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liviaAshmoore\Documents\Github Repos\state-eps-models\eps-newjersey\"/>
    </mc:Choice>
  </mc:AlternateContent>
  <xr:revisionPtr revIDLastSave="0" documentId="13_ncr:1_{1ABD2F75-91F4-431D-86C7-C0BEF4369414}" xr6:coauthVersionLast="47" xr6:coauthVersionMax="47" xr10:uidLastSave="{00000000-0000-0000-0000-000000000000}"/>
  <bookViews>
    <workbookView xWindow="-120" yWindow="-120" windowWidth="29040" windowHeight="17520" firstSheet="1" activeTab="1" xr2:uid="{22E4AA09-7640-4A40-ADB6-B3B4D65DF0EB}"/>
  </bookViews>
  <sheets>
    <sheet name="About" sheetId="10" r:id="rId1"/>
    <sheet name="Policy Characteristics" sheetId="19" r:id="rId2"/>
    <sheet name="State Policy Descriptions" sheetId="29" r:id="rId3"/>
    <sheet name="Supporting Data" sheetId="28" r:id="rId4"/>
    <sheet name="PolicyLevers" sheetId="31" r:id="rId5"/>
    <sheet name="UnitControlCenter" sheetId="18" r:id="rId6"/>
    <sheet name="OutputGraphs" sheetId="8" r:id="rId7"/>
    <sheet name="Output Graph Color Key" sheetId="17" r:id="rId8"/>
    <sheet name="ReferenceScenarios" sheetId="9" r:id="rId9"/>
    <sheet name="ReferenceCurves" sheetId="21" r:id="rId10"/>
    <sheet name="Targets" sheetId="20" r:id="rId11"/>
    <sheet name="State Targets" sheetId="27" r:id="rId12"/>
    <sheet name="MaxBoundCalculations" sheetId="13" r:id="rId13"/>
    <sheet name="EPA Export Aggregation" sheetId="26" r:id="rId14"/>
    <sheet name="EPA GHG Inventory" sheetId="25" r:id="rId15"/>
    <sheet name="State GHG Summary" sheetId="23" r:id="rId16"/>
  </sheets>
  <definedNames>
    <definedName name="_xlnm._FilterDatabase" localSheetId="13" hidden="1">'EPA Export Aggregation'!$A$1:$AL$5911</definedName>
    <definedName name="_xlnm._FilterDatabase" localSheetId="4" hidden="1">PolicyLevers!$H$1:$H$2026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2" i="8" l="1"/>
  <c r="B19" i="10" a="1"/>
  <c r="B19" i="10" s="1"/>
  <c r="B18" i="10" a="1"/>
  <c r="B18" i="10" s="1"/>
  <c r="B17" i="10" l="1"/>
  <c r="R2026" i="31"/>
  <c r="Q2026" i="31"/>
  <c r="P2026" i="31"/>
  <c r="O2026" i="31"/>
  <c r="N2026" i="31"/>
  <c r="M2026" i="31"/>
  <c r="L2026" i="31"/>
  <c r="K2026" i="31"/>
  <c r="J2026" i="31"/>
  <c r="B2026" i="31"/>
  <c r="A2026" i="31"/>
  <c r="R2025" i="31"/>
  <c r="Q2025" i="31"/>
  <c r="P2025" i="31"/>
  <c r="O2025" i="31"/>
  <c r="N2025" i="31"/>
  <c r="M2025" i="31"/>
  <c r="L2025" i="31"/>
  <c r="K2025" i="31"/>
  <c r="J2025" i="31"/>
  <c r="B2025" i="31"/>
  <c r="A2025" i="31"/>
  <c r="R2024" i="31"/>
  <c r="Q2024" i="31"/>
  <c r="O2024" i="31"/>
  <c r="N2024" i="31"/>
  <c r="M2024" i="31"/>
  <c r="L2024" i="31"/>
  <c r="K2024" i="31"/>
  <c r="J2024" i="31"/>
  <c r="B2024" i="31"/>
  <c r="A2024" i="31"/>
  <c r="R2023" i="31"/>
  <c r="Q2023" i="31"/>
  <c r="O2023" i="31"/>
  <c r="N2023" i="31"/>
  <c r="M2023" i="31"/>
  <c r="L2023" i="31"/>
  <c r="K2023" i="31"/>
  <c r="J2023" i="31"/>
  <c r="B2023" i="31"/>
  <c r="A2023" i="31"/>
  <c r="R2022" i="31"/>
  <c r="Q2022" i="31"/>
  <c r="O2022" i="31"/>
  <c r="N2022" i="31"/>
  <c r="M2022" i="31"/>
  <c r="L2022" i="31"/>
  <c r="K2022" i="31"/>
  <c r="J2022" i="31"/>
  <c r="B2022" i="31"/>
  <c r="A2022" i="31"/>
  <c r="R2021" i="31"/>
  <c r="Q2021" i="31"/>
  <c r="O2021" i="31"/>
  <c r="N2021" i="31"/>
  <c r="M2021" i="31"/>
  <c r="L2021" i="31"/>
  <c r="K2021" i="31"/>
  <c r="J2021" i="31"/>
  <c r="B2021" i="31"/>
  <c r="A2021" i="31"/>
  <c r="R2020" i="31"/>
  <c r="Q2020" i="31"/>
  <c r="O2020" i="31"/>
  <c r="N2020" i="31"/>
  <c r="M2020" i="31"/>
  <c r="L2020" i="31"/>
  <c r="K2020" i="31"/>
  <c r="J2020" i="31"/>
  <c r="B2020" i="31"/>
  <c r="A2020" i="31"/>
  <c r="R2019" i="31"/>
  <c r="Q2019" i="31"/>
  <c r="O2019" i="31"/>
  <c r="N2019" i="31"/>
  <c r="M2019" i="31"/>
  <c r="L2019" i="31"/>
  <c r="K2019" i="31"/>
  <c r="J2019" i="31"/>
  <c r="B2019" i="31"/>
  <c r="A2019" i="31"/>
  <c r="R2018" i="31"/>
  <c r="Q2018" i="31"/>
  <c r="O2018" i="31"/>
  <c r="N2018" i="31"/>
  <c r="M2018" i="31"/>
  <c r="L2018" i="31"/>
  <c r="K2018" i="31"/>
  <c r="J2018" i="31"/>
  <c r="B2018" i="31"/>
  <c r="A2018" i="31"/>
  <c r="R2017" i="31"/>
  <c r="Q2017" i="31"/>
  <c r="O2017" i="31"/>
  <c r="N2017" i="31"/>
  <c r="M2017" i="31"/>
  <c r="L2017" i="31"/>
  <c r="K2017" i="31"/>
  <c r="J2017" i="31"/>
  <c r="B2017" i="31"/>
  <c r="A2017" i="31"/>
  <c r="R2016" i="31"/>
  <c r="Q2016" i="31"/>
  <c r="O2016" i="31"/>
  <c r="N2016" i="31"/>
  <c r="M2016" i="31"/>
  <c r="L2016" i="31"/>
  <c r="K2016" i="31"/>
  <c r="J2016" i="31"/>
  <c r="B2016" i="31"/>
  <c r="A2016" i="31"/>
  <c r="R2015" i="31"/>
  <c r="Q2015" i="31"/>
  <c r="O2015" i="31"/>
  <c r="N2015" i="31"/>
  <c r="M2015" i="31"/>
  <c r="L2015" i="31"/>
  <c r="K2015" i="31"/>
  <c r="J2015" i="31"/>
  <c r="B2015" i="31"/>
  <c r="A2015" i="31"/>
  <c r="R2014" i="31"/>
  <c r="Q2014" i="31"/>
  <c r="O2014" i="31"/>
  <c r="N2014" i="31"/>
  <c r="M2014" i="31"/>
  <c r="L2014" i="31"/>
  <c r="K2014" i="31"/>
  <c r="J2014" i="31"/>
  <c r="B2014" i="31"/>
  <c r="A2014" i="31"/>
  <c r="R2013" i="31"/>
  <c r="Q2013" i="31"/>
  <c r="O2013" i="31"/>
  <c r="N2013" i="31"/>
  <c r="M2013" i="31"/>
  <c r="L2013" i="31"/>
  <c r="K2013" i="31"/>
  <c r="J2013" i="31"/>
  <c r="B2013" i="31"/>
  <c r="A2013" i="31"/>
  <c r="R2012" i="31"/>
  <c r="Q2012" i="31"/>
  <c r="O2012" i="31"/>
  <c r="N2012" i="31"/>
  <c r="M2012" i="31"/>
  <c r="L2012" i="31"/>
  <c r="K2012" i="31"/>
  <c r="J2012" i="31"/>
  <c r="B2012" i="31"/>
  <c r="A2012" i="31"/>
  <c r="R2011" i="31"/>
  <c r="Q2011" i="31"/>
  <c r="O2011" i="31"/>
  <c r="N2011" i="31"/>
  <c r="M2011" i="31"/>
  <c r="L2011" i="31"/>
  <c r="K2011" i="31"/>
  <c r="J2011" i="31"/>
  <c r="B2011" i="31"/>
  <c r="A2011" i="31"/>
  <c r="R2010" i="31"/>
  <c r="Q2010" i="31"/>
  <c r="O2010" i="31"/>
  <c r="N2010" i="31"/>
  <c r="M2010" i="31"/>
  <c r="L2010" i="31"/>
  <c r="K2010" i="31"/>
  <c r="J2010" i="31"/>
  <c r="B2010" i="31"/>
  <c r="A2010" i="31"/>
  <c r="R2009" i="31"/>
  <c r="Q2009" i="31"/>
  <c r="O2009" i="31"/>
  <c r="N2009" i="31"/>
  <c r="M2009" i="31"/>
  <c r="L2009" i="31"/>
  <c r="K2009" i="31"/>
  <c r="J2009" i="31"/>
  <c r="B2009" i="31"/>
  <c r="A2009" i="31"/>
  <c r="R2008" i="31"/>
  <c r="Q2008" i="31"/>
  <c r="O2008" i="31"/>
  <c r="N2008" i="31"/>
  <c r="M2008" i="31"/>
  <c r="L2008" i="31"/>
  <c r="K2008" i="31"/>
  <c r="J2008" i="31"/>
  <c r="B2008" i="31"/>
  <c r="A2008" i="31"/>
  <c r="R2007" i="31"/>
  <c r="Q2007" i="31"/>
  <c r="O2007" i="31"/>
  <c r="N2007" i="31"/>
  <c r="M2007" i="31"/>
  <c r="L2007" i="31"/>
  <c r="K2007" i="31"/>
  <c r="J2007" i="31"/>
  <c r="B2007" i="31"/>
  <c r="A2007" i="31"/>
  <c r="R2006" i="31"/>
  <c r="Q2006" i="31"/>
  <c r="O2006" i="31"/>
  <c r="N2006" i="31"/>
  <c r="M2006" i="31"/>
  <c r="L2006" i="31"/>
  <c r="K2006" i="31"/>
  <c r="J2006" i="31"/>
  <c r="B2006" i="31"/>
  <c r="A2006" i="31"/>
  <c r="R2005" i="31"/>
  <c r="Q2005" i="31"/>
  <c r="O2005" i="31"/>
  <c r="N2005" i="31"/>
  <c r="M2005" i="31"/>
  <c r="L2005" i="31"/>
  <c r="K2005" i="31"/>
  <c r="J2005" i="31"/>
  <c r="B2005" i="31"/>
  <c r="A2005" i="31"/>
  <c r="R2004" i="31"/>
  <c r="Q2004" i="31"/>
  <c r="O2004" i="31"/>
  <c r="N2004" i="31"/>
  <c r="M2004" i="31"/>
  <c r="L2004" i="31"/>
  <c r="K2004" i="31"/>
  <c r="J2004" i="31"/>
  <c r="B2004" i="31"/>
  <c r="A2004" i="31"/>
  <c r="R2003" i="31"/>
  <c r="Q2003" i="31"/>
  <c r="O2003" i="31"/>
  <c r="N2003" i="31"/>
  <c r="M2003" i="31"/>
  <c r="L2003" i="31"/>
  <c r="K2003" i="31"/>
  <c r="J2003" i="31"/>
  <c r="B2003" i="31"/>
  <c r="A2003" i="31"/>
  <c r="R2002" i="31"/>
  <c r="Q2002" i="31"/>
  <c r="O2002" i="31"/>
  <c r="N2002" i="31"/>
  <c r="M2002" i="31"/>
  <c r="L2002" i="31"/>
  <c r="K2002" i="31"/>
  <c r="J2002" i="31"/>
  <c r="B2002" i="31"/>
  <c r="A2002" i="31"/>
  <c r="R2001" i="31"/>
  <c r="Q2001" i="31"/>
  <c r="O2001" i="31"/>
  <c r="N2001" i="31"/>
  <c r="M2001" i="31"/>
  <c r="L2001" i="31"/>
  <c r="K2001" i="31"/>
  <c r="J2001" i="31"/>
  <c r="B2001" i="31"/>
  <c r="A2001" i="31"/>
  <c r="R2000" i="31"/>
  <c r="Q2000" i="31"/>
  <c r="O2000" i="31"/>
  <c r="N2000" i="31"/>
  <c r="M2000" i="31"/>
  <c r="L2000" i="31"/>
  <c r="K2000" i="31"/>
  <c r="J2000" i="31"/>
  <c r="B2000" i="31"/>
  <c r="A2000" i="31"/>
  <c r="R1999" i="31"/>
  <c r="Q1999" i="31"/>
  <c r="O1999" i="31"/>
  <c r="N1999" i="31"/>
  <c r="M1999" i="31"/>
  <c r="L1999" i="31"/>
  <c r="K1999" i="31"/>
  <c r="J1999" i="31"/>
  <c r="B1999" i="31"/>
  <c r="A1999" i="31"/>
  <c r="R1998" i="31"/>
  <c r="Q1998" i="31"/>
  <c r="O1998" i="31"/>
  <c r="N1998" i="31"/>
  <c r="M1998" i="31"/>
  <c r="L1998" i="31"/>
  <c r="K1998" i="31"/>
  <c r="J1998" i="31"/>
  <c r="B1998" i="31"/>
  <c r="A1998" i="31"/>
  <c r="R1997" i="31"/>
  <c r="Q1997" i="31"/>
  <c r="O1997" i="31"/>
  <c r="N1997" i="31"/>
  <c r="M1997" i="31"/>
  <c r="L1997" i="31"/>
  <c r="K1997" i="31"/>
  <c r="J1997" i="31"/>
  <c r="B1997" i="31"/>
  <c r="A1997" i="31"/>
  <c r="R1996" i="31"/>
  <c r="Q1996" i="31"/>
  <c r="O1996" i="31"/>
  <c r="N1996" i="31"/>
  <c r="M1996" i="31"/>
  <c r="L1996" i="31"/>
  <c r="K1996" i="31"/>
  <c r="J1996" i="31"/>
  <c r="B1996" i="31"/>
  <c r="A1996" i="31"/>
  <c r="R1995" i="31"/>
  <c r="Q1995" i="31"/>
  <c r="O1995" i="31"/>
  <c r="N1995" i="31"/>
  <c r="M1995" i="31"/>
  <c r="L1995" i="31"/>
  <c r="K1995" i="31"/>
  <c r="J1995" i="31"/>
  <c r="B1995" i="31"/>
  <c r="A1995" i="31"/>
  <c r="R1994" i="31"/>
  <c r="Q1994" i="31"/>
  <c r="O1994" i="31"/>
  <c r="N1994" i="31"/>
  <c r="M1994" i="31"/>
  <c r="L1994" i="31"/>
  <c r="K1994" i="31"/>
  <c r="J1994" i="31"/>
  <c r="B1994" i="31"/>
  <c r="A1994" i="31"/>
  <c r="R1993" i="31"/>
  <c r="Q1993" i="31"/>
  <c r="O1993" i="31"/>
  <c r="N1993" i="31"/>
  <c r="M1993" i="31"/>
  <c r="L1993" i="31"/>
  <c r="K1993" i="31"/>
  <c r="J1993" i="31"/>
  <c r="B1993" i="31"/>
  <c r="A1993" i="31"/>
  <c r="R1992" i="31"/>
  <c r="Q1992" i="31"/>
  <c r="O1992" i="31"/>
  <c r="N1992" i="31"/>
  <c r="M1992" i="31"/>
  <c r="L1992" i="31"/>
  <c r="K1992" i="31"/>
  <c r="J1992" i="31"/>
  <c r="B1992" i="31"/>
  <c r="A1992" i="31"/>
  <c r="R1991" i="31"/>
  <c r="Q1991" i="31"/>
  <c r="O1991" i="31"/>
  <c r="N1991" i="31"/>
  <c r="M1991" i="31"/>
  <c r="L1991" i="31"/>
  <c r="K1991" i="31"/>
  <c r="J1991" i="31"/>
  <c r="B1991" i="31"/>
  <c r="A1991" i="31"/>
  <c r="R1990" i="31"/>
  <c r="Q1990" i="31"/>
  <c r="O1990" i="31"/>
  <c r="N1990" i="31"/>
  <c r="M1990" i="31"/>
  <c r="L1990" i="31"/>
  <c r="K1990" i="31"/>
  <c r="J1990" i="31"/>
  <c r="B1990" i="31"/>
  <c r="A1990" i="31"/>
  <c r="Q1989" i="31"/>
  <c r="O1989" i="31"/>
  <c r="N1989" i="31"/>
  <c r="M1989" i="31"/>
  <c r="L1989" i="31"/>
  <c r="K1989" i="31"/>
  <c r="J1989" i="31"/>
  <c r="B1989" i="31"/>
  <c r="A1989" i="31"/>
  <c r="Q1988" i="31"/>
  <c r="O1988" i="31"/>
  <c r="N1988" i="31"/>
  <c r="M1988" i="31"/>
  <c r="L1988" i="31"/>
  <c r="K1988" i="31"/>
  <c r="J1988" i="31"/>
  <c r="B1988" i="31"/>
  <c r="A1988" i="31"/>
  <c r="Q1987" i="31"/>
  <c r="O1987" i="31"/>
  <c r="N1987" i="31"/>
  <c r="M1987" i="31"/>
  <c r="L1987" i="31"/>
  <c r="K1987" i="31"/>
  <c r="J1987" i="31"/>
  <c r="B1987" i="31"/>
  <c r="A1987" i="31"/>
  <c r="Q1986" i="31"/>
  <c r="O1986" i="31"/>
  <c r="N1986" i="31"/>
  <c r="M1986" i="31"/>
  <c r="L1986" i="31"/>
  <c r="K1986" i="31"/>
  <c r="J1986" i="31"/>
  <c r="B1986" i="31"/>
  <c r="A1986" i="31"/>
  <c r="Q1985" i="31"/>
  <c r="O1985" i="31"/>
  <c r="N1985" i="31"/>
  <c r="M1985" i="31"/>
  <c r="L1985" i="31"/>
  <c r="K1985" i="31"/>
  <c r="J1985" i="31"/>
  <c r="B1985" i="31"/>
  <c r="A1985" i="31"/>
  <c r="R1984" i="31"/>
  <c r="Q1984" i="31"/>
  <c r="O1984" i="31"/>
  <c r="N1984" i="31"/>
  <c r="M1984" i="31"/>
  <c r="L1984" i="31"/>
  <c r="K1984" i="31"/>
  <c r="J1984" i="31"/>
  <c r="B1984" i="31"/>
  <c r="A1984" i="31"/>
  <c r="R1983" i="31"/>
  <c r="Q1983" i="31"/>
  <c r="O1983" i="31"/>
  <c r="N1983" i="31"/>
  <c r="M1983" i="31"/>
  <c r="L1983" i="31"/>
  <c r="K1983" i="31"/>
  <c r="J1983" i="31"/>
  <c r="B1983" i="31"/>
  <c r="A1983" i="31"/>
  <c r="R1982" i="31"/>
  <c r="Q1982" i="31"/>
  <c r="O1982" i="31"/>
  <c r="N1982" i="31"/>
  <c r="M1982" i="31"/>
  <c r="L1982" i="31"/>
  <c r="K1982" i="31"/>
  <c r="J1982" i="31"/>
  <c r="B1982" i="31"/>
  <c r="A1982" i="31"/>
  <c r="R1981" i="31"/>
  <c r="Q1981" i="31"/>
  <c r="O1981" i="31"/>
  <c r="N1981" i="31"/>
  <c r="M1981" i="31"/>
  <c r="L1981" i="31"/>
  <c r="K1981" i="31"/>
  <c r="J1981" i="31"/>
  <c r="B1981" i="31"/>
  <c r="A1981" i="31"/>
  <c r="R1980" i="31"/>
  <c r="Q1980" i="31"/>
  <c r="O1980" i="31"/>
  <c r="N1980" i="31"/>
  <c r="M1980" i="31"/>
  <c r="L1980" i="31"/>
  <c r="K1980" i="31"/>
  <c r="J1980" i="31"/>
  <c r="B1980" i="31"/>
  <c r="A1980" i="31"/>
  <c r="R1979" i="31"/>
  <c r="Q1979" i="31"/>
  <c r="O1979" i="31"/>
  <c r="N1979" i="31"/>
  <c r="M1979" i="31"/>
  <c r="L1979" i="31"/>
  <c r="K1979" i="31"/>
  <c r="J1979" i="31"/>
  <c r="B1979" i="31"/>
  <c r="A1979" i="31"/>
  <c r="R1978" i="31"/>
  <c r="Q1978" i="31"/>
  <c r="O1978" i="31"/>
  <c r="N1978" i="31"/>
  <c r="M1978" i="31"/>
  <c r="L1978" i="31"/>
  <c r="K1978" i="31"/>
  <c r="J1978" i="31"/>
  <c r="B1978" i="31"/>
  <c r="A1978" i="31"/>
  <c r="R1977" i="31"/>
  <c r="Q1977" i="31"/>
  <c r="O1977" i="31"/>
  <c r="N1977" i="31"/>
  <c r="M1977" i="31"/>
  <c r="L1977" i="31"/>
  <c r="K1977" i="31"/>
  <c r="J1977" i="31"/>
  <c r="B1977" i="31"/>
  <c r="A1977" i="31"/>
  <c r="R1976" i="31"/>
  <c r="Q1976" i="31"/>
  <c r="O1976" i="31"/>
  <c r="N1976" i="31"/>
  <c r="M1976" i="31"/>
  <c r="L1976" i="31"/>
  <c r="K1976" i="31"/>
  <c r="J1976" i="31"/>
  <c r="B1976" i="31"/>
  <c r="A1976" i="31"/>
  <c r="R1975" i="31"/>
  <c r="Q1975" i="31"/>
  <c r="O1975" i="31"/>
  <c r="N1975" i="31"/>
  <c r="M1975" i="31"/>
  <c r="L1975" i="31"/>
  <c r="K1975" i="31"/>
  <c r="J1975" i="31"/>
  <c r="B1975" i="31"/>
  <c r="A1975" i="31"/>
  <c r="R1974" i="31"/>
  <c r="Q1974" i="31"/>
  <c r="P1974" i="31"/>
  <c r="O1974" i="31"/>
  <c r="N1974" i="31"/>
  <c r="M1974" i="31"/>
  <c r="L1974" i="31"/>
  <c r="K1974" i="31"/>
  <c r="J1974" i="31"/>
  <c r="B1974" i="31"/>
  <c r="A1974" i="31"/>
  <c r="R1973" i="31"/>
  <c r="Q1973" i="31"/>
  <c r="P1973" i="31"/>
  <c r="O1973" i="31"/>
  <c r="N1973" i="31"/>
  <c r="M1973" i="31"/>
  <c r="L1973" i="31"/>
  <c r="K1973" i="31"/>
  <c r="J1973" i="31"/>
  <c r="B1973" i="31"/>
  <c r="A1973" i="31"/>
  <c r="R1972" i="31"/>
  <c r="Q1972" i="31"/>
  <c r="P1972" i="31"/>
  <c r="O1972" i="31"/>
  <c r="N1972" i="31"/>
  <c r="M1972" i="31"/>
  <c r="L1972" i="31"/>
  <c r="K1972" i="31"/>
  <c r="J1972" i="31"/>
  <c r="B1972" i="31"/>
  <c r="A1972" i="31"/>
  <c r="R1971" i="31"/>
  <c r="Q1971" i="31"/>
  <c r="P1971" i="31"/>
  <c r="O1971" i="31"/>
  <c r="N1971" i="31"/>
  <c r="M1971" i="31"/>
  <c r="L1971" i="31"/>
  <c r="K1971" i="31"/>
  <c r="J1971" i="31"/>
  <c r="B1971" i="31"/>
  <c r="A1971" i="31"/>
  <c r="R1970" i="31"/>
  <c r="Q1970" i="31"/>
  <c r="P1970" i="31"/>
  <c r="O1970" i="31"/>
  <c r="N1970" i="31"/>
  <c r="M1970" i="31"/>
  <c r="L1970" i="31"/>
  <c r="K1970" i="31"/>
  <c r="J1970" i="31"/>
  <c r="B1970" i="31"/>
  <c r="A1970" i="31"/>
  <c r="R1969" i="31"/>
  <c r="Q1969" i="31"/>
  <c r="P1969" i="31"/>
  <c r="O1969" i="31"/>
  <c r="N1969" i="31"/>
  <c r="M1969" i="31"/>
  <c r="K1969" i="31"/>
  <c r="J1969" i="31"/>
  <c r="B1969" i="31"/>
  <c r="A1969" i="31"/>
  <c r="R1968" i="31"/>
  <c r="Q1968" i="31"/>
  <c r="P1968" i="31"/>
  <c r="O1968" i="31"/>
  <c r="N1968" i="31"/>
  <c r="M1968" i="31"/>
  <c r="K1968" i="31"/>
  <c r="J1968" i="31"/>
  <c r="B1968" i="31"/>
  <c r="A1968" i="31"/>
  <c r="R1967" i="31"/>
  <c r="Q1967" i="31"/>
  <c r="P1967" i="31"/>
  <c r="O1967" i="31"/>
  <c r="N1967" i="31"/>
  <c r="M1967" i="31"/>
  <c r="K1967" i="31"/>
  <c r="J1967" i="31"/>
  <c r="B1967" i="31"/>
  <c r="A1967" i="31"/>
  <c r="R1966" i="31"/>
  <c r="Q1966" i="31"/>
  <c r="P1966" i="31"/>
  <c r="O1966" i="31"/>
  <c r="N1966" i="31"/>
  <c r="M1966" i="31"/>
  <c r="K1966" i="31"/>
  <c r="J1966" i="31"/>
  <c r="B1966" i="31"/>
  <c r="A1966" i="31"/>
  <c r="R1965" i="31"/>
  <c r="Q1965" i="31"/>
  <c r="P1965" i="31"/>
  <c r="O1965" i="31"/>
  <c r="N1965" i="31"/>
  <c r="M1965" i="31"/>
  <c r="K1965" i="31"/>
  <c r="J1965" i="31"/>
  <c r="B1965" i="31"/>
  <c r="A1965" i="31"/>
  <c r="R1964" i="31"/>
  <c r="Q1964" i="31"/>
  <c r="P1964" i="31"/>
  <c r="O1964" i="31"/>
  <c r="N1964" i="31"/>
  <c r="M1964" i="31"/>
  <c r="K1964" i="31"/>
  <c r="J1964" i="31"/>
  <c r="B1964" i="31"/>
  <c r="A1964" i="31"/>
  <c r="R1963" i="31"/>
  <c r="Q1963" i="31"/>
  <c r="P1963" i="31"/>
  <c r="O1963" i="31"/>
  <c r="N1963" i="31"/>
  <c r="M1963" i="31"/>
  <c r="K1963" i="31"/>
  <c r="J1963" i="31"/>
  <c r="B1963" i="31"/>
  <c r="A1963" i="31"/>
  <c r="R1962" i="31"/>
  <c r="Q1962" i="31"/>
  <c r="P1962" i="31"/>
  <c r="O1962" i="31"/>
  <c r="N1962" i="31"/>
  <c r="M1962" i="31"/>
  <c r="K1962" i="31"/>
  <c r="J1962" i="31"/>
  <c r="B1962" i="31"/>
  <c r="A1962" i="31"/>
  <c r="R1961" i="31"/>
  <c r="Q1961" i="31"/>
  <c r="P1961" i="31"/>
  <c r="O1961" i="31"/>
  <c r="N1961" i="31"/>
  <c r="M1961" i="31"/>
  <c r="K1961" i="31"/>
  <c r="J1961" i="31"/>
  <c r="B1961" i="31"/>
  <c r="A1961" i="31"/>
  <c r="R1960" i="31"/>
  <c r="Q1960" i="31"/>
  <c r="P1960" i="31"/>
  <c r="O1960" i="31"/>
  <c r="N1960" i="31"/>
  <c r="M1960" i="31"/>
  <c r="K1960" i="31"/>
  <c r="J1960" i="31"/>
  <c r="B1960" i="31"/>
  <c r="A1960" i="31"/>
  <c r="R1959" i="31"/>
  <c r="Q1959" i="31"/>
  <c r="P1959" i="31"/>
  <c r="O1959" i="31"/>
  <c r="N1959" i="31"/>
  <c r="M1959" i="31"/>
  <c r="K1959" i="31"/>
  <c r="J1959" i="31"/>
  <c r="B1959" i="31"/>
  <c r="A1959" i="31"/>
  <c r="R1958" i="31"/>
  <c r="Q1958" i="31"/>
  <c r="P1958" i="31"/>
  <c r="O1958" i="31"/>
  <c r="N1958" i="31"/>
  <c r="M1958" i="31"/>
  <c r="K1958" i="31"/>
  <c r="J1958" i="31"/>
  <c r="B1958" i="31"/>
  <c r="A1958" i="31"/>
  <c r="R1957" i="31"/>
  <c r="Q1957" i="31"/>
  <c r="P1957" i="31"/>
  <c r="O1957" i="31"/>
  <c r="N1957" i="31"/>
  <c r="M1957" i="31"/>
  <c r="K1957" i="31"/>
  <c r="J1957" i="31"/>
  <c r="B1957" i="31"/>
  <c r="A1957" i="31"/>
  <c r="R1956" i="31"/>
  <c r="Q1956" i="31"/>
  <c r="P1956" i="31"/>
  <c r="O1956" i="31"/>
  <c r="N1956" i="31"/>
  <c r="M1956" i="31"/>
  <c r="K1956" i="31"/>
  <c r="J1956" i="31"/>
  <c r="B1956" i="31"/>
  <c r="A1956" i="31"/>
  <c r="R1955" i="31"/>
  <c r="Q1955" i="31"/>
  <c r="P1955" i="31"/>
  <c r="O1955" i="31"/>
  <c r="N1955" i="31"/>
  <c r="M1955" i="31"/>
  <c r="K1955" i="31"/>
  <c r="J1955" i="31"/>
  <c r="B1955" i="31"/>
  <c r="A1955" i="31"/>
  <c r="R1954" i="31"/>
  <c r="Q1954" i="31"/>
  <c r="P1954" i="31"/>
  <c r="O1954" i="31"/>
  <c r="N1954" i="31"/>
  <c r="M1954" i="31"/>
  <c r="K1954" i="31"/>
  <c r="J1954" i="31"/>
  <c r="B1954" i="31"/>
  <c r="A1954" i="31"/>
  <c r="R1953" i="31"/>
  <c r="Q1953" i="31"/>
  <c r="P1953" i="31"/>
  <c r="O1953" i="31"/>
  <c r="N1953" i="31"/>
  <c r="M1953" i="31"/>
  <c r="K1953" i="31"/>
  <c r="J1953" i="31"/>
  <c r="B1953" i="31"/>
  <c r="A1953" i="31"/>
  <c r="R1952" i="31"/>
  <c r="Q1952" i="31"/>
  <c r="P1952" i="31"/>
  <c r="O1952" i="31"/>
  <c r="N1952" i="31"/>
  <c r="M1952" i="31"/>
  <c r="K1952" i="31"/>
  <c r="J1952" i="31"/>
  <c r="B1952" i="31"/>
  <c r="A1952" i="31"/>
  <c r="R1951" i="31"/>
  <c r="Q1951" i="31"/>
  <c r="P1951" i="31"/>
  <c r="O1951" i="31"/>
  <c r="N1951" i="31"/>
  <c r="M1951" i="31"/>
  <c r="K1951" i="31"/>
  <c r="J1951" i="31"/>
  <c r="B1951" i="31"/>
  <c r="A1951" i="31"/>
  <c r="R1950" i="31"/>
  <c r="Q1950" i="31"/>
  <c r="P1950" i="31"/>
  <c r="O1950" i="31"/>
  <c r="N1950" i="31"/>
  <c r="M1950" i="31"/>
  <c r="K1950" i="31"/>
  <c r="J1950" i="31"/>
  <c r="B1950" i="31"/>
  <c r="A1950" i="31"/>
  <c r="R1949" i="31"/>
  <c r="Q1949" i="31"/>
  <c r="P1949" i="31"/>
  <c r="O1949" i="31"/>
  <c r="N1949" i="31"/>
  <c r="M1949" i="31"/>
  <c r="K1949" i="31"/>
  <c r="J1949" i="31"/>
  <c r="B1949" i="31"/>
  <c r="A1949" i="31"/>
  <c r="R1948" i="31"/>
  <c r="Q1948" i="31"/>
  <c r="P1948" i="31"/>
  <c r="O1948" i="31"/>
  <c r="N1948" i="31"/>
  <c r="M1948" i="31"/>
  <c r="K1948" i="31"/>
  <c r="J1948" i="31"/>
  <c r="B1948" i="31"/>
  <c r="A1948" i="31"/>
  <c r="R1947" i="31"/>
  <c r="Q1947" i="31"/>
  <c r="P1947" i="31"/>
  <c r="O1947" i="31"/>
  <c r="N1947" i="31"/>
  <c r="M1947" i="31"/>
  <c r="K1947" i="31"/>
  <c r="J1947" i="31"/>
  <c r="B1947" i="31"/>
  <c r="A1947" i="31"/>
  <c r="R1946" i="31"/>
  <c r="Q1946" i="31"/>
  <c r="P1946" i="31"/>
  <c r="O1946" i="31"/>
  <c r="N1946" i="31"/>
  <c r="M1946" i="31"/>
  <c r="K1946" i="31"/>
  <c r="J1946" i="31"/>
  <c r="B1946" i="31"/>
  <c r="A1946" i="31"/>
  <c r="R1945" i="31"/>
  <c r="Q1945" i="31"/>
  <c r="P1945" i="31"/>
  <c r="O1945" i="31"/>
  <c r="N1945" i="31"/>
  <c r="M1945" i="31"/>
  <c r="K1945" i="31"/>
  <c r="J1945" i="31"/>
  <c r="B1945" i="31"/>
  <c r="A1945" i="31"/>
  <c r="R1944" i="31"/>
  <c r="Q1944" i="31"/>
  <c r="P1944" i="31"/>
  <c r="O1944" i="31"/>
  <c r="N1944" i="31"/>
  <c r="M1944" i="31"/>
  <c r="K1944" i="31"/>
  <c r="J1944" i="31"/>
  <c r="B1944" i="31"/>
  <c r="A1944" i="31"/>
  <c r="R1943" i="31"/>
  <c r="Q1943" i="31"/>
  <c r="P1943" i="31"/>
  <c r="O1943" i="31"/>
  <c r="N1943" i="31"/>
  <c r="M1943" i="31"/>
  <c r="K1943" i="31"/>
  <c r="J1943" i="31"/>
  <c r="B1943" i="31"/>
  <c r="A1943" i="31"/>
  <c r="R1942" i="31"/>
  <c r="Q1942" i="31"/>
  <c r="P1942" i="31"/>
  <c r="O1942" i="31"/>
  <c r="N1942" i="31"/>
  <c r="M1942" i="31"/>
  <c r="K1942" i="31"/>
  <c r="J1942" i="31"/>
  <c r="B1942" i="31"/>
  <c r="A1942" i="31"/>
  <c r="R1941" i="31"/>
  <c r="Q1941" i="31"/>
  <c r="P1941" i="31"/>
  <c r="O1941" i="31"/>
  <c r="N1941" i="31"/>
  <c r="M1941" i="31"/>
  <c r="K1941" i="31"/>
  <c r="J1941" i="31"/>
  <c r="B1941" i="31"/>
  <c r="A1941" i="31"/>
  <c r="R1940" i="31"/>
  <c r="Q1940" i="31"/>
  <c r="P1940" i="31"/>
  <c r="O1940" i="31"/>
  <c r="N1940" i="31"/>
  <c r="M1940" i="31"/>
  <c r="K1940" i="31"/>
  <c r="J1940" i="31"/>
  <c r="B1940" i="31"/>
  <c r="A1940" i="31"/>
  <c r="R1939" i="31"/>
  <c r="Q1939" i="31"/>
  <c r="P1939" i="31"/>
  <c r="O1939" i="31"/>
  <c r="N1939" i="31"/>
  <c r="M1939" i="31"/>
  <c r="K1939" i="31"/>
  <c r="J1939" i="31"/>
  <c r="B1939" i="31"/>
  <c r="A1939" i="31"/>
  <c r="R1938" i="31"/>
  <c r="Q1938" i="31"/>
  <c r="P1938" i="31"/>
  <c r="O1938" i="31"/>
  <c r="N1938" i="31"/>
  <c r="M1938" i="31"/>
  <c r="K1938" i="31"/>
  <c r="J1938" i="31"/>
  <c r="B1938" i="31"/>
  <c r="A1938" i="31"/>
  <c r="R1937" i="31"/>
  <c r="Q1937" i="31"/>
  <c r="P1937" i="31"/>
  <c r="O1937" i="31"/>
  <c r="N1937" i="31"/>
  <c r="M1937" i="31"/>
  <c r="K1937" i="31"/>
  <c r="J1937" i="31"/>
  <c r="B1937" i="31"/>
  <c r="A1937" i="31"/>
  <c r="R1936" i="31"/>
  <c r="Q1936" i="31"/>
  <c r="P1936" i="31"/>
  <c r="O1936" i="31"/>
  <c r="N1936" i="31"/>
  <c r="M1936" i="31"/>
  <c r="K1936" i="31"/>
  <c r="J1936" i="31"/>
  <c r="B1936" i="31"/>
  <c r="A1936" i="31"/>
  <c r="R1935" i="31"/>
  <c r="Q1935" i="31"/>
  <c r="P1935" i="31"/>
  <c r="O1935" i="31"/>
  <c r="N1935" i="31"/>
  <c r="M1935" i="31"/>
  <c r="K1935" i="31"/>
  <c r="J1935" i="31"/>
  <c r="B1935" i="31"/>
  <c r="A1935" i="31"/>
  <c r="R1934" i="31"/>
  <c r="Q1934" i="31"/>
  <c r="P1934" i="31"/>
  <c r="O1934" i="31"/>
  <c r="N1934" i="31"/>
  <c r="M1934" i="31"/>
  <c r="K1934" i="31"/>
  <c r="J1934" i="31"/>
  <c r="B1934" i="31"/>
  <c r="A1934" i="31"/>
  <c r="R1933" i="31"/>
  <c r="Q1933" i="31"/>
  <c r="P1933" i="31"/>
  <c r="O1933" i="31"/>
  <c r="N1933" i="31"/>
  <c r="M1933" i="31"/>
  <c r="K1933" i="31"/>
  <c r="J1933" i="31"/>
  <c r="B1933" i="31"/>
  <c r="A1933" i="31"/>
  <c r="R1932" i="31"/>
  <c r="Q1932" i="31"/>
  <c r="P1932" i="31"/>
  <c r="O1932" i="31"/>
  <c r="N1932" i="31"/>
  <c r="M1932" i="31"/>
  <c r="K1932" i="31"/>
  <c r="J1932" i="31"/>
  <c r="B1932" i="31"/>
  <c r="A1932" i="31"/>
  <c r="R1931" i="31"/>
  <c r="Q1931" i="31"/>
  <c r="P1931" i="31"/>
  <c r="O1931" i="31"/>
  <c r="N1931" i="31"/>
  <c r="M1931" i="31"/>
  <c r="K1931" i="31"/>
  <c r="J1931" i="31"/>
  <c r="B1931" i="31"/>
  <c r="A1931" i="31"/>
  <c r="R1930" i="31"/>
  <c r="Q1930" i="31"/>
  <c r="P1930" i="31"/>
  <c r="O1930" i="31"/>
  <c r="N1930" i="31"/>
  <c r="M1930" i="31"/>
  <c r="K1930" i="31"/>
  <c r="J1930" i="31"/>
  <c r="B1930" i="31"/>
  <c r="A1930" i="31"/>
  <c r="R1929" i="31"/>
  <c r="Q1929" i="31"/>
  <c r="P1929" i="31"/>
  <c r="O1929" i="31"/>
  <c r="N1929" i="31"/>
  <c r="M1929" i="31"/>
  <c r="K1929" i="31"/>
  <c r="J1929" i="31"/>
  <c r="B1929" i="31"/>
  <c r="A1929" i="31"/>
  <c r="R1928" i="31"/>
  <c r="Q1928" i="31"/>
  <c r="P1928" i="31"/>
  <c r="O1928" i="31"/>
  <c r="N1928" i="31"/>
  <c r="M1928" i="31"/>
  <c r="K1928" i="31"/>
  <c r="J1928" i="31"/>
  <c r="B1928" i="31"/>
  <c r="A1928" i="31"/>
  <c r="R1927" i="31"/>
  <c r="Q1927" i="31"/>
  <c r="P1927" i="31"/>
  <c r="O1927" i="31"/>
  <c r="N1927" i="31"/>
  <c r="M1927" i="31"/>
  <c r="K1927" i="31"/>
  <c r="J1927" i="31"/>
  <c r="B1927" i="31"/>
  <c r="A1927" i="31"/>
  <c r="R1926" i="31"/>
  <c r="Q1926" i="31"/>
  <c r="P1926" i="31"/>
  <c r="O1926" i="31"/>
  <c r="N1926" i="31"/>
  <c r="M1926" i="31"/>
  <c r="K1926" i="31"/>
  <c r="J1926" i="31"/>
  <c r="B1926" i="31"/>
  <c r="A1926" i="31"/>
  <c r="R1925" i="31"/>
  <c r="Q1925" i="31"/>
  <c r="P1925" i="31"/>
  <c r="O1925" i="31"/>
  <c r="N1925" i="31"/>
  <c r="M1925" i="31"/>
  <c r="K1925" i="31"/>
  <c r="J1925" i="31"/>
  <c r="B1925" i="31"/>
  <c r="A1925" i="31"/>
  <c r="R1924" i="31"/>
  <c r="Q1924" i="31"/>
  <c r="P1924" i="31"/>
  <c r="O1924" i="31"/>
  <c r="N1924" i="31"/>
  <c r="M1924" i="31"/>
  <c r="K1924" i="31"/>
  <c r="J1924" i="31"/>
  <c r="B1924" i="31"/>
  <c r="A1924" i="31"/>
  <c r="R1923" i="31"/>
  <c r="Q1923" i="31"/>
  <c r="P1923" i="31"/>
  <c r="O1923" i="31"/>
  <c r="N1923" i="31"/>
  <c r="M1923" i="31"/>
  <c r="K1923" i="31"/>
  <c r="J1923" i="31"/>
  <c r="B1923" i="31"/>
  <c r="A1923" i="31"/>
  <c r="R1922" i="31"/>
  <c r="Q1922" i="31"/>
  <c r="P1922" i="31"/>
  <c r="O1922" i="31"/>
  <c r="N1922" i="31"/>
  <c r="M1922" i="31"/>
  <c r="K1922" i="31"/>
  <c r="J1922" i="31"/>
  <c r="B1922" i="31"/>
  <c r="A1922" i="31"/>
  <c r="R1921" i="31"/>
  <c r="Q1921" i="31"/>
  <c r="P1921" i="31"/>
  <c r="O1921" i="31"/>
  <c r="N1921" i="31"/>
  <c r="M1921" i="31"/>
  <c r="K1921" i="31"/>
  <c r="J1921" i="31"/>
  <c r="B1921" i="31"/>
  <c r="A1921" i="31"/>
  <c r="R1920" i="31"/>
  <c r="Q1920" i="31"/>
  <c r="P1920" i="31"/>
  <c r="O1920" i="31"/>
  <c r="N1920" i="31"/>
  <c r="M1920" i="31"/>
  <c r="K1920" i="31"/>
  <c r="J1920" i="31"/>
  <c r="B1920" i="31"/>
  <c r="A1920" i="31"/>
  <c r="R1919" i="31"/>
  <c r="Q1919" i="31"/>
  <c r="P1919" i="31"/>
  <c r="O1919" i="31"/>
  <c r="N1919" i="31"/>
  <c r="M1919" i="31"/>
  <c r="K1919" i="31"/>
  <c r="J1919" i="31"/>
  <c r="B1919" i="31"/>
  <c r="A1919" i="31"/>
  <c r="R1918" i="31"/>
  <c r="Q1918" i="31"/>
  <c r="P1918" i="31"/>
  <c r="O1918" i="31"/>
  <c r="N1918" i="31"/>
  <c r="M1918" i="31"/>
  <c r="K1918" i="31"/>
  <c r="J1918" i="31"/>
  <c r="B1918" i="31"/>
  <c r="A1918" i="31"/>
  <c r="R1917" i="31"/>
  <c r="Q1917" i="31"/>
  <c r="P1917" i="31"/>
  <c r="O1917" i="31"/>
  <c r="N1917" i="31"/>
  <c r="M1917" i="31"/>
  <c r="K1917" i="31"/>
  <c r="J1917" i="31"/>
  <c r="B1917" i="31"/>
  <c r="A1917" i="31"/>
  <c r="R1916" i="31"/>
  <c r="Q1916" i="31"/>
  <c r="P1916" i="31"/>
  <c r="O1916" i="31"/>
  <c r="N1916" i="31"/>
  <c r="M1916" i="31"/>
  <c r="K1916" i="31"/>
  <c r="J1916" i="31"/>
  <c r="B1916" i="31"/>
  <c r="A1916" i="31"/>
  <c r="R1915" i="31"/>
  <c r="Q1915" i="31"/>
  <c r="P1915" i="31"/>
  <c r="O1915" i="31"/>
  <c r="N1915" i="31"/>
  <c r="M1915" i="31"/>
  <c r="K1915" i="31"/>
  <c r="J1915" i="31"/>
  <c r="B1915" i="31"/>
  <c r="A1915" i="31"/>
  <c r="R1914" i="31"/>
  <c r="Q1914" i="31"/>
  <c r="P1914" i="31"/>
  <c r="O1914" i="31"/>
  <c r="N1914" i="31"/>
  <c r="M1914" i="31"/>
  <c r="K1914" i="31"/>
  <c r="J1914" i="31"/>
  <c r="B1914" i="31"/>
  <c r="A1914" i="31"/>
  <c r="R1913" i="31"/>
  <c r="Q1913" i="31"/>
  <c r="P1913" i="31"/>
  <c r="O1913" i="31"/>
  <c r="N1913" i="31"/>
  <c r="M1913" i="31"/>
  <c r="K1913" i="31"/>
  <c r="J1913" i="31"/>
  <c r="B1913" i="31"/>
  <c r="A1913" i="31"/>
  <c r="R1912" i="31"/>
  <c r="Q1912" i="31"/>
  <c r="P1912" i="31"/>
  <c r="O1912" i="31"/>
  <c r="N1912" i="31"/>
  <c r="M1912" i="31"/>
  <c r="L1912" i="31"/>
  <c r="K1912" i="31"/>
  <c r="J1912" i="31"/>
  <c r="B1912" i="31"/>
  <c r="A1912" i="31"/>
  <c r="R1911" i="31"/>
  <c r="Q1911" i="31"/>
  <c r="P1911" i="31"/>
  <c r="O1911" i="31"/>
  <c r="N1911" i="31"/>
  <c r="M1911" i="31"/>
  <c r="L1911" i="31"/>
  <c r="K1911" i="31"/>
  <c r="J1911" i="31"/>
  <c r="B1911" i="31"/>
  <c r="A1911" i="31"/>
  <c r="R1910" i="31"/>
  <c r="Q1910" i="31"/>
  <c r="P1910" i="31"/>
  <c r="O1910" i="31"/>
  <c r="N1910" i="31"/>
  <c r="M1910" i="31"/>
  <c r="L1910" i="31"/>
  <c r="K1910" i="31"/>
  <c r="J1910" i="31"/>
  <c r="B1910" i="31"/>
  <c r="A1910" i="31"/>
  <c r="R1909" i="31"/>
  <c r="Q1909" i="31"/>
  <c r="P1909" i="31"/>
  <c r="O1909" i="31"/>
  <c r="N1909" i="31"/>
  <c r="M1909" i="31"/>
  <c r="L1909" i="31"/>
  <c r="K1909" i="31"/>
  <c r="J1909" i="31"/>
  <c r="B1909" i="31"/>
  <c r="A1909" i="31"/>
  <c r="R1908" i="31"/>
  <c r="Q1908" i="31"/>
  <c r="P1908" i="31"/>
  <c r="O1908" i="31"/>
  <c r="N1908" i="31"/>
  <c r="M1908" i="31"/>
  <c r="L1908" i="31"/>
  <c r="K1908" i="31"/>
  <c r="J1908" i="31"/>
  <c r="B1908" i="31"/>
  <c r="A1908" i="31"/>
  <c r="R1907" i="31"/>
  <c r="Q1907" i="31"/>
  <c r="P1907" i="31"/>
  <c r="O1907" i="31"/>
  <c r="N1907" i="31"/>
  <c r="M1907" i="31"/>
  <c r="L1907" i="31"/>
  <c r="K1907" i="31"/>
  <c r="J1907" i="31"/>
  <c r="B1907" i="31"/>
  <c r="A1907" i="31"/>
  <c r="R1906" i="31"/>
  <c r="Q1906" i="31"/>
  <c r="P1906" i="31"/>
  <c r="O1906" i="31"/>
  <c r="N1906" i="31"/>
  <c r="M1906" i="31"/>
  <c r="L1906" i="31"/>
  <c r="K1906" i="31"/>
  <c r="J1906" i="31"/>
  <c r="B1906" i="31"/>
  <c r="A1906" i="31"/>
  <c r="R1905" i="31"/>
  <c r="Q1905" i="31"/>
  <c r="P1905" i="31"/>
  <c r="O1905" i="31"/>
  <c r="N1905" i="31"/>
  <c r="M1905" i="31"/>
  <c r="L1905" i="31"/>
  <c r="K1905" i="31"/>
  <c r="J1905" i="31"/>
  <c r="B1905" i="31"/>
  <c r="A1905" i="31"/>
  <c r="R1904" i="31"/>
  <c r="Q1904" i="31"/>
  <c r="P1904" i="31"/>
  <c r="O1904" i="31"/>
  <c r="N1904" i="31"/>
  <c r="M1904" i="31"/>
  <c r="K1904" i="31"/>
  <c r="J1904" i="31"/>
  <c r="B1904" i="31"/>
  <c r="A1904" i="31"/>
  <c r="R1903" i="31"/>
  <c r="Q1903" i="31"/>
  <c r="P1903" i="31"/>
  <c r="O1903" i="31"/>
  <c r="N1903" i="31"/>
  <c r="M1903" i="31"/>
  <c r="K1903" i="31"/>
  <c r="J1903" i="31"/>
  <c r="B1903" i="31"/>
  <c r="A1903" i="31"/>
  <c r="R1902" i="31"/>
  <c r="Q1902" i="31"/>
  <c r="P1902" i="31"/>
  <c r="O1902" i="31"/>
  <c r="N1902" i="31"/>
  <c r="M1902" i="31"/>
  <c r="K1902" i="31"/>
  <c r="J1902" i="31"/>
  <c r="B1902" i="31"/>
  <c r="A1902" i="31"/>
  <c r="R1901" i="31"/>
  <c r="Q1901" i="31"/>
  <c r="P1901" i="31"/>
  <c r="O1901" i="31"/>
  <c r="N1901" i="31"/>
  <c r="M1901" i="31"/>
  <c r="K1901" i="31"/>
  <c r="J1901" i="31"/>
  <c r="B1901" i="31"/>
  <c r="A1901" i="31"/>
  <c r="R1900" i="31"/>
  <c r="Q1900" i="31"/>
  <c r="P1900" i="31"/>
  <c r="O1900" i="31"/>
  <c r="N1900" i="31"/>
  <c r="M1900" i="31"/>
  <c r="K1900" i="31"/>
  <c r="J1900" i="31"/>
  <c r="B1900" i="31"/>
  <c r="A1900" i="31"/>
  <c r="R1899" i="31"/>
  <c r="Q1899" i="31"/>
  <c r="P1899" i="31"/>
  <c r="O1899" i="31"/>
  <c r="N1899" i="31"/>
  <c r="M1899" i="31"/>
  <c r="K1899" i="31"/>
  <c r="J1899" i="31"/>
  <c r="B1899" i="31"/>
  <c r="A1899" i="31"/>
  <c r="R1898" i="31"/>
  <c r="Q1898" i="31"/>
  <c r="P1898" i="31"/>
  <c r="O1898" i="31"/>
  <c r="N1898" i="31"/>
  <c r="M1898" i="31"/>
  <c r="K1898" i="31"/>
  <c r="J1898" i="31"/>
  <c r="B1898" i="31"/>
  <c r="A1898" i="31"/>
  <c r="R1897" i="31"/>
  <c r="Q1897" i="31"/>
  <c r="P1897" i="31"/>
  <c r="O1897" i="31"/>
  <c r="N1897" i="31"/>
  <c r="M1897" i="31"/>
  <c r="K1897" i="31"/>
  <c r="J1897" i="31"/>
  <c r="B1897" i="31"/>
  <c r="A1897" i="31"/>
  <c r="R1896" i="31"/>
  <c r="Q1896" i="31"/>
  <c r="P1896" i="31"/>
  <c r="O1896" i="31"/>
  <c r="N1896" i="31"/>
  <c r="M1896" i="31"/>
  <c r="K1896" i="31"/>
  <c r="J1896" i="31"/>
  <c r="B1896" i="31"/>
  <c r="A1896" i="31"/>
  <c r="R1895" i="31"/>
  <c r="Q1895" i="31"/>
  <c r="P1895" i="31"/>
  <c r="O1895" i="31"/>
  <c r="N1895" i="31"/>
  <c r="M1895" i="31"/>
  <c r="K1895" i="31"/>
  <c r="J1895" i="31"/>
  <c r="B1895" i="31"/>
  <c r="A1895" i="31"/>
  <c r="R1894" i="31"/>
  <c r="Q1894" i="31"/>
  <c r="P1894" i="31"/>
  <c r="O1894" i="31"/>
  <c r="N1894" i="31"/>
  <c r="M1894" i="31"/>
  <c r="K1894" i="31"/>
  <c r="J1894" i="31"/>
  <c r="B1894" i="31"/>
  <c r="A1894" i="31"/>
  <c r="R1893" i="31"/>
  <c r="Q1893" i="31"/>
  <c r="P1893" i="31"/>
  <c r="O1893" i="31"/>
  <c r="N1893" i="31"/>
  <c r="M1893" i="31"/>
  <c r="K1893" i="31"/>
  <c r="J1893" i="31"/>
  <c r="B1893" i="31"/>
  <c r="A1893" i="31"/>
  <c r="R1892" i="31"/>
  <c r="Q1892" i="31"/>
  <c r="P1892" i="31"/>
  <c r="O1892" i="31"/>
  <c r="N1892" i="31"/>
  <c r="M1892" i="31"/>
  <c r="K1892" i="31"/>
  <c r="J1892" i="31"/>
  <c r="B1892" i="31"/>
  <c r="A1892" i="31"/>
  <c r="R1891" i="31"/>
  <c r="Q1891" i="31"/>
  <c r="P1891" i="31"/>
  <c r="O1891" i="31"/>
  <c r="N1891" i="31"/>
  <c r="M1891" i="31"/>
  <c r="K1891" i="31"/>
  <c r="J1891" i="31"/>
  <c r="B1891" i="31"/>
  <c r="A1891" i="31"/>
  <c r="R1890" i="31"/>
  <c r="Q1890" i="31"/>
  <c r="P1890" i="31"/>
  <c r="O1890" i="31"/>
  <c r="N1890" i="31"/>
  <c r="M1890" i="31"/>
  <c r="K1890" i="31"/>
  <c r="J1890" i="31"/>
  <c r="B1890" i="31"/>
  <c r="A1890" i="31"/>
  <c r="R1889" i="31"/>
  <c r="Q1889" i="31"/>
  <c r="P1889" i="31"/>
  <c r="O1889" i="31"/>
  <c r="N1889" i="31"/>
  <c r="M1889" i="31"/>
  <c r="K1889" i="31"/>
  <c r="J1889" i="31"/>
  <c r="B1889" i="31"/>
  <c r="A1889" i="31"/>
  <c r="R1888" i="31"/>
  <c r="Q1888" i="31"/>
  <c r="P1888" i="31"/>
  <c r="O1888" i="31"/>
  <c r="N1888" i="31"/>
  <c r="M1888" i="31"/>
  <c r="K1888" i="31"/>
  <c r="J1888" i="31"/>
  <c r="B1888" i="31"/>
  <c r="A1888" i="31"/>
  <c r="R1887" i="31"/>
  <c r="Q1887" i="31"/>
  <c r="P1887" i="31"/>
  <c r="O1887" i="31"/>
  <c r="N1887" i="31"/>
  <c r="M1887" i="31"/>
  <c r="K1887" i="31"/>
  <c r="J1887" i="31"/>
  <c r="B1887" i="31"/>
  <c r="A1887" i="31"/>
  <c r="R1886" i="31"/>
  <c r="Q1886" i="31"/>
  <c r="P1886" i="31"/>
  <c r="O1886" i="31"/>
  <c r="N1886" i="31"/>
  <c r="M1886" i="31"/>
  <c r="K1886" i="31"/>
  <c r="J1886" i="31"/>
  <c r="B1886" i="31"/>
  <c r="A1886" i="31"/>
  <c r="R1885" i="31"/>
  <c r="Q1885" i="31"/>
  <c r="P1885" i="31"/>
  <c r="O1885" i="31"/>
  <c r="N1885" i="31"/>
  <c r="M1885" i="31"/>
  <c r="K1885" i="31"/>
  <c r="J1885" i="31"/>
  <c r="B1885" i="31"/>
  <c r="A1885" i="31"/>
  <c r="R1884" i="31"/>
  <c r="Q1884" i="31"/>
  <c r="P1884" i="31"/>
  <c r="O1884" i="31"/>
  <c r="N1884" i="31"/>
  <c r="M1884" i="31"/>
  <c r="K1884" i="31"/>
  <c r="J1884" i="31"/>
  <c r="B1884" i="31"/>
  <c r="A1884" i="31"/>
  <c r="R1883" i="31"/>
  <c r="Q1883" i="31"/>
  <c r="P1883" i="31"/>
  <c r="O1883" i="31"/>
  <c r="N1883" i="31"/>
  <c r="M1883" i="31"/>
  <c r="K1883" i="31"/>
  <c r="J1883" i="31"/>
  <c r="B1883" i="31"/>
  <c r="A1883" i="31"/>
  <c r="R1882" i="31"/>
  <c r="Q1882" i="31"/>
  <c r="P1882" i="31"/>
  <c r="O1882" i="31"/>
  <c r="N1882" i="31"/>
  <c r="M1882" i="31"/>
  <c r="K1882" i="31"/>
  <c r="J1882" i="31"/>
  <c r="B1882" i="31"/>
  <c r="A1882" i="31"/>
  <c r="R1881" i="31"/>
  <c r="Q1881" i="31"/>
  <c r="P1881" i="31"/>
  <c r="O1881" i="31"/>
  <c r="N1881" i="31"/>
  <c r="M1881" i="31"/>
  <c r="K1881" i="31"/>
  <c r="J1881" i="31"/>
  <c r="B1881" i="31"/>
  <c r="A1881" i="31"/>
  <c r="R1880" i="31"/>
  <c r="Q1880" i="31"/>
  <c r="P1880" i="31"/>
  <c r="O1880" i="31"/>
  <c r="N1880" i="31"/>
  <c r="M1880" i="31"/>
  <c r="K1880" i="31"/>
  <c r="J1880" i="31"/>
  <c r="B1880" i="31"/>
  <c r="A1880" i="31"/>
  <c r="R1879" i="31"/>
  <c r="Q1879" i="31"/>
  <c r="P1879" i="31"/>
  <c r="O1879" i="31"/>
  <c r="N1879" i="31"/>
  <c r="M1879" i="31"/>
  <c r="K1879" i="31"/>
  <c r="J1879" i="31"/>
  <c r="B1879" i="31"/>
  <c r="A1879" i="31"/>
  <c r="R1878" i="31"/>
  <c r="Q1878" i="31"/>
  <c r="P1878" i="31"/>
  <c r="O1878" i="31"/>
  <c r="N1878" i="31"/>
  <c r="M1878" i="31"/>
  <c r="K1878" i="31"/>
  <c r="J1878" i="31"/>
  <c r="B1878" i="31"/>
  <c r="A1878" i="31"/>
  <c r="R1877" i="31"/>
  <c r="Q1877" i="31"/>
  <c r="P1877" i="31"/>
  <c r="O1877" i="31"/>
  <c r="N1877" i="31"/>
  <c r="M1877" i="31"/>
  <c r="K1877" i="31"/>
  <c r="J1877" i="31"/>
  <c r="B1877" i="31"/>
  <c r="A1877" i="31"/>
  <c r="R1876" i="31"/>
  <c r="Q1876" i="31"/>
  <c r="P1876" i="31"/>
  <c r="O1876" i="31"/>
  <c r="N1876" i="31"/>
  <c r="M1876" i="31"/>
  <c r="K1876" i="31"/>
  <c r="J1876" i="31"/>
  <c r="B1876" i="31"/>
  <c r="A1876" i="31"/>
  <c r="R1875" i="31"/>
  <c r="Q1875" i="31"/>
  <c r="P1875" i="31"/>
  <c r="O1875" i="31"/>
  <c r="N1875" i="31"/>
  <c r="M1875" i="31"/>
  <c r="K1875" i="31"/>
  <c r="J1875" i="31"/>
  <c r="B1875" i="31"/>
  <c r="A1875" i="31"/>
  <c r="R1874" i="31"/>
  <c r="Q1874" i="31"/>
  <c r="P1874" i="31"/>
  <c r="O1874" i="31"/>
  <c r="N1874" i="31"/>
  <c r="M1874" i="31"/>
  <c r="K1874" i="31"/>
  <c r="J1874" i="31"/>
  <c r="B1874" i="31"/>
  <c r="A1874" i="31"/>
  <c r="R1873" i="31"/>
  <c r="Q1873" i="31"/>
  <c r="P1873" i="31"/>
  <c r="O1873" i="31"/>
  <c r="N1873" i="31"/>
  <c r="M1873" i="31"/>
  <c r="K1873" i="31"/>
  <c r="J1873" i="31"/>
  <c r="B1873" i="31"/>
  <c r="A1873" i="31"/>
  <c r="R1872" i="31"/>
  <c r="Q1872" i="31"/>
  <c r="P1872" i="31"/>
  <c r="O1872" i="31"/>
  <c r="N1872" i="31"/>
  <c r="M1872" i="31"/>
  <c r="K1872" i="31"/>
  <c r="J1872" i="31"/>
  <c r="B1872" i="31"/>
  <c r="A1872" i="31"/>
  <c r="R1871" i="31"/>
  <c r="Q1871" i="31"/>
  <c r="P1871" i="31"/>
  <c r="O1871" i="31"/>
  <c r="N1871" i="31"/>
  <c r="M1871" i="31"/>
  <c r="K1871" i="31"/>
  <c r="J1871" i="31"/>
  <c r="B1871" i="31"/>
  <c r="A1871" i="31"/>
  <c r="R1870" i="31"/>
  <c r="Q1870" i="31"/>
  <c r="P1870" i="31"/>
  <c r="O1870" i="31"/>
  <c r="N1870" i="31"/>
  <c r="M1870" i="31"/>
  <c r="K1870" i="31"/>
  <c r="J1870" i="31"/>
  <c r="B1870" i="31"/>
  <c r="A1870" i="31"/>
  <c r="R1869" i="31"/>
  <c r="Q1869" i="31"/>
  <c r="P1869" i="31"/>
  <c r="O1869" i="31"/>
  <c r="N1869" i="31"/>
  <c r="M1869" i="31"/>
  <c r="K1869" i="31"/>
  <c r="J1869" i="31"/>
  <c r="B1869" i="31"/>
  <c r="A1869" i="31"/>
  <c r="R1868" i="31"/>
  <c r="Q1868" i="31"/>
  <c r="P1868" i="31"/>
  <c r="O1868" i="31"/>
  <c r="N1868" i="31"/>
  <c r="M1868" i="31"/>
  <c r="K1868" i="31"/>
  <c r="J1868" i="31"/>
  <c r="B1868" i="31"/>
  <c r="A1868" i="31"/>
  <c r="R1867" i="31"/>
  <c r="Q1867" i="31"/>
  <c r="P1867" i="31"/>
  <c r="O1867" i="31"/>
  <c r="N1867" i="31"/>
  <c r="M1867" i="31"/>
  <c r="K1867" i="31"/>
  <c r="J1867" i="31"/>
  <c r="B1867" i="31"/>
  <c r="A1867" i="31"/>
  <c r="R1866" i="31"/>
  <c r="Q1866" i="31"/>
  <c r="P1866" i="31"/>
  <c r="O1866" i="31"/>
  <c r="N1866" i="31"/>
  <c r="M1866" i="31"/>
  <c r="K1866" i="31"/>
  <c r="J1866" i="31"/>
  <c r="B1866" i="31"/>
  <c r="A1866" i="31"/>
  <c r="R1865" i="31"/>
  <c r="Q1865" i="31"/>
  <c r="P1865" i="31"/>
  <c r="O1865" i="31"/>
  <c r="N1865" i="31"/>
  <c r="M1865" i="31"/>
  <c r="K1865" i="31"/>
  <c r="J1865" i="31"/>
  <c r="B1865" i="31"/>
  <c r="A1865" i="31"/>
  <c r="R1864" i="31"/>
  <c r="Q1864" i="31"/>
  <c r="P1864" i="31"/>
  <c r="O1864" i="31"/>
  <c r="N1864" i="31"/>
  <c r="M1864" i="31"/>
  <c r="K1864" i="31"/>
  <c r="J1864" i="31"/>
  <c r="B1864" i="31"/>
  <c r="A1864" i="31"/>
  <c r="R1863" i="31"/>
  <c r="Q1863" i="31"/>
  <c r="P1863" i="31"/>
  <c r="O1863" i="31"/>
  <c r="N1863" i="31"/>
  <c r="M1863" i="31"/>
  <c r="K1863" i="31"/>
  <c r="J1863" i="31"/>
  <c r="B1863" i="31"/>
  <c r="A1863" i="31"/>
  <c r="R1862" i="31"/>
  <c r="Q1862" i="31"/>
  <c r="P1862" i="31"/>
  <c r="O1862" i="31"/>
  <c r="N1862" i="31"/>
  <c r="M1862" i="31"/>
  <c r="K1862" i="31"/>
  <c r="J1862" i="31"/>
  <c r="B1862" i="31"/>
  <c r="A1862" i="31"/>
  <c r="R1861" i="31"/>
  <c r="Q1861" i="31"/>
  <c r="P1861" i="31"/>
  <c r="O1861" i="31"/>
  <c r="N1861" i="31"/>
  <c r="M1861" i="31"/>
  <c r="K1861" i="31"/>
  <c r="J1861" i="31"/>
  <c r="B1861" i="31"/>
  <c r="A1861" i="31"/>
  <c r="R1860" i="31"/>
  <c r="Q1860" i="31"/>
  <c r="P1860" i="31"/>
  <c r="O1860" i="31"/>
  <c r="N1860" i="31"/>
  <c r="M1860" i="31"/>
  <c r="K1860" i="31"/>
  <c r="J1860" i="31"/>
  <c r="B1860" i="31"/>
  <c r="A1860" i="31"/>
  <c r="R1859" i="31"/>
  <c r="Q1859" i="31"/>
  <c r="P1859" i="31"/>
  <c r="O1859" i="31"/>
  <c r="N1859" i="31"/>
  <c r="M1859" i="31"/>
  <c r="K1859" i="31"/>
  <c r="J1859" i="31"/>
  <c r="B1859" i="31"/>
  <c r="A1859" i="31"/>
  <c r="R1858" i="31"/>
  <c r="Q1858" i="31"/>
  <c r="P1858" i="31"/>
  <c r="O1858" i="31"/>
  <c r="N1858" i="31"/>
  <c r="M1858" i="31"/>
  <c r="K1858" i="31"/>
  <c r="J1858" i="31"/>
  <c r="B1858" i="31"/>
  <c r="A1858" i="31"/>
  <c r="R1857" i="31"/>
  <c r="Q1857" i="31"/>
  <c r="P1857" i="31"/>
  <c r="O1857" i="31"/>
  <c r="N1857" i="31"/>
  <c r="M1857" i="31"/>
  <c r="K1857" i="31"/>
  <c r="J1857" i="31"/>
  <c r="B1857" i="31"/>
  <c r="A1857" i="31"/>
  <c r="R1856" i="31"/>
  <c r="Q1856" i="31"/>
  <c r="P1856" i="31"/>
  <c r="O1856" i="31"/>
  <c r="N1856" i="31"/>
  <c r="M1856" i="31"/>
  <c r="K1856" i="31"/>
  <c r="J1856" i="31"/>
  <c r="B1856" i="31"/>
  <c r="A1856" i="31"/>
  <c r="R1855" i="31"/>
  <c r="Q1855" i="31"/>
  <c r="P1855" i="31"/>
  <c r="O1855" i="31"/>
  <c r="N1855" i="31"/>
  <c r="M1855" i="31"/>
  <c r="K1855" i="31"/>
  <c r="J1855" i="31"/>
  <c r="B1855" i="31"/>
  <c r="A1855" i="31"/>
  <c r="R1854" i="31"/>
  <c r="Q1854" i="31"/>
  <c r="P1854" i="31"/>
  <c r="O1854" i="31"/>
  <c r="N1854" i="31"/>
  <c r="M1854" i="31"/>
  <c r="K1854" i="31"/>
  <c r="J1854" i="31"/>
  <c r="B1854" i="31"/>
  <c r="A1854" i="31"/>
  <c r="R1853" i="31"/>
  <c r="Q1853" i="31"/>
  <c r="P1853" i="31"/>
  <c r="O1853" i="31"/>
  <c r="N1853" i="31"/>
  <c r="M1853" i="31"/>
  <c r="K1853" i="31"/>
  <c r="J1853" i="31"/>
  <c r="B1853" i="31"/>
  <c r="A1853" i="31"/>
  <c r="R1852" i="31"/>
  <c r="Q1852" i="31"/>
  <c r="P1852" i="31"/>
  <c r="O1852" i="31"/>
  <c r="N1852" i="31"/>
  <c r="M1852" i="31"/>
  <c r="K1852" i="31"/>
  <c r="J1852" i="31"/>
  <c r="B1852" i="31"/>
  <c r="A1852" i="31"/>
  <c r="R1851" i="31"/>
  <c r="Q1851" i="31"/>
  <c r="P1851" i="31"/>
  <c r="O1851" i="31"/>
  <c r="N1851" i="31"/>
  <c r="M1851" i="31"/>
  <c r="K1851" i="31"/>
  <c r="J1851" i="31"/>
  <c r="B1851" i="31"/>
  <c r="A1851" i="31"/>
  <c r="R1850" i="31"/>
  <c r="Q1850" i="31"/>
  <c r="P1850" i="31"/>
  <c r="O1850" i="31"/>
  <c r="N1850" i="31"/>
  <c r="M1850" i="31"/>
  <c r="K1850" i="31"/>
  <c r="J1850" i="31"/>
  <c r="B1850" i="31"/>
  <c r="A1850" i="31"/>
  <c r="R1849" i="31"/>
  <c r="Q1849" i="31"/>
  <c r="P1849" i="31"/>
  <c r="O1849" i="31"/>
  <c r="N1849" i="31"/>
  <c r="M1849" i="31"/>
  <c r="K1849" i="31"/>
  <c r="J1849" i="31"/>
  <c r="B1849" i="31"/>
  <c r="A1849" i="31"/>
  <c r="R1848" i="31"/>
  <c r="Q1848" i="31"/>
  <c r="P1848" i="31"/>
  <c r="O1848" i="31"/>
  <c r="N1848" i="31"/>
  <c r="M1848" i="31"/>
  <c r="K1848" i="31"/>
  <c r="J1848" i="31"/>
  <c r="B1848" i="31"/>
  <c r="A1848" i="31"/>
  <c r="R1847" i="31"/>
  <c r="Q1847" i="31"/>
  <c r="P1847" i="31"/>
  <c r="O1847" i="31"/>
  <c r="N1847" i="31"/>
  <c r="M1847" i="31"/>
  <c r="L1847" i="31"/>
  <c r="K1847" i="31"/>
  <c r="J1847" i="31"/>
  <c r="B1847" i="31"/>
  <c r="A1847" i="31"/>
  <c r="R1846" i="31"/>
  <c r="Q1846" i="31"/>
  <c r="P1846" i="31"/>
  <c r="O1846" i="31"/>
  <c r="N1846" i="31"/>
  <c r="M1846" i="31"/>
  <c r="L1846" i="31"/>
  <c r="K1846" i="31"/>
  <c r="J1846" i="31"/>
  <c r="B1846" i="31"/>
  <c r="A1846" i="31"/>
  <c r="R1845" i="31"/>
  <c r="Q1845" i="31"/>
  <c r="P1845" i="31"/>
  <c r="O1845" i="31"/>
  <c r="N1845" i="31"/>
  <c r="M1845" i="31"/>
  <c r="L1845" i="31"/>
  <c r="K1845" i="31"/>
  <c r="J1845" i="31"/>
  <c r="B1845" i="31"/>
  <c r="A1845" i="31"/>
  <c r="R1844" i="31"/>
  <c r="Q1844" i="31"/>
  <c r="P1844" i="31"/>
  <c r="O1844" i="31"/>
  <c r="N1844" i="31"/>
  <c r="M1844" i="31"/>
  <c r="L1844" i="31"/>
  <c r="K1844" i="31"/>
  <c r="J1844" i="31"/>
  <c r="B1844" i="31"/>
  <c r="A1844" i="31"/>
  <c r="R1843" i="31"/>
  <c r="Q1843" i="31"/>
  <c r="P1843" i="31"/>
  <c r="O1843" i="31"/>
  <c r="N1843" i="31"/>
  <c r="M1843" i="31"/>
  <c r="L1843" i="31"/>
  <c r="K1843" i="31"/>
  <c r="J1843" i="31"/>
  <c r="B1843" i="31"/>
  <c r="A1843" i="31"/>
  <c r="R1842" i="31"/>
  <c r="Q1842" i="31"/>
  <c r="P1842" i="31"/>
  <c r="O1842" i="31"/>
  <c r="N1842" i="31"/>
  <c r="M1842" i="31"/>
  <c r="L1842" i="31"/>
  <c r="K1842" i="31"/>
  <c r="J1842" i="31"/>
  <c r="B1842" i="31"/>
  <c r="A1842" i="31"/>
  <c r="R1841" i="31"/>
  <c r="Q1841" i="31"/>
  <c r="P1841" i="31"/>
  <c r="O1841" i="31"/>
  <c r="N1841" i="31"/>
  <c r="M1841" i="31"/>
  <c r="L1841" i="31"/>
  <c r="K1841" i="31"/>
  <c r="J1841" i="31"/>
  <c r="B1841" i="31"/>
  <c r="A1841" i="31"/>
  <c r="R1840" i="31"/>
  <c r="Q1840" i="31"/>
  <c r="P1840" i="31"/>
  <c r="O1840" i="31"/>
  <c r="N1840" i="31"/>
  <c r="M1840" i="31"/>
  <c r="L1840" i="31"/>
  <c r="K1840" i="31"/>
  <c r="J1840" i="31"/>
  <c r="B1840" i="31"/>
  <c r="A1840" i="31"/>
  <c r="R1839" i="31"/>
  <c r="Q1839" i="31"/>
  <c r="P1839" i="31"/>
  <c r="O1839" i="31"/>
  <c r="N1839" i="31"/>
  <c r="M1839" i="31"/>
  <c r="L1839" i="31"/>
  <c r="K1839" i="31"/>
  <c r="J1839" i="31"/>
  <c r="B1839" i="31"/>
  <c r="A1839" i="31"/>
  <c r="R1838" i="31"/>
  <c r="Q1838" i="31"/>
  <c r="P1838" i="31"/>
  <c r="O1838" i="31"/>
  <c r="N1838" i="31"/>
  <c r="M1838" i="31"/>
  <c r="L1838" i="31"/>
  <c r="K1838" i="31"/>
  <c r="J1838" i="31"/>
  <c r="B1838" i="31"/>
  <c r="A1838" i="31"/>
  <c r="R1837" i="31"/>
  <c r="Q1837" i="31"/>
  <c r="P1837" i="31"/>
  <c r="O1837" i="31"/>
  <c r="N1837" i="31"/>
  <c r="M1837" i="31"/>
  <c r="L1837" i="31"/>
  <c r="K1837" i="31"/>
  <c r="J1837" i="31"/>
  <c r="B1837" i="31"/>
  <c r="A1837" i="31"/>
  <c r="R1836" i="31"/>
  <c r="Q1836" i="31"/>
  <c r="P1836" i="31"/>
  <c r="O1836" i="31"/>
  <c r="N1836" i="31"/>
  <c r="M1836" i="31"/>
  <c r="L1836" i="31"/>
  <c r="K1836" i="31"/>
  <c r="J1836" i="31"/>
  <c r="B1836" i="31"/>
  <c r="A1836" i="31"/>
  <c r="R1835" i="31"/>
  <c r="Q1835" i="31"/>
  <c r="P1835" i="31"/>
  <c r="O1835" i="31"/>
  <c r="N1835" i="31"/>
  <c r="M1835" i="31"/>
  <c r="L1835" i="31"/>
  <c r="K1835" i="31"/>
  <c r="J1835" i="31"/>
  <c r="B1835" i="31"/>
  <c r="A1835" i="31"/>
  <c r="R1834" i="31"/>
  <c r="Q1834" i="31"/>
  <c r="P1834" i="31"/>
  <c r="O1834" i="31"/>
  <c r="N1834" i="31"/>
  <c r="M1834" i="31"/>
  <c r="L1834" i="31"/>
  <c r="K1834" i="31"/>
  <c r="J1834" i="31"/>
  <c r="B1834" i="31"/>
  <c r="A1834" i="31"/>
  <c r="R1833" i="31"/>
  <c r="Q1833" i="31"/>
  <c r="P1833" i="31"/>
  <c r="O1833" i="31"/>
  <c r="N1833" i="31"/>
  <c r="M1833" i="31"/>
  <c r="L1833" i="31"/>
  <c r="K1833" i="31"/>
  <c r="J1833" i="31"/>
  <c r="B1833" i="31"/>
  <c r="A1833" i="31"/>
  <c r="R1832" i="31"/>
  <c r="Q1832" i="31"/>
  <c r="P1832" i="31"/>
  <c r="O1832" i="31"/>
  <c r="N1832" i="31"/>
  <c r="M1832" i="31"/>
  <c r="L1832" i="31"/>
  <c r="K1832" i="31"/>
  <c r="J1832" i="31"/>
  <c r="B1832" i="31"/>
  <c r="A1832" i="31"/>
  <c r="R1831" i="31"/>
  <c r="Q1831" i="31"/>
  <c r="P1831" i="31"/>
  <c r="O1831" i="31"/>
  <c r="N1831" i="31"/>
  <c r="M1831" i="31"/>
  <c r="L1831" i="31"/>
  <c r="K1831" i="31"/>
  <c r="J1831" i="31"/>
  <c r="B1831" i="31"/>
  <c r="A1831" i="31"/>
  <c r="R1830" i="31"/>
  <c r="Q1830" i="31"/>
  <c r="P1830" i="31"/>
  <c r="O1830" i="31"/>
  <c r="N1830" i="31"/>
  <c r="M1830" i="31"/>
  <c r="L1830" i="31"/>
  <c r="K1830" i="31"/>
  <c r="J1830" i="31"/>
  <c r="B1830" i="31"/>
  <c r="A1830" i="31"/>
  <c r="R1829" i="31"/>
  <c r="Q1829" i="31"/>
  <c r="P1829" i="31"/>
  <c r="O1829" i="31"/>
  <c r="N1829" i="31"/>
  <c r="M1829" i="31"/>
  <c r="L1829" i="31"/>
  <c r="K1829" i="31"/>
  <c r="J1829" i="31"/>
  <c r="B1829" i="31"/>
  <c r="A1829" i="31"/>
  <c r="R1828" i="31"/>
  <c r="Q1828" i="31"/>
  <c r="P1828" i="31"/>
  <c r="O1828" i="31"/>
  <c r="N1828" i="31"/>
  <c r="M1828" i="31"/>
  <c r="L1828" i="31"/>
  <c r="K1828" i="31"/>
  <c r="J1828" i="31"/>
  <c r="B1828" i="31"/>
  <c r="A1828" i="31"/>
  <c r="R1827" i="31"/>
  <c r="Q1827" i="31"/>
  <c r="P1827" i="31"/>
  <c r="O1827" i="31"/>
  <c r="N1827" i="31"/>
  <c r="M1827" i="31"/>
  <c r="L1827" i="31"/>
  <c r="K1827" i="31"/>
  <c r="J1827" i="31"/>
  <c r="B1827" i="31"/>
  <c r="A1827" i="31"/>
  <c r="R1826" i="31"/>
  <c r="Q1826" i="31"/>
  <c r="P1826" i="31"/>
  <c r="O1826" i="31"/>
  <c r="N1826" i="31"/>
  <c r="M1826" i="31"/>
  <c r="L1826" i="31"/>
  <c r="K1826" i="31"/>
  <c r="J1826" i="31"/>
  <c r="B1826" i="31"/>
  <c r="A1826" i="31"/>
  <c r="R1825" i="31"/>
  <c r="Q1825" i="31"/>
  <c r="P1825" i="31"/>
  <c r="O1825" i="31"/>
  <c r="N1825" i="31"/>
  <c r="M1825" i="31"/>
  <c r="L1825" i="31"/>
  <c r="K1825" i="31"/>
  <c r="J1825" i="31"/>
  <c r="B1825" i="31"/>
  <c r="A1825" i="31"/>
  <c r="R1824" i="31"/>
  <c r="Q1824" i="31"/>
  <c r="P1824" i="31"/>
  <c r="O1824" i="31"/>
  <c r="N1824" i="31"/>
  <c r="M1824" i="31"/>
  <c r="L1824" i="31"/>
  <c r="K1824" i="31"/>
  <c r="J1824" i="31"/>
  <c r="B1824" i="31"/>
  <c r="A1824" i="31"/>
  <c r="R1823" i="31"/>
  <c r="Q1823" i="31"/>
  <c r="P1823" i="31"/>
  <c r="O1823" i="31"/>
  <c r="N1823" i="31"/>
  <c r="M1823" i="31"/>
  <c r="L1823" i="31"/>
  <c r="K1823" i="31"/>
  <c r="J1823" i="31"/>
  <c r="B1823" i="31"/>
  <c r="A1823" i="31"/>
  <c r="R1822" i="31"/>
  <c r="Q1822" i="31"/>
  <c r="P1822" i="31"/>
  <c r="O1822" i="31"/>
  <c r="N1822" i="31"/>
  <c r="M1822" i="31"/>
  <c r="L1822" i="31"/>
  <c r="K1822" i="31"/>
  <c r="J1822" i="31"/>
  <c r="B1822" i="31"/>
  <c r="A1822" i="31"/>
  <c r="R1821" i="31"/>
  <c r="Q1821" i="31"/>
  <c r="P1821" i="31"/>
  <c r="O1821" i="31"/>
  <c r="N1821" i="31"/>
  <c r="M1821" i="31"/>
  <c r="L1821" i="31"/>
  <c r="K1821" i="31"/>
  <c r="J1821" i="31"/>
  <c r="B1821" i="31"/>
  <c r="A1821" i="31"/>
  <c r="R1820" i="31"/>
  <c r="Q1820" i="31"/>
  <c r="P1820" i="31"/>
  <c r="O1820" i="31"/>
  <c r="N1820" i="31"/>
  <c r="M1820" i="31"/>
  <c r="L1820" i="31"/>
  <c r="K1820" i="31"/>
  <c r="J1820" i="31"/>
  <c r="B1820" i="31"/>
  <c r="A1820" i="31"/>
  <c r="R1819" i="31"/>
  <c r="Q1819" i="31"/>
  <c r="P1819" i="31"/>
  <c r="O1819" i="31"/>
  <c r="N1819" i="31"/>
  <c r="M1819" i="31"/>
  <c r="L1819" i="31"/>
  <c r="K1819" i="31"/>
  <c r="J1819" i="31"/>
  <c r="B1819" i="31"/>
  <c r="A1819" i="31"/>
  <c r="R1818" i="31"/>
  <c r="Q1818" i="31"/>
  <c r="P1818" i="31"/>
  <c r="O1818" i="31"/>
  <c r="N1818" i="31"/>
  <c r="M1818" i="31"/>
  <c r="L1818" i="31"/>
  <c r="K1818" i="31"/>
  <c r="J1818" i="31"/>
  <c r="B1818" i="31"/>
  <c r="A1818" i="31"/>
  <c r="R1817" i="31"/>
  <c r="Q1817" i="31"/>
  <c r="P1817" i="31"/>
  <c r="O1817" i="31"/>
  <c r="N1817" i="31"/>
  <c r="M1817" i="31"/>
  <c r="L1817" i="31"/>
  <c r="K1817" i="31"/>
  <c r="J1817" i="31"/>
  <c r="B1817" i="31"/>
  <c r="A1817" i="31"/>
  <c r="R1816" i="31"/>
  <c r="Q1816" i="31"/>
  <c r="P1816" i="31"/>
  <c r="O1816" i="31"/>
  <c r="N1816" i="31"/>
  <c r="M1816" i="31"/>
  <c r="L1816" i="31"/>
  <c r="K1816" i="31"/>
  <c r="J1816" i="31"/>
  <c r="B1816" i="31"/>
  <c r="A1816" i="31"/>
  <c r="R1815" i="31"/>
  <c r="Q1815" i="31"/>
  <c r="P1815" i="31"/>
  <c r="O1815" i="31"/>
  <c r="N1815" i="31"/>
  <c r="M1815" i="31"/>
  <c r="L1815" i="31"/>
  <c r="K1815" i="31"/>
  <c r="J1815" i="31"/>
  <c r="B1815" i="31"/>
  <c r="A1815" i="31"/>
  <c r="R1814" i="31"/>
  <c r="Q1814" i="31"/>
  <c r="P1814" i="31"/>
  <c r="O1814" i="31"/>
  <c r="N1814" i="31"/>
  <c r="M1814" i="31"/>
  <c r="L1814" i="31"/>
  <c r="K1814" i="31"/>
  <c r="J1814" i="31"/>
  <c r="B1814" i="31"/>
  <c r="A1814" i="31"/>
  <c r="R1813" i="31"/>
  <c r="Q1813" i="31"/>
  <c r="P1813" i="31"/>
  <c r="O1813" i="31"/>
  <c r="N1813" i="31"/>
  <c r="M1813" i="31"/>
  <c r="L1813" i="31"/>
  <c r="K1813" i="31"/>
  <c r="J1813" i="31"/>
  <c r="B1813" i="31"/>
  <c r="A1813" i="31"/>
  <c r="R1812" i="31"/>
  <c r="Q1812" i="31"/>
  <c r="P1812" i="31"/>
  <c r="O1812" i="31"/>
  <c r="N1812" i="31"/>
  <c r="M1812" i="31"/>
  <c r="L1812" i="31"/>
  <c r="K1812" i="31"/>
  <c r="J1812" i="31"/>
  <c r="B1812" i="31"/>
  <c r="A1812" i="31"/>
  <c r="R1811" i="31"/>
  <c r="Q1811" i="31"/>
  <c r="P1811" i="31"/>
  <c r="O1811" i="31"/>
  <c r="N1811" i="31"/>
  <c r="M1811" i="31"/>
  <c r="L1811" i="31"/>
  <c r="K1811" i="31"/>
  <c r="J1811" i="31"/>
  <c r="B1811" i="31"/>
  <c r="A1811" i="31"/>
  <c r="R1810" i="31"/>
  <c r="Q1810" i="31"/>
  <c r="P1810" i="31"/>
  <c r="O1810" i="31"/>
  <c r="N1810" i="31"/>
  <c r="M1810" i="31"/>
  <c r="L1810" i="31"/>
  <c r="K1810" i="31"/>
  <c r="J1810" i="31"/>
  <c r="B1810" i="31"/>
  <c r="A1810" i="31"/>
  <c r="R1809" i="31"/>
  <c r="Q1809" i="31"/>
  <c r="P1809" i="31"/>
  <c r="O1809" i="31"/>
  <c r="N1809" i="31"/>
  <c r="M1809" i="31"/>
  <c r="L1809" i="31"/>
  <c r="K1809" i="31"/>
  <c r="J1809" i="31"/>
  <c r="B1809" i="31"/>
  <c r="A1809" i="31"/>
  <c r="R1808" i="31"/>
  <c r="Q1808" i="31"/>
  <c r="P1808" i="31"/>
  <c r="O1808" i="31"/>
  <c r="N1808" i="31"/>
  <c r="M1808" i="31"/>
  <c r="L1808" i="31"/>
  <c r="K1808" i="31"/>
  <c r="J1808" i="31"/>
  <c r="B1808" i="31"/>
  <c r="A1808" i="31"/>
  <c r="R1807" i="31"/>
  <c r="Q1807" i="31"/>
  <c r="P1807" i="31"/>
  <c r="O1807" i="31"/>
  <c r="N1807" i="31"/>
  <c r="M1807" i="31"/>
  <c r="L1807" i="31"/>
  <c r="K1807" i="31"/>
  <c r="J1807" i="31"/>
  <c r="B1807" i="31"/>
  <c r="A1807" i="31"/>
  <c r="R1806" i="31"/>
  <c r="Q1806" i="31"/>
  <c r="P1806" i="31"/>
  <c r="O1806" i="31"/>
  <c r="N1806" i="31"/>
  <c r="M1806" i="31"/>
  <c r="L1806" i="31"/>
  <c r="K1806" i="31"/>
  <c r="J1806" i="31"/>
  <c r="B1806" i="31"/>
  <c r="A1806" i="31"/>
  <c r="R1805" i="31"/>
  <c r="Q1805" i="31"/>
  <c r="P1805" i="31"/>
  <c r="O1805" i="31"/>
  <c r="N1805" i="31"/>
  <c r="M1805" i="31"/>
  <c r="L1805" i="31"/>
  <c r="K1805" i="31"/>
  <c r="J1805" i="31"/>
  <c r="B1805" i="31"/>
  <c r="A1805" i="31"/>
  <c r="R1804" i="31"/>
  <c r="Q1804" i="31"/>
  <c r="P1804" i="31"/>
  <c r="O1804" i="31"/>
  <c r="N1804" i="31"/>
  <c r="M1804" i="31"/>
  <c r="L1804" i="31"/>
  <c r="K1804" i="31"/>
  <c r="J1804" i="31"/>
  <c r="B1804" i="31"/>
  <c r="A1804" i="31"/>
  <c r="R1803" i="31"/>
  <c r="Q1803" i="31"/>
  <c r="P1803" i="31"/>
  <c r="O1803" i="31"/>
  <c r="N1803" i="31"/>
  <c r="M1803" i="31"/>
  <c r="L1803" i="31"/>
  <c r="K1803" i="31"/>
  <c r="J1803" i="31"/>
  <c r="B1803" i="31"/>
  <c r="A1803" i="31"/>
  <c r="R1802" i="31"/>
  <c r="Q1802" i="31"/>
  <c r="P1802" i="31"/>
  <c r="O1802" i="31"/>
  <c r="N1802" i="31"/>
  <c r="M1802" i="31"/>
  <c r="L1802" i="31"/>
  <c r="K1802" i="31"/>
  <c r="J1802" i="31"/>
  <c r="B1802" i="31"/>
  <c r="A1802" i="31"/>
  <c r="R1801" i="31"/>
  <c r="Q1801" i="31"/>
  <c r="P1801" i="31"/>
  <c r="O1801" i="31"/>
  <c r="N1801" i="31"/>
  <c r="M1801" i="31"/>
  <c r="L1801" i="31"/>
  <c r="K1801" i="31"/>
  <c r="J1801" i="31"/>
  <c r="B1801" i="31"/>
  <c r="A1801" i="31"/>
  <c r="R1800" i="31"/>
  <c r="Q1800" i="31"/>
  <c r="P1800" i="31"/>
  <c r="O1800" i="31"/>
  <c r="N1800" i="31"/>
  <c r="M1800" i="31"/>
  <c r="L1800" i="31"/>
  <c r="K1800" i="31"/>
  <c r="J1800" i="31"/>
  <c r="B1800" i="31"/>
  <c r="A1800" i="31"/>
  <c r="R1799" i="31"/>
  <c r="Q1799" i="31"/>
  <c r="P1799" i="31"/>
  <c r="O1799" i="31"/>
  <c r="N1799" i="31"/>
  <c r="M1799" i="31"/>
  <c r="L1799" i="31"/>
  <c r="K1799" i="31"/>
  <c r="J1799" i="31"/>
  <c r="B1799" i="31"/>
  <c r="A1799" i="31"/>
  <c r="R1798" i="31"/>
  <c r="Q1798" i="31"/>
  <c r="P1798" i="31"/>
  <c r="O1798" i="31"/>
  <c r="N1798" i="31"/>
  <c r="M1798" i="31"/>
  <c r="L1798" i="31"/>
  <c r="K1798" i="31"/>
  <c r="J1798" i="31"/>
  <c r="B1798" i="31"/>
  <c r="A1798" i="31"/>
  <c r="R1797" i="31"/>
  <c r="Q1797" i="31"/>
  <c r="P1797" i="31"/>
  <c r="O1797" i="31"/>
  <c r="N1797" i="31"/>
  <c r="M1797" i="31"/>
  <c r="L1797" i="31"/>
  <c r="K1797" i="31"/>
  <c r="J1797" i="31"/>
  <c r="B1797" i="31"/>
  <c r="A1797" i="31"/>
  <c r="R1796" i="31"/>
  <c r="Q1796" i="31"/>
  <c r="P1796" i="31"/>
  <c r="O1796" i="31"/>
  <c r="N1796" i="31"/>
  <c r="M1796" i="31"/>
  <c r="L1796" i="31"/>
  <c r="K1796" i="31"/>
  <c r="J1796" i="31"/>
  <c r="B1796" i="31"/>
  <c r="A1796" i="31"/>
  <c r="R1795" i="31"/>
  <c r="Q1795" i="31"/>
  <c r="P1795" i="31"/>
  <c r="O1795" i="31"/>
  <c r="N1795" i="31"/>
  <c r="M1795" i="31"/>
  <c r="L1795" i="31"/>
  <c r="K1795" i="31"/>
  <c r="J1795" i="31"/>
  <c r="B1795" i="31"/>
  <c r="A1795" i="31"/>
  <c r="R1794" i="31"/>
  <c r="Q1794" i="31"/>
  <c r="P1794" i="31"/>
  <c r="O1794" i="31"/>
  <c r="N1794" i="31"/>
  <c r="M1794" i="31"/>
  <c r="L1794" i="31"/>
  <c r="K1794" i="31"/>
  <c r="J1794" i="31"/>
  <c r="B1794" i="31"/>
  <c r="A1794" i="31"/>
  <c r="R1793" i="31"/>
  <c r="Q1793" i="31"/>
  <c r="P1793" i="31"/>
  <c r="O1793" i="31"/>
  <c r="N1793" i="31"/>
  <c r="M1793" i="31"/>
  <c r="L1793" i="31"/>
  <c r="K1793" i="31"/>
  <c r="J1793" i="31"/>
  <c r="B1793" i="31"/>
  <c r="A1793" i="31"/>
  <c r="R1792" i="31"/>
  <c r="Q1792" i="31"/>
  <c r="P1792" i="31"/>
  <c r="O1792" i="31"/>
  <c r="N1792" i="31"/>
  <c r="M1792" i="31"/>
  <c r="L1792" i="31"/>
  <c r="K1792" i="31"/>
  <c r="J1792" i="31"/>
  <c r="B1792" i="31"/>
  <c r="A1792" i="31"/>
  <c r="R1791" i="31"/>
  <c r="Q1791" i="31"/>
  <c r="P1791" i="31"/>
  <c r="O1791" i="31"/>
  <c r="N1791" i="31"/>
  <c r="M1791" i="31"/>
  <c r="L1791" i="31"/>
  <c r="K1791" i="31"/>
  <c r="J1791" i="31"/>
  <c r="B1791" i="31"/>
  <c r="A1791" i="31"/>
  <c r="R1790" i="31"/>
  <c r="Q1790" i="31"/>
  <c r="P1790" i="31"/>
  <c r="O1790" i="31"/>
  <c r="N1790" i="31"/>
  <c r="M1790" i="31"/>
  <c r="L1790" i="31"/>
  <c r="K1790" i="31"/>
  <c r="J1790" i="31"/>
  <c r="B1790" i="31"/>
  <c r="A1790" i="31"/>
  <c r="R1789" i="31"/>
  <c r="Q1789" i="31"/>
  <c r="P1789" i="31"/>
  <c r="O1789" i="31"/>
  <c r="N1789" i="31"/>
  <c r="M1789" i="31"/>
  <c r="L1789" i="31"/>
  <c r="K1789" i="31"/>
  <c r="J1789" i="31"/>
  <c r="B1789" i="31"/>
  <c r="A1789" i="31"/>
  <c r="R1788" i="31"/>
  <c r="Q1788" i="31"/>
  <c r="P1788" i="31"/>
  <c r="O1788" i="31"/>
  <c r="N1788" i="31"/>
  <c r="M1788" i="31"/>
  <c r="L1788" i="31"/>
  <c r="K1788" i="31"/>
  <c r="J1788" i="31"/>
  <c r="B1788" i="31"/>
  <c r="A1788" i="31"/>
  <c r="R1787" i="31"/>
  <c r="Q1787" i="31"/>
  <c r="P1787" i="31"/>
  <c r="O1787" i="31"/>
  <c r="N1787" i="31"/>
  <c r="M1787" i="31"/>
  <c r="L1787" i="31"/>
  <c r="K1787" i="31"/>
  <c r="J1787" i="31"/>
  <c r="B1787" i="31"/>
  <c r="A1787" i="31"/>
  <c r="R1786" i="31"/>
  <c r="Q1786" i="31"/>
  <c r="P1786" i="31"/>
  <c r="O1786" i="31"/>
  <c r="N1786" i="31"/>
  <c r="M1786" i="31"/>
  <c r="L1786" i="31"/>
  <c r="K1786" i="31"/>
  <c r="J1786" i="31"/>
  <c r="B1786" i="31"/>
  <c r="A1786" i="31"/>
  <c r="R1785" i="31"/>
  <c r="Q1785" i="31"/>
  <c r="P1785" i="31"/>
  <c r="O1785" i="31"/>
  <c r="N1785" i="31"/>
  <c r="M1785" i="31"/>
  <c r="L1785" i="31"/>
  <c r="K1785" i="31"/>
  <c r="J1785" i="31"/>
  <c r="B1785" i="31"/>
  <c r="A1785" i="31"/>
  <c r="R1784" i="31"/>
  <c r="Q1784" i="31"/>
  <c r="P1784" i="31"/>
  <c r="O1784" i="31"/>
  <c r="N1784" i="31"/>
  <c r="M1784" i="31"/>
  <c r="L1784" i="31"/>
  <c r="K1784" i="31"/>
  <c r="J1784" i="31"/>
  <c r="B1784" i="31"/>
  <c r="A1784" i="31"/>
  <c r="R1783" i="31"/>
  <c r="Q1783" i="31"/>
  <c r="P1783" i="31"/>
  <c r="O1783" i="31"/>
  <c r="N1783" i="31"/>
  <c r="M1783" i="31"/>
  <c r="L1783" i="31"/>
  <c r="K1783" i="31"/>
  <c r="J1783" i="31"/>
  <c r="B1783" i="31"/>
  <c r="A1783" i="31"/>
  <c r="R1782" i="31"/>
  <c r="Q1782" i="31"/>
  <c r="P1782" i="31"/>
  <c r="O1782" i="31"/>
  <c r="N1782" i="31"/>
  <c r="M1782" i="31"/>
  <c r="L1782" i="31"/>
  <c r="K1782" i="31"/>
  <c r="J1782" i="31"/>
  <c r="B1782" i="31"/>
  <c r="A1782" i="31"/>
  <c r="R1781" i="31"/>
  <c r="Q1781" i="31"/>
  <c r="P1781" i="31"/>
  <c r="O1781" i="31"/>
  <c r="N1781" i="31"/>
  <c r="M1781" i="31"/>
  <c r="L1781" i="31"/>
  <c r="K1781" i="31"/>
  <c r="J1781" i="31"/>
  <c r="B1781" i="31"/>
  <c r="A1781" i="31"/>
  <c r="R1780" i="31"/>
  <c r="Q1780" i="31"/>
  <c r="P1780" i="31"/>
  <c r="O1780" i="31"/>
  <c r="N1780" i="31"/>
  <c r="M1780" i="31"/>
  <c r="L1780" i="31"/>
  <c r="K1780" i="31"/>
  <c r="J1780" i="31"/>
  <c r="B1780" i="31"/>
  <c r="A1780" i="31"/>
  <c r="R1779" i="31"/>
  <c r="Q1779" i="31"/>
  <c r="P1779" i="31"/>
  <c r="O1779" i="31"/>
  <c r="N1779" i="31"/>
  <c r="M1779" i="31"/>
  <c r="L1779" i="31"/>
  <c r="K1779" i="31"/>
  <c r="J1779" i="31"/>
  <c r="B1779" i="31"/>
  <c r="A1779" i="31"/>
  <c r="R1778" i="31"/>
  <c r="Q1778" i="31"/>
  <c r="P1778" i="31"/>
  <c r="O1778" i="31"/>
  <c r="N1778" i="31"/>
  <c r="M1778" i="31"/>
  <c r="L1778" i="31"/>
  <c r="K1778" i="31"/>
  <c r="J1778" i="31"/>
  <c r="B1778" i="31"/>
  <c r="A1778" i="31"/>
  <c r="R1777" i="31"/>
  <c r="Q1777" i="31"/>
  <c r="P1777" i="31"/>
  <c r="O1777" i="31"/>
  <c r="N1777" i="31"/>
  <c r="M1777" i="31"/>
  <c r="L1777" i="31"/>
  <c r="K1777" i="31"/>
  <c r="J1777" i="31"/>
  <c r="B1777" i="31"/>
  <c r="A1777" i="31"/>
  <c r="R1776" i="31"/>
  <c r="Q1776" i="31"/>
  <c r="P1776" i="31"/>
  <c r="O1776" i="31"/>
  <c r="N1776" i="31"/>
  <c r="M1776" i="31"/>
  <c r="L1776" i="31"/>
  <c r="K1776" i="31"/>
  <c r="J1776" i="31"/>
  <c r="B1776" i="31"/>
  <c r="A1776" i="31"/>
  <c r="R1775" i="31"/>
  <c r="Q1775" i="31"/>
  <c r="P1775" i="31"/>
  <c r="O1775" i="31"/>
  <c r="N1775" i="31"/>
  <c r="M1775" i="31"/>
  <c r="L1775" i="31"/>
  <c r="K1775" i="31"/>
  <c r="J1775" i="31"/>
  <c r="B1775" i="31"/>
  <c r="A1775" i="31"/>
  <c r="R1774" i="31"/>
  <c r="Q1774" i="31"/>
  <c r="P1774" i="31"/>
  <c r="O1774" i="31"/>
  <c r="N1774" i="31"/>
  <c r="M1774" i="31"/>
  <c r="L1774" i="31"/>
  <c r="K1774" i="31"/>
  <c r="J1774" i="31"/>
  <c r="B1774" i="31"/>
  <c r="A1774" i="31"/>
  <c r="R1773" i="31"/>
  <c r="Q1773" i="31"/>
  <c r="P1773" i="31"/>
  <c r="O1773" i="31"/>
  <c r="N1773" i="31"/>
  <c r="M1773" i="31"/>
  <c r="L1773" i="31"/>
  <c r="K1773" i="31"/>
  <c r="J1773" i="31"/>
  <c r="B1773" i="31"/>
  <c r="A1773" i="31"/>
  <c r="R1772" i="31"/>
  <c r="Q1772" i="31"/>
  <c r="P1772" i="31"/>
  <c r="O1772" i="31"/>
  <c r="N1772" i="31"/>
  <c r="M1772" i="31"/>
  <c r="L1772" i="31"/>
  <c r="K1772" i="31"/>
  <c r="J1772" i="31"/>
  <c r="B1772" i="31"/>
  <c r="A1772" i="31"/>
  <c r="R1771" i="31"/>
  <c r="Q1771" i="31"/>
  <c r="P1771" i="31"/>
  <c r="O1771" i="31"/>
  <c r="N1771" i="31"/>
  <c r="M1771" i="31"/>
  <c r="L1771" i="31"/>
  <c r="K1771" i="31"/>
  <c r="J1771" i="31"/>
  <c r="B1771" i="31"/>
  <c r="A1771" i="31"/>
  <c r="R1770" i="31"/>
  <c r="Q1770" i="31"/>
  <c r="P1770" i="31"/>
  <c r="O1770" i="31"/>
  <c r="N1770" i="31"/>
  <c r="M1770" i="31"/>
  <c r="L1770" i="31"/>
  <c r="K1770" i="31"/>
  <c r="J1770" i="31"/>
  <c r="B1770" i="31"/>
  <c r="A1770" i="31"/>
  <c r="R1769" i="31"/>
  <c r="Q1769" i="31"/>
  <c r="P1769" i="31"/>
  <c r="O1769" i="31"/>
  <c r="N1769" i="31"/>
  <c r="M1769" i="31"/>
  <c r="L1769" i="31"/>
  <c r="K1769" i="31"/>
  <c r="J1769" i="31"/>
  <c r="B1769" i="31"/>
  <c r="A1769" i="31"/>
  <c r="R1768" i="31"/>
  <c r="Q1768" i="31"/>
  <c r="P1768" i="31"/>
  <c r="O1768" i="31"/>
  <c r="N1768" i="31"/>
  <c r="M1768" i="31"/>
  <c r="L1768" i="31"/>
  <c r="K1768" i="31"/>
  <c r="J1768" i="31"/>
  <c r="B1768" i="31"/>
  <c r="A1768" i="31"/>
  <c r="R1767" i="31"/>
  <c r="Q1767" i="31"/>
  <c r="P1767" i="31"/>
  <c r="O1767" i="31"/>
  <c r="N1767" i="31"/>
  <c r="M1767" i="31"/>
  <c r="L1767" i="31"/>
  <c r="K1767" i="31"/>
  <c r="J1767" i="31"/>
  <c r="B1767" i="31"/>
  <c r="A1767" i="31"/>
  <c r="R1766" i="31"/>
  <c r="Q1766" i="31"/>
  <c r="P1766" i="31"/>
  <c r="O1766" i="31"/>
  <c r="N1766" i="31"/>
  <c r="M1766" i="31"/>
  <c r="L1766" i="31"/>
  <c r="K1766" i="31"/>
  <c r="J1766" i="31"/>
  <c r="B1766" i="31"/>
  <c r="A1766" i="31"/>
  <c r="R1765" i="31"/>
  <c r="Q1765" i="31"/>
  <c r="P1765" i="31"/>
  <c r="O1765" i="31"/>
  <c r="N1765" i="31"/>
  <c r="M1765" i="31"/>
  <c r="L1765" i="31"/>
  <c r="K1765" i="31"/>
  <c r="J1765" i="31"/>
  <c r="B1765" i="31"/>
  <c r="A1765" i="31"/>
  <c r="R1764" i="31"/>
  <c r="Q1764" i="31"/>
  <c r="P1764" i="31"/>
  <c r="O1764" i="31"/>
  <c r="N1764" i="31"/>
  <c r="M1764" i="31"/>
  <c r="L1764" i="31"/>
  <c r="K1764" i="31"/>
  <c r="J1764" i="31"/>
  <c r="B1764" i="31"/>
  <c r="A1764" i="31"/>
  <c r="R1763" i="31"/>
  <c r="Q1763" i="31"/>
  <c r="P1763" i="31"/>
  <c r="O1763" i="31"/>
  <c r="N1763" i="31"/>
  <c r="M1763" i="31"/>
  <c r="L1763" i="31"/>
  <c r="K1763" i="31"/>
  <c r="J1763" i="31"/>
  <c r="B1763" i="31"/>
  <c r="A1763" i="31"/>
  <c r="R1762" i="31"/>
  <c r="Q1762" i="31"/>
  <c r="P1762" i="31"/>
  <c r="O1762" i="31"/>
  <c r="N1762" i="31"/>
  <c r="M1762" i="31"/>
  <c r="L1762" i="31"/>
  <c r="K1762" i="31"/>
  <c r="J1762" i="31"/>
  <c r="B1762" i="31"/>
  <c r="A1762" i="31"/>
  <c r="R1761" i="31"/>
  <c r="Q1761" i="31"/>
  <c r="P1761" i="31"/>
  <c r="O1761" i="31"/>
  <c r="N1761" i="31"/>
  <c r="M1761" i="31"/>
  <c r="L1761" i="31"/>
  <c r="K1761" i="31"/>
  <c r="J1761" i="31"/>
  <c r="B1761" i="31"/>
  <c r="A1761" i="31"/>
  <c r="R1760" i="31"/>
  <c r="Q1760" i="31"/>
  <c r="P1760" i="31"/>
  <c r="O1760" i="31"/>
  <c r="N1760" i="31"/>
  <c r="M1760" i="31"/>
  <c r="L1760" i="31"/>
  <c r="K1760" i="31"/>
  <c r="J1760" i="31"/>
  <c r="B1760" i="31"/>
  <c r="A1760" i="31"/>
  <c r="R1759" i="31"/>
  <c r="Q1759" i="31"/>
  <c r="P1759" i="31"/>
  <c r="O1759" i="31"/>
  <c r="N1759" i="31"/>
  <c r="M1759" i="31"/>
  <c r="L1759" i="31"/>
  <c r="K1759" i="31"/>
  <c r="J1759" i="31"/>
  <c r="B1759" i="31"/>
  <c r="A1759" i="31"/>
  <c r="R1758" i="31"/>
  <c r="Q1758" i="31"/>
  <c r="P1758" i="31"/>
  <c r="O1758" i="31"/>
  <c r="N1758" i="31"/>
  <c r="M1758" i="31"/>
  <c r="L1758" i="31"/>
  <c r="K1758" i="31"/>
  <c r="J1758" i="31"/>
  <c r="B1758" i="31"/>
  <c r="A1758" i="31"/>
  <c r="R1757" i="31"/>
  <c r="Q1757" i="31"/>
  <c r="P1757" i="31"/>
  <c r="O1757" i="31"/>
  <c r="N1757" i="31"/>
  <c r="M1757" i="31"/>
  <c r="L1757" i="31"/>
  <c r="K1757" i="31"/>
  <c r="J1757" i="31"/>
  <c r="B1757" i="31"/>
  <c r="A1757" i="31"/>
  <c r="R1756" i="31"/>
  <c r="Q1756" i="31"/>
  <c r="P1756" i="31"/>
  <c r="O1756" i="31"/>
  <c r="N1756" i="31"/>
  <c r="M1756" i="31"/>
  <c r="L1756" i="31"/>
  <c r="K1756" i="31"/>
  <c r="J1756" i="31"/>
  <c r="B1756" i="31"/>
  <c r="A1756" i="31"/>
  <c r="R1755" i="31"/>
  <c r="Q1755" i="31"/>
  <c r="P1755" i="31"/>
  <c r="O1755" i="31"/>
  <c r="N1755" i="31"/>
  <c r="M1755" i="31"/>
  <c r="L1755" i="31"/>
  <c r="K1755" i="31"/>
  <c r="J1755" i="31"/>
  <c r="B1755" i="31"/>
  <c r="A1755" i="31"/>
  <c r="R1754" i="31"/>
  <c r="Q1754" i="31"/>
  <c r="P1754" i="31"/>
  <c r="O1754" i="31"/>
  <c r="N1754" i="31"/>
  <c r="M1754" i="31"/>
  <c r="L1754" i="31"/>
  <c r="K1754" i="31"/>
  <c r="J1754" i="31"/>
  <c r="B1754" i="31"/>
  <c r="A1754" i="31"/>
  <c r="R1753" i="31"/>
  <c r="Q1753" i="31"/>
  <c r="P1753" i="31"/>
  <c r="O1753" i="31"/>
  <c r="N1753" i="31"/>
  <c r="M1753" i="31"/>
  <c r="L1753" i="31"/>
  <c r="K1753" i="31"/>
  <c r="J1753" i="31"/>
  <c r="B1753" i="31"/>
  <c r="A1753" i="31"/>
  <c r="R1752" i="31"/>
  <c r="Q1752" i="31"/>
  <c r="P1752" i="31"/>
  <c r="O1752" i="31"/>
  <c r="N1752" i="31"/>
  <c r="M1752" i="31"/>
  <c r="L1752" i="31"/>
  <c r="K1752" i="31"/>
  <c r="J1752" i="31"/>
  <c r="B1752" i="31"/>
  <c r="A1752" i="31"/>
  <c r="R1751" i="31"/>
  <c r="Q1751" i="31"/>
  <c r="P1751" i="31"/>
  <c r="O1751" i="31"/>
  <c r="N1751" i="31"/>
  <c r="M1751" i="31"/>
  <c r="L1751" i="31"/>
  <c r="K1751" i="31"/>
  <c r="J1751" i="31"/>
  <c r="B1751" i="31"/>
  <c r="A1751" i="31"/>
  <c r="R1750" i="31"/>
  <c r="Q1750" i="31"/>
  <c r="P1750" i="31"/>
  <c r="O1750" i="31"/>
  <c r="N1750" i="31"/>
  <c r="M1750" i="31"/>
  <c r="L1750" i="31"/>
  <c r="K1750" i="31"/>
  <c r="J1750" i="31"/>
  <c r="B1750" i="31"/>
  <c r="A1750" i="31"/>
  <c r="R1749" i="31"/>
  <c r="Q1749" i="31"/>
  <c r="P1749" i="31"/>
  <c r="O1749" i="31"/>
  <c r="N1749" i="31"/>
  <c r="M1749" i="31"/>
  <c r="L1749" i="31"/>
  <c r="K1749" i="31"/>
  <c r="J1749" i="31"/>
  <c r="B1749" i="31"/>
  <c r="A1749" i="31"/>
  <c r="R1748" i="31"/>
  <c r="Q1748" i="31"/>
  <c r="P1748" i="31"/>
  <c r="O1748" i="31"/>
  <c r="N1748" i="31"/>
  <c r="M1748" i="31"/>
  <c r="L1748" i="31"/>
  <c r="K1748" i="31"/>
  <c r="J1748" i="31"/>
  <c r="B1748" i="31"/>
  <c r="A1748" i="31"/>
  <c r="R1747" i="31"/>
  <c r="Q1747" i="31"/>
  <c r="P1747" i="31"/>
  <c r="O1747" i="31"/>
  <c r="N1747" i="31"/>
  <c r="M1747" i="31"/>
  <c r="L1747" i="31"/>
  <c r="K1747" i="31"/>
  <c r="J1747" i="31"/>
  <c r="B1747" i="31"/>
  <c r="A1747" i="31"/>
  <c r="R1746" i="31"/>
  <c r="Q1746" i="31"/>
  <c r="P1746" i="31"/>
  <c r="O1746" i="31"/>
  <c r="N1746" i="31"/>
  <c r="M1746" i="31"/>
  <c r="L1746" i="31"/>
  <c r="K1746" i="31"/>
  <c r="J1746" i="31"/>
  <c r="B1746" i="31"/>
  <c r="A1746" i="31"/>
  <c r="R1745" i="31"/>
  <c r="Q1745" i="31"/>
  <c r="P1745" i="31"/>
  <c r="O1745" i="31"/>
  <c r="N1745" i="31"/>
  <c r="M1745" i="31"/>
  <c r="L1745" i="31"/>
  <c r="K1745" i="31"/>
  <c r="J1745" i="31"/>
  <c r="B1745" i="31"/>
  <c r="A1745" i="31"/>
  <c r="R1744" i="31"/>
  <c r="Q1744" i="31"/>
  <c r="P1744" i="31"/>
  <c r="O1744" i="31"/>
  <c r="N1744" i="31"/>
  <c r="M1744" i="31"/>
  <c r="L1744" i="31"/>
  <c r="K1744" i="31"/>
  <c r="J1744" i="31"/>
  <c r="B1744" i="31"/>
  <c r="A1744" i="31"/>
  <c r="R1743" i="31"/>
  <c r="Q1743" i="31"/>
  <c r="P1743" i="31"/>
  <c r="O1743" i="31"/>
  <c r="N1743" i="31"/>
  <c r="M1743" i="31"/>
  <c r="L1743" i="31"/>
  <c r="K1743" i="31"/>
  <c r="J1743" i="31"/>
  <c r="B1743" i="31"/>
  <c r="A1743" i="31"/>
  <c r="R1742" i="31"/>
  <c r="Q1742" i="31"/>
  <c r="P1742" i="31"/>
  <c r="O1742" i="31"/>
  <c r="N1742" i="31"/>
  <c r="M1742" i="31"/>
  <c r="L1742" i="31"/>
  <c r="K1742" i="31"/>
  <c r="J1742" i="31"/>
  <c r="B1742" i="31"/>
  <c r="A1742" i="31"/>
  <c r="R1741" i="31"/>
  <c r="Q1741" i="31"/>
  <c r="P1741" i="31"/>
  <c r="O1741" i="31"/>
  <c r="N1741" i="31"/>
  <c r="M1741" i="31"/>
  <c r="L1741" i="31"/>
  <c r="K1741" i="31"/>
  <c r="J1741" i="31"/>
  <c r="B1741" i="31"/>
  <c r="A1741" i="31"/>
  <c r="R1740" i="31"/>
  <c r="Q1740" i="31"/>
  <c r="P1740" i="31"/>
  <c r="O1740" i="31"/>
  <c r="N1740" i="31"/>
  <c r="M1740" i="31"/>
  <c r="L1740" i="31"/>
  <c r="K1740" i="31"/>
  <c r="J1740" i="31"/>
  <c r="B1740" i="31"/>
  <c r="A1740" i="31"/>
  <c r="R1739" i="31"/>
  <c r="Q1739" i="31"/>
  <c r="P1739" i="31"/>
  <c r="O1739" i="31"/>
  <c r="N1739" i="31"/>
  <c r="M1739" i="31"/>
  <c r="L1739" i="31"/>
  <c r="K1739" i="31"/>
  <c r="J1739" i="31"/>
  <c r="B1739" i="31"/>
  <c r="A1739" i="31"/>
  <c r="R1738" i="31"/>
  <c r="Q1738" i="31"/>
  <c r="P1738" i="31"/>
  <c r="O1738" i="31"/>
  <c r="N1738" i="31"/>
  <c r="M1738" i="31"/>
  <c r="L1738" i="31"/>
  <c r="K1738" i="31"/>
  <c r="J1738" i="31"/>
  <c r="B1738" i="31"/>
  <c r="A1738" i="31"/>
  <c r="R1737" i="31"/>
  <c r="Q1737" i="31"/>
  <c r="P1737" i="31"/>
  <c r="O1737" i="31"/>
  <c r="N1737" i="31"/>
  <c r="M1737" i="31"/>
  <c r="L1737" i="31"/>
  <c r="K1737" i="31"/>
  <c r="J1737" i="31"/>
  <c r="B1737" i="31"/>
  <c r="A1737" i="31"/>
  <c r="R1736" i="31"/>
  <c r="Q1736" i="31"/>
  <c r="P1736" i="31"/>
  <c r="O1736" i="31"/>
  <c r="N1736" i="31"/>
  <c r="M1736" i="31"/>
  <c r="L1736" i="31"/>
  <c r="K1736" i="31"/>
  <c r="J1736" i="31"/>
  <c r="B1736" i="31"/>
  <c r="A1736" i="31"/>
  <c r="R1735" i="31"/>
  <c r="Q1735" i="31"/>
  <c r="P1735" i="31"/>
  <c r="O1735" i="31"/>
  <c r="N1735" i="31"/>
  <c r="M1735" i="31"/>
  <c r="L1735" i="31"/>
  <c r="K1735" i="31"/>
  <c r="J1735" i="31"/>
  <c r="B1735" i="31"/>
  <c r="A1735" i="31"/>
  <c r="R1734" i="31"/>
  <c r="Q1734" i="31"/>
  <c r="P1734" i="31"/>
  <c r="O1734" i="31"/>
  <c r="N1734" i="31"/>
  <c r="M1734" i="31"/>
  <c r="L1734" i="31"/>
  <c r="K1734" i="31"/>
  <c r="J1734" i="31"/>
  <c r="B1734" i="31"/>
  <c r="A1734" i="31"/>
  <c r="R1733" i="31"/>
  <c r="Q1733" i="31"/>
  <c r="P1733" i="31"/>
  <c r="O1733" i="31"/>
  <c r="N1733" i="31"/>
  <c r="M1733" i="31"/>
  <c r="L1733" i="31"/>
  <c r="K1733" i="31"/>
  <c r="J1733" i="31"/>
  <c r="B1733" i="31"/>
  <c r="A1733" i="31"/>
  <c r="R1732" i="31"/>
  <c r="Q1732" i="31"/>
  <c r="P1732" i="31"/>
  <c r="O1732" i="31"/>
  <c r="N1732" i="31"/>
  <c r="M1732" i="31"/>
  <c r="L1732" i="31"/>
  <c r="K1732" i="31"/>
  <c r="J1732" i="31"/>
  <c r="B1732" i="31"/>
  <c r="A1732" i="31"/>
  <c r="R1731" i="31"/>
  <c r="Q1731" i="31"/>
  <c r="P1731" i="31"/>
  <c r="O1731" i="31"/>
  <c r="N1731" i="31"/>
  <c r="M1731" i="31"/>
  <c r="L1731" i="31"/>
  <c r="K1731" i="31"/>
  <c r="J1731" i="31"/>
  <c r="B1731" i="31"/>
  <c r="A1731" i="31"/>
  <c r="R1730" i="31"/>
  <c r="Q1730" i="31"/>
  <c r="P1730" i="31"/>
  <c r="O1730" i="31"/>
  <c r="N1730" i="31"/>
  <c r="M1730" i="31"/>
  <c r="L1730" i="31"/>
  <c r="K1730" i="31"/>
  <c r="J1730" i="31"/>
  <c r="B1730" i="31"/>
  <c r="A1730" i="31"/>
  <c r="R1729" i="31"/>
  <c r="Q1729" i="31"/>
  <c r="P1729" i="31"/>
  <c r="O1729" i="31"/>
  <c r="N1729" i="31"/>
  <c r="M1729" i="31"/>
  <c r="L1729" i="31"/>
  <c r="K1729" i="31"/>
  <c r="J1729" i="31"/>
  <c r="B1729" i="31"/>
  <c r="A1729" i="31"/>
  <c r="R1728" i="31"/>
  <c r="Q1728" i="31"/>
  <c r="P1728" i="31"/>
  <c r="O1728" i="31"/>
  <c r="N1728" i="31"/>
  <c r="M1728" i="31"/>
  <c r="L1728" i="31"/>
  <c r="K1728" i="31"/>
  <c r="J1728" i="31"/>
  <c r="B1728" i="31"/>
  <c r="A1728" i="31"/>
  <c r="R1727" i="31"/>
  <c r="Q1727" i="31"/>
  <c r="P1727" i="31"/>
  <c r="O1727" i="31"/>
  <c r="N1727" i="31"/>
  <c r="M1727" i="31"/>
  <c r="L1727" i="31"/>
  <c r="K1727" i="31"/>
  <c r="J1727" i="31"/>
  <c r="B1727" i="31"/>
  <c r="A1727" i="31"/>
  <c r="R1726" i="31"/>
  <c r="Q1726" i="31"/>
  <c r="P1726" i="31"/>
  <c r="O1726" i="31"/>
  <c r="N1726" i="31"/>
  <c r="M1726" i="31"/>
  <c r="L1726" i="31"/>
  <c r="K1726" i="31"/>
  <c r="J1726" i="31"/>
  <c r="B1726" i="31"/>
  <c r="A1726" i="31"/>
  <c r="R1725" i="31"/>
  <c r="Q1725" i="31"/>
  <c r="P1725" i="31"/>
  <c r="O1725" i="31"/>
  <c r="N1725" i="31"/>
  <c r="M1725" i="31"/>
  <c r="L1725" i="31"/>
  <c r="K1725" i="31"/>
  <c r="J1725" i="31"/>
  <c r="B1725" i="31"/>
  <c r="A1725" i="31"/>
  <c r="R1724" i="31"/>
  <c r="Q1724" i="31"/>
  <c r="P1724" i="31"/>
  <c r="O1724" i="31"/>
  <c r="N1724" i="31"/>
  <c r="M1724" i="31"/>
  <c r="L1724" i="31"/>
  <c r="K1724" i="31"/>
  <c r="J1724" i="31"/>
  <c r="B1724" i="31"/>
  <c r="A1724" i="31"/>
  <c r="R1723" i="31"/>
  <c r="Q1723" i="31"/>
  <c r="P1723" i="31"/>
  <c r="O1723" i="31"/>
  <c r="N1723" i="31"/>
  <c r="M1723" i="31"/>
  <c r="L1723" i="31"/>
  <c r="K1723" i="31"/>
  <c r="J1723" i="31"/>
  <c r="B1723" i="31"/>
  <c r="A1723" i="31"/>
  <c r="R1722" i="31"/>
  <c r="Q1722" i="31"/>
  <c r="P1722" i="31"/>
  <c r="O1722" i="31"/>
  <c r="N1722" i="31"/>
  <c r="M1722" i="31"/>
  <c r="L1722" i="31"/>
  <c r="K1722" i="31"/>
  <c r="J1722" i="31"/>
  <c r="B1722" i="31"/>
  <c r="A1722" i="31"/>
  <c r="R1721" i="31"/>
  <c r="Q1721" i="31"/>
  <c r="P1721" i="31"/>
  <c r="O1721" i="31"/>
  <c r="N1721" i="31"/>
  <c r="M1721" i="31"/>
  <c r="L1721" i="31"/>
  <c r="K1721" i="31"/>
  <c r="J1721" i="31"/>
  <c r="B1721" i="31"/>
  <c r="A1721" i="31"/>
  <c r="R1720" i="31"/>
  <c r="Q1720" i="31"/>
  <c r="P1720" i="31"/>
  <c r="O1720" i="31"/>
  <c r="N1720" i="31"/>
  <c r="M1720" i="31"/>
  <c r="L1720" i="31"/>
  <c r="K1720" i="31"/>
  <c r="J1720" i="31"/>
  <c r="B1720" i="31"/>
  <c r="A1720" i="31"/>
  <c r="R1719" i="31"/>
  <c r="Q1719" i="31"/>
  <c r="P1719" i="31"/>
  <c r="O1719" i="31"/>
  <c r="N1719" i="31"/>
  <c r="M1719" i="31"/>
  <c r="L1719" i="31"/>
  <c r="K1719" i="31"/>
  <c r="J1719" i="31"/>
  <c r="B1719" i="31"/>
  <c r="A1719" i="31"/>
  <c r="R1718" i="31"/>
  <c r="Q1718" i="31"/>
  <c r="P1718" i="31"/>
  <c r="O1718" i="31"/>
  <c r="N1718" i="31"/>
  <c r="M1718" i="31"/>
  <c r="L1718" i="31"/>
  <c r="K1718" i="31"/>
  <c r="J1718" i="31"/>
  <c r="B1718" i="31"/>
  <c r="A1718" i="31"/>
  <c r="R1717" i="31"/>
  <c r="Q1717" i="31"/>
  <c r="P1717" i="31"/>
  <c r="O1717" i="31"/>
  <c r="N1717" i="31"/>
  <c r="M1717" i="31"/>
  <c r="L1717" i="31"/>
  <c r="K1717" i="31"/>
  <c r="J1717" i="31"/>
  <c r="B1717" i="31"/>
  <c r="A1717" i="31"/>
  <c r="R1716" i="31"/>
  <c r="Q1716" i="31"/>
  <c r="P1716" i="31"/>
  <c r="O1716" i="31"/>
  <c r="N1716" i="31"/>
  <c r="M1716" i="31"/>
  <c r="L1716" i="31"/>
  <c r="K1716" i="31"/>
  <c r="J1716" i="31"/>
  <c r="B1716" i="31"/>
  <c r="A1716" i="31"/>
  <c r="R1715" i="31"/>
  <c r="Q1715" i="31"/>
  <c r="P1715" i="31"/>
  <c r="O1715" i="31"/>
  <c r="N1715" i="31"/>
  <c r="M1715" i="31"/>
  <c r="L1715" i="31"/>
  <c r="K1715" i="31"/>
  <c r="J1715" i="31"/>
  <c r="B1715" i="31"/>
  <c r="A1715" i="31"/>
  <c r="R1714" i="31"/>
  <c r="Q1714" i="31"/>
  <c r="P1714" i="31"/>
  <c r="O1714" i="31"/>
  <c r="N1714" i="31"/>
  <c r="M1714" i="31"/>
  <c r="L1714" i="31"/>
  <c r="K1714" i="31"/>
  <c r="J1714" i="31"/>
  <c r="B1714" i="31"/>
  <c r="A1714" i="31"/>
  <c r="R1713" i="31"/>
  <c r="Q1713" i="31"/>
  <c r="P1713" i="31"/>
  <c r="O1713" i="31"/>
  <c r="N1713" i="31"/>
  <c r="M1713" i="31"/>
  <c r="L1713" i="31"/>
  <c r="K1713" i="31"/>
  <c r="J1713" i="31"/>
  <c r="B1713" i="31"/>
  <c r="A1713" i="31"/>
  <c r="R1712" i="31"/>
  <c r="Q1712" i="31"/>
  <c r="P1712" i="31"/>
  <c r="O1712" i="31"/>
  <c r="N1712" i="31"/>
  <c r="M1712" i="31"/>
  <c r="L1712" i="31"/>
  <c r="K1712" i="31"/>
  <c r="J1712" i="31"/>
  <c r="B1712" i="31"/>
  <c r="A1712" i="31"/>
  <c r="R1711" i="31"/>
  <c r="Q1711" i="31"/>
  <c r="P1711" i="31"/>
  <c r="O1711" i="31"/>
  <c r="N1711" i="31"/>
  <c r="M1711" i="31"/>
  <c r="L1711" i="31"/>
  <c r="K1711" i="31"/>
  <c r="J1711" i="31"/>
  <c r="B1711" i="31"/>
  <c r="A1711" i="31"/>
  <c r="R1710" i="31"/>
  <c r="Q1710" i="31"/>
  <c r="P1710" i="31"/>
  <c r="O1710" i="31"/>
  <c r="N1710" i="31"/>
  <c r="M1710" i="31"/>
  <c r="L1710" i="31"/>
  <c r="K1710" i="31"/>
  <c r="J1710" i="31"/>
  <c r="B1710" i="31"/>
  <c r="A1710" i="31"/>
  <c r="R1709" i="31"/>
  <c r="Q1709" i="31"/>
  <c r="P1709" i="31"/>
  <c r="O1709" i="31"/>
  <c r="N1709" i="31"/>
  <c r="M1709" i="31"/>
  <c r="L1709" i="31"/>
  <c r="K1709" i="31"/>
  <c r="J1709" i="31"/>
  <c r="B1709" i="31"/>
  <c r="A1709" i="31"/>
  <c r="R1708" i="31"/>
  <c r="Q1708" i="31"/>
  <c r="P1708" i="31"/>
  <c r="O1708" i="31"/>
  <c r="N1708" i="31"/>
  <c r="M1708" i="31"/>
  <c r="L1708" i="31"/>
  <c r="K1708" i="31"/>
  <c r="J1708" i="31"/>
  <c r="B1708" i="31"/>
  <c r="A1708" i="31"/>
  <c r="R1707" i="31"/>
  <c r="Q1707" i="31"/>
  <c r="P1707" i="31"/>
  <c r="O1707" i="31"/>
  <c r="N1707" i="31"/>
  <c r="M1707" i="31"/>
  <c r="L1707" i="31"/>
  <c r="K1707" i="31"/>
  <c r="J1707" i="31"/>
  <c r="B1707" i="31"/>
  <c r="A1707" i="31"/>
  <c r="R1706" i="31"/>
  <c r="Q1706" i="31"/>
  <c r="P1706" i="31"/>
  <c r="O1706" i="31"/>
  <c r="N1706" i="31"/>
  <c r="M1706" i="31"/>
  <c r="L1706" i="31"/>
  <c r="K1706" i="31"/>
  <c r="J1706" i="31"/>
  <c r="B1706" i="31"/>
  <c r="A1706" i="31"/>
  <c r="R1705" i="31"/>
  <c r="Q1705" i="31"/>
  <c r="P1705" i="31"/>
  <c r="O1705" i="31"/>
  <c r="N1705" i="31"/>
  <c r="M1705" i="31"/>
  <c r="L1705" i="31"/>
  <c r="K1705" i="31"/>
  <c r="J1705" i="31"/>
  <c r="B1705" i="31"/>
  <c r="A1705" i="31"/>
  <c r="R1704" i="31"/>
  <c r="Q1704" i="31"/>
  <c r="P1704" i="31"/>
  <c r="O1704" i="31"/>
  <c r="N1704" i="31"/>
  <c r="M1704" i="31"/>
  <c r="L1704" i="31"/>
  <c r="K1704" i="31"/>
  <c r="J1704" i="31"/>
  <c r="B1704" i="31"/>
  <c r="A1704" i="31"/>
  <c r="R1703" i="31"/>
  <c r="Q1703" i="31"/>
  <c r="P1703" i="31"/>
  <c r="O1703" i="31"/>
  <c r="N1703" i="31"/>
  <c r="M1703" i="31"/>
  <c r="L1703" i="31"/>
  <c r="K1703" i="31"/>
  <c r="J1703" i="31"/>
  <c r="B1703" i="31"/>
  <c r="A1703" i="31"/>
  <c r="R1702" i="31"/>
  <c r="Q1702" i="31"/>
  <c r="P1702" i="31"/>
  <c r="O1702" i="31"/>
  <c r="N1702" i="31"/>
  <c r="M1702" i="31"/>
  <c r="L1702" i="31"/>
  <c r="K1702" i="31"/>
  <c r="J1702" i="31"/>
  <c r="B1702" i="31"/>
  <c r="A1702" i="31"/>
  <c r="R1701" i="31"/>
  <c r="Q1701" i="31"/>
  <c r="P1701" i="31"/>
  <c r="O1701" i="31"/>
  <c r="N1701" i="31"/>
  <c r="M1701" i="31"/>
  <c r="L1701" i="31"/>
  <c r="K1701" i="31"/>
  <c r="J1701" i="31"/>
  <c r="B1701" i="31"/>
  <c r="A1701" i="31"/>
  <c r="R1700" i="31"/>
  <c r="Q1700" i="31"/>
  <c r="P1700" i="31"/>
  <c r="O1700" i="31"/>
  <c r="N1700" i="31"/>
  <c r="M1700" i="31"/>
  <c r="L1700" i="31"/>
  <c r="K1700" i="31"/>
  <c r="J1700" i="31"/>
  <c r="B1700" i="31"/>
  <c r="A1700" i="31"/>
  <c r="R1699" i="31"/>
  <c r="Q1699" i="31"/>
  <c r="P1699" i="31"/>
  <c r="O1699" i="31"/>
  <c r="N1699" i="31"/>
  <c r="M1699" i="31"/>
  <c r="L1699" i="31"/>
  <c r="K1699" i="31"/>
  <c r="J1699" i="31"/>
  <c r="B1699" i="31"/>
  <c r="A1699" i="31"/>
  <c r="R1698" i="31"/>
  <c r="Q1698" i="31"/>
  <c r="P1698" i="31"/>
  <c r="O1698" i="31"/>
  <c r="N1698" i="31"/>
  <c r="M1698" i="31"/>
  <c r="L1698" i="31"/>
  <c r="K1698" i="31"/>
  <c r="J1698" i="31"/>
  <c r="B1698" i="31"/>
  <c r="A1698" i="31"/>
  <c r="R1697" i="31"/>
  <c r="Q1697" i="31"/>
  <c r="P1697" i="31"/>
  <c r="O1697" i="31"/>
  <c r="N1697" i="31"/>
  <c r="M1697" i="31"/>
  <c r="L1697" i="31"/>
  <c r="K1697" i="31"/>
  <c r="J1697" i="31"/>
  <c r="B1697" i="31"/>
  <c r="A1697" i="31"/>
  <c r="R1696" i="31"/>
  <c r="Q1696" i="31"/>
  <c r="P1696" i="31"/>
  <c r="O1696" i="31"/>
  <c r="N1696" i="31"/>
  <c r="M1696" i="31"/>
  <c r="L1696" i="31"/>
  <c r="K1696" i="31"/>
  <c r="J1696" i="31"/>
  <c r="B1696" i="31"/>
  <c r="A1696" i="31"/>
  <c r="R1695" i="31"/>
  <c r="Q1695" i="31"/>
  <c r="P1695" i="31"/>
  <c r="O1695" i="31"/>
  <c r="N1695" i="31"/>
  <c r="M1695" i="31"/>
  <c r="L1695" i="31"/>
  <c r="K1695" i="31"/>
  <c r="J1695" i="31"/>
  <c r="B1695" i="31"/>
  <c r="A1695" i="31"/>
  <c r="R1694" i="31"/>
  <c r="Q1694" i="31"/>
  <c r="P1694" i="31"/>
  <c r="O1694" i="31"/>
  <c r="N1694" i="31"/>
  <c r="M1694" i="31"/>
  <c r="L1694" i="31"/>
  <c r="K1694" i="31"/>
  <c r="J1694" i="31"/>
  <c r="B1694" i="31"/>
  <c r="A1694" i="31"/>
  <c r="R1693" i="31"/>
  <c r="Q1693" i="31"/>
  <c r="P1693" i="31"/>
  <c r="O1693" i="31"/>
  <c r="N1693" i="31"/>
  <c r="M1693" i="31"/>
  <c r="L1693" i="31"/>
  <c r="K1693" i="31"/>
  <c r="J1693" i="31"/>
  <c r="B1693" i="31"/>
  <c r="A1693" i="31"/>
  <c r="R1692" i="31"/>
  <c r="Q1692" i="31"/>
  <c r="P1692" i="31"/>
  <c r="O1692" i="31"/>
  <c r="N1692" i="31"/>
  <c r="M1692" i="31"/>
  <c r="L1692" i="31"/>
  <c r="K1692" i="31"/>
  <c r="J1692" i="31"/>
  <c r="B1692" i="31"/>
  <c r="A1692" i="31"/>
  <c r="R1691" i="31"/>
  <c r="Q1691" i="31"/>
  <c r="P1691" i="31"/>
  <c r="O1691" i="31"/>
  <c r="N1691" i="31"/>
  <c r="M1691" i="31"/>
  <c r="L1691" i="31"/>
  <c r="K1691" i="31"/>
  <c r="J1691" i="31"/>
  <c r="B1691" i="31"/>
  <c r="A1691" i="31"/>
  <c r="R1690" i="31"/>
  <c r="Q1690" i="31"/>
  <c r="P1690" i="31"/>
  <c r="O1690" i="31"/>
  <c r="N1690" i="31"/>
  <c r="M1690" i="31"/>
  <c r="L1690" i="31"/>
  <c r="K1690" i="31"/>
  <c r="J1690" i="31"/>
  <c r="B1690" i="31"/>
  <c r="A1690" i="31"/>
  <c r="R1689" i="31"/>
  <c r="Q1689" i="31"/>
  <c r="P1689" i="31"/>
  <c r="O1689" i="31"/>
  <c r="N1689" i="31"/>
  <c r="M1689" i="31"/>
  <c r="L1689" i="31"/>
  <c r="K1689" i="31"/>
  <c r="J1689" i="31"/>
  <c r="B1689" i="31"/>
  <c r="A1689" i="31"/>
  <c r="R1688" i="31"/>
  <c r="Q1688" i="31"/>
  <c r="P1688" i="31"/>
  <c r="O1688" i="31"/>
  <c r="N1688" i="31"/>
  <c r="M1688" i="31"/>
  <c r="L1688" i="31"/>
  <c r="K1688" i="31"/>
  <c r="J1688" i="31"/>
  <c r="B1688" i="31"/>
  <c r="A1688" i="31"/>
  <c r="R1687" i="31"/>
  <c r="Q1687" i="31"/>
  <c r="P1687" i="31"/>
  <c r="O1687" i="31"/>
  <c r="N1687" i="31"/>
  <c r="M1687" i="31"/>
  <c r="L1687" i="31"/>
  <c r="K1687" i="31"/>
  <c r="J1687" i="31"/>
  <c r="B1687" i="31"/>
  <c r="A1687" i="31"/>
  <c r="R1686" i="31"/>
  <c r="Q1686" i="31"/>
  <c r="P1686" i="31"/>
  <c r="O1686" i="31"/>
  <c r="N1686" i="31"/>
  <c r="M1686" i="31"/>
  <c r="L1686" i="31"/>
  <c r="K1686" i="31"/>
  <c r="J1686" i="31"/>
  <c r="B1686" i="31"/>
  <c r="A1686" i="31"/>
  <c r="R1685" i="31"/>
  <c r="Q1685" i="31"/>
  <c r="P1685" i="31"/>
  <c r="O1685" i="31"/>
  <c r="N1685" i="31"/>
  <c r="M1685" i="31"/>
  <c r="L1685" i="31"/>
  <c r="K1685" i="31"/>
  <c r="J1685" i="31"/>
  <c r="B1685" i="31"/>
  <c r="A1685" i="31"/>
  <c r="R1684" i="31"/>
  <c r="Q1684" i="31"/>
  <c r="P1684" i="31"/>
  <c r="O1684" i="31"/>
  <c r="N1684" i="31"/>
  <c r="M1684" i="31"/>
  <c r="L1684" i="31"/>
  <c r="K1684" i="31"/>
  <c r="J1684" i="31"/>
  <c r="B1684" i="31"/>
  <c r="A1684" i="31"/>
  <c r="R1683" i="31"/>
  <c r="Q1683" i="31"/>
  <c r="P1683" i="31"/>
  <c r="O1683" i="31"/>
  <c r="N1683" i="31"/>
  <c r="M1683" i="31"/>
  <c r="L1683" i="31"/>
  <c r="K1683" i="31"/>
  <c r="J1683" i="31"/>
  <c r="B1683" i="31"/>
  <c r="A1683" i="31"/>
  <c r="R1682" i="31"/>
  <c r="Q1682" i="31"/>
  <c r="P1682" i="31"/>
  <c r="O1682" i="31"/>
  <c r="N1682" i="31"/>
  <c r="M1682" i="31"/>
  <c r="L1682" i="31"/>
  <c r="K1682" i="31"/>
  <c r="J1682" i="31"/>
  <c r="B1682" i="31"/>
  <c r="A1682" i="31"/>
  <c r="R1681" i="31"/>
  <c r="Q1681" i="31"/>
  <c r="P1681" i="31"/>
  <c r="O1681" i="31"/>
  <c r="N1681" i="31"/>
  <c r="M1681" i="31"/>
  <c r="L1681" i="31"/>
  <c r="K1681" i="31"/>
  <c r="J1681" i="31"/>
  <c r="B1681" i="31"/>
  <c r="A1681" i="31"/>
  <c r="R1680" i="31"/>
  <c r="Q1680" i="31"/>
  <c r="P1680" i="31"/>
  <c r="O1680" i="31"/>
  <c r="N1680" i="31"/>
  <c r="M1680" i="31"/>
  <c r="L1680" i="31"/>
  <c r="K1680" i="31"/>
  <c r="J1680" i="31"/>
  <c r="B1680" i="31"/>
  <c r="A1680" i="31"/>
  <c r="R1679" i="31"/>
  <c r="Q1679" i="31"/>
  <c r="P1679" i="31"/>
  <c r="O1679" i="31"/>
  <c r="N1679" i="31"/>
  <c r="M1679" i="31"/>
  <c r="L1679" i="31"/>
  <c r="K1679" i="31"/>
  <c r="J1679" i="31"/>
  <c r="B1679" i="31"/>
  <c r="A1679" i="31"/>
  <c r="R1678" i="31"/>
  <c r="Q1678" i="31"/>
  <c r="P1678" i="31"/>
  <c r="O1678" i="31"/>
  <c r="N1678" i="31"/>
  <c r="M1678" i="31"/>
  <c r="L1678" i="31"/>
  <c r="K1678" i="31"/>
  <c r="J1678" i="31"/>
  <c r="B1678" i="31"/>
  <c r="A1678" i="31"/>
  <c r="R1677" i="31"/>
  <c r="Q1677" i="31"/>
  <c r="P1677" i="31"/>
  <c r="O1677" i="31"/>
  <c r="N1677" i="31"/>
  <c r="M1677" i="31"/>
  <c r="L1677" i="31"/>
  <c r="K1677" i="31"/>
  <c r="J1677" i="31"/>
  <c r="B1677" i="31"/>
  <c r="A1677" i="31"/>
  <c r="R1676" i="31"/>
  <c r="Q1676" i="31"/>
  <c r="P1676" i="31"/>
  <c r="O1676" i="31"/>
  <c r="N1676" i="31"/>
  <c r="M1676" i="31"/>
  <c r="L1676" i="31"/>
  <c r="K1676" i="31"/>
  <c r="J1676" i="31"/>
  <c r="B1676" i="31"/>
  <c r="A1676" i="31"/>
  <c r="R1675" i="31"/>
  <c r="Q1675" i="31"/>
  <c r="P1675" i="31"/>
  <c r="O1675" i="31"/>
  <c r="N1675" i="31"/>
  <c r="M1675" i="31"/>
  <c r="L1675" i="31"/>
  <c r="K1675" i="31"/>
  <c r="J1675" i="31"/>
  <c r="B1675" i="31"/>
  <c r="A1675" i="31"/>
  <c r="R1674" i="31"/>
  <c r="Q1674" i="31"/>
  <c r="P1674" i="31"/>
  <c r="O1674" i="31"/>
  <c r="N1674" i="31"/>
  <c r="M1674" i="31"/>
  <c r="L1674" i="31"/>
  <c r="K1674" i="31"/>
  <c r="J1674" i="31"/>
  <c r="B1674" i="31"/>
  <c r="A1674" i="31"/>
  <c r="R1673" i="31"/>
  <c r="Q1673" i="31"/>
  <c r="P1673" i="31"/>
  <c r="O1673" i="31"/>
  <c r="N1673" i="31"/>
  <c r="M1673" i="31"/>
  <c r="L1673" i="31"/>
  <c r="K1673" i="31"/>
  <c r="J1673" i="31"/>
  <c r="B1673" i="31"/>
  <c r="A1673" i="31"/>
  <c r="R1672" i="31"/>
  <c r="Q1672" i="31"/>
  <c r="P1672" i="31"/>
  <c r="O1672" i="31"/>
  <c r="N1672" i="31"/>
  <c r="M1672" i="31"/>
  <c r="L1672" i="31"/>
  <c r="K1672" i="31"/>
  <c r="J1672" i="31"/>
  <c r="B1672" i="31"/>
  <c r="A1672" i="31"/>
  <c r="R1671" i="31"/>
  <c r="Q1671" i="31"/>
  <c r="P1671" i="31"/>
  <c r="O1671" i="31"/>
  <c r="N1671" i="31"/>
  <c r="M1671" i="31"/>
  <c r="L1671" i="31"/>
  <c r="K1671" i="31"/>
  <c r="J1671" i="31"/>
  <c r="B1671" i="31"/>
  <c r="A1671" i="31"/>
  <c r="R1670" i="31"/>
  <c r="Q1670" i="31"/>
  <c r="P1670" i="31"/>
  <c r="O1670" i="31"/>
  <c r="N1670" i="31"/>
  <c r="M1670" i="31"/>
  <c r="L1670" i="31"/>
  <c r="K1670" i="31"/>
  <c r="J1670" i="31"/>
  <c r="B1670" i="31"/>
  <c r="A1670" i="31"/>
  <c r="R1669" i="31"/>
  <c r="Q1669" i="31"/>
  <c r="P1669" i="31"/>
  <c r="O1669" i="31"/>
  <c r="N1669" i="31"/>
  <c r="M1669" i="31"/>
  <c r="L1669" i="31"/>
  <c r="K1669" i="31"/>
  <c r="J1669" i="31"/>
  <c r="B1669" i="31"/>
  <c r="A1669" i="31"/>
  <c r="R1668" i="31"/>
  <c r="Q1668" i="31"/>
  <c r="P1668" i="31"/>
  <c r="O1668" i="31"/>
  <c r="N1668" i="31"/>
  <c r="M1668" i="31"/>
  <c r="L1668" i="31"/>
  <c r="K1668" i="31"/>
  <c r="J1668" i="31"/>
  <c r="B1668" i="31"/>
  <c r="A1668" i="31"/>
  <c r="R1667" i="31"/>
  <c r="Q1667" i="31"/>
  <c r="P1667" i="31"/>
  <c r="O1667" i="31"/>
  <c r="N1667" i="31"/>
  <c r="M1667" i="31"/>
  <c r="L1667" i="31"/>
  <c r="K1667" i="31"/>
  <c r="J1667" i="31"/>
  <c r="B1667" i="31"/>
  <c r="A1667" i="31"/>
  <c r="R1666" i="31"/>
  <c r="Q1666" i="31"/>
  <c r="P1666" i="31"/>
  <c r="O1666" i="31"/>
  <c r="N1666" i="31"/>
  <c r="M1666" i="31"/>
  <c r="L1666" i="31"/>
  <c r="K1666" i="31"/>
  <c r="J1666" i="31"/>
  <c r="B1666" i="31"/>
  <c r="A1666" i="31"/>
  <c r="R1665" i="31"/>
  <c r="Q1665" i="31"/>
  <c r="P1665" i="31"/>
  <c r="O1665" i="31"/>
  <c r="N1665" i="31"/>
  <c r="M1665" i="31"/>
  <c r="L1665" i="31"/>
  <c r="K1665" i="31"/>
  <c r="J1665" i="31"/>
  <c r="B1665" i="31"/>
  <c r="A1665" i="31"/>
  <c r="R1664" i="31"/>
  <c r="Q1664" i="31"/>
  <c r="P1664" i="31"/>
  <c r="O1664" i="31"/>
  <c r="N1664" i="31"/>
  <c r="M1664" i="31"/>
  <c r="L1664" i="31"/>
  <c r="K1664" i="31"/>
  <c r="J1664" i="31"/>
  <c r="B1664" i="31"/>
  <c r="A1664" i="31"/>
  <c r="R1663" i="31"/>
  <c r="Q1663" i="31"/>
  <c r="P1663" i="31"/>
  <c r="O1663" i="31"/>
  <c r="N1663" i="31"/>
  <c r="M1663" i="31"/>
  <c r="L1663" i="31"/>
  <c r="K1663" i="31"/>
  <c r="J1663" i="31"/>
  <c r="B1663" i="31"/>
  <c r="A1663" i="31"/>
  <c r="R1662" i="31"/>
  <c r="Q1662" i="31"/>
  <c r="P1662" i="31"/>
  <c r="O1662" i="31"/>
  <c r="N1662" i="31"/>
  <c r="M1662" i="31"/>
  <c r="L1662" i="31"/>
  <c r="K1662" i="31"/>
  <c r="J1662" i="31"/>
  <c r="B1662" i="31"/>
  <c r="A1662" i="31"/>
  <c r="R1661" i="31"/>
  <c r="Q1661" i="31"/>
  <c r="P1661" i="31"/>
  <c r="O1661" i="31"/>
  <c r="N1661" i="31"/>
  <c r="M1661" i="31"/>
  <c r="L1661" i="31"/>
  <c r="K1661" i="31"/>
  <c r="J1661" i="31"/>
  <c r="B1661" i="31"/>
  <c r="A1661" i="31"/>
  <c r="R1660" i="31"/>
  <c r="Q1660" i="31"/>
  <c r="P1660" i="31"/>
  <c r="O1660" i="31"/>
  <c r="N1660" i="31"/>
  <c r="M1660" i="31"/>
  <c r="L1660" i="31"/>
  <c r="K1660" i="31"/>
  <c r="J1660" i="31"/>
  <c r="B1660" i="31"/>
  <c r="A1660" i="31"/>
  <c r="R1659" i="31"/>
  <c r="Q1659" i="31"/>
  <c r="P1659" i="31"/>
  <c r="O1659" i="31"/>
  <c r="N1659" i="31"/>
  <c r="M1659" i="31"/>
  <c r="L1659" i="31"/>
  <c r="K1659" i="31"/>
  <c r="J1659" i="31"/>
  <c r="B1659" i="31"/>
  <c r="A1659" i="31"/>
  <c r="R1658" i="31"/>
  <c r="Q1658" i="31"/>
  <c r="P1658" i="31"/>
  <c r="O1658" i="31"/>
  <c r="N1658" i="31"/>
  <c r="M1658" i="31"/>
  <c r="L1658" i="31"/>
  <c r="K1658" i="31"/>
  <c r="J1658" i="31"/>
  <c r="B1658" i="31"/>
  <c r="A1658" i="31"/>
  <c r="R1657" i="31"/>
  <c r="Q1657" i="31"/>
  <c r="P1657" i="31"/>
  <c r="O1657" i="31"/>
  <c r="N1657" i="31"/>
  <c r="M1657" i="31"/>
  <c r="L1657" i="31"/>
  <c r="K1657" i="31"/>
  <c r="J1657" i="31"/>
  <c r="B1657" i="31"/>
  <c r="A1657" i="31"/>
  <c r="R1656" i="31"/>
  <c r="Q1656" i="31"/>
  <c r="P1656" i="31"/>
  <c r="O1656" i="31"/>
  <c r="N1656" i="31"/>
  <c r="M1656" i="31"/>
  <c r="L1656" i="31"/>
  <c r="K1656" i="31"/>
  <c r="J1656" i="31"/>
  <c r="B1656" i="31"/>
  <c r="A1656" i="31"/>
  <c r="R1655" i="31"/>
  <c r="Q1655" i="31"/>
  <c r="P1655" i="31"/>
  <c r="O1655" i="31"/>
  <c r="N1655" i="31"/>
  <c r="M1655" i="31"/>
  <c r="L1655" i="31"/>
  <c r="K1655" i="31"/>
  <c r="J1655" i="31"/>
  <c r="B1655" i="31"/>
  <c r="A1655" i="31"/>
  <c r="R1654" i="31"/>
  <c r="Q1654" i="31"/>
  <c r="P1654" i="31"/>
  <c r="O1654" i="31"/>
  <c r="N1654" i="31"/>
  <c r="M1654" i="31"/>
  <c r="L1654" i="31"/>
  <c r="K1654" i="31"/>
  <c r="J1654" i="31"/>
  <c r="B1654" i="31"/>
  <c r="A1654" i="31"/>
  <c r="R1653" i="31"/>
  <c r="Q1653" i="31"/>
  <c r="P1653" i="31"/>
  <c r="O1653" i="31"/>
  <c r="N1653" i="31"/>
  <c r="M1653" i="31"/>
  <c r="L1653" i="31"/>
  <c r="K1653" i="31"/>
  <c r="J1653" i="31"/>
  <c r="B1653" i="31"/>
  <c r="A1653" i="31"/>
  <c r="R1652" i="31"/>
  <c r="Q1652" i="31"/>
  <c r="P1652" i="31"/>
  <c r="O1652" i="31"/>
  <c r="N1652" i="31"/>
  <c r="M1652" i="31"/>
  <c r="L1652" i="31"/>
  <c r="K1652" i="31"/>
  <c r="J1652" i="31"/>
  <c r="B1652" i="31"/>
  <c r="A1652" i="31"/>
  <c r="R1651" i="31"/>
  <c r="Q1651" i="31"/>
  <c r="P1651" i="31"/>
  <c r="O1651" i="31"/>
  <c r="N1651" i="31"/>
  <c r="M1651" i="31"/>
  <c r="L1651" i="31"/>
  <c r="K1651" i="31"/>
  <c r="J1651" i="31"/>
  <c r="B1651" i="31"/>
  <c r="A1651" i="31"/>
  <c r="R1650" i="31"/>
  <c r="Q1650" i="31"/>
  <c r="P1650" i="31"/>
  <c r="O1650" i="31"/>
  <c r="N1650" i="31"/>
  <c r="M1650" i="31"/>
  <c r="L1650" i="31"/>
  <c r="K1650" i="31"/>
  <c r="J1650" i="31"/>
  <c r="B1650" i="31"/>
  <c r="A1650" i="31"/>
  <c r="R1649" i="31"/>
  <c r="Q1649" i="31"/>
  <c r="P1649" i="31"/>
  <c r="O1649" i="31"/>
  <c r="N1649" i="31"/>
  <c r="M1649" i="31"/>
  <c r="L1649" i="31"/>
  <c r="K1649" i="31"/>
  <c r="J1649" i="31"/>
  <c r="B1649" i="31"/>
  <c r="A1649" i="31"/>
  <c r="R1648" i="31"/>
  <c r="Q1648" i="31"/>
  <c r="P1648" i="31"/>
  <c r="O1648" i="31"/>
  <c r="N1648" i="31"/>
  <c r="M1648" i="31"/>
  <c r="L1648" i="31"/>
  <c r="K1648" i="31"/>
  <c r="J1648" i="31"/>
  <c r="B1648" i="31"/>
  <c r="A1648" i="31"/>
  <c r="R1647" i="31"/>
  <c r="Q1647" i="31"/>
  <c r="P1647" i="31"/>
  <c r="O1647" i="31"/>
  <c r="N1647" i="31"/>
  <c r="M1647" i="31"/>
  <c r="L1647" i="31"/>
  <c r="K1647" i="31"/>
  <c r="J1647" i="31"/>
  <c r="B1647" i="31"/>
  <c r="A1647" i="31"/>
  <c r="R1646" i="31"/>
  <c r="Q1646" i="31"/>
  <c r="P1646" i="31"/>
  <c r="O1646" i="31"/>
  <c r="N1646" i="31"/>
  <c r="M1646" i="31"/>
  <c r="L1646" i="31"/>
  <c r="K1646" i="31"/>
  <c r="J1646" i="31"/>
  <c r="B1646" i="31"/>
  <c r="A1646" i="31"/>
  <c r="R1645" i="31"/>
  <c r="Q1645" i="31"/>
  <c r="P1645" i="31"/>
  <c r="O1645" i="31"/>
  <c r="N1645" i="31"/>
  <c r="M1645" i="31"/>
  <c r="L1645" i="31"/>
  <c r="K1645" i="31"/>
  <c r="J1645" i="31"/>
  <c r="B1645" i="31"/>
  <c r="A1645" i="31"/>
  <c r="R1644" i="31"/>
  <c r="Q1644" i="31"/>
  <c r="P1644" i="31"/>
  <c r="O1644" i="31"/>
  <c r="N1644" i="31"/>
  <c r="M1644" i="31"/>
  <c r="L1644" i="31"/>
  <c r="K1644" i="31"/>
  <c r="J1644" i="31"/>
  <c r="B1644" i="31"/>
  <c r="A1644" i="31"/>
  <c r="R1643" i="31"/>
  <c r="Q1643" i="31"/>
  <c r="P1643" i="31"/>
  <c r="O1643" i="31"/>
  <c r="N1643" i="31"/>
  <c r="M1643" i="31"/>
  <c r="L1643" i="31"/>
  <c r="K1643" i="31"/>
  <c r="J1643" i="31"/>
  <c r="B1643" i="31"/>
  <c r="A1643" i="31"/>
  <c r="R1642" i="31"/>
  <c r="Q1642" i="31"/>
  <c r="P1642" i="31"/>
  <c r="O1642" i="31"/>
  <c r="N1642" i="31"/>
  <c r="M1642" i="31"/>
  <c r="L1642" i="31"/>
  <c r="K1642" i="31"/>
  <c r="J1642" i="31"/>
  <c r="B1642" i="31"/>
  <c r="A1642" i="31"/>
  <c r="R1641" i="31"/>
  <c r="Q1641" i="31"/>
  <c r="P1641" i="31"/>
  <c r="O1641" i="31"/>
  <c r="N1641" i="31"/>
  <c r="M1641" i="31"/>
  <c r="L1641" i="31"/>
  <c r="K1641" i="31"/>
  <c r="J1641" i="31"/>
  <c r="B1641" i="31"/>
  <c r="A1641" i="31"/>
  <c r="R1640" i="31"/>
  <c r="Q1640" i="31"/>
  <c r="P1640" i="31"/>
  <c r="O1640" i="31"/>
  <c r="N1640" i="31"/>
  <c r="M1640" i="31"/>
  <c r="L1640" i="31"/>
  <c r="K1640" i="31"/>
  <c r="J1640" i="31"/>
  <c r="B1640" i="31"/>
  <c r="A1640" i="31"/>
  <c r="R1639" i="31"/>
  <c r="Q1639" i="31"/>
  <c r="P1639" i="31"/>
  <c r="O1639" i="31"/>
  <c r="N1639" i="31"/>
  <c r="M1639" i="31"/>
  <c r="L1639" i="31"/>
  <c r="K1639" i="31"/>
  <c r="J1639" i="31"/>
  <c r="B1639" i="31"/>
  <c r="A1639" i="31"/>
  <c r="R1638" i="31"/>
  <c r="Q1638" i="31"/>
  <c r="P1638" i="31"/>
  <c r="O1638" i="31"/>
  <c r="N1638" i="31"/>
  <c r="M1638" i="31"/>
  <c r="L1638" i="31"/>
  <c r="K1638" i="31"/>
  <c r="J1638" i="31"/>
  <c r="B1638" i="31"/>
  <c r="A1638" i="31"/>
  <c r="R1637" i="31"/>
  <c r="Q1637" i="31"/>
  <c r="P1637" i="31"/>
  <c r="O1637" i="31"/>
  <c r="N1637" i="31"/>
  <c r="M1637" i="31"/>
  <c r="L1637" i="31"/>
  <c r="K1637" i="31"/>
  <c r="J1637" i="31"/>
  <c r="B1637" i="31"/>
  <c r="A1637" i="31"/>
  <c r="R1636" i="31"/>
  <c r="Q1636" i="31"/>
  <c r="P1636" i="31"/>
  <c r="O1636" i="31"/>
  <c r="N1636" i="31"/>
  <c r="M1636" i="31"/>
  <c r="L1636" i="31"/>
  <c r="K1636" i="31"/>
  <c r="J1636" i="31"/>
  <c r="B1636" i="31"/>
  <c r="A1636" i="31"/>
  <c r="R1635" i="31"/>
  <c r="Q1635" i="31"/>
  <c r="P1635" i="31"/>
  <c r="O1635" i="31"/>
  <c r="N1635" i="31"/>
  <c r="M1635" i="31"/>
  <c r="L1635" i="31"/>
  <c r="K1635" i="31"/>
  <c r="J1635" i="31"/>
  <c r="B1635" i="31"/>
  <c r="A1635" i="31"/>
  <c r="R1634" i="31"/>
  <c r="Q1634" i="31"/>
  <c r="P1634" i="31"/>
  <c r="O1634" i="31"/>
  <c r="N1634" i="31"/>
  <c r="M1634" i="31"/>
  <c r="L1634" i="31"/>
  <c r="K1634" i="31"/>
  <c r="J1634" i="31"/>
  <c r="B1634" i="31"/>
  <c r="A1634" i="31"/>
  <c r="R1633" i="31"/>
  <c r="Q1633" i="31"/>
  <c r="P1633" i="31"/>
  <c r="O1633" i="31"/>
  <c r="N1633" i="31"/>
  <c r="M1633" i="31"/>
  <c r="L1633" i="31"/>
  <c r="K1633" i="31"/>
  <c r="J1633" i="31"/>
  <c r="B1633" i="31"/>
  <c r="A1633" i="31"/>
  <c r="R1632" i="31"/>
  <c r="Q1632" i="31"/>
  <c r="P1632" i="31"/>
  <c r="O1632" i="31"/>
  <c r="N1632" i="31"/>
  <c r="M1632" i="31"/>
  <c r="L1632" i="31"/>
  <c r="K1632" i="31"/>
  <c r="J1632" i="31"/>
  <c r="B1632" i="31"/>
  <c r="A1632" i="31"/>
  <c r="R1631" i="31"/>
  <c r="Q1631" i="31"/>
  <c r="P1631" i="31"/>
  <c r="O1631" i="31"/>
  <c r="N1631" i="31"/>
  <c r="M1631" i="31"/>
  <c r="L1631" i="31"/>
  <c r="K1631" i="31"/>
  <c r="J1631" i="31"/>
  <c r="B1631" i="31"/>
  <c r="A1631" i="31"/>
  <c r="R1630" i="31"/>
  <c r="Q1630" i="31"/>
  <c r="P1630" i="31"/>
  <c r="O1630" i="31"/>
  <c r="N1630" i="31"/>
  <c r="M1630" i="31"/>
  <c r="L1630" i="31"/>
  <c r="K1630" i="31"/>
  <c r="J1630" i="31"/>
  <c r="B1630" i="31"/>
  <c r="A1630" i="31"/>
  <c r="R1629" i="31"/>
  <c r="Q1629" i="31"/>
  <c r="P1629" i="31"/>
  <c r="O1629" i="31"/>
  <c r="N1629" i="31"/>
  <c r="M1629" i="31"/>
  <c r="L1629" i="31"/>
  <c r="K1629" i="31"/>
  <c r="J1629" i="31"/>
  <c r="B1629" i="31"/>
  <c r="A1629" i="31"/>
  <c r="R1628" i="31"/>
  <c r="Q1628" i="31"/>
  <c r="P1628" i="31"/>
  <c r="O1628" i="31"/>
  <c r="N1628" i="31"/>
  <c r="M1628" i="31"/>
  <c r="L1628" i="31"/>
  <c r="K1628" i="31"/>
  <c r="J1628" i="31"/>
  <c r="B1628" i="31"/>
  <c r="A1628" i="31"/>
  <c r="R1627" i="31"/>
  <c r="Q1627" i="31"/>
  <c r="P1627" i="31"/>
  <c r="O1627" i="31"/>
  <c r="N1627" i="31"/>
  <c r="M1627" i="31"/>
  <c r="L1627" i="31"/>
  <c r="K1627" i="31"/>
  <c r="J1627" i="31"/>
  <c r="B1627" i="31"/>
  <c r="A1627" i="31"/>
  <c r="R1626" i="31"/>
  <c r="Q1626" i="31"/>
  <c r="P1626" i="31"/>
  <c r="O1626" i="31"/>
  <c r="N1626" i="31"/>
  <c r="M1626" i="31"/>
  <c r="L1626" i="31"/>
  <c r="K1626" i="31"/>
  <c r="J1626" i="31"/>
  <c r="B1626" i="31"/>
  <c r="A1626" i="31"/>
  <c r="R1625" i="31"/>
  <c r="Q1625" i="31"/>
  <c r="P1625" i="31"/>
  <c r="O1625" i="31"/>
  <c r="N1625" i="31"/>
  <c r="M1625" i="31"/>
  <c r="L1625" i="31"/>
  <c r="K1625" i="31"/>
  <c r="J1625" i="31"/>
  <c r="B1625" i="31"/>
  <c r="A1625" i="31"/>
  <c r="R1624" i="31"/>
  <c r="Q1624" i="31"/>
  <c r="P1624" i="31"/>
  <c r="O1624" i="31"/>
  <c r="N1624" i="31"/>
  <c r="M1624" i="31"/>
  <c r="L1624" i="31"/>
  <c r="K1624" i="31"/>
  <c r="J1624" i="31"/>
  <c r="B1624" i="31"/>
  <c r="A1624" i="31"/>
  <c r="R1623" i="31"/>
  <c r="Q1623" i="31"/>
  <c r="P1623" i="31"/>
  <c r="O1623" i="31"/>
  <c r="N1623" i="31"/>
  <c r="M1623" i="31"/>
  <c r="L1623" i="31"/>
  <c r="K1623" i="31"/>
  <c r="J1623" i="31"/>
  <c r="B1623" i="31"/>
  <c r="A1623" i="31"/>
  <c r="R1622" i="31"/>
  <c r="Q1622" i="31"/>
  <c r="P1622" i="31"/>
  <c r="O1622" i="31"/>
  <c r="N1622" i="31"/>
  <c r="M1622" i="31"/>
  <c r="L1622" i="31"/>
  <c r="K1622" i="31"/>
  <c r="J1622" i="31"/>
  <c r="B1622" i="31"/>
  <c r="A1622" i="31"/>
  <c r="R1621" i="31"/>
  <c r="Q1621" i="31"/>
  <c r="P1621" i="31"/>
  <c r="O1621" i="31"/>
  <c r="N1621" i="31"/>
  <c r="M1621" i="31"/>
  <c r="L1621" i="31"/>
  <c r="K1621" i="31"/>
  <c r="J1621" i="31"/>
  <c r="B1621" i="31"/>
  <c r="A1621" i="31"/>
  <c r="R1620" i="31"/>
  <c r="Q1620" i="31"/>
  <c r="P1620" i="31"/>
  <c r="O1620" i="31"/>
  <c r="N1620" i="31"/>
  <c r="M1620" i="31"/>
  <c r="L1620" i="31"/>
  <c r="K1620" i="31"/>
  <c r="J1620" i="31"/>
  <c r="B1620" i="31"/>
  <c r="A1620" i="31"/>
  <c r="R1619" i="31"/>
  <c r="Q1619" i="31"/>
  <c r="P1619" i="31"/>
  <c r="O1619" i="31"/>
  <c r="N1619" i="31"/>
  <c r="M1619" i="31"/>
  <c r="L1619" i="31"/>
  <c r="K1619" i="31"/>
  <c r="J1619" i="31"/>
  <c r="B1619" i="31"/>
  <c r="A1619" i="31"/>
  <c r="R1618" i="31"/>
  <c r="Q1618" i="31"/>
  <c r="P1618" i="31"/>
  <c r="O1618" i="31"/>
  <c r="N1618" i="31"/>
  <c r="M1618" i="31"/>
  <c r="L1618" i="31"/>
  <c r="K1618" i="31"/>
  <c r="J1618" i="31"/>
  <c r="B1618" i="31"/>
  <c r="A1618" i="31"/>
  <c r="R1617" i="31"/>
  <c r="Q1617" i="31"/>
  <c r="P1617" i="31"/>
  <c r="O1617" i="31"/>
  <c r="N1617" i="31"/>
  <c r="M1617" i="31"/>
  <c r="L1617" i="31"/>
  <c r="K1617" i="31"/>
  <c r="J1617" i="31"/>
  <c r="B1617" i="31"/>
  <c r="A1617" i="31"/>
  <c r="R1616" i="31"/>
  <c r="Q1616" i="31"/>
  <c r="P1616" i="31"/>
  <c r="O1616" i="31"/>
  <c r="N1616" i="31"/>
  <c r="M1616" i="31"/>
  <c r="L1616" i="31"/>
  <c r="K1616" i="31"/>
  <c r="J1616" i="31"/>
  <c r="B1616" i="31"/>
  <c r="A1616" i="31"/>
  <c r="R1615" i="31"/>
  <c r="Q1615" i="31"/>
  <c r="P1615" i="31"/>
  <c r="O1615" i="31"/>
  <c r="N1615" i="31"/>
  <c r="M1615" i="31"/>
  <c r="L1615" i="31"/>
  <c r="K1615" i="31"/>
  <c r="J1615" i="31"/>
  <c r="B1615" i="31"/>
  <c r="A1615" i="31"/>
  <c r="R1614" i="31"/>
  <c r="Q1614" i="31"/>
  <c r="P1614" i="31"/>
  <c r="O1614" i="31"/>
  <c r="N1614" i="31"/>
  <c r="M1614" i="31"/>
  <c r="L1614" i="31"/>
  <c r="K1614" i="31"/>
  <c r="J1614" i="31"/>
  <c r="B1614" i="31"/>
  <c r="A1614" i="31"/>
  <c r="R1613" i="31"/>
  <c r="Q1613" i="31"/>
  <c r="P1613" i="31"/>
  <c r="O1613" i="31"/>
  <c r="N1613" i="31"/>
  <c r="M1613" i="31"/>
  <c r="L1613" i="31"/>
  <c r="K1613" i="31"/>
  <c r="J1613" i="31"/>
  <c r="B1613" i="31"/>
  <c r="A1613" i="31"/>
  <c r="R1612" i="31"/>
  <c r="Q1612" i="31"/>
  <c r="P1612" i="31"/>
  <c r="O1612" i="31"/>
  <c r="N1612" i="31"/>
  <c r="M1612" i="31"/>
  <c r="L1612" i="31"/>
  <c r="K1612" i="31"/>
  <c r="J1612" i="31"/>
  <c r="B1612" i="31"/>
  <c r="A1612" i="31"/>
  <c r="R1611" i="31"/>
  <c r="Q1611" i="31"/>
  <c r="P1611" i="31"/>
  <c r="O1611" i="31"/>
  <c r="N1611" i="31"/>
  <c r="M1611" i="31"/>
  <c r="L1611" i="31"/>
  <c r="K1611" i="31"/>
  <c r="J1611" i="31"/>
  <c r="B1611" i="31"/>
  <c r="A1611" i="31"/>
  <c r="R1610" i="31"/>
  <c r="Q1610" i="31"/>
  <c r="P1610" i="31"/>
  <c r="O1610" i="31"/>
  <c r="N1610" i="31"/>
  <c r="M1610" i="31"/>
  <c r="L1610" i="31"/>
  <c r="K1610" i="31"/>
  <c r="J1610" i="31"/>
  <c r="B1610" i="31"/>
  <c r="A1610" i="31"/>
  <c r="R1609" i="31"/>
  <c r="Q1609" i="31"/>
  <c r="P1609" i="31"/>
  <c r="O1609" i="31"/>
  <c r="N1609" i="31"/>
  <c r="M1609" i="31"/>
  <c r="L1609" i="31"/>
  <c r="K1609" i="31"/>
  <c r="J1609" i="31"/>
  <c r="B1609" i="31"/>
  <c r="A1609" i="31"/>
  <c r="R1608" i="31"/>
  <c r="Q1608" i="31"/>
  <c r="P1608" i="31"/>
  <c r="O1608" i="31"/>
  <c r="N1608" i="31"/>
  <c r="M1608" i="31"/>
  <c r="L1608" i="31"/>
  <c r="K1608" i="31"/>
  <c r="J1608" i="31"/>
  <c r="B1608" i="31"/>
  <c r="A1608" i="31"/>
  <c r="R1607" i="31"/>
  <c r="Q1607" i="31"/>
  <c r="P1607" i="31"/>
  <c r="O1607" i="31"/>
  <c r="N1607" i="31"/>
  <c r="M1607" i="31"/>
  <c r="L1607" i="31"/>
  <c r="K1607" i="31"/>
  <c r="J1607" i="31"/>
  <c r="B1607" i="31"/>
  <c r="A1607" i="31"/>
  <c r="R1606" i="31"/>
  <c r="Q1606" i="31"/>
  <c r="P1606" i="31"/>
  <c r="O1606" i="31"/>
  <c r="N1606" i="31"/>
  <c r="M1606" i="31"/>
  <c r="L1606" i="31"/>
  <c r="K1606" i="31"/>
  <c r="J1606" i="31"/>
  <c r="B1606" i="31"/>
  <c r="A1606" i="31"/>
  <c r="R1605" i="31"/>
  <c r="Q1605" i="31"/>
  <c r="O1605" i="31"/>
  <c r="N1605" i="31"/>
  <c r="M1605" i="31"/>
  <c r="L1605" i="31"/>
  <c r="K1605" i="31"/>
  <c r="J1605" i="31"/>
  <c r="B1605" i="31"/>
  <c r="A1605" i="31"/>
  <c r="R1604" i="31"/>
  <c r="Q1604" i="31"/>
  <c r="O1604" i="31"/>
  <c r="N1604" i="31"/>
  <c r="M1604" i="31"/>
  <c r="L1604" i="31"/>
  <c r="K1604" i="31"/>
  <c r="J1604" i="31"/>
  <c r="B1604" i="31"/>
  <c r="A1604" i="31"/>
  <c r="R1603" i="31"/>
  <c r="Q1603" i="31"/>
  <c r="O1603" i="31"/>
  <c r="N1603" i="31"/>
  <c r="M1603" i="31"/>
  <c r="L1603" i="31"/>
  <c r="K1603" i="31"/>
  <c r="J1603" i="31"/>
  <c r="B1603" i="31"/>
  <c r="A1603" i="31"/>
  <c r="R1602" i="31"/>
  <c r="Q1602" i="31"/>
  <c r="O1602" i="31"/>
  <c r="N1602" i="31"/>
  <c r="M1602" i="31"/>
  <c r="L1602" i="31"/>
  <c r="K1602" i="31"/>
  <c r="J1602" i="31"/>
  <c r="B1602" i="31"/>
  <c r="A1602" i="31"/>
  <c r="R1601" i="31"/>
  <c r="Q1601" i="31"/>
  <c r="O1601" i="31"/>
  <c r="N1601" i="31"/>
  <c r="M1601" i="31"/>
  <c r="L1601" i="31"/>
  <c r="K1601" i="31"/>
  <c r="J1601" i="31"/>
  <c r="B1601" i="31"/>
  <c r="A1601" i="31"/>
  <c r="R1600" i="31"/>
  <c r="Q1600" i="31"/>
  <c r="O1600" i="31"/>
  <c r="N1600" i="31"/>
  <c r="M1600" i="31"/>
  <c r="L1600" i="31"/>
  <c r="K1600" i="31"/>
  <c r="J1600" i="31"/>
  <c r="B1600" i="31"/>
  <c r="A1600" i="31"/>
  <c r="R1599" i="31"/>
  <c r="Q1599" i="31"/>
  <c r="O1599" i="31"/>
  <c r="N1599" i="31"/>
  <c r="M1599" i="31"/>
  <c r="L1599" i="31"/>
  <c r="K1599" i="31"/>
  <c r="J1599" i="31"/>
  <c r="B1599" i="31"/>
  <c r="A1599" i="31"/>
  <c r="R1598" i="31"/>
  <c r="Q1598" i="31"/>
  <c r="O1598" i="31"/>
  <c r="N1598" i="31"/>
  <c r="M1598" i="31"/>
  <c r="L1598" i="31"/>
  <c r="K1598" i="31"/>
  <c r="J1598" i="31"/>
  <c r="B1598" i="31"/>
  <c r="A1598" i="31"/>
  <c r="R1597" i="31"/>
  <c r="Q1597" i="31"/>
  <c r="O1597" i="31"/>
  <c r="N1597" i="31"/>
  <c r="M1597" i="31"/>
  <c r="L1597" i="31"/>
  <c r="K1597" i="31"/>
  <c r="J1597" i="31"/>
  <c r="B1597" i="31"/>
  <c r="A1597" i="31"/>
  <c r="R1596" i="31"/>
  <c r="Q1596" i="31"/>
  <c r="O1596" i="31"/>
  <c r="N1596" i="31"/>
  <c r="M1596" i="31"/>
  <c r="L1596" i="31"/>
  <c r="K1596" i="31"/>
  <c r="J1596" i="31"/>
  <c r="B1596" i="31"/>
  <c r="A1596" i="31"/>
  <c r="R1595" i="31"/>
  <c r="Q1595" i="31"/>
  <c r="P1595" i="31"/>
  <c r="O1595" i="31"/>
  <c r="N1595" i="31"/>
  <c r="M1595" i="31"/>
  <c r="L1595" i="31"/>
  <c r="K1595" i="31"/>
  <c r="J1595" i="31"/>
  <c r="B1595" i="31"/>
  <c r="A1595" i="31"/>
  <c r="R1594" i="31"/>
  <c r="Q1594" i="31"/>
  <c r="P1594" i="31"/>
  <c r="O1594" i="31"/>
  <c r="N1594" i="31"/>
  <c r="M1594" i="31"/>
  <c r="L1594" i="31"/>
  <c r="K1594" i="31"/>
  <c r="J1594" i="31"/>
  <c r="B1594" i="31"/>
  <c r="A1594" i="31"/>
  <c r="R1593" i="31"/>
  <c r="Q1593" i="31"/>
  <c r="P1593" i="31"/>
  <c r="O1593" i="31"/>
  <c r="N1593" i="31"/>
  <c r="M1593" i="31"/>
  <c r="L1593" i="31"/>
  <c r="K1593" i="31"/>
  <c r="J1593" i="31"/>
  <c r="B1593" i="31"/>
  <c r="A1593" i="31"/>
  <c r="R1592" i="31"/>
  <c r="Q1592" i="31"/>
  <c r="P1592" i="31"/>
  <c r="O1592" i="31"/>
  <c r="N1592" i="31"/>
  <c r="M1592" i="31"/>
  <c r="L1592" i="31"/>
  <c r="K1592" i="31"/>
  <c r="J1592" i="31"/>
  <c r="B1592" i="31"/>
  <c r="A1592" i="31"/>
  <c r="R1591" i="31"/>
  <c r="Q1591" i="31"/>
  <c r="P1591" i="31"/>
  <c r="O1591" i="31"/>
  <c r="N1591" i="31"/>
  <c r="M1591" i="31"/>
  <c r="L1591" i="31"/>
  <c r="K1591" i="31"/>
  <c r="J1591" i="31"/>
  <c r="B1591" i="31"/>
  <c r="A1591" i="31"/>
  <c r="R1590" i="31"/>
  <c r="Q1590" i="31"/>
  <c r="P1590" i="31"/>
  <c r="O1590" i="31"/>
  <c r="N1590" i="31"/>
  <c r="M1590" i="31"/>
  <c r="L1590" i="31"/>
  <c r="K1590" i="31"/>
  <c r="J1590" i="31"/>
  <c r="B1590" i="31"/>
  <c r="A1590" i="31"/>
  <c r="R1589" i="31"/>
  <c r="Q1589" i="31"/>
  <c r="P1589" i="31"/>
  <c r="O1589" i="31"/>
  <c r="N1589" i="31"/>
  <c r="M1589" i="31"/>
  <c r="L1589" i="31"/>
  <c r="K1589" i="31"/>
  <c r="J1589" i="31"/>
  <c r="B1589" i="31"/>
  <c r="A1589" i="31"/>
  <c r="R1588" i="31"/>
  <c r="Q1588" i="31"/>
  <c r="P1588" i="31"/>
  <c r="O1588" i="31"/>
  <c r="N1588" i="31"/>
  <c r="M1588" i="31"/>
  <c r="L1588" i="31"/>
  <c r="K1588" i="31"/>
  <c r="J1588" i="31"/>
  <c r="B1588" i="31"/>
  <c r="A1588" i="31"/>
  <c r="R1587" i="31"/>
  <c r="Q1587" i="31"/>
  <c r="P1587" i="31"/>
  <c r="O1587" i="31"/>
  <c r="N1587" i="31"/>
  <c r="M1587" i="31"/>
  <c r="L1587" i="31"/>
  <c r="K1587" i="31"/>
  <c r="J1587" i="31"/>
  <c r="B1587" i="31"/>
  <c r="A1587" i="31"/>
  <c r="R1586" i="31"/>
  <c r="Q1586" i="31"/>
  <c r="P1586" i="31"/>
  <c r="O1586" i="31"/>
  <c r="N1586" i="31"/>
  <c r="M1586" i="31"/>
  <c r="L1586" i="31"/>
  <c r="K1586" i="31"/>
  <c r="J1586" i="31"/>
  <c r="B1586" i="31"/>
  <c r="A1586" i="31"/>
  <c r="R1585" i="31"/>
  <c r="Q1585" i="31"/>
  <c r="P1585" i="31"/>
  <c r="O1585" i="31"/>
  <c r="N1585" i="31"/>
  <c r="M1585" i="31"/>
  <c r="L1585" i="31"/>
  <c r="K1585" i="31"/>
  <c r="J1585" i="31"/>
  <c r="B1585" i="31"/>
  <c r="A1585" i="31"/>
  <c r="R1584" i="31"/>
  <c r="Q1584" i="31"/>
  <c r="P1584" i="31"/>
  <c r="O1584" i="31"/>
  <c r="N1584" i="31"/>
  <c r="M1584" i="31"/>
  <c r="L1584" i="31"/>
  <c r="K1584" i="31"/>
  <c r="J1584" i="31"/>
  <c r="B1584" i="31"/>
  <c r="A1584" i="31"/>
  <c r="R1583" i="31"/>
  <c r="Q1583" i="31"/>
  <c r="P1583" i="31"/>
  <c r="O1583" i="31"/>
  <c r="N1583" i="31"/>
  <c r="M1583" i="31"/>
  <c r="L1583" i="31"/>
  <c r="K1583" i="31"/>
  <c r="J1583" i="31"/>
  <c r="B1583" i="31"/>
  <c r="A1583" i="31"/>
  <c r="R1582" i="31"/>
  <c r="Q1582" i="31"/>
  <c r="P1582" i="31"/>
  <c r="O1582" i="31"/>
  <c r="N1582" i="31"/>
  <c r="M1582" i="31"/>
  <c r="L1582" i="31"/>
  <c r="K1582" i="31"/>
  <c r="J1582" i="31"/>
  <c r="B1582" i="31"/>
  <c r="A1582" i="31"/>
  <c r="R1581" i="31"/>
  <c r="Q1581" i="31"/>
  <c r="P1581" i="31"/>
  <c r="O1581" i="31"/>
  <c r="N1581" i="31"/>
  <c r="M1581" i="31"/>
  <c r="L1581" i="31"/>
  <c r="K1581" i="31"/>
  <c r="J1581" i="31"/>
  <c r="B1581" i="31"/>
  <c r="A1581" i="31"/>
  <c r="R1580" i="31"/>
  <c r="Q1580" i="31"/>
  <c r="P1580" i="31"/>
  <c r="O1580" i="31"/>
  <c r="N1580" i="31"/>
  <c r="M1580" i="31"/>
  <c r="L1580" i="31"/>
  <c r="K1580" i="31"/>
  <c r="J1580" i="31"/>
  <c r="B1580" i="31"/>
  <c r="A1580" i="31"/>
  <c r="R1579" i="31"/>
  <c r="Q1579" i="31"/>
  <c r="P1579" i="31"/>
  <c r="O1579" i="31"/>
  <c r="N1579" i="31"/>
  <c r="M1579" i="31"/>
  <c r="L1579" i="31"/>
  <c r="K1579" i="31"/>
  <c r="J1579" i="31"/>
  <c r="B1579" i="31"/>
  <c r="A1579" i="31"/>
  <c r="R1578" i="31"/>
  <c r="Q1578" i="31"/>
  <c r="P1578" i="31"/>
  <c r="O1578" i="31"/>
  <c r="N1578" i="31"/>
  <c r="M1578" i="31"/>
  <c r="L1578" i="31"/>
  <c r="K1578" i="31"/>
  <c r="J1578" i="31"/>
  <c r="B1578" i="31"/>
  <c r="A1578" i="31"/>
  <c r="R1577" i="31"/>
  <c r="Q1577" i="31"/>
  <c r="P1577" i="31"/>
  <c r="O1577" i="31"/>
  <c r="N1577" i="31"/>
  <c r="M1577" i="31"/>
  <c r="L1577" i="31"/>
  <c r="K1577" i="31"/>
  <c r="J1577" i="31"/>
  <c r="B1577" i="31"/>
  <c r="A1577" i="31"/>
  <c r="R1576" i="31"/>
  <c r="Q1576" i="31"/>
  <c r="P1576" i="31"/>
  <c r="O1576" i="31"/>
  <c r="N1576" i="31"/>
  <c r="M1576" i="31"/>
  <c r="L1576" i="31"/>
  <c r="K1576" i="31"/>
  <c r="J1576" i="31"/>
  <c r="B1576" i="31"/>
  <c r="A1576" i="31"/>
  <c r="R1575" i="31"/>
  <c r="Q1575" i="31"/>
  <c r="P1575" i="31"/>
  <c r="O1575" i="31"/>
  <c r="N1575" i="31"/>
  <c r="M1575" i="31"/>
  <c r="L1575" i="31"/>
  <c r="K1575" i="31"/>
  <c r="J1575" i="31"/>
  <c r="B1575" i="31"/>
  <c r="A1575" i="31"/>
  <c r="R1574" i="31"/>
  <c r="Q1574" i="31"/>
  <c r="P1574" i="31"/>
  <c r="O1574" i="31"/>
  <c r="N1574" i="31"/>
  <c r="M1574" i="31"/>
  <c r="L1574" i="31"/>
  <c r="K1574" i="31"/>
  <c r="J1574" i="31"/>
  <c r="B1574" i="31"/>
  <c r="A1574" i="31"/>
  <c r="R1573" i="31"/>
  <c r="Q1573" i="31"/>
  <c r="P1573" i="31"/>
  <c r="O1573" i="31"/>
  <c r="N1573" i="31"/>
  <c r="M1573" i="31"/>
  <c r="L1573" i="31"/>
  <c r="K1573" i="31"/>
  <c r="J1573" i="31"/>
  <c r="B1573" i="31"/>
  <c r="A1573" i="31"/>
  <c r="R1572" i="31"/>
  <c r="Q1572" i="31"/>
  <c r="P1572" i="31"/>
  <c r="O1572" i="31"/>
  <c r="N1572" i="31"/>
  <c r="M1572" i="31"/>
  <c r="L1572" i="31"/>
  <c r="K1572" i="31"/>
  <c r="J1572" i="31"/>
  <c r="B1572" i="31"/>
  <c r="A1572" i="31"/>
  <c r="R1571" i="31"/>
  <c r="Q1571" i="31"/>
  <c r="P1571" i="31"/>
  <c r="O1571" i="31"/>
  <c r="N1571" i="31"/>
  <c r="M1571" i="31"/>
  <c r="L1571" i="31"/>
  <c r="K1571" i="31"/>
  <c r="J1571" i="31"/>
  <c r="B1571" i="31"/>
  <c r="A1571" i="31"/>
  <c r="R1570" i="31"/>
  <c r="Q1570" i="31"/>
  <c r="P1570" i="31"/>
  <c r="O1570" i="31"/>
  <c r="N1570" i="31"/>
  <c r="M1570" i="31"/>
  <c r="L1570" i="31"/>
  <c r="K1570" i="31"/>
  <c r="J1570" i="31"/>
  <c r="B1570" i="31"/>
  <c r="A1570" i="31"/>
  <c r="R1569" i="31"/>
  <c r="Q1569" i="31"/>
  <c r="P1569" i="31"/>
  <c r="O1569" i="31"/>
  <c r="N1569" i="31"/>
  <c r="M1569" i="31"/>
  <c r="L1569" i="31"/>
  <c r="K1569" i="31"/>
  <c r="J1569" i="31"/>
  <c r="B1569" i="31"/>
  <c r="A1569" i="31"/>
  <c r="R1568" i="31"/>
  <c r="Q1568" i="31"/>
  <c r="P1568" i="31"/>
  <c r="O1568" i="31"/>
  <c r="N1568" i="31"/>
  <c r="M1568" i="31"/>
  <c r="L1568" i="31"/>
  <c r="K1568" i="31"/>
  <c r="J1568" i="31"/>
  <c r="B1568" i="31"/>
  <c r="A1568" i="31"/>
  <c r="R1567" i="31"/>
  <c r="Q1567" i="31"/>
  <c r="P1567" i="31"/>
  <c r="O1567" i="31"/>
  <c r="N1567" i="31"/>
  <c r="M1567" i="31"/>
  <c r="L1567" i="31"/>
  <c r="K1567" i="31"/>
  <c r="J1567" i="31"/>
  <c r="B1567" i="31"/>
  <c r="A1567" i="31"/>
  <c r="R1566" i="31"/>
  <c r="Q1566" i="31"/>
  <c r="P1566" i="31"/>
  <c r="O1566" i="31"/>
  <c r="N1566" i="31"/>
  <c r="M1566" i="31"/>
  <c r="L1566" i="31"/>
  <c r="K1566" i="31"/>
  <c r="J1566" i="31"/>
  <c r="B1566" i="31"/>
  <c r="A1566" i="31"/>
  <c r="R1565" i="31"/>
  <c r="Q1565" i="31"/>
  <c r="P1565" i="31"/>
  <c r="O1565" i="31"/>
  <c r="N1565" i="31"/>
  <c r="M1565" i="31"/>
  <c r="L1565" i="31"/>
  <c r="K1565" i="31"/>
  <c r="J1565" i="31"/>
  <c r="B1565" i="31"/>
  <c r="A1565" i="31"/>
  <c r="R1564" i="31"/>
  <c r="Q1564" i="31"/>
  <c r="P1564" i="31"/>
  <c r="O1564" i="31"/>
  <c r="N1564" i="31"/>
  <c r="M1564" i="31"/>
  <c r="L1564" i="31"/>
  <c r="K1564" i="31"/>
  <c r="J1564" i="31"/>
  <c r="B1564" i="31"/>
  <c r="A1564" i="31"/>
  <c r="R1563" i="31"/>
  <c r="Q1563" i="31"/>
  <c r="P1563" i="31"/>
  <c r="O1563" i="31"/>
  <c r="N1563" i="31"/>
  <c r="M1563" i="31"/>
  <c r="L1563" i="31"/>
  <c r="K1563" i="31"/>
  <c r="J1563" i="31"/>
  <c r="B1563" i="31"/>
  <c r="A1563" i="31"/>
  <c r="R1562" i="31"/>
  <c r="Q1562" i="31"/>
  <c r="P1562" i="31"/>
  <c r="O1562" i="31"/>
  <c r="N1562" i="31"/>
  <c r="M1562" i="31"/>
  <c r="L1562" i="31"/>
  <c r="K1562" i="31"/>
  <c r="J1562" i="31"/>
  <c r="B1562" i="31"/>
  <c r="A1562" i="31"/>
  <c r="R1561" i="31"/>
  <c r="Q1561" i="31"/>
  <c r="P1561" i="31"/>
  <c r="O1561" i="31"/>
  <c r="N1561" i="31"/>
  <c r="M1561" i="31"/>
  <c r="L1561" i="31"/>
  <c r="K1561" i="31"/>
  <c r="J1561" i="31"/>
  <c r="B1561" i="31"/>
  <c r="A1561" i="31"/>
  <c r="R1560" i="31"/>
  <c r="Q1560" i="31"/>
  <c r="P1560" i="31"/>
  <c r="O1560" i="31"/>
  <c r="N1560" i="31"/>
  <c r="M1560" i="31"/>
  <c r="L1560" i="31"/>
  <c r="K1560" i="31"/>
  <c r="J1560" i="31"/>
  <c r="B1560" i="31"/>
  <c r="A1560" i="31"/>
  <c r="R1559" i="31"/>
  <c r="Q1559" i="31"/>
  <c r="P1559" i="31"/>
  <c r="O1559" i="31"/>
  <c r="N1559" i="31"/>
  <c r="M1559" i="31"/>
  <c r="L1559" i="31"/>
  <c r="K1559" i="31"/>
  <c r="J1559" i="31"/>
  <c r="B1559" i="31"/>
  <c r="A1559" i="31"/>
  <c r="R1558" i="31"/>
  <c r="Q1558" i="31"/>
  <c r="P1558" i="31"/>
  <c r="O1558" i="31"/>
  <c r="N1558" i="31"/>
  <c r="M1558" i="31"/>
  <c r="L1558" i="31"/>
  <c r="K1558" i="31"/>
  <c r="J1558" i="31"/>
  <c r="B1558" i="31"/>
  <c r="A1558" i="31"/>
  <c r="R1557" i="31"/>
  <c r="Q1557" i="31"/>
  <c r="P1557" i="31"/>
  <c r="O1557" i="31"/>
  <c r="N1557" i="31"/>
  <c r="M1557" i="31"/>
  <c r="L1557" i="31"/>
  <c r="K1557" i="31"/>
  <c r="J1557" i="31"/>
  <c r="B1557" i="31"/>
  <c r="A1557" i="31"/>
  <c r="R1556" i="31"/>
  <c r="Q1556" i="31"/>
  <c r="P1556" i="31"/>
  <c r="O1556" i="31"/>
  <c r="N1556" i="31"/>
  <c r="M1556" i="31"/>
  <c r="L1556" i="31"/>
  <c r="K1556" i="31"/>
  <c r="J1556" i="31"/>
  <c r="B1556" i="31"/>
  <c r="A1556" i="31"/>
  <c r="R1555" i="31"/>
  <c r="Q1555" i="31"/>
  <c r="P1555" i="31"/>
  <c r="O1555" i="31"/>
  <c r="N1555" i="31"/>
  <c r="M1555" i="31"/>
  <c r="L1555" i="31"/>
  <c r="K1555" i="31"/>
  <c r="J1555" i="31"/>
  <c r="B1555" i="31"/>
  <c r="A1555" i="31"/>
  <c r="R1554" i="31"/>
  <c r="Q1554" i="31"/>
  <c r="P1554" i="31"/>
  <c r="O1554" i="31"/>
  <c r="N1554" i="31"/>
  <c r="M1554" i="31"/>
  <c r="L1554" i="31"/>
  <c r="K1554" i="31"/>
  <c r="J1554" i="31"/>
  <c r="B1554" i="31"/>
  <c r="A1554" i="31"/>
  <c r="R1553" i="31"/>
  <c r="Q1553" i="31"/>
  <c r="P1553" i="31"/>
  <c r="O1553" i="31"/>
  <c r="N1553" i="31"/>
  <c r="M1553" i="31"/>
  <c r="L1553" i="31"/>
  <c r="K1553" i="31"/>
  <c r="J1553" i="31"/>
  <c r="B1553" i="31"/>
  <c r="A1553" i="31"/>
  <c r="R1552" i="31"/>
  <c r="Q1552" i="31"/>
  <c r="P1552" i="31"/>
  <c r="O1552" i="31"/>
  <c r="N1552" i="31"/>
  <c r="M1552" i="31"/>
  <c r="L1552" i="31"/>
  <c r="K1552" i="31"/>
  <c r="J1552" i="31"/>
  <c r="B1552" i="31"/>
  <c r="A1552" i="31"/>
  <c r="R1551" i="31"/>
  <c r="Q1551" i="31"/>
  <c r="P1551" i="31"/>
  <c r="O1551" i="31"/>
  <c r="N1551" i="31"/>
  <c r="M1551" i="31"/>
  <c r="L1551" i="31"/>
  <c r="K1551" i="31"/>
  <c r="J1551" i="31"/>
  <c r="B1551" i="31"/>
  <c r="A1551" i="31"/>
  <c r="R1550" i="31"/>
  <c r="Q1550" i="31"/>
  <c r="P1550" i="31"/>
  <c r="O1550" i="31"/>
  <c r="N1550" i="31"/>
  <c r="M1550" i="31"/>
  <c r="L1550" i="31"/>
  <c r="K1550" i="31"/>
  <c r="J1550" i="31"/>
  <c r="B1550" i="31"/>
  <c r="A1550" i="31"/>
  <c r="R1549" i="31"/>
  <c r="Q1549" i="31"/>
  <c r="P1549" i="31"/>
  <c r="O1549" i="31"/>
  <c r="N1549" i="31"/>
  <c r="M1549" i="31"/>
  <c r="L1549" i="31"/>
  <c r="K1549" i="31"/>
  <c r="J1549" i="31"/>
  <c r="B1549" i="31"/>
  <c r="A1549" i="31"/>
  <c r="R1548" i="31"/>
  <c r="Q1548" i="31"/>
  <c r="P1548" i="31"/>
  <c r="O1548" i="31"/>
  <c r="N1548" i="31"/>
  <c r="M1548" i="31"/>
  <c r="L1548" i="31"/>
  <c r="K1548" i="31"/>
  <c r="J1548" i="31"/>
  <c r="B1548" i="31"/>
  <c r="A1548" i="31"/>
  <c r="R1547" i="31"/>
  <c r="Q1547" i="31"/>
  <c r="P1547" i="31"/>
  <c r="O1547" i="31"/>
  <c r="N1547" i="31"/>
  <c r="M1547" i="31"/>
  <c r="L1547" i="31"/>
  <c r="K1547" i="31"/>
  <c r="J1547" i="31"/>
  <c r="B1547" i="31"/>
  <c r="A1547" i="31"/>
  <c r="R1546" i="31"/>
  <c r="Q1546" i="31"/>
  <c r="P1546" i="31"/>
  <c r="O1546" i="31"/>
  <c r="N1546" i="31"/>
  <c r="M1546" i="31"/>
  <c r="L1546" i="31"/>
  <c r="K1546" i="31"/>
  <c r="J1546" i="31"/>
  <c r="B1546" i="31"/>
  <c r="A1546" i="31"/>
  <c r="R1545" i="31"/>
  <c r="Q1545" i="31"/>
  <c r="P1545" i="31"/>
  <c r="O1545" i="31"/>
  <c r="N1545" i="31"/>
  <c r="M1545" i="31"/>
  <c r="L1545" i="31"/>
  <c r="K1545" i="31"/>
  <c r="J1545" i="31"/>
  <c r="B1545" i="31"/>
  <c r="A1545" i="31"/>
  <c r="R1544" i="31"/>
  <c r="Q1544" i="31"/>
  <c r="P1544" i="31"/>
  <c r="O1544" i="31"/>
  <c r="N1544" i="31"/>
  <c r="M1544" i="31"/>
  <c r="L1544" i="31"/>
  <c r="K1544" i="31"/>
  <c r="J1544" i="31"/>
  <c r="B1544" i="31"/>
  <c r="A1544" i="31"/>
  <c r="R1543" i="31"/>
  <c r="Q1543" i="31"/>
  <c r="P1543" i="31"/>
  <c r="O1543" i="31"/>
  <c r="N1543" i="31"/>
  <c r="M1543" i="31"/>
  <c r="L1543" i="31"/>
  <c r="K1543" i="31"/>
  <c r="J1543" i="31"/>
  <c r="B1543" i="31"/>
  <c r="A1543" i="31"/>
  <c r="R1542" i="31"/>
  <c r="Q1542" i="31"/>
  <c r="P1542" i="31"/>
  <c r="O1542" i="31"/>
  <c r="N1542" i="31"/>
  <c r="M1542" i="31"/>
  <c r="L1542" i="31"/>
  <c r="K1542" i="31"/>
  <c r="J1542" i="31"/>
  <c r="B1542" i="31"/>
  <c r="A1542" i="31"/>
  <c r="R1541" i="31"/>
  <c r="Q1541" i="31"/>
  <c r="P1541" i="31"/>
  <c r="O1541" i="31"/>
  <c r="N1541" i="31"/>
  <c r="M1541" i="31"/>
  <c r="L1541" i="31"/>
  <c r="K1541" i="31"/>
  <c r="J1541" i="31"/>
  <c r="B1541" i="31"/>
  <c r="A1541" i="31"/>
  <c r="R1540" i="31"/>
  <c r="Q1540" i="31"/>
  <c r="P1540" i="31"/>
  <c r="O1540" i="31"/>
  <c r="N1540" i="31"/>
  <c r="M1540" i="31"/>
  <c r="L1540" i="31"/>
  <c r="K1540" i="31"/>
  <c r="J1540" i="31"/>
  <c r="B1540" i="31"/>
  <c r="A1540" i="31"/>
  <c r="R1539" i="31"/>
  <c r="Q1539" i="31"/>
  <c r="P1539" i="31"/>
  <c r="O1539" i="31"/>
  <c r="N1539" i="31"/>
  <c r="M1539" i="31"/>
  <c r="L1539" i="31"/>
  <c r="K1539" i="31"/>
  <c r="J1539" i="31"/>
  <c r="B1539" i="31"/>
  <c r="A1539" i="31"/>
  <c r="R1538" i="31"/>
  <c r="Q1538" i="31"/>
  <c r="P1538" i="31"/>
  <c r="O1538" i="31"/>
  <c r="N1538" i="31"/>
  <c r="M1538" i="31"/>
  <c r="L1538" i="31"/>
  <c r="K1538" i="31"/>
  <c r="J1538" i="31"/>
  <c r="B1538" i="31"/>
  <c r="A1538" i="31"/>
  <c r="R1537" i="31"/>
  <c r="Q1537" i="31"/>
  <c r="P1537" i="31"/>
  <c r="O1537" i="31"/>
  <c r="N1537" i="31"/>
  <c r="M1537" i="31"/>
  <c r="L1537" i="31"/>
  <c r="K1537" i="31"/>
  <c r="J1537" i="31"/>
  <c r="B1537" i="31"/>
  <c r="A1537" i="31"/>
  <c r="R1536" i="31"/>
  <c r="Q1536" i="31"/>
  <c r="P1536" i="31"/>
  <c r="O1536" i="31"/>
  <c r="N1536" i="31"/>
  <c r="M1536" i="31"/>
  <c r="L1536" i="31"/>
  <c r="K1536" i="31"/>
  <c r="J1536" i="31"/>
  <c r="B1536" i="31"/>
  <c r="A1536" i="31"/>
  <c r="R1535" i="31"/>
  <c r="Q1535" i="31"/>
  <c r="P1535" i="31"/>
  <c r="O1535" i="31"/>
  <c r="N1535" i="31"/>
  <c r="M1535" i="31"/>
  <c r="L1535" i="31"/>
  <c r="K1535" i="31"/>
  <c r="J1535" i="31"/>
  <c r="B1535" i="31"/>
  <c r="A1535" i="31"/>
  <c r="R1534" i="31"/>
  <c r="Q1534" i="31"/>
  <c r="P1534" i="31"/>
  <c r="O1534" i="31"/>
  <c r="N1534" i="31"/>
  <c r="M1534" i="31"/>
  <c r="L1534" i="31"/>
  <c r="K1534" i="31"/>
  <c r="J1534" i="31"/>
  <c r="B1534" i="31"/>
  <c r="A1534" i="31"/>
  <c r="R1533" i="31"/>
  <c r="Q1533" i="31"/>
  <c r="P1533" i="31"/>
  <c r="O1533" i="31"/>
  <c r="N1533" i="31"/>
  <c r="M1533" i="31"/>
  <c r="L1533" i="31"/>
  <c r="K1533" i="31"/>
  <c r="J1533" i="31"/>
  <c r="B1533" i="31"/>
  <c r="A1533" i="31"/>
  <c r="R1532" i="31"/>
  <c r="Q1532" i="31"/>
  <c r="P1532" i="31"/>
  <c r="O1532" i="31"/>
  <c r="N1532" i="31"/>
  <c r="M1532" i="31"/>
  <c r="L1532" i="31"/>
  <c r="K1532" i="31"/>
  <c r="J1532" i="31"/>
  <c r="B1532" i="31"/>
  <c r="A1532" i="31"/>
  <c r="R1531" i="31"/>
  <c r="Q1531" i="31"/>
  <c r="P1531" i="31"/>
  <c r="O1531" i="31"/>
  <c r="N1531" i="31"/>
  <c r="M1531" i="31"/>
  <c r="L1531" i="31"/>
  <c r="K1531" i="31"/>
  <c r="J1531" i="31"/>
  <c r="B1531" i="31"/>
  <c r="A1531" i="31"/>
  <c r="R1530" i="31"/>
  <c r="Q1530" i="31"/>
  <c r="P1530" i="31"/>
  <c r="O1530" i="31"/>
  <c r="N1530" i="31"/>
  <c r="M1530" i="31"/>
  <c r="L1530" i="31"/>
  <c r="K1530" i="31"/>
  <c r="J1530" i="31"/>
  <c r="B1530" i="31"/>
  <c r="A1530" i="31"/>
  <c r="R1529" i="31"/>
  <c r="Q1529" i="31"/>
  <c r="P1529" i="31"/>
  <c r="O1529" i="31"/>
  <c r="N1529" i="31"/>
  <c r="M1529" i="31"/>
  <c r="L1529" i="31"/>
  <c r="K1529" i="31"/>
  <c r="J1529" i="31"/>
  <c r="B1529" i="31"/>
  <c r="A1529" i="31"/>
  <c r="R1528" i="31"/>
  <c r="Q1528" i="31"/>
  <c r="P1528" i="31"/>
  <c r="O1528" i="31"/>
  <c r="N1528" i="31"/>
  <c r="M1528" i="31"/>
  <c r="L1528" i="31"/>
  <c r="K1528" i="31"/>
  <c r="J1528" i="31"/>
  <c r="B1528" i="31"/>
  <c r="A1528" i="31"/>
  <c r="R1527" i="31"/>
  <c r="Q1527" i="31"/>
  <c r="P1527" i="31"/>
  <c r="O1527" i="31"/>
  <c r="N1527" i="31"/>
  <c r="M1527" i="31"/>
  <c r="L1527" i="31"/>
  <c r="K1527" i="31"/>
  <c r="J1527" i="31"/>
  <c r="B1527" i="31"/>
  <c r="A1527" i="31"/>
  <c r="R1526" i="31"/>
  <c r="Q1526" i="31"/>
  <c r="P1526" i="31"/>
  <c r="O1526" i="31"/>
  <c r="N1526" i="31"/>
  <c r="M1526" i="31"/>
  <c r="L1526" i="31"/>
  <c r="K1526" i="31"/>
  <c r="J1526" i="31"/>
  <c r="B1526" i="31"/>
  <c r="A1526" i="31"/>
  <c r="R1525" i="31"/>
  <c r="Q1525" i="31"/>
  <c r="P1525" i="31"/>
  <c r="O1525" i="31"/>
  <c r="N1525" i="31"/>
  <c r="M1525" i="31"/>
  <c r="L1525" i="31"/>
  <c r="K1525" i="31"/>
  <c r="J1525" i="31"/>
  <c r="B1525" i="31"/>
  <c r="A1525" i="31"/>
  <c r="R1524" i="31"/>
  <c r="Q1524" i="31"/>
  <c r="P1524" i="31"/>
  <c r="O1524" i="31"/>
  <c r="N1524" i="31"/>
  <c r="M1524" i="31"/>
  <c r="L1524" i="31"/>
  <c r="K1524" i="31"/>
  <c r="J1524" i="31"/>
  <c r="B1524" i="31"/>
  <c r="A1524" i="31"/>
  <c r="R1523" i="31"/>
  <c r="Q1523" i="31"/>
  <c r="P1523" i="31"/>
  <c r="O1523" i="31"/>
  <c r="N1523" i="31"/>
  <c r="M1523" i="31"/>
  <c r="L1523" i="31"/>
  <c r="K1523" i="31"/>
  <c r="J1523" i="31"/>
  <c r="B1523" i="31"/>
  <c r="A1523" i="31"/>
  <c r="R1522" i="31"/>
  <c r="Q1522" i="31"/>
  <c r="P1522" i="31"/>
  <c r="O1522" i="31"/>
  <c r="N1522" i="31"/>
  <c r="M1522" i="31"/>
  <c r="L1522" i="31"/>
  <c r="K1522" i="31"/>
  <c r="J1522" i="31"/>
  <c r="B1522" i="31"/>
  <c r="A1522" i="31"/>
  <c r="R1521" i="31"/>
  <c r="Q1521" i="31"/>
  <c r="P1521" i="31"/>
  <c r="O1521" i="31"/>
  <c r="N1521" i="31"/>
  <c r="M1521" i="31"/>
  <c r="L1521" i="31"/>
  <c r="K1521" i="31"/>
  <c r="J1521" i="31"/>
  <c r="B1521" i="31"/>
  <c r="A1521" i="31"/>
  <c r="R1520" i="31"/>
  <c r="Q1520" i="31"/>
  <c r="P1520" i="31"/>
  <c r="O1520" i="31"/>
  <c r="N1520" i="31"/>
  <c r="M1520" i="31"/>
  <c r="L1520" i="31"/>
  <c r="K1520" i="31"/>
  <c r="J1520" i="31"/>
  <c r="B1520" i="31"/>
  <c r="A1520" i="31"/>
  <c r="R1519" i="31"/>
  <c r="Q1519" i="31"/>
  <c r="P1519" i="31"/>
  <c r="O1519" i="31"/>
  <c r="N1519" i="31"/>
  <c r="M1519" i="31"/>
  <c r="L1519" i="31"/>
  <c r="K1519" i="31"/>
  <c r="J1519" i="31"/>
  <c r="B1519" i="31"/>
  <c r="A1519" i="31"/>
  <c r="R1518" i="31"/>
  <c r="Q1518" i="31"/>
  <c r="P1518" i="31"/>
  <c r="O1518" i="31"/>
  <c r="N1518" i="31"/>
  <c r="M1518" i="31"/>
  <c r="L1518" i="31"/>
  <c r="K1518" i="31"/>
  <c r="J1518" i="31"/>
  <c r="B1518" i="31"/>
  <c r="A1518" i="31"/>
  <c r="R1517" i="31"/>
  <c r="Q1517" i="31"/>
  <c r="P1517" i="31"/>
  <c r="O1517" i="31"/>
  <c r="N1517" i="31"/>
  <c r="M1517" i="31"/>
  <c r="L1517" i="31"/>
  <c r="K1517" i="31"/>
  <c r="J1517" i="31"/>
  <c r="B1517" i="31"/>
  <c r="A1517" i="31"/>
  <c r="R1516" i="31"/>
  <c r="Q1516" i="31"/>
  <c r="P1516" i="31"/>
  <c r="O1516" i="31"/>
  <c r="N1516" i="31"/>
  <c r="M1516" i="31"/>
  <c r="L1516" i="31"/>
  <c r="K1516" i="31"/>
  <c r="J1516" i="31"/>
  <c r="B1516" i="31"/>
  <c r="A1516" i="31"/>
  <c r="R1515" i="31"/>
  <c r="Q1515" i="31"/>
  <c r="P1515" i="31"/>
  <c r="O1515" i="31"/>
  <c r="N1515" i="31"/>
  <c r="M1515" i="31"/>
  <c r="L1515" i="31"/>
  <c r="K1515" i="31"/>
  <c r="J1515" i="31"/>
  <c r="B1515" i="31"/>
  <c r="A1515" i="31"/>
  <c r="R1514" i="31"/>
  <c r="Q1514" i="31"/>
  <c r="P1514" i="31"/>
  <c r="O1514" i="31"/>
  <c r="N1514" i="31"/>
  <c r="M1514" i="31"/>
  <c r="L1514" i="31"/>
  <c r="K1514" i="31"/>
  <c r="J1514" i="31"/>
  <c r="B1514" i="31"/>
  <c r="A1514" i="31"/>
  <c r="R1513" i="31"/>
  <c r="Q1513" i="31"/>
  <c r="P1513" i="31"/>
  <c r="O1513" i="31"/>
  <c r="N1513" i="31"/>
  <c r="M1513" i="31"/>
  <c r="L1513" i="31"/>
  <c r="K1513" i="31"/>
  <c r="J1513" i="31"/>
  <c r="B1513" i="31"/>
  <c r="A1513" i="31"/>
  <c r="R1512" i="31"/>
  <c r="Q1512" i="31"/>
  <c r="P1512" i="31"/>
  <c r="O1512" i="31"/>
  <c r="N1512" i="31"/>
  <c r="M1512" i="31"/>
  <c r="L1512" i="31"/>
  <c r="K1512" i="31"/>
  <c r="J1512" i="31"/>
  <c r="B1512" i="31"/>
  <c r="A1512" i="31"/>
  <c r="R1511" i="31"/>
  <c r="Q1511" i="31"/>
  <c r="P1511" i="31"/>
  <c r="O1511" i="31"/>
  <c r="N1511" i="31"/>
  <c r="M1511" i="31"/>
  <c r="L1511" i="31"/>
  <c r="K1511" i="31"/>
  <c r="J1511" i="31"/>
  <c r="B1511" i="31"/>
  <c r="A1511" i="31"/>
  <c r="R1510" i="31"/>
  <c r="Q1510" i="31"/>
  <c r="P1510" i="31"/>
  <c r="O1510" i="31"/>
  <c r="N1510" i="31"/>
  <c r="M1510" i="31"/>
  <c r="L1510" i="31"/>
  <c r="K1510" i="31"/>
  <c r="J1510" i="31"/>
  <c r="B1510" i="31"/>
  <c r="A1510" i="31"/>
  <c r="R1509" i="31"/>
  <c r="Q1509" i="31"/>
  <c r="P1509" i="31"/>
  <c r="O1509" i="31"/>
  <c r="N1509" i="31"/>
  <c r="M1509" i="31"/>
  <c r="L1509" i="31"/>
  <c r="K1509" i="31"/>
  <c r="J1509" i="31"/>
  <c r="B1509" i="31"/>
  <c r="A1509" i="31"/>
  <c r="R1508" i="31"/>
  <c r="Q1508" i="31"/>
  <c r="P1508" i="31"/>
  <c r="O1508" i="31"/>
  <c r="N1508" i="31"/>
  <c r="M1508" i="31"/>
  <c r="L1508" i="31"/>
  <c r="K1508" i="31"/>
  <c r="J1508" i="31"/>
  <c r="B1508" i="31"/>
  <c r="A1508" i="31"/>
  <c r="R1507" i="31"/>
  <c r="Q1507" i="31"/>
  <c r="P1507" i="31"/>
  <c r="O1507" i="31"/>
  <c r="N1507" i="31"/>
  <c r="M1507" i="31"/>
  <c r="L1507" i="31"/>
  <c r="K1507" i="31"/>
  <c r="J1507" i="31"/>
  <c r="B1507" i="31"/>
  <c r="A1507" i="31"/>
  <c r="R1506" i="31"/>
  <c r="Q1506" i="31"/>
  <c r="P1506" i="31"/>
  <c r="O1506" i="31"/>
  <c r="N1506" i="31"/>
  <c r="M1506" i="31"/>
  <c r="L1506" i="31"/>
  <c r="K1506" i="31"/>
  <c r="J1506" i="31"/>
  <c r="B1506" i="31"/>
  <c r="A1506" i="31"/>
  <c r="R1505" i="31"/>
  <c r="Q1505" i="31"/>
  <c r="P1505" i="31"/>
  <c r="O1505" i="31"/>
  <c r="N1505" i="31"/>
  <c r="M1505" i="31"/>
  <c r="L1505" i="31"/>
  <c r="K1505" i="31"/>
  <c r="J1505" i="31"/>
  <c r="B1505" i="31"/>
  <c r="A1505" i="31"/>
  <c r="R1504" i="31"/>
  <c r="Q1504" i="31"/>
  <c r="P1504" i="31"/>
  <c r="O1504" i="31"/>
  <c r="N1504" i="31"/>
  <c r="M1504" i="31"/>
  <c r="L1504" i="31"/>
  <c r="K1504" i="31"/>
  <c r="J1504" i="31"/>
  <c r="B1504" i="31"/>
  <c r="A1504" i="31"/>
  <c r="R1503" i="31"/>
  <c r="Q1503" i="31"/>
  <c r="P1503" i="31"/>
  <c r="O1503" i="31"/>
  <c r="N1503" i="31"/>
  <c r="M1503" i="31"/>
  <c r="L1503" i="31"/>
  <c r="K1503" i="31"/>
  <c r="J1503" i="31"/>
  <c r="B1503" i="31"/>
  <c r="A1503" i="31"/>
  <c r="R1502" i="31"/>
  <c r="Q1502" i="31"/>
  <c r="P1502" i="31"/>
  <c r="O1502" i="31"/>
  <c r="N1502" i="31"/>
  <c r="M1502" i="31"/>
  <c r="L1502" i="31"/>
  <c r="K1502" i="31"/>
  <c r="J1502" i="31"/>
  <c r="B1502" i="31"/>
  <c r="A1502" i="31"/>
  <c r="R1501" i="31"/>
  <c r="Q1501" i="31"/>
  <c r="P1501" i="31"/>
  <c r="O1501" i="31"/>
  <c r="N1501" i="31"/>
  <c r="M1501" i="31"/>
  <c r="L1501" i="31"/>
  <c r="K1501" i="31"/>
  <c r="J1501" i="31"/>
  <c r="B1501" i="31"/>
  <c r="A1501" i="31"/>
  <c r="R1500" i="31"/>
  <c r="Q1500" i="31"/>
  <c r="P1500" i="31"/>
  <c r="O1500" i="31"/>
  <c r="N1500" i="31"/>
  <c r="M1500" i="31"/>
  <c r="L1500" i="31"/>
  <c r="K1500" i="31"/>
  <c r="J1500" i="31"/>
  <c r="B1500" i="31"/>
  <c r="A1500" i="31"/>
  <c r="R1499" i="31"/>
  <c r="Q1499" i="31"/>
  <c r="P1499" i="31"/>
  <c r="O1499" i="31"/>
  <c r="N1499" i="31"/>
  <c r="M1499" i="31"/>
  <c r="L1499" i="31"/>
  <c r="K1499" i="31"/>
  <c r="J1499" i="31"/>
  <c r="B1499" i="31"/>
  <c r="A1499" i="31"/>
  <c r="R1498" i="31"/>
  <c r="Q1498" i="31"/>
  <c r="P1498" i="31"/>
  <c r="O1498" i="31"/>
  <c r="N1498" i="31"/>
  <c r="M1498" i="31"/>
  <c r="L1498" i="31"/>
  <c r="K1498" i="31"/>
  <c r="J1498" i="31"/>
  <c r="B1498" i="31"/>
  <c r="A1498" i="31"/>
  <c r="R1497" i="31"/>
  <c r="Q1497" i="31"/>
  <c r="P1497" i="31"/>
  <c r="O1497" i="31"/>
  <c r="N1497" i="31"/>
  <c r="M1497" i="31"/>
  <c r="L1497" i="31"/>
  <c r="K1497" i="31"/>
  <c r="J1497" i="31"/>
  <c r="B1497" i="31"/>
  <c r="A1497" i="31"/>
  <c r="R1496" i="31"/>
  <c r="Q1496" i="31"/>
  <c r="P1496" i="31"/>
  <c r="O1496" i="31"/>
  <c r="N1496" i="31"/>
  <c r="M1496" i="31"/>
  <c r="L1496" i="31"/>
  <c r="K1496" i="31"/>
  <c r="J1496" i="31"/>
  <c r="B1496" i="31"/>
  <c r="A1496" i="31"/>
  <c r="R1495" i="31"/>
  <c r="Q1495" i="31"/>
  <c r="P1495" i="31"/>
  <c r="O1495" i="31"/>
  <c r="N1495" i="31"/>
  <c r="M1495" i="31"/>
  <c r="L1495" i="31"/>
  <c r="K1495" i="31"/>
  <c r="J1495" i="31"/>
  <c r="B1495" i="31"/>
  <c r="A1495" i="31"/>
  <c r="R1494" i="31"/>
  <c r="Q1494" i="31"/>
  <c r="P1494" i="31"/>
  <c r="O1494" i="31"/>
  <c r="N1494" i="31"/>
  <c r="M1494" i="31"/>
  <c r="L1494" i="31"/>
  <c r="K1494" i="31"/>
  <c r="J1494" i="31"/>
  <c r="B1494" i="31"/>
  <c r="A1494" i="31"/>
  <c r="R1493" i="31"/>
  <c r="Q1493" i="31"/>
  <c r="P1493" i="31"/>
  <c r="O1493" i="31"/>
  <c r="N1493" i="31"/>
  <c r="M1493" i="31"/>
  <c r="L1493" i="31"/>
  <c r="K1493" i="31"/>
  <c r="J1493" i="31"/>
  <c r="B1493" i="31"/>
  <c r="A1493" i="31"/>
  <c r="R1492" i="31"/>
  <c r="Q1492" i="31"/>
  <c r="P1492" i="31"/>
  <c r="O1492" i="31"/>
  <c r="N1492" i="31"/>
  <c r="M1492" i="31"/>
  <c r="L1492" i="31"/>
  <c r="K1492" i="31"/>
  <c r="J1492" i="31"/>
  <c r="B1492" i="31"/>
  <c r="A1492" i="31"/>
  <c r="R1491" i="31"/>
  <c r="Q1491" i="31"/>
  <c r="P1491" i="31"/>
  <c r="O1491" i="31"/>
  <c r="N1491" i="31"/>
  <c r="M1491" i="31"/>
  <c r="L1491" i="31"/>
  <c r="K1491" i="31"/>
  <c r="J1491" i="31"/>
  <c r="B1491" i="31"/>
  <c r="A1491" i="31"/>
  <c r="R1490" i="31"/>
  <c r="Q1490" i="31"/>
  <c r="P1490" i="31"/>
  <c r="O1490" i="31"/>
  <c r="N1490" i="31"/>
  <c r="M1490" i="31"/>
  <c r="L1490" i="31"/>
  <c r="K1490" i="31"/>
  <c r="J1490" i="31"/>
  <c r="B1490" i="31"/>
  <c r="A1490" i="31"/>
  <c r="R1489" i="31"/>
  <c r="Q1489" i="31"/>
  <c r="P1489" i="31"/>
  <c r="O1489" i="31"/>
  <c r="N1489" i="31"/>
  <c r="M1489" i="31"/>
  <c r="L1489" i="31"/>
  <c r="K1489" i="31"/>
  <c r="J1489" i="31"/>
  <c r="B1489" i="31"/>
  <c r="A1489" i="31"/>
  <c r="R1488" i="31"/>
  <c r="Q1488" i="31"/>
  <c r="P1488" i="31"/>
  <c r="O1488" i="31"/>
  <c r="N1488" i="31"/>
  <c r="M1488" i="31"/>
  <c r="L1488" i="31"/>
  <c r="K1488" i="31"/>
  <c r="J1488" i="31"/>
  <c r="B1488" i="31"/>
  <c r="A1488" i="31"/>
  <c r="R1487" i="31"/>
  <c r="Q1487" i="31"/>
  <c r="P1487" i="31"/>
  <c r="O1487" i="31"/>
  <c r="N1487" i="31"/>
  <c r="M1487" i="31"/>
  <c r="L1487" i="31"/>
  <c r="K1487" i="31"/>
  <c r="J1487" i="31"/>
  <c r="B1487" i="31"/>
  <c r="A1487" i="31"/>
  <c r="R1486" i="31"/>
  <c r="Q1486" i="31"/>
  <c r="P1486" i="31"/>
  <c r="O1486" i="31"/>
  <c r="N1486" i="31"/>
  <c r="M1486" i="31"/>
  <c r="L1486" i="31"/>
  <c r="K1486" i="31"/>
  <c r="J1486" i="31"/>
  <c r="B1486" i="31"/>
  <c r="A1486" i="31"/>
  <c r="R1485" i="31"/>
  <c r="Q1485" i="31"/>
  <c r="P1485" i="31"/>
  <c r="O1485" i="31"/>
  <c r="N1485" i="31"/>
  <c r="M1485" i="31"/>
  <c r="L1485" i="31"/>
  <c r="K1485" i="31"/>
  <c r="J1485" i="31"/>
  <c r="B1485" i="31"/>
  <c r="A1485" i="31"/>
  <c r="R1484" i="31"/>
  <c r="Q1484" i="31"/>
  <c r="P1484" i="31"/>
  <c r="O1484" i="31"/>
  <c r="N1484" i="31"/>
  <c r="M1484" i="31"/>
  <c r="L1484" i="31"/>
  <c r="K1484" i="31"/>
  <c r="J1484" i="31"/>
  <c r="B1484" i="31"/>
  <c r="A1484" i="31"/>
  <c r="R1483" i="31"/>
  <c r="Q1483" i="31"/>
  <c r="P1483" i="31"/>
  <c r="O1483" i="31"/>
  <c r="N1483" i="31"/>
  <c r="M1483" i="31"/>
  <c r="L1483" i="31"/>
  <c r="K1483" i="31"/>
  <c r="J1483" i="31"/>
  <c r="B1483" i="31"/>
  <c r="A1483" i="31"/>
  <c r="R1482" i="31"/>
  <c r="Q1482" i="31"/>
  <c r="P1482" i="31"/>
  <c r="O1482" i="31"/>
  <c r="N1482" i="31"/>
  <c r="M1482" i="31"/>
  <c r="L1482" i="31"/>
  <c r="K1482" i="31"/>
  <c r="J1482" i="31"/>
  <c r="B1482" i="31"/>
  <c r="A1482" i="31"/>
  <c r="R1481" i="31"/>
  <c r="Q1481" i="31"/>
  <c r="P1481" i="31"/>
  <c r="O1481" i="31"/>
  <c r="N1481" i="31"/>
  <c r="M1481" i="31"/>
  <c r="L1481" i="31"/>
  <c r="K1481" i="31"/>
  <c r="J1481" i="31"/>
  <c r="B1481" i="31"/>
  <c r="A1481" i="31"/>
  <c r="R1480" i="31"/>
  <c r="Q1480" i="31"/>
  <c r="P1480" i="31"/>
  <c r="O1480" i="31"/>
  <c r="N1480" i="31"/>
  <c r="M1480" i="31"/>
  <c r="L1480" i="31"/>
  <c r="K1480" i="31"/>
  <c r="J1480" i="31"/>
  <c r="B1480" i="31"/>
  <c r="A1480" i="31"/>
  <c r="R1479" i="31"/>
  <c r="Q1479" i="31"/>
  <c r="P1479" i="31"/>
  <c r="O1479" i="31"/>
  <c r="N1479" i="31"/>
  <c r="M1479" i="31"/>
  <c r="L1479" i="31"/>
  <c r="K1479" i="31"/>
  <c r="J1479" i="31"/>
  <c r="B1479" i="31"/>
  <c r="A1479" i="31"/>
  <c r="R1478" i="31"/>
  <c r="Q1478" i="31"/>
  <c r="P1478" i="31"/>
  <c r="O1478" i="31"/>
  <c r="N1478" i="31"/>
  <c r="M1478" i="31"/>
  <c r="L1478" i="31"/>
  <c r="K1478" i="31"/>
  <c r="J1478" i="31"/>
  <c r="B1478" i="31"/>
  <c r="A1478" i="31"/>
  <c r="R1477" i="31"/>
  <c r="Q1477" i="31"/>
  <c r="P1477" i="31"/>
  <c r="O1477" i="31"/>
  <c r="N1477" i="31"/>
  <c r="M1477" i="31"/>
  <c r="L1477" i="31"/>
  <c r="K1477" i="31"/>
  <c r="J1477" i="31"/>
  <c r="B1477" i="31"/>
  <c r="A1477" i="31"/>
  <c r="R1476" i="31"/>
  <c r="Q1476" i="31"/>
  <c r="P1476" i="31"/>
  <c r="O1476" i="31"/>
  <c r="N1476" i="31"/>
  <c r="M1476" i="31"/>
  <c r="L1476" i="31"/>
  <c r="K1476" i="31"/>
  <c r="J1476" i="31"/>
  <c r="B1476" i="31"/>
  <c r="A1476" i="31"/>
  <c r="R1475" i="31"/>
  <c r="Q1475" i="31"/>
  <c r="P1475" i="31"/>
  <c r="O1475" i="31"/>
  <c r="N1475" i="31"/>
  <c r="M1475" i="31"/>
  <c r="L1475" i="31"/>
  <c r="K1475" i="31"/>
  <c r="J1475" i="31"/>
  <c r="B1475" i="31"/>
  <c r="A1475" i="31"/>
  <c r="R1474" i="31"/>
  <c r="Q1474" i="31"/>
  <c r="P1474" i="31"/>
  <c r="O1474" i="31"/>
  <c r="N1474" i="31"/>
  <c r="M1474" i="31"/>
  <c r="L1474" i="31"/>
  <c r="K1474" i="31"/>
  <c r="J1474" i="31"/>
  <c r="B1474" i="31"/>
  <c r="A1474" i="31"/>
  <c r="R1473" i="31"/>
  <c r="Q1473" i="31"/>
  <c r="P1473" i="31"/>
  <c r="O1473" i="31"/>
  <c r="N1473" i="31"/>
  <c r="M1473" i="31"/>
  <c r="L1473" i="31"/>
  <c r="K1473" i="31"/>
  <c r="J1473" i="31"/>
  <c r="B1473" i="31"/>
  <c r="A1473" i="31"/>
  <c r="R1472" i="31"/>
  <c r="Q1472" i="31"/>
  <c r="P1472" i="31"/>
  <c r="O1472" i="31"/>
  <c r="N1472" i="31"/>
  <c r="M1472" i="31"/>
  <c r="L1472" i="31"/>
  <c r="K1472" i="31"/>
  <c r="J1472" i="31"/>
  <c r="B1472" i="31"/>
  <c r="A1472" i="31"/>
  <c r="R1471" i="31"/>
  <c r="Q1471" i="31"/>
  <c r="P1471" i="31"/>
  <c r="O1471" i="31"/>
  <c r="N1471" i="31"/>
  <c r="M1471" i="31"/>
  <c r="L1471" i="31"/>
  <c r="K1471" i="31"/>
  <c r="J1471" i="31"/>
  <c r="B1471" i="31"/>
  <c r="A1471" i="31"/>
  <c r="R1470" i="31"/>
  <c r="Q1470" i="31"/>
  <c r="P1470" i="31"/>
  <c r="O1470" i="31"/>
  <c r="N1470" i="31"/>
  <c r="M1470" i="31"/>
  <c r="L1470" i="31"/>
  <c r="K1470" i="31"/>
  <c r="J1470" i="31"/>
  <c r="B1470" i="31"/>
  <c r="A1470" i="31"/>
  <c r="R1469" i="31"/>
  <c r="Q1469" i="31"/>
  <c r="P1469" i="31"/>
  <c r="O1469" i="31"/>
  <c r="N1469" i="31"/>
  <c r="M1469" i="31"/>
  <c r="L1469" i="31"/>
  <c r="K1469" i="31"/>
  <c r="J1469" i="31"/>
  <c r="B1469" i="31"/>
  <c r="A1469" i="31"/>
  <c r="R1468" i="31"/>
  <c r="Q1468" i="31"/>
  <c r="P1468" i="31"/>
  <c r="O1468" i="31"/>
  <c r="N1468" i="31"/>
  <c r="M1468" i="31"/>
  <c r="L1468" i="31"/>
  <c r="K1468" i="31"/>
  <c r="J1468" i="31"/>
  <c r="B1468" i="31"/>
  <c r="A1468" i="31"/>
  <c r="R1467" i="31"/>
  <c r="Q1467" i="31"/>
  <c r="P1467" i="31"/>
  <c r="O1467" i="31"/>
  <c r="N1467" i="31"/>
  <c r="M1467" i="31"/>
  <c r="L1467" i="31"/>
  <c r="K1467" i="31"/>
  <c r="J1467" i="31"/>
  <c r="B1467" i="31"/>
  <c r="A1467" i="31"/>
  <c r="R1466" i="31"/>
  <c r="Q1466" i="31"/>
  <c r="P1466" i="31"/>
  <c r="O1466" i="31"/>
  <c r="N1466" i="31"/>
  <c r="M1466" i="31"/>
  <c r="L1466" i="31"/>
  <c r="K1466" i="31"/>
  <c r="J1466" i="31"/>
  <c r="B1466" i="31"/>
  <c r="A1466" i="31"/>
  <c r="R1465" i="31"/>
  <c r="Q1465" i="31"/>
  <c r="P1465" i="31"/>
  <c r="O1465" i="31"/>
  <c r="N1465" i="31"/>
  <c r="M1465" i="31"/>
  <c r="L1465" i="31"/>
  <c r="K1465" i="31"/>
  <c r="J1465" i="31"/>
  <c r="B1465" i="31"/>
  <c r="A1465" i="31"/>
  <c r="R1464" i="31"/>
  <c r="Q1464" i="31"/>
  <c r="P1464" i="31"/>
  <c r="O1464" i="31"/>
  <c r="N1464" i="31"/>
  <c r="M1464" i="31"/>
  <c r="L1464" i="31"/>
  <c r="K1464" i="31"/>
  <c r="J1464" i="31"/>
  <c r="B1464" i="31"/>
  <c r="A1464" i="31"/>
  <c r="R1463" i="31"/>
  <c r="Q1463" i="31"/>
  <c r="P1463" i="31"/>
  <c r="O1463" i="31"/>
  <c r="N1463" i="31"/>
  <c r="M1463" i="31"/>
  <c r="L1463" i="31"/>
  <c r="K1463" i="31"/>
  <c r="J1463" i="31"/>
  <c r="B1463" i="31"/>
  <c r="A1463" i="31"/>
  <c r="R1462" i="31"/>
  <c r="Q1462" i="31"/>
  <c r="P1462" i="31"/>
  <c r="O1462" i="31"/>
  <c r="N1462" i="31"/>
  <c r="M1462" i="31"/>
  <c r="L1462" i="31"/>
  <c r="K1462" i="31"/>
  <c r="J1462" i="31"/>
  <c r="B1462" i="31"/>
  <c r="A1462" i="31"/>
  <c r="R1461" i="31"/>
  <c r="Q1461" i="31"/>
  <c r="P1461" i="31"/>
  <c r="O1461" i="31"/>
  <c r="N1461" i="31"/>
  <c r="M1461" i="31"/>
  <c r="L1461" i="31"/>
  <c r="K1461" i="31"/>
  <c r="J1461" i="31"/>
  <c r="B1461" i="31"/>
  <c r="A1461" i="31"/>
  <c r="R1460" i="31"/>
  <c r="Q1460" i="31"/>
  <c r="P1460" i="31"/>
  <c r="O1460" i="31"/>
  <c r="N1460" i="31"/>
  <c r="M1460" i="31"/>
  <c r="L1460" i="31"/>
  <c r="K1460" i="31"/>
  <c r="J1460" i="31"/>
  <c r="B1460" i="31"/>
  <c r="A1460" i="31"/>
  <c r="R1459" i="31"/>
  <c r="Q1459" i="31"/>
  <c r="P1459" i="31"/>
  <c r="O1459" i="31"/>
  <c r="N1459" i="31"/>
  <c r="M1459" i="31"/>
  <c r="L1459" i="31"/>
  <c r="K1459" i="31"/>
  <c r="J1459" i="31"/>
  <c r="B1459" i="31"/>
  <c r="A1459" i="31"/>
  <c r="R1458" i="31"/>
  <c r="Q1458" i="31"/>
  <c r="P1458" i="31"/>
  <c r="O1458" i="31"/>
  <c r="N1458" i="31"/>
  <c r="M1458" i="31"/>
  <c r="L1458" i="31"/>
  <c r="K1458" i="31"/>
  <c r="J1458" i="31"/>
  <c r="B1458" i="31"/>
  <c r="A1458" i="31"/>
  <c r="R1457" i="31"/>
  <c r="Q1457" i="31"/>
  <c r="P1457" i="31"/>
  <c r="O1457" i="31"/>
  <c r="N1457" i="31"/>
  <c r="M1457" i="31"/>
  <c r="L1457" i="31"/>
  <c r="K1457" i="31"/>
  <c r="J1457" i="31"/>
  <c r="B1457" i="31"/>
  <c r="A1457" i="31"/>
  <c r="R1456" i="31"/>
  <c r="Q1456" i="31"/>
  <c r="P1456" i="31"/>
  <c r="O1456" i="31"/>
  <c r="N1456" i="31"/>
  <c r="M1456" i="31"/>
  <c r="L1456" i="31"/>
  <c r="K1456" i="31"/>
  <c r="J1456" i="31"/>
  <c r="B1456" i="31"/>
  <c r="A1456" i="31"/>
  <c r="R1455" i="31"/>
  <c r="Q1455" i="31"/>
  <c r="P1455" i="31"/>
  <c r="O1455" i="31"/>
  <c r="N1455" i="31"/>
  <c r="M1455" i="31"/>
  <c r="L1455" i="31"/>
  <c r="K1455" i="31"/>
  <c r="J1455" i="31"/>
  <c r="B1455" i="31"/>
  <c r="A1455" i="31"/>
  <c r="R1454" i="31"/>
  <c r="Q1454" i="31"/>
  <c r="P1454" i="31"/>
  <c r="O1454" i="31"/>
  <c r="N1454" i="31"/>
  <c r="M1454" i="31"/>
  <c r="L1454" i="31"/>
  <c r="K1454" i="31"/>
  <c r="J1454" i="31"/>
  <c r="B1454" i="31"/>
  <c r="A1454" i="31"/>
  <c r="R1453" i="31"/>
  <c r="Q1453" i="31"/>
  <c r="P1453" i="31"/>
  <c r="O1453" i="31"/>
  <c r="N1453" i="31"/>
  <c r="M1453" i="31"/>
  <c r="L1453" i="31"/>
  <c r="K1453" i="31"/>
  <c r="J1453" i="31"/>
  <c r="B1453" i="31"/>
  <c r="A1453" i="31"/>
  <c r="R1452" i="31"/>
  <c r="Q1452" i="31"/>
  <c r="P1452" i="31"/>
  <c r="O1452" i="31"/>
  <c r="N1452" i="31"/>
  <c r="M1452" i="31"/>
  <c r="L1452" i="31"/>
  <c r="K1452" i="31"/>
  <c r="J1452" i="31"/>
  <c r="B1452" i="31"/>
  <c r="A1452" i="31"/>
  <c r="R1451" i="31"/>
  <c r="Q1451" i="31"/>
  <c r="P1451" i="31"/>
  <c r="O1451" i="31"/>
  <c r="N1451" i="31"/>
  <c r="M1451" i="31"/>
  <c r="L1451" i="31"/>
  <c r="K1451" i="31"/>
  <c r="J1451" i="31"/>
  <c r="B1451" i="31"/>
  <c r="A1451" i="31"/>
  <c r="R1450" i="31"/>
  <c r="Q1450" i="31"/>
  <c r="P1450" i="31"/>
  <c r="O1450" i="31"/>
  <c r="N1450" i="31"/>
  <c r="M1450" i="31"/>
  <c r="L1450" i="31"/>
  <c r="K1450" i="31"/>
  <c r="J1450" i="31"/>
  <c r="B1450" i="31"/>
  <c r="A1450" i="31"/>
  <c r="R1449" i="31"/>
  <c r="Q1449" i="31"/>
  <c r="P1449" i="31"/>
  <c r="O1449" i="31"/>
  <c r="N1449" i="31"/>
  <c r="M1449" i="31"/>
  <c r="L1449" i="31"/>
  <c r="K1449" i="31"/>
  <c r="J1449" i="31"/>
  <c r="B1449" i="31"/>
  <c r="A1449" i="31"/>
  <c r="R1448" i="31"/>
  <c r="Q1448" i="31"/>
  <c r="P1448" i="31"/>
  <c r="O1448" i="31"/>
  <c r="N1448" i="31"/>
  <c r="M1448" i="31"/>
  <c r="L1448" i="31"/>
  <c r="K1448" i="31"/>
  <c r="J1448" i="31"/>
  <c r="B1448" i="31"/>
  <c r="A1448" i="31"/>
  <c r="R1447" i="31"/>
  <c r="Q1447" i="31"/>
  <c r="P1447" i="31"/>
  <c r="O1447" i="31"/>
  <c r="N1447" i="31"/>
  <c r="M1447" i="31"/>
  <c r="L1447" i="31"/>
  <c r="K1447" i="31"/>
  <c r="J1447" i="31"/>
  <c r="B1447" i="31"/>
  <c r="A1447" i="31"/>
  <c r="R1446" i="31"/>
  <c r="Q1446" i="31"/>
  <c r="P1446" i="31"/>
  <c r="O1446" i="31"/>
  <c r="N1446" i="31"/>
  <c r="M1446" i="31"/>
  <c r="L1446" i="31"/>
  <c r="K1446" i="31"/>
  <c r="J1446" i="31"/>
  <c r="B1446" i="31"/>
  <c r="A1446" i="31"/>
  <c r="R1445" i="31"/>
  <c r="Q1445" i="31"/>
  <c r="P1445" i="31"/>
  <c r="O1445" i="31"/>
  <c r="N1445" i="31"/>
  <c r="M1445" i="31"/>
  <c r="L1445" i="31"/>
  <c r="K1445" i="31"/>
  <c r="J1445" i="31"/>
  <c r="B1445" i="31"/>
  <c r="A1445" i="31"/>
  <c r="R1444" i="31"/>
  <c r="Q1444" i="31"/>
  <c r="P1444" i="31"/>
  <c r="O1444" i="31"/>
  <c r="N1444" i="31"/>
  <c r="M1444" i="31"/>
  <c r="L1444" i="31"/>
  <c r="K1444" i="31"/>
  <c r="J1444" i="31"/>
  <c r="B1444" i="31"/>
  <c r="A1444" i="31"/>
  <c r="R1443" i="31"/>
  <c r="Q1443" i="31"/>
  <c r="P1443" i="31"/>
  <c r="O1443" i="31"/>
  <c r="N1443" i="31"/>
  <c r="M1443" i="31"/>
  <c r="L1443" i="31"/>
  <c r="K1443" i="31"/>
  <c r="J1443" i="31"/>
  <c r="B1443" i="31"/>
  <c r="A1443" i="31"/>
  <c r="R1442" i="31"/>
  <c r="Q1442" i="31"/>
  <c r="P1442" i="31"/>
  <c r="O1442" i="31"/>
  <c r="N1442" i="31"/>
  <c r="M1442" i="31"/>
  <c r="L1442" i="31"/>
  <c r="K1442" i="31"/>
  <c r="J1442" i="31"/>
  <c r="B1442" i="31"/>
  <c r="A1442" i="31"/>
  <c r="R1441" i="31"/>
  <c r="Q1441" i="31"/>
  <c r="P1441" i="31"/>
  <c r="O1441" i="31"/>
  <c r="N1441" i="31"/>
  <c r="M1441" i="31"/>
  <c r="L1441" i="31"/>
  <c r="K1441" i="31"/>
  <c r="J1441" i="31"/>
  <c r="B1441" i="31"/>
  <c r="A1441" i="31"/>
  <c r="R1440" i="31"/>
  <c r="Q1440" i="31"/>
  <c r="P1440" i="31"/>
  <c r="O1440" i="31"/>
  <c r="N1440" i="31"/>
  <c r="M1440" i="31"/>
  <c r="L1440" i="31"/>
  <c r="K1440" i="31"/>
  <c r="J1440" i="31"/>
  <c r="B1440" i="31"/>
  <c r="A1440" i="31"/>
  <c r="R1439" i="31"/>
  <c r="Q1439" i="31"/>
  <c r="P1439" i="31"/>
  <c r="O1439" i="31"/>
  <c r="N1439" i="31"/>
  <c r="M1439" i="31"/>
  <c r="L1439" i="31"/>
  <c r="K1439" i="31"/>
  <c r="J1439" i="31"/>
  <c r="B1439" i="31"/>
  <c r="A1439" i="31"/>
  <c r="R1438" i="31"/>
  <c r="Q1438" i="31"/>
  <c r="P1438" i="31"/>
  <c r="O1438" i="31"/>
  <c r="N1438" i="31"/>
  <c r="M1438" i="31"/>
  <c r="L1438" i="31"/>
  <c r="K1438" i="31"/>
  <c r="J1438" i="31"/>
  <c r="B1438" i="31"/>
  <c r="A1438" i="31"/>
  <c r="R1437" i="31"/>
  <c r="Q1437" i="31"/>
  <c r="P1437" i="31"/>
  <c r="O1437" i="31"/>
  <c r="N1437" i="31"/>
  <c r="M1437" i="31"/>
  <c r="L1437" i="31"/>
  <c r="K1437" i="31"/>
  <c r="J1437" i="31"/>
  <c r="B1437" i="31"/>
  <c r="A1437" i="31"/>
  <c r="R1436" i="31"/>
  <c r="Q1436" i="31"/>
  <c r="P1436" i="31"/>
  <c r="O1436" i="31"/>
  <c r="N1436" i="31"/>
  <c r="M1436" i="31"/>
  <c r="L1436" i="31"/>
  <c r="K1436" i="31"/>
  <c r="J1436" i="31"/>
  <c r="B1436" i="31"/>
  <c r="A1436" i="31"/>
  <c r="R1435" i="31"/>
  <c r="Q1435" i="31"/>
  <c r="P1435" i="31"/>
  <c r="O1435" i="31"/>
  <c r="N1435" i="31"/>
  <c r="M1435" i="31"/>
  <c r="L1435" i="31"/>
  <c r="K1435" i="31"/>
  <c r="J1435" i="31"/>
  <c r="B1435" i="31"/>
  <c r="A1435" i="31"/>
  <c r="R1434" i="31"/>
  <c r="Q1434" i="31"/>
  <c r="P1434" i="31"/>
  <c r="O1434" i="31"/>
  <c r="N1434" i="31"/>
  <c r="M1434" i="31"/>
  <c r="L1434" i="31"/>
  <c r="K1434" i="31"/>
  <c r="J1434" i="31"/>
  <c r="B1434" i="31"/>
  <c r="A1434" i="31"/>
  <c r="R1433" i="31"/>
  <c r="Q1433" i="31"/>
  <c r="P1433" i="31"/>
  <c r="O1433" i="31"/>
  <c r="N1433" i="31"/>
  <c r="M1433" i="31"/>
  <c r="L1433" i="31"/>
  <c r="K1433" i="31"/>
  <c r="J1433" i="31"/>
  <c r="B1433" i="31"/>
  <c r="A1433" i="31"/>
  <c r="R1432" i="31"/>
  <c r="Q1432" i="31"/>
  <c r="P1432" i="31"/>
  <c r="O1432" i="31"/>
  <c r="N1432" i="31"/>
  <c r="M1432" i="31"/>
  <c r="L1432" i="31"/>
  <c r="K1432" i="31"/>
  <c r="J1432" i="31"/>
  <c r="B1432" i="31"/>
  <c r="A1432" i="31"/>
  <c r="R1431" i="31"/>
  <c r="Q1431" i="31"/>
  <c r="P1431" i="31"/>
  <c r="O1431" i="31"/>
  <c r="N1431" i="31"/>
  <c r="M1431" i="31"/>
  <c r="L1431" i="31"/>
  <c r="K1431" i="31"/>
  <c r="J1431" i="31"/>
  <c r="B1431" i="31"/>
  <c r="A1431" i="31"/>
  <c r="R1430" i="31"/>
  <c r="Q1430" i="31"/>
  <c r="P1430" i="31"/>
  <c r="O1430" i="31"/>
  <c r="N1430" i="31"/>
  <c r="M1430" i="31"/>
  <c r="L1430" i="31"/>
  <c r="K1430" i="31"/>
  <c r="J1430" i="31"/>
  <c r="B1430" i="31"/>
  <c r="A1430" i="31"/>
  <c r="R1429" i="31"/>
  <c r="Q1429" i="31"/>
  <c r="P1429" i="31"/>
  <c r="O1429" i="31"/>
  <c r="N1429" i="31"/>
  <c r="M1429" i="31"/>
  <c r="L1429" i="31"/>
  <c r="K1429" i="31"/>
  <c r="J1429" i="31"/>
  <c r="B1429" i="31"/>
  <c r="A1429" i="31"/>
  <c r="R1428" i="31"/>
  <c r="Q1428" i="31"/>
  <c r="P1428" i="31"/>
  <c r="O1428" i="31"/>
  <c r="N1428" i="31"/>
  <c r="M1428" i="31"/>
  <c r="L1428" i="31"/>
  <c r="K1428" i="31"/>
  <c r="J1428" i="31"/>
  <c r="B1428" i="31"/>
  <c r="A1428" i="31"/>
  <c r="R1427" i="31"/>
  <c r="Q1427" i="31"/>
  <c r="P1427" i="31"/>
  <c r="O1427" i="31"/>
  <c r="N1427" i="31"/>
  <c r="M1427" i="31"/>
  <c r="L1427" i="31"/>
  <c r="K1427" i="31"/>
  <c r="J1427" i="31"/>
  <c r="B1427" i="31"/>
  <c r="A1427" i="31"/>
  <c r="R1426" i="31"/>
  <c r="Q1426" i="31"/>
  <c r="P1426" i="31"/>
  <c r="O1426" i="31"/>
  <c r="N1426" i="31"/>
  <c r="M1426" i="31"/>
  <c r="L1426" i="31"/>
  <c r="K1426" i="31"/>
  <c r="J1426" i="31"/>
  <c r="B1426" i="31"/>
  <c r="A1426" i="31"/>
  <c r="R1425" i="31"/>
  <c r="Q1425" i="31"/>
  <c r="P1425" i="31"/>
  <c r="O1425" i="31"/>
  <c r="N1425" i="31"/>
  <c r="M1425" i="31"/>
  <c r="L1425" i="31"/>
  <c r="K1425" i="31"/>
  <c r="J1425" i="31"/>
  <c r="B1425" i="31"/>
  <c r="A1425" i="31"/>
  <c r="R1424" i="31"/>
  <c r="Q1424" i="31"/>
  <c r="P1424" i="31"/>
  <c r="O1424" i="31"/>
  <c r="N1424" i="31"/>
  <c r="M1424" i="31"/>
  <c r="L1424" i="31"/>
  <c r="K1424" i="31"/>
  <c r="J1424" i="31"/>
  <c r="B1424" i="31"/>
  <c r="A1424" i="31"/>
  <c r="R1423" i="31"/>
  <c r="Q1423" i="31"/>
  <c r="P1423" i="31"/>
  <c r="O1423" i="31"/>
  <c r="N1423" i="31"/>
  <c r="M1423" i="31"/>
  <c r="L1423" i="31"/>
  <c r="K1423" i="31"/>
  <c r="J1423" i="31"/>
  <c r="B1423" i="31"/>
  <c r="A1423" i="31"/>
  <c r="R1422" i="31"/>
  <c r="Q1422" i="31"/>
  <c r="P1422" i="31"/>
  <c r="O1422" i="31"/>
  <c r="N1422" i="31"/>
  <c r="M1422" i="31"/>
  <c r="L1422" i="31"/>
  <c r="K1422" i="31"/>
  <c r="J1422" i="31"/>
  <c r="B1422" i="31"/>
  <c r="A1422" i="31"/>
  <c r="R1421" i="31"/>
  <c r="Q1421" i="31"/>
  <c r="P1421" i="31"/>
  <c r="O1421" i="31"/>
  <c r="N1421" i="31"/>
  <c r="M1421" i="31"/>
  <c r="L1421" i="31"/>
  <c r="K1421" i="31"/>
  <c r="J1421" i="31"/>
  <c r="B1421" i="31"/>
  <c r="A1421" i="31"/>
  <c r="R1420" i="31"/>
  <c r="Q1420" i="31"/>
  <c r="P1420" i="31"/>
  <c r="O1420" i="31"/>
  <c r="N1420" i="31"/>
  <c r="M1420" i="31"/>
  <c r="L1420" i="31"/>
  <c r="K1420" i="31"/>
  <c r="J1420" i="31"/>
  <c r="B1420" i="31"/>
  <c r="A1420" i="31"/>
  <c r="R1419" i="31"/>
  <c r="Q1419" i="31"/>
  <c r="P1419" i="31"/>
  <c r="O1419" i="31"/>
  <c r="N1419" i="31"/>
  <c r="M1419" i="31"/>
  <c r="L1419" i="31"/>
  <c r="K1419" i="31"/>
  <c r="J1419" i="31"/>
  <c r="B1419" i="31"/>
  <c r="A1419" i="31"/>
  <c r="R1418" i="31"/>
  <c r="Q1418" i="31"/>
  <c r="P1418" i="31"/>
  <c r="O1418" i="31"/>
  <c r="N1418" i="31"/>
  <c r="M1418" i="31"/>
  <c r="L1418" i="31"/>
  <c r="K1418" i="31"/>
  <c r="J1418" i="31"/>
  <c r="B1418" i="31"/>
  <c r="A1418" i="31"/>
  <c r="R1417" i="31"/>
  <c r="Q1417" i="31"/>
  <c r="P1417" i="31"/>
  <c r="O1417" i="31"/>
  <c r="N1417" i="31"/>
  <c r="M1417" i="31"/>
  <c r="L1417" i="31"/>
  <c r="K1417" i="31"/>
  <c r="J1417" i="31"/>
  <c r="B1417" i="31"/>
  <c r="A1417" i="31"/>
  <c r="R1416" i="31"/>
  <c r="Q1416" i="31"/>
  <c r="P1416" i="31"/>
  <c r="O1416" i="31"/>
  <c r="N1416" i="31"/>
  <c r="M1416" i="31"/>
  <c r="L1416" i="31"/>
  <c r="K1416" i="31"/>
  <c r="J1416" i="31"/>
  <c r="B1416" i="31"/>
  <c r="A1416" i="31"/>
  <c r="R1415" i="31"/>
  <c r="Q1415" i="31"/>
  <c r="P1415" i="31"/>
  <c r="O1415" i="31"/>
  <c r="N1415" i="31"/>
  <c r="M1415" i="31"/>
  <c r="L1415" i="31"/>
  <c r="K1415" i="31"/>
  <c r="J1415" i="31"/>
  <c r="B1415" i="31"/>
  <c r="A1415" i="31"/>
  <c r="R1414" i="31"/>
  <c r="Q1414" i="31"/>
  <c r="P1414" i="31"/>
  <c r="O1414" i="31"/>
  <c r="N1414" i="31"/>
  <c r="M1414" i="31"/>
  <c r="L1414" i="31"/>
  <c r="K1414" i="31"/>
  <c r="J1414" i="31"/>
  <c r="B1414" i="31"/>
  <c r="A1414" i="31"/>
  <c r="R1413" i="31"/>
  <c r="Q1413" i="31"/>
  <c r="P1413" i="31"/>
  <c r="O1413" i="31"/>
  <c r="N1413" i="31"/>
  <c r="M1413" i="31"/>
  <c r="L1413" i="31"/>
  <c r="K1413" i="31"/>
  <c r="J1413" i="31"/>
  <c r="B1413" i="31"/>
  <c r="A1413" i="31"/>
  <c r="R1412" i="31"/>
  <c r="Q1412" i="31"/>
  <c r="P1412" i="31"/>
  <c r="O1412" i="31"/>
  <c r="N1412" i="31"/>
  <c r="M1412" i="31"/>
  <c r="L1412" i="31"/>
  <c r="K1412" i="31"/>
  <c r="J1412" i="31"/>
  <c r="B1412" i="31"/>
  <c r="A1412" i="31"/>
  <c r="R1411" i="31"/>
  <c r="Q1411" i="31"/>
  <c r="P1411" i="31"/>
  <c r="O1411" i="31"/>
  <c r="N1411" i="31"/>
  <c r="M1411" i="31"/>
  <c r="L1411" i="31"/>
  <c r="K1411" i="31"/>
  <c r="J1411" i="31"/>
  <c r="B1411" i="31"/>
  <c r="A1411" i="31"/>
  <c r="R1410" i="31"/>
  <c r="Q1410" i="31"/>
  <c r="P1410" i="31"/>
  <c r="O1410" i="31"/>
  <c r="N1410" i="31"/>
  <c r="M1410" i="31"/>
  <c r="L1410" i="31"/>
  <c r="K1410" i="31"/>
  <c r="J1410" i="31"/>
  <c r="B1410" i="31"/>
  <c r="A1410" i="31"/>
  <c r="R1409" i="31"/>
  <c r="Q1409" i="31"/>
  <c r="P1409" i="31"/>
  <c r="O1409" i="31"/>
  <c r="N1409" i="31"/>
  <c r="M1409" i="31"/>
  <c r="L1409" i="31"/>
  <c r="K1409" i="31"/>
  <c r="J1409" i="31"/>
  <c r="B1409" i="31"/>
  <c r="A1409" i="31"/>
  <c r="R1408" i="31"/>
  <c r="Q1408" i="31"/>
  <c r="P1408" i="31"/>
  <c r="O1408" i="31"/>
  <c r="N1408" i="31"/>
  <c r="M1408" i="31"/>
  <c r="L1408" i="31"/>
  <c r="K1408" i="31"/>
  <c r="J1408" i="31"/>
  <c r="B1408" i="31"/>
  <c r="A1408" i="31"/>
  <c r="R1407" i="31"/>
  <c r="Q1407" i="31"/>
  <c r="P1407" i="31"/>
  <c r="O1407" i="31"/>
  <c r="N1407" i="31"/>
  <c r="M1407" i="31"/>
  <c r="L1407" i="31"/>
  <c r="K1407" i="31"/>
  <c r="J1407" i="31"/>
  <c r="B1407" i="31"/>
  <c r="A1407" i="31"/>
  <c r="R1406" i="31"/>
  <c r="Q1406" i="31"/>
  <c r="P1406" i="31"/>
  <c r="O1406" i="31"/>
  <c r="N1406" i="31"/>
  <c r="M1406" i="31"/>
  <c r="L1406" i="31"/>
  <c r="K1406" i="31"/>
  <c r="J1406" i="31"/>
  <c r="B1406" i="31"/>
  <c r="A1406" i="31"/>
  <c r="R1405" i="31"/>
  <c r="Q1405" i="31"/>
  <c r="P1405" i="31"/>
  <c r="O1405" i="31"/>
  <c r="N1405" i="31"/>
  <c r="M1405" i="31"/>
  <c r="L1405" i="31"/>
  <c r="K1405" i="31"/>
  <c r="J1405" i="31"/>
  <c r="B1405" i="31"/>
  <c r="A1405" i="31"/>
  <c r="R1404" i="31"/>
  <c r="Q1404" i="31"/>
  <c r="P1404" i="31"/>
  <c r="O1404" i="31"/>
  <c r="N1404" i="31"/>
  <c r="M1404" i="31"/>
  <c r="L1404" i="31"/>
  <c r="K1404" i="31"/>
  <c r="J1404" i="31"/>
  <c r="B1404" i="31"/>
  <c r="A1404" i="31"/>
  <c r="R1403" i="31"/>
  <c r="Q1403" i="31"/>
  <c r="P1403" i="31"/>
  <c r="O1403" i="31"/>
  <c r="N1403" i="31"/>
  <c r="M1403" i="31"/>
  <c r="L1403" i="31"/>
  <c r="K1403" i="31"/>
  <c r="J1403" i="31"/>
  <c r="B1403" i="31"/>
  <c r="A1403" i="31"/>
  <c r="R1402" i="31"/>
  <c r="Q1402" i="31"/>
  <c r="P1402" i="31"/>
  <c r="O1402" i="31"/>
  <c r="N1402" i="31"/>
  <c r="M1402" i="31"/>
  <c r="L1402" i="31"/>
  <c r="K1402" i="31"/>
  <c r="J1402" i="31"/>
  <c r="B1402" i="31"/>
  <c r="A1402" i="31"/>
  <c r="R1401" i="31"/>
  <c r="Q1401" i="31"/>
  <c r="P1401" i="31"/>
  <c r="O1401" i="31"/>
  <c r="N1401" i="31"/>
  <c r="M1401" i="31"/>
  <c r="L1401" i="31"/>
  <c r="K1401" i="31"/>
  <c r="J1401" i="31"/>
  <c r="B1401" i="31"/>
  <c r="A1401" i="31"/>
  <c r="R1400" i="31"/>
  <c r="Q1400" i="31"/>
  <c r="P1400" i="31"/>
  <c r="O1400" i="31"/>
  <c r="N1400" i="31"/>
  <c r="M1400" i="31"/>
  <c r="L1400" i="31"/>
  <c r="K1400" i="31"/>
  <c r="J1400" i="31"/>
  <c r="B1400" i="31"/>
  <c r="A1400" i="31"/>
  <c r="R1399" i="31"/>
  <c r="Q1399" i="31"/>
  <c r="P1399" i="31"/>
  <c r="O1399" i="31"/>
  <c r="N1399" i="31"/>
  <c r="M1399" i="31"/>
  <c r="L1399" i="31"/>
  <c r="K1399" i="31"/>
  <c r="J1399" i="31"/>
  <c r="B1399" i="31"/>
  <c r="A1399" i="31"/>
  <c r="R1398" i="31"/>
  <c r="Q1398" i="31"/>
  <c r="P1398" i="31"/>
  <c r="O1398" i="31"/>
  <c r="N1398" i="31"/>
  <c r="M1398" i="31"/>
  <c r="L1398" i="31"/>
  <c r="K1398" i="31"/>
  <c r="J1398" i="31"/>
  <c r="B1398" i="31"/>
  <c r="A1398" i="31"/>
  <c r="R1397" i="31"/>
  <c r="Q1397" i="31"/>
  <c r="P1397" i="31"/>
  <c r="O1397" i="31"/>
  <c r="N1397" i="31"/>
  <c r="M1397" i="31"/>
  <c r="L1397" i="31"/>
  <c r="K1397" i="31"/>
  <c r="J1397" i="31"/>
  <c r="B1397" i="31"/>
  <c r="A1397" i="31"/>
  <c r="R1396" i="31"/>
  <c r="Q1396" i="31"/>
  <c r="P1396" i="31"/>
  <c r="O1396" i="31"/>
  <c r="N1396" i="31"/>
  <c r="M1396" i="31"/>
  <c r="L1396" i="31"/>
  <c r="K1396" i="31"/>
  <c r="J1396" i="31"/>
  <c r="B1396" i="31"/>
  <c r="A1396" i="31"/>
  <c r="R1395" i="31"/>
  <c r="Q1395" i="31"/>
  <c r="P1395" i="31"/>
  <c r="O1395" i="31"/>
  <c r="N1395" i="31"/>
  <c r="M1395" i="31"/>
  <c r="L1395" i="31"/>
  <c r="K1395" i="31"/>
  <c r="J1395" i="31"/>
  <c r="B1395" i="31"/>
  <c r="A1395" i="31"/>
  <c r="R1394" i="31"/>
  <c r="Q1394" i="31"/>
  <c r="P1394" i="31"/>
  <c r="O1394" i="31"/>
  <c r="N1394" i="31"/>
  <c r="M1394" i="31"/>
  <c r="L1394" i="31"/>
  <c r="K1394" i="31"/>
  <c r="J1394" i="31"/>
  <c r="B1394" i="31"/>
  <c r="A1394" i="31"/>
  <c r="R1393" i="31"/>
  <c r="Q1393" i="31"/>
  <c r="P1393" i="31"/>
  <c r="O1393" i="31"/>
  <c r="N1393" i="31"/>
  <c r="M1393" i="31"/>
  <c r="L1393" i="31"/>
  <c r="K1393" i="31"/>
  <c r="J1393" i="31"/>
  <c r="B1393" i="31"/>
  <c r="A1393" i="31"/>
  <c r="R1392" i="31"/>
  <c r="Q1392" i="31"/>
  <c r="P1392" i="31"/>
  <c r="O1392" i="31"/>
  <c r="N1392" i="31"/>
  <c r="M1392" i="31"/>
  <c r="L1392" i="31"/>
  <c r="K1392" i="31"/>
  <c r="J1392" i="31"/>
  <c r="B1392" i="31"/>
  <c r="A1392" i="31"/>
  <c r="R1391" i="31"/>
  <c r="Q1391" i="31"/>
  <c r="P1391" i="31"/>
  <c r="O1391" i="31"/>
  <c r="N1391" i="31"/>
  <c r="M1391" i="31"/>
  <c r="L1391" i="31"/>
  <c r="K1391" i="31"/>
  <c r="J1391" i="31"/>
  <c r="B1391" i="31"/>
  <c r="A1391" i="31"/>
  <c r="R1390" i="31"/>
  <c r="Q1390" i="31"/>
  <c r="P1390" i="31"/>
  <c r="O1390" i="31"/>
  <c r="N1390" i="31"/>
  <c r="M1390" i="31"/>
  <c r="L1390" i="31"/>
  <c r="K1390" i="31"/>
  <c r="J1390" i="31"/>
  <c r="B1390" i="31"/>
  <c r="A1390" i="31"/>
  <c r="R1389" i="31"/>
  <c r="Q1389" i="31"/>
  <c r="P1389" i="31"/>
  <c r="O1389" i="31"/>
  <c r="N1389" i="31"/>
  <c r="M1389" i="31"/>
  <c r="L1389" i="31"/>
  <c r="K1389" i="31"/>
  <c r="J1389" i="31"/>
  <c r="B1389" i="31"/>
  <c r="A1389" i="31"/>
  <c r="R1388" i="31"/>
  <c r="Q1388" i="31"/>
  <c r="P1388" i="31"/>
  <c r="O1388" i="31"/>
  <c r="N1388" i="31"/>
  <c r="M1388" i="31"/>
  <c r="L1388" i="31"/>
  <c r="K1388" i="31"/>
  <c r="J1388" i="31"/>
  <c r="B1388" i="31"/>
  <c r="A1388" i="31"/>
  <c r="R1387" i="31"/>
  <c r="Q1387" i="31"/>
  <c r="P1387" i="31"/>
  <c r="O1387" i="31"/>
  <c r="N1387" i="31"/>
  <c r="M1387" i="31"/>
  <c r="L1387" i="31"/>
  <c r="K1387" i="31"/>
  <c r="J1387" i="31"/>
  <c r="B1387" i="31"/>
  <c r="A1387" i="31"/>
  <c r="R1386" i="31"/>
  <c r="Q1386" i="31"/>
  <c r="P1386" i="31"/>
  <c r="O1386" i="31"/>
  <c r="N1386" i="31"/>
  <c r="M1386" i="31"/>
  <c r="L1386" i="31"/>
  <c r="K1386" i="31"/>
  <c r="J1386" i="31"/>
  <c r="B1386" i="31"/>
  <c r="A1386" i="31"/>
  <c r="R1385" i="31"/>
  <c r="Q1385" i="31"/>
  <c r="P1385" i="31"/>
  <c r="O1385" i="31"/>
  <c r="N1385" i="31"/>
  <c r="M1385" i="31"/>
  <c r="L1385" i="31"/>
  <c r="K1385" i="31"/>
  <c r="J1385" i="31"/>
  <c r="B1385" i="31"/>
  <c r="A1385" i="31"/>
  <c r="R1384" i="31"/>
  <c r="Q1384" i="31"/>
  <c r="P1384" i="31"/>
  <c r="O1384" i="31"/>
  <c r="N1384" i="31"/>
  <c r="M1384" i="31"/>
  <c r="L1384" i="31"/>
  <c r="K1384" i="31"/>
  <c r="J1384" i="31"/>
  <c r="B1384" i="31"/>
  <c r="A1384" i="31"/>
  <c r="R1383" i="31"/>
  <c r="Q1383" i="31"/>
  <c r="P1383" i="31"/>
  <c r="O1383" i="31"/>
  <c r="N1383" i="31"/>
  <c r="M1383" i="31"/>
  <c r="L1383" i="31"/>
  <c r="K1383" i="31"/>
  <c r="J1383" i="31"/>
  <c r="B1383" i="31"/>
  <c r="A1383" i="31"/>
  <c r="R1382" i="31"/>
  <c r="Q1382" i="31"/>
  <c r="P1382" i="31"/>
  <c r="O1382" i="31"/>
  <c r="N1382" i="31"/>
  <c r="M1382" i="31"/>
  <c r="L1382" i="31"/>
  <c r="K1382" i="31"/>
  <c r="J1382" i="31"/>
  <c r="B1382" i="31"/>
  <c r="A1382" i="31"/>
  <c r="R1381" i="31"/>
  <c r="Q1381" i="31"/>
  <c r="P1381" i="31"/>
  <c r="O1381" i="31"/>
  <c r="N1381" i="31"/>
  <c r="M1381" i="31"/>
  <c r="L1381" i="31"/>
  <c r="K1381" i="31"/>
  <c r="J1381" i="31"/>
  <c r="B1381" i="31"/>
  <c r="A1381" i="31"/>
  <c r="R1380" i="31"/>
  <c r="Q1380" i="31"/>
  <c r="P1380" i="31"/>
  <c r="O1380" i="31"/>
  <c r="N1380" i="31"/>
  <c r="M1380" i="31"/>
  <c r="L1380" i="31"/>
  <c r="K1380" i="31"/>
  <c r="J1380" i="31"/>
  <c r="B1380" i="31"/>
  <c r="A1380" i="31"/>
  <c r="R1379" i="31"/>
  <c r="Q1379" i="31"/>
  <c r="P1379" i="31"/>
  <c r="O1379" i="31"/>
  <c r="N1379" i="31"/>
  <c r="M1379" i="31"/>
  <c r="L1379" i="31"/>
  <c r="K1379" i="31"/>
  <c r="J1379" i="31"/>
  <c r="B1379" i="31"/>
  <c r="A1379" i="31"/>
  <c r="R1378" i="31"/>
  <c r="Q1378" i="31"/>
  <c r="P1378" i="31"/>
  <c r="O1378" i="31"/>
  <c r="N1378" i="31"/>
  <c r="M1378" i="31"/>
  <c r="L1378" i="31"/>
  <c r="K1378" i="31"/>
  <c r="J1378" i="31"/>
  <c r="B1378" i="31"/>
  <c r="A1378" i="31"/>
  <c r="R1377" i="31"/>
  <c r="Q1377" i="31"/>
  <c r="P1377" i="31"/>
  <c r="O1377" i="31"/>
  <c r="N1377" i="31"/>
  <c r="M1377" i="31"/>
  <c r="L1377" i="31"/>
  <c r="K1377" i="31"/>
  <c r="J1377" i="31"/>
  <c r="B1377" i="31"/>
  <c r="A1377" i="31"/>
  <c r="R1376" i="31"/>
  <c r="Q1376" i="31"/>
  <c r="P1376" i="31"/>
  <c r="O1376" i="31"/>
  <c r="N1376" i="31"/>
  <c r="M1376" i="31"/>
  <c r="L1376" i="31"/>
  <c r="K1376" i="31"/>
  <c r="J1376" i="31"/>
  <c r="B1376" i="31"/>
  <c r="A1376" i="31"/>
  <c r="R1375" i="31"/>
  <c r="Q1375" i="31"/>
  <c r="P1375" i="31"/>
  <c r="O1375" i="31"/>
  <c r="N1375" i="31"/>
  <c r="M1375" i="31"/>
  <c r="L1375" i="31"/>
  <c r="K1375" i="31"/>
  <c r="J1375" i="31"/>
  <c r="B1375" i="31"/>
  <c r="A1375" i="31"/>
  <c r="R1374" i="31"/>
  <c r="Q1374" i="31"/>
  <c r="P1374" i="31"/>
  <c r="O1374" i="31"/>
  <c r="N1374" i="31"/>
  <c r="M1374" i="31"/>
  <c r="L1374" i="31"/>
  <c r="K1374" i="31"/>
  <c r="J1374" i="31"/>
  <c r="B1374" i="31"/>
  <c r="A1374" i="31"/>
  <c r="R1373" i="31"/>
  <c r="Q1373" i="31"/>
  <c r="P1373" i="31"/>
  <c r="O1373" i="31"/>
  <c r="N1373" i="31"/>
  <c r="M1373" i="31"/>
  <c r="L1373" i="31"/>
  <c r="K1373" i="31"/>
  <c r="J1373" i="31"/>
  <c r="B1373" i="31"/>
  <c r="A1373" i="31"/>
  <c r="R1372" i="31"/>
  <c r="Q1372" i="31"/>
  <c r="P1372" i="31"/>
  <c r="O1372" i="31"/>
  <c r="N1372" i="31"/>
  <c r="M1372" i="31"/>
  <c r="L1372" i="31"/>
  <c r="K1372" i="31"/>
  <c r="J1372" i="31"/>
  <c r="B1372" i="31"/>
  <c r="A1372" i="31"/>
  <c r="R1371" i="31"/>
  <c r="Q1371" i="31"/>
  <c r="P1371" i="31"/>
  <c r="O1371" i="31"/>
  <c r="N1371" i="31"/>
  <c r="M1371" i="31"/>
  <c r="L1371" i="31"/>
  <c r="K1371" i="31"/>
  <c r="J1371" i="31"/>
  <c r="B1371" i="31"/>
  <c r="A1371" i="31"/>
  <c r="R1370" i="31"/>
  <c r="Q1370" i="31"/>
  <c r="P1370" i="31"/>
  <c r="O1370" i="31"/>
  <c r="N1370" i="31"/>
  <c r="M1370" i="31"/>
  <c r="L1370" i="31"/>
  <c r="K1370" i="31"/>
  <c r="J1370" i="31"/>
  <c r="B1370" i="31"/>
  <c r="A1370" i="31"/>
  <c r="R1369" i="31"/>
  <c r="Q1369" i="31"/>
  <c r="P1369" i="31"/>
  <c r="O1369" i="31"/>
  <c r="N1369" i="31"/>
  <c r="M1369" i="31"/>
  <c r="L1369" i="31"/>
  <c r="K1369" i="31"/>
  <c r="J1369" i="31"/>
  <c r="B1369" i="31"/>
  <c r="A1369" i="31"/>
  <c r="R1368" i="31"/>
  <c r="Q1368" i="31"/>
  <c r="P1368" i="31"/>
  <c r="O1368" i="31"/>
  <c r="N1368" i="31"/>
  <c r="M1368" i="31"/>
  <c r="L1368" i="31"/>
  <c r="K1368" i="31"/>
  <c r="J1368" i="31"/>
  <c r="B1368" i="31"/>
  <c r="A1368" i="31"/>
  <c r="R1367" i="31"/>
  <c r="Q1367" i="31"/>
  <c r="P1367" i="31"/>
  <c r="O1367" i="31"/>
  <c r="N1367" i="31"/>
  <c r="M1367" i="31"/>
  <c r="L1367" i="31"/>
  <c r="K1367" i="31"/>
  <c r="J1367" i="31"/>
  <c r="B1367" i="31"/>
  <c r="A1367" i="31"/>
  <c r="R1366" i="31"/>
  <c r="Q1366" i="31"/>
  <c r="P1366" i="31"/>
  <c r="O1366" i="31"/>
  <c r="N1366" i="31"/>
  <c r="M1366" i="31"/>
  <c r="L1366" i="31"/>
  <c r="K1366" i="31"/>
  <c r="J1366" i="31"/>
  <c r="B1366" i="31"/>
  <c r="A1366" i="31"/>
  <c r="R1365" i="31"/>
  <c r="Q1365" i="31"/>
  <c r="P1365" i="31"/>
  <c r="O1365" i="31"/>
  <c r="N1365" i="31"/>
  <c r="M1365" i="31"/>
  <c r="L1365" i="31"/>
  <c r="K1365" i="31"/>
  <c r="J1365" i="31"/>
  <c r="B1365" i="31"/>
  <c r="A1365" i="31"/>
  <c r="R1364" i="31"/>
  <c r="Q1364" i="31"/>
  <c r="P1364" i="31"/>
  <c r="O1364" i="31"/>
  <c r="N1364" i="31"/>
  <c r="M1364" i="31"/>
  <c r="L1364" i="31"/>
  <c r="K1364" i="31"/>
  <c r="J1364" i="31"/>
  <c r="B1364" i="31"/>
  <c r="A1364" i="31"/>
  <c r="R1363" i="31"/>
  <c r="Q1363" i="31"/>
  <c r="P1363" i="31"/>
  <c r="O1363" i="31"/>
  <c r="N1363" i="31"/>
  <c r="M1363" i="31"/>
  <c r="L1363" i="31"/>
  <c r="K1363" i="31"/>
  <c r="J1363" i="31"/>
  <c r="B1363" i="31"/>
  <c r="A1363" i="31"/>
  <c r="R1362" i="31"/>
  <c r="Q1362" i="31"/>
  <c r="P1362" i="31"/>
  <c r="O1362" i="31"/>
  <c r="N1362" i="31"/>
  <c r="M1362" i="31"/>
  <c r="L1362" i="31"/>
  <c r="K1362" i="31"/>
  <c r="J1362" i="31"/>
  <c r="B1362" i="31"/>
  <c r="A1362" i="31"/>
  <c r="R1361" i="31"/>
  <c r="Q1361" i="31"/>
  <c r="P1361" i="31"/>
  <c r="O1361" i="31"/>
  <c r="N1361" i="31"/>
  <c r="M1361" i="31"/>
  <c r="L1361" i="31"/>
  <c r="K1361" i="31"/>
  <c r="J1361" i="31"/>
  <c r="B1361" i="31"/>
  <c r="A1361" i="31"/>
  <c r="R1360" i="31"/>
  <c r="Q1360" i="31"/>
  <c r="P1360" i="31"/>
  <c r="O1360" i="31"/>
  <c r="N1360" i="31"/>
  <c r="M1360" i="31"/>
  <c r="L1360" i="31"/>
  <c r="K1360" i="31"/>
  <c r="J1360" i="31"/>
  <c r="B1360" i="31"/>
  <c r="A1360" i="31"/>
  <c r="R1359" i="31"/>
  <c r="Q1359" i="31"/>
  <c r="P1359" i="31"/>
  <c r="O1359" i="31"/>
  <c r="N1359" i="31"/>
  <c r="M1359" i="31"/>
  <c r="L1359" i="31"/>
  <c r="K1359" i="31"/>
  <c r="J1359" i="31"/>
  <c r="B1359" i="31"/>
  <c r="A1359" i="31"/>
  <c r="R1358" i="31"/>
  <c r="Q1358" i="31"/>
  <c r="P1358" i="31"/>
  <c r="O1358" i="31"/>
  <c r="N1358" i="31"/>
  <c r="M1358" i="31"/>
  <c r="L1358" i="31"/>
  <c r="K1358" i="31"/>
  <c r="J1358" i="31"/>
  <c r="B1358" i="31"/>
  <c r="A1358" i="31"/>
  <c r="R1357" i="31"/>
  <c r="Q1357" i="31"/>
  <c r="P1357" i="31"/>
  <c r="O1357" i="31"/>
  <c r="N1357" i="31"/>
  <c r="M1357" i="31"/>
  <c r="L1357" i="31"/>
  <c r="K1357" i="31"/>
  <c r="J1357" i="31"/>
  <c r="B1357" i="31"/>
  <c r="A1357" i="31"/>
  <c r="R1356" i="31"/>
  <c r="Q1356" i="31"/>
  <c r="P1356" i="31"/>
  <c r="O1356" i="31"/>
  <c r="N1356" i="31"/>
  <c r="M1356" i="31"/>
  <c r="L1356" i="31"/>
  <c r="K1356" i="31"/>
  <c r="J1356" i="31"/>
  <c r="B1356" i="31"/>
  <c r="A1356" i="31"/>
  <c r="R1355" i="31"/>
  <c r="Q1355" i="31"/>
  <c r="P1355" i="31"/>
  <c r="O1355" i="31"/>
  <c r="N1355" i="31"/>
  <c r="M1355" i="31"/>
  <c r="L1355" i="31"/>
  <c r="K1355" i="31"/>
  <c r="J1355" i="31"/>
  <c r="B1355" i="31"/>
  <c r="A1355" i="31"/>
  <c r="R1354" i="31"/>
  <c r="Q1354" i="31"/>
  <c r="P1354" i="31"/>
  <c r="O1354" i="31"/>
  <c r="N1354" i="31"/>
  <c r="M1354" i="31"/>
  <c r="L1354" i="31"/>
  <c r="K1354" i="31"/>
  <c r="J1354" i="31"/>
  <c r="B1354" i="31"/>
  <c r="A1354" i="31"/>
  <c r="R1353" i="31"/>
  <c r="Q1353" i="31"/>
  <c r="P1353" i="31"/>
  <c r="O1353" i="31"/>
  <c r="N1353" i="31"/>
  <c r="M1353" i="31"/>
  <c r="L1353" i="31"/>
  <c r="K1353" i="31"/>
  <c r="J1353" i="31"/>
  <c r="B1353" i="31"/>
  <c r="A1353" i="31"/>
  <c r="R1352" i="31"/>
  <c r="Q1352" i="31"/>
  <c r="P1352" i="31"/>
  <c r="O1352" i="31"/>
  <c r="N1352" i="31"/>
  <c r="M1352" i="31"/>
  <c r="L1352" i="31"/>
  <c r="K1352" i="31"/>
  <c r="J1352" i="31"/>
  <c r="B1352" i="31"/>
  <c r="A1352" i="31"/>
  <c r="R1351" i="31"/>
  <c r="Q1351" i="31"/>
  <c r="P1351" i="31"/>
  <c r="O1351" i="31"/>
  <c r="N1351" i="31"/>
  <c r="M1351" i="31"/>
  <c r="L1351" i="31"/>
  <c r="K1351" i="31"/>
  <c r="J1351" i="31"/>
  <c r="B1351" i="31"/>
  <c r="A1351" i="31"/>
  <c r="R1350" i="31"/>
  <c r="Q1350" i="31"/>
  <c r="P1350" i="31"/>
  <c r="O1350" i="31"/>
  <c r="N1350" i="31"/>
  <c r="M1350" i="31"/>
  <c r="L1350" i="31"/>
  <c r="K1350" i="31"/>
  <c r="J1350" i="31"/>
  <c r="B1350" i="31"/>
  <c r="A1350" i="31"/>
  <c r="R1349" i="31"/>
  <c r="Q1349" i="31"/>
  <c r="P1349" i="31"/>
  <c r="O1349" i="31"/>
  <c r="N1349" i="31"/>
  <c r="M1349" i="31"/>
  <c r="L1349" i="31"/>
  <c r="K1349" i="31"/>
  <c r="J1349" i="31"/>
  <c r="B1349" i="31"/>
  <c r="A1349" i="31"/>
  <c r="R1348" i="31"/>
  <c r="Q1348" i="31"/>
  <c r="P1348" i="31"/>
  <c r="O1348" i="31"/>
  <c r="N1348" i="31"/>
  <c r="M1348" i="31"/>
  <c r="L1348" i="31"/>
  <c r="K1348" i="31"/>
  <c r="J1348" i="31"/>
  <c r="B1348" i="31"/>
  <c r="A1348" i="31"/>
  <c r="R1347" i="31"/>
  <c r="Q1347" i="31"/>
  <c r="P1347" i="31"/>
  <c r="O1347" i="31"/>
  <c r="N1347" i="31"/>
  <c r="M1347" i="31"/>
  <c r="L1347" i="31"/>
  <c r="K1347" i="31"/>
  <c r="J1347" i="31"/>
  <c r="B1347" i="31"/>
  <c r="A1347" i="31"/>
  <c r="R1346" i="31"/>
  <c r="Q1346" i="31"/>
  <c r="P1346" i="31"/>
  <c r="O1346" i="31"/>
  <c r="N1346" i="31"/>
  <c r="M1346" i="31"/>
  <c r="L1346" i="31"/>
  <c r="K1346" i="31"/>
  <c r="J1346" i="31"/>
  <c r="B1346" i="31"/>
  <c r="A1346" i="31"/>
  <c r="R1345" i="31"/>
  <c r="Q1345" i="31"/>
  <c r="P1345" i="31"/>
  <c r="O1345" i="31"/>
  <c r="N1345" i="31"/>
  <c r="M1345" i="31"/>
  <c r="L1345" i="31"/>
  <c r="K1345" i="31"/>
  <c r="J1345" i="31"/>
  <c r="B1345" i="31"/>
  <c r="A1345" i="31"/>
  <c r="R1344" i="31"/>
  <c r="Q1344" i="31"/>
  <c r="P1344" i="31"/>
  <c r="O1344" i="31"/>
  <c r="N1344" i="31"/>
  <c r="M1344" i="31"/>
  <c r="L1344" i="31"/>
  <c r="K1344" i="31"/>
  <c r="J1344" i="31"/>
  <c r="B1344" i="31"/>
  <c r="A1344" i="31"/>
  <c r="R1343" i="31"/>
  <c r="Q1343" i="31"/>
  <c r="P1343" i="31"/>
  <c r="O1343" i="31"/>
  <c r="N1343" i="31"/>
  <c r="M1343" i="31"/>
  <c r="L1343" i="31"/>
  <c r="K1343" i="31"/>
  <c r="J1343" i="31"/>
  <c r="B1343" i="31"/>
  <c r="A1343" i="31"/>
  <c r="R1342" i="31"/>
  <c r="Q1342" i="31"/>
  <c r="P1342" i="31"/>
  <c r="O1342" i="31"/>
  <c r="N1342" i="31"/>
  <c r="M1342" i="31"/>
  <c r="L1342" i="31"/>
  <c r="K1342" i="31"/>
  <c r="J1342" i="31"/>
  <c r="B1342" i="31"/>
  <c r="A1342" i="31"/>
  <c r="R1341" i="31"/>
  <c r="Q1341" i="31"/>
  <c r="P1341" i="31"/>
  <c r="O1341" i="31"/>
  <c r="N1341" i="31"/>
  <c r="M1341" i="31"/>
  <c r="L1341" i="31"/>
  <c r="K1341" i="31"/>
  <c r="J1341" i="31"/>
  <c r="B1341" i="31"/>
  <c r="A1341" i="31"/>
  <c r="R1340" i="31"/>
  <c r="Q1340" i="31"/>
  <c r="P1340" i="31"/>
  <c r="O1340" i="31"/>
  <c r="N1340" i="31"/>
  <c r="M1340" i="31"/>
  <c r="L1340" i="31"/>
  <c r="K1340" i="31"/>
  <c r="J1340" i="31"/>
  <c r="B1340" i="31"/>
  <c r="A1340" i="31"/>
  <c r="R1339" i="31"/>
  <c r="Q1339" i="31"/>
  <c r="P1339" i="31"/>
  <c r="O1339" i="31"/>
  <c r="N1339" i="31"/>
  <c r="M1339" i="31"/>
  <c r="L1339" i="31"/>
  <c r="K1339" i="31"/>
  <c r="J1339" i="31"/>
  <c r="B1339" i="31"/>
  <c r="A1339" i="31"/>
  <c r="R1338" i="31"/>
  <c r="Q1338" i="31"/>
  <c r="P1338" i="31"/>
  <c r="O1338" i="31"/>
  <c r="N1338" i="31"/>
  <c r="M1338" i="31"/>
  <c r="L1338" i="31"/>
  <c r="K1338" i="31"/>
  <c r="J1338" i="31"/>
  <c r="B1338" i="31"/>
  <c r="A1338" i="31"/>
  <c r="R1337" i="31"/>
  <c r="Q1337" i="31"/>
  <c r="P1337" i="31"/>
  <c r="O1337" i="31"/>
  <c r="N1337" i="31"/>
  <c r="M1337" i="31"/>
  <c r="L1337" i="31"/>
  <c r="K1337" i="31"/>
  <c r="J1337" i="31"/>
  <c r="B1337" i="31"/>
  <c r="A1337" i="31"/>
  <c r="R1336" i="31"/>
  <c r="Q1336" i="31"/>
  <c r="P1336" i="31"/>
  <c r="O1336" i="31"/>
  <c r="N1336" i="31"/>
  <c r="M1336" i="31"/>
  <c r="L1336" i="31"/>
  <c r="K1336" i="31"/>
  <c r="J1336" i="31"/>
  <c r="B1336" i="31"/>
  <c r="A1336" i="31"/>
  <c r="R1335" i="31"/>
  <c r="Q1335" i="31"/>
  <c r="P1335" i="31"/>
  <c r="O1335" i="31"/>
  <c r="N1335" i="31"/>
  <c r="M1335" i="31"/>
  <c r="L1335" i="31"/>
  <c r="K1335" i="31"/>
  <c r="J1335" i="31"/>
  <c r="B1335" i="31"/>
  <c r="A1335" i="31"/>
  <c r="R1334" i="31"/>
  <c r="Q1334" i="31"/>
  <c r="P1334" i="31"/>
  <c r="O1334" i="31"/>
  <c r="N1334" i="31"/>
  <c r="M1334" i="31"/>
  <c r="L1334" i="31"/>
  <c r="K1334" i="31"/>
  <c r="J1334" i="31"/>
  <c r="B1334" i="31"/>
  <c r="A1334" i="31"/>
  <c r="R1333" i="31"/>
  <c r="Q1333" i="31"/>
  <c r="P1333" i="31"/>
  <c r="O1333" i="31"/>
  <c r="N1333" i="31"/>
  <c r="M1333" i="31"/>
  <c r="L1333" i="31"/>
  <c r="K1333" i="31"/>
  <c r="J1333" i="31"/>
  <c r="B1333" i="31"/>
  <c r="A1333" i="31"/>
  <c r="R1332" i="31"/>
  <c r="Q1332" i="31"/>
  <c r="P1332" i="31"/>
  <c r="O1332" i="31"/>
  <c r="N1332" i="31"/>
  <c r="M1332" i="31"/>
  <c r="L1332" i="31"/>
  <c r="K1332" i="31"/>
  <c r="J1332" i="31"/>
  <c r="B1332" i="31"/>
  <c r="A1332" i="31"/>
  <c r="R1331" i="31"/>
  <c r="Q1331" i="31"/>
  <c r="P1331" i="31"/>
  <c r="O1331" i="31"/>
  <c r="N1331" i="31"/>
  <c r="M1331" i="31"/>
  <c r="L1331" i="31"/>
  <c r="K1331" i="31"/>
  <c r="J1331" i="31"/>
  <c r="B1331" i="31"/>
  <c r="A1331" i="31"/>
  <c r="R1330" i="31"/>
  <c r="Q1330" i="31"/>
  <c r="P1330" i="31"/>
  <c r="O1330" i="31"/>
  <c r="N1330" i="31"/>
  <c r="M1330" i="31"/>
  <c r="L1330" i="31"/>
  <c r="K1330" i="31"/>
  <c r="J1330" i="31"/>
  <c r="B1330" i="31"/>
  <c r="A1330" i="31"/>
  <c r="R1329" i="31"/>
  <c r="Q1329" i="31"/>
  <c r="P1329" i="31"/>
  <c r="O1329" i="31"/>
  <c r="N1329" i="31"/>
  <c r="M1329" i="31"/>
  <c r="L1329" i="31"/>
  <c r="K1329" i="31"/>
  <c r="J1329" i="31"/>
  <c r="B1329" i="31"/>
  <c r="A1329" i="31"/>
  <c r="R1328" i="31"/>
  <c r="Q1328" i="31"/>
  <c r="P1328" i="31"/>
  <c r="O1328" i="31"/>
  <c r="N1328" i="31"/>
  <c r="M1328" i="31"/>
  <c r="L1328" i="31"/>
  <c r="K1328" i="31"/>
  <c r="J1328" i="31"/>
  <c r="B1328" i="31"/>
  <c r="A1328" i="31"/>
  <c r="R1327" i="31"/>
  <c r="Q1327" i="31"/>
  <c r="P1327" i="31"/>
  <c r="O1327" i="31"/>
  <c r="N1327" i="31"/>
  <c r="M1327" i="31"/>
  <c r="L1327" i="31"/>
  <c r="K1327" i="31"/>
  <c r="J1327" i="31"/>
  <c r="B1327" i="31"/>
  <c r="A1327" i="31"/>
  <c r="R1326" i="31"/>
  <c r="Q1326" i="31"/>
  <c r="P1326" i="31"/>
  <c r="O1326" i="31"/>
  <c r="N1326" i="31"/>
  <c r="M1326" i="31"/>
  <c r="L1326" i="31"/>
  <c r="K1326" i="31"/>
  <c r="J1326" i="31"/>
  <c r="B1326" i="31"/>
  <c r="A1326" i="31"/>
  <c r="R1325" i="31"/>
  <c r="Q1325" i="31"/>
  <c r="P1325" i="31"/>
  <c r="O1325" i="31"/>
  <c r="N1325" i="31"/>
  <c r="M1325" i="31"/>
  <c r="L1325" i="31"/>
  <c r="K1325" i="31"/>
  <c r="J1325" i="31"/>
  <c r="B1325" i="31"/>
  <c r="A1325" i="31"/>
  <c r="R1324" i="31"/>
  <c r="Q1324" i="31"/>
  <c r="P1324" i="31"/>
  <c r="O1324" i="31"/>
  <c r="N1324" i="31"/>
  <c r="M1324" i="31"/>
  <c r="L1324" i="31"/>
  <c r="K1324" i="31"/>
  <c r="J1324" i="31"/>
  <c r="B1324" i="31"/>
  <c r="A1324" i="31"/>
  <c r="R1323" i="31"/>
  <c r="Q1323" i="31"/>
  <c r="P1323" i="31"/>
  <c r="O1323" i="31"/>
  <c r="N1323" i="31"/>
  <c r="M1323" i="31"/>
  <c r="L1323" i="31"/>
  <c r="K1323" i="31"/>
  <c r="J1323" i="31"/>
  <c r="B1323" i="31"/>
  <c r="A1323" i="31"/>
  <c r="R1322" i="31"/>
  <c r="Q1322" i="31"/>
  <c r="P1322" i="31"/>
  <c r="O1322" i="31"/>
  <c r="N1322" i="31"/>
  <c r="M1322" i="31"/>
  <c r="L1322" i="31"/>
  <c r="K1322" i="31"/>
  <c r="J1322" i="31"/>
  <c r="B1322" i="31"/>
  <c r="A1322" i="31"/>
  <c r="R1321" i="31"/>
  <c r="Q1321" i="31"/>
  <c r="P1321" i="31"/>
  <c r="O1321" i="31"/>
  <c r="N1321" i="31"/>
  <c r="M1321" i="31"/>
  <c r="L1321" i="31"/>
  <c r="K1321" i="31"/>
  <c r="J1321" i="31"/>
  <c r="B1321" i="31"/>
  <c r="A1321" i="31"/>
  <c r="R1320" i="31"/>
  <c r="Q1320" i="31"/>
  <c r="P1320" i="31"/>
  <c r="O1320" i="31"/>
  <c r="N1320" i="31"/>
  <c r="M1320" i="31"/>
  <c r="L1320" i="31"/>
  <c r="K1320" i="31"/>
  <c r="J1320" i="31"/>
  <c r="B1320" i="31"/>
  <c r="A1320" i="31"/>
  <c r="R1319" i="31"/>
  <c r="Q1319" i="31"/>
  <c r="P1319" i="31"/>
  <c r="O1319" i="31"/>
  <c r="N1319" i="31"/>
  <c r="M1319" i="31"/>
  <c r="L1319" i="31"/>
  <c r="K1319" i="31"/>
  <c r="J1319" i="31"/>
  <c r="B1319" i="31"/>
  <c r="A1319" i="31"/>
  <c r="R1318" i="31"/>
  <c r="Q1318" i="31"/>
  <c r="P1318" i="31"/>
  <c r="O1318" i="31"/>
  <c r="N1318" i="31"/>
  <c r="M1318" i="31"/>
  <c r="L1318" i="31"/>
  <c r="K1318" i="31"/>
  <c r="J1318" i="31"/>
  <c r="B1318" i="31"/>
  <c r="A1318" i="31"/>
  <c r="R1317" i="31"/>
  <c r="Q1317" i="31"/>
  <c r="P1317" i="31"/>
  <c r="O1317" i="31"/>
  <c r="N1317" i="31"/>
  <c r="M1317" i="31"/>
  <c r="L1317" i="31"/>
  <c r="K1317" i="31"/>
  <c r="J1317" i="31"/>
  <c r="B1317" i="31"/>
  <c r="A1317" i="31"/>
  <c r="R1316" i="31"/>
  <c r="Q1316" i="31"/>
  <c r="P1316" i="31"/>
  <c r="O1316" i="31"/>
  <c r="N1316" i="31"/>
  <c r="M1316" i="31"/>
  <c r="L1316" i="31"/>
  <c r="K1316" i="31"/>
  <c r="J1316" i="31"/>
  <c r="B1316" i="31"/>
  <c r="A1316" i="31"/>
  <c r="R1315" i="31"/>
  <c r="Q1315" i="31"/>
  <c r="P1315" i="31"/>
  <c r="O1315" i="31"/>
  <c r="N1315" i="31"/>
  <c r="M1315" i="31"/>
  <c r="L1315" i="31"/>
  <c r="K1315" i="31"/>
  <c r="J1315" i="31"/>
  <c r="B1315" i="31"/>
  <c r="A1315" i="31"/>
  <c r="R1314" i="31"/>
  <c r="Q1314" i="31"/>
  <c r="P1314" i="31"/>
  <c r="O1314" i="31"/>
  <c r="N1314" i="31"/>
  <c r="M1314" i="31"/>
  <c r="L1314" i="31"/>
  <c r="K1314" i="31"/>
  <c r="J1314" i="31"/>
  <c r="B1314" i="31"/>
  <c r="A1314" i="31"/>
  <c r="R1313" i="31"/>
  <c r="Q1313" i="31"/>
  <c r="P1313" i="31"/>
  <c r="O1313" i="31"/>
  <c r="N1313" i="31"/>
  <c r="M1313" i="31"/>
  <c r="L1313" i="31"/>
  <c r="K1313" i="31"/>
  <c r="J1313" i="31"/>
  <c r="B1313" i="31"/>
  <c r="A1313" i="31"/>
  <c r="R1312" i="31"/>
  <c r="Q1312" i="31"/>
  <c r="P1312" i="31"/>
  <c r="O1312" i="31"/>
  <c r="N1312" i="31"/>
  <c r="M1312" i="31"/>
  <c r="L1312" i="31"/>
  <c r="K1312" i="31"/>
  <c r="J1312" i="31"/>
  <c r="B1312" i="31"/>
  <c r="A1312" i="31"/>
  <c r="R1311" i="31"/>
  <c r="Q1311" i="31"/>
  <c r="P1311" i="31"/>
  <c r="O1311" i="31"/>
  <c r="N1311" i="31"/>
  <c r="M1311" i="31"/>
  <c r="L1311" i="31"/>
  <c r="K1311" i="31"/>
  <c r="J1311" i="31"/>
  <c r="B1311" i="31"/>
  <c r="A1311" i="31"/>
  <c r="R1310" i="31"/>
  <c r="Q1310" i="31"/>
  <c r="P1310" i="31"/>
  <c r="O1310" i="31"/>
  <c r="N1310" i="31"/>
  <c r="M1310" i="31"/>
  <c r="L1310" i="31"/>
  <c r="K1310" i="31"/>
  <c r="J1310" i="31"/>
  <c r="B1310" i="31"/>
  <c r="A1310" i="31"/>
  <c r="R1309" i="31"/>
  <c r="Q1309" i="31"/>
  <c r="P1309" i="31"/>
  <c r="O1309" i="31"/>
  <c r="N1309" i="31"/>
  <c r="M1309" i="31"/>
  <c r="L1309" i="31"/>
  <c r="K1309" i="31"/>
  <c r="J1309" i="31"/>
  <c r="B1309" i="31"/>
  <c r="A1309" i="31"/>
  <c r="R1308" i="31"/>
  <c r="Q1308" i="31"/>
  <c r="P1308" i="31"/>
  <c r="O1308" i="31"/>
  <c r="N1308" i="31"/>
  <c r="M1308" i="31"/>
  <c r="L1308" i="31"/>
  <c r="K1308" i="31"/>
  <c r="J1308" i="31"/>
  <c r="B1308" i="31"/>
  <c r="A1308" i="31"/>
  <c r="R1307" i="31"/>
  <c r="Q1307" i="31"/>
  <c r="P1307" i="31"/>
  <c r="O1307" i="31"/>
  <c r="N1307" i="31"/>
  <c r="M1307" i="31"/>
  <c r="L1307" i="31"/>
  <c r="K1307" i="31"/>
  <c r="J1307" i="31"/>
  <c r="B1307" i="31"/>
  <c r="A1307" i="31"/>
  <c r="R1306" i="31"/>
  <c r="Q1306" i="31"/>
  <c r="P1306" i="31"/>
  <c r="O1306" i="31"/>
  <c r="N1306" i="31"/>
  <c r="M1306" i="31"/>
  <c r="L1306" i="31"/>
  <c r="K1306" i="31"/>
  <c r="J1306" i="31"/>
  <c r="B1306" i="31"/>
  <c r="A1306" i="31"/>
  <c r="R1305" i="31"/>
  <c r="Q1305" i="31"/>
  <c r="P1305" i="31"/>
  <c r="O1305" i="31"/>
  <c r="N1305" i="31"/>
  <c r="M1305" i="31"/>
  <c r="L1305" i="31"/>
  <c r="K1305" i="31"/>
  <c r="J1305" i="31"/>
  <c r="B1305" i="31"/>
  <c r="A1305" i="31"/>
  <c r="R1304" i="31"/>
  <c r="Q1304" i="31"/>
  <c r="P1304" i="31"/>
  <c r="O1304" i="31"/>
  <c r="N1304" i="31"/>
  <c r="M1304" i="31"/>
  <c r="L1304" i="31"/>
  <c r="K1304" i="31"/>
  <c r="J1304" i="31"/>
  <c r="B1304" i="31"/>
  <c r="A1304" i="31"/>
  <c r="R1303" i="31"/>
  <c r="Q1303" i="31"/>
  <c r="P1303" i="31"/>
  <c r="O1303" i="31"/>
  <c r="N1303" i="31"/>
  <c r="M1303" i="31"/>
  <c r="L1303" i="31"/>
  <c r="K1303" i="31"/>
  <c r="J1303" i="31"/>
  <c r="B1303" i="31"/>
  <c r="A1303" i="31"/>
  <c r="R1302" i="31"/>
  <c r="Q1302" i="31"/>
  <c r="P1302" i="31"/>
  <c r="O1302" i="31"/>
  <c r="N1302" i="31"/>
  <c r="M1302" i="31"/>
  <c r="L1302" i="31"/>
  <c r="K1302" i="31"/>
  <c r="J1302" i="31"/>
  <c r="B1302" i="31"/>
  <c r="A1302" i="31"/>
  <c r="R1301" i="31"/>
  <c r="Q1301" i="31"/>
  <c r="P1301" i="31"/>
  <c r="O1301" i="31"/>
  <c r="N1301" i="31"/>
  <c r="M1301" i="31"/>
  <c r="L1301" i="31"/>
  <c r="K1301" i="31"/>
  <c r="J1301" i="31"/>
  <c r="B1301" i="31"/>
  <c r="A1301" i="31"/>
  <c r="R1300" i="31"/>
  <c r="Q1300" i="31"/>
  <c r="P1300" i="31"/>
  <c r="O1300" i="31"/>
  <c r="N1300" i="31"/>
  <c r="M1300" i="31"/>
  <c r="L1300" i="31"/>
  <c r="K1300" i="31"/>
  <c r="J1300" i="31"/>
  <c r="B1300" i="31"/>
  <c r="A1300" i="31"/>
  <c r="R1299" i="31"/>
  <c r="Q1299" i="31"/>
  <c r="P1299" i="31"/>
  <c r="O1299" i="31"/>
  <c r="N1299" i="31"/>
  <c r="M1299" i="31"/>
  <c r="L1299" i="31"/>
  <c r="K1299" i="31"/>
  <c r="J1299" i="31"/>
  <c r="B1299" i="31"/>
  <c r="A1299" i="31"/>
  <c r="R1298" i="31"/>
  <c r="Q1298" i="31"/>
  <c r="P1298" i="31"/>
  <c r="O1298" i="31"/>
  <c r="N1298" i="31"/>
  <c r="M1298" i="31"/>
  <c r="L1298" i="31"/>
  <c r="K1298" i="31"/>
  <c r="J1298" i="31"/>
  <c r="B1298" i="31"/>
  <c r="A1298" i="31"/>
  <c r="R1297" i="31"/>
  <c r="Q1297" i="31"/>
  <c r="P1297" i="31"/>
  <c r="O1297" i="31"/>
  <c r="N1297" i="31"/>
  <c r="M1297" i="31"/>
  <c r="L1297" i="31"/>
  <c r="K1297" i="31"/>
  <c r="J1297" i="31"/>
  <c r="B1297" i="31"/>
  <c r="A1297" i="31"/>
  <c r="R1296" i="31"/>
  <c r="Q1296" i="31"/>
  <c r="P1296" i="31"/>
  <c r="O1296" i="31"/>
  <c r="N1296" i="31"/>
  <c r="M1296" i="31"/>
  <c r="L1296" i="31"/>
  <c r="K1296" i="31"/>
  <c r="J1296" i="31"/>
  <c r="B1296" i="31"/>
  <c r="A1296" i="31"/>
  <c r="R1295" i="31"/>
  <c r="Q1295" i="31"/>
  <c r="P1295" i="31"/>
  <c r="O1295" i="31"/>
  <c r="N1295" i="31"/>
  <c r="M1295" i="31"/>
  <c r="L1295" i="31"/>
  <c r="K1295" i="31"/>
  <c r="J1295" i="31"/>
  <c r="B1295" i="31"/>
  <c r="A1295" i="31"/>
  <c r="R1294" i="31"/>
  <c r="Q1294" i="31"/>
  <c r="P1294" i="31"/>
  <c r="O1294" i="31"/>
  <c r="N1294" i="31"/>
  <c r="M1294" i="31"/>
  <c r="L1294" i="31"/>
  <c r="K1294" i="31"/>
  <c r="J1294" i="31"/>
  <c r="B1294" i="31"/>
  <c r="A1294" i="31"/>
  <c r="R1293" i="31"/>
  <c r="Q1293" i="31"/>
  <c r="P1293" i="31"/>
  <c r="O1293" i="31"/>
  <c r="N1293" i="31"/>
  <c r="M1293" i="31"/>
  <c r="L1293" i="31"/>
  <c r="K1293" i="31"/>
  <c r="J1293" i="31"/>
  <c r="B1293" i="31"/>
  <c r="A1293" i="31"/>
  <c r="R1292" i="31"/>
  <c r="Q1292" i="31"/>
  <c r="P1292" i="31"/>
  <c r="O1292" i="31"/>
  <c r="N1292" i="31"/>
  <c r="M1292" i="31"/>
  <c r="L1292" i="31"/>
  <c r="K1292" i="31"/>
  <c r="J1292" i="31"/>
  <c r="B1292" i="31"/>
  <c r="A1292" i="31"/>
  <c r="R1291" i="31"/>
  <c r="Q1291" i="31"/>
  <c r="P1291" i="31"/>
  <c r="O1291" i="31"/>
  <c r="N1291" i="31"/>
  <c r="M1291" i="31"/>
  <c r="L1291" i="31"/>
  <c r="K1291" i="31"/>
  <c r="J1291" i="31"/>
  <c r="B1291" i="31"/>
  <c r="A1291" i="31"/>
  <c r="R1290" i="31"/>
  <c r="Q1290" i="31"/>
  <c r="P1290" i="31"/>
  <c r="O1290" i="31"/>
  <c r="N1290" i="31"/>
  <c r="M1290" i="31"/>
  <c r="L1290" i="31"/>
  <c r="K1290" i="31"/>
  <c r="J1290" i="31"/>
  <c r="B1290" i="31"/>
  <c r="A1290" i="31"/>
  <c r="R1289" i="31"/>
  <c r="Q1289" i="31"/>
  <c r="P1289" i="31"/>
  <c r="O1289" i="31"/>
  <c r="N1289" i="31"/>
  <c r="M1289" i="31"/>
  <c r="L1289" i="31"/>
  <c r="K1289" i="31"/>
  <c r="J1289" i="31"/>
  <c r="B1289" i="31"/>
  <c r="A1289" i="31"/>
  <c r="R1288" i="31"/>
  <c r="Q1288" i="31"/>
  <c r="P1288" i="31"/>
  <c r="O1288" i="31"/>
  <c r="N1288" i="31"/>
  <c r="M1288" i="31"/>
  <c r="L1288" i="31"/>
  <c r="K1288" i="31"/>
  <c r="J1288" i="31"/>
  <c r="B1288" i="31"/>
  <c r="A1288" i="31"/>
  <c r="R1287" i="31"/>
  <c r="Q1287" i="31"/>
  <c r="P1287" i="31"/>
  <c r="O1287" i="31"/>
  <c r="N1287" i="31"/>
  <c r="M1287" i="31"/>
  <c r="L1287" i="31"/>
  <c r="K1287" i="31"/>
  <c r="J1287" i="31"/>
  <c r="B1287" i="31"/>
  <c r="A1287" i="31"/>
  <c r="R1286" i="31"/>
  <c r="Q1286" i="31"/>
  <c r="P1286" i="31"/>
  <c r="O1286" i="31"/>
  <c r="N1286" i="31"/>
  <c r="M1286" i="31"/>
  <c r="L1286" i="31"/>
  <c r="K1286" i="31"/>
  <c r="J1286" i="31"/>
  <c r="B1286" i="31"/>
  <c r="A1286" i="31"/>
  <c r="R1285" i="31"/>
  <c r="Q1285" i="31"/>
  <c r="P1285" i="31"/>
  <c r="O1285" i="31"/>
  <c r="N1285" i="31"/>
  <c r="M1285" i="31"/>
  <c r="L1285" i="31"/>
  <c r="K1285" i="31"/>
  <c r="J1285" i="31"/>
  <c r="B1285" i="31"/>
  <c r="A1285" i="31"/>
  <c r="R1284" i="31"/>
  <c r="Q1284" i="31"/>
  <c r="P1284" i="31"/>
  <c r="O1284" i="31"/>
  <c r="N1284" i="31"/>
  <c r="M1284" i="31"/>
  <c r="L1284" i="31"/>
  <c r="K1284" i="31"/>
  <c r="J1284" i="31"/>
  <c r="B1284" i="31"/>
  <c r="A1284" i="31"/>
  <c r="R1283" i="31"/>
  <c r="Q1283" i="31"/>
  <c r="P1283" i="31"/>
  <c r="O1283" i="31"/>
  <c r="N1283" i="31"/>
  <c r="M1283" i="31"/>
  <c r="L1283" i="31"/>
  <c r="K1283" i="31"/>
  <c r="J1283" i="31"/>
  <c r="B1283" i="31"/>
  <c r="A1283" i="31"/>
  <c r="R1282" i="31"/>
  <c r="Q1282" i="31"/>
  <c r="P1282" i="31"/>
  <c r="O1282" i="31"/>
  <c r="N1282" i="31"/>
  <c r="M1282" i="31"/>
  <c r="L1282" i="31"/>
  <c r="K1282" i="31"/>
  <c r="J1282" i="31"/>
  <c r="B1282" i="31"/>
  <c r="A1282" i="31"/>
  <c r="R1281" i="31"/>
  <c r="Q1281" i="31"/>
  <c r="P1281" i="31"/>
  <c r="O1281" i="31"/>
  <c r="N1281" i="31"/>
  <c r="M1281" i="31"/>
  <c r="L1281" i="31"/>
  <c r="K1281" i="31"/>
  <c r="J1281" i="31"/>
  <c r="B1281" i="31"/>
  <c r="A1281" i="31"/>
  <c r="R1280" i="31"/>
  <c r="Q1280" i="31"/>
  <c r="P1280" i="31"/>
  <c r="O1280" i="31"/>
  <c r="N1280" i="31"/>
  <c r="M1280" i="31"/>
  <c r="L1280" i="31"/>
  <c r="K1280" i="31"/>
  <c r="J1280" i="31"/>
  <c r="B1280" i="31"/>
  <c r="A1280" i="31"/>
  <c r="R1279" i="31"/>
  <c r="Q1279" i="31"/>
  <c r="P1279" i="31"/>
  <c r="O1279" i="31"/>
  <c r="N1279" i="31"/>
  <c r="M1279" i="31"/>
  <c r="L1279" i="31"/>
  <c r="K1279" i="31"/>
  <c r="J1279" i="31"/>
  <c r="B1279" i="31"/>
  <c r="A1279" i="31"/>
  <c r="R1278" i="31"/>
  <c r="Q1278" i="31"/>
  <c r="P1278" i="31"/>
  <c r="O1278" i="31"/>
  <c r="N1278" i="31"/>
  <c r="M1278" i="31"/>
  <c r="L1278" i="31"/>
  <c r="K1278" i="31"/>
  <c r="J1278" i="31"/>
  <c r="B1278" i="31"/>
  <c r="A1278" i="31"/>
  <c r="R1277" i="31"/>
  <c r="Q1277" i="31"/>
  <c r="P1277" i="31"/>
  <c r="O1277" i="31"/>
  <c r="N1277" i="31"/>
  <c r="M1277" i="31"/>
  <c r="L1277" i="31"/>
  <c r="K1277" i="31"/>
  <c r="J1277" i="31"/>
  <c r="B1277" i="31"/>
  <c r="A1277" i="31"/>
  <c r="R1276" i="31"/>
  <c r="Q1276" i="31"/>
  <c r="P1276" i="31"/>
  <c r="O1276" i="31"/>
  <c r="N1276" i="31"/>
  <c r="M1276" i="31"/>
  <c r="L1276" i="31"/>
  <c r="K1276" i="31"/>
  <c r="J1276" i="31"/>
  <c r="B1276" i="31"/>
  <c r="A1276" i="31"/>
  <c r="R1275" i="31"/>
  <c r="Q1275" i="31"/>
  <c r="P1275" i="31"/>
  <c r="O1275" i="31"/>
  <c r="N1275" i="31"/>
  <c r="M1275" i="31"/>
  <c r="L1275" i="31"/>
  <c r="K1275" i="31"/>
  <c r="J1275" i="31"/>
  <c r="B1275" i="31"/>
  <c r="A1275" i="31"/>
  <c r="R1274" i="31"/>
  <c r="Q1274" i="31"/>
  <c r="P1274" i="31"/>
  <c r="O1274" i="31"/>
  <c r="N1274" i="31"/>
  <c r="M1274" i="31"/>
  <c r="L1274" i="31"/>
  <c r="K1274" i="31"/>
  <c r="J1274" i="31"/>
  <c r="B1274" i="31"/>
  <c r="A1274" i="31"/>
  <c r="R1273" i="31"/>
  <c r="Q1273" i="31"/>
  <c r="P1273" i="31"/>
  <c r="O1273" i="31"/>
  <c r="N1273" i="31"/>
  <c r="M1273" i="31"/>
  <c r="L1273" i="31"/>
  <c r="K1273" i="31"/>
  <c r="J1273" i="31"/>
  <c r="B1273" i="31"/>
  <c r="A1273" i="31"/>
  <c r="R1272" i="31"/>
  <c r="Q1272" i="31"/>
  <c r="P1272" i="31"/>
  <c r="O1272" i="31"/>
  <c r="N1272" i="31"/>
  <c r="M1272" i="31"/>
  <c r="L1272" i="31"/>
  <c r="K1272" i="31"/>
  <c r="J1272" i="31"/>
  <c r="B1272" i="31"/>
  <c r="A1272" i="31"/>
  <c r="R1271" i="31"/>
  <c r="Q1271" i="31"/>
  <c r="P1271" i="31"/>
  <c r="O1271" i="31"/>
  <c r="N1271" i="31"/>
  <c r="M1271" i="31"/>
  <c r="L1271" i="31"/>
  <c r="K1271" i="31"/>
  <c r="J1271" i="31"/>
  <c r="B1271" i="31"/>
  <c r="A1271" i="31"/>
  <c r="R1270" i="31"/>
  <c r="Q1270" i="31"/>
  <c r="P1270" i="31"/>
  <c r="O1270" i="31"/>
  <c r="N1270" i="31"/>
  <c r="M1270" i="31"/>
  <c r="L1270" i="31"/>
  <c r="K1270" i="31"/>
  <c r="J1270" i="31"/>
  <c r="B1270" i="31"/>
  <c r="A1270" i="31"/>
  <c r="R1269" i="31"/>
  <c r="Q1269" i="31"/>
  <c r="P1269" i="31"/>
  <c r="O1269" i="31"/>
  <c r="N1269" i="31"/>
  <c r="M1269" i="31"/>
  <c r="L1269" i="31"/>
  <c r="K1269" i="31"/>
  <c r="J1269" i="31"/>
  <c r="B1269" i="31"/>
  <c r="A1269" i="31"/>
  <c r="R1268" i="31"/>
  <c r="Q1268" i="31"/>
  <c r="P1268" i="31"/>
  <c r="O1268" i="31"/>
  <c r="N1268" i="31"/>
  <c r="M1268" i="31"/>
  <c r="L1268" i="31"/>
  <c r="K1268" i="31"/>
  <c r="J1268" i="31"/>
  <c r="B1268" i="31"/>
  <c r="A1268" i="31"/>
  <c r="R1267" i="31"/>
  <c r="Q1267" i="31"/>
  <c r="P1267" i="31"/>
  <c r="O1267" i="31"/>
  <c r="N1267" i="31"/>
  <c r="M1267" i="31"/>
  <c r="L1267" i="31"/>
  <c r="K1267" i="31"/>
  <c r="J1267" i="31"/>
  <c r="B1267" i="31"/>
  <c r="A1267" i="31"/>
  <c r="R1266" i="31"/>
  <c r="Q1266" i="31"/>
  <c r="P1266" i="31"/>
  <c r="O1266" i="31"/>
  <c r="N1266" i="31"/>
  <c r="M1266" i="31"/>
  <c r="L1266" i="31"/>
  <c r="K1266" i="31"/>
  <c r="J1266" i="31"/>
  <c r="B1266" i="31"/>
  <c r="A1266" i="31"/>
  <c r="R1265" i="31"/>
  <c r="Q1265" i="31"/>
  <c r="P1265" i="31"/>
  <c r="O1265" i="31"/>
  <c r="N1265" i="31"/>
  <c r="M1265" i="31"/>
  <c r="L1265" i="31"/>
  <c r="K1265" i="31"/>
  <c r="J1265" i="31"/>
  <c r="B1265" i="31"/>
  <c r="A1265" i="31"/>
  <c r="R1264" i="31"/>
  <c r="Q1264" i="31"/>
  <c r="P1264" i="31"/>
  <c r="O1264" i="31"/>
  <c r="N1264" i="31"/>
  <c r="M1264" i="31"/>
  <c r="L1264" i="31"/>
  <c r="K1264" i="31"/>
  <c r="J1264" i="31"/>
  <c r="B1264" i="31"/>
  <c r="A1264" i="31"/>
  <c r="R1263" i="31"/>
  <c r="Q1263" i="31"/>
  <c r="P1263" i="31"/>
  <c r="O1263" i="31"/>
  <c r="N1263" i="31"/>
  <c r="M1263" i="31"/>
  <c r="L1263" i="31"/>
  <c r="K1263" i="31"/>
  <c r="J1263" i="31"/>
  <c r="B1263" i="31"/>
  <c r="A1263" i="31"/>
  <c r="R1262" i="31"/>
  <c r="Q1262" i="31"/>
  <c r="P1262" i="31"/>
  <c r="O1262" i="31"/>
  <c r="N1262" i="31"/>
  <c r="M1262" i="31"/>
  <c r="L1262" i="31"/>
  <c r="K1262" i="31"/>
  <c r="J1262" i="31"/>
  <c r="B1262" i="31"/>
  <c r="A1262" i="31"/>
  <c r="R1261" i="31"/>
  <c r="Q1261" i="31"/>
  <c r="P1261" i="31"/>
  <c r="O1261" i="31"/>
  <c r="N1261" i="31"/>
  <c r="M1261" i="31"/>
  <c r="L1261" i="31"/>
  <c r="K1261" i="31"/>
  <c r="J1261" i="31"/>
  <c r="B1261" i="31"/>
  <c r="A1261" i="31"/>
  <c r="R1260" i="31"/>
  <c r="Q1260" i="31"/>
  <c r="P1260" i="31"/>
  <c r="O1260" i="31"/>
  <c r="N1260" i="31"/>
  <c r="M1260" i="31"/>
  <c r="L1260" i="31"/>
  <c r="K1260" i="31"/>
  <c r="J1260" i="31"/>
  <c r="B1260" i="31"/>
  <c r="A1260" i="31"/>
  <c r="R1259" i="31"/>
  <c r="Q1259" i="31"/>
  <c r="P1259" i="31"/>
  <c r="O1259" i="31"/>
  <c r="N1259" i="31"/>
  <c r="M1259" i="31"/>
  <c r="L1259" i="31"/>
  <c r="K1259" i="31"/>
  <c r="J1259" i="31"/>
  <c r="B1259" i="31"/>
  <c r="A1259" i="31"/>
  <c r="R1258" i="31"/>
  <c r="Q1258" i="31"/>
  <c r="P1258" i="31"/>
  <c r="O1258" i="31"/>
  <c r="N1258" i="31"/>
  <c r="M1258" i="31"/>
  <c r="L1258" i="31"/>
  <c r="K1258" i="31"/>
  <c r="J1258" i="31"/>
  <c r="B1258" i="31"/>
  <c r="A1258" i="31"/>
  <c r="R1257" i="31"/>
  <c r="Q1257" i="31"/>
  <c r="P1257" i="31"/>
  <c r="O1257" i="31"/>
  <c r="N1257" i="31"/>
  <c r="M1257" i="31"/>
  <c r="L1257" i="31"/>
  <c r="K1257" i="31"/>
  <c r="J1257" i="31"/>
  <c r="B1257" i="31"/>
  <c r="A1257" i="31"/>
  <c r="R1256" i="31"/>
  <c r="Q1256" i="31"/>
  <c r="P1256" i="31"/>
  <c r="O1256" i="31"/>
  <c r="N1256" i="31"/>
  <c r="M1256" i="31"/>
  <c r="L1256" i="31"/>
  <c r="K1256" i="31"/>
  <c r="J1256" i="31"/>
  <c r="B1256" i="31"/>
  <c r="A1256" i="31"/>
  <c r="R1255" i="31"/>
  <c r="Q1255" i="31"/>
  <c r="P1255" i="31"/>
  <c r="O1255" i="31"/>
  <c r="N1255" i="31"/>
  <c r="M1255" i="31"/>
  <c r="L1255" i="31"/>
  <c r="K1255" i="31"/>
  <c r="J1255" i="31"/>
  <c r="B1255" i="31"/>
  <c r="A1255" i="31"/>
  <c r="R1254" i="31"/>
  <c r="Q1254" i="31"/>
  <c r="P1254" i="31"/>
  <c r="O1254" i="31"/>
  <c r="N1254" i="31"/>
  <c r="M1254" i="31"/>
  <c r="L1254" i="31"/>
  <c r="K1254" i="31"/>
  <c r="J1254" i="31"/>
  <c r="B1254" i="31"/>
  <c r="A1254" i="31"/>
  <c r="R1253" i="31"/>
  <c r="Q1253" i="31"/>
  <c r="P1253" i="31"/>
  <c r="O1253" i="31"/>
  <c r="N1253" i="31"/>
  <c r="M1253" i="31"/>
  <c r="L1253" i="31"/>
  <c r="K1253" i="31"/>
  <c r="J1253" i="31"/>
  <c r="B1253" i="31"/>
  <c r="A1253" i="31"/>
  <c r="R1252" i="31"/>
  <c r="Q1252" i="31"/>
  <c r="P1252" i="31"/>
  <c r="O1252" i="31"/>
  <c r="N1252" i="31"/>
  <c r="M1252" i="31"/>
  <c r="L1252" i="31"/>
  <c r="K1252" i="31"/>
  <c r="J1252" i="31"/>
  <c r="B1252" i="31"/>
  <c r="A1252" i="31"/>
  <c r="R1251" i="31"/>
  <c r="Q1251" i="31"/>
  <c r="P1251" i="31"/>
  <c r="O1251" i="31"/>
  <c r="N1251" i="31"/>
  <c r="M1251" i="31"/>
  <c r="L1251" i="31"/>
  <c r="K1251" i="31"/>
  <c r="J1251" i="31"/>
  <c r="B1251" i="31"/>
  <c r="A1251" i="31"/>
  <c r="R1250" i="31"/>
  <c r="Q1250" i="31"/>
  <c r="P1250" i="31"/>
  <c r="O1250" i="31"/>
  <c r="N1250" i="31"/>
  <c r="M1250" i="31"/>
  <c r="L1250" i="31"/>
  <c r="K1250" i="31"/>
  <c r="J1250" i="31"/>
  <c r="B1250" i="31"/>
  <c r="A1250" i="31"/>
  <c r="R1249" i="31"/>
  <c r="Q1249" i="31"/>
  <c r="P1249" i="31"/>
  <c r="O1249" i="31"/>
  <c r="N1249" i="31"/>
  <c r="M1249" i="31"/>
  <c r="L1249" i="31"/>
  <c r="K1249" i="31"/>
  <c r="J1249" i="31"/>
  <c r="B1249" i="31"/>
  <c r="A1249" i="31"/>
  <c r="R1248" i="31"/>
  <c r="Q1248" i="31"/>
  <c r="P1248" i="31"/>
  <c r="O1248" i="31"/>
  <c r="N1248" i="31"/>
  <c r="M1248" i="31"/>
  <c r="L1248" i="31"/>
  <c r="K1248" i="31"/>
  <c r="J1248" i="31"/>
  <c r="B1248" i="31"/>
  <c r="A1248" i="31"/>
  <c r="R1247" i="31"/>
  <c r="Q1247" i="31"/>
  <c r="P1247" i="31"/>
  <c r="O1247" i="31"/>
  <c r="N1247" i="31"/>
  <c r="M1247" i="31"/>
  <c r="L1247" i="31"/>
  <c r="K1247" i="31"/>
  <c r="J1247" i="31"/>
  <c r="B1247" i="31"/>
  <c r="A1247" i="31"/>
  <c r="R1246" i="31"/>
  <c r="Q1246" i="31"/>
  <c r="P1246" i="31"/>
  <c r="O1246" i="31"/>
  <c r="N1246" i="31"/>
  <c r="M1246" i="31"/>
  <c r="L1246" i="31"/>
  <c r="K1246" i="31"/>
  <c r="J1246" i="31"/>
  <c r="B1246" i="31"/>
  <c r="A1246" i="31"/>
  <c r="R1245" i="31"/>
  <c r="Q1245" i="31"/>
  <c r="P1245" i="31"/>
  <c r="O1245" i="31"/>
  <c r="N1245" i="31"/>
  <c r="M1245" i="31"/>
  <c r="L1245" i="31"/>
  <c r="K1245" i="31"/>
  <c r="J1245" i="31"/>
  <c r="B1245" i="31"/>
  <c r="A1245" i="31"/>
  <c r="R1244" i="31"/>
  <c r="Q1244" i="31"/>
  <c r="P1244" i="31"/>
  <c r="O1244" i="31"/>
  <c r="N1244" i="31"/>
  <c r="M1244" i="31"/>
  <c r="L1244" i="31"/>
  <c r="K1244" i="31"/>
  <c r="J1244" i="31"/>
  <c r="B1244" i="31"/>
  <c r="A1244" i="31"/>
  <c r="R1243" i="31"/>
  <c r="Q1243" i="31"/>
  <c r="P1243" i="31"/>
  <c r="O1243" i="31"/>
  <c r="N1243" i="31"/>
  <c r="M1243" i="31"/>
  <c r="L1243" i="31"/>
  <c r="K1243" i="31"/>
  <c r="J1243" i="31"/>
  <c r="B1243" i="31"/>
  <c r="A1243" i="31"/>
  <c r="R1242" i="31"/>
  <c r="Q1242" i="31"/>
  <c r="P1242" i="31"/>
  <c r="O1242" i="31"/>
  <c r="N1242" i="31"/>
  <c r="M1242" i="31"/>
  <c r="L1242" i="31"/>
  <c r="K1242" i="31"/>
  <c r="J1242" i="31"/>
  <c r="B1242" i="31"/>
  <c r="A1242" i="31"/>
  <c r="R1241" i="31"/>
  <c r="Q1241" i="31"/>
  <c r="P1241" i="31"/>
  <c r="O1241" i="31"/>
  <c r="N1241" i="31"/>
  <c r="M1241" i="31"/>
  <c r="L1241" i="31"/>
  <c r="K1241" i="31"/>
  <c r="J1241" i="31"/>
  <c r="B1241" i="31"/>
  <c r="A1241" i="31"/>
  <c r="R1240" i="31"/>
  <c r="Q1240" i="31"/>
  <c r="P1240" i="31"/>
  <c r="O1240" i="31"/>
  <c r="N1240" i="31"/>
  <c r="M1240" i="31"/>
  <c r="L1240" i="31"/>
  <c r="K1240" i="31"/>
  <c r="J1240" i="31"/>
  <c r="B1240" i="31"/>
  <c r="A1240" i="31"/>
  <c r="R1239" i="31"/>
  <c r="Q1239" i="31"/>
  <c r="P1239" i="31"/>
  <c r="O1239" i="31"/>
  <c r="N1239" i="31"/>
  <c r="M1239" i="31"/>
  <c r="L1239" i="31"/>
  <c r="K1239" i="31"/>
  <c r="J1239" i="31"/>
  <c r="B1239" i="31"/>
  <c r="A1239" i="31"/>
  <c r="R1238" i="31"/>
  <c r="Q1238" i="31"/>
  <c r="P1238" i="31"/>
  <c r="O1238" i="31"/>
  <c r="N1238" i="31"/>
  <c r="M1238" i="31"/>
  <c r="L1238" i="31"/>
  <c r="K1238" i="31"/>
  <c r="J1238" i="31"/>
  <c r="B1238" i="31"/>
  <c r="A1238" i="31"/>
  <c r="R1237" i="31"/>
  <c r="Q1237" i="31"/>
  <c r="P1237" i="31"/>
  <c r="O1237" i="31"/>
  <c r="N1237" i="31"/>
  <c r="M1237" i="31"/>
  <c r="L1237" i="31"/>
  <c r="K1237" i="31"/>
  <c r="J1237" i="31"/>
  <c r="B1237" i="31"/>
  <c r="A1237" i="31"/>
  <c r="R1236" i="31"/>
  <c r="Q1236" i="31"/>
  <c r="P1236" i="31"/>
  <c r="O1236" i="31"/>
  <c r="N1236" i="31"/>
  <c r="M1236" i="31"/>
  <c r="L1236" i="31"/>
  <c r="K1236" i="31"/>
  <c r="J1236" i="31"/>
  <c r="B1236" i="31"/>
  <c r="A1236" i="31"/>
  <c r="R1235" i="31"/>
  <c r="Q1235" i="31"/>
  <c r="P1235" i="31"/>
  <c r="O1235" i="31"/>
  <c r="N1235" i="31"/>
  <c r="M1235" i="31"/>
  <c r="L1235" i="31"/>
  <c r="K1235" i="31"/>
  <c r="J1235" i="31"/>
  <c r="B1235" i="31"/>
  <c r="A1235" i="31"/>
  <c r="R1234" i="31"/>
  <c r="Q1234" i="31"/>
  <c r="P1234" i="31"/>
  <c r="O1234" i="31"/>
  <c r="N1234" i="31"/>
  <c r="M1234" i="31"/>
  <c r="L1234" i="31"/>
  <c r="K1234" i="31"/>
  <c r="J1234" i="31"/>
  <c r="B1234" i="31"/>
  <c r="A1234" i="31"/>
  <c r="R1233" i="31"/>
  <c r="Q1233" i="31"/>
  <c r="P1233" i="31"/>
  <c r="O1233" i="31"/>
  <c r="N1233" i="31"/>
  <c r="M1233" i="31"/>
  <c r="L1233" i="31"/>
  <c r="K1233" i="31"/>
  <c r="J1233" i="31"/>
  <c r="B1233" i="31"/>
  <c r="A1233" i="31"/>
  <c r="R1232" i="31"/>
  <c r="Q1232" i="31"/>
  <c r="P1232" i="31"/>
  <c r="O1232" i="31"/>
  <c r="N1232" i="31"/>
  <c r="M1232" i="31"/>
  <c r="L1232" i="31"/>
  <c r="K1232" i="31"/>
  <c r="J1232" i="31"/>
  <c r="B1232" i="31"/>
  <c r="A1232" i="31"/>
  <c r="R1231" i="31"/>
  <c r="Q1231" i="31"/>
  <c r="P1231" i="31"/>
  <c r="O1231" i="31"/>
  <c r="N1231" i="31"/>
  <c r="M1231" i="31"/>
  <c r="L1231" i="31"/>
  <c r="K1231" i="31"/>
  <c r="J1231" i="31"/>
  <c r="B1231" i="31"/>
  <c r="A1231" i="31"/>
  <c r="R1230" i="31"/>
  <c r="Q1230" i="31"/>
  <c r="P1230" i="31"/>
  <c r="O1230" i="31"/>
  <c r="N1230" i="31"/>
  <c r="M1230" i="31"/>
  <c r="L1230" i="31"/>
  <c r="K1230" i="31"/>
  <c r="J1230" i="31"/>
  <c r="B1230" i="31"/>
  <c r="A1230" i="31"/>
  <c r="R1229" i="31"/>
  <c r="Q1229" i="31"/>
  <c r="P1229" i="31"/>
  <c r="O1229" i="31"/>
  <c r="N1229" i="31"/>
  <c r="M1229" i="31"/>
  <c r="L1229" i="31"/>
  <c r="K1229" i="31"/>
  <c r="J1229" i="31"/>
  <c r="B1229" i="31"/>
  <c r="A1229" i="31"/>
  <c r="R1228" i="31"/>
  <c r="Q1228" i="31"/>
  <c r="P1228" i="31"/>
  <c r="O1228" i="31"/>
  <c r="N1228" i="31"/>
  <c r="M1228" i="31"/>
  <c r="L1228" i="31"/>
  <c r="K1228" i="31"/>
  <c r="J1228" i="31"/>
  <c r="B1228" i="31"/>
  <c r="A1228" i="31"/>
  <c r="R1227" i="31"/>
  <c r="Q1227" i="31"/>
  <c r="P1227" i="31"/>
  <c r="O1227" i="31"/>
  <c r="N1227" i="31"/>
  <c r="M1227" i="31"/>
  <c r="L1227" i="31"/>
  <c r="K1227" i="31"/>
  <c r="J1227" i="31"/>
  <c r="B1227" i="31"/>
  <c r="A1227" i="31"/>
  <c r="R1226" i="31"/>
  <c r="Q1226" i="31"/>
  <c r="P1226" i="31"/>
  <c r="O1226" i="31"/>
  <c r="N1226" i="31"/>
  <c r="M1226" i="31"/>
  <c r="L1226" i="31"/>
  <c r="K1226" i="31"/>
  <c r="J1226" i="31"/>
  <c r="B1226" i="31"/>
  <c r="A1226" i="31"/>
  <c r="R1225" i="31"/>
  <c r="Q1225" i="31"/>
  <c r="P1225" i="31"/>
  <c r="O1225" i="31"/>
  <c r="N1225" i="31"/>
  <c r="M1225" i="31"/>
  <c r="L1225" i="31"/>
  <c r="K1225" i="31"/>
  <c r="J1225" i="31"/>
  <c r="B1225" i="31"/>
  <c r="A1225" i="31"/>
  <c r="R1224" i="31"/>
  <c r="Q1224" i="31"/>
  <c r="P1224" i="31"/>
  <c r="O1224" i="31"/>
  <c r="N1224" i="31"/>
  <c r="M1224" i="31"/>
  <c r="L1224" i="31"/>
  <c r="K1224" i="31"/>
  <c r="J1224" i="31"/>
  <c r="B1224" i="31"/>
  <c r="A1224" i="31"/>
  <c r="R1223" i="31"/>
  <c r="Q1223" i="31"/>
  <c r="P1223" i="31"/>
  <c r="O1223" i="31"/>
  <c r="N1223" i="31"/>
  <c r="M1223" i="31"/>
  <c r="L1223" i="31"/>
  <c r="K1223" i="31"/>
  <c r="J1223" i="31"/>
  <c r="B1223" i="31"/>
  <c r="A1223" i="31"/>
  <c r="R1222" i="31"/>
  <c r="Q1222" i="31"/>
  <c r="P1222" i="31"/>
  <c r="O1222" i="31"/>
  <c r="N1222" i="31"/>
  <c r="M1222" i="31"/>
  <c r="L1222" i="31"/>
  <c r="K1222" i="31"/>
  <c r="J1222" i="31"/>
  <c r="B1222" i="31"/>
  <c r="A1222" i="31"/>
  <c r="R1221" i="31"/>
  <c r="Q1221" i="31"/>
  <c r="P1221" i="31"/>
  <c r="O1221" i="31"/>
  <c r="N1221" i="31"/>
  <c r="M1221" i="31"/>
  <c r="L1221" i="31"/>
  <c r="K1221" i="31"/>
  <c r="J1221" i="31"/>
  <c r="B1221" i="31"/>
  <c r="A1221" i="31"/>
  <c r="R1220" i="31"/>
  <c r="Q1220" i="31"/>
  <c r="P1220" i="31"/>
  <c r="O1220" i="31"/>
  <c r="N1220" i="31"/>
  <c r="M1220" i="31"/>
  <c r="L1220" i="31"/>
  <c r="K1220" i="31"/>
  <c r="J1220" i="31"/>
  <c r="B1220" i="31"/>
  <c r="A1220" i="31"/>
  <c r="R1219" i="31"/>
  <c r="Q1219" i="31"/>
  <c r="P1219" i="31"/>
  <c r="O1219" i="31"/>
  <c r="N1219" i="31"/>
  <c r="M1219" i="31"/>
  <c r="L1219" i="31"/>
  <c r="K1219" i="31"/>
  <c r="J1219" i="31"/>
  <c r="B1219" i="31"/>
  <c r="A1219" i="31"/>
  <c r="R1218" i="31"/>
  <c r="Q1218" i="31"/>
  <c r="P1218" i="31"/>
  <c r="O1218" i="31"/>
  <c r="N1218" i="31"/>
  <c r="M1218" i="31"/>
  <c r="L1218" i="31"/>
  <c r="K1218" i="31"/>
  <c r="J1218" i="31"/>
  <c r="B1218" i="31"/>
  <c r="A1218" i="31"/>
  <c r="R1217" i="31"/>
  <c r="Q1217" i="31"/>
  <c r="P1217" i="31"/>
  <c r="O1217" i="31"/>
  <c r="N1217" i="31"/>
  <c r="M1217" i="31"/>
  <c r="L1217" i="31"/>
  <c r="K1217" i="31"/>
  <c r="J1217" i="31"/>
  <c r="B1217" i="31"/>
  <c r="A1217" i="31"/>
  <c r="R1216" i="31"/>
  <c r="Q1216" i="31"/>
  <c r="P1216" i="31"/>
  <c r="O1216" i="31"/>
  <c r="N1216" i="31"/>
  <c r="M1216" i="31"/>
  <c r="L1216" i="31"/>
  <c r="K1216" i="31"/>
  <c r="J1216" i="31"/>
  <c r="B1216" i="31"/>
  <c r="A1216" i="31"/>
  <c r="R1215" i="31"/>
  <c r="Q1215" i="31"/>
  <c r="P1215" i="31"/>
  <c r="O1215" i="31"/>
  <c r="N1215" i="31"/>
  <c r="M1215" i="31"/>
  <c r="L1215" i="31"/>
  <c r="K1215" i="31"/>
  <c r="J1215" i="31"/>
  <c r="B1215" i="31"/>
  <c r="A1215" i="31"/>
  <c r="R1214" i="31"/>
  <c r="Q1214" i="31"/>
  <c r="P1214" i="31"/>
  <c r="O1214" i="31"/>
  <c r="N1214" i="31"/>
  <c r="M1214" i="31"/>
  <c r="L1214" i="31"/>
  <c r="K1214" i="31"/>
  <c r="J1214" i="31"/>
  <c r="B1214" i="31"/>
  <c r="A1214" i="31"/>
  <c r="R1213" i="31"/>
  <c r="Q1213" i="31"/>
  <c r="P1213" i="31"/>
  <c r="O1213" i="31"/>
  <c r="N1213" i="31"/>
  <c r="M1213" i="31"/>
  <c r="L1213" i="31"/>
  <c r="K1213" i="31"/>
  <c r="J1213" i="31"/>
  <c r="B1213" i="31"/>
  <c r="A1213" i="31"/>
  <c r="R1212" i="31"/>
  <c r="Q1212" i="31"/>
  <c r="P1212" i="31"/>
  <c r="O1212" i="31"/>
  <c r="N1212" i="31"/>
  <c r="M1212" i="31"/>
  <c r="L1212" i="31"/>
  <c r="K1212" i="31"/>
  <c r="J1212" i="31"/>
  <c r="B1212" i="31"/>
  <c r="A1212" i="31"/>
  <c r="R1211" i="31"/>
  <c r="Q1211" i="31"/>
  <c r="P1211" i="31"/>
  <c r="O1211" i="31"/>
  <c r="N1211" i="31"/>
  <c r="M1211" i="31"/>
  <c r="L1211" i="31"/>
  <c r="K1211" i="31"/>
  <c r="J1211" i="31"/>
  <c r="B1211" i="31"/>
  <c r="A1211" i="31"/>
  <c r="R1210" i="31"/>
  <c r="Q1210" i="31"/>
  <c r="P1210" i="31"/>
  <c r="O1210" i="31"/>
  <c r="N1210" i="31"/>
  <c r="M1210" i="31"/>
  <c r="L1210" i="31"/>
  <c r="K1210" i="31"/>
  <c r="J1210" i="31"/>
  <c r="B1210" i="31"/>
  <c r="A1210" i="31"/>
  <c r="R1209" i="31"/>
  <c r="Q1209" i="31"/>
  <c r="P1209" i="31"/>
  <c r="O1209" i="31"/>
  <c r="N1209" i="31"/>
  <c r="M1209" i="31"/>
  <c r="L1209" i="31"/>
  <c r="K1209" i="31"/>
  <c r="J1209" i="31"/>
  <c r="B1209" i="31"/>
  <c r="A1209" i="31"/>
  <c r="R1208" i="31"/>
  <c r="Q1208" i="31"/>
  <c r="P1208" i="31"/>
  <c r="O1208" i="31"/>
  <c r="N1208" i="31"/>
  <c r="M1208" i="31"/>
  <c r="L1208" i="31"/>
  <c r="K1208" i="31"/>
  <c r="J1208" i="31"/>
  <c r="B1208" i="31"/>
  <c r="A1208" i="31"/>
  <c r="R1207" i="31"/>
  <c r="Q1207" i="31"/>
  <c r="P1207" i="31"/>
  <c r="O1207" i="31"/>
  <c r="N1207" i="31"/>
  <c r="M1207" i="31"/>
  <c r="L1207" i="31"/>
  <c r="K1207" i="31"/>
  <c r="J1207" i="31"/>
  <c r="B1207" i="31"/>
  <c r="A1207" i="31"/>
  <c r="R1206" i="31"/>
  <c r="Q1206" i="31"/>
  <c r="P1206" i="31"/>
  <c r="O1206" i="31"/>
  <c r="N1206" i="31"/>
  <c r="M1206" i="31"/>
  <c r="L1206" i="31"/>
  <c r="K1206" i="31"/>
  <c r="J1206" i="31"/>
  <c r="B1206" i="31"/>
  <c r="A1206" i="31"/>
  <c r="R1205" i="31"/>
  <c r="Q1205" i="31"/>
  <c r="P1205" i="31"/>
  <c r="O1205" i="31"/>
  <c r="N1205" i="31"/>
  <c r="M1205" i="31"/>
  <c r="L1205" i="31"/>
  <c r="K1205" i="31"/>
  <c r="J1205" i="31"/>
  <c r="B1205" i="31"/>
  <c r="A1205" i="31"/>
  <c r="R1204" i="31"/>
  <c r="Q1204" i="31"/>
  <c r="P1204" i="31"/>
  <c r="O1204" i="31"/>
  <c r="N1204" i="31"/>
  <c r="M1204" i="31"/>
  <c r="L1204" i="31"/>
  <c r="K1204" i="31"/>
  <c r="J1204" i="31"/>
  <c r="B1204" i="31"/>
  <c r="A1204" i="31"/>
  <c r="R1203" i="31"/>
  <c r="Q1203" i="31"/>
  <c r="P1203" i="31"/>
  <c r="O1203" i="31"/>
  <c r="N1203" i="31"/>
  <c r="M1203" i="31"/>
  <c r="L1203" i="31"/>
  <c r="K1203" i="31"/>
  <c r="J1203" i="31"/>
  <c r="B1203" i="31"/>
  <c r="A1203" i="31"/>
  <c r="R1202" i="31"/>
  <c r="Q1202" i="31"/>
  <c r="P1202" i="31"/>
  <c r="O1202" i="31"/>
  <c r="N1202" i="31"/>
  <c r="M1202" i="31"/>
  <c r="L1202" i="31"/>
  <c r="K1202" i="31"/>
  <c r="J1202" i="31"/>
  <c r="B1202" i="31"/>
  <c r="A1202" i="31"/>
  <c r="R1201" i="31"/>
  <c r="Q1201" i="31"/>
  <c r="P1201" i="31"/>
  <c r="O1201" i="31"/>
  <c r="N1201" i="31"/>
  <c r="M1201" i="31"/>
  <c r="L1201" i="31"/>
  <c r="K1201" i="31"/>
  <c r="J1201" i="31"/>
  <c r="B1201" i="31"/>
  <c r="A1201" i="31"/>
  <c r="R1200" i="31"/>
  <c r="Q1200" i="31"/>
  <c r="P1200" i="31"/>
  <c r="O1200" i="31"/>
  <c r="N1200" i="31"/>
  <c r="M1200" i="31"/>
  <c r="L1200" i="31"/>
  <c r="K1200" i="31"/>
  <c r="J1200" i="31"/>
  <c r="B1200" i="31"/>
  <c r="A1200" i="31"/>
  <c r="R1199" i="31"/>
  <c r="Q1199" i="31"/>
  <c r="P1199" i="31"/>
  <c r="O1199" i="31"/>
  <c r="N1199" i="31"/>
  <c r="M1199" i="31"/>
  <c r="L1199" i="31"/>
  <c r="K1199" i="31"/>
  <c r="J1199" i="31"/>
  <c r="B1199" i="31"/>
  <c r="A1199" i="31"/>
  <c r="R1198" i="31"/>
  <c r="Q1198" i="31"/>
  <c r="P1198" i="31"/>
  <c r="O1198" i="31"/>
  <c r="N1198" i="31"/>
  <c r="M1198" i="31"/>
  <c r="L1198" i="31"/>
  <c r="K1198" i="31"/>
  <c r="J1198" i="31"/>
  <c r="B1198" i="31"/>
  <c r="A1198" i="31"/>
  <c r="R1197" i="31"/>
  <c r="Q1197" i="31"/>
  <c r="P1197" i="31"/>
  <c r="O1197" i="31"/>
  <c r="N1197" i="31"/>
  <c r="M1197" i="31"/>
  <c r="L1197" i="31"/>
  <c r="K1197" i="31"/>
  <c r="J1197" i="31"/>
  <c r="B1197" i="31"/>
  <c r="A1197" i="31"/>
  <c r="R1196" i="31"/>
  <c r="Q1196" i="31"/>
  <c r="P1196" i="31"/>
  <c r="O1196" i="31"/>
  <c r="N1196" i="31"/>
  <c r="M1196" i="31"/>
  <c r="L1196" i="31"/>
  <c r="K1196" i="31"/>
  <c r="J1196" i="31"/>
  <c r="B1196" i="31"/>
  <c r="A1196" i="31"/>
  <c r="R1195" i="31"/>
  <c r="Q1195" i="31"/>
  <c r="P1195" i="31"/>
  <c r="O1195" i="31"/>
  <c r="N1195" i="31"/>
  <c r="M1195" i="31"/>
  <c r="L1195" i="31"/>
  <c r="K1195" i="31"/>
  <c r="J1195" i="31"/>
  <c r="B1195" i="31"/>
  <c r="A1195" i="31"/>
  <c r="R1194" i="31"/>
  <c r="Q1194" i="31"/>
  <c r="P1194" i="31"/>
  <c r="O1194" i="31"/>
  <c r="N1194" i="31"/>
  <c r="M1194" i="31"/>
  <c r="L1194" i="31"/>
  <c r="K1194" i="31"/>
  <c r="J1194" i="31"/>
  <c r="B1194" i="31"/>
  <c r="A1194" i="31"/>
  <c r="R1193" i="31"/>
  <c r="Q1193" i="31"/>
  <c r="P1193" i="31"/>
  <c r="O1193" i="31"/>
  <c r="N1193" i="31"/>
  <c r="M1193" i="31"/>
  <c r="L1193" i="31"/>
  <c r="K1193" i="31"/>
  <c r="J1193" i="31"/>
  <c r="B1193" i="31"/>
  <c r="A1193" i="31"/>
  <c r="R1192" i="31"/>
  <c r="Q1192" i="31"/>
  <c r="P1192" i="31"/>
  <c r="O1192" i="31"/>
  <c r="N1192" i="31"/>
  <c r="M1192" i="31"/>
  <c r="L1192" i="31"/>
  <c r="K1192" i="31"/>
  <c r="J1192" i="31"/>
  <c r="B1192" i="31"/>
  <c r="A1192" i="31"/>
  <c r="R1191" i="31"/>
  <c r="Q1191" i="31"/>
  <c r="P1191" i="31"/>
  <c r="O1191" i="31"/>
  <c r="N1191" i="31"/>
  <c r="M1191" i="31"/>
  <c r="L1191" i="31"/>
  <c r="K1191" i="31"/>
  <c r="J1191" i="31"/>
  <c r="B1191" i="31"/>
  <c r="A1191" i="31"/>
  <c r="R1190" i="31"/>
  <c r="Q1190" i="31"/>
  <c r="P1190" i="31"/>
  <c r="O1190" i="31"/>
  <c r="N1190" i="31"/>
  <c r="M1190" i="31"/>
  <c r="L1190" i="31"/>
  <c r="K1190" i="31"/>
  <c r="J1190" i="31"/>
  <c r="B1190" i="31"/>
  <c r="A1190" i="31"/>
  <c r="R1189" i="31"/>
  <c r="Q1189" i="31"/>
  <c r="P1189" i="31"/>
  <c r="O1189" i="31"/>
  <c r="N1189" i="31"/>
  <c r="M1189" i="31"/>
  <c r="L1189" i="31"/>
  <c r="K1189" i="31"/>
  <c r="J1189" i="31"/>
  <c r="B1189" i="31"/>
  <c r="A1189" i="31"/>
  <c r="R1188" i="31"/>
  <c r="Q1188" i="31"/>
  <c r="P1188" i="31"/>
  <c r="O1188" i="31"/>
  <c r="N1188" i="31"/>
  <c r="M1188" i="31"/>
  <c r="L1188" i="31"/>
  <c r="K1188" i="31"/>
  <c r="J1188" i="31"/>
  <c r="B1188" i="31"/>
  <c r="A1188" i="31"/>
  <c r="R1187" i="31"/>
  <c r="Q1187" i="31"/>
  <c r="P1187" i="31"/>
  <c r="O1187" i="31"/>
  <c r="N1187" i="31"/>
  <c r="M1187" i="31"/>
  <c r="L1187" i="31"/>
  <c r="K1187" i="31"/>
  <c r="J1187" i="31"/>
  <c r="B1187" i="31"/>
  <c r="A1187" i="31"/>
  <c r="R1186" i="31"/>
  <c r="Q1186" i="31"/>
  <c r="P1186" i="31"/>
  <c r="O1186" i="31"/>
  <c r="N1186" i="31"/>
  <c r="M1186" i="31"/>
  <c r="L1186" i="31"/>
  <c r="K1186" i="31"/>
  <c r="J1186" i="31"/>
  <c r="B1186" i="31"/>
  <c r="A1186" i="31"/>
  <c r="R1185" i="31"/>
  <c r="Q1185" i="31"/>
  <c r="P1185" i="31"/>
  <c r="O1185" i="31"/>
  <c r="N1185" i="31"/>
  <c r="M1185" i="31"/>
  <c r="L1185" i="31"/>
  <c r="K1185" i="31"/>
  <c r="J1185" i="31"/>
  <c r="B1185" i="31"/>
  <c r="A1185" i="31"/>
  <c r="R1184" i="31"/>
  <c r="Q1184" i="31"/>
  <c r="P1184" i="31"/>
  <c r="O1184" i="31"/>
  <c r="N1184" i="31"/>
  <c r="M1184" i="31"/>
  <c r="L1184" i="31"/>
  <c r="K1184" i="31"/>
  <c r="J1184" i="31"/>
  <c r="B1184" i="31"/>
  <c r="A1184" i="31"/>
  <c r="R1183" i="31"/>
  <c r="Q1183" i="31"/>
  <c r="P1183" i="31"/>
  <c r="O1183" i="31"/>
  <c r="N1183" i="31"/>
  <c r="M1183" i="31"/>
  <c r="L1183" i="31"/>
  <c r="K1183" i="31"/>
  <c r="J1183" i="31"/>
  <c r="B1183" i="31"/>
  <c r="A1183" i="31"/>
  <c r="R1182" i="31"/>
  <c r="Q1182" i="31"/>
  <c r="P1182" i="31"/>
  <c r="O1182" i="31"/>
  <c r="N1182" i="31"/>
  <c r="M1182" i="31"/>
  <c r="L1182" i="31"/>
  <c r="K1182" i="31"/>
  <c r="J1182" i="31"/>
  <c r="B1182" i="31"/>
  <c r="A1182" i="31"/>
  <c r="R1181" i="31"/>
  <c r="Q1181" i="31"/>
  <c r="P1181" i="31"/>
  <c r="O1181" i="31"/>
  <c r="N1181" i="31"/>
  <c r="M1181" i="31"/>
  <c r="L1181" i="31"/>
  <c r="K1181" i="31"/>
  <c r="J1181" i="31"/>
  <c r="B1181" i="31"/>
  <c r="A1181" i="31"/>
  <c r="R1180" i="31"/>
  <c r="Q1180" i="31"/>
  <c r="P1180" i="31"/>
  <c r="O1180" i="31"/>
  <c r="N1180" i="31"/>
  <c r="M1180" i="31"/>
  <c r="L1180" i="31"/>
  <c r="K1180" i="31"/>
  <c r="J1180" i="31"/>
  <c r="B1180" i="31"/>
  <c r="A1180" i="31"/>
  <c r="R1179" i="31"/>
  <c r="Q1179" i="31"/>
  <c r="P1179" i="31"/>
  <c r="O1179" i="31"/>
  <c r="N1179" i="31"/>
  <c r="M1179" i="31"/>
  <c r="L1179" i="31"/>
  <c r="K1179" i="31"/>
  <c r="J1179" i="31"/>
  <c r="B1179" i="31"/>
  <c r="A1179" i="31"/>
  <c r="R1178" i="31"/>
  <c r="Q1178" i="31"/>
  <c r="P1178" i="31"/>
  <c r="O1178" i="31"/>
  <c r="N1178" i="31"/>
  <c r="M1178" i="31"/>
  <c r="L1178" i="31"/>
  <c r="K1178" i="31"/>
  <c r="J1178" i="31"/>
  <c r="B1178" i="31"/>
  <c r="A1178" i="31"/>
  <c r="R1177" i="31"/>
  <c r="Q1177" i="31"/>
  <c r="P1177" i="31"/>
  <c r="O1177" i="31"/>
  <c r="N1177" i="31"/>
  <c r="M1177" i="31"/>
  <c r="L1177" i="31"/>
  <c r="K1177" i="31"/>
  <c r="J1177" i="31"/>
  <c r="B1177" i="31"/>
  <c r="A1177" i="31"/>
  <c r="R1176" i="31"/>
  <c r="Q1176" i="31"/>
  <c r="P1176" i="31"/>
  <c r="O1176" i="31"/>
  <c r="N1176" i="31"/>
  <c r="M1176" i="31"/>
  <c r="L1176" i="31"/>
  <c r="K1176" i="31"/>
  <c r="J1176" i="31"/>
  <c r="B1176" i="31"/>
  <c r="A1176" i="31"/>
  <c r="R1175" i="31"/>
  <c r="Q1175" i="31"/>
  <c r="P1175" i="31"/>
  <c r="O1175" i="31"/>
  <c r="N1175" i="31"/>
  <c r="M1175" i="31"/>
  <c r="L1175" i="31"/>
  <c r="K1175" i="31"/>
  <c r="J1175" i="31"/>
  <c r="B1175" i="31"/>
  <c r="A1175" i="31"/>
  <c r="R1174" i="31"/>
  <c r="Q1174" i="31"/>
  <c r="P1174" i="31"/>
  <c r="O1174" i="31"/>
  <c r="N1174" i="31"/>
  <c r="M1174" i="31"/>
  <c r="L1174" i="31"/>
  <c r="K1174" i="31"/>
  <c r="J1174" i="31"/>
  <c r="B1174" i="31"/>
  <c r="A1174" i="31"/>
  <c r="R1173" i="31"/>
  <c r="Q1173" i="31"/>
  <c r="P1173" i="31"/>
  <c r="O1173" i="31"/>
  <c r="N1173" i="31"/>
  <c r="M1173" i="31"/>
  <c r="L1173" i="31"/>
  <c r="K1173" i="31"/>
  <c r="J1173" i="31"/>
  <c r="B1173" i="31"/>
  <c r="A1173" i="31"/>
  <c r="R1172" i="31"/>
  <c r="Q1172" i="31"/>
  <c r="P1172" i="31"/>
  <c r="O1172" i="31"/>
  <c r="N1172" i="31"/>
  <c r="M1172" i="31"/>
  <c r="L1172" i="31"/>
  <c r="K1172" i="31"/>
  <c r="J1172" i="31"/>
  <c r="B1172" i="31"/>
  <c r="A1172" i="31"/>
  <c r="R1171" i="31"/>
  <c r="Q1171" i="31"/>
  <c r="P1171" i="31"/>
  <c r="O1171" i="31"/>
  <c r="N1171" i="31"/>
  <c r="M1171" i="31"/>
  <c r="L1171" i="31"/>
  <c r="K1171" i="31"/>
  <c r="J1171" i="31"/>
  <c r="B1171" i="31"/>
  <c r="A1171" i="31"/>
  <c r="R1170" i="31"/>
  <c r="Q1170" i="31"/>
  <c r="P1170" i="31"/>
  <c r="O1170" i="31"/>
  <c r="N1170" i="31"/>
  <c r="M1170" i="31"/>
  <c r="L1170" i="31"/>
  <c r="K1170" i="31"/>
  <c r="J1170" i="31"/>
  <c r="B1170" i="31"/>
  <c r="A1170" i="31"/>
  <c r="R1169" i="31"/>
  <c r="Q1169" i="31"/>
  <c r="P1169" i="31"/>
  <c r="O1169" i="31"/>
  <c r="N1169" i="31"/>
  <c r="M1169" i="31"/>
  <c r="L1169" i="31"/>
  <c r="K1169" i="31"/>
  <c r="J1169" i="31"/>
  <c r="B1169" i="31"/>
  <c r="A1169" i="31"/>
  <c r="R1168" i="31"/>
  <c r="Q1168" i="31"/>
  <c r="P1168" i="31"/>
  <c r="O1168" i="31"/>
  <c r="N1168" i="31"/>
  <c r="M1168" i="31"/>
  <c r="L1168" i="31"/>
  <c r="K1168" i="31"/>
  <c r="J1168" i="31"/>
  <c r="B1168" i="31"/>
  <c r="A1168" i="31"/>
  <c r="R1167" i="31"/>
  <c r="Q1167" i="31"/>
  <c r="P1167" i="31"/>
  <c r="O1167" i="31"/>
  <c r="N1167" i="31"/>
  <c r="M1167" i="31"/>
  <c r="L1167" i="31"/>
  <c r="K1167" i="31"/>
  <c r="J1167" i="31"/>
  <c r="B1167" i="31"/>
  <c r="A1167" i="31"/>
  <c r="R1166" i="31"/>
  <c r="Q1166" i="31"/>
  <c r="P1166" i="31"/>
  <c r="O1166" i="31"/>
  <c r="N1166" i="31"/>
  <c r="M1166" i="31"/>
  <c r="L1166" i="31"/>
  <c r="K1166" i="31"/>
  <c r="J1166" i="31"/>
  <c r="B1166" i="31"/>
  <c r="A1166" i="31"/>
  <c r="R1165" i="31"/>
  <c r="Q1165" i="31"/>
  <c r="P1165" i="31"/>
  <c r="O1165" i="31"/>
  <c r="N1165" i="31"/>
  <c r="M1165" i="31"/>
  <c r="L1165" i="31"/>
  <c r="K1165" i="31"/>
  <c r="J1165" i="31"/>
  <c r="B1165" i="31"/>
  <c r="A1165" i="31"/>
  <c r="R1164" i="31"/>
  <c r="Q1164" i="31"/>
  <c r="P1164" i="31"/>
  <c r="O1164" i="31"/>
  <c r="N1164" i="31"/>
  <c r="M1164" i="31"/>
  <c r="L1164" i="31"/>
  <c r="K1164" i="31"/>
  <c r="J1164" i="31"/>
  <c r="B1164" i="31"/>
  <c r="A1164" i="31"/>
  <c r="R1163" i="31"/>
  <c r="Q1163" i="31"/>
  <c r="P1163" i="31"/>
  <c r="O1163" i="31"/>
  <c r="N1163" i="31"/>
  <c r="M1163" i="31"/>
  <c r="L1163" i="31"/>
  <c r="K1163" i="31"/>
  <c r="J1163" i="31"/>
  <c r="B1163" i="31"/>
  <c r="A1163" i="31"/>
  <c r="R1162" i="31"/>
  <c r="Q1162" i="31"/>
  <c r="P1162" i="31"/>
  <c r="O1162" i="31"/>
  <c r="N1162" i="31"/>
  <c r="M1162" i="31"/>
  <c r="L1162" i="31"/>
  <c r="K1162" i="31"/>
  <c r="J1162" i="31"/>
  <c r="B1162" i="31"/>
  <c r="A1162" i="31"/>
  <c r="R1161" i="31"/>
  <c r="Q1161" i="31"/>
  <c r="P1161" i="31"/>
  <c r="O1161" i="31"/>
  <c r="N1161" i="31"/>
  <c r="M1161" i="31"/>
  <c r="L1161" i="31"/>
  <c r="K1161" i="31"/>
  <c r="J1161" i="31"/>
  <c r="B1161" i="31"/>
  <c r="A1161" i="31"/>
  <c r="R1160" i="31"/>
  <c r="Q1160" i="31"/>
  <c r="P1160" i="31"/>
  <c r="O1160" i="31"/>
  <c r="N1160" i="31"/>
  <c r="M1160" i="31"/>
  <c r="L1160" i="31"/>
  <c r="K1160" i="31"/>
  <c r="J1160" i="31"/>
  <c r="B1160" i="31"/>
  <c r="A1160" i="31"/>
  <c r="R1159" i="31"/>
  <c r="Q1159" i="31"/>
  <c r="P1159" i="31"/>
  <c r="O1159" i="31"/>
  <c r="N1159" i="31"/>
  <c r="M1159" i="31"/>
  <c r="L1159" i="31"/>
  <c r="K1159" i="31"/>
  <c r="J1159" i="31"/>
  <c r="B1159" i="31"/>
  <c r="A1159" i="31"/>
  <c r="R1158" i="31"/>
  <c r="Q1158" i="31"/>
  <c r="P1158" i="31"/>
  <c r="O1158" i="31"/>
  <c r="N1158" i="31"/>
  <c r="M1158" i="31"/>
  <c r="L1158" i="31"/>
  <c r="K1158" i="31"/>
  <c r="J1158" i="31"/>
  <c r="B1158" i="31"/>
  <c r="A1158" i="31"/>
  <c r="R1157" i="31"/>
  <c r="Q1157" i="31"/>
  <c r="P1157" i="31"/>
  <c r="O1157" i="31"/>
  <c r="N1157" i="31"/>
  <c r="M1157" i="31"/>
  <c r="L1157" i="31"/>
  <c r="K1157" i="31"/>
  <c r="J1157" i="31"/>
  <c r="B1157" i="31"/>
  <c r="A1157" i="31"/>
  <c r="R1156" i="31"/>
  <c r="Q1156" i="31"/>
  <c r="P1156" i="31"/>
  <c r="O1156" i="31"/>
  <c r="N1156" i="31"/>
  <c r="M1156" i="31"/>
  <c r="L1156" i="31"/>
  <c r="K1156" i="31"/>
  <c r="J1156" i="31"/>
  <c r="B1156" i="31"/>
  <c r="A1156" i="31"/>
  <c r="R1155" i="31"/>
  <c r="Q1155" i="31"/>
  <c r="P1155" i="31"/>
  <c r="O1155" i="31"/>
  <c r="N1155" i="31"/>
  <c r="M1155" i="31"/>
  <c r="L1155" i="31"/>
  <c r="K1155" i="31"/>
  <c r="J1155" i="31"/>
  <c r="B1155" i="31"/>
  <c r="A1155" i="31"/>
  <c r="R1154" i="31"/>
  <c r="Q1154" i="31"/>
  <c r="P1154" i="31"/>
  <c r="O1154" i="31"/>
  <c r="N1154" i="31"/>
  <c r="M1154" i="31"/>
  <c r="L1154" i="31"/>
  <c r="K1154" i="31"/>
  <c r="J1154" i="31"/>
  <c r="B1154" i="31"/>
  <c r="A1154" i="31"/>
  <c r="R1153" i="31"/>
  <c r="Q1153" i="31"/>
  <c r="P1153" i="31"/>
  <c r="O1153" i="31"/>
  <c r="N1153" i="31"/>
  <c r="M1153" i="31"/>
  <c r="L1153" i="31"/>
  <c r="K1153" i="31"/>
  <c r="J1153" i="31"/>
  <c r="B1153" i="31"/>
  <c r="A1153" i="31"/>
  <c r="R1152" i="31"/>
  <c r="Q1152" i="31"/>
  <c r="P1152" i="31"/>
  <c r="O1152" i="31"/>
  <c r="N1152" i="31"/>
  <c r="M1152" i="31"/>
  <c r="L1152" i="31"/>
  <c r="K1152" i="31"/>
  <c r="J1152" i="31"/>
  <c r="B1152" i="31"/>
  <c r="A1152" i="31"/>
  <c r="R1151" i="31"/>
  <c r="Q1151" i="31"/>
  <c r="P1151" i="31"/>
  <c r="O1151" i="31"/>
  <c r="N1151" i="31"/>
  <c r="M1151" i="31"/>
  <c r="L1151" i="31"/>
  <c r="K1151" i="31"/>
  <c r="J1151" i="31"/>
  <c r="B1151" i="31"/>
  <c r="A1151" i="31"/>
  <c r="R1150" i="31"/>
  <c r="Q1150" i="31"/>
  <c r="P1150" i="31"/>
  <c r="O1150" i="31"/>
  <c r="N1150" i="31"/>
  <c r="M1150" i="31"/>
  <c r="L1150" i="31"/>
  <c r="K1150" i="31"/>
  <c r="J1150" i="31"/>
  <c r="B1150" i="31"/>
  <c r="A1150" i="31"/>
  <c r="R1149" i="31"/>
  <c r="Q1149" i="31"/>
  <c r="P1149" i="31"/>
  <c r="O1149" i="31"/>
  <c r="N1149" i="31"/>
  <c r="M1149" i="31"/>
  <c r="L1149" i="31"/>
  <c r="K1149" i="31"/>
  <c r="J1149" i="31"/>
  <c r="B1149" i="31"/>
  <c r="A1149" i="31"/>
  <c r="R1148" i="31"/>
  <c r="Q1148" i="31"/>
  <c r="P1148" i="31"/>
  <c r="O1148" i="31"/>
  <c r="N1148" i="31"/>
  <c r="M1148" i="31"/>
  <c r="L1148" i="31"/>
  <c r="K1148" i="31"/>
  <c r="J1148" i="31"/>
  <c r="B1148" i="31"/>
  <c r="A1148" i="31"/>
  <c r="R1147" i="31"/>
  <c r="Q1147" i="31"/>
  <c r="P1147" i="31"/>
  <c r="O1147" i="31"/>
  <c r="N1147" i="31"/>
  <c r="M1147" i="31"/>
  <c r="L1147" i="31"/>
  <c r="K1147" i="31"/>
  <c r="J1147" i="31"/>
  <c r="B1147" i="31"/>
  <c r="A1147" i="31"/>
  <c r="R1146" i="31"/>
  <c r="Q1146" i="31"/>
  <c r="P1146" i="31"/>
  <c r="O1146" i="31"/>
  <c r="N1146" i="31"/>
  <c r="M1146" i="31"/>
  <c r="L1146" i="31"/>
  <c r="K1146" i="31"/>
  <c r="J1146" i="31"/>
  <c r="B1146" i="31"/>
  <c r="A1146" i="31"/>
  <c r="R1145" i="31"/>
  <c r="Q1145" i="31"/>
  <c r="P1145" i="31"/>
  <c r="O1145" i="31"/>
  <c r="N1145" i="31"/>
  <c r="M1145" i="31"/>
  <c r="L1145" i="31"/>
  <c r="K1145" i="31"/>
  <c r="J1145" i="31"/>
  <c r="B1145" i="31"/>
  <c r="A1145" i="31"/>
  <c r="R1144" i="31"/>
  <c r="Q1144" i="31"/>
  <c r="P1144" i="31"/>
  <c r="O1144" i="31"/>
  <c r="N1144" i="31"/>
  <c r="M1144" i="31"/>
  <c r="L1144" i="31"/>
  <c r="K1144" i="31"/>
  <c r="J1144" i="31"/>
  <c r="B1144" i="31"/>
  <c r="A1144" i="31"/>
  <c r="R1143" i="31"/>
  <c r="Q1143" i="31"/>
  <c r="P1143" i="31"/>
  <c r="O1143" i="31"/>
  <c r="N1143" i="31"/>
  <c r="M1143" i="31"/>
  <c r="L1143" i="31"/>
  <c r="K1143" i="31"/>
  <c r="J1143" i="31"/>
  <c r="B1143" i="31"/>
  <c r="A1143" i="31"/>
  <c r="R1142" i="31"/>
  <c r="Q1142" i="31"/>
  <c r="P1142" i="31"/>
  <c r="O1142" i="31"/>
  <c r="N1142" i="31"/>
  <c r="M1142" i="31"/>
  <c r="L1142" i="31"/>
  <c r="K1142" i="31"/>
  <c r="J1142" i="31"/>
  <c r="B1142" i="31"/>
  <c r="A1142" i="31"/>
  <c r="R1141" i="31"/>
  <c r="Q1141" i="31"/>
  <c r="P1141" i="31"/>
  <c r="O1141" i="31"/>
  <c r="N1141" i="31"/>
  <c r="M1141" i="31"/>
  <c r="L1141" i="31"/>
  <c r="K1141" i="31"/>
  <c r="J1141" i="31"/>
  <c r="B1141" i="31"/>
  <c r="A1141" i="31"/>
  <c r="R1140" i="31"/>
  <c r="Q1140" i="31"/>
  <c r="P1140" i="31"/>
  <c r="O1140" i="31"/>
  <c r="N1140" i="31"/>
  <c r="M1140" i="31"/>
  <c r="L1140" i="31"/>
  <c r="K1140" i="31"/>
  <c r="J1140" i="31"/>
  <c r="B1140" i="31"/>
  <c r="A1140" i="31"/>
  <c r="R1139" i="31"/>
  <c r="Q1139" i="31"/>
  <c r="P1139" i="31"/>
  <c r="O1139" i="31"/>
  <c r="N1139" i="31"/>
  <c r="M1139" i="31"/>
  <c r="L1139" i="31"/>
  <c r="K1139" i="31"/>
  <c r="J1139" i="31"/>
  <c r="B1139" i="31"/>
  <c r="A1139" i="31"/>
  <c r="R1138" i="31"/>
  <c r="Q1138" i="31"/>
  <c r="P1138" i="31"/>
  <c r="O1138" i="31"/>
  <c r="N1138" i="31"/>
  <c r="M1138" i="31"/>
  <c r="L1138" i="31"/>
  <c r="K1138" i="31"/>
  <c r="J1138" i="31"/>
  <c r="B1138" i="31"/>
  <c r="A1138" i="31"/>
  <c r="R1137" i="31"/>
  <c r="Q1137" i="31"/>
  <c r="P1137" i="31"/>
  <c r="O1137" i="31"/>
  <c r="N1137" i="31"/>
  <c r="M1137" i="31"/>
  <c r="L1137" i="31"/>
  <c r="K1137" i="31"/>
  <c r="J1137" i="31"/>
  <c r="B1137" i="31"/>
  <c r="A1137" i="31"/>
  <c r="R1136" i="31"/>
  <c r="Q1136" i="31"/>
  <c r="P1136" i="31"/>
  <c r="O1136" i="31"/>
  <c r="N1136" i="31"/>
  <c r="M1136" i="31"/>
  <c r="L1136" i="31"/>
  <c r="K1136" i="31"/>
  <c r="J1136" i="31"/>
  <c r="B1136" i="31"/>
  <c r="A1136" i="31"/>
  <c r="R1135" i="31"/>
  <c r="Q1135" i="31"/>
  <c r="P1135" i="31"/>
  <c r="O1135" i="31"/>
  <c r="N1135" i="31"/>
  <c r="M1135" i="31"/>
  <c r="L1135" i="31"/>
  <c r="K1135" i="31"/>
  <c r="J1135" i="31"/>
  <c r="B1135" i="31"/>
  <c r="A1135" i="31"/>
  <c r="R1134" i="31"/>
  <c r="Q1134" i="31"/>
  <c r="P1134" i="31"/>
  <c r="O1134" i="31"/>
  <c r="N1134" i="31"/>
  <c r="M1134" i="31"/>
  <c r="L1134" i="31"/>
  <c r="K1134" i="31"/>
  <c r="J1134" i="31"/>
  <c r="B1134" i="31"/>
  <c r="A1134" i="31"/>
  <c r="R1133" i="31"/>
  <c r="Q1133" i="31"/>
  <c r="P1133" i="31"/>
  <c r="O1133" i="31"/>
  <c r="N1133" i="31"/>
  <c r="M1133" i="31"/>
  <c r="L1133" i="31"/>
  <c r="K1133" i="31"/>
  <c r="J1133" i="31"/>
  <c r="B1133" i="31"/>
  <c r="A1133" i="31"/>
  <c r="R1132" i="31"/>
  <c r="Q1132" i="31"/>
  <c r="P1132" i="31"/>
  <c r="O1132" i="31"/>
  <c r="N1132" i="31"/>
  <c r="M1132" i="31"/>
  <c r="L1132" i="31"/>
  <c r="K1132" i="31"/>
  <c r="J1132" i="31"/>
  <c r="B1132" i="31"/>
  <c r="A1132" i="31"/>
  <c r="R1131" i="31"/>
  <c r="Q1131" i="31"/>
  <c r="P1131" i="31"/>
  <c r="O1131" i="31"/>
  <c r="N1131" i="31"/>
  <c r="M1131" i="31"/>
  <c r="L1131" i="31"/>
  <c r="K1131" i="31"/>
  <c r="J1131" i="31"/>
  <c r="B1131" i="31"/>
  <c r="A1131" i="31"/>
  <c r="R1130" i="31"/>
  <c r="Q1130" i="31"/>
  <c r="P1130" i="31"/>
  <c r="O1130" i="31"/>
  <c r="N1130" i="31"/>
  <c r="M1130" i="31"/>
  <c r="L1130" i="31"/>
  <c r="K1130" i="31"/>
  <c r="J1130" i="31"/>
  <c r="B1130" i="31"/>
  <c r="A1130" i="31"/>
  <c r="R1129" i="31"/>
  <c r="Q1129" i="31"/>
  <c r="P1129" i="31"/>
  <c r="O1129" i="31"/>
  <c r="N1129" i="31"/>
  <c r="M1129" i="31"/>
  <c r="L1129" i="31"/>
  <c r="K1129" i="31"/>
  <c r="J1129" i="31"/>
  <c r="B1129" i="31"/>
  <c r="A1129" i="31"/>
  <c r="R1128" i="31"/>
  <c r="Q1128" i="31"/>
  <c r="P1128" i="31"/>
  <c r="O1128" i="31"/>
  <c r="N1128" i="31"/>
  <c r="M1128" i="31"/>
  <c r="L1128" i="31"/>
  <c r="K1128" i="31"/>
  <c r="J1128" i="31"/>
  <c r="B1128" i="31"/>
  <c r="A1128" i="31"/>
  <c r="R1127" i="31"/>
  <c r="Q1127" i="31"/>
  <c r="P1127" i="31"/>
  <c r="O1127" i="31"/>
  <c r="N1127" i="31"/>
  <c r="M1127" i="31"/>
  <c r="L1127" i="31"/>
  <c r="K1127" i="31"/>
  <c r="J1127" i="31"/>
  <c r="B1127" i="31"/>
  <c r="A1127" i="31"/>
  <c r="R1126" i="31"/>
  <c r="Q1126" i="31"/>
  <c r="P1126" i="31"/>
  <c r="O1126" i="31"/>
  <c r="N1126" i="31"/>
  <c r="M1126" i="31"/>
  <c r="L1126" i="31"/>
  <c r="K1126" i="31"/>
  <c r="J1126" i="31"/>
  <c r="B1126" i="31"/>
  <c r="A1126" i="31"/>
  <c r="R1125" i="31"/>
  <c r="Q1125" i="31"/>
  <c r="P1125" i="31"/>
  <c r="O1125" i="31"/>
  <c r="N1125" i="31"/>
  <c r="M1125" i="31"/>
  <c r="L1125" i="31"/>
  <c r="K1125" i="31"/>
  <c r="J1125" i="31"/>
  <c r="B1125" i="31"/>
  <c r="A1125" i="31"/>
  <c r="R1124" i="31"/>
  <c r="Q1124" i="31"/>
  <c r="P1124" i="31"/>
  <c r="O1124" i="31"/>
  <c r="N1124" i="31"/>
  <c r="M1124" i="31"/>
  <c r="L1124" i="31"/>
  <c r="K1124" i="31"/>
  <c r="J1124" i="31"/>
  <c r="B1124" i="31"/>
  <c r="A1124" i="31"/>
  <c r="R1123" i="31"/>
  <c r="Q1123" i="31"/>
  <c r="P1123" i="31"/>
  <c r="O1123" i="31"/>
  <c r="N1123" i="31"/>
  <c r="M1123" i="31"/>
  <c r="L1123" i="31"/>
  <c r="K1123" i="31"/>
  <c r="J1123" i="31"/>
  <c r="B1123" i="31"/>
  <c r="A1123" i="31"/>
  <c r="R1122" i="31"/>
  <c r="Q1122" i="31"/>
  <c r="P1122" i="31"/>
  <c r="O1122" i="31"/>
  <c r="N1122" i="31"/>
  <c r="M1122" i="31"/>
  <c r="L1122" i="31"/>
  <c r="K1122" i="31"/>
  <c r="J1122" i="31"/>
  <c r="B1122" i="31"/>
  <c r="A1122" i="31"/>
  <c r="R1121" i="31"/>
  <c r="Q1121" i="31"/>
  <c r="P1121" i="31"/>
  <c r="O1121" i="31"/>
  <c r="N1121" i="31"/>
  <c r="M1121" i="31"/>
  <c r="L1121" i="31"/>
  <c r="K1121" i="31"/>
  <c r="J1121" i="31"/>
  <c r="B1121" i="31"/>
  <c r="A1121" i="31"/>
  <c r="R1120" i="31"/>
  <c r="Q1120" i="31"/>
  <c r="P1120" i="31"/>
  <c r="O1120" i="31"/>
  <c r="N1120" i="31"/>
  <c r="M1120" i="31"/>
  <c r="L1120" i="31"/>
  <c r="K1120" i="31"/>
  <c r="J1120" i="31"/>
  <c r="B1120" i="31"/>
  <c r="A1120" i="31"/>
  <c r="R1119" i="31"/>
  <c r="Q1119" i="31"/>
  <c r="P1119" i="31"/>
  <c r="O1119" i="31"/>
  <c r="N1119" i="31"/>
  <c r="M1119" i="31"/>
  <c r="L1119" i="31"/>
  <c r="K1119" i="31"/>
  <c r="J1119" i="31"/>
  <c r="B1119" i="31"/>
  <c r="A1119" i="31"/>
  <c r="R1118" i="31"/>
  <c r="Q1118" i="31"/>
  <c r="P1118" i="31"/>
  <c r="O1118" i="31"/>
  <c r="N1118" i="31"/>
  <c r="M1118" i="31"/>
  <c r="L1118" i="31"/>
  <c r="K1118" i="31"/>
  <c r="J1118" i="31"/>
  <c r="B1118" i="31"/>
  <c r="A1118" i="31"/>
  <c r="R1117" i="31"/>
  <c r="Q1117" i="31"/>
  <c r="P1117" i="31"/>
  <c r="O1117" i="31"/>
  <c r="N1117" i="31"/>
  <c r="M1117" i="31"/>
  <c r="L1117" i="31"/>
  <c r="K1117" i="31"/>
  <c r="J1117" i="31"/>
  <c r="B1117" i="31"/>
  <c r="A1117" i="31"/>
  <c r="R1116" i="31"/>
  <c r="Q1116" i="31"/>
  <c r="P1116" i="31"/>
  <c r="O1116" i="31"/>
  <c r="N1116" i="31"/>
  <c r="M1116" i="31"/>
  <c r="L1116" i="31"/>
  <c r="K1116" i="31"/>
  <c r="J1116" i="31"/>
  <c r="B1116" i="31"/>
  <c r="A1116" i="31"/>
  <c r="R1115" i="31"/>
  <c r="Q1115" i="31"/>
  <c r="P1115" i="31"/>
  <c r="O1115" i="31"/>
  <c r="N1115" i="31"/>
  <c r="M1115" i="31"/>
  <c r="L1115" i="31"/>
  <c r="K1115" i="31"/>
  <c r="J1115" i="31"/>
  <c r="B1115" i="31"/>
  <c r="A1115" i="31"/>
  <c r="R1114" i="31"/>
  <c r="Q1114" i="31"/>
  <c r="P1114" i="31"/>
  <c r="O1114" i="31"/>
  <c r="N1114" i="31"/>
  <c r="M1114" i="31"/>
  <c r="L1114" i="31"/>
  <c r="K1114" i="31"/>
  <c r="J1114" i="31"/>
  <c r="B1114" i="31"/>
  <c r="A1114" i="31"/>
  <c r="R1113" i="31"/>
  <c r="Q1113" i="31"/>
  <c r="P1113" i="31"/>
  <c r="O1113" i="31"/>
  <c r="N1113" i="31"/>
  <c r="M1113" i="31"/>
  <c r="L1113" i="31"/>
  <c r="K1113" i="31"/>
  <c r="J1113" i="31"/>
  <c r="B1113" i="31"/>
  <c r="A1113" i="31"/>
  <c r="R1112" i="31"/>
  <c r="Q1112" i="31"/>
  <c r="P1112" i="31"/>
  <c r="O1112" i="31"/>
  <c r="N1112" i="31"/>
  <c r="M1112" i="31"/>
  <c r="L1112" i="31"/>
  <c r="K1112" i="31"/>
  <c r="J1112" i="31"/>
  <c r="B1112" i="31"/>
  <c r="A1112" i="31"/>
  <c r="R1111" i="31"/>
  <c r="Q1111" i="31"/>
  <c r="P1111" i="31"/>
  <c r="O1111" i="31"/>
  <c r="N1111" i="31"/>
  <c r="M1111" i="31"/>
  <c r="L1111" i="31"/>
  <c r="K1111" i="31"/>
  <c r="J1111" i="31"/>
  <c r="B1111" i="31"/>
  <c r="A1111" i="31"/>
  <c r="R1110" i="31"/>
  <c r="Q1110" i="31"/>
  <c r="P1110" i="31"/>
  <c r="O1110" i="31"/>
  <c r="N1110" i="31"/>
  <c r="M1110" i="31"/>
  <c r="L1110" i="31"/>
  <c r="K1110" i="31"/>
  <c r="J1110" i="31"/>
  <c r="B1110" i="31"/>
  <c r="A1110" i="31"/>
  <c r="R1109" i="31"/>
  <c r="Q1109" i="31"/>
  <c r="P1109" i="31"/>
  <c r="O1109" i="31"/>
  <c r="N1109" i="31"/>
  <c r="M1109" i="31"/>
  <c r="L1109" i="31"/>
  <c r="K1109" i="31"/>
  <c r="J1109" i="31"/>
  <c r="B1109" i="31"/>
  <c r="A1109" i="31"/>
  <c r="R1108" i="31"/>
  <c r="Q1108" i="31"/>
  <c r="P1108" i="31"/>
  <c r="O1108" i="31"/>
  <c r="N1108" i="31"/>
  <c r="M1108" i="31"/>
  <c r="L1108" i="31"/>
  <c r="K1108" i="31"/>
  <c r="J1108" i="31"/>
  <c r="B1108" i="31"/>
  <c r="A1108" i="31"/>
  <c r="R1107" i="31"/>
  <c r="Q1107" i="31"/>
  <c r="P1107" i="31"/>
  <c r="O1107" i="31"/>
  <c r="N1107" i="31"/>
  <c r="M1107" i="31"/>
  <c r="L1107" i="31"/>
  <c r="K1107" i="31"/>
  <c r="J1107" i="31"/>
  <c r="B1107" i="31"/>
  <c r="A1107" i="31"/>
  <c r="R1106" i="31"/>
  <c r="Q1106" i="31"/>
  <c r="P1106" i="31"/>
  <c r="O1106" i="31"/>
  <c r="N1106" i="31"/>
  <c r="M1106" i="31"/>
  <c r="L1106" i="31"/>
  <c r="K1106" i="31"/>
  <c r="J1106" i="31"/>
  <c r="B1106" i="31"/>
  <c r="A1106" i="31"/>
  <c r="R1105" i="31"/>
  <c r="Q1105" i="31"/>
  <c r="P1105" i="31"/>
  <c r="O1105" i="31"/>
  <c r="N1105" i="31"/>
  <c r="M1105" i="31"/>
  <c r="L1105" i="31"/>
  <c r="K1105" i="31"/>
  <c r="J1105" i="31"/>
  <c r="B1105" i="31"/>
  <c r="A1105" i="31"/>
  <c r="R1104" i="31"/>
  <c r="Q1104" i="31"/>
  <c r="P1104" i="31"/>
  <c r="O1104" i="31"/>
  <c r="N1104" i="31"/>
  <c r="M1104" i="31"/>
  <c r="L1104" i="31"/>
  <c r="K1104" i="31"/>
  <c r="J1104" i="31"/>
  <c r="B1104" i="31"/>
  <c r="A1104" i="31"/>
  <c r="R1103" i="31"/>
  <c r="Q1103" i="31"/>
  <c r="P1103" i="31"/>
  <c r="O1103" i="31"/>
  <c r="N1103" i="31"/>
  <c r="M1103" i="31"/>
  <c r="L1103" i="31"/>
  <c r="K1103" i="31"/>
  <c r="J1103" i="31"/>
  <c r="B1103" i="31"/>
  <c r="A1103" i="31"/>
  <c r="R1102" i="31"/>
  <c r="Q1102" i="31"/>
  <c r="P1102" i="31"/>
  <c r="O1102" i="31"/>
  <c r="N1102" i="31"/>
  <c r="M1102" i="31"/>
  <c r="L1102" i="31"/>
  <c r="K1102" i="31"/>
  <c r="J1102" i="31"/>
  <c r="B1102" i="31"/>
  <c r="A1102" i="31"/>
  <c r="R1101" i="31"/>
  <c r="Q1101" i="31"/>
  <c r="P1101" i="31"/>
  <c r="O1101" i="31"/>
  <c r="N1101" i="31"/>
  <c r="M1101" i="31"/>
  <c r="L1101" i="31"/>
  <c r="K1101" i="31"/>
  <c r="J1101" i="31"/>
  <c r="B1101" i="31"/>
  <c r="A1101" i="31"/>
  <c r="R1100" i="31"/>
  <c r="Q1100" i="31"/>
  <c r="P1100" i="31"/>
  <c r="O1100" i="31"/>
  <c r="N1100" i="31"/>
  <c r="M1100" i="31"/>
  <c r="L1100" i="31"/>
  <c r="K1100" i="31"/>
  <c r="J1100" i="31"/>
  <c r="B1100" i="31"/>
  <c r="A1100" i="31"/>
  <c r="R1099" i="31"/>
  <c r="Q1099" i="31"/>
  <c r="P1099" i="31"/>
  <c r="O1099" i="31"/>
  <c r="N1099" i="31"/>
  <c r="M1099" i="31"/>
  <c r="L1099" i="31"/>
  <c r="K1099" i="31"/>
  <c r="J1099" i="31"/>
  <c r="B1099" i="31"/>
  <c r="A1099" i="31"/>
  <c r="R1098" i="31"/>
  <c r="Q1098" i="31"/>
  <c r="P1098" i="31"/>
  <c r="O1098" i="31"/>
  <c r="N1098" i="31"/>
  <c r="M1098" i="31"/>
  <c r="L1098" i="31"/>
  <c r="K1098" i="31"/>
  <c r="J1098" i="31"/>
  <c r="B1098" i="31"/>
  <c r="A1098" i="31"/>
  <c r="R1097" i="31"/>
  <c r="Q1097" i="31"/>
  <c r="P1097" i="31"/>
  <c r="O1097" i="31"/>
  <c r="N1097" i="31"/>
  <c r="M1097" i="31"/>
  <c r="L1097" i="31"/>
  <c r="K1097" i="31"/>
  <c r="J1097" i="31"/>
  <c r="B1097" i="31"/>
  <c r="A1097" i="31"/>
  <c r="R1096" i="31"/>
  <c r="Q1096" i="31"/>
  <c r="P1096" i="31"/>
  <c r="O1096" i="31"/>
  <c r="N1096" i="31"/>
  <c r="M1096" i="31"/>
  <c r="L1096" i="31"/>
  <c r="K1096" i="31"/>
  <c r="J1096" i="31"/>
  <c r="B1096" i="31"/>
  <c r="A1096" i="31"/>
  <c r="R1095" i="31"/>
  <c r="Q1095" i="31"/>
  <c r="P1095" i="31"/>
  <c r="O1095" i="31"/>
  <c r="N1095" i="31"/>
  <c r="M1095" i="31"/>
  <c r="L1095" i="31"/>
  <c r="K1095" i="31"/>
  <c r="J1095" i="31"/>
  <c r="B1095" i="31"/>
  <c r="A1095" i="31"/>
  <c r="R1094" i="31"/>
  <c r="Q1094" i="31"/>
  <c r="P1094" i="31"/>
  <c r="O1094" i="31"/>
  <c r="N1094" i="31"/>
  <c r="M1094" i="31"/>
  <c r="L1094" i="31"/>
  <c r="K1094" i="31"/>
  <c r="J1094" i="31"/>
  <c r="B1094" i="31"/>
  <c r="A1094" i="31"/>
  <c r="R1093" i="31"/>
  <c r="Q1093" i="31"/>
  <c r="P1093" i="31"/>
  <c r="O1093" i="31"/>
  <c r="N1093" i="31"/>
  <c r="M1093" i="31"/>
  <c r="L1093" i="31"/>
  <c r="K1093" i="31"/>
  <c r="J1093" i="31"/>
  <c r="B1093" i="31"/>
  <c r="A1093" i="31"/>
  <c r="R1092" i="31"/>
  <c r="Q1092" i="31"/>
  <c r="P1092" i="31"/>
  <c r="O1092" i="31"/>
  <c r="N1092" i="31"/>
  <c r="M1092" i="31"/>
  <c r="L1092" i="31"/>
  <c r="K1092" i="31"/>
  <c r="J1092" i="31"/>
  <c r="B1092" i="31"/>
  <c r="A1092" i="31"/>
  <c r="R1091" i="31"/>
  <c r="Q1091" i="31"/>
  <c r="P1091" i="31"/>
  <c r="O1091" i="31"/>
  <c r="N1091" i="31"/>
  <c r="M1091" i="31"/>
  <c r="L1091" i="31"/>
  <c r="K1091" i="31"/>
  <c r="J1091" i="31"/>
  <c r="B1091" i="31"/>
  <c r="A1091" i="31"/>
  <c r="R1090" i="31"/>
  <c r="Q1090" i="31"/>
  <c r="P1090" i="31"/>
  <c r="O1090" i="31"/>
  <c r="N1090" i="31"/>
  <c r="M1090" i="31"/>
  <c r="L1090" i="31"/>
  <c r="K1090" i="31"/>
  <c r="J1090" i="31"/>
  <c r="B1090" i="31"/>
  <c r="A1090" i="31"/>
  <c r="R1089" i="31"/>
  <c r="Q1089" i="31"/>
  <c r="P1089" i="31"/>
  <c r="O1089" i="31"/>
  <c r="N1089" i="31"/>
  <c r="M1089" i="31"/>
  <c r="L1089" i="31"/>
  <c r="K1089" i="31"/>
  <c r="J1089" i="31"/>
  <c r="B1089" i="31"/>
  <c r="A1089" i="31"/>
  <c r="R1088" i="31"/>
  <c r="Q1088" i="31"/>
  <c r="P1088" i="31"/>
  <c r="O1088" i="31"/>
  <c r="N1088" i="31"/>
  <c r="M1088" i="31"/>
  <c r="L1088" i="31"/>
  <c r="K1088" i="31"/>
  <c r="J1088" i="31"/>
  <c r="B1088" i="31"/>
  <c r="A1088" i="31"/>
  <c r="R1087" i="31"/>
  <c r="Q1087" i="31"/>
  <c r="P1087" i="31"/>
  <c r="O1087" i="31"/>
  <c r="N1087" i="31"/>
  <c r="M1087" i="31"/>
  <c r="L1087" i="31"/>
  <c r="K1087" i="31"/>
  <c r="J1087" i="31"/>
  <c r="B1087" i="31"/>
  <c r="A1087" i="31"/>
  <c r="R1086" i="31"/>
  <c r="Q1086" i="31"/>
  <c r="P1086" i="31"/>
  <c r="O1086" i="31"/>
  <c r="N1086" i="31"/>
  <c r="M1086" i="31"/>
  <c r="L1086" i="31"/>
  <c r="K1086" i="31"/>
  <c r="J1086" i="31"/>
  <c r="B1086" i="31"/>
  <c r="A1086" i="31"/>
  <c r="R1085" i="31"/>
  <c r="Q1085" i="31"/>
  <c r="P1085" i="31"/>
  <c r="O1085" i="31"/>
  <c r="N1085" i="31"/>
  <c r="M1085" i="31"/>
  <c r="L1085" i="31"/>
  <c r="K1085" i="31"/>
  <c r="J1085" i="31"/>
  <c r="B1085" i="31"/>
  <c r="A1085" i="31"/>
  <c r="R1084" i="31"/>
  <c r="Q1084" i="31"/>
  <c r="P1084" i="31"/>
  <c r="O1084" i="31"/>
  <c r="N1084" i="31"/>
  <c r="M1084" i="31"/>
  <c r="L1084" i="31"/>
  <c r="K1084" i="31"/>
  <c r="J1084" i="31"/>
  <c r="B1084" i="31"/>
  <c r="A1084" i="31"/>
  <c r="R1083" i="31"/>
  <c r="Q1083" i="31"/>
  <c r="P1083" i="31"/>
  <c r="O1083" i="31"/>
  <c r="N1083" i="31"/>
  <c r="M1083" i="31"/>
  <c r="L1083" i="31"/>
  <c r="K1083" i="31"/>
  <c r="J1083" i="31"/>
  <c r="B1083" i="31"/>
  <c r="A1083" i="31"/>
  <c r="R1082" i="31"/>
  <c r="Q1082" i="31"/>
  <c r="P1082" i="31"/>
  <c r="O1082" i="31"/>
  <c r="N1082" i="31"/>
  <c r="M1082" i="31"/>
  <c r="L1082" i="31"/>
  <c r="K1082" i="31"/>
  <c r="J1082" i="31"/>
  <c r="B1082" i="31"/>
  <c r="A1082" i="31"/>
  <c r="R1081" i="31"/>
  <c r="Q1081" i="31"/>
  <c r="P1081" i="31"/>
  <c r="O1081" i="31"/>
  <c r="N1081" i="31"/>
  <c r="M1081" i="31"/>
  <c r="L1081" i="31"/>
  <c r="K1081" i="31"/>
  <c r="J1081" i="31"/>
  <c r="B1081" i="31"/>
  <c r="A1081" i="31"/>
  <c r="R1080" i="31"/>
  <c r="Q1080" i="31"/>
  <c r="P1080" i="31"/>
  <c r="O1080" i="31"/>
  <c r="N1080" i="31"/>
  <c r="M1080" i="31"/>
  <c r="L1080" i="31"/>
  <c r="K1080" i="31"/>
  <c r="J1080" i="31"/>
  <c r="B1080" i="31"/>
  <c r="A1080" i="31"/>
  <c r="R1079" i="31"/>
  <c r="Q1079" i="31"/>
  <c r="P1079" i="31"/>
  <c r="O1079" i="31"/>
  <c r="N1079" i="31"/>
  <c r="M1079" i="31"/>
  <c r="L1079" i="31"/>
  <c r="K1079" i="31"/>
  <c r="J1079" i="31"/>
  <c r="B1079" i="31"/>
  <c r="A1079" i="31"/>
  <c r="R1078" i="31"/>
  <c r="Q1078" i="31"/>
  <c r="P1078" i="31"/>
  <c r="O1078" i="31"/>
  <c r="N1078" i="31"/>
  <c r="M1078" i="31"/>
  <c r="L1078" i="31"/>
  <c r="K1078" i="31"/>
  <c r="J1078" i="31"/>
  <c r="B1078" i="31"/>
  <c r="A1078" i="31"/>
  <c r="R1077" i="31"/>
  <c r="Q1077" i="31"/>
  <c r="P1077" i="31"/>
  <c r="O1077" i="31"/>
  <c r="N1077" i="31"/>
  <c r="M1077" i="31"/>
  <c r="L1077" i="31"/>
  <c r="K1077" i="31"/>
  <c r="J1077" i="31"/>
  <c r="B1077" i="31"/>
  <c r="A1077" i="31"/>
  <c r="R1076" i="31"/>
  <c r="Q1076" i="31"/>
  <c r="P1076" i="31"/>
  <c r="O1076" i="31"/>
  <c r="N1076" i="31"/>
  <c r="M1076" i="31"/>
  <c r="L1076" i="31"/>
  <c r="K1076" i="31"/>
  <c r="J1076" i="31"/>
  <c r="B1076" i="31"/>
  <c r="A1076" i="31"/>
  <c r="R1075" i="31"/>
  <c r="Q1075" i="31"/>
  <c r="P1075" i="31"/>
  <c r="O1075" i="31"/>
  <c r="N1075" i="31"/>
  <c r="M1075" i="31"/>
  <c r="L1075" i="31"/>
  <c r="K1075" i="31"/>
  <c r="J1075" i="31"/>
  <c r="B1075" i="31"/>
  <c r="A1075" i="31"/>
  <c r="R1074" i="31"/>
  <c r="Q1074" i="31"/>
  <c r="P1074" i="31"/>
  <c r="O1074" i="31"/>
  <c r="N1074" i="31"/>
  <c r="M1074" i="31"/>
  <c r="L1074" i="31"/>
  <c r="K1074" i="31"/>
  <c r="J1074" i="31"/>
  <c r="B1074" i="31"/>
  <c r="A1074" i="31"/>
  <c r="R1073" i="31"/>
  <c r="Q1073" i="31"/>
  <c r="P1073" i="31"/>
  <c r="O1073" i="31"/>
  <c r="N1073" i="31"/>
  <c r="M1073" i="31"/>
  <c r="L1073" i="31"/>
  <c r="K1073" i="31"/>
  <c r="J1073" i="31"/>
  <c r="B1073" i="31"/>
  <c r="A1073" i="31"/>
  <c r="R1072" i="31"/>
  <c r="Q1072" i="31"/>
  <c r="P1072" i="31"/>
  <c r="O1072" i="31"/>
  <c r="N1072" i="31"/>
  <c r="M1072" i="31"/>
  <c r="L1072" i="31"/>
  <c r="K1072" i="31"/>
  <c r="J1072" i="31"/>
  <c r="B1072" i="31"/>
  <c r="A1072" i="31"/>
  <c r="R1071" i="31"/>
  <c r="Q1071" i="31"/>
  <c r="P1071" i="31"/>
  <c r="O1071" i="31"/>
  <c r="N1071" i="31"/>
  <c r="M1071" i="31"/>
  <c r="L1071" i="31"/>
  <c r="K1071" i="31"/>
  <c r="J1071" i="31"/>
  <c r="B1071" i="31"/>
  <c r="A1071" i="31"/>
  <c r="R1070" i="31"/>
  <c r="Q1070" i="31"/>
  <c r="P1070" i="31"/>
  <c r="O1070" i="31"/>
  <c r="N1070" i="31"/>
  <c r="M1070" i="31"/>
  <c r="L1070" i="31"/>
  <c r="K1070" i="31"/>
  <c r="J1070" i="31"/>
  <c r="B1070" i="31"/>
  <c r="A1070" i="31"/>
  <c r="R1069" i="31"/>
  <c r="Q1069" i="31"/>
  <c r="P1069" i="31"/>
  <c r="O1069" i="31"/>
  <c r="N1069" i="31"/>
  <c r="M1069" i="31"/>
  <c r="L1069" i="31"/>
  <c r="K1069" i="31"/>
  <c r="J1069" i="31"/>
  <c r="B1069" i="31"/>
  <c r="A1069" i="31"/>
  <c r="R1068" i="31"/>
  <c r="Q1068" i="31"/>
  <c r="P1068" i="31"/>
  <c r="O1068" i="31"/>
  <c r="N1068" i="31"/>
  <c r="M1068" i="31"/>
  <c r="L1068" i="31"/>
  <c r="K1068" i="31"/>
  <c r="J1068" i="31"/>
  <c r="B1068" i="31"/>
  <c r="A1068" i="31"/>
  <c r="R1067" i="31"/>
  <c r="Q1067" i="31"/>
  <c r="P1067" i="31"/>
  <c r="O1067" i="31"/>
  <c r="N1067" i="31"/>
  <c r="M1067" i="31"/>
  <c r="L1067" i="31"/>
  <c r="K1067" i="31"/>
  <c r="J1067" i="31"/>
  <c r="B1067" i="31"/>
  <c r="A1067" i="31"/>
  <c r="R1066" i="31"/>
  <c r="Q1066" i="31"/>
  <c r="P1066" i="31"/>
  <c r="O1066" i="31"/>
  <c r="N1066" i="31"/>
  <c r="M1066" i="31"/>
  <c r="L1066" i="31"/>
  <c r="K1066" i="31"/>
  <c r="J1066" i="31"/>
  <c r="B1066" i="31"/>
  <c r="A1066" i="31"/>
  <c r="R1065" i="31"/>
  <c r="Q1065" i="31"/>
  <c r="P1065" i="31"/>
  <c r="O1065" i="31"/>
  <c r="N1065" i="31"/>
  <c r="M1065" i="31"/>
  <c r="L1065" i="31"/>
  <c r="K1065" i="31"/>
  <c r="J1065" i="31"/>
  <c r="B1065" i="31"/>
  <c r="A1065" i="31"/>
  <c r="R1064" i="31"/>
  <c r="Q1064" i="31"/>
  <c r="P1064" i="31"/>
  <c r="O1064" i="31"/>
  <c r="N1064" i="31"/>
  <c r="M1064" i="31"/>
  <c r="L1064" i="31"/>
  <c r="K1064" i="31"/>
  <c r="J1064" i="31"/>
  <c r="B1064" i="31"/>
  <c r="A1064" i="31"/>
  <c r="R1063" i="31"/>
  <c r="Q1063" i="31"/>
  <c r="P1063" i="31"/>
  <c r="O1063" i="31"/>
  <c r="N1063" i="31"/>
  <c r="M1063" i="31"/>
  <c r="L1063" i="31"/>
  <c r="K1063" i="31"/>
  <c r="J1063" i="31"/>
  <c r="B1063" i="31"/>
  <c r="A1063" i="31"/>
  <c r="R1062" i="31"/>
  <c r="Q1062" i="31"/>
  <c r="P1062" i="31"/>
  <c r="O1062" i="31"/>
  <c r="N1062" i="31"/>
  <c r="M1062" i="31"/>
  <c r="L1062" i="31"/>
  <c r="K1062" i="31"/>
  <c r="J1062" i="31"/>
  <c r="B1062" i="31"/>
  <c r="A1062" i="31"/>
  <c r="R1061" i="31"/>
  <c r="Q1061" i="31"/>
  <c r="P1061" i="31"/>
  <c r="O1061" i="31"/>
  <c r="N1061" i="31"/>
  <c r="M1061" i="31"/>
  <c r="L1061" i="31"/>
  <c r="K1061" i="31"/>
  <c r="J1061" i="31"/>
  <c r="B1061" i="31"/>
  <c r="A1061" i="31"/>
  <c r="R1060" i="31"/>
  <c r="Q1060" i="31"/>
  <c r="P1060" i="31"/>
  <c r="O1060" i="31"/>
  <c r="N1060" i="31"/>
  <c r="M1060" i="31"/>
  <c r="L1060" i="31"/>
  <c r="K1060" i="31"/>
  <c r="J1060" i="31"/>
  <c r="B1060" i="31"/>
  <c r="A1060" i="31"/>
  <c r="R1059" i="31"/>
  <c r="Q1059" i="31"/>
  <c r="P1059" i="31"/>
  <c r="O1059" i="31"/>
  <c r="N1059" i="31"/>
  <c r="M1059" i="31"/>
  <c r="L1059" i="31"/>
  <c r="K1059" i="31"/>
  <c r="J1059" i="31"/>
  <c r="B1059" i="31"/>
  <c r="A1059" i="31"/>
  <c r="R1058" i="31"/>
  <c r="Q1058" i="31"/>
  <c r="P1058" i="31"/>
  <c r="O1058" i="31"/>
  <c r="N1058" i="31"/>
  <c r="M1058" i="31"/>
  <c r="L1058" i="31"/>
  <c r="K1058" i="31"/>
  <c r="J1058" i="31"/>
  <c r="B1058" i="31"/>
  <c r="A1058" i="31"/>
  <c r="R1057" i="31"/>
  <c r="Q1057" i="31"/>
  <c r="P1057" i="31"/>
  <c r="O1057" i="31"/>
  <c r="N1057" i="31"/>
  <c r="M1057" i="31"/>
  <c r="L1057" i="31"/>
  <c r="K1057" i="31"/>
  <c r="J1057" i="31"/>
  <c r="B1057" i="31"/>
  <c r="A1057" i="31"/>
  <c r="R1056" i="31"/>
  <c r="Q1056" i="31"/>
  <c r="P1056" i="31"/>
  <c r="O1056" i="31"/>
  <c r="N1056" i="31"/>
  <c r="M1056" i="31"/>
  <c r="L1056" i="31"/>
  <c r="K1056" i="31"/>
  <c r="J1056" i="31"/>
  <c r="B1056" i="31"/>
  <c r="A1056" i="31"/>
  <c r="R1055" i="31"/>
  <c r="Q1055" i="31"/>
  <c r="P1055" i="31"/>
  <c r="O1055" i="31"/>
  <c r="N1055" i="31"/>
  <c r="M1055" i="31"/>
  <c r="L1055" i="31"/>
  <c r="K1055" i="31"/>
  <c r="J1055" i="31"/>
  <c r="B1055" i="31"/>
  <c r="A1055" i="31"/>
  <c r="R1054" i="31"/>
  <c r="Q1054" i="31"/>
  <c r="P1054" i="31"/>
  <c r="O1054" i="31"/>
  <c r="N1054" i="31"/>
  <c r="M1054" i="31"/>
  <c r="L1054" i="31"/>
  <c r="K1054" i="31"/>
  <c r="J1054" i="31"/>
  <c r="B1054" i="31"/>
  <c r="A1054" i="31"/>
  <c r="R1053" i="31"/>
  <c r="Q1053" i="31"/>
  <c r="P1053" i="31"/>
  <c r="O1053" i="31"/>
  <c r="N1053" i="31"/>
  <c r="M1053" i="31"/>
  <c r="L1053" i="31"/>
  <c r="K1053" i="31"/>
  <c r="J1053" i="31"/>
  <c r="B1053" i="31"/>
  <c r="A1053" i="31"/>
  <c r="R1052" i="31"/>
  <c r="Q1052" i="31"/>
  <c r="P1052" i="31"/>
  <c r="O1052" i="31"/>
  <c r="N1052" i="31"/>
  <c r="M1052" i="31"/>
  <c r="L1052" i="31"/>
  <c r="K1052" i="31"/>
  <c r="J1052" i="31"/>
  <c r="B1052" i="31"/>
  <c r="A1052" i="31"/>
  <c r="R1051" i="31"/>
  <c r="Q1051" i="31"/>
  <c r="P1051" i="31"/>
  <c r="O1051" i="31"/>
  <c r="N1051" i="31"/>
  <c r="M1051" i="31"/>
  <c r="L1051" i="31"/>
  <c r="K1051" i="31"/>
  <c r="J1051" i="31"/>
  <c r="B1051" i="31"/>
  <c r="A1051" i="31"/>
  <c r="R1050" i="31"/>
  <c r="Q1050" i="31"/>
  <c r="P1050" i="31"/>
  <c r="O1050" i="31"/>
  <c r="N1050" i="31"/>
  <c r="M1050" i="31"/>
  <c r="L1050" i="31"/>
  <c r="K1050" i="31"/>
  <c r="J1050" i="31"/>
  <c r="B1050" i="31"/>
  <c r="A1050" i="31"/>
  <c r="R1049" i="31"/>
  <c r="Q1049" i="31"/>
  <c r="P1049" i="31"/>
  <c r="O1049" i="31"/>
  <c r="N1049" i="31"/>
  <c r="M1049" i="31"/>
  <c r="L1049" i="31"/>
  <c r="K1049" i="31"/>
  <c r="J1049" i="31"/>
  <c r="B1049" i="31"/>
  <c r="A1049" i="31"/>
  <c r="R1048" i="31"/>
  <c r="Q1048" i="31"/>
  <c r="P1048" i="31"/>
  <c r="O1048" i="31"/>
  <c r="N1048" i="31"/>
  <c r="M1048" i="31"/>
  <c r="L1048" i="31"/>
  <c r="K1048" i="31"/>
  <c r="J1048" i="31"/>
  <c r="B1048" i="31"/>
  <c r="A1048" i="31"/>
  <c r="R1047" i="31"/>
  <c r="Q1047" i="31"/>
  <c r="P1047" i="31"/>
  <c r="O1047" i="31"/>
  <c r="N1047" i="31"/>
  <c r="M1047" i="31"/>
  <c r="L1047" i="31"/>
  <c r="K1047" i="31"/>
  <c r="J1047" i="31"/>
  <c r="B1047" i="31"/>
  <c r="A1047" i="31"/>
  <c r="R1046" i="31"/>
  <c r="Q1046" i="31"/>
  <c r="P1046" i="31"/>
  <c r="O1046" i="31"/>
  <c r="N1046" i="31"/>
  <c r="M1046" i="31"/>
  <c r="L1046" i="31"/>
  <c r="K1046" i="31"/>
  <c r="J1046" i="31"/>
  <c r="B1046" i="31"/>
  <c r="A1046" i="31"/>
  <c r="R1045" i="31"/>
  <c r="Q1045" i="31"/>
  <c r="P1045" i="31"/>
  <c r="O1045" i="31"/>
  <c r="N1045" i="31"/>
  <c r="M1045" i="31"/>
  <c r="L1045" i="31"/>
  <c r="K1045" i="31"/>
  <c r="J1045" i="31"/>
  <c r="B1045" i="31"/>
  <c r="A1045" i="31"/>
  <c r="R1044" i="31"/>
  <c r="Q1044" i="31"/>
  <c r="P1044" i="31"/>
  <c r="O1044" i="31"/>
  <c r="N1044" i="31"/>
  <c r="M1044" i="31"/>
  <c r="L1044" i="31"/>
  <c r="K1044" i="31"/>
  <c r="J1044" i="31"/>
  <c r="B1044" i="31"/>
  <c r="A1044" i="31"/>
  <c r="R1043" i="31"/>
  <c r="Q1043" i="31"/>
  <c r="P1043" i="31"/>
  <c r="O1043" i="31"/>
  <c r="N1043" i="31"/>
  <c r="M1043" i="31"/>
  <c r="L1043" i="31"/>
  <c r="K1043" i="31"/>
  <c r="J1043" i="31"/>
  <c r="B1043" i="31"/>
  <c r="A1043" i="31"/>
  <c r="R1042" i="31"/>
  <c r="Q1042" i="31"/>
  <c r="P1042" i="31"/>
  <c r="O1042" i="31"/>
  <c r="N1042" i="31"/>
  <c r="M1042" i="31"/>
  <c r="L1042" i="31"/>
  <c r="K1042" i="31"/>
  <c r="J1042" i="31"/>
  <c r="B1042" i="31"/>
  <c r="A1042" i="31"/>
  <c r="R1041" i="31"/>
  <c r="Q1041" i="31"/>
  <c r="P1041" i="31"/>
  <c r="O1041" i="31"/>
  <c r="N1041" i="31"/>
  <c r="M1041" i="31"/>
  <c r="L1041" i="31"/>
  <c r="K1041" i="31"/>
  <c r="J1041" i="31"/>
  <c r="B1041" i="31"/>
  <c r="A1041" i="31"/>
  <c r="R1040" i="31"/>
  <c r="Q1040" i="31"/>
  <c r="P1040" i="31"/>
  <c r="O1040" i="31"/>
  <c r="N1040" i="31"/>
  <c r="M1040" i="31"/>
  <c r="L1040" i="31"/>
  <c r="K1040" i="31"/>
  <c r="J1040" i="31"/>
  <c r="B1040" i="31"/>
  <c r="A1040" i="31"/>
  <c r="R1039" i="31"/>
  <c r="Q1039" i="31"/>
  <c r="P1039" i="31"/>
  <c r="O1039" i="31"/>
  <c r="N1039" i="31"/>
  <c r="M1039" i="31"/>
  <c r="L1039" i="31"/>
  <c r="K1039" i="31"/>
  <c r="J1039" i="31"/>
  <c r="B1039" i="31"/>
  <c r="A1039" i="31"/>
  <c r="R1038" i="31"/>
  <c r="Q1038" i="31"/>
  <c r="P1038" i="31"/>
  <c r="O1038" i="31"/>
  <c r="N1038" i="31"/>
  <c r="M1038" i="31"/>
  <c r="L1038" i="31"/>
  <c r="K1038" i="31"/>
  <c r="J1038" i="31"/>
  <c r="B1038" i="31"/>
  <c r="A1038" i="31"/>
  <c r="R1037" i="31"/>
  <c r="Q1037" i="31"/>
  <c r="P1037" i="31"/>
  <c r="O1037" i="31"/>
  <c r="N1037" i="31"/>
  <c r="M1037" i="31"/>
  <c r="L1037" i="31"/>
  <c r="K1037" i="31"/>
  <c r="J1037" i="31"/>
  <c r="B1037" i="31"/>
  <c r="A1037" i="31"/>
  <c r="R1036" i="31"/>
  <c r="Q1036" i="31"/>
  <c r="P1036" i="31"/>
  <c r="O1036" i="31"/>
  <c r="N1036" i="31"/>
  <c r="M1036" i="31"/>
  <c r="L1036" i="31"/>
  <c r="K1036" i="31"/>
  <c r="J1036" i="31"/>
  <c r="B1036" i="31"/>
  <c r="A1036" i="31"/>
  <c r="R1035" i="31"/>
  <c r="Q1035" i="31"/>
  <c r="P1035" i="31"/>
  <c r="O1035" i="31"/>
  <c r="N1035" i="31"/>
  <c r="M1035" i="31"/>
  <c r="L1035" i="31"/>
  <c r="K1035" i="31"/>
  <c r="J1035" i="31"/>
  <c r="B1035" i="31"/>
  <c r="A1035" i="31"/>
  <c r="R1034" i="31"/>
  <c r="Q1034" i="31"/>
  <c r="P1034" i="31"/>
  <c r="O1034" i="31"/>
  <c r="N1034" i="31"/>
  <c r="M1034" i="31"/>
  <c r="L1034" i="31"/>
  <c r="K1034" i="31"/>
  <c r="J1034" i="31"/>
  <c r="B1034" i="31"/>
  <c r="A1034" i="31"/>
  <c r="R1033" i="31"/>
  <c r="Q1033" i="31"/>
  <c r="P1033" i="31"/>
  <c r="O1033" i="31"/>
  <c r="N1033" i="31"/>
  <c r="M1033" i="31"/>
  <c r="L1033" i="31"/>
  <c r="K1033" i="31"/>
  <c r="J1033" i="31"/>
  <c r="B1033" i="31"/>
  <c r="A1033" i="31"/>
  <c r="R1032" i="31"/>
  <c r="Q1032" i="31"/>
  <c r="P1032" i="31"/>
  <c r="O1032" i="31"/>
  <c r="N1032" i="31"/>
  <c r="M1032" i="31"/>
  <c r="L1032" i="31"/>
  <c r="K1032" i="31"/>
  <c r="J1032" i="31"/>
  <c r="B1032" i="31"/>
  <c r="A1032" i="31"/>
  <c r="R1031" i="31"/>
  <c r="Q1031" i="31"/>
  <c r="P1031" i="31"/>
  <c r="O1031" i="31"/>
  <c r="N1031" i="31"/>
  <c r="M1031" i="31"/>
  <c r="L1031" i="31"/>
  <c r="K1031" i="31"/>
  <c r="J1031" i="31"/>
  <c r="B1031" i="31"/>
  <c r="A1031" i="31"/>
  <c r="R1030" i="31"/>
  <c r="Q1030" i="31"/>
  <c r="P1030" i="31"/>
  <c r="O1030" i="31"/>
  <c r="N1030" i="31"/>
  <c r="M1030" i="31"/>
  <c r="L1030" i="31"/>
  <c r="K1030" i="31"/>
  <c r="J1030" i="31"/>
  <c r="B1030" i="31"/>
  <c r="A1030" i="31"/>
  <c r="R1029" i="31"/>
  <c r="Q1029" i="31"/>
  <c r="P1029" i="31"/>
  <c r="O1029" i="31"/>
  <c r="N1029" i="31"/>
  <c r="M1029" i="31"/>
  <c r="L1029" i="31"/>
  <c r="K1029" i="31"/>
  <c r="J1029" i="31"/>
  <c r="B1029" i="31"/>
  <c r="A1029" i="31"/>
  <c r="R1028" i="31"/>
  <c r="Q1028" i="31"/>
  <c r="P1028" i="31"/>
  <c r="O1028" i="31"/>
  <c r="N1028" i="31"/>
  <c r="M1028" i="31"/>
  <c r="L1028" i="31"/>
  <c r="K1028" i="31"/>
  <c r="J1028" i="31"/>
  <c r="B1028" i="31"/>
  <c r="A1028" i="31"/>
  <c r="R1027" i="31"/>
  <c r="Q1027" i="31"/>
  <c r="P1027" i="31"/>
  <c r="O1027" i="31"/>
  <c r="N1027" i="31"/>
  <c r="M1027" i="31"/>
  <c r="L1027" i="31"/>
  <c r="K1027" i="31"/>
  <c r="J1027" i="31"/>
  <c r="B1027" i="31"/>
  <c r="A1027" i="31"/>
  <c r="R1026" i="31"/>
  <c r="Q1026" i="31"/>
  <c r="P1026" i="31"/>
  <c r="O1026" i="31"/>
  <c r="N1026" i="31"/>
  <c r="M1026" i="31"/>
  <c r="L1026" i="31"/>
  <c r="K1026" i="31"/>
  <c r="J1026" i="31"/>
  <c r="B1026" i="31"/>
  <c r="A1026" i="31"/>
  <c r="R1025" i="31"/>
  <c r="Q1025" i="31"/>
  <c r="P1025" i="31"/>
  <c r="O1025" i="31"/>
  <c r="N1025" i="31"/>
  <c r="M1025" i="31"/>
  <c r="L1025" i="31"/>
  <c r="K1025" i="31"/>
  <c r="J1025" i="31"/>
  <c r="B1025" i="31"/>
  <c r="A1025" i="31"/>
  <c r="R1024" i="31"/>
  <c r="Q1024" i="31"/>
  <c r="P1024" i="31"/>
  <c r="O1024" i="31"/>
  <c r="N1024" i="31"/>
  <c r="M1024" i="31"/>
  <c r="L1024" i="31"/>
  <c r="K1024" i="31"/>
  <c r="J1024" i="31"/>
  <c r="B1024" i="31"/>
  <c r="A1024" i="31"/>
  <c r="R1023" i="31"/>
  <c r="Q1023" i="31"/>
  <c r="P1023" i="31"/>
  <c r="O1023" i="31"/>
  <c r="N1023" i="31"/>
  <c r="M1023" i="31"/>
  <c r="L1023" i="31"/>
  <c r="K1023" i="31"/>
  <c r="J1023" i="31"/>
  <c r="B1023" i="31"/>
  <c r="A1023" i="31"/>
  <c r="R1022" i="31"/>
  <c r="Q1022" i="31"/>
  <c r="P1022" i="31"/>
  <c r="O1022" i="31"/>
  <c r="N1022" i="31"/>
  <c r="M1022" i="31"/>
  <c r="L1022" i="31"/>
  <c r="K1022" i="31"/>
  <c r="J1022" i="31"/>
  <c r="B1022" i="31"/>
  <c r="A1022" i="31"/>
  <c r="R1021" i="31"/>
  <c r="Q1021" i="31"/>
  <c r="P1021" i="31"/>
  <c r="O1021" i="31"/>
  <c r="N1021" i="31"/>
  <c r="M1021" i="31"/>
  <c r="L1021" i="31"/>
  <c r="K1021" i="31"/>
  <c r="J1021" i="31"/>
  <c r="B1021" i="31"/>
  <c r="A1021" i="31"/>
  <c r="R1020" i="31"/>
  <c r="Q1020" i="31"/>
  <c r="P1020" i="31"/>
  <c r="O1020" i="31"/>
  <c r="N1020" i="31"/>
  <c r="M1020" i="31"/>
  <c r="L1020" i="31"/>
  <c r="K1020" i="31"/>
  <c r="J1020" i="31"/>
  <c r="B1020" i="31"/>
  <c r="A1020" i="31"/>
  <c r="R1019" i="31"/>
  <c r="Q1019" i="31"/>
  <c r="P1019" i="31"/>
  <c r="O1019" i="31"/>
  <c r="N1019" i="31"/>
  <c r="M1019" i="31"/>
  <c r="L1019" i="31"/>
  <c r="K1019" i="31"/>
  <c r="J1019" i="31"/>
  <c r="B1019" i="31"/>
  <c r="A1019" i="31"/>
  <c r="R1018" i="31"/>
  <c r="Q1018" i="31"/>
  <c r="P1018" i="31"/>
  <c r="O1018" i="31"/>
  <c r="N1018" i="31"/>
  <c r="M1018" i="31"/>
  <c r="L1018" i="31"/>
  <c r="K1018" i="31"/>
  <c r="J1018" i="31"/>
  <c r="B1018" i="31"/>
  <c r="A1018" i="31"/>
  <c r="R1017" i="31"/>
  <c r="Q1017" i="31"/>
  <c r="P1017" i="31"/>
  <c r="O1017" i="31"/>
  <c r="N1017" i="31"/>
  <c r="M1017" i="31"/>
  <c r="L1017" i="31"/>
  <c r="K1017" i="31"/>
  <c r="J1017" i="31"/>
  <c r="B1017" i="31"/>
  <c r="A1017" i="31"/>
  <c r="R1016" i="31"/>
  <c r="Q1016" i="31"/>
  <c r="P1016" i="31"/>
  <c r="O1016" i="31"/>
  <c r="N1016" i="31"/>
  <c r="M1016" i="31"/>
  <c r="L1016" i="31"/>
  <c r="K1016" i="31"/>
  <c r="J1016" i="31"/>
  <c r="B1016" i="31"/>
  <c r="A1016" i="31"/>
  <c r="R1015" i="31"/>
  <c r="Q1015" i="31"/>
  <c r="P1015" i="31"/>
  <c r="O1015" i="31"/>
  <c r="N1015" i="31"/>
  <c r="M1015" i="31"/>
  <c r="L1015" i="31"/>
  <c r="K1015" i="31"/>
  <c r="J1015" i="31"/>
  <c r="B1015" i="31"/>
  <c r="A1015" i="31"/>
  <c r="R1014" i="31"/>
  <c r="Q1014" i="31"/>
  <c r="P1014" i="31"/>
  <c r="O1014" i="31"/>
  <c r="N1014" i="31"/>
  <c r="M1014" i="31"/>
  <c r="L1014" i="31"/>
  <c r="K1014" i="31"/>
  <c r="J1014" i="31"/>
  <c r="B1014" i="31"/>
  <c r="A1014" i="31"/>
  <c r="R1013" i="31"/>
  <c r="Q1013" i="31"/>
  <c r="P1013" i="31"/>
  <c r="O1013" i="31"/>
  <c r="N1013" i="31"/>
  <c r="M1013" i="31"/>
  <c r="L1013" i="31"/>
  <c r="K1013" i="31"/>
  <c r="J1013" i="31"/>
  <c r="B1013" i="31"/>
  <c r="A1013" i="31"/>
  <c r="R1012" i="31"/>
  <c r="Q1012" i="31"/>
  <c r="P1012" i="31"/>
  <c r="O1012" i="31"/>
  <c r="N1012" i="31"/>
  <c r="M1012" i="31"/>
  <c r="L1012" i="31"/>
  <c r="K1012" i="31"/>
  <c r="J1012" i="31"/>
  <c r="B1012" i="31"/>
  <c r="A1012" i="31"/>
  <c r="R1011" i="31"/>
  <c r="Q1011" i="31"/>
  <c r="P1011" i="31"/>
  <c r="O1011" i="31"/>
  <c r="N1011" i="31"/>
  <c r="M1011" i="31"/>
  <c r="L1011" i="31"/>
  <c r="K1011" i="31"/>
  <c r="J1011" i="31"/>
  <c r="B1011" i="31"/>
  <c r="A1011" i="31"/>
  <c r="R1010" i="31"/>
  <c r="Q1010" i="31"/>
  <c r="P1010" i="31"/>
  <c r="O1010" i="31"/>
  <c r="N1010" i="31"/>
  <c r="M1010" i="31"/>
  <c r="L1010" i="31"/>
  <c r="K1010" i="31"/>
  <c r="J1010" i="31"/>
  <c r="B1010" i="31"/>
  <c r="A1010" i="31"/>
  <c r="R1009" i="31"/>
  <c r="Q1009" i="31"/>
  <c r="P1009" i="31"/>
  <c r="O1009" i="31"/>
  <c r="N1009" i="31"/>
  <c r="M1009" i="31"/>
  <c r="L1009" i="31"/>
  <c r="K1009" i="31"/>
  <c r="J1009" i="31"/>
  <c r="B1009" i="31"/>
  <c r="A1009" i="31"/>
  <c r="R1008" i="31"/>
  <c r="Q1008" i="31"/>
  <c r="P1008" i="31"/>
  <c r="O1008" i="31"/>
  <c r="N1008" i="31"/>
  <c r="M1008" i="31"/>
  <c r="L1008" i="31"/>
  <c r="K1008" i="31"/>
  <c r="J1008" i="31"/>
  <c r="B1008" i="31"/>
  <c r="A1008" i="31"/>
  <c r="R1007" i="31"/>
  <c r="Q1007" i="31"/>
  <c r="P1007" i="31"/>
  <c r="O1007" i="31"/>
  <c r="N1007" i="31"/>
  <c r="M1007" i="31"/>
  <c r="L1007" i="31"/>
  <c r="K1007" i="31"/>
  <c r="J1007" i="31"/>
  <c r="B1007" i="31"/>
  <c r="A1007" i="31"/>
  <c r="R1006" i="31"/>
  <c r="Q1006" i="31"/>
  <c r="P1006" i="31"/>
  <c r="O1006" i="31"/>
  <c r="N1006" i="31"/>
  <c r="M1006" i="31"/>
  <c r="L1006" i="31"/>
  <c r="K1006" i="31"/>
  <c r="J1006" i="31"/>
  <c r="B1006" i="31"/>
  <c r="A1006" i="31"/>
  <c r="R1005" i="31"/>
  <c r="Q1005" i="31"/>
  <c r="P1005" i="31"/>
  <c r="O1005" i="31"/>
  <c r="N1005" i="31"/>
  <c r="M1005" i="31"/>
  <c r="L1005" i="31"/>
  <c r="K1005" i="31"/>
  <c r="J1005" i="31"/>
  <c r="B1005" i="31"/>
  <c r="A1005" i="31"/>
  <c r="R1004" i="31"/>
  <c r="Q1004" i="31"/>
  <c r="P1004" i="31"/>
  <c r="O1004" i="31"/>
  <c r="N1004" i="31"/>
  <c r="M1004" i="31"/>
  <c r="L1004" i="31"/>
  <c r="K1004" i="31"/>
  <c r="J1004" i="31"/>
  <c r="B1004" i="31"/>
  <c r="A1004" i="31"/>
  <c r="R1003" i="31"/>
  <c r="Q1003" i="31"/>
  <c r="P1003" i="31"/>
  <c r="O1003" i="31"/>
  <c r="N1003" i="31"/>
  <c r="M1003" i="31"/>
  <c r="L1003" i="31"/>
  <c r="K1003" i="31"/>
  <c r="J1003" i="31"/>
  <c r="B1003" i="31"/>
  <c r="A1003" i="31"/>
  <c r="R1002" i="31"/>
  <c r="Q1002" i="31"/>
  <c r="P1002" i="31"/>
  <c r="O1002" i="31"/>
  <c r="N1002" i="31"/>
  <c r="M1002" i="31"/>
  <c r="L1002" i="31"/>
  <c r="K1002" i="31"/>
  <c r="J1002" i="31"/>
  <c r="B1002" i="31"/>
  <c r="A1002" i="31"/>
  <c r="R1001" i="31"/>
  <c r="Q1001" i="31"/>
  <c r="P1001" i="31"/>
  <c r="O1001" i="31"/>
  <c r="N1001" i="31"/>
  <c r="M1001" i="31"/>
  <c r="L1001" i="31"/>
  <c r="K1001" i="31"/>
  <c r="J1001" i="31"/>
  <c r="B1001" i="31"/>
  <c r="A1001" i="31"/>
  <c r="R1000" i="31"/>
  <c r="Q1000" i="31"/>
  <c r="P1000" i="31"/>
  <c r="O1000" i="31"/>
  <c r="N1000" i="31"/>
  <c r="M1000" i="31"/>
  <c r="L1000" i="31"/>
  <c r="K1000" i="31"/>
  <c r="J1000" i="31"/>
  <c r="B1000" i="31"/>
  <c r="A1000" i="31"/>
  <c r="R999" i="31"/>
  <c r="Q999" i="31"/>
  <c r="P999" i="31"/>
  <c r="O999" i="31"/>
  <c r="N999" i="31"/>
  <c r="M999" i="31"/>
  <c r="L999" i="31"/>
  <c r="K999" i="31"/>
  <c r="J999" i="31"/>
  <c r="B999" i="31"/>
  <c r="A999" i="31"/>
  <c r="R998" i="31"/>
  <c r="Q998" i="31"/>
  <c r="P998" i="31"/>
  <c r="O998" i="31"/>
  <c r="N998" i="31"/>
  <c r="M998" i="31"/>
  <c r="L998" i="31"/>
  <c r="K998" i="31"/>
  <c r="J998" i="31"/>
  <c r="B998" i="31"/>
  <c r="A998" i="31"/>
  <c r="R997" i="31"/>
  <c r="Q997" i="31"/>
  <c r="P997" i="31"/>
  <c r="O997" i="31"/>
  <c r="N997" i="31"/>
  <c r="M997" i="31"/>
  <c r="L997" i="31"/>
  <c r="K997" i="31"/>
  <c r="J997" i="31"/>
  <c r="B997" i="31"/>
  <c r="A997" i="31"/>
  <c r="R996" i="31"/>
  <c r="Q996" i="31"/>
  <c r="P996" i="31"/>
  <c r="O996" i="31"/>
  <c r="N996" i="31"/>
  <c r="M996" i="31"/>
  <c r="L996" i="31"/>
  <c r="K996" i="31"/>
  <c r="J996" i="31"/>
  <c r="B996" i="31"/>
  <c r="A996" i="31"/>
  <c r="R995" i="31"/>
  <c r="Q995" i="31"/>
  <c r="P995" i="31"/>
  <c r="O995" i="31"/>
  <c r="N995" i="31"/>
  <c r="M995" i="31"/>
  <c r="L995" i="31"/>
  <c r="K995" i="31"/>
  <c r="J995" i="31"/>
  <c r="B995" i="31"/>
  <c r="A995" i="31"/>
  <c r="R994" i="31"/>
  <c r="Q994" i="31"/>
  <c r="P994" i="31"/>
  <c r="O994" i="31"/>
  <c r="N994" i="31"/>
  <c r="M994" i="31"/>
  <c r="L994" i="31"/>
  <c r="K994" i="31"/>
  <c r="J994" i="31"/>
  <c r="B994" i="31"/>
  <c r="A994" i="31"/>
  <c r="R993" i="31"/>
  <c r="Q993" i="31"/>
  <c r="P993" i="31"/>
  <c r="O993" i="31"/>
  <c r="N993" i="31"/>
  <c r="M993" i="31"/>
  <c r="L993" i="31"/>
  <c r="K993" i="31"/>
  <c r="J993" i="31"/>
  <c r="B993" i="31"/>
  <c r="A993" i="31"/>
  <c r="R992" i="31"/>
  <c r="Q992" i="31"/>
  <c r="P992" i="31"/>
  <c r="O992" i="31"/>
  <c r="N992" i="31"/>
  <c r="M992" i="31"/>
  <c r="L992" i="31"/>
  <c r="K992" i="31"/>
  <c r="J992" i="31"/>
  <c r="B992" i="31"/>
  <c r="A992" i="31"/>
  <c r="R991" i="31"/>
  <c r="Q991" i="31"/>
  <c r="P991" i="31"/>
  <c r="O991" i="31"/>
  <c r="N991" i="31"/>
  <c r="M991" i="31"/>
  <c r="L991" i="31"/>
  <c r="K991" i="31"/>
  <c r="J991" i="31"/>
  <c r="B991" i="31"/>
  <c r="A991" i="31"/>
  <c r="R990" i="31"/>
  <c r="Q990" i="31"/>
  <c r="P990" i="31"/>
  <c r="O990" i="31"/>
  <c r="N990" i="31"/>
  <c r="M990" i="31"/>
  <c r="L990" i="31"/>
  <c r="K990" i="31"/>
  <c r="J990" i="31"/>
  <c r="B990" i="31"/>
  <c r="A990" i="31"/>
  <c r="R989" i="31"/>
  <c r="Q989" i="31"/>
  <c r="P989" i="31"/>
  <c r="O989" i="31"/>
  <c r="N989" i="31"/>
  <c r="M989" i="31"/>
  <c r="L989" i="31"/>
  <c r="K989" i="31"/>
  <c r="J989" i="31"/>
  <c r="B989" i="31"/>
  <c r="A989" i="31"/>
  <c r="R988" i="31"/>
  <c r="Q988" i="31"/>
  <c r="P988" i="31"/>
  <c r="O988" i="31"/>
  <c r="N988" i="31"/>
  <c r="M988" i="31"/>
  <c r="L988" i="31"/>
  <c r="K988" i="31"/>
  <c r="J988" i="31"/>
  <c r="B988" i="31"/>
  <c r="A988" i="31"/>
  <c r="R987" i="31"/>
  <c r="Q987" i="31"/>
  <c r="P987" i="31"/>
  <c r="O987" i="31"/>
  <c r="N987" i="31"/>
  <c r="M987" i="31"/>
  <c r="L987" i="31"/>
  <c r="K987" i="31"/>
  <c r="J987" i="31"/>
  <c r="B987" i="31"/>
  <c r="A987" i="31"/>
  <c r="R986" i="31"/>
  <c r="Q986" i="31"/>
  <c r="P986" i="31"/>
  <c r="O986" i="31"/>
  <c r="N986" i="31"/>
  <c r="M986" i="31"/>
  <c r="L986" i="31"/>
  <c r="K986" i="31"/>
  <c r="J986" i="31"/>
  <c r="B986" i="31"/>
  <c r="A986" i="31"/>
  <c r="R985" i="31"/>
  <c r="Q985" i="31"/>
  <c r="P985" i="31"/>
  <c r="O985" i="31"/>
  <c r="N985" i="31"/>
  <c r="M985" i="31"/>
  <c r="L985" i="31"/>
  <c r="K985" i="31"/>
  <c r="J985" i="31"/>
  <c r="B985" i="31"/>
  <c r="A985" i="31"/>
  <c r="R984" i="31"/>
  <c r="Q984" i="31"/>
  <c r="P984" i="31"/>
  <c r="O984" i="31"/>
  <c r="N984" i="31"/>
  <c r="M984" i="31"/>
  <c r="L984" i="31"/>
  <c r="K984" i="31"/>
  <c r="J984" i="31"/>
  <c r="B984" i="31"/>
  <c r="A984" i="31"/>
  <c r="R983" i="31"/>
  <c r="Q983" i="31"/>
  <c r="P983" i="31"/>
  <c r="O983" i="31"/>
  <c r="N983" i="31"/>
  <c r="M983" i="31"/>
  <c r="L983" i="31"/>
  <c r="K983" i="31"/>
  <c r="J983" i="31"/>
  <c r="B983" i="31"/>
  <c r="A983" i="31"/>
  <c r="R982" i="31"/>
  <c r="Q982" i="31"/>
  <c r="P982" i="31"/>
  <c r="O982" i="31"/>
  <c r="N982" i="31"/>
  <c r="M982" i="31"/>
  <c r="L982" i="31"/>
  <c r="K982" i="31"/>
  <c r="J982" i="31"/>
  <c r="B982" i="31"/>
  <c r="A982" i="31"/>
  <c r="R981" i="31"/>
  <c r="Q981" i="31"/>
  <c r="P981" i="31"/>
  <c r="O981" i="31"/>
  <c r="N981" i="31"/>
  <c r="M981" i="31"/>
  <c r="L981" i="31"/>
  <c r="K981" i="31"/>
  <c r="J981" i="31"/>
  <c r="B981" i="31"/>
  <c r="A981" i="31"/>
  <c r="R980" i="31"/>
  <c r="Q980" i="31"/>
  <c r="P980" i="31"/>
  <c r="O980" i="31"/>
  <c r="N980" i="31"/>
  <c r="M980" i="31"/>
  <c r="L980" i="31"/>
  <c r="K980" i="31"/>
  <c r="J980" i="31"/>
  <c r="B980" i="31"/>
  <c r="A980" i="31"/>
  <c r="R979" i="31"/>
  <c r="Q979" i="31"/>
  <c r="P979" i="31"/>
  <c r="O979" i="31"/>
  <c r="N979" i="31"/>
  <c r="M979" i="31"/>
  <c r="L979" i="31"/>
  <c r="K979" i="31"/>
  <c r="J979" i="31"/>
  <c r="B979" i="31"/>
  <c r="A979" i="31"/>
  <c r="R978" i="31"/>
  <c r="Q978" i="31"/>
  <c r="P978" i="31"/>
  <c r="O978" i="31"/>
  <c r="N978" i="31"/>
  <c r="M978" i="31"/>
  <c r="L978" i="31"/>
  <c r="K978" i="31"/>
  <c r="J978" i="31"/>
  <c r="B978" i="31"/>
  <c r="A978" i="31"/>
  <c r="R977" i="31"/>
  <c r="Q977" i="31"/>
  <c r="P977" i="31"/>
  <c r="O977" i="31"/>
  <c r="N977" i="31"/>
  <c r="M977" i="31"/>
  <c r="L977" i="31"/>
  <c r="K977" i="31"/>
  <c r="J977" i="31"/>
  <c r="B977" i="31"/>
  <c r="A977" i="31"/>
  <c r="R976" i="31"/>
  <c r="Q976" i="31"/>
  <c r="P976" i="31"/>
  <c r="O976" i="31"/>
  <c r="N976" i="31"/>
  <c r="M976" i="31"/>
  <c r="L976" i="31"/>
  <c r="K976" i="31"/>
  <c r="J976" i="31"/>
  <c r="B976" i="31"/>
  <c r="A976" i="31"/>
  <c r="R975" i="31"/>
  <c r="Q975" i="31"/>
  <c r="P975" i="31"/>
  <c r="O975" i="31"/>
  <c r="N975" i="31"/>
  <c r="M975" i="31"/>
  <c r="L975" i="31"/>
  <c r="K975" i="31"/>
  <c r="J975" i="31"/>
  <c r="B975" i="31"/>
  <c r="A975" i="31"/>
  <c r="R974" i="31"/>
  <c r="Q974" i="31"/>
  <c r="P974" i="31"/>
  <c r="O974" i="31"/>
  <c r="N974" i="31"/>
  <c r="M974" i="31"/>
  <c r="L974" i="31"/>
  <c r="K974" i="31"/>
  <c r="J974" i="31"/>
  <c r="B974" i="31"/>
  <c r="A974" i="31"/>
  <c r="R973" i="31"/>
  <c r="Q973" i="31"/>
  <c r="P973" i="31"/>
  <c r="O973" i="31"/>
  <c r="N973" i="31"/>
  <c r="M973" i="31"/>
  <c r="L973" i="31"/>
  <c r="K973" i="31"/>
  <c r="J973" i="31"/>
  <c r="B973" i="31"/>
  <c r="A973" i="31"/>
  <c r="R972" i="31"/>
  <c r="Q972" i="31"/>
  <c r="P972" i="31"/>
  <c r="O972" i="31"/>
  <c r="N972" i="31"/>
  <c r="M972" i="31"/>
  <c r="L972" i="31"/>
  <c r="K972" i="31"/>
  <c r="J972" i="31"/>
  <c r="B972" i="31"/>
  <c r="A972" i="31"/>
  <c r="R971" i="31"/>
  <c r="Q971" i="31"/>
  <c r="P971" i="31"/>
  <c r="O971" i="31"/>
  <c r="N971" i="31"/>
  <c r="M971" i="31"/>
  <c r="L971" i="31"/>
  <c r="K971" i="31"/>
  <c r="J971" i="31"/>
  <c r="B971" i="31"/>
  <c r="A971" i="31"/>
  <c r="R970" i="31"/>
  <c r="Q970" i="31"/>
  <c r="P970" i="31"/>
  <c r="O970" i="31"/>
  <c r="N970" i="31"/>
  <c r="M970" i="31"/>
  <c r="L970" i="31"/>
  <c r="K970" i="31"/>
  <c r="J970" i="31"/>
  <c r="B970" i="31"/>
  <c r="A970" i="31"/>
  <c r="R969" i="31"/>
  <c r="Q969" i="31"/>
  <c r="P969" i="31"/>
  <c r="O969" i="31"/>
  <c r="N969" i="31"/>
  <c r="M969" i="31"/>
  <c r="L969" i="31"/>
  <c r="K969" i="31"/>
  <c r="J969" i="31"/>
  <c r="B969" i="31"/>
  <c r="A969" i="31"/>
  <c r="R968" i="31"/>
  <c r="Q968" i="31"/>
  <c r="P968" i="31"/>
  <c r="O968" i="31"/>
  <c r="N968" i="31"/>
  <c r="M968" i="31"/>
  <c r="L968" i="31"/>
  <c r="K968" i="31"/>
  <c r="J968" i="31"/>
  <c r="B968" i="31"/>
  <c r="A968" i="31"/>
  <c r="R967" i="31"/>
  <c r="Q967" i="31"/>
  <c r="P967" i="31"/>
  <c r="O967" i="31"/>
  <c r="N967" i="31"/>
  <c r="M967" i="31"/>
  <c r="L967" i="31"/>
  <c r="K967" i="31"/>
  <c r="J967" i="31"/>
  <c r="B967" i="31"/>
  <c r="A967" i="31"/>
  <c r="R966" i="31"/>
  <c r="Q966" i="31"/>
  <c r="P966" i="31"/>
  <c r="O966" i="31"/>
  <c r="N966" i="31"/>
  <c r="M966" i="31"/>
  <c r="L966" i="31"/>
  <c r="K966" i="31"/>
  <c r="J966" i="31"/>
  <c r="B966" i="31"/>
  <c r="A966" i="31"/>
  <c r="R965" i="31"/>
  <c r="Q965" i="31"/>
  <c r="P965" i="31"/>
  <c r="O965" i="31"/>
  <c r="N965" i="31"/>
  <c r="M965" i="31"/>
  <c r="L965" i="31"/>
  <c r="K965" i="31"/>
  <c r="J965" i="31"/>
  <c r="B965" i="31"/>
  <c r="A965" i="31"/>
  <c r="R964" i="31"/>
  <c r="Q964" i="31"/>
  <c r="P964" i="31"/>
  <c r="O964" i="31"/>
  <c r="N964" i="31"/>
  <c r="M964" i="31"/>
  <c r="L964" i="31"/>
  <c r="K964" i="31"/>
  <c r="J964" i="31"/>
  <c r="B964" i="31"/>
  <c r="A964" i="31"/>
  <c r="R963" i="31"/>
  <c r="Q963" i="31"/>
  <c r="P963" i="31"/>
  <c r="O963" i="31"/>
  <c r="N963" i="31"/>
  <c r="M963" i="31"/>
  <c r="L963" i="31"/>
  <c r="K963" i="31"/>
  <c r="J963" i="31"/>
  <c r="B963" i="31"/>
  <c r="A963" i="31"/>
  <c r="R962" i="31"/>
  <c r="Q962" i="31"/>
  <c r="P962" i="31"/>
  <c r="O962" i="31"/>
  <c r="N962" i="31"/>
  <c r="M962" i="31"/>
  <c r="L962" i="31"/>
  <c r="K962" i="31"/>
  <c r="J962" i="31"/>
  <c r="B962" i="31"/>
  <c r="A962" i="31"/>
  <c r="R961" i="31"/>
  <c r="Q961" i="31"/>
  <c r="P961" i="31"/>
  <c r="O961" i="31"/>
  <c r="N961" i="31"/>
  <c r="M961" i="31"/>
  <c r="L961" i="31"/>
  <c r="K961" i="31"/>
  <c r="J961" i="31"/>
  <c r="B961" i="31"/>
  <c r="A961" i="31"/>
  <c r="R960" i="31"/>
  <c r="Q960" i="31"/>
  <c r="P960" i="31"/>
  <c r="O960" i="31"/>
  <c r="N960" i="31"/>
  <c r="M960" i="31"/>
  <c r="L960" i="31"/>
  <c r="K960" i="31"/>
  <c r="J960" i="31"/>
  <c r="B960" i="31"/>
  <c r="A960" i="31"/>
  <c r="R959" i="31"/>
  <c r="Q959" i="31"/>
  <c r="P959" i="31"/>
  <c r="O959" i="31"/>
  <c r="N959" i="31"/>
  <c r="M959" i="31"/>
  <c r="L959" i="31"/>
  <c r="K959" i="31"/>
  <c r="J959" i="31"/>
  <c r="B959" i="31"/>
  <c r="A959" i="31"/>
  <c r="R958" i="31"/>
  <c r="Q958" i="31"/>
  <c r="P958" i="31"/>
  <c r="O958" i="31"/>
  <c r="N958" i="31"/>
  <c r="M958" i="31"/>
  <c r="L958" i="31"/>
  <c r="K958" i="31"/>
  <c r="J958" i="31"/>
  <c r="B958" i="31"/>
  <c r="A958" i="31"/>
  <c r="R957" i="31"/>
  <c r="Q957" i="31"/>
  <c r="P957" i="31"/>
  <c r="O957" i="31"/>
  <c r="N957" i="31"/>
  <c r="M957" i="31"/>
  <c r="L957" i="31"/>
  <c r="K957" i="31"/>
  <c r="J957" i="31"/>
  <c r="B957" i="31"/>
  <c r="A957" i="31"/>
  <c r="R956" i="31"/>
  <c r="Q956" i="31"/>
  <c r="P956" i="31"/>
  <c r="O956" i="31"/>
  <c r="N956" i="31"/>
  <c r="M956" i="31"/>
  <c r="L956" i="31"/>
  <c r="K956" i="31"/>
  <c r="J956" i="31"/>
  <c r="B956" i="31"/>
  <c r="A956" i="31"/>
  <c r="R955" i="31"/>
  <c r="Q955" i="31"/>
  <c r="P955" i="31"/>
  <c r="O955" i="31"/>
  <c r="N955" i="31"/>
  <c r="M955" i="31"/>
  <c r="L955" i="31"/>
  <c r="K955" i="31"/>
  <c r="J955" i="31"/>
  <c r="B955" i="31"/>
  <c r="A955" i="31"/>
  <c r="R954" i="31"/>
  <c r="Q954" i="31"/>
  <c r="P954" i="31"/>
  <c r="O954" i="31"/>
  <c r="N954" i="31"/>
  <c r="M954" i="31"/>
  <c r="L954" i="31"/>
  <c r="K954" i="31"/>
  <c r="J954" i="31"/>
  <c r="B954" i="31"/>
  <c r="A954" i="31"/>
  <c r="R953" i="31"/>
  <c r="Q953" i="31"/>
  <c r="P953" i="31"/>
  <c r="O953" i="31"/>
  <c r="N953" i="31"/>
  <c r="M953" i="31"/>
  <c r="L953" i="31"/>
  <c r="K953" i="31"/>
  <c r="J953" i="31"/>
  <c r="B953" i="31"/>
  <c r="A953" i="31"/>
  <c r="R952" i="31"/>
  <c r="Q952" i="31"/>
  <c r="P952" i="31"/>
  <c r="O952" i="31"/>
  <c r="N952" i="31"/>
  <c r="M952" i="31"/>
  <c r="L952" i="31"/>
  <c r="K952" i="31"/>
  <c r="J952" i="31"/>
  <c r="B952" i="31"/>
  <c r="A952" i="31"/>
  <c r="R951" i="31"/>
  <c r="Q951" i="31"/>
  <c r="P951" i="31"/>
  <c r="O951" i="31"/>
  <c r="N951" i="31"/>
  <c r="M951" i="31"/>
  <c r="L951" i="31"/>
  <c r="K951" i="31"/>
  <c r="J951" i="31"/>
  <c r="B951" i="31"/>
  <c r="A951" i="31"/>
  <c r="R950" i="31"/>
  <c r="Q950" i="31"/>
  <c r="P950" i="31"/>
  <c r="O950" i="31"/>
  <c r="N950" i="31"/>
  <c r="M950" i="31"/>
  <c r="L950" i="31"/>
  <c r="K950" i="31"/>
  <c r="J950" i="31"/>
  <c r="B950" i="31"/>
  <c r="A950" i="31"/>
  <c r="R949" i="31"/>
  <c r="Q949" i="31"/>
  <c r="P949" i="31"/>
  <c r="O949" i="31"/>
  <c r="N949" i="31"/>
  <c r="M949" i="31"/>
  <c r="L949" i="31"/>
  <c r="K949" i="31"/>
  <c r="J949" i="31"/>
  <c r="B949" i="31"/>
  <c r="A949" i="31"/>
  <c r="R948" i="31"/>
  <c r="Q948" i="31"/>
  <c r="P948" i="31"/>
  <c r="O948" i="31"/>
  <c r="N948" i="31"/>
  <c r="M948" i="31"/>
  <c r="L948" i="31"/>
  <c r="K948" i="31"/>
  <c r="J948" i="31"/>
  <c r="B948" i="31"/>
  <c r="A948" i="31"/>
  <c r="R947" i="31"/>
  <c r="Q947" i="31"/>
  <c r="P947" i="31"/>
  <c r="O947" i="31"/>
  <c r="N947" i="31"/>
  <c r="M947" i="31"/>
  <c r="L947" i="31"/>
  <c r="K947" i="31"/>
  <c r="J947" i="31"/>
  <c r="B947" i="31"/>
  <c r="A947" i="31"/>
  <c r="R946" i="31"/>
  <c r="Q946" i="31"/>
  <c r="P946" i="31"/>
  <c r="O946" i="31"/>
  <c r="N946" i="31"/>
  <c r="M946" i="31"/>
  <c r="L946" i="31"/>
  <c r="K946" i="31"/>
  <c r="J946" i="31"/>
  <c r="B946" i="31"/>
  <c r="A946" i="31"/>
  <c r="R945" i="31"/>
  <c r="Q945" i="31"/>
  <c r="P945" i="31"/>
  <c r="O945" i="31"/>
  <c r="N945" i="31"/>
  <c r="M945" i="31"/>
  <c r="L945" i="31"/>
  <c r="K945" i="31"/>
  <c r="J945" i="31"/>
  <c r="B945" i="31"/>
  <c r="A945" i="31"/>
  <c r="R944" i="31"/>
  <c r="Q944" i="31"/>
  <c r="P944" i="31"/>
  <c r="O944" i="31"/>
  <c r="N944" i="31"/>
  <c r="M944" i="31"/>
  <c r="L944" i="31"/>
  <c r="K944" i="31"/>
  <c r="J944" i="31"/>
  <c r="B944" i="31"/>
  <c r="A944" i="31"/>
  <c r="R943" i="31"/>
  <c r="Q943" i="31"/>
  <c r="P943" i="31"/>
  <c r="O943" i="31"/>
  <c r="N943" i="31"/>
  <c r="M943" i="31"/>
  <c r="L943" i="31"/>
  <c r="K943" i="31"/>
  <c r="J943" i="31"/>
  <c r="B943" i="31"/>
  <c r="A943" i="31"/>
  <c r="R942" i="31"/>
  <c r="Q942" i="31"/>
  <c r="P942" i="31"/>
  <c r="O942" i="31"/>
  <c r="N942" i="31"/>
  <c r="M942" i="31"/>
  <c r="L942" i="31"/>
  <c r="K942" i="31"/>
  <c r="J942" i="31"/>
  <c r="B942" i="31"/>
  <c r="A942" i="31"/>
  <c r="R941" i="31"/>
  <c r="Q941" i="31"/>
  <c r="P941" i="31"/>
  <c r="O941" i="31"/>
  <c r="N941" i="31"/>
  <c r="M941" i="31"/>
  <c r="L941" i="31"/>
  <c r="K941" i="31"/>
  <c r="J941" i="31"/>
  <c r="B941" i="31"/>
  <c r="A941" i="31"/>
  <c r="R940" i="31"/>
  <c r="Q940" i="31"/>
  <c r="P940" i="31"/>
  <c r="O940" i="31"/>
  <c r="N940" i="31"/>
  <c r="M940" i="31"/>
  <c r="L940" i="31"/>
  <c r="K940" i="31"/>
  <c r="J940" i="31"/>
  <c r="B940" i="31"/>
  <c r="A940" i="31"/>
  <c r="R939" i="31"/>
  <c r="Q939" i="31"/>
  <c r="P939" i="31"/>
  <c r="O939" i="31"/>
  <c r="N939" i="31"/>
  <c r="M939" i="31"/>
  <c r="L939" i="31"/>
  <c r="K939" i="31"/>
  <c r="J939" i="31"/>
  <c r="B939" i="31"/>
  <c r="A939" i="31"/>
  <c r="R938" i="31"/>
  <c r="Q938" i="31"/>
  <c r="P938" i="31"/>
  <c r="O938" i="31"/>
  <c r="N938" i="31"/>
  <c r="M938" i="31"/>
  <c r="L938" i="31"/>
  <c r="K938" i="31"/>
  <c r="J938" i="31"/>
  <c r="B938" i="31"/>
  <c r="A938" i="31"/>
  <c r="R937" i="31"/>
  <c r="Q937" i="31"/>
  <c r="P937" i="31"/>
  <c r="O937" i="31"/>
  <c r="N937" i="31"/>
  <c r="M937" i="31"/>
  <c r="L937" i="31"/>
  <c r="K937" i="31"/>
  <c r="J937" i="31"/>
  <c r="B937" i="31"/>
  <c r="A937" i="31"/>
  <c r="R936" i="31"/>
  <c r="Q936" i="31"/>
  <c r="P936" i="31"/>
  <c r="O936" i="31"/>
  <c r="N936" i="31"/>
  <c r="M936" i="31"/>
  <c r="L936" i="31"/>
  <c r="K936" i="31"/>
  <c r="J936" i="31"/>
  <c r="B936" i="31"/>
  <c r="A936" i="31"/>
  <c r="R935" i="31"/>
  <c r="Q935" i="31"/>
  <c r="P935" i="31"/>
  <c r="O935" i="31"/>
  <c r="N935" i="31"/>
  <c r="M935" i="31"/>
  <c r="L935" i="31"/>
  <c r="K935" i="31"/>
  <c r="J935" i="31"/>
  <c r="B935" i="31"/>
  <c r="A935" i="31"/>
  <c r="R934" i="31"/>
  <c r="Q934" i="31"/>
  <c r="P934" i="31"/>
  <c r="O934" i="31"/>
  <c r="N934" i="31"/>
  <c r="M934" i="31"/>
  <c r="L934" i="31"/>
  <c r="K934" i="31"/>
  <c r="J934" i="31"/>
  <c r="B934" i="31"/>
  <c r="A934" i="31"/>
  <c r="R933" i="31"/>
  <c r="Q933" i="31"/>
  <c r="P933" i="31"/>
  <c r="O933" i="31"/>
  <c r="N933" i="31"/>
  <c r="M933" i="31"/>
  <c r="L933" i="31"/>
  <c r="K933" i="31"/>
  <c r="J933" i="31"/>
  <c r="B933" i="31"/>
  <c r="A933" i="31"/>
  <c r="R932" i="31"/>
  <c r="Q932" i="31"/>
  <c r="P932" i="31"/>
  <c r="O932" i="31"/>
  <c r="N932" i="31"/>
  <c r="M932" i="31"/>
  <c r="L932" i="31"/>
  <c r="K932" i="31"/>
  <c r="J932" i="31"/>
  <c r="B932" i="31"/>
  <c r="A932" i="31"/>
  <c r="R931" i="31"/>
  <c r="Q931" i="31"/>
  <c r="P931" i="31"/>
  <c r="O931" i="31"/>
  <c r="N931" i="31"/>
  <c r="M931" i="31"/>
  <c r="L931" i="31"/>
  <c r="K931" i="31"/>
  <c r="J931" i="31"/>
  <c r="B931" i="31"/>
  <c r="A931" i="31"/>
  <c r="R930" i="31"/>
  <c r="Q930" i="31"/>
  <c r="P930" i="31"/>
  <c r="O930" i="31"/>
  <c r="N930" i="31"/>
  <c r="M930" i="31"/>
  <c r="L930" i="31"/>
  <c r="K930" i="31"/>
  <c r="J930" i="31"/>
  <c r="B930" i="31"/>
  <c r="A930" i="31"/>
  <c r="R929" i="31"/>
  <c r="Q929" i="31"/>
  <c r="P929" i="31"/>
  <c r="O929" i="31"/>
  <c r="N929" i="31"/>
  <c r="M929" i="31"/>
  <c r="L929" i="31"/>
  <c r="K929" i="31"/>
  <c r="J929" i="31"/>
  <c r="B929" i="31"/>
  <c r="A929" i="31"/>
  <c r="R928" i="31"/>
  <c r="Q928" i="31"/>
  <c r="P928" i="31"/>
  <c r="O928" i="31"/>
  <c r="N928" i="31"/>
  <c r="M928" i="31"/>
  <c r="L928" i="31"/>
  <c r="K928" i="31"/>
  <c r="J928" i="31"/>
  <c r="B928" i="31"/>
  <c r="A928" i="31"/>
  <c r="R927" i="31"/>
  <c r="Q927" i="31"/>
  <c r="P927" i="31"/>
  <c r="O927" i="31"/>
  <c r="N927" i="31"/>
  <c r="M927" i="31"/>
  <c r="L927" i="31"/>
  <c r="K927" i="31"/>
  <c r="J927" i="31"/>
  <c r="B927" i="31"/>
  <c r="A927" i="31"/>
  <c r="R926" i="31"/>
  <c r="Q926" i="31"/>
  <c r="P926" i="31"/>
  <c r="O926" i="31"/>
  <c r="N926" i="31"/>
  <c r="M926" i="31"/>
  <c r="L926" i="31"/>
  <c r="K926" i="31"/>
  <c r="J926" i="31"/>
  <c r="B926" i="31"/>
  <c r="A926" i="31"/>
  <c r="R925" i="31"/>
  <c r="Q925" i="31"/>
  <c r="P925" i="31"/>
  <c r="O925" i="31"/>
  <c r="N925" i="31"/>
  <c r="M925" i="31"/>
  <c r="L925" i="31"/>
  <c r="K925" i="31"/>
  <c r="J925" i="31"/>
  <c r="B925" i="31"/>
  <c r="A925" i="31"/>
  <c r="R924" i="31"/>
  <c r="Q924" i="31"/>
  <c r="P924" i="31"/>
  <c r="O924" i="31"/>
  <c r="N924" i="31"/>
  <c r="M924" i="31"/>
  <c r="L924" i="31"/>
  <c r="K924" i="31"/>
  <c r="J924" i="31"/>
  <c r="B924" i="31"/>
  <c r="A924" i="31"/>
  <c r="R923" i="31"/>
  <c r="Q923" i="31"/>
  <c r="P923" i="31"/>
  <c r="O923" i="31"/>
  <c r="N923" i="31"/>
  <c r="M923" i="31"/>
  <c r="L923" i="31"/>
  <c r="K923" i="31"/>
  <c r="J923" i="31"/>
  <c r="B923" i="31"/>
  <c r="A923" i="31"/>
  <c r="R922" i="31"/>
  <c r="Q922" i="31"/>
  <c r="P922" i="31"/>
  <c r="O922" i="31"/>
  <c r="N922" i="31"/>
  <c r="M922" i="31"/>
  <c r="L922" i="31"/>
  <c r="K922" i="31"/>
  <c r="J922" i="31"/>
  <c r="B922" i="31"/>
  <c r="A922" i="31"/>
  <c r="R921" i="31"/>
  <c r="Q921" i="31"/>
  <c r="P921" i="31"/>
  <c r="O921" i="31"/>
  <c r="N921" i="31"/>
  <c r="M921" i="31"/>
  <c r="L921" i="31"/>
  <c r="K921" i="31"/>
  <c r="J921" i="31"/>
  <c r="B921" i="31"/>
  <c r="A921" i="31"/>
  <c r="R920" i="31"/>
  <c r="Q920" i="31"/>
  <c r="P920" i="31"/>
  <c r="O920" i="31"/>
  <c r="N920" i="31"/>
  <c r="M920" i="31"/>
  <c r="L920" i="31"/>
  <c r="K920" i="31"/>
  <c r="J920" i="31"/>
  <c r="B920" i="31"/>
  <c r="A920" i="31"/>
  <c r="R919" i="31"/>
  <c r="Q919" i="31"/>
  <c r="P919" i="31"/>
  <c r="O919" i="31"/>
  <c r="N919" i="31"/>
  <c r="M919" i="31"/>
  <c r="L919" i="31"/>
  <c r="K919" i="31"/>
  <c r="J919" i="31"/>
  <c r="B919" i="31"/>
  <c r="A919" i="31"/>
  <c r="R918" i="31"/>
  <c r="Q918" i="31"/>
  <c r="P918" i="31"/>
  <c r="O918" i="31"/>
  <c r="N918" i="31"/>
  <c r="M918" i="31"/>
  <c r="L918" i="31"/>
  <c r="K918" i="31"/>
  <c r="J918" i="31"/>
  <c r="B918" i="31"/>
  <c r="A918" i="31"/>
  <c r="R917" i="31"/>
  <c r="Q917" i="31"/>
  <c r="P917" i="31"/>
  <c r="O917" i="31"/>
  <c r="N917" i="31"/>
  <c r="M917" i="31"/>
  <c r="L917" i="31"/>
  <c r="K917" i="31"/>
  <c r="J917" i="31"/>
  <c r="B917" i="31"/>
  <c r="A917" i="31"/>
  <c r="R916" i="31"/>
  <c r="Q916" i="31"/>
  <c r="P916" i="31"/>
  <c r="O916" i="31"/>
  <c r="N916" i="31"/>
  <c r="M916" i="31"/>
  <c r="L916" i="31"/>
  <c r="K916" i="31"/>
  <c r="J916" i="31"/>
  <c r="B916" i="31"/>
  <c r="A916" i="31"/>
  <c r="R915" i="31"/>
  <c r="Q915" i="31"/>
  <c r="P915" i="31"/>
  <c r="O915" i="31"/>
  <c r="N915" i="31"/>
  <c r="M915" i="31"/>
  <c r="L915" i="31"/>
  <c r="K915" i="31"/>
  <c r="J915" i="31"/>
  <c r="B915" i="31"/>
  <c r="A915" i="31"/>
  <c r="R914" i="31"/>
  <c r="Q914" i="31"/>
  <c r="P914" i="31"/>
  <c r="O914" i="31"/>
  <c r="N914" i="31"/>
  <c r="M914" i="31"/>
  <c r="L914" i="31"/>
  <c r="K914" i="31"/>
  <c r="J914" i="31"/>
  <c r="B914" i="31"/>
  <c r="A914" i="31"/>
  <c r="R913" i="31"/>
  <c r="Q913" i="31"/>
  <c r="P913" i="31"/>
  <c r="O913" i="31"/>
  <c r="N913" i="31"/>
  <c r="M913" i="31"/>
  <c r="L913" i="31"/>
  <c r="K913" i="31"/>
  <c r="J913" i="31"/>
  <c r="B913" i="31"/>
  <c r="A913" i="31"/>
  <c r="R912" i="31"/>
  <c r="Q912" i="31"/>
  <c r="P912" i="31"/>
  <c r="O912" i="31"/>
  <c r="N912" i="31"/>
  <c r="M912" i="31"/>
  <c r="L912" i="31"/>
  <c r="K912" i="31"/>
  <c r="J912" i="31"/>
  <c r="B912" i="31"/>
  <c r="A912" i="31"/>
  <c r="R911" i="31"/>
  <c r="Q911" i="31"/>
  <c r="P911" i="31"/>
  <c r="O911" i="31"/>
  <c r="N911" i="31"/>
  <c r="M911" i="31"/>
  <c r="L911" i="31"/>
  <c r="K911" i="31"/>
  <c r="J911" i="31"/>
  <c r="B911" i="31"/>
  <c r="A911" i="31"/>
  <c r="R910" i="31"/>
  <c r="Q910" i="31"/>
  <c r="P910" i="31"/>
  <c r="O910" i="31"/>
  <c r="N910" i="31"/>
  <c r="M910" i="31"/>
  <c r="L910" i="31"/>
  <c r="K910" i="31"/>
  <c r="J910" i="31"/>
  <c r="B910" i="31"/>
  <c r="A910" i="31"/>
  <c r="R909" i="31"/>
  <c r="Q909" i="31"/>
  <c r="P909" i="31"/>
  <c r="O909" i="31"/>
  <c r="N909" i="31"/>
  <c r="M909" i="31"/>
  <c r="L909" i="31"/>
  <c r="K909" i="31"/>
  <c r="J909" i="31"/>
  <c r="B909" i="31"/>
  <c r="A909" i="31"/>
  <c r="R908" i="31"/>
  <c r="Q908" i="31"/>
  <c r="P908" i="31"/>
  <c r="O908" i="31"/>
  <c r="N908" i="31"/>
  <c r="M908" i="31"/>
  <c r="L908" i="31"/>
  <c r="K908" i="31"/>
  <c r="J908" i="31"/>
  <c r="B908" i="31"/>
  <c r="A908" i="31"/>
  <c r="R907" i="31"/>
  <c r="Q907" i="31"/>
  <c r="P907" i="31"/>
  <c r="O907" i="31"/>
  <c r="N907" i="31"/>
  <c r="M907" i="31"/>
  <c r="L907" i="31"/>
  <c r="K907" i="31"/>
  <c r="J907" i="31"/>
  <c r="B907" i="31"/>
  <c r="A907" i="31"/>
  <c r="R906" i="31"/>
  <c r="Q906" i="31"/>
  <c r="P906" i="31"/>
  <c r="O906" i="31"/>
  <c r="N906" i="31"/>
  <c r="M906" i="31"/>
  <c r="L906" i="31"/>
  <c r="K906" i="31"/>
  <c r="J906" i="31"/>
  <c r="B906" i="31"/>
  <c r="A906" i="31"/>
  <c r="R905" i="31"/>
  <c r="Q905" i="31"/>
  <c r="P905" i="31"/>
  <c r="O905" i="31"/>
  <c r="N905" i="31"/>
  <c r="M905" i="31"/>
  <c r="L905" i="31"/>
  <c r="K905" i="31"/>
  <c r="J905" i="31"/>
  <c r="B905" i="31"/>
  <c r="A905" i="31"/>
  <c r="R904" i="31"/>
  <c r="Q904" i="31"/>
  <c r="P904" i="31"/>
  <c r="O904" i="31"/>
  <c r="N904" i="31"/>
  <c r="M904" i="31"/>
  <c r="L904" i="31"/>
  <c r="K904" i="31"/>
  <c r="J904" i="31"/>
  <c r="B904" i="31"/>
  <c r="A904" i="31"/>
  <c r="R903" i="31"/>
  <c r="Q903" i="31"/>
  <c r="P903" i="31"/>
  <c r="O903" i="31"/>
  <c r="N903" i="31"/>
  <c r="M903" i="31"/>
  <c r="L903" i="31"/>
  <c r="K903" i="31"/>
  <c r="J903" i="31"/>
  <c r="B903" i="31"/>
  <c r="A903" i="31"/>
  <c r="R902" i="31"/>
  <c r="Q902" i="31"/>
  <c r="P902" i="31"/>
  <c r="O902" i="31"/>
  <c r="N902" i="31"/>
  <c r="M902" i="31"/>
  <c r="L902" i="31"/>
  <c r="K902" i="31"/>
  <c r="J902" i="31"/>
  <c r="B902" i="31"/>
  <c r="A902" i="31"/>
  <c r="R901" i="31"/>
  <c r="Q901" i="31"/>
  <c r="P901" i="31"/>
  <c r="O901" i="31"/>
  <c r="N901" i="31"/>
  <c r="M901" i="31"/>
  <c r="L901" i="31"/>
  <c r="K901" i="31"/>
  <c r="J901" i="31"/>
  <c r="B901" i="31"/>
  <c r="A901" i="31"/>
  <c r="R900" i="31"/>
  <c r="Q900" i="31"/>
  <c r="P900" i="31"/>
  <c r="O900" i="31"/>
  <c r="N900" i="31"/>
  <c r="M900" i="31"/>
  <c r="L900" i="31"/>
  <c r="K900" i="31"/>
  <c r="J900" i="31"/>
  <c r="B900" i="31"/>
  <c r="A900" i="31"/>
  <c r="R899" i="31"/>
  <c r="Q899" i="31"/>
  <c r="P899" i="31"/>
  <c r="O899" i="31"/>
  <c r="N899" i="31"/>
  <c r="M899" i="31"/>
  <c r="L899" i="31"/>
  <c r="K899" i="31"/>
  <c r="J899" i="31"/>
  <c r="B899" i="31"/>
  <c r="A899" i="31"/>
  <c r="R898" i="31"/>
  <c r="Q898" i="31"/>
  <c r="P898" i="31"/>
  <c r="O898" i="31"/>
  <c r="N898" i="31"/>
  <c r="M898" i="31"/>
  <c r="L898" i="31"/>
  <c r="K898" i="31"/>
  <c r="J898" i="31"/>
  <c r="B898" i="31"/>
  <c r="A898" i="31"/>
  <c r="R897" i="31"/>
  <c r="Q897" i="31"/>
  <c r="P897" i="31"/>
  <c r="O897" i="31"/>
  <c r="N897" i="31"/>
  <c r="M897" i="31"/>
  <c r="L897" i="31"/>
  <c r="K897" i="31"/>
  <c r="J897" i="31"/>
  <c r="B897" i="31"/>
  <c r="A897" i="31"/>
  <c r="R896" i="31"/>
  <c r="Q896" i="31"/>
  <c r="P896" i="31"/>
  <c r="O896" i="31"/>
  <c r="N896" i="31"/>
  <c r="M896" i="31"/>
  <c r="L896" i="31"/>
  <c r="K896" i="31"/>
  <c r="J896" i="31"/>
  <c r="B896" i="31"/>
  <c r="A896" i="31"/>
  <c r="R895" i="31"/>
  <c r="Q895" i="31"/>
  <c r="P895" i="31"/>
  <c r="O895" i="31"/>
  <c r="N895" i="31"/>
  <c r="M895" i="31"/>
  <c r="L895" i="31"/>
  <c r="K895" i="31"/>
  <c r="J895" i="31"/>
  <c r="B895" i="31"/>
  <c r="A895" i="31"/>
  <c r="R894" i="31"/>
  <c r="Q894" i="31"/>
  <c r="P894" i="31"/>
  <c r="O894" i="31"/>
  <c r="N894" i="31"/>
  <c r="M894" i="31"/>
  <c r="L894" i="31"/>
  <c r="K894" i="31"/>
  <c r="J894" i="31"/>
  <c r="B894" i="31"/>
  <c r="A894" i="31"/>
  <c r="R893" i="31"/>
  <c r="Q893" i="31"/>
  <c r="P893" i="31"/>
  <c r="O893" i="31"/>
  <c r="N893" i="31"/>
  <c r="M893" i="31"/>
  <c r="L893" i="31"/>
  <c r="K893" i="31"/>
  <c r="J893" i="31"/>
  <c r="B893" i="31"/>
  <c r="A893" i="31"/>
  <c r="R892" i="31"/>
  <c r="Q892" i="31"/>
  <c r="P892" i="31"/>
  <c r="O892" i="31"/>
  <c r="N892" i="31"/>
  <c r="M892" i="31"/>
  <c r="L892" i="31"/>
  <c r="K892" i="31"/>
  <c r="J892" i="31"/>
  <c r="B892" i="31"/>
  <c r="A892" i="31"/>
  <c r="R891" i="31"/>
  <c r="Q891" i="31"/>
  <c r="P891" i="31"/>
  <c r="O891" i="31"/>
  <c r="N891" i="31"/>
  <c r="M891" i="31"/>
  <c r="L891" i="31"/>
  <c r="K891" i="31"/>
  <c r="J891" i="31"/>
  <c r="B891" i="31"/>
  <c r="A891" i="31"/>
  <c r="R890" i="31"/>
  <c r="Q890" i="31"/>
  <c r="P890" i="31"/>
  <c r="O890" i="31"/>
  <c r="N890" i="31"/>
  <c r="M890" i="31"/>
  <c r="L890" i="31"/>
  <c r="K890" i="31"/>
  <c r="J890" i="31"/>
  <c r="B890" i="31"/>
  <c r="A890" i="31"/>
  <c r="R889" i="31"/>
  <c r="Q889" i="31"/>
  <c r="P889" i="31"/>
  <c r="O889" i="31"/>
  <c r="N889" i="31"/>
  <c r="M889" i="31"/>
  <c r="L889" i="31"/>
  <c r="K889" i="31"/>
  <c r="J889" i="31"/>
  <c r="B889" i="31"/>
  <c r="A889" i="31"/>
  <c r="R888" i="31"/>
  <c r="Q888" i="31"/>
  <c r="P888" i="31"/>
  <c r="O888" i="31"/>
  <c r="N888" i="31"/>
  <c r="M888" i="31"/>
  <c r="L888" i="31"/>
  <c r="K888" i="31"/>
  <c r="J888" i="31"/>
  <c r="B888" i="31"/>
  <c r="A888" i="31"/>
  <c r="R887" i="31"/>
  <c r="Q887" i="31"/>
  <c r="P887" i="31"/>
  <c r="O887" i="31"/>
  <c r="N887" i="31"/>
  <c r="M887" i="31"/>
  <c r="L887" i="31"/>
  <c r="K887" i="31"/>
  <c r="J887" i="31"/>
  <c r="B887" i="31"/>
  <c r="A887" i="31"/>
  <c r="R886" i="31"/>
  <c r="Q886" i="31"/>
  <c r="P886" i="31"/>
  <c r="O886" i="31"/>
  <c r="N886" i="31"/>
  <c r="M886" i="31"/>
  <c r="L886" i="31"/>
  <c r="K886" i="31"/>
  <c r="J886" i="31"/>
  <c r="B886" i="31"/>
  <c r="A886" i="31"/>
  <c r="R885" i="31"/>
  <c r="Q885" i="31"/>
  <c r="P885" i="31"/>
  <c r="O885" i="31"/>
  <c r="N885" i="31"/>
  <c r="M885" i="31"/>
  <c r="L885" i="31"/>
  <c r="K885" i="31"/>
  <c r="J885" i="31"/>
  <c r="B885" i="31"/>
  <c r="A885" i="31"/>
  <c r="R884" i="31"/>
  <c r="Q884" i="31"/>
  <c r="P884" i="31"/>
  <c r="O884" i="31"/>
  <c r="N884" i="31"/>
  <c r="M884" i="31"/>
  <c r="L884" i="31"/>
  <c r="K884" i="31"/>
  <c r="J884" i="31"/>
  <c r="B884" i="31"/>
  <c r="A884" i="31"/>
  <c r="R883" i="31"/>
  <c r="Q883" i="31"/>
  <c r="P883" i="31"/>
  <c r="O883" i="31"/>
  <c r="N883" i="31"/>
  <c r="M883" i="31"/>
  <c r="L883" i="31"/>
  <c r="K883" i="31"/>
  <c r="J883" i="31"/>
  <c r="B883" i="31"/>
  <c r="A883" i="31"/>
  <c r="R882" i="31"/>
  <c r="Q882" i="31"/>
  <c r="P882" i="31"/>
  <c r="O882" i="31"/>
  <c r="N882" i="31"/>
  <c r="M882" i="31"/>
  <c r="L882" i="31"/>
  <c r="K882" i="31"/>
  <c r="J882" i="31"/>
  <c r="B882" i="31"/>
  <c r="A882" i="31"/>
  <c r="R881" i="31"/>
  <c r="Q881" i="31"/>
  <c r="P881" i="31"/>
  <c r="O881" i="31"/>
  <c r="N881" i="31"/>
  <c r="M881" i="31"/>
  <c r="L881" i="31"/>
  <c r="K881" i="31"/>
  <c r="J881" i="31"/>
  <c r="B881" i="31"/>
  <c r="A881" i="31"/>
  <c r="R880" i="31"/>
  <c r="Q880" i="31"/>
  <c r="P880" i="31"/>
  <c r="O880" i="31"/>
  <c r="N880" i="31"/>
  <c r="M880" i="31"/>
  <c r="L880" i="31"/>
  <c r="K880" i="31"/>
  <c r="J880" i="31"/>
  <c r="B880" i="31"/>
  <c r="A880" i="31"/>
  <c r="R879" i="31"/>
  <c r="Q879" i="31"/>
  <c r="P879" i="31"/>
  <c r="O879" i="31"/>
  <c r="N879" i="31"/>
  <c r="M879" i="31"/>
  <c r="L879" i="31"/>
  <c r="K879" i="31"/>
  <c r="J879" i="31"/>
  <c r="B879" i="31"/>
  <c r="A879" i="31"/>
  <c r="R878" i="31"/>
  <c r="Q878" i="31"/>
  <c r="P878" i="31"/>
  <c r="O878" i="31"/>
  <c r="N878" i="31"/>
  <c r="M878" i="31"/>
  <c r="L878" i="31"/>
  <c r="K878" i="31"/>
  <c r="J878" i="31"/>
  <c r="B878" i="31"/>
  <c r="A878" i="31"/>
  <c r="R877" i="31"/>
  <c r="Q877" i="31"/>
  <c r="P877" i="31"/>
  <c r="O877" i="31"/>
  <c r="N877" i="31"/>
  <c r="M877" i="31"/>
  <c r="L877" i="31"/>
  <c r="K877" i="31"/>
  <c r="J877" i="31"/>
  <c r="B877" i="31"/>
  <c r="A877" i="31"/>
  <c r="R876" i="31"/>
  <c r="Q876" i="31"/>
  <c r="P876" i="31"/>
  <c r="O876" i="31"/>
  <c r="N876" i="31"/>
  <c r="M876" i="31"/>
  <c r="L876" i="31"/>
  <c r="K876" i="31"/>
  <c r="J876" i="31"/>
  <c r="B876" i="31"/>
  <c r="A876" i="31"/>
  <c r="R875" i="31"/>
  <c r="Q875" i="31"/>
  <c r="P875" i="31"/>
  <c r="O875" i="31"/>
  <c r="N875" i="31"/>
  <c r="M875" i="31"/>
  <c r="L875" i="31"/>
  <c r="K875" i="31"/>
  <c r="J875" i="31"/>
  <c r="B875" i="31"/>
  <c r="A875" i="31"/>
  <c r="R874" i="31"/>
  <c r="Q874" i="31"/>
  <c r="P874" i="31"/>
  <c r="O874" i="31"/>
  <c r="N874" i="31"/>
  <c r="M874" i="31"/>
  <c r="L874" i="31"/>
  <c r="K874" i="31"/>
  <c r="J874" i="31"/>
  <c r="B874" i="31"/>
  <c r="A874" i="31"/>
  <c r="R873" i="31"/>
  <c r="Q873" i="31"/>
  <c r="P873" i="31"/>
  <c r="O873" i="31"/>
  <c r="N873" i="31"/>
  <c r="M873" i="31"/>
  <c r="L873" i="31"/>
  <c r="K873" i="31"/>
  <c r="J873" i="31"/>
  <c r="B873" i="31"/>
  <c r="A873" i="31"/>
  <c r="R872" i="31"/>
  <c r="Q872" i="31"/>
  <c r="P872" i="31"/>
  <c r="O872" i="31"/>
  <c r="N872" i="31"/>
  <c r="M872" i="31"/>
  <c r="L872" i="31"/>
  <c r="K872" i="31"/>
  <c r="J872" i="31"/>
  <c r="B872" i="31"/>
  <c r="A872" i="31"/>
  <c r="R871" i="31"/>
  <c r="Q871" i="31"/>
  <c r="P871" i="31"/>
  <c r="O871" i="31"/>
  <c r="N871" i="31"/>
  <c r="M871" i="31"/>
  <c r="L871" i="31"/>
  <c r="K871" i="31"/>
  <c r="J871" i="31"/>
  <c r="B871" i="31"/>
  <c r="A871" i="31"/>
  <c r="R870" i="31"/>
  <c r="Q870" i="31"/>
  <c r="P870" i="31"/>
  <c r="O870" i="31"/>
  <c r="N870" i="31"/>
  <c r="M870" i="31"/>
  <c r="L870" i="31"/>
  <c r="K870" i="31"/>
  <c r="J870" i="31"/>
  <c r="B870" i="31"/>
  <c r="A870" i="31"/>
  <c r="R869" i="31"/>
  <c r="Q869" i="31"/>
  <c r="P869" i="31"/>
  <c r="O869" i="31"/>
  <c r="N869" i="31"/>
  <c r="M869" i="31"/>
  <c r="L869" i="31"/>
  <c r="K869" i="31"/>
  <c r="J869" i="31"/>
  <c r="B869" i="31"/>
  <c r="A869" i="31"/>
  <c r="R868" i="31"/>
  <c r="Q868" i="31"/>
  <c r="P868" i="31"/>
  <c r="O868" i="31"/>
  <c r="N868" i="31"/>
  <c r="M868" i="31"/>
  <c r="L868" i="31"/>
  <c r="K868" i="31"/>
  <c r="J868" i="31"/>
  <c r="B868" i="31"/>
  <c r="A868" i="31"/>
  <c r="R867" i="31"/>
  <c r="Q867" i="31"/>
  <c r="P867" i="31"/>
  <c r="O867" i="31"/>
  <c r="N867" i="31"/>
  <c r="M867" i="31"/>
  <c r="L867" i="31"/>
  <c r="K867" i="31"/>
  <c r="J867" i="31"/>
  <c r="B867" i="31"/>
  <c r="A867" i="31"/>
  <c r="R866" i="31"/>
  <c r="Q866" i="31"/>
  <c r="P866" i="31"/>
  <c r="O866" i="31"/>
  <c r="N866" i="31"/>
  <c r="M866" i="31"/>
  <c r="L866" i="31"/>
  <c r="K866" i="31"/>
  <c r="J866" i="31"/>
  <c r="B866" i="31"/>
  <c r="A866" i="31"/>
  <c r="R865" i="31"/>
  <c r="Q865" i="31"/>
  <c r="P865" i="31"/>
  <c r="O865" i="31"/>
  <c r="N865" i="31"/>
  <c r="M865" i="31"/>
  <c r="L865" i="31"/>
  <c r="K865" i="31"/>
  <c r="J865" i="31"/>
  <c r="B865" i="31"/>
  <c r="A865" i="31"/>
  <c r="R864" i="31"/>
  <c r="Q864" i="31"/>
  <c r="P864" i="31"/>
  <c r="O864" i="31"/>
  <c r="N864" i="31"/>
  <c r="M864" i="31"/>
  <c r="L864" i="31"/>
  <c r="K864" i="31"/>
  <c r="J864" i="31"/>
  <c r="B864" i="31"/>
  <c r="A864" i="31"/>
  <c r="R863" i="31"/>
  <c r="Q863" i="31"/>
  <c r="P863" i="31"/>
  <c r="O863" i="31"/>
  <c r="N863" i="31"/>
  <c r="M863" i="31"/>
  <c r="L863" i="31"/>
  <c r="K863" i="31"/>
  <c r="J863" i="31"/>
  <c r="B863" i="31"/>
  <c r="A863" i="31"/>
  <c r="R862" i="31"/>
  <c r="Q862" i="31"/>
  <c r="P862" i="31"/>
  <c r="O862" i="31"/>
  <c r="N862" i="31"/>
  <c r="M862" i="31"/>
  <c r="L862" i="31"/>
  <c r="K862" i="31"/>
  <c r="J862" i="31"/>
  <c r="B862" i="31"/>
  <c r="A862" i="31"/>
  <c r="R861" i="31"/>
  <c r="Q861" i="31"/>
  <c r="P861" i="31"/>
  <c r="O861" i="31"/>
  <c r="N861" i="31"/>
  <c r="M861" i="31"/>
  <c r="L861" i="31"/>
  <c r="K861" i="31"/>
  <c r="J861" i="31"/>
  <c r="B861" i="31"/>
  <c r="A861" i="31"/>
  <c r="R860" i="31"/>
  <c r="Q860" i="31"/>
  <c r="P860" i="31"/>
  <c r="O860" i="31"/>
  <c r="N860" i="31"/>
  <c r="M860" i="31"/>
  <c r="L860" i="31"/>
  <c r="K860" i="31"/>
  <c r="J860" i="31"/>
  <c r="B860" i="31"/>
  <c r="A860" i="31"/>
  <c r="R859" i="31"/>
  <c r="Q859" i="31"/>
  <c r="P859" i="31"/>
  <c r="O859" i="31"/>
  <c r="N859" i="31"/>
  <c r="M859" i="31"/>
  <c r="L859" i="31"/>
  <c r="K859" i="31"/>
  <c r="J859" i="31"/>
  <c r="B859" i="31"/>
  <c r="A859" i="31"/>
  <c r="R858" i="31"/>
  <c r="Q858" i="31"/>
  <c r="P858" i="31"/>
  <c r="O858" i="31"/>
  <c r="N858" i="31"/>
  <c r="M858" i="31"/>
  <c r="L858" i="31"/>
  <c r="K858" i="31"/>
  <c r="J858" i="31"/>
  <c r="B858" i="31"/>
  <c r="A858" i="31"/>
  <c r="R857" i="31"/>
  <c r="Q857" i="31"/>
  <c r="P857" i="31"/>
  <c r="O857" i="31"/>
  <c r="N857" i="31"/>
  <c r="M857" i="31"/>
  <c r="L857" i="31"/>
  <c r="K857" i="31"/>
  <c r="J857" i="31"/>
  <c r="B857" i="31"/>
  <c r="A857" i="31"/>
  <c r="R856" i="31"/>
  <c r="Q856" i="31"/>
  <c r="P856" i="31"/>
  <c r="O856" i="31"/>
  <c r="N856" i="31"/>
  <c r="M856" i="31"/>
  <c r="L856" i="31"/>
  <c r="K856" i="31"/>
  <c r="J856" i="31"/>
  <c r="B856" i="31"/>
  <c r="A856" i="31"/>
  <c r="R855" i="31"/>
  <c r="Q855" i="31"/>
  <c r="P855" i="31"/>
  <c r="O855" i="31"/>
  <c r="N855" i="31"/>
  <c r="M855" i="31"/>
  <c r="L855" i="31"/>
  <c r="K855" i="31"/>
  <c r="J855" i="31"/>
  <c r="B855" i="31"/>
  <c r="A855" i="31"/>
  <c r="R854" i="31"/>
  <c r="Q854" i="31"/>
  <c r="P854" i="31"/>
  <c r="O854" i="31"/>
  <c r="N854" i="31"/>
  <c r="M854" i="31"/>
  <c r="L854" i="31"/>
  <c r="K854" i="31"/>
  <c r="J854" i="31"/>
  <c r="B854" i="31"/>
  <c r="A854" i="31"/>
  <c r="R853" i="31"/>
  <c r="Q853" i="31"/>
  <c r="P853" i="31"/>
  <c r="O853" i="31"/>
  <c r="N853" i="31"/>
  <c r="M853" i="31"/>
  <c r="L853" i="31"/>
  <c r="K853" i="31"/>
  <c r="J853" i="31"/>
  <c r="B853" i="31"/>
  <c r="A853" i="31"/>
  <c r="R852" i="31"/>
  <c r="Q852" i="31"/>
  <c r="P852" i="31"/>
  <c r="O852" i="31"/>
  <c r="N852" i="31"/>
  <c r="M852" i="31"/>
  <c r="L852" i="31"/>
  <c r="K852" i="31"/>
  <c r="J852" i="31"/>
  <c r="B852" i="31"/>
  <c r="A852" i="31"/>
  <c r="R851" i="31"/>
  <c r="Q851" i="31"/>
  <c r="P851" i="31"/>
  <c r="O851" i="31"/>
  <c r="N851" i="31"/>
  <c r="M851" i="31"/>
  <c r="L851" i="31"/>
  <c r="K851" i="31"/>
  <c r="J851" i="31"/>
  <c r="B851" i="31"/>
  <c r="A851" i="31"/>
  <c r="R850" i="31"/>
  <c r="Q850" i="31"/>
  <c r="P850" i="31"/>
  <c r="O850" i="31"/>
  <c r="N850" i="31"/>
  <c r="M850" i="31"/>
  <c r="L850" i="31"/>
  <c r="K850" i="31"/>
  <c r="J850" i="31"/>
  <c r="B850" i="31"/>
  <c r="A850" i="31"/>
  <c r="R849" i="31"/>
  <c r="Q849" i="31"/>
  <c r="P849" i="31"/>
  <c r="O849" i="31"/>
  <c r="N849" i="31"/>
  <c r="M849" i="31"/>
  <c r="L849" i="31"/>
  <c r="K849" i="31"/>
  <c r="J849" i="31"/>
  <c r="B849" i="31"/>
  <c r="A849" i="31"/>
  <c r="R848" i="31"/>
  <c r="Q848" i="31"/>
  <c r="P848" i="31"/>
  <c r="O848" i="31"/>
  <c r="N848" i="31"/>
  <c r="M848" i="31"/>
  <c r="L848" i="31"/>
  <c r="K848" i="31"/>
  <c r="J848" i="31"/>
  <c r="B848" i="31"/>
  <c r="A848" i="31"/>
  <c r="R847" i="31"/>
  <c r="Q847" i="31"/>
  <c r="P847" i="31"/>
  <c r="O847" i="31"/>
  <c r="N847" i="31"/>
  <c r="M847" i="31"/>
  <c r="L847" i="31"/>
  <c r="K847" i="31"/>
  <c r="J847" i="31"/>
  <c r="B847" i="31"/>
  <c r="A847" i="31"/>
  <c r="R846" i="31"/>
  <c r="Q846" i="31"/>
  <c r="P846" i="31"/>
  <c r="O846" i="31"/>
  <c r="N846" i="31"/>
  <c r="M846" i="31"/>
  <c r="L846" i="31"/>
  <c r="K846" i="31"/>
  <c r="J846" i="31"/>
  <c r="B846" i="31"/>
  <c r="A846" i="31"/>
  <c r="R845" i="31"/>
  <c r="Q845" i="31"/>
  <c r="P845" i="31"/>
  <c r="O845" i="31"/>
  <c r="N845" i="31"/>
  <c r="M845" i="31"/>
  <c r="L845" i="31"/>
  <c r="K845" i="31"/>
  <c r="J845" i="31"/>
  <c r="B845" i="31"/>
  <c r="A845" i="31"/>
  <c r="R844" i="31"/>
  <c r="Q844" i="31"/>
  <c r="P844" i="31"/>
  <c r="O844" i="31"/>
  <c r="N844" i="31"/>
  <c r="M844" i="31"/>
  <c r="L844" i="31"/>
  <c r="K844" i="31"/>
  <c r="J844" i="31"/>
  <c r="B844" i="31"/>
  <c r="A844" i="31"/>
  <c r="R843" i="31"/>
  <c r="Q843" i="31"/>
  <c r="P843" i="31"/>
  <c r="O843" i="31"/>
  <c r="N843" i="31"/>
  <c r="M843" i="31"/>
  <c r="L843" i="31"/>
  <c r="K843" i="31"/>
  <c r="J843" i="31"/>
  <c r="B843" i="31"/>
  <c r="A843" i="31"/>
  <c r="R842" i="31"/>
  <c r="Q842" i="31"/>
  <c r="P842" i="31"/>
  <c r="O842" i="31"/>
  <c r="N842" i="31"/>
  <c r="M842" i="31"/>
  <c r="L842" i="31"/>
  <c r="K842" i="31"/>
  <c r="J842" i="31"/>
  <c r="B842" i="31"/>
  <c r="A842" i="31"/>
  <c r="R841" i="31"/>
  <c r="Q841" i="31"/>
  <c r="P841" i="31"/>
  <c r="O841" i="31"/>
  <c r="N841" i="31"/>
  <c r="M841" i="31"/>
  <c r="L841" i="31"/>
  <c r="K841" i="31"/>
  <c r="J841" i="31"/>
  <c r="B841" i="31"/>
  <c r="A841" i="31"/>
  <c r="R840" i="31"/>
  <c r="Q840" i="31"/>
  <c r="P840" i="31"/>
  <c r="O840" i="31"/>
  <c r="N840" i="31"/>
  <c r="M840" i="31"/>
  <c r="L840" i="31"/>
  <c r="K840" i="31"/>
  <c r="J840" i="31"/>
  <c r="B840" i="31"/>
  <c r="A840" i="31"/>
  <c r="R839" i="31"/>
  <c r="Q839" i="31"/>
  <c r="P839" i="31"/>
  <c r="O839" i="31"/>
  <c r="N839" i="31"/>
  <c r="M839" i="31"/>
  <c r="L839" i="31"/>
  <c r="K839" i="31"/>
  <c r="J839" i="31"/>
  <c r="B839" i="31"/>
  <c r="A839" i="31"/>
  <c r="R838" i="31"/>
  <c r="Q838" i="31"/>
  <c r="P838" i="31"/>
  <c r="O838" i="31"/>
  <c r="N838" i="31"/>
  <c r="M838" i="31"/>
  <c r="L838" i="31"/>
  <c r="K838" i="31"/>
  <c r="J838" i="31"/>
  <c r="B838" i="31"/>
  <c r="A838" i="31"/>
  <c r="R837" i="31"/>
  <c r="Q837" i="31"/>
  <c r="P837" i="31"/>
  <c r="O837" i="31"/>
  <c r="N837" i="31"/>
  <c r="M837" i="31"/>
  <c r="L837" i="31"/>
  <c r="K837" i="31"/>
  <c r="J837" i="31"/>
  <c r="B837" i="31"/>
  <c r="A837" i="31"/>
  <c r="R836" i="31"/>
  <c r="Q836" i="31"/>
  <c r="P836" i="31"/>
  <c r="O836" i="31"/>
  <c r="N836" i="31"/>
  <c r="M836" i="31"/>
  <c r="L836" i="31"/>
  <c r="K836" i="31"/>
  <c r="J836" i="31"/>
  <c r="B836" i="31"/>
  <c r="A836" i="31"/>
  <c r="R835" i="31"/>
  <c r="Q835" i="31"/>
  <c r="P835" i="31"/>
  <c r="O835" i="31"/>
  <c r="N835" i="31"/>
  <c r="M835" i="31"/>
  <c r="L835" i="31"/>
  <c r="K835" i="31"/>
  <c r="J835" i="31"/>
  <c r="B835" i="31"/>
  <c r="A835" i="31"/>
  <c r="R834" i="31"/>
  <c r="Q834" i="31"/>
  <c r="P834" i="31"/>
  <c r="O834" i="31"/>
  <c r="N834" i="31"/>
  <c r="M834" i="31"/>
  <c r="L834" i="31"/>
  <c r="K834" i="31"/>
  <c r="J834" i="31"/>
  <c r="B834" i="31"/>
  <c r="A834" i="31"/>
  <c r="R833" i="31"/>
  <c r="Q833" i="31"/>
  <c r="P833" i="31"/>
  <c r="O833" i="31"/>
  <c r="N833" i="31"/>
  <c r="M833" i="31"/>
  <c r="L833" i="31"/>
  <c r="K833" i="31"/>
  <c r="J833" i="31"/>
  <c r="B833" i="31"/>
  <c r="A833" i="31"/>
  <c r="R832" i="31"/>
  <c r="Q832" i="31"/>
  <c r="P832" i="31"/>
  <c r="O832" i="31"/>
  <c r="N832" i="31"/>
  <c r="M832" i="31"/>
  <c r="L832" i="31"/>
  <c r="K832" i="31"/>
  <c r="J832" i="31"/>
  <c r="B832" i="31"/>
  <c r="A832" i="31"/>
  <c r="R831" i="31"/>
  <c r="Q831" i="31"/>
  <c r="P831" i="31"/>
  <c r="O831" i="31"/>
  <c r="N831" i="31"/>
  <c r="M831" i="31"/>
  <c r="L831" i="31"/>
  <c r="K831" i="31"/>
  <c r="J831" i="31"/>
  <c r="B831" i="31"/>
  <c r="A831" i="31"/>
  <c r="R830" i="31"/>
  <c r="Q830" i="31"/>
  <c r="P830" i="31"/>
  <c r="O830" i="31"/>
  <c r="N830" i="31"/>
  <c r="M830" i="31"/>
  <c r="L830" i="31"/>
  <c r="K830" i="31"/>
  <c r="J830" i="31"/>
  <c r="B830" i="31"/>
  <c r="A830" i="31"/>
  <c r="R829" i="31"/>
  <c r="Q829" i="31"/>
  <c r="P829" i="31"/>
  <c r="O829" i="31"/>
  <c r="N829" i="31"/>
  <c r="M829" i="31"/>
  <c r="L829" i="31"/>
  <c r="K829" i="31"/>
  <c r="J829" i="31"/>
  <c r="B829" i="31"/>
  <c r="A829" i="31"/>
  <c r="R828" i="31"/>
  <c r="Q828" i="31"/>
  <c r="P828" i="31"/>
  <c r="O828" i="31"/>
  <c r="N828" i="31"/>
  <c r="M828" i="31"/>
  <c r="L828" i="31"/>
  <c r="K828" i="31"/>
  <c r="J828" i="31"/>
  <c r="B828" i="31"/>
  <c r="A828" i="31"/>
  <c r="R827" i="31"/>
  <c r="Q827" i="31"/>
  <c r="P827" i="31"/>
  <c r="O827" i="31"/>
  <c r="N827" i="31"/>
  <c r="M827" i="31"/>
  <c r="L827" i="31"/>
  <c r="K827" i="31"/>
  <c r="J827" i="31"/>
  <c r="B827" i="31"/>
  <c r="A827" i="31"/>
  <c r="R826" i="31"/>
  <c r="Q826" i="31"/>
  <c r="P826" i="31"/>
  <c r="O826" i="31"/>
  <c r="N826" i="31"/>
  <c r="M826" i="31"/>
  <c r="L826" i="31"/>
  <c r="K826" i="31"/>
  <c r="J826" i="31"/>
  <c r="B826" i="31"/>
  <c r="A826" i="31"/>
  <c r="R825" i="31"/>
  <c r="Q825" i="31"/>
  <c r="P825" i="31"/>
  <c r="O825" i="31"/>
  <c r="N825" i="31"/>
  <c r="M825" i="31"/>
  <c r="L825" i="31"/>
  <c r="K825" i="31"/>
  <c r="J825" i="31"/>
  <c r="B825" i="31"/>
  <c r="A825" i="31"/>
  <c r="R824" i="31"/>
  <c r="Q824" i="31"/>
  <c r="P824" i="31"/>
  <c r="O824" i="31"/>
  <c r="N824" i="31"/>
  <c r="M824" i="31"/>
  <c r="L824" i="31"/>
  <c r="K824" i="31"/>
  <c r="J824" i="31"/>
  <c r="B824" i="31"/>
  <c r="A824" i="31"/>
  <c r="R823" i="31"/>
  <c r="Q823" i="31"/>
  <c r="P823" i="31"/>
  <c r="O823" i="31"/>
  <c r="N823" i="31"/>
  <c r="M823" i="31"/>
  <c r="L823" i="31"/>
  <c r="K823" i="31"/>
  <c r="J823" i="31"/>
  <c r="B823" i="31"/>
  <c r="A823" i="31"/>
  <c r="R822" i="31"/>
  <c r="Q822" i="31"/>
  <c r="P822" i="31"/>
  <c r="O822" i="31"/>
  <c r="N822" i="31"/>
  <c r="M822" i="31"/>
  <c r="L822" i="31"/>
  <c r="K822" i="31"/>
  <c r="J822" i="31"/>
  <c r="B822" i="31"/>
  <c r="A822" i="31"/>
  <c r="R821" i="31"/>
  <c r="Q821" i="31"/>
  <c r="P821" i="31"/>
  <c r="O821" i="31"/>
  <c r="N821" i="31"/>
  <c r="M821" i="31"/>
  <c r="L821" i="31"/>
  <c r="K821" i="31"/>
  <c r="J821" i="31"/>
  <c r="B821" i="31"/>
  <c r="A821" i="31"/>
  <c r="R820" i="31"/>
  <c r="Q820" i="31"/>
  <c r="P820" i="31"/>
  <c r="O820" i="31"/>
  <c r="N820" i="31"/>
  <c r="M820" i="31"/>
  <c r="L820" i="31"/>
  <c r="K820" i="31"/>
  <c r="J820" i="31"/>
  <c r="B820" i="31"/>
  <c r="A820" i="31"/>
  <c r="R819" i="31"/>
  <c r="Q819" i="31"/>
  <c r="P819" i="31"/>
  <c r="O819" i="31"/>
  <c r="N819" i="31"/>
  <c r="M819" i="31"/>
  <c r="L819" i="31"/>
  <c r="K819" i="31"/>
  <c r="J819" i="31"/>
  <c r="B819" i="31"/>
  <c r="A819" i="31"/>
  <c r="R818" i="31"/>
  <c r="Q818" i="31"/>
  <c r="P818" i="31"/>
  <c r="O818" i="31"/>
  <c r="N818" i="31"/>
  <c r="M818" i="31"/>
  <c r="L818" i="31"/>
  <c r="K818" i="31"/>
  <c r="J818" i="31"/>
  <c r="B818" i="31"/>
  <c r="A818" i="31"/>
  <c r="R817" i="31"/>
  <c r="Q817" i="31"/>
  <c r="P817" i="31"/>
  <c r="O817" i="31"/>
  <c r="N817" i="31"/>
  <c r="M817" i="31"/>
  <c r="L817" i="31"/>
  <c r="K817" i="31"/>
  <c r="J817" i="31"/>
  <c r="B817" i="31"/>
  <c r="A817" i="31"/>
  <c r="R816" i="31"/>
  <c r="Q816" i="31"/>
  <c r="P816" i="31"/>
  <c r="O816" i="31"/>
  <c r="N816" i="31"/>
  <c r="M816" i="31"/>
  <c r="L816" i="31"/>
  <c r="K816" i="31"/>
  <c r="J816" i="31"/>
  <c r="B816" i="31"/>
  <c r="A816" i="31"/>
  <c r="R815" i="31"/>
  <c r="Q815" i="31"/>
  <c r="P815" i="31"/>
  <c r="O815" i="31"/>
  <c r="N815" i="31"/>
  <c r="M815" i="31"/>
  <c r="L815" i="31"/>
  <c r="K815" i="31"/>
  <c r="J815" i="31"/>
  <c r="B815" i="31"/>
  <c r="A815" i="31"/>
  <c r="R814" i="31"/>
  <c r="Q814" i="31"/>
  <c r="P814" i="31"/>
  <c r="O814" i="31"/>
  <c r="N814" i="31"/>
  <c r="M814" i="31"/>
  <c r="L814" i="31"/>
  <c r="K814" i="31"/>
  <c r="J814" i="31"/>
  <c r="B814" i="31"/>
  <c r="A814" i="31"/>
  <c r="R813" i="31"/>
  <c r="Q813" i="31"/>
  <c r="P813" i="31"/>
  <c r="O813" i="31"/>
  <c r="N813" i="31"/>
  <c r="M813" i="31"/>
  <c r="L813" i="31"/>
  <c r="K813" i="31"/>
  <c r="J813" i="31"/>
  <c r="B813" i="31"/>
  <c r="A813" i="31"/>
  <c r="R812" i="31"/>
  <c r="Q812" i="31"/>
  <c r="P812" i="31"/>
  <c r="O812" i="31"/>
  <c r="N812" i="31"/>
  <c r="M812" i="31"/>
  <c r="L812" i="31"/>
  <c r="K812" i="31"/>
  <c r="J812" i="31"/>
  <c r="B812" i="31"/>
  <c r="A812" i="31"/>
  <c r="R811" i="31"/>
  <c r="Q811" i="31"/>
  <c r="P811" i="31"/>
  <c r="O811" i="31"/>
  <c r="N811" i="31"/>
  <c r="M811" i="31"/>
  <c r="L811" i="31"/>
  <c r="K811" i="31"/>
  <c r="J811" i="31"/>
  <c r="B811" i="31"/>
  <c r="A811" i="31"/>
  <c r="R810" i="31"/>
  <c r="Q810" i="31"/>
  <c r="P810" i="31"/>
  <c r="O810" i="31"/>
  <c r="N810" i="31"/>
  <c r="M810" i="31"/>
  <c r="L810" i="31"/>
  <c r="K810" i="31"/>
  <c r="J810" i="31"/>
  <c r="B810" i="31"/>
  <c r="A810" i="31"/>
  <c r="R809" i="31"/>
  <c r="Q809" i="31"/>
  <c r="P809" i="31"/>
  <c r="O809" i="31"/>
  <c r="N809" i="31"/>
  <c r="M809" i="31"/>
  <c r="L809" i="31"/>
  <c r="K809" i="31"/>
  <c r="J809" i="31"/>
  <c r="B809" i="31"/>
  <c r="A809" i="31"/>
  <c r="R808" i="31"/>
  <c r="Q808" i="31"/>
  <c r="P808" i="31"/>
  <c r="O808" i="31"/>
  <c r="N808" i="31"/>
  <c r="M808" i="31"/>
  <c r="L808" i="31"/>
  <c r="K808" i="31"/>
  <c r="J808" i="31"/>
  <c r="B808" i="31"/>
  <c r="A808" i="31"/>
  <c r="R807" i="31"/>
  <c r="Q807" i="31"/>
  <c r="P807" i="31"/>
  <c r="O807" i="31"/>
  <c r="N807" i="31"/>
  <c r="M807" i="31"/>
  <c r="L807" i="31"/>
  <c r="K807" i="31"/>
  <c r="J807" i="31"/>
  <c r="B807" i="31"/>
  <c r="A807" i="31"/>
  <c r="R806" i="31"/>
  <c r="Q806" i="31"/>
  <c r="P806" i="31"/>
  <c r="O806" i="31"/>
  <c r="N806" i="31"/>
  <c r="M806" i="31"/>
  <c r="L806" i="31"/>
  <c r="K806" i="31"/>
  <c r="J806" i="31"/>
  <c r="B806" i="31"/>
  <c r="A806" i="31"/>
  <c r="R805" i="31"/>
  <c r="Q805" i="31"/>
  <c r="P805" i="31"/>
  <c r="O805" i="31"/>
  <c r="N805" i="31"/>
  <c r="M805" i="31"/>
  <c r="L805" i="31"/>
  <c r="K805" i="31"/>
  <c r="J805" i="31"/>
  <c r="B805" i="31"/>
  <c r="A805" i="31"/>
  <c r="R804" i="31"/>
  <c r="Q804" i="31"/>
  <c r="P804" i="31"/>
  <c r="O804" i="31"/>
  <c r="N804" i="31"/>
  <c r="M804" i="31"/>
  <c r="L804" i="31"/>
  <c r="K804" i="31"/>
  <c r="J804" i="31"/>
  <c r="B804" i="31"/>
  <c r="A804" i="31"/>
  <c r="R803" i="31"/>
  <c r="Q803" i="31"/>
  <c r="P803" i="31"/>
  <c r="O803" i="31"/>
  <c r="N803" i="31"/>
  <c r="M803" i="31"/>
  <c r="L803" i="31"/>
  <c r="K803" i="31"/>
  <c r="J803" i="31"/>
  <c r="B803" i="31"/>
  <c r="A803" i="31"/>
  <c r="R802" i="31"/>
  <c r="Q802" i="31"/>
  <c r="P802" i="31"/>
  <c r="O802" i="31"/>
  <c r="N802" i="31"/>
  <c r="M802" i="31"/>
  <c r="L802" i="31"/>
  <c r="K802" i="31"/>
  <c r="J802" i="31"/>
  <c r="B802" i="31"/>
  <c r="A802" i="31"/>
  <c r="R801" i="31"/>
  <c r="Q801" i="31"/>
  <c r="P801" i="31"/>
  <c r="O801" i="31"/>
  <c r="N801" i="31"/>
  <c r="M801" i="31"/>
  <c r="L801" i="31"/>
  <c r="K801" i="31"/>
  <c r="J801" i="31"/>
  <c r="B801" i="31"/>
  <c r="A801" i="31"/>
  <c r="R800" i="31"/>
  <c r="Q800" i="31"/>
  <c r="P800" i="31"/>
  <c r="O800" i="31"/>
  <c r="N800" i="31"/>
  <c r="M800" i="31"/>
  <c r="L800" i="31"/>
  <c r="K800" i="31"/>
  <c r="J800" i="31"/>
  <c r="B800" i="31"/>
  <c r="A800" i="31"/>
  <c r="R799" i="31"/>
  <c r="Q799" i="31"/>
  <c r="P799" i="31"/>
  <c r="O799" i="31"/>
  <c r="N799" i="31"/>
  <c r="M799" i="31"/>
  <c r="L799" i="31"/>
  <c r="K799" i="31"/>
  <c r="J799" i="31"/>
  <c r="B799" i="31"/>
  <c r="A799" i="31"/>
  <c r="R798" i="31"/>
  <c r="Q798" i="31"/>
  <c r="P798" i="31"/>
  <c r="O798" i="31"/>
  <c r="N798" i="31"/>
  <c r="M798" i="31"/>
  <c r="L798" i="31"/>
  <c r="K798" i="31"/>
  <c r="J798" i="31"/>
  <c r="B798" i="31"/>
  <c r="A798" i="31"/>
  <c r="R797" i="31"/>
  <c r="Q797" i="31"/>
  <c r="P797" i="31"/>
  <c r="O797" i="31"/>
  <c r="N797" i="31"/>
  <c r="M797" i="31"/>
  <c r="L797" i="31"/>
  <c r="K797" i="31"/>
  <c r="J797" i="31"/>
  <c r="B797" i="31"/>
  <c r="A797" i="31"/>
  <c r="R796" i="31"/>
  <c r="Q796" i="31"/>
  <c r="P796" i="31"/>
  <c r="O796" i="31"/>
  <c r="N796" i="31"/>
  <c r="M796" i="31"/>
  <c r="L796" i="31"/>
  <c r="K796" i="31"/>
  <c r="J796" i="31"/>
  <c r="B796" i="31"/>
  <c r="A796" i="31"/>
  <c r="R795" i="31"/>
  <c r="Q795" i="31"/>
  <c r="P795" i="31"/>
  <c r="O795" i="31"/>
  <c r="N795" i="31"/>
  <c r="M795" i="31"/>
  <c r="L795" i="31"/>
  <c r="K795" i="31"/>
  <c r="J795" i="31"/>
  <c r="B795" i="31"/>
  <c r="A795" i="31"/>
  <c r="R794" i="31"/>
  <c r="Q794" i="31"/>
  <c r="P794" i="31"/>
  <c r="O794" i="31"/>
  <c r="N794" i="31"/>
  <c r="M794" i="31"/>
  <c r="L794" i="31"/>
  <c r="K794" i="31"/>
  <c r="J794" i="31"/>
  <c r="B794" i="31"/>
  <c r="A794" i="31"/>
  <c r="R793" i="31"/>
  <c r="Q793" i="31"/>
  <c r="P793" i="31"/>
  <c r="O793" i="31"/>
  <c r="N793" i="31"/>
  <c r="M793" i="31"/>
  <c r="L793" i="31"/>
  <c r="K793" i="31"/>
  <c r="J793" i="31"/>
  <c r="B793" i="31"/>
  <c r="A793" i="31"/>
  <c r="R792" i="31"/>
  <c r="Q792" i="31"/>
  <c r="P792" i="31"/>
  <c r="O792" i="31"/>
  <c r="N792" i="31"/>
  <c r="M792" i="31"/>
  <c r="L792" i="31"/>
  <c r="K792" i="31"/>
  <c r="J792" i="31"/>
  <c r="B792" i="31"/>
  <c r="A792" i="31"/>
  <c r="R791" i="31"/>
  <c r="Q791" i="31"/>
  <c r="P791" i="31"/>
  <c r="O791" i="31"/>
  <c r="N791" i="31"/>
  <c r="M791" i="31"/>
  <c r="L791" i="31"/>
  <c r="K791" i="31"/>
  <c r="J791" i="31"/>
  <c r="B791" i="31"/>
  <c r="A791" i="31"/>
  <c r="R790" i="31"/>
  <c r="Q790" i="31"/>
  <c r="P790" i="31"/>
  <c r="O790" i="31"/>
  <c r="N790" i="31"/>
  <c r="M790" i="31"/>
  <c r="L790" i="31"/>
  <c r="K790" i="31"/>
  <c r="J790" i="31"/>
  <c r="B790" i="31"/>
  <c r="A790" i="31"/>
  <c r="R789" i="31"/>
  <c r="Q789" i="31"/>
  <c r="P789" i="31"/>
  <c r="O789" i="31"/>
  <c r="N789" i="31"/>
  <c r="M789" i="31"/>
  <c r="L789" i="31"/>
  <c r="K789" i="31"/>
  <c r="J789" i="31"/>
  <c r="B789" i="31"/>
  <c r="A789" i="31"/>
  <c r="R788" i="31"/>
  <c r="Q788" i="31"/>
  <c r="P788" i="31"/>
  <c r="O788" i="31"/>
  <c r="N788" i="31"/>
  <c r="M788" i="31"/>
  <c r="L788" i="31"/>
  <c r="K788" i="31"/>
  <c r="J788" i="31"/>
  <c r="B788" i="31"/>
  <c r="A788" i="31"/>
  <c r="R787" i="31"/>
  <c r="Q787" i="31"/>
  <c r="P787" i="31"/>
  <c r="O787" i="31"/>
  <c r="N787" i="31"/>
  <c r="M787" i="31"/>
  <c r="L787" i="31"/>
  <c r="K787" i="31"/>
  <c r="J787" i="31"/>
  <c r="B787" i="31"/>
  <c r="A787" i="31"/>
  <c r="R786" i="31"/>
  <c r="Q786" i="31"/>
  <c r="P786" i="31"/>
  <c r="O786" i="31"/>
  <c r="N786" i="31"/>
  <c r="M786" i="31"/>
  <c r="L786" i="31"/>
  <c r="K786" i="31"/>
  <c r="J786" i="31"/>
  <c r="B786" i="31"/>
  <c r="A786" i="31"/>
  <c r="R785" i="31"/>
  <c r="Q785" i="31"/>
  <c r="P785" i="31"/>
  <c r="O785" i="31"/>
  <c r="N785" i="31"/>
  <c r="M785" i="31"/>
  <c r="L785" i="31"/>
  <c r="K785" i="31"/>
  <c r="J785" i="31"/>
  <c r="B785" i="31"/>
  <c r="A785" i="31"/>
  <c r="R784" i="31"/>
  <c r="Q784" i="31"/>
  <c r="P784" i="31"/>
  <c r="O784" i="31"/>
  <c r="N784" i="31"/>
  <c r="M784" i="31"/>
  <c r="L784" i="31"/>
  <c r="K784" i="31"/>
  <c r="J784" i="31"/>
  <c r="B784" i="31"/>
  <c r="A784" i="31"/>
  <c r="R783" i="31"/>
  <c r="Q783" i="31"/>
  <c r="P783" i="31"/>
  <c r="O783" i="31"/>
  <c r="N783" i="31"/>
  <c r="M783" i="31"/>
  <c r="L783" i="31"/>
  <c r="K783" i="31"/>
  <c r="J783" i="31"/>
  <c r="B783" i="31"/>
  <c r="A783" i="31"/>
  <c r="R782" i="31"/>
  <c r="Q782" i="31"/>
  <c r="P782" i="31"/>
  <c r="O782" i="31"/>
  <c r="N782" i="31"/>
  <c r="M782" i="31"/>
  <c r="L782" i="31"/>
  <c r="K782" i="31"/>
  <c r="J782" i="31"/>
  <c r="B782" i="31"/>
  <c r="A782" i="31"/>
  <c r="R781" i="31"/>
  <c r="Q781" i="31"/>
  <c r="P781" i="31"/>
  <c r="O781" i="31"/>
  <c r="N781" i="31"/>
  <c r="M781" i="31"/>
  <c r="L781" i="31"/>
  <c r="K781" i="31"/>
  <c r="J781" i="31"/>
  <c r="B781" i="31"/>
  <c r="A781" i="31"/>
  <c r="R780" i="31"/>
  <c r="Q780" i="31"/>
  <c r="P780" i="31"/>
  <c r="O780" i="31"/>
  <c r="N780" i="31"/>
  <c r="M780" i="31"/>
  <c r="L780" i="31"/>
  <c r="K780" i="31"/>
  <c r="J780" i="31"/>
  <c r="B780" i="31"/>
  <c r="A780" i="31"/>
  <c r="R779" i="31"/>
  <c r="Q779" i="31"/>
  <c r="P779" i="31"/>
  <c r="O779" i="31"/>
  <c r="N779" i="31"/>
  <c r="M779" i="31"/>
  <c r="L779" i="31"/>
  <c r="K779" i="31"/>
  <c r="J779" i="31"/>
  <c r="B779" i="31"/>
  <c r="A779" i="31"/>
  <c r="R778" i="31"/>
  <c r="Q778" i="31"/>
  <c r="P778" i="31"/>
  <c r="O778" i="31"/>
  <c r="N778" i="31"/>
  <c r="M778" i="31"/>
  <c r="L778" i="31"/>
  <c r="K778" i="31"/>
  <c r="J778" i="31"/>
  <c r="B778" i="31"/>
  <c r="A778" i="31"/>
  <c r="R777" i="31"/>
  <c r="Q777" i="31"/>
  <c r="P777" i="31"/>
  <c r="O777" i="31"/>
  <c r="N777" i="31"/>
  <c r="M777" i="31"/>
  <c r="L777" i="31"/>
  <c r="K777" i="31"/>
  <c r="J777" i="31"/>
  <c r="B777" i="31"/>
  <c r="A777" i="31"/>
  <c r="R776" i="31"/>
  <c r="Q776" i="31"/>
  <c r="P776" i="31"/>
  <c r="O776" i="31"/>
  <c r="N776" i="31"/>
  <c r="M776" i="31"/>
  <c r="L776" i="31"/>
  <c r="K776" i="31"/>
  <c r="J776" i="31"/>
  <c r="B776" i="31"/>
  <c r="A776" i="31"/>
  <c r="R775" i="31"/>
  <c r="Q775" i="31"/>
  <c r="P775" i="31"/>
  <c r="O775" i="31"/>
  <c r="N775" i="31"/>
  <c r="M775" i="31"/>
  <c r="L775" i="31"/>
  <c r="K775" i="31"/>
  <c r="J775" i="31"/>
  <c r="B775" i="31"/>
  <c r="A775" i="31"/>
  <c r="R774" i="31"/>
  <c r="Q774" i="31"/>
  <c r="P774" i="31"/>
  <c r="O774" i="31"/>
  <c r="N774" i="31"/>
  <c r="M774" i="31"/>
  <c r="L774" i="31"/>
  <c r="K774" i="31"/>
  <c r="J774" i="31"/>
  <c r="B774" i="31"/>
  <c r="A774" i="31"/>
  <c r="R773" i="31"/>
  <c r="Q773" i="31"/>
  <c r="P773" i="31"/>
  <c r="O773" i="31"/>
  <c r="N773" i="31"/>
  <c r="M773" i="31"/>
  <c r="L773" i="31"/>
  <c r="K773" i="31"/>
  <c r="J773" i="31"/>
  <c r="B773" i="31"/>
  <c r="A773" i="31"/>
  <c r="R772" i="31"/>
  <c r="Q772" i="31"/>
  <c r="P772" i="31"/>
  <c r="O772" i="31"/>
  <c r="N772" i="31"/>
  <c r="M772" i="31"/>
  <c r="L772" i="31"/>
  <c r="K772" i="31"/>
  <c r="J772" i="31"/>
  <c r="B772" i="31"/>
  <c r="A772" i="31"/>
  <c r="R771" i="31"/>
  <c r="Q771" i="31"/>
  <c r="P771" i="31"/>
  <c r="O771" i="31"/>
  <c r="N771" i="31"/>
  <c r="M771" i="31"/>
  <c r="L771" i="31"/>
  <c r="K771" i="31"/>
  <c r="J771" i="31"/>
  <c r="B771" i="31"/>
  <c r="A771" i="31"/>
  <c r="R770" i="31"/>
  <c r="Q770" i="31"/>
  <c r="P770" i="31"/>
  <c r="O770" i="31"/>
  <c r="N770" i="31"/>
  <c r="M770" i="31"/>
  <c r="L770" i="31"/>
  <c r="K770" i="31"/>
  <c r="J770" i="31"/>
  <c r="B770" i="31"/>
  <c r="A770" i="31"/>
  <c r="R769" i="31"/>
  <c r="Q769" i="31"/>
  <c r="P769" i="31"/>
  <c r="O769" i="31"/>
  <c r="N769" i="31"/>
  <c r="M769" i="31"/>
  <c r="L769" i="31"/>
  <c r="K769" i="31"/>
  <c r="J769" i="31"/>
  <c r="B769" i="31"/>
  <c r="A769" i="31"/>
  <c r="R768" i="31"/>
  <c r="Q768" i="31"/>
  <c r="P768" i="31"/>
  <c r="O768" i="31"/>
  <c r="N768" i="31"/>
  <c r="M768" i="31"/>
  <c r="L768" i="31"/>
  <c r="K768" i="31"/>
  <c r="J768" i="31"/>
  <c r="B768" i="31"/>
  <c r="A768" i="31"/>
  <c r="R767" i="31"/>
  <c r="Q767" i="31"/>
  <c r="P767" i="31"/>
  <c r="O767" i="31"/>
  <c r="N767" i="31"/>
  <c r="M767" i="31"/>
  <c r="L767" i="31"/>
  <c r="K767" i="31"/>
  <c r="J767" i="31"/>
  <c r="B767" i="31"/>
  <c r="A767" i="31"/>
  <c r="R766" i="31"/>
  <c r="Q766" i="31"/>
  <c r="P766" i="31"/>
  <c r="O766" i="31"/>
  <c r="N766" i="31"/>
  <c r="M766" i="31"/>
  <c r="L766" i="31"/>
  <c r="K766" i="31"/>
  <c r="J766" i="31"/>
  <c r="B766" i="31"/>
  <c r="A766" i="31"/>
  <c r="R765" i="31"/>
  <c r="Q765" i="31"/>
  <c r="P765" i="31"/>
  <c r="O765" i="31"/>
  <c r="N765" i="31"/>
  <c r="M765" i="31"/>
  <c r="L765" i="31"/>
  <c r="K765" i="31"/>
  <c r="J765" i="31"/>
  <c r="B765" i="31"/>
  <c r="A765" i="31"/>
  <c r="R764" i="31"/>
  <c r="Q764" i="31"/>
  <c r="P764" i="31"/>
  <c r="O764" i="31"/>
  <c r="N764" i="31"/>
  <c r="M764" i="31"/>
  <c r="L764" i="31"/>
  <c r="K764" i="31"/>
  <c r="J764" i="31"/>
  <c r="B764" i="31"/>
  <c r="A764" i="31"/>
  <c r="R763" i="31"/>
  <c r="Q763" i="31"/>
  <c r="P763" i="31"/>
  <c r="O763" i="31"/>
  <c r="N763" i="31"/>
  <c r="M763" i="31"/>
  <c r="L763" i="31"/>
  <c r="K763" i="31"/>
  <c r="J763" i="31"/>
  <c r="B763" i="31"/>
  <c r="A763" i="31"/>
  <c r="R762" i="31"/>
  <c r="Q762" i="31"/>
  <c r="P762" i="31"/>
  <c r="O762" i="31"/>
  <c r="N762" i="31"/>
  <c r="M762" i="31"/>
  <c r="L762" i="31"/>
  <c r="K762" i="31"/>
  <c r="J762" i="31"/>
  <c r="B762" i="31"/>
  <c r="A762" i="31"/>
  <c r="R761" i="31"/>
  <c r="Q761" i="31"/>
  <c r="P761" i="31"/>
  <c r="O761" i="31"/>
  <c r="N761" i="31"/>
  <c r="M761" i="31"/>
  <c r="L761" i="31"/>
  <c r="K761" i="31"/>
  <c r="J761" i="31"/>
  <c r="B761" i="31"/>
  <c r="A761" i="31"/>
  <c r="R760" i="31"/>
  <c r="Q760" i="31"/>
  <c r="P760" i="31"/>
  <c r="O760" i="31"/>
  <c r="N760" i="31"/>
  <c r="M760" i="31"/>
  <c r="L760" i="31"/>
  <c r="K760" i="31"/>
  <c r="J760" i="31"/>
  <c r="B760" i="31"/>
  <c r="A760" i="31"/>
  <c r="R759" i="31"/>
  <c r="Q759" i="31"/>
  <c r="P759" i="31"/>
  <c r="O759" i="31"/>
  <c r="N759" i="31"/>
  <c r="M759" i="31"/>
  <c r="L759" i="31"/>
  <c r="K759" i="31"/>
  <c r="J759" i="31"/>
  <c r="B759" i="31"/>
  <c r="A759" i="31"/>
  <c r="R758" i="31"/>
  <c r="Q758" i="31"/>
  <c r="P758" i="31"/>
  <c r="O758" i="31"/>
  <c r="N758" i="31"/>
  <c r="M758" i="31"/>
  <c r="L758" i="31"/>
  <c r="K758" i="31"/>
  <c r="J758" i="31"/>
  <c r="B758" i="31"/>
  <c r="A758" i="31"/>
  <c r="R757" i="31"/>
  <c r="Q757" i="31"/>
  <c r="P757" i="31"/>
  <c r="O757" i="31"/>
  <c r="N757" i="31"/>
  <c r="M757" i="31"/>
  <c r="L757" i="31"/>
  <c r="K757" i="31"/>
  <c r="J757" i="31"/>
  <c r="B757" i="31"/>
  <c r="A757" i="31"/>
  <c r="R756" i="31"/>
  <c r="Q756" i="31"/>
  <c r="P756" i="31"/>
  <c r="O756" i="31"/>
  <c r="N756" i="31"/>
  <c r="M756" i="31"/>
  <c r="L756" i="31"/>
  <c r="K756" i="31"/>
  <c r="J756" i="31"/>
  <c r="B756" i="31"/>
  <c r="A756" i="31"/>
  <c r="R755" i="31"/>
  <c r="Q755" i="31"/>
  <c r="P755" i="31"/>
  <c r="O755" i="31"/>
  <c r="N755" i="31"/>
  <c r="M755" i="31"/>
  <c r="L755" i="31"/>
  <c r="K755" i="31"/>
  <c r="J755" i="31"/>
  <c r="B755" i="31"/>
  <c r="A755" i="31"/>
  <c r="R754" i="31"/>
  <c r="Q754" i="31"/>
  <c r="P754" i="31"/>
  <c r="O754" i="31"/>
  <c r="N754" i="31"/>
  <c r="M754" i="31"/>
  <c r="L754" i="31"/>
  <c r="K754" i="31"/>
  <c r="J754" i="31"/>
  <c r="B754" i="31"/>
  <c r="A754" i="31"/>
  <c r="R753" i="31"/>
  <c r="Q753" i="31"/>
  <c r="P753" i="31"/>
  <c r="O753" i="31"/>
  <c r="N753" i="31"/>
  <c r="M753" i="31"/>
  <c r="L753" i="31"/>
  <c r="K753" i="31"/>
  <c r="J753" i="31"/>
  <c r="B753" i="31"/>
  <c r="A753" i="31"/>
  <c r="R752" i="31"/>
  <c r="Q752" i="31"/>
  <c r="P752" i="31"/>
  <c r="O752" i="31"/>
  <c r="N752" i="31"/>
  <c r="M752" i="31"/>
  <c r="L752" i="31"/>
  <c r="K752" i="31"/>
  <c r="J752" i="31"/>
  <c r="B752" i="31"/>
  <c r="A752" i="31"/>
  <c r="R751" i="31"/>
  <c r="Q751" i="31"/>
  <c r="P751" i="31"/>
  <c r="O751" i="31"/>
  <c r="N751" i="31"/>
  <c r="M751" i="31"/>
  <c r="L751" i="31"/>
  <c r="K751" i="31"/>
  <c r="J751" i="31"/>
  <c r="B751" i="31"/>
  <c r="A751" i="31"/>
  <c r="R750" i="31"/>
  <c r="Q750" i="31"/>
  <c r="P750" i="31"/>
  <c r="O750" i="31"/>
  <c r="N750" i="31"/>
  <c r="M750" i="31"/>
  <c r="L750" i="31"/>
  <c r="K750" i="31"/>
  <c r="J750" i="31"/>
  <c r="B750" i="31"/>
  <c r="A750" i="31"/>
  <c r="R749" i="31"/>
  <c r="Q749" i="31"/>
  <c r="P749" i="31"/>
  <c r="O749" i="31"/>
  <c r="N749" i="31"/>
  <c r="M749" i="31"/>
  <c r="L749" i="31"/>
  <c r="K749" i="31"/>
  <c r="J749" i="31"/>
  <c r="B749" i="31"/>
  <c r="A749" i="31"/>
  <c r="R748" i="31"/>
  <c r="Q748" i="31"/>
  <c r="P748" i="31"/>
  <c r="O748" i="31"/>
  <c r="N748" i="31"/>
  <c r="M748" i="31"/>
  <c r="L748" i="31"/>
  <c r="K748" i="31"/>
  <c r="J748" i="31"/>
  <c r="B748" i="31"/>
  <c r="A748" i="31"/>
  <c r="R747" i="31"/>
  <c r="Q747" i="31"/>
  <c r="P747" i="31"/>
  <c r="O747" i="31"/>
  <c r="N747" i="31"/>
  <c r="M747" i="31"/>
  <c r="L747" i="31"/>
  <c r="K747" i="31"/>
  <c r="J747" i="31"/>
  <c r="B747" i="31"/>
  <c r="A747" i="31"/>
  <c r="R746" i="31"/>
  <c r="Q746" i="31"/>
  <c r="P746" i="31"/>
  <c r="O746" i="31"/>
  <c r="N746" i="31"/>
  <c r="M746" i="31"/>
  <c r="L746" i="31"/>
  <c r="K746" i="31"/>
  <c r="J746" i="31"/>
  <c r="B746" i="31"/>
  <c r="A746" i="31"/>
  <c r="R745" i="31"/>
  <c r="Q745" i="31"/>
  <c r="P745" i="31"/>
  <c r="O745" i="31"/>
  <c r="N745" i="31"/>
  <c r="M745" i="31"/>
  <c r="L745" i="31"/>
  <c r="K745" i="31"/>
  <c r="J745" i="31"/>
  <c r="B745" i="31"/>
  <c r="A745" i="31"/>
  <c r="R744" i="31"/>
  <c r="Q744" i="31"/>
  <c r="P744" i="31"/>
  <c r="O744" i="31"/>
  <c r="N744" i="31"/>
  <c r="M744" i="31"/>
  <c r="L744" i="31"/>
  <c r="K744" i="31"/>
  <c r="J744" i="31"/>
  <c r="B744" i="31"/>
  <c r="A744" i="31"/>
  <c r="R743" i="31"/>
  <c r="Q743" i="31"/>
  <c r="P743" i="31"/>
  <c r="O743" i="31"/>
  <c r="N743" i="31"/>
  <c r="M743" i="31"/>
  <c r="L743" i="31"/>
  <c r="K743" i="31"/>
  <c r="J743" i="31"/>
  <c r="B743" i="31"/>
  <c r="A743" i="31"/>
  <c r="R742" i="31"/>
  <c r="Q742" i="31"/>
  <c r="P742" i="31"/>
  <c r="O742" i="31"/>
  <c r="N742" i="31"/>
  <c r="M742" i="31"/>
  <c r="L742" i="31"/>
  <c r="K742" i="31"/>
  <c r="J742" i="31"/>
  <c r="B742" i="31"/>
  <c r="A742" i="31"/>
  <c r="R741" i="31"/>
  <c r="Q741" i="31"/>
  <c r="P741" i="31"/>
  <c r="O741" i="31"/>
  <c r="N741" i="31"/>
  <c r="M741" i="31"/>
  <c r="L741" i="31"/>
  <c r="K741" i="31"/>
  <c r="J741" i="31"/>
  <c r="B741" i="31"/>
  <c r="A741" i="31"/>
  <c r="R740" i="31"/>
  <c r="Q740" i="31"/>
  <c r="P740" i="31"/>
  <c r="O740" i="31"/>
  <c r="N740" i="31"/>
  <c r="M740" i="31"/>
  <c r="L740" i="31"/>
  <c r="K740" i="31"/>
  <c r="J740" i="31"/>
  <c r="B740" i="31"/>
  <c r="A740" i="31"/>
  <c r="R739" i="31"/>
  <c r="Q739" i="31"/>
  <c r="P739" i="31"/>
  <c r="O739" i="31"/>
  <c r="N739" i="31"/>
  <c r="M739" i="31"/>
  <c r="L739" i="31"/>
  <c r="K739" i="31"/>
  <c r="J739" i="31"/>
  <c r="B739" i="31"/>
  <c r="A739" i="31"/>
  <c r="R738" i="31"/>
  <c r="Q738" i="31"/>
  <c r="P738" i="31"/>
  <c r="O738" i="31"/>
  <c r="N738" i="31"/>
  <c r="M738" i="31"/>
  <c r="L738" i="31"/>
  <c r="K738" i="31"/>
  <c r="J738" i="31"/>
  <c r="B738" i="31"/>
  <c r="A738" i="31"/>
  <c r="R737" i="31"/>
  <c r="Q737" i="31"/>
  <c r="P737" i="31"/>
  <c r="O737" i="31"/>
  <c r="N737" i="31"/>
  <c r="M737" i="31"/>
  <c r="L737" i="31"/>
  <c r="K737" i="31"/>
  <c r="J737" i="31"/>
  <c r="B737" i="31"/>
  <c r="A737" i="31"/>
  <c r="R736" i="31"/>
  <c r="Q736" i="31"/>
  <c r="P736" i="31"/>
  <c r="O736" i="31"/>
  <c r="N736" i="31"/>
  <c r="M736" i="31"/>
  <c r="L736" i="31"/>
  <c r="K736" i="31"/>
  <c r="J736" i="31"/>
  <c r="B736" i="31"/>
  <c r="A736" i="31"/>
  <c r="R735" i="31"/>
  <c r="Q735" i="31"/>
  <c r="P735" i="31"/>
  <c r="O735" i="31"/>
  <c r="N735" i="31"/>
  <c r="M735" i="31"/>
  <c r="L735" i="31"/>
  <c r="K735" i="31"/>
  <c r="J735" i="31"/>
  <c r="B735" i="31"/>
  <c r="A735" i="31"/>
  <c r="R734" i="31"/>
  <c r="Q734" i="31"/>
  <c r="P734" i="31"/>
  <c r="O734" i="31"/>
  <c r="N734" i="31"/>
  <c r="M734" i="31"/>
  <c r="L734" i="31"/>
  <c r="K734" i="31"/>
  <c r="J734" i="31"/>
  <c r="B734" i="31"/>
  <c r="A734" i="31"/>
  <c r="R733" i="31"/>
  <c r="Q733" i="31"/>
  <c r="P733" i="31"/>
  <c r="O733" i="31"/>
  <c r="N733" i="31"/>
  <c r="M733" i="31"/>
  <c r="L733" i="31"/>
  <c r="K733" i="31"/>
  <c r="J733" i="31"/>
  <c r="B733" i="31"/>
  <c r="A733" i="31"/>
  <c r="R732" i="31"/>
  <c r="Q732" i="31"/>
  <c r="P732" i="31"/>
  <c r="O732" i="31"/>
  <c r="N732" i="31"/>
  <c r="M732" i="31"/>
  <c r="L732" i="31"/>
  <c r="K732" i="31"/>
  <c r="J732" i="31"/>
  <c r="B732" i="31"/>
  <c r="A732" i="31"/>
  <c r="R731" i="31"/>
  <c r="Q731" i="31"/>
  <c r="P731" i="31"/>
  <c r="O731" i="31"/>
  <c r="N731" i="31"/>
  <c r="M731" i="31"/>
  <c r="L731" i="31"/>
  <c r="K731" i="31"/>
  <c r="J731" i="31"/>
  <c r="B731" i="31"/>
  <c r="A731" i="31"/>
  <c r="R730" i="31"/>
  <c r="Q730" i="31"/>
  <c r="P730" i="31"/>
  <c r="O730" i="31"/>
  <c r="N730" i="31"/>
  <c r="M730" i="31"/>
  <c r="L730" i="31"/>
  <c r="K730" i="31"/>
  <c r="J730" i="31"/>
  <c r="B730" i="31"/>
  <c r="A730" i="31"/>
  <c r="R729" i="31"/>
  <c r="Q729" i="31"/>
  <c r="P729" i="31"/>
  <c r="O729" i="31"/>
  <c r="N729" i="31"/>
  <c r="M729" i="31"/>
  <c r="L729" i="31"/>
  <c r="K729" i="31"/>
  <c r="J729" i="31"/>
  <c r="B729" i="31"/>
  <c r="A729" i="31"/>
  <c r="R728" i="31"/>
  <c r="Q728" i="31"/>
  <c r="P728" i="31"/>
  <c r="O728" i="31"/>
  <c r="N728" i="31"/>
  <c r="M728" i="31"/>
  <c r="L728" i="31"/>
  <c r="K728" i="31"/>
  <c r="J728" i="31"/>
  <c r="B728" i="31"/>
  <c r="A728" i="31"/>
  <c r="R727" i="31"/>
  <c r="Q727" i="31"/>
  <c r="P727" i="31"/>
  <c r="O727" i="31"/>
  <c r="N727" i="31"/>
  <c r="M727" i="31"/>
  <c r="L727" i="31"/>
  <c r="K727" i="31"/>
  <c r="J727" i="31"/>
  <c r="B727" i="31"/>
  <c r="A727" i="31"/>
  <c r="R726" i="31"/>
  <c r="Q726" i="31"/>
  <c r="P726" i="31"/>
  <c r="O726" i="31"/>
  <c r="N726" i="31"/>
  <c r="M726" i="31"/>
  <c r="L726" i="31"/>
  <c r="K726" i="31"/>
  <c r="J726" i="31"/>
  <c r="B726" i="31"/>
  <c r="A726" i="31"/>
  <c r="R725" i="31"/>
  <c r="Q725" i="31"/>
  <c r="P725" i="31"/>
  <c r="O725" i="31"/>
  <c r="N725" i="31"/>
  <c r="M725" i="31"/>
  <c r="L725" i="31"/>
  <c r="K725" i="31"/>
  <c r="J725" i="31"/>
  <c r="B725" i="31"/>
  <c r="A725" i="31"/>
  <c r="R724" i="31"/>
  <c r="Q724" i="31"/>
  <c r="P724" i="31"/>
  <c r="O724" i="31"/>
  <c r="N724" i="31"/>
  <c r="M724" i="31"/>
  <c r="L724" i="31"/>
  <c r="K724" i="31"/>
  <c r="J724" i="31"/>
  <c r="B724" i="31"/>
  <c r="A724" i="31"/>
  <c r="R723" i="31"/>
  <c r="Q723" i="31"/>
  <c r="P723" i="31"/>
  <c r="O723" i="31"/>
  <c r="N723" i="31"/>
  <c r="M723" i="31"/>
  <c r="L723" i="31"/>
  <c r="K723" i="31"/>
  <c r="J723" i="31"/>
  <c r="B723" i="31"/>
  <c r="A723" i="31"/>
  <c r="R722" i="31"/>
  <c r="Q722" i="31"/>
  <c r="P722" i="31"/>
  <c r="O722" i="31"/>
  <c r="N722" i="31"/>
  <c r="M722" i="31"/>
  <c r="L722" i="31"/>
  <c r="K722" i="31"/>
  <c r="J722" i="31"/>
  <c r="B722" i="31"/>
  <c r="A722" i="31"/>
  <c r="R721" i="31"/>
  <c r="Q721" i="31"/>
  <c r="P721" i="31"/>
  <c r="O721" i="31"/>
  <c r="N721" i="31"/>
  <c r="M721" i="31"/>
  <c r="L721" i="31"/>
  <c r="K721" i="31"/>
  <c r="J721" i="31"/>
  <c r="B721" i="31"/>
  <c r="A721" i="31"/>
  <c r="R720" i="31"/>
  <c r="Q720" i="31"/>
  <c r="P720" i="31"/>
  <c r="O720" i="31"/>
  <c r="N720" i="31"/>
  <c r="M720" i="31"/>
  <c r="L720" i="31"/>
  <c r="K720" i="31"/>
  <c r="J720" i="31"/>
  <c r="B720" i="31"/>
  <c r="A720" i="31"/>
  <c r="R719" i="31"/>
  <c r="Q719" i="31"/>
  <c r="P719" i="31"/>
  <c r="O719" i="31"/>
  <c r="N719" i="31"/>
  <c r="M719" i="31"/>
  <c r="L719" i="31"/>
  <c r="K719" i="31"/>
  <c r="J719" i="31"/>
  <c r="B719" i="31"/>
  <c r="A719" i="31"/>
  <c r="R718" i="31"/>
  <c r="Q718" i="31"/>
  <c r="P718" i="31"/>
  <c r="O718" i="31"/>
  <c r="N718" i="31"/>
  <c r="M718" i="31"/>
  <c r="L718" i="31"/>
  <c r="K718" i="31"/>
  <c r="J718" i="31"/>
  <c r="B718" i="31"/>
  <c r="A718" i="31"/>
  <c r="R717" i="31"/>
  <c r="Q717" i="31"/>
  <c r="P717" i="31"/>
  <c r="O717" i="31"/>
  <c r="N717" i="31"/>
  <c r="M717" i="31"/>
  <c r="L717" i="31"/>
  <c r="K717" i="31"/>
  <c r="J717" i="31"/>
  <c r="B717" i="31"/>
  <c r="A717" i="31"/>
  <c r="R716" i="31"/>
  <c r="Q716" i="31"/>
  <c r="P716" i="31"/>
  <c r="O716" i="31"/>
  <c r="N716" i="31"/>
  <c r="M716" i="31"/>
  <c r="L716" i="31"/>
  <c r="K716" i="31"/>
  <c r="J716" i="31"/>
  <c r="B716" i="31"/>
  <c r="A716" i="31"/>
  <c r="R715" i="31"/>
  <c r="Q715" i="31"/>
  <c r="P715" i="31"/>
  <c r="O715" i="31"/>
  <c r="N715" i="31"/>
  <c r="M715" i="31"/>
  <c r="L715" i="31"/>
  <c r="K715" i="31"/>
  <c r="J715" i="31"/>
  <c r="B715" i="31"/>
  <c r="A715" i="31"/>
  <c r="R714" i="31"/>
  <c r="Q714" i="31"/>
  <c r="P714" i="31"/>
  <c r="O714" i="31"/>
  <c r="N714" i="31"/>
  <c r="M714" i="31"/>
  <c r="L714" i="31"/>
  <c r="K714" i="31"/>
  <c r="J714" i="31"/>
  <c r="B714" i="31"/>
  <c r="A714" i="31"/>
  <c r="R713" i="31"/>
  <c r="Q713" i="31"/>
  <c r="P713" i="31"/>
  <c r="O713" i="31"/>
  <c r="N713" i="31"/>
  <c r="M713" i="31"/>
  <c r="L713" i="31"/>
  <c r="K713" i="31"/>
  <c r="J713" i="31"/>
  <c r="B713" i="31"/>
  <c r="A713" i="31"/>
  <c r="R712" i="31"/>
  <c r="Q712" i="31"/>
  <c r="P712" i="31"/>
  <c r="O712" i="31"/>
  <c r="N712" i="31"/>
  <c r="M712" i="31"/>
  <c r="L712" i="31"/>
  <c r="K712" i="31"/>
  <c r="J712" i="31"/>
  <c r="B712" i="31"/>
  <c r="A712" i="31"/>
  <c r="R711" i="31"/>
  <c r="Q711" i="31"/>
  <c r="P711" i="31"/>
  <c r="O711" i="31"/>
  <c r="N711" i="31"/>
  <c r="M711" i="31"/>
  <c r="L711" i="31"/>
  <c r="K711" i="31"/>
  <c r="J711" i="31"/>
  <c r="B711" i="31"/>
  <c r="A711" i="31"/>
  <c r="R710" i="31"/>
  <c r="Q710" i="31"/>
  <c r="P710" i="31"/>
  <c r="O710" i="31"/>
  <c r="N710" i="31"/>
  <c r="M710" i="31"/>
  <c r="L710" i="31"/>
  <c r="K710" i="31"/>
  <c r="J710" i="31"/>
  <c r="B710" i="31"/>
  <c r="A710" i="31"/>
  <c r="R709" i="31"/>
  <c r="Q709" i="31"/>
  <c r="P709" i="31"/>
  <c r="O709" i="31"/>
  <c r="N709" i="31"/>
  <c r="M709" i="31"/>
  <c r="L709" i="31"/>
  <c r="K709" i="31"/>
  <c r="J709" i="31"/>
  <c r="B709" i="31"/>
  <c r="A709" i="31"/>
  <c r="R708" i="31"/>
  <c r="Q708" i="31"/>
  <c r="P708" i="31"/>
  <c r="O708" i="31"/>
  <c r="N708" i="31"/>
  <c r="M708" i="31"/>
  <c r="L708" i="31"/>
  <c r="K708" i="31"/>
  <c r="J708" i="31"/>
  <c r="B708" i="31"/>
  <c r="A708" i="31"/>
  <c r="R707" i="31"/>
  <c r="Q707" i="31"/>
  <c r="P707" i="31"/>
  <c r="O707" i="31"/>
  <c r="N707" i="31"/>
  <c r="M707" i="31"/>
  <c r="L707" i="31"/>
  <c r="K707" i="31"/>
  <c r="J707" i="31"/>
  <c r="B707" i="31"/>
  <c r="A707" i="31"/>
  <c r="R706" i="31"/>
  <c r="Q706" i="31"/>
  <c r="P706" i="31"/>
  <c r="O706" i="31"/>
  <c r="N706" i="31"/>
  <c r="M706" i="31"/>
  <c r="L706" i="31"/>
  <c r="K706" i="31"/>
  <c r="J706" i="31"/>
  <c r="B706" i="31"/>
  <c r="A706" i="31"/>
  <c r="R705" i="31"/>
  <c r="Q705" i="31"/>
  <c r="P705" i="31"/>
  <c r="O705" i="31"/>
  <c r="N705" i="31"/>
  <c r="M705" i="31"/>
  <c r="L705" i="31"/>
  <c r="K705" i="31"/>
  <c r="J705" i="31"/>
  <c r="B705" i="31"/>
  <c r="A705" i="31"/>
  <c r="R704" i="31"/>
  <c r="Q704" i="31"/>
  <c r="P704" i="31"/>
  <c r="O704" i="31"/>
  <c r="N704" i="31"/>
  <c r="M704" i="31"/>
  <c r="L704" i="31"/>
  <c r="K704" i="31"/>
  <c r="J704" i="31"/>
  <c r="B704" i="31"/>
  <c r="A704" i="31"/>
  <c r="R703" i="31"/>
  <c r="Q703" i="31"/>
  <c r="P703" i="31"/>
  <c r="O703" i="31"/>
  <c r="N703" i="31"/>
  <c r="M703" i="31"/>
  <c r="L703" i="31"/>
  <c r="K703" i="31"/>
  <c r="J703" i="31"/>
  <c r="B703" i="31"/>
  <c r="A703" i="31"/>
  <c r="R702" i="31"/>
  <c r="Q702" i="31"/>
  <c r="P702" i="31"/>
  <c r="O702" i="31"/>
  <c r="N702" i="31"/>
  <c r="M702" i="31"/>
  <c r="L702" i="31"/>
  <c r="K702" i="31"/>
  <c r="J702" i="31"/>
  <c r="B702" i="31"/>
  <c r="A702" i="31"/>
  <c r="R701" i="31"/>
  <c r="Q701" i="31"/>
  <c r="P701" i="31"/>
  <c r="O701" i="31"/>
  <c r="N701" i="31"/>
  <c r="M701" i="31"/>
  <c r="L701" i="31"/>
  <c r="K701" i="31"/>
  <c r="J701" i="31"/>
  <c r="B701" i="31"/>
  <c r="A701" i="31"/>
  <c r="R700" i="31"/>
  <c r="Q700" i="31"/>
  <c r="P700" i="31"/>
  <c r="O700" i="31"/>
  <c r="N700" i="31"/>
  <c r="M700" i="31"/>
  <c r="L700" i="31"/>
  <c r="K700" i="31"/>
  <c r="J700" i="31"/>
  <c r="B700" i="31"/>
  <c r="A700" i="31"/>
  <c r="R699" i="31"/>
  <c r="Q699" i="31"/>
  <c r="P699" i="31"/>
  <c r="O699" i="31"/>
  <c r="N699" i="31"/>
  <c r="M699" i="31"/>
  <c r="L699" i="31"/>
  <c r="K699" i="31"/>
  <c r="J699" i="31"/>
  <c r="B699" i="31"/>
  <c r="A699" i="31"/>
  <c r="R698" i="31"/>
  <c r="Q698" i="31"/>
  <c r="P698" i="31"/>
  <c r="O698" i="31"/>
  <c r="N698" i="31"/>
  <c r="M698" i="31"/>
  <c r="L698" i="31"/>
  <c r="K698" i="31"/>
  <c r="J698" i="31"/>
  <c r="B698" i="31"/>
  <c r="A698" i="31"/>
  <c r="R697" i="31"/>
  <c r="Q697" i="31"/>
  <c r="P697" i="31"/>
  <c r="O697" i="31"/>
  <c r="N697" i="31"/>
  <c r="M697" i="31"/>
  <c r="L697" i="31"/>
  <c r="K697" i="31"/>
  <c r="J697" i="31"/>
  <c r="B697" i="31"/>
  <c r="A697" i="31"/>
  <c r="R696" i="31"/>
  <c r="Q696" i="31"/>
  <c r="P696" i="31"/>
  <c r="O696" i="31"/>
  <c r="N696" i="31"/>
  <c r="M696" i="31"/>
  <c r="L696" i="31"/>
  <c r="K696" i="31"/>
  <c r="J696" i="31"/>
  <c r="B696" i="31"/>
  <c r="A696" i="31"/>
  <c r="R695" i="31"/>
  <c r="Q695" i="31"/>
  <c r="P695" i="31"/>
  <c r="O695" i="31"/>
  <c r="N695" i="31"/>
  <c r="M695" i="31"/>
  <c r="L695" i="31"/>
  <c r="K695" i="31"/>
  <c r="J695" i="31"/>
  <c r="B695" i="31"/>
  <c r="A695" i="31"/>
  <c r="R694" i="31"/>
  <c r="Q694" i="31"/>
  <c r="P694" i="31"/>
  <c r="O694" i="31"/>
  <c r="N694" i="31"/>
  <c r="M694" i="31"/>
  <c r="L694" i="31"/>
  <c r="K694" i="31"/>
  <c r="J694" i="31"/>
  <c r="B694" i="31"/>
  <c r="A694" i="31"/>
  <c r="R693" i="31"/>
  <c r="Q693" i="31"/>
  <c r="P693" i="31"/>
  <c r="O693" i="31"/>
  <c r="N693" i="31"/>
  <c r="M693" i="31"/>
  <c r="L693" i="31"/>
  <c r="K693" i="31"/>
  <c r="J693" i="31"/>
  <c r="B693" i="31"/>
  <c r="A693" i="31"/>
  <c r="R692" i="31"/>
  <c r="Q692" i="31"/>
  <c r="P692" i="31"/>
  <c r="O692" i="31"/>
  <c r="N692" i="31"/>
  <c r="M692" i="31"/>
  <c r="L692" i="31"/>
  <c r="K692" i="31"/>
  <c r="J692" i="31"/>
  <c r="B692" i="31"/>
  <c r="A692" i="31"/>
  <c r="R691" i="31"/>
  <c r="Q691" i="31"/>
  <c r="P691" i="31"/>
  <c r="O691" i="31"/>
  <c r="N691" i="31"/>
  <c r="M691" i="31"/>
  <c r="L691" i="31"/>
  <c r="K691" i="31"/>
  <c r="J691" i="31"/>
  <c r="B691" i="31"/>
  <c r="A691" i="31"/>
  <c r="R690" i="31"/>
  <c r="Q690" i="31"/>
  <c r="P690" i="31"/>
  <c r="O690" i="31"/>
  <c r="N690" i="31"/>
  <c r="M690" i="31"/>
  <c r="L690" i="31"/>
  <c r="K690" i="31"/>
  <c r="J690" i="31"/>
  <c r="B690" i="31"/>
  <c r="A690" i="31"/>
  <c r="R689" i="31"/>
  <c r="Q689" i="31"/>
  <c r="P689" i="31"/>
  <c r="O689" i="31"/>
  <c r="N689" i="31"/>
  <c r="M689" i="31"/>
  <c r="L689" i="31"/>
  <c r="K689" i="31"/>
  <c r="J689" i="31"/>
  <c r="B689" i="31"/>
  <c r="A689" i="31"/>
  <c r="R688" i="31"/>
  <c r="Q688" i="31"/>
  <c r="P688" i="31"/>
  <c r="O688" i="31"/>
  <c r="N688" i="31"/>
  <c r="M688" i="31"/>
  <c r="L688" i="31"/>
  <c r="K688" i="31"/>
  <c r="J688" i="31"/>
  <c r="B688" i="31"/>
  <c r="A688" i="31"/>
  <c r="R687" i="31"/>
  <c r="Q687" i="31"/>
  <c r="P687" i="31"/>
  <c r="O687" i="31"/>
  <c r="N687" i="31"/>
  <c r="M687" i="31"/>
  <c r="L687" i="31"/>
  <c r="K687" i="31"/>
  <c r="J687" i="31"/>
  <c r="B687" i="31"/>
  <c r="A687" i="31"/>
  <c r="R686" i="31"/>
  <c r="Q686" i="31"/>
  <c r="P686" i="31"/>
  <c r="O686" i="31"/>
  <c r="N686" i="31"/>
  <c r="M686" i="31"/>
  <c r="L686" i="31"/>
  <c r="K686" i="31"/>
  <c r="J686" i="31"/>
  <c r="B686" i="31"/>
  <c r="A686" i="31"/>
  <c r="R685" i="31"/>
  <c r="Q685" i="31"/>
  <c r="P685" i="31"/>
  <c r="O685" i="31"/>
  <c r="N685" i="31"/>
  <c r="M685" i="31"/>
  <c r="L685" i="31"/>
  <c r="K685" i="31"/>
  <c r="J685" i="31"/>
  <c r="B685" i="31"/>
  <c r="A685" i="31"/>
  <c r="R684" i="31"/>
  <c r="Q684" i="31"/>
  <c r="P684" i="31"/>
  <c r="O684" i="31"/>
  <c r="N684" i="31"/>
  <c r="M684" i="31"/>
  <c r="L684" i="31"/>
  <c r="K684" i="31"/>
  <c r="J684" i="31"/>
  <c r="B684" i="31"/>
  <c r="A684" i="31"/>
  <c r="R683" i="31"/>
  <c r="Q683" i="31"/>
  <c r="P683" i="31"/>
  <c r="O683" i="31"/>
  <c r="N683" i="31"/>
  <c r="M683" i="31"/>
  <c r="L683" i="31"/>
  <c r="K683" i="31"/>
  <c r="J683" i="31"/>
  <c r="B683" i="31"/>
  <c r="A683" i="31"/>
  <c r="R682" i="31"/>
  <c r="Q682" i="31"/>
  <c r="P682" i="31"/>
  <c r="O682" i="31"/>
  <c r="N682" i="31"/>
  <c r="M682" i="31"/>
  <c r="L682" i="31"/>
  <c r="K682" i="31"/>
  <c r="J682" i="31"/>
  <c r="B682" i="31"/>
  <c r="A682" i="31"/>
  <c r="R681" i="31"/>
  <c r="Q681" i="31"/>
  <c r="P681" i="31"/>
  <c r="O681" i="31"/>
  <c r="N681" i="31"/>
  <c r="M681" i="31"/>
  <c r="L681" i="31"/>
  <c r="K681" i="31"/>
  <c r="J681" i="31"/>
  <c r="B681" i="31"/>
  <c r="A681" i="31"/>
  <c r="R680" i="31"/>
  <c r="Q680" i="31"/>
  <c r="P680" i="31"/>
  <c r="O680" i="31"/>
  <c r="N680" i="31"/>
  <c r="M680" i="31"/>
  <c r="L680" i="31"/>
  <c r="K680" i="31"/>
  <c r="J680" i="31"/>
  <c r="B680" i="31"/>
  <c r="A680" i="31"/>
  <c r="R679" i="31"/>
  <c r="Q679" i="31"/>
  <c r="P679" i="31"/>
  <c r="O679" i="31"/>
  <c r="N679" i="31"/>
  <c r="M679" i="31"/>
  <c r="L679" i="31"/>
  <c r="K679" i="31"/>
  <c r="J679" i="31"/>
  <c r="B679" i="31"/>
  <c r="A679" i="31"/>
  <c r="R678" i="31"/>
  <c r="Q678" i="31"/>
  <c r="P678" i="31"/>
  <c r="O678" i="31"/>
  <c r="N678" i="31"/>
  <c r="M678" i="31"/>
  <c r="L678" i="31"/>
  <c r="K678" i="31"/>
  <c r="J678" i="31"/>
  <c r="B678" i="31"/>
  <c r="A678" i="31"/>
  <c r="R677" i="31"/>
  <c r="Q677" i="31"/>
  <c r="P677" i="31"/>
  <c r="O677" i="31"/>
  <c r="N677" i="31"/>
  <c r="M677" i="31"/>
  <c r="L677" i="31"/>
  <c r="K677" i="31"/>
  <c r="J677" i="31"/>
  <c r="B677" i="31"/>
  <c r="A677" i="31"/>
  <c r="R676" i="31"/>
  <c r="Q676" i="31"/>
  <c r="P676" i="31"/>
  <c r="O676" i="31"/>
  <c r="N676" i="31"/>
  <c r="M676" i="31"/>
  <c r="L676" i="31"/>
  <c r="K676" i="31"/>
  <c r="J676" i="31"/>
  <c r="B676" i="31"/>
  <c r="A676" i="31"/>
  <c r="R675" i="31"/>
  <c r="Q675" i="31"/>
  <c r="P675" i="31"/>
  <c r="O675" i="31"/>
  <c r="N675" i="31"/>
  <c r="M675" i="31"/>
  <c r="L675" i="31"/>
  <c r="K675" i="31"/>
  <c r="J675" i="31"/>
  <c r="B675" i="31"/>
  <c r="A675" i="31"/>
  <c r="R674" i="31"/>
  <c r="Q674" i="31"/>
  <c r="P674" i="31"/>
  <c r="O674" i="31"/>
  <c r="N674" i="31"/>
  <c r="M674" i="31"/>
  <c r="L674" i="31"/>
  <c r="K674" i="31"/>
  <c r="J674" i="31"/>
  <c r="B674" i="31"/>
  <c r="A674" i="31"/>
  <c r="R673" i="31"/>
  <c r="Q673" i="31"/>
  <c r="P673" i="31"/>
  <c r="O673" i="31"/>
  <c r="N673" i="31"/>
  <c r="M673" i="31"/>
  <c r="L673" i="31"/>
  <c r="K673" i="31"/>
  <c r="J673" i="31"/>
  <c r="B673" i="31"/>
  <c r="A673" i="31"/>
  <c r="R672" i="31"/>
  <c r="Q672" i="31"/>
  <c r="P672" i="31"/>
  <c r="O672" i="31"/>
  <c r="N672" i="31"/>
  <c r="M672" i="31"/>
  <c r="L672" i="31"/>
  <c r="K672" i="31"/>
  <c r="J672" i="31"/>
  <c r="B672" i="31"/>
  <c r="A672" i="31"/>
  <c r="R671" i="31"/>
  <c r="Q671" i="31"/>
  <c r="P671" i="31"/>
  <c r="O671" i="31"/>
  <c r="N671" i="31"/>
  <c r="M671" i="31"/>
  <c r="L671" i="31"/>
  <c r="K671" i="31"/>
  <c r="J671" i="31"/>
  <c r="B671" i="31"/>
  <c r="A671" i="31"/>
  <c r="R670" i="31"/>
  <c r="Q670" i="31"/>
  <c r="P670" i="31"/>
  <c r="O670" i="31"/>
  <c r="N670" i="31"/>
  <c r="M670" i="31"/>
  <c r="L670" i="31"/>
  <c r="K670" i="31"/>
  <c r="J670" i="31"/>
  <c r="B670" i="31"/>
  <c r="A670" i="31"/>
  <c r="R669" i="31"/>
  <c r="Q669" i="31"/>
  <c r="P669" i="31"/>
  <c r="O669" i="31"/>
  <c r="N669" i="31"/>
  <c r="M669" i="31"/>
  <c r="L669" i="31"/>
  <c r="K669" i="31"/>
  <c r="J669" i="31"/>
  <c r="B669" i="31"/>
  <c r="A669" i="31"/>
  <c r="R668" i="31"/>
  <c r="Q668" i="31"/>
  <c r="P668" i="31"/>
  <c r="O668" i="31"/>
  <c r="N668" i="31"/>
  <c r="M668" i="31"/>
  <c r="L668" i="31"/>
  <c r="K668" i="31"/>
  <c r="J668" i="31"/>
  <c r="B668" i="31"/>
  <c r="A668" i="31"/>
  <c r="R667" i="31"/>
  <c r="Q667" i="31"/>
  <c r="P667" i="31"/>
  <c r="O667" i="31"/>
  <c r="N667" i="31"/>
  <c r="M667" i="31"/>
  <c r="L667" i="31"/>
  <c r="K667" i="31"/>
  <c r="J667" i="31"/>
  <c r="B667" i="31"/>
  <c r="A667" i="31"/>
  <c r="R666" i="31"/>
  <c r="Q666" i="31"/>
  <c r="P666" i="31"/>
  <c r="O666" i="31"/>
  <c r="N666" i="31"/>
  <c r="M666" i="31"/>
  <c r="L666" i="31"/>
  <c r="K666" i="31"/>
  <c r="J666" i="31"/>
  <c r="B666" i="31"/>
  <c r="A666" i="31"/>
  <c r="R665" i="31"/>
  <c r="Q665" i="31"/>
  <c r="P665" i="31"/>
  <c r="O665" i="31"/>
  <c r="N665" i="31"/>
  <c r="M665" i="31"/>
  <c r="L665" i="31"/>
  <c r="K665" i="31"/>
  <c r="J665" i="31"/>
  <c r="B665" i="31"/>
  <c r="A665" i="31"/>
  <c r="R664" i="31"/>
  <c r="Q664" i="31"/>
  <c r="P664" i="31"/>
  <c r="O664" i="31"/>
  <c r="N664" i="31"/>
  <c r="M664" i="31"/>
  <c r="L664" i="31"/>
  <c r="K664" i="31"/>
  <c r="J664" i="31"/>
  <c r="B664" i="31"/>
  <c r="A664" i="31"/>
  <c r="R663" i="31"/>
  <c r="Q663" i="31"/>
  <c r="P663" i="31"/>
  <c r="O663" i="31"/>
  <c r="N663" i="31"/>
  <c r="M663" i="31"/>
  <c r="L663" i="31"/>
  <c r="K663" i="31"/>
  <c r="J663" i="31"/>
  <c r="B663" i="31"/>
  <c r="A663" i="31"/>
  <c r="R662" i="31"/>
  <c r="Q662" i="31"/>
  <c r="P662" i="31"/>
  <c r="O662" i="31"/>
  <c r="N662" i="31"/>
  <c r="M662" i="31"/>
  <c r="L662" i="31"/>
  <c r="K662" i="31"/>
  <c r="J662" i="31"/>
  <c r="B662" i="31"/>
  <c r="A662" i="31"/>
  <c r="R661" i="31"/>
  <c r="Q661" i="31"/>
  <c r="P661" i="31"/>
  <c r="O661" i="31"/>
  <c r="N661" i="31"/>
  <c r="M661" i="31"/>
  <c r="L661" i="31"/>
  <c r="K661" i="31"/>
  <c r="J661" i="31"/>
  <c r="B661" i="31"/>
  <c r="A661" i="31"/>
  <c r="R660" i="31"/>
  <c r="Q660" i="31"/>
  <c r="P660" i="31"/>
  <c r="O660" i="31"/>
  <c r="N660" i="31"/>
  <c r="M660" i="31"/>
  <c r="L660" i="31"/>
  <c r="K660" i="31"/>
  <c r="J660" i="31"/>
  <c r="B660" i="31"/>
  <c r="A660" i="31"/>
  <c r="R659" i="31"/>
  <c r="Q659" i="31"/>
  <c r="P659" i="31"/>
  <c r="O659" i="31"/>
  <c r="N659" i="31"/>
  <c r="M659" i="31"/>
  <c r="L659" i="31"/>
  <c r="K659" i="31"/>
  <c r="J659" i="31"/>
  <c r="B659" i="31"/>
  <c r="A659" i="31"/>
  <c r="R658" i="31"/>
  <c r="Q658" i="31"/>
  <c r="P658" i="31"/>
  <c r="O658" i="31"/>
  <c r="N658" i="31"/>
  <c r="M658" i="31"/>
  <c r="L658" i="31"/>
  <c r="K658" i="31"/>
  <c r="J658" i="31"/>
  <c r="B658" i="31"/>
  <c r="A658" i="31"/>
  <c r="R657" i="31"/>
  <c r="Q657" i="31"/>
  <c r="P657" i="31"/>
  <c r="O657" i="31"/>
  <c r="N657" i="31"/>
  <c r="M657" i="31"/>
  <c r="L657" i="31"/>
  <c r="K657" i="31"/>
  <c r="J657" i="31"/>
  <c r="B657" i="31"/>
  <c r="A657" i="31"/>
  <c r="R656" i="31"/>
  <c r="Q656" i="31"/>
  <c r="P656" i="31"/>
  <c r="O656" i="31"/>
  <c r="N656" i="31"/>
  <c r="M656" i="31"/>
  <c r="L656" i="31"/>
  <c r="K656" i="31"/>
  <c r="J656" i="31"/>
  <c r="B656" i="31"/>
  <c r="A656" i="31"/>
  <c r="R655" i="31"/>
  <c r="Q655" i="31"/>
  <c r="P655" i="31"/>
  <c r="O655" i="31"/>
  <c r="N655" i="31"/>
  <c r="M655" i="31"/>
  <c r="L655" i="31"/>
  <c r="K655" i="31"/>
  <c r="J655" i="31"/>
  <c r="B655" i="31"/>
  <c r="A655" i="31"/>
  <c r="R654" i="31"/>
  <c r="Q654" i="31"/>
  <c r="P654" i="31"/>
  <c r="O654" i="31"/>
  <c r="N654" i="31"/>
  <c r="M654" i="31"/>
  <c r="L654" i="31"/>
  <c r="K654" i="31"/>
  <c r="J654" i="31"/>
  <c r="B654" i="31"/>
  <c r="A654" i="31"/>
  <c r="R653" i="31"/>
  <c r="Q653" i="31"/>
  <c r="P653" i="31"/>
  <c r="O653" i="31"/>
  <c r="N653" i="31"/>
  <c r="M653" i="31"/>
  <c r="L653" i="31"/>
  <c r="K653" i="31"/>
  <c r="J653" i="31"/>
  <c r="B653" i="31"/>
  <c r="A653" i="31"/>
  <c r="R652" i="31"/>
  <c r="Q652" i="31"/>
  <c r="P652" i="31"/>
  <c r="O652" i="31"/>
  <c r="N652" i="31"/>
  <c r="M652" i="31"/>
  <c r="L652" i="31"/>
  <c r="K652" i="31"/>
  <c r="J652" i="31"/>
  <c r="B652" i="31"/>
  <c r="A652" i="31"/>
  <c r="R651" i="31"/>
  <c r="Q651" i="31"/>
  <c r="P651" i="31"/>
  <c r="O651" i="31"/>
  <c r="N651" i="31"/>
  <c r="M651" i="31"/>
  <c r="L651" i="31"/>
  <c r="K651" i="31"/>
  <c r="J651" i="31"/>
  <c r="B651" i="31"/>
  <c r="A651" i="31"/>
  <c r="R650" i="31"/>
  <c r="Q650" i="31"/>
  <c r="P650" i="31"/>
  <c r="O650" i="31"/>
  <c r="N650" i="31"/>
  <c r="M650" i="31"/>
  <c r="L650" i="31"/>
  <c r="K650" i="31"/>
  <c r="J650" i="31"/>
  <c r="B650" i="31"/>
  <c r="A650" i="31"/>
  <c r="R649" i="31"/>
  <c r="Q649" i="31"/>
  <c r="P649" i="31"/>
  <c r="O649" i="31"/>
  <c r="N649" i="31"/>
  <c r="M649" i="31"/>
  <c r="L649" i="31"/>
  <c r="K649" i="31"/>
  <c r="J649" i="31"/>
  <c r="B649" i="31"/>
  <c r="A649" i="31"/>
  <c r="R648" i="31"/>
  <c r="Q648" i="31"/>
  <c r="P648" i="31"/>
  <c r="O648" i="31"/>
  <c r="N648" i="31"/>
  <c r="M648" i="31"/>
  <c r="L648" i="31"/>
  <c r="K648" i="31"/>
  <c r="J648" i="31"/>
  <c r="B648" i="31"/>
  <c r="A648" i="31"/>
  <c r="R647" i="31"/>
  <c r="Q647" i="31"/>
  <c r="P647" i="31"/>
  <c r="O647" i="31"/>
  <c r="N647" i="31"/>
  <c r="M647" i="31"/>
  <c r="L647" i="31"/>
  <c r="K647" i="31"/>
  <c r="J647" i="31"/>
  <c r="B647" i="31"/>
  <c r="A647" i="31"/>
  <c r="R646" i="31"/>
  <c r="Q646" i="31"/>
  <c r="P646" i="31"/>
  <c r="O646" i="31"/>
  <c r="N646" i="31"/>
  <c r="M646" i="31"/>
  <c r="L646" i="31"/>
  <c r="K646" i="31"/>
  <c r="J646" i="31"/>
  <c r="B646" i="31"/>
  <c r="A646" i="31"/>
  <c r="R645" i="31"/>
  <c r="Q645" i="31"/>
  <c r="P645" i="31"/>
  <c r="O645" i="31"/>
  <c r="N645" i="31"/>
  <c r="M645" i="31"/>
  <c r="L645" i="31"/>
  <c r="K645" i="31"/>
  <c r="J645" i="31"/>
  <c r="B645" i="31"/>
  <c r="A645" i="31"/>
  <c r="R644" i="31"/>
  <c r="Q644" i="31"/>
  <c r="P644" i="31"/>
  <c r="O644" i="31"/>
  <c r="N644" i="31"/>
  <c r="M644" i="31"/>
  <c r="L644" i="31"/>
  <c r="K644" i="31"/>
  <c r="J644" i="31"/>
  <c r="B644" i="31"/>
  <c r="A644" i="31"/>
  <c r="R643" i="31"/>
  <c r="Q643" i="31"/>
  <c r="P643" i="31"/>
  <c r="O643" i="31"/>
  <c r="N643" i="31"/>
  <c r="M643" i="31"/>
  <c r="L643" i="31"/>
  <c r="K643" i="31"/>
  <c r="J643" i="31"/>
  <c r="B643" i="31"/>
  <c r="A643" i="31"/>
  <c r="R642" i="31"/>
  <c r="Q642" i="31"/>
  <c r="P642" i="31"/>
  <c r="O642" i="31"/>
  <c r="N642" i="31"/>
  <c r="M642" i="31"/>
  <c r="L642" i="31"/>
  <c r="K642" i="31"/>
  <c r="J642" i="31"/>
  <c r="B642" i="31"/>
  <c r="A642" i="31"/>
  <c r="R641" i="31"/>
  <c r="Q641" i="31"/>
  <c r="P641" i="31"/>
  <c r="O641" i="31"/>
  <c r="N641" i="31"/>
  <c r="M641" i="31"/>
  <c r="L641" i="31"/>
  <c r="K641" i="31"/>
  <c r="J641" i="31"/>
  <c r="B641" i="31"/>
  <c r="A641" i="31"/>
  <c r="R640" i="31"/>
  <c r="Q640" i="31"/>
  <c r="P640" i="31"/>
  <c r="O640" i="31"/>
  <c r="N640" i="31"/>
  <c r="M640" i="31"/>
  <c r="L640" i="31"/>
  <c r="K640" i="31"/>
  <c r="J640" i="31"/>
  <c r="B640" i="31"/>
  <c r="A640" i="31"/>
  <c r="R639" i="31"/>
  <c r="Q639" i="31"/>
  <c r="P639" i="31"/>
  <c r="O639" i="31"/>
  <c r="N639" i="31"/>
  <c r="M639" i="31"/>
  <c r="L639" i="31"/>
  <c r="K639" i="31"/>
  <c r="J639" i="31"/>
  <c r="B639" i="31"/>
  <c r="A639" i="31"/>
  <c r="R638" i="31"/>
  <c r="Q638" i="31"/>
  <c r="P638" i="31"/>
  <c r="O638" i="31"/>
  <c r="N638" i="31"/>
  <c r="M638" i="31"/>
  <c r="L638" i="31"/>
  <c r="K638" i="31"/>
  <c r="J638" i="31"/>
  <c r="B638" i="31"/>
  <c r="A638" i="31"/>
  <c r="R637" i="31"/>
  <c r="Q637" i="31"/>
  <c r="P637" i="31"/>
  <c r="O637" i="31"/>
  <c r="N637" i="31"/>
  <c r="M637" i="31"/>
  <c r="L637" i="31"/>
  <c r="K637" i="31"/>
  <c r="J637" i="31"/>
  <c r="B637" i="31"/>
  <c r="A637" i="31"/>
  <c r="R636" i="31"/>
  <c r="Q636" i="31"/>
  <c r="P636" i="31"/>
  <c r="O636" i="31"/>
  <c r="N636" i="31"/>
  <c r="M636" i="31"/>
  <c r="L636" i="31"/>
  <c r="K636" i="31"/>
  <c r="J636" i="31"/>
  <c r="B636" i="31"/>
  <c r="A636" i="31"/>
  <c r="R635" i="31"/>
  <c r="Q635" i="31"/>
  <c r="P635" i="31"/>
  <c r="O635" i="31"/>
  <c r="N635" i="31"/>
  <c r="M635" i="31"/>
  <c r="L635" i="31"/>
  <c r="K635" i="31"/>
  <c r="J635" i="31"/>
  <c r="B635" i="31"/>
  <c r="A635" i="31"/>
  <c r="R634" i="31"/>
  <c r="Q634" i="31"/>
  <c r="P634" i="31"/>
  <c r="O634" i="31"/>
  <c r="N634" i="31"/>
  <c r="M634" i="31"/>
  <c r="L634" i="31"/>
  <c r="K634" i="31"/>
  <c r="J634" i="31"/>
  <c r="B634" i="31"/>
  <c r="A634" i="31"/>
  <c r="R633" i="31"/>
  <c r="Q633" i="31"/>
  <c r="P633" i="31"/>
  <c r="O633" i="31"/>
  <c r="N633" i="31"/>
  <c r="M633" i="31"/>
  <c r="L633" i="31"/>
  <c r="K633" i="31"/>
  <c r="J633" i="31"/>
  <c r="B633" i="31"/>
  <c r="A633" i="31"/>
  <c r="R632" i="31"/>
  <c r="Q632" i="31"/>
  <c r="P632" i="31"/>
  <c r="O632" i="31"/>
  <c r="N632" i="31"/>
  <c r="M632" i="31"/>
  <c r="L632" i="31"/>
  <c r="K632" i="31"/>
  <c r="J632" i="31"/>
  <c r="B632" i="31"/>
  <c r="A632" i="31"/>
  <c r="R631" i="31"/>
  <c r="Q631" i="31"/>
  <c r="P631" i="31"/>
  <c r="O631" i="31"/>
  <c r="N631" i="31"/>
  <c r="M631" i="31"/>
  <c r="L631" i="31"/>
  <c r="K631" i="31"/>
  <c r="J631" i="31"/>
  <c r="B631" i="31"/>
  <c r="A631" i="31"/>
  <c r="R630" i="31"/>
  <c r="Q630" i="31"/>
  <c r="P630" i="31"/>
  <c r="O630" i="31"/>
  <c r="N630" i="31"/>
  <c r="M630" i="31"/>
  <c r="L630" i="31"/>
  <c r="K630" i="31"/>
  <c r="J630" i="31"/>
  <c r="B630" i="31"/>
  <c r="A630" i="31"/>
  <c r="R629" i="31"/>
  <c r="Q629" i="31"/>
  <c r="P629" i="31"/>
  <c r="O629" i="31"/>
  <c r="N629" i="31"/>
  <c r="M629" i="31"/>
  <c r="L629" i="31"/>
  <c r="K629" i="31"/>
  <c r="J629" i="31"/>
  <c r="B629" i="31"/>
  <c r="A629" i="31"/>
  <c r="R628" i="31"/>
  <c r="Q628" i="31"/>
  <c r="P628" i="31"/>
  <c r="O628" i="31"/>
  <c r="N628" i="31"/>
  <c r="M628" i="31"/>
  <c r="L628" i="31"/>
  <c r="K628" i="31"/>
  <c r="J628" i="31"/>
  <c r="B628" i="31"/>
  <c r="A628" i="31"/>
  <c r="R627" i="31"/>
  <c r="Q627" i="31"/>
  <c r="P627" i="31"/>
  <c r="O627" i="31"/>
  <c r="N627" i="31"/>
  <c r="M627" i="31"/>
  <c r="L627" i="31"/>
  <c r="K627" i="31"/>
  <c r="J627" i="31"/>
  <c r="B627" i="31"/>
  <c r="A627" i="31"/>
  <c r="R626" i="31"/>
  <c r="Q626" i="31"/>
  <c r="P626" i="31"/>
  <c r="O626" i="31"/>
  <c r="N626" i="31"/>
  <c r="M626" i="31"/>
  <c r="L626" i="31"/>
  <c r="K626" i="31"/>
  <c r="J626" i="31"/>
  <c r="B626" i="31"/>
  <c r="A626" i="31"/>
  <c r="R625" i="31"/>
  <c r="Q625" i="31"/>
  <c r="P625" i="31"/>
  <c r="O625" i="31"/>
  <c r="N625" i="31"/>
  <c r="M625" i="31"/>
  <c r="L625" i="31"/>
  <c r="K625" i="31"/>
  <c r="J625" i="31"/>
  <c r="B625" i="31"/>
  <c r="A625" i="31"/>
  <c r="R624" i="31"/>
  <c r="Q624" i="31"/>
  <c r="P624" i="31"/>
  <c r="O624" i="31"/>
  <c r="N624" i="31"/>
  <c r="M624" i="31"/>
  <c r="L624" i="31"/>
  <c r="K624" i="31"/>
  <c r="J624" i="31"/>
  <c r="B624" i="31"/>
  <c r="A624" i="31"/>
  <c r="R623" i="31"/>
  <c r="Q623" i="31"/>
  <c r="P623" i="31"/>
  <c r="O623" i="31"/>
  <c r="N623" i="31"/>
  <c r="M623" i="31"/>
  <c r="L623" i="31"/>
  <c r="K623" i="31"/>
  <c r="J623" i="31"/>
  <c r="B623" i="31"/>
  <c r="A623" i="31"/>
  <c r="R622" i="31"/>
  <c r="Q622" i="31"/>
  <c r="P622" i="31"/>
  <c r="O622" i="31"/>
  <c r="N622" i="31"/>
  <c r="M622" i="31"/>
  <c r="L622" i="31"/>
  <c r="K622" i="31"/>
  <c r="J622" i="31"/>
  <c r="B622" i="31"/>
  <c r="A622" i="31"/>
  <c r="R621" i="31"/>
  <c r="Q621" i="31"/>
  <c r="P621" i="31"/>
  <c r="O621" i="31"/>
  <c r="N621" i="31"/>
  <c r="M621" i="31"/>
  <c r="L621" i="31"/>
  <c r="K621" i="31"/>
  <c r="J621" i="31"/>
  <c r="B621" i="31"/>
  <c r="A621" i="31"/>
  <c r="R620" i="31"/>
  <c r="Q620" i="31"/>
  <c r="P620" i="31"/>
  <c r="O620" i="31"/>
  <c r="N620" i="31"/>
  <c r="M620" i="31"/>
  <c r="L620" i="31"/>
  <c r="K620" i="31"/>
  <c r="J620" i="31"/>
  <c r="B620" i="31"/>
  <c r="A620" i="31"/>
  <c r="R619" i="31"/>
  <c r="Q619" i="31"/>
  <c r="P619" i="31"/>
  <c r="O619" i="31"/>
  <c r="N619" i="31"/>
  <c r="M619" i="31"/>
  <c r="L619" i="31"/>
  <c r="K619" i="31"/>
  <c r="J619" i="31"/>
  <c r="B619" i="31"/>
  <c r="A619" i="31"/>
  <c r="R618" i="31"/>
  <c r="Q618" i="31"/>
  <c r="P618" i="31"/>
  <c r="O618" i="31"/>
  <c r="N618" i="31"/>
  <c r="M618" i="31"/>
  <c r="L618" i="31"/>
  <c r="K618" i="31"/>
  <c r="J618" i="31"/>
  <c r="B618" i="31"/>
  <c r="A618" i="31"/>
  <c r="R617" i="31"/>
  <c r="Q617" i="31"/>
  <c r="P617" i="31"/>
  <c r="O617" i="31"/>
  <c r="N617" i="31"/>
  <c r="M617" i="31"/>
  <c r="L617" i="31"/>
  <c r="K617" i="31"/>
  <c r="J617" i="31"/>
  <c r="B617" i="31"/>
  <c r="A617" i="31"/>
  <c r="R616" i="31"/>
  <c r="Q616" i="31"/>
  <c r="P616" i="31"/>
  <c r="O616" i="31"/>
  <c r="N616" i="31"/>
  <c r="M616" i="31"/>
  <c r="L616" i="31"/>
  <c r="K616" i="31"/>
  <c r="J616" i="31"/>
  <c r="B616" i="31"/>
  <c r="A616" i="31"/>
  <c r="R615" i="31"/>
  <c r="Q615" i="31"/>
  <c r="P615" i="31"/>
  <c r="O615" i="31"/>
  <c r="N615" i="31"/>
  <c r="M615" i="31"/>
  <c r="L615" i="31"/>
  <c r="K615" i="31"/>
  <c r="J615" i="31"/>
  <c r="B615" i="31"/>
  <c r="A615" i="31"/>
  <c r="R614" i="31"/>
  <c r="Q614" i="31"/>
  <c r="P614" i="31"/>
  <c r="O614" i="31"/>
  <c r="N614" i="31"/>
  <c r="M614" i="31"/>
  <c r="L614" i="31"/>
  <c r="K614" i="31"/>
  <c r="J614" i="31"/>
  <c r="B614" i="31"/>
  <c r="A614" i="31"/>
  <c r="R613" i="31"/>
  <c r="Q613" i="31"/>
  <c r="P613" i="31"/>
  <c r="O613" i="31"/>
  <c r="N613" i="31"/>
  <c r="M613" i="31"/>
  <c r="L613" i="31"/>
  <c r="K613" i="31"/>
  <c r="J613" i="31"/>
  <c r="B613" i="31"/>
  <c r="A613" i="31"/>
  <c r="R612" i="31"/>
  <c r="Q612" i="31"/>
  <c r="P612" i="31"/>
  <c r="O612" i="31"/>
  <c r="N612" i="31"/>
  <c r="M612" i="31"/>
  <c r="L612" i="31"/>
  <c r="K612" i="31"/>
  <c r="J612" i="31"/>
  <c r="B612" i="31"/>
  <c r="A612" i="31"/>
  <c r="R611" i="31"/>
  <c r="Q611" i="31"/>
  <c r="P611" i="31"/>
  <c r="O611" i="31"/>
  <c r="N611" i="31"/>
  <c r="M611" i="31"/>
  <c r="L611" i="31"/>
  <c r="K611" i="31"/>
  <c r="J611" i="31"/>
  <c r="B611" i="31"/>
  <c r="A611" i="31"/>
  <c r="R610" i="31"/>
  <c r="Q610" i="31"/>
  <c r="P610" i="31"/>
  <c r="O610" i="31"/>
  <c r="N610" i="31"/>
  <c r="M610" i="31"/>
  <c r="L610" i="31"/>
  <c r="K610" i="31"/>
  <c r="J610" i="31"/>
  <c r="B610" i="31"/>
  <c r="A610" i="31"/>
  <c r="R609" i="31"/>
  <c r="Q609" i="31"/>
  <c r="P609" i="31"/>
  <c r="O609" i="31"/>
  <c r="N609" i="31"/>
  <c r="M609" i="31"/>
  <c r="L609" i="31"/>
  <c r="K609" i="31"/>
  <c r="J609" i="31"/>
  <c r="B609" i="31"/>
  <c r="A609" i="31"/>
  <c r="R608" i="31"/>
  <c r="Q608" i="31"/>
  <c r="P608" i="31"/>
  <c r="O608" i="31"/>
  <c r="N608" i="31"/>
  <c r="M608" i="31"/>
  <c r="L608" i="31"/>
  <c r="K608" i="31"/>
  <c r="J608" i="31"/>
  <c r="B608" i="31"/>
  <c r="A608" i="31"/>
  <c r="R607" i="31"/>
  <c r="Q607" i="31"/>
  <c r="P607" i="31"/>
  <c r="O607" i="31"/>
  <c r="N607" i="31"/>
  <c r="M607" i="31"/>
  <c r="L607" i="31"/>
  <c r="K607" i="31"/>
  <c r="J607" i="31"/>
  <c r="B607" i="31"/>
  <c r="A607" i="31"/>
  <c r="R606" i="31"/>
  <c r="Q606" i="31"/>
  <c r="P606" i="31"/>
  <c r="O606" i="31"/>
  <c r="N606" i="31"/>
  <c r="M606" i="31"/>
  <c r="L606" i="31"/>
  <c r="K606" i="31"/>
  <c r="J606" i="31"/>
  <c r="B606" i="31"/>
  <c r="A606" i="31"/>
  <c r="R605" i="31"/>
  <c r="Q605" i="31"/>
  <c r="P605" i="31"/>
  <c r="O605" i="31"/>
  <c r="N605" i="31"/>
  <c r="M605" i="31"/>
  <c r="L605" i="31"/>
  <c r="K605" i="31"/>
  <c r="J605" i="31"/>
  <c r="B605" i="31"/>
  <c r="A605" i="31"/>
  <c r="R604" i="31"/>
  <c r="Q604" i="31"/>
  <c r="P604" i="31"/>
  <c r="O604" i="31"/>
  <c r="N604" i="31"/>
  <c r="M604" i="31"/>
  <c r="L604" i="31"/>
  <c r="K604" i="31"/>
  <c r="J604" i="31"/>
  <c r="B604" i="31"/>
  <c r="A604" i="31"/>
  <c r="R603" i="31"/>
  <c r="Q603" i="31"/>
  <c r="P603" i="31"/>
  <c r="O603" i="31"/>
  <c r="N603" i="31"/>
  <c r="M603" i="31"/>
  <c r="L603" i="31"/>
  <c r="K603" i="31"/>
  <c r="J603" i="31"/>
  <c r="B603" i="31"/>
  <c r="A603" i="31"/>
  <c r="R602" i="31"/>
  <c r="Q602" i="31"/>
  <c r="P602" i="31"/>
  <c r="O602" i="31"/>
  <c r="N602" i="31"/>
  <c r="M602" i="31"/>
  <c r="L602" i="31"/>
  <c r="K602" i="31"/>
  <c r="J602" i="31"/>
  <c r="B602" i="31"/>
  <c r="A602" i="31"/>
  <c r="R601" i="31"/>
  <c r="Q601" i="31"/>
  <c r="P601" i="31"/>
  <c r="O601" i="31"/>
  <c r="N601" i="31"/>
  <c r="M601" i="31"/>
  <c r="L601" i="31"/>
  <c r="K601" i="31"/>
  <c r="J601" i="31"/>
  <c r="B601" i="31"/>
  <c r="A601" i="31"/>
  <c r="R600" i="31"/>
  <c r="Q600" i="31"/>
  <c r="P600" i="31"/>
  <c r="O600" i="31"/>
  <c r="N600" i="31"/>
  <c r="M600" i="31"/>
  <c r="L600" i="31"/>
  <c r="K600" i="31"/>
  <c r="J600" i="31"/>
  <c r="B600" i="31"/>
  <c r="A600" i="31"/>
  <c r="R599" i="31"/>
  <c r="Q599" i="31"/>
  <c r="P599" i="31"/>
  <c r="O599" i="31"/>
  <c r="N599" i="31"/>
  <c r="M599" i="31"/>
  <c r="L599" i="31"/>
  <c r="K599" i="31"/>
  <c r="J599" i="31"/>
  <c r="B599" i="31"/>
  <c r="A599" i="31"/>
  <c r="R598" i="31"/>
  <c r="Q598" i="31"/>
  <c r="P598" i="31"/>
  <c r="O598" i="31"/>
  <c r="N598" i="31"/>
  <c r="M598" i="31"/>
  <c r="L598" i="31"/>
  <c r="K598" i="31"/>
  <c r="J598" i="31"/>
  <c r="B598" i="31"/>
  <c r="A598" i="31"/>
  <c r="R597" i="31"/>
  <c r="Q597" i="31"/>
  <c r="P597" i="31"/>
  <c r="O597" i="31"/>
  <c r="N597" i="31"/>
  <c r="M597" i="31"/>
  <c r="L597" i="31"/>
  <c r="K597" i="31"/>
  <c r="J597" i="31"/>
  <c r="B597" i="31"/>
  <c r="A597" i="31"/>
  <c r="R596" i="31"/>
  <c r="Q596" i="31"/>
  <c r="P596" i="31"/>
  <c r="O596" i="31"/>
  <c r="N596" i="31"/>
  <c r="M596" i="31"/>
  <c r="L596" i="31"/>
  <c r="K596" i="31"/>
  <c r="J596" i="31"/>
  <c r="B596" i="31"/>
  <c r="A596" i="31"/>
  <c r="R595" i="31"/>
  <c r="Q595" i="31"/>
  <c r="P595" i="31"/>
  <c r="O595" i="31"/>
  <c r="N595" i="31"/>
  <c r="M595" i="31"/>
  <c r="L595" i="31"/>
  <c r="K595" i="31"/>
  <c r="J595" i="31"/>
  <c r="B595" i="31"/>
  <c r="A595" i="31"/>
  <c r="R594" i="31"/>
  <c r="Q594" i="31"/>
  <c r="P594" i="31"/>
  <c r="O594" i="31"/>
  <c r="N594" i="31"/>
  <c r="M594" i="31"/>
  <c r="L594" i="31"/>
  <c r="K594" i="31"/>
  <c r="J594" i="31"/>
  <c r="B594" i="31"/>
  <c r="A594" i="31"/>
  <c r="R593" i="31"/>
  <c r="Q593" i="31"/>
  <c r="P593" i="31"/>
  <c r="O593" i="31"/>
  <c r="N593" i="31"/>
  <c r="M593" i="31"/>
  <c r="L593" i="31"/>
  <c r="K593" i="31"/>
  <c r="J593" i="31"/>
  <c r="B593" i="31"/>
  <c r="A593" i="31"/>
  <c r="R592" i="31"/>
  <c r="Q592" i="31"/>
  <c r="P592" i="31"/>
  <c r="O592" i="31"/>
  <c r="N592" i="31"/>
  <c r="M592" i="31"/>
  <c r="L592" i="31"/>
  <c r="K592" i="31"/>
  <c r="J592" i="31"/>
  <c r="B592" i="31"/>
  <c r="A592" i="31"/>
  <c r="R591" i="31"/>
  <c r="Q591" i="31"/>
  <c r="P591" i="31"/>
  <c r="O591" i="31"/>
  <c r="N591" i="31"/>
  <c r="M591" i="31"/>
  <c r="L591" i="31"/>
  <c r="K591" i="31"/>
  <c r="J591" i="31"/>
  <c r="B591" i="31"/>
  <c r="A591" i="31"/>
  <c r="R590" i="31"/>
  <c r="Q590" i="31"/>
  <c r="P590" i="31"/>
  <c r="O590" i="31"/>
  <c r="N590" i="31"/>
  <c r="M590" i="31"/>
  <c r="L590" i="31"/>
  <c r="K590" i="31"/>
  <c r="J590" i="31"/>
  <c r="B590" i="31"/>
  <c r="A590" i="31"/>
  <c r="R589" i="31"/>
  <c r="Q589" i="31"/>
  <c r="P589" i="31"/>
  <c r="O589" i="31"/>
  <c r="N589" i="31"/>
  <c r="M589" i="31"/>
  <c r="L589" i="31"/>
  <c r="K589" i="31"/>
  <c r="J589" i="31"/>
  <c r="B589" i="31"/>
  <c r="A589" i="31"/>
  <c r="R588" i="31"/>
  <c r="Q588" i="31"/>
  <c r="P588" i="31"/>
  <c r="O588" i="31"/>
  <c r="N588" i="31"/>
  <c r="M588" i="31"/>
  <c r="L588" i="31"/>
  <c r="K588" i="31"/>
  <c r="J588" i="31"/>
  <c r="B588" i="31"/>
  <c r="A588" i="31"/>
  <c r="R587" i="31"/>
  <c r="Q587" i="31"/>
  <c r="P587" i="31"/>
  <c r="O587" i="31"/>
  <c r="N587" i="31"/>
  <c r="M587" i="31"/>
  <c r="L587" i="31"/>
  <c r="K587" i="31"/>
  <c r="J587" i="31"/>
  <c r="B587" i="31"/>
  <c r="A587" i="31"/>
  <c r="R586" i="31"/>
  <c r="Q586" i="31"/>
  <c r="P586" i="31"/>
  <c r="O586" i="31"/>
  <c r="N586" i="31"/>
  <c r="M586" i="31"/>
  <c r="L586" i="31"/>
  <c r="K586" i="31"/>
  <c r="J586" i="31"/>
  <c r="B586" i="31"/>
  <c r="A586" i="31"/>
  <c r="R585" i="31"/>
  <c r="Q585" i="31"/>
  <c r="P585" i="31"/>
  <c r="O585" i="31"/>
  <c r="N585" i="31"/>
  <c r="M585" i="31"/>
  <c r="L585" i="31"/>
  <c r="K585" i="31"/>
  <c r="J585" i="31"/>
  <c r="B585" i="31"/>
  <c r="A585" i="31"/>
  <c r="R584" i="31"/>
  <c r="Q584" i="31"/>
  <c r="P584" i="31"/>
  <c r="O584" i="31"/>
  <c r="N584" i="31"/>
  <c r="M584" i="31"/>
  <c r="L584" i="31"/>
  <c r="K584" i="31"/>
  <c r="J584" i="31"/>
  <c r="B584" i="31"/>
  <c r="A584" i="31"/>
  <c r="R583" i="31"/>
  <c r="Q583" i="31"/>
  <c r="P583" i="31"/>
  <c r="O583" i="31"/>
  <c r="N583" i="31"/>
  <c r="M583" i="31"/>
  <c r="L583" i="31"/>
  <c r="K583" i="31"/>
  <c r="J583" i="31"/>
  <c r="B583" i="31"/>
  <c r="A583" i="31"/>
  <c r="R582" i="31"/>
  <c r="Q582" i="31"/>
  <c r="P582" i="31"/>
  <c r="O582" i="31"/>
  <c r="N582" i="31"/>
  <c r="M582" i="31"/>
  <c r="L582" i="31"/>
  <c r="K582" i="31"/>
  <c r="J582" i="31"/>
  <c r="B582" i="31"/>
  <c r="A582" i="31"/>
  <c r="R581" i="31"/>
  <c r="Q581" i="31"/>
  <c r="P581" i="31"/>
  <c r="O581" i="31"/>
  <c r="N581" i="31"/>
  <c r="M581" i="31"/>
  <c r="L581" i="31"/>
  <c r="K581" i="31"/>
  <c r="J581" i="31"/>
  <c r="B581" i="31"/>
  <c r="A581" i="31"/>
  <c r="R580" i="31"/>
  <c r="Q580" i="31"/>
  <c r="P580" i="31"/>
  <c r="O580" i="31"/>
  <c r="N580" i="31"/>
  <c r="M580" i="31"/>
  <c r="L580" i="31"/>
  <c r="K580" i="31"/>
  <c r="J580" i="31"/>
  <c r="B580" i="31"/>
  <c r="A580" i="31"/>
  <c r="R579" i="31"/>
  <c r="Q579" i="31"/>
  <c r="P579" i="31"/>
  <c r="O579" i="31"/>
  <c r="N579" i="31"/>
  <c r="M579" i="31"/>
  <c r="L579" i="31"/>
  <c r="K579" i="31"/>
  <c r="J579" i="31"/>
  <c r="B579" i="31"/>
  <c r="A579" i="31"/>
  <c r="R578" i="31"/>
  <c r="Q578" i="31"/>
  <c r="P578" i="31"/>
  <c r="O578" i="31"/>
  <c r="N578" i="31"/>
  <c r="M578" i="31"/>
  <c r="L578" i="31"/>
  <c r="K578" i="31"/>
  <c r="J578" i="31"/>
  <c r="B578" i="31"/>
  <c r="A578" i="31"/>
  <c r="R577" i="31"/>
  <c r="Q577" i="31"/>
  <c r="P577" i="31"/>
  <c r="O577" i="31"/>
  <c r="N577" i="31"/>
  <c r="M577" i="31"/>
  <c r="L577" i="31"/>
  <c r="K577" i="31"/>
  <c r="J577" i="31"/>
  <c r="B577" i="31"/>
  <c r="A577" i="31"/>
  <c r="R576" i="31"/>
  <c r="Q576" i="31"/>
  <c r="P576" i="31"/>
  <c r="O576" i="31"/>
  <c r="N576" i="31"/>
  <c r="M576" i="31"/>
  <c r="L576" i="31"/>
  <c r="K576" i="31"/>
  <c r="J576" i="31"/>
  <c r="B576" i="31"/>
  <c r="A576" i="31"/>
  <c r="R575" i="31"/>
  <c r="Q575" i="31"/>
  <c r="P575" i="31"/>
  <c r="O575" i="31"/>
  <c r="N575" i="31"/>
  <c r="M575" i="31"/>
  <c r="L575" i="31"/>
  <c r="K575" i="31"/>
  <c r="J575" i="31"/>
  <c r="B575" i="31"/>
  <c r="A575" i="31"/>
  <c r="R574" i="31"/>
  <c r="Q574" i="31"/>
  <c r="P574" i="31"/>
  <c r="O574" i="31"/>
  <c r="N574" i="31"/>
  <c r="M574" i="31"/>
  <c r="L574" i="31"/>
  <c r="K574" i="31"/>
  <c r="J574" i="31"/>
  <c r="B574" i="31"/>
  <c r="A574" i="31"/>
  <c r="R573" i="31"/>
  <c r="Q573" i="31"/>
  <c r="P573" i="31"/>
  <c r="O573" i="31"/>
  <c r="N573" i="31"/>
  <c r="M573" i="31"/>
  <c r="L573" i="31"/>
  <c r="K573" i="31"/>
  <c r="J573" i="31"/>
  <c r="B573" i="31"/>
  <c r="A573" i="31"/>
  <c r="R572" i="31"/>
  <c r="Q572" i="31"/>
  <c r="P572" i="31"/>
  <c r="O572" i="31"/>
  <c r="N572" i="31"/>
  <c r="M572" i="31"/>
  <c r="L572" i="31"/>
  <c r="K572" i="31"/>
  <c r="J572" i="31"/>
  <c r="B572" i="31"/>
  <c r="A572" i="31"/>
  <c r="R571" i="31"/>
  <c r="Q571" i="31"/>
  <c r="P571" i="31"/>
  <c r="O571" i="31"/>
  <c r="N571" i="31"/>
  <c r="M571" i="31"/>
  <c r="L571" i="31"/>
  <c r="K571" i="31"/>
  <c r="J571" i="31"/>
  <c r="B571" i="31"/>
  <c r="A571" i="31"/>
  <c r="R570" i="31"/>
  <c r="Q570" i="31"/>
  <c r="P570" i="31"/>
  <c r="O570" i="31"/>
  <c r="N570" i="31"/>
  <c r="M570" i="31"/>
  <c r="L570" i="31"/>
  <c r="K570" i="31"/>
  <c r="J570" i="31"/>
  <c r="B570" i="31"/>
  <c r="A570" i="31"/>
  <c r="R569" i="31"/>
  <c r="Q569" i="31"/>
  <c r="P569" i="31"/>
  <c r="O569" i="31"/>
  <c r="N569" i="31"/>
  <c r="M569" i="31"/>
  <c r="L569" i="31"/>
  <c r="K569" i="31"/>
  <c r="J569" i="31"/>
  <c r="B569" i="31"/>
  <c r="A569" i="31"/>
  <c r="R568" i="31"/>
  <c r="Q568" i="31"/>
  <c r="P568" i="31"/>
  <c r="O568" i="31"/>
  <c r="N568" i="31"/>
  <c r="M568" i="31"/>
  <c r="L568" i="31"/>
  <c r="K568" i="31"/>
  <c r="J568" i="31"/>
  <c r="B568" i="31"/>
  <c r="A568" i="31"/>
  <c r="R567" i="31"/>
  <c r="Q567" i="31"/>
  <c r="P567" i="31"/>
  <c r="O567" i="31"/>
  <c r="N567" i="31"/>
  <c r="M567" i="31"/>
  <c r="L567" i="31"/>
  <c r="K567" i="31"/>
  <c r="J567" i="31"/>
  <c r="B567" i="31"/>
  <c r="A567" i="31"/>
  <c r="R566" i="31"/>
  <c r="Q566" i="31"/>
  <c r="P566" i="31"/>
  <c r="O566" i="31"/>
  <c r="N566" i="31"/>
  <c r="M566" i="31"/>
  <c r="L566" i="31"/>
  <c r="K566" i="31"/>
  <c r="J566" i="31"/>
  <c r="B566" i="31"/>
  <c r="A566" i="31"/>
  <c r="R565" i="31"/>
  <c r="Q565" i="31"/>
  <c r="P565" i="31"/>
  <c r="O565" i="31"/>
  <c r="N565" i="31"/>
  <c r="M565" i="31"/>
  <c r="L565" i="31"/>
  <c r="K565" i="31"/>
  <c r="J565" i="31"/>
  <c r="B565" i="31"/>
  <c r="A565" i="31"/>
  <c r="R564" i="31"/>
  <c r="Q564" i="31"/>
  <c r="P564" i="31"/>
  <c r="O564" i="31"/>
  <c r="N564" i="31"/>
  <c r="M564" i="31"/>
  <c r="L564" i="31"/>
  <c r="K564" i="31"/>
  <c r="J564" i="31"/>
  <c r="B564" i="31"/>
  <c r="A564" i="31"/>
  <c r="R563" i="31"/>
  <c r="Q563" i="31"/>
  <c r="P563" i="31"/>
  <c r="O563" i="31"/>
  <c r="N563" i="31"/>
  <c r="M563" i="31"/>
  <c r="L563" i="31"/>
  <c r="K563" i="31"/>
  <c r="J563" i="31"/>
  <c r="B563" i="31"/>
  <c r="A563" i="31"/>
  <c r="R562" i="31"/>
  <c r="Q562" i="31"/>
  <c r="P562" i="31"/>
  <c r="O562" i="31"/>
  <c r="N562" i="31"/>
  <c r="M562" i="31"/>
  <c r="L562" i="31"/>
  <c r="K562" i="31"/>
  <c r="J562" i="31"/>
  <c r="B562" i="31"/>
  <c r="A562" i="31"/>
  <c r="R561" i="31"/>
  <c r="Q561" i="31"/>
  <c r="P561" i="31"/>
  <c r="O561" i="31"/>
  <c r="N561" i="31"/>
  <c r="M561" i="31"/>
  <c r="L561" i="31"/>
  <c r="K561" i="31"/>
  <c r="J561" i="31"/>
  <c r="B561" i="31"/>
  <c r="A561" i="31"/>
  <c r="R560" i="31"/>
  <c r="Q560" i="31"/>
  <c r="P560" i="31"/>
  <c r="O560" i="31"/>
  <c r="N560" i="31"/>
  <c r="M560" i="31"/>
  <c r="L560" i="31"/>
  <c r="K560" i="31"/>
  <c r="J560" i="31"/>
  <c r="B560" i="31"/>
  <c r="A560" i="31"/>
  <c r="R559" i="31"/>
  <c r="Q559" i="31"/>
  <c r="P559" i="31"/>
  <c r="O559" i="31"/>
  <c r="N559" i="31"/>
  <c r="M559" i="31"/>
  <c r="L559" i="31"/>
  <c r="K559" i="31"/>
  <c r="J559" i="31"/>
  <c r="B559" i="31"/>
  <c r="A559" i="31"/>
  <c r="R558" i="31"/>
  <c r="Q558" i="31"/>
  <c r="P558" i="31"/>
  <c r="O558" i="31"/>
  <c r="N558" i="31"/>
  <c r="M558" i="31"/>
  <c r="L558" i="31"/>
  <c r="K558" i="31"/>
  <c r="J558" i="31"/>
  <c r="B558" i="31"/>
  <c r="A558" i="31"/>
  <c r="R557" i="31"/>
  <c r="Q557" i="31"/>
  <c r="P557" i="31"/>
  <c r="O557" i="31"/>
  <c r="N557" i="31"/>
  <c r="M557" i="31"/>
  <c r="L557" i="31"/>
  <c r="K557" i="31"/>
  <c r="J557" i="31"/>
  <c r="B557" i="31"/>
  <c r="A557" i="31"/>
  <c r="P555" i="31"/>
  <c r="O555" i="31"/>
  <c r="N555" i="31"/>
  <c r="M555" i="31"/>
  <c r="L555" i="31"/>
  <c r="K555" i="31"/>
  <c r="J555" i="31"/>
  <c r="B555" i="31"/>
  <c r="A555" i="31"/>
  <c r="P554" i="31"/>
  <c r="O554" i="31"/>
  <c r="N554" i="31"/>
  <c r="M554" i="31"/>
  <c r="L554" i="31"/>
  <c r="K554" i="31"/>
  <c r="J554" i="31"/>
  <c r="B554" i="31"/>
  <c r="A554" i="31"/>
  <c r="P553" i="31"/>
  <c r="O553" i="31"/>
  <c r="N553" i="31"/>
  <c r="M553" i="31"/>
  <c r="L553" i="31"/>
  <c r="K553" i="31"/>
  <c r="J553" i="31"/>
  <c r="B553" i="31"/>
  <c r="A553" i="31"/>
  <c r="P552" i="31"/>
  <c r="O552" i="31"/>
  <c r="N552" i="31"/>
  <c r="M552" i="31"/>
  <c r="L552" i="31"/>
  <c r="K552" i="31"/>
  <c r="J552" i="31"/>
  <c r="B552" i="31"/>
  <c r="A552" i="31"/>
  <c r="P551" i="31"/>
  <c r="O551" i="31"/>
  <c r="N551" i="31"/>
  <c r="M551" i="31"/>
  <c r="L551" i="31"/>
  <c r="K551" i="31"/>
  <c r="J551" i="31"/>
  <c r="B551" i="31"/>
  <c r="A551" i="31"/>
  <c r="P550" i="31"/>
  <c r="O550" i="31"/>
  <c r="N550" i="31"/>
  <c r="M550" i="31"/>
  <c r="L550" i="31"/>
  <c r="K550" i="31"/>
  <c r="J550" i="31"/>
  <c r="B550" i="31"/>
  <c r="A550" i="31"/>
  <c r="P549" i="31"/>
  <c r="O549" i="31"/>
  <c r="N549" i="31"/>
  <c r="M549" i="31"/>
  <c r="L549" i="31"/>
  <c r="K549" i="31"/>
  <c r="J549" i="31"/>
  <c r="B549" i="31"/>
  <c r="A549" i="31"/>
  <c r="P548" i="31"/>
  <c r="O548" i="31"/>
  <c r="N548" i="31"/>
  <c r="M548" i="31"/>
  <c r="L548" i="31"/>
  <c r="K548" i="31"/>
  <c r="J548" i="31"/>
  <c r="B548" i="31"/>
  <c r="A548" i="31"/>
  <c r="P547" i="31"/>
  <c r="O547" i="31"/>
  <c r="N547" i="31"/>
  <c r="M547" i="31"/>
  <c r="L547" i="31"/>
  <c r="K547" i="31"/>
  <c r="J547" i="31"/>
  <c r="B547" i="31"/>
  <c r="A547" i="31"/>
  <c r="P546" i="31"/>
  <c r="O546" i="31"/>
  <c r="N546" i="31"/>
  <c r="M546" i="31"/>
  <c r="L546" i="31"/>
  <c r="K546" i="31"/>
  <c r="J546" i="31"/>
  <c r="B546" i="31"/>
  <c r="A546" i="31"/>
  <c r="P545" i="31"/>
  <c r="O545" i="31"/>
  <c r="N545" i="31"/>
  <c r="M545" i="31"/>
  <c r="L545" i="31"/>
  <c r="K545" i="31"/>
  <c r="J545" i="31"/>
  <c r="B545" i="31"/>
  <c r="A545" i="31"/>
  <c r="P544" i="31"/>
  <c r="O544" i="31"/>
  <c r="N544" i="31"/>
  <c r="M544" i="31"/>
  <c r="L544" i="31"/>
  <c r="K544" i="31"/>
  <c r="J544" i="31"/>
  <c r="B544" i="31"/>
  <c r="A544" i="31"/>
  <c r="P543" i="31"/>
  <c r="O543" i="31"/>
  <c r="N543" i="31"/>
  <c r="M543" i="31"/>
  <c r="L543" i="31"/>
  <c r="K543" i="31"/>
  <c r="J543" i="31"/>
  <c r="B543" i="31"/>
  <c r="A543" i="31"/>
  <c r="P542" i="31"/>
  <c r="O542" i="31"/>
  <c r="N542" i="31"/>
  <c r="M542" i="31"/>
  <c r="L542" i="31"/>
  <c r="K542" i="31"/>
  <c r="J542" i="31"/>
  <c r="B542" i="31"/>
  <c r="A542" i="31"/>
  <c r="P541" i="31"/>
  <c r="O541" i="31"/>
  <c r="N541" i="31"/>
  <c r="M541" i="31"/>
  <c r="L541" i="31"/>
  <c r="K541" i="31"/>
  <c r="J541" i="31"/>
  <c r="B541" i="31"/>
  <c r="A541" i="31"/>
  <c r="P540" i="31"/>
  <c r="O540" i="31"/>
  <c r="N540" i="31"/>
  <c r="M540" i="31"/>
  <c r="L540" i="31"/>
  <c r="K540" i="31"/>
  <c r="J540" i="31"/>
  <c r="B540" i="31"/>
  <c r="A540" i="31"/>
  <c r="P539" i="31"/>
  <c r="O539" i="31"/>
  <c r="N539" i="31"/>
  <c r="M539" i="31"/>
  <c r="L539" i="31"/>
  <c r="K539" i="31"/>
  <c r="J539" i="31"/>
  <c r="B539" i="31"/>
  <c r="A539" i="31"/>
  <c r="P538" i="31"/>
  <c r="O538" i="31"/>
  <c r="N538" i="31"/>
  <c r="M538" i="31"/>
  <c r="L538" i="31"/>
  <c r="K538" i="31"/>
  <c r="J538" i="31"/>
  <c r="B538" i="31"/>
  <c r="A538" i="31"/>
  <c r="P537" i="31"/>
  <c r="O537" i="31"/>
  <c r="N537" i="31"/>
  <c r="M537" i="31"/>
  <c r="L537" i="31"/>
  <c r="K537" i="31"/>
  <c r="J537" i="31"/>
  <c r="B537" i="31"/>
  <c r="A537" i="31"/>
  <c r="P536" i="31"/>
  <c r="O536" i="31"/>
  <c r="N536" i="31"/>
  <c r="M536" i="31"/>
  <c r="L536" i="31"/>
  <c r="K536" i="31"/>
  <c r="J536" i="31"/>
  <c r="B536" i="31"/>
  <c r="A536" i="31"/>
  <c r="P535" i="31"/>
  <c r="O535" i="31"/>
  <c r="N535" i="31"/>
  <c r="M535" i="31"/>
  <c r="L535" i="31"/>
  <c r="K535" i="31"/>
  <c r="J535" i="31"/>
  <c r="B535" i="31"/>
  <c r="A535" i="31"/>
  <c r="P534" i="31"/>
  <c r="O534" i="31"/>
  <c r="N534" i="31"/>
  <c r="M534" i="31"/>
  <c r="L534" i="31"/>
  <c r="K534" i="31"/>
  <c r="J534" i="31"/>
  <c r="B534" i="31"/>
  <c r="A534" i="31"/>
  <c r="P533" i="31"/>
  <c r="O533" i="31"/>
  <c r="N533" i="31"/>
  <c r="M533" i="31"/>
  <c r="L533" i="31"/>
  <c r="K533" i="31"/>
  <c r="J533" i="31"/>
  <c r="B533" i="31"/>
  <c r="A533" i="31"/>
  <c r="P532" i="31"/>
  <c r="O532" i="31"/>
  <c r="N532" i="31"/>
  <c r="M532" i="31"/>
  <c r="L532" i="31"/>
  <c r="K532" i="31"/>
  <c r="J532" i="31"/>
  <c r="B532" i="31"/>
  <c r="A532" i="31"/>
  <c r="Q531" i="31"/>
  <c r="P531" i="31"/>
  <c r="O531" i="31"/>
  <c r="N531" i="31"/>
  <c r="M531" i="31"/>
  <c r="L531" i="31"/>
  <c r="K531" i="31"/>
  <c r="J531" i="31"/>
  <c r="B531" i="31"/>
  <c r="A531" i="31"/>
  <c r="Q530" i="31"/>
  <c r="P530" i="31"/>
  <c r="O530" i="31"/>
  <c r="N530" i="31"/>
  <c r="M530" i="31"/>
  <c r="L530" i="31"/>
  <c r="K530" i="31"/>
  <c r="J530" i="31"/>
  <c r="B530" i="31"/>
  <c r="A530" i="31"/>
  <c r="R529" i="31"/>
  <c r="Q529" i="31"/>
  <c r="P529" i="31"/>
  <c r="O529" i="31"/>
  <c r="N529" i="31"/>
  <c r="M529" i="31"/>
  <c r="L529" i="31"/>
  <c r="K529" i="31"/>
  <c r="J529" i="31"/>
  <c r="B529" i="31"/>
  <c r="A529" i="31"/>
  <c r="R528" i="31"/>
  <c r="Q528" i="31"/>
  <c r="P528" i="31"/>
  <c r="O528" i="31"/>
  <c r="N528" i="31"/>
  <c r="M528" i="31"/>
  <c r="L528" i="31"/>
  <c r="K528" i="31"/>
  <c r="J528" i="31"/>
  <c r="B528" i="31"/>
  <c r="A528" i="31"/>
  <c r="Q527" i="31"/>
  <c r="P527" i="31"/>
  <c r="O527" i="31"/>
  <c r="N527" i="31"/>
  <c r="M527" i="31"/>
  <c r="L527" i="31"/>
  <c r="K527" i="31"/>
  <c r="J527" i="31"/>
  <c r="B527" i="31"/>
  <c r="A527" i="31"/>
  <c r="R526" i="31"/>
  <c r="Q526" i="31"/>
  <c r="P526" i="31"/>
  <c r="O526" i="31"/>
  <c r="N526" i="31"/>
  <c r="M526" i="31"/>
  <c r="L526" i="31"/>
  <c r="K526" i="31"/>
  <c r="J526" i="31"/>
  <c r="B526" i="31"/>
  <c r="A526" i="31"/>
  <c r="R525" i="31"/>
  <c r="Q525" i="31"/>
  <c r="P525" i="31"/>
  <c r="O525" i="31"/>
  <c r="N525" i="31"/>
  <c r="M525" i="31"/>
  <c r="L525" i="31"/>
  <c r="K525" i="31"/>
  <c r="J525" i="31"/>
  <c r="B525" i="31"/>
  <c r="A525" i="31"/>
  <c r="R524" i="31"/>
  <c r="Q524" i="31"/>
  <c r="P524" i="31"/>
  <c r="O524" i="31"/>
  <c r="N524" i="31"/>
  <c r="M524" i="31"/>
  <c r="L524" i="31"/>
  <c r="K524" i="31"/>
  <c r="J524" i="31"/>
  <c r="B524" i="31"/>
  <c r="A524" i="31"/>
  <c r="R523" i="31"/>
  <c r="Q523" i="31"/>
  <c r="P523" i="31"/>
  <c r="O523" i="31"/>
  <c r="N523" i="31"/>
  <c r="M523" i="31"/>
  <c r="L523" i="31"/>
  <c r="K523" i="31"/>
  <c r="J523" i="31"/>
  <c r="B523" i="31"/>
  <c r="A523" i="31"/>
  <c r="R522" i="31"/>
  <c r="Q522" i="31"/>
  <c r="P522" i="31"/>
  <c r="O522" i="31"/>
  <c r="N522" i="31"/>
  <c r="M522" i="31"/>
  <c r="L522" i="31"/>
  <c r="K522" i="31"/>
  <c r="J522" i="31"/>
  <c r="B522" i="31"/>
  <c r="A522" i="31"/>
  <c r="R521" i="31"/>
  <c r="Q521" i="31"/>
  <c r="P521" i="31"/>
  <c r="O521" i="31"/>
  <c r="N521" i="31"/>
  <c r="M521" i="31"/>
  <c r="L521" i="31"/>
  <c r="K521" i="31"/>
  <c r="J521" i="31"/>
  <c r="B521" i="31"/>
  <c r="A521" i="31"/>
  <c r="R520" i="31"/>
  <c r="Q520" i="31"/>
  <c r="P520" i="31"/>
  <c r="O520" i="31"/>
  <c r="N520" i="31"/>
  <c r="M520" i="31"/>
  <c r="L520" i="31"/>
  <c r="K520" i="31"/>
  <c r="J520" i="31"/>
  <c r="B520" i="31"/>
  <c r="A520" i="31"/>
  <c r="R519" i="31"/>
  <c r="Q519" i="31"/>
  <c r="P519" i="31"/>
  <c r="O519" i="31"/>
  <c r="N519" i="31"/>
  <c r="M519" i="31"/>
  <c r="L519" i="31"/>
  <c r="K519" i="31"/>
  <c r="J519" i="31"/>
  <c r="B519" i="31"/>
  <c r="A519" i="31"/>
  <c r="R518" i="31"/>
  <c r="Q518" i="31"/>
  <c r="P518" i="31"/>
  <c r="O518" i="31"/>
  <c r="N518" i="31"/>
  <c r="M518" i="31"/>
  <c r="L518" i="31"/>
  <c r="K518" i="31"/>
  <c r="J518" i="31"/>
  <c r="B518" i="31"/>
  <c r="A518" i="31"/>
  <c r="R517" i="31"/>
  <c r="Q517" i="31"/>
  <c r="P517" i="31"/>
  <c r="O517" i="31"/>
  <c r="N517" i="31"/>
  <c r="M517" i="31"/>
  <c r="L517" i="31"/>
  <c r="K517" i="31"/>
  <c r="J517" i="31"/>
  <c r="B517" i="31"/>
  <c r="A517" i="31"/>
  <c r="R516" i="31"/>
  <c r="Q516" i="31"/>
  <c r="P516" i="31"/>
  <c r="O516" i="31"/>
  <c r="N516" i="31"/>
  <c r="M516" i="31"/>
  <c r="L516" i="31"/>
  <c r="K516" i="31"/>
  <c r="J516" i="31"/>
  <c r="B516" i="31"/>
  <c r="A516" i="31"/>
  <c r="R515" i="31"/>
  <c r="Q515" i="31"/>
  <c r="P515" i="31"/>
  <c r="O515" i="31"/>
  <c r="N515" i="31"/>
  <c r="M515" i="31"/>
  <c r="L515" i="31"/>
  <c r="K515" i="31"/>
  <c r="J515" i="31"/>
  <c r="B515" i="31"/>
  <c r="A515" i="31"/>
  <c r="R514" i="31"/>
  <c r="Q514" i="31"/>
  <c r="P514" i="31"/>
  <c r="O514" i="31"/>
  <c r="N514" i="31"/>
  <c r="M514" i="31"/>
  <c r="L514" i="31"/>
  <c r="K514" i="31"/>
  <c r="J514" i="31"/>
  <c r="B514" i="31"/>
  <c r="A514" i="31"/>
  <c r="R513" i="31"/>
  <c r="Q513" i="31"/>
  <c r="P513" i="31"/>
  <c r="O513" i="31"/>
  <c r="N513" i="31"/>
  <c r="M513" i="31"/>
  <c r="L513" i="31"/>
  <c r="K513" i="31"/>
  <c r="J513" i="31"/>
  <c r="B513" i="31"/>
  <c r="A513" i="31"/>
  <c r="R512" i="31"/>
  <c r="Q512" i="31"/>
  <c r="P512" i="31"/>
  <c r="O512" i="31"/>
  <c r="N512" i="31"/>
  <c r="M512" i="31"/>
  <c r="L512" i="31"/>
  <c r="K512" i="31"/>
  <c r="J512" i="31"/>
  <c r="B512" i="31"/>
  <c r="A512" i="31"/>
  <c r="R511" i="31"/>
  <c r="Q511" i="31"/>
  <c r="P511" i="31"/>
  <c r="O511" i="31"/>
  <c r="N511" i="31"/>
  <c r="M511" i="31"/>
  <c r="L511" i="31"/>
  <c r="K511" i="31"/>
  <c r="J511" i="31"/>
  <c r="B511" i="31"/>
  <c r="A511" i="31"/>
  <c r="R510" i="31"/>
  <c r="Q510" i="31"/>
  <c r="P510" i="31"/>
  <c r="O510" i="31"/>
  <c r="N510" i="31"/>
  <c r="M510" i="31"/>
  <c r="L510" i="31"/>
  <c r="K510" i="31"/>
  <c r="J510" i="31"/>
  <c r="B510" i="31"/>
  <c r="A510" i="31"/>
  <c r="R509" i="31"/>
  <c r="Q509" i="31"/>
  <c r="P509" i="31"/>
  <c r="O509" i="31"/>
  <c r="N509" i="31"/>
  <c r="M509" i="31"/>
  <c r="L509" i="31"/>
  <c r="K509" i="31"/>
  <c r="J509" i="31"/>
  <c r="B509" i="31"/>
  <c r="A509" i="31"/>
  <c r="R508" i="31"/>
  <c r="Q508" i="31"/>
  <c r="P508" i="31"/>
  <c r="O508" i="31"/>
  <c r="N508" i="31"/>
  <c r="M508" i="31"/>
  <c r="L508" i="31"/>
  <c r="K508" i="31"/>
  <c r="J508" i="31"/>
  <c r="B508" i="31"/>
  <c r="A508" i="31"/>
  <c r="R507" i="31"/>
  <c r="Q507" i="31"/>
  <c r="P507" i="31"/>
  <c r="O507" i="31"/>
  <c r="N507" i="31"/>
  <c r="M507" i="31"/>
  <c r="L507" i="31"/>
  <c r="K507" i="31"/>
  <c r="J507" i="31"/>
  <c r="B507" i="31"/>
  <c r="A507" i="31"/>
  <c r="R506" i="31"/>
  <c r="Q506" i="31"/>
  <c r="P506" i="31"/>
  <c r="O506" i="31"/>
  <c r="N506" i="31"/>
  <c r="M506" i="31"/>
  <c r="L506" i="31"/>
  <c r="K506" i="31"/>
  <c r="J506" i="31"/>
  <c r="B506" i="31"/>
  <c r="A506" i="31"/>
  <c r="R505" i="31"/>
  <c r="Q505" i="31"/>
  <c r="P505" i="31"/>
  <c r="O505" i="31"/>
  <c r="N505" i="31"/>
  <c r="M505" i="31"/>
  <c r="L505" i="31"/>
  <c r="K505" i="31"/>
  <c r="J505" i="31"/>
  <c r="B505" i="31"/>
  <c r="A505" i="31"/>
  <c r="R504" i="31"/>
  <c r="Q504" i="31"/>
  <c r="P504" i="31"/>
  <c r="O504" i="31"/>
  <c r="N504" i="31"/>
  <c r="M504" i="31"/>
  <c r="L504" i="31"/>
  <c r="K504" i="31"/>
  <c r="J504" i="31"/>
  <c r="B504" i="31"/>
  <c r="A504" i="31"/>
  <c r="Q503" i="31"/>
  <c r="O503" i="31"/>
  <c r="N503" i="31"/>
  <c r="M503" i="31"/>
  <c r="L503" i="31"/>
  <c r="K503" i="31"/>
  <c r="J503" i="31"/>
  <c r="B503" i="31"/>
  <c r="A503" i="31"/>
  <c r="R502" i="31"/>
  <c r="Q502" i="31"/>
  <c r="O502" i="31"/>
  <c r="N502" i="31"/>
  <c r="M502" i="31"/>
  <c r="L502" i="31"/>
  <c r="K502" i="31"/>
  <c r="J502" i="31"/>
  <c r="B502" i="31"/>
  <c r="A502" i="31"/>
  <c r="R501" i="31"/>
  <c r="Q501" i="31"/>
  <c r="O501" i="31"/>
  <c r="N501" i="31"/>
  <c r="M501" i="31"/>
  <c r="L501" i="31"/>
  <c r="K501" i="31"/>
  <c r="J501" i="31"/>
  <c r="B501" i="31"/>
  <c r="A501" i="31"/>
  <c r="R500" i="31"/>
  <c r="Q500" i="31"/>
  <c r="O500" i="31"/>
  <c r="N500" i="31"/>
  <c r="M500" i="31"/>
  <c r="L500" i="31"/>
  <c r="K500" i="31"/>
  <c r="J500" i="31"/>
  <c r="B500" i="31"/>
  <c r="A500" i="31"/>
  <c r="R499" i="31"/>
  <c r="Q499" i="31"/>
  <c r="O499" i="31"/>
  <c r="N499" i="31"/>
  <c r="M499" i="31"/>
  <c r="L499" i="31"/>
  <c r="K499" i="31"/>
  <c r="J499" i="31"/>
  <c r="B499" i="31"/>
  <c r="A499" i="31"/>
  <c r="R498" i="31"/>
  <c r="Q498" i="31"/>
  <c r="O498" i="31"/>
  <c r="N498" i="31"/>
  <c r="M498" i="31"/>
  <c r="L498" i="31"/>
  <c r="K498" i="31"/>
  <c r="J498" i="31"/>
  <c r="B498" i="31"/>
  <c r="A498" i="31"/>
  <c r="R497" i="31"/>
  <c r="Q497" i="31"/>
  <c r="O497" i="31"/>
  <c r="N497" i="31"/>
  <c r="M497" i="31"/>
  <c r="L497" i="31"/>
  <c r="K497" i="31"/>
  <c r="J497" i="31"/>
  <c r="B497" i="31"/>
  <c r="A497" i="31"/>
  <c r="R496" i="31"/>
  <c r="Q496" i="31"/>
  <c r="O496" i="31"/>
  <c r="N496" i="31"/>
  <c r="M496" i="31"/>
  <c r="L496" i="31"/>
  <c r="K496" i="31"/>
  <c r="J496" i="31"/>
  <c r="B496" i="31"/>
  <c r="A496" i="31"/>
  <c r="R495" i="31"/>
  <c r="Q495" i="31"/>
  <c r="O495" i="31"/>
  <c r="N495" i="31"/>
  <c r="M495" i="31"/>
  <c r="L495" i="31"/>
  <c r="K495" i="31"/>
  <c r="J495" i="31"/>
  <c r="B495" i="31"/>
  <c r="A495" i="31"/>
  <c r="R494" i="31"/>
  <c r="Q494" i="31"/>
  <c r="O494" i="31"/>
  <c r="N494" i="31"/>
  <c r="M494" i="31"/>
  <c r="L494" i="31"/>
  <c r="K494" i="31"/>
  <c r="J494" i="31"/>
  <c r="B494" i="31"/>
  <c r="A494" i="31"/>
  <c r="R493" i="31"/>
  <c r="Q493" i="31"/>
  <c r="O493" i="31"/>
  <c r="N493" i="31"/>
  <c r="M493" i="31"/>
  <c r="L493" i="31"/>
  <c r="K493" i="31"/>
  <c r="J493" i="31"/>
  <c r="B493" i="31"/>
  <c r="A493" i="31"/>
  <c r="R492" i="31"/>
  <c r="Q492" i="31"/>
  <c r="O492" i="31"/>
  <c r="N492" i="31"/>
  <c r="M492" i="31"/>
  <c r="L492" i="31"/>
  <c r="K492" i="31"/>
  <c r="J492" i="31"/>
  <c r="B492" i="31"/>
  <c r="A492" i="31"/>
  <c r="R491" i="31"/>
  <c r="Q491" i="31"/>
  <c r="O491" i="31"/>
  <c r="N491" i="31"/>
  <c r="M491" i="31"/>
  <c r="L491" i="31"/>
  <c r="K491" i="31"/>
  <c r="J491" i="31"/>
  <c r="B491" i="31"/>
  <c r="A491" i="31"/>
  <c r="R490" i="31"/>
  <c r="Q490" i="31"/>
  <c r="O490" i="31"/>
  <c r="N490" i="31"/>
  <c r="M490" i="31"/>
  <c r="L490" i="31"/>
  <c r="K490" i="31"/>
  <c r="J490" i="31"/>
  <c r="B490" i="31"/>
  <c r="A490" i="31"/>
  <c r="R489" i="31"/>
  <c r="Q489" i="31"/>
  <c r="O489" i="31"/>
  <c r="N489" i="31"/>
  <c r="M489" i="31"/>
  <c r="L489" i="31"/>
  <c r="K489" i="31"/>
  <c r="J489" i="31"/>
  <c r="B489" i="31"/>
  <c r="A489" i="31"/>
  <c r="R488" i="31"/>
  <c r="Q488" i="31"/>
  <c r="O488" i="31"/>
  <c r="N488" i="31"/>
  <c r="M488" i="31"/>
  <c r="L488" i="31"/>
  <c r="K488" i="31"/>
  <c r="J488" i="31"/>
  <c r="B488" i="31"/>
  <c r="A488" i="31"/>
  <c r="R487" i="31"/>
  <c r="Q487" i="31"/>
  <c r="O487" i="31"/>
  <c r="N487" i="31"/>
  <c r="M487" i="31"/>
  <c r="L487" i="31"/>
  <c r="K487" i="31"/>
  <c r="J487" i="31"/>
  <c r="B487" i="31"/>
  <c r="A487" i="31"/>
  <c r="R486" i="31"/>
  <c r="Q486" i="31"/>
  <c r="O486" i="31"/>
  <c r="N486" i="31"/>
  <c r="M486" i="31"/>
  <c r="L486" i="31"/>
  <c r="K486" i="31"/>
  <c r="J486" i="31"/>
  <c r="B486" i="31"/>
  <c r="A486" i="31"/>
  <c r="R485" i="31"/>
  <c r="Q485" i="31"/>
  <c r="O485" i="31"/>
  <c r="N485" i="31"/>
  <c r="M485" i="31"/>
  <c r="L485" i="31"/>
  <c r="K485" i="31"/>
  <c r="J485" i="31"/>
  <c r="B485" i="31"/>
  <c r="A485" i="31"/>
  <c r="R484" i="31"/>
  <c r="Q484" i="31"/>
  <c r="O484" i="31"/>
  <c r="N484" i="31"/>
  <c r="M484" i="31"/>
  <c r="L484" i="31"/>
  <c r="K484" i="31"/>
  <c r="J484" i="31"/>
  <c r="B484" i="31"/>
  <c r="A484" i="31"/>
  <c r="R483" i="31"/>
  <c r="Q483" i="31"/>
  <c r="O483" i="31"/>
  <c r="N483" i="31"/>
  <c r="M483" i="31"/>
  <c r="L483" i="31"/>
  <c r="K483" i="31"/>
  <c r="J483" i="31"/>
  <c r="B483" i="31"/>
  <c r="A483" i="31"/>
  <c r="R482" i="31"/>
  <c r="Q482" i="31"/>
  <c r="O482" i="31"/>
  <c r="N482" i="31"/>
  <c r="M482" i="31"/>
  <c r="L482" i="31"/>
  <c r="K482" i="31"/>
  <c r="J482" i="31"/>
  <c r="B482" i="31"/>
  <c r="A482" i="31"/>
  <c r="R481" i="31"/>
  <c r="Q481" i="31"/>
  <c r="O481" i="31"/>
  <c r="N481" i="31"/>
  <c r="M481" i="31"/>
  <c r="L481" i="31"/>
  <c r="K481" i="31"/>
  <c r="J481" i="31"/>
  <c r="B481" i="31"/>
  <c r="A481" i="31"/>
  <c r="R480" i="31"/>
  <c r="Q480" i="31"/>
  <c r="O480" i="31"/>
  <c r="N480" i="31"/>
  <c r="M480" i="31"/>
  <c r="L480" i="31"/>
  <c r="K480" i="31"/>
  <c r="J480" i="31"/>
  <c r="B480" i="31"/>
  <c r="A480" i="31"/>
  <c r="R479" i="31"/>
  <c r="Q479" i="31"/>
  <c r="P479" i="31"/>
  <c r="O479" i="31"/>
  <c r="N479" i="31"/>
  <c r="M479" i="31"/>
  <c r="L479" i="31"/>
  <c r="K479" i="31"/>
  <c r="J479" i="31"/>
  <c r="B479" i="31"/>
  <c r="A479" i="31"/>
  <c r="R478" i="31"/>
  <c r="Q478" i="31"/>
  <c r="P478" i="31"/>
  <c r="O478" i="31"/>
  <c r="N478" i="31"/>
  <c r="M478" i="31"/>
  <c r="L478" i="31"/>
  <c r="K478" i="31"/>
  <c r="J478" i="31"/>
  <c r="B478" i="31"/>
  <c r="A478" i="31"/>
  <c r="R477" i="31"/>
  <c r="Q477" i="31"/>
  <c r="P477" i="31"/>
  <c r="O477" i="31"/>
  <c r="N477" i="31"/>
  <c r="M477" i="31"/>
  <c r="L477" i="31"/>
  <c r="K477" i="31"/>
  <c r="J477" i="31"/>
  <c r="B477" i="31"/>
  <c r="A477" i="31"/>
  <c r="R476" i="31"/>
  <c r="Q476" i="31"/>
  <c r="P476" i="31"/>
  <c r="O476" i="31"/>
  <c r="N476" i="31"/>
  <c r="M476" i="31"/>
  <c r="L476" i="31"/>
  <c r="K476" i="31"/>
  <c r="J476" i="31"/>
  <c r="B476" i="31"/>
  <c r="A476" i="31"/>
  <c r="Q475" i="31"/>
  <c r="P475" i="31"/>
  <c r="O475" i="31"/>
  <c r="N475" i="31"/>
  <c r="M475" i="31"/>
  <c r="L475" i="31"/>
  <c r="K475" i="31"/>
  <c r="J475" i="31"/>
  <c r="B475" i="31"/>
  <c r="A475" i="31"/>
  <c r="R474" i="31"/>
  <c r="Q474" i="31"/>
  <c r="P474" i="31"/>
  <c r="O474" i="31"/>
  <c r="N474" i="31"/>
  <c r="M474" i="31"/>
  <c r="L474" i="31"/>
  <c r="K474" i="31"/>
  <c r="J474" i="31"/>
  <c r="B474" i="31"/>
  <c r="A474" i="31"/>
  <c r="R473" i="31"/>
  <c r="Q473" i="31"/>
  <c r="P473" i="31"/>
  <c r="O473" i="31"/>
  <c r="N473" i="31"/>
  <c r="M473" i="31"/>
  <c r="L473" i="31"/>
  <c r="K473" i="31"/>
  <c r="J473" i="31"/>
  <c r="B473" i="31"/>
  <c r="A473" i="31"/>
  <c r="R472" i="31"/>
  <c r="Q472" i="31"/>
  <c r="P472" i="31"/>
  <c r="O472" i="31"/>
  <c r="N472" i="31"/>
  <c r="M472" i="31"/>
  <c r="L472" i="31"/>
  <c r="K472" i="31"/>
  <c r="J472" i="31"/>
  <c r="B472" i="31"/>
  <c r="A472" i="31"/>
  <c r="R471" i="31"/>
  <c r="Q471" i="31"/>
  <c r="P471" i="31"/>
  <c r="O471" i="31"/>
  <c r="N471" i="31"/>
  <c r="M471" i="31"/>
  <c r="L471" i="31"/>
  <c r="K471" i="31"/>
  <c r="J471" i="31"/>
  <c r="B471" i="31"/>
  <c r="A471" i="31"/>
  <c r="R470" i="31"/>
  <c r="Q470" i="31"/>
  <c r="P470" i="31"/>
  <c r="O470" i="31"/>
  <c r="N470" i="31"/>
  <c r="M470" i="31"/>
  <c r="L470" i="31"/>
  <c r="K470" i="31"/>
  <c r="J470" i="31"/>
  <c r="B470" i="31"/>
  <c r="A470" i="31"/>
  <c r="R469" i="31"/>
  <c r="Q469" i="31"/>
  <c r="P469" i="31"/>
  <c r="O469" i="31"/>
  <c r="N469" i="31"/>
  <c r="M469" i="31"/>
  <c r="L469" i="31"/>
  <c r="K469" i="31"/>
  <c r="J469" i="31"/>
  <c r="B469" i="31"/>
  <c r="A469" i="31"/>
  <c r="R468" i="31"/>
  <c r="Q468" i="31"/>
  <c r="P468" i="31"/>
  <c r="O468" i="31"/>
  <c r="N468" i="31"/>
  <c r="M468" i="31"/>
  <c r="L468" i="31"/>
  <c r="K468" i="31"/>
  <c r="J468" i="31"/>
  <c r="B468" i="31"/>
  <c r="A468" i="31"/>
  <c r="R467" i="31"/>
  <c r="Q467" i="31"/>
  <c r="P467" i="31"/>
  <c r="O467" i="31"/>
  <c r="N467" i="31"/>
  <c r="M467" i="31"/>
  <c r="L467" i="31"/>
  <c r="K467" i="31"/>
  <c r="J467" i="31"/>
  <c r="B467" i="31"/>
  <c r="A467" i="31"/>
  <c r="R466" i="31"/>
  <c r="Q466" i="31"/>
  <c r="P466" i="31"/>
  <c r="O466" i="31"/>
  <c r="N466" i="31"/>
  <c r="M466" i="31"/>
  <c r="L466" i="31"/>
  <c r="K466" i="31"/>
  <c r="J466" i="31"/>
  <c r="B466" i="31"/>
  <c r="A466" i="31"/>
  <c r="R465" i="31"/>
  <c r="Q465" i="31"/>
  <c r="P465" i="31"/>
  <c r="O465" i="31"/>
  <c r="N465" i="31"/>
  <c r="M465" i="31"/>
  <c r="L465" i="31"/>
  <c r="K465" i="31"/>
  <c r="J465" i="31"/>
  <c r="B465" i="31"/>
  <c r="A465" i="31"/>
  <c r="R464" i="31"/>
  <c r="Q464" i="31"/>
  <c r="P464" i="31"/>
  <c r="O464" i="31"/>
  <c r="N464" i="31"/>
  <c r="M464" i="31"/>
  <c r="L464" i="31"/>
  <c r="K464" i="31"/>
  <c r="J464" i="31"/>
  <c r="B464" i="31"/>
  <c r="A464" i="31"/>
  <c r="R463" i="31"/>
  <c r="Q463" i="31"/>
  <c r="P463" i="31"/>
  <c r="O463" i="31"/>
  <c r="N463" i="31"/>
  <c r="M463" i="31"/>
  <c r="L463" i="31"/>
  <c r="K463" i="31"/>
  <c r="J463" i="31"/>
  <c r="B463" i="31"/>
  <c r="A463" i="31"/>
  <c r="R462" i="31"/>
  <c r="Q462" i="31"/>
  <c r="P462" i="31"/>
  <c r="O462" i="31"/>
  <c r="N462" i="31"/>
  <c r="M462" i="31"/>
  <c r="L462" i="31"/>
  <c r="K462" i="31"/>
  <c r="J462" i="31"/>
  <c r="B462" i="31"/>
  <c r="A462" i="31"/>
  <c r="R461" i="31"/>
  <c r="Q461" i="31"/>
  <c r="P461" i="31"/>
  <c r="O461" i="31"/>
  <c r="N461" i="31"/>
  <c r="M461" i="31"/>
  <c r="L461" i="31"/>
  <c r="K461" i="31"/>
  <c r="J461" i="31"/>
  <c r="B461" i="31"/>
  <c r="A461" i="31"/>
  <c r="R460" i="31"/>
  <c r="Q460" i="31"/>
  <c r="P460" i="31"/>
  <c r="O460" i="31"/>
  <c r="N460" i="31"/>
  <c r="M460" i="31"/>
  <c r="L460" i="31"/>
  <c r="K460" i="31"/>
  <c r="J460" i="31"/>
  <c r="B460" i="31"/>
  <c r="A460" i="31"/>
  <c r="R459" i="31"/>
  <c r="Q459" i="31"/>
  <c r="P459" i="31"/>
  <c r="O459" i="31"/>
  <c r="N459" i="31"/>
  <c r="M459" i="31"/>
  <c r="L459" i="31"/>
  <c r="K459" i="31"/>
  <c r="J459" i="31"/>
  <c r="B459" i="31"/>
  <c r="A459" i="31"/>
  <c r="R458" i="31"/>
  <c r="Q458" i="31"/>
  <c r="P458" i="31"/>
  <c r="O458" i="31"/>
  <c r="N458" i="31"/>
  <c r="M458" i="31"/>
  <c r="L458" i="31"/>
  <c r="K458" i="31"/>
  <c r="J458" i="31"/>
  <c r="B458" i="31"/>
  <c r="A458" i="31"/>
  <c r="R457" i="31"/>
  <c r="Q457" i="31"/>
  <c r="P457" i="31"/>
  <c r="O457" i="31"/>
  <c r="N457" i="31"/>
  <c r="M457" i="31"/>
  <c r="L457" i="31"/>
  <c r="K457" i="31"/>
  <c r="J457" i="31"/>
  <c r="B457" i="31"/>
  <c r="A457" i="31"/>
  <c r="R456" i="31"/>
  <c r="Q456" i="31"/>
  <c r="P456" i="31"/>
  <c r="O456" i="31"/>
  <c r="N456" i="31"/>
  <c r="M456" i="31"/>
  <c r="L456" i="31"/>
  <c r="K456" i="31"/>
  <c r="J456" i="31"/>
  <c r="B456" i="31"/>
  <c r="A456" i="31"/>
  <c r="R455" i="31"/>
  <c r="Q455" i="31"/>
  <c r="P455" i="31"/>
  <c r="O455" i="31"/>
  <c r="N455" i="31"/>
  <c r="M455" i="31"/>
  <c r="L455" i="31"/>
  <c r="K455" i="31"/>
  <c r="J455" i="31"/>
  <c r="B455" i="31"/>
  <c r="A455" i="31"/>
  <c r="R454" i="31"/>
  <c r="Q454" i="31"/>
  <c r="P454" i="31"/>
  <c r="O454" i="31"/>
  <c r="N454" i="31"/>
  <c r="M454" i="31"/>
  <c r="L454" i="31"/>
  <c r="K454" i="31"/>
  <c r="J454" i="31"/>
  <c r="B454" i="31"/>
  <c r="A454" i="31"/>
  <c r="R453" i="31"/>
  <c r="Q453" i="31"/>
  <c r="P453" i="31"/>
  <c r="O453" i="31"/>
  <c r="N453" i="31"/>
  <c r="M453" i="31"/>
  <c r="L453" i="31"/>
  <c r="K453" i="31"/>
  <c r="J453" i="31"/>
  <c r="B453" i="31"/>
  <c r="A453" i="31"/>
  <c r="R452" i="31"/>
  <c r="Q452" i="31"/>
  <c r="P452" i="31"/>
  <c r="O452" i="31"/>
  <c r="N452" i="31"/>
  <c r="M452" i="31"/>
  <c r="L452" i="31"/>
  <c r="K452" i="31"/>
  <c r="J452" i="31"/>
  <c r="B452" i="31"/>
  <c r="A452" i="31"/>
  <c r="P451" i="31"/>
  <c r="O451" i="31"/>
  <c r="N451" i="31"/>
  <c r="M451" i="31"/>
  <c r="L451" i="31"/>
  <c r="K451" i="31"/>
  <c r="J451" i="31"/>
  <c r="B451" i="31"/>
  <c r="A451" i="31"/>
  <c r="R450" i="31"/>
  <c r="Q450" i="31"/>
  <c r="P450" i="31"/>
  <c r="O450" i="31"/>
  <c r="N450" i="31"/>
  <c r="M450" i="31"/>
  <c r="L450" i="31"/>
  <c r="K450" i="31"/>
  <c r="J450" i="31"/>
  <c r="B450" i="31"/>
  <c r="A450" i="31"/>
  <c r="R449" i="31"/>
  <c r="Q449" i="31"/>
  <c r="P449" i="31"/>
  <c r="O449" i="31"/>
  <c r="N449" i="31"/>
  <c r="M449" i="31"/>
  <c r="L449" i="31"/>
  <c r="K449" i="31"/>
  <c r="J449" i="31"/>
  <c r="B449" i="31"/>
  <c r="A449" i="31"/>
  <c r="R448" i="31"/>
  <c r="Q448" i="31"/>
  <c r="P448" i="31"/>
  <c r="O448" i="31"/>
  <c r="N448" i="31"/>
  <c r="M448" i="31"/>
  <c r="L448" i="31"/>
  <c r="K448" i="31"/>
  <c r="J448" i="31"/>
  <c r="B448" i="31"/>
  <c r="A448" i="31"/>
  <c r="R447" i="31"/>
  <c r="Q447" i="31"/>
  <c r="P447" i="31"/>
  <c r="O447" i="31"/>
  <c r="N447" i="31"/>
  <c r="M447" i="31"/>
  <c r="L447" i="31"/>
  <c r="K447" i="31"/>
  <c r="J447" i="31"/>
  <c r="B447" i="31"/>
  <c r="A447" i="31"/>
  <c r="R446" i="31"/>
  <c r="Q446" i="31"/>
  <c r="P446" i="31"/>
  <c r="O446" i="31"/>
  <c r="N446" i="31"/>
  <c r="M446" i="31"/>
  <c r="L446" i="31"/>
  <c r="K446" i="31"/>
  <c r="J446" i="31"/>
  <c r="B446" i="31"/>
  <c r="A446" i="31"/>
  <c r="R445" i="31"/>
  <c r="Q445" i="31"/>
  <c r="P445" i="31"/>
  <c r="O445" i="31"/>
  <c r="N445" i="31"/>
  <c r="M445" i="31"/>
  <c r="L445" i="31"/>
  <c r="K445" i="31"/>
  <c r="J445" i="31"/>
  <c r="B445" i="31"/>
  <c r="A445" i="31"/>
  <c r="R444" i="31"/>
  <c r="Q444" i="31"/>
  <c r="P444" i="31"/>
  <c r="O444" i="31"/>
  <c r="N444" i="31"/>
  <c r="M444" i="31"/>
  <c r="L444" i="31"/>
  <c r="K444" i="31"/>
  <c r="J444" i="31"/>
  <c r="B444" i="31"/>
  <c r="A444" i="31"/>
  <c r="R443" i="31"/>
  <c r="Q443" i="31"/>
  <c r="P443" i="31"/>
  <c r="O443" i="31"/>
  <c r="N443" i="31"/>
  <c r="M443" i="31"/>
  <c r="L443" i="31"/>
  <c r="K443" i="31"/>
  <c r="J443" i="31"/>
  <c r="B443" i="31"/>
  <c r="A443" i="31"/>
  <c r="R442" i="31"/>
  <c r="Q442" i="31"/>
  <c r="P442" i="31"/>
  <c r="O442" i="31"/>
  <c r="N442" i="31"/>
  <c r="M442" i="31"/>
  <c r="L442" i="31"/>
  <c r="K442" i="31"/>
  <c r="J442" i="31"/>
  <c r="B442" i="31"/>
  <c r="A442" i="31"/>
  <c r="R441" i="31"/>
  <c r="Q441" i="31"/>
  <c r="P441" i="31"/>
  <c r="O441" i="31"/>
  <c r="N441" i="31"/>
  <c r="M441" i="31"/>
  <c r="L441" i="31"/>
  <c r="K441" i="31"/>
  <c r="J441" i="31"/>
  <c r="B441" i="31"/>
  <c r="A441" i="31"/>
  <c r="R440" i="31"/>
  <c r="Q440" i="31"/>
  <c r="P440" i="31"/>
  <c r="O440" i="31"/>
  <c r="N440" i="31"/>
  <c r="M440" i="31"/>
  <c r="L440" i="31"/>
  <c r="K440" i="31"/>
  <c r="J440" i="31"/>
  <c r="B440" i="31"/>
  <c r="A440" i="31"/>
  <c r="R439" i="31"/>
  <c r="Q439" i="31"/>
  <c r="P439" i="31"/>
  <c r="O439" i="31"/>
  <c r="N439" i="31"/>
  <c r="M439" i="31"/>
  <c r="L439" i="31"/>
  <c r="K439" i="31"/>
  <c r="J439" i="31"/>
  <c r="B439" i="31"/>
  <c r="A439" i="31"/>
  <c r="R438" i="31"/>
  <c r="Q438" i="31"/>
  <c r="P438" i="31"/>
  <c r="O438" i="31"/>
  <c r="N438" i="31"/>
  <c r="M438" i="31"/>
  <c r="L438" i="31"/>
  <c r="K438" i="31"/>
  <c r="J438" i="31"/>
  <c r="B438" i="31"/>
  <c r="A438" i="31"/>
  <c r="R437" i="31"/>
  <c r="Q437" i="31"/>
  <c r="P437" i="31"/>
  <c r="O437" i="31"/>
  <c r="N437" i="31"/>
  <c r="M437" i="31"/>
  <c r="L437" i="31"/>
  <c r="K437" i="31"/>
  <c r="J437" i="31"/>
  <c r="B437" i="31"/>
  <c r="A437" i="31"/>
  <c r="R436" i="31"/>
  <c r="Q436" i="31"/>
  <c r="P436" i="31"/>
  <c r="O436" i="31"/>
  <c r="N436" i="31"/>
  <c r="M436" i="31"/>
  <c r="L436" i="31"/>
  <c r="K436" i="31"/>
  <c r="J436" i="31"/>
  <c r="B436" i="31"/>
  <c r="A436" i="31"/>
  <c r="R435" i="31"/>
  <c r="Q435" i="31"/>
  <c r="P435" i="31"/>
  <c r="O435" i="31"/>
  <c r="N435" i="31"/>
  <c r="M435" i="31"/>
  <c r="L435" i="31"/>
  <c r="K435" i="31"/>
  <c r="J435" i="31"/>
  <c r="B435" i="31"/>
  <c r="A435" i="31"/>
  <c r="R434" i="31"/>
  <c r="Q434" i="31"/>
  <c r="P434" i="31"/>
  <c r="O434" i="31"/>
  <c r="N434" i="31"/>
  <c r="M434" i="31"/>
  <c r="L434" i="31"/>
  <c r="K434" i="31"/>
  <c r="J434" i="31"/>
  <c r="B434" i="31"/>
  <c r="A434" i="31"/>
  <c r="R433" i="31"/>
  <c r="Q433" i="31"/>
  <c r="P433" i="31"/>
  <c r="O433" i="31"/>
  <c r="N433" i="31"/>
  <c r="M433" i="31"/>
  <c r="L433" i="31"/>
  <c r="K433" i="31"/>
  <c r="J433" i="31"/>
  <c r="B433" i="31"/>
  <c r="A433" i="31"/>
  <c r="R432" i="31"/>
  <c r="Q432" i="31"/>
  <c r="P432" i="31"/>
  <c r="O432" i="31"/>
  <c r="N432" i="31"/>
  <c r="M432" i="31"/>
  <c r="L432" i="31"/>
  <c r="K432" i="31"/>
  <c r="J432" i="31"/>
  <c r="B432" i="31"/>
  <c r="A432" i="31"/>
  <c r="R431" i="31"/>
  <c r="Q431" i="31"/>
  <c r="P431" i="31"/>
  <c r="O431" i="31"/>
  <c r="N431" i="31"/>
  <c r="M431" i="31"/>
  <c r="L431" i="31"/>
  <c r="K431" i="31"/>
  <c r="J431" i="31"/>
  <c r="B431" i="31"/>
  <c r="A431" i="31"/>
  <c r="R430" i="31"/>
  <c r="Q430" i="31"/>
  <c r="P430" i="31"/>
  <c r="O430" i="31"/>
  <c r="N430" i="31"/>
  <c r="M430" i="31"/>
  <c r="L430" i="31"/>
  <c r="K430" i="31"/>
  <c r="J430" i="31"/>
  <c r="B430" i="31"/>
  <c r="A430" i="31"/>
  <c r="R429" i="31"/>
  <c r="Q429" i="31"/>
  <c r="P429" i="31"/>
  <c r="O429" i="31"/>
  <c r="N429" i="31"/>
  <c r="M429" i="31"/>
  <c r="L429" i="31"/>
  <c r="K429" i="31"/>
  <c r="J429" i="31"/>
  <c r="B429" i="31"/>
  <c r="A429" i="31"/>
  <c r="R428" i="31"/>
  <c r="Q428" i="31"/>
  <c r="P428" i="31"/>
  <c r="O428" i="31"/>
  <c r="N428" i="31"/>
  <c r="M428" i="31"/>
  <c r="L428" i="31"/>
  <c r="K428" i="31"/>
  <c r="J428" i="31"/>
  <c r="B428" i="31"/>
  <c r="A428" i="31"/>
  <c r="P427" i="31"/>
  <c r="O427" i="31"/>
  <c r="N427" i="31"/>
  <c r="M427" i="31"/>
  <c r="L427" i="31"/>
  <c r="K427" i="31"/>
  <c r="J427" i="31"/>
  <c r="B427" i="31"/>
  <c r="A427" i="31"/>
  <c r="R426" i="31"/>
  <c r="Q426" i="31"/>
  <c r="P426" i="31"/>
  <c r="O426" i="31"/>
  <c r="N426" i="31"/>
  <c r="M426" i="31"/>
  <c r="L426" i="31"/>
  <c r="K426" i="31"/>
  <c r="J426" i="31"/>
  <c r="B426" i="31"/>
  <c r="A426" i="31"/>
  <c r="R425" i="31"/>
  <c r="Q425" i="31"/>
  <c r="P425" i="31"/>
  <c r="O425" i="31"/>
  <c r="N425" i="31"/>
  <c r="M425" i="31"/>
  <c r="L425" i="31"/>
  <c r="K425" i="31"/>
  <c r="J425" i="31"/>
  <c r="B425" i="31"/>
  <c r="A425" i="31"/>
  <c r="R424" i="31"/>
  <c r="Q424" i="31"/>
  <c r="P424" i="31"/>
  <c r="O424" i="31"/>
  <c r="N424" i="31"/>
  <c r="M424" i="31"/>
  <c r="L424" i="31"/>
  <c r="K424" i="31"/>
  <c r="J424" i="31"/>
  <c r="B424" i="31"/>
  <c r="A424" i="31"/>
  <c r="R423" i="31"/>
  <c r="Q423" i="31"/>
  <c r="P423" i="31"/>
  <c r="O423" i="31"/>
  <c r="N423" i="31"/>
  <c r="M423" i="31"/>
  <c r="L423" i="31"/>
  <c r="K423" i="31"/>
  <c r="J423" i="31"/>
  <c r="B423" i="31"/>
  <c r="A423" i="31"/>
  <c r="R422" i="31"/>
  <c r="Q422" i="31"/>
  <c r="P422" i="31"/>
  <c r="O422" i="31"/>
  <c r="N422" i="31"/>
  <c r="M422" i="31"/>
  <c r="L422" i="31"/>
  <c r="K422" i="31"/>
  <c r="J422" i="31"/>
  <c r="B422" i="31"/>
  <c r="A422" i="31"/>
  <c r="R421" i="31"/>
  <c r="Q421" i="31"/>
  <c r="P421" i="31"/>
  <c r="O421" i="31"/>
  <c r="N421" i="31"/>
  <c r="M421" i="31"/>
  <c r="L421" i="31"/>
  <c r="K421" i="31"/>
  <c r="J421" i="31"/>
  <c r="B421" i="31"/>
  <c r="A421" i="31"/>
  <c r="R420" i="31"/>
  <c r="Q420" i="31"/>
  <c r="P420" i="31"/>
  <c r="O420" i="31"/>
  <c r="N420" i="31"/>
  <c r="M420" i="31"/>
  <c r="L420" i="31"/>
  <c r="K420" i="31"/>
  <c r="J420" i="31"/>
  <c r="B420" i="31"/>
  <c r="A420" i="31"/>
  <c r="R419" i="31"/>
  <c r="Q419" i="31"/>
  <c r="P419" i="31"/>
  <c r="O419" i="31"/>
  <c r="N419" i="31"/>
  <c r="M419" i="31"/>
  <c r="L419" i="31"/>
  <c r="K419" i="31"/>
  <c r="J419" i="31"/>
  <c r="B419" i="31"/>
  <c r="A419" i="31"/>
  <c r="R418" i="31"/>
  <c r="Q418" i="31"/>
  <c r="P418" i="31"/>
  <c r="O418" i="31"/>
  <c r="N418" i="31"/>
  <c r="M418" i="31"/>
  <c r="L418" i="31"/>
  <c r="K418" i="31"/>
  <c r="J418" i="31"/>
  <c r="B418" i="31"/>
  <c r="A418" i="31"/>
  <c r="R417" i="31"/>
  <c r="Q417" i="31"/>
  <c r="P417" i="31"/>
  <c r="O417" i="31"/>
  <c r="N417" i="31"/>
  <c r="M417" i="31"/>
  <c r="L417" i="31"/>
  <c r="K417" i="31"/>
  <c r="J417" i="31"/>
  <c r="B417" i="31"/>
  <c r="A417" i="31"/>
  <c r="R416" i="31"/>
  <c r="Q416" i="31"/>
  <c r="P416" i="31"/>
  <c r="O416" i="31"/>
  <c r="N416" i="31"/>
  <c r="M416" i="31"/>
  <c r="L416" i="31"/>
  <c r="K416" i="31"/>
  <c r="J416" i="31"/>
  <c r="B416" i="31"/>
  <c r="A416" i="31"/>
  <c r="R415" i="31"/>
  <c r="Q415" i="31"/>
  <c r="P415" i="31"/>
  <c r="O415" i="31"/>
  <c r="N415" i="31"/>
  <c r="M415" i="31"/>
  <c r="L415" i="31"/>
  <c r="K415" i="31"/>
  <c r="J415" i="31"/>
  <c r="B415" i="31"/>
  <c r="A415" i="31"/>
  <c r="R414" i="31"/>
  <c r="Q414" i="31"/>
  <c r="P414" i="31"/>
  <c r="O414" i="31"/>
  <c r="N414" i="31"/>
  <c r="M414" i="31"/>
  <c r="L414" i="31"/>
  <c r="K414" i="31"/>
  <c r="J414" i="31"/>
  <c r="B414" i="31"/>
  <c r="A414" i="31"/>
  <c r="R413" i="31"/>
  <c r="Q413" i="31"/>
  <c r="P413" i="31"/>
  <c r="O413" i="31"/>
  <c r="N413" i="31"/>
  <c r="M413" i="31"/>
  <c r="L413" i="31"/>
  <c r="K413" i="31"/>
  <c r="J413" i="31"/>
  <c r="B413" i="31"/>
  <c r="A413" i="31"/>
  <c r="R412" i="31"/>
  <c r="Q412" i="31"/>
  <c r="P412" i="31"/>
  <c r="O412" i="31"/>
  <c r="N412" i="31"/>
  <c r="M412" i="31"/>
  <c r="L412" i="31"/>
  <c r="K412" i="31"/>
  <c r="J412" i="31"/>
  <c r="B412" i="31"/>
  <c r="A412" i="31"/>
  <c r="R411" i="31"/>
  <c r="Q411" i="31"/>
  <c r="P411" i="31"/>
  <c r="O411" i="31"/>
  <c r="N411" i="31"/>
  <c r="M411" i="31"/>
  <c r="L411" i="31"/>
  <c r="K411" i="31"/>
  <c r="J411" i="31"/>
  <c r="B411" i="31"/>
  <c r="A411" i="31"/>
  <c r="R410" i="31"/>
  <c r="Q410" i="31"/>
  <c r="P410" i="31"/>
  <c r="O410" i="31"/>
  <c r="N410" i="31"/>
  <c r="M410" i="31"/>
  <c r="L410" i="31"/>
  <c r="K410" i="31"/>
  <c r="J410" i="31"/>
  <c r="B410" i="31"/>
  <c r="A410" i="31"/>
  <c r="R409" i="31"/>
  <c r="Q409" i="31"/>
  <c r="P409" i="31"/>
  <c r="O409" i="31"/>
  <c r="N409" i="31"/>
  <c r="M409" i="31"/>
  <c r="L409" i="31"/>
  <c r="K409" i="31"/>
  <c r="J409" i="31"/>
  <c r="B409" i="31"/>
  <c r="A409" i="31"/>
  <c r="R408" i="31"/>
  <c r="Q408" i="31"/>
  <c r="P408" i="31"/>
  <c r="O408" i="31"/>
  <c r="N408" i="31"/>
  <c r="M408" i="31"/>
  <c r="L408" i="31"/>
  <c r="K408" i="31"/>
  <c r="J408" i="31"/>
  <c r="B408" i="31"/>
  <c r="A408" i="31"/>
  <c r="R407" i="31"/>
  <c r="Q407" i="31"/>
  <c r="P407" i="31"/>
  <c r="O407" i="31"/>
  <c r="N407" i="31"/>
  <c r="M407" i="31"/>
  <c r="L407" i="31"/>
  <c r="K407" i="31"/>
  <c r="J407" i="31"/>
  <c r="B407" i="31"/>
  <c r="A407" i="31"/>
  <c r="R406" i="31"/>
  <c r="Q406" i="31"/>
  <c r="P406" i="31"/>
  <c r="O406" i="31"/>
  <c r="N406" i="31"/>
  <c r="M406" i="31"/>
  <c r="L406" i="31"/>
  <c r="K406" i="31"/>
  <c r="J406" i="31"/>
  <c r="B406" i="31"/>
  <c r="A406" i="31"/>
  <c r="R405" i="31"/>
  <c r="Q405" i="31"/>
  <c r="P405" i="31"/>
  <c r="O405" i="31"/>
  <c r="N405" i="31"/>
  <c r="M405" i="31"/>
  <c r="L405" i="31"/>
  <c r="K405" i="31"/>
  <c r="J405" i="31"/>
  <c r="B405" i="31"/>
  <c r="A405" i="31"/>
  <c r="R404" i="31"/>
  <c r="Q404" i="31"/>
  <c r="P404" i="31"/>
  <c r="O404" i="31"/>
  <c r="N404" i="31"/>
  <c r="M404" i="31"/>
  <c r="L404" i="31"/>
  <c r="K404" i="31"/>
  <c r="J404" i="31"/>
  <c r="B404" i="31"/>
  <c r="A404" i="31"/>
  <c r="P403" i="31"/>
  <c r="O403" i="31"/>
  <c r="N403" i="31"/>
  <c r="M403" i="31"/>
  <c r="L403" i="31"/>
  <c r="K403" i="31"/>
  <c r="J403" i="31"/>
  <c r="B403" i="31"/>
  <c r="A403" i="31"/>
  <c r="R402" i="31"/>
  <c r="Q402" i="31"/>
  <c r="P402" i="31"/>
  <c r="O402" i="31"/>
  <c r="N402" i="31"/>
  <c r="M402" i="31"/>
  <c r="L402" i="31"/>
  <c r="K402" i="31"/>
  <c r="J402" i="31"/>
  <c r="B402" i="31"/>
  <c r="A402" i="31"/>
  <c r="R401" i="31"/>
  <c r="Q401" i="31"/>
  <c r="P401" i="31"/>
  <c r="O401" i="31"/>
  <c r="N401" i="31"/>
  <c r="M401" i="31"/>
  <c r="L401" i="31"/>
  <c r="K401" i="31"/>
  <c r="J401" i="31"/>
  <c r="B401" i="31"/>
  <c r="A401" i="31"/>
  <c r="R400" i="31"/>
  <c r="Q400" i="31"/>
  <c r="P400" i="31"/>
  <c r="O400" i="31"/>
  <c r="N400" i="31"/>
  <c r="M400" i="31"/>
  <c r="L400" i="31"/>
  <c r="K400" i="31"/>
  <c r="J400" i="31"/>
  <c r="B400" i="31"/>
  <c r="A400" i="31"/>
  <c r="R399" i="31"/>
  <c r="Q399" i="31"/>
  <c r="P399" i="31"/>
  <c r="O399" i="31"/>
  <c r="N399" i="31"/>
  <c r="M399" i="31"/>
  <c r="L399" i="31"/>
  <c r="K399" i="31"/>
  <c r="J399" i="31"/>
  <c r="B399" i="31"/>
  <c r="A399" i="31"/>
  <c r="R398" i="31"/>
  <c r="Q398" i="31"/>
  <c r="P398" i="31"/>
  <c r="O398" i="31"/>
  <c r="N398" i="31"/>
  <c r="M398" i="31"/>
  <c r="L398" i="31"/>
  <c r="K398" i="31"/>
  <c r="J398" i="31"/>
  <c r="B398" i="31"/>
  <c r="A398" i="31"/>
  <c r="R397" i="31"/>
  <c r="Q397" i="31"/>
  <c r="P397" i="31"/>
  <c r="O397" i="31"/>
  <c r="N397" i="31"/>
  <c r="M397" i="31"/>
  <c r="L397" i="31"/>
  <c r="K397" i="31"/>
  <c r="J397" i="31"/>
  <c r="B397" i="31"/>
  <c r="A397" i="31"/>
  <c r="R396" i="31"/>
  <c r="Q396" i="31"/>
  <c r="P396" i="31"/>
  <c r="O396" i="31"/>
  <c r="N396" i="31"/>
  <c r="M396" i="31"/>
  <c r="L396" i="31"/>
  <c r="K396" i="31"/>
  <c r="J396" i="31"/>
  <c r="B396" i="31"/>
  <c r="A396" i="31"/>
  <c r="R395" i="31"/>
  <c r="Q395" i="31"/>
  <c r="P395" i="31"/>
  <c r="O395" i="31"/>
  <c r="N395" i="31"/>
  <c r="M395" i="31"/>
  <c r="L395" i="31"/>
  <c r="K395" i="31"/>
  <c r="J395" i="31"/>
  <c r="B395" i="31"/>
  <c r="A395" i="31"/>
  <c r="R394" i="31"/>
  <c r="Q394" i="31"/>
  <c r="P394" i="31"/>
  <c r="O394" i="31"/>
  <c r="N394" i="31"/>
  <c r="M394" i="31"/>
  <c r="L394" i="31"/>
  <c r="K394" i="31"/>
  <c r="J394" i="31"/>
  <c r="B394" i="31"/>
  <c r="A394" i="31"/>
  <c r="R393" i="31"/>
  <c r="Q393" i="31"/>
  <c r="P393" i="31"/>
  <c r="O393" i="31"/>
  <c r="N393" i="31"/>
  <c r="M393" i="31"/>
  <c r="L393" i="31"/>
  <c r="K393" i="31"/>
  <c r="J393" i="31"/>
  <c r="B393" i="31"/>
  <c r="A393" i="31"/>
  <c r="R392" i="31"/>
  <c r="Q392" i="31"/>
  <c r="P392" i="31"/>
  <c r="O392" i="31"/>
  <c r="N392" i="31"/>
  <c r="M392" i="31"/>
  <c r="L392" i="31"/>
  <c r="K392" i="31"/>
  <c r="J392" i="31"/>
  <c r="B392" i="31"/>
  <c r="A392" i="31"/>
  <c r="R391" i="31"/>
  <c r="Q391" i="31"/>
  <c r="P391" i="31"/>
  <c r="O391" i="31"/>
  <c r="N391" i="31"/>
  <c r="M391" i="31"/>
  <c r="L391" i="31"/>
  <c r="K391" i="31"/>
  <c r="J391" i="31"/>
  <c r="B391" i="31"/>
  <c r="A391" i="31"/>
  <c r="R390" i="31"/>
  <c r="Q390" i="31"/>
  <c r="P390" i="31"/>
  <c r="O390" i="31"/>
  <c r="N390" i="31"/>
  <c r="M390" i="31"/>
  <c r="L390" i="31"/>
  <c r="K390" i="31"/>
  <c r="J390" i="31"/>
  <c r="B390" i="31"/>
  <c r="A390" i="31"/>
  <c r="R389" i="31"/>
  <c r="Q389" i="31"/>
  <c r="P389" i="31"/>
  <c r="O389" i="31"/>
  <c r="N389" i="31"/>
  <c r="M389" i="31"/>
  <c r="L389" i="31"/>
  <c r="K389" i="31"/>
  <c r="J389" i="31"/>
  <c r="B389" i="31"/>
  <c r="A389" i="31"/>
  <c r="R388" i="31"/>
  <c r="Q388" i="31"/>
  <c r="P388" i="31"/>
  <c r="O388" i="31"/>
  <c r="N388" i="31"/>
  <c r="M388" i="31"/>
  <c r="L388" i="31"/>
  <c r="K388" i="31"/>
  <c r="J388" i="31"/>
  <c r="B388" i="31"/>
  <c r="A388" i="31"/>
  <c r="R387" i="31"/>
  <c r="Q387" i="31"/>
  <c r="P387" i="31"/>
  <c r="O387" i="31"/>
  <c r="N387" i="31"/>
  <c r="M387" i="31"/>
  <c r="L387" i="31"/>
  <c r="K387" i="31"/>
  <c r="J387" i="31"/>
  <c r="B387" i="31"/>
  <c r="A387" i="31"/>
  <c r="R386" i="31"/>
  <c r="Q386" i="31"/>
  <c r="P386" i="31"/>
  <c r="O386" i="31"/>
  <c r="N386" i="31"/>
  <c r="M386" i="31"/>
  <c r="L386" i="31"/>
  <c r="K386" i="31"/>
  <c r="J386" i="31"/>
  <c r="B386" i="31"/>
  <c r="A386" i="31"/>
  <c r="R385" i="31"/>
  <c r="Q385" i="31"/>
  <c r="P385" i="31"/>
  <c r="O385" i="31"/>
  <c r="N385" i="31"/>
  <c r="M385" i="31"/>
  <c r="L385" i="31"/>
  <c r="K385" i="31"/>
  <c r="J385" i="31"/>
  <c r="B385" i="31"/>
  <c r="A385" i="31"/>
  <c r="R384" i="31"/>
  <c r="Q384" i="31"/>
  <c r="P384" i="31"/>
  <c r="O384" i="31"/>
  <c r="N384" i="31"/>
  <c r="M384" i="31"/>
  <c r="L384" i="31"/>
  <c r="K384" i="31"/>
  <c r="J384" i="31"/>
  <c r="B384" i="31"/>
  <c r="A384" i="31"/>
  <c r="R383" i="31"/>
  <c r="Q383" i="31"/>
  <c r="P383" i="31"/>
  <c r="O383" i="31"/>
  <c r="N383" i="31"/>
  <c r="M383" i="31"/>
  <c r="L383" i="31"/>
  <c r="K383" i="31"/>
  <c r="J383" i="31"/>
  <c r="B383" i="31"/>
  <c r="A383" i="31"/>
  <c r="R382" i="31"/>
  <c r="Q382" i="31"/>
  <c r="P382" i="31"/>
  <c r="O382" i="31"/>
  <c r="N382" i="31"/>
  <c r="M382" i="31"/>
  <c r="L382" i="31"/>
  <c r="K382" i="31"/>
  <c r="J382" i="31"/>
  <c r="B382" i="31"/>
  <c r="A382" i="31"/>
  <c r="R381" i="31"/>
  <c r="Q381" i="31"/>
  <c r="P381" i="31"/>
  <c r="O381" i="31"/>
  <c r="N381" i="31"/>
  <c r="M381" i="31"/>
  <c r="L381" i="31"/>
  <c r="K381" i="31"/>
  <c r="J381" i="31"/>
  <c r="B381" i="31"/>
  <c r="A381" i="31"/>
  <c r="R380" i="31"/>
  <c r="Q380" i="31"/>
  <c r="P380" i="31"/>
  <c r="O380" i="31"/>
  <c r="N380" i="31"/>
  <c r="M380" i="31"/>
  <c r="L380" i="31"/>
  <c r="K380" i="31"/>
  <c r="J380" i="31"/>
  <c r="B380" i="31"/>
  <c r="A380" i="31"/>
  <c r="R379" i="31"/>
  <c r="Q379" i="31"/>
  <c r="O379" i="31"/>
  <c r="N379" i="31"/>
  <c r="M379" i="31"/>
  <c r="L379" i="31"/>
  <c r="K379" i="31"/>
  <c r="J379" i="31"/>
  <c r="B379" i="31"/>
  <c r="A379" i="31"/>
  <c r="R378" i="31"/>
  <c r="Q378" i="31"/>
  <c r="O378" i="31"/>
  <c r="N378" i="31"/>
  <c r="M378" i="31"/>
  <c r="L378" i="31"/>
  <c r="K378" i="31"/>
  <c r="J378" i="31"/>
  <c r="B378" i="31"/>
  <c r="A378" i="31"/>
  <c r="R377" i="31"/>
  <c r="Q377" i="31"/>
  <c r="O377" i="31"/>
  <c r="N377" i="31"/>
  <c r="M377" i="31"/>
  <c r="L377" i="31"/>
  <c r="K377" i="31"/>
  <c r="J377" i="31"/>
  <c r="B377" i="31"/>
  <c r="A377" i="31"/>
  <c r="R376" i="31"/>
  <c r="Q376" i="31"/>
  <c r="O376" i="31"/>
  <c r="N376" i="31"/>
  <c r="M376" i="31"/>
  <c r="L376" i="31"/>
  <c r="K376" i="31"/>
  <c r="J376" i="31"/>
  <c r="B376" i="31"/>
  <c r="A376" i="31"/>
  <c r="R375" i="31"/>
  <c r="Q375" i="31"/>
  <c r="O375" i="31"/>
  <c r="N375" i="31"/>
  <c r="M375" i="31"/>
  <c r="L375" i="31"/>
  <c r="K375" i="31"/>
  <c r="J375" i="31"/>
  <c r="B375" i="31"/>
  <c r="A375" i="31"/>
  <c r="R374" i="31"/>
  <c r="Q374" i="31"/>
  <c r="O374" i="31"/>
  <c r="N374" i="31"/>
  <c r="M374" i="31"/>
  <c r="L374" i="31"/>
  <c r="K374" i="31"/>
  <c r="J374" i="31"/>
  <c r="B374" i="31"/>
  <c r="A374" i="31"/>
  <c r="R373" i="31"/>
  <c r="Q373" i="31"/>
  <c r="O373" i="31"/>
  <c r="N373" i="31"/>
  <c r="M373" i="31"/>
  <c r="L373" i="31"/>
  <c r="K373" i="31"/>
  <c r="J373" i="31"/>
  <c r="B373" i="31"/>
  <c r="A373" i="31"/>
  <c r="R372" i="31"/>
  <c r="Q372" i="31"/>
  <c r="O372" i="31"/>
  <c r="N372" i="31"/>
  <c r="M372" i="31"/>
  <c r="L372" i="31"/>
  <c r="K372" i="31"/>
  <c r="J372" i="31"/>
  <c r="B372" i="31"/>
  <c r="A372" i="31"/>
  <c r="R371" i="31"/>
  <c r="Q371" i="31"/>
  <c r="O371" i="31"/>
  <c r="N371" i="31"/>
  <c r="M371" i="31"/>
  <c r="L371" i="31"/>
  <c r="K371" i="31"/>
  <c r="J371" i="31"/>
  <c r="B371" i="31"/>
  <c r="A371" i="31"/>
  <c r="R370" i="31"/>
  <c r="Q370" i="31"/>
  <c r="O370" i="31"/>
  <c r="N370" i="31"/>
  <c r="M370" i="31"/>
  <c r="L370" i="31"/>
  <c r="K370" i="31"/>
  <c r="J370" i="31"/>
  <c r="B370" i="31"/>
  <c r="A370" i="31"/>
  <c r="R369" i="31"/>
  <c r="Q369" i="31"/>
  <c r="O369" i="31"/>
  <c r="N369" i="31"/>
  <c r="M369" i="31"/>
  <c r="L369" i="31"/>
  <c r="K369" i="31"/>
  <c r="J369" i="31"/>
  <c r="B369" i="31"/>
  <c r="A369" i="31"/>
  <c r="R368" i="31"/>
  <c r="Q368" i="31"/>
  <c r="O368" i="31"/>
  <c r="N368" i="31"/>
  <c r="M368" i="31"/>
  <c r="L368" i="31"/>
  <c r="K368" i="31"/>
  <c r="J368" i="31"/>
  <c r="B368" i="31"/>
  <c r="A368" i="31"/>
  <c r="R367" i="31"/>
  <c r="Q367" i="31"/>
  <c r="O367" i="31"/>
  <c r="N367" i="31"/>
  <c r="M367" i="31"/>
  <c r="L367" i="31"/>
  <c r="K367" i="31"/>
  <c r="J367" i="31"/>
  <c r="B367" i="31"/>
  <c r="A367" i="31"/>
  <c r="R366" i="31"/>
  <c r="Q366" i="31"/>
  <c r="O366" i="31"/>
  <c r="N366" i="31"/>
  <c r="M366" i="31"/>
  <c r="L366" i="31"/>
  <c r="K366" i="31"/>
  <c r="J366" i="31"/>
  <c r="B366" i="31"/>
  <c r="A366" i="31"/>
  <c r="R365" i="31"/>
  <c r="Q365" i="31"/>
  <c r="O365" i="31"/>
  <c r="N365" i="31"/>
  <c r="M365" i="31"/>
  <c r="L365" i="31"/>
  <c r="K365" i="31"/>
  <c r="J365" i="31"/>
  <c r="B365" i="31"/>
  <c r="A365" i="31"/>
  <c r="R364" i="31"/>
  <c r="Q364" i="31"/>
  <c r="O364" i="31"/>
  <c r="N364" i="31"/>
  <c r="M364" i="31"/>
  <c r="L364" i="31"/>
  <c r="K364" i="31"/>
  <c r="J364" i="31"/>
  <c r="B364" i="31"/>
  <c r="A364" i="31"/>
  <c r="R363" i="31"/>
  <c r="Q363" i="31"/>
  <c r="O363" i="31"/>
  <c r="N363" i="31"/>
  <c r="M363" i="31"/>
  <c r="L363" i="31"/>
  <c r="K363" i="31"/>
  <c r="J363" i="31"/>
  <c r="B363" i="31"/>
  <c r="A363" i="31"/>
  <c r="R362" i="31"/>
  <c r="Q362" i="31"/>
  <c r="O362" i="31"/>
  <c r="N362" i="31"/>
  <c r="M362" i="31"/>
  <c r="L362" i="31"/>
  <c r="K362" i="31"/>
  <c r="J362" i="31"/>
  <c r="B362" i="31"/>
  <c r="A362" i="31"/>
  <c r="R361" i="31"/>
  <c r="Q361" i="31"/>
  <c r="O361" i="31"/>
  <c r="N361" i="31"/>
  <c r="M361" i="31"/>
  <c r="L361" i="31"/>
  <c r="K361" i="31"/>
  <c r="J361" i="31"/>
  <c r="B361" i="31"/>
  <c r="A361" i="31"/>
  <c r="R360" i="31"/>
  <c r="Q360" i="31"/>
  <c r="O360" i="31"/>
  <c r="N360" i="31"/>
  <c r="M360" i="31"/>
  <c r="L360" i="31"/>
  <c r="K360" i="31"/>
  <c r="J360" i="31"/>
  <c r="B360" i="31"/>
  <c r="A360" i="31"/>
  <c r="R359" i="31"/>
  <c r="Q359" i="31"/>
  <c r="O359" i="31"/>
  <c r="N359" i="31"/>
  <c r="M359" i="31"/>
  <c r="L359" i="31"/>
  <c r="K359" i="31"/>
  <c r="J359" i="31"/>
  <c r="B359" i="31"/>
  <c r="A359" i="31"/>
  <c r="R358" i="31"/>
  <c r="Q358" i="31"/>
  <c r="O358" i="31"/>
  <c r="N358" i="31"/>
  <c r="M358" i="31"/>
  <c r="L358" i="31"/>
  <c r="K358" i="31"/>
  <c r="J358" i="31"/>
  <c r="B358" i="31"/>
  <c r="A358" i="31"/>
  <c r="R357" i="31"/>
  <c r="Q357" i="31"/>
  <c r="O357" i="31"/>
  <c r="N357" i="31"/>
  <c r="M357" i="31"/>
  <c r="L357" i="31"/>
  <c r="K357" i="31"/>
  <c r="J357" i="31"/>
  <c r="B357" i="31"/>
  <c r="A357" i="31"/>
  <c r="R356" i="31"/>
  <c r="Q356" i="31"/>
  <c r="O356" i="31"/>
  <c r="N356" i="31"/>
  <c r="M356" i="31"/>
  <c r="L356" i="31"/>
  <c r="K356" i="31"/>
  <c r="J356" i="31"/>
  <c r="B356" i="31"/>
  <c r="A356" i="31"/>
  <c r="R355" i="31"/>
  <c r="Q355" i="31"/>
  <c r="O355" i="31"/>
  <c r="N355" i="31"/>
  <c r="M355" i="31"/>
  <c r="L355" i="31"/>
  <c r="K355" i="31"/>
  <c r="J355" i="31"/>
  <c r="B355" i="31"/>
  <c r="A355" i="31"/>
  <c r="P354" i="31"/>
  <c r="O354" i="31"/>
  <c r="N354" i="31"/>
  <c r="M354" i="31"/>
  <c r="L354" i="31"/>
  <c r="K354" i="31"/>
  <c r="J354" i="31"/>
  <c r="B354" i="31"/>
  <c r="A354" i="31"/>
  <c r="R353" i="31"/>
  <c r="Q353" i="31"/>
  <c r="P353" i="31"/>
  <c r="O353" i="31"/>
  <c r="N353" i="31"/>
  <c r="M353" i="31"/>
  <c r="L353" i="31"/>
  <c r="K353" i="31"/>
  <c r="J353" i="31"/>
  <c r="B353" i="31"/>
  <c r="A353" i="31"/>
  <c r="R352" i="31"/>
  <c r="Q352" i="31"/>
  <c r="P352" i="31"/>
  <c r="O352" i="31"/>
  <c r="N352" i="31"/>
  <c r="M352" i="31"/>
  <c r="L352" i="31"/>
  <c r="K352" i="31"/>
  <c r="J352" i="31"/>
  <c r="B352" i="31"/>
  <c r="A352" i="31"/>
  <c r="R351" i="31"/>
  <c r="Q351" i="31"/>
  <c r="P351" i="31"/>
  <c r="O351" i="31"/>
  <c r="N351" i="31"/>
  <c r="M351" i="31"/>
  <c r="L351" i="31"/>
  <c r="K351" i="31"/>
  <c r="J351" i="31"/>
  <c r="B351" i="31"/>
  <c r="A351" i="31"/>
  <c r="R350" i="31"/>
  <c r="Q350" i="31"/>
  <c r="P350" i="31"/>
  <c r="O350" i="31"/>
  <c r="N350" i="31"/>
  <c r="M350" i="31"/>
  <c r="L350" i="31"/>
  <c r="K350" i="31"/>
  <c r="J350" i="31"/>
  <c r="B350" i="31"/>
  <c r="A350" i="31"/>
  <c r="R349" i="31"/>
  <c r="Q349" i="31"/>
  <c r="P349" i="31"/>
  <c r="O349" i="31"/>
  <c r="N349" i="31"/>
  <c r="M349" i="31"/>
  <c r="L349" i="31"/>
  <c r="K349" i="31"/>
  <c r="J349" i="31"/>
  <c r="B349" i="31"/>
  <c r="A349" i="31"/>
  <c r="R348" i="31"/>
  <c r="Q348" i="31"/>
  <c r="P348" i="31"/>
  <c r="O348" i="31"/>
  <c r="N348" i="31"/>
  <c r="M348" i="31"/>
  <c r="L348" i="31"/>
  <c r="K348" i="31"/>
  <c r="J348" i="31"/>
  <c r="B348" i="31"/>
  <c r="A348" i="31"/>
  <c r="R347" i="31"/>
  <c r="Q347" i="31"/>
  <c r="P347" i="31"/>
  <c r="O347" i="31"/>
  <c r="N347" i="31"/>
  <c r="M347" i="31"/>
  <c r="L347" i="31"/>
  <c r="K347" i="31"/>
  <c r="J347" i="31"/>
  <c r="B347" i="31"/>
  <c r="A347" i="31"/>
  <c r="R346" i="31"/>
  <c r="Q346" i="31"/>
  <c r="P346" i="31"/>
  <c r="O346" i="31"/>
  <c r="N346" i="31"/>
  <c r="M346" i="31"/>
  <c r="L346" i="31"/>
  <c r="K346" i="31"/>
  <c r="J346" i="31"/>
  <c r="B346" i="31"/>
  <c r="A346" i="31"/>
  <c r="R345" i="31"/>
  <c r="Q345" i="31"/>
  <c r="P345" i="31"/>
  <c r="O345" i="31"/>
  <c r="N345" i="31"/>
  <c r="M345" i="31"/>
  <c r="L345" i="31"/>
  <c r="K345" i="31"/>
  <c r="J345" i="31"/>
  <c r="B345" i="31"/>
  <c r="A345" i="31"/>
  <c r="R344" i="31"/>
  <c r="Q344" i="31"/>
  <c r="P344" i="31"/>
  <c r="O344" i="31"/>
  <c r="N344" i="31"/>
  <c r="M344" i="31"/>
  <c r="L344" i="31"/>
  <c r="K344" i="31"/>
  <c r="J344" i="31"/>
  <c r="B344" i="31"/>
  <c r="A344" i="31"/>
  <c r="R343" i="31"/>
  <c r="Q343" i="31"/>
  <c r="P343" i="31"/>
  <c r="O343" i="31"/>
  <c r="N343" i="31"/>
  <c r="M343" i="31"/>
  <c r="L343" i="31"/>
  <c r="K343" i="31"/>
  <c r="J343" i="31"/>
  <c r="B343" i="31"/>
  <c r="A343" i="31"/>
  <c r="R342" i="31"/>
  <c r="Q342" i="31"/>
  <c r="P342" i="31"/>
  <c r="O342" i="31"/>
  <c r="N342" i="31"/>
  <c r="M342" i="31"/>
  <c r="L342" i="31"/>
  <c r="K342" i="31"/>
  <c r="J342" i="31"/>
  <c r="B342" i="31"/>
  <c r="A342" i="31"/>
  <c r="R341" i="31"/>
  <c r="Q341" i="31"/>
  <c r="P341" i="31"/>
  <c r="O341" i="31"/>
  <c r="N341" i="31"/>
  <c r="M341" i="31"/>
  <c r="L341" i="31"/>
  <c r="K341" i="31"/>
  <c r="J341" i="31"/>
  <c r="B341" i="31"/>
  <c r="A341" i="31"/>
  <c r="R340" i="31"/>
  <c r="Q340" i="31"/>
  <c r="P340" i="31"/>
  <c r="O340" i="31"/>
  <c r="N340" i="31"/>
  <c r="M340" i="31"/>
  <c r="L340" i="31"/>
  <c r="K340" i="31"/>
  <c r="J340" i="31"/>
  <c r="B340" i="31"/>
  <c r="A340" i="31"/>
  <c r="R339" i="31"/>
  <c r="Q339" i="31"/>
  <c r="P339" i="31"/>
  <c r="O339" i="31"/>
  <c r="N339" i="31"/>
  <c r="M339" i="31"/>
  <c r="L339" i="31"/>
  <c r="K339" i="31"/>
  <c r="J339" i="31"/>
  <c r="B339" i="31"/>
  <c r="A339" i="31"/>
  <c r="R338" i="31"/>
  <c r="Q338" i="31"/>
  <c r="P338" i="31"/>
  <c r="O338" i="31"/>
  <c r="N338" i="31"/>
  <c r="M338" i="31"/>
  <c r="L338" i="31"/>
  <c r="K338" i="31"/>
  <c r="J338" i="31"/>
  <c r="B338" i="31"/>
  <c r="A338" i="31"/>
  <c r="R337" i="31"/>
  <c r="Q337" i="31"/>
  <c r="P337" i="31"/>
  <c r="O337" i="31"/>
  <c r="N337" i="31"/>
  <c r="M337" i="31"/>
  <c r="L337" i="31"/>
  <c r="K337" i="31"/>
  <c r="J337" i="31"/>
  <c r="B337" i="31"/>
  <c r="A337" i="31"/>
  <c r="R336" i="31"/>
  <c r="Q336" i="31"/>
  <c r="P336" i="31"/>
  <c r="O336" i="31"/>
  <c r="N336" i="31"/>
  <c r="M336" i="31"/>
  <c r="L336" i="31"/>
  <c r="K336" i="31"/>
  <c r="J336" i="31"/>
  <c r="B336" i="31"/>
  <c r="A336" i="31"/>
  <c r="R335" i="31"/>
  <c r="Q335" i="31"/>
  <c r="P335" i="31"/>
  <c r="O335" i="31"/>
  <c r="N335" i="31"/>
  <c r="M335" i="31"/>
  <c r="L335" i="31"/>
  <c r="K335" i="31"/>
  <c r="J335" i="31"/>
  <c r="B335" i="31"/>
  <c r="A335" i="31"/>
  <c r="R334" i="31"/>
  <c r="Q334" i="31"/>
  <c r="P334" i="31"/>
  <c r="O334" i="31"/>
  <c r="N334" i="31"/>
  <c r="M334" i="31"/>
  <c r="L334" i="31"/>
  <c r="K334" i="31"/>
  <c r="J334" i="31"/>
  <c r="B334" i="31"/>
  <c r="A334" i="31"/>
  <c r="R333" i="31"/>
  <c r="Q333" i="31"/>
  <c r="P333" i="31"/>
  <c r="O333" i="31"/>
  <c r="N333" i="31"/>
  <c r="M333" i="31"/>
  <c r="L333" i="31"/>
  <c r="K333" i="31"/>
  <c r="J333" i="31"/>
  <c r="B333" i="31"/>
  <c r="A333" i="31"/>
  <c r="R332" i="31"/>
  <c r="Q332" i="31"/>
  <c r="P332" i="31"/>
  <c r="O332" i="31"/>
  <c r="N332" i="31"/>
  <c r="M332" i="31"/>
  <c r="L332" i="31"/>
  <c r="K332" i="31"/>
  <c r="J332" i="31"/>
  <c r="B332" i="31"/>
  <c r="A332" i="31"/>
  <c r="R331" i="31"/>
  <c r="Q331" i="31"/>
  <c r="P331" i="31"/>
  <c r="O331" i="31"/>
  <c r="N331" i="31"/>
  <c r="M331" i="31"/>
  <c r="L331" i="31"/>
  <c r="K331" i="31"/>
  <c r="J331" i="31"/>
  <c r="B331" i="31"/>
  <c r="A331" i="31"/>
  <c r="R330" i="31"/>
  <c r="Q330" i="31"/>
  <c r="P330" i="31"/>
  <c r="O330" i="31"/>
  <c r="N330" i="31"/>
  <c r="M330" i="31"/>
  <c r="L330" i="31"/>
  <c r="K330" i="31"/>
  <c r="J330" i="31"/>
  <c r="B330" i="31"/>
  <c r="A330" i="31"/>
  <c r="R329" i="31"/>
  <c r="Q329" i="31"/>
  <c r="O329" i="31"/>
  <c r="N329" i="31"/>
  <c r="M329" i="31"/>
  <c r="L329" i="31"/>
  <c r="K329" i="31"/>
  <c r="J329" i="31"/>
  <c r="B329" i="31"/>
  <c r="A329" i="31"/>
  <c r="R328" i="31"/>
  <c r="Q328" i="31"/>
  <c r="O328" i="31"/>
  <c r="N328" i="31"/>
  <c r="M328" i="31"/>
  <c r="L328" i="31"/>
  <c r="K328" i="31"/>
  <c r="J328" i="31"/>
  <c r="B328" i="31"/>
  <c r="A328" i="31"/>
  <c r="R327" i="31"/>
  <c r="Q327" i="31"/>
  <c r="O327" i="31"/>
  <c r="N327" i="31"/>
  <c r="M327" i="31"/>
  <c r="L327" i="31"/>
  <c r="K327" i="31"/>
  <c r="J327" i="31"/>
  <c r="B327" i="31"/>
  <c r="A327" i="31"/>
  <c r="R326" i="31"/>
  <c r="Q326" i="31"/>
  <c r="O326" i="31"/>
  <c r="N326" i="31"/>
  <c r="M326" i="31"/>
  <c r="L326" i="31"/>
  <c r="K326" i="31"/>
  <c r="J326" i="31"/>
  <c r="B326" i="31"/>
  <c r="A326" i="31"/>
  <c r="R325" i="31"/>
  <c r="Q325" i="31"/>
  <c r="O325" i="31"/>
  <c r="N325" i="31"/>
  <c r="M325" i="31"/>
  <c r="L325" i="31"/>
  <c r="K325" i="31"/>
  <c r="J325" i="31"/>
  <c r="B325" i="31"/>
  <c r="A325" i="31"/>
  <c r="R324" i="31"/>
  <c r="Q324" i="31"/>
  <c r="O324" i="31"/>
  <c r="N324" i="31"/>
  <c r="M324" i="31"/>
  <c r="L324" i="31"/>
  <c r="K324" i="31"/>
  <c r="J324" i="31"/>
  <c r="B324" i="31"/>
  <c r="A324" i="31"/>
  <c r="R323" i="31"/>
  <c r="Q323" i="31"/>
  <c r="O323" i="31"/>
  <c r="N323" i="31"/>
  <c r="M323" i="31"/>
  <c r="L323" i="31"/>
  <c r="K323" i="31"/>
  <c r="J323" i="31"/>
  <c r="B323" i="31"/>
  <c r="A323" i="31"/>
  <c r="R322" i="31"/>
  <c r="Q322" i="31"/>
  <c r="O322" i="31"/>
  <c r="N322" i="31"/>
  <c r="M322" i="31"/>
  <c r="L322" i="31"/>
  <c r="K322" i="31"/>
  <c r="J322" i="31"/>
  <c r="B322" i="31"/>
  <c r="A322" i="31"/>
  <c r="R321" i="31"/>
  <c r="Q321" i="31"/>
  <c r="O321" i="31"/>
  <c r="N321" i="31"/>
  <c r="M321" i="31"/>
  <c r="L321" i="31"/>
  <c r="K321" i="31"/>
  <c r="J321" i="31"/>
  <c r="B321" i="31"/>
  <c r="A321" i="31"/>
  <c r="R320" i="31"/>
  <c r="Q320" i="31"/>
  <c r="O320" i="31"/>
  <c r="N320" i="31"/>
  <c r="M320" i="31"/>
  <c r="L320" i="31"/>
  <c r="K320" i="31"/>
  <c r="J320" i="31"/>
  <c r="B320" i="31"/>
  <c r="A320" i="31"/>
  <c r="R319" i="31"/>
  <c r="Q319" i="31"/>
  <c r="O319" i="31"/>
  <c r="N319" i="31"/>
  <c r="M319" i="31"/>
  <c r="L319" i="31"/>
  <c r="K319" i="31"/>
  <c r="J319" i="31"/>
  <c r="B319" i="31"/>
  <c r="A319" i="31"/>
  <c r="R318" i="31"/>
  <c r="Q318" i="31"/>
  <c r="O318" i="31"/>
  <c r="N318" i="31"/>
  <c r="M318" i="31"/>
  <c r="L318" i="31"/>
  <c r="K318" i="31"/>
  <c r="J318" i="31"/>
  <c r="B318" i="31"/>
  <c r="A318" i="31"/>
  <c r="R317" i="31"/>
  <c r="Q317" i="31"/>
  <c r="O317" i="31"/>
  <c r="N317" i="31"/>
  <c r="M317" i="31"/>
  <c r="L317" i="31"/>
  <c r="K317" i="31"/>
  <c r="J317" i="31"/>
  <c r="B317" i="31"/>
  <c r="A317" i="31"/>
  <c r="R316" i="31"/>
  <c r="Q316" i="31"/>
  <c r="O316" i="31"/>
  <c r="N316" i="31"/>
  <c r="M316" i="31"/>
  <c r="L316" i="31"/>
  <c r="K316" i="31"/>
  <c r="J316" i="31"/>
  <c r="B316" i="31"/>
  <c r="A316" i="31"/>
  <c r="R315" i="31"/>
  <c r="Q315" i="31"/>
  <c r="O315" i="31"/>
  <c r="N315" i="31"/>
  <c r="M315" i="31"/>
  <c r="L315" i="31"/>
  <c r="K315" i="31"/>
  <c r="J315" i="31"/>
  <c r="B315" i="31"/>
  <c r="A315" i="31"/>
  <c r="R314" i="31"/>
  <c r="Q314" i="31"/>
  <c r="O314" i="31"/>
  <c r="N314" i="31"/>
  <c r="M314" i="31"/>
  <c r="L314" i="31"/>
  <c r="K314" i="31"/>
  <c r="J314" i="31"/>
  <c r="B314" i="31"/>
  <c r="A314" i="31"/>
  <c r="R313" i="31"/>
  <c r="Q313" i="31"/>
  <c r="O313" i="31"/>
  <c r="N313" i="31"/>
  <c r="M313" i="31"/>
  <c r="L313" i="31"/>
  <c r="K313" i="31"/>
  <c r="J313" i="31"/>
  <c r="B313" i="31"/>
  <c r="A313" i="31"/>
  <c r="R312" i="31"/>
  <c r="Q312" i="31"/>
  <c r="O312" i="31"/>
  <c r="N312" i="31"/>
  <c r="M312" i="31"/>
  <c r="L312" i="31"/>
  <c r="K312" i="31"/>
  <c r="J312" i="31"/>
  <c r="B312" i="31"/>
  <c r="A312" i="31"/>
  <c r="R311" i="31"/>
  <c r="Q311" i="31"/>
  <c r="O311" i="31"/>
  <c r="N311" i="31"/>
  <c r="M311" i="31"/>
  <c r="L311" i="31"/>
  <c r="K311" i="31"/>
  <c r="J311" i="31"/>
  <c r="B311" i="31"/>
  <c r="A311" i="31"/>
  <c r="R310" i="31"/>
  <c r="Q310" i="31"/>
  <c r="O310" i="31"/>
  <c r="N310" i="31"/>
  <c r="M310" i="31"/>
  <c r="L310" i="31"/>
  <c r="K310" i="31"/>
  <c r="J310" i="31"/>
  <c r="B310" i="31"/>
  <c r="A310" i="31"/>
  <c r="R309" i="31"/>
  <c r="Q309" i="31"/>
  <c r="O309" i="31"/>
  <c r="N309" i="31"/>
  <c r="M309" i="31"/>
  <c r="L309" i="31"/>
  <c r="K309" i="31"/>
  <c r="J309" i="31"/>
  <c r="B309" i="31"/>
  <c r="A309" i="31"/>
  <c r="R308" i="31"/>
  <c r="Q308" i="31"/>
  <c r="O308" i="31"/>
  <c r="N308" i="31"/>
  <c r="M308" i="31"/>
  <c r="L308" i="31"/>
  <c r="K308" i="31"/>
  <c r="J308" i="31"/>
  <c r="B308" i="31"/>
  <c r="A308" i="31"/>
  <c r="R307" i="31"/>
  <c r="Q307" i="31"/>
  <c r="O307" i="31"/>
  <c r="N307" i="31"/>
  <c r="M307" i="31"/>
  <c r="L307" i="31"/>
  <c r="K307" i="31"/>
  <c r="J307" i="31"/>
  <c r="B307" i="31"/>
  <c r="A307" i="31"/>
  <c r="R306" i="31"/>
  <c r="Q306" i="31"/>
  <c r="O306" i="31"/>
  <c r="N306" i="31"/>
  <c r="M306" i="31"/>
  <c r="L306" i="31"/>
  <c r="K306" i="31"/>
  <c r="J306" i="31"/>
  <c r="B306" i="31"/>
  <c r="A306" i="31"/>
  <c r="R305" i="31"/>
  <c r="Q305" i="31"/>
  <c r="O305" i="31"/>
  <c r="N305" i="31"/>
  <c r="M305" i="31"/>
  <c r="L305" i="31"/>
  <c r="K305" i="31"/>
  <c r="J305" i="31"/>
  <c r="B305" i="31"/>
  <c r="A305" i="31"/>
  <c r="R304" i="31"/>
  <c r="Q304" i="31"/>
  <c r="O304" i="31"/>
  <c r="N304" i="31"/>
  <c r="M304" i="31"/>
  <c r="L304" i="31"/>
  <c r="K304" i="31"/>
  <c r="J304" i="31"/>
  <c r="B304" i="31"/>
  <c r="A304" i="31"/>
  <c r="R303" i="31"/>
  <c r="Q303" i="31"/>
  <c r="P303" i="31"/>
  <c r="O303" i="31"/>
  <c r="N303" i="31"/>
  <c r="M303" i="31"/>
  <c r="L303" i="31"/>
  <c r="K303" i="31"/>
  <c r="J303" i="31"/>
  <c r="B303" i="31"/>
  <c r="A303" i="31"/>
  <c r="R302" i="31"/>
  <c r="Q302" i="31"/>
  <c r="O302" i="31"/>
  <c r="N302" i="31"/>
  <c r="M302" i="31"/>
  <c r="L302" i="31"/>
  <c r="K302" i="31"/>
  <c r="J302" i="31"/>
  <c r="B302" i="31"/>
  <c r="A302" i="31"/>
  <c r="R301" i="31"/>
  <c r="Q301" i="31"/>
  <c r="P301" i="31"/>
  <c r="O301" i="31"/>
  <c r="N301" i="31"/>
  <c r="M301" i="31"/>
  <c r="L301" i="31"/>
  <c r="K301" i="31"/>
  <c r="J301" i="31"/>
  <c r="B301" i="31"/>
  <c r="A301" i="31"/>
  <c r="R300" i="31"/>
  <c r="Q300" i="31"/>
  <c r="P300" i="31"/>
  <c r="O300" i="31"/>
  <c r="N300" i="31"/>
  <c r="M300" i="31"/>
  <c r="L300" i="31"/>
  <c r="K300" i="31"/>
  <c r="J300" i="31"/>
  <c r="B300" i="31"/>
  <c r="A300" i="31"/>
  <c r="R299" i="31"/>
  <c r="Q299" i="31"/>
  <c r="P299" i="31"/>
  <c r="O299" i="31"/>
  <c r="N299" i="31"/>
  <c r="M299" i="31"/>
  <c r="L299" i="31"/>
  <c r="K299" i="31"/>
  <c r="J299" i="31"/>
  <c r="B299" i="31"/>
  <c r="A299" i="31"/>
  <c r="R298" i="31"/>
  <c r="Q298" i="31"/>
  <c r="P298" i="31"/>
  <c r="O298" i="31"/>
  <c r="N298" i="31"/>
  <c r="M298" i="31"/>
  <c r="L298" i="31"/>
  <c r="K298" i="31"/>
  <c r="J298" i="31"/>
  <c r="B298" i="31"/>
  <c r="A298" i="31"/>
  <c r="R297" i="31"/>
  <c r="Q297" i="31"/>
  <c r="P297" i="31"/>
  <c r="O297" i="31"/>
  <c r="N297" i="31"/>
  <c r="M297" i="31"/>
  <c r="L297" i="31"/>
  <c r="K297" i="31"/>
  <c r="J297" i="31"/>
  <c r="B297" i="31"/>
  <c r="A297" i="31"/>
  <c r="R296" i="31"/>
  <c r="Q296" i="31"/>
  <c r="P296" i="31"/>
  <c r="O296" i="31"/>
  <c r="N296" i="31"/>
  <c r="M296" i="31"/>
  <c r="L296" i="31"/>
  <c r="K296" i="31"/>
  <c r="J296" i="31"/>
  <c r="B296" i="31"/>
  <c r="A296" i="31"/>
  <c r="R295" i="31"/>
  <c r="Q295" i="31"/>
  <c r="P295" i="31"/>
  <c r="O295" i="31"/>
  <c r="N295" i="31"/>
  <c r="M295" i="31"/>
  <c r="L295" i="31"/>
  <c r="K295" i="31"/>
  <c r="J295" i="31"/>
  <c r="B295" i="31"/>
  <c r="A295" i="31"/>
  <c r="R294" i="31"/>
  <c r="Q294" i="31"/>
  <c r="P294" i="31"/>
  <c r="O294" i="31"/>
  <c r="N294" i="31"/>
  <c r="M294" i="31"/>
  <c r="L294" i="31"/>
  <c r="K294" i="31"/>
  <c r="J294" i="31"/>
  <c r="B294" i="31"/>
  <c r="A294" i="31"/>
  <c r="R293" i="31"/>
  <c r="Q293" i="31"/>
  <c r="P293" i="31"/>
  <c r="O293" i="31"/>
  <c r="N293" i="31"/>
  <c r="M293" i="31"/>
  <c r="L293" i="31"/>
  <c r="K293" i="31"/>
  <c r="J293" i="31"/>
  <c r="B293" i="31"/>
  <c r="A293" i="31"/>
  <c r="R292" i="31"/>
  <c r="Q292" i="31"/>
  <c r="P292" i="31"/>
  <c r="O292" i="31"/>
  <c r="N292" i="31"/>
  <c r="M292" i="31"/>
  <c r="L292" i="31"/>
  <c r="K292" i="31"/>
  <c r="J292" i="31"/>
  <c r="B292" i="31"/>
  <c r="A292" i="31"/>
  <c r="R291" i="31"/>
  <c r="Q291" i="31"/>
  <c r="P291" i="31"/>
  <c r="O291" i="31"/>
  <c r="N291" i="31"/>
  <c r="M291" i="31"/>
  <c r="L291" i="31"/>
  <c r="K291" i="31"/>
  <c r="J291" i="31"/>
  <c r="B291" i="31"/>
  <c r="A291" i="31"/>
  <c r="R290" i="31"/>
  <c r="Q290" i="31"/>
  <c r="P290" i="31"/>
  <c r="O290" i="31"/>
  <c r="N290" i="31"/>
  <c r="M290" i="31"/>
  <c r="L290" i="31"/>
  <c r="K290" i="31"/>
  <c r="J290" i="31"/>
  <c r="B290" i="31"/>
  <c r="A290" i="31"/>
  <c r="R289" i="31"/>
  <c r="Q289" i="31"/>
  <c r="P289" i="31"/>
  <c r="O289" i="31"/>
  <c r="N289" i="31"/>
  <c r="M289" i="31"/>
  <c r="L289" i="31"/>
  <c r="K289" i="31"/>
  <c r="J289" i="31"/>
  <c r="B289" i="31"/>
  <c r="A289" i="31"/>
  <c r="R288" i="31"/>
  <c r="Q288" i="31"/>
  <c r="P288" i="31"/>
  <c r="O288" i="31"/>
  <c r="N288" i="31"/>
  <c r="M288" i="31"/>
  <c r="L288" i="31"/>
  <c r="K288" i="31"/>
  <c r="J288" i="31"/>
  <c r="B288" i="31"/>
  <c r="A288" i="31"/>
  <c r="R287" i="31"/>
  <c r="Q287" i="31"/>
  <c r="P287" i="31"/>
  <c r="O287" i="31"/>
  <c r="N287" i="31"/>
  <c r="M287" i="31"/>
  <c r="L287" i="31"/>
  <c r="K287" i="31"/>
  <c r="J287" i="31"/>
  <c r="B287" i="31"/>
  <c r="A287" i="31"/>
  <c r="R286" i="31"/>
  <c r="Q286" i="31"/>
  <c r="P286" i="31"/>
  <c r="O286" i="31"/>
  <c r="N286" i="31"/>
  <c r="M286" i="31"/>
  <c r="L286" i="31"/>
  <c r="K286" i="31"/>
  <c r="J286" i="31"/>
  <c r="B286" i="31"/>
  <c r="A286" i="31"/>
  <c r="R285" i="31"/>
  <c r="Q285" i="31"/>
  <c r="P285" i="31"/>
  <c r="O285" i="31"/>
  <c r="N285" i="31"/>
  <c r="M285" i="31"/>
  <c r="L285" i="31"/>
  <c r="K285" i="31"/>
  <c r="J285" i="31"/>
  <c r="B285" i="31"/>
  <c r="A285" i="31"/>
  <c r="R284" i="31"/>
  <c r="Q284" i="31"/>
  <c r="P284" i="31"/>
  <c r="O284" i="31"/>
  <c r="N284" i="31"/>
  <c r="M284" i="31"/>
  <c r="L284" i="31"/>
  <c r="K284" i="31"/>
  <c r="J284" i="31"/>
  <c r="B284" i="31"/>
  <c r="A284" i="31"/>
  <c r="R283" i="31"/>
  <c r="Q283" i="31"/>
  <c r="P283" i="31"/>
  <c r="O283" i="31"/>
  <c r="N283" i="31"/>
  <c r="M283" i="31"/>
  <c r="L283" i="31"/>
  <c r="K283" i="31"/>
  <c r="J283" i="31"/>
  <c r="B283" i="31"/>
  <c r="A283" i="31"/>
  <c r="R282" i="31"/>
  <c r="Q282" i="31"/>
  <c r="P282" i="31"/>
  <c r="O282" i="31"/>
  <c r="N282" i="31"/>
  <c r="M282" i="31"/>
  <c r="L282" i="31"/>
  <c r="K282" i="31"/>
  <c r="J282" i="31"/>
  <c r="B282" i="31"/>
  <c r="A282" i="31"/>
  <c r="R281" i="31"/>
  <c r="Q281" i="31"/>
  <c r="P281" i="31"/>
  <c r="O281" i="31"/>
  <c r="N281" i="31"/>
  <c r="M281" i="31"/>
  <c r="L281" i="31"/>
  <c r="K281" i="31"/>
  <c r="J281" i="31"/>
  <c r="B281" i="31"/>
  <c r="A281" i="31"/>
  <c r="R280" i="31"/>
  <c r="Q280" i="31"/>
  <c r="P280" i="31"/>
  <c r="O280" i="31"/>
  <c r="N280" i="31"/>
  <c r="M280" i="31"/>
  <c r="L280" i="31"/>
  <c r="K280" i="31"/>
  <c r="J280" i="31"/>
  <c r="B280" i="31"/>
  <c r="A280" i="31"/>
  <c r="R279" i="31"/>
  <c r="Q279" i="31"/>
  <c r="P279" i="31"/>
  <c r="O279" i="31"/>
  <c r="N279" i="31"/>
  <c r="M279" i="31"/>
  <c r="L279" i="31"/>
  <c r="K279" i="31"/>
  <c r="J279" i="31"/>
  <c r="B279" i="31"/>
  <c r="A279" i="31"/>
  <c r="R278" i="31"/>
  <c r="Q278" i="31"/>
  <c r="P278" i="31"/>
  <c r="O278" i="31"/>
  <c r="N278" i="31"/>
  <c r="M278" i="31"/>
  <c r="L278" i="31"/>
  <c r="K278" i="31"/>
  <c r="J278" i="31"/>
  <c r="B278" i="31"/>
  <c r="A278" i="31"/>
  <c r="R277" i="31"/>
  <c r="Q277" i="31"/>
  <c r="O277" i="31"/>
  <c r="N277" i="31"/>
  <c r="M277" i="31"/>
  <c r="L277" i="31"/>
  <c r="K277" i="31"/>
  <c r="J277" i="31"/>
  <c r="B277" i="31"/>
  <c r="A277" i="31"/>
  <c r="R276" i="31"/>
  <c r="Q276" i="31"/>
  <c r="O276" i="31"/>
  <c r="N276" i="31"/>
  <c r="M276" i="31"/>
  <c r="L276" i="31"/>
  <c r="K276" i="31"/>
  <c r="J276" i="31"/>
  <c r="B276" i="31"/>
  <c r="A276" i="31"/>
  <c r="R275" i="31"/>
  <c r="Q275" i="31"/>
  <c r="O275" i="31"/>
  <c r="N275" i="31"/>
  <c r="M275" i="31"/>
  <c r="L275" i="31"/>
  <c r="K275" i="31"/>
  <c r="J275" i="31"/>
  <c r="B275" i="31"/>
  <c r="A275" i="31"/>
  <c r="R274" i="31"/>
  <c r="Q274" i="31"/>
  <c r="O274" i="31"/>
  <c r="N274" i="31"/>
  <c r="M274" i="31"/>
  <c r="L274" i="31"/>
  <c r="K274" i="31"/>
  <c r="J274" i="31"/>
  <c r="B274" i="31"/>
  <c r="A274" i="31"/>
  <c r="R273" i="31"/>
  <c r="Q273" i="31"/>
  <c r="O273" i="31"/>
  <c r="N273" i="31"/>
  <c r="M273" i="31"/>
  <c r="L273" i="31"/>
  <c r="K273" i="31"/>
  <c r="J273" i="31"/>
  <c r="B273" i="31"/>
  <c r="A273" i="31"/>
  <c r="R272" i="31"/>
  <c r="Q272" i="31"/>
  <c r="O272" i="31"/>
  <c r="N272" i="31"/>
  <c r="M272" i="31"/>
  <c r="L272" i="31"/>
  <c r="K272" i="31"/>
  <c r="J272" i="31"/>
  <c r="B272" i="31"/>
  <c r="A272" i="31"/>
  <c r="R271" i="31"/>
  <c r="Q271" i="31"/>
  <c r="O271" i="31"/>
  <c r="N271" i="31"/>
  <c r="M271" i="31"/>
  <c r="L271" i="31"/>
  <c r="K271" i="31"/>
  <c r="J271" i="31"/>
  <c r="B271" i="31"/>
  <c r="A271" i="31"/>
  <c r="R270" i="31"/>
  <c r="Q270" i="31"/>
  <c r="O270" i="31"/>
  <c r="N270" i="31"/>
  <c r="M270" i="31"/>
  <c r="L270" i="31"/>
  <c r="K270" i="31"/>
  <c r="J270" i="31"/>
  <c r="B270" i="31"/>
  <c r="A270" i="31"/>
  <c r="R269" i="31"/>
  <c r="Q269" i="31"/>
  <c r="O269" i="31"/>
  <c r="N269" i="31"/>
  <c r="M269" i="31"/>
  <c r="L269" i="31"/>
  <c r="K269" i="31"/>
  <c r="J269" i="31"/>
  <c r="B269" i="31"/>
  <c r="A269" i="31"/>
  <c r="R268" i="31"/>
  <c r="Q268" i="31"/>
  <c r="O268" i="31"/>
  <c r="N268" i="31"/>
  <c r="M268" i="31"/>
  <c r="L268" i="31"/>
  <c r="K268" i="31"/>
  <c r="J268" i="31"/>
  <c r="B268" i="31"/>
  <c r="A268" i="31"/>
  <c r="R267" i="31"/>
  <c r="Q267" i="31"/>
  <c r="O267" i="31"/>
  <c r="N267" i="31"/>
  <c r="M267" i="31"/>
  <c r="L267" i="31"/>
  <c r="K267" i="31"/>
  <c r="J267" i="31"/>
  <c r="B267" i="31"/>
  <c r="A267" i="31"/>
  <c r="R266" i="31"/>
  <c r="Q266" i="31"/>
  <c r="O266" i="31"/>
  <c r="N266" i="31"/>
  <c r="M266" i="31"/>
  <c r="L266" i="31"/>
  <c r="K266" i="31"/>
  <c r="J266" i="31"/>
  <c r="B266" i="31"/>
  <c r="A266" i="31"/>
  <c r="R265" i="31"/>
  <c r="Q265" i="31"/>
  <c r="O265" i="31"/>
  <c r="N265" i="31"/>
  <c r="M265" i="31"/>
  <c r="L265" i="31"/>
  <c r="K265" i="31"/>
  <c r="J265" i="31"/>
  <c r="B265" i="31"/>
  <c r="A265" i="31"/>
  <c r="R264" i="31"/>
  <c r="Q264" i="31"/>
  <c r="O264" i="31"/>
  <c r="N264" i="31"/>
  <c r="M264" i="31"/>
  <c r="L264" i="31"/>
  <c r="K264" i="31"/>
  <c r="J264" i="31"/>
  <c r="B264" i="31"/>
  <c r="A264" i="31"/>
  <c r="R263" i="31"/>
  <c r="Q263" i="31"/>
  <c r="O263" i="31"/>
  <c r="N263" i="31"/>
  <c r="M263" i="31"/>
  <c r="L263" i="31"/>
  <c r="K263" i="31"/>
  <c r="J263" i="31"/>
  <c r="B263" i="31"/>
  <c r="A263" i="31"/>
  <c r="R262" i="31"/>
  <c r="Q262" i="31"/>
  <c r="O262" i="31"/>
  <c r="N262" i="31"/>
  <c r="M262" i="31"/>
  <c r="L262" i="31"/>
  <c r="K262" i="31"/>
  <c r="J262" i="31"/>
  <c r="B262" i="31"/>
  <c r="A262" i="31"/>
  <c r="R261" i="31"/>
  <c r="Q261" i="31"/>
  <c r="O261" i="31"/>
  <c r="N261" i="31"/>
  <c r="M261" i="31"/>
  <c r="L261" i="31"/>
  <c r="K261" i="31"/>
  <c r="J261" i="31"/>
  <c r="B261" i="31"/>
  <c r="A261" i="31"/>
  <c r="R260" i="31"/>
  <c r="Q260" i="31"/>
  <c r="O260" i="31"/>
  <c r="N260" i="31"/>
  <c r="M260" i="31"/>
  <c r="L260" i="31"/>
  <c r="K260" i="31"/>
  <c r="J260" i="31"/>
  <c r="B260" i="31"/>
  <c r="A260" i="31"/>
  <c r="R259" i="31"/>
  <c r="Q259" i="31"/>
  <c r="O259" i="31"/>
  <c r="N259" i="31"/>
  <c r="M259" i="31"/>
  <c r="L259" i="31"/>
  <c r="K259" i="31"/>
  <c r="J259" i="31"/>
  <c r="B259" i="31"/>
  <c r="A259" i="31"/>
  <c r="R258" i="31"/>
  <c r="Q258" i="31"/>
  <c r="O258" i="31"/>
  <c r="N258" i="31"/>
  <c r="M258" i="31"/>
  <c r="L258" i="31"/>
  <c r="K258" i="31"/>
  <c r="J258" i="31"/>
  <c r="B258" i="31"/>
  <c r="A258" i="31"/>
  <c r="R257" i="31"/>
  <c r="Q257" i="31"/>
  <c r="O257" i="31"/>
  <c r="N257" i="31"/>
  <c r="M257" i="31"/>
  <c r="L257" i="31"/>
  <c r="K257" i="31"/>
  <c r="J257" i="31"/>
  <c r="B257" i="31"/>
  <c r="A257" i="31"/>
  <c r="R256" i="31"/>
  <c r="Q256" i="31"/>
  <c r="O256" i="31"/>
  <c r="N256" i="31"/>
  <c r="M256" i="31"/>
  <c r="L256" i="31"/>
  <c r="K256" i="31"/>
  <c r="J256" i="31"/>
  <c r="B256" i="31"/>
  <c r="A256" i="31"/>
  <c r="R255" i="31"/>
  <c r="Q255" i="31"/>
  <c r="O255" i="31"/>
  <c r="N255" i="31"/>
  <c r="M255" i="31"/>
  <c r="L255" i="31"/>
  <c r="K255" i="31"/>
  <c r="J255" i="31"/>
  <c r="B255" i="31"/>
  <c r="A255" i="31"/>
  <c r="R254" i="31"/>
  <c r="Q254" i="31"/>
  <c r="O254" i="31"/>
  <c r="N254" i="31"/>
  <c r="M254" i="31"/>
  <c r="L254" i="31"/>
  <c r="K254" i="31"/>
  <c r="J254" i="31"/>
  <c r="B254" i="31"/>
  <c r="A254" i="31"/>
  <c r="R253" i="31"/>
  <c r="Q253" i="31"/>
  <c r="P253" i="31"/>
  <c r="O253" i="31"/>
  <c r="N253" i="31"/>
  <c r="M253" i="31"/>
  <c r="L253" i="31"/>
  <c r="K253" i="31"/>
  <c r="J253" i="31"/>
  <c r="B253" i="31"/>
  <c r="A253" i="31"/>
  <c r="R252" i="31"/>
  <c r="Q252" i="31"/>
  <c r="P252" i="31"/>
  <c r="O252" i="31"/>
  <c r="N252" i="31"/>
  <c r="M252" i="31"/>
  <c r="L252" i="31"/>
  <c r="K252" i="31"/>
  <c r="J252" i="31"/>
  <c r="B252" i="31"/>
  <c r="A252" i="31"/>
  <c r="R251" i="31"/>
  <c r="Q251" i="31"/>
  <c r="P251" i="31"/>
  <c r="O251" i="31"/>
  <c r="N251" i="31"/>
  <c r="M251" i="31"/>
  <c r="L251" i="31"/>
  <c r="K251" i="31"/>
  <c r="J251" i="31"/>
  <c r="B251" i="31"/>
  <c r="A251" i="31"/>
  <c r="R250" i="31"/>
  <c r="Q250" i="31"/>
  <c r="P250" i="31"/>
  <c r="O250" i="31"/>
  <c r="N250" i="31"/>
  <c r="M250" i="31"/>
  <c r="L250" i="31"/>
  <c r="K250" i="31"/>
  <c r="J250" i="31"/>
  <c r="B250" i="31"/>
  <c r="A250" i="31"/>
  <c r="R249" i="31"/>
  <c r="Q249" i="31"/>
  <c r="P249" i="31"/>
  <c r="O249" i="31"/>
  <c r="N249" i="31"/>
  <c r="M249" i="31"/>
  <c r="L249" i="31"/>
  <c r="K249" i="31"/>
  <c r="J249" i="31"/>
  <c r="B249" i="31"/>
  <c r="A249" i="31"/>
  <c r="R248" i="31"/>
  <c r="Q248" i="31"/>
  <c r="P248" i="31"/>
  <c r="O248" i="31"/>
  <c r="N248" i="31"/>
  <c r="M248" i="31"/>
  <c r="L248" i="31"/>
  <c r="K248" i="31"/>
  <c r="J248" i="31"/>
  <c r="B248" i="31"/>
  <c r="A248" i="31"/>
  <c r="R247" i="31"/>
  <c r="Q247" i="31"/>
  <c r="P247" i="31"/>
  <c r="O247" i="31"/>
  <c r="N247" i="31"/>
  <c r="M247" i="31"/>
  <c r="L247" i="31"/>
  <c r="K247" i="31"/>
  <c r="J247" i="31"/>
  <c r="B247" i="31"/>
  <c r="A247" i="31"/>
  <c r="R246" i="31"/>
  <c r="Q246" i="31"/>
  <c r="P246" i="31"/>
  <c r="O246" i="31"/>
  <c r="N246" i="31"/>
  <c r="M246" i="31"/>
  <c r="L246" i="31"/>
  <c r="K246" i="31"/>
  <c r="J246" i="31"/>
  <c r="B246" i="31"/>
  <c r="A246" i="31"/>
  <c r="R245" i="31"/>
  <c r="Q245" i="31"/>
  <c r="P245" i="31"/>
  <c r="O245" i="31"/>
  <c r="N245" i="31"/>
  <c r="M245" i="31"/>
  <c r="L245" i="31"/>
  <c r="K245" i="31"/>
  <c r="J245" i="31"/>
  <c r="B245" i="31"/>
  <c r="A245" i="31"/>
  <c r="R244" i="31"/>
  <c r="Q244" i="31"/>
  <c r="P244" i="31"/>
  <c r="O244" i="31"/>
  <c r="N244" i="31"/>
  <c r="M244" i="31"/>
  <c r="L244" i="31"/>
  <c r="K244" i="31"/>
  <c r="J244" i="31"/>
  <c r="B244" i="31"/>
  <c r="A244" i="31"/>
  <c r="P243" i="31"/>
  <c r="O243" i="31"/>
  <c r="N243" i="31"/>
  <c r="M243" i="31"/>
  <c r="L243" i="31"/>
  <c r="K243" i="31"/>
  <c r="J243" i="31"/>
  <c r="B243" i="31"/>
  <c r="A243" i="31"/>
  <c r="P242" i="31"/>
  <c r="O242" i="31"/>
  <c r="N242" i="31"/>
  <c r="M242" i="31"/>
  <c r="L242" i="31"/>
  <c r="K242" i="31"/>
  <c r="J242" i="31"/>
  <c r="B242" i="31"/>
  <c r="A242" i="31"/>
  <c r="P241" i="31"/>
  <c r="O241" i="31"/>
  <c r="N241" i="31"/>
  <c r="M241" i="31"/>
  <c r="L241" i="31"/>
  <c r="K241" i="31"/>
  <c r="J241" i="31"/>
  <c r="B241" i="31"/>
  <c r="A241" i="31"/>
  <c r="R240" i="31"/>
  <c r="Q240" i="31"/>
  <c r="P240" i="31"/>
  <c r="O240" i="31"/>
  <c r="N240" i="31"/>
  <c r="M240" i="31"/>
  <c r="L240" i="31"/>
  <c r="K240" i="31"/>
  <c r="J240" i="31"/>
  <c r="B240" i="31"/>
  <c r="A240" i="31"/>
  <c r="R239" i="31"/>
  <c r="Q239" i="31"/>
  <c r="P239" i="31"/>
  <c r="O239" i="31"/>
  <c r="N239" i="31"/>
  <c r="M239" i="31"/>
  <c r="L239" i="31"/>
  <c r="K239" i="31"/>
  <c r="J239" i="31"/>
  <c r="B239" i="31"/>
  <c r="A239" i="31"/>
  <c r="R238" i="31"/>
  <c r="Q238" i="31"/>
  <c r="P238" i="31"/>
  <c r="O238" i="31"/>
  <c r="N238" i="31"/>
  <c r="M238" i="31"/>
  <c r="L238" i="31"/>
  <c r="K238" i="31"/>
  <c r="J238" i="31"/>
  <c r="B238" i="31"/>
  <c r="A238" i="31"/>
  <c r="R237" i="31"/>
  <c r="Q237" i="31"/>
  <c r="P237" i="31"/>
  <c r="O237" i="31"/>
  <c r="N237" i="31"/>
  <c r="M237" i="31"/>
  <c r="L237" i="31"/>
  <c r="K237" i="31"/>
  <c r="J237" i="31"/>
  <c r="B237" i="31"/>
  <c r="A237" i="31"/>
  <c r="R236" i="31"/>
  <c r="Q236" i="31"/>
  <c r="P236" i="31"/>
  <c r="O236" i="31"/>
  <c r="N236" i="31"/>
  <c r="M236" i="31"/>
  <c r="L236" i="31"/>
  <c r="K236" i="31"/>
  <c r="J236" i="31"/>
  <c r="B236" i="31"/>
  <c r="A236" i="31"/>
  <c r="R235" i="31"/>
  <c r="Q235" i="31"/>
  <c r="P235" i="31"/>
  <c r="O235" i="31"/>
  <c r="N235" i="31"/>
  <c r="M235" i="31"/>
  <c r="L235" i="31"/>
  <c r="K235" i="31"/>
  <c r="J235" i="31"/>
  <c r="B235" i="31"/>
  <c r="A235" i="31"/>
  <c r="R234" i="31"/>
  <c r="Q234" i="31"/>
  <c r="P234" i="31"/>
  <c r="O234" i="31"/>
  <c r="N234" i="31"/>
  <c r="M234" i="31"/>
  <c r="L234" i="31"/>
  <c r="K234" i="31"/>
  <c r="J234" i="31"/>
  <c r="B234" i="31"/>
  <c r="A234" i="31"/>
  <c r="R233" i="31"/>
  <c r="Q233" i="31"/>
  <c r="P233" i="31"/>
  <c r="O233" i="31"/>
  <c r="N233" i="31"/>
  <c r="M233" i="31"/>
  <c r="L233" i="31"/>
  <c r="K233" i="31"/>
  <c r="J233" i="31"/>
  <c r="B233" i="31"/>
  <c r="A233" i="31"/>
  <c r="R232" i="31"/>
  <c r="Q232" i="31"/>
  <c r="O232" i="31"/>
  <c r="N232" i="31"/>
  <c r="M232" i="31"/>
  <c r="L232" i="31"/>
  <c r="K232" i="31"/>
  <c r="J232" i="31"/>
  <c r="B232" i="31"/>
  <c r="A232" i="31"/>
  <c r="R231" i="31"/>
  <c r="Q231" i="31"/>
  <c r="O231" i="31"/>
  <c r="N231" i="31"/>
  <c r="M231" i="31"/>
  <c r="L231" i="31"/>
  <c r="K231" i="31"/>
  <c r="J231" i="31"/>
  <c r="B231" i="31"/>
  <c r="A231" i="31"/>
  <c r="R230" i="31"/>
  <c r="Q230" i="31"/>
  <c r="O230" i="31"/>
  <c r="N230" i="31"/>
  <c r="M230" i="31"/>
  <c r="L230" i="31"/>
  <c r="K230" i="31"/>
  <c r="J230" i="31"/>
  <c r="B230" i="31"/>
  <c r="A230" i="31"/>
  <c r="R229" i="31"/>
  <c r="Q229" i="31"/>
  <c r="O229" i="31"/>
  <c r="N229" i="31"/>
  <c r="M229" i="31"/>
  <c r="L229" i="31"/>
  <c r="K229" i="31"/>
  <c r="J229" i="31"/>
  <c r="B229" i="31"/>
  <c r="A229" i="31"/>
  <c r="R228" i="31"/>
  <c r="Q228" i="31"/>
  <c r="O228" i="31"/>
  <c r="N228" i="31"/>
  <c r="M228" i="31"/>
  <c r="L228" i="31"/>
  <c r="K228" i="31"/>
  <c r="J228" i="31"/>
  <c r="B228" i="31"/>
  <c r="A228" i="31"/>
  <c r="R227" i="31"/>
  <c r="Q227" i="31"/>
  <c r="O227" i="31"/>
  <c r="N227" i="31"/>
  <c r="M227" i="31"/>
  <c r="L227" i="31"/>
  <c r="K227" i="31"/>
  <c r="J227" i="31"/>
  <c r="B227" i="31"/>
  <c r="A227" i="31"/>
  <c r="R226" i="31"/>
  <c r="Q226" i="31"/>
  <c r="O226" i="31"/>
  <c r="N226" i="31"/>
  <c r="M226" i="31"/>
  <c r="L226" i="31"/>
  <c r="K226" i="31"/>
  <c r="J226" i="31"/>
  <c r="B226" i="31"/>
  <c r="A226" i="31"/>
  <c r="R225" i="31"/>
  <c r="Q225" i="31"/>
  <c r="O225" i="31"/>
  <c r="N225" i="31"/>
  <c r="M225" i="31"/>
  <c r="L225" i="31"/>
  <c r="K225" i="31"/>
  <c r="J225" i="31"/>
  <c r="B225" i="31"/>
  <c r="A225" i="31"/>
  <c r="R224" i="31"/>
  <c r="Q224" i="31"/>
  <c r="O224" i="31"/>
  <c r="N224" i="31"/>
  <c r="M224" i="31"/>
  <c r="L224" i="31"/>
  <c r="K224" i="31"/>
  <c r="J224" i="31"/>
  <c r="B224" i="31"/>
  <c r="A224" i="31"/>
  <c r="R223" i="31"/>
  <c r="Q223" i="31"/>
  <c r="O223" i="31"/>
  <c r="N223" i="31"/>
  <c r="M223" i="31"/>
  <c r="L223" i="31"/>
  <c r="K223" i="31"/>
  <c r="J223" i="31"/>
  <c r="B223" i="31"/>
  <c r="A223" i="31"/>
  <c r="R222" i="31"/>
  <c r="Q222" i="31"/>
  <c r="O222" i="31"/>
  <c r="N222" i="31"/>
  <c r="M222" i="31"/>
  <c r="L222" i="31"/>
  <c r="K222" i="31"/>
  <c r="J222" i="31"/>
  <c r="B222" i="31"/>
  <c r="A222" i="31"/>
  <c r="R221" i="31"/>
  <c r="Q221" i="31"/>
  <c r="O221" i="31"/>
  <c r="N221" i="31"/>
  <c r="M221" i="31"/>
  <c r="L221" i="31"/>
  <c r="K221" i="31"/>
  <c r="J221" i="31"/>
  <c r="B221" i="31"/>
  <c r="A221" i="31"/>
  <c r="R220" i="31"/>
  <c r="Q220" i="31"/>
  <c r="O220" i="31"/>
  <c r="N220" i="31"/>
  <c r="M220" i="31"/>
  <c r="L220" i="31"/>
  <c r="K220" i="31"/>
  <c r="J220" i="31"/>
  <c r="B220" i="31"/>
  <c r="A220" i="31"/>
  <c r="R219" i="31"/>
  <c r="Q219" i="31"/>
  <c r="O219" i="31"/>
  <c r="N219" i="31"/>
  <c r="M219" i="31"/>
  <c r="L219" i="31"/>
  <c r="K219" i="31"/>
  <c r="J219" i="31"/>
  <c r="B219" i="31"/>
  <c r="A219" i="31"/>
  <c r="R218" i="31"/>
  <c r="Q218" i="31"/>
  <c r="O218" i="31"/>
  <c r="N218" i="31"/>
  <c r="M218" i="31"/>
  <c r="L218" i="31"/>
  <c r="K218" i="31"/>
  <c r="J218" i="31"/>
  <c r="B218" i="31"/>
  <c r="A218" i="31"/>
  <c r="R217" i="31"/>
  <c r="Q217" i="31"/>
  <c r="O217" i="31"/>
  <c r="N217" i="31"/>
  <c r="M217" i="31"/>
  <c r="L217" i="31"/>
  <c r="K217" i="31"/>
  <c r="J217" i="31"/>
  <c r="B217" i="31"/>
  <c r="A217" i="31"/>
  <c r="R216" i="31"/>
  <c r="Q216" i="31"/>
  <c r="O216" i="31"/>
  <c r="N216" i="31"/>
  <c r="M216" i="31"/>
  <c r="L216" i="31"/>
  <c r="K216" i="31"/>
  <c r="J216" i="31"/>
  <c r="B216" i="31"/>
  <c r="A216" i="31"/>
  <c r="R215" i="31"/>
  <c r="Q215" i="31"/>
  <c r="O215" i="31"/>
  <c r="N215" i="31"/>
  <c r="M215" i="31"/>
  <c r="L215" i="31"/>
  <c r="K215" i="31"/>
  <c r="J215" i="31"/>
  <c r="B215" i="31"/>
  <c r="A215" i="31"/>
  <c r="R214" i="31"/>
  <c r="Q214" i="31"/>
  <c r="O214" i="31"/>
  <c r="N214" i="31"/>
  <c r="M214" i="31"/>
  <c r="L214" i="31"/>
  <c r="K214" i="31"/>
  <c r="J214" i="31"/>
  <c r="B214" i="31"/>
  <c r="A214" i="31"/>
  <c r="R213" i="31"/>
  <c r="Q213" i="31"/>
  <c r="O213" i="31"/>
  <c r="N213" i="31"/>
  <c r="M213" i="31"/>
  <c r="L213" i="31"/>
  <c r="K213" i="31"/>
  <c r="J213" i="31"/>
  <c r="B213" i="31"/>
  <c r="A213" i="31"/>
  <c r="R212" i="31"/>
  <c r="Q212" i="31"/>
  <c r="O212" i="31"/>
  <c r="N212" i="31"/>
  <c r="M212" i="31"/>
  <c r="L212" i="31"/>
  <c r="K212" i="31"/>
  <c r="J212" i="31"/>
  <c r="B212" i="31"/>
  <c r="A212" i="31"/>
  <c r="R211" i="31"/>
  <c r="Q211" i="31"/>
  <c r="O211" i="31"/>
  <c r="N211" i="31"/>
  <c r="M211" i="31"/>
  <c r="L211" i="31"/>
  <c r="K211" i="31"/>
  <c r="J211" i="31"/>
  <c r="B211" i="31"/>
  <c r="A211" i="31"/>
  <c r="R210" i="31"/>
  <c r="Q210" i="31"/>
  <c r="O210" i="31"/>
  <c r="N210" i="31"/>
  <c r="M210" i="31"/>
  <c r="L210" i="31"/>
  <c r="K210" i="31"/>
  <c r="J210" i="31"/>
  <c r="B210" i="31"/>
  <c r="A210" i="31"/>
  <c r="R209" i="31"/>
  <c r="Q209" i="31"/>
  <c r="O209" i="31"/>
  <c r="N209" i="31"/>
  <c r="M209" i="31"/>
  <c r="L209" i="31"/>
  <c r="K209" i="31"/>
  <c r="J209" i="31"/>
  <c r="B209" i="31"/>
  <c r="A209" i="31"/>
  <c r="R208" i="31"/>
  <c r="Q208" i="31"/>
  <c r="O208" i="31"/>
  <c r="N208" i="31"/>
  <c r="M208" i="31"/>
  <c r="L208" i="31"/>
  <c r="K208" i="31"/>
  <c r="J208" i="31"/>
  <c r="B208" i="31"/>
  <c r="A208" i="31"/>
  <c r="R207" i="31"/>
  <c r="Q207" i="31"/>
  <c r="O207" i="31"/>
  <c r="N207" i="31"/>
  <c r="M207" i="31"/>
  <c r="L207" i="31"/>
  <c r="K207" i="31"/>
  <c r="J207" i="31"/>
  <c r="B207" i="31"/>
  <c r="A207" i="31"/>
  <c r="R206" i="31"/>
  <c r="Q206" i="31"/>
  <c r="O206" i="31"/>
  <c r="N206" i="31"/>
  <c r="M206" i="31"/>
  <c r="L206" i="31"/>
  <c r="K206" i="31"/>
  <c r="J206" i="31"/>
  <c r="B206" i="31"/>
  <c r="A206" i="31"/>
  <c r="R205" i="31"/>
  <c r="Q205" i="31"/>
  <c r="O205" i="31"/>
  <c r="N205" i="31"/>
  <c r="M205" i="31"/>
  <c r="L205" i="31"/>
  <c r="K205" i="31"/>
  <c r="J205" i="31"/>
  <c r="B205" i="31"/>
  <c r="A205" i="31"/>
  <c r="R204" i="31"/>
  <c r="Q204" i="31"/>
  <c r="O204" i="31"/>
  <c r="N204" i="31"/>
  <c r="M204" i="31"/>
  <c r="L204" i="31"/>
  <c r="K204" i="31"/>
  <c r="J204" i="31"/>
  <c r="B204" i="31"/>
  <c r="A204" i="31"/>
  <c r="R203" i="31"/>
  <c r="Q203" i="31"/>
  <c r="O203" i="31"/>
  <c r="N203" i="31"/>
  <c r="M203" i="31"/>
  <c r="L203" i="31"/>
  <c r="K203" i="31"/>
  <c r="J203" i="31"/>
  <c r="B203" i="31"/>
  <c r="A203" i="31"/>
  <c r="R202" i="31"/>
  <c r="Q202" i="31"/>
  <c r="O202" i="31"/>
  <c r="N202" i="31"/>
  <c r="M202" i="31"/>
  <c r="L202" i="31"/>
  <c r="K202" i="31"/>
  <c r="J202" i="31"/>
  <c r="B202" i="31"/>
  <c r="A202" i="31"/>
  <c r="R201" i="31"/>
  <c r="Q201" i="31"/>
  <c r="O201" i="31"/>
  <c r="N201" i="31"/>
  <c r="M201" i="31"/>
  <c r="L201" i="31"/>
  <c r="K201" i="31"/>
  <c r="J201" i="31"/>
  <c r="B201" i="31"/>
  <c r="A201" i="31"/>
  <c r="R200" i="31"/>
  <c r="Q200" i="31"/>
  <c r="O200" i="31"/>
  <c r="N200" i="31"/>
  <c r="M200" i="31"/>
  <c r="L200" i="31"/>
  <c r="K200" i="31"/>
  <c r="J200" i="31"/>
  <c r="B200" i="31"/>
  <c r="A200" i="31"/>
  <c r="R199" i="31"/>
  <c r="Q199" i="31"/>
  <c r="P199" i="31"/>
  <c r="O199" i="31"/>
  <c r="N199" i="31"/>
  <c r="M199" i="31"/>
  <c r="L199" i="31"/>
  <c r="K199" i="31"/>
  <c r="J199" i="31"/>
  <c r="B199" i="31"/>
  <c r="A199" i="31"/>
  <c r="R198" i="31"/>
  <c r="Q198" i="31"/>
  <c r="P198" i="31"/>
  <c r="O198" i="31"/>
  <c r="N198" i="31"/>
  <c r="M198" i="31"/>
  <c r="L198" i="31"/>
  <c r="K198" i="31"/>
  <c r="J198" i="31"/>
  <c r="B198" i="31"/>
  <c r="A198" i="31"/>
  <c r="R197" i="31"/>
  <c r="Q197" i="31"/>
  <c r="P197" i="31"/>
  <c r="O197" i="31"/>
  <c r="N197" i="31"/>
  <c r="M197" i="31"/>
  <c r="L197" i="31"/>
  <c r="K197" i="31"/>
  <c r="J197" i="31"/>
  <c r="B197" i="31"/>
  <c r="A197" i="31"/>
  <c r="R196" i="31"/>
  <c r="Q196" i="31"/>
  <c r="P196" i="31"/>
  <c r="O196" i="31"/>
  <c r="N196" i="31"/>
  <c r="M196" i="31"/>
  <c r="L196" i="31"/>
  <c r="K196" i="31"/>
  <c r="J196" i="31"/>
  <c r="B196" i="31"/>
  <c r="A196" i="31"/>
  <c r="R195" i="31"/>
  <c r="Q195" i="31"/>
  <c r="P195" i="31"/>
  <c r="O195" i="31"/>
  <c r="N195" i="31"/>
  <c r="M195" i="31"/>
  <c r="L195" i="31"/>
  <c r="K195" i="31"/>
  <c r="J195" i="31"/>
  <c r="B195" i="31"/>
  <c r="A195" i="31"/>
  <c r="R194" i="31"/>
  <c r="Q194" i="31"/>
  <c r="P194" i="31"/>
  <c r="O194" i="31"/>
  <c r="N194" i="31"/>
  <c r="M194" i="31"/>
  <c r="L194" i="31"/>
  <c r="K194" i="31"/>
  <c r="J194" i="31"/>
  <c r="B194" i="31"/>
  <c r="A194" i="31"/>
  <c r="R193" i="31"/>
  <c r="Q193" i="31"/>
  <c r="P193" i="31"/>
  <c r="O193" i="31"/>
  <c r="N193" i="31"/>
  <c r="M193" i="31"/>
  <c r="L193" i="31"/>
  <c r="K193" i="31"/>
  <c r="J193" i="31"/>
  <c r="B193" i="31"/>
  <c r="A193" i="31"/>
  <c r="R192" i="31"/>
  <c r="Q192" i="31"/>
  <c r="P192" i="31"/>
  <c r="O192" i="31"/>
  <c r="N192" i="31"/>
  <c r="M192" i="31"/>
  <c r="L192" i="31"/>
  <c r="K192" i="31"/>
  <c r="J192" i="31"/>
  <c r="B192" i="31"/>
  <c r="A192" i="31"/>
  <c r="R191" i="31"/>
  <c r="Q191" i="31"/>
  <c r="P191" i="31"/>
  <c r="O191" i="31"/>
  <c r="N191" i="31"/>
  <c r="M191" i="31"/>
  <c r="L191" i="31"/>
  <c r="K191" i="31"/>
  <c r="J191" i="31"/>
  <c r="B191" i="31"/>
  <c r="A191" i="31"/>
  <c r="R190" i="31"/>
  <c r="Q190" i="31"/>
  <c r="P190" i="31"/>
  <c r="O190" i="31"/>
  <c r="N190" i="31"/>
  <c r="M190" i="31"/>
  <c r="L190" i="31"/>
  <c r="K190" i="31"/>
  <c r="J190" i="31"/>
  <c r="B190" i="31"/>
  <c r="A190" i="31"/>
  <c r="R189" i="31"/>
  <c r="Q189" i="31"/>
  <c r="P189" i="31"/>
  <c r="O189" i="31"/>
  <c r="N189" i="31"/>
  <c r="M189" i="31"/>
  <c r="L189" i="31"/>
  <c r="K189" i="31"/>
  <c r="J189" i="31"/>
  <c r="B189" i="31"/>
  <c r="A189" i="31"/>
  <c r="R188" i="31"/>
  <c r="Q188" i="31"/>
  <c r="P188" i="31"/>
  <c r="O188" i="31"/>
  <c r="N188" i="31"/>
  <c r="M188" i="31"/>
  <c r="L188" i="31"/>
  <c r="K188" i="31"/>
  <c r="J188" i="31"/>
  <c r="B188" i="31"/>
  <c r="A188" i="31"/>
  <c r="R187" i="31"/>
  <c r="Q187" i="31"/>
  <c r="P187" i="31"/>
  <c r="O187" i="31"/>
  <c r="N187" i="31"/>
  <c r="M187" i="31"/>
  <c r="L187" i="31"/>
  <c r="K187" i="31"/>
  <c r="J187" i="31"/>
  <c r="B187" i="31"/>
  <c r="A187" i="31"/>
  <c r="R186" i="31"/>
  <c r="Q186" i="31"/>
  <c r="P186" i="31"/>
  <c r="O186" i="31"/>
  <c r="N186" i="31"/>
  <c r="M186" i="31"/>
  <c r="L186" i="31"/>
  <c r="K186" i="31"/>
  <c r="J186" i="31"/>
  <c r="B186" i="31"/>
  <c r="A186" i="31"/>
  <c r="R185" i="31"/>
  <c r="Q185" i="31"/>
  <c r="O185" i="31"/>
  <c r="N185" i="31"/>
  <c r="M185" i="31"/>
  <c r="L185" i="31"/>
  <c r="K185" i="31"/>
  <c r="J185" i="31"/>
  <c r="B185" i="31"/>
  <c r="A185" i="31"/>
  <c r="R184" i="31"/>
  <c r="Q184" i="31"/>
  <c r="O184" i="31"/>
  <c r="N184" i="31"/>
  <c r="M184" i="31"/>
  <c r="L184" i="31"/>
  <c r="K184" i="31"/>
  <c r="J184" i="31"/>
  <c r="B184" i="31"/>
  <c r="A184" i="31"/>
  <c r="R183" i="31"/>
  <c r="Q183" i="31"/>
  <c r="O183" i="31"/>
  <c r="N183" i="31"/>
  <c r="M183" i="31"/>
  <c r="L183" i="31"/>
  <c r="K183" i="31"/>
  <c r="J183" i="31"/>
  <c r="B183" i="31"/>
  <c r="A183" i="31"/>
  <c r="R182" i="31"/>
  <c r="Q182" i="31"/>
  <c r="O182" i="31"/>
  <c r="N182" i="31"/>
  <c r="M182" i="31"/>
  <c r="L182" i="31"/>
  <c r="K182" i="31"/>
  <c r="J182" i="31"/>
  <c r="B182" i="31"/>
  <c r="A182" i="31"/>
  <c r="R181" i="31"/>
  <c r="Q181" i="31"/>
  <c r="O181" i="31"/>
  <c r="N181" i="31"/>
  <c r="M181" i="31"/>
  <c r="L181" i="31"/>
  <c r="K181" i="31"/>
  <c r="J181" i="31"/>
  <c r="B181" i="31"/>
  <c r="A181" i="31"/>
  <c r="R180" i="31"/>
  <c r="Q180" i="31"/>
  <c r="O180" i="31"/>
  <c r="N180" i="31"/>
  <c r="M180" i="31"/>
  <c r="L180" i="31"/>
  <c r="K180" i="31"/>
  <c r="J180" i="31"/>
  <c r="B180" i="31"/>
  <c r="A180" i="31"/>
  <c r="R179" i="31"/>
  <c r="Q179" i="31"/>
  <c r="O179" i="31"/>
  <c r="N179" i="31"/>
  <c r="M179" i="31"/>
  <c r="L179" i="31"/>
  <c r="K179" i="31"/>
  <c r="J179" i="31"/>
  <c r="B179" i="31"/>
  <c r="A179" i="31"/>
  <c r="R178" i="31"/>
  <c r="Q178" i="31"/>
  <c r="O178" i="31"/>
  <c r="N178" i="31"/>
  <c r="M178" i="31"/>
  <c r="L178" i="31"/>
  <c r="K178" i="31"/>
  <c r="J178" i="31"/>
  <c r="B178" i="31"/>
  <c r="A178" i="31"/>
  <c r="R177" i="31"/>
  <c r="Q177" i="31"/>
  <c r="O177" i="31"/>
  <c r="N177" i="31"/>
  <c r="M177" i="31"/>
  <c r="L177" i="31"/>
  <c r="K177" i="31"/>
  <c r="J177" i="31"/>
  <c r="B177" i="31"/>
  <c r="A177" i="31"/>
  <c r="R176" i="31"/>
  <c r="Q176" i="31"/>
  <c r="O176" i="31"/>
  <c r="N176" i="31"/>
  <c r="M176" i="31"/>
  <c r="L176" i="31"/>
  <c r="K176" i="31"/>
  <c r="J176" i="31"/>
  <c r="B176" i="31"/>
  <c r="A176" i="31"/>
  <c r="R175" i="31"/>
  <c r="Q175" i="31"/>
  <c r="O175" i="31"/>
  <c r="N175" i="31"/>
  <c r="M175" i="31"/>
  <c r="L175" i="31"/>
  <c r="K175" i="31"/>
  <c r="J175" i="31"/>
  <c r="B175" i="31"/>
  <c r="A175" i="31"/>
  <c r="R174" i="31"/>
  <c r="Q174" i="31"/>
  <c r="O174" i="31"/>
  <c r="N174" i="31"/>
  <c r="M174" i="31"/>
  <c r="L174" i="31"/>
  <c r="K174" i="31"/>
  <c r="J174" i="31"/>
  <c r="B174" i="31"/>
  <c r="A174" i="31"/>
  <c r="R173" i="31"/>
  <c r="Q173" i="31"/>
  <c r="P173" i="31"/>
  <c r="O173" i="31"/>
  <c r="N173" i="31"/>
  <c r="M173" i="31"/>
  <c r="L173" i="31"/>
  <c r="K173" i="31"/>
  <c r="J173" i="31"/>
  <c r="B173" i="31"/>
  <c r="A173" i="31"/>
  <c r="R172" i="31"/>
  <c r="Q172" i="31"/>
  <c r="P172" i="31"/>
  <c r="O172" i="31"/>
  <c r="N172" i="31"/>
  <c r="M172" i="31"/>
  <c r="L172" i="31"/>
  <c r="K172" i="31"/>
  <c r="J172" i="31"/>
  <c r="B172" i="31"/>
  <c r="A172" i="31"/>
  <c r="R171" i="31"/>
  <c r="Q171" i="31"/>
  <c r="P171" i="31"/>
  <c r="O171" i="31"/>
  <c r="N171" i="31"/>
  <c r="M171" i="31"/>
  <c r="L171" i="31"/>
  <c r="K171" i="31"/>
  <c r="J171" i="31"/>
  <c r="B171" i="31"/>
  <c r="A171" i="31"/>
  <c r="R170" i="31"/>
  <c r="Q170" i="31"/>
  <c r="P170" i="31"/>
  <c r="O170" i="31"/>
  <c r="N170" i="31"/>
  <c r="M170" i="31"/>
  <c r="L170" i="31"/>
  <c r="K170" i="31"/>
  <c r="J170" i="31"/>
  <c r="B170" i="31"/>
  <c r="A170" i="31"/>
  <c r="R169" i="31"/>
  <c r="Q169" i="31"/>
  <c r="P169" i="31"/>
  <c r="O169" i="31"/>
  <c r="N169" i="31"/>
  <c r="M169" i="31"/>
  <c r="L169" i="31"/>
  <c r="K169" i="31"/>
  <c r="J169" i="31"/>
  <c r="B169" i="31"/>
  <c r="A169" i="31"/>
  <c r="R168" i="31"/>
  <c r="Q168" i="31"/>
  <c r="P168" i="31"/>
  <c r="O168" i="31"/>
  <c r="N168" i="31"/>
  <c r="M168" i="31"/>
  <c r="L168" i="31"/>
  <c r="K168" i="31"/>
  <c r="J168" i="31"/>
  <c r="B168" i="31"/>
  <c r="A168" i="31"/>
  <c r="R167" i="31"/>
  <c r="Q167" i="31"/>
  <c r="P167" i="31"/>
  <c r="O167" i="31"/>
  <c r="N167" i="31"/>
  <c r="M167" i="31"/>
  <c r="L167" i="31"/>
  <c r="K167" i="31"/>
  <c r="J167" i="31"/>
  <c r="B167" i="31"/>
  <c r="A167" i="31"/>
  <c r="R166" i="31"/>
  <c r="Q166" i="31"/>
  <c r="P166" i="31"/>
  <c r="O166" i="31"/>
  <c r="N166" i="31"/>
  <c r="M166" i="31"/>
  <c r="L166" i="31"/>
  <c r="K166" i="31"/>
  <c r="J166" i="31"/>
  <c r="B166" i="31"/>
  <c r="A166" i="31"/>
  <c r="R165" i="31"/>
  <c r="Q165" i="31"/>
  <c r="P165" i="31"/>
  <c r="O165" i="31"/>
  <c r="N165" i="31"/>
  <c r="M165" i="31"/>
  <c r="L165" i="31"/>
  <c r="K165" i="31"/>
  <c r="J165" i="31"/>
  <c r="B165" i="31"/>
  <c r="A165" i="31"/>
  <c r="R164" i="31"/>
  <c r="Q164" i="31"/>
  <c r="P164" i="31"/>
  <c r="O164" i="31"/>
  <c r="N164" i="31"/>
  <c r="M164" i="31"/>
  <c r="L164" i="31"/>
  <c r="K164" i="31"/>
  <c r="J164" i="31"/>
  <c r="B164" i="31"/>
  <c r="A164" i="31"/>
  <c r="R163" i="31"/>
  <c r="Q163" i="31"/>
  <c r="P163" i="31"/>
  <c r="O163" i="31"/>
  <c r="N163" i="31"/>
  <c r="M163" i="31"/>
  <c r="L163" i="31"/>
  <c r="K163" i="31"/>
  <c r="J163" i="31"/>
  <c r="B163" i="31"/>
  <c r="A163" i="31"/>
  <c r="R162" i="31"/>
  <c r="Q162" i="31"/>
  <c r="P162" i="31"/>
  <c r="O162" i="31"/>
  <c r="N162" i="31"/>
  <c r="M162" i="31"/>
  <c r="L162" i="31"/>
  <c r="K162" i="31"/>
  <c r="J162" i="31"/>
  <c r="B162" i="31"/>
  <c r="A162" i="31"/>
  <c r="R161" i="31"/>
  <c r="Q161" i="31"/>
  <c r="P161" i="31"/>
  <c r="O161" i="31"/>
  <c r="N161" i="31"/>
  <c r="M161" i="31"/>
  <c r="L161" i="31"/>
  <c r="K161" i="31"/>
  <c r="J161" i="31"/>
  <c r="B161" i="31"/>
  <c r="A161" i="31"/>
  <c r="R160" i="31"/>
  <c r="Q160" i="31"/>
  <c r="P160" i="31"/>
  <c r="O160" i="31"/>
  <c r="N160" i="31"/>
  <c r="M160" i="31"/>
  <c r="L160" i="31"/>
  <c r="K160" i="31"/>
  <c r="J160" i="31"/>
  <c r="B160" i="31"/>
  <c r="A160" i="31"/>
  <c r="R159" i="31"/>
  <c r="Q159" i="31"/>
  <c r="P159" i="31"/>
  <c r="O159" i="31"/>
  <c r="N159" i="31"/>
  <c r="M159" i="31"/>
  <c r="L159" i="31"/>
  <c r="K159" i="31"/>
  <c r="J159" i="31"/>
  <c r="B159" i="31"/>
  <c r="A159" i="31"/>
  <c r="R158" i="31"/>
  <c r="Q158" i="31"/>
  <c r="P158" i="31"/>
  <c r="O158" i="31"/>
  <c r="N158" i="31"/>
  <c r="M158" i="31"/>
  <c r="L158" i="31"/>
  <c r="K158" i="31"/>
  <c r="J158" i="31"/>
  <c r="B158" i="31"/>
  <c r="A158" i="31"/>
  <c r="R157" i="31"/>
  <c r="Q157" i="31"/>
  <c r="P157" i="31"/>
  <c r="O157" i="31"/>
  <c r="N157" i="31"/>
  <c r="M157" i="31"/>
  <c r="L157" i="31"/>
  <c r="K157" i="31"/>
  <c r="J157" i="31"/>
  <c r="B157" i="31"/>
  <c r="A157" i="31"/>
  <c r="R156" i="31"/>
  <c r="Q156" i="31"/>
  <c r="P156" i="31"/>
  <c r="O156" i="31"/>
  <c r="N156" i="31"/>
  <c r="M156" i="31"/>
  <c r="L156" i="31"/>
  <c r="K156" i="31"/>
  <c r="J156" i="31"/>
  <c r="B156" i="31"/>
  <c r="A156" i="31"/>
  <c r="R155" i="31"/>
  <c r="Q155" i="31"/>
  <c r="P155" i="31"/>
  <c r="O155" i="31"/>
  <c r="N155" i="31"/>
  <c r="M155" i="31"/>
  <c r="L155" i="31"/>
  <c r="K155" i="31"/>
  <c r="J155" i="31"/>
  <c r="B155" i="31"/>
  <c r="A155" i="31"/>
  <c r="R154" i="31"/>
  <c r="Q154" i="31"/>
  <c r="P154" i="31"/>
  <c r="O154" i="31"/>
  <c r="N154" i="31"/>
  <c r="M154" i="31"/>
  <c r="L154" i="31"/>
  <c r="K154" i="31"/>
  <c r="J154" i="31"/>
  <c r="B154" i="31"/>
  <c r="A154" i="31"/>
  <c r="R153" i="31"/>
  <c r="Q153" i="31"/>
  <c r="P153" i="31"/>
  <c r="O153" i="31"/>
  <c r="N153" i="31"/>
  <c r="M153" i="31"/>
  <c r="L153" i="31"/>
  <c r="K153" i="31"/>
  <c r="J153" i="31"/>
  <c r="B153" i="31"/>
  <c r="A153" i="31"/>
  <c r="R152" i="31"/>
  <c r="Q152" i="31"/>
  <c r="P152" i="31"/>
  <c r="O152" i="31"/>
  <c r="N152" i="31"/>
  <c r="M152" i="31"/>
  <c r="L152" i="31"/>
  <c r="K152" i="31"/>
  <c r="J152" i="31"/>
  <c r="B152" i="31"/>
  <c r="A152" i="31"/>
  <c r="R151" i="31"/>
  <c r="Q151" i="31"/>
  <c r="P151" i="31"/>
  <c r="O151" i="31"/>
  <c r="N151" i="31"/>
  <c r="M151" i="31"/>
  <c r="L151" i="31"/>
  <c r="K151" i="31"/>
  <c r="J151" i="31"/>
  <c r="B151" i="31"/>
  <c r="A151" i="31"/>
  <c r="R150" i="31"/>
  <c r="Q150" i="31"/>
  <c r="P150" i="31"/>
  <c r="O150" i="31"/>
  <c r="N150" i="31"/>
  <c r="M150" i="31"/>
  <c r="L150" i="31"/>
  <c r="K150" i="31"/>
  <c r="J150" i="31"/>
  <c r="B150" i="31"/>
  <c r="A150" i="31"/>
  <c r="R149" i="31"/>
  <c r="Q149" i="31"/>
  <c r="P149" i="31"/>
  <c r="O149" i="31"/>
  <c r="N149" i="31"/>
  <c r="M149" i="31"/>
  <c r="L149" i="31"/>
  <c r="K149" i="31"/>
  <c r="J149" i="31"/>
  <c r="B149" i="31"/>
  <c r="A149" i="31"/>
  <c r="R148" i="31"/>
  <c r="Q148" i="31"/>
  <c r="P148" i="31"/>
  <c r="O148" i="31"/>
  <c r="N148" i="31"/>
  <c r="M148" i="31"/>
  <c r="L148" i="31"/>
  <c r="K148" i="31"/>
  <c r="J148" i="31"/>
  <c r="B148" i="31"/>
  <c r="A148" i="31"/>
  <c r="R147" i="31"/>
  <c r="Q147" i="31"/>
  <c r="P147" i="31"/>
  <c r="O147" i="31"/>
  <c r="N147" i="31"/>
  <c r="M147" i="31"/>
  <c r="L147" i="31"/>
  <c r="K147" i="31"/>
  <c r="J147" i="31"/>
  <c r="B147" i="31"/>
  <c r="A147" i="31"/>
  <c r="R146" i="31"/>
  <c r="Q146" i="31"/>
  <c r="O146" i="31"/>
  <c r="N146" i="31"/>
  <c r="M146" i="31"/>
  <c r="L146" i="31"/>
  <c r="K146" i="31"/>
  <c r="J146" i="31"/>
  <c r="B146" i="31"/>
  <c r="A146" i="31"/>
  <c r="R145" i="31"/>
  <c r="Q145" i="31"/>
  <c r="O145" i="31"/>
  <c r="N145" i="31"/>
  <c r="M145" i="31"/>
  <c r="L145" i="31"/>
  <c r="K145" i="31"/>
  <c r="J145" i="31"/>
  <c r="B145" i="31"/>
  <c r="A145" i="31"/>
  <c r="R144" i="31"/>
  <c r="Q144" i="31"/>
  <c r="O144" i="31"/>
  <c r="N144" i="31"/>
  <c r="M144" i="31"/>
  <c r="L144" i="31"/>
  <c r="K144" i="31"/>
  <c r="J144" i="31"/>
  <c r="B144" i="31"/>
  <c r="A144" i="31"/>
  <c r="R143" i="31"/>
  <c r="Q143" i="31"/>
  <c r="O143" i="31"/>
  <c r="N143" i="31"/>
  <c r="M143" i="31"/>
  <c r="L143" i="31"/>
  <c r="K143" i="31"/>
  <c r="J143" i="31"/>
  <c r="B143" i="31"/>
  <c r="A143" i="31"/>
  <c r="R142" i="31"/>
  <c r="Q142" i="31"/>
  <c r="O142" i="31"/>
  <c r="N142" i="31"/>
  <c r="M142" i="31"/>
  <c r="L142" i="31"/>
  <c r="K142" i="31"/>
  <c r="J142" i="31"/>
  <c r="B142" i="31"/>
  <c r="A142" i="31"/>
  <c r="R141" i="31"/>
  <c r="Q141" i="31"/>
  <c r="O141" i="31"/>
  <c r="N141" i="31"/>
  <c r="M141" i="31"/>
  <c r="L141" i="31"/>
  <c r="K141" i="31"/>
  <c r="J141" i="31"/>
  <c r="B141" i="31"/>
  <c r="A141" i="31"/>
  <c r="R140" i="31"/>
  <c r="Q140" i="31"/>
  <c r="O140" i="31"/>
  <c r="N140" i="31"/>
  <c r="M140" i="31"/>
  <c r="L140" i="31"/>
  <c r="K140" i="31"/>
  <c r="J140" i="31"/>
  <c r="B140" i="31"/>
  <c r="A140" i="31"/>
  <c r="R139" i="31"/>
  <c r="Q139" i="31"/>
  <c r="O139" i="31"/>
  <c r="N139" i="31"/>
  <c r="M139" i="31"/>
  <c r="L139" i="31"/>
  <c r="K139" i="31"/>
  <c r="J139" i="31"/>
  <c r="B139" i="31"/>
  <c r="A139" i="31"/>
  <c r="R138" i="31"/>
  <c r="Q138" i="31"/>
  <c r="O138" i="31"/>
  <c r="N138" i="31"/>
  <c r="M138" i="31"/>
  <c r="L138" i="31"/>
  <c r="K138" i="31"/>
  <c r="J138" i="31"/>
  <c r="B138" i="31"/>
  <c r="A138" i="31"/>
  <c r="R137" i="31"/>
  <c r="Q137" i="31"/>
  <c r="O137" i="31"/>
  <c r="N137" i="31"/>
  <c r="M137" i="31"/>
  <c r="L137" i="31"/>
  <c r="K137" i="31"/>
  <c r="J137" i="31"/>
  <c r="B137" i="31"/>
  <c r="A137" i="31"/>
  <c r="R136" i="31"/>
  <c r="Q136" i="31"/>
  <c r="O136" i="31"/>
  <c r="N136" i="31"/>
  <c r="M136" i="31"/>
  <c r="L136" i="31"/>
  <c r="K136" i="31"/>
  <c r="J136" i="31"/>
  <c r="B136" i="31"/>
  <c r="A136" i="31"/>
  <c r="R135" i="31"/>
  <c r="Q135" i="31"/>
  <c r="O135" i="31"/>
  <c r="N135" i="31"/>
  <c r="M135" i="31"/>
  <c r="L135" i="31"/>
  <c r="K135" i="31"/>
  <c r="J135" i="31"/>
  <c r="B135" i="31"/>
  <c r="A135" i="31"/>
  <c r="R134" i="31"/>
  <c r="Q134" i="31"/>
  <c r="O134" i="31"/>
  <c r="N134" i="31"/>
  <c r="M134" i="31"/>
  <c r="L134" i="31"/>
  <c r="K134" i="31"/>
  <c r="J134" i="31"/>
  <c r="B134" i="31"/>
  <c r="A134" i="31"/>
  <c r="R133" i="31"/>
  <c r="Q133" i="31"/>
  <c r="O133" i="31"/>
  <c r="N133" i="31"/>
  <c r="M133" i="31"/>
  <c r="L133" i="31"/>
  <c r="K133" i="31"/>
  <c r="J133" i="31"/>
  <c r="B133" i="31"/>
  <c r="A133" i="31"/>
  <c r="R132" i="31"/>
  <c r="Q132" i="31"/>
  <c r="O132" i="31"/>
  <c r="N132" i="31"/>
  <c r="M132" i="31"/>
  <c r="L132" i="31"/>
  <c r="K132" i="31"/>
  <c r="J132" i="31"/>
  <c r="B132" i="31"/>
  <c r="A132" i="31"/>
  <c r="R131" i="31"/>
  <c r="Q131" i="31"/>
  <c r="O131" i="31"/>
  <c r="N131" i="31"/>
  <c r="M131" i="31"/>
  <c r="L131" i="31"/>
  <c r="K131" i="31"/>
  <c r="J131" i="31"/>
  <c r="B131" i="31"/>
  <c r="A131" i="31"/>
  <c r="R130" i="31"/>
  <c r="Q130" i="31"/>
  <c r="O130" i="31"/>
  <c r="N130" i="31"/>
  <c r="M130" i="31"/>
  <c r="L130" i="31"/>
  <c r="K130" i="31"/>
  <c r="J130" i="31"/>
  <c r="B130" i="31"/>
  <c r="A130" i="31"/>
  <c r="R129" i="31"/>
  <c r="Q129" i="31"/>
  <c r="O129" i="31"/>
  <c r="N129" i="31"/>
  <c r="M129" i="31"/>
  <c r="L129" i="31"/>
  <c r="K129" i="31"/>
  <c r="J129" i="31"/>
  <c r="B129" i="31"/>
  <c r="A129" i="31"/>
  <c r="R128" i="31"/>
  <c r="Q128" i="31"/>
  <c r="O128" i="31"/>
  <c r="N128" i="31"/>
  <c r="M128" i="31"/>
  <c r="L128" i="31"/>
  <c r="K128" i="31"/>
  <c r="J128" i="31"/>
  <c r="B128" i="31"/>
  <c r="A128" i="31"/>
  <c r="R127" i="31"/>
  <c r="Q127" i="31"/>
  <c r="O127" i="31"/>
  <c r="N127" i="31"/>
  <c r="M127" i="31"/>
  <c r="L127" i="31"/>
  <c r="K127" i="31"/>
  <c r="J127" i="31"/>
  <c r="B127" i="31"/>
  <c r="A127" i="31"/>
  <c r="R126" i="31"/>
  <c r="Q126" i="31"/>
  <c r="O126" i="31"/>
  <c r="N126" i="31"/>
  <c r="M126" i="31"/>
  <c r="L126" i="31"/>
  <c r="K126" i="31"/>
  <c r="J126" i="31"/>
  <c r="B126" i="31"/>
  <c r="A126" i="31"/>
  <c r="R125" i="31"/>
  <c r="Q125" i="31"/>
  <c r="O125" i="31"/>
  <c r="N125" i="31"/>
  <c r="M125" i="31"/>
  <c r="L125" i="31"/>
  <c r="K125" i="31"/>
  <c r="J125" i="31"/>
  <c r="B125" i="31"/>
  <c r="A125" i="31"/>
  <c r="R124" i="31"/>
  <c r="Q124" i="31"/>
  <c r="O124" i="31"/>
  <c r="N124" i="31"/>
  <c r="M124" i="31"/>
  <c r="L124" i="31"/>
  <c r="K124" i="31"/>
  <c r="J124" i="31"/>
  <c r="B124" i="31"/>
  <c r="A124" i="31"/>
  <c r="R123" i="31"/>
  <c r="Q123" i="31"/>
  <c r="O123" i="31"/>
  <c r="N123" i="31"/>
  <c r="M123" i="31"/>
  <c r="L123" i="31"/>
  <c r="K123" i="31"/>
  <c r="J123" i="31"/>
  <c r="B123" i="31"/>
  <c r="A123" i="31"/>
  <c r="R122" i="31"/>
  <c r="Q122" i="31"/>
  <c r="O122" i="31"/>
  <c r="N122" i="31"/>
  <c r="M122" i="31"/>
  <c r="L122" i="31"/>
  <c r="K122" i="31"/>
  <c r="J122" i="31"/>
  <c r="B122" i="31"/>
  <c r="A122" i="31"/>
  <c r="R121" i="31"/>
  <c r="Q121" i="31"/>
  <c r="O121" i="31"/>
  <c r="N121" i="31"/>
  <c r="M121" i="31"/>
  <c r="L121" i="31"/>
  <c r="K121" i="31"/>
  <c r="J121" i="31"/>
  <c r="B121" i="31"/>
  <c r="A121" i="31"/>
  <c r="R120" i="31"/>
  <c r="Q120" i="31"/>
  <c r="O120" i="31"/>
  <c r="N120" i="31"/>
  <c r="M120" i="31"/>
  <c r="L120" i="31"/>
  <c r="K120" i="31"/>
  <c r="J120" i="31"/>
  <c r="B120" i="31"/>
  <c r="A120" i="31"/>
  <c r="R119" i="31"/>
  <c r="Q119" i="31"/>
  <c r="O119" i="31"/>
  <c r="N119" i="31"/>
  <c r="M119" i="31"/>
  <c r="L119" i="31"/>
  <c r="K119" i="31"/>
  <c r="J119" i="31"/>
  <c r="B119" i="31"/>
  <c r="A119" i="31"/>
  <c r="R118" i="31"/>
  <c r="Q118" i="31"/>
  <c r="O118" i="31"/>
  <c r="N118" i="31"/>
  <c r="M118" i="31"/>
  <c r="L118" i="31"/>
  <c r="K118" i="31"/>
  <c r="J118" i="31"/>
  <c r="B118" i="31"/>
  <c r="A118" i="31"/>
  <c r="R117" i="31"/>
  <c r="Q117" i="31"/>
  <c r="O117" i="31"/>
  <c r="N117" i="31"/>
  <c r="M117" i="31"/>
  <c r="L117" i="31"/>
  <c r="K117" i="31"/>
  <c r="J117" i="31"/>
  <c r="B117" i="31"/>
  <c r="A117" i="31"/>
  <c r="R116" i="31"/>
  <c r="Q116" i="31"/>
  <c r="O116" i="31"/>
  <c r="N116" i="31"/>
  <c r="M116" i="31"/>
  <c r="L116" i="31"/>
  <c r="K116" i="31"/>
  <c r="J116" i="31"/>
  <c r="B116" i="31"/>
  <c r="A116" i="31"/>
  <c r="R115" i="31"/>
  <c r="Q115" i="31"/>
  <c r="O115" i="31"/>
  <c r="N115" i="31"/>
  <c r="M115" i="31"/>
  <c r="L115" i="31"/>
  <c r="K115" i="31"/>
  <c r="J115" i="31"/>
  <c r="B115" i="31"/>
  <c r="A115" i="31"/>
  <c r="R114" i="31"/>
  <c r="Q114" i="31"/>
  <c r="O114" i="31"/>
  <c r="N114" i="31"/>
  <c r="M114" i="31"/>
  <c r="L114" i="31"/>
  <c r="K114" i="31"/>
  <c r="J114" i="31"/>
  <c r="B114" i="31"/>
  <c r="A114" i="31"/>
  <c r="R113" i="31"/>
  <c r="Q113" i="31"/>
  <c r="O113" i="31"/>
  <c r="N113" i="31"/>
  <c r="M113" i="31"/>
  <c r="L113" i="31"/>
  <c r="K113" i="31"/>
  <c r="J113" i="31"/>
  <c r="B113" i="31"/>
  <c r="A113" i="31"/>
  <c r="R112" i="31"/>
  <c r="Q112" i="31"/>
  <c r="O112" i="31"/>
  <c r="N112" i="31"/>
  <c r="M112" i="31"/>
  <c r="L112" i="31"/>
  <c r="K112" i="31"/>
  <c r="J112" i="31"/>
  <c r="B112" i="31"/>
  <c r="A112" i="31"/>
  <c r="R111" i="31"/>
  <c r="Q111" i="31"/>
  <c r="O111" i="31"/>
  <c r="N111" i="31"/>
  <c r="M111" i="31"/>
  <c r="L111" i="31"/>
  <c r="K111" i="31"/>
  <c r="J111" i="31"/>
  <c r="B111" i="31"/>
  <c r="A111" i="31"/>
  <c r="R110" i="31"/>
  <c r="Q110" i="31"/>
  <c r="O110" i="31"/>
  <c r="N110" i="31"/>
  <c r="M110" i="31"/>
  <c r="L110" i="31"/>
  <c r="K110" i="31"/>
  <c r="J110" i="31"/>
  <c r="B110" i="31"/>
  <c r="A110" i="31"/>
  <c r="R109" i="31"/>
  <c r="Q109" i="31"/>
  <c r="O109" i="31"/>
  <c r="N109" i="31"/>
  <c r="M109" i="31"/>
  <c r="L109" i="31"/>
  <c r="K109" i="31"/>
  <c r="J109" i="31"/>
  <c r="B109" i="31"/>
  <c r="A109" i="31"/>
  <c r="R108" i="31"/>
  <c r="Q108" i="31"/>
  <c r="O108" i="31"/>
  <c r="N108" i="31"/>
  <c r="M108" i="31"/>
  <c r="L108" i="31"/>
  <c r="K108" i="31"/>
  <c r="J108" i="31"/>
  <c r="B108" i="31"/>
  <c r="A108" i="31"/>
  <c r="R107" i="31"/>
  <c r="Q107" i="31"/>
  <c r="O107" i="31"/>
  <c r="N107" i="31"/>
  <c r="M107" i="31"/>
  <c r="L107" i="31"/>
  <c r="K107" i="31"/>
  <c r="J107" i="31"/>
  <c r="B107" i="31"/>
  <c r="A107" i="31"/>
  <c r="R106" i="31"/>
  <c r="Q106" i="31"/>
  <c r="O106" i="31"/>
  <c r="N106" i="31"/>
  <c r="M106" i="31"/>
  <c r="L106" i="31"/>
  <c r="K106" i="31"/>
  <c r="J106" i="31"/>
  <c r="B106" i="31"/>
  <c r="A106" i="31"/>
  <c r="R105" i="31"/>
  <c r="Q105" i="31"/>
  <c r="O105" i="31"/>
  <c r="N105" i="31"/>
  <c r="M105" i="31"/>
  <c r="L105" i="31"/>
  <c r="K105" i="31"/>
  <c r="J105" i="31"/>
  <c r="B105" i="31"/>
  <c r="A105" i="31"/>
  <c r="R104" i="31"/>
  <c r="Q104" i="31"/>
  <c r="O104" i="31"/>
  <c r="N104" i="31"/>
  <c r="M104" i="31"/>
  <c r="L104" i="31"/>
  <c r="K104" i="31"/>
  <c r="J104" i="31"/>
  <c r="B104" i="31"/>
  <c r="A104" i="31"/>
  <c r="R103" i="31"/>
  <c r="Q103" i="31"/>
  <c r="O103" i="31"/>
  <c r="N103" i="31"/>
  <c r="M103" i="31"/>
  <c r="L103" i="31"/>
  <c r="K103" i="31"/>
  <c r="J103" i="31"/>
  <c r="B103" i="31"/>
  <c r="A103" i="31"/>
  <c r="R102" i="31"/>
  <c r="Q102" i="31"/>
  <c r="O102" i="31"/>
  <c r="N102" i="31"/>
  <c r="M102" i="31"/>
  <c r="L102" i="31"/>
  <c r="K102" i="31"/>
  <c r="J102" i="31"/>
  <c r="B102" i="31"/>
  <c r="A102" i="31"/>
  <c r="R101" i="31"/>
  <c r="Q101" i="31"/>
  <c r="O101" i="31"/>
  <c r="N101" i="31"/>
  <c r="M101" i="31"/>
  <c r="L101" i="31"/>
  <c r="K101" i="31"/>
  <c r="J101" i="31"/>
  <c r="B101" i="31"/>
  <c r="A101" i="31"/>
  <c r="R100" i="31"/>
  <c r="Q100" i="31"/>
  <c r="O100" i="31"/>
  <c r="N100" i="31"/>
  <c r="M100" i="31"/>
  <c r="L100" i="31"/>
  <c r="K100" i="31"/>
  <c r="J100" i="31"/>
  <c r="B100" i="31"/>
  <c r="A100" i="31"/>
  <c r="R99" i="31"/>
  <c r="Q99" i="31"/>
  <c r="O99" i="31"/>
  <c r="N99" i="31"/>
  <c r="M99" i="31"/>
  <c r="L99" i="31"/>
  <c r="K99" i="31"/>
  <c r="J99" i="31"/>
  <c r="B99" i="31"/>
  <c r="A99" i="31"/>
  <c r="R98" i="31"/>
  <c r="Q98" i="31"/>
  <c r="O98" i="31"/>
  <c r="N98" i="31"/>
  <c r="M98" i="31"/>
  <c r="L98" i="31"/>
  <c r="K98" i="31"/>
  <c r="J98" i="31"/>
  <c r="B98" i="31"/>
  <c r="A98" i="31"/>
  <c r="R97" i="31"/>
  <c r="Q97" i="31"/>
  <c r="O97" i="31"/>
  <c r="N97" i="31"/>
  <c r="M97" i="31"/>
  <c r="L97" i="31"/>
  <c r="K97" i="31"/>
  <c r="J97" i="31"/>
  <c r="B97" i="31"/>
  <c r="A97" i="31"/>
  <c r="R96" i="31"/>
  <c r="Q96" i="31"/>
  <c r="O96" i="31"/>
  <c r="N96" i="31"/>
  <c r="M96" i="31"/>
  <c r="L96" i="31"/>
  <c r="K96" i="31"/>
  <c r="J96" i="31"/>
  <c r="B96" i="31"/>
  <c r="A96" i="31"/>
  <c r="R95" i="31"/>
  <c r="Q95" i="31"/>
  <c r="O95" i="31"/>
  <c r="N95" i="31"/>
  <c r="M95" i="31"/>
  <c r="L95" i="31"/>
  <c r="K95" i="31"/>
  <c r="J95" i="31"/>
  <c r="B95" i="31"/>
  <c r="A95" i="31"/>
  <c r="R94" i="31"/>
  <c r="Q94" i="31"/>
  <c r="O94" i="31"/>
  <c r="N94" i="31"/>
  <c r="M94" i="31"/>
  <c r="L94" i="31"/>
  <c r="K94" i="31"/>
  <c r="J94" i="31"/>
  <c r="B94" i="31"/>
  <c r="A94" i="31"/>
  <c r="R93" i="31"/>
  <c r="Q93" i="31"/>
  <c r="O93" i="31"/>
  <c r="N93" i="31"/>
  <c r="M93" i="31"/>
  <c r="L93" i="31"/>
  <c r="K93" i="31"/>
  <c r="J93" i="31"/>
  <c r="B93" i="31"/>
  <c r="A93" i="31"/>
  <c r="R92" i="31"/>
  <c r="Q92" i="31"/>
  <c r="O92" i="31"/>
  <c r="N92" i="31"/>
  <c r="M92" i="31"/>
  <c r="L92" i="31"/>
  <c r="K92" i="31"/>
  <c r="J92" i="31"/>
  <c r="B92" i="31"/>
  <c r="A92" i="31"/>
  <c r="R91" i="31"/>
  <c r="Q91" i="31"/>
  <c r="O91" i="31"/>
  <c r="N91" i="31"/>
  <c r="M91" i="31"/>
  <c r="L91" i="31"/>
  <c r="K91" i="31"/>
  <c r="J91" i="31"/>
  <c r="B91" i="31"/>
  <c r="A91" i="31"/>
  <c r="R90" i="31"/>
  <c r="Q90" i="31"/>
  <c r="O90" i="31"/>
  <c r="N90" i="31"/>
  <c r="M90" i="31"/>
  <c r="L90" i="31"/>
  <c r="K90" i="31"/>
  <c r="J90" i="31"/>
  <c r="B90" i="31"/>
  <c r="A90" i="31"/>
  <c r="R89" i="31"/>
  <c r="Q89" i="31"/>
  <c r="O89" i="31"/>
  <c r="N89" i="31"/>
  <c r="M89" i="31"/>
  <c r="L89" i="31"/>
  <c r="K89" i="31"/>
  <c r="J89" i="31"/>
  <c r="B89" i="31"/>
  <c r="A89" i="31"/>
  <c r="R88" i="31"/>
  <c r="Q88" i="31"/>
  <c r="O88" i="31"/>
  <c r="N88" i="31"/>
  <c r="M88" i="31"/>
  <c r="L88" i="31"/>
  <c r="K88" i="31"/>
  <c r="J88" i="31"/>
  <c r="B88" i="31"/>
  <c r="A88" i="31"/>
  <c r="R87" i="31"/>
  <c r="Q87" i="31"/>
  <c r="O87" i="31"/>
  <c r="N87" i="31"/>
  <c r="M87" i="31"/>
  <c r="L87" i="31"/>
  <c r="K87" i="31"/>
  <c r="J87" i="31"/>
  <c r="B87" i="31"/>
  <c r="A87" i="31"/>
  <c r="R86" i="31"/>
  <c r="Q86" i="31"/>
  <c r="O86" i="31"/>
  <c r="N86" i="31"/>
  <c r="M86" i="31"/>
  <c r="L86" i="31"/>
  <c r="K86" i="31"/>
  <c r="J86" i="31"/>
  <c r="B86" i="31"/>
  <c r="A86" i="31"/>
  <c r="R85" i="31"/>
  <c r="Q85" i="31"/>
  <c r="O85" i="31"/>
  <c r="N85" i="31"/>
  <c r="M85" i="31"/>
  <c r="L85" i="31"/>
  <c r="K85" i="31"/>
  <c r="J85" i="31"/>
  <c r="B85" i="31"/>
  <c r="A85" i="31"/>
  <c r="R84" i="31"/>
  <c r="Q84" i="31"/>
  <c r="O84" i="31"/>
  <c r="N84" i="31"/>
  <c r="M84" i="31"/>
  <c r="L84" i="31"/>
  <c r="K84" i="31"/>
  <c r="J84" i="31"/>
  <c r="B84" i="31"/>
  <c r="A84" i="31"/>
  <c r="R83" i="31"/>
  <c r="Q83" i="31"/>
  <c r="O83" i="31"/>
  <c r="N83" i="31"/>
  <c r="M83" i="31"/>
  <c r="L83" i="31"/>
  <c r="K83" i="31"/>
  <c r="J83" i="31"/>
  <c r="B83" i="31"/>
  <c r="A83" i="31"/>
  <c r="R82" i="31"/>
  <c r="Q82" i="31"/>
  <c r="O82" i="31"/>
  <c r="N82" i="31"/>
  <c r="M82" i="31"/>
  <c r="L82" i="31"/>
  <c r="K82" i="31"/>
  <c r="J82" i="31"/>
  <c r="B82" i="31"/>
  <c r="A82" i="31"/>
  <c r="R81" i="31"/>
  <c r="Q81" i="31"/>
  <c r="O81" i="31"/>
  <c r="N81" i="31"/>
  <c r="M81" i="31"/>
  <c r="L81" i="31"/>
  <c r="K81" i="31"/>
  <c r="J81" i="31"/>
  <c r="B81" i="31"/>
  <c r="A81" i="31"/>
  <c r="R80" i="31"/>
  <c r="Q80" i="31"/>
  <c r="O80" i="31"/>
  <c r="N80" i="31"/>
  <c r="M80" i="31"/>
  <c r="L80" i="31"/>
  <c r="K80" i="31"/>
  <c r="J80" i="31"/>
  <c r="B80" i="31"/>
  <c r="A80" i="31"/>
  <c r="R79" i="31"/>
  <c r="Q79" i="31"/>
  <c r="O79" i="31"/>
  <c r="N79" i="31"/>
  <c r="M79" i="31"/>
  <c r="L79" i="31"/>
  <c r="K79" i="31"/>
  <c r="J79" i="31"/>
  <c r="B79" i="31"/>
  <c r="A79" i="31"/>
  <c r="R78" i="31"/>
  <c r="Q78" i="31"/>
  <c r="O78" i="31"/>
  <c r="N78" i="31"/>
  <c r="M78" i="31"/>
  <c r="L78" i="31"/>
  <c r="K78" i="31"/>
  <c r="J78" i="31"/>
  <c r="B78" i="31"/>
  <c r="A78" i="31"/>
  <c r="R77" i="31"/>
  <c r="Q77" i="31"/>
  <c r="O77" i="31"/>
  <c r="N77" i="31"/>
  <c r="M77" i="31"/>
  <c r="L77" i="31"/>
  <c r="K77" i="31"/>
  <c r="J77" i="31"/>
  <c r="B77" i="31"/>
  <c r="A77" i="31"/>
  <c r="R76" i="31"/>
  <c r="Q76" i="31"/>
  <c r="O76" i="31"/>
  <c r="N76" i="31"/>
  <c r="M76" i="31"/>
  <c r="L76" i="31"/>
  <c r="K76" i="31"/>
  <c r="J76" i="31"/>
  <c r="B76" i="31"/>
  <c r="A76" i="31"/>
  <c r="R75" i="31"/>
  <c r="Q75" i="31"/>
  <c r="O75" i="31"/>
  <c r="N75" i="31"/>
  <c r="M75" i="31"/>
  <c r="L75" i="31"/>
  <c r="K75" i="31"/>
  <c r="J75" i="31"/>
  <c r="B75" i="31"/>
  <c r="A75" i="31"/>
  <c r="R74" i="31"/>
  <c r="Q74" i="31"/>
  <c r="O74" i="31"/>
  <c r="N74" i="31"/>
  <c r="M74" i="31"/>
  <c r="L74" i="31"/>
  <c r="K74" i="31"/>
  <c r="J74" i="31"/>
  <c r="B74" i="31"/>
  <c r="A74" i="31"/>
  <c r="R73" i="31"/>
  <c r="Q73" i="31"/>
  <c r="O73" i="31"/>
  <c r="N73" i="31"/>
  <c r="M73" i="31"/>
  <c r="L73" i="31"/>
  <c r="K73" i="31"/>
  <c r="J73" i="31"/>
  <c r="B73" i="31"/>
  <c r="A73" i="31"/>
  <c r="R72" i="31"/>
  <c r="Q72" i="31"/>
  <c r="O72" i="31"/>
  <c r="N72" i="31"/>
  <c r="M72" i="31"/>
  <c r="L72" i="31"/>
  <c r="K72" i="31"/>
  <c r="J72" i="31"/>
  <c r="B72" i="31"/>
  <c r="A72" i="31"/>
  <c r="R71" i="31"/>
  <c r="Q71" i="31"/>
  <c r="O71" i="31"/>
  <c r="N71" i="31"/>
  <c r="M71" i="31"/>
  <c r="L71" i="31"/>
  <c r="K71" i="31"/>
  <c r="J71" i="31"/>
  <c r="B71" i="31"/>
  <c r="A71" i="31"/>
  <c r="R70" i="31"/>
  <c r="Q70" i="31"/>
  <c r="O70" i="31"/>
  <c r="N70" i="31"/>
  <c r="M70" i="31"/>
  <c r="L70" i="31"/>
  <c r="K70" i="31"/>
  <c r="J70" i="31"/>
  <c r="B70" i="31"/>
  <c r="A70" i="31"/>
  <c r="R69" i="31"/>
  <c r="Q69" i="31"/>
  <c r="O69" i="31"/>
  <c r="N69" i="31"/>
  <c r="M69" i="31"/>
  <c r="L69" i="31"/>
  <c r="K69" i="31"/>
  <c r="J69" i="31"/>
  <c r="B69" i="31"/>
  <c r="A69" i="31"/>
  <c r="R68" i="31"/>
  <c r="Q68" i="31"/>
  <c r="O68" i="31"/>
  <c r="N68" i="31"/>
  <c r="M68" i="31"/>
  <c r="L68" i="31"/>
  <c r="K68" i="31"/>
  <c r="J68" i="31"/>
  <c r="B68" i="31"/>
  <c r="A68" i="31"/>
  <c r="R67" i="31"/>
  <c r="Q67" i="31"/>
  <c r="O67" i="31"/>
  <c r="N67" i="31"/>
  <c r="M67" i="31"/>
  <c r="L67" i="31"/>
  <c r="K67" i="31"/>
  <c r="J67" i="31"/>
  <c r="B67" i="31"/>
  <c r="A67" i="31"/>
  <c r="R66" i="31"/>
  <c r="Q66" i="31"/>
  <c r="O66" i="31"/>
  <c r="N66" i="31"/>
  <c r="M66" i="31"/>
  <c r="L66" i="31"/>
  <c r="K66" i="31"/>
  <c r="J66" i="31"/>
  <c r="B66" i="31"/>
  <c r="A66" i="31"/>
  <c r="R65" i="31"/>
  <c r="Q65" i="31"/>
  <c r="O65" i="31"/>
  <c r="N65" i="31"/>
  <c r="M65" i="31"/>
  <c r="L65" i="31"/>
  <c r="K65" i="31"/>
  <c r="J65" i="31"/>
  <c r="B65" i="31"/>
  <c r="A65" i="31"/>
  <c r="R64" i="31"/>
  <c r="Q64" i="31"/>
  <c r="O64" i="31"/>
  <c r="N64" i="31"/>
  <c r="M64" i="31"/>
  <c r="L64" i="31"/>
  <c r="K64" i="31"/>
  <c r="J64" i="31"/>
  <c r="B64" i="31"/>
  <c r="A64" i="31"/>
  <c r="R63" i="31"/>
  <c r="Q63" i="31"/>
  <c r="O63" i="31"/>
  <c r="N63" i="31"/>
  <c r="M63" i="31"/>
  <c r="L63" i="31"/>
  <c r="K63" i="31"/>
  <c r="J63" i="31"/>
  <c r="B63" i="31"/>
  <c r="A63" i="31"/>
  <c r="R62" i="31"/>
  <c r="Q62" i="31"/>
  <c r="P62" i="31"/>
  <c r="O62" i="31"/>
  <c r="N62" i="31"/>
  <c r="M62" i="31"/>
  <c r="L62" i="31"/>
  <c r="K62" i="31"/>
  <c r="J62" i="31"/>
  <c r="B62" i="31"/>
  <c r="A62" i="31"/>
  <c r="R61" i="31"/>
  <c r="Q61" i="31"/>
  <c r="P61" i="31"/>
  <c r="O61" i="31"/>
  <c r="N61" i="31"/>
  <c r="M61" i="31"/>
  <c r="L61" i="31"/>
  <c r="K61" i="31"/>
  <c r="J61" i="31"/>
  <c r="B61" i="31"/>
  <c r="A61" i="31"/>
  <c r="R60" i="31"/>
  <c r="Q60" i="31"/>
  <c r="P60" i="31"/>
  <c r="O60" i="31"/>
  <c r="N60" i="31"/>
  <c r="M60" i="31"/>
  <c r="L60" i="31"/>
  <c r="K60" i="31"/>
  <c r="J60" i="31"/>
  <c r="B60" i="31"/>
  <c r="A60" i="31"/>
  <c r="R59" i="31"/>
  <c r="Q59" i="31"/>
  <c r="P59" i="31"/>
  <c r="O59" i="31"/>
  <c r="N59" i="31"/>
  <c r="M59" i="31"/>
  <c r="L59" i="31"/>
  <c r="K59" i="31"/>
  <c r="J59" i="31"/>
  <c r="B59" i="31"/>
  <c r="A59" i="31"/>
  <c r="R58" i="31"/>
  <c r="Q58" i="31"/>
  <c r="P58" i="31"/>
  <c r="O58" i="31"/>
  <c r="N58" i="31"/>
  <c r="M58" i="31"/>
  <c r="L58" i="31"/>
  <c r="K58" i="31"/>
  <c r="J58" i="31"/>
  <c r="B58" i="31"/>
  <c r="A58" i="31"/>
  <c r="R57" i="31"/>
  <c r="Q57" i="31"/>
  <c r="P57" i="31"/>
  <c r="O57" i="31"/>
  <c r="N57" i="31"/>
  <c r="M57" i="31"/>
  <c r="L57" i="31"/>
  <c r="K57" i="31"/>
  <c r="J57" i="31"/>
  <c r="B57" i="31"/>
  <c r="A57" i="31"/>
  <c r="R56" i="31"/>
  <c r="Q56" i="31"/>
  <c r="P56" i="31"/>
  <c r="O56" i="31"/>
  <c r="N56" i="31"/>
  <c r="M56" i="31"/>
  <c r="L56" i="31"/>
  <c r="K56" i="31"/>
  <c r="J56" i="31"/>
  <c r="B56" i="31"/>
  <c r="A56" i="31"/>
  <c r="R55" i="31"/>
  <c r="Q55" i="31"/>
  <c r="P55" i="31"/>
  <c r="O55" i="31"/>
  <c r="N55" i="31"/>
  <c r="M55" i="31"/>
  <c r="L55" i="31"/>
  <c r="K55" i="31"/>
  <c r="J55" i="31"/>
  <c r="B55" i="31"/>
  <c r="A55" i="31"/>
  <c r="R54" i="31"/>
  <c r="Q54" i="31"/>
  <c r="P54" i="31"/>
  <c r="O54" i="31"/>
  <c r="N54" i="31"/>
  <c r="M54" i="31"/>
  <c r="L54" i="31"/>
  <c r="K54" i="31"/>
  <c r="J54" i="31"/>
  <c r="B54" i="31"/>
  <c r="A54" i="31"/>
  <c r="R53" i="31"/>
  <c r="Q53" i="31"/>
  <c r="P53" i="31"/>
  <c r="O53" i="31"/>
  <c r="N53" i="31"/>
  <c r="M53" i="31"/>
  <c r="L53" i="31"/>
  <c r="K53" i="31"/>
  <c r="J53" i="31"/>
  <c r="B53" i="31"/>
  <c r="A53" i="31"/>
  <c r="R52" i="31"/>
  <c r="Q52" i="31"/>
  <c r="P52" i="31"/>
  <c r="O52" i="31"/>
  <c r="N52" i="31"/>
  <c r="M52" i="31"/>
  <c r="L52" i="31"/>
  <c r="K52" i="31"/>
  <c r="J52" i="31"/>
  <c r="B52" i="31"/>
  <c r="A52" i="31"/>
  <c r="R51" i="31"/>
  <c r="Q51" i="31"/>
  <c r="P51" i="31"/>
  <c r="O51" i="31"/>
  <c r="N51" i="31"/>
  <c r="M51" i="31"/>
  <c r="L51" i="31"/>
  <c r="K51" i="31"/>
  <c r="J51" i="31"/>
  <c r="B51" i="31"/>
  <c r="A51" i="31"/>
  <c r="R50" i="31"/>
  <c r="Q50" i="31"/>
  <c r="P50" i="31"/>
  <c r="O50" i="31"/>
  <c r="N50" i="31"/>
  <c r="M50" i="31"/>
  <c r="L50" i="31"/>
  <c r="K50" i="31"/>
  <c r="J50" i="31"/>
  <c r="B50" i="31"/>
  <c r="A50" i="31"/>
  <c r="R49" i="31"/>
  <c r="Q49" i="31"/>
  <c r="P49" i="31"/>
  <c r="O49" i="31"/>
  <c r="N49" i="31"/>
  <c r="M49" i="31"/>
  <c r="L49" i="31"/>
  <c r="K49" i="31"/>
  <c r="J49" i="31"/>
  <c r="B49" i="31"/>
  <c r="A49" i="31"/>
  <c r="R48" i="31"/>
  <c r="Q48" i="31"/>
  <c r="P48" i="31"/>
  <c r="O48" i="31"/>
  <c r="N48" i="31"/>
  <c r="M48" i="31"/>
  <c r="L48" i="31"/>
  <c r="K48" i="31"/>
  <c r="J48" i="31"/>
  <c r="B48" i="31"/>
  <c r="A48" i="31"/>
  <c r="R47" i="31"/>
  <c r="Q47" i="31"/>
  <c r="P47" i="31"/>
  <c r="O47" i="31"/>
  <c r="N47" i="31"/>
  <c r="M47" i="31"/>
  <c r="L47" i="31"/>
  <c r="K47" i="31"/>
  <c r="J47" i="31"/>
  <c r="B47" i="31"/>
  <c r="A47" i="31"/>
  <c r="R46" i="31"/>
  <c r="Q46" i="31"/>
  <c r="P46" i="31"/>
  <c r="O46" i="31"/>
  <c r="N46" i="31"/>
  <c r="M46" i="31"/>
  <c r="L46" i="31"/>
  <c r="K46" i="31"/>
  <c r="J46" i="31"/>
  <c r="B46" i="31"/>
  <c r="A46" i="31"/>
  <c r="R45" i="31"/>
  <c r="Q45" i="31"/>
  <c r="P45" i="31"/>
  <c r="O45" i="31"/>
  <c r="N45" i="31"/>
  <c r="M45" i="31"/>
  <c r="L45" i="31"/>
  <c r="K45" i="31"/>
  <c r="J45" i="31"/>
  <c r="B45" i="31"/>
  <c r="A45" i="31"/>
  <c r="R44" i="31"/>
  <c r="Q44" i="31"/>
  <c r="P44" i="31"/>
  <c r="O44" i="31"/>
  <c r="N44" i="31"/>
  <c r="M44" i="31"/>
  <c r="L44" i="31"/>
  <c r="K44" i="31"/>
  <c r="J44" i="31"/>
  <c r="B44" i="31"/>
  <c r="A44" i="31"/>
  <c r="R43" i="31"/>
  <c r="Q43" i="31"/>
  <c r="P43" i="31"/>
  <c r="O43" i="31"/>
  <c r="N43" i="31"/>
  <c r="M43" i="31"/>
  <c r="L43" i="31"/>
  <c r="K43" i="31"/>
  <c r="J43" i="31"/>
  <c r="B43" i="31"/>
  <c r="A43" i="31"/>
  <c r="R42" i="31"/>
  <c r="Q42" i="31"/>
  <c r="P42" i="31"/>
  <c r="O42" i="31"/>
  <c r="N42" i="31"/>
  <c r="M42" i="31"/>
  <c r="L42" i="31"/>
  <c r="K42" i="31"/>
  <c r="J42" i="31"/>
  <c r="B42" i="31"/>
  <c r="A42" i="31"/>
  <c r="R41" i="31"/>
  <c r="Q41" i="31"/>
  <c r="P41" i="31"/>
  <c r="O41" i="31"/>
  <c r="N41" i="31"/>
  <c r="M41" i="31"/>
  <c r="L41" i="31"/>
  <c r="K41" i="31"/>
  <c r="J41" i="31"/>
  <c r="B41" i="31"/>
  <c r="A41" i="31"/>
  <c r="R40" i="31"/>
  <c r="Q40" i="31"/>
  <c r="P40" i="31"/>
  <c r="O40" i="31"/>
  <c r="N40" i="31"/>
  <c r="M40" i="31"/>
  <c r="L40" i="31"/>
  <c r="K40" i="31"/>
  <c r="J40" i="31"/>
  <c r="B40" i="31"/>
  <c r="A40" i="31"/>
  <c r="R39" i="31"/>
  <c r="Q39" i="31"/>
  <c r="P39" i="31"/>
  <c r="O39" i="31"/>
  <c r="N39" i="31"/>
  <c r="M39" i="31"/>
  <c r="L39" i="31"/>
  <c r="K39" i="31"/>
  <c r="J39" i="31"/>
  <c r="B39" i="31"/>
  <c r="A39" i="31"/>
  <c r="R38" i="31"/>
  <c r="Q38" i="31"/>
  <c r="P38" i="31"/>
  <c r="O38" i="31"/>
  <c r="N38" i="31"/>
  <c r="M38" i="31"/>
  <c r="L38" i="31"/>
  <c r="K38" i="31"/>
  <c r="J38" i="31"/>
  <c r="B38" i="31"/>
  <c r="A38" i="31"/>
  <c r="R37" i="31"/>
  <c r="Q37" i="31"/>
  <c r="P37" i="31"/>
  <c r="O37" i="31"/>
  <c r="N37" i="31"/>
  <c r="M37" i="31"/>
  <c r="L37" i="31"/>
  <c r="K37" i="31"/>
  <c r="J37" i="31"/>
  <c r="B37" i="31"/>
  <c r="A37" i="31"/>
  <c r="R36" i="31"/>
  <c r="Q36" i="31"/>
  <c r="P36" i="31"/>
  <c r="O36" i="31"/>
  <c r="N36" i="31"/>
  <c r="M36" i="31"/>
  <c r="L36" i="31"/>
  <c r="K36" i="31"/>
  <c r="J36" i="31"/>
  <c r="B36" i="31"/>
  <c r="A36" i="31"/>
  <c r="R35" i="31"/>
  <c r="Q35" i="31"/>
  <c r="P35" i="31"/>
  <c r="O35" i="31"/>
  <c r="N35" i="31"/>
  <c r="M35" i="31"/>
  <c r="L35" i="31"/>
  <c r="K35" i="31"/>
  <c r="J35" i="31"/>
  <c r="B35" i="31"/>
  <c r="A35" i="31"/>
  <c r="R34" i="31"/>
  <c r="Q34" i="31"/>
  <c r="P34" i="31"/>
  <c r="O34" i="31"/>
  <c r="N34" i="31"/>
  <c r="M34" i="31"/>
  <c r="L34" i="31"/>
  <c r="K34" i="31"/>
  <c r="J34" i="31"/>
  <c r="B34" i="31"/>
  <c r="A34" i="31"/>
  <c r="R33" i="31"/>
  <c r="Q33" i="31"/>
  <c r="P33" i="31"/>
  <c r="O33" i="31"/>
  <c r="N33" i="31"/>
  <c r="M33" i="31"/>
  <c r="L33" i="31"/>
  <c r="K33" i="31"/>
  <c r="J33" i="31"/>
  <c r="B33" i="31"/>
  <c r="A33" i="31"/>
  <c r="R32" i="31"/>
  <c r="Q32" i="31"/>
  <c r="P32" i="31"/>
  <c r="O32" i="31"/>
  <c r="N32" i="31"/>
  <c r="M32" i="31"/>
  <c r="L32" i="31"/>
  <c r="K32" i="31"/>
  <c r="J32" i="31"/>
  <c r="B32" i="31"/>
  <c r="A32" i="31"/>
  <c r="R31" i="31"/>
  <c r="Q31" i="31"/>
  <c r="P31" i="31"/>
  <c r="O31" i="31"/>
  <c r="N31" i="31"/>
  <c r="M31" i="31"/>
  <c r="L31" i="31"/>
  <c r="K31" i="31"/>
  <c r="J31" i="31"/>
  <c r="B31" i="31"/>
  <c r="A31" i="31"/>
  <c r="R30" i="31"/>
  <c r="Q30" i="31"/>
  <c r="P30" i="31"/>
  <c r="O30" i="31"/>
  <c r="N30" i="31"/>
  <c r="M30" i="31"/>
  <c r="L30" i="31"/>
  <c r="K30" i="31"/>
  <c r="J30" i="31"/>
  <c r="B30" i="31"/>
  <c r="A30" i="31"/>
  <c r="R29" i="31"/>
  <c r="Q29" i="31"/>
  <c r="P29" i="31"/>
  <c r="O29" i="31"/>
  <c r="N29" i="31"/>
  <c r="M29" i="31"/>
  <c r="L29" i="31"/>
  <c r="K29" i="31"/>
  <c r="J29" i="31"/>
  <c r="B29" i="31"/>
  <c r="A29" i="31"/>
  <c r="R28" i="31"/>
  <c r="Q28" i="31"/>
  <c r="P28" i="31"/>
  <c r="O28" i="31"/>
  <c r="N28" i="31"/>
  <c r="M28" i="31"/>
  <c r="L28" i="31"/>
  <c r="K28" i="31"/>
  <c r="J28" i="31"/>
  <c r="B28" i="31"/>
  <c r="A28" i="31"/>
  <c r="R27" i="31"/>
  <c r="Q27" i="31"/>
  <c r="P27" i="31"/>
  <c r="O27" i="31"/>
  <c r="N27" i="31"/>
  <c r="M27" i="31"/>
  <c r="L27" i="31"/>
  <c r="K27" i="31"/>
  <c r="J27" i="31"/>
  <c r="B27" i="31"/>
  <c r="A27" i="31"/>
  <c r="R26" i="31"/>
  <c r="Q26" i="31"/>
  <c r="P26" i="31"/>
  <c r="O26" i="31"/>
  <c r="N26" i="31"/>
  <c r="M26" i="31"/>
  <c r="L26" i="31"/>
  <c r="K26" i="31"/>
  <c r="J26" i="31"/>
  <c r="B26" i="31"/>
  <c r="A26" i="31"/>
  <c r="R25" i="31"/>
  <c r="Q25" i="31"/>
  <c r="P25" i="31"/>
  <c r="O25" i="31"/>
  <c r="N25" i="31"/>
  <c r="M25" i="31"/>
  <c r="L25" i="31"/>
  <c r="K25" i="31"/>
  <c r="J25" i="31"/>
  <c r="B25" i="31"/>
  <c r="A25" i="31"/>
  <c r="R24" i="31"/>
  <c r="Q24" i="31"/>
  <c r="P24" i="31"/>
  <c r="O24" i="31"/>
  <c r="N24" i="31"/>
  <c r="M24" i="31"/>
  <c r="L24" i="31"/>
  <c r="K24" i="31"/>
  <c r="J24" i="31"/>
  <c r="B24" i="31"/>
  <c r="A24" i="31"/>
  <c r="R23" i="31"/>
  <c r="Q23" i="31"/>
  <c r="P23" i="31"/>
  <c r="O23" i="31"/>
  <c r="N23" i="31"/>
  <c r="M23" i="31"/>
  <c r="L23" i="31"/>
  <c r="K23" i="31"/>
  <c r="J23" i="31"/>
  <c r="B23" i="31"/>
  <c r="A23" i="31"/>
  <c r="R22" i="31"/>
  <c r="Q22" i="31"/>
  <c r="P22" i="31"/>
  <c r="O22" i="31"/>
  <c r="N22" i="31"/>
  <c r="M22" i="31"/>
  <c r="L22" i="31"/>
  <c r="K22" i="31"/>
  <c r="J22" i="31"/>
  <c r="B22" i="31"/>
  <c r="A22" i="31"/>
  <c r="R21" i="31"/>
  <c r="Q21" i="31"/>
  <c r="P21" i="31"/>
  <c r="O21" i="31"/>
  <c r="N21" i="31"/>
  <c r="M21" i="31"/>
  <c r="L21" i="31"/>
  <c r="K21" i="31"/>
  <c r="J21" i="31"/>
  <c r="B21" i="31"/>
  <c r="A21" i="31"/>
  <c r="R20" i="31"/>
  <c r="Q20" i="31"/>
  <c r="P20" i="31"/>
  <c r="O20" i="31"/>
  <c r="N20" i="31"/>
  <c r="M20" i="31"/>
  <c r="L20" i="31"/>
  <c r="K20" i="31"/>
  <c r="J20" i="31"/>
  <c r="B20" i="31"/>
  <c r="A20" i="31"/>
  <c r="R19" i="31"/>
  <c r="Q19" i="31"/>
  <c r="P19" i="31"/>
  <c r="O19" i="31"/>
  <c r="N19" i="31"/>
  <c r="M19" i="31"/>
  <c r="L19" i="31"/>
  <c r="K19" i="31"/>
  <c r="J19" i="31"/>
  <c r="B19" i="31"/>
  <c r="A19" i="31"/>
  <c r="R18" i="31"/>
  <c r="Q18" i="31"/>
  <c r="P18" i="31"/>
  <c r="O18" i="31"/>
  <c r="N18" i="31"/>
  <c r="M18" i="31"/>
  <c r="L18" i="31"/>
  <c r="K18" i="31"/>
  <c r="J18" i="31"/>
  <c r="B18" i="31"/>
  <c r="A18" i="31"/>
  <c r="R17" i="31"/>
  <c r="Q17" i="31"/>
  <c r="P17" i="31"/>
  <c r="O17" i="31"/>
  <c r="N17" i="31"/>
  <c r="M17" i="31"/>
  <c r="L17" i="31"/>
  <c r="K17" i="31"/>
  <c r="J17" i="31"/>
  <c r="B17" i="31"/>
  <c r="A17" i="31"/>
  <c r="R16" i="31"/>
  <c r="Q16" i="31"/>
  <c r="P16" i="31"/>
  <c r="O16" i="31"/>
  <c r="N16" i="31"/>
  <c r="M16" i="31"/>
  <c r="L16" i="31"/>
  <c r="K16" i="31"/>
  <c r="J16" i="31"/>
  <c r="B16" i="31"/>
  <c r="A16" i="31"/>
  <c r="R15" i="31"/>
  <c r="Q15" i="31"/>
  <c r="P15" i="31"/>
  <c r="O15" i="31"/>
  <c r="N15" i="31"/>
  <c r="M15" i="31"/>
  <c r="L15" i="31"/>
  <c r="K15" i="31"/>
  <c r="J15" i="31"/>
  <c r="B15" i="31"/>
  <c r="A15" i="31"/>
  <c r="R14" i="31"/>
  <c r="Q14" i="31"/>
  <c r="P14" i="31"/>
  <c r="O14" i="31"/>
  <c r="N14" i="31"/>
  <c r="M14" i="31"/>
  <c r="L14" i="31"/>
  <c r="K14" i="31"/>
  <c r="J14" i="31"/>
  <c r="B14" i="31"/>
  <c r="A14" i="31"/>
  <c r="R13" i="31"/>
  <c r="Q13" i="31"/>
  <c r="P13" i="31"/>
  <c r="O13" i="31"/>
  <c r="N13" i="31"/>
  <c r="M13" i="31"/>
  <c r="L13" i="31"/>
  <c r="K13" i="31"/>
  <c r="J13" i="31"/>
  <c r="B13" i="31"/>
  <c r="A13" i="31"/>
  <c r="R12" i="31"/>
  <c r="Q12" i="31"/>
  <c r="P12" i="31"/>
  <c r="O12" i="31"/>
  <c r="N12" i="31"/>
  <c r="M12" i="31"/>
  <c r="L12" i="31"/>
  <c r="K12" i="31"/>
  <c r="J12" i="31"/>
  <c r="B12" i="31"/>
  <c r="A12" i="31"/>
  <c r="R11" i="31"/>
  <c r="Q11" i="31"/>
  <c r="P11" i="31"/>
  <c r="O11" i="31"/>
  <c r="N11" i="31"/>
  <c r="M11" i="31"/>
  <c r="L11" i="31"/>
  <c r="K11" i="31"/>
  <c r="J11" i="31"/>
  <c r="B11" i="31"/>
  <c r="A11" i="31"/>
  <c r="R10" i="31"/>
  <c r="Q10" i="31"/>
  <c r="P10" i="31"/>
  <c r="O10" i="31"/>
  <c r="N10" i="31"/>
  <c r="M10" i="31"/>
  <c r="L10" i="31"/>
  <c r="K10" i="31"/>
  <c r="J10" i="31"/>
  <c r="B10" i="31"/>
  <c r="A10" i="31"/>
  <c r="R9" i="31"/>
  <c r="Q9" i="31"/>
  <c r="P9" i="31"/>
  <c r="O9" i="31"/>
  <c r="N9" i="31"/>
  <c r="M9" i="31"/>
  <c r="L9" i="31"/>
  <c r="K9" i="31"/>
  <c r="J9" i="31"/>
  <c r="B9" i="31"/>
  <c r="A9" i="31"/>
  <c r="R8" i="31"/>
  <c r="Q8" i="31"/>
  <c r="P8" i="31"/>
  <c r="O8" i="31"/>
  <c r="N8" i="31"/>
  <c r="M8" i="31"/>
  <c r="L8" i="31"/>
  <c r="K8" i="31"/>
  <c r="J8" i="31"/>
  <c r="B8" i="31"/>
  <c r="A8" i="31"/>
  <c r="R7" i="31"/>
  <c r="Q7" i="31"/>
  <c r="P7" i="31"/>
  <c r="O7" i="31"/>
  <c r="N7" i="31"/>
  <c r="M7" i="31"/>
  <c r="L7" i="31"/>
  <c r="K7" i="31"/>
  <c r="J7" i="31"/>
  <c r="B7" i="31"/>
  <c r="A7" i="31"/>
  <c r="R6" i="31"/>
  <c r="Q6" i="31"/>
  <c r="P6" i="31"/>
  <c r="O6" i="31"/>
  <c r="N6" i="31"/>
  <c r="M6" i="31"/>
  <c r="L6" i="31"/>
  <c r="K6" i="31"/>
  <c r="J6" i="31"/>
  <c r="B6" i="31"/>
  <c r="A6" i="31"/>
  <c r="R5" i="31"/>
  <c r="Q5" i="31"/>
  <c r="P5" i="31"/>
  <c r="O5" i="31"/>
  <c r="N5" i="31"/>
  <c r="M5" i="31"/>
  <c r="L5" i="31"/>
  <c r="K5" i="31"/>
  <c r="J5" i="31"/>
  <c r="B5" i="31"/>
  <c r="A5" i="31"/>
  <c r="R4" i="31"/>
  <c r="Q4" i="31"/>
  <c r="P4" i="31"/>
  <c r="O4" i="31"/>
  <c r="N4" i="31"/>
  <c r="M4" i="31"/>
  <c r="L4" i="31"/>
  <c r="K4" i="31"/>
  <c r="J4" i="31"/>
  <c r="B4" i="31"/>
  <c r="A4" i="31"/>
  <c r="R3" i="31"/>
  <c r="Q3" i="31"/>
  <c r="P3" i="31"/>
  <c r="O3" i="31"/>
  <c r="N3" i="31"/>
  <c r="M3" i="31"/>
  <c r="L3" i="31"/>
  <c r="K3" i="31"/>
  <c r="J3" i="31"/>
  <c r="B3" i="31"/>
  <c r="A3" i="31"/>
  <c r="R2" i="31"/>
  <c r="Q2" i="31"/>
  <c r="P2" i="31"/>
  <c r="O2" i="31"/>
  <c r="N2" i="31"/>
  <c r="M2" i="31"/>
  <c r="L2" i="31"/>
  <c r="K2" i="31"/>
  <c r="J2" i="31"/>
  <c r="B2" i="31"/>
  <c r="A2" i="31"/>
  <c r="Q556" i="31"/>
  <c r="P556" i="31"/>
  <c r="O556" i="31"/>
  <c r="N556" i="31"/>
  <c r="M556" i="31"/>
  <c r="L556" i="31"/>
  <c r="K556" i="31"/>
  <c r="B556" i="31"/>
  <c r="A556" i="31"/>
  <c r="I2024" i="31"/>
  <c r="C2024" i="31"/>
  <c r="I2023" i="31"/>
  <c r="C2023" i="31"/>
  <c r="I2022" i="31"/>
  <c r="C2022" i="31"/>
  <c r="I2021" i="31"/>
  <c r="C2021" i="31"/>
  <c r="I2019" i="31"/>
  <c r="C2019" i="31"/>
  <c r="I2018" i="31"/>
  <c r="C2018" i="31"/>
  <c r="I2017" i="31"/>
  <c r="C2017" i="31"/>
  <c r="I2016" i="31"/>
  <c r="C2016" i="31"/>
  <c r="I2014" i="31"/>
  <c r="C2014" i="31"/>
  <c r="I2013" i="31"/>
  <c r="C2013" i="31"/>
  <c r="I2012" i="31"/>
  <c r="C2012" i="31"/>
  <c r="I2011" i="31"/>
  <c r="C2011" i="31"/>
  <c r="I2009" i="31"/>
  <c r="C2009" i="31"/>
  <c r="I2008" i="31"/>
  <c r="C2008" i="31"/>
  <c r="I2007" i="31"/>
  <c r="C2007" i="31"/>
  <c r="I2006" i="31"/>
  <c r="C2006" i="31"/>
  <c r="I2004" i="31"/>
  <c r="C2004" i="31"/>
  <c r="I2003" i="31"/>
  <c r="C2003" i="31"/>
  <c r="I2002" i="31"/>
  <c r="C2002" i="31"/>
  <c r="I2001" i="31"/>
  <c r="C2001" i="31"/>
  <c r="I1999" i="31"/>
  <c r="C1999" i="31"/>
  <c r="I1998" i="31"/>
  <c r="C1998" i="31"/>
  <c r="I1997" i="31"/>
  <c r="C1997" i="31"/>
  <c r="I1996" i="31"/>
  <c r="C1996" i="31"/>
  <c r="I1994" i="31"/>
  <c r="C1994" i="31"/>
  <c r="I1993" i="31"/>
  <c r="C1993" i="31"/>
  <c r="I1992" i="31"/>
  <c r="C1992" i="31"/>
  <c r="I1991" i="31"/>
  <c r="C1991" i="31"/>
  <c r="I1989" i="31"/>
  <c r="C1989" i="31"/>
  <c r="I1988" i="31"/>
  <c r="C1988" i="31"/>
  <c r="I1987" i="31"/>
  <c r="C1987" i="31"/>
  <c r="I1986" i="31"/>
  <c r="C1986" i="31"/>
  <c r="I1984" i="31"/>
  <c r="C1984" i="31"/>
  <c r="I1983" i="31"/>
  <c r="C1983" i="31"/>
  <c r="I1982" i="31"/>
  <c r="C1982" i="31"/>
  <c r="I1981" i="31"/>
  <c r="C1981" i="31"/>
  <c r="I1979" i="31"/>
  <c r="C1979" i="31"/>
  <c r="I1978" i="31"/>
  <c r="C1978" i="31"/>
  <c r="I1977" i="31"/>
  <c r="C1977" i="31"/>
  <c r="I1976" i="31"/>
  <c r="C1976" i="31"/>
  <c r="I1974" i="31"/>
  <c r="C1974" i="31"/>
  <c r="I1973" i="31"/>
  <c r="C1973" i="31"/>
  <c r="I1972" i="31"/>
  <c r="C1972" i="31"/>
  <c r="I1971" i="31"/>
  <c r="C1971" i="31"/>
  <c r="C1969" i="31"/>
  <c r="C1968" i="31"/>
  <c r="C1967" i="31"/>
  <c r="C1966" i="31"/>
  <c r="C1965" i="31"/>
  <c r="C1964" i="31"/>
  <c r="C1962" i="31"/>
  <c r="C1961" i="31"/>
  <c r="C1960" i="31"/>
  <c r="C1959" i="31"/>
  <c r="C1958" i="31"/>
  <c r="C1957" i="31"/>
  <c r="C1956" i="31"/>
  <c r="C1955" i="31"/>
  <c r="C1954" i="31"/>
  <c r="C1953" i="31"/>
  <c r="C1952" i="31"/>
  <c r="C1951" i="31"/>
  <c r="C1950" i="31"/>
  <c r="C1949" i="31"/>
  <c r="C1948" i="31"/>
  <c r="C1947" i="31"/>
  <c r="C1946" i="31"/>
  <c r="C1945" i="31"/>
  <c r="C1944" i="31"/>
  <c r="C1943" i="31"/>
  <c r="C1942" i="31"/>
  <c r="C1941" i="31"/>
  <c r="C1940" i="31"/>
  <c r="C1939" i="31"/>
  <c r="C1937" i="31"/>
  <c r="C1936" i="31"/>
  <c r="C1935" i="31"/>
  <c r="C1934" i="31"/>
  <c r="C1933" i="31"/>
  <c r="C1932" i="31"/>
  <c r="C1931" i="31"/>
  <c r="C1930" i="31"/>
  <c r="C1929" i="31"/>
  <c r="C1928" i="31"/>
  <c r="C1927" i="31"/>
  <c r="C1926" i="31"/>
  <c r="C1925" i="31"/>
  <c r="C1924" i="31"/>
  <c r="C1923" i="31"/>
  <c r="C1922" i="31"/>
  <c r="C1921" i="31"/>
  <c r="C1920" i="31"/>
  <c r="C1919" i="31"/>
  <c r="C1918" i="31"/>
  <c r="C1917" i="31"/>
  <c r="C1916" i="31"/>
  <c r="C1915" i="31"/>
  <c r="C1912" i="31"/>
  <c r="C1911" i="31"/>
  <c r="C1910" i="31"/>
  <c r="C1909" i="31"/>
  <c r="C1908" i="31"/>
  <c r="C1904" i="31"/>
  <c r="C1903" i="31"/>
  <c r="C1902" i="31"/>
  <c r="C1901" i="31"/>
  <c r="C1900" i="31"/>
  <c r="C1899" i="31"/>
  <c r="C1897" i="31"/>
  <c r="C1896" i="31"/>
  <c r="C1895" i="31"/>
  <c r="C1894" i="31"/>
  <c r="C1893" i="31"/>
  <c r="C1892" i="31"/>
  <c r="C1891" i="31"/>
  <c r="C1890" i="31"/>
  <c r="C1889" i="31"/>
  <c r="C1888" i="31"/>
  <c r="C1887" i="31"/>
  <c r="C1886" i="31"/>
  <c r="C1885" i="31"/>
  <c r="C1884" i="31"/>
  <c r="C1883" i="31"/>
  <c r="C1882" i="31"/>
  <c r="C1881" i="31"/>
  <c r="C1880" i="31"/>
  <c r="C1879" i="31"/>
  <c r="C1878" i="31"/>
  <c r="C1877" i="31"/>
  <c r="C1876" i="31"/>
  <c r="C1875" i="31"/>
  <c r="C1874" i="31"/>
  <c r="C1872" i="31"/>
  <c r="C1871" i="31"/>
  <c r="C1870" i="31"/>
  <c r="C1869" i="31"/>
  <c r="C1868" i="31"/>
  <c r="C1867" i="31"/>
  <c r="C1866" i="31"/>
  <c r="C1865" i="31"/>
  <c r="C1864" i="31"/>
  <c r="C1863" i="31"/>
  <c r="C1862" i="31"/>
  <c r="C1861" i="31"/>
  <c r="C1860" i="31"/>
  <c r="C1859" i="31"/>
  <c r="C1858" i="31"/>
  <c r="C1857" i="31"/>
  <c r="C1856" i="31"/>
  <c r="C1855" i="31"/>
  <c r="C1854" i="31"/>
  <c r="C1853" i="31"/>
  <c r="C1852" i="31"/>
  <c r="C1851" i="31"/>
  <c r="C1850" i="31"/>
  <c r="C1847" i="31"/>
  <c r="C1846" i="31"/>
  <c r="C1845" i="31"/>
  <c r="C1844" i="31"/>
  <c r="C1843" i="31"/>
  <c r="C1838" i="31"/>
  <c r="C1837" i="31"/>
  <c r="C1836" i="31"/>
  <c r="C1835" i="31"/>
  <c r="C1834" i="31"/>
  <c r="C1833" i="31"/>
  <c r="C1832" i="31"/>
  <c r="C1831" i="31"/>
  <c r="C1830" i="31"/>
  <c r="C1829" i="31"/>
  <c r="C1828" i="31"/>
  <c r="C1827" i="31"/>
  <c r="C1826" i="31"/>
  <c r="C1825" i="31"/>
  <c r="C1824" i="31"/>
  <c r="C1823" i="31"/>
  <c r="C1822" i="31"/>
  <c r="C1821" i="31"/>
  <c r="C1820" i="31"/>
  <c r="C1819" i="31"/>
  <c r="C1818" i="31"/>
  <c r="C1817" i="31"/>
  <c r="C1816" i="31"/>
  <c r="C1815" i="31"/>
  <c r="C1814" i="31"/>
  <c r="C1813" i="31"/>
  <c r="C1812" i="31"/>
  <c r="C1811" i="31"/>
  <c r="C1810" i="31"/>
  <c r="C1809" i="31"/>
  <c r="C1808" i="31"/>
  <c r="C1807" i="31"/>
  <c r="C1806" i="31"/>
  <c r="C1805" i="31"/>
  <c r="C1804" i="31"/>
  <c r="C1803" i="31"/>
  <c r="C1802" i="31"/>
  <c r="C1801" i="31"/>
  <c r="C1800" i="31"/>
  <c r="C1799" i="31"/>
  <c r="C1798" i="31"/>
  <c r="C1797" i="31"/>
  <c r="C1796" i="31"/>
  <c r="C1795" i="31"/>
  <c r="C1794" i="31"/>
  <c r="C1793" i="31"/>
  <c r="C1792" i="31"/>
  <c r="C1791" i="31"/>
  <c r="C1790" i="31"/>
  <c r="C1789" i="31"/>
  <c r="C1788" i="31"/>
  <c r="C1787" i="31"/>
  <c r="C1786" i="31"/>
  <c r="C1785" i="31"/>
  <c r="C1784" i="31"/>
  <c r="C1783" i="31"/>
  <c r="C1782" i="31"/>
  <c r="C1781" i="31"/>
  <c r="C1780" i="31"/>
  <c r="C1779" i="31"/>
  <c r="C1778" i="31"/>
  <c r="C1777" i="31"/>
  <c r="C1776" i="31"/>
  <c r="C1775" i="31"/>
  <c r="C1774" i="31"/>
  <c r="C1773" i="31"/>
  <c r="C1772" i="31"/>
  <c r="C1771" i="31"/>
  <c r="C1770" i="31"/>
  <c r="C1769" i="31"/>
  <c r="C1768" i="31"/>
  <c r="C1767" i="31"/>
  <c r="C1766" i="31"/>
  <c r="C1765" i="31"/>
  <c r="C1764" i="31"/>
  <c r="C1763" i="31"/>
  <c r="C1762" i="31"/>
  <c r="C1761" i="31"/>
  <c r="C1760" i="31"/>
  <c r="C1759" i="31"/>
  <c r="C1758" i="31"/>
  <c r="C1757" i="31"/>
  <c r="C1756" i="31"/>
  <c r="C1755" i="31"/>
  <c r="C1754" i="31"/>
  <c r="C1753" i="31"/>
  <c r="C1752" i="31"/>
  <c r="C1751" i="31"/>
  <c r="C1750" i="31"/>
  <c r="C1749" i="31"/>
  <c r="C1748" i="31"/>
  <c r="C1747" i="31"/>
  <c r="C1746" i="31"/>
  <c r="C1745" i="31"/>
  <c r="C1744" i="31"/>
  <c r="C1743" i="31"/>
  <c r="C1742" i="31"/>
  <c r="C1741" i="31"/>
  <c r="C1740" i="31"/>
  <c r="C1739" i="31"/>
  <c r="C1738" i="31"/>
  <c r="C1737" i="31"/>
  <c r="C1736" i="31"/>
  <c r="C1735" i="31"/>
  <c r="C1734" i="31"/>
  <c r="C1733" i="31"/>
  <c r="C1732" i="31"/>
  <c r="C1731" i="31"/>
  <c r="C1730" i="31"/>
  <c r="C1729" i="31"/>
  <c r="C1728" i="31"/>
  <c r="C1727" i="31"/>
  <c r="C1726" i="31"/>
  <c r="C1725" i="31"/>
  <c r="C1724" i="31"/>
  <c r="C1723" i="31"/>
  <c r="C1722" i="31"/>
  <c r="C1721" i="31"/>
  <c r="C1720" i="31"/>
  <c r="C1719" i="31"/>
  <c r="C1718" i="31"/>
  <c r="C1717" i="31"/>
  <c r="C1716" i="31"/>
  <c r="C1715" i="31"/>
  <c r="C1714" i="31"/>
  <c r="C1713" i="31"/>
  <c r="C1712" i="31"/>
  <c r="C1711" i="31"/>
  <c r="C1710" i="31"/>
  <c r="C1709" i="31"/>
  <c r="C1708" i="31"/>
  <c r="C1707" i="31"/>
  <c r="C1706" i="31"/>
  <c r="C1705" i="31"/>
  <c r="C1704" i="31"/>
  <c r="C1702" i="31"/>
  <c r="C1701" i="31"/>
  <c r="C1700" i="31"/>
  <c r="C1699" i="31"/>
  <c r="C1698" i="31"/>
  <c r="C1697" i="31"/>
  <c r="C1696" i="31"/>
  <c r="C1695" i="31"/>
  <c r="C1694" i="31"/>
  <c r="C1693" i="31"/>
  <c r="C1692" i="31"/>
  <c r="C1691" i="31"/>
  <c r="C1690" i="31"/>
  <c r="C1689" i="31"/>
  <c r="C1687" i="31"/>
  <c r="C1686" i="31"/>
  <c r="C1685" i="31"/>
  <c r="C1684" i="31"/>
  <c r="C1683" i="31"/>
  <c r="C1682" i="31"/>
  <c r="C1681" i="31"/>
  <c r="C1680" i="31"/>
  <c r="C1679" i="31"/>
  <c r="C1678" i="31"/>
  <c r="C1677" i="31"/>
  <c r="C1675" i="31"/>
  <c r="C1674" i="31"/>
  <c r="C1671" i="31"/>
  <c r="C1670" i="31"/>
  <c r="C1669" i="31"/>
  <c r="C1668" i="31"/>
  <c r="C1667" i="31"/>
  <c r="C1666" i="31"/>
  <c r="C1665" i="31"/>
  <c r="C1664" i="31"/>
  <c r="C1663" i="31"/>
  <c r="C1662" i="31"/>
  <c r="C1661" i="31"/>
  <c r="C1660" i="31"/>
  <c r="C1659" i="31"/>
  <c r="C1658" i="31"/>
  <c r="C1657" i="31"/>
  <c r="C1656" i="31"/>
  <c r="C1655" i="31"/>
  <c r="C1654" i="31"/>
  <c r="C1653" i="31"/>
  <c r="C1652" i="31"/>
  <c r="C1651" i="31"/>
  <c r="C1650" i="31"/>
  <c r="C1649" i="31"/>
  <c r="C1648" i="31"/>
  <c r="C1645" i="31"/>
  <c r="C1644" i="31"/>
  <c r="C1643" i="31"/>
  <c r="C1642" i="31"/>
  <c r="C1641" i="31"/>
  <c r="C1640" i="31"/>
  <c r="C1639" i="31"/>
  <c r="C1638" i="31"/>
  <c r="C1637" i="31"/>
  <c r="C1636" i="31"/>
  <c r="C1635" i="31"/>
  <c r="C1634" i="31"/>
  <c r="C1633" i="31"/>
  <c r="C1632" i="31"/>
  <c r="C1631" i="31"/>
  <c r="C1630" i="31"/>
  <c r="C1629" i="31"/>
  <c r="C1628" i="31"/>
  <c r="C1627" i="31"/>
  <c r="C1626" i="31"/>
  <c r="C1624" i="31"/>
  <c r="C1623" i="31"/>
  <c r="C1622" i="31"/>
  <c r="C1621" i="31"/>
  <c r="C1620" i="31"/>
  <c r="C1604" i="31"/>
  <c r="C1603" i="31"/>
  <c r="C1602" i="31"/>
  <c r="C1601" i="31"/>
  <c r="C1600" i="31"/>
  <c r="C1599" i="31"/>
  <c r="C1598" i="31"/>
  <c r="C1597" i="31"/>
  <c r="C1595" i="31"/>
  <c r="C1594" i="31"/>
  <c r="C1593" i="31"/>
  <c r="C1592" i="31"/>
  <c r="C1591" i="31"/>
  <c r="C1590" i="31"/>
  <c r="C1589" i="31"/>
  <c r="C1588" i="31"/>
  <c r="C1587" i="31"/>
  <c r="C1586" i="31"/>
  <c r="C1585" i="31"/>
  <c r="C1584" i="31"/>
  <c r="C1583" i="31"/>
  <c r="C1582" i="31"/>
  <c r="C1581" i="31"/>
  <c r="C1580" i="31"/>
  <c r="C1579" i="31"/>
  <c r="C1576" i="31"/>
  <c r="C1575" i="31"/>
  <c r="C1574" i="31"/>
  <c r="C1572" i="31"/>
  <c r="C1571" i="31"/>
  <c r="C1570" i="31"/>
  <c r="C1568" i="31"/>
  <c r="C1567" i="31"/>
  <c r="C1565" i="31"/>
  <c r="C1564" i="31"/>
  <c r="C1563" i="31"/>
  <c r="C1562" i="31"/>
  <c r="C1561" i="31"/>
  <c r="C1560" i="31"/>
  <c r="C1559" i="31"/>
  <c r="C1558" i="31"/>
  <c r="C1557" i="31"/>
  <c r="C1556" i="31"/>
  <c r="C1555" i="31"/>
  <c r="C1554" i="31"/>
  <c r="C1553" i="31"/>
  <c r="C1552" i="31"/>
  <c r="C1551" i="31"/>
  <c r="C1550" i="31"/>
  <c r="C1549" i="31"/>
  <c r="C1548" i="31"/>
  <c r="C1547" i="31"/>
  <c r="C1546" i="31"/>
  <c r="C1545" i="31"/>
  <c r="C1544" i="31"/>
  <c r="C1543" i="31"/>
  <c r="C1542" i="31"/>
  <c r="C1541" i="31"/>
  <c r="C1540" i="31"/>
  <c r="C1539" i="31"/>
  <c r="C1538" i="31"/>
  <c r="C1537" i="31"/>
  <c r="C1536" i="31"/>
  <c r="C1535" i="31"/>
  <c r="C1534" i="31"/>
  <c r="C1533" i="31"/>
  <c r="C1532" i="31"/>
  <c r="C1531" i="31"/>
  <c r="C1530" i="31"/>
  <c r="C1529" i="31"/>
  <c r="C1528" i="31"/>
  <c r="C1527" i="31"/>
  <c r="C1526" i="31"/>
  <c r="C1525" i="31"/>
  <c r="C1524" i="31"/>
  <c r="C1523" i="31"/>
  <c r="C1522" i="31"/>
  <c r="C1521" i="31"/>
  <c r="C1520" i="31"/>
  <c r="C1519" i="31"/>
  <c r="C1518" i="31"/>
  <c r="C1517" i="31"/>
  <c r="C1516" i="31"/>
  <c r="C1515" i="31"/>
  <c r="C1514" i="31"/>
  <c r="C1513" i="31"/>
  <c r="C1512" i="31"/>
  <c r="C1511" i="31"/>
  <c r="C1510" i="31"/>
  <c r="C1509" i="31"/>
  <c r="C1508" i="31"/>
  <c r="C1507" i="31"/>
  <c r="C1506" i="31"/>
  <c r="C1505" i="31"/>
  <c r="C1504" i="31"/>
  <c r="C1503" i="31"/>
  <c r="C1502" i="31"/>
  <c r="C1501" i="31"/>
  <c r="C1500" i="31"/>
  <c r="C1499" i="31"/>
  <c r="C1498" i="31"/>
  <c r="C1497" i="31"/>
  <c r="C1496" i="31"/>
  <c r="C1495" i="31"/>
  <c r="C1494" i="31"/>
  <c r="C1493" i="31"/>
  <c r="C1492" i="31"/>
  <c r="C1491" i="31"/>
  <c r="C1490" i="31"/>
  <c r="C1489" i="31"/>
  <c r="C1488" i="31"/>
  <c r="C1487" i="31"/>
  <c r="C1486" i="31"/>
  <c r="C1485" i="31"/>
  <c r="C1484" i="31"/>
  <c r="C1483" i="31"/>
  <c r="C1482" i="31"/>
  <c r="C1481" i="31"/>
  <c r="C1480" i="31"/>
  <c r="C1479" i="31"/>
  <c r="C1478" i="31"/>
  <c r="C1477" i="31"/>
  <c r="C1476" i="31"/>
  <c r="C1475" i="31"/>
  <c r="C1474" i="31"/>
  <c r="C1473" i="31"/>
  <c r="C1472" i="31"/>
  <c r="C1471" i="31"/>
  <c r="C1470" i="31"/>
  <c r="C1469" i="31"/>
  <c r="C1468" i="31"/>
  <c r="C1467" i="31"/>
  <c r="C1466" i="31"/>
  <c r="C1465" i="31"/>
  <c r="C1464" i="31"/>
  <c r="C1463" i="31"/>
  <c r="C1462" i="31"/>
  <c r="C1461" i="31"/>
  <c r="C1460" i="31"/>
  <c r="C1459" i="31"/>
  <c r="C1458" i="31"/>
  <c r="C1457" i="31"/>
  <c r="C1456" i="31"/>
  <c r="C1455" i="31"/>
  <c r="C1454" i="31"/>
  <c r="C1453" i="31"/>
  <c r="C1452" i="31"/>
  <c r="C1451" i="31"/>
  <c r="C1450" i="31"/>
  <c r="C1449" i="31"/>
  <c r="C1448" i="31"/>
  <c r="C1447" i="31"/>
  <c r="C1446" i="31"/>
  <c r="C1445" i="31"/>
  <c r="C1444" i="31"/>
  <c r="C1443" i="31"/>
  <c r="C1442" i="31"/>
  <c r="C1441" i="31"/>
  <c r="C1440" i="31"/>
  <c r="C1439" i="31"/>
  <c r="C1438" i="31"/>
  <c r="C1437" i="31"/>
  <c r="C1436" i="31"/>
  <c r="C1435" i="31"/>
  <c r="C1434" i="31"/>
  <c r="C1433" i="31"/>
  <c r="C1432" i="31"/>
  <c r="C1431" i="31"/>
  <c r="C1430" i="31"/>
  <c r="C1429" i="31"/>
  <c r="C1428" i="31"/>
  <c r="C1427" i="31"/>
  <c r="C1426" i="31"/>
  <c r="C1425" i="31"/>
  <c r="C1424" i="31"/>
  <c r="C1423" i="31"/>
  <c r="C1422" i="31"/>
  <c r="C1421" i="31"/>
  <c r="C1420" i="31"/>
  <c r="C1419" i="31"/>
  <c r="C1418" i="31"/>
  <c r="C1417" i="31"/>
  <c r="C1416" i="31"/>
  <c r="C1415" i="31"/>
  <c r="C1414" i="31"/>
  <c r="C1413" i="31"/>
  <c r="C1412" i="31"/>
  <c r="C1411" i="31"/>
  <c r="C1410" i="31"/>
  <c r="C1409" i="31"/>
  <c r="C1408" i="31"/>
  <c r="C1407" i="31"/>
  <c r="C1406" i="31"/>
  <c r="C1405" i="31"/>
  <c r="C1404" i="31"/>
  <c r="C1403" i="31"/>
  <c r="C1402" i="31"/>
  <c r="C1401" i="31"/>
  <c r="C1400" i="31"/>
  <c r="C1399" i="31"/>
  <c r="C1398" i="31"/>
  <c r="C1397" i="31"/>
  <c r="C1396" i="31"/>
  <c r="C1395" i="31"/>
  <c r="C1394" i="31"/>
  <c r="C1393" i="31"/>
  <c r="C1392" i="31"/>
  <c r="C1391" i="31"/>
  <c r="C1390" i="31"/>
  <c r="C1389" i="31"/>
  <c r="C1388" i="31"/>
  <c r="C1387" i="31"/>
  <c r="C1386" i="31"/>
  <c r="C1385" i="31"/>
  <c r="C1384" i="31"/>
  <c r="C1383" i="31"/>
  <c r="C1382" i="31"/>
  <c r="C1381" i="31"/>
  <c r="C1380" i="31"/>
  <c r="C1379" i="31"/>
  <c r="C1378" i="31"/>
  <c r="C1377" i="31"/>
  <c r="C1376" i="31"/>
  <c r="C1375" i="31"/>
  <c r="C1374" i="31"/>
  <c r="C1373" i="31"/>
  <c r="C1372" i="31"/>
  <c r="C1371" i="31"/>
  <c r="C1370" i="31"/>
  <c r="C1369" i="31"/>
  <c r="C1368" i="31"/>
  <c r="C1367" i="31"/>
  <c r="C1366" i="31"/>
  <c r="C1365" i="31"/>
  <c r="C1364" i="31"/>
  <c r="C1363" i="31"/>
  <c r="C1362" i="31"/>
  <c r="C1361" i="31"/>
  <c r="C1360" i="31"/>
  <c r="C1359" i="31"/>
  <c r="C1358" i="31"/>
  <c r="C1357" i="31"/>
  <c r="C1356" i="31"/>
  <c r="C1355" i="31"/>
  <c r="C1354" i="31"/>
  <c r="C1353" i="31"/>
  <c r="C1352" i="31"/>
  <c r="C1351" i="31"/>
  <c r="C1350" i="31"/>
  <c r="C1349" i="31"/>
  <c r="C1348" i="31"/>
  <c r="C1347" i="31"/>
  <c r="C1346" i="31"/>
  <c r="C1345" i="31"/>
  <c r="C1344" i="31"/>
  <c r="C1343" i="31"/>
  <c r="C1342" i="31"/>
  <c r="C1341" i="31"/>
  <c r="C1340" i="31"/>
  <c r="C1339" i="31"/>
  <c r="C1338" i="31"/>
  <c r="C1337" i="31"/>
  <c r="C1336" i="31"/>
  <c r="C1335" i="31"/>
  <c r="C1334" i="31"/>
  <c r="C1333" i="31"/>
  <c r="C1332" i="31"/>
  <c r="C1331" i="31"/>
  <c r="C1330" i="31"/>
  <c r="C1329" i="31"/>
  <c r="C1328" i="31"/>
  <c r="C1327" i="31"/>
  <c r="C1326" i="31"/>
  <c r="C1325" i="31"/>
  <c r="C1324" i="31"/>
  <c r="C1323" i="31"/>
  <c r="C1322" i="31"/>
  <c r="C1321" i="31"/>
  <c r="C1320" i="31"/>
  <c r="C1319" i="31"/>
  <c r="C1318" i="31"/>
  <c r="C1317" i="31"/>
  <c r="C1314" i="31"/>
  <c r="C1313" i="31"/>
  <c r="C1312" i="31"/>
  <c r="C1311" i="31"/>
  <c r="C1310" i="31"/>
  <c r="C1309" i="31"/>
  <c r="C1308" i="31"/>
  <c r="C1307" i="31"/>
  <c r="C1306" i="31"/>
  <c r="C1305" i="31"/>
  <c r="C1304" i="31"/>
  <c r="C1303" i="31"/>
  <c r="C1302" i="31"/>
  <c r="C1301" i="31"/>
  <c r="C1300" i="31"/>
  <c r="C1299" i="31"/>
  <c r="C1298" i="31"/>
  <c r="C1297" i="31"/>
  <c r="C1296" i="31"/>
  <c r="C1295" i="31"/>
  <c r="C1294" i="31"/>
  <c r="C1293" i="31"/>
  <c r="C1292" i="31"/>
  <c r="C1291" i="31"/>
  <c r="C1290" i="31"/>
  <c r="C1289" i="31"/>
  <c r="C1288" i="31"/>
  <c r="C1287" i="31"/>
  <c r="C1286" i="31"/>
  <c r="C1285" i="31"/>
  <c r="C1284" i="31"/>
  <c r="C1283" i="31"/>
  <c r="C1282" i="31"/>
  <c r="C1281" i="31"/>
  <c r="C1280" i="31"/>
  <c r="C1279" i="31"/>
  <c r="C1278" i="31"/>
  <c r="C1277" i="31"/>
  <c r="C1276" i="31"/>
  <c r="C1275" i="31"/>
  <c r="C1274" i="31"/>
  <c r="C1273" i="31"/>
  <c r="C1272" i="31"/>
  <c r="C1271" i="31"/>
  <c r="C1270" i="31"/>
  <c r="C1269" i="31"/>
  <c r="C1268" i="31"/>
  <c r="C1267" i="31"/>
  <c r="C1266" i="31"/>
  <c r="C1265" i="31"/>
  <c r="C1264" i="31"/>
  <c r="C1263" i="31"/>
  <c r="C1262" i="31"/>
  <c r="C1261" i="31"/>
  <c r="C1260" i="31"/>
  <c r="C1259" i="31"/>
  <c r="C1258" i="31"/>
  <c r="C1257" i="31"/>
  <c r="C1256" i="31"/>
  <c r="C1255" i="31"/>
  <c r="C1254" i="31"/>
  <c r="C1253" i="31"/>
  <c r="C1252" i="31"/>
  <c r="C1251" i="31"/>
  <c r="C1250" i="31"/>
  <c r="C1249" i="31"/>
  <c r="C1248" i="31"/>
  <c r="C1247" i="31"/>
  <c r="C1246" i="31"/>
  <c r="C1245" i="31"/>
  <c r="C1244" i="31"/>
  <c r="C1243" i="31"/>
  <c r="C1242" i="31"/>
  <c r="C1241" i="31"/>
  <c r="C1240" i="31"/>
  <c r="C1239" i="31"/>
  <c r="C1238" i="31"/>
  <c r="C1237" i="31"/>
  <c r="C1236" i="31"/>
  <c r="C1235" i="31"/>
  <c r="C1234" i="31"/>
  <c r="C1233" i="31"/>
  <c r="C1232" i="31"/>
  <c r="C1231" i="31"/>
  <c r="C1230" i="31"/>
  <c r="C1229" i="31"/>
  <c r="C1228" i="31"/>
  <c r="C1227" i="31"/>
  <c r="C1226" i="31"/>
  <c r="C1225" i="31"/>
  <c r="C1224" i="31"/>
  <c r="C1223" i="31"/>
  <c r="C1222" i="31"/>
  <c r="C1221" i="31"/>
  <c r="C1220" i="31"/>
  <c r="C1219" i="31"/>
  <c r="C1218" i="31"/>
  <c r="C1217" i="31"/>
  <c r="C1216" i="31"/>
  <c r="C1215" i="31"/>
  <c r="C1214" i="31"/>
  <c r="C1213" i="31"/>
  <c r="C1212" i="31"/>
  <c r="C1211" i="31"/>
  <c r="C1210" i="31"/>
  <c r="C1209" i="31"/>
  <c r="C1208" i="31"/>
  <c r="C1207" i="31"/>
  <c r="C1206" i="31"/>
  <c r="C1205" i="31"/>
  <c r="C1204" i="31"/>
  <c r="C1203" i="31"/>
  <c r="C1202" i="31"/>
  <c r="C1201" i="31"/>
  <c r="C1200" i="31"/>
  <c r="C1199" i="31"/>
  <c r="C1198" i="31"/>
  <c r="C1197" i="31"/>
  <c r="C1196" i="31"/>
  <c r="C1195" i="31"/>
  <c r="C1194" i="31"/>
  <c r="C1193" i="31"/>
  <c r="C1192" i="31"/>
  <c r="C1191" i="31"/>
  <c r="C1190" i="31"/>
  <c r="C1189" i="31"/>
  <c r="C1188" i="31"/>
  <c r="C1187" i="31"/>
  <c r="C1186" i="31"/>
  <c r="C1185" i="31"/>
  <c r="C1184" i="31"/>
  <c r="C1183" i="31"/>
  <c r="C1182" i="31"/>
  <c r="C1181" i="31"/>
  <c r="C1180" i="31"/>
  <c r="C1179" i="31"/>
  <c r="C1178" i="31"/>
  <c r="C1177" i="31"/>
  <c r="C1176" i="31"/>
  <c r="C1175" i="31"/>
  <c r="C1174" i="31"/>
  <c r="C1173" i="31"/>
  <c r="C1172" i="31"/>
  <c r="C1171" i="31"/>
  <c r="C1170" i="31"/>
  <c r="C1169" i="31"/>
  <c r="C1168" i="31"/>
  <c r="C1167" i="31"/>
  <c r="C1166" i="31"/>
  <c r="C1165" i="31"/>
  <c r="C1164" i="31"/>
  <c r="C1163" i="31"/>
  <c r="C1162" i="31"/>
  <c r="C1161" i="31"/>
  <c r="C1160" i="31"/>
  <c r="C1159" i="31"/>
  <c r="C1158" i="31"/>
  <c r="C1157" i="31"/>
  <c r="C1156" i="31"/>
  <c r="C1155" i="31"/>
  <c r="C1154" i="31"/>
  <c r="C1153" i="31"/>
  <c r="C1152" i="31"/>
  <c r="C1151" i="31"/>
  <c r="C1150" i="31"/>
  <c r="C1149" i="31"/>
  <c r="C1148" i="31"/>
  <c r="C1147" i="31"/>
  <c r="C1146" i="31"/>
  <c r="C1145" i="31"/>
  <c r="C1144" i="31"/>
  <c r="C1143" i="31"/>
  <c r="C1142" i="31"/>
  <c r="C1141" i="31"/>
  <c r="C1140" i="31"/>
  <c r="C1139" i="31"/>
  <c r="C1138" i="31"/>
  <c r="C1137" i="31"/>
  <c r="C1136" i="31"/>
  <c r="C1135" i="31"/>
  <c r="C1134" i="31"/>
  <c r="C1133" i="31"/>
  <c r="C1132" i="31"/>
  <c r="C1131" i="31"/>
  <c r="C1130" i="31"/>
  <c r="C1129" i="31"/>
  <c r="C1128" i="31"/>
  <c r="C1127" i="31"/>
  <c r="C1126" i="31"/>
  <c r="C1125" i="31"/>
  <c r="C1124" i="31"/>
  <c r="C1123" i="31"/>
  <c r="C1122" i="31"/>
  <c r="C1121" i="31"/>
  <c r="C1120" i="31"/>
  <c r="C1119" i="31"/>
  <c r="C1118" i="31"/>
  <c r="C1117" i="31"/>
  <c r="C1116" i="31"/>
  <c r="C1114" i="31"/>
  <c r="C1113" i="31"/>
  <c r="C1112" i="31"/>
  <c r="C1111" i="31"/>
  <c r="C1110" i="31"/>
  <c r="C1109" i="31"/>
  <c r="C1108" i="31"/>
  <c r="C1107" i="31"/>
  <c r="C1106" i="31"/>
  <c r="C1105" i="31"/>
  <c r="C1104" i="31"/>
  <c r="C1103" i="31"/>
  <c r="C1102" i="31"/>
  <c r="C1101" i="31"/>
  <c r="C1100" i="31"/>
  <c r="C1099" i="31"/>
  <c r="C1098" i="31"/>
  <c r="C1097" i="31"/>
  <c r="C1096" i="31"/>
  <c r="C1095" i="31"/>
  <c r="C1094" i="31"/>
  <c r="C1093" i="31"/>
  <c r="C1092" i="31"/>
  <c r="C1091" i="31"/>
  <c r="C1090" i="31"/>
  <c r="C1089" i="31"/>
  <c r="C1088" i="31"/>
  <c r="C1087" i="31"/>
  <c r="C1086" i="31"/>
  <c r="C1085" i="31"/>
  <c r="C1084" i="31"/>
  <c r="C1083" i="31"/>
  <c r="C1082" i="31"/>
  <c r="C1081" i="31"/>
  <c r="C1080" i="31"/>
  <c r="C1079" i="31"/>
  <c r="C1078" i="31"/>
  <c r="C1077" i="31"/>
  <c r="C1076" i="31"/>
  <c r="C1075" i="31"/>
  <c r="C1074" i="31"/>
  <c r="C1073" i="31"/>
  <c r="C1072" i="31"/>
  <c r="C1071" i="31"/>
  <c r="C1070" i="31"/>
  <c r="C1069" i="31"/>
  <c r="C1068" i="31"/>
  <c r="C1067" i="31"/>
  <c r="C1066" i="31"/>
  <c r="C1065" i="31"/>
  <c r="C1064" i="31"/>
  <c r="C1063" i="31"/>
  <c r="C1062" i="31"/>
  <c r="C1061" i="31"/>
  <c r="C1060" i="31"/>
  <c r="C1059" i="31"/>
  <c r="C1058" i="31"/>
  <c r="C1057" i="31"/>
  <c r="C1056" i="31"/>
  <c r="C1055" i="31"/>
  <c r="C1054" i="31"/>
  <c r="C1053" i="31"/>
  <c r="C1052" i="31"/>
  <c r="C1051" i="31"/>
  <c r="C1050" i="31"/>
  <c r="C1049" i="31"/>
  <c r="C1048" i="31"/>
  <c r="C1047" i="31"/>
  <c r="C1046" i="31"/>
  <c r="C1045" i="31"/>
  <c r="C1044" i="31"/>
  <c r="C1043" i="31"/>
  <c r="C1042" i="31"/>
  <c r="C1041" i="31"/>
  <c r="C1040" i="31"/>
  <c r="C1039" i="31"/>
  <c r="C1038" i="31"/>
  <c r="C1037" i="31"/>
  <c r="C1036" i="31"/>
  <c r="C1035" i="31"/>
  <c r="C1034" i="31"/>
  <c r="C1033" i="31"/>
  <c r="C1032" i="31"/>
  <c r="C1031" i="31"/>
  <c r="C1030" i="31"/>
  <c r="C1029" i="31"/>
  <c r="C1028" i="31"/>
  <c r="C1027" i="31"/>
  <c r="C1026" i="31"/>
  <c r="C1025" i="31"/>
  <c r="C1024" i="31"/>
  <c r="C1023" i="31"/>
  <c r="C1022" i="31"/>
  <c r="C1021" i="31"/>
  <c r="C1020" i="31"/>
  <c r="C1019" i="31"/>
  <c r="C1018" i="31"/>
  <c r="C1017" i="31"/>
  <c r="C1016" i="31"/>
  <c r="C1015" i="31"/>
  <c r="C1014" i="31"/>
  <c r="C1013" i="31"/>
  <c r="C1012" i="31"/>
  <c r="C1011" i="31"/>
  <c r="C1010" i="31"/>
  <c r="C1009" i="31"/>
  <c r="C1008" i="31"/>
  <c r="C1007" i="31"/>
  <c r="C1006" i="31"/>
  <c r="C1005" i="31"/>
  <c r="C1004" i="31"/>
  <c r="C1003" i="31"/>
  <c r="C1002" i="31"/>
  <c r="C1001" i="31"/>
  <c r="C1000" i="31"/>
  <c r="C999" i="31"/>
  <c r="C998" i="31"/>
  <c r="C997" i="31"/>
  <c r="C996" i="31"/>
  <c r="C995" i="31"/>
  <c r="C994" i="31"/>
  <c r="C993" i="31"/>
  <c r="C992" i="31"/>
  <c r="C991" i="31"/>
  <c r="C990" i="31"/>
  <c r="C989" i="31"/>
  <c r="C988" i="31"/>
  <c r="C987" i="31"/>
  <c r="C986" i="31"/>
  <c r="C985" i="31"/>
  <c r="C984" i="31"/>
  <c r="C983" i="31"/>
  <c r="C982" i="31"/>
  <c r="C981" i="31"/>
  <c r="C980" i="31"/>
  <c r="C979" i="31"/>
  <c r="C978" i="31"/>
  <c r="C977" i="31"/>
  <c r="C976" i="31"/>
  <c r="C975" i="31"/>
  <c r="C974" i="31"/>
  <c r="C973" i="31"/>
  <c r="C972" i="31"/>
  <c r="C971" i="31"/>
  <c r="C970" i="31"/>
  <c r="C969" i="31"/>
  <c r="C968" i="31"/>
  <c r="C967" i="31"/>
  <c r="C966" i="31"/>
  <c r="C965" i="31"/>
  <c r="C964" i="31"/>
  <c r="C963" i="31"/>
  <c r="C962" i="31"/>
  <c r="C961" i="31"/>
  <c r="C960" i="31"/>
  <c r="C959" i="31"/>
  <c r="C958" i="31"/>
  <c r="C957" i="31"/>
  <c r="C956" i="31"/>
  <c r="C955" i="31"/>
  <c r="C954" i="31"/>
  <c r="C953" i="31"/>
  <c r="C952" i="31"/>
  <c r="C951" i="31"/>
  <c r="C950" i="31"/>
  <c r="C949" i="31"/>
  <c r="C948" i="31"/>
  <c r="C947" i="31"/>
  <c r="C946" i="31"/>
  <c r="C945" i="31"/>
  <c r="C944" i="31"/>
  <c r="C943" i="31"/>
  <c r="C942" i="31"/>
  <c r="C941" i="31"/>
  <c r="C940" i="31"/>
  <c r="C939" i="31"/>
  <c r="C938" i="31"/>
  <c r="C937" i="31"/>
  <c r="C936" i="31"/>
  <c r="C935" i="31"/>
  <c r="C934" i="31"/>
  <c r="C933" i="31"/>
  <c r="C932" i="31"/>
  <c r="C931" i="31"/>
  <c r="C930" i="31"/>
  <c r="C929" i="31"/>
  <c r="C928" i="31"/>
  <c r="C927" i="31"/>
  <c r="C926" i="31"/>
  <c r="C925" i="31"/>
  <c r="C924" i="31"/>
  <c r="C923" i="31"/>
  <c r="C922" i="31"/>
  <c r="C921" i="31"/>
  <c r="C920" i="31"/>
  <c r="C919" i="31"/>
  <c r="C918" i="31"/>
  <c r="C917" i="31"/>
  <c r="C916" i="31"/>
  <c r="C915" i="31"/>
  <c r="C914" i="31"/>
  <c r="C913" i="31"/>
  <c r="C912" i="31"/>
  <c r="C911" i="31"/>
  <c r="C910" i="31"/>
  <c r="C909" i="31"/>
  <c r="C908" i="31"/>
  <c r="C907" i="31"/>
  <c r="C906" i="31"/>
  <c r="C905" i="31"/>
  <c r="C904" i="31"/>
  <c r="C903" i="31"/>
  <c r="C902" i="31"/>
  <c r="C901" i="31"/>
  <c r="C900" i="31"/>
  <c r="C899" i="31"/>
  <c r="C898" i="31"/>
  <c r="C897" i="31"/>
  <c r="C896" i="31"/>
  <c r="C895" i="31"/>
  <c r="C894" i="31"/>
  <c r="C893" i="31"/>
  <c r="C892" i="31"/>
  <c r="C891" i="31"/>
  <c r="C890" i="31"/>
  <c r="C889" i="31"/>
  <c r="C888" i="31"/>
  <c r="C887" i="31"/>
  <c r="C886" i="31"/>
  <c r="C885" i="31"/>
  <c r="C884" i="31"/>
  <c r="C883" i="31"/>
  <c r="C882" i="31"/>
  <c r="C881" i="31"/>
  <c r="C880" i="31"/>
  <c r="C879" i="31"/>
  <c r="C878" i="31"/>
  <c r="C877" i="31"/>
  <c r="C876" i="31"/>
  <c r="C875" i="31"/>
  <c r="C874" i="31"/>
  <c r="C873" i="31"/>
  <c r="C872" i="31"/>
  <c r="C871" i="31"/>
  <c r="C870" i="31"/>
  <c r="C869" i="31"/>
  <c r="C868" i="31"/>
  <c r="C867" i="31"/>
  <c r="C866" i="31"/>
  <c r="C859" i="31"/>
  <c r="C858" i="31"/>
  <c r="C857" i="31"/>
  <c r="C856" i="31"/>
  <c r="C855" i="31"/>
  <c r="C854" i="31"/>
  <c r="C853" i="31"/>
  <c r="C852" i="31"/>
  <c r="C851" i="31"/>
  <c r="C850" i="31"/>
  <c r="C849" i="31"/>
  <c r="C848" i="31"/>
  <c r="C847" i="31"/>
  <c r="C846" i="31"/>
  <c r="C845" i="31"/>
  <c r="C844" i="31"/>
  <c r="C843" i="31"/>
  <c r="C842" i="31"/>
  <c r="C841" i="31"/>
  <c r="C840" i="31"/>
  <c r="C839" i="31"/>
  <c r="C838" i="31"/>
  <c r="C837" i="31"/>
  <c r="C836" i="31"/>
  <c r="C835" i="31"/>
  <c r="C834" i="31"/>
  <c r="C833" i="31"/>
  <c r="C832" i="31"/>
  <c r="C831" i="31"/>
  <c r="C830" i="31"/>
  <c r="C829" i="31"/>
  <c r="C828" i="31"/>
  <c r="C827" i="31"/>
  <c r="C826" i="31"/>
  <c r="C825" i="31"/>
  <c r="C824" i="31"/>
  <c r="C823" i="31"/>
  <c r="C822" i="31"/>
  <c r="C821" i="31"/>
  <c r="C820" i="31"/>
  <c r="C819" i="31"/>
  <c r="C818" i="31"/>
  <c r="C817" i="31"/>
  <c r="C816" i="31"/>
  <c r="C815" i="31"/>
  <c r="C814" i="31"/>
  <c r="C813" i="31"/>
  <c r="C812" i="31"/>
  <c r="C811" i="31"/>
  <c r="C810" i="31"/>
  <c r="C809" i="31"/>
  <c r="C808" i="31"/>
  <c r="C807" i="31"/>
  <c r="C806" i="31"/>
  <c r="C805" i="31"/>
  <c r="C804" i="31"/>
  <c r="C803" i="31"/>
  <c r="C802" i="31"/>
  <c r="C801" i="31"/>
  <c r="C800" i="31"/>
  <c r="C799" i="31"/>
  <c r="C798" i="31"/>
  <c r="C797" i="31"/>
  <c r="C796" i="31"/>
  <c r="C795" i="31"/>
  <c r="C794" i="31"/>
  <c r="C793" i="31"/>
  <c r="C792" i="31"/>
  <c r="C791" i="31"/>
  <c r="C790" i="31"/>
  <c r="C789" i="31"/>
  <c r="C788" i="31"/>
  <c r="C787" i="31"/>
  <c r="C786" i="31"/>
  <c r="C785" i="31"/>
  <c r="C784" i="31"/>
  <c r="C783" i="31"/>
  <c r="C782" i="31"/>
  <c r="C781" i="31"/>
  <c r="C780" i="31"/>
  <c r="C779" i="31"/>
  <c r="C778" i="31"/>
  <c r="C777" i="31"/>
  <c r="C776" i="31"/>
  <c r="C775" i="31"/>
  <c r="C774" i="31"/>
  <c r="C773" i="31"/>
  <c r="C772" i="31"/>
  <c r="C771" i="31"/>
  <c r="C770" i="31"/>
  <c r="C769" i="31"/>
  <c r="C768" i="31"/>
  <c r="C767" i="31"/>
  <c r="C766" i="31"/>
  <c r="C765" i="31"/>
  <c r="C764" i="31"/>
  <c r="C763" i="31"/>
  <c r="C762" i="31"/>
  <c r="C761" i="31"/>
  <c r="C760" i="31"/>
  <c r="C759" i="31"/>
  <c r="C758" i="31"/>
  <c r="C757" i="31"/>
  <c r="C756" i="31"/>
  <c r="C755" i="31"/>
  <c r="C754" i="31"/>
  <c r="C753" i="31"/>
  <c r="C752" i="31"/>
  <c r="C751" i="31"/>
  <c r="C750" i="31"/>
  <c r="C749" i="31"/>
  <c r="C748" i="31"/>
  <c r="C747" i="31"/>
  <c r="C746" i="31"/>
  <c r="C745" i="31"/>
  <c r="C744" i="31"/>
  <c r="C743" i="31"/>
  <c r="C742" i="31"/>
  <c r="C741" i="31"/>
  <c r="C740" i="31"/>
  <c r="C739" i="31"/>
  <c r="C738" i="31"/>
  <c r="C737" i="31"/>
  <c r="C736" i="31"/>
  <c r="C735" i="31"/>
  <c r="C734" i="31"/>
  <c r="C733" i="31"/>
  <c r="C732" i="31"/>
  <c r="C731" i="31"/>
  <c r="C730" i="31"/>
  <c r="C729" i="31"/>
  <c r="C728" i="31"/>
  <c r="C727" i="31"/>
  <c r="C726" i="31"/>
  <c r="C725" i="31"/>
  <c r="C724" i="31"/>
  <c r="C723" i="31"/>
  <c r="C722" i="31"/>
  <c r="C721" i="31"/>
  <c r="C720" i="31"/>
  <c r="C719" i="31"/>
  <c r="C718" i="31"/>
  <c r="C717" i="31"/>
  <c r="C716" i="31"/>
  <c r="C715" i="31"/>
  <c r="C714" i="31"/>
  <c r="C713" i="31"/>
  <c r="C712" i="31"/>
  <c r="C711" i="31"/>
  <c r="C710" i="31"/>
  <c r="C709" i="31"/>
  <c r="C708" i="31"/>
  <c r="C707" i="31"/>
  <c r="C706" i="31"/>
  <c r="C705" i="31"/>
  <c r="C704" i="31"/>
  <c r="C703" i="31"/>
  <c r="C702" i="31"/>
  <c r="C701" i="31"/>
  <c r="C700" i="31"/>
  <c r="C699" i="31"/>
  <c r="C698" i="31"/>
  <c r="C697" i="31"/>
  <c r="C696" i="31"/>
  <c r="C695" i="31"/>
  <c r="C694" i="31"/>
  <c r="C693" i="31"/>
  <c r="C692" i="31"/>
  <c r="C691" i="31"/>
  <c r="C690" i="31"/>
  <c r="C689" i="31"/>
  <c r="C688" i="31"/>
  <c r="C687" i="31"/>
  <c r="C686" i="31"/>
  <c r="C685" i="31"/>
  <c r="C684" i="31"/>
  <c r="C683" i="31"/>
  <c r="C682" i="31"/>
  <c r="C681" i="31"/>
  <c r="C680" i="31"/>
  <c r="C679" i="31"/>
  <c r="C678" i="31"/>
  <c r="C677" i="31"/>
  <c r="C676" i="31"/>
  <c r="C675" i="31"/>
  <c r="C674" i="31"/>
  <c r="C673" i="31"/>
  <c r="C672" i="31"/>
  <c r="C671" i="31"/>
  <c r="C670" i="31"/>
  <c r="C669" i="31"/>
  <c r="C668" i="31"/>
  <c r="C667" i="31"/>
  <c r="C666" i="31"/>
  <c r="C665" i="31"/>
  <c r="C664" i="31"/>
  <c r="C663" i="31"/>
  <c r="C662" i="31"/>
  <c r="C661" i="31"/>
  <c r="C656" i="31"/>
  <c r="C655" i="31"/>
  <c r="C654" i="31"/>
  <c r="C653" i="31"/>
  <c r="C652" i="31"/>
  <c r="C651" i="31"/>
  <c r="C650" i="31"/>
  <c r="C649" i="31"/>
  <c r="C648" i="31"/>
  <c r="C647" i="31"/>
  <c r="C646" i="31"/>
  <c r="C645" i="31"/>
  <c r="C644" i="31"/>
  <c r="C643" i="31"/>
  <c r="C642" i="31"/>
  <c r="C641" i="31"/>
  <c r="C640" i="31"/>
  <c r="C639" i="31"/>
  <c r="C638" i="31"/>
  <c r="C637" i="31"/>
  <c r="C636" i="31"/>
  <c r="C635" i="31"/>
  <c r="C634" i="31"/>
  <c r="C633" i="31"/>
  <c r="C631" i="31"/>
  <c r="C630" i="31"/>
  <c r="C629" i="31"/>
  <c r="C628" i="31"/>
  <c r="C627" i="31"/>
  <c r="C626" i="31"/>
  <c r="C625" i="31"/>
  <c r="C624" i="31"/>
  <c r="C623" i="31"/>
  <c r="C622" i="31"/>
  <c r="C621" i="31"/>
  <c r="C620" i="31"/>
  <c r="C619" i="31"/>
  <c r="C618" i="31"/>
  <c r="C617" i="31"/>
  <c r="C616" i="31"/>
  <c r="C615" i="31"/>
  <c r="C614" i="31"/>
  <c r="C613" i="31"/>
  <c r="C612" i="31"/>
  <c r="C611" i="31"/>
  <c r="C610" i="31"/>
  <c r="C609" i="31"/>
  <c r="C608" i="31"/>
  <c r="C607" i="31"/>
  <c r="C606" i="31"/>
  <c r="C605" i="31"/>
  <c r="C604" i="31"/>
  <c r="C603" i="31"/>
  <c r="C602" i="31"/>
  <c r="C601" i="31"/>
  <c r="C600" i="31"/>
  <c r="C599" i="31"/>
  <c r="C598" i="31"/>
  <c r="C597" i="31"/>
  <c r="C596" i="31"/>
  <c r="C595" i="31"/>
  <c r="C594" i="31"/>
  <c r="C593" i="31"/>
  <c r="C592" i="31"/>
  <c r="C591" i="31"/>
  <c r="C590" i="31"/>
  <c r="C589" i="31"/>
  <c r="C588" i="31"/>
  <c r="C587" i="31"/>
  <c r="C586" i="31"/>
  <c r="C585" i="31"/>
  <c r="C584" i="31"/>
  <c r="C583" i="31"/>
  <c r="C581" i="31"/>
  <c r="C580" i="31"/>
  <c r="C579" i="31"/>
  <c r="C578" i="31"/>
  <c r="C577" i="31"/>
  <c r="C576" i="31"/>
  <c r="C575" i="31"/>
  <c r="C574" i="31"/>
  <c r="C573" i="31"/>
  <c r="C572" i="31"/>
  <c r="C571" i="31"/>
  <c r="C570" i="31"/>
  <c r="C569" i="31"/>
  <c r="C568" i="31"/>
  <c r="C567" i="31"/>
  <c r="C566" i="31"/>
  <c r="C565" i="31"/>
  <c r="C564" i="31"/>
  <c r="C563" i="31"/>
  <c r="C562" i="31"/>
  <c r="C561" i="31"/>
  <c r="C560" i="31"/>
  <c r="C559" i="31"/>
  <c r="C558" i="31"/>
  <c r="C555" i="31"/>
  <c r="C554" i="31"/>
  <c r="C553" i="31"/>
  <c r="C552" i="31"/>
  <c r="C551" i="31"/>
  <c r="C550" i="31"/>
  <c r="C549" i="31"/>
  <c r="C548" i="31"/>
  <c r="C547" i="31"/>
  <c r="C546" i="31"/>
  <c r="C545" i="31"/>
  <c r="C544" i="31"/>
  <c r="C543" i="31"/>
  <c r="C542" i="31"/>
  <c r="C541" i="31"/>
  <c r="C540" i="31"/>
  <c r="C539" i="31"/>
  <c r="C538" i="31"/>
  <c r="C537" i="31"/>
  <c r="C536" i="31"/>
  <c r="C535" i="31"/>
  <c r="C534" i="31"/>
  <c r="C533" i="31"/>
  <c r="C527" i="31"/>
  <c r="C526" i="31"/>
  <c r="C525" i="31"/>
  <c r="C524" i="31"/>
  <c r="C523" i="31"/>
  <c r="C522" i="31"/>
  <c r="C521" i="31"/>
  <c r="C520" i="31"/>
  <c r="C519" i="31"/>
  <c r="C518" i="31"/>
  <c r="C517" i="31"/>
  <c r="C516" i="31"/>
  <c r="C515" i="31"/>
  <c r="C514" i="31"/>
  <c r="C513" i="31"/>
  <c r="C512" i="31"/>
  <c r="C511" i="31"/>
  <c r="C510" i="31"/>
  <c r="C509" i="31"/>
  <c r="C508" i="31"/>
  <c r="C507" i="31"/>
  <c r="C506" i="31"/>
  <c r="C505" i="31"/>
  <c r="C503" i="31"/>
  <c r="C502" i="31"/>
  <c r="C501" i="31"/>
  <c r="C500" i="31"/>
  <c r="C499" i="31"/>
  <c r="C498" i="31"/>
  <c r="C497" i="31"/>
  <c r="C496" i="31"/>
  <c r="C495" i="31"/>
  <c r="C494" i="31"/>
  <c r="C493" i="31"/>
  <c r="C492" i="31"/>
  <c r="C491" i="31"/>
  <c r="C490" i="31"/>
  <c r="C489" i="31"/>
  <c r="C488" i="31"/>
  <c r="C487" i="31"/>
  <c r="C486" i="31"/>
  <c r="C485" i="31"/>
  <c r="C484" i="31"/>
  <c r="C483" i="31"/>
  <c r="C482" i="31"/>
  <c r="C481" i="31"/>
  <c r="C478" i="31"/>
  <c r="C477" i="31"/>
  <c r="C475" i="31"/>
  <c r="C474" i="31"/>
  <c r="C473" i="31"/>
  <c r="C472" i="31"/>
  <c r="C471" i="31"/>
  <c r="C470" i="31"/>
  <c r="C469" i="31"/>
  <c r="C468" i="31"/>
  <c r="C467" i="31"/>
  <c r="C466" i="31"/>
  <c r="C465" i="31"/>
  <c r="C464" i="31"/>
  <c r="C463" i="31"/>
  <c r="C462" i="31"/>
  <c r="C461" i="31"/>
  <c r="C460" i="31"/>
  <c r="C459" i="31"/>
  <c r="C458" i="31"/>
  <c r="C457" i="31"/>
  <c r="C456" i="31"/>
  <c r="C455" i="31"/>
  <c r="C454" i="31"/>
  <c r="C453" i="31"/>
  <c r="C451" i="31"/>
  <c r="C450" i="31"/>
  <c r="C449" i="31"/>
  <c r="C448" i="31"/>
  <c r="C447" i="31"/>
  <c r="C446" i="31"/>
  <c r="C445" i="31"/>
  <c r="C444" i="31"/>
  <c r="C443" i="31"/>
  <c r="C442" i="31"/>
  <c r="C441" i="31"/>
  <c r="C440" i="31"/>
  <c r="C439" i="31"/>
  <c r="C438" i="31"/>
  <c r="C437" i="31"/>
  <c r="C436" i="31"/>
  <c r="C435" i="31"/>
  <c r="C434" i="31"/>
  <c r="C433" i="31"/>
  <c r="C432" i="31"/>
  <c r="C431" i="31"/>
  <c r="C430" i="31"/>
  <c r="C429" i="31"/>
  <c r="C427" i="31"/>
  <c r="C426" i="31"/>
  <c r="C425" i="31"/>
  <c r="C424" i="31"/>
  <c r="C423" i="31"/>
  <c r="C422" i="31"/>
  <c r="C421" i="31"/>
  <c r="C420" i="31"/>
  <c r="C419" i="31"/>
  <c r="C418" i="31"/>
  <c r="C417" i="31"/>
  <c r="C416" i="31"/>
  <c r="C415" i="31"/>
  <c r="C414" i="31"/>
  <c r="C413" i="31"/>
  <c r="C412" i="31"/>
  <c r="C411" i="31"/>
  <c r="C410" i="31"/>
  <c r="C409" i="31"/>
  <c r="C408" i="31"/>
  <c r="C407" i="31"/>
  <c r="C406" i="31"/>
  <c r="C405" i="31"/>
  <c r="C403" i="31"/>
  <c r="C402" i="31"/>
  <c r="C401" i="31"/>
  <c r="C400" i="31"/>
  <c r="C399" i="31"/>
  <c r="C398" i="31"/>
  <c r="C397" i="31"/>
  <c r="C396" i="31"/>
  <c r="C395" i="31"/>
  <c r="C394" i="31"/>
  <c r="C393" i="31"/>
  <c r="C392" i="31"/>
  <c r="C391" i="31"/>
  <c r="C390" i="31"/>
  <c r="C389" i="31"/>
  <c r="C388" i="31"/>
  <c r="C387" i="31"/>
  <c r="C386" i="31"/>
  <c r="C385" i="31"/>
  <c r="C384" i="31"/>
  <c r="C383" i="31"/>
  <c r="C382" i="31"/>
  <c r="C381" i="31"/>
  <c r="C379" i="31"/>
  <c r="C378" i="31"/>
  <c r="C377" i="31"/>
  <c r="C376" i="31"/>
  <c r="C375" i="31"/>
  <c r="C374" i="31"/>
  <c r="C373" i="31"/>
  <c r="C372" i="31"/>
  <c r="C371" i="31"/>
  <c r="C370" i="31"/>
  <c r="C369" i="31"/>
  <c r="C368" i="31"/>
  <c r="C367" i="31"/>
  <c r="C366" i="31"/>
  <c r="C365" i="31"/>
  <c r="C364" i="31"/>
  <c r="C363" i="31"/>
  <c r="C362" i="31"/>
  <c r="C361" i="31"/>
  <c r="C360" i="31"/>
  <c r="C359" i="31"/>
  <c r="C358" i="31"/>
  <c r="C354" i="31"/>
  <c r="C353" i="31"/>
  <c r="C352" i="31"/>
  <c r="C351" i="31"/>
  <c r="C350" i="31"/>
  <c r="C349" i="31"/>
  <c r="C348" i="31"/>
  <c r="C347" i="31"/>
  <c r="C346" i="31"/>
  <c r="C345" i="31"/>
  <c r="C344" i="31"/>
  <c r="C343" i="31"/>
  <c r="C342" i="31"/>
  <c r="C341" i="31"/>
  <c r="C340" i="31"/>
  <c r="C339" i="31"/>
  <c r="C338" i="31"/>
  <c r="C337" i="31"/>
  <c r="C336" i="31"/>
  <c r="C335" i="31"/>
  <c r="C334" i="31"/>
  <c r="C333" i="31"/>
  <c r="C332" i="31"/>
  <c r="C329" i="31"/>
  <c r="C328" i="31"/>
  <c r="C327" i="31"/>
  <c r="C326" i="31"/>
  <c r="C325" i="31"/>
  <c r="C324" i="31"/>
  <c r="C323" i="31"/>
  <c r="C322" i="31"/>
  <c r="C321" i="31"/>
  <c r="C320" i="31"/>
  <c r="C319" i="31"/>
  <c r="C318" i="31"/>
  <c r="C317" i="31"/>
  <c r="C316" i="31"/>
  <c r="C315" i="31"/>
  <c r="C314" i="31"/>
  <c r="C313" i="31"/>
  <c r="C312" i="31"/>
  <c r="C311" i="31"/>
  <c r="C310" i="31"/>
  <c r="C309" i="31"/>
  <c r="C308" i="31"/>
  <c r="C307" i="31"/>
  <c r="C301" i="31"/>
  <c r="C300" i="31"/>
  <c r="C299" i="31"/>
  <c r="C298" i="31"/>
  <c r="C297" i="31"/>
  <c r="C296" i="31"/>
  <c r="C295" i="31"/>
  <c r="C294" i="31"/>
  <c r="C293" i="31"/>
  <c r="C292" i="31"/>
  <c r="C291" i="31"/>
  <c r="C290" i="31"/>
  <c r="C289" i="31"/>
  <c r="C288" i="31"/>
  <c r="C287" i="31"/>
  <c r="C286" i="31"/>
  <c r="C285" i="31"/>
  <c r="C284" i="31"/>
  <c r="C283" i="31"/>
  <c r="C282" i="31"/>
  <c r="C281" i="31"/>
  <c r="C280" i="31"/>
  <c r="C279" i="31"/>
  <c r="C277" i="31"/>
  <c r="C276" i="31"/>
  <c r="C275" i="31"/>
  <c r="C274" i="31"/>
  <c r="C273" i="31"/>
  <c r="C272" i="31"/>
  <c r="C271" i="31"/>
  <c r="C270" i="31"/>
  <c r="C269" i="31"/>
  <c r="C268" i="31"/>
  <c r="C267" i="31"/>
  <c r="C266" i="31"/>
  <c r="C265" i="31"/>
  <c r="C264" i="31"/>
  <c r="C263" i="31"/>
  <c r="C262" i="31"/>
  <c r="C261" i="31"/>
  <c r="C260" i="31"/>
  <c r="C259" i="31"/>
  <c r="C258" i="31"/>
  <c r="C257" i="31"/>
  <c r="C256" i="31"/>
  <c r="C255" i="31"/>
  <c r="C253" i="31"/>
  <c r="C252" i="31"/>
  <c r="C251" i="31"/>
  <c r="C250" i="31"/>
  <c r="C249" i="31"/>
  <c r="C247" i="31"/>
  <c r="C246" i="31"/>
  <c r="C243" i="31"/>
  <c r="C242" i="31"/>
  <c r="C240" i="31"/>
  <c r="C239" i="31"/>
  <c r="C237" i="31"/>
  <c r="C236" i="31"/>
  <c r="C232" i="31"/>
  <c r="C231" i="31"/>
  <c r="C230" i="31"/>
  <c r="C229" i="31"/>
  <c r="C228" i="31"/>
  <c r="C227" i="31"/>
  <c r="C226" i="31"/>
  <c r="C225" i="31"/>
  <c r="C224" i="31"/>
  <c r="C223" i="31"/>
  <c r="C222" i="31"/>
  <c r="C221" i="31"/>
  <c r="C220" i="31"/>
  <c r="C219" i="31"/>
  <c r="C218" i="31"/>
  <c r="C217" i="31"/>
  <c r="C216" i="31"/>
  <c r="C214" i="31"/>
  <c r="C213" i="31"/>
  <c r="C212" i="31"/>
  <c r="C211" i="31"/>
  <c r="C210" i="31"/>
  <c r="C209" i="31"/>
  <c r="C208" i="31"/>
  <c r="C207" i="31"/>
  <c r="C206" i="31"/>
  <c r="C205" i="31"/>
  <c r="C204" i="31"/>
  <c r="C203" i="31"/>
  <c r="C202" i="31"/>
  <c r="C201" i="31"/>
  <c r="C189" i="31"/>
  <c r="C185" i="31"/>
  <c r="C184" i="31"/>
  <c r="C183" i="31"/>
  <c r="C182" i="31"/>
  <c r="C181" i="31"/>
  <c r="C180" i="31"/>
  <c r="C179" i="31"/>
  <c r="C178" i="31"/>
  <c r="C177" i="31"/>
  <c r="C176" i="31"/>
  <c r="C175" i="31"/>
  <c r="C173" i="31"/>
  <c r="C172" i="31"/>
  <c r="C171" i="31"/>
  <c r="C170" i="31"/>
  <c r="C169" i="31"/>
  <c r="C168" i="31"/>
  <c r="C167" i="31"/>
  <c r="C166" i="31"/>
  <c r="C165" i="31"/>
  <c r="C164" i="31"/>
  <c r="C163" i="31"/>
  <c r="C159" i="31"/>
  <c r="C158" i="31"/>
  <c r="C157" i="31"/>
  <c r="C156" i="31"/>
  <c r="C155" i="31"/>
  <c r="C154" i="31"/>
  <c r="C153" i="31"/>
  <c r="C152" i="31"/>
  <c r="C151" i="31"/>
  <c r="C150" i="31"/>
  <c r="C149" i="31"/>
  <c r="C146" i="31"/>
  <c r="C145" i="31"/>
  <c r="C144" i="31"/>
  <c r="C143" i="31"/>
  <c r="C142" i="31"/>
  <c r="C141" i="31"/>
  <c r="C140" i="31"/>
  <c r="C139" i="31"/>
  <c r="C138" i="31"/>
  <c r="C137" i="31"/>
  <c r="C136" i="31"/>
  <c r="C135" i="31"/>
  <c r="C134" i="31"/>
  <c r="C133" i="31"/>
  <c r="C132" i="31"/>
  <c r="C131" i="31"/>
  <c r="C130" i="31"/>
  <c r="C129" i="31"/>
  <c r="C128" i="31"/>
  <c r="C127" i="31"/>
  <c r="C126" i="31"/>
  <c r="C125" i="31"/>
  <c r="C124" i="31"/>
  <c r="C123" i="31"/>
  <c r="C122" i="31"/>
  <c r="C121" i="31"/>
  <c r="C120" i="31"/>
  <c r="C119" i="31"/>
  <c r="C118" i="31"/>
  <c r="C117" i="31"/>
  <c r="C116" i="31"/>
  <c r="C115" i="31"/>
  <c r="C114" i="31"/>
  <c r="C113" i="31"/>
  <c r="C112" i="31"/>
  <c r="C111" i="31"/>
  <c r="C110" i="31"/>
  <c r="C109" i="31"/>
  <c r="C108" i="31"/>
  <c r="C107" i="31"/>
  <c r="C106" i="31"/>
  <c r="C104" i="31"/>
  <c r="C103" i="31"/>
  <c r="C102" i="31"/>
  <c r="C101" i="31"/>
  <c r="C100" i="31"/>
  <c r="C99" i="31"/>
  <c r="C98" i="31"/>
  <c r="C97" i="31"/>
  <c r="C96" i="31"/>
  <c r="C95" i="31"/>
  <c r="C94" i="31"/>
  <c r="C93" i="31"/>
  <c r="C92" i="31"/>
  <c r="C91" i="31"/>
  <c r="C90" i="31"/>
  <c r="C89" i="31"/>
  <c r="C88" i="31"/>
  <c r="C87" i="31"/>
  <c r="C86" i="31"/>
  <c r="C85" i="31"/>
  <c r="C84" i="31"/>
  <c r="C83" i="31"/>
  <c r="C82" i="31"/>
  <c r="C81" i="31"/>
  <c r="C80" i="31"/>
  <c r="C79" i="31"/>
  <c r="C78" i="31"/>
  <c r="C77" i="31"/>
  <c r="C76" i="31"/>
  <c r="C75" i="31"/>
  <c r="C74" i="31"/>
  <c r="C73" i="31"/>
  <c r="C72" i="31"/>
  <c r="C71" i="31"/>
  <c r="C70" i="31"/>
  <c r="C69" i="31"/>
  <c r="C68" i="31"/>
  <c r="C67" i="31"/>
  <c r="C66" i="31"/>
  <c r="C65" i="31"/>
  <c r="C64" i="31"/>
  <c r="C61" i="31"/>
  <c r="C60" i="31"/>
  <c r="C59" i="31"/>
  <c r="C58" i="31"/>
  <c r="C57" i="31"/>
  <c r="C56" i="31"/>
  <c r="C55" i="31"/>
  <c r="C54" i="31"/>
  <c r="C53" i="31"/>
  <c r="C52" i="31"/>
  <c r="C51" i="31"/>
  <c r="C50" i="31"/>
  <c r="C49" i="31"/>
  <c r="C48" i="31"/>
  <c r="C47" i="31"/>
  <c r="C46" i="31"/>
  <c r="C45" i="31"/>
  <c r="C44" i="31"/>
  <c r="C43" i="31"/>
  <c r="C42" i="31"/>
  <c r="C41" i="31"/>
  <c r="C40" i="31"/>
  <c r="C39" i="31"/>
  <c r="C38" i="31"/>
  <c r="C37" i="31"/>
  <c r="C36" i="31"/>
  <c r="C35" i="31"/>
  <c r="C34" i="31"/>
  <c r="C33" i="31"/>
  <c r="C32" i="31"/>
  <c r="C31" i="31"/>
  <c r="C30" i="31"/>
  <c r="C29" i="31"/>
  <c r="C28" i="31"/>
  <c r="C27" i="31"/>
  <c r="C26" i="31"/>
  <c r="C25" i="31"/>
  <c r="C24" i="31"/>
  <c r="C23" i="31"/>
  <c r="C22" i="31"/>
  <c r="C21" i="31"/>
  <c r="C20" i="31"/>
  <c r="C19" i="31"/>
  <c r="C18" i="31"/>
  <c r="C17" i="31"/>
  <c r="C16" i="31"/>
  <c r="C15" i="31"/>
  <c r="C14" i="31"/>
  <c r="C13" i="31"/>
  <c r="C12" i="31"/>
  <c r="C11" i="31"/>
  <c r="C10" i="31"/>
  <c r="C9" i="31"/>
  <c r="C8" i="31"/>
  <c r="C7" i="31"/>
  <c r="C6" i="31"/>
  <c r="C5" i="31"/>
  <c r="C4" i="31"/>
  <c r="C3" i="31"/>
  <c r="K114" i="19"/>
  <c r="J114" i="19"/>
  <c r="P1989" i="31" s="1"/>
  <c r="P1986" i="31" l="1"/>
  <c r="P1988" i="31"/>
  <c r="P1985" i="31"/>
  <c r="P1987" i="31"/>
  <c r="C190" i="31"/>
  <c r="C191" i="31"/>
  <c r="C192" i="31" l="1"/>
  <c r="C193" i="31" l="1"/>
  <c r="C194" i="31" l="1"/>
  <c r="C195" i="31" l="1"/>
  <c r="C196" i="31" l="1"/>
  <c r="C197" i="31" l="1"/>
  <c r="C198" i="31" l="1"/>
  <c r="C199" i="31" l="1"/>
  <c r="F100" i="19" l="1"/>
  <c r="L1848" i="31" s="1"/>
  <c r="F101" i="19"/>
  <c r="F102" i="19"/>
  <c r="F103" i="19"/>
  <c r="F107" i="19"/>
  <c r="L1913" i="31" s="1"/>
  <c r="F108" i="19"/>
  <c r="F109" i="19"/>
  <c r="F110" i="19"/>
  <c r="B2" i="10"/>
  <c r="G39" i="27" s="1"/>
  <c r="O39" i="27" s="1"/>
  <c r="P39" i="27" s="1"/>
  <c r="Q2" i="29"/>
  <c r="N2" i="29"/>
  <c r="CL54" i="28"/>
  <c r="BP54" i="28"/>
  <c r="BO54" i="28"/>
  <c r="BN54" i="28"/>
  <c r="BM54" i="28"/>
  <c r="BL54" i="28"/>
  <c r="BK54" i="28"/>
  <c r="BJ54" i="28"/>
  <c r="BI54" i="28"/>
  <c r="AR54" i="28"/>
  <c r="I54" i="28"/>
  <c r="F54" i="28"/>
  <c r="C54" i="28"/>
  <c r="CL53" i="28"/>
  <c r="BP53" i="28"/>
  <c r="BO53" i="28"/>
  <c r="BN53" i="28"/>
  <c r="BM53" i="28"/>
  <c r="BL53" i="28"/>
  <c r="BK53" i="28"/>
  <c r="BJ53" i="28"/>
  <c r="BI53" i="28"/>
  <c r="AR53" i="28"/>
  <c r="I53" i="28"/>
  <c r="F53" i="28"/>
  <c r="C53" i="28"/>
  <c r="CL52" i="28"/>
  <c r="BP52" i="28"/>
  <c r="BO52" i="28"/>
  <c r="BN52" i="28"/>
  <c r="BM52" i="28"/>
  <c r="BL52" i="28"/>
  <c r="BK52" i="28"/>
  <c r="BJ52" i="28"/>
  <c r="BI52" i="28"/>
  <c r="AR52" i="28"/>
  <c r="I52" i="28"/>
  <c r="F52" i="28"/>
  <c r="C52" i="28"/>
  <c r="CL51" i="28"/>
  <c r="BP51" i="28"/>
  <c r="BO51" i="28"/>
  <c r="BN51" i="28"/>
  <c r="BM51" i="28"/>
  <c r="BL51" i="28"/>
  <c r="BK51" i="28"/>
  <c r="BJ51" i="28"/>
  <c r="BI51" i="28"/>
  <c r="AR51" i="28"/>
  <c r="I51" i="28"/>
  <c r="F51" i="28"/>
  <c r="C51" i="28"/>
  <c r="CL50" i="28"/>
  <c r="BP50" i="28"/>
  <c r="BO50" i="28"/>
  <c r="BN50" i="28"/>
  <c r="BM50" i="28"/>
  <c r="BL50" i="28"/>
  <c r="BK50" i="28"/>
  <c r="BJ50" i="28"/>
  <c r="BI50" i="28"/>
  <c r="AR50" i="28"/>
  <c r="I50" i="28"/>
  <c r="F50" i="28"/>
  <c r="C50" i="28"/>
  <c r="CL49" i="28"/>
  <c r="BP49" i="28"/>
  <c r="BO49" i="28"/>
  <c r="BN49" i="28"/>
  <c r="BM49" i="28"/>
  <c r="BL49" i="28"/>
  <c r="BK49" i="28"/>
  <c r="BJ49" i="28"/>
  <c r="BI49" i="28"/>
  <c r="AR49" i="28"/>
  <c r="I49" i="28"/>
  <c r="F49" i="28"/>
  <c r="C49" i="28"/>
  <c r="CL48" i="28"/>
  <c r="BP48" i="28"/>
  <c r="BO48" i="28"/>
  <c r="BN48" i="28"/>
  <c r="BM48" i="28"/>
  <c r="BL48" i="28"/>
  <c r="BK48" i="28"/>
  <c r="BJ48" i="28"/>
  <c r="BI48" i="28"/>
  <c r="AR48" i="28"/>
  <c r="I48" i="28"/>
  <c r="F48" i="28"/>
  <c r="C48" i="28"/>
  <c r="CL47" i="28"/>
  <c r="BP47" i="28"/>
  <c r="BO47" i="28"/>
  <c r="BN47" i="28"/>
  <c r="BM47" i="28"/>
  <c r="BL47" i="28"/>
  <c r="BK47" i="28"/>
  <c r="BJ47" i="28"/>
  <c r="BI47" i="28"/>
  <c r="AR47" i="28"/>
  <c r="I47" i="28"/>
  <c r="F47" i="28"/>
  <c r="C47" i="28"/>
  <c r="CL46" i="28"/>
  <c r="BP46" i="28"/>
  <c r="BO46" i="28"/>
  <c r="BN46" i="28"/>
  <c r="BM46" i="28"/>
  <c r="BL46" i="28"/>
  <c r="BK46" i="28"/>
  <c r="BJ46" i="28"/>
  <c r="BI46" i="28"/>
  <c r="AR46" i="28"/>
  <c r="I46" i="28"/>
  <c r="F46" i="28"/>
  <c r="C46" i="28"/>
  <c r="CL45" i="28"/>
  <c r="BP45" i="28"/>
  <c r="BO45" i="28"/>
  <c r="BN45" i="28"/>
  <c r="BM45" i="28"/>
  <c r="BL45" i="28"/>
  <c r="BK45" i="28"/>
  <c r="BJ45" i="28"/>
  <c r="BI45" i="28"/>
  <c r="AR45" i="28"/>
  <c r="I45" i="28"/>
  <c r="F45" i="28"/>
  <c r="C45" i="28"/>
  <c r="CL44" i="28"/>
  <c r="BP44" i="28"/>
  <c r="BO44" i="28"/>
  <c r="BN44" i="28"/>
  <c r="BM44" i="28"/>
  <c r="BL44" i="28"/>
  <c r="BK44" i="28"/>
  <c r="BJ44" i="28"/>
  <c r="BI44" i="28"/>
  <c r="AR44" i="28"/>
  <c r="I44" i="28"/>
  <c r="F44" i="28"/>
  <c r="C44" i="28"/>
  <c r="CL43" i="28"/>
  <c r="BP43" i="28"/>
  <c r="BO43" i="28"/>
  <c r="BN43" i="28"/>
  <c r="BM43" i="28"/>
  <c r="BL43" i="28"/>
  <c r="BK43" i="28"/>
  <c r="BJ43" i="28"/>
  <c r="BI43" i="28"/>
  <c r="AR43" i="28"/>
  <c r="I43" i="28"/>
  <c r="F43" i="28"/>
  <c r="C43" i="28"/>
  <c r="CL42" i="28"/>
  <c r="BP42" i="28"/>
  <c r="BO42" i="28"/>
  <c r="BN42" i="28"/>
  <c r="BM42" i="28"/>
  <c r="BL42" i="28"/>
  <c r="BK42" i="28"/>
  <c r="BJ42" i="28"/>
  <c r="BI42" i="28"/>
  <c r="AR42" i="28"/>
  <c r="I42" i="28"/>
  <c r="F42" i="28"/>
  <c r="C42" i="28"/>
  <c r="CL41" i="28"/>
  <c r="BP41" i="28"/>
  <c r="BO41" i="28"/>
  <c r="BN41" i="28"/>
  <c r="BM41" i="28"/>
  <c r="BL41" i="28"/>
  <c r="BK41" i="28"/>
  <c r="BJ41" i="28"/>
  <c r="BI41" i="28"/>
  <c r="AR41" i="28"/>
  <c r="I41" i="28"/>
  <c r="F41" i="28"/>
  <c r="C41" i="28"/>
  <c r="CL40" i="28"/>
  <c r="BP40" i="28"/>
  <c r="BO40" i="28"/>
  <c r="BN40" i="28"/>
  <c r="BM40" i="28"/>
  <c r="BL40" i="28"/>
  <c r="BK40" i="28"/>
  <c r="BJ40" i="28"/>
  <c r="BI40" i="28"/>
  <c r="AR40" i="28"/>
  <c r="I40" i="28"/>
  <c r="F40" i="28"/>
  <c r="C40" i="28"/>
  <c r="CL39" i="28"/>
  <c r="BP39" i="28"/>
  <c r="BO39" i="28"/>
  <c r="BN39" i="28"/>
  <c r="BM39" i="28"/>
  <c r="BL39" i="28"/>
  <c r="BK39" i="28"/>
  <c r="BJ39" i="28"/>
  <c r="BI39" i="28"/>
  <c r="AR39" i="28"/>
  <c r="I39" i="28"/>
  <c r="F39" i="28"/>
  <c r="C39" i="28"/>
  <c r="CL38" i="28"/>
  <c r="BP38" i="28"/>
  <c r="BO38" i="28"/>
  <c r="BN38" i="28"/>
  <c r="BM38" i="28"/>
  <c r="BL38" i="28"/>
  <c r="BK38" i="28"/>
  <c r="BJ38" i="28"/>
  <c r="BI38" i="28"/>
  <c r="AR38" i="28"/>
  <c r="I38" i="28"/>
  <c r="F38" i="28"/>
  <c r="C38" i="28"/>
  <c r="CL37" i="28"/>
  <c r="BP37" i="28"/>
  <c r="BO37" i="28"/>
  <c r="BN37" i="28"/>
  <c r="BM37" i="28"/>
  <c r="BL37" i="28"/>
  <c r="BK37" i="28"/>
  <c r="BJ37" i="28"/>
  <c r="BI37" i="28"/>
  <c r="AR37" i="28"/>
  <c r="I37" i="28"/>
  <c r="F37" i="28"/>
  <c r="C37" i="28"/>
  <c r="CL36" i="28"/>
  <c r="BP36" i="28"/>
  <c r="BO36" i="28"/>
  <c r="BN36" i="28"/>
  <c r="BM36" i="28"/>
  <c r="BL36" i="28"/>
  <c r="BK36" i="28"/>
  <c r="BJ36" i="28"/>
  <c r="BI36" i="28"/>
  <c r="AR36" i="28"/>
  <c r="I36" i="28"/>
  <c r="F36" i="28"/>
  <c r="C36" i="28"/>
  <c r="CL35" i="28"/>
  <c r="BP35" i="28"/>
  <c r="BO35" i="28"/>
  <c r="BN35" i="28"/>
  <c r="BM35" i="28"/>
  <c r="BL35" i="28"/>
  <c r="BK35" i="28"/>
  <c r="BJ35" i="28"/>
  <c r="BI35" i="28"/>
  <c r="AR35" i="28"/>
  <c r="I35" i="28"/>
  <c r="F35" i="28"/>
  <c r="C35" i="28"/>
  <c r="CL34" i="28"/>
  <c r="BP34" i="28"/>
  <c r="BO34" i="28"/>
  <c r="BN34" i="28"/>
  <c r="BM34" i="28"/>
  <c r="BL34" i="28"/>
  <c r="BK34" i="28"/>
  <c r="BJ34" i="28"/>
  <c r="BI34" i="28"/>
  <c r="AR34" i="28"/>
  <c r="I34" i="28"/>
  <c r="F34" i="28"/>
  <c r="C34" i="28"/>
  <c r="CL33" i="28"/>
  <c r="BP33" i="28"/>
  <c r="BO33" i="28"/>
  <c r="BN33" i="28"/>
  <c r="BM33" i="28"/>
  <c r="BL33" i="28"/>
  <c r="BK33" i="28"/>
  <c r="BJ33" i="28"/>
  <c r="BI33" i="28"/>
  <c r="AR33" i="28"/>
  <c r="I33" i="28"/>
  <c r="F33" i="28"/>
  <c r="C33" i="28"/>
  <c r="CL32" i="28"/>
  <c r="BP32" i="28"/>
  <c r="BO32" i="28"/>
  <c r="BN32" i="28"/>
  <c r="BM32" i="28"/>
  <c r="BL32" i="28"/>
  <c r="BK32" i="28"/>
  <c r="BJ32" i="28"/>
  <c r="BI32" i="28"/>
  <c r="AR32" i="28"/>
  <c r="I32" i="28"/>
  <c r="F32" i="28"/>
  <c r="C32" i="28"/>
  <c r="CL31" i="28"/>
  <c r="BP31" i="28"/>
  <c r="BO31" i="28"/>
  <c r="BN31" i="28"/>
  <c r="BM31" i="28"/>
  <c r="BL31" i="28"/>
  <c r="BK31" i="28"/>
  <c r="BJ31" i="28"/>
  <c r="BI31" i="28"/>
  <c r="AR31" i="28"/>
  <c r="I31" i="28"/>
  <c r="F31" i="28"/>
  <c r="C31" i="28"/>
  <c r="CL30" i="28"/>
  <c r="BP30" i="28"/>
  <c r="BO30" i="28"/>
  <c r="BN30" i="28"/>
  <c r="BM30" i="28"/>
  <c r="BL30" i="28"/>
  <c r="BK30" i="28"/>
  <c r="BJ30" i="28"/>
  <c r="BI30" i="28"/>
  <c r="AR30" i="28"/>
  <c r="I30" i="28"/>
  <c r="F30" i="28"/>
  <c r="C30" i="28"/>
  <c r="CL29" i="28"/>
  <c r="BP29" i="28"/>
  <c r="BO29" i="28"/>
  <c r="BN29" i="28"/>
  <c r="BM29" i="28"/>
  <c r="BL29" i="28"/>
  <c r="BK29" i="28"/>
  <c r="BJ29" i="28"/>
  <c r="BI29" i="28"/>
  <c r="AR29" i="28"/>
  <c r="I29" i="28"/>
  <c r="F29" i="28"/>
  <c r="C29" i="28"/>
  <c r="CL28" i="28"/>
  <c r="BP28" i="28"/>
  <c r="BO28" i="28"/>
  <c r="BN28" i="28"/>
  <c r="BM28" i="28"/>
  <c r="BL28" i="28"/>
  <c r="BK28" i="28"/>
  <c r="BJ28" i="28"/>
  <c r="BI28" i="28"/>
  <c r="AR28" i="28"/>
  <c r="I28" i="28"/>
  <c r="F28" i="28"/>
  <c r="C28" i="28"/>
  <c r="CL27" i="28"/>
  <c r="BP27" i="28"/>
  <c r="BO27" i="28"/>
  <c r="BN27" i="28"/>
  <c r="BM27" i="28"/>
  <c r="BL27" i="28"/>
  <c r="BK27" i="28"/>
  <c r="BJ27" i="28"/>
  <c r="BI27" i="28"/>
  <c r="AR27" i="28"/>
  <c r="I27" i="28"/>
  <c r="F27" i="28"/>
  <c r="C27" i="28"/>
  <c r="CL26" i="28"/>
  <c r="BP26" i="28"/>
  <c r="BO26" i="28"/>
  <c r="BN26" i="28"/>
  <c r="BM26" i="28"/>
  <c r="BL26" i="28"/>
  <c r="BK26" i="28"/>
  <c r="BJ26" i="28"/>
  <c r="BI26" i="28"/>
  <c r="AR26" i="28"/>
  <c r="I26" i="28"/>
  <c r="F26" i="28"/>
  <c r="C26" i="28"/>
  <c r="CL25" i="28"/>
  <c r="BP25" i="28"/>
  <c r="BO25" i="28"/>
  <c r="BN25" i="28"/>
  <c r="BM25" i="28"/>
  <c r="BL25" i="28"/>
  <c r="BK25" i="28"/>
  <c r="BJ25" i="28"/>
  <c r="BI25" i="28"/>
  <c r="AR25" i="28"/>
  <c r="I25" i="28"/>
  <c r="F25" i="28"/>
  <c r="C25" i="28"/>
  <c r="CL24" i="28"/>
  <c r="BP24" i="28"/>
  <c r="BO24" i="28"/>
  <c r="BN24" i="28"/>
  <c r="BM24" i="28"/>
  <c r="BL24" i="28"/>
  <c r="BK24" i="28"/>
  <c r="BJ24" i="28"/>
  <c r="BI24" i="28"/>
  <c r="AR24" i="28"/>
  <c r="I24" i="28"/>
  <c r="F24" i="28"/>
  <c r="C24" i="28"/>
  <c r="CL23" i="28"/>
  <c r="BP23" i="28"/>
  <c r="BO23" i="28"/>
  <c r="BN23" i="28"/>
  <c r="BM23" i="28"/>
  <c r="BL23" i="28"/>
  <c r="BK23" i="28"/>
  <c r="BJ23" i="28"/>
  <c r="BI23" i="28"/>
  <c r="AR23" i="28"/>
  <c r="I23" i="28"/>
  <c r="F23" i="28"/>
  <c r="C23" i="28"/>
  <c r="CL22" i="28"/>
  <c r="BP22" i="28"/>
  <c r="BO22" i="28"/>
  <c r="BN22" i="28"/>
  <c r="BM22" i="28"/>
  <c r="BL22" i="28"/>
  <c r="BK22" i="28"/>
  <c r="BJ22" i="28"/>
  <c r="BI22" i="28"/>
  <c r="AR22" i="28"/>
  <c r="I22" i="28"/>
  <c r="F22" i="28"/>
  <c r="C22" i="28"/>
  <c r="CL21" i="28"/>
  <c r="BP21" i="28"/>
  <c r="BO21" i="28"/>
  <c r="BN21" i="28"/>
  <c r="BM21" i="28"/>
  <c r="BL21" i="28"/>
  <c r="BK21" i="28"/>
  <c r="BJ21" i="28"/>
  <c r="BI21" i="28"/>
  <c r="AR21" i="28"/>
  <c r="I21" i="28"/>
  <c r="F21" i="28"/>
  <c r="C21" i="28"/>
  <c r="CL20" i="28"/>
  <c r="BP20" i="28"/>
  <c r="BO20" i="28"/>
  <c r="BN20" i="28"/>
  <c r="BM20" i="28"/>
  <c r="BL20" i="28"/>
  <c r="BK20" i="28"/>
  <c r="BJ20" i="28"/>
  <c r="BI20" i="28"/>
  <c r="AR20" i="28"/>
  <c r="I20" i="28"/>
  <c r="F20" i="28"/>
  <c r="C20" i="28"/>
  <c r="CL19" i="28"/>
  <c r="BP19" i="28"/>
  <c r="BO19" i="28"/>
  <c r="BN19" i="28"/>
  <c r="BM19" i="28"/>
  <c r="BL19" i="28"/>
  <c r="BK19" i="28"/>
  <c r="BJ19" i="28"/>
  <c r="BI19" i="28"/>
  <c r="AR19" i="28"/>
  <c r="I19" i="28"/>
  <c r="F19" i="28"/>
  <c r="C19" i="28"/>
  <c r="CL18" i="28"/>
  <c r="BP18" i="28"/>
  <c r="BO18" i="28"/>
  <c r="BN18" i="28"/>
  <c r="BM18" i="28"/>
  <c r="BL18" i="28"/>
  <c r="BK18" i="28"/>
  <c r="BJ18" i="28"/>
  <c r="BI18" i="28"/>
  <c r="AR18" i="28"/>
  <c r="I18" i="28"/>
  <c r="F18" i="28"/>
  <c r="C18" i="28"/>
  <c r="CL17" i="28"/>
  <c r="BP17" i="28"/>
  <c r="BO17" i="28"/>
  <c r="BN17" i="28"/>
  <c r="BM17" i="28"/>
  <c r="BL17" i="28"/>
  <c r="BK17" i="28"/>
  <c r="BJ17" i="28"/>
  <c r="BI17" i="28"/>
  <c r="AR17" i="28"/>
  <c r="I17" i="28"/>
  <c r="F17" i="28"/>
  <c r="C17" i="28"/>
  <c r="CL16" i="28"/>
  <c r="BP16" i="28"/>
  <c r="BO16" i="28"/>
  <c r="BN16" i="28"/>
  <c r="BM16" i="28"/>
  <c r="BL16" i="28"/>
  <c r="BK16" i="28"/>
  <c r="BJ16" i="28"/>
  <c r="BI16" i="28"/>
  <c r="AR16" i="28"/>
  <c r="I16" i="28"/>
  <c r="F16" i="28"/>
  <c r="C16" i="28"/>
  <c r="CL15" i="28"/>
  <c r="BP15" i="28"/>
  <c r="BO15" i="28"/>
  <c r="BN15" i="28"/>
  <c r="BM15" i="28"/>
  <c r="BL15" i="28"/>
  <c r="BK15" i="28"/>
  <c r="BJ15" i="28"/>
  <c r="BI15" i="28"/>
  <c r="AR15" i="28"/>
  <c r="I15" i="28"/>
  <c r="F15" i="28"/>
  <c r="C15" i="28"/>
  <c r="CL14" i="28"/>
  <c r="BP14" i="28"/>
  <c r="BO14" i="28"/>
  <c r="BN14" i="28"/>
  <c r="BM14" i="28"/>
  <c r="BL14" i="28"/>
  <c r="BK14" i="28"/>
  <c r="BJ14" i="28"/>
  <c r="BI14" i="28"/>
  <c r="AR14" i="28"/>
  <c r="I14" i="28"/>
  <c r="F14" i="28"/>
  <c r="C14" i="28"/>
  <c r="CL13" i="28"/>
  <c r="BP13" i="28"/>
  <c r="BO13" i="28"/>
  <c r="BN13" i="28"/>
  <c r="BM13" i="28"/>
  <c r="BL13" i="28"/>
  <c r="BK13" i="28"/>
  <c r="BJ13" i="28"/>
  <c r="BI13" i="28"/>
  <c r="AR13" i="28"/>
  <c r="I13" i="28"/>
  <c r="F13" i="28"/>
  <c r="C13" i="28"/>
  <c r="CL12" i="28"/>
  <c r="BP12" i="28"/>
  <c r="BO12" i="28"/>
  <c r="BN12" i="28"/>
  <c r="BM12" i="28"/>
  <c r="BL12" i="28"/>
  <c r="BK12" i="28"/>
  <c r="BJ12" i="28"/>
  <c r="BI12" i="28"/>
  <c r="AR12" i="28"/>
  <c r="I12" i="28"/>
  <c r="F12" i="28"/>
  <c r="C12" i="28"/>
  <c r="CL11" i="28"/>
  <c r="BP11" i="28"/>
  <c r="BO11" i="28"/>
  <c r="BN11" i="28"/>
  <c r="BM11" i="28"/>
  <c r="BL11" i="28"/>
  <c r="BK11" i="28"/>
  <c r="BJ11" i="28"/>
  <c r="BI11" i="28"/>
  <c r="AR11" i="28"/>
  <c r="C11" i="28"/>
  <c r="CL10" i="28"/>
  <c r="BP10" i="28"/>
  <c r="BO10" i="28"/>
  <c r="BN10" i="28"/>
  <c r="BM10" i="28"/>
  <c r="BL10" i="28"/>
  <c r="BK10" i="28"/>
  <c r="BJ10" i="28"/>
  <c r="BI10" i="28"/>
  <c r="AR10" i="28"/>
  <c r="I10" i="28"/>
  <c r="F10" i="28"/>
  <c r="C10" i="28"/>
  <c r="CL9" i="28"/>
  <c r="BP9" i="28"/>
  <c r="BO9" i="28"/>
  <c r="BN9" i="28"/>
  <c r="BM9" i="28"/>
  <c r="BL9" i="28"/>
  <c r="BK9" i="28"/>
  <c r="BJ9" i="28"/>
  <c r="BI9" i="28"/>
  <c r="AR9" i="28"/>
  <c r="I9" i="28"/>
  <c r="F9" i="28"/>
  <c r="C9" i="28"/>
  <c r="CL8" i="28"/>
  <c r="BP8" i="28"/>
  <c r="BO8" i="28"/>
  <c r="BN8" i="28"/>
  <c r="BM8" i="28"/>
  <c r="BL8" i="28"/>
  <c r="BK8" i="28"/>
  <c r="BJ8" i="28"/>
  <c r="BI8" i="28"/>
  <c r="AR8" i="28"/>
  <c r="I8" i="28"/>
  <c r="F8" i="28"/>
  <c r="C8" i="28"/>
  <c r="CL7" i="28"/>
  <c r="BP7" i="28"/>
  <c r="BO7" i="28"/>
  <c r="BN7" i="28"/>
  <c r="BM7" i="28"/>
  <c r="BL7" i="28"/>
  <c r="BK7" i="28"/>
  <c r="BJ7" i="28"/>
  <c r="BI7" i="28"/>
  <c r="AR7" i="28"/>
  <c r="I7" i="28"/>
  <c r="F7" i="28"/>
  <c r="C7" i="28"/>
  <c r="CL6" i="28"/>
  <c r="BP6" i="28"/>
  <c r="BO6" i="28"/>
  <c r="BN6" i="28"/>
  <c r="BM6" i="28"/>
  <c r="BL6" i="28"/>
  <c r="BK6" i="28"/>
  <c r="BJ6" i="28"/>
  <c r="BI6" i="28"/>
  <c r="AR6" i="28"/>
  <c r="I6" i="28"/>
  <c r="F6" i="28"/>
  <c r="C6" i="28"/>
  <c r="CL5" i="28"/>
  <c r="BP5" i="28"/>
  <c r="BO5" i="28"/>
  <c r="BN5" i="28"/>
  <c r="BM5" i="28"/>
  <c r="BL5" i="28"/>
  <c r="BK5" i="28"/>
  <c r="BJ5" i="28"/>
  <c r="BI5" i="28"/>
  <c r="AR5" i="28"/>
  <c r="I5" i="28"/>
  <c r="F5" i="28"/>
  <c r="C5" i="28"/>
  <c r="CL4" i="28"/>
  <c r="BP4" i="28"/>
  <c r="BO4" i="28"/>
  <c r="BN4" i="28"/>
  <c r="BM4" i="28"/>
  <c r="BL4" i="28"/>
  <c r="BK4" i="28"/>
  <c r="BJ4" i="28"/>
  <c r="BI4" i="28"/>
  <c r="AR4" i="28"/>
  <c r="I4" i="28"/>
  <c r="F4" i="28"/>
  <c r="C4" i="28"/>
  <c r="O52" i="27"/>
  <c r="P52" i="27" s="1"/>
  <c r="K52" i="27"/>
  <c r="J52" i="27"/>
  <c r="O51" i="27"/>
  <c r="P51" i="27" s="1"/>
  <c r="J51" i="27"/>
  <c r="K51" i="27" s="1"/>
  <c r="O50" i="27"/>
  <c r="P50" i="27" s="1"/>
  <c r="K50" i="27"/>
  <c r="J50" i="27"/>
  <c r="O47" i="27"/>
  <c r="P47" i="27" s="1"/>
  <c r="J47" i="27"/>
  <c r="K47" i="27" s="1"/>
  <c r="P46" i="27"/>
  <c r="O46" i="27"/>
  <c r="K46" i="27"/>
  <c r="J46" i="27"/>
  <c r="O45" i="27"/>
  <c r="P45" i="27" s="1"/>
  <c r="J45" i="27"/>
  <c r="K45" i="27" s="1"/>
  <c r="P44" i="27"/>
  <c r="O44" i="27"/>
  <c r="K44" i="27"/>
  <c r="J44" i="27"/>
  <c r="O43" i="27"/>
  <c r="P43" i="27" s="1"/>
  <c r="J43" i="27"/>
  <c r="K43" i="27" s="1"/>
  <c r="P42" i="27"/>
  <c r="O42" i="27"/>
  <c r="K42" i="27"/>
  <c r="J42" i="27"/>
  <c r="P38" i="27"/>
  <c r="O38" i="27"/>
  <c r="K38" i="27"/>
  <c r="J38" i="27"/>
  <c r="O37" i="27"/>
  <c r="P37" i="27" s="1"/>
  <c r="J37" i="27"/>
  <c r="K37" i="27" s="1"/>
  <c r="O34" i="27"/>
  <c r="P34" i="27" s="1"/>
  <c r="O31" i="27"/>
  <c r="P31" i="27" s="1"/>
  <c r="J31" i="27"/>
  <c r="K31" i="27" s="1"/>
  <c r="P30" i="27"/>
  <c r="O30" i="27"/>
  <c r="K30" i="27"/>
  <c r="J30" i="27"/>
  <c r="O28" i="27"/>
  <c r="P28" i="27" s="1"/>
  <c r="O27" i="27"/>
  <c r="P27" i="27" s="1"/>
  <c r="K27" i="27"/>
  <c r="J27" i="27"/>
  <c r="P26" i="27"/>
  <c r="O26" i="27"/>
  <c r="J26" i="27"/>
  <c r="K26" i="27" s="1"/>
  <c r="O19" i="27"/>
  <c r="P19" i="27" s="1"/>
  <c r="L19" i="27"/>
  <c r="P18" i="27"/>
  <c r="O18" i="27"/>
  <c r="J18" i="27"/>
  <c r="K18" i="27" s="1"/>
  <c r="P17" i="27"/>
  <c r="O17" i="27"/>
  <c r="K17" i="27"/>
  <c r="J17" i="27"/>
  <c r="P16" i="27"/>
  <c r="O16" i="27"/>
  <c r="J16" i="27"/>
  <c r="K16" i="27" s="1"/>
  <c r="P15" i="27"/>
  <c r="O15" i="27"/>
  <c r="K15" i="27"/>
  <c r="J15" i="27"/>
  <c r="P14" i="27"/>
  <c r="O14" i="27"/>
  <c r="J14" i="27"/>
  <c r="K14" i="27" s="1"/>
  <c r="P13" i="27"/>
  <c r="O13" i="27"/>
  <c r="J13" i="27"/>
  <c r="K13" i="27" s="1"/>
  <c r="P12" i="27"/>
  <c r="O12" i="27"/>
  <c r="J12" i="27"/>
  <c r="K12" i="27" s="1"/>
  <c r="O11" i="27"/>
  <c r="P11" i="27" s="1"/>
  <c r="O9" i="27"/>
  <c r="P9" i="27" s="1"/>
  <c r="K9" i="27"/>
  <c r="J9" i="27"/>
  <c r="L1964" i="31" l="1"/>
  <c r="L1969" i="31"/>
  <c r="L1966" i="31"/>
  <c r="L1963" i="31"/>
  <c r="L1968" i="31"/>
  <c r="L1965" i="31"/>
  <c r="L1967" i="31"/>
  <c r="L1956" i="31"/>
  <c r="L1948" i="31"/>
  <c r="L1940" i="31"/>
  <c r="L1961" i="31"/>
  <c r="L1953" i="31"/>
  <c r="L1945" i="31"/>
  <c r="L1958" i="31"/>
  <c r="L1950" i="31"/>
  <c r="L1942" i="31"/>
  <c r="L1955" i="31"/>
  <c r="L1947" i="31"/>
  <c r="L1939" i="31"/>
  <c r="L1960" i="31"/>
  <c r="L1952" i="31"/>
  <c r="L1944" i="31"/>
  <c r="L1957" i="31"/>
  <c r="L1949" i="31"/>
  <c r="L1941" i="31"/>
  <c r="L1962" i="31"/>
  <c r="L1954" i="31"/>
  <c r="L1946" i="31"/>
  <c r="L1938" i="31"/>
  <c r="L1959" i="31"/>
  <c r="L1951" i="31"/>
  <c r="L1943" i="31"/>
  <c r="L1932" i="31"/>
  <c r="L1924" i="31"/>
  <c r="L1916" i="31"/>
  <c r="L1937" i="31"/>
  <c r="L1929" i="31"/>
  <c r="L1921" i="31"/>
  <c r="L1934" i="31"/>
  <c r="L1926" i="31"/>
  <c r="L1918" i="31"/>
  <c r="L1931" i="31"/>
  <c r="L1923" i="31"/>
  <c r="L1915" i="31"/>
  <c r="L1936" i="31"/>
  <c r="L1928" i="31"/>
  <c r="L1920" i="31"/>
  <c r="L1933" i="31"/>
  <c r="L1925" i="31"/>
  <c r="L1917" i="31"/>
  <c r="L1930" i="31"/>
  <c r="L1922" i="31"/>
  <c r="L1914" i="31"/>
  <c r="L1935" i="31"/>
  <c r="L1927" i="31"/>
  <c r="L1919" i="31"/>
  <c r="L1900" i="31"/>
  <c r="L1902" i="31"/>
  <c r="L1899" i="31"/>
  <c r="L1904" i="31"/>
  <c r="L1901" i="31"/>
  <c r="L1898" i="31"/>
  <c r="L1903" i="31"/>
  <c r="L1892" i="31"/>
  <c r="L1884" i="31"/>
  <c r="L1876" i="31"/>
  <c r="L1897" i="31"/>
  <c r="L1889" i="31"/>
  <c r="L1881" i="31"/>
  <c r="L1873" i="31"/>
  <c r="L1894" i="31"/>
  <c r="L1886" i="31"/>
  <c r="L1878" i="31"/>
  <c r="L1891" i="31"/>
  <c r="L1883" i="31"/>
  <c r="L1875" i="31"/>
  <c r="L1896" i="31"/>
  <c r="L1888" i="31"/>
  <c r="L1880" i="31"/>
  <c r="L1893" i="31"/>
  <c r="L1885" i="31"/>
  <c r="L1877" i="31"/>
  <c r="L1890" i="31"/>
  <c r="L1882" i="31"/>
  <c r="L1874" i="31"/>
  <c r="L1895" i="31"/>
  <c r="L1887" i="31"/>
  <c r="L1879" i="31"/>
  <c r="L1868" i="31"/>
  <c r="L1860" i="31"/>
  <c r="L1852" i="31"/>
  <c r="L1865" i="31"/>
  <c r="L1857" i="31"/>
  <c r="L1849" i="31"/>
  <c r="L1870" i="31"/>
  <c r="L1862" i="31"/>
  <c r="L1854" i="31"/>
  <c r="L1867" i="31"/>
  <c r="L1859" i="31"/>
  <c r="L1851" i="31"/>
  <c r="L1872" i="31"/>
  <c r="L1864" i="31"/>
  <c r="L1856" i="31"/>
  <c r="L1869" i="31"/>
  <c r="L1861" i="31"/>
  <c r="L1853" i="31"/>
  <c r="L1866" i="31"/>
  <c r="L1858" i="31"/>
  <c r="L1850" i="31"/>
  <c r="L1871" i="31"/>
  <c r="L1863" i="31"/>
  <c r="L1855" i="31"/>
  <c r="G11" i="27"/>
  <c r="J11" i="27" s="1"/>
  <c r="K11" i="27" s="1"/>
  <c r="G19" i="27"/>
  <c r="J19" i="27" s="1"/>
  <c r="K19" i="27" s="1"/>
  <c r="G36" i="27"/>
  <c r="J36" i="27" s="1"/>
  <c r="K36" i="27" s="1"/>
  <c r="G20" i="27"/>
  <c r="C2" i="10"/>
  <c r="O7" i="29" s="1"/>
  <c r="G35" i="27"/>
  <c r="G23" i="27"/>
  <c r="A1" i="23"/>
  <c r="F5" i="23" s="1"/>
  <c r="G34" i="27"/>
  <c r="J34" i="27" s="1"/>
  <c r="K34" i="27" s="1"/>
  <c r="G22" i="27"/>
  <c r="L14" i="29" a="1"/>
  <c r="L14" i="29" s="1"/>
  <c r="J19" i="19" s="1"/>
  <c r="G24" i="27"/>
  <c r="J24" i="27" s="1"/>
  <c r="K24" i="27" s="1"/>
  <c r="G40" i="27"/>
  <c r="G25" i="27"/>
  <c r="O25" i="27" s="1"/>
  <c r="P25" i="27" s="1"/>
  <c r="G41" i="27"/>
  <c r="O41" i="27" s="1"/>
  <c r="P41" i="27" s="1"/>
  <c r="G7" i="27"/>
  <c r="G28" i="27"/>
  <c r="J28" i="27" s="1"/>
  <c r="K28" i="27" s="1"/>
  <c r="G48" i="27"/>
  <c r="O48" i="27" s="1"/>
  <c r="P48" i="27" s="1"/>
  <c r="G8" i="27"/>
  <c r="G29" i="27"/>
  <c r="G49" i="27"/>
  <c r="G10" i="27"/>
  <c r="G32" i="27"/>
  <c r="F4" i="23"/>
  <c r="V4" i="23"/>
  <c r="AD4" i="23"/>
  <c r="N5" i="23"/>
  <c r="AD5" i="23"/>
  <c r="F6" i="23"/>
  <c r="N6" i="23"/>
  <c r="V6" i="23"/>
  <c r="AD6" i="23"/>
  <c r="F7" i="23"/>
  <c r="N7" i="23"/>
  <c r="AD7" i="23"/>
  <c r="F8" i="23"/>
  <c r="N8" i="23"/>
  <c r="V8" i="23"/>
  <c r="AD8" i="23"/>
  <c r="F9" i="23"/>
  <c r="N9" i="23"/>
  <c r="V9" i="23"/>
  <c r="AD9" i="23"/>
  <c r="F10" i="23"/>
  <c r="N10" i="23"/>
  <c r="V10" i="23"/>
  <c r="AD10" i="23"/>
  <c r="F11" i="23"/>
  <c r="N11" i="23"/>
  <c r="V11" i="23"/>
  <c r="AD11" i="23"/>
  <c r="F12" i="23"/>
  <c r="N12" i="23"/>
  <c r="V12" i="23"/>
  <c r="AD12" i="23"/>
  <c r="F13" i="23"/>
  <c r="N13" i="23"/>
  <c r="V13" i="23"/>
  <c r="AD13" i="23"/>
  <c r="F14" i="23"/>
  <c r="N14" i="23"/>
  <c r="V14" i="23"/>
  <c r="AD14" i="23"/>
  <c r="F15" i="23"/>
  <c r="N15" i="23"/>
  <c r="V15" i="23"/>
  <c r="AD15" i="23"/>
  <c r="F16" i="23"/>
  <c r="N16" i="23"/>
  <c r="V16" i="23"/>
  <c r="AD16" i="23"/>
  <c r="F17" i="23"/>
  <c r="N17" i="23"/>
  <c r="V17" i="23"/>
  <c r="AD17" i="23"/>
  <c r="F18" i="23"/>
  <c r="N18" i="23"/>
  <c r="V18" i="23"/>
  <c r="AD18" i="23"/>
  <c r="F19" i="23"/>
  <c r="O19" i="23"/>
  <c r="X19" i="23"/>
  <c r="AG19" i="23"/>
  <c r="J20" i="23"/>
  <c r="T20" i="23"/>
  <c r="AC20" i="23"/>
  <c r="G21" i="23"/>
  <c r="Q21" i="23"/>
  <c r="AB21" i="23"/>
  <c r="G22" i="23"/>
  <c r="Q22" i="23"/>
  <c r="AB22" i="23"/>
  <c r="G23" i="23"/>
  <c r="Q23" i="23"/>
  <c r="AB23" i="23"/>
  <c r="G24" i="23"/>
  <c r="Q24" i="23"/>
  <c r="K25" i="23"/>
  <c r="I26" i="23"/>
  <c r="C27" i="23"/>
  <c r="AG27" i="23"/>
  <c r="AB28" i="23"/>
  <c r="Y29" i="23"/>
  <c r="T30" i="23"/>
  <c r="S31" i="23"/>
  <c r="Q32" i="23"/>
  <c r="T33" i="23"/>
  <c r="T34" i="23"/>
  <c r="Y35" i="23"/>
  <c r="AB36" i="23"/>
  <c r="I38" i="23"/>
  <c r="S39" i="23"/>
  <c r="AB40" i="23"/>
  <c r="I42" i="23"/>
  <c r="Y43" i="23"/>
  <c r="T45" i="23"/>
  <c r="D47" i="23"/>
  <c r="C49" i="23"/>
  <c r="AG50" i="23"/>
  <c r="Q52" i="23"/>
  <c r="X54" i="23"/>
  <c r="AC57" i="23"/>
  <c r="I60" i="23"/>
  <c r="M63" i="23"/>
  <c r="W66" i="23"/>
  <c r="M77" i="23"/>
  <c r="X4" i="23"/>
  <c r="AF4" i="23"/>
  <c r="H5" i="23"/>
  <c r="P5" i="23"/>
  <c r="X5" i="23"/>
  <c r="AF5" i="23"/>
  <c r="H6" i="23"/>
  <c r="P6" i="23"/>
  <c r="X6" i="23"/>
  <c r="AF6" i="23"/>
  <c r="H7" i="23"/>
  <c r="P7" i="23"/>
  <c r="X7" i="23"/>
  <c r="AF7" i="23"/>
  <c r="H8" i="23"/>
  <c r="P8" i="23"/>
  <c r="X8" i="23"/>
  <c r="AF8" i="23"/>
  <c r="H9" i="23"/>
  <c r="P9" i="23"/>
  <c r="X9" i="23"/>
  <c r="AF9" i="23"/>
  <c r="H10" i="23"/>
  <c r="P10" i="23"/>
  <c r="X10" i="23"/>
  <c r="AF10" i="23"/>
  <c r="H11" i="23"/>
  <c r="P11" i="23"/>
  <c r="X11" i="23"/>
  <c r="AF11" i="23"/>
  <c r="H12" i="23"/>
  <c r="P12" i="23"/>
  <c r="X12" i="23"/>
  <c r="AF12" i="23"/>
  <c r="H13" i="23"/>
  <c r="P13" i="23"/>
  <c r="X13" i="23"/>
  <c r="AF13" i="23"/>
  <c r="H14" i="23"/>
  <c r="P14" i="23"/>
  <c r="X14" i="23"/>
  <c r="AF14" i="23"/>
  <c r="H15" i="23"/>
  <c r="P15" i="23"/>
  <c r="X15" i="23"/>
  <c r="AF15" i="23"/>
  <c r="H16" i="23"/>
  <c r="P16" i="23"/>
  <c r="X16" i="23"/>
  <c r="AF16" i="23"/>
  <c r="H17" i="23"/>
  <c r="P17" i="23"/>
  <c r="X17" i="23"/>
  <c r="AF17" i="23"/>
  <c r="H18" i="23"/>
  <c r="P18" i="23"/>
  <c r="X18" i="23"/>
  <c r="AF18" i="23"/>
  <c r="H19" i="23"/>
  <c r="Q19" i="23"/>
  <c r="Z19" i="23"/>
  <c r="D20" i="23"/>
  <c r="M20" i="23"/>
  <c r="V20" i="23"/>
  <c r="AE20" i="23"/>
  <c r="I21" i="23"/>
  <c r="T21" i="23"/>
  <c r="AE21" i="23"/>
  <c r="I22" i="23"/>
  <c r="T22" i="23"/>
  <c r="AE22" i="23"/>
  <c r="I23" i="23"/>
  <c r="T23" i="23"/>
  <c r="AE23" i="23"/>
  <c r="I24" i="23"/>
  <c r="T24" i="23"/>
  <c r="S25" i="23"/>
  <c r="L26" i="23"/>
  <c r="K27" i="23"/>
  <c r="I28" i="23"/>
  <c r="C29" i="23"/>
  <c r="AG29" i="23"/>
  <c r="AB30" i="23"/>
  <c r="Y31" i="23"/>
  <c r="AB32" i="23"/>
  <c r="AA33" i="23"/>
  <c r="AG34" i="23"/>
  <c r="AG35" i="23"/>
  <c r="C37" i="23"/>
  <c r="L38" i="23"/>
  <c r="Y39" i="23"/>
  <c r="C41" i="23"/>
  <c r="L42" i="23"/>
  <c r="K44" i="23"/>
  <c r="AA45" i="23"/>
  <c r="Y47" i="23"/>
  <c r="T49" i="23"/>
  <c r="D51" i="23"/>
  <c r="C53" i="23"/>
  <c r="Y55" i="23"/>
  <c r="G58" i="23"/>
  <c r="E61" i="23"/>
  <c r="I64" i="23"/>
  <c r="AA68" i="23"/>
  <c r="AD79" i="23"/>
  <c r="Y16" i="23"/>
  <c r="AG16" i="23"/>
  <c r="I17" i="23"/>
  <c r="Q17" i="23"/>
  <c r="Y17" i="23"/>
  <c r="AG17" i="23"/>
  <c r="I18" i="23"/>
  <c r="Q18" i="23"/>
  <c r="Y18" i="23"/>
  <c r="AG18" i="23"/>
  <c r="I19" i="23"/>
  <c r="R19" i="23"/>
  <c r="AB19" i="23"/>
  <c r="E20" i="23"/>
  <c r="N20" i="23"/>
  <c r="W20" i="23"/>
  <c r="AF20" i="23"/>
  <c r="J21" i="23"/>
  <c r="U21" i="23"/>
  <c r="AF21" i="23"/>
  <c r="J22" i="23"/>
  <c r="U22" i="23"/>
  <c r="AF22" i="23"/>
  <c r="J23" i="23"/>
  <c r="U23" i="23"/>
  <c r="AF23" i="23"/>
  <c r="J24" i="23"/>
  <c r="Y24" i="23"/>
  <c r="T25" i="23"/>
  <c r="Q26" i="23"/>
  <c r="L27" i="23"/>
  <c r="K28" i="23"/>
  <c r="D29" i="23"/>
  <c r="C30" i="23"/>
  <c r="AG30" i="23"/>
  <c r="AA31" i="23"/>
  <c r="AG32" i="23"/>
  <c r="AG33" i="23"/>
  <c r="C35" i="23"/>
  <c r="I36" i="23"/>
  <c r="D37" i="23"/>
  <c r="Q38" i="23"/>
  <c r="AA39" i="23"/>
  <c r="D41" i="23"/>
  <c r="Q42" i="23"/>
  <c r="L44" i="23"/>
  <c r="K46" i="23"/>
  <c r="AA47" i="23"/>
  <c r="Y49" i="23"/>
  <c r="T51" i="23"/>
  <c r="D53" i="23"/>
  <c r="AC55" i="23"/>
  <c r="AF58" i="23"/>
  <c r="M61" i="23"/>
  <c r="J64" i="23"/>
  <c r="AC70" i="23"/>
  <c r="J41" i="27"/>
  <c r="K41" i="27" s="1"/>
  <c r="AH87" i="23"/>
  <c r="Z87" i="23"/>
  <c r="R87" i="23"/>
  <c r="J87" i="23"/>
  <c r="AH86" i="23"/>
  <c r="Z86" i="23"/>
  <c r="R86" i="23"/>
  <c r="J86" i="23"/>
  <c r="AH85" i="23"/>
  <c r="Z85" i="23"/>
  <c r="R85" i="23"/>
  <c r="J85" i="23"/>
  <c r="AH84" i="23"/>
  <c r="Z84" i="23"/>
  <c r="R84" i="23"/>
  <c r="J84" i="23"/>
  <c r="AH83" i="23"/>
  <c r="Z83" i="23"/>
  <c r="R83" i="23"/>
  <c r="J83" i="23"/>
  <c r="AH82" i="23"/>
  <c r="Z82" i="23"/>
  <c r="R82" i="23"/>
  <c r="J82" i="23"/>
  <c r="AH81" i="23"/>
  <c r="Z81" i="23"/>
  <c r="R81" i="23"/>
  <c r="J81" i="23"/>
  <c r="AH80" i="23"/>
  <c r="Z80" i="23"/>
  <c r="R80" i="23"/>
  <c r="J80" i="23"/>
  <c r="AH79" i="23"/>
  <c r="Z79" i="23"/>
  <c r="R79" i="23"/>
  <c r="J79" i="23"/>
  <c r="AH78" i="23"/>
  <c r="Z78" i="23"/>
  <c r="R78" i="23"/>
  <c r="J78" i="23"/>
  <c r="AH77" i="23"/>
  <c r="Z77" i="23"/>
  <c r="R77" i="23"/>
  <c r="J77" i="23"/>
  <c r="AH76" i="23"/>
  <c r="Z76" i="23"/>
  <c r="R76" i="23"/>
  <c r="J76" i="23"/>
  <c r="AH75" i="23"/>
  <c r="Z75" i="23"/>
  <c r="R75" i="23"/>
  <c r="J75" i="23"/>
  <c r="AH74" i="23"/>
  <c r="Z74" i="23"/>
  <c r="R74" i="23"/>
  <c r="J74" i="23"/>
  <c r="AH73" i="23"/>
  <c r="Z73" i="23"/>
  <c r="R73" i="23"/>
  <c r="J73" i="23"/>
  <c r="AH72" i="23"/>
  <c r="Z72" i="23"/>
  <c r="R72" i="23"/>
  <c r="J72" i="23"/>
  <c r="AH71" i="23"/>
  <c r="Z71" i="23"/>
  <c r="R71" i="23"/>
  <c r="J71" i="23"/>
  <c r="AH70" i="23"/>
  <c r="Z70" i="23"/>
  <c r="R70" i="23"/>
  <c r="J70" i="23"/>
  <c r="AH69" i="23"/>
  <c r="Z69" i="23"/>
  <c r="R69" i="23"/>
  <c r="J69" i="23"/>
  <c r="AH68" i="23"/>
  <c r="Z68" i="23"/>
  <c r="R68" i="23"/>
  <c r="J68" i="23"/>
  <c r="AH67" i="23"/>
  <c r="Z67" i="23"/>
  <c r="R67" i="23"/>
  <c r="J67" i="23"/>
  <c r="AH66" i="23"/>
  <c r="AG87" i="23"/>
  <c r="Y87" i="23"/>
  <c r="Q87" i="23"/>
  <c r="I87" i="23"/>
  <c r="AG86" i="23"/>
  <c r="Y86" i="23"/>
  <c r="Q86" i="23"/>
  <c r="I86" i="23"/>
  <c r="AG85" i="23"/>
  <c r="Y85" i="23"/>
  <c r="Q85" i="23"/>
  <c r="I85" i="23"/>
  <c r="AG84" i="23"/>
  <c r="Y84" i="23"/>
  <c r="Q84" i="23"/>
  <c r="I84" i="23"/>
  <c r="AG83" i="23"/>
  <c r="Y83" i="23"/>
  <c r="Q83" i="23"/>
  <c r="I83" i="23"/>
  <c r="AG82" i="23"/>
  <c r="Y82" i="23"/>
  <c r="Q82" i="23"/>
  <c r="I82" i="23"/>
  <c r="AG81" i="23"/>
  <c r="Y81" i="23"/>
  <c r="Q81" i="23"/>
  <c r="I81" i="23"/>
  <c r="AG80" i="23"/>
  <c r="Y80" i="23"/>
  <c r="Q80" i="23"/>
  <c r="I80" i="23"/>
  <c r="AG79" i="23"/>
  <c r="Y79" i="23"/>
  <c r="Q79" i="23"/>
  <c r="I79" i="23"/>
  <c r="AG78" i="23"/>
  <c r="Y78" i="23"/>
  <c r="Q78" i="23"/>
  <c r="I78" i="23"/>
  <c r="AG77" i="23"/>
  <c r="Y77" i="23"/>
  <c r="Q77" i="23"/>
  <c r="I77" i="23"/>
  <c r="AG76" i="23"/>
  <c r="Y76" i="23"/>
  <c r="Q76" i="23"/>
  <c r="I76" i="23"/>
  <c r="AG75" i="23"/>
  <c r="Y75" i="23"/>
  <c r="Q75" i="23"/>
  <c r="I75" i="23"/>
  <c r="AG74" i="23"/>
  <c r="Y74" i="23"/>
  <c r="Q74" i="23"/>
  <c r="I74" i="23"/>
  <c r="AG73" i="23"/>
  <c r="Y73" i="23"/>
  <c r="Q73" i="23"/>
  <c r="I73" i="23"/>
  <c r="AG72" i="23"/>
  <c r="Y72" i="23"/>
  <c r="Q72" i="23"/>
  <c r="I72" i="23"/>
  <c r="AG71" i="23"/>
  <c r="Y71" i="23"/>
  <c r="Q71" i="23"/>
  <c r="I71" i="23"/>
  <c r="AG70" i="23"/>
  <c r="Y70" i="23"/>
  <c r="Q70" i="23"/>
  <c r="I70" i="23"/>
  <c r="AG69" i="23"/>
  <c r="Y69" i="23"/>
  <c r="Q69" i="23"/>
  <c r="I69" i="23"/>
  <c r="AG68" i="23"/>
  <c r="Y68" i="23"/>
  <c r="Q68" i="23"/>
  <c r="AF87" i="23"/>
  <c r="X87" i="23"/>
  <c r="P87" i="23"/>
  <c r="H87" i="23"/>
  <c r="AF86" i="23"/>
  <c r="X86" i="23"/>
  <c r="P86" i="23"/>
  <c r="H86" i="23"/>
  <c r="AF85" i="23"/>
  <c r="X85" i="23"/>
  <c r="P85" i="23"/>
  <c r="H85" i="23"/>
  <c r="AF84" i="23"/>
  <c r="X84" i="23"/>
  <c r="P84" i="23"/>
  <c r="H84" i="23"/>
  <c r="AF83" i="23"/>
  <c r="X83" i="23"/>
  <c r="P83" i="23"/>
  <c r="H83" i="23"/>
  <c r="AF82" i="23"/>
  <c r="X82" i="23"/>
  <c r="P82" i="23"/>
  <c r="H82" i="23"/>
  <c r="AF81" i="23"/>
  <c r="X81" i="23"/>
  <c r="P81" i="23"/>
  <c r="H81" i="23"/>
  <c r="AF80" i="23"/>
  <c r="X80" i="23"/>
  <c r="P80" i="23"/>
  <c r="H80" i="23"/>
  <c r="AF79" i="23"/>
  <c r="X79" i="23"/>
  <c r="P79" i="23"/>
  <c r="H79" i="23"/>
  <c r="AF78" i="23"/>
  <c r="X78" i="23"/>
  <c r="P78" i="23"/>
  <c r="H78" i="23"/>
  <c r="AF77" i="23"/>
  <c r="X77" i="23"/>
  <c r="P77" i="23"/>
  <c r="H77" i="23"/>
  <c r="AF76" i="23"/>
  <c r="X76" i="23"/>
  <c r="P76" i="23"/>
  <c r="H76" i="23"/>
  <c r="AF75" i="23"/>
  <c r="X75" i="23"/>
  <c r="P75" i="23"/>
  <c r="H75" i="23"/>
  <c r="AF74" i="23"/>
  <c r="X74" i="23"/>
  <c r="P74" i="23"/>
  <c r="H74" i="23"/>
  <c r="AF73" i="23"/>
  <c r="X73" i="23"/>
  <c r="P73" i="23"/>
  <c r="H73" i="23"/>
  <c r="AF72" i="23"/>
  <c r="X72" i="23"/>
  <c r="P72" i="23"/>
  <c r="H72" i="23"/>
  <c r="AF71" i="23"/>
  <c r="X71" i="23"/>
  <c r="P71" i="23"/>
  <c r="H71" i="23"/>
  <c r="AF70" i="23"/>
  <c r="X70" i="23"/>
  <c r="P70" i="23"/>
  <c r="H70" i="23"/>
  <c r="AF69" i="23"/>
  <c r="X69" i="23"/>
  <c r="P69" i="23"/>
  <c r="H69" i="23"/>
  <c r="AF68" i="23"/>
  <c r="X68" i="23"/>
  <c r="P68" i="23"/>
  <c r="H68" i="23"/>
  <c r="AF67" i="23"/>
  <c r="X67" i="23"/>
  <c r="P67" i="23"/>
  <c r="H67" i="23"/>
  <c r="AF66" i="23"/>
  <c r="AE87" i="23"/>
  <c r="W87" i="23"/>
  <c r="O87" i="23"/>
  <c r="G87" i="23"/>
  <c r="AE86" i="23"/>
  <c r="W86" i="23"/>
  <c r="O86" i="23"/>
  <c r="G86" i="23"/>
  <c r="AE85" i="23"/>
  <c r="W85" i="23"/>
  <c r="O85" i="23"/>
  <c r="G85" i="23"/>
  <c r="AE84" i="23"/>
  <c r="W84" i="23"/>
  <c r="O84" i="23"/>
  <c r="G84" i="23"/>
  <c r="AE83" i="23"/>
  <c r="W83" i="23"/>
  <c r="O83" i="23"/>
  <c r="G83" i="23"/>
  <c r="AE82" i="23"/>
  <c r="W82" i="23"/>
  <c r="O82" i="23"/>
  <c r="G82" i="23"/>
  <c r="AE81" i="23"/>
  <c r="W81" i="23"/>
  <c r="O81" i="23"/>
  <c r="G81" i="23"/>
  <c r="AE80" i="23"/>
  <c r="W80" i="23"/>
  <c r="O80" i="23"/>
  <c r="G80" i="23"/>
  <c r="AE79" i="23"/>
  <c r="W79" i="23"/>
  <c r="O79" i="23"/>
  <c r="G79" i="23"/>
  <c r="AE78" i="23"/>
  <c r="W78" i="23"/>
  <c r="O78" i="23"/>
  <c r="G78" i="23"/>
  <c r="AE77" i="23"/>
  <c r="W77" i="23"/>
  <c r="O77" i="23"/>
  <c r="G77" i="23"/>
  <c r="AE76" i="23"/>
  <c r="W76" i="23"/>
  <c r="O76" i="23"/>
  <c r="G76" i="23"/>
  <c r="AE75" i="23"/>
  <c r="W75" i="23"/>
  <c r="O75" i="23"/>
  <c r="G75" i="23"/>
  <c r="AE74" i="23"/>
  <c r="W74" i="23"/>
  <c r="O74" i="23"/>
  <c r="G74" i="23"/>
  <c r="AE73" i="23"/>
  <c r="W73" i="23"/>
  <c r="O73" i="23"/>
  <c r="G73" i="23"/>
  <c r="AE72" i="23"/>
  <c r="W72" i="23"/>
  <c r="O72" i="23"/>
  <c r="G72" i="23"/>
  <c r="AE71" i="23"/>
  <c r="W71" i="23"/>
  <c r="O71" i="23"/>
  <c r="G71" i="23"/>
  <c r="AE70" i="23"/>
  <c r="W70" i="23"/>
  <c r="O70" i="23"/>
  <c r="G70" i="23"/>
  <c r="AE69" i="23"/>
  <c r="W69" i="23"/>
  <c r="O69" i="23"/>
  <c r="G69" i="23"/>
  <c r="AE68" i="23"/>
  <c r="W68" i="23"/>
  <c r="O68" i="23"/>
  <c r="G68" i="23"/>
  <c r="AE67" i="23"/>
  <c r="W67" i="23"/>
  <c r="O67" i="23"/>
  <c r="G67" i="23"/>
  <c r="AE66" i="23"/>
  <c r="AB87" i="23"/>
  <c r="T87" i="23"/>
  <c r="L87" i="23"/>
  <c r="D87" i="23"/>
  <c r="AB86" i="23"/>
  <c r="T86" i="23"/>
  <c r="L86" i="23"/>
  <c r="D86" i="23"/>
  <c r="AB85" i="23"/>
  <c r="T85" i="23"/>
  <c r="L85" i="23"/>
  <c r="D85" i="23"/>
  <c r="AB84" i="23"/>
  <c r="T84" i="23"/>
  <c r="L84" i="23"/>
  <c r="D84" i="23"/>
  <c r="AB83" i="23"/>
  <c r="T83" i="23"/>
  <c r="L83" i="23"/>
  <c r="D83" i="23"/>
  <c r="AB82" i="23"/>
  <c r="T82" i="23"/>
  <c r="L82" i="23"/>
  <c r="D82" i="23"/>
  <c r="AB81" i="23"/>
  <c r="T81" i="23"/>
  <c r="L81" i="23"/>
  <c r="D81" i="23"/>
  <c r="AB80" i="23"/>
  <c r="T80" i="23"/>
  <c r="L80" i="23"/>
  <c r="D80" i="23"/>
  <c r="AB79" i="23"/>
  <c r="T79" i="23"/>
  <c r="L79" i="23"/>
  <c r="D79" i="23"/>
  <c r="AB78" i="23"/>
  <c r="T78" i="23"/>
  <c r="L78" i="23"/>
  <c r="D78" i="23"/>
  <c r="AB77" i="23"/>
  <c r="T77" i="23"/>
  <c r="L77" i="23"/>
  <c r="D77" i="23"/>
  <c r="AB76" i="23"/>
  <c r="T76" i="23"/>
  <c r="L76" i="23"/>
  <c r="D76" i="23"/>
  <c r="AB75" i="23"/>
  <c r="T75" i="23"/>
  <c r="L75" i="23"/>
  <c r="D75" i="23"/>
  <c r="AB74" i="23"/>
  <c r="T74" i="23"/>
  <c r="L74" i="23"/>
  <c r="D74" i="23"/>
  <c r="AB73" i="23"/>
  <c r="T73" i="23"/>
  <c r="L73" i="23"/>
  <c r="D73" i="23"/>
  <c r="AB72" i="23"/>
  <c r="T72" i="23"/>
  <c r="L72" i="23"/>
  <c r="D72" i="23"/>
  <c r="AB71" i="23"/>
  <c r="T71" i="23"/>
  <c r="L71" i="23"/>
  <c r="D71" i="23"/>
  <c r="AB70" i="23"/>
  <c r="T70" i="23"/>
  <c r="L70" i="23"/>
  <c r="D70" i="23"/>
  <c r="AB69" i="23"/>
  <c r="T69" i="23"/>
  <c r="L69" i="23"/>
  <c r="D69" i="23"/>
  <c r="AB68" i="23"/>
  <c r="T68" i="23"/>
  <c r="L68" i="23"/>
  <c r="D68" i="23"/>
  <c r="AB67" i="23"/>
  <c r="T67" i="23"/>
  <c r="L67" i="23"/>
  <c r="D67" i="23"/>
  <c r="AB66" i="23"/>
  <c r="AC87" i="23"/>
  <c r="F87" i="23"/>
  <c r="S86" i="23"/>
  <c r="AC85" i="23"/>
  <c r="F85" i="23"/>
  <c r="S84" i="23"/>
  <c r="AC83" i="23"/>
  <c r="F83" i="23"/>
  <c r="S82" i="23"/>
  <c r="AC81" i="23"/>
  <c r="F81" i="23"/>
  <c r="S80" i="23"/>
  <c r="AC79" i="23"/>
  <c r="F79" i="23"/>
  <c r="S78" i="23"/>
  <c r="AC77" i="23"/>
  <c r="F77" i="23"/>
  <c r="S76" i="23"/>
  <c r="AC75" i="23"/>
  <c r="F75" i="23"/>
  <c r="S74" i="23"/>
  <c r="AC73" i="23"/>
  <c r="F73" i="23"/>
  <c r="S72" i="23"/>
  <c r="AC71" i="23"/>
  <c r="F71" i="23"/>
  <c r="S70" i="23"/>
  <c r="AC69" i="23"/>
  <c r="F69" i="23"/>
  <c r="S68" i="23"/>
  <c r="AG67" i="23"/>
  <c r="Q67" i="23"/>
  <c r="AG66" i="23"/>
  <c r="V66" i="23"/>
  <c r="N66" i="23"/>
  <c r="F66" i="23"/>
  <c r="AD65" i="23"/>
  <c r="V65" i="23"/>
  <c r="N65" i="23"/>
  <c r="F65" i="23"/>
  <c r="AD64" i="23"/>
  <c r="V64" i="23"/>
  <c r="N64" i="23"/>
  <c r="F64" i="23"/>
  <c r="AD63" i="23"/>
  <c r="V63" i="23"/>
  <c r="N63" i="23"/>
  <c r="F63" i="23"/>
  <c r="AD62" i="23"/>
  <c r="V62" i="23"/>
  <c r="N62" i="23"/>
  <c r="F62" i="23"/>
  <c r="AD61" i="23"/>
  <c r="V61" i="23"/>
  <c r="N61" i="23"/>
  <c r="F61" i="23"/>
  <c r="AD60" i="23"/>
  <c r="V60" i="23"/>
  <c r="N60" i="23"/>
  <c r="F60" i="23"/>
  <c r="AD59" i="23"/>
  <c r="V59" i="23"/>
  <c r="N59" i="23"/>
  <c r="F59" i="23"/>
  <c r="AD58" i="23"/>
  <c r="V58" i="23"/>
  <c r="N58" i="23"/>
  <c r="F58" i="23"/>
  <c r="AD57" i="23"/>
  <c r="V57" i="23"/>
  <c r="N57" i="23"/>
  <c r="F57" i="23"/>
  <c r="AD56" i="23"/>
  <c r="V56" i="23"/>
  <c r="N56" i="23"/>
  <c r="F56" i="23"/>
  <c r="AD55" i="23"/>
  <c r="V55" i="23"/>
  <c r="N55" i="23"/>
  <c r="F55" i="23"/>
  <c r="AD54" i="23"/>
  <c r="V54" i="23"/>
  <c r="N54" i="23"/>
  <c r="F54" i="23"/>
  <c r="AD53" i="23"/>
  <c r="V87" i="23"/>
  <c r="C87" i="23"/>
  <c r="M86" i="23"/>
  <c r="V85" i="23"/>
  <c r="C85" i="23"/>
  <c r="M84" i="23"/>
  <c r="V83" i="23"/>
  <c r="C83" i="23"/>
  <c r="M82" i="23"/>
  <c r="V81" i="23"/>
  <c r="C81" i="23"/>
  <c r="M80" i="23"/>
  <c r="V79" i="23"/>
  <c r="C79" i="23"/>
  <c r="M78" i="23"/>
  <c r="V77" i="23"/>
  <c r="C77" i="23"/>
  <c r="M76" i="23"/>
  <c r="V75" i="23"/>
  <c r="C75" i="23"/>
  <c r="M74" i="23"/>
  <c r="V73" i="23"/>
  <c r="C73" i="23"/>
  <c r="M72" i="23"/>
  <c r="V71" i="23"/>
  <c r="C71" i="23"/>
  <c r="M70" i="23"/>
  <c r="V69" i="23"/>
  <c r="C69" i="23"/>
  <c r="M68" i="23"/>
  <c r="AC67" i="23"/>
  <c r="M67" i="23"/>
  <c r="AC66" i="23"/>
  <c r="T66" i="23"/>
  <c r="L66" i="23"/>
  <c r="D66" i="23"/>
  <c r="AB65" i="23"/>
  <c r="T65" i="23"/>
  <c r="L65" i="23"/>
  <c r="D65" i="23"/>
  <c r="AB64" i="23"/>
  <c r="T64" i="23"/>
  <c r="L64" i="23"/>
  <c r="D64" i="23"/>
  <c r="AB63" i="23"/>
  <c r="T63" i="23"/>
  <c r="L63" i="23"/>
  <c r="D63" i="23"/>
  <c r="AB62" i="23"/>
  <c r="T62" i="23"/>
  <c r="L62" i="23"/>
  <c r="D62" i="23"/>
  <c r="AB61" i="23"/>
  <c r="T61" i="23"/>
  <c r="L61" i="23"/>
  <c r="D61" i="23"/>
  <c r="AB60" i="23"/>
  <c r="T60" i="23"/>
  <c r="L60" i="23"/>
  <c r="D60" i="23"/>
  <c r="AB59" i="23"/>
  <c r="T59" i="23"/>
  <c r="L59" i="23"/>
  <c r="D59" i="23"/>
  <c r="AB58" i="23"/>
  <c r="T58" i="23"/>
  <c r="L58" i="23"/>
  <c r="D58" i="23"/>
  <c r="AB57" i="23"/>
  <c r="T57" i="23"/>
  <c r="L57" i="23"/>
  <c r="D57" i="23"/>
  <c r="AB56" i="23"/>
  <c r="T56" i="23"/>
  <c r="L56" i="23"/>
  <c r="D56" i="23"/>
  <c r="AB55" i="23"/>
  <c r="T55" i="23"/>
  <c r="L55" i="23"/>
  <c r="D55" i="23"/>
  <c r="AB54" i="23"/>
  <c r="T54" i="23"/>
  <c r="L54" i="23"/>
  <c r="D54" i="23"/>
  <c r="AB53" i="23"/>
  <c r="T53" i="23"/>
  <c r="U87" i="23"/>
  <c r="AD86" i="23"/>
  <c r="K86" i="23"/>
  <c r="U85" i="23"/>
  <c r="AD84" i="23"/>
  <c r="K84" i="23"/>
  <c r="U83" i="23"/>
  <c r="AD82" i="23"/>
  <c r="K82" i="23"/>
  <c r="U81" i="23"/>
  <c r="AD80" i="23"/>
  <c r="K80" i="23"/>
  <c r="U79" i="23"/>
  <c r="AD78" i="23"/>
  <c r="K78" i="23"/>
  <c r="U77" i="23"/>
  <c r="AD76" i="23"/>
  <c r="K76" i="23"/>
  <c r="U75" i="23"/>
  <c r="AD74" i="23"/>
  <c r="K74" i="23"/>
  <c r="U73" i="23"/>
  <c r="AD72" i="23"/>
  <c r="K72" i="23"/>
  <c r="U71" i="23"/>
  <c r="AD70" i="23"/>
  <c r="K70" i="23"/>
  <c r="U69" i="23"/>
  <c r="AD68" i="23"/>
  <c r="K68" i="23"/>
  <c r="AA67" i="23"/>
  <c r="K67" i="23"/>
  <c r="AA66" i="23"/>
  <c r="S66" i="23"/>
  <c r="K66" i="23"/>
  <c r="C66" i="23"/>
  <c r="AA65" i="23"/>
  <c r="S65" i="23"/>
  <c r="K65" i="23"/>
  <c r="C65" i="23"/>
  <c r="AA64" i="23"/>
  <c r="S64" i="23"/>
  <c r="K64" i="23"/>
  <c r="C64" i="23"/>
  <c r="AA63" i="23"/>
  <c r="S63" i="23"/>
  <c r="K63" i="23"/>
  <c r="C63" i="23"/>
  <c r="AA62" i="23"/>
  <c r="S62" i="23"/>
  <c r="K62" i="23"/>
  <c r="C62" i="23"/>
  <c r="AA61" i="23"/>
  <c r="S61" i="23"/>
  <c r="K61" i="23"/>
  <c r="C61" i="23"/>
  <c r="AA60" i="23"/>
  <c r="S60" i="23"/>
  <c r="K60" i="23"/>
  <c r="C60" i="23"/>
  <c r="AA59" i="23"/>
  <c r="S59" i="23"/>
  <c r="K59" i="23"/>
  <c r="C59" i="23"/>
  <c r="AA58" i="23"/>
  <c r="S58" i="23"/>
  <c r="K58" i="23"/>
  <c r="C58" i="23"/>
  <c r="AA57" i="23"/>
  <c r="S57" i="23"/>
  <c r="K57" i="23"/>
  <c r="C57" i="23"/>
  <c r="AA56" i="23"/>
  <c r="S56" i="23"/>
  <c r="K56" i="23"/>
  <c r="C56" i="23"/>
  <c r="AA55" i="23"/>
  <c r="S55" i="23"/>
  <c r="K55" i="23"/>
  <c r="C55" i="23"/>
  <c r="AA54" i="23"/>
  <c r="S54" i="23"/>
  <c r="K54" i="23"/>
  <c r="C54" i="23"/>
  <c r="AD87" i="23"/>
  <c r="AA86" i="23"/>
  <c r="AA85" i="23"/>
  <c r="V84" i="23"/>
  <c r="S83" i="23"/>
  <c r="U82" i="23"/>
  <c r="N81" i="23"/>
  <c r="N80" i="23"/>
  <c r="M79" i="23"/>
  <c r="F78" i="23"/>
  <c r="K77" i="23"/>
  <c r="E76" i="23"/>
  <c r="E75" i="23"/>
  <c r="C74" i="23"/>
  <c r="AC72" i="23"/>
  <c r="AD71" i="23"/>
  <c r="AA70" i="23"/>
  <c r="AA69" i="23"/>
  <c r="V68" i="23"/>
  <c r="Y67" i="23"/>
  <c r="C67" i="23"/>
  <c r="Q66" i="23"/>
  <c r="E66" i="23"/>
  <c r="X65" i="23"/>
  <c r="J65" i="23"/>
  <c r="AE64" i="23"/>
  <c r="Q64" i="23"/>
  <c r="E64" i="23"/>
  <c r="X63" i="23"/>
  <c r="J63" i="23"/>
  <c r="AE62" i="23"/>
  <c r="Q62" i="23"/>
  <c r="E62" i="23"/>
  <c r="X61" i="23"/>
  <c r="J61" i="23"/>
  <c r="AE60" i="23"/>
  <c r="Q60" i="23"/>
  <c r="E60" i="23"/>
  <c r="X59" i="23"/>
  <c r="J59" i="23"/>
  <c r="AE58" i="23"/>
  <c r="Q58" i="23"/>
  <c r="E58" i="23"/>
  <c r="X57" i="23"/>
  <c r="J57" i="23"/>
  <c r="AE56" i="23"/>
  <c r="Q56" i="23"/>
  <c r="E56" i="23"/>
  <c r="X55" i="23"/>
  <c r="J55" i="23"/>
  <c r="AE54" i="23"/>
  <c r="Q54" i="23"/>
  <c r="E54" i="23"/>
  <c r="Y53" i="23"/>
  <c r="P53" i="23"/>
  <c r="H53" i="23"/>
  <c r="AF52" i="23"/>
  <c r="X52" i="23"/>
  <c r="P52" i="23"/>
  <c r="H52" i="23"/>
  <c r="AF51" i="23"/>
  <c r="X51" i="23"/>
  <c r="P51" i="23"/>
  <c r="H51" i="23"/>
  <c r="AF50" i="23"/>
  <c r="X50" i="23"/>
  <c r="P50" i="23"/>
  <c r="H50" i="23"/>
  <c r="AF49" i="23"/>
  <c r="X49" i="23"/>
  <c r="P49" i="23"/>
  <c r="H49" i="23"/>
  <c r="AF48" i="23"/>
  <c r="X48" i="23"/>
  <c r="P48" i="23"/>
  <c r="H48" i="23"/>
  <c r="AF47" i="23"/>
  <c r="X47" i="23"/>
  <c r="P47" i="23"/>
  <c r="H47" i="23"/>
  <c r="AF46" i="23"/>
  <c r="X46" i="23"/>
  <c r="P46" i="23"/>
  <c r="H46" i="23"/>
  <c r="AF45" i="23"/>
  <c r="X45" i="23"/>
  <c r="P45" i="23"/>
  <c r="H45" i="23"/>
  <c r="AF44" i="23"/>
  <c r="X44" i="23"/>
  <c r="P44" i="23"/>
  <c r="H44" i="23"/>
  <c r="AF43" i="23"/>
  <c r="X43" i="23"/>
  <c r="P43" i="23"/>
  <c r="H43" i="23"/>
  <c r="AF42" i="23"/>
  <c r="X42" i="23"/>
  <c r="P42" i="23"/>
  <c r="H42" i="23"/>
  <c r="AF41" i="23"/>
  <c r="X41" i="23"/>
  <c r="P41" i="23"/>
  <c r="H41" i="23"/>
  <c r="AF40" i="23"/>
  <c r="X40" i="23"/>
  <c r="P40" i="23"/>
  <c r="H40" i="23"/>
  <c r="AF39" i="23"/>
  <c r="X39" i="23"/>
  <c r="P39" i="23"/>
  <c r="H39" i="23"/>
  <c r="AF38" i="23"/>
  <c r="X38" i="23"/>
  <c r="P38" i="23"/>
  <c r="H38" i="23"/>
  <c r="AF37" i="23"/>
  <c r="X37" i="23"/>
  <c r="P37" i="23"/>
  <c r="H37" i="23"/>
  <c r="AF36" i="23"/>
  <c r="X36" i="23"/>
  <c r="P36" i="23"/>
  <c r="H36" i="23"/>
  <c r="AF35" i="23"/>
  <c r="X35" i="23"/>
  <c r="P35" i="23"/>
  <c r="H35" i="23"/>
  <c r="AF34" i="23"/>
  <c r="X34" i="23"/>
  <c r="P34" i="23"/>
  <c r="H34" i="23"/>
  <c r="AF33" i="23"/>
  <c r="X33" i="23"/>
  <c r="P33" i="23"/>
  <c r="H33" i="23"/>
  <c r="AF32" i="23"/>
  <c r="X32" i="23"/>
  <c r="P32" i="23"/>
  <c r="H32" i="23"/>
  <c r="AF31" i="23"/>
  <c r="X31" i="23"/>
  <c r="P31" i="23"/>
  <c r="H31" i="23"/>
  <c r="AF30" i="23"/>
  <c r="X30" i="23"/>
  <c r="P30" i="23"/>
  <c r="H30" i="23"/>
  <c r="AF29" i="23"/>
  <c r="X29" i="23"/>
  <c r="P29" i="23"/>
  <c r="H29" i="23"/>
  <c r="AF28" i="23"/>
  <c r="X28" i="23"/>
  <c r="P28" i="23"/>
  <c r="H28" i="23"/>
  <c r="AF27" i="23"/>
  <c r="X27" i="23"/>
  <c r="P27" i="23"/>
  <c r="H27" i="23"/>
  <c r="AF26" i="23"/>
  <c r="X26" i="23"/>
  <c r="P26" i="23"/>
  <c r="H26" i="23"/>
  <c r="AF25" i="23"/>
  <c r="X25" i="23"/>
  <c r="P25" i="23"/>
  <c r="H25" i="23"/>
  <c r="AF24" i="23"/>
  <c r="X24" i="23"/>
  <c r="AA87" i="23"/>
  <c r="V86" i="23"/>
  <c r="S85" i="23"/>
  <c r="U84" i="23"/>
  <c r="N83" i="23"/>
  <c r="N82" i="23"/>
  <c r="M81" i="23"/>
  <c r="F80" i="23"/>
  <c r="K79" i="23"/>
  <c r="E78" i="23"/>
  <c r="E77" i="23"/>
  <c r="C76" i="23"/>
  <c r="AC74" i="23"/>
  <c r="AD73" i="23"/>
  <c r="AA72" i="23"/>
  <c r="AA71" i="23"/>
  <c r="V70" i="23"/>
  <c r="S69" i="23"/>
  <c r="U68" i="23"/>
  <c r="V67" i="23"/>
  <c r="AD66" i="23"/>
  <c r="P66" i="23"/>
  <c r="AH65" i="23"/>
  <c r="W65" i="23"/>
  <c r="I65" i="23"/>
  <c r="AC64" i="23"/>
  <c r="P64" i="23"/>
  <c r="AH63" i="23"/>
  <c r="W63" i="23"/>
  <c r="I63" i="23"/>
  <c r="AC62" i="23"/>
  <c r="P62" i="23"/>
  <c r="AH61" i="23"/>
  <c r="W61" i="23"/>
  <c r="I61" i="23"/>
  <c r="AC60" i="23"/>
  <c r="P60" i="23"/>
  <c r="AH59" i="23"/>
  <c r="W59" i="23"/>
  <c r="I59" i="23"/>
  <c r="AC58" i="23"/>
  <c r="P58" i="23"/>
  <c r="AH57" i="23"/>
  <c r="W57" i="23"/>
  <c r="I57" i="23"/>
  <c r="AC56" i="23"/>
  <c r="P56" i="23"/>
  <c r="AH55" i="23"/>
  <c r="W55" i="23"/>
  <c r="I55" i="23"/>
  <c r="AC54" i="23"/>
  <c r="P54" i="23"/>
  <c r="AH53" i="23"/>
  <c r="X53" i="23"/>
  <c r="O53" i="23"/>
  <c r="G53" i="23"/>
  <c r="AE52" i="23"/>
  <c r="W52" i="23"/>
  <c r="O52" i="23"/>
  <c r="G52" i="23"/>
  <c r="AE51" i="23"/>
  <c r="W51" i="23"/>
  <c r="O51" i="23"/>
  <c r="G51" i="23"/>
  <c r="AE50" i="23"/>
  <c r="W50" i="23"/>
  <c r="O50" i="23"/>
  <c r="G50" i="23"/>
  <c r="AE49" i="23"/>
  <c r="W49" i="23"/>
  <c r="O49" i="23"/>
  <c r="G49" i="23"/>
  <c r="AE48" i="23"/>
  <c r="W48" i="23"/>
  <c r="O48" i="23"/>
  <c r="G48" i="23"/>
  <c r="AE47" i="23"/>
  <c r="W47" i="23"/>
  <c r="O47" i="23"/>
  <c r="G47" i="23"/>
  <c r="AE46" i="23"/>
  <c r="W46" i="23"/>
  <c r="O46" i="23"/>
  <c r="G46" i="23"/>
  <c r="AE45" i="23"/>
  <c r="W45" i="23"/>
  <c r="O45" i="23"/>
  <c r="G45" i="23"/>
  <c r="AE44" i="23"/>
  <c r="W44" i="23"/>
  <c r="O44" i="23"/>
  <c r="G44" i="23"/>
  <c r="AE43" i="23"/>
  <c r="W43" i="23"/>
  <c r="O43" i="23"/>
  <c r="G43" i="23"/>
  <c r="AE42" i="23"/>
  <c r="W42" i="23"/>
  <c r="O42" i="23"/>
  <c r="G42" i="23"/>
  <c r="AE41" i="23"/>
  <c r="W41" i="23"/>
  <c r="O41" i="23"/>
  <c r="G41" i="23"/>
  <c r="AE40" i="23"/>
  <c r="W40" i="23"/>
  <c r="O40" i="23"/>
  <c r="G40" i="23"/>
  <c r="AE39" i="23"/>
  <c r="W39" i="23"/>
  <c r="O39" i="23"/>
  <c r="G39" i="23"/>
  <c r="AE38" i="23"/>
  <c r="W38" i="23"/>
  <c r="O38" i="23"/>
  <c r="G38" i="23"/>
  <c r="AE37" i="23"/>
  <c r="W37" i="23"/>
  <c r="O37" i="23"/>
  <c r="G37" i="23"/>
  <c r="AE36" i="23"/>
  <c r="W36" i="23"/>
  <c r="O36" i="23"/>
  <c r="G36" i="23"/>
  <c r="AE35" i="23"/>
  <c r="W35" i="23"/>
  <c r="O35" i="23"/>
  <c r="G35" i="23"/>
  <c r="AE34" i="23"/>
  <c r="W34" i="23"/>
  <c r="O34" i="23"/>
  <c r="G34" i="23"/>
  <c r="AE33" i="23"/>
  <c r="W33" i="23"/>
  <c r="O33" i="23"/>
  <c r="G33" i="23"/>
  <c r="AE32" i="23"/>
  <c r="W32" i="23"/>
  <c r="O32" i="23"/>
  <c r="G32" i="23"/>
  <c r="AE31" i="23"/>
  <c r="W31" i="23"/>
  <c r="O31" i="23"/>
  <c r="G31" i="23"/>
  <c r="AE30" i="23"/>
  <c r="W30" i="23"/>
  <c r="O30" i="23"/>
  <c r="G30" i="23"/>
  <c r="AE29" i="23"/>
  <c r="W29" i="23"/>
  <c r="O29" i="23"/>
  <c r="G29" i="23"/>
  <c r="AE28" i="23"/>
  <c r="W28" i="23"/>
  <c r="O28" i="23"/>
  <c r="G28" i="23"/>
  <c r="AE27" i="23"/>
  <c r="W27" i="23"/>
  <c r="O27" i="23"/>
  <c r="G27" i="23"/>
  <c r="AE26" i="23"/>
  <c r="W26" i="23"/>
  <c r="O26" i="23"/>
  <c r="G26" i="23"/>
  <c r="AE25" i="23"/>
  <c r="W25" i="23"/>
  <c r="O25" i="23"/>
  <c r="G25" i="23"/>
  <c r="AE24" i="23"/>
  <c r="W24" i="23"/>
  <c r="S87" i="23"/>
  <c r="U86" i="23"/>
  <c r="N85" i="23"/>
  <c r="N84" i="23"/>
  <c r="M83" i="23"/>
  <c r="F82" i="23"/>
  <c r="K81" i="23"/>
  <c r="E80" i="23"/>
  <c r="E79" i="23"/>
  <c r="C78" i="23"/>
  <c r="AC76" i="23"/>
  <c r="AD75" i="23"/>
  <c r="AA74" i="23"/>
  <c r="AA73" i="23"/>
  <c r="V72" i="23"/>
  <c r="S71" i="23"/>
  <c r="U70" i="23"/>
  <c r="N69" i="23"/>
  <c r="N68" i="23"/>
  <c r="U67" i="23"/>
  <c r="Z66" i="23"/>
  <c r="O66" i="23"/>
  <c r="AG65" i="23"/>
  <c r="U65" i="23"/>
  <c r="H65" i="23"/>
  <c r="Z64" i="23"/>
  <c r="O64" i="23"/>
  <c r="AG63" i="23"/>
  <c r="U63" i="23"/>
  <c r="H63" i="23"/>
  <c r="Z62" i="23"/>
  <c r="O62" i="23"/>
  <c r="AG61" i="23"/>
  <c r="U61" i="23"/>
  <c r="H61" i="23"/>
  <c r="Z60" i="23"/>
  <c r="O60" i="23"/>
  <c r="AG59" i="23"/>
  <c r="U59" i="23"/>
  <c r="H59" i="23"/>
  <c r="Z58" i="23"/>
  <c r="O58" i="23"/>
  <c r="AG57" i="23"/>
  <c r="U57" i="23"/>
  <c r="H57" i="23"/>
  <c r="Z56" i="23"/>
  <c r="O56" i="23"/>
  <c r="AG55" i="23"/>
  <c r="U55" i="23"/>
  <c r="H55" i="23"/>
  <c r="Z54" i="23"/>
  <c r="O54" i="23"/>
  <c r="AG53" i="23"/>
  <c r="W53" i="23"/>
  <c r="N53" i="23"/>
  <c r="F53" i="23"/>
  <c r="AD52" i="23"/>
  <c r="V52" i="23"/>
  <c r="N52" i="23"/>
  <c r="F52" i="23"/>
  <c r="AD51" i="23"/>
  <c r="V51" i="23"/>
  <c r="N51" i="23"/>
  <c r="F51" i="23"/>
  <c r="AD50" i="23"/>
  <c r="V50" i="23"/>
  <c r="N50" i="23"/>
  <c r="F50" i="23"/>
  <c r="AD49" i="23"/>
  <c r="V49" i="23"/>
  <c r="N49" i="23"/>
  <c r="F49" i="23"/>
  <c r="AD48" i="23"/>
  <c r="V48" i="23"/>
  <c r="N48" i="23"/>
  <c r="F48" i="23"/>
  <c r="AD47" i="23"/>
  <c r="V47" i="23"/>
  <c r="N47" i="23"/>
  <c r="F47" i="23"/>
  <c r="AD46" i="23"/>
  <c r="V46" i="23"/>
  <c r="N46" i="23"/>
  <c r="F46" i="23"/>
  <c r="AD45" i="23"/>
  <c r="V45" i="23"/>
  <c r="N45" i="23"/>
  <c r="F45" i="23"/>
  <c r="AD44" i="23"/>
  <c r="V44" i="23"/>
  <c r="N44" i="23"/>
  <c r="F44" i="23"/>
  <c r="AD43" i="23"/>
  <c r="V43" i="23"/>
  <c r="N43" i="23"/>
  <c r="F43" i="23"/>
  <c r="AD42" i="23"/>
  <c r="V42" i="23"/>
  <c r="N42" i="23"/>
  <c r="F42" i="23"/>
  <c r="AD41" i="23"/>
  <c r="V41" i="23"/>
  <c r="N41" i="23"/>
  <c r="F41" i="23"/>
  <c r="AD40" i="23"/>
  <c r="V40" i="23"/>
  <c r="N40" i="23"/>
  <c r="F40" i="23"/>
  <c r="AD39" i="23"/>
  <c r="V39" i="23"/>
  <c r="N39" i="23"/>
  <c r="F39" i="23"/>
  <c r="AD38" i="23"/>
  <c r="V38" i="23"/>
  <c r="N38" i="23"/>
  <c r="F38" i="23"/>
  <c r="AD37" i="23"/>
  <c r="V37" i="23"/>
  <c r="N37" i="23"/>
  <c r="F37" i="23"/>
  <c r="AD36" i="23"/>
  <c r="V36" i="23"/>
  <c r="N36" i="23"/>
  <c r="F36" i="23"/>
  <c r="AD35" i="23"/>
  <c r="V35" i="23"/>
  <c r="N35" i="23"/>
  <c r="F35" i="23"/>
  <c r="AD34" i="23"/>
  <c r="V34" i="23"/>
  <c r="N34" i="23"/>
  <c r="F34" i="23"/>
  <c r="AD33" i="23"/>
  <c r="V33" i="23"/>
  <c r="N33" i="23"/>
  <c r="F33" i="23"/>
  <c r="AD32" i="23"/>
  <c r="V32" i="23"/>
  <c r="N32" i="23"/>
  <c r="F32" i="23"/>
  <c r="AD31" i="23"/>
  <c r="V31" i="23"/>
  <c r="N31" i="23"/>
  <c r="F31" i="23"/>
  <c r="AD30" i="23"/>
  <c r="V30" i="23"/>
  <c r="N30" i="23"/>
  <c r="F30" i="23"/>
  <c r="AD29" i="23"/>
  <c r="V29" i="23"/>
  <c r="N29" i="23"/>
  <c r="F29" i="23"/>
  <c r="AD28" i="23"/>
  <c r="V28" i="23"/>
  <c r="N28" i="23"/>
  <c r="F28" i="23"/>
  <c r="AD27" i="23"/>
  <c r="V27" i="23"/>
  <c r="N27" i="23"/>
  <c r="F27" i="23"/>
  <c r="AD26" i="23"/>
  <c r="V26" i="23"/>
  <c r="N26" i="23"/>
  <c r="F26" i="23"/>
  <c r="AD25" i="23"/>
  <c r="V25" i="23"/>
  <c r="N25" i="23"/>
  <c r="F25" i="23"/>
  <c r="AD24" i="23"/>
  <c r="V24" i="23"/>
  <c r="N87" i="23"/>
  <c r="N86" i="23"/>
  <c r="M85" i="23"/>
  <c r="F84" i="23"/>
  <c r="K83" i="23"/>
  <c r="E82" i="23"/>
  <c r="E81" i="23"/>
  <c r="C80" i="23"/>
  <c r="AC78" i="23"/>
  <c r="AD77" i="23"/>
  <c r="AA76" i="23"/>
  <c r="AA75" i="23"/>
  <c r="V74" i="23"/>
  <c r="S73" i="23"/>
  <c r="U72" i="23"/>
  <c r="N71" i="23"/>
  <c r="N70" i="23"/>
  <c r="M69" i="23"/>
  <c r="I68" i="23"/>
  <c r="S67" i="23"/>
  <c r="Y66" i="23"/>
  <c r="M66" i="23"/>
  <c r="AF65" i="23"/>
  <c r="R65" i="23"/>
  <c r="G65" i="23"/>
  <c r="Y64" i="23"/>
  <c r="M64" i="23"/>
  <c r="AF63" i="23"/>
  <c r="R63" i="23"/>
  <c r="G63" i="23"/>
  <c r="Y62" i="23"/>
  <c r="M62" i="23"/>
  <c r="AF61" i="23"/>
  <c r="R61" i="23"/>
  <c r="G61" i="23"/>
  <c r="Y60" i="23"/>
  <c r="M60" i="23"/>
  <c r="AF59" i="23"/>
  <c r="R59" i="23"/>
  <c r="G59" i="23"/>
  <c r="Y58" i="23"/>
  <c r="M58" i="23"/>
  <c r="AF57" i="23"/>
  <c r="R57" i="23"/>
  <c r="G57" i="23"/>
  <c r="Y56" i="23"/>
  <c r="M56" i="23"/>
  <c r="AF55" i="23"/>
  <c r="R55" i="23"/>
  <c r="G55" i="23"/>
  <c r="Y54" i="23"/>
  <c r="M54" i="23"/>
  <c r="AF53" i="23"/>
  <c r="V53" i="23"/>
  <c r="M53" i="23"/>
  <c r="E53" i="23"/>
  <c r="AC52" i="23"/>
  <c r="U52" i="23"/>
  <c r="M52" i="23"/>
  <c r="E52" i="23"/>
  <c r="AC51" i="23"/>
  <c r="U51" i="23"/>
  <c r="M51" i="23"/>
  <c r="E51" i="23"/>
  <c r="AC50" i="23"/>
  <c r="U50" i="23"/>
  <c r="M50" i="23"/>
  <c r="E50" i="23"/>
  <c r="AC49" i="23"/>
  <c r="U49" i="23"/>
  <c r="M49" i="23"/>
  <c r="E49" i="23"/>
  <c r="AC48" i="23"/>
  <c r="U48" i="23"/>
  <c r="M48" i="23"/>
  <c r="E48" i="23"/>
  <c r="AC47" i="23"/>
  <c r="U47" i="23"/>
  <c r="M47" i="23"/>
  <c r="E47" i="23"/>
  <c r="AC46" i="23"/>
  <c r="U46" i="23"/>
  <c r="M46" i="23"/>
  <c r="E46" i="23"/>
  <c r="AC45" i="23"/>
  <c r="U45" i="23"/>
  <c r="M45" i="23"/>
  <c r="E45" i="23"/>
  <c r="AC44" i="23"/>
  <c r="U44" i="23"/>
  <c r="M44" i="23"/>
  <c r="E44" i="23"/>
  <c r="AC43" i="23"/>
  <c r="U43" i="23"/>
  <c r="M43" i="23"/>
  <c r="E43" i="23"/>
  <c r="AC42" i="23"/>
  <c r="U42" i="23"/>
  <c r="M42" i="23"/>
  <c r="E42" i="23"/>
  <c r="AC41" i="23"/>
  <c r="U41" i="23"/>
  <c r="M41" i="23"/>
  <c r="E41" i="23"/>
  <c r="AC40" i="23"/>
  <c r="U40" i="23"/>
  <c r="M40" i="23"/>
  <c r="E40" i="23"/>
  <c r="AC39" i="23"/>
  <c r="U39" i="23"/>
  <c r="M39" i="23"/>
  <c r="E39" i="23"/>
  <c r="AC38" i="23"/>
  <c r="U38" i="23"/>
  <c r="M38" i="23"/>
  <c r="E38" i="23"/>
  <c r="AC37" i="23"/>
  <c r="U37" i="23"/>
  <c r="M37" i="23"/>
  <c r="E37" i="23"/>
  <c r="AC36" i="23"/>
  <c r="U36" i="23"/>
  <c r="M36" i="23"/>
  <c r="E36" i="23"/>
  <c r="AC35" i="23"/>
  <c r="U35" i="23"/>
  <c r="M35" i="23"/>
  <c r="E35" i="23"/>
  <c r="AC34" i="23"/>
  <c r="U34" i="23"/>
  <c r="M34" i="23"/>
  <c r="E34" i="23"/>
  <c r="AC33" i="23"/>
  <c r="U33" i="23"/>
  <c r="M33" i="23"/>
  <c r="E33" i="23"/>
  <c r="AC32" i="23"/>
  <c r="U32" i="23"/>
  <c r="M32" i="23"/>
  <c r="E32" i="23"/>
  <c r="AC31" i="23"/>
  <c r="U31" i="23"/>
  <c r="M31" i="23"/>
  <c r="E31" i="23"/>
  <c r="AC30" i="23"/>
  <c r="U30" i="23"/>
  <c r="M30" i="23"/>
  <c r="E30" i="23"/>
  <c r="AC29" i="23"/>
  <c r="U29" i="23"/>
  <c r="M29" i="23"/>
  <c r="E29" i="23"/>
  <c r="AC28" i="23"/>
  <c r="U28" i="23"/>
  <c r="M28" i="23"/>
  <c r="E28" i="23"/>
  <c r="AC27" i="23"/>
  <c r="U27" i="23"/>
  <c r="M27" i="23"/>
  <c r="E27" i="23"/>
  <c r="AC26" i="23"/>
  <c r="U26" i="23"/>
  <c r="M26" i="23"/>
  <c r="E26" i="23"/>
  <c r="AC25" i="23"/>
  <c r="U25" i="23"/>
  <c r="M25" i="23"/>
  <c r="E25" i="23"/>
  <c r="AC24" i="23"/>
  <c r="U24" i="23"/>
  <c r="E87" i="23"/>
  <c r="C86" i="23"/>
  <c r="AC84" i="23"/>
  <c r="AD83" i="23"/>
  <c r="AA82" i="23"/>
  <c r="AA81" i="23"/>
  <c r="V80" i="23"/>
  <c r="S79" i="23"/>
  <c r="U78" i="23"/>
  <c r="N77" i="23"/>
  <c r="N76" i="23"/>
  <c r="M75" i="23"/>
  <c r="F74" i="23"/>
  <c r="K73" i="23"/>
  <c r="E72" i="23"/>
  <c r="E71" i="23"/>
  <c r="C70" i="23"/>
  <c r="AC68" i="23"/>
  <c r="C68" i="23"/>
  <c r="F67" i="23"/>
  <c r="U66" i="23"/>
  <c r="H66" i="23"/>
  <c r="Z65" i="23"/>
  <c r="O65" i="23"/>
  <c r="AG64" i="23"/>
  <c r="U64" i="23"/>
  <c r="H64" i="23"/>
  <c r="Z63" i="23"/>
  <c r="O63" i="23"/>
  <c r="AG62" i="23"/>
  <c r="U62" i="23"/>
  <c r="H62" i="23"/>
  <c r="Z61" i="23"/>
  <c r="O61" i="23"/>
  <c r="AG60" i="23"/>
  <c r="U60" i="23"/>
  <c r="H60" i="23"/>
  <c r="Z59" i="23"/>
  <c r="O59" i="23"/>
  <c r="AG58" i="23"/>
  <c r="U58" i="23"/>
  <c r="H58" i="23"/>
  <c r="Z57" i="23"/>
  <c r="O57" i="23"/>
  <c r="AG56" i="23"/>
  <c r="U56" i="23"/>
  <c r="H56" i="23"/>
  <c r="Z55" i="23"/>
  <c r="O55" i="23"/>
  <c r="AG54" i="23"/>
  <c r="U54" i="23"/>
  <c r="H54" i="23"/>
  <c r="AA53" i="23"/>
  <c r="R53" i="23"/>
  <c r="J53" i="23"/>
  <c r="AH52" i="23"/>
  <c r="Z52" i="23"/>
  <c r="R52" i="23"/>
  <c r="J52" i="23"/>
  <c r="AH51" i="23"/>
  <c r="Z51" i="23"/>
  <c r="R51" i="23"/>
  <c r="J51" i="23"/>
  <c r="AH50" i="23"/>
  <c r="Z50" i="23"/>
  <c r="R50" i="23"/>
  <c r="J50" i="23"/>
  <c r="AH49" i="23"/>
  <c r="Z49" i="23"/>
  <c r="R49" i="23"/>
  <c r="J49" i="23"/>
  <c r="AH48" i="23"/>
  <c r="Z48" i="23"/>
  <c r="R48" i="23"/>
  <c r="J48" i="23"/>
  <c r="AH47" i="23"/>
  <c r="Z47" i="23"/>
  <c r="R47" i="23"/>
  <c r="J47" i="23"/>
  <c r="AH46" i="23"/>
  <c r="Z46" i="23"/>
  <c r="R46" i="23"/>
  <c r="J46" i="23"/>
  <c r="AH45" i="23"/>
  <c r="Z45" i="23"/>
  <c r="R45" i="23"/>
  <c r="J45" i="23"/>
  <c r="AH44" i="23"/>
  <c r="Z44" i="23"/>
  <c r="R44" i="23"/>
  <c r="J44" i="23"/>
  <c r="AH43" i="23"/>
  <c r="Z43" i="23"/>
  <c r="R43" i="23"/>
  <c r="J43" i="23"/>
  <c r="AH42" i="23"/>
  <c r="Z42" i="23"/>
  <c r="R42" i="23"/>
  <c r="J42" i="23"/>
  <c r="AH41" i="23"/>
  <c r="Z41" i="23"/>
  <c r="R41" i="23"/>
  <c r="J41" i="23"/>
  <c r="AH40" i="23"/>
  <c r="Z40" i="23"/>
  <c r="R40" i="23"/>
  <c r="J40" i="23"/>
  <c r="AH39" i="23"/>
  <c r="Z39" i="23"/>
  <c r="R39" i="23"/>
  <c r="J39" i="23"/>
  <c r="AH38" i="23"/>
  <c r="Z38" i="23"/>
  <c r="R38" i="23"/>
  <c r="J38" i="23"/>
  <c r="AH37" i="23"/>
  <c r="Z37" i="23"/>
  <c r="R37" i="23"/>
  <c r="J37" i="23"/>
  <c r="AH36" i="23"/>
  <c r="Z36" i="23"/>
  <c r="R36" i="23"/>
  <c r="J36" i="23"/>
  <c r="AH35" i="23"/>
  <c r="Z35" i="23"/>
  <c r="R35" i="23"/>
  <c r="J35" i="23"/>
  <c r="AH34" i="23"/>
  <c r="Z34" i="23"/>
  <c r="R34" i="23"/>
  <c r="J34" i="23"/>
  <c r="AH33" i="23"/>
  <c r="Z33" i="23"/>
  <c r="R33" i="23"/>
  <c r="J33" i="23"/>
  <c r="AH32" i="23"/>
  <c r="Z32" i="23"/>
  <c r="R32" i="23"/>
  <c r="J32" i="23"/>
  <c r="AH31" i="23"/>
  <c r="Z31" i="23"/>
  <c r="R31" i="23"/>
  <c r="J31" i="23"/>
  <c r="AH30" i="23"/>
  <c r="Z30" i="23"/>
  <c r="R30" i="23"/>
  <c r="J30" i="23"/>
  <c r="AH29" i="23"/>
  <c r="Z29" i="23"/>
  <c r="R29" i="23"/>
  <c r="J29" i="23"/>
  <c r="AH28" i="23"/>
  <c r="Z28" i="23"/>
  <c r="R28" i="23"/>
  <c r="J28" i="23"/>
  <c r="AH27" i="23"/>
  <c r="Z27" i="23"/>
  <c r="R27" i="23"/>
  <c r="J27" i="23"/>
  <c r="AH26" i="23"/>
  <c r="Z26" i="23"/>
  <c r="R26" i="23"/>
  <c r="J26" i="23"/>
  <c r="AH25" i="23"/>
  <c r="Z25" i="23"/>
  <c r="R25" i="23"/>
  <c r="J25" i="23"/>
  <c r="AH24" i="23"/>
  <c r="Z24" i="23"/>
  <c r="M87" i="23"/>
  <c r="AA84" i="23"/>
  <c r="AD81" i="23"/>
  <c r="AA78" i="23"/>
  <c r="F76" i="23"/>
  <c r="M73" i="23"/>
  <c r="F70" i="23"/>
  <c r="AD67" i="23"/>
  <c r="I66" i="23"/>
  <c r="E65" i="23"/>
  <c r="G64" i="23"/>
  <c r="AH62" i="23"/>
  <c r="AE61" i="23"/>
  <c r="AF60" i="23"/>
  <c r="AC59" i="23"/>
  <c r="X58" i="23"/>
  <c r="Y57" i="23"/>
  <c r="W56" i="23"/>
  <c r="Q55" i="23"/>
  <c r="R54" i="23"/>
  <c r="S53" i="23"/>
  <c r="AB52" i="23"/>
  <c r="I52" i="23"/>
  <c r="S51" i="23"/>
  <c r="AB50" i="23"/>
  <c r="I50" i="23"/>
  <c r="S49" i="23"/>
  <c r="AB48" i="23"/>
  <c r="I48" i="23"/>
  <c r="S47" i="23"/>
  <c r="AB46" i="23"/>
  <c r="I46" i="23"/>
  <c r="S45" i="23"/>
  <c r="AB44" i="23"/>
  <c r="I44" i="23"/>
  <c r="S43" i="23"/>
  <c r="AB42" i="23"/>
  <c r="K87" i="23"/>
  <c r="E84" i="23"/>
  <c r="S81" i="23"/>
  <c r="V78" i="23"/>
  <c r="S75" i="23"/>
  <c r="E73" i="23"/>
  <c r="E70" i="23"/>
  <c r="N67" i="23"/>
  <c r="G66" i="23"/>
  <c r="AH64" i="23"/>
  <c r="AE63" i="23"/>
  <c r="AF62" i="23"/>
  <c r="AC61" i="23"/>
  <c r="X60" i="23"/>
  <c r="Y59" i="23"/>
  <c r="W58" i="23"/>
  <c r="Q57" i="23"/>
  <c r="R56" i="23"/>
  <c r="P55" i="23"/>
  <c r="J54" i="23"/>
  <c r="Q53" i="23"/>
  <c r="AA52" i="23"/>
  <c r="D52" i="23"/>
  <c r="Q51" i="23"/>
  <c r="AA50" i="23"/>
  <c r="D50" i="23"/>
  <c r="Q49" i="23"/>
  <c r="AA48" i="23"/>
  <c r="D48" i="23"/>
  <c r="Q47" i="23"/>
  <c r="AA46" i="23"/>
  <c r="D46" i="23"/>
  <c r="Q45" i="23"/>
  <c r="AA44" i="23"/>
  <c r="D44" i="23"/>
  <c r="Q43" i="23"/>
  <c r="AA42" i="23"/>
  <c r="D42" i="23"/>
  <c r="Q41" i="23"/>
  <c r="AA40" i="23"/>
  <c r="D40" i="23"/>
  <c r="Q39" i="23"/>
  <c r="AA38" i="23"/>
  <c r="D38" i="23"/>
  <c r="Q37" i="23"/>
  <c r="AA36" i="23"/>
  <c r="D36" i="23"/>
  <c r="Q35" i="23"/>
  <c r="AA34" i="23"/>
  <c r="D34" i="23"/>
  <c r="Q33" i="23"/>
  <c r="AA32" i="23"/>
  <c r="D32" i="23"/>
  <c r="Q31" i="23"/>
  <c r="AA30" i="23"/>
  <c r="D30" i="23"/>
  <c r="Q29" i="23"/>
  <c r="AA28" i="23"/>
  <c r="D28" i="23"/>
  <c r="Q27" i="23"/>
  <c r="AA26" i="23"/>
  <c r="D26" i="23"/>
  <c r="Q25" i="23"/>
  <c r="AA24" i="23"/>
  <c r="N24" i="23"/>
  <c r="F24" i="23"/>
  <c r="AD23" i="23"/>
  <c r="V23" i="23"/>
  <c r="N23" i="23"/>
  <c r="F23" i="23"/>
  <c r="AD22" i="23"/>
  <c r="V22" i="23"/>
  <c r="N22" i="23"/>
  <c r="F22" i="23"/>
  <c r="AD21" i="23"/>
  <c r="V21" i="23"/>
  <c r="N21" i="23"/>
  <c r="F21" i="23"/>
  <c r="AC86" i="23"/>
  <c r="C84" i="23"/>
  <c r="AC80" i="23"/>
  <c r="N78" i="23"/>
  <c r="N75" i="23"/>
  <c r="N72" i="23"/>
  <c r="AD69" i="23"/>
  <c r="I67" i="23"/>
  <c r="AE65" i="23"/>
  <c r="AF64" i="23"/>
  <c r="AC63" i="23"/>
  <c r="X62" i="23"/>
  <c r="Y61" i="23"/>
  <c r="W60" i="23"/>
  <c r="Q59" i="23"/>
  <c r="R58" i="23"/>
  <c r="P57" i="23"/>
  <c r="J56" i="23"/>
  <c r="M55" i="23"/>
  <c r="I54" i="23"/>
  <c r="L53" i="23"/>
  <c r="Y52" i="23"/>
  <c r="C52" i="23"/>
  <c r="L51" i="23"/>
  <c r="Y50" i="23"/>
  <c r="C50" i="23"/>
  <c r="L49" i="23"/>
  <c r="Y48" i="23"/>
  <c r="C48" i="23"/>
  <c r="L47" i="23"/>
  <c r="Y46" i="23"/>
  <c r="C46" i="23"/>
  <c r="L45" i="23"/>
  <c r="Y44" i="23"/>
  <c r="C44" i="23"/>
  <c r="L43" i="23"/>
  <c r="Y42" i="23"/>
  <c r="C42" i="23"/>
  <c r="L41" i="23"/>
  <c r="Y40" i="23"/>
  <c r="C40" i="23"/>
  <c r="L39" i="23"/>
  <c r="Y38" i="23"/>
  <c r="C38" i="23"/>
  <c r="L37" i="23"/>
  <c r="Y36" i="23"/>
  <c r="C36" i="23"/>
  <c r="L35" i="23"/>
  <c r="Y34" i="23"/>
  <c r="C34" i="23"/>
  <c r="L33" i="23"/>
  <c r="Y32" i="23"/>
  <c r="C32" i="23"/>
  <c r="F86" i="23"/>
  <c r="AA83" i="23"/>
  <c r="AA80" i="23"/>
  <c r="AA77" i="23"/>
  <c r="K75" i="23"/>
  <c r="F72" i="23"/>
  <c r="K69" i="23"/>
  <c r="E67" i="23"/>
  <c r="AC65" i="23"/>
  <c r="X64" i="23"/>
  <c r="Y63" i="23"/>
  <c r="W62" i="23"/>
  <c r="Q61" i="23"/>
  <c r="R60" i="23"/>
  <c r="P59" i="23"/>
  <c r="J58" i="23"/>
  <c r="M57" i="23"/>
  <c r="I56" i="23"/>
  <c r="E55" i="23"/>
  <c r="G54" i="23"/>
  <c r="K53" i="23"/>
  <c r="T52" i="23"/>
  <c r="AG51" i="23"/>
  <c r="K51" i="23"/>
  <c r="T50" i="23"/>
  <c r="AG49" i="23"/>
  <c r="K49" i="23"/>
  <c r="T48" i="23"/>
  <c r="AG47" i="23"/>
  <c r="K47" i="23"/>
  <c r="T46" i="23"/>
  <c r="AG45" i="23"/>
  <c r="K45" i="23"/>
  <c r="T44" i="23"/>
  <c r="AG43" i="23"/>
  <c r="K43" i="23"/>
  <c r="T42" i="23"/>
  <c r="AG41" i="23"/>
  <c r="K41" i="23"/>
  <c r="T40" i="23"/>
  <c r="AG39" i="23"/>
  <c r="K39" i="23"/>
  <c r="T38" i="23"/>
  <c r="AG37" i="23"/>
  <c r="K37" i="23"/>
  <c r="E86" i="23"/>
  <c r="E83" i="23"/>
  <c r="U80" i="23"/>
  <c r="S77" i="23"/>
  <c r="U74" i="23"/>
  <c r="C72" i="23"/>
  <c r="E69" i="23"/>
  <c r="X66" i="23"/>
  <c r="Y65" i="23"/>
  <c r="W64" i="23"/>
  <c r="Q63" i="23"/>
  <c r="R62" i="23"/>
  <c r="P61" i="23"/>
  <c r="J60" i="23"/>
  <c r="M59" i="23"/>
  <c r="I58" i="23"/>
  <c r="E57" i="23"/>
  <c r="G56" i="23"/>
  <c r="AH54" i="23"/>
  <c r="AE53" i="23"/>
  <c r="I53" i="23"/>
  <c r="S52" i="23"/>
  <c r="AB51" i="23"/>
  <c r="I51" i="23"/>
  <c r="S50" i="23"/>
  <c r="AB49" i="23"/>
  <c r="I49" i="23"/>
  <c r="S48" i="23"/>
  <c r="AB47" i="23"/>
  <c r="I47" i="23"/>
  <c r="S46" i="23"/>
  <c r="AB45" i="23"/>
  <c r="I45" i="23"/>
  <c r="S44" i="23"/>
  <c r="AB43" i="23"/>
  <c r="I43" i="23"/>
  <c r="S42" i="23"/>
  <c r="AB41" i="23"/>
  <c r="I41" i="23"/>
  <c r="S40" i="23"/>
  <c r="AB39" i="23"/>
  <c r="I39" i="23"/>
  <c r="S38" i="23"/>
  <c r="AB37" i="23"/>
  <c r="I37" i="23"/>
  <c r="S36" i="23"/>
  <c r="AB35" i="23"/>
  <c r="I35" i="23"/>
  <c r="S34" i="23"/>
  <c r="AB33" i="23"/>
  <c r="I33" i="23"/>
  <c r="S32" i="23"/>
  <c r="AB31" i="23"/>
  <c r="I31" i="23"/>
  <c r="S30" i="23"/>
  <c r="AB29" i="23"/>
  <c r="I29" i="23"/>
  <c r="S28" i="23"/>
  <c r="AB27" i="23"/>
  <c r="I27" i="23"/>
  <c r="S26" i="23"/>
  <c r="AB25" i="23"/>
  <c r="I25" i="23"/>
  <c r="S24" i="23"/>
  <c r="K24" i="23"/>
  <c r="C24" i="23"/>
  <c r="AA23" i="23"/>
  <c r="S23" i="23"/>
  <c r="K23" i="23"/>
  <c r="C23" i="23"/>
  <c r="AA22" i="23"/>
  <c r="S22" i="23"/>
  <c r="K22" i="23"/>
  <c r="C22" i="23"/>
  <c r="AA21" i="23"/>
  <c r="S21" i="23"/>
  <c r="K21" i="23"/>
  <c r="C21" i="23"/>
  <c r="AA20" i="23"/>
  <c r="S20" i="23"/>
  <c r="K20" i="23"/>
  <c r="C20" i="23"/>
  <c r="AA19" i="23"/>
  <c r="S19" i="23"/>
  <c r="K19" i="23"/>
  <c r="K85" i="23"/>
  <c r="V82" i="23"/>
  <c r="AA79" i="23"/>
  <c r="V76" i="23"/>
  <c r="E74" i="23"/>
  <c r="K71" i="23"/>
  <c r="F68" i="23"/>
  <c r="R66" i="23"/>
  <c r="P65" i="23"/>
  <c r="J4" i="23"/>
  <c r="R4" i="23"/>
  <c r="Z4" i="23"/>
  <c r="AH4" i="23"/>
  <c r="J5" i="23"/>
  <c r="R5" i="23"/>
  <c r="Z5" i="23"/>
  <c r="AH5" i="23"/>
  <c r="J6" i="23"/>
  <c r="R6" i="23"/>
  <c r="Z6" i="23"/>
  <c r="AH6" i="23"/>
  <c r="J7" i="23"/>
  <c r="R7" i="23"/>
  <c r="Z7" i="23"/>
  <c r="AH7" i="23"/>
  <c r="J8" i="23"/>
  <c r="R8" i="23"/>
  <c r="Z8" i="23"/>
  <c r="AH8" i="23"/>
  <c r="J9" i="23"/>
  <c r="R9" i="23"/>
  <c r="Z9" i="23"/>
  <c r="AH9" i="23"/>
  <c r="J10" i="23"/>
  <c r="R10" i="23"/>
  <c r="Z10" i="23"/>
  <c r="AH10" i="23"/>
  <c r="J11" i="23"/>
  <c r="R11" i="23"/>
  <c r="Z11" i="23"/>
  <c r="AH11" i="23"/>
  <c r="J12" i="23"/>
  <c r="R12" i="23"/>
  <c r="Z12" i="23"/>
  <c r="AH12" i="23"/>
  <c r="J13" i="23"/>
  <c r="R13" i="23"/>
  <c r="Z13" i="23"/>
  <c r="AH13" i="23"/>
  <c r="J14" i="23"/>
  <c r="R14" i="23"/>
  <c r="Z14" i="23"/>
  <c r="AH14" i="23"/>
  <c r="J15" i="23"/>
  <c r="R15" i="23"/>
  <c r="Z15" i="23"/>
  <c r="AH15" i="23"/>
  <c r="J16" i="23"/>
  <c r="R16" i="23"/>
  <c r="Z16" i="23"/>
  <c r="AH16" i="23"/>
  <c r="J17" i="23"/>
  <c r="R17" i="23"/>
  <c r="Z17" i="23"/>
  <c r="AH17" i="23"/>
  <c r="J18" i="23"/>
  <c r="R18" i="23"/>
  <c r="Z18" i="23"/>
  <c r="AH18" i="23"/>
  <c r="J19" i="23"/>
  <c r="T19" i="23"/>
  <c r="AC19" i="23"/>
  <c r="F20" i="23"/>
  <c r="O20" i="23"/>
  <c r="X20" i="23"/>
  <c r="AG20" i="23"/>
  <c r="L21" i="23"/>
  <c r="W21" i="23"/>
  <c r="AG21" i="23"/>
  <c r="L22" i="23"/>
  <c r="W22" i="23"/>
  <c r="AG22" i="23"/>
  <c r="L23" i="23"/>
  <c r="W23" i="23"/>
  <c r="AG23" i="23"/>
  <c r="L24" i="23"/>
  <c r="AB24" i="23"/>
  <c r="Y25" i="23"/>
  <c r="T26" i="23"/>
  <c r="S27" i="23"/>
  <c r="L28" i="23"/>
  <c r="K29" i="23"/>
  <c r="I30" i="23"/>
  <c r="C31" i="23"/>
  <c r="AG31" i="23"/>
  <c r="C33" i="23"/>
  <c r="I34" i="23"/>
  <c r="D35" i="23"/>
  <c r="K36" i="23"/>
  <c r="S37" i="23"/>
  <c r="AB38" i="23"/>
  <c r="I40" i="23"/>
  <c r="S41" i="23"/>
  <c r="AG42" i="23"/>
  <c r="Q44" i="23"/>
  <c r="L46" i="23"/>
  <c r="K48" i="23"/>
  <c r="AA49" i="23"/>
  <c r="Y51" i="23"/>
  <c r="U53" i="23"/>
  <c r="AE55" i="23"/>
  <c r="AH58" i="23"/>
  <c r="G62" i="23"/>
  <c r="R64" i="23"/>
  <c r="M71" i="23"/>
  <c r="AC82" i="23"/>
  <c r="K5" i="23"/>
  <c r="S5" i="23"/>
  <c r="AA5" i="23"/>
  <c r="C6" i="23"/>
  <c r="K6" i="23"/>
  <c r="S6" i="23"/>
  <c r="AA6" i="23"/>
  <c r="C7" i="23"/>
  <c r="K7" i="23"/>
  <c r="S7" i="23"/>
  <c r="AA7" i="23"/>
  <c r="C8" i="23"/>
  <c r="K8" i="23"/>
  <c r="S8" i="23"/>
  <c r="AA8" i="23"/>
  <c r="C9" i="23"/>
  <c r="K9" i="23"/>
  <c r="S9" i="23"/>
  <c r="AA9" i="23"/>
  <c r="C10" i="23"/>
  <c r="K10" i="23"/>
  <c r="S10" i="23"/>
  <c r="AA10" i="23"/>
  <c r="C11" i="23"/>
  <c r="K11" i="23"/>
  <c r="S11" i="23"/>
  <c r="AA11" i="23"/>
  <c r="C12" i="23"/>
  <c r="K12" i="23"/>
  <c r="S12" i="23"/>
  <c r="AA12" i="23"/>
  <c r="C13" i="23"/>
  <c r="K13" i="23"/>
  <c r="S13" i="23"/>
  <c r="AA13" i="23"/>
  <c r="C14" i="23"/>
  <c r="K14" i="23"/>
  <c r="S14" i="23"/>
  <c r="AA14" i="23"/>
  <c r="C15" i="23"/>
  <c r="K15" i="23"/>
  <c r="S15" i="23"/>
  <c r="AA15" i="23"/>
  <c r="C16" i="23"/>
  <c r="K16" i="23"/>
  <c r="S16" i="23"/>
  <c r="AA16" i="23"/>
  <c r="C17" i="23"/>
  <c r="K17" i="23"/>
  <c r="S17" i="23"/>
  <c r="AA17" i="23"/>
  <c r="C18" i="23"/>
  <c r="K18" i="23"/>
  <c r="S18" i="23"/>
  <c r="AA18" i="23"/>
  <c r="C19" i="23"/>
  <c r="L19" i="23"/>
  <c r="U19" i="23"/>
  <c r="AD19" i="23"/>
  <c r="G20" i="23"/>
  <c r="P20" i="23"/>
  <c r="Y20" i="23"/>
  <c r="AH20" i="23"/>
  <c r="M21" i="23"/>
  <c r="X21" i="23"/>
  <c r="AH21" i="23"/>
  <c r="M22" i="23"/>
  <c r="X22" i="23"/>
  <c r="AH22" i="23"/>
  <c r="M23" i="23"/>
  <c r="X23" i="23"/>
  <c r="AH23" i="23"/>
  <c r="M24" i="23"/>
  <c r="AG24" i="23"/>
  <c r="AA25" i="23"/>
  <c r="Y26" i="23"/>
  <c r="T27" i="23"/>
  <c r="Q28" i="23"/>
  <c r="L29" i="23"/>
  <c r="K30" i="23"/>
  <c r="D31" i="23"/>
  <c r="I32" i="23"/>
  <c r="D33" i="23"/>
  <c r="K34" i="23"/>
  <c r="K35" i="23"/>
  <c r="L36" i="23"/>
  <c r="T37" i="23"/>
  <c r="AG38" i="23"/>
  <c r="K40" i="23"/>
  <c r="T41" i="23"/>
  <c r="C43" i="23"/>
  <c r="AG44" i="23"/>
  <c r="Q46" i="23"/>
  <c r="L48" i="23"/>
  <c r="K50" i="23"/>
  <c r="AA51" i="23"/>
  <c r="Z53" i="23"/>
  <c r="X56" i="23"/>
  <c r="E59" i="23"/>
  <c r="I62" i="23"/>
  <c r="M65" i="23"/>
  <c r="N73" i="23"/>
  <c r="E85" i="23"/>
  <c r="D4" i="23"/>
  <c r="L4" i="23"/>
  <c r="T4" i="23"/>
  <c r="AB4" i="23"/>
  <c r="D5" i="23"/>
  <c r="L5" i="23"/>
  <c r="T5" i="23"/>
  <c r="AB5" i="23"/>
  <c r="D6" i="23"/>
  <c r="L6" i="23"/>
  <c r="T6" i="23"/>
  <c r="AB6" i="23"/>
  <c r="D7" i="23"/>
  <c r="L7" i="23"/>
  <c r="T7" i="23"/>
  <c r="AB7" i="23"/>
  <c r="D8" i="23"/>
  <c r="L8" i="23"/>
  <c r="T8" i="23"/>
  <c r="AB8" i="23"/>
  <c r="D9" i="23"/>
  <c r="L9" i="23"/>
  <c r="T9" i="23"/>
  <c r="AB9" i="23"/>
  <c r="D10" i="23"/>
  <c r="L10" i="23"/>
  <c r="T10" i="23"/>
  <c r="AB10" i="23"/>
  <c r="D11" i="23"/>
  <c r="L11" i="23"/>
  <c r="T11" i="23"/>
  <c r="AB11" i="23"/>
  <c r="D12" i="23"/>
  <c r="L12" i="23"/>
  <c r="T12" i="23"/>
  <c r="AB12" i="23"/>
  <c r="D13" i="23"/>
  <c r="L13" i="23"/>
  <c r="T13" i="23"/>
  <c r="AB13" i="23"/>
  <c r="D14" i="23"/>
  <c r="L14" i="23"/>
  <c r="T14" i="23"/>
  <c r="AB14" i="23"/>
  <c r="D15" i="23"/>
  <c r="L15" i="23"/>
  <c r="T15" i="23"/>
  <c r="AB15" i="23"/>
  <c r="D16" i="23"/>
  <c r="L16" i="23"/>
  <c r="T16" i="23"/>
  <c r="AB16" i="23"/>
  <c r="D17" i="23"/>
  <c r="L17" i="23"/>
  <c r="T17" i="23"/>
  <c r="AB17" i="23"/>
  <c r="D18" i="23"/>
  <c r="L18" i="23"/>
  <c r="T18" i="23"/>
  <c r="AB18" i="23"/>
  <c r="D19" i="23"/>
  <c r="M19" i="23"/>
  <c r="V19" i="23"/>
  <c r="AE19" i="23"/>
  <c r="H20" i="23"/>
  <c r="Q20" i="23"/>
  <c r="Z20" i="23"/>
  <c r="D21" i="23"/>
  <c r="O21" i="23"/>
  <c r="Y21" i="23"/>
  <c r="D22" i="23"/>
  <c r="O22" i="23"/>
  <c r="Y22" i="23"/>
  <c r="D23" i="23"/>
  <c r="O23" i="23"/>
  <c r="Y23" i="23"/>
  <c r="D24" i="23"/>
  <c r="O24" i="23"/>
  <c r="C25" i="23"/>
  <c r="AG25" i="23"/>
  <c r="AB26" i="23"/>
  <c r="Y27" i="23"/>
  <c r="T28" i="23"/>
  <c r="S29" i="23"/>
  <c r="L30" i="23"/>
  <c r="K31" i="23"/>
  <c r="K32" i="23"/>
  <c r="K33" i="23"/>
  <c r="L34" i="23"/>
  <c r="S35" i="23"/>
  <c r="Q36" i="23"/>
  <c r="Y37" i="23"/>
  <c r="C39" i="23"/>
  <c r="L40" i="23"/>
  <c r="Y41" i="23"/>
  <c r="D43" i="23"/>
  <c r="C45" i="23"/>
  <c r="AG46" i="23"/>
  <c r="Q48" i="23"/>
  <c r="L50" i="23"/>
  <c r="K52" i="23"/>
  <c r="AC53" i="23"/>
  <c r="AF56" i="23"/>
  <c r="AE59" i="23"/>
  <c r="J62" i="23"/>
  <c r="Q65" i="23"/>
  <c r="N74" i="23"/>
  <c r="AD85" i="23"/>
  <c r="O24" i="27"/>
  <c r="P24" i="27" s="1"/>
  <c r="O36" i="27"/>
  <c r="P36" i="27" s="1"/>
  <c r="J48" i="27"/>
  <c r="K48" i="27" s="1"/>
  <c r="J25" i="27"/>
  <c r="K25" i="27" s="1"/>
  <c r="J39" i="27"/>
  <c r="K39" i="27" s="1"/>
  <c r="N4" i="23" l="1"/>
  <c r="Q7" i="29"/>
  <c r="K4" i="29"/>
  <c r="F1" i="23"/>
  <c r="M7" i="29"/>
  <c r="P232" i="31"/>
  <c r="P224" i="31"/>
  <c r="P216" i="31"/>
  <c r="P221" i="31"/>
  <c r="P217" i="31"/>
  <c r="P229" i="31"/>
  <c r="P225" i="31"/>
  <c r="P226" i="31"/>
  <c r="P218" i="31"/>
  <c r="P215" i="31"/>
  <c r="P231" i="31"/>
  <c r="P223" i="31"/>
  <c r="P227" i="31"/>
  <c r="P228" i="31"/>
  <c r="P220" i="31"/>
  <c r="P230" i="31"/>
  <c r="P222" i="31"/>
  <c r="P219" i="31"/>
  <c r="J10" i="27"/>
  <c r="K10" i="27" s="1"/>
  <c r="O10" i="27"/>
  <c r="P10" i="27" s="1"/>
  <c r="O23" i="27"/>
  <c r="P23" i="27" s="1"/>
  <c r="J23" i="27"/>
  <c r="K23" i="27" s="1"/>
  <c r="J49" i="27"/>
  <c r="K49" i="27" s="1"/>
  <c r="O49" i="27"/>
  <c r="P49" i="27" s="1"/>
  <c r="O40" i="27"/>
  <c r="P40" i="27" s="1"/>
  <c r="J40" i="27"/>
  <c r="K40" i="27" s="1"/>
  <c r="J35" i="27"/>
  <c r="K35" i="27" s="1"/>
  <c r="O35" i="27"/>
  <c r="P35" i="27" s="1"/>
  <c r="O29" i="27"/>
  <c r="P29" i="27" s="1"/>
  <c r="J29" i="27"/>
  <c r="K29" i="27" s="1"/>
  <c r="F3" i="20"/>
  <c r="A3" i="28"/>
  <c r="K9" i="29" s="1"/>
  <c r="C3" i="20"/>
  <c r="B3" i="20"/>
  <c r="F2" i="20"/>
  <c r="C2" i="20"/>
  <c r="B2" i="20"/>
  <c r="O8" i="27"/>
  <c r="P8" i="27" s="1"/>
  <c r="J8" i="27"/>
  <c r="K8" i="27" s="1"/>
  <c r="O20" i="27"/>
  <c r="P20" i="27" s="1"/>
  <c r="J20" i="27"/>
  <c r="K20" i="27" s="1"/>
  <c r="J22" i="27"/>
  <c r="K22" i="27" s="1"/>
  <c r="O22" i="27"/>
  <c r="P22" i="27" s="1"/>
  <c r="O7" i="27"/>
  <c r="P7" i="27" s="1"/>
  <c r="J7" i="27"/>
  <c r="K7" i="27" s="1"/>
  <c r="C82" i="23"/>
  <c r="AH60" i="23"/>
  <c r="C51" i="23"/>
  <c r="AA43" i="23"/>
  <c r="K38" i="23"/>
  <c r="Y33" i="23"/>
  <c r="AA29" i="23"/>
  <c r="K26" i="23"/>
  <c r="AC23" i="23"/>
  <c r="R22" i="23"/>
  <c r="H21" i="23"/>
  <c r="AH19" i="23"/>
  <c r="AE18" i="23"/>
  <c r="AE17" i="23"/>
  <c r="AE16" i="23"/>
  <c r="G16" i="23"/>
  <c r="Q15" i="23"/>
  <c r="AC14" i="23"/>
  <c r="G14" i="23"/>
  <c r="Q13" i="23"/>
  <c r="AC12" i="23"/>
  <c r="G12" i="23"/>
  <c r="Q11" i="23"/>
  <c r="AC10" i="23"/>
  <c r="G10" i="23"/>
  <c r="Q9" i="23"/>
  <c r="AC8" i="23"/>
  <c r="G8" i="23"/>
  <c r="Q7" i="23"/>
  <c r="AC6" i="23"/>
  <c r="G6" i="23"/>
  <c r="Q5" i="23"/>
  <c r="AE4" i="23"/>
  <c r="P4" i="23"/>
  <c r="C4" i="23"/>
  <c r="G60" i="23"/>
  <c r="Q50" i="23"/>
  <c r="T43" i="23"/>
  <c r="AA37" i="23"/>
  <c r="S33" i="23"/>
  <c r="T29" i="23"/>
  <c r="C26" i="23"/>
  <c r="Z23" i="23"/>
  <c r="P22" i="23"/>
  <c r="E21" i="23"/>
  <c r="AF19" i="23"/>
  <c r="AC18" i="23"/>
  <c r="AC17" i="23"/>
  <c r="AC16" i="23"/>
  <c r="E16" i="23"/>
  <c r="O15" i="23"/>
  <c r="Y14" i="23"/>
  <c r="E14" i="23"/>
  <c r="O13" i="23"/>
  <c r="Y12" i="23"/>
  <c r="E12" i="23"/>
  <c r="O11" i="23"/>
  <c r="Y10" i="23"/>
  <c r="E10" i="23"/>
  <c r="O9" i="23"/>
  <c r="Y8" i="23"/>
  <c r="E8" i="23"/>
  <c r="O7" i="23"/>
  <c r="Y6" i="23"/>
  <c r="E6" i="23"/>
  <c r="O5" i="23"/>
  <c r="AC4" i="23"/>
  <c r="O4" i="23"/>
  <c r="J66" i="23"/>
  <c r="J1" i="23" s="1"/>
  <c r="L52" i="23"/>
  <c r="AA41" i="23"/>
  <c r="T35" i="23"/>
  <c r="Q30" i="23"/>
  <c r="D25" i="23"/>
  <c r="E23" i="23"/>
  <c r="P21" i="23"/>
  <c r="W19" i="23"/>
  <c r="M18" i="23"/>
  <c r="E17" i="23"/>
  <c r="AE15" i="23"/>
  <c r="E15" i="23"/>
  <c r="I14" i="23"/>
  <c r="I13" i="23"/>
  <c r="O12" i="23"/>
  <c r="U11" i="23"/>
  <c r="U10" i="23"/>
  <c r="Y9" i="23"/>
  <c r="AE8" i="23"/>
  <c r="AE7" i="23"/>
  <c r="E7" i="23"/>
  <c r="I6" i="23"/>
  <c r="I5" i="23"/>
  <c r="U4" i="23"/>
  <c r="E4" i="23"/>
  <c r="P63" i="23"/>
  <c r="D49" i="23"/>
  <c r="AG40" i="23"/>
  <c r="AB34" i="23"/>
  <c r="AG28" i="23"/>
  <c r="R24" i="23"/>
  <c r="AC22" i="23"/>
  <c r="AD20" i="23"/>
  <c r="AD1" i="23" s="1"/>
  <c r="P19" i="23"/>
  <c r="G18" i="23"/>
  <c r="W16" i="23"/>
  <c r="AC15" i="23"/>
  <c r="AG14" i="23"/>
  <c r="AG13" i="23"/>
  <c r="G13" i="23"/>
  <c r="M12" i="23"/>
  <c r="M11" i="23"/>
  <c r="Q10" i="23"/>
  <c r="W9" i="23"/>
  <c r="W8" i="23"/>
  <c r="AC7" i="23"/>
  <c r="AG6" i="23"/>
  <c r="AG5" i="23"/>
  <c r="G5" i="23"/>
  <c r="S4" i="23"/>
  <c r="E63" i="23"/>
  <c r="AG48" i="23"/>
  <c r="Q40" i="23"/>
  <c r="Q34" i="23"/>
  <c r="Y28" i="23"/>
  <c r="P24" i="23"/>
  <c r="Z22" i="23"/>
  <c r="AB20" i="23"/>
  <c r="N19" i="23"/>
  <c r="E18" i="23"/>
  <c r="U16" i="23"/>
  <c r="Y15" i="23"/>
  <c r="AE14" i="23"/>
  <c r="AE13" i="23"/>
  <c r="E13" i="23"/>
  <c r="I12" i="23"/>
  <c r="I11" i="23"/>
  <c r="O10" i="23"/>
  <c r="U9" i="23"/>
  <c r="U8" i="23"/>
  <c r="Y7" i="23"/>
  <c r="AE6" i="23"/>
  <c r="AE5" i="23"/>
  <c r="E5" i="23"/>
  <c r="Q4" i="23"/>
  <c r="AE57" i="23"/>
  <c r="T47" i="23"/>
  <c r="T39" i="23"/>
  <c r="T32" i="23"/>
  <c r="C28" i="23"/>
  <c r="H24" i="23"/>
  <c r="H22" i="23"/>
  <c r="U20" i="23"/>
  <c r="G19" i="23"/>
  <c r="W17" i="23"/>
  <c r="Q16" i="23"/>
  <c r="W15" i="23"/>
  <c r="W14" i="23"/>
  <c r="AC13" i="23"/>
  <c r="AG12" i="23"/>
  <c r="AG11" i="23"/>
  <c r="G11" i="23"/>
  <c r="M10" i="23"/>
  <c r="M9" i="23"/>
  <c r="Q8" i="23"/>
  <c r="W7" i="23"/>
  <c r="W6" i="23"/>
  <c r="AC5" i="23"/>
  <c r="C5" i="23"/>
  <c r="M4" i="23"/>
  <c r="AH56" i="23"/>
  <c r="C47" i="23"/>
  <c r="D39" i="23"/>
  <c r="D1" i="23" s="1"/>
  <c r="L32" i="23"/>
  <c r="AA27" i="23"/>
  <c r="E24" i="23"/>
  <c r="E22" i="23"/>
  <c r="R20" i="23"/>
  <c r="E19" i="23"/>
  <c r="U17" i="23"/>
  <c r="O16" i="23"/>
  <c r="U15" i="23"/>
  <c r="U14" i="23"/>
  <c r="Y13" i="23"/>
  <c r="AE12" i="23"/>
  <c r="AE11" i="23"/>
  <c r="E11" i="23"/>
  <c r="I10" i="23"/>
  <c r="I9" i="23"/>
  <c r="O8" i="23"/>
  <c r="U7" i="23"/>
  <c r="U6" i="23"/>
  <c r="Y5" i="23"/>
  <c r="AG4" i="23"/>
  <c r="K4" i="23"/>
  <c r="N79" i="23"/>
  <c r="AF54" i="23"/>
  <c r="AF1" i="23" s="1"/>
  <c r="Y45" i="23"/>
  <c r="AG36" i="23"/>
  <c r="T31" i="23"/>
  <c r="D27" i="23"/>
  <c r="R23" i="23"/>
  <c r="AC21" i="23"/>
  <c r="L20" i="23"/>
  <c r="W18" i="23"/>
  <c r="O17" i="23"/>
  <c r="M16" i="23"/>
  <c r="M15" i="23"/>
  <c r="Q14" i="23"/>
  <c r="W13" i="23"/>
  <c r="W12" i="23"/>
  <c r="AC11" i="23"/>
  <c r="AG10" i="23"/>
  <c r="AG9" i="23"/>
  <c r="G9" i="23"/>
  <c r="M8" i="23"/>
  <c r="M7" i="23"/>
  <c r="Q6" i="23"/>
  <c r="W5" i="23"/>
  <c r="AA4" i="23"/>
  <c r="AA1" i="23" s="1"/>
  <c r="I4" i="23"/>
  <c r="U76" i="23"/>
  <c r="W54" i="23"/>
  <c r="D45" i="23"/>
  <c r="T36" i="23"/>
  <c r="L31" i="23"/>
  <c r="AG26" i="23"/>
  <c r="P23" i="23"/>
  <c r="Z21" i="23"/>
  <c r="Z1" i="23" s="1"/>
  <c r="I20" i="23"/>
  <c r="U18" i="23"/>
  <c r="M17" i="23"/>
  <c r="I16" i="23"/>
  <c r="I15" i="23"/>
  <c r="O14" i="23"/>
  <c r="U13" i="23"/>
  <c r="U12" i="23"/>
  <c r="Y11" i="23"/>
  <c r="AE10" i="23"/>
  <c r="AE9" i="23"/>
  <c r="E9" i="23"/>
  <c r="I8" i="23"/>
  <c r="I7" i="23"/>
  <c r="O6" i="23"/>
  <c r="U5" i="23"/>
  <c r="Y4" i="23"/>
  <c r="H4" i="23"/>
  <c r="E68" i="23"/>
  <c r="AG52" i="23"/>
  <c r="K42" i="23"/>
  <c r="K1" i="23" s="1"/>
  <c r="AA35" i="23"/>
  <c r="Y30" i="23"/>
  <c r="L25" i="23"/>
  <c r="L1" i="23" s="1"/>
  <c r="H23" i="23"/>
  <c r="R21" i="23"/>
  <c r="Y19" i="23"/>
  <c r="O18" i="23"/>
  <c r="G17" i="23"/>
  <c r="AG15" i="23"/>
  <c r="G15" i="23"/>
  <c r="M14" i="23"/>
  <c r="M13" i="23"/>
  <c r="Q12" i="23"/>
  <c r="W11" i="23"/>
  <c r="W10" i="23"/>
  <c r="AC9" i="23"/>
  <c r="AG8" i="23"/>
  <c r="AG7" i="23"/>
  <c r="G7" i="23"/>
  <c r="M6" i="23"/>
  <c r="M5" i="23"/>
  <c r="W4" i="23"/>
  <c r="G4" i="23"/>
  <c r="V7" i="23"/>
  <c r="V5" i="23"/>
  <c r="V1" i="23" s="1"/>
  <c r="J32" i="27"/>
  <c r="K32" i="27" s="1"/>
  <c r="O32" i="27"/>
  <c r="P32" i="27" s="1"/>
  <c r="S1" i="23"/>
  <c r="G33" i="27" s="1"/>
  <c r="O33" i="27" s="1"/>
  <c r="P33" i="27" s="1"/>
  <c r="X1" i="23"/>
  <c r="J33" i="27" l="1"/>
  <c r="K33" i="27" s="1"/>
  <c r="AH1" i="23"/>
  <c r="H1" i="23"/>
  <c r="Y1" i="23"/>
  <c r="C1" i="23"/>
  <c r="P1" i="23"/>
  <c r="U1" i="23"/>
  <c r="I1" i="23"/>
  <c r="T1" i="23"/>
  <c r="AB1" i="23"/>
  <c r="E1" i="23"/>
  <c r="AG1" i="23"/>
  <c r="AC1" i="23"/>
  <c r="Q1" i="23"/>
  <c r="R1" i="23"/>
  <c r="L7" i="29"/>
  <c r="W1" i="23"/>
  <c r="G1" i="23"/>
  <c r="N1" i="23"/>
  <c r="M1" i="23"/>
  <c r="O1" i="23"/>
  <c r="G21" i="27"/>
  <c r="O21" i="27" s="1"/>
  <c r="G6" i="27"/>
  <c r="L9" i="29"/>
  <c r="J28" i="19" s="1"/>
  <c r="CJ3" i="28"/>
  <c r="C3" i="28"/>
  <c r="BO3" i="28"/>
  <c r="L3" i="28"/>
  <c r="BX3" i="28"/>
  <c r="AS3" i="28"/>
  <c r="BB3" i="28"/>
  <c r="E3" i="28"/>
  <c r="AM3" i="28"/>
  <c r="K3" i="29" s="1"/>
  <c r="AW3" i="28"/>
  <c r="BA3" i="28"/>
  <c r="BD3" i="28"/>
  <c r="K3" i="28"/>
  <c r="BW3" i="28"/>
  <c r="K2" i="29" s="1"/>
  <c r="T3" i="28"/>
  <c r="CF3" i="28"/>
  <c r="BQ3" i="28"/>
  <c r="BJ3" i="28"/>
  <c r="AK3" i="28"/>
  <c r="AU3" i="28"/>
  <c r="BE3" i="28"/>
  <c r="BY3" i="28"/>
  <c r="BL3" i="28"/>
  <c r="AQ3" i="28"/>
  <c r="AD3" i="28"/>
  <c r="O3" i="28"/>
  <c r="BV3" i="28"/>
  <c r="AH3" i="28"/>
  <c r="BU3" i="28"/>
  <c r="AZ3" i="28"/>
  <c r="AX3" i="28"/>
  <c r="AO3" i="28"/>
  <c r="K11" i="29" s="1"/>
  <c r="L11" i="29" s="1"/>
  <c r="J8" i="19" s="1"/>
  <c r="CA3" i="28"/>
  <c r="AF3" i="28"/>
  <c r="AY3" i="28"/>
  <c r="BH3" i="28"/>
  <c r="AL3" i="28"/>
  <c r="W3" i="28"/>
  <c r="M3" i="28"/>
  <c r="K12" i="29" s="1"/>
  <c r="S3" i="28"/>
  <c r="CE3" i="28"/>
  <c r="AB3" i="28"/>
  <c r="AG3" i="28"/>
  <c r="F3" i="28"/>
  <c r="K5" i="29" s="1"/>
  <c r="L5" i="29" s="1"/>
  <c r="J34" i="19" s="1"/>
  <c r="BR3" i="28"/>
  <c r="BI3" i="28"/>
  <c r="BC3" i="28"/>
  <c r="CK3" i="28"/>
  <c r="H3" i="28"/>
  <c r="BT3" i="28"/>
  <c r="Q3" i="28"/>
  <c r="AA3" i="28"/>
  <c r="CM3" i="28"/>
  <c r="AJ3" i="28"/>
  <c r="BM3" i="28"/>
  <c r="N3" i="28"/>
  <c r="BZ3" i="28"/>
  <c r="CG3" i="28"/>
  <c r="BK3" i="28"/>
  <c r="R3" i="28"/>
  <c r="P3" i="28"/>
  <c r="CB3" i="28"/>
  <c r="BF3" i="28"/>
  <c r="CL3" i="28"/>
  <c r="M17" i="29" s="1"/>
  <c r="L17" i="29" s="1"/>
  <c r="J32" i="19" s="1"/>
  <c r="P304" i="31" s="1"/>
  <c r="BN3" i="28"/>
  <c r="CC3" i="28"/>
  <c r="CI3" i="28"/>
  <c r="K16" i="29" s="1" a="1"/>
  <c r="K16" i="29" s="1"/>
  <c r="L16" i="29" s="1"/>
  <c r="J14" i="19" s="1"/>
  <c r="AN3" i="28"/>
  <c r="K10" i="29" s="1"/>
  <c r="J3" i="28"/>
  <c r="K6" i="29" s="1"/>
  <c r="L6" i="29" s="1"/>
  <c r="J37" i="19" s="1"/>
  <c r="P355" i="31" s="1"/>
  <c r="AI3" i="28"/>
  <c r="Y3" i="28"/>
  <c r="AR3" i="28"/>
  <c r="Z3" i="28"/>
  <c r="V3" i="28"/>
  <c r="CH3" i="28"/>
  <c r="G3" i="28"/>
  <c r="BS3" i="28"/>
  <c r="AP3" i="28"/>
  <c r="X3" i="28"/>
  <c r="CD3" i="28"/>
  <c r="BG3" i="28"/>
  <c r="D3" i="28"/>
  <c r="BP3" i="28"/>
  <c r="U3" i="28"/>
  <c r="AT3" i="28"/>
  <c r="B3" i="28"/>
  <c r="AE3" i="28"/>
  <c r="I3" i="28"/>
  <c r="L4" i="29" s="1"/>
  <c r="J33" i="19" s="1"/>
  <c r="P305" i="31" s="1"/>
  <c r="AC3" i="28"/>
  <c r="AV3" i="28"/>
  <c r="AE1" i="23"/>
  <c r="J21" i="27" l="1"/>
  <c r="N13" i="29"/>
  <c r="S2" i="29"/>
  <c r="R13" i="29"/>
  <c r="O13" i="29"/>
  <c r="L10" i="29"/>
  <c r="J7" i="19" s="1"/>
  <c r="K8" i="29"/>
  <c r="L8" i="29" s="1"/>
  <c r="J74" i="19" s="1"/>
  <c r="P1605" i="31" s="1"/>
  <c r="P2" i="29"/>
  <c r="R2" i="29"/>
  <c r="L3" i="29"/>
  <c r="J30" i="19" s="1"/>
  <c r="P302" i="31" s="1"/>
  <c r="O6" i="27"/>
  <c r="P6" i="27" s="1"/>
  <c r="J6" i="27"/>
  <c r="K6" i="27" s="1"/>
  <c r="P13" i="29"/>
  <c r="O12" i="29"/>
  <c r="M13" i="29"/>
  <c r="P501" i="31"/>
  <c r="P493" i="31"/>
  <c r="P485" i="31"/>
  <c r="P502" i="31"/>
  <c r="P486" i="31"/>
  <c r="P480" i="31"/>
  <c r="P498" i="31"/>
  <c r="P490" i="31"/>
  <c r="P482" i="31"/>
  <c r="P496" i="31"/>
  <c r="P503" i="31"/>
  <c r="P495" i="31"/>
  <c r="P487" i="31"/>
  <c r="P500" i="31"/>
  <c r="P492" i="31"/>
  <c r="P494" i="31"/>
  <c r="P484" i="31"/>
  <c r="P497" i="31"/>
  <c r="P489" i="31"/>
  <c r="P481" i="31"/>
  <c r="P488" i="31"/>
  <c r="P499" i="31"/>
  <c r="P491" i="31"/>
  <c r="P483" i="31"/>
  <c r="P144" i="31"/>
  <c r="P136" i="31"/>
  <c r="P128" i="31"/>
  <c r="P120" i="31"/>
  <c r="P112" i="31"/>
  <c r="P133" i="31"/>
  <c r="P125" i="31"/>
  <c r="P109" i="31"/>
  <c r="P105" i="31"/>
  <c r="P141" i="31"/>
  <c r="P117" i="31"/>
  <c r="P137" i="31"/>
  <c r="P121" i="31"/>
  <c r="P139" i="31"/>
  <c r="P107" i="31"/>
  <c r="P146" i="31"/>
  <c r="P138" i="31"/>
  <c r="P130" i="31"/>
  <c r="P122" i="31"/>
  <c r="P114" i="31"/>
  <c r="P106" i="31"/>
  <c r="P143" i="31"/>
  <c r="P135" i="31"/>
  <c r="P127" i="31"/>
  <c r="P111" i="31"/>
  <c r="P123" i="31"/>
  <c r="P119" i="31"/>
  <c r="P140" i="31"/>
  <c r="P132" i="31"/>
  <c r="P124" i="31"/>
  <c r="P116" i="31"/>
  <c r="P108" i="31"/>
  <c r="P145" i="31"/>
  <c r="P129" i="31"/>
  <c r="P113" i="31"/>
  <c r="P131" i="31"/>
  <c r="P115" i="31"/>
  <c r="P142" i="31"/>
  <c r="P134" i="31"/>
  <c r="P126" i="31"/>
  <c r="P118" i="31"/>
  <c r="P110" i="31"/>
  <c r="P184" i="31"/>
  <c r="P176" i="31"/>
  <c r="P181" i="31"/>
  <c r="P178" i="31"/>
  <c r="P183" i="31"/>
  <c r="P175" i="31"/>
  <c r="P179" i="31"/>
  <c r="P185" i="31"/>
  <c r="P180" i="31"/>
  <c r="P177" i="31"/>
  <c r="P182" i="31"/>
  <c r="P174" i="31"/>
  <c r="P322" i="31"/>
  <c r="P314" i="31"/>
  <c r="P306" i="31"/>
  <c r="P327" i="31"/>
  <c r="P319" i="31"/>
  <c r="P323" i="31"/>
  <c r="P307" i="31"/>
  <c r="P311" i="31"/>
  <c r="P324" i="31"/>
  <c r="P316" i="31"/>
  <c r="P308" i="31"/>
  <c r="P313" i="31"/>
  <c r="P315" i="31"/>
  <c r="P309" i="31"/>
  <c r="P329" i="31"/>
  <c r="P321" i="31"/>
  <c r="P325" i="31"/>
  <c r="P326" i="31"/>
  <c r="P318" i="31"/>
  <c r="P310" i="31"/>
  <c r="P328" i="31"/>
  <c r="P320" i="31"/>
  <c r="P312" i="31"/>
  <c r="P317" i="31"/>
  <c r="P274" i="31"/>
  <c r="P266" i="31"/>
  <c r="P258" i="31"/>
  <c r="P263" i="31"/>
  <c r="P275" i="31"/>
  <c r="P259" i="31"/>
  <c r="P261" i="31"/>
  <c r="P271" i="31"/>
  <c r="P255" i="31"/>
  <c r="P277" i="31"/>
  <c r="P276" i="31"/>
  <c r="P268" i="31"/>
  <c r="P260" i="31"/>
  <c r="P257" i="31"/>
  <c r="P273" i="31"/>
  <c r="P265" i="31"/>
  <c r="P267" i="31"/>
  <c r="P270" i="31"/>
  <c r="P262" i="31"/>
  <c r="P254" i="31"/>
  <c r="P269" i="31"/>
  <c r="P272" i="31"/>
  <c r="P264" i="31"/>
  <c r="P256" i="31"/>
  <c r="Q13" i="29"/>
  <c r="K13" i="29"/>
  <c r="S13" i="29"/>
  <c r="M2" i="29"/>
  <c r="T2" i="29"/>
  <c r="O2" i="29"/>
  <c r="N12" i="29"/>
  <c r="M12" i="29"/>
  <c r="P12" i="29"/>
  <c r="K21" i="27"/>
  <c r="E2" i="20" s="1"/>
  <c r="D2" i="20"/>
  <c r="P21" i="27"/>
  <c r="E3" i="20" s="1"/>
  <c r="D3" i="20"/>
  <c r="B43" i="18"/>
  <c r="P88" i="31" l="1"/>
  <c r="P69" i="31"/>
  <c r="P103" i="31"/>
  <c r="P89" i="31"/>
  <c r="P65" i="31"/>
  <c r="P79" i="31"/>
  <c r="P102" i="31"/>
  <c r="P63" i="31"/>
  <c r="P87" i="31"/>
  <c r="P75" i="31"/>
  <c r="P80" i="31"/>
  <c r="P97" i="31"/>
  <c r="P95" i="31"/>
  <c r="P99" i="31"/>
  <c r="P67" i="31"/>
  <c r="P72" i="31"/>
  <c r="P83" i="31"/>
  <c r="P100" i="31"/>
  <c r="P64" i="31"/>
  <c r="P92" i="31"/>
  <c r="P76" i="31"/>
  <c r="P77" i="31"/>
  <c r="P68" i="31"/>
  <c r="P85" i="31"/>
  <c r="P98" i="31"/>
  <c r="P94" i="31"/>
  <c r="P81" i="31"/>
  <c r="P101" i="31"/>
  <c r="P90" i="31"/>
  <c r="P73" i="31"/>
  <c r="P84" i="31"/>
  <c r="P86" i="31"/>
  <c r="P91" i="31"/>
  <c r="P74" i="31"/>
  <c r="P96" i="31"/>
  <c r="P66" i="31"/>
  <c r="P93" i="31"/>
  <c r="P82" i="31"/>
  <c r="P78" i="31"/>
  <c r="P104" i="31"/>
  <c r="P70" i="31"/>
  <c r="P71" i="31"/>
  <c r="L12" i="29"/>
  <c r="J38" i="19" s="1"/>
  <c r="P369" i="31" s="1"/>
  <c r="L2" i="29"/>
  <c r="J18" i="19" s="1"/>
  <c r="P208" i="31" s="1"/>
  <c r="L13" i="29"/>
  <c r="J73" i="19" s="1"/>
  <c r="P1598" i="31" s="1"/>
  <c r="J119" i="19"/>
  <c r="K119" i="19"/>
  <c r="P2011" i="31" l="1"/>
  <c r="P2014" i="31"/>
  <c r="P2013" i="31"/>
  <c r="P2010" i="31"/>
  <c r="P2012" i="31"/>
  <c r="P363" i="31"/>
  <c r="P371" i="31"/>
  <c r="P364" i="31"/>
  <c r="P374" i="31"/>
  <c r="P213" i="31"/>
  <c r="P377" i="31"/>
  <c r="P378" i="31"/>
  <c r="P379" i="31"/>
  <c r="P373" i="31"/>
  <c r="P206" i="31"/>
  <c r="P214" i="31"/>
  <c r="P212" i="31"/>
  <c r="P209" i="31"/>
  <c r="P357" i="31"/>
  <c r="P367" i="31"/>
  <c r="P360" i="31"/>
  <c r="P368" i="31"/>
  <c r="P361" i="31"/>
  <c r="P359" i="31"/>
  <c r="P376" i="31"/>
  <c r="P375" i="31"/>
  <c r="P358" i="31"/>
  <c r="P362" i="31"/>
  <c r="P366" i="31"/>
  <c r="P370" i="31"/>
  <c r="P356" i="31"/>
  <c r="P365" i="31"/>
  <c r="P203" i="31"/>
  <c r="P372" i="31"/>
  <c r="P1601" i="31"/>
  <c r="P204" i="31"/>
  <c r="P211" i="31"/>
  <c r="P1596" i="31"/>
  <c r="P201" i="31"/>
  <c r="P1604" i="31"/>
  <c r="P207" i="31"/>
  <c r="P205" i="31"/>
  <c r="P1602" i="31"/>
  <c r="P1600" i="31"/>
  <c r="P1599" i="31"/>
  <c r="P202" i="31"/>
  <c r="P200" i="31"/>
  <c r="P1603" i="31"/>
  <c r="P210" i="31"/>
  <c r="P1597" i="31"/>
  <c r="H112" i="8"/>
  <c r="H118" i="8" s="1"/>
  <c r="I112" i="8"/>
  <c r="I118" i="8" s="1"/>
  <c r="H113" i="8"/>
  <c r="H119" i="8" s="1"/>
  <c r="I113" i="8"/>
  <c r="I119" i="8" s="1"/>
  <c r="H114" i="8"/>
  <c r="H120" i="8" s="1"/>
  <c r="I114" i="8"/>
  <c r="I120" i="8" s="1"/>
  <c r="H115" i="8"/>
  <c r="H121" i="8" s="1"/>
  <c r="I115" i="8"/>
  <c r="I121" i="8" s="1"/>
  <c r="I111" i="8"/>
  <c r="I117" i="8" s="1"/>
  <c r="H111" i="8"/>
  <c r="H117" i="8" s="1"/>
  <c r="G117" i="8"/>
  <c r="G118" i="8"/>
  <c r="G119" i="8"/>
  <c r="G120" i="8"/>
  <c r="G121" i="8"/>
  <c r="H116" i="8"/>
  <c r="I116" i="8"/>
  <c r="G116" i="8"/>
  <c r="F116" i="8"/>
  <c r="F114" i="8"/>
  <c r="B17" i="18"/>
  <c r="F121" i="8" s="1"/>
  <c r="F115" i="8" l="1"/>
  <c r="F117" i="8"/>
  <c r="F110" i="8"/>
  <c r="F118" i="8"/>
  <c r="F111" i="8"/>
  <c r="F119" i="8"/>
  <c r="F112" i="8"/>
  <c r="F120" i="8"/>
  <c r="F113" i="8"/>
  <c r="B4" i="18" l="1"/>
  <c r="F4" i="8" s="1"/>
  <c r="F5" i="8" l="1"/>
  <c r="B20" i="18" l="1"/>
  <c r="F103" i="8" s="1"/>
  <c r="B19" i="18"/>
  <c r="F102" i="8" s="1"/>
  <c r="B18" i="18"/>
  <c r="F101" i="8" s="1"/>
  <c r="K121" i="19"/>
  <c r="K120" i="19"/>
  <c r="K118" i="19"/>
  <c r="K117" i="19"/>
  <c r="K116" i="19"/>
  <c r="K115" i="19"/>
  <c r="K113" i="19"/>
  <c r="K112" i="19"/>
  <c r="J121" i="19"/>
  <c r="J120" i="19"/>
  <c r="J118" i="19"/>
  <c r="J117" i="19"/>
  <c r="J116" i="19"/>
  <c r="J115" i="19"/>
  <c r="J113" i="19"/>
  <c r="J112" i="19"/>
  <c r="L110" i="19"/>
  <c r="K110" i="19"/>
  <c r="J110" i="19"/>
  <c r="I110" i="19"/>
  <c r="H110" i="19"/>
  <c r="G110" i="19"/>
  <c r="D110" i="19"/>
  <c r="L109" i="19"/>
  <c r="K109" i="19"/>
  <c r="J109" i="19"/>
  <c r="I109" i="19"/>
  <c r="H109" i="19"/>
  <c r="G109" i="19"/>
  <c r="D109" i="19"/>
  <c r="L108" i="19"/>
  <c r="K108" i="19"/>
  <c r="J108" i="19"/>
  <c r="I108" i="19"/>
  <c r="H108" i="19"/>
  <c r="G108" i="19"/>
  <c r="D108" i="19"/>
  <c r="L107" i="19"/>
  <c r="K107" i="19"/>
  <c r="J107" i="19"/>
  <c r="I107" i="19"/>
  <c r="H107" i="19"/>
  <c r="G107" i="19"/>
  <c r="D107" i="19"/>
  <c r="B107" i="19"/>
  <c r="B108" i="19"/>
  <c r="B109" i="19"/>
  <c r="B110" i="19"/>
  <c r="A108" i="19"/>
  <c r="A109" i="19"/>
  <c r="A110" i="19"/>
  <c r="A107" i="19"/>
  <c r="L103" i="19"/>
  <c r="K103" i="19"/>
  <c r="J103" i="19"/>
  <c r="I103" i="19"/>
  <c r="H103" i="19"/>
  <c r="G103" i="19"/>
  <c r="D103" i="19"/>
  <c r="L102" i="19"/>
  <c r="K102" i="19"/>
  <c r="J102" i="19"/>
  <c r="I102" i="19"/>
  <c r="H102" i="19"/>
  <c r="G102" i="19"/>
  <c r="D102" i="19"/>
  <c r="L101" i="19"/>
  <c r="K101" i="19"/>
  <c r="J101" i="19"/>
  <c r="I101" i="19"/>
  <c r="H101" i="19"/>
  <c r="G101" i="19"/>
  <c r="D101" i="19"/>
  <c r="L100" i="19"/>
  <c r="K100" i="19"/>
  <c r="J100" i="19"/>
  <c r="I100" i="19"/>
  <c r="H100" i="19"/>
  <c r="G100" i="19"/>
  <c r="D100" i="19"/>
  <c r="B103" i="19"/>
  <c r="A103" i="19"/>
  <c r="B102" i="19"/>
  <c r="A102" i="19"/>
  <c r="B101" i="19"/>
  <c r="A101" i="19"/>
  <c r="B100" i="19"/>
  <c r="A100" i="19"/>
  <c r="G21" i="19"/>
  <c r="G13" i="19"/>
  <c r="G10" i="19"/>
  <c r="G152" i="13"/>
  <c r="G139" i="13"/>
  <c r="I213" i="13"/>
  <c r="B215" i="13"/>
  <c r="H213" i="13"/>
  <c r="G213" i="13"/>
  <c r="B214" i="13"/>
  <c r="F213" i="13"/>
  <c r="E213" i="13"/>
  <c r="D213" i="13"/>
  <c r="C213" i="13"/>
  <c r="B213" i="13"/>
  <c r="C221" i="13"/>
  <c r="D221" i="13"/>
  <c r="E221" i="13"/>
  <c r="B221" i="13"/>
  <c r="B222" i="13"/>
  <c r="C205" i="13"/>
  <c r="D205" i="13"/>
  <c r="E205" i="13"/>
  <c r="F205" i="13"/>
  <c r="G205" i="13"/>
  <c r="H205" i="13"/>
  <c r="I205" i="13"/>
  <c r="B207" i="13"/>
  <c r="B205" i="13"/>
  <c r="B10" i="18"/>
  <c r="F47" i="8" s="1"/>
  <c r="B12" i="18"/>
  <c r="F81" i="8" s="1"/>
  <c r="B13" i="18"/>
  <c r="F80" i="8" s="1"/>
  <c r="B14" i="18"/>
  <c r="F67" i="8" s="1"/>
  <c r="B11" i="18"/>
  <c r="F53" i="8" s="1"/>
  <c r="B31" i="18"/>
  <c r="F167" i="8" s="1"/>
  <c r="B7" i="18"/>
  <c r="F34" i="8" s="1"/>
  <c r="B5" i="18"/>
  <c r="F9" i="8" s="1"/>
  <c r="B51" i="18"/>
  <c r="I47" i="19" s="1"/>
  <c r="B50" i="18"/>
  <c r="I88" i="19" s="1"/>
  <c r="B46" i="18"/>
  <c r="F214" i="8" s="1"/>
  <c r="B45" i="18"/>
  <c r="F211" i="8" s="1"/>
  <c r="B44" i="18"/>
  <c r="F210" i="8" s="1"/>
  <c r="B42" i="18"/>
  <c r="F209" i="8" s="1"/>
  <c r="B41" i="18"/>
  <c r="F208" i="8" s="1"/>
  <c r="B40" i="18"/>
  <c r="F206" i="8" s="1"/>
  <c r="B39" i="18"/>
  <c r="F204" i="8" s="1"/>
  <c r="B38" i="18"/>
  <c r="F202" i="8" s="1"/>
  <c r="B37" i="18"/>
  <c r="F201" i="8" s="1"/>
  <c r="B36" i="18"/>
  <c r="F184" i="8" s="1"/>
  <c r="B35" i="18"/>
  <c r="F175" i="8" s="1"/>
  <c r="B34" i="18"/>
  <c r="F172" i="8"/>
  <c r="B33" i="18"/>
  <c r="F171" i="8" s="1"/>
  <c r="B32" i="18"/>
  <c r="F174" i="8" s="1"/>
  <c r="B30" i="18"/>
  <c r="B29" i="18"/>
  <c r="F129" i="8" s="1"/>
  <c r="B28" i="18"/>
  <c r="F133" i="8" s="1"/>
  <c r="B27" i="18"/>
  <c r="B26" i="18"/>
  <c r="F122" i="8" s="1"/>
  <c r="B25" i="18"/>
  <c r="F139" i="8" s="1"/>
  <c r="B24" i="18"/>
  <c r="F138" i="8" s="1"/>
  <c r="B23" i="18"/>
  <c r="F109" i="8" s="1"/>
  <c r="B22" i="18"/>
  <c r="B21" i="18"/>
  <c r="F99" i="8" s="1"/>
  <c r="B16" i="18"/>
  <c r="F106" i="8" s="1"/>
  <c r="B15" i="18"/>
  <c r="B9" i="18"/>
  <c r="F76" i="8" s="1"/>
  <c r="B8" i="18"/>
  <c r="F43" i="8" s="1"/>
  <c r="B6" i="18"/>
  <c r="F24" i="8" s="1"/>
  <c r="B3" i="18"/>
  <c r="F155" i="8" s="1"/>
  <c r="B186" i="13"/>
  <c r="B187" i="13"/>
  <c r="B161" i="13"/>
  <c r="G140" i="13"/>
  <c r="G141" i="13"/>
  <c r="G142" i="13"/>
  <c r="G143" i="13"/>
  <c r="G144" i="13"/>
  <c r="G145" i="13"/>
  <c r="G146" i="13"/>
  <c r="G147" i="13"/>
  <c r="G148" i="13"/>
  <c r="G149" i="13"/>
  <c r="G150" i="13"/>
  <c r="G151" i="13"/>
  <c r="G153" i="13"/>
  <c r="B162" i="13"/>
  <c r="G154" i="13"/>
  <c r="G155" i="13"/>
  <c r="G156" i="13"/>
  <c r="B167" i="13"/>
  <c r="B181" i="13"/>
  <c r="B176" i="13"/>
  <c r="B171" i="13"/>
  <c r="B172" i="13"/>
  <c r="A127" i="13"/>
  <c r="A128" i="13"/>
  <c r="A130" i="13"/>
  <c r="A116" i="13"/>
  <c r="A117" i="13"/>
  <c r="A101" i="13"/>
  <c r="A102" i="13"/>
  <c r="B88" i="13"/>
  <c r="A91" i="13"/>
  <c r="A93" i="13"/>
  <c r="A94" i="13"/>
  <c r="A96" i="13"/>
  <c r="B194" i="13"/>
  <c r="B196" i="13"/>
  <c r="B197" i="13"/>
  <c r="F92" i="8"/>
  <c r="B159" i="13"/>
  <c r="F96" i="8"/>
  <c r="F135" i="8"/>
  <c r="F189" i="8"/>
  <c r="F136" i="8"/>
  <c r="F124" i="8"/>
  <c r="B188" i="13"/>
  <c r="B189" i="13"/>
  <c r="F98" i="8"/>
  <c r="F29" i="8"/>
  <c r="F50" i="8"/>
  <c r="F126" i="8"/>
  <c r="B160" i="13"/>
  <c r="F97" i="8"/>
  <c r="A131" i="13"/>
  <c r="F130" i="8"/>
  <c r="A118" i="13"/>
  <c r="A120" i="13"/>
  <c r="A121" i="13"/>
  <c r="F28" i="8"/>
  <c r="F59" i="8"/>
  <c r="F125" i="8"/>
  <c r="F173" i="8"/>
  <c r="B163" i="13"/>
  <c r="A103" i="13"/>
  <c r="A105" i="13"/>
  <c r="A106" i="13"/>
  <c r="F93" i="8"/>
  <c r="F151" i="8"/>
  <c r="F25" i="8"/>
  <c r="F94" i="8"/>
  <c r="F38" i="8"/>
  <c r="F89" i="8"/>
  <c r="F95" i="8"/>
  <c r="F33" i="8"/>
  <c r="F91" i="8"/>
  <c r="F90" i="8"/>
  <c r="F61" i="8"/>
  <c r="A122" i="13"/>
  <c r="A111" i="13"/>
  <c r="A107" i="13"/>
  <c r="P1999" i="31" l="1"/>
  <c r="P1997" i="31"/>
  <c r="P1995" i="31"/>
  <c r="P1998" i="31"/>
  <c r="P1996" i="31"/>
  <c r="P1976" i="31"/>
  <c r="P1977" i="31"/>
  <c r="P1978" i="31"/>
  <c r="P1979" i="31"/>
  <c r="P1975" i="31"/>
  <c r="P1994" i="31"/>
  <c r="P1992" i="31"/>
  <c r="P1991" i="31"/>
  <c r="P1993" i="31"/>
  <c r="P1990" i="31"/>
  <c r="P2019" i="31"/>
  <c r="P2017" i="31"/>
  <c r="P2015" i="31"/>
  <c r="P2018" i="31"/>
  <c r="P2016" i="31"/>
  <c r="P1984" i="31"/>
  <c r="P1982" i="31"/>
  <c r="P1980" i="31"/>
  <c r="P1983" i="31"/>
  <c r="P1981" i="31"/>
  <c r="P2021" i="31"/>
  <c r="P2023" i="31"/>
  <c r="P2024" i="31"/>
  <c r="P2022" i="31"/>
  <c r="P2020" i="31"/>
  <c r="P2008" i="31"/>
  <c r="P2006" i="31"/>
  <c r="P2009" i="31"/>
  <c r="P2005" i="31"/>
  <c r="P2007" i="31"/>
  <c r="P2003" i="31"/>
  <c r="P2004" i="31"/>
  <c r="P2002" i="31"/>
  <c r="P2000" i="31"/>
  <c r="P2001" i="31"/>
  <c r="F213" i="8"/>
  <c r="F72" i="8"/>
  <c r="F73" i="8"/>
  <c r="F104" i="8"/>
  <c r="F105" i="8"/>
  <c r="F199" i="8"/>
  <c r="F149" i="8"/>
  <c r="F39" i="8"/>
  <c r="F8" i="8"/>
  <c r="F134" i="8"/>
  <c r="F15" i="8"/>
  <c r="F27" i="8"/>
  <c r="F153" i="8"/>
  <c r="F11" i="8"/>
  <c r="F22" i="8"/>
  <c r="F169" i="8"/>
  <c r="F20" i="8"/>
  <c r="F3" i="8"/>
  <c r="F17" i="8"/>
  <c r="F13" i="8"/>
  <c r="F14" i="8"/>
  <c r="F148" i="8"/>
  <c r="F30" i="8"/>
  <c r="F21" i="8"/>
  <c r="F6" i="8"/>
  <c r="F16" i="8"/>
  <c r="F107" i="8"/>
  <c r="F10" i="8"/>
  <c r="F37" i="8"/>
  <c r="F150" i="8"/>
  <c r="F19" i="8"/>
  <c r="F183" i="8"/>
  <c r="F31" i="8"/>
  <c r="F32" i="8"/>
  <c r="F152" i="8"/>
  <c r="F40" i="8"/>
  <c r="F182" i="8"/>
  <c r="F7" i="8"/>
  <c r="F12" i="8"/>
  <c r="F36" i="8"/>
  <c r="F35" i="8"/>
  <c r="F158" i="8"/>
  <c r="F166" i="8"/>
  <c r="F165" i="8"/>
  <c r="F207" i="8"/>
  <c r="F203" i="8"/>
  <c r="F163" i="8"/>
  <c r="F176" i="8"/>
  <c r="F164" i="8"/>
  <c r="F157" i="8"/>
  <c r="F205" i="8"/>
  <c r="F170" i="8"/>
  <c r="F143" i="8"/>
  <c r="F140" i="8"/>
  <c r="F141" i="8"/>
  <c r="F200" i="8"/>
  <c r="F212" i="8"/>
  <c r="F160" i="8"/>
  <c r="F146" i="8"/>
  <c r="F168" i="8"/>
  <c r="F147" i="8"/>
  <c r="F188" i="8"/>
  <c r="F128" i="8"/>
  <c r="F159" i="8"/>
  <c r="F179" i="8"/>
  <c r="F100" i="8"/>
  <c r="F185" i="8"/>
  <c r="F144" i="8"/>
  <c r="F178" i="8"/>
  <c r="F42" i="8"/>
  <c r="F74" i="8"/>
  <c r="F70" i="8"/>
  <c r="F79" i="8"/>
  <c r="F51" i="8"/>
  <c r="F156" i="8"/>
  <c r="F187" i="8"/>
  <c r="F63" i="8"/>
  <c r="F69" i="8"/>
  <c r="F46" i="8"/>
  <c r="F186" i="8"/>
  <c r="F75" i="8"/>
  <c r="F108" i="8"/>
  <c r="F49" i="8"/>
  <c r="F83" i="8"/>
  <c r="F71" i="8"/>
  <c r="F41" i="8"/>
  <c r="F161" i="8"/>
  <c r="F162" i="8"/>
  <c r="F154" i="8"/>
  <c r="F65" i="8"/>
  <c r="F48" i="8"/>
  <c r="F77" i="8"/>
  <c r="F180" i="8"/>
  <c r="F45" i="8"/>
  <c r="F44" i="8"/>
  <c r="F78" i="8"/>
  <c r="F62" i="8"/>
  <c r="F196" i="8"/>
  <c r="F197" i="8"/>
  <c r="F198" i="8"/>
  <c r="F194" i="8"/>
  <c r="F195" i="8"/>
  <c r="F191" i="8"/>
  <c r="F192" i="8"/>
  <c r="F193" i="8"/>
  <c r="F68" i="8"/>
  <c r="F66" i="8"/>
  <c r="F181" i="8"/>
  <c r="F132" i="8"/>
  <c r="F131" i="8"/>
  <c r="F88" i="8"/>
  <c r="F123" i="8"/>
  <c r="F127" i="8"/>
  <c r="F57" i="8"/>
  <c r="F52" i="8"/>
  <c r="F60" i="8"/>
  <c r="F55" i="8"/>
  <c r="F87" i="8"/>
  <c r="F137" i="8"/>
  <c r="F23" i="8"/>
  <c r="F177" i="8"/>
  <c r="F85" i="8"/>
  <c r="F142" i="8"/>
  <c r="F145" i="8"/>
  <c r="F82" i="8"/>
  <c r="F26" i="8"/>
  <c r="F58" i="8"/>
  <c r="F84" i="8"/>
  <c r="F56" i="8"/>
  <c r="F86" i="8"/>
  <c r="F64" i="8"/>
  <c r="F54"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tc={C628B71D-C3A5-4BD2-8BA3-F913D91394D4}</author>
    <author>tc={D0801E46-9E1F-4D2B-A06C-3AD5C5DDEBCA}</author>
    <author>tc={19777683-0E7F-4DAF-955F-A7EBAC7AAEEA}</author>
    <author>tc={A2328F4B-C3F9-4761-BF76-1D4F4D6A14B6}</author>
    <author>tc={E2106FC3-386C-4714-B306-9BA0FD425274}</author>
    <author>tc={E8911680-E731-4D67-9690-17976D3FED66}</author>
    <author>tc={5B177B48-17FC-4889-93EE-8CEBBC9D67A1}</author>
    <author>tc={FC0E8780-2055-48EE-B42B-F31936B1D4FF}</author>
    <author>tc={9E6238C4-2B41-4F84-9F69-94DEF5E3EB8C}</author>
    <author>tc={6E9F8D40-752E-4116-9D9F-F74F76285640}</author>
    <author>tc={F601AB12-684E-4E95-8C1E-B144486F847D}</author>
    <author>tc={A645F5AA-7A90-4A35-968A-CE10D0FAB4B0}</author>
    <author>tc={746FF03D-5804-4E4E-B458-37BB59B9E142}</author>
    <author>tc={9EC6115E-EDF0-4A53-BA39-6E38927B0C70}</author>
    <author>tc={AB2AEDA0-791A-4901-BF44-CCC69230B04C}</author>
    <author>tc={C2983161-1E33-4DB9-8522-CBCD17E9BF44}</author>
    <author>tc={C12E46EA-3F96-434D-AD07-C9DAE30A70F4}</author>
    <author>tc={A29A373E-8B2B-4B45-BF1E-AC6A2B5F3C17}</author>
    <author>tc={4879F214-E99D-4D42-8C39-70789BBBC99D}</author>
    <author>tc={29C92E86-4989-4367-A9C0-46D156A7CEBB}</author>
    <author>tc={8C94AB36-0C9D-4D5F-A64A-5E1836200BD4}</author>
    <author>tc={0785BC27-69F5-4B43-8886-6AB6B3A1C38C}</author>
    <author>tc={4E6A3C34-D015-4798-8B15-C2C63B01F6C3}</author>
    <author>tc={7355F6F6-D3AD-4011-944E-FCE1A44D743D}</author>
    <author>tc={52DDC055-DFE6-4C4D-97FC-B38B71C63DF3}</author>
    <author>tc={0EFD8687-3DDE-4CBD-AEA3-EE622A1F5ED4}</author>
    <author>tc={4F677542-9574-41F5-9B11-3E8FA1978897}</author>
    <author>tc={C6EC601F-FF77-423D-9BE3-C8F28EB3F9D6}</author>
    <author>tc={A5E5F926-8C26-4331-A7DC-EFA14653951A}</author>
    <author>tc={FBB6CCFB-0F4E-489C-9FA4-2FCAFFEE5EFA}</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31" authorId="1"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1" authorId="2"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3"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4"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47" authorId="5"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I88"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90"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91"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92" authorId="9"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92" authorId="10"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96"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96"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97" authorId="13"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97" authorId="14"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98" authorId="15"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98" authorId="16"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99" authorId="17"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06" authorId="18"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D111" authorId="19"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112" authorId="20"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113" authorId="21"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115" authorId="22"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116" authorId="23"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117" authorId="24"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118" authorId="25"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120" authorId="26"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121" authorId="27"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122" authorId="28"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123" authorId="29"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123" authorId="30"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tc={D2EA16E6-13EC-40A8-B959-DEA2B84AE330}</author>
  </authors>
  <commentList>
    <comment ref="D1" authorId="0" shapeId="0" xr:uid="{D2EA16E6-13EC-40A8-B959-DEA2B84AE330}">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<sst xmlns="http://schemas.openxmlformats.org/spreadsheetml/2006/main" count="30724" uniqueCount="2651">
  <si>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</si>
  <si>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</si>
  <si>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</si>
  <si>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</si>
  <si>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</si>
  <si>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</si>
  <si>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</si>
  <si>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</si>
  <si>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</si>
  <si>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</si>
  <si>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</si>
  <si>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</si>
  <si>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</si>
  <si>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</si>
  <si>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</si>
  <si>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</si>
  <si>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</si>
  <si>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</si>
  <si>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</si>
  <si>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</si>
  <si>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</si>
  <si>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</si>
  <si>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</si>
  <si>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</si>
  <si>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</si>
  <si>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</si>
  <si>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</si>
  <si>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</si>
  <si>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</si>
  <si>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</si>
  <si>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</si>
  <si>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</si>
  <si>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</si>
  <si>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</si>
  <si>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</si>
  <si>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</si>
  <si>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</si>
  <si>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</si>
  <si>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</si>
  <si>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</si>
  <si>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</si>
  <si>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</si>
  <si>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</si>
  <si>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</si>
  <si>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</si>
  <si>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</si>
  <si>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</si>
  <si>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</si>
  <si>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</si>
  <si>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</si>
  <si>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</si>
  <si>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</si>
  <si>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</si>
  <si>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</si>
  <si>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</si>
  <si>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</si>
  <si>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</si>
  <si>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</si>
  <si>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</si>
  <si>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</si>
  <si>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</si>
  <si>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</si>
  <si>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</si>
  <si>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</si>
  <si>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</si>
  <si>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</si>
  <si>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</si>
  <si>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</si>
  <si>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</si>
  <si>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</si>
  <si>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</si>
  <si>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</si>
  <si>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</si>
  <si>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</si>
  <si>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</si>
  <si>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</si>
  <si>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</si>
  <si>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</si>
  <si>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</si>
  <si>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</si>
  <si>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</si>
  <si>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</si>
  <si>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</si>
  <si>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</si>
  <si>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</si>
  <si>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</si>
  <si>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</si>
  <si>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</si>
  <si>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</si>
  <si>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</si>
  <si>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</si>
  <si>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</si>
  <si>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</si>
  <si>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</si>
  <si>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</si>
  <si>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</si>
  <si>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</si>
  <si>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</si>
  <si>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</si>
  <si>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</si>
  <si>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</si>
  <si>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</si>
  <si>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</si>
  <si>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</si>
  <si>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</si>
  <si>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</si>
  <si>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</si>
  <si>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</si>
  <si>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</si>
  <si>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</si>
  <si>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</si>
  <si>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</si>
  <si>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</si>
  <si>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</si>
  <si>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</si>
  <si>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</si>
  <si>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</si>
  <si>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</si>
  <si>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</si>
  <si>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</si>
  <si>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</si>
  <si>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</si>
  <si>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</si>
  <si>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</si>
  <si>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</si>
  <si>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</si>
  <si>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</si>
  <si>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</si>
  <si>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</si>
  <si>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</si>
  <si>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</si>
  <si>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</si>
  <si>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</si>
  <si>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</si>
  <si>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</si>
  <si>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</si>
  <si>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</si>
  <si>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</si>
  <si>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</si>
  <si>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</si>
  <si>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</si>
  <si>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</si>
  <si>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</si>
  <si>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</si>
  <si>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</si>
  <si>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</si>
  <si>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</si>
  <si>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</si>
  <si>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</si>
  <si>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</si>
  <si>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</si>
  <si>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</si>
  <si>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</si>
  <si>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</si>
  <si>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</si>
  <si>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</si>
  <si>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</si>
  <si>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</si>
  <si>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</si>
  <si>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</si>
  <si>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</si>
  <si>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</si>
  <si>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</si>
  <si>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</si>
  <si>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</si>
  <si>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</si>
  <si>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</si>
  <si>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</si>
  <si>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</si>
  <si>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</si>
  <si>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</si>
  <si>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</si>
  <si>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</si>
  <si>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</si>
  <si>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</si>
  <si>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</si>
  <si>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</si>
  <si>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</si>
  <si>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</si>
  <si>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</si>
  <si>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</si>
  <si>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</si>
  <si>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</si>
  <si>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</si>
  <si>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</si>
  <si>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</si>
  <si>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</si>
  <si>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</si>
  <si>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</si>
  <si>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</si>
  <si>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</si>
  <si>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</si>
  <si>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</si>
  <si>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</si>
  <si>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</si>
  <si>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</si>
  <si>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</si>
  <si>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</si>
  <si>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</si>
  <si>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</si>
  <si>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</si>
  <si>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</si>
  <si>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</si>
  <si>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</si>
  <si>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</si>
  <si>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</si>
  <si>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</si>
  <si>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</si>
  <si>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</si>
  <si>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</si>
  <si>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</si>
  <si>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</si>
  <si>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</si>
  <si>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</si>
  <si>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</si>
  <si>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</si>
  <si>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</si>
  <si>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</si>
  <si>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</si>
  <si>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</si>
  <si>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</si>
  <si>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</si>
  <si>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</si>
  <si>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</si>
  <si>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</si>
  <si>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</si>
  <si>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</si>
  <si>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</si>
  <si>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</si>
  <si>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</si>
  <si>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</si>
  <si>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</si>
  <si>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</si>
  <si>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</si>
  <si>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</si>
  <si>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</si>
  <si>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</si>
  <si>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</si>
  <si>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</si>
  <si>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</si>
  <si>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</si>
  <si>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</si>
  <si>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</si>
  <si>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</si>
  <si>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</si>
  <si>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</si>
  <si>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</si>
  <si>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</si>
  <si>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</si>
  <si>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</si>
  <si>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</si>
  <si>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</si>
  <si>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</si>
  <si>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</si>
  <si>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</si>
  <si>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</si>
  <si>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</si>
  <si>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</si>
  <si>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</si>
  <si>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</si>
  <si>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</si>
  <si>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</si>
  <si>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</si>
  <si>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</si>
  <si>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</si>
  <si>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</si>
  <si>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</si>
  <si>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</si>
  <si>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</si>
  <si>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</si>
  <si>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</si>
  <si>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</si>
  <si>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</si>
  <si>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</si>
  <si>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</si>
  <si>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</si>
  <si>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</si>
  <si>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</si>
  <si>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</si>
  <si>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</si>
  <si>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</si>
  <si>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</si>
  <si>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</si>
  <si>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</si>
  <si>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</si>
  <si>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</si>
  <si>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</si>
  <si>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</si>
  <si>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</si>
  <si>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</si>
  <si>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</si>
  <si>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</si>
  <si>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</si>
  <si>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</si>
  <si>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</si>
  <si>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</si>
  <si>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</si>
  <si>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</si>
  <si>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</si>
  <si>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</si>
  <si>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</si>
  <si>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</si>
  <si>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</si>
  <si>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</si>
  <si>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</si>
  <si>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</si>
  <si>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</si>
  <si>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</si>
  <si>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</si>
  <si>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</si>
  <si>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</si>
  <si>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</si>
  <si>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</si>
  <si>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</si>
  <si>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</si>
  <si>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</si>
  <si>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</si>
  <si>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</si>
  <si>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</si>
  <si>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</si>
  <si>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</si>
  <si>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</si>
  <si>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</si>
  <si>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</si>
  <si>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</si>
  <si>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</si>
  <si>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Ban New Power Plants</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</si>
  <si>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</si>
  <si>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</si>
  <si>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</si>
  <si>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</si>
  <si>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</si>
  <si>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</si>
  <si>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</si>
  <si>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</si>
  <si>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</si>
  <si>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</si>
  <si>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</si>
  <si>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</si>
  <si>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</si>
  <si>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</si>
  <si>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</si>
  <si>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</si>
  <si>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</si>
  <si>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</si>
  <si>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</si>
  <si>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</si>
  <si>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</si>
  <si>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</si>
  <si>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</si>
  <si>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</si>
  <si>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</si>
  <si>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</si>
  <si>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</si>
  <si>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</si>
  <si>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Non BAU RPS Qualifying Resources</t>
  </si>
  <si>
    <t>Boolean Use Non BAU RPS Qualifying Resource Definitions</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</si>
  <si>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</si>
  <si>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</si>
  <si>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</si>
  <si>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</si>
  <si>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</si>
  <si>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</si>
  <si>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</si>
  <si>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</si>
  <si>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</si>
  <si>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</si>
  <si>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</si>
  <si>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</si>
  <si>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</si>
  <si>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</si>
  <si>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</si>
  <si>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</si>
  <si>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</si>
  <si>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</si>
  <si>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</si>
  <si>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</si>
  <si>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</si>
  <si>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</si>
  <si>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</si>
  <si>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</si>
  <si>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</si>
  <si>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</si>
  <si>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</si>
  <si>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</si>
  <si>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</si>
  <si>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</si>
  <si>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</si>
  <si>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</si>
  <si>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</si>
  <si>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</si>
  <si>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</si>
  <si>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</si>
  <si>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</si>
  <si>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</si>
  <si>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</si>
  <si>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</si>
  <si>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</si>
  <si>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</si>
  <si>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</si>
  <si>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</si>
  <si>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</si>
  <si>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</si>
  <si>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</si>
  <si>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</si>
  <si>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</si>
  <si>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</si>
  <si>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</si>
  <si>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</si>
  <si>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</si>
  <si>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</si>
  <si>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</si>
  <si>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</si>
  <si>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</si>
  <si>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</si>
  <si>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</si>
  <si>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</si>
  <si>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</si>
  <si>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</si>
  <si>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</si>
  <si>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</si>
  <si>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</si>
  <si>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</si>
  <si>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</si>
  <si>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</si>
  <si>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</si>
  <si>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</si>
  <si>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</si>
  <si>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</si>
  <si>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</si>
  <si>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</si>
  <si>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</si>
  <si>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</si>
  <si>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</si>
  <si>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</si>
  <si>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</si>
  <si>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</si>
  <si>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</si>
  <si>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</si>
  <si>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</si>
  <si>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</si>
  <si>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</si>
  <si>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</si>
  <si>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</si>
  <si>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</si>
  <si>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</si>
  <si>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</si>
  <si>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</si>
  <si>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</si>
  <si>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</si>
  <si>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</si>
  <si>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</si>
  <si>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</si>
  <si>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</si>
  <si>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</si>
  <si>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</si>
  <si>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</si>
  <si>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</si>
  <si>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</si>
  <si>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</si>
  <si>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</si>
  <si>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</si>
  <si>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</si>
  <si>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</si>
  <si>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</si>
  <si>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</si>
  <si>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</si>
  <si>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</si>
  <si>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</si>
  <si>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</si>
  <si>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</si>
  <si>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</si>
  <si>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</si>
  <si>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</si>
  <si>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CO</t>
  </si>
  <si>
    <t>NE</t>
  </si>
  <si>
    <t>SF6</t>
  </si>
  <si>
    <t>NF3</t>
  </si>
  <si>
    <t>F-gases</t>
  </si>
  <si>
    <t>CO2</t>
  </si>
  <si>
    <t>VOC</t>
  </si>
  <si>
    <t>NOx</t>
  </si>
  <si>
    <t>PM10</t>
  </si>
  <si>
    <t>PM25</t>
  </si>
  <si>
    <t>SOx</t>
  </si>
  <si>
    <t>BC</t>
  </si>
  <si>
    <t>OC</t>
  </si>
  <si>
    <t>CH4</t>
  </si>
  <si>
    <t>N2O</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</si>
  <si>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</si>
  <si>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</si>
  <si>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</si>
  <si>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</si>
  <si>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</si>
  <si>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</si>
  <si>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</si>
  <si>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</si>
  <si>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</si>
  <si>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</si>
  <si>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</si>
  <si>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</si>
  <si>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</si>
  <si>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</si>
  <si>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</si>
  <si>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</si>
  <si>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</si>
  <si>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</si>
  <si>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</si>
  <si>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</si>
  <si>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</si>
  <si>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</si>
  <si>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</si>
  <si>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</si>
  <si>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</si>
  <si>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</si>
  <si>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</si>
  <si>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</si>
  <si>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</si>
  <si>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</si>
  <si>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</si>
  <si>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</si>
  <si>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</si>
  <si>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</si>
  <si>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</si>
  <si>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</si>
  <si>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</si>
  <si>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</si>
  <si>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</si>
  <si>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</si>
  <si>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non BAU RPS qualifying resources</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</si>
  <si>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</si>
  <si>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</si>
  <si>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</si>
  <si>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</si>
  <si>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</si>
  <si>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</si>
  <si>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</si>
  <si>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</si>
  <si>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</si>
  <si>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</si>
  <si>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</si>
  <si>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</si>
  <si>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</si>
  <si>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</si>
  <si>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</si>
  <si>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</si>
  <si>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</si>
  <si>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</si>
  <si>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</si>
  <si>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</si>
  <si>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</si>
  <si>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</si>
  <si>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</si>
  <si>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</si>
  <si>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</si>
  <si>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</si>
  <si>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</si>
  <si>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</si>
  <si>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</si>
  <si>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</si>
  <si>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</si>
  <si>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</si>
  <si>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</si>
  <si>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</si>
  <si>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</si>
  <si>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</si>
  <si>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</si>
  <si>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</si>
  <si>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</si>
  <si>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</si>
  <si>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</si>
  <si>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</si>
  <si>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</si>
  <si>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</si>
  <si>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</si>
  <si>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</si>
  <si>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</si>
  <si>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</si>
  <si>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</si>
  <si>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</si>
  <si>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</si>
  <si>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</si>
  <si>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</si>
  <si>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</si>
  <si>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</si>
  <si>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Levelized Cost of Electricity (after subsidies)</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</si>
  <si>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</si>
  <si>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</si>
  <si>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</si>
  <si>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</si>
  <si>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</si>
  <si>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</si>
  <si>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</si>
  <si>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</si>
  <si>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</si>
  <si>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</si>
  <si>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</si>
  <si>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</si>
  <si>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</si>
  <si>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</si>
  <si>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</si>
  <si>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</si>
  <si>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</si>
  <si>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</si>
  <si>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</si>
  <si>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</si>
  <si>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</si>
  <si>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</si>
  <si>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</si>
  <si>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</si>
  <si>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</si>
  <si>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</si>
  <si>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</si>
  <si>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</si>
  <si>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</si>
  <si>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</si>
  <si>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</si>
  <si>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</si>
  <si>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</si>
  <si>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</si>
  <si>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</si>
  <si>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</si>
  <si>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</si>
  <si>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</si>
  <si>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</si>
  <si>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</si>
  <si>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</si>
  <si>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</si>
  <si>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</si>
  <si>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</si>
  <si>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</si>
  <si>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</si>
  <si>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</si>
  <si>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</si>
  <si>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</si>
  <si>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</si>
  <si>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</si>
  <si>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</si>
  <si>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</si>
  <si>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</si>
  <si>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</si>
  <si>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</si>
  <si>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</si>
  <si>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</si>
  <si>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</si>
  <si>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</si>
  <si>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</si>
  <si>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</si>
  <si>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</si>
  <si>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</si>
  <si>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</si>
  <si>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</si>
  <si>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</si>
  <si>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</si>
  <si>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</si>
  <si>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</si>
  <si>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</si>
  <si>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</si>
  <si>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</si>
  <si>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</si>
  <si>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</si>
  <si>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</si>
  <si>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</si>
  <si>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</si>
  <si>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</si>
  <si>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</si>
  <si>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</si>
  <si>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</si>
  <si>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</si>
  <si>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</si>
  <si>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</si>
  <si>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</si>
  <si>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</si>
  <si>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</si>
  <si>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</si>
  <si>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</si>
  <si>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</si>
  <si>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</si>
  <si>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</si>
  <si>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</si>
  <si>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</si>
  <si>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</si>
  <si>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</si>
  <si>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</si>
  <si>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</si>
  <si>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</si>
  <si>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</si>
  <si>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</si>
  <si>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</si>
  <si>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</si>
  <si>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</si>
  <si>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</si>
  <si>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</si>
  <si>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</si>
  <si>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</si>
  <si>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</si>
  <si>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</si>
  <si>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</si>
  <si>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r>
      <rPr>
        <b/>
        <sz val="11"/>
        <rFont val="Calibri"/>
        <family val="2"/>
        <scheme val="minor"/>
      </rPr>
      <t xml:space="preserve">Ranges: </t>
    </r>
    <r>
      <rPr>
        <sz val="11"/>
        <rFont val="Calibri"/>
        <family val="2"/>
        <scheme val="minor"/>
      </rPr>
      <t xml:space="preserve">https://www.energy.gov/eere/vehicles/articles/fotw-1010-january-1-2018-all-electric-light-vehicle-ranges-can-exceed-those                                              </t>
    </r>
    <r>
      <rPr>
        <b/>
        <sz val="11"/>
        <rFont val="Calibri"/>
        <family val="2"/>
        <scheme val="minor"/>
      </rPr>
      <t xml:space="preserve">Charging Times: </t>
    </r>
    <r>
      <rPr>
        <sz val="11"/>
        <rFont val="Calibri"/>
        <family val="2"/>
        <scheme val="minor"/>
      </rPr>
      <t>https://www.chargepoint.com/files/Quick_Guide_to_Fast_Charging.pdf</t>
    </r>
  </si>
  <si>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</si>
  <si>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</si>
  <si>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</si>
  <si>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</si>
  <si>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</si>
  <si>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</si>
  <si>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</si>
  <si>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</si>
  <si>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</si>
  <si>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</si>
  <si>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</si>
  <si>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</si>
  <si>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</si>
  <si>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</si>
  <si>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</si>
  <si>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</si>
  <si>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</si>
  <si>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</si>
  <si>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</si>
  <si>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</si>
  <si>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</si>
  <si>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</si>
  <si>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</si>
  <si>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</si>
  <si>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</si>
  <si>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</si>
  <si>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</si>
  <si>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</si>
  <si>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</si>
  <si>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</si>
  <si>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</si>
  <si>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</si>
  <si>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</si>
  <si>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</si>
  <si>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</si>
  <si>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</si>
  <si>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</si>
  <si>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</si>
  <si>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</si>
  <si>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</si>
  <si>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</si>
  <si>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</si>
  <si>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</si>
  <si>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</si>
  <si>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</si>
  <si>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</si>
  <si>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</si>
  <si>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</si>
  <si>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</si>
  <si>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</si>
  <si>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</si>
  <si>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</si>
  <si>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</si>
  <si>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</si>
  <si>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</si>
  <si>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</si>
  <si>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</si>
  <si>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</si>
  <si>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</si>
  <si>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</si>
  <si>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</si>
  <si>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</si>
  <si>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</si>
  <si>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</si>
  <si>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</si>
  <si>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</si>
  <si>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</si>
  <si>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</si>
  <si>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</si>
  <si>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</si>
  <si>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</si>
  <si>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</si>
  <si>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</si>
  <si>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</si>
  <si>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</si>
  <si>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</si>
  <si>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</si>
  <si>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</si>
  <si>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</si>
  <si>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</si>
  <si>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</si>
  <si>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</si>
  <si>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</si>
  <si>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</si>
  <si>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</si>
  <si>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</si>
  <si>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</si>
  <si>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</si>
  <si>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</si>
  <si>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</si>
  <si>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</si>
  <si>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</si>
  <si>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</si>
  <si>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</si>
  <si>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</si>
  <si>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</si>
  <si>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</si>
  <si>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</si>
  <si>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</si>
  <si>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</si>
  <si>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</si>
  <si>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</si>
  <si>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</si>
  <si>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</si>
  <si>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</si>
  <si>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</si>
  <si>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</si>
  <si>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</si>
  <si>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</si>
  <si>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</si>
  <si>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</si>
  <si>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</si>
  <si>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</si>
  <si>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</si>
  <si>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</si>
  <si>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</si>
  <si>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</si>
  <si>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</si>
  <si>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</si>
  <si>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</si>
  <si>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</si>
  <si>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</si>
  <si>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</si>
  <si>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</si>
  <si>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</si>
  <si>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</si>
  <si>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</si>
  <si>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</si>
  <si>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</si>
  <si>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</si>
  <si>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</si>
  <si>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</si>
  <si>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</si>
  <si>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</si>
  <si>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</si>
  <si>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</si>
  <si>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</si>
  <si>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</si>
  <si>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</si>
  <si>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</si>
  <si>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</si>
  <si>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</si>
  <si>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</si>
  <si>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</si>
  <si>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</si>
  <si>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</si>
  <si>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</si>
  <si>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</si>
  <si>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</si>
  <si>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</si>
  <si>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</si>
  <si>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</si>
  <si>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</si>
  <si>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</si>
  <si>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</si>
  <si>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</si>
  <si>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</si>
  <si>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</si>
  <si>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</si>
  <si>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</si>
  <si>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</si>
  <si>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</si>
  <si>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</si>
  <si>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</si>
  <si>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</si>
  <si>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</si>
  <si>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</si>
  <si>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</si>
  <si>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</si>
  <si>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</si>
  <si>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</si>
  <si>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</si>
  <si>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</si>
  <si>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</si>
  <si>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</si>
  <si>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</si>
  <si>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</si>
  <si>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</si>
  <si>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</si>
  <si>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</si>
  <si>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</si>
  <si>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</si>
  <si>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</si>
  <si>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</si>
  <si>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</si>
  <si>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</si>
  <si>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</si>
  <si>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</si>
  <si>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</si>
  <si>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</si>
  <si>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</si>
  <si>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</si>
  <si>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</si>
  <si>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</si>
  <si>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</si>
  <si>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</si>
  <si>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</si>
  <si>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</si>
  <si>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</si>
  <si>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</si>
  <si>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</si>
  <si>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</si>
  <si>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</si>
  <si>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</si>
  <si>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</si>
  <si>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</si>
  <si>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</si>
  <si>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</si>
  <si>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</si>
  <si>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</si>
  <si>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</si>
  <si>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</si>
  <si>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</si>
  <si>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</si>
  <si>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</si>
  <si>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</si>
  <si>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</si>
  <si>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</si>
  <si>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</si>
  <si>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</si>
  <si>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</si>
  <si>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</si>
  <si>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</si>
  <si>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</si>
  <si>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</si>
  <si>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</si>
  <si>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</si>
  <si>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</si>
  <si>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</si>
  <si>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</si>
  <si>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</si>
  <si>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</si>
  <si>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</si>
  <si>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</si>
  <si>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</si>
  <si>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</si>
  <si>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</si>
  <si>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</si>
  <si>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</si>
  <si>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</si>
  <si>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</si>
  <si>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</si>
  <si>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</si>
  <si>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</si>
  <si>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</si>
  <si>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</si>
  <si>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</si>
  <si>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</si>
  <si>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</si>
  <si>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</si>
  <si>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</si>
  <si>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</si>
  <si>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</si>
  <si>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</si>
  <si>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</si>
  <si>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</si>
  <si>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</si>
  <si>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</si>
  <si>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</si>
  <si>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</si>
  <si>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</si>
  <si>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</si>
  <si>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</si>
  <si>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</si>
  <si>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</si>
  <si>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</si>
  <si>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</si>
  <si>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</si>
  <si>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</si>
  <si>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</si>
  <si>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</si>
  <si>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</si>
  <si>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</si>
  <si>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</si>
  <si>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</si>
  <si>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</si>
  <si>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</si>
  <si>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</si>
  <si>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</si>
  <si>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</si>
  <si>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</si>
  <si>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</si>
  <si>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</si>
  <si>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</si>
  <si>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</si>
  <si>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</si>
  <si>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</si>
  <si>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</si>
  <si>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</si>
  <si>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</si>
  <si>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</si>
  <si>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</si>
  <si>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</si>
  <si>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</si>
  <si>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</si>
  <si>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</si>
  <si>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</si>
  <si>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</si>
  <si>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</si>
  <si>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</si>
  <si>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</si>
  <si>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</si>
  <si>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</si>
  <si>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</si>
  <si>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</si>
  <si>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</si>
  <si>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</si>
  <si>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</si>
  <si>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</si>
  <si>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</si>
  <si>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</si>
  <si>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</si>
  <si>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</si>
  <si>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</si>
  <si>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</si>
  <si>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</si>
  <si>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</si>
  <si>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</si>
  <si>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</si>
  <si>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</si>
  <si>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</si>
  <si>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</si>
  <si>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</si>
  <si>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</si>
  <si>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</si>
  <si>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</si>
  <si>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</si>
  <si>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</si>
  <si>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</si>
  <si>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</si>
  <si>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</si>
  <si>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</si>
  <si>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</si>
  <si>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</si>
  <si>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</si>
  <si>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</si>
  <si>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</si>
  <si>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</si>
  <si>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</si>
  <si>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</si>
  <si>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</si>
  <si>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</si>
  <si>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</si>
  <si>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</si>
  <si>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</si>
  <si>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</si>
  <si>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</si>
  <si>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</si>
  <si>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</si>
  <si>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</si>
  <si>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</si>
  <si>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</si>
  <si>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</si>
  <si>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</si>
  <si>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</si>
  <si>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</si>
  <si>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</si>
  <si>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</si>
  <si>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</si>
  <si>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</si>
  <si>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</si>
  <si>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</si>
  <si>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</si>
  <si>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</si>
  <si>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</si>
  <si>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</si>
  <si>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</si>
  <si>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</si>
  <si>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</si>
  <si>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</si>
  <si>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</si>
  <si>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</si>
  <si>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</si>
  <si>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</si>
  <si>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</si>
  <si>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</si>
  <si>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</si>
  <si>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</si>
  <si>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</si>
  <si>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</si>
  <si>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</si>
  <si>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</si>
  <si>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</si>
  <si>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</si>
  <si>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</si>
  <si>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</si>
  <si>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</si>
  <si>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</si>
  <si>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</si>
  <si>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</si>
  <si>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</si>
  <si>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</si>
  <si>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</si>
  <si>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</si>
  <si>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</si>
  <si>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</si>
  <si>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</si>
  <si>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</si>
  <si>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</si>
  <si>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</si>
  <si>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</si>
  <si>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</si>
  <si>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</si>
  <si>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</si>
  <si>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</si>
  <si>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</si>
  <si>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</si>
  <si>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</si>
  <si>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</si>
  <si>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</si>
  <si>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</si>
  <si>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</si>
  <si>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</si>
  <si>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</si>
  <si>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</si>
  <si>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</si>
  <si>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</si>
  <si>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</si>
  <si>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</si>
  <si>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</si>
  <si>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</si>
  <si>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</si>
  <si>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</si>
  <si>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</si>
  <si>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</si>
  <si>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</si>
  <si>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</si>
  <si>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</si>
  <si>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</si>
  <si>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</si>
  <si>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</si>
  <si>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</si>
  <si>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Premature Deaths</t>
  </si>
  <si>
    <t>Avoided Lost Workdays</t>
  </si>
  <si>
    <t>Avoided Respiratory Symptoms and Bronchitis</t>
  </si>
  <si>
    <t>Avoided Nonfatal Heart Attacks</t>
  </si>
  <si>
    <t>Avoided Hospital Admissions</t>
  </si>
  <si>
    <t>Avoided Respiratory ER Visits</t>
  </si>
  <si>
    <t>Avoided Minor Restricted Activity Days</t>
  </si>
  <si>
    <t>incidents / year</t>
  </si>
  <si>
    <t>Output Avoided Premature Mortality</t>
  </si>
  <si>
    <t>Output Avoided Lost Workdays</t>
  </si>
  <si>
    <t>Output Avoided Respiratory Symptoms and Bronchitis</t>
  </si>
  <si>
    <t>Output Avoided Nonfatal Heart Attacks</t>
  </si>
  <si>
    <t>Output Avoided Hospital Admissions</t>
  </si>
  <si>
    <t>Output Avoided Respiratory ER Visits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</si>
  <si>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</si>
  <si>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</si>
  <si>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</si>
  <si>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</si>
  <si>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</si>
  <si>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</si>
  <si>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</si>
  <si>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</si>
  <si>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</si>
  <si>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</si>
  <si>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</si>
  <si>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</si>
  <si>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</si>
  <si>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</si>
  <si>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</si>
  <si>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</si>
  <si>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</si>
  <si>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</si>
  <si>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</si>
  <si>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</si>
  <si>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</si>
  <si>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</si>
  <si>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</si>
  <si>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</si>
  <si>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</si>
  <si>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</si>
  <si>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</si>
  <si>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</si>
  <si>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</si>
  <si>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</si>
  <si>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</si>
  <si>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</si>
  <si>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</si>
  <si>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</si>
  <si>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</si>
  <si>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</si>
  <si>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</si>
  <si>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</si>
  <si>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</si>
  <si>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</si>
  <si>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</si>
  <si>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</si>
  <si>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</si>
  <si>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</si>
  <si>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</si>
  <si>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</si>
  <si>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</si>
  <si>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</si>
  <si>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</si>
  <si>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</si>
  <si>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</si>
  <si>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</si>
  <si>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</si>
  <si>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</si>
  <si>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</si>
  <si>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</si>
  <si>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</si>
  <si>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</si>
  <si>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</si>
  <si>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</si>
  <si>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</si>
  <si>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</si>
  <si>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</si>
  <si>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</si>
  <si>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</si>
  <si>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</si>
  <si>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</si>
  <si>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</si>
  <si>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</si>
  <si>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</si>
  <si>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</si>
  <si>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</si>
  <si>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</si>
  <si>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</si>
  <si>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</si>
  <si>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</si>
  <si>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</si>
  <si>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</si>
  <si>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</si>
  <si>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</si>
  <si>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</si>
  <si>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</si>
  <si>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</si>
  <si>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</si>
  <si>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</si>
  <si>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</si>
  <si>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</si>
  <si>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</si>
  <si>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</si>
  <si>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</si>
  <si>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</si>
  <si>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</si>
  <si>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</si>
  <si>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</si>
  <si>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</si>
  <si>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</si>
  <si>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</si>
  <si>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</si>
  <si>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</si>
  <si>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</si>
  <si>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</si>
  <si>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</si>
  <si>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</si>
  <si>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</si>
  <si>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</si>
  <si>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Carbon Tax Revenue, Fuel Tax Revenue, EV Subsidy, Electricity Generation Subsidy, Electricity Capacity Construction Subsidy, Distributed Solar Subsidy, Fuel Subsidy, National Debt Interest, Remaining Government Cash Flows, Total</t>
  </si>
  <si>
    <t>Government Cash Flow Sources</t>
  </si>
  <si>
    <t>ad6600, 087bf1, f593e0, 04ffaf, f1bb18, 969696, c01b00, 00b050, 620e7a, 000000</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</si>
  <si>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</si>
  <si>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</si>
  <si>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</si>
  <si>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</si>
  <si>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</si>
  <si>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</si>
  <si>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</si>
  <si>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</si>
  <si>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</si>
  <si>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</si>
  <si>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</si>
  <si>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</si>
  <si>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</si>
  <si>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</si>
  <si>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</si>
  <si>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</si>
  <si>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</si>
  <si>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</si>
  <si>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</si>
  <si>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</si>
  <si>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</si>
  <si>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</si>
  <si>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</si>
  <si>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</si>
  <si>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</si>
  <si>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</si>
  <si>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</si>
  <si>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</si>
  <si>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</si>
  <si>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</si>
  <si>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</si>
  <si>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</si>
  <si>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</si>
  <si>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</si>
  <si>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</si>
  <si>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</si>
  <si>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</si>
  <si>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</si>
  <si>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</si>
  <si>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</si>
  <si>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</si>
  <si>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</si>
  <si>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</si>
  <si>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</si>
  <si>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</si>
  <si>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</si>
  <si>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</si>
  <si>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</si>
  <si>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</si>
  <si>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</si>
  <si>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</si>
  <si>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</si>
  <si>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</si>
  <si>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</si>
  <si>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</si>
  <si>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</si>
  <si>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</si>
  <si>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</si>
  <si>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</si>
  <si>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</si>
  <si>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</si>
  <si>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</si>
  <si>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</si>
  <si>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</si>
  <si>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</si>
  <si>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</si>
  <si>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</si>
  <si>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</si>
  <si>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</si>
  <si>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</si>
  <si>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</si>
  <si>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</si>
  <si>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</si>
  <si>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</si>
  <si>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</si>
  <si>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</si>
  <si>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</si>
  <si>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</si>
  <si>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</si>
  <si>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</si>
  <si>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</si>
  <si>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</si>
  <si>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</si>
  <si>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</si>
  <si>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</si>
  <si>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</si>
  <si>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</si>
  <si>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</si>
  <si>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</si>
  <si>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</si>
  <si>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</si>
  <si>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</si>
  <si>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</si>
  <si>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</si>
  <si>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</si>
  <si>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</si>
  <si>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</si>
  <si>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</si>
  <si>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Electricity: Levelized Costs, Curtailment, Emissions and Water Use</t>
  </si>
  <si>
    <t>CO2e Emissions by Plant Type</t>
  </si>
  <si>
    <t>Sales: Light &amp; Medium Freight Trucks</t>
  </si>
  <si>
    <t>Fleet Composition: Light &amp; Medium Freight Trucks</t>
  </si>
  <si>
    <t>Light &amp; Medium Freight Trucks</t>
  </si>
  <si>
    <t>Sales: Heavy Freight Trucks</t>
  </si>
  <si>
    <t>Fleet Composition: Heavy Freight Trucks</t>
  </si>
  <si>
    <t>Freight Aircraft, Light &amp; Medium Freight Trucks, Freight Ships, Freight Rail, Heavy Trucks</t>
  </si>
  <si>
    <t>Carbon Price</t>
  </si>
  <si>
    <t>Clean Electricity Standard</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</si>
  <si>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</si>
  <si>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</si>
  <si>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</si>
  <si>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</si>
  <si>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</si>
  <si>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</si>
  <si>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</si>
  <si>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</si>
  <si>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</si>
  <si>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</si>
  <si>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</si>
  <si>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</si>
  <si>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</si>
  <si>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</si>
  <si>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</si>
  <si>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</si>
  <si>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</si>
  <si>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</si>
  <si>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</si>
  <si>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</si>
  <si>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</si>
  <si>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</si>
  <si>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</si>
  <si>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</si>
  <si>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</si>
  <si>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</si>
  <si>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</si>
  <si>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</si>
  <si>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</si>
  <si>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</si>
  <si>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</si>
  <si>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</si>
  <si>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</si>
  <si>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</si>
  <si>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</si>
  <si>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</si>
  <si>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</si>
  <si>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</si>
  <si>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</si>
  <si>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</si>
  <si>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</si>
  <si>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</si>
  <si>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</si>
  <si>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</si>
  <si>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</si>
  <si>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</si>
  <si>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</si>
  <si>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</si>
  <si>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</si>
  <si>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</si>
  <si>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</si>
  <si>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</si>
  <si>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</si>
  <si>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</si>
  <si>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</si>
  <si>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</si>
  <si>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</si>
  <si>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</si>
  <si>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</si>
  <si>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</si>
  <si>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</si>
  <si>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</si>
  <si>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</si>
  <si>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</si>
  <si>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</si>
  <si>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</si>
  <si>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</si>
  <si>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</si>
  <si>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</si>
  <si>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</si>
  <si>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</si>
  <si>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</si>
  <si>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</si>
  <si>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</si>
  <si>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</si>
  <si>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</si>
  <si>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</si>
  <si>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</si>
  <si>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</si>
  <si>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</si>
  <si>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</si>
  <si>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</si>
  <si>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</si>
  <si>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</si>
  <si>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</si>
  <si>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</si>
  <si>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</si>
  <si>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</si>
  <si>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</si>
  <si>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</si>
  <si>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</si>
  <si>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</si>
  <si>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</si>
  <si>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</si>
  <si>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</si>
  <si>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</si>
  <si>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</si>
  <si>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</si>
  <si>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</si>
  <si>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</si>
  <si>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</si>
  <si>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</si>
  <si>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</si>
  <si>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</si>
  <si>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</si>
  <si>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</si>
  <si>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</si>
  <si>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</si>
  <si>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</si>
  <si>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</si>
  <si>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</si>
  <si>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</si>
  <si>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</si>
  <si>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</si>
  <si>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</si>
  <si>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</si>
  <si>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</si>
  <si>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</si>
  <si>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</si>
  <si>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cost of eqpt. to capture 1 metric ton CO2e/yr (2020 dollars)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</si>
  <si>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</si>
  <si>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</si>
  <si>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</si>
  <si>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</si>
  <si>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</si>
  <si>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</si>
  <si>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</si>
  <si>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</si>
  <si>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</si>
  <si>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**Description:** This policy prevents clear cutting of forests that would otherwise be cleared.  Preserved forests are assumed to be managed with best practices. // **Guidance for setting values:** If this policy is fully implemented, the avoided deforestation rate reaches 0.2 million acres per year in 2050 (roughly equal to 0.01% of the land area of the lower 48 states).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</si>
  <si>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</si>
  <si>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</si>
  <si>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</si>
  <si>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</si>
  <si>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</si>
  <si>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</si>
  <si>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</si>
  <si>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</si>
  <si>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</si>
  <si>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</si>
  <si>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</si>
  <si>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</si>
  <si>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</si>
  <si>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</si>
  <si>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</si>
  <si>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</si>
  <si>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</si>
  <si>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</si>
  <si>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</si>
  <si>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</si>
  <si>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</si>
  <si>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</si>
  <si>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</si>
  <si>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</si>
  <si>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</si>
  <si>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</si>
  <si>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</si>
  <si>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</si>
  <si>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</si>
  <si>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</si>
  <si>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</si>
  <si>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</si>
  <si>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Share of Generation from Clean Sources</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</si>
  <si>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</si>
  <si>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</si>
  <si>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</si>
  <si>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</si>
  <si>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</si>
  <si>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</si>
  <si>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</si>
  <si>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</si>
  <si>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</si>
  <si>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</si>
  <si>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</si>
  <si>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</si>
  <si>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</si>
  <si>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</si>
  <si>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</si>
  <si>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</si>
  <si>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</si>
  <si>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</si>
  <si>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</si>
  <si>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</si>
  <si>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</si>
  <si>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</si>
  <si>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</si>
  <si>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</si>
  <si>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</si>
  <si>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</si>
  <si>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</si>
  <si>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</si>
  <si>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</si>
  <si>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</si>
  <si>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</si>
  <si>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</si>
  <si>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</si>
  <si>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</si>
  <si>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</si>
  <si>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</si>
  <si>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</si>
  <si>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</si>
  <si>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</si>
  <si>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</si>
  <si>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</si>
  <si>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</si>
  <si>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</si>
  <si>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</si>
  <si>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</si>
  <si>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</si>
  <si>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</si>
  <si>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</si>
  <si>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</si>
  <si>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</si>
  <si>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</si>
  <si>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</si>
  <si>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</si>
  <si>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</si>
  <si>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</si>
  <si>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</si>
  <si>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</si>
  <si>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</si>
  <si>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</si>
  <si>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</si>
  <si>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</si>
  <si>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Wetland Restoration</t>
  </si>
  <si>
    <t>**Description:** This policy increases CO2 sequestration by restoring wetlands and riparian forest buffers.  // **Guidance for setting values:** If this policy is fully implemented, 2.5 million acres of wetlands will be restored and the 6 percent of US stream miles associated with agricultural use will be restored.</t>
  </si>
  <si>
    <t>https://www.usda.gov/sites/default/files/documents/White_Paper_WEB71816.pdf</t>
  </si>
  <si>
    <t>Grassland Restoration and Avoided Conversion</t>
  </si>
  <si>
    <t>**Description:** This policy increases CO2 sequestration by avoiding the conversion of grasslands and restoring grassland areas. // **Guidance for setting values:** A 100% setting of this lever avoids 1.7 million acres of grassland conversion, and restores roughly 5 million acres of grassland.</t>
  </si>
  <si>
    <t>See file PLANAbPiaSY</t>
  </si>
  <si>
    <t>Improved Soil Measures</t>
  </si>
  <si>
    <t>**Description:** This policy stores CO2 in agricultural soils through improved tillage practices, retiring organic and marginal soils, and establishing windbreaks/shelterbelts. // **Guidance for setting values:** If this policy is fully implemented, approximately 70 MMT CO2 is stored in soils.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</si>
  <si>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</si>
  <si>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</si>
  <si>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</si>
  <si>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</si>
  <si>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</si>
  <si>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</si>
  <si>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</si>
  <si>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</si>
  <si>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Zero-Emission Vehicle Sales Standard</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</si>
  <si>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</si>
  <si>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</si>
  <si>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</si>
  <si>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</si>
  <si>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</si>
  <si>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</si>
  <si>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</si>
  <si>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</si>
  <si>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</si>
  <si>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</si>
  <si>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</si>
  <si>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</si>
  <si>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</si>
  <si>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</si>
  <si>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</si>
  <si>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</si>
  <si>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</si>
  <si>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</si>
  <si>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</si>
  <si>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</si>
  <si>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</si>
  <si>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</si>
  <si>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</si>
  <si>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</si>
  <si>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</si>
  <si>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</si>
  <si>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</si>
  <si>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</si>
  <si>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</si>
  <si>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2017 all-electric (not hybrid) vehicles had ranges from 58 to 335 miles (median 114 miles).</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</si>
  <si>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</si>
  <si>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</si>
  <si>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</si>
  <si>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</si>
  <si>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</si>
  <si>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</si>
  <si>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</si>
  <si>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</si>
  <si>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</si>
  <si>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</si>
  <si>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</si>
  <si>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</si>
  <si>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</si>
  <si>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</si>
  <si>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</si>
  <si>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</si>
  <si>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</si>
  <si>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</si>
  <si>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</si>
  <si>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</si>
  <si>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</si>
  <si>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</si>
  <si>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</si>
  <si>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</si>
  <si>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</si>
  <si>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</si>
  <si>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</si>
  <si>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</si>
  <si>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</si>
  <si>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</si>
  <si>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</si>
  <si>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</si>
  <si>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</si>
  <si>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</si>
  <si>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</si>
  <si>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</si>
  <si>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</si>
  <si>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</si>
  <si>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</si>
  <si>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</si>
  <si>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</si>
  <si>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</si>
  <si>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</si>
  <si>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</si>
  <si>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</si>
  <si>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</si>
  <si>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</si>
  <si>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</si>
  <si>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</si>
  <si>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</si>
  <si>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</si>
  <si>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</si>
  <si>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</si>
  <si>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</si>
  <si>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</si>
  <si>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</si>
  <si>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</si>
  <si>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</si>
  <si>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</si>
  <si>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</si>
  <si>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</si>
  <si>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</si>
  <si>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</si>
  <si>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</si>
  <si>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</si>
  <si>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</si>
  <si>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</si>
  <si>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</si>
  <si>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</si>
  <si>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</si>
  <si>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</si>
  <si>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</si>
  <si>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</si>
  <si>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</si>
  <si>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</si>
  <si>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</si>
  <si>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</si>
  <si>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</si>
  <si>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</si>
  <si>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</si>
  <si>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</si>
  <si>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</si>
  <si>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Electricity: Hourly Dispatch</t>
  </si>
  <si>
    <t>2050, Average Summer Day</t>
  </si>
  <si>
    <t>2050, Average Fall Day</t>
  </si>
  <si>
    <t>2050, Average Winter Day</t>
  </si>
  <si>
    <t>2050, Average Spring Day</t>
  </si>
  <si>
    <t>2050, Peak Summer Day</t>
  </si>
  <si>
    <t>2050, Peak Winter Day</t>
  </si>
  <si>
    <t>hourly stacked area, 2050</t>
  </si>
  <si>
    <t>hourly stacked area, 2021</t>
  </si>
  <si>
    <t>terawatt-hours (TWh)</t>
  </si>
  <si>
    <t>2021, Average Summer Day</t>
  </si>
  <si>
    <t>2021, Average Fall Day</t>
  </si>
  <si>
    <t>2021, Average Winter Day</t>
  </si>
  <si>
    <t>2021, Average Spring Day</t>
  </si>
  <si>
    <t>2021, Peak Summer Day</t>
  </si>
  <si>
    <t>2021, Peak Winter Day</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</si>
  <si>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</si>
  <si>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</si>
  <si>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</si>
  <si>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</si>
  <si>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</si>
  <si>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</si>
  <si>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</si>
  <si>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</si>
  <si>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</si>
  <si>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</si>
  <si>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</si>
  <si>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</si>
  <si>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</si>
  <si>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</si>
  <si>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</si>
  <si>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</si>
  <si>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</si>
  <si>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</si>
  <si>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</si>
  <si>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</si>
  <si>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</si>
  <si>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</si>
  <si>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Cost per Unit New Elec Output[geothermal es]; Output Cost per Unit New Elec Output[biomass w CCS es]; Output Cost per Unit New Elec Output[biomass es]; Output Cost per Unit New Elec Output[solar thermal es]; Output Cost per Unit New Elec Output[solar PV es]; Output Cost per Unit New Elec Output[onshore wind es]; Output Cost per Unit New Elec Output[offshore wind es]; Output Cost per Unit New Elec Output[hydro es]; Output Cost per Unit New Elec Output[hydrogen combined cycle es]; Output Cost per Unit New Elec Output[hydrogen combustion turbine es]; Output Cost per Unit New Elec Output[small modular reactor es]; Output Cost per Unit New Elec Output[nuclear es]; Output Cost per Unit New Elec Output[municipal solid waste es]; Output Cost per Unit New Elec Output[petroleum es]; Output Cost per Unit New Elec Output[natural gas peaker es]; Output Cost per Unit New Elec Output[natural gas steam turbine es]; Output Cost per Unit New Elec Output[natural gas combined cycle w CCS es]; Output Cost per Unit New Elec Output[natural gas combined cycle es]; Output Cost per Unit New Elec Output[lignite w CCS es]; Output Cost per Unit New Elec Output[lignite es]; Output Cost per Unit New Elec Output[hard coal w CCS es]; Output Cost per Unit New Elec Output[hard coal es]</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</si>
  <si>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</si>
  <si>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Electricity Sector CO2e Emissions[biomass w CCS es]; Output Electricity Sector CO2e Emissions[biomass es]; Output Electricity Sector CO2e Emissions[municipal solid waste es]; Output Electricity Sector CO2e Emissions[petroleum es];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</si>
  <si>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</si>
  <si>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</si>
  <si>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</si>
  <si>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</si>
  <si>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</si>
  <si>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(charging)</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</si>
  <si>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</si>
  <si>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</si>
  <si>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</si>
  <si>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</si>
  <si>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</si>
  <si>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</si>
  <si>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</si>
  <si>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</si>
  <si>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</si>
  <si>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</si>
  <si>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</si>
  <si>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</si>
  <si>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</si>
  <si>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</si>
  <si>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</si>
  <si>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</si>
  <si>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abd8a4, af64ff, b49f00, ff9999, e5ffcc, 620e7a, 65fffb, 00b050, ff6400, ffff00, f1bb18, c2dffd, 087bf1, 004185, ccff33, 04ffaf, bfb088, ff00ff, 000000, ad6600, 740000, f593e0, 9b1cb0, c01b00, ff0000, 6e8000, 004d10, 009999, 969696, b49f00, af64ff</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</si>
  <si>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Distributed Non Solar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</si>
  <si>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Distributed Non Solar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</si>
  <si>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Distributed Non Solar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</si>
  <si>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Distributed Non Solar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</si>
  <si>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Distributed Non Solar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</si>
  <si>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Distributed Non Solar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</si>
  <si>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</si>
  <si>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</si>
  <si>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</si>
  <si>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</si>
  <si>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</si>
  <si>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</si>
  <si>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</si>
  <si>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</si>
  <si>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</si>
  <si>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</si>
  <si>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</si>
  <si>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</si>
  <si>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</si>
  <si>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</si>
  <si>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</si>
  <si>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</si>
  <si>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</si>
  <si>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</si>
  <si>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 / MWh</t>
  </si>
  <si>
    <t>Electricity CCS Subsidy</t>
  </si>
  <si>
    <t>Additional Subsidy for Elec CCS</t>
  </si>
  <si>
    <t>elec CCS subsidy</t>
  </si>
  <si>
    <t>$ / metric ton CO2e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</si>
  <si>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</si>
  <si>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</si>
  <si>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</si>
  <si>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</si>
  <si>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</si>
  <si>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</si>
  <si>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</si>
  <si>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</si>
  <si>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</si>
  <si>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</si>
  <si>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</si>
  <si>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</si>
  <si>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Biomass with CCS, Biomass,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</si>
  <si>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</si>
  <si>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65fffb, 00b050,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</si>
  <si>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</si>
  <si>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Output Total Final Energy Use by Sector[geoengineering sector]; Output Total Final Energy Use by Sector[district heat and hydrogen sector];Output Total Final Energy Use by Agriculture; Output Final Energy Use by Buildings Sector; Output Total Final Energy Use by Waste Management; Output Total Final Energy Use by Sector[transportation sector]; Output Total Final Energy Use by Sector[electricity sector]; Output Total Final Energy Use by Industry Sector Excluding Ag and Waste</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</si>
  <si>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</si>
  <si>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</si>
  <si>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</si>
  <si>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</si>
  <si>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</si>
  <si>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</si>
  <si>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</si>
  <si>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</si>
  <si>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</si>
  <si>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2023 dollars / megawatt-hour (MWh)</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</si>
  <si>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</si>
  <si>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</si>
  <si>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</si>
  <si>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</si>
  <si>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</si>
  <si>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</si>
  <si>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</si>
  <si>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</si>
  <si>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</si>
  <si>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</si>
  <si>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</si>
  <si>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</si>
  <si>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</si>
  <si>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</si>
  <si>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</si>
  <si>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</si>
  <si>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</si>
  <si>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</si>
  <si>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</si>
  <si>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</si>
  <si>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</si>
  <si>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</si>
  <si>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</si>
  <si>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</si>
  <si>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</si>
  <si>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</si>
  <si>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</si>
  <si>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</si>
  <si>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</si>
  <si>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</si>
  <si>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</si>
  <si>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 **Guidance for setting values:** The BAU reflects increased uptake of cropland and rice measures due to incentives provided in the Inflation Reduction Act. This lever represents additional potential on top of BAU emissions reductions. To be conservative, we do not assume permanent emissions reductions after IRA funds expire, so therefore phase out the IRA impact over the course of four years after funds expire in 2032. The total potential for this policy lever is sourced from EPA's 2024 Forestry and Agriculture Sector Mitigation Analysis, which evaluates various carbon price scenarios across both the forestry and agriculture sectors and considers land use competition. At a level of $100 per ton, the cropland and rice measures potential is roughly 10 MMT CO2e in 2050.</t>
  </si>
  <si>
    <t>**Description:** This policy reduces greenhouse gas emissions from agriculture through livestock-related measures, such as feed supplements or drugs to prevent enteric methane formation. // **Guidance for setting values:** The BAU reflects increased uptake of livestock measures due to incentives provided in the Inflation Reduction Act. This lever represents additional potential on top of BAU emissions reductions. To be conservative, we do not assume permanent emissions reductions after IRA funds expire, so therefore phase out the IRA impact over the course of four years after funds expire in 2032. The potential for this policy lever is sourced from EPA's 2024 Forestry and Agriculture Sector Mitigation Analysis, which evaluates various carbon price scenarios across both the forestry and agriculture sectors and considers land use competition. At a level of $100 per ton, the livestock measures potential is roughly 55 MMT CO2e in 2050.</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</si>
  <si>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</si>
  <si>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</si>
  <si>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</si>
  <si>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</si>
  <si>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</si>
  <si>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</si>
  <si>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</si>
  <si>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</si>
  <si>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</si>
  <si>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</si>
  <si>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</si>
  <si>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</si>
  <si>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</si>
  <si>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</si>
  <si>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</si>
  <si>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</si>
  <si>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</si>
  <si>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</si>
  <si>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</si>
  <si>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</si>
  <si>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</si>
  <si>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LULUCF sector</t>
  </si>
  <si>
    <t>geoengineering sector</t>
  </si>
  <si>
    <t>Produce District Heat with Electricity</t>
  </si>
  <si>
    <t>Residential Buildings</t>
  </si>
  <si>
    <t>Share of Generation from Clean Sources (including CCS)</t>
  </si>
  <si>
    <t>Carbon Dioxide Removal</t>
  </si>
  <si>
    <t>Distributed Solar Capacity Requirement</t>
  </si>
  <si>
    <t>Min Required Rooftop Solar Capacity</t>
  </si>
  <si>
    <t>bldgs min req rooftop solar</t>
  </si>
  <si>
    <t>MW</t>
  </si>
  <si>
    <t>Ban New Power Plant Retrofits</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</si>
  <si>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</si>
  <si>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</si>
  <si>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</si>
  <si>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</si>
  <si>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</si>
  <si>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</si>
  <si>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</si>
  <si>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</si>
  <si>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</si>
  <si>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</si>
  <si>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</si>
  <si>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</si>
  <si>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</si>
  <si>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</si>
  <si>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</si>
  <si>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</si>
  <si>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</si>
  <si>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Industry Sector Electricity Use; Output Buildings Sector Electricity Use</t>
  </si>
  <si>
    <t>Dedicated Clean Sources for Hydrogen Production, Hydrogen Grid Electricity Use,District Heat, Water &amp; Waste, Agriculture, Transportation, Industry, Buildings</t>
  </si>
  <si>
    <t>f1bb18,ff6400,620e7a, f593e0, 04ffaf, c01b00, 969696, 087bf1</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</si>
  <si>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</si>
  <si>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</si>
  <si>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</si>
  <si>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</si>
  <si>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</si>
  <si>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</si>
  <si>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</si>
  <si>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</si>
  <si>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</si>
  <si>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</si>
  <si>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</si>
  <si>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</si>
  <si>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</si>
  <si>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</si>
  <si>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</si>
  <si>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</si>
  <si>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</si>
  <si>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Non-BAU Zero-Emission Vehicle Sales Standard by Subregion</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</si>
  <si>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</si>
  <si>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</si>
  <si>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</si>
  <si>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</si>
  <si>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</si>
  <si>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</si>
  <si>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</si>
  <si>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Non BAU Hydrogen Production Shifting</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</si>
  <si>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</si>
  <si>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</si>
  <si>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</si>
  <si>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</si>
  <si>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</si>
  <si>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</si>
  <si>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</si>
  <si>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</si>
  <si>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EPA Category</t>
  </si>
  <si>
    <t>CO2/Fossil Fuel Combustion/Electric Power Sector</t>
  </si>
  <si>
    <t>CO2/Fossil Fuel Combustion/Transportation</t>
  </si>
  <si>
    <t>CO2/Fossil Fuel Combustion/Industrial</t>
  </si>
  <si>
    <t>CO2/Fossil Fuel Combustion/Residential</t>
  </si>
  <si>
    <t>CO2/Fossil Fuel Combustion/Commercial</t>
  </si>
  <si>
    <t>CO2/Non-Energy Use of Fuels</t>
  </si>
  <si>
    <t>CO2/Natural Gas Systems</t>
  </si>
  <si>
    <t>CO2/Cement Production</t>
  </si>
  <si>
    <t>CO2/Lime Production</t>
  </si>
  <si>
    <t>CO2/Other Process Uses of Carbonates</t>
  </si>
  <si>
    <t>CO2/Glass Production</t>
  </si>
  <si>
    <t>CO2/Soda Ash Production</t>
  </si>
  <si>
    <t>CO2/Carbon Dioxide Consumption</t>
  </si>
  <si>
    <t>CO2/Incineration of Waste</t>
  </si>
  <si>
    <t>CO2/Titanium Dioxide Production</t>
  </si>
  <si>
    <t>CO2/Aluminum Production</t>
  </si>
  <si>
    <t>CO2/Iron and Steel Production &amp; Metallurgical Coke Production</t>
  </si>
  <si>
    <t>CO2/Ferroalloy Production</t>
  </si>
  <si>
    <t>CO2/Ammonia Production</t>
  </si>
  <si>
    <t>CO2/Urea Consumption for Non-Agricultural Purposes</t>
  </si>
  <si>
    <t>CO2/Phosphoric Acid Production</t>
  </si>
  <si>
    <t>CO2/Petrochemical Production</t>
  </si>
  <si>
    <t>CO2/Carbide Production and Consumption</t>
  </si>
  <si>
    <t>CO2/Lead Production</t>
  </si>
  <si>
    <t>CO2/Zinc Production</t>
  </si>
  <si>
    <t>CO2/Petroleum Systems</t>
  </si>
  <si>
    <t>CO2/Abandoned Oil and Gas Wells</t>
  </si>
  <si>
    <t>CO2/Magnesium Production and Processing</t>
  </si>
  <si>
    <t>CO2/Coal Mining</t>
  </si>
  <si>
    <t>CO2/Liming</t>
  </si>
  <si>
    <t>CO2/Urea Fertilization</t>
  </si>
  <si>
    <t>Sum CH4</t>
  </si>
  <si>
    <t>CH4/Stationary Combustion</t>
  </si>
  <si>
    <t>CH4/Mobile Combustion</t>
  </si>
  <si>
    <t>CH4/Coal Mining</t>
  </si>
  <si>
    <t>CH4/Abandoned Underground Coal Mines</t>
  </si>
  <si>
    <t>CH4/Natural Gas Systems</t>
  </si>
  <si>
    <t>CH4/Petroleum Systems</t>
  </si>
  <si>
    <t>CH4/Abandoned Oil and Gas Wells</t>
  </si>
  <si>
    <t>CH4/Petrochemical Production</t>
  </si>
  <si>
    <t>CH4/Carbide Production and Consumption</t>
  </si>
  <si>
    <t>CH4/Iron and Steel Production &amp; Metallurgical Coke Production</t>
  </si>
  <si>
    <t>CH4/Ferroalloy Production</t>
  </si>
  <si>
    <t>CH4/Enteric Fermentation</t>
  </si>
  <si>
    <t>CH4/Manure Management</t>
  </si>
  <si>
    <t>CH4/Rice Cultivation</t>
  </si>
  <si>
    <t>CH4/Field Burning of Agricultural Residues</t>
  </si>
  <si>
    <t>CH4/Landfills</t>
  </si>
  <si>
    <t>CH4/Wastewater Treatment</t>
  </si>
  <si>
    <t>CH4/Composting</t>
  </si>
  <si>
    <t>CH4/Anaerobic Digestion at Biogas Facilities</t>
  </si>
  <si>
    <t>CH4/Incineration of Waste</t>
  </si>
  <si>
    <t>Sum N2O</t>
  </si>
  <si>
    <t>N2O/Stationary Combustion</t>
  </si>
  <si>
    <t>N2O/Mobile Combustion</t>
  </si>
  <si>
    <t>N2O/Adipic Acid Production</t>
  </si>
  <si>
    <t>N2O/Nitric Acid Production</t>
  </si>
  <si>
    <t>N2O/Manure Management</t>
  </si>
  <si>
    <t>N2O/Agricultural Soil Management</t>
  </si>
  <si>
    <t>N2O/Field Burning of Agricultural Residues</t>
  </si>
  <si>
    <t>N2O/Wastewater Treatment</t>
  </si>
  <si>
    <t>N2O/N₂O from Product Uses</t>
  </si>
  <si>
    <t>N2O/Caprolactam, Glyoxal, and Glyoxylic Acid Production</t>
  </si>
  <si>
    <t>N2O/Incineration of Waste</t>
  </si>
  <si>
    <t>N2O/Composting</t>
  </si>
  <si>
    <t>N2O/Electronics Industry</t>
  </si>
  <si>
    <t>N2O/Natural Gas Systems</t>
  </si>
  <si>
    <t>N2O/Petroleum Systems</t>
  </si>
  <si>
    <t>Sum HFCs, PFCs, SF₆ and NF₃</t>
  </si>
  <si>
    <t>Sum HFCs</t>
  </si>
  <si>
    <t>HFC</t>
  </si>
  <si>
    <t>HFC/Substitution of Ozone Depleting Substances</t>
  </si>
  <si>
    <t>HFC/HCFC-22 Production</t>
  </si>
  <si>
    <t>HFC/Electronics Industry</t>
  </si>
  <si>
    <t>HFC/Magnesium Production and Processing</t>
  </si>
  <si>
    <t>Sum PFCs</t>
  </si>
  <si>
    <t>PFC/Aluminum Production</t>
  </si>
  <si>
    <t>PFC/Electronics Industry</t>
  </si>
  <si>
    <t>SF6/Electrical Transmission and Distribution</t>
  </si>
  <si>
    <t>Sum SF₆</t>
  </si>
  <si>
    <t>PFC/Electrical Transmission and Distribution</t>
  </si>
  <si>
    <t>SF6/Electronics Industry</t>
  </si>
  <si>
    <t>SF6/Magnesium Production and Processing</t>
  </si>
  <si>
    <t>Sum NF₃</t>
  </si>
  <si>
    <t>NF3/Electronics Industry</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</si>
  <si>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</si>
  <si>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</si>
  <si>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</si>
  <si>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</si>
  <si>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</si>
  <si>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</si>
  <si>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</si>
  <si>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</si>
  <si>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</si>
  <si>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</si>
  <si>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</si>
  <si>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</si>
  <si>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</si>
  <si>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</si>
  <si>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</si>
  <si>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</si>
  <si>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</si>
  <si>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</si>
  <si>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</si>
  <si>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</si>
  <si>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</si>
  <si>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</si>
  <si>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</si>
  <si>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</si>
  <si>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</si>
  <si>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</si>
  <si>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</si>
  <si>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</si>
  <si>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</si>
  <si>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</si>
  <si>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</si>
  <si>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</si>
  <si>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</si>
  <si>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</si>
  <si>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</si>
  <si>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</si>
  <si>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</si>
  <si>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</si>
  <si>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 xml:space="preserve">disaggByST_sourcesubsource(Fossil Fuel Combustion,Transportation,CO2) </t>
  </si>
  <si>
    <t>AK</t>
  </si>
  <si>
    <t>AL</t>
  </si>
  <si>
    <t>AR</t>
  </si>
  <si>
    <t>AZ</t>
  </si>
  <si>
    <t>CA</t>
  </si>
  <si>
    <t>CT</t>
  </si>
  <si>
    <t>DC</t>
  </si>
  <si>
    <t>DE</t>
  </si>
  <si>
    <t>FL</t>
  </si>
  <si>
    <t>GA</t>
  </si>
  <si>
    <t>HI</t>
  </si>
  <si>
    <t>IA</t>
  </si>
  <si>
    <t>ID</t>
  </si>
  <si>
    <t>IL</t>
  </si>
  <si>
    <t>IN</t>
  </si>
  <si>
    <t>KS</t>
  </si>
  <si>
    <t>KY</t>
  </si>
  <si>
    <t>LA</t>
  </si>
  <si>
    <t>MA</t>
  </si>
  <si>
    <t>MD</t>
  </si>
  <si>
    <t>ME</t>
  </si>
  <si>
    <t>MI</t>
  </si>
  <si>
    <t>MN</t>
  </si>
  <si>
    <t>MO</t>
  </si>
  <si>
    <t>MS</t>
  </si>
  <si>
    <t>MT</t>
  </si>
  <si>
    <t>NC</t>
  </si>
  <si>
    <t>ND</t>
  </si>
  <si>
    <t>NH</t>
  </si>
  <si>
    <t>NJ</t>
  </si>
  <si>
    <t>NM</t>
  </si>
  <si>
    <t>NV</t>
  </si>
  <si>
    <t>NY</t>
  </si>
  <si>
    <t>OH</t>
  </si>
  <si>
    <t>OK</t>
  </si>
  <si>
    <t>OR</t>
  </si>
  <si>
    <t>PA</t>
  </si>
  <si>
    <t>RI</t>
  </si>
  <si>
    <t>SC</t>
  </si>
  <si>
    <t>SD</t>
  </si>
  <si>
    <t>TN</t>
  </si>
  <si>
    <t>TX</t>
  </si>
  <si>
    <t>UT</t>
  </si>
  <si>
    <t>VA</t>
  </si>
  <si>
    <t>VT</t>
  </si>
  <si>
    <t>WA</t>
  </si>
  <si>
    <t>WI</t>
  </si>
  <si>
    <t>WV</t>
  </si>
  <si>
    <t>WY</t>
  </si>
  <si>
    <t>disaggByST_sourcesubsource(Fossil Fuel Combustion,Electricity Generation,CO2)</t>
  </si>
  <si>
    <t>disaggByST_sourcesubsource(Fossil Fuel Combustion,Industrial,CO2)</t>
  </si>
  <si>
    <t>disaggByST_sourcesubsource(Fossil Fuel Combustion,Residential,CO2)</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</si>
  <si>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</si>
  <si>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</si>
  <si>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</si>
  <si>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</si>
  <si>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</si>
  <si>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</si>
  <si>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</si>
  <si>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</si>
  <si>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</si>
  <si>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disaggByST_source(Non-Energy Uses of Fossil Fuels,CO2)</t>
  </si>
  <si>
    <t>disaggByST_subsource(Iron and Steel Production,CO2)</t>
  </si>
  <si>
    <t>disaggByST_subsource(Cement Production,CO2)</t>
  </si>
  <si>
    <t>disaggByST_subsource(Petroleum Systems,CO2)</t>
  </si>
  <si>
    <t>FO</t>
  </si>
  <si>
    <t>disaggByST_subsource(Natural Gas Systems,CO2)</t>
  </si>
  <si>
    <t xml:space="preserve">disaggByST_subsource(Petrochemical Production,CO2) </t>
  </si>
  <si>
    <t>disaggByST_subsource(Ammonia Production,CO2)</t>
  </si>
  <si>
    <t>disaggByST_subsource(Lime Production,CO2)</t>
  </si>
  <si>
    <t>disaggByST_source(Incineration of Waste,CO2)</t>
  </si>
  <si>
    <t>disaggByST_subsource(Other Process Uses of Carbonates,CO2)</t>
  </si>
  <si>
    <t>disaggByST_source(Urea Fertilization,CO2)</t>
  </si>
  <si>
    <t>disaggByST_subsource(Carbon Dioxide Consumption,CO2)</t>
  </si>
  <si>
    <t>disaggByST_subsource(Urea Consumption for Non-Agricultural Uses,CO2)</t>
  </si>
  <si>
    <t>disaggByST_source(Liming,CO2)</t>
  </si>
  <si>
    <t>disaggByST_subsource(Ferroalloy Production,CO2)</t>
  </si>
  <si>
    <t>disaggByST_subsource(Soda Ash Production,CO2)</t>
  </si>
  <si>
    <t>disaggByST_subsource(Titanium Dioxide Production,CO2)</t>
  </si>
  <si>
    <t>disaggByST_subsource(Aluminum Production,CO2)</t>
  </si>
  <si>
    <t>disaggByST_subsource(Glass Production,CO2)</t>
  </si>
  <si>
    <t>disaggByST_subsource(Zinc Production,CO2)</t>
  </si>
  <si>
    <t>disaggByST_subsource(Phosphoric Acid Production,CO2)</t>
  </si>
  <si>
    <t>disaggByST_subsource(Lead Production,CO2)</t>
  </si>
  <si>
    <t>disaggByST_subsource(Silicon Carbide Production and Consumption,CO2)</t>
  </si>
  <si>
    <t xml:space="preserve">disaggByST_subsource(Coal Mining,CO2) </t>
  </si>
  <si>
    <t>National</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</si>
  <si>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</si>
  <si>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</si>
  <si>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</si>
  <si>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</si>
  <si>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</si>
  <si>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</si>
  <si>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</si>
  <si>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</si>
  <si>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</si>
  <si>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</si>
  <si>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</si>
  <si>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</si>
  <si>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disaggByST_source_all(Enteric Fermentation)</t>
  </si>
  <si>
    <t xml:space="preserve">disaggByST_subsource(Natural Gas Systems,CH4) </t>
  </si>
  <si>
    <t xml:space="preserve">disaggByST_subsource(Landfills,CH4) </t>
  </si>
  <si>
    <t xml:space="preserve">disaggByST_source(Manure Management,CH4) </t>
  </si>
  <si>
    <t xml:space="preserve">disaggByST_subsource(Coal Mining,CH4) </t>
  </si>
  <si>
    <t>disaggByST_subsource(Petroleum Systems,CH4)</t>
  </si>
  <si>
    <t xml:space="preserve">disaggByST_source(Wastewater Treatment and Discharge,CH4) </t>
  </si>
  <si>
    <t xml:space="preserve">disaggByST_source(Rice Cultivation,CH4) </t>
  </si>
  <si>
    <t>disaggByST_source(Fossil Fuel Combustion,CH4)</t>
  </si>
  <si>
    <t xml:space="preserve">disaggByST_subsource(Transportation,CH4) </t>
  </si>
  <si>
    <t>disaggByST_subsource(Abandoned Wells,CH4)</t>
  </si>
  <si>
    <t xml:space="preserve">disaggByST_subsource(Abandoned Coal Mines,CH4) </t>
  </si>
  <si>
    <t xml:space="preserve">disaggByST_subsource(Composting,CH4) </t>
  </si>
  <si>
    <t xml:space="preserve">disaggByST_source(Field Burning of Agricultural Residues,CH4)  </t>
  </si>
  <si>
    <t xml:space="preserve">disaggByST_subsource(Petrochemical Production,CH4) </t>
  </si>
  <si>
    <t xml:space="preserve">disaggByST_subsource(Ferroalloy Production,CH4) </t>
  </si>
  <si>
    <t xml:space="preserve">disaggByST_subsource(Silicon Carbide Production and Consumption,CH4) </t>
  </si>
  <si>
    <t xml:space="preserve">disaggByST_subsource(Iron and Steel Production,CH4) </t>
  </si>
  <si>
    <t>disaggByST_subsource(Anaerobic digestion at biogas facilities,CH4)</t>
  </si>
  <si>
    <t xml:space="preserve">disaggByST_source(Incineration of Waste,CH4) </t>
  </si>
  <si>
    <t>CH4/International Bunker Fuels</t>
  </si>
  <si>
    <t xml:space="preserve">disaggByST_subsource(International Bunker Fuels,CH4) </t>
  </si>
  <si>
    <t>disaggByST_source(Agricultural Soil Management,N2O)</t>
  </si>
  <si>
    <t>disaggByST_source(Fossil Fuel Combustion,N2O)</t>
  </si>
  <si>
    <t>disaggByST_subsource(Transportation,N2O)</t>
  </si>
  <si>
    <t>disaggByST_source(Manure Management,N2O)</t>
  </si>
  <si>
    <t>disaggByST_subsource(Adipic Acid Production,N2O)</t>
  </si>
  <si>
    <t>disaggByST_subsource(Nitric Acid Production,N2O)</t>
  </si>
  <si>
    <t>disaggByST_source(Wastewater Treatment and Discharge,N2O)</t>
  </si>
  <si>
    <t>N2O/N2O from Product Uses</t>
  </si>
  <si>
    <t>disaggByST_subsource(N2O from Product Uses,N2O)</t>
  </si>
  <si>
    <t>disaggByST_subsource(Composting,N2O)</t>
  </si>
  <si>
    <t>disaggByST_subsource(Caprolactam, Glyoxal and Glyoxylic Acid Production,N2O)</t>
  </si>
  <si>
    <t>disaggByST_source(Incineration of Waste,N2O)</t>
  </si>
  <si>
    <t>disaggByST_source(Electronics Industry,N2O)</t>
  </si>
  <si>
    <t>disaggByST_source(Field Burning of Agricultural Residues,N2O)</t>
  </si>
  <si>
    <t>disaggByST_subsource(Petroleum Systems,N2O)</t>
  </si>
  <si>
    <t xml:space="preserve">disaggByST_subsource(Natural Gas Systems,N2O) </t>
  </si>
  <si>
    <t>N2O/International Bunker Fuels</t>
  </si>
  <si>
    <t>disaggByST_subsource(International Bunker Fuels,N2O)</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</si>
  <si>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</si>
  <si>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</si>
  <si>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</si>
  <si>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</si>
  <si>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</si>
  <si>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</si>
  <si>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</si>
  <si>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</si>
  <si>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</si>
  <si>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</si>
  <si>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</si>
  <si>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</si>
  <si>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</si>
  <si>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</si>
  <si>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</si>
  <si>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</si>
  <si>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</si>
  <si>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</si>
  <si>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</si>
  <si>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</si>
  <si>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disaggByST_source(Electronics Industry,HFC)</t>
  </si>
  <si>
    <t>HFC/Magnesium Production</t>
  </si>
  <si>
    <t>disaggByST_subsource(Magnesium Production,HFC)</t>
  </si>
  <si>
    <t>disaggByST_source(Electronics Industry,PFC)</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</si>
  <si>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</si>
  <si>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</si>
  <si>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</si>
  <si>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</si>
  <si>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</si>
  <si>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</si>
  <si>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</si>
  <si>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</si>
  <si>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</si>
  <si>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disaggByST_source(Electronics Industry,SF6)</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</si>
  <si>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</si>
  <si>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</si>
  <si>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</si>
  <si>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</si>
  <si>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</si>
  <si>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</si>
  <si>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</si>
  <si>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</si>
  <si>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</si>
  <si>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Business as Usual</t>
  </si>
  <si>
    <t>abrv</t>
  </si>
  <si>
    <t>state</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</si>
  <si>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</si>
  <si>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</si>
  <si>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</si>
  <si>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</si>
  <si>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</si>
  <si>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</si>
  <si>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</si>
  <si>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</si>
  <si>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</si>
  <si>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1 description</t>
  </si>
  <si>
    <t>target 2 title</t>
  </si>
  <si>
    <t>target 2 year</t>
  </si>
  <si>
    <t>target 2 min value</t>
  </si>
  <si>
    <t>target 2 max value</t>
  </si>
  <si>
    <t>target 2 description</t>
  </si>
  <si>
    <t>Alaska</t>
  </si>
  <si>
    <t>Alabama</t>
  </si>
  <si>
    <t>Arkansas</t>
  </si>
  <si>
    <t>Arizona</t>
  </si>
  <si>
    <t>California</t>
  </si>
  <si>
    <t xml:space="preserve">California enacted its current statutory target of reaching net-zero carbon dioxide emissions by 2045 in 2022. In 2016, California set a statutory target to reduce GHG emissions 40% below 1990 levels by 2030. </t>
  </si>
  <si>
    <t>40% below 1990 levels by 2030</t>
  </si>
  <si>
    <t xml:space="preserve">California set a statutory target to reduce GHG emissions 40% below 1990 levels by 2030. </t>
  </si>
  <si>
    <t>Net-zero carbon dioxide by 2045</t>
  </si>
  <si>
    <t>California enacted its current statutory target of reaching net-zero carbon dioxide emissions by 2045 in 2022.</t>
  </si>
  <si>
    <t>Colorado</t>
  </si>
  <si>
    <t>Colorado updated its statutory target in 2023 to reduce 2025 greenhouse gas emissions by at least 26%, 2030 greenhouse gas emissions by at least 50%, and 2050 greenhouse gas emissions by at least 90% of the levels of statewide greenhouse gas emissions that existed in 2005.</t>
  </si>
  <si>
    <t>50% below 2005 levels by 2030</t>
  </si>
  <si>
    <t xml:space="preserve">Colorado updated its statutory target in 2023 to reduce 2030 greenhouse gas emissions by 50% below 2005 levels. </t>
  </si>
  <si>
    <t>90% below 2005 levels by 2050</t>
  </si>
  <si>
    <t xml:space="preserve">Colorado updated its statutory target in 2023 to reduce 2050 greenhouse gas emissions by 90% below 2005 levels. </t>
  </si>
  <si>
    <t>Connecticut</t>
  </si>
  <si>
    <t>Connecticut codified in 2022 a statutory target to reduce GHG emissions 45% below 2001 levels by 2030. Additionally, the state set statutory targets in 2008 to reduce GHG emissions at least 80% below 2001 levels by 2050.</t>
  </si>
  <si>
    <t>45% below 2001 levels by 2030</t>
  </si>
  <si>
    <t xml:space="preserve">Connecticut codified in 2022 a statutory target to reduce GHG emissions 45% below 2001 levels by 2030. </t>
  </si>
  <si>
    <t>80% below 2001 levels by 2050</t>
  </si>
  <si>
    <t>Connecticut set statutory targets in 2008 to reduce GHG emissions at least 80% below 2001 levels by 2050.</t>
  </si>
  <si>
    <t>Delaware</t>
  </si>
  <si>
    <t>Delaware enacted a statutory target in 2023 to reduce GHG emissions 50% below 2005 levels by 2030, and to have net-zero GHG emissions by 2050.</t>
  </si>
  <si>
    <t>Delaware enacted a statutory target in 2023 to reduce GHG emissions 50% below 2005 levels by 2030.</t>
  </si>
  <si>
    <t>Net-zero emissions by 2050</t>
  </si>
  <si>
    <t>Delaware enacted a statutory target in 2023 to have net-zero GHG emissions by 2050.</t>
  </si>
  <si>
    <t>Florida</t>
  </si>
  <si>
    <t>Florida set executive targets in 2007 to reduce GHG emissions to 1990 levels by 2025, and to reduce emissions by 80% of 1990 levels by 2050.</t>
  </si>
  <si>
    <t>80% below 1990 levels by 2050</t>
  </si>
  <si>
    <t>Florida set executive targets in 2007 to reduce GHG emissions by 80% of 1990 levels by 2050.</t>
  </si>
  <si>
    <t>Georgia</t>
  </si>
  <si>
    <t>Hawaii</t>
  </si>
  <si>
    <t>Iowa</t>
  </si>
  <si>
    <t>Idaho</t>
  </si>
  <si>
    <t>Illinois</t>
  </si>
  <si>
    <t>Indiana</t>
  </si>
  <si>
    <t>Kansas</t>
  </si>
  <si>
    <t>Kentucky</t>
  </si>
  <si>
    <t>The Kentucky Climate Action Plan Council, created by a Governor-issued report, recommended a target in 2011 to achieve a 20% reduction in GHG emissions below 1990 levels by 2030.</t>
  </si>
  <si>
    <t>20% below 1990 levels by 2030</t>
  </si>
  <si>
    <t>Louisiana</t>
  </si>
  <si>
    <t>Louisiana set executive targets in 2020 to reduce net GHG emissions 26–28% by 2025 and 40–50% by 2030, compared to 2005 levels. The targets also aim for net-zero GHG emissions by 2050.</t>
  </si>
  <si>
    <t>40-50% below 2005 levels by 2030</t>
  </si>
  <si>
    <t>Louisiana set executive targets in 2020 to reduce net GHG emissions 40–50% by 2030 compared to 2005 levels.</t>
  </si>
  <si>
    <t>Louisiana set executive targets in 2020 to achieve net-zero GHG emissions by 2050.</t>
  </si>
  <si>
    <t>Massachusetts</t>
  </si>
  <si>
    <t>Massachusetts enacted statutory targets in 2021 to achieve net-zero emissions by 2050. the state set interim targets of reducing emissions compared to 1990 levels by 50% by 2030 and at least 75% by 2040.</t>
  </si>
  <si>
    <t>75% below 1990 levels by 2040</t>
  </si>
  <si>
    <t>Massachusetts enacted statutory targets in 2021 to reduce GHG emissions 75% below 1990 levels by 2040.</t>
  </si>
  <si>
    <t>Massachusetts enacted statutory targets in 2021 to achieve net-zero emissions by 2050.</t>
  </si>
  <si>
    <t>Maryland</t>
  </si>
  <si>
    <t>Maryland enacted statutory targets in 2022 to reduce GHG emissions 60% below 2006 levels by 2031 and to achieve net-zero GHG emissions by 2045.</t>
  </si>
  <si>
    <t>60% below 2006 levels by 2031</t>
  </si>
  <si>
    <t xml:space="preserve">Maryland enacted statutory targets in 2022 to reduce GHG emissions 60% below 2006 levels by 2031. </t>
  </si>
  <si>
    <t>Net-zero emissions by 2045</t>
  </si>
  <si>
    <t>Maryland enacted statutory targets in 2022 to to achieve net-zero GHG emissions by 2045.</t>
  </si>
  <si>
    <t>Maine</t>
  </si>
  <si>
    <t>Maine set an executive target in 2019 to achieve net-zero GHG emissions by 2050, and enacted statutory targets in 2019 to reduce GHG emissions 45% below 1990 levels by 2030 and 80% below 1990 levels by 2050.</t>
  </si>
  <si>
    <t>45% below 1990 levels by 2030</t>
  </si>
  <si>
    <t>Maine enacted statutory targets in 2019 to reduce GHG emissions 45% below 1990 levels by 2030.</t>
  </si>
  <si>
    <t>Maine set an executive target in 2019 to achieve net-zero GHG emissions by 2050.</t>
  </si>
  <si>
    <t>Michigan</t>
  </si>
  <si>
    <t>Michigan set an executive target in 2020 to achieve economy-wide carbon neutrality by no later than 2050. The target includes interim goals reducing GHG emissions 28% by 2025, and 52% by 2030 below 2005 levels.</t>
  </si>
  <si>
    <t>52% below 2005 levels by 2030</t>
  </si>
  <si>
    <t xml:space="preserve">Michigan set an executive target in 2020 to reduce GHG emissions 52% by 2030 below 2005 levels. </t>
  </si>
  <si>
    <t>Net-zero economy by 2050</t>
  </si>
  <si>
    <t>Michigan set an executive target in 2020 to achieve economy-wide carbon neutrality by no later than 2050.</t>
  </si>
  <si>
    <t>Minnesota</t>
  </si>
  <si>
    <t>Minnesota enacted statutory targets in 2007 to reduce GHG emissions 30% below 2005 levels by 2025 and 80% below 2005 levels by 2050.</t>
  </si>
  <si>
    <t>30% below 2005 levels by 2025</t>
  </si>
  <si>
    <t>Minnesota enacted statutory targets in 2007 to reduce GHG emissions 30% below 2005 levels by 2025.</t>
  </si>
  <si>
    <t>80% below 2005 levels by 2050</t>
  </si>
  <si>
    <t>Minnesota enacted statutory targets in 2007 to reduce GHG emissions  80% below 2005 levels by 2050.</t>
  </si>
  <si>
    <t>Missouri</t>
  </si>
  <si>
    <t>Mississippi</t>
  </si>
  <si>
    <t>Montana</t>
  </si>
  <si>
    <t>The Montana Climate Solutions Council, created by the Governor, recommended a target in 2020 to achieve economy-wide GHG neutrality between 2045–2050.</t>
  </si>
  <si>
    <t>North Carolina</t>
  </si>
  <si>
    <t>North Carolina set an executive target in 2022 to reduce GHG emissions 50% below 2005 levels by 2030, and to reach net-zero GHG emissions no later than 2050.</t>
  </si>
  <si>
    <t>North Carolina set an executive target in 2022 to reduce GHG emissions 50% below 2005 levels by 2030.</t>
  </si>
  <si>
    <t xml:space="preserve">North Carolina set an executive target in 2022 to reach net-zero emissions no later than 2050. </t>
  </si>
  <si>
    <t>North Dakota</t>
  </si>
  <si>
    <t>Nebraska</t>
  </si>
  <si>
    <t>New Hampshire</t>
  </si>
  <si>
    <t>The New Hampshire Climate Action Plan, initiated by the Governor, recommended targets in 2009 to reduce GHG emissions 20% below 1990 levels by 2025 and 80% below 1990 levels by 2050.</t>
  </si>
  <si>
    <t>20% below 1990 levels by 2025</t>
  </si>
  <si>
    <t>The New Hampshire Climate Action Plan, initiated by the Governor, recommended targets in 2009 to reduce GHG emissions 20% below 1990 levels by 2025.</t>
  </si>
  <si>
    <t>The New Hampshire Climate Action Plan, initiated by the Governor, recommended targets in 2009 to reduce GHG emissions 80% below 1990 levels by 2050.</t>
  </si>
  <si>
    <t>New Jersey</t>
  </si>
  <si>
    <t>New Jersey enacted statutory targets in 2007 to reduce GHG emissions by 80% below 2006 levels by 2050. An additional interim executive target of 50% reduction below 2006 levels by 2030 was set in 2021.</t>
  </si>
  <si>
    <t>50% below 2006 levels by 2030</t>
  </si>
  <si>
    <t>New Jersey enacted statutory targets in 2021 to reduce GHG emissions 50% below 2006 levels by 2030.</t>
  </si>
  <si>
    <t>80% below 2006 levels by 2050</t>
  </si>
  <si>
    <t xml:space="preserve">New Jersey enacted statutory targets in 2007 to reduce GHG emissions by 80% below 2006 levels by 2050. </t>
  </si>
  <si>
    <t>New Mexico</t>
  </si>
  <si>
    <t>New Mexico set an executive target in 2019 to reduce GHG emissions 45% below 2005 levels by 2030.</t>
  </si>
  <si>
    <t>45% below 2005 levels by 2030</t>
  </si>
  <si>
    <t>Nevada</t>
  </si>
  <si>
    <t xml:space="preserve">Nevada enacted statutory and executive targets in 2019 to reduce GHG emissions 28% by 2025 and 45% by 2030, compared to 2005 levels, and reach zero or near-zero by 2050. </t>
  </si>
  <si>
    <t xml:space="preserve">Nevada enacted statutory and executive targets in 2019 to reduce GHG emissions 45% by 2030 compared to 2005 levels. </t>
  </si>
  <si>
    <t xml:space="preserve">Nevada enacted statutory and executive targets in 2019 to reach zero or near-zero emissions by 2050. </t>
  </si>
  <si>
    <t>New York</t>
  </si>
  <si>
    <t>New York enacted statutory targets in 2019 to reduce GHG emissions 40% below 1990 levels by 2030 and no less than 85% below 1990 levels by 2050. The targets also aim for net-zero GHG emissions by 2050.</t>
  </si>
  <si>
    <t>New York enacted statutory targets in 2019 to reduce GHG emissions 40% below 1990 levels by 2030.</t>
  </si>
  <si>
    <t>New York enacted statutory targets in 2019 aiming for net-zero GHG emissions by 2050.</t>
  </si>
  <si>
    <t>Ohio</t>
  </si>
  <si>
    <t>Oklahoma</t>
  </si>
  <si>
    <t>Oregon</t>
  </si>
  <si>
    <t>Oregon set executive targets in 2020 to reduce GHG emissions 45% below 1990 levels by 2035 and 80% below 1990 levels by 2050. In 2007, the state  enacted statutory targets to reduce GHG emissions 75% below 1990 levels by 2050.</t>
  </si>
  <si>
    <t>45% below 1990 levels by 2035</t>
  </si>
  <si>
    <t>Oregon set executive targets in 2020 to reduce GHG emissions 45% below 1990 levels by 2035.</t>
  </si>
  <si>
    <t>Oregon set executive targets in 2020 to reduce GHG emissions 80% below 1990 levels by 2050.</t>
  </si>
  <si>
    <t>Pennsylvania</t>
  </si>
  <si>
    <t>Pennsylvania set executive targets in 2019 to reduce GHG emissions 26% below 2005 levels by 2025 and 80% below 2005 levels by 2050.</t>
  </si>
  <si>
    <t>26% below 2005 levels by 2025</t>
  </si>
  <si>
    <t>Pennsylvania set executive targets in 2019 to reduce GHG emissions 26% below 2005 levels by 2025.</t>
  </si>
  <si>
    <t>Pennsylvania set executive targets in 2019 to reduce GHG emissions 80% below 2005 levels by 2050.</t>
  </si>
  <si>
    <t>Rhode Island</t>
  </si>
  <si>
    <t>Rhode Island enacted statutory targets in 2021 to reduce GHG emissions 10% by 2020, 45% by 2030, 80% by 2040, all compared to 1990 levels. The statute also aims to achieve net-zero emissions by 2050.</t>
  </si>
  <si>
    <t>80% below 1990 levels by 2040</t>
  </si>
  <si>
    <t xml:space="preserve">Rhode Island enacted statutory targets in 2021 to reduce GHG emissions 80% below 1990 levels by 2040. </t>
  </si>
  <si>
    <t>Rhode Island enacted statutory targets in 2021 to achieve net-zero emissions by 2050.</t>
  </si>
  <si>
    <t>South Carolina</t>
  </si>
  <si>
    <t>South Dakota</t>
  </si>
  <si>
    <t>Tennessee</t>
  </si>
  <si>
    <t>Texas</t>
  </si>
  <si>
    <t>Utah</t>
  </si>
  <si>
    <t>Virginia</t>
  </si>
  <si>
    <t>Virginia enacted a statutory target in 2020 to achieve net-zero GHG emissions across all sectors by 2045.</t>
  </si>
  <si>
    <t>Vermont</t>
  </si>
  <si>
    <t xml:space="preserve">Vermont enacted statutory targets in 2020 to reduce GHG emissions 26% below 2005 emissions by 2025, 40% below 1990 levels by 2030, and 80% below 1990 levels by 2050.
</t>
  </si>
  <si>
    <t xml:space="preserve">Vermont enacted statutory targets in 2020 to reduce GHG emissions 40% below 1990 levels by 2030. </t>
  </si>
  <si>
    <t xml:space="preserve">Vermont enacted statutory targets in 2020 to reduce GHG emissions 80% below 1990 levels by 2050. </t>
  </si>
  <si>
    <t>Washington</t>
  </si>
  <si>
    <t>Washington enacted statutory targets in 2020 to reduce GHG emissions 45% by 2030, 70% by 2040, and 95% by 2050, all compared to 1990 levels. The targets also aim for a net-zero economy by 2050.</t>
  </si>
  <si>
    <t>Washington enacted statutory targets in 2020 to reduce GHG emissions 45% by 2030.</t>
  </si>
  <si>
    <t>Washington enacted statutory targets in 2020 to achieve a net-zero economy by 2050.</t>
  </si>
  <si>
    <t>Wisconsin</t>
  </si>
  <si>
    <t>West Virginia</t>
  </si>
  <si>
    <t>Wyoming</t>
  </si>
  <si>
    <t>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Non Solar Distributed Output; Output Electricity Generation by Type[municipal solid waste es]; Output Electricity Generation by Type[petroleum es]; Output Electricity Generation by Type[natural gas peaker es]; Output Electricity Generation by Type[natural gas steam turbine es];Output Electricity Generation by Type[natural gas combined cycle w CCS es];Output Electricity Generation by Type[natural gas combined cycle es]; Output Electricity Generation by Type[crude oil es]; Output Electricity Generation by Type[lignite es]; Output Electricity Generation by Type[hard coal w CCS es]; Output Electricity Generation by Type[hard coal es]; Output Net Imports of Electricity</t>
  </si>
  <si>
    <t>Geothermal, Biomass with CCS, Biomass, Solar Thermal, Distributed Solar PV, Utility Solar PV, Onshore Wind, Offshore Wind, Hydro, Hydrogen Combined Cycle, Hydrogen Combustion Turbine, Small Modular Reactors, Conventional Nuclear, Distributed Non-Solar, Municipal Solid Waste, Petroleum, Natural Gas Peaker, Natural Gas Steam Turbine, Natural Gas Combined Cycle with CCS, Natural Gas Combined Cycle, CHP, Lignite, Hard Coal with CCS, Hard Coal, Imported Electricity</t>
  </si>
  <si>
    <t>620e7a, 65fffb, 00b050, ff6400, f1bb18, ffff00, c2dffd, 087bf1, 004185, e5ffcc, ff9999, ccff33, 04ffaf, bfb088, ff00ff, 000000, f593e0, ff0000, 9b1cb0, c01b00, 6e8000, 004d10, 009999, 969696, b49f00</t>
  </si>
  <si>
    <t>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Electricity Generation by Type[municipal solid waste es]; Output Change in Electricity Generation by Type[petroleum es];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es]; Output Change in Electricity Generation by Type[hard coal w CCS es]; Output Change in Electricity Generation by Type[hard coal es]; Output Change in Net Imports of Electricity</t>
  </si>
  <si>
    <t>Geothermal, Biomass with CCS, Biomass, Solar Thermal, Distributed Solar PV,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CHP, Lignite, Hard Coal with CCS, Hard Coal, Imported Electricity</t>
  </si>
  <si>
    <t>Output Grid Battery Storage Capacity; 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Non Solar Distributed Capacity; Output Electricity Generation Capacity[municipal solid waste es]; Output Electricity Generation Capacity[petroleum es];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es]; Output Electricity Generation Capacity[hard coal w CCS es]; Output Electricity Generation Capacity[hard coal es]</t>
  </si>
  <si>
    <t>Battery Storage, Geothermal, Biomass with CCS, Biomass, Solar Thermal, Distributed Solar PV, Utility Solar PV, Onshore Wind, Offshore Wind, Hydro, Hydrogen Combined Cycle, Hydrogen Combustion Turbine, Small Modular Reactors, Conventional Nuclear, Distributed Non-Solar, Municipal Solid Waste, Petroleum, Natural Gas Peaker, Natural Gas Steam Turbine, Natural Gas Combined Cycle with CCS, Natural Gas Combined Cycle, CHP, Lignite, Hard Coal with CCS, Hard Coal</t>
  </si>
  <si>
    <t>af64ff, 620e7a, 65fffb, 00b050, ff6400, f1bb18, ffff00, c2dffd, 087bf1, 004185, e5ffcc, ff9999, ccff33, 04ffaf, bfb088, ff00ff, 000000, f593e0, ff0000, 9b1cb0, c01b00, 6e8000, 004d10, 009999, 969696</t>
  </si>
  <si>
    <t>Output Change in Grid Battery Storage Capacity; 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Electricity Generation Capacity[municipal solid waste es]; Output Change in Electricity Generation Capacity[petroleum es];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es]; Output Change in Electricity Generation Capacity[hard coal w CCS es]; Output Change in Electricity Generation Capacity[hard coal es]</t>
  </si>
  <si>
    <t>Battery Storage, Geothermal, Biomass with CCS, Biomass, Solar Thermal, Distributed Solar PV,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CHP, Lignite, Hard Coal with CCS, Hard Coal</t>
  </si>
  <si>
    <t>af64ff, 620e7a, 65fffb, 00b050, ff6400, f1bb18, ffff00, c2dffd, 087bf1, 004185, e5ffcc, ff9999, ccff33, 04ffaf, ff00ff, 000000, f593e0, ff0000, 9b1cb0, c01b00, 6e8000, 004d10, 009999, 969696</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</si>
  <si>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Distributed Non-Solar, Municipal Solid Waste, Other Petroleum, Heavy or Residual Fuel Oil, CHP, Natural Gas Peaker, Natural Gas Combined Cycle with CCS, Natural Gas Combined Cycle, Natural Gas Steam Turbine, Lignite with CCS, Lignite, Hard Coal with CCS, Hard Coal, Electricity Exports, Demand Altering Technologies (Positive)</t>
  </si>
  <si>
    <t>yes</t>
  </si>
  <si>
    <t>no</t>
  </si>
  <si>
    <t>PLANAbPiaSY</t>
  </si>
  <si>
    <t>EIAE- BIE</t>
  </si>
  <si>
    <t>EIAE- BEE</t>
  </si>
  <si>
    <t>DRC-PADRC</t>
  </si>
  <si>
    <t>DRC-BDRC</t>
  </si>
  <si>
    <t>BCRbq - 2024-2050</t>
  </si>
  <si>
    <t>SYC</t>
  </si>
  <si>
    <t>BRPSDbS</t>
  </si>
  <si>
    <t>BESP</t>
  </si>
  <si>
    <t xml:space="preserve">Charger plugs/ 100k </t>
  </si>
  <si>
    <t>BFPIaE-exports</t>
  </si>
  <si>
    <t>BFPIaE-production</t>
  </si>
  <si>
    <t>Exports Percentage</t>
  </si>
  <si>
    <t>BCEU</t>
  </si>
  <si>
    <t>Does this state follow:</t>
  </si>
  <si>
    <t>RACP</t>
  </si>
  <si>
    <t>afforestation and reforestation</t>
  </si>
  <si>
    <t>land per year</t>
  </si>
  <si>
    <t>imports 2008</t>
  </si>
  <si>
    <t>imports  2021</t>
  </si>
  <si>
    <t>delta imports (%)</t>
  </si>
  <si>
    <t>exports 2008</t>
  </si>
  <si>
    <t>exports 2021</t>
  </si>
  <si>
    <t>delta exports (%)</t>
  </si>
  <si>
    <t>Potential Additional DR Capacity (MW) 2050</t>
  </si>
  <si>
    <t>2021 Demand Response (MW)</t>
  </si>
  <si>
    <t>2050  Demand Response (MW)</t>
  </si>
  <si>
    <t>hard coal retiring</t>
  </si>
  <si>
    <t>natural gas nonpeaker retiring</t>
  </si>
  <si>
    <t>nuclear retiring</t>
  </si>
  <si>
    <t>biomass retiring</t>
  </si>
  <si>
    <t>petroleum retiring</t>
  </si>
  <si>
    <t>natural gas peaker retiring</t>
  </si>
  <si>
    <t>lignite retiring</t>
  </si>
  <si>
    <t>hard coal SYC</t>
  </si>
  <si>
    <t>natural gas nonpeaker SYC</t>
  </si>
  <si>
    <t>nuclear SYC</t>
  </si>
  <si>
    <t>hydro SYC</t>
  </si>
  <si>
    <t>onshore wind SYC</t>
  </si>
  <si>
    <t>solar PV SYC</t>
  </si>
  <si>
    <t>solar thermal SYC</t>
  </si>
  <si>
    <t>biomass SYC</t>
  </si>
  <si>
    <t>geothermal SYC</t>
  </si>
  <si>
    <t>petroleum SYC</t>
  </si>
  <si>
    <t>natural gas peaker SYC</t>
  </si>
  <si>
    <t>lignite SYC</t>
  </si>
  <si>
    <t>offshore wind SYC</t>
  </si>
  <si>
    <t>crude oil SYC</t>
  </si>
  <si>
    <t>heavy or residual fuel oil SYC</t>
  </si>
  <si>
    <t>municipal solid waste SYC</t>
  </si>
  <si>
    <t>100% plan?</t>
  </si>
  <si>
    <t>LDV (2024)</t>
  </si>
  <si>
    <t>HDV (2024)</t>
  </si>
  <si>
    <t>Chargers (Plugs total)</t>
  </si>
  <si>
    <t>State Population</t>
  </si>
  <si>
    <t>Plug/100k</t>
  </si>
  <si>
    <t>heavy fuel oil</t>
  </si>
  <si>
    <t>2021 commercial heating</t>
  </si>
  <si>
    <t>2050 commercial heating</t>
  </si>
  <si>
    <t>2021 commercial appliances</t>
  </si>
  <si>
    <t>2050 commercial appliances</t>
  </si>
  <si>
    <t>2021 commercial oth</t>
  </si>
  <si>
    <t>2050 commercial oth</t>
  </si>
  <si>
    <t>2021 urban heating</t>
  </si>
  <si>
    <t>2050 urban heating</t>
  </si>
  <si>
    <t>2021 urban appliances</t>
  </si>
  <si>
    <t>2050 uban appliances</t>
  </si>
  <si>
    <t>2021 urban oth</t>
  </si>
  <si>
    <t>2050 urban oth</t>
  </si>
  <si>
    <t>2021 rural heating</t>
  </si>
  <si>
    <t>2050 rural heating</t>
  </si>
  <si>
    <t>2021 rural appliances</t>
  </si>
  <si>
    <t>2050 rural appliances</t>
  </si>
  <si>
    <t>2021 rural oth</t>
  </si>
  <si>
    <t>2050 rural oth</t>
  </si>
  <si>
    <t>ACC I</t>
  </si>
  <si>
    <t>ACC II</t>
  </si>
  <si>
    <t>ACT</t>
  </si>
  <si>
    <t xml:space="preserve">Has RPS? </t>
  </si>
  <si>
    <t>ACP $/MWh</t>
  </si>
  <si>
    <t>-</t>
  </si>
  <si>
    <t>Text for Pop-Over Panel Description 
(National model)</t>
  </si>
  <si>
    <t>Text for Pop-Over Panel Description 
(State concat)</t>
  </si>
  <si>
    <t>Text for Pop-Over Panel Description (state concat 2)</t>
  </si>
  <si>
    <t>Text for Pop-Over Panel Description (state concat 3)</t>
  </si>
  <si>
    <t>Text for Pop-Over Panel Description (state concat 4)</t>
  </si>
  <si>
    <t>Text for Pop-Over Panel Description (state concat 5)</t>
  </si>
  <si>
    <t>Text for Pop-Over Panel Description (state concat 6)</t>
  </si>
  <si>
    <t>Text for Pop-Over Panel Description (state concat 7)</t>
  </si>
  <si>
    <t>Text for Pop-Over Panel Description (state concat 8)</t>
  </si>
  <si>
    <t>Text for Pop-Over Panel Description (state concat 9)</t>
  </si>
  <si>
    <t>**Description:** This policy replaces the specified fraction of newly sold non-electric building components of the selected type(s) in buildings of the selected type(s) with electricity-using components. // **Guidance for setting values:** //</t>
  </si>
  <si>
    <t>Renewable Portfolio Std Percentage </t>
  </si>
  <si>
    <t xml:space="preserve">**Description:** This policy specifies an increase in the fraction of electricity generation that must come from qualifying carbon-free sources (wind, solar, biomass, nuclear, hydro, geothermal, ccs, and hydrogen) in 2050. This policy has no effect until the user-set value exceeds the existing fraction of carbon-free electricity and any carbon-free electricity standards which have been enacted at the state level. To use this policy, turn the associated 'Non BAU RPS Qualifying Resources' policy to ON and the 'Lift the Clean Electricity Standard Alternative Compliance Payment' policy to ON. // **Guidance for setting values:** </t>
  </si>
  <si>
    <t>**Description:** This policy increases or decreases the amount of electricity exported from the United States to Canada and Mexico.  It does not cause the construction or removal of transmission lines linking these countries. // **Guidance for setting values:**</t>
  </si>
  <si>
    <t xml:space="preserve">**Description:** This policy increases or decreases the amount of electricity imported to the United States from Canada and Mexico.  It does not cause the construction or removal of transmission lines linking these countries. // **Guidance for setting values:** </t>
  </si>
  <si>
    <t>**Description:**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 **Guidance for setting values:**</t>
  </si>
  <si>
    <t xml:space="preserve">**Description:** This policy is a subsidy paid by the government to electricity suppliers per unit of new capacity constructed.  This only applies to utilities, not distributed systems (such as rooftop solar). // **Guidance for setting values:** // </t>
  </si>
  <si>
    <t xml:space="preserve">**Nuclear:** The U.S. Federal Government has guaranteed billions of dollars of loans for the construction new nuclear plants and has funded billions of dollars of nuclear technology R&amp;D.  The construction of two new reactors at the Vogtle power plant, the only advanced nuclear energy project under construction in the U.S., has received $12 billion in loan guarantees as of March 2019.  (Loan guarantees are not equivalent to subsidies dollar-for-dollar, but they lower the cost of construction by enabling the plant to access cheaper financing.) </t>
  </si>
  <si>
    <t>However, the Investment Tax Credit, a similar program for solar power, covers 30% of system costs through 2019, with declining amounts thereafter.</t>
  </si>
  <si>
    <t>//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t>
  </si>
  <si>
    <t>**Description:** This policy prevents new capacity of the selected type(s) from being built or deployed.  // **Guidance for setting values:**</t>
  </si>
  <si>
    <t xml:space="preserve">**Description:** This policy causes the specified quantity of otherwise non-retiring capacity of the selected type(s) to be retired each year. // **Guidance for setting values:** // </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</si>
  <si>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 / Equipment Efficiency Standards and Building Efficiency Codes, 2010-2025' (2011),  the Edison Foundation considered a 30% reduction in whole-building energy use (moderate case) and 40-45% (aggressive case) relative to BAU from 2010 to 2025. New Mexico adopted 2018 IECC codes in 2020-- according to US DOE, this will save buildings 30 percent in site energy use and 32 percent in energy costs. These savings are not included in the BAU.</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</si>
  <si>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 / Equipment Efficiency Standards and Building Efficiency Codes, 2010-2025' (2011),  the Edison Foundation considered a 30% reduction in whole-building energy use (moderate case) and 40-45% (aggressive case) relative to BAU from 2010 to 2025. Wisconsin adopted 2015 IECC codes in 2018-- according to US DOE, this will save buildings 11 percent in site energy use and 11 percent in energy costs compared to 2012 IECC codes.</t>
  </si>
  <si>
    <t>NM^</t>
  </si>
  <si>
    <t>WI^</t>
  </si>
  <si>
    <t xml:space="preserve">//**Passenger cars and SUVs: ** Under the Clean Air Act, California was awarded a waiver enabling the state to set vehicle emissions standards that are more stringent than federal standards. The waiver has resulted in the Advanced Clean Cars (ACC) and Advanced Clean Cars II (ACC II) regulations. Other states can also choose to adopt the regulations.  ACC  requires requires  automakers to sell ~7-10% EV sales by 2025. ACC II stipulates a 35 percent sales requirement in 2026, ramping up to a 100 percent sales target in 2035. </t>
  </si>
  <si>
    <t xml:space="preserve">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 **Buses:** Electric bus manufacturer Proterra believes all new transit bus sales could be electric as early as 2030, but transit buses make up roughly 15% of the bus fleet. // **Passenger motorbikes:** Though electric motorcycles and scooters are popular in Europe and Asia, where motorbikes are commonly used for urban transportation and commuting, electric motorbikes are not yet a significant presence in the U.S., where motorbikes are mostly used for recreation.</t>
  </si>
  <si>
    <t xml:space="preserve">Clean Electricity Standard Alternative Compliance Payment </t>
  </si>
  <si>
    <t xml:space="preserve"> If the CES credit price hits this $/MWh amount in a given year, the model will not deploy any additional CES qualifying resources in an attempt to meet the CES. Enabling this policy lifts this cap, meaning there is no price constraint on new resources.</t>
  </si>
  <si>
    <t>**Description:** This policy expands the definitions for qualifying carbon-free sources to include: nuclear, hydro, wind, solar, biomass, geothermal, municipal solid waste, carbon capture and storage, and hydrogen.//</t>
  </si>
  <si>
    <t>=J4=K38</t>
  </si>
  <si>
    <t>cement industry measures</t>
  </si>
  <si>
    <t>Cement Industry Measures</t>
  </si>
  <si>
    <t>ngp production methane capture</t>
  </si>
  <si>
    <t>Oil and Gas Production Methane Capture</t>
  </si>
  <si>
    <t>ngp production methane destruction</t>
  </si>
  <si>
    <t>Oil and Gas Production Methane Destruction</t>
  </si>
  <si>
    <t>ngp processing TnD methane capture</t>
  </si>
  <si>
    <t>Oil and Gas Processing Methane Capture</t>
  </si>
  <si>
    <t>ngp processing TnD methane destruction</t>
  </si>
  <si>
    <t>Oil and Gas Processing Methane Destruction</t>
  </si>
  <si>
    <t>chemicals f gas substitution</t>
  </si>
  <si>
    <t>F-gas Substitution</t>
  </si>
  <si>
    <t>chemicals f gas destruction</t>
  </si>
  <si>
    <t>F-gas Destruction</t>
  </si>
  <si>
    <t>chemicals f gas recovery</t>
  </si>
  <si>
    <t>F-gas Recovery</t>
  </si>
  <si>
    <t>chemicals inspct maint retrofit</t>
  </si>
  <si>
    <t>F-gas Inspection Maintenance and Retrofit, Chemicals</t>
  </si>
  <si>
    <t>coal mining methane capture</t>
  </si>
  <si>
    <t>Coal Mining Methane Capture</t>
  </si>
  <si>
    <t>coal mining methane destruction</t>
  </si>
  <si>
    <t>Coal Mining Methane Destruction</t>
  </si>
  <si>
    <t>waste management methane capture</t>
  </si>
  <si>
    <t>Waste Management Methane Capture</t>
  </si>
  <si>
    <t>waste management methane destruction</t>
  </si>
  <si>
    <t>Waste Management Methane Destruction</t>
  </si>
  <si>
    <t>agriculture crop and rice measures</t>
  </si>
  <si>
    <t>agriculture livestock measures</t>
  </si>
  <si>
    <t>agriculture tillage</t>
  </si>
  <si>
    <t>Tillage Practices</t>
  </si>
  <si>
    <t>chemicals N2O abatement</t>
  </si>
  <si>
    <t>N2O Abatement in Chemicals</t>
  </si>
  <si>
    <t>other metals inspct maint retrofit</t>
  </si>
  <si>
    <t>F-gas Inspection Maintenance and Retrofit, Other Metals</t>
  </si>
  <si>
    <t>Non BAU Increase in Process Emissions</t>
  </si>
  <si>
    <t>Process Emissions Increases</t>
  </si>
  <si>
    <t>non BAU indst process emissions</t>
  </si>
  <si>
    <t>Additional Minimum Required ZEV Sales Percentage for Model Region</t>
  </si>
  <si>
    <t>Subsidy for Grid Battery Production</t>
  </si>
  <si>
    <t>Battery Production Subsidy</t>
  </si>
  <si>
    <t>Additional Subsidy for Grid Battery Production</t>
  </si>
  <si>
    <t>elec battery production subsidy</t>
  </si>
  <si>
    <t>GRA for Battery Production Subsidy</t>
  </si>
  <si>
    <t>GRA battery production subsidy</t>
  </si>
  <si>
    <t>**Description:** This policy requires at least the specified percentage of total retail electricity demand to be generated by residential and commercial buildings' distributed solar systems (typically rooftop PV). // **Guidance for setting values:** It is typical for state policy to include 0 to 5% carve-outs. For example, Colorado has established a 3% carve-out for 2020 (though it includes non-solar on-site sources).</t>
  </si>
  <si>
    <t>**Description:** This policy requires at least the specified capacity of distributed solar be built by the model. // **Guidance for setting values:** We estimate the maximum rooftop solar potential in the U.S. at 385 GW for commercial buildings, 595 GW for urban residential buildings, and 135 GW for rural residential buildings. We recommend users not set the value above this potential.</t>
  </si>
  <si>
    <t>**Description:** Each year, the specified percentage of the selected building type(s) that existed at the start of the model run will be retrofit with more efficient heating, cooling, and envelope components. // **Guidance for setting values:** By 2050, roughly 88% of the preexisting residential buildings and 83% of the preexisting commercial buildings will still survive without major renovations, so values of 88% and 83% in 2050 will retrofit all such surviving buildings by that year.  Policy settings higher than this will retrofit all eligible buildings sooner than 2050.</t>
  </si>
  <si>
    <t>**Description:** This policy reduces methane emissions from the selected industry by increasing the capture of methane that is currently being released into the atmosphere (for example, stopping leaks from wellheads, pipes, coal mines, landfills, etc.). //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</si>
  <si>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 xml:space="preserve">**Description:**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 // **Guidance for setting values:** // 
</t>
  </si>
  <si>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required a 10% reduction in carbon intensity of the transportation fuel pool by 2020.</t>
  </si>
  <si>
    <t>**Description:** This policy represents a set of measures to reduce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</si>
  <si>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**Description:** This policy provides a dollar per metric ton CO2e subsidy, additional to any BAU subsidies.  A negative value implies a tax or removal of subsidies. // **Guidance for setting values:** The 45Q tax credits provide $85 per metric ton CO2e stored, which is included in the BAU case.</t>
  </si>
  <si>
    <t>g CO2e / 2024 dollar</t>
  </si>
  <si>
    <t>g CO2 / 2024 dollar</t>
  </si>
  <si>
    <t>2024 dollars / metric ton CO2e abated, Annual average abatement (million metric tons CO2e)</t>
  </si>
  <si>
    <t>billion 2024 dollars / year</t>
  </si>
  <si>
    <t>billion 2024 dollars</t>
  </si>
  <si>
    <t>2024 dollars / employee-year</t>
  </si>
  <si>
    <t>kilowatt-hour / 2024 dollar</t>
  </si>
  <si>
    <t>2024 dollars / megawatt-hour (MWh)</t>
  </si>
  <si>
    <t>thousand BTU / 2024 dollar</t>
  </si>
  <si>
    <t>2024 dollars / short ton</t>
  </si>
  <si>
    <t>2024 dollars / thousand cubic feet</t>
  </si>
  <si>
    <t>2024 dollars / gallon</t>
  </si>
  <si>
    <t>2024 dollars / barrel of oil</t>
  </si>
  <si>
    <t>2024 dollars / kg</t>
  </si>
  <si>
    <t>2024 dollars / kilowatt-hour (kWh)</t>
  </si>
  <si>
    <t>million 2024 dollars / megawatt (MW)</t>
  </si>
  <si>
    <t>cost of eqpt. to produce 1 kg H2/yr (2024 dollars)</t>
  </si>
  <si>
    <t>**Description:** This policy specifies the dollar per kilowatt-hour subsidy for production of vehicle batteries. This is in addition to subsidies that exist in the BAU scenario. The subsidy will only be applied to the fraction of vehicle batteries produced domestically. A negative value implies a tax or removal of subsidies. // **Guidance for setting values:** The Inflation Reduction Act includes a $35/kWh tax credit for battery cells and a $10/kWh tax credit for assembly for onroad vehicles, which are included in the BAU.</t>
  </si>
  <si>
    <t>**Description:** This policy lever tests increases in industrial process emissions relative to the BAU scenario according to schedules set via model input data. The following descriptions explain what scenarios this lever is set up to test: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in financial support for clean agricultural practices. This lever removes that financial support and the projected emissions reductions from those programs.</t>
  </si>
  <si>
    <t>**Description:** This policy provides a subsidy in units of dollar per kilowatt-hour of battery capacity produced by manufacturers. This is in addition to subsidies that exist in the BAU scenario. A negative value implies a tax or removal of subsidies.  // **Guidance for setting values:** The BAU scenario has a $45/kWh production credit provided to manufacturers reflecting the Inflation Reduction Act's 45X tax credit.</t>
  </si>
  <si>
    <t xml:space="preserve">**Description:** This policy allows users to model the emissions and cash flow impacts of a non-BAU industry CCS subsidy. For the United States, this lever is set up to test the impacts of removing all CCS subsidies flowing to industry from the BAU scenario. // **Guidance for setting values:** The United States currently offers 45Q tax credits through 2032 for CCS. Enabling this lever will remove those credits and the amount of CO2 sequestration they are estimated to incentivize. </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</si>
  <si>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A negative value implies a rollback of fuel economy standards relative to those in the BAU scenario.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This improvement is reflected in the BAU case. The National Research Council's estimated future average fuel economy is roughly 74 mpg for a midrange scenario and 94 mpg for an optimistic scenario. // **Light and Medium Commercial Trucks:** U.S. fuel economy standards for heavy-duty vehicles vary by vehicle characteristics, but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</si>
  <si>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 xml:space="preserve">**Description:** This policy causes the government to reimburse building owners for an additional percentage of the cost of new distributed solar PV capacity that is installed on or around buildings.  This is in addition to the subsidy that is included in BAU. // **Guidance for setting values:** The Inflation Reduction Act includes a 30% tax credit for residential solar through 2032, phased down to 0% by 2035. This is incorporated in the BAU scenario. </t>
  </si>
  <si>
    <t>**Description:** The BAU scenario includes all planned capacity additions (provided by the U.S. Energy Information Administration). This policy uses an alternative set of planned capacity additions. // **Guidance for setting values:** // **Offshore Wind:** When used in the context of the US NDC scenario, this policy results in roughly 30 GW of offshore wind by 2030 and 220 of offshore wind by 2050 nationwide.</t>
  </si>
  <si>
    <t>**Description:** This policy is a subsidy paid by the government to suppliers of electricity per unit of electricity generated from the selected plant type(s).This is in addition to subsidies that exist in the BAU scenario.  // **Guidance for setting values:** The U.S. provides clean electricity tax credits as part of the Inflation Reduction Act (IRA). The BAU assumes IRA tax credits will begin phasing out after the year 2039, when electricity sector emissions reach the target of 25% below 2022 levels. Tax credits are claimed as either the Investment Tax Credit (per unit capacity) or Production Tax Credit (per unit electricity generation), depending on the plant type.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$20.50 per MWh, based on assumptions on which share of new plants qualify for various bonus credits. // **Solar PV:**  We assume IRA tax credits of roughly $24.50, based on assumptions on which share of new plants qualify for various bonus credits.</t>
  </si>
  <si>
    <t>**Description:** This policy subsidizes a percentage of grid battery capacity costs, additional to any BAU capacity construction subsidies. A negative value implies a tax or removal of subsidies. // **Guidance for setting values:** The BAU scenario assumes IRA tax credits of 41.6%, based on assumptions on which share of new projects qualify for various bonus credits.</t>
  </si>
  <si>
    <t>**Description:** This policy specifies the fraction of CO2 emissions from industry that is captured and stored, above the amount predicted in the BAUlscenario.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</si>
  <si>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Change in Expected Power Plant Capacity Factor</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</si>
  <si>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</si>
  <si>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**Description:** This policy requires the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BAU scenario. The following descriptions detail the different vehicle types: // **Passenger cars and SUVs:** most light-duty road vehicles //**Light and Medium Commercial Trucks:** commercial trucks carrying freight, not passengers // **Buses:** including school, transit, and intercity buses // **Heavy Duty Trucks:** all other heavy road vehicles (mostly freight trucks) // **Passenger motorbikes:** registered motorcycles // **Guidance for setting values:**</t>
  </si>
  <si>
    <t>**Description:** This policy increases the sequestration of CO2 by planting forests.  Planted forests are assumed to be managed with best practices and are not used for timber harvesting. // **Guidance for setting values:**</t>
  </si>
  <si>
    <t>**Description:** This policy increases CO2 sequestration by forests through improved forest management practices. // **Guidance for setting values:** The potential for this policy lever is sourced from EPA's 2024 Forestry and Agriculture Sector Mitigation Analysis, which evaluates various carbon price scenarios across both the forestry and agriculture sectors and considers land use competition. At a level of $100 per ton, the forest management potential is roughly 80 MMT CO2e in 2050.</t>
  </si>
  <si>
    <t>Wind</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</si>
  <si>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</si>
  <si>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</si>
  <si>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</si>
  <si>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The business-as-usual case includes all planned CCUS retrofits (as modeled by the EPA for its latest Clean Air Act Section 111 regulations for power plants). Turning this policy lever on assumes those retrofits do not happen.</t>
  </si>
  <si>
    <t xml:space="preserve">**Description:**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 // **Guidance for setting values:** A value of 100% eliminates federal tax credits from the Inflation Reduction Act for wind, solar, geothermal, hydrogen, and nuclear. </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</si>
  <si>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</si>
  <si>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</si>
  <si>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**Description:** This policy is a subsidy paid by the government to electricity suppliers per unit of new capacity constructed.  This only applies to utilities, not distributed systems (such as rooftop solar). // **Guidance for setting values:** The U.S. provides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</si>
  <si>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state-level credit on top of the federal tax credits.</t>
  </si>
  <si>
    <t>**Description:**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t>
  </si>
  <si>
    <t>**Description:** Turning this policy lever on will edit the BAU assumptions for state-level minimum ZEV requirements. This is done by using different input data files for the model. In the United States model and in the various U.S. state models, turning this policy lever on reverses state-level Advanced Clean Cars and Advanced Clean Trucks requirements starting in 2025. This only has an effect if the state has adopted ACC or ACT.</t>
  </si>
  <si>
    <t xml:space="preserve">**Description:** Turning this policy lever on will edit the BAU assumptions for deployment of distributed solar. This is done by using different input data files for the model. In the United States model and in the various U.S. state models, turning this policy lever on will remove the incremental distributed solar deployments expected from the Inflation Reduction Act. // </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</si>
  <si>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2025, in the United States, roughly 95% of hydrogen is produced via steam reforming of natural gas and 5% is produced via electrolysis. These shares are projected to shift towards electrolysis in the BAU scenario due to hydrogen tax credits provided by the Inflation Reduction Act.</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</si>
  <si>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“Non-BAU Hydrogen Production Pathways lever is enabled, it causes hydrogen production pathway shifting to work in the opposite direction, shifting hydrogen production to steam methane reforming. // **Guidance for setting values:** As of 2025, in the United States, roughly 95% of hydrogen is produced via steam reforming of natural gas and 5% is produced via electrolysis. These shares are projected to shift towards electrolysis in the BAU scenario due to hydrogen tax credits provided by the Inflation Reduction Act. Enabling this lever can be used to model repealing the Inflation Reduction Act tax credits.</t>
  </si>
  <si>
    <t>DM_Scenario_clean_v4.cin</t>
  </si>
  <si>
    <t>Scenario_CurrentPolicy_v1.cin</t>
  </si>
  <si>
    <t>Scenario_HighElectrification_v7.cin</t>
  </si>
  <si>
    <t>DM Scenario Clean</t>
  </si>
  <si>
    <t>Current Policy</t>
  </si>
  <si>
    <t>High Electrification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</si>
</sst>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0.0%"/>
    <numFmt numFmtId="165" formatCode="0.0000000"/>
    <numFmt numFmtId="166" formatCode="0.000E+00"/>
    <numFmt numFmtId="167" formatCode="###0;###0"/>
    <numFmt numFmtId="168" formatCode="_-* #,##0.00_-;\-* #,##0.00_-;_-* &quot;-&quot;??_-;_-@_-"/>
    <numFmt numFmtId="169" formatCode="_-* #,##0.00\ _F_-;\-* #,##0.00\ _F_-;_-* &quot;-&quot;??\ _F_-;_-@_-"/>
    <numFmt numFmtId="170" formatCode="#,##0.0000"/>
    <numFmt numFmtId="171" formatCode="\-"/>
    <numFmt numFmtId="172" formatCode="0.000"/>
  </numFmts>
  <fonts count="96"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b/>
      <sz val="9"/>
      <name val="Times New Roman"/>
      <family val="1"/>
    </font>
    <font>
      <sz val="9"/>
      <name val="Times New Roman"/>
      <family val="1"/>
    </font>
    <font>
      <sz val="10"/>
      <name val="Arial"/>
      <family val="2"/>
    </font>
    <font>
      <sz val="14"/>
      <color theme="1"/>
      <name val="Roboto"/>
      <family val="2"/>
    </font>
    <font>
      <b/>
      <sz val="11"/>
      <color rgb="FF740000"/>
      <name val="Calibri"/>
      <family val="2"/>
      <scheme val="minor"/>
    </font>
    <font>
      <b/>
      <i/>
      <sz val="11"/>
      <color theme="1"/>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ont>
    <font>
      <sz val="11"/>
      <color theme="1"/>
      <name val="Calibri"/>
      <family val="2"/>
    </font>
    <font>
      <b/>
      <sz val="11"/>
      <color theme="1"/>
      <name val="Calibri"/>
      <family val="2"/>
    </font>
    <font>
      <sz val="11"/>
      <color rgb="FF000000"/>
      <name val="Calibri"/>
      <family val="2"/>
    </font>
    <font>
      <sz val="11"/>
      <color rgb="FF000000"/>
      <name val="Aptos"/>
      <family val="2"/>
    </font>
    <font>
      <sz val="12"/>
      <name val="Aptos"/>
      <family val="2"/>
    </font>
  </fonts>
  <fills count="100">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
      <patternFill patternType="solid">
        <fgColor theme="6" tint="0.59999389629810485"/>
        <bgColor indexed="64"/>
      </patternFill>
    </fill>
    <fill>
      <patternFill patternType="solid">
        <fgColor theme="6"/>
        <bgColor indexed="64"/>
      </patternFill>
    </fill>
  </fills>
  <borders count="85">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right/>
      <top/>
      <bottom style="medium">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medium">
        <color indexed="64"/>
      </bottom>
      <diagonal/>
    </border>
  </borders>
  <cellStyleXfs count="3479">
    <xf numFmtId="0" fontId="0" fillId="0" borderId="0"/>
    <xf numFmtId="9" fontId="16" fillId="0" borderId="0" applyFont="0" applyFill="0" applyBorder="0" applyAlignment="0" applyProtection="0"/>
    <xf numFmtId="0" fontId="17" fillId="0" borderId="0" applyNumberFormat="0" applyFill="0" applyBorder="0" applyAlignment="0" applyProtection="0"/>
    <xf numFmtId="0" fontId="21" fillId="0" borderId="0"/>
    <xf numFmtId="0" fontId="22" fillId="0" borderId="2" applyNumberFormat="0" applyProtection="0">
      <alignment wrapText="1"/>
    </xf>
    <xf numFmtId="0" fontId="21" fillId="0" borderId="3" applyNumberFormat="0" applyFont="0" applyProtection="0">
      <alignment wrapText="1"/>
    </xf>
    <xf numFmtId="43" fontId="16" fillId="0" borderId="0" applyFont="0" applyFill="0" applyBorder="0" applyAlignment="0" applyProtection="0"/>
    <xf numFmtId="0" fontId="29" fillId="0" borderId="0" applyNumberFormat="0" applyFill="0" applyBorder="0" applyAlignment="0" applyProtection="0"/>
    <xf numFmtId="0" fontId="30" fillId="0" borderId="0" applyNumberFormat="0">
      <alignment horizontal="right"/>
    </xf>
    <xf numFmtId="0" fontId="31" fillId="0" borderId="0" applyNumberFormat="0" applyFill="0" applyBorder="0" applyProtection="0">
      <alignment horizontal="left" vertical="center"/>
    </xf>
    <xf numFmtId="0" fontId="33" fillId="0" borderId="0" applyNumberFormat="0" applyFont="0" applyFill="0" applyBorder="0" applyProtection="0">
      <alignment horizontal="left" vertical="center" indent="2"/>
    </xf>
    <xf numFmtId="0" fontId="33" fillId="0" borderId="0" applyNumberFormat="0" applyFont="0" applyFill="0" applyBorder="0" applyProtection="0">
      <alignment horizontal="left" vertical="center" indent="5"/>
    </xf>
    <xf numFmtId="0" fontId="32" fillId="8" borderId="0" applyBorder="0">
      <alignment horizontal="right" vertical="center"/>
    </xf>
    <xf numFmtId="0" fontId="33" fillId="11" borderId="0" applyNumberFormat="0" applyFont="0" applyBorder="0" applyAlignment="0" applyProtection="0"/>
    <xf numFmtId="0" fontId="33" fillId="0" borderId="23"/>
    <xf numFmtId="0" fontId="32" fillId="0" borderId="26">
      <alignment horizontal="left" vertical="center" wrapText="1" indent="2"/>
    </xf>
    <xf numFmtId="0" fontId="34" fillId="0" borderId="0"/>
    <xf numFmtId="0" fontId="11" fillId="0" borderId="0"/>
    <xf numFmtId="0" fontId="37" fillId="7" borderId="31" applyNumberFormat="0" applyAlignment="0" applyProtection="0"/>
    <xf numFmtId="0" fontId="11" fillId="40" borderId="0" applyNumberFormat="0" applyBorder="0" applyAlignment="0" applyProtection="0"/>
    <xf numFmtId="0" fontId="30" fillId="9" borderId="66">
      <alignment horizontal="right" vertical="center"/>
    </xf>
    <xf numFmtId="0" fontId="33" fillId="0" borderId="0"/>
    <xf numFmtId="0" fontId="32" fillId="8" borderId="0" applyBorder="0">
      <alignment horizontal="right" vertical="center"/>
    </xf>
    <xf numFmtId="0" fontId="32" fillId="8" borderId="34">
      <alignment horizontal="right" vertical="center"/>
    </xf>
    <xf numFmtId="0" fontId="30" fillId="9" borderId="65">
      <alignment horizontal="right" vertical="center"/>
    </xf>
    <xf numFmtId="0" fontId="32" fillId="0" borderId="68">
      <alignment horizontal="left" vertical="center" wrapText="1" indent="2"/>
    </xf>
    <xf numFmtId="0" fontId="32" fillId="0" borderId="0" applyBorder="0">
      <alignment horizontal="right" vertical="center"/>
    </xf>
    <xf numFmtId="0" fontId="30" fillId="9" borderId="66">
      <alignment horizontal="right" vertical="center"/>
    </xf>
    <xf numFmtId="0" fontId="54" fillId="78" borderId="62" applyNumberFormat="0" applyAlignment="0" applyProtection="0"/>
    <xf numFmtId="4" fontId="30" fillId="9" borderId="67">
      <alignment horizontal="right" vertical="center"/>
    </xf>
    <xf numFmtId="0" fontId="32" fillId="0" borderId="24" applyNumberFormat="0" applyFill="0" applyAlignment="0" applyProtection="0"/>
    <xf numFmtId="0" fontId="30" fillId="0" borderId="40">
      <alignment horizontal="left" vertical="top" wrapText="1"/>
    </xf>
    <xf numFmtId="0" fontId="30" fillId="9" borderId="24">
      <alignment horizontal="right" vertical="center"/>
    </xf>
    <xf numFmtId="0" fontId="30" fillId="9" borderId="24">
      <alignment horizontal="right" vertical="center"/>
    </xf>
    <xf numFmtId="0" fontId="32" fillId="0" borderId="73">
      <alignment horizontal="right" vertical="center"/>
    </xf>
    <xf numFmtId="0" fontId="30" fillId="9" borderId="37">
      <alignment horizontal="right" vertical="center"/>
    </xf>
    <xf numFmtId="0" fontId="32" fillId="0" borderId="24">
      <alignment horizontal="right" vertical="center"/>
    </xf>
    <xf numFmtId="0" fontId="73" fillId="0" borderId="63" applyNumberFormat="0" applyFill="0" applyAlignment="0" applyProtection="0"/>
    <xf numFmtId="0" fontId="44" fillId="8" borderId="24">
      <alignment horizontal="right" vertical="center"/>
    </xf>
    <xf numFmtId="0" fontId="32" fillId="11" borderId="24"/>
    <xf numFmtId="0" fontId="33" fillId="81" borderId="64" applyNumberFormat="0" applyFont="0" applyAlignment="0" applyProtection="0"/>
    <xf numFmtId="0" fontId="30" fillId="9" borderId="65">
      <alignment horizontal="right" vertical="center"/>
    </xf>
    <xf numFmtId="0" fontId="30" fillId="8" borderId="24">
      <alignment horizontal="right" vertical="center"/>
    </xf>
    <xf numFmtId="0" fontId="30" fillId="8" borderId="35">
      <alignment horizontal="right" vertical="center"/>
    </xf>
    <xf numFmtId="0" fontId="32" fillId="0" borderId="35">
      <alignment horizontal="right" vertical="center"/>
    </xf>
    <xf numFmtId="4" fontId="33" fillId="0" borderId="0"/>
    <xf numFmtId="0" fontId="30" fillId="9" borderId="38">
      <alignment horizontal="right" vertical="center"/>
    </xf>
    <xf numFmtId="0" fontId="30" fillId="9" borderId="35">
      <alignment horizontal="right" vertical="center"/>
    </xf>
    <xf numFmtId="0" fontId="30" fillId="9" borderId="36">
      <alignment horizontal="right" vertical="center"/>
    </xf>
    <xf numFmtId="4" fontId="30" fillId="9" borderId="37">
      <alignment horizontal="right" vertical="center"/>
    </xf>
    <xf numFmtId="0" fontId="32" fillId="0" borderId="0"/>
    <xf numFmtId="0" fontId="32" fillId="59" borderId="24">
      <alignment horizontal="right" vertical="center"/>
    </xf>
    <xf numFmtId="0" fontId="32" fillId="59" borderId="0" applyBorder="0">
      <alignment horizontal="right" vertical="center"/>
    </xf>
    <xf numFmtId="0" fontId="33" fillId="0" borderId="0"/>
    <xf numFmtId="0" fontId="33" fillId="58" borderId="24"/>
    <xf numFmtId="4" fontId="33" fillId="0" borderId="0"/>
    <xf numFmtId="4" fontId="32" fillId="0" borderId="24" applyFill="0" applyBorder="0" applyProtection="0">
      <alignment horizontal="right" vertical="center"/>
    </xf>
    <xf numFmtId="0" fontId="47" fillId="0" borderId="0" applyNumberFormat="0" applyFill="0" applyBorder="0" applyAlignment="0" applyProtection="0"/>
    <xf numFmtId="4" fontId="33" fillId="0" borderId="0"/>
    <xf numFmtId="4" fontId="33" fillId="0" borderId="0"/>
    <xf numFmtId="0" fontId="11" fillId="0" borderId="0"/>
    <xf numFmtId="4" fontId="44" fillId="8" borderId="65">
      <alignment horizontal="right" vertical="center"/>
    </xf>
    <xf numFmtId="0" fontId="32" fillId="11" borderId="24"/>
    <xf numFmtId="0" fontId="30" fillId="9" borderId="37">
      <alignment horizontal="right" vertical="center"/>
    </xf>
    <xf numFmtId="0" fontId="32" fillId="0" borderId="73" applyNumberFormat="0" applyFill="0" applyAlignment="0" applyProtection="0"/>
    <xf numFmtId="4" fontId="32" fillId="11" borderId="65"/>
    <xf numFmtId="0" fontId="66" fillId="65" borderId="62" applyNumberFormat="0" applyAlignment="0" applyProtection="0"/>
    <xf numFmtId="0" fontId="73" fillId="0" borderId="63" applyNumberFormat="0" applyFill="0" applyAlignment="0" applyProtection="0"/>
    <xf numFmtId="0" fontId="44" fillId="8" borderId="65">
      <alignment horizontal="right" vertical="center"/>
    </xf>
    <xf numFmtId="0" fontId="38" fillId="38" borderId="32" applyNumberFormat="0" applyAlignment="0" applyProtection="0"/>
    <xf numFmtId="0" fontId="39" fillId="38" borderId="31" applyNumberFormat="0" applyAlignment="0" applyProtection="0"/>
    <xf numFmtId="0" fontId="58" fillId="0" borderId="63" applyNumberFormat="0" applyFill="0" applyAlignment="0" applyProtection="0"/>
    <xf numFmtId="0" fontId="48" fillId="81" borderId="64" applyNumberFormat="0" applyFont="0" applyAlignment="0" applyProtection="0"/>
    <xf numFmtId="0" fontId="40" fillId="0" borderId="0" applyNumberFormat="0" applyFill="0" applyBorder="0" applyAlignment="0" applyProtection="0"/>
    <xf numFmtId="0" fontId="11" fillId="42" borderId="0" applyNumberFormat="0" applyBorder="0" applyAlignment="0" applyProtection="0"/>
    <xf numFmtId="0" fontId="41" fillId="0" borderId="0" applyNumberFormat="0" applyFill="0" applyBorder="0" applyAlignment="0" applyProtection="0"/>
    <xf numFmtId="0" fontId="13" fillId="0" borderId="33" applyNumberFormat="0" applyFill="0" applyAlignment="0" applyProtection="0"/>
    <xf numFmtId="0" fontId="11" fillId="52" borderId="0" applyNumberFormat="0" applyBorder="0" applyAlignment="0" applyProtection="0"/>
    <xf numFmtId="0" fontId="11" fillId="39" borderId="0" applyNumberFormat="0" applyBorder="0" applyAlignment="0" applyProtection="0"/>
    <xf numFmtId="0" fontId="11" fillId="40" borderId="0" applyNumberFormat="0" applyBorder="0" applyAlignment="0" applyProtection="0"/>
    <xf numFmtId="0" fontId="42" fillId="41" borderId="0" applyNumberFormat="0" applyBorder="0" applyAlignment="0" applyProtection="0"/>
    <xf numFmtId="0" fontId="54" fillId="78" borderId="70" applyNumberFormat="0" applyAlignment="0" applyProtection="0"/>
    <xf numFmtId="0" fontId="11" fillId="42" borderId="0" applyNumberFormat="0" applyBorder="0" applyAlignment="0" applyProtection="0"/>
    <xf numFmtId="0" fontId="11" fillId="43" borderId="0" applyNumberFormat="0" applyBorder="0" applyAlignment="0" applyProtection="0"/>
    <xf numFmtId="0" fontId="42" fillId="44" borderId="0" applyNumberFormat="0" applyBorder="0" applyAlignment="0" applyProtection="0"/>
    <xf numFmtId="49" fontId="31" fillId="0" borderId="65" applyNumberFormat="0" applyFill="0" applyBorder="0" applyProtection="0">
      <alignment horizontal="left" vertical="center"/>
    </xf>
    <xf numFmtId="0" fontId="11" fillId="45" borderId="0" applyNumberFormat="0" applyBorder="0" applyAlignment="0" applyProtection="0"/>
    <xf numFmtId="0" fontId="11" fillId="46" borderId="0" applyNumberFormat="0" applyBorder="0" applyAlignment="0" applyProtection="0"/>
    <xf numFmtId="0" fontId="42" fillId="47" borderId="0" applyNumberFormat="0" applyBorder="0" applyAlignment="0" applyProtection="0"/>
    <xf numFmtId="0" fontId="73" fillId="0" borderId="63" applyNumberFormat="0" applyFill="0" applyAlignment="0" applyProtection="0"/>
    <xf numFmtId="0" fontId="11" fillId="48" borderId="0" applyNumberFormat="0" applyBorder="0" applyAlignment="0" applyProtection="0"/>
    <xf numFmtId="0" fontId="11" fillId="49" borderId="0" applyNumberFormat="0" applyBorder="0" applyAlignment="0" applyProtection="0"/>
    <xf numFmtId="0" fontId="42" fillId="50" borderId="0" applyNumberFormat="0" applyBorder="0" applyAlignment="0" applyProtection="0"/>
    <xf numFmtId="0" fontId="66" fillId="65" borderId="62" applyNumberFormat="0" applyAlignment="0" applyProtection="0"/>
    <xf numFmtId="0" fontId="11" fillId="51" borderId="0" applyNumberFormat="0" applyBorder="0" applyAlignment="0" applyProtection="0"/>
    <xf numFmtId="0" fontId="11" fillId="52" borderId="0" applyNumberFormat="0" applyBorder="0" applyAlignment="0" applyProtection="0"/>
    <xf numFmtId="0" fontId="42" fillId="53" borderId="0" applyNumberFormat="0" applyBorder="0" applyAlignment="0" applyProtection="0"/>
    <xf numFmtId="49" fontId="32" fillId="0" borderId="65" applyNumberFormat="0" applyFont="0" applyFill="0" applyBorder="0" applyProtection="0">
      <alignment horizontal="left" vertical="center" indent="2"/>
    </xf>
    <xf numFmtId="0" fontId="11" fillId="54" borderId="0" applyNumberFormat="0" applyBorder="0" applyAlignment="0" applyProtection="0"/>
    <xf numFmtId="0" fontId="11" fillId="55" borderId="0" applyNumberFormat="0" applyBorder="0" applyAlignment="0" applyProtection="0"/>
    <xf numFmtId="0" fontId="42" fillId="56" borderId="0" applyNumberFormat="0" applyBorder="0" applyAlignment="0" applyProtection="0"/>
    <xf numFmtId="0" fontId="32" fillId="0" borderId="24" applyNumberFormat="0" applyFill="0" applyAlignment="0" applyProtection="0"/>
    <xf numFmtId="0" fontId="30" fillId="9" borderId="24">
      <alignment horizontal="right" vertical="center"/>
    </xf>
    <xf numFmtId="0" fontId="30" fillId="9" borderId="24">
      <alignment horizontal="right" vertical="center"/>
    </xf>
    <xf numFmtId="0" fontId="32" fillId="0" borderId="26">
      <alignment horizontal="left" vertical="center" wrapText="1" indent="2"/>
    </xf>
    <xf numFmtId="0" fontId="30" fillId="9" borderId="37">
      <alignment horizontal="right" vertical="center"/>
    </xf>
    <xf numFmtId="0" fontId="32" fillId="0" borderId="24">
      <alignment horizontal="right" vertical="center"/>
    </xf>
    <xf numFmtId="0" fontId="44" fillId="8" borderId="24">
      <alignment horizontal="right" vertical="center"/>
    </xf>
    <xf numFmtId="0" fontId="32" fillId="11" borderId="24"/>
    <xf numFmtId="0" fontId="30" fillId="8" borderId="24">
      <alignment horizontal="right" vertical="center"/>
    </xf>
    <xf numFmtId="0" fontId="30" fillId="9" borderId="36">
      <alignment horizontal="right" vertical="center"/>
    </xf>
    <xf numFmtId="0" fontId="46" fillId="0" borderId="0" applyNumberFormat="0" applyFill="0" applyBorder="0" applyAlignment="0" applyProtection="0"/>
    <xf numFmtId="0" fontId="48" fillId="60" borderId="0" applyNumberFormat="0" applyBorder="0" applyAlignment="0" applyProtection="0"/>
    <xf numFmtId="0" fontId="48" fillId="61" borderId="0" applyNumberFormat="0" applyBorder="0" applyAlignment="0" applyProtection="0"/>
    <xf numFmtId="0" fontId="48" fillId="62" borderId="0" applyNumberFormat="0" applyBorder="0" applyAlignment="0" applyProtection="0"/>
    <xf numFmtId="0" fontId="48" fillId="63" borderId="0" applyNumberFormat="0" applyBorder="0" applyAlignment="0" applyProtection="0"/>
    <xf numFmtId="0" fontId="48" fillId="64" borderId="0" applyNumberFormat="0" applyBorder="0" applyAlignment="0" applyProtection="0"/>
    <xf numFmtId="0" fontId="48" fillId="65" borderId="0" applyNumberFormat="0" applyBorder="0" applyAlignment="0" applyProtection="0"/>
    <xf numFmtId="0" fontId="33" fillId="0" borderId="0" applyNumberFormat="0" applyFont="0" applyFill="0" applyBorder="0" applyProtection="0">
      <alignment horizontal="left" vertical="center" indent="2"/>
    </xf>
    <xf numFmtId="0" fontId="33" fillId="0" borderId="0" applyNumberFormat="0" applyFont="0" applyFill="0" applyBorder="0" applyProtection="0">
      <alignment horizontal="left" vertical="center" indent="2"/>
    </xf>
    <xf numFmtId="49" fontId="32" fillId="0" borderId="24" applyNumberFormat="0" applyFont="0" applyFill="0" applyBorder="0" applyProtection="0">
      <alignment horizontal="left" vertical="center" indent="2"/>
    </xf>
    <xf numFmtId="0" fontId="48" fillId="66" borderId="0" applyNumberFormat="0" applyBorder="0" applyAlignment="0" applyProtection="0"/>
    <xf numFmtId="0" fontId="48" fillId="67" borderId="0" applyNumberFormat="0" applyBorder="0" applyAlignment="0" applyProtection="0"/>
    <xf numFmtId="0" fontId="48" fillId="68" borderId="0" applyNumberFormat="0" applyBorder="0" applyAlignment="0" applyProtection="0"/>
    <xf numFmtId="0" fontId="48" fillId="63" borderId="0" applyNumberFormat="0" applyBorder="0" applyAlignment="0" applyProtection="0"/>
    <xf numFmtId="0" fontId="48" fillId="66" borderId="0" applyNumberFormat="0" applyBorder="0" applyAlignment="0" applyProtection="0"/>
    <xf numFmtId="0" fontId="48" fillId="69" borderId="0" applyNumberFormat="0" applyBorder="0" applyAlignment="0" applyProtection="0"/>
    <xf numFmtId="0" fontId="33" fillId="0" borderId="0" applyNumberFormat="0" applyFont="0" applyFill="0" applyBorder="0" applyProtection="0">
      <alignment horizontal="left" vertical="center" indent="5"/>
    </xf>
    <xf numFmtId="0" fontId="33" fillId="0" borderId="0" applyNumberFormat="0" applyFont="0" applyFill="0" applyBorder="0" applyProtection="0">
      <alignment horizontal="left" vertical="center" indent="5"/>
    </xf>
    <xf numFmtId="49" fontId="32" fillId="0" borderId="36" applyNumberFormat="0" applyFont="0" applyFill="0" applyBorder="0" applyProtection="0">
      <alignment horizontal="left" vertical="center" indent="5"/>
    </xf>
    <xf numFmtId="0" fontId="50" fillId="70" borderId="0" applyNumberFormat="0" applyBorder="0" applyAlignment="0" applyProtection="0"/>
    <xf numFmtId="0" fontId="50" fillId="67" borderId="0" applyNumberFormat="0" applyBorder="0" applyAlignment="0" applyProtection="0"/>
    <xf numFmtId="0" fontId="50" fillId="68" borderId="0" applyNumberFormat="0" applyBorder="0" applyAlignment="0" applyProtection="0"/>
    <xf numFmtId="0" fontId="50" fillId="71" borderId="0" applyNumberFormat="0" applyBorder="0" applyAlignment="0" applyProtection="0"/>
    <xf numFmtId="0" fontId="50" fillId="72" borderId="0" applyNumberFormat="0" applyBorder="0" applyAlignment="0" applyProtection="0"/>
    <xf numFmtId="0" fontId="50" fillId="73" borderId="0" applyNumberFormat="0" applyBorder="0" applyAlignment="0" applyProtection="0"/>
    <xf numFmtId="0" fontId="50" fillId="74" borderId="0" applyNumberFormat="0" applyBorder="0" applyAlignment="0" applyProtection="0"/>
    <xf numFmtId="0" fontId="50" fillId="75" borderId="0" applyNumberFormat="0" applyBorder="0" applyAlignment="0" applyProtection="0"/>
    <xf numFmtId="0" fontId="50" fillId="76" borderId="0" applyNumberFormat="0" applyBorder="0" applyAlignment="0" applyProtection="0"/>
    <xf numFmtId="0" fontId="50" fillId="71" borderId="0" applyNumberFormat="0" applyBorder="0" applyAlignment="0" applyProtection="0"/>
    <xf numFmtId="0" fontId="50" fillId="72" borderId="0" applyNumberFormat="0" applyBorder="0" applyAlignment="0" applyProtection="0"/>
    <xf numFmtId="0" fontId="50" fillId="77" borderId="0" applyNumberFormat="0" applyBorder="0" applyAlignment="0" applyProtection="0"/>
    <xf numFmtId="0" fontId="31" fillId="59" borderId="0" applyBorder="0" applyAlignment="0"/>
    <xf numFmtId="4" fontId="31" fillId="59" borderId="0" applyBorder="0" applyAlignment="0"/>
    <xf numFmtId="4" fontId="32" fillId="59" borderId="0" applyBorder="0">
      <alignment horizontal="right" vertical="center"/>
    </xf>
    <xf numFmtId="4" fontId="32" fillId="8" borderId="0" applyBorder="0">
      <alignment horizontal="right" vertical="center"/>
    </xf>
    <xf numFmtId="4" fontId="32" fillId="8" borderId="0" applyBorder="0">
      <alignment horizontal="right" vertical="center"/>
    </xf>
    <xf numFmtId="4" fontId="30" fillId="8" borderId="24">
      <alignment horizontal="right" vertical="center"/>
    </xf>
    <xf numFmtId="4" fontId="44" fillId="8" borderId="24">
      <alignment horizontal="right" vertical="center"/>
    </xf>
    <xf numFmtId="4" fontId="30" fillId="9" borderId="24">
      <alignment horizontal="right" vertical="center"/>
    </xf>
    <xf numFmtId="4" fontId="30" fillId="9" borderId="24">
      <alignment horizontal="right" vertical="center"/>
    </xf>
    <xf numFmtId="4" fontId="30" fillId="9" borderId="36">
      <alignment horizontal="right" vertical="center"/>
    </xf>
    <xf numFmtId="4" fontId="30" fillId="9" borderId="37">
      <alignment horizontal="right" vertical="center"/>
    </xf>
    <xf numFmtId="0" fontId="49" fillId="74" borderId="0" applyNumberFormat="0" applyBorder="0" applyAlignment="0" applyProtection="0"/>
    <xf numFmtId="0" fontId="49" fillId="75" borderId="0" applyNumberFormat="0" applyBorder="0" applyAlignment="0" applyProtection="0"/>
    <xf numFmtId="0" fontId="49" fillId="76" borderId="0" applyNumberFormat="0" applyBorder="0" applyAlignment="0" applyProtection="0"/>
    <xf numFmtId="0" fontId="49" fillId="71" borderId="0" applyNumberFormat="0" applyBorder="0" applyAlignment="0" applyProtection="0"/>
    <xf numFmtId="0" fontId="49" fillId="72" borderId="0" applyNumberFormat="0" applyBorder="0" applyAlignment="0" applyProtection="0"/>
    <xf numFmtId="0" fontId="49" fillId="77" borderId="0" applyNumberFormat="0" applyBorder="0" applyAlignment="0" applyProtection="0"/>
    <xf numFmtId="0" fontId="52" fillId="61" borderId="0" applyNumberFormat="0" applyBorder="0" applyAlignment="0" applyProtection="0"/>
    <xf numFmtId="4" fontId="31" fillId="0" borderId="25" applyFill="0" applyBorder="0" applyProtection="0">
      <alignment horizontal="right" vertical="center"/>
    </xf>
    <xf numFmtId="0" fontId="54" fillId="78" borderId="42" applyNumberFormat="0" applyAlignment="0" applyProtection="0"/>
    <xf numFmtId="0" fontId="55" fillId="79" borderId="43" applyNumberFormat="0" applyAlignment="0" applyProtection="0"/>
    <xf numFmtId="168" fontId="45" fillId="0" borderId="0" applyFont="0" applyFill="0" applyBorder="0" applyAlignment="0" applyProtection="0"/>
    <xf numFmtId="169" fontId="56" fillId="0" borderId="0" applyFont="0" applyFill="0" applyBorder="0" applyAlignment="0" applyProtection="0"/>
    <xf numFmtId="168" fontId="45" fillId="0" borderId="0" applyFont="0" applyFill="0" applyBorder="0" applyAlignment="0" applyProtection="0"/>
    <xf numFmtId="0" fontId="32" fillId="9" borderId="26">
      <alignment horizontal="left" vertical="center" wrapText="1" indent="2"/>
    </xf>
    <xf numFmtId="0" fontId="32" fillId="8" borderId="36">
      <alignment horizontal="left" vertical="center"/>
    </xf>
    <xf numFmtId="0" fontId="60" fillId="0" borderId="0" applyNumberFormat="0" applyFill="0" applyBorder="0" applyAlignment="0" applyProtection="0"/>
    <xf numFmtId="0" fontId="61" fillId="62" borderId="0" applyNumberFormat="0" applyBorder="0" applyAlignment="0" applyProtection="0"/>
    <xf numFmtId="0" fontId="62" fillId="62" borderId="0" applyNumberFormat="0" applyBorder="0" applyAlignment="0" applyProtection="0"/>
    <xf numFmtId="0" fontId="63" fillId="0" borderId="45" applyNumberFormat="0" applyFill="0" applyAlignment="0" applyProtection="0"/>
    <xf numFmtId="0" fontId="64" fillId="0" borderId="46" applyNumberFormat="0" applyFill="0" applyAlignment="0" applyProtection="0"/>
    <xf numFmtId="0" fontId="65" fillId="0" borderId="47" applyNumberFormat="0" applyFill="0" applyAlignment="0" applyProtection="0"/>
    <xf numFmtId="0" fontId="65" fillId="0" borderId="0" applyNumberFormat="0" applyFill="0" applyBorder="0" applyAlignment="0" applyProtection="0"/>
    <xf numFmtId="0" fontId="66" fillId="65" borderId="42" applyNumberFormat="0" applyAlignment="0" applyProtection="0"/>
    <xf numFmtId="4" fontId="32" fillId="0" borderId="0" applyBorder="0">
      <alignment horizontal="right" vertical="center"/>
    </xf>
    <xf numFmtId="0" fontId="32" fillId="0" borderId="39">
      <alignment horizontal="right" vertical="center"/>
    </xf>
    <xf numFmtId="4" fontId="32" fillId="0" borderId="24">
      <alignment horizontal="right" vertical="center"/>
    </xf>
    <xf numFmtId="1" fontId="43" fillId="8" borderId="0" applyBorder="0">
      <alignment horizontal="right" vertical="center"/>
    </xf>
    <xf numFmtId="0" fontId="67" fillId="0" borderId="48" applyNumberFormat="0" applyFill="0" applyAlignment="0" applyProtection="0"/>
    <xf numFmtId="0" fontId="68" fillId="80" borderId="0" applyNumberFormat="0" applyBorder="0" applyAlignment="0" applyProtection="0"/>
    <xf numFmtId="0" fontId="33" fillId="0" borderId="0"/>
    <xf numFmtId="0" fontId="33" fillId="0" borderId="0"/>
    <xf numFmtId="0" fontId="33" fillId="0" borderId="0"/>
    <xf numFmtId="0" fontId="33" fillId="0" borderId="0"/>
    <xf numFmtId="0" fontId="56" fillId="0" borderId="0"/>
    <xf numFmtId="4" fontId="69" fillId="0" borderId="0"/>
    <xf numFmtId="0" fontId="33" fillId="0" borderId="0"/>
    <xf numFmtId="0" fontId="33" fillId="0" borderId="0"/>
    <xf numFmtId="0" fontId="33" fillId="0" borderId="0"/>
    <xf numFmtId="0" fontId="33" fillId="0" borderId="0"/>
    <xf numFmtId="0" fontId="11" fillId="0" borderId="0"/>
    <xf numFmtId="4" fontId="32" fillId="0" borderId="0" applyFill="0" applyBorder="0" applyProtection="0">
      <alignment horizontal="right" vertical="center"/>
    </xf>
    <xf numFmtId="4" fontId="32" fillId="0" borderId="0" applyFill="0" applyBorder="0" applyProtection="0">
      <alignment horizontal="right" vertical="center"/>
    </xf>
    <xf numFmtId="4" fontId="32" fillId="0" borderId="24" applyFill="0" applyBorder="0" applyProtection="0">
      <alignment horizontal="right" vertical="center"/>
    </xf>
    <xf numFmtId="0" fontId="31" fillId="0" borderId="0" applyNumberFormat="0" applyFill="0" applyBorder="0" applyProtection="0">
      <alignment horizontal="left" vertical="center"/>
    </xf>
    <xf numFmtId="49" fontId="31" fillId="0" borderId="24" applyNumberFormat="0" applyFill="0" applyBorder="0" applyProtection="0">
      <alignment horizontal="left" vertical="center"/>
    </xf>
    <xf numFmtId="0" fontId="33" fillId="11" borderId="0" applyNumberFormat="0" applyFont="0" applyBorder="0" applyAlignment="0" applyProtection="0"/>
    <xf numFmtId="4" fontId="33" fillId="11" borderId="0" applyNumberFormat="0" applyFont="0" applyBorder="0" applyAlignment="0" applyProtection="0"/>
    <xf numFmtId="4" fontId="33" fillId="11" borderId="0" applyNumberFormat="0" applyFont="0" applyBorder="0" applyAlignment="0" applyProtection="0"/>
    <xf numFmtId="0" fontId="33" fillId="11" borderId="0" applyNumberFormat="0" applyFont="0" applyBorder="0" applyAlignment="0" applyProtection="0"/>
    <xf numFmtId="0" fontId="33" fillId="11" borderId="0" applyNumberFormat="0" applyFont="0" applyBorder="0" applyAlignment="0" applyProtection="0"/>
    <xf numFmtId="0" fontId="56" fillId="57" borderId="0" applyNumberFormat="0" applyFont="0" applyBorder="0" applyAlignment="0" applyProtection="0"/>
    <xf numFmtId="0" fontId="48" fillId="81" borderId="49" applyNumberFormat="0" applyFont="0" applyAlignment="0" applyProtection="0"/>
    <xf numFmtId="0" fontId="33" fillId="81" borderId="49" applyNumberFormat="0" applyFont="0" applyAlignment="0" applyProtection="0"/>
    <xf numFmtId="0" fontId="70" fillId="78" borderId="41" applyNumberFormat="0" applyAlignment="0" applyProtection="0"/>
    <xf numFmtId="170" fontId="32" fillId="82" borderId="24" applyNumberFormat="0" applyFont="0" applyBorder="0" applyAlignment="0" applyProtection="0">
      <alignment horizontal="right" vertical="center"/>
    </xf>
    <xf numFmtId="9" fontId="56" fillId="0" borderId="0" applyFont="0" applyFill="0" applyBorder="0" applyAlignment="0" applyProtection="0"/>
    <xf numFmtId="0" fontId="71" fillId="61" borderId="0" applyNumberFormat="0" applyBorder="0" applyAlignment="0" applyProtection="0"/>
    <xf numFmtId="4" fontId="32" fillId="11" borderId="24"/>
    <xf numFmtId="0" fontId="32" fillId="11" borderId="35"/>
    <xf numFmtId="0" fontId="72" fillId="0" borderId="0" applyNumberFormat="0" applyFill="0" applyBorder="0" applyAlignment="0" applyProtection="0"/>
    <xf numFmtId="0" fontId="73" fillId="0" borderId="44" applyNumberFormat="0" applyFill="0" applyAlignment="0" applyProtection="0"/>
    <xf numFmtId="0" fontId="74" fillId="0" borderId="0" applyNumberFormat="0" applyFill="0" applyBorder="0" applyAlignment="0" applyProtection="0"/>
    <xf numFmtId="0" fontId="75" fillId="0" borderId="45" applyNumberFormat="0" applyFill="0" applyAlignment="0" applyProtection="0"/>
    <xf numFmtId="0" fontId="76" fillId="0" borderId="46" applyNumberFormat="0" applyFill="0" applyAlignment="0" applyProtection="0"/>
    <xf numFmtId="0" fontId="77" fillId="0" borderId="47" applyNumberFormat="0" applyFill="0" applyAlignment="0" applyProtection="0"/>
    <xf numFmtId="0" fontId="77" fillId="0" borderId="0" applyNumberFormat="0" applyFill="0" applyBorder="0" applyAlignment="0" applyProtection="0"/>
    <xf numFmtId="0" fontId="78" fillId="0" borderId="48" applyNumberFormat="0" applyFill="0" applyAlignment="0" applyProtection="0"/>
    <xf numFmtId="0" fontId="80" fillId="0" borderId="0" applyNumberFormat="0" applyFill="0" applyBorder="0" applyAlignment="0" applyProtection="0"/>
    <xf numFmtId="0" fontId="81" fillId="79" borderId="43" applyNumberFormat="0" applyAlignment="0" applyProtection="0"/>
    <xf numFmtId="0" fontId="47" fillId="0" borderId="0" applyNumberFormat="0" applyFill="0" applyBorder="0" applyAlignment="0" applyProtection="0"/>
    <xf numFmtId="0" fontId="82" fillId="0" borderId="0" applyNumberFormat="0" applyFill="0" applyBorder="0" applyAlignment="0" applyProtection="0"/>
    <xf numFmtId="0" fontId="33" fillId="0" borderId="0" applyNumberFormat="0" applyFont="0" applyFill="0" applyBorder="0" applyProtection="0">
      <alignment horizontal="left" vertical="center"/>
    </xf>
    <xf numFmtId="0" fontId="32" fillId="8" borderId="0" applyBorder="0">
      <alignment horizontal="right" vertical="center"/>
    </xf>
    <xf numFmtId="0" fontId="32" fillId="8" borderId="0" applyBorder="0">
      <alignment horizontal="right" vertical="center"/>
    </xf>
    <xf numFmtId="0" fontId="32" fillId="0" borderId="0" applyBorder="0">
      <alignment horizontal="right" vertical="center"/>
    </xf>
    <xf numFmtId="4" fontId="33" fillId="0" borderId="0"/>
    <xf numFmtId="0" fontId="83" fillId="0" borderId="0"/>
    <xf numFmtId="0" fontId="33" fillId="11" borderId="0" applyNumberFormat="0" applyFont="0" applyBorder="0" applyAlignment="0" applyProtection="0"/>
    <xf numFmtId="0" fontId="47" fillId="0" borderId="0" applyNumberFormat="0" applyFill="0" applyBorder="0" applyAlignment="0" applyProtection="0"/>
    <xf numFmtId="0" fontId="48" fillId="60" borderId="0" applyNumberFormat="0" applyBorder="0" applyAlignment="0" applyProtection="0"/>
    <xf numFmtId="0" fontId="48" fillId="61" borderId="0" applyNumberFormat="0" applyBorder="0" applyAlignment="0" applyProtection="0"/>
    <xf numFmtId="0" fontId="48" fillId="62" borderId="0" applyNumberFormat="0" applyBorder="0" applyAlignment="0" applyProtection="0"/>
    <xf numFmtId="0" fontId="48" fillId="63" borderId="0" applyNumberFormat="0" applyBorder="0" applyAlignment="0" applyProtection="0"/>
    <xf numFmtId="0" fontId="48" fillId="64" borderId="0" applyNumberFormat="0" applyBorder="0" applyAlignment="0" applyProtection="0"/>
    <xf numFmtId="0" fontId="48" fillId="65" borderId="0" applyNumberFormat="0" applyBorder="0" applyAlignment="0" applyProtection="0"/>
    <xf numFmtId="0" fontId="48" fillId="66" borderId="0" applyNumberFormat="0" applyBorder="0" applyAlignment="0" applyProtection="0"/>
    <xf numFmtId="0" fontId="48" fillId="67" borderId="0" applyNumberFormat="0" applyBorder="0" applyAlignment="0" applyProtection="0"/>
    <xf numFmtId="0" fontId="48" fillId="68" borderId="0" applyNumberFormat="0" applyBorder="0" applyAlignment="0" applyProtection="0"/>
    <xf numFmtId="0" fontId="48" fillId="63" borderId="0" applyNumberFormat="0" applyBorder="0" applyAlignment="0" applyProtection="0"/>
    <xf numFmtId="0" fontId="48" fillId="66" borderId="0" applyNumberFormat="0" applyBorder="0" applyAlignment="0" applyProtection="0"/>
    <xf numFmtId="0" fontId="48" fillId="69" borderId="0" applyNumberFormat="0" applyBorder="0" applyAlignment="0" applyProtection="0"/>
    <xf numFmtId="0" fontId="50" fillId="70" borderId="0" applyNumberFormat="0" applyBorder="0" applyAlignment="0" applyProtection="0"/>
    <xf numFmtId="0" fontId="50" fillId="67" borderId="0" applyNumberFormat="0" applyBorder="0" applyAlignment="0" applyProtection="0"/>
    <xf numFmtId="0" fontId="50" fillId="68" borderId="0" applyNumberFormat="0" applyBorder="0" applyAlignment="0" applyProtection="0"/>
    <xf numFmtId="0" fontId="50" fillId="71" borderId="0" applyNumberFormat="0" applyBorder="0" applyAlignment="0" applyProtection="0"/>
    <xf numFmtId="0" fontId="50" fillId="72" borderId="0" applyNumberFormat="0" applyBorder="0" applyAlignment="0" applyProtection="0"/>
    <xf numFmtId="0" fontId="50" fillId="73" borderId="0" applyNumberFormat="0" applyBorder="0" applyAlignment="0" applyProtection="0"/>
    <xf numFmtId="0" fontId="50" fillId="74" borderId="0" applyNumberFormat="0" applyBorder="0" applyAlignment="0" applyProtection="0"/>
    <xf numFmtId="0" fontId="50" fillId="75" borderId="0" applyNumberFormat="0" applyBorder="0" applyAlignment="0" applyProtection="0"/>
    <xf numFmtId="0" fontId="50" fillId="76" borderId="0" applyNumberFormat="0" applyBorder="0" applyAlignment="0" applyProtection="0"/>
    <xf numFmtId="0" fontId="50" fillId="71" borderId="0" applyNumberFormat="0" applyBorder="0" applyAlignment="0" applyProtection="0"/>
    <xf numFmtId="0" fontId="50" fillId="72" borderId="0" applyNumberFormat="0" applyBorder="0" applyAlignment="0" applyProtection="0"/>
    <xf numFmtId="0" fontId="50" fillId="77" borderId="0" applyNumberFormat="0" applyBorder="0" applyAlignment="0" applyProtection="0"/>
    <xf numFmtId="0" fontId="52" fillId="61" borderId="0" applyNumberFormat="0" applyBorder="0" applyAlignment="0" applyProtection="0"/>
    <xf numFmtId="0" fontId="54" fillId="78" borderId="42" applyNumberFormat="0" applyAlignment="0" applyProtection="0"/>
    <xf numFmtId="0" fontId="55" fillId="79" borderId="43" applyNumberFormat="0" applyAlignment="0" applyProtection="0"/>
    <xf numFmtId="0" fontId="60" fillId="0" borderId="0" applyNumberFormat="0" applyFill="0" applyBorder="0" applyAlignment="0" applyProtection="0"/>
    <xf numFmtId="0" fontId="61" fillId="62" borderId="0" applyNumberFormat="0" applyBorder="0" applyAlignment="0" applyProtection="0"/>
    <xf numFmtId="0" fontId="63" fillId="0" borderId="45" applyNumberFormat="0" applyFill="0" applyAlignment="0" applyProtection="0"/>
    <xf numFmtId="0" fontId="64" fillId="0" borderId="46" applyNumberFormat="0" applyFill="0" applyAlignment="0" applyProtection="0"/>
    <xf numFmtId="0" fontId="65" fillId="0" borderId="47" applyNumberFormat="0" applyFill="0" applyAlignment="0" applyProtection="0"/>
    <xf numFmtId="0" fontId="65" fillId="0" borderId="0" applyNumberFormat="0" applyFill="0" applyBorder="0" applyAlignment="0" applyProtection="0"/>
    <xf numFmtId="0" fontId="66" fillId="65" borderId="42" applyNumberFormat="0" applyAlignment="0" applyProtection="0"/>
    <xf numFmtId="0" fontId="67" fillId="0" borderId="48" applyNumberFormat="0" applyFill="0" applyAlignment="0" applyProtection="0"/>
    <xf numFmtId="0" fontId="68" fillId="80" borderId="0" applyNumberFormat="0" applyBorder="0" applyAlignment="0" applyProtection="0"/>
    <xf numFmtId="0" fontId="33" fillId="0" borderId="0"/>
    <xf numFmtId="0" fontId="48" fillId="81" borderId="49" applyNumberFormat="0" applyFont="0" applyAlignment="0" applyProtection="0"/>
    <xf numFmtId="0" fontId="70" fillId="78" borderId="41" applyNumberFormat="0" applyAlignment="0" applyProtection="0"/>
    <xf numFmtId="0" fontId="72" fillId="0" borderId="0" applyNumberFormat="0" applyFill="0" applyBorder="0" applyAlignment="0" applyProtection="0"/>
    <xf numFmtId="0" fontId="73" fillId="0" borderId="44" applyNumberFormat="0" applyFill="0" applyAlignment="0" applyProtection="0"/>
    <xf numFmtId="0" fontId="80" fillId="0" borderId="0" applyNumberFormat="0" applyFill="0" applyBorder="0" applyAlignment="0" applyProtection="0"/>
    <xf numFmtId="0" fontId="84" fillId="0" borderId="0">
      <alignment horizontal="left" vertical="center" indent="1"/>
    </xf>
    <xf numFmtId="0" fontId="48" fillId="60" borderId="0" applyNumberFormat="0" applyBorder="0" applyAlignment="0" applyProtection="0"/>
    <xf numFmtId="0" fontId="48" fillId="61" borderId="0" applyNumberFormat="0" applyBorder="0" applyAlignment="0" applyProtection="0"/>
    <xf numFmtId="0" fontId="48" fillId="62" borderId="0" applyNumberFormat="0" applyBorder="0" applyAlignment="0" applyProtection="0"/>
    <xf numFmtId="0" fontId="48" fillId="63" borderId="0" applyNumberFormat="0" applyBorder="0" applyAlignment="0" applyProtection="0"/>
    <xf numFmtId="0" fontId="48" fillId="64" borderId="0" applyNumberFormat="0" applyBorder="0" applyAlignment="0" applyProtection="0"/>
    <xf numFmtId="0" fontId="48" fillId="65" borderId="0" applyNumberFormat="0" applyBorder="0" applyAlignment="0" applyProtection="0"/>
    <xf numFmtId="0" fontId="48" fillId="66" borderId="0" applyNumberFormat="0" applyBorder="0" applyAlignment="0" applyProtection="0"/>
    <xf numFmtId="0" fontId="48" fillId="67" borderId="0" applyNumberFormat="0" applyBorder="0" applyAlignment="0" applyProtection="0"/>
    <xf numFmtId="0" fontId="48" fillId="68" borderId="0" applyNumberFormat="0" applyBorder="0" applyAlignment="0" applyProtection="0"/>
    <xf numFmtId="0" fontId="48" fillId="63" borderId="0" applyNumberFormat="0" applyBorder="0" applyAlignment="0" applyProtection="0"/>
    <xf numFmtId="0" fontId="48" fillId="66" borderId="0" applyNumberFormat="0" applyBorder="0" applyAlignment="0" applyProtection="0"/>
    <xf numFmtId="0" fontId="48" fillId="69" borderId="0" applyNumberFormat="0" applyBorder="0" applyAlignment="0" applyProtection="0"/>
    <xf numFmtId="0" fontId="50" fillId="70" borderId="0" applyNumberFormat="0" applyBorder="0" applyAlignment="0" applyProtection="0"/>
    <xf numFmtId="0" fontId="50" fillId="67" borderId="0" applyNumberFormat="0" applyBorder="0" applyAlignment="0" applyProtection="0"/>
    <xf numFmtId="0" fontId="50" fillId="68" borderId="0" applyNumberFormat="0" applyBorder="0" applyAlignment="0" applyProtection="0"/>
    <xf numFmtId="0" fontId="50" fillId="71" borderId="0" applyNumberFormat="0" applyBorder="0" applyAlignment="0" applyProtection="0"/>
    <xf numFmtId="0" fontId="50" fillId="72" borderId="0" applyNumberFormat="0" applyBorder="0" applyAlignment="0" applyProtection="0"/>
    <xf numFmtId="0" fontId="50" fillId="73" borderId="0" applyNumberFormat="0" applyBorder="0" applyAlignment="0" applyProtection="0"/>
    <xf numFmtId="0" fontId="30" fillId="8" borderId="50">
      <alignment horizontal="right" vertical="center"/>
    </xf>
    <xf numFmtId="4" fontId="30" fillId="8" borderId="50">
      <alignment horizontal="right" vertical="center"/>
    </xf>
    <xf numFmtId="0" fontId="44" fillId="8" borderId="50">
      <alignment horizontal="right" vertical="center"/>
    </xf>
    <xf numFmtId="4" fontId="44" fillId="8" borderId="50">
      <alignment horizontal="right" vertical="center"/>
    </xf>
    <xf numFmtId="0" fontId="30" fillId="9" borderId="50">
      <alignment horizontal="right" vertical="center"/>
    </xf>
    <xf numFmtId="4" fontId="30" fillId="9" borderId="50">
      <alignment horizontal="right" vertical="center"/>
    </xf>
    <xf numFmtId="0" fontId="30" fillId="9" borderId="50">
      <alignment horizontal="right" vertical="center"/>
    </xf>
    <xf numFmtId="4" fontId="30" fillId="9" borderId="50">
      <alignment horizontal="right" vertical="center"/>
    </xf>
    <xf numFmtId="0" fontId="30" fillId="9" borderId="51">
      <alignment horizontal="right" vertical="center"/>
    </xf>
    <xf numFmtId="4" fontId="30" fillId="9" borderId="51">
      <alignment horizontal="right" vertical="center"/>
    </xf>
    <xf numFmtId="0" fontId="30" fillId="9" borderId="52">
      <alignment horizontal="right" vertical="center"/>
    </xf>
    <xf numFmtId="4" fontId="30" fillId="9" borderId="52">
      <alignment horizontal="right" vertical="center"/>
    </xf>
    <xf numFmtId="0" fontId="54" fillId="78" borderId="42" applyNumberFormat="0" applyAlignment="0" applyProtection="0"/>
    <xf numFmtId="0" fontId="32" fillId="9" borderId="53">
      <alignment horizontal="left" vertical="center" wrapText="1" indent="2"/>
    </xf>
    <xf numFmtId="0" fontId="32" fillId="0" borderId="53">
      <alignment horizontal="left" vertical="center" wrapText="1" indent="2"/>
    </xf>
    <xf numFmtId="0" fontId="32" fillId="8" borderId="51">
      <alignment horizontal="left" vertical="center"/>
    </xf>
    <xf numFmtId="0" fontId="60" fillId="0" borderId="0" applyNumberFormat="0" applyFill="0" applyBorder="0" applyAlignment="0" applyProtection="0"/>
    <xf numFmtId="0" fontId="66" fillId="65" borderId="42" applyNumberFormat="0" applyAlignment="0" applyProtection="0"/>
    <xf numFmtId="0" fontId="32" fillId="0" borderId="50">
      <alignment horizontal="right" vertical="center"/>
    </xf>
    <xf numFmtId="4" fontId="32" fillId="0" borderId="50">
      <alignment horizontal="right" vertical="center"/>
    </xf>
    <xf numFmtId="0" fontId="11" fillId="0" borderId="0"/>
    <xf numFmtId="0" fontId="32" fillId="0" borderId="50" applyNumberFormat="0" applyFill="0" applyAlignment="0" applyProtection="0"/>
    <xf numFmtId="0" fontId="70" fillId="78" borderId="41" applyNumberFormat="0" applyAlignment="0" applyProtection="0"/>
    <xf numFmtId="170" fontId="32" fillId="82" borderId="50" applyNumberFormat="0" applyFont="0" applyBorder="0" applyAlignment="0" applyProtection="0">
      <alignment horizontal="right" vertical="center"/>
    </xf>
    <xf numFmtId="0" fontId="32" fillId="11" borderId="50"/>
    <xf numFmtId="4" fontId="32" fillId="11" borderId="50"/>
    <xf numFmtId="0" fontId="73" fillId="0" borderId="44" applyNumberFormat="0" applyFill="0" applyAlignment="0" applyProtection="0"/>
    <xf numFmtId="0" fontId="80" fillId="0" borderId="0" applyNumberForma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7" fillId="7" borderId="31" applyNumberFormat="0" applyAlignment="0" applyProtection="0"/>
    <xf numFmtId="0" fontId="32" fillId="8" borderId="0" applyBorder="0">
      <alignment horizontal="right" vertical="center"/>
    </xf>
    <xf numFmtId="0" fontId="32" fillId="8" borderId="0" applyBorder="0">
      <alignment horizontal="right" vertical="center"/>
    </xf>
    <xf numFmtId="0" fontId="32" fillId="0" borderId="0" applyBorder="0">
      <alignment horizontal="right" vertical="center"/>
    </xf>
    <xf numFmtId="0" fontId="33" fillId="0" borderId="0"/>
    <xf numFmtId="49" fontId="32" fillId="0" borderId="50" applyNumberFormat="0" applyFont="0" applyFill="0" applyBorder="0" applyProtection="0">
      <alignment horizontal="left" vertical="center" indent="2"/>
    </xf>
    <xf numFmtId="49" fontId="32" fillId="0" borderId="51" applyNumberFormat="0" applyFont="0" applyFill="0" applyBorder="0" applyProtection="0">
      <alignment horizontal="left" vertical="center" indent="5"/>
    </xf>
    <xf numFmtId="0" fontId="49" fillId="74" borderId="0" applyNumberFormat="0" applyBorder="0" applyAlignment="0" applyProtection="0"/>
    <xf numFmtId="0" fontId="49" fillId="75" borderId="0" applyNumberFormat="0" applyBorder="0" applyAlignment="0" applyProtection="0"/>
    <xf numFmtId="0" fontId="49" fillId="76" borderId="0" applyNumberFormat="0" applyBorder="0" applyAlignment="0" applyProtection="0"/>
    <xf numFmtId="0" fontId="49" fillId="71" borderId="0" applyNumberFormat="0" applyBorder="0" applyAlignment="0" applyProtection="0"/>
    <xf numFmtId="0" fontId="49" fillId="72" borderId="0" applyNumberFormat="0" applyBorder="0" applyAlignment="0" applyProtection="0"/>
    <xf numFmtId="0" fontId="49" fillId="77" borderId="0" applyNumberFormat="0" applyBorder="0" applyAlignment="0" applyProtection="0"/>
    <xf numFmtId="0" fontId="62" fillId="62" borderId="0" applyNumberFormat="0" applyBorder="0" applyAlignment="0" applyProtection="0"/>
    <xf numFmtId="4" fontId="33" fillId="0" borderId="0"/>
    <xf numFmtId="0" fontId="33" fillId="0" borderId="0"/>
    <xf numFmtId="0" fontId="11" fillId="0" borderId="0"/>
    <xf numFmtId="4" fontId="32" fillId="0" borderId="50" applyFill="0" applyBorder="0" applyProtection="0">
      <alignment horizontal="right" vertical="center"/>
    </xf>
    <xf numFmtId="49" fontId="31" fillId="0" borderId="50" applyNumberFormat="0" applyFill="0" applyBorder="0" applyProtection="0">
      <alignment horizontal="left" vertical="center"/>
    </xf>
    <xf numFmtId="0" fontId="33" fillId="11" borderId="0" applyNumberFormat="0" applyFont="0" applyBorder="0" applyAlignment="0" applyProtection="0"/>
    <xf numFmtId="0" fontId="71" fillId="61" borderId="0" applyNumberFormat="0" applyBorder="0" applyAlignment="0" applyProtection="0"/>
    <xf numFmtId="0" fontId="75" fillId="0" borderId="45" applyNumberFormat="0" applyFill="0" applyAlignment="0" applyProtection="0"/>
    <xf numFmtId="0" fontId="76" fillId="0" borderId="46" applyNumberFormat="0" applyFill="0" applyAlignment="0" applyProtection="0"/>
    <xf numFmtId="0" fontId="77" fillId="0" borderId="47" applyNumberFormat="0" applyFill="0" applyAlignment="0" applyProtection="0"/>
    <xf numFmtId="0" fontId="77" fillId="0" borderId="0" applyNumberFormat="0" applyFill="0" applyBorder="0" applyAlignment="0" applyProtection="0"/>
    <xf numFmtId="0" fontId="78" fillId="0" borderId="48" applyNumberFormat="0" applyFill="0" applyAlignment="0" applyProtection="0"/>
    <xf numFmtId="0" fontId="81" fillId="79" borderId="43" applyNumberFormat="0" applyAlignment="0" applyProtection="0"/>
    <xf numFmtId="0" fontId="47" fillId="0" borderId="0" applyNumberFormat="0" applyFill="0" applyBorder="0" applyAlignment="0" applyProtection="0"/>
    <xf numFmtId="0" fontId="11" fillId="0" borderId="0"/>
    <xf numFmtId="0" fontId="37" fillId="7" borderId="31" applyNumberFormat="0" applyAlignment="0" applyProtection="0"/>
    <xf numFmtId="0" fontId="45" fillId="60" borderId="0" applyNumberFormat="0" applyBorder="0" applyAlignment="0" applyProtection="0"/>
    <xf numFmtId="0" fontId="45" fillId="61" borderId="0" applyNumberFormat="0" applyBorder="0" applyAlignment="0" applyProtection="0"/>
    <xf numFmtId="0" fontId="45" fillId="62" borderId="0" applyNumberFormat="0" applyBorder="0" applyAlignment="0" applyProtection="0"/>
    <xf numFmtId="0" fontId="45" fillId="63" borderId="0" applyNumberFormat="0" applyBorder="0" applyAlignment="0" applyProtection="0"/>
    <xf numFmtId="0" fontId="45" fillId="64" borderId="0" applyNumberFormat="0" applyBorder="0" applyAlignment="0" applyProtection="0"/>
    <xf numFmtId="0" fontId="45" fillId="65" borderId="0" applyNumberFormat="0" applyBorder="0" applyAlignment="0" applyProtection="0"/>
    <xf numFmtId="0" fontId="45" fillId="66" borderId="0" applyNumberFormat="0" applyBorder="0" applyAlignment="0" applyProtection="0"/>
    <xf numFmtId="0" fontId="45" fillId="67" borderId="0" applyNumberFormat="0" applyBorder="0" applyAlignment="0" applyProtection="0"/>
    <xf numFmtId="0" fontId="45" fillId="68" borderId="0" applyNumberFormat="0" applyBorder="0" applyAlignment="0" applyProtection="0"/>
    <xf numFmtId="0" fontId="45" fillId="63" borderId="0" applyNumberFormat="0" applyBorder="0" applyAlignment="0" applyProtection="0"/>
    <xf numFmtId="0" fontId="45" fillId="66" borderId="0" applyNumberFormat="0" applyBorder="0" applyAlignment="0" applyProtection="0"/>
    <xf numFmtId="0" fontId="45" fillId="69" borderId="0" applyNumberFormat="0" applyBorder="0" applyAlignment="0" applyProtection="0"/>
    <xf numFmtId="0" fontId="49" fillId="70" borderId="0" applyNumberFormat="0" applyBorder="0" applyAlignment="0" applyProtection="0"/>
    <xf numFmtId="0" fontId="49" fillId="67" borderId="0" applyNumberFormat="0" applyBorder="0" applyAlignment="0" applyProtection="0"/>
    <xf numFmtId="0" fontId="49" fillId="68" borderId="0" applyNumberFormat="0" applyBorder="0" applyAlignment="0" applyProtection="0"/>
    <xf numFmtId="0" fontId="49" fillId="71" borderId="0" applyNumberFormat="0" applyBorder="0" applyAlignment="0" applyProtection="0"/>
    <xf numFmtId="0" fontId="49" fillId="72" borderId="0" applyNumberFormat="0" applyBorder="0" applyAlignment="0" applyProtection="0"/>
    <xf numFmtId="0" fontId="49" fillId="73" borderId="0" applyNumberFormat="0" applyBorder="0" applyAlignment="0" applyProtection="0"/>
    <xf numFmtId="0" fontId="51" fillId="78" borderId="41" applyNumberFormat="0" applyAlignment="0" applyProtection="0"/>
    <xf numFmtId="0" fontId="53" fillId="78" borderId="42" applyNumberFormat="0" applyAlignment="0" applyProtection="0"/>
    <xf numFmtId="0" fontId="58" fillId="0" borderId="44" applyNumberFormat="0" applyFill="0" applyAlignment="0" applyProtection="0"/>
    <xf numFmtId="0" fontId="59" fillId="0" borderId="0" applyNumberFormat="0" applyFill="0" applyBorder="0" applyAlignment="0" applyProtection="0"/>
    <xf numFmtId="0" fontId="11" fillId="0" borderId="0"/>
    <xf numFmtId="0" fontId="79" fillId="0" borderId="0" applyNumberFormat="0" applyFill="0" applyBorder="0" applyAlignment="0" applyProtection="0"/>
    <xf numFmtId="0" fontId="11" fillId="0" borderId="0"/>
    <xf numFmtId="0" fontId="11" fillId="0" borderId="0"/>
    <xf numFmtId="0" fontId="11" fillId="0" borderId="0"/>
    <xf numFmtId="49" fontId="32" fillId="0" borderId="24" applyNumberFormat="0" applyFont="0" applyFill="0" applyBorder="0" applyProtection="0">
      <alignment horizontal="left" vertical="center" indent="2"/>
    </xf>
    <xf numFmtId="49" fontId="32" fillId="0" borderId="36" applyNumberFormat="0" applyFont="0" applyFill="0" applyBorder="0" applyProtection="0">
      <alignment horizontal="left" vertical="center" indent="5"/>
    </xf>
    <xf numFmtId="0" fontId="30" fillId="8" borderId="24">
      <alignment horizontal="right" vertical="center"/>
    </xf>
    <xf numFmtId="4" fontId="30" fillId="8" borderId="24">
      <alignment horizontal="right" vertical="center"/>
    </xf>
    <xf numFmtId="0" fontId="44" fillId="8" borderId="24">
      <alignment horizontal="right" vertical="center"/>
    </xf>
    <xf numFmtId="4" fontId="44" fillId="8" borderId="24">
      <alignment horizontal="right" vertical="center"/>
    </xf>
    <xf numFmtId="0" fontId="30" fillId="9" borderId="24">
      <alignment horizontal="right" vertical="center"/>
    </xf>
    <xf numFmtId="4" fontId="30" fillId="9" borderId="24">
      <alignment horizontal="right" vertical="center"/>
    </xf>
    <xf numFmtId="0" fontId="30" fillId="9" borderId="24">
      <alignment horizontal="right" vertical="center"/>
    </xf>
    <xf numFmtId="4" fontId="30" fillId="9" borderId="24">
      <alignment horizontal="right" vertical="center"/>
    </xf>
    <xf numFmtId="0" fontId="30" fillId="9" borderId="36">
      <alignment horizontal="right" vertical="center"/>
    </xf>
    <xf numFmtId="4" fontId="30" fillId="9" borderId="36">
      <alignment horizontal="right" vertical="center"/>
    </xf>
    <xf numFmtId="0" fontId="30" fillId="9" borderId="37">
      <alignment horizontal="right" vertical="center"/>
    </xf>
    <xf numFmtId="4" fontId="30" fillId="9" borderId="37">
      <alignment horizontal="right" vertical="center"/>
    </xf>
    <xf numFmtId="169" fontId="85" fillId="0" borderId="0" applyFont="0" applyFill="0" applyBorder="0" applyAlignment="0" applyProtection="0"/>
    <xf numFmtId="0" fontId="32" fillId="9" borderId="26">
      <alignment horizontal="left" vertical="center" wrapText="1" indent="2"/>
    </xf>
    <xf numFmtId="0" fontId="32" fillId="0" borderId="26">
      <alignment horizontal="left" vertical="center" wrapText="1" indent="2"/>
    </xf>
    <xf numFmtId="0" fontId="32" fillId="8" borderId="36">
      <alignment horizontal="left" vertical="center"/>
    </xf>
    <xf numFmtId="0" fontId="57" fillId="65" borderId="42" applyNumberFormat="0" applyAlignment="0" applyProtection="0"/>
    <xf numFmtId="0" fontId="32" fillId="0" borderId="24">
      <alignment horizontal="right" vertical="center"/>
    </xf>
    <xf numFmtId="4" fontId="32" fillId="0" borderId="24">
      <alignment horizontal="right" vertical="center"/>
    </xf>
    <xf numFmtId="0" fontId="85" fillId="0" borderId="0"/>
    <xf numFmtId="0" fontId="83" fillId="0" borderId="0"/>
    <xf numFmtId="0" fontId="83" fillId="0" borderId="0"/>
    <xf numFmtId="0" fontId="11" fillId="0" borderId="0"/>
    <xf numFmtId="0" fontId="11" fillId="0" borderId="0"/>
    <xf numFmtId="0" fontId="11" fillId="0" borderId="0"/>
    <xf numFmtId="0" fontId="11" fillId="0" borderId="0"/>
    <xf numFmtId="0" fontId="83" fillId="0" borderId="0"/>
    <xf numFmtId="0" fontId="33" fillId="0" borderId="0"/>
    <xf numFmtId="4" fontId="32" fillId="0" borderId="24" applyFill="0" applyBorder="0" applyProtection="0">
      <alignment horizontal="right" vertical="center"/>
    </xf>
    <xf numFmtId="49" fontId="31" fillId="0" borderId="24" applyNumberFormat="0" applyFill="0" applyBorder="0" applyProtection="0">
      <alignment horizontal="left" vertical="center"/>
    </xf>
    <xf numFmtId="0" fontId="32" fillId="0" borderId="24" applyNumberFormat="0" applyFill="0" applyAlignment="0" applyProtection="0"/>
    <xf numFmtId="0" fontId="85" fillId="57" borderId="0" applyNumberFormat="0" applyFont="0" applyBorder="0" applyAlignment="0" applyProtection="0"/>
    <xf numFmtId="170" fontId="32" fillId="82" borderId="24" applyNumberFormat="0" applyFont="0" applyBorder="0" applyAlignment="0" applyProtection="0">
      <alignment horizontal="right" vertical="center"/>
    </xf>
    <xf numFmtId="9" fontId="85" fillId="0" borderId="0" applyFont="0" applyFill="0" applyBorder="0" applyAlignment="0" applyProtection="0"/>
    <xf numFmtId="0" fontId="32" fillId="11" borderId="24"/>
    <xf numFmtId="4" fontId="32" fillId="11" borderId="24"/>
    <xf numFmtId="0" fontId="32" fillId="9" borderId="53">
      <alignment horizontal="left" vertical="center" wrapText="1" indent="2"/>
    </xf>
    <xf numFmtId="0" fontId="32" fillId="0" borderId="53">
      <alignment horizontal="left" vertical="center" wrapText="1" indent="2"/>
    </xf>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32" fillId="9" borderId="26">
      <alignment horizontal="left" vertical="center" wrapText="1" indent="2"/>
    </xf>
    <xf numFmtId="0" fontId="32" fillId="0" borderId="26">
      <alignment horizontal="left" vertical="center" wrapText="1" indent="2"/>
    </xf>
    <xf numFmtId="0" fontId="33" fillId="0" borderId="0"/>
    <xf numFmtId="4" fontId="30" fillId="9" borderId="50">
      <alignment horizontal="right" vertical="center"/>
    </xf>
    <xf numFmtId="0" fontId="32" fillId="11" borderId="50"/>
    <xf numFmtId="0" fontId="53" fillId="78" borderId="42" applyNumberFormat="0" applyAlignment="0" applyProtection="0"/>
    <xf numFmtId="0" fontId="30" fillId="8" borderId="50">
      <alignment horizontal="right" vertical="center"/>
    </xf>
    <xf numFmtId="0" fontId="32" fillId="0" borderId="50">
      <alignment horizontal="right" vertical="center"/>
    </xf>
    <xf numFmtId="0" fontId="73" fillId="0" borderId="44" applyNumberFormat="0" applyFill="0" applyAlignment="0" applyProtection="0"/>
    <xf numFmtId="0" fontId="32" fillId="8" borderId="51">
      <alignment horizontal="left" vertical="center"/>
    </xf>
    <xf numFmtId="0" fontId="66" fillId="65" borderId="42" applyNumberFormat="0" applyAlignment="0" applyProtection="0"/>
    <xf numFmtId="170" fontId="32" fillId="82" borderId="50" applyNumberFormat="0" applyFont="0" applyBorder="0" applyAlignment="0" applyProtection="0">
      <alignment horizontal="right" vertical="center"/>
    </xf>
    <xf numFmtId="0" fontId="48" fillId="81" borderId="49" applyNumberFormat="0" applyFont="0" applyAlignment="0" applyProtection="0"/>
    <xf numFmtId="0" fontId="32" fillId="0" borderId="53">
      <alignment horizontal="left" vertical="center" wrapText="1" indent="2"/>
    </xf>
    <xf numFmtId="4" fontId="32" fillId="11" borderId="50"/>
    <xf numFmtId="49" fontId="31" fillId="0" borderId="50" applyNumberFormat="0" applyFill="0" applyBorder="0" applyProtection="0">
      <alignment horizontal="left" vertical="center"/>
    </xf>
    <xf numFmtId="0" fontId="32" fillId="0" borderId="50">
      <alignment horizontal="right" vertical="center"/>
    </xf>
    <xf numFmtId="4" fontId="30" fillId="9" borderId="52">
      <alignment horizontal="right" vertical="center"/>
    </xf>
    <xf numFmtId="4" fontId="30" fillId="9" borderId="50">
      <alignment horizontal="right" vertical="center"/>
    </xf>
    <xf numFmtId="4" fontId="30" fillId="9" borderId="50">
      <alignment horizontal="right" vertical="center"/>
    </xf>
    <xf numFmtId="0" fontId="44" fillId="8" borderId="50">
      <alignment horizontal="right" vertical="center"/>
    </xf>
    <xf numFmtId="0" fontId="30" fillId="8" borderId="50">
      <alignment horizontal="right" vertical="center"/>
    </xf>
    <xf numFmtId="49" fontId="32" fillId="0" borderId="50" applyNumberFormat="0" applyFont="0" applyFill="0" applyBorder="0" applyProtection="0">
      <alignment horizontal="left" vertical="center" indent="2"/>
    </xf>
    <xf numFmtId="0" fontId="66" fillId="65" borderId="42" applyNumberFormat="0" applyAlignment="0" applyProtection="0"/>
    <xf numFmtId="0" fontId="51" fillId="78" borderId="41" applyNumberFormat="0" applyAlignment="0" applyProtection="0"/>
    <xf numFmtId="49" fontId="32" fillId="0" borderId="50" applyNumberFormat="0" applyFont="0" applyFill="0" applyBorder="0" applyProtection="0">
      <alignment horizontal="left" vertical="center" indent="2"/>
    </xf>
    <xf numFmtId="0" fontId="57" fillId="65" borderId="42" applyNumberFormat="0" applyAlignment="0" applyProtection="0"/>
    <xf numFmtId="4" fontId="32" fillId="0" borderId="50" applyFill="0" applyBorder="0" applyProtection="0">
      <alignment horizontal="right" vertical="center"/>
    </xf>
    <xf numFmtId="0" fontId="54" fillId="78" borderId="42" applyNumberFormat="0" applyAlignment="0" applyProtection="0"/>
    <xf numFmtId="0" fontId="73" fillId="0" borderId="44" applyNumberFormat="0" applyFill="0" applyAlignment="0" applyProtection="0"/>
    <xf numFmtId="0" fontId="70" fillId="78" borderId="41" applyNumberFormat="0" applyAlignment="0" applyProtection="0"/>
    <xf numFmtId="0" fontId="32" fillId="0" borderId="50" applyNumberFormat="0" applyFill="0" applyAlignment="0" applyProtection="0"/>
    <xf numFmtId="4" fontId="32" fillId="0" borderId="50">
      <alignment horizontal="right" vertical="center"/>
    </xf>
    <xf numFmtId="0" fontId="32" fillId="0" borderId="50">
      <alignment horizontal="right" vertical="center"/>
    </xf>
    <xf numFmtId="0" fontId="66" fillId="65" borderId="42" applyNumberFormat="0" applyAlignment="0" applyProtection="0"/>
    <xf numFmtId="0" fontId="51" fillId="78" borderId="41" applyNumberFormat="0" applyAlignment="0" applyProtection="0"/>
    <xf numFmtId="0" fontId="53" fillId="78" borderId="42" applyNumberFormat="0" applyAlignment="0" applyProtection="0"/>
    <xf numFmtId="0" fontId="32" fillId="9" borderId="53">
      <alignment horizontal="left" vertical="center" wrapText="1" indent="2"/>
    </xf>
    <xf numFmtId="0" fontId="54" fillId="78" borderId="42" applyNumberFormat="0" applyAlignment="0" applyProtection="0"/>
    <xf numFmtId="0" fontId="54" fillId="78" borderId="42" applyNumberFormat="0" applyAlignment="0" applyProtection="0"/>
    <xf numFmtId="4" fontId="30" fillId="9" borderId="51">
      <alignment horizontal="right" vertical="center"/>
    </xf>
    <xf numFmtId="0" fontId="30" fillId="9" borderId="51">
      <alignment horizontal="right" vertical="center"/>
    </xf>
    <xf numFmtId="0" fontId="30" fillId="9" borderId="50">
      <alignment horizontal="right" vertical="center"/>
    </xf>
    <xf numFmtId="4" fontId="44" fillId="8" borderId="50">
      <alignment horizontal="right" vertical="center"/>
    </xf>
    <xf numFmtId="0" fontId="57" fillId="65" borderId="42" applyNumberFormat="0" applyAlignment="0" applyProtection="0"/>
    <xf numFmtId="0" fontId="58" fillId="0" borderId="44" applyNumberFormat="0" applyFill="0" applyAlignment="0" applyProtection="0"/>
    <xf numFmtId="0" fontId="73" fillId="0" borderId="44" applyNumberFormat="0" applyFill="0" applyAlignment="0" applyProtection="0"/>
    <xf numFmtId="0" fontId="48" fillId="81" borderId="49" applyNumberFormat="0" applyFont="0" applyAlignment="0" applyProtection="0"/>
    <xf numFmtId="0" fontId="66" fillId="65" borderId="42" applyNumberFormat="0" applyAlignment="0" applyProtection="0"/>
    <xf numFmtId="49" fontId="31" fillId="0" borderId="50" applyNumberFormat="0" applyFill="0" applyBorder="0" applyProtection="0">
      <alignment horizontal="left" vertical="center"/>
    </xf>
    <xf numFmtId="0" fontId="32" fillId="9" borderId="53">
      <alignment horizontal="left" vertical="center" wrapText="1" indent="2"/>
    </xf>
    <xf numFmtId="0" fontId="54" fillId="78" borderId="42" applyNumberFormat="0" applyAlignment="0" applyProtection="0"/>
    <xf numFmtId="0" fontId="32" fillId="0" borderId="53">
      <alignment horizontal="left" vertical="center" wrapText="1" indent="2"/>
    </xf>
    <xf numFmtId="0" fontId="48" fillId="81" borderId="49" applyNumberFormat="0" applyFont="0" applyAlignment="0" applyProtection="0"/>
    <xf numFmtId="0" fontId="33" fillId="81" borderId="49" applyNumberFormat="0" applyFont="0" applyAlignment="0" applyProtection="0"/>
    <xf numFmtId="0" fontId="70" fillId="78" borderId="41" applyNumberFormat="0" applyAlignment="0" applyProtection="0"/>
    <xf numFmtId="0" fontId="73" fillId="0" borderId="44" applyNumberFormat="0" applyFill="0" applyAlignment="0" applyProtection="0"/>
    <xf numFmtId="4" fontId="32" fillId="11" borderId="50"/>
    <xf numFmtId="0" fontId="30" fillId="9" borderId="50">
      <alignment horizontal="right" vertical="center"/>
    </xf>
    <xf numFmtId="0" fontId="73" fillId="0" borderId="44" applyNumberFormat="0" applyFill="0" applyAlignment="0" applyProtection="0"/>
    <xf numFmtId="4" fontId="30" fillId="9" borderId="52">
      <alignment horizontal="right" vertical="center"/>
    </xf>
    <xf numFmtId="0" fontId="53" fillId="78" borderId="42" applyNumberFormat="0" applyAlignment="0" applyProtection="0"/>
    <xf numFmtId="0" fontId="30" fillId="9" borderId="51">
      <alignment horizontal="right" vertical="center"/>
    </xf>
    <xf numFmtId="0" fontId="54" fillId="78" borderId="42" applyNumberFormat="0" applyAlignment="0" applyProtection="0"/>
    <xf numFmtId="0" fontId="58" fillId="0" borderId="44" applyNumberFormat="0" applyFill="0" applyAlignment="0" applyProtection="0"/>
    <xf numFmtId="0" fontId="48" fillId="81" borderId="49" applyNumberFormat="0" applyFont="0" applyAlignment="0" applyProtection="0"/>
    <xf numFmtId="4" fontId="30" fillId="9" borderId="51">
      <alignment horizontal="right" vertical="center"/>
    </xf>
    <xf numFmtId="0" fontId="32" fillId="9" borderId="53">
      <alignment horizontal="left" vertical="center" wrapText="1" indent="2"/>
    </xf>
    <xf numFmtId="0" fontId="32" fillId="11" borderId="50"/>
    <xf numFmtId="170" fontId="32" fillId="82" borderId="50" applyNumberFormat="0" applyFont="0" applyBorder="0" applyAlignment="0" applyProtection="0">
      <alignment horizontal="right" vertical="center"/>
    </xf>
    <xf numFmtId="0" fontId="32" fillId="0" borderId="50" applyNumberFormat="0" applyFill="0" applyAlignment="0" applyProtection="0"/>
    <xf numFmtId="4" fontId="32" fillId="0" borderId="50" applyFill="0" applyBorder="0" applyProtection="0">
      <alignment horizontal="right" vertical="center"/>
    </xf>
    <xf numFmtId="4" fontId="30" fillId="8" borderId="50">
      <alignment horizontal="right" vertical="center"/>
    </xf>
    <xf numFmtId="0" fontId="58" fillId="0" borderId="44" applyNumberFormat="0" applyFill="0" applyAlignment="0" applyProtection="0"/>
    <xf numFmtId="49" fontId="31" fillId="0" borderId="50" applyNumberFormat="0" applyFill="0" applyBorder="0" applyProtection="0">
      <alignment horizontal="left" vertical="center"/>
    </xf>
    <xf numFmtId="49" fontId="32" fillId="0" borderId="51" applyNumberFormat="0" applyFont="0" applyFill="0" applyBorder="0" applyProtection="0">
      <alignment horizontal="left" vertical="center" indent="5"/>
    </xf>
    <xf numFmtId="0" fontId="32" fillId="8" borderId="51">
      <alignment horizontal="left" vertical="center"/>
    </xf>
    <xf numFmtId="0" fontId="54" fillId="78" borderId="42" applyNumberFormat="0" applyAlignment="0" applyProtection="0"/>
    <xf numFmtId="4" fontId="30" fillId="9" borderId="52">
      <alignment horizontal="right" vertical="center"/>
    </xf>
    <xf numFmtId="0" fontId="66" fillId="65" borderId="42" applyNumberFormat="0" applyAlignment="0" applyProtection="0"/>
    <xf numFmtId="0" fontId="66" fillId="65" borderId="42" applyNumberFormat="0" applyAlignment="0" applyProtection="0"/>
    <xf numFmtId="0" fontId="48" fillId="81" borderId="49" applyNumberFormat="0" applyFont="0" applyAlignment="0" applyProtection="0"/>
    <xf numFmtId="0" fontId="70" fillId="78" borderId="41" applyNumberFormat="0" applyAlignment="0" applyProtection="0"/>
    <xf numFmtId="0" fontId="73" fillId="0" borderId="44" applyNumberFormat="0" applyFill="0" applyAlignment="0" applyProtection="0"/>
    <xf numFmtId="0" fontId="30" fillId="9" borderId="50">
      <alignment horizontal="right" vertical="center"/>
    </xf>
    <xf numFmtId="0" fontId="33" fillId="81" borderId="49" applyNumberFormat="0" applyFont="0" applyAlignment="0" applyProtection="0"/>
    <xf numFmtId="4" fontId="32" fillId="0" borderId="50">
      <alignment horizontal="right" vertical="center"/>
    </xf>
    <xf numFmtId="0" fontId="73" fillId="0" borderId="44" applyNumberFormat="0" applyFill="0" applyAlignment="0" applyProtection="0"/>
    <xf numFmtId="0" fontId="30" fillId="9" borderId="50">
      <alignment horizontal="right" vertical="center"/>
    </xf>
    <xf numFmtId="0" fontId="30" fillId="9" borderId="50">
      <alignment horizontal="right" vertical="center"/>
    </xf>
    <xf numFmtId="4" fontId="44" fillId="8" borderId="50">
      <alignment horizontal="right" vertical="center"/>
    </xf>
    <xf numFmtId="0" fontId="30" fillId="8" borderId="50">
      <alignment horizontal="right" vertical="center"/>
    </xf>
    <xf numFmtId="4" fontId="30" fillId="8" borderId="50">
      <alignment horizontal="right" vertical="center"/>
    </xf>
    <xf numFmtId="0" fontId="44" fillId="8" borderId="50">
      <alignment horizontal="right" vertical="center"/>
    </xf>
    <xf numFmtId="4" fontId="44" fillId="8" borderId="50">
      <alignment horizontal="right" vertical="center"/>
    </xf>
    <xf numFmtId="0" fontId="30" fillId="9" borderId="50">
      <alignment horizontal="right" vertical="center"/>
    </xf>
    <xf numFmtId="4" fontId="30" fillId="9" borderId="50">
      <alignment horizontal="right" vertical="center"/>
    </xf>
    <xf numFmtId="0" fontId="30" fillId="9" borderId="50">
      <alignment horizontal="right" vertical="center"/>
    </xf>
    <xf numFmtId="4" fontId="30" fillId="9" borderId="50">
      <alignment horizontal="right" vertical="center"/>
    </xf>
    <xf numFmtId="0" fontId="30" fillId="9" borderId="51">
      <alignment horizontal="right" vertical="center"/>
    </xf>
    <xf numFmtId="4" fontId="30" fillId="9" borderId="51">
      <alignment horizontal="right" vertical="center"/>
    </xf>
    <xf numFmtId="0" fontId="30" fillId="9" borderId="52">
      <alignment horizontal="right" vertical="center"/>
    </xf>
    <xf numFmtId="4" fontId="30" fillId="9" borderId="52">
      <alignment horizontal="right" vertical="center"/>
    </xf>
    <xf numFmtId="0" fontId="54" fillId="78" borderId="42" applyNumberFormat="0" applyAlignment="0" applyProtection="0"/>
    <xf numFmtId="0" fontId="32" fillId="9" borderId="53">
      <alignment horizontal="left" vertical="center" wrapText="1" indent="2"/>
    </xf>
    <xf numFmtId="0" fontId="32" fillId="0" borderId="53">
      <alignment horizontal="left" vertical="center" wrapText="1" indent="2"/>
    </xf>
    <xf numFmtId="0" fontId="32" fillId="8" borderId="51">
      <alignment horizontal="left" vertical="center"/>
    </xf>
    <xf numFmtId="0" fontId="66" fillId="65" borderId="42" applyNumberFormat="0" applyAlignment="0" applyProtection="0"/>
    <xf numFmtId="0" fontId="32" fillId="0" borderId="50">
      <alignment horizontal="right" vertical="center"/>
    </xf>
    <xf numFmtId="4" fontId="32" fillId="0" borderId="50">
      <alignment horizontal="right" vertical="center"/>
    </xf>
    <xf numFmtId="0" fontId="32" fillId="0" borderId="50" applyNumberFormat="0" applyFill="0" applyAlignment="0" applyProtection="0"/>
    <xf numFmtId="0" fontId="70" fillId="78" borderId="41" applyNumberFormat="0" applyAlignment="0" applyProtection="0"/>
    <xf numFmtId="170" fontId="32" fillId="82" borderId="50" applyNumberFormat="0" applyFont="0" applyBorder="0" applyAlignment="0" applyProtection="0">
      <alignment horizontal="right" vertical="center"/>
    </xf>
    <xf numFmtId="0" fontId="32" fillId="11" borderId="50"/>
    <xf numFmtId="4" fontId="32" fillId="11" borderId="50"/>
    <xf numFmtId="0" fontId="73" fillId="0" borderId="44" applyNumberFormat="0" applyFill="0" applyAlignment="0" applyProtection="0"/>
    <xf numFmtId="0" fontId="33" fillId="81" borderId="49" applyNumberFormat="0" applyFont="0" applyAlignment="0" applyProtection="0"/>
    <xf numFmtId="0" fontId="48" fillId="81" borderId="49" applyNumberFormat="0" applyFont="0" applyAlignment="0" applyProtection="0"/>
    <xf numFmtId="0" fontId="32" fillId="0" borderId="50" applyNumberFormat="0" applyFill="0" applyAlignment="0" applyProtection="0"/>
    <xf numFmtId="0" fontId="58" fillId="0" borderId="44" applyNumberFormat="0" applyFill="0" applyAlignment="0" applyProtection="0"/>
    <xf numFmtId="0" fontId="73" fillId="0" borderId="44" applyNumberFormat="0" applyFill="0" applyAlignment="0" applyProtection="0"/>
    <xf numFmtId="0" fontId="57" fillId="65" borderId="42" applyNumberFormat="0" applyAlignment="0" applyProtection="0"/>
    <xf numFmtId="0" fontId="54" fillId="78" borderId="42" applyNumberFormat="0" applyAlignment="0" applyProtection="0"/>
    <xf numFmtId="4" fontId="44" fillId="8" borderId="50">
      <alignment horizontal="right" vertical="center"/>
    </xf>
    <xf numFmtId="0" fontId="30" fillId="8" borderId="50">
      <alignment horizontal="right" vertical="center"/>
    </xf>
    <xf numFmtId="170" fontId="32" fillId="82" borderId="50" applyNumberFormat="0" applyFont="0" applyBorder="0" applyAlignment="0" applyProtection="0">
      <alignment horizontal="right" vertical="center"/>
    </xf>
    <xf numFmtId="0" fontId="58" fillId="0" borderId="44" applyNumberFormat="0" applyFill="0" applyAlignment="0" applyProtection="0"/>
    <xf numFmtId="49" fontId="32" fillId="0" borderId="50" applyNumberFormat="0" applyFont="0" applyFill="0" applyBorder="0" applyProtection="0">
      <alignment horizontal="left" vertical="center" indent="2"/>
    </xf>
    <xf numFmtId="49" fontId="32" fillId="0" borderId="51" applyNumberFormat="0" applyFont="0" applyFill="0" applyBorder="0" applyProtection="0">
      <alignment horizontal="left" vertical="center" indent="5"/>
    </xf>
    <xf numFmtId="49" fontId="32" fillId="0" borderId="50" applyNumberFormat="0" applyFont="0" applyFill="0" applyBorder="0" applyProtection="0">
      <alignment horizontal="left" vertical="center" indent="2"/>
    </xf>
    <xf numFmtId="4" fontId="32" fillId="0" borderId="50" applyFill="0" applyBorder="0" applyProtection="0">
      <alignment horizontal="right" vertical="center"/>
    </xf>
    <xf numFmtId="49" fontId="31" fillId="0" borderId="50" applyNumberFormat="0" applyFill="0" applyBorder="0" applyProtection="0">
      <alignment horizontal="left" vertical="center"/>
    </xf>
    <xf numFmtId="0" fontId="32" fillId="0" borderId="53">
      <alignment horizontal="left" vertical="center" wrapText="1" indent="2"/>
    </xf>
    <xf numFmtId="0" fontId="70" fillId="78" borderId="41" applyNumberFormat="0" applyAlignment="0" applyProtection="0"/>
    <xf numFmtId="0" fontId="30" fillId="9" borderId="52">
      <alignment horizontal="right" vertical="center"/>
    </xf>
    <xf numFmtId="0" fontId="57" fillId="65" borderId="42" applyNumberFormat="0" applyAlignment="0" applyProtection="0"/>
    <xf numFmtId="0" fontId="30" fillId="9" borderId="52">
      <alignment horizontal="right" vertical="center"/>
    </xf>
    <xf numFmtId="4" fontId="30" fillId="9" borderId="50">
      <alignment horizontal="right" vertical="center"/>
    </xf>
    <xf numFmtId="0" fontId="30" fillId="9" borderId="50">
      <alignment horizontal="right" vertical="center"/>
    </xf>
    <xf numFmtId="0" fontId="51" fillId="78" borderId="41" applyNumberFormat="0" applyAlignment="0" applyProtection="0"/>
    <xf numFmtId="0" fontId="53" fillId="78" borderId="42" applyNumberFormat="0" applyAlignment="0" applyProtection="0"/>
    <xf numFmtId="0" fontId="58" fillId="0" borderId="44" applyNumberFormat="0" applyFill="0" applyAlignment="0" applyProtection="0"/>
    <xf numFmtId="0" fontId="32" fillId="11" borderId="50"/>
    <xf numFmtId="4" fontId="32" fillId="11" borderId="50"/>
    <xf numFmtId="4" fontId="30" fillId="9" borderId="50">
      <alignment horizontal="right" vertical="center"/>
    </xf>
    <xf numFmtId="0" fontId="44" fillId="8" borderId="50">
      <alignment horizontal="right" vertical="center"/>
    </xf>
    <xf numFmtId="0" fontId="57" fillId="65" borderId="42" applyNumberFormat="0" applyAlignment="0" applyProtection="0"/>
    <xf numFmtId="0" fontId="54" fillId="78" borderId="42" applyNumberFormat="0" applyAlignment="0" applyProtection="0"/>
    <xf numFmtId="4" fontId="32" fillId="0" borderId="50">
      <alignment horizontal="right" vertical="center"/>
    </xf>
    <xf numFmtId="0" fontId="32" fillId="9" borderId="53">
      <alignment horizontal="left" vertical="center" wrapText="1" indent="2"/>
    </xf>
    <xf numFmtId="0" fontId="32" fillId="0" borderId="53">
      <alignment horizontal="left" vertical="center" wrapText="1" indent="2"/>
    </xf>
    <xf numFmtId="0" fontId="70" fillId="78" borderId="41" applyNumberFormat="0" applyAlignment="0" applyProtection="0"/>
    <xf numFmtId="0" fontId="66" fillId="65" borderId="42" applyNumberFormat="0" applyAlignment="0" applyProtection="0"/>
    <xf numFmtId="0" fontId="53" fillId="78" borderId="42" applyNumberFormat="0" applyAlignment="0" applyProtection="0"/>
    <xf numFmtId="0" fontId="51" fillId="78" borderId="41" applyNumberFormat="0" applyAlignment="0" applyProtection="0"/>
    <xf numFmtId="0" fontId="30" fillId="9" borderId="52">
      <alignment horizontal="right" vertical="center"/>
    </xf>
    <xf numFmtId="0" fontId="44" fillId="8" borderId="50">
      <alignment horizontal="right" vertical="center"/>
    </xf>
    <xf numFmtId="4" fontId="30" fillId="8" borderId="50">
      <alignment horizontal="right" vertical="center"/>
    </xf>
    <xf numFmtId="4" fontId="30" fillId="9" borderId="50">
      <alignment horizontal="right" vertical="center"/>
    </xf>
    <xf numFmtId="49" fontId="32" fillId="0" borderId="51" applyNumberFormat="0" applyFont="0" applyFill="0" applyBorder="0" applyProtection="0">
      <alignment horizontal="left" vertical="center" indent="5"/>
    </xf>
    <xf numFmtId="4" fontId="32" fillId="0" borderId="50" applyFill="0" applyBorder="0" applyProtection="0">
      <alignment horizontal="right" vertical="center"/>
    </xf>
    <xf numFmtId="4" fontId="30" fillId="8" borderId="50">
      <alignment horizontal="right" vertical="center"/>
    </xf>
    <xf numFmtId="0" fontId="33" fillId="0" borderId="0"/>
    <xf numFmtId="0" fontId="66" fillId="65" borderId="42" applyNumberFormat="0" applyAlignment="0" applyProtection="0"/>
    <xf numFmtId="0" fontId="57" fillId="65" borderId="42" applyNumberFormat="0" applyAlignment="0" applyProtection="0"/>
    <xf numFmtId="0" fontId="53" fillId="78" borderId="42" applyNumberFormat="0" applyAlignment="0" applyProtection="0"/>
    <xf numFmtId="0" fontId="32" fillId="9" borderId="53">
      <alignment horizontal="left" vertical="center" wrapText="1" indent="2"/>
    </xf>
    <xf numFmtId="0" fontId="32" fillId="0" borderId="53">
      <alignment horizontal="left" vertical="center" wrapText="1" indent="2"/>
    </xf>
    <xf numFmtId="0" fontId="32" fillId="9" borderId="53">
      <alignment horizontal="left" vertical="center" wrapText="1" indent="2"/>
    </xf>
    <xf numFmtId="0" fontId="32" fillId="0" borderId="53">
      <alignment horizontal="left" vertical="center" wrapText="1" indent="2"/>
    </xf>
    <xf numFmtId="0" fontId="51" fillId="78" borderId="41" applyNumberFormat="0" applyAlignment="0" applyProtection="0"/>
    <xf numFmtId="0" fontId="53" fillId="78" borderId="42" applyNumberFormat="0" applyAlignment="0" applyProtection="0"/>
    <xf numFmtId="0" fontId="54" fillId="78" borderId="42" applyNumberFormat="0" applyAlignment="0" applyProtection="0"/>
    <xf numFmtId="0" fontId="57" fillId="65" borderId="42" applyNumberFormat="0" applyAlignment="0" applyProtection="0"/>
    <xf numFmtId="0" fontId="58" fillId="0" borderId="44" applyNumberFormat="0" applyFill="0" applyAlignment="0" applyProtection="0"/>
    <xf numFmtId="0" fontId="66" fillId="65" borderId="42" applyNumberFormat="0" applyAlignment="0" applyProtection="0"/>
    <xf numFmtId="0" fontId="48" fillId="81" borderId="49" applyNumberFormat="0" applyFont="0" applyAlignment="0" applyProtection="0"/>
    <xf numFmtId="0" fontId="33" fillId="81" borderId="49" applyNumberFormat="0" applyFont="0" applyAlignment="0" applyProtection="0"/>
    <xf numFmtId="0" fontId="70" fillId="78" borderId="41" applyNumberFormat="0" applyAlignment="0" applyProtection="0"/>
    <xf numFmtId="0" fontId="73" fillId="0" borderId="44" applyNumberFormat="0" applyFill="0" applyAlignment="0" applyProtection="0"/>
    <xf numFmtId="0" fontId="54" fillId="78" borderId="42" applyNumberFormat="0" applyAlignment="0" applyProtection="0"/>
    <xf numFmtId="0" fontId="66" fillId="65" borderId="42" applyNumberFormat="0" applyAlignment="0" applyProtection="0"/>
    <xf numFmtId="0" fontId="48" fillId="81" borderId="49" applyNumberFormat="0" applyFont="0" applyAlignment="0" applyProtection="0"/>
    <xf numFmtId="0" fontId="70" fillId="78" borderId="41" applyNumberFormat="0" applyAlignment="0" applyProtection="0"/>
    <xf numFmtId="0" fontId="73" fillId="0" borderId="44" applyNumberFormat="0" applyFill="0" applyAlignment="0" applyProtection="0"/>
    <xf numFmtId="0" fontId="30" fillId="9" borderId="36">
      <alignment horizontal="right" vertical="center"/>
    </xf>
    <xf numFmtId="4" fontId="30" fillId="9" borderId="36">
      <alignment horizontal="right" vertical="center"/>
    </xf>
    <xf numFmtId="0" fontId="30" fillId="9" borderId="37">
      <alignment horizontal="right" vertical="center"/>
    </xf>
    <xf numFmtId="4" fontId="30" fillId="9" borderId="37">
      <alignment horizontal="right" vertical="center"/>
    </xf>
    <xf numFmtId="0" fontId="54" fillId="78" borderId="42" applyNumberFormat="0" applyAlignment="0" applyProtection="0"/>
    <xf numFmtId="0" fontId="32" fillId="9" borderId="26">
      <alignment horizontal="left" vertical="center" wrapText="1" indent="2"/>
    </xf>
    <xf numFmtId="0" fontId="32" fillId="0" borderId="26">
      <alignment horizontal="left" vertical="center" wrapText="1" indent="2"/>
    </xf>
    <xf numFmtId="0" fontId="32" fillId="8" borderId="36">
      <alignment horizontal="left" vertical="center"/>
    </xf>
    <xf numFmtId="0" fontId="66" fillId="65" borderId="42" applyNumberFormat="0" applyAlignment="0" applyProtection="0"/>
    <xf numFmtId="0" fontId="70" fillId="78" borderId="41" applyNumberFormat="0" applyAlignment="0" applyProtection="0"/>
    <xf numFmtId="0" fontId="73" fillId="0" borderId="44" applyNumberFormat="0" applyFill="0" applyAlignment="0" applyProtection="0"/>
    <xf numFmtId="49" fontId="32" fillId="0" borderId="36" applyNumberFormat="0" applyFont="0" applyFill="0" applyBorder="0" applyProtection="0">
      <alignment horizontal="left" vertical="center" indent="5"/>
    </xf>
    <xf numFmtId="0" fontId="51" fillId="78" borderId="41" applyNumberFormat="0" applyAlignment="0" applyProtection="0"/>
    <xf numFmtId="0" fontId="53" fillId="78" borderId="42" applyNumberFormat="0" applyAlignment="0" applyProtection="0"/>
    <xf numFmtId="0" fontId="58" fillId="0" borderId="44" applyNumberFormat="0" applyFill="0" applyAlignment="0" applyProtection="0"/>
    <xf numFmtId="49" fontId="32" fillId="0" borderId="50" applyNumberFormat="0" applyFont="0" applyFill="0" applyBorder="0" applyProtection="0">
      <alignment horizontal="left" vertical="center" indent="2"/>
    </xf>
    <xf numFmtId="0" fontId="30" fillId="8" borderId="50">
      <alignment horizontal="right" vertical="center"/>
    </xf>
    <xf numFmtId="4" fontId="30" fillId="8" borderId="50">
      <alignment horizontal="right" vertical="center"/>
    </xf>
    <xf numFmtId="0" fontId="44" fillId="8" borderId="50">
      <alignment horizontal="right" vertical="center"/>
    </xf>
    <xf numFmtId="4" fontId="44" fillId="8" borderId="50">
      <alignment horizontal="right" vertical="center"/>
    </xf>
    <xf numFmtId="0" fontId="30" fillId="9" borderId="50">
      <alignment horizontal="right" vertical="center"/>
    </xf>
    <xf numFmtId="4" fontId="30" fillId="9" borderId="50">
      <alignment horizontal="right" vertical="center"/>
    </xf>
    <xf numFmtId="0" fontId="30" fillId="9" borderId="50">
      <alignment horizontal="right" vertical="center"/>
    </xf>
    <xf numFmtId="4" fontId="30" fillId="9" borderId="50">
      <alignment horizontal="right" vertical="center"/>
    </xf>
    <xf numFmtId="0" fontId="57" fillId="65" borderId="42" applyNumberFormat="0" applyAlignment="0" applyProtection="0"/>
    <xf numFmtId="0" fontId="32" fillId="0" borderId="50">
      <alignment horizontal="right" vertical="center"/>
    </xf>
    <xf numFmtId="4" fontId="32" fillId="0" borderId="50">
      <alignment horizontal="right" vertical="center"/>
    </xf>
    <xf numFmtId="4" fontId="32" fillId="0" borderId="50" applyFill="0" applyBorder="0" applyProtection="0">
      <alignment horizontal="right" vertical="center"/>
    </xf>
    <xf numFmtId="49" fontId="31" fillId="0" borderId="50" applyNumberFormat="0" applyFill="0" applyBorder="0" applyProtection="0">
      <alignment horizontal="left" vertical="center"/>
    </xf>
    <xf numFmtId="0" fontId="32" fillId="0" borderId="50" applyNumberFormat="0" applyFill="0" applyAlignment="0" applyProtection="0"/>
    <xf numFmtId="170" fontId="32" fillId="82" borderId="50" applyNumberFormat="0" applyFont="0" applyBorder="0" applyAlignment="0" applyProtection="0">
      <alignment horizontal="right" vertical="center"/>
    </xf>
    <xf numFmtId="0" fontId="32" fillId="11" borderId="50"/>
    <xf numFmtId="4" fontId="32" fillId="11" borderId="50"/>
    <xf numFmtId="4" fontId="30" fillId="9" borderId="50">
      <alignment horizontal="right" vertical="center"/>
    </xf>
    <xf numFmtId="0" fontId="32" fillId="11" borderId="50"/>
    <xf numFmtId="0" fontId="53" fillId="78" borderId="42" applyNumberFormat="0" applyAlignment="0" applyProtection="0"/>
    <xf numFmtId="0" fontId="30" fillId="8" borderId="50">
      <alignment horizontal="right" vertical="center"/>
    </xf>
    <xf numFmtId="0" fontId="32" fillId="0" borderId="50">
      <alignment horizontal="right" vertical="center"/>
    </xf>
    <xf numFmtId="0" fontId="73" fillId="0" borderId="44" applyNumberFormat="0" applyFill="0" applyAlignment="0" applyProtection="0"/>
    <xf numFmtId="0" fontId="32" fillId="8" borderId="51">
      <alignment horizontal="left" vertical="center"/>
    </xf>
    <xf numFmtId="0" fontId="66" fillId="65" borderId="42" applyNumberFormat="0" applyAlignment="0" applyProtection="0"/>
    <xf numFmtId="170" fontId="32" fillId="82" borderId="50" applyNumberFormat="0" applyFont="0" applyBorder="0" applyAlignment="0" applyProtection="0">
      <alignment horizontal="right" vertical="center"/>
    </xf>
    <xf numFmtId="0" fontId="48" fillId="81" borderId="49" applyNumberFormat="0" applyFont="0" applyAlignment="0" applyProtection="0"/>
    <xf numFmtId="0" fontId="32" fillId="0" borderId="53">
      <alignment horizontal="left" vertical="center" wrapText="1" indent="2"/>
    </xf>
    <xf numFmtId="4" fontId="32" fillId="11" borderId="50"/>
    <xf numFmtId="49" fontId="31" fillId="0" borderId="50" applyNumberFormat="0" applyFill="0" applyBorder="0" applyProtection="0">
      <alignment horizontal="left" vertical="center"/>
    </xf>
    <xf numFmtId="0" fontId="32" fillId="0" borderId="50">
      <alignment horizontal="right" vertical="center"/>
    </xf>
    <xf numFmtId="4" fontId="30" fillId="9" borderId="52">
      <alignment horizontal="right" vertical="center"/>
    </xf>
    <xf numFmtId="4" fontId="30" fillId="9" borderId="50">
      <alignment horizontal="right" vertical="center"/>
    </xf>
    <xf numFmtId="4" fontId="30" fillId="9" borderId="50">
      <alignment horizontal="right" vertical="center"/>
    </xf>
    <xf numFmtId="0" fontId="44" fillId="8" borderId="50">
      <alignment horizontal="right" vertical="center"/>
    </xf>
    <xf numFmtId="0" fontId="30" fillId="8" borderId="50">
      <alignment horizontal="right" vertical="center"/>
    </xf>
    <xf numFmtId="49" fontId="32" fillId="0" borderId="50" applyNumberFormat="0" applyFont="0" applyFill="0" applyBorder="0" applyProtection="0">
      <alignment horizontal="left" vertical="center" indent="2"/>
    </xf>
    <xf numFmtId="0" fontId="66" fillId="65" borderId="42" applyNumberFormat="0" applyAlignment="0" applyProtection="0"/>
    <xf numFmtId="0" fontId="51" fillId="78" borderId="41" applyNumberFormat="0" applyAlignment="0" applyProtection="0"/>
    <xf numFmtId="49" fontId="32" fillId="0" borderId="50" applyNumberFormat="0" applyFont="0" applyFill="0" applyBorder="0" applyProtection="0">
      <alignment horizontal="left" vertical="center" indent="2"/>
    </xf>
    <xf numFmtId="0" fontId="57" fillId="65" borderId="42" applyNumberFormat="0" applyAlignment="0" applyProtection="0"/>
    <xf numFmtId="4" fontId="32" fillId="0" borderId="50" applyFill="0" applyBorder="0" applyProtection="0">
      <alignment horizontal="right" vertical="center"/>
    </xf>
    <xf numFmtId="0" fontId="54" fillId="78" borderId="42" applyNumberFormat="0" applyAlignment="0" applyProtection="0"/>
    <xf numFmtId="0" fontId="73" fillId="0" borderId="44" applyNumberFormat="0" applyFill="0" applyAlignment="0" applyProtection="0"/>
    <xf numFmtId="0" fontId="70" fillId="78" borderId="41" applyNumberFormat="0" applyAlignment="0" applyProtection="0"/>
    <xf numFmtId="0" fontId="32" fillId="0" borderId="50" applyNumberFormat="0" applyFill="0" applyAlignment="0" applyProtection="0"/>
    <xf numFmtId="4" fontId="32" fillId="0" borderId="50">
      <alignment horizontal="right" vertical="center"/>
    </xf>
    <xf numFmtId="0" fontId="32" fillId="0" borderId="50">
      <alignment horizontal="right" vertical="center"/>
    </xf>
    <xf numFmtId="0" fontId="66" fillId="65" borderId="42" applyNumberFormat="0" applyAlignment="0" applyProtection="0"/>
    <xf numFmtId="0" fontId="51" fillId="78" borderId="41" applyNumberFormat="0" applyAlignment="0" applyProtection="0"/>
    <xf numFmtId="0" fontId="53" fillId="78" borderId="42" applyNumberFormat="0" applyAlignment="0" applyProtection="0"/>
    <xf numFmtId="0" fontId="32" fillId="9" borderId="53">
      <alignment horizontal="left" vertical="center" wrapText="1" indent="2"/>
    </xf>
    <xf numFmtId="0" fontId="54" fillId="78" borderId="42" applyNumberFormat="0" applyAlignment="0" applyProtection="0"/>
    <xf numFmtId="0" fontId="54" fillId="78" borderId="42" applyNumberFormat="0" applyAlignment="0" applyProtection="0"/>
    <xf numFmtId="4" fontId="30" fillId="9" borderId="51">
      <alignment horizontal="right" vertical="center"/>
    </xf>
    <xf numFmtId="0" fontId="30" fillId="9" borderId="51">
      <alignment horizontal="right" vertical="center"/>
    </xf>
    <xf numFmtId="0" fontId="30" fillId="9" borderId="50">
      <alignment horizontal="right" vertical="center"/>
    </xf>
    <xf numFmtId="4" fontId="44" fillId="8" borderId="50">
      <alignment horizontal="right" vertical="center"/>
    </xf>
    <xf numFmtId="0" fontId="57" fillId="65" borderId="42" applyNumberFormat="0" applyAlignment="0" applyProtection="0"/>
    <xf numFmtId="0" fontId="58" fillId="0" borderId="44" applyNumberFormat="0" applyFill="0" applyAlignment="0" applyProtection="0"/>
    <xf numFmtId="0" fontId="73" fillId="0" borderId="44" applyNumberFormat="0" applyFill="0" applyAlignment="0" applyProtection="0"/>
    <xf numFmtId="0" fontId="48" fillId="81" borderId="49" applyNumberFormat="0" applyFont="0" applyAlignment="0" applyProtection="0"/>
    <xf numFmtId="0" fontId="66" fillId="65" borderId="42" applyNumberFormat="0" applyAlignment="0" applyProtection="0"/>
    <xf numFmtId="49" fontId="31" fillId="0" borderId="50" applyNumberFormat="0" applyFill="0" applyBorder="0" applyProtection="0">
      <alignment horizontal="left" vertical="center"/>
    </xf>
    <xf numFmtId="0" fontId="32" fillId="9" borderId="53">
      <alignment horizontal="left" vertical="center" wrapText="1" indent="2"/>
    </xf>
    <xf numFmtId="0" fontId="54" fillId="78" borderId="42" applyNumberFormat="0" applyAlignment="0" applyProtection="0"/>
    <xf numFmtId="0" fontId="32" fillId="0" borderId="53">
      <alignment horizontal="left" vertical="center" wrapText="1" indent="2"/>
    </xf>
    <xf numFmtId="0" fontId="48" fillId="81" borderId="49" applyNumberFormat="0" applyFont="0" applyAlignment="0" applyProtection="0"/>
    <xf numFmtId="0" fontId="33" fillId="81" borderId="49" applyNumberFormat="0" applyFont="0" applyAlignment="0" applyProtection="0"/>
    <xf numFmtId="0" fontId="70" fillId="78" borderId="41" applyNumberFormat="0" applyAlignment="0" applyProtection="0"/>
    <xf numFmtId="0" fontId="73" fillId="0" borderId="44" applyNumberFormat="0" applyFill="0" applyAlignment="0" applyProtection="0"/>
    <xf numFmtId="4" fontId="32" fillId="11" borderId="50"/>
    <xf numFmtId="0" fontId="30" fillId="9" borderId="50">
      <alignment horizontal="right" vertical="center"/>
    </xf>
    <xf numFmtId="0" fontId="73" fillId="0" borderId="44" applyNumberFormat="0" applyFill="0" applyAlignment="0" applyProtection="0"/>
    <xf numFmtId="4" fontId="30" fillId="9" borderId="52">
      <alignment horizontal="right" vertical="center"/>
    </xf>
    <xf numFmtId="0" fontId="53" fillId="78" borderId="42" applyNumberFormat="0" applyAlignment="0" applyProtection="0"/>
    <xf numFmtId="0" fontId="30" fillId="9" borderId="51">
      <alignment horizontal="right" vertical="center"/>
    </xf>
    <xf numFmtId="0" fontId="54" fillId="78" borderId="42" applyNumberFormat="0" applyAlignment="0" applyProtection="0"/>
    <xf numFmtId="0" fontId="58" fillId="0" borderId="44" applyNumberFormat="0" applyFill="0" applyAlignment="0" applyProtection="0"/>
    <xf numFmtId="0" fontId="48" fillId="81" borderId="49" applyNumberFormat="0" applyFont="0" applyAlignment="0" applyProtection="0"/>
    <xf numFmtId="4" fontId="30" fillId="9" borderId="51">
      <alignment horizontal="right" vertical="center"/>
    </xf>
    <xf numFmtId="0" fontId="32" fillId="9" borderId="53">
      <alignment horizontal="left" vertical="center" wrapText="1" indent="2"/>
    </xf>
    <xf numFmtId="0" fontId="32" fillId="11" borderId="50"/>
    <xf numFmtId="170" fontId="32" fillId="82" borderId="50" applyNumberFormat="0" applyFont="0" applyBorder="0" applyAlignment="0" applyProtection="0">
      <alignment horizontal="right" vertical="center"/>
    </xf>
    <xf numFmtId="0" fontId="32" fillId="0" borderId="50" applyNumberFormat="0" applyFill="0" applyAlignment="0" applyProtection="0"/>
    <xf numFmtId="4" fontId="32" fillId="0" borderId="50" applyFill="0" applyBorder="0" applyProtection="0">
      <alignment horizontal="right" vertical="center"/>
    </xf>
    <xf numFmtId="4" fontId="30" fillId="8" borderId="50">
      <alignment horizontal="right" vertical="center"/>
    </xf>
    <xf numFmtId="0" fontId="58" fillId="0" borderId="44" applyNumberFormat="0" applyFill="0" applyAlignment="0" applyProtection="0"/>
    <xf numFmtId="49" fontId="31" fillId="0" borderId="50" applyNumberFormat="0" applyFill="0" applyBorder="0" applyProtection="0">
      <alignment horizontal="left" vertical="center"/>
    </xf>
    <xf numFmtId="49" fontId="32" fillId="0" borderId="51" applyNumberFormat="0" applyFont="0" applyFill="0" applyBorder="0" applyProtection="0">
      <alignment horizontal="left" vertical="center" indent="5"/>
    </xf>
    <xf numFmtId="0" fontId="32" fillId="8" borderId="51">
      <alignment horizontal="left" vertical="center"/>
    </xf>
    <xf numFmtId="0" fontId="54" fillId="78" borderId="42" applyNumberFormat="0" applyAlignment="0" applyProtection="0"/>
    <xf numFmtId="4" fontId="30" fillId="9" borderId="52">
      <alignment horizontal="right" vertical="center"/>
    </xf>
    <xf numFmtId="0" fontId="66" fillId="65" borderId="42" applyNumberFormat="0" applyAlignment="0" applyProtection="0"/>
    <xf numFmtId="0" fontId="66" fillId="65" borderId="42" applyNumberFormat="0" applyAlignment="0" applyProtection="0"/>
    <xf numFmtId="0" fontId="48" fillId="81" borderId="49" applyNumberFormat="0" applyFont="0" applyAlignment="0" applyProtection="0"/>
    <xf numFmtId="0" fontId="70" fillId="78" borderId="41" applyNumberFormat="0" applyAlignment="0" applyProtection="0"/>
    <xf numFmtId="0" fontId="73" fillId="0" borderId="44" applyNumberFormat="0" applyFill="0" applyAlignment="0" applyProtection="0"/>
    <xf numFmtId="0" fontId="30" fillId="9" borderId="50">
      <alignment horizontal="right" vertical="center"/>
    </xf>
    <xf numFmtId="0" fontId="33" fillId="81" borderId="49" applyNumberFormat="0" applyFont="0" applyAlignment="0" applyProtection="0"/>
    <xf numFmtId="4" fontId="32" fillId="0" borderId="50">
      <alignment horizontal="right" vertical="center"/>
    </xf>
    <xf numFmtId="0" fontId="73" fillId="0" borderId="44" applyNumberFormat="0" applyFill="0" applyAlignment="0" applyProtection="0"/>
    <xf numFmtId="0" fontId="30" fillId="9" borderId="50">
      <alignment horizontal="right" vertical="center"/>
    </xf>
    <xf numFmtId="0" fontId="30" fillId="9" borderId="50">
      <alignment horizontal="right" vertical="center"/>
    </xf>
    <xf numFmtId="4" fontId="44" fillId="8" borderId="50">
      <alignment horizontal="right" vertical="center"/>
    </xf>
    <xf numFmtId="0" fontId="30" fillId="8" borderId="50">
      <alignment horizontal="right" vertical="center"/>
    </xf>
    <xf numFmtId="4" fontId="30" fillId="8" borderId="50">
      <alignment horizontal="right" vertical="center"/>
    </xf>
    <xf numFmtId="0" fontId="44" fillId="8" borderId="50">
      <alignment horizontal="right" vertical="center"/>
    </xf>
    <xf numFmtId="4" fontId="44" fillId="8" borderId="50">
      <alignment horizontal="right" vertical="center"/>
    </xf>
    <xf numFmtId="0" fontId="30" fillId="9" borderId="50">
      <alignment horizontal="right" vertical="center"/>
    </xf>
    <xf numFmtId="4" fontId="30" fillId="9" borderId="50">
      <alignment horizontal="right" vertical="center"/>
    </xf>
    <xf numFmtId="0" fontId="30" fillId="9" borderId="50">
      <alignment horizontal="right" vertical="center"/>
    </xf>
    <xf numFmtId="4" fontId="30" fillId="9" borderId="50">
      <alignment horizontal="right" vertical="center"/>
    </xf>
    <xf numFmtId="0" fontId="30" fillId="9" borderId="51">
      <alignment horizontal="right" vertical="center"/>
    </xf>
    <xf numFmtId="4" fontId="30" fillId="9" borderId="51">
      <alignment horizontal="right" vertical="center"/>
    </xf>
    <xf numFmtId="0" fontId="30" fillId="9" borderId="52">
      <alignment horizontal="right" vertical="center"/>
    </xf>
    <xf numFmtId="4" fontId="30" fillId="9" borderId="52">
      <alignment horizontal="right" vertical="center"/>
    </xf>
    <xf numFmtId="0" fontId="54" fillId="78" borderId="42" applyNumberFormat="0" applyAlignment="0" applyProtection="0"/>
    <xf numFmtId="0" fontId="32" fillId="9" borderId="53">
      <alignment horizontal="left" vertical="center" wrapText="1" indent="2"/>
    </xf>
    <xf numFmtId="0" fontId="32" fillId="0" borderId="53">
      <alignment horizontal="left" vertical="center" wrapText="1" indent="2"/>
    </xf>
    <xf numFmtId="0" fontId="32" fillId="8" borderId="51">
      <alignment horizontal="left" vertical="center"/>
    </xf>
    <xf numFmtId="0" fontId="66" fillId="65" borderId="42" applyNumberFormat="0" applyAlignment="0" applyProtection="0"/>
    <xf numFmtId="0" fontId="32" fillId="0" borderId="50">
      <alignment horizontal="right" vertical="center"/>
    </xf>
    <xf numFmtId="4" fontId="32" fillId="0" borderId="50">
      <alignment horizontal="right" vertical="center"/>
    </xf>
    <xf numFmtId="0" fontId="32" fillId="0" borderId="50" applyNumberFormat="0" applyFill="0" applyAlignment="0" applyProtection="0"/>
    <xf numFmtId="0" fontId="70" fillId="78" borderId="41" applyNumberFormat="0" applyAlignment="0" applyProtection="0"/>
    <xf numFmtId="170" fontId="32" fillId="82" borderId="50" applyNumberFormat="0" applyFont="0" applyBorder="0" applyAlignment="0" applyProtection="0">
      <alignment horizontal="right" vertical="center"/>
    </xf>
    <xf numFmtId="0" fontId="32" fillId="11" borderId="50"/>
    <xf numFmtId="4" fontId="32" fillId="11" borderId="50"/>
    <xf numFmtId="0" fontId="73" fillId="0" borderId="44" applyNumberFormat="0" applyFill="0" applyAlignment="0" applyProtection="0"/>
    <xf numFmtId="0" fontId="33" fillId="81" borderId="49" applyNumberFormat="0" applyFont="0" applyAlignment="0" applyProtection="0"/>
    <xf numFmtId="0" fontId="48" fillId="81" borderId="49" applyNumberFormat="0" applyFont="0" applyAlignment="0" applyProtection="0"/>
    <xf numFmtId="0" fontId="32" fillId="0" borderId="50" applyNumberFormat="0" applyFill="0" applyAlignment="0" applyProtection="0"/>
    <xf numFmtId="0" fontId="58" fillId="0" borderId="44" applyNumberFormat="0" applyFill="0" applyAlignment="0" applyProtection="0"/>
    <xf numFmtId="0" fontId="73" fillId="0" borderId="44" applyNumberFormat="0" applyFill="0" applyAlignment="0" applyProtection="0"/>
    <xf numFmtId="0" fontId="57" fillId="65" borderId="42" applyNumberFormat="0" applyAlignment="0" applyProtection="0"/>
    <xf numFmtId="0" fontId="54" fillId="78" borderId="42" applyNumberFormat="0" applyAlignment="0" applyProtection="0"/>
    <xf numFmtId="4" fontId="44" fillId="8" borderId="50">
      <alignment horizontal="right" vertical="center"/>
    </xf>
    <xf numFmtId="0" fontId="30" fillId="8" borderId="50">
      <alignment horizontal="right" vertical="center"/>
    </xf>
    <xf numFmtId="170" fontId="32" fillId="82" borderId="50" applyNumberFormat="0" applyFont="0" applyBorder="0" applyAlignment="0" applyProtection="0">
      <alignment horizontal="right" vertical="center"/>
    </xf>
    <xf numFmtId="0" fontId="58" fillId="0" borderId="44" applyNumberFormat="0" applyFill="0" applyAlignment="0" applyProtection="0"/>
    <xf numFmtId="49" fontId="32" fillId="0" borderId="50" applyNumberFormat="0" applyFont="0" applyFill="0" applyBorder="0" applyProtection="0">
      <alignment horizontal="left" vertical="center" indent="2"/>
    </xf>
    <xf numFmtId="49" fontId="32" fillId="0" borderId="51" applyNumberFormat="0" applyFont="0" applyFill="0" applyBorder="0" applyProtection="0">
      <alignment horizontal="left" vertical="center" indent="5"/>
    </xf>
    <xf numFmtId="49" fontId="32" fillId="0" borderId="50" applyNumberFormat="0" applyFont="0" applyFill="0" applyBorder="0" applyProtection="0">
      <alignment horizontal="left" vertical="center" indent="2"/>
    </xf>
    <xf numFmtId="4" fontId="32" fillId="0" borderId="50" applyFill="0" applyBorder="0" applyProtection="0">
      <alignment horizontal="right" vertical="center"/>
    </xf>
    <xf numFmtId="49" fontId="31" fillId="0" borderId="50" applyNumberFormat="0" applyFill="0" applyBorder="0" applyProtection="0">
      <alignment horizontal="left" vertical="center"/>
    </xf>
    <xf numFmtId="0" fontId="32" fillId="0" borderId="53">
      <alignment horizontal="left" vertical="center" wrapText="1" indent="2"/>
    </xf>
    <xf numFmtId="0" fontId="70" fillId="78" borderId="41" applyNumberFormat="0" applyAlignment="0" applyProtection="0"/>
    <xf numFmtId="0" fontId="30" fillId="9" borderId="52">
      <alignment horizontal="right" vertical="center"/>
    </xf>
    <xf numFmtId="0" fontId="57" fillId="65" borderId="42" applyNumberFormat="0" applyAlignment="0" applyProtection="0"/>
    <xf numFmtId="0" fontId="30" fillId="9" borderId="52">
      <alignment horizontal="right" vertical="center"/>
    </xf>
    <xf numFmtId="4" fontId="30" fillId="9" borderId="50">
      <alignment horizontal="right" vertical="center"/>
    </xf>
    <xf numFmtId="0" fontId="30" fillId="9" borderId="50">
      <alignment horizontal="right" vertical="center"/>
    </xf>
    <xf numFmtId="0" fontId="51" fillId="78" borderId="41" applyNumberFormat="0" applyAlignment="0" applyProtection="0"/>
    <xf numFmtId="0" fontId="53" fillId="78" borderId="42" applyNumberFormat="0" applyAlignment="0" applyProtection="0"/>
    <xf numFmtId="0" fontId="58" fillId="0" borderId="44" applyNumberFormat="0" applyFill="0" applyAlignment="0" applyProtection="0"/>
    <xf numFmtId="0" fontId="32" fillId="11" borderId="50"/>
    <xf numFmtId="4" fontId="32" fillId="11" borderId="50"/>
    <xf numFmtId="4" fontId="30" fillId="9" borderId="50">
      <alignment horizontal="right" vertical="center"/>
    </xf>
    <xf numFmtId="0" fontId="44" fillId="8" borderId="50">
      <alignment horizontal="right" vertical="center"/>
    </xf>
    <xf numFmtId="0" fontId="57" fillId="65" borderId="42" applyNumberFormat="0" applyAlignment="0" applyProtection="0"/>
    <xf numFmtId="0" fontId="54" fillId="78" borderId="42" applyNumberFormat="0" applyAlignment="0" applyProtection="0"/>
    <xf numFmtId="4" fontId="32" fillId="0" borderId="50">
      <alignment horizontal="right" vertical="center"/>
    </xf>
    <xf numFmtId="0" fontId="32" fillId="9" borderId="53">
      <alignment horizontal="left" vertical="center" wrapText="1" indent="2"/>
    </xf>
    <xf numFmtId="0" fontId="32" fillId="0" borderId="53">
      <alignment horizontal="left" vertical="center" wrapText="1" indent="2"/>
    </xf>
    <xf numFmtId="0" fontId="70" fillId="78" borderId="41" applyNumberFormat="0" applyAlignment="0" applyProtection="0"/>
    <xf numFmtId="0" fontId="66" fillId="65" borderId="42" applyNumberFormat="0" applyAlignment="0" applyProtection="0"/>
    <xf numFmtId="0" fontId="53" fillId="78" borderId="42" applyNumberFormat="0" applyAlignment="0" applyProtection="0"/>
    <xf numFmtId="0" fontId="51" fillId="78" borderId="41" applyNumberFormat="0" applyAlignment="0" applyProtection="0"/>
    <xf numFmtId="0" fontId="30" fillId="9" borderId="52">
      <alignment horizontal="right" vertical="center"/>
    </xf>
    <xf numFmtId="0" fontId="44" fillId="8" borderId="50">
      <alignment horizontal="right" vertical="center"/>
    </xf>
    <xf numFmtId="4" fontId="30" fillId="8" borderId="50">
      <alignment horizontal="right" vertical="center"/>
    </xf>
    <xf numFmtId="4" fontId="30" fillId="9" borderId="50">
      <alignment horizontal="right" vertical="center"/>
    </xf>
    <xf numFmtId="49" fontId="32" fillId="0" borderId="51" applyNumberFormat="0" applyFont="0" applyFill="0" applyBorder="0" applyProtection="0">
      <alignment horizontal="left" vertical="center" indent="5"/>
    </xf>
    <xf numFmtId="4" fontId="32" fillId="0" borderId="50" applyFill="0" applyBorder="0" applyProtection="0">
      <alignment horizontal="right" vertical="center"/>
    </xf>
    <xf numFmtId="4" fontId="30" fillId="8" borderId="50">
      <alignment horizontal="right" vertical="center"/>
    </xf>
    <xf numFmtId="0" fontId="66" fillId="65" borderId="42" applyNumberFormat="0" applyAlignment="0" applyProtection="0"/>
    <xf numFmtId="0" fontId="57" fillId="65" borderId="42" applyNumberFormat="0" applyAlignment="0" applyProtection="0"/>
    <xf numFmtId="0" fontId="53" fillId="78" borderId="42" applyNumberFormat="0" applyAlignment="0" applyProtection="0"/>
    <xf numFmtId="0" fontId="32" fillId="9" borderId="53">
      <alignment horizontal="left" vertical="center" wrapText="1" indent="2"/>
    </xf>
    <xf numFmtId="0" fontId="32" fillId="0" borderId="53">
      <alignment horizontal="left" vertical="center" wrapText="1" indent="2"/>
    </xf>
    <xf numFmtId="0" fontId="32" fillId="9" borderId="53">
      <alignment horizontal="left" vertical="center" wrapText="1" indent="2"/>
    </xf>
    <xf numFmtId="0" fontId="11" fillId="0" borderId="0"/>
    <xf numFmtId="0" fontId="32" fillId="0" borderId="68">
      <alignment horizontal="left" vertical="center" wrapText="1" indent="2"/>
    </xf>
    <xf numFmtId="0" fontId="48" fillId="81" borderId="64" applyNumberFormat="0" applyFont="0" applyAlignment="0" applyProtection="0"/>
    <xf numFmtId="0" fontId="70" fillId="78" borderId="69" applyNumberFormat="0" applyAlignment="0" applyProtection="0"/>
    <xf numFmtId="0" fontId="66" fillId="65" borderId="62" applyNumberFormat="0" applyAlignment="0" applyProtection="0"/>
    <xf numFmtId="0" fontId="58" fillId="0" borderId="63" applyNumberFormat="0" applyFill="0" applyAlignment="0" applyProtection="0"/>
    <xf numFmtId="4" fontId="32" fillId="0" borderId="73" applyFill="0" applyBorder="0" applyProtection="0">
      <alignment horizontal="right" vertical="center"/>
    </xf>
    <xf numFmtId="49" fontId="32" fillId="0" borderId="65" applyNumberFormat="0" applyFont="0" applyFill="0" applyBorder="0" applyProtection="0">
      <alignment horizontal="left" vertical="center" indent="2"/>
    </xf>
    <xf numFmtId="170" fontId="32" fillId="82" borderId="65" applyNumberFormat="0" applyFont="0" applyBorder="0" applyAlignment="0" applyProtection="0">
      <alignment horizontal="right" vertical="center"/>
    </xf>
    <xf numFmtId="4" fontId="30" fillId="9" borderId="67">
      <alignment horizontal="right" vertical="center"/>
    </xf>
    <xf numFmtId="0" fontId="32" fillId="11" borderId="65"/>
    <xf numFmtId="0" fontId="41" fillId="0" borderId="0" applyNumberFormat="0" applyFill="0" applyBorder="0" applyAlignment="0" applyProtection="0"/>
    <xf numFmtId="0" fontId="57" fillId="65" borderId="62" applyNumberFormat="0" applyAlignment="0" applyProtection="0"/>
    <xf numFmtId="0" fontId="54" fillId="78" borderId="62" applyNumberFormat="0" applyAlignment="0" applyProtection="0"/>
    <xf numFmtId="0" fontId="30" fillId="9" borderId="65">
      <alignment horizontal="right" vertical="center"/>
    </xf>
    <xf numFmtId="0" fontId="30" fillId="9" borderId="65">
      <alignment horizontal="right" vertical="center"/>
    </xf>
    <xf numFmtId="4" fontId="32" fillId="0" borderId="73">
      <alignment horizontal="right" vertical="center"/>
    </xf>
    <xf numFmtId="0" fontId="48" fillId="81" borderId="64" applyNumberFormat="0" applyFont="0" applyAlignment="0" applyProtection="0"/>
    <xf numFmtId="0" fontId="38" fillId="38" borderId="32" applyNumberFormat="0" applyAlignment="0" applyProtection="0"/>
    <xf numFmtId="0" fontId="39" fillId="38" borderId="31" applyNumberFormat="0" applyAlignment="0" applyProtection="0"/>
    <xf numFmtId="49" fontId="32" fillId="0" borderId="66" applyNumberFormat="0" applyFont="0" applyFill="0" applyBorder="0" applyProtection="0">
      <alignment horizontal="left" vertical="center" indent="5"/>
    </xf>
    <xf numFmtId="0" fontId="40" fillId="0" borderId="0" applyNumberFormat="0" applyFill="0" applyBorder="0" applyAlignment="0" applyProtection="0"/>
    <xf numFmtId="0" fontId="30" fillId="9" borderId="65">
      <alignment horizontal="right" vertical="center"/>
    </xf>
    <xf numFmtId="0" fontId="41" fillId="0" borderId="0" applyNumberFormat="0" applyFill="0" applyBorder="0" applyAlignment="0" applyProtection="0"/>
    <xf numFmtId="0" fontId="13" fillId="0" borderId="33" applyNumberFormat="0" applyFill="0" applyAlignment="0" applyProtection="0"/>
    <xf numFmtId="0" fontId="11" fillId="39" borderId="0" applyNumberFormat="0" applyBorder="0" applyAlignment="0" applyProtection="0"/>
    <xf numFmtId="0" fontId="11" fillId="40" borderId="0" applyNumberFormat="0" applyBorder="0" applyAlignment="0" applyProtection="0"/>
    <xf numFmtId="0" fontId="42" fillId="41" borderId="0" applyNumberFormat="0" applyBorder="0" applyAlignment="0" applyProtection="0"/>
    <xf numFmtId="0" fontId="11" fillId="42" borderId="0" applyNumberFormat="0" applyBorder="0" applyAlignment="0" applyProtection="0"/>
    <xf numFmtId="0" fontId="11" fillId="43" borderId="0" applyNumberFormat="0" applyBorder="0" applyAlignment="0" applyProtection="0"/>
    <xf numFmtId="0" fontId="42" fillId="44" borderId="0" applyNumberFormat="0" applyBorder="0" applyAlignment="0" applyProtection="0"/>
    <xf numFmtId="0" fontId="11" fillId="45" borderId="0" applyNumberFormat="0" applyBorder="0" applyAlignment="0" applyProtection="0"/>
    <xf numFmtId="0" fontId="11" fillId="46" borderId="0" applyNumberFormat="0" applyBorder="0" applyAlignment="0" applyProtection="0"/>
    <xf numFmtId="0" fontId="42" fillId="47" borderId="0" applyNumberFormat="0" applyBorder="0" applyAlignment="0" applyProtection="0"/>
    <xf numFmtId="0" fontId="51" fillId="78" borderId="69" applyNumberFormat="0" applyAlignment="0" applyProtection="0"/>
    <xf numFmtId="0" fontId="11" fillId="48" borderId="0" applyNumberFormat="0" applyBorder="0" applyAlignment="0" applyProtection="0"/>
    <xf numFmtId="0" fontId="11" fillId="49" borderId="0" applyNumberFormat="0" applyBorder="0" applyAlignment="0" applyProtection="0"/>
    <xf numFmtId="0" fontId="42" fillId="50" borderId="0" applyNumberFormat="0" applyBorder="0" applyAlignment="0" applyProtection="0"/>
    <xf numFmtId="4" fontId="32" fillId="11" borderId="65"/>
    <xf numFmtId="0" fontId="11" fillId="51" borderId="0" applyNumberFormat="0" applyBorder="0" applyAlignment="0" applyProtection="0"/>
    <xf numFmtId="0" fontId="11" fillId="52" borderId="0" applyNumberFormat="0" applyBorder="0" applyAlignment="0" applyProtection="0"/>
    <xf numFmtId="0" fontId="42" fillId="53" borderId="0" applyNumberFormat="0" applyBorder="0" applyAlignment="0" applyProtection="0"/>
    <xf numFmtId="0" fontId="11" fillId="54" borderId="0" applyNumberFormat="0" applyBorder="0" applyAlignment="0" applyProtection="0"/>
    <xf numFmtId="0" fontId="11" fillId="55" borderId="0" applyNumberFormat="0" applyBorder="0" applyAlignment="0" applyProtection="0"/>
    <xf numFmtId="0" fontId="42" fillId="56" borderId="0" applyNumberFormat="0" applyBorder="0" applyAlignment="0" applyProtection="0"/>
    <xf numFmtId="0" fontId="30" fillId="9" borderId="73">
      <alignment horizontal="right" vertical="center"/>
    </xf>
    <xf numFmtId="49" fontId="32" fillId="0" borderId="66" applyNumberFormat="0" applyFont="0" applyFill="0" applyBorder="0" applyProtection="0">
      <alignment horizontal="left" vertical="center" indent="5"/>
    </xf>
    <xf numFmtId="0" fontId="32" fillId="0" borderId="65" applyNumberFormat="0" applyFill="0" applyAlignment="0" applyProtection="0"/>
    <xf numFmtId="0" fontId="51" fillId="78" borderId="69" applyNumberFormat="0" applyAlignment="0" applyProtection="0"/>
    <xf numFmtId="0" fontId="38" fillId="38" borderId="32" applyNumberFormat="0" applyAlignment="0" applyProtection="0"/>
    <xf numFmtId="0" fontId="66" fillId="65" borderId="62" applyNumberFormat="0" applyAlignment="0" applyProtection="0"/>
    <xf numFmtId="0" fontId="13" fillId="0" borderId="33" applyNumberFormat="0" applyFill="0" applyAlignment="0" applyProtection="0"/>
    <xf numFmtId="0" fontId="38" fillId="38" borderId="32" applyNumberFormat="0" applyAlignment="0" applyProtection="0"/>
    <xf numFmtId="0" fontId="54" fillId="78" borderId="62" applyNumberFormat="0" applyAlignment="0" applyProtection="0"/>
    <xf numFmtId="0" fontId="53" fillId="78" borderId="70" applyNumberFormat="0" applyAlignment="0" applyProtection="0"/>
    <xf numFmtId="49" fontId="32" fillId="0" borderId="74" applyNumberFormat="0" applyFont="0" applyFill="0" applyBorder="0" applyProtection="0">
      <alignment horizontal="left" vertical="center" indent="5"/>
    </xf>
    <xf numFmtId="0" fontId="54" fillId="78" borderId="70" applyNumberFormat="0" applyAlignment="0" applyProtection="0"/>
    <xf numFmtId="4" fontId="30" fillId="9" borderId="67">
      <alignment horizontal="right" vertical="center"/>
    </xf>
    <xf numFmtId="49" fontId="32" fillId="0" borderId="66" applyNumberFormat="0" applyFont="0" applyFill="0" applyBorder="0" applyProtection="0">
      <alignment horizontal="left" vertical="center" indent="5"/>
    </xf>
    <xf numFmtId="0" fontId="11" fillId="52" borderId="0" applyNumberFormat="0" applyBorder="0" applyAlignment="0" applyProtection="0"/>
    <xf numFmtId="49" fontId="32" fillId="0" borderId="66" applyNumberFormat="0" applyFont="0" applyFill="0" applyBorder="0" applyProtection="0">
      <alignment horizontal="left" vertical="center" indent="5"/>
    </xf>
    <xf numFmtId="0" fontId="32" fillId="9" borderId="76">
      <alignment horizontal="left" vertical="center" wrapText="1" indent="2"/>
    </xf>
    <xf numFmtId="0" fontId="48" fillId="81" borderId="72" applyNumberFormat="0" applyFont="0" applyAlignment="0" applyProtection="0"/>
    <xf numFmtId="4" fontId="32" fillId="11" borderId="65"/>
    <xf numFmtId="4" fontId="30" fillId="9" borderId="65">
      <alignment horizontal="right" vertical="center"/>
    </xf>
    <xf numFmtId="4" fontId="30" fillId="9" borderId="65">
      <alignment horizontal="right" vertical="center"/>
    </xf>
    <xf numFmtId="4" fontId="32" fillId="0" borderId="65" applyFill="0" applyBorder="0" applyProtection="0">
      <alignment horizontal="right" vertical="center"/>
    </xf>
    <xf numFmtId="0" fontId="30" fillId="8" borderId="65">
      <alignment horizontal="right" vertical="center"/>
    </xf>
    <xf numFmtId="0" fontId="30" fillId="9" borderId="65">
      <alignment horizontal="right" vertical="center"/>
    </xf>
    <xf numFmtId="0" fontId="42" fillId="50" borderId="0" applyNumberFormat="0" applyBorder="0" applyAlignment="0" applyProtection="0"/>
    <xf numFmtId="0" fontId="32" fillId="8" borderId="66">
      <alignment horizontal="left" vertical="center"/>
    </xf>
    <xf numFmtId="0" fontId="32" fillId="0" borderId="65" applyNumberFormat="0" applyFill="0" applyAlignment="0" applyProtection="0"/>
    <xf numFmtId="0" fontId="57" fillId="65" borderId="62" applyNumberFormat="0" applyAlignment="0" applyProtection="0"/>
    <xf numFmtId="0" fontId="42" fillId="56" borderId="0" applyNumberFormat="0" applyBorder="0" applyAlignment="0" applyProtection="0"/>
    <xf numFmtId="0" fontId="54" fillId="78" borderId="62" applyNumberFormat="0" applyAlignment="0" applyProtection="0"/>
    <xf numFmtId="4" fontId="30" fillId="9" borderId="73">
      <alignment horizontal="right" vertical="center"/>
    </xf>
    <xf numFmtId="0" fontId="73" fillId="0" borderId="63" applyNumberFormat="0" applyFill="0" applyAlignment="0" applyProtection="0"/>
    <xf numFmtId="0" fontId="58" fillId="0" borderId="63" applyNumberFormat="0" applyFill="0" applyAlignment="0" applyProtection="0"/>
    <xf numFmtId="0" fontId="54" fillId="78" borderId="62" applyNumberFormat="0" applyAlignment="0" applyProtection="0"/>
    <xf numFmtId="0" fontId="66" fillId="65" borderId="62" applyNumberFormat="0" applyAlignment="0" applyProtection="0"/>
    <xf numFmtId="0" fontId="54" fillId="78" borderId="55" applyNumberFormat="0" applyAlignment="0" applyProtection="0"/>
    <xf numFmtId="4" fontId="30" fillId="9" borderId="65">
      <alignment horizontal="right" vertical="center"/>
    </xf>
    <xf numFmtId="0" fontId="48" fillId="81" borderId="64" applyNumberFormat="0" applyFont="0" applyAlignment="0" applyProtection="0"/>
    <xf numFmtId="0" fontId="32" fillId="0" borderId="65">
      <alignment horizontal="right" vertical="center"/>
    </xf>
    <xf numFmtId="0" fontId="32" fillId="8" borderId="66">
      <alignment horizontal="left" vertical="center"/>
    </xf>
    <xf numFmtId="0" fontId="32" fillId="9" borderId="68">
      <alignment horizontal="left" vertical="center" wrapText="1" indent="2"/>
    </xf>
    <xf numFmtId="0" fontId="11" fillId="39" borderId="0" applyNumberFormat="0" applyBorder="0" applyAlignment="0" applyProtection="0"/>
    <xf numFmtId="0" fontId="32" fillId="11" borderId="65"/>
    <xf numFmtId="4" fontId="44" fillId="8" borderId="65">
      <alignment horizontal="right" vertical="center"/>
    </xf>
    <xf numFmtId="4" fontId="30" fillId="9" borderId="66">
      <alignment horizontal="right" vertical="center"/>
    </xf>
    <xf numFmtId="4" fontId="30" fillId="9" borderId="67">
      <alignment horizontal="right" vertical="center"/>
    </xf>
    <xf numFmtId="0" fontId="66" fillId="65" borderId="55" applyNumberFormat="0" applyAlignment="0" applyProtection="0"/>
    <xf numFmtId="4" fontId="30" fillId="9" borderId="65">
      <alignment horizontal="right" vertical="center"/>
    </xf>
    <xf numFmtId="0" fontId="11" fillId="49" borderId="0" applyNumberFormat="0" applyBorder="0" applyAlignment="0" applyProtection="0"/>
    <xf numFmtId="0" fontId="32" fillId="0" borderId="68">
      <alignment horizontal="left" vertical="center" wrapText="1" indent="2"/>
    </xf>
    <xf numFmtId="49" fontId="32" fillId="0" borderId="65" applyNumberFormat="0" applyFont="0" applyFill="0" applyBorder="0" applyProtection="0">
      <alignment horizontal="left" vertical="center" indent="2"/>
    </xf>
    <xf numFmtId="0" fontId="30" fillId="8" borderId="65">
      <alignment horizontal="right" vertical="center"/>
    </xf>
    <xf numFmtId="170" fontId="32" fillId="82" borderId="65" applyNumberFormat="0" applyFont="0" applyBorder="0" applyAlignment="0" applyProtection="0">
      <alignment horizontal="right" vertical="center"/>
    </xf>
    <xf numFmtId="0" fontId="54" fillId="78" borderId="62" applyNumberFormat="0" applyAlignment="0" applyProtection="0"/>
    <xf numFmtId="0" fontId="53" fillId="78" borderId="62" applyNumberFormat="0" applyAlignment="0" applyProtection="0"/>
    <xf numFmtId="4" fontId="32" fillId="11" borderId="65"/>
    <xf numFmtId="0" fontId="13" fillId="0" borderId="33" applyNumberFormat="0" applyFill="0" applyAlignment="0" applyProtection="0"/>
    <xf numFmtId="0" fontId="41" fillId="0" borderId="0" applyNumberFormat="0" applyFill="0" applyBorder="0" applyAlignment="0" applyProtection="0"/>
    <xf numFmtId="0" fontId="39" fillId="38" borderId="31" applyNumberFormat="0" applyAlignment="0" applyProtection="0"/>
    <xf numFmtId="0" fontId="38" fillId="38" borderId="32" applyNumberFormat="0" applyAlignment="0" applyProtection="0"/>
    <xf numFmtId="0" fontId="32" fillId="0" borderId="68">
      <alignment horizontal="left" vertical="center" wrapText="1" indent="2"/>
    </xf>
    <xf numFmtId="0" fontId="58" fillId="0" borderId="63" applyNumberFormat="0" applyFill="0" applyAlignment="0" applyProtection="0"/>
    <xf numFmtId="0" fontId="58" fillId="0" borderId="63" applyNumberFormat="0" applyFill="0" applyAlignment="0" applyProtection="0"/>
    <xf numFmtId="0" fontId="48" fillId="81" borderId="57" applyNumberFormat="0" applyFont="0" applyAlignment="0" applyProtection="0"/>
    <xf numFmtId="0" fontId="33" fillId="81" borderId="57" applyNumberFormat="0" applyFont="0" applyAlignment="0" applyProtection="0"/>
    <xf numFmtId="0" fontId="70" fillId="78" borderId="54" applyNumberFormat="0" applyAlignment="0" applyProtection="0"/>
    <xf numFmtId="49" fontId="32" fillId="0" borderId="66" applyNumberFormat="0" applyFont="0" applyFill="0" applyBorder="0" applyProtection="0">
      <alignment horizontal="left" vertical="center" indent="5"/>
    </xf>
    <xf numFmtId="0" fontId="33" fillId="81" borderId="72" applyNumberFormat="0" applyFont="0" applyAlignment="0" applyProtection="0"/>
    <xf numFmtId="4" fontId="30" fillId="8" borderId="65">
      <alignment horizontal="right" vertical="center"/>
    </xf>
    <xf numFmtId="0" fontId="73" fillId="0" borderId="63" applyNumberFormat="0" applyFill="0" applyAlignment="0" applyProtection="0"/>
    <xf numFmtId="0" fontId="32" fillId="0" borderId="68">
      <alignment horizontal="left" vertical="center" wrapText="1" indent="2"/>
    </xf>
    <xf numFmtId="0" fontId="73" fillId="0" borderId="56" applyNumberFormat="0" applyFill="0" applyAlignment="0" applyProtection="0"/>
    <xf numFmtId="0" fontId="32" fillId="9" borderId="68">
      <alignment horizontal="left" vertical="center" wrapText="1" indent="2"/>
    </xf>
    <xf numFmtId="0" fontId="66" fillId="65" borderId="62" applyNumberFormat="0" applyAlignment="0" applyProtection="0"/>
    <xf numFmtId="4" fontId="32" fillId="0" borderId="65">
      <alignment horizontal="right" vertical="center"/>
    </xf>
    <xf numFmtId="0" fontId="33" fillId="81" borderId="64" applyNumberFormat="0" applyFont="0" applyAlignment="0" applyProtection="0"/>
    <xf numFmtId="0" fontId="53" fillId="78" borderId="62" applyNumberFormat="0" applyAlignment="0" applyProtection="0"/>
    <xf numFmtId="0" fontId="32" fillId="11" borderId="65"/>
    <xf numFmtId="0" fontId="11" fillId="39" borderId="0" applyNumberFormat="0" applyBorder="0" applyAlignment="0" applyProtection="0"/>
    <xf numFmtId="0" fontId="32" fillId="9" borderId="68">
      <alignment horizontal="left" vertical="center" wrapText="1" indent="2"/>
    </xf>
    <xf numFmtId="0" fontId="51" fillId="78" borderId="69" applyNumberFormat="0" applyAlignment="0" applyProtection="0"/>
    <xf numFmtId="49" fontId="32" fillId="0" borderId="65" applyNumberFormat="0" applyFont="0" applyFill="0" applyBorder="0" applyProtection="0">
      <alignment horizontal="left" vertical="center" indent="2"/>
    </xf>
    <xf numFmtId="0" fontId="30" fillId="9" borderId="65">
      <alignment horizontal="right" vertical="center"/>
    </xf>
    <xf numFmtId="0" fontId="32" fillId="9" borderId="68">
      <alignment horizontal="left" vertical="center" wrapText="1" indent="2"/>
    </xf>
    <xf numFmtId="4" fontId="30" fillId="9" borderId="67">
      <alignment horizontal="right" vertical="center"/>
    </xf>
    <xf numFmtId="0" fontId="11" fillId="39" borderId="0" applyNumberFormat="0" applyBorder="0" applyAlignment="0" applyProtection="0"/>
    <xf numFmtId="0" fontId="66" fillId="65" borderId="62" applyNumberFormat="0" applyAlignment="0" applyProtection="0"/>
    <xf numFmtId="4" fontId="30" fillId="8" borderId="65">
      <alignment horizontal="right" vertical="center"/>
    </xf>
    <xf numFmtId="0" fontId="57" fillId="65" borderId="62" applyNumberFormat="0" applyAlignment="0" applyProtection="0"/>
    <xf numFmtId="4" fontId="44" fillId="8" borderId="73">
      <alignment horizontal="right" vertical="center"/>
    </xf>
    <xf numFmtId="0" fontId="32" fillId="11" borderId="65"/>
    <xf numFmtId="0" fontId="44" fillId="8" borderId="65">
      <alignment horizontal="right" vertical="center"/>
    </xf>
    <xf numFmtId="0" fontId="30" fillId="9" borderId="65">
      <alignment horizontal="right" vertical="center"/>
    </xf>
    <xf numFmtId="0" fontId="32" fillId="9" borderId="68">
      <alignment horizontal="left" vertical="center" wrapText="1" indent="2"/>
    </xf>
    <xf numFmtId="4" fontId="30" fillId="9" borderId="66">
      <alignment horizontal="right" vertical="center"/>
    </xf>
    <xf numFmtId="0" fontId="73" fillId="0" borderId="63" applyNumberFormat="0" applyFill="0" applyAlignment="0" applyProtection="0"/>
    <xf numFmtId="0" fontId="32" fillId="0" borderId="68">
      <alignment horizontal="left" vertical="center" wrapText="1" indent="2"/>
    </xf>
    <xf numFmtId="4" fontId="32" fillId="0" borderId="65" applyFill="0" applyBorder="0" applyProtection="0">
      <alignment horizontal="right" vertical="center"/>
    </xf>
    <xf numFmtId="0" fontId="54" fillId="78" borderId="55" applyNumberFormat="0" applyAlignment="0" applyProtection="0"/>
    <xf numFmtId="0" fontId="44" fillId="8" borderId="65">
      <alignment horizontal="right" vertical="center"/>
    </xf>
    <xf numFmtId="0" fontId="57" fillId="65" borderId="70" applyNumberFormat="0" applyAlignment="0" applyProtection="0"/>
    <xf numFmtId="4" fontId="30" fillId="9" borderId="65">
      <alignment horizontal="right" vertical="center"/>
    </xf>
    <xf numFmtId="0" fontId="66" fillId="65" borderId="55" applyNumberFormat="0" applyAlignment="0" applyProtection="0"/>
    <xf numFmtId="4" fontId="44" fillId="8" borderId="65">
      <alignment horizontal="right" vertical="center"/>
    </xf>
    <xf numFmtId="0" fontId="32" fillId="8" borderId="66">
      <alignment horizontal="left" vertical="center"/>
    </xf>
    <xf numFmtId="0" fontId="48" fillId="81" borderId="57" applyNumberFormat="0" applyFont="0" applyAlignment="0" applyProtection="0"/>
    <xf numFmtId="0" fontId="70" fillId="78" borderId="54" applyNumberFormat="0" applyAlignment="0" applyProtection="0"/>
    <xf numFmtId="0" fontId="41" fillId="0" borderId="0" applyNumberFormat="0" applyFill="0" applyBorder="0" applyAlignment="0" applyProtection="0"/>
    <xf numFmtId="0" fontId="73" fillId="0" borderId="56" applyNumberFormat="0" applyFill="0" applyAlignment="0" applyProtection="0"/>
    <xf numFmtId="0" fontId="11" fillId="39" borderId="0" applyNumberFormat="0" applyBorder="0" applyAlignment="0" applyProtection="0"/>
    <xf numFmtId="0" fontId="42" fillId="44" borderId="0" applyNumberFormat="0" applyBorder="0" applyAlignment="0" applyProtection="0"/>
    <xf numFmtId="0" fontId="53" fillId="78" borderId="62" applyNumberFormat="0" applyAlignment="0" applyProtection="0"/>
    <xf numFmtId="0" fontId="30" fillId="8" borderId="65">
      <alignment horizontal="right" vertical="center"/>
    </xf>
    <xf numFmtId="0" fontId="66" fillId="65" borderId="62" applyNumberFormat="0" applyAlignment="0" applyProtection="0"/>
    <xf numFmtId="0" fontId="32" fillId="0" borderId="68">
      <alignment horizontal="left" vertical="center" wrapText="1" indent="2"/>
    </xf>
    <xf numFmtId="0" fontId="30" fillId="9" borderId="67">
      <alignment horizontal="right" vertical="center"/>
    </xf>
    <xf numFmtId="0" fontId="48" fillId="81" borderId="64" applyNumberFormat="0" applyFont="0" applyAlignment="0" applyProtection="0"/>
    <xf numFmtId="0" fontId="42" fillId="56" borderId="0" applyNumberFormat="0" applyBorder="0" applyAlignment="0" applyProtection="0"/>
    <xf numFmtId="49" fontId="31" fillId="0" borderId="65" applyNumberFormat="0" applyFill="0" applyBorder="0" applyProtection="0">
      <alignment horizontal="left" vertical="center"/>
    </xf>
    <xf numFmtId="0" fontId="33" fillId="81" borderId="64" applyNumberFormat="0" applyFont="0" applyAlignment="0" applyProtection="0"/>
    <xf numFmtId="0" fontId="42" fillId="53" borderId="0" applyNumberFormat="0" applyBorder="0" applyAlignment="0" applyProtection="0"/>
    <xf numFmtId="0" fontId="30" fillId="8" borderId="58">
      <alignment horizontal="right" vertical="center"/>
    </xf>
    <xf numFmtId="4" fontId="30" fillId="8" borderId="58">
      <alignment horizontal="right" vertical="center"/>
    </xf>
    <xf numFmtId="0" fontId="44" fillId="8" borderId="58">
      <alignment horizontal="right" vertical="center"/>
    </xf>
    <xf numFmtId="4" fontId="44" fillId="8" borderId="58">
      <alignment horizontal="right" vertical="center"/>
    </xf>
    <xf numFmtId="0" fontId="30" fillId="9" borderId="58">
      <alignment horizontal="right" vertical="center"/>
    </xf>
    <xf numFmtId="4" fontId="30" fillId="9" borderId="58">
      <alignment horizontal="right" vertical="center"/>
    </xf>
    <xf numFmtId="0" fontId="30" fillId="9" borderId="58">
      <alignment horizontal="right" vertical="center"/>
    </xf>
    <xf numFmtId="4" fontId="30" fillId="9" borderId="58">
      <alignment horizontal="right" vertical="center"/>
    </xf>
    <xf numFmtId="0" fontId="30" fillId="9" borderId="59">
      <alignment horizontal="right" vertical="center"/>
    </xf>
    <xf numFmtId="4" fontId="30" fillId="9" borderId="59">
      <alignment horizontal="right" vertical="center"/>
    </xf>
    <xf numFmtId="0" fontId="30" fillId="9" borderId="60">
      <alignment horizontal="right" vertical="center"/>
    </xf>
    <xf numFmtId="4" fontId="30" fillId="9" borderId="60">
      <alignment horizontal="right" vertical="center"/>
    </xf>
    <xf numFmtId="0" fontId="54" fillId="78" borderId="55" applyNumberFormat="0" applyAlignment="0" applyProtection="0"/>
    <xf numFmtId="0" fontId="32" fillId="9" borderId="61">
      <alignment horizontal="left" vertical="center" wrapText="1" indent="2"/>
    </xf>
    <xf numFmtId="0" fontId="32" fillId="0" borderId="61">
      <alignment horizontal="left" vertical="center" wrapText="1" indent="2"/>
    </xf>
    <xf numFmtId="0" fontId="32" fillId="8" borderId="59">
      <alignment horizontal="left" vertical="center"/>
    </xf>
    <xf numFmtId="4" fontId="32" fillId="0" borderId="65" applyFill="0" applyBorder="0" applyProtection="0">
      <alignment horizontal="right" vertical="center"/>
    </xf>
    <xf numFmtId="0" fontId="66" fillId="65" borderId="55" applyNumberFormat="0" applyAlignment="0" applyProtection="0"/>
    <xf numFmtId="0" fontId="32" fillId="0" borderId="58">
      <alignment horizontal="right" vertical="center"/>
    </xf>
    <xf numFmtId="4" fontId="32" fillId="0" borderId="58">
      <alignment horizontal="right" vertical="center"/>
    </xf>
    <xf numFmtId="49" fontId="32" fillId="0" borderId="65" applyNumberFormat="0" applyFont="0" applyFill="0" applyBorder="0" applyProtection="0">
      <alignment horizontal="left" vertical="center" indent="2"/>
    </xf>
    <xf numFmtId="0" fontId="32" fillId="0" borderId="58" applyNumberFormat="0" applyFill="0" applyAlignment="0" applyProtection="0"/>
    <xf numFmtId="0" fontId="70" fillId="78" borderId="54" applyNumberFormat="0" applyAlignment="0" applyProtection="0"/>
    <xf numFmtId="170" fontId="32" fillId="82" borderId="58" applyNumberFormat="0" applyFont="0" applyBorder="0" applyAlignment="0" applyProtection="0">
      <alignment horizontal="right" vertical="center"/>
    </xf>
    <xf numFmtId="0" fontId="32" fillId="11" borderId="58"/>
    <xf numFmtId="4" fontId="32" fillId="11" borderId="58"/>
    <xf numFmtId="0" fontId="73" fillId="0" borderId="56" applyNumberFormat="0" applyFill="0" applyAlignment="0" applyProtection="0"/>
    <xf numFmtId="0" fontId="51" fillId="78" borderId="69" applyNumberFormat="0" applyAlignment="0" applyProtection="0"/>
    <xf numFmtId="0" fontId="11" fillId="42" borderId="0" applyNumberFormat="0" applyBorder="0" applyAlignment="0" applyProtection="0"/>
    <xf numFmtId="0" fontId="11" fillId="54" borderId="0" applyNumberFormat="0" applyBorder="0" applyAlignment="0" applyProtection="0"/>
    <xf numFmtId="0" fontId="30" fillId="9" borderId="66">
      <alignment horizontal="right" vertical="center"/>
    </xf>
    <xf numFmtId="0" fontId="73" fillId="0" borderId="63" applyNumberFormat="0" applyFill="0" applyAlignment="0" applyProtection="0"/>
    <xf numFmtId="0" fontId="39" fillId="38" borderId="31" applyNumberFormat="0" applyAlignment="0" applyProtection="0"/>
    <xf numFmtId="0" fontId="48" fillId="81" borderId="64" applyNumberFormat="0" applyFont="0" applyAlignment="0" applyProtection="0"/>
    <xf numFmtId="4" fontId="32" fillId="0" borderId="65" applyFill="0" applyBorder="0" applyProtection="0">
      <alignment horizontal="right" vertical="center"/>
    </xf>
    <xf numFmtId="0" fontId="11" fillId="54" borderId="0" applyNumberFormat="0" applyBorder="0" applyAlignment="0" applyProtection="0"/>
    <xf numFmtId="0" fontId="11" fillId="40" borderId="0" applyNumberFormat="0" applyBorder="0" applyAlignment="0" applyProtection="0"/>
    <xf numFmtId="4" fontId="30" fillId="9" borderId="67">
      <alignment horizontal="right" vertical="center"/>
    </xf>
    <xf numFmtId="0" fontId="11" fillId="43" borderId="0" applyNumberFormat="0" applyBorder="0" applyAlignment="0" applyProtection="0"/>
    <xf numFmtId="0" fontId="30" fillId="9" borderId="65">
      <alignment horizontal="right" vertical="center"/>
    </xf>
    <xf numFmtId="0" fontId="70" fillId="78" borderId="69" applyNumberFormat="0" applyAlignment="0" applyProtection="0"/>
    <xf numFmtId="0" fontId="11" fillId="42" borderId="0" applyNumberFormat="0" applyBorder="0" applyAlignment="0" applyProtection="0"/>
    <xf numFmtId="0" fontId="53" fillId="78" borderId="62" applyNumberFormat="0" applyAlignment="0" applyProtection="0"/>
    <xf numFmtId="0" fontId="73" fillId="0" borderId="63" applyNumberFormat="0" applyFill="0" applyAlignment="0" applyProtection="0"/>
    <xf numFmtId="4" fontId="30" fillId="9" borderId="65">
      <alignment horizontal="right" vertical="center"/>
    </xf>
    <xf numFmtId="0" fontId="42" fillId="47" borderId="0" applyNumberFormat="0" applyBorder="0" applyAlignment="0" applyProtection="0"/>
    <xf numFmtId="0" fontId="32" fillId="0" borderId="65" applyNumberFormat="0" applyFill="0" applyAlignment="0" applyProtection="0"/>
    <xf numFmtId="0" fontId="11" fillId="48" borderId="0" applyNumberFormat="0" applyBorder="0" applyAlignment="0" applyProtection="0"/>
    <xf numFmtId="0" fontId="73" fillId="0" borderId="63" applyNumberFormat="0" applyFill="0" applyAlignment="0" applyProtection="0"/>
    <xf numFmtId="4" fontId="32" fillId="0" borderId="65">
      <alignment horizontal="right" vertical="center"/>
    </xf>
    <xf numFmtId="4" fontId="30" fillId="9" borderId="67">
      <alignment horizontal="right" vertical="center"/>
    </xf>
    <xf numFmtId="0" fontId="44" fillId="8" borderId="65">
      <alignment horizontal="right" vertical="center"/>
    </xf>
    <xf numFmtId="0" fontId="33" fillId="81" borderId="64" applyNumberFormat="0" applyFont="0" applyAlignment="0" applyProtection="0"/>
    <xf numFmtId="0" fontId="11" fillId="51" borderId="0" applyNumberFormat="0" applyBorder="0" applyAlignment="0" applyProtection="0"/>
    <xf numFmtId="0" fontId="66" fillId="65" borderId="62" applyNumberFormat="0" applyAlignment="0" applyProtection="0"/>
    <xf numFmtId="4" fontId="44" fillId="8" borderId="65">
      <alignment horizontal="right" vertical="center"/>
    </xf>
    <xf numFmtId="0" fontId="32" fillId="0" borderId="68">
      <alignment horizontal="left" vertical="center" wrapText="1" indent="2"/>
    </xf>
    <xf numFmtId="0" fontId="70" fillId="78" borderId="69" applyNumberFormat="0" applyAlignment="0" applyProtection="0"/>
    <xf numFmtId="0" fontId="48" fillId="81" borderId="64" applyNumberFormat="0" applyFont="0" applyAlignment="0" applyProtection="0"/>
    <xf numFmtId="0" fontId="57" fillId="65" borderId="62" applyNumberFormat="0" applyAlignment="0" applyProtection="0"/>
    <xf numFmtId="49" fontId="31" fillId="0" borderId="65" applyNumberFormat="0" applyFill="0" applyBorder="0" applyProtection="0">
      <alignment horizontal="left" vertical="center"/>
    </xf>
    <xf numFmtId="4" fontId="30" fillId="8" borderId="65">
      <alignment horizontal="right" vertical="center"/>
    </xf>
    <xf numFmtId="0" fontId="73" fillId="0" borderId="63" applyNumberFormat="0" applyFill="0" applyAlignment="0" applyProtection="0"/>
    <xf numFmtId="0" fontId="11" fillId="45" borderId="0" applyNumberFormat="0" applyBorder="0" applyAlignment="0" applyProtection="0"/>
    <xf numFmtId="0" fontId="70" fillId="78" borderId="69" applyNumberFormat="0" applyAlignment="0" applyProtection="0"/>
    <xf numFmtId="0" fontId="66" fillId="65" borderId="62" applyNumberFormat="0" applyAlignment="0" applyProtection="0"/>
    <xf numFmtId="0" fontId="11" fillId="43" borderId="0" applyNumberFormat="0" applyBorder="0" applyAlignment="0" applyProtection="0"/>
    <xf numFmtId="0" fontId="42" fillId="53" borderId="0" applyNumberFormat="0" applyBorder="0" applyAlignment="0" applyProtection="0"/>
    <xf numFmtId="0" fontId="11" fillId="39" borderId="0" applyNumberFormat="0" applyBorder="0" applyAlignment="0" applyProtection="0"/>
    <xf numFmtId="49" fontId="31" fillId="0" borderId="65" applyNumberFormat="0" applyFill="0" applyBorder="0" applyProtection="0">
      <alignment horizontal="left" vertical="center"/>
    </xf>
    <xf numFmtId="0" fontId="73" fillId="0" borderId="63" applyNumberFormat="0" applyFill="0" applyAlignment="0" applyProtection="0"/>
    <xf numFmtId="0" fontId="42" fillId="44" borderId="0" applyNumberFormat="0" applyBorder="0" applyAlignment="0" applyProtection="0"/>
    <xf numFmtId="49" fontId="32" fillId="0" borderId="58" applyNumberFormat="0" applyFont="0" applyFill="0" applyBorder="0" applyProtection="0">
      <alignment horizontal="left" vertical="center" indent="2"/>
    </xf>
    <xf numFmtId="49" fontId="32" fillId="0" borderId="59" applyNumberFormat="0" applyFont="0" applyFill="0" applyBorder="0" applyProtection="0">
      <alignment horizontal="left" vertical="center" indent="5"/>
    </xf>
    <xf numFmtId="0" fontId="66" fillId="65" borderId="62" applyNumberFormat="0" applyAlignment="0" applyProtection="0"/>
    <xf numFmtId="0" fontId="32" fillId="8" borderId="66">
      <alignment horizontal="left" vertical="center"/>
    </xf>
    <xf numFmtId="0" fontId="54" fillId="78" borderId="62" applyNumberFormat="0" applyAlignment="0" applyProtection="0"/>
    <xf numFmtId="0" fontId="73" fillId="0" borderId="63" applyNumberFormat="0" applyFill="0" applyAlignment="0" applyProtection="0"/>
    <xf numFmtId="4" fontId="30" fillId="9" borderId="66">
      <alignment horizontal="right" vertical="center"/>
    </xf>
    <xf numFmtId="0" fontId="33" fillId="81" borderId="64" applyNumberFormat="0" applyFont="0" applyAlignment="0" applyProtection="0"/>
    <xf numFmtId="4" fontId="32" fillId="0" borderId="58" applyFill="0" applyBorder="0" applyProtection="0">
      <alignment horizontal="right" vertical="center"/>
    </xf>
    <xf numFmtId="49" fontId="31" fillId="0" borderId="58" applyNumberFormat="0" applyFill="0" applyBorder="0" applyProtection="0">
      <alignment horizontal="left" vertical="center"/>
    </xf>
    <xf numFmtId="4" fontId="30" fillId="9" borderId="67">
      <alignment horizontal="right" vertical="center"/>
    </xf>
    <xf numFmtId="0" fontId="42" fillId="56" borderId="0" applyNumberFormat="0" applyBorder="0" applyAlignment="0" applyProtection="0"/>
    <xf numFmtId="0" fontId="73" fillId="0" borderId="63" applyNumberFormat="0" applyFill="0" applyAlignment="0" applyProtection="0"/>
    <xf numFmtId="0" fontId="57" fillId="65" borderId="62" applyNumberFormat="0" applyAlignment="0" applyProtection="0"/>
    <xf numFmtId="0" fontId="58" fillId="0" borderId="63" applyNumberFormat="0" applyFill="0" applyAlignment="0" applyProtection="0"/>
    <xf numFmtId="0" fontId="48" fillId="81" borderId="64" applyNumberFormat="0" applyFont="0" applyAlignment="0" applyProtection="0"/>
    <xf numFmtId="0" fontId="73" fillId="0" borderId="63" applyNumberFormat="0" applyFill="0" applyAlignment="0" applyProtection="0"/>
    <xf numFmtId="0" fontId="42" fillId="47" borderId="0" applyNumberFormat="0" applyBorder="0" applyAlignment="0" applyProtection="0"/>
    <xf numFmtId="0" fontId="48" fillId="81" borderId="64" applyNumberFormat="0" applyFont="0" applyAlignment="0" applyProtection="0"/>
    <xf numFmtId="0" fontId="32" fillId="0" borderId="65" applyNumberFormat="0" applyFill="0" applyAlignment="0" applyProtection="0"/>
    <xf numFmtId="49" fontId="32" fillId="0" borderId="66" applyNumberFormat="0" applyFont="0" applyFill="0" applyBorder="0" applyProtection="0">
      <alignment horizontal="left" vertical="center" indent="5"/>
    </xf>
    <xf numFmtId="0" fontId="32" fillId="0" borderId="65" applyNumberFormat="0" applyFill="0" applyAlignment="0" applyProtection="0"/>
    <xf numFmtId="4" fontId="32" fillId="0" borderId="65">
      <alignment horizontal="right" vertical="center"/>
    </xf>
    <xf numFmtId="4" fontId="32" fillId="0" borderId="65">
      <alignment horizontal="right" vertical="center"/>
    </xf>
    <xf numFmtId="0" fontId="30" fillId="9" borderId="65">
      <alignment horizontal="right" vertical="center"/>
    </xf>
    <xf numFmtId="0" fontId="32" fillId="9" borderId="68">
      <alignment horizontal="left" vertical="center" wrapText="1" indent="2"/>
    </xf>
    <xf numFmtId="0" fontId="66" fillId="65" borderId="62" applyNumberFormat="0" applyAlignment="0" applyProtection="0"/>
    <xf numFmtId="0" fontId="32" fillId="0" borderId="65">
      <alignment horizontal="right" vertical="center"/>
    </xf>
    <xf numFmtId="0" fontId="51" fillId="78" borderId="54" applyNumberFormat="0" applyAlignment="0" applyProtection="0"/>
    <xf numFmtId="0" fontId="53" fillId="78" borderId="55" applyNumberFormat="0" applyAlignment="0" applyProtection="0"/>
    <xf numFmtId="0" fontId="58" fillId="0" borderId="56" applyNumberFormat="0" applyFill="0" applyAlignment="0" applyProtection="0"/>
    <xf numFmtId="170" fontId="32" fillId="82" borderId="65" applyNumberFormat="0" applyFont="0" applyBorder="0" applyAlignment="0" applyProtection="0">
      <alignment horizontal="right" vertical="center"/>
    </xf>
    <xf numFmtId="0" fontId="38" fillId="38" borderId="32" applyNumberFormat="0" applyAlignment="0" applyProtection="0"/>
    <xf numFmtId="0" fontId="30" fillId="9" borderId="67">
      <alignment horizontal="right" vertical="center"/>
    </xf>
    <xf numFmtId="0" fontId="54" fillId="78" borderId="62" applyNumberFormat="0" applyAlignment="0" applyProtection="0"/>
    <xf numFmtId="0" fontId="53" fillId="78" borderId="62" applyNumberFormat="0" applyAlignment="0" applyProtection="0"/>
    <xf numFmtId="0" fontId="73" fillId="0" borderId="63" applyNumberFormat="0" applyFill="0" applyAlignment="0" applyProtection="0"/>
    <xf numFmtId="0" fontId="73" fillId="0" borderId="63" applyNumberFormat="0" applyFill="0" applyAlignment="0" applyProtection="0"/>
    <xf numFmtId="0" fontId="33" fillId="81" borderId="64" applyNumberFormat="0" applyFont="0" applyAlignment="0" applyProtection="0"/>
    <xf numFmtId="0" fontId="42" fillId="53" borderId="0" applyNumberFormat="0" applyBorder="0" applyAlignment="0" applyProtection="0"/>
    <xf numFmtId="0" fontId="30" fillId="9" borderId="67">
      <alignment horizontal="right" vertical="center"/>
    </xf>
    <xf numFmtId="0" fontId="11" fillId="51" borderId="0" applyNumberFormat="0" applyBorder="0" applyAlignment="0" applyProtection="0"/>
    <xf numFmtId="0" fontId="30" fillId="9" borderId="66">
      <alignment horizontal="right" vertical="center"/>
    </xf>
    <xf numFmtId="0" fontId="48" fillId="81" borderId="72" applyNumberFormat="0" applyFont="0" applyAlignment="0" applyProtection="0"/>
    <xf numFmtId="4" fontId="30" fillId="8" borderId="65">
      <alignment horizontal="right" vertical="center"/>
    </xf>
    <xf numFmtId="4" fontId="30" fillId="9" borderId="65">
      <alignment horizontal="right" vertical="center"/>
    </xf>
    <xf numFmtId="0" fontId="40" fillId="0" borderId="0" applyNumberFormat="0" applyFill="0" applyBorder="0" applyAlignment="0" applyProtection="0"/>
    <xf numFmtId="4" fontId="30" fillId="9" borderId="65">
      <alignment horizontal="right" vertical="center"/>
    </xf>
    <xf numFmtId="0" fontId="57" fillId="65" borderId="55" applyNumberFormat="0" applyAlignment="0" applyProtection="0"/>
    <xf numFmtId="0" fontId="30" fillId="9" borderId="65">
      <alignment horizontal="right" vertical="center"/>
    </xf>
    <xf numFmtId="4" fontId="30" fillId="9" borderId="65">
      <alignment horizontal="right" vertical="center"/>
    </xf>
    <xf numFmtId="0" fontId="70" fillId="78" borderId="69" applyNumberFormat="0" applyAlignment="0" applyProtection="0"/>
    <xf numFmtId="4" fontId="30" fillId="9" borderId="65">
      <alignment horizontal="right" vertical="center"/>
    </xf>
    <xf numFmtId="0" fontId="32" fillId="0" borderId="65">
      <alignment horizontal="right" vertical="center"/>
    </xf>
    <xf numFmtId="0" fontId="11" fillId="40" borderId="0" applyNumberFormat="0" applyBorder="0" applyAlignment="0" applyProtection="0"/>
    <xf numFmtId="0" fontId="42" fillId="41" borderId="0" applyNumberFormat="0" applyBorder="0" applyAlignment="0" applyProtection="0"/>
    <xf numFmtId="0" fontId="40" fillId="0" borderId="0" applyNumberFormat="0" applyFill="0" applyBorder="0" applyAlignment="0" applyProtection="0"/>
    <xf numFmtId="0" fontId="32" fillId="0" borderId="68">
      <alignment horizontal="left" vertical="center" wrapText="1" indent="2"/>
    </xf>
    <xf numFmtId="0" fontId="32" fillId="11" borderId="65"/>
    <xf numFmtId="4" fontId="32" fillId="0" borderId="65" applyFill="0" applyBorder="0" applyProtection="0">
      <alignment horizontal="right" vertical="center"/>
    </xf>
    <xf numFmtId="0" fontId="54" fillId="78" borderId="62" applyNumberFormat="0" applyAlignment="0" applyProtection="0"/>
    <xf numFmtId="0" fontId="32" fillId="9" borderId="61">
      <alignment horizontal="left" vertical="center" wrapText="1" indent="2"/>
    </xf>
    <xf numFmtId="0" fontId="32" fillId="0" borderId="61">
      <alignment horizontal="left" vertical="center" wrapText="1" indent="2"/>
    </xf>
    <xf numFmtId="0" fontId="58" fillId="0" borderId="63" applyNumberFormat="0" applyFill="0" applyAlignment="0" applyProtection="0"/>
    <xf numFmtId="0" fontId="66" fillId="65" borderId="62" applyNumberFormat="0" applyAlignment="0" applyProtection="0"/>
    <xf numFmtId="0" fontId="32" fillId="0" borderId="65">
      <alignment horizontal="right" vertical="center"/>
    </xf>
    <xf numFmtId="49" fontId="32" fillId="0" borderId="65" applyNumberFormat="0" applyFont="0" applyFill="0" applyBorder="0" applyProtection="0">
      <alignment horizontal="left" vertical="center" indent="2"/>
    </xf>
    <xf numFmtId="0" fontId="53" fillId="78" borderId="62" applyNumberFormat="0" applyAlignment="0" applyProtection="0"/>
    <xf numFmtId="0" fontId="32" fillId="0" borderId="65">
      <alignment horizontal="right" vertical="center"/>
    </xf>
    <xf numFmtId="0" fontId="30" fillId="8" borderId="65">
      <alignment horizontal="right" vertical="center"/>
    </xf>
    <xf numFmtId="4" fontId="30" fillId="9" borderId="74">
      <alignment horizontal="right" vertical="center"/>
    </xf>
    <xf numFmtId="0" fontId="42" fillId="44" borderId="0" applyNumberFormat="0" applyBorder="0" applyAlignment="0" applyProtection="0"/>
    <xf numFmtId="4" fontId="32" fillId="0" borderId="65">
      <alignment horizontal="right" vertical="center"/>
    </xf>
    <xf numFmtId="170" fontId="32" fillId="82" borderId="65" applyNumberFormat="0" applyFont="0" applyBorder="0" applyAlignment="0" applyProtection="0">
      <alignment horizontal="right" vertical="center"/>
    </xf>
    <xf numFmtId="4" fontId="44" fillId="8" borderId="65">
      <alignment horizontal="right" vertical="center"/>
    </xf>
    <xf numFmtId="4" fontId="30" fillId="9" borderId="66">
      <alignment horizontal="right" vertical="center"/>
    </xf>
    <xf numFmtId="4" fontId="30" fillId="8" borderId="65">
      <alignment horizontal="right" vertical="center"/>
    </xf>
    <xf numFmtId="0" fontId="58" fillId="0" borderId="63" applyNumberFormat="0" applyFill="0" applyAlignment="0" applyProtection="0"/>
    <xf numFmtId="0" fontId="66" fillId="65" borderId="62" applyNumberFormat="0" applyAlignment="0" applyProtection="0"/>
    <xf numFmtId="0" fontId="32" fillId="11" borderId="65"/>
    <xf numFmtId="49" fontId="32" fillId="0" borderId="65" applyNumberFormat="0" applyFont="0" applyFill="0" applyBorder="0" applyProtection="0">
      <alignment horizontal="left" vertical="center" indent="2"/>
    </xf>
    <xf numFmtId="4" fontId="44" fillId="8" borderId="65">
      <alignment horizontal="right" vertical="center"/>
    </xf>
    <xf numFmtId="0" fontId="70" fillId="78" borderId="69" applyNumberFormat="0" applyAlignment="0" applyProtection="0"/>
    <xf numFmtId="0" fontId="66" fillId="65" borderId="70" applyNumberFormat="0" applyAlignment="0" applyProtection="0"/>
    <xf numFmtId="0" fontId="11" fillId="54" borderId="0" applyNumberFormat="0" applyBorder="0" applyAlignment="0" applyProtection="0"/>
    <xf numFmtId="49" fontId="31" fillId="0" borderId="65" applyNumberFormat="0" applyFill="0" applyBorder="0" applyProtection="0">
      <alignment horizontal="left" vertical="center"/>
    </xf>
    <xf numFmtId="0" fontId="11" fillId="45" borderId="0" applyNumberFormat="0" applyBorder="0" applyAlignment="0" applyProtection="0"/>
    <xf numFmtId="0" fontId="11" fillId="43" borderId="0" applyNumberFormat="0" applyBorder="0" applyAlignment="0" applyProtection="0"/>
    <xf numFmtId="0" fontId="11" fillId="55" borderId="0" applyNumberFormat="0" applyBorder="0" applyAlignment="0" applyProtection="0"/>
    <xf numFmtId="0" fontId="44" fillId="8" borderId="65">
      <alignment horizontal="right" vertical="center"/>
    </xf>
    <xf numFmtId="0" fontId="42" fillId="41" borderId="0" applyNumberFormat="0" applyBorder="0" applyAlignment="0" applyProtection="0"/>
    <xf numFmtId="0" fontId="32" fillId="9" borderId="76">
      <alignment horizontal="left" vertical="center" wrapText="1" indent="2"/>
    </xf>
    <xf numFmtId="0" fontId="42" fillId="56" borderId="0" applyNumberFormat="0" applyBorder="0" applyAlignment="0" applyProtection="0"/>
    <xf numFmtId="0" fontId="11" fillId="49" borderId="0" applyNumberFormat="0" applyBorder="0" applyAlignment="0" applyProtection="0"/>
    <xf numFmtId="0" fontId="11" fillId="51" borderId="0" applyNumberFormat="0" applyBorder="0" applyAlignment="0" applyProtection="0"/>
    <xf numFmtId="0" fontId="11" fillId="52" borderId="0" applyNumberFormat="0" applyBorder="0" applyAlignment="0" applyProtection="0"/>
    <xf numFmtId="0" fontId="42" fillId="50" borderId="0" applyNumberFormat="0" applyBorder="0" applyAlignment="0" applyProtection="0"/>
    <xf numFmtId="0" fontId="11" fillId="46" borderId="0" applyNumberFormat="0" applyBorder="0" applyAlignment="0" applyProtection="0"/>
    <xf numFmtId="0" fontId="42" fillId="47" borderId="0" applyNumberFormat="0" applyBorder="0" applyAlignment="0" applyProtection="0"/>
    <xf numFmtId="0" fontId="58" fillId="0" borderId="63" applyNumberFormat="0" applyFill="0" applyAlignment="0" applyProtection="0"/>
    <xf numFmtId="0" fontId="32" fillId="9" borderId="68">
      <alignment horizontal="left" vertical="center" wrapText="1" indent="2"/>
    </xf>
    <xf numFmtId="0" fontId="51" fillId="78" borderId="69" applyNumberFormat="0" applyAlignment="0" applyProtection="0"/>
    <xf numFmtId="4" fontId="30" fillId="9" borderId="58">
      <alignment horizontal="right" vertical="center"/>
    </xf>
    <xf numFmtId="0" fontId="32" fillId="11" borderId="58"/>
    <xf numFmtId="0" fontId="53" fillId="78" borderId="55" applyNumberFormat="0" applyAlignment="0" applyProtection="0"/>
    <xf numFmtId="0" fontId="30" fillId="8" borderId="58">
      <alignment horizontal="right" vertical="center"/>
    </xf>
    <xf numFmtId="0" fontId="32" fillId="0" borderId="58">
      <alignment horizontal="right" vertical="center"/>
    </xf>
    <xf numFmtId="0" fontId="73" fillId="0" borderId="56" applyNumberFormat="0" applyFill="0" applyAlignment="0" applyProtection="0"/>
    <xf numFmtId="0" fontId="32" fillId="8" borderId="59">
      <alignment horizontal="left" vertical="center"/>
    </xf>
    <xf numFmtId="0" fontId="66" fillId="65" borderId="55" applyNumberFormat="0" applyAlignment="0" applyProtection="0"/>
    <xf numFmtId="170" fontId="32" fillId="82" borderId="58" applyNumberFormat="0" applyFont="0" applyBorder="0" applyAlignment="0" applyProtection="0">
      <alignment horizontal="right" vertical="center"/>
    </xf>
    <xf numFmtId="0" fontId="48" fillId="81" borderId="57" applyNumberFormat="0" applyFont="0" applyAlignment="0" applyProtection="0"/>
    <xf numFmtId="0" fontId="32" fillId="0" borderId="61">
      <alignment horizontal="left" vertical="center" wrapText="1" indent="2"/>
    </xf>
    <xf numFmtId="4" fontId="32" fillId="11" borderId="58"/>
    <xf numFmtId="49" fontId="31" fillId="0" borderId="58" applyNumberFormat="0" applyFill="0" applyBorder="0" applyProtection="0">
      <alignment horizontal="left" vertical="center"/>
    </xf>
    <xf numFmtId="0" fontId="32" fillId="0" borderId="58">
      <alignment horizontal="right" vertical="center"/>
    </xf>
    <xf numFmtId="4" fontId="30" fillId="9" borderId="60">
      <alignment horizontal="right" vertical="center"/>
    </xf>
    <xf numFmtId="4" fontId="30" fillId="9" borderId="58">
      <alignment horizontal="right" vertical="center"/>
    </xf>
    <xf numFmtId="4" fontId="30" fillId="9" borderId="58">
      <alignment horizontal="right" vertical="center"/>
    </xf>
    <xf numFmtId="0" fontId="44" fillId="8" borderId="58">
      <alignment horizontal="right" vertical="center"/>
    </xf>
    <xf numFmtId="0" fontId="30" fillId="8" borderId="58">
      <alignment horizontal="right" vertical="center"/>
    </xf>
    <xf numFmtId="49" fontId="32" fillId="0" borderId="58" applyNumberFormat="0" applyFont="0" applyFill="0" applyBorder="0" applyProtection="0">
      <alignment horizontal="left" vertical="center" indent="2"/>
    </xf>
    <xf numFmtId="0" fontId="66" fillId="65" borderId="55" applyNumberFormat="0" applyAlignment="0" applyProtection="0"/>
    <xf numFmtId="0" fontId="51" fillId="78" borderId="54" applyNumberFormat="0" applyAlignment="0" applyProtection="0"/>
    <xf numFmtId="49" fontId="32" fillId="0" borderId="58" applyNumberFormat="0" applyFont="0" applyFill="0" applyBorder="0" applyProtection="0">
      <alignment horizontal="left" vertical="center" indent="2"/>
    </xf>
    <xf numFmtId="0" fontId="57" fillId="65" borderId="55" applyNumberFormat="0" applyAlignment="0" applyProtection="0"/>
    <xf numFmtId="4" fontId="32" fillId="0" borderId="58" applyFill="0" applyBorder="0" applyProtection="0">
      <alignment horizontal="right" vertical="center"/>
    </xf>
    <xf numFmtId="0" fontId="54" fillId="78" borderId="55" applyNumberFormat="0" applyAlignment="0" applyProtection="0"/>
    <xf numFmtId="0" fontId="73" fillId="0" borderId="56" applyNumberFormat="0" applyFill="0" applyAlignment="0" applyProtection="0"/>
    <xf numFmtId="0" fontId="70" fillId="78" borderId="54" applyNumberFormat="0" applyAlignment="0" applyProtection="0"/>
    <xf numFmtId="0" fontId="32" fillId="0" borderId="58" applyNumberFormat="0" applyFill="0" applyAlignment="0" applyProtection="0"/>
    <xf numFmtId="4" fontId="32" fillId="0" borderId="58">
      <alignment horizontal="right" vertical="center"/>
    </xf>
    <xf numFmtId="0" fontId="32" fillId="0" borderId="58">
      <alignment horizontal="right" vertical="center"/>
    </xf>
    <xf numFmtId="0" fontId="66" fillId="65" borderId="55" applyNumberFormat="0" applyAlignment="0" applyProtection="0"/>
    <xf numFmtId="0" fontId="51" fillId="78" borderId="54" applyNumberFormat="0" applyAlignment="0" applyProtection="0"/>
    <xf numFmtId="0" fontId="53" fillId="78" borderId="55" applyNumberFormat="0" applyAlignment="0" applyProtection="0"/>
    <xf numFmtId="0" fontId="32" fillId="9" borderId="61">
      <alignment horizontal="left" vertical="center" wrapText="1" indent="2"/>
    </xf>
    <xf numFmtId="0" fontId="54" fillId="78" borderId="55" applyNumberFormat="0" applyAlignment="0" applyProtection="0"/>
    <xf numFmtId="0" fontId="54" fillId="78" borderId="55" applyNumberFormat="0" applyAlignment="0" applyProtection="0"/>
    <xf numFmtId="4" fontId="30" fillId="9" borderId="59">
      <alignment horizontal="right" vertical="center"/>
    </xf>
    <xf numFmtId="0" fontId="30" fillId="9" borderId="59">
      <alignment horizontal="right" vertical="center"/>
    </xf>
    <xf numFmtId="0" fontId="30" fillId="9" borderId="58">
      <alignment horizontal="right" vertical="center"/>
    </xf>
    <xf numFmtId="4" fontId="44" fillId="8" borderId="58">
      <alignment horizontal="right" vertical="center"/>
    </xf>
    <xf numFmtId="0" fontId="57" fillId="65" borderId="55" applyNumberFormat="0" applyAlignment="0" applyProtection="0"/>
    <xf numFmtId="0" fontId="58" fillId="0" borderId="56" applyNumberFormat="0" applyFill="0" applyAlignment="0" applyProtection="0"/>
    <xf numFmtId="0" fontId="73" fillId="0" borderId="56" applyNumberFormat="0" applyFill="0" applyAlignment="0" applyProtection="0"/>
    <xf numFmtId="0" fontId="48" fillId="81" borderId="57" applyNumberFormat="0" applyFont="0" applyAlignment="0" applyProtection="0"/>
    <xf numFmtId="0" fontId="66" fillId="65" borderId="55" applyNumberFormat="0" applyAlignment="0" applyProtection="0"/>
    <xf numFmtId="49" fontId="31" fillId="0" borderId="58" applyNumberFormat="0" applyFill="0" applyBorder="0" applyProtection="0">
      <alignment horizontal="left" vertical="center"/>
    </xf>
    <xf numFmtId="0" fontId="32" fillId="9" borderId="61">
      <alignment horizontal="left" vertical="center" wrapText="1" indent="2"/>
    </xf>
    <xf numFmtId="0" fontId="54" fillId="78" borderId="55" applyNumberFormat="0" applyAlignment="0" applyProtection="0"/>
    <xf numFmtId="0" fontId="32" fillId="0" borderId="61">
      <alignment horizontal="left" vertical="center" wrapText="1" indent="2"/>
    </xf>
    <xf numFmtId="0" fontId="48" fillId="81" borderId="57" applyNumberFormat="0" applyFont="0" applyAlignment="0" applyProtection="0"/>
    <xf numFmtId="0" fontId="33" fillId="81" borderId="57" applyNumberFormat="0" applyFont="0" applyAlignment="0" applyProtection="0"/>
    <xf numFmtId="0" fontId="70" fillId="78" borderId="54" applyNumberFormat="0" applyAlignment="0" applyProtection="0"/>
    <xf numFmtId="0" fontId="73" fillId="0" borderId="56" applyNumberFormat="0" applyFill="0" applyAlignment="0" applyProtection="0"/>
    <xf numFmtId="4" fontId="32" fillId="11" borderId="58"/>
    <xf numFmtId="0" fontId="30" fillId="9" borderId="58">
      <alignment horizontal="right" vertical="center"/>
    </xf>
    <xf numFmtId="0" fontId="73" fillId="0" borderId="56" applyNumberFormat="0" applyFill="0" applyAlignment="0" applyProtection="0"/>
    <xf numFmtId="4" fontId="30" fillId="9" borderId="60">
      <alignment horizontal="right" vertical="center"/>
    </xf>
    <xf numFmtId="0" fontId="53" fillId="78" borderId="55" applyNumberFormat="0" applyAlignment="0" applyProtection="0"/>
    <xf numFmtId="0" fontId="30" fillId="9" borderId="59">
      <alignment horizontal="right" vertical="center"/>
    </xf>
    <xf numFmtId="0" fontId="54" fillId="78" borderId="55" applyNumberFormat="0" applyAlignment="0" applyProtection="0"/>
    <xf numFmtId="0" fontId="58" fillId="0" borderId="56" applyNumberFormat="0" applyFill="0" applyAlignment="0" applyProtection="0"/>
    <xf numFmtId="0" fontId="48" fillId="81" borderId="57" applyNumberFormat="0" applyFont="0" applyAlignment="0" applyProtection="0"/>
    <xf numFmtId="4" fontId="30" fillId="9" borderId="59">
      <alignment horizontal="right" vertical="center"/>
    </xf>
    <xf numFmtId="0" fontId="32" fillId="9" borderId="61">
      <alignment horizontal="left" vertical="center" wrapText="1" indent="2"/>
    </xf>
    <xf numFmtId="0" fontId="32" fillId="11" borderId="58"/>
    <xf numFmtId="170" fontId="32" fillId="82" borderId="58" applyNumberFormat="0" applyFont="0" applyBorder="0" applyAlignment="0" applyProtection="0">
      <alignment horizontal="right" vertical="center"/>
    </xf>
    <xf numFmtId="0" fontId="32" fillId="0" borderId="58" applyNumberFormat="0" applyFill="0" applyAlignment="0" applyProtection="0"/>
    <xf numFmtId="4" fontId="32" fillId="0" borderId="58" applyFill="0" applyBorder="0" applyProtection="0">
      <alignment horizontal="right" vertical="center"/>
    </xf>
    <xf numFmtId="4" fontId="30" fillId="8" borderId="58">
      <alignment horizontal="right" vertical="center"/>
    </xf>
    <xf numFmtId="0" fontId="58" fillId="0" borderId="56" applyNumberFormat="0" applyFill="0" applyAlignment="0" applyProtection="0"/>
    <xf numFmtId="49" fontId="31" fillId="0" borderId="58" applyNumberFormat="0" applyFill="0" applyBorder="0" applyProtection="0">
      <alignment horizontal="left" vertical="center"/>
    </xf>
    <xf numFmtId="49" fontId="32" fillId="0" borderId="59" applyNumberFormat="0" applyFont="0" applyFill="0" applyBorder="0" applyProtection="0">
      <alignment horizontal="left" vertical="center" indent="5"/>
    </xf>
    <xf numFmtId="0" fontId="32" fillId="8" borderId="59">
      <alignment horizontal="left" vertical="center"/>
    </xf>
    <xf numFmtId="0" fontId="54" fillId="78" borderId="55" applyNumberFormat="0" applyAlignment="0" applyProtection="0"/>
    <xf numFmtId="4" fontId="30" fillId="9" borderId="60">
      <alignment horizontal="right" vertical="center"/>
    </xf>
    <xf numFmtId="0" fontId="66" fillId="65" borderId="55" applyNumberFormat="0" applyAlignment="0" applyProtection="0"/>
    <xf numFmtId="0" fontId="66" fillId="65" borderId="55" applyNumberFormat="0" applyAlignment="0" applyProtection="0"/>
    <xf numFmtId="0" fontId="48" fillId="81" borderId="57" applyNumberFormat="0" applyFont="0" applyAlignment="0" applyProtection="0"/>
    <xf numFmtId="0" fontId="70" fillId="78" borderId="54" applyNumberFormat="0" applyAlignment="0" applyProtection="0"/>
    <xf numFmtId="0" fontId="73" fillId="0" borderId="56" applyNumberFormat="0" applyFill="0" applyAlignment="0" applyProtection="0"/>
    <xf numFmtId="0" fontId="30" fillId="9" borderId="58">
      <alignment horizontal="right" vertical="center"/>
    </xf>
    <xf numFmtId="0" fontId="33" fillId="81" borderId="57" applyNumberFormat="0" applyFont="0" applyAlignment="0" applyProtection="0"/>
    <xf numFmtId="4" fontId="32" fillId="0" borderId="58">
      <alignment horizontal="right" vertical="center"/>
    </xf>
    <xf numFmtId="0" fontId="73" fillId="0" borderId="56" applyNumberFormat="0" applyFill="0" applyAlignment="0" applyProtection="0"/>
    <xf numFmtId="0" fontId="30" fillId="9" borderId="58">
      <alignment horizontal="right" vertical="center"/>
    </xf>
    <xf numFmtId="0" fontId="30" fillId="9" borderId="58">
      <alignment horizontal="right" vertical="center"/>
    </xf>
    <xf numFmtId="4" fontId="44" fillId="8" borderId="58">
      <alignment horizontal="right" vertical="center"/>
    </xf>
    <xf numFmtId="0" fontId="30" fillId="8" borderId="58">
      <alignment horizontal="right" vertical="center"/>
    </xf>
    <xf numFmtId="4" fontId="30" fillId="8" borderId="58">
      <alignment horizontal="right" vertical="center"/>
    </xf>
    <xf numFmtId="0" fontId="44" fillId="8" borderId="58">
      <alignment horizontal="right" vertical="center"/>
    </xf>
    <xf numFmtId="4" fontId="44" fillId="8" borderId="58">
      <alignment horizontal="right" vertical="center"/>
    </xf>
    <xf numFmtId="0" fontId="30" fillId="9" borderId="58">
      <alignment horizontal="right" vertical="center"/>
    </xf>
    <xf numFmtId="4" fontId="30" fillId="9" borderId="58">
      <alignment horizontal="right" vertical="center"/>
    </xf>
    <xf numFmtId="0" fontId="30" fillId="9" borderId="58">
      <alignment horizontal="right" vertical="center"/>
    </xf>
    <xf numFmtId="4" fontId="30" fillId="9" borderId="58">
      <alignment horizontal="right" vertical="center"/>
    </xf>
    <xf numFmtId="0" fontId="30" fillId="9" borderId="59">
      <alignment horizontal="right" vertical="center"/>
    </xf>
    <xf numFmtId="4" fontId="30" fillId="9" borderId="59">
      <alignment horizontal="right" vertical="center"/>
    </xf>
    <xf numFmtId="0" fontId="30" fillId="9" borderId="60">
      <alignment horizontal="right" vertical="center"/>
    </xf>
    <xf numFmtId="4" fontId="30" fillId="9" borderId="60">
      <alignment horizontal="right" vertical="center"/>
    </xf>
    <xf numFmtId="0" fontId="54" fillId="78" borderId="55" applyNumberFormat="0" applyAlignment="0" applyProtection="0"/>
    <xf numFmtId="0" fontId="32" fillId="9" borderId="61">
      <alignment horizontal="left" vertical="center" wrapText="1" indent="2"/>
    </xf>
    <xf numFmtId="0" fontId="32" fillId="0" borderId="61">
      <alignment horizontal="left" vertical="center" wrapText="1" indent="2"/>
    </xf>
    <xf numFmtId="0" fontId="32" fillId="8" borderId="59">
      <alignment horizontal="left" vertical="center"/>
    </xf>
    <xf numFmtId="0" fontId="66" fillId="65" borderId="55" applyNumberFormat="0" applyAlignment="0" applyProtection="0"/>
    <xf numFmtId="0" fontId="32" fillId="0" borderId="58">
      <alignment horizontal="right" vertical="center"/>
    </xf>
    <xf numFmtId="4" fontId="32" fillId="0" borderId="58">
      <alignment horizontal="right" vertical="center"/>
    </xf>
    <xf numFmtId="0" fontId="32" fillId="0" borderId="58" applyNumberFormat="0" applyFill="0" applyAlignment="0" applyProtection="0"/>
    <xf numFmtId="0" fontId="70" fillId="78" borderId="54" applyNumberFormat="0" applyAlignment="0" applyProtection="0"/>
    <xf numFmtId="170" fontId="32" fillId="82" borderId="58" applyNumberFormat="0" applyFont="0" applyBorder="0" applyAlignment="0" applyProtection="0">
      <alignment horizontal="right" vertical="center"/>
    </xf>
    <xf numFmtId="0" fontId="32" fillId="11" borderId="58"/>
    <xf numFmtId="4" fontId="32" fillId="11" borderId="58"/>
    <xf numFmtId="0" fontId="73" fillId="0" borderId="56" applyNumberFormat="0" applyFill="0" applyAlignment="0" applyProtection="0"/>
    <xf numFmtId="0" fontId="33" fillId="81" borderId="57" applyNumberFormat="0" applyFont="0" applyAlignment="0" applyProtection="0"/>
    <xf numFmtId="0" fontId="48" fillId="81" borderId="57" applyNumberFormat="0" applyFont="0" applyAlignment="0" applyProtection="0"/>
    <xf numFmtId="0" fontId="32" fillId="0" borderId="58" applyNumberFormat="0" applyFill="0" applyAlignment="0" applyProtection="0"/>
    <xf numFmtId="0" fontId="58" fillId="0" borderId="56" applyNumberFormat="0" applyFill="0" applyAlignment="0" applyProtection="0"/>
    <xf numFmtId="0" fontId="73" fillId="0" borderId="56" applyNumberFormat="0" applyFill="0" applyAlignment="0" applyProtection="0"/>
    <xf numFmtId="0" fontId="57" fillId="65" borderId="55" applyNumberFormat="0" applyAlignment="0" applyProtection="0"/>
    <xf numFmtId="0" fontId="54" fillId="78" borderId="55" applyNumberFormat="0" applyAlignment="0" applyProtection="0"/>
    <xf numFmtId="4" fontId="44" fillId="8" borderId="58">
      <alignment horizontal="right" vertical="center"/>
    </xf>
    <xf numFmtId="0" fontId="30" fillId="8" borderId="58">
      <alignment horizontal="right" vertical="center"/>
    </xf>
    <xf numFmtId="170" fontId="32" fillId="82" borderId="58" applyNumberFormat="0" applyFont="0" applyBorder="0" applyAlignment="0" applyProtection="0">
      <alignment horizontal="right" vertical="center"/>
    </xf>
    <xf numFmtId="0" fontId="58" fillId="0" borderId="56" applyNumberFormat="0" applyFill="0" applyAlignment="0" applyProtection="0"/>
    <xf numFmtId="49" fontId="32" fillId="0" borderId="58" applyNumberFormat="0" applyFont="0" applyFill="0" applyBorder="0" applyProtection="0">
      <alignment horizontal="left" vertical="center" indent="2"/>
    </xf>
    <xf numFmtId="49" fontId="32" fillId="0" borderId="59" applyNumberFormat="0" applyFont="0" applyFill="0" applyBorder="0" applyProtection="0">
      <alignment horizontal="left" vertical="center" indent="5"/>
    </xf>
    <xf numFmtId="49" fontId="32" fillId="0" borderId="58" applyNumberFormat="0" applyFont="0" applyFill="0" applyBorder="0" applyProtection="0">
      <alignment horizontal="left" vertical="center" indent="2"/>
    </xf>
    <xf numFmtId="4" fontId="32" fillId="0" borderId="58" applyFill="0" applyBorder="0" applyProtection="0">
      <alignment horizontal="right" vertical="center"/>
    </xf>
    <xf numFmtId="49" fontId="31" fillId="0" borderId="58" applyNumberFormat="0" applyFill="0" applyBorder="0" applyProtection="0">
      <alignment horizontal="left" vertical="center"/>
    </xf>
    <xf numFmtId="0" fontId="32" fillId="0" borderId="61">
      <alignment horizontal="left" vertical="center" wrapText="1" indent="2"/>
    </xf>
    <xf numFmtId="0" fontId="70" fillId="78" borderId="54" applyNumberFormat="0" applyAlignment="0" applyProtection="0"/>
    <xf numFmtId="0" fontId="30" fillId="9" borderId="60">
      <alignment horizontal="right" vertical="center"/>
    </xf>
    <xf numFmtId="0" fontId="57" fillId="65" borderId="55" applyNumberFormat="0" applyAlignment="0" applyProtection="0"/>
    <xf numFmtId="0" fontId="30" fillId="9" borderId="60">
      <alignment horizontal="right" vertical="center"/>
    </xf>
    <xf numFmtId="4" fontId="30" fillId="9" borderId="58">
      <alignment horizontal="right" vertical="center"/>
    </xf>
    <xf numFmtId="0" fontId="30" fillId="9" borderId="58">
      <alignment horizontal="right" vertical="center"/>
    </xf>
    <xf numFmtId="0" fontId="51" fillId="78" borderId="54" applyNumberFormat="0" applyAlignment="0" applyProtection="0"/>
    <xf numFmtId="0" fontId="53" fillId="78" borderId="55" applyNumberFormat="0" applyAlignment="0" applyProtection="0"/>
    <xf numFmtId="0" fontId="58" fillId="0" borderId="56" applyNumberFormat="0" applyFill="0" applyAlignment="0" applyProtection="0"/>
    <xf numFmtId="0" fontId="32" fillId="11" borderId="58"/>
    <xf numFmtId="4" fontId="32" fillId="11" borderId="58"/>
    <xf numFmtId="4" fontId="30" fillId="9" borderId="58">
      <alignment horizontal="right" vertical="center"/>
    </xf>
    <xf numFmtId="0" fontId="44" fillId="8" borderId="58">
      <alignment horizontal="right" vertical="center"/>
    </xf>
    <xf numFmtId="0" fontId="57" fillId="65" borderId="55" applyNumberFormat="0" applyAlignment="0" applyProtection="0"/>
    <xf numFmtId="0" fontId="54" fillId="78" borderId="55" applyNumberFormat="0" applyAlignment="0" applyProtection="0"/>
    <xf numFmtId="4" fontId="32" fillId="0" borderId="58">
      <alignment horizontal="right" vertical="center"/>
    </xf>
    <xf numFmtId="0" fontId="32" fillId="9" borderId="61">
      <alignment horizontal="left" vertical="center" wrapText="1" indent="2"/>
    </xf>
    <xf numFmtId="0" fontId="32" fillId="0" borderId="61">
      <alignment horizontal="left" vertical="center" wrapText="1" indent="2"/>
    </xf>
    <xf numFmtId="0" fontId="70" fillId="78" borderId="54" applyNumberFormat="0" applyAlignment="0" applyProtection="0"/>
    <xf numFmtId="0" fontId="66" fillId="65" borderId="55" applyNumberFormat="0" applyAlignment="0" applyProtection="0"/>
    <xf numFmtId="0" fontId="53" fillId="78" borderId="55" applyNumberFormat="0" applyAlignment="0" applyProtection="0"/>
    <xf numFmtId="0" fontId="51" fillId="78" borderId="54" applyNumberFormat="0" applyAlignment="0" applyProtection="0"/>
    <xf numFmtId="0" fontId="30" fillId="9" borderId="60">
      <alignment horizontal="right" vertical="center"/>
    </xf>
    <xf numFmtId="0" fontId="44" fillId="8" borderId="58">
      <alignment horizontal="right" vertical="center"/>
    </xf>
    <xf numFmtId="4" fontId="30" fillId="8" borderId="58">
      <alignment horizontal="right" vertical="center"/>
    </xf>
    <xf numFmtId="4" fontId="30" fillId="9" borderId="58">
      <alignment horizontal="right" vertical="center"/>
    </xf>
    <xf numFmtId="49" fontId="32" fillId="0" borderId="59" applyNumberFormat="0" applyFont="0" applyFill="0" applyBorder="0" applyProtection="0">
      <alignment horizontal="left" vertical="center" indent="5"/>
    </xf>
    <xf numFmtId="4" fontId="32" fillId="0" borderId="58" applyFill="0" applyBorder="0" applyProtection="0">
      <alignment horizontal="right" vertical="center"/>
    </xf>
    <xf numFmtId="4" fontId="30" fillId="8" borderId="58">
      <alignment horizontal="right" vertical="center"/>
    </xf>
    <xf numFmtId="0" fontId="66" fillId="65" borderId="62" applyNumberFormat="0" applyAlignment="0" applyProtection="0"/>
    <xf numFmtId="0" fontId="66" fillId="65" borderId="55" applyNumberFormat="0" applyAlignment="0" applyProtection="0"/>
    <xf numFmtId="0" fontId="57" fillId="65" borderId="55" applyNumberFormat="0" applyAlignment="0" applyProtection="0"/>
    <xf numFmtId="0" fontId="53" fillId="78" borderId="55" applyNumberFormat="0" applyAlignment="0" applyProtection="0"/>
    <xf numFmtId="0" fontId="32" fillId="9" borderId="61">
      <alignment horizontal="left" vertical="center" wrapText="1" indent="2"/>
    </xf>
    <xf numFmtId="0" fontId="32" fillId="0" borderId="61">
      <alignment horizontal="left" vertical="center" wrapText="1" indent="2"/>
    </xf>
    <xf numFmtId="0" fontId="32" fillId="9" borderId="61">
      <alignment horizontal="left" vertical="center" wrapText="1" indent="2"/>
    </xf>
    <xf numFmtId="0" fontId="32" fillId="0" borderId="61">
      <alignment horizontal="left" vertical="center" wrapText="1" indent="2"/>
    </xf>
    <xf numFmtId="0" fontId="51" fillId="78" borderId="54" applyNumberFormat="0" applyAlignment="0" applyProtection="0"/>
    <xf numFmtId="0" fontId="53" fillId="78" borderId="55" applyNumberFormat="0" applyAlignment="0" applyProtection="0"/>
    <xf numFmtId="0" fontId="54" fillId="78" borderId="55" applyNumberFormat="0" applyAlignment="0" applyProtection="0"/>
    <xf numFmtId="0" fontId="57" fillId="65" borderId="55" applyNumberFormat="0" applyAlignment="0" applyProtection="0"/>
    <xf numFmtId="0" fontId="58" fillId="0" borderId="56" applyNumberFormat="0" applyFill="0" applyAlignment="0" applyProtection="0"/>
    <xf numFmtId="0" fontId="66" fillId="65" borderId="55" applyNumberFormat="0" applyAlignment="0" applyProtection="0"/>
    <xf numFmtId="0" fontId="48" fillId="81" borderId="57" applyNumberFormat="0" applyFont="0" applyAlignment="0" applyProtection="0"/>
    <xf numFmtId="0" fontId="33" fillId="81" borderId="57" applyNumberFormat="0" applyFont="0" applyAlignment="0" applyProtection="0"/>
    <xf numFmtId="0" fontId="70" fillId="78" borderId="54" applyNumberFormat="0" applyAlignment="0" applyProtection="0"/>
    <xf numFmtId="0" fontId="73" fillId="0" borderId="56" applyNumberFormat="0" applyFill="0" applyAlignment="0" applyProtection="0"/>
    <xf numFmtId="0" fontId="54" fillId="78" borderId="55" applyNumberFormat="0" applyAlignment="0" applyProtection="0"/>
    <xf numFmtId="0" fontId="66" fillId="65" borderId="55" applyNumberFormat="0" applyAlignment="0" applyProtection="0"/>
    <xf numFmtId="0" fontId="48" fillId="81" borderId="57" applyNumberFormat="0" applyFont="0" applyAlignment="0" applyProtection="0"/>
    <xf numFmtId="0" fontId="70" fillId="78" borderId="54" applyNumberFormat="0" applyAlignment="0" applyProtection="0"/>
    <xf numFmtId="0" fontId="73" fillId="0" borderId="56" applyNumberFormat="0" applyFill="0" applyAlignment="0" applyProtection="0"/>
    <xf numFmtId="0" fontId="54" fillId="78" borderId="55" applyNumberFormat="0" applyAlignment="0" applyProtection="0"/>
    <xf numFmtId="0" fontId="66" fillId="65" borderId="55" applyNumberFormat="0" applyAlignment="0" applyProtection="0"/>
    <xf numFmtId="0" fontId="70" fillId="78" borderId="54" applyNumberFormat="0" applyAlignment="0" applyProtection="0"/>
    <xf numFmtId="0" fontId="73" fillId="0" borderId="56" applyNumberFormat="0" applyFill="0" applyAlignment="0" applyProtection="0"/>
    <xf numFmtId="0" fontId="11" fillId="45" borderId="0" applyNumberFormat="0" applyBorder="0" applyAlignment="0" applyProtection="0"/>
    <xf numFmtId="0" fontId="51" fillId="78" borderId="54" applyNumberFormat="0" applyAlignment="0" applyProtection="0"/>
    <xf numFmtId="0" fontId="53" fillId="78" borderId="55" applyNumberFormat="0" applyAlignment="0" applyProtection="0"/>
    <xf numFmtId="0" fontId="58" fillId="0" borderId="56" applyNumberFormat="0" applyFill="0" applyAlignment="0" applyProtection="0"/>
    <xf numFmtId="49" fontId="32" fillId="0" borderId="58" applyNumberFormat="0" applyFont="0" applyFill="0" applyBorder="0" applyProtection="0">
      <alignment horizontal="left" vertical="center" indent="2"/>
    </xf>
    <xf numFmtId="0" fontId="30" fillId="8" borderId="58">
      <alignment horizontal="right" vertical="center"/>
    </xf>
    <xf numFmtId="4" fontId="30" fillId="8" borderId="58">
      <alignment horizontal="right" vertical="center"/>
    </xf>
    <xf numFmtId="0" fontId="44" fillId="8" borderId="58">
      <alignment horizontal="right" vertical="center"/>
    </xf>
    <xf numFmtId="4" fontId="44" fillId="8" borderId="58">
      <alignment horizontal="right" vertical="center"/>
    </xf>
    <xf numFmtId="0" fontId="30" fillId="9" borderId="58">
      <alignment horizontal="right" vertical="center"/>
    </xf>
    <xf numFmtId="4" fontId="30" fillId="9" borderId="58">
      <alignment horizontal="right" vertical="center"/>
    </xf>
    <xf numFmtId="0" fontId="30" fillId="9" borderId="58">
      <alignment horizontal="right" vertical="center"/>
    </xf>
    <xf numFmtId="4" fontId="30" fillId="9" borderId="58">
      <alignment horizontal="right" vertical="center"/>
    </xf>
    <xf numFmtId="0" fontId="57" fillId="65" borderId="55" applyNumberFormat="0" applyAlignment="0" applyProtection="0"/>
    <xf numFmtId="0" fontId="32" fillId="0" borderId="58">
      <alignment horizontal="right" vertical="center"/>
    </xf>
    <xf numFmtId="4" fontId="32" fillId="0" borderId="58">
      <alignment horizontal="right" vertical="center"/>
    </xf>
    <xf numFmtId="4" fontId="32" fillId="0" borderId="58" applyFill="0" applyBorder="0" applyProtection="0">
      <alignment horizontal="right" vertical="center"/>
    </xf>
    <xf numFmtId="49" fontId="31" fillId="0" borderId="58" applyNumberFormat="0" applyFill="0" applyBorder="0" applyProtection="0">
      <alignment horizontal="left" vertical="center"/>
    </xf>
    <xf numFmtId="0" fontId="32" fillId="0" borderId="58" applyNumberFormat="0" applyFill="0" applyAlignment="0" applyProtection="0"/>
    <xf numFmtId="170" fontId="32" fillId="82" borderId="58" applyNumberFormat="0" applyFont="0" applyBorder="0" applyAlignment="0" applyProtection="0">
      <alignment horizontal="right" vertical="center"/>
    </xf>
    <xf numFmtId="0" fontId="32" fillId="11" borderId="58"/>
    <xf numFmtId="4" fontId="32" fillId="11" borderId="58"/>
    <xf numFmtId="4" fontId="30" fillId="9" borderId="58">
      <alignment horizontal="right" vertical="center"/>
    </xf>
    <xf numFmtId="0" fontId="32" fillId="11" borderId="58"/>
    <xf numFmtId="0" fontId="53" fillId="78" borderId="55" applyNumberFormat="0" applyAlignment="0" applyProtection="0"/>
    <xf numFmtId="0" fontId="30" fillId="8" borderId="58">
      <alignment horizontal="right" vertical="center"/>
    </xf>
    <xf numFmtId="0" fontId="32" fillId="0" borderId="58">
      <alignment horizontal="right" vertical="center"/>
    </xf>
    <xf numFmtId="0" fontId="73" fillId="0" borderId="56" applyNumberFormat="0" applyFill="0" applyAlignment="0" applyProtection="0"/>
    <xf numFmtId="0" fontId="32" fillId="8" borderId="59">
      <alignment horizontal="left" vertical="center"/>
    </xf>
    <xf numFmtId="0" fontId="66" fillId="65" borderId="55" applyNumberFormat="0" applyAlignment="0" applyProtection="0"/>
    <xf numFmtId="170" fontId="32" fillId="82" borderId="58" applyNumberFormat="0" applyFont="0" applyBorder="0" applyAlignment="0" applyProtection="0">
      <alignment horizontal="right" vertical="center"/>
    </xf>
    <xf numFmtId="0" fontId="48" fillId="81" borderId="57" applyNumberFormat="0" applyFont="0" applyAlignment="0" applyProtection="0"/>
    <xf numFmtId="0" fontId="32" fillId="0" borderId="61">
      <alignment horizontal="left" vertical="center" wrapText="1" indent="2"/>
    </xf>
    <xf numFmtId="4" fontId="32" fillId="11" borderId="58"/>
    <xf numFmtId="49" fontId="31" fillId="0" borderId="58" applyNumberFormat="0" applyFill="0" applyBorder="0" applyProtection="0">
      <alignment horizontal="left" vertical="center"/>
    </xf>
    <xf numFmtId="0" fontId="32" fillId="0" borderId="58">
      <alignment horizontal="right" vertical="center"/>
    </xf>
    <xf numFmtId="4" fontId="30" fillId="9" borderId="60">
      <alignment horizontal="right" vertical="center"/>
    </xf>
    <xf numFmtId="4" fontId="30" fillId="9" borderId="58">
      <alignment horizontal="right" vertical="center"/>
    </xf>
    <xf numFmtId="4" fontId="30" fillId="9" borderId="58">
      <alignment horizontal="right" vertical="center"/>
    </xf>
    <xf numFmtId="0" fontId="44" fillId="8" borderId="58">
      <alignment horizontal="right" vertical="center"/>
    </xf>
    <xf numFmtId="0" fontId="30" fillId="8" borderId="58">
      <alignment horizontal="right" vertical="center"/>
    </xf>
    <xf numFmtId="49" fontId="32" fillId="0" borderId="58" applyNumberFormat="0" applyFont="0" applyFill="0" applyBorder="0" applyProtection="0">
      <alignment horizontal="left" vertical="center" indent="2"/>
    </xf>
    <xf numFmtId="0" fontId="66" fillId="65" borderId="55" applyNumberFormat="0" applyAlignment="0" applyProtection="0"/>
    <xf numFmtId="0" fontId="51" fillId="78" borderId="54" applyNumberFormat="0" applyAlignment="0" applyProtection="0"/>
    <xf numFmtId="49" fontId="32" fillId="0" borderId="58" applyNumberFormat="0" applyFont="0" applyFill="0" applyBorder="0" applyProtection="0">
      <alignment horizontal="left" vertical="center" indent="2"/>
    </xf>
    <xf numFmtId="0" fontId="57" fillId="65" borderId="55" applyNumberFormat="0" applyAlignment="0" applyProtection="0"/>
    <xf numFmtId="4" fontId="32" fillId="0" borderId="58" applyFill="0" applyBorder="0" applyProtection="0">
      <alignment horizontal="right" vertical="center"/>
    </xf>
    <xf numFmtId="0" fontId="54" fillId="78" borderId="55" applyNumberFormat="0" applyAlignment="0" applyProtection="0"/>
    <xf numFmtId="0" fontId="73" fillId="0" borderId="56" applyNumberFormat="0" applyFill="0" applyAlignment="0" applyProtection="0"/>
    <xf numFmtId="0" fontId="70" fillId="78" borderId="54" applyNumberFormat="0" applyAlignment="0" applyProtection="0"/>
    <xf numFmtId="0" fontId="32" fillId="0" borderId="58" applyNumberFormat="0" applyFill="0" applyAlignment="0" applyProtection="0"/>
    <xf numFmtId="4" fontId="32" fillId="0" borderId="58">
      <alignment horizontal="right" vertical="center"/>
    </xf>
    <xf numFmtId="0" fontId="32" fillId="0" borderId="58">
      <alignment horizontal="right" vertical="center"/>
    </xf>
    <xf numFmtId="0" fontId="66" fillId="65" borderId="55" applyNumberFormat="0" applyAlignment="0" applyProtection="0"/>
    <xf numFmtId="0" fontId="51" fillId="78" borderId="54" applyNumberFormat="0" applyAlignment="0" applyProtection="0"/>
    <xf numFmtId="0" fontId="53" fillId="78" borderId="55" applyNumberFormat="0" applyAlignment="0" applyProtection="0"/>
    <xf numFmtId="0" fontId="32" fillId="9" borderId="61">
      <alignment horizontal="left" vertical="center" wrapText="1" indent="2"/>
    </xf>
    <xf numFmtId="0" fontId="54" fillId="78" borderId="55" applyNumberFormat="0" applyAlignment="0" applyProtection="0"/>
    <xf numFmtId="0" fontId="54" fillId="78" borderId="55" applyNumberFormat="0" applyAlignment="0" applyProtection="0"/>
    <xf numFmtId="4" fontId="30" fillId="9" borderId="59">
      <alignment horizontal="right" vertical="center"/>
    </xf>
    <xf numFmtId="0" fontId="30" fillId="9" borderId="59">
      <alignment horizontal="right" vertical="center"/>
    </xf>
    <xf numFmtId="0" fontId="30" fillId="9" borderId="58">
      <alignment horizontal="right" vertical="center"/>
    </xf>
    <xf numFmtId="4" fontId="44" fillId="8" borderId="58">
      <alignment horizontal="right" vertical="center"/>
    </xf>
    <xf numFmtId="0" fontId="57" fillId="65" borderId="55" applyNumberFormat="0" applyAlignment="0" applyProtection="0"/>
    <xf numFmtId="0" fontId="58" fillId="0" borderId="56" applyNumberFormat="0" applyFill="0" applyAlignment="0" applyProtection="0"/>
    <xf numFmtId="0" fontId="73" fillId="0" borderId="56" applyNumberFormat="0" applyFill="0" applyAlignment="0" applyProtection="0"/>
    <xf numFmtId="0" fontId="48" fillId="81" borderId="57" applyNumberFormat="0" applyFont="0" applyAlignment="0" applyProtection="0"/>
    <xf numFmtId="0" fontId="66" fillId="65" borderId="55" applyNumberFormat="0" applyAlignment="0" applyProtection="0"/>
    <xf numFmtId="49" fontId="31" fillId="0" borderId="58" applyNumberFormat="0" applyFill="0" applyBorder="0" applyProtection="0">
      <alignment horizontal="left" vertical="center"/>
    </xf>
    <xf numFmtId="0" fontId="32" fillId="9" borderId="61">
      <alignment horizontal="left" vertical="center" wrapText="1" indent="2"/>
    </xf>
    <xf numFmtId="0" fontId="54" fillId="78" borderId="55" applyNumberFormat="0" applyAlignment="0" applyProtection="0"/>
    <xf numFmtId="0" fontId="32" fillId="0" borderId="61">
      <alignment horizontal="left" vertical="center" wrapText="1" indent="2"/>
    </xf>
    <xf numFmtId="0" fontId="48" fillId="81" borderId="57" applyNumberFormat="0" applyFont="0" applyAlignment="0" applyProtection="0"/>
    <xf numFmtId="0" fontId="33" fillId="81" borderId="57" applyNumberFormat="0" applyFont="0" applyAlignment="0" applyProtection="0"/>
    <xf numFmtId="0" fontId="70" fillId="78" borderId="54" applyNumberFormat="0" applyAlignment="0" applyProtection="0"/>
    <xf numFmtId="0" fontId="73" fillId="0" borderId="56" applyNumberFormat="0" applyFill="0" applyAlignment="0" applyProtection="0"/>
    <xf numFmtId="4" fontId="32" fillId="11" borderId="58"/>
    <xf numFmtId="0" fontId="30" fillId="9" borderId="58">
      <alignment horizontal="right" vertical="center"/>
    </xf>
    <xf numFmtId="0" fontId="73" fillId="0" borderId="56" applyNumberFormat="0" applyFill="0" applyAlignment="0" applyProtection="0"/>
    <xf numFmtId="4" fontId="30" fillId="9" borderId="60">
      <alignment horizontal="right" vertical="center"/>
    </xf>
    <xf numFmtId="0" fontId="53" fillId="78" borderId="55" applyNumberFormat="0" applyAlignment="0" applyProtection="0"/>
    <xf numFmtId="0" fontId="30" fillId="9" borderId="59">
      <alignment horizontal="right" vertical="center"/>
    </xf>
    <xf numFmtId="0" fontId="54" fillId="78" borderId="55" applyNumberFormat="0" applyAlignment="0" applyProtection="0"/>
    <xf numFmtId="0" fontId="58" fillId="0" borderId="56" applyNumberFormat="0" applyFill="0" applyAlignment="0" applyProtection="0"/>
    <xf numFmtId="0" fontId="48" fillId="81" borderId="57" applyNumberFormat="0" applyFont="0" applyAlignment="0" applyProtection="0"/>
    <xf numFmtId="4" fontId="30" fillId="9" borderId="59">
      <alignment horizontal="right" vertical="center"/>
    </xf>
    <xf numFmtId="0" fontId="32" fillId="9" borderId="61">
      <alignment horizontal="left" vertical="center" wrapText="1" indent="2"/>
    </xf>
    <xf numFmtId="0" fontId="32" fillId="11" borderId="58"/>
    <xf numFmtId="170" fontId="32" fillId="82" borderId="58" applyNumberFormat="0" applyFont="0" applyBorder="0" applyAlignment="0" applyProtection="0">
      <alignment horizontal="right" vertical="center"/>
    </xf>
    <xf numFmtId="0" fontId="32" fillId="0" borderId="58" applyNumberFormat="0" applyFill="0" applyAlignment="0" applyProtection="0"/>
    <xf numFmtId="4" fontId="32" fillId="0" borderId="58" applyFill="0" applyBorder="0" applyProtection="0">
      <alignment horizontal="right" vertical="center"/>
    </xf>
    <xf numFmtId="4" fontId="30" fillId="8" borderId="58">
      <alignment horizontal="right" vertical="center"/>
    </xf>
    <xf numFmtId="0" fontId="58" fillId="0" borderId="56" applyNumberFormat="0" applyFill="0" applyAlignment="0" applyProtection="0"/>
    <xf numFmtId="49" fontId="31" fillId="0" borderId="58" applyNumberFormat="0" applyFill="0" applyBorder="0" applyProtection="0">
      <alignment horizontal="left" vertical="center"/>
    </xf>
    <xf numFmtId="49" fontId="32" fillId="0" borderId="59" applyNumberFormat="0" applyFont="0" applyFill="0" applyBorder="0" applyProtection="0">
      <alignment horizontal="left" vertical="center" indent="5"/>
    </xf>
    <xf numFmtId="0" fontId="32" fillId="8" borderId="59">
      <alignment horizontal="left" vertical="center"/>
    </xf>
    <xf numFmtId="0" fontId="54" fillId="78" borderId="55" applyNumberFormat="0" applyAlignment="0" applyProtection="0"/>
    <xf numFmtId="4" fontId="30" fillId="9" borderId="60">
      <alignment horizontal="right" vertical="center"/>
    </xf>
    <xf numFmtId="0" fontId="66" fillId="65" borderId="55" applyNumberFormat="0" applyAlignment="0" applyProtection="0"/>
    <xf numFmtId="0" fontId="66" fillId="65" borderId="55" applyNumberFormat="0" applyAlignment="0" applyProtection="0"/>
    <xf numFmtId="0" fontId="48" fillId="81" borderId="57" applyNumberFormat="0" applyFont="0" applyAlignment="0" applyProtection="0"/>
    <xf numFmtId="0" fontId="70" fillId="78" borderId="54" applyNumberFormat="0" applyAlignment="0" applyProtection="0"/>
    <xf numFmtId="0" fontId="73" fillId="0" borderId="56" applyNumberFormat="0" applyFill="0" applyAlignment="0" applyProtection="0"/>
    <xf numFmtId="0" fontId="30" fillId="9" borderId="58">
      <alignment horizontal="right" vertical="center"/>
    </xf>
    <xf numFmtId="0" fontId="33" fillId="81" borderId="57" applyNumberFormat="0" applyFont="0" applyAlignment="0" applyProtection="0"/>
    <xf numFmtId="4" fontId="32" fillId="0" borderId="58">
      <alignment horizontal="right" vertical="center"/>
    </xf>
    <xf numFmtId="0" fontId="73" fillId="0" borderId="56" applyNumberFormat="0" applyFill="0" applyAlignment="0" applyProtection="0"/>
    <xf numFmtId="0" fontId="30" fillId="9" borderId="58">
      <alignment horizontal="right" vertical="center"/>
    </xf>
    <xf numFmtId="0" fontId="30" fillId="9" borderId="58">
      <alignment horizontal="right" vertical="center"/>
    </xf>
    <xf numFmtId="4" fontId="44" fillId="8" borderId="58">
      <alignment horizontal="right" vertical="center"/>
    </xf>
    <xf numFmtId="0" fontId="30" fillId="8" borderId="58">
      <alignment horizontal="right" vertical="center"/>
    </xf>
    <xf numFmtId="4" fontId="30" fillId="8" borderId="58">
      <alignment horizontal="right" vertical="center"/>
    </xf>
    <xf numFmtId="0" fontId="44" fillId="8" borderId="58">
      <alignment horizontal="right" vertical="center"/>
    </xf>
    <xf numFmtId="4" fontId="44" fillId="8" borderId="58">
      <alignment horizontal="right" vertical="center"/>
    </xf>
    <xf numFmtId="0" fontId="30" fillId="9" borderId="58">
      <alignment horizontal="right" vertical="center"/>
    </xf>
    <xf numFmtId="4" fontId="30" fillId="9" borderId="58">
      <alignment horizontal="right" vertical="center"/>
    </xf>
    <xf numFmtId="0" fontId="30" fillId="9" borderId="58">
      <alignment horizontal="right" vertical="center"/>
    </xf>
    <xf numFmtId="4" fontId="30" fillId="9" borderId="58">
      <alignment horizontal="right" vertical="center"/>
    </xf>
    <xf numFmtId="0" fontId="30" fillId="9" borderId="59">
      <alignment horizontal="right" vertical="center"/>
    </xf>
    <xf numFmtId="4" fontId="30" fillId="9" borderId="59">
      <alignment horizontal="right" vertical="center"/>
    </xf>
    <xf numFmtId="0" fontId="30" fillId="9" borderId="60">
      <alignment horizontal="right" vertical="center"/>
    </xf>
    <xf numFmtId="4" fontId="30" fillId="9" borderId="60">
      <alignment horizontal="right" vertical="center"/>
    </xf>
    <xf numFmtId="0" fontId="54" fillId="78" borderId="55" applyNumberFormat="0" applyAlignment="0" applyProtection="0"/>
    <xf numFmtId="0" fontId="32" fillId="9" borderId="61">
      <alignment horizontal="left" vertical="center" wrapText="1" indent="2"/>
    </xf>
    <xf numFmtId="0" fontId="32" fillId="0" borderId="61">
      <alignment horizontal="left" vertical="center" wrapText="1" indent="2"/>
    </xf>
    <xf numFmtId="0" fontId="32" fillId="8" borderId="59">
      <alignment horizontal="left" vertical="center"/>
    </xf>
    <xf numFmtId="0" fontId="66" fillId="65" borderId="55" applyNumberFormat="0" applyAlignment="0" applyProtection="0"/>
    <xf numFmtId="0" fontId="32" fillId="0" borderId="58">
      <alignment horizontal="right" vertical="center"/>
    </xf>
    <xf numFmtId="4" fontId="32" fillId="0" borderId="58">
      <alignment horizontal="right" vertical="center"/>
    </xf>
    <xf numFmtId="0" fontId="32" fillId="0" borderId="58" applyNumberFormat="0" applyFill="0" applyAlignment="0" applyProtection="0"/>
    <xf numFmtId="0" fontId="70" fillId="78" borderId="54" applyNumberFormat="0" applyAlignment="0" applyProtection="0"/>
    <xf numFmtId="170" fontId="32" fillId="82" borderId="58" applyNumberFormat="0" applyFont="0" applyBorder="0" applyAlignment="0" applyProtection="0">
      <alignment horizontal="right" vertical="center"/>
    </xf>
    <xf numFmtId="0" fontId="32" fillId="11" borderId="58"/>
    <xf numFmtId="4" fontId="32" fillId="11" borderId="58"/>
    <xf numFmtId="0" fontId="73" fillId="0" borderId="56" applyNumberFormat="0" applyFill="0" applyAlignment="0" applyProtection="0"/>
    <xf numFmtId="0" fontId="33" fillId="81" borderId="57" applyNumberFormat="0" applyFont="0" applyAlignment="0" applyProtection="0"/>
    <xf numFmtId="0" fontId="48" fillId="81" borderId="57" applyNumberFormat="0" applyFont="0" applyAlignment="0" applyProtection="0"/>
    <xf numFmtId="0" fontId="32" fillId="0" borderId="58" applyNumberFormat="0" applyFill="0" applyAlignment="0" applyProtection="0"/>
    <xf numFmtId="0" fontId="58" fillId="0" borderId="56" applyNumberFormat="0" applyFill="0" applyAlignment="0" applyProtection="0"/>
    <xf numFmtId="0" fontId="73" fillId="0" borderId="56" applyNumberFormat="0" applyFill="0" applyAlignment="0" applyProtection="0"/>
    <xf numFmtId="0" fontId="57" fillId="65" borderId="55" applyNumberFormat="0" applyAlignment="0" applyProtection="0"/>
    <xf numFmtId="0" fontId="54" fillId="78" borderId="55" applyNumberFormat="0" applyAlignment="0" applyProtection="0"/>
    <xf numFmtId="4" fontId="44" fillId="8" borderId="58">
      <alignment horizontal="right" vertical="center"/>
    </xf>
    <xf numFmtId="0" fontId="30" fillId="8" borderId="58">
      <alignment horizontal="right" vertical="center"/>
    </xf>
    <xf numFmtId="170" fontId="32" fillId="82" borderId="58" applyNumberFormat="0" applyFont="0" applyBorder="0" applyAlignment="0" applyProtection="0">
      <alignment horizontal="right" vertical="center"/>
    </xf>
    <xf numFmtId="0" fontId="58" fillId="0" borderId="56" applyNumberFormat="0" applyFill="0" applyAlignment="0" applyProtection="0"/>
    <xf numFmtId="49" fontId="32" fillId="0" borderId="58" applyNumberFormat="0" applyFont="0" applyFill="0" applyBorder="0" applyProtection="0">
      <alignment horizontal="left" vertical="center" indent="2"/>
    </xf>
    <xf numFmtId="49" fontId="32" fillId="0" borderId="59" applyNumberFormat="0" applyFont="0" applyFill="0" applyBorder="0" applyProtection="0">
      <alignment horizontal="left" vertical="center" indent="5"/>
    </xf>
    <xf numFmtId="49" fontId="32" fillId="0" borderId="58" applyNumberFormat="0" applyFont="0" applyFill="0" applyBorder="0" applyProtection="0">
      <alignment horizontal="left" vertical="center" indent="2"/>
    </xf>
    <xf numFmtId="4" fontId="32" fillId="0" borderId="58" applyFill="0" applyBorder="0" applyProtection="0">
      <alignment horizontal="right" vertical="center"/>
    </xf>
    <xf numFmtId="49" fontId="31" fillId="0" borderId="58" applyNumberFormat="0" applyFill="0" applyBorder="0" applyProtection="0">
      <alignment horizontal="left" vertical="center"/>
    </xf>
    <xf numFmtId="0" fontId="32" fillId="0" borderId="61">
      <alignment horizontal="left" vertical="center" wrapText="1" indent="2"/>
    </xf>
    <xf numFmtId="0" fontId="70" fillId="78" borderId="54" applyNumberFormat="0" applyAlignment="0" applyProtection="0"/>
    <xf numFmtId="0" fontId="30" fillId="9" borderId="60">
      <alignment horizontal="right" vertical="center"/>
    </xf>
    <xf numFmtId="0" fontId="57" fillId="65" borderId="55" applyNumberFormat="0" applyAlignment="0" applyProtection="0"/>
    <xf numFmtId="0" fontId="30" fillId="9" borderId="60">
      <alignment horizontal="right" vertical="center"/>
    </xf>
    <xf numFmtId="4" fontId="30" fillId="9" borderId="58">
      <alignment horizontal="right" vertical="center"/>
    </xf>
    <xf numFmtId="0" fontId="30" fillId="9" borderId="58">
      <alignment horizontal="right" vertical="center"/>
    </xf>
    <xf numFmtId="0" fontId="51" fillId="78" borderId="54" applyNumberFormat="0" applyAlignment="0" applyProtection="0"/>
    <xf numFmtId="0" fontId="53" fillId="78" borderId="55" applyNumberFormat="0" applyAlignment="0" applyProtection="0"/>
    <xf numFmtId="0" fontId="58" fillId="0" borderId="56" applyNumberFormat="0" applyFill="0" applyAlignment="0" applyProtection="0"/>
    <xf numFmtId="0" fontId="32" fillId="11" borderId="58"/>
    <xf numFmtId="4" fontId="32" fillId="11" borderId="58"/>
    <xf numFmtId="4" fontId="30" fillId="9" borderId="58">
      <alignment horizontal="right" vertical="center"/>
    </xf>
    <xf numFmtId="0" fontId="44" fillId="8" borderId="58">
      <alignment horizontal="right" vertical="center"/>
    </xf>
    <xf numFmtId="0" fontId="57" fillId="65" borderId="55" applyNumberFormat="0" applyAlignment="0" applyProtection="0"/>
    <xf numFmtId="0" fontId="54" fillId="78" borderId="55" applyNumberFormat="0" applyAlignment="0" applyProtection="0"/>
    <xf numFmtId="4" fontId="32" fillId="0" borderId="58">
      <alignment horizontal="right" vertical="center"/>
    </xf>
    <xf numFmtId="0" fontId="32" fillId="9" borderId="61">
      <alignment horizontal="left" vertical="center" wrapText="1" indent="2"/>
    </xf>
    <xf numFmtId="0" fontId="32" fillId="0" borderId="61">
      <alignment horizontal="left" vertical="center" wrapText="1" indent="2"/>
    </xf>
    <xf numFmtId="0" fontId="70" fillId="78" borderId="54" applyNumberFormat="0" applyAlignment="0" applyProtection="0"/>
    <xf numFmtId="0" fontId="66" fillId="65" borderId="55" applyNumberFormat="0" applyAlignment="0" applyProtection="0"/>
    <xf numFmtId="0" fontId="53" fillId="78" borderId="55" applyNumberFormat="0" applyAlignment="0" applyProtection="0"/>
    <xf numFmtId="0" fontId="51" fillId="78" borderId="54" applyNumberFormat="0" applyAlignment="0" applyProtection="0"/>
    <xf numFmtId="0" fontId="30" fillId="9" borderId="60">
      <alignment horizontal="right" vertical="center"/>
    </xf>
    <xf numFmtId="0" fontId="44" fillId="8" borderId="58">
      <alignment horizontal="right" vertical="center"/>
    </xf>
    <xf numFmtId="4" fontId="30" fillId="8" borderId="58">
      <alignment horizontal="right" vertical="center"/>
    </xf>
    <xf numFmtId="4" fontId="30" fillId="9" borderId="58">
      <alignment horizontal="right" vertical="center"/>
    </xf>
    <xf numFmtId="49" fontId="32" fillId="0" borderId="59" applyNumberFormat="0" applyFont="0" applyFill="0" applyBorder="0" applyProtection="0">
      <alignment horizontal="left" vertical="center" indent="5"/>
    </xf>
    <xf numFmtId="4" fontId="32" fillId="0" borderId="58" applyFill="0" applyBorder="0" applyProtection="0">
      <alignment horizontal="right" vertical="center"/>
    </xf>
    <xf numFmtId="4" fontId="30" fillId="8" borderId="58">
      <alignment horizontal="right" vertical="center"/>
    </xf>
    <xf numFmtId="0" fontId="66" fillId="65" borderId="55" applyNumberFormat="0" applyAlignment="0" applyProtection="0"/>
    <xf numFmtId="0" fontId="57" fillId="65" borderId="55" applyNumberFormat="0" applyAlignment="0" applyProtection="0"/>
    <xf numFmtId="0" fontId="53" fillId="78" borderId="55" applyNumberFormat="0" applyAlignment="0" applyProtection="0"/>
    <xf numFmtId="0" fontId="32" fillId="9" borderId="61">
      <alignment horizontal="left" vertical="center" wrapText="1" indent="2"/>
    </xf>
    <xf numFmtId="0" fontId="32" fillId="0" borderId="61">
      <alignment horizontal="left" vertical="center" wrapText="1" indent="2"/>
    </xf>
    <xf numFmtId="0" fontId="32" fillId="9" borderId="61">
      <alignment horizontal="left" vertical="center" wrapText="1" indent="2"/>
    </xf>
    <xf numFmtId="0" fontId="51" fillId="78" borderId="69" applyNumberFormat="0" applyAlignment="0" applyProtection="0"/>
    <xf numFmtId="0" fontId="70" fillId="78" borderId="69" applyNumberFormat="0" applyAlignment="0" applyProtection="0"/>
    <xf numFmtId="0" fontId="30" fillId="9" borderId="67">
      <alignment horizontal="right" vertical="center"/>
    </xf>
    <xf numFmtId="0" fontId="53" fillId="78" borderId="62" applyNumberFormat="0" applyAlignment="0" applyProtection="0"/>
    <xf numFmtId="4" fontId="30" fillId="9" borderId="65">
      <alignment horizontal="right" vertical="center"/>
    </xf>
    <xf numFmtId="4" fontId="32" fillId="11" borderId="65"/>
    <xf numFmtId="4" fontId="32" fillId="11" borderId="65"/>
    <xf numFmtId="0" fontId="30" fillId="9" borderId="65">
      <alignment horizontal="right" vertical="center"/>
    </xf>
    <xf numFmtId="0" fontId="30" fillId="9" borderId="65">
      <alignment horizontal="right" vertical="center"/>
    </xf>
    <xf numFmtId="0" fontId="32" fillId="11" borderId="65"/>
    <xf numFmtId="0" fontId="30" fillId="9" borderId="67">
      <alignment horizontal="right" vertical="center"/>
    </xf>
    <xf numFmtId="0" fontId="30" fillId="9" borderId="67">
      <alignment horizontal="right" vertical="center"/>
    </xf>
    <xf numFmtId="0" fontId="53" fillId="78" borderId="62" applyNumberFormat="0" applyAlignment="0" applyProtection="0"/>
    <xf numFmtId="0" fontId="30" fillId="9" borderId="66">
      <alignment horizontal="right" vertical="center"/>
    </xf>
    <xf numFmtId="0" fontId="32" fillId="0" borderId="65">
      <alignment horizontal="right" vertical="center"/>
    </xf>
    <xf numFmtId="4" fontId="32" fillId="0" borderId="65">
      <alignment horizontal="right" vertical="center"/>
    </xf>
    <xf numFmtId="0" fontId="73" fillId="0" borderId="63" applyNumberFormat="0" applyFill="0" applyAlignment="0" applyProtection="0"/>
    <xf numFmtId="0" fontId="54" fillId="78" borderId="62" applyNumberFormat="0" applyAlignment="0" applyProtection="0"/>
    <xf numFmtId="0" fontId="73" fillId="0" borderId="63" applyNumberFormat="0" applyFill="0" applyAlignment="0" applyProtection="0"/>
    <xf numFmtId="0" fontId="54" fillId="78" borderId="62" applyNumberFormat="0" applyAlignment="0" applyProtection="0"/>
    <xf numFmtId="49" fontId="31" fillId="0" borderId="65" applyNumberFormat="0" applyFill="0" applyBorder="0" applyProtection="0">
      <alignment horizontal="left" vertical="center"/>
    </xf>
    <xf numFmtId="0" fontId="48" fillId="81" borderId="64" applyNumberFormat="0" applyFont="0" applyAlignment="0" applyProtection="0"/>
    <xf numFmtId="0" fontId="30" fillId="8" borderId="65">
      <alignment horizontal="right" vertical="center"/>
    </xf>
    <xf numFmtId="0" fontId="30" fillId="9" borderId="65">
      <alignment horizontal="right" vertical="center"/>
    </xf>
    <xf numFmtId="0" fontId="54" fillId="78" borderId="62" applyNumberFormat="0" applyAlignment="0" applyProtection="0"/>
    <xf numFmtId="0" fontId="58" fillId="0" borderId="63" applyNumberFormat="0" applyFill="0" applyAlignment="0" applyProtection="0"/>
    <xf numFmtId="4" fontId="32" fillId="0" borderId="65" applyFill="0" applyBorder="0" applyProtection="0">
      <alignment horizontal="right" vertical="center"/>
    </xf>
    <xf numFmtId="0" fontId="66" fillId="65" borderId="70" applyNumberFormat="0" applyAlignment="0" applyProtection="0"/>
    <xf numFmtId="0" fontId="13" fillId="0" borderId="33" applyNumberFormat="0" applyFill="0" applyAlignment="0" applyProtection="0"/>
    <xf numFmtId="0" fontId="32" fillId="9" borderId="68">
      <alignment horizontal="left" vertical="center" wrapText="1" indent="2"/>
    </xf>
    <xf numFmtId="0" fontId="13" fillId="0" borderId="33" applyNumberFormat="0" applyFill="0" applyAlignment="0" applyProtection="0"/>
    <xf numFmtId="0" fontId="11" fillId="51" borderId="0" applyNumberFormat="0" applyBorder="0" applyAlignment="0" applyProtection="0"/>
    <xf numFmtId="49" fontId="32" fillId="0" borderId="73" applyNumberFormat="0" applyFont="0" applyFill="0" applyBorder="0" applyProtection="0">
      <alignment horizontal="left" vertical="center" indent="2"/>
    </xf>
    <xf numFmtId="0" fontId="42" fillId="56" borderId="0" applyNumberFormat="0" applyBorder="0" applyAlignment="0" applyProtection="0"/>
    <xf numFmtId="4" fontId="30" fillId="9" borderId="65">
      <alignment horizontal="right" vertical="center"/>
    </xf>
    <xf numFmtId="0" fontId="66" fillId="65" borderId="62" applyNumberFormat="0" applyAlignment="0" applyProtection="0"/>
    <xf numFmtId="0" fontId="54" fillId="78" borderId="62" applyNumberFormat="0" applyAlignment="0" applyProtection="0"/>
    <xf numFmtId="0" fontId="53" fillId="78" borderId="62" applyNumberFormat="0" applyAlignment="0" applyProtection="0"/>
    <xf numFmtId="0" fontId="32" fillId="8" borderId="66">
      <alignment horizontal="left" vertical="center"/>
    </xf>
    <xf numFmtId="0" fontId="11" fillId="45" borderId="0" applyNumberFormat="0" applyBorder="0" applyAlignment="0" applyProtection="0"/>
    <xf numFmtId="0" fontId="30" fillId="9" borderId="65">
      <alignment horizontal="right" vertical="center"/>
    </xf>
    <xf numFmtId="0" fontId="41" fillId="0" borderId="0" applyNumberFormat="0" applyFill="0" applyBorder="0" applyAlignment="0" applyProtection="0"/>
    <xf numFmtId="170" fontId="32" fillId="82" borderId="73" applyNumberFormat="0" applyFont="0" applyBorder="0" applyAlignment="0" applyProtection="0">
      <alignment horizontal="right" vertical="center"/>
    </xf>
    <xf numFmtId="0" fontId="42" fillId="41" borderId="0" applyNumberFormat="0" applyBorder="0" applyAlignment="0" applyProtection="0"/>
    <xf numFmtId="170" fontId="32" fillId="82" borderId="65" applyNumberFormat="0" applyFont="0" applyBorder="0" applyAlignment="0" applyProtection="0">
      <alignment horizontal="right" vertical="center"/>
    </xf>
    <xf numFmtId="0" fontId="39" fillId="38" borderId="31" applyNumberFormat="0" applyAlignment="0" applyProtection="0"/>
    <xf numFmtId="0" fontId="39" fillId="38" borderId="31" applyNumberFormat="0" applyAlignment="0" applyProtection="0"/>
    <xf numFmtId="0" fontId="32" fillId="0" borderId="68">
      <alignment horizontal="left" vertical="center" wrapText="1" indent="2"/>
    </xf>
    <xf numFmtId="170" fontId="32" fillId="82" borderId="65" applyNumberFormat="0" applyFont="0" applyBorder="0" applyAlignment="0" applyProtection="0">
      <alignment horizontal="right" vertical="center"/>
    </xf>
    <xf numFmtId="4" fontId="32" fillId="0" borderId="65" applyFill="0" applyBorder="0" applyProtection="0">
      <alignment horizontal="right" vertical="center"/>
    </xf>
    <xf numFmtId="0" fontId="41" fillId="0" borderId="0" applyNumberFormat="0" applyFill="0" applyBorder="0" applyAlignment="0" applyProtection="0"/>
    <xf numFmtId="0" fontId="66" fillId="65" borderId="62" applyNumberFormat="0" applyAlignment="0" applyProtection="0"/>
    <xf numFmtId="0" fontId="32" fillId="0" borderId="68">
      <alignment horizontal="left" vertical="center" wrapText="1" indent="2"/>
    </xf>
    <xf numFmtId="0" fontId="32" fillId="11" borderId="65"/>
    <xf numFmtId="0" fontId="73" fillId="0" borderId="71" applyNumberFormat="0" applyFill="0" applyAlignment="0" applyProtection="0"/>
    <xf numFmtId="0" fontId="32" fillId="0" borderId="65">
      <alignment horizontal="right" vertical="center"/>
    </xf>
    <xf numFmtId="0" fontId="32" fillId="11" borderId="65"/>
    <xf numFmtId="0" fontId="48" fillId="81" borderId="64" applyNumberFormat="0" applyFont="0" applyAlignment="0" applyProtection="0"/>
    <xf numFmtId="49" fontId="31" fillId="0" borderId="65" applyNumberFormat="0" applyFill="0" applyBorder="0" applyProtection="0">
      <alignment horizontal="left" vertical="center"/>
    </xf>
    <xf numFmtId="0" fontId="32" fillId="0" borderId="68">
      <alignment horizontal="left" vertical="center" wrapText="1" indent="2"/>
    </xf>
    <xf numFmtId="0" fontId="54" fillId="78" borderId="62" applyNumberFormat="0" applyAlignment="0" applyProtection="0"/>
    <xf numFmtId="49" fontId="32" fillId="0" borderId="65" applyNumberFormat="0" applyFont="0" applyFill="0" applyBorder="0" applyProtection="0">
      <alignment horizontal="left" vertical="center" indent="2"/>
    </xf>
    <xf numFmtId="0" fontId="32" fillId="9" borderId="68">
      <alignment horizontal="left" vertical="center" wrapText="1" indent="2"/>
    </xf>
    <xf numFmtId="0" fontId="70" fillId="78" borderId="69" applyNumberFormat="0" applyAlignment="0" applyProtection="0"/>
    <xf numFmtId="0" fontId="11" fillId="42" borderId="0" applyNumberFormat="0" applyBorder="0" applyAlignment="0" applyProtection="0"/>
    <xf numFmtId="0" fontId="13" fillId="0" borderId="33" applyNumberFormat="0" applyFill="0" applyAlignment="0" applyProtection="0"/>
    <xf numFmtId="0" fontId="44" fillId="8" borderId="65">
      <alignment horizontal="right" vertical="center"/>
    </xf>
    <xf numFmtId="0" fontId="11" fillId="55" borderId="0" applyNumberFormat="0" applyBorder="0" applyAlignment="0" applyProtection="0"/>
    <xf numFmtId="0" fontId="57" fillId="65" borderId="62" applyNumberFormat="0" applyAlignment="0" applyProtection="0"/>
    <xf numFmtId="4" fontId="44" fillId="8" borderId="65">
      <alignment horizontal="right" vertical="center"/>
    </xf>
    <xf numFmtId="0" fontId="57" fillId="65" borderId="62" applyNumberFormat="0" applyAlignment="0" applyProtection="0"/>
    <xf numFmtId="0" fontId="42" fillId="50" borderId="0" applyNumberFormat="0" applyBorder="0" applyAlignment="0" applyProtection="0"/>
    <xf numFmtId="0" fontId="53" fillId="78" borderId="62" applyNumberFormat="0" applyAlignment="0" applyProtection="0"/>
    <xf numFmtId="0" fontId="51" fillId="78" borderId="69" applyNumberFormat="0" applyAlignment="0" applyProtection="0"/>
    <xf numFmtId="0" fontId="11" fillId="46" borderId="0" applyNumberFormat="0" applyBorder="0" applyAlignment="0" applyProtection="0"/>
    <xf numFmtId="0" fontId="32" fillId="11" borderId="65"/>
    <xf numFmtId="0" fontId="30" fillId="9" borderId="65">
      <alignment horizontal="right" vertical="center"/>
    </xf>
    <xf numFmtId="0" fontId="44" fillId="8" borderId="65">
      <alignment horizontal="right" vertical="center"/>
    </xf>
    <xf numFmtId="0" fontId="70" fillId="78" borderId="69" applyNumberFormat="0" applyAlignment="0" applyProtection="0"/>
    <xf numFmtId="0" fontId="58" fillId="0" borderId="71" applyNumberFormat="0" applyFill="0" applyAlignment="0" applyProtection="0"/>
    <xf numFmtId="4" fontId="30" fillId="8" borderId="65">
      <alignment horizontal="right" vertical="center"/>
    </xf>
    <xf numFmtId="0" fontId="11" fillId="55" borderId="0" applyNumberFormat="0" applyBorder="0" applyAlignment="0" applyProtection="0"/>
    <xf numFmtId="0" fontId="58" fillId="0" borderId="63" applyNumberFormat="0" applyFill="0" applyAlignment="0" applyProtection="0"/>
    <xf numFmtId="0" fontId="58" fillId="0" borderId="63" applyNumberFormat="0" applyFill="0" applyAlignment="0" applyProtection="0"/>
    <xf numFmtId="0" fontId="70" fillId="78" borderId="69" applyNumberFormat="0" applyAlignment="0" applyProtection="0"/>
    <xf numFmtId="4" fontId="32" fillId="11" borderId="65"/>
    <xf numFmtId="0" fontId="42" fillId="44" borderId="0" applyNumberFormat="0" applyBorder="0" applyAlignment="0" applyProtection="0"/>
    <xf numFmtId="0" fontId="11" fillId="42" borderId="0" applyNumberFormat="0" applyBorder="0" applyAlignment="0" applyProtection="0"/>
    <xf numFmtId="0" fontId="30" fillId="9" borderId="67">
      <alignment horizontal="right" vertical="center"/>
    </xf>
    <xf numFmtId="0" fontId="40" fillId="0" borderId="0" applyNumberFormat="0" applyFill="0" applyBorder="0" applyAlignment="0" applyProtection="0"/>
    <xf numFmtId="0" fontId="51" fillId="78" borderId="69" applyNumberFormat="0" applyAlignment="0" applyProtection="0"/>
    <xf numFmtId="0" fontId="30" fillId="8" borderId="65">
      <alignment horizontal="right" vertical="center"/>
    </xf>
    <xf numFmtId="4" fontId="32" fillId="0" borderId="65">
      <alignment horizontal="right" vertical="center"/>
    </xf>
    <xf numFmtId="0" fontId="11" fillId="49" borderId="0" applyNumberFormat="0" applyBorder="0" applyAlignment="0" applyProtection="0"/>
    <xf numFmtId="0" fontId="32" fillId="0" borderId="76">
      <alignment horizontal="left" vertical="center" wrapText="1" indent="2"/>
    </xf>
    <xf numFmtId="49" fontId="32" fillId="0" borderId="65" applyNumberFormat="0" applyFont="0" applyFill="0" applyBorder="0" applyProtection="0">
      <alignment horizontal="left" vertical="center" indent="2"/>
    </xf>
    <xf numFmtId="0" fontId="32" fillId="9" borderId="68">
      <alignment horizontal="left" vertical="center" wrapText="1" indent="2"/>
    </xf>
    <xf numFmtId="0" fontId="30" fillId="9" borderId="66">
      <alignment horizontal="right" vertical="center"/>
    </xf>
    <xf numFmtId="4" fontId="32" fillId="11" borderId="65"/>
    <xf numFmtId="0" fontId="48" fillId="81" borderId="64" applyNumberFormat="0" applyFont="0" applyAlignment="0" applyProtection="0"/>
    <xf numFmtId="0" fontId="42" fillId="47" borderId="0" applyNumberFormat="0" applyBorder="0" applyAlignment="0" applyProtection="0"/>
    <xf numFmtId="4" fontId="30" fillId="9" borderId="65">
      <alignment horizontal="right" vertical="center"/>
    </xf>
    <xf numFmtId="0" fontId="42" fillId="41" borderId="0" applyNumberFormat="0" applyBorder="0" applyAlignment="0" applyProtection="0"/>
    <xf numFmtId="0" fontId="66" fillId="65" borderId="62" applyNumberFormat="0" applyAlignment="0" applyProtection="0"/>
    <xf numFmtId="0" fontId="51" fillId="78" borderId="69" applyNumberFormat="0" applyAlignment="0" applyProtection="0"/>
    <xf numFmtId="0" fontId="73" fillId="0" borderId="63" applyNumberFormat="0" applyFill="0" applyAlignment="0" applyProtection="0"/>
    <xf numFmtId="4" fontId="30" fillId="9" borderId="66">
      <alignment horizontal="right" vertical="center"/>
    </xf>
    <xf numFmtId="0" fontId="11" fillId="43" borderId="0" applyNumberFormat="0" applyBorder="0" applyAlignment="0" applyProtection="0"/>
    <xf numFmtId="4" fontId="44" fillId="8" borderId="65">
      <alignment horizontal="right" vertical="center"/>
    </xf>
    <xf numFmtId="0" fontId="30" fillId="9" borderId="65">
      <alignment horizontal="right" vertical="center"/>
    </xf>
    <xf numFmtId="0" fontId="42" fillId="44" borderId="0" applyNumberFormat="0" applyBorder="0" applyAlignment="0" applyProtection="0"/>
    <xf numFmtId="0" fontId="66" fillId="65" borderId="70" applyNumberFormat="0" applyAlignment="0" applyProtection="0"/>
    <xf numFmtId="0" fontId="11" fillId="51" borderId="0" applyNumberFormat="0" applyBorder="0" applyAlignment="0" applyProtection="0"/>
    <xf numFmtId="0" fontId="11" fillId="42" borderId="0" applyNumberFormat="0" applyBorder="0" applyAlignment="0" applyProtection="0"/>
    <xf numFmtId="0" fontId="53" fillId="78" borderId="62" applyNumberFormat="0" applyAlignment="0" applyProtection="0"/>
    <xf numFmtId="0" fontId="42" fillId="50" borderId="0" applyNumberFormat="0" applyBorder="0" applyAlignment="0" applyProtection="0"/>
    <xf numFmtId="0" fontId="30" fillId="8" borderId="65">
      <alignment horizontal="right" vertical="center"/>
    </xf>
    <xf numFmtId="0" fontId="54" fillId="78" borderId="62" applyNumberFormat="0" applyAlignment="0" applyProtection="0"/>
    <xf numFmtId="4" fontId="32" fillId="0" borderId="65" applyFill="0" applyBorder="0" applyProtection="0">
      <alignment horizontal="right" vertical="center"/>
    </xf>
    <xf numFmtId="0" fontId="32" fillId="9" borderId="68">
      <alignment horizontal="left" vertical="center" wrapText="1" indent="2"/>
    </xf>
    <xf numFmtId="4" fontId="32" fillId="11" borderId="65"/>
    <xf numFmtId="0" fontId="38" fillId="38" borderId="32" applyNumberFormat="0" applyAlignment="0" applyProtection="0"/>
    <xf numFmtId="0" fontId="54" fillId="78" borderId="62" applyNumberFormat="0" applyAlignment="0" applyProtection="0"/>
    <xf numFmtId="0" fontId="54" fillId="78" borderId="62" applyNumberFormat="0" applyAlignment="0" applyProtection="0"/>
    <xf numFmtId="0" fontId="11" fillId="40" borderId="0" applyNumberFormat="0" applyBorder="0" applyAlignment="0" applyProtection="0"/>
    <xf numFmtId="0" fontId="57" fillId="65" borderId="62" applyNumberFormat="0" applyAlignment="0" applyProtection="0"/>
    <xf numFmtId="4" fontId="32" fillId="11" borderId="73"/>
    <xf numFmtId="49" fontId="31" fillId="0" borderId="65" applyNumberFormat="0" applyFill="0" applyBorder="0" applyProtection="0">
      <alignment horizontal="left" vertical="center"/>
    </xf>
    <xf numFmtId="0" fontId="73" fillId="0" borderId="71" applyNumberFormat="0" applyFill="0" applyAlignment="0" applyProtection="0"/>
    <xf numFmtId="0" fontId="32" fillId="0" borderId="68">
      <alignment horizontal="left" vertical="center" wrapText="1" indent="2"/>
    </xf>
    <xf numFmtId="0" fontId="32" fillId="9" borderId="68">
      <alignment horizontal="left" vertical="center" wrapText="1" indent="2"/>
    </xf>
    <xf numFmtId="0" fontId="48" fillId="81" borderId="64" applyNumberFormat="0" applyFont="0" applyAlignment="0" applyProtection="0"/>
    <xf numFmtId="0" fontId="30" fillId="9" borderId="65">
      <alignment horizontal="right" vertical="center"/>
    </xf>
    <xf numFmtId="0" fontId="30" fillId="9" borderId="65">
      <alignment horizontal="right" vertical="center"/>
    </xf>
    <xf numFmtId="0" fontId="54" fillId="78" borderId="62" applyNumberFormat="0" applyAlignment="0" applyProtection="0"/>
    <xf numFmtId="0" fontId="42" fillId="47" borderId="0" applyNumberFormat="0" applyBorder="0" applyAlignment="0" applyProtection="0"/>
    <xf numFmtId="170" fontId="32" fillId="82" borderId="65" applyNumberFormat="0" applyFont="0" applyBorder="0" applyAlignment="0" applyProtection="0">
      <alignment horizontal="right" vertical="center"/>
    </xf>
    <xf numFmtId="0" fontId="11" fillId="52" borderId="0" applyNumberFormat="0" applyBorder="0" applyAlignment="0" applyProtection="0"/>
    <xf numFmtId="0" fontId="54" fillId="78" borderId="62" applyNumberFormat="0" applyAlignment="0" applyProtection="0"/>
    <xf numFmtId="0" fontId="70" fillId="78" borderId="69" applyNumberFormat="0" applyAlignment="0" applyProtection="0"/>
    <xf numFmtId="0" fontId="73" fillId="0" borderId="71" applyNumberFormat="0" applyFill="0" applyAlignment="0" applyProtection="0"/>
    <xf numFmtId="0" fontId="73" fillId="0" borderId="63" applyNumberFormat="0" applyFill="0" applyAlignment="0" applyProtection="0"/>
    <xf numFmtId="0" fontId="66" fillId="65" borderId="62" applyNumberFormat="0" applyAlignment="0" applyProtection="0"/>
    <xf numFmtId="0" fontId="30" fillId="8" borderId="65">
      <alignment horizontal="right" vertical="center"/>
    </xf>
    <xf numFmtId="0" fontId="32" fillId="0" borderId="76">
      <alignment horizontal="left" vertical="center" wrapText="1" indent="2"/>
    </xf>
    <xf numFmtId="0" fontId="42" fillId="41" borderId="0" applyNumberFormat="0" applyBorder="0" applyAlignment="0" applyProtection="0"/>
    <xf numFmtId="0" fontId="70" fillId="78" borderId="69" applyNumberFormat="0" applyAlignment="0" applyProtection="0"/>
    <xf numFmtId="0" fontId="11" fillId="46" borderId="0" applyNumberFormat="0" applyBorder="0" applyAlignment="0" applyProtection="0"/>
    <xf numFmtId="4" fontId="44" fillId="8" borderId="65">
      <alignment horizontal="right" vertical="center"/>
    </xf>
    <xf numFmtId="4" fontId="30" fillId="8" borderId="65">
      <alignment horizontal="right" vertical="center"/>
    </xf>
    <xf numFmtId="0" fontId="30" fillId="9" borderId="73">
      <alignment horizontal="right" vertical="center"/>
    </xf>
    <xf numFmtId="0" fontId="32" fillId="0" borderId="65" applyNumberFormat="0" applyFill="0" applyAlignment="0" applyProtection="0"/>
    <xf numFmtId="4" fontId="30" fillId="8" borderId="65">
      <alignment horizontal="right" vertical="center"/>
    </xf>
    <xf numFmtId="0" fontId="13" fillId="0" borderId="33" applyNumberFormat="0" applyFill="0" applyAlignment="0" applyProtection="0"/>
    <xf numFmtId="0" fontId="54" fillId="78" borderId="62" applyNumberFormat="0" applyAlignment="0" applyProtection="0"/>
    <xf numFmtId="0" fontId="11" fillId="48" borderId="0" applyNumberFormat="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32" fillId="0" borderId="65" applyNumberFormat="0" applyFill="0" applyAlignment="0" applyProtection="0"/>
    <xf numFmtId="4" fontId="30" fillId="9" borderId="65">
      <alignment horizontal="right" vertical="center"/>
    </xf>
    <xf numFmtId="0" fontId="48" fillId="81" borderId="64" applyNumberFormat="0" applyFont="0" applyAlignment="0" applyProtection="0"/>
    <xf numFmtId="4" fontId="30" fillId="9" borderId="65">
      <alignment horizontal="right" vertical="center"/>
    </xf>
    <xf numFmtId="4" fontId="30" fillId="9" borderId="65">
      <alignment horizontal="right" vertical="center"/>
    </xf>
    <xf numFmtId="0" fontId="32" fillId="0" borderId="65">
      <alignment horizontal="right" vertical="center"/>
    </xf>
    <xf numFmtId="4" fontId="32" fillId="0" borderId="65">
      <alignment horizontal="right" vertical="center"/>
    </xf>
    <xf numFmtId="0" fontId="30" fillId="9" borderId="75">
      <alignment horizontal="right" vertical="center"/>
    </xf>
    <xf numFmtId="0" fontId="58" fillId="0" borderId="63" applyNumberFormat="0" applyFill="0" applyAlignment="0" applyProtection="0"/>
    <xf numFmtId="0" fontId="48" fillId="81" borderId="64" applyNumberFormat="0" applyFont="0" applyAlignment="0" applyProtection="0"/>
    <xf numFmtId="0" fontId="32" fillId="0" borderId="65" applyNumberFormat="0" applyFill="0" applyAlignment="0" applyProtection="0"/>
    <xf numFmtId="0" fontId="30" fillId="9" borderId="67">
      <alignment horizontal="right" vertical="center"/>
    </xf>
    <xf numFmtId="49" fontId="31" fillId="0" borderId="73" applyNumberFormat="0" applyFill="0" applyBorder="0" applyProtection="0">
      <alignment horizontal="left" vertical="center"/>
    </xf>
    <xf numFmtId="4" fontId="30" fillId="9" borderId="65">
      <alignment horizontal="right" vertical="center"/>
    </xf>
    <xf numFmtId="0" fontId="54" fillId="78" borderId="62" applyNumberFormat="0" applyAlignment="0" applyProtection="0"/>
    <xf numFmtId="0" fontId="30" fillId="9" borderId="65">
      <alignment horizontal="right" vertical="center"/>
    </xf>
    <xf numFmtId="0" fontId="32" fillId="11" borderId="73"/>
    <xf numFmtId="4" fontId="32" fillId="11" borderId="65"/>
    <xf numFmtId="0" fontId="57" fillId="65" borderId="62" applyNumberFormat="0" applyAlignment="0" applyProtection="0"/>
    <xf numFmtId="0" fontId="54" fillId="78" borderId="62" applyNumberFormat="0" applyAlignment="0" applyProtection="0"/>
    <xf numFmtId="0" fontId="73" fillId="0" borderId="63" applyNumberFormat="0" applyFill="0" applyAlignment="0" applyProtection="0"/>
    <xf numFmtId="0" fontId="32" fillId="8" borderId="66">
      <alignment horizontal="left" vertical="center"/>
    </xf>
    <xf numFmtId="0" fontId="57" fillId="65" borderId="62" applyNumberFormat="0" applyAlignment="0" applyProtection="0"/>
    <xf numFmtId="0" fontId="32" fillId="0" borderId="65" applyNumberFormat="0" applyFill="0" applyAlignment="0" applyProtection="0"/>
    <xf numFmtId="0" fontId="11" fillId="55" borderId="0" applyNumberFormat="0" applyBorder="0" applyAlignment="0" applyProtection="0"/>
    <xf numFmtId="0" fontId="32" fillId="0" borderId="65">
      <alignment horizontal="right" vertical="center"/>
    </xf>
    <xf numFmtId="0" fontId="32" fillId="8" borderId="66">
      <alignment horizontal="left" vertical="center"/>
    </xf>
    <xf numFmtId="4" fontId="30" fillId="9" borderId="67">
      <alignment horizontal="right" vertical="center"/>
    </xf>
    <xf numFmtId="49" fontId="31" fillId="0" borderId="65" applyNumberFormat="0" applyFill="0" applyBorder="0" applyProtection="0">
      <alignment horizontal="left" vertical="center"/>
    </xf>
    <xf numFmtId="0" fontId="70" fillId="78" borderId="69" applyNumberFormat="0" applyAlignment="0" applyProtection="0"/>
    <xf numFmtId="0" fontId="42" fillId="56" borderId="0" applyNumberFormat="0" applyBorder="0" applyAlignment="0" applyProtection="0"/>
    <xf numFmtId="0" fontId="11" fillId="54" borderId="0" applyNumberFormat="0" applyBorder="0" applyAlignment="0" applyProtection="0"/>
    <xf numFmtId="0" fontId="53" fillId="78" borderId="62" applyNumberFormat="0" applyAlignment="0" applyProtection="0"/>
    <xf numFmtId="0" fontId="66" fillId="65" borderId="62" applyNumberFormat="0" applyAlignment="0" applyProtection="0"/>
    <xf numFmtId="4" fontId="44" fillId="8" borderId="65">
      <alignment horizontal="right" vertical="center"/>
    </xf>
    <xf numFmtId="0" fontId="11" fillId="49" borderId="0" applyNumberFormat="0" applyBorder="0" applyAlignment="0" applyProtection="0"/>
    <xf numFmtId="0" fontId="30" fillId="9" borderId="66">
      <alignment horizontal="right" vertical="center"/>
    </xf>
    <xf numFmtId="0" fontId="32" fillId="9" borderId="68">
      <alignment horizontal="left" vertical="center" wrapText="1" indent="2"/>
    </xf>
    <xf numFmtId="0" fontId="53" fillId="78" borderId="62" applyNumberFormat="0" applyAlignment="0" applyProtection="0"/>
    <xf numFmtId="0" fontId="11" fillId="55" borderId="0" applyNumberFormat="0" applyBorder="0" applyAlignment="0" applyProtection="0"/>
    <xf numFmtId="0" fontId="30" fillId="9" borderId="74">
      <alignment horizontal="right" vertical="center"/>
    </xf>
    <xf numFmtId="4" fontId="30" fillId="9" borderId="66">
      <alignment horizontal="right" vertical="center"/>
    </xf>
    <xf numFmtId="0" fontId="33" fillId="81" borderId="64" applyNumberFormat="0" applyFont="0" applyAlignment="0" applyProtection="0"/>
    <xf numFmtId="0" fontId="11" fillId="54" borderId="0" applyNumberFormat="0" applyBorder="0" applyAlignment="0" applyProtection="0"/>
    <xf numFmtId="0" fontId="30" fillId="8" borderId="65">
      <alignment horizontal="right" vertical="center"/>
    </xf>
    <xf numFmtId="0" fontId="30" fillId="8" borderId="73">
      <alignment horizontal="right" vertical="center"/>
    </xf>
    <xf numFmtId="0" fontId="11" fillId="48" borderId="0" applyNumberFormat="0" applyBorder="0" applyAlignment="0" applyProtection="0"/>
    <xf numFmtId="0" fontId="66" fillId="65" borderId="62" applyNumberFormat="0" applyAlignment="0" applyProtection="0"/>
    <xf numFmtId="4" fontId="30" fillId="9" borderId="75">
      <alignment horizontal="right" vertical="center"/>
    </xf>
    <xf numFmtId="4" fontId="30" fillId="9" borderId="66">
      <alignment horizontal="right" vertical="center"/>
    </xf>
    <xf numFmtId="4" fontId="30" fillId="9" borderId="73">
      <alignment horizontal="right" vertical="center"/>
    </xf>
    <xf numFmtId="4" fontId="30" fillId="9" borderId="65">
      <alignment horizontal="right" vertical="center"/>
    </xf>
    <xf numFmtId="0" fontId="30" fillId="8" borderId="65">
      <alignment horizontal="right" vertical="center"/>
    </xf>
    <xf numFmtId="0" fontId="57" fillId="65" borderId="62" applyNumberFormat="0" applyAlignment="0" applyProtection="0"/>
    <xf numFmtId="0" fontId="11" fillId="46" borderId="0" applyNumberFormat="0" applyBorder="0" applyAlignment="0" applyProtection="0"/>
    <xf numFmtId="0" fontId="39" fillId="38" borderId="31" applyNumberFormat="0" applyAlignment="0" applyProtection="0"/>
    <xf numFmtId="0" fontId="58" fillId="0" borderId="63" applyNumberFormat="0" applyFill="0" applyAlignment="0" applyProtection="0"/>
    <xf numFmtId="0" fontId="44" fillId="8" borderId="65">
      <alignment horizontal="right" vertical="center"/>
    </xf>
    <xf numFmtId="0" fontId="70" fillId="78" borderId="69" applyNumberFormat="0" applyAlignment="0" applyProtection="0"/>
    <xf numFmtId="0" fontId="73" fillId="0" borderId="63" applyNumberFormat="0" applyFill="0" applyAlignment="0" applyProtection="0"/>
    <xf numFmtId="0" fontId="11" fillId="45" borderId="0" applyNumberFormat="0" applyBorder="0" applyAlignment="0" applyProtection="0"/>
    <xf numFmtId="170" fontId="32" fillId="82" borderId="65" applyNumberFormat="0" applyFont="0" applyBorder="0" applyAlignment="0" applyProtection="0">
      <alignment horizontal="right" vertical="center"/>
    </xf>
    <xf numFmtId="0" fontId="11" fillId="43" borderId="0" applyNumberFormat="0" applyBorder="0" applyAlignment="0" applyProtection="0"/>
    <xf numFmtId="0" fontId="54" fillId="78" borderId="70" applyNumberFormat="0" applyAlignment="0" applyProtection="0"/>
    <xf numFmtId="0" fontId="11" fillId="48" borderId="0" applyNumberFormat="0" applyBorder="0" applyAlignment="0" applyProtection="0"/>
    <xf numFmtId="0" fontId="42" fillId="53" borderId="0" applyNumberFormat="0" applyBorder="0" applyAlignment="0" applyProtection="0"/>
    <xf numFmtId="0" fontId="58" fillId="0" borderId="63" applyNumberFormat="0" applyFill="0" applyAlignment="0" applyProtection="0"/>
    <xf numFmtId="0" fontId="32" fillId="0" borderId="65">
      <alignment horizontal="right" vertical="center"/>
    </xf>
    <xf numFmtId="0" fontId="33" fillId="81" borderId="64" applyNumberFormat="0" applyFont="0" applyAlignment="0" applyProtection="0"/>
    <xf numFmtId="0" fontId="54" fillId="78" borderId="62" applyNumberFormat="0" applyAlignment="0" applyProtection="0"/>
    <xf numFmtId="0" fontId="73" fillId="0" borderId="63" applyNumberFormat="0" applyFill="0" applyAlignment="0" applyProtection="0"/>
    <xf numFmtId="0" fontId="11" fillId="40" borderId="0" applyNumberFormat="0" applyBorder="0" applyAlignment="0" applyProtection="0"/>
    <xf numFmtId="0" fontId="48" fillId="81" borderId="64" applyNumberFormat="0" applyFont="0" applyAlignment="0" applyProtection="0"/>
    <xf numFmtId="0" fontId="42" fillId="50" borderId="0" applyNumberFormat="0" applyBorder="0" applyAlignment="0" applyProtection="0"/>
    <xf numFmtId="0" fontId="32" fillId="0" borderId="65" applyNumberFormat="0" applyFill="0" applyAlignment="0" applyProtection="0"/>
    <xf numFmtId="0" fontId="11" fillId="49" borderId="0" applyNumberFormat="0" applyBorder="0" applyAlignment="0" applyProtection="0"/>
    <xf numFmtId="4" fontId="32" fillId="0" borderId="65" applyFill="0" applyBorder="0" applyProtection="0">
      <alignment horizontal="right" vertical="center"/>
    </xf>
    <xf numFmtId="0" fontId="11" fillId="39" borderId="0" applyNumberFormat="0" applyBorder="0" applyAlignment="0" applyProtection="0"/>
    <xf numFmtId="0" fontId="73" fillId="0" borderId="63" applyNumberFormat="0" applyFill="0" applyAlignment="0" applyProtection="0"/>
    <xf numFmtId="0" fontId="44" fillId="8" borderId="73">
      <alignment horizontal="right" vertical="center"/>
    </xf>
    <xf numFmtId="0" fontId="11" fillId="52" borderId="0" applyNumberFormat="0" applyBorder="0" applyAlignment="0" applyProtection="0"/>
    <xf numFmtId="0" fontId="32" fillId="8" borderId="74">
      <alignment horizontal="left" vertical="center"/>
    </xf>
    <xf numFmtId="0" fontId="44" fillId="8" borderId="65">
      <alignment horizontal="right" vertical="center"/>
    </xf>
    <xf numFmtId="0" fontId="57" fillId="65" borderId="62" applyNumberFormat="0" applyAlignment="0" applyProtection="0"/>
    <xf numFmtId="170" fontId="32" fillId="82" borderId="65" applyNumberFormat="0" applyFont="0" applyBorder="0" applyAlignment="0" applyProtection="0">
      <alignment horizontal="right" vertical="center"/>
    </xf>
    <xf numFmtId="0" fontId="57" fillId="65" borderId="62" applyNumberFormat="0" applyAlignment="0" applyProtection="0"/>
    <xf numFmtId="4" fontId="32" fillId="0" borderId="65">
      <alignment horizontal="right" vertical="center"/>
    </xf>
    <xf numFmtId="49" fontId="32" fillId="0" borderId="65" applyNumberFormat="0" applyFont="0" applyFill="0" applyBorder="0" applyProtection="0">
      <alignment horizontal="left" vertical="center" indent="2"/>
    </xf>
    <xf numFmtId="170" fontId="32" fillId="82" borderId="65" applyNumberFormat="0" applyFont="0" applyBorder="0" applyAlignment="0" applyProtection="0">
      <alignment horizontal="right" vertical="center"/>
    </xf>
    <xf numFmtId="0" fontId="66" fillId="65" borderId="62" applyNumberFormat="0" applyAlignment="0" applyProtection="0"/>
    <xf numFmtId="49" fontId="31" fillId="0" borderId="65" applyNumberFormat="0" applyFill="0" applyBorder="0" applyProtection="0">
      <alignment horizontal="left" vertical="center"/>
    </xf>
    <xf numFmtId="4" fontId="30" fillId="9" borderId="65">
      <alignment horizontal="right" vertical="center"/>
    </xf>
    <xf numFmtId="0" fontId="57" fillId="65" borderId="62" applyNumberFormat="0" applyAlignment="0" applyProtection="0"/>
    <xf numFmtId="0" fontId="54" fillId="78" borderId="62" applyNumberFormat="0" applyAlignment="0" applyProtection="0"/>
    <xf numFmtId="4" fontId="32" fillId="0" borderId="65">
      <alignment horizontal="right" vertical="center"/>
    </xf>
    <xf numFmtId="0" fontId="32" fillId="9" borderId="68">
      <alignment horizontal="left" vertical="center" wrapText="1" indent="2"/>
    </xf>
    <xf numFmtId="0" fontId="32" fillId="0" borderId="68">
      <alignment horizontal="left" vertical="center" wrapText="1" indent="2"/>
    </xf>
    <xf numFmtId="0" fontId="70" fillId="78" borderId="69" applyNumberFormat="0" applyAlignment="0" applyProtection="0"/>
    <xf numFmtId="0" fontId="66" fillId="65" borderId="62" applyNumberFormat="0" applyAlignment="0" applyProtection="0"/>
    <xf numFmtId="0" fontId="53" fillId="78" borderId="62" applyNumberFormat="0" applyAlignment="0" applyProtection="0"/>
    <xf numFmtId="0" fontId="51" fillId="78" borderId="69" applyNumberFormat="0" applyAlignment="0" applyProtection="0"/>
    <xf numFmtId="0" fontId="30" fillId="9" borderId="67">
      <alignment horizontal="right" vertical="center"/>
    </xf>
    <xf numFmtId="0" fontId="44" fillId="8" borderId="65">
      <alignment horizontal="right" vertical="center"/>
    </xf>
    <xf numFmtId="4" fontId="30" fillId="8" borderId="65">
      <alignment horizontal="right" vertical="center"/>
    </xf>
    <xf numFmtId="4" fontId="30" fillId="9" borderId="65">
      <alignment horizontal="right" vertical="center"/>
    </xf>
    <xf numFmtId="49" fontId="32" fillId="0" borderId="66" applyNumberFormat="0" applyFont="0" applyFill="0" applyBorder="0" applyProtection="0">
      <alignment horizontal="left" vertical="center" indent="5"/>
    </xf>
    <xf numFmtId="4" fontId="32" fillId="0" borderId="65" applyFill="0" applyBorder="0" applyProtection="0">
      <alignment horizontal="right" vertical="center"/>
    </xf>
    <xf numFmtId="4" fontId="30" fillId="8" borderId="65">
      <alignment horizontal="right" vertical="center"/>
    </xf>
    <xf numFmtId="0" fontId="66" fillId="65" borderId="62" applyNumberFormat="0" applyAlignment="0" applyProtection="0"/>
    <xf numFmtId="0" fontId="57" fillId="65" borderId="62" applyNumberFormat="0" applyAlignment="0" applyProtection="0"/>
    <xf numFmtId="0" fontId="53" fillId="78" borderId="62" applyNumberFormat="0" applyAlignment="0" applyProtection="0"/>
    <xf numFmtId="0" fontId="32" fillId="9" borderId="68">
      <alignment horizontal="left" vertical="center" wrapText="1" indent="2"/>
    </xf>
    <xf numFmtId="0" fontId="32" fillId="0" borderId="68">
      <alignment horizontal="left" vertical="center" wrapText="1" indent="2"/>
    </xf>
    <xf numFmtId="0" fontId="32" fillId="9" borderId="68">
      <alignment horizontal="left" vertical="center" wrapText="1" indent="2"/>
    </xf>
    <xf numFmtId="4" fontId="30" fillId="8" borderId="73">
      <alignment horizontal="right" vertical="center"/>
    </xf>
    <xf numFmtId="0" fontId="42" fillId="41" borderId="0" applyNumberFormat="0" applyBorder="0" applyAlignment="0" applyProtection="0"/>
    <xf numFmtId="0" fontId="42" fillId="53" borderId="0" applyNumberFormat="0" applyBorder="0" applyAlignment="0" applyProtection="0"/>
    <xf numFmtId="0" fontId="11" fillId="51" borderId="0" applyNumberFormat="0" applyBorder="0" applyAlignment="0" applyProtection="0"/>
    <xf numFmtId="0" fontId="11" fillId="48" borderId="0" applyNumberFormat="0" applyBorder="0" applyAlignment="0" applyProtection="0"/>
    <xf numFmtId="0" fontId="11" fillId="46" borderId="0" applyNumberFormat="0" applyBorder="0" applyAlignment="0" applyProtection="0"/>
    <xf numFmtId="0" fontId="11" fillId="40" borderId="0" applyNumberFormat="0" applyBorder="0" applyAlignment="0" applyProtection="0"/>
    <xf numFmtId="4" fontId="30" fillId="9" borderId="73">
      <alignment horizontal="right" vertical="center"/>
    </xf>
    <xf numFmtId="0" fontId="32" fillId="11" borderId="73"/>
    <xf numFmtId="0" fontId="53" fillId="78" borderId="70" applyNumberFormat="0" applyAlignment="0" applyProtection="0"/>
    <xf numFmtId="0" fontId="30" fillId="8" borderId="73">
      <alignment horizontal="right" vertical="center"/>
    </xf>
    <xf numFmtId="0" fontId="32" fillId="0" borderId="73">
      <alignment horizontal="right" vertical="center"/>
    </xf>
    <xf numFmtId="0" fontId="73" fillId="0" borderId="71" applyNumberFormat="0" applyFill="0" applyAlignment="0" applyProtection="0"/>
    <xf numFmtId="0" fontId="32" fillId="8" borderId="74">
      <alignment horizontal="left" vertical="center"/>
    </xf>
    <xf numFmtId="0" fontId="66" fillId="65" borderId="70" applyNumberFormat="0" applyAlignment="0" applyProtection="0"/>
    <xf numFmtId="170" fontId="32" fillId="82" borderId="73" applyNumberFormat="0" applyFont="0" applyBorder="0" applyAlignment="0" applyProtection="0">
      <alignment horizontal="right" vertical="center"/>
    </xf>
    <xf numFmtId="0" fontId="48" fillId="81" borderId="72" applyNumberFormat="0" applyFont="0" applyAlignment="0" applyProtection="0"/>
    <xf numFmtId="0" fontId="32" fillId="0" borderId="76">
      <alignment horizontal="left" vertical="center" wrapText="1" indent="2"/>
    </xf>
    <xf numFmtId="4" fontId="32" fillId="11" borderId="73"/>
    <xf numFmtId="49" fontId="31" fillId="0" borderId="73" applyNumberFormat="0" applyFill="0" applyBorder="0" applyProtection="0">
      <alignment horizontal="left" vertical="center"/>
    </xf>
    <xf numFmtId="0" fontId="32" fillId="0" borderId="73">
      <alignment horizontal="right" vertical="center"/>
    </xf>
    <xf numFmtId="4" fontId="30" fillId="9" borderId="75">
      <alignment horizontal="right" vertical="center"/>
    </xf>
    <xf numFmtId="4" fontId="30" fillId="9" borderId="73">
      <alignment horizontal="right" vertical="center"/>
    </xf>
    <xf numFmtId="4" fontId="30" fillId="9" borderId="73">
      <alignment horizontal="right" vertical="center"/>
    </xf>
    <xf numFmtId="0" fontId="44" fillId="8" borderId="73">
      <alignment horizontal="right" vertical="center"/>
    </xf>
    <xf numFmtId="0" fontId="30" fillId="8" borderId="73">
      <alignment horizontal="right" vertical="center"/>
    </xf>
    <xf numFmtId="49" fontId="32" fillId="0" borderId="73" applyNumberFormat="0" applyFont="0" applyFill="0" applyBorder="0" applyProtection="0">
      <alignment horizontal="left" vertical="center" indent="2"/>
    </xf>
    <xf numFmtId="0" fontId="66" fillId="65" borderId="70" applyNumberFormat="0" applyAlignment="0" applyProtection="0"/>
    <xf numFmtId="0" fontId="51" fillId="78" borderId="77" applyNumberFormat="0" applyAlignment="0" applyProtection="0"/>
    <xf numFmtId="49" fontId="32" fillId="0" borderId="73" applyNumberFormat="0" applyFont="0" applyFill="0" applyBorder="0" applyProtection="0">
      <alignment horizontal="left" vertical="center" indent="2"/>
    </xf>
    <xf numFmtId="0" fontId="57" fillId="65" borderId="70" applyNumberFormat="0" applyAlignment="0" applyProtection="0"/>
    <xf numFmtId="4" fontId="32" fillId="0" borderId="73" applyFill="0" applyBorder="0" applyProtection="0">
      <alignment horizontal="right" vertical="center"/>
    </xf>
    <xf numFmtId="0" fontId="54" fillId="78" borderId="70" applyNumberFormat="0" applyAlignment="0" applyProtection="0"/>
    <xf numFmtId="0" fontId="73" fillId="0" borderId="71" applyNumberFormat="0" applyFill="0" applyAlignment="0" applyProtection="0"/>
    <xf numFmtId="0" fontId="70" fillId="78" borderId="77" applyNumberFormat="0" applyAlignment="0" applyProtection="0"/>
    <xf numFmtId="0" fontId="32" fillId="0" borderId="73" applyNumberFormat="0" applyFill="0" applyAlignment="0" applyProtection="0"/>
    <xf numFmtId="4" fontId="32" fillId="0" borderId="73">
      <alignment horizontal="right" vertical="center"/>
    </xf>
    <xf numFmtId="0" fontId="32" fillId="0" borderId="73">
      <alignment horizontal="right" vertical="center"/>
    </xf>
    <xf numFmtId="0" fontId="66" fillId="65" borderId="70" applyNumberFormat="0" applyAlignment="0" applyProtection="0"/>
    <xf numFmtId="0" fontId="51" fillId="78" borderId="77" applyNumberFormat="0" applyAlignment="0" applyProtection="0"/>
    <xf numFmtId="0" fontId="53" fillId="78" borderId="70" applyNumberFormat="0" applyAlignment="0" applyProtection="0"/>
    <xf numFmtId="0" fontId="32" fillId="9" borderId="76">
      <alignment horizontal="left" vertical="center" wrapText="1" indent="2"/>
    </xf>
    <xf numFmtId="0" fontId="54" fillId="78" borderId="70" applyNumberFormat="0" applyAlignment="0" applyProtection="0"/>
    <xf numFmtId="0" fontId="54" fillId="78" borderId="70" applyNumberFormat="0" applyAlignment="0" applyProtection="0"/>
    <xf numFmtId="4" fontId="30" fillId="9" borderId="74">
      <alignment horizontal="right" vertical="center"/>
    </xf>
    <xf numFmtId="0" fontId="30" fillId="9" borderId="74">
      <alignment horizontal="right" vertical="center"/>
    </xf>
    <xf numFmtId="0" fontId="30" fillId="9" borderId="73">
      <alignment horizontal="right" vertical="center"/>
    </xf>
    <xf numFmtId="4" fontId="44" fillId="8" borderId="73">
      <alignment horizontal="right" vertical="center"/>
    </xf>
    <xf numFmtId="0" fontId="57" fillId="65" borderId="70" applyNumberFormat="0" applyAlignment="0" applyProtection="0"/>
    <xf numFmtId="0" fontId="58" fillId="0" borderId="71" applyNumberFormat="0" applyFill="0" applyAlignment="0" applyProtection="0"/>
    <xf numFmtId="0" fontId="73" fillId="0" borderId="71" applyNumberFormat="0" applyFill="0" applyAlignment="0" applyProtection="0"/>
    <xf numFmtId="0" fontId="48" fillId="81" borderId="72" applyNumberFormat="0" applyFont="0" applyAlignment="0" applyProtection="0"/>
    <xf numFmtId="0" fontId="66" fillId="65" borderId="70" applyNumberFormat="0" applyAlignment="0" applyProtection="0"/>
    <xf numFmtId="49" fontId="31" fillId="0" borderId="73" applyNumberFormat="0" applyFill="0" applyBorder="0" applyProtection="0">
      <alignment horizontal="left" vertical="center"/>
    </xf>
    <xf numFmtId="0" fontId="32" fillId="9" borderId="76">
      <alignment horizontal="left" vertical="center" wrapText="1" indent="2"/>
    </xf>
    <xf numFmtId="0" fontId="54" fillId="78" borderId="70" applyNumberFormat="0" applyAlignment="0" applyProtection="0"/>
    <xf numFmtId="0" fontId="32" fillId="0" borderId="76">
      <alignment horizontal="left" vertical="center" wrapText="1" indent="2"/>
    </xf>
    <xf numFmtId="0" fontId="48" fillId="81" borderId="72" applyNumberFormat="0" applyFont="0" applyAlignment="0" applyProtection="0"/>
    <xf numFmtId="0" fontId="33" fillId="81" borderId="72" applyNumberFormat="0" applyFont="0" applyAlignment="0" applyProtection="0"/>
    <xf numFmtId="0" fontId="70" fillId="78" borderId="77" applyNumberFormat="0" applyAlignment="0" applyProtection="0"/>
    <xf numFmtId="0" fontId="73" fillId="0" borderId="71" applyNumberFormat="0" applyFill="0" applyAlignment="0" applyProtection="0"/>
    <xf numFmtId="4" fontId="32" fillId="11" borderId="73"/>
    <xf numFmtId="0" fontId="30" fillId="9" borderId="73">
      <alignment horizontal="right" vertical="center"/>
    </xf>
    <xf numFmtId="0" fontId="73" fillId="0" borderId="71" applyNumberFormat="0" applyFill="0" applyAlignment="0" applyProtection="0"/>
    <xf numFmtId="4" fontId="30" fillId="9" borderId="75">
      <alignment horizontal="right" vertical="center"/>
    </xf>
    <xf numFmtId="0" fontId="53" fillId="78" borderId="70" applyNumberFormat="0" applyAlignment="0" applyProtection="0"/>
    <xf numFmtId="0" fontId="30" fillId="9" borderId="74">
      <alignment horizontal="right" vertical="center"/>
    </xf>
    <xf numFmtId="0" fontId="54" fillId="78" borderId="70" applyNumberFormat="0" applyAlignment="0" applyProtection="0"/>
    <xf numFmtId="0" fontId="58" fillId="0" borderId="71" applyNumberFormat="0" applyFill="0" applyAlignment="0" applyProtection="0"/>
    <xf numFmtId="0" fontId="48" fillId="81" borderId="72" applyNumberFormat="0" applyFont="0" applyAlignment="0" applyProtection="0"/>
    <xf numFmtId="4" fontId="30" fillId="9" borderId="74">
      <alignment horizontal="right" vertical="center"/>
    </xf>
    <xf numFmtId="0" fontId="32" fillId="9" borderId="76">
      <alignment horizontal="left" vertical="center" wrapText="1" indent="2"/>
    </xf>
    <xf numFmtId="0" fontId="32" fillId="11" borderId="73"/>
    <xf numFmtId="170" fontId="32" fillId="82" borderId="73" applyNumberFormat="0" applyFont="0" applyBorder="0" applyAlignment="0" applyProtection="0">
      <alignment horizontal="right" vertical="center"/>
    </xf>
    <xf numFmtId="0" fontId="32" fillId="0" borderId="73" applyNumberFormat="0" applyFill="0" applyAlignment="0" applyProtection="0"/>
    <xf numFmtId="4" fontId="32" fillId="0" borderId="73" applyFill="0" applyBorder="0" applyProtection="0">
      <alignment horizontal="right" vertical="center"/>
    </xf>
    <xf numFmtId="4" fontId="30" fillId="8" borderId="73">
      <alignment horizontal="right" vertical="center"/>
    </xf>
    <xf numFmtId="0" fontId="58" fillId="0" borderId="71" applyNumberFormat="0" applyFill="0" applyAlignment="0" applyProtection="0"/>
    <xf numFmtId="49" fontId="31" fillId="0" borderId="73" applyNumberFormat="0" applyFill="0" applyBorder="0" applyProtection="0">
      <alignment horizontal="left" vertical="center"/>
    </xf>
    <xf numFmtId="49" fontId="32" fillId="0" borderId="74" applyNumberFormat="0" applyFont="0" applyFill="0" applyBorder="0" applyProtection="0">
      <alignment horizontal="left" vertical="center" indent="5"/>
    </xf>
    <xf numFmtId="0" fontId="32" fillId="8" borderId="74">
      <alignment horizontal="left" vertical="center"/>
    </xf>
    <xf numFmtId="0" fontId="54" fillId="78" borderId="70" applyNumberFormat="0" applyAlignment="0" applyProtection="0"/>
    <xf numFmtId="4" fontId="30" fillId="9" borderId="75">
      <alignment horizontal="right" vertical="center"/>
    </xf>
    <xf numFmtId="0" fontId="66" fillId="65" borderId="70" applyNumberFormat="0" applyAlignment="0" applyProtection="0"/>
    <xf numFmtId="0" fontId="66" fillId="65" borderId="70" applyNumberFormat="0" applyAlignment="0" applyProtection="0"/>
    <xf numFmtId="0" fontId="48" fillId="81" borderId="72" applyNumberFormat="0" applyFont="0" applyAlignment="0" applyProtection="0"/>
    <xf numFmtId="0" fontId="70" fillId="78" borderId="77" applyNumberFormat="0" applyAlignment="0" applyProtection="0"/>
    <xf numFmtId="0" fontId="73" fillId="0" borderId="71" applyNumberFormat="0" applyFill="0" applyAlignment="0" applyProtection="0"/>
    <xf numFmtId="0" fontId="30" fillId="9" borderId="73">
      <alignment horizontal="right" vertical="center"/>
    </xf>
    <xf numFmtId="0" fontId="33" fillId="81" borderId="72" applyNumberFormat="0" applyFont="0" applyAlignment="0" applyProtection="0"/>
    <xf numFmtId="4" fontId="32" fillId="0" borderId="73">
      <alignment horizontal="right" vertical="center"/>
    </xf>
    <xf numFmtId="0" fontId="73" fillId="0" borderId="71" applyNumberFormat="0" applyFill="0" applyAlignment="0" applyProtection="0"/>
    <xf numFmtId="0" fontId="30" fillId="9" borderId="73">
      <alignment horizontal="right" vertical="center"/>
    </xf>
    <xf numFmtId="0" fontId="30" fillId="9" borderId="73">
      <alignment horizontal="right" vertical="center"/>
    </xf>
    <xf numFmtId="4" fontId="44" fillId="8" borderId="73">
      <alignment horizontal="right" vertical="center"/>
    </xf>
    <xf numFmtId="0" fontId="30" fillId="8" borderId="73">
      <alignment horizontal="right" vertical="center"/>
    </xf>
    <xf numFmtId="4" fontId="30" fillId="8" borderId="73">
      <alignment horizontal="right" vertical="center"/>
    </xf>
    <xf numFmtId="0" fontId="44" fillId="8" borderId="73">
      <alignment horizontal="right" vertical="center"/>
    </xf>
    <xf numFmtId="4" fontId="44" fillId="8" borderId="73">
      <alignment horizontal="right" vertical="center"/>
    </xf>
    <xf numFmtId="0" fontId="30" fillId="9" borderId="73">
      <alignment horizontal="right" vertical="center"/>
    </xf>
    <xf numFmtId="4" fontId="30" fillId="9" borderId="73">
      <alignment horizontal="right" vertical="center"/>
    </xf>
    <xf numFmtId="0" fontId="30" fillId="9" borderId="73">
      <alignment horizontal="right" vertical="center"/>
    </xf>
    <xf numFmtId="4" fontId="30" fillId="9" borderId="73">
      <alignment horizontal="right" vertical="center"/>
    </xf>
    <xf numFmtId="0" fontId="30" fillId="9" borderId="74">
      <alignment horizontal="right" vertical="center"/>
    </xf>
    <xf numFmtId="4" fontId="30" fillId="9" borderId="74">
      <alignment horizontal="right" vertical="center"/>
    </xf>
    <xf numFmtId="0" fontId="30" fillId="9" borderId="75">
      <alignment horizontal="right" vertical="center"/>
    </xf>
    <xf numFmtId="4" fontId="30" fillId="9" borderId="75">
      <alignment horizontal="right" vertical="center"/>
    </xf>
    <xf numFmtId="0" fontId="54" fillId="78" borderId="70" applyNumberFormat="0" applyAlignment="0" applyProtection="0"/>
    <xf numFmtId="0" fontId="32" fillId="9" borderId="76">
      <alignment horizontal="left" vertical="center" wrapText="1" indent="2"/>
    </xf>
    <xf numFmtId="0" fontId="32" fillId="0" borderId="76">
      <alignment horizontal="left" vertical="center" wrapText="1" indent="2"/>
    </xf>
    <xf numFmtId="0" fontId="32" fillId="8" borderId="74">
      <alignment horizontal="left" vertical="center"/>
    </xf>
    <xf numFmtId="0" fontId="66" fillId="65" borderId="70" applyNumberFormat="0" applyAlignment="0" applyProtection="0"/>
    <xf numFmtId="0" fontId="32" fillId="0" borderId="73">
      <alignment horizontal="right" vertical="center"/>
    </xf>
    <xf numFmtId="4" fontId="32" fillId="0" borderId="73">
      <alignment horizontal="right" vertical="center"/>
    </xf>
    <xf numFmtId="0" fontId="32" fillId="0" borderId="73" applyNumberFormat="0" applyFill="0" applyAlignment="0" applyProtection="0"/>
    <xf numFmtId="0" fontId="70" fillId="78" borderId="77" applyNumberFormat="0" applyAlignment="0" applyProtection="0"/>
    <xf numFmtId="170" fontId="32" fillId="82" borderId="73" applyNumberFormat="0" applyFont="0" applyBorder="0" applyAlignment="0" applyProtection="0">
      <alignment horizontal="right" vertical="center"/>
    </xf>
    <xf numFmtId="0" fontId="32" fillId="11" borderId="73"/>
    <xf numFmtId="4" fontId="32" fillId="11" borderId="73"/>
    <xf numFmtId="0" fontId="73" fillId="0" borderId="71" applyNumberFormat="0" applyFill="0" applyAlignment="0" applyProtection="0"/>
    <xf numFmtId="0" fontId="33" fillId="81" borderId="72" applyNumberFormat="0" applyFont="0" applyAlignment="0" applyProtection="0"/>
    <xf numFmtId="0" fontId="48" fillId="81" borderId="72" applyNumberFormat="0" applyFont="0" applyAlignment="0" applyProtection="0"/>
    <xf numFmtId="0" fontId="32" fillId="0" borderId="73" applyNumberFormat="0" applyFill="0" applyAlignment="0" applyProtection="0"/>
    <xf numFmtId="0" fontId="58" fillId="0" borderId="71" applyNumberFormat="0" applyFill="0" applyAlignment="0" applyProtection="0"/>
    <xf numFmtId="0" fontId="73" fillId="0" borderId="71" applyNumberFormat="0" applyFill="0" applyAlignment="0" applyProtection="0"/>
    <xf numFmtId="0" fontId="57" fillId="65" borderId="70" applyNumberFormat="0" applyAlignment="0" applyProtection="0"/>
    <xf numFmtId="0" fontId="54" fillId="78" borderId="70" applyNumberFormat="0" applyAlignment="0" applyProtection="0"/>
    <xf numFmtId="4" fontId="44" fillId="8" borderId="73">
      <alignment horizontal="right" vertical="center"/>
    </xf>
    <xf numFmtId="0" fontId="30" fillId="8" borderId="73">
      <alignment horizontal="right" vertical="center"/>
    </xf>
    <xf numFmtId="170" fontId="32" fillId="82" borderId="73" applyNumberFormat="0" applyFont="0" applyBorder="0" applyAlignment="0" applyProtection="0">
      <alignment horizontal="right" vertical="center"/>
    </xf>
    <xf numFmtId="0" fontId="58" fillId="0" borderId="71" applyNumberFormat="0" applyFill="0" applyAlignment="0" applyProtection="0"/>
    <xf numFmtId="49" fontId="32" fillId="0" borderId="73" applyNumberFormat="0" applyFont="0" applyFill="0" applyBorder="0" applyProtection="0">
      <alignment horizontal="left" vertical="center" indent="2"/>
    </xf>
    <xf numFmtId="49" fontId="32" fillId="0" borderId="74" applyNumberFormat="0" applyFont="0" applyFill="0" applyBorder="0" applyProtection="0">
      <alignment horizontal="left" vertical="center" indent="5"/>
    </xf>
    <xf numFmtId="49" fontId="32" fillId="0" borderId="73" applyNumberFormat="0" applyFont="0" applyFill="0" applyBorder="0" applyProtection="0">
      <alignment horizontal="left" vertical="center" indent="2"/>
    </xf>
    <xf numFmtId="4" fontId="32" fillId="0" borderId="73" applyFill="0" applyBorder="0" applyProtection="0">
      <alignment horizontal="right" vertical="center"/>
    </xf>
    <xf numFmtId="49" fontId="31" fillId="0" borderId="73" applyNumberFormat="0" applyFill="0" applyBorder="0" applyProtection="0">
      <alignment horizontal="left" vertical="center"/>
    </xf>
    <xf numFmtId="0" fontId="32" fillId="0" borderId="76">
      <alignment horizontal="left" vertical="center" wrapText="1" indent="2"/>
    </xf>
    <xf numFmtId="0" fontId="70" fillId="78" borderId="77" applyNumberFormat="0" applyAlignment="0" applyProtection="0"/>
    <xf numFmtId="0" fontId="30" fillId="9" borderId="75">
      <alignment horizontal="right" vertical="center"/>
    </xf>
    <xf numFmtId="0" fontId="57" fillId="65" borderId="70" applyNumberFormat="0" applyAlignment="0" applyProtection="0"/>
    <xf numFmtId="0" fontId="30" fillId="9" borderId="75">
      <alignment horizontal="right" vertical="center"/>
    </xf>
    <xf numFmtId="4" fontId="30" fillId="9" borderId="73">
      <alignment horizontal="right" vertical="center"/>
    </xf>
    <xf numFmtId="0" fontId="30" fillId="9" borderId="73">
      <alignment horizontal="right" vertical="center"/>
    </xf>
    <xf numFmtId="0" fontId="51" fillId="78" borderId="77" applyNumberFormat="0" applyAlignment="0" applyProtection="0"/>
    <xf numFmtId="0" fontId="53" fillId="78" borderId="70" applyNumberFormat="0" applyAlignment="0" applyProtection="0"/>
    <xf numFmtId="0" fontId="58" fillId="0" borderId="71" applyNumberFormat="0" applyFill="0" applyAlignment="0" applyProtection="0"/>
    <xf numFmtId="0" fontId="32" fillId="11" borderId="73"/>
    <xf numFmtId="4" fontId="32" fillId="11" borderId="73"/>
    <xf numFmtId="4" fontId="30" fillId="9" borderId="73">
      <alignment horizontal="right" vertical="center"/>
    </xf>
    <xf numFmtId="0" fontId="44" fillId="8" borderId="73">
      <alignment horizontal="right" vertical="center"/>
    </xf>
    <xf numFmtId="0" fontId="57" fillId="65" borderId="70" applyNumberFormat="0" applyAlignment="0" applyProtection="0"/>
    <xf numFmtId="0" fontId="54" fillId="78" borderId="70" applyNumberFormat="0" applyAlignment="0" applyProtection="0"/>
    <xf numFmtId="4" fontId="32" fillId="0" borderId="73">
      <alignment horizontal="right" vertical="center"/>
    </xf>
    <xf numFmtId="0" fontId="32" fillId="9" borderId="76">
      <alignment horizontal="left" vertical="center" wrapText="1" indent="2"/>
    </xf>
    <xf numFmtId="0" fontId="32" fillId="0" borderId="76">
      <alignment horizontal="left" vertical="center" wrapText="1" indent="2"/>
    </xf>
    <xf numFmtId="0" fontId="70" fillId="78" borderId="77" applyNumberFormat="0" applyAlignment="0" applyProtection="0"/>
    <xf numFmtId="0" fontId="66" fillId="65" borderId="70" applyNumberFormat="0" applyAlignment="0" applyProtection="0"/>
    <xf numFmtId="0" fontId="53" fillId="78" borderId="70" applyNumberFormat="0" applyAlignment="0" applyProtection="0"/>
    <xf numFmtId="0" fontId="51" fillId="78" borderId="77" applyNumberFormat="0" applyAlignment="0" applyProtection="0"/>
    <xf numFmtId="0" fontId="30" fillId="9" borderId="75">
      <alignment horizontal="right" vertical="center"/>
    </xf>
    <xf numFmtId="0" fontId="44" fillId="8" borderId="73">
      <alignment horizontal="right" vertical="center"/>
    </xf>
    <xf numFmtId="4" fontId="30" fillId="8" borderId="73">
      <alignment horizontal="right" vertical="center"/>
    </xf>
    <xf numFmtId="4" fontId="30" fillId="9" borderId="73">
      <alignment horizontal="right" vertical="center"/>
    </xf>
    <xf numFmtId="49" fontId="32" fillId="0" borderId="74" applyNumberFormat="0" applyFont="0" applyFill="0" applyBorder="0" applyProtection="0">
      <alignment horizontal="left" vertical="center" indent="5"/>
    </xf>
    <xf numFmtId="4" fontId="32" fillId="0" borderId="73" applyFill="0" applyBorder="0" applyProtection="0">
      <alignment horizontal="right" vertical="center"/>
    </xf>
    <xf numFmtId="4" fontId="30" fillId="8" borderId="73">
      <alignment horizontal="right" vertical="center"/>
    </xf>
    <xf numFmtId="0" fontId="66" fillId="65" borderId="70" applyNumberFormat="0" applyAlignment="0" applyProtection="0"/>
    <xf numFmtId="0" fontId="57" fillId="65" borderId="70" applyNumberFormat="0" applyAlignment="0" applyProtection="0"/>
    <xf numFmtId="0" fontId="53" fillId="78" borderId="70" applyNumberFormat="0" applyAlignment="0" applyProtection="0"/>
    <xf numFmtId="0" fontId="32" fillId="9" borderId="76">
      <alignment horizontal="left" vertical="center" wrapText="1" indent="2"/>
    </xf>
    <xf numFmtId="0" fontId="32" fillId="0" borderId="76">
      <alignment horizontal="left" vertical="center" wrapText="1" indent="2"/>
    </xf>
    <xf numFmtId="0" fontId="32" fillId="9" borderId="76">
      <alignment horizontal="left" vertical="center" wrapText="1" indent="2"/>
    </xf>
    <xf numFmtId="0" fontId="32" fillId="0" borderId="76">
      <alignment horizontal="left" vertical="center" wrapText="1" indent="2"/>
    </xf>
    <xf numFmtId="0" fontId="51" fillId="78" borderId="77" applyNumberFormat="0" applyAlignment="0" applyProtection="0"/>
    <xf numFmtId="0" fontId="53" fillId="78" borderId="70" applyNumberFormat="0" applyAlignment="0" applyProtection="0"/>
    <xf numFmtId="0" fontId="54" fillId="78" borderId="70" applyNumberFormat="0" applyAlignment="0" applyProtection="0"/>
    <xf numFmtId="0" fontId="57" fillId="65" borderId="70" applyNumberFormat="0" applyAlignment="0" applyProtection="0"/>
    <xf numFmtId="0" fontId="58" fillId="0" borderId="71" applyNumberFormat="0" applyFill="0" applyAlignment="0" applyProtection="0"/>
    <xf numFmtId="0" fontId="66" fillId="65" borderId="70" applyNumberFormat="0" applyAlignment="0" applyProtection="0"/>
    <xf numFmtId="0" fontId="48" fillId="81" borderId="72" applyNumberFormat="0" applyFont="0" applyAlignment="0" applyProtection="0"/>
    <xf numFmtId="0" fontId="33" fillId="81" borderId="72" applyNumberFormat="0" applyFont="0" applyAlignment="0" applyProtection="0"/>
    <xf numFmtId="0" fontId="70" fillId="78" borderId="77" applyNumberFormat="0" applyAlignment="0" applyProtection="0"/>
    <xf numFmtId="0" fontId="73" fillId="0" borderId="71" applyNumberFormat="0" applyFill="0" applyAlignment="0" applyProtection="0"/>
    <xf numFmtId="0" fontId="54" fillId="78" borderId="70" applyNumberFormat="0" applyAlignment="0" applyProtection="0"/>
    <xf numFmtId="0" fontId="66" fillId="65" borderId="70" applyNumberFormat="0" applyAlignment="0" applyProtection="0"/>
    <xf numFmtId="0" fontId="48" fillId="81" borderId="72" applyNumberFormat="0" applyFont="0" applyAlignment="0" applyProtection="0"/>
    <xf numFmtId="0" fontId="70" fillId="78" borderId="77" applyNumberFormat="0" applyAlignment="0" applyProtection="0"/>
    <xf numFmtId="0" fontId="73" fillId="0" borderId="71" applyNumberFormat="0" applyFill="0" applyAlignment="0" applyProtection="0"/>
    <xf numFmtId="0" fontId="54" fillId="78" borderId="70" applyNumberFormat="0" applyAlignment="0" applyProtection="0"/>
    <xf numFmtId="0" fontId="66" fillId="65" borderId="70" applyNumberFormat="0" applyAlignment="0" applyProtection="0"/>
    <xf numFmtId="0" fontId="70" fillId="78" borderId="77" applyNumberFormat="0" applyAlignment="0" applyProtection="0"/>
    <xf numFmtId="0" fontId="73" fillId="0" borderId="71" applyNumberFormat="0" applyFill="0" applyAlignment="0" applyProtection="0"/>
    <xf numFmtId="0" fontId="51" fillId="78" borderId="77" applyNumberFormat="0" applyAlignment="0" applyProtection="0"/>
    <xf numFmtId="0" fontId="53" fillId="78" borderId="70" applyNumberFormat="0" applyAlignment="0" applyProtection="0"/>
    <xf numFmtId="0" fontId="58" fillId="0" borderId="71" applyNumberFormat="0" applyFill="0" applyAlignment="0" applyProtection="0"/>
    <xf numFmtId="49" fontId="32" fillId="0" borderId="73" applyNumberFormat="0" applyFont="0" applyFill="0" applyBorder="0" applyProtection="0">
      <alignment horizontal="left" vertical="center" indent="2"/>
    </xf>
    <xf numFmtId="0" fontId="30" fillId="8" borderId="73">
      <alignment horizontal="right" vertical="center"/>
    </xf>
    <xf numFmtId="4" fontId="30" fillId="8" borderId="73">
      <alignment horizontal="right" vertical="center"/>
    </xf>
    <xf numFmtId="0" fontId="44" fillId="8" borderId="73">
      <alignment horizontal="right" vertical="center"/>
    </xf>
    <xf numFmtId="4" fontId="44" fillId="8" borderId="73">
      <alignment horizontal="right" vertical="center"/>
    </xf>
    <xf numFmtId="0" fontId="30" fillId="9" borderId="73">
      <alignment horizontal="right" vertical="center"/>
    </xf>
    <xf numFmtId="4" fontId="30" fillId="9" borderId="73">
      <alignment horizontal="right" vertical="center"/>
    </xf>
    <xf numFmtId="0" fontId="30" fillId="9" borderId="73">
      <alignment horizontal="right" vertical="center"/>
    </xf>
    <xf numFmtId="4" fontId="30" fillId="9" borderId="73">
      <alignment horizontal="right" vertical="center"/>
    </xf>
    <xf numFmtId="0" fontId="57" fillId="65" borderId="70" applyNumberFormat="0" applyAlignment="0" applyProtection="0"/>
    <xf numFmtId="0" fontId="32" fillId="0" borderId="73">
      <alignment horizontal="right" vertical="center"/>
    </xf>
    <xf numFmtId="4" fontId="32" fillId="0" borderId="73">
      <alignment horizontal="right" vertical="center"/>
    </xf>
    <xf numFmtId="4" fontId="32" fillId="0" borderId="73" applyFill="0" applyBorder="0" applyProtection="0">
      <alignment horizontal="right" vertical="center"/>
    </xf>
    <xf numFmtId="49" fontId="31" fillId="0" borderId="73" applyNumberFormat="0" applyFill="0" applyBorder="0" applyProtection="0">
      <alignment horizontal="left" vertical="center"/>
    </xf>
    <xf numFmtId="0" fontId="32" fillId="0" borderId="73" applyNumberFormat="0" applyFill="0" applyAlignment="0" applyProtection="0"/>
    <xf numFmtId="170" fontId="32" fillId="82" borderId="73" applyNumberFormat="0" applyFont="0" applyBorder="0" applyAlignment="0" applyProtection="0">
      <alignment horizontal="right" vertical="center"/>
    </xf>
    <xf numFmtId="0" fontId="32" fillId="11" borderId="73"/>
    <xf numFmtId="4" fontId="32" fillId="11" borderId="73"/>
    <xf numFmtId="4" fontId="30" fillId="9" borderId="73">
      <alignment horizontal="right" vertical="center"/>
    </xf>
    <xf numFmtId="0" fontId="32" fillId="11" borderId="73"/>
    <xf numFmtId="0" fontId="53" fillId="78" borderId="70" applyNumberFormat="0" applyAlignment="0" applyProtection="0"/>
    <xf numFmtId="0" fontId="30" fillId="8" borderId="73">
      <alignment horizontal="right" vertical="center"/>
    </xf>
    <xf numFmtId="0" fontId="32" fillId="0" borderId="73">
      <alignment horizontal="right" vertical="center"/>
    </xf>
    <xf numFmtId="0" fontId="73" fillId="0" borderId="71" applyNumberFormat="0" applyFill="0" applyAlignment="0" applyProtection="0"/>
    <xf numFmtId="0" fontId="32" fillId="8" borderId="74">
      <alignment horizontal="left" vertical="center"/>
    </xf>
    <xf numFmtId="0" fontId="66" fillId="65" borderId="70" applyNumberFormat="0" applyAlignment="0" applyProtection="0"/>
    <xf numFmtId="170" fontId="32" fillId="82" borderId="73" applyNumberFormat="0" applyFont="0" applyBorder="0" applyAlignment="0" applyProtection="0">
      <alignment horizontal="right" vertical="center"/>
    </xf>
    <xf numFmtId="0" fontId="48" fillId="81" borderId="72" applyNumberFormat="0" applyFont="0" applyAlignment="0" applyProtection="0"/>
    <xf numFmtId="0" fontId="32" fillId="0" borderId="76">
      <alignment horizontal="left" vertical="center" wrapText="1" indent="2"/>
    </xf>
    <xf numFmtId="4" fontId="32" fillId="11" borderId="73"/>
    <xf numFmtId="49" fontId="31" fillId="0" borderId="73" applyNumberFormat="0" applyFill="0" applyBorder="0" applyProtection="0">
      <alignment horizontal="left" vertical="center"/>
    </xf>
    <xf numFmtId="0" fontId="32" fillId="0" borderId="73">
      <alignment horizontal="right" vertical="center"/>
    </xf>
    <xf numFmtId="4" fontId="30" fillId="9" borderId="75">
      <alignment horizontal="right" vertical="center"/>
    </xf>
    <xf numFmtId="4" fontId="30" fillId="9" borderId="73">
      <alignment horizontal="right" vertical="center"/>
    </xf>
    <xf numFmtId="4" fontId="30" fillId="9" borderId="73">
      <alignment horizontal="right" vertical="center"/>
    </xf>
    <xf numFmtId="0" fontId="44" fillId="8" borderId="73">
      <alignment horizontal="right" vertical="center"/>
    </xf>
    <xf numFmtId="0" fontId="30" fillId="8" borderId="73">
      <alignment horizontal="right" vertical="center"/>
    </xf>
    <xf numFmtId="49" fontId="32" fillId="0" borderId="73" applyNumberFormat="0" applyFont="0" applyFill="0" applyBorder="0" applyProtection="0">
      <alignment horizontal="left" vertical="center" indent="2"/>
    </xf>
    <xf numFmtId="0" fontId="66" fillId="65" borderId="70" applyNumberFormat="0" applyAlignment="0" applyProtection="0"/>
    <xf numFmtId="0" fontId="51" fillId="78" borderId="77" applyNumberFormat="0" applyAlignment="0" applyProtection="0"/>
    <xf numFmtId="49" fontId="32" fillId="0" borderId="73" applyNumberFormat="0" applyFont="0" applyFill="0" applyBorder="0" applyProtection="0">
      <alignment horizontal="left" vertical="center" indent="2"/>
    </xf>
    <xf numFmtId="0" fontId="57" fillId="65" borderId="70" applyNumberFormat="0" applyAlignment="0" applyProtection="0"/>
    <xf numFmtId="4" fontId="32" fillId="0" borderId="73" applyFill="0" applyBorder="0" applyProtection="0">
      <alignment horizontal="right" vertical="center"/>
    </xf>
    <xf numFmtId="0" fontId="54" fillId="78" borderId="70" applyNumberFormat="0" applyAlignment="0" applyProtection="0"/>
    <xf numFmtId="0" fontId="73" fillId="0" borderId="71" applyNumberFormat="0" applyFill="0" applyAlignment="0" applyProtection="0"/>
    <xf numFmtId="0" fontId="70" fillId="78" borderId="77" applyNumberFormat="0" applyAlignment="0" applyProtection="0"/>
    <xf numFmtId="0" fontId="32" fillId="0" borderId="73" applyNumberFormat="0" applyFill="0" applyAlignment="0" applyProtection="0"/>
    <xf numFmtId="4" fontId="32" fillId="0" borderId="73">
      <alignment horizontal="right" vertical="center"/>
    </xf>
    <xf numFmtId="0" fontId="32" fillId="0" borderId="73">
      <alignment horizontal="right" vertical="center"/>
    </xf>
    <xf numFmtId="0" fontId="66" fillId="65" borderId="70" applyNumberFormat="0" applyAlignment="0" applyProtection="0"/>
    <xf numFmtId="0" fontId="51" fillId="78" borderId="77" applyNumberFormat="0" applyAlignment="0" applyProtection="0"/>
    <xf numFmtId="0" fontId="53" fillId="78" borderId="70" applyNumberFormat="0" applyAlignment="0" applyProtection="0"/>
    <xf numFmtId="0" fontId="32" fillId="9" borderId="76">
      <alignment horizontal="left" vertical="center" wrapText="1" indent="2"/>
    </xf>
    <xf numFmtId="0" fontId="54" fillId="78" borderId="70" applyNumberFormat="0" applyAlignment="0" applyProtection="0"/>
    <xf numFmtId="0" fontId="54" fillId="78" borderId="70" applyNumberFormat="0" applyAlignment="0" applyProtection="0"/>
    <xf numFmtId="4" fontId="30" fillId="9" borderId="74">
      <alignment horizontal="right" vertical="center"/>
    </xf>
    <xf numFmtId="0" fontId="30" fillId="9" borderId="74">
      <alignment horizontal="right" vertical="center"/>
    </xf>
    <xf numFmtId="0" fontId="30" fillId="9" borderId="73">
      <alignment horizontal="right" vertical="center"/>
    </xf>
    <xf numFmtId="4" fontId="44" fillId="8" borderId="73">
      <alignment horizontal="right" vertical="center"/>
    </xf>
    <xf numFmtId="0" fontId="57" fillId="65" borderId="70" applyNumberFormat="0" applyAlignment="0" applyProtection="0"/>
    <xf numFmtId="0" fontId="58" fillId="0" borderId="71" applyNumberFormat="0" applyFill="0" applyAlignment="0" applyProtection="0"/>
    <xf numFmtId="0" fontId="73" fillId="0" borderId="71" applyNumberFormat="0" applyFill="0" applyAlignment="0" applyProtection="0"/>
    <xf numFmtId="0" fontId="48" fillId="81" borderId="72" applyNumberFormat="0" applyFont="0" applyAlignment="0" applyProtection="0"/>
    <xf numFmtId="0" fontId="66" fillId="65" borderId="70" applyNumberFormat="0" applyAlignment="0" applyProtection="0"/>
    <xf numFmtId="49" fontId="31" fillId="0" borderId="73" applyNumberFormat="0" applyFill="0" applyBorder="0" applyProtection="0">
      <alignment horizontal="left" vertical="center"/>
    </xf>
    <xf numFmtId="0" fontId="32" fillId="9" borderId="76">
      <alignment horizontal="left" vertical="center" wrapText="1" indent="2"/>
    </xf>
    <xf numFmtId="0" fontId="54" fillId="78" borderId="70" applyNumberFormat="0" applyAlignment="0" applyProtection="0"/>
    <xf numFmtId="0" fontId="32" fillId="0" borderId="76">
      <alignment horizontal="left" vertical="center" wrapText="1" indent="2"/>
    </xf>
    <xf numFmtId="0" fontId="48" fillId="81" borderId="72" applyNumberFormat="0" applyFont="0" applyAlignment="0" applyProtection="0"/>
    <xf numFmtId="0" fontId="33" fillId="81" borderId="72" applyNumberFormat="0" applyFont="0" applyAlignment="0" applyProtection="0"/>
    <xf numFmtId="0" fontId="70" fillId="78" borderId="77" applyNumberFormat="0" applyAlignment="0" applyProtection="0"/>
    <xf numFmtId="0" fontId="73" fillId="0" borderId="71" applyNumberFormat="0" applyFill="0" applyAlignment="0" applyProtection="0"/>
    <xf numFmtId="4" fontId="32" fillId="11" borderId="73"/>
    <xf numFmtId="0" fontId="30" fillId="9" borderId="73">
      <alignment horizontal="right" vertical="center"/>
    </xf>
    <xf numFmtId="0" fontId="73" fillId="0" borderId="71" applyNumberFormat="0" applyFill="0" applyAlignment="0" applyProtection="0"/>
    <xf numFmtId="4" fontId="30" fillId="9" borderId="75">
      <alignment horizontal="right" vertical="center"/>
    </xf>
    <xf numFmtId="0" fontId="53" fillId="78" borderId="70" applyNumberFormat="0" applyAlignment="0" applyProtection="0"/>
    <xf numFmtId="0" fontId="30" fillId="9" borderId="74">
      <alignment horizontal="right" vertical="center"/>
    </xf>
    <xf numFmtId="0" fontId="54" fillId="78" borderId="70" applyNumberFormat="0" applyAlignment="0" applyProtection="0"/>
    <xf numFmtId="0" fontId="58" fillId="0" borderId="71" applyNumberFormat="0" applyFill="0" applyAlignment="0" applyProtection="0"/>
    <xf numFmtId="0" fontId="48" fillId="81" borderId="72" applyNumberFormat="0" applyFont="0" applyAlignment="0" applyProtection="0"/>
    <xf numFmtId="4" fontId="30" fillId="9" borderId="74">
      <alignment horizontal="right" vertical="center"/>
    </xf>
    <xf numFmtId="0" fontId="32" fillId="9" borderId="76">
      <alignment horizontal="left" vertical="center" wrapText="1" indent="2"/>
    </xf>
    <xf numFmtId="0" fontId="32" fillId="11" borderId="73"/>
    <xf numFmtId="170" fontId="32" fillId="82" borderId="73" applyNumberFormat="0" applyFont="0" applyBorder="0" applyAlignment="0" applyProtection="0">
      <alignment horizontal="right" vertical="center"/>
    </xf>
    <xf numFmtId="0" fontId="32" fillId="0" borderId="73" applyNumberFormat="0" applyFill="0" applyAlignment="0" applyProtection="0"/>
    <xf numFmtId="4" fontId="32" fillId="0" borderId="73" applyFill="0" applyBorder="0" applyProtection="0">
      <alignment horizontal="right" vertical="center"/>
    </xf>
    <xf numFmtId="4" fontId="30" fillId="8" borderId="73">
      <alignment horizontal="right" vertical="center"/>
    </xf>
    <xf numFmtId="0" fontId="58" fillId="0" borderId="71" applyNumberFormat="0" applyFill="0" applyAlignment="0" applyProtection="0"/>
    <xf numFmtId="49" fontId="31" fillId="0" borderId="73" applyNumberFormat="0" applyFill="0" applyBorder="0" applyProtection="0">
      <alignment horizontal="left" vertical="center"/>
    </xf>
    <xf numFmtId="49" fontId="32" fillId="0" borderId="74" applyNumberFormat="0" applyFont="0" applyFill="0" applyBorder="0" applyProtection="0">
      <alignment horizontal="left" vertical="center" indent="5"/>
    </xf>
    <xf numFmtId="0" fontId="32" fillId="8" borderId="74">
      <alignment horizontal="left" vertical="center"/>
    </xf>
    <xf numFmtId="0" fontId="54" fillId="78" borderId="70" applyNumberFormat="0" applyAlignment="0" applyProtection="0"/>
    <xf numFmtId="4" fontId="30" fillId="9" borderId="75">
      <alignment horizontal="right" vertical="center"/>
    </xf>
    <xf numFmtId="0" fontId="66" fillId="65" borderId="70" applyNumberFormat="0" applyAlignment="0" applyProtection="0"/>
    <xf numFmtId="0" fontId="66" fillId="65" borderId="70" applyNumberFormat="0" applyAlignment="0" applyProtection="0"/>
    <xf numFmtId="0" fontId="48" fillId="81" borderId="72" applyNumberFormat="0" applyFont="0" applyAlignment="0" applyProtection="0"/>
    <xf numFmtId="0" fontId="70" fillId="78" borderId="77" applyNumberFormat="0" applyAlignment="0" applyProtection="0"/>
    <xf numFmtId="0" fontId="73" fillId="0" borderId="71" applyNumberFormat="0" applyFill="0" applyAlignment="0" applyProtection="0"/>
    <xf numFmtId="0" fontId="30" fillId="9" borderId="73">
      <alignment horizontal="right" vertical="center"/>
    </xf>
    <xf numFmtId="0" fontId="33" fillId="81" borderId="72" applyNumberFormat="0" applyFont="0" applyAlignment="0" applyProtection="0"/>
    <xf numFmtId="4" fontId="32" fillId="0" borderId="73">
      <alignment horizontal="right" vertical="center"/>
    </xf>
    <xf numFmtId="0" fontId="73" fillId="0" borderId="71" applyNumberFormat="0" applyFill="0" applyAlignment="0" applyProtection="0"/>
    <xf numFmtId="0" fontId="30" fillId="9" borderId="73">
      <alignment horizontal="right" vertical="center"/>
    </xf>
    <xf numFmtId="0" fontId="30" fillId="9" borderId="73">
      <alignment horizontal="right" vertical="center"/>
    </xf>
    <xf numFmtId="4" fontId="44" fillId="8" borderId="73">
      <alignment horizontal="right" vertical="center"/>
    </xf>
    <xf numFmtId="0" fontId="30" fillId="8" borderId="73">
      <alignment horizontal="right" vertical="center"/>
    </xf>
    <xf numFmtId="4" fontId="30" fillId="8" borderId="73">
      <alignment horizontal="right" vertical="center"/>
    </xf>
    <xf numFmtId="0" fontId="44" fillId="8" borderId="73">
      <alignment horizontal="right" vertical="center"/>
    </xf>
    <xf numFmtId="4" fontId="44" fillId="8" borderId="73">
      <alignment horizontal="right" vertical="center"/>
    </xf>
    <xf numFmtId="0" fontId="30" fillId="9" borderId="73">
      <alignment horizontal="right" vertical="center"/>
    </xf>
    <xf numFmtId="4" fontId="30" fillId="9" borderId="73">
      <alignment horizontal="right" vertical="center"/>
    </xf>
    <xf numFmtId="0" fontId="30" fillId="9" borderId="73">
      <alignment horizontal="right" vertical="center"/>
    </xf>
    <xf numFmtId="4" fontId="30" fillId="9" borderId="73">
      <alignment horizontal="right" vertical="center"/>
    </xf>
    <xf numFmtId="0" fontId="30" fillId="9" borderId="74">
      <alignment horizontal="right" vertical="center"/>
    </xf>
    <xf numFmtId="4" fontId="30" fillId="9" borderId="74">
      <alignment horizontal="right" vertical="center"/>
    </xf>
    <xf numFmtId="0" fontId="30" fillId="9" borderId="75">
      <alignment horizontal="right" vertical="center"/>
    </xf>
    <xf numFmtId="4" fontId="30" fillId="9" borderId="75">
      <alignment horizontal="right" vertical="center"/>
    </xf>
    <xf numFmtId="0" fontId="54" fillId="78" borderId="70" applyNumberFormat="0" applyAlignment="0" applyProtection="0"/>
    <xf numFmtId="0" fontId="32" fillId="9" borderId="76">
      <alignment horizontal="left" vertical="center" wrapText="1" indent="2"/>
    </xf>
    <xf numFmtId="0" fontId="32" fillId="0" borderId="76">
      <alignment horizontal="left" vertical="center" wrapText="1" indent="2"/>
    </xf>
    <xf numFmtId="0" fontId="32" fillId="8" borderId="74">
      <alignment horizontal="left" vertical="center"/>
    </xf>
    <xf numFmtId="0" fontId="66" fillId="65" borderId="70" applyNumberFormat="0" applyAlignment="0" applyProtection="0"/>
    <xf numFmtId="0" fontId="32" fillId="0" borderId="73">
      <alignment horizontal="right" vertical="center"/>
    </xf>
    <xf numFmtId="4" fontId="32" fillId="0" borderId="73">
      <alignment horizontal="right" vertical="center"/>
    </xf>
    <xf numFmtId="0" fontId="32" fillId="0" borderId="73" applyNumberFormat="0" applyFill="0" applyAlignment="0" applyProtection="0"/>
    <xf numFmtId="0" fontId="70" fillId="78" borderId="77" applyNumberFormat="0" applyAlignment="0" applyProtection="0"/>
    <xf numFmtId="170" fontId="32" fillId="82" borderId="73" applyNumberFormat="0" applyFont="0" applyBorder="0" applyAlignment="0" applyProtection="0">
      <alignment horizontal="right" vertical="center"/>
    </xf>
    <xf numFmtId="0" fontId="32" fillId="11" borderId="73"/>
    <xf numFmtId="4" fontId="32" fillId="11" borderId="73"/>
    <xf numFmtId="0" fontId="73" fillId="0" borderId="71" applyNumberFormat="0" applyFill="0" applyAlignment="0" applyProtection="0"/>
    <xf numFmtId="0" fontId="33" fillId="81" borderId="72" applyNumberFormat="0" applyFont="0" applyAlignment="0" applyProtection="0"/>
    <xf numFmtId="0" fontId="48" fillId="81" borderId="72" applyNumberFormat="0" applyFont="0" applyAlignment="0" applyProtection="0"/>
    <xf numFmtId="0" fontId="32" fillId="0" borderId="73" applyNumberFormat="0" applyFill="0" applyAlignment="0" applyProtection="0"/>
    <xf numFmtId="0" fontId="58" fillId="0" borderId="71" applyNumberFormat="0" applyFill="0" applyAlignment="0" applyProtection="0"/>
    <xf numFmtId="0" fontId="73" fillId="0" borderId="71" applyNumberFormat="0" applyFill="0" applyAlignment="0" applyProtection="0"/>
    <xf numFmtId="0" fontId="57" fillId="65" borderId="70" applyNumberFormat="0" applyAlignment="0" applyProtection="0"/>
    <xf numFmtId="0" fontId="54" fillId="78" borderId="70" applyNumberFormat="0" applyAlignment="0" applyProtection="0"/>
    <xf numFmtId="4" fontId="44" fillId="8" borderId="73">
      <alignment horizontal="right" vertical="center"/>
    </xf>
    <xf numFmtId="0" fontId="30" fillId="8" borderId="73">
      <alignment horizontal="right" vertical="center"/>
    </xf>
    <xf numFmtId="170" fontId="32" fillId="82" borderId="73" applyNumberFormat="0" applyFont="0" applyBorder="0" applyAlignment="0" applyProtection="0">
      <alignment horizontal="right" vertical="center"/>
    </xf>
    <xf numFmtId="0" fontId="58" fillId="0" borderId="71" applyNumberFormat="0" applyFill="0" applyAlignment="0" applyProtection="0"/>
    <xf numFmtId="49" fontId="32" fillId="0" borderId="73" applyNumberFormat="0" applyFont="0" applyFill="0" applyBorder="0" applyProtection="0">
      <alignment horizontal="left" vertical="center" indent="2"/>
    </xf>
    <xf numFmtId="49" fontId="32" fillId="0" borderId="74" applyNumberFormat="0" applyFont="0" applyFill="0" applyBorder="0" applyProtection="0">
      <alignment horizontal="left" vertical="center" indent="5"/>
    </xf>
    <xf numFmtId="49" fontId="32" fillId="0" borderId="73" applyNumberFormat="0" applyFont="0" applyFill="0" applyBorder="0" applyProtection="0">
      <alignment horizontal="left" vertical="center" indent="2"/>
    </xf>
    <xf numFmtId="4" fontId="32" fillId="0" borderId="73" applyFill="0" applyBorder="0" applyProtection="0">
      <alignment horizontal="right" vertical="center"/>
    </xf>
    <xf numFmtId="49" fontId="31" fillId="0" borderId="73" applyNumberFormat="0" applyFill="0" applyBorder="0" applyProtection="0">
      <alignment horizontal="left" vertical="center"/>
    </xf>
    <xf numFmtId="0" fontId="32" fillId="0" borderId="76">
      <alignment horizontal="left" vertical="center" wrapText="1" indent="2"/>
    </xf>
    <xf numFmtId="0" fontId="70" fillId="78" borderId="77" applyNumberFormat="0" applyAlignment="0" applyProtection="0"/>
    <xf numFmtId="0" fontId="30" fillId="9" borderId="75">
      <alignment horizontal="right" vertical="center"/>
    </xf>
    <xf numFmtId="0" fontId="57" fillId="65" borderId="70" applyNumberFormat="0" applyAlignment="0" applyProtection="0"/>
    <xf numFmtId="0" fontId="30" fillId="9" borderId="75">
      <alignment horizontal="right" vertical="center"/>
    </xf>
    <xf numFmtId="4" fontId="30" fillId="9" borderId="73">
      <alignment horizontal="right" vertical="center"/>
    </xf>
    <xf numFmtId="0" fontId="30" fillId="9" borderId="73">
      <alignment horizontal="right" vertical="center"/>
    </xf>
    <xf numFmtId="0" fontId="51" fillId="78" borderId="77" applyNumberFormat="0" applyAlignment="0" applyProtection="0"/>
    <xf numFmtId="0" fontId="53" fillId="78" borderId="70" applyNumberFormat="0" applyAlignment="0" applyProtection="0"/>
    <xf numFmtId="0" fontId="58" fillId="0" borderId="71" applyNumberFormat="0" applyFill="0" applyAlignment="0" applyProtection="0"/>
    <xf numFmtId="0" fontId="32" fillId="11" borderId="73"/>
    <xf numFmtId="4" fontId="32" fillId="11" borderId="73"/>
    <xf numFmtId="4" fontId="30" fillId="9" borderId="73">
      <alignment horizontal="right" vertical="center"/>
    </xf>
    <xf numFmtId="0" fontId="44" fillId="8" borderId="73">
      <alignment horizontal="right" vertical="center"/>
    </xf>
    <xf numFmtId="0" fontId="57" fillId="65" borderId="70" applyNumberFormat="0" applyAlignment="0" applyProtection="0"/>
    <xf numFmtId="0" fontId="54" fillId="78" borderId="70" applyNumberFormat="0" applyAlignment="0" applyProtection="0"/>
    <xf numFmtId="4" fontId="32" fillId="0" borderId="73">
      <alignment horizontal="right" vertical="center"/>
    </xf>
    <xf numFmtId="0" fontId="32" fillId="9" borderId="76">
      <alignment horizontal="left" vertical="center" wrapText="1" indent="2"/>
    </xf>
    <xf numFmtId="0" fontId="32" fillId="0" borderId="76">
      <alignment horizontal="left" vertical="center" wrapText="1" indent="2"/>
    </xf>
    <xf numFmtId="0" fontId="70" fillId="78" borderId="77" applyNumberFormat="0" applyAlignment="0" applyProtection="0"/>
    <xf numFmtId="0" fontId="66" fillId="65" borderId="70" applyNumberFormat="0" applyAlignment="0" applyProtection="0"/>
    <xf numFmtId="0" fontId="53" fillId="78" borderId="70" applyNumberFormat="0" applyAlignment="0" applyProtection="0"/>
    <xf numFmtId="0" fontId="51" fillId="78" borderId="77" applyNumberFormat="0" applyAlignment="0" applyProtection="0"/>
    <xf numFmtId="0" fontId="30" fillId="9" borderId="75">
      <alignment horizontal="right" vertical="center"/>
    </xf>
    <xf numFmtId="0" fontId="44" fillId="8" borderId="73">
      <alignment horizontal="right" vertical="center"/>
    </xf>
    <xf numFmtId="4" fontId="30" fillId="8" borderId="73">
      <alignment horizontal="right" vertical="center"/>
    </xf>
    <xf numFmtId="4" fontId="30" fillId="9" borderId="73">
      <alignment horizontal="right" vertical="center"/>
    </xf>
    <xf numFmtId="49" fontId="32" fillId="0" borderId="74" applyNumberFormat="0" applyFont="0" applyFill="0" applyBorder="0" applyProtection="0">
      <alignment horizontal="left" vertical="center" indent="5"/>
    </xf>
    <xf numFmtId="4" fontId="32" fillId="0" borderId="73" applyFill="0" applyBorder="0" applyProtection="0">
      <alignment horizontal="right" vertical="center"/>
    </xf>
    <xf numFmtId="4" fontId="30" fillId="8" borderId="73">
      <alignment horizontal="right" vertical="center"/>
    </xf>
    <xf numFmtId="0" fontId="66" fillId="65" borderId="70" applyNumberFormat="0" applyAlignment="0" applyProtection="0"/>
    <xf numFmtId="0" fontId="57" fillId="65" borderId="70" applyNumberFormat="0" applyAlignment="0" applyProtection="0"/>
    <xf numFmtId="0" fontId="53" fillId="78" borderId="70" applyNumberFormat="0" applyAlignment="0" applyProtection="0"/>
    <xf numFmtId="0" fontId="32" fillId="9" borderId="76">
      <alignment horizontal="left" vertical="center" wrapText="1" indent="2"/>
    </xf>
    <xf numFmtId="0" fontId="32" fillId="0" borderId="76">
      <alignment horizontal="left" vertical="center" wrapText="1" indent="2"/>
    </xf>
    <xf numFmtId="0" fontId="32" fillId="9" borderId="76">
      <alignment horizontal="left" vertical="center" wrapText="1" indent="2"/>
    </xf>
    <xf numFmtId="0" fontId="11" fillId="45" borderId="0" applyNumberFormat="0" applyBorder="0" applyAlignment="0" applyProtection="0"/>
    <xf numFmtId="0" fontId="41" fillId="0" borderId="0" applyNumberFormat="0" applyFill="0" applyBorder="0" applyAlignment="0" applyProtection="0"/>
    <xf numFmtId="0" fontId="42" fillId="50" borderId="0" applyNumberFormat="0" applyBorder="0" applyAlignment="0" applyProtection="0"/>
    <xf numFmtId="0" fontId="11" fillId="55" borderId="0" applyNumberFormat="0" applyBorder="0" applyAlignment="0" applyProtection="0"/>
    <xf numFmtId="0" fontId="42" fillId="47" borderId="0" applyNumberFormat="0" applyBorder="0" applyAlignment="0" applyProtection="0"/>
    <xf numFmtId="0" fontId="42" fillId="44" borderId="0" applyNumberFormat="0" applyBorder="0" applyAlignment="0" applyProtection="0"/>
    <xf numFmtId="0" fontId="38" fillId="38" borderId="32" applyNumberFormat="0" applyAlignment="0" applyProtection="0"/>
    <xf numFmtId="0" fontId="11" fillId="52" borderId="0" applyNumberFormat="0" applyBorder="0" applyAlignment="0" applyProtection="0"/>
    <xf numFmtId="0" fontId="11" fillId="48" borderId="0" applyNumberFormat="0" applyBorder="0" applyAlignment="0" applyProtection="0"/>
    <xf numFmtId="0" fontId="40" fillId="0" borderId="0" applyNumberFormat="0" applyFill="0" applyBorder="0" applyAlignment="0" applyProtection="0"/>
    <xf numFmtId="0" fontId="11" fillId="49" borderId="0" applyNumberFormat="0" applyBorder="0" applyAlignment="0" applyProtection="0"/>
    <xf numFmtId="0" fontId="11" fillId="54" borderId="0" applyNumberFormat="0" applyBorder="0" applyAlignment="0" applyProtection="0"/>
    <xf numFmtId="0" fontId="11" fillId="46" borderId="0" applyNumberFormat="0" applyBorder="0" applyAlignment="0" applyProtection="0"/>
    <xf numFmtId="0" fontId="39" fillId="38" borderId="31" applyNumberFormat="0" applyAlignment="0" applyProtection="0"/>
    <xf numFmtId="0" fontId="11" fillId="43" borderId="0" applyNumberFormat="0" applyBorder="0" applyAlignment="0" applyProtection="0"/>
    <xf numFmtId="0" fontId="42" fillId="53" borderId="0" applyNumberFormat="0" applyBorder="0" applyAlignment="0" applyProtection="0"/>
    <xf numFmtId="9" fontId="5" fillId="0" borderId="0" applyFont="0" applyFill="0" applyBorder="0" applyAlignment="0" applyProtection="0"/>
    <xf numFmtId="43" fontId="5" fillId="0" borderId="0" applyFont="0" applyFill="0" applyBorder="0" applyAlignment="0" applyProtection="0"/>
    <xf numFmtId="0" fontId="5" fillId="0" borderId="0"/>
    <xf numFmtId="0" fontId="5" fillId="40" borderId="0" applyNumberFormat="0" applyBorder="0" applyAlignment="0" applyProtection="0"/>
    <xf numFmtId="0" fontId="30" fillId="9" borderId="74">
      <alignment horizontal="right" vertical="center"/>
    </xf>
    <xf numFmtId="0" fontId="30" fillId="9" borderId="73">
      <alignment horizontal="right" vertical="center"/>
    </xf>
    <xf numFmtId="0" fontId="32" fillId="0" borderId="76">
      <alignment horizontal="left" vertical="center" wrapText="1" indent="2"/>
    </xf>
    <xf numFmtId="0" fontId="30" fillId="9" borderId="74">
      <alignment horizontal="right" vertical="center"/>
    </xf>
    <xf numFmtId="0" fontId="54" fillId="78" borderId="70" applyNumberFormat="0" applyAlignment="0" applyProtection="0"/>
    <xf numFmtId="4" fontId="30" fillId="9" borderId="75">
      <alignment horizontal="right" vertical="center"/>
    </xf>
    <xf numFmtId="0" fontId="73" fillId="0" borderId="71" applyNumberFormat="0" applyFill="0" applyAlignment="0" applyProtection="0"/>
    <xf numFmtId="0" fontId="33" fillId="81" borderId="72" applyNumberFormat="0" applyFont="0" applyAlignment="0" applyProtection="0"/>
    <xf numFmtId="0" fontId="30" fillId="9" borderId="73">
      <alignment horizontal="right" vertical="center"/>
    </xf>
    <xf numFmtId="0" fontId="5" fillId="0" borderId="0"/>
    <xf numFmtId="4" fontId="44" fillId="8" borderId="73">
      <alignment horizontal="right" vertical="center"/>
    </xf>
    <xf numFmtId="4" fontId="32" fillId="11" borderId="73"/>
    <xf numFmtId="0" fontId="66" fillId="65" borderId="70" applyNumberFormat="0" applyAlignment="0" applyProtection="0"/>
    <xf numFmtId="0" fontId="73" fillId="0" borderId="71" applyNumberFormat="0" applyFill="0" applyAlignment="0" applyProtection="0"/>
    <xf numFmtId="0" fontId="44" fillId="8" borderId="73">
      <alignment horizontal="right" vertical="center"/>
    </xf>
    <xf numFmtId="0" fontId="38" fillId="38" borderId="32" applyNumberFormat="0" applyAlignment="0" applyProtection="0"/>
    <xf numFmtId="0" fontId="39" fillId="38" borderId="31" applyNumberFormat="0" applyAlignment="0" applyProtection="0"/>
    <xf numFmtId="0" fontId="58" fillId="0" borderId="71" applyNumberFormat="0" applyFill="0" applyAlignment="0" applyProtection="0"/>
    <xf numFmtId="0" fontId="48" fillId="81" borderId="72" applyNumberFormat="0" applyFont="0" applyAlignment="0" applyProtection="0"/>
    <xf numFmtId="0" fontId="40" fillId="0" borderId="0" applyNumberFormat="0" applyFill="0" applyBorder="0" applyAlignment="0" applyProtection="0"/>
    <xf numFmtId="0" fontId="5" fillId="42" borderId="0" applyNumberFormat="0" applyBorder="0" applyAlignment="0" applyProtection="0"/>
    <xf numFmtId="0" fontId="41" fillId="0" borderId="0" applyNumberFormat="0" applyFill="0" applyBorder="0" applyAlignment="0" applyProtection="0"/>
    <xf numFmtId="0" fontId="13" fillId="0" borderId="33" applyNumberFormat="0" applyFill="0" applyAlignment="0" applyProtection="0"/>
    <xf numFmtId="0" fontId="5" fillId="52" borderId="0" applyNumberFormat="0" applyBorder="0" applyAlignment="0" applyProtection="0"/>
    <xf numFmtId="0" fontId="5" fillId="39" borderId="0" applyNumberFormat="0" applyBorder="0" applyAlignment="0" applyProtection="0"/>
    <xf numFmtId="0" fontId="5" fillId="40" borderId="0" applyNumberFormat="0" applyBorder="0" applyAlignment="0" applyProtection="0"/>
    <xf numFmtId="0" fontId="42" fillId="41" borderId="0" applyNumberFormat="0" applyBorder="0" applyAlignment="0" applyProtection="0"/>
    <xf numFmtId="0" fontId="5" fillId="42" borderId="0" applyNumberFormat="0" applyBorder="0" applyAlignment="0" applyProtection="0"/>
    <xf numFmtId="0" fontId="5" fillId="43" borderId="0" applyNumberFormat="0" applyBorder="0" applyAlignment="0" applyProtection="0"/>
    <xf numFmtId="0" fontId="42" fillId="44" borderId="0" applyNumberFormat="0" applyBorder="0" applyAlignment="0" applyProtection="0"/>
    <xf numFmtId="49" fontId="31" fillId="0" borderId="73" applyNumberFormat="0" applyFill="0" applyBorder="0" applyProtection="0">
      <alignment horizontal="left" vertical="center"/>
    </xf>
    <xf numFmtId="0" fontId="5" fillId="45" borderId="0" applyNumberFormat="0" applyBorder="0" applyAlignment="0" applyProtection="0"/>
    <xf numFmtId="0" fontId="5" fillId="46" borderId="0" applyNumberFormat="0" applyBorder="0" applyAlignment="0" applyProtection="0"/>
    <xf numFmtId="0" fontId="42" fillId="47" borderId="0" applyNumberFormat="0" applyBorder="0" applyAlignment="0" applyProtection="0"/>
    <xf numFmtId="0" fontId="73" fillId="0" borderId="71" applyNumberFormat="0" applyFill="0" applyAlignment="0" applyProtection="0"/>
    <xf numFmtId="0" fontId="5" fillId="48" borderId="0" applyNumberFormat="0" applyBorder="0" applyAlignment="0" applyProtection="0"/>
    <xf numFmtId="0" fontId="5" fillId="49" borderId="0" applyNumberFormat="0" applyBorder="0" applyAlignment="0" applyProtection="0"/>
    <xf numFmtId="0" fontId="42" fillId="50" borderId="0" applyNumberFormat="0" applyBorder="0" applyAlignment="0" applyProtection="0"/>
    <xf numFmtId="0" fontId="66" fillId="65" borderId="70" applyNumberFormat="0" applyAlignment="0" applyProtection="0"/>
    <xf numFmtId="0" fontId="5" fillId="51" borderId="0" applyNumberFormat="0" applyBorder="0" applyAlignment="0" applyProtection="0"/>
    <xf numFmtId="0" fontId="5" fillId="52" borderId="0" applyNumberFormat="0" applyBorder="0" applyAlignment="0" applyProtection="0"/>
    <xf numFmtId="0" fontId="42" fillId="53" borderId="0" applyNumberFormat="0" applyBorder="0" applyAlignment="0" applyProtection="0"/>
    <xf numFmtId="49" fontId="32" fillId="0" borderId="73" applyNumberFormat="0" applyFont="0" applyFill="0" applyBorder="0" applyProtection="0">
      <alignment horizontal="left" vertical="center" indent="2"/>
    </xf>
    <xf numFmtId="0" fontId="5" fillId="54" borderId="0" applyNumberFormat="0" applyBorder="0" applyAlignment="0" applyProtection="0"/>
    <xf numFmtId="0" fontId="5" fillId="55" borderId="0" applyNumberFormat="0" applyBorder="0" applyAlignment="0" applyProtection="0"/>
    <xf numFmtId="0" fontId="42" fillId="56" borderId="0" applyNumberFormat="0" applyBorder="0" applyAlignment="0" applyProtection="0"/>
    <xf numFmtId="0" fontId="32" fillId="0" borderId="73" applyNumberFormat="0" applyFill="0" applyAlignment="0" applyProtection="0"/>
    <xf numFmtId="0" fontId="30" fillId="9" borderId="73">
      <alignment horizontal="right" vertical="center"/>
    </xf>
    <xf numFmtId="0" fontId="30" fillId="9" borderId="73">
      <alignment horizontal="right" vertical="center"/>
    </xf>
    <xf numFmtId="0" fontId="32" fillId="0" borderId="73">
      <alignment horizontal="right" vertical="center"/>
    </xf>
    <xf numFmtId="0" fontId="44" fillId="8" borderId="73">
      <alignment horizontal="right" vertical="center"/>
    </xf>
    <xf numFmtId="0" fontId="32" fillId="11" borderId="73"/>
    <xf numFmtId="0" fontId="30" fillId="8" borderId="73">
      <alignment horizontal="right" vertical="center"/>
    </xf>
    <xf numFmtId="169" fontId="90" fillId="0" borderId="0" applyFont="0" applyFill="0" applyBorder="0" applyAlignment="0" applyProtection="0"/>
    <xf numFmtId="0" fontId="90" fillId="0" borderId="0"/>
    <xf numFmtId="0" fontId="5" fillId="0" borderId="0"/>
    <xf numFmtId="4" fontId="32" fillId="0" borderId="73" applyFill="0" applyBorder="0" applyProtection="0">
      <alignment horizontal="right" vertical="center"/>
    </xf>
    <xf numFmtId="0" fontId="90" fillId="57" borderId="0" applyNumberFormat="0" applyFont="0" applyBorder="0" applyAlignment="0" applyProtection="0"/>
    <xf numFmtId="9" fontId="90"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69" fontId="56" fillId="0" borderId="0" applyFont="0" applyFill="0" applyBorder="0" applyAlignment="0" applyProtection="0"/>
    <xf numFmtId="0" fontId="56" fillId="0" borderId="0"/>
    <xf numFmtId="0" fontId="5" fillId="0" borderId="0"/>
    <xf numFmtId="0" fontId="5" fillId="0" borderId="0"/>
    <xf numFmtId="0" fontId="5" fillId="0" borderId="0"/>
    <xf numFmtId="0" fontId="5" fillId="0" borderId="0"/>
    <xf numFmtId="0" fontId="56" fillId="57" borderId="0" applyNumberFormat="0" applyFont="0" applyBorder="0" applyAlignment="0" applyProtection="0"/>
    <xf numFmtId="9" fontId="56"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32" fillId="0" borderId="76">
      <alignment horizontal="left" vertical="center" wrapText="1" indent="2"/>
    </xf>
    <xf numFmtId="0" fontId="48" fillId="81" borderId="72" applyNumberFormat="0" applyFont="0" applyAlignment="0" applyProtection="0"/>
    <xf numFmtId="0" fontId="70" fillId="78" borderId="77" applyNumberFormat="0" applyAlignment="0" applyProtection="0"/>
    <xf numFmtId="0" fontId="66" fillId="65" borderId="70" applyNumberFormat="0" applyAlignment="0" applyProtection="0"/>
    <xf numFmtId="0" fontId="58" fillId="0" borderId="71" applyNumberFormat="0" applyFill="0" applyAlignment="0" applyProtection="0"/>
    <xf numFmtId="49" fontId="32" fillId="0" borderId="73" applyNumberFormat="0" applyFont="0" applyFill="0" applyBorder="0" applyProtection="0">
      <alignment horizontal="left" vertical="center" indent="2"/>
    </xf>
    <xf numFmtId="170" fontId="32" fillId="82" borderId="73" applyNumberFormat="0" applyFont="0" applyBorder="0" applyAlignment="0" applyProtection="0">
      <alignment horizontal="right" vertical="center"/>
    </xf>
    <xf numFmtId="4" fontId="30" fillId="9" borderId="75">
      <alignment horizontal="right" vertical="center"/>
    </xf>
    <xf numFmtId="0" fontId="32" fillId="11" borderId="73"/>
    <xf numFmtId="0" fontId="41" fillId="0" borderId="0" applyNumberFormat="0" applyFill="0" applyBorder="0" applyAlignment="0" applyProtection="0"/>
    <xf numFmtId="0" fontId="57" fillId="65" borderId="70" applyNumberFormat="0" applyAlignment="0" applyProtection="0"/>
    <xf numFmtId="0" fontId="54" fillId="78" borderId="70" applyNumberFormat="0" applyAlignment="0" applyProtection="0"/>
    <xf numFmtId="0" fontId="30" fillId="9" borderId="73">
      <alignment horizontal="right" vertical="center"/>
    </xf>
    <xf numFmtId="0" fontId="30" fillId="9" borderId="73">
      <alignment horizontal="right" vertical="center"/>
    </xf>
    <xf numFmtId="0" fontId="48" fillId="81" borderId="72" applyNumberFormat="0" applyFont="0" applyAlignment="0" applyProtection="0"/>
    <xf numFmtId="0" fontId="38" fillId="38" borderId="32" applyNumberFormat="0" applyAlignment="0" applyProtection="0"/>
    <xf numFmtId="0" fontId="39" fillId="38" borderId="31" applyNumberFormat="0" applyAlignment="0" applyProtection="0"/>
    <xf numFmtId="49" fontId="32" fillId="0" borderId="74" applyNumberFormat="0" applyFont="0" applyFill="0" applyBorder="0" applyProtection="0">
      <alignment horizontal="left" vertical="center" indent="5"/>
    </xf>
    <xf numFmtId="0" fontId="40" fillId="0" borderId="0" applyNumberFormat="0" applyFill="0" applyBorder="0" applyAlignment="0" applyProtection="0"/>
    <xf numFmtId="0" fontId="30" fillId="9" borderId="73">
      <alignment horizontal="right" vertical="center"/>
    </xf>
    <xf numFmtId="0" fontId="41" fillId="0" borderId="0" applyNumberFormat="0" applyFill="0" applyBorder="0" applyAlignment="0" applyProtection="0"/>
    <xf numFmtId="0" fontId="13" fillId="0" borderId="33" applyNumberFormat="0" applyFill="0" applyAlignment="0" applyProtection="0"/>
    <xf numFmtId="0" fontId="5" fillId="39" borderId="0" applyNumberFormat="0" applyBorder="0" applyAlignment="0" applyProtection="0"/>
    <xf numFmtId="0" fontId="5" fillId="40" borderId="0" applyNumberFormat="0" applyBorder="0" applyAlignment="0" applyProtection="0"/>
    <xf numFmtId="0" fontId="42" fillId="41" borderId="0" applyNumberFormat="0" applyBorder="0" applyAlignment="0" applyProtection="0"/>
    <xf numFmtId="0" fontId="5" fillId="42" borderId="0" applyNumberFormat="0" applyBorder="0" applyAlignment="0" applyProtection="0"/>
    <xf numFmtId="0" fontId="5" fillId="43" borderId="0" applyNumberFormat="0" applyBorder="0" applyAlignment="0" applyProtection="0"/>
    <xf numFmtId="0" fontId="42" fillId="44" borderId="0" applyNumberFormat="0" applyBorder="0" applyAlignment="0" applyProtection="0"/>
    <xf numFmtId="0" fontId="5" fillId="45" borderId="0" applyNumberFormat="0" applyBorder="0" applyAlignment="0" applyProtection="0"/>
    <xf numFmtId="0" fontId="5" fillId="46" borderId="0" applyNumberFormat="0" applyBorder="0" applyAlignment="0" applyProtection="0"/>
    <xf numFmtId="0" fontId="42" fillId="47" borderId="0" applyNumberFormat="0" applyBorder="0" applyAlignment="0" applyProtection="0"/>
    <xf numFmtId="0" fontId="51" fillId="78" borderId="77" applyNumberFormat="0" applyAlignment="0" applyProtection="0"/>
    <xf numFmtId="0" fontId="5" fillId="48" borderId="0" applyNumberFormat="0" applyBorder="0" applyAlignment="0" applyProtection="0"/>
    <xf numFmtId="0" fontId="5" fillId="49" borderId="0" applyNumberFormat="0" applyBorder="0" applyAlignment="0" applyProtection="0"/>
    <xf numFmtId="0" fontId="42" fillId="50" borderId="0" applyNumberFormat="0" applyBorder="0" applyAlignment="0" applyProtection="0"/>
    <xf numFmtId="4" fontId="32" fillId="11" borderId="73"/>
    <xf numFmtId="0" fontId="5" fillId="51" borderId="0" applyNumberFormat="0" applyBorder="0" applyAlignment="0" applyProtection="0"/>
    <xf numFmtId="0" fontId="5" fillId="52" borderId="0" applyNumberFormat="0" applyBorder="0" applyAlignment="0" applyProtection="0"/>
    <xf numFmtId="0" fontId="42" fillId="53" borderId="0" applyNumberFormat="0" applyBorder="0" applyAlignment="0" applyProtection="0"/>
    <xf numFmtId="0" fontId="5" fillId="54" borderId="0" applyNumberFormat="0" applyBorder="0" applyAlignment="0" applyProtection="0"/>
    <xf numFmtId="0" fontId="5" fillId="55" borderId="0" applyNumberFormat="0" applyBorder="0" applyAlignment="0" applyProtection="0"/>
    <xf numFmtId="0" fontId="42" fillId="56" borderId="0" applyNumberFormat="0" applyBorder="0" applyAlignment="0" applyProtection="0"/>
    <xf numFmtId="49" fontId="32" fillId="0" borderId="74" applyNumberFormat="0" applyFont="0" applyFill="0" applyBorder="0" applyProtection="0">
      <alignment horizontal="left" vertical="center" indent="5"/>
    </xf>
    <xf numFmtId="0" fontId="32" fillId="0" borderId="73" applyNumberFormat="0" applyFill="0" applyAlignment="0" applyProtection="0"/>
    <xf numFmtId="0" fontId="51" fillId="78" borderId="77" applyNumberFormat="0" applyAlignment="0" applyProtection="0"/>
    <xf numFmtId="0" fontId="38" fillId="38" borderId="32" applyNumberFormat="0" applyAlignment="0" applyProtection="0"/>
    <xf numFmtId="0" fontId="66" fillId="65" borderId="70" applyNumberFormat="0" applyAlignment="0" applyProtection="0"/>
    <xf numFmtId="0" fontId="13" fillId="0" borderId="33" applyNumberFormat="0" applyFill="0" applyAlignment="0" applyProtection="0"/>
    <xf numFmtId="0" fontId="38" fillId="38" borderId="32" applyNumberFormat="0" applyAlignment="0" applyProtection="0"/>
    <xf numFmtId="0" fontId="54" fillId="78" borderId="70" applyNumberFormat="0" applyAlignment="0" applyProtection="0"/>
    <xf numFmtId="4" fontId="30" fillId="9" borderId="75">
      <alignment horizontal="right" vertical="center"/>
    </xf>
    <xf numFmtId="49" fontId="32" fillId="0" borderId="74" applyNumberFormat="0" applyFont="0" applyFill="0" applyBorder="0" applyProtection="0">
      <alignment horizontal="left" vertical="center" indent="5"/>
    </xf>
    <xf numFmtId="0" fontId="5" fillId="52" borderId="0" applyNumberFormat="0" applyBorder="0" applyAlignment="0" applyProtection="0"/>
    <xf numFmtId="49" fontId="32" fillId="0" borderId="74" applyNumberFormat="0" applyFont="0" applyFill="0" applyBorder="0" applyProtection="0">
      <alignment horizontal="left" vertical="center" indent="5"/>
    </xf>
    <xf numFmtId="4" fontId="32" fillId="11" borderId="73"/>
    <xf numFmtId="4" fontId="30" fillId="9" borderId="73">
      <alignment horizontal="right" vertical="center"/>
    </xf>
    <xf numFmtId="4" fontId="30" fillId="9" borderId="73">
      <alignment horizontal="right" vertical="center"/>
    </xf>
    <xf numFmtId="4" fontId="32" fillId="0" borderId="73" applyFill="0" applyBorder="0" applyProtection="0">
      <alignment horizontal="right" vertical="center"/>
    </xf>
    <xf numFmtId="0" fontId="30" fillId="8" borderId="73">
      <alignment horizontal="right" vertical="center"/>
    </xf>
    <xf numFmtId="0" fontId="30" fillId="9" borderId="73">
      <alignment horizontal="right" vertical="center"/>
    </xf>
    <xf numFmtId="0" fontId="42" fillId="50" borderId="0" applyNumberFormat="0" applyBorder="0" applyAlignment="0" applyProtection="0"/>
    <xf numFmtId="0" fontId="32" fillId="8" borderId="74">
      <alignment horizontal="left" vertical="center"/>
    </xf>
    <xf numFmtId="0" fontId="32" fillId="0" borderId="73" applyNumberFormat="0" applyFill="0" applyAlignment="0" applyProtection="0"/>
    <xf numFmtId="0" fontId="57" fillId="65" borderId="70" applyNumberFormat="0" applyAlignment="0" applyProtection="0"/>
    <xf numFmtId="0" fontId="42" fillId="56" borderId="0" applyNumberFormat="0" applyBorder="0" applyAlignment="0" applyProtection="0"/>
    <xf numFmtId="0" fontId="54" fillId="78" borderId="70" applyNumberFormat="0" applyAlignment="0" applyProtection="0"/>
    <xf numFmtId="0" fontId="73" fillId="0" borderId="71" applyNumberFormat="0" applyFill="0" applyAlignment="0" applyProtection="0"/>
    <xf numFmtId="0" fontId="58" fillId="0" borderId="71" applyNumberFormat="0" applyFill="0" applyAlignment="0" applyProtection="0"/>
    <xf numFmtId="0" fontId="54" fillId="78" borderId="70" applyNumberFormat="0" applyAlignment="0" applyProtection="0"/>
    <xf numFmtId="0" fontId="66" fillId="65" borderId="70" applyNumberFormat="0" applyAlignment="0" applyProtection="0"/>
    <xf numFmtId="0" fontId="54" fillId="78" borderId="70" applyNumberFormat="0" applyAlignment="0" applyProtection="0"/>
    <xf numFmtId="4" fontId="30" fillId="9" borderId="73">
      <alignment horizontal="right" vertical="center"/>
    </xf>
    <xf numFmtId="0" fontId="48" fillId="81" borderId="72" applyNumberFormat="0" applyFont="0" applyAlignment="0" applyProtection="0"/>
    <xf numFmtId="0" fontId="32" fillId="0" borderId="73">
      <alignment horizontal="right" vertical="center"/>
    </xf>
    <xf numFmtId="0" fontId="32" fillId="8" borderId="74">
      <alignment horizontal="left" vertical="center"/>
    </xf>
    <xf numFmtId="0" fontId="32" fillId="9" borderId="76">
      <alignment horizontal="left" vertical="center" wrapText="1" indent="2"/>
    </xf>
    <xf numFmtId="0" fontId="5" fillId="39" borderId="0" applyNumberFormat="0" applyBorder="0" applyAlignment="0" applyProtection="0"/>
    <xf numFmtId="0" fontId="32" fillId="11" borderId="73"/>
    <xf numFmtId="4" fontId="44" fillId="8" borderId="73">
      <alignment horizontal="right" vertical="center"/>
    </xf>
    <xf numFmtId="4" fontId="30" fillId="9" borderId="74">
      <alignment horizontal="right" vertical="center"/>
    </xf>
    <xf numFmtId="4" fontId="30" fillId="9" borderId="75">
      <alignment horizontal="right" vertical="center"/>
    </xf>
    <xf numFmtId="0" fontId="66" fillId="65" borderId="70" applyNumberFormat="0" applyAlignment="0" applyProtection="0"/>
    <xf numFmtId="4" fontId="30" fillId="9" borderId="73">
      <alignment horizontal="right" vertical="center"/>
    </xf>
    <xf numFmtId="0" fontId="5" fillId="49" borderId="0" applyNumberFormat="0" applyBorder="0" applyAlignment="0" applyProtection="0"/>
    <xf numFmtId="0" fontId="32" fillId="0" borderId="76">
      <alignment horizontal="left" vertical="center" wrapText="1" indent="2"/>
    </xf>
    <xf numFmtId="49" fontId="32" fillId="0" borderId="73" applyNumberFormat="0" applyFont="0" applyFill="0" applyBorder="0" applyProtection="0">
      <alignment horizontal="left" vertical="center" indent="2"/>
    </xf>
    <xf numFmtId="0" fontId="30" fillId="8" borderId="73">
      <alignment horizontal="right" vertical="center"/>
    </xf>
    <xf numFmtId="170" fontId="32" fillId="82" borderId="73" applyNumberFormat="0" applyFont="0" applyBorder="0" applyAlignment="0" applyProtection="0">
      <alignment horizontal="right" vertical="center"/>
    </xf>
    <xf numFmtId="0" fontId="54" fillId="78" borderId="70" applyNumberFormat="0" applyAlignment="0" applyProtection="0"/>
    <xf numFmtId="0" fontId="53" fillId="78" borderId="70" applyNumberFormat="0" applyAlignment="0" applyProtection="0"/>
    <xf numFmtId="4" fontId="32" fillId="11" borderId="73"/>
    <xf numFmtId="0" fontId="13" fillId="0" borderId="33" applyNumberFormat="0" applyFill="0" applyAlignment="0" applyProtection="0"/>
    <xf numFmtId="0" fontId="41" fillId="0" borderId="0" applyNumberFormat="0" applyFill="0" applyBorder="0" applyAlignment="0" applyProtection="0"/>
    <xf numFmtId="0" fontId="39" fillId="38" borderId="31" applyNumberFormat="0" applyAlignment="0" applyProtection="0"/>
    <xf numFmtId="0" fontId="38" fillId="38" borderId="32" applyNumberFormat="0" applyAlignment="0" applyProtection="0"/>
    <xf numFmtId="0" fontId="32" fillId="0" borderId="76">
      <alignment horizontal="left" vertical="center" wrapText="1" indent="2"/>
    </xf>
    <xf numFmtId="0" fontId="58" fillId="0" borderId="71" applyNumberFormat="0" applyFill="0" applyAlignment="0" applyProtection="0"/>
    <xf numFmtId="0" fontId="58" fillId="0" borderId="71" applyNumberFormat="0" applyFill="0" applyAlignment="0" applyProtection="0"/>
    <xf numFmtId="0" fontId="48" fillId="81" borderId="72" applyNumberFormat="0" applyFont="0" applyAlignment="0" applyProtection="0"/>
    <xf numFmtId="0" fontId="33" fillId="81" borderId="72" applyNumberFormat="0" applyFont="0" applyAlignment="0" applyProtection="0"/>
    <xf numFmtId="0" fontId="70" fillId="78" borderId="77" applyNumberFormat="0" applyAlignment="0" applyProtection="0"/>
    <xf numFmtId="49" fontId="32" fillId="0" borderId="74" applyNumberFormat="0" applyFont="0" applyFill="0" applyBorder="0" applyProtection="0">
      <alignment horizontal="left" vertical="center" indent="5"/>
    </xf>
    <xf numFmtId="4" fontId="30" fillId="8" borderId="73">
      <alignment horizontal="right" vertical="center"/>
    </xf>
    <xf numFmtId="0" fontId="73" fillId="0" borderId="71" applyNumberFormat="0" applyFill="0" applyAlignment="0" applyProtection="0"/>
    <xf numFmtId="0" fontId="32" fillId="0" borderId="76">
      <alignment horizontal="left" vertical="center" wrapText="1" indent="2"/>
    </xf>
    <xf numFmtId="0" fontId="73" fillId="0" borderId="71" applyNumberFormat="0" applyFill="0" applyAlignment="0" applyProtection="0"/>
    <xf numFmtId="0" fontId="32" fillId="9" borderId="76">
      <alignment horizontal="left" vertical="center" wrapText="1" indent="2"/>
    </xf>
    <xf numFmtId="0" fontId="66" fillId="65" borderId="70" applyNumberFormat="0" applyAlignment="0" applyProtection="0"/>
    <xf numFmtId="4" fontId="32" fillId="0" borderId="73">
      <alignment horizontal="right" vertical="center"/>
    </xf>
    <xf numFmtId="0" fontId="33" fillId="81" borderId="72" applyNumberFormat="0" applyFont="0" applyAlignment="0" applyProtection="0"/>
    <xf numFmtId="0" fontId="53" fillId="78" borderId="70" applyNumberFormat="0" applyAlignment="0" applyProtection="0"/>
    <xf numFmtId="0" fontId="32" fillId="11" borderId="73"/>
    <xf numFmtId="0" fontId="5" fillId="39" borderId="0" applyNumberFormat="0" applyBorder="0" applyAlignment="0" applyProtection="0"/>
    <xf numFmtId="0" fontId="32" fillId="9" borderId="76">
      <alignment horizontal="left" vertical="center" wrapText="1" indent="2"/>
    </xf>
    <xf numFmtId="0" fontId="51" fillId="78" borderId="77" applyNumberFormat="0" applyAlignment="0" applyProtection="0"/>
    <xf numFmtId="49" fontId="32" fillId="0" borderId="73" applyNumberFormat="0" applyFont="0" applyFill="0" applyBorder="0" applyProtection="0">
      <alignment horizontal="left" vertical="center" indent="2"/>
    </xf>
    <xf numFmtId="0" fontId="30" fillId="9" borderId="73">
      <alignment horizontal="right" vertical="center"/>
    </xf>
    <xf numFmtId="0" fontId="32" fillId="9" borderId="76">
      <alignment horizontal="left" vertical="center" wrapText="1" indent="2"/>
    </xf>
    <xf numFmtId="4" fontId="30" fillId="9" borderId="75">
      <alignment horizontal="right" vertical="center"/>
    </xf>
    <xf numFmtId="0" fontId="5" fillId="39" borderId="0" applyNumberFormat="0" applyBorder="0" applyAlignment="0" applyProtection="0"/>
    <xf numFmtId="0" fontId="66" fillId="65" borderId="70" applyNumberFormat="0" applyAlignment="0" applyProtection="0"/>
    <xf numFmtId="4" fontId="30" fillId="8" borderId="73">
      <alignment horizontal="right" vertical="center"/>
    </xf>
    <xf numFmtId="0" fontId="57" fillId="65" borderId="70" applyNumberFormat="0" applyAlignment="0" applyProtection="0"/>
    <xf numFmtId="0" fontId="32" fillId="11" borderId="73"/>
    <xf numFmtId="0" fontId="44" fillId="8" borderId="73">
      <alignment horizontal="right" vertical="center"/>
    </xf>
    <xf numFmtId="0" fontId="30" fillId="9" borderId="73">
      <alignment horizontal="right" vertical="center"/>
    </xf>
    <xf numFmtId="0" fontId="32" fillId="9" borderId="76">
      <alignment horizontal="left" vertical="center" wrapText="1" indent="2"/>
    </xf>
    <xf numFmtId="4" fontId="30" fillId="9" borderId="74">
      <alignment horizontal="right" vertical="center"/>
    </xf>
    <xf numFmtId="0" fontId="73" fillId="0" borderId="71" applyNumberFormat="0" applyFill="0" applyAlignment="0" applyProtection="0"/>
    <xf numFmtId="0" fontId="32" fillId="0" borderId="76">
      <alignment horizontal="left" vertical="center" wrapText="1" indent="2"/>
    </xf>
    <xf numFmtId="4" fontId="32" fillId="0" borderId="73" applyFill="0" applyBorder="0" applyProtection="0">
      <alignment horizontal="right" vertical="center"/>
    </xf>
    <xf numFmtId="0" fontId="54" fillId="78" borderId="70" applyNumberFormat="0" applyAlignment="0" applyProtection="0"/>
    <xf numFmtId="0" fontId="44" fillId="8" borderId="73">
      <alignment horizontal="right" vertical="center"/>
    </xf>
    <xf numFmtId="4" fontId="30" fillId="9" borderId="73">
      <alignment horizontal="right" vertical="center"/>
    </xf>
    <xf numFmtId="0" fontId="66" fillId="65" borderId="70" applyNumberFormat="0" applyAlignment="0" applyProtection="0"/>
    <xf numFmtId="4" fontId="44" fillId="8" borderId="73">
      <alignment horizontal="right" vertical="center"/>
    </xf>
    <xf numFmtId="0" fontId="32" fillId="8" borderId="74">
      <alignment horizontal="left" vertical="center"/>
    </xf>
    <xf numFmtId="0" fontId="48" fillId="81" borderId="72" applyNumberFormat="0" applyFont="0" applyAlignment="0" applyProtection="0"/>
    <xf numFmtId="0" fontId="70" fillId="78" borderId="77" applyNumberFormat="0" applyAlignment="0" applyProtection="0"/>
    <xf numFmtId="0" fontId="41" fillId="0" borderId="0" applyNumberFormat="0" applyFill="0" applyBorder="0" applyAlignment="0" applyProtection="0"/>
    <xf numFmtId="0" fontId="73" fillId="0" borderId="71" applyNumberFormat="0" applyFill="0" applyAlignment="0" applyProtection="0"/>
    <xf numFmtId="0" fontId="5" fillId="39" borderId="0" applyNumberFormat="0" applyBorder="0" applyAlignment="0" applyProtection="0"/>
    <xf numFmtId="0" fontId="42" fillId="44" borderId="0" applyNumberFormat="0" applyBorder="0" applyAlignment="0" applyProtection="0"/>
    <xf numFmtId="0" fontId="53" fillId="78" borderId="70" applyNumberFormat="0" applyAlignment="0" applyProtection="0"/>
    <xf numFmtId="0" fontId="30" fillId="8" borderId="73">
      <alignment horizontal="right" vertical="center"/>
    </xf>
    <xf numFmtId="0" fontId="66" fillId="65" borderId="70" applyNumberFormat="0" applyAlignment="0" applyProtection="0"/>
    <xf numFmtId="0" fontId="32" fillId="0" borderId="76">
      <alignment horizontal="left" vertical="center" wrapText="1" indent="2"/>
    </xf>
    <xf numFmtId="0" fontId="30" fillId="9" borderId="75">
      <alignment horizontal="right" vertical="center"/>
    </xf>
    <xf numFmtId="0" fontId="48" fillId="81" borderId="72" applyNumberFormat="0" applyFont="0" applyAlignment="0" applyProtection="0"/>
    <xf numFmtId="0" fontId="42" fillId="56" borderId="0" applyNumberFormat="0" applyBorder="0" applyAlignment="0" applyProtection="0"/>
    <xf numFmtId="49" fontId="31" fillId="0" borderId="73" applyNumberFormat="0" applyFill="0" applyBorder="0" applyProtection="0">
      <alignment horizontal="left" vertical="center"/>
    </xf>
    <xf numFmtId="0" fontId="33" fillId="81" borderId="72" applyNumberFormat="0" applyFont="0" applyAlignment="0" applyProtection="0"/>
    <xf numFmtId="0" fontId="42" fillId="53" borderId="0" applyNumberFormat="0" applyBorder="0" applyAlignment="0" applyProtection="0"/>
    <xf numFmtId="0" fontId="30" fillId="8" borderId="73">
      <alignment horizontal="right" vertical="center"/>
    </xf>
    <xf numFmtId="4" fontId="30" fillId="8" borderId="73">
      <alignment horizontal="right" vertical="center"/>
    </xf>
    <xf numFmtId="0" fontId="44" fillId="8" borderId="73">
      <alignment horizontal="right" vertical="center"/>
    </xf>
    <xf numFmtId="4" fontId="44" fillId="8" borderId="73">
      <alignment horizontal="right" vertical="center"/>
    </xf>
    <xf numFmtId="0" fontId="30" fillId="9" borderId="73">
      <alignment horizontal="right" vertical="center"/>
    </xf>
    <xf numFmtId="4" fontId="30" fillId="9" borderId="73">
      <alignment horizontal="right" vertical="center"/>
    </xf>
    <xf numFmtId="0" fontId="30" fillId="9" borderId="73">
      <alignment horizontal="right" vertical="center"/>
    </xf>
    <xf numFmtId="4" fontId="30" fillId="9" borderId="73">
      <alignment horizontal="right" vertical="center"/>
    </xf>
    <xf numFmtId="0" fontId="30" fillId="9" borderId="74">
      <alignment horizontal="right" vertical="center"/>
    </xf>
    <xf numFmtId="4" fontId="30" fillId="9" borderId="74">
      <alignment horizontal="right" vertical="center"/>
    </xf>
    <xf numFmtId="0" fontId="30" fillId="9" borderId="75">
      <alignment horizontal="right" vertical="center"/>
    </xf>
    <xf numFmtId="4" fontId="30" fillId="9" borderId="75">
      <alignment horizontal="right" vertical="center"/>
    </xf>
    <xf numFmtId="0" fontId="54" fillId="78" borderId="70" applyNumberFormat="0" applyAlignment="0" applyProtection="0"/>
    <xf numFmtId="0" fontId="32" fillId="9" borderId="76">
      <alignment horizontal="left" vertical="center" wrapText="1" indent="2"/>
    </xf>
    <xf numFmtId="0" fontId="32" fillId="0" borderId="76">
      <alignment horizontal="left" vertical="center" wrapText="1" indent="2"/>
    </xf>
    <xf numFmtId="0" fontId="32" fillId="8" borderId="74">
      <alignment horizontal="left" vertical="center"/>
    </xf>
    <xf numFmtId="4" fontId="32" fillId="0" borderId="73" applyFill="0" applyBorder="0" applyProtection="0">
      <alignment horizontal="right" vertical="center"/>
    </xf>
    <xf numFmtId="0" fontId="66" fillId="65" borderId="70" applyNumberFormat="0" applyAlignment="0" applyProtection="0"/>
    <xf numFmtId="0" fontId="32" fillId="0" borderId="73">
      <alignment horizontal="right" vertical="center"/>
    </xf>
    <xf numFmtId="4" fontId="32" fillId="0" borderId="73">
      <alignment horizontal="right" vertical="center"/>
    </xf>
    <xf numFmtId="49" fontId="32" fillId="0" borderId="73" applyNumberFormat="0" applyFont="0" applyFill="0" applyBorder="0" applyProtection="0">
      <alignment horizontal="left" vertical="center" indent="2"/>
    </xf>
    <xf numFmtId="0" fontId="32" fillId="0" borderId="73" applyNumberFormat="0" applyFill="0" applyAlignment="0" applyProtection="0"/>
    <xf numFmtId="0" fontId="70" fillId="78" borderId="77" applyNumberFormat="0" applyAlignment="0" applyProtection="0"/>
    <xf numFmtId="170" fontId="32" fillId="82" borderId="73" applyNumberFormat="0" applyFont="0" applyBorder="0" applyAlignment="0" applyProtection="0">
      <alignment horizontal="right" vertical="center"/>
    </xf>
    <xf numFmtId="0" fontId="32" fillId="11" borderId="73"/>
    <xf numFmtId="4" fontId="32" fillId="11" borderId="73"/>
    <xf numFmtId="0" fontId="73" fillId="0" borderId="71" applyNumberFormat="0" applyFill="0" applyAlignment="0" applyProtection="0"/>
    <xf numFmtId="0" fontId="51" fillId="78" borderId="77" applyNumberFormat="0" applyAlignment="0" applyProtection="0"/>
    <xf numFmtId="0" fontId="5" fillId="42" borderId="0" applyNumberFormat="0" applyBorder="0" applyAlignment="0" applyProtection="0"/>
    <xf numFmtId="0" fontId="5" fillId="54" borderId="0" applyNumberFormat="0" applyBorder="0" applyAlignment="0" applyProtection="0"/>
    <xf numFmtId="0" fontId="30" fillId="9" borderId="74">
      <alignment horizontal="right" vertical="center"/>
    </xf>
    <xf numFmtId="0" fontId="73" fillId="0" borderId="71" applyNumberFormat="0" applyFill="0" applyAlignment="0" applyProtection="0"/>
    <xf numFmtId="0" fontId="39" fillId="38" borderId="31" applyNumberFormat="0" applyAlignment="0" applyProtection="0"/>
    <xf numFmtId="0" fontId="48" fillId="81" borderId="72" applyNumberFormat="0" applyFont="0" applyAlignment="0" applyProtection="0"/>
    <xf numFmtId="4" fontId="32" fillId="0" borderId="73" applyFill="0" applyBorder="0" applyProtection="0">
      <alignment horizontal="right" vertical="center"/>
    </xf>
    <xf numFmtId="0" fontId="5" fillId="54" borderId="0" applyNumberFormat="0" applyBorder="0" applyAlignment="0" applyProtection="0"/>
    <xf numFmtId="0" fontId="5" fillId="40" borderId="0" applyNumberFormat="0" applyBorder="0" applyAlignment="0" applyProtection="0"/>
    <xf numFmtId="4" fontId="30" fillId="9" borderId="75">
      <alignment horizontal="right" vertical="center"/>
    </xf>
    <xf numFmtId="0" fontId="5" fillId="43" borderId="0" applyNumberFormat="0" applyBorder="0" applyAlignment="0" applyProtection="0"/>
    <xf numFmtId="0" fontId="30" fillId="9" borderId="73">
      <alignment horizontal="right" vertical="center"/>
    </xf>
    <xf numFmtId="0" fontId="70" fillId="78" borderId="77" applyNumberFormat="0" applyAlignment="0" applyProtection="0"/>
    <xf numFmtId="0" fontId="5" fillId="42" borderId="0" applyNumberFormat="0" applyBorder="0" applyAlignment="0" applyProtection="0"/>
    <xf numFmtId="0" fontId="53" fillId="78" borderId="70" applyNumberFormat="0" applyAlignment="0" applyProtection="0"/>
    <xf numFmtId="0" fontId="73" fillId="0" borderId="71" applyNumberFormat="0" applyFill="0" applyAlignment="0" applyProtection="0"/>
    <xf numFmtId="4" fontId="30" fillId="9" borderId="73">
      <alignment horizontal="right" vertical="center"/>
    </xf>
    <xf numFmtId="0" fontId="42" fillId="47" borderId="0" applyNumberFormat="0" applyBorder="0" applyAlignment="0" applyProtection="0"/>
    <xf numFmtId="0" fontId="32" fillId="0" borderId="73" applyNumberFormat="0" applyFill="0" applyAlignment="0" applyProtection="0"/>
    <xf numFmtId="0" fontId="5" fillId="48" borderId="0" applyNumberFormat="0" applyBorder="0" applyAlignment="0" applyProtection="0"/>
    <xf numFmtId="0" fontId="73" fillId="0" borderId="71" applyNumberFormat="0" applyFill="0" applyAlignment="0" applyProtection="0"/>
    <xf numFmtId="4" fontId="32" fillId="0" borderId="73">
      <alignment horizontal="right" vertical="center"/>
    </xf>
    <xf numFmtId="4" fontId="30" fillId="9" borderId="75">
      <alignment horizontal="right" vertical="center"/>
    </xf>
    <xf numFmtId="0" fontId="44" fillId="8" borderId="73">
      <alignment horizontal="right" vertical="center"/>
    </xf>
    <xf numFmtId="0" fontId="33" fillId="81" borderId="72" applyNumberFormat="0" applyFont="0" applyAlignment="0" applyProtection="0"/>
    <xf numFmtId="0" fontId="5" fillId="51" borderId="0" applyNumberFormat="0" applyBorder="0" applyAlignment="0" applyProtection="0"/>
    <xf numFmtId="0" fontId="66" fillId="65" borderId="70" applyNumberFormat="0" applyAlignment="0" applyProtection="0"/>
    <xf numFmtId="4" fontId="44" fillId="8" borderId="73">
      <alignment horizontal="right" vertical="center"/>
    </xf>
    <xf numFmtId="0" fontId="32" fillId="0" borderId="76">
      <alignment horizontal="left" vertical="center" wrapText="1" indent="2"/>
    </xf>
    <xf numFmtId="0" fontId="70" fillId="78" borderId="77" applyNumberFormat="0" applyAlignment="0" applyProtection="0"/>
    <xf numFmtId="0" fontId="48" fillId="81" borderId="72" applyNumberFormat="0" applyFont="0" applyAlignment="0" applyProtection="0"/>
    <xf numFmtId="0" fontId="57" fillId="65" borderId="70" applyNumberFormat="0" applyAlignment="0" applyProtection="0"/>
    <xf numFmtId="49" fontId="31" fillId="0" borderId="73" applyNumberFormat="0" applyFill="0" applyBorder="0" applyProtection="0">
      <alignment horizontal="left" vertical="center"/>
    </xf>
    <xf numFmtId="4" fontId="30" fillId="8" borderId="73">
      <alignment horizontal="right" vertical="center"/>
    </xf>
    <xf numFmtId="0" fontId="73" fillId="0" borderId="71" applyNumberFormat="0" applyFill="0" applyAlignment="0" applyProtection="0"/>
    <xf numFmtId="0" fontId="5" fillId="45" borderId="0" applyNumberFormat="0" applyBorder="0" applyAlignment="0" applyProtection="0"/>
    <xf numFmtId="0" fontId="70" fillId="78" borderId="77" applyNumberFormat="0" applyAlignment="0" applyProtection="0"/>
    <xf numFmtId="0" fontId="66" fillId="65" borderId="70" applyNumberFormat="0" applyAlignment="0" applyProtection="0"/>
    <xf numFmtId="0" fontId="5" fillId="43" borderId="0" applyNumberFormat="0" applyBorder="0" applyAlignment="0" applyProtection="0"/>
    <xf numFmtId="0" fontId="42" fillId="53" borderId="0" applyNumberFormat="0" applyBorder="0" applyAlignment="0" applyProtection="0"/>
    <xf numFmtId="0" fontId="5" fillId="39" borderId="0" applyNumberFormat="0" applyBorder="0" applyAlignment="0" applyProtection="0"/>
    <xf numFmtId="49" fontId="31" fillId="0" borderId="73" applyNumberFormat="0" applyFill="0" applyBorder="0" applyProtection="0">
      <alignment horizontal="left" vertical="center"/>
    </xf>
    <xf numFmtId="0" fontId="73" fillId="0" borderId="71" applyNumberFormat="0" applyFill="0" applyAlignment="0" applyProtection="0"/>
    <xf numFmtId="0" fontId="42" fillId="44" borderId="0" applyNumberFormat="0" applyBorder="0" applyAlignment="0" applyProtection="0"/>
    <xf numFmtId="49" fontId="32" fillId="0" borderId="73" applyNumberFormat="0" applyFont="0" applyFill="0" applyBorder="0" applyProtection="0">
      <alignment horizontal="left" vertical="center" indent="2"/>
    </xf>
    <xf numFmtId="49" fontId="32" fillId="0" borderId="74" applyNumberFormat="0" applyFont="0" applyFill="0" applyBorder="0" applyProtection="0">
      <alignment horizontal="left" vertical="center" indent="5"/>
    </xf>
    <xf numFmtId="0" fontId="66" fillId="65" borderId="70" applyNumberFormat="0" applyAlignment="0" applyProtection="0"/>
    <xf numFmtId="0" fontId="32" fillId="8" borderId="74">
      <alignment horizontal="left" vertical="center"/>
    </xf>
    <xf numFmtId="0" fontId="54" fillId="78" borderId="70" applyNumberFormat="0" applyAlignment="0" applyProtection="0"/>
    <xf numFmtId="0" fontId="73" fillId="0" borderId="71" applyNumberFormat="0" applyFill="0" applyAlignment="0" applyProtection="0"/>
    <xf numFmtId="4" fontId="30" fillId="9" borderId="74">
      <alignment horizontal="right" vertical="center"/>
    </xf>
    <xf numFmtId="0" fontId="33" fillId="81" borderId="72" applyNumberFormat="0" applyFont="0" applyAlignment="0" applyProtection="0"/>
    <xf numFmtId="4" fontId="32" fillId="0" borderId="73" applyFill="0" applyBorder="0" applyProtection="0">
      <alignment horizontal="right" vertical="center"/>
    </xf>
    <xf numFmtId="49" fontId="31" fillId="0" borderId="73" applyNumberFormat="0" applyFill="0" applyBorder="0" applyProtection="0">
      <alignment horizontal="left" vertical="center"/>
    </xf>
    <xf numFmtId="4" fontId="30" fillId="9" borderId="75">
      <alignment horizontal="right" vertical="center"/>
    </xf>
    <xf numFmtId="0" fontId="42" fillId="56" borderId="0" applyNumberFormat="0" applyBorder="0" applyAlignment="0" applyProtection="0"/>
    <xf numFmtId="0" fontId="73" fillId="0" borderId="71" applyNumberFormat="0" applyFill="0" applyAlignment="0" applyProtection="0"/>
    <xf numFmtId="0" fontId="57" fillId="65" borderId="70" applyNumberFormat="0" applyAlignment="0" applyProtection="0"/>
    <xf numFmtId="0" fontId="58" fillId="0" borderId="71" applyNumberFormat="0" applyFill="0" applyAlignment="0" applyProtection="0"/>
    <xf numFmtId="0" fontId="48" fillId="81" borderId="72" applyNumberFormat="0" applyFont="0" applyAlignment="0" applyProtection="0"/>
    <xf numFmtId="0" fontId="73" fillId="0" borderId="71" applyNumberFormat="0" applyFill="0" applyAlignment="0" applyProtection="0"/>
    <xf numFmtId="0" fontId="42" fillId="47" borderId="0" applyNumberFormat="0" applyBorder="0" applyAlignment="0" applyProtection="0"/>
    <xf numFmtId="0" fontId="48" fillId="81" borderId="72" applyNumberFormat="0" applyFont="0" applyAlignment="0" applyProtection="0"/>
    <xf numFmtId="0" fontId="32" fillId="0" borderId="73" applyNumberFormat="0" applyFill="0" applyAlignment="0" applyProtection="0"/>
    <xf numFmtId="49" fontId="32" fillId="0" borderId="74" applyNumberFormat="0" applyFont="0" applyFill="0" applyBorder="0" applyProtection="0">
      <alignment horizontal="left" vertical="center" indent="5"/>
    </xf>
    <xf numFmtId="0" fontId="32" fillId="0" borderId="73" applyNumberFormat="0" applyFill="0" applyAlignment="0" applyProtection="0"/>
    <xf numFmtId="4" fontId="32" fillId="0" borderId="73">
      <alignment horizontal="right" vertical="center"/>
    </xf>
    <xf numFmtId="4" fontId="32" fillId="0" borderId="73">
      <alignment horizontal="right" vertical="center"/>
    </xf>
    <xf numFmtId="0" fontId="30" fillId="9" borderId="73">
      <alignment horizontal="right" vertical="center"/>
    </xf>
    <xf numFmtId="0" fontId="32" fillId="9" borderId="76">
      <alignment horizontal="left" vertical="center" wrapText="1" indent="2"/>
    </xf>
    <xf numFmtId="0" fontId="66" fillId="65" borderId="70" applyNumberFormat="0" applyAlignment="0" applyProtection="0"/>
    <xf numFmtId="0" fontId="32" fillId="0" borderId="73">
      <alignment horizontal="right" vertical="center"/>
    </xf>
    <xf numFmtId="0" fontId="51" fillId="78" borderId="77" applyNumberFormat="0" applyAlignment="0" applyProtection="0"/>
    <xf numFmtId="0" fontId="53" fillId="78" borderId="70" applyNumberFormat="0" applyAlignment="0" applyProtection="0"/>
    <xf numFmtId="0" fontId="58" fillId="0" borderId="71" applyNumberFormat="0" applyFill="0" applyAlignment="0" applyProtection="0"/>
    <xf numFmtId="170" fontId="32" fillId="82" borderId="73" applyNumberFormat="0" applyFont="0" applyBorder="0" applyAlignment="0" applyProtection="0">
      <alignment horizontal="right" vertical="center"/>
    </xf>
    <xf numFmtId="0" fontId="38" fillId="38" borderId="32" applyNumberFormat="0" applyAlignment="0" applyProtection="0"/>
    <xf numFmtId="0" fontId="30" fillId="9" borderId="75">
      <alignment horizontal="right" vertical="center"/>
    </xf>
    <xf numFmtId="0" fontId="54" fillId="78" borderId="70" applyNumberFormat="0" applyAlignment="0" applyProtection="0"/>
    <xf numFmtId="0" fontId="53" fillId="78" borderId="70" applyNumberFormat="0" applyAlignment="0" applyProtection="0"/>
    <xf numFmtId="0" fontId="73" fillId="0" borderId="71" applyNumberFormat="0" applyFill="0" applyAlignment="0" applyProtection="0"/>
    <xf numFmtId="0" fontId="73" fillId="0" borderId="71" applyNumberFormat="0" applyFill="0" applyAlignment="0" applyProtection="0"/>
    <xf numFmtId="0" fontId="33" fillId="81" borderId="72" applyNumberFormat="0" applyFont="0" applyAlignment="0" applyProtection="0"/>
    <xf numFmtId="0" fontId="42" fillId="53" borderId="0" applyNumberFormat="0" applyBorder="0" applyAlignment="0" applyProtection="0"/>
    <xf numFmtId="0" fontId="30" fillId="9" borderId="75">
      <alignment horizontal="right" vertical="center"/>
    </xf>
    <xf numFmtId="0" fontId="5" fillId="51" borderId="0" applyNumberFormat="0" applyBorder="0" applyAlignment="0" applyProtection="0"/>
    <xf numFmtId="0" fontId="30" fillId="9" borderId="74">
      <alignment horizontal="right" vertical="center"/>
    </xf>
    <xf numFmtId="4" fontId="30" fillId="8" borderId="73">
      <alignment horizontal="right" vertical="center"/>
    </xf>
    <xf numFmtId="4" fontId="30" fillId="9" borderId="73">
      <alignment horizontal="right" vertical="center"/>
    </xf>
    <xf numFmtId="0" fontId="40" fillId="0" borderId="0" applyNumberFormat="0" applyFill="0" applyBorder="0" applyAlignment="0" applyProtection="0"/>
    <xf numFmtId="4" fontId="30" fillId="9" borderId="73">
      <alignment horizontal="right" vertical="center"/>
    </xf>
    <xf numFmtId="0" fontId="57" fillId="65" borderId="70" applyNumberFormat="0" applyAlignment="0" applyProtection="0"/>
    <xf numFmtId="0" fontId="30" fillId="9" borderId="73">
      <alignment horizontal="right" vertical="center"/>
    </xf>
    <xf numFmtId="4" fontId="30" fillId="9" borderId="73">
      <alignment horizontal="right" vertical="center"/>
    </xf>
    <xf numFmtId="0" fontId="70" fillId="78" borderId="77" applyNumberFormat="0" applyAlignment="0" applyProtection="0"/>
    <xf numFmtId="4" fontId="30" fillId="9" borderId="73">
      <alignment horizontal="right" vertical="center"/>
    </xf>
    <xf numFmtId="0" fontId="32" fillId="0" borderId="73">
      <alignment horizontal="right" vertical="center"/>
    </xf>
    <xf numFmtId="0" fontId="5" fillId="40" borderId="0" applyNumberFormat="0" applyBorder="0" applyAlignment="0" applyProtection="0"/>
    <xf numFmtId="0" fontId="42" fillId="41" borderId="0" applyNumberFormat="0" applyBorder="0" applyAlignment="0" applyProtection="0"/>
    <xf numFmtId="0" fontId="40" fillId="0" borderId="0" applyNumberFormat="0" applyFill="0" applyBorder="0" applyAlignment="0" applyProtection="0"/>
    <xf numFmtId="0" fontId="32" fillId="0" borderId="76">
      <alignment horizontal="left" vertical="center" wrapText="1" indent="2"/>
    </xf>
    <xf numFmtId="0" fontId="32" fillId="11" borderId="73"/>
    <xf numFmtId="4" fontId="32" fillId="0" borderId="73" applyFill="0" applyBorder="0" applyProtection="0">
      <alignment horizontal="right" vertical="center"/>
    </xf>
    <xf numFmtId="0" fontId="54" fillId="78" borderId="70" applyNumberFormat="0" applyAlignment="0" applyProtection="0"/>
    <xf numFmtId="0" fontId="32" fillId="9" borderId="76">
      <alignment horizontal="left" vertical="center" wrapText="1" indent="2"/>
    </xf>
    <xf numFmtId="0" fontId="32" fillId="0" borderId="76">
      <alignment horizontal="left" vertical="center" wrapText="1" indent="2"/>
    </xf>
    <xf numFmtId="0" fontId="58" fillId="0" borderId="71" applyNumberFormat="0" applyFill="0" applyAlignment="0" applyProtection="0"/>
    <xf numFmtId="0" fontId="66" fillId="65" borderId="70" applyNumberFormat="0" applyAlignment="0" applyProtection="0"/>
    <xf numFmtId="0" fontId="32" fillId="0" borderId="73">
      <alignment horizontal="right" vertical="center"/>
    </xf>
    <xf numFmtId="49" fontId="32" fillId="0" borderId="73" applyNumberFormat="0" applyFont="0" applyFill="0" applyBorder="0" applyProtection="0">
      <alignment horizontal="left" vertical="center" indent="2"/>
    </xf>
    <xf numFmtId="0" fontId="53" fillId="78" borderId="70" applyNumberFormat="0" applyAlignment="0" applyProtection="0"/>
    <xf numFmtId="0" fontId="32" fillId="0" borderId="73">
      <alignment horizontal="right" vertical="center"/>
    </xf>
    <xf numFmtId="0" fontId="30" fillId="8" borderId="73">
      <alignment horizontal="right" vertical="center"/>
    </xf>
    <xf numFmtId="0" fontId="42" fillId="44" borderId="0" applyNumberFormat="0" applyBorder="0" applyAlignment="0" applyProtection="0"/>
    <xf numFmtId="4" fontId="32" fillId="0" borderId="73">
      <alignment horizontal="right" vertical="center"/>
    </xf>
    <xf numFmtId="170" fontId="32" fillId="82" borderId="73" applyNumberFormat="0" applyFont="0" applyBorder="0" applyAlignment="0" applyProtection="0">
      <alignment horizontal="right" vertical="center"/>
    </xf>
    <xf numFmtId="4" fontId="44" fillId="8" borderId="73">
      <alignment horizontal="right" vertical="center"/>
    </xf>
    <xf numFmtId="4" fontId="30" fillId="9" borderId="74">
      <alignment horizontal="right" vertical="center"/>
    </xf>
    <xf numFmtId="4" fontId="30" fillId="8" borderId="73">
      <alignment horizontal="right" vertical="center"/>
    </xf>
    <xf numFmtId="0" fontId="58" fillId="0" borderId="71" applyNumberFormat="0" applyFill="0" applyAlignment="0" applyProtection="0"/>
    <xf numFmtId="0" fontId="66" fillId="65" borderId="70" applyNumberFormat="0" applyAlignment="0" applyProtection="0"/>
    <xf numFmtId="0" fontId="32" fillId="11" borderId="73"/>
    <xf numFmtId="49" fontId="32" fillId="0" borderId="73" applyNumberFormat="0" applyFont="0" applyFill="0" applyBorder="0" applyProtection="0">
      <alignment horizontal="left" vertical="center" indent="2"/>
    </xf>
    <xf numFmtId="4" fontId="44" fillId="8" borderId="73">
      <alignment horizontal="right" vertical="center"/>
    </xf>
    <xf numFmtId="0" fontId="70" fillId="78" borderId="77" applyNumberFormat="0" applyAlignment="0" applyProtection="0"/>
    <xf numFmtId="0" fontId="5" fillId="54" borderId="0" applyNumberFormat="0" applyBorder="0" applyAlignment="0" applyProtection="0"/>
    <xf numFmtId="49" fontId="31" fillId="0" borderId="73" applyNumberFormat="0" applyFill="0" applyBorder="0" applyProtection="0">
      <alignment horizontal="left" vertical="center"/>
    </xf>
    <xf numFmtId="0" fontId="5" fillId="45" borderId="0" applyNumberFormat="0" applyBorder="0" applyAlignment="0" applyProtection="0"/>
    <xf numFmtId="0" fontId="5" fillId="43" borderId="0" applyNumberFormat="0" applyBorder="0" applyAlignment="0" applyProtection="0"/>
    <xf numFmtId="0" fontId="5" fillId="55" borderId="0" applyNumberFormat="0" applyBorder="0" applyAlignment="0" applyProtection="0"/>
    <xf numFmtId="0" fontId="44" fillId="8" borderId="73">
      <alignment horizontal="right" vertical="center"/>
    </xf>
    <xf numFmtId="0" fontId="42" fillId="41" borderId="0" applyNumberFormat="0" applyBorder="0" applyAlignment="0" applyProtection="0"/>
    <xf numFmtId="0" fontId="42" fillId="56" borderId="0" applyNumberFormat="0" applyBorder="0" applyAlignment="0" applyProtection="0"/>
    <xf numFmtId="0" fontId="5" fillId="49" borderId="0" applyNumberFormat="0" applyBorder="0" applyAlignment="0" applyProtection="0"/>
    <xf numFmtId="0" fontId="5" fillId="51" borderId="0" applyNumberFormat="0" applyBorder="0" applyAlignment="0" applyProtection="0"/>
    <xf numFmtId="0" fontId="5" fillId="52" borderId="0" applyNumberFormat="0" applyBorder="0" applyAlignment="0" applyProtection="0"/>
    <xf numFmtId="0" fontId="42" fillId="50" borderId="0" applyNumberFormat="0" applyBorder="0" applyAlignment="0" applyProtection="0"/>
    <xf numFmtId="0" fontId="5" fillId="46" borderId="0" applyNumberFormat="0" applyBorder="0" applyAlignment="0" applyProtection="0"/>
    <xf numFmtId="0" fontId="42" fillId="47" borderId="0" applyNumberFormat="0" applyBorder="0" applyAlignment="0" applyProtection="0"/>
    <xf numFmtId="0" fontId="58" fillId="0" borderId="71" applyNumberFormat="0" applyFill="0" applyAlignment="0" applyProtection="0"/>
    <xf numFmtId="0" fontId="32" fillId="9" borderId="76">
      <alignment horizontal="left" vertical="center" wrapText="1" indent="2"/>
    </xf>
    <xf numFmtId="0" fontId="51" fillId="78" borderId="77" applyNumberFormat="0" applyAlignment="0" applyProtection="0"/>
    <xf numFmtId="4" fontId="30" fillId="9" borderId="73">
      <alignment horizontal="right" vertical="center"/>
    </xf>
    <xf numFmtId="0" fontId="32" fillId="11" borderId="73"/>
    <xf numFmtId="0" fontId="53" fillId="78" borderId="70" applyNumberFormat="0" applyAlignment="0" applyProtection="0"/>
    <xf numFmtId="0" fontId="30" fillId="8" borderId="73">
      <alignment horizontal="right" vertical="center"/>
    </xf>
    <xf numFmtId="0" fontId="32" fillId="0" borderId="73">
      <alignment horizontal="right" vertical="center"/>
    </xf>
    <xf numFmtId="0" fontId="73" fillId="0" borderId="71" applyNumberFormat="0" applyFill="0" applyAlignment="0" applyProtection="0"/>
    <xf numFmtId="0" fontId="32" fillId="8" borderId="74">
      <alignment horizontal="left" vertical="center"/>
    </xf>
    <xf numFmtId="0" fontId="66" fillId="65" borderId="70" applyNumberFormat="0" applyAlignment="0" applyProtection="0"/>
    <xf numFmtId="170" fontId="32" fillId="82" borderId="73" applyNumberFormat="0" applyFont="0" applyBorder="0" applyAlignment="0" applyProtection="0">
      <alignment horizontal="right" vertical="center"/>
    </xf>
    <xf numFmtId="0" fontId="48" fillId="81" borderId="72" applyNumberFormat="0" applyFont="0" applyAlignment="0" applyProtection="0"/>
    <xf numFmtId="0" fontId="32" fillId="0" borderId="76">
      <alignment horizontal="left" vertical="center" wrapText="1" indent="2"/>
    </xf>
    <xf numFmtId="4" fontId="32" fillId="11" borderId="73"/>
    <xf numFmtId="49" fontId="31" fillId="0" borderId="73" applyNumberFormat="0" applyFill="0" applyBorder="0" applyProtection="0">
      <alignment horizontal="left" vertical="center"/>
    </xf>
    <xf numFmtId="0" fontId="32" fillId="0" borderId="73">
      <alignment horizontal="right" vertical="center"/>
    </xf>
    <xf numFmtId="4" fontId="30" fillId="9" borderId="75">
      <alignment horizontal="right" vertical="center"/>
    </xf>
    <xf numFmtId="4" fontId="30" fillId="9" borderId="73">
      <alignment horizontal="right" vertical="center"/>
    </xf>
    <xf numFmtId="4" fontId="30" fillId="9" borderId="73">
      <alignment horizontal="right" vertical="center"/>
    </xf>
    <xf numFmtId="0" fontId="44" fillId="8" borderId="73">
      <alignment horizontal="right" vertical="center"/>
    </xf>
    <xf numFmtId="0" fontId="30" fillId="8" borderId="73">
      <alignment horizontal="right" vertical="center"/>
    </xf>
    <xf numFmtId="49" fontId="32" fillId="0" borderId="73" applyNumberFormat="0" applyFont="0" applyFill="0" applyBorder="0" applyProtection="0">
      <alignment horizontal="left" vertical="center" indent="2"/>
    </xf>
    <xf numFmtId="0" fontId="66" fillId="65" borderId="70" applyNumberFormat="0" applyAlignment="0" applyProtection="0"/>
    <xf numFmtId="0" fontId="51" fillId="78" borderId="77" applyNumberFormat="0" applyAlignment="0" applyProtection="0"/>
    <xf numFmtId="49" fontId="32" fillId="0" borderId="73" applyNumberFormat="0" applyFont="0" applyFill="0" applyBorder="0" applyProtection="0">
      <alignment horizontal="left" vertical="center" indent="2"/>
    </xf>
    <xf numFmtId="0" fontId="57" fillId="65" borderId="70" applyNumberFormat="0" applyAlignment="0" applyProtection="0"/>
    <xf numFmtId="4" fontId="32" fillId="0" borderId="73" applyFill="0" applyBorder="0" applyProtection="0">
      <alignment horizontal="right" vertical="center"/>
    </xf>
    <xf numFmtId="0" fontId="54" fillId="78" borderId="70" applyNumberFormat="0" applyAlignment="0" applyProtection="0"/>
    <xf numFmtId="0" fontId="73" fillId="0" borderId="71" applyNumberFormat="0" applyFill="0" applyAlignment="0" applyProtection="0"/>
    <xf numFmtId="0" fontId="70" fillId="78" borderId="77" applyNumberFormat="0" applyAlignment="0" applyProtection="0"/>
    <xf numFmtId="0" fontId="32" fillId="0" borderId="73" applyNumberFormat="0" applyFill="0" applyAlignment="0" applyProtection="0"/>
    <xf numFmtId="4" fontId="32" fillId="0" borderId="73">
      <alignment horizontal="right" vertical="center"/>
    </xf>
    <xf numFmtId="0" fontId="32" fillId="0" borderId="73">
      <alignment horizontal="right" vertical="center"/>
    </xf>
    <xf numFmtId="0" fontId="66" fillId="65" borderId="70" applyNumberFormat="0" applyAlignment="0" applyProtection="0"/>
    <xf numFmtId="0" fontId="51" fillId="78" borderId="77" applyNumberFormat="0" applyAlignment="0" applyProtection="0"/>
    <xf numFmtId="0" fontId="53" fillId="78" borderId="70" applyNumberFormat="0" applyAlignment="0" applyProtection="0"/>
    <xf numFmtId="0" fontId="32" fillId="9" borderId="76">
      <alignment horizontal="left" vertical="center" wrapText="1" indent="2"/>
    </xf>
    <xf numFmtId="0" fontId="54" fillId="78" borderId="70" applyNumberFormat="0" applyAlignment="0" applyProtection="0"/>
    <xf numFmtId="0" fontId="54" fillId="78" borderId="70" applyNumberFormat="0" applyAlignment="0" applyProtection="0"/>
    <xf numFmtId="4" fontId="30" fillId="9" borderId="74">
      <alignment horizontal="right" vertical="center"/>
    </xf>
    <xf numFmtId="0" fontId="30" fillId="9" borderId="74">
      <alignment horizontal="right" vertical="center"/>
    </xf>
    <xf numFmtId="0" fontId="30" fillId="9" borderId="73">
      <alignment horizontal="right" vertical="center"/>
    </xf>
    <xf numFmtId="4" fontId="44" fillId="8" borderId="73">
      <alignment horizontal="right" vertical="center"/>
    </xf>
    <xf numFmtId="0" fontId="57" fillId="65" borderId="70" applyNumberFormat="0" applyAlignment="0" applyProtection="0"/>
    <xf numFmtId="0" fontId="58" fillId="0" borderId="71" applyNumberFormat="0" applyFill="0" applyAlignment="0" applyProtection="0"/>
    <xf numFmtId="0" fontId="73" fillId="0" borderId="71" applyNumberFormat="0" applyFill="0" applyAlignment="0" applyProtection="0"/>
    <xf numFmtId="0" fontId="48" fillId="81" borderId="72" applyNumberFormat="0" applyFont="0" applyAlignment="0" applyProtection="0"/>
    <xf numFmtId="0" fontId="66" fillId="65" borderId="70" applyNumberFormat="0" applyAlignment="0" applyProtection="0"/>
    <xf numFmtId="49" fontId="31" fillId="0" borderId="73" applyNumberFormat="0" applyFill="0" applyBorder="0" applyProtection="0">
      <alignment horizontal="left" vertical="center"/>
    </xf>
    <xf numFmtId="0" fontId="32" fillId="9" borderId="76">
      <alignment horizontal="left" vertical="center" wrapText="1" indent="2"/>
    </xf>
    <xf numFmtId="0" fontId="54" fillId="78" borderId="70" applyNumberFormat="0" applyAlignment="0" applyProtection="0"/>
    <xf numFmtId="0" fontId="32" fillId="0" borderId="76">
      <alignment horizontal="left" vertical="center" wrapText="1" indent="2"/>
    </xf>
    <xf numFmtId="0" fontId="48" fillId="81" borderId="72" applyNumberFormat="0" applyFont="0" applyAlignment="0" applyProtection="0"/>
    <xf numFmtId="0" fontId="33" fillId="81" borderId="72" applyNumberFormat="0" applyFont="0" applyAlignment="0" applyProtection="0"/>
    <xf numFmtId="0" fontId="70" fillId="78" borderId="77" applyNumberFormat="0" applyAlignment="0" applyProtection="0"/>
    <xf numFmtId="0" fontId="73" fillId="0" borderId="71" applyNumberFormat="0" applyFill="0" applyAlignment="0" applyProtection="0"/>
    <xf numFmtId="4" fontId="32" fillId="11" borderId="73"/>
    <xf numFmtId="0" fontId="30" fillId="9" borderId="73">
      <alignment horizontal="right" vertical="center"/>
    </xf>
    <xf numFmtId="0" fontId="73" fillId="0" borderId="71" applyNumberFormat="0" applyFill="0" applyAlignment="0" applyProtection="0"/>
    <xf numFmtId="4" fontId="30" fillId="9" borderId="75">
      <alignment horizontal="right" vertical="center"/>
    </xf>
    <xf numFmtId="0" fontId="53" fillId="78" borderId="70" applyNumberFormat="0" applyAlignment="0" applyProtection="0"/>
    <xf numFmtId="0" fontId="30" fillId="9" borderId="74">
      <alignment horizontal="right" vertical="center"/>
    </xf>
    <xf numFmtId="0" fontId="54" fillId="78" borderId="70" applyNumberFormat="0" applyAlignment="0" applyProtection="0"/>
    <xf numFmtId="0" fontId="58" fillId="0" borderId="71" applyNumberFormat="0" applyFill="0" applyAlignment="0" applyProtection="0"/>
    <xf numFmtId="0" fontId="48" fillId="81" borderId="72" applyNumberFormat="0" applyFont="0" applyAlignment="0" applyProtection="0"/>
    <xf numFmtId="4" fontId="30" fillId="9" borderId="74">
      <alignment horizontal="right" vertical="center"/>
    </xf>
    <xf numFmtId="0" fontId="32" fillId="9" borderId="76">
      <alignment horizontal="left" vertical="center" wrapText="1" indent="2"/>
    </xf>
    <xf numFmtId="0" fontId="32" fillId="11" borderId="73"/>
    <xf numFmtId="170" fontId="32" fillId="82" borderId="73" applyNumberFormat="0" applyFont="0" applyBorder="0" applyAlignment="0" applyProtection="0">
      <alignment horizontal="right" vertical="center"/>
    </xf>
    <xf numFmtId="0" fontId="32" fillId="0" borderId="73" applyNumberFormat="0" applyFill="0" applyAlignment="0" applyProtection="0"/>
    <xf numFmtId="4" fontId="32" fillId="0" borderId="73" applyFill="0" applyBorder="0" applyProtection="0">
      <alignment horizontal="right" vertical="center"/>
    </xf>
    <xf numFmtId="4" fontId="30" fillId="8" borderId="73">
      <alignment horizontal="right" vertical="center"/>
    </xf>
    <xf numFmtId="0" fontId="58" fillId="0" borderId="71" applyNumberFormat="0" applyFill="0" applyAlignment="0" applyProtection="0"/>
    <xf numFmtId="49" fontId="31" fillId="0" borderId="73" applyNumberFormat="0" applyFill="0" applyBorder="0" applyProtection="0">
      <alignment horizontal="left" vertical="center"/>
    </xf>
    <xf numFmtId="49" fontId="32" fillId="0" borderId="74" applyNumberFormat="0" applyFont="0" applyFill="0" applyBorder="0" applyProtection="0">
      <alignment horizontal="left" vertical="center" indent="5"/>
    </xf>
    <xf numFmtId="0" fontId="32" fillId="8" borderId="74">
      <alignment horizontal="left" vertical="center"/>
    </xf>
    <xf numFmtId="0" fontId="54" fillId="78" borderId="70" applyNumberFormat="0" applyAlignment="0" applyProtection="0"/>
    <xf numFmtId="4" fontId="30" fillId="9" borderId="75">
      <alignment horizontal="right" vertical="center"/>
    </xf>
    <xf numFmtId="0" fontId="66" fillId="65" borderId="70" applyNumberFormat="0" applyAlignment="0" applyProtection="0"/>
    <xf numFmtId="0" fontId="66" fillId="65" borderId="70" applyNumberFormat="0" applyAlignment="0" applyProtection="0"/>
    <xf numFmtId="0" fontId="48" fillId="81" borderId="72" applyNumberFormat="0" applyFont="0" applyAlignment="0" applyProtection="0"/>
    <xf numFmtId="0" fontId="70" fillId="78" borderId="77" applyNumberFormat="0" applyAlignment="0" applyProtection="0"/>
    <xf numFmtId="0" fontId="73" fillId="0" borderId="71" applyNumberFormat="0" applyFill="0" applyAlignment="0" applyProtection="0"/>
    <xf numFmtId="0" fontId="30" fillId="9" borderId="73">
      <alignment horizontal="right" vertical="center"/>
    </xf>
    <xf numFmtId="0" fontId="33" fillId="81" borderId="72" applyNumberFormat="0" applyFont="0" applyAlignment="0" applyProtection="0"/>
    <xf numFmtId="4" fontId="32" fillId="0" borderId="73">
      <alignment horizontal="right" vertical="center"/>
    </xf>
    <xf numFmtId="0" fontId="73" fillId="0" borderId="71" applyNumberFormat="0" applyFill="0" applyAlignment="0" applyProtection="0"/>
    <xf numFmtId="0" fontId="30" fillId="9" borderId="73">
      <alignment horizontal="right" vertical="center"/>
    </xf>
    <xf numFmtId="0" fontId="30" fillId="9" borderId="73">
      <alignment horizontal="right" vertical="center"/>
    </xf>
    <xf numFmtId="4" fontId="44" fillId="8" borderId="73">
      <alignment horizontal="right" vertical="center"/>
    </xf>
    <xf numFmtId="0" fontId="30" fillId="8" borderId="73">
      <alignment horizontal="right" vertical="center"/>
    </xf>
    <xf numFmtId="4" fontId="30" fillId="8" borderId="73">
      <alignment horizontal="right" vertical="center"/>
    </xf>
    <xf numFmtId="0" fontId="44" fillId="8" borderId="73">
      <alignment horizontal="right" vertical="center"/>
    </xf>
    <xf numFmtId="4" fontId="44" fillId="8" borderId="73">
      <alignment horizontal="right" vertical="center"/>
    </xf>
    <xf numFmtId="0" fontId="30" fillId="9" borderId="73">
      <alignment horizontal="right" vertical="center"/>
    </xf>
    <xf numFmtId="4" fontId="30" fillId="9" borderId="73">
      <alignment horizontal="right" vertical="center"/>
    </xf>
    <xf numFmtId="0" fontId="30" fillId="9" borderId="73">
      <alignment horizontal="right" vertical="center"/>
    </xf>
    <xf numFmtId="4" fontId="30" fillId="9" borderId="73">
      <alignment horizontal="right" vertical="center"/>
    </xf>
    <xf numFmtId="0" fontId="30" fillId="9" borderId="74">
      <alignment horizontal="right" vertical="center"/>
    </xf>
    <xf numFmtId="4" fontId="30" fillId="9" borderId="74">
      <alignment horizontal="right" vertical="center"/>
    </xf>
    <xf numFmtId="0" fontId="30" fillId="9" borderId="75">
      <alignment horizontal="right" vertical="center"/>
    </xf>
    <xf numFmtId="4" fontId="30" fillId="9" borderId="75">
      <alignment horizontal="right" vertical="center"/>
    </xf>
    <xf numFmtId="0" fontId="54" fillId="78" borderId="70" applyNumberFormat="0" applyAlignment="0" applyProtection="0"/>
    <xf numFmtId="0" fontId="32" fillId="9" borderId="76">
      <alignment horizontal="left" vertical="center" wrapText="1" indent="2"/>
    </xf>
    <xf numFmtId="0" fontId="32" fillId="0" borderId="76">
      <alignment horizontal="left" vertical="center" wrapText="1" indent="2"/>
    </xf>
    <xf numFmtId="0" fontId="32" fillId="8" borderId="74">
      <alignment horizontal="left" vertical="center"/>
    </xf>
    <xf numFmtId="0" fontId="66" fillId="65" borderId="70" applyNumberFormat="0" applyAlignment="0" applyProtection="0"/>
    <xf numFmtId="0" fontId="32" fillId="0" borderId="73">
      <alignment horizontal="right" vertical="center"/>
    </xf>
    <xf numFmtId="4" fontId="32" fillId="0" borderId="73">
      <alignment horizontal="right" vertical="center"/>
    </xf>
    <xf numFmtId="0" fontId="32" fillId="0" borderId="73" applyNumberFormat="0" applyFill="0" applyAlignment="0" applyProtection="0"/>
    <xf numFmtId="0" fontId="70" fillId="78" borderId="77" applyNumberFormat="0" applyAlignment="0" applyProtection="0"/>
    <xf numFmtId="170" fontId="32" fillId="82" borderId="73" applyNumberFormat="0" applyFont="0" applyBorder="0" applyAlignment="0" applyProtection="0">
      <alignment horizontal="right" vertical="center"/>
    </xf>
    <xf numFmtId="0" fontId="32" fillId="11" borderId="73"/>
    <xf numFmtId="4" fontId="32" fillId="11" borderId="73"/>
    <xf numFmtId="0" fontId="73" fillId="0" borderId="71" applyNumberFormat="0" applyFill="0" applyAlignment="0" applyProtection="0"/>
    <xf numFmtId="0" fontId="33" fillId="81" borderId="72" applyNumberFormat="0" applyFont="0" applyAlignment="0" applyProtection="0"/>
    <xf numFmtId="0" fontId="48" fillId="81" borderId="72" applyNumberFormat="0" applyFont="0" applyAlignment="0" applyProtection="0"/>
    <xf numFmtId="0" fontId="32" fillId="0" borderId="73" applyNumberFormat="0" applyFill="0" applyAlignment="0" applyProtection="0"/>
    <xf numFmtId="0" fontId="58" fillId="0" borderId="71" applyNumberFormat="0" applyFill="0" applyAlignment="0" applyProtection="0"/>
    <xf numFmtId="0" fontId="73" fillId="0" borderId="71" applyNumberFormat="0" applyFill="0" applyAlignment="0" applyProtection="0"/>
    <xf numFmtId="0" fontId="57" fillId="65" borderId="70" applyNumberFormat="0" applyAlignment="0" applyProtection="0"/>
    <xf numFmtId="0" fontId="54" fillId="78" borderId="70" applyNumberFormat="0" applyAlignment="0" applyProtection="0"/>
    <xf numFmtId="4" fontId="44" fillId="8" borderId="73">
      <alignment horizontal="right" vertical="center"/>
    </xf>
    <xf numFmtId="0" fontId="30" fillId="8" borderId="73">
      <alignment horizontal="right" vertical="center"/>
    </xf>
    <xf numFmtId="170" fontId="32" fillId="82" borderId="73" applyNumberFormat="0" applyFont="0" applyBorder="0" applyAlignment="0" applyProtection="0">
      <alignment horizontal="right" vertical="center"/>
    </xf>
    <xf numFmtId="0" fontId="58" fillId="0" borderId="71" applyNumberFormat="0" applyFill="0" applyAlignment="0" applyProtection="0"/>
    <xf numFmtId="49" fontId="32" fillId="0" borderId="73" applyNumberFormat="0" applyFont="0" applyFill="0" applyBorder="0" applyProtection="0">
      <alignment horizontal="left" vertical="center" indent="2"/>
    </xf>
    <xf numFmtId="49" fontId="32" fillId="0" borderId="74" applyNumberFormat="0" applyFont="0" applyFill="0" applyBorder="0" applyProtection="0">
      <alignment horizontal="left" vertical="center" indent="5"/>
    </xf>
    <xf numFmtId="49" fontId="32" fillId="0" borderId="73" applyNumberFormat="0" applyFont="0" applyFill="0" applyBorder="0" applyProtection="0">
      <alignment horizontal="left" vertical="center" indent="2"/>
    </xf>
    <xf numFmtId="4" fontId="32" fillId="0" borderId="73" applyFill="0" applyBorder="0" applyProtection="0">
      <alignment horizontal="right" vertical="center"/>
    </xf>
    <xf numFmtId="49" fontId="31" fillId="0" borderId="73" applyNumberFormat="0" applyFill="0" applyBorder="0" applyProtection="0">
      <alignment horizontal="left" vertical="center"/>
    </xf>
    <xf numFmtId="0" fontId="32" fillId="0" borderId="76">
      <alignment horizontal="left" vertical="center" wrapText="1" indent="2"/>
    </xf>
    <xf numFmtId="0" fontId="70" fillId="78" borderId="77" applyNumberFormat="0" applyAlignment="0" applyProtection="0"/>
    <xf numFmtId="0" fontId="30" fillId="9" borderId="75">
      <alignment horizontal="right" vertical="center"/>
    </xf>
    <xf numFmtId="0" fontId="57" fillId="65" borderId="70" applyNumberFormat="0" applyAlignment="0" applyProtection="0"/>
    <xf numFmtId="0" fontId="30" fillId="9" borderId="75">
      <alignment horizontal="right" vertical="center"/>
    </xf>
    <xf numFmtId="4" fontId="30" fillId="9" borderId="73">
      <alignment horizontal="right" vertical="center"/>
    </xf>
    <xf numFmtId="0" fontId="30" fillId="9" borderId="73">
      <alignment horizontal="right" vertical="center"/>
    </xf>
    <xf numFmtId="0" fontId="51" fillId="78" borderId="77" applyNumberFormat="0" applyAlignment="0" applyProtection="0"/>
    <xf numFmtId="0" fontId="53" fillId="78" borderId="70" applyNumberFormat="0" applyAlignment="0" applyProtection="0"/>
    <xf numFmtId="0" fontId="58" fillId="0" borderId="71" applyNumberFormat="0" applyFill="0" applyAlignment="0" applyProtection="0"/>
    <xf numFmtId="0" fontId="32" fillId="11" borderId="73"/>
    <xf numFmtId="4" fontId="32" fillId="11" borderId="73"/>
    <xf numFmtId="4" fontId="30" fillId="9" borderId="73">
      <alignment horizontal="right" vertical="center"/>
    </xf>
    <xf numFmtId="0" fontId="44" fillId="8" borderId="73">
      <alignment horizontal="right" vertical="center"/>
    </xf>
    <xf numFmtId="0" fontId="57" fillId="65" borderId="70" applyNumberFormat="0" applyAlignment="0" applyProtection="0"/>
    <xf numFmtId="0" fontId="54" fillId="78" borderId="70" applyNumberFormat="0" applyAlignment="0" applyProtection="0"/>
    <xf numFmtId="4" fontId="32" fillId="0" borderId="73">
      <alignment horizontal="right" vertical="center"/>
    </xf>
    <xf numFmtId="0" fontId="32" fillId="9" borderId="76">
      <alignment horizontal="left" vertical="center" wrapText="1" indent="2"/>
    </xf>
    <xf numFmtId="0" fontId="32" fillId="0" borderId="76">
      <alignment horizontal="left" vertical="center" wrapText="1" indent="2"/>
    </xf>
    <xf numFmtId="0" fontId="70" fillId="78" borderId="77" applyNumberFormat="0" applyAlignment="0" applyProtection="0"/>
    <xf numFmtId="0" fontId="66" fillId="65" borderId="70" applyNumberFormat="0" applyAlignment="0" applyProtection="0"/>
    <xf numFmtId="0" fontId="53" fillId="78" borderId="70" applyNumberFormat="0" applyAlignment="0" applyProtection="0"/>
    <xf numFmtId="0" fontId="51" fillId="78" borderId="77" applyNumberFormat="0" applyAlignment="0" applyProtection="0"/>
    <xf numFmtId="0" fontId="30" fillId="9" borderId="75">
      <alignment horizontal="right" vertical="center"/>
    </xf>
    <xf numFmtId="0" fontId="44" fillId="8" borderId="73">
      <alignment horizontal="right" vertical="center"/>
    </xf>
    <xf numFmtId="4" fontId="30" fillId="8" borderId="73">
      <alignment horizontal="right" vertical="center"/>
    </xf>
    <xf numFmtId="4" fontId="30" fillId="9" borderId="73">
      <alignment horizontal="right" vertical="center"/>
    </xf>
    <xf numFmtId="49" fontId="32" fillId="0" borderId="74" applyNumberFormat="0" applyFont="0" applyFill="0" applyBorder="0" applyProtection="0">
      <alignment horizontal="left" vertical="center" indent="5"/>
    </xf>
    <xf numFmtId="4" fontId="32" fillId="0" borderId="73" applyFill="0" applyBorder="0" applyProtection="0">
      <alignment horizontal="right" vertical="center"/>
    </xf>
    <xf numFmtId="4" fontId="30" fillId="8" borderId="73">
      <alignment horizontal="right" vertical="center"/>
    </xf>
    <xf numFmtId="0" fontId="66" fillId="65" borderId="70" applyNumberFormat="0" applyAlignment="0" applyProtection="0"/>
    <xf numFmtId="0" fontId="66" fillId="65" borderId="70" applyNumberFormat="0" applyAlignment="0" applyProtection="0"/>
    <xf numFmtId="0" fontId="57" fillId="65" borderId="70" applyNumberFormat="0" applyAlignment="0" applyProtection="0"/>
    <xf numFmtId="0" fontId="53" fillId="78" borderId="70" applyNumberFormat="0" applyAlignment="0" applyProtection="0"/>
    <xf numFmtId="0" fontId="32" fillId="9" borderId="76">
      <alignment horizontal="left" vertical="center" wrapText="1" indent="2"/>
    </xf>
    <xf numFmtId="0" fontId="32" fillId="0" borderId="76">
      <alignment horizontal="left" vertical="center" wrapText="1" indent="2"/>
    </xf>
    <xf numFmtId="0" fontId="32" fillId="9" borderId="76">
      <alignment horizontal="left" vertical="center" wrapText="1" indent="2"/>
    </xf>
    <xf numFmtId="0" fontId="32" fillId="0" borderId="76">
      <alignment horizontal="left" vertical="center" wrapText="1" indent="2"/>
    </xf>
    <xf numFmtId="0" fontId="51" fillId="78" borderId="77" applyNumberFormat="0" applyAlignment="0" applyProtection="0"/>
    <xf numFmtId="0" fontId="53" fillId="78" borderId="70" applyNumberFormat="0" applyAlignment="0" applyProtection="0"/>
    <xf numFmtId="0" fontId="54" fillId="78" borderId="70" applyNumberFormat="0" applyAlignment="0" applyProtection="0"/>
    <xf numFmtId="0" fontId="57" fillId="65" borderId="70" applyNumberFormat="0" applyAlignment="0" applyProtection="0"/>
    <xf numFmtId="0" fontId="58" fillId="0" borderId="71" applyNumberFormat="0" applyFill="0" applyAlignment="0" applyProtection="0"/>
    <xf numFmtId="0" fontId="66" fillId="65" borderId="70" applyNumberFormat="0" applyAlignment="0" applyProtection="0"/>
    <xf numFmtId="0" fontId="48" fillId="81" borderId="72" applyNumberFormat="0" applyFont="0" applyAlignment="0" applyProtection="0"/>
    <xf numFmtId="0" fontId="33" fillId="81" borderId="72" applyNumberFormat="0" applyFont="0" applyAlignment="0" applyProtection="0"/>
    <xf numFmtId="0" fontId="70" fillId="78" borderId="77" applyNumberFormat="0" applyAlignment="0" applyProtection="0"/>
    <xf numFmtId="0" fontId="73" fillId="0" borderId="71" applyNumberFormat="0" applyFill="0" applyAlignment="0" applyProtection="0"/>
    <xf numFmtId="0" fontId="54" fillId="78" borderId="70" applyNumberFormat="0" applyAlignment="0" applyProtection="0"/>
    <xf numFmtId="0" fontId="66" fillId="65" borderId="70" applyNumberFormat="0" applyAlignment="0" applyProtection="0"/>
    <xf numFmtId="0" fontId="48" fillId="81" borderId="72" applyNumberFormat="0" applyFont="0" applyAlignment="0" applyProtection="0"/>
    <xf numFmtId="0" fontId="70" fillId="78" borderId="77" applyNumberFormat="0" applyAlignment="0" applyProtection="0"/>
    <xf numFmtId="0" fontId="73" fillId="0" borderId="71" applyNumberFormat="0" applyFill="0" applyAlignment="0" applyProtection="0"/>
    <xf numFmtId="0" fontId="54" fillId="78" borderId="70" applyNumberFormat="0" applyAlignment="0" applyProtection="0"/>
    <xf numFmtId="0" fontId="66" fillId="65" borderId="70" applyNumberFormat="0" applyAlignment="0" applyProtection="0"/>
    <xf numFmtId="0" fontId="70" fillId="78" borderId="77" applyNumberFormat="0" applyAlignment="0" applyProtection="0"/>
    <xf numFmtId="0" fontId="73" fillId="0" borderId="71" applyNumberFormat="0" applyFill="0" applyAlignment="0" applyProtection="0"/>
    <xf numFmtId="0" fontId="5" fillId="45" borderId="0" applyNumberFormat="0" applyBorder="0" applyAlignment="0" applyProtection="0"/>
    <xf numFmtId="0" fontId="51" fillId="78" borderId="77" applyNumberFormat="0" applyAlignment="0" applyProtection="0"/>
    <xf numFmtId="0" fontId="53" fillId="78" borderId="70" applyNumberFormat="0" applyAlignment="0" applyProtection="0"/>
    <xf numFmtId="0" fontId="58" fillId="0" borderId="71" applyNumberFormat="0" applyFill="0" applyAlignment="0" applyProtection="0"/>
    <xf numFmtId="49" fontId="32" fillId="0" borderId="73" applyNumberFormat="0" applyFont="0" applyFill="0" applyBorder="0" applyProtection="0">
      <alignment horizontal="left" vertical="center" indent="2"/>
    </xf>
    <xf numFmtId="0" fontId="30" fillId="8" borderId="73">
      <alignment horizontal="right" vertical="center"/>
    </xf>
    <xf numFmtId="4" fontId="30" fillId="8" borderId="73">
      <alignment horizontal="right" vertical="center"/>
    </xf>
    <xf numFmtId="0" fontId="44" fillId="8" borderId="73">
      <alignment horizontal="right" vertical="center"/>
    </xf>
    <xf numFmtId="4" fontId="44" fillId="8" borderId="73">
      <alignment horizontal="right" vertical="center"/>
    </xf>
    <xf numFmtId="0" fontId="30" fillId="9" borderId="73">
      <alignment horizontal="right" vertical="center"/>
    </xf>
    <xf numFmtId="4" fontId="30" fillId="9" borderId="73">
      <alignment horizontal="right" vertical="center"/>
    </xf>
    <xf numFmtId="0" fontId="30" fillId="9" borderId="73">
      <alignment horizontal="right" vertical="center"/>
    </xf>
    <xf numFmtId="4" fontId="30" fillId="9" borderId="73">
      <alignment horizontal="right" vertical="center"/>
    </xf>
    <xf numFmtId="0" fontId="57" fillId="65" borderId="70" applyNumberFormat="0" applyAlignment="0" applyProtection="0"/>
    <xf numFmtId="0" fontId="32" fillId="0" borderId="73">
      <alignment horizontal="right" vertical="center"/>
    </xf>
    <xf numFmtId="4" fontId="32" fillId="0" borderId="73">
      <alignment horizontal="right" vertical="center"/>
    </xf>
    <xf numFmtId="4" fontId="32" fillId="0" borderId="73" applyFill="0" applyBorder="0" applyProtection="0">
      <alignment horizontal="right" vertical="center"/>
    </xf>
    <xf numFmtId="49" fontId="31" fillId="0" borderId="73" applyNumberFormat="0" applyFill="0" applyBorder="0" applyProtection="0">
      <alignment horizontal="left" vertical="center"/>
    </xf>
    <xf numFmtId="0" fontId="32" fillId="0" borderId="73" applyNumberFormat="0" applyFill="0" applyAlignment="0" applyProtection="0"/>
    <xf numFmtId="170" fontId="32" fillId="82" borderId="73" applyNumberFormat="0" applyFont="0" applyBorder="0" applyAlignment="0" applyProtection="0">
      <alignment horizontal="right" vertical="center"/>
    </xf>
    <xf numFmtId="0" fontId="32" fillId="11" borderId="73"/>
    <xf numFmtId="4" fontId="32" fillId="11" borderId="73"/>
    <xf numFmtId="4" fontId="30" fillId="9" borderId="73">
      <alignment horizontal="right" vertical="center"/>
    </xf>
    <xf numFmtId="0" fontId="32" fillId="11" borderId="73"/>
    <xf numFmtId="0" fontId="53" fillId="78" borderId="70" applyNumberFormat="0" applyAlignment="0" applyProtection="0"/>
    <xf numFmtId="0" fontId="30" fillId="8" borderId="73">
      <alignment horizontal="right" vertical="center"/>
    </xf>
    <xf numFmtId="0" fontId="32" fillId="0" borderId="73">
      <alignment horizontal="right" vertical="center"/>
    </xf>
    <xf numFmtId="0" fontId="73" fillId="0" borderId="71" applyNumberFormat="0" applyFill="0" applyAlignment="0" applyProtection="0"/>
    <xf numFmtId="0" fontId="32" fillId="8" borderId="74">
      <alignment horizontal="left" vertical="center"/>
    </xf>
    <xf numFmtId="0" fontId="66" fillId="65" borderId="70" applyNumberFormat="0" applyAlignment="0" applyProtection="0"/>
    <xf numFmtId="170" fontId="32" fillId="82" borderId="73" applyNumberFormat="0" applyFont="0" applyBorder="0" applyAlignment="0" applyProtection="0">
      <alignment horizontal="right" vertical="center"/>
    </xf>
    <xf numFmtId="0" fontId="48" fillId="81" borderId="72" applyNumberFormat="0" applyFont="0" applyAlignment="0" applyProtection="0"/>
    <xf numFmtId="0" fontId="32" fillId="0" borderId="76">
      <alignment horizontal="left" vertical="center" wrapText="1" indent="2"/>
    </xf>
    <xf numFmtId="4" fontId="32" fillId="11" borderId="73"/>
    <xf numFmtId="49" fontId="31" fillId="0" borderId="73" applyNumberFormat="0" applyFill="0" applyBorder="0" applyProtection="0">
      <alignment horizontal="left" vertical="center"/>
    </xf>
    <xf numFmtId="0" fontId="32" fillId="0" borderId="73">
      <alignment horizontal="right" vertical="center"/>
    </xf>
    <xf numFmtId="4" fontId="30" fillId="9" borderId="75">
      <alignment horizontal="right" vertical="center"/>
    </xf>
    <xf numFmtId="4" fontId="30" fillId="9" borderId="73">
      <alignment horizontal="right" vertical="center"/>
    </xf>
    <xf numFmtId="4" fontId="30" fillId="9" borderId="73">
      <alignment horizontal="right" vertical="center"/>
    </xf>
    <xf numFmtId="0" fontId="44" fillId="8" borderId="73">
      <alignment horizontal="right" vertical="center"/>
    </xf>
    <xf numFmtId="0" fontId="30" fillId="8" borderId="73">
      <alignment horizontal="right" vertical="center"/>
    </xf>
    <xf numFmtId="49" fontId="32" fillId="0" borderId="73" applyNumberFormat="0" applyFont="0" applyFill="0" applyBorder="0" applyProtection="0">
      <alignment horizontal="left" vertical="center" indent="2"/>
    </xf>
    <xf numFmtId="0" fontId="66" fillId="65" borderId="70" applyNumberFormat="0" applyAlignment="0" applyProtection="0"/>
    <xf numFmtId="0" fontId="51" fillId="78" borderId="77" applyNumberFormat="0" applyAlignment="0" applyProtection="0"/>
    <xf numFmtId="49" fontId="32" fillId="0" borderId="73" applyNumberFormat="0" applyFont="0" applyFill="0" applyBorder="0" applyProtection="0">
      <alignment horizontal="left" vertical="center" indent="2"/>
    </xf>
    <xf numFmtId="0" fontId="57" fillId="65" borderId="70" applyNumberFormat="0" applyAlignment="0" applyProtection="0"/>
    <xf numFmtId="4" fontId="32" fillId="0" borderId="73" applyFill="0" applyBorder="0" applyProtection="0">
      <alignment horizontal="right" vertical="center"/>
    </xf>
    <xf numFmtId="0" fontId="54" fillId="78" borderId="70" applyNumberFormat="0" applyAlignment="0" applyProtection="0"/>
    <xf numFmtId="0" fontId="73" fillId="0" borderId="71" applyNumberFormat="0" applyFill="0" applyAlignment="0" applyProtection="0"/>
    <xf numFmtId="0" fontId="70" fillId="78" borderId="77" applyNumberFormat="0" applyAlignment="0" applyProtection="0"/>
    <xf numFmtId="0" fontId="32" fillId="0" borderId="73" applyNumberFormat="0" applyFill="0" applyAlignment="0" applyProtection="0"/>
    <xf numFmtId="4" fontId="32" fillId="0" borderId="73">
      <alignment horizontal="right" vertical="center"/>
    </xf>
    <xf numFmtId="0" fontId="32" fillId="0" borderId="73">
      <alignment horizontal="right" vertical="center"/>
    </xf>
    <xf numFmtId="0" fontId="66" fillId="65" borderId="70" applyNumberFormat="0" applyAlignment="0" applyProtection="0"/>
    <xf numFmtId="0" fontId="51" fillId="78" borderId="77" applyNumberFormat="0" applyAlignment="0" applyProtection="0"/>
    <xf numFmtId="0" fontId="53" fillId="78" borderId="70" applyNumberFormat="0" applyAlignment="0" applyProtection="0"/>
    <xf numFmtId="0" fontId="32" fillId="9" borderId="76">
      <alignment horizontal="left" vertical="center" wrapText="1" indent="2"/>
    </xf>
    <xf numFmtId="0" fontId="54" fillId="78" borderId="70" applyNumberFormat="0" applyAlignment="0" applyProtection="0"/>
    <xf numFmtId="0" fontId="54" fillId="78" borderId="70" applyNumberFormat="0" applyAlignment="0" applyProtection="0"/>
    <xf numFmtId="4" fontId="30" fillId="9" borderId="74">
      <alignment horizontal="right" vertical="center"/>
    </xf>
    <xf numFmtId="0" fontId="30" fillId="9" borderId="74">
      <alignment horizontal="right" vertical="center"/>
    </xf>
    <xf numFmtId="0" fontId="30" fillId="9" borderId="73">
      <alignment horizontal="right" vertical="center"/>
    </xf>
    <xf numFmtId="4" fontId="44" fillId="8" borderId="73">
      <alignment horizontal="right" vertical="center"/>
    </xf>
    <xf numFmtId="0" fontId="57" fillId="65" borderId="70" applyNumberFormat="0" applyAlignment="0" applyProtection="0"/>
    <xf numFmtId="0" fontId="58" fillId="0" borderId="71" applyNumberFormat="0" applyFill="0" applyAlignment="0" applyProtection="0"/>
    <xf numFmtId="0" fontId="73" fillId="0" borderId="71" applyNumberFormat="0" applyFill="0" applyAlignment="0" applyProtection="0"/>
    <xf numFmtId="0" fontId="48" fillId="81" borderId="72" applyNumberFormat="0" applyFont="0" applyAlignment="0" applyProtection="0"/>
    <xf numFmtId="0" fontId="66" fillId="65" borderId="70" applyNumberFormat="0" applyAlignment="0" applyProtection="0"/>
    <xf numFmtId="49" fontId="31" fillId="0" borderId="73" applyNumberFormat="0" applyFill="0" applyBorder="0" applyProtection="0">
      <alignment horizontal="left" vertical="center"/>
    </xf>
    <xf numFmtId="0" fontId="32" fillId="9" borderId="76">
      <alignment horizontal="left" vertical="center" wrapText="1" indent="2"/>
    </xf>
    <xf numFmtId="0" fontId="54" fillId="78" borderId="70" applyNumberFormat="0" applyAlignment="0" applyProtection="0"/>
    <xf numFmtId="0" fontId="32" fillId="0" borderId="76">
      <alignment horizontal="left" vertical="center" wrapText="1" indent="2"/>
    </xf>
    <xf numFmtId="0" fontId="48" fillId="81" borderId="72" applyNumberFormat="0" applyFont="0" applyAlignment="0" applyProtection="0"/>
    <xf numFmtId="0" fontId="33" fillId="81" borderId="72" applyNumberFormat="0" applyFont="0" applyAlignment="0" applyProtection="0"/>
    <xf numFmtId="0" fontId="70" fillId="78" borderId="77" applyNumberFormat="0" applyAlignment="0" applyProtection="0"/>
    <xf numFmtId="0" fontId="73" fillId="0" borderId="71" applyNumberFormat="0" applyFill="0" applyAlignment="0" applyProtection="0"/>
    <xf numFmtId="4" fontId="32" fillId="11" borderId="73"/>
    <xf numFmtId="0" fontId="30" fillId="9" borderId="73">
      <alignment horizontal="right" vertical="center"/>
    </xf>
    <xf numFmtId="0" fontId="73" fillId="0" borderId="71" applyNumberFormat="0" applyFill="0" applyAlignment="0" applyProtection="0"/>
    <xf numFmtId="4" fontId="30" fillId="9" borderId="75">
      <alignment horizontal="right" vertical="center"/>
    </xf>
    <xf numFmtId="0" fontId="53" fillId="78" borderId="70" applyNumberFormat="0" applyAlignment="0" applyProtection="0"/>
    <xf numFmtId="0" fontId="30" fillId="9" borderId="74">
      <alignment horizontal="right" vertical="center"/>
    </xf>
    <xf numFmtId="0" fontId="54" fillId="78" borderId="70" applyNumberFormat="0" applyAlignment="0" applyProtection="0"/>
    <xf numFmtId="0" fontId="58" fillId="0" borderId="71" applyNumberFormat="0" applyFill="0" applyAlignment="0" applyProtection="0"/>
    <xf numFmtId="0" fontId="48" fillId="81" borderId="72" applyNumberFormat="0" applyFont="0" applyAlignment="0" applyProtection="0"/>
    <xf numFmtId="4" fontId="30" fillId="9" borderId="74">
      <alignment horizontal="right" vertical="center"/>
    </xf>
    <xf numFmtId="0" fontId="32" fillId="9" borderId="76">
      <alignment horizontal="left" vertical="center" wrapText="1" indent="2"/>
    </xf>
    <xf numFmtId="0" fontId="32" fillId="11" borderId="73"/>
    <xf numFmtId="170" fontId="32" fillId="82" borderId="73" applyNumberFormat="0" applyFont="0" applyBorder="0" applyAlignment="0" applyProtection="0">
      <alignment horizontal="right" vertical="center"/>
    </xf>
    <xf numFmtId="0" fontId="32" fillId="0" borderId="73" applyNumberFormat="0" applyFill="0" applyAlignment="0" applyProtection="0"/>
    <xf numFmtId="4" fontId="32" fillId="0" borderId="73" applyFill="0" applyBorder="0" applyProtection="0">
      <alignment horizontal="right" vertical="center"/>
    </xf>
    <xf numFmtId="4" fontId="30" fillId="8" borderId="73">
      <alignment horizontal="right" vertical="center"/>
    </xf>
    <xf numFmtId="0" fontId="58" fillId="0" borderId="71" applyNumberFormat="0" applyFill="0" applyAlignment="0" applyProtection="0"/>
    <xf numFmtId="49" fontId="31" fillId="0" borderId="73" applyNumberFormat="0" applyFill="0" applyBorder="0" applyProtection="0">
      <alignment horizontal="left" vertical="center"/>
    </xf>
    <xf numFmtId="49" fontId="32" fillId="0" borderId="74" applyNumberFormat="0" applyFont="0" applyFill="0" applyBorder="0" applyProtection="0">
      <alignment horizontal="left" vertical="center" indent="5"/>
    </xf>
    <xf numFmtId="0" fontId="32" fillId="8" borderId="74">
      <alignment horizontal="left" vertical="center"/>
    </xf>
    <xf numFmtId="0" fontId="54" fillId="78" borderId="70" applyNumberFormat="0" applyAlignment="0" applyProtection="0"/>
    <xf numFmtId="4" fontId="30" fillId="9" borderId="75">
      <alignment horizontal="right" vertical="center"/>
    </xf>
    <xf numFmtId="0" fontId="66" fillId="65" borderId="70" applyNumberFormat="0" applyAlignment="0" applyProtection="0"/>
    <xf numFmtId="0" fontId="66" fillId="65" borderId="70" applyNumberFormat="0" applyAlignment="0" applyProtection="0"/>
    <xf numFmtId="0" fontId="48" fillId="81" borderId="72" applyNumberFormat="0" applyFont="0" applyAlignment="0" applyProtection="0"/>
    <xf numFmtId="0" fontId="70" fillId="78" borderId="77" applyNumberFormat="0" applyAlignment="0" applyProtection="0"/>
    <xf numFmtId="0" fontId="73" fillId="0" borderId="71" applyNumberFormat="0" applyFill="0" applyAlignment="0" applyProtection="0"/>
    <xf numFmtId="0" fontId="30" fillId="9" borderId="73">
      <alignment horizontal="right" vertical="center"/>
    </xf>
    <xf numFmtId="0" fontId="33" fillId="81" borderId="72" applyNumberFormat="0" applyFont="0" applyAlignment="0" applyProtection="0"/>
    <xf numFmtId="4" fontId="32" fillId="0" borderId="73">
      <alignment horizontal="right" vertical="center"/>
    </xf>
    <xf numFmtId="0" fontId="73" fillId="0" borderId="71" applyNumberFormat="0" applyFill="0" applyAlignment="0" applyProtection="0"/>
    <xf numFmtId="0" fontId="30" fillId="9" borderId="73">
      <alignment horizontal="right" vertical="center"/>
    </xf>
    <xf numFmtId="0" fontId="30" fillId="9" borderId="73">
      <alignment horizontal="right" vertical="center"/>
    </xf>
    <xf numFmtId="4" fontId="44" fillId="8" borderId="73">
      <alignment horizontal="right" vertical="center"/>
    </xf>
    <xf numFmtId="0" fontId="30" fillId="8" borderId="73">
      <alignment horizontal="right" vertical="center"/>
    </xf>
    <xf numFmtId="4" fontId="30" fillId="8" borderId="73">
      <alignment horizontal="right" vertical="center"/>
    </xf>
    <xf numFmtId="0" fontId="44" fillId="8" borderId="73">
      <alignment horizontal="right" vertical="center"/>
    </xf>
    <xf numFmtId="4" fontId="44" fillId="8" borderId="73">
      <alignment horizontal="right" vertical="center"/>
    </xf>
    <xf numFmtId="0" fontId="30" fillId="9" borderId="73">
      <alignment horizontal="right" vertical="center"/>
    </xf>
    <xf numFmtId="4" fontId="30" fillId="9" borderId="73">
      <alignment horizontal="right" vertical="center"/>
    </xf>
    <xf numFmtId="0" fontId="30" fillId="9" borderId="73">
      <alignment horizontal="right" vertical="center"/>
    </xf>
    <xf numFmtId="4" fontId="30" fillId="9" borderId="73">
      <alignment horizontal="right" vertical="center"/>
    </xf>
    <xf numFmtId="0" fontId="30" fillId="9" borderId="74">
      <alignment horizontal="right" vertical="center"/>
    </xf>
    <xf numFmtId="4" fontId="30" fillId="9" borderId="74">
      <alignment horizontal="right" vertical="center"/>
    </xf>
    <xf numFmtId="0" fontId="30" fillId="9" borderId="75">
      <alignment horizontal="right" vertical="center"/>
    </xf>
    <xf numFmtId="4" fontId="30" fillId="9" borderId="75">
      <alignment horizontal="right" vertical="center"/>
    </xf>
    <xf numFmtId="0" fontId="54" fillId="78" borderId="70" applyNumberFormat="0" applyAlignment="0" applyProtection="0"/>
    <xf numFmtId="0" fontId="32" fillId="9" borderId="76">
      <alignment horizontal="left" vertical="center" wrapText="1" indent="2"/>
    </xf>
    <xf numFmtId="0" fontId="32" fillId="0" borderId="76">
      <alignment horizontal="left" vertical="center" wrapText="1" indent="2"/>
    </xf>
    <xf numFmtId="0" fontId="32" fillId="8" borderId="74">
      <alignment horizontal="left" vertical="center"/>
    </xf>
    <xf numFmtId="0" fontId="66" fillId="65" borderId="70" applyNumberFormat="0" applyAlignment="0" applyProtection="0"/>
    <xf numFmtId="0" fontId="32" fillId="0" borderId="73">
      <alignment horizontal="right" vertical="center"/>
    </xf>
    <xf numFmtId="4" fontId="32" fillId="0" borderId="73">
      <alignment horizontal="right" vertical="center"/>
    </xf>
    <xf numFmtId="0" fontId="32" fillId="0" borderId="73" applyNumberFormat="0" applyFill="0" applyAlignment="0" applyProtection="0"/>
    <xf numFmtId="0" fontId="70" fillId="78" borderId="77" applyNumberFormat="0" applyAlignment="0" applyProtection="0"/>
    <xf numFmtId="170" fontId="32" fillId="82" borderId="73" applyNumberFormat="0" applyFont="0" applyBorder="0" applyAlignment="0" applyProtection="0">
      <alignment horizontal="right" vertical="center"/>
    </xf>
    <xf numFmtId="0" fontId="32" fillId="11" borderId="73"/>
    <xf numFmtId="4" fontId="32" fillId="11" borderId="73"/>
    <xf numFmtId="0" fontId="73" fillId="0" borderId="71" applyNumberFormat="0" applyFill="0" applyAlignment="0" applyProtection="0"/>
    <xf numFmtId="0" fontId="33" fillId="81" borderId="72" applyNumberFormat="0" applyFont="0" applyAlignment="0" applyProtection="0"/>
    <xf numFmtId="0" fontId="48" fillId="81" borderId="72" applyNumberFormat="0" applyFont="0" applyAlignment="0" applyProtection="0"/>
    <xf numFmtId="0" fontId="32" fillId="0" borderId="73" applyNumberFormat="0" applyFill="0" applyAlignment="0" applyProtection="0"/>
    <xf numFmtId="0" fontId="58" fillId="0" borderId="71" applyNumberFormat="0" applyFill="0" applyAlignment="0" applyProtection="0"/>
    <xf numFmtId="0" fontId="73" fillId="0" borderId="71" applyNumberFormat="0" applyFill="0" applyAlignment="0" applyProtection="0"/>
    <xf numFmtId="0" fontId="57" fillId="65" borderId="70" applyNumberFormat="0" applyAlignment="0" applyProtection="0"/>
    <xf numFmtId="0" fontId="54" fillId="78" borderId="70" applyNumberFormat="0" applyAlignment="0" applyProtection="0"/>
    <xf numFmtId="4" fontId="44" fillId="8" borderId="73">
      <alignment horizontal="right" vertical="center"/>
    </xf>
    <xf numFmtId="0" fontId="30" fillId="8" borderId="73">
      <alignment horizontal="right" vertical="center"/>
    </xf>
    <xf numFmtId="170" fontId="32" fillId="82" borderId="73" applyNumberFormat="0" applyFont="0" applyBorder="0" applyAlignment="0" applyProtection="0">
      <alignment horizontal="right" vertical="center"/>
    </xf>
    <xf numFmtId="0" fontId="58" fillId="0" borderId="71" applyNumberFormat="0" applyFill="0" applyAlignment="0" applyProtection="0"/>
    <xf numFmtId="49" fontId="32" fillId="0" borderId="73" applyNumberFormat="0" applyFont="0" applyFill="0" applyBorder="0" applyProtection="0">
      <alignment horizontal="left" vertical="center" indent="2"/>
    </xf>
    <xf numFmtId="49" fontId="32" fillId="0" borderId="74" applyNumberFormat="0" applyFont="0" applyFill="0" applyBorder="0" applyProtection="0">
      <alignment horizontal="left" vertical="center" indent="5"/>
    </xf>
    <xf numFmtId="49" fontId="32" fillId="0" borderId="73" applyNumberFormat="0" applyFont="0" applyFill="0" applyBorder="0" applyProtection="0">
      <alignment horizontal="left" vertical="center" indent="2"/>
    </xf>
    <xf numFmtId="4" fontId="32" fillId="0" borderId="73" applyFill="0" applyBorder="0" applyProtection="0">
      <alignment horizontal="right" vertical="center"/>
    </xf>
    <xf numFmtId="49" fontId="31" fillId="0" borderId="73" applyNumberFormat="0" applyFill="0" applyBorder="0" applyProtection="0">
      <alignment horizontal="left" vertical="center"/>
    </xf>
    <xf numFmtId="0" fontId="32" fillId="0" borderId="76">
      <alignment horizontal="left" vertical="center" wrapText="1" indent="2"/>
    </xf>
    <xf numFmtId="0" fontId="70" fillId="78" borderId="77" applyNumberFormat="0" applyAlignment="0" applyProtection="0"/>
    <xf numFmtId="0" fontId="30" fillId="9" borderId="75">
      <alignment horizontal="right" vertical="center"/>
    </xf>
    <xf numFmtId="0" fontId="57" fillId="65" borderId="70" applyNumberFormat="0" applyAlignment="0" applyProtection="0"/>
    <xf numFmtId="0" fontId="30" fillId="9" borderId="75">
      <alignment horizontal="right" vertical="center"/>
    </xf>
    <xf numFmtId="4" fontId="30" fillId="9" borderId="73">
      <alignment horizontal="right" vertical="center"/>
    </xf>
    <xf numFmtId="0" fontId="30" fillId="9" borderId="73">
      <alignment horizontal="right" vertical="center"/>
    </xf>
    <xf numFmtId="0" fontId="51" fillId="78" borderId="77" applyNumberFormat="0" applyAlignment="0" applyProtection="0"/>
    <xf numFmtId="0" fontId="53" fillId="78" borderId="70" applyNumberFormat="0" applyAlignment="0" applyProtection="0"/>
    <xf numFmtId="0" fontId="58" fillId="0" borderId="71" applyNumberFormat="0" applyFill="0" applyAlignment="0" applyProtection="0"/>
    <xf numFmtId="0" fontId="32" fillId="11" borderId="73"/>
    <xf numFmtId="4" fontId="32" fillId="11" borderId="73"/>
    <xf numFmtId="4" fontId="30" fillId="9" borderId="73">
      <alignment horizontal="right" vertical="center"/>
    </xf>
    <xf numFmtId="0" fontId="44" fillId="8" borderId="73">
      <alignment horizontal="right" vertical="center"/>
    </xf>
    <xf numFmtId="0" fontId="57" fillId="65" borderId="70" applyNumberFormat="0" applyAlignment="0" applyProtection="0"/>
    <xf numFmtId="0" fontId="54" fillId="78" borderId="70" applyNumberFormat="0" applyAlignment="0" applyProtection="0"/>
    <xf numFmtId="4" fontId="32" fillId="0" borderId="73">
      <alignment horizontal="right" vertical="center"/>
    </xf>
    <xf numFmtId="0" fontId="32" fillId="9" borderId="76">
      <alignment horizontal="left" vertical="center" wrapText="1" indent="2"/>
    </xf>
    <xf numFmtId="0" fontId="32" fillId="0" borderId="76">
      <alignment horizontal="left" vertical="center" wrapText="1" indent="2"/>
    </xf>
    <xf numFmtId="0" fontId="70" fillId="78" borderId="77" applyNumberFormat="0" applyAlignment="0" applyProtection="0"/>
    <xf numFmtId="0" fontId="66" fillId="65" borderId="70" applyNumberFormat="0" applyAlignment="0" applyProtection="0"/>
    <xf numFmtId="0" fontId="53" fillId="78" borderId="70" applyNumberFormat="0" applyAlignment="0" applyProtection="0"/>
    <xf numFmtId="0" fontId="51" fillId="78" borderId="77" applyNumberFormat="0" applyAlignment="0" applyProtection="0"/>
    <xf numFmtId="0" fontId="30" fillId="9" borderId="75">
      <alignment horizontal="right" vertical="center"/>
    </xf>
    <xf numFmtId="0" fontId="44" fillId="8" borderId="73">
      <alignment horizontal="right" vertical="center"/>
    </xf>
    <xf numFmtId="4" fontId="30" fillId="8" borderId="73">
      <alignment horizontal="right" vertical="center"/>
    </xf>
    <xf numFmtId="4" fontId="30" fillId="9" borderId="73">
      <alignment horizontal="right" vertical="center"/>
    </xf>
    <xf numFmtId="49" fontId="32" fillId="0" borderId="74" applyNumberFormat="0" applyFont="0" applyFill="0" applyBorder="0" applyProtection="0">
      <alignment horizontal="left" vertical="center" indent="5"/>
    </xf>
    <xf numFmtId="4" fontId="32" fillId="0" borderId="73" applyFill="0" applyBorder="0" applyProtection="0">
      <alignment horizontal="right" vertical="center"/>
    </xf>
    <xf numFmtId="4" fontId="30" fillId="8" borderId="73">
      <alignment horizontal="right" vertical="center"/>
    </xf>
    <xf numFmtId="0" fontId="66" fillId="65" borderId="70" applyNumberFormat="0" applyAlignment="0" applyProtection="0"/>
    <xf numFmtId="0" fontId="57" fillId="65" borderId="70" applyNumberFormat="0" applyAlignment="0" applyProtection="0"/>
    <xf numFmtId="0" fontId="53" fillId="78" borderId="70" applyNumberFormat="0" applyAlignment="0" applyProtection="0"/>
    <xf numFmtId="0" fontId="32" fillId="9" borderId="76">
      <alignment horizontal="left" vertical="center" wrapText="1" indent="2"/>
    </xf>
    <xf numFmtId="0" fontId="32" fillId="0" borderId="76">
      <alignment horizontal="left" vertical="center" wrapText="1" indent="2"/>
    </xf>
    <xf numFmtId="0" fontId="32" fillId="9" borderId="76">
      <alignment horizontal="left" vertical="center" wrapText="1" indent="2"/>
    </xf>
    <xf numFmtId="0" fontId="51" fillId="78" borderId="77" applyNumberFormat="0" applyAlignment="0" applyProtection="0"/>
    <xf numFmtId="0" fontId="70" fillId="78" borderId="77" applyNumberFormat="0" applyAlignment="0" applyProtection="0"/>
    <xf numFmtId="0" fontId="30" fillId="9" borderId="75">
      <alignment horizontal="right" vertical="center"/>
    </xf>
    <xf numFmtId="0" fontId="53" fillId="78" borderId="70" applyNumberFormat="0" applyAlignment="0" applyProtection="0"/>
    <xf numFmtId="4" fontId="30" fillId="9" borderId="73">
      <alignment horizontal="right" vertical="center"/>
    </xf>
    <xf numFmtId="4" fontId="32" fillId="11" borderId="73"/>
    <xf numFmtId="4" fontId="32" fillId="11" borderId="73"/>
    <xf numFmtId="0" fontId="30" fillId="9" borderId="73">
      <alignment horizontal="right" vertical="center"/>
    </xf>
    <xf numFmtId="0" fontId="30" fillId="9" borderId="73">
      <alignment horizontal="right" vertical="center"/>
    </xf>
    <xf numFmtId="0" fontId="32" fillId="11" borderId="73"/>
    <xf numFmtId="0" fontId="30" fillId="9" borderId="75">
      <alignment horizontal="right" vertical="center"/>
    </xf>
    <xf numFmtId="0" fontId="30" fillId="9" borderId="75">
      <alignment horizontal="right" vertical="center"/>
    </xf>
    <xf numFmtId="0" fontId="53" fillId="78" borderId="70" applyNumberFormat="0" applyAlignment="0" applyProtection="0"/>
    <xf numFmtId="0" fontId="30" fillId="9" borderId="74">
      <alignment horizontal="right" vertical="center"/>
    </xf>
    <xf numFmtId="0" fontId="32" fillId="0" borderId="73">
      <alignment horizontal="right" vertical="center"/>
    </xf>
    <xf numFmtId="4" fontId="32" fillId="0" borderId="73">
      <alignment horizontal="right" vertical="center"/>
    </xf>
    <xf numFmtId="0" fontId="73" fillId="0" borderId="71" applyNumberFormat="0" applyFill="0" applyAlignment="0" applyProtection="0"/>
    <xf numFmtId="0" fontId="54" fillId="78" borderId="70" applyNumberFormat="0" applyAlignment="0" applyProtection="0"/>
    <xf numFmtId="0" fontId="73" fillId="0" borderId="71" applyNumberFormat="0" applyFill="0" applyAlignment="0" applyProtection="0"/>
    <xf numFmtId="0" fontId="54" fillId="78" borderId="70" applyNumberFormat="0" applyAlignment="0" applyProtection="0"/>
    <xf numFmtId="49" fontId="31" fillId="0" borderId="73" applyNumberFormat="0" applyFill="0" applyBorder="0" applyProtection="0">
      <alignment horizontal="left" vertical="center"/>
    </xf>
    <xf numFmtId="0" fontId="48" fillId="81" borderId="72" applyNumberFormat="0" applyFont="0" applyAlignment="0" applyProtection="0"/>
    <xf numFmtId="0" fontId="30" fillId="8" borderId="73">
      <alignment horizontal="right" vertical="center"/>
    </xf>
    <xf numFmtId="0" fontId="30" fillId="9" borderId="73">
      <alignment horizontal="right" vertical="center"/>
    </xf>
    <xf numFmtId="0" fontId="54" fillId="78" borderId="70" applyNumberFormat="0" applyAlignment="0" applyProtection="0"/>
    <xf numFmtId="0" fontId="58" fillId="0" borderId="71" applyNumberFormat="0" applyFill="0" applyAlignment="0" applyProtection="0"/>
    <xf numFmtId="4" fontId="32" fillId="0" borderId="73" applyFill="0" applyBorder="0" applyProtection="0">
      <alignment horizontal="right" vertical="center"/>
    </xf>
    <xf numFmtId="0" fontId="13" fillId="0" borderId="33" applyNumberFormat="0" applyFill="0" applyAlignment="0" applyProtection="0"/>
    <xf numFmtId="0" fontId="32" fillId="9" borderId="76">
      <alignment horizontal="left" vertical="center" wrapText="1" indent="2"/>
    </xf>
    <xf numFmtId="0" fontId="13" fillId="0" borderId="33" applyNumberFormat="0" applyFill="0" applyAlignment="0" applyProtection="0"/>
    <xf numFmtId="0" fontId="5" fillId="51" borderId="0" applyNumberFormat="0" applyBorder="0" applyAlignment="0" applyProtection="0"/>
    <xf numFmtId="0" fontId="42" fillId="56" borderId="0" applyNumberFormat="0" applyBorder="0" applyAlignment="0" applyProtection="0"/>
    <xf numFmtId="4" fontId="30" fillId="9" borderId="73">
      <alignment horizontal="right" vertical="center"/>
    </xf>
    <xf numFmtId="0" fontId="66" fillId="65" borderId="70" applyNumberFormat="0" applyAlignment="0" applyProtection="0"/>
    <xf numFmtId="0" fontId="54" fillId="78" borderId="70" applyNumberFormat="0" applyAlignment="0" applyProtection="0"/>
    <xf numFmtId="0" fontId="53" fillId="78" borderId="70" applyNumberFormat="0" applyAlignment="0" applyProtection="0"/>
    <xf numFmtId="0" fontId="32" fillId="8" borderId="74">
      <alignment horizontal="left" vertical="center"/>
    </xf>
    <xf numFmtId="0" fontId="5" fillId="45" borderId="0" applyNumberFormat="0" applyBorder="0" applyAlignment="0" applyProtection="0"/>
    <xf numFmtId="0" fontId="30" fillId="9" borderId="73">
      <alignment horizontal="right" vertical="center"/>
    </xf>
    <xf numFmtId="0" fontId="41" fillId="0" borderId="0" applyNumberFormat="0" applyFill="0" applyBorder="0" applyAlignment="0" applyProtection="0"/>
    <xf numFmtId="0" fontId="42" fillId="41" borderId="0" applyNumberFormat="0" applyBorder="0" applyAlignment="0" applyProtection="0"/>
    <xf numFmtId="170" fontId="32" fillId="82" borderId="73" applyNumberFormat="0" applyFont="0" applyBorder="0" applyAlignment="0" applyProtection="0">
      <alignment horizontal="right" vertical="center"/>
    </xf>
    <xf numFmtId="0" fontId="39" fillId="38" borderId="31" applyNumberFormat="0" applyAlignment="0" applyProtection="0"/>
    <xf numFmtId="0" fontId="39" fillId="38" borderId="31" applyNumberFormat="0" applyAlignment="0" applyProtection="0"/>
    <xf numFmtId="0" fontId="32" fillId="0" borderId="76">
      <alignment horizontal="left" vertical="center" wrapText="1" indent="2"/>
    </xf>
    <xf numFmtId="170" fontId="32" fillId="82" borderId="73" applyNumberFormat="0" applyFont="0" applyBorder="0" applyAlignment="0" applyProtection="0">
      <alignment horizontal="right" vertical="center"/>
    </xf>
    <xf numFmtId="4" fontId="32" fillId="0" borderId="73" applyFill="0" applyBorder="0" applyProtection="0">
      <alignment horizontal="right" vertical="center"/>
    </xf>
    <xf numFmtId="0" fontId="41" fillId="0" borderId="0" applyNumberFormat="0" applyFill="0" applyBorder="0" applyAlignment="0" applyProtection="0"/>
    <xf numFmtId="0" fontId="66" fillId="65" borderId="70" applyNumberFormat="0" applyAlignment="0" applyProtection="0"/>
    <xf numFmtId="0" fontId="32" fillId="0" borderId="76">
      <alignment horizontal="left" vertical="center" wrapText="1" indent="2"/>
    </xf>
    <xf numFmtId="0" fontId="32" fillId="11" borderId="73"/>
    <xf numFmtId="0" fontId="32" fillId="0" borderId="73">
      <alignment horizontal="right" vertical="center"/>
    </xf>
    <xf numFmtId="0" fontId="32" fillId="11" borderId="73"/>
    <xf numFmtId="0" fontId="48" fillId="81" borderId="72" applyNumberFormat="0" applyFont="0" applyAlignment="0" applyProtection="0"/>
    <xf numFmtId="49" fontId="31" fillId="0" borderId="73" applyNumberFormat="0" applyFill="0" applyBorder="0" applyProtection="0">
      <alignment horizontal="left" vertical="center"/>
    </xf>
    <xf numFmtId="0" fontId="32" fillId="0" borderId="76">
      <alignment horizontal="left" vertical="center" wrapText="1" indent="2"/>
    </xf>
    <xf numFmtId="0" fontId="54" fillId="78" borderId="70" applyNumberFormat="0" applyAlignment="0" applyProtection="0"/>
    <xf numFmtId="49" fontId="32" fillId="0" borderId="73" applyNumberFormat="0" applyFont="0" applyFill="0" applyBorder="0" applyProtection="0">
      <alignment horizontal="left" vertical="center" indent="2"/>
    </xf>
    <xf numFmtId="0" fontId="32" fillId="9" borderId="76">
      <alignment horizontal="left" vertical="center" wrapText="1" indent="2"/>
    </xf>
    <xf numFmtId="0" fontId="70" fillId="78" borderId="77" applyNumberFormat="0" applyAlignment="0" applyProtection="0"/>
    <xf numFmtId="0" fontId="5" fillId="42" borderId="0" applyNumberFormat="0" applyBorder="0" applyAlignment="0" applyProtection="0"/>
    <xf numFmtId="0" fontId="13" fillId="0" borderId="33" applyNumberFormat="0" applyFill="0" applyAlignment="0" applyProtection="0"/>
    <xf numFmtId="0" fontId="44" fillId="8" borderId="73">
      <alignment horizontal="right" vertical="center"/>
    </xf>
    <xf numFmtId="0" fontId="5" fillId="55" borderId="0" applyNumberFormat="0" applyBorder="0" applyAlignment="0" applyProtection="0"/>
    <xf numFmtId="0" fontId="57" fillId="65" borderId="70" applyNumberFormat="0" applyAlignment="0" applyProtection="0"/>
    <xf numFmtId="4" fontId="44" fillId="8" borderId="73">
      <alignment horizontal="right" vertical="center"/>
    </xf>
    <xf numFmtId="0" fontId="57" fillId="65" borderId="70" applyNumberFormat="0" applyAlignment="0" applyProtection="0"/>
    <xf numFmtId="0" fontId="42" fillId="50" borderId="0" applyNumberFormat="0" applyBorder="0" applyAlignment="0" applyProtection="0"/>
    <xf numFmtId="0" fontId="53" fillId="78" borderId="70" applyNumberFormat="0" applyAlignment="0" applyProtection="0"/>
    <xf numFmtId="0" fontId="51" fillId="78" borderId="77" applyNumberFormat="0" applyAlignment="0" applyProtection="0"/>
    <xf numFmtId="0" fontId="5" fillId="46" borderId="0" applyNumberFormat="0" applyBorder="0" applyAlignment="0" applyProtection="0"/>
    <xf numFmtId="0" fontId="32" fillId="11" borderId="73"/>
    <xf numFmtId="0" fontId="30" fillId="9" borderId="73">
      <alignment horizontal="right" vertical="center"/>
    </xf>
    <xf numFmtId="0" fontId="44" fillId="8" borderId="73">
      <alignment horizontal="right" vertical="center"/>
    </xf>
    <xf numFmtId="0" fontId="70" fillId="78" borderId="77" applyNumberFormat="0" applyAlignment="0" applyProtection="0"/>
    <xf numFmtId="4" fontId="30" fillId="8" borderId="73">
      <alignment horizontal="right" vertical="center"/>
    </xf>
    <xf numFmtId="0" fontId="5" fillId="55" borderId="0" applyNumberFormat="0" applyBorder="0" applyAlignment="0" applyProtection="0"/>
    <xf numFmtId="0" fontId="58" fillId="0" borderId="71" applyNumberFormat="0" applyFill="0" applyAlignment="0" applyProtection="0"/>
    <xf numFmtId="0" fontId="58" fillId="0" borderId="71" applyNumberFormat="0" applyFill="0" applyAlignment="0" applyProtection="0"/>
    <xf numFmtId="0" fontId="70" fillId="78" borderId="77" applyNumberFormat="0" applyAlignment="0" applyProtection="0"/>
    <xf numFmtId="4" fontId="32" fillId="11" borderId="73"/>
    <xf numFmtId="0" fontId="42" fillId="44" borderId="0" applyNumberFormat="0" applyBorder="0" applyAlignment="0" applyProtection="0"/>
    <xf numFmtId="0" fontId="5" fillId="42" borderId="0" applyNumberFormat="0" applyBorder="0" applyAlignment="0" applyProtection="0"/>
    <xf numFmtId="0" fontId="30" fillId="9" borderId="75">
      <alignment horizontal="right" vertical="center"/>
    </xf>
    <xf numFmtId="0" fontId="40" fillId="0" borderId="0" applyNumberFormat="0" applyFill="0" applyBorder="0" applyAlignment="0" applyProtection="0"/>
    <xf numFmtId="0" fontId="51" fillId="78" borderId="77" applyNumberFormat="0" applyAlignment="0" applyProtection="0"/>
    <xf numFmtId="0" fontId="30" fillId="8" borderId="73">
      <alignment horizontal="right" vertical="center"/>
    </xf>
    <xf numFmtId="4" fontId="32" fillId="0" borderId="73">
      <alignment horizontal="right" vertical="center"/>
    </xf>
    <xf numFmtId="0" fontId="5" fillId="49" borderId="0" applyNumberFormat="0" applyBorder="0" applyAlignment="0" applyProtection="0"/>
    <xf numFmtId="49" fontId="32" fillId="0" borderId="73" applyNumberFormat="0" applyFont="0" applyFill="0" applyBorder="0" applyProtection="0">
      <alignment horizontal="left" vertical="center" indent="2"/>
    </xf>
    <xf numFmtId="0" fontId="32" fillId="9" borderId="76">
      <alignment horizontal="left" vertical="center" wrapText="1" indent="2"/>
    </xf>
    <xf numFmtId="0" fontId="30" fillId="9" borderId="74">
      <alignment horizontal="right" vertical="center"/>
    </xf>
    <xf numFmtId="4" fontId="32" fillId="11" borderId="73"/>
    <xf numFmtId="0" fontId="48" fillId="81" borderId="72" applyNumberFormat="0" applyFont="0" applyAlignment="0" applyProtection="0"/>
    <xf numFmtId="0" fontId="42" fillId="47" borderId="0" applyNumberFormat="0" applyBorder="0" applyAlignment="0" applyProtection="0"/>
    <xf numFmtId="4" fontId="30" fillId="9" borderId="73">
      <alignment horizontal="right" vertical="center"/>
    </xf>
    <xf numFmtId="0" fontId="42" fillId="41" borderId="0" applyNumberFormat="0" applyBorder="0" applyAlignment="0" applyProtection="0"/>
    <xf numFmtId="0" fontId="66" fillId="65" borderId="70" applyNumberFormat="0" applyAlignment="0" applyProtection="0"/>
    <xf numFmtId="0" fontId="51" fillId="78" borderId="77" applyNumberFormat="0" applyAlignment="0" applyProtection="0"/>
    <xf numFmtId="0" fontId="73" fillId="0" borderId="71" applyNumberFormat="0" applyFill="0" applyAlignment="0" applyProtection="0"/>
    <xf numFmtId="4" fontId="30" fillId="9" borderId="74">
      <alignment horizontal="right" vertical="center"/>
    </xf>
    <xf numFmtId="0" fontId="5" fillId="43" borderId="0" applyNumberFormat="0" applyBorder="0" applyAlignment="0" applyProtection="0"/>
    <xf numFmtId="4" fontId="44" fillId="8" borderId="73">
      <alignment horizontal="right" vertical="center"/>
    </xf>
    <xf numFmtId="0" fontId="30" fillId="9" borderId="73">
      <alignment horizontal="right" vertical="center"/>
    </xf>
    <xf numFmtId="0" fontId="42" fillId="44" borderId="0" applyNumberFormat="0" applyBorder="0" applyAlignment="0" applyProtection="0"/>
    <xf numFmtId="0" fontId="5" fillId="51" borderId="0" applyNumberFormat="0" applyBorder="0" applyAlignment="0" applyProtection="0"/>
    <xf numFmtId="0" fontId="5" fillId="42" borderId="0" applyNumberFormat="0" applyBorder="0" applyAlignment="0" applyProtection="0"/>
    <xf numFmtId="0" fontId="53" fillId="78" borderId="70" applyNumberFormat="0" applyAlignment="0" applyProtection="0"/>
    <xf numFmtId="0" fontId="42" fillId="50" borderId="0" applyNumberFormat="0" applyBorder="0" applyAlignment="0" applyProtection="0"/>
    <xf numFmtId="0" fontId="30" fillId="8" borderId="73">
      <alignment horizontal="right" vertical="center"/>
    </xf>
    <xf numFmtId="0" fontId="54" fillId="78" borderId="70" applyNumberFormat="0" applyAlignment="0" applyProtection="0"/>
    <xf numFmtId="4" fontId="32" fillId="0" borderId="73" applyFill="0" applyBorder="0" applyProtection="0">
      <alignment horizontal="right" vertical="center"/>
    </xf>
    <xf numFmtId="0" fontId="32" fillId="9" borderId="76">
      <alignment horizontal="left" vertical="center" wrapText="1" indent="2"/>
    </xf>
    <xf numFmtId="4" fontId="32" fillId="11" borderId="73"/>
    <xf numFmtId="0" fontId="38" fillId="38" borderId="32" applyNumberFormat="0" applyAlignment="0" applyProtection="0"/>
    <xf numFmtId="0" fontId="54" fillId="78" borderId="70" applyNumberFormat="0" applyAlignment="0" applyProtection="0"/>
    <xf numFmtId="0" fontId="54" fillId="78" borderId="70" applyNumberFormat="0" applyAlignment="0" applyProtection="0"/>
    <xf numFmtId="0" fontId="5" fillId="40" borderId="0" applyNumberFormat="0" applyBorder="0" applyAlignment="0" applyProtection="0"/>
    <xf numFmtId="0" fontId="57" fillId="65" borderId="70" applyNumberFormat="0" applyAlignment="0" applyProtection="0"/>
    <xf numFmtId="49" fontId="31" fillId="0" borderId="73" applyNumberFormat="0" applyFill="0" applyBorder="0" applyProtection="0">
      <alignment horizontal="left" vertical="center"/>
    </xf>
    <xf numFmtId="0" fontId="32" fillId="0" borderId="76">
      <alignment horizontal="left" vertical="center" wrapText="1" indent="2"/>
    </xf>
    <xf numFmtId="0" fontId="32" fillId="9" borderId="76">
      <alignment horizontal="left" vertical="center" wrapText="1" indent="2"/>
    </xf>
    <xf numFmtId="0" fontId="48" fillId="81" borderId="72" applyNumberFormat="0" applyFont="0" applyAlignment="0" applyProtection="0"/>
    <xf numFmtId="0" fontId="30" fillId="9" borderId="73">
      <alignment horizontal="right" vertical="center"/>
    </xf>
    <xf numFmtId="0" fontId="30" fillId="9" borderId="73">
      <alignment horizontal="right" vertical="center"/>
    </xf>
    <xf numFmtId="0" fontId="54" fillId="78" borderId="70" applyNumberFormat="0" applyAlignment="0" applyProtection="0"/>
    <xf numFmtId="0" fontId="42" fillId="47" borderId="0" applyNumberFormat="0" applyBorder="0" applyAlignment="0" applyProtection="0"/>
    <xf numFmtId="170" fontId="32" fillId="82" borderId="73" applyNumberFormat="0" applyFont="0" applyBorder="0" applyAlignment="0" applyProtection="0">
      <alignment horizontal="right" vertical="center"/>
    </xf>
    <xf numFmtId="0" fontId="5" fillId="52" borderId="0" applyNumberFormat="0" applyBorder="0" applyAlignment="0" applyProtection="0"/>
    <xf numFmtId="0" fontId="54" fillId="78" borderId="70" applyNumberFormat="0" applyAlignment="0" applyProtection="0"/>
    <xf numFmtId="0" fontId="70" fillId="78" borderId="77" applyNumberFormat="0" applyAlignment="0" applyProtection="0"/>
    <xf numFmtId="0" fontId="73" fillId="0" borderId="71" applyNumberFormat="0" applyFill="0" applyAlignment="0" applyProtection="0"/>
    <xf numFmtId="0" fontId="66" fillId="65" borderId="70" applyNumberFormat="0" applyAlignment="0" applyProtection="0"/>
    <xf numFmtId="0" fontId="30" fillId="8" borderId="73">
      <alignment horizontal="right" vertical="center"/>
    </xf>
    <xf numFmtId="0" fontId="42" fillId="41" borderId="0" applyNumberFormat="0" applyBorder="0" applyAlignment="0" applyProtection="0"/>
    <xf numFmtId="0" fontId="70" fillId="78" borderId="77" applyNumberFormat="0" applyAlignment="0" applyProtection="0"/>
    <xf numFmtId="0" fontId="5" fillId="46" borderId="0" applyNumberFormat="0" applyBorder="0" applyAlignment="0" applyProtection="0"/>
    <xf numFmtId="4" fontId="44" fillId="8" borderId="73">
      <alignment horizontal="right" vertical="center"/>
    </xf>
    <xf numFmtId="4" fontId="30" fillId="8" borderId="73">
      <alignment horizontal="right" vertical="center"/>
    </xf>
    <xf numFmtId="0" fontId="32" fillId="0" borderId="73" applyNumberFormat="0" applyFill="0" applyAlignment="0" applyProtection="0"/>
    <xf numFmtId="4" fontId="30" fillId="8" borderId="73">
      <alignment horizontal="right" vertical="center"/>
    </xf>
    <xf numFmtId="0" fontId="13" fillId="0" borderId="33" applyNumberFormat="0" applyFill="0" applyAlignment="0" applyProtection="0"/>
    <xf numFmtId="0" fontId="54" fillId="78" borderId="70" applyNumberFormat="0" applyAlignment="0" applyProtection="0"/>
    <xf numFmtId="0" fontId="5" fillId="48" borderId="0" applyNumberFormat="0" applyBorder="0" applyAlignment="0" applyProtection="0"/>
    <xf numFmtId="0" fontId="40" fillId="0" borderId="0" applyNumberFormat="0" applyFill="0" applyBorder="0" applyAlignment="0" applyProtection="0"/>
    <xf numFmtId="0" fontId="40" fillId="0" borderId="0" applyNumberFormat="0" applyFill="0" applyBorder="0" applyAlignment="0" applyProtection="0"/>
    <xf numFmtId="0" fontId="32" fillId="0" borderId="73" applyNumberFormat="0" applyFill="0" applyAlignment="0" applyProtection="0"/>
    <xf numFmtId="4" fontId="30" fillId="9" borderId="73">
      <alignment horizontal="right" vertical="center"/>
    </xf>
    <xf numFmtId="0" fontId="48" fillId="81" borderId="72" applyNumberFormat="0" applyFont="0" applyAlignment="0" applyProtection="0"/>
    <xf numFmtId="4" fontId="30" fillId="9" borderId="73">
      <alignment horizontal="right" vertical="center"/>
    </xf>
    <xf numFmtId="4" fontId="30" fillId="9" borderId="73">
      <alignment horizontal="right" vertical="center"/>
    </xf>
    <xf numFmtId="0" fontId="32" fillId="0" borderId="73">
      <alignment horizontal="right" vertical="center"/>
    </xf>
    <xf numFmtId="4" fontId="32" fillId="0" borderId="73">
      <alignment horizontal="right" vertical="center"/>
    </xf>
    <xf numFmtId="0" fontId="58" fillId="0" borderId="71" applyNumberFormat="0" applyFill="0" applyAlignment="0" applyProtection="0"/>
    <xf numFmtId="0" fontId="48" fillId="81" borderId="72" applyNumberFormat="0" applyFont="0" applyAlignment="0" applyProtection="0"/>
    <xf numFmtId="0" fontId="32" fillId="0" borderId="73" applyNumberFormat="0" applyFill="0" applyAlignment="0" applyProtection="0"/>
    <xf numFmtId="0" fontId="30" fillId="9" borderId="75">
      <alignment horizontal="right" vertical="center"/>
    </xf>
    <xf numFmtId="4" fontId="30" fillId="9" borderId="73">
      <alignment horizontal="right" vertical="center"/>
    </xf>
    <xf numFmtId="0" fontId="54" fillId="78" borderId="70" applyNumberFormat="0" applyAlignment="0" applyProtection="0"/>
    <xf numFmtId="0" fontId="30" fillId="9" borderId="73">
      <alignment horizontal="right" vertical="center"/>
    </xf>
    <xf numFmtId="4" fontId="32" fillId="11" borderId="73"/>
    <xf numFmtId="0" fontId="57" fillId="65" borderId="70" applyNumberFormat="0" applyAlignment="0" applyProtection="0"/>
    <xf numFmtId="0" fontId="54" fillId="78" borderId="70" applyNumberFormat="0" applyAlignment="0" applyProtection="0"/>
    <xf numFmtId="0" fontId="73" fillId="0" borderId="71" applyNumberFormat="0" applyFill="0" applyAlignment="0" applyProtection="0"/>
    <xf numFmtId="0" fontId="32" fillId="8" borderId="74">
      <alignment horizontal="left" vertical="center"/>
    </xf>
    <xf numFmtId="0" fontId="57" fillId="65" borderId="70" applyNumberFormat="0" applyAlignment="0" applyProtection="0"/>
    <xf numFmtId="0" fontId="32" fillId="0" borderId="73" applyNumberFormat="0" applyFill="0" applyAlignment="0" applyProtection="0"/>
    <xf numFmtId="0" fontId="5" fillId="55" borderId="0" applyNumberFormat="0" applyBorder="0" applyAlignment="0" applyProtection="0"/>
    <xf numFmtId="0" fontId="32" fillId="0" borderId="73">
      <alignment horizontal="right" vertical="center"/>
    </xf>
    <xf numFmtId="0" fontId="32" fillId="8" borderId="74">
      <alignment horizontal="left" vertical="center"/>
    </xf>
    <xf numFmtId="4" fontId="30" fillId="9" borderId="75">
      <alignment horizontal="right" vertical="center"/>
    </xf>
    <xf numFmtId="49" fontId="31" fillId="0" borderId="73" applyNumberFormat="0" applyFill="0" applyBorder="0" applyProtection="0">
      <alignment horizontal="left" vertical="center"/>
    </xf>
    <xf numFmtId="0" fontId="70" fillId="78" borderId="77" applyNumberFormat="0" applyAlignment="0" applyProtection="0"/>
    <xf numFmtId="0" fontId="42" fillId="56" borderId="0" applyNumberFormat="0" applyBorder="0" applyAlignment="0" applyProtection="0"/>
    <xf numFmtId="0" fontId="5" fillId="54" borderId="0" applyNumberFormat="0" applyBorder="0" applyAlignment="0" applyProtection="0"/>
    <xf numFmtId="0" fontId="53" fillId="78" borderId="70" applyNumberFormat="0" applyAlignment="0" applyProtection="0"/>
    <xf numFmtId="0" fontId="66" fillId="65" borderId="70" applyNumberFormat="0" applyAlignment="0" applyProtection="0"/>
    <xf numFmtId="4" fontId="44" fillId="8" borderId="73">
      <alignment horizontal="right" vertical="center"/>
    </xf>
    <xf numFmtId="0" fontId="5" fillId="49" borderId="0" applyNumberFormat="0" applyBorder="0" applyAlignment="0" applyProtection="0"/>
    <xf numFmtId="0" fontId="30" fillId="9" borderId="74">
      <alignment horizontal="right" vertical="center"/>
    </xf>
    <xf numFmtId="0" fontId="32" fillId="9" borderId="76">
      <alignment horizontal="left" vertical="center" wrapText="1" indent="2"/>
    </xf>
    <xf numFmtId="0" fontId="53" fillId="78" borderId="70" applyNumberFormat="0" applyAlignment="0" applyProtection="0"/>
    <xf numFmtId="0" fontId="5" fillId="55" borderId="0" applyNumberFormat="0" applyBorder="0" applyAlignment="0" applyProtection="0"/>
    <xf numFmtId="4" fontId="30" fillId="9" borderId="74">
      <alignment horizontal="right" vertical="center"/>
    </xf>
    <xf numFmtId="0" fontId="33" fillId="81" borderId="72" applyNumberFormat="0" applyFont="0" applyAlignment="0" applyProtection="0"/>
    <xf numFmtId="0" fontId="5" fillId="54" borderId="0" applyNumberFormat="0" applyBorder="0" applyAlignment="0" applyProtection="0"/>
    <xf numFmtId="0" fontId="30" fillId="8" borderId="73">
      <alignment horizontal="right" vertical="center"/>
    </xf>
    <xf numFmtId="0" fontId="5" fillId="48" borderId="0" applyNumberFormat="0" applyBorder="0" applyAlignment="0" applyProtection="0"/>
    <xf numFmtId="0" fontId="66" fillId="65" borderId="70" applyNumberFormat="0" applyAlignment="0" applyProtection="0"/>
    <xf numFmtId="4" fontId="30" fillId="9" borderId="74">
      <alignment horizontal="right" vertical="center"/>
    </xf>
    <xf numFmtId="4" fontId="30" fillId="9" borderId="73">
      <alignment horizontal="right" vertical="center"/>
    </xf>
    <xf numFmtId="0" fontId="30" fillId="8" borderId="73">
      <alignment horizontal="right" vertical="center"/>
    </xf>
    <xf numFmtId="0" fontId="57" fillId="65" borderId="70" applyNumberFormat="0" applyAlignment="0" applyProtection="0"/>
    <xf numFmtId="0" fontId="5" fillId="46" borderId="0" applyNumberFormat="0" applyBorder="0" applyAlignment="0" applyProtection="0"/>
    <xf numFmtId="0" fontId="39" fillId="38" borderId="31" applyNumberFormat="0" applyAlignment="0" applyProtection="0"/>
    <xf numFmtId="0" fontId="58" fillId="0" borderId="71" applyNumberFormat="0" applyFill="0" applyAlignment="0" applyProtection="0"/>
    <xf numFmtId="0" fontId="44" fillId="8" borderId="73">
      <alignment horizontal="right" vertical="center"/>
    </xf>
    <xf numFmtId="0" fontId="70" fillId="78" borderId="77" applyNumberFormat="0" applyAlignment="0" applyProtection="0"/>
    <xf numFmtId="0" fontId="73" fillId="0" borderId="71" applyNumberFormat="0" applyFill="0" applyAlignment="0" applyProtection="0"/>
    <xf numFmtId="0" fontId="5" fillId="45" borderId="0" applyNumberFormat="0" applyBorder="0" applyAlignment="0" applyProtection="0"/>
    <xf numFmtId="170" fontId="32" fillId="82" borderId="73" applyNumberFormat="0" applyFont="0" applyBorder="0" applyAlignment="0" applyProtection="0">
      <alignment horizontal="right" vertical="center"/>
    </xf>
    <xf numFmtId="0" fontId="5" fillId="43" borderId="0" applyNumberFormat="0" applyBorder="0" applyAlignment="0" applyProtection="0"/>
    <xf numFmtId="0" fontId="5" fillId="48" borderId="0" applyNumberFormat="0" applyBorder="0" applyAlignment="0" applyProtection="0"/>
    <xf numFmtId="0" fontId="42" fillId="53" borderId="0" applyNumberFormat="0" applyBorder="0" applyAlignment="0" applyProtection="0"/>
    <xf numFmtId="0" fontId="58" fillId="0" borderId="71" applyNumberFormat="0" applyFill="0" applyAlignment="0" applyProtection="0"/>
    <xf numFmtId="0" fontId="32" fillId="0" borderId="73">
      <alignment horizontal="right" vertical="center"/>
    </xf>
    <xf numFmtId="0" fontId="33" fillId="81" borderId="72" applyNumberFormat="0" applyFont="0" applyAlignment="0" applyProtection="0"/>
    <xf numFmtId="0" fontId="54" fillId="78" borderId="70" applyNumberFormat="0" applyAlignment="0" applyProtection="0"/>
    <xf numFmtId="0" fontId="73" fillId="0" borderId="71" applyNumberFormat="0" applyFill="0" applyAlignment="0" applyProtection="0"/>
    <xf numFmtId="0" fontId="5" fillId="40" borderId="0" applyNumberFormat="0" applyBorder="0" applyAlignment="0" applyProtection="0"/>
    <xf numFmtId="0" fontId="48" fillId="81" borderId="72" applyNumberFormat="0" applyFont="0" applyAlignment="0" applyProtection="0"/>
    <xf numFmtId="0" fontId="42" fillId="50" borderId="0" applyNumberFormat="0" applyBorder="0" applyAlignment="0" applyProtection="0"/>
    <xf numFmtId="0" fontId="32" fillId="0" borderId="73" applyNumberFormat="0" applyFill="0" applyAlignment="0" applyProtection="0"/>
    <xf numFmtId="0" fontId="5" fillId="49" borderId="0" applyNumberFormat="0" applyBorder="0" applyAlignment="0" applyProtection="0"/>
    <xf numFmtId="4" fontId="32" fillId="0" borderId="73" applyFill="0" applyBorder="0" applyProtection="0">
      <alignment horizontal="right" vertical="center"/>
    </xf>
    <xf numFmtId="0" fontId="5" fillId="39" borderId="0" applyNumberFormat="0" applyBorder="0" applyAlignment="0" applyProtection="0"/>
    <xf numFmtId="0" fontId="73" fillId="0" borderId="71" applyNumberFormat="0" applyFill="0" applyAlignment="0" applyProtection="0"/>
    <xf numFmtId="0" fontId="5" fillId="52" borderId="0" applyNumberFormat="0" applyBorder="0" applyAlignment="0" applyProtection="0"/>
    <xf numFmtId="0" fontId="44" fillId="8" borderId="73">
      <alignment horizontal="right" vertical="center"/>
    </xf>
    <xf numFmtId="0" fontId="57" fillId="65" borderId="70" applyNumberFormat="0" applyAlignment="0" applyProtection="0"/>
    <xf numFmtId="170" fontId="32" fillId="82" borderId="73" applyNumberFormat="0" applyFont="0" applyBorder="0" applyAlignment="0" applyProtection="0">
      <alignment horizontal="right" vertical="center"/>
    </xf>
    <xf numFmtId="0" fontId="57" fillId="65" borderId="70" applyNumberFormat="0" applyAlignment="0" applyProtection="0"/>
    <xf numFmtId="4" fontId="32" fillId="0" borderId="73">
      <alignment horizontal="right" vertical="center"/>
    </xf>
    <xf numFmtId="49" fontId="32" fillId="0" borderId="73" applyNumberFormat="0" applyFont="0" applyFill="0" applyBorder="0" applyProtection="0">
      <alignment horizontal="left" vertical="center" indent="2"/>
    </xf>
    <xf numFmtId="170" fontId="32" fillId="82" borderId="73" applyNumberFormat="0" applyFont="0" applyBorder="0" applyAlignment="0" applyProtection="0">
      <alignment horizontal="right" vertical="center"/>
    </xf>
    <xf numFmtId="0" fontId="66" fillId="65" borderId="70" applyNumberFormat="0" applyAlignment="0" applyProtection="0"/>
    <xf numFmtId="49" fontId="31" fillId="0" borderId="73" applyNumberFormat="0" applyFill="0" applyBorder="0" applyProtection="0">
      <alignment horizontal="left" vertical="center"/>
    </xf>
    <xf numFmtId="4" fontId="30" fillId="9" borderId="73">
      <alignment horizontal="right" vertical="center"/>
    </xf>
    <xf numFmtId="0" fontId="57" fillId="65" borderId="70" applyNumberFormat="0" applyAlignment="0" applyProtection="0"/>
    <xf numFmtId="0" fontId="54" fillId="78" borderId="70" applyNumberFormat="0" applyAlignment="0" applyProtection="0"/>
    <xf numFmtId="4" fontId="32" fillId="0" borderId="73">
      <alignment horizontal="right" vertical="center"/>
    </xf>
    <xf numFmtId="0" fontId="32" fillId="9" borderId="76">
      <alignment horizontal="left" vertical="center" wrapText="1" indent="2"/>
    </xf>
    <xf numFmtId="0" fontId="32" fillId="0" borderId="76">
      <alignment horizontal="left" vertical="center" wrapText="1" indent="2"/>
    </xf>
    <xf numFmtId="0" fontId="70" fillId="78" borderId="77" applyNumberFormat="0" applyAlignment="0" applyProtection="0"/>
    <xf numFmtId="0" fontId="66" fillId="65" borderId="70" applyNumberFormat="0" applyAlignment="0" applyProtection="0"/>
    <xf numFmtId="0" fontId="53" fillId="78" borderId="70" applyNumberFormat="0" applyAlignment="0" applyProtection="0"/>
    <xf numFmtId="0" fontId="51" fillId="78" borderId="77" applyNumberFormat="0" applyAlignment="0" applyProtection="0"/>
    <xf numFmtId="0" fontId="30" fillId="9" borderId="75">
      <alignment horizontal="right" vertical="center"/>
    </xf>
    <xf numFmtId="0" fontId="44" fillId="8" borderId="73">
      <alignment horizontal="right" vertical="center"/>
    </xf>
    <xf numFmtId="4" fontId="30" fillId="8" borderId="73">
      <alignment horizontal="right" vertical="center"/>
    </xf>
    <xf numFmtId="4" fontId="30" fillId="9" borderId="73">
      <alignment horizontal="right" vertical="center"/>
    </xf>
    <xf numFmtId="49" fontId="32" fillId="0" borderId="74" applyNumberFormat="0" applyFont="0" applyFill="0" applyBorder="0" applyProtection="0">
      <alignment horizontal="left" vertical="center" indent="5"/>
    </xf>
    <xf numFmtId="4" fontId="32" fillId="0" borderId="73" applyFill="0" applyBorder="0" applyProtection="0">
      <alignment horizontal="right" vertical="center"/>
    </xf>
    <xf numFmtId="4" fontId="30" fillId="8" borderId="73">
      <alignment horizontal="right" vertical="center"/>
    </xf>
    <xf numFmtId="0" fontId="66" fillId="65" borderId="70" applyNumberFormat="0" applyAlignment="0" applyProtection="0"/>
    <xf numFmtId="0" fontId="57" fillId="65" borderId="70" applyNumberFormat="0" applyAlignment="0" applyProtection="0"/>
    <xf numFmtId="0" fontId="53" fillId="78" borderId="70" applyNumberFormat="0" applyAlignment="0" applyProtection="0"/>
    <xf numFmtId="0" fontId="32" fillId="9" borderId="76">
      <alignment horizontal="left" vertical="center" wrapText="1" indent="2"/>
    </xf>
    <xf numFmtId="0" fontId="32" fillId="0" borderId="76">
      <alignment horizontal="left" vertical="center" wrapText="1" indent="2"/>
    </xf>
    <xf numFmtId="0" fontId="32" fillId="9" borderId="76">
      <alignment horizontal="left" vertical="center" wrapText="1" indent="2"/>
    </xf>
    <xf numFmtId="0" fontId="42" fillId="41" borderId="0" applyNumberFormat="0" applyBorder="0" applyAlignment="0" applyProtection="0"/>
    <xf numFmtId="0" fontId="42" fillId="53" borderId="0" applyNumberFormat="0" applyBorder="0" applyAlignment="0" applyProtection="0"/>
    <xf numFmtId="0" fontId="5" fillId="51" borderId="0" applyNumberFormat="0" applyBorder="0" applyAlignment="0" applyProtection="0"/>
    <xf numFmtId="0" fontId="5" fillId="48" borderId="0" applyNumberFormat="0" applyBorder="0" applyAlignment="0" applyProtection="0"/>
    <xf numFmtId="0" fontId="5" fillId="46" borderId="0" applyNumberFormat="0" applyBorder="0" applyAlignment="0" applyProtection="0"/>
    <xf numFmtId="0" fontId="5" fillId="40" borderId="0" applyNumberFormat="0" applyBorder="0" applyAlignment="0" applyProtection="0"/>
    <xf numFmtId="0" fontId="5" fillId="45" borderId="0" applyNumberFormat="0" applyBorder="0" applyAlignment="0" applyProtection="0"/>
    <xf numFmtId="0" fontId="41" fillId="0" borderId="0" applyNumberFormat="0" applyFill="0" applyBorder="0" applyAlignment="0" applyProtection="0"/>
    <xf numFmtId="0" fontId="42" fillId="50" borderId="0" applyNumberFormat="0" applyBorder="0" applyAlignment="0" applyProtection="0"/>
    <xf numFmtId="0" fontId="5" fillId="55" borderId="0" applyNumberFormat="0" applyBorder="0" applyAlignment="0" applyProtection="0"/>
    <xf numFmtId="0" fontId="42" fillId="47" borderId="0" applyNumberFormat="0" applyBorder="0" applyAlignment="0" applyProtection="0"/>
    <xf numFmtId="0" fontId="42" fillId="44" borderId="0" applyNumberFormat="0" applyBorder="0" applyAlignment="0" applyProtection="0"/>
    <xf numFmtId="0" fontId="38" fillId="38" borderId="32" applyNumberFormat="0" applyAlignment="0" applyProtection="0"/>
    <xf numFmtId="0" fontId="5" fillId="52" borderId="0" applyNumberFormat="0" applyBorder="0" applyAlignment="0" applyProtection="0"/>
    <xf numFmtId="0" fontId="5" fillId="48" borderId="0" applyNumberFormat="0" applyBorder="0" applyAlignment="0" applyProtection="0"/>
    <xf numFmtId="0" fontId="40" fillId="0" borderId="0" applyNumberFormat="0" applyFill="0" applyBorder="0" applyAlignment="0" applyProtection="0"/>
    <xf numFmtId="0" fontId="5" fillId="49" borderId="0" applyNumberFormat="0" applyBorder="0" applyAlignment="0" applyProtection="0"/>
    <xf numFmtId="0" fontId="5" fillId="54" borderId="0" applyNumberFormat="0" applyBorder="0" applyAlignment="0" applyProtection="0"/>
    <xf numFmtId="0" fontId="5" fillId="46" borderId="0" applyNumberFormat="0" applyBorder="0" applyAlignment="0" applyProtection="0"/>
    <xf numFmtId="0" fontId="39" fillId="38" borderId="31" applyNumberFormat="0" applyAlignment="0" applyProtection="0"/>
    <xf numFmtId="0" fontId="5" fillId="43" borderId="0" applyNumberFormat="0" applyBorder="0" applyAlignment="0" applyProtection="0"/>
    <xf numFmtId="0" fontId="42" fillId="53"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cellStyleXfs>
  <cellXfs count="272">
    <xf numFmtId="0" fontId="0" fillId="0" borderId="0" xfId="0"/>
    <xf numFmtId="0" fontId="0" fillId="0" borderId="0" xfId="0" applyAlignment="1">
      <alignment wrapText="1"/>
    </xf>
    <xf numFmtId="0" fontId="0" fillId="0" borderId="1" xfId="0" applyBorder="1"/>
    <xf numFmtId="0" fontId="21" fillId="0" borderId="0" xfId="3"/>
    <xf numFmtId="0" fontId="13" fillId="0" borderId="0" xfId="0" applyFont="1"/>
    <xf numFmtId="0" fontId="13"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19" fillId="0" borderId="0" xfId="0" applyFont="1"/>
    <xf numFmtId="11" fontId="0" fillId="0" borderId="0" xfId="0" applyNumberFormat="1"/>
    <xf numFmtId="166" fontId="0" fillId="0" borderId="0" xfId="0" applyNumberFormat="1"/>
    <xf numFmtId="0" fontId="23"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4" fillId="6" borderId="9" xfId="0" applyFont="1" applyFill="1" applyBorder="1" applyAlignment="1">
      <alignment horizontal="left" wrapText="1"/>
    </xf>
    <xf numFmtId="0" fontId="24" fillId="6" borderId="10" xfId="0" applyFont="1" applyFill="1" applyBorder="1" applyAlignment="1">
      <alignment horizontal="left" wrapText="1"/>
    </xf>
    <xf numFmtId="0" fontId="25" fillId="0" borderId="0" xfId="0" applyFont="1" applyAlignment="1">
      <alignment horizontal="left"/>
    </xf>
    <xf numFmtId="0" fontId="26" fillId="0" borderId="11" xfId="0" applyFont="1" applyBorder="1" applyAlignment="1">
      <alignment horizontal="left" wrapText="1"/>
    </xf>
    <xf numFmtId="167" fontId="27" fillId="0" borderId="12" xfId="0" applyNumberFormat="1" applyFont="1" applyBorder="1" applyAlignment="1">
      <alignment horizontal="center" wrapText="1"/>
    </xf>
    <xf numFmtId="167" fontId="27" fillId="0" borderId="13" xfId="0" applyNumberFormat="1" applyFont="1" applyBorder="1" applyAlignment="1">
      <alignment horizontal="center" wrapText="1"/>
    </xf>
    <xf numFmtId="0" fontId="26" fillId="0" borderId="14" xfId="0" applyFont="1" applyBorder="1" applyAlignment="1">
      <alignment horizontal="left" wrapText="1"/>
    </xf>
    <xf numFmtId="167" fontId="27" fillId="0" borderId="15" xfId="0" applyNumberFormat="1" applyFont="1" applyBorder="1" applyAlignment="1">
      <alignment horizontal="center" wrapText="1"/>
    </xf>
    <xf numFmtId="167" fontId="27" fillId="0" borderId="16" xfId="0" applyNumberFormat="1" applyFont="1" applyBorder="1" applyAlignment="1">
      <alignment horizontal="center" wrapText="1"/>
    </xf>
    <xf numFmtId="0" fontId="28" fillId="0" borderId="0" xfId="0" applyFont="1" applyAlignment="1">
      <alignment horizontal="left"/>
    </xf>
    <xf numFmtId="16" fontId="0" fillId="0" borderId="0" xfId="0" applyNumberFormat="1"/>
    <xf numFmtId="0" fontId="26" fillId="0" borderId="17" xfId="0" applyFont="1" applyBorder="1" applyAlignment="1">
      <alignment horizontal="left" wrapText="1"/>
    </xf>
    <xf numFmtId="167" fontId="27" fillId="0" borderId="18" xfId="0" applyNumberFormat="1" applyFont="1" applyBorder="1" applyAlignment="1">
      <alignment horizontal="center" wrapText="1"/>
    </xf>
    <xf numFmtId="167" fontId="27"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17" fillId="0" borderId="0" xfId="2" applyAlignment="1"/>
    <xf numFmtId="0" fontId="13" fillId="2" borderId="0" xfId="0" applyFont="1" applyFill="1"/>
    <xf numFmtId="0" fontId="0" fillId="2" borderId="0" xfId="0" applyFill="1"/>
    <xf numFmtId="10" fontId="0" fillId="0" borderId="0" xfId="0" applyNumberFormat="1"/>
    <xf numFmtId="0" fontId="0" fillId="12" borderId="0" xfId="0" applyFill="1" applyAlignment="1">
      <alignment wrapText="1"/>
    </xf>
    <xf numFmtId="0" fontId="0" fillId="13" borderId="0" xfId="0" applyFill="1"/>
    <xf numFmtId="0" fontId="0" fillId="14" borderId="0" xfId="0" applyFill="1"/>
    <xf numFmtId="0" fontId="0" fillId="2" borderId="0" xfId="0" applyFill="1" applyAlignment="1">
      <alignment horizontal="left"/>
    </xf>
    <xf numFmtId="0" fontId="13"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0" borderId="0" xfId="0" applyFill="1"/>
    <xf numFmtId="0" fontId="0" fillId="15" borderId="0" xfId="0" applyFill="1"/>
    <xf numFmtId="0" fontId="0" fillId="16" borderId="0" xfId="0" applyFill="1"/>
    <xf numFmtId="0" fontId="0" fillId="17" borderId="0" xfId="0" applyFill="1"/>
    <xf numFmtId="0" fontId="0" fillId="18" borderId="0" xfId="0" applyFill="1"/>
    <xf numFmtId="0" fontId="0" fillId="19" borderId="0" xfId="0" applyFill="1"/>
    <xf numFmtId="0" fontId="0" fillId="20" borderId="0" xfId="0" applyFill="1"/>
    <xf numFmtId="0" fontId="0" fillId="21" borderId="0" xfId="0" applyFill="1"/>
    <xf numFmtId="0" fontId="0" fillId="22" borderId="0" xfId="0" applyFill="1"/>
    <xf numFmtId="0" fontId="0" fillId="23" borderId="0" xfId="0" applyFill="1"/>
    <xf numFmtId="0" fontId="0" fillId="24" borderId="0" xfId="0" applyFill="1"/>
    <xf numFmtId="0" fontId="0" fillId="12"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0" borderId="23" xfId="0" applyBorder="1" applyAlignment="1">
      <alignment wrapText="1"/>
    </xf>
    <xf numFmtId="0" fontId="13" fillId="2" borderId="0" xfId="0" applyFont="1" applyFill="1" applyAlignment="1">
      <alignment horizontal="center" vertical="center"/>
    </xf>
    <xf numFmtId="0" fontId="14" fillId="2" borderId="0" xfId="0" applyFont="1" applyFill="1" applyAlignment="1">
      <alignment wrapText="1"/>
    </xf>
    <xf numFmtId="0" fontId="0" fillId="2" borderId="0" xfId="0" applyFill="1" applyAlignment="1">
      <alignment wrapText="1"/>
    </xf>
    <xf numFmtId="0" fontId="13" fillId="4" borderId="0" xfId="0" applyFont="1" applyFill="1"/>
    <xf numFmtId="0" fontId="13" fillId="12" borderId="0" xfId="0" applyFont="1" applyFill="1"/>
    <xf numFmtId="0" fontId="0" fillId="32" borderId="0" xfId="0" applyFill="1"/>
    <xf numFmtId="0" fontId="0" fillId="0" borderId="0" xfId="0" quotePrefix="1"/>
    <xf numFmtId="0" fontId="0" fillId="33" borderId="0" xfId="0" applyFill="1"/>
    <xf numFmtId="0" fontId="0" fillId="34" borderId="0" xfId="0" applyFill="1"/>
    <xf numFmtId="0" fontId="0" fillId="35" borderId="0" xfId="0" applyFill="1"/>
    <xf numFmtId="0" fontId="15" fillId="0" borderId="0" xfId="0" applyFont="1"/>
    <xf numFmtId="9" fontId="15" fillId="0" borderId="0" xfId="1" applyFont="1" applyAlignment="1"/>
    <xf numFmtId="49" fontId="14" fillId="0" borderId="0" xfId="0" applyNumberFormat="1" applyFont="1"/>
    <xf numFmtId="0" fontId="15" fillId="0" borderId="0" xfId="0" applyFont="1" applyAlignment="1">
      <alignment horizontal="left"/>
    </xf>
    <xf numFmtId="0" fontId="14" fillId="0" borderId="0" xfId="0" applyFont="1" applyAlignment="1">
      <alignment horizontal="left"/>
    </xf>
    <xf numFmtId="0" fontId="0" fillId="83" borderId="0" xfId="0" applyFill="1"/>
    <xf numFmtId="0" fontId="0" fillId="84" borderId="0" xfId="0" applyFill="1"/>
    <xf numFmtId="0" fontId="0" fillId="85" borderId="0" xfId="0" applyFill="1"/>
    <xf numFmtId="0" fontId="20" fillId="86" borderId="0" xfId="0" applyFont="1" applyFill="1" applyAlignment="1">
      <alignment wrapText="1"/>
    </xf>
    <xf numFmtId="0" fontId="88" fillId="86" borderId="0" xfId="0" applyFont="1" applyFill="1" applyAlignment="1">
      <alignment wrapText="1"/>
    </xf>
    <xf numFmtId="0" fontId="88" fillId="86" borderId="0" xfId="0" applyFont="1" applyFill="1"/>
    <xf numFmtId="49" fontId="88" fillId="86" borderId="0" xfId="0" applyNumberFormat="1" applyFont="1" applyFill="1" applyAlignment="1">
      <alignment wrapText="1"/>
    </xf>
    <xf numFmtId="49" fontId="0" fillId="0" borderId="0" xfId="0" applyNumberFormat="1"/>
    <xf numFmtId="0" fontId="10" fillId="0" borderId="0" xfId="0" applyFont="1"/>
    <xf numFmtId="0" fontId="13" fillId="87" borderId="0" xfId="0" applyFont="1" applyFill="1"/>
    <xf numFmtId="0" fontId="9" fillId="0" borderId="0" xfId="0" applyFont="1"/>
    <xf numFmtId="0" fontId="9" fillId="0" borderId="0" xfId="0" applyFont="1" applyAlignment="1">
      <alignment horizontal="left"/>
    </xf>
    <xf numFmtId="0" fontId="8" fillId="0" borderId="0" xfId="0" applyFont="1"/>
    <xf numFmtId="0" fontId="0" fillId="88" borderId="0" xfId="0" applyFill="1"/>
    <xf numFmtId="0" fontId="7" fillId="0" borderId="0" xfId="0" applyFont="1"/>
    <xf numFmtId="0" fontId="0" fillId="89" borderId="0" xfId="0" applyFill="1"/>
    <xf numFmtId="0" fontId="6" fillId="0" borderId="0" xfId="0" applyFont="1"/>
    <xf numFmtId="0" fontId="20" fillId="2" borderId="0" xfId="0" applyFont="1" applyFill="1"/>
    <xf numFmtId="0" fontId="20" fillId="2" borderId="0" xfId="0" applyFont="1" applyFill="1" applyAlignment="1">
      <alignment horizontal="left"/>
    </xf>
    <xf numFmtId="0" fontId="20" fillId="2" borderId="0" xfId="0" applyFont="1" applyFill="1" applyAlignment="1">
      <alignment horizontal="right"/>
    </xf>
    <xf numFmtId="49" fontId="14" fillId="0" borderId="0" xfId="1" applyNumberFormat="1" applyFont="1" applyFill="1" applyBorder="1" applyAlignment="1"/>
    <xf numFmtId="0" fontId="0" fillId="0" borderId="27" xfId="0" applyBorder="1"/>
    <xf numFmtId="9" fontId="14" fillId="0" borderId="0" xfId="1" applyFont="1" applyAlignment="1"/>
    <xf numFmtId="9" fontId="14" fillId="0" borderId="0" xfId="1" applyFont="1" applyFill="1" applyBorder="1" applyAlignment="1"/>
    <xf numFmtId="49" fontId="14" fillId="0" borderId="27" xfId="1" applyNumberFormat="1" applyFont="1" applyFill="1" applyBorder="1" applyAlignment="1"/>
    <xf numFmtId="9" fontId="0" fillId="0" borderId="0" xfId="1" applyFont="1" applyFill="1" applyBorder="1" applyAlignment="1"/>
    <xf numFmtId="1" fontId="14" fillId="0" borderId="0" xfId="1" applyNumberFormat="1" applyFont="1" applyFill="1" applyBorder="1" applyAlignment="1"/>
    <xf numFmtId="9" fontId="15" fillId="0" borderId="0" xfId="1" applyFont="1" applyFill="1" applyBorder="1" applyAlignment="1"/>
    <xf numFmtId="0" fontId="4" fillId="0" borderId="0" xfId="0" applyFont="1"/>
    <xf numFmtId="0" fontId="0" fillId="90" borderId="0" xfId="0" applyFill="1"/>
    <xf numFmtId="0" fontId="0" fillId="91" borderId="0" xfId="0" applyFill="1"/>
    <xf numFmtId="0" fontId="0" fillId="92" borderId="0" xfId="0" applyFill="1"/>
    <xf numFmtId="0" fontId="0" fillId="93" borderId="0" xfId="0" applyFill="1"/>
    <xf numFmtId="49" fontId="0" fillId="12" borderId="0" xfId="0" applyNumberFormat="1" applyFill="1"/>
    <xf numFmtId="0" fontId="0" fillId="94" borderId="0" xfId="0" applyFill="1"/>
    <xf numFmtId="0" fontId="20" fillId="0" borderId="0" xfId="0" applyFont="1"/>
    <xf numFmtId="0" fontId="0" fillId="95" borderId="0" xfId="0" applyFill="1"/>
    <xf numFmtId="0" fontId="20" fillId="96" borderId="0" xfId="0" applyFont="1" applyFill="1"/>
    <xf numFmtId="0" fontId="0" fillId="97" borderId="0" xfId="0" applyFill="1"/>
    <xf numFmtId="0" fontId="18" fillId="0" borderId="0" xfId="0" applyFont="1"/>
    <xf numFmtId="171" fontId="0" fillId="0" borderId="0" xfId="0" applyNumberFormat="1"/>
    <xf numFmtId="0" fontId="3" fillId="0" borderId="0" xfId="3473"/>
    <xf numFmtId="0" fontId="20" fillId="0" borderId="23" xfId="0" applyFont="1" applyBorder="1"/>
    <xf numFmtId="0" fontId="20" fillId="0" borderId="78" xfId="0" applyFont="1" applyBorder="1"/>
    <xf numFmtId="9" fontId="20" fillId="0" borderId="23" xfId="3474" applyFont="1" applyBorder="1" applyAlignment="1">
      <alignment horizontal="center"/>
    </xf>
    <xf numFmtId="0" fontId="20" fillId="0" borderId="79" xfId="0" applyFont="1" applyBorder="1"/>
    <xf numFmtId="0" fontId="20" fillId="0" borderId="23" xfId="3474" applyNumberFormat="1" applyFont="1" applyBorder="1" applyAlignment="1">
      <alignment horizontal="center"/>
    </xf>
    <xf numFmtId="1" fontId="20" fillId="0" borderId="23" xfId="3474" applyNumberFormat="1" applyFont="1" applyBorder="1" applyAlignment="1">
      <alignment horizontal="center"/>
    </xf>
    <xf numFmtId="0" fontId="20" fillId="0" borderId="79" xfId="3474" applyNumberFormat="1" applyFont="1" applyBorder="1" applyAlignment="1">
      <alignment horizontal="center"/>
    </xf>
    <xf numFmtId="9" fontId="0" fillId="0" borderId="0" xfId="3474" applyFont="1" applyAlignment="1"/>
    <xf numFmtId="0" fontId="0" fillId="0" borderId="80" xfId="0" applyBorder="1"/>
    <xf numFmtId="0" fontId="0" fillId="0" borderId="0" xfId="3474" applyNumberFormat="1" applyFont="1" applyAlignment="1"/>
    <xf numFmtId="1" fontId="0" fillId="0" borderId="0" xfId="3474" applyNumberFormat="1" applyFont="1" applyBorder="1" applyAlignment="1"/>
    <xf numFmtId="0" fontId="0" fillId="12" borderId="80" xfId="0" applyFill="1" applyBorder="1"/>
    <xf numFmtId="9" fontId="0" fillId="0" borderId="0" xfId="3474" applyFont="1" applyFill="1" applyAlignment="1"/>
    <xf numFmtId="0" fontId="0" fillId="0" borderId="0" xfId="3474" applyNumberFormat="1" applyFont="1" applyFill="1" applyAlignment="1"/>
    <xf numFmtId="1" fontId="0" fillId="0" borderId="0" xfId="3474" applyNumberFormat="1" applyFont="1" applyFill="1" applyBorder="1" applyAlignment="1"/>
    <xf numFmtId="0" fontId="0" fillId="0" borderId="80" xfId="3474" applyNumberFormat="1" applyFont="1" applyBorder="1" applyAlignment="1"/>
    <xf numFmtId="0" fontId="20" fillId="2" borderId="20" xfId="0" applyFont="1" applyFill="1" applyBorder="1"/>
    <xf numFmtId="0" fontId="20" fillId="2" borderId="21" xfId="0" applyFont="1" applyFill="1" applyBorder="1"/>
    <xf numFmtId="0" fontId="20" fillId="2" borderId="21" xfId="0" applyFont="1" applyFill="1" applyBorder="1" applyAlignment="1">
      <alignment horizontal="left"/>
    </xf>
    <xf numFmtId="0" fontId="20" fillId="2" borderId="22" xfId="0" applyFont="1" applyFill="1" applyBorder="1"/>
    <xf numFmtId="0" fontId="14" fillId="0" borderId="0" xfId="0" applyFont="1"/>
    <xf numFmtId="0" fontId="14" fillId="0" borderId="23" xfId="0" applyFont="1" applyBorder="1"/>
    <xf numFmtId="0" fontId="0" fillId="0" borderId="23" xfId="0" applyBorder="1" applyAlignment="1">
      <alignment horizontal="left"/>
    </xf>
    <xf numFmtId="0" fontId="0" fillId="0" borderId="23" xfId="0" applyBorder="1"/>
    <xf numFmtId="0" fontId="14" fillId="0" borderId="0" xfId="0" quotePrefix="1" applyFont="1"/>
    <xf numFmtId="0" fontId="14" fillId="0" borderId="23" xfId="0" quotePrefix="1" applyFont="1" applyBorder="1"/>
    <xf numFmtId="0" fontId="89" fillId="0" borderId="0" xfId="0" applyFont="1"/>
    <xf numFmtId="0" fontId="87" fillId="0" borderId="0" xfId="0" applyFont="1"/>
    <xf numFmtId="0" fontId="87" fillId="0" borderId="23" xfId="0" applyFont="1" applyBorder="1"/>
    <xf numFmtId="11" fontId="0" fillId="0" borderId="23" xfId="0" applyNumberFormat="1" applyBorder="1"/>
    <xf numFmtId="0" fontId="20" fillId="36" borderId="0" xfId="0" applyFont="1" applyFill="1" applyAlignment="1">
      <alignment horizontal="left"/>
    </xf>
    <xf numFmtId="0" fontId="20" fillId="37" borderId="29" xfId="0" applyFont="1" applyFill="1" applyBorder="1" applyAlignment="1">
      <alignment horizontal="left"/>
    </xf>
    <xf numFmtId="0" fontId="0" fillId="0" borderId="29" xfId="0" applyBorder="1" applyAlignment="1">
      <alignment horizontal="left"/>
    </xf>
    <xf numFmtId="0" fontId="15" fillId="12" borderId="0" xfId="0" applyFont="1" applyFill="1"/>
    <xf numFmtId="0" fontId="15" fillId="12" borderId="30" xfId="0" applyFont="1" applyFill="1" applyBorder="1"/>
    <xf numFmtId="0" fontId="0" fillId="12" borderId="0" xfId="0" applyFill="1" applyAlignment="1">
      <alignment horizontal="left"/>
    </xf>
    <xf numFmtId="49" fontId="0" fillId="12" borderId="30" xfId="0" applyNumberFormat="1" applyFill="1" applyBorder="1"/>
    <xf numFmtId="0" fontId="15" fillId="12" borderId="29" xfId="0" applyFont="1" applyFill="1" applyBorder="1"/>
    <xf numFmtId="9" fontId="15" fillId="12" borderId="0" xfId="3474" applyFont="1" applyFill="1" applyAlignment="1"/>
    <xf numFmtId="0" fontId="18" fillId="0" borderId="0" xfId="0" applyFont="1" applyAlignment="1">
      <alignment horizontal="center" wrapText="1"/>
    </xf>
    <xf numFmtId="0" fontId="18" fillId="4" borderId="0" xfId="0" applyFont="1" applyFill="1" applyAlignment="1">
      <alignment wrapText="1"/>
    </xf>
    <xf numFmtId="0" fontId="18" fillId="0" borderId="80" xfId="0" applyFont="1" applyBorder="1" applyAlignment="1">
      <alignment wrapText="1"/>
    </xf>
    <xf numFmtId="0" fontId="18" fillId="4" borderId="80" xfId="0" applyFont="1" applyFill="1" applyBorder="1" applyAlignment="1">
      <alignment wrapText="1"/>
    </xf>
    <xf numFmtId="0" fontId="3" fillId="0" borderId="23" xfId="0" applyFont="1" applyBorder="1" applyAlignment="1">
      <alignment wrapText="1"/>
    </xf>
    <xf numFmtId="0" fontId="0" fillId="0" borderId="79" xfId="0" applyBorder="1" applyAlignment="1">
      <alignment wrapText="1"/>
    </xf>
    <xf numFmtId="0" fontId="18" fillId="0" borderId="23" xfId="0" applyFont="1" applyBorder="1" applyAlignment="1">
      <alignment wrapText="1"/>
    </xf>
    <xf numFmtId="0" fontId="18" fillId="0" borderId="79" xfId="0" applyFont="1" applyBorder="1" applyAlignment="1">
      <alignment wrapText="1"/>
    </xf>
    <xf numFmtId="0" fontId="93" fillId="0" borderId="23" xfId="0" applyFont="1" applyBorder="1" applyAlignment="1">
      <alignment wrapText="1"/>
    </xf>
    <xf numFmtId="0" fontId="93" fillId="0" borderId="79" xfId="0" applyFont="1" applyBorder="1" applyAlignment="1">
      <alignment wrapText="1"/>
    </xf>
    <xf numFmtId="0" fontId="91" fillId="0" borderId="23" xfId="3475" applyFont="1" applyBorder="1" applyAlignment="1">
      <alignment wrapText="1"/>
    </xf>
    <xf numFmtId="0" fontId="91" fillId="0" borderId="79" xfId="3475" applyFont="1" applyBorder="1" applyAlignment="1">
      <alignment wrapText="1"/>
    </xf>
    <xf numFmtId="0" fontId="0" fillId="0" borderId="79" xfId="0" applyBorder="1"/>
    <xf numFmtId="0" fontId="0" fillId="0" borderId="84" xfId="0" applyBorder="1" applyAlignment="1">
      <alignment wrapText="1"/>
    </xf>
    <xf numFmtId="0" fontId="17" fillId="0" borderId="23" xfId="2" applyBorder="1" applyAlignment="1">
      <alignment wrapText="1"/>
    </xf>
    <xf numFmtId="0" fontId="91" fillId="0" borderId="23" xfId="0" applyFont="1" applyBorder="1" applyAlignment="1">
      <alignment wrapText="1"/>
    </xf>
    <xf numFmtId="0" fontId="91" fillId="0" borderId="79" xfId="0" applyFont="1" applyBorder="1" applyAlignment="1">
      <alignment wrapText="1"/>
    </xf>
    <xf numFmtId="172" fontId="13" fillId="0" borderId="84" xfId="0" applyNumberFormat="1" applyFont="1" applyBorder="1"/>
    <xf numFmtId="0" fontId="13" fillId="0" borderId="23" xfId="0" applyFont="1" applyBorder="1"/>
    <xf numFmtId="0" fontId="13" fillId="0" borderId="79" xfId="0" applyFont="1" applyBorder="1"/>
    <xf numFmtId="0" fontId="20" fillId="12" borderId="0" xfId="0" applyFont="1" applyFill="1" applyAlignment="1">
      <alignment wrapText="1"/>
    </xf>
    <xf numFmtId="0" fontId="13" fillId="12" borderId="0" xfId="0" applyFont="1" applyFill="1" applyAlignment="1">
      <alignment wrapText="1"/>
    </xf>
    <xf numFmtId="0" fontId="13" fillId="12" borderId="80" xfId="0" applyFont="1" applyFill="1" applyBorder="1" applyAlignment="1">
      <alignment wrapText="1"/>
    </xf>
    <xf numFmtId="1" fontId="0" fillId="0" borderId="80" xfId="0" applyNumberFormat="1" applyBorder="1"/>
    <xf numFmtId="0" fontId="18" fillId="0" borderId="0" xfId="0" applyFont="1" applyAlignment="1">
      <alignment wrapText="1"/>
    </xf>
    <xf numFmtId="10" fontId="0" fillId="0" borderId="0" xfId="3474" applyNumberFormat="1" applyFont="1"/>
    <xf numFmtId="9" fontId="0" fillId="0" borderId="0" xfId="3474" applyFont="1"/>
    <xf numFmtId="0" fontId="0" fillId="0" borderId="0" xfId="3474" applyNumberFormat="1" applyFont="1" applyFill="1" applyBorder="1"/>
    <xf numFmtId="0" fontId="0" fillId="0" borderId="80" xfId="3474" applyNumberFormat="1" applyFont="1" applyFill="1" applyBorder="1"/>
    <xf numFmtId="9" fontId="0" fillId="0" borderId="80" xfId="3474" applyFont="1" applyBorder="1"/>
    <xf numFmtId="1" fontId="0" fillId="0" borderId="27" xfId="0" applyNumberFormat="1" applyBorder="1"/>
    <xf numFmtId="3" fontId="0" fillId="0" borderId="0" xfId="0" applyNumberFormat="1"/>
    <xf numFmtId="14" fontId="0" fillId="0" borderId="0" xfId="0" applyNumberFormat="1"/>
    <xf numFmtId="1" fontId="14" fillId="92" borderId="0" xfId="1" applyNumberFormat="1" applyFont="1" applyFill="1" applyBorder="1" applyAlignment="1"/>
    <xf numFmtId="49" fontId="14" fillId="92" borderId="0" xfId="1" applyNumberFormat="1" applyFont="1" applyFill="1" applyBorder="1" applyAlignment="1"/>
    <xf numFmtId="0" fontId="0" fillId="92" borderId="0" xfId="0" applyFill="1" applyAlignment="1">
      <alignment horizontal="left"/>
    </xf>
    <xf numFmtId="0" fontId="0" fillId="99" borderId="0" xfId="0" applyFill="1" applyAlignment="1">
      <alignment vertical="top"/>
    </xf>
    <xf numFmtId="0" fontId="14" fillId="0" borderId="0" xfId="1" applyNumberFormat="1" applyFont="1" applyFill="1" applyBorder="1" applyAlignment="1"/>
    <xf numFmtId="0" fontId="15" fillId="0" borderId="30" xfId="0" applyFont="1" applyBorder="1"/>
    <xf numFmtId="49" fontId="14" fillId="0" borderId="30" xfId="0" applyNumberFormat="1" applyFont="1" applyBorder="1"/>
    <xf numFmtId="0" fontId="15" fillId="0" borderId="29" xfId="0" applyFont="1" applyBorder="1"/>
    <xf numFmtId="9" fontId="15" fillId="0" borderId="0" xfId="0" applyNumberFormat="1" applyFont="1"/>
    <xf numFmtId="0" fontId="0" fillId="0" borderId="30" xfId="0" applyBorder="1"/>
    <xf numFmtId="9" fontId="15" fillId="0" borderId="0" xfId="3478" applyFont="1" applyAlignment="1"/>
    <xf numFmtId="0" fontId="15" fillId="0" borderId="0" xfId="3478" applyNumberFormat="1" applyFont="1" applyAlignment="1"/>
    <xf numFmtId="1" fontId="15" fillId="0" borderId="0" xfId="3478" applyNumberFormat="1" applyFont="1" applyAlignment="1"/>
    <xf numFmtId="0" fontId="15" fillId="0" borderId="0" xfId="3478" applyNumberFormat="1" applyFont="1" applyFill="1" applyBorder="1" applyAlignment="1"/>
    <xf numFmtId="0" fontId="20" fillId="37" borderId="0" xfId="0" applyFont="1" applyFill="1"/>
    <xf numFmtId="0" fontId="20" fillId="37" borderId="30" xfId="0" applyFont="1" applyFill="1" applyBorder="1"/>
    <xf numFmtId="0" fontId="20" fillId="36" borderId="0" xfId="0" applyFont="1" applyFill="1"/>
    <xf numFmtId="0" fontId="20" fillId="36" borderId="30" xfId="0" applyFont="1" applyFill="1" applyBorder="1"/>
    <xf numFmtId="49" fontId="0" fillId="0" borderId="30" xfId="0" applyNumberFormat="1" applyBorder="1"/>
    <xf numFmtId="49" fontId="14" fillId="12" borderId="0" xfId="0" applyNumberFormat="1" applyFont="1" applyFill="1"/>
    <xf numFmtId="9" fontId="15" fillId="12" borderId="0" xfId="3478" applyFont="1" applyFill="1" applyAlignment="1"/>
    <xf numFmtId="49" fontId="15" fillId="12" borderId="0" xfId="0" applyNumberFormat="1" applyFont="1" applyFill="1"/>
    <xf numFmtId="0" fontId="0" fillId="0" borderId="0" xfId="1" applyNumberFormat="1" applyFont="1" applyFill="1" applyBorder="1" applyAlignment="1"/>
    <xf numFmtId="0" fontId="14" fillId="12" borderId="0" xfId="0" applyFont="1" applyFill="1"/>
    <xf numFmtId="0" fontId="14" fillId="12" borderId="0" xfId="0" applyFont="1" applyFill="1" applyAlignment="1">
      <alignment horizontal="left"/>
    </xf>
    <xf numFmtId="0" fontId="14" fillId="0" borderId="0" xfId="3474" applyNumberFormat="1" applyFont="1" applyFill="1" applyBorder="1" applyAlignment="1">
      <alignment wrapText="1"/>
    </xf>
    <xf numFmtId="9" fontId="0" fillId="0" borderId="0" xfId="3474" applyFont="1" applyFill="1" applyBorder="1" applyAlignment="1"/>
    <xf numFmtId="0" fontId="94" fillId="0" borderId="0" xfId="0" applyFont="1"/>
    <xf numFmtId="9" fontId="14" fillId="0" borderId="0" xfId="0" applyNumberFormat="1" applyFont="1"/>
    <xf numFmtId="0" fontId="14" fillId="0" borderId="0" xfId="3474" applyNumberFormat="1" applyFont="1" applyFill="1" applyBorder="1" applyAlignment="1"/>
    <xf numFmtId="49" fontId="0" fillId="0" borderId="28" xfId="0" applyNumberFormat="1" applyBorder="1"/>
    <xf numFmtId="49" fontId="14" fillId="0" borderId="27" xfId="3474" applyNumberFormat="1" applyFont="1" applyFill="1" applyBorder="1" applyAlignment="1"/>
    <xf numFmtId="49" fontId="14" fillId="0" borderId="0" xfId="3474" applyNumberFormat="1" applyFont="1" applyFill="1" applyBorder="1" applyAlignment="1"/>
    <xf numFmtId="49" fontId="0" fillId="0" borderId="27" xfId="0" applyNumberFormat="1" applyBorder="1"/>
    <xf numFmtId="2" fontId="0" fillId="0" borderId="0" xfId="3474" applyNumberFormat="1" applyFont="1" applyFill="1" applyBorder="1" applyAlignment="1"/>
    <xf numFmtId="0" fontId="20" fillId="3" borderId="27" xfId="0" applyFont="1" applyFill="1" applyBorder="1"/>
    <xf numFmtId="0" fontId="20" fillId="3" borderId="0" xfId="0" applyFont="1" applyFill="1"/>
    <xf numFmtId="0" fontId="0" fillId="99" borderId="28" xfId="0" applyFill="1" applyBorder="1"/>
    <xf numFmtId="49" fontId="14" fillId="0" borderId="27" xfId="0" applyNumberFormat="1" applyFont="1" applyBorder="1"/>
    <xf numFmtId="49" fontId="18" fillId="0" borderId="27" xfId="0" applyNumberFormat="1" applyFont="1" applyBorder="1"/>
    <xf numFmtId="0" fontId="95" fillId="0" borderId="0" xfId="0" applyFont="1"/>
    <xf numFmtId="0" fontId="14" fillId="92" borderId="0" xfId="0" applyFont="1" applyFill="1"/>
    <xf numFmtId="49" fontId="0" fillId="92" borderId="0" xfId="0" applyNumberFormat="1" applyFill="1"/>
    <xf numFmtId="0" fontId="0" fillId="92" borderId="27" xfId="0" applyFill="1" applyBorder="1"/>
    <xf numFmtId="164" fontId="0" fillId="0" borderId="0" xfId="0" applyNumberFormat="1"/>
    <xf numFmtId="49" fontId="15" fillId="0" borderId="0" xfId="0" applyNumberFormat="1" applyFont="1"/>
    <xf numFmtId="1" fontId="0" fillId="92" borderId="0" xfId="0" applyNumberFormat="1" applyFill="1"/>
    <xf numFmtId="49" fontId="14" fillId="92" borderId="0" xfId="0" applyNumberFormat="1" applyFont="1" applyFill="1"/>
    <xf numFmtId="0" fontId="0" fillId="92" borderId="28" xfId="0" applyFill="1" applyBorder="1"/>
    <xf numFmtId="0" fontId="0" fillId="98" borderId="0" xfId="0" applyFill="1"/>
    <xf numFmtId="1" fontId="0" fillId="98" borderId="0" xfId="0" applyNumberFormat="1" applyFill="1"/>
    <xf numFmtId="49" fontId="0" fillId="98" borderId="0" xfId="0" applyNumberFormat="1" applyFill="1"/>
    <xf numFmtId="49" fontId="14" fillId="98" borderId="0" xfId="0" applyNumberFormat="1" applyFont="1" applyFill="1"/>
    <xf numFmtId="49" fontId="0" fillId="98" borderId="27" xfId="0" applyNumberFormat="1" applyFill="1" applyBorder="1"/>
    <xf numFmtId="9" fontId="14" fillId="92" borderId="0" xfId="0" applyNumberFormat="1" applyFont="1" applyFill="1"/>
    <xf numFmtId="49" fontId="14" fillId="92" borderId="27" xfId="0" applyNumberFormat="1" applyFont="1" applyFill="1" applyBorder="1"/>
    <xf numFmtId="9" fontId="0" fillId="92" borderId="0" xfId="0" applyNumberFormat="1" applyFill="1"/>
    <xf numFmtId="49" fontId="0" fillId="92" borderId="27" xfId="0" applyNumberFormat="1" applyFill="1" applyBorder="1"/>
    <xf numFmtId="0" fontId="12" fillId="0" borderId="27" xfId="0" applyFont="1" applyBorder="1"/>
    <xf numFmtId="0" fontId="0" fillId="2" borderId="0" xfId="0" applyFill="1" applyAlignment="1">
      <alignment horizontal="center"/>
    </xf>
    <xf numFmtId="0" fontId="18" fillId="4" borderId="0" xfId="0" applyFont="1" applyFill="1" applyAlignment="1">
      <alignment horizontal="center" wrapText="1"/>
    </xf>
    <xf numFmtId="0" fontId="18" fillId="4" borderId="80" xfId="0" applyFont="1" applyFill="1" applyBorder="1" applyAlignment="1">
      <alignment horizontal="center" wrapText="1"/>
    </xf>
    <xf numFmtId="0" fontId="0" fillId="4" borderId="0" xfId="0" applyFill="1" applyAlignment="1">
      <alignment horizontal="center"/>
    </xf>
    <xf numFmtId="0" fontId="91" fillId="4" borderId="0" xfId="0" applyFont="1" applyFill="1" applyAlignment="1">
      <alignment horizontal="center"/>
    </xf>
    <xf numFmtId="0" fontId="91" fillId="4" borderId="0" xfId="0" applyFont="1" applyFill="1" applyAlignment="1">
      <alignment wrapText="1"/>
    </xf>
    <xf numFmtId="0" fontId="92" fillId="0" borderId="0" xfId="0" applyFont="1" applyAlignment="1">
      <alignment horizontal="center"/>
    </xf>
    <xf numFmtId="0" fontId="91" fillId="0" borderId="0" xfId="0" applyFont="1" applyAlignment="1">
      <alignment wrapText="1"/>
    </xf>
    <xf numFmtId="0" fontId="13" fillId="0" borderId="81" xfId="0" applyFont="1" applyBorder="1" applyAlignment="1">
      <alignment horizontal="center"/>
    </xf>
    <xf numFmtId="0" fontId="13" fillId="0" borderId="82" xfId="0" applyFont="1" applyBorder="1" applyAlignment="1">
      <alignment horizontal="center"/>
    </xf>
    <xf numFmtId="0" fontId="13" fillId="0" borderId="83" xfId="0" applyFont="1" applyBorder="1" applyAlignment="1">
      <alignment horizontal="center"/>
    </xf>
    <xf numFmtId="0" fontId="13" fillId="12" borderId="0" xfId="0" applyFont="1" applyFill="1" applyAlignment="1">
      <alignment horizontal="center"/>
    </xf>
    <xf numFmtId="0" fontId="13" fillId="4" borderId="0" xfId="0" applyFont="1" applyFill="1" applyAlignment="1">
      <alignment horizontal="left"/>
    </xf>
    <xf numFmtId="0" fontId="0" fillId="5" borderId="0" xfId="0" applyFill="1" applyAlignment="1">
      <alignment horizontal="left"/>
    </xf>
    <xf numFmtId="0" fontId="13" fillId="31" borderId="0" xfId="0" applyFont="1" applyFill="1" applyAlignment="1">
      <alignment horizontal="center"/>
    </xf>
    <xf numFmtId="0" fontId="24" fillId="6" borderId="5" xfId="0" applyFont="1" applyFill="1" applyBorder="1" applyAlignment="1">
      <alignment horizontal="left" wrapText="1"/>
    </xf>
    <xf numFmtId="0" fontId="24" fillId="6" borderId="6" xfId="0" applyFont="1" applyFill="1" applyBorder="1" applyAlignment="1">
      <alignment horizontal="left" wrapText="1"/>
    </xf>
    <xf numFmtId="0" fontId="24" fillId="6" borderId="7" xfId="0" applyFont="1" applyFill="1" applyBorder="1" applyAlignment="1">
      <alignment horizontal="left" wrapText="1"/>
    </xf>
  </cellXfs>
  <cellStyles count="3479">
    <cellStyle name="???????????" xfId="57" xr:uid="{49C760BE-7782-40F6-8507-E2E49C551364}"/>
    <cellStyle name="20 % - Akzent1" xfId="78" hidden="1" xr:uid="{11444B53-39AC-4CCF-A066-DDEF15E5EAD8}"/>
    <cellStyle name="20 % - Akzent1" xfId="949" hidden="1" xr:uid="{1085FA45-A575-4A73-A717-FBA3B0990C1A}"/>
    <cellStyle name="20 % - Akzent1" xfId="1158" hidden="1" xr:uid="{D1244C3A-2F7F-4A46-A142-E3220D70613E}"/>
    <cellStyle name="20 % - Akzent1" xfId="1078" hidden="1" xr:uid="{C6CEFE6F-94A6-4BB3-B581-793DB0017C31}"/>
    <cellStyle name="20 % - Akzent1" xfId="1010" hidden="1" xr:uid="{9E800C82-94E4-424A-B02B-E06F58AFD190}"/>
    <cellStyle name="20 % - Akzent1" xfId="1054" hidden="1" xr:uid="{5E2970C4-8226-457A-A801-A81307EABD5F}"/>
    <cellStyle name="20 % - Akzent1" xfId="1047" hidden="1" xr:uid="{DD6D1A01-1ED6-4036-895F-D7CFD8755997}"/>
    <cellStyle name="20 % - Akzent1" xfId="1872" hidden="1" xr:uid="{95AF5E3C-FA51-4889-A64E-4AF378AEE09D}"/>
    <cellStyle name="20 % - Akzent1" xfId="2331" hidden="1" xr:uid="{CECA514A-932E-4474-9664-0DBFC2EE1CA1}"/>
    <cellStyle name="20 % - Akzent1" xfId="2527" hidden="1" xr:uid="{F5A58B6C-EEBE-48B7-B17D-97EF888B3994}"/>
    <cellStyle name="20 % - Akzent1" xfId="2726" hidden="1" xr:uid="{8B0A10AF-40DC-4D99-943C-76C5D06A5601}"/>
    <cellStyle name="20 % - Akzent1" xfId="2646" hidden="1" xr:uid="{C2C3AA9E-D2F2-4C56-B0AD-D29EA38DB2F1}"/>
    <cellStyle name="20 % - Akzent1" xfId="2581" hidden="1" xr:uid="{90953DD1-7477-401F-8842-EC01D6848972}"/>
    <cellStyle name="20 % - Akzent1" xfId="2624" hidden="1" xr:uid="{63126893-4355-4846-B10F-2698D7626BBF}"/>
    <cellStyle name="20 % - Akzent1" xfId="2617" hidden="1" xr:uid="{B2E5EEE7-2FE7-4993-AFFB-C30614FD6DDB}"/>
    <cellStyle name="20 % - Akzent1" xfId="3416" hidden="1" xr:uid="{D7128D0D-EBBD-4879-8D6D-59CD763F911D}"/>
    <cellStyle name="20 % - Akzent1 2" xfId="406" xr:uid="{084AB3BE-D282-4CBA-9A1C-652FE3D50F03}"/>
    <cellStyle name="20 % - Akzent1 3" xfId="275" xr:uid="{23A3721B-C552-4683-92C7-15074AFDD868}"/>
    <cellStyle name="20 % - Akzent2" xfId="82" hidden="1" xr:uid="{D2046FB2-E15A-43E9-A7A6-015F00CC635B}"/>
    <cellStyle name="20 % - Akzent2" xfId="952" hidden="1" xr:uid="{95050CCF-6BBD-4208-A48A-4070C8276B7C}"/>
    <cellStyle name="20 % - Akzent2" xfId="1118" hidden="1" xr:uid="{016CFFF2-1122-4F64-BA24-D2B986E283E5}"/>
    <cellStyle name="20 % - Akzent2" xfId="1131" hidden="1" xr:uid="{ED1892C3-8000-4722-BDFF-8F59237C951A}"/>
    <cellStyle name="20 % - Akzent2" xfId="74" hidden="1" xr:uid="{1D986A91-9AF1-4437-8B67-2B92B60932A0}"/>
    <cellStyle name="20 % - Akzent2" xfId="1724" hidden="1" xr:uid="{3C8B01D5-5F8B-4EB1-8BAC-FA76DF3B2A63}"/>
    <cellStyle name="20 % - Akzent2" xfId="1701" hidden="1" xr:uid="{D05C7318-B4DC-42CE-A058-89723B3541CF}"/>
    <cellStyle name="20 % - Akzent2" xfId="1750" hidden="1" xr:uid="{935A1782-4FE8-4D7A-94E4-94B6A98068AE}"/>
    <cellStyle name="20 % - Akzent2" xfId="2334" hidden="1" xr:uid="{E24D80C2-2878-4DA3-9CA5-E35CEA75F4D7}"/>
    <cellStyle name="20 % - Akzent2" xfId="2530" hidden="1" xr:uid="{448D7BC3-9991-48AB-A400-C246FF901B60}"/>
    <cellStyle name="20 % - Akzent2" xfId="2686" hidden="1" xr:uid="{29F96817-B122-4339-8C35-B52A531CC2BB}"/>
    <cellStyle name="20 % - Akzent2" xfId="2699" hidden="1" xr:uid="{7145B5FD-AE8C-4CF3-B728-0811EE2DED74}"/>
    <cellStyle name="20 % - Akzent2" xfId="2327" hidden="1" xr:uid="{22F03FC2-A5A3-453A-B569-B3ACCDC42A87}"/>
    <cellStyle name="20 % - Akzent2" xfId="3283" hidden="1" xr:uid="{8BAB5E89-279D-486A-9E51-2B6E375513D0}"/>
    <cellStyle name="20 % - Akzent2" xfId="3261" hidden="1" xr:uid="{848600CB-A882-46DD-8DCA-555E26BD4A98}"/>
    <cellStyle name="20 % - Akzent2" xfId="3307" hidden="1" xr:uid="{024B574F-B158-40A9-87C7-AA1710EE09AE}"/>
    <cellStyle name="20 % - Akzent2 2" xfId="407" xr:uid="{9BD6AC3E-CC93-4044-883D-C4D0A22DEEAE}"/>
    <cellStyle name="20 % - Akzent2 3" xfId="276" xr:uid="{41716028-959E-458E-BB96-E5D276FF39BE}"/>
    <cellStyle name="20 % - Akzent3" xfId="86" hidden="1" xr:uid="{55C434CC-37CB-453E-96DB-69399AF265CA}"/>
    <cellStyle name="20 % - Akzent3" xfId="955" hidden="1" xr:uid="{0EECB6BB-4973-4BA1-9B92-C2AA3BFDC83D}"/>
    <cellStyle name="20 % - Akzent3" xfId="1153" hidden="1" xr:uid="{BD18AD06-BD4A-4222-B817-7516D295E184}"/>
    <cellStyle name="20 % - Akzent3" xfId="1676" hidden="1" xr:uid="{90D86D2F-6ECA-4499-A35D-EC20D4BCBB17}"/>
    <cellStyle name="20 % - Akzent3" xfId="1855" hidden="1" xr:uid="{A2CFECBF-7087-4762-88D0-9B2856B40E76}"/>
    <cellStyle name="20 % - Akzent3" xfId="1248" hidden="1" xr:uid="{5171EB0D-33B4-4BC3-99BE-E48972D1FB53}"/>
    <cellStyle name="20 % - Akzent3" xfId="1450" hidden="1" xr:uid="{52522972-2E3B-462E-A5EE-D066F323A796}"/>
    <cellStyle name="20 % - Akzent3" xfId="2287" hidden="1" xr:uid="{E612A483-8EC5-409F-B0F0-B7D763F3955C}"/>
    <cellStyle name="20 % - Akzent3" xfId="2338" hidden="1" xr:uid="{BE882E5C-0D83-4BFF-8546-4ED002201E5C}"/>
    <cellStyle name="20 % - Akzent3" xfId="2533" hidden="1" xr:uid="{ADCC143B-0A6A-4386-8EE4-35766AF89830}"/>
    <cellStyle name="20 % - Akzent3" xfId="2721" hidden="1" xr:uid="{12F28C6F-9D21-4C2A-AF01-F5A7BF196FC3}"/>
    <cellStyle name="20 % - Akzent3" xfId="3238" hidden="1" xr:uid="{749E36E2-BED4-4C80-9705-45DD6AC1E8B5}"/>
    <cellStyle name="20 % - Akzent3" xfId="3400" hidden="1" xr:uid="{F5E9259B-B1A5-4E8D-98D1-2229EF4F736F}"/>
    <cellStyle name="20 % - Akzent3" xfId="2813" hidden="1" xr:uid="{59D41D1E-88B0-47C8-9532-DF1815E20EFF}"/>
    <cellStyle name="20 % - Akzent3" xfId="3014" hidden="1" xr:uid="{B4163F9F-6707-4BAF-89C2-32C36AB63AEC}"/>
    <cellStyle name="20 % - Akzent3" xfId="3457" hidden="1" xr:uid="{5DF121DA-617D-483D-89F5-7602925107F8}"/>
    <cellStyle name="20 % - Akzent3 2" xfId="408" xr:uid="{A5D1B957-48CE-4BF6-900F-276916FF1831}"/>
    <cellStyle name="20 % - Akzent3 3" xfId="277" xr:uid="{F697F6E5-2063-486A-A93E-D24C1365B07D}"/>
    <cellStyle name="20 % - Akzent4" xfId="90" hidden="1" xr:uid="{F5EE05B6-3CFD-4237-98AE-2F160DA22F21}"/>
    <cellStyle name="20 % - Akzent4" xfId="959" hidden="1" xr:uid="{B675A95F-05F4-41E8-964E-91418AB23AC3}"/>
    <cellStyle name="20 % - Akzent4" xfId="1137" hidden="1" xr:uid="{269923E7-6F1A-4A75-BB9F-222DD128E0D0}"/>
    <cellStyle name="20 % - Akzent4" xfId="1792" hidden="1" xr:uid="{4C67C5F2-E22E-4263-B8CF-54EAFEB41F19}"/>
    <cellStyle name="20 % - Akzent4" xfId="1841" hidden="1" xr:uid="{55802A67-4B60-47F4-81C7-BDB8AF913B60}"/>
    <cellStyle name="20 % - Akzent4" xfId="1859" hidden="1" xr:uid="{B67BEEC9-C8FE-463E-B7A5-A8F7DA21EEC2}"/>
    <cellStyle name="20 % - Akzent4" xfId="1913" hidden="1" xr:uid="{05B1855A-EC7A-44B9-B15E-F73D1FE6295E}"/>
    <cellStyle name="20 % - Akzent4" xfId="2295" hidden="1" xr:uid="{F9D2BA47-19C5-40CA-8096-B142681AA92D}"/>
    <cellStyle name="20 % - Akzent4" xfId="2342" hidden="1" xr:uid="{1E465358-CBC1-46F7-8098-FF37DD6141AA}"/>
    <cellStyle name="20 % - Akzent4" xfId="2537" hidden="1" xr:uid="{E15D5BA2-D9DE-41EE-8E04-2A7CD3BDD0BC}"/>
    <cellStyle name="20 % - Akzent4" xfId="2705" hidden="1" xr:uid="{4F17AFE7-331B-4A4D-8CAC-DD1007120242}"/>
    <cellStyle name="20 % - Akzent4" xfId="3344" hidden="1" xr:uid="{FDD9A60A-CC97-4644-9424-E3AFFA68D6CB}"/>
    <cellStyle name="20 % - Akzent4" xfId="3388" hidden="1" xr:uid="{224E4648-8E61-4D40-AD7A-8F69715AE2A4}"/>
    <cellStyle name="20 % - Akzent4" xfId="3403" hidden="1" xr:uid="{91C27710-A44F-405B-BB01-AD699AF72A2F}"/>
    <cellStyle name="20 % - Akzent4" xfId="3454" hidden="1" xr:uid="{E4B9EE52-C908-4FA5-8EC6-FC7DD66B89EB}"/>
    <cellStyle name="20 % - Akzent4" xfId="3465" hidden="1" xr:uid="{1B10AF7C-5E47-40C0-BF8E-695E8E1D7E62}"/>
    <cellStyle name="20 % - Akzent4 2" xfId="409" xr:uid="{06E05104-D9D4-4E9C-9915-80498FFED625}"/>
    <cellStyle name="20 % - Akzent4 3" xfId="278" xr:uid="{DA80064A-5FD5-4745-9A01-F41E9A6480FF}"/>
    <cellStyle name="20 % - Akzent5" xfId="94" hidden="1" xr:uid="{07CC7510-4A4B-44FC-8EE4-F67E4C10C2E4}"/>
    <cellStyle name="20 % - Akzent5" xfId="963" hidden="1" xr:uid="{392891C2-A93C-4B27-A425-D0540D8153A8}"/>
    <cellStyle name="20 % - Akzent5" xfId="1256" hidden="1" xr:uid="{6AB0F5C9-3CA5-49E7-B859-351ACCDDE444}"/>
    <cellStyle name="20 % - Akzent5" xfId="1143" hidden="1" xr:uid="{EBFB2AA2-F12E-40E1-8414-B8D64E465786}"/>
    <cellStyle name="20 % - Akzent5" xfId="1668" hidden="1" xr:uid="{578B080F-547E-4FBA-ACCB-ED6046209C56}"/>
    <cellStyle name="20 % - Akzent5" xfId="1749" hidden="1" xr:uid="{589751EA-9B3C-461F-BF96-5436C3859AB6}"/>
    <cellStyle name="20 % - Akzent5" xfId="1912" hidden="1" xr:uid="{E18EEC53-C756-4E9D-92BA-F18A163C921B}"/>
    <cellStyle name="20 % - Akzent5" xfId="1203" hidden="1" xr:uid="{D8B8C9B5-4134-4800-9940-890039A21056}"/>
    <cellStyle name="20 % - Akzent5" xfId="2346" hidden="1" xr:uid="{C4A7341A-C383-4EBB-B53F-828995663BDB}"/>
    <cellStyle name="20 % - Akzent5" xfId="2541" hidden="1" xr:uid="{F7D5C104-B9DE-4F7D-BF98-CE22E86B29DE}"/>
    <cellStyle name="20 % - Akzent5" xfId="2820" hidden="1" xr:uid="{39D71F4E-9207-4BB2-B9D5-8A89313AD645}"/>
    <cellStyle name="20 % - Akzent5" xfId="2711" hidden="1" xr:uid="{1C538287-5562-4AA6-AD2F-42754F265C3B}"/>
    <cellStyle name="20 % - Akzent5" xfId="3231" hidden="1" xr:uid="{7B25D66C-D6F7-4E69-8417-6F04C2713278}"/>
    <cellStyle name="20 % - Akzent5" xfId="3306" hidden="1" xr:uid="{87D3F2FD-988D-42D9-8D74-9A12405C24AD}"/>
    <cellStyle name="20 % - Akzent5" xfId="3453" hidden="1" xr:uid="{7B3F1755-27AA-4AA3-A3EB-CA0739F11156}"/>
    <cellStyle name="20 % - Akzent5" xfId="2771" hidden="1" xr:uid="{B4BD3F5B-A71E-4C45-BC44-389DCF973A0E}"/>
    <cellStyle name="20 % - Akzent5 2" xfId="410" xr:uid="{4C695907-88D1-4DC0-9B1C-6B69443B8464}"/>
    <cellStyle name="20 % - Akzent5 3" xfId="279" xr:uid="{E3C4F8DA-D8AB-4701-A2AD-4A690AABFD1E}"/>
    <cellStyle name="20 % - Akzent6" xfId="98" hidden="1" xr:uid="{2FB27F06-4D8A-4E41-8FA2-FDA54F5F3657}"/>
    <cellStyle name="20 % - Akzent6" xfId="966" hidden="1" xr:uid="{2E5E2979-1B88-44E8-A3F0-522D45A80B94}"/>
    <cellStyle name="20 % - Akzent6" xfId="1125" hidden="1" xr:uid="{4E685A6F-6CD6-40C8-A04B-129F5B2147C5}"/>
    <cellStyle name="20 % - Akzent6" xfId="1838" hidden="1" xr:uid="{58A886A4-A538-4BA5-9D0A-9C6F2CC3A1D2}"/>
    <cellStyle name="20 % - Akzent6" xfId="1246" hidden="1" xr:uid="{2DE4434A-D183-46AA-97DF-C7B02C48CAC8}"/>
    <cellStyle name="20 % - Akzent6" xfId="1826" hidden="1" xr:uid="{BE44EF47-E745-4210-91FB-BD42160CA72B}"/>
    <cellStyle name="20 % - Akzent6" xfId="1119" hidden="1" xr:uid="{6145A02F-3F3A-4890-B40B-B084E90669F6}"/>
    <cellStyle name="20 % - Akzent6" xfId="2298" hidden="1" xr:uid="{9BC4006E-7444-4951-A7FC-540C13A6E681}"/>
    <cellStyle name="20 % - Akzent6" xfId="2350" hidden="1" xr:uid="{F4AA5ED9-D77A-46E5-AF7F-D5844DEBD9A4}"/>
    <cellStyle name="20 % - Akzent6" xfId="2544" hidden="1" xr:uid="{48B09CBC-C724-48CA-B080-E01B4D5378E5}"/>
    <cellStyle name="20 % - Akzent6" xfId="2693" hidden="1" xr:uid="{A1DB0A78-8A37-4DE6-9CAB-727F9C172883}"/>
    <cellStyle name="20 % - Akzent6" xfId="3386" hidden="1" xr:uid="{AE508293-1A88-47E2-BDEA-C1F57EACC642}"/>
    <cellStyle name="20 % - Akzent6" xfId="2811" hidden="1" xr:uid="{A697935C-D507-4DF1-AACF-781E2952D950}"/>
    <cellStyle name="20 % - Akzent6" xfId="3375" hidden="1" xr:uid="{CBE6FF10-3B7E-41AD-9EAF-39B50301E986}"/>
    <cellStyle name="20 % - Akzent6" xfId="2687" hidden="1" xr:uid="{C31894BD-4CAF-45E7-BE48-3143094202D2}"/>
    <cellStyle name="20 % - Akzent6" xfId="3468" hidden="1" xr:uid="{9F0D5C5D-A65A-4776-BC21-E1A9EED4DBB0}"/>
    <cellStyle name="20 % - Akzent6 2" xfId="411" xr:uid="{4A316373-81FB-4BCB-8159-AAFFF65E2C34}"/>
    <cellStyle name="20 % - Akzent6 3" xfId="280" xr:uid="{98268EDF-D30E-41F4-B5D9-7845AEB1E5F8}"/>
    <cellStyle name="20% - Accent1 2" xfId="112" xr:uid="{91A0D4CC-1878-451B-A664-65A7CD31BD11}"/>
    <cellStyle name="20% - Accent1 3" xfId="232" xr:uid="{2072859F-07EB-4489-BE57-1A0ADDB3295B}"/>
    <cellStyle name="20% - Accent2 2" xfId="113" xr:uid="{E5E91037-578F-4D85-96D9-81BACB173ECF}"/>
    <cellStyle name="20% - Accent2 3" xfId="233" xr:uid="{7E0FABFD-2E5F-40D2-BDEF-2181DC0D9368}"/>
    <cellStyle name="20% - Accent3 2" xfId="114" xr:uid="{822FDF04-7DA5-4E7F-97DF-DF09810B1B31}"/>
    <cellStyle name="20% - Accent3 3" xfId="234" xr:uid="{888F07A6-8FAE-493C-8812-05F183B48824}"/>
    <cellStyle name="20% - Accent4 2" xfId="115" xr:uid="{C433B36E-4BEB-45BE-83FD-AEFCE8B70FD3}"/>
    <cellStyle name="20% - Accent4 3" xfId="235" xr:uid="{DCAFF3C8-F050-4F35-ABD8-45AB2776018F}"/>
    <cellStyle name="20% - Accent5 2" xfId="116" xr:uid="{51552E71-1DF6-4557-AFFB-B1B9782BB297}"/>
    <cellStyle name="20% - Accent5 3" xfId="236" xr:uid="{37CCCC2B-73D0-4E8B-8124-1AE892492CFC}"/>
    <cellStyle name="20% - Accent6 2" xfId="117" xr:uid="{1116A0BC-0642-4FC2-A61D-A4EB08C34039}"/>
    <cellStyle name="20% - Accent6 3" xfId="237" xr:uid="{BDF4E3AA-0F2B-4754-897C-98E6E9D9F88D}"/>
    <cellStyle name="2x indented GHG Textfiels" xfId="10" xr:uid="{00000000-0005-0000-0000-000000000000}"/>
    <cellStyle name="2x indented GHG Textfiels 2" xfId="118" xr:uid="{C27D0DDB-BC1D-4F58-A8F0-A6B9EB3B12A8}"/>
    <cellStyle name="2x indented GHG Textfiels 2 2" xfId="119" xr:uid="{68BB5993-D72C-4D8F-83CD-665B3E8A6580}"/>
    <cellStyle name="2x indented GHG Textfiels 3" xfId="120" xr:uid="{828756CD-54C0-4085-9CFB-A873C8695244}"/>
    <cellStyle name="2x indented GHG Textfiels 3 2" xfId="433" xr:uid="{98C76B46-9C82-43C9-91BD-C9DCA82B8DBC}"/>
    <cellStyle name="2x indented GHG Textfiels 3 2 2" xfId="563" xr:uid="{D36E32FB-6974-4C20-AB7A-4EBC6FE91FB5}"/>
    <cellStyle name="2x indented GHG Textfiels 3 2 2 2" xfId="778" xr:uid="{9DCA11F5-3FA8-4221-B6B8-B971ACF03F63}"/>
    <cellStyle name="2x indented GHG Textfiels 3 2 2 2 2" xfId="1491" xr:uid="{96B9F1DD-8B11-473F-BE33-F2D55C18023C}"/>
    <cellStyle name="2x indented GHG Textfiels 3 2 2 2 2 2" xfId="3055" xr:uid="{48C164A3-33F1-4945-9DBD-19B3399D503D}"/>
    <cellStyle name="2x indented GHG Textfiels 3 2 2 2 3" xfId="1050" xr:uid="{03857983-E4D6-4D64-86C5-A3D6B35AAA88}"/>
    <cellStyle name="2x indented GHG Textfiels 3 2 2 2 3 2" xfId="2620" xr:uid="{77317F4F-423C-46D3-8F61-C56E8DA73578}"/>
    <cellStyle name="2x indented GHG Textfiels 3 2 2 2 4" xfId="2141" xr:uid="{4E8BC024-56D0-4D26-9DE0-F322AA82D67A}"/>
    <cellStyle name="2x indented GHG Textfiels 3 2 2 3" xfId="1283" xr:uid="{0CF28C5B-11F1-4966-881D-B357254A25A7}"/>
    <cellStyle name="2x indented GHG Textfiels 3 2 2 3 2" xfId="2847" xr:uid="{5355728F-F6EB-4C71-AECE-846277F891B7}"/>
    <cellStyle name="2x indented GHG Textfiels 3 2 2 4" xfId="1242" xr:uid="{300BE154-E514-4A84-ABF4-3385D5CC7C21}"/>
    <cellStyle name="2x indented GHG Textfiels 3 2 2 4 2" xfId="2808" xr:uid="{3FD16A8C-0CA9-4637-BC90-5CB1AAF9688A}"/>
    <cellStyle name="2x indented GHG Textfiels 3 2 2 5" xfId="1935" xr:uid="{058C67C8-9273-45A7-8690-B6AE43B7EEB4}"/>
    <cellStyle name="2x indented GHG Textfiels 3 2 3" xfId="741" xr:uid="{27EF56E5-45FB-45D6-AD3B-9D32523CE539}"/>
    <cellStyle name="2x indented GHG Textfiels 3 2 3 2" xfId="1454" xr:uid="{9DBA80FC-425D-4EDA-A68D-AA228D3FDE1C}"/>
    <cellStyle name="2x indented GHG Textfiels 3 2 3 2 2" xfId="3018" xr:uid="{EFE11931-B29F-46A8-8EB5-128F7956D9FE}"/>
    <cellStyle name="2x indented GHG Textfiels 3 2 3 3" xfId="97" xr:uid="{B74BD5CA-C5BD-4F7A-8B38-061D0222CF29}"/>
    <cellStyle name="2x indented GHG Textfiels 3 2 3 3 2" xfId="2349" xr:uid="{C070D85B-5B3B-42C7-880D-8BD8EA065DEF}"/>
    <cellStyle name="2x indented GHG Textfiels 3 2 3 4" xfId="2104" xr:uid="{5D0A5F69-C797-4992-809C-FBA68CBCC86C}"/>
    <cellStyle name="2x indented GHG Textfiels 3 3" xfId="381" xr:uid="{ECF637EA-C8AD-4AFA-AA0E-E3F81D5A7111}"/>
    <cellStyle name="2x indented GHG Textfiels 3 3 2" xfId="668" xr:uid="{CBC65749-3BE8-4E3A-8B7E-8C4078AEC252}"/>
    <cellStyle name="2x indented GHG Textfiels 3 3 2 2" xfId="883" xr:uid="{2167847D-E28D-4297-BAA2-8BDD45470C4E}"/>
    <cellStyle name="2x indented GHG Textfiels 3 3 2 2 2" xfId="1596" xr:uid="{D5367954-9B85-4762-9BFA-C593C510CCFB}"/>
    <cellStyle name="2x indented GHG Textfiels 3 3 2 2 2 2" xfId="3160" xr:uid="{69F8880D-7BF6-4DF3-AB89-E062F566E6AE}"/>
    <cellStyle name="2x indented GHG Textfiels 3 3 2 2 3" xfId="1228" xr:uid="{F4A2FEB1-0B4A-4863-AF8D-E5471C3D9A36}"/>
    <cellStyle name="2x indented GHG Textfiels 3 3 2 2 3 2" xfId="2795" xr:uid="{54EA6FF3-0EDB-4574-9FB5-FDE3CF36B57D}"/>
    <cellStyle name="2x indented GHG Textfiels 3 3 2 2 4" xfId="2246" xr:uid="{545A1733-F925-4057-B3F6-152E6C2EB55B}"/>
    <cellStyle name="2x indented GHG Textfiels 3 3 2 3" xfId="1388" xr:uid="{15620EDC-20CE-4EA9-BA12-B57C0C902F75}"/>
    <cellStyle name="2x indented GHG Textfiels 3 3 2 3 2" xfId="2952" xr:uid="{58BDE6EC-B5A6-48A1-8182-118A05CC2504}"/>
    <cellStyle name="2x indented GHG Textfiels 3 3 2 4" xfId="1882" xr:uid="{D5DC4F37-5FC5-48B2-8BCE-48082C028730}"/>
    <cellStyle name="2x indented GHG Textfiels 3 3 2 4 2" xfId="3424" xr:uid="{82C9D6ED-2DB7-43DD-AE5A-27B0FCB9325D}"/>
    <cellStyle name="2x indented GHG Textfiels 3 3 2 5" xfId="2040" xr:uid="{B35E11F2-2A2D-46BF-9ED1-C25F01014807}"/>
    <cellStyle name="2x indented GHG Textfiels 3 3 3" xfId="670" xr:uid="{B458F501-1E4A-4D61-AFAD-786CB1A46B8C}"/>
    <cellStyle name="2x indented GHG Textfiels 3 3 3 2" xfId="885" xr:uid="{3877A32B-1D91-45E8-A541-35FA924CD46D}"/>
    <cellStyle name="2x indented GHG Textfiels 3 3 3 2 2" xfId="1598" xr:uid="{CE037B8D-B8FB-438D-B9FF-592879A0E267}"/>
    <cellStyle name="2x indented GHG Textfiels 3 3 3 2 2 2" xfId="3162" xr:uid="{BC72084C-E0BC-4306-9618-B4F24C2AF30B}"/>
    <cellStyle name="2x indented GHG Textfiels 3 3 3 2 3" xfId="1698" xr:uid="{93BFA84F-E739-475E-A620-7657CB8529A4}"/>
    <cellStyle name="2x indented GHG Textfiels 3 3 3 2 3 2" xfId="3258" xr:uid="{6CA2F9F3-493C-4896-BF5F-8A047B0B89F5}"/>
    <cellStyle name="2x indented GHG Textfiels 3 3 3 2 4" xfId="2248" xr:uid="{74F363E1-1052-4E54-95EE-55A2488BDC61}"/>
    <cellStyle name="2x indented GHG Textfiels 3 3 3 3" xfId="1390" xr:uid="{B442264E-A2EA-4857-A9A8-61BA6E8A824B}"/>
    <cellStyle name="2x indented GHG Textfiels 3 3 3 3 2" xfId="2954" xr:uid="{FC9CDF27-31B3-4A82-80C3-BF2A0D3E6787}"/>
    <cellStyle name="2x indented GHG Textfiels 3 3 3 4" xfId="931" xr:uid="{93AB9CBD-7AAC-445E-9E51-15928869A48B}"/>
    <cellStyle name="2x indented GHG Textfiels 3 3 3 4 2" xfId="2510" xr:uid="{60562CAC-28AF-4B4D-A816-186A65C9F7AC}"/>
    <cellStyle name="2x indented GHG Textfiels 3 3 3 5" xfId="2042" xr:uid="{0EC932EB-74A8-4E7A-984E-B8B5E4783CEB}"/>
    <cellStyle name="2x indented GHG Textfiels 3 3 4" xfId="566" xr:uid="{0135E709-A365-40C2-B411-D0A9291DF5AC}"/>
    <cellStyle name="2x indented GHG Textfiels 3 3 4 2" xfId="781" xr:uid="{7B3E6FA1-373E-4757-A358-37E4BD4D6CB7}"/>
    <cellStyle name="2x indented GHG Textfiels 3 3 4 2 2" xfId="1494" xr:uid="{1C2732AD-FB8A-4345-A469-7036AF6191AF}"/>
    <cellStyle name="2x indented GHG Textfiels 3 3 4 2 2 2" xfId="3058" xr:uid="{D0F990FD-FCA0-43F4-A525-7851CC8D941A}"/>
    <cellStyle name="2x indented GHG Textfiels 3 3 4 2 3" xfId="1110" xr:uid="{F877C531-C9E4-4DC2-962C-E23A968EAD7B}"/>
    <cellStyle name="2x indented GHG Textfiels 3 3 4 2 3 2" xfId="2678" xr:uid="{C16CF161-412A-455B-BE05-D280D1F1D40B}"/>
    <cellStyle name="2x indented GHG Textfiels 3 3 4 2 4" xfId="2144" xr:uid="{C3C424E4-2B80-4CAC-8450-62C29EC76CFF}"/>
    <cellStyle name="2x indented GHG Textfiels 3 3 4 3" xfId="1286" xr:uid="{9E9D7A23-AE9E-43AA-8841-1E22E538CFE2}"/>
    <cellStyle name="2x indented GHG Textfiels 3 3 4 3 2" xfId="2850" xr:uid="{25C16908-269B-4D17-9025-968B6B6C816A}"/>
    <cellStyle name="2x indented GHG Textfiels 3 3 4 4" xfId="1019" xr:uid="{A41E20A6-2984-4EAE-80FC-34CE19514AA9}"/>
    <cellStyle name="2x indented GHG Textfiels 3 3 4 4 2" xfId="2590" xr:uid="{AC687607-6C33-4305-AB21-59BB157CF6C7}"/>
    <cellStyle name="2x indented GHG Textfiels 3 3 4 5" xfId="1938" xr:uid="{A8A0112F-EE8A-443A-8318-624FF8E81BC5}"/>
    <cellStyle name="2x indented GHG Textfiels 3 3 5" xfId="1162" xr:uid="{22F2C4A2-0103-42EA-A4C5-2AF14E5876BB}"/>
    <cellStyle name="2x indented GHG Textfiels 3 3 5 2" xfId="2730" xr:uid="{271E35C7-380A-463E-9478-C314B9B59C57}"/>
    <cellStyle name="2x indented GHG Textfiels 3 3 6" xfId="1732" xr:uid="{77196668-FB8C-4CBA-A943-4B10DCAD5381}"/>
    <cellStyle name="2x indented GHG Textfiels 3 3 6 2" xfId="3290" xr:uid="{1F5196F1-919E-4D78-9105-124125B8EDCE}"/>
    <cellStyle name="2x indented GHG Textfiels 3 3 7" xfId="1669" xr:uid="{2A23D71B-70C9-4A6A-B875-50367E89DB1E}"/>
    <cellStyle name="40 % - Akzent1" xfId="79" hidden="1" xr:uid="{38503667-8FF3-4D60-9218-C3E85C270BF2}"/>
    <cellStyle name="40 % - Akzent1" xfId="950" hidden="1" xr:uid="{39D5D24A-4500-438C-803A-BCF79B286C02}"/>
    <cellStyle name="40 % - Akzent1" xfId="1216" hidden="1" xr:uid="{4D0E95D9-C2C7-4BE8-BBD1-28BF63BF0E63}"/>
    <cellStyle name="40 % - Akzent1" xfId="1126" hidden="1" xr:uid="{FC76EC51-62F6-4ADB-835E-44EFF69A25C8}"/>
    <cellStyle name="40 % - Akzent1" xfId="19" hidden="1" xr:uid="{91875C2C-0011-4619-A6C9-F266002867FF}"/>
    <cellStyle name="40 % - Akzent1" xfId="1866" hidden="1" xr:uid="{0220B088-994A-4AC6-9B22-1565AD9E3BA4}"/>
    <cellStyle name="40 % - Akzent1" xfId="1915" hidden="1" xr:uid="{05EBCBA8-DD49-46C1-9B65-79CDBCABE292}"/>
    <cellStyle name="40 % - Akzent1" xfId="1761" hidden="1" xr:uid="{E4AA89B6-0D72-4DE6-A8D1-0A1324594A28}"/>
    <cellStyle name="40 % - Akzent1" xfId="2332" hidden="1" xr:uid="{4009774F-2C05-47D9-9EC0-383E2F3631F8}"/>
    <cellStyle name="40 % - Akzent1" xfId="2528" hidden="1" xr:uid="{AF344BEC-3F5C-4CCA-81F8-7330861E907E}"/>
    <cellStyle name="40 % - Akzent1" xfId="2783" hidden="1" xr:uid="{693842AF-FFFC-42E7-BDAD-7A01D12EBBD6}"/>
    <cellStyle name="40 % - Akzent1" xfId="2694" hidden="1" xr:uid="{65A63435-57E0-4F4E-8D55-F25DD582EBA4}"/>
    <cellStyle name="40 % - Akzent1" xfId="2306" hidden="1" xr:uid="{6E3B0E3A-4A56-404A-9971-70CDD87D001B}"/>
    <cellStyle name="40 % - Akzent1" xfId="3410" hidden="1" xr:uid="{E65F7DCE-E338-4438-A5EC-AA2719A1DBBB}"/>
    <cellStyle name="40 % - Akzent1" xfId="3456" hidden="1" xr:uid="{251305CE-BAB6-48C6-984B-74B000F01D9A}"/>
    <cellStyle name="40 % - Akzent1" xfId="3318" hidden="1" xr:uid="{705BC3E4-E97E-43E7-9F12-A03A598EEA07}"/>
    <cellStyle name="40 % - Akzent1 2" xfId="412" xr:uid="{E95433A2-D8F5-4FE9-B0F0-4009D382BB70}"/>
    <cellStyle name="40 % - Akzent1 3" xfId="281" xr:uid="{052B8E94-818D-48B6-B45B-E4DAE741D003}"/>
    <cellStyle name="40 % - Akzent2" xfId="83" hidden="1" xr:uid="{53CFFBF0-FB54-4C6C-8B42-B1C85BFE7A5C}"/>
    <cellStyle name="40 % - Akzent2" xfId="953" hidden="1" xr:uid="{E6158682-5755-43B6-9F9F-C1A5340E7424}"/>
    <cellStyle name="40 % - Akzent2" xfId="1249" hidden="1" xr:uid="{26E4DF64-3DED-4D10-8949-114A945360D7}"/>
    <cellStyle name="40 % - Akzent2" xfId="1857" hidden="1" xr:uid="{4D8C5362-5C86-46C9-A48C-6F548226ABE3}"/>
    <cellStyle name="40 % - Akzent2" xfId="1128" hidden="1" xr:uid="{351F23D5-E730-4FA1-BB58-954771F5FFEB}"/>
    <cellStyle name="40 % - Akzent2" xfId="1744" hidden="1" xr:uid="{F4107C9A-906C-48D4-AFD8-9B1F54D3EA68}"/>
    <cellStyle name="40 % - Akzent2" xfId="1156" hidden="1" xr:uid="{89C7F926-8CFE-453B-83C0-F67C4D287EF8}"/>
    <cellStyle name="40 % - Akzent2" xfId="2301" hidden="1" xr:uid="{590FE62F-3DC3-47FD-A684-BD0B0C6F6B27}"/>
    <cellStyle name="40 % - Akzent2" xfId="2335" hidden="1" xr:uid="{EEA613AF-24F7-4966-A71C-5D456BD3F0C8}"/>
    <cellStyle name="40 % - Akzent2" xfId="2531" hidden="1" xr:uid="{539B80CA-5E78-4D84-AE3A-F6B8286737AC}"/>
    <cellStyle name="40 % - Akzent2" xfId="2814" hidden="1" xr:uid="{6997B89F-11FC-417B-BD33-9A9A7F476450}"/>
    <cellStyle name="40 % - Akzent2" xfId="3402" hidden="1" xr:uid="{0E701895-6242-4EB2-ABF8-CB5CB7891A34}"/>
    <cellStyle name="40 % - Akzent2" xfId="2696" hidden="1" xr:uid="{7215B800-42F9-4DAC-9A84-698774CE012D}"/>
    <cellStyle name="40 % - Akzent2" xfId="3302" hidden="1" xr:uid="{8F5A96AA-03AC-4A84-B86A-E6E5A92350A0}"/>
    <cellStyle name="40 % - Akzent2" xfId="2724" hidden="1" xr:uid="{6A2BCA60-3146-45AD-BA74-487877CF3B69}"/>
    <cellStyle name="40 % - Akzent2" xfId="3471" hidden="1" xr:uid="{405AFFA3-1BE9-42C0-9E68-F9DEAB4FCD08}"/>
    <cellStyle name="40 % - Akzent2 2" xfId="413" xr:uid="{9492197F-3E9B-4BAD-B44F-B629C4B980AF}"/>
    <cellStyle name="40 % - Akzent2 3" xfId="282" xr:uid="{7C18A41F-DBCB-4C74-A3BB-BD25789AA14B}"/>
    <cellStyle name="40 % - Akzent3" xfId="87" hidden="1" xr:uid="{AC6A67E2-C4B0-4D20-A570-C324B9BEB9BF}"/>
    <cellStyle name="40 % - Akzent3" xfId="956" hidden="1" xr:uid="{23705EF2-38F6-4C53-80A9-4D7EBB7B80D0}"/>
    <cellStyle name="40 % - Akzent3" xfId="1259" hidden="1" xr:uid="{3B2DAACF-2CCF-4D0E-92D1-DFA77A5F31AC}"/>
    <cellStyle name="40 % - Akzent3" xfId="1849" hidden="1" xr:uid="{17126B5D-DC9F-4E4C-AF36-22B878EC75A6}"/>
    <cellStyle name="40 % - Akzent3" xfId="1784" hidden="1" xr:uid="{0BF5F4B9-6454-4886-927F-F630FD56872C}"/>
    <cellStyle name="40 % - Akzent3" xfId="1711" hidden="1" xr:uid="{FCD89CA1-4245-46AD-8BD8-0BBDEB590728}"/>
    <cellStyle name="40 % - Akzent3" xfId="1914" hidden="1" xr:uid="{8DE3DAF8-E627-453F-8FE3-7FA49B07915D}"/>
    <cellStyle name="40 % - Akzent3" xfId="2299" hidden="1" xr:uid="{2D966028-9375-43A0-B32B-EFDE66FC4915}"/>
    <cellStyle name="40 % - Akzent3" xfId="2339" hidden="1" xr:uid="{9FB84C46-237C-417D-8EE5-13622E36041D}"/>
    <cellStyle name="40 % - Akzent3" xfId="2534" hidden="1" xr:uid="{4C9346EC-BC8C-46B4-B508-F8C304EEF352}"/>
    <cellStyle name="40 % - Akzent3" xfId="2823" hidden="1" xr:uid="{A61B57A3-5C6D-4EDD-AA58-EEC646A4987A}"/>
    <cellStyle name="40 % - Akzent3" xfId="3394" hidden="1" xr:uid="{303601FC-23E1-4160-8256-7ED78133A5FD}"/>
    <cellStyle name="40 % - Akzent3" xfId="3337" hidden="1" xr:uid="{D10092AF-F2AB-4488-A1B7-0D8A88212DB6}"/>
    <cellStyle name="40 % - Akzent3" xfId="3271" hidden="1" xr:uid="{0E9CDD05-F0C0-4B5B-8509-6BBAE940F7A9}"/>
    <cellStyle name="40 % - Akzent3" xfId="3455" hidden="1" xr:uid="{A48B7114-96A7-47D0-966E-2B81D25D06CF}"/>
    <cellStyle name="40 % - Akzent3" xfId="3469" hidden="1" xr:uid="{F64E1C71-A540-4ED0-8D72-9638F8E70371}"/>
    <cellStyle name="40 % - Akzent3 2" xfId="414" xr:uid="{1B448503-2A17-4AA2-89EE-41EE6419446D}"/>
    <cellStyle name="40 % - Akzent3 3" xfId="283" xr:uid="{735C9F4B-9C5E-4096-B5A8-AB645529C9B9}"/>
    <cellStyle name="40 % - Akzent4" xfId="91" hidden="1" xr:uid="{B6641DEA-45D1-47A9-B4FB-4A7DF508209F}"/>
    <cellStyle name="40 % - Akzent4" xfId="960" hidden="1" xr:uid="{7AB905FE-BE45-4A68-BEA0-A417E6F3A4E2}"/>
    <cellStyle name="40 % - Akzent4" xfId="1255" hidden="1" xr:uid="{61690DD1-C988-420F-9446-6659E0D9DAF9}"/>
    <cellStyle name="40 % - Akzent4" xfId="1830" hidden="1" xr:uid="{3A2A05CB-6F1F-466B-9AFB-205BECF6377B}"/>
    <cellStyle name="40 % - Akzent4" xfId="1870" hidden="1" xr:uid="{FE0ACAC6-A1D4-4A59-8F6B-EA4C207B60C9}"/>
    <cellStyle name="40 % - Akzent4" xfId="1017" hidden="1" xr:uid="{7756AE6A-77F0-4C1D-AAA1-92B77EBD1B7B}"/>
    <cellStyle name="40 % - Akzent4" xfId="1730" hidden="1" xr:uid="{890E460D-B3A4-4CBB-B526-FD8BC3606DA0}"/>
    <cellStyle name="40 % - Akzent4" xfId="2297" hidden="1" xr:uid="{9E58C247-8CE5-4507-867C-75A400293A2C}"/>
    <cellStyle name="40 % - Akzent4" xfId="2343" hidden="1" xr:uid="{3CFABBC4-1248-4BFD-9825-186BAF763296}"/>
    <cellStyle name="40 % - Akzent4" xfId="2538" hidden="1" xr:uid="{C4DE3AAF-B708-40E7-B8A2-B5F6A72B5423}"/>
    <cellStyle name="40 % - Akzent4" xfId="2819" hidden="1" xr:uid="{7C7FAD51-9DC3-4076-8BFD-0C39087EBB1E}"/>
    <cellStyle name="40 % - Akzent4" xfId="3379" hidden="1" xr:uid="{11A20074-BBB7-4BE5-80BD-2C230A42554E}"/>
    <cellStyle name="40 % - Akzent4" xfId="3414" hidden="1" xr:uid="{59314881-214B-4B7D-860A-D717D4EAE56F}"/>
    <cellStyle name="40 % - Akzent4" xfId="2588" hidden="1" xr:uid="{2D3EA7FE-C024-4F92-A982-CBC17A3BE415}"/>
    <cellStyle name="40 % - Akzent4" xfId="3289" hidden="1" xr:uid="{D501B5EA-AA7B-4A61-8519-EDA8BE7636C8}"/>
    <cellStyle name="40 % - Akzent4" xfId="3467" hidden="1" xr:uid="{9324DA2F-457A-4C4D-9219-E8AB6B82F323}"/>
    <cellStyle name="40 % - Akzent4 2" xfId="415" xr:uid="{11292B87-E189-43FE-9363-B773AD511ABB}"/>
    <cellStyle name="40 % - Akzent4 3" xfId="284" xr:uid="{8DD8EB26-54AD-4178-8D99-992ED6307376}"/>
    <cellStyle name="40 % - Akzent5" xfId="95" hidden="1" xr:uid="{54FBFEBB-0E49-47F9-BB4B-5F52ED6D8CB2}"/>
    <cellStyle name="40 % - Akzent5" xfId="964" hidden="1" xr:uid="{DA1A705C-E876-4CD4-99E8-7E8903559F4E}"/>
    <cellStyle name="40 % - Akzent5" xfId="1257" hidden="1" xr:uid="{95984BEE-0655-4DA6-BFFF-EA42B4C1753E}"/>
    <cellStyle name="40 % - Akzent5" xfId="1774" hidden="1" xr:uid="{4999A878-E3EA-4F64-BD61-2C1F28A848C0}"/>
    <cellStyle name="40 % - Akzent5" xfId="983" hidden="1" xr:uid="{DCCB8BF3-35DE-4B94-8381-099656FA5101}"/>
    <cellStyle name="40 % - Akzent5" xfId="1875" hidden="1" xr:uid="{23BA2B41-686D-4CB2-BA14-BAC372754B8E}"/>
    <cellStyle name="40 % - Akzent5" xfId="77" hidden="1" xr:uid="{6C080CEA-C922-4357-9882-3430BB9F6CED}"/>
    <cellStyle name="40 % - Akzent5" xfId="2294" hidden="1" xr:uid="{C2784FA9-C448-4469-9A40-21075259B837}"/>
    <cellStyle name="40 % - Akzent5" xfId="2347" hidden="1" xr:uid="{C59EAA9B-1381-4563-B2CD-8583BC61402D}"/>
    <cellStyle name="40 % - Akzent5" xfId="2542" hidden="1" xr:uid="{01F78116-5EAC-49CB-B429-093450C74670}"/>
    <cellStyle name="40 % - Akzent5" xfId="2821" hidden="1" xr:uid="{DC2B97CF-DAA1-4E61-80B3-EB59736196A3}"/>
    <cellStyle name="40 % - Akzent5" xfId="3329" hidden="1" xr:uid="{C5760EC7-F947-46AC-8766-8B48380F2D31}"/>
    <cellStyle name="40 % - Akzent5" xfId="2557" hidden="1" xr:uid="{FE48604D-8E3A-4947-A884-92A6660FFC51}"/>
    <cellStyle name="40 % - Akzent5" xfId="3418" hidden="1" xr:uid="{D6886ED3-DF7D-4EFB-9C7D-B8E4979FBEDD}"/>
    <cellStyle name="40 % - Akzent5" xfId="2330" hidden="1" xr:uid="{DB6964A6-7D3C-4BC7-A0A0-C96963B48487}"/>
    <cellStyle name="40 % - Akzent5" xfId="3464" hidden="1" xr:uid="{3D7F282B-351E-474C-993A-AFC008AA2378}"/>
    <cellStyle name="40 % - Akzent5 2" xfId="416" xr:uid="{C2303C07-8BC8-49EE-98E3-B48C68298352}"/>
    <cellStyle name="40 % - Akzent5 3" xfId="285" xr:uid="{346AE853-51EE-4702-A2DF-BED3775E5180}"/>
    <cellStyle name="40 % - Akzent6" xfId="99" hidden="1" xr:uid="{D09A391F-5083-4A9F-83C6-41DBBFFB0D65}"/>
    <cellStyle name="40 % - Akzent6" xfId="967" hidden="1" xr:uid="{19A02FFF-38CA-4A6E-983A-7808C9954DC3}"/>
    <cellStyle name="40 % - Akzent6" xfId="1250" hidden="1" xr:uid="{E28575F9-96FE-486E-85E8-8B94C162BD46}"/>
    <cellStyle name="40 % - Akzent6" xfId="1718" hidden="1" xr:uid="{F35CF87F-8521-4E64-B061-39A063CBD8AD}"/>
    <cellStyle name="40 % - Akzent6" xfId="1704" hidden="1" xr:uid="{0886A633-BFE0-4079-9F5A-75BCA0F21CD4}"/>
    <cellStyle name="40 % - Akzent6" xfId="1819" hidden="1" xr:uid="{55BCE064-5763-40C4-9060-77E18E5A8EA3}"/>
    <cellStyle name="40 % - Akzent6" xfId="1834" hidden="1" xr:uid="{73F2D407-0254-495E-B132-55A664112A62}"/>
    <cellStyle name="40 % - Akzent6" xfId="2290" hidden="1" xr:uid="{2C3F66FF-666D-400E-80B8-44FB8B96F9EF}"/>
    <cellStyle name="40 % - Akzent6" xfId="2351" hidden="1" xr:uid="{7B325102-FBF5-401E-A2FB-F9F9A83C9390}"/>
    <cellStyle name="40 % - Akzent6" xfId="2545" hidden="1" xr:uid="{6DF62FFB-B96F-4092-BDB4-69D55087E172}"/>
    <cellStyle name="40 % - Akzent6" xfId="2815" hidden="1" xr:uid="{70345D12-315D-45A7-A08E-B50FC2D72BE4}"/>
    <cellStyle name="40 % - Akzent6" xfId="3277" hidden="1" xr:uid="{E50F92E9-6189-401C-AEA0-C39C23E713A0}"/>
    <cellStyle name="40 % - Akzent6" xfId="3264" hidden="1" xr:uid="{0CF0ADA8-79A6-47C4-B9B0-0C4B55CE8B9D}"/>
    <cellStyle name="40 % - Akzent6" xfId="3368" hidden="1" xr:uid="{CE69E3B0-A5F7-4171-AB33-FCEA8DADF668}"/>
    <cellStyle name="40 % - Akzent6" xfId="3383" hidden="1" xr:uid="{FD9FD822-7344-458D-826B-8E7F953E0822}"/>
    <cellStyle name="40 % - Akzent6" xfId="3460" hidden="1" xr:uid="{1425F4DA-42DC-449B-8366-6087460E2D43}"/>
    <cellStyle name="40 % - Akzent6 2" xfId="417" xr:uid="{8A702158-8C05-4F3D-A676-C03D032D4F62}"/>
    <cellStyle name="40 % - Akzent6 3" xfId="286" xr:uid="{80A35A87-369C-4458-92FF-85427A6C445A}"/>
    <cellStyle name="40% - Accent1 2" xfId="121" xr:uid="{3CCA5CB5-2E1F-4212-A31C-98A5985C4C41}"/>
    <cellStyle name="40% - Accent1 3" xfId="238" xr:uid="{8EC1AE10-BD61-4098-AF47-21EE2ACA3DCA}"/>
    <cellStyle name="40% - Accent2 2" xfId="122" xr:uid="{46AF7C6A-E4F7-4650-945C-BEF15D4E3633}"/>
    <cellStyle name="40% - Accent2 3" xfId="239" xr:uid="{2A55C77C-233A-4F28-B030-5BD55FC5A1B2}"/>
    <cellStyle name="40% - Accent3 2" xfId="123" xr:uid="{31BEC172-80A8-4C0A-8EB6-D619BF72A1A3}"/>
    <cellStyle name="40% - Accent3 3" xfId="240" xr:uid="{7B6BF107-1CE8-4A09-8AAD-4A64F8BBF4C6}"/>
    <cellStyle name="40% - Accent4 2" xfId="124" xr:uid="{2DB9318B-E66B-44CC-B3A1-5E7FA8DC753F}"/>
    <cellStyle name="40% - Accent4 3" xfId="241" xr:uid="{8ADFC857-DD19-48A7-925C-3AD4F9273499}"/>
    <cellStyle name="40% - Accent5 2" xfId="125" xr:uid="{FBF1B7D9-6F54-42BB-AB03-5E15E55F6C75}"/>
    <cellStyle name="40% - Accent5 3" xfId="242" xr:uid="{85D1F851-B2F7-4630-B82F-966161F9339F}"/>
    <cellStyle name="40% - Accent6 2" xfId="126" xr:uid="{45D09B62-E738-4D33-AA43-8C8DE0D22322}"/>
    <cellStyle name="40% - Accent6 3" xfId="243" xr:uid="{149FD4F5-A7BF-4A4F-B230-D958CC1F10FA}"/>
    <cellStyle name="5x indented GHG Textfiels" xfId="11" xr:uid="{00000000-0005-0000-0000-000001000000}"/>
    <cellStyle name="5x indented GHG Textfiels 2" xfId="127" xr:uid="{A9565511-603A-4A47-92FE-D9114955B573}"/>
    <cellStyle name="5x indented GHG Textfiels 2 2" xfId="128" xr:uid="{49EB45FB-CBA7-4DBF-AA0C-E661F659BAAB}"/>
    <cellStyle name="5x indented GHG Textfiels 3" xfId="129" xr:uid="{0A92C0F9-D20C-430C-B288-CD8E64BE0F15}"/>
    <cellStyle name="5x indented GHG Textfiels 3 2" xfId="434" xr:uid="{35323B67-1934-443E-B1A8-8BAA0468C559}"/>
    <cellStyle name="5x indented GHG Textfiels 3 3" xfId="382" xr:uid="{58062272-830D-4363-815D-8B7786C72EE7}"/>
    <cellStyle name="5x indented GHG Textfiels 3 3 2" xfId="669" xr:uid="{45F8948B-EC87-4FA5-B92F-715A8DE4B311}"/>
    <cellStyle name="5x indented GHG Textfiels 3 3 2 2" xfId="884" xr:uid="{070B5D6E-A86F-46E7-877C-0E395055E038}"/>
    <cellStyle name="5x indented GHG Textfiels 3 3 2 2 2" xfId="1597" xr:uid="{DC2A6872-76CB-4B79-B896-E9AA82B7FEF5}"/>
    <cellStyle name="5x indented GHG Textfiels 3 3 2 2 2 2" xfId="3161" xr:uid="{C8D688F2-0886-4C5A-9169-AD64F1DA265C}"/>
    <cellStyle name="5x indented GHG Textfiels 3 3 2 2 3" xfId="984" xr:uid="{4CF491A6-D6AC-46ED-AD79-2F5E762D5E70}"/>
    <cellStyle name="5x indented GHG Textfiels 3 3 2 2 3 2" xfId="2558" xr:uid="{43414AF2-22A8-4436-9EC2-6E2D5ABEBE74}"/>
    <cellStyle name="5x indented GHG Textfiels 3 3 2 2 4" xfId="2247" xr:uid="{2EBCEE3B-241B-4ACB-987F-C340DF3AD7B5}"/>
    <cellStyle name="5x indented GHG Textfiels 3 3 2 3" xfId="1389" xr:uid="{5470255A-8590-4D89-B5AF-44A129757709}"/>
    <cellStyle name="5x indented GHG Textfiels 3 3 2 3 2" xfId="2953" xr:uid="{BE9A9593-EFA1-47E8-8523-94DDDB4CE90D}"/>
    <cellStyle name="5x indented GHG Textfiels 3 3 2 4" xfId="982" xr:uid="{265FDB89-50CE-4742-8EF0-92AD805A510D}"/>
    <cellStyle name="5x indented GHG Textfiels 3 3 2 4 2" xfId="2556" xr:uid="{ECAE7AE6-CB2E-4360-9025-116F104DB8C6}"/>
    <cellStyle name="5x indented GHG Textfiels 3 3 2 5" xfId="2041" xr:uid="{5ED558D1-BA94-4990-BF99-77EAB07D685E}"/>
    <cellStyle name="5x indented GHG Textfiels 3 3 3" xfId="616" xr:uid="{859429FA-F71E-4DB8-A5D6-3769E4F132E6}"/>
    <cellStyle name="5x indented GHG Textfiels 3 3 3 2" xfId="831" xr:uid="{CDF3B681-ED4D-46A5-A0FB-D681DE15CF6A}"/>
    <cellStyle name="5x indented GHG Textfiels 3 3 3 2 2" xfId="1544" xr:uid="{109AEAA1-08D6-4C90-9914-31D81A4C24D7}"/>
    <cellStyle name="5x indented GHG Textfiels 3 3 3 2 2 2" xfId="3108" xr:uid="{876E0445-53D6-4543-B3DA-E3A0E08556BB}"/>
    <cellStyle name="5x indented GHG Textfiels 3 3 3 2 3" xfId="1182" xr:uid="{D594B288-AE01-4B97-AC27-35B64E1868B4}"/>
    <cellStyle name="5x indented GHG Textfiels 3 3 3 2 3 2" xfId="2750" xr:uid="{C4651FEC-CE37-4632-8BF9-3852EE898405}"/>
    <cellStyle name="5x indented GHG Textfiels 3 3 3 2 4" xfId="2194" xr:uid="{2BE1B55F-9170-4AF2-8D79-C047F39B5505}"/>
    <cellStyle name="5x indented GHG Textfiels 3 3 3 3" xfId="1336" xr:uid="{BFF9589D-49E3-4DF8-8CBA-D4F0FB7A15C8}"/>
    <cellStyle name="5x indented GHG Textfiels 3 3 3 3 2" xfId="2900" xr:uid="{B0E2EF33-5CBD-4E50-90E0-D80EADC4FAEF}"/>
    <cellStyle name="5x indented GHG Textfiels 3 3 3 4" xfId="970" xr:uid="{82E48B8A-82CD-461D-85F9-5E46F300CFDE}"/>
    <cellStyle name="5x indented GHG Textfiels 3 3 3 4 2" xfId="2547" xr:uid="{85CD6523-D9C5-4BB0-BDAD-D59C131D7DBC}"/>
    <cellStyle name="5x indented GHG Textfiels 3 3 3 5" xfId="1988" xr:uid="{83B04C08-886D-47B4-AC64-FC58332F5AE4}"/>
    <cellStyle name="5x indented GHG Textfiels 3 3 4" xfId="700" xr:uid="{8FCF581E-761D-46BD-A967-A78A8CF1FCE5}"/>
    <cellStyle name="5x indented GHG Textfiels 3 3 4 2" xfId="915" xr:uid="{4322D885-B266-46B1-BCBE-082B57451BEA}"/>
    <cellStyle name="5x indented GHG Textfiels 3 3 4 2 2" xfId="1628" xr:uid="{02EF4630-06B1-4A1B-860A-227730BBF180}"/>
    <cellStyle name="5x indented GHG Textfiels 3 3 4 2 2 2" xfId="3192" xr:uid="{6AE877B3-FB5D-49A6-B70C-E845E1CE446B}"/>
    <cellStyle name="5x indented GHG Textfiels 3 3 4 2 3" xfId="1900" xr:uid="{35F8E711-4F70-4486-9D03-12382FA74C97}"/>
    <cellStyle name="5x indented GHG Textfiels 3 3 4 2 3 2" xfId="3442" xr:uid="{A2126F7B-97F6-432D-9548-E4AB6C564089}"/>
    <cellStyle name="5x indented GHG Textfiels 3 3 4 2 4" xfId="2278" xr:uid="{323A8E37-5AD5-4C66-896A-8A590E00E8AD}"/>
    <cellStyle name="5x indented GHG Textfiels 3 3 4 3" xfId="1420" xr:uid="{79456AAD-FBAD-4D8A-A0AC-BE8544487FCA}"/>
    <cellStyle name="5x indented GHG Textfiels 3 3 4 3 2" xfId="2984" xr:uid="{1D64F8A3-3CB6-4D23-A7AC-A636BFBF53B2}"/>
    <cellStyle name="5x indented GHG Textfiels 3 3 4 4" xfId="1035" xr:uid="{4E23FCDF-CC18-41E0-BFBA-4D56AED82B94}"/>
    <cellStyle name="5x indented GHG Textfiels 3 3 4 4 2" xfId="2606" xr:uid="{14CD059C-BF62-436F-8732-C73D5E8FFB3F}"/>
    <cellStyle name="5x indented GHG Textfiels 3 3 4 5" xfId="2072" xr:uid="{674684F6-6F04-4E12-A765-8FF4E9474637}"/>
    <cellStyle name="5x indented GHG Textfiels 3 3 5" xfId="737" xr:uid="{C2CE3CE9-C51B-40F5-8D3C-068942351D4F}"/>
    <cellStyle name="5x indented GHG Textfiels 3 3 6" xfId="1163" xr:uid="{6843BF24-C817-437F-A097-C485FE1D8C64}"/>
    <cellStyle name="5x indented GHG Textfiels 3 3 6 2" xfId="2731" xr:uid="{FC2F1FBB-F478-43C7-B90F-9CB7BB1B692A}"/>
    <cellStyle name="5x indented GHG Textfiels 3 3 7" xfId="944" xr:uid="{9E7ED601-8FAB-4AA6-8E12-5292282FEBE2}"/>
    <cellStyle name="5x indented GHG Textfiels 3 3 7 2" xfId="2522" xr:uid="{BC9D96C9-87AA-41FA-90FF-C0ACE619EE90}"/>
    <cellStyle name="5x indented GHG Textfiels 3 3 8" xfId="979" xr:uid="{A42A23B7-EA20-4664-83E3-D515625F549C}"/>
    <cellStyle name="5x indented GHG Textfiels_Table 4(II)" xfId="224" xr:uid="{D7215F94-649B-4EFC-B629-37EF0E03199F}"/>
    <cellStyle name="60 % - Akzent1" xfId="80" hidden="1" xr:uid="{99BF9882-5D81-4D75-B0C7-573FF7CEC7C2}"/>
    <cellStyle name="60 % - Akzent1" xfId="951" hidden="1" xr:uid="{A19F86BB-97CF-4777-BAE0-84BE8FADDB8A}"/>
    <cellStyle name="60 % - Akzent1" xfId="1217" hidden="1" xr:uid="{9AE3818F-BB5D-467C-8872-AC1F450E5132}"/>
    <cellStyle name="60 % - Akzent1" xfId="1252" hidden="1" xr:uid="{CC11B3AB-D2BA-46D0-BA6B-5E48312DE8D8}"/>
    <cellStyle name="60 % - Akzent1" xfId="1739" hidden="1" xr:uid="{4E1F6139-6E3E-4E68-9737-ECEA1BAE34B8}"/>
    <cellStyle name="60 % - Akzent1" xfId="1782" hidden="1" xr:uid="{F5B1DCD1-39E6-44F0-B8F6-B8DCCEBE03F9}"/>
    <cellStyle name="60 % - Akzent1" xfId="1680" hidden="1" xr:uid="{18A286CA-0132-484C-9060-8080DE726516}"/>
    <cellStyle name="60 % - Akzent1" xfId="1910" hidden="1" xr:uid="{4ABD0766-80C4-4DBF-97FA-0AD82FD779C0}"/>
    <cellStyle name="60 % - Akzent1" xfId="2333" hidden="1" xr:uid="{A914593C-A52D-4609-9BC5-84FEC8A26BC4}"/>
    <cellStyle name="60 % - Akzent1" xfId="2529" hidden="1" xr:uid="{FB151195-7DA4-436B-BB64-74F53A191B7E}"/>
    <cellStyle name="60 % - Akzent1" xfId="2784" hidden="1" xr:uid="{AC5F95F8-41BB-496F-9181-BB4D65D33FDD}"/>
    <cellStyle name="60 % - Akzent1" xfId="2817" hidden="1" xr:uid="{4E681542-7BFF-45DF-91D1-4B77AA36EFD1}"/>
    <cellStyle name="60 % - Akzent1" xfId="3297" hidden="1" xr:uid="{56497A59-0D28-481E-A227-43622E30714F}"/>
    <cellStyle name="60 % - Akzent1" xfId="3335" hidden="1" xr:uid="{8036BD06-1C83-4A23-A56C-B151DB24B156}"/>
    <cellStyle name="60 % - Akzent1" xfId="3241" hidden="1" xr:uid="{56AE28A5-980B-4FB9-BD98-E42A146427A3}"/>
    <cellStyle name="60 % - Akzent1" xfId="3451" hidden="1" xr:uid="{9F17F66B-6550-4947-9058-3737621AA6F6}"/>
    <cellStyle name="60 % - Akzent1 2" xfId="418" xr:uid="{B1E2BB89-9E77-4C5F-B685-1FEB766A0B1C}"/>
    <cellStyle name="60 % - Akzent1 3" xfId="287" xr:uid="{E0191329-CC10-412A-8D8B-C3FAC1D86D5C}"/>
    <cellStyle name="60 % - Akzent2" xfId="84" hidden="1" xr:uid="{65260D81-764B-452A-8F14-44C6F0CDED50}"/>
    <cellStyle name="60 % - Akzent2" xfId="954" hidden="1" xr:uid="{322A93B3-E264-4369-A755-20B5F4C5649A}"/>
    <cellStyle name="60 % - Akzent2" xfId="1161" hidden="1" xr:uid="{3BA3AA2E-9C5C-4418-8E80-3728DCE771C4}"/>
    <cellStyle name="60 % - Akzent2" xfId="1747" hidden="1" xr:uid="{8765AA77-92F1-4989-906C-FDFF83F536C8}"/>
    <cellStyle name="60 % - Akzent2" xfId="1723" hidden="1" xr:uid="{B533942E-3D34-469D-83DE-79558684CE53}"/>
    <cellStyle name="60 % - Akzent2" xfId="1233" hidden="1" xr:uid="{BE9F44D2-4D53-497D-B929-7BDC2337CBC6}"/>
    <cellStyle name="60 % - Akzent2" xfId="1079" hidden="1" xr:uid="{4D271AE7-0FF9-436A-84FD-DFCC9A289D2F}"/>
    <cellStyle name="60 % - Akzent2" xfId="2292" hidden="1" xr:uid="{D797C3CA-9591-4A61-A1EE-DA06B0489917}"/>
    <cellStyle name="60 % - Akzent2" xfId="2336" hidden="1" xr:uid="{ED9E6D1A-6DB8-4B8B-8EFC-D5934356F919}"/>
    <cellStyle name="60 % - Akzent2" xfId="2532" hidden="1" xr:uid="{F25DF12F-B08E-413D-85FD-FE58B108D2F4}"/>
    <cellStyle name="60 % - Akzent2" xfId="2729" hidden="1" xr:uid="{18062363-2480-431A-8B9E-6415160E2CB8}"/>
    <cellStyle name="60 % - Akzent2" xfId="3305" hidden="1" xr:uid="{EB10DE67-AFF3-4C72-9664-D3B55763FD45}"/>
    <cellStyle name="60 % - Akzent2" xfId="3282" hidden="1" xr:uid="{58E0BEE3-4BF2-4445-B7B1-79BE1136E203}"/>
    <cellStyle name="60 % - Akzent2" xfId="2799" hidden="1" xr:uid="{17A0A9C6-BFC2-4775-9AF9-BBBD09C0EFFB}"/>
    <cellStyle name="60 % - Akzent2" xfId="2647" hidden="1" xr:uid="{49666EB4-B4E2-46E4-A9D2-96EBF9A1C192}"/>
    <cellStyle name="60 % - Akzent2" xfId="3462" hidden="1" xr:uid="{2919B2B0-31B1-45A5-96C6-5B1E4B511DE7}"/>
    <cellStyle name="60 % - Akzent2 2" xfId="419" xr:uid="{336DBFD7-0490-44A3-90EA-1DE9BAAFF4E5}"/>
    <cellStyle name="60 % - Akzent2 3" xfId="288" xr:uid="{72642C2D-C1C4-4CD3-864C-CB199232784B}"/>
    <cellStyle name="60 % - Akzent3" xfId="88" hidden="1" xr:uid="{EEAE12FC-312C-4432-B3BB-6378C9A55145}"/>
    <cellStyle name="60 % - Akzent3" xfId="957" hidden="1" xr:uid="{2C7EBF4C-133B-4B6D-AD50-D8577E45BE2A}"/>
    <cellStyle name="60 % - Akzent3" xfId="1260" hidden="1" xr:uid="{8FA9F623-2BF9-4E36-BE2B-8AF05ABB0E69}"/>
    <cellStyle name="60 % - Akzent3" xfId="1737" hidden="1" xr:uid="{E33263F5-A79C-4046-9C4E-AA50726B0A9F}"/>
    <cellStyle name="60 % - Akzent3" xfId="1135" hidden="1" xr:uid="{E16B92B9-F177-4E56-B1FF-7DE47F83F342}"/>
    <cellStyle name="60 % - Akzent3" xfId="1179" hidden="1" xr:uid="{C6C4ACEE-F509-4314-BD9F-3825A94F9A74}"/>
    <cellStyle name="60 % - Akzent3" xfId="1772" hidden="1" xr:uid="{EC573ED6-67E1-4514-B9BF-9EDA168E838B}"/>
    <cellStyle name="60 % - Akzent3" xfId="2291" hidden="1" xr:uid="{C5AD9C54-5B77-4921-B09A-21340B7A3AB8}"/>
    <cellStyle name="60 % - Akzent3" xfId="2340" hidden="1" xr:uid="{03115F61-5561-4F63-8FF8-CCA3B4FCE882}"/>
    <cellStyle name="60 % - Akzent3" xfId="2535" hidden="1" xr:uid="{49298165-1C77-4109-8C38-DEBE197B8C19}"/>
    <cellStyle name="60 % - Akzent3" xfId="2824" hidden="1" xr:uid="{9C79505B-AD05-45EF-BC03-364BDCD4DDAE}"/>
    <cellStyle name="60 % - Akzent3" xfId="3295" hidden="1" xr:uid="{49EA0E83-220B-41F8-9190-731731BE296F}"/>
    <cellStyle name="60 % - Akzent3" xfId="2703" hidden="1" xr:uid="{CF8AB928-7DAA-4FD6-8E34-463472151154}"/>
    <cellStyle name="60 % - Akzent3" xfId="2747" hidden="1" xr:uid="{BA426010-63F0-4BBE-A3E5-816F7F742870}"/>
    <cellStyle name="60 % - Akzent3" xfId="3327" hidden="1" xr:uid="{81B6AE27-CC03-432B-8133-A1568F71DCA7}"/>
    <cellStyle name="60 % - Akzent3" xfId="3461" hidden="1" xr:uid="{991B3A80-B380-4861-8B00-032FA5D7E0B6}"/>
    <cellStyle name="60 % - Akzent3 2" xfId="420" xr:uid="{CEE76E51-6C1E-4E12-98AD-A2409E3CD0F5}"/>
    <cellStyle name="60 % - Akzent3 3" xfId="289" xr:uid="{A2CDDF42-5279-41D5-B6B5-F0268B931F7F}"/>
    <cellStyle name="60 % - Akzent4" xfId="92" hidden="1" xr:uid="{6AC4BBB0-6B35-4762-9619-2F83B8964A72}"/>
    <cellStyle name="60 % - Akzent4" xfId="961" hidden="1" xr:uid="{F927016D-DD2E-4BE0-9D2C-D70CB60E2B70}"/>
    <cellStyle name="60 % - Akzent4" xfId="1258" hidden="1" xr:uid="{A880FD3F-9697-49D7-B139-465DBDFFB2BF}"/>
    <cellStyle name="60 % - Akzent4" xfId="1708" hidden="1" xr:uid="{2D391AA0-0F82-4350-B542-D36975CE6B01}"/>
    <cellStyle name="60 % - Akzent4" xfId="1868" hidden="1" xr:uid="{DCEEBD3D-2D11-41B0-A440-250E83164BA5}"/>
    <cellStyle name="60 % - Akzent4" xfId="1752" hidden="1" xr:uid="{5FE510B0-9B8E-431A-961C-C0D37DF8FF84}"/>
    <cellStyle name="60 % - Akzent4" xfId="993" hidden="1" xr:uid="{F303707C-977D-46EB-893E-F131F15E6D12}"/>
    <cellStyle name="60 % - Akzent4" xfId="2289" hidden="1" xr:uid="{3F8E67C9-19C3-496D-B890-F137C1EBB7E1}"/>
    <cellStyle name="60 % - Akzent4" xfId="2344" hidden="1" xr:uid="{24841FBF-C66F-4331-BDDA-66C55051CDE2}"/>
    <cellStyle name="60 % - Akzent4" xfId="2539" hidden="1" xr:uid="{1B78ECCB-4677-4764-A2F7-85667846C1C5}"/>
    <cellStyle name="60 % - Akzent4" xfId="2822" hidden="1" xr:uid="{C9ACF2E1-74A4-495A-A5E6-E8AC3C4DBC6E}"/>
    <cellStyle name="60 % - Akzent4" xfId="3268" hidden="1" xr:uid="{5B82BADB-0BB9-467C-B951-14F89EAF061B}"/>
    <cellStyle name="60 % - Akzent4" xfId="3412" hidden="1" xr:uid="{93F84EA9-A439-4969-8662-0BE46898042A}"/>
    <cellStyle name="60 % - Akzent4" xfId="3309" hidden="1" xr:uid="{82AB2307-8721-4B6A-97B4-232ABE8E34B0}"/>
    <cellStyle name="60 % - Akzent4" xfId="2565" hidden="1" xr:uid="{BD78310E-FFAC-43D5-A57B-845383AD6BD2}"/>
    <cellStyle name="60 % - Akzent4" xfId="3459" hidden="1" xr:uid="{A02E4586-0765-40CE-8FD7-8001D3C3D33A}"/>
    <cellStyle name="60 % - Akzent4 2" xfId="421" xr:uid="{2CBCC192-F1D2-4C99-BDA8-F616AC353EB6}"/>
    <cellStyle name="60 % - Akzent4 3" xfId="290" xr:uid="{0DEB1AC7-6D9F-4DC2-9E97-C7964A076BE9}"/>
    <cellStyle name="60 % - Akzent5" xfId="96" hidden="1" xr:uid="{CE71D868-305C-4760-B9CB-D4D991499646}"/>
    <cellStyle name="60 % - Akzent5" xfId="965" hidden="1" xr:uid="{EAF03389-6FD0-489C-9947-D64535B1D248}"/>
    <cellStyle name="60 % - Akzent5" xfId="1157" hidden="1" xr:uid="{4CE4014A-3422-45B5-96D1-7762DF181F48}"/>
    <cellStyle name="60 % - Akzent5" xfId="1860" hidden="1" xr:uid="{20F4AF6C-F8F4-4350-8A85-FB3241FD2080}"/>
    <cellStyle name="60 % - Akzent5" xfId="1089" hidden="1" xr:uid="{3467E650-3058-48FC-B4BE-2911B52ECC96}"/>
    <cellStyle name="60 % - Akzent5" xfId="1201" hidden="1" xr:uid="{9500CBBD-B89D-4627-AC32-E3E12D41E34C}"/>
    <cellStyle name="60 % - Akzent5" xfId="1911" hidden="1" xr:uid="{693D5969-BF9C-4066-9CCC-BB2BF76BFB61}"/>
    <cellStyle name="60 % - Akzent5" xfId="2302" hidden="1" xr:uid="{2E76A418-50D0-40B2-8267-A14F92E69F70}"/>
    <cellStyle name="60 % - Akzent5" xfId="2348" hidden="1" xr:uid="{8070339F-D6AE-413A-856B-D80C44547593}"/>
    <cellStyle name="60 % - Akzent5" xfId="2543" hidden="1" xr:uid="{AD406F6B-D86C-4747-8352-AC7B1D1B6F21}"/>
    <cellStyle name="60 % - Akzent5" xfId="2725" hidden="1" xr:uid="{5C74C3F3-2621-400F-A274-79D4B597E5E7}"/>
    <cellStyle name="60 % - Akzent5" xfId="3404" hidden="1" xr:uid="{28664C8A-A84E-4714-9B0D-84DEFEE380E5}"/>
    <cellStyle name="60 % - Akzent5" xfId="2657" hidden="1" xr:uid="{BE2ADB2E-6588-4E8C-95EE-F6EE567F3A2D}"/>
    <cellStyle name="60 % - Akzent5" xfId="2769" hidden="1" xr:uid="{5E618E6E-64E2-47F3-A4E3-4EAC8336DC9F}"/>
    <cellStyle name="60 % - Akzent5" xfId="3452" hidden="1" xr:uid="{ABFB7A41-77E3-4F1D-8634-3337652EC18D}"/>
    <cellStyle name="60 % - Akzent5" xfId="3472" hidden="1" xr:uid="{F439D760-47EB-417A-84B9-269664899CB7}"/>
    <cellStyle name="60 % - Akzent5 2" xfId="422" xr:uid="{7A4401A4-6210-42BC-AAAB-9198B25A8F54}"/>
    <cellStyle name="60 % - Akzent5 3" xfId="291" xr:uid="{AB8DF395-FF98-4718-9DE7-2F6F40BABC8B}"/>
    <cellStyle name="60 % - Akzent6" xfId="100" hidden="1" xr:uid="{4A04A296-916C-4A0D-A68A-8E0CB3B2F675}"/>
    <cellStyle name="60 % - Akzent6" xfId="968" hidden="1" xr:uid="{9853C5AD-73D3-48E2-A2C3-23D8D306B7CA}"/>
    <cellStyle name="60 % - Akzent6" xfId="1254" hidden="1" xr:uid="{B303F274-5D66-4874-9577-4D3BB5CDB48F}"/>
    <cellStyle name="60 % - Akzent6" xfId="1173" hidden="1" xr:uid="{05950BB5-A8A9-4EC9-902D-4CC218123682}"/>
    <cellStyle name="60 % - Akzent6" xfId="997" hidden="1" xr:uid="{5B269CA4-1F58-4FBB-9182-F03D42765CCD}"/>
    <cellStyle name="60 % - Akzent6" xfId="1670" hidden="1" xr:uid="{21CC7882-83E7-4F9D-92E6-132A27E44E23}"/>
    <cellStyle name="60 % - Akzent6" xfId="1086" hidden="1" xr:uid="{58352677-CC75-4DF0-A053-C27C1CA2E449}"/>
    <cellStyle name="60 % - Akzent6" xfId="1825" hidden="1" xr:uid="{C051DD53-7AB0-443C-A1F8-D1F6ED917B51}"/>
    <cellStyle name="60 % - Akzent6" xfId="2352" hidden="1" xr:uid="{1F0B8A04-57C9-4BD5-B91F-1AF594509D73}"/>
    <cellStyle name="60 % - Akzent6" xfId="2546" hidden="1" xr:uid="{EB807B04-0CA5-48A1-AE42-06C56F3DCF89}"/>
    <cellStyle name="60 % - Akzent6" xfId="2818" hidden="1" xr:uid="{1AEB11D3-21F0-4E52-AA34-7E0B84CB6AB7}"/>
    <cellStyle name="60 % - Akzent6" xfId="2741" hidden="1" xr:uid="{BD39824D-B1DE-4FA8-B3BB-080E0AAA2433}"/>
    <cellStyle name="60 % - Akzent6" xfId="2569" hidden="1" xr:uid="{4CD13813-386D-4ED2-AC7C-F1DC3029CA87}"/>
    <cellStyle name="60 % - Akzent6" xfId="3232" hidden="1" xr:uid="{2EA5469D-D8F0-4BE8-B98E-93E91047ED04}"/>
    <cellStyle name="60 % - Akzent6" xfId="2654" hidden="1" xr:uid="{B2AA31F4-DC2B-4B80-B3FD-4250BEAC24DA}"/>
    <cellStyle name="60 % - Akzent6" xfId="3374" hidden="1" xr:uid="{7728D381-C552-4AB8-A6CA-4B0FD75C688A}"/>
    <cellStyle name="60 % - Akzent6 2" xfId="423" xr:uid="{0723CC3F-FF1A-42DE-991E-7950473402C2}"/>
    <cellStyle name="60 % - Akzent6 3" xfId="292" xr:uid="{BF35040C-7642-4C16-87E7-32616B367ED0}"/>
    <cellStyle name="60% - Accent1 2" xfId="130" xr:uid="{DA2CFC2C-F5D0-4AF4-8C06-538384B4841B}"/>
    <cellStyle name="60% - Accent1 3" xfId="244" xr:uid="{E252A605-2761-400E-A610-AD2B4C752E52}"/>
    <cellStyle name="60% - Accent2 2" xfId="131" xr:uid="{F2C9FE8F-A828-4774-87E0-DF94DB70DC4C}"/>
    <cellStyle name="60% - Accent2 3" xfId="245" xr:uid="{7A33ED2D-45FE-4EB3-87C6-9B3192F5BED7}"/>
    <cellStyle name="60% - Accent3 2" xfId="132" xr:uid="{C0322F85-9A7C-4B16-B948-20B98517CFF5}"/>
    <cellStyle name="60% - Accent3 3" xfId="246" xr:uid="{9A612134-CBB9-4029-8101-B4663D01A8F2}"/>
    <cellStyle name="60% - Accent4 2" xfId="133" xr:uid="{AE0EC21F-51EF-4DD7-992A-78E02F306170}"/>
    <cellStyle name="60% - Accent4 3" xfId="247" xr:uid="{71299DE4-09E2-4AE9-A002-FA967CA997BF}"/>
    <cellStyle name="60% - Accent5 2" xfId="134" xr:uid="{0FC03C23-FACF-47B1-A43B-F309BFA3237D}"/>
    <cellStyle name="60% - Accent5 3" xfId="248" xr:uid="{B6BF37E3-6E65-4B61-B547-3F71FF16C31F}"/>
    <cellStyle name="60% - Accent6 2" xfId="135" xr:uid="{9F203896-E8A4-4785-BA8D-898A9E1F2932}"/>
    <cellStyle name="60% - Accent6 3" xfId="249" xr:uid="{E4F5B98B-D9F4-4C8B-A9BD-8D9400A38BA0}"/>
    <cellStyle name="Accent1 2" xfId="136" xr:uid="{7A11116D-9353-4CE7-A264-5408E99E8330}"/>
    <cellStyle name="Accent1 3" xfId="250" xr:uid="{D9E464D3-AC0E-4E9B-834F-51835B37541A}"/>
    <cellStyle name="Accent1 4" xfId="383" xr:uid="{A20DA079-B514-40DF-9ED7-68699444CDC3}"/>
    <cellStyle name="Accent2 2" xfId="137" xr:uid="{6BED4FED-68E6-4283-A2A4-335F9924EC3C}"/>
    <cellStyle name="Accent2 3" xfId="251" xr:uid="{ADC76835-520B-44E8-9FAA-E1398C39FF5C}"/>
    <cellStyle name="Accent2 4" xfId="384" xr:uid="{4FD3B1C1-8209-473B-9D21-D3A7E122D8A2}"/>
    <cellStyle name="Accent3 2" xfId="138" xr:uid="{3CA6DA0F-2B00-454D-B4A4-8016E6CAD9E5}"/>
    <cellStyle name="Accent3 3" xfId="252" xr:uid="{5177CEF8-72DE-46CC-A375-02FEDF48DD41}"/>
    <cellStyle name="Accent3 4" xfId="385" xr:uid="{C55A9D49-D914-49E8-B2ED-01DB9390E29A}"/>
    <cellStyle name="Accent4 2" xfId="139" xr:uid="{E135D543-D36E-4BD1-ACF8-3264D451FE80}"/>
    <cellStyle name="Accent4 3" xfId="253" xr:uid="{CD9A5AB3-2364-4CCA-B938-0C1E2B9E5715}"/>
    <cellStyle name="Accent4 4" xfId="386" xr:uid="{37C2D1C6-9A13-4EA2-A25F-93492165AC96}"/>
    <cellStyle name="Accent5 2" xfId="140" xr:uid="{5EE8C3CA-0974-4969-8A57-9FFDFB4FE0CD}"/>
    <cellStyle name="Accent5 3" xfId="254" xr:uid="{814A4352-B210-4C32-B821-6EEE24A84827}"/>
    <cellStyle name="Accent5 4" xfId="387" xr:uid="{1D766149-93E8-42F2-BABB-7C9D949321D9}"/>
    <cellStyle name="Accent6 2" xfId="141" xr:uid="{BD9BCC7E-4713-4A02-AF74-F67C483BA341}"/>
    <cellStyle name="Accent6 3" xfId="255" xr:uid="{8E6D0269-E471-4C03-A85C-AC0F31640340}"/>
    <cellStyle name="Accent6 4" xfId="388" xr:uid="{1DB48233-27AA-423E-BA2C-48F0007CCA3B}"/>
    <cellStyle name="AggblueBoldCels" xfId="142" xr:uid="{BE2143FC-BECE-436D-AD86-9C695423CB12}"/>
    <cellStyle name="AggblueBoldCels 2" xfId="143" xr:uid="{1906B683-FE30-425E-834E-CB6BFCDB647D}"/>
    <cellStyle name="AggblueCels" xfId="52" xr:uid="{39EFB79B-A325-4365-A451-4EDD71BDB7A7}"/>
    <cellStyle name="AggblueCels 2" xfId="144" xr:uid="{A390F42B-AB93-4B86-8912-AAD01C667BE9}"/>
    <cellStyle name="AggblueCels_1x" xfId="51" xr:uid="{0B7ECE58-3C64-4C9F-BB63-1CE68643AC21}"/>
    <cellStyle name="AggBoldCells" xfId="22" xr:uid="{78BBABF5-6B85-4447-8E6F-88410B77C43D}"/>
    <cellStyle name="AggBoldCells 2" xfId="145" xr:uid="{2FB97971-A262-474B-9274-03963A356B79}"/>
    <cellStyle name="AggBoldCells 3" xfId="225" xr:uid="{6928D8B4-0B49-43D1-A9FA-B01630DE8211}"/>
    <cellStyle name="AggBoldCells 4" xfId="377" xr:uid="{0EB1E6BB-399B-47DA-849A-0636E43C71C7}"/>
    <cellStyle name="AggCels" xfId="12" xr:uid="{00000000-0005-0000-0000-000002000000}"/>
    <cellStyle name="AggCels 2" xfId="146" xr:uid="{98120360-AE00-4C4F-AAE0-BCF0E1CFC922}"/>
    <cellStyle name="AggCels 3" xfId="226" xr:uid="{D062FB85-E206-4191-AAD0-5CB1DD5DA450}"/>
    <cellStyle name="AggCels 4" xfId="378" xr:uid="{032FB387-6D10-4203-A305-1800529EBA4F}"/>
    <cellStyle name="AggCels_T(2)" xfId="23" xr:uid="{AE2AD258-8714-4E7D-BB7A-19ABAF318318}"/>
    <cellStyle name="AggGreen" xfId="42" xr:uid="{7F11F720-D911-474A-A99A-7D892554F4B1}"/>
    <cellStyle name="AggGreen 2" xfId="147" xr:uid="{00F8A484-C1ED-4DBF-9F15-1C2C6FE8DA9B}"/>
    <cellStyle name="AggGreen 2 2" xfId="436" xr:uid="{0B6D328E-5A5F-407D-8CC3-E8D56E8322B2}"/>
    <cellStyle name="AggGreen 2 2 2" xfId="613" xr:uid="{18D9FBAF-CC38-4E44-A402-3FC1ABDE585C}"/>
    <cellStyle name="AggGreen 2 2 2 2" xfId="828" xr:uid="{A0735738-3E61-4A5F-B8F4-B6667407187C}"/>
    <cellStyle name="AggGreen 2 2 2 2 2" xfId="1541" xr:uid="{15FA09D7-7753-45A8-8107-801AED646CA1}"/>
    <cellStyle name="AggGreen 2 2 2 2 2 2" xfId="3105" xr:uid="{E3342191-F8C9-4FC9-9AED-DBEE4B613011}"/>
    <cellStyle name="AggGreen 2 2 2 2 3" xfId="1206" xr:uid="{06A1328A-A849-47FF-8942-9E0F97A54D17}"/>
    <cellStyle name="AggGreen 2 2 2 2 3 2" xfId="2773" xr:uid="{EE6FC619-CACB-4177-9CAE-472B95A383E3}"/>
    <cellStyle name="AggGreen 2 2 2 2 4" xfId="2191" xr:uid="{BC78D326-BB1E-42F8-9C87-08BC8AFE96DE}"/>
    <cellStyle name="AggGreen 2 2 2 3" xfId="1333" xr:uid="{766CC3BF-905A-41D8-B387-6CD07CF5461D}"/>
    <cellStyle name="AggGreen 2 2 2 3 2" xfId="2897" xr:uid="{9D6084CC-0840-4F43-8AD4-6D104265CB7E}"/>
    <cellStyle name="AggGreen 2 2 2 4" xfId="1789" xr:uid="{05E5F431-036F-458E-8A9E-FDB5AB8DE877}"/>
    <cellStyle name="AggGreen 2 2 2 4 2" xfId="3341" xr:uid="{E2AA4CD2-A338-456A-B17A-52ADE210E86A}"/>
    <cellStyle name="AggGreen 2 2 2 5" xfId="1985" xr:uid="{C7026ED7-6DF4-472A-AE4F-E0EE3BC0A170}"/>
    <cellStyle name="AggGreen 2 2 3" xfId="743" xr:uid="{E331CE03-1B24-4508-AB82-758F6CF16C96}"/>
    <cellStyle name="AggGreen 2 2 3 2" xfId="1456" xr:uid="{A2B45E25-8160-4532-B510-43A7E28C4642}"/>
    <cellStyle name="AggGreen 2 2 3 2 2" xfId="3020" xr:uid="{3850AD4A-6C61-453D-83CB-C9DA7146C99C}"/>
    <cellStyle name="AggGreen 2 2 3 3" xfId="1056" xr:uid="{0E1F6FD5-055F-4B44-A401-3A828ED86AA5}"/>
    <cellStyle name="AggGreen 2 2 3 3 2" xfId="2626" xr:uid="{BD753687-7F5C-4572-9F6E-E8B55C03246D}"/>
    <cellStyle name="AggGreen 2 2 3 4" xfId="2106" xr:uid="{C6BE2B4E-CAF2-4599-9091-5BECD22B84FB}"/>
    <cellStyle name="AggGreen 2 3" xfId="294" xr:uid="{32585F00-0F16-4706-941A-5DA5DFC77CB2}"/>
    <cellStyle name="AggGreen 2 3 2" xfId="633" xr:uid="{EF03655B-426D-4B85-8BDD-D45067D431AA}"/>
    <cellStyle name="AggGreen 2 3 2 2" xfId="848" xr:uid="{245C835A-C878-41DA-A213-733996E7A8D4}"/>
    <cellStyle name="AggGreen 2 3 2 2 2" xfId="1561" xr:uid="{2F0EFC33-067D-4D8C-8F05-A35121421538}"/>
    <cellStyle name="AggGreen 2 3 2 2 2 2" xfId="3125" xr:uid="{54AA9C34-9825-4044-91BC-E31C28C1CAF2}"/>
    <cellStyle name="AggGreen 2 3 2 2 3" xfId="1717" xr:uid="{3CF3924D-647C-4861-AEA7-8803232FF47E}"/>
    <cellStyle name="AggGreen 2 3 2 2 3 2" xfId="3276" xr:uid="{493A2169-7802-42DE-92AF-4D9448FB5224}"/>
    <cellStyle name="AggGreen 2 3 2 2 4" xfId="2211" xr:uid="{202DE7CC-F014-4042-A7E1-A7D1AC29A21D}"/>
    <cellStyle name="AggGreen 2 3 2 3" xfId="1353" xr:uid="{022A2CB8-B895-4FF1-9BDE-BC7AC519E5C7}"/>
    <cellStyle name="AggGreen 2 3 2 3 2" xfId="2917" xr:uid="{4905691C-CD42-4B0E-A856-0BDCFC9E7E58}"/>
    <cellStyle name="AggGreen 2 3 2 4" xfId="1037" xr:uid="{F932AE3E-8DCD-4DBB-8147-B28B28FEE3DB}"/>
    <cellStyle name="AggGreen 2 3 2 4 2" xfId="2607" xr:uid="{84457267-7FF0-4EBD-B33E-876358B5E572}"/>
    <cellStyle name="AggGreen 2 3 2 5" xfId="2005" xr:uid="{602A89FA-81B5-45AD-8D31-D65DDCF111BC}"/>
    <cellStyle name="AggGreen 2 3 3" xfId="702" xr:uid="{185FDD6C-4A4A-4D69-ABAF-9FE21FCE9A91}"/>
    <cellStyle name="AggGreen 2 3 3 2" xfId="917" xr:uid="{6C40DEAE-4BE1-4ED2-A854-ADCB83E9F96C}"/>
    <cellStyle name="AggGreen 2 3 3 2 2" xfId="1630" xr:uid="{C839DA50-E0E8-4328-A2A0-CB5780EB43C3}"/>
    <cellStyle name="AggGreen 2 3 3 2 2 2" xfId="3194" xr:uid="{70F7F9D6-DD4E-420B-BA35-D15759B0D606}"/>
    <cellStyle name="AggGreen 2 3 3 2 3" xfId="1902" xr:uid="{7823B0FE-24D7-4818-B263-E8652CB5FDA0}"/>
    <cellStyle name="AggGreen 2 3 3 2 3 2" xfId="3444" xr:uid="{1F8D460B-ADCF-45E2-B5F0-8857A26EFB0F}"/>
    <cellStyle name="AggGreen 2 3 3 2 4" xfId="2280" xr:uid="{5F8B6056-BBEE-491E-9500-B28E90A06A71}"/>
    <cellStyle name="AggGreen 2 3 3 3" xfId="1422" xr:uid="{C35FCB06-8F65-4B4A-87D2-ED56A7B53AAD}"/>
    <cellStyle name="AggGreen 2 3 3 3 2" xfId="2986" xr:uid="{AE9CC33A-34C1-4AD8-8B00-1124127B6A0C}"/>
    <cellStyle name="AggGreen 2 3 3 4" xfId="1786" xr:uid="{9512492F-8C7D-47CB-AC63-222721B34AD7}"/>
    <cellStyle name="AggGreen 2 3 3 4 2" xfId="3339" xr:uid="{AF657649-A959-4F05-A2B0-8253560938D2}"/>
    <cellStyle name="AggGreen 2 3 3 5" xfId="2074" xr:uid="{B2AA164E-8B37-49C8-B555-A26B4FDBFCAA}"/>
    <cellStyle name="AggGreen 2 3 4" xfId="698" xr:uid="{30CFE2E7-8B41-416F-8FDC-E61CCFF188A9}"/>
    <cellStyle name="AggGreen 2 3 4 2" xfId="913" xr:uid="{D5EAB7AA-FDB0-4D34-A80D-13E9E9AFFED8}"/>
    <cellStyle name="AggGreen 2 3 4 2 2" xfId="1626" xr:uid="{F7EA387C-8510-46B4-BF41-17A7BD7DFB7A}"/>
    <cellStyle name="AggGreen 2 3 4 2 2 2" xfId="3190" xr:uid="{626C73C1-CE0E-4588-A218-FE6A2E50D0D2}"/>
    <cellStyle name="AggGreen 2 3 4 2 3" xfId="1898" xr:uid="{715F10C3-9832-47B7-9173-F6DE1D4FA63C}"/>
    <cellStyle name="AggGreen 2 3 4 2 3 2" xfId="3440" xr:uid="{991D7574-419A-4A36-95E1-A6044DD3470A}"/>
    <cellStyle name="AggGreen 2 3 4 2 4" xfId="2276" xr:uid="{EB4AE3BB-C760-48CF-8E72-3435CBBE251E}"/>
    <cellStyle name="AggGreen 2 3 4 3" xfId="1418" xr:uid="{71ED169F-EFFB-4E3D-A8CE-986E03835BB8}"/>
    <cellStyle name="AggGreen 2 3 4 3 2" xfId="2982" xr:uid="{71CD0FAD-2A98-4E44-A52A-8C6493B5334B}"/>
    <cellStyle name="AggGreen 2 3 4 4" xfId="1151" xr:uid="{C374309A-7F22-4887-AD9B-28EB93291C13}"/>
    <cellStyle name="AggGreen 2 3 4 4 2" xfId="2719" xr:uid="{2EAE145E-4385-4C2B-9FC9-17EE314A9BA6}"/>
    <cellStyle name="AggGreen 2 3 4 5" xfId="2070" xr:uid="{D68EDB94-EC6C-4DEA-90A0-28CFA4D95770}"/>
    <cellStyle name="AggGreen 2 3 5" xfId="1091" xr:uid="{C583967E-8052-435D-A94D-4D9980E6F84C}"/>
    <cellStyle name="AggGreen 2 3 5 2" xfId="2659" xr:uid="{91FFFC75-EF97-4F9A-AF9E-5E25DA5AD6D2}"/>
    <cellStyle name="AggGreen 2 3 6" xfId="1238" xr:uid="{A8FA67B3-C227-4925-A9D8-9CA4DE588492}"/>
    <cellStyle name="AggGreen 2 3 6 2" xfId="2804" xr:uid="{EE7505FB-CC8D-4E38-8652-F8EB018B69A3}"/>
    <cellStyle name="AggGreen 2 3 7" xfId="1909" xr:uid="{0A2B69AE-144B-42F9-8ECA-ECED5D2EA962}"/>
    <cellStyle name="AggGreen 3" xfId="435" xr:uid="{034C49B5-1FD6-48BA-9084-F21FE0353A73}"/>
    <cellStyle name="AggGreen 3 2" xfId="562" xr:uid="{E090B904-1B2A-49E9-9A72-1B1ABDCBDFBA}"/>
    <cellStyle name="AggGreen 3 2 2" xfId="777" xr:uid="{0426B18A-122A-4434-9460-447AAD6FBB4C}"/>
    <cellStyle name="AggGreen 3 2 2 2" xfId="1490" xr:uid="{FBD39404-831D-410C-94AF-88F5445DB2FB}"/>
    <cellStyle name="AggGreen 3 2 2 2 2" xfId="3054" xr:uid="{CD646C38-7C1E-4272-8195-5F29124532EE}"/>
    <cellStyle name="AggGreen 3 2 2 3" xfId="1231" xr:uid="{3F5391DC-193E-4FDC-B489-565AF9C9412B}"/>
    <cellStyle name="AggGreen 3 2 2 3 2" xfId="2798" xr:uid="{AB03BC1A-8CDE-4B6E-BD54-477EF9D4D392}"/>
    <cellStyle name="AggGreen 3 2 2 4" xfId="2140" xr:uid="{97E23AC8-2DD1-4E5F-8F22-672A0EF044D6}"/>
    <cellStyle name="AggGreen 3 2 3" xfId="1282" xr:uid="{CDE3F04F-5BD7-427A-9536-05E04A3C774C}"/>
    <cellStyle name="AggGreen 3 2 3 2" xfId="2846" xr:uid="{5A6A7157-4159-471F-A73C-9CA7883C21D2}"/>
    <cellStyle name="AggGreen 3 2 4" xfId="1728" xr:uid="{10B4CD14-FAF6-4D5F-8DC9-8DBB46344394}"/>
    <cellStyle name="AggGreen 3 2 4 2" xfId="3287" xr:uid="{71C96F7E-303E-448A-BA6A-896EE1661832}"/>
    <cellStyle name="AggGreen 3 2 5" xfId="1934" xr:uid="{9816B01A-FBDC-4B54-85CE-A8FFBC10F00E}"/>
    <cellStyle name="AggGreen 3 3" xfId="742" xr:uid="{4CCE280C-7FCC-4BAA-81F8-C53E5CB03905}"/>
    <cellStyle name="AggGreen 3 3 2" xfId="1455" xr:uid="{CDEF4177-E6EB-4E58-B9F9-A6FA3442A86E}"/>
    <cellStyle name="AggGreen 3 3 2 2" xfId="3019" xr:uid="{28CFC41B-0065-4757-8704-A6CB86DB4934}"/>
    <cellStyle name="AggGreen 3 3 3" xfId="1839" xr:uid="{FAF9C88F-AB08-4562-B8C8-6EACB59F77A6}"/>
    <cellStyle name="AggGreen 3 3 3 2" xfId="3387" xr:uid="{38EFB8CE-E4A9-4ECF-957D-386440865F87}"/>
    <cellStyle name="AggGreen 3 3 4" xfId="2105" xr:uid="{21C04123-A6FC-4EFE-9BD3-FBB319F82EF4}"/>
    <cellStyle name="AggGreen 4" xfId="293" xr:uid="{8F5F6FA6-87C5-4F1B-9DEF-C8FBAC60D099}"/>
    <cellStyle name="AggGreen 4 2" xfId="632" xr:uid="{89ABCD1B-F2C8-4B08-9D0E-3FD9721B33E1}"/>
    <cellStyle name="AggGreen 4 2 2" xfId="847" xr:uid="{B8A823CC-2AAC-48CF-8A94-585D908CB0F4}"/>
    <cellStyle name="AggGreen 4 2 2 2" xfId="1560" xr:uid="{2927270D-E9C9-44B5-A8C7-0180F60C09C1}"/>
    <cellStyle name="AggGreen 4 2 2 2 2" xfId="3124" xr:uid="{D623E7D1-5548-4EFD-8A6F-D7F285A1E27F}"/>
    <cellStyle name="AggGreen 4 2 2 3" xfId="1659" xr:uid="{68496940-CF8B-4DCF-807C-64AA55E49A98}"/>
    <cellStyle name="AggGreen 4 2 2 3 2" xfId="3223" xr:uid="{73C07426-9C6E-4F28-8422-75D78304C918}"/>
    <cellStyle name="AggGreen 4 2 2 4" xfId="2210" xr:uid="{3F0A5057-5152-4572-94F7-8F5214032DD3}"/>
    <cellStyle name="AggGreen 4 2 3" xfId="1352" xr:uid="{1022DC08-113F-4C1C-8CC6-35334E30A8CA}"/>
    <cellStyle name="AggGreen 4 2 3 2" xfId="2916" xr:uid="{16D65682-626E-4748-A4C4-A121EE01E10C}"/>
    <cellStyle name="AggGreen 4 2 4" xfId="1847" xr:uid="{2BA5E206-FB81-41E9-AE60-038F9C529CFE}"/>
    <cellStyle name="AggGreen 4 2 4 2" xfId="3392" xr:uid="{013404D0-C334-4E9A-97F6-596328F1CA4E}"/>
    <cellStyle name="AggGreen 4 2 5" xfId="2004" xr:uid="{6FEF31D6-A366-497A-AA70-955B4B0B15F5}"/>
    <cellStyle name="AggGreen 4 3" xfId="547" xr:uid="{AE16480D-31F4-4FC4-A48E-4D67E36422A2}"/>
    <cellStyle name="AggGreen 4 3 2" xfId="762" xr:uid="{63A11CAA-FBB5-42B5-A376-B9F83FE0FBCF}"/>
    <cellStyle name="AggGreen 4 3 2 2" xfId="1475" xr:uid="{58922C30-0ABD-44ED-A32A-779A082B1BA3}"/>
    <cellStyle name="AggGreen 4 3 2 2 2" xfId="3039" xr:uid="{11DECF1B-599E-4335-991F-00952E7E0BC7}"/>
    <cellStyle name="AggGreen 4 3 2 3" xfId="1780" xr:uid="{572F7E37-E08F-44BD-86EC-B881D6A4E265}"/>
    <cellStyle name="AggGreen 4 3 2 3 2" xfId="3334" xr:uid="{371AF77E-D3A0-4A80-B35E-A41919157911}"/>
    <cellStyle name="AggGreen 4 3 2 4" xfId="2125" xr:uid="{C8ED28A2-385F-42A1-AA4B-1D4DC99B9642}"/>
    <cellStyle name="AggGreen 4 3 3" xfId="1267" xr:uid="{6810ECF9-28FB-45A8-A450-98DC66AE8E3E}"/>
    <cellStyle name="AggGreen 4 3 3 2" xfId="2831" xr:uid="{A9BBA660-4047-493B-9CF9-56C307D46701}"/>
    <cellStyle name="AggGreen 4 3 4" xfId="1753" xr:uid="{309E43B6-4AAE-4C36-B413-E1D59C9558A2}"/>
    <cellStyle name="AggGreen 4 3 4 2" xfId="3310" xr:uid="{2D5C3337-8AE3-41D6-A751-E6439D9DB942}"/>
    <cellStyle name="AggGreen 4 3 5" xfId="1919" xr:uid="{A5772272-ECC2-41DF-8D33-EABC688CD593}"/>
    <cellStyle name="AggGreen 4 4" xfId="665" xr:uid="{A20B0AD9-F468-40A7-8465-42764E603844}"/>
    <cellStyle name="AggGreen 4 4 2" xfId="880" xr:uid="{D3201133-CD76-4D85-8583-E316574AB47F}"/>
    <cellStyle name="AggGreen 4 4 2 2" xfId="1593" xr:uid="{8F1E5036-189A-4037-BBCB-2D6B12643D2A}"/>
    <cellStyle name="AggGreen 4 4 2 2 2" xfId="3157" xr:uid="{CF32503B-7E29-498B-80DE-D9C3A54E70E5}"/>
    <cellStyle name="AggGreen 4 4 2 3" xfId="991" xr:uid="{2347EDB4-F9EA-483E-8065-112D1739D421}"/>
    <cellStyle name="AggGreen 4 4 2 3 2" xfId="2563" xr:uid="{42D87408-2E0E-4EEA-B844-846E9B5CCF31}"/>
    <cellStyle name="AggGreen 4 4 2 4" xfId="2243" xr:uid="{2C1BC71F-AB7A-4FBA-88DE-04A33AFD7548}"/>
    <cellStyle name="AggGreen 4 4 3" xfId="1385" xr:uid="{B429D70A-AFCC-4D8B-8C6A-D5B89F576D9F}"/>
    <cellStyle name="AggGreen 4 4 3 2" xfId="2949" xr:uid="{9B46DB69-D54C-409F-A9C1-0A587BB96710}"/>
    <cellStyle name="AggGreen 4 4 4" xfId="1020" xr:uid="{8E57BC26-D49B-439B-B280-0C4982DF9291}"/>
    <cellStyle name="AggGreen 4 4 4 2" xfId="2591" xr:uid="{217EC2DD-FED5-47AA-AAF8-95950945DCAB}"/>
    <cellStyle name="AggGreen 4 4 5" xfId="2037" xr:uid="{EAE91412-1194-4131-822C-982DCDCEF1DE}"/>
    <cellStyle name="AggGreen 4 5" xfId="1090" xr:uid="{55B14524-22BB-4D11-BBE3-C3A7D78EC00D}"/>
    <cellStyle name="AggGreen 4 5 2" xfId="2658" xr:uid="{010CCB30-1BC2-4C8A-999A-B83782D3BDA2}"/>
    <cellStyle name="AggGreen 4 6" xfId="1081" xr:uid="{C0E3DEDA-FF74-4297-9819-5BB1DBD09504}"/>
    <cellStyle name="AggGreen 4 6 2" xfId="2649" xr:uid="{A774A6C4-6DBF-4627-9635-EA7972246C25}"/>
    <cellStyle name="AggGreen 4 7" xfId="1840" xr:uid="{51A7B829-4D8A-48CD-9655-E35F3FF056C9}"/>
    <cellStyle name="AggGreen 5" xfId="109" xr:uid="{F11B0F9C-0615-47E1-8437-7766F1FF0418}"/>
    <cellStyle name="AggGreen 5 2" xfId="2359" xr:uid="{BA172471-1B08-45A7-8786-CF6ED36FF713}"/>
    <cellStyle name="AggGreen_Bbdr" xfId="43" xr:uid="{A90DD6BB-678A-458E-BA36-6F53CBC3B1F8}"/>
    <cellStyle name="AggGreen12" xfId="38" xr:uid="{B14D01B3-A9D7-4395-935B-6458877E6CFA}"/>
    <cellStyle name="AggGreen12 2" xfId="148" xr:uid="{47BB184F-0EC0-455B-8B47-479C8419EA55}"/>
    <cellStyle name="AggGreen12 2 2" xfId="438" xr:uid="{53CE439B-363A-48C1-9BE4-D6F41EAE233C}"/>
    <cellStyle name="AggGreen12 2 2 2" xfId="631" xr:uid="{5882A3E3-D776-495C-9565-FE7F21845C2B}"/>
    <cellStyle name="AggGreen12 2 2 2 2" xfId="846" xr:uid="{DFC87B29-1DCB-4686-9835-57882AE25453}"/>
    <cellStyle name="AggGreen12 2 2 2 2 2" xfId="1559" xr:uid="{7D40E923-D70B-4B11-A65E-C51B039DDD08}"/>
    <cellStyle name="AggGreen12 2 2 2 2 2 2" xfId="3123" xr:uid="{4B242BD1-7233-44F8-9D91-3AD72A5A9D3D}"/>
    <cellStyle name="AggGreen12 2 2 2 2 3" xfId="1012" xr:uid="{5DCB1AC4-83DC-4822-8A80-7373C7F4CA9B}"/>
    <cellStyle name="AggGreen12 2 2 2 2 3 2" xfId="2583" xr:uid="{71E25BC5-B6A6-4AA0-89E8-63975E2AC35E}"/>
    <cellStyle name="AggGreen12 2 2 2 2 4" xfId="2209" xr:uid="{F7BE7028-4B80-47F2-9D4A-4B9A79E86588}"/>
    <cellStyle name="AggGreen12 2 2 2 3" xfId="1351" xr:uid="{87E5F22A-B8F8-43F9-AF0B-5A05F72332A5}"/>
    <cellStyle name="AggGreen12 2 2 2 3 2" xfId="2915" xr:uid="{D7B61C75-7730-42AB-AAB4-C13A84CE682F}"/>
    <cellStyle name="AggGreen12 2 2 2 4" xfId="1706" xr:uid="{A4A0DDC5-B633-499D-B979-548786C3D16B}"/>
    <cellStyle name="AggGreen12 2 2 2 4 2" xfId="3266" xr:uid="{6498E8E6-C5A4-484C-B741-F2099BB3CD81}"/>
    <cellStyle name="AggGreen12 2 2 2 5" xfId="2003" xr:uid="{C105D39D-060C-41F6-93B5-A7A39C92F8B4}"/>
    <cellStyle name="AggGreen12 2 2 3" xfId="745" xr:uid="{65D0D2D2-FDF4-41B2-B783-AEAB776DB28C}"/>
    <cellStyle name="AggGreen12 2 2 3 2" xfId="1458" xr:uid="{03FECFC3-4FDF-41D5-95C3-7C01AF3114EF}"/>
    <cellStyle name="AggGreen12 2 2 3 2 2" xfId="3022" xr:uid="{2F3A8506-4C89-4AFE-BB47-97643786684D}"/>
    <cellStyle name="AggGreen12 2 2 3 3" xfId="1072" xr:uid="{95C54E3F-9583-4876-A466-0932DAF99696}"/>
    <cellStyle name="AggGreen12 2 2 3 3 2" xfId="2640" xr:uid="{45730C21-11EB-4F3F-A562-8E7914CE9A1A}"/>
    <cellStyle name="AggGreen12 2 2 3 4" xfId="2108" xr:uid="{69C25DFD-C434-4DE3-81AC-D6977DA4E242}"/>
    <cellStyle name="AggGreen12 2 3" xfId="296" xr:uid="{BB871724-C59C-4C4B-BD51-DFE0D7A5A08E}"/>
    <cellStyle name="AggGreen12 2 3 2" xfId="635" xr:uid="{867DD85D-4D27-44A4-8834-84AC8E131B4A}"/>
    <cellStyle name="AggGreen12 2 3 2 2" xfId="850" xr:uid="{142665E0-46DC-49AF-B336-3EFA32E48246}"/>
    <cellStyle name="AggGreen12 2 3 2 2 2" xfId="1563" xr:uid="{3FC09B22-0199-4B0E-919D-67ABCD4A9376}"/>
    <cellStyle name="AggGreen12 2 3 2 2 2 2" xfId="3127" xr:uid="{BBD1CE9F-44E8-4466-98B0-CFC0A4CBAB8E}"/>
    <cellStyle name="AggGreen12 2 3 2 2 3" xfId="1236" xr:uid="{7DF2BD0E-EF84-4398-A894-68C7C0E68547}"/>
    <cellStyle name="AggGreen12 2 3 2 2 3 2" xfId="2802" xr:uid="{2D7B0501-9AA8-4DE0-8AA3-34272FD7D494}"/>
    <cellStyle name="AggGreen12 2 3 2 2 4" xfId="2213" xr:uid="{D9BEC650-BE85-4339-ACA2-ADC899A579D5}"/>
    <cellStyle name="AggGreen12 2 3 2 3" xfId="1355" xr:uid="{DDC4F145-F714-4C18-9FFD-0392C9F9D3D9}"/>
    <cellStyle name="AggGreen12 2 3 2 3 2" xfId="2919" xr:uid="{CA348DA3-9B22-453C-BAD3-8DB2713D18C9}"/>
    <cellStyle name="AggGreen12 2 3 2 4" xfId="1745" xr:uid="{78B63A49-DE70-48E1-B6B4-BCC25881FF67}"/>
    <cellStyle name="AggGreen12 2 3 2 4 2" xfId="3303" xr:uid="{D6AF9671-646D-44D4-8E0E-98394BA379C4}"/>
    <cellStyle name="AggGreen12 2 3 2 5" xfId="2007" xr:uid="{DC01FFE7-1A6C-4E68-AA14-6EB686B4D5BB}"/>
    <cellStyle name="AggGreen12 2 3 3" xfId="584" xr:uid="{E1BB2B32-0566-4AE2-A785-5BDDA53906C5}"/>
    <cellStyle name="AggGreen12 2 3 3 2" xfId="799" xr:uid="{3B12CF5A-BF33-41B7-843C-E660A368C965}"/>
    <cellStyle name="AggGreen12 2 3 3 2 2" xfId="1512" xr:uid="{863677BC-0A6B-4B70-8783-3265FE4D84FE}"/>
    <cellStyle name="AggGreen12 2 3 3 2 2 2" xfId="3076" xr:uid="{B2DBBC8C-3305-4230-8F99-19E5BBE42923}"/>
    <cellStyle name="AggGreen12 2 3 3 2 3" xfId="61" xr:uid="{AE9A4EA9-39C5-4627-9062-B7864692C0CC}"/>
    <cellStyle name="AggGreen12 2 3 3 2 3 2" xfId="2317" xr:uid="{E566362B-3139-4BC3-9509-F356F93E6B3B}"/>
    <cellStyle name="AggGreen12 2 3 3 2 4" xfId="2162" xr:uid="{FD5AD58D-3ACE-4501-AEE5-283E784BDCD5}"/>
    <cellStyle name="AggGreen12 2 3 3 3" xfId="1304" xr:uid="{3C476B87-AB88-4210-A147-BBAEB3CE0C8C}"/>
    <cellStyle name="AggGreen12 2 3 3 3 2" xfId="2868" xr:uid="{D9FD6FC1-D52F-4FE3-81D0-EE72A0CFFE6B}"/>
    <cellStyle name="AggGreen12 2 3 3 4" xfId="1243" xr:uid="{3A80495D-DE88-4295-912B-D6690152C909}"/>
    <cellStyle name="AggGreen12 2 3 3 4 2" xfId="2809" xr:uid="{0DC0D8B6-5CBB-4F5F-AA5B-1F3956BC53FB}"/>
    <cellStyle name="AggGreen12 2 3 3 5" xfId="1956" xr:uid="{6A8579D0-E759-4B5B-9B7F-4F3E860FCDA4}"/>
    <cellStyle name="AggGreen12 2 3 4" xfId="664" xr:uid="{775775D7-1ED0-418B-9082-4B604D7F6688}"/>
    <cellStyle name="AggGreen12 2 3 4 2" xfId="879" xr:uid="{7AB95DE0-7CD4-4284-B8C3-A4A67B052F26}"/>
    <cellStyle name="AggGreen12 2 3 4 2 2" xfId="1592" xr:uid="{D8DA270A-B763-4872-8FB2-BD1B6DF86EF3}"/>
    <cellStyle name="AggGreen12 2 3 4 2 2 2" xfId="3156" xr:uid="{6661D5DC-1B28-4BAD-97E2-AF842CC7779B}"/>
    <cellStyle name="AggGreen12 2 3 4 2 3" xfId="1829" xr:uid="{F2317132-24BF-4C3F-A131-E37C35683ED1}"/>
    <cellStyle name="AggGreen12 2 3 4 2 3 2" xfId="3378" xr:uid="{FF0EE2E1-7213-43F4-A2EF-495643502882}"/>
    <cellStyle name="AggGreen12 2 3 4 2 4" xfId="2242" xr:uid="{5F7FC0B2-CD9C-413A-A74C-141320F465E5}"/>
    <cellStyle name="AggGreen12 2 3 4 3" xfId="1384" xr:uid="{7BA695ED-1371-4E04-8518-443DD31CBE7F}"/>
    <cellStyle name="AggGreen12 2 3 4 3 2" xfId="2948" xr:uid="{D317C827-6738-4DE2-B252-26B4F605F588}"/>
    <cellStyle name="AggGreen12 2 3 4 4" xfId="1785" xr:uid="{0881A207-10A4-453C-B1F4-712CE2398912}"/>
    <cellStyle name="AggGreen12 2 3 4 4 2" xfId="3338" xr:uid="{0705E346-B5F8-452E-A98C-F7DB08CF362F}"/>
    <cellStyle name="AggGreen12 2 3 4 5" xfId="2036" xr:uid="{6A66A989-8955-46D3-BD2A-2930FE5F3791}"/>
    <cellStyle name="AggGreen12 2 3 5" xfId="1093" xr:uid="{626127D5-3FD8-4A7F-A6E9-A1E278147F2B}"/>
    <cellStyle name="AggGreen12 2 3 5 2" xfId="2661" xr:uid="{D35C863C-86D3-43AE-A244-B71C4D801803}"/>
    <cellStyle name="AggGreen12 2 3 6" xfId="1145" xr:uid="{1B2DADB5-B6E7-4723-9261-2C05191F49B8}"/>
    <cellStyle name="AggGreen12 2 3 6 2" xfId="2713" xr:uid="{7E095442-ED1B-4B35-8054-AB8C1257B1C2}"/>
    <cellStyle name="AggGreen12 2 3 7" xfId="1058" xr:uid="{12926C46-3FD1-45DE-9CC3-994FBB5A75EF}"/>
    <cellStyle name="AggGreen12 3" xfId="437" xr:uid="{D46D24DC-AC0F-4907-93E9-A4731BDA3430}"/>
    <cellStyle name="AggGreen12 3 2" xfId="561" xr:uid="{45BBFBD4-706D-4190-A675-5C8C271FDF21}"/>
    <cellStyle name="AggGreen12 3 2 2" xfId="776" xr:uid="{C1011791-32B6-41C5-8B16-E0E414231A2B}"/>
    <cellStyle name="AggGreen12 3 2 2 2" xfId="1489" xr:uid="{820CC7FB-6583-4EC9-88C0-9BC453E5222F}"/>
    <cellStyle name="AggGreen12 3 2 2 2 2" xfId="3053" xr:uid="{7D8F6316-E9AC-44CA-92F3-80C035801CD6}"/>
    <cellStyle name="AggGreen12 3 2 2 3" xfId="1703" xr:uid="{11FE432E-7355-432B-B040-D14212C8A362}"/>
    <cellStyle name="AggGreen12 3 2 2 3 2" xfId="3263" xr:uid="{D28A4676-2C8C-4893-8AB6-8D165B39F38E}"/>
    <cellStyle name="AggGreen12 3 2 2 4" xfId="2139" xr:uid="{D57B5DDA-C01D-4E5D-8F82-A8EDF0120225}"/>
    <cellStyle name="AggGreen12 3 2 3" xfId="1281" xr:uid="{CCDA0512-008E-47E5-9C08-2231AAD5A6B5}"/>
    <cellStyle name="AggGreen12 3 2 3 2" xfId="2845" xr:uid="{49CEA785-422C-4CB8-84DF-D8CEFD1F3978}"/>
    <cellStyle name="AggGreen12 3 2 4" xfId="1877" xr:uid="{9AAC1FBD-FA37-4180-AF19-F66CE8D2D0A7}"/>
    <cellStyle name="AggGreen12 3 2 4 2" xfId="3419" xr:uid="{B93CAAE2-92BB-47E8-B569-46CD0DA59778}"/>
    <cellStyle name="AggGreen12 3 2 5" xfId="1933" xr:uid="{86C7AC83-58E4-4C1B-9C4D-03F78AE5AE49}"/>
    <cellStyle name="AggGreen12 3 3" xfId="744" xr:uid="{062232AB-1A51-453B-8CCD-B70C436D8FB7}"/>
    <cellStyle name="AggGreen12 3 3 2" xfId="1457" xr:uid="{E1C72C3D-92A1-4B4D-88B3-4E90FE89048F}"/>
    <cellStyle name="AggGreen12 3 3 2 2" xfId="3021" xr:uid="{2C8E8B0A-B118-40D3-8751-5E26F3200DD9}"/>
    <cellStyle name="AggGreen12 3 3 3" xfId="1714" xr:uid="{A57DC4CF-A968-414C-A40A-993AB441CC23}"/>
    <cellStyle name="AggGreen12 3 3 3 2" xfId="3274" xr:uid="{6EA1ED9F-1029-4B4B-8FC0-FB536065AAE2}"/>
    <cellStyle name="AggGreen12 3 3 4" xfId="2107" xr:uid="{348C5994-A39A-432A-B10D-65D7DA7CFB30}"/>
    <cellStyle name="AggGreen12 4" xfId="295" xr:uid="{437667ED-AB08-448B-9445-6C081B98D8AB}"/>
    <cellStyle name="AggGreen12 4 2" xfId="634" xr:uid="{154AA556-EF03-485D-A525-AC1645A94934}"/>
    <cellStyle name="AggGreen12 4 2 2" xfId="849" xr:uid="{1C0000C1-2DC2-476E-8E60-0DFB93747997}"/>
    <cellStyle name="AggGreen12 4 2 2 2" xfId="1562" xr:uid="{7BED06C6-C2A8-44B3-B0E2-B440EC836C23}"/>
    <cellStyle name="AggGreen12 4 2 2 2 2" xfId="3126" xr:uid="{663AEC7D-68DA-47BD-A47A-7C55683DD79F}"/>
    <cellStyle name="AggGreen12 4 2 2 3" xfId="68" xr:uid="{B54DEFBD-2FED-4C97-B5F1-678D915F3874}"/>
    <cellStyle name="AggGreen12 4 2 2 3 2" xfId="2321" xr:uid="{17A651A7-542C-4455-846B-49193A1C89DB}"/>
    <cellStyle name="AggGreen12 4 2 2 4" xfId="2212" xr:uid="{BBB163EE-4E3B-49AA-A6BA-C1278DA32BBD}"/>
    <cellStyle name="AggGreen12 4 2 3" xfId="1354" xr:uid="{08008CA4-53B9-4658-BC48-160B9B767A74}"/>
    <cellStyle name="AggGreen12 4 2 3 2" xfId="2918" xr:uid="{B69697FF-E8EB-4C99-B148-63FDA34EA3C2}"/>
    <cellStyle name="AggGreen12 4 2 4" xfId="1852" xr:uid="{885C3EBF-9E56-4023-BFAD-38515656A501}"/>
    <cellStyle name="AggGreen12 4 2 4 2" xfId="3397" xr:uid="{48094CB8-B804-4751-BE55-DF3B7A39A6CD}"/>
    <cellStyle name="AggGreen12 4 2 5" xfId="2006" xr:uid="{001EC33C-4A04-40D7-B7CA-B599E2718588}"/>
    <cellStyle name="AggGreen12 4 3" xfId="686" xr:uid="{8777941D-AB33-4038-A5EC-64FB1EEF9C40}"/>
    <cellStyle name="AggGreen12 4 3 2" xfId="901" xr:uid="{6CD8BDFB-66F4-451E-90A2-51BB04A6FB65}"/>
    <cellStyle name="AggGreen12 4 3 2 2" xfId="1614" xr:uid="{0E933CAE-BFCA-4891-842C-3F0AD7455E5F}"/>
    <cellStyle name="AggGreen12 4 3 2 2 2" xfId="3178" xr:uid="{6C332677-5456-49B8-8F7B-5B3CA6F5FEDC}"/>
    <cellStyle name="AggGreen12 4 3 2 3" xfId="1251" xr:uid="{6E515307-1874-43CF-98AB-EC94E1FAD8AF}"/>
    <cellStyle name="AggGreen12 4 3 2 3 2" xfId="2816" xr:uid="{9ED41111-AF26-4D8B-96DE-D538269BB5EB}"/>
    <cellStyle name="AggGreen12 4 3 2 4" xfId="2264" xr:uid="{8BE75226-642D-44B5-B845-8E6CFAB236B7}"/>
    <cellStyle name="AggGreen12 4 3 3" xfId="1406" xr:uid="{9BE9315E-9F7E-4477-804E-603CAECA0338}"/>
    <cellStyle name="AggGreen12 4 3 3 2" xfId="2970" xr:uid="{00BDCB12-EAF1-4FC2-983A-679B9AC3AB21}"/>
    <cellStyle name="AggGreen12 4 3 4" xfId="1060" xr:uid="{881ACBE1-5B4F-4024-A7CC-7D92E3BB1F69}"/>
    <cellStyle name="AggGreen12 4 3 4 2" xfId="2629" xr:uid="{94CE45DF-33BB-4C31-AA84-9C2A29BF4C4C}"/>
    <cellStyle name="AggGreen12 4 3 5" xfId="2058" xr:uid="{92AF1D0E-5862-4A08-825B-FB964C69FF4F}"/>
    <cellStyle name="AggGreen12 4 4" xfId="697" xr:uid="{64FDBB5E-FAA4-421D-A79B-18E2FAD96574}"/>
    <cellStyle name="AggGreen12 4 4 2" xfId="912" xr:uid="{D52C6942-814F-414F-81F2-52741CAA808D}"/>
    <cellStyle name="AggGreen12 4 4 2 2" xfId="1625" xr:uid="{E8D61FBE-6474-4D1A-AB9B-420E23BC7887}"/>
    <cellStyle name="AggGreen12 4 4 2 2 2" xfId="3189" xr:uid="{9CBA8FCF-0116-4C53-8012-0D392052A144}"/>
    <cellStyle name="AggGreen12 4 4 2 3" xfId="1897" xr:uid="{7F4C2BA3-1260-4F89-8527-E47FEEFE1230}"/>
    <cellStyle name="AggGreen12 4 4 2 3 2" xfId="3439" xr:uid="{AEFBDF5F-85F6-4A71-A508-B1050896A4D2}"/>
    <cellStyle name="AggGreen12 4 4 2 4" xfId="2275" xr:uid="{A13E20BB-414C-4BA4-8DF0-9CF8DBB53B1E}"/>
    <cellStyle name="AggGreen12 4 4 3" xfId="1417" xr:uid="{BA65BC79-5EE8-4C41-A82E-E74A7368123E}"/>
    <cellStyle name="AggGreen12 4 4 3 2" xfId="2981" xr:uid="{2B25C36F-61C6-4224-AB20-2D6CDFE43F72}"/>
    <cellStyle name="AggGreen12 4 4 4" xfId="1068" xr:uid="{1717CB86-0AEC-40FE-85C3-B9C02CCBEF55}"/>
    <cellStyle name="AggGreen12 4 4 4 2" xfId="2637" xr:uid="{30122308-C602-43D9-A8F1-BDF55A132F24}"/>
    <cellStyle name="AggGreen12 4 4 5" xfId="2069" xr:uid="{073D9846-811B-49A6-A19B-59DA522546AC}"/>
    <cellStyle name="AggGreen12 4 5" xfId="1092" xr:uid="{752B5672-4B27-452C-88FE-3081BEF9479E}"/>
    <cellStyle name="AggGreen12 4 5 2" xfId="2660" xr:uid="{4CE247C2-EC55-45CB-9483-D2DE61AC87DD}"/>
    <cellStyle name="AggGreen12 4 6" xfId="1141" xr:uid="{80186868-CD9B-476D-846B-912250735832}"/>
    <cellStyle name="AggGreen12 4 6 2" xfId="2709" xr:uid="{50D294CF-E5E5-4C57-BDC3-4931A89D4A70}"/>
    <cellStyle name="AggGreen12 4 7" xfId="1874" xr:uid="{015B4B86-B481-414E-B232-8AB4A1BF2356}"/>
    <cellStyle name="AggGreen12 5" xfId="107" xr:uid="{CB86DE8A-8871-4E3F-BAF1-F2D54064941D}"/>
    <cellStyle name="AggGreen12 5 2" xfId="2357" xr:uid="{BB0898F3-67CE-4417-9CAE-DA4332797682}"/>
    <cellStyle name="AggOrange" xfId="33" xr:uid="{FD91803B-43D8-4026-8741-75AD9B42FE31}"/>
    <cellStyle name="AggOrange 2" xfId="149" xr:uid="{215BF129-7A07-4D5F-8B89-45CB46FCF1D4}"/>
    <cellStyle name="AggOrange 2 2" xfId="440" xr:uid="{A5F999EC-7F30-45CB-AB17-778CB718135B}"/>
    <cellStyle name="AggOrange 2 2 2" xfId="560" xr:uid="{C3B82F91-38F9-4F33-A1BC-5EB31BFF74A9}"/>
    <cellStyle name="AggOrange 2 2 2 2" xfId="775" xr:uid="{D8A31BFE-8169-41CE-B20D-32691EFDF33A}"/>
    <cellStyle name="AggOrange 2 2 2 2 2" xfId="1488" xr:uid="{02C76272-3126-4D27-AFD2-9060B9518CE4}"/>
    <cellStyle name="AggOrange 2 2 2 2 2 2" xfId="3052" xr:uid="{4CA205A9-68A2-4F06-B186-D50D7E5E06F4}"/>
    <cellStyle name="AggOrange 2 2 2 2 3" xfId="1212" xr:uid="{B27E5544-00A2-410E-B2F0-E228192F271D}"/>
    <cellStyle name="AggOrange 2 2 2 2 3 2" xfId="2779" xr:uid="{C0AC1C19-BCAD-4490-AEA8-B15D7946D9C9}"/>
    <cellStyle name="AggOrange 2 2 2 2 4" xfId="2138" xr:uid="{A24AE636-CBC3-43F4-8D01-542FBD102BE7}"/>
    <cellStyle name="AggOrange 2 2 2 3" xfId="1280" xr:uid="{C57B3DFD-00A4-4B81-82EE-26AC770AF1C8}"/>
    <cellStyle name="AggOrange 2 2 2 3 2" xfId="2844" xr:uid="{5EF0E37B-FBB1-4422-B61D-EEAB3496FBB8}"/>
    <cellStyle name="AggOrange 2 2 2 4" xfId="1207" xr:uid="{2DBBEEA4-7632-447E-9FC6-592EAAF51B28}"/>
    <cellStyle name="AggOrange 2 2 2 4 2" xfId="2774" xr:uid="{1743E3BF-6676-4E75-A1F8-211E8CB8FE55}"/>
    <cellStyle name="AggOrange 2 2 2 5" xfId="1932" xr:uid="{D0EA2998-8583-4310-B747-B560FBCF6232}"/>
    <cellStyle name="AggOrange 2 2 3" xfId="747" xr:uid="{1A09DC41-510A-4402-87FE-B2E7B270F7CC}"/>
    <cellStyle name="AggOrange 2 2 3 2" xfId="1460" xr:uid="{01D65B2C-817E-42A3-99AC-D60FDC7CCA41}"/>
    <cellStyle name="AggOrange 2 2 3 2 2" xfId="3024" xr:uid="{FF29FFFA-4CAD-41EE-B60E-FB7C3CE8C4C3}"/>
    <cellStyle name="AggOrange 2 2 3 3" xfId="1641" xr:uid="{FE084408-8490-4D02-8C45-C14E055824C9}"/>
    <cellStyle name="AggOrange 2 2 3 3 2" xfId="3205" xr:uid="{A4DE5EBB-79D4-4DFC-960D-C57C0C592B02}"/>
    <cellStyle name="AggOrange 2 2 3 4" xfId="2110" xr:uid="{8B2A2B3A-5498-46FE-9CBA-A1F432251741}"/>
    <cellStyle name="AggOrange 2 3" xfId="298" xr:uid="{BCC7511B-B036-49B1-BE89-8F7919160247}"/>
    <cellStyle name="AggOrange 2 3 2" xfId="637" xr:uid="{96F215A6-C81A-40D9-AE5B-90C2C842833A}"/>
    <cellStyle name="AggOrange 2 3 2 2" xfId="852" xr:uid="{8BC4CDCC-3B54-4FCB-A026-BCA7314B1311}"/>
    <cellStyle name="AggOrange 2 3 2 2 2" xfId="1565" xr:uid="{4C94D558-79C7-4D1D-AC8E-25FEE0E11E92}"/>
    <cellStyle name="AggOrange 2 3 2 2 2 2" xfId="3129" xr:uid="{2D7816E0-9E65-4C2A-B029-37EFC186BC45}"/>
    <cellStyle name="AggOrange 2 3 2 2 3" xfId="1070" xr:uid="{39C24397-2EF9-439D-8EC8-1DBE90704B13}"/>
    <cellStyle name="AggOrange 2 3 2 2 3 2" xfId="2638" xr:uid="{5DABFE36-4EF2-4A0A-BD15-F528E249BA38}"/>
    <cellStyle name="AggOrange 2 3 2 2 4" xfId="2215" xr:uid="{D0E27FDD-412E-49CB-8CE1-BE174A5B0842}"/>
    <cellStyle name="AggOrange 2 3 2 3" xfId="1357" xr:uid="{119DABC5-7120-4FD5-A956-5DD52A0B95E0}"/>
    <cellStyle name="AggOrange 2 3 2 3 2" xfId="2921" xr:uid="{3117DC0D-53F8-4FFA-AB6C-73B7DF6D4936}"/>
    <cellStyle name="AggOrange 2 3 2 4" xfId="1214" xr:uid="{05D012C8-0964-4FFA-8E05-8B360F5C4BE9}"/>
    <cellStyle name="AggOrange 2 3 2 4 2" xfId="2781" xr:uid="{4C4312F8-0180-4875-8206-FB79C266DBE0}"/>
    <cellStyle name="AggOrange 2 3 2 5" xfId="2009" xr:uid="{A0ED2819-F3CB-4428-AA86-BCE51D953F15}"/>
    <cellStyle name="AggOrange 2 3 3" xfId="544" xr:uid="{3578F2FF-4D8C-425A-B558-1CBBB5315037}"/>
    <cellStyle name="AggOrange 2 3 3 2" xfId="759" xr:uid="{4A6B8210-30BF-441D-8A7B-912D85A39772}"/>
    <cellStyle name="AggOrange 2 3 3 2 2" xfId="1472" xr:uid="{B2DB1BBF-0F15-4125-997C-7EE1EAB0A224}"/>
    <cellStyle name="AggOrange 2 3 3 2 2 2" xfId="3036" xr:uid="{577A8F1C-BA00-4A7A-9B2F-EBE9AE42E6EA}"/>
    <cellStyle name="AggOrange 2 3 3 2 3" xfId="1798" xr:uid="{B8A54D2B-2BB6-41D0-91D6-E78E408466B3}"/>
    <cellStyle name="AggOrange 2 3 3 2 3 2" xfId="3350" xr:uid="{BD9BE9D3-E56E-4A13-BF42-069C1D7019A8}"/>
    <cellStyle name="AggOrange 2 3 3 2 4" xfId="2122" xr:uid="{B336751C-E529-4447-8AAF-53F0691C73E5}"/>
    <cellStyle name="AggOrange 2 3 3 3" xfId="1264" xr:uid="{570DF207-4DE5-4F29-8752-3C675FFF6463}"/>
    <cellStyle name="AggOrange 2 3 3 3 2" xfId="2828" xr:uid="{43C88D5F-56AB-405F-A7DF-2EDDAFCDF0CB}"/>
    <cellStyle name="AggOrange 2 3 3 4" xfId="1209" xr:uid="{1063852F-52F4-4434-9AB1-4C9E70943A6C}"/>
    <cellStyle name="AggOrange 2 3 3 4 2" xfId="2776" xr:uid="{826017B8-385D-4CAD-AE20-3E543F9A0A38}"/>
    <cellStyle name="AggOrange 2 3 3 5" xfId="1916" xr:uid="{085E67A1-A144-4B93-B136-4CEED6A27BAB}"/>
    <cellStyle name="AggOrange 2 3 4" xfId="559" xr:uid="{14663E63-9B42-4CA9-A86E-79BFB860FF43}"/>
    <cellStyle name="AggOrange 2 3 4 2" xfId="774" xr:uid="{34984B19-C0AD-4E4E-B39D-462C124D7248}"/>
    <cellStyle name="AggOrange 2 3 4 2 2" xfId="1487" xr:uid="{F09F0DB8-9182-4DB9-AA67-F1CA21A73886}"/>
    <cellStyle name="AggOrange 2 3 4 2 2 2" xfId="3051" xr:uid="{FA003AAA-59BB-4370-A1FE-E704AFB8A917}"/>
    <cellStyle name="AggOrange 2 3 4 2 3" xfId="1671" xr:uid="{A2D04DED-1988-42C5-9DD3-644C9B531655}"/>
    <cellStyle name="AggOrange 2 3 4 2 3 2" xfId="3233" xr:uid="{75C962CA-BB91-49E7-A359-BE01F526CC4A}"/>
    <cellStyle name="AggOrange 2 3 4 2 4" xfId="2137" xr:uid="{4BEDC18A-11E0-4409-9056-1A9210F15949}"/>
    <cellStyle name="AggOrange 2 3 4 3" xfId="1279" xr:uid="{F694A762-AE5F-4C1E-94AB-A2B97AA44C40}"/>
    <cellStyle name="AggOrange 2 3 4 3 2" xfId="2843" xr:uid="{509F0E6A-A0A7-485D-8BB8-BFB49B0649BF}"/>
    <cellStyle name="AggOrange 2 3 4 4" xfId="1886" xr:uid="{73B8784F-AB33-4480-B1A1-C8FEAB8F777E}"/>
    <cellStyle name="AggOrange 2 3 4 4 2" xfId="3428" xr:uid="{51C9C32E-0E06-45E3-8BB5-C608808B66A0}"/>
    <cellStyle name="AggOrange 2 3 4 5" xfId="1931" xr:uid="{7B5236FE-B396-406F-B860-4A5DE6CFE031}"/>
    <cellStyle name="AggOrange 2 3 5" xfId="1095" xr:uid="{ED874F1C-9A51-42B4-BFBF-2BC6A3D09242}"/>
    <cellStyle name="AggOrange 2 3 5 2" xfId="2663" xr:uid="{39CB8A4A-B6E9-4198-9B69-9BAB379E6D38}"/>
    <cellStyle name="AggOrange 2 3 6" xfId="1005" xr:uid="{EF5FF691-947C-4DA8-A39C-E29ACA372177}"/>
    <cellStyle name="AggOrange 2 3 6 2" xfId="2576" xr:uid="{704B411B-2A39-4F2F-9844-A03CF80E2A7F}"/>
    <cellStyle name="AggOrange 2 3 7" xfId="999" xr:uid="{B0106321-38D4-4288-833E-335499772A60}"/>
    <cellStyle name="AggOrange 3" xfId="439" xr:uid="{B4022604-A3CF-4667-9A8A-AC58B40D15F9}"/>
    <cellStyle name="AggOrange 3 2" xfId="679" xr:uid="{CF6FF3E1-722A-4D13-A46B-8B92C084E576}"/>
    <cellStyle name="AggOrange 3 2 2" xfId="894" xr:uid="{AA42404D-6624-4CE2-8ACE-C8F4343ED2AC}"/>
    <cellStyle name="AggOrange 3 2 2 2" xfId="1607" xr:uid="{D46F06AD-372D-47EA-9F9B-9DD189538C3A}"/>
    <cellStyle name="AggOrange 3 2 2 2 2" xfId="3171" xr:uid="{7B778E1E-AB7F-4A36-8C65-370FBE92D79D}"/>
    <cellStyle name="AggOrange 3 2 2 3" xfId="41" xr:uid="{1792563D-5686-4CB9-86B4-53CCB02F459D}"/>
    <cellStyle name="AggOrange 3 2 2 3 2" xfId="2315" xr:uid="{1CB28699-F0E6-4929-85EF-5ECBDCEABC6B}"/>
    <cellStyle name="AggOrange 3 2 2 4" xfId="2257" xr:uid="{97E3EC51-DF42-452D-9AF5-ECD3217E0110}"/>
    <cellStyle name="AggOrange 3 2 3" xfId="1399" xr:uid="{13D3CF3E-4D51-436F-AB17-E0A957B95559}"/>
    <cellStyle name="AggOrange 3 2 3 2" xfId="2963" xr:uid="{D601E735-B62D-4213-B5E0-FBE2986B0057}"/>
    <cellStyle name="AggOrange 3 2 4" xfId="1810" xr:uid="{EF4608FA-4C5B-45D7-8D77-CAB466D28973}"/>
    <cellStyle name="AggOrange 3 2 4 2" xfId="3360" xr:uid="{94BA29E4-F74D-4234-B69A-88D80DD0140E}"/>
    <cellStyle name="AggOrange 3 2 5" xfId="2051" xr:uid="{392C522F-5748-4827-90EE-BE8E3481429E}"/>
    <cellStyle name="AggOrange 3 3" xfId="746" xr:uid="{0DB6C02F-5026-48AA-BBE2-AB0CD20F791E}"/>
    <cellStyle name="AggOrange 3 3 2" xfId="1459" xr:uid="{F8AC79E2-016B-4326-A4C1-DE33C390405A}"/>
    <cellStyle name="AggOrange 3 3 2 2" xfId="3023" xr:uid="{42D9BAEC-12D6-4123-AAC5-944ED8749A98}"/>
    <cellStyle name="AggOrange 3 3 3" xfId="1129" xr:uid="{E8992DF0-1155-48DA-ADB0-D27B040DD921}"/>
    <cellStyle name="AggOrange 3 3 3 2" xfId="2697" xr:uid="{DC78B419-999B-4925-B4E2-98E09B2F8748}"/>
    <cellStyle name="AggOrange 3 3 4" xfId="2109" xr:uid="{BE59ABA3-17D4-4B81-B66A-54C489F90B98}"/>
    <cellStyle name="AggOrange 4" xfId="297" xr:uid="{BC604628-E71F-4C7A-B52B-9B07D94B5339}"/>
    <cellStyle name="AggOrange 4 2" xfId="636" xr:uid="{1E1EF0F9-7329-42F5-9CAB-BE1F8237B662}"/>
    <cellStyle name="AggOrange 4 2 2" xfId="851" xr:uid="{77BE9A64-4688-45B4-9769-244E8CA20DBB}"/>
    <cellStyle name="AggOrange 4 2 2 2" xfId="1564" xr:uid="{F5D81E87-620A-4609-9E89-E64827EC54C6}"/>
    <cellStyle name="AggOrange 4 2 2 2 2" xfId="3128" xr:uid="{5585CCCE-05E2-4A55-A329-5E54297E61A3}"/>
    <cellStyle name="AggOrange 4 2 2 3" xfId="1645" xr:uid="{11E56B75-FD1A-4450-A004-35AACC85468D}"/>
    <cellStyle name="AggOrange 4 2 2 3 2" xfId="3209" xr:uid="{E1D093BF-D38A-4ACD-BEEA-003BBA0A44C3}"/>
    <cellStyle name="AggOrange 4 2 2 4" xfId="2214" xr:uid="{69C4DDCB-8ECF-4833-ABEE-31A2CE0CC525}"/>
    <cellStyle name="AggOrange 4 2 3" xfId="1356" xr:uid="{85E91C74-60FE-48DC-B885-38E0B2D52107}"/>
    <cellStyle name="AggOrange 4 2 3 2" xfId="2920" xr:uid="{480FBAB3-3B4D-48BE-93E1-D3A5E0967B37}"/>
    <cellStyle name="AggOrange 4 2 4" xfId="1186" xr:uid="{588A8C79-CFC4-4ECA-BA15-C32B49C57E82}"/>
    <cellStyle name="AggOrange 4 2 4 2" xfId="2754" xr:uid="{8B678FE8-7C08-42EB-B4D0-B431B302EDD1}"/>
    <cellStyle name="AggOrange 4 2 5" xfId="2008" xr:uid="{0013B1F2-A1B2-4219-8C06-EC8C5318043A}"/>
    <cellStyle name="AggOrange 4 3" xfId="625" xr:uid="{B4B58E27-DD45-48A1-9370-6735CE3C6C06}"/>
    <cellStyle name="AggOrange 4 3 2" xfId="840" xr:uid="{66F5FB18-4C0D-4D14-BA3B-2B0AF240DB92}"/>
    <cellStyle name="AggOrange 4 3 2 2" xfId="1553" xr:uid="{B7575B6E-245C-415A-88AA-6D2E07FDC38C}"/>
    <cellStyle name="AggOrange 4 3 2 2 2" xfId="3117" xr:uid="{EC2E9C50-D16C-4094-A572-543DAB02A744}"/>
    <cellStyle name="AggOrange 4 3 2 3" xfId="1677" xr:uid="{632B9C7C-0A7A-4D66-B475-DAD519FA6EA5}"/>
    <cellStyle name="AggOrange 4 3 2 3 2" xfId="3239" xr:uid="{2CF658E7-B758-47C7-A0EE-29C5520D1A68}"/>
    <cellStyle name="AggOrange 4 3 2 4" xfId="2203" xr:uid="{6478D3EA-AAE2-4948-BE46-E65385A5E4B1}"/>
    <cellStyle name="AggOrange 4 3 3" xfId="1345" xr:uid="{923704E0-7BD3-4320-8C83-0F976CE971BF}"/>
    <cellStyle name="AggOrange 4 3 3 2" xfId="2909" xr:uid="{C15A1AAB-4796-40C9-95D8-5BE6BF24BA22}"/>
    <cellStyle name="AggOrange 4 3 4" xfId="1051" xr:uid="{9596794A-2F18-43A2-A273-79E66A718EAF}"/>
    <cellStyle name="AggOrange 4 3 4 2" xfId="2621" xr:uid="{566D2C7F-3151-4F81-97E8-61E6B35814A9}"/>
    <cellStyle name="AggOrange 4 3 5" xfId="1997" xr:uid="{6168D13E-6028-40C0-B5B4-2DF5EB197D8A}"/>
    <cellStyle name="AggOrange 4 4" xfId="599" xr:uid="{4FDC5F5A-3FC5-4825-AA5C-6A3C144648C2}"/>
    <cellStyle name="AggOrange 4 4 2" xfId="814" xr:uid="{7F785BE5-9E40-4277-89D9-12D49788E723}"/>
    <cellStyle name="AggOrange 4 4 2 2" xfId="1527" xr:uid="{51441EBC-B4C9-4A9D-95AE-D562E00340D2}"/>
    <cellStyle name="AggOrange 4 4 2 2 2" xfId="3091" xr:uid="{51DA184A-E63F-4725-8407-793DFA5675D3}"/>
    <cellStyle name="AggOrange 4 4 2 3" xfId="992" xr:uid="{8581C4BF-735A-4556-A96F-FB2581245DDD}"/>
    <cellStyle name="AggOrange 4 4 2 3 2" xfId="2564" xr:uid="{F42826C2-6E0F-453E-93B2-4812A64C4A2A}"/>
    <cellStyle name="AggOrange 4 4 2 4" xfId="2177" xr:uid="{18C9D033-D6F4-42DF-894F-4E0A15B0D3B3}"/>
    <cellStyle name="AggOrange 4 4 3" xfId="1319" xr:uid="{4134912D-22D8-4CA8-8E2C-B1A5A5009048}"/>
    <cellStyle name="AggOrange 4 4 3 2" xfId="2883" xr:uid="{B90733C7-C419-4BE4-89B9-74B39A599B60}"/>
    <cellStyle name="AggOrange 4 4 4" xfId="24" xr:uid="{00A49E9A-7DD8-42E6-949F-8E110701D980}"/>
    <cellStyle name="AggOrange 4 4 4 2" xfId="2308" xr:uid="{CF713B6F-E74E-4AF0-BCA3-E2713CA6B2B5}"/>
    <cellStyle name="AggOrange 4 4 5" xfId="1971" xr:uid="{18D8D643-F65E-4EAA-B260-BC01235F9622}"/>
    <cellStyle name="AggOrange 4 5" xfId="1094" xr:uid="{ED366082-C08B-4BCE-AF4B-5ABC3FBD10DD}"/>
    <cellStyle name="AggOrange 4 5 2" xfId="2662" xr:uid="{31741A62-6CC1-4600-8B3C-BFF4A5F53C72}"/>
    <cellStyle name="AggOrange 4 6" xfId="1713" xr:uid="{78E00EF4-8A67-4DD0-857B-AAA0EDB7802F}"/>
    <cellStyle name="AggOrange 4 6 2" xfId="3273" xr:uid="{56233BE8-9634-4135-B479-AECF0D9789F9}"/>
    <cellStyle name="AggOrange 4 7" xfId="969" xr:uid="{14199417-14B9-4468-A2B6-46534700F656}"/>
    <cellStyle name="AggOrange 5" xfId="103" xr:uid="{7AB804F5-4C00-4921-A154-A124B44CD2E7}"/>
    <cellStyle name="AggOrange 5 2" xfId="2355" xr:uid="{11CDEBB5-2618-4426-8BE5-B753A11D2E21}"/>
    <cellStyle name="AggOrange_B_border" xfId="47" xr:uid="{C148E3E8-A348-4122-93AD-F0D621AAE1EC}"/>
    <cellStyle name="AggOrange9" xfId="32" xr:uid="{D61B0EBD-C488-417E-ABA8-CABB13404E8D}"/>
    <cellStyle name="AggOrange9 2" xfId="150" xr:uid="{D07BA182-A234-4488-A093-9F8574B8ACDA}"/>
    <cellStyle name="AggOrange9 2 2" xfId="442" xr:uid="{200E3EA5-984D-4663-B997-6CE48F48AED6}"/>
    <cellStyle name="AggOrange9 2 2 2" xfId="678" xr:uid="{4B56BB63-8027-45A6-8E02-A169A058B582}"/>
    <cellStyle name="AggOrange9 2 2 2 2" xfId="893" xr:uid="{5563E0AE-1986-469C-8E03-31D357C98CAE}"/>
    <cellStyle name="AggOrange9 2 2 2 2 2" xfId="1606" xr:uid="{31C0682A-E36D-4B7C-9212-113CC6132F7F}"/>
    <cellStyle name="AggOrange9 2 2 2 2 2 2" xfId="3170" xr:uid="{715DF00A-4404-40E9-984E-BA3C02718389}"/>
    <cellStyle name="AggOrange9 2 2 2 2 3" xfId="988" xr:uid="{1119EAFB-572B-4E54-ADB7-6AC646326B23}"/>
    <cellStyle name="AggOrange9 2 2 2 2 3 2" xfId="2560" xr:uid="{7D2E6830-E228-4CEB-B185-BDA442687020}"/>
    <cellStyle name="AggOrange9 2 2 2 2 4" xfId="2256" xr:uid="{6BA10206-4793-4EC0-87EC-4513CFCA5FF4}"/>
    <cellStyle name="AggOrange9 2 2 2 3" xfId="1398" xr:uid="{9B44C414-0B05-4BEF-B923-27E9F4EB8086}"/>
    <cellStyle name="AggOrange9 2 2 2 3 2" xfId="2962" xr:uid="{D5F448AA-B49C-45D2-84EE-94B3CBD62821}"/>
    <cellStyle name="AggOrange9 2 2 2 4" xfId="1738" xr:uid="{2C8B395E-89D7-424E-9B8F-22505E63F5E4}"/>
    <cellStyle name="AggOrange9 2 2 2 4 2" xfId="3296" xr:uid="{4F70C6E2-319B-4B35-9B7B-E48757D4F551}"/>
    <cellStyle name="AggOrange9 2 2 2 5" xfId="2050" xr:uid="{C3A53CFF-2362-4D0D-8DC5-C762B326AF1D}"/>
    <cellStyle name="AggOrange9 2 2 3" xfId="749" xr:uid="{BE465248-FEFA-4D38-BF2A-6936F04F7A0D}"/>
    <cellStyle name="AggOrange9 2 2 3 2" xfId="1462" xr:uid="{2D4674CA-F2FE-418D-A5BE-C57C77EAAC4C}"/>
    <cellStyle name="AggOrange9 2 2 3 2 2" xfId="3026" xr:uid="{0B3D8F44-9F4E-4F54-A28D-3853904D4B61}"/>
    <cellStyle name="AggOrange9 2 2 3 3" xfId="1134" xr:uid="{2BC866D9-B945-4ECE-8A28-E57F2031E86E}"/>
    <cellStyle name="AggOrange9 2 2 3 3 2" xfId="2702" xr:uid="{0B4D7A34-9DF6-49FB-B56D-8861872696FB}"/>
    <cellStyle name="AggOrange9 2 2 3 4" xfId="2112" xr:uid="{8B3CC37E-1691-41B3-A4D4-EA0BD25186D6}"/>
    <cellStyle name="AggOrange9 2 3" xfId="300" xr:uid="{4689AAE8-59DD-4EE9-ABD1-46A3D9476BB8}"/>
    <cellStyle name="AggOrange9 2 3 2" xfId="639" xr:uid="{2DD01EC9-3661-4AEA-92A0-9EEDF64AECEA}"/>
    <cellStyle name="AggOrange9 2 3 2 2" xfId="854" xr:uid="{FAE8C429-B7FF-430D-BAF8-B7D301682E5F}"/>
    <cellStyle name="AggOrange9 2 3 2 2 2" xfId="1567" xr:uid="{BE9BF2C5-B545-4089-A72C-80B6A2059FA0}"/>
    <cellStyle name="AggOrange9 2 3 2 2 2 2" xfId="3131" xr:uid="{D697798C-5E4F-4E13-8579-C170920FB988}"/>
    <cellStyle name="AggOrange9 2 3 2 2 3" xfId="989" xr:uid="{78CCF6F7-B57D-4E2A-9981-553C50E28B6F}"/>
    <cellStyle name="AggOrange9 2 3 2 2 3 2" xfId="2561" xr:uid="{068A2759-76CD-4609-8932-E45ECE293F75}"/>
    <cellStyle name="AggOrange9 2 3 2 2 4" xfId="2217" xr:uid="{ADDC0D46-836E-4DCB-9041-A7FC2A3FBFA2}"/>
    <cellStyle name="AggOrange9 2 3 2 3" xfId="1359" xr:uid="{E7EDB4E0-A672-4E10-8C13-A24A06E7240E}"/>
    <cellStyle name="AggOrange9 2 3 2 3 2" xfId="2923" xr:uid="{B5566C53-FEC4-4C10-8A4A-8E33C2BD534B}"/>
    <cellStyle name="AggOrange9 2 3 2 4" xfId="1016" xr:uid="{90127F11-EE27-40FC-B68F-98CF2066BE71}"/>
    <cellStyle name="AggOrange9 2 3 2 4 2" xfId="2587" xr:uid="{2258D8AC-4800-4F31-8AC4-80A5A77C34A1}"/>
    <cellStyle name="AggOrange9 2 3 2 5" xfId="2011" xr:uid="{22525BA9-B825-4C8C-B499-DBD957719466}"/>
    <cellStyle name="AggOrange9 2 3 3" xfId="685" xr:uid="{3922278B-291E-4F6F-8D30-63B964E4130B}"/>
    <cellStyle name="AggOrange9 2 3 3 2" xfId="900" xr:uid="{DC6F42FA-EE66-4F41-86F8-8CE1DC18CD21}"/>
    <cellStyle name="AggOrange9 2 3 3 2 2" xfId="1613" xr:uid="{5BD1D038-21EC-4AF4-83FB-26EEE38073FD}"/>
    <cellStyle name="AggOrange9 2 3 3 2 2 2" xfId="3177" xr:uid="{6A18F077-3897-416F-925E-99ECCD5E38E7}"/>
    <cellStyle name="AggOrange9 2 3 3 2 3" xfId="1796" xr:uid="{F87352DA-5160-491C-8B40-E11BDE1B9E08}"/>
    <cellStyle name="AggOrange9 2 3 3 2 3 2" xfId="3348" xr:uid="{EA85B458-29DF-4590-9ECC-72F28572C257}"/>
    <cellStyle name="AggOrange9 2 3 3 2 4" xfId="2263" xr:uid="{22B50807-B44C-42F5-9378-50D5F29B4224}"/>
    <cellStyle name="AggOrange9 2 3 3 3" xfId="1405" xr:uid="{345DB3F7-E723-476E-9EFF-375F79422DF2}"/>
    <cellStyle name="AggOrange9 2 3 3 3 2" xfId="2969" xr:uid="{1207AF8E-2565-4878-87FF-221AE7573263}"/>
    <cellStyle name="AggOrange9 2 3 3 4" xfId="1799" xr:uid="{C7184450-BEC2-4B8E-A42A-3E374C9A35C8}"/>
    <cellStyle name="AggOrange9 2 3 3 4 2" xfId="3351" xr:uid="{7DBDA32E-E8F1-4152-82EA-90AEB7C262DB}"/>
    <cellStyle name="AggOrange9 2 3 3 5" xfId="2057" xr:uid="{0B881069-2144-458C-A86D-6E531C2927C2}"/>
    <cellStyle name="AggOrange9 2 3 4" xfId="699" xr:uid="{B030A8F3-7584-460A-86F0-7ECC2F44457C}"/>
    <cellStyle name="AggOrange9 2 3 4 2" xfId="914" xr:uid="{84E166C3-367E-4246-9317-3AE5DAEA5298}"/>
    <cellStyle name="AggOrange9 2 3 4 2 2" xfId="1627" xr:uid="{EDF954FC-10C6-411C-BA5F-52A6FC0A2DDD}"/>
    <cellStyle name="AggOrange9 2 3 4 2 2 2" xfId="3191" xr:uid="{2518D309-1E1C-4F00-B84F-582C99442FB7}"/>
    <cellStyle name="AggOrange9 2 3 4 2 3" xfId="1899" xr:uid="{FF6D7CAF-3B12-4F0E-9128-A68B994DEFD2}"/>
    <cellStyle name="AggOrange9 2 3 4 2 3 2" xfId="3441" xr:uid="{34E273FC-272D-447F-8601-40634BFBDC70}"/>
    <cellStyle name="AggOrange9 2 3 4 2 4" xfId="2277" xr:uid="{F7D59422-37A3-4867-B2B0-A2A83A124EAF}"/>
    <cellStyle name="AggOrange9 2 3 4 3" xfId="1419" xr:uid="{DECB4C3E-1D1C-4690-8C1C-D0819CEEB5C8}"/>
    <cellStyle name="AggOrange9 2 3 4 3 2" xfId="2983" xr:uid="{57EF98AC-A16A-4147-AAF8-5679EAAE6FE8}"/>
    <cellStyle name="AggOrange9 2 3 4 4" xfId="1808" xr:uid="{47806421-6EAC-47BF-86E8-25CEBD34990C}"/>
    <cellStyle name="AggOrange9 2 3 4 4 2" xfId="3358" xr:uid="{EE6BA09D-C646-4D9F-98EA-DFC267C7592A}"/>
    <cellStyle name="AggOrange9 2 3 4 5" xfId="2071" xr:uid="{B3D16786-59EF-41AB-8304-AAC9A31E7CCF}"/>
    <cellStyle name="AggOrange9 2 3 5" xfId="1097" xr:uid="{B3EF9F79-185B-4DC0-8A34-1CFD771BA5CF}"/>
    <cellStyle name="AggOrange9 2 3 5 2" xfId="2665" xr:uid="{E93A762A-4FD0-4C3D-8297-BC6A3181AE45}"/>
    <cellStyle name="AggOrange9 2 3 6" xfId="1846" xr:uid="{22D8F865-23A2-429C-B3A5-C45C8A337D26}"/>
    <cellStyle name="AggOrange9 2 3 6 2" xfId="3391" xr:uid="{35DFB90D-4BA6-480D-81A8-1EB13F2832D8}"/>
    <cellStyle name="AggOrange9 2 3 7" xfId="1845" xr:uid="{9F8AFF62-3178-44CF-AB7D-33A687E6D213}"/>
    <cellStyle name="AggOrange9 3" xfId="441" xr:uid="{74F47AF4-2A77-471C-A1FD-936A2D824436}"/>
    <cellStyle name="AggOrange9 3 2" xfId="630" xr:uid="{E44CF40E-AD93-4054-8CDD-4C378661048A}"/>
    <cellStyle name="AggOrange9 3 2 2" xfId="845" xr:uid="{38751980-B26D-4E90-AEBB-2B439DD5299C}"/>
    <cellStyle name="AggOrange9 3 2 2 2" xfId="1558" xr:uid="{56195AA4-E4FD-452C-9D0A-9353911F7558}"/>
    <cellStyle name="AggOrange9 3 2 2 2 2" xfId="3122" xr:uid="{CE04986F-43FD-4B57-8FDB-B437D1E4601A}"/>
    <cellStyle name="AggOrange9 3 2 2 3" xfId="1660" xr:uid="{F3DB7194-2E28-42A5-87C1-EDAF6B358C9F}"/>
    <cellStyle name="AggOrange9 3 2 2 3 2" xfId="3224" xr:uid="{518B293D-C023-4C1C-A58F-A38CE797D184}"/>
    <cellStyle name="AggOrange9 3 2 2 4" xfId="2208" xr:uid="{77C8E6C8-1CF0-4BFD-9D17-2E469A75BA4C}"/>
    <cellStyle name="AggOrange9 3 2 3" xfId="1350" xr:uid="{9083DEEA-825B-49F7-8DE7-373F6A85B71D}"/>
    <cellStyle name="AggOrange9 3 2 3 2" xfId="2914" xr:uid="{0D82C7EF-A6B6-44DA-AC4A-88DEE985FA6B}"/>
    <cellStyle name="AggOrange9 3 2 4" xfId="1769" xr:uid="{8A39F5FD-B734-4D63-B3C3-D44F8F5772D9}"/>
    <cellStyle name="AggOrange9 3 2 4 2" xfId="3324" xr:uid="{DDB1D1B2-A5C4-474B-A647-B6B410BEF430}"/>
    <cellStyle name="AggOrange9 3 2 5" xfId="2002" xr:uid="{8873416F-9972-4159-A38B-5FE3A66617D1}"/>
    <cellStyle name="AggOrange9 3 3" xfId="748" xr:uid="{999081D0-D608-4AE2-B01C-E34BAE4B4F19}"/>
    <cellStyle name="AggOrange9 3 3 2" xfId="1461" xr:uid="{0FA151EA-6589-457F-9EDE-015925FC5680}"/>
    <cellStyle name="AggOrange9 3 3 2 2" xfId="3025" xr:uid="{219F80C9-C739-47A7-B595-7C4A588F166E}"/>
    <cellStyle name="AggOrange9 3 3 3" xfId="1746" xr:uid="{6C522107-886B-4D14-8BF6-F91BF37C995F}"/>
    <cellStyle name="AggOrange9 3 3 3 2" xfId="3304" xr:uid="{6A782B0B-F5B8-4465-86EF-135D4CEB8ACA}"/>
    <cellStyle name="AggOrange9 3 3 4" xfId="2111" xr:uid="{8A3B453E-D7DB-4AC1-B731-9319F07DB221}"/>
    <cellStyle name="AggOrange9 4" xfId="299" xr:uid="{FAE379E3-EF7D-42D1-8B65-0455725D9A35}"/>
    <cellStyle name="AggOrange9 4 2" xfId="638" xr:uid="{7E21A639-B0BF-4575-916F-AAA3F69070F2}"/>
    <cellStyle name="AggOrange9 4 2 2" xfId="853" xr:uid="{C993056D-341A-4DF4-B52E-609D1C31AD78}"/>
    <cellStyle name="AggOrange9 4 2 2 2" xfId="1566" xr:uid="{282A7A14-F3FC-475D-9E6A-50254A5709C8}"/>
    <cellStyle name="AggOrange9 4 2 2 2 2" xfId="3130" xr:uid="{06EBB126-1FD2-497E-9E45-D75A64ADAF53}"/>
    <cellStyle name="AggOrange9 4 2 2 3" xfId="1644" xr:uid="{A924CEB2-E5D0-4BA4-83CF-12545AF5F9F4}"/>
    <cellStyle name="AggOrange9 4 2 2 3 2" xfId="3208" xr:uid="{DF6F2C1E-7F44-4026-A6EA-E7CEBF5BF7EA}"/>
    <cellStyle name="AggOrange9 4 2 2 4" xfId="2216" xr:uid="{F2B73A50-EF3E-4ADC-884C-B98D8D7762C2}"/>
    <cellStyle name="AggOrange9 4 2 3" xfId="1358" xr:uid="{33CA3C78-30C8-4235-A67F-7FD15CA9600F}"/>
    <cellStyle name="AggOrange9 4 2 3 2" xfId="2922" xr:uid="{79474EC0-9B6A-4EF0-8374-17525E181C8D}"/>
    <cellStyle name="AggOrange9 4 2 4" xfId="1211" xr:uid="{48DE10E5-FF91-4632-A832-F87E66DED1F0}"/>
    <cellStyle name="AggOrange9 4 2 4 2" xfId="2778" xr:uid="{1963E384-A04C-4A22-B35C-25AD0D664D0C}"/>
    <cellStyle name="AggOrange9 4 2 5" xfId="2010" xr:uid="{626E3B05-32B9-4C4C-96A5-283A6ECF029A}"/>
    <cellStyle name="AggOrange9 4 3" xfId="583" xr:uid="{A60D463A-AEDB-4347-B735-268036560B7D}"/>
    <cellStyle name="AggOrange9 4 3 2" xfId="798" xr:uid="{12E45DE1-916E-49E8-B3BF-AEAA69847EA2}"/>
    <cellStyle name="AggOrange9 4 3 2 2" xfId="1511" xr:uid="{C919E0FE-E730-4FD8-8FB5-66B4CAA6D2B2}"/>
    <cellStyle name="AggOrange9 4 3 2 2 2" xfId="3075" xr:uid="{4A957316-9A72-4178-9864-918CC6F83D95}"/>
    <cellStyle name="AggOrange9 4 3 2 3" xfId="938" xr:uid="{D371CE5A-3AB7-422F-BD3B-620DBDB7FC70}"/>
    <cellStyle name="AggOrange9 4 3 2 3 2" xfId="2517" xr:uid="{322ABCC7-D5E1-40B8-9212-3FF6562F8BB8}"/>
    <cellStyle name="AggOrange9 4 3 2 4" xfId="2161" xr:uid="{F0BF41E3-9D79-45BC-BBBC-48A8BBD54182}"/>
    <cellStyle name="AggOrange9 4 3 3" xfId="1303" xr:uid="{923B689D-1FD2-4C74-93D0-03054AE99EBB}"/>
    <cellStyle name="AggOrange9 4 3 3 2" xfId="2867" xr:uid="{702BC98A-B7CA-4A7B-8813-1779D94A5B6A}"/>
    <cellStyle name="AggOrange9 4 3 4" xfId="939" xr:uid="{0F3DCB90-29FE-47AC-9560-792FFCFDCAC4}"/>
    <cellStyle name="AggOrange9 4 3 4 2" xfId="2518" xr:uid="{75534539-7FA2-4E20-AFFB-67CE3C3018DC}"/>
    <cellStyle name="AggOrange9 4 3 5" xfId="1955" xr:uid="{FEFEBA99-1E07-4E76-85CB-9FC4375A7001}"/>
    <cellStyle name="AggOrange9 4 4" xfId="629" xr:uid="{1F95F68B-7B29-441A-986A-2DB552CC1539}"/>
    <cellStyle name="AggOrange9 4 4 2" xfId="844" xr:uid="{79348AC3-2107-4E44-8660-0D76F14820C6}"/>
    <cellStyle name="AggOrange9 4 4 2 2" xfId="1557" xr:uid="{F415D8DE-5E87-467E-BB2B-93D83B1DED1B}"/>
    <cellStyle name="AggOrange9 4 4 2 2 2" xfId="3121" xr:uid="{1805D5A1-1A91-432C-99C3-58BF88613F9E}"/>
    <cellStyle name="AggOrange9 4 4 2 3" xfId="1770" xr:uid="{8BFDD4A5-039A-450F-BBF2-043618C7336D}"/>
    <cellStyle name="AggOrange9 4 4 2 3 2" xfId="3325" xr:uid="{8B15B841-B2D6-43C3-8C97-272F72CC014B}"/>
    <cellStyle name="AggOrange9 4 4 2 4" xfId="2207" xr:uid="{84FF8B49-D2A9-4190-B7DB-3E84AFF5C3D2}"/>
    <cellStyle name="AggOrange9 4 4 3" xfId="1349" xr:uid="{9E151381-13F4-41C3-8522-BD76BFDA93DF}"/>
    <cellStyle name="AggOrange9 4 4 3 2" xfId="2913" xr:uid="{A6314BA6-7A10-4EFB-8CA3-43FE32F73A62}"/>
    <cellStyle name="AggOrange9 4 4 4" xfId="946" xr:uid="{43DD6F8D-30A7-4A96-9053-80B8E19FC4D6}"/>
    <cellStyle name="AggOrange9 4 4 4 2" xfId="2524" xr:uid="{9AB6C20C-319B-4506-9F6C-CE1FCCC70F87}"/>
    <cellStyle name="AggOrange9 4 4 5" xfId="2001" xr:uid="{BAF9643C-7317-456D-9967-F3F0F2D008B4}"/>
    <cellStyle name="AggOrange9 4 5" xfId="1096" xr:uid="{60E98770-1559-4A6A-9586-038D81CEA5B6}"/>
    <cellStyle name="AggOrange9 4 5 2" xfId="2664" xr:uid="{223FA9E7-ED36-4E81-9B46-53F7D5ED8893}"/>
    <cellStyle name="AggOrange9 4 6" xfId="1061" xr:uid="{C1F34B0A-0BEF-46C9-8D0E-1E1E947E4A11}"/>
    <cellStyle name="AggOrange9 4 6 2" xfId="2630" xr:uid="{B61004A5-94CA-4DB9-B7E1-6F0EF20E1BBA}"/>
    <cellStyle name="AggOrange9 4 7" xfId="1787" xr:uid="{41D0B062-74ED-460A-B3C1-0AF3BEDD2638}"/>
    <cellStyle name="AggOrange9 5" xfId="102" xr:uid="{ECF81999-9171-4651-B7A0-43172B1BCB26}"/>
    <cellStyle name="AggOrange9 5 2" xfId="2354" xr:uid="{EB679ADA-9892-4ACC-B637-0C05AB9FA757}"/>
    <cellStyle name="AggOrangeLB_2x" xfId="46" xr:uid="{1027B8AC-4B7D-416B-AB21-393A66856131}"/>
    <cellStyle name="AggOrangeLBorder" xfId="48" xr:uid="{D8F43F8A-CEE5-4B36-994F-097E551BBE91}"/>
    <cellStyle name="AggOrangeLBorder 2" xfId="151" xr:uid="{D6A1FD44-8688-48E0-930A-1F943E8659E9}"/>
    <cellStyle name="AggOrangeLBorder 2 2" xfId="444" xr:uid="{99D0B710-9984-4FBE-A6CA-645D29FFAA5A}"/>
    <cellStyle name="AggOrangeLBorder 2 3" xfId="302" xr:uid="{56A53DFC-B86E-4E19-965E-7C0ABB26921B}"/>
    <cellStyle name="AggOrangeLBorder 2 3 2" xfId="641" xr:uid="{4D834B7F-60C1-4A85-9664-DEEC8753280F}"/>
    <cellStyle name="AggOrangeLBorder 2 3 2 2" xfId="856" xr:uid="{28A65710-62AF-4D70-9F9F-EF38595E4CBC}"/>
    <cellStyle name="AggOrangeLBorder 2 3 2 2 2" xfId="1569" xr:uid="{A3184CEA-BEB6-4CBE-A545-AFF868C1D0D7}"/>
    <cellStyle name="AggOrangeLBorder 2 3 2 2 2 2" xfId="3133" xr:uid="{0D669B79-FDD3-4F52-8914-DB2FA2F3890A}"/>
    <cellStyle name="AggOrangeLBorder 2 3 2 2 3" xfId="1237" xr:uid="{F24CA7B3-3537-45E8-A965-F50996B57232}"/>
    <cellStyle name="AggOrangeLBorder 2 3 2 2 3 2" xfId="2803" xr:uid="{53753F83-09B0-42AC-8B3B-F3A109F9C705}"/>
    <cellStyle name="AggOrangeLBorder 2 3 2 2 4" xfId="2219" xr:uid="{827ACD91-717A-47D0-9D31-4032FDB8376E}"/>
    <cellStyle name="AggOrangeLBorder 2 3 2 3" xfId="1361" xr:uid="{5AFE6286-8509-452C-9BC6-C6D0A5A05649}"/>
    <cellStyle name="AggOrangeLBorder 2 3 2 3 2" xfId="2925" xr:uid="{F11167A7-94F5-41CD-80D1-F4E32A42CFB7}"/>
    <cellStyle name="AggOrangeLBorder 2 3 2 4" xfId="1844" xr:uid="{5A7B76A0-D371-434F-AE26-A4844CC8F018}"/>
    <cellStyle name="AggOrangeLBorder 2 3 2 4 2" xfId="3390" xr:uid="{EC94CDAB-09FE-46D8-ADBA-A946BA16C01E}"/>
    <cellStyle name="AggOrangeLBorder 2 3 2 5" xfId="2013" xr:uid="{5F37FB45-0E38-4CF8-A818-3588869302A4}"/>
    <cellStyle name="AggOrangeLBorder 2 3 3" xfId="581" xr:uid="{5A1C32A8-7F8A-48F3-82B6-D7B38D26A645}"/>
    <cellStyle name="AggOrangeLBorder 2 3 3 2" xfId="796" xr:uid="{188365C5-8B93-4D3A-9E2C-481F3F0BF817}"/>
    <cellStyle name="AggOrangeLBorder 2 3 3 2 2" xfId="1509" xr:uid="{1EE998DC-BF83-43E3-9EC4-AAC2CA66CB36}"/>
    <cellStyle name="AggOrangeLBorder 2 3 3 2 2 2" xfId="3073" xr:uid="{8F25E05C-B9D1-4E11-A9D9-AEB16046C824}"/>
    <cellStyle name="AggOrangeLBorder 2 3 3 2 3" xfId="1168" xr:uid="{F9E8E80B-5A9E-4742-B112-B22C3141B647}"/>
    <cellStyle name="AggOrangeLBorder 2 3 3 2 3 2" xfId="2736" xr:uid="{B1EA4286-FF33-460C-A37A-03895825E62B}"/>
    <cellStyle name="AggOrangeLBorder 2 3 3 2 4" xfId="2159" xr:uid="{ABAE1515-BB4B-4F72-ABCB-E3D83402AE41}"/>
    <cellStyle name="AggOrangeLBorder 2 3 3 3" xfId="1301" xr:uid="{8FCB1DF5-158A-479F-A1CC-8491156E3088}"/>
    <cellStyle name="AggOrangeLBorder 2 3 3 3 2" xfId="2865" xr:uid="{16EEF5B7-D12F-4189-9343-160E46275473}"/>
    <cellStyle name="AggOrangeLBorder 2 3 3 4" xfId="1836" xr:uid="{EBF40992-B590-4F54-A7E3-36E425BFE4AD}"/>
    <cellStyle name="AggOrangeLBorder 2 3 3 4 2" xfId="3384" xr:uid="{9DF268BD-FC08-44B3-B0F6-D49F54EBDB92}"/>
    <cellStyle name="AggOrangeLBorder 2 3 3 5" xfId="1953" xr:uid="{2AB653E4-208E-47C3-A3F1-11AD21A878B3}"/>
    <cellStyle name="AggOrangeLBorder 2 3 4" xfId="607" xr:uid="{D418BDEA-6D79-4177-9EE4-5A782280ABE9}"/>
    <cellStyle name="AggOrangeLBorder 2 3 4 2" xfId="822" xr:uid="{437F3A32-8060-4237-BCEF-C4B55FC36926}"/>
    <cellStyle name="AggOrangeLBorder 2 3 4 2 2" xfId="1535" xr:uid="{82DC5063-0449-48F8-95A6-6BAA18F0F50B}"/>
    <cellStyle name="AggOrangeLBorder 2 3 4 2 2 2" xfId="3099" xr:uid="{76D64EE7-0FB2-4DC4-9B4C-DC65E35CFF4B}"/>
    <cellStyle name="AggOrangeLBorder 2 3 4 2 3" xfId="1063" xr:uid="{7F862D67-BD6D-4F7F-BED9-476C248B17DE}"/>
    <cellStyle name="AggOrangeLBorder 2 3 4 2 3 2" xfId="2632" xr:uid="{7E0C787E-CD9C-463C-9713-D429D841FEE1}"/>
    <cellStyle name="AggOrangeLBorder 2 3 4 2 4" xfId="2185" xr:uid="{670CFA89-B7C8-4BCC-88AE-C1055C279D02}"/>
    <cellStyle name="AggOrangeLBorder 2 3 4 3" xfId="1327" xr:uid="{F91AC317-734C-4738-B5A1-E5AE818C8B1C}"/>
    <cellStyle name="AggOrangeLBorder 2 3 4 3 2" xfId="2891" xr:uid="{96934639-6376-4557-99FD-C46C50B641EF}"/>
    <cellStyle name="AggOrangeLBorder 2 3 4 4" xfId="1743" xr:uid="{E0479174-88BA-40D8-8FAD-07A2236B686F}"/>
    <cellStyle name="AggOrangeLBorder 2 3 4 4 2" xfId="3301" xr:uid="{CBE6AE7D-33C1-4454-9C88-B98CEA49581C}"/>
    <cellStyle name="AggOrangeLBorder 2 3 4 5" xfId="1979" xr:uid="{1A187FA6-803E-4E1A-B62E-9D4CCFC84FA2}"/>
    <cellStyle name="AggOrangeLBorder 2 3 5" xfId="727" xr:uid="{FF8FF8B0-C31B-4D47-92B4-9B1FC8A7A3AB}"/>
    <cellStyle name="AggOrangeLBorder 2 3 6" xfId="1099" xr:uid="{FA03FEB2-12A8-4417-B21B-07305C8985E5}"/>
    <cellStyle name="AggOrangeLBorder 2 3 6 2" xfId="2667" xr:uid="{A5E979D4-B904-433C-BC48-B0AA73B49FA0}"/>
    <cellStyle name="AggOrangeLBorder 2 3 7" xfId="1013" xr:uid="{84D32DF9-DF16-4289-8462-3CD7508D097F}"/>
    <cellStyle name="AggOrangeLBorder 2 3 7 2" xfId="2584" xr:uid="{C46338C1-7686-49F6-9F9E-C7DC5B096402}"/>
    <cellStyle name="AggOrangeLBorder 2 3 8" xfId="1232" xr:uid="{6D138B0B-9839-4B97-A51D-15604CCCD0D7}"/>
    <cellStyle name="AggOrangeLBorder 3" xfId="443" xr:uid="{7DC6752A-1AA8-4395-B308-EA24A7A21AB3}"/>
    <cellStyle name="AggOrangeLBorder 4" xfId="301" xr:uid="{1C2E3C5D-0EF0-4BED-B4BD-29A828FEA6B6}"/>
    <cellStyle name="AggOrangeLBorder 4 2" xfId="640" xr:uid="{FD1DF709-FF81-4E1F-A37C-6944FDFDA193}"/>
    <cellStyle name="AggOrangeLBorder 4 2 2" xfId="855" xr:uid="{3FBE17B4-D897-4163-B885-EB910D9A311E}"/>
    <cellStyle name="AggOrangeLBorder 4 2 2 2" xfId="1568" xr:uid="{D10F667A-CC7D-4DA6-BCEA-BA4BA057788E}"/>
    <cellStyle name="AggOrangeLBorder 4 2 2 2 2" xfId="3132" xr:uid="{EE0F6384-D1DF-4198-AE0C-B012E5138741}"/>
    <cellStyle name="AggOrangeLBorder 4 2 2 3" xfId="1204" xr:uid="{FBAC266C-358B-4009-AC9C-E726880A853A}"/>
    <cellStyle name="AggOrangeLBorder 4 2 2 3 2" xfId="2772" xr:uid="{49A1728B-4520-4A5B-A412-CC40FBF6A804}"/>
    <cellStyle name="AggOrangeLBorder 4 2 2 4" xfId="2218" xr:uid="{CDC53022-5836-41CE-AAA7-31B282A70C62}"/>
    <cellStyle name="AggOrangeLBorder 4 2 3" xfId="1360" xr:uid="{46F3DDFF-CFA4-4196-BD90-BD9DF0321648}"/>
    <cellStyle name="AggOrangeLBorder 4 2 3 2" xfId="2924" xr:uid="{FB04819C-E0EA-4A59-B24E-75F8CE6C2DF7}"/>
    <cellStyle name="AggOrangeLBorder 4 2 4" xfId="20" xr:uid="{4D71EC3B-96B2-43D7-B54D-FD23E6ADE8DF}"/>
    <cellStyle name="AggOrangeLBorder 4 2 4 2" xfId="2307" xr:uid="{7C693E72-D5A3-447E-9B6F-A74585AFF7D5}"/>
    <cellStyle name="AggOrangeLBorder 4 2 5" xfId="2012" xr:uid="{3ED7B682-FA42-4684-9E3B-A52BDFFBF2E7}"/>
    <cellStyle name="AggOrangeLBorder 4 3" xfId="582" xr:uid="{965C8032-A529-40C1-9644-6390F5CFF1E2}"/>
    <cellStyle name="AggOrangeLBorder 4 3 2" xfId="797" xr:uid="{08907387-89BE-448B-801A-74F83664B684}"/>
    <cellStyle name="AggOrangeLBorder 4 3 2 2" xfId="1510" xr:uid="{056E9281-378D-449E-8BBE-B44CF067AFD4}"/>
    <cellStyle name="AggOrangeLBorder 4 3 2 2 2" xfId="3074" xr:uid="{55AEBD85-4E61-45AD-A79B-6A646AE29B10}"/>
    <cellStyle name="AggOrangeLBorder 4 3 2 3" xfId="1650" xr:uid="{278527A4-5B68-4FC1-8B44-0DA3DB5D1EDB}"/>
    <cellStyle name="AggOrangeLBorder 4 3 2 3 2" xfId="3214" xr:uid="{E991B878-8B49-42CE-A518-7D7CF8C51D01}"/>
    <cellStyle name="AggOrangeLBorder 4 3 2 4" xfId="2160" xr:uid="{F8189368-07E6-4C69-95B6-2184943426B7}"/>
    <cellStyle name="AggOrangeLBorder 4 3 3" xfId="1302" xr:uid="{82C2F101-F7AB-49ED-8F7D-010211193F37}"/>
    <cellStyle name="AggOrangeLBorder 4 3 3 2" xfId="2866" xr:uid="{51FEBD8E-4F83-44B6-A403-519033122D32}"/>
    <cellStyle name="AggOrangeLBorder 4 3 4" xfId="27" xr:uid="{4F9F11EC-865E-4343-85EF-34675007BB3A}"/>
    <cellStyle name="AggOrangeLBorder 4 3 4 2" xfId="2310" xr:uid="{8269D673-4972-4401-A455-39ABB4729786}"/>
    <cellStyle name="AggOrangeLBorder 4 3 5" xfId="1954" xr:uid="{CE016E5A-28FF-409C-B03C-54CD2ECF9219}"/>
    <cellStyle name="AggOrangeLBorder 4 4" xfId="603" xr:uid="{456F5ED3-C902-4E8C-A4F6-6EED50365100}"/>
    <cellStyle name="AggOrangeLBorder 4 4 2" xfId="818" xr:uid="{67541E11-4FE8-4A6F-8E33-161C603DC584}"/>
    <cellStyle name="AggOrangeLBorder 4 4 2 2" xfId="1531" xr:uid="{8B232DFF-88E6-4F00-93CE-A226B8E52527}"/>
    <cellStyle name="AggOrangeLBorder 4 4 2 2 2" xfId="3095" xr:uid="{65F30853-6315-4205-B9BC-4CB83C3289E8}"/>
    <cellStyle name="AggOrangeLBorder 4 4 2 3" xfId="1120" xr:uid="{11A09B5D-BC07-4FD6-8165-ED5CB059BD69}"/>
    <cellStyle name="AggOrangeLBorder 4 4 2 3 2" xfId="2688" xr:uid="{F818BD6D-7EC1-4F48-A01A-F8BBABE60F6E}"/>
    <cellStyle name="AggOrangeLBorder 4 4 2 4" xfId="2181" xr:uid="{55F7BF0F-2425-4158-851B-CBC446D5129B}"/>
    <cellStyle name="AggOrangeLBorder 4 4 3" xfId="1323" xr:uid="{5D0C3E06-BF62-4381-91DD-8E9CBBA5E211}"/>
    <cellStyle name="AggOrangeLBorder 4 4 3 2" xfId="2887" xr:uid="{01576B21-4F6A-49D0-AA95-1E70C31BD244}"/>
    <cellStyle name="AggOrangeLBorder 4 4 4" xfId="1831" xr:uid="{8739FA3D-6379-431C-885F-3F62D24A2AA7}"/>
    <cellStyle name="AggOrangeLBorder 4 4 4 2" xfId="3380" xr:uid="{2C28F6CF-F2DA-4477-84E2-01CD8922BF40}"/>
    <cellStyle name="AggOrangeLBorder 4 4 5" xfId="1975" xr:uid="{03807402-F12D-4312-A1A8-C241B44E8721}"/>
    <cellStyle name="AggOrangeLBorder 4 5" xfId="726" xr:uid="{47A5DAC2-74C8-43C3-A167-FE8ACA405CA8}"/>
    <cellStyle name="AggOrangeLBorder 4 6" xfId="1098" xr:uid="{C658573F-426A-4F66-8630-310ED64CDDFC}"/>
    <cellStyle name="AggOrangeLBorder 4 6 2" xfId="2666" xr:uid="{940370D5-A4D7-4877-86A8-BBADCFB57AFB}"/>
    <cellStyle name="AggOrangeLBorder 4 7" xfId="1734" xr:uid="{2A6E9DAC-B3CD-4025-9B48-C5BE8AE1251C}"/>
    <cellStyle name="AggOrangeLBorder 4 7 2" xfId="3292" xr:uid="{0A6EBA50-ED7B-4CC1-BF56-56D2A6C6CE01}"/>
    <cellStyle name="AggOrangeLBorder 4 8" xfId="1835" xr:uid="{A94B1489-514B-43F1-BBB0-BAA02DB0818A}"/>
    <cellStyle name="AggOrangeLBorder 5" xfId="110" xr:uid="{E6BE8849-BB7E-4097-8448-32C504BF105E}"/>
    <cellStyle name="AggOrangeRBorder" xfId="35" xr:uid="{94171136-B214-40BF-A51A-5D7982C571F2}"/>
    <cellStyle name="AggOrangeRBorder 2" xfId="152" xr:uid="{0CF3098F-756F-42C3-86A0-481F22244A16}"/>
    <cellStyle name="AggOrangeRBorder 2 2" xfId="446" xr:uid="{E6EDB362-C948-4260-BFF5-354AC2A8EE7E}"/>
    <cellStyle name="AggOrangeRBorder 2 2 2" xfId="558" xr:uid="{559183CA-6C85-4B59-85BE-9E6BF2ECEC8E}"/>
    <cellStyle name="AggOrangeRBorder 2 2 2 2" xfId="773" xr:uid="{9DBC4860-ADFE-4C40-8682-9D0A75F6FB5A}"/>
    <cellStyle name="AggOrangeRBorder 2 2 2 2 2" xfId="1486" xr:uid="{343585FF-288B-4BBC-8F2F-C1E0F0413FE9}"/>
    <cellStyle name="AggOrangeRBorder 2 2 2 2 2 2" xfId="3050" xr:uid="{C1AC1C42-7890-49BE-984D-DEF2F78124EF}"/>
    <cellStyle name="AggOrangeRBorder 2 2 2 2 3" xfId="1140" xr:uid="{8E4121C3-9B43-48AA-9624-897D76F02D38}"/>
    <cellStyle name="AggOrangeRBorder 2 2 2 2 3 2" xfId="2708" xr:uid="{7C0C7F41-FDDC-4C48-952E-B867EC2D55D9}"/>
    <cellStyle name="AggOrangeRBorder 2 2 2 2 4" xfId="2136" xr:uid="{FAE8159E-33E4-4EC2-B6A8-0366F30ED249}"/>
    <cellStyle name="AggOrangeRBorder 2 2 2 3" xfId="1278" xr:uid="{E0759544-477B-41B2-AA75-F4774F28609E}"/>
    <cellStyle name="AggOrangeRBorder 2 2 2 3 2" xfId="2842" xr:uid="{263D5745-2933-4DB9-B38D-0BCAA6CC3829}"/>
    <cellStyle name="AggOrangeRBorder 2 2 2 4" xfId="29" xr:uid="{38BAC079-AE19-4DD2-BFCA-FA80267A5120}"/>
    <cellStyle name="AggOrangeRBorder 2 2 2 4 2" xfId="2312" xr:uid="{EA375308-894C-47CD-9EF9-8A96586BBA9D}"/>
    <cellStyle name="AggOrangeRBorder 2 2 2 5" xfId="1930" xr:uid="{295EE082-2E03-489E-9D8F-091CD1E6CEDF}"/>
    <cellStyle name="AggOrangeRBorder 2 3" xfId="304" xr:uid="{9059FA98-D752-4058-919D-29546A6B6676}"/>
    <cellStyle name="AggOrangeRBorder 2 3 2" xfId="643" xr:uid="{279996C1-B4D4-4D63-A857-6C88C8B754F8}"/>
    <cellStyle name="AggOrangeRBorder 2 3 2 2" xfId="858" xr:uid="{6FFED0C9-A955-461A-B8E2-12149EAB53DA}"/>
    <cellStyle name="AggOrangeRBorder 2 3 2 2 2" xfId="1571" xr:uid="{FBF0365B-E4F0-41D5-8EA9-F1CCF34EA87C}"/>
    <cellStyle name="AggOrangeRBorder 2 3 2 2 2 2" xfId="3135" xr:uid="{89A647F3-2639-45D8-A3B3-271EC4CDC1FA}"/>
    <cellStyle name="AggOrangeRBorder 2 3 2 2 3" xfId="1014" xr:uid="{9FFA9615-788E-49E7-B8B6-79271ECAAF16}"/>
    <cellStyle name="AggOrangeRBorder 2 3 2 2 3 2" xfId="2585" xr:uid="{48FE4B16-A0BD-4CDC-A349-BF6B09B28359}"/>
    <cellStyle name="AggOrangeRBorder 2 3 2 2 4" xfId="2221" xr:uid="{C35BB5F4-5DC2-4FBB-86F4-0F88C33026B8}"/>
    <cellStyle name="AggOrangeRBorder 2 3 2 3" xfId="1363" xr:uid="{258F9C50-41FF-4D26-8111-3C3DDC00FA4E}"/>
    <cellStyle name="AggOrangeRBorder 2 3 2 3 2" xfId="2927" xr:uid="{1620A2E3-1D77-47BD-A41A-86A4DFEB1F65}"/>
    <cellStyle name="AggOrangeRBorder 2 3 2 4" xfId="933" xr:uid="{6947EB51-8B2E-4880-A5BA-C9EA755BAD07}"/>
    <cellStyle name="AggOrangeRBorder 2 3 2 4 2" xfId="2512" xr:uid="{6D9D6CD6-DF64-4EFF-B497-399856588650}"/>
    <cellStyle name="AggOrangeRBorder 2 3 2 5" xfId="2015" xr:uid="{79B65573-0D94-4616-B822-3268B790F2F9}"/>
    <cellStyle name="AggOrangeRBorder 2 3 3" xfId="619" xr:uid="{316D65D5-93A3-4313-9016-0A6281BC88B9}"/>
    <cellStyle name="AggOrangeRBorder 2 3 3 2" xfId="834" xr:uid="{A6E43BB0-15F1-448A-BB3A-9ECAFE3200C0}"/>
    <cellStyle name="AggOrangeRBorder 2 3 3 2 2" xfId="1547" xr:uid="{86DF10B1-4396-4AA2-ACD4-271A9B13E421}"/>
    <cellStyle name="AggOrangeRBorder 2 3 3 2 2 2" xfId="3111" xr:uid="{27727BBF-21E6-4F80-B2EC-0069DABCD853}"/>
    <cellStyle name="AggOrangeRBorder 2 3 3 2 3" xfId="1822" xr:uid="{B8822FA8-F363-4F6F-AB44-021D201B4472}"/>
    <cellStyle name="AggOrangeRBorder 2 3 3 2 3 2" xfId="3371" xr:uid="{98954AEA-8BCE-42FB-B554-0DF9413FB18C}"/>
    <cellStyle name="AggOrangeRBorder 2 3 3 2 4" xfId="2197" xr:uid="{A4C66FAA-6E54-43FB-9587-C256145114DA}"/>
    <cellStyle name="AggOrangeRBorder 2 3 3 3" xfId="1339" xr:uid="{CF9513E5-75AA-4AEF-B6F6-3A8F5EA1A108}"/>
    <cellStyle name="AggOrangeRBorder 2 3 3 3 2" xfId="2903" xr:uid="{55CBE0E1-235D-4307-80BA-B6ABB4124F78}"/>
    <cellStyle name="AggOrangeRBorder 2 3 3 4" xfId="1172" xr:uid="{7F49DF88-988F-4FB3-B176-687A077DD428}"/>
    <cellStyle name="AggOrangeRBorder 2 3 3 4 2" xfId="2740" xr:uid="{DB6C8CDE-0CBA-4C7D-BC62-9EB44B91AE8B}"/>
    <cellStyle name="AggOrangeRBorder 2 3 3 5" xfId="1991" xr:uid="{BB23BD2C-0EF9-47B9-979B-311A4AEC6E64}"/>
    <cellStyle name="AggOrangeRBorder 2 3 4" xfId="601" xr:uid="{CF37C82D-BC02-4AD7-8CE0-AAC70FE20CA5}"/>
    <cellStyle name="AggOrangeRBorder 2 3 4 2" xfId="816" xr:uid="{3C565CDF-C63D-4FFA-A630-7C7D471EC898}"/>
    <cellStyle name="AggOrangeRBorder 2 3 4 2 2" xfId="1529" xr:uid="{151E9CC3-94AD-4C14-838A-B94C2DB4B989}"/>
    <cellStyle name="AggOrangeRBorder 2 3 4 2 2 2" xfId="3093" xr:uid="{F06A9DC3-22F4-4060-9E3C-14B4CA224DB4}"/>
    <cellStyle name="AggOrangeRBorder 2 3 4 2 3" xfId="1127" xr:uid="{62047FEF-0E89-4F92-9E0A-4D99D9C43065}"/>
    <cellStyle name="AggOrangeRBorder 2 3 4 2 3 2" xfId="2695" xr:uid="{620B2670-68B9-4C1A-A099-A7CEB69A0681}"/>
    <cellStyle name="AggOrangeRBorder 2 3 4 2 4" xfId="2179" xr:uid="{ACB3E252-6AA6-4DF2-BEBA-0F7949474B4F}"/>
    <cellStyle name="AggOrangeRBorder 2 3 4 3" xfId="1321" xr:uid="{3AE6C888-787C-4616-98C2-B7C5B4FB02B8}"/>
    <cellStyle name="AggOrangeRBorder 2 3 4 3 2" xfId="2885" xr:uid="{616E21A1-11EF-4388-85A8-77343D4E5C4B}"/>
    <cellStyle name="AggOrangeRBorder 2 3 4 4" xfId="1053" xr:uid="{04F1CFC5-500B-4F0B-8235-877DA7E350EC}"/>
    <cellStyle name="AggOrangeRBorder 2 3 4 4 2" xfId="2623" xr:uid="{AD537A1B-D22E-423B-A28B-82F8986B1FBD}"/>
    <cellStyle name="AggOrangeRBorder 2 3 4 5" xfId="1973" xr:uid="{FF75B5B1-31B0-4A02-A977-F5277EBB8FBC}"/>
    <cellStyle name="AggOrangeRBorder 2 3 5" xfId="729" xr:uid="{BBA7BEF9-2B4F-48FB-BADB-34824253330C}"/>
    <cellStyle name="AggOrangeRBorder 2 3 6" xfId="1101" xr:uid="{B5B38CC1-856D-4E6E-B044-C0393A304DAD}"/>
    <cellStyle name="AggOrangeRBorder 2 3 6 2" xfId="2669" xr:uid="{AC29C568-0FB6-416E-9B85-38DCB882A4C2}"/>
    <cellStyle name="AggOrangeRBorder 2 3 7" xfId="981" xr:uid="{20AAAD20-7A94-4B8F-93F7-4AE4A6154E59}"/>
    <cellStyle name="AggOrangeRBorder 2 3 7 2" xfId="2555" xr:uid="{1C584334-0690-4EA3-9E41-2E41FE0E6A7C}"/>
    <cellStyle name="AggOrangeRBorder 2 3 8" xfId="1843" xr:uid="{E565FB68-189B-4C29-8D45-9CF8638680B4}"/>
    <cellStyle name="AggOrangeRBorder 3" xfId="445" xr:uid="{6F69BEF4-75CC-486E-B455-72ABF2F4C226}"/>
    <cellStyle name="AggOrangeRBorder 3 2" xfId="63" xr:uid="{6195E1BC-7D61-4A67-B66B-D9E2FB7BEE56}"/>
    <cellStyle name="AggOrangeRBorder 3 2 2" xfId="677" xr:uid="{3CA9E48F-2350-477E-8418-B6949237D87D}"/>
    <cellStyle name="AggOrangeRBorder 3 2 2 2" xfId="1397" xr:uid="{5553FDCE-DEFF-44D4-82DA-B6C71BC2AC33}"/>
    <cellStyle name="AggOrangeRBorder 3 2 2 2 2" xfId="2961" xr:uid="{FA16BB4F-BF48-465D-8931-D44C2CC69B56}"/>
    <cellStyle name="AggOrangeRBorder 3 2 2 3" xfId="1084" xr:uid="{49F5C4C8-AEC8-4C31-BC39-2664C40759F6}"/>
    <cellStyle name="AggOrangeRBorder 3 2 2 3 2" xfId="2652" xr:uid="{6B21530D-6895-4591-BF50-1F78818A8F4E}"/>
    <cellStyle name="AggOrangeRBorder 3 2 2 4" xfId="2049" xr:uid="{EF3AB04A-65BA-402F-A14D-4142AA6C10EF}"/>
    <cellStyle name="AggOrangeRBorder 3 2 3" xfId="892" xr:uid="{83CAE2D6-502B-42AD-8B45-E4101B7E5F38}"/>
    <cellStyle name="AggOrangeRBorder 3 2 3 2" xfId="1605" xr:uid="{D09B9B7C-2ED2-4C1E-9C2C-1EA6A45DE786}"/>
    <cellStyle name="AggOrangeRBorder 3 2 3 2 2" xfId="3169" xr:uid="{F0E1ED4D-9705-4067-9DA9-311879CEC708}"/>
    <cellStyle name="AggOrangeRBorder 3 2 3 3" xfId="1647" xr:uid="{47574BA9-7452-44C7-828E-D4C8D44C0EC9}"/>
    <cellStyle name="AggOrangeRBorder 3 2 3 3 2" xfId="3211" xr:uid="{BD94103E-B8D1-473D-9E0B-559ABAFF439C}"/>
    <cellStyle name="AggOrangeRBorder 3 2 3 4" xfId="2255" xr:uid="{87D716CD-52C3-4368-8A2C-509DDDFCA521}"/>
    <cellStyle name="AggOrangeRBorder 4" xfId="303" xr:uid="{C694437B-5320-4AC3-A1CF-27E195D4A39A}"/>
    <cellStyle name="AggOrangeRBorder 4 2" xfId="642" xr:uid="{B48F23FA-21F0-49D7-B894-5E293F71C2ED}"/>
    <cellStyle name="AggOrangeRBorder 4 2 2" xfId="857" xr:uid="{D2A150A0-C5D8-4F59-8249-F45E90FE2E8E}"/>
    <cellStyle name="AggOrangeRBorder 4 2 2 2" xfId="1570" xr:uid="{9D015DFB-F259-4E31-A8FB-29EDC1344471}"/>
    <cellStyle name="AggOrangeRBorder 4 2 2 2 2" xfId="3134" xr:uid="{65BD65F2-91AF-4CA8-AE81-24CA0038976C}"/>
    <cellStyle name="AggOrangeRBorder 4 2 2 3" xfId="1202" xr:uid="{92613A26-C0DD-454E-AC17-B250EA72A96D}"/>
    <cellStyle name="AggOrangeRBorder 4 2 2 3 2" xfId="2770" xr:uid="{B7B1E2FB-B3F9-4CB9-8F9B-AE1AE6B59B00}"/>
    <cellStyle name="AggOrangeRBorder 4 2 2 4" xfId="2220" xr:uid="{DD9D133C-F267-4108-8626-792D26B1D55A}"/>
    <cellStyle name="AggOrangeRBorder 4 2 3" xfId="1362" xr:uid="{602B1FBE-FA4A-4B1C-B2BD-92484EB47EB1}"/>
    <cellStyle name="AggOrangeRBorder 4 2 3 2" xfId="2926" xr:uid="{24B8073B-4A9F-412C-8C36-46E86CB03A00}"/>
    <cellStyle name="AggOrangeRBorder 4 2 4" xfId="1639" xr:uid="{E8AC3049-F304-474A-A1D1-7DEF1E195777}"/>
    <cellStyle name="AggOrangeRBorder 4 2 4 2" xfId="3203" xr:uid="{F97A9C0B-A2BB-4F45-81EC-7F5E5203D655}"/>
    <cellStyle name="AggOrangeRBorder 4 2 5" xfId="2014" xr:uid="{4CC3CDA2-0C1E-4D00-82C3-EA5DC2CE0EA3}"/>
    <cellStyle name="AggOrangeRBorder 4 3" xfId="675" xr:uid="{CF39B172-E6CC-4B46-8C8E-A70C256308D3}"/>
    <cellStyle name="AggOrangeRBorder 4 3 2" xfId="890" xr:uid="{804044DD-9890-43DF-BFBF-D21284A56BFB}"/>
    <cellStyle name="AggOrangeRBorder 4 3 2 2" xfId="1603" xr:uid="{8671F3A9-7542-4F49-936F-670B82F7B161}"/>
    <cellStyle name="AggOrangeRBorder 4 3 2 2 2" xfId="3167" xr:uid="{844AA283-E118-4FE0-B85A-112FD91C2785}"/>
    <cellStyle name="AggOrangeRBorder 4 3 2 3" xfId="1648" xr:uid="{472AEF43-7356-4C7C-8CB3-44CF56D03C41}"/>
    <cellStyle name="AggOrangeRBorder 4 3 2 3 2" xfId="3212" xr:uid="{1DE1EC05-800A-494A-8025-7A79045BADED}"/>
    <cellStyle name="AggOrangeRBorder 4 3 2 4" xfId="2253" xr:uid="{8C8F8806-D1A5-4EBD-9F6F-07ED431A5016}"/>
    <cellStyle name="AggOrangeRBorder 4 3 3" xfId="1395" xr:uid="{1EDABB46-AC3E-47ED-8C1C-E71122946C69}"/>
    <cellStyle name="AggOrangeRBorder 4 3 3 2" xfId="2959" xr:uid="{80456B23-B30E-4E01-B450-3B9EA4B52B6C}"/>
    <cellStyle name="AggOrangeRBorder 4 3 4" xfId="1806" xr:uid="{9E539613-AF05-4C47-8F54-28ABBEFD115B}"/>
    <cellStyle name="AggOrangeRBorder 4 3 4 2" xfId="3357" xr:uid="{97A6DDFC-B48F-4A5F-BF0A-D9B38D226A6C}"/>
    <cellStyle name="AggOrangeRBorder 4 3 5" xfId="2047" xr:uid="{8C2B94C3-7CA9-4CAA-94E8-67E66CFB3AA0}"/>
    <cellStyle name="AggOrangeRBorder 4 4" xfId="696" xr:uid="{BD50294A-447B-409C-ABBE-0039D7C1667C}"/>
    <cellStyle name="AggOrangeRBorder 4 4 2" xfId="911" xr:uid="{4199A0CE-E65D-4A92-B781-7D59F354A314}"/>
    <cellStyle name="AggOrangeRBorder 4 4 2 2" xfId="1624" xr:uid="{13C2D7F2-9608-4FE0-ACD6-2B6FBFCDBE51}"/>
    <cellStyle name="AggOrangeRBorder 4 4 2 2 2" xfId="3188" xr:uid="{549D4BDF-BC97-48A0-924A-D17327484BCE}"/>
    <cellStyle name="AggOrangeRBorder 4 4 2 3" xfId="1896" xr:uid="{DD3A5DE9-2DAD-452C-9A84-70A5421513F5}"/>
    <cellStyle name="AggOrangeRBorder 4 4 2 3 2" xfId="3438" xr:uid="{12C1432C-29BA-4C44-8D34-7693626F4C21}"/>
    <cellStyle name="AggOrangeRBorder 4 4 2 4" xfId="2274" xr:uid="{E0028E85-36FA-4E3A-8675-827BC9656C75}"/>
    <cellStyle name="AggOrangeRBorder 4 4 3" xfId="1416" xr:uid="{D15A459B-D235-4E82-ACF2-9F01B09DFCE2}"/>
    <cellStyle name="AggOrangeRBorder 4 4 3 2" xfId="2980" xr:uid="{E5AE4044-C613-4467-AC64-A5DD0B4A0953}"/>
    <cellStyle name="AggOrangeRBorder 4 4 4" xfId="1725" xr:uid="{51528890-16CC-4356-BC60-BEDAA17170B9}"/>
    <cellStyle name="AggOrangeRBorder 4 4 4 2" xfId="3284" xr:uid="{D7A04750-D49B-4EB2-87AC-AAC5736C6134}"/>
    <cellStyle name="AggOrangeRBorder 4 4 5" xfId="2068" xr:uid="{D6EE716D-7B57-47F1-B284-699B7F3F6053}"/>
    <cellStyle name="AggOrangeRBorder 4 5" xfId="728" xr:uid="{17E381B7-9D25-4114-8002-D990FC8493E0}"/>
    <cellStyle name="AggOrangeRBorder 4 6" xfId="1100" xr:uid="{54320646-F543-4680-9524-F9224F6D68FF}"/>
    <cellStyle name="AggOrangeRBorder 4 6 2" xfId="2668" xr:uid="{06065CFD-609E-41DE-9224-A75FC849F97A}"/>
    <cellStyle name="AggOrangeRBorder 4 7" xfId="1195" xr:uid="{2BC91A93-706D-48CD-8E6C-FDCBCEBCE6D4}"/>
    <cellStyle name="AggOrangeRBorder 4 7 2" xfId="2763" xr:uid="{61435DA0-4E86-4619-9EFC-C19BEE86E393}"/>
    <cellStyle name="AggOrangeRBorder 4 8" xfId="1802" xr:uid="{D4C99375-B8A5-4643-A774-FEB99AD3D3D7}"/>
    <cellStyle name="AggOrangeRBorder 5" xfId="105" xr:uid="{76CF6203-91A1-43CA-A3FD-FAD5D2D33DD5}"/>
    <cellStyle name="AggOrangeRBorder_CRFReport-template" xfId="49" xr:uid="{781FA1B3-D23D-4149-A9E4-95B2F67F1DA6}"/>
    <cellStyle name="Akzent1" xfId="153" xr:uid="{16E67ED8-4E12-436E-A6E8-0BDCF8307DB7}"/>
    <cellStyle name="Akzent2" xfId="154" xr:uid="{D814E4CF-744F-4BAD-B73A-EDE7713EE2EC}"/>
    <cellStyle name="Akzent3" xfId="155" xr:uid="{5BDFD785-9B60-460A-9712-011D0C2A9DF5}"/>
    <cellStyle name="Akzent4" xfId="156" xr:uid="{75BC9873-CC65-41FC-8062-94B8CA85D0ED}"/>
    <cellStyle name="Akzent5" xfId="157" xr:uid="{3D9DB266-2802-4C07-904A-26A5EDDE229E}"/>
    <cellStyle name="Akzent6" xfId="158" xr:uid="{75C36E29-2DA5-4B08-878A-C575B5517894}"/>
    <cellStyle name="Ausgabe" xfId="69" hidden="1" xr:uid="{FD0CE4B1-4F25-4FC2-9039-77C4EF5B8542}"/>
    <cellStyle name="Ausgabe" xfId="942" hidden="1" xr:uid="{C428F05D-C29A-4976-B2ED-25CC7DE27D50}"/>
    <cellStyle name="Ausgabe" xfId="1028" hidden="1" xr:uid="{C10C5EA9-9D24-44F2-8133-FC3F2378B5C0}"/>
    <cellStyle name="Ausgabe" xfId="1758" hidden="1" xr:uid="{0658D417-A912-4A2E-924C-66C5198589FB}"/>
    <cellStyle name="Ausgabe" xfId="1194" hidden="1" xr:uid="{1CEF1466-E766-49CE-AA97-92E08346BB17}"/>
    <cellStyle name="Ausgabe" xfId="976" hidden="1" xr:uid="{606112EE-F7CF-4E82-8A35-2D2923DE32AA}"/>
    <cellStyle name="Ausgabe" xfId="973" hidden="1" xr:uid="{1C778A0C-36DF-4D18-BA98-3C1FF712BE7F}"/>
    <cellStyle name="Ausgabe" xfId="2293" hidden="1" xr:uid="{8941D815-6BA3-4F24-84D6-9836C7FC2A70}"/>
    <cellStyle name="Ausgabe" xfId="2322" hidden="1" xr:uid="{96713A01-60B6-47A5-A963-052B1B3649FC}"/>
    <cellStyle name="Ausgabe" xfId="2520" hidden="1" xr:uid="{CD14616D-ED1A-4C5A-BF82-A38DD0BB27A6}"/>
    <cellStyle name="Ausgabe" xfId="2599" hidden="1" xr:uid="{BAD9BA55-05F5-48C5-91B9-C60A46712BC9}"/>
    <cellStyle name="Ausgabe" xfId="3315" hidden="1" xr:uid="{9DE79199-898B-41A0-AE35-0A8BE233DE65}"/>
    <cellStyle name="Ausgabe" xfId="2762" hidden="1" xr:uid="{A9DDECCF-F12E-430B-8FCF-91F34BC67A90}"/>
    <cellStyle name="Ausgabe" xfId="2553" hidden="1" xr:uid="{4C67B46C-E663-4C82-BC20-A9663F072805}"/>
    <cellStyle name="Ausgabe" xfId="2550" hidden="1" xr:uid="{F57E73E3-14BE-4E1A-8B29-51919F345EA7}"/>
    <cellStyle name="Ausgabe" xfId="3463" hidden="1" xr:uid="{74E0BA41-3A97-4F25-B1C5-70A502F5F85C}"/>
    <cellStyle name="Ausgabe 2" xfId="424" xr:uid="{61A986D3-96A2-40C7-8C1E-3133B05EC09D}"/>
    <cellStyle name="Ausgabe 2 2" xfId="680" xr:uid="{5FDA0332-CB70-4378-B676-CC70CF34D0F1}"/>
    <cellStyle name="Ausgabe 2 2 2" xfId="895" xr:uid="{934FBE70-0EE7-428E-A9B5-D85437167E5D}"/>
    <cellStyle name="Ausgabe 2 2 2 2" xfId="1608" xr:uid="{496A175A-0B44-4FBC-AEEB-5822C67BF854}"/>
    <cellStyle name="Ausgabe 2 2 2 2 2" xfId="3172" xr:uid="{AF84DC3D-2F93-4775-AFA3-D7F02C283A41}"/>
    <cellStyle name="Ausgabe 2 2 2 3" xfId="958" xr:uid="{70458FE3-2AC6-4623-A93C-EB2B31F12394}"/>
    <cellStyle name="Ausgabe 2 2 2 3 2" xfId="2536" xr:uid="{AC99368D-0638-4700-99A4-5501DDC242E5}"/>
    <cellStyle name="Ausgabe 2 2 2 4" xfId="2258" xr:uid="{F5BF272D-9C38-4CAE-918B-ED225D22F118}"/>
    <cellStyle name="Ausgabe 2 2 3" xfId="1400" xr:uid="{E2611922-C36F-4D26-A40E-46041A4F7E99}"/>
    <cellStyle name="Ausgabe 2 2 3 2" xfId="2964" xr:uid="{7982D391-834F-4FA3-B5C6-81B6114D1693}"/>
    <cellStyle name="Ausgabe 2 2 4" xfId="1117" xr:uid="{E2B209BB-4792-45F5-ABA5-A5707BFDD96D}"/>
    <cellStyle name="Ausgabe 2 2 4 2" xfId="2685" xr:uid="{6A01E8B6-8852-4416-A7DE-862A53B5B90C}"/>
    <cellStyle name="Ausgabe 2 2 5" xfId="2052" xr:uid="{703B3032-1C62-4469-8D6E-32CCB140E25F}"/>
    <cellStyle name="Ausgabe 2 3" xfId="565" xr:uid="{D83BE545-63E7-417A-A77D-76500A517E58}"/>
    <cellStyle name="Ausgabe 2 3 2" xfId="780" xr:uid="{AAD21058-4D73-446F-B612-007221668A2C}"/>
    <cellStyle name="Ausgabe 2 3 2 2" xfId="1493" xr:uid="{00362B3F-8C84-4B65-B019-D91520A35BAA}"/>
    <cellStyle name="Ausgabe 2 3 2 2 2" xfId="3057" xr:uid="{622491E6-61E3-4DAE-A35D-B98FA7A8C09E}"/>
    <cellStyle name="Ausgabe 2 3 2 3" xfId="1263" xr:uid="{D8D31FD4-BEFB-4455-8C99-D42B8BB2EB17}"/>
    <cellStyle name="Ausgabe 2 3 2 3 2" xfId="2827" xr:uid="{3431A409-853E-4BC6-8EEE-AD1838BFE3D9}"/>
    <cellStyle name="Ausgabe 2 3 2 4" xfId="2143" xr:uid="{1F0B344F-DFCD-46CE-AAAA-5E8CF20CDD4B}"/>
    <cellStyle name="Ausgabe 2 3 3" xfId="1285" xr:uid="{CABFADD3-42B4-4829-978E-2563F3592C67}"/>
    <cellStyle name="Ausgabe 2 3 3 2" xfId="2849" xr:uid="{56A14CD4-DCEF-416E-84F7-1396F3CB37C2}"/>
    <cellStyle name="Ausgabe 2 3 4" xfId="1727" xr:uid="{5CE59F8C-E0F7-42E6-9FBE-93727BDDB9FD}"/>
    <cellStyle name="Ausgabe 2 3 4 2" xfId="3286" xr:uid="{7A5187B6-B686-42D6-824F-E09EC4D4C3C5}"/>
    <cellStyle name="Ausgabe 2 3 5" xfId="1937" xr:uid="{3EB8CB90-1233-468F-9FB7-CAAD0D1512DE}"/>
    <cellStyle name="Ausgabe 2 4" xfId="738" xr:uid="{5DAC2155-C3D4-4B27-8802-2E66A06C2EA2}"/>
    <cellStyle name="Ausgabe 2 4 2" xfId="1451" xr:uid="{5CF04721-4F78-4FA7-A415-C572A3171FE9}"/>
    <cellStyle name="Ausgabe 2 4 2 2" xfId="3015" xr:uid="{A5B72B3C-84F1-49C2-BCAC-EC3357F310CA}"/>
    <cellStyle name="Ausgabe 2 4 3" xfId="1049" xr:uid="{5ADB613D-23E1-4476-B8CC-900D6A08DFFC}"/>
    <cellStyle name="Ausgabe 2 4 3 2" xfId="2619" xr:uid="{0CF0F8CA-2394-452B-9F58-A3C79D5D5E53}"/>
    <cellStyle name="Ausgabe 2 4 4" xfId="2101" xr:uid="{41DC9706-B114-4EDE-96E2-756413219E72}"/>
    <cellStyle name="Ausgabe 2 5" xfId="1190" xr:uid="{5318009E-3C64-47DF-B90D-86753CC7009E}"/>
    <cellStyle name="Ausgabe 2 5 2" xfId="2758" xr:uid="{7871BBE0-F44E-4FC7-A859-A4BA76C989C0}"/>
    <cellStyle name="Ausgabe 3" xfId="315" xr:uid="{88F66CE5-7763-4CA0-90DC-C782EF5407DB}"/>
    <cellStyle name="Ausgabe 3 2" xfId="652" xr:uid="{EC23CB1B-DA99-440E-8343-EC02FD433B35}"/>
    <cellStyle name="Ausgabe 3 2 2" xfId="867" xr:uid="{6FB7ECF8-8C9F-49EC-90ED-D3B5732146DA}"/>
    <cellStyle name="Ausgabe 3 2 2 2" xfId="1580" xr:uid="{FD1CA62C-4BED-4993-8AF5-BCB4047ED3F0}"/>
    <cellStyle name="Ausgabe 3 2 2 2 2" xfId="3144" xr:uid="{A854179D-0941-420B-B53A-6A41A8666D98}"/>
    <cellStyle name="Ausgabe 3 2 2 3" xfId="1721" xr:uid="{2C41F16A-C082-45B0-B744-6FA011A2404D}"/>
    <cellStyle name="Ausgabe 3 2 2 3 2" xfId="3280" xr:uid="{8423561E-4154-4663-B4C3-47FD0F7535F5}"/>
    <cellStyle name="Ausgabe 3 2 2 4" xfId="2230" xr:uid="{44EC6D2F-6503-459B-B068-C7575D61C8A2}"/>
    <cellStyle name="Ausgabe 3 2 3" xfId="1372" xr:uid="{D4F704E2-4B38-4226-BAB1-61FC78FE1669}"/>
    <cellStyle name="Ausgabe 3 2 3 2" xfId="2936" xr:uid="{43096176-8416-4DDC-AC8E-A708054E5CF7}"/>
    <cellStyle name="Ausgabe 3 2 4" xfId="1783" xr:uid="{42D9F5E4-2BCB-4735-A0D8-5BB0710584CB}"/>
    <cellStyle name="Ausgabe 3 2 4 2" xfId="3336" xr:uid="{A68287F3-7255-4397-8D77-A103303CEAF2}"/>
    <cellStyle name="Ausgabe 3 2 5" xfId="2024" xr:uid="{B847881F-B82C-4E98-8406-FFDFD8696095}"/>
    <cellStyle name="Ausgabe 3 3" xfId="571" xr:uid="{48F117E9-F485-4EAD-8877-562D4194ECDD}"/>
    <cellStyle name="Ausgabe 3 3 2" xfId="786" xr:uid="{04DC72F1-903E-4E6D-AC52-E438D8683F96}"/>
    <cellStyle name="Ausgabe 3 3 2 2" xfId="1499" xr:uid="{484F6D3E-0B94-4697-A0BB-F7C4F8C2E1CF}"/>
    <cellStyle name="Ausgabe 3 3 2 2 2" xfId="3063" xr:uid="{733FA74E-DCB8-44DE-B768-B02C10E9610C}"/>
    <cellStyle name="Ausgabe 3 3 2 3" xfId="1130" xr:uid="{EF8A0AC6-55CC-4B34-8559-441FB7809E2C}"/>
    <cellStyle name="Ausgabe 3 3 2 3 2" xfId="2698" xr:uid="{055C4C87-C8C8-4CF3-A6F1-FB148756E191}"/>
    <cellStyle name="Ausgabe 3 3 2 4" xfId="2149" xr:uid="{10687198-C881-4144-B904-89A9C8156240}"/>
    <cellStyle name="Ausgabe 3 3 3" xfId="1291" xr:uid="{98CE3634-DC7A-43D5-AFD8-C903E193C5D4}"/>
    <cellStyle name="Ausgabe 3 3 3 2" xfId="2855" xr:uid="{27E15609-BE90-4337-B921-090B79BEB717}"/>
    <cellStyle name="Ausgabe 3 3 4" xfId="1776" xr:uid="{C581E619-1CEB-4F7B-91E5-4FB4E13CA7C6}"/>
    <cellStyle name="Ausgabe 3 3 4 2" xfId="3331" xr:uid="{F3EDEF3D-44FB-408D-BF6C-7A4541A11093}"/>
    <cellStyle name="Ausgabe 3 3 5" xfId="1943" xr:uid="{FF976E02-7A1E-47F9-8A9D-CF60DD45D43A}"/>
    <cellStyle name="Ausgabe 3 4" xfId="735" xr:uid="{C20C282F-FE2C-4F37-941B-EA4409415A9E}"/>
    <cellStyle name="Ausgabe 3 4 2" xfId="1448" xr:uid="{7C3F5A3F-2288-4870-9C51-74FCCFC74878}"/>
    <cellStyle name="Ausgabe 3 4 2 2" xfId="3012" xr:uid="{91DD7AE3-0327-4881-8103-1A7D983F5DC5}"/>
    <cellStyle name="Ausgabe 3 4 3" xfId="1700" xr:uid="{1FAD0B90-D8FD-493A-A32D-BB71A7A15DEE}"/>
    <cellStyle name="Ausgabe 3 4 3 2" xfId="3260" xr:uid="{F7C1D360-8939-4314-9EBE-827C2890A117}"/>
    <cellStyle name="Ausgabe 3 4 4" xfId="2099" xr:uid="{617A14AB-70C9-4761-86AF-7950619EBE17}"/>
    <cellStyle name="Ausgabe 3 5" xfId="1112" xr:uid="{EE38B667-7B76-45FF-B651-920BC28BE3CB}"/>
    <cellStyle name="Ausgabe 3 5 2" xfId="2680" xr:uid="{7F93B243-22D2-4E28-AC8D-88CA25845D27}"/>
    <cellStyle name="Ausgabe 4" xfId="576" xr:uid="{D36C411C-1044-41DF-9819-07D0FA3F9560}"/>
    <cellStyle name="Ausgabe 4 2" xfId="791" xr:uid="{90638120-5F89-4E54-8FA9-F6F6E7D8ED45}"/>
    <cellStyle name="Ausgabe 4 2 2" xfId="1504" xr:uid="{8FBAA1AE-AF0F-4375-9077-61CD653CB11F}"/>
    <cellStyle name="Ausgabe 4 2 2 2" xfId="3068" xr:uid="{BA6C8F73-93AF-43DC-99FE-97377DC3E95A}"/>
    <cellStyle name="Ausgabe 4 2 3" xfId="972" xr:uid="{5637F195-15B5-4A43-ADA0-2BA364F7373A}"/>
    <cellStyle name="Ausgabe 4 2 3 2" xfId="2549" xr:uid="{AEBC1E26-F825-46EA-9047-7CB475AF8638}"/>
    <cellStyle name="Ausgabe 4 2 4" xfId="2154" xr:uid="{254840A2-D917-4624-BDDE-9C515A85AC47}"/>
    <cellStyle name="Ausgabe 4 3" xfId="1296" xr:uid="{0F1E8DB2-9258-4FD1-BA2C-3653594A48D7}"/>
    <cellStyle name="Ausgabe 4 3 2" xfId="2860" xr:uid="{E47EEE27-4B05-47E1-BC71-D42FFF01F477}"/>
    <cellStyle name="Ausgabe 4 4" xfId="1710" xr:uid="{DBDC1E07-4293-45A7-8120-393A53F54CF1}"/>
    <cellStyle name="Ausgabe 4 4 2" xfId="3270" xr:uid="{B916DC70-E340-4E74-81C4-23D0E7DBFE19}"/>
    <cellStyle name="Ausgabe 4 5" xfId="1948" xr:uid="{FC56FBD3-65A3-4BF1-8F67-D572155CC45C}"/>
    <cellStyle name="Ausgabe 5" xfId="695" xr:uid="{37DBD394-B92B-44FF-9EF4-FCA23A572B5B}"/>
    <cellStyle name="Ausgabe 5 2" xfId="910" xr:uid="{FBB2B356-A489-4642-BDC0-FE5B4DBCC215}"/>
    <cellStyle name="Ausgabe 5 2 2" xfId="1623" xr:uid="{A3234F82-8F23-4E02-A351-A7C99D22E32B}"/>
    <cellStyle name="Ausgabe 5 2 2 2" xfId="3187" xr:uid="{2C26AD41-97E0-4DFE-A8F5-942F3A0E89FD}"/>
    <cellStyle name="Ausgabe 5 2 3" xfId="1895" xr:uid="{68B2D869-BDC9-4690-8115-1EAC63154360}"/>
    <cellStyle name="Ausgabe 5 2 3 2" xfId="3437" xr:uid="{CEA58CA1-CBC9-487D-8F49-C4EE1146B0A7}"/>
    <cellStyle name="Ausgabe 5 2 4" xfId="2273" xr:uid="{83BDE257-6FB9-4EC1-B17E-73A1B7DFB90A}"/>
    <cellStyle name="Ausgabe 5 3" xfId="1415" xr:uid="{DA1679CA-EB66-4BCC-BA0E-38FEE251F111}"/>
    <cellStyle name="Ausgabe 5 3 2" xfId="2979" xr:uid="{E2DC14E3-FCCC-4E75-9D8B-E3AC80E8207D}"/>
    <cellStyle name="Ausgabe 5 4" xfId="1637" xr:uid="{766D8667-3E44-40BA-A64D-7187D11177CE}"/>
    <cellStyle name="Ausgabe 5 4 2" xfId="3201" xr:uid="{6FF7ABE6-EF9D-48EC-939B-1788A4522C4C}"/>
    <cellStyle name="Ausgabe 5 5" xfId="2067" xr:uid="{2C682439-CDAA-40DF-93CA-B416CC3667AF}"/>
    <cellStyle name="Ausgabe 6" xfId="711" xr:uid="{2D5CE56D-E652-40BB-9D88-01F3DBF28301}"/>
    <cellStyle name="Ausgabe 6 2" xfId="1431" xr:uid="{C9BE8B5B-D624-493B-A76D-65DEC5516530}"/>
    <cellStyle name="Ausgabe 6 2 2" xfId="2995" xr:uid="{96DFE2C1-818C-49EC-B2D4-D7939D325969}"/>
    <cellStyle name="Ausgabe 6 3" xfId="1741" xr:uid="{7301DDA4-EA0A-4130-83F0-DC8041CD2D0E}"/>
    <cellStyle name="Ausgabe 6 3 2" xfId="3299" xr:uid="{DACF5309-FB9B-4F12-89B2-42269FD93D8C}"/>
    <cellStyle name="Ausgabe 6 4" xfId="2082" xr:uid="{1E38B990-4668-4EF2-B8C0-A14BAABECBBE}"/>
    <cellStyle name="Bad 2" xfId="159" xr:uid="{6BF646A7-C75F-4951-B1C6-03A079376204}"/>
    <cellStyle name="Bad 3" xfId="256" xr:uid="{A1564E79-C45C-4A0F-8B6F-38019E361D59}"/>
    <cellStyle name="Bad 4" xfId="396" xr:uid="{64C7B003-14B4-4026-9131-F29F544A07FA}"/>
    <cellStyle name="Berechnung" xfId="70" hidden="1" xr:uid="{B5FDA23B-A1B5-42A4-9385-68FC0D80A331}"/>
    <cellStyle name="Berechnung" xfId="943" hidden="1" xr:uid="{D9D46B9D-BCFC-4ED4-AD3E-8CA788D5B50C}"/>
    <cellStyle name="Berechnung" xfId="1027" hidden="1" xr:uid="{F3A04E6F-FB9A-48B6-ADF6-6B773DF2919A}"/>
    <cellStyle name="Berechnung" xfId="1850" hidden="1" xr:uid="{891883A0-670E-4824-82CB-7E0B347770F0}"/>
    <cellStyle name="Berechnung" xfId="1682" hidden="1" xr:uid="{3F0D1D91-0DEF-4799-BDED-CBA26C46ACC7}"/>
    <cellStyle name="Berechnung" xfId="1683" hidden="1" xr:uid="{0D678DAE-4825-423F-91FD-8C196EF3E72E}"/>
    <cellStyle name="Berechnung" xfId="1122" hidden="1" xr:uid="{13DC1065-7AC6-447A-97C6-B082EAD5146F}"/>
    <cellStyle name="Berechnung" xfId="2300" hidden="1" xr:uid="{719EF42A-3724-4EF2-B41A-0C1CE4051583}"/>
    <cellStyle name="Berechnung" xfId="2323" hidden="1" xr:uid="{CF22582D-982D-4872-B571-19762D16CBCA}"/>
    <cellStyle name="Berechnung" xfId="2521" hidden="1" xr:uid="{B5F35448-FA47-4AB9-912F-4E9EA975D56D}"/>
    <cellStyle name="Berechnung" xfId="2598" hidden="1" xr:uid="{9AE05D8E-FE1F-44AE-885A-CFB1CBB14543}"/>
    <cellStyle name="Berechnung" xfId="3395" hidden="1" xr:uid="{EBB55469-F8C7-4DFF-BCD4-3A5F74553BE3}"/>
    <cellStyle name="Berechnung" xfId="3243" hidden="1" xr:uid="{5A5592C7-4BAD-4F5D-A04D-73384AD97EAE}"/>
    <cellStyle name="Berechnung" xfId="3244" hidden="1" xr:uid="{4C72249C-B59C-4FC6-AAEE-69F4AB3A832C}"/>
    <cellStyle name="Berechnung" xfId="2690" hidden="1" xr:uid="{46F35091-485C-425E-B5DD-9565443E2DA4}"/>
    <cellStyle name="Berechnung" xfId="3470" hidden="1" xr:uid="{34F25D91-1BDD-4DD7-882B-9D40330D6DF6}"/>
    <cellStyle name="Berechnung 2" xfId="425" xr:uid="{87DE542C-7DBD-4373-8598-1CEDF86E7086}"/>
    <cellStyle name="Berechnung 2 2" xfId="681" xr:uid="{B409D4D2-18E8-4CFD-98B1-CFED9BD7506A}"/>
    <cellStyle name="Berechnung 2 2 2" xfId="896" xr:uid="{FF524A9E-CD8F-4176-B962-63E814013FB7}"/>
    <cellStyle name="Berechnung 2 2 2 2" xfId="1609" xr:uid="{3C2062F7-3A95-483F-AF0D-8A4A1E101E66}"/>
    <cellStyle name="Berechnung 2 2 2 2 2" xfId="3173" xr:uid="{63473E35-4A34-4647-B89D-E1D8EB524C73}"/>
    <cellStyle name="Berechnung 2 2 2 3" xfId="1649" xr:uid="{7DD356D2-C140-45CD-B708-97E95FA0000D}"/>
    <cellStyle name="Berechnung 2 2 2 3 2" xfId="3213" xr:uid="{05F93E10-B1EF-4DB3-9529-0F08D83F57DF}"/>
    <cellStyle name="Berechnung 2 2 2 4" xfId="2259" xr:uid="{B6A13055-05D5-4E6B-892D-D458BB54079C}"/>
    <cellStyle name="Berechnung 2 2 3" xfId="1401" xr:uid="{230450E2-7DD5-4E8E-A13E-1960488A6BC4}"/>
    <cellStyle name="Berechnung 2 2 3 2" xfId="2965" xr:uid="{BFD87B61-237B-423D-B8E9-AA32788CCE95}"/>
    <cellStyle name="Berechnung 2 2 4" xfId="1674" xr:uid="{B6E84843-1946-4F4D-890D-84B555525DC1}"/>
    <cellStyle name="Berechnung 2 2 4 2" xfId="3236" xr:uid="{D6B6C32D-6BE8-44AA-B12C-FC9FF485CEC5}"/>
    <cellStyle name="Berechnung 2 2 5" xfId="2053" xr:uid="{90DBB0B5-9FFF-4389-9AB5-BFC3F676FF13}"/>
    <cellStyle name="Berechnung 2 3" xfId="546" xr:uid="{9F817684-5E88-44FB-9EF3-F3F91295843F}"/>
    <cellStyle name="Berechnung 2 3 2" xfId="761" xr:uid="{B4E52065-8538-4752-A8F4-3B104E61E30A}"/>
    <cellStyle name="Berechnung 2 3 2 2" xfId="1474" xr:uid="{722F141E-E318-4BE6-8E37-7EC0F373F992}"/>
    <cellStyle name="Berechnung 2 3 2 2 2" xfId="3038" xr:uid="{63A0ECCF-540C-4CDF-A57C-8322E9379F2A}"/>
    <cellStyle name="Berechnung 2 3 2 3" xfId="1751" xr:uid="{D67AF47C-7260-4820-A71E-70078C737576}"/>
    <cellStyle name="Berechnung 2 3 2 3 2" xfId="3308" xr:uid="{0BC7FE57-C3A6-44BF-A5D0-8F64D51900DE}"/>
    <cellStyle name="Berechnung 2 3 2 4" xfId="2124" xr:uid="{BC58228C-27AF-43FA-B568-0E415C074E36}"/>
    <cellStyle name="Berechnung 2 3 3" xfId="1266" xr:uid="{C87414CB-5DC2-4B2A-A928-E34E728D0494}"/>
    <cellStyle name="Berechnung 2 3 3 2" xfId="2830" xr:uid="{1B04BE50-7DCB-4789-82B1-B490F662F077}"/>
    <cellStyle name="Berechnung 2 3 4" xfId="1132" xr:uid="{59449903-DE02-469A-85DF-2759DA4F5534}"/>
    <cellStyle name="Berechnung 2 3 4 2" xfId="2700" xr:uid="{35496C8F-7A02-4C5E-BCF2-F6852B0ED9CC}"/>
    <cellStyle name="Berechnung 2 3 5" xfId="1918" xr:uid="{F4F68916-4631-4A46-B8EF-657AB126DC18}"/>
    <cellStyle name="Berechnung 2 4" xfId="602" xr:uid="{AC3D8A96-14CC-4978-8569-4C4FB24D5E88}"/>
    <cellStyle name="Berechnung 2 4 2" xfId="817" xr:uid="{0666B3A7-13D9-462F-B496-D52EF66567B2}"/>
    <cellStyle name="Berechnung 2 4 2 2" xfId="1530" xr:uid="{509ADC78-76FF-4BF2-B56E-58F916FC5544}"/>
    <cellStyle name="Berechnung 2 4 2 2 2" xfId="3094" xr:uid="{F39BBB6F-BB2E-42F5-A9A2-703B0C0B752D}"/>
    <cellStyle name="Berechnung 2 4 2 3" xfId="1080" xr:uid="{80843125-EE8E-4D14-9FE0-9F0E7F5108A0}"/>
    <cellStyle name="Berechnung 2 4 2 3 2" xfId="2648" xr:uid="{0014FAE9-F0A3-4A7E-B64A-ED5CA2834B2C}"/>
    <cellStyle name="Berechnung 2 4 2 4" xfId="2180" xr:uid="{F89F1455-CCB2-4821-A7CE-C94DBBB05688}"/>
    <cellStyle name="Berechnung 2 4 3" xfId="1322" xr:uid="{78B6BBEF-1657-44B7-8835-8628892C094E}"/>
    <cellStyle name="Berechnung 2 4 3 2" xfId="2886" xr:uid="{56C0388A-E90D-4E31-8717-6B0EFC08D9A2}"/>
    <cellStyle name="Berechnung 2 4 4" xfId="1709" xr:uid="{9C54FE37-FC30-40A5-9D80-05E382BE2C99}"/>
    <cellStyle name="Berechnung 2 4 4 2" xfId="3269" xr:uid="{F6106D53-C8CC-4560-B7D4-825C36D4D4D5}"/>
    <cellStyle name="Berechnung 2 4 5" xfId="1974" xr:uid="{88B2E2AA-BD61-468E-8BE5-0FF60EF4C79C}"/>
    <cellStyle name="Berechnung 2 5" xfId="739" xr:uid="{393C8595-B32A-4715-AA27-CA4AE18D4E49}"/>
    <cellStyle name="Berechnung 2 5 2" xfId="1452" xr:uid="{E38E5E71-3FF3-4482-8E9E-E1CB665EDB64}"/>
    <cellStyle name="Berechnung 2 5 2 2" xfId="3016" xr:uid="{B7F90FD6-E041-4E2E-BBF4-A2E25BFECBC0}"/>
    <cellStyle name="Berechnung 2 5 3" xfId="1023" xr:uid="{22DADAA5-AF45-4111-A133-3F9A0B9E275D}"/>
    <cellStyle name="Berechnung 2 5 3 2" xfId="2594" xr:uid="{5BDFB7B7-6727-450C-81C5-3ADF891FA2C4}"/>
    <cellStyle name="Berechnung 2 5 4" xfId="2102" xr:uid="{8C9F9263-7720-4593-B6E0-6F6165BE0C74}"/>
    <cellStyle name="Berechnung 2 6" xfId="1191" xr:uid="{DF229731-E236-4310-9FC0-267EEF42B10D}"/>
    <cellStyle name="Berechnung 2 6 2" xfId="2759" xr:uid="{488D9060-7F93-441A-9F79-E1DC7BA2B2F5}"/>
    <cellStyle name="Berechnung 2 7" xfId="1197" xr:uid="{FB59281D-9FDC-4E1C-9726-BA06928FFD8B}"/>
    <cellStyle name="Berechnung 2 7 2" xfId="2765" xr:uid="{1E1C636F-7638-49E4-A25F-90F61F492CAA}"/>
    <cellStyle name="Berechnung 2 8" xfId="978" xr:uid="{C12E4FB7-4BCF-4A5A-9462-1540DD0C7208}"/>
    <cellStyle name="Berechnung 3" xfId="305" xr:uid="{F9F32D00-A378-4F45-98FF-1B8B804952DC}"/>
    <cellStyle name="Berechnung 3 2" xfId="644" xr:uid="{2C987781-8954-4CBD-B73C-A9B656FB2656}"/>
    <cellStyle name="Berechnung 3 2 2" xfId="859" xr:uid="{015ADBED-E5DD-4F0F-904C-4AD6A4C2ECF7}"/>
    <cellStyle name="Berechnung 3 2 2 2" xfId="1572" xr:uid="{81894382-A0A9-4515-AE11-E6CB503D98D2}"/>
    <cellStyle name="Berechnung 3 2 2 2 2" xfId="3136" xr:uid="{50EE7E31-A61E-44AD-904E-3B6AD3B0EECD}"/>
    <cellStyle name="Berechnung 3 2 2 3" xfId="998" xr:uid="{FBA3919C-5730-41FA-BF26-9EC664D64528}"/>
    <cellStyle name="Berechnung 3 2 2 3 2" xfId="2570" xr:uid="{8B8EDA8E-19D4-416F-B54B-0CF414D04FBE}"/>
    <cellStyle name="Berechnung 3 2 2 4" xfId="2222" xr:uid="{CBF0312E-5CEA-489C-BC65-4FA7C8C11EAA}"/>
    <cellStyle name="Berechnung 3 2 3" xfId="1364" xr:uid="{A961A2B4-4AFB-4C5E-8BBE-7D064F79DB26}"/>
    <cellStyle name="Berechnung 3 2 3 2" xfId="2928" xr:uid="{E93BC8F3-8A7B-49BB-B41C-DBAD76575482}"/>
    <cellStyle name="Berechnung 3 2 4" xfId="1814" xr:uid="{801D7229-110F-4BCD-B18E-49F8ECC216F4}"/>
    <cellStyle name="Berechnung 3 2 4 2" xfId="3363" xr:uid="{03DFA31D-99A1-440D-9792-6E6D35EA68D0}"/>
    <cellStyle name="Berechnung 3 2 5" xfId="2016" xr:uid="{FD8C6D71-960A-4FA0-B183-31D6F6A4C9A7}"/>
    <cellStyle name="Berechnung 3 3" xfId="580" xr:uid="{D906ED01-7ECD-4774-BE94-B745A06E1517}"/>
    <cellStyle name="Berechnung 3 3 2" xfId="795" xr:uid="{A6908190-DFAF-4797-92AE-9B550DEE63C0}"/>
    <cellStyle name="Berechnung 3 3 2 2" xfId="1508" xr:uid="{BF463893-D092-4074-A77F-32118902B8EE}"/>
    <cellStyle name="Berechnung 3 3 2 2 2" xfId="3072" xr:uid="{3F18BB1C-0DD6-44B3-9611-68720DF778D6}"/>
    <cellStyle name="Berechnung 3 3 2 3" xfId="977" xr:uid="{76DEB48A-78C7-4FC7-9AE9-64E18574C002}"/>
    <cellStyle name="Berechnung 3 3 2 3 2" xfId="2554" xr:uid="{B53FCEEA-BA52-4308-A15A-260F08BCD05F}"/>
    <cellStyle name="Berechnung 3 3 2 4" xfId="2158" xr:uid="{6FC512E6-E877-477D-9C0F-C7067E9CCCCC}"/>
    <cellStyle name="Berechnung 3 3 3" xfId="1300" xr:uid="{62CBA0E2-D718-4DDC-88E5-162777F34F3E}"/>
    <cellStyle name="Berechnung 3 3 3 2" xfId="2864" xr:uid="{9F722FF6-16A7-4F53-831D-543A1DF14F86}"/>
    <cellStyle name="Berechnung 3 3 4" xfId="937" xr:uid="{3AA1EAD3-B8B7-4B53-9B1F-73FEB99879FA}"/>
    <cellStyle name="Berechnung 3 3 4 2" xfId="2516" xr:uid="{504B3F43-5D55-48E0-8B4C-16491B7E81BA}"/>
    <cellStyle name="Berechnung 3 3 5" xfId="1952" xr:uid="{E6AB5D56-6D6A-4E81-9A1F-D20996219FFB}"/>
    <cellStyle name="Berechnung 3 4" xfId="592" xr:uid="{21D02FFB-ED37-4C05-9BE8-CF5A05C1A44B}"/>
    <cellStyle name="Berechnung 3 4 2" xfId="807" xr:uid="{A21F769B-44A4-4028-B0FF-583BC315097A}"/>
    <cellStyle name="Berechnung 3 4 2 2" xfId="1520" xr:uid="{8D5ABBB1-0558-4C1F-BE49-687F6BDB79F9}"/>
    <cellStyle name="Berechnung 3 4 2 2 2" xfId="3084" xr:uid="{C902143D-9786-4936-B885-C90CC97A3D4C}"/>
    <cellStyle name="Berechnung 3 4 2 3" xfId="1656" xr:uid="{4212C172-A670-4391-B6BF-10D73BEFB4D4}"/>
    <cellStyle name="Berechnung 3 4 2 3 2" xfId="3220" xr:uid="{2431A274-2EF5-4271-B206-669745C7E28D}"/>
    <cellStyle name="Berechnung 3 4 2 4" xfId="2170" xr:uid="{27058A07-EBBE-488D-81BE-411B87EB3818}"/>
    <cellStyle name="Berechnung 3 4 3" xfId="1312" xr:uid="{23BDB290-218A-4806-9615-90A332C43886}"/>
    <cellStyle name="Berechnung 3 4 3 2" xfId="2876" xr:uid="{5EBC932F-7320-4D9F-BA36-8DA4E753DC39}"/>
    <cellStyle name="Berechnung 3 4 4" xfId="1166" xr:uid="{8F7F9925-4A4D-41B3-9723-001482653B4B}"/>
    <cellStyle name="Berechnung 3 4 4 2" xfId="2734" xr:uid="{DEFCC558-7A35-402C-9268-1FD65B160781}"/>
    <cellStyle name="Berechnung 3 4 5" xfId="1964" xr:uid="{27A88542-3A26-494E-B835-ABAC83C5620A}"/>
    <cellStyle name="Berechnung 3 5" xfId="730" xr:uid="{D5BE5CFD-33D0-412C-8D03-1C8FC91FE9A4}"/>
    <cellStyle name="Berechnung 3 5 2" xfId="1446" xr:uid="{CEC0D98F-609B-40B6-8FFC-A2E9BC8A352D}"/>
    <cellStyle name="Berechnung 3 5 2 2" xfId="3010" xr:uid="{690FAB46-EBFE-4C69-8110-FE9E786DBF21}"/>
    <cellStyle name="Berechnung 3 5 3" xfId="1775" xr:uid="{970AC980-8EA2-4140-9B37-0C68C3CC3242}"/>
    <cellStyle name="Berechnung 3 5 3 2" xfId="3330" xr:uid="{DE48A88D-1B9F-40E6-A69F-D0CE5E7348F6}"/>
    <cellStyle name="Berechnung 3 5 4" xfId="2097" xr:uid="{9D1CB742-3AF1-41B8-B673-B22E6EF7CE74}"/>
    <cellStyle name="Berechnung 3 6" xfId="1102" xr:uid="{47FAED18-2CFC-4ECE-9BA9-BBD4568BCC44}"/>
    <cellStyle name="Berechnung 3 6 2" xfId="2670" xr:uid="{89B0F5D7-6846-4140-B102-9513017C4FAD}"/>
    <cellStyle name="Berechnung 3 7" xfId="1759" xr:uid="{85E17428-D418-432E-B8F4-75B03D22B960}"/>
    <cellStyle name="Berechnung 3 7 2" xfId="3316" xr:uid="{4BC4D92C-1D5A-47B9-BC90-886559BB6CD8}"/>
    <cellStyle name="Berechnung 3 8" xfId="1858" xr:uid="{7387F599-F6EA-4CD0-8A42-EB24A4452181}"/>
    <cellStyle name="Berechnung 4" xfId="577" xr:uid="{A580F0C3-A27E-4E1F-A5B3-D974C1F3B477}"/>
    <cellStyle name="Berechnung 4 2" xfId="792" xr:uid="{389689D4-4582-4386-9DF4-2B47FCCE6034}"/>
    <cellStyle name="Berechnung 4 2 2" xfId="1505" xr:uid="{25F6A635-2E28-4AEC-9E20-43E11D436823}"/>
    <cellStyle name="Berechnung 4 2 2 2" xfId="3069" xr:uid="{B7243F30-C25A-4FAE-B10A-5279B5066A10}"/>
    <cellStyle name="Berechnung 4 2 3" xfId="1229" xr:uid="{15699F82-9992-40D7-8D15-206A2B903B66}"/>
    <cellStyle name="Berechnung 4 2 3 2" xfId="2796" xr:uid="{E6D8EF60-7402-4582-9382-FBFB3D3E6F4A}"/>
    <cellStyle name="Berechnung 4 2 4" xfId="2155" xr:uid="{80D017CE-B505-46F2-9400-949F04BC10FB}"/>
    <cellStyle name="Berechnung 4 3" xfId="1297" xr:uid="{7ECB4BA3-1748-4561-9719-D6ADD7D5B0F4}"/>
    <cellStyle name="Berechnung 4 3 2" xfId="2861" xr:uid="{8F7CA4E5-89DE-4F55-8ABE-4AF1762FF1D8}"/>
    <cellStyle name="Berechnung 4 4" xfId="1833" xr:uid="{64C8EB02-1F37-40F0-8CD1-F66EDCA34FAC}"/>
    <cellStyle name="Berechnung 4 4 2" xfId="3382" xr:uid="{BF49D2B8-FD3E-42BA-AD2B-185AE29847E9}"/>
    <cellStyle name="Berechnung 4 5" xfId="1949" xr:uid="{E5C8BE69-D35B-4D39-8A48-CB047D4E1490}"/>
    <cellStyle name="Berechnung 5" xfId="694" xr:uid="{52A6A414-98AA-4EC6-84F4-4424152CA3F1}"/>
    <cellStyle name="Berechnung 5 2" xfId="909" xr:uid="{E2217CA5-F631-4FA7-BBA5-6235BD20606F}"/>
    <cellStyle name="Berechnung 5 2 2" xfId="1622" xr:uid="{5605BEDF-0D76-45AD-822B-3163F0B1904A}"/>
    <cellStyle name="Berechnung 5 2 2 2" xfId="3186" xr:uid="{C9A8FF5B-9BAC-4E61-A0BC-A726E6AD8738}"/>
    <cellStyle name="Berechnung 5 2 3" xfId="1894" xr:uid="{90D5D9E8-9F3F-4CE3-9EC2-F5687686B559}"/>
    <cellStyle name="Berechnung 5 2 3 2" xfId="3436" xr:uid="{05962DAD-DA87-489D-A40E-8490D6AC7C3C}"/>
    <cellStyle name="Berechnung 5 2 4" xfId="2272" xr:uid="{2E3D32CC-23D5-4B86-BDFC-5FD58E9ADD2D}"/>
    <cellStyle name="Berechnung 5 3" xfId="1414" xr:uid="{50ABB87E-E714-49C8-86D2-6BB28DF51CAB}"/>
    <cellStyle name="Berechnung 5 3 2" xfId="2978" xr:uid="{69E0153B-EBCB-4A84-8D80-B80062F43669}"/>
    <cellStyle name="Berechnung 5 4" xfId="1827" xr:uid="{105DD7BE-5D4F-4186-B178-B55C1E2A1FE7}"/>
    <cellStyle name="Berechnung 5 4 2" xfId="3376" xr:uid="{823348C3-4162-4643-9555-6F1DA187C977}"/>
    <cellStyle name="Berechnung 5 5" xfId="2066" xr:uid="{366D2312-E7D1-405B-9912-EA1585BE7F43}"/>
    <cellStyle name="Berechnung 6" xfId="706" xr:uid="{603D44DE-B6A2-443B-B8C4-24731AF09C3F}"/>
    <cellStyle name="Berechnung 6 2" xfId="920" xr:uid="{F9586D37-D3AE-4623-A9C3-D89CB53EF960}"/>
    <cellStyle name="Berechnung 6 2 2" xfId="1633" xr:uid="{A1E8AFF7-82D1-4F38-A6A1-18C51C531244}"/>
    <cellStyle name="Berechnung 6 2 2 2" xfId="3197" xr:uid="{5B55CA13-FC55-4C15-96F4-D479767D10B1}"/>
    <cellStyle name="Berechnung 6 2 3" xfId="1905" xr:uid="{C8086844-E160-4664-B008-30957D7A4D3D}"/>
    <cellStyle name="Berechnung 6 2 3 2" xfId="3447" xr:uid="{287232CB-8DC1-4F89-84FD-67664A8552B4}"/>
    <cellStyle name="Berechnung 6 2 4" xfId="2283" xr:uid="{D655F636-B174-4A92-8723-7C154D90267A}"/>
    <cellStyle name="Berechnung 6 3" xfId="1426" xr:uid="{24E6A597-39AE-47B2-B339-EC7F00382F3A}"/>
    <cellStyle name="Berechnung 6 3 2" xfId="2990" xr:uid="{EFDF20A5-2978-4429-B284-24F586EE2779}"/>
    <cellStyle name="Berechnung 6 4" xfId="1640" xr:uid="{DF2809EF-B130-425E-9BCD-BE873451FCFD}"/>
    <cellStyle name="Berechnung 6 4 2" xfId="3204" xr:uid="{9B1334B6-725F-46A3-A6B9-E828A1065544}"/>
    <cellStyle name="Berechnung 6 5" xfId="2077" xr:uid="{38993D52-7600-4D08-866C-EF6A36EABBE3}"/>
    <cellStyle name="Berechnung 7" xfId="712" xr:uid="{C5E50E2A-1347-462F-9556-2C3DA11DDD53}"/>
    <cellStyle name="Berechnung 7 2" xfId="1432" xr:uid="{C110ABCB-F375-4ABA-BA47-B83A1AE2098D}"/>
    <cellStyle name="Berechnung 7 2 2" xfId="2996" xr:uid="{F260AA7F-3C7B-4AB5-AB86-CC7969B79198}"/>
    <cellStyle name="Berechnung 7 3" xfId="1045" xr:uid="{90778045-60FD-410C-B139-43425A70AE46}"/>
    <cellStyle name="Berechnung 7 3 2" xfId="2615" xr:uid="{9DCB4A10-C299-4970-B460-C92F6288C3A4}"/>
    <cellStyle name="Berechnung 7 4" xfId="2083" xr:uid="{63CA5BFA-BCDB-4481-8472-F7D42793ECDF}"/>
    <cellStyle name="Body: normal cell 2" xfId="5" xr:uid="{00000000-0005-0000-0000-000004000000}"/>
    <cellStyle name="Bold GHG Numbers (0.00)" xfId="160" xr:uid="{392AEE4F-B1A5-4664-9B72-3CEDD485D6E8}"/>
    <cellStyle name="Calculation 2" xfId="161" xr:uid="{2F7D5267-061D-43EC-89B1-6A886AA24BC5}"/>
    <cellStyle name="Calculation 2 2" xfId="579" xr:uid="{72E8385B-3338-4EFA-BCE9-9A1E88298B73}"/>
    <cellStyle name="Calculation 2 2 2" xfId="794" xr:uid="{F3DA3966-21AE-4CAA-BE61-7805BCB8DD8C}"/>
    <cellStyle name="Calculation 2 2 2 2" xfId="1507" xr:uid="{802A91E8-6D86-42F9-8260-50BF71FCF855}"/>
    <cellStyle name="Calculation 2 2 2 2 2" xfId="3071" xr:uid="{4B5DC63F-7D45-46C0-8B61-B1AAD25FD044}"/>
    <cellStyle name="Calculation 2 2 2 3" xfId="1654" xr:uid="{745AD99E-A3A8-4CFE-83FD-44AFAABA9D4D}"/>
    <cellStyle name="Calculation 2 2 2 3 2" xfId="3218" xr:uid="{90ED5D75-30DD-4906-8495-924A31259FFE}"/>
    <cellStyle name="Calculation 2 2 2 4" xfId="2157" xr:uid="{9E60C214-EAEC-4116-8DFD-19D125D40303}"/>
    <cellStyle name="Calculation 2 2 3" xfId="1299" xr:uid="{84143625-B3A2-44EF-8A47-24277E5611AC}"/>
    <cellStyle name="Calculation 2 2 3 2" xfId="2863" xr:uid="{74218C34-0B38-456D-9B34-DCE98676F4BC}"/>
    <cellStyle name="Calculation 2 2 4" xfId="1222" xr:uid="{73DAB044-195F-4F39-A6EF-E9043CB05392}"/>
    <cellStyle name="Calculation 2 2 4 2" xfId="2789" xr:uid="{994C783A-22BE-472E-8229-9982B28D992D}"/>
    <cellStyle name="Calculation 2 2 5" xfId="1951" xr:uid="{817585B9-F471-4EF8-B2D2-7B5DA9703E3A}"/>
    <cellStyle name="Calculation 2 3" xfId="663" xr:uid="{D940213F-8D0F-42CB-897D-E34600DEC576}"/>
    <cellStyle name="Calculation 2 3 2" xfId="878" xr:uid="{3952007C-26E8-436D-8866-F571AF56C7C1}"/>
    <cellStyle name="Calculation 2 3 2 2" xfId="1591" xr:uid="{9FA97EB5-949C-4D2A-9B74-BE9E88A842E9}"/>
    <cellStyle name="Calculation 2 3 2 2 2" xfId="3155" xr:uid="{F583197A-80FC-47D6-9433-EEA78826CAE9}"/>
    <cellStyle name="Calculation 2 3 2 3" xfId="1661" xr:uid="{803E1089-EB74-4B61-B4E4-B7087709484C}"/>
    <cellStyle name="Calculation 2 3 2 3 2" xfId="3225" xr:uid="{8691A85E-2BA3-4A6E-B561-0290E4CDB270}"/>
    <cellStyle name="Calculation 2 3 2 4" xfId="2241" xr:uid="{AB5A84EB-7C01-40BB-AD3E-AB0AD1F35C02}"/>
    <cellStyle name="Calculation 2 3 3" xfId="1383" xr:uid="{5D175C27-3720-499D-82BC-BDF5093902CD}"/>
    <cellStyle name="Calculation 2 3 3 2" xfId="2947" xr:uid="{0F2D3840-D5A1-4174-93F5-CE4014C64E8D}"/>
    <cellStyle name="Calculation 2 3 4" xfId="28" xr:uid="{FAAF6B1E-B0B0-4444-AE65-28BDBFD688D8}"/>
    <cellStyle name="Calculation 2 3 4 2" xfId="2311" xr:uid="{F0B067FC-EE8A-4927-B25B-D16CFCA1F057}"/>
    <cellStyle name="Calculation 2 3 5" xfId="2035" xr:uid="{603C84E4-D15C-46B3-B7F4-462B882E9AA8}"/>
    <cellStyle name="Calculation 2 4" xfId="569" xr:uid="{1593A257-3B2F-47AA-AF7C-4F88E6FFB3D7}"/>
    <cellStyle name="Calculation 2 4 2" xfId="784" xr:uid="{1EB05101-ABC9-4708-A9B7-F546DBFA193F}"/>
    <cellStyle name="Calculation 2 4 2 2" xfId="1497" xr:uid="{62765EB3-8613-419A-8C69-10A5A95AD074}"/>
    <cellStyle name="Calculation 2 4 2 2 2" xfId="3061" xr:uid="{A8ED9D41-060B-4FBB-9D33-55EA80A0C5AF}"/>
    <cellStyle name="Calculation 2 4 2 3" xfId="1022" xr:uid="{C7104A9A-444E-4E81-8DD6-515FA83D319B}"/>
    <cellStyle name="Calculation 2 4 2 3 2" xfId="2593" xr:uid="{95160635-808A-4D52-9E84-41096DA9967A}"/>
    <cellStyle name="Calculation 2 4 2 4" xfId="2147" xr:uid="{47419388-B88A-4561-AECA-9D2FF0E4C737}"/>
    <cellStyle name="Calculation 2 4 3" xfId="1289" xr:uid="{35C4E9B7-AE14-471A-B66E-FF424750AAAF}"/>
    <cellStyle name="Calculation 2 4 3 2" xfId="2853" xr:uid="{AF191982-2C9B-4337-9143-1BCF55A48F80}"/>
    <cellStyle name="Calculation 2 4 4" xfId="1196" xr:uid="{21387E31-4F90-4FC9-B90F-5321B6A4606C}"/>
    <cellStyle name="Calculation 2 4 4 2" xfId="2764" xr:uid="{C6913096-701F-4C69-BB1A-315034CCCF58}"/>
    <cellStyle name="Calculation 2 4 5" xfId="1941" xr:uid="{FA54EBE0-BD96-4262-81FD-AD752953E768}"/>
    <cellStyle name="Calculation 2 5" xfId="713" xr:uid="{659B6432-F8EF-4491-A25F-9F523162FB51}"/>
    <cellStyle name="Calculation 2 5 2" xfId="1433" xr:uid="{AFD51807-06A0-4B45-B63E-9763C537E01C}"/>
    <cellStyle name="Calculation 2 5 2 2" xfId="2997" xr:uid="{FC914EBE-2CCB-4918-BB7B-1FD80BA5A302}"/>
    <cellStyle name="Calculation 2 5 3" xfId="1771" xr:uid="{08B94C0A-762C-49AE-BF67-60F3021638BE}"/>
    <cellStyle name="Calculation 2 5 3 2" xfId="3326" xr:uid="{9C251727-3641-47AF-9B1F-920B94F67532}"/>
    <cellStyle name="Calculation 2 5 4" xfId="2084" xr:uid="{BE01867C-200A-455E-96D9-8A68E2028E82}"/>
    <cellStyle name="Calculation 2 6" xfId="1004" xr:uid="{21009666-1081-4804-BAE8-5FD1F696A1AF}"/>
    <cellStyle name="Calculation 2 6 2" xfId="2575" xr:uid="{B51A04A7-80E0-4B8C-BEB4-EF8BC37758AD}"/>
    <cellStyle name="Calculation 2 7" xfId="1809" xr:uid="{018599E4-6253-4160-9C3A-B774A5FD9A6F}"/>
    <cellStyle name="Calculation 2 7 2" xfId="3359" xr:uid="{E372FA90-E242-4066-9976-CEEE0B35D8AE}"/>
    <cellStyle name="Calculation 2 8" xfId="980" xr:uid="{E5C34DF3-52B4-4073-B28C-00882C8CACA1}"/>
    <cellStyle name="Calculation 3" xfId="257" xr:uid="{198F9A6D-3549-4670-BB65-26FF7BA8D30D}"/>
    <cellStyle name="Calculation 3 2" xfId="618" xr:uid="{5CE415D5-C140-4FF6-B773-32E72D568037}"/>
    <cellStyle name="Calculation 3 2 2" xfId="833" xr:uid="{3C76F9FB-192D-48D3-AC56-A95F3E01314D}"/>
    <cellStyle name="Calculation 3 2 2 2" xfId="1546" xr:uid="{9C1968CB-BAC3-4565-9841-6FEBD7DAFA3A}"/>
    <cellStyle name="Calculation 3 2 2 2 2" xfId="3110" xr:uid="{74E9A56A-6F9D-45E7-A7AF-AC18C446C179}"/>
    <cellStyle name="Calculation 3 2 2 3" xfId="1697" xr:uid="{88B1AA72-BEDD-4258-ACE0-8EDF2960214F}"/>
    <cellStyle name="Calculation 3 2 2 3 2" xfId="3257" xr:uid="{7A282163-A161-44C0-BFEE-7588AEB80D5B}"/>
    <cellStyle name="Calculation 3 2 2 4" xfId="2196" xr:uid="{42C478B6-54B6-4FFD-9688-CB5F18EFCC57}"/>
    <cellStyle name="Calculation 3 2 3" xfId="1338" xr:uid="{128AE0AB-0D2C-4E9E-8EF1-0E20FE2D8310}"/>
    <cellStyle name="Calculation 3 2 3 2" xfId="2902" xr:uid="{0A18EDAC-AFD4-48A6-9860-DBBA207131C7}"/>
    <cellStyle name="Calculation 3 2 4" xfId="1754" xr:uid="{7412E2CC-8F32-4E42-8CC0-AC8456F923FA}"/>
    <cellStyle name="Calculation 3 2 4 2" xfId="3311" xr:uid="{8A0AACA0-17D9-41C5-B19D-796EE6B1DC49}"/>
    <cellStyle name="Calculation 3 2 5" xfId="1990" xr:uid="{7C4A14F3-8FFB-4335-A276-73A76700925F}"/>
    <cellStyle name="Calculation 3 3" xfId="604" xr:uid="{4C8DFFA1-8F8F-494C-9515-D7A60EEE58D8}"/>
    <cellStyle name="Calculation 3 3 2" xfId="819" xr:uid="{BAE6983E-3F6F-44A9-8329-3A3FE9D9F301}"/>
    <cellStyle name="Calculation 3 3 2 2" xfId="1532" xr:uid="{CFF5F5BC-40B3-4DD5-8035-6293B18D283B}"/>
    <cellStyle name="Calculation 3 3 2 2 2" xfId="3096" xr:uid="{A8D8F96E-DA8F-4F21-A643-56F379D17746}"/>
    <cellStyle name="Calculation 3 3 2 3" xfId="1002" xr:uid="{34E23764-5BA7-4549-A1E8-5BC94EB7C401}"/>
    <cellStyle name="Calculation 3 3 2 3 2" xfId="2573" xr:uid="{07F31C32-F7C0-4C68-9695-85FE5A066D31}"/>
    <cellStyle name="Calculation 3 3 2 4" xfId="2182" xr:uid="{4C3DC07B-D8C1-424C-987C-93DA7D2BE5F6}"/>
    <cellStyle name="Calculation 3 3 3" xfId="1324" xr:uid="{7ECB5B6D-AF86-4AC4-B958-2306BC699673}"/>
    <cellStyle name="Calculation 3 3 3 2" xfId="2888" xr:uid="{0FF0381F-5365-4363-9195-1A6F45B0C823}"/>
    <cellStyle name="Calculation 3 3 4" xfId="1791" xr:uid="{9613C1CC-7A46-4D2C-92B4-BAB389A23FB1}"/>
    <cellStyle name="Calculation 3 3 4 2" xfId="3343" xr:uid="{15F2EF0C-CA65-4EA6-B6B4-A47B8F3A68EB}"/>
    <cellStyle name="Calculation 3 3 5" xfId="1976" xr:uid="{CC4C01C0-90DC-448E-9FAD-540D18ABA8B9}"/>
    <cellStyle name="Calculation 3 4" xfId="688" xr:uid="{C5A59533-2356-43A8-820A-61A4204E0D6E}"/>
    <cellStyle name="Calculation 3 4 2" xfId="903" xr:uid="{F32F607B-76F7-4194-89DE-EBF9E7A215E3}"/>
    <cellStyle name="Calculation 3 4 2 2" xfId="1616" xr:uid="{2BB03506-FB80-4CCC-871A-06376CF4F9AA}"/>
    <cellStyle name="Calculation 3 4 2 2 2" xfId="3180" xr:uid="{F8969997-9F67-4B75-BEC4-769087879862}"/>
    <cellStyle name="Calculation 3 4 2 3" xfId="1888" xr:uid="{5054CE20-7F55-439B-85B5-DBCEC356D99C}"/>
    <cellStyle name="Calculation 3 4 2 3 2" xfId="3430" xr:uid="{9ADCF11B-145F-4435-B2A0-98046648E930}"/>
    <cellStyle name="Calculation 3 4 2 4" xfId="2266" xr:uid="{10D7899A-06F5-411F-BA78-3E7CB45B02A8}"/>
    <cellStyle name="Calculation 3 4 3" xfId="1408" xr:uid="{F4A4AEFA-5827-4018-A386-9D870C89F6D8}"/>
    <cellStyle name="Calculation 3 4 3 2" xfId="2972" xr:uid="{7481538F-6B79-4045-88E3-ED6122A59961}"/>
    <cellStyle name="Calculation 3 4 4" xfId="1760" xr:uid="{37E85BEB-1CA0-4798-9392-2AABDBCA61BF}"/>
    <cellStyle name="Calculation 3 4 4 2" xfId="3317" xr:uid="{94992426-27EB-46F8-A3B4-52A58ED5BEC8}"/>
    <cellStyle name="Calculation 3 4 5" xfId="2060" xr:uid="{E283673F-7436-497D-A7B7-8A6A37D6D99A}"/>
    <cellStyle name="Calculation 3 5" xfId="721" xr:uid="{09E3F567-4234-4670-B812-492EA4089C92}"/>
    <cellStyle name="Calculation 3 5 2" xfId="1441" xr:uid="{0DA43C9E-114D-47ED-B0C1-73A7C4520835}"/>
    <cellStyle name="Calculation 3 5 2 2" xfId="3005" xr:uid="{4256E471-C8D5-432E-BBB2-E392D1759C63}"/>
    <cellStyle name="Calculation 3 5 3" xfId="1673" xr:uid="{843800EC-4B2D-4BBD-8EE6-3573F8B93D7D}"/>
    <cellStyle name="Calculation 3 5 3 2" xfId="3235" xr:uid="{5BD51DAA-3E34-49EE-8D95-49D6B6E47A37}"/>
    <cellStyle name="Calculation 3 5 4" xfId="2092" xr:uid="{28FC7BBD-29C5-48D3-80FC-57732E0C1BC5}"/>
    <cellStyle name="Calculation 3 6" xfId="1067" xr:uid="{752618A9-7C8D-4191-BAD5-686CE8D94B68}"/>
    <cellStyle name="Calculation 3 6 2" xfId="2636" xr:uid="{4415D1E6-A1D8-4F5D-B709-AB1206E38074}"/>
    <cellStyle name="Calculation 3 7" xfId="1864" xr:uid="{EA9EA80A-E78A-465D-A183-44FFAEC44480}"/>
    <cellStyle name="Calculation 3 7 2" xfId="3408" xr:uid="{7003E293-7B29-4E38-8CDB-2A56FA19C8BE}"/>
    <cellStyle name="Calculation 3 8" xfId="81" xr:uid="{02A7F69B-23A5-495C-BD3F-0658CFD6EB1E}"/>
    <cellStyle name="Check Cell 2" xfId="162" xr:uid="{ADBD6BF8-6CA2-4BC9-A5B2-4AFF12274FA3}"/>
    <cellStyle name="Check Cell 3" xfId="258" xr:uid="{FB5F7655-8742-49F5-A945-DB40D957D7C7}"/>
    <cellStyle name="Check Cell 4" xfId="402" xr:uid="{3FEEA710-BF24-48FC-8736-005E19335219}"/>
    <cellStyle name="Comma 2" xfId="163" xr:uid="{F1DC162F-15E3-46C6-B530-E89CA83594A4}"/>
    <cellStyle name="Comma 2 2" xfId="164" xr:uid="{9C420A43-7E99-4036-9F43-DAD3E86DCD84}"/>
    <cellStyle name="Comma 2 2 2" xfId="447" xr:uid="{70C2EF39-63E1-4852-B15B-A3293DD4DE26}"/>
    <cellStyle name="Comma 2 2 2 2" xfId="2428" xr:uid="{219CB6B2-DA86-497B-8B36-EED2021E12E9}"/>
    <cellStyle name="Comma 2 2 3" xfId="2360" xr:uid="{04253C5F-14CD-4DC7-A876-BF0AC77CC640}"/>
    <cellStyle name="Comma 3" xfId="165" xr:uid="{5B29C205-315B-4438-A315-86F28C34CC2B}"/>
    <cellStyle name="Comma 6" xfId="6" xr:uid="{00000000-0005-0000-0000-000005000000}"/>
    <cellStyle name="Comma 6 2" xfId="2304" xr:uid="{861DC68A-F726-44A4-BF2F-E7819E28C235}"/>
    <cellStyle name="Constants" xfId="8" xr:uid="{00000000-0005-0000-0000-000006000000}"/>
    <cellStyle name="ContentsHyperlink" xfId="274" xr:uid="{A7785E0A-F4A8-451A-B226-354ED5ADBE5D}"/>
    <cellStyle name="CustomCellsOrange" xfId="166" xr:uid="{DCB40854-44EF-45B6-9488-E6B9625F5C74}"/>
    <cellStyle name="CustomCellsOrange 2" xfId="448" xr:uid="{C30787BA-DF2B-4A3D-86BE-350EA233E032}"/>
    <cellStyle name="CustomCellsOrange 2 2" xfId="471" xr:uid="{A1593F25-3A2B-4BCE-B195-116336AF67FF}"/>
    <cellStyle name="CustomCellsOrange 2 2 2" xfId="541" xr:uid="{9BE37A14-23BA-4117-BD66-AC9236AD8CCF}"/>
    <cellStyle name="CustomCellsOrange 2 2 2 2" xfId="707" xr:uid="{36B235AB-B499-4214-A8B3-EEEBB6B3B064}"/>
    <cellStyle name="CustomCellsOrange 2 2 2 2 2" xfId="921" xr:uid="{F483C00A-284C-430E-802D-73F6EB67C667}"/>
    <cellStyle name="CustomCellsOrange 2 2 2 2 2 2" xfId="1634" xr:uid="{B2385DC3-E685-4914-93B5-6A7FAA09102F}"/>
    <cellStyle name="CustomCellsOrange 2 2 2 2 2 2 2" xfId="3198" xr:uid="{D2D3FDE6-2F98-4D2C-B14A-7FB92BDC8E37}"/>
    <cellStyle name="CustomCellsOrange 2 2 2 2 2 3" xfId="1906" xr:uid="{FD4B4416-B8BD-4F23-9A6E-FA7EACC8B1A8}"/>
    <cellStyle name="CustomCellsOrange 2 2 2 2 2 3 2" xfId="3448" xr:uid="{DC5B2B7A-6F3D-4988-8395-BCF44EB1CCFB}"/>
    <cellStyle name="CustomCellsOrange 2 2 2 2 2 4" xfId="2284" xr:uid="{CDCB8EB7-492F-44A3-96DB-DA7915A9905C}"/>
    <cellStyle name="CustomCellsOrange 2 2 2 2 3" xfId="1427" xr:uid="{11B3A23F-ECE3-4398-9E5B-F4D4CA51405A}"/>
    <cellStyle name="CustomCellsOrange 2 2 2 2 3 2" xfId="2991" xr:uid="{693210EB-5639-44BA-902E-4E9F75E9B4D3}"/>
    <cellStyle name="CustomCellsOrange 2 2 2 2 4" xfId="1262" xr:uid="{AB2ACF3A-DE3D-4F12-9153-F181AAE1F1C5}"/>
    <cellStyle name="CustomCellsOrange 2 2 2 2 4 2" xfId="2826" xr:uid="{B6E4653D-E9E9-4E3B-8503-B4A00EFE5421}"/>
    <cellStyle name="CustomCellsOrange 2 2 2 2 5" xfId="2078" xr:uid="{246F53D8-BDA4-40DD-B8B8-53D387BC4C5B}"/>
    <cellStyle name="CustomCellsOrange 2 2 3" xfId="690" xr:uid="{03C2B062-60D1-40C0-B56F-2C39C3C7C77B}"/>
    <cellStyle name="CustomCellsOrange 2 2 3 2" xfId="905" xr:uid="{9384D55A-F94A-4527-AB56-BDAD4B8FB517}"/>
    <cellStyle name="CustomCellsOrange 2 2 3 2 2" xfId="1618" xr:uid="{69BEE11F-BA24-4F76-92D9-0885D85F40EF}"/>
    <cellStyle name="CustomCellsOrange 2 2 3 2 2 2" xfId="3182" xr:uid="{FA5BBB8B-14C9-4C5B-AA33-5FE670047897}"/>
    <cellStyle name="CustomCellsOrange 2 2 3 2 3" xfId="1890" xr:uid="{6AAEFA4F-D5F6-43A3-9F70-F66F61873922}"/>
    <cellStyle name="CustomCellsOrange 2 2 3 2 3 2" xfId="3432" xr:uid="{08323A3F-A320-4CB9-91F4-D9FFD9249F27}"/>
    <cellStyle name="CustomCellsOrange 2 2 3 2 4" xfId="2268" xr:uid="{F46F45B8-7471-44F6-B7E2-F60C518EB414}"/>
    <cellStyle name="CustomCellsOrange 2 2 3 3" xfId="1410" xr:uid="{55DE88E6-F0BC-4A27-ACA0-81244E53DBDE}"/>
    <cellStyle name="CustomCellsOrange 2 2 3 3 2" xfId="2974" xr:uid="{714C549D-A84B-429C-907C-52496C953F2F}"/>
    <cellStyle name="CustomCellsOrange 2 2 3 4" xfId="1756" xr:uid="{79665B93-5293-4C4A-910C-A6216B696E6C}"/>
    <cellStyle name="CustomCellsOrange 2 2 3 4 2" xfId="3313" xr:uid="{ABA4C766-C1C9-4F9E-A965-4993C8FC1613}"/>
    <cellStyle name="CustomCellsOrange 2 2 3 5" xfId="2062" xr:uid="{9C3710C1-DC5E-4318-A1FC-FBA1D3EA0AA1}"/>
    <cellStyle name="CustomCellsOrange 2 2 4" xfId="608" xr:uid="{5C03E980-9BA7-47A0-B77A-5F66A1456ACC}"/>
    <cellStyle name="CustomCellsOrange 2 2 4 2" xfId="823" xr:uid="{0F5C747A-0755-4DC6-90CE-2969D2131389}"/>
    <cellStyle name="CustomCellsOrange 2 2 4 2 2" xfId="1536" xr:uid="{372A5979-2F89-4F70-B35A-C1394CB53FFB}"/>
    <cellStyle name="CustomCellsOrange 2 2 4 2 2 2" xfId="3100" xr:uid="{1381C743-2B0A-4BDA-B3C7-BD7B6946928C}"/>
    <cellStyle name="CustomCellsOrange 2 2 4 2 3" xfId="1666" xr:uid="{560DA2D9-C91E-4539-AA11-348B6B934308}"/>
    <cellStyle name="CustomCellsOrange 2 2 4 2 3 2" xfId="3229" xr:uid="{57646851-DD09-4A9A-A112-CCBB1D03E55F}"/>
    <cellStyle name="CustomCellsOrange 2 2 4 2 4" xfId="2186" xr:uid="{A562E128-502D-40C4-9287-91CA8167A6A8}"/>
    <cellStyle name="CustomCellsOrange 2 2 4 3" xfId="1328" xr:uid="{38E29065-CAB0-46F6-B338-25FE8D542946}"/>
    <cellStyle name="CustomCellsOrange 2 2 4 3 2" xfId="2892" xr:uid="{79E5ECA2-5CB8-441C-8450-CB499CC762DE}"/>
    <cellStyle name="CustomCellsOrange 2 2 4 4" xfId="1699" xr:uid="{6C34DF0A-E18F-4FDF-A79E-BDFC79074816}"/>
    <cellStyle name="CustomCellsOrange 2 2 4 4 2" xfId="3259" xr:uid="{4653877E-36BE-4282-8FFE-A35CC7F2E5C9}"/>
    <cellStyle name="CustomCellsOrange 2 2 4 5" xfId="1980" xr:uid="{21A904B6-00E4-4AAC-A0D0-EC765FDFF1CF}"/>
    <cellStyle name="CustomCellsOrange 2 2 5" xfId="709" xr:uid="{344C5CFD-3C8F-4C8B-B895-23D57115F034}"/>
    <cellStyle name="CustomCellsOrange 2 2 5 2" xfId="923" xr:uid="{EACB5CF7-FA74-4AF5-9EEC-68453CE742B7}"/>
    <cellStyle name="CustomCellsOrange 2 2 5 2 2" xfId="1636" xr:uid="{60A9CDE7-F9D9-4D58-B9C0-0954A872BE41}"/>
    <cellStyle name="CustomCellsOrange 2 2 5 2 2 2" xfId="3200" xr:uid="{2098BE82-4DD2-40C7-A7A1-B0EA10B3C31B}"/>
    <cellStyle name="CustomCellsOrange 2 2 5 2 3" xfId="1908" xr:uid="{E28CD483-3A94-44A6-A9FF-ACA2CF02BC24}"/>
    <cellStyle name="CustomCellsOrange 2 2 5 2 3 2" xfId="3450" xr:uid="{B211060C-33CD-4F90-99C9-F6ADE9DEF6C7}"/>
    <cellStyle name="CustomCellsOrange 2 2 5 2 4" xfId="2286" xr:uid="{0A0E7BCE-7881-4AE9-8CDE-485BA57B4654}"/>
    <cellStyle name="CustomCellsOrange 2 2 5 3" xfId="1429" xr:uid="{DDC05A8D-A728-4736-BA56-9CE140CB9C9D}"/>
    <cellStyle name="CustomCellsOrange 2 2 5 3 2" xfId="2993" xr:uid="{0407C2C0-3353-4D3A-859A-3B5CCDFFAD52}"/>
    <cellStyle name="CustomCellsOrange 2 2 5 4" xfId="1767" xr:uid="{BB85FEAA-C171-4693-ACBD-BA8332538858}"/>
    <cellStyle name="CustomCellsOrange 2 2 5 4 2" xfId="3322" xr:uid="{267615AE-4801-4914-BF51-929CC1873D36}"/>
    <cellStyle name="CustomCellsOrange 2 2 5 5" xfId="2080" xr:uid="{E8F101E5-2DFC-44F2-B7E3-B3270493E073}"/>
    <cellStyle name="CustomCellsOrange 2 2 6" xfId="1223" xr:uid="{2F578B6E-2DF3-4DD8-A57F-BA6FE79FCC76}"/>
    <cellStyle name="CustomCellsOrange 2 2 6 2" xfId="2790" xr:uid="{7A889105-F41B-474B-A230-F57924B306BF}"/>
    <cellStyle name="CustomCellsOrange 2 2 7" xfId="1048" xr:uid="{F9FF5830-3F54-4EA0-8E72-8EC2C3C71EA0}"/>
    <cellStyle name="CustomCellsOrange 2 2 7 2" xfId="2618" xr:uid="{02F5D1B3-FC48-4816-B9CB-24B612AC6778}"/>
    <cellStyle name="CustomCellsOrange 2 2 8" xfId="985" xr:uid="{8A91521F-D246-4ACD-AD5D-242570A581B8}"/>
    <cellStyle name="CustomCellsOrange 3" xfId="306" xr:uid="{411C816E-047C-4B4C-BB12-E408A3F652AA}"/>
    <cellStyle name="CustomCellsOrange 3 2" xfId="645" xr:uid="{BA522192-9952-4D75-91FF-A591C0E25512}"/>
    <cellStyle name="CustomCellsOrange 3 2 2" xfId="860" xr:uid="{4C8CCE8D-2ACC-4BCB-8073-9E4CA2445AAF}"/>
    <cellStyle name="CustomCellsOrange 3 2 2 2" xfId="1573" xr:uid="{2E4661B0-D52B-48BA-9B38-445910D27ECA}"/>
    <cellStyle name="CustomCellsOrange 3 2 2 2 2" xfId="3137" xr:uid="{CE140512-C7A4-48BE-822E-A5AA47BF100F}"/>
    <cellStyle name="CustomCellsOrange 3 2 2 3" xfId="1062" xr:uid="{CE33E548-A7EF-46D7-8CC6-FD570E6BA194}"/>
    <cellStyle name="CustomCellsOrange 3 2 2 3 2" xfId="2631" xr:uid="{41EE6967-F83D-484C-9F8A-435FAE3B5C5C}"/>
    <cellStyle name="CustomCellsOrange 3 2 2 4" xfId="2223" xr:uid="{AA201C0D-BE79-4A36-8BB5-9E291C7EBE41}"/>
    <cellStyle name="CustomCellsOrange 3 2 3" xfId="1365" xr:uid="{06BF508D-A378-451C-A03C-8E4BB861D91D}"/>
    <cellStyle name="CustomCellsOrange 3 2 3 2" xfId="2929" xr:uid="{1B90573D-3B27-4859-9FBC-9EDB243A10DA}"/>
    <cellStyle name="CustomCellsOrange 3 2 4" xfId="1187" xr:uid="{1C1C27AB-F407-480F-A8F7-D4EA5AABCA2F}"/>
    <cellStyle name="CustomCellsOrange 3 2 4 2" xfId="2755" xr:uid="{512F9036-E0ED-44A4-8094-2C3788B43B0E}"/>
    <cellStyle name="CustomCellsOrange 3 2 5" xfId="2017" xr:uid="{EEC4B1F0-EF5E-4206-BF98-14866F6E4FA5}"/>
    <cellStyle name="CustomCellsOrange 3 3" xfId="578" xr:uid="{E47B54A2-0402-4577-AD90-C72F39F56CB3}"/>
    <cellStyle name="CustomCellsOrange 3 3 2" xfId="793" xr:uid="{1CEAE20B-87C8-478A-AF82-99D9A2EB6635}"/>
    <cellStyle name="CustomCellsOrange 3 3 2 2" xfId="1506" xr:uid="{8521DB22-EF7F-4F47-B683-AAFE446C81EE}"/>
    <cellStyle name="CustomCellsOrange 3 3 2 2 2" xfId="3070" xr:uid="{028C8D47-3BB1-4588-8E00-48FEF58710D9}"/>
    <cellStyle name="CustomCellsOrange 3 3 2 3" xfId="1052" xr:uid="{2C776393-2760-4D6E-B398-5432D45B78B3}"/>
    <cellStyle name="CustomCellsOrange 3 3 2 3 2" xfId="2622" xr:uid="{203878A2-033B-450A-A30C-40EEC25BBE63}"/>
    <cellStyle name="CustomCellsOrange 3 3 2 4" xfId="2156" xr:uid="{BF4580E0-5FC3-4443-9332-DA98BF29257E}"/>
    <cellStyle name="CustomCellsOrange 3 3 3" xfId="1298" xr:uid="{A34286FD-AD24-41C4-8AB6-8ADEEF30DBC5}"/>
    <cellStyle name="CustomCellsOrange 3 3 3 2" xfId="2862" xr:uid="{4D3CBFB2-5F65-423C-9083-57F7BDAAD6D0}"/>
    <cellStyle name="CustomCellsOrange 3 3 4" xfId="1009" xr:uid="{59099FDA-750E-468E-A650-E42AB76F6D8A}"/>
    <cellStyle name="CustomCellsOrange 3 3 4 2" xfId="2580" xr:uid="{BECBB67A-8CAC-4F49-B10A-3BA33268264A}"/>
    <cellStyle name="CustomCellsOrange 3 3 5" xfId="1950" xr:uid="{F5A5DF85-18B4-4A18-9653-A3D8D844316B}"/>
    <cellStyle name="CustomCellsOrange 3 4" xfId="591" xr:uid="{136778C3-093E-4F20-8E41-1047CE26B5CC}"/>
    <cellStyle name="CustomCellsOrange 3 4 2" xfId="806" xr:uid="{02093D78-7BBB-464E-AFC0-429CEECF2D06}"/>
    <cellStyle name="CustomCellsOrange 3 4 2 2" xfId="1519" xr:uid="{331C1127-879B-4D74-8794-2E6D71678F4A}"/>
    <cellStyle name="CustomCellsOrange 3 4 2 2 2" xfId="3083" xr:uid="{091B64EA-4361-4A83-A85A-F97D62C25F14}"/>
    <cellStyle name="CustomCellsOrange 3 4 2 3" xfId="1041" xr:uid="{81C8AEBC-A812-40FC-B608-1D3A0D610029}"/>
    <cellStyle name="CustomCellsOrange 3 4 2 3 2" xfId="2611" xr:uid="{433E439E-5B95-496C-8943-3729122D386F}"/>
    <cellStyle name="CustomCellsOrange 3 4 2 4" xfId="2169" xr:uid="{42739A41-E9D2-4033-B743-8C33B612F463}"/>
    <cellStyle name="CustomCellsOrange 3 4 3" xfId="1311" xr:uid="{877AE66B-D51D-4AEF-8948-643CE2E6A2E3}"/>
    <cellStyle name="CustomCellsOrange 3 4 3 2" xfId="2875" xr:uid="{17FA0A77-C79B-4C36-BCBB-DF8129573719}"/>
    <cellStyle name="CustomCellsOrange 3 4 4" xfId="1733" xr:uid="{BFC21101-654F-4F19-B317-E14BECAB40D8}"/>
    <cellStyle name="CustomCellsOrange 3 4 4 2" xfId="3291" xr:uid="{7838E051-B5A0-48A8-9E15-5AD70219FE2E}"/>
    <cellStyle name="CustomCellsOrange 3 4 5" xfId="1963" xr:uid="{0A2CBC4B-D949-4C01-B6B0-3769B3B36EC2}"/>
    <cellStyle name="CustomCellsOrange 3 5" xfId="731" xr:uid="{43C95B11-EEDC-407C-8B68-E9310B716A84}"/>
    <cellStyle name="CustomCellsOrange 3 6" xfId="1103" xr:uid="{751AE82F-7EA1-4CBF-976E-BDDB401B1B90}"/>
    <cellStyle name="CustomCellsOrange 3 6 2" xfId="2671" xr:uid="{EA7C713C-A79B-487E-8D5C-B4AE9921EB01}"/>
    <cellStyle name="CustomCellsOrange 3 7" xfId="1832" xr:uid="{4B5A2614-CD81-45E9-86B8-DF904E31E0E5}"/>
    <cellStyle name="CustomCellsOrange 3 7 2" xfId="3381" xr:uid="{26DB5B27-044D-4781-B7EF-9F6620FC6593}"/>
    <cellStyle name="CustomCellsOrange 3 8" xfId="1253" xr:uid="{AA2731B3-BA6E-432F-9B84-6A4709968FD5}"/>
    <cellStyle name="CustomizationCells" xfId="15" xr:uid="{00000000-0005-0000-0000-000007000000}"/>
    <cellStyle name="CustomizationCells 2" xfId="449" xr:uid="{76C7FC44-804E-4829-95D7-60B4029CF496}"/>
    <cellStyle name="CustomizationCells 2 2" xfId="472" xr:uid="{FD9F8CD3-A928-4D48-B69D-7F6324E6796A}"/>
    <cellStyle name="CustomizationCells 2 2 2" xfId="542" xr:uid="{77A10C67-7A23-487A-AE30-F6CD071ACEB1}"/>
    <cellStyle name="CustomizationCells 2 2 2 2" xfId="708" xr:uid="{CD23153D-EE83-4ACC-9A22-C93243BF55F4}"/>
    <cellStyle name="CustomizationCells 2 2 2 2 2" xfId="922" xr:uid="{099E4BAB-E385-40EB-B92A-70C7CED43975}"/>
    <cellStyle name="CustomizationCells 2 2 2 2 2 2" xfId="1635" xr:uid="{30705B04-227C-44AB-B05A-C72303CB6ADD}"/>
    <cellStyle name="CustomizationCells 2 2 2 2 2 2 2" xfId="3199" xr:uid="{5447743D-9C12-44FD-82F9-18E100FE5005}"/>
    <cellStyle name="CustomizationCells 2 2 2 2 2 3" xfId="1907" xr:uid="{FB0B32D6-9EEB-4B40-A70F-A067B135D18F}"/>
    <cellStyle name="CustomizationCells 2 2 2 2 2 3 2" xfId="3449" xr:uid="{616A0FC3-4699-4D19-AC4D-3FC2667D6D6E}"/>
    <cellStyle name="CustomizationCells 2 2 2 2 2 4" xfId="2285" xr:uid="{66DE6F77-B920-4D3C-991F-78904ACFACBE}"/>
    <cellStyle name="CustomizationCells 2 2 2 2 3" xfId="1428" xr:uid="{452359DA-6367-4A37-BF82-B57DB69E4F15}"/>
    <cellStyle name="CustomizationCells 2 2 2 2 3 2" xfId="2992" xr:uid="{2A4BE257-4CC3-4FE9-AF17-E2DAF8A6D686}"/>
    <cellStyle name="CustomizationCells 2 2 2 2 4" xfId="1219" xr:uid="{5017526D-2052-4B5A-98FC-DE86C3AEBB71}"/>
    <cellStyle name="CustomizationCells 2 2 2 2 4 2" xfId="2786" xr:uid="{4168DE5D-DD2E-471B-9744-CCA73948A9BB}"/>
    <cellStyle name="CustomizationCells 2 2 2 2 5" xfId="2079" xr:uid="{166B99D6-961E-4BA0-B95F-12D6E9B72B66}"/>
    <cellStyle name="CustomizationCells 2 2 3" xfId="691" xr:uid="{884A754D-435E-41EB-A4FB-1EC35D240608}"/>
    <cellStyle name="CustomizationCells 2 2 3 2" xfId="906" xr:uid="{0FB768A6-0F13-4B9E-B44C-672D0B2242AD}"/>
    <cellStyle name="CustomizationCells 2 2 3 2 2" xfId="1619" xr:uid="{740622D6-BA1B-41A1-AEA5-2F082F22B2A3}"/>
    <cellStyle name="CustomizationCells 2 2 3 2 2 2" xfId="3183" xr:uid="{28E7AE8C-0111-4A25-8109-AF63E51E92F8}"/>
    <cellStyle name="CustomizationCells 2 2 3 2 3" xfId="1891" xr:uid="{6183C958-5983-4358-B95C-91E1DA61EB5D}"/>
    <cellStyle name="CustomizationCells 2 2 3 2 3 2" xfId="3433" xr:uid="{B818FB88-92FC-402C-AA95-854450491810}"/>
    <cellStyle name="CustomizationCells 2 2 3 2 4" xfId="2269" xr:uid="{8351CEF9-FBC1-4609-A8A9-9CCC292C9B07}"/>
    <cellStyle name="CustomizationCells 2 2 3 3" xfId="1411" xr:uid="{7A5741D6-CBA3-44C1-868D-158BA06D606F}"/>
    <cellStyle name="CustomizationCells 2 2 3 3 2" xfId="2975" xr:uid="{56424663-1C15-48DA-A892-DDC8FF907A1C}"/>
    <cellStyle name="CustomizationCells 2 2 3 4" xfId="1146" xr:uid="{9C835068-28FA-46E1-A7C3-6B456E72C033}"/>
    <cellStyle name="CustomizationCells 2 2 3 4 2" xfId="2714" xr:uid="{0B17A946-12DF-4BFD-A403-9857F620530C}"/>
    <cellStyle name="CustomizationCells 2 2 3 5" xfId="2063" xr:uid="{5D6040D1-2749-4F04-8C5A-AF3C96B87E43}"/>
    <cellStyle name="CustomizationCells 2 2 4" xfId="554" xr:uid="{4D8E8180-6959-44F3-B383-0ACDC7672DB2}"/>
    <cellStyle name="CustomizationCells 2 2 4 2" xfId="769" xr:uid="{A0E15D98-3A29-4BD4-A771-FB38A03E0BE8}"/>
    <cellStyle name="CustomizationCells 2 2 4 2 2" xfId="1482" xr:uid="{CD3E8AEC-1C10-4ED2-85AC-229129D91696}"/>
    <cellStyle name="CustomizationCells 2 2 4 2 2 2" xfId="3046" xr:uid="{8FA9A115-B51F-4810-BC2C-4160E2376C43}"/>
    <cellStyle name="CustomizationCells 2 2 4 2 3" xfId="1029" xr:uid="{94984A09-BF13-4AA4-A85D-3B580C0BD78B}"/>
    <cellStyle name="CustomizationCells 2 2 4 2 3 2" xfId="2600" xr:uid="{BC0CACA5-2331-4063-BB4B-4368373F4092}"/>
    <cellStyle name="CustomizationCells 2 2 4 2 4" xfId="2132" xr:uid="{7C0B0596-2A97-4E18-AE85-DCECC2928077}"/>
    <cellStyle name="CustomizationCells 2 2 4 3" xfId="1274" xr:uid="{AD4AB5ED-5350-48FE-9D79-10D6781E27E9}"/>
    <cellStyle name="CustomizationCells 2 2 4 3 2" xfId="2838" xr:uid="{8A6C4E5F-1C05-4997-BF56-E1F76E48C4D4}"/>
    <cellStyle name="CustomizationCells 2 2 4 4" xfId="1018" xr:uid="{EC0E5E35-78AF-428C-975B-3BF10DCA9FD8}"/>
    <cellStyle name="CustomizationCells 2 2 4 4 2" xfId="2589" xr:uid="{96CED824-CD99-4590-A163-FCC4F6282316}"/>
    <cellStyle name="CustomizationCells 2 2 4 5" xfId="1926" xr:uid="{F657DCD7-704C-4292-BE18-639D9F37A90F}"/>
    <cellStyle name="CustomizationCells 2 2 5" xfId="710" xr:uid="{4B94BCE0-47BB-40A7-8C4E-B2716A2CAC95}"/>
    <cellStyle name="CustomizationCells 2 2 5 2" xfId="924" xr:uid="{9FFC34B4-C6F1-4476-A355-4C3B5249EE09}"/>
    <cellStyle name="CustomizationCells 2 2 5 2 2" xfId="2504" xr:uid="{8F36776B-2846-4760-9E2A-827F7283919B}"/>
    <cellStyle name="CustomizationCells 2 2 5 3" xfId="1430" xr:uid="{2DDA9891-53EA-45C3-81C7-8A25CE394629}"/>
    <cellStyle name="CustomizationCells 2 2 5 3 2" xfId="2994" xr:uid="{21959D45-46CB-4DE5-94CA-61E7FDCA9EEC}"/>
    <cellStyle name="CustomizationCells 2 2 5 4" xfId="1684" xr:uid="{8F4B4369-7A43-4A2B-914A-B58D110870DA}"/>
    <cellStyle name="CustomizationCells 2 2 5 4 2" xfId="3245" xr:uid="{A0BF66B0-CF20-4A39-983A-487F9BC9A66D}"/>
    <cellStyle name="CustomizationCells 2 2 5 5" xfId="2081" xr:uid="{A9F95BAC-5492-4DE2-A2C2-D7A49C6A80A2}"/>
    <cellStyle name="CustomizationCells 2 2 6" xfId="1224" xr:uid="{1FA2EF5B-BDB2-4CF4-B40F-1A4537614B3F}"/>
    <cellStyle name="CustomizationCells 2 2 6 2" xfId="2791" xr:uid="{625D48FE-3237-4085-8822-EA4C7CC0A675}"/>
    <cellStyle name="CustomizationCells 2 2 7" xfId="1696" xr:uid="{34A925FC-7445-442B-A2EB-05402A658500}"/>
    <cellStyle name="CustomizationCells 2 2 7 2" xfId="3256" xr:uid="{72ADD73A-1CE9-4DBE-9E15-248C9DEC0116}"/>
    <cellStyle name="CustomizationCells 2 2 8" xfId="1781" xr:uid="{D475A28F-99E5-4D2A-A5BC-4D8A8CA797EB}"/>
    <cellStyle name="CustomizationCells 3" xfId="307" xr:uid="{6BAB25F7-D23D-4B07-A424-59F23005346E}"/>
    <cellStyle name="CustomizationCells 3 2" xfId="646" xr:uid="{062041AE-F085-4411-8ADD-655B25F66F3E}"/>
    <cellStyle name="CustomizationCells 3 2 2" xfId="861" xr:uid="{870310B6-E2C8-4B66-A93E-3F22A5853571}"/>
    <cellStyle name="CustomizationCells 3 2 2 2" xfId="1574" xr:uid="{DF881EBE-3D04-42EA-BCE9-4AB20658BEA8}"/>
    <cellStyle name="CustomizationCells 3 2 2 2 2" xfId="3138" xr:uid="{41A1809A-2E84-452D-8AEE-99725B6678D3}"/>
    <cellStyle name="CustomizationCells 3 2 2 3" xfId="1065" xr:uid="{80EA2534-1F02-421A-83E4-0265269BE447}"/>
    <cellStyle name="CustomizationCells 3 2 2 3 2" xfId="2634" xr:uid="{4C775893-88CF-4D5B-ACDE-08EE931FD34D}"/>
    <cellStyle name="CustomizationCells 3 2 2 4" xfId="2224" xr:uid="{AA9E26DD-C6E0-412C-884A-7FEA9C846738}"/>
    <cellStyle name="CustomizationCells 3 2 3" xfId="1366" xr:uid="{073A8689-86EA-4A56-9EB2-318980A1B024}"/>
    <cellStyle name="CustomizationCells 3 2 3 2" xfId="2930" xr:uid="{7CAB42F9-4F5E-41E2-AE04-7C8EFA978D11}"/>
    <cellStyle name="CustomizationCells 3 2 4" xfId="25" xr:uid="{8295119A-6EE7-47AF-BEDE-3C16B5089EA7}"/>
    <cellStyle name="CustomizationCells 3 2 4 2" xfId="2309" xr:uid="{C219985D-846D-4A1D-B7B6-83B590E049DA}"/>
    <cellStyle name="CustomizationCells 3 2 5" xfId="2018" xr:uid="{6548E8FA-2AC2-43F7-A2DA-5406FF57AFBB}"/>
    <cellStyle name="CustomizationCells 3 3" xfId="673" xr:uid="{5DC16D22-ABBA-4BB9-AAD5-111B0B6DB344}"/>
    <cellStyle name="CustomizationCells 3 3 2" xfId="888" xr:uid="{7C14E5BD-7401-4695-9C6F-E911AD77ED84}"/>
    <cellStyle name="CustomizationCells 3 3 2 2" xfId="1601" xr:uid="{CAFA3364-3243-4796-8FDE-D0B400C48D3C}"/>
    <cellStyle name="CustomizationCells 3 3 2 2 2" xfId="3165" xr:uid="{AE16E3E9-E2E9-42FF-99A6-74B97D7301EF}"/>
    <cellStyle name="CustomizationCells 3 3 2 3" xfId="925" xr:uid="{AA906F1F-6881-4229-8DAC-8EC315CB8060}"/>
    <cellStyle name="CustomizationCells 3 3 2 3 2" xfId="2505" xr:uid="{06E881BC-942F-4381-B079-E864FFAC9246}"/>
    <cellStyle name="CustomizationCells 3 3 2 4" xfId="2251" xr:uid="{EFA3A520-4A9F-4168-8131-08A6B126AA9F}"/>
    <cellStyle name="CustomizationCells 3 3 3" xfId="1393" xr:uid="{52BA3711-D659-4A65-8A38-4465E7880943}"/>
    <cellStyle name="CustomizationCells 3 3 3 2" xfId="2957" xr:uid="{04CE13D3-A0C7-49E2-9093-6B225094E77B}"/>
    <cellStyle name="CustomizationCells 3 3 4" xfId="1689" xr:uid="{AB187B44-1F67-4AF9-8015-659E5BDD8A5A}"/>
    <cellStyle name="CustomizationCells 3 3 4 2" xfId="3250" xr:uid="{12E8847F-56CF-4776-9766-401666FE55AC}"/>
    <cellStyle name="CustomizationCells 3 3 5" xfId="2045" xr:uid="{AA42CF44-3FC6-4F8E-8E27-E4699AC218AD}"/>
    <cellStyle name="CustomizationCells 3 4" xfId="593" xr:uid="{5400784D-98BC-46B2-A814-06F6092F6773}"/>
    <cellStyle name="CustomizationCells 3 4 2" xfId="808" xr:uid="{F4C705DA-A966-4D3C-B74A-388B3F9CD418}"/>
    <cellStyle name="CustomizationCells 3 4 2 2" xfId="1521" xr:uid="{7206D4E0-9DD5-4812-A9B0-34C2EFC6B0AE}"/>
    <cellStyle name="CustomizationCells 3 4 2 2 2" xfId="3085" xr:uid="{C55B7D95-5C45-4920-AC58-0D0936611303}"/>
    <cellStyle name="CustomizationCells 3 4 2 3" xfId="1039" xr:uid="{A88A6320-5E55-43FE-84D1-CD6393060E7A}"/>
    <cellStyle name="CustomizationCells 3 4 2 3 2" xfId="2609" xr:uid="{143EA44F-B533-491E-BE91-9C53061EB93C}"/>
    <cellStyle name="CustomizationCells 3 4 2 4" xfId="2171" xr:uid="{6F8159BA-6C3C-42B0-A6AF-33509DA78DEC}"/>
    <cellStyle name="CustomizationCells 3 4 3" xfId="1313" xr:uid="{5AAF8008-B46F-4E55-8756-68ECF318C818}"/>
    <cellStyle name="CustomizationCells 3 4 3 2" xfId="2877" xr:uid="{4118F1CC-09C6-46FE-92D4-4E5E458A47DD}"/>
    <cellStyle name="CustomizationCells 3 4 4" xfId="1083" xr:uid="{F86D0906-0ADD-4063-B9F4-FF344D050594}"/>
    <cellStyle name="CustomizationCells 3 4 4 2" xfId="2651" xr:uid="{52EA8198-C743-47D6-B5A7-4A29A80119EF}"/>
    <cellStyle name="CustomizationCells 3 4 5" xfId="1965" xr:uid="{9559E94D-108A-4626-8D7F-6356641E17B6}"/>
    <cellStyle name="CustomizationCells 3 5" xfId="732" xr:uid="{E843A5F8-1FBA-463B-B3FC-5EA5148EDC88}"/>
    <cellStyle name="CustomizationCells 3 6" xfId="1104" xr:uid="{A2AEDDE9-C24F-4B0E-95A1-1AA80936BC37}"/>
    <cellStyle name="CustomizationCells 3 6 2" xfId="2672" xr:uid="{2C5C0090-90F6-47A5-BB1D-DAF2133A4186}"/>
    <cellStyle name="CustomizationCells 3 7" xfId="1766" xr:uid="{CA7E4C1B-3A9E-4D85-9E9E-A87833AD5B5E}"/>
    <cellStyle name="CustomizationCells 3 7 2" xfId="3321" xr:uid="{EBAB8C18-20C9-4F21-A04C-7F175D114079}"/>
    <cellStyle name="CustomizationCells 3 8" xfId="1731" xr:uid="{3F34BCBF-4D17-4460-A2E5-F1DD28615959}"/>
    <cellStyle name="CustomizationCells 4" xfId="104" xr:uid="{313B86C6-BF96-483C-BB83-08DD249A8177}"/>
    <cellStyle name="CustomizationGreenCells" xfId="167" xr:uid="{2A1B8315-FF81-4509-8298-2DD11E2D40F1}"/>
    <cellStyle name="CustomizationGreenCells 2" xfId="450" xr:uid="{3FFBB354-6323-4CA9-93E3-3AD2C2FB5352}"/>
    <cellStyle name="CustomizationGreenCells 3" xfId="308" xr:uid="{64C2A0D3-97C4-40E1-BCCC-53FAE7D716A3}"/>
    <cellStyle name="CustomizationGreenCells 3 2" xfId="647" xr:uid="{C69B7D8D-C4FE-45FD-A068-25E9B870E8D6}"/>
    <cellStyle name="CustomizationGreenCells 3 2 2" xfId="862" xr:uid="{2AA3FA68-CED5-43A6-A379-11CD34D94197}"/>
    <cellStyle name="CustomizationGreenCells 3 2 2 2" xfId="1575" xr:uid="{5D7793A1-7B31-437E-8043-FC27B703B312}"/>
    <cellStyle name="CustomizationGreenCells 3 2 2 2 2" xfId="3139" xr:uid="{5B3E68DB-AAFB-47F4-9994-27CD253FD51E}"/>
    <cellStyle name="CustomizationGreenCells 3 2 2 3" xfId="1821" xr:uid="{4A9AD5EE-BE8F-4307-8F33-4BBB5AAE6C1C}"/>
    <cellStyle name="CustomizationGreenCells 3 2 2 3 2" xfId="3370" xr:uid="{F88F7516-A354-490A-8B74-321B3EEE0024}"/>
    <cellStyle name="CustomizationGreenCells 3 2 2 4" xfId="2225" xr:uid="{552B0FAD-4474-4E03-B64A-AF669B3F3E35}"/>
    <cellStyle name="CustomizationGreenCells 3 2 3" xfId="1367" xr:uid="{76FEA897-BF2D-42E8-9F9C-0BAE71929702}"/>
    <cellStyle name="CustomizationGreenCells 3 2 3 2" xfId="2931" xr:uid="{A117B343-9286-4FD9-8E2F-E4CE7315DE23}"/>
    <cellStyle name="CustomizationGreenCells 3 2 4" xfId="994" xr:uid="{173FC676-1A06-4CD2-AB2E-19EAA126587E}"/>
    <cellStyle name="CustomizationGreenCells 3 2 4 2" xfId="2566" xr:uid="{17D8DE4E-34F3-4C74-83FF-535324906D5A}"/>
    <cellStyle name="CustomizationGreenCells 3 2 5" xfId="2019" xr:uid="{2FDE4CB0-7611-4A38-8471-F4573ED16663}"/>
    <cellStyle name="CustomizationGreenCells 3 3" xfId="617" xr:uid="{05CB072C-1D50-44A8-8CA5-B63EB86F02B6}"/>
    <cellStyle name="CustomizationGreenCells 3 3 2" xfId="832" xr:uid="{3BF55559-6CD5-493C-A749-EB701C57325D}"/>
    <cellStyle name="CustomizationGreenCells 3 3 2 2" xfId="1545" xr:uid="{8139E202-BC76-4F99-BEA2-E2684424EB06}"/>
    <cellStyle name="CustomizationGreenCells 3 3 2 2 2" xfId="3109" xr:uid="{638AD087-DC91-49B4-93A7-6FA7A7A99A5D}"/>
    <cellStyle name="CustomizationGreenCells 3 3 2 3" xfId="1816" xr:uid="{D97040C8-2B97-4D2C-86CD-441790D9DF27}"/>
    <cellStyle name="CustomizationGreenCells 3 3 2 3 2" xfId="3365" xr:uid="{834DD425-527E-4FF1-8FCC-927DC40DA66F}"/>
    <cellStyle name="CustomizationGreenCells 3 3 2 4" xfId="2195" xr:uid="{6B5CC220-91BE-4BF6-BC99-EB3AFFB64A1E}"/>
    <cellStyle name="CustomizationGreenCells 3 3 3" xfId="1337" xr:uid="{53491117-5BBC-4EBF-AB74-861FE846078F}"/>
    <cellStyle name="CustomizationGreenCells 3 3 3 2" xfId="2901" xr:uid="{659F8CCA-3EB5-4723-B11A-0964739CD33B}"/>
    <cellStyle name="CustomizationGreenCells 3 3 4" xfId="1008" xr:uid="{227057FC-B3D4-42E6-8910-A5DB7A709750}"/>
    <cellStyle name="CustomizationGreenCells 3 3 4 2" xfId="2579" xr:uid="{D3E9AD13-3E0B-44A1-B5DA-81233A5D69EB}"/>
    <cellStyle name="CustomizationGreenCells 3 3 5" xfId="1989" xr:uid="{39CEA75A-AE14-4782-9049-67F487D93223}"/>
    <cellStyle name="CustomizationGreenCells 3 4" xfId="550" xr:uid="{E07817C3-19E5-4551-B817-02E27F9D2E19}"/>
    <cellStyle name="CustomizationGreenCells 3 4 2" xfId="765" xr:uid="{AF56710D-282A-41E7-806C-615A9D057388}"/>
    <cellStyle name="CustomizationGreenCells 3 4 2 2" xfId="1478" xr:uid="{3C81B3CA-BB5D-45E6-A9B9-1C101D3DEBB1}"/>
    <cellStyle name="CustomizationGreenCells 3 4 2 2 2" xfId="3042" xr:uid="{AC90F624-C71F-4453-A9A1-098DD31CA121}"/>
    <cellStyle name="CustomizationGreenCells 3 4 2 3" xfId="1073" xr:uid="{C96FFC2C-C126-4706-AFCA-CFA9B158C629}"/>
    <cellStyle name="CustomizationGreenCells 3 4 2 3 2" xfId="2641" xr:uid="{92247BF3-87AF-430F-BB1F-9DD40EAE8A8B}"/>
    <cellStyle name="CustomizationGreenCells 3 4 2 4" xfId="2128" xr:uid="{CACBB44F-92A4-482C-98F8-110B7BA3A44B}"/>
    <cellStyle name="CustomizationGreenCells 3 4 3" xfId="1270" xr:uid="{646C3DEB-81A0-4C06-99DD-8CBB20917642}"/>
    <cellStyle name="CustomizationGreenCells 3 4 3 2" xfId="2834" xr:uid="{EF88546F-F565-4B2F-8492-068F30A1521F}"/>
    <cellStyle name="CustomizationGreenCells 3 4 4" xfId="1165" xr:uid="{75D1AED7-145B-4BAA-A1E8-D20447B040D4}"/>
    <cellStyle name="CustomizationGreenCells 3 4 4 2" xfId="2733" xr:uid="{7A647822-8776-4EFA-ADBC-55B01E5AF00C}"/>
    <cellStyle name="CustomizationGreenCells 3 4 5" xfId="1922" xr:uid="{FDF19DD1-EB17-4447-B2E4-1E04727817EE}"/>
    <cellStyle name="CustomizationGreenCells 3 5" xfId="733" xr:uid="{EBCE0618-E77E-4FC6-B88D-7D3474641E8D}"/>
    <cellStyle name="CustomizationGreenCells 3 6" xfId="1105" xr:uid="{9432A9B4-90ED-4776-88E4-4FDB7D3DFC5B}"/>
    <cellStyle name="CustomizationGreenCells 3 6 2" xfId="2673" xr:uid="{C25220AD-9040-4157-AF5C-635883B78C54}"/>
    <cellStyle name="CustomizationGreenCells 3 7" xfId="1675" xr:uid="{A011262C-4199-4569-B142-64188E158C49}"/>
    <cellStyle name="CustomizationGreenCells 3 7 2" xfId="3237" xr:uid="{533F6662-A3DD-45A0-88E9-F9C61EA3BA61}"/>
    <cellStyle name="CustomizationGreenCells 3 8" xfId="1876" xr:uid="{78573644-D06D-45BF-B2E5-B9B3D6976F4E}"/>
    <cellStyle name="DocBox_EmptyRow" xfId="31" xr:uid="{0D28A976-5D12-4EA6-A0E0-D4C80C07956C}"/>
    <cellStyle name="Eingabe" xfId="18" xr:uid="{9DE85779-A836-4C02-BC1B-BD54F7CF547E}"/>
    <cellStyle name="Eingabe 2" xfId="405" xr:uid="{28AF6488-63DC-483D-85B1-F86880598907}"/>
    <cellStyle name="Eingabe 3" xfId="451" xr:uid="{8CD1970E-55BD-4AFD-8E1E-96E55F06B986}"/>
    <cellStyle name="Eingabe 3 2" xfId="687" xr:uid="{085DF4AB-19A7-4CD4-A833-8B8E1447D54E}"/>
    <cellStyle name="Eingabe 3 2 2" xfId="902" xr:uid="{F77E0EF0-37E2-4588-901E-930B2E1EE269}"/>
    <cellStyle name="Eingabe 3 2 2 2" xfId="1615" xr:uid="{4FE3297B-FBBF-476D-9317-EEDE4AE2BEC4}"/>
    <cellStyle name="Eingabe 3 2 2 2 2" xfId="3179" xr:uid="{7E89934F-9BEF-4FED-8AD2-475FF6EF080A}"/>
    <cellStyle name="Eingabe 3 2 2 3" xfId="1887" xr:uid="{10259214-03EF-49EE-9852-255997FD176A}"/>
    <cellStyle name="Eingabe 3 2 2 3 2" xfId="3429" xr:uid="{D4A0BC26-AC96-444A-A737-BD54F06A9C59}"/>
    <cellStyle name="Eingabe 3 2 2 4" xfId="2265" xr:uid="{1CA1A7A8-3E26-45C8-997B-B280BD98468E}"/>
    <cellStyle name="Eingabe 3 2 3" xfId="1407" xr:uid="{DB2531CD-F52C-4D13-8816-02C098D16AA7}"/>
    <cellStyle name="Eingabe 3 2 3 2" xfId="2971" xr:uid="{49E48CFF-DD42-4346-8A48-14211AB1D9B7}"/>
    <cellStyle name="Eingabe 3 2 4" xfId="1817" xr:uid="{5C2943D4-6274-429D-BDF7-61657E5E82A3}"/>
    <cellStyle name="Eingabe 3 2 4 2" xfId="3366" xr:uid="{BD2224EB-0421-48C0-8955-07ED4ECF5126}"/>
    <cellStyle name="Eingabe 3 2 5" xfId="2059" xr:uid="{01BADC80-47CD-44E2-8630-8717305EA41E}"/>
    <cellStyle name="Eingabe 3 3" xfId="676" xr:uid="{09DDE72A-62ED-45A0-BB56-F93E3BB1FA81}"/>
    <cellStyle name="Eingabe 3 3 2" xfId="891" xr:uid="{10ABFD32-841A-4B6D-8B57-25176C875944}"/>
    <cellStyle name="Eingabe 3 3 2 2" xfId="1604" xr:uid="{29EF5051-77C2-4F51-A81E-1F151A62793F}"/>
    <cellStyle name="Eingabe 3 3 2 2 2" xfId="3168" xr:uid="{30278FC0-0017-453B-9847-26B62A943EB0}"/>
    <cellStyle name="Eingabe 3 3 2 3" xfId="1175" xr:uid="{8F9C0645-5432-4AF3-ABD2-82A76B2059F7}"/>
    <cellStyle name="Eingabe 3 3 2 3 2" xfId="2743" xr:uid="{FC693CD9-F15A-4D85-8E94-E8EFC8B5DE9B}"/>
    <cellStyle name="Eingabe 3 3 2 4" xfId="2254" xr:uid="{2663E84D-2D8C-4897-8E20-62A6AE4A0953}"/>
    <cellStyle name="Eingabe 3 3 3" xfId="1396" xr:uid="{4F14EBB2-717D-4B08-8448-4C7E3D313D63}"/>
    <cellStyle name="Eingabe 3 3 3 2" xfId="2960" xr:uid="{BCCBC70C-2DD0-4D07-B076-9AFD6E9B0C34}"/>
    <cellStyle name="Eingabe 3 3 4" xfId="1057" xr:uid="{318884CC-94E0-4427-B8CA-F0B26F64C21B}"/>
    <cellStyle name="Eingabe 3 3 4 2" xfId="2627" xr:uid="{270850C0-1C5D-42F4-BAC3-E3FD08A97370}"/>
    <cellStyle name="Eingabe 3 3 5" xfId="2048" xr:uid="{B13621B6-E4B6-4DC4-ABDE-F2B54B942D5B}"/>
    <cellStyle name="Eingabe 3 4" xfId="567" xr:uid="{5E654C06-72F2-4F8F-AE43-CE950DE869AB}"/>
    <cellStyle name="Eingabe 3 4 2" xfId="782" xr:uid="{E933BDAE-C373-4EB7-9AB9-95C2FCE813F4}"/>
    <cellStyle name="Eingabe 3 4 2 2" xfId="1495" xr:uid="{7F998F58-BDCB-4B74-A820-5430A13EC47D}"/>
    <cellStyle name="Eingabe 3 4 2 2 2" xfId="3059" xr:uid="{79847E88-B8C9-4164-B20B-82DB5249E825}"/>
    <cellStyle name="Eingabe 3 4 2 3" xfId="996" xr:uid="{F25B8C94-568E-4151-8A3C-5A4A8E5EC6DA}"/>
    <cellStyle name="Eingabe 3 4 2 3 2" xfId="2568" xr:uid="{822F2187-C75E-4182-ADA6-6EDDCB120196}"/>
    <cellStyle name="Eingabe 3 4 2 4" xfId="2145" xr:uid="{DF3FCAE5-9121-4830-8A45-1B845264182D}"/>
    <cellStyle name="Eingabe 3 4 3" xfId="1287" xr:uid="{D18AD6B1-175B-44AA-B86B-EBE06B89D2CB}"/>
    <cellStyle name="Eingabe 3 4 3 2" xfId="2851" xr:uid="{D9074A69-CF7E-494B-96F0-96CD9888300B}"/>
    <cellStyle name="Eingabe 3 4 4" xfId="1848" xr:uid="{5766B0E9-477E-45C9-9E35-50D17DC855B3}"/>
    <cellStyle name="Eingabe 3 4 4 2" xfId="3393" xr:uid="{0EF3E272-5F37-47DA-9578-009F84CAA8A3}"/>
    <cellStyle name="Eingabe 3 4 5" xfId="1939" xr:uid="{187BB9FC-177E-4109-8D17-DA24941EF378}"/>
    <cellStyle name="Eingabe 3 5" xfId="750" xr:uid="{7D7F7524-E7B4-4195-9E4C-D6403A418D68}"/>
    <cellStyle name="Eingabe 3 5 2" xfId="1463" xr:uid="{C9C42825-579B-4660-B7BE-8F333BDAEA81}"/>
    <cellStyle name="Eingabe 3 5 2 2" xfId="3027" xr:uid="{FB435C22-1169-428B-9036-BF659CEB2791}"/>
    <cellStyle name="Eingabe 3 5 3" xfId="1762" xr:uid="{DB99A11B-DB2A-40CB-BA07-B250D64A0E73}"/>
    <cellStyle name="Eingabe 3 5 3 2" xfId="3319" xr:uid="{C8DFE881-07A7-415B-8FE8-630EFE30673D}"/>
    <cellStyle name="Eingabe 3 5 4" xfId="2113" xr:uid="{2C4FB7AC-E24C-4D5E-AA99-A0694D3F6C36}"/>
    <cellStyle name="Eingabe 3 6" xfId="1210" xr:uid="{FE0D8030-E33A-4F5E-AC4D-AC9643B6F617}"/>
    <cellStyle name="Eingabe 3 6 2" xfId="2777" xr:uid="{4D4E600A-09A0-4DC9-A88D-E106FEB1D563}"/>
    <cellStyle name="Eingabe 3 7" xfId="1149" xr:uid="{9286F28E-46F9-4BAA-A0FF-DB13E2FE72F7}"/>
    <cellStyle name="Eingabe 3 7 2" xfId="2717" xr:uid="{8D754609-6458-42FE-83BD-C686918DB39F}"/>
    <cellStyle name="Eingabe 3 8" xfId="1069" xr:uid="{0CBC878F-3DB8-41B9-9B78-EC4F52A7DE71}"/>
    <cellStyle name="Eingabe 4" xfId="310" xr:uid="{C98137A0-A831-4A18-B430-DA1FB80B2443}"/>
    <cellStyle name="Eingabe 4 2" xfId="648" xr:uid="{6DF699FE-35D1-4C0F-A29C-9F39A21D54A4}"/>
    <cellStyle name="Eingabe 4 2 2" xfId="863" xr:uid="{2CB6E958-480F-4538-9771-5E16EB3D6D9D}"/>
    <cellStyle name="Eingabe 4 2 2 2" xfId="1576" xr:uid="{F16F2A8A-B30A-4E1D-AB55-18C28E3D09DF}"/>
    <cellStyle name="Eingabe 4 2 2 2 2" xfId="3140" xr:uid="{2CD02DC3-37EB-4599-9880-F65DFD4E8617}"/>
    <cellStyle name="Eingabe 4 2 2 3" xfId="1155" xr:uid="{0D7833F1-8264-41ED-947F-1D14E9B3063F}"/>
    <cellStyle name="Eingabe 4 2 2 3 2" xfId="2723" xr:uid="{F781F316-56AD-44DF-894A-2FCA35EF2C70}"/>
    <cellStyle name="Eingabe 4 2 2 4" xfId="2226" xr:uid="{E02AF14A-6BB3-4D01-9277-57DE17AE139A}"/>
    <cellStyle name="Eingabe 4 2 3" xfId="1368" xr:uid="{827EA7BD-8B4A-4B71-8EE2-B32A668DEF5A}"/>
    <cellStyle name="Eingabe 4 2 3 2" xfId="2932" xr:uid="{A1DE387A-397C-4365-A41C-FEDA3694E27A}"/>
    <cellStyle name="Eingabe 4 2 4" xfId="1164" xr:uid="{1FD30ED9-C7ED-42C8-A956-83ECE6BDC0DD}"/>
    <cellStyle name="Eingabe 4 2 4 2" xfId="2732" xr:uid="{6D6C7D20-D48C-4F44-BE5F-A45BEBBD7DF2}"/>
    <cellStyle name="Eingabe 4 2 5" xfId="2020" xr:uid="{6DAEF92F-BE4B-4268-BC64-7FED5E8F05F3}"/>
    <cellStyle name="Eingabe 4 3" xfId="575" xr:uid="{A8495642-2E81-4D2D-8CCF-BFC247E176A0}"/>
    <cellStyle name="Eingabe 4 3 2" xfId="790" xr:uid="{853ECD08-9F5E-4E36-A04A-A9750EC619CB}"/>
    <cellStyle name="Eingabe 4 3 2 2" xfId="1503" xr:uid="{5877B1C9-D095-495D-9D91-28BCDEEB5E49}"/>
    <cellStyle name="Eingabe 4 3 2 2 2" xfId="3067" xr:uid="{8495AE34-C118-4283-82E8-4E80A07EDBA2}"/>
    <cellStyle name="Eingabe 4 3 2 3" xfId="1226" xr:uid="{8EC7AFD1-9BCE-4324-A47F-667BDF00A5A3}"/>
    <cellStyle name="Eingabe 4 3 2 3 2" xfId="2793" xr:uid="{16B51D05-CD20-430E-9F82-894552E1A782}"/>
    <cellStyle name="Eingabe 4 3 2 4" xfId="2153" xr:uid="{FAADBA1F-F004-4CD4-BBC3-B394F9E72163}"/>
    <cellStyle name="Eingabe 4 3 3" xfId="1295" xr:uid="{5A20F023-9522-404A-B199-5ABCD96EA49F}"/>
    <cellStyle name="Eingabe 4 3 3 2" xfId="2859" xr:uid="{BD7F0EEB-1E1A-4C8F-B3E1-9D560488DC4D}"/>
    <cellStyle name="Eingabe 4 3 4" xfId="1240" xr:uid="{52D98483-89E9-4B9B-8FCA-861C95E27B81}"/>
    <cellStyle name="Eingabe 4 3 4 2" xfId="2806" xr:uid="{9EF1C46B-E1F7-48EF-BE70-64B1C3FC61D3}"/>
    <cellStyle name="Eingabe 4 3 5" xfId="1947" xr:uid="{BAE5E2D5-73C4-4D37-B672-C75DAAD9F9C6}"/>
    <cellStyle name="Eingabe 4 4" xfId="551" xr:uid="{CE284C6D-030A-4A2E-9A99-54280DAC0632}"/>
    <cellStyle name="Eingabe 4 4 2" xfId="766" xr:uid="{3FCE348A-0819-422A-B77C-C8302F44322E}"/>
    <cellStyle name="Eingabe 4 4 2 2" xfId="1479" xr:uid="{48AFA673-5D02-44E1-A1E5-EEB6FE37097D}"/>
    <cellStyle name="Eingabe 4 4 2 2 2" xfId="3043" xr:uid="{5280CBE6-5710-4155-B750-6B878B94B15E}"/>
    <cellStyle name="Eingabe 4 4 2 3" xfId="1003" xr:uid="{379AF0BC-F891-4532-B1F9-1A07D827BF99}"/>
    <cellStyle name="Eingabe 4 4 2 3 2" xfId="2574" xr:uid="{E5E4C3A1-BDCE-4131-86EC-65CD4D98FBAD}"/>
    <cellStyle name="Eingabe 4 4 2 4" xfId="2129" xr:uid="{5A49D6CE-3B82-4F0A-BF70-D8E82B36F564}"/>
    <cellStyle name="Eingabe 4 4 3" xfId="1271" xr:uid="{EC5A0BE7-9A36-461E-9225-A9F115AC47B1}"/>
    <cellStyle name="Eingabe 4 4 3 2" xfId="2835" xr:uid="{529CFC6D-BFFE-4E7A-8E3F-1B816C442FB7}"/>
    <cellStyle name="Eingabe 4 4 4" xfId="1688" xr:uid="{576C1E3D-3692-4727-AC38-0351D5D1FED1}"/>
    <cellStyle name="Eingabe 4 4 4 2" xfId="3249" xr:uid="{42A486DE-A4F9-4757-A807-CA82F3E547D2}"/>
    <cellStyle name="Eingabe 4 4 5" xfId="1923" xr:uid="{BE0442C7-009F-4BF9-88EF-87ECE90147EE}"/>
    <cellStyle name="Eingabe 4 5" xfId="734" xr:uid="{18788A41-3430-4A15-BBBB-098F031C7E97}"/>
    <cellStyle name="Eingabe 4 5 2" xfId="1447" xr:uid="{0A2423D6-3E07-43CB-8A57-E4BB2D55EE92}"/>
    <cellStyle name="Eingabe 4 5 2 2" xfId="3011" xr:uid="{66BD8974-5586-4379-BC84-6B283F5E7DE2}"/>
    <cellStyle name="Eingabe 4 5 3" xfId="1082" xr:uid="{25627ABB-D7D8-4E1B-960A-886B59EC7AD5}"/>
    <cellStyle name="Eingabe 4 5 3 2" xfId="2650" xr:uid="{5155F9FF-B6B3-4CB8-9894-B5C3D88166D4}"/>
    <cellStyle name="Eingabe 4 5 4" xfId="2098" xr:uid="{387224DE-6EA0-485C-A2FE-6FEB66117790}"/>
    <cellStyle name="Eingabe 4 6" xfId="1107" xr:uid="{6BF60D33-0B13-4D7E-AB87-C78F43F0FBF8}"/>
    <cellStyle name="Eingabe 4 6 2" xfId="2675" xr:uid="{C1F5A094-3996-48E4-B9FA-126374DD015C}"/>
    <cellStyle name="Eingabe 4 7" xfId="1779" xr:uid="{34FB3411-A353-4BC1-8395-0DD9246DAB7B}"/>
    <cellStyle name="Eingabe 4 7 2" xfId="3333" xr:uid="{A3DCE471-1CC8-42F4-99FA-2985BC1E1C9D}"/>
    <cellStyle name="Eingabe 4 8" xfId="1748" xr:uid="{5D155F46-3E08-4AB7-BDB6-D2E1FF64101E}"/>
    <cellStyle name="Eingabe 5" xfId="585" xr:uid="{374862E1-5704-4F8A-A86D-698C0DA3FE2A}"/>
    <cellStyle name="Eingabe 5 2" xfId="800" xr:uid="{3AA6AEDE-EA9D-45D3-9D64-068F3521FB02}"/>
    <cellStyle name="Eingabe 5 2 2" xfId="1513" xr:uid="{18072324-EFF5-423E-BA93-98F727FF79B8}"/>
    <cellStyle name="Eingabe 5 2 2 2" xfId="3077" xr:uid="{3EB250B2-5010-45EC-9A2B-97810EFF38B3}"/>
    <cellStyle name="Eingabe 5 2 3" xfId="936" xr:uid="{15D68B26-409F-4B41-AB83-87F3B2643D3E}"/>
    <cellStyle name="Eingabe 5 2 3 2" xfId="2515" xr:uid="{B5971C0F-9235-4458-97A9-4D4BF945D8B3}"/>
    <cellStyle name="Eingabe 5 2 4" xfId="2163" xr:uid="{B4529181-41BE-4BB3-8B4C-18498017342D}"/>
    <cellStyle name="Eingabe 5 3" xfId="1305" xr:uid="{423F1BCA-08DE-4803-AEC2-2DF3A75C4114}"/>
    <cellStyle name="Eingabe 5 3 2" xfId="2869" xr:uid="{0FA1C91D-629B-419C-BD5F-9625C17B2474}"/>
    <cellStyle name="Eingabe 5 4" xfId="1878" xr:uid="{D61B0CC8-25D1-49B4-87C8-23BFD14EE359}"/>
    <cellStyle name="Eingabe 5 4 2" xfId="3420" xr:uid="{FB5CAAA7-5611-41D3-ACCB-4FB0830F0BE3}"/>
    <cellStyle name="Eingabe 5 5" xfId="1957" xr:uid="{9CBE786C-77F7-4A00-998A-25FD6CE6677A}"/>
    <cellStyle name="Eingabe 6" xfId="662" xr:uid="{2982B5FA-F559-4EE8-861B-2C387870F4FD}"/>
    <cellStyle name="Eingabe 6 2" xfId="877" xr:uid="{D4476F75-ECF5-46C9-9C13-3EB3A89AA5FA}"/>
    <cellStyle name="Eingabe 6 2 2" xfId="1590" xr:uid="{EEE07682-D5AA-4E60-A368-58B7348240A2}"/>
    <cellStyle name="Eingabe 6 2 2 2" xfId="3154" xr:uid="{044571AD-FB0B-4876-9518-992C19DF2D65}"/>
    <cellStyle name="Eingabe 6 2 3" xfId="1707" xr:uid="{1CA3D44E-668F-446A-A8A7-9FEE025823FC}"/>
    <cellStyle name="Eingabe 6 2 3 2" xfId="3267" xr:uid="{3754A33D-97C5-4E7E-885F-B23ADBB951D7}"/>
    <cellStyle name="Eingabe 6 2 4" xfId="2240" xr:uid="{C79D9390-21DA-4C1F-9BCB-873265211144}"/>
    <cellStyle name="Eingabe 6 3" xfId="1382" xr:uid="{E75EFE68-5DE1-4377-8038-09601EF6DA02}"/>
    <cellStyle name="Eingabe 6 3 2" xfId="2946" xr:uid="{C79DAA72-9F46-42B6-A432-D6B7C2353670}"/>
    <cellStyle name="Eingabe 6 4" xfId="1813" xr:uid="{4601E964-7947-463B-9C92-A916D6A02FF0}"/>
    <cellStyle name="Eingabe 6 4 2" xfId="3362" xr:uid="{25AFB67B-DD2B-4595-9C2B-C27A5A3E2A41}"/>
    <cellStyle name="Eingabe 6 5" xfId="2034" xr:uid="{635CA3CA-B0F1-482D-819D-F8DA2326D210}"/>
    <cellStyle name="Eingabe 7" xfId="705" xr:uid="{B19E7F73-C614-4FFF-92C4-21F9F45F1AD4}"/>
    <cellStyle name="Eingabe 7 2" xfId="919" xr:uid="{AE18667B-61A8-4FB3-88A5-54B588AC6C4F}"/>
    <cellStyle name="Eingabe 7 2 2" xfId="1632" xr:uid="{8CE233A5-A2C1-4302-9745-69D6919AD46C}"/>
    <cellStyle name="Eingabe 7 2 2 2" xfId="3196" xr:uid="{EE1CFA24-02B4-4B7F-9E46-A853ECE76183}"/>
    <cellStyle name="Eingabe 7 2 3" xfId="1904" xr:uid="{90B9981E-6A44-4A17-A3B7-ECC0C047DA1C}"/>
    <cellStyle name="Eingabe 7 2 3 2" xfId="3446" xr:uid="{94A6CFF8-D202-4F89-A082-365FE1D093F2}"/>
    <cellStyle name="Eingabe 7 2 4" xfId="2282" xr:uid="{FF8AD740-D784-4644-B47E-A96312BFAA7D}"/>
    <cellStyle name="Eingabe 7 3" xfId="1425" xr:uid="{AC30CE3C-3636-4DF8-87FF-E6076EAFD4F4}"/>
    <cellStyle name="Eingabe 7 3 2" xfId="2989" xr:uid="{B6A1C9FC-7451-46FA-AF69-4D6BF15F2481}"/>
    <cellStyle name="Eingabe 7 4" xfId="1705" xr:uid="{CB475E4F-0C1C-43D0-9BC0-D3AC3C90CA22}"/>
    <cellStyle name="Eingabe 7 4 2" xfId="3265" xr:uid="{1897C30E-F893-405E-B373-1DB484B584DF}"/>
    <cellStyle name="Eingabe 7 5" xfId="2076" xr:uid="{2CEB465E-8627-46D4-98D6-E9A4BA009012}"/>
    <cellStyle name="Eingabe 8" xfId="714" xr:uid="{4E63BFDE-C5ED-4F00-A964-4290E1E3B006}"/>
    <cellStyle name="Eingabe 8 2" xfId="1434" xr:uid="{D7A4A04B-ECF4-42AA-AD60-C61C7E51272A}"/>
    <cellStyle name="Eingabe 8 2 2" xfId="2998" xr:uid="{95D3DD18-5D50-4B46-90EB-D75790FFC81E}"/>
    <cellStyle name="Eingabe 8 3" xfId="1880" xr:uid="{92AE5031-EB7E-4BD9-A7E2-6ABBFC7F1307}"/>
    <cellStyle name="Eingabe 8 3 2" xfId="3422" xr:uid="{DE98C3E6-2C0D-4B86-BA23-F2D95CB06C87}"/>
    <cellStyle name="Eingabe 8 4" xfId="2085" xr:uid="{470D3B89-BF20-49A5-94FB-671515803CA2}"/>
    <cellStyle name="Empty_B_border" xfId="14" xr:uid="{00000000-0005-0000-0000-000008000000}"/>
    <cellStyle name="Ergebnis" xfId="76" hidden="1" xr:uid="{73AAFC60-D6B5-4522-ADAC-DFDECDDC30D4}"/>
    <cellStyle name="Ergebnis" xfId="948" hidden="1" xr:uid="{510353F4-F558-4E31-B0BD-0C68468B789A}"/>
    <cellStyle name="Ergebnis" xfId="1025" hidden="1" xr:uid="{31B5BFA0-F354-446A-B4F0-FB73E2EF2472}"/>
    <cellStyle name="Ergebnis" xfId="975" hidden="1" xr:uid="{C871021C-5425-4588-9C92-EA141788CEA3}"/>
    <cellStyle name="Ergebnis" xfId="1790" hidden="1" xr:uid="{D40BA7AA-7FDB-4D66-B90A-AD48F94735DF}"/>
    <cellStyle name="Ergebnis" xfId="1665" hidden="1" xr:uid="{02A3DE8A-9FA8-4D73-A256-54AF52E92502}"/>
    <cellStyle name="Ergebnis" xfId="1667" hidden="1" xr:uid="{8ED3D9B7-1B77-4A4F-A683-45032FBEAA7C}"/>
    <cellStyle name="Ergebnis" xfId="1702" hidden="1" xr:uid="{8748DE0C-56EE-4FDA-9E3E-21AEF13B5A12}"/>
    <cellStyle name="Ergebnis" xfId="2329" hidden="1" xr:uid="{F079A02D-493F-43A6-A851-7E2E246BBCB5}"/>
    <cellStyle name="Ergebnis" xfId="2526" hidden="1" xr:uid="{D006CB96-9922-4409-8449-D92E3D3546DF}"/>
    <cellStyle name="Ergebnis" xfId="2596" hidden="1" xr:uid="{6C84ED09-B238-49D1-9ECC-BF7738BD20E7}"/>
    <cellStyle name="Ergebnis" xfId="2552" hidden="1" xr:uid="{82C0BCA1-854F-47D7-B030-04578518825F}"/>
    <cellStyle name="Ergebnis" xfId="3342" hidden="1" xr:uid="{5BA96E99-45F4-4082-B506-7D34C69CF126}"/>
    <cellStyle name="Ergebnis" xfId="3228" hidden="1" xr:uid="{80775CDF-94EE-4FAF-9EEF-EB8B2A70172E}"/>
    <cellStyle name="Ergebnis" xfId="3230" hidden="1" xr:uid="{9CB4EC99-D6C0-43E7-A8DA-4EC66838BA76}"/>
    <cellStyle name="Ergebnis" xfId="3262" hidden="1" xr:uid="{DFEAB8F0-913B-480A-9326-44162B9C90D4}"/>
    <cellStyle name="Ergebnis 2" xfId="426" xr:uid="{5CE89CE0-B636-4CE0-BD4D-80C78564E435}"/>
    <cellStyle name="Ergebnis 2 2" xfId="682" xr:uid="{1C155688-1E9A-4EDF-94AF-531AEC1E8B36}"/>
    <cellStyle name="Ergebnis 2 2 2" xfId="897" xr:uid="{9E8D699F-0687-48C8-B6CE-DAFF72D55C0B}"/>
    <cellStyle name="Ergebnis 2 2 2 2" xfId="1610" xr:uid="{4B0FCFC3-9151-4E51-9261-13CBBFE67E2C}"/>
    <cellStyle name="Ergebnis 2 2 2 2 2" xfId="3174" xr:uid="{F42FDFF7-C6A2-4EAB-B610-FE35E0A5D806}"/>
    <cellStyle name="Ergebnis 2 2 2 3" xfId="1031" xr:uid="{B1C0A1EA-49E2-4197-8CD3-17A19DF0F2A1}"/>
    <cellStyle name="Ergebnis 2 2 2 3 2" xfId="2602" xr:uid="{06F588A2-12BA-4F22-854B-851EB89B3313}"/>
    <cellStyle name="Ergebnis 2 2 2 4" xfId="2260" xr:uid="{AC7B1BB6-7F5D-469C-BD96-AD9482FC9431}"/>
    <cellStyle name="Ergebnis 2 2 3" xfId="1402" xr:uid="{19CD3CBF-FA84-40A9-AA84-5A019718E8C2}"/>
    <cellStyle name="Ergebnis 2 2 3 2" xfId="2966" xr:uid="{A593501A-BC1E-459A-9BE1-4AFC0A828EC6}"/>
    <cellStyle name="Ergebnis 2 2 4" xfId="1719" xr:uid="{ABB0BD15-55D4-4ED0-A455-66A53558B0CB}"/>
    <cellStyle name="Ergebnis 2 2 4 2" xfId="3278" xr:uid="{A9A296BB-88E1-4436-96BF-E9CFBBCC0D8B}"/>
    <cellStyle name="Ergebnis 2 2 5" xfId="2054" xr:uid="{A90FB495-D998-4715-BEAD-5E5BB24E870E}"/>
    <cellStyle name="Ergebnis 2 3" xfId="614" xr:uid="{CF21E51F-3943-4C50-AAB0-DC64B41DC999}"/>
    <cellStyle name="Ergebnis 2 3 2" xfId="829" xr:uid="{87F5239D-0EE3-44B8-8E41-794B45EA2B1C}"/>
    <cellStyle name="Ergebnis 2 3 2 2" xfId="1542" xr:uid="{974D5EBB-F971-4350-AA85-3BC2946A61DB}"/>
    <cellStyle name="Ergebnis 2 3 2 2 2" xfId="3106" xr:uid="{7B8B8053-8A1D-4EFA-9964-E82B0311112F}"/>
    <cellStyle name="Ergebnis 2 3 2 3" xfId="1225" xr:uid="{7D457B99-73B6-4616-81E3-E9F2B3B8515D}"/>
    <cellStyle name="Ergebnis 2 3 2 3 2" xfId="2792" xr:uid="{703429D2-33F0-44D2-A30C-15D41AD2D6AD}"/>
    <cellStyle name="Ergebnis 2 3 2 4" xfId="2192" xr:uid="{5E8E4D38-C3DB-4331-8632-D8A1BB48EDF8}"/>
    <cellStyle name="Ergebnis 2 3 3" xfId="1334" xr:uid="{DD135B25-D389-477B-B683-F43B123793C6}"/>
    <cellStyle name="Ergebnis 2 3 3 2" xfId="2898" xr:uid="{A3D10616-F062-4EF9-991B-A7FFE161D62A}"/>
    <cellStyle name="Ergebnis 2 3 4" xfId="71" xr:uid="{649992E0-7B9A-4A90-870E-B6425AE26D23}"/>
    <cellStyle name="Ergebnis 2 3 4 2" xfId="2324" xr:uid="{733DD285-ABCF-4661-9D42-046F6FBF90D6}"/>
    <cellStyle name="Ergebnis 2 3 5" xfId="1986" xr:uid="{78E502EA-7DDF-4AAF-B2E1-A5C2E6261885}"/>
    <cellStyle name="Ergebnis 2 4" xfId="605" xr:uid="{19D99EF5-CA1E-491E-B069-B2CD870C6318}"/>
    <cellStyle name="Ergebnis 2 4 2" xfId="820" xr:uid="{31C1392D-E3BF-444A-9E88-C0672CBB098A}"/>
    <cellStyle name="Ergebnis 2 4 2 2" xfId="1533" xr:uid="{C34896B7-1C00-48B5-92A8-7CE01B549304}"/>
    <cellStyle name="Ergebnis 2 4 2 2 2" xfId="3097" xr:uid="{807EE9AB-374D-490F-9BE1-EA22227A6993}"/>
    <cellStyle name="Ergebnis 2 4 2 3" xfId="1176" xr:uid="{8DC4E302-B2AD-4A39-B804-15555550DAC8}"/>
    <cellStyle name="Ergebnis 2 4 2 3 2" xfId="2744" xr:uid="{DC8775A6-859D-45CC-AA89-F0480294D462}"/>
    <cellStyle name="Ergebnis 2 4 2 4" xfId="2183" xr:uid="{E7B2A8A0-AA4A-40B3-AEEB-29241D758891}"/>
    <cellStyle name="Ergebnis 2 4 3" xfId="1325" xr:uid="{5C6ED9AD-FBA4-4FD6-AEB4-24A530658052}"/>
    <cellStyle name="Ergebnis 2 4 3 2" xfId="2889" xr:uid="{9106F7F6-0E71-402F-83C9-292C6A0ACEB8}"/>
    <cellStyle name="Ergebnis 2 4 4" xfId="1001" xr:uid="{46E3998F-550B-4F2E-B793-E2F92D1D2F97}"/>
    <cellStyle name="Ergebnis 2 4 4 2" xfId="2572" xr:uid="{85EEC0A8-B143-4F70-B9B2-0FFA09579606}"/>
    <cellStyle name="Ergebnis 2 4 5" xfId="1977" xr:uid="{250E0471-43E7-4715-8270-315C34C51126}"/>
    <cellStyle name="Ergebnis 2 5" xfId="740" xr:uid="{23F522DF-F4C5-47EF-B927-A58CCE00E5A0}"/>
    <cellStyle name="Ergebnis 2 5 2" xfId="1453" xr:uid="{7187EB83-C0D5-429E-AB20-3E37BD1819A1}"/>
    <cellStyle name="Ergebnis 2 5 2 2" xfId="3017" xr:uid="{BC8E96BB-0776-438F-986C-B72114C083E9}"/>
    <cellStyle name="Ergebnis 2 5 3" xfId="1720" xr:uid="{D4C7AAAA-5528-4758-A559-B9A3B88142EE}"/>
    <cellStyle name="Ergebnis 2 5 3 2" xfId="3279" xr:uid="{AA871010-8CEC-45E2-B52A-9E22B8A941B3}"/>
    <cellStyle name="Ergebnis 2 5 4" xfId="2103" xr:uid="{371900C4-66D2-4829-8262-EB7D86679680}"/>
    <cellStyle name="Ergebnis 2 6" xfId="1192" xr:uid="{574EA804-1F32-423B-AEB8-23F5ED02F130}"/>
    <cellStyle name="Ergebnis 2 6 2" xfId="2760" xr:uid="{024E4B0E-35FD-405C-A47E-795C70F1868E}"/>
    <cellStyle name="Ergebnis 2 7" xfId="1803" xr:uid="{51677788-094F-476A-BA39-BE55F41E42A7}"/>
    <cellStyle name="Ergebnis 2 7 2" xfId="3354" xr:uid="{121A3A70-9E89-4E63-8F18-C5A9135D274D}"/>
    <cellStyle name="Ergebnis 2 8" xfId="1716" xr:uid="{D3ECB467-5C83-4154-9243-EACE48B265ED}"/>
    <cellStyle name="Ergebnis 3" xfId="319" xr:uid="{16D4ADB4-F77F-4936-A27E-D98B3DEA66EA}"/>
    <cellStyle name="Ergebnis 3 2" xfId="656" xr:uid="{D73AA3EA-AC50-4D01-91AF-BD59B67BDFBE}"/>
    <cellStyle name="Ergebnis 3 2 2" xfId="871" xr:uid="{A01342B2-D916-49C6-9F63-6513B014968B}"/>
    <cellStyle name="Ergebnis 3 2 2 2" xfId="1584" xr:uid="{65F1921B-2E3F-4168-886B-94E371D482FF}"/>
    <cellStyle name="Ergebnis 3 2 2 2 2" xfId="3148" xr:uid="{4D4BE8AC-3DD1-4964-8106-7AB04FB14867}"/>
    <cellStyle name="Ergebnis 3 2 2 3" xfId="1742" xr:uid="{BC85EAB0-4B97-4C49-A97C-05C1F9DD01A8}"/>
    <cellStyle name="Ergebnis 3 2 2 3 2" xfId="3300" xr:uid="{1596EFCA-3970-4277-ADD7-1F57A300A0B6}"/>
    <cellStyle name="Ergebnis 3 2 2 4" xfId="2234" xr:uid="{45FC6327-A09C-4114-A0D7-FEB988C02092}"/>
    <cellStyle name="Ergebnis 3 2 3" xfId="1376" xr:uid="{9C39CA0D-4B09-427D-A5A6-3BC4B47BCDF3}"/>
    <cellStyle name="Ergebnis 3 2 3 2" xfId="2940" xr:uid="{781318F8-A04E-4C55-9C7D-9EA7F4006CAF}"/>
    <cellStyle name="Ergebnis 3 2 4" xfId="1865" xr:uid="{9B6ECEFB-5F26-4416-9450-7B6F23E81F05}"/>
    <cellStyle name="Ergebnis 3 2 4 2" xfId="3409" xr:uid="{DC70A64F-BDEF-4F57-BAA2-801DA96CA0D5}"/>
    <cellStyle name="Ergebnis 3 2 5" xfId="2028" xr:uid="{4F762F77-BE3A-4808-84FA-654E63F6DB03}"/>
    <cellStyle name="Ergebnis 3 3" xfId="570" xr:uid="{7C87161F-E992-4F65-9A7D-B065294628B4}"/>
    <cellStyle name="Ergebnis 3 3 2" xfId="785" xr:uid="{E4C22350-6EDF-4EA6-BEAC-82911D85F7FC}"/>
    <cellStyle name="Ergebnis 3 3 2 2" xfId="1498" xr:uid="{317089CF-AD8B-42E9-B031-8A392240999A}"/>
    <cellStyle name="Ergebnis 3 3 2 2 2" xfId="3062" xr:uid="{5683785E-D099-47FB-A5C5-8EB8418D1617}"/>
    <cellStyle name="Ergebnis 3 3 2 3" xfId="1653" xr:uid="{E5063A4D-039A-4190-AE96-255E5625FF4F}"/>
    <cellStyle name="Ergebnis 3 3 2 3 2" xfId="3217" xr:uid="{CE130B07-4794-41CA-9B26-FAC8FD6A80D3}"/>
    <cellStyle name="Ergebnis 3 3 2 4" xfId="2148" xr:uid="{86BD62F9-E428-456F-B7FE-E714CED68514}"/>
    <cellStyle name="Ergebnis 3 3 3" xfId="1290" xr:uid="{EAA51786-8E63-45FF-9569-D121CDC0B0B2}"/>
    <cellStyle name="Ergebnis 3 3 3 2" xfId="2854" xr:uid="{A72D05C7-00C8-419F-8A88-959D877E5B75}"/>
    <cellStyle name="Ergebnis 3 3 4" xfId="67" xr:uid="{7114C9CB-2F64-4E80-8A69-047B08138918}"/>
    <cellStyle name="Ergebnis 3 3 4 2" xfId="2320" xr:uid="{761A119D-71B3-4E37-BA27-95DB7A700F7B}"/>
    <cellStyle name="Ergebnis 3 3 5" xfId="1942" xr:uid="{E018CF23-DE32-41E3-BCA5-DB990975B427}"/>
    <cellStyle name="Ergebnis 3 4" xfId="597" xr:uid="{AAB95C46-6F4E-47E9-959D-3D3F0D5699B3}"/>
    <cellStyle name="Ergebnis 3 4 2" xfId="812" xr:uid="{60484B75-102A-4107-931F-4CD615B8541F}"/>
    <cellStyle name="Ergebnis 3 4 2 2" xfId="1525" xr:uid="{C341EFF9-AEE9-43F0-8115-2BDC6C51A40A}"/>
    <cellStyle name="Ergebnis 3 4 2 2 2" xfId="3089" xr:uid="{E0EA7F36-89D9-45C1-A94A-42400EB4D6CC}"/>
    <cellStyle name="Ergebnis 3 4 2 3" xfId="89" xr:uid="{711ABDA4-59D1-43DE-809A-FBB077609849}"/>
    <cellStyle name="Ergebnis 3 4 2 3 2" xfId="2341" xr:uid="{647D702A-9D58-45CB-93D6-A09E14ABF075}"/>
    <cellStyle name="Ergebnis 3 4 2 4" xfId="2175" xr:uid="{8675E505-9F8E-4445-A9EB-38B5728753D2}"/>
    <cellStyle name="Ergebnis 3 4 3" xfId="1317" xr:uid="{71C041C5-E398-4021-8DA3-58AB161E0ABD}"/>
    <cellStyle name="Ergebnis 3 4 3 2" xfId="2881" xr:uid="{9C0A440F-0677-47C2-8B52-AE3AC4E38B1F}"/>
    <cellStyle name="Ergebnis 3 4 4" xfId="1778" xr:uid="{3FB99CD1-7F58-445D-AA7E-DB8C3969219E}"/>
    <cellStyle name="Ergebnis 3 4 4 2" xfId="3332" xr:uid="{CABB3F1E-751E-4C51-8A9C-0ACAEF83D86E}"/>
    <cellStyle name="Ergebnis 3 4 5" xfId="1969" xr:uid="{8CEDB57B-84E1-4AF7-ACAC-C0C1A387E2EE}"/>
    <cellStyle name="Ergebnis 3 5" xfId="736" xr:uid="{B8D751BE-FBF4-49C9-9544-D37D7A1DAD15}"/>
    <cellStyle name="Ergebnis 3 5 2" xfId="1449" xr:uid="{27906B50-E025-4DDB-BC39-97D45276D4C6}"/>
    <cellStyle name="Ergebnis 3 5 2 2" xfId="3013" xr:uid="{AC36969C-863B-4E54-9A2C-19C211BF8E07}"/>
    <cellStyle name="Ergebnis 3 5 3" xfId="1854" xr:uid="{866586B1-2AE8-47A5-BD4F-780F2C3B8D08}"/>
    <cellStyle name="Ergebnis 3 5 3 2" xfId="3399" xr:uid="{D0687064-48A3-4113-91BA-775EB0C15D49}"/>
    <cellStyle name="Ergebnis 3 5 4" xfId="2100" xr:uid="{155B708A-DB02-4B8E-898F-ADF38C01164C}"/>
    <cellStyle name="Ergebnis 3 6" xfId="1116" xr:uid="{C58E25DA-E2D8-47C5-BBCC-0C8DADC795A8}"/>
    <cellStyle name="Ergebnis 3 6 2" xfId="2684" xr:uid="{CDBE116F-675C-4EDA-A6B1-A03091BCEA49}"/>
    <cellStyle name="Ergebnis 3 7" xfId="1174" xr:uid="{621104AE-DE24-4299-90C9-19A0AF2EAC5A}"/>
    <cellStyle name="Ergebnis 3 7 2" xfId="2742" xr:uid="{0E35F6A4-1BFA-46B4-B6D0-A07B28AFC5A4}"/>
    <cellStyle name="Ergebnis 3 8" xfId="1765" xr:uid="{9DDA4292-ECEB-4E71-88B5-B5632895194C}"/>
    <cellStyle name="Ergebnis 4" xfId="586" xr:uid="{2B8299D9-BDA1-4A29-B557-91FBA64EF5CF}"/>
    <cellStyle name="Ergebnis 4 2" xfId="801" xr:uid="{1D96F4AA-7357-4F2E-880F-4302BF6164E8}"/>
    <cellStyle name="Ergebnis 4 2 2" xfId="1514" xr:uid="{E4D385E7-06F8-4AD4-B79A-45F893D250DA}"/>
    <cellStyle name="Ergebnis 4 2 2 2" xfId="3078" xr:uid="{184C6EB9-275A-456A-9254-DE95FC94A063}"/>
    <cellStyle name="Ergebnis 4 2 3" xfId="929" xr:uid="{9457D040-686B-4EB5-89C3-D494A5F9D547}"/>
    <cellStyle name="Ergebnis 4 2 3 2" xfId="2509" xr:uid="{51CB9832-0C76-420E-8CBC-A07B4532D865}"/>
    <cellStyle name="Ergebnis 4 2 4" xfId="2164" xr:uid="{D95436DD-51F1-43F3-A226-6C91382F2CE9}"/>
    <cellStyle name="Ergebnis 4 3" xfId="1306" xr:uid="{28A923EA-0124-4EC4-9E09-78892F4B7868}"/>
    <cellStyle name="Ergebnis 4 3 2" xfId="2870" xr:uid="{625EC23A-D2AD-4DC6-ADFE-AAA4212A44CB}"/>
    <cellStyle name="Ergebnis 4 4" xfId="1261" xr:uid="{21837CB3-F2C5-4C46-918E-D8723DF96B3B}"/>
    <cellStyle name="Ergebnis 4 4 2" xfId="2825" xr:uid="{4F563436-DEC0-447D-959B-AF81FE7AF374}"/>
    <cellStyle name="Ergebnis 4 5" xfId="1958" xr:uid="{7FE147B6-FBE9-4A8C-B49E-040624865CA5}"/>
    <cellStyle name="Ergebnis 5" xfId="660" xr:uid="{FB035144-7848-4F4B-A73A-1B15B21479E7}"/>
    <cellStyle name="Ergebnis 5 2" xfId="875" xr:uid="{540012B9-F13E-4E5C-A1B6-9B531B357696}"/>
    <cellStyle name="Ergebnis 5 2 2" xfId="1588" xr:uid="{786A05DA-5EFD-496A-B803-9AC7AEE41423}"/>
    <cellStyle name="Ergebnis 5 2 2 2" xfId="3152" xr:uid="{D14717B9-ADC6-4186-8E84-CDB54746D391}"/>
    <cellStyle name="Ergebnis 5 2 3" xfId="1030" xr:uid="{AF245C6C-501C-4815-98B4-70657087203F}"/>
    <cellStyle name="Ergebnis 5 2 3 2" xfId="2601" xr:uid="{FA5A89D1-75AA-4132-BCA8-FE1A37CE3312}"/>
    <cellStyle name="Ergebnis 5 2 4" xfId="2238" xr:uid="{C01CC964-075A-40D0-8D52-5C90DA3CB3EF}"/>
    <cellStyle name="Ergebnis 5 3" xfId="1380" xr:uid="{62CFA118-573A-4529-98A4-F80665B2590B}"/>
    <cellStyle name="Ergebnis 5 3 2" xfId="2944" xr:uid="{70C5C794-EE53-4436-91FE-4AEBEA5CD66C}"/>
    <cellStyle name="Ergebnis 5 4" xfId="1239" xr:uid="{45E0F288-432D-40FB-A001-C1F6943E5B03}"/>
    <cellStyle name="Ergebnis 5 4 2" xfId="2805" xr:uid="{EDFBD153-36C5-4957-AA74-A8AFEB505DB8}"/>
    <cellStyle name="Ergebnis 5 5" xfId="2032" xr:uid="{62A9914B-67AF-4412-A396-2A48FC60C0CA}"/>
    <cellStyle name="Ergebnis 6" xfId="667" xr:uid="{D18085AF-EADE-4387-84D4-C41B54AB260F}"/>
    <cellStyle name="Ergebnis 6 2" xfId="882" xr:uid="{A19E7AAF-E87A-4837-BD8A-810DB1F6FD6A}"/>
    <cellStyle name="Ergebnis 6 2 2" xfId="1595" xr:uid="{2166B6EF-0C06-4A04-8607-F017B6A3AC68}"/>
    <cellStyle name="Ergebnis 6 2 2 2" xfId="3159" xr:uid="{14890A73-9B80-42F0-8067-EBB06016D61F}"/>
    <cellStyle name="Ergebnis 6 2 3" xfId="1662" xr:uid="{A46AC2BE-B73E-47F5-8212-E7B174DD3525}"/>
    <cellStyle name="Ergebnis 6 2 3 2" xfId="3226" xr:uid="{CDF6AEED-5F02-468E-9483-4E9859FBC6BC}"/>
    <cellStyle name="Ergebnis 6 2 4" xfId="2245" xr:uid="{95FDE857-2E43-49D7-AE10-9FA06C7B964B}"/>
    <cellStyle name="Ergebnis 6 3" xfId="1387" xr:uid="{6E31BC44-E14F-4023-B2BF-69366D01A3C6}"/>
    <cellStyle name="Ergebnis 6 3 2" xfId="2951" xr:uid="{5AFE5BE1-B970-4610-BB39-EC22290F8CAD}"/>
    <cellStyle name="Ergebnis 6 4" xfId="1851" xr:uid="{94779A45-FBC6-406B-AAFF-CDA5C0708E85}"/>
    <cellStyle name="Ergebnis 6 4 2" xfId="3396" xr:uid="{28AE4A65-36EB-4D6E-A459-97AD9B4580C9}"/>
    <cellStyle name="Ergebnis 6 5" xfId="2039" xr:uid="{5A19AF33-9676-45D1-A3CC-34ACFA538928}"/>
    <cellStyle name="Ergebnis 7" xfId="715" xr:uid="{C09FA523-CD76-481B-B7DA-570B2F25BCD0}"/>
    <cellStyle name="Ergebnis 7 2" xfId="1435" xr:uid="{DEE9FAB0-D66D-49CE-9AF2-38CCAFA02937}"/>
    <cellStyle name="Ergebnis 7 2 2" xfId="2999" xr:uid="{08621597-74F9-4D07-AE6B-80A6E8121458}"/>
    <cellStyle name="Ergebnis 7 3" xfId="1861" xr:uid="{32DD2EA3-C450-4E1C-B7C6-CF0447ED85B9}"/>
    <cellStyle name="Ergebnis 7 3 2" xfId="3405" xr:uid="{AA7E2B7F-AA7E-4C71-B64F-479DA915A293}"/>
    <cellStyle name="Ergebnis 7 4" xfId="2086" xr:uid="{FFCAC205-1C90-4B82-8F2C-1DB3C9B1568A}"/>
    <cellStyle name="Erklärender Text" xfId="75" hidden="1" xr:uid="{D06A121A-F757-498C-8ABF-E786DA6084E1}"/>
    <cellStyle name="Erklärender Text" xfId="947" hidden="1" xr:uid="{12185E70-BEE5-46F8-9706-CD9D0051D035}"/>
    <cellStyle name="Erklärender Text" xfId="1026" hidden="1" xr:uid="{38B61009-6F68-459F-99DC-0D24B425C18B}"/>
    <cellStyle name="Erklärender Text" xfId="1678" hidden="1" xr:uid="{731D7E77-B492-4542-BCE5-7F727DA75DAC}"/>
    <cellStyle name="Erklärender Text" xfId="1687" hidden="1" xr:uid="{F884AF55-A937-4B4E-A801-DE730B0301A4}"/>
    <cellStyle name="Erklärender Text" xfId="935" hidden="1" xr:uid="{DADC0219-EBD1-43EF-B727-1BDCFC87BD69}"/>
    <cellStyle name="Erklärender Text" xfId="1076" hidden="1" xr:uid="{E7C435FE-D994-4E99-8B1F-BFBA373D3986}"/>
    <cellStyle name="Erklärender Text" xfId="2288" hidden="1" xr:uid="{BE7A4123-3CBB-43AA-A6C5-1A5A6E702116}"/>
    <cellStyle name="Erklärender Text" xfId="2328" hidden="1" xr:uid="{B6579214-7D3C-44EE-B98A-370EFA861BFE}"/>
    <cellStyle name="Erklärender Text" xfId="2525" hidden="1" xr:uid="{696D81CA-A254-4590-9614-5B81150A1C55}"/>
    <cellStyle name="Erklärender Text" xfId="2597" hidden="1" xr:uid="{40764FB9-369F-4FDC-9BB8-3A6074F153F0}"/>
    <cellStyle name="Erklärender Text" xfId="3240" hidden="1" xr:uid="{09A32E68-6C1F-4989-8724-5F70C325DEFD}"/>
    <cellStyle name="Erklärender Text" xfId="3248" hidden="1" xr:uid="{1F837573-33A1-493C-BB13-DDB4379305F2}"/>
    <cellStyle name="Erklärender Text" xfId="2514" hidden="1" xr:uid="{D8F232D8-DE69-47F7-983A-18AAC53D06FA}"/>
    <cellStyle name="Erklärender Text" xfId="2644" hidden="1" xr:uid="{B0B3D75B-14AA-4A73-9441-A686B33ABB2A}"/>
    <cellStyle name="Erklärender Text" xfId="3458" hidden="1" xr:uid="{F5B19FBA-2742-4160-96EB-065C5812CF15}"/>
    <cellStyle name="Erklärender Text 2" xfId="427" xr:uid="{EB718588-8454-4B3F-9245-7B93BC7007E3}"/>
    <cellStyle name="Erklärender Text 3" xfId="309" xr:uid="{8C157F9E-2155-448E-BED9-54C306EF83AE}"/>
    <cellStyle name="Explanatory Text 2" xfId="168" xr:uid="{89E28A28-5CFA-4AEC-9B04-871188E63203}"/>
    <cellStyle name="Explanatory Text 3" xfId="259" xr:uid="{184BE08C-15EC-4C86-A4A7-2A89B03FB00F}"/>
    <cellStyle name="Good 2" xfId="169" xr:uid="{2AD4E467-79B9-446A-8F87-05879AB729DE}"/>
    <cellStyle name="Good 3" xfId="260" xr:uid="{D53D41D6-62DF-4D95-AAFF-5D9B8938EBA4}"/>
    <cellStyle name="Good 4" xfId="389" xr:uid="{7C9CDD6F-0FAB-451E-81E8-CD0322B00728}"/>
    <cellStyle name="Gut" xfId="170" xr:uid="{8617E703-7DDD-4912-8384-4B8CC6CE91A5}"/>
    <cellStyle name="Header: bottom row 2" xfId="4" xr:uid="{00000000-0005-0000-0000-000009000000}"/>
    <cellStyle name="Heading 1 2" xfId="171" xr:uid="{7EC2690A-A2BC-4894-8208-A702FF3C95A5}"/>
    <cellStyle name="Heading 1 3" xfId="261" xr:uid="{64BED4F0-EE44-4D2C-810F-9634E282ED52}"/>
    <cellStyle name="Heading 1 4" xfId="397" xr:uid="{2518869F-18BF-4170-A5F2-366302FEBD69}"/>
    <cellStyle name="Heading 2 2" xfId="172" xr:uid="{B172897F-41EB-4982-94C0-621CFDFA6D10}"/>
    <cellStyle name="Heading 2 3" xfId="262" xr:uid="{11BEB330-86D4-41F3-9A16-F759DC752F4B}"/>
    <cellStyle name="Heading 2 4" xfId="398" xr:uid="{CDCB395C-F97F-47B4-B367-111A471AC0DE}"/>
    <cellStyle name="Heading 3 2" xfId="173" xr:uid="{C6F51469-D410-4D8E-921E-04303BC54AFF}"/>
    <cellStyle name="Heading 3 3" xfId="263" xr:uid="{596852D3-BD7E-4CBE-9552-AA06BAEAB95F}"/>
    <cellStyle name="Heading 3 4" xfId="399" xr:uid="{C155AA53-4691-445B-AF3E-C62BADC14F57}"/>
    <cellStyle name="Heading 4 2" xfId="174" xr:uid="{3518C5DD-E446-4E7A-B075-827B9B9BDA51}"/>
    <cellStyle name="Heading 4 3" xfId="264" xr:uid="{514AEB3F-1411-4AA1-8F63-0F8372DB551E}"/>
    <cellStyle name="Heading 4 4" xfId="400" xr:uid="{8A8914F5-C7D8-44EE-A8CC-A4F5E800ACD4}"/>
    <cellStyle name="Headline" xfId="7" xr:uid="{00000000-0005-0000-0000-00000A000000}"/>
    <cellStyle name="Hyperlink" xfId="2" builtinId="8"/>
    <cellStyle name="Input 2" xfId="175" xr:uid="{B858E2A0-DB6E-4299-A398-45B809C3BD6E}"/>
    <cellStyle name="Input 2 2" xfId="589" xr:uid="{7D130AD2-8C2C-4CB4-AFA3-A72BA7FF1538}"/>
    <cellStyle name="Input 2 2 2" xfId="804" xr:uid="{B9D0ADD0-AAF9-46A6-9962-01FBA42833E3}"/>
    <cellStyle name="Input 2 2 2 2" xfId="1517" xr:uid="{3137941A-8FDD-47B6-9BF0-954773BA24D4}"/>
    <cellStyle name="Input 2 2 2 2 2" xfId="3081" xr:uid="{27CFAED9-1253-46E6-865C-9E8E4BFBABCF}"/>
    <cellStyle name="Input 2 2 2 3" xfId="1042" xr:uid="{31353151-0D19-4A0A-B07C-50079A7F8877}"/>
    <cellStyle name="Input 2 2 2 3 2" xfId="2612" xr:uid="{1904F2AC-9918-472A-84A1-6D3B1B8DD4E9}"/>
    <cellStyle name="Input 2 2 2 4" xfId="2167" xr:uid="{6C0A7E5C-3E74-4CFE-874E-F5CBDB9C5C14}"/>
    <cellStyle name="Input 2 2 3" xfId="1309" xr:uid="{BC43014B-465E-4FA4-B9E0-DB9A62F4D55F}"/>
    <cellStyle name="Input 2 2 3 2" xfId="2873" xr:uid="{67598DBA-57FF-48A5-89C2-ECC71F8B188C}"/>
    <cellStyle name="Input 2 2 4" xfId="1055" xr:uid="{7638BFB5-0306-4510-8E9A-A13ADD74DC25}"/>
    <cellStyle name="Input 2 2 4 2" xfId="2625" xr:uid="{DCBD662A-0D11-4DE9-89FC-D1383101447D}"/>
    <cellStyle name="Input 2 2 5" xfId="1961" xr:uid="{0823D86E-E118-43D8-8CB0-35B2C04FF897}"/>
    <cellStyle name="Input 2 3" xfId="693" xr:uid="{C31B4328-6CA3-49D0-B63D-271F55FF1625}"/>
    <cellStyle name="Input 2 3 2" xfId="908" xr:uid="{0DFEE8FF-3B08-4BD9-8FBA-2BF68F100F34}"/>
    <cellStyle name="Input 2 3 2 2" xfId="1621" xr:uid="{74E90777-4A20-4A6E-8FA5-65789D31824F}"/>
    <cellStyle name="Input 2 3 2 2 2" xfId="3185" xr:uid="{EDA731E2-CE25-4A54-9B61-15077D99A619}"/>
    <cellStyle name="Input 2 3 2 3" xfId="1893" xr:uid="{661C988A-2A32-4254-B802-05D61A725F9E}"/>
    <cellStyle name="Input 2 3 2 3 2" xfId="3435" xr:uid="{C84DDA36-E3E9-4332-A3DE-F4FEE197BBF2}"/>
    <cellStyle name="Input 2 3 2 4" xfId="2271" xr:uid="{68658386-7322-4FE3-ABA5-C92423DF34DD}"/>
    <cellStyle name="Input 2 3 3" xfId="1413" xr:uid="{84CC3887-6E9E-4CBF-B606-F447886B3F57}"/>
    <cellStyle name="Input 2 3 3 2" xfId="2977" xr:uid="{78CBFAE0-53F5-4465-94FB-A02DD82C529F}"/>
    <cellStyle name="Input 2 3 4" xfId="93" xr:uid="{CCCF52DD-123B-4361-883D-F9945660F407}"/>
    <cellStyle name="Input 2 3 4 2" xfId="2345" xr:uid="{A1130A9B-A6F4-4DFF-9C5C-F0003F8FD309}"/>
    <cellStyle name="Input 2 3 5" xfId="2065" xr:uid="{7E891304-D5A0-4868-8A09-3EFF8FD4E8F7}"/>
    <cellStyle name="Input 2 4" xfId="704" xr:uid="{23DB1652-B481-4A18-8D8A-8E1E8016E2AC}"/>
    <cellStyle name="Input 2 4 2" xfId="918" xr:uid="{6FD057EE-E430-4DB3-A34E-B7EB1F269209}"/>
    <cellStyle name="Input 2 4 2 2" xfId="1631" xr:uid="{EA341D1D-F409-4D23-B795-B2C7589A44C4}"/>
    <cellStyle name="Input 2 4 2 2 2" xfId="3195" xr:uid="{79A5DC60-2EE5-49BC-BC8D-C1D2C67219AB}"/>
    <cellStyle name="Input 2 4 2 3" xfId="1903" xr:uid="{A2EAB52B-2BA0-4156-B983-DC01DFE24A35}"/>
    <cellStyle name="Input 2 4 2 3 2" xfId="3445" xr:uid="{AD56A475-7BC2-488D-B278-8929A2B97BE2}"/>
    <cellStyle name="Input 2 4 2 4" xfId="2281" xr:uid="{244DBBD0-89FA-48FB-9537-D4B966B0D389}"/>
    <cellStyle name="Input 2 4 3" xfId="1424" xr:uid="{F7FBA761-9CE8-4C64-AA53-B099C74F6D6F}"/>
    <cellStyle name="Input 2 4 3 2" xfId="2988" xr:uid="{9188A51E-0647-4F47-8EB7-9F1E0323EB6A}"/>
    <cellStyle name="Input 2 4 4" xfId="1188" xr:uid="{9CE8748B-A431-43E7-899C-42823151C242}"/>
    <cellStyle name="Input 2 4 4 2" xfId="2756" xr:uid="{CA1B69FA-C6F3-4751-A40B-47594BFF1C17}"/>
    <cellStyle name="Input 2 4 5" xfId="2075" xr:uid="{2F9947F1-20DE-475A-8EA9-3FEB7F9778A7}"/>
    <cellStyle name="Input 2 5" xfId="716" xr:uid="{BD0B1103-0B81-434C-BB99-76C16D3A1ED1}"/>
    <cellStyle name="Input 2 5 2" xfId="1436" xr:uid="{2C98CDBA-57CD-49C3-A024-07A930918E8B}"/>
    <cellStyle name="Input 2 5 2 2" xfId="3000" xr:uid="{1BEAA08D-C36D-4EF4-8E24-AA8B454F6CA1}"/>
    <cellStyle name="Input 2 5 3" xfId="928" xr:uid="{ED860899-6A32-49EA-AA99-CD7FE7625D89}"/>
    <cellStyle name="Input 2 5 3 2" xfId="2508" xr:uid="{212CFB40-510F-4406-8D78-B4E640A3669B}"/>
    <cellStyle name="Input 2 5 4" xfId="2087" xr:uid="{9140E603-A07D-4880-BC9F-DE386DF38A4C}"/>
    <cellStyle name="Input 2 6" xfId="1015" xr:uid="{2186ED14-8725-4B27-A612-DAB372AA33D4}"/>
    <cellStyle name="Input 2 6 2" xfId="2586" xr:uid="{E202AA55-572D-42B7-AC02-8CCFA799BF16}"/>
    <cellStyle name="Input 2 7" xfId="1884" xr:uid="{0A5B061A-E170-4334-A302-CA1ECF8487C0}"/>
    <cellStyle name="Input 2 7 2" xfId="3426" xr:uid="{630EB29D-9FEF-4174-899C-80812B7F826E}"/>
    <cellStyle name="Input 2 8" xfId="1245" xr:uid="{883B3825-A1BE-4947-804A-BBE9BF10A42D}"/>
    <cellStyle name="Input 3" xfId="265" xr:uid="{E45E6F55-4FAA-4C93-9BBD-60C3E7F04E00}"/>
    <cellStyle name="Input 3 2" xfId="621" xr:uid="{6ADD242E-9295-43FA-ADA0-D7C37D25CFB2}"/>
    <cellStyle name="Input 3 2 2" xfId="836" xr:uid="{60020833-AAB9-48FD-AA5B-3CC46C310198}"/>
    <cellStyle name="Input 3 2 2 2" xfId="1549" xr:uid="{A6AD7BA2-C3F9-45BE-8527-B835855AAFBA}"/>
    <cellStyle name="Input 3 2 2 2 2" xfId="3113" xr:uid="{F7C18A06-18F8-4B5A-B24F-E8AA1BC8FCFC}"/>
    <cellStyle name="Input 3 2 2 3" xfId="66" xr:uid="{08D496C0-7455-4FC8-AD0E-B021A67D19CC}"/>
    <cellStyle name="Input 3 2 2 3 2" xfId="2319" xr:uid="{46CF4466-272E-49E6-B8B6-71A9212B72FE}"/>
    <cellStyle name="Input 3 2 2 4" xfId="2199" xr:uid="{C6136075-0D55-4154-998B-9D9C00883F3A}"/>
    <cellStyle name="Input 3 2 3" xfId="1341" xr:uid="{829C1499-7AF9-4FE9-B7C0-2280E2A487B3}"/>
    <cellStyle name="Input 3 2 3 2" xfId="2905" xr:uid="{03A21CFA-2AEE-4B03-8400-3E6A2650A3C3}"/>
    <cellStyle name="Input 3 2 4" xfId="1842" xr:uid="{A8C9AD26-F834-4296-A8A8-000F45F19D5D}"/>
    <cellStyle name="Input 3 2 4 2" xfId="3389" xr:uid="{CB832F95-2D99-4E2E-9E98-E0A43093EB95}"/>
    <cellStyle name="Input 3 2 5" xfId="1993" xr:uid="{D7AF2C50-846A-4E6F-99B0-B3451E0AA9A6}"/>
    <cellStyle name="Input 3 3" xfId="620" xr:uid="{BC13BCA0-D55B-43F5-AF43-AA36827ED898}"/>
    <cellStyle name="Input 3 3 2" xfId="835" xr:uid="{053ADA8A-C4F3-477E-9560-048625EEE0A6}"/>
    <cellStyle name="Input 3 3 2 2" xfId="1548" xr:uid="{17CB215E-1950-4108-A269-C81F2659EBDB}"/>
    <cellStyle name="Input 3 3 2 2 2" xfId="3112" xr:uid="{C25F32B5-FB24-4D69-BAA7-0D6077068D4A}"/>
    <cellStyle name="Input 3 3 2 3" xfId="1740" xr:uid="{B47930AE-B9FE-47AB-B2B6-22E7CE9C8A74}"/>
    <cellStyle name="Input 3 3 2 3 2" xfId="3298" xr:uid="{0E94B8D4-D501-499F-B312-68C6AAB4DB31}"/>
    <cellStyle name="Input 3 3 2 4" xfId="2198" xr:uid="{E6125AAC-4444-4B61-83B9-6AD51762271E}"/>
    <cellStyle name="Input 3 3 3" xfId="1340" xr:uid="{3563FBF2-73D8-4B4D-B762-B1A44C70C806}"/>
    <cellStyle name="Input 3 3 3 2" xfId="2904" xr:uid="{77D362A9-74E7-4AB1-AFD0-F401A1E990FB}"/>
    <cellStyle name="Input 3 3 4" xfId="1828" xr:uid="{BE18BDA5-D5AC-479F-9599-50A76132B237}"/>
    <cellStyle name="Input 3 3 4 2" xfId="3377" xr:uid="{518C13E8-9AFB-4B29-BB14-8FBC8245E11D}"/>
    <cellStyle name="Input 3 3 5" xfId="1992" xr:uid="{1C54DAD6-311E-4716-8969-492394EB3673}"/>
    <cellStyle name="Input 3 4" xfId="564" xr:uid="{6C62072A-B55E-441E-9D1E-C04C865BDAC9}"/>
    <cellStyle name="Input 3 4 2" xfId="779" xr:uid="{31B12959-258A-4822-8FC4-400FF7A2F1F8}"/>
    <cellStyle name="Input 3 4 2 2" xfId="1492" xr:uid="{00E7A654-C166-4BC6-8F23-E70DA0950F63}"/>
    <cellStyle name="Input 3 4 2 2 2" xfId="3056" xr:uid="{103ABF30-3D64-4257-8965-C3E23BA49118}"/>
    <cellStyle name="Input 3 4 2 3" xfId="1144" xr:uid="{F0BE2761-903E-4158-82C4-0DC424DD363E}"/>
    <cellStyle name="Input 3 4 2 3 2" xfId="2712" xr:uid="{603A3C7B-A86B-48CF-A436-EDB94F188953}"/>
    <cellStyle name="Input 3 4 2 4" xfId="2142" xr:uid="{55FCF3D6-C7A6-47DF-B51E-DEB45291945A}"/>
    <cellStyle name="Input 3 4 3" xfId="1284" xr:uid="{1EA8F864-CF09-4EE5-AAE6-9047F956F9D6}"/>
    <cellStyle name="Input 3 4 3 2" xfId="2848" xr:uid="{8D37F8D1-53B5-480B-98C2-B7B33CB1DA72}"/>
    <cellStyle name="Input 3 4 4" xfId="1672" xr:uid="{29B63816-0EA1-4AE6-A563-E556253F3730}"/>
    <cellStyle name="Input 3 4 4 2" xfId="3234" xr:uid="{4640FCD7-D02C-46F3-A229-05198AE26CF0}"/>
    <cellStyle name="Input 3 4 5" xfId="1936" xr:uid="{E7F595E0-1AC5-4B80-99EF-AEB8C52BD506}"/>
    <cellStyle name="Input 3 5" xfId="722" xr:uid="{C610ACF0-38A5-4857-824A-A74BFE1C81F2}"/>
    <cellStyle name="Input 3 5 2" xfId="1442" xr:uid="{15CCA8A9-7F56-4408-AA53-BD288363D8F9}"/>
    <cellStyle name="Input 3 5 2 2" xfId="3006" xr:uid="{D8D09B48-DEDF-4576-A426-78336755C45C}"/>
    <cellStyle name="Input 3 5 3" xfId="974" xr:uid="{1CA63B62-A749-4F57-8E13-4453094E6712}"/>
    <cellStyle name="Input 3 5 3 2" xfId="2551" xr:uid="{E77C1B8A-BE22-463B-BC84-D8AF385ED40D}"/>
    <cellStyle name="Input 3 5 4" xfId="2093" xr:uid="{5D79227A-3858-4F90-B06B-4BF076B34E2C}"/>
    <cellStyle name="Input 3 6" xfId="1071" xr:uid="{4F9E391A-61DD-4B9E-860B-F7137362D00B}"/>
    <cellStyle name="Input 3 6 2" xfId="2639" xr:uid="{711A1A49-72E5-436D-BF2A-C51F25170728}"/>
    <cellStyle name="Input 3 7" xfId="1423" xr:uid="{EFDAC16F-D5E6-416E-8A15-3EA627B50D15}"/>
    <cellStyle name="Input 3 7 2" xfId="2987" xr:uid="{7ED04227-7480-4A9C-B0B2-179ADFD2A792}"/>
    <cellStyle name="Input 3 8" xfId="1664" xr:uid="{E3D5929F-87C5-4D74-B930-966D1561EB68}"/>
    <cellStyle name="Input 4" xfId="376" xr:uid="{BF1678FC-2DA4-47C6-A131-BAC8DC26773D}"/>
    <cellStyle name="InputCells" xfId="26" xr:uid="{23D3EAC3-B314-418D-977C-BA3A9C5863EC}"/>
    <cellStyle name="InputCells 2" xfId="176" xr:uid="{820F3396-D5AC-4392-B07F-58E34918CB8E}"/>
    <cellStyle name="InputCells 3" xfId="227" xr:uid="{BABDD1ED-EC70-4F53-A67A-C1258708E00D}"/>
    <cellStyle name="InputCells 4" xfId="379" xr:uid="{870D9CDE-41B8-4AB5-9B16-71BD34B7602D}"/>
    <cellStyle name="InputCells_Bborder_1" xfId="177" xr:uid="{99E782A4-3417-4BF7-A700-0D49FAC29153}"/>
    <cellStyle name="InputCells12" xfId="36" xr:uid="{B9300ABF-6E18-4F5F-A164-4D30F4B01910}"/>
    <cellStyle name="InputCells12 2" xfId="178" xr:uid="{B0751725-78D4-44DE-BCE0-27A47C27E692}"/>
    <cellStyle name="InputCells12 2 2" xfId="453" xr:uid="{9CDEDA4A-73AA-46E4-9FCC-30A273BE3EF2}"/>
    <cellStyle name="InputCells12 2 2 2" xfId="627" xr:uid="{986E264E-71D6-4A55-9BF6-5E7BAB74EB0C}"/>
    <cellStyle name="InputCells12 2 2 2 2" xfId="842" xr:uid="{4E9D57CB-1B92-4E90-B5DC-3A210FD6101D}"/>
    <cellStyle name="InputCells12 2 2 2 2 2" xfId="1555" xr:uid="{994F8FF1-FB90-45FF-A403-63BE9C0FE70A}"/>
    <cellStyle name="InputCells12 2 2 2 2 2 2" xfId="3119" xr:uid="{B9870259-6334-4E51-8FB2-3622E989CFA0}"/>
    <cellStyle name="InputCells12 2 2 2 2 3" xfId="1801" xr:uid="{D0404BC5-786E-4CED-A6CA-159931981638}"/>
    <cellStyle name="InputCells12 2 2 2 2 3 2" xfId="3353" xr:uid="{E42755BF-E040-4B04-BE1A-08FF5E551A8C}"/>
    <cellStyle name="InputCells12 2 2 2 2 4" xfId="2205" xr:uid="{0851113D-2BA6-44A9-982C-3EEBBBCE5C9E}"/>
    <cellStyle name="InputCells12 2 2 2 3" xfId="1347" xr:uid="{BE64D6BD-BCF0-40E9-B0C0-B5C2E59C98D4}"/>
    <cellStyle name="InputCells12 2 2 2 3 2" xfId="2911" xr:uid="{782EAC55-C086-4A5A-8A57-66A3A82770EB}"/>
    <cellStyle name="InputCells12 2 2 2 4" xfId="1184" xr:uid="{AA69B967-7096-45D0-8C63-2E18347178BC}"/>
    <cellStyle name="InputCells12 2 2 2 4 2" xfId="2752" xr:uid="{ED5918E5-3B68-4321-9C9D-A733A6C7F625}"/>
    <cellStyle name="InputCells12 2 2 2 5" xfId="1999" xr:uid="{ED71999B-1FC2-4005-8050-3AB83B502532}"/>
    <cellStyle name="InputCells12 2 2 3" xfId="752" xr:uid="{5AD6C090-6FC4-46E8-85A2-5B952592B652}"/>
    <cellStyle name="InputCells12 2 2 3 2" xfId="1465" xr:uid="{761BE10E-1732-49C3-99E9-35515C50F3A9}"/>
    <cellStyle name="InputCells12 2 2 3 2 2" xfId="3029" xr:uid="{3914793B-B6CE-4798-AEC6-9B4F34B67D64}"/>
    <cellStyle name="InputCells12 2 2 3 3" xfId="1881" xr:uid="{A02E4F7E-AF71-45D5-AA7B-42EA0C8278FF}"/>
    <cellStyle name="InputCells12 2 2 3 3 2" xfId="3423" xr:uid="{F18D0C2D-0CB0-4F2F-BD38-842ACDD13047}"/>
    <cellStyle name="InputCells12 2 2 3 4" xfId="2115" xr:uid="{CD7CA579-8638-45D8-83DA-5DB347A5CD05}"/>
    <cellStyle name="InputCells12 2 3" xfId="312" xr:uid="{DA005756-C28F-4717-91DF-1B53EE783CE8}"/>
    <cellStyle name="InputCells12 2 3 2" xfId="650" xr:uid="{2161313A-CF47-471A-AE78-A6423865ED89}"/>
    <cellStyle name="InputCells12 2 3 2 2" xfId="865" xr:uid="{1C35EB2D-6011-4272-9F78-AF5BF5D24ECD}"/>
    <cellStyle name="InputCells12 2 3 2 2 2" xfId="1578" xr:uid="{91683BDE-04E5-4F97-BD1D-2733DD686D5C}"/>
    <cellStyle name="InputCells12 2 3 2 2 2 2" xfId="3142" xr:uid="{94CEE3B6-A767-423D-8614-B0757CDAEEA3}"/>
    <cellStyle name="InputCells12 2 3 2 2 3" xfId="1139" xr:uid="{12761400-4521-4F3D-8D22-3E35C811B04A}"/>
    <cellStyle name="InputCells12 2 3 2 2 3 2" xfId="2707" xr:uid="{5FFDC9D0-22B7-44E6-816D-722B2969C47B}"/>
    <cellStyle name="InputCells12 2 3 2 2 4" xfId="2228" xr:uid="{B035DBF7-C5F6-4E25-A57C-9A511D97C930}"/>
    <cellStyle name="InputCells12 2 3 2 3" xfId="1370" xr:uid="{5D5DB4CD-C07B-48AA-8552-F22B80891538}"/>
    <cellStyle name="InputCells12 2 3 2 3 2" xfId="2934" xr:uid="{45CCBCA9-3322-4041-8E2B-1874235DF6AF}"/>
    <cellStyle name="InputCells12 2 3 2 4" xfId="1729" xr:uid="{0C791DE9-DFC6-4D2C-A931-396398187AEA}"/>
    <cellStyle name="InputCells12 2 3 2 4 2" xfId="3288" xr:uid="{3C3F8C83-27CA-43AD-8B1B-C45709307830}"/>
    <cellStyle name="InputCells12 2 3 2 5" xfId="2022" xr:uid="{141FC211-E093-494B-84B4-4A550575343E}"/>
    <cellStyle name="InputCells12 2 3 3" xfId="573" xr:uid="{CFCDA457-2B6B-4D37-B224-49EB2DD2E47B}"/>
    <cellStyle name="InputCells12 2 3 3 2" xfId="788" xr:uid="{10DEB975-E0A2-49C6-91E8-8A495F547758}"/>
    <cellStyle name="InputCells12 2 3 3 2 2" xfId="1501" xr:uid="{94EAE9C6-84A7-494F-B869-DEE57F897146}"/>
    <cellStyle name="InputCells12 2 3 3 2 2 2" xfId="3065" xr:uid="{D2AABADB-D6E9-48CB-A420-A7B59A24B18B}"/>
    <cellStyle name="InputCells12 2 3 3 2 3" xfId="1652" xr:uid="{C18065C9-467B-4F7F-99B5-A67A91C9D3FB}"/>
    <cellStyle name="InputCells12 2 3 3 2 3 2" xfId="3216" xr:uid="{B36558C9-7EC9-4244-85E1-AB7A3A78C0D9}"/>
    <cellStyle name="InputCells12 2 3 3 2 4" xfId="2151" xr:uid="{DD719F70-98F0-4F21-A9EE-7BF5C04627CD}"/>
    <cellStyle name="InputCells12 2 3 3 3" xfId="1293" xr:uid="{EAAE4837-2183-4E3F-8E6C-F4E26FE83C1B}"/>
    <cellStyle name="InputCells12 2 3 3 3 2" xfId="2857" xr:uid="{33E3E058-C358-4CDE-B902-F75967DF7331}"/>
    <cellStyle name="InputCells12 2 3 3 4" xfId="1043" xr:uid="{1227DE55-9A0E-4479-8CF7-B985261AE921}"/>
    <cellStyle name="InputCells12 2 3 3 4 2" xfId="2613" xr:uid="{82BAAE21-2DEF-4018-99AD-304AE0126E9A}"/>
    <cellStyle name="InputCells12 2 3 3 5" xfId="1945" xr:uid="{E62600E9-3757-4C47-AC3F-05C78B26B10D}"/>
    <cellStyle name="InputCells12 2 3 4" xfId="689" xr:uid="{5C0E444C-8C74-4A7D-8568-76B8AA75E267}"/>
    <cellStyle name="InputCells12 2 3 4 2" xfId="904" xr:uid="{E9730963-904C-4D4D-BEC7-D6657C48CAD0}"/>
    <cellStyle name="InputCells12 2 3 4 2 2" xfId="1617" xr:uid="{B28345C8-1FC9-4BF0-AF8A-8BFF89B9D696}"/>
    <cellStyle name="InputCells12 2 3 4 2 2 2" xfId="3181" xr:uid="{C8E11C47-AA43-4A3A-AC77-B1EE47DAF4C5}"/>
    <cellStyle name="InputCells12 2 3 4 2 3" xfId="1889" xr:uid="{26E87FC3-68DD-4161-910F-CB22AB411514}"/>
    <cellStyle name="InputCells12 2 3 4 2 3 2" xfId="3431" xr:uid="{82F8E4C0-869C-4F7B-B551-F18A78576795}"/>
    <cellStyle name="InputCells12 2 3 4 2 4" xfId="2267" xr:uid="{F104763D-8FCF-41A6-9CD5-CC8F8A7F5973}"/>
    <cellStyle name="InputCells12 2 3 4 3" xfId="1409" xr:uid="{459E9BDE-D194-41AB-BFD6-67AE66A1F4BD}"/>
    <cellStyle name="InputCells12 2 3 4 3 2" xfId="2973" xr:uid="{297039F1-82CC-4ADA-8664-471A8314773A}"/>
    <cellStyle name="InputCells12 2 3 4 4" xfId="1185" xr:uid="{356D0D47-C54C-4229-B7A1-07483A3BA333}"/>
    <cellStyle name="InputCells12 2 3 4 4 2" xfId="2753" xr:uid="{237921DA-D07A-47F3-AB07-5C9A34587A78}"/>
    <cellStyle name="InputCells12 2 3 4 5" xfId="2061" xr:uid="{D88D44C4-17F0-4E78-B847-F7ADDEAA308F}"/>
    <cellStyle name="InputCells12 2 3 5" xfId="1109" xr:uid="{766CA799-C91F-4DD0-8FA5-4D16D09274D9}"/>
    <cellStyle name="InputCells12 2 3 5 2" xfId="2677" xr:uid="{2484409B-70DC-46C3-B297-A6CE663586F8}"/>
    <cellStyle name="InputCells12 2 3 6" xfId="1234" xr:uid="{F250C9C9-2DF5-4334-BF0D-B22911CE22FC}"/>
    <cellStyle name="InputCells12 2 3 6 2" xfId="2800" xr:uid="{4DEA797F-6684-4C19-A002-FA666C9B056D}"/>
    <cellStyle name="InputCells12 2 3 7" xfId="940" xr:uid="{25853F75-F23A-4FDC-A04D-92D562651212}"/>
    <cellStyle name="InputCells12 3" xfId="452" xr:uid="{B12DB979-8EEB-4E03-963E-51A256B0BA91}"/>
    <cellStyle name="InputCells12 3 2" xfId="557" xr:uid="{D1DA3F02-0716-40A3-9AF2-DA91361E83E2}"/>
    <cellStyle name="InputCells12 3 2 2" xfId="772" xr:uid="{0E5105DB-9832-4CD0-A47F-11C942DF7753}"/>
    <cellStyle name="InputCells12 3 2 2 2" xfId="1485" xr:uid="{458731F3-3E68-43DA-861C-22DB3BDE5B6F}"/>
    <cellStyle name="InputCells12 3 2 2 2 2" xfId="3049" xr:uid="{D6B1B0C9-0123-4562-8EB3-FF856ED8B959}"/>
    <cellStyle name="InputCells12 3 2 2 3" xfId="1230" xr:uid="{CA185AAB-EB7A-4A56-B722-D83C53BB42C9}"/>
    <cellStyle name="InputCells12 3 2 2 3 2" xfId="2797" xr:uid="{341B70FF-CA1B-496C-9887-9595109DE9E9}"/>
    <cellStyle name="InputCells12 3 2 2 4" xfId="2135" xr:uid="{5A5C0486-41F8-49E1-886F-E1B44F865D64}"/>
    <cellStyle name="InputCells12 3 2 3" xfId="1277" xr:uid="{6B68BCC4-C052-4271-8DCB-8CE688A7DFEC}"/>
    <cellStyle name="InputCells12 3 2 3 2" xfId="2841" xr:uid="{989374BC-6A88-4440-8244-D360A053D5E7}"/>
    <cellStyle name="InputCells12 3 2 4" xfId="1820" xr:uid="{EB709901-63C9-4655-ABA0-B185C744C84B}"/>
    <cellStyle name="InputCells12 3 2 4 2" xfId="3369" xr:uid="{7F7A1E07-95C8-4601-AA52-A1896BAFA1E1}"/>
    <cellStyle name="InputCells12 3 2 5" xfId="1929" xr:uid="{74DC1542-FFC0-4F84-9AD7-F9AE003FC87F}"/>
    <cellStyle name="InputCells12 3 3" xfId="751" xr:uid="{3A023354-1868-44CF-8BB2-65009CC59402}"/>
    <cellStyle name="InputCells12 3 3 2" xfId="1464" xr:uid="{2CBB2D13-3E38-4778-B416-6EDD85DBE6C8}"/>
    <cellStyle name="InputCells12 3 3 2 2" xfId="3028" xr:uid="{3C8401AC-E291-4B98-A1FE-E4C403C0A865}"/>
    <cellStyle name="InputCells12 3 3 3" xfId="1692" xr:uid="{9C1B6815-9604-43AE-8973-B764123C8D28}"/>
    <cellStyle name="InputCells12 3 3 3 2" xfId="3252" xr:uid="{E6BF1C9D-0797-46B0-A204-A0C332286F98}"/>
    <cellStyle name="InputCells12 3 3 4" xfId="2114" xr:uid="{DBC3D622-0199-487E-A243-0487373FD900}"/>
    <cellStyle name="InputCells12 4" xfId="311" xr:uid="{8F8C794D-1BA1-49AB-A12F-CBD5EF51A08F}"/>
    <cellStyle name="InputCells12 4 2" xfId="649" xr:uid="{F1E5D81F-891D-48BB-A057-61EAD70C65A6}"/>
    <cellStyle name="InputCells12 4 2 2" xfId="864" xr:uid="{4048AE9C-42D5-491B-87A7-05681F32F21C}"/>
    <cellStyle name="InputCells12 4 2 2 2" xfId="1577" xr:uid="{0BC0F3EF-267A-44E1-AD3B-82397211FA20}"/>
    <cellStyle name="InputCells12 4 2 2 2 2" xfId="3141" xr:uid="{2AB77A07-D712-41DB-941E-A9FAB7929506}"/>
    <cellStyle name="InputCells12 4 2 2 3" xfId="1862" xr:uid="{66E3EDFD-47EF-4738-BF53-2D5B47051E70}"/>
    <cellStyle name="InputCells12 4 2 2 3 2" xfId="3406" xr:uid="{B9B8B0AF-1BDE-42D8-8039-D692AA4BE9AE}"/>
    <cellStyle name="InputCells12 4 2 2 4" xfId="2227" xr:uid="{01B8DD9C-D9E5-4896-84EA-18511695670E}"/>
    <cellStyle name="InputCells12 4 2 3" xfId="1369" xr:uid="{F76D6C92-71F3-4B48-8EDE-11DEAE161AD8}"/>
    <cellStyle name="InputCells12 4 2 3 2" xfId="2933" xr:uid="{D323658F-AD3A-4274-BD85-912B223829E9}"/>
    <cellStyle name="InputCells12 4 2 4" xfId="1189" xr:uid="{001775D5-ADE3-4011-B650-D0E8D38691C4}"/>
    <cellStyle name="InputCells12 4 2 4 2" xfId="2757" xr:uid="{F32882DE-3752-4D3C-BF79-C147126467A5}"/>
    <cellStyle name="InputCells12 4 2 5" xfId="2021" xr:uid="{71E58ADF-160A-4C36-9070-EA1C766360F7}"/>
    <cellStyle name="InputCells12 4 3" xfId="574" xr:uid="{360788CA-3269-49F8-BF8E-1B1436EE702B}"/>
    <cellStyle name="InputCells12 4 3 2" xfId="789" xr:uid="{4292DA0C-16DF-4D52-88F8-410C15083380}"/>
    <cellStyle name="InputCells12 4 3 2 2" xfId="1502" xr:uid="{86CC9989-4B17-4616-AFBE-B89F695D774B}"/>
    <cellStyle name="InputCells12 4 3 2 2 2" xfId="3066" xr:uid="{4D4B5F27-C450-48F4-A370-4C1F97835A6C}"/>
    <cellStyle name="InputCells12 4 3 2 3" xfId="1227" xr:uid="{EFA74852-BE59-4156-A0F6-03631B072B47}"/>
    <cellStyle name="InputCells12 4 3 2 3 2" xfId="2794" xr:uid="{FCCEE86F-B2F3-4CDD-87CD-C37CCAC4E889}"/>
    <cellStyle name="InputCells12 4 3 2 4" xfId="2152" xr:uid="{694DEEFA-0862-452E-8FA0-0F64467C39CB}"/>
    <cellStyle name="InputCells12 4 3 3" xfId="1294" xr:uid="{C89DCDDF-AC6C-4E3B-AD71-9E133D83B116}"/>
    <cellStyle name="InputCells12 4 3 3 2" xfId="2858" xr:uid="{31EE93CD-AE08-4614-B885-932E80A87AB2}"/>
    <cellStyle name="InputCells12 4 3 4" xfId="1007" xr:uid="{6876FF77-CA37-4492-B22D-1358E062F089}"/>
    <cellStyle name="InputCells12 4 3 4 2" xfId="2578" xr:uid="{35158161-069C-415C-B384-F0EA4F0C60A0}"/>
    <cellStyle name="InputCells12 4 3 5" xfId="1946" xr:uid="{0E853ACD-F8F4-4D60-A4D3-CC27C1DC66CF}"/>
    <cellStyle name="InputCells12 4 4" xfId="548" xr:uid="{126C655F-BA6F-4FAD-9FF1-B510219CB677}"/>
    <cellStyle name="InputCells12 4 4 2" xfId="763" xr:uid="{E215D245-6CA6-48AC-A66B-03AAC6054581}"/>
    <cellStyle name="InputCells12 4 4 2 2" xfId="1476" xr:uid="{452C577A-C973-4FC7-92C3-FD8B8DB5BF99}"/>
    <cellStyle name="InputCells12 4 4 2 2 2" xfId="3040" xr:uid="{1F54697C-8D14-4A6D-8A5B-510A39181D6C}"/>
    <cellStyle name="InputCells12 4 4 2 3" xfId="1215" xr:uid="{4CBC2CA6-8323-46C2-9D3A-B936C69FC1D1}"/>
    <cellStyle name="InputCells12 4 4 2 3 2" xfId="2782" xr:uid="{F1EA666E-278B-4B43-83BC-095512844932}"/>
    <cellStyle name="InputCells12 4 4 2 4" xfId="2126" xr:uid="{51D2955E-B202-42D6-BD30-31203F11250A}"/>
    <cellStyle name="InputCells12 4 4 3" xfId="1268" xr:uid="{3E82043F-C517-4615-91FC-7A485F67C483}"/>
    <cellStyle name="InputCells12 4 4 3 2" xfId="2832" xr:uid="{E7C7016F-B0A3-40CD-A533-C5CAFEBECE80}"/>
    <cellStyle name="InputCells12 4 4 4" xfId="1651" xr:uid="{A467A0FE-3109-4836-A4C1-D3E340EC3EBD}"/>
    <cellStyle name="InputCells12 4 4 4 2" xfId="3215" xr:uid="{DF98067B-CA1A-4963-88EA-604E59DDC579}"/>
    <cellStyle name="InputCells12 4 4 5" xfId="1920" xr:uid="{1847250B-3D73-479A-9C77-B63F8DE71DFE}"/>
    <cellStyle name="InputCells12 4 5" xfId="1108" xr:uid="{DE6A5516-8999-47CF-9828-6B195B73C26A}"/>
    <cellStyle name="InputCells12 4 5 2" xfId="2676" xr:uid="{E41AC3A9-2CD5-42F4-BD74-4FE26B5F2050}"/>
    <cellStyle name="InputCells12 4 6" xfId="1800" xr:uid="{B351F016-5141-4220-8CCB-07E138DA273E}"/>
    <cellStyle name="InputCells12 4 6 2" xfId="3352" xr:uid="{5D460F00-BF3F-49CE-A43C-C831B4FB38B7}"/>
    <cellStyle name="InputCells12 4 7" xfId="34" xr:uid="{18F04F6F-5D04-409E-85D7-4063E4111B43}"/>
    <cellStyle name="InputCells12 5" xfId="106" xr:uid="{974CCAFE-F20B-4D5A-9FD5-492576EB52FE}"/>
    <cellStyle name="InputCells12 5 2" xfId="2356" xr:uid="{96C5359B-1E64-45C0-A8B5-A4E4D519D5CB}"/>
    <cellStyle name="InputCells12_BBorder" xfId="44" xr:uid="{157AFE81-D09A-4A57-833D-BAB43BB5245C}"/>
    <cellStyle name="IntCells" xfId="179" xr:uid="{01374847-8BE6-499A-8957-215073EB3648}"/>
    <cellStyle name="KP_thin_border_dark_grey" xfId="54" xr:uid="{1C6B230C-A467-4670-A8E6-700E0ECFE173}"/>
    <cellStyle name="Linked Cell 2" xfId="180" xr:uid="{B4223A48-BAD8-47A0-92F2-2631D6C271CC}"/>
    <cellStyle name="Linked Cell 3" xfId="266" xr:uid="{74AED103-6E32-4CB8-AA4E-A315A4DB15AF}"/>
    <cellStyle name="Linked Cell 4" xfId="401" xr:uid="{507A98A9-0030-4A9F-9C15-DF3F14CCD57B}"/>
    <cellStyle name="Neutral 2" xfId="181" xr:uid="{A8448A03-8901-462E-B102-865F60EDCD4B}"/>
    <cellStyle name="Neutral 3" xfId="267" xr:uid="{01AF4AFF-EB0F-4EBC-BA18-60C8F0ED27EC}"/>
    <cellStyle name="Normaali 2" xfId="182" xr:uid="{645765D6-D253-4A83-BDA3-C36DD9A17E9C}"/>
    <cellStyle name="Normaali 2 2" xfId="183" xr:uid="{E4027BB3-A95A-4E8F-B168-BCED9CD983A3}"/>
    <cellStyle name="Normal" xfId="0" builtinId="0" customBuiltin="1"/>
    <cellStyle name="Normal 10" xfId="404" xr:uid="{C9F0061A-8273-4F86-9B8C-6E8A87DBA68F}"/>
    <cellStyle name="Normal 10 2" xfId="473" xr:uid="{90E4F774-5FF6-4759-B447-C459F1CD0D99}"/>
    <cellStyle name="Normal 10 2 2" xfId="2436" xr:uid="{889E74D8-A531-45A6-BEE1-136CE61A3FC0}"/>
    <cellStyle name="Normal 10 3" xfId="2423" xr:uid="{4608EB34-9627-4746-9AE9-022D31FB38C9}"/>
    <cellStyle name="Normal 11" xfId="432" xr:uid="{D7C271AC-4A59-4EAD-BC3A-F11096BF3FFC}"/>
    <cellStyle name="Normal 11 2" xfId="474" xr:uid="{F67423BA-D407-4AD6-9ED7-EFFB65B0008A}"/>
    <cellStyle name="Normal 11 2 2" xfId="2437" xr:uid="{E56905D5-F78C-47EA-9509-2E12C842ABB6}"/>
    <cellStyle name="Normal 11 3" xfId="2427" xr:uid="{9EF69086-3A5F-4E63-B962-019D70ED50C1}"/>
    <cellStyle name="Normal 12" xfId="543" xr:uid="{3128F217-57E8-4C6B-BBE7-9B4839734600}"/>
    <cellStyle name="Normal 12 2" xfId="703" xr:uid="{E0FC66FB-8D88-4D6D-BBA1-4DCB8A0A765D}"/>
    <cellStyle name="Normal 13" xfId="17" xr:uid="{5286BDF5-7A53-4F08-983B-9F69C35F51C2}"/>
    <cellStyle name="Normal 13 2" xfId="2305" xr:uid="{288E7739-4BC8-41DE-8D5E-D7D2E428F920}"/>
    <cellStyle name="Normal 14" xfId="3473" xr:uid="{33A0C1E6-D413-4EFE-B8AB-5E57528A4D59}"/>
    <cellStyle name="Normal 15" xfId="3475" xr:uid="{2DA9FB96-1E11-4A15-9424-CD2E82365738}"/>
    <cellStyle name="Normal 2" xfId="3" xr:uid="{00000000-0005-0000-0000-00000D000000}"/>
    <cellStyle name="Normal 2 2" xfId="184" xr:uid="{904DE2B0-A260-4B23-9C92-B42FF44C7846}"/>
    <cellStyle name="Normal 2 2 2" xfId="185" xr:uid="{29CD96AA-41B9-4F37-B208-89CEA2170381}"/>
    <cellStyle name="Normal 2 3" xfId="186" xr:uid="{059EDC3C-BFA2-4D27-8B6A-5C38CCA7ABFE}"/>
    <cellStyle name="Normal 2 3 2" xfId="454" xr:uid="{E81ED349-4ED3-443C-8FF2-3EA4B9A87DBA}"/>
    <cellStyle name="Normal 2 3 2 2" xfId="2429" xr:uid="{BB29BF8C-B4CC-4FAB-806D-C2F5DD627A32}"/>
    <cellStyle name="Normal 2 3 3" xfId="2361" xr:uid="{D6A6296B-4D44-40F7-95DF-6DDD274BDA71}"/>
    <cellStyle name="Normal 2 4" xfId="58" xr:uid="{0AAC7947-BE94-4567-8F90-E440A1FAC1A5}"/>
    <cellStyle name="Normal 2 5" xfId="21" xr:uid="{141919B2-2E53-44E4-BA36-2C8E7CD99A11}"/>
    <cellStyle name="Normal 3" xfId="16" xr:uid="{00000000-0005-0000-0000-00000E000000}"/>
    <cellStyle name="Normal 3 2" xfId="187" xr:uid="{D9EB580C-39B8-4F06-87EA-8227BDB4DC93}"/>
    <cellStyle name="Normal 3 2 2" xfId="59" xr:uid="{38A1776C-4B92-4D93-886D-65D5CD88DBDF}"/>
    <cellStyle name="Normal 3 3" xfId="228" xr:uid="{4624C03E-8DE4-4AF8-AE05-05EDB50F1957}"/>
    <cellStyle name="Normal 3 4" xfId="390" xr:uid="{2C058147-1CC7-47D4-8B3A-14E50203B106}"/>
    <cellStyle name="Normal 3 5" xfId="55" xr:uid="{D1352E84-D5E4-4474-A9E9-D114AC0B28D7}"/>
    <cellStyle name="Normal 4" xfId="188" xr:uid="{41600A2E-8EDD-447A-A139-BF586D178456}"/>
    <cellStyle name="Normal 4 2" xfId="189" xr:uid="{153B386E-743E-43F1-B7FE-BFFDDD42654C}"/>
    <cellStyle name="Normal 4 2 2" xfId="190" xr:uid="{5506659A-93FA-44FF-99DC-A01320974CA3}"/>
    <cellStyle name="Normal 4 2 3" xfId="455" xr:uid="{BDF4FE1A-2B4C-41AE-8105-1492A3534DAD}"/>
    <cellStyle name="Normal 4 3" xfId="229" xr:uid="{4F91C3AF-BD0B-4C09-8486-BE2B5DBC6862}"/>
    <cellStyle name="Normal 4 3 2" xfId="456" xr:uid="{B5D95825-10B0-426A-B243-41D132A7831C}"/>
    <cellStyle name="Normal 5" xfId="191" xr:uid="{2A27691D-B138-4C59-98F0-E86296E75ABD}"/>
    <cellStyle name="Normal 5 2" xfId="322" xr:uid="{C2742F8A-F2B5-4B72-9387-011B2DD358AE}"/>
    <cellStyle name="Normal 5 2 2" xfId="329" xr:uid="{350331F6-9DB7-4852-AAFD-DEAE9B4FFA8F}"/>
    <cellStyle name="Normal 5 2 2 2" xfId="335" xr:uid="{8EFD41F7-01EC-4DD7-8DDB-4BD512B5362D}"/>
    <cellStyle name="Normal 5 2 2 2 2" xfId="350" xr:uid="{DF914105-8E08-4FD1-9615-44CB79F1D848}"/>
    <cellStyle name="Normal 5 2 2 2 2 2" xfId="479" xr:uid="{9724F555-D784-440D-AEA0-01CB9667A73C}"/>
    <cellStyle name="Normal 5 2 2 2 2 2 2" xfId="2442" xr:uid="{367D6031-6ABE-4A86-8133-A3400386178B}"/>
    <cellStyle name="Normal 5 2 2 2 2 3" xfId="2396" xr:uid="{84D78183-73D3-4A2D-BF61-744DB361EFFF}"/>
    <cellStyle name="Normal 5 2 2 2 3" xfId="478" xr:uid="{F60BBD0E-FC44-4AE5-B62E-8CF366991BEB}"/>
    <cellStyle name="Normal 5 2 2 2 3 2" xfId="2441" xr:uid="{F719D281-CBC2-456A-A112-C2E0DE3957AA}"/>
    <cellStyle name="Normal 5 2 2 2 4" xfId="2381" xr:uid="{3A4DFC19-68B2-403C-B2AF-896289B8D1CE}"/>
    <cellStyle name="Normal 5 2 2 3" xfId="349" xr:uid="{7C9D0870-E1BF-4F34-B358-B84ED09C91DF}"/>
    <cellStyle name="Normal 5 2 2 3 2" xfId="480" xr:uid="{EA2AA38A-A866-48CA-93DF-2FF413F73F21}"/>
    <cellStyle name="Normal 5 2 2 3 2 2" xfId="2443" xr:uid="{A1D4B44A-DC8D-4E1C-8FE0-710908442BF6}"/>
    <cellStyle name="Normal 5 2 2 3 3" xfId="2395" xr:uid="{94927453-8AB7-49A9-B25E-C8180EED5F46}"/>
    <cellStyle name="Normal 5 2 2 4" xfId="477" xr:uid="{40D64E32-C1BF-4DC3-BA18-00703C8ACA04}"/>
    <cellStyle name="Normal 5 2 2 4 2" xfId="2440" xr:uid="{7212917B-3A23-41FB-91AA-30D2B79AB281}"/>
    <cellStyle name="Normal 5 2 2 5" xfId="2375" xr:uid="{903515F6-FC75-406E-8EB2-E85F6EA49CCE}"/>
    <cellStyle name="Normal 5 2 3" xfId="334" xr:uid="{AA1110A9-9365-439D-B9B4-6E9AC32499CC}"/>
    <cellStyle name="Normal 5 2 3 2" xfId="351" xr:uid="{16D8B633-33F1-4B7B-8875-EB0A6986FCED}"/>
    <cellStyle name="Normal 5 2 3 2 2" xfId="482" xr:uid="{AC25004C-FEB0-46B6-9D8D-F740CC19F84E}"/>
    <cellStyle name="Normal 5 2 3 2 2 2" xfId="2445" xr:uid="{66B2CC61-4DD4-447E-A7DC-086A9FFB945C}"/>
    <cellStyle name="Normal 5 2 3 2 3" xfId="2397" xr:uid="{520DEB59-1B99-4D72-9979-042647DDC9CF}"/>
    <cellStyle name="Normal 5 2 3 3" xfId="481" xr:uid="{75E3E50D-5A2D-47D1-B31C-80321CB04FBD}"/>
    <cellStyle name="Normal 5 2 3 3 2" xfId="2444" xr:uid="{B4A8AE68-1D8B-4E11-9A76-CFA9FB856650}"/>
    <cellStyle name="Normal 5 2 3 4" xfId="2380" xr:uid="{DD430F3D-3508-458C-B880-E20EE533FF46}"/>
    <cellStyle name="Normal 5 2 4" xfId="348" xr:uid="{5F4656E9-B24F-412A-8AB0-D1CC15773ECE}"/>
    <cellStyle name="Normal 5 2 4 2" xfId="483" xr:uid="{10AAC166-00B4-4545-BC6D-DB00EDBEB6C2}"/>
    <cellStyle name="Normal 5 2 4 2 2" xfId="2446" xr:uid="{425C4FEC-2F99-4C02-88FC-D82DCDD42312}"/>
    <cellStyle name="Normal 5 2 4 3" xfId="2394" xr:uid="{DC6766F8-CE12-4B11-9E2F-113CB4679EAE}"/>
    <cellStyle name="Normal 5 2 5" xfId="457" xr:uid="{E0A21CA1-1C2A-4CE0-A7B7-D1C1D2CAFFD0}"/>
    <cellStyle name="Normal 5 2 5 2" xfId="484" xr:uid="{7F171D51-F4D7-42B8-947A-A93DE856A2F2}"/>
    <cellStyle name="Normal 5 2 5 2 2" xfId="2447" xr:uid="{6AB6CB10-C901-4B22-980C-ECDB36EF5D7F}"/>
    <cellStyle name="Normal 5 2 5 3" xfId="2430" xr:uid="{FD419D85-0F24-41C3-810E-9B5C96F7859F}"/>
    <cellStyle name="Normal 5 2 6" xfId="476" xr:uid="{C5871523-3334-4E82-B6A5-CF76A022823B}"/>
    <cellStyle name="Normal 5 2 6 2" xfId="2439" xr:uid="{B6B4554E-FFC7-4272-9D0F-83031303D466}"/>
    <cellStyle name="Normal 5 2 7" xfId="2368" xr:uid="{B21AAE13-A9FC-4807-8B03-5E970E80325A}"/>
    <cellStyle name="Normal 5 3" xfId="326" xr:uid="{52C51CA3-86A1-4C47-8AF3-9C7651ED7952}"/>
    <cellStyle name="Normal 5 3 2" xfId="336" xr:uid="{424065FB-6856-437F-BA4B-F974ED56FF78}"/>
    <cellStyle name="Normal 5 3 2 2" xfId="353" xr:uid="{6B76F1CD-E39D-4FAB-A8FA-3174B2AE8F19}"/>
    <cellStyle name="Normal 5 3 2 2 2" xfId="487" xr:uid="{AC66D150-CAC6-4928-8917-F2F71A845C1A}"/>
    <cellStyle name="Normal 5 3 2 2 2 2" xfId="2450" xr:uid="{1789795F-C2CC-404B-A75D-A0ED20BF531C}"/>
    <cellStyle name="Normal 5 3 2 2 3" xfId="2399" xr:uid="{11F6381F-F0A3-40B3-8D0C-EE7D1575BD27}"/>
    <cellStyle name="Normal 5 3 2 3" xfId="486" xr:uid="{510BD2F5-1A3C-4FE9-B46F-0A29288C9F24}"/>
    <cellStyle name="Normal 5 3 2 3 2" xfId="2449" xr:uid="{8D5B6F15-A4FA-4D50-8090-75F13E5D3C3A}"/>
    <cellStyle name="Normal 5 3 2 4" xfId="2382" xr:uid="{6B34FBAF-FE47-4916-9946-4216F0ADBC53}"/>
    <cellStyle name="Normal 5 3 3" xfId="352" xr:uid="{24272E6D-E500-479D-A797-4819DB6D4974}"/>
    <cellStyle name="Normal 5 3 3 2" xfId="488" xr:uid="{0C9043B6-0F53-443C-9543-F8202412EF8C}"/>
    <cellStyle name="Normal 5 3 3 2 2" xfId="2451" xr:uid="{A839F011-8155-4610-B944-88FC89A052CB}"/>
    <cellStyle name="Normal 5 3 3 3" xfId="2398" xr:uid="{0006C7A7-1F23-4A7E-B08D-EF9D74135478}"/>
    <cellStyle name="Normal 5 3 4" xfId="485" xr:uid="{BB6714A8-AD0C-4569-AAC6-3CCAC473E418}"/>
    <cellStyle name="Normal 5 3 4 2" xfId="2448" xr:uid="{14FA4D80-BBCB-490F-A69F-CBFEA24E0F6A}"/>
    <cellStyle name="Normal 5 3 5" xfId="2372" xr:uid="{9600F424-C7D2-448E-B443-7F436AD9666F}"/>
    <cellStyle name="Normal 5 4" xfId="333" xr:uid="{35807DB0-918D-4E74-A835-8A3511C8CEC0}"/>
    <cellStyle name="Normal 5 4 2" xfId="354" xr:uid="{AE33D416-C483-4632-9AB5-1E9C70146452}"/>
    <cellStyle name="Normal 5 4 2 2" xfId="490" xr:uid="{F9129580-2703-4569-8832-F63F0F053346}"/>
    <cellStyle name="Normal 5 4 2 2 2" xfId="2453" xr:uid="{8F9109BA-3A3C-4160-B891-A0D2B3F316A1}"/>
    <cellStyle name="Normal 5 4 2 3" xfId="2400" xr:uid="{A5782E46-95CE-4DD0-A4DB-E79600F80B79}"/>
    <cellStyle name="Normal 5 4 3" xfId="489" xr:uid="{4F11EE93-4C8C-4722-8035-4AA391D8BCD5}"/>
    <cellStyle name="Normal 5 4 3 2" xfId="2452" xr:uid="{22B46F69-B45C-4514-A79A-ED096E69BEF8}"/>
    <cellStyle name="Normal 5 4 4" xfId="2379" xr:uid="{DABDFEEE-78BC-46CD-864A-22E6FFD2B914}"/>
    <cellStyle name="Normal 5 5" xfId="347" xr:uid="{6786BC1E-1455-40A5-97D0-3F54E6BA537D}"/>
    <cellStyle name="Normal 5 5 2" xfId="491" xr:uid="{8525BBB9-A6CA-45BB-A7F6-037F1A75AB04}"/>
    <cellStyle name="Normal 5 5 2 2" xfId="2454" xr:uid="{A81FD36E-A34D-4E54-AB9E-486B84AA294C}"/>
    <cellStyle name="Normal 5 5 3" xfId="2393" xr:uid="{B6D7FEEC-5122-4C2A-81D6-D39E970F83D8}"/>
    <cellStyle name="Normal 5 6" xfId="391" xr:uid="{B590EA6B-DD12-45C5-B516-81E383565FBB}"/>
    <cellStyle name="Normal 5 7" xfId="475" xr:uid="{475C9D31-9E94-4DD8-81FD-CC89BFEAFFF6}"/>
    <cellStyle name="Normal 5 7 2" xfId="2438" xr:uid="{F7222854-BDF0-43DF-B447-F1A8DDD0585A}"/>
    <cellStyle name="Normal 5 8" xfId="313" xr:uid="{01432787-077E-493D-BA97-A69E1BBB1CC9}"/>
    <cellStyle name="Normal 5 8 2" xfId="2366" xr:uid="{3FD3EF8A-6D81-49F0-A3B2-E1DC60683CB9}"/>
    <cellStyle name="Normal 6" xfId="192" xr:uid="{74C16697-8220-47DA-9188-58B4A98FEC3C}"/>
    <cellStyle name="Normal 6 10" xfId="458" xr:uid="{584B8D64-4634-4F93-B88D-D474F066575D}"/>
    <cellStyle name="Normal 6 10 2" xfId="493" xr:uid="{AC0D34DF-E0C4-41C5-AB15-1300988BE349}"/>
    <cellStyle name="Normal 6 10 2 2" xfId="2456" xr:uid="{F9085180-2F00-4A5C-B1C7-59820D75FD5B}"/>
    <cellStyle name="Normal 6 10 3" xfId="2431" xr:uid="{E7FD141C-73A0-4966-9082-2CA281E63130}"/>
    <cellStyle name="Normal 6 11" xfId="492" xr:uid="{3A2A6A38-1AA3-48E5-ACF0-CF0AD363C96F}"/>
    <cellStyle name="Normal 6 11 2" xfId="2455" xr:uid="{0764EF6D-635A-46EF-8E98-2ED4D4A33BCD}"/>
    <cellStyle name="Normal 6 12" xfId="2362" xr:uid="{EBEFF05F-094F-4AC0-B26C-6232D9D2FAC1}"/>
    <cellStyle name="Normal 6 2" xfId="323" xr:uid="{291B51E6-BA2A-42E7-A45F-939EAD3B1EC9}"/>
    <cellStyle name="Normal 6 2 2" xfId="330" xr:uid="{D3B997F1-6D2E-4336-8C6F-4405E3C4151C}"/>
    <cellStyle name="Normal 6 2 2 2" xfId="339" xr:uid="{6BCBD2D2-3B28-491E-B36E-59EDF70FEFD7}"/>
    <cellStyle name="Normal 6 2 2 2 2" xfId="358" xr:uid="{155B96CC-9E12-4CD1-9FF3-43ABD15C5B4A}"/>
    <cellStyle name="Normal 6 2 2 2 2 2" xfId="497" xr:uid="{AC5BFC6E-3B65-4D24-BFCE-996F3739CD24}"/>
    <cellStyle name="Normal 6 2 2 2 2 2 2" xfId="2460" xr:uid="{2CC12F1A-2B89-4EAF-B7AC-1A92D185100A}"/>
    <cellStyle name="Normal 6 2 2 2 2 3" xfId="2404" xr:uid="{74BD9786-392E-4444-BFCE-34A9E3DFD8CF}"/>
    <cellStyle name="Normal 6 2 2 2 3" xfId="496" xr:uid="{40C8B826-AC28-4D97-AB30-609250CFAB62}"/>
    <cellStyle name="Normal 6 2 2 2 3 2" xfId="2459" xr:uid="{0F6DFA82-1BAB-4FA1-83FB-9CF7191ACD01}"/>
    <cellStyle name="Normal 6 2 2 2 4" xfId="2385" xr:uid="{89D67BC5-BEA9-475D-90BC-8AA6010D4AD5}"/>
    <cellStyle name="Normal 6 2 2 3" xfId="357" xr:uid="{A06C7EB0-F4FB-4C68-B782-0F983503FAA0}"/>
    <cellStyle name="Normal 6 2 2 3 2" xfId="498" xr:uid="{96CF31BA-9C02-4CCD-9952-D06EB8422824}"/>
    <cellStyle name="Normal 6 2 2 3 2 2" xfId="2461" xr:uid="{745A67B5-1D5B-4C93-8C8F-C49C6A34FB2B}"/>
    <cellStyle name="Normal 6 2 2 3 3" xfId="2403" xr:uid="{F97C380C-3BA5-4B6B-B600-32E4B00D2B83}"/>
    <cellStyle name="Normal 6 2 2 4" xfId="495" xr:uid="{96503A98-FA06-4309-87FF-1CCC8ABB5B89}"/>
    <cellStyle name="Normal 6 2 2 4 2" xfId="2458" xr:uid="{D88B7032-65A4-4A5E-AF87-12687CBAA14F}"/>
    <cellStyle name="Normal 6 2 2 5" xfId="2376" xr:uid="{CEB843AA-33DE-4BDA-9831-8EA84E9A4122}"/>
    <cellStyle name="Normal 6 2 3" xfId="338" xr:uid="{ED249622-2912-4E20-86A8-537DBCC1DDF3}"/>
    <cellStyle name="Normal 6 2 3 2" xfId="359" xr:uid="{B6ADEDF3-0A9B-44AC-978C-BE12F48B59A6}"/>
    <cellStyle name="Normal 6 2 3 2 2" xfId="500" xr:uid="{101AF594-B68A-4D24-985E-6608B8A0841B}"/>
    <cellStyle name="Normal 6 2 3 2 2 2" xfId="2463" xr:uid="{69BE6A58-020E-40E6-93D4-C9BC7817B08F}"/>
    <cellStyle name="Normal 6 2 3 2 3" xfId="2405" xr:uid="{193D404D-5FE2-4DBF-8E4E-6E79F0AC516F}"/>
    <cellStyle name="Normal 6 2 3 3" xfId="499" xr:uid="{18DED862-82D7-4107-A927-3AA28763B665}"/>
    <cellStyle name="Normal 6 2 3 3 2" xfId="2462" xr:uid="{32213AAB-8835-4536-B20E-36EE33CA9F0B}"/>
    <cellStyle name="Normal 6 2 3 4" xfId="2384" xr:uid="{1F625991-51B3-4DD9-B00D-57526DB3FD7B}"/>
    <cellStyle name="Normal 6 2 4" xfId="356" xr:uid="{B12A5A68-4547-4DE8-BC23-2C9B8588B93E}"/>
    <cellStyle name="Normal 6 2 4 2" xfId="501" xr:uid="{9DE5B1A4-F004-431C-9E48-BB76AB2A7780}"/>
    <cellStyle name="Normal 6 2 4 2 2" xfId="2464" xr:uid="{20D2A1B0-87C4-44E4-B67A-86F7FBD6F3AF}"/>
    <cellStyle name="Normal 6 2 4 3" xfId="2402" xr:uid="{FBDC6F04-8149-4A8C-B152-55E3BCB0D915}"/>
    <cellStyle name="Normal 6 2 5" xfId="459" xr:uid="{832E20EF-75D1-4E76-AE9A-8C5615B00C8C}"/>
    <cellStyle name="Normal 6 2 5 2" xfId="502" xr:uid="{2578C940-9BBF-4070-AB23-EC0E9D597F56}"/>
    <cellStyle name="Normal 6 2 5 2 2" xfId="2465" xr:uid="{47B2D855-ACF3-4EA3-AB33-4716D37B5188}"/>
    <cellStyle name="Normal 6 2 5 3" xfId="2432" xr:uid="{0122676D-F525-46F6-9F44-6A6CF7D0E0F8}"/>
    <cellStyle name="Normal 6 2 6" xfId="494" xr:uid="{07CB5249-6332-4965-98A7-F50F15256EE3}"/>
    <cellStyle name="Normal 6 2 6 2" xfId="2457" xr:uid="{4CC7D52B-EA33-43ED-8545-E51F1940C147}"/>
    <cellStyle name="Normal 6 2 7" xfId="2369" xr:uid="{6E0F78EE-D0CD-431A-96E0-2929ADBAF8B2}"/>
    <cellStyle name="Normal 6 3" xfId="325" xr:uid="{0DD44977-F689-408C-9DB9-EFE452A9F9E6}"/>
    <cellStyle name="Normal 6 3 2" xfId="332" xr:uid="{5297EB9E-4279-4C1D-8A45-8602276FA0D5}"/>
    <cellStyle name="Normal 6 3 2 2" xfId="341" xr:uid="{D373BAC7-8EEB-4E85-AFE9-0CA033BE987E}"/>
    <cellStyle name="Normal 6 3 2 2 2" xfId="362" xr:uid="{26628B60-3E37-4B7F-954F-8DF170B6A5FB}"/>
    <cellStyle name="Normal 6 3 2 2 2 2" xfId="506" xr:uid="{FDE98C7B-4246-46C2-AA07-8C9A4E3A1B50}"/>
    <cellStyle name="Normal 6 3 2 2 2 2 2" xfId="2469" xr:uid="{B8877FCE-8F72-4FFD-A40D-BE64B323608E}"/>
    <cellStyle name="Normal 6 3 2 2 2 3" xfId="2408" xr:uid="{94183E26-5AC9-4FB7-9E2C-6D0618E5988D}"/>
    <cellStyle name="Normal 6 3 2 2 3" xfId="505" xr:uid="{8A823C7D-7991-4ECD-9D0A-C95B331DF16C}"/>
    <cellStyle name="Normal 6 3 2 2 3 2" xfId="2468" xr:uid="{DFCAD376-28A2-411B-9975-09F4A4E95AB2}"/>
    <cellStyle name="Normal 6 3 2 2 4" xfId="2387" xr:uid="{1E9F228C-870D-45D1-95DC-CC7E3796AEA0}"/>
    <cellStyle name="Normal 6 3 2 3" xfId="361" xr:uid="{3C3350DF-CFEB-43B3-B2BE-92D38DFB8A8C}"/>
    <cellStyle name="Normal 6 3 2 3 2" xfId="507" xr:uid="{420A7F7E-505B-4AA7-924A-328CA7D78224}"/>
    <cellStyle name="Normal 6 3 2 3 2 2" xfId="2470" xr:uid="{85F8432D-C622-438D-B3D5-A9D1727AB8B0}"/>
    <cellStyle name="Normal 6 3 2 3 3" xfId="2407" xr:uid="{EC0BEE4E-B579-475B-BF4D-16979388E765}"/>
    <cellStyle name="Normal 6 3 2 4" xfId="504" xr:uid="{84446E88-1427-4D8E-A75F-7834A03FCCF2}"/>
    <cellStyle name="Normal 6 3 2 4 2" xfId="2467" xr:uid="{65ACB2C5-C577-4480-A4A2-585269914BD9}"/>
    <cellStyle name="Normal 6 3 2 5" xfId="2378" xr:uid="{EB414B00-103C-42BC-B36A-1A8CBFB0AFF1}"/>
    <cellStyle name="Normal 6 3 3" xfId="340" xr:uid="{03952B5B-7EAC-4EB5-9DE1-A5C61EB1790D}"/>
    <cellStyle name="Normal 6 3 3 2" xfId="363" xr:uid="{FAA1A59C-0E95-487F-A819-46B70B45A140}"/>
    <cellStyle name="Normal 6 3 3 2 2" xfId="509" xr:uid="{46712059-DCE4-45BE-9CCA-1B9689EC98B5}"/>
    <cellStyle name="Normal 6 3 3 2 2 2" xfId="2472" xr:uid="{38F5BE6E-DA03-440B-9990-C0FD0AE6DB14}"/>
    <cellStyle name="Normal 6 3 3 2 3" xfId="2409" xr:uid="{1FCD6D12-2B6F-4137-AF2F-29BEC1252D06}"/>
    <cellStyle name="Normal 6 3 3 3" xfId="508" xr:uid="{EA019976-4D61-4887-BD4C-AE32961B1BD9}"/>
    <cellStyle name="Normal 6 3 3 3 2" xfId="2471" xr:uid="{893441EB-22FC-4BEC-A0E2-456E45BDEA4F}"/>
    <cellStyle name="Normal 6 3 3 4" xfId="2386" xr:uid="{114C17B1-4C4E-4EB2-BB8C-BC13415F7434}"/>
    <cellStyle name="Normal 6 3 4" xfId="360" xr:uid="{462DC147-F652-4769-AB6D-6317046FF139}"/>
    <cellStyle name="Normal 6 3 4 2" xfId="510" xr:uid="{2FE0EEE6-A4A3-4483-BD07-DF19DD09F1EA}"/>
    <cellStyle name="Normal 6 3 4 2 2" xfId="2473" xr:uid="{679398A9-B6C8-4C3E-B839-5A62927BB31B}"/>
    <cellStyle name="Normal 6 3 4 3" xfId="2406" xr:uid="{53BDAFF7-35C6-4B02-9FE2-E6C7FB89B966}"/>
    <cellStyle name="Normal 6 3 5" xfId="503" xr:uid="{AA3C4D4C-E5C6-4D80-A25E-FC112FF274F0}"/>
    <cellStyle name="Normal 6 3 5 2" xfId="2466" xr:uid="{49729B85-FAFC-4467-90FF-EABD1538EB01}"/>
    <cellStyle name="Normal 6 3 6" xfId="2371" xr:uid="{A7294F53-EA7B-44E7-A974-2C1F1EDBBEAC}"/>
    <cellStyle name="Normal 6 4" xfId="327" xr:uid="{AF816B91-FF92-47B6-9821-E763D6EE03B6}"/>
    <cellStyle name="Normal 6 4 2" xfId="342" xr:uid="{E4A3FABF-C0F2-4617-8A2D-A0A7A3AA8577}"/>
    <cellStyle name="Normal 6 4 2 2" xfId="365" xr:uid="{DA8C3572-7FFE-4FFC-B478-0A608B2EA36A}"/>
    <cellStyle name="Normal 6 4 2 2 2" xfId="513" xr:uid="{DDAA469E-4F7F-4B1B-A3D0-1E40C1A03F5C}"/>
    <cellStyle name="Normal 6 4 2 2 2 2" xfId="2476" xr:uid="{EDF3B85E-E8EE-41E5-8574-DE0EC0C0A04A}"/>
    <cellStyle name="Normal 6 4 2 2 3" xfId="2411" xr:uid="{EFE7F354-E635-4A82-89F6-52DDC092FAF7}"/>
    <cellStyle name="Normal 6 4 2 3" xfId="512" xr:uid="{0A0EB32C-9796-4F37-A16A-37FC5144D4AB}"/>
    <cellStyle name="Normal 6 4 2 3 2" xfId="2475" xr:uid="{DFA1A477-02FE-4B37-A437-4CCF58EFDB7D}"/>
    <cellStyle name="Normal 6 4 2 4" xfId="2388" xr:uid="{BBFB6231-E2EE-46F2-9BCB-A1EE639F7CE5}"/>
    <cellStyle name="Normal 6 4 3" xfId="364" xr:uid="{9C02624F-CE3F-4F38-A35D-033FB56C4037}"/>
    <cellStyle name="Normal 6 4 3 2" xfId="514" xr:uid="{0E38B21D-6DF5-4338-B06D-5655A497F7E6}"/>
    <cellStyle name="Normal 6 4 3 2 2" xfId="2477" xr:uid="{254086A7-12C5-45BD-B537-6FBEB41C16B0}"/>
    <cellStyle name="Normal 6 4 3 3" xfId="2410" xr:uid="{66E627F4-69FF-45FA-9210-AE1A3406D65B}"/>
    <cellStyle name="Normal 6 4 4" xfId="511" xr:uid="{9BF7FFF0-3EB4-4091-9E00-CA9FA1E549FB}"/>
    <cellStyle name="Normal 6 4 4 2" xfId="2474" xr:uid="{389581C7-B203-4F11-8F97-733B5136E8AB}"/>
    <cellStyle name="Normal 6 4 5" xfId="2373" xr:uid="{5D3C9594-F600-401A-A009-AB874F29DC6F}"/>
    <cellStyle name="Normal 6 5" xfId="337" xr:uid="{39BCA476-EAA3-40D7-B399-B12CA4709684}"/>
    <cellStyle name="Normal 6 5 2" xfId="366" xr:uid="{77AD6912-197E-4323-8B85-006BDB0F2A69}"/>
    <cellStyle name="Normal 6 5 2 2" xfId="516" xr:uid="{B4FC728E-A6A6-4544-9FE9-05E170F75800}"/>
    <cellStyle name="Normal 6 5 2 2 2" xfId="2479" xr:uid="{F7D95AEB-9EEB-4AA2-9513-DB97B464B785}"/>
    <cellStyle name="Normal 6 5 2 3" xfId="2412" xr:uid="{325D3F3C-8C58-4545-A9A2-93F5AC956EC3}"/>
    <cellStyle name="Normal 6 5 3" xfId="515" xr:uid="{E83F8610-E98C-438E-94F1-268563430D1C}"/>
    <cellStyle name="Normal 6 5 3 2" xfId="2478" xr:uid="{119A8D2C-6811-414C-A4FC-B8FFB23DCCAD}"/>
    <cellStyle name="Normal 6 5 4" xfId="2383" xr:uid="{66AF7868-7E86-49C7-BBF5-02979697E47B}"/>
    <cellStyle name="Normal 6 6" xfId="355" xr:uid="{F47BB582-81A8-41F2-85E0-644AF670AC7E}"/>
    <cellStyle name="Normal 6 6 2" xfId="517" xr:uid="{AAE49162-A0EB-4613-82A5-80E2E7244EF6}"/>
    <cellStyle name="Normal 6 6 2 2" xfId="2480" xr:uid="{ADF02DCC-D493-4648-AC17-8052CF77E14B}"/>
    <cellStyle name="Normal 6 6 3" xfId="2401" xr:uid="{838D3ACF-1315-4E94-9B4E-4B25BB91EF1A}"/>
    <cellStyle name="Normal 6 7" xfId="392" xr:uid="{9FF7AF40-6BC8-4651-98F8-A13E09D789E4}"/>
    <cellStyle name="Normal 6 7 2" xfId="518" xr:uid="{077E1489-F306-40F6-B566-E6A4900335E8}"/>
    <cellStyle name="Normal 6 7 2 2" xfId="2481" xr:uid="{3BEBCE5B-4320-407F-8715-C891D0D50F9B}"/>
    <cellStyle name="Normal 6 7 3" xfId="2422" xr:uid="{2FF97F68-EA56-49DB-BC04-731E942DA78E}"/>
    <cellStyle name="Normal 6 8" xfId="428" xr:uid="{5DB46C59-3781-4539-AA80-7789BC7A722D}"/>
    <cellStyle name="Normal 6 8 2" xfId="519" xr:uid="{1FC88BCE-ACA6-461E-B9A4-593226CDEAB1}"/>
    <cellStyle name="Normal 6 8 2 2" xfId="2482" xr:uid="{E2CFD0EE-044C-43F6-80C0-C89EE575019B}"/>
    <cellStyle name="Normal 6 8 3" xfId="2424" xr:uid="{29D2EC6D-8697-4715-94C5-158299B74633}"/>
    <cellStyle name="Normal 6 9" xfId="431" xr:uid="{F173A7BC-B3B4-4993-83C3-574E15738251}"/>
    <cellStyle name="Normal 6 9 2" xfId="520" xr:uid="{75A2EE0A-9BEB-465C-894B-EFB32F5EA7F6}"/>
    <cellStyle name="Normal 6 9 2 2" xfId="2483" xr:uid="{F0E40BCD-FE3F-4746-A7AB-87AEF1E95D77}"/>
    <cellStyle name="Normal 6 9 3" xfId="2426" xr:uid="{AF074510-D5C2-4BDA-9540-08950987FE30}"/>
    <cellStyle name="Normal 7" xfId="53" xr:uid="{C70DF671-5550-469A-900F-EC2AC48CC131}"/>
    <cellStyle name="Normal 7 2" xfId="324" xr:uid="{67CC3256-6704-4262-8111-AD942BB34D8D}"/>
    <cellStyle name="Normal 7 2 2" xfId="331" xr:uid="{DAE7C092-52EB-435E-A3B8-7F60CD2CA847}"/>
    <cellStyle name="Normal 7 2 2 2" xfId="345" xr:uid="{03CA72C9-BC06-4205-9CCD-6812065FF27C}"/>
    <cellStyle name="Normal 7 2 2 2 2" xfId="370" xr:uid="{A7F707D5-CAC2-4BFD-B4C9-845762F9DFBE}"/>
    <cellStyle name="Normal 7 2 2 2 2 2" xfId="525" xr:uid="{203F19ED-AA2A-4375-876F-A9C67A3B0E81}"/>
    <cellStyle name="Normal 7 2 2 2 2 2 2" xfId="2488" xr:uid="{C7BE28C6-DD66-4EFF-A168-4970C4D93785}"/>
    <cellStyle name="Normal 7 2 2 2 2 3" xfId="2416" xr:uid="{DD435E68-9FFD-4722-AEE2-C9D689A7DFEE}"/>
    <cellStyle name="Normal 7 2 2 2 3" xfId="524" xr:uid="{F53862C9-F708-41F3-80F4-FFF155AD6DC8}"/>
    <cellStyle name="Normal 7 2 2 2 3 2" xfId="2487" xr:uid="{31280036-3AC0-49CE-9BD7-9B22818AB31E}"/>
    <cellStyle name="Normal 7 2 2 2 4" xfId="2391" xr:uid="{CD68B079-3F18-4FBB-A80C-6998ED1F6370}"/>
    <cellStyle name="Normal 7 2 2 3" xfId="369" xr:uid="{0461ED90-3354-479B-A36E-A470E342BC2C}"/>
    <cellStyle name="Normal 7 2 2 3 2" xfId="526" xr:uid="{14A5EA1C-D735-453D-9005-B412177A00FE}"/>
    <cellStyle name="Normal 7 2 2 3 2 2" xfId="2489" xr:uid="{8867F61C-4694-486A-A125-1285125A7C17}"/>
    <cellStyle name="Normal 7 2 2 3 3" xfId="2415" xr:uid="{C3198BF0-E4F8-47B4-83D4-82844779B4F4}"/>
    <cellStyle name="Normal 7 2 2 4" xfId="523" xr:uid="{F66FFCAF-5FFC-43CD-9D87-573FEB256CAA}"/>
    <cellStyle name="Normal 7 2 2 4 2" xfId="2486" xr:uid="{03917D2B-1E2F-4580-977F-53C0C4C0FD62}"/>
    <cellStyle name="Normal 7 2 2 5" xfId="2377" xr:uid="{5206D179-D686-4F9A-88A2-0C7F58D4145E}"/>
    <cellStyle name="Normal 7 2 3" xfId="344" xr:uid="{8D63EF92-514B-492D-B592-D8E4580870EB}"/>
    <cellStyle name="Normal 7 2 3 2" xfId="371" xr:uid="{4C96A61F-377A-48D5-8925-3718EF96232B}"/>
    <cellStyle name="Normal 7 2 3 2 2" xfId="528" xr:uid="{09706D63-F72B-49D1-945E-72A7D31CC13E}"/>
    <cellStyle name="Normal 7 2 3 2 2 2" xfId="2491" xr:uid="{F67B930C-2728-45D4-BCA1-90BC4AA67209}"/>
    <cellStyle name="Normal 7 2 3 2 3" xfId="2417" xr:uid="{C9911013-1BC5-45FF-8933-B89E03BC6552}"/>
    <cellStyle name="Normal 7 2 3 3" xfId="527" xr:uid="{509AE553-6997-4E31-B6D6-629027FD8511}"/>
    <cellStyle name="Normal 7 2 3 3 2" xfId="2490" xr:uid="{29392F8E-0445-4234-9DF9-FCC49BC92DC3}"/>
    <cellStyle name="Normal 7 2 3 4" xfId="2390" xr:uid="{008A3609-FB0A-4690-96C4-9010807A00D0}"/>
    <cellStyle name="Normal 7 2 4" xfId="368" xr:uid="{E27B4B98-324F-4EC7-AAF6-2F08F660E2C0}"/>
    <cellStyle name="Normal 7 2 4 2" xfId="529" xr:uid="{6AAF3D36-16EE-439B-AEC0-F7373DCB8521}"/>
    <cellStyle name="Normal 7 2 4 2 2" xfId="2492" xr:uid="{D8CFFE08-115E-434E-9EB3-A6433FE073E9}"/>
    <cellStyle name="Normal 7 2 4 3" xfId="2414" xr:uid="{45D62785-57C6-4D1C-B36C-13486E6AD0E5}"/>
    <cellStyle name="Normal 7 2 5" xfId="460" xr:uid="{C0E9D699-8198-4B53-86E0-DB91E03F11E4}"/>
    <cellStyle name="Normal 7 2 5 2" xfId="530" xr:uid="{3B9A6999-F68A-4D2B-AB62-F1C1F17994FC}"/>
    <cellStyle name="Normal 7 2 5 2 2" xfId="2493" xr:uid="{96B1E244-46A9-40F9-AA84-0744AFF25C4A}"/>
    <cellStyle name="Normal 7 2 5 3" xfId="2433" xr:uid="{BBDEF25E-9B97-4E19-9632-FFD2754AF2A4}"/>
    <cellStyle name="Normal 7 2 6" xfId="522" xr:uid="{72BF2DA2-35A8-4A3D-A40C-F2997DCEC459}"/>
    <cellStyle name="Normal 7 2 6 2" xfId="2485" xr:uid="{C3889AF3-182C-4A9E-803B-55AE308E1919}"/>
    <cellStyle name="Normal 7 2 7" xfId="2370" xr:uid="{AEA17F1E-D5A7-4F1F-B03C-5F1B27ABD195}"/>
    <cellStyle name="Normal 7 3" xfId="328" xr:uid="{50A3FA7B-8AA2-4D86-8208-96F490E7CAF7}"/>
    <cellStyle name="Normal 7 3 2" xfId="346" xr:uid="{9CE77A14-2B65-4251-A9F8-846375D1169D}"/>
    <cellStyle name="Normal 7 3 2 2" xfId="373" xr:uid="{D53B2274-080F-4F4D-9A19-0C4132B328D2}"/>
    <cellStyle name="Normal 7 3 2 2 2" xfId="533" xr:uid="{A5659ED0-7E65-45A3-9607-0C87A006FE07}"/>
    <cellStyle name="Normal 7 3 2 2 2 2" xfId="2496" xr:uid="{6B437FE4-6D5B-4029-92AF-EA1CB8919318}"/>
    <cellStyle name="Normal 7 3 2 2 3" xfId="2419" xr:uid="{74B30BC8-A101-4F21-84B2-572B91D82F8C}"/>
    <cellStyle name="Normal 7 3 2 3" xfId="532" xr:uid="{3925FBA5-C494-48A2-B2B7-D3E5385D79CB}"/>
    <cellStyle name="Normal 7 3 2 3 2" xfId="2495" xr:uid="{32E4D47A-F934-4F46-B5E3-705B6FFC5FF8}"/>
    <cellStyle name="Normal 7 3 2 4" xfId="2392" xr:uid="{118176EF-B76B-41EB-AA94-EB7F91764DFE}"/>
    <cellStyle name="Normal 7 3 3" xfId="372" xr:uid="{B020E678-952B-4AF3-A5E4-5AA5B673BD3E}"/>
    <cellStyle name="Normal 7 3 3 2" xfId="534" xr:uid="{3F60A299-B6B7-4147-BBA7-1E2BB68BE33F}"/>
    <cellStyle name="Normal 7 3 3 2 2" xfId="2497" xr:uid="{A644B20E-9461-4767-8B84-6FE230B3EF4A}"/>
    <cellStyle name="Normal 7 3 3 3" xfId="2418" xr:uid="{A93575A5-170E-439A-A19F-1032550F8134}"/>
    <cellStyle name="Normal 7 3 4" xfId="531" xr:uid="{3F4526F5-9CFA-459D-B311-2FD1BC2F0A02}"/>
    <cellStyle name="Normal 7 3 4 2" xfId="2494" xr:uid="{A09CD918-F090-4E76-8C0C-55EDF7454D2E}"/>
    <cellStyle name="Normal 7 3 5" xfId="2374" xr:uid="{CDA63664-C1A2-41FA-8370-B1A71887B3E2}"/>
    <cellStyle name="Normal 7 4" xfId="343" xr:uid="{31269D53-FA35-4CDC-BB45-4A66B9AAAC49}"/>
    <cellStyle name="Normal 7 4 2" xfId="374" xr:uid="{A944037E-2AAC-4546-A07B-1C62B2E69142}"/>
    <cellStyle name="Normal 7 4 2 2" xfId="536" xr:uid="{C9B25A50-DDAD-4AF5-9759-26BE37410F3D}"/>
    <cellStyle name="Normal 7 4 2 2 2" xfId="2499" xr:uid="{6C180846-82AA-4492-990A-A3471F8B3855}"/>
    <cellStyle name="Normal 7 4 2 3" xfId="2420" xr:uid="{A3F42226-53AD-491D-9E1D-D240BFDC4B9A}"/>
    <cellStyle name="Normal 7 4 3" xfId="535" xr:uid="{53C0982A-C032-4E82-BCE6-C7FF30BF6428}"/>
    <cellStyle name="Normal 7 4 3 2" xfId="2498" xr:uid="{A8CC0F73-E5EE-4CD4-B901-64A1AF4D511D}"/>
    <cellStyle name="Normal 7 4 4" xfId="2389" xr:uid="{9C4383BD-EFC2-4ABC-93AD-D1DCCEFAF47B}"/>
    <cellStyle name="Normal 7 5" xfId="367" xr:uid="{E534B099-97A2-459F-AC3B-685E662C32A9}"/>
    <cellStyle name="Normal 7 5 2" xfId="537" xr:uid="{35D029D9-9EF6-4D15-A33B-676D6FF7A1A1}"/>
    <cellStyle name="Normal 7 5 2 2" xfId="2500" xr:uid="{707EFC6E-B1A4-4CC8-8563-22EF863C3F8E}"/>
    <cellStyle name="Normal 7 5 3" xfId="2413" xr:uid="{FFE4F75C-18BC-4F07-B3B5-AB254FBBE55B}"/>
    <cellStyle name="Normal 7 6" xfId="380" xr:uid="{7FC79651-053F-4277-8FB4-F773C2CBFFD1}"/>
    <cellStyle name="Normal 7 7" xfId="521" xr:uid="{0CE32725-2553-4924-8A10-11C6AFC6DD4D}"/>
    <cellStyle name="Normal 7 7 2" xfId="2484" xr:uid="{18C66469-FBEC-4C71-A624-81E92C76A196}"/>
    <cellStyle name="Normal 7 8" xfId="321" xr:uid="{E6684B8E-BDA5-404F-BE20-6F5372A7294E}"/>
    <cellStyle name="Normal 7 8 2" xfId="2367" xr:uid="{8E9FBF7A-1F20-4F13-99E1-35DC9632C1E1}"/>
    <cellStyle name="Normal 8" xfId="268" xr:uid="{C3B35B9C-FE8C-43E6-B580-410EB3D4B860}"/>
    <cellStyle name="Normal 8 2" xfId="462" xr:uid="{72C674F7-84A8-4F28-882F-720600AA1843}"/>
    <cellStyle name="Normal 8 3" xfId="461" xr:uid="{D562FEC9-CDF7-4AAD-A8D9-582D77CE4EF1}"/>
    <cellStyle name="Normal 9" xfId="375" xr:uid="{B36B29E2-1793-4EE3-856A-323560699E99}"/>
    <cellStyle name="Normal 9 2" xfId="538" xr:uid="{4A3FC5E6-802E-4B7A-9A60-293363B5090E}"/>
    <cellStyle name="Normal 9 2 2" xfId="2501" xr:uid="{6C5BED19-20CE-4CE2-B54E-E7862D2CC0E2}"/>
    <cellStyle name="Normal 9 3" xfId="2421" xr:uid="{06CE6654-9F98-4787-85F1-579D955D08A8}"/>
    <cellStyle name="Normal GHG Numbers (0.00)" xfId="193" xr:uid="{76A6AB93-6930-40F6-A134-B0F53273B37B}"/>
    <cellStyle name="Normal GHG Numbers (0.00) 2" xfId="194" xr:uid="{B9BE4F64-8853-4628-9739-C2C942ADF937}"/>
    <cellStyle name="Normal GHG Numbers (0.00) 3" xfId="56" xr:uid="{4E5387E7-6DB0-4C32-8305-16869421979A}"/>
    <cellStyle name="Normal GHG Numbers (0.00) 3 2" xfId="463" xr:uid="{C02F5217-D946-41A4-A3BD-B52A424AD7E2}"/>
    <cellStyle name="Normal GHG Numbers (0.00) 3 2 2" xfId="612" xr:uid="{60F1690E-79A3-4478-A4DB-DD89C7657C0A}"/>
    <cellStyle name="Normal GHG Numbers (0.00) 3 2 2 2" xfId="827" xr:uid="{4FD50CC3-A2C7-4FA7-8831-BDCA2701BF38}"/>
    <cellStyle name="Normal GHG Numbers (0.00) 3 2 2 2 2" xfId="1540" xr:uid="{6E1BE582-D6DF-4368-BB0B-7950E736EF8F}"/>
    <cellStyle name="Normal GHG Numbers (0.00) 3 2 2 2 2 2" xfId="3104" xr:uid="{C5922CFE-33F1-45DE-900D-29BF6837E3E0}"/>
    <cellStyle name="Normal GHG Numbers (0.00) 3 2 2 2 3" xfId="1066" xr:uid="{F62475C0-BCC9-4405-80F1-4C1466D10A8D}"/>
    <cellStyle name="Normal GHG Numbers (0.00) 3 2 2 2 3 2" xfId="2635" xr:uid="{9BC1BFB1-667E-49F3-9E14-2147420F945E}"/>
    <cellStyle name="Normal GHG Numbers (0.00) 3 2 2 2 4" xfId="2190" xr:uid="{9952FC4D-DAD7-4796-BFBD-184EB7EE1D18}"/>
    <cellStyle name="Normal GHG Numbers (0.00) 3 2 2 3" xfId="1332" xr:uid="{400BC8DB-518A-4C98-B957-8C8E2309160F}"/>
    <cellStyle name="Normal GHG Numbers (0.00) 3 2 2 3 2" xfId="2896" xr:uid="{65F1E3C4-283F-413D-9DA5-C18738270650}"/>
    <cellStyle name="Normal GHG Numbers (0.00) 3 2 2 4" xfId="1106" xr:uid="{225457B7-E254-4C67-B631-5169C39A5A12}"/>
    <cellStyle name="Normal GHG Numbers (0.00) 3 2 2 4 2" xfId="2674" xr:uid="{5CC0A2BF-CDC6-483E-8054-AB9A8653C9AB}"/>
    <cellStyle name="Normal GHG Numbers (0.00) 3 2 2 5" xfId="1984" xr:uid="{8C4F7674-0A52-4B49-ACAF-D0BD7CCA739C}"/>
    <cellStyle name="Normal GHG Numbers (0.00) 3 2 3" xfId="753" xr:uid="{1BDAC876-2676-4548-A785-9BB2D1E00C06}"/>
    <cellStyle name="Normal GHG Numbers (0.00) 3 2 3 2" xfId="1466" xr:uid="{1B66A374-FB0E-4976-832A-A750D8B354D9}"/>
    <cellStyle name="Normal GHG Numbers (0.00) 3 2 3 2 2" xfId="3030" xr:uid="{F5E162A1-5A2E-4936-AC57-ECCF2DF14D50}"/>
    <cellStyle name="Normal GHG Numbers (0.00) 3 2 3 3" xfId="1755" xr:uid="{7F57D123-8A04-40AE-8CD7-D0E216E23599}"/>
    <cellStyle name="Normal GHG Numbers (0.00) 3 2 3 3 2" xfId="3312" xr:uid="{CB4DFFAB-B155-4850-960C-DF8D1B070D60}"/>
    <cellStyle name="Normal GHG Numbers (0.00) 3 2 3 4" xfId="2116" xr:uid="{DDBCD2DF-B706-456F-B695-3682C2C4D1D2}"/>
    <cellStyle name="Normal GHG Numbers (0.00) 3 3" xfId="393" xr:uid="{BF2C9705-2B34-4854-85C3-3727DBE8B758}"/>
    <cellStyle name="Normal GHG Numbers (0.00) 3 3 2" xfId="671" xr:uid="{AFC39E04-2E71-4362-AA1B-399A6EEF792B}"/>
    <cellStyle name="Normal GHG Numbers (0.00) 3 3 2 2" xfId="886" xr:uid="{94E38728-4F17-4F85-AB96-17AE2D098131}"/>
    <cellStyle name="Normal GHG Numbers (0.00) 3 3 2 2 2" xfId="1599" xr:uid="{D41291B5-97F7-45BA-8BA0-A5D61C1ABE2F}"/>
    <cellStyle name="Normal GHG Numbers (0.00) 3 3 2 2 2 2" xfId="3163" xr:uid="{7EFF27F6-0B6E-429E-892B-45EC02C70593}"/>
    <cellStyle name="Normal GHG Numbers (0.00) 3 3 2 2 3" xfId="1663" xr:uid="{0FAC41C5-C496-4779-887A-856FE0636D23}"/>
    <cellStyle name="Normal GHG Numbers (0.00) 3 3 2 2 3 2" xfId="3227" xr:uid="{61032536-5665-4411-A143-9D1EE0AA6E23}"/>
    <cellStyle name="Normal GHG Numbers (0.00) 3 3 2 2 4" xfId="2249" xr:uid="{F55D8926-AD51-4B25-A03E-969823AB7458}"/>
    <cellStyle name="Normal GHG Numbers (0.00) 3 3 2 3" xfId="1391" xr:uid="{7247452B-9FEA-4E7C-97DA-CD38DF24ED13}"/>
    <cellStyle name="Normal GHG Numbers (0.00) 3 3 2 3 2" xfId="2955" xr:uid="{02FFC390-5AA8-4F2B-8BFC-59DCE124C713}"/>
    <cellStyle name="Normal GHG Numbers (0.00) 3 3 2 4" xfId="1221" xr:uid="{BC697149-8D66-41E9-BFF6-8ACD53A990BD}"/>
    <cellStyle name="Normal GHG Numbers (0.00) 3 3 2 4 2" xfId="2788" xr:uid="{40408EB3-7C60-4110-A54A-EE6E3548FD37}"/>
    <cellStyle name="Normal GHG Numbers (0.00) 3 3 2 5" xfId="2043" xr:uid="{7D319EAA-16AD-4E18-989C-582208130139}"/>
    <cellStyle name="Normal GHG Numbers (0.00) 3 3 3" xfId="568" xr:uid="{DA60D841-106A-4FF7-9CA0-AF51625EBA46}"/>
    <cellStyle name="Normal GHG Numbers (0.00) 3 3 3 2" xfId="783" xr:uid="{C7EF41CA-3680-4FD0-976A-59F71A57C766}"/>
    <cellStyle name="Normal GHG Numbers (0.00) 3 3 3 2 2" xfId="1496" xr:uid="{D4CE934D-15D6-44ED-A4E6-C779637475CA}"/>
    <cellStyle name="Normal GHG Numbers (0.00) 3 3 3 2 2 2" xfId="3060" xr:uid="{FFDE89E0-4483-4EC4-9955-111AA4E9DAC6}"/>
    <cellStyle name="Normal GHG Numbers (0.00) 3 3 3 2 3" xfId="990" xr:uid="{D0192E98-7FB7-438B-922A-055C61758ECE}"/>
    <cellStyle name="Normal GHG Numbers (0.00) 3 3 3 2 3 2" xfId="2562" xr:uid="{27E74E36-55A5-4317-96DB-62F90F35CFF7}"/>
    <cellStyle name="Normal GHG Numbers (0.00) 3 3 3 2 4" xfId="2146" xr:uid="{75DD3B17-FAA6-42F1-9D02-E383C68F1D94}"/>
    <cellStyle name="Normal GHG Numbers (0.00) 3 3 3 3" xfId="1288" xr:uid="{C10D9770-2FAD-41DA-95AB-B53B57601356}"/>
    <cellStyle name="Normal GHG Numbers (0.00) 3 3 3 3 2" xfId="2852" xr:uid="{35B50DA7-D8D3-4E60-B0ED-629FB8D02BA9}"/>
    <cellStyle name="Normal GHG Numbers (0.00) 3 3 3 4" xfId="1124" xr:uid="{F6BF98A3-CDCF-4F29-B8B2-CFEDBD3ECC91}"/>
    <cellStyle name="Normal GHG Numbers (0.00) 3 3 3 4 2" xfId="2692" xr:uid="{96633D53-B2C4-4FC9-A69A-2EE9C474812B}"/>
    <cellStyle name="Normal GHG Numbers (0.00) 3 3 3 5" xfId="1940" xr:uid="{40583E4D-3FBF-4754-998B-F97E1ACBA37A}"/>
    <cellStyle name="Normal GHG Numbers (0.00) 3 3 4" xfId="701" xr:uid="{5D6D3920-8DB7-4868-9B76-9A3517226A76}"/>
    <cellStyle name="Normal GHG Numbers (0.00) 3 3 4 2" xfId="916" xr:uid="{0683BFE5-AD83-4611-8FB4-08A5170D47B1}"/>
    <cellStyle name="Normal GHG Numbers (0.00) 3 3 4 2 2" xfId="1629" xr:uid="{2C4C3421-8B51-4D79-9089-4D5D102F3550}"/>
    <cellStyle name="Normal GHG Numbers (0.00) 3 3 4 2 2 2" xfId="3193" xr:uid="{A1B66C16-21E3-4CB2-BD38-C473A8731829}"/>
    <cellStyle name="Normal GHG Numbers (0.00) 3 3 4 2 3" xfId="1901" xr:uid="{5B33B448-E164-422E-9838-E16EFA2BA62B}"/>
    <cellStyle name="Normal GHG Numbers (0.00) 3 3 4 2 3 2" xfId="3443" xr:uid="{BC9B073D-CE4E-4ACA-8180-CC7A810E8AFB}"/>
    <cellStyle name="Normal GHG Numbers (0.00) 3 3 4 2 4" xfId="2279" xr:uid="{ECAC18AB-CBBC-42F0-ABCC-03D14D15BD56}"/>
    <cellStyle name="Normal GHG Numbers (0.00) 3 3 4 3" xfId="1421" xr:uid="{571F0A6B-DB23-4FD3-8CE5-0C63662052A2}"/>
    <cellStyle name="Normal GHG Numbers (0.00) 3 3 4 3 2" xfId="2985" xr:uid="{264FE51B-ED77-4423-BD81-24EFF2D17D26}"/>
    <cellStyle name="Normal GHG Numbers (0.00) 3 3 4 4" xfId="1871" xr:uid="{4402889C-8075-4512-8FF5-3F8BC1A344B6}"/>
    <cellStyle name="Normal GHG Numbers (0.00) 3 3 4 4 2" xfId="3415" xr:uid="{ACFC3BF5-47BC-464A-960B-063692BED5A7}"/>
    <cellStyle name="Normal GHG Numbers (0.00) 3 3 4 5" xfId="2073" xr:uid="{A33209E0-369F-425A-A5A0-C77E4723E38B}"/>
    <cellStyle name="Normal GHG Numbers (0.00) 3 3 5" xfId="1170" xr:uid="{C251E45D-0342-4DAD-9C83-FA40E4AD526F}"/>
    <cellStyle name="Normal GHG Numbers (0.00) 3 3 5 2" xfId="2738" xr:uid="{A4D8F50A-C019-4E95-A22F-EB9F3EFCD5E4}"/>
    <cellStyle name="Normal GHG Numbers (0.00) 3 3 6" xfId="1686" xr:uid="{07F5A262-4A94-4475-BEFA-4A7DB2EA31C9}"/>
    <cellStyle name="Normal GHG Numbers (0.00) 3 3 6 2" xfId="3247" xr:uid="{6CFFE506-544E-4DCF-B636-E571F4FD24A1}"/>
    <cellStyle name="Normal GHG Numbers (0.00) 3 3 7" xfId="930" xr:uid="{DFAB1CE6-CD03-4742-A893-7712E9A48E70}"/>
    <cellStyle name="Normal GHG Numbers (0.00) 3 4" xfId="195" xr:uid="{2C0802AB-9A45-436E-87FD-2F589F8C7EFB}"/>
    <cellStyle name="Normal GHG Numbers (0.00) 3 4 2" xfId="2363" xr:uid="{A9FB2E69-D62B-4C6B-872D-39478B50BDA4}"/>
    <cellStyle name="Normal GHG Textfiels Bold" xfId="9" xr:uid="{00000000-0005-0000-0000-00000F000000}"/>
    <cellStyle name="Normal GHG Textfiels Bold 2" xfId="196" xr:uid="{2AF8AB9E-E427-4EDC-950A-7B3B5A8E8B98}"/>
    <cellStyle name="Normal GHG Textfiels Bold 3" xfId="197" xr:uid="{5E57B0AA-E81E-474B-851B-A50C553A9743}"/>
    <cellStyle name="Normal GHG Textfiels Bold 3 2" xfId="464" xr:uid="{8071D63F-39BB-46AC-B187-F6215D99A747}"/>
    <cellStyle name="Normal GHG Textfiels Bold 3 2 2" xfId="556" xr:uid="{4C78F1C9-F057-44A0-AFE5-4E13FA6FF16C}"/>
    <cellStyle name="Normal GHG Textfiels Bold 3 2 2 2" xfId="771" xr:uid="{13696583-4729-44B7-B10C-2DFDAA3EB6CB}"/>
    <cellStyle name="Normal GHG Textfiels Bold 3 2 2 2 2" xfId="1484" xr:uid="{47F2013F-A345-487C-A885-5F7BDD947178}"/>
    <cellStyle name="Normal GHG Textfiels Bold 3 2 2 2 2 2" xfId="3048" xr:uid="{14FB1F92-706B-4E9A-8DEA-0CA4D9332740}"/>
    <cellStyle name="Normal GHG Textfiels Bold 3 2 2 2 3" xfId="1159" xr:uid="{9436654C-4434-4D9C-9F62-F0918E49414B}"/>
    <cellStyle name="Normal GHG Textfiels Bold 3 2 2 2 3 2" xfId="2727" xr:uid="{F70410BD-50C4-46D2-B138-1474BDF45ED2}"/>
    <cellStyle name="Normal GHG Textfiels Bold 3 2 2 2 4" xfId="2134" xr:uid="{E6D010DB-314B-41B0-8753-7CD9A683761B}"/>
    <cellStyle name="Normal GHG Textfiels Bold 3 2 2 3" xfId="1276" xr:uid="{EA0DF71E-20DE-41CE-8D30-5A67DC5EF341}"/>
    <cellStyle name="Normal GHG Textfiels Bold 3 2 2 3 2" xfId="2840" xr:uid="{6B6077C9-6119-431D-80AB-6B8D3893FF34}"/>
    <cellStyle name="Normal GHG Textfiels Bold 3 2 2 4" xfId="1695" xr:uid="{3FBD8FD2-B9CB-48E3-BBD6-F5380462213C}"/>
    <cellStyle name="Normal GHG Textfiels Bold 3 2 2 4 2" xfId="3255" xr:uid="{6236BE41-42BB-4A7A-9E0B-1B82487EAB48}"/>
    <cellStyle name="Normal GHG Textfiels Bold 3 2 2 5" xfId="1928" xr:uid="{F1038D0D-F68A-4763-AE64-38E84F408B11}"/>
    <cellStyle name="Normal GHG Textfiels Bold 3 2 3" xfId="754" xr:uid="{7F88DCD7-AC53-4AE2-A105-89BC9DF80583}"/>
    <cellStyle name="Normal GHG Textfiels Bold 3 2 3 2" xfId="1467" xr:uid="{C5C47307-50B6-433D-8141-CB18206B1248}"/>
    <cellStyle name="Normal GHG Textfiels Bold 3 2 3 2 2" xfId="3031" xr:uid="{A640C22C-36BE-41CD-8033-1E8D92B63B04}"/>
    <cellStyle name="Normal GHG Textfiels Bold 3 2 3 3" xfId="1885" xr:uid="{27C7A909-2ECE-40D4-B50E-FF53CD05787B}"/>
    <cellStyle name="Normal GHG Textfiels Bold 3 2 3 3 2" xfId="3427" xr:uid="{14D99A6D-7AD0-4EE1-A1C3-837CA1B1CAA6}"/>
    <cellStyle name="Normal GHG Textfiels Bold 3 2 3 4" xfId="2117" xr:uid="{8400D26F-E8C7-4BA1-8CD7-7526800D7924}"/>
    <cellStyle name="Normal GHG Textfiels Bold 3 3" xfId="394" xr:uid="{F879D2CD-4BDC-4CED-9362-9B38684D341F}"/>
    <cellStyle name="Normal GHG Textfiels Bold 3 3 2" xfId="672" xr:uid="{0C13B675-3E18-4F63-A0EF-C81739AA938A}"/>
    <cellStyle name="Normal GHG Textfiels Bold 3 3 2 2" xfId="887" xr:uid="{2831B54A-C9FB-4846-AA01-640FCF91A601}"/>
    <cellStyle name="Normal GHG Textfiels Bold 3 3 2 2 2" xfId="1600" xr:uid="{B352DC9F-28C6-4E9B-8675-C1B9A45D65EC}"/>
    <cellStyle name="Normal GHG Textfiels Bold 3 3 2 2 2 2" xfId="3164" xr:uid="{0AE5B08F-8001-4CC9-BADA-DCC420E9349F}"/>
    <cellStyle name="Normal GHG Textfiels Bold 3 3 2 2 3" xfId="1823" xr:uid="{CDAA8BAA-9A45-4458-9894-B4AF969D8EBF}"/>
    <cellStyle name="Normal GHG Textfiels Bold 3 3 2 2 3 2" xfId="3372" xr:uid="{C38BCB14-E057-449B-A2F8-1AC6186F7427}"/>
    <cellStyle name="Normal GHG Textfiels Bold 3 3 2 2 4" xfId="2250" xr:uid="{23432C56-AC03-4B3A-ABF2-FA7F4EF4B8E0}"/>
    <cellStyle name="Normal GHG Textfiels Bold 3 3 2 3" xfId="1392" xr:uid="{4D4F65E0-BACE-414A-9119-D89B01B0D674}"/>
    <cellStyle name="Normal GHG Textfiels Bold 3 3 2 3 2" xfId="2956" xr:uid="{9F7C60A3-A7C9-414F-93DE-E58AB4BDEEF1}"/>
    <cellStyle name="Normal GHG Textfiels Bold 3 3 2 4" xfId="1087" xr:uid="{5082EF79-4C2D-40FA-AA9F-8E854420DD13}"/>
    <cellStyle name="Normal GHG Textfiels Bold 3 3 2 4 2" xfId="2655" xr:uid="{9E7C1D87-74E3-43E5-AE74-593E56D60E8E}"/>
    <cellStyle name="Normal GHG Textfiels Bold 3 3 2 5" xfId="2044" xr:uid="{3A34EF54-F8AE-4C7F-81BF-89EB74E253B6}"/>
    <cellStyle name="Normal GHG Textfiels Bold 3 3 3" xfId="615" xr:uid="{2CB891CC-37F1-4888-B75E-19901F39DEFC}"/>
    <cellStyle name="Normal GHG Textfiels Bold 3 3 3 2" xfId="830" xr:uid="{51D2F3BA-FC4E-48E4-8173-4AA783D9C9C7}"/>
    <cellStyle name="Normal GHG Textfiels Bold 3 3 3 2 2" xfId="1543" xr:uid="{679EE10D-4275-418B-9383-C23E10726E8E}"/>
    <cellStyle name="Normal GHG Textfiels Bold 3 3 3 2 2 2" xfId="3107" xr:uid="{F322C594-133F-46B1-BB43-DFFD60CB30D4}"/>
    <cellStyle name="Normal GHG Textfiels Bold 3 3 3 2 3" xfId="1764" xr:uid="{D77D77D6-C40B-4DAE-886C-F15A872F17C2}"/>
    <cellStyle name="Normal GHG Textfiels Bold 3 3 3 2 3 2" xfId="3320" xr:uid="{50D58DAE-C2EC-47D0-85E6-E83D68797244}"/>
    <cellStyle name="Normal GHG Textfiels Bold 3 3 3 2 4" xfId="2193" xr:uid="{BE194F84-0550-45AD-BF7B-B58231A3FFCA}"/>
    <cellStyle name="Normal GHG Textfiels Bold 3 3 3 3" xfId="1335" xr:uid="{330100A2-BBD5-43BE-A416-53136965AE0A}"/>
    <cellStyle name="Normal GHG Textfiels Bold 3 3 3 3 2" xfId="2899" xr:uid="{E08DF02F-0EF4-4914-8FD3-9855DF93D2B3}"/>
    <cellStyle name="Normal GHG Textfiels Bold 3 3 3 4" xfId="85" xr:uid="{C8F6774A-C169-4A4B-AF69-34BEC104A817}"/>
    <cellStyle name="Normal GHG Textfiels Bold 3 3 3 4 2" xfId="2337" xr:uid="{E1A87B5A-3ED4-4B38-B049-ACA562BADDD1}"/>
    <cellStyle name="Normal GHG Textfiels Bold 3 3 3 5" xfId="1987" xr:uid="{AE7D4134-2CC0-4F6C-AFD6-3BBDCA405B66}"/>
    <cellStyle name="Normal GHG Textfiels Bold 3 3 4" xfId="590" xr:uid="{23065C1B-BC8F-42A8-BBDA-9AFC0D55AF41}"/>
    <cellStyle name="Normal GHG Textfiels Bold 3 3 4 2" xfId="805" xr:uid="{C83DB945-0632-4BF6-86F6-7A3849C1CB7C}"/>
    <cellStyle name="Normal GHG Textfiels Bold 3 3 4 2 2" xfId="1518" xr:uid="{02A10A5C-AEC2-4DC7-AD34-2A3A9B2947AF}"/>
    <cellStyle name="Normal GHG Textfiels Bold 3 3 4 2 2 2" xfId="3082" xr:uid="{A443EDF5-2114-4C32-983F-F1EA4FCDC06B}"/>
    <cellStyle name="Normal GHG Textfiels Bold 3 3 4 2 3" xfId="1657" xr:uid="{353FA194-40A4-4F60-AA4C-6684163EB0B6}"/>
    <cellStyle name="Normal GHG Textfiels Bold 3 3 4 2 3 2" xfId="3221" xr:uid="{3E71C28B-5485-4094-BFC4-BCCA25D9F8EE}"/>
    <cellStyle name="Normal GHG Textfiels Bold 3 3 4 2 4" xfId="2168" xr:uid="{EF621F48-E1A4-4DF0-ABA7-933090576CAE}"/>
    <cellStyle name="Normal GHG Textfiels Bold 3 3 4 3" xfId="1310" xr:uid="{2FD89A5F-B1E1-4478-ABE6-EF5155E28679}"/>
    <cellStyle name="Normal GHG Textfiels Bold 3 3 4 3 2" xfId="2874" xr:uid="{EEE78D8E-C573-4F32-884B-1BD1DA48F5EE}"/>
    <cellStyle name="Normal GHG Textfiels Bold 3 3 4 4" xfId="1150" xr:uid="{AD4E6845-AE1F-4889-A432-4AB793FFD1CB}"/>
    <cellStyle name="Normal GHG Textfiels Bold 3 3 4 4 2" xfId="2718" xr:uid="{DBBE3C2E-E14D-4DC8-92A6-B4CE9E17E248}"/>
    <cellStyle name="Normal GHG Textfiels Bold 3 3 4 5" xfId="1962" xr:uid="{4457A1E5-3226-410E-972E-004BD31D2C19}"/>
    <cellStyle name="Normal GHG Textfiels Bold 3 3 5" xfId="1171" xr:uid="{13155997-ACB9-47CC-A67A-6EDCB4C44833}"/>
    <cellStyle name="Normal GHG Textfiels Bold 3 3 5 2" xfId="2739" xr:uid="{845B4604-A186-43A0-B1B6-C77BA915B98E}"/>
    <cellStyle name="Normal GHG Textfiels Bold 3 3 6" xfId="1247" xr:uid="{94FB4CB8-0556-44AA-BD96-3CBB07AD4629}"/>
    <cellStyle name="Normal GHG Textfiels Bold 3 3 6 2" xfId="2812" xr:uid="{E2D4D5AA-29C8-4571-9E58-BAA4F6BD0922}"/>
    <cellStyle name="Normal GHG Textfiels Bold 3 3 7" xfId="1807" xr:uid="{23D1EB41-320E-474C-8EFB-EEE63B4E41FF}"/>
    <cellStyle name="Normal GHG whole table" xfId="30" xr:uid="{E9B0A6FD-9EBD-45D9-8CA3-05C1FCB754A1}"/>
    <cellStyle name="Normal GHG whole table 2" xfId="465" xr:uid="{D885C2A4-96AF-4226-A29B-7034C1844DF0}"/>
    <cellStyle name="Normal GHG whole table 2 2" xfId="611" xr:uid="{B742FE80-D135-45B8-A34F-7423B3670462}"/>
    <cellStyle name="Normal GHG whole table 2 2 2" xfId="826" xr:uid="{9E07BB11-7125-477E-B835-0338A0211FFD}"/>
    <cellStyle name="Normal GHG whole table 2 2 2 2" xfId="1539" xr:uid="{FEBEAD36-BA11-4DEA-B407-9E997D022083}"/>
    <cellStyle name="Normal GHG whole table 2 2 2 2 2" xfId="3103" xr:uid="{F10A31E2-B893-4470-A46E-A32357D6DCDB}"/>
    <cellStyle name="Normal GHG whole table 2 2 2 3" xfId="1805" xr:uid="{AC2C85DC-A465-414F-A003-F629569F66EC}"/>
    <cellStyle name="Normal GHG whole table 2 2 2 3 2" xfId="3356" xr:uid="{F74CA5D0-A731-4F1C-87BE-ABD6098867D6}"/>
    <cellStyle name="Normal GHG whole table 2 2 2 4" xfId="2189" xr:uid="{0AAA71FF-1C52-4B91-B47A-69DE7A0CBD3E}"/>
    <cellStyle name="Normal GHG whole table 2 2 3" xfId="1331" xr:uid="{F50DFC37-97E9-4951-AF5E-A25862D09723}"/>
    <cellStyle name="Normal GHG whole table 2 2 3 2" xfId="2895" xr:uid="{6DEFCC79-6C5D-49AB-B453-9442645A801D}"/>
    <cellStyle name="Normal GHG whole table 2 2 4" xfId="1788" xr:uid="{97F3278E-BF1B-4686-862A-8EFF367E1567}"/>
    <cellStyle name="Normal GHG whole table 2 2 4 2" xfId="3340" xr:uid="{2FF61307-F0F8-4201-AE64-2C5FD9DF6011}"/>
    <cellStyle name="Normal GHG whole table 2 2 5" xfId="1983" xr:uid="{4768CBBC-71F6-43EA-B804-F05003EC1B97}"/>
    <cellStyle name="Normal GHG whole table 2 3" xfId="755" xr:uid="{5FE0D62F-3A72-44D8-9369-ADE1D10FAF1C}"/>
    <cellStyle name="Normal GHG whole table 2 3 2" xfId="1468" xr:uid="{458A55A5-21E1-4C30-B2E7-F4F4314DA21D}"/>
    <cellStyle name="Normal GHG whole table 2 3 2 2" xfId="3032" xr:uid="{CDAFF31F-5813-4B1D-8EA3-A43941FF2863}"/>
    <cellStyle name="Normal GHG whole table 2 3 3" xfId="1795" xr:uid="{42DE0C64-8143-4DB5-8348-5AB3F402E090}"/>
    <cellStyle name="Normal GHG whole table 2 3 3 2" xfId="3347" xr:uid="{5D3F475F-BA4D-480D-AABA-D47BF0CD977D}"/>
    <cellStyle name="Normal GHG whole table 2 3 4" xfId="2118" xr:uid="{8FE61FE9-5EB9-4006-BE89-73DFC7A13B7F}"/>
    <cellStyle name="Normal GHG whole table 3" xfId="314" xr:uid="{D982142E-673E-4065-87B6-75CB90AF9970}"/>
    <cellStyle name="Normal GHG whole table 3 2" xfId="651" xr:uid="{B03139D7-CA64-480F-8D51-D9B2F7D94CBB}"/>
    <cellStyle name="Normal GHG whole table 3 2 2" xfId="866" xr:uid="{8AF971B3-21B4-4EA6-82AD-F9021D504C86}"/>
    <cellStyle name="Normal GHG whole table 3 2 2 2" xfId="1579" xr:uid="{04F045CF-9AD0-42D2-AF40-0A3A8679F754}"/>
    <cellStyle name="Normal GHG whole table 3 2 2 2 2" xfId="3143" xr:uid="{296D6FC6-82C7-4F4D-8159-60207909FD0C}"/>
    <cellStyle name="Normal GHG whole table 3 2 2 3" xfId="1869" xr:uid="{694BA5F1-5F2D-45EC-B9F9-C2D51F0126D4}"/>
    <cellStyle name="Normal GHG whole table 3 2 2 3 2" xfId="3413" xr:uid="{8DFCBF08-ED0F-4025-BE48-7CCEC16D8549}"/>
    <cellStyle name="Normal GHG whole table 3 2 2 4" xfId="2229" xr:uid="{1216C8B1-EFFF-4189-A46F-B163019A11A5}"/>
    <cellStyle name="Normal GHG whole table 3 2 3" xfId="1371" xr:uid="{A4D00CF7-31F1-4083-B330-2A4B5548CEE3}"/>
    <cellStyle name="Normal GHG whole table 3 2 3 2" xfId="2935" xr:uid="{869A4864-8A0A-408A-90B7-C28E8AB2EBE9}"/>
    <cellStyle name="Normal GHG whole table 3 2 4" xfId="971" xr:uid="{3EAD1C09-5235-4F8D-9C07-9A1763152F40}"/>
    <cellStyle name="Normal GHG whole table 3 2 4 2" xfId="2548" xr:uid="{73EB080C-2DD6-43AC-BCB8-4E92C9FF9902}"/>
    <cellStyle name="Normal GHG whole table 3 2 5" xfId="2023" xr:uid="{76CF6346-0297-4FA2-A495-5F12D69183BD}"/>
    <cellStyle name="Normal GHG whole table 3 3" xfId="572" xr:uid="{42AA7ABA-5D67-48EA-8892-A76D0FE5AD0F}"/>
    <cellStyle name="Normal GHG whole table 3 3 2" xfId="787" xr:uid="{4271830A-43CA-4F05-ADAF-7B5F3E9DC6AB}"/>
    <cellStyle name="Normal GHG whole table 3 3 2 2" xfId="1500" xr:uid="{5B27B05F-EB78-4BB9-B626-F6F75A33CCC5}"/>
    <cellStyle name="Normal GHG whole table 3 3 2 2 2" xfId="3064" xr:uid="{F2435C0D-3C2F-4F6D-8712-242BAEF34592}"/>
    <cellStyle name="Normal GHG whole table 3 3 2 3" xfId="995" xr:uid="{486E1AAF-06A6-4465-A534-97EA0D361509}"/>
    <cellStyle name="Normal GHG whole table 3 3 2 3 2" xfId="2567" xr:uid="{44C9B22E-92FE-493C-B990-FC32E8747E52}"/>
    <cellStyle name="Normal GHG whole table 3 3 2 4" xfId="2150" xr:uid="{D8EE379B-A63E-4506-8058-A29B42875751}"/>
    <cellStyle name="Normal GHG whole table 3 3 3" xfId="1292" xr:uid="{F4669DCD-3776-4DF7-8948-658A173328CA}"/>
    <cellStyle name="Normal GHG whole table 3 3 3 2" xfId="2856" xr:uid="{17AAA55E-03CD-488E-A2BC-83DE4BF63BD4}"/>
    <cellStyle name="Normal GHG whole table 3 3 4" xfId="1181" xr:uid="{DA24849B-B34B-43F0-99DC-331B6845F490}"/>
    <cellStyle name="Normal GHG whole table 3 3 4 2" xfId="2749" xr:uid="{76A9F56B-4512-4DDC-BB26-450062667684}"/>
    <cellStyle name="Normal GHG whole table 3 3 5" xfId="1944" xr:uid="{967FC42D-3CC8-4604-A433-0C76F0CCF034}"/>
    <cellStyle name="Normal GHG whole table 3 4" xfId="659" xr:uid="{04338EC3-FCCC-4C4D-AA40-A3C4ED0F0EC5}"/>
    <cellStyle name="Normal GHG whole table 3 4 2" xfId="874" xr:uid="{8CD56FA7-1C02-4818-9776-13D4F9D30CE9}"/>
    <cellStyle name="Normal GHG whole table 3 4 2 2" xfId="1587" xr:uid="{872D2E43-0FDC-4C91-A9EA-58A4DE14CF02}"/>
    <cellStyle name="Normal GHG whole table 3 4 2 2 2" xfId="3151" xr:uid="{40088045-669E-469E-B831-F1E51801AC59}"/>
    <cellStyle name="Normal GHG whole table 3 4 2 3" xfId="1818" xr:uid="{9F8A2DE9-230A-4A05-9F17-21ACDE452D89}"/>
    <cellStyle name="Normal GHG whole table 3 4 2 3 2" xfId="3367" xr:uid="{DD7FEAE8-E14B-46C8-B77A-97D9CB279598}"/>
    <cellStyle name="Normal GHG whole table 3 4 2 4" xfId="2237" xr:uid="{9B56F46F-C810-4A52-90C0-F857A0FCE10E}"/>
    <cellStyle name="Normal GHG whole table 3 4 3" xfId="1379" xr:uid="{BCA86298-111E-44BF-BAD8-DFAC31CE4831}"/>
    <cellStyle name="Normal GHG whole table 3 4 3 2" xfId="2943" xr:uid="{F1C497DB-6786-4FA8-94AF-50EB798AFA1B}"/>
    <cellStyle name="Normal GHG whole table 3 4 4" xfId="1136" xr:uid="{4D36E32C-96BD-4501-9CF7-E7C177587220}"/>
    <cellStyle name="Normal GHG whole table 3 4 4 2" xfId="2704" xr:uid="{46B604DC-76BC-4779-930B-F3C79518A15B}"/>
    <cellStyle name="Normal GHG whole table 3 4 5" xfId="2031" xr:uid="{8557C4D4-3B38-4A10-AE2F-B303AFE0A4D8}"/>
    <cellStyle name="Normal GHG whole table 3 5" xfId="1111" xr:uid="{3375449A-2DB3-47C4-AC25-1E5AC2CA5E8F}"/>
    <cellStyle name="Normal GHG whole table 3 5 2" xfId="2679" xr:uid="{B2582AEC-C74B-4279-BB78-F42F1D2821CD}"/>
    <cellStyle name="Normal GHG whole table 3 6" xfId="1183" xr:uid="{5A56F0A9-71AC-4B6B-845A-B3AA23924E9E}"/>
    <cellStyle name="Normal GHG whole table 3 6 2" xfId="2751" xr:uid="{6AE51E23-3347-4ACD-A966-A49EF127BE84}"/>
    <cellStyle name="Normal GHG whole table 3 7" xfId="64" xr:uid="{6FDD76E4-04FD-4ABB-B398-A3A35FCBC6B9}"/>
    <cellStyle name="Normal GHG whole table 4" xfId="101" xr:uid="{25324109-3CAD-40C1-AB9E-7B28BF9D8769}"/>
    <cellStyle name="Normal GHG whole table 4 2" xfId="2353" xr:uid="{CCB09402-43C5-4456-987F-9D12ABFC5CC2}"/>
    <cellStyle name="Normal GHG-Shade" xfId="13" xr:uid="{00000000-0005-0000-0000-000010000000}"/>
    <cellStyle name="Normal GHG-Shade 2" xfId="198" xr:uid="{7EBC447B-49C4-4BA7-B7A9-F6F8B27FFEC9}"/>
    <cellStyle name="Normal GHG-Shade 2 2" xfId="199" xr:uid="{1881C089-E4B1-4550-A48F-1C674D6038AB}"/>
    <cellStyle name="Normal GHG-Shade 2 3" xfId="200" xr:uid="{35FA3135-F81F-4219-BAE9-0678A29D9028}"/>
    <cellStyle name="Normal GHG-Shade 2 4" xfId="230" xr:uid="{4877E4D5-96DD-4672-9981-085850EF84CC}"/>
    <cellStyle name="Normal GHG-Shade 2 5" xfId="395" xr:uid="{326F6D79-E075-4268-8474-042634E23A33}"/>
    <cellStyle name="Normal GHG-Shade 3" xfId="201" xr:uid="{1C27611F-9A4A-42E8-82F2-B01D8C1D3CD9}"/>
    <cellStyle name="Normal GHG-Shade 3 2" xfId="202" xr:uid="{B87D9F63-FC6B-42BA-AD6F-4C34FF2B77ED}"/>
    <cellStyle name="Normal GHG-Shade 4" xfId="203" xr:uid="{4898E8F5-AE24-4AEB-A9A1-7343FC729D93}"/>
    <cellStyle name="Normal GHG-Shade 4 2" xfId="466" xr:uid="{F0A16543-AC28-429F-98D6-76F114D7AD35}"/>
    <cellStyle name="Normal GHG-Shade 4 2 2" xfId="2434" xr:uid="{FA2E7033-AA1A-4366-811A-12E46842817D}"/>
    <cellStyle name="Normal GHG-Shade 4 3" xfId="2364" xr:uid="{00E91725-2204-4FD4-B4C2-7EA0EABEFEB5}"/>
    <cellStyle name="Normál_Munka1" xfId="45" xr:uid="{BE708FD1-4E5B-48C9-B6DB-85B91B4509CF}"/>
    <cellStyle name="Note 2" xfId="204" xr:uid="{CAEE197D-8820-4C98-8BD8-BA7A9D56A892}"/>
    <cellStyle name="Note 2 2" xfId="594" xr:uid="{09503AEA-A548-4D35-AF85-CC144AEE4E54}"/>
    <cellStyle name="Note 2 2 2" xfId="809" xr:uid="{5B6F2D0B-D78C-4088-ABBE-3C16D801BD6C}"/>
    <cellStyle name="Note 2 2 2 2" xfId="1522" xr:uid="{2E42993B-57FB-4FA3-8F19-32A7CD9210DA}"/>
    <cellStyle name="Note 2 2 2 2 2" xfId="3086" xr:uid="{73D9C786-FBF0-41BA-BC27-23720CD6E30B}"/>
    <cellStyle name="Note 2 2 2 3" xfId="926" xr:uid="{018C14F1-7F5C-46BE-8625-29E36C71CB18}"/>
    <cellStyle name="Note 2 2 2 3 2" xfId="2506" xr:uid="{703587E4-1ECE-451F-8493-841CD18E9F96}"/>
    <cellStyle name="Note 2 2 2 4" xfId="2172" xr:uid="{286A17BE-C39B-4BE1-8800-363CC5F7AB55}"/>
    <cellStyle name="Note 2 2 3" xfId="1314" xr:uid="{EE4136E6-7FD3-47F0-B65B-55760A219C30}"/>
    <cellStyle name="Note 2 2 3 2" xfId="2878" xr:uid="{FA1A82C1-926A-4F8A-9DF2-AF492570DBBE}"/>
    <cellStyle name="Note 2 2 4" xfId="1180" xr:uid="{45729245-8CFA-4B0A-A347-337705990318}"/>
    <cellStyle name="Note 2 2 4 2" xfId="2748" xr:uid="{945079ED-9999-4BBB-8FBF-7FE00F749D59}"/>
    <cellStyle name="Note 2 2 5" xfId="1966" xr:uid="{CCCC05BA-5604-4413-B03B-A1B4FA1878E2}"/>
    <cellStyle name="Note 2 3" xfId="658" xr:uid="{C1AE6A17-9FB4-4038-A649-2308FF7D02DC}"/>
    <cellStyle name="Note 2 3 2" xfId="873" xr:uid="{975A473D-B27E-47EB-A89A-527A3EEBEF05}"/>
    <cellStyle name="Note 2 3 2 2" xfId="1586" xr:uid="{3BB72216-081B-43EE-B7B1-8FC9D8E00C72}"/>
    <cellStyle name="Note 2 3 2 2 2" xfId="3150" xr:uid="{BF498669-E8C1-43C9-912E-0CAF1C671CB9}"/>
    <cellStyle name="Note 2 3 2 3" xfId="1694" xr:uid="{63F6F43B-8B9C-4AE5-8E4C-254661967DFF}"/>
    <cellStyle name="Note 2 3 2 3 2" xfId="3254" xr:uid="{796B79FB-1F37-40C7-8588-F3D9CA54BF32}"/>
    <cellStyle name="Note 2 3 2 4" xfId="2236" xr:uid="{B8671843-369A-443C-B4F6-519D565035F1}"/>
    <cellStyle name="Note 2 3 3" xfId="1378" xr:uid="{356C9460-ED05-425A-9C58-308466798931}"/>
    <cellStyle name="Note 2 3 3 2" xfId="2942" xr:uid="{C35CB092-947E-4814-8403-E29FA3289EE5}"/>
    <cellStyle name="Note 2 3 4" xfId="1804" xr:uid="{F2599651-53FE-40E7-876C-334D843A2CF0}"/>
    <cellStyle name="Note 2 3 4 2" xfId="3355" xr:uid="{BE529035-3937-4F96-BC6A-E8A9D794B768}"/>
    <cellStyle name="Note 2 3 5" xfId="2030" xr:uid="{6151CAAB-A72D-40A6-8A6F-15037E16D828}"/>
    <cellStyle name="Note 2 4" xfId="553" xr:uid="{10CA5DCA-76AB-416F-8624-7C2528E33585}"/>
    <cellStyle name="Note 2 4 2" xfId="768" xr:uid="{27E60882-4E8C-4CED-9695-827CBD54D3DF}"/>
    <cellStyle name="Note 2 4 2 2" xfId="1481" xr:uid="{367CFF13-7803-4985-A96B-9CFFF1F32E52}"/>
    <cellStyle name="Note 2 4 2 2 2" xfId="3045" xr:uid="{DC5F1F50-9ADC-4186-B871-E71566B0A590}"/>
    <cellStyle name="Note 2 4 2 3" xfId="941" xr:uid="{425E1CEC-1CFD-4A54-BDAA-F497A43F9E7F}"/>
    <cellStyle name="Note 2 4 2 3 2" xfId="2519" xr:uid="{851DE76C-C0EF-42CB-A295-C52CD24578A6}"/>
    <cellStyle name="Note 2 4 2 4" xfId="2131" xr:uid="{9EFE570D-AE4F-47E5-8C1F-A76C3CE4CD80}"/>
    <cellStyle name="Note 2 4 3" xfId="1273" xr:uid="{FD7D59F3-843B-43DE-9EDF-B304239EC77F}"/>
    <cellStyle name="Note 2 4 3 2" xfId="2837" xr:uid="{4DD97AE2-00F0-4611-AED8-5BB30DD5B9E2}"/>
    <cellStyle name="Note 2 4 4" xfId="1006" xr:uid="{C3B150E2-E2AA-47B6-977C-546B8E1B2EEB}"/>
    <cellStyle name="Note 2 4 4 2" xfId="2577" xr:uid="{5A1AC831-F0AD-4BFF-A67C-3DD88D4C245F}"/>
    <cellStyle name="Note 2 4 5" xfId="1925" xr:uid="{F2E2FC76-9867-48BB-B254-9917EC6DA7E3}"/>
    <cellStyle name="Note 2 5" xfId="717" xr:uid="{FC2D1195-E0EE-457E-A953-8D296C0276B6}"/>
    <cellStyle name="Note 2 5 2" xfId="1437" xr:uid="{0197B550-0251-4AF7-99C8-E77DCCF2AFD4}"/>
    <cellStyle name="Note 2 5 2 2" xfId="3001" xr:uid="{5F6CAD50-12D4-47BE-A75B-EAD503971131}"/>
    <cellStyle name="Note 2 5 3" xfId="1177" xr:uid="{25869A0F-C421-4449-9E73-FE23E7929AEF}"/>
    <cellStyle name="Note 2 5 3 2" xfId="2745" xr:uid="{A00EA944-A040-4EAE-98E8-81EBC3E0D001}"/>
    <cellStyle name="Note 2 5 4" xfId="2088" xr:uid="{B3BB326F-F291-47D5-AB3C-84CAA749EA0F}"/>
    <cellStyle name="Note 2 6" xfId="1032" xr:uid="{B6EA0749-7474-45EE-BB82-6E5F83913D25}"/>
    <cellStyle name="Note 2 6 2" xfId="2603" xr:uid="{CD25923C-F37B-4665-984A-E424C7CB0206}"/>
    <cellStyle name="Note 2 7" xfId="1148" xr:uid="{E4CB69E4-0EBC-4455-8FD3-06355BED2691}"/>
    <cellStyle name="Note 2 7 2" xfId="2716" xr:uid="{AC71AC93-21B9-4FD6-BD25-5DCE0243433F}"/>
    <cellStyle name="Note 2 8" xfId="986" xr:uid="{ADFEEF7F-8F37-4B2E-A2B2-48FA2D88260A}"/>
    <cellStyle name="Note 3" xfId="269" xr:uid="{724F3BDF-F1B0-4C1A-801B-A0EB8845AE2F}"/>
    <cellStyle name="Note 3 2" xfId="622" xr:uid="{1091C831-0EC0-441C-A3A6-65A431499214}"/>
    <cellStyle name="Note 3 2 2" xfId="837" xr:uid="{7FFEE7A3-AE60-4DB0-9D50-5FA7CD01CB60}"/>
    <cellStyle name="Note 3 2 2 2" xfId="1550" xr:uid="{915FD6B5-05CC-4596-825A-1576B7767448}"/>
    <cellStyle name="Note 3 2 2 2 2" xfId="3114" xr:uid="{1A2155EB-38F5-44B7-97CC-7CB3541DDEF9}"/>
    <cellStyle name="Note 3 2 2 3" xfId="1658" xr:uid="{50427A16-ABFD-4CC8-A9A0-9F8E173733D9}"/>
    <cellStyle name="Note 3 2 2 3 2" xfId="3222" xr:uid="{D0303F78-194D-4EA7-9EE9-2616E2841BB6}"/>
    <cellStyle name="Note 3 2 2 4" xfId="2200" xr:uid="{63D2D370-3310-4FB4-9BC1-1442DC2AD061}"/>
    <cellStyle name="Note 3 2 3" xfId="1342" xr:uid="{23345041-74D7-45EA-B9A8-29F97D6BFA65}"/>
    <cellStyle name="Note 3 2 3 2" xfId="2906" xr:uid="{2DD9C524-D0CB-4098-806E-1C815722CC8E}"/>
    <cellStyle name="Note 3 2 4" xfId="1085" xr:uid="{7DD68193-434C-4C0A-9633-27C2183B3475}"/>
    <cellStyle name="Note 3 2 4 2" xfId="2653" xr:uid="{3B2DD07B-A8E4-4DD7-AA27-A8C0569B70C9}"/>
    <cellStyle name="Note 3 2 5" xfId="1994" xr:uid="{2CC40A6D-95B7-4E48-A20F-1E6AF0256973}"/>
    <cellStyle name="Note 3 3" xfId="588" xr:uid="{76A18C25-9D2D-42A8-B9B2-40F3D5407D8D}"/>
    <cellStyle name="Note 3 3 2" xfId="803" xr:uid="{440D7AC5-E49D-4875-A57A-1B719FE5D6C3}"/>
    <cellStyle name="Note 3 3 2 2" xfId="1516" xr:uid="{A984DC90-24F9-4E50-A92C-97AC5EC9496A}"/>
    <cellStyle name="Note 3 3 2 2 2" xfId="3080" xr:uid="{9127DF52-AFAD-4CAF-8240-99C22BD56986}"/>
    <cellStyle name="Note 3 3 2 3" xfId="72" xr:uid="{EEF0695A-4A3D-4726-9939-B2AEEE09BA3B}"/>
    <cellStyle name="Note 3 3 2 3 2" xfId="2325" xr:uid="{1C0C2D2F-BB2C-451F-82C2-A9FF29AA4852}"/>
    <cellStyle name="Note 3 3 2 4" xfId="2166" xr:uid="{FD55CDDD-56C6-4FE3-936C-C934D99A9A49}"/>
    <cellStyle name="Note 3 3 3" xfId="1308" xr:uid="{537F797B-C231-45F4-831C-B688B0089B5A}"/>
    <cellStyle name="Note 3 3 3 2" xfId="2872" xr:uid="{E21F08DA-3652-4A8D-BD32-493755C8E22E}"/>
    <cellStyle name="Note 3 3 4" xfId="1797" xr:uid="{51B5A37D-8BC1-4D40-8E26-E147702EB557}"/>
    <cellStyle name="Note 3 3 4 2" xfId="3349" xr:uid="{E9588FDA-F7EE-465A-A728-8B7B65AFCF20}"/>
    <cellStyle name="Note 3 3 5" xfId="1960" xr:uid="{D5395B63-8184-40F4-AF0F-036DFE2523C9}"/>
    <cellStyle name="Note 3 4" xfId="606" xr:uid="{90ECFCB0-670D-42AA-B43F-7E20D2096C3D}"/>
    <cellStyle name="Note 3 4 2" xfId="821" xr:uid="{3E72B700-9024-411A-87F6-BAB27D47D40C}"/>
    <cellStyle name="Note 3 4 2 2" xfId="1534" xr:uid="{0F626770-CD89-4BE2-B13A-FD589471AFB8}"/>
    <cellStyle name="Note 3 4 2 2 2" xfId="3098" xr:uid="{9E5DBBE2-1E55-45CE-B3DA-CAF8A69DD361}"/>
    <cellStyle name="Note 3 4 2 3" xfId="1123" xr:uid="{716E289F-E4D4-4CF7-BE9A-A536040BC434}"/>
    <cellStyle name="Note 3 4 2 3 2" xfId="2691" xr:uid="{67A7F535-02B9-4802-B3E1-6A85ADE7F7E4}"/>
    <cellStyle name="Note 3 4 2 4" xfId="2184" xr:uid="{F29A71F3-32A3-46E5-B4D8-D480B70C76C0}"/>
    <cellStyle name="Note 3 4 3" xfId="1326" xr:uid="{9E795E9B-A2CF-4D4D-872B-2A6F844B2B3B}"/>
    <cellStyle name="Note 3 4 3 2" xfId="2890" xr:uid="{8B04AA8F-B28B-46FE-8106-3A0ED54B06E3}"/>
    <cellStyle name="Note 3 4 4" xfId="1736" xr:uid="{29960EC1-6AD2-4B83-9A27-77B8A9833973}"/>
    <cellStyle name="Note 3 4 4 2" xfId="3294" xr:uid="{6A418B82-D5F5-4879-A40C-329059E00AF8}"/>
    <cellStyle name="Note 3 4 5" xfId="1978" xr:uid="{26D77096-C9A1-4A21-AD7E-303048600420}"/>
    <cellStyle name="Note 3 5" xfId="723" xr:uid="{B5C397D0-7EBF-4AE2-88B0-ABD24A1EDB52}"/>
    <cellStyle name="Note 3 5 2" xfId="1443" xr:uid="{7BCE63A6-F1E6-4249-BFA2-49C3FCC3BCD4}"/>
    <cellStyle name="Note 3 5 2 2" xfId="3007" xr:uid="{1952BFFD-750F-421C-8252-D3B40F2D69A9}"/>
    <cellStyle name="Note 3 5 3" xfId="1867" xr:uid="{F9843B54-BA7E-475A-899B-4004143FE12F}"/>
    <cellStyle name="Note 3 5 3 2" xfId="3411" xr:uid="{EF2CCBF3-9563-4A6D-95EC-9E12642DD5AF}"/>
    <cellStyle name="Note 3 5 4" xfId="2094" xr:uid="{A3348E75-4E86-407A-9A97-F4561DB9AAC8}"/>
    <cellStyle name="Note 3 6" xfId="1074" xr:uid="{65F4B115-990F-4A50-B50D-F23DC0B75C1E}"/>
    <cellStyle name="Note 3 6 2" xfId="2642" xr:uid="{56672646-4CA1-4597-A665-486D01430A7C}"/>
    <cellStyle name="Note 3 7" xfId="1768" xr:uid="{7AC44118-94D1-467F-8F2C-9A66F248FD25}"/>
    <cellStyle name="Note 3 7 2" xfId="3323" xr:uid="{E4677C3E-A4A8-453F-A007-422163C2E43E}"/>
    <cellStyle name="Note 3 8" xfId="1205" xr:uid="{C05C0C27-AAC3-4C33-9547-E348AA28D363}"/>
    <cellStyle name="Notiz" xfId="205" xr:uid="{5AD6640F-3F95-40FD-A0B4-10518C55E7B4}"/>
    <cellStyle name="Notiz 2" xfId="595" xr:uid="{2598D38B-640F-4C4D-BD41-4C442CA0D71D}"/>
    <cellStyle name="Notiz 2 2" xfId="810" xr:uid="{D889119E-4F01-490E-926C-1AEBFDB3F12D}"/>
    <cellStyle name="Notiz 2 2 2" xfId="1523" xr:uid="{D1ABFE2F-B725-4C6B-88C9-47F281C48D80}"/>
    <cellStyle name="Notiz 2 2 2 2" xfId="3087" xr:uid="{C27442CC-0F1D-40E5-B0E3-E3CBE4918DE2}"/>
    <cellStyle name="Notiz 2 2 3" xfId="1142" xr:uid="{257B1D95-17C6-4D16-8886-850734419E0F}"/>
    <cellStyle name="Notiz 2 2 3 2" xfId="2710" xr:uid="{5269DFFF-2874-4B18-8476-6B1CAA38DC9B}"/>
    <cellStyle name="Notiz 2 2 4" xfId="2173" xr:uid="{3D10ABDE-B96D-41AD-B827-E40A85EF8270}"/>
    <cellStyle name="Notiz 2 3" xfId="1315" xr:uid="{B6880568-C68E-4002-83EB-A3B389533547}"/>
    <cellStyle name="Notiz 2 3 2" xfId="2879" xr:uid="{1E521306-E1FA-4F4E-A3D5-D3DF48F2345F}"/>
    <cellStyle name="Notiz 2 4" xfId="1044" xr:uid="{CA795A7A-9ABF-4866-BD51-7D991CEFFC68}"/>
    <cellStyle name="Notiz 2 4 2" xfId="2614" xr:uid="{76678F7D-628B-4165-A254-1B471380DBFB}"/>
    <cellStyle name="Notiz 2 5" xfId="1967" xr:uid="{D831CDE1-478D-4F75-A119-85F0E5729258}"/>
    <cellStyle name="Notiz 3" xfId="657" xr:uid="{EA6557D4-7C86-4AB4-802D-C78CD6CF36F9}"/>
    <cellStyle name="Notiz 3 2" xfId="872" xr:uid="{FCDA904C-65E8-4ABF-94AB-956A9FCD7FC4}"/>
    <cellStyle name="Notiz 3 2 2" xfId="1585" xr:uid="{E13A9992-C9A4-4A37-9743-333EA4FB64D1}"/>
    <cellStyle name="Notiz 3 2 2 2" xfId="3149" xr:uid="{FEBE31F6-AF22-46B6-A9B2-AF4F20F21EBB}"/>
    <cellStyle name="Notiz 3 2 3" xfId="1837" xr:uid="{6E400580-E35E-4346-BF63-71F512802734}"/>
    <cellStyle name="Notiz 3 2 3 2" xfId="3385" xr:uid="{8B31DB13-A78E-4C55-9030-E8835C814C34}"/>
    <cellStyle name="Notiz 3 2 4" xfId="2235" xr:uid="{7C1A5470-3A10-4FD9-8115-CFC5B68D7A7C}"/>
    <cellStyle name="Notiz 3 3" xfId="1377" xr:uid="{B0A2367D-DE3C-4588-BE61-5F778CA03F6D}"/>
    <cellStyle name="Notiz 3 3 2" xfId="2941" xr:uid="{888EAF1F-DA67-4FBF-A138-8B1B2037F979}"/>
    <cellStyle name="Notiz 3 4" xfId="1169" xr:uid="{038EC6B6-2B65-41D0-97B0-F964AA624BB4}"/>
    <cellStyle name="Notiz 3 4 2" xfId="2737" xr:uid="{1061AA41-8BBF-484B-83A7-ECC222B72914}"/>
    <cellStyle name="Notiz 3 5" xfId="2029" xr:uid="{56FCA1A4-529F-4E1D-B95B-DBD85D477C68}"/>
    <cellStyle name="Notiz 4" xfId="626" xr:uid="{E52007AD-AAE7-4193-AA15-A5FFFBCE4C8A}"/>
    <cellStyle name="Notiz 4 2" xfId="841" xr:uid="{AB85F1D9-5918-412F-9A15-FAA0C4817E1D}"/>
    <cellStyle name="Notiz 4 2 2" xfId="1554" xr:uid="{DCC8D8A9-4AB6-4467-B728-16699B5864F3}"/>
    <cellStyle name="Notiz 4 2 2 2" xfId="3118" xr:uid="{A74DE8A6-7B18-4686-A716-5C8B0F8207CE}"/>
    <cellStyle name="Notiz 4 2 3" xfId="1200" xr:uid="{ECFE2164-DA9D-4951-B446-5B28B32BC47B}"/>
    <cellStyle name="Notiz 4 2 3 2" xfId="2768" xr:uid="{ED7E66C6-9193-4319-99A3-E0847958F82E}"/>
    <cellStyle name="Notiz 4 2 4" xfId="2204" xr:uid="{F07980E9-0A2B-4AAA-B8E8-1A38B693FD63}"/>
    <cellStyle name="Notiz 4 3" xfId="1346" xr:uid="{542833F1-964E-4FF1-A0B4-EC98151CA9B2}"/>
    <cellStyle name="Notiz 4 3 2" xfId="2910" xr:uid="{E4DD7835-8A21-455D-B81C-915D762A09DC}"/>
    <cellStyle name="Notiz 4 4" xfId="1088" xr:uid="{E2061349-64BD-4DEA-981B-9471C30A1071}"/>
    <cellStyle name="Notiz 4 4 2" xfId="2656" xr:uid="{2E320873-7A47-49B5-97DD-F43F2E8638A8}"/>
    <cellStyle name="Notiz 4 5" xfId="1998" xr:uid="{AC44B8AF-AD6D-4D88-8EA6-05D477FFBA38}"/>
    <cellStyle name="Notiz 5" xfId="718" xr:uid="{6D53FF66-AFA6-4674-A31D-AE1D86B65460}"/>
    <cellStyle name="Notiz 5 2" xfId="1438" xr:uid="{50E3CA49-FDC7-44B1-B8AE-43604670BBC5}"/>
    <cellStyle name="Notiz 5 2 2" xfId="3002" xr:uid="{59B2B6BB-9611-4B12-A6D8-D927AF367294}"/>
    <cellStyle name="Notiz 5 3" xfId="40" xr:uid="{7E36CC86-D63E-4447-8AC1-5C3F9BEFD230}"/>
    <cellStyle name="Notiz 5 3 2" xfId="2314" xr:uid="{354343D1-021B-4453-BC45-5CB4B823AC94}"/>
    <cellStyle name="Notiz 5 4" xfId="2089" xr:uid="{24A598B0-516D-406B-8881-8395C127B74C}"/>
    <cellStyle name="Notiz 6" xfId="1033" xr:uid="{0D9052B2-808D-4474-8ECB-BB38233D56F8}"/>
    <cellStyle name="Notiz 6 2" xfId="2604" xr:uid="{8E7DA4B6-5F1F-4178-A229-4C01DC9D5882}"/>
    <cellStyle name="Notiz 7" xfId="1863" xr:uid="{46F867FF-E71C-48EF-80C7-603831980B34}"/>
    <cellStyle name="Notiz 7 2" xfId="3407" xr:uid="{B6CA71B7-8D4D-4182-BE1B-B846E9CF0E2A}"/>
    <cellStyle name="Notiz 8" xfId="1036" xr:uid="{19642C7F-6A82-439D-BE53-F225ADE78F66}"/>
    <cellStyle name="Output 2" xfId="206" xr:uid="{9BB01C10-28FF-4551-8839-6D4A95F82E2C}"/>
    <cellStyle name="Output 2 2" xfId="596" xr:uid="{7B89AE6C-8E55-4CD6-8555-07FBAEA65208}"/>
    <cellStyle name="Output 2 2 2" xfId="811" xr:uid="{1A4CD559-08C0-4D35-9AD5-E9AF88F501BE}"/>
    <cellStyle name="Output 2 2 2 2" xfId="1524" xr:uid="{1259D557-5CC7-46CF-B33B-F7903270D3B7}"/>
    <cellStyle name="Output 2 2 2 2 2" xfId="3088" xr:uid="{8E953A0B-17DD-428C-92A1-5783AFEE7B22}"/>
    <cellStyle name="Output 2 2 2 3" xfId="927" xr:uid="{169A9F76-3DCC-4956-AFEA-19021666C3C9}"/>
    <cellStyle name="Output 2 2 2 3 2" xfId="2507" xr:uid="{2DDD2EAA-5453-47F0-848F-FCCBBBF06CF4}"/>
    <cellStyle name="Output 2 2 2 4" xfId="2174" xr:uid="{17AC7C7B-ECCF-411E-B68C-A01DF3E3F8D2}"/>
    <cellStyle name="Output 2 2 3" xfId="1316" xr:uid="{B97806BA-6601-4188-BA15-1D2D69C25161}"/>
    <cellStyle name="Output 2 2 3 2" xfId="2880" xr:uid="{0EE9BBB1-E13A-4755-AA9F-7AB11E42517F}"/>
    <cellStyle name="Output 2 2 4" xfId="1244" xr:uid="{0EE80F6B-D114-4B0E-9714-A46FB594FCEE}"/>
    <cellStyle name="Output 2 2 4 2" xfId="2810" xr:uid="{D7B4B01B-7E8B-4C96-97AA-CA7796C41104}"/>
    <cellStyle name="Output 2 2 5" xfId="1968" xr:uid="{8A8E61B3-0B09-4723-864C-DC45CC71B404}"/>
    <cellStyle name="Output 2 3" xfId="692" xr:uid="{577C7BB0-B136-44F4-8552-7087E0B9E12D}"/>
    <cellStyle name="Output 2 3 2" xfId="907" xr:uid="{E3255326-B638-4BAF-B3DE-DCE80D5F9553}"/>
    <cellStyle name="Output 2 3 2 2" xfId="1620" xr:uid="{9286A090-194F-4F94-9FEB-44F371BA981B}"/>
    <cellStyle name="Output 2 3 2 2 2" xfId="3184" xr:uid="{4E57CB5E-7571-41F7-8EC5-25DAC221CC9F}"/>
    <cellStyle name="Output 2 3 2 3" xfId="1892" xr:uid="{D731F10C-CF5B-4FEE-8D65-7AE0485BFE5F}"/>
    <cellStyle name="Output 2 3 2 3 2" xfId="3434" xr:uid="{2A58BAF4-C2D6-4E10-A290-938C8ADF9865}"/>
    <cellStyle name="Output 2 3 2 4" xfId="2270" xr:uid="{F1E342F7-5CAA-4C33-8670-76AFF70674FA}"/>
    <cellStyle name="Output 2 3 3" xfId="1412" xr:uid="{8AD9A7A1-1D05-43BA-89A7-88DE8D6B17A0}"/>
    <cellStyle name="Output 2 3 3 2" xfId="2976" xr:uid="{80B79CDC-F2DD-426F-8531-BF50CCAC478E}"/>
    <cellStyle name="Output 2 3 4" xfId="1715" xr:uid="{D323C693-580F-4766-A446-2285990FB763}"/>
    <cellStyle name="Output 2 3 4 2" xfId="3275" xr:uid="{258338C5-F8EB-40F5-BEAE-E05E2C7D1A6F}"/>
    <cellStyle name="Output 2 3 5" xfId="2064" xr:uid="{82CBD374-4339-47B4-9098-7DEA09753FF6}"/>
    <cellStyle name="Output 2 4" xfId="719" xr:uid="{8FF9CFA9-DEF7-4EC3-AA1F-6393A4C71F42}"/>
    <cellStyle name="Output 2 4 2" xfId="1439" xr:uid="{F9CEF48B-F1AB-4A84-A329-DCE649CDFEFC}"/>
    <cellStyle name="Output 2 4 2 2" xfId="3003" xr:uid="{2B2C3CF7-818C-4505-81FF-75AFF30A9B87}"/>
    <cellStyle name="Output 2 4 3" xfId="1154" xr:uid="{F37FFEDE-27A4-402B-931B-F188DF01D119}"/>
    <cellStyle name="Output 2 4 3 2" xfId="2722" xr:uid="{6C7F81E9-E465-4776-A917-66F7D351C96F}"/>
    <cellStyle name="Output 2 4 4" xfId="2090" xr:uid="{8DDA0ECE-E013-4896-9847-EBE8C110DB66}"/>
    <cellStyle name="Output 2 5" xfId="1034" xr:uid="{F52DC07D-97C5-4066-A74F-A8B1CEEDB451}"/>
    <cellStyle name="Output 2 5 2" xfId="2605" xr:uid="{66509453-4522-419C-9B94-B6682235BDFC}"/>
    <cellStyle name="Output 3" xfId="270" xr:uid="{52A8CF9D-D3B9-4CC2-B894-1A0DB51C7B28}"/>
    <cellStyle name="Output 3 2" xfId="623" xr:uid="{94A7A942-B5F8-4DE4-922B-6250AE1208D7}"/>
    <cellStyle name="Output 3 2 2" xfId="838" xr:uid="{496847D3-F6FA-4526-9480-2A0CEC02744F}"/>
    <cellStyle name="Output 3 2 2 2" xfId="1551" xr:uid="{7293DCDC-7531-4E60-92C4-0DF5AFD13243}"/>
    <cellStyle name="Output 3 2 2 2 2" xfId="3115" xr:uid="{9446203B-BA5D-4E87-8548-EE0E558FC6C2}"/>
    <cellStyle name="Output 3 2 2 3" xfId="1853" xr:uid="{1414B007-DF89-49DB-A75C-388F8B296A90}"/>
    <cellStyle name="Output 3 2 2 3 2" xfId="3398" xr:uid="{E6C38BA7-BB94-43C2-ABA7-171C4F8EE2E5}"/>
    <cellStyle name="Output 3 2 2 4" xfId="2201" xr:uid="{67D15227-6CAC-4AB6-850A-9E643189DBF8}"/>
    <cellStyle name="Output 3 2 3" xfId="1343" xr:uid="{9479AE08-F6D5-4B8E-BF46-C9E0189676E2}"/>
    <cellStyle name="Output 3 2 3 2" xfId="2907" xr:uid="{9F51E974-18E3-4810-91ED-EB1BEAEAD787}"/>
    <cellStyle name="Output 3 2 4" xfId="1147" xr:uid="{E8960CE8-F875-4A76-8980-54096342D9A0}"/>
    <cellStyle name="Output 3 2 4 2" xfId="2715" xr:uid="{13CA7BC3-0668-4681-A95F-CE0D5A2A386D}"/>
    <cellStyle name="Output 3 2 5" xfId="1995" xr:uid="{0B266E7F-0B31-431D-B34B-7201C4832647}"/>
    <cellStyle name="Output 3 3" xfId="674" xr:uid="{E8930EFE-088D-416B-81EB-4C011401F26D}"/>
    <cellStyle name="Output 3 3 2" xfId="889" xr:uid="{163362E5-68DF-49D9-ADF5-94C6B56042A0}"/>
    <cellStyle name="Output 3 3 2 2" xfId="1602" xr:uid="{66524213-7024-48ED-90C4-425C7F992FF4}"/>
    <cellStyle name="Output 3 3 2 2 2" xfId="3166" xr:uid="{E8A25E0A-BBC5-4EB2-897A-98103D3D41BB}"/>
    <cellStyle name="Output 3 3 2 3" xfId="1213" xr:uid="{57621A11-57CC-4580-9142-625516AD08CA}"/>
    <cellStyle name="Output 3 3 2 3 2" xfId="2780" xr:uid="{1CE5D865-EDE2-4178-81D4-91F1DA14688F}"/>
    <cellStyle name="Output 3 3 2 4" xfId="2252" xr:uid="{20B6EC93-BA81-466F-BBEA-C0B9C765522D}"/>
    <cellStyle name="Output 3 3 3" xfId="1394" xr:uid="{EA0C2D1B-1843-4EA3-B6BD-AB248CB635A4}"/>
    <cellStyle name="Output 3 3 3 2" xfId="2958" xr:uid="{F3E055A6-DD4C-4235-AB28-666BAAE6CDED}"/>
    <cellStyle name="Output 3 3 4" xfId="1638" xr:uid="{FD20732D-801C-415A-B83F-CA4064166EB2}"/>
    <cellStyle name="Output 3 3 4 2" xfId="3202" xr:uid="{FBE5811F-E21F-41A6-8CA9-E98EE58DD9A2}"/>
    <cellStyle name="Output 3 3 5" xfId="2046" xr:uid="{F6692F01-8523-4330-8535-B15926D30058}"/>
    <cellStyle name="Output 3 4" xfId="724" xr:uid="{529F1BE2-2C39-4920-991B-1E27F6DE0749}"/>
    <cellStyle name="Output 3 4 2" xfId="1444" xr:uid="{B5798747-89B6-489C-8C03-C92E41756B95}"/>
    <cellStyle name="Output 3 4 2 2" xfId="3008" xr:uid="{C8F91716-D336-41DA-8953-922E142DD9A8}"/>
    <cellStyle name="Output 3 4 3" xfId="1824" xr:uid="{5A0F81F0-7987-4A62-B754-429F7131F10A}"/>
    <cellStyle name="Output 3 4 3 2" xfId="3373" xr:uid="{519D2F03-0410-4057-9230-1645896190C0}"/>
    <cellStyle name="Output 3 4 4" xfId="2095" xr:uid="{CFF3A5A8-431F-434B-BF4D-C0CF8334C3A7}"/>
    <cellStyle name="Output 3 5" xfId="1075" xr:uid="{3FCE0222-6D2D-4CBA-B607-3C7FF9C7FFB5}"/>
    <cellStyle name="Output 3 5 2" xfId="2643" xr:uid="{F99EF094-AD58-4CD5-8AF9-CAD9816A63EA}"/>
    <cellStyle name="Pattern" xfId="207" xr:uid="{023F7D56-BC6A-44E6-9576-77A723004FED}"/>
    <cellStyle name="Pattern 2" xfId="467" xr:uid="{FC06EE4A-56D7-41C1-9A70-CBAC9D8A6BCD}"/>
    <cellStyle name="Pattern 2 2" xfId="610" xr:uid="{835ABD48-C43F-4D8A-AFFD-B61C905FEBB6}"/>
    <cellStyle name="Pattern 2 2 2" xfId="825" xr:uid="{5FA8D902-321F-4A0A-97C6-EC50450E3590}"/>
    <cellStyle name="Pattern 2 2 2 2" xfId="1538" xr:uid="{743E9B89-5360-47EC-8310-6DCDF44CB815}"/>
    <cellStyle name="Pattern 2 2 2 2 2" xfId="3102" xr:uid="{C0CB7E9B-EB96-44EA-B9CF-5BC59B103B06}"/>
    <cellStyle name="Pattern 2 2 2 3" xfId="1883" xr:uid="{7E3060E8-E441-462E-AED7-CDDF852DF898}"/>
    <cellStyle name="Pattern 2 2 2 3 2" xfId="3425" xr:uid="{E5B06031-3F80-4C53-A91C-E6F89C2E7957}"/>
    <cellStyle name="Pattern 2 2 2 4" xfId="2188" xr:uid="{162BD29D-12B6-4F80-997A-DBDC2E41C7DE}"/>
    <cellStyle name="Pattern 2 2 3" xfId="1330" xr:uid="{99A0BAFA-E042-4E46-B357-07A8AB115C45}"/>
    <cellStyle name="Pattern 2 2 3 2" xfId="2894" xr:uid="{3C118BCE-0913-4BEE-88FB-5E6BA26E194D}"/>
    <cellStyle name="Pattern 2 2 4" xfId="1879" xr:uid="{9F9A8620-5DA3-471C-87ED-AEC7E443E3D8}"/>
    <cellStyle name="Pattern 2 2 4 2" xfId="3421" xr:uid="{6B5741B7-813D-45DC-9D33-40CA93F73672}"/>
    <cellStyle name="Pattern 2 2 5" xfId="1982" xr:uid="{F57077F4-C87F-4F49-8FBA-A6A73D020B5E}"/>
    <cellStyle name="Pattern 2 3" xfId="756" xr:uid="{6068203D-0C6F-45A3-A012-AE521C8717AE}"/>
    <cellStyle name="Pattern 2 3 2" xfId="1469" xr:uid="{A98EF5FD-144C-4BB1-8D59-7C132492583D}"/>
    <cellStyle name="Pattern 2 3 2 2" xfId="3033" xr:uid="{BD678003-A742-4292-8E89-D82D0FDD1874}"/>
    <cellStyle name="Pattern 2 3 3" xfId="1193" xr:uid="{9EDD0571-4F32-4755-AD31-61D0849214B8}"/>
    <cellStyle name="Pattern 2 3 3 2" xfId="2761" xr:uid="{9C77CA2A-C015-4969-A2C0-61835C00C917}"/>
    <cellStyle name="Pattern 2 3 4" xfId="2119" xr:uid="{F7055D39-FE1B-46F9-AA54-AF5337D0C0FD}"/>
    <cellStyle name="Pattern 3" xfId="316" xr:uid="{4ADF410B-1D3A-45DA-9197-7901B3ADF532}"/>
    <cellStyle name="Pattern 3 2" xfId="653" xr:uid="{61A05CCF-2A01-4FC7-8CF6-EC1997FD67C2}"/>
    <cellStyle name="Pattern 3 2 2" xfId="868" xr:uid="{6FED3441-3FF8-406E-8534-9083984B16E5}"/>
    <cellStyle name="Pattern 3 2 2 2" xfId="1581" xr:uid="{89D8271A-E432-4070-8AB0-5E881E657F0C}"/>
    <cellStyle name="Pattern 3 2 2 2 2" xfId="3145" xr:uid="{F1459F66-E1F9-4D87-AA4C-2F5EDF054345}"/>
    <cellStyle name="Pattern 3 2 2 3" xfId="1856" xr:uid="{8A688849-E6E0-44C6-8FD5-4CE67EA341CB}"/>
    <cellStyle name="Pattern 3 2 2 3 2" xfId="3401" xr:uid="{F662A983-A352-48A6-A769-71EF6FABD8C5}"/>
    <cellStyle name="Pattern 3 2 2 4" xfId="2231" xr:uid="{63A6EB84-A7A1-48EF-BF88-A6309A251ACE}"/>
    <cellStyle name="Pattern 3 2 3" xfId="1373" xr:uid="{96470434-5C5E-4AA9-9B59-ABA60477DB69}"/>
    <cellStyle name="Pattern 3 2 3 2" xfId="2937" xr:uid="{DC80333F-F6F5-410C-8701-C5C169D020DC}"/>
    <cellStyle name="Pattern 3 2 4" xfId="1685" xr:uid="{C873A5C9-AB67-4CD8-9D00-CEBAD1EFA792}"/>
    <cellStyle name="Pattern 3 2 4 2" xfId="3246" xr:uid="{929122F8-01A8-42E6-AA27-43286E5FAA02}"/>
    <cellStyle name="Pattern 3 2 5" xfId="2025" xr:uid="{3F3A5935-0C31-46AB-BBE0-AB345FA33712}"/>
    <cellStyle name="Pattern 3 3" xfId="552" xr:uid="{C6A9DD03-3AB2-4782-87A3-85624E090FDE}"/>
    <cellStyle name="Pattern 3 3 2" xfId="767" xr:uid="{E3D8D9CF-3E58-4FE0-8D1C-8885E83AA4F6}"/>
    <cellStyle name="Pattern 3 3 2 2" xfId="1480" xr:uid="{F2F28BEE-957F-41B8-B5BF-64A106917647}"/>
    <cellStyle name="Pattern 3 3 2 2 2" xfId="3044" xr:uid="{5863A6E2-EA6B-4771-BE5B-9A46E3EA5AB2}"/>
    <cellStyle name="Pattern 3 3 2 3" xfId="932" xr:uid="{9EF543F7-BC58-47C7-8106-B888841734E2}"/>
    <cellStyle name="Pattern 3 3 2 3 2" xfId="2511" xr:uid="{C7547ABC-29C3-46EC-832B-7BFBFDB4D06B}"/>
    <cellStyle name="Pattern 3 3 2 4" xfId="2130" xr:uid="{8D667953-B316-4FF6-9387-27F0D7687B7D}"/>
    <cellStyle name="Pattern 3 3 3" xfId="1272" xr:uid="{A801E868-3C2B-4391-9069-D72C84F2BD92}"/>
    <cellStyle name="Pattern 3 3 3 2" xfId="2836" xr:uid="{9D5CBC49-64A9-4B86-AD9D-28F08472887E}"/>
    <cellStyle name="Pattern 3 3 4" xfId="1021" xr:uid="{54087187-3BFF-417B-903C-FC2687B45F6F}"/>
    <cellStyle name="Pattern 3 3 4 2" xfId="2592" xr:uid="{48D8FF6C-A5B3-4D29-A953-3C8B2D7DFE13}"/>
    <cellStyle name="Pattern 3 3 5" xfId="1924" xr:uid="{86E90EBE-A496-4943-B594-53071138929B}"/>
    <cellStyle name="Pattern 3 4" xfId="666" xr:uid="{C60CA3F9-45A7-4E70-B519-D450037C61F7}"/>
    <cellStyle name="Pattern 3 4 2" xfId="881" xr:uid="{5ADE6CAB-1F3A-466C-910C-955B72D7A5B6}"/>
    <cellStyle name="Pattern 3 4 2 2" xfId="1594" xr:uid="{D4D6DB21-60BB-4ADA-8FE5-8EDA6158C8BD}"/>
    <cellStyle name="Pattern 3 4 2 2 2" xfId="3158" xr:uid="{235FD2C9-278C-4439-B31E-E94EDAA70D50}"/>
    <cellStyle name="Pattern 3 4 2 3" xfId="1773" xr:uid="{5ABE5042-964F-4D2E-BD97-70BD920DE633}"/>
    <cellStyle name="Pattern 3 4 2 3 2" xfId="3328" xr:uid="{0BC20A3B-56A5-4272-AC28-F7B88E7BF82C}"/>
    <cellStyle name="Pattern 3 4 2 4" xfId="2244" xr:uid="{4CBEF2EA-68D7-4DBE-86F7-9B9BFA74FEE2}"/>
    <cellStyle name="Pattern 3 4 3" xfId="1386" xr:uid="{39ED8314-3723-4700-BED6-F9568DBB7D85}"/>
    <cellStyle name="Pattern 3 4 3 2" xfId="2950" xr:uid="{B821B4A8-FB3C-46A2-90E3-C289D34C48B2}"/>
    <cellStyle name="Pattern 3 4 4" xfId="1681" xr:uid="{21E7399C-AA49-4605-861E-1D18D1B5D29D}"/>
    <cellStyle name="Pattern 3 4 4 2" xfId="3242" xr:uid="{0F5C6CBB-6A2E-4376-88E8-CB005123AD41}"/>
    <cellStyle name="Pattern 3 4 5" xfId="2038" xr:uid="{CD8352E0-54BC-4A07-9A1B-BEAF076BC992}"/>
    <cellStyle name="Pattern 3 5" xfId="1113" xr:uid="{CB2B6AE2-BEE3-4DA5-938B-DD4D1D5D63AB}"/>
    <cellStyle name="Pattern 3 5 2" xfId="2681" xr:uid="{B5868CE0-1AF3-4E23-9FFD-2563EB686E9D}"/>
    <cellStyle name="Pattern 3 6" xfId="1235" xr:uid="{163C7032-C7C2-4E80-9FE6-364FEEDB2CC5}"/>
    <cellStyle name="Pattern 3 6 2" xfId="2801" xr:uid="{BD6658AA-6E04-45F2-9747-472B6812E34B}"/>
    <cellStyle name="Pattern 3 7" xfId="1679" xr:uid="{436B7887-A025-464D-BBD6-7C04498460A1}"/>
    <cellStyle name="Percent" xfId="1" builtinId="5"/>
    <cellStyle name="Percent 2" xfId="208" xr:uid="{CC1295CB-EF23-4D35-B80F-121AF93B0F4A}"/>
    <cellStyle name="Percent 2 2" xfId="468" xr:uid="{4B126372-7F5F-4C16-9101-C88C19693120}"/>
    <cellStyle name="Percent 2 2 2" xfId="2435" xr:uid="{F90CAAFB-CDD2-4A68-9BAD-6DE8875D496E}"/>
    <cellStyle name="Percent 2 3" xfId="2365" xr:uid="{263B4209-B474-4A2E-BBAF-3CEC1A39157C}"/>
    <cellStyle name="Percent 3" xfId="2303" xr:uid="{4BF45A01-2733-48DB-9EEA-948C2FCF9403}"/>
    <cellStyle name="Percent 3 2" xfId="3474" xr:uid="{F7A61126-C05C-4F20-98AE-F67D3D90A32D}"/>
    <cellStyle name="Percent 4" xfId="3476" xr:uid="{55B238DB-B0E6-4162-9E09-88E8C64064DC}"/>
    <cellStyle name="Percent 5" xfId="3477" xr:uid="{C9497390-BA8B-45EC-906D-E32233B0D447}"/>
    <cellStyle name="Percent 6" xfId="3478" xr:uid="{AC851A33-BB20-466F-B519-E1ACA0CFCF2D}"/>
    <cellStyle name="RowLevel_1 2" xfId="111" xr:uid="{8537A83F-AACC-404C-BDD6-61D206F924FB}"/>
    <cellStyle name="Schlecht" xfId="209" xr:uid="{049AC1C5-AE49-4155-8679-6F3E71F27F20}"/>
    <cellStyle name="Shade" xfId="39" xr:uid="{1EA15396-FACA-4775-B46D-AF3F969DE671}"/>
    <cellStyle name="Shade 2" xfId="210" xr:uid="{99DEABCA-4228-437E-BF90-71546F1E11DD}"/>
    <cellStyle name="Shade 2 2" xfId="470" xr:uid="{B93C6773-5DC8-468F-9648-DFBB717D63F2}"/>
    <cellStyle name="Shade 2 2 2" xfId="555" xr:uid="{40F8A615-8986-4920-B17D-1FA4A4B6EA8C}"/>
    <cellStyle name="Shade 2 2 2 2" xfId="770" xr:uid="{78EF3E2D-F136-4B9B-951F-EF35EADEB3C7}"/>
    <cellStyle name="Shade 2 2 2 2 2" xfId="1483" xr:uid="{4BB7B18F-CBAF-4D00-9C57-A9A54C39E6F1}"/>
    <cellStyle name="Shade 2 2 2 2 2 2" xfId="3047" xr:uid="{088C45F9-476E-40A9-A7F0-8F1391A2EDE1}"/>
    <cellStyle name="Shade 2 2 2 2 3" xfId="1735" xr:uid="{F3C84D48-8A00-4398-B80F-42C847CE5720}"/>
    <cellStyle name="Shade 2 2 2 2 3 2" xfId="3293" xr:uid="{13E84A8E-EFF1-48BF-B865-4EBCCAF09754}"/>
    <cellStyle name="Shade 2 2 2 2 4" xfId="2133" xr:uid="{2B451AA5-D25E-4DE5-98FE-65ACB23DAEAD}"/>
    <cellStyle name="Shade 2 2 2 3" xfId="1275" xr:uid="{042DE6DB-0F88-462F-9177-F8D1801DF84B}"/>
    <cellStyle name="Shade 2 2 2 3 2" xfId="2839" xr:uid="{205D256C-F3CB-41D7-9C08-C4DE1F77FCD9}"/>
    <cellStyle name="Shade 2 2 2 4" xfId="1757" xr:uid="{B16BD979-3F06-4149-9967-312CCE9AAFE2}"/>
    <cellStyle name="Shade 2 2 2 4 2" xfId="3314" xr:uid="{CBD1F611-9944-4D75-9422-033C90A33703}"/>
    <cellStyle name="Shade 2 2 2 5" xfId="1927" xr:uid="{F3FCAB5D-47E0-4334-BE68-E93ADEE24380}"/>
    <cellStyle name="Shade 2 2 3" xfId="758" xr:uid="{D2BB0EBB-E031-4E7E-A066-49979FE2964C}"/>
    <cellStyle name="Shade 2 2 3 2" xfId="1471" xr:uid="{6663E640-C4A1-43AE-A711-204827219F60}"/>
    <cellStyle name="Shade 2 2 3 2 2" xfId="3035" xr:uid="{3FDDDF67-D465-4486-A295-CBD5020C9E2C}"/>
    <cellStyle name="Shade 2 2 3 3" xfId="1642" xr:uid="{6F35B535-D65E-442A-BB90-2F5377211798}"/>
    <cellStyle name="Shade 2 2 3 3 2" xfId="3206" xr:uid="{D1CB4C0F-78E2-4F83-BFA4-2E9BC8A9E287}"/>
    <cellStyle name="Shade 2 2 3 4" xfId="2121" xr:uid="{7300FAE2-11AF-46D5-BD65-EC4941D03E35}"/>
    <cellStyle name="Shade 2 3" xfId="318" xr:uid="{350A4384-C61A-445A-B0BB-2CD49165A349}"/>
    <cellStyle name="Shade 2 3 2" xfId="655" xr:uid="{7C36EAB6-A3A1-496D-A273-8B37E2E4CE08}"/>
    <cellStyle name="Shade 2 3 2 2" xfId="870" xr:uid="{3308912D-3C30-4A3B-9ADE-F5AA613349B2}"/>
    <cellStyle name="Shade 2 3 2 2 2" xfId="1583" xr:uid="{35D50AEC-266B-4069-98F4-6FA8BD8ED5C3}"/>
    <cellStyle name="Shade 2 3 2 2 2 2" xfId="3147" xr:uid="{CDD7B108-B2E2-4161-9AC9-C7AD02D21C93}"/>
    <cellStyle name="Shade 2 3 2 2 3" xfId="1812" xr:uid="{04941E7B-F272-493E-BB69-69345B482523}"/>
    <cellStyle name="Shade 2 3 2 2 3 2" xfId="3361" xr:uid="{5A4226D4-164F-46E1-B26B-43BBA9A96C0B}"/>
    <cellStyle name="Shade 2 3 2 2 4" xfId="2233" xr:uid="{4245AD82-B39D-44ED-884F-EDBEC8A6310C}"/>
    <cellStyle name="Shade 2 3 2 3" xfId="1375" xr:uid="{994D3307-3B46-4ABD-A0EC-1B02C2FCD094}"/>
    <cellStyle name="Shade 2 3 2 3 2" xfId="2939" xr:uid="{0FB34711-B8CE-43CC-869B-97318DC03C1F}"/>
    <cellStyle name="Shade 2 3 2 4" xfId="1722" xr:uid="{6F01AE2B-E618-46BE-A9C0-B019955B5AD0}"/>
    <cellStyle name="Shade 2 3 2 4 2" xfId="3281" xr:uid="{654A3355-07AA-45EC-85B8-FF359F4F3DB6}"/>
    <cellStyle name="Shade 2 3 2 5" xfId="2027" xr:uid="{CCF60250-DCA4-4FFC-BC72-4367855EF2FC}"/>
    <cellStyle name="Shade 2 3 3" xfId="684" xr:uid="{96A1F20F-4D6E-48CB-9A1C-BD951771B4CE}"/>
    <cellStyle name="Shade 2 3 3 2" xfId="899" xr:uid="{A0D36D6E-38F5-4B22-A5EF-EF51D0328D54}"/>
    <cellStyle name="Shade 2 3 3 2 2" xfId="1612" xr:uid="{F3F92111-9F59-4B0D-A7FE-336FDB92B1D6}"/>
    <cellStyle name="Shade 2 3 3 2 2 2" xfId="3176" xr:uid="{D013A911-705D-46CE-B424-37DCBC166BBE}"/>
    <cellStyle name="Shade 2 3 3 2 3" xfId="1024" xr:uid="{A1F5B947-317E-4802-8916-D8FB4EB54116}"/>
    <cellStyle name="Shade 2 3 3 2 3 2" xfId="2595" xr:uid="{E16CF8F7-EF19-4E8C-AF00-3D5B20374671}"/>
    <cellStyle name="Shade 2 3 3 2 4" xfId="2262" xr:uid="{57B60443-ED2F-4ED9-AF4D-C38C91432DCE}"/>
    <cellStyle name="Shade 2 3 3 3" xfId="1404" xr:uid="{33592DF9-5FCC-4D53-A7A6-43F9E9EC462F}"/>
    <cellStyle name="Shade 2 3 3 3 2" xfId="2968" xr:uid="{00C5AADD-6315-4294-BB33-213B0E91B523}"/>
    <cellStyle name="Shade 2 3 3 4" xfId="65" xr:uid="{A30B0048-488E-45E5-BE95-23BF24948EA8}"/>
    <cellStyle name="Shade 2 3 3 4 2" xfId="2318" xr:uid="{D459661E-3102-4452-A01B-7B430A7636B3}"/>
    <cellStyle name="Shade 2 3 3 5" xfId="2056" xr:uid="{BB1C1B9B-244D-477C-9125-106E6E87F26D}"/>
    <cellStyle name="Shade 2 3 4" xfId="598" xr:uid="{ABA4752E-947A-4CC3-B679-99B993C11ACF}"/>
    <cellStyle name="Shade 2 3 4 2" xfId="813" xr:uid="{FBB9B029-33D7-4B1D-82F7-C86E5851DD22}"/>
    <cellStyle name="Shade 2 3 4 2 2" xfId="1526" xr:uid="{3A787F8B-0FAD-47F4-BBCE-FC769AD9C959}"/>
    <cellStyle name="Shade 2 3 4 2 2 2" xfId="3090" xr:uid="{8FA433AB-3BF9-4FC2-B70B-C646D0D52510}"/>
    <cellStyle name="Shade 2 3 4 2 3" xfId="1643" xr:uid="{F3691ADE-9FC9-4A25-827F-1D68FECB8761}"/>
    <cellStyle name="Shade 2 3 4 2 3 2" xfId="3207" xr:uid="{9B8967E5-1C74-44A9-9D79-F38432F0E559}"/>
    <cellStyle name="Shade 2 3 4 2 4" xfId="2176" xr:uid="{29529BA6-A551-4E1D-8392-4C21E7D3A3DC}"/>
    <cellStyle name="Shade 2 3 4 3" xfId="1318" xr:uid="{5111E2FD-6D2F-4134-A423-DE3A063EE7A2}"/>
    <cellStyle name="Shade 2 3 4 3 2" xfId="2882" xr:uid="{89242476-71C6-47F2-9534-62450CCCD1FF}"/>
    <cellStyle name="Shade 2 3 4 4" xfId="987" xr:uid="{C282962C-BB14-4D02-ADB3-ABD5C4613801}"/>
    <cellStyle name="Shade 2 3 4 4 2" xfId="2559" xr:uid="{16B580BA-FC23-4CB3-B95D-BD58989AF13F}"/>
    <cellStyle name="Shade 2 3 4 5" xfId="1970" xr:uid="{8995AC65-F671-482A-BF96-9321752E1F86}"/>
    <cellStyle name="Shade 2 3 5" xfId="1115" xr:uid="{68D192BE-3995-48F9-AF75-73B5F8784567}"/>
    <cellStyle name="Shade 2 3 5 2" xfId="2683" xr:uid="{5288CB0E-CA29-48B8-9391-35A4FEE833E2}"/>
    <cellStyle name="Shade 2 3 6" xfId="962" xr:uid="{6A85446E-0458-4E7E-8796-4E7A98841D49}"/>
    <cellStyle name="Shade 2 3 6 2" xfId="2540" xr:uid="{F2F1B912-25B0-43D1-85CE-4AC06F4FF698}"/>
    <cellStyle name="Shade 2 3 7" xfId="1763" xr:uid="{D61C42AD-434D-43E4-A21B-D90E3F58CA61}"/>
    <cellStyle name="Shade 3" xfId="469" xr:uid="{F359F8D6-F1CD-47ED-AEBD-E2FC8583CD1D}"/>
    <cellStyle name="Shade 3 2" xfId="609" xr:uid="{FC212F3A-2EA4-4041-9534-E436037E9F8A}"/>
    <cellStyle name="Shade 3 2 2" xfId="824" xr:uid="{40250FC2-6C83-427C-8DF0-82B1EAF45655}"/>
    <cellStyle name="Shade 3 2 2 2" xfId="1537" xr:uid="{3C4E799C-6036-4825-BA18-55ED3AC1CFB6}"/>
    <cellStyle name="Shade 3 2 2 2 2" xfId="3101" xr:uid="{AACF0D4C-68D0-4D4E-BEAF-BD7778B50FF2}"/>
    <cellStyle name="Shade 3 2 2 3" xfId="1046" xr:uid="{D51C6860-40F2-4D6C-A61C-5E11009D50F5}"/>
    <cellStyle name="Shade 3 2 2 3 2" xfId="2616" xr:uid="{A1C4D03F-66BF-4B92-8870-155B84189D55}"/>
    <cellStyle name="Shade 3 2 2 4" xfId="2187" xr:uid="{8C07E47D-2A52-4B4D-8EB0-2C6F22AFE8B4}"/>
    <cellStyle name="Shade 3 2 3" xfId="1329" xr:uid="{34A3CE71-9DBB-4A48-A39A-4AF1C33B58EC}"/>
    <cellStyle name="Shade 3 2 3 2" xfId="2893" xr:uid="{40F7F90F-C6D8-4E07-9EF3-EABC8B957799}"/>
    <cellStyle name="Shade 3 2 4" xfId="1690" xr:uid="{4BD77D33-FF4F-4990-8350-38E97C73E500}"/>
    <cellStyle name="Shade 3 2 4 2" xfId="3251" xr:uid="{4D9803BE-5F3B-4914-A712-47AC6E498EFD}"/>
    <cellStyle name="Shade 3 2 5" xfId="1981" xr:uid="{42184DF7-8A19-4C28-9AEF-ACF2CA2D6D41}"/>
    <cellStyle name="Shade 3 3" xfId="757" xr:uid="{04E38633-FD46-4307-A5BF-204E6D63C4D3}"/>
    <cellStyle name="Shade 3 3 2" xfId="1470" xr:uid="{2B259C3A-1D13-4746-85A3-86C56C71F271}"/>
    <cellStyle name="Shade 3 3 2 2" xfId="3034" xr:uid="{15D83650-012D-4236-AF3B-B35CF02D74B0}"/>
    <cellStyle name="Shade 3 3 3" xfId="934" xr:uid="{0103B679-1D2A-4FD6-8B1D-330FFC1D2A74}"/>
    <cellStyle name="Shade 3 3 3 2" xfId="2513" xr:uid="{67C9DE86-0B96-47FE-8AE7-59B02F68AF43}"/>
    <cellStyle name="Shade 3 3 4" xfId="2120" xr:uid="{0667A9C2-B1F7-4406-84C6-EA404B489CB4}"/>
    <cellStyle name="Shade 4" xfId="317" xr:uid="{066C2DAA-9A57-47E4-ADD3-3087DC4270D3}"/>
    <cellStyle name="Shade 4 2" xfId="62" xr:uid="{190DDA0D-B641-41F7-8214-80651E814626}"/>
    <cellStyle name="Shade 4 2 2" xfId="654" xr:uid="{88A3F0E3-86A9-4F28-BB71-7D9C3AF63B05}"/>
    <cellStyle name="Shade 4 2 2 2" xfId="1374" xr:uid="{C8ECA849-C804-4442-A6CF-5C6466870FF8}"/>
    <cellStyle name="Shade 4 2 2 2 2" xfId="2938" xr:uid="{1F7FEF30-8EC3-4E74-A612-69C51529B32A}"/>
    <cellStyle name="Shade 4 2 2 3" xfId="1693" xr:uid="{93EB7D92-5D01-464C-9DCE-788C5AC683FD}"/>
    <cellStyle name="Shade 4 2 2 3 2" xfId="3253" xr:uid="{AA473A39-2F8C-4464-9B23-3F7CAD757BC0}"/>
    <cellStyle name="Shade 4 2 2 4" xfId="2026" xr:uid="{C4F4BCB0-B92C-4C2E-9F26-B5FB7EA0FF8A}"/>
    <cellStyle name="Shade 4 2 3" xfId="869" xr:uid="{5DE46753-36EC-4280-886D-2EFBAFF8C633}"/>
    <cellStyle name="Shade 4 2 3 2" xfId="1582" xr:uid="{24C23B35-835B-4DEF-B8E8-EDDE732BC9C9}"/>
    <cellStyle name="Shade 4 2 3 2 2" xfId="3146" xr:uid="{F3DB3817-97E3-43CB-8A92-FCF63061E2BA}"/>
    <cellStyle name="Shade 4 2 3 3" xfId="1220" xr:uid="{FFECCA1F-88A0-4534-86B1-25E8C9B0F75A}"/>
    <cellStyle name="Shade 4 2 3 3 2" xfId="2787" xr:uid="{C3E2FA13-6A2A-4C59-9527-0893BDE1DDBD}"/>
    <cellStyle name="Shade 4 2 3 4" xfId="2232" xr:uid="{285FB9E1-9B07-4DD9-A869-61F98E9E16B8}"/>
    <cellStyle name="Shade 4 3" xfId="683" xr:uid="{A64704C6-810A-4B61-B96D-F828140B1D49}"/>
    <cellStyle name="Shade 4 3 2" xfId="898" xr:uid="{BF8F580E-7D27-4900-924B-B6A2E90846F9}"/>
    <cellStyle name="Shade 4 3 2 2" xfId="1611" xr:uid="{588215A8-A732-466B-9398-9F9E74A57454}"/>
    <cellStyle name="Shade 4 3 2 2 2" xfId="3175" xr:uid="{F1EB4378-BE7E-4E72-9162-4733FDC8E173}"/>
    <cellStyle name="Shade 4 3 2 3" xfId="1646" xr:uid="{89969B81-D439-4234-8302-118775B23285}"/>
    <cellStyle name="Shade 4 3 2 3 2" xfId="3210" xr:uid="{0E24213F-DBF4-4FEF-A513-516A146FBC68}"/>
    <cellStyle name="Shade 4 3 2 4" xfId="2261" xr:uid="{7AD097E5-E48A-4D2D-BA72-610F110BE85E}"/>
    <cellStyle name="Shade 4 3 3" xfId="1403" xr:uid="{43E319DC-38E1-49C2-AA7A-75FCD258D576}"/>
    <cellStyle name="Shade 4 3 3 2" xfId="2967" xr:uid="{C97469EF-F541-4BFC-BF6E-1B924312EEAB}"/>
    <cellStyle name="Shade 4 3 4" xfId="1011" xr:uid="{5942E722-79EE-4A20-936C-FFD10C4DBD51}"/>
    <cellStyle name="Shade 4 3 4 2" xfId="2582" xr:uid="{A76787A8-E21B-49B0-B1EA-185160633ACA}"/>
    <cellStyle name="Shade 4 3 5" xfId="2055" xr:uid="{95E3F700-45FD-4C27-B27E-11C2D3C4D406}"/>
    <cellStyle name="Shade 4 4" xfId="545" xr:uid="{C2410191-5B5C-488C-8AB1-D9FDEBF9108C}"/>
    <cellStyle name="Shade 4 4 2" xfId="760" xr:uid="{C7370A7A-219D-45BD-B8E1-F404D564FE54}"/>
    <cellStyle name="Shade 4 4 2 2" xfId="1473" xr:uid="{0F6F63D8-702E-47AC-BCF9-98BFA45A0BA3}"/>
    <cellStyle name="Shade 4 4 2 2 2" xfId="3037" xr:uid="{9578B14E-60D9-4867-B851-BD37E852D9E0}"/>
    <cellStyle name="Shade 4 4 2 3" xfId="1712" xr:uid="{5FE5A8F6-50ED-462C-B646-92503A7EA219}"/>
    <cellStyle name="Shade 4 4 2 3 2" xfId="3272" xr:uid="{316D3C29-EE69-468E-9C88-27F20D48418E}"/>
    <cellStyle name="Shade 4 4 2 4" xfId="2123" xr:uid="{44E53369-A880-4F34-9E8A-42F24ECF1046}"/>
    <cellStyle name="Shade 4 4 3" xfId="1265" xr:uid="{1D1DD304-2898-433D-BDA6-C913C9928528}"/>
    <cellStyle name="Shade 4 4 3 2" xfId="2829" xr:uid="{37A85E30-3A45-4FD5-9151-D4E561437824}"/>
    <cellStyle name="Shade 4 4 4" xfId="1241" xr:uid="{02D5B3B7-3C8D-4CFE-9444-2AA0908954B4}"/>
    <cellStyle name="Shade 4 4 4 2" xfId="2807" xr:uid="{AB010066-1C56-483C-92D8-23888E7535CF}"/>
    <cellStyle name="Shade 4 4 5" xfId="1917" xr:uid="{5509FACC-7DCB-465B-B8C4-0E322BD7A1D3}"/>
    <cellStyle name="Shade 4 5" xfId="1114" xr:uid="{D357A419-1D5C-4604-BE90-B4A13A70C577}"/>
    <cellStyle name="Shade 4 5 2" xfId="2682" xr:uid="{89FB2426-358F-4440-8F17-03C0DBA0909E}"/>
    <cellStyle name="Shade 4 6" xfId="1059" xr:uid="{B807FACF-8C0D-4B37-842D-2067D737F22F}"/>
    <cellStyle name="Shade 4 6 2" xfId="2628" xr:uid="{D3E0A60D-1DAD-46C0-A580-B1E7EDACE53B}"/>
    <cellStyle name="Shade 4 7" xfId="1811" xr:uid="{8B39B13F-448C-414A-BEA9-E8B68B0B1F61}"/>
    <cellStyle name="Shade 5" xfId="108" xr:uid="{C1BF325E-5163-48B6-965C-8C93380E8F00}"/>
    <cellStyle name="Shade 5 2" xfId="2358" xr:uid="{95B127CA-D17C-492E-9F50-56E84785D630}"/>
    <cellStyle name="Shade_B_border2" xfId="211" xr:uid="{AF2C454B-7143-4362-9D80-6C1574AD36B1}"/>
    <cellStyle name="Standard 2" xfId="60" xr:uid="{B81879D8-6E53-4BC1-BA63-7B9725A96922}"/>
    <cellStyle name="Standard 2 2" xfId="430" xr:uid="{D6624ABD-9890-47DC-8502-F7DF804A0E1B}"/>
    <cellStyle name="Standard 2 2 2" xfId="540" xr:uid="{85F23EC4-BC40-4EF2-84AA-54110C240016}"/>
    <cellStyle name="Standard 2 2 2 2" xfId="2503" xr:uid="{7BC1C31C-6405-409F-898A-80A951E09CAE}"/>
    <cellStyle name="Standard 2 2 3" xfId="2425" xr:uid="{6682F30B-FE0C-4267-81E1-E4B4B4FAE8A7}"/>
    <cellStyle name="Standard 2 3" xfId="539" xr:uid="{23A56273-A6D6-46FE-8D9E-6491C81E4714}"/>
    <cellStyle name="Standard 2 3 2" xfId="2502" xr:uid="{A5DAAF7F-A527-4161-9E33-8CF800926E49}"/>
    <cellStyle name="Standard 2 4" xfId="2316" xr:uid="{CCC5253D-EDBF-42D8-A8B2-8D94F736F982}"/>
    <cellStyle name="Title 2" xfId="212" xr:uid="{349F276D-FF94-4442-901B-40EDD7A7675A}"/>
    <cellStyle name="Title 3" xfId="271" xr:uid="{571BFE2A-F84A-46CF-B649-B9125E7B9418}"/>
    <cellStyle name="Total 2" xfId="213" xr:uid="{13D82EF6-9E15-4DBC-B32C-3D0D8850DD85}"/>
    <cellStyle name="Total 2 2" xfId="600" xr:uid="{72F79E6B-E20E-430B-B7AB-5BE656A84FA3}"/>
    <cellStyle name="Total 2 2 2" xfId="815" xr:uid="{DB7F1BCE-DEA9-4E60-89E5-5B97591FFF48}"/>
    <cellStyle name="Total 2 2 2 2" xfId="1528" xr:uid="{3735DFFD-38D6-485F-9E06-DB713204D9C7}"/>
    <cellStyle name="Total 2 2 2 2 2" xfId="3092" xr:uid="{593DCAC2-538E-4533-B6DF-4BA8F81AE194}"/>
    <cellStyle name="Total 2 2 2 3" xfId="1064" xr:uid="{EC92EA22-D328-471A-9647-4D89C38C805C}"/>
    <cellStyle name="Total 2 2 2 3 2" xfId="2633" xr:uid="{5C89F1E6-65C3-47F6-BFF6-F27EF5D937D1}"/>
    <cellStyle name="Total 2 2 2 4" xfId="2178" xr:uid="{5FD37A90-D646-4099-81E5-D16F56B09D76}"/>
    <cellStyle name="Total 2 2 3" xfId="1320" xr:uid="{46A14317-DE21-40BD-9DBE-47F8B339BE7A}"/>
    <cellStyle name="Total 2 2 3 2" xfId="2884" xr:uid="{8C978444-C91B-4B4D-AA92-D6F5496FE011}"/>
    <cellStyle name="Total 2 2 4" xfId="1133" xr:uid="{DDD3322C-50FA-4BFD-A562-2E3B2B7D6878}"/>
    <cellStyle name="Total 2 2 4 2" xfId="2701" xr:uid="{2CCE89FF-FE8B-4B4A-B3F7-674D9D6FE917}"/>
    <cellStyle name="Total 2 2 5" xfId="1972" xr:uid="{182AD52C-58BE-4D5B-A774-EFC833064D30}"/>
    <cellStyle name="Total 2 3" xfId="661" xr:uid="{4802ECF5-9620-4CDA-B7D7-730CE8470502}"/>
    <cellStyle name="Total 2 3 2" xfId="876" xr:uid="{125282D3-BE2B-425A-B8CE-EFD014751B8F}"/>
    <cellStyle name="Total 2 3 2 2" xfId="1589" xr:uid="{231ED27F-DD73-4DA4-849F-689E5239DCCD}"/>
    <cellStyle name="Total 2 3 2 2 2" xfId="3153" xr:uid="{A5DF415D-4972-484E-BB11-6C2B67B401F5}"/>
    <cellStyle name="Total 2 3 2 3" xfId="1199" xr:uid="{B1CF44B0-A224-4D2F-9953-0083F07EA94F}"/>
    <cellStyle name="Total 2 3 2 3 2" xfId="2767" xr:uid="{C57E1D17-E477-4A3C-B6DE-60F885BC911A}"/>
    <cellStyle name="Total 2 3 2 4" xfId="2239" xr:uid="{ECE6934B-ACF6-46F5-A61B-87B37AC33826}"/>
    <cellStyle name="Total 2 3 3" xfId="1381" xr:uid="{F9B689B3-8D05-42AA-ABA6-11685B475160}"/>
    <cellStyle name="Total 2 3 3 2" xfId="2945" xr:uid="{734755BA-B017-4ED6-B0F8-35951452B367}"/>
    <cellStyle name="Total 2 3 4" xfId="1178" xr:uid="{6F786F93-BBE1-479B-8E27-B5A6A9669D97}"/>
    <cellStyle name="Total 2 3 4 2" xfId="2746" xr:uid="{B8FD05E7-C7AE-4706-9F02-E04345341F02}"/>
    <cellStyle name="Total 2 3 5" xfId="2033" xr:uid="{AC2F3305-AF46-46DB-A643-E52DD2AC708A}"/>
    <cellStyle name="Total 2 4" xfId="549" xr:uid="{BCBFE4D7-9843-49A1-B01B-F110CBBB7A65}"/>
    <cellStyle name="Total 2 4 2" xfId="764" xr:uid="{1F6E1B86-1D32-47CA-BAAF-F4BE5968AE5A}"/>
    <cellStyle name="Total 2 4 2 2" xfId="1477" xr:uid="{CF656334-2CF3-461A-B0FF-C4B63F9C8962}"/>
    <cellStyle name="Total 2 4 2 2 2" xfId="3041" xr:uid="{6595F627-448C-4FD4-BB47-AB3464424B54}"/>
    <cellStyle name="Total 2 4 2 3" xfId="1167" xr:uid="{D289BBC3-9EB4-4C62-AE01-202DE8A05A61}"/>
    <cellStyle name="Total 2 4 2 3 2" xfId="2735" xr:uid="{6CAA88FD-BA25-480C-BC37-5A7085B53741}"/>
    <cellStyle name="Total 2 4 2 4" xfId="2127" xr:uid="{67CD5A78-4B44-4490-B5D1-2A8D18EB5A53}"/>
    <cellStyle name="Total 2 4 3" xfId="1269" xr:uid="{20691F64-88C7-4FEC-BE8D-210F16C6ABCB}"/>
    <cellStyle name="Total 2 4 3 2" xfId="2833" xr:uid="{9EE51A1A-B786-441C-86FB-D2C660014296}"/>
    <cellStyle name="Total 2 4 4" xfId="1138" xr:uid="{18B50BA1-84A8-4ECE-9315-F11F15B277F7}"/>
    <cellStyle name="Total 2 4 4 2" xfId="2706" xr:uid="{0EC83513-FE06-4748-BF56-ECCC3695B17C}"/>
    <cellStyle name="Total 2 4 5" xfId="1921" xr:uid="{CD713A63-0014-4BC9-82A2-DE99E460BB1D}"/>
    <cellStyle name="Total 2 5" xfId="720" xr:uid="{D52619FF-311B-4A60-A386-8D36D5AB89A3}"/>
    <cellStyle name="Total 2 5 2" xfId="1440" xr:uid="{080DD4D9-6F27-4BC3-87DD-5C10D87DD095}"/>
    <cellStyle name="Total 2 5 2 2" xfId="3004" xr:uid="{2251184E-7690-4EFE-BA69-27BAF913933E}"/>
    <cellStyle name="Total 2 5 3" xfId="1198" xr:uid="{48530773-DC40-4BE1-9959-89026782141F}"/>
    <cellStyle name="Total 2 5 3 2" xfId="2766" xr:uid="{1000A4BC-65AD-475E-96C8-9AEC7F83640E}"/>
    <cellStyle name="Total 2 5 4" xfId="2091" xr:uid="{A31F7F2D-472E-4FAB-9F0A-A2350DF2698E}"/>
    <cellStyle name="Total 2 6" xfId="1040" xr:uid="{F063EC7B-1AE6-4AA7-B9F7-E63BAE965C24}"/>
    <cellStyle name="Total 2 6 2" xfId="2610" xr:uid="{4554C9EE-339D-47CD-933D-7A0FB52F91C0}"/>
    <cellStyle name="Total 2 7" xfId="1815" xr:uid="{A4A25513-2703-4C5C-8A9C-E18AA0D28F70}"/>
    <cellStyle name="Total 2 7 2" xfId="3364" xr:uid="{58641D9D-2703-4049-BDFA-44293C246352}"/>
    <cellStyle name="Total 2 8" xfId="1691" xr:uid="{9A0FF57A-BB6D-4857-90D3-A21F7D7DD334}"/>
    <cellStyle name="Total 3" xfId="272" xr:uid="{44957E21-15ED-455E-9ECD-73EA87C16CA7}"/>
    <cellStyle name="Total 3 2" xfId="624" xr:uid="{19F1DA54-52E4-4DF8-ABF2-38A9F71F2CFB}"/>
    <cellStyle name="Total 3 2 2" xfId="839" xr:uid="{3D7B457F-A6EB-4FE4-966C-6A3B88256E09}"/>
    <cellStyle name="Total 3 2 2 2" xfId="1552" xr:uid="{023032D5-BFB2-4143-8810-9A01DBACC3AF}"/>
    <cellStyle name="Total 3 2 2 2 2" xfId="3116" xr:uid="{E8F200CC-07C7-4339-9FE2-7F9C997182B7}"/>
    <cellStyle name="Total 3 2 2 3" xfId="1655" xr:uid="{0F22E0FD-BFB7-4C76-BF65-AAFE09918D33}"/>
    <cellStyle name="Total 3 2 2 3 2" xfId="3219" xr:uid="{2D6FE648-DEB7-4C3A-8A03-68BD305CB048}"/>
    <cellStyle name="Total 3 2 2 4" xfId="2202" xr:uid="{FC609CA1-FC1B-4217-9B92-593E465B93DD}"/>
    <cellStyle name="Total 3 2 3" xfId="1344" xr:uid="{2CE2CA7B-54D3-42AB-9DEB-6426ACCE7064}"/>
    <cellStyle name="Total 3 2 3 2" xfId="2908" xr:uid="{43EFA983-94A3-410A-BD49-86AE19AB9C2A}"/>
    <cellStyle name="Total 3 2 4" xfId="1152" xr:uid="{A73F12C5-48F0-4B44-BADF-F05FF8D93704}"/>
    <cellStyle name="Total 3 2 4 2" xfId="2720" xr:uid="{B52E5F57-C258-4F85-96D3-4A2894B36803}"/>
    <cellStyle name="Total 3 2 5" xfId="1996" xr:uid="{EBA2D538-CC84-4D1E-9AD1-82534BD25F6D}"/>
    <cellStyle name="Total 3 3" xfId="587" xr:uid="{F39269DC-B7A7-4B78-96F1-0C84A71A71B9}"/>
    <cellStyle name="Total 3 3 2" xfId="802" xr:uid="{98D3E7AE-411A-4C0F-BAD1-28872D2B32C6}"/>
    <cellStyle name="Total 3 3 2 2" xfId="1515" xr:uid="{3638545B-BC7D-49AF-9E6D-6CEAB6BA718A}"/>
    <cellStyle name="Total 3 3 2 2 2" xfId="3079" xr:uid="{09D2598A-A6AD-47C1-A235-F04661B6ACEA}"/>
    <cellStyle name="Total 3 3 2 3" xfId="1038" xr:uid="{64344B4E-172A-4C99-847F-478EDA197723}"/>
    <cellStyle name="Total 3 3 2 3 2" xfId="2608" xr:uid="{18FFA5C5-7340-40A3-A857-8ACABB4754DE}"/>
    <cellStyle name="Total 3 3 2 4" xfId="2165" xr:uid="{586E5E19-9B47-4AD9-A496-37B46800552D}"/>
    <cellStyle name="Total 3 3 3" xfId="1307" xr:uid="{BC023E52-1A85-4D72-A6B0-BF96D9F3B370}"/>
    <cellStyle name="Total 3 3 3 2" xfId="2871" xr:uid="{19F2F722-CA99-4981-AE1C-92A1ACE92BD4}"/>
    <cellStyle name="Total 3 3 4" xfId="37" xr:uid="{548FB319-05CC-4F4E-86D8-0FB362C3612B}"/>
    <cellStyle name="Total 3 3 4 2" xfId="2313" xr:uid="{D9906F23-A4B2-4E8F-BC35-00C763AA06E1}"/>
    <cellStyle name="Total 3 3 5" xfId="1959" xr:uid="{C87A1220-3E8B-41E7-8187-B0895331CDCA}"/>
    <cellStyle name="Total 3 4" xfId="628" xr:uid="{F6F7803F-F48E-41CB-83B6-0A7D26AB7BB8}"/>
    <cellStyle name="Total 3 4 2" xfId="843" xr:uid="{40F14BCA-700D-4B14-A3DF-BF8426BDD5C6}"/>
    <cellStyle name="Total 3 4 2 2" xfId="1556" xr:uid="{A3BE5FA1-AD52-43BC-90F0-359EAADBAE45}"/>
    <cellStyle name="Total 3 4 2 2 2" xfId="3120" xr:uid="{22A3D9B4-A8D6-4C24-AD80-29145D981F87}"/>
    <cellStyle name="Total 3 4 2 3" xfId="1160" xr:uid="{DC1527FA-D9DE-4590-8DEE-0C97081BCE94}"/>
    <cellStyle name="Total 3 4 2 3 2" xfId="2728" xr:uid="{0D90DFCA-BAF4-41DD-BDA1-EE72C54FD488}"/>
    <cellStyle name="Total 3 4 2 4" xfId="2206" xr:uid="{F2537135-C5EC-4D71-811C-69FDC4C3A859}"/>
    <cellStyle name="Total 3 4 3" xfId="1348" xr:uid="{893CC3CD-DB18-421E-BBAF-48ED0C2AA3D0}"/>
    <cellStyle name="Total 3 4 3 2" xfId="2912" xr:uid="{3E133564-0A2D-4C40-8D97-3C6A90C4CDFE}"/>
    <cellStyle name="Total 3 4 4" xfId="1000" xr:uid="{0A8D86F6-0630-4A14-AE44-182716784299}"/>
    <cellStyle name="Total 3 4 4 2" xfId="2571" xr:uid="{1CD9BADA-B439-4806-B50C-C0F3937F54FE}"/>
    <cellStyle name="Total 3 4 5" xfId="2000" xr:uid="{FFD69E8D-8943-4735-85B4-E34475334C78}"/>
    <cellStyle name="Total 3 5" xfId="725" xr:uid="{42996628-A94F-435D-A794-83FDABF6B1E8}"/>
    <cellStyle name="Total 3 5 2" xfId="1445" xr:uid="{D838D99E-55C5-4E54-B8EC-AFAC6EE6DCCD}"/>
    <cellStyle name="Total 3 5 2 2" xfId="3009" xr:uid="{CA24DF55-5634-4BD0-BEAC-051380C5A50D}"/>
    <cellStyle name="Total 3 5 3" xfId="1121" xr:uid="{C963D27A-1C3B-4EA5-87C8-F7B39E5B6780}"/>
    <cellStyle name="Total 3 5 3 2" xfId="2689" xr:uid="{D9362A5E-3EA8-44CB-B252-165DB23DFBF5}"/>
    <cellStyle name="Total 3 5 4" xfId="2096" xr:uid="{8B1EF2AC-3D82-4645-A14D-A3FE20A78B59}"/>
    <cellStyle name="Total 3 6" xfId="1077" xr:uid="{AB227F54-62FC-4426-B038-49806D1E9EB8}"/>
    <cellStyle name="Total 3 6 2" xfId="2645" xr:uid="{DF085D04-1BF0-438D-8523-F4A88B76255F}"/>
    <cellStyle name="Total 3 7" xfId="1873" xr:uid="{3239295F-F506-4FB5-9BEF-A3B1ED1AC317}"/>
    <cellStyle name="Total 3 7 2" xfId="3417" xr:uid="{A18406A0-834F-4DF1-BE95-DDFCFC5E375C}"/>
    <cellStyle name="Total 3 8" xfId="1777" xr:uid="{59F35759-D2D5-489D-AA98-84F00F5A2A2D}"/>
    <cellStyle name="Überschrift" xfId="214" xr:uid="{0A9ABD52-3DBA-443F-8D6C-68BD88C484FC}"/>
    <cellStyle name="Überschrift 1" xfId="215" xr:uid="{DD0853DF-6959-40E7-B714-BAD9912DA9C6}"/>
    <cellStyle name="Überschrift 2" xfId="216" xr:uid="{BA38D154-0546-4FE8-97B7-909876DA91EB}"/>
    <cellStyle name="Überschrift 3" xfId="217" xr:uid="{D461F748-9A0E-4FBF-9351-794243941CDB}"/>
    <cellStyle name="Überschrift 4" xfId="218" xr:uid="{D7CE8A40-733D-4161-A607-4D81972BC140}"/>
    <cellStyle name="Verknüpfte Zelle" xfId="219" xr:uid="{B7287709-2BD1-4AEB-A0EA-7B926330207D}"/>
    <cellStyle name="Warnender Text" xfId="73" hidden="1" xr:uid="{41C3E3E4-9CBA-4C27-80F9-294AA6C5D4A7}"/>
    <cellStyle name="Warnender Text" xfId="945" hidden="1" xr:uid="{3DDD6D2B-B995-4FEB-B18A-00605A5104D4}"/>
    <cellStyle name="Warnender Text" xfId="1218" hidden="1" xr:uid="{0FE185E2-ED70-451D-B0AB-E680489C5960}"/>
    <cellStyle name="Warnender Text" xfId="1794" hidden="1" xr:uid="{A6DBD248-9D85-4C7B-A11E-CBCF7E4C190C}"/>
    <cellStyle name="Warnender Text" xfId="1208" hidden="1" xr:uid="{2966DF3F-11CA-40F2-B91D-273428AAEBE7}"/>
    <cellStyle name="Warnender Text" xfId="1793" hidden="1" xr:uid="{877E275E-05FD-4642-8D57-E6FDA795EF36}"/>
    <cellStyle name="Warnender Text" xfId="1726" hidden="1" xr:uid="{0E8B3221-B3CF-4749-9C0B-6E285CE2A7B6}"/>
    <cellStyle name="Warnender Text" xfId="2296" hidden="1" xr:uid="{E8562C33-DEEE-468F-9A7E-24B8BBBC564C}"/>
    <cellStyle name="Warnender Text" xfId="2326" hidden="1" xr:uid="{ECC1BE77-376E-47B4-B15B-936E224F774D}"/>
    <cellStyle name="Warnender Text" xfId="2523" hidden="1" xr:uid="{0A9496C8-30DA-4DC5-A56E-E94851A06EF1}"/>
    <cellStyle name="Warnender Text" xfId="2785" hidden="1" xr:uid="{A61F990B-6CCC-4D16-A8D9-5114ECF551C7}"/>
    <cellStyle name="Warnender Text" xfId="3346" hidden="1" xr:uid="{BB1C00FC-2A5A-4106-8B2C-0D6FB4A2D606}"/>
    <cellStyle name="Warnender Text" xfId="2775" hidden="1" xr:uid="{7B1816A0-8635-4EB3-95F8-D5A977149273}"/>
    <cellStyle name="Warnender Text" xfId="3345" hidden="1" xr:uid="{0D0B147F-EB36-4226-BCCF-33B789B3A59B}"/>
    <cellStyle name="Warnender Text" xfId="3285" hidden="1" xr:uid="{C5E50A18-E371-4D35-97B1-9E7011A9CEDC}"/>
    <cellStyle name="Warnender Text" xfId="3466" hidden="1" xr:uid="{F85D6B2D-221F-4757-B870-BB4B8CB26A2F}"/>
    <cellStyle name="Warnender Text 2" xfId="429" xr:uid="{5E737274-C9B8-474B-B3AF-22FB8666AD8F}"/>
    <cellStyle name="Warnender Text 3" xfId="320" xr:uid="{6C1018E2-376B-497D-967C-CF7FA0B13EC3}"/>
    <cellStyle name="Warning Text 2" xfId="220" xr:uid="{DB458B8E-D0F8-43E8-9A59-0B42991A7E82}"/>
    <cellStyle name="Warning Text 3" xfId="273" xr:uid="{07F26E00-5337-453A-988F-ABABC90D8B44}"/>
    <cellStyle name="Zelle überprüfen" xfId="221" xr:uid="{24675682-C22D-4F61-92FB-B4C42DD5C0A1}"/>
    <cellStyle name="Гиперссылка" xfId="222" xr:uid="{FE191253-7970-4640-BFD4-1714325DFA53}"/>
    <cellStyle name="Гиперссылка 2" xfId="223" xr:uid="{CF189934-894D-41D4-8E55-1AF2CF9BC167}"/>
    <cellStyle name="Гиперссылка 3" xfId="231" xr:uid="{C010FE6F-9B4F-4DF0-8812-046354190947}"/>
    <cellStyle name="Гиперссылка 4" xfId="403" xr:uid="{D96BF14D-8EFD-4921-AFE7-3C942F0CC846}"/>
    <cellStyle name="Обычный_2++" xfId="50" xr:uid="{BC761091-9273-4539-A0B7-AE9ED827CA0E}"/>
  </cellStyles>
  <dxfs count="14">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FFFF99"/>
      <color rgb="FF808080"/>
      <color rgb="FF006699"/>
      <color rgb="FF0099CC"/>
      <color rgb="FFE5FFCC"/>
      <color rgb="FFB49F00"/>
      <color rgb="FFB49600"/>
      <color rgb="FFC0A900"/>
      <color rgb="FF336699"/>
      <color rgb="FF33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31" dT="2020-08-19T00:06:43.00" personId="{811026A2-74EF-4287-974D-D90683F22217}" id="{C628B71D-C3A5-4BD2-8BA3-F913D91394D4}">
    <text>Leave this cell blank.</text>
  </threadedComment>
  <threadedComment ref="E31" dT="2020-08-19T00:06:43.00" personId="{811026A2-74EF-4287-974D-D90683F22217}" id="{D0801E46-9E1F-4D2B-A06C-3AD5C5DDEBCA}">
    <text>Leave this cell blank.</text>
  </threadedComment>
  <threadedComment ref="E39" dT="2020-08-19T00:06:43.00" personId="{811026A2-74EF-4287-974D-D90683F22217}" id="{19777683-0E7F-4DAF-955F-A7EBAC7AAEEA}">
    <text>Leave this cell blank.</text>
  </threadedComment>
  <threadedComment ref="E40" dT="2020-08-19T00:06:43.00" personId="{811026A2-74EF-4287-974D-D90683F22217}" id="{A2328F4B-C3F9-4761-BF76-1D4F4D6A14B6}">
    <text>Leave this cell blank.</text>
  </threadedComment>
  <threadedComment ref="I47" dT="2021-05-24T22:03:23.71" personId="{811026A2-74EF-4287-974D-D90683F22217}" id="{E2106FC3-386C-4714-B306-9BA0FD425274}">
    <text>Unit varies based on currency in this EPS region</text>
  </threadedComment>
  <threadedComment ref="I88" dT="2021-05-24T22:03:35.61" personId="{811026A2-74EF-4287-974D-D90683F22217}" id="{E8911680-E731-4D67-9690-17976D3FED66}">
    <text>Unit varies based on currency in this EPS region</text>
  </threadedComment>
  <threadedComment ref="D90" dT="2020-08-19T00:06:43.00" personId="{811026A2-74EF-4287-974D-D90683F22217}" id="{5B177B48-17FC-4889-93EE-8CEBBC9D67A1}">
    <text>Leave this cell blank.</text>
  </threadedComment>
  <threadedComment ref="D91" dT="2020-08-19T00:06:43.00" personId="{811026A2-74EF-4287-974D-D90683F22217}" id="{FC0E8780-2055-48EE-B42B-F31936B1D4FF}">
    <text>Leave this cell blank.</text>
  </threadedComment>
  <threadedComment ref="D92" dT="2020-08-19T00:06:43.00" personId="{811026A2-74EF-4287-974D-D90683F22217}" id="{9E6238C4-2B41-4F84-9F69-94DEF5E3EB8C}">
    <text>Leave this cell blank.</text>
  </threadedComment>
  <threadedComment ref="E92" dT="2020-08-19T00:06:43.00" personId="{811026A2-74EF-4287-974D-D90683F22217}" id="{6E9F8D40-752E-4116-9D9F-F74F76285640}">
    <text>Leave this cell blank.</text>
  </threadedComment>
  <threadedComment ref="D96" dT="2020-08-19T00:06:43.00" personId="{811026A2-74EF-4287-974D-D90683F22217}" id="{F601AB12-684E-4E95-8C1E-B144486F847D}">
    <text>Leave this cell blank.</text>
  </threadedComment>
  <threadedComment ref="E96" dT="2020-08-19T00:06:43.00" personId="{811026A2-74EF-4287-974D-D90683F22217}" id="{A645F5AA-7A90-4A35-968A-CE10D0FAB4B0}">
    <text>Leave this cell blank.</text>
  </threadedComment>
  <threadedComment ref="D97" dT="2020-08-19T00:06:43.00" personId="{811026A2-74EF-4287-974D-D90683F22217}" id="{746FF03D-5804-4E4E-B458-37BB59B9E142}">
    <text>Leave this cell blank.</text>
  </threadedComment>
  <threadedComment ref="E97" dT="2020-08-19T00:06:43.00" personId="{811026A2-74EF-4287-974D-D90683F22217}" id="{9EC6115E-EDF0-4A53-BA39-6E38927B0C70}">
    <text>Leave this cell blank.</text>
  </threadedComment>
  <threadedComment ref="D98" dT="2020-08-19T00:06:43.00" personId="{811026A2-74EF-4287-974D-D90683F22217}" id="{AB2AEDA0-791A-4901-BF44-CCC69230B04C}">
    <text>Leave this cell blank.</text>
  </threadedComment>
  <threadedComment ref="E98" dT="2020-08-19T00:06:43.00" personId="{811026A2-74EF-4287-974D-D90683F22217}" id="{C2983161-1E33-4DB9-8522-CBCD17E9BF44}">
    <text>Leave this cell blank.</text>
  </threadedComment>
  <threadedComment ref="B99" dT="2021-05-24T22:05:02.77" personId="{811026A2-74EF-4287-974D-D90683F22217}" id="{C12E46EA-3F96-434D-AD07-C9DAE30A70F4}">
    <text>Several Vensim variables are grouped under the same policy lever in the web app for this policy.</text>
  </threadedComment>
  <threadedComment ref="B106" dT="2021-05-24T22:19:40.61" personId="{811026A2-74EF-4287-974D-D90683F22217}" id="{A29A373E-8B2B-4B45-BF1E-AC6A2B5F3C17}">
    <text>Several Vensim variables are grouped under the same policy lever in the web app for this policy.</text>
  </threadedComment>
  <threadedComment ref="D111" dT="2020-08-19T00:06:43.00" personId="{811026A2-74EF-4287-974D-D90683F22217}" id="{4879F214-E99D-4D42-8C39-70789BBBC99D}">
    <text>Leave this cell blank.</text>
  </threadedComment>
  <threadedComment ref="D112" dT="2020-08-19T00:06:43.00" personId="{811026A2-74EF-4287-974D-D90683F22217}" id="{29C92E86-4989-4367-A9C0-46D156A7CEBB}">
    <text>Leave this cell blank.</text>
  </threadedComment>
  <threadedComment ref="D113" dT="2020-08-19T00:06:43.00" personId="{811026A2-74EF-4287-974D-D90683F22217}" id="{8C94AB36-0C9D-4D5F-A64A-5E1836200BD4}">
    <text>Leave this cell blank.</text>
  </threadedComment>
  <threadedComment ref="D115" dT="2020-08-19T00:06:43.00" personId="{811026A2-74EF-4287-974D-D90683F22217}" id="{0785BC27-69F5-4B43-8886-6AB6B3A1C38C}">
    <text>Leave this cell blank.</text>
  </threadedComment>
  <threadedComment ref="D116" dT="2020-08-19T00:06:43.00" personId="{811026A2-74EF-4287-974D-D90683F22217}" id="{4E6A3C34-D015-4798-8B15-C2C63B01F6C3}">
    <text>Leave this cell blank.</text>
  </threadedComment>
  <threadedComment ref="D117" dT="2020-08-19T00:06:43.00" personId="{811026A2-74EF-4287-974D-D90683F22217}" id="{7355F6F6-D3AD-4011-944E-FCE1A44D743D}">
    <text>Leave this cell blank.</text>
  </threadedComment>
  <threadedComment ref="D118" dT="2020-08-19T00:06:43.00" personId="{811026A2-74EF-4287-974D-D90683F22217}" id="{52DDC055-DFE6-4C4D-97FC-B38B71C63DF3}">
    <text>Leave this cell blank.</text>
  </threadedComment>
  <threadedComment ref="D120" dT="2020-08-19T00:06:43.00" personId="{811026A2-74EF-4287-974D-D90683F22217}" id="{0EFD8687-3DDE-4CBD-AEA3-EE622A1F5ED4}">
    <text>Leave this cell blank.</text>
  </threadedComment>
  <threadedComment ref="D121" dT="2020-08-19T00:06:43.00" personId="{811026A2-74EF-4287-974D-D90683F22217}" id="{4F677542-9574-41F5-9B11-3E8FA1978897}">
    <text>Leave this cell blank.</text>
  </threadedComment>
  <threadedComment ref="D122" dT="2020-08-19T00:06:43.00" personId="{811026A2-74EF-4287-974D-D90683F22217}" id="{C6EC601F-FF77-423D-9BE3-C8F28EB3F9D6}">
    <text>Leave this cell blank.</text>
  </threadedComment>
  <threadedComment ref="D123" dT="2020-08-19T00:06:43.00" personId="{811026A2-74EF-4287-974D-D90683F22217}" id="{A5E5F926-8C26-4331-A7DC-EFA14653951A}">
    <text>Leave this cell blank.</text>
  </threadedComment>
  <threadedComment ref="E123" dT="2020-08-19T00:06:43.00" personId="{811026A2-74EF-4287-974D-D90683F22217}" id="{FBB6CCFB-0F4E-489C-9FA4-2FCAFFEE5EFA}">
    <text>Leave this cell blank.</text>
  </threadedComment>
</ThreadedComments>
</file>

<file path=xl/threadedComments/threadedComment2.xml><?xml version="1.0" encoding="utf-8"?>
<ThreadedComments xmlns="http://schemas.microsoft.com/office/spreadsheetml/2018/threadedcomments" xmlns:x="http://schemas.openxmlformats.org/spreadsheetml/2006/main">
  <threadedComment ref="D1" dT="2021-05-24T22:06:30.26" personId="{811026A2-74EF-4287-974D-D90683F22217}" id="{D2EA16E6-13EC-40A8-B959-DEA2B84AE330}">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worldpopulationreview.com/states" TargetMode="External"/><Relationship Id="rId1" Type="http://schemas.openxmlformats.org/officeDocument/2006/relationships/hyperlink" Target="https://evadoption.com/ev-charging-stations-statistics/charging-stations-by-state/"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workbookViewId="0">
      <selection activeCell="B2" sqref="B2"/>
    </sheetView>
  </sheetViews>
  <sheetFormatPr defaultColWidth="8.85546875" defaultRowHeight="15" x14ac:dyDescent="0.25"/>
  <cols>
    <col min="1" max="1" width="28.42578125" customWidth="1"/>
    <col min="2" max="2" width="24.42578125" customWidth="1"/>
    <col min="3" max="3" width="9.7109375" bestFit="1" customWidth="1"/>
  </cols>
  <sheetData>
    <row r="1" spans="1:8" ht="15.75" thickBot="1" x14ac:dyDescent="0.3">
      <c r="A1" s="4" t="s">
        <v>102</v>
      </c>
      <c r="B1" t="s">
        <v>2367</v>
      </c>
      <c r="C1" s="194">
        <v>45747</v>
      </c>
      <c r="G1" s="123" t="s">
        <v>2261</v>
      </c>
      <c r="H1" s="123" t="s">
        <v>2262</v>
      </c>
    </row>
    <row r="2" spans="1:8" x14ac:dyDescent="0.25">
      <c r="B2" t="str">
        <f>_xlfn.XLOOKUP(B1,H:H,G:G,0,0,1)</f>
        <v>NJ</v>
      </c>
      <c r="C2" t="str">
        <f>_xlfn.XLOOKUP(B2,G:G, H:H, 0,0,1)</f>
        <v>New Jersey</v>
      </c>
      <c r="G2" t="s">
        <v>2078</v>
      </c>
      <c r="H2" t="s">
        <v>2278</v>
      </c>
    </row>
    <row r="3" spans="1:8" x14ac:dyDescent="0.25">
      <c r="A3" t="s">
        <v>103</v>
      </c>
      <c r="G3" t="s">
        <v>2079</v>
      </c>
      <c r="H3" t="s">
        <v>2279</v>
      </c>
    </row>
    <row r="4" spans="1:8" x14ac:dyDescent="0.25">
      <c r="A4" t="s">
        <v>136</v>
      </c>
      <c r="G4" t="s">
        <v>2080</v>
      </c>
      <c r="H4" t="s">
        <v>2280</v>
      </c>
    </row>
    <row r="5" spans="1:8" x14ac:dyDescent="0.25">
      <c r="A5" t="s">
        <v>107</v>
      </c>
      <c r="G5" t="s">
        <v>2081</v>
      </c>
      <c r="H5" t="s">
        <v>2281</v>
      </c>
    </row>
    <row r="6" spans="1:8" x14ac:dyDescent="0.25">
      <c r="A6" t="s">
        <v>104</v>
      </c>
      <c r="G6" t="s">
        <v>2082</v>
      </c>
      <c r="H6" t="s">
        <v>2282</v>
      </c>
    </row>
    <row r="7" spans="1:8" x14ac:dyDescent="0.25">
      <c r="G7" t="s">
        <v>474</v>
      </c>
      <c r="H7" t="s">
        <v>2288</v>
      </c>
    </row>
    <row r="8" spans="1:8" x14ac:dyDescent="0.25">
      <c r="A8" t="s">
        <v>105</v>
      </c>
      <c r="G8" t="s">
        <v>2083</v>
      </c>
      <c r="H8" t="s">
        <v>2294</v>
      </c>
    </row>
    <row r="9" spans="1:8" x14ac:dyDescent="0.25">
      <c r="A9" t="s">
        <v>106</v>
      </c>
      <c r="G9" t="s">
        <v>2084</v>
      </c>
      <c r="H9" t="s">
        <v>2084</v>
      </c>
    </row>
    <row r="10" spans="1:8" x14ac:dyDescent="0.25">
      <c r="A10" s="36" t="s">
        <v>1003</v>
      </c>
      <c r="G10" t="s">
        <v>2085</v>
      </c>
      <c r="H10" t="s">
        <v>2300</v>
      </c>
    </row>
    <row r="11" spans="1:8" x14ac:dyDescent="0.25">
      <c r="A11" s="36"/>
      <c r="G11" t="s">
        <v>2086</v>
      </c>
      <c r="H11" t="s">
        <v>2305</v>
      </c>
    </row>
    <row r="12" spans="1:8" x14ac:dyDescent="0.25">
      <c r="A12" t="s">
        <v>108</v>
      </c>
      <c r="G12" t="s">
        <v>2087</v>
      </c>
      <c r="H12" t="s">
        <v>2309</v>
      </c>
    </row>
    <row r="13" spans="1:8" x14ac:dyDescent="0.25">
      <c r="A13" t="s">
        <v>109</v>
      </c>
      <c r="G13" t="s">
        <v>2088</v>
      </c>
      <c r="H13" t="s">
        <v>2310</v>
      </c>
    </row>
    <row r="14" spans="1:8" x14ac:dyDescent="0.25">
      <c r="A14" t="s">
        <v>110</v>
      </c>
      <c r="G14" t="s">
        <v>2089</v>
      </c>
      <c r="H14" t="s">
        <v>2311</v>
      </c>
    </row>
    <row r="15" spans="1:8" x14ac:dyDescent="0.25">
      <c r="G15" t="s">
        <v>2090</v>
      </c>
      <c r="H15" t="s">
        <v>2312</v>
      </c>
    </row>
    <row r="16" spans="1:8" x14ac:dyDescent="0.25">
      <c r="A16" s="37" t="s">
        <v>1089</v>
      </c>
      <c r="B16" s="38"/>
      <c r="G16" t="s">
        <v>2091</v>
      </c>
      <c r="H16" t="s">
        <v>2313</v>
      </c>
    </row>
    <row r="17" spans="1:8" x14ac:dyDescent="0.25">
      <c r="A17" t="s">
        <v>1072</v>
      </c>
      <c r="B17" s="15">
        <f>MAX(PolicyLevers!H:H)</f>
        <v>2769</v>
      </c>
      <c r="G17" t="s">
        <v>2092</v>
      </c>
      <c r="H17" t="s">
        <v>2314</v>
      </c>
    </row>
    <row r="18" spans="1:8" x14ac:dyDescent="0.25">
      <c r="A18" t="s">
        <v>1088</v>
      </c>
      <c r="B18" s="15" t="str" cm="1">
        <f t="array" ref="B18">IF(MIN(IF(COUNTIF(PolicyLevers!$H$2:$H$2025,PolicyLevers!$H$2:$H$2025)&gt;1,PolicyLevers!$H$2:$H$2025, ""))=0,"No duplicate ID numbers",MIN(IF(COUNTIF(PolicyLevers!$H$2:$H$2025,PolicyLevers!$H$2:$H$2025)&gt;1,PolicyLevers!$H$2:$H$2025, "")))</f>
        <v>No duplicate ID numbers</v>
      </c>
      <c r="G18" t="s">
        <v>2093</v>
      </c>
      <c r="H18" t="s">
        <v>2315</v>
      </c>
    </row>
    <row r="19" spans="1:8" ht="30" x14ac:dyDescent="0.25">
      <c r="A19" s="1" t="s">
        <v>1214</v>
      </c>
      <c r="B19" s="15" t="str" cm="1">
        <f t="array" ref="B19">IF(MIN(IF((NOT(ISNUMBER(PolicyLevers!$H$2:$H$2025)))*(ISTEXT(PolicyLevers!$I$2:$I$2025)),ROW(PolicyLevers!$H$2:$H$2025)))=0,"No missing ID numbers",MIN(IF((NOT(ISNUMBER(PolicyLevers!$H$2:$H$2025)))*(ISTEXT(PolicyLevers!$I$2:$I$2025)),ROW(PolicyLevers!$H$2:$H$2025))))</f>
        <v>No missing ID numbers</v>
      </c>
      <c r="G19" t="s">
        <v>2094</v>
      </c>
      <c r="H19" t="s">
        <v>2316</v>
      </c>
    </row>
    <row r="20" spans="1:8" x14ac:dyDescent="0.25">
      <c r="G20" t="s">
        <v>2095</v>
      </c>
      <c r="H20" t="s">
        <v>2319</v>
      </c>
    </row>
    <row r="21" spans="1:8" x14ac:dyDescent="0.25">
      <c r="A21" s="37" t="s">
        <v>1437</v>
      </c>
      <c r="B21" s="38"/>
      <c r="G21" t="s">
        <v>2096</v>
      </c>
      <c r="H21" t="s">
        <v>2324</v>
      </c>
    </row>
    <row r="22" spans="1:8" x14ac:dyDescent="0.25">
      <c r="A22" t="s">
        <v>1431</v>
      </c>
      <c r="G22" t="s">
        <v>2097</v>
      </c>
      <c r="H22" t="s">
        <v>2329</v>
      </c>
    </row>
    <row r="23" spans="1:8" x14ac:dyDescent="0.25">
      <c r="A23" t="s">
        <v>1432</v>
      </c>
      <c r="G23" t="s">
        <v>2098</v>
      </c>
      <c r="H23" t="s">
        <v>2335</v>
      </c>
    </row>
    <row r="24" spans="1:8" x14ac:dyDescent="0.25">
      <c r="A24" t="s">
        <v>1433</v>
      </c>
      <c r="G24" t="s">
        <v>2099</v>
      </c>
      <c r="H24" t="s">
        <v>2340</v>
      </c>
    </row>
    <row r="25" spans="1:8" x14ac:dyDescent="0.25">
      <c r="A25" t="s">
        <v>1434</v>
      </c>
      <c r="G25" t="s">
        <v>2100</v>
      </c>
      <c r="H25" t="s">
        <v>2346</v>
      </c>
    </row>
    <row r="26" spans="1:8" x14ac:dyDescent="0.25">
      <c r="G26" t="s">
        <v>2101</v>
      </c>
      <c r="H26" t="s">
        <v>2352</v>
      </c>
    </row>
    <row r="27" spans="1:8" x14ac:dyDescent="0.25">
      <c r="A27" s="37" t="s">
        <v>1435</v>
      </c>
      <c r="B27" s="38"/>
      <c r="C27" s="38"/>
      <c r="G27" t="s">
        <v>2102</v>
      </c>
      <c r="H27" t="s">
        <v>2353</v>
      </c>
    </row>
    <row r="28" spans="1:8" x14ac:dyDescent="0.25">
      <c r="A28" t="s">
        <v>1082</v>
      </c>
      <c r="G28" t="s">
        <v>2103</v>
      </c>
      <c r="H28" t="s">
        <v>2354</v>
      </c>
    </row>
    <row r="29" spans="1:8" x14ac:dyDescent="0.25">
      <c r="A29" t="s">
        <v>1068</v>
      </c>
      <c r="G29" t="s">
        <v>2104</v>
      </c>
      <c r="H29" t="s">
        <v>2356</v>
      </c>
    </row>
    <row r="30" spans="1:8" x14ac:dyDescent="0.25">
      <c r="A30" t="s">
        <v>1069</v>
      </c>
      <c r="G30" t="s">
        <v>2105</v>
      </c>
      <c r="H30" t="s">
        <v>2360</v>
      </c>
    </row>
    <row r="31" spans="1:8" x14ac:dyDescent="0.25">
      <c r="A31" t="s">
        <v>1070</v>
      </c>
      <c r="G31" t="s">
        <v>475</v>
      </c>
      <c r="H31" t="s">
        <v>2361</v>
      </c>
    </row>
    <row r="32" spans="1:8" x14ac:dyDescent="0.25">
      <c r="A32" t="s">
        <v>1071</v>
      </c>
      <c r="G32" t="s">
        <v>2106</v>
      </c>
      <c r="H32" t="s">
        <v>2362</v>
      </c>
    </row>
    <row r="33" spans="1:8" x14ac:dyDescent="0.25">
      <c r="G33" t="s">
        <v>2107</v>
      </c>
      <c r="H33" t="s">
        <v>2367</v>
      </c>
    </row>
    <row r="34" spans="1:8" x14ac:dyDescent="0.25">
      <c r="A34" t="s">
        <v>1083</v>
      </c>
      <c r="G34" t="s">
        <v>2108</v>
      </c>
      <c r="H34" t="s">
        <v>2373</v>
      </c>
    </row>
    <row r="35" spans="1:8" x14ac:dyDescent="0.25">
      <c r="A35" t="s">
        <v>1066</v>
      </c>
      <c r="G35" t="s">
        <v>2109</v>
      </c>
      <c r="H35" t="s">
        <v>2376</v>
      </c>
    </row>
    <row r="36" spans="1:8" x14ac:dyDescent="0.25">
      <c r="A36" t="s">
        <v>1067</v>
      </c>
      <c r="G36" t="s">
        <v>2110</v>
      </c>
      <c r="H36" t="s">
        <v>2380</v>
      </c>
    </row>
    <row r="37" spans="1:8" x14ac:dyDescent="0.25">
      <c r="G37" t="s">
        <v>2111</v>
      </c>
      <c r="H37" t="s">
        <v>2384</v>
      </c>
    </row>
    <row r="38" spans="1:8" x14ac:dyDescent="0.25">
      <c r="A38" t="s">
        <v>1084</v>
      </c>
      <c r="G38" t="s">
        <v>2112</v>
      </c>
      <c r="H38" t="s">
        <v>2385</v>
      </c>
    </row>
    <row r="39" spans="1:8" x14ac:dyDescent="0.25">
      <c r="A39" t="s">
        <v>1073</v>
      </c>
      <c r="G39" t="s">
        <v>2113</v>
      </c>
      <c r="H39" t="s">
        <v>2386</v>
      </c>
    </row>
    <row r="40" spans="1:8" x14ac:dyDescent="0.25">
      <c r="A40" t="s">
        <v>1074</v>
      </c>
      <c r="G40" t="s">
        <v>2114</v>
      </c>
      <c r="H40" t="s">
        <v>2391</v>
      </c>
    </row>
    <row r="41" spans="1:8" x14ac:dyDescent="0.25">
      <c r="G41" t="s">
        <v>2115</v>
      </c>
      <c r="H41" t="s">
        <v>2396</v>
      </c>
    </row>
    <row r="42" spans="1:8" x14ac:dyDescent="0.25">
      <c r="A42" t="s">
        <v>1085</v>
      </c>
      <c r="G42" t="s">
        <v>2116</v>
      </c>
      <c r="H42" t="s">
        <v>2401</v>
      </c>
    </row>
    <row r="43" spans="1:8" x14ac:dyDescent="0.25">
      <c r="A43" t="s">
        <v>1075</v>
      </c>
      <c r="G43" t="s">
        <v>2117</v>
      </c>
      <c r="H43" t="s">
        <v>2402</v>
      </c>
    </row>
    <row r="44" spans="1:8" x14ac:dyDescent="0.25">
      <c r="A44" t="s">
        <v>1076</v>
      </c>
      <c r="G44" t="s">
        <v>2118</v>
      </c>
      <c r="H44" t="s">
        <v>2403</v>
      </c>
    </row>
    <row r="45" spans="1:8" x14ac:dyDescent="0.25">
      <c r="G45" t="s">
        <v>2119</v>
      </c>
      <c r="H45" t="s">
        <v>2404</v>
      </c>
    </row>
    <row r="46" spans="1:8" x14ac:dyDescent="0.25">
      <c r="A46" s="37" t="s">
        <v>1436</v>
      </c>
      <c r="B46" s="38"/>
      <c r="G46" t="s">
        <v>2120</v>
      </c>
      <c r="H46" t="s">
        <v>2405</v>
      </c>
    </row>
    <row r="47" spans="1:8" x14ac:dyDescent="0.25">
      <c r="A47" t="s">
        <v>1077</v>
      </c>
      <c r="G47" t="s">
        <v>2121</v>
      </c>
      <c r="H47" t="s">
        <v>2406</v>
      </c>
    </row>
    <row r="48" spans="1:8" x14ac:dyDescent="0.25">
      <c r="A48" t="s">
        <v>1078</v>
      </c>
      <c r="G48" t="s">
        <v>2122</v>
      </c>
      <c r="H48" t="s">
        <v>2408</v>
      </c>
    </row>
    <row r="49" spans="1:8" x14ac:dyDescent="0.25">
      <c r="G49" t="s">
        <v>2123</v>
      </c>
      <c r="H49" t="s">
        <v>2412</v>
      </c>
    </row>
    <row r="50" spans="1:8" x14ac:dyDescent="0.25">
      <c r="A50" t="s">
        <v>1079</v>
      </c>
      <c r="G50" t="s">
        <v>2124</v>
      </c>
      <c r="H50" t="s">
        <v>2416</v>
      </c>
    </row>
    <row r="51" spans="1:8" x14ac:dyDescent="0.25">
      <c r="A51" t="s">
        <v>1086</v>
      </c>
      <c r="G51" t="s">
        <v>2125</v>
      </c>
      <c r="H51" t="s">
        <v>2417</v>
      </c>
    </row>
    <row r="52" spans="1:8" x14ac:dyDescent="0.25">
      <c r="A52" t="s">
        <v>1080</v>
      </c>
      <c r="G52" t="s">
        <v>2126</v>
      </c>
      <c r="H52" t="s">
        <v>2418</v>
      </c>
    </row>
    <row r="53" spans="1:8" x14ac:dyDescent="0.25">
      <c r="A53" t="s">
        <v>1081</v>
      </c>
    </row>
  </sheetData>
  <conditionalFormatting sqref="B18">
    <cfRule type="containsText" dxfId="13" priority="3" stopIfTrue="1" operator="containsText" text="No duplicate ID numbers">
      <formula>NOT(ISERROR(SEARCH("No duplicate ID numbers",B18)))</formula>
    </cfRule>
    <cfRule type="cellIs" dxfId="12" priority="4" operator="greaterThan">
      <formula>0</formula>
    </cfRule>
  </conditionalFormatting>
  <conditionalFormatting sqref="B19">
    <cfRule type="containsText" dxfId="11" priority="1" stopIfTrue="1" operator="containsText" text="No missing ID numbers">
      <formula>NOT(ISERROR(SEARCH("No missing ID numbers",B19)))</formula>
    </cfRule>
    <cfRule type="cellIs" dxfId="10"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23"/>
  <sheetViews>
    <sheetView tabSelected="1" topLeftCell="A30" zoomScaleNormal="100" workbookViewId="0">
      <selection activeCell="G60" sqref="G60"/>
    </sheetView>
  </sheetViews>
  <sheetFormatPr defaultColWidth="8.85546875" defaultRowHeight="15" x14ac:dyDescent="0.25"/>
  <cols>
    <col min="1" max="1" width="16.5703125" customWidth="1"/>
    <col min="2" max="2" width="40.140625" customWidth="1"/>
    <col min="3" max="3" width="53.42578125" customWidth="1"/>
    <col min="4" max="5" width="16.5703125" customWidth="1"/>
    <col min="6" max="8" width="7.42578125" customWidth="1"/>
    <col min="9" max="9" width="20.140625" customWidth="1"/>
    <col min="10" max="10" width="88.85546875" customWidth="1"/>
    <col min="11" max="12" width="20.140625" customWidth="1"/>
    <col min="13" max="13" width="129.42578125" style="102" customWidth="1"/>
    <col min="14" max="14" width="67.42578125" customWidth="1"/>
  </cols>
  <sheetData>
    <row r="1" spans="1:14" x14ac:dyDescent="0.25">
      <c r="A1" s="4" t="s">
        <v>1413</v>
      </c>
      <c r="M1"/>
    </row>
    <row r="2" spans="1:14" x14ac:dyDescent="0.25">
      <c r="A2" s="11" t="s">
        <v>1414</v>
      </c>
      <c r="M2"/>
    </row>
    <row r="3" spans="1:14" x14ac:dyDescent="0.25">
      <c r="A3" s="98" t="s">
        <v>3</v>
      </c>
      <c r="B3" s="98" t="s">
        <v>0</v>
      </c>
      <c r="C3" s="98" t="s">
        <v>1</v>
      </c>
      <c r="D3" s="99" t="s">
        <v>341</v>
      </c>
      <c r="E3" s="98" t="s">
        <v>506</v>
      </c>
      <c r="F3" s="100" t="s">
        <v>69</v>
      </c>
      <c r="G3" s="100" t="s">
        <v>70</v>
      </c>
      <c r="H3" s="100" t="s">
        <v>81</v>
      </c>
      <c r="I3" s="98" t="s">
        <v>28</v>
      </c>
      <c r="J3" s="98" t="s">
        <v>2</v>
      </c>
      <c r="K3" s="98" t="s">
        <v>438</v>
      </c>
      <c r="L3" s="98" t="s">
        <v>187</v>
      </c>
      <c r="M3" s="230" t="s">
        <v>143</v>
      </c>
      <c r="N3" s="231" t="s">
        <v>144</v>
      </c>
    </row>
    <row r="4" spans="1:14" x14ac:dyDescent="0.25">
      <c r="A4" s="143" t="s">
        <v>4</v>
      </c>
      <c r="B4" s="143" t="s">
        <v>630</v>
      </c>
      <c r="C4" t="s">
        <v>625</v>
      </c>
      <c r="D4" s="143" t="s">
        <v>624</v>
      </c>
      <c r="E4" s="143" t="s">
        <v>626</v>
      </c>
      <c r="F4" s="223">
        <v>0</v>
      </c>
      <c r="G4" s="223">
        <v>1</v>
      </c>
      <c r="H4" s="223">
        <v>0.02</v>
      </c>
      <c r="I4" s="143" t="s">
        <v>627</v>
      </c>
      <c r="J4" s="88" t="s">
        <v>1625</v>
      </c>
      <c r="K4" s="101" t="s">
        <v>629</v>
      </c>
      <c r="L4" s="143" t="s">
        <v>628</v>
      </c>
    </row>
    <row r="5" spans="1:14" x14ac:dyDescent="0.25">
      <c r="A5" s="143" t="s">
        <v>4</v>
      </c>
      <c r="B5" s="143" t="s">
        <v>695</v>
      </c>
      <c r="C5" t="s">
        <v>1632</v>
      </c>
      <c r="D5" s="143" t="s">
        <v>696</v>
      </c>
      <c r="E5" s="143" t="s">
        <v>697</v>
      </c>
      <c r="F5" s="103">
        <v>-2</v>
      </c>
      <c r="G5" s="103">
        <v>3</v>
      </c>
      <c r="H5" s="103">
        <v>0.1</v>
      </c>
      <c r="I5" s="143" t="s">
        <v>1115</v>
      </c>
      <c r="J5" s="78" t="s">
        <v>2632</v>
      </c>
      <c r="K5" s="143"/>
      <c r="L5" s="143" t="s">
        <v>935</v>
      </c>
      <c r="M5" s="102" t="s">
        <v>1429</v>
      </c>
    </row>
    <row r="6" spans="1:14" x14ac:dyDescent="0.25">
      <c r="A6" s="143" t="s">
        <v>4</v>
      </c>
      <c r="B6" s="143" t="s">
        <v>1629</v>
      </c>
      <c r="C6" t="s">
        <v>1630</v>
      </c>
      <c r="D6" s="143" t="s">
        <v>699</v>
      </c>
      <c r="E6" t="s">
        <v>1633</v>
      </c>
      <c r="F6" s="104">
        <v>0</v>
      </c>
      <c r="G6" s="104">
        <v>1</v>
      </c>
      <c r="H6" s="104">
        <v>0.02</v>
      </c>
      <c r="I6" s="88" t="s">
        <v>694</v>
      </c>
      <c r="J6" s="88" t="s">
        <v>1631</v>
      </c>
      <c r="K6" s="101"/>
      <c r="L6" s="101" t="s">
        <v>936</v>
      </c>
      <c r="M6" s="105" t="s">
        <v>698</v>
      </c>
    </row>
    <row r="7" spans="1:14" x14ac:dyDescent="0.25">
      <c r="A7" s="143" t="s">
        <v>4</v>
      </c>
      <c r="B7" s="143" t="s">
        <v>1609</v>
      </c>
      <c r="C7" t="s">
        <v>1611</v>
      </c>
      <c r="D7" s="143" t="s">
        <v>1613</v>
      </c>
      <c r="E7" t="s">
        <v>1614</v>
      </c>
      <c r="F7" s="199">
        <v>-45000</v>
      </c>
      <c r="G7" s="199">
        <v>50000</v>
      </c>
      <c r="H7" s="199">
        <v>100</v>
      </c>
      <c r="I7" s="199" t="s">
        <v>1616</v>
      </c>
      <c r="J7" s="232" t="str">
        <f>_xlfn.XLOOKUP($C7,'State Policy Descriptions'!$C:$C,'State Policy Descriptions'!$L:$L,0,1,1)</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state-level credit on top of the federal tax credits. As of late 2020, there is an additional state subsidy of $5000.</v>
      </c>
      <c r="K7" s="101" t="s">
        <v>457</v>
      </c>
      <c r="L7" s="101" t="s">
        <v>458</v>
      </c>
      <c r="M7" s="105" t="s">
        <v>459</v>
      </c>
    </row>
    <row r="8" spans="1:14" x14ac:dyDescent="0.25">
      <c r="A8" s="143" t="s">
        <v>4</v>
      </c>
      <c r="B8" s="143" t="s">
        <v>1610</v>
      </c>
      <c r="C8" t="s">
        <v>1612</v>
      </c>
      <c r="D8" s="143" t="s">
        <v>1613</v>
      </c>
      <c r="E8" t="s">
        <v>1615</v>
      </c>
      <c r="F8" s="199">
        <v>-45000</v>
      </c>
      <c r="G8" s="199">
        <v>50000</v>
      </c>
      <c r="H8" s="199">
        <v>100</v>
      </c>
      <c r="I8" s="199" t="s">
        <v>1616</v>
      </c>
      <c r="J8" s="232" t="str">
        <f>_xlfn.XLOOKUP($C8,'State Policy Descriptions'!$C:$C,'State Policy Descriptions'!$L:$L,0,1,1)</f>
        <v xml:space="preserve">**Description:**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 This state has no additional state subsidies. </v>
      </c>
      <c r="K8" s="101" t="s">
        <v>457</v>
      </c>
      <c r="L8" s="101" t="s">
        <v>458</v>
      </c>
      <c r="M8" s="105"/>
    </row>
    <row r="9" spans="1:14" x14ac:dyDescent="0.25">
      <c r="A9" t="s">
        <v>4</v>
      </c>
      <c r="B9" t="s">
        <v>11</v>
      </c>
      <c r="C9" t="s">
        <v>111</v>
      </c>
      <c r="D9" s="15" t="s">
        <v>11</v>
      </c>
      <c r="E9" t="s">
        <v>545</v>
      </c>
      <c r="F9" s="106">
        <v>0</v>
      </c>
      <c r="G9" s="106">
        <v>1</v>
      </c>
      <c r="H9" s="8">
        <v>0.02</v>
      </c>
      <c r="I9" s="88" t="s">
        <v>439</v>
      </c>
      <c r="J9" s="88" t="s">
        <v>1481</v>
      </c>
      <c r="K9" s="88" t="s">
        <v>188</v>
      </c>
      <c r="L9" s="78" t="s">
        <v>189</v>
      </c>
      <c r="M9" s="228" t="s">
        <v>145</v>
      </c>
      <c r="N9" s="88" t="s">
        <v>171</v>
      </c>
    </row>
    <row r="10" spans="1:14" x14ac:dyDescent="0.25">
      <c r="A10" t="s">
        <v>4</v>
      </c>
      <c r="B10" t="s">
        <v>5</v>
      </c>
      <c r="C10" t="s">
        <v>296</v>
      </c>
      <c r="D10" s="15" t="s">
        <v>342</v>
      </c>
      <c r="E10" t="s">
        <v>544</v>
      </c>
      <c r="F10" s="106">
        <v>-0.25</v>
      </c>
      <c r="G10" s="106">
        <f>ROUND(MaxBoundCalculations!B88,1)</f>
        <v>1</v>
      </c>
      <c r="H10" s="106">
        <v>0.01</v>
      </c>
      <c r="I10" s="88" t="s">
        <v>1951</v>
      </c>
      <c r="J10" s="88" t="s">
        <v>2619</v>
      </c>
      <c r="K10" s="88" t="s">
        <v>190</v>
      </c>
      <c r="L10" s="78" t="s">
        <v>191</v>
      </c>
      <c r="M10" s="228" t="s">
        <v>1416</v>
      </c>
      <c r="N10" s="88" t="s">
        <v>1417</v>
      </c>
    </row>
    <row r="11" spans="1:14" x14ac:dyDescent="0.25">
      <c r="A11" s="143" t="s">
        <v>4</v>
      </c>
      <c r="B11" s="143" t="s">
        <v>462</v>
      </c>
      <c r="C11" t="s">
        <v>463</v>
      </c>
      <c r="D11" s="143" t="s">
        <v>462</v>
      </c>
      <c r="E11" t="s">
        <v>543</v>
      </c>
      <c r="F11" s="223">
        <v>0</v>
      </c>
      <c r="G11" s="223">
        <v>1</v>
      </c>
      <c r="H11" s="223">
        <v>0.01</v>
      </c>
      <c r="I11" s="78" t="s">
        <v>464</v>
      </c>
      <c r="J11" s="88" t="s">
        <v>2595</v>
      </c>
      <c r="K11" s="88" t="s">
        <v>465</v>
      </c>
      <c r="L11" s="78" t="s">
        <v>466</v>
      </c>
      <c r="M11" s="233" t="s">
        <v>467</v>
      </c>
    </row>
    <row r="12" spans="1:14" x14ac:dyDescent="0.25">
      <c r="A12" s="143" t="s">
        <v>4</v>
      </c>
      <c r="B12" s="143" t="s">
        <v>1825</v>
      </c>
      <c r="C12" t="s">
        <v>1826</v>
      </c>
      <c r="D12" s="143" t="s">
        <v>462</v>
      </c>
      <c r="E12" t="s">
        <v>1827</v>
      </c>
      <c r="F12" s="107">
        <v>0</v>
      </c>
      <c r="G12" s="107">
        <v>1</v>
      </c>
      <c r="H12" s="107">
        <v>1</v>
      </c>
      <c r="I12" s="88" t="s">
        <v>29</v>
      </c>
      <c r="J12" s="88" t="s">
        <v>1828</v>
      </c>
      <c r="K12" s="88" t="s">
        <v>465</v>
      </c>
      <c r="L12" s="78" t="s">
        <v>466</v>
      </c>
      <c r="M12" s="233" t="s">
        <v>467</v>
      </c>
    </row>
    <row r="13" spans="1:14" x14ac:dyDescent="0.25">
      <c r="A13" t="s">
        <v>4</v>
      </c>
      <c r="B13" t="s">
        <v>1225</v>
      </c>
      <c r="C13" t="s">
        <v>1226</v>
      </c>
      <c r="D13" t="s">
        <v>1225</v>
      </c>
      <c r="E13" t="s">
        <v>1227</v>
      </c>
      <c r="F13" s="8">
        <v>0</v>
      </c>
      <c r="G13" s="8">
        <f>-ROUND(MaxBoundCalculations!$B$206,2)</f>
        <v>0.33</v>
      </c>
      <c r="H13" s="8">
        <v>0.01</v>
      </c>
      <c r="I13" s="88" t="s">
        <v>1228</v>
      </c>
      <c r="J13" s="88" t="s">
        <v>2596</v>
      </c>
      <c r="K13" s="88" t="s">
        <v>192</v>
      </c>
      <c r="L13" s="78" t="s">
        <v>193</v>
      </c>
      <c r="M13" s="234" t="s">
        <v>1428</v>
      </c>
    </row>
    <row r="14" spans="1:14" ht="15.75" x14ac:dyDescent="0.25">
      <c r="A14" s="143" t="s">
        <v>4</v>
      </c>
      <c r="B14" s="143" t="s">
        <v>1601</v>
      </c>
      <c r="C14" s="235" t="s">
        <v>2583</v>
      </c>
      <c r="D14" s="143" t="s">
        <v>1602</v>
      </c>
      <c r="E14" t="s">
        <v>1603</v>
      </c>
      <c r="F14" s="106">
        <v>-1</v>
      </c>
      <c r="G14" s="106">
        <v>1</v>
      </c>
      <c r="H14" s="106">
        <v>0.01</v>
      </c>
      <c r="I14" s="88" t="s">
        <v>1832</v>
      </c>
      <c r="J14" t="str">
        <f>_xlfn.XLOOKUP($C14,'State Policy Descriptions'!$C:$C,'State Policy Descriptions'!$L:$L,0,1,1)</f>
        <v>**Description:** This policy requires the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BAU scenario. The following descriptions detail the different vehicle types: // **Passenger cars and SUVs:** most light-duty road vehicles //**Light and Medium Commercial Trucks:** commercial trucks carrying freight, not passengers // **Buses:** including school, transit, and intercity buses // **Heavy Duty Trucks:** all other heavy road vehicles (mostly freight trucks) // **Passenger motorbikes:** registered motorcycles // **Guidance for setting values:**//**Passenger cars and SUVs: ** Under the Clean Air Act, California was awarded a waiver enabling the state to set vehicle emissions standards that are more stringent than federal standards. The waiver has resulted in the Advanced Clean Cars (ACC) and Advanced Clean Cars II (ACC II) regulations. Other states can also choose to adopt the regulations.  ACC  requires requires  automakers to sell ~7-10% EV sales by 2025. ACC II stipulates a 35 percent sales requirement in 2026, ramping up to a 100 percent sales target in 2035. The state has adopted ACC and partially adopted ACC II.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 **Buses:** Electric bus manufacturer Proterra believes all new transit bus sales could be electric as early as 2030, but transit buses make up roughly 15% of the bus fleet. // **Passenger motorbikes:** Though electric motorcycles and scooters are popular in Europe and Asia, where motorbikes are commonly used for urban transportation and commuting, electric motorbikes are not yet a significant presence in the U.S., where motorbikes are mostly used for recreation.</v>
      </c>
      <c r="K14" s="101" t="s">
        <v>460</v>
      </c>
      <c r="L14" s="101" t="s">
        <v>461</v>
      </c>
      <c r="M14" s="102" t="s">
        <v>1415</v>
      </c>
    </row>
    <row r="15" spans="1:14" x14ac:dyDescent="0.25">
      <c r="A15" s="143" t="s">
        <v>4</v>
      </c>
      <c r="B15" s="143" t="s">
        <v>1606</v>
      </c>
      <c r="C15" t="s">
        <v>1607</v>
      </c>
      <c r="D15" s="143" t="s">
        <v>1602</v>
      </c>
      <c r="E15" t="s">
        <v>1604</v>
      </c>
      <c r="F15" s="107">
        <v>0</v>
      </c>
      <c r="G15" s="107">
        <v>1</v>
      </c>
      <c r="H15" s="107">
        <v>1</v>
      </c>
      <c r="I15" s="88" t="s">
        <v>29</v>
      </c>
      <c r="J15" s="88" t="s">
        <v>1605</v>
      </c>
      <c r="K15" s="101"/>
      <c r="L15" s="101"/>
    </row>
    <row r="16" spans="1:14" x14ac:dyDescent="0.25">
      <c r="A16" s="143" t="s">
        <v>4</v>
      </c>
      <c r="B16" s="143" t="s">
        <v>1790</v>
      </c>
      <c r="C16" t="s">
        <v>1791</v>
      </c>
      <c r="D16" s="143" t="s">
        <v>1792</v>
      </c>
      <c r="E16" t="s">
        <v>1793</v>
      </c>
      <c r="F16" s="107">
        <v>-50</v>
      </c>
      <c r="G16" s="107">
        <v>50</v>
      </c>
      <c r="H16" s="107">
        <v>1</v>
      </c>
      <c r="I16" s="88" t="s">
        <v>1831</v>
      </c>
      <c r="J16" s="88" t="s">
        <v>2615</v>
      </c>
      <c r="K16" s="101"/>
      <c r="L16" s="101"/>
    </row>
    <row r="17" spans="1:14" s="112" customFormat="1" x14ac:dyDescent="0.25">
      <c r="A17" s="112" t="s">
        <v>4</v>
      </c>
      <c r="B17" s="112" t="s">
        <v>1936</v>
      </c>
      <c r="C17" s="112" t="s">
        <v>1938</v>
      </c>
      <c r="D17" s="236" t="s">
        <v>1602</v>
      </c>
      <c r="E17" s="112" t="s">
        <v>1937</v>
      </c>
      <c r="F17" s="195">
        <v>0</v>
      </c>
      <c r="G17" s="195">
        <v>1</v>
      </c>
      <c r="H17" s="195">
        <v>1</v>
      </c>
      <c r="I17" s="237" t="s">
        <v>29</v>
      </c>
      <c r="J17" s="237" t="s">
        <v>2641</v>
      </c>
      <c r="K17" s="196"/>
      <c r="L17" s="196"/>
      <c r="M17" s="238"/>
    </row>
    <row r="18" spans="1:14" x14ac:dyDescent="0.25">
      <c r="A18" t="s">
        <v>71</v>
      </c>
      <c r="B18" t="s">
        <v>15</v>
      </c>
      <c r="C18" t="s">
        <v>727</v>
      </c>
      <c r="D18" t="s">
        <v>15</v>
      </c>
      <c r="E18" t="s">
        <v>726</v>
      </c>
      <c r="F18" s="106">
        <v>0</v>
      </c>
      <c r="G18" s="106">
        <v>1</v>
      </c>
      <c r="H18" s="106">
        <v>0.01</v>
      </c>
      <c r="I18" s="88" t="s">
        <v>113</v>
      </c>
      <c r="J18" s="232" t="str">
        <f>_xlfn.XLOOKUP($C18,'State Policy Descriptions'!$C:$C,'State Policy Descriptions'!$L:$L,0,1,1)</f>
        <v>**Description:** This policy replaces the specified fraction of newly sold non-electric building components of the selected type(s) in buildings of the selected type(s) with electricity-using components. // **Guidance for setting values:** //**Urban Residential Heating:** In the BAU case, in New Jersey, the share of electricity among fuels used for heating in urban, residential buildings will rise from 7% to 11% through 2050.//**Urban Residential Appliances:** In the BAU case, in New Jersey, the share of electricity among fuels used for appliances in urban, residential buildings will fall from 31% to 30% through 2050.//**Urban Residential Other Components:** In the United States, the share of electricity among fuels used by other components in urban, residential buildings is 100%.//**Rural Residential Heating:** In the BAU case, in New Jersey, the share of electricity among fuels used for heating in rural, residential buildings will rise from 7% to 11% through 2050.//**Rural Residential Appliances:** In the BAU case, in New Jersey, the share of electricity among fuels used for appliances in rural, residential buildings will fall from 30% to 30% through 2050.//**Rural Residential Other Components:** In the United States, the share of electricity among fuels used by other components in rural, residential buildings is 100%.//**Commercial Heating:** In the BAU case, in New Jersey, the share of electricity among fuels used for heating in commercial buildings will fall from 3% to 3% through 2050.//**Comercial Appliances:** In the BAU case, in New Jersey, the share of electricity among fuels used for appliances in commercial buildings will fall from 30% to 28% through 2050.//**Comercial Other Components:** In the BAU case, in New Jersey, the share of electricity among fuels used for other components in commercial buildings will rise from 66% to 76% through 2050.</v>
      </c>
      <c r="K18" s="88" t="s">
        <v>194</v>
      </c>
      <c r="L18" s="78" t="s">
        <v>195</v>
      </c>
      <c r="M18" s="228" t="s">
        <v>1418</v>
      </c>
    </row>
    <row r="19" spans="1:14" x14ac:dyDescent="0.25">
      <c r="A19" t="s">
        <v>71</v>
      </c>
      <c r="B19" t="s">
        <v>100</v>
      </c>
      <c r="C19" t="s">
        <v>297</v>
      </c>
      <c r="D19" t="s">
        <v>100</v>
      </c>
      <c r="E19" t="s">
        <v>542</v>
      </c>
      <c r="F19" s="106">
        <v>0</v>
      </c>
      <c r="G19" s="106">
        <v>0.75</v>
      </c>
      <c r="H19" s="106">
        <v>0.01</v>
      </c>
      <c r="I19" s="88" t="s">
        <v>30</v>
      </c>
      <c r="J19" s="232" t="str">
        <f>_xlfn.XLOOKUP($C19,'State Policy Descriptions'!$C:$C,'State Policy Descriptions'!$L:$L,0,1,1)</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K19" s="88" t="s">
        <v>196</v>
      </c>
      <c r="L19" s="78" t="s">
        <v>197</v>
      </c>
      <c r="M19" s="228" t="s">
        <v>146</v>
      </c>
      <c r="N19" s="88" t="s">
        <v>427</v>
      </c>
    </row>
    <row r="20" spans="1:14" x14ac:dyDescent="0.25">
      <c r="A20" t="s">
        <v>71</v>
      </c>
      <c r="B20" t="s">
        <v>14</v>
      </c>
      <c r="C20" t="s">
        <v>7</v>
      </c>
      <c r="D20" t="s">
        <v>14</v>
      </c>
      <c r="E20" t="s">
        <v>541</v>
      </c>
      <c r="F20">
        <v>0</v>
      </c>
      <c r="G20">
        <v>1</v>
      </c>
      <c r="H20">
        <v>1</v>
      </c>
      <c r="I20" s="88" t="s">
        <v>29</v>
      </c>
      <c r="J20" s="88" t="s">
        <v>552</v>
      </c>
      <c r="K20" s="88" t="s">
        <v>198</v>
      </c>
      <c r="L20" s="78" t="s">
        <v>199</v>
      </c>
    </row>
    <row r="21" spans="1:14" x14ac:dyDescent="0.25">
      <c r="A21" t="s">
        <v>71</v>
      </c>
      <c r="B21" t="s">
        <v>257</v>
      </c>
      <c r="C21" t="s">
        <v>298</v>
      </c>
      <c r="D21" s="15" t="s">
        <v>343</v>
      </c>
      <c r="E21" t="s">
        <v>540</v>
      </c>
      <c r="F21" s="8">
        <v>0</v>
      </c>
      <c r="G21" s="8">
        <f>ROUND(MaxBoundCalculations!B172,2)</f>
        <v>0.24</v>
      </c>
      <c r="H21" s="239">
        <v>5.0000000000000001E-3</v>
      </c>
      <c r="I21" s="88" t="s">
        <v>258</v>
      </c>
      <c r="J21" s="88" t="s">
        <v>2590</v>
      </c>
      <c r="K21" s="88" t="s">
        <v>259</v>
      </c>
      <c r="L21" s="78" t="s">
        <v>260</v>
      </c>
      <c r="M21" s="233" t="s">
        <v>302</v>
      </c>
      <c r="N21" s="78" t="s">
        <v>393</v>
      </c>
    </row>
    <row r="22" spans="1:14" x14ac:dyDescent="0.25">
      <c r="A22" t="s">
        <v>71</v>
      </c>
      <c r="B22" t="s">
        <v>261</v>
      </c>
      <c r="C22" t="s">
        <v>1628</v>
      </c>
      <c r="D22" s="15" t="s">
        <v>343</v>
      </c>
      <c r="E22" t="s">
        <v>539</v>
      </c>
      <c r="F22" s="106">
        <v>0</v>
      </c>
      <c r="G22" s="106">
        <v>0.5</v>
      </c>
      <c r="H22" s="8">
        <v>0.01</v>
      </c>
      <c r="I22" s="88" t="s">
        <v>264</v>
      </c>
      <c r="J22" s="88" t="s">
        <v>2620</v>
      </c>
      <c r="K22" s="88" t="s">
        <v>262</v>
      </c>
      <c r="L22" s="78" t="s">
        <v>263</v>
      </c>
      <c r="M22" s="233" t="s">
        <v>303</v>
      </c>
      <c r="N22" s="240"/>
    </row>
    <row r="23" spans="1:14" s="112" customFormat="1" x14ac:dyDescent="0.25">
      <c r="A23" s="112" t="s">
        <v>71</v>
      </c>
      <c r="B23" s="112" t="s">
        <v>1894</v>
      </c>
      <c r="C23" s="112" t="s">
        <v>1895</v>
      </c>
      <c r="D23" s="197" t="s">
        <v>343</v>
      </c>
      <c r="E23" s="112" t="s">
        <v>1896</v>
      </c>
      <c r="F23" s="241">
        <v>0</v>
      </c>
      <c r="G23" s="241">
        <v>600000</v>
      </c>
      <c r="H23" s="241">
        <v>5000</v>
      </c>
      <c r="I23" s="237" t="s">
        <v>1897</v>
      </c>
      <c r="J23" s="237" t="s">
        <v>2591</v>
      </c>
      <c r="K23" s="237"/>
      <c r="L23" s="242"/>
      <c r="M23" s="238"/>
    </row>
    <row r="24" spans="1:14" s="112" customFormat="1" x14ac:dyDescent="0.25">
      <c r="A24" s="112" t="s">
        <v>71</v>
      </c>
      <c r="B24" s="112" t="s">
        <v>1949</v>
      </c>
      <c r="C24" s="112" t="s">
        <v>1948</v>
      </c>
      <c r="D24" s="197" t="s">
        <v>343</v>
      </c>
      <c r="E24" s="112" t="s">
        <v>1950</v>
      </c>
      <c r="F24" s="112">
        <v>0</v>
      </c>
      <c r="G24" s="112">
        <v>1</v>
      </c>
      <c r="H24" s="112">
        <v>1</v>
      </c>
      <c r="I24" s="237" t="s">
        <v>29</v>
      </c>
      <c r="J24" s="237" t="s">
        <v>2642</v>
      </c>
      <c r="K24" s="237"/>
      <c r="L24" s="242"/>
      <c r="M24" s="238"/>
    </row>
    <row r="25" spans="1:14" x14ac:dyDescent="0.25">
      <c r="A25" t="s">
        <v>71</v>
      </c>
      <c r="B25" t="s">
        <v>13</v>
      </c>
      <c r="C25" t="s">
        <v>126</v>
      </c>
      <c r="D25" t="s">
        <v>13</v>
      </c>
      <c r="E25" t="s">
        <v>538</v>
      </c>
      <c r="F25">
        <v>0</v>
      </c>
      <c r="G25">
        <v>1</v>
      </c>
      <c r="H25">
        <v>1</v>
      </c>
      <c r="I25" s="88" t="s">
        <v>29</v>
      </c>
      <c r="J25" s="88" t="s">
        <v>1181</v>
      </c>
      <c r="K25" s="88" t="s">
        <v>200</v>
      </c>
      <c r="L25" s="78" t="s">
        <v>201</v>
      </c>
      <c r="M25" s="233" t="s">
        <v>74</v>
      </c>
      <c r="N25" s="240"/>
    </row>
    <row r="26" spans="1:14" x14ac:dyDescent="0.25">
      <c r="A26" t="s">
        <v>71</v>
      </c>
      <c r="B26" t="s">
        <v>704</v>
      </c>
      <c r="C26" t="s">
        <v>703</v>
      </c>
      <c r="D26" t="s">
        <v>16</v>
      </c>
      <c r="E26" t="s">
        <v>537</v>
      </c>
      <c r="F26" s="106">
        <v>0</v>
      </c>
      <c r="G26" s="106">
        <v>1</v>
      </c>
      <c r="H26" s="106">
        <v>0.01</v>
      </c>
      <c r="I26" s="88" t="s">
        <v>705</v>
      </c>
      <c r="J26" s="88" t="s">
        <v>2592</v>
      </c>
      <c r="K26" s="88" t="s">
        <v>202</v>
      </c>
      <c r="L26" s="78" t="s">
        <v>203</v>
      </c>
      <c r="M26" s="228" t="s">
        <v>150</v>
      </c>
    </row>
    <row r="27" spans="1:14" x14ac:dyDescent="0.25">
      <c r="A27" t="s">
        <v>71</v>
      </c>
      <c r="B27" t="s">
        <v>12</v>
      </c>
      <c r="C27" t="s">
        <v>6</v>
      </c>
      <c r="D27" t="s">
        <v>12</v>
      </c>
      <c r="E27" t="s">
        <v>536</v>
      </c>
      <c r="F27">
        <v>0</v>
      </c>
      <c r="G27">
        <v>1</v>
      </c>
      <c r="H27">
        <v>1</v>
      </c>
      <c r="I27" s="88" t="s">
        <v>29</v>
      </c>
      <c r="J27" s="88" t="s">
        <v>1420</v>
      </c>
      <c r="K27" s="88" t="s">
        <v>204</v>
      </c>
      <c r="L27" s="78" t="s">
        <v>205</v>
      </c>
    </row>
    <row r="28" spans="1:14" x14ac:dyDescent="0.25">
      <c r="A28" s="143" t="s">
        <v>8</v>
      </c>
      <c r="B28" s="143" t="s">
        <v>326</v>
      </c>
      <c r="C28" t="s">
        <v>327</v>
      </c>
      <c r="D28" s="143" t="s">
        <v>326</v>
      </c>
      <c r="E28" t="s">
        <v>535</v>
      </c>
      <c r="F28" s="143">
        <v>0</v>
      </c>
      <c r="G28" s="143">
        <v>1</v>
      </c>
      <c r="H28" s="143">
        <v>1</v>
      </c>
      <c r="I28" s="78" t="s">
        <v>29</v>
      </c>
      <c r="J28" s="232" t="str">
        <f>_xlfn.XLOOKUP($C28,'State Policy Descriptions'!$C:$C,'State Policy Descriptions'!$L:$L,0,1,1)</f>
        <v>**Description:** This policy prevents new capacity of the selected type(s) from being built or deployed.  // **Guidance for setting values:** No new coal is planned in New Jersey.</v>
      </c>
      <c r="K28" s="88" t="s">
        <v>328</v>
      </c>
      <c r="L28" s="78" t="s">
        <v>329</v>
      </c>
    </row>
    <row r="29" spans="1:14" s="112" customFormat="1" x14ac:dyDescent="0.25">
      <c r="A29" s="236" t="s">
        <v>8</v>
      </c>
      <c r="B29" s="236" t="s">
        <v>1898</v>
      </c>
      <c r="C29" s="112" t="s">
        <v>1899</v>
      </c>
      <c r="D29" s="236" t="s">
        <v>1898</v>
      </c>
      <c r="E29" s="112" t="s">
        <v>1900</v>
      </c>
      <c r="F29" s="236">
        <v>0</v>
      </c>
      <c r="G29" s="236">
        <v>1</v>
      </c>
      <c r="H29" s="236">
        <v>1</v>
      </c>
      <c r="I29" s="242" t="s">
        <v>29</v>
      </c>
      <c r="J29" s="243" t="s">
        <v>1901</v>
      </c>
      <c r="K29" s="237"/>
      <c r="L29" s="242"/>
      <c r="M29" s="238"/>
    </row>
    <row r="30" spans="1:14" x14ac:dyDescent="0.25">
      <c r="A30" t="s">
        <v>8</v>
      </c>
      <c r="B30" s="88" t="s">
        <v>1360</v>
      </c>
      <c r="C30" t="s">
        <v>980</v>
      </c>
      <c r="D30" s="88" t="s">
        <v>1360</v>
      </c>
      <c r="E30" t="s">
        <v>526</v>
      </c>
      <c r="F30" s="8">
        <v>0</v>
      </c>
      <c r="G30" s="8">
        <v>1</v>
      </c>
      <c r="H30" s="8">
        <v>0.01</v>
      </c>
      <c r="I30" s="88" t="s">
        <v>34</v>
      </c>
      <c r="J30" s="232" t="str">
        <f>_xlfn.XLOOKUP($C30,'State Policy Descriptions'!$C:$C,'State Policy Descriptions'!$L:$L,0,1,1)</f>
        <v>**Description:** This policy specifies an increase in the fraction of electricity generation that must come from qualifying carbon-free sources (wind, solar, biomass, nuclear, hydro, geothermal, ccs, and hydrogen) in 2050. This policy has no effect until the user-set value exceeds the existing fraction of carbon-free electricity and any carbon-free electricity standards which have been enacted at the state level. To use this policy, turn the associated 'Non BAU RPS Qualifying Resources' policy to ON and the 'Lift the Clean Electricity Standard Alternative Compliance Payment' policy to ON. // **Guidance for setting values:**  Multiple states have set 100% clean energy or renewable energy laws or goals,  not including New Jersey.  When setting a high CES with this lever, users should also turn on supporting power sector policies (i.e., Grid-Scale Electricity Storage, Increase Transmission, and Demand Response) to avoid curtailment of renewables. At very high CES values, the associated policy costs are highly uncertain and should be complemented with other modeling. The business-as-usual CES value assumes the portion of an existing RPS standard met by imports remains constant.</v>
      </c>
      <c r="K30" s="88" t="s">
        <v>691</v>
      </c>
      <c r="L30" s="78" t="s">
        <v>692</v>
      </c>
      <c r="M30" s="233" t="s">
        <v>148</v>
      </c>
    </row>
    <row r="31" spans="1:14" x14ac:dyDescent="0.25">
      <c r="A31" t="s">
        <v>8</v>
      </c>
      <c r="B31" s="88" t="s">
        <v>1711</v>
      </c>
      <c r="C31" t="s">
        <v>1712</v>
      </c>
      <c r="D31" s="58"/>
      <c r="E31" s="58"/>
      <c r="F31" s="143">
        <v>0</v>
      </c>
      <c r="G31" s="143">
        <v>1</v>
      </c>
      <c r="H31" s="143">
        <v>1</v>
      </c>
      <c r="I31" s="78" t="s">
        <v>29</v>
      </c>
      <c r="J31" s="88" t="s">
        <v>1713</v>
      </c>
      <c r="K31" s="88"/>
      <c r="L31" s="78"/>
      <c r="M31" s="233"/>
    </row>
    <row r="32" spans="1:14" x14ac:dyDescent="0.25">
      <c r="A32" t="s">
        <v>8</v>
      </c>
      <c r="B32" s="88" t="s">
        <v>1886</v>
      </c>
      <c r="C32" t="s">
        <v>1887</v>
      </c>
      <c r="D32" s="88" t="s">
        <v>1360</v>
      </c>
      <c r="E32" t="s">
        <v>1884</v>
      </c>
      <c r="F32" s="143">
        <v>0</v>
      </c>
      <c r="G32" s="143">
        <v>1</v>
      </c>
      <c r="H32" s="143">
        <v>1</v>
      </c>
      <c r="I32" s="143" t="s">
        <v>29</v>
      </c>
      <c r="J32" s="198" t="str">
        <f>_xlfn.XLOOKUP($C32,'State Policy Descriptions'!$C:$C,'State Policy Descriptions'!$L:$L,0,1,1)</f>
        <v>**Description:** The BAU scenario includes a CES alternative compliance payment of roughly 50 $/MWh. If the CES credit price hits this $/MWh amount in a given year, the model will not deploy any additional CES qualifying resources in an attempt to meet the CES. Enabling this policy lifts this cap, meaning there is no price constraint on new resources.</v>
      </c>
      <c r="K32" s="88"/>
      <c r="L32" s="78"/>
      <c r="M32" s="233"/>
    </row>
    <row r="33" spans="1:14" x14ac:dyDescent="0.25">
      <c r="A33" s="143" t="s">
        <v>8</v>
      </c>
      <c r="B33" s="143" t="s">
        <v>265</v>
      </c>
      <c r="C33" t="s">
        <v>268</v>
      </c>
      <c r="D33" s="143" t="s">
        <v>344</v>
      </c>
      <c r="E33" t="s">
        <v>534</v>
      </c>
      <c r="F33" s="223">
        <v>-0.5</v>
      </c>
      <c r="G33" s="223">
        <v>1</v>
      </c>
      <c r="H33" s="223">
        <v>0.1</v>
      </c>
      <c r="I33" s="78" t="s">
        <v>269</v>
      </c>
      <c r="J33" s="232" t="str">
        <f>_xlfn.XLOOKUP($C33,'State Policy Descriptions'!$C:$C,'State Policy Descriptions'!$L:$L,0,1,1)</f>
        <v>**Description:** This policy increases or decreases the amount of electricity exported from the United States to Canada and Mexico.  It does not cause the construction or removal of transmission lines linking these countries. // **Guidance for setting values:** Multiple states have set 100% clean energy or renewable energy laws or goals,  not including New Jersey.  When setting a high CES with this lever, users should also turn on supporting power sector policies (i.e., Grid-Scale Electricity Storage, Increase Transmission, and Demand Response) to avoid curtailment of renewables. At very high CES values, the associated policy costs are highly uncertain and should be complemented with other modeling. The business-as-usual CES value assumes the portion of an existing RPS standard met by imports remains constant.</v>
      </c>
      <c r="K33" s="88" t="s">
        <v>271</v>
      </c>
      <c r="L33" s="78" t="s">
        <v>273</v>
      </c>
      <c r="M33" s="233" t="s">
        <v>304</v>
      </c>
    </row>
    <row r="34" spans="1:14" x14ac:dyDescent="0.25">
      <c r="A34" s="143" t="s">
        <v>8</v>
      </c>
      <c r="B34" s="143" t="s">
        <v>266</v>
      </c>
      <c r="C34" t="s">
        <v>267</v>
      </c>
      <c r="D34" s="143" t="s">
        <v>344</v>
      </c>
      <c r="E34" t="s">
        <v>533</v>
      </c>
      <c r="F34" s="223">
        <v>-0.5</v>
      </c>
      <c r="G34" s="223">
        <v>1</v>
      </c>
      <c r="H34" s="223">
        <v>0.02</v>
      </c>
      <c r="I34" s="78" t="s">
        <v>270</v>
      </c>
      <c r="J34" s="232" t="str">
        <f>_xlfn.XLOOKUP($C34,'State Policy Descriptions'!$C:$C,'State Policy Descriptions'!$L:$L,0,1,1)</f>
        <v>**Description:** This policy increases or decreases the amount of electricity imported to the United States from Canada and Mexico.  It does not cause the construction or removal of transmission lines linking these countries. // **Guidance for setting values:** From 2008 to 2021, electricity imports grew by -32%.</v>
      </c>
      <c r="K34" s="88" t="s">
        <v>272</v>
      </c>
      <c r="L34" s="78" t="s">
        <v>273</v>
      </c>
      <c r="M34" s="233" t="s">
        <v>304</v>
      </c>
    </row>
    <row r="35" spans="1:14" x14ac:dyDescent="0.25">
      <c r="A35" t="s">
        <v>8</v>
      </c>
      <c r="B35" t="s">
        <v>300</v>
      </c>
      <c r="C35" t="s">
        <v>299</v>
      </c>
      <c r="D35" t="s">
        <v>300</v>
      </c>
      <c r="E35" t="s">
        <v>532</v>
      </c>
      <c r="F35">
        <v>0</v>
      </c>
      <c r="G35">
        <v>1</v>
      </c>
      <c r="H35">
        <v>1</v>
      </c>
      <c r="I35" s="88" t="s">
        <v>29</v>
      </c>
    </row>
    <row r="36" spans="1:14" x14ac:dyDescent="0.25">
      <c r="A36" t="s">
        <v>8</v>
      </c>
      <c r="B36" t="s">
        <v>1649</v>
      </c>
      <c r="C36" t="s">
        <v>1650</v>
      </c>
      <c r="D36" t="s">
        <v>1651</v>
      </c>
      <c r="E36" t="s">
        <v>1807</v>
      </c>
      <c r="F36" s="103">
        <v>0</v>
      </c>
      <c r="G36" s="103">
        <v>1</v>
      </c>
      <c r="H36" s="143">
        <v>1</v>
      </c>
      <c r="I36" s="143" t="s">
        <v>1652</v>
      </c>
      <c r="J36" s="88" t="s">
        <v>1653</v>
      </c>
      <c r="K36" s="88"/>
      <c r="L36" s="78"/>
      <c r="M36" s="36" t="s">
        <v>1654</v>
      </c>
    </row>
    <row r="37" spans="1:14" x14ac:dyDescent="0.25">
      <c r="A37" t="s">
        <v>8</v>
      </c>
      <c r="B37" t="s">
        <v>17</v>
      </c>
      <c r="C37" t="s">
        <v>27</v>
      </c>
      <c r="D37" t="s">
        <v>17</v>
      </c>
      <c r="E37" t="s">
        <v>531</v>
      </c>
      <c r="F37" s="8">
        <v>0</v>
      </c>
      <c r="G37" s="8">
        <v>1</v>
      </c>
      <c r="H37" s="8">
        <v>0.01</v>
      </c>
      <c r="I37" s="88" t="s">
        <v>33</v>
      </c>
      <c r="J37" s="232" t="str">
        <f>_xlfn.XLOOKUP($C37,'State Policy Descriptions'!$C:$C,'State Policy Descriptions'!$L:$L,0,1,1)</f>
        <v>**Description:**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 **Guidance for setting values:**For New Jersey, a 100% setting provides for an additional  4751 MW of demand response capacity in 2050 (on top of a BAU quantity of 2272 MW).</v>
      </c>
      <c r="K37" s="88" t="s">
        <v>206</v>
      </c>
      <c r="L37" s="78" t="s">
        <v>207</v>
      </c>
      <c r="M37" s="228" t="s">
        <v>150</v>
      </c>
    </row>
    <row r="38" spans="1:14" x14ac:dyDescent="0.25">
      <c r="A38" t="s">
        <v>8</v>
      </c>
      <c r="B38" t="s">
        <v>128</v>
      </c>
      <c r="C38" t="s">
        <v>127</v>
      </c>
      <c r="D38" t="s">
        <v>128</v>
      </c>
      <c r="E38" t="s">
        <v>530</v>
      </c>
      <c r="F38" s="34">
        <v>0</v>
      </c>
      <c r="G38" s="34">
        <v>5000</v>
      </c>
      <c r="H38" s="34">
        <v>50</v>
      </c>
      <c r="I38" s="88" t="s">
        <v>185</v>
      </c>
      <c r="J38" s="232" t="str">
        <f>_xlfn.XLOOKUP($C38,'State Policy Descriptions'!$C:$C,'State Policy Descriptions'!$L:$L,0,1,1)</f>
        <v>**Description:** This policy causes the specified quantity of otherwise non-retiring capacity of the selected type(s) to be retired each year. // **Guidance for setting values:** // **Hard coal:** The EIA projects that New Jersey will retire 0 MW of coal by 2050. New Jersey currently has 463 MW of coal capacity.//**Natural gas non-peaker:** The EIA projects that NJ will retire 0 MW of natural gas by 2050. NJ currently has 8570 MW of natural gas non-peaker capacity.//**Nuclear:** The EIA projects that NJ will retire 0 MW of nuclear by 2050. NJ currently has 3467 MW of nuclear capacity.//**Natural gas peaker:** The EIA projects that NJ will retire 0 MW of natural gas by 2050. NJ currently has 2770 MW of natural gas peaker capacity.//**Lignite:** The EIA projects that NJ will retire 0 MW of lignite by 2050. NJ currently has 0 MW of lignite capacity.</v>
      </c>
      <c r="K38" s="88" t="s">
        <v>208</v>
      </c>
      <c r="L38" s="78" t="s">
        <v>209</v>
      </c>
      <c r="M38" s="228" t="s">
        <v>147</v>
      </c>
      <c r="N38" s="88" t="s">
        <v>186</v>
      </c>
    </row>
    <row r="39" spans="1:14" x14ac:dyDescent="0.25">
      <c r="A39" t="s">
        <v>8</v>
      </c>
      <c r="B39" t="s">
        <v>1257</v>
      </c>
      <c r="C39" t="s">
        <v>1258</v>
      </c>
      <c r="D39" t="s">
        <v>1257</v>
      </c>
      <c r="E39" s="58"/>
      <c r="F39">
        <v>0</v>
      </c>
      <c r="G39">
        <v>1</v>
      </c>
      <c r="H39">
        <v>1</v>
      </c>
      <c r="I39" s="88" t="s">
        <v>29</v>
      </c>
      <c r="J39" s="225" t="s">
        <v>2633</v>
      </c>
    </row>
    <row r="40" spans="1:14" x14ac:dyDescent="0.25">
      <c r="A40" t="s">
        <v>8</v>
      </c>
      <c r="B40" t="s">
        <v>59</v>
      </c>
      <c r="C40" t="s">
        <v>129</v>
      </c>
      <c r="D40" t="s">
        <v>59</v>
      </c>
      <c r="E40" s="58"/>
      <c r="F40">
        <v>0</v>
      </c>
      <c r="G40">
        <v>1</v>
      </c>
      <c r="H40">
        <v>1</v>
      </c>
      <c r="I40" s="88" t="s">
        <v>29</v>
      </c>
      <c r="J40" s="225" t="s">
        <v>2621</v>
      </c>
    </row>
    <row r="41" spans="1:14" x14ac:dyDescent="0.25">
      <c r="A41" t="s">
        <v>8</v>
      </c>
      <c r="B41" t="s">
        <v>1855</v>
      </c>
      <c r="C41" t="s">
        <v>1856</v>
      </c>
      <c r="D41" t="s">
        <v>1855</v>
      </c>
      <c r="E41" s="58"/>
      <c r="F41">
        <v>0</v>
      </c>
      <c r="G41">
        <v>1</v>
      </c>
      <c r="H41">
        <v>1</v>
      </c>
      <c r="I41" s="88" t="s">
        <v>29</v>
      </c>
      <c r="J41" s="225" t="s">
        <v>2634</v>
      </c>
    </row>
    <row r="42" spans="1:14" s="244" customFormat="1" x14ac:dyDescent="0.25">
      <c r="A42" s="244" t="s">
        <v>8</v>
      </c>
      <c r="B42" s="244" t="s">
        <v>355</v>
      </c>
      <c r="C42" s="244" t="s">
        <v>356</v>
      </c>
      <c r="D42" s="244" t="s">
        <v>355</v>
      </c>
      <c r="E42" s="244" t="s">
        <v>529</v>
      </c>
      <c r="F42" s="245">
        <v>0</v>
      </c>
      <c r="G42" s="245">
        <v>1</v>
      </c>
      <c r="H42" s="245">
        <v>1</v>
      </c>
      <c r="I42" s="246" t="s">
        <v>29</v>
      </c>
      <c r="J42" s="232" t="s">
        <v>2544</v>
      </c>
      <c r="K42" s="246"/>
      <c r="L42" s="247" t="s">
        <v>2545</v>
      </c>
      <c r="M42" s="248"/>
      <c r="N42" s="246"/>
    </row>
    <row r="43" spans="1:14" x14ac:dyDescent="0.25">
      <c r="A43" s="143" t="s">
        <v>8</v>
      </c>
      <c r="B43" s="143" t="s">
        <v>2625</v>
      </c>
      <c r="C43" t="s">
        <v>253</v>
      </c>
      <c r="D43" s="143" t="s">
        <v>252</v>
      </c>
      <c r="E43" t="s">
        <v>528</v>
      </c>
      <c r="F43" s="223">
        <v>-0.3</v>
      </c>
      <c r="G43" s="223">
        <v>0.6</v>
      </c>
      <c r="H43" s="223">
        <v>0.01</v>
      </c>
      <c r="I43" s="78" t="s">
        <v>254</v>
      </c>
      <c r="J43" s="88" t="s">
        <v>2626</v>
      </c>
      <c r="K43" s="78" t="s">
        <v>489</v>
      </c>
      <c r="L43" s="78" t="s">
        <v>255</v>
      </c>
      <c r="M43" s="228" t="s">
        <v>1427</v>
      </c>
    </row>
    <row r="44" spans="1:14" x14ac:dyDescent="0.25">
      <c r="A44" s="143" t="s">
        <v>8</v>
      </c>
      <c r="B44" s="80" t="s">
        <v>565</v>
      </c>
      <c r="C44" t="s">
        <v>566</v>
      </c>
      <c r="D44" s="80" t="s">
        <v>565</v>
      </c>
      <c r="E44" s="143" t="s">
        <v>567</v>
      </c>
      <c r="F44" s="223">
        <v>0</v>
      </c>
      <c r="G44" s="223">
        <v>0.9</v>
      </c>
      <c r="H44" s="223">
        <v>0.01</v>
      </c>
      <c r="I44" s="78" t="s">
        <v>568</v>
      </c>
      <c r="J44" s="88" t="s">
        <v>1421</v>
      </c>
      <c r="K44" s="78" t="s">
        <v>621</v>
      </c>
      <c r="L44" s="78" t="s">
        <v>620</v>
      </c>
    </row>
    <row r="45" spans="1:14" x14ac:dyDescent="0.25">
      <c r="A45" s="143" t="s">
        <v>8</v>
      </c>
      <c r="B45" s="143" t="s">
        <v>249</v>
      </c>
      <c r="C45" t="s">
        <v>279</v>
      </c>
      <c r="D45" s="143" t="s">
        <v>345</v>
      </c>
      <c r="E45" t="s">
        <v>527</v>
      </c>
      <c r="F45" s="223">
        <v>0</v>
      </c>
      <c r="G45" s="223">
        <v>0.4</v>
      </c>
      <c r="H45" s="223">
        <v>0.01</v>
      </c>
      <c r="I45" s="78" t="s">
        <v>250</v>
      </c>
      <c r="J45" s="88" t="s">
        <v>546</v>
      </c>
      <c r="K45" s="78" t="s">
        <v>490</v>
      </c>
      <c r="L45" s="78" t="s">
        <v>251</v>
      </c>
      <c r="M45" s="233" t="s">
        <v>305</v>
      </c>
    </row>
    <row r="46" spans="1:14" x14ac:dyDescent="0.25">
      <c r="A46" s="143" t="s">
        <v>8</v>
      </c>
      <c r="B46" t="s">
        <v>1026</v>
      </c>
      <c r="C46" t="s">
        <v>1028</v>
      </c>
      <c r="D46" t="s">
        <v>1026</v>
      </c>
      <c r="E46" t="s">
        <v>1029</v>
      </c>
      <c r="F46" s="223">
        <v>0</v>
      </c>
      <c r="G46" s="223">
        <v>0.95</v>
      </c>
      <c r="H46" s="223">
        <v>0.01</v>
      </c>
      <c r="I46" s="78" t="s">
        <v>1030</v>
      </c>
      <c r="J46" s="88" t="s">
        <v>2638</v>
      </c>
      <c r="K46" s="88" t="s">
        <v>210</v>
      </c>
      <c r="L46" s="78"/>
      <c r="M46" s="228" t="s">
        <v>1426</v>
      </c>
    </row>
    <row r="47" spans="1:14" x14ac:dyDescent="0.25">
      <c r="A47" t="s">
        <v>8</v>
      </c>
      <c r="B47" t="s">
        <v>18</v>
      </c>
      <c r="C47" t="s">
        <v>130</v>
      </c>
      <c r="D47" t="s">
        <v>18</v>
      </c>
      <c r="E47" t="s">
        <v>1027</v>
      </c>
      <c r="F47" s="143">
        <v>0</v>
      </c>
      <c r="G47" s="143">
        <v>60</v>
      </c>
      <c r="H47" s="143">
        <v>1</v>
      </c>
      <c r="I47" s="143" t="str">
        <f>UnitControlCenter!$B$51</f>
        <v>$/MWh</v>
      </c>
      <c r="J47" s="88" t="s">
        <v>2622</v>
      </c>
      <c r="K47" s="88" t="s">
        <v>210</v>
      </c>
      <c r="L47" s="78" t="s">
        <v>211</v>
      </c>
      <c r="M47" s="228" t="s">
        <v>149</v>
      </c>
    </row>
    <row r="48" spans="1:14" x14ac:dyDescent="0.25">
      <c r="A48" t="s">
        <v>8</v>
      </c>
      <c r="B48" t="s">
        <v>1740</v>
      </c>
      <c r="C48" t="s">
        <v>1741</v>
      </c>
      <c r="D48" t="s">
        <v>1742</v>
      </c>
      <c r="E48" t="s">
        <v>1743</v>
      </c>
      <c r="F48" s="8">
        <v>0</v>
      </c>
      <c r="G48" s="8">
        <v>1</v>
      </c>
      <c r="H48" s="8">
        <v>0.01</v>
      </c>
      <c r="I48" s="143" t="s">
        <v>1744</v>
      </c>
      <c r="J48" s="88" t="s">
        <v>1745</v>
      </c>
      <c r="K48" s="88"/>
      <c r="L48" s="78"/>
      <c r="M48" s="228"/>
    </row>
    <row r="49" spans="1:14" x14ac:dyDescent="0.25">
      <c r="A49" t="s">
        <v>8</v>
      </c>
      <c r="B49" t="s">
        <v>2584</v>
      </c>
      <c r="C49" t="s">
        <v>2586</v>
      </c>
      <c r="D49" t="s">
        <v>1795</v>
      </c>
      <c r="E49" t="s">
        <v>2587</v>
      </c>
      <c r="F49" s="217">
        <v>-100</v>
      </c>
      <c r="G49">
        <v>100</v>
      </c>
      <c r="H49">
        <v>5</v>
      </c>
      <c r="I49" s="88" t="s">
        <v>1831</v>
      </c>
      <c r="J49" s="88" t="s">
        <v>2617</v>
      </c>
      <c r="K49" s="88"/>
      <c r="L49" s="78"/>
      <c r="M49" s="228"/>
    </row>
    <row r="50" spans="1:14" x14ac:dyDescent="0.25">
      <c r="A50" t="s">
        <v>8</v>
      </c>
      <c r="B50" t="s">
        <v>1796</v>
      </c>
      <c r="C50" t="s">
        <v>1794</v>
      </c>
      <c r="D50" t="s">
        <v>1795</v>
      </c>
      <c r="E50" t="s">
        <v>1799</v>
      </c>
      <c r="F50" s="217">
        <v>-100</v>
      </c>
      <c r="G50">
        <v>100</v>
      </c>
      <c r="H50">
        <v>5</v>
      </c>
      <c r="I50" t="s">
        <v>1802</v>
      </c>
      <c r="J50" s="88" t="s">
        <v>1952</v>
      </c>
      <c r="K50" s="88"/>
      <c r="L50" s="88"/>
      <c r="M50" s="228"/>
    </row>
    <row r="51" spans="1:14" x14ac:dyDescent="0.25">
      <c r="A51" t="s">
        <v>8</v>
      </c>
      <c r="B51" t="s">
        <v>1797</v>
      </c>
      <c r="C51" t="s">
        <v>1798</v>
      </c>
      <c r="D51" t="s">
        <v>1795</v>
      </c>
      <c r="E51" t="s">
        <v>1800</v>
      </c>
      <c r="F51" s="106">
        <v>-1</v>
      </c>
      <c r="G51" s="8">
        <v>1</v>
      </c>
      <c r="H51" s="8">
        <v>0.01</v>
      </c>
      <c r="I51" s="143" t="s">
        <v>1801</v>
      </c>
      <c r="J51" s="88" t="s">
        <v>2623</v>
      </c>
      <c r="K51" s="88"/>
      <c r="L51" s="78"/>
      <c r="M51" s="228"/>
    </row>
    <row r="52" spans="1:14" x14ac:dyDescent="0.25">
      <c r="A52" t="s">
        <v>8</v>
      </c>
      <c r="B52" t="s">
        <v>1803</v>
      </c>
      <c r="C52" t="s">
        <v>1804</v>
      </c>
      <c r="D52" t="s">
        <v>1803</v>
      </c>
      <c r="E52" t="s">
        <v>1805</v>
      </c>
      <c r="F52">
        <v>-100</v>
      </c>
      <c r="G52">
        <v>100</v>
      </c>
      <c r="H52">
        <v>5</v>
      </c>
      <c r="I52" s="143" t="s">
        <v>1806</v>
      </c>
      <c r="J52" s="88" t="s">
        <v>2597</v>
      </c>
      <c r="K52" s="88"/>
      <c r="L52" s="78"/>
      <c r="M52" s="228"/>
    </row>
    <row r="53" spans="1:14" x14ac:dyDescent="0.25">
      <c r="A53" t="s">
        <v>9</v>
      </c>
      <c r="B53" t="s">
        <v>1446</v>
      </c>
      <c r="C53" t="s">
        <v>1411</v>
      </c>
      <c r="D53" t="s">
        <v>1446</v>
      </c>
      <c r="E53" t="s">
        <v>1412</v>
      </c>
      <c r="F53" s="223">
        <v>0</v>
      </c>
      <c r="G53" s="223">
        <v>0.5</v>
      </c>
      <c r="H53" s="223">
        <v>0.01</v>
      </c>
      <c r="I53" s="78" t="s">
        <v>1410</v>
      </c>
      <c r="J53" s="88" t="s">
        <v>1447</v>
      </c>
    </row>
    <row r="54" spans="1:14" x14ac:dyDescent="0.25">
      <c r="A54" t="s">
        <v>9</v>
      </c>
      <c r="B54" t="s">
        <v>26</v>
      </c>
      <c r="C54" t="s">
        <v>1260</v>
      </c>
      <c r="D54" t="s">
        <v>1261</v>
      </c>
      <c r="E54" t="s">
        <v>1259</v>
      </c>
      <c r="F54" s="8">
        <v>0</v>
      </c>
      <c r="G54" s="8">
        <v>1</v>
      </c>
      <c r="H54" s="8">
        <v>0.01</v>
      </c>
      <c r="I54" s="88" t="s">
        <v>1053</v>
      </c>
      <c r="J54" s="88" t="s">
        <v>2624</v>
      </c>
      <c r="K54" s="88" t="s">
        <v>237</v>
      </c>
      <c r="L54" s="78" t="s">
        <v>238</v>
      </c>
    </row>
    <row r="55" spans="1:14" s="112" customFormat="1" x14ac:dyDescent="0.25">
      <c r="A55" s="112" t="s">
        <v>9</v>
      </c>
      <c r="B55" s="112" t="s">
        <v>1946</v>
      </c>
      <c r="C55" s="112" t="s">
        <v>1945</v>
      </c>
      <c r="D55" s="112" t="s">
        <v>1261</v>
      </c>
      <c r="E55" s="112" t="s">
        <v>1947</v>
      </c>
      <c r="F55" s="112">
        <v>0</v>
      </c>
      <c r="G55" s="112">
        <v>1</v>
      </c>
      <c r="H55" s="112">
        <v>1</v>
      </c>
      <c r="I55" s="237" t="s">
        <v>29</v>
      </c>
      <c r="J55" s="237" t="s">
        <v>2618</v>
      </c>
      <c r="K55" s="237" t="s">
        <v>237</v>
      </c>
      <c r="L55" s="242" t="s">
        <v>238</v>
      </c>
      <c r="M55" s="238"/>
    </row>
    <row r="56" spans="1:14" x14ac:dyDescent="0.25">
      <c r="A56" t="s">
        <v>9</v>
      </c>
      <c r="B56" t="s">
        <v>20</v>
      </c>
      <c r="C56" t="s">
        <v>1008</v>
      </c>
      <c r="D56" t="s">
        <v>20</v>
      </c>
      <c r="E56" t="s">
        <v>1009</v>
      </c>
      <c r="F56" s="8">
        <v>0</v>
      </c>
      <c r="G56" s="8">
        <v>1</v>
      </c>
      <c r="H56" s="8">
        <v>0.01</v>
      </c>
      <c r="I56" s="88" t="s">
        <v>33</v>
      </c>
      <c r="J56" s="88" t="s">
        <v>633</v>
      </c>
      <c r="K56" s="88" t="s">
        <v>212</v>
      </c>
      <c r="L56" s="78" t="s">
        <v>213</v>
      </c>
      <c r="M56" s="228" t="s">
        <v>634</v>
      </c>
    </row>
    <row r="57" spans="1:14" x14ac:dyDescent="0.25">
      <c r="A57" t="s">
        <v>9</v>
      </c>
      <c r="B57" t="s">
        <v>24</v>
      </c>
      <c r="C57" t="s">
        <v>280</v>
      </c>
      <c r="D57" t="s">
        <v>24</v>
      </c>
      <c r="E57" t="s">
        <v>525</v>
      </c>
      <c r="F57" s="8">
        <v>0</v>
      </c>
      <c r="G57" s="8">
        <v>1</v>
      </c>
      <c r="H57" s="8">
        <v>0.01</v>
      </c>
      <c r="I57" s="88" t="s">
        <v>33</v>
      </c>
      <c r="J57" s="88" t="s">
        <v>547</v>
      </c>
      <c r="K57" s="88" t="s">
        <v>214</v>
      </c>
      <c r="L57" s="78" t="s">
        <v>215</v>
      </c>
      <c r="M57" s="228" t="s">
        <v>150</v>
      </c>
    </row>
    <row r="58" spans="1:14" x14ac:dyDescent="0.25">
      <c r="A58" t="s">
        <v>9</v>
      </c>
      <c r="B58" t="s">
        <v>22</v>
      </c>
      <c r="C58" t="s">
        <v>58</v>
      </c>
      <c r="D58" t="s">
        <v>22</v>
      </c>
      <c r="E58" t="s">
        <v>524</v>
      </c>
      <c r="F58" s="8">
        <v>0</v>
      </c>
      <c r="G58" s="8">
        <v>1</v>
      </c>
      <c r="H58" s="8">
        <v>0.01</v>
      </c>
      <c r="I58" s="88" t="s">
        <v>33</v>
      </c>
      <c r="J58" s="88" t="s">
        <v>548</v>
      </c>
      <c r="K58" s="88" t="s">
        <v>216</v>
      </c>
      <c r="L58" s="78" t="s">
        <v>217</v>
      </c>
      <c r="M58" s="228" t="s">
        <v>150</v>
      </c>
    </row>
    <row r="59" spans="1:14" x14ac:dyDescent="0.25">
      <c r="A59" t="s">
        <v>9</v>
      </c>
      <c r="B59" t="s">
        <v>101</v>
      </c>
      <c r="C59" t="s">
        <v>281</v>
      </c>
      <c r="D59" t="s">
        <v>101</v>
      </c>
      <c r="E59" t="s">
        <v>523</v>
      </c>
      <c r="F59" s="8">
        <v>0</v>
      </c>
      <c r="G59" s="8">
        <v>0.3</v>
      </c>
      <c r="H59" s="8">
        <v>0.01</v>
      </c>
      <c r="I59" s="88" t="s">
        <v>30</v>
      </c>
      <c r="J59" s="88" t="s">
        <v>1265</v>
      </c>
      <c r="K59" s="88" t="s">
        <v>218</v>
      </c>
      <c r="L59" s="78" t="s">
        <v>219</v>
      </c>
      <c r="M59" s="233" t="s">
        <v>502</v>
      </c>
      <c r="N59" s="78" t="s">
        <v>502</v>
      </c>
    </row>
    <row r="60" spans="1:14" x14ac:dyDescent="0.25">
      <c r="A60" t="s">
        <v>9</v>
      </c>
      <c r="B60" t="s">
        <v>23</v>
      </c>
      <c r="C60" t="s">
        <v>282</v>
      </c>
      <c r="D60" t="s">
        <v>23</v>
      </c>
      <c r="E60" t="s">
        <v>522</v>
      </c>
      <c r="F60" s="8">
        <v>0</v>
      </c>
      <c r="G60" s="8">
        <v>1</v>
      </c>
      <c r="H60" s="8">
        <v>0.01</v>
      </c>
      <c r="I60" s="88" t="s">
        <v>33</v>
      </c>
      <c r="J60" s="88" t="s">
        <v>549</v>
      </c>
      <c r="K60" s="88" t="s">
        <v>220</v>
      </c>
      <c r="L60" s="78" t="s">
        <v>221</v>
      </c>
      <c r="M60" s="228" t="s">
        <v>150</v>
      </c>
    </row>
    <row r="61" spans="1:14" x14ac:dyDescent="0.25">
      <c r="A61" t="s">
        <v>9</v>
      </c>
      <c r="B61" t="s">
        <v>1703</v>
      </c>
      <c r="C61" t="s">
        <v>1705</v>
      </c>
      <c r="D61" t="s">
        <v>1703</v>
      </c>
      <c r="E61" t="s">
        <v>1707</v>
      </c>
      <c r="F61" s="106">
        <v>0</v>
      </c>
      <c r="G61" s="106">
        <v>1</v>
      </c>
      <c r="H61" s="8">
        <v>0.01</v>
      </c>
      <c r="I61" s="88" t="s">
        <v>654</v>
      </c>
      <c r="J61" s="88" t="s">
        <v>1710</v>
      </c>
      <c r="K61" s="88" t="s">
        <v>222</v>
      </c>
      <c r="L61" s="78" t="s">
        <v>942</v>
      </c>
      <c r="M61" s="228"/>
    </row>
    <row r="62" spans="1:14" x14ac:dyDescent="0.25">
      <c r="A62" s="143" t="s">
        <v>9</v>
      </c>
      <c r="B62" s="143" t="s">
        <v>1013</v>
      </c>
      <c r="C62" t="s">
        <v>1016</v>
      </c>
      <c r="D62" s="143" t="s">
        <v>1020</v>
      </c>
      <c r="E62" s="143" t="s">
        <v>1021</v>
      </c>
      <c r="F62" s="223">
        <v>0</v>
      </c>
      <c r="G62" s="223">
        <v>1</v>
      </c>
      <c r="H62" s="223">
        <v>0.01</v>
      </c>
      <c r="I62" s="78" t="s">
        <v>33</v>
      </c>
      <c r="J62" s="78" t="s">
        <v>1840</v>
      </c>
      <c r="K62" s="78" t="s">
        <v>504</v>
      </c>
      <c r="L62" s="78" t="s">
        <v>505</v>
      </c>
      <c r="M62" s="233" t="s">
        <v>150</v>
      </c>
    </row>
    <row r="63" spans="1:14" x14ac:dyDescent="0.25">
      <c r="A63" s="143" t="s">
        <v>9</v>
      </c>
      <c r="B63" s="143" t="s">
        <v>1014</v>
      </c>
      <c r="C63" t="s">
        <v>1017</v>
      </c>
      <c r="D63" s="143" t="s">
        <v>1020</v>
      </c>
      <c r="E63" s="143" t="s">
        <v>1022</v>
      </c>
      <c r="F63" s="223">
        <v>0</v>
      </c>
      <c r="G63" s="223">
        <v>1</v>
      </c>
      <c r="H63" s="223">
        <v>0.01</v>
      </c>
      <c r="I63" s="78" t="s">
        <v>33</v>
      </c>
      <c r="J63" s="78" t="s">
        <v>1841</v>
      </c>
      <c r="K63" s="78" t="s">
        <v>504</v>
      </c>
      <c r="L63" s="78" t="s">
        <v>505</v>
      </c>
      <c r="M63" s="233"/>
    </row>
    <row r="64" spans="1:14" x14ac:dyDescent="0.25">
      <c r="A64" s="143" t="s">
        <v>9</v>
      </c>
      <c r="B64" s="143" t="s">
        <v>1015</v>
      </c>
      <c r="C64" t="s">
        <v>1018</v>
      </c>
      <c r="D64" s="143" t="s">
        <v>1020</v>
      </c>
      <c r="E64" s="143" t="s">
        <v>1023</v>
      </c>
      <c r="F64" s="223">
        <v>0</v>
      </c>
      <c r="G64" s="223">
        <v>1</v>
      </c>
      <c r="H64" s="223">
        <v>0.01</v>
      </c>
      <c r="I64" s="78" t="s">
        <v>33</v>
      </c>
      <c r="J64" s="78" t="s">
        <v>1842</v>
      </c>
      <c r="K64" s="78" t="s">
        <v>504</v>
      </c>
      <c r="L64" s="78" t="s">
        <v>505</v>
      </c>
      <c r="M64" s="233"/>
    </row>
    <row r="65" spans="1:14" x14ac:dyDescent="0.25">
      <c r="A65" s="143" t="s">
        <v>9</v>
      </c>
      <c r="B65" s="143" t="s">
        <v>1025</v>
      </c>
      <c r="C65" t="s">
        <v>1019</v>
      </c>
      <c r="D65" s="143" t="s">
        <v>1020</v>
      </c>
      <c r="E65" s="143" t="s">
        <v>1024</v>
      </c>
      <c r="F65" s="223">
        <v>0</v>
      </c>
      <c r="G65" s="223">
        <v>1</v>
      </c>
      <c r="H65" s="223">
        <v>0.01</v>
      </c>
      <c r="I65" s="78" t="s">
        <v>33</v>
      </c>
      <c r="J65" s="78" t="s">
        <v>1843</v>
      </c>
      <c r="K65" s="78" t="s">
        <v>504</v>
      </c>
      <c r="L65" s="78" t="s">
        <v>505</v>
      </c>
      <c r="M65" s="233"/>
    </row>
    <row r="66" spans="1:14" s="112" customFormat="1" x14ac:dyDescent="0.25">
      <c r="A66" s="112" t="s">
        <v>9</v>
      </c>
      <c r="B66" s="112" t="s">
        <v>1902</v>
      </c>
      <c r="C66" s="112" t="s">
        <v>1923</v>
      </c>
      <c r="D66" s="112" t="s">
        <v>1902</v>
      </c>
      <c r="E66" s="236" t="s">
        <v>1903</v>
      </c>
      <c r="F66" s="249">
        <v>0</v>
      </c>
      <c r="G66" s="249">
        <v>1</v>
      </c>
      <c r="H66" s="249">
        <v>0.01</v>
      </c>
      <c r="I66" s="242" t="s">
        <v>33</v>
      </c>
      <c r="J66" s="242" t="s">
        <v>1904</v>
      </c>
      <c r="K66" s="242"/>
      <c r="L66" s="242"/>
      <c r="M66" s="250"/>
    </row>
    <row r="67" spans="1:14" x14ac:dyDescent="0.25">
      <c r="A67" t="s">
        <v>9</v>
      </c>
      <c r="B67" t="s">
        <v>1704</v>
      </c>
      <c r="C67" t="s">
        <v>1706</v>
      </c>
      <c r="D67" t="s">
        <v>1704</v>
      </c>
      <c r="E67" t="s">
        <v>1708</v>
      </c>
      <c r="F67" s="106">
        <v>0</v>
      </c>
      <c r="G67" s="106">
        <v>1</v>
      </c>
      <c r="H67" s="8">
        <v>0.01</v>
      </c>
      <c r="I67" s="88" t="s">
        <v>654</v>
      </c>
      <c r="J67" s="88" t="s">
        <v>1709</v>
      </c>
      <c r="K67" s="88" t="s">
        <v>222</v>
      </c>
      <c r="L67" s="78" t="s">
        <v>942</v>
      </c>
      <c r="M67" s="228"/>
    </row>
    <row r="68" spans="1:14" x14ac:dyDescent="0.25">
      <c r="A68" t="s">
        <v>9</v>
      </c>
      <c r="B68" t="s">
        <v>679</v>
      </c>
      <c r="C68" t="s">
        <v>678</v>
      </c>
      <c r="D68" t="s">
        <v>679</v>
      </c>
      <c r="E68" t="s">
        <v>681</v>
      </c>
      <c r="F68" s="8">
        <v>0</v>
      </c>
      <c r="G68" s="8">
        <v>1</v>
      </c>
      <c r="H68" s="8">
        <v>0.01</v>
      </c>
      <c r="I68" s="88" t="s">
        <v>682</v>
      </c>
      <c r="J68" s="88" t="s">
        <v>1422</v>
      </c>
      <c r="K68" s="88"/>
      <c r="L68" s="78" t="s">
        <v>937</v>
      </c>
      <c r="M68" s="228" t="s">
        <v>1425</v>
      </c>
    </row>
    <row r="69" spans="1:14" x14ac:dyDescent="0.25">
      <c r="A69" t="s">
        <v>9</v>
      </c>
      <c r="B69" t="s">
        <v>21</v>
      </c>
      <c r="C69" t="s">
        <v>283</v>
      </c>
      <c r="D69" s="15" t="s">
        <v>346</v>
      </c>
      <c r="E69" t="s">
        <v>521</v>
      </c>
      <c r="F69" s="8">
        <v>0</v>
      </c>
      <c r="G69" s="8">
        <v>1</v>
      </c>
      <c r="H69" s="8">
        <v>0.01</v>
      </c>
      <c r="I69" s="88" t="s">
        <v>33</v>
      </c>
      <c r="J69" s="88" t="s">
        <v>2593</v>
      </c>
      <c r="K69" s="88" t="s">
        <v>223</v>
      </c>
      <c r="L69" s="78" t="s">
        <v>224</v>
      </c>
      <c r="M69" s="228"/>
    </row>
    <row r="70" spans="1:14" x14ac:dyDescent="0.25">
      <c r="A70" t="s">
        <v>9</v>
      </c>
      <c r="B70" t="s">
        <v>19</v>
      </c>
      <c r="C70" t="s">
        <v>284</v>
      </c>
      <c r="D70" s="15" t="s">
        <v>346</v>
      </c>
      <c r="E70" t="s">
        <v>520</v>
      </c>
      <c r="F70" s="8">
        <v>0</v>
      </c>
      <c r="G70" s="8">
        <v>1</v>
      </c>
      <c r="H70" s="8">
        <v>0.01</v>
      </c>
      <c r="I70" s="88" t="s">
        <v>33</v>
      </c>
      <c r="J70" s="88" t="s">
        <v>1839</v>
      </c>
      <c r="K70" s="88" t="s">
        <v>225</v>
      </c>
      <c r="L70" s="78" t="s">
        <v>226</v>
      </c>
      <c r="M70" s="228"/>
    </row>
    <row r="71" spans="1:14" x14ac:dyDescent="0.25">
      <c r="A71" t="s">
        <v>9</v>
      </c>
      <c r="B71" t="s">
        <v>1454</v>
      </c>
      <c r="C71" t="s">
        <v>1455</v>
      </c>
      <c r="D71" t="s">
        <v>1454</v>
      </c>
      <c r="E71" t="s">
        <v>1456</v>
      </c>
      <c r="F71" s="8">
        <v>0</v>
      </c>
      <c r="G71" s="8">
        <v>1</v>
      </c>
      <c r="H71" s="8">
        <v>0.01</v>
      </c>
      <c r="I71" s="88" t="s">
        <v>33</v>
      </c>
      <c r="J71" s="88" t="s">
        <v>1844</v>
      </c>
      <c r="K71" s="88"/>
      <c r="L71" s="78"/>
      <c r="M71" s="228"/>
    </row>
    <row r="72" spans="1:14" s="112" customFormat="1" x14ac:dyDescent="0.25">
      <c r="A72" s="112" t="s">
        <v>9</v>
      </c>
      <c r="B72" s="112" t="s">
        <v>2580</v>
      </c>
      <c r="C72" s="112" t="s">
        <v>1939</v>
      </c>
      <c r="D72" s="112" t="s">
        <v>2581</v>
      </c>
      <c r="E72" s="112" t="s">
        <v>2582</v>
      </c>
      <c r="F72" s="251">
        <v>0</v>
      </c>
      <c r="G72" s="251">
        <v>1</v>
      </c>
      <c r="H72" s="251">
        <v>1</v>
      </c>
      <c r="I72" s="237" t="s">
        <v>29</v>
      </c>
      <c r="J72" s="237" t="s">
        <v>2616</v>
      </c>
      <c r="K72" s="237"/>
      <c r="L72" s="242"/>
      <c r="M72" s="252"/>
    </row>
    <row r="73" spans="1:14" x14ac:dyDescent="0.25">
      <c r="A73" t="s">
        <v>9</v>
      </c>
      <c r="B73" t="s">
        <v>731</v>
      </c>
      <c r="C73" t="s">
        <v>732</v>
      </c>
      <c r="D73" t="s">
        <v>732</v>
      </c>
      <c r="E73" t="s">
        <v>733</v>
      </c>
      <c r="F73" s="8">
        <v>0</v>
      </c>
      <c r="G73" s="8">
        <v>1</v>
      </c>
      <c r="H73" s="8">
        <v>0.01</v>
      </c>
      <c r="I73" s="88" t="s">
        <v>734</v>
      </c>
      <c r="J73" s="232" t="str">
        <f>_xlfn.XLOOKUP($C73,'State Policy Descriptions'!$C:$C,'State Policy Descriptions'!$L:$L,0,1,1)</f>
        <v xml:space="preserve">**Description:**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 // **Guidance for setting values:** // 
**Hard coal**: The model assumes the state has no hard coal production. //**Crude oil:**: The model assumes the state has no crude oil production. //**Heavy fuel oil:** The model assumes that exports represent 259.46% of the state's production.//**Jet fuel or kerosene:** The model assumes that exports represent 103.49% of the state's production.//**LPG propane or butane:** The model assumes that exports represent 101.15% of the state's production.//**Natural gas:** The model assumes the state has no natural gas production. //**Petroleum diesel:** The model assumes that exports represent 107.9% of the state's production.//**Petroleum gasoline:** The model assumes the state has no petroleum gasoline production. </v>
      </c>
      <c r="K73" s="88"/>
      <c r="L73" s="78" t="s">
        <v>938</v>
      </c>
      <c r="M73" s="228" t="s">
        <v>150</v>
      </c>
    </row>
    <row r="74" spans="1:14" x14ac:dyDescent="0.25">
      <c r="A74" t="s">
        <v>132</v>
      </c>
      <c r="B74" t="s">
        <v>134</v>
      </c>
      <c r="C74" t="s">
        <v>428</v>
      </c>
      <c r="D74" t="s">
        <v>134</v>
      </c>
      <c r="E74" t="s">
        <v>519</v>
      </c>
      <c r="F74" s="8">
        <v>0</v>
      </c>
      <c r="G74" s="8">
        <v>1</v>
      </c>
      <c r="H74" s="8">
        <v>0.01</v>
      </c>
      <c r="I74" s="88" t="s">
        <v>33</v>
      </c>
      <c r="J74" s="232" t="str">
        <f>_xlfn.XLOOKUP($C74,'State Policy Descriptions'!$C:$C,'State Policy Descriptions'!$L:$L,0,1,1)</f>
        <v>**Description:** This policy increases the sequestration of CO2 by planting forests.  Planted forests are assumed to be managed with best practices and are not used for timber harvesting. // **Guidance for setting values:** If this policy is fully implemented, the afforestation/reforestation rate reaches 7 thousand acres per year in 2050.</v>
      </c>
      <c r="K74" s="88" t="s">
        <v>227</v>
      </c>
      <c r="L74" s="78" t="s">
        <v>228</v>
      </c>
      <c r="M74" s="228" t="s">
        <v>150</v>
      </c>
      <c r="N74" s="88" t="s">
        <v>183</v>
      </c>
    </row>
    <row r="75" spans="1:14" x14ac:dyDescent="0.25">
      <c r="A75" t="s">
        <v>132</v>
      </c>
      <c r="B75" t="s">
        <v>256</v>
      </c>
      <c r="C75" t="s">
        <v>435</v>
      </c>
      <c r="D75" t="s">
        <v>256</v>
      </c>
      <c r="E75" t="s">
        <v>518</v>
      </c>
      <c r="F75" s="8">
        <v>0</v>
      </c>
      <c r="G75" s="8">
        <v>1</v>
      </c>
      <c r="H75" s="8">
        <v>0.01</v>
      </c>
      <c r="I75" s="88" t="s">
        <v>33</v>
      </c>
      <c r="J75" s="88" t="s">
        <v>1490</v>
      </c>
      <c r="K75" s="88" t="s">
        <v>310</v>
      </c>
      <c r="L75" s="78" t="s">
        <v>311</v>
      </c>
      <c r="M75" s="228"/>
      <c r="N75" s="88"/>
    </row>
    <row r="76" spans="1:14" x14ac:dyDescent="0.25">
      <c r="A76" t="s">
        <v>132</v>
      </c>
      <c r="B76" t="s">
        <v>1588</v>
      </c>
      <c r="C76" t="s">
        <v>432</v>
      </c>
      <c r="D76" t="s">
        <v>1588</v>
      </c>
      <c r="E76" t="s">
        <v>517</v>
      </c>
      <c r="F76" s="8">
        <v>0</v>
      </c>
      <c r="G76" s="8">
        <v>1</v>
      </c>
      <c r="H76" s="8">
        <v>0.01</v>
      </c>
      <c r="I76" s="88" t="s">
        <v>33</v>
      </c>
      <c r="J76" s="88" t="s">
        <v>1589</v>
      </c>
      <c r="K76" s="88"/>
      <c r="L76" s="78" t="s">
        <v>943</v>
      </c>
      <c r="M76" s="228" t="s">
        <v>1590</v>
      </c>
      <c r="N76" s="88"/>
    </row>
    <row r="77" spans="1:14" x14ac:dyDescent="0.25">
      <c r="A77" t="s">
        <v>132</v>
      </c>
      <c r="B77" t="s">
        <v>184</v>
      </c>
      <c r="C77" t="s">
        <v>429</v>
      </c>
      <c r="D77" t="s">
        <v>184</v>
      </c>
      <c r="E77" t="s">
        <v>516</v>
      </c>
      <c r="F77" s="8">
        <v>0</v>
      </c>
      <c r="G77" s="8">
        <v>1</v>
      </c>
      <c r="H77" s="8">
        <v>0.01</v>
      </c>
      <c r="I77" s="88" t="s">
        <v>33</v>
      </c>
      <c r="J77" s="88" t="s">
        <v>550</v>
      </c>
      <c r="K77" s="88" t="s">
        <v>229</v>
      </c>
      <c r="L77" s="78" t="s">
        <v>230</v>
      </c>
      <c r="M77" s="228" t="s">
        <v>150</v>
      </c>
      <c r="N77" s="88"/>
    </row>
    <row r="78" spans="1:14" x14ac:dyDescent="0.25">
      <c r="A78" t="s">
        <v>132</v>
      </c>
      <c r="B78" t="s">
        <v>1010</v>
      </c>
      <c r="C78" t="s">
        <v>1011</v>
      </c>
      <c r="D78" t="s">
        <v>1010</v>
      </c>
      <c r="E78" t="s">
        <v>1012</v>
      </c>
      <c r="F78" s="8">
        <v>0</v>
      </c>
      <c r="G78" s="8">
        <v>1</v>
      </c>
      <c r="H78" s="8">
        <v>0.01</v>
      </c>
      <c r="I78" s="88" t="s">
        <v>33</v>
      </c>
      <c r="J78" s="88" t="s">
        <v>1865</v>
      </c>
      <c r="K78" s="88" t="s">
        <v>231</v>
      </c>
      <c r="L78" s="78" t="s">
        <v>232</v>
      </c>
      <c r="M78" s="228" t="s">
        <v>150</v>
      </c>
      <c r="N78" s="88"/>
    </row>
    <row r="79" spans="1:14" x14ac:dyDescent="0.25">
      <c r="A79" t="s">
        <v>132</v>
      </c>
      <c r="B79" t="s">
        <v>1591</v>
      </c>
      <c r="C79" t="s">
        <v>1535</v>
      </c>
      <c r="D79" t="s">
        <v>1591</v>
      </c>
      <c r="E79" t="s">
        <v>1536</v>
      </c>
      <c r="F79" s="8">
        <v>0</v>
      </c>
      <c r="G79" s="8">
        <v>1</v>
      </c>
      <c r="H79" s="8">
        <v>0.01</v>
      </c>
      <c r="I79" s="88" t="s">
        <v>33</v>
      </c>
      <c r="J79" s="88" t="s">
        <v>1592</v>
      </c>
      <c r="K79" s="88"/>
      <c r="L79" s="78"/>
      <c r="M79" s="228"/>
      <c r="N79" s="88"/>
    </row>
    <row r="80" spans="1:14" x14ac:dyDescent="0.25">
      <c r="A80" t="s">
        <v>132</v>
      </c>
      <c r="B80" t="s">
        <v>135</v>
      </c>
      <c r="C80" t="s">
        <v>430</v>
      </c>
      <c r="D80" t="s">
        <v>135</v>
      </c>
      <c r="E80" t="s">
        <v>515</v>
      </c>
      <c r="F80" s="8">
        <v>0</v>
      </c>
      <c r="G80" s="8">
        <v>1</v>
      </c>
      <c r="H80" s="8">
        <v>0.01</v>
      </c>
      <c r="I80" s="88" t="s">
        <v>33</v>
      </c>
      <c r="J80" s="88" t="s">
        <v>2629</v>
      </c>
      <c r="K80" s="88" t="s">
        <v>233</v>
      </c>
      <c r="L80" s="78" t="s">
        <v>234</v>
      </c>
      <c r="M80" s="228" t="s">
        <v>150</v>
      </c>
      <c r="N80" s="88"/>
    </row>
    <row r="81" spans="1:14" x14ac:dyDescent="0.25">
      <c r="A81" t="s">
        <v>132</v>
      </c>
      <c r="B81" t="s">
        <v>133</v>
      </c>
      <c r="C81" t="s">
        <v>1043</v>
      </c>
      <c r="D81" t="s">
        <v>133</v>
      </c>
      <c r="E81" t="s">
        <v>514</v>
      </c>
      <c r="F81" s="8">
        <v>0</v>
      </c>
      <c r="G81" s="8">
        <v>1</v>
      </c>
      <c r="H81" s="8">
        <v>0.01</v>
      </c>
      <c r="I81" s="88" t="s">
        <v>33</v>
      </c>
      <c r="J81" s="88" t="s">
        <v>1866</v>
      </c>
      <c r="K81" s="88" t="s">
        <v>235</v>
      </c>
      <c r="L81" s="78" t="s">
        <v>236</v>
      </c>
      <c r="M81" s="228" t="s">
        <v>150</v>
      </c>
      <c r="N81" s="88"/>
    </row>
    <row r="82" spans="1:14" x14ac:dyDescent="0.25">
      <c r="A82" t="s">
        <v>132</v>
      </c>
      <c r="B82" t="s">
        <v>1585</v>
      </c>
      <c r="C82" t="s">
        <v>431</v>
      </c>
      <c r="D82" t="s">
        <v>1585</v>
      </c>
      <c r="E82" t="s">
        <v>513</v>
      </c>
      <c r="F82" s="8">
        <v>0</v>
      </c>
      <c r="G82" s="8">
        <v>1</v>
      </c>
      <c r="H82" s="8">
        <v>0.01</v>
      </c>
      <c r="I82" s="88" t="s">
        <v>33</v>
      </c>
      <c r="J82" s="88" t="s">
        <v>1586</v>
      </c>
      <c r="K82" s="88"/>
      <c r="L82" s="78" t="s">
        <v>944</v>
      </c>
      <c r="M82" s="228" t="s">
        <v>1587</v>
      </c>
      <c r="N82" s="88"/>
    </row>
    <row r="83" spans="1:14" x14ac:dyDescent="0.25">
      <c r="A83" t="s">
        <v>132</v>
      </c>
      <c r="B83" t="s">
        <v>683</v>
      </c>
      <c r="C83" t="s">
        <v>684</v>
      </c>
      <c r="D83" t="s">
        <v>683</v>
      </c>
      <c r="E83" t="s">
        <v>685</v>
      </c>
      <c r="F83" s="8">
        <v>0</v>
      </c>
      <c r="G83" s="8">
        <v>1</v>
      </c>
      <c r="H83" s="8">
        <v>0.01</v>
      </c>
      <c r="I83" s="88" t="s">
        <v>686</v>
      </c>
      <c r="J83" s="88" t="s">
        <v>1457</v>
      </c>
      <c r="K83" s="88"/>
      <c r="L83" s="78" t="s">
        <v>939</v>
      </c>
      <c r="M83" s="102" t="s">
        <v>687</v>
      </c>
      <c r="N83" s="88"/>
    </row>
    <row r="84" spans="1:14" x14ac:dyDescent="0.25">
      <c r="A84" s="143" t="s">
        <v>720</v>
      </c>
      <c r="B84" s="143" t="s">
        <v>723</v>
      </c>
      <c r="C84" t="s">
        <v>285</v>
      </c>
      <c r="D84" s="143" t="s">
        <v>722</v>
      </c>
      <c r="E84" t="s">
        <v>512</v>
      </c>
      <c r="F84" s="223">
        <v>0</v>
      </c>
      <c r="G84" s="223">
        <v>1</v>
      </c>
      <c r="H84" s="223">
        <v>0.01</v>
      </c>
      <c r="I84" s="78" t="s">
        <v>57</v>
      </c>
      <c r="J84" s="78" t="s">
        <v>551</v>
      </c>
      <c r="K84" s="78" t="s">
        <v>241</v>
      </c>
      <c r="L84" s="78" t="s">
        <v>242</v>
      </c>
      <c r="M84" s="228" t="s">
        <v>150</v>
      </c>
      <c r="N84" s="78"/>
    </row>
    <row r="85" spans="1:14" x14ac:dyDescent="0.25">
      <c r="A85" s="143" t="s">
        <v>720</v>
      </c>
      <c r="B85" s="143" t="s">
        <v>1890</v>
      </c>
      <c r="C85" t="s">
        <v>979</v>
      </c>
      <c r="D85" s="143" t="s">
        <v>347</v>
      </c>
      <c r="E85" t="s">
        <v>977</v>
      </c>
      <c r="F85" s="223">
        <v>0</v>
      </c>
      <c r="G85" s="223">
        <v>1</v>
      </c>
      <c r="H85" s="223">
        <v>0.01</v>
      </c>
      <c r="I85" s="88" t="s">
        <v>978</v>
      </c>
      <c r="J85" s="78" t="s">
        <v>1845</v>
      </c>
      <c r="K85" s="78" t="s">
        <v>340</v>
      </c>
      <c r="L85" s="78" t="s">
        <v>940</v>
      </c>
      <c r="M85" s="228" t="s">
        <v>150</v>
      </c>
      <c r="N85" s="78"/>
    </row>
    <row r="86" spans="1:14" x14ac:dyDescent="0.25">
      <c r="A86" s="143" t="s">
        <v>720</v>
      </c>
      <c r="B86" s="143" t="s">
        <v>1943</v>
      </c>
      <c r="C86" t="s">
        <v>721</v>
      </c>
      <c r="D86" s="143" t="s">
        <v>1943</v>
      </c>
      <c r="E86" t="s">
        <v>724</v>
      </c>
      <c r="F86" s="223">
        <v>0</v>
      </c>
      <c r="G86" s="223">
        <v>1</v>
      </c>
      <c r="H86" s="223">
        <v>0.01</v>
      </c>
      <c r="I86" s="88" t="s">
        <v>725</v>
      </c>
      <c r="J86" s="78" t="s">
        <v>2643</v>
      </c>
      <c r="K86" s="78"/>
      <c r="L86" s="78" t="s">
        <v>941</v>
      </c>
      <c r="M86" s="228"/>
      <c r="N86" s="78"/>
    </row>
    <row r="87" spans="1:14" s="112" customFormat="1" x14ac:dyDescent="0.25">
      <c r="A87" s="236" t="s">
        <v>720</v>
      </c>
      <c r="B87" s="112" t="s">
        <v>1944</v>
      </c>
      <c r="C87" s="112" t="s">
        <v>1940</v>
      </c>
      <c r="D87" s="112" t="s">
        <v>1941</v>
      </c>
      <c r="E87" s="112" t="s">
        <v>1942</v>
      </c>
      <c r="F87" s="112">
        <v>0</v>
      </c>
      <c r="G87" s="112">
        <v>1</v>
      </c>
      <c r="H87" s="112">
        <v>1</v>
      </c>
      <c r="I87" s="237" t="s">
        <v>29</v>
      </c>
      <c r="J87" s="242" t="s">
        <v>2644</v>
      </c>
      <c r="K87" s="242"/>
      <c r="L87" s="242" t="s">
        <v>941</v>
      </c>
      <c r="M87" s="252"/>
      <c r="N87" s="242"/>
    </row>
    <row r="88" spans="1:14" x14ac:dyDescent="0.25">
      <c r="A88" t="s">
        <v>10</v>
      </c>
      <c r="B88" t="s">
        <v>1359</v>
      </c>
      <c r="C88" t="s">
        <v>655</v>
      </c>
      <c r="D88" t="s">
        <v>1359</v>
      </c>
      <c r="E88" t="s">
        <v>511</v>
      </c>
      <c r="F88">
        <v>0</v>
      </c>
      <c r="G88">
        <v>300</v>
      </c>
      <c r="H88">
        <v>5</v>
      </c>
      <c r="I88" s="58" t="str">
        <f>UnitControlCenter!$B$50</f>
        <v>$/metric ton CO2e</v>
      </c>
      <c r="J88" s="88" t="s">
        <v>1838</v>
      </c>
      <c r="K88" s="88" t="s">
        <v>239</v>
      </c>
      <c r="L88" s="78" t="s">
        <v>240</v>
      </c>
      <c r="M88" s="233" t="s">
        <v>631</v>
      </c>
      <c r="N88" s="78" t="s">
        <v>395</v>
      </c>
    </row>
    <row r="89" spans="1:14" x14ac:dyDescent="0.25">
      <c r="A89" t="s">
        <v>10</v>
      </c>
      <c r="B89" t="s">
        <v>25</v>
      </c>
      <c r="C89" t="s">
        <v>138</v>
      </c>
      <c r="D89" t="s">
        <v>25</v>
      </c>
      <c r="E89" t="s">
        <v>510</v>
      </c>
      <c r="F89" s="223">
        <v>0</v>
      </c>
      <c r="G89" s="223">
        <v>1</v>
      </c>
      <c r="H89" s="223">
        <v>0.01</v>
      </c>
      <c r="I89" s="88" t="s">
        <v>140</v>
      </c>
      <c r="J89" s="88" t="s">
        <v>2635</v>
      </c>
      <c r="K89" s="78" t="s">
        <v>243</v>
      </c>
      <c r="L89" s="78" t="s">
        <v>244</v>
      </c>
      <c r="M89" s="228" t="s">
        <v>150</v>
      </c>
    </row>
    <row r="90" spans="1:14" x14ac:dyDescent="0.25">
      <c r="A90" s="143" t="s">
        <v>10</v>
      </c>
      <c r="B90" s="143" t="s">
        <v>688</v>
      </c>
      <c r="C90" t="s">
        <v>689</v>
      </c>
      <c r="D90" s="58"/>
      <c r="E90" s="143" t="s">
        <v>690</v>
      </c>
      <c r="F90">
        <v>0</v>
      </c>
      <c r="G90">
        <v>1</v>
      </c>
      <c r="H90">
        <v>1</v>
      </c>
      <c r="I90" s="88" t="s">
        <v>29</v>
      </c>
      <c r="J90" s="88" t="s">
        <v>1520</v>
      </c>
      <c r="K90" s="88" t="s">
        <v>239</v>
      </c>
      <c r="L90" s="78" t="s">
        <v>240</v>
      </c>
    </row>
    <row r="91" spans="1:14" x14ac:dyDescent="0.25">
      <c r="A91" s="143" t="s">
        <v>10</v>
      </c>
      <c r="B91" s="143" t="s">
        <v>1213</v>
      </c>
      <c r="C91" t="s">
        <v>1561</v>
      </c>
      <c r="D91" s="58"/>
      <c r="E91" s="143" t="s">
        <v>1563</v>
      </c>
      <c r="F91">
        <v>0</v>
      </c>
      <c r="G91">
        <v>1</v>
      </c>
      <c r="H91">
        <v>1</v>
      </c>
      <c r="I91" s="88" t="s">
        <v>29</v>
      </c>
      <c r="J91" s="88" t="s">
        <v>2636</v>
      </c>
      <c r="K91" s="88" t="s">
        <v>239</v>
      </c>
      <c r="L91" s="78" t="s">
        <v>240</v>
      </c>
    </row>
    <row r="92" spans="1:14" x14ac:dyDescent="0.25">
      <c r="A92" s="143" t="s">
        <v>10</v>
      </c>
      <c r="B92" t="s">
        <v>1519</v>
      </c>
      <c r="C92" t="s">
        <v>1562</v>
      </c>
      <c r="D92" s="58"/>
      <c r="E92" s="58"/>
      <c r="F92">
        <v>0</v>
      </c>
      <c r="G92">
        <v>1</v>
      </c>
      <c r="H92">
        <v>1</v>
      </c>
      <c r="I92" s="88" t="s">
        <v>29</v>
      </c>
      <c r="J92" t="s">
        <v>2637</v>
      </c>
      <c r="K92" s="88" t="s">
        <v>239</v>
      </c>
      <c r="L92" s="78" t="s">
        <v>240</v>
      </c>
    </row>
    <row r="93" spans="1:14" x14ac:dyDescent="0.25">
      <c r="A93" s="143" t="s">
        <v>10</v>
      </c>
      <c r="B93" s="143" t="s">
        <v>954</v>
      </c>
      <c r="C93" t="s">
        <v>953</v>
      </c>
      <c r="D93" s="143" t="s">
        <v>954</v>
      </c>
      <c r="E93" t="s">
        <v>955</v>
      </c>
      <c r="F93">
        <v>0</v>
      </c>
      <c r="G93">
        <v>1</v>
      </c>
      <c r="H93">
        <v>1</v>
      </c>
      <c r="I93" s="88" t="s">
        <v>29</v>
      </c>
      <c r="J93" s="78"/>
    </row>
    <row r="94" spans="1:14" x14ac:dyDescent="0.25">
      <c r="A94" s="143" t="s">
        <v>10</v>
      </c>
      <c r="B94" s="143" t="s">
        <v>996</v>
      </c>
      <c r="C94" t="s">
        <v>996</v>
      </c>
      <c r="D94" s="143" t="s">
        <v>996</v>
      </c>
      <c r="E94" s="143" t="s">
        <v>997</v>
      </c>
      <c r="F94" s="223">
        <v>0</v>
      </c>
      <c r="G94" s="223">
        <v>1</v>
      </c>
      <c r="H94" s="223">
        <v>0.01</v>
      </c>
      <c r="I94" s="88" t="s">
        <v>998</v>
      </c>
      <c r="J94" s="88" t="s">
        <v>1423</v>
      </c>
      <c r="K94" s="78" t="s">
        <v>1148</v>
      </c>
    </row>
    <row r="95" spans="1:14" x14ac:dyDescent="0.25">
      <c r="A95" t="s">
        <v>10</v>
      </c>
      <c r="B95" t="s">
        <v>1466</v>
      </c>
      <c r="C95" t="s">
        <v>1465</v>
      </c>
      <c r="D95" t="s">
        <v>1466</v>
      </c>
      <c r="E95" t="s">
        <v>509</v>
      </c>
      <c r="F95" s="106">
        <v>-0.9</v>
      </c>
      <c r="G95" s="106">
        <v>0.9</v>
      </c>
      <c r="H95" s="223">
        <v>0.01</v>
      </c>
      <c r="I95" s="88" t="s">
        <v>141</v>
      </c>
      <c r="J95" s="88" t="s">
        <v>1467</v>
      </c>
      <c r="K95" s="78" t="s">
        <v>245</v>
      </c>
      <c r="L95" s="78" t="s">
        <v>246</v>
      </c>
      <c r="M95" s="233" t="s">
        <v>151</v>
      </c>
    </row>
    <row r="96" spans="1:14" s="112" customFormat="1" x14ac:dyDescent="0.25">
      <c r="A96" s="112" t="s">
        <v>10</v>
      </c>
      <c r="B96" s="112" t="s">
        <v>1846</v>
      </c>
      <c r="C96" s="112" t="s">
        <v>1849</v>
      </c>
      <c r="F96" s="112">
        <v>0</v>
      </c>
      <c r="G96" s="112">
        <v>1</v>
      </c>
      <c r="H96" s="112">
        <v>1</v>
      </c>
      <c r="I96" s="237" t="s">
        <v>29</v>
      </c>
      <c r="J96" s="237" t="s">
        <v>1852</v>
      </c>
      <c r="M96" s="238"/>
    </row>
    <row r="97" spans="1:13" s="112" customFormat="1" x14ac:dyDescent="0.25">
      <c r="A97" s="112" t="s">
        <v>10</v>
      </c>
      <c r="B97" s="112" t="s">
        <v>1847</v>
      </c>
      <c r="C97" s="112" t="s">
        <v>1850</v>
      </c>
      <c r="F97" s="112">
        <v>0</v>
      </c>
      <c r="G97" s="112">
        <v>1</v>
      </c>
      <c r="H97" s="112">
        <v>1</v>
      </c>
      <c r="I97" s="237" t="s">
        <v>29</v>
      </c>
      <c r="J97" s="237" t="s">
        <v>1853</v>
      </c>
      <c r="M97" s="238"/>
    </row>
    <row r="98" spans="1:13" s="112" customFormat="1" x14ac:dyDescent="0.25">
      <c r="A98" s="112" t="s">
        <v>10</v>
      </c>
      <c r="B98" s="112" t="s">
        <v>1848</v>
      </c>
      <c r="C98" s="112" t="s">
        <v>1851</v>
      </c>
      <c r="F98" s="112">
        <v>0</v>
      </c>
      <c r="G98" s="112">
        <v>1</v>
      </c>
      <c r="H98" s="112">
        <v>1</v>
      </c>
      <c r="I98" s="237" t="s">
        <v>29</v>
      </c>
      <c r="J98" s="237" t="s">
        <v>1854</v>
      </c>
      <c r="M98" s="238"/>
    </row>
    <row r="99" spans="1:13" x14ac:dyDescent="0.25">
      <c r="A99" t="s">
        <v>899</v>
      </c>
      <c r="B99" s="58" t="s">
        <v>312</v>
      </c>
      <c r="C99" t="s">
        <v>286</v>
      </c>
      <c r="D99" t="s">
        <v>348</v>
      </c>
      <c r="E99" t="s">
        <v>508</v>
      </c>
      <c r="F99" s="8">
        <v>0</v>
      </c>
      <c r="G99" s="8">
        <v>0.4</v>
      </c>
      <c r="H99" s="106">
        <v>0.01</v>
      </c>
      <c r="I99" s="88" t="s">
        <v>31</v>
      </c>
      <c r="J99" s="88" t="s">
        <v>1424</v>
      </c>
      <c r="K99" s="88" t="s">
        <v>247</v>
      </c>
      <c r="L99" s="78" t="s">
        <v>248</v>
      </c>
      <c r="M99" s="228"/>
    </row>
    <row r="100" spans="1:13" x14ac:dyDescent="0.25">
      <c r="A100" s="76" t="str">
        <f>A$99</f>
        <v>Research and Development</v>
      </c>
      <c r="B100" s="76" t="str">
        <f t="shared" ref="B100:B103" si="0">B$99</f>
        <v>Capital Cost Reduction</v>
      </c>
      <c r="C100" t="s">
        <v>287</v>
      </c>
      <c r="D100" s="76" t="str">
        <f t="shared" ref="D100:L103" si="1">D$99</f>
        <v>R&amp;D Capital Cost Reductions</v>
      </c>
      <c r="E100" t="s">
        <v>1438</v>
      </c>
      <c r="F100" s="108">
        <f t="shared" si="1"/>
        <v>0</v>
      </c>
      <c r="G100" s="108">
        <f t="shared" si="1"/>
        <v>0.4</v>
      </c>
      <c r="H100" s="108">
        <f t="shared" si="1"/>
        <v>0.01</v>
      </c>
      <c r="I100" s="76" t="str">
        <f t="shared" si="1"/>
        <v>% reduction in cost</v>
      </c>
      <c r="J100" s="76" t="str">
        <f t="shared" si="1"/>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100" s="76" t="str">
        <f t="shared" si="1"/>
        <v>architectural-design.html#rnd</v>
      </c>
      <c r="L100" s="76" t="str">
        <f t="shared" si="1"/>
        <v>research-and-development.html</v>
      </c>
      <c r="M100" s="228"/>
    </row>
    <row r="101" spans="1:13" x14ac:dyDescent="0.25">
      <c r="A101" s="76" t="str">
        <f t="shared" ref="A101:A103" si="2">A$99</f>
        <v>Research and Development</v>
      </c>
      <c r="B101" s="76" t="str">
        <f t="shared" si="0"/>
        <v>Capital Cost Reduction</v>
      </c>
      <c r="C101" t="s">
        <v>288</v>
      </c>
      <c r="D101" s="76" t="str">
        <f t="shared" si="1"/>
        <v>R&amp;D Capital Cost Reductions</v>
      </c>
      <c r="E101" t="s">
        <v>1439</v>
      </c>
      <c r="F101" s="108">
        <f t="shared" si="1"/>
        <v>0</v>
      </c>
      <c r="G101" s="108">
        <f t="shared" si="1"/>
        <v>0.4</v>
      </c>
      <c r="H101" s="108">
        <f t="shared" si="1"/>
        <v>0.01</v>
      </c>
      <c r="I101" s="76" t="str">
        <f t="shared" si="1"/>
        <v>% reduction in cost</v>
      </c>
      <c r="J101" s="76" t="str">
        <f t="shared" si="1"/>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101" s="76" t="str">
        <f t="shared" si="1"/>
        <v>architectural-design.html#rnd</v>
      </c>
      <c r="L101" s="76" t="str">
        <f t="shared" si="1"/>
        <v>research-and-development.html</v>
      </c>
      <c r="M101" s="228"/>
    </row>
    <row r="102" spans="1:13" x14ac:dyDescent="0.25">
      <c r="A102" s="76" t="str">
        <f t="shared" si="2"/>
        <v>Research and Development</v>
      </c>
      <c r="B102" s="76" t="str">
        <f t="shared" si="0"/>
        <v>Capital Cost Reduction</v>
      </c>
      <c r="C102" t="s">
        <v>289</v>
      </c>
      <c r="D102" s="76" t="str">
        <f t="shared" si="1"/>
        <v>R&amp;D Capital Cost Reductions</v>
      </c>
      <c r="E102" t="s">
        <v>1440</v>
      </c>
      <c r="F102" s="108">
        <f t="shared" si="1"/>
        <v>0</v>
      </c>
      <c r="G102" s="108">
        <f t="shared" si="1"/>
        <v>0.4</v>
      </c>
      <c r="H102" s="108">
        <f t="shared" si="1"/>
        <v>0.01</v>
      </c>
      <c r="I102" s="76" t="str">
        <f t="shared" si="1"/>
        <v>% reduction in cost</v>
      </c>
      <c r="J102" s="76" t="str">
        <f t="shared" si="1"/>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102" s="76" t="str">
        <f t="shared" si="1"/>
        <v>architectural-design.html#rnd</v>
      </c>
      <c r="L102" s="76" t="str">
        <f t="shared" si="1"/>
        <v>research-and-development.html</v>
      </c>
      <c r="M102" s="228"/>
    </row>
    <row r="103" spans="1:13" x14ac:dyDescent="0.25">
      <c r="A103" s="76" t="str">
        <f t="shared" si="2"/>
        <v>Research and Development</v>
      </c>
      <c r="B103" s="76" t="str">
        <f t="shared" si="0"/>
        <v>Capital Cost Reduction</v>
      </c>
      <c r="C103" s="143" t="s">
        <v>290</v>
      </c>
      <c r="D103" s="76" t="str">
        <f t="shared" si="1"/>
        <v>R&amp;D Capital Cost Reductions</v>
      </c>
      <c r="E103" t="s">
        <v>1441</v>
      </c>
      <c r="F103" s="108">
        <f t="shared" si="1"/>
        <v>0</v>
      </c>
      <c r="G103" s="108">
        <f t="shared" si="1"/>
        <v>0.4</v>
      </c>
      <c r="H103" s="108">
        <f t="shared" si="1"/>
        <v>0.01</v>
      </c>
      <c r="I103" s="76" t="str">
        <f t="shared" si="1"/>
        <v>% reduction in cost</v>
      </c>
      <c r="J103" s="76" t="str">
        <f t="shared" si="1"/>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103" s="76" t="str">
        <f t="shared" si="1"/>
        <v>architectural-design.html#rnd</v>
      </c>
      <c r="L103" s="76" t="str">
        <f t="shared" si="1"/>
        <v>research-and-development.html</v>
      </c>
      <c r="M103" s="228"/>
    </row>
    <row r="104" spans="1:13" x14ac:dyDescent="0.25">
      <c r="A104" s="143" t="s">
        <v>899</v>
      </c>
      <c r="B104" s="143" t="s">
        <v>1041</v>
      </c>
      <c r="C104" t="s">
        <v>1042</v>
      </c>
      <c r="D104" s="143" t="s">
        <v>1893</v>
      </c>
      <c r="E104" s="104" t="s">
        <v>1044</v>
      </c>
      <c r="F104" s="8">
        <v>0</v>
      </c>
      <c r="G104" s="8">
        <v>1</v>
      </c>
      <c r="H104" s="106">
        <v>0.01</v>
      </c>
      <c r="I104" s="88" t="s">
        <v>33</v>
      </c>
      <c r="J104" s="88" t="s">
        <v>1584</v>
      </c>
      <c r="K104" s="78" t="s">
        <v>1047</v>
      </c>
      <c r="L104" s="78" t="s">
        <v>1046</v>
      </c>
      <c r="M104" s="233" t="s">
        <v>1045</v>
      </c>
    </row>
    <row r="105" spans="1:13" x14ac:dyDescent="0.25">
      <c r="A105" s="143" t="s">
        <v>899</v>
      </c>
      <c r="B105" s="143" t="s">
        <v>1879</v>
      </c>
      <c r="C105" t="s">
        <v>1880</v>
      </c>
      <c r="D105" s="143" t="s">
        <v>1893</v>
      </c>
      <c r="E105" s="104" t="s">
        <v>1881</v>
      </c>
      <c r="F105" s="8">
        <v>0</v>
      </c>
      <c r="G105" s="8">
        <v>1</v>
      </c>
      <c r="H105" s="106">
        <v>0.01</v>
      </c>
      <c r="I105" s="88" t="s">
        <v>33</v>
      </c>
      <c r="J105" s="88" t="s">
        <v>1883</v>
      </c>
      <c r="K105" s="78"/>
      <c r="L105" s="78"/>
      <c r="M105" s="233" t="s">
        <v>1882</v>
      </c>
    </row>
    <row r="106" spans="1:13" x14ac:dyDescent="0.25">
      <c r="A106" t="s">
        <v>899</v>
      </c>
      <c r="B106" s="58" t="s">
        <v>325</v>
      </c>
      <c r="C106" t="s">
        <v>291</v>
      </c>
      <c r="D106" t="s">
        <v>349</v>
      </c>
      <c r="E106" t="s">
        <v>507</v>
      </c>
      <c r="F106" s="8">
        <v>0</v>
      </c>
      <c r="G106" s="8">
        <v>0.4</v>
      </c>
      <c r="H106" s="106">
        <v>0.01</v>
      </c>
      <c r="I106" s="88" t="s">
        <v>32</v>
      </c>
      <c r="J106" s="88" t="s">
        <v>1430</v>
      </c>
      <c r="K106" s="88" t="s">
        <v>247</v>
      </c>
      <c r="L106" s="78" t="s">
        <v>248</v>
      </c>
    </row>
    <row r="107" spans="1:13" x14ac:dyDescent="0.25">
      <c r="A107" s="76" t="str">
        <f>A$106</f>
        <v>Research and Development</v>
      </c>
      <c r="B107" s="76" t="str">
        <f>B$106</f>
        <v>Fuel Use Reduction</v>
      </c>
      <c r="C107" t="s">
        <v>292</v>
      </c>
      <c r="D107" s="76" t="str">
        <f t="shared" ref="D107:L110" si="3">D$106</f>
        <v>R&amp;D Fuel Use Reductions</v>
      </c>
      <c r="E107" t="s">
        <v>1442</v>
      </c>
      <c r="F107" s="77">
        <f t="shared" si="3"/>
        <v>0</v>
      </c>
      <c r="G107" s="77">
        <f t="shared" si="3"/>
        <v>0.4</v>
      </c>
      <c r="H107" s="77">
        <f t="shared" si="3"/>
        <v>0.01</v>
      </c>
      <c r="I107" s="76" t="str">
        <f t="shared" si="3"/>
        <v>% reduction in fuel use</v>
      </c>
      <c r="J107" s="76" t="str">
        <f t="shared" si="3"/>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107" s="76" t="str">
        <f t="shared" si="3"/>
        <v>architectural-design.html#rnd</v>
      </c>
      <c r="L107" s="76" t="str">
        <f t="shared" si="3"/>
        <v>research-and-development.html</v>
      </c>
    </row>
    <row r="108" spans="1:13" x14ac:dyDescent="0.25">
      <c r="A108" s="76" t="str">
        <f t="shared" ref="A108:B110" si="4">A$106</f>
        <v>Research and Development</v>
      </c>
      <c r="B108" s="76" t="str">
        <f t="shared" si="4"/>
        <v>Fuel Use Reduction</v>
      </c>
      <c r="C108" t="s">
        <v>293</v>
      </c>
      <c r="D108" s="76" t="str">
        <f t="shared" si="3"/>
        <v>R&amp;D Fuel Use Reductions</v>
      </c>
      <c r="E108" t="s">
        <v>1443</v>
      </c>
      <c r="F108" s="77">
        <f t="shared" si="3"/>
        <v>0</v>
      </c>
      <c r="G108" s="77">
        <f t="shared" si="3"/>
        <v>0.4</v>
      </c>
      <c r="H108" s="77">
        <f t="shared" si="3"/>
        <v>0.01</v>
      </c>
      <c r="I108" s="76" t="str">
        <f t="shared" si="3"/>
        <v>% reduction in fuel use</v>
      </c>
      <c r="J108" s="76" t="str">
        <f t="shared" si="3"/>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108" s="76" t="str">
        <f t="shared" si="3"/>
        <v>architectural-design.html#rnd</v>
      </c>
      <c r="L108" s="76" t="str">
        <f t="shared" si="3"/>
        <v>research-and-development.html</v>
      </c>
    </row>
    <row r="109" spans="1:13" x14ac:dyDescent="0.25">
      <c r="A109" s="76" t="str">
        <f t="shared" si="4"/>
        <v>Research and Development</v>
      </c>
      <c r="B109" s="76" t="str">
        <f t="shared" si="4"/>
        <v>Fuel Use Reduction</v>
      </c>
      <c r="C109" t="s">
        <v>294</v>
      </c>
      <c r="D109" s="76" t="str">
        <f t="shared" si="3"/>
        <v>R&amp;D Fuel Use Reductions</v>
      </c>
      <c r="E109" t="s">
        <v>1444</v>
      </c>
      <c r="F109" s="77">
        <f t="shared" si="3"/>
        <v>0</v>
      </c>
      <c r="G109" s="77">
        <f t="shared" si="3"/>
        <v>0.4</v>
      </c>
      <c r="H109" s="77">
        <f t="shared" si="3"/>
        <v>0.01</v>
      </c>
      <c r="I109" s="76" t="str">
        <f t="shared" si="3"/>
        <v>% reduction in fuel use</v>
      </c>
      <c r="J109" s="76" t="str">
        <f t="shared" si="3"/>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109" s="76" t="str">
        <f t="shared" si="3"/>
        <v>architectural-design.html#rnd</v>
      </c>
      <c r="L109" s="76" t="str">
        <f t="shared" si="3"/>
        <v>research-and-development.html</v>
      </c>
    </row>
    <row r="110" spans="1:13" x14ac:dyDescent="0.25">
      <c r="A110" s="76" t="str">
        <f t="shared" si="4"/>
        <v>Research and Development</v>
      </c>
      <c r="B110" s="76" t="str">
        <f t="shared" si="4"/>
        <v>Fuel Use Reduction</v>
      </c>
      <c r="C110" t="s">
        <v>295</v>
      </c>
      <c r="D110" s="76" t="str">
        <f t="shared" si="3"/>
        <v>R&amp;D Fuel Use Reductions</v>
      </c>
      <c r="E110" t="s">
        <v>1445</v>
      </c>
      <c r="F110" s="77">
        <f t="shared" si="3"/>
        <v>0</v>
      </c>
      <c r="G110" s="77">
        <f t="shared" si="3"/>
        <v>0.4</v>
      </c>
      <c r="H110" s="77">
        <f t="shared" si="3"/>
        <v>0.01</v>
      </c>
      <c r="I110" s="76" t="str">
        <f t="shared" si="3"/>
        <v>% reduction in fuel use</v>
      </c>
      <c r="J110" s="76" t="str">
        <f t="shared" si="3"/>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K110" s="76" t="str">
        <f t="shared" si="3"/>
        <v>architectural-design.html#rnd</v>
      </c>
      <c r="L110" s="76" t="str">
        <f t="shared" si="3"/>
        <v>research-and-development.html</v>
      </c>
    </row>
    <row r="111" spans="1:13" x14ac:dyDescent="0.25">
      <c r="A111" t="s">
        <v>1183</v>
      </c>
      <c r="B111" t="s">
        <v>1184</v>
      </c>
      <c r="C111" t="s">
        <v>1191</v>
      </c>
      <c r="D111" s="58"/>
      <c r="E111" t="s">
        <v>1216</v>
      </c>
      <c r="F111">
        <v>0</v>
      </c>
      <c r="G111">
        <v>10</v>
      </c>
      <c r="H111">
        <v>1</v>
      </c>
      <c r="I111" t="s">
        <v>1161</v>
      </c>
      <c r="J111" t="s">
        <v>2631</v>
      </c>
      <c r="K111" t="s">
        <v>1162</v>
      </c>
    </row>
    <row r="112" spans="1:13" x14ac:dyDescent="0.25">
      <c r="A112" t="s">
        <v>1183</v>
      </c>
      <c r="B112" t="s">
        <v>1185</v>
      </c>
      <c r="C112" t="s">
        <v>1192</v>
      </c>
      <c r="D112" s="58"/>
      <c r="E112" t="s">
        <v>1217</v>
      </c>
      <c r="F112">
        <v>0</v>
      </c>
      <c r="G112">
        <v>10</v>
      </c>
      <c r="H112">
        <v>1</v>
      </c>
      <c r="I112" t="s">
        <v>1161</v>
      </c>
      <c r="J112" s="76" t="str">
        <f>J$111</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K112" s="76" t="str">
        <f t="shared" ref="K112:K121" si="5">K$111</f>
        <v>io-model.html</v>
      </c>
    </row>
    <row r="113" spans="1:13" x14ac:dyDescent="0.25">
      <c r="A113" t="s">
        <v>1183</v>
      </c>
      <c r="B113" t="s">
        <v>1613</v>
      </c>
      <c r="C113" t="s">
        <v>1786</v>
      </c>
      <c r="D113" s="58"/>
      <c r="E113" t="s">
        <v>1218</v>
      </c>
      <c r="F113">
        <v>0</v>
      </c>
      <c r="G113">
        <v>10</v>
      </c>
      <c r="H113">
        <v>1</v>
      </c>
      <c r="I113" t="s">
        <v>1161</v>
      </c>
      <c r="J113" s="76" t="str">
        <f t="shared" ref="J113:J121" si="6">J$111</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K113" s="76" t="str">
        <f t="shared" si="5"/>
        <v>io-model.html</v>
      </c>
    </row>
    <row r="114" spans="1:13" x14ac:dyDescent="0.25">
      <c r="A114" t="s">
        <v>1183</v>
      </c>
      <c r="B114" t="s">
        <v>2585</v>
      </c>
      <c r="C114" t="s">
        <v>2588</v>
      </c>
      <c r="D114" s="58"/>
      <c r="E114" t="s">
        <v>2589</v>
      </c>
      <c r="F114">
        <v>0</v>
      </c>
      <c r="G114">
        <v>10</v>
      </c>
      <c r="H114">
        <v>1</v>
      </c>
      <c r="I114" t="s">
        <v>1161</v>
      </c>
      <c r="J114" s="76" t="str">
        <f t="shared" si="6"/>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K114" s="76" t="str">
        <f t="shared" si="5"/>
        <v>io-model.html</v>
      </c>
    </row>
    <row r="115" spans="1:13" x14ac:dyDescent="0.25">
      <c r="A115" t="s">
        <v>1183</v>
      </c>
      <c r="B115" t="s">
        <v>1186</v>
      </c>
      <c r="C115" t="s">
        <v>1193</v>
      </c>
      <c r="D115" s="58"/>
      <c r="E115" t="s">
        <v>1219</v>
      </c>
      <c r="F115">
        <v>0</v>
      </c>
      <c r="G115">
        <v>10</v>
      </c>
      <c r="H115">
        <v>1</v>
      </c>
      <c r="I115" t="s">
        <v>1161</v>
      </c>
      <c r="J115" s="76" t="str">
        <f t="shared" si="6"/>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K115" s="76" t="str">
        <f t="shared" si="5"/>
        <v>io-model.html</v>
      </c>
    </row>
    <row r="116" spans="1:13" x14ac:dyDescent="0.25">
      <c r="A116" t="s">
        <v>1183</v>
      </c>
      <c r="B116" t="s">
        <v>1187</v>
      </c>
      <c r="C116" t="s">
        <v>1194</v>
      </c>
      <c r="D116" s="58"/>
      <c r="E116" t="s">
        <v>1220</v>
      </c>
      <c r="F116">
        <v>0</v>
      </c>
      <c r="G116">
        <v>10</v>
      </c>
      <c r="H116">
        <v>1</v>
      </c>
      <c r="I116" t="s">
        <v>1161</v>
      </c>
      <c r="J116" s="76" t="str">
        <f t="shared" si="6"/>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K116" s="76" t="str">
        <f t="shared" si="5"/>
        <v>io-model.html</v>
      </c>
    </row>
    <row r="117" spans="1:13" x14ac:dyDescent="0.25">
      <c r="A117" t="s">
        <v>1183</v>
      </c>
      <c r="B117" t="s">
        <v>261</v>
      </c>
      <c r="C117" t="s">
        <v>1195</v>
      </c>
      <c r="D117" s="58"/>
      <c r="E117" t="s">
        <v>1221</v>
      </c>
      <c r="F117">
        <v>0</v>
      </c>
      <c r="G117">
        <v>10</v>
      </c>
      <c r="H117">
        <v>1</v>
      </c>
      <c r="I117" t="s">
        <v>1161</v>
      </c>
      <c r="J117" s="76" t="str">
        <f t="shared" si="6"/>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K117" s="76" t="str">
        <f t="shared" si="5"/>
        <v>io-model.html</v>
      </c>
    </row>
    <row r="118" spans="1:13" x14ac:dyDescent="0.25">
      <c r="A118" t="s">
        <v>1183</v>
      </c>
      <c r="B118" t="s">
        <v>1188</v>
      </c>
      <c r="C118" t="s">
        <v>1196</v>
      </c>
      <c r="D118" s="58"/>
      <c r="E118" t="s">
        <v>1222</v>
      </c>
      <c r="F118">
        <v>0</v>
      </c>
      <c r="G118">
        <v>10</v>
      </c>
      <c r="H118">
        <v>1</v>
      </c>
      <c r="I118" t="s">
        <v>1161</v>
      </c>
      <c r="J118" s="76" t="str">
        <f t="shared" si="6"/>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K118" s="76" t="str">
        <f t="shared" si="5"/>
        <v>io-model.html</v>
      </c>
    </row>
    <row r="119" spans="1:13" x14ac:dyDescent="0.25">
      <c r="A119" t="s">
        <v>1183</v>
      </c>
      <c r="B119" t="s">
        <v>1787</v>
      </c>
      <c r="C119" t="s">
        <v>1788</v>
      </c>
      <c r="D119" s="58"/>
      <c r="E119" t="s">
        <v>1789</v>
      </c>
      <c r="F119">
        <v>0</v>
      </c>
      <c r="G119">
        <v>10</v>
      </c>
      <c r="H119">
        <v>1</v>
      </c>
      <c r="I119" t="s">
        <v>1161</v>
      </c>
      <c r="J119" s="76" t="str">
        <f t="shared" si="6"/>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K119" s="76" t="str">
        <f t="shared" si="5"/>
        <v>io-model.html</v>
      </c>
    </row>
    <row r="120" spans="1:13" x14ac:dyDescent="0.25">
      <c r="A120" t="s">
        <v>1183</v>
      </c>
      <c r="B120" t="s">
        <v>1189</v>
      </c>
      <c r="C120" t="s">
        <v>1197</v>
      </c>
      <c r="D120" s="58"/>
      <c r="E120" t="s">
        <v>1223</v>
      </c>
      <c r="F120">
        <v>0</v>
      </c>
      <c r="G120">
        <v>10</v>
      </c>
      <c r="H120">
        <v>1</v>
      </c>
      <c r="I120" t="s">
        <v>1161</v>
      </c>
      <c r="J120" s="76" t="str">
        <f t="shared" si="6"/>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K120" s="76" t="str">
        <f t="shared" si="5"/>
        <v>io-model.html</v>
      </c>
    </row>
    <row r="121" spans="1:13" x14ac:dyDescent="0.25">
      <c r="A121" t="s">
        <v>1183</v>
      </c>
      <c r="B121" t="s">
        <v>1190</v>
      </c>
      <c r="C121" t="s">
        <v>1198</v>
      </c>
      <c r="D121" s="58"/>
      <c r="E121" t="s">
        <v>1224</v>
      </c>
      <c r="F121">
        <v>0</v>
      </c>
      <c r="G121">
        <v>10</v>
      </c>
      <c r="H121">
        <v>1</v>
      </c>
      <c r="I121" t="s">
        <v>1161</v>
      </c>
      <c r="J121" s="76" t="str">
        <f t="shared" si="6"/>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K121" s="76" t="str">
        <f t="shared" si="5"/>
        <v>io-model.html</v>
      </c>
    </row>
    <row r="122" spans="1:13" x14ac:dyDescent="0.25">
      <c r="A122" t="s">
        <v>1062</v>
      </c>
      <c r="B122" t="s">
        <v>1063</v>
      </c>
      <c r="C122" t="s">
        <v>1593</v>
      </c>
      <c r="D122" s="58"/>
      <c r="E122" t="s">
        <v>1064</v>
      </c>
      <c r="F122">
        <v>0</v>
      </c>
      <c r="G122">
        <v>1</v>
      </c>
      <c r="H122">
        <v>1</v>
      </c>
      <c r="I122" s="88" t="s">
        <v>29</v>
      </c>
      <c r="J122" t="s">
        <v>1594</v>
      </c>
      <c r="M122" s="253"/>
    </row>
    <row r="123" spans="1:13" x14ac:dyDescent="0.25">
      <c r="A123" t="s">
        <v>1062</v>
      </c>
      <c r="B123" t="s">
        <v>1479</v>
      </c>
      <c r="C123" t="s">
        <v>1477</v>
      </c>
      <c r="D123" s="58"/>
      <c r="E123" s="58"/>
      <c r="F123">
        <v>0</v>
      </c>
      <c r="G123">
        <v>1</v>
      </c>
      <c r="H123">
        <v>1</v>
      </c>
      <c r="I123" s="88" t="s">
        <v>29</v>
      </c>
      <c r="J123" t="s">
        <v>1478</v>
      </c>
    </row>
  </sheetData>
  <phoneticPr fontId="86" type="noConversion"/>
  <conditionalFormatting sqref="C1:C13 C15:C1048576">
    <cfRule type="duplicateValues" dxfId="9" priority="2"/>
    <cfRule type="duplicateValues" dxfId="8" priority="3"/>
  </conditionalFormatting>
  <conditionalFormatting sqref="C1:E13 D14:E14 C15:E1048576">
    <cfRule type="containsText" dxfId="7" priority="1" operator="containsText" text="false">
      <formula>NOT(ISERROR(SEARCH("false",C1)))</formula>
    </cfRule>
  </conditionalFormatting>
  <hyperlinks>
    <hyperlink ref="N74" r:id="rId1" display="https://www.fas.org/sgp/crs/misc/R40562.pdf, p.3, paragraph 1" xr:uid="{7CF34F3F-CA8F-4028-84E1-41FC3F30186E}"/>
    <hyperlink ref="M36"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689D3-1677-42A0-9FA0-BAA2074CF3B5}">
  <sheetPr>
    <tabColor rgb="FFFFCCFF"/>
  </sheetPr>
  <dimension ref="A1:T17"/>
  <sheetViews>
    <sheetView topLeftCell="A7" zoomScaleNormal="100" workbookViewId="0">
      <selection activeCell="A11" sqref="A11"/>
    </sheetView>
  </sheetViews>
  <sheetFormatPr defaultColWidth="9.140625" defaultRowHeight="15" x14ac:dyDescent="0.25"/>
  <cols>
    <col min="1" max="1" width="15.85546875" customWidth="1"/>
    <col min="2" max="2" width="46" customWidth="1"/>
    <col min="3" max="3" width="21.42578125" customWidth="1"/>
    <col min="4" max="4" width="31.7109375" customWidth="1"/>
    <col min="5" max="5" width="11.85546875" customWidth="1"/>
    <col min="9" max="9" width="8.7109375" customWidth="1"/>
    <col min="10" max="10" width="88.42578125" customWidth="1"/>
    <col min="11" max="11" width="64.42578125" customWidth="1"/>
    <col min="12" max="12" width="67.5703125" customWidth="1"/>
    <col min="13" max="13" width="37.140625" customWidth="1"/>
    <col min="14" max="14" width="29.85546875" customWidth="1"/>
    <col min="15" max="15" width="31.7109375" customWidth="1"/>
    <col min="16" max="16" width="34" customWidth="1"/>
    <col min="17" max="17" width="29.5703125" customWidth="1"/>
    <col min="18" max="18" width="23.5703125" customWidth="1"/>
    <col min="19" max="19" width="23.85546875" customWidth="1"/>
    <col min="20" max="20" width="24.85546875" customWidth="1"/>
  </cols>
  <sheetData>
    <row r="1" spans="1:20" x14ac:dyDescent="0.25">
      <c r="A1" s="98" t="s">
        <v>3</v>
      </c>
      <c r="B1" s="98" t="s">
        <v>0</v>
      </c>
      <c r="C1" s="98" t="s">
        <v>1</v>
      </c>
      <c r="D1" s="99" t="s">
        <v>341</v>
      </c>
      <c r="E1" s="98" t="s">
        <v>506</v>
      </c>
      <c r="F1" s="100" t="s">
        <v>69</v>
      </c>
      <c r="G1" s="100" t="s">
        <v>70</v>
      </c>
      <c r="H1" s="100" t="s">
        <v>81</v>
      </c>
      <c r="I1" s="98" t="s">
        <v>28</v>
      </c>
      <c r="J1" s="98" t="s">
        <v>2514</v>
      </c>
      <c r="K1" s="98" t="s">
        <v>2515</v>
      </c>
      <c r="L1" s="98" t="s">
        <v>2</v>
      </c>
      <c r="M1" s="98" t="s">
        <v>2516</v>
      </c>
      <c r="N1" s="98" t="s">
        <v>2517</v>
      </c>
      <c r="O1" s="98" t="s">
        <v>2518</v>
      </c>
      <c r="P1" s="98" t="s">
        <v>2519</v>
      </c>
      <c r="Q1" s="98" t="s">
        <v>2520</v>
      </c>
      <c r="R1" s="98" t="s">
        <v>2521</v>
      </c>
      <c r="S1" s="98" t="s">
        <v>2522</v>
      </c>
      <c r="T1" s="98" t="s">
        <v>2523</v>
      </c>
    </row>
    <row r="2" spans="1:20" x14ac:dyDescent="0.25">
      <c r="A2" t="s">
        <v>71</v>
      </c>
      <c r="B2" t="s">
        <v>15</v>
      </c>
      <c r="C2" t="s">
        <v>727</v>
      </c>
      <c r="D2" t="s">
        <v>15</v>
      </c>
      <c r="E2" t="s">
        <v>726</v>
      </c>
      <c r="F2" s="221">
        <v>0</v>
      </c>
      <c r="G2" s="221">
        <v>1</v>
      </c>
      <c r="H2" s="221">
        <v>0.01</v>
      </c>
      <c r="I2" s="88" t="s">
        <v>113</v>
      </c>
      <c r="J2" s="88" t="s">
        <v>2524</v>
      </c>
      <c r="K2" t="str">
        <f>_xlfn.CONCAT("**Urban Residential Heating:** In the BAU case, in ",About!$C$2,", the share of electricity among fuels used for heating in urban, residential buildings will ",IF('Supporting Data'!$BW$3&lt;'Supporting Data'!$BX$3,"rise","fall")," from ",'Supporting Data'!$BW$3,"% to ",'Supporting Data'!$BX$3,"% through 2050.")</f>
        <v>**Urban Residential Heating:** In the BAU case, in New Jersey, the share of electricity among fuels used for heating in urban, residential buildings will rise from 7% to 11% through 2050.</v>
      </c>
      <c r="L2" t="str">
        <f>J2&amp;K2&amp;M2&amp;N2&amp;O2&amp;P2&amp;Q2&amp;R2&amp;S2&amp;T2</f>
        <v>**Description:** This policy replaces the specified fraction of newly sold non-electric building components of the selected type(s) in buildings of the selected type(s) with electricity-using components. // **Guidance for setting values:** //**Urban Residential Heating:** In the BAU case, in New Jersey, the share of electricity among fuels used for heating in urban, residential buildings will rise from 7% to 11% through 2050.//**Urban Residential Appliances:** In the BAU case, in New Jersey, the share of electricity among fuels used for appliances in urban, residential buildings will fall from 31% to 30% through 2050.//**Urban Residential Other Components:** In the United States, the share of electricity among fuels used by other components in urban, residential buildings is 100%.//**Rural Residential Heating:** In the BAU case, in New Jersey, the share of electricity among fuels used for heating in rural, residential buildings will rise from 7% to 11% through 2050.//**Rural Residential Appliances:** In the BAU case, in New Jersey, the share of electricity among fuels used for appliances in rural, residential buildings will fall from 30% to 30% through 2050.//**Rural Residential Other Components:** In the United States, the share of electricity among fuels used by other components in rural, residential buildings is 100%.//**Commercial Heating:** In the BAU case, in New Jersey, the share of electricity among fuels used for heating in commercial buildings will fall from 3% to 3% through 2050.//**Comercial Appliances:** In the BAU case, in New Jersey, the share of electricity among fuels used for appliances in commercial buildings will fall from 30% to 28% through 2050.//**Comercial Other Components:** In the BAU case, in New Jersey, the share of electricity among fuels used for other components in commercial buildings will rise from 66% to 76% through 2050.</v>
      </c>
      <c r="M2" t="str">
        <f>_xlfn.CONCAT("//**Urban Residential Appliances:** In the BAU case, in ",About!$C$2,", the share of electricity among fuels used for appliances in urban, residential buildings will ",IF('Supporting Data'!$BY$3&lt;'Supporting Data'!$BZ$3,"rise","fall")," from ",'Supporting Data'!$BY$3,"% to ",'Supporting Data'!$BZ$3,"% through 2050.")</f>
        <v>//**Urban Residential Appliances:** In the BAU case, in New Jersey, the share of electricity among fuels used for appliances in urban, residential buildings will fall from 31% to 30% through 2050.</v>
      </c>
      <c r="N2" t="str">
        <f>_xlfn.CONCAT("//**Urban Residential Other Components:** In the United States, the share of electricity among fuels used by other components in urban, residential buildings is 100%.")</f>
        <v>//**Urban Residential Other Components:** In the United States, the share of electricity among fuels used by other components in urban, residential buildings is 100%.</v>
      </c>
      <c r="O2" t="str">
        <f>_xlfn.CONCAT("//**Rural Residential Heating:** In the BAU case, in ",About!$C$2,", the share of electricity among fuels used for heating in rural, residential buildings will ",IF('Supporting Data'!$CC$3&lt;'Supporting Data'!$CD$3,"rise","fall")," from ",'Supporting Data'!$CC$3,"% to ",'Supporting Data'!$CD$3,"% through 2050.")</f>
        <v>//**Rural Residential Heating:** In the BAU case, in New Jersey, the share of electricity among fuels used for heating in rural, residential buildings will rise from 7% to 11% through 2050.</v>
      </c>
      <c r="P2" t="str">
        <f>_xlfn.CONCAT("//**Rural Residential Appliances:** In the BAU case, in ",About!$C$2,", the share of electricity among fuels used for appliances in rural, residential buildings will ",IF('Supporting Data'!$CE$3&lt;'Supporting Data'!$CF$3,"rise","fall")," from ",'Supporting Data'!$CE$3,"% to ",'Supporting Data'!$CF$3,"% through 2050.")</f>
        <v>//**Rural Residential Appliances:** In the BAU case, in New Jersey, the share of electricity among fuels used for appliances in rural, residential buildings will fall from 30% to 30% through 2050.</v>
      </c>
      <c r="Q2" t="str">
        <f>_xlfn.CONCAT("//**Rural Residential Other Components:** In the United States, the share of electricity among fuels used by other components in rural, residential buildings is 100%.")</f>
        <v>//**Rural Residential Other Components:** In the United States, the share of electricity among fuels used by other components in rural, residential buildings is 100%.</v>
      </c>
      <c r="R2" t="str">
        <f>_xlfn.CONCAT("//**Commercial Heating:** In the BAU case, in ",About!$C$2,", the share of electricity among fuels used for heating in commercial buildings will ",IF('Supporting Data'!$BQ3&lt;'Supporting Data'!$BR$3,"rise","fall")," from ",'Supporting Data'!$BQ$3,"% to ",'Supporting Data'!$BR$3,"% through 2050.")</f>
        <v>//**Commercial Heating:** In the BAU case, in New Jersey, the share of electricity among fuels used for heating in commercial buildings will fall from 3% to 3% through 2050.</v>
      </c>
      <c r="S2" t="str">
        <f>_xlfn.CONCAT("//**Comercial Appliances:** In the BAU case, in ",About!$C$2,", the share of electricity among fuels used for appliances in commercial buildings will ",IF('Supporting Data'!$BS$3&lt;'Supporting Data'!$BT$3,"rise","fall")," from ",'Supporting Data'!$BS$3,"% to ",'Supporting Data'!$BT$3,"% through 2050.")</f>
        <v>//**Comercial Appliances:** In the BAU case, in New Jersey, the share of electricity among fuels used for appliances in commercial buildings will fall from 30% to 28% through 2050.</v>
      </c>
      <c r="T2" t="str">
        <f>_xlfn.CONCAT("//**Comercial Other Components:** In the BAU case, in ",About!$C$2,", the share of electricity among fuels used for other components in commercial buildings will ",IF('Supporting Data'!$BU3&lt;'Supporting Data'!$BV$3,"rise","fall")," from ",'Supporting Data'!$BU$3,"% to ",'Supporting Data'!$BV$3,"% through 2050.")</f>
        <v>//**Comercial Other Components:** In the BAU case, in New Jersey, the share of electricity among fuels used for other components in commercial buildings will rise from 66% to 76% through 2050.</v>
      </c>
    </row>
    <row r="3" spans="1:20" x14ac:dyDescent="0.25">
      <c r="A3" t="s">
        <v>8</v>
      </c>
      <c r="B3" s="88" t="s">
        <v>1360</v>
      </c>
      <c r="C3" s="222" t="s">
        <v>2525</v>
      </c>
      <c r="D3" s="88" t="s">
        <v>1360</v>
      </c>
      <c r="E3" t="s">
        <v>526</v>
      </c>
      <c r="F3" s="221">
        <v>0</v>
      </c>
      <c r="G3" s="8">
        <v>1</v>
      </c>
      <c r="H3" s="8">
        <v>0.01</v>
      </c>
      <c r="I3" s="88" t="s">
        <v>34</v>
      </c>
      <c r="J3" s="114" t="s">
        <v>2526</v>
      </c>
      <c r="K3" t="str">
        <f>_xlfn.CONCAT(" Multiple states have set 100% clean energy or renewable energy laws or goals, ",IF('Supporting Data'!AM3=1,"including "," not including "),About!$C$2,".",IF('Supporting Data'!AM3=1,_xlfn.CONCAT(". After weighing for coop and municipality requirements, the BAU assumes a total ","CES of ",'Supporting Data'!$AK$3,"% in 2030 that rises to ",'Supporting Data'!$AL$3,"% by 2050. "),"  "),"When setting a high CES with this lever, users should also turn on supporting power sector policies (i.e., Grid-Scale Electricity Storage, Increase Transmission, and Demand Response) ","to avoid curtailment of renewables. ","At very high CES values, the associated policy costs are highly uncertain and should be complemented with other modeling. The business-as-usual CES value assumes the portion of an existing RPS standard met by imports remains constant.")</f>
        <v xml:space="preserve"> Multiple states have set 100% clean energy or renewable energy laws or goals,  not including New Jersey.  When setting a high CES with this lever, users should also turn on supporting power sector policies (i.e., Grid-Scale Electricity Storage, Increase Transmission, and Demand Response) to avoid curtailment of renewables. At very high CES values, the associated policy costs are highly uncertain and should be complemented with other modeling. The business-as-usual CES value assumes the portion of an existing RPS standard met by imports remains constant.</v>
      </c>
      <c r="L3" t="str">
        <f>J3&amp;K3</f>
        <v>**Description:** This policy specifies an increase in the fraction of electricity generation that must come from qualifying carbon-free sources (wind, solar, biomass, nuclear, hydro, geothermal, ccs, and hydrogen) in 2050. This policy has no effect until the user-set value exceeds the existing fraction of carbon-free electricity and any carbon-free electricity standards which have been enacted at the state level. To use this policy, turn the associated 'Non BAU RPS Qualifying Resources' policy to ON and the 'Lift the Clean Electricity Standard Alternative Compliance Payment' policy to ON. // **Guidance for setting values:**  Multiple states have set 100% clean energy or renewable energy laws or goals,  not including New Jersey.  When setting a high CES with this lever, users should also turn on supporting power sector policies (i.e., Grid-Scale Electricity Storage, Increase Transmission, and Demand Response) to avoid curtailment of renewables. At very high CES values, the associated policy costs are highly uncertain and should be complemented with other modeling. The business-as-usual CES value assumes the portion of an existing RPS standard met by imports remains constant.</v>
      </c>
    </row>
    <row r="4" spans="1:20" x14ac:dyDescent="0.25">
      <c r="A4" s="143" t="s">
        <v>8</v>
      </c>
      <c r="B4" s="143" t="s">
        <v>265</v>
      </c>
      <c r="C4" t="s">
        <v>268</v>
      </c>
      <c r="D4" s="143" t="s">
        <v>344</v>
      </c>
      <c r="E4" t="s">
        <v>534</v>
      </c>
      <c r="F4" s="223">
        <v>-0.5</v>
      </c>
      <c r="G4" s="223">
        <v>1</v>
      </c>
      <c r="H4" s="223">
        <v>0.02</v>
      </c>
      <c r="I4" s="78" t="s">
        <v>269</v>
      </c>
      <c r="J4" s="88" t="s">
        <v>2527</v>
      </c>
      <c r="K4" t="str">
        <f>_xlfn.CONCAT(" Multiple states have set 100% clean energy or renewable energy laws or goals, ",IF('Supporting Data'!AM4=1,"including "," not including "),About!$C$2,".",IF('Supporting Data'!AM4=1,_xlfn.CONCAT(". After weighing for coop and municipality requirements, the BAU assumes a total ","CES of ",'Supporting Data'!$AK$3,"% in 2030 that rises to ",'Supporting Data'!$AL$3,"% by 2050. "),"  "),"When setting a high CES with this lever, users should also turn on supporting power sector policies (i.e., Grid-Scale Electricity Storage, Increase Transmission, and Demand Response) ","to avoid curtailment of renewables. ","At very high CES values, the associated policy costs are highly uncertain and should be complemented with other modeling. The business-as-usual CES value assumes the portion of an existing RPS standard met by imports remains constant.")</f>
        <v xml:space="preserve"> Multiple states have set 100% clean energy or renewable energy laws or goals,  not including New Jersey.  When setting a high CES with this lever, users should also turn on supporting power sector policies (i.e., Grid-Scale Electricity Storage, Increase Transmission, and Demand Response) to avoid curtailment of renewables. At very high CES values, the associated policy costs are highly uncertain and should be complemented with other modeling. The business-as-usual CES value assumes the portion of an existing RPS standard met by imports remains constant.</v>
      </c>
      <c r="L4" t="str">
        <f>J4&amp;K4</f>
        <v>**Description:** This policy increases or decreases the amount of electricity exported from the United States to Canada and Mexico.  It does not cause the construction or removal of transmission lines linking these countries. // **Guidance for setting values:** Multiple states have set 100% clean energy or renewable energy laws or goals,  not including New Jersey.  When setting a high CES with this lever, users should also turn on supporting power sector policies (i.e., Grid-Scale Electricity Storage, Increase Transmission, and Demand Response) to avoid curtailment of renewables. At very high CES values, the associated policy costs are highly uncertain and should be complemented with other modeling. The business-as-usual CES value assumes the portion of an existing RPS standard met by imports remains constant.</v>
      </c>
    </row>
    <row r="5" spans="1:20" x14ac:dyDescent="0.25">
      <c r="A5" s="143" t="s">
        <v>8</v>
      </c>
      <c r="B5" s="143" t="s">
        <v>266</v>
      </c>
      <c r="C5" t="s">
        <v>267</v>
      </c>
      <c r="D5" s="143" t="s">
        <v>344</v>
      </c>
      <c r="E5" t="s">
        <v>533</v>
      </c>
      <c r="F5" s="223">
        <v>-0.5</v>
      </c>
      <c r="G5" s="223">
        <v>1</v>
      </c>
      <c r="H5" s="223">
        <v>0.02</v>
      </c>
      <c r="I5" s="78" t="s">
        <v>270</v>
      </c>
      <c r="J5" s="88" t="s">
        <v>2528</v>
      </c>
      <c r="K5" t="str">
        <f>_xlfn.CONCAT("From 2008 to 2021, electricity imports grew by ",'Supporting Data'!F3,"%.")</f>
        <v>From 2008 to 2021, electricity imports grew by -32%.</v>
      </c>
      <c r="L5" t="str">
        <f>J5&amp;K5</f>
        <v>**Description:** This policy increases or decreases the amount of electricity imported to the United States from Canada and Mexico.  It does not cause the construction or removal of transmission lines linking these countries. // **Guidance for setting values:** From 2008 to 2021, electricity imports grew by -32%.</v>
      </c>
    </row>
    <row r="6" spans="1:20" x14ac:dyDescent="0.25">
      <c r="A6" t="s">
        <v>8</v>
      </c>
      <c r="B6" t="s">
        <v>17</v>
      </c>
      <c r="C6" t="s">
        <v>27</v>
      </c>
      <c r="D6" t="s">
        <v>17</v>
      </c>
      <c r="E6" t="s">
        <v>531</v>
      </c>
      <c r="F6" s="221">
        <v>0</v>
      </c>
      <c r="G6" s="8">
        <v>1</v>
      </c>
      <c r="H6" s="8">
        <v>0.01</v>
      </c>
      <c r="I6" s="88" t="s">
        <v>33</v>
      </c>
      <c r="J6" s="88" t="s">
        <v>2529</v>
      </c>
      <c r="K6" t="str">
        <f>_xlfn.CONCAT("For ", About!$C$2, ", a 100% setting provides for an additional  ",'Supporting Data'!J3," MW of demand response capacity in 2050 (on top of a BAU quantity of ", 'Supporting Data'!L3, " MW).")</f>
        <v>For New Jersey, a 100% setting provides for an additional  4751 MW of demand response capacity in 2050 (on top of a BAU quantity of 2272 MW).</v>
      </c>
      <c r="L6" t="str">
        <f>J6&amp;K6</f>
        <v>**Description:**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 **Guidance for setting values:**For New Jersey, a 100% setting provides for an additional  4751 MW of demand response capacity in 2050 (on top of a BAU quantity of 2272 MW).</v>
      </c>
    </row>
    <row r="7" spans="1:20" x14ac:dyDescent="0.25">
      <c r="A7" s="143" t="s">
        <v>8</v>
      </c>
      <c r="B7" t="s">
        <v>1026</v>
      </c>
      <c r="C7" t="s">
        <v>1028</v>
      </c>
      <c r="D7" t="s">
        <v>1026</v>
      </c>
      <c r="E7" t="s">
        <v>1029</v>
      </c>
      <c r="F7" s="223">
        <v>0</v>
      </c>
      <c r="G7" s="223">
        <v>0.95</v>
      </c>
      <c r="H7" s="223">
        <v>0.01</v>
      </c>
      <c r="I7" s="78" t="s">
        <v>1030</v>
      </c>
      <c r="J7" s="88" t="s">
        <v>2530</v>
      </c>
      <c r="K7" t="s">
        <v>2531</v>
      </c>
      <c r="L7" t="str">
        <f>J7&amp;K7&amp;M7&amp;O7&amp;P7&amp;Q7</f>
        <v>**Description:** This policy is a subsidy paid by the government to electricity suppliers per unit of new capacity constructed.  This only applies to utilities, not distributed systems (such as rooftop solar). // **Guidance for setting values:** // **Nuclear:** The U.S. Federal Government has guaranteed billions of dollars of loans for the construction new nuclear plants and has funded billions of dollars of nuclear technology R&amp;D.  The construction of two new reactors at the Vogtle power plant, the only advanced nuclear energy project under construction in the U.S., has received $12 billion in loan guarantees as of March 2019.  (Loan guarantees are not equivalent to subsidies dollar-for-dollar, but they lower the cost of construction by enabling the plant to access cheaper financing.) //**Onshore Wind:** New Jersey does not have a capacity construction subsidy. However, the Investment Tax Credit, a similar program for solar power, covers 30% of system costs through 2019, with declining amounts thereafter.//**Solar PV: **New Jersey does not have a capacity construction subsidy. However, the Investment Tax Credit, a similar program for solar power, covers 30% of system costs through 2019, with declining amounts thereafter.//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financing.)//**Offshore Wind: **New Jersey does not have a capacity construction subsidy. However, the Investment Tax Credit, a similar program for solar power, covers 30% of system costs through 2019, with declining amounts thereafter.</v>
      </c>
      <c r="M7" t="str">
        <f>_xlfn.CONCAT("//**Onshore Wind:** ",About!$C$2," does not have a capacity construction subsidy. ")&amp;N7</f>
        <v>//**Onshore Wind:** New Jersey does not have a capacity construction subsidy. However, the Investment Tax Credit, a similar program for solar power, covers 30% of system costs through 2019, with declining amounts thereafter.</v>
      </c>
      <c r="N7" t="s">
        <v>2532</v>
      </c>
      <c r="O7" t="str">
        <f>_xlfn.CONCAT("//**Solar PV: **",About!$C$2," does not have a capacity construction subsidy. ")&amp;N7</f>
        <v>//**Solar PV: **New Jersey does not have a capacity construction subsidy. However, the Investment Tax Credit, a similar program for solar power, covers 30% of system costs through 2019, with declining amounts thereafter.</v>
      </c>
      <c r="P7" t="s">
        <v>2533</v>
      </c>
      <c r="Q7" t="str">
        <f>_xlfn.CONCAT("//**Offshore Wind: **",About!$C$2," does not have a capacity construction subsidy. ")&amp;N7</f>
        <v>//**Offshore Wind: **New Jersey does not have a capacity construction subsidy. However, the Investment Tax Credit, a similar program for solar power, covers 30% of system costs through 2019, with declining amounts thereafter.</v>
      </c>
    </row>
    <row r="8" spans="1:20" x14ac:dyDescent="0.25">
      <c r="A8" t="s">
        <v>132</v>
      </c>
      <c r="B8" t="s">
        <v>134</v>
      </c>
      <c r="C8" t="s">
        <v>428</v>
      </c>
      <c r="D8" t="s">
        <v>134</v>
      </c>
      <c r="E8" t="s">
        <v>519</v>
      </c>
      <c r="F8" s="221">
        <v>0</v>
      </c>
      <c r="G8" s="8">
        <v>1</v>
      </c>
      <c r="H8" s="8">
        <v>0.01</v>
      </c>
      <c r="I8" s="88" t="s">
        <v>33</v>
      </c>
      <c r="J8" s="88" t="s">
        <v>2628</v>
      </c>
      <c r="K8" t="str">
        <f>_xlfn.CONCAT(" If this policy is fully implemented, the afforestation/reforestation rate reaches ",'Supporting Data'!C3," thousand acres per year in 2050.")</f>
        <v xml:space="preserve"> If this policy is fully implemented, the afforestation/reforestation rate reaches 7 thousand acres per year in 2050.</v>
      </c>
      <c r="L8" t="str">
        <f>J8&amp;K8</f>
        <v>**Description:** This policy increases the sequestration of CO2 by planting forests.  Planted forests are assumed to be managed with best practices and are not used for timber harvesting. // **Guidance for setting values:** If this policy is fully implemented, the afforestation/reforestation rate reaches 7 thousand acres per year in 2050.</v>
      </c>
    </row>
    <row r="9" spans="1:20" x14ac:dyDescent="0.25">
      <c r="A9" s="143" t="s">
        <v>8</v>
      </c>
      <c r="B9" s="143" t="s">
        <v>326</v>
      </c>
      <c r="C9" t="s">
        <v>327</v>
      </c>
      <c r="D9" s="143" t="s">
        <v>326</v>
      </c>
      <c r="E9" t="s">
        <v>535</v>
      </c>
      <c r="F9" s="143">
        <v>0</v>
      </c>
      <c r="G9" s="143">
        <v>1</v>
      </c>
      <c r="H9" s="143">
        <v>1</v>
      </c>
      <c r="I9" s="78" t="s">
        <v>29</v>
      </c>
      <c r="J9" s="88" t="s">
        <v>2534</v>
      </c>
      <c r="K9" t="str">
        <f>_xlfn.CONCAT(" No new coal is planned in ", 'Supporting Data'!A3, ".")</f>
        <v xml:space="preserve"> No new coal is planned in New Jersey.</v>
      </c>
      <c r="L9" s="143" t="str">
        <f>J9&amp;K9</f>
        <v>**Description:** This policy prevents new capacity of the selected type(s) from being built or deployed.  // **Guidance for setting values:** No new coal is planned in New Jersey.</v>
      </c>
      <c r="M9" s="102"/>
    </row>
    <row r="10" spans="1:20" ht="180" x14ac:dyDescent="0.25">
      <c r="A10" s="143" t="s">
        <v>4</v>
      </c>
      <c r="B10" s="143" t="s">
        <v>1609</v>
      </c>
      <c r="C10" t="s">
        <v>1611</v>
      </c>
      <c r="D10" s="143" t="s">
        <v>1613</v>
      </c>
      <c r="E10" t="s">
        <v>1614</v>
      </c>
      <c r="F10" s="224">
        <v>0</v>
      </c>
      <c r="G10" s="224">
        <v>50000</v>
      </c>
      <c r="H10" s="224">
        <v>100</v>
      </c>
      <c r="I10" s="224" t="s">
        <v>1616</v>
      </c>
      <c r="J10" s="225" t="s">
        <v>2639</v>
      </c>
      <c r="K10" s="220" t="str">
        <f>_xlfn.CONCAT(IF('Supporting Data'!$AN$3=0," This state has no additional state subsidies. ",_xlfn.CONCAT(" As of late 2020, there is an additional state subsidy of $",'Supporting Data'!$AN$3,".")))</f>
        <v xml:space="preserve"> As of late 2020, there is an additional state subsidy of $5000.</v>
      </c>
      <c r="L10" s="220" t="str">
        <f>J10&amp;K10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state-level credit on top of the federal tax credits. As of late 2020, there is an additional state subsidy of $5000.</v>
      </c>
      <c r="M10" s="226"/>
      <c r="N10" s="227"/>
    </row>
    <row r="11" spans="1:20" ht="105" x14ac:dyDescent="0.25">
      <c r="A11" s="143" t="s">
        <v>4</v>
      </c>
      <c r="B11" s="143" t="s">
        <v>1610</v>
      </c>
      <c r="C11" t="s">
        <v>1612</v>
      </c>
      <c r="D11" s="143" t="s">
        <v>1613</v>
      </c>
      <c r="E11" t="s">
        <v>1615</v>
      </c>
      <c r="F11" s="224">
        <v>0</v>
      </c>
      <c r="G11" s="224">
        <v>50000</v>
      </c>
      <c r="H11" s="224">
        <v>100</v>
      </c>
      <c r="I11" s="224" t="s">
        <v>1616</v>
      </c>
      <c r="J11" s="225" t="s">
        <v>2640</v>
      </c>
      <c r="K11" s="220" t="str">
        <f>_xlfn.CONCAT(IF('Supporting Data'!$AO$3=0," This state has no additional state subsidies. ",_xlfn.CONCAT(" As of late 2020, there is an additional state subsidy of $",'Supporting Data'!$AO$3,".")))</f>
        <v xml:space="preserve"> This state has no additional state subsidies. </v>
      </c>
      <c r="L11" s="220" t="str">
        <f>J11&amp;K11</f>
        <v xml:space="preserve">**Description:**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 This state has no additional state subsidies. </v>
      </c>
      <c r="M11" s="226"/>
      <c r="N11" s="227"/>
    </row>
    <row r="12" spans="1:20" x14ac:dyDescent="0.25">
      <c r="A12" t="s">
        <v>8</v>
      </c>
      <c r="B12" t="s">
        <v>128</v>
      </c>
      <c r="C12" t="s">
        <v>127</v>
      </c>
      <c r="D12" t="s">
        <v>128</v>
      </c>
      <c r="E12" t="s">
        <v>530</v>
      </c>
      <c r="F12" s="34">
        <v>0</v>
      </c>
      <c r="G12" s="34">
        <v>25000</v>
      </c>
      <c r="H12" s="34">
        <v>500</v>
      </c>
      <c r="I12" s="88" t="s">
        <v>185</v>
      </c>
      <c r="J12" s="88" t="s">
        <v>2535</v>
      </c>
      <c r="K12" s="143" t="str">
        <f>_xlfn.CONCAT("**Hard coal:** The EIA projects that ", About!$C$2, " will retire ", 'Supporting Data'!M3, " MW of coal by 2050. ", About!$C$2, " currently has ",'Supporting Data'!T3, " MW of coal capacity." )</f>
        <v>**Hard coal:** The EIA projects that New Jersey will retire 0 MW of coal by 2050. New Jersey currently has 463 MW of coal capacity.</v>
      </c>
      <c r="L12" s="78" t="str">
        <f>J12&amp;K12&amp;M12&amp;N12&amp;O12&amp;P12</f>
        <v>**Description:** This policy causes the specified quantity of otherwise non-retiring capacity of the selected type(s) to be retired each year. // **Guidance for setting values:** // **Hard coal:** The EIA projects that New Jersey will retire 0 MW of coal by 2050. New Jersey currently has 463 MW of coal capacity.//**Natural gas non-peaker:** The EIA projects that NJ will retire 0 MW of natural gas by 2050. NJ currently has 8570 MW of natural gas non-peaker capacity.//**Nuclear:** The EIA projects that NJ will retire 0 MW of nuclear by 2050. NJ currently has 3467 MW of nuclear capacity.//**Natural gas peaker:** The EIA projects that NJ will retire 0 MW of natural gas by 2050. NJ currently has 2770 MW of natural gas peaker capacity.//**Lignite:** The EIA projects that NJ will retire 0 MW of lignite by 2050. NJ currently has 0 MW of lignite capacity.</v>
      </c>
      <c r="M12" s="102" t="str">
        <f>_xlfn.CONCAT("//**Natural gas non-peaker:** The EIA projects that ", About!B2, " will retire ", 'Supporting Data'!N3, " MW of natural gas by 2050. ", About!B2, " currently has ",'Supporting Data'!U3, " MW of natural gas non-peaker capacity." )</f>
        <v>//**Natural gas non-peaker:** The EIA projects that NJ will retire 0 MW of natural gas by 2050. NJ currently has 8570 MW of natural gas non-peaker capacity.</v>
      </c>
      <c r="N12" t="str">
        <f>_xlfn.CONCAT("//**Nuclear:** The EIA projects that ", About!B2, " will retire ", 'Supporting Data'!$O$3, " MW of nuclear by 2050. ", About!B2, " currently has ",'Supporting Data'!$V$3, " MW of nuclear capacity." )</f>
        <v>//**Nuclear:** The EIA projects that NJ will retire 0 MW of nuclear by 2050. NJ currently has 3467 MW of nuclear capacity.</v>
      </c>
      <c r="O12" s="102" t="str">
        <f>_xlfn.CONCAT("//**Natural gas peaker:** The EIA projects that ", About!B2, " will retire ",'Supporting Data'!$R$3, " MW of natural gas by 2050. ", About!B2, " currently has ",'Supporting Data'!$AD$3, " MW of natural gas peaker capacity." )</f>
        <v>//**Natural gas peaker:** The EIA projects that NJ will retire 0 MW of natural gas by 2050. NJ currently has 2770 MW of natural gas peaker capacity.</v>
      </c>
      <c r="P12" t="str">
        <f>_xlfn.CONCAT("//**Lignite:** The EIA projects that ", About!B2, " will retire ", 'Supporting Data'!$S$3, " MW of lignite by 2050. ", About!B2, " currently has ",'Supporting Data'!$AE$3, " MW of lignite capacity." )</f>
        <v>//**Lignite:** The EIA projects that NJ will retire 0 MW of lignite by 2050. NJ currently has 0 MW of lignite capacity.</v>
      </c>
    </row>
    <row r="13" spans="1:20" x14ac:dyDescent="0.25">
      <c r="A13" t="s">
        <v>9</v>
      </c>
      <c r="B13" t="s">
        <v>731</v>
      </c>
      <c r="C13" t="s">
        <v>732</v>
      </c>
      <c r="D13" t="s">
        <v>732</v>
      </c>
      <c r="E13" t="s">
        <v>733</v>
      </c>
      <c r="F13" s="221">
        <v>0</v>
      </c>
      <c r="G13" s="8">
        <v>1</v>
      </c>
      <c r="H13" s="8">
        <v>0.01</v>
      </c>
      <c r="I13" s="88" t="s">
        <v>734</v>
      </c>
      <c r="J13" s="88" t="s">
        <v>2594</v>
      </c>
      <c r="K13" t="str">
        <f>_xlfn.CONCAT(IF('Supporting Data'!$BB$3=0,"**Hard coal**: The model assumes the state has no hard coal production. ",_xlfn.CONCAT("**Hard coal:** The model assumes that exports represent ",'Supporting Data'!$BJ$3,"% of the state's production.")))</f>
        <v xml:space="preserve">**Hard coal**: The model assumes the state has no hard coal production. </v>
      </c>
      <c r="L13" s="143" t="str">
        <f>J13&amp;K13&amp;M13&amp;N13&amp;O13&amp;P13&amp;Q13&amp;R13&amp;S13</f>
        <v xml:space="preserve">**Description:**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 // **Guidance for setting values:** // 
**Hard coal**: The model assumes the state has no hard coal production. //**Crude oil:**: The model assumes the state has no crude oil production. //**Heavy fuel oil:** The model assumes that exports represent 259.46% of the state's production.//**Jet fuel or kerosene:** The model assumes that exports represent 103.49% of the state's production.//**LPG propane or butane:** The model assumes that exports represent 101.15% of the state's production.//**Natural gas:** The model assumes the state has no natural gas production. //**Petroleum diesel:** The model assumes that exports represent 107.9% of the state's production.//**Petroleum gasoline:** The model assumes the state has no petroleum gasoline production. </v>
      </c>
      <c r="M13" s="102" t="str">
        <f>_xlfn.CONCAT(IF('Supporting Data'!$BA$3=0,"//**Crude oil:**: The model assumes the state has no crude oil production. ",_xlfn.CONCAT("//**Crude oil:** The model assumes that exports represent ",'Supporting Data'!BI3,"% of the state's production.")))</f>
        <v xml:space="preserve">//**Crude oil:**: The model assumes the state has no crude oil production. </v>
      </c>
      <c r="N13" t="str">
        <f>_xlfn.CONCAT(IF('Supporting Data'!$BC$3=0,"//**Heavy fuel oil:**: The model assumes the state has no heavy fuel oil production. ",_xlfn.CONCAT("//**Heavy fuel oil:** The model assumes that exports represent ",'Supporting Data'!$BK$3,"% of the state's production.")))</f>
        <v>//**Heavy fuel oil:** The model assumes that exports represent 259.46% of the state's production.</v>
      </c>
      <c r="O13" t="str">
        <f>_xlfn.CONCAT(IF('Supporting Data'!$BD$3=0,"//**Jet fuel or kerosene:** The model assumes the state has no jet fuel or kerosene production. ",_xlfn.CONCAT("//**Jet fuel or kerosene:** The model assumes that exports represent ",'Supporting Data'!$BL$3,"% of the state's production.")))</f>
        <v>//**Jet fuel or kerosene:** The model assumes that exports represent 103.49% of the state's production.</v>
      </c>
      <c r="P13" t="str">
        <f>_xlfn.CONCAT(IF('Supporting Data'!$BE$3=0,"//**LPG propane or butane:** The model assumes the state has no LPG propane or butane production. ",_xlfn.CONCAT("//**LPG propane or butane:** The model assumes that exports represent ",'Supporting Data'!$BM$3,"% of the state's production.")))</f>
        <v>//**LPG propane or butane:** The model assumes that exports represent 101.15% of the state's production.</v>
      </c>
      <c r="Q13" t="str">
        <f>_xlfn.CONCAT(IF('Supporting Data'!$BF$3=0,"//**Natural gas:** The model assumes the state has no natural gas production. ",_xlfn.CONCAT("//**Natural gas:** The model assumes that exports represent ",'Supporting Data'!BN3,"% of the state's production.")))</f>
        <v xml:space="preserve">//**Natural gas:** The model assumes the state has no natural gas production. </v>
      </c>
      <c r="R13" t="str">
        <f>_xlfn.CONCAT(IF('Supporting Data'!$BH$3=0,"//**Petroleum diesel:** The model assumes the state has no petroleum diesel production. ",_xlfn.CONCAT("//**Petroleum diesel:** The model assumes that exports represent ",'Supporting Data'!BO3,"% of the state's production.")))</f>
        <v>//**Petroleum diesel:** The model assumes that exports represent 107.9% of the state's production.</v>
      </c>
      <c r="S13" t="str">
        <f>_xlfn.CONCAT(IF('Supporting Data'!$BB$3=0,"//**Petroleum gasoline:** The model assumes the state has no petroleum gasoline production. ",_xlfn.CONCAT("//**Petroleum gasoline:** The model assumes that exports represent ",'Supporting Data'!BP3,"% of the state's production.")))</f>
        <v xml:space="preserve">//**Petroleum gasoline:** The model assumes the state has no petroleum gasoline production. </v>
      </c>
    </row>
    <row r="14" spans="1:20" x14ac:dyDescent="0.25">
      <c r="A14" t="s">
        <v>71</v>
      </c>
      <c r="B14" t="s">
        <v>100</v>
      </c>
      <c r="C14" t="s">
        <v>297</v>
      </c>
      <c r="D14" t="s">
        <v>100</v>
      </c>
      <c r="E14" t="s">
        <v>542</v>
      </c>
      <c r="F14" s="221">
        <v>0</v>
      </c>
      <c r="G14" s="221">
        <v>0.75</v>
      </c>
      <c r="H14" s="221">
        <v>0.01</v>
      </c>
      <c r="I14" s="88" t="s">
        <v>30</v>
      </c>
      <c r="J14" s="88" t="s">
        <v>1419</v>
      </c>
      <c r="K14" s="88" t="s">
        <v>2536</v>
      </c>
      <c r="L14" s="143" t="str" cm="1">
        <f t="array" ref="L14">_xlfn.IFS(About!$B$2="NM", 'State Policy Descriptions'!$K$14,About!$B$2="WI",'State Policy Descriptions'!$M$14,TRUE,J14)</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M14" s="228" t="s">
        <v>2537</v>
      </c>
      <c r="N14" s="88"/>
    </row>
    <row r="15" spans="1:20" x14ac:dyDescent="0.25">
      <c r="K15" s="58" t="s">
        <v>2538</v>
      </c>
      <c r="M15" s="58" t="s">
        <v>2539</v>
      </c>
    </row>
    <row r="16" spans="1:20" x14ac:dyDescent="0.25">
      <c r="A16" s="143" t="s">
        <v>4</v>
      </c>
      <c r="B16" s="143" t="s">
        <v>1601</v>
      </c>
      <c r="C16" t="s">
        <v>2583</v>
      </c>
      <c r="D16" s="143" t="s">
        <v>1602</v>
      </c>
      <c r="E16" t="s">
        <v>1603</v>
      </c>
      <c r="F16" s="221">
        <v>0</v>
      </c>
      <c r="G16" s="221">
        <v>1</v>
      </c>
      <c r="H16" s="221">
        <v>0.01</v>
      </c>
      <c r="I16" s="88" t="s">
        <v>1832</v>
      </c>
      <c r="J16" s="88" t="s">
        <v>2627</v>
      </c>
      <c r="K16" t="str" cm="1">
        <f t="array" ref="K16">_xlfn.IFS('Supporting Data'!$CI$3+'Supporting Data'!$CJ$3=2, "The state has adopted ACC and ACC II.",'Supporting Data'!$CI$3+'Supporting Data'!$CJ$3&gt;1, "The state has adopted ACC and partially adopted ACC II.", 'Supporting Data'!$CI$3=1, "The state has adopted ACC but not ACC II.", 'Supporting Data'!CJ3=1, "The state has adopted ACC II.", 'Supporting Data'!$CI$3+'Supporting Data'!$CJ$3&lt;1, "The state has not adopted ACC or ACC II.")</f>
        <v>The state has adopted ACC and partially adopted ACC II.</v>
      </c>
      <c r="L16" t="str">
        <f>J16&amp;M16&amp;K16&amp;N16</f>
        <v>**Description:** This policy requires the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BAU scenario. The following descriptions detail the different vehicle types: // **Passenger cars and SUVs:** most light-duty road vehicles //**Light and Medium Commercial Trucks:** commercial trucks carrying freight, not passengers // **Buses:** including school, transit, and intercity buses // **Heavy Duty Trucks:** all other heavy road vehicles (mostly freight trucks) // **Passenger motorbikes:** registered motorcycles // **Guidance for setting values:**//**Passenger cars and SUVs: ** Under the Clean Air Act, California was awarded a waiver enabling the state to set vehicle emissions standards that are more stringent than federal standards. The waiver has resulted in the Advanced Clean Cars (ACC) and Advanced Clean Cars II (ACC II) regulations. Other states can also choose to adopt the regulations.  ACC  requires requires  automakers to sell ~7-10% EV sales by 2025. ACC II stipulates a 35 percent sales requirement in 2026, ramping up to a 100 percent sales target in 2035. The state has adopted ACC and partially adopted ACC II.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 **Buses:** Electric bus manufacturer Proterra believes all new transit bus sales could be electric as early as 2030, but transit buses make up roughly 15% of the bus fleet. // **Passenger motorbikes:** Though electric motorcycles and scooters are popular in Europe and Asia, where motorbikes are commonly used for urban transportation and commuting, electric motorbikes are not yet a significant presence in the U.S., where motorbikes are mostly used for recreation.</v>
      </c>
      <c r="M16" t="s">
        <v>2540</v>
      </c>
      <c r="N16" t="s">
        <v>2541</v>
      </c>
    </row>
    <row r="17" spans="1:13" ht="73.7" customHeight="1" x14ac:dyDescent="0.25">
      <c r="A17" t="s">
        <v>8</v>
      </c>
      <c r="B17" s="88" t="s">
        <v>2542</v>
      </c>
      <c r="C17" t="s">
        <v>1887</v>
      </c>
      <c r="F17" s="143">
        <v>0</v>
      </c>
      <c r="G17" s="143">
        <v>1000</v>
      </c>
      <c r="H17" s="229">
        <v>20</v>
      </c>
      <c r="I17" s="143" t="s">
        <v>1833</v>
      </c>
      <c r="J17" s="88" t="s">
        <v>1885</v>
      </c>
      <c r="K17" t="s">
        <v>2543</v>
      </c>
      <c r="L17" t="str">
        <f>M17&amp;K17</f>
        <v>**Description:** The BAU scenario includes a CES alternative compliance payment of roughly 50 $/MWh. If the CES credit price hits this $/MWh amount in a given year, the model will not deploy any additional CES qualifying resources in an attempt to meet the CES. Enabling this policy lifts this cap, meaning there is no price constraint on new resources.</v>
      </c>
      <c r="M17" t="str">
        <f>_xlfn.CONCAT(IF('Supporting Data'!$CL$3="FALSE","**Description:** This setting caps the CES credit price. ",_xlfn.CONCAT("**Description:** The BAU scenario includes a CES alternative compliance payment of roughly ",'Supporting Data'!$CM$3," $/MWh.")))</f>
        <v>**Description:** The BAU scenario includes a CES alternative compliance payment of roughly 50 $/MWh.</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6B16B-47EC-421E-9341-908E0AC2FF1A}">
  <sheetPr>
    <tabColor rgb="FFFFCCFF"/>
  </sheetPr>
  <dimension ref="A1:CM54"/>
  <sheetViews>
    <sheetView workbookViewId="0"/>
  </sheetViews>
  <sheetFormatPr defaultRowHeight="15" x14ac:dyDescent="0.25"/>
  <cols>
    <col min="1" max="1" width="11.7109375" customWidth="1"/>
    <col min="2" max="2" width="16.28515625" customWidth="1"/>
    <col min="3" max="3" width="11.140625" style="131" bestFit="1" customWidth="1"/>
    <col min="4" max="4" width="11.140625" customWidth="1"/>
    <col min="6" max="6" width="17.85546875" style="131" customWidth="1"/>
    <col min="9" max="9" width="16" style="131" customWidth="1"/>
    <col min="10" max="10" width="21.140625" style="131" customWidth="1"/>
    <col min="11" max="11" width="16" customWidth="1"/>
    <col min="12" max="12" width="14.7109375" style="131" customWidth="1"/>
    <col min="19" max="19" width="8.7109375" style="131"/>
    <col min="35" max="35" width="8.7109375" style="131"/>
    <col min="39" max="39" width="8.7109375" style="131"/>
    <col min="40" max="40" width="10.5703125" bestFit="1" customWidth="1"/>
    <col min="41" max="41" width="8.7109375" style="131"/>
    <col min="43" max="43" width="13.85546875" customWidth="1"/>
    <col min="44" max="44" width="8.7109375" style="131"/>
    <col min="45" max="45" width="11.5703125" bestFit="1" customWidth="1"/>
    <col min="52" max="52" width="8.7109375" style="131"/>
    <col min="60" max="60" width="8.7109375" style="131"/>
    <col min="68" max="68" width="8.7109375" style="131"/>
    <col min="69" max="69" width="10.42578125" customWidth="1"/>
    <col min="70" max="70" width="11.42578125" customWidth="1"/>
    <col min="71" max="71" width="12.85546875" customWidth="1"/>
    <col min="72" max="72" width="12.7109375" customWidth="1"/>
    <col min="73" max="73" width="12.42578125" customWidth="1"/>
    <col min="74" max="74" width="11.28515625" customWidth="1"/>
    <col min="75" max="75" width="9.28515625" customWidth="1"/>
    <col min="77" max="77" width="9.85546875" customWidth="1"/>
    <col min="78" max="78" width="9.42578125" customWidth="1"/>
    <col min="83" max="84" width="10.85546875" customWidth="1"/>
    <col min="86" max="86" width="8.7109375" style="131"/>
  </cols>
  <sheetData>
    <row r="1" spans="1:91" x14ac:dyDescent="0.25">
      <c r="B1" s="255" t="s">
        <v>2433</v>
      </c>
      <c r="C1" s="255"/>
      <c r="D1" s="162"/>
      <c r="E1" s="163" t="s">
        <v>2434</v>
      </c>
      <c r="F1" s="164"/>
      <c r="H1" s="163" t="s">
        <v>2435</v>
      </c>
      <c r="J1" s="165" t="s">
        <v>2436</v>
      </c>
      <c r="K1" s="255" t="s">
        <v>2437</v>
      </c>
      <c r="L1" s="255"/>
      <c r="M1" s="255" t="s">
        <v>2438</v>
      </c>
      <c r="N1" s="255"/>
      <c r="O1" s="255"/>
      <c r="P1" s="255"/>
      <c r="Q1" s="255"/>
      <c r="R1" s="255"/>
      <c r="S1" s="255"/>
      <c r="T1" s="255" t="s">
        <v>2439</v>
      </c>
      <c r="U1" s="255"/>
      <c r="V1" s="255"/>
      <c r="W1" s="255"/>
      <c r="X1" s="255"/>
      <c r="Y1" s="255"/>
      <c r="Z1" s="255"/>
      <c r="AA1" s="255"/>
      <c r="AB1" s="255"/>
      <c r="AC1" s="255"/>
      <c r="AD1" s="255"/>
      <c r="AE1" s="255"/>
      <c r="AF1" s="255"/>
      <c r="AG1" s="255"/>
      <c r="AH1" s="255"/>
      <c r="AI1" s="256"/>
      <c r="AJ1" s="257" t="s">
        <v>2440</v>
      </c>
      <c r="AK1" s="257"/>
      <c r="AL1" s="257"/>
      <c r="AM1"/>
      <c r="AN1" s="254" t="s">
        <v>2441</v>
      </c>
      <c r="AO1" s="254"/>
      <c r="AQ1" t="s">
        <v>2442</v>
      </c>
      <c r="AS1" s="258" t="s">
        <v>2443</v>
      </c>
      <c r="AT1" s="259"/>
      <c r="AU1" s="259"/>
      <c r="AV1" s="259"/>
      <c r="AW1" s="259"/>
      <c r="AX1" s="259"/>
      <c r="AY1" s="259"/>
      <c r="AZ1" s="259"/>
      <c r="BA1" s="258" t="s">
        <v>2444</v>
      </c>
      <c r="BB1" s="259"/>
      <c r="BC1" s="259"/>
      <c r="BD1" s="259"/>
      <c r="BE1" s="259"/>
      <c r="BF1" s="259"/>
      <c r="BG1" s="259"/>
      <c r="BH1" s="259"/>
      <c r="BI1" s="260" t="s">
        <v>2445</v>
      </c>
      <c r="BJ1" s="261"/>
      <c r="BK1" s="261"/>
      <c r="BL1" s="261"/>
      <c r="BM1" s="261"/>
      <c r="BN1" s="261"/>
      <c r="BO1" s="261"/>
      <c r="BP1" s="261"/>
      <c r="BQ1" s="257" t="s">
        <v>2446</v>
      </c>
      <c r="BR1" s="257"/>
      <c r="BS1" s="257"/>
      <c r="BT1" s="257"/>
      <c r="BU1" s="257"/>
      <c r="BV1" s="257"/>
      <c r="BW1" s="257"/>
      <c r="BX1" s="257"/>
      <c r="BY1" s="257"/>
      <c r="BZ1" s="257"/>
      <c r="CA1" s="257"/>
      <c r="CB1" s="257"/>
      <c r="CC1" s="257"/>
      <c r="CD1" s="257"/>
      <c r="CE1" s="257"/>
      <c r="CF1" s="257"/>
      <c r="CG1" s="257"/>
      <c r="CH1" s="257"/>
      <c r="CI1" s="262" t="s">
        <v>2447</v>
      </c>
      <c r="CJ1" s="263"/>
      <c r="CK1" s="264"/>
      <c r="CL1" s="38" t="s">
        <v>2448</v>
      </c>
    </row>
    <row r="2" spans="1:91" s="146" customFormat="1" ht="59.1" customHeight="1" thickBot="1" x14ac:dyDescent="0.3">
      <c r="A2" s="65"/>
      <c r="B2" s="166" t="s">
        <v>2449</v>
      </c>
      <c r="C2" s="167" t="s">
        <v>2450</v>
      </c>
      <c r="D2" s="65" t="s">
        <v>2451</v>
      </c>
      <c r="E2" s="65" t="s">
        <v>2452</v>
      </c>
      <c r="F2" s="167" t="s">
        <v>2453</v>
      </c>
      <c r="G2" s="65" t="s">
        <v>2454</v>
      </c>
      <c r="H2" s="65" t="s">
        <v>2455</v>
      </c>
      <c r="I2" s="167" t="s">
        <v>2456</v>
      </c>
      <c r="J2" s="167" t="s">
        <v>2457</v>
      </c>
      <c r="K2" s="168" t="s">
        <v>2458</v>
      </c>
      <c r="L2" s="169" t="s">
        <v>2459</v>
      </c>
      <c r="M2" s="170" t="s">
        <v>2460</v>
      </c>
      <c r="N2" s="170" t="s">
        <v>2461</v>
      </c>
      <c r="O2" s="170" t="s">
        <v>2462</v>
      </c>
      <c r="P2" s="170" t="s">
        <v>2463</v>
      </c>
      <c r="Q2" s="170" t="s">
        <v>2464</v>
      </c>
      <c r="R2" s="170" t="s">
        <v>2465</v>
      </c>
      <c r="S2" s="171" t="s">
        <v>2466</v>
      </c>
      <c r="T2" s="172" t="s">
        <v>2467</v>
      </c>
      <c r="U2" s="172" t="s">
        <v>2468</v>
      </c>
      <c r="V2" s="172" t="s">
        <v>2469</v>
      </c>
      <c r="W2" s="172" t="s">
        <v>2470</v>
      </c>
      <c r="X2" s="172" t="s">
        <v>2471</v>
      </c>
      <c r="Y2" s="172" t="s">
        <v>2472</v>
      </c>
      <c r="Z2" s="172" t="s">
        <v>2473</v>
      </c>
      <c r="AA2" s="172" t="s">
        <v>2474</v>
      </c>
      <c r="AB2" s="172" t="s">
        <v>2475</v>
      </c>
      <c r="AC2" s="172" t="s">
        <v>2476</v>
      </c>
      <c r="AD2" s="172" t="s">
        <v>2477</v>
      </c>
      <c r="AE2" s="172" t="s">
        <v>2478</v>
      </c>
      <c r="AF2" s="172" t="s">
        <v>2479</v>
      </c>
      <c r="AG2" s="172" t="s">
        <v>2480</v>
      </c>
      <c r="AH2" s="172" t="s">
        <v>2481</v>
      </c>
      <c r="AI2" s="173" t="s">
        <v>2482</v>
      </c>
      <c r="AJ2" s="146">
        <v>2021</v>
      </c>
      <c r="AK2" s="146">
        <v>2030</v>
      </c>
      <c r="AL2" s="146">
        <v>2050</v>
      </c>
      <c r="AM2" s="174" t="s">
        <v>2483</v>
      </c>
      <c r="AN2" s="175" t="s">
        <v>2484</v>
      </c>
      <c r="AO2" s="167" t="s">
        <v>2485</v>
      </c>
      <c r="AP2" s="176" t="s">
        <v>2486</v>
      </c>
      <c r="AQ2" s="176" t="s">
        <v>2487</v>
      </c>
      <c r="AR2" s="174" t="s">
        <v>2488</v>
      </c>
      <c r="AS2" s="177" t="s">
        <v>708</v>
      </c>
      <c r="AT2" s="177" t="s">
        <v>447</v>
      </c>
      <c r="AU2" s="177" t="s">
        <v>2489</v>
      </c>
      <c r="AV2" s="177" t="s">
        <v>716</v>
      </c>
      <c r="AW2" s="177" t="s">
        <v>709</v>
      </c>
      <c r="AX2" s="177" t="s">
        <v>46</v>
      </c>
      <c r="AY2" s="177" t="s">
        <v>54</v>
      </c>
      <c r="AZ2" s="178" t="s">
        <v>53</v>
      </c>
      <c r="BA2" s="177" t="s">
        <v>708</v>
      </c>
      <c r="BB2" s="177" t="s">
        <v>447</v>
      </c>
      <c r="BC2" s="177" t="s">
        <v>2489</v>
      </c>
      <c r="BD2" s="177" t="s">
        <v>716</v>
      </c>
      <c r="BE2" s="177" t="s">
        <v>709</v>
      </c>
      <c r="BF2" s="177" t="s">
        <v>46</v>
      </c>
      <c r="BG2" s="177" t="s">
        <v>54</v>
      </c>
      <c r="BH2" s="178" t="s">
        <v>53</v>
      </c>
      <c r="BI2" s="177" t="s">
        <v>708</v>
      </c>
      <c r="BJ2" s="177" t="s">
        <v>447</v>
      </c>
      <c r="BK2" s="177" t="s">
        <v>2489</v>
      </c>
      <c r="BL2" s="177" t="s">
        <v>716</v>
      </c>
      <c r="BM2" s="177" t="s">
        <v>709</v>
      </c>
      <c r="BN2" s="177" t="s">
        <v>46</v>
      </c>
      <c r="BO2" s="177" t="s">
        <v>54</v>
      </c>
      <c r="BP2" s="178" t="s">
        <v>53</v>
      </c>
      <c r="BQ2" s="65" t="s">
        <v>2490</v>
      </c>
      <c r="BR2" s="65" t="s">
        <v>2491</v>
      </c>
      <c r="BS2" s="65" t="s">
        <v>2492</v>
      </c>
      <c r="BT2" s="65" t="s">
        <v>2493</v>
      </c>
      <c r="BU2" s="65" t="s">
        <v>2494</v>
      </c>
      <c r="BV2" s="65" t="s">
        <v>2495</v>
      </c>
      <c r="BW2" s="65" t="s">
        <v>2496</v>
      </c>
      <c r="BX2" s="65" t="s">
        <v>2497</v>
      </c>
      <c r="BY2" s="65" t="s">
        <v>2498</v>
      </c>
      <c r="BZ2" s="65" t="s">
        <v>2499</v>
      </c>
      <c r="CA2" s="65" t="s">
        <v>2500</v>
      </c>
      <c r="CB2" s="65" t="s">
        <v>2501</v>
      </c>
      <c r="CC2" s="65" t="s">
        <v>2502</v>
      </c>
      <c r="CD2" s="65" t="s">
        <v>2503</v>
      </c>
      <c r="CE2" s="65" t="s">
        <v>2504</v>
      </c>
      <c r="CF2" s="65" t="s">
        <v>2505</v>
      </c>
      <c r="CG2" s="65" t="s">
        <v>2506</v>
      </c>
      <c r="CH2" s="167" t="s">
        <v>2507</v>
      </c>
      <c r="CI2" s="179" t="s">
        <v>2508</v>
      </c>
      <c r="CJ2" s="180" t="s">
        <v>2509</v>
      </c>
      <c r="CK2" s="181" t="s">
        <v>2510</v>
      </c>
      <c r="CL2" s="146" t="s">
        <v>2511</v>
      </c>
      <c r="CM2" s="65" t="s">
        <v>2512</v>
      </c>
    </row>
    <row r="3" spans="1:91" s="58" customFormat="1" x14ac:dyDescent="0.25">
      <c r="A3" s="182" t="str">
        <f>About!$C$2</f>
        <v>New Jersey</v>
      </c>
      <c r="B3" s="183">
        <f>ROUND(SUMIFS(B$4:B$54, $A$4:$A$54, $A$3),0)</f>
        <v>6819</v>
      </c>
      <c r="C3" s="184">
        <f t="shared" ref="C3" si="0">ROUND(SUMIFS(C$4:C$54, $A$4:$A$54, $A$3),0)</f>
        <v>7</v>
      </c>
      <c r="D3" s="183">
        <f>SUMIFS(D$4:D$54, $A$4:$A$54, $A$3)</f>
        <v>24337437</v>
      </c>
      <c r="E3" s="183">
        <f>SUMIFS(E$4:E$54, $A$4:$A$54, $A$3)</f>
        <v>16636177.999999981</v>
      </c>
      <c r="F3" s="134">
        <f>ROUND(SUMIFS(F$4:F$54,$A$4:$A$54,$A$3)*100,0)</f>
        <v>-32</v>
      </c>
      <c r="G3" s="58">
        <f>SUMIFS(G$4:G$54, $A$4:$A$54, $A$3)</f>
        <v>0</v>
      </c>
      <c r="H3" s="58">
        <f>SUMIFS(H$4:H$54, $A$4:$A$54, $A$3)</f>
        <v>0</v>
      </c>
      <c r="I3" s="134">
        <f>ROUND(SUMIFS(I$4:I$54,$A$4:$A$54,$A$3)*100,0)</f>
        <v>0</v>
      </c>
      <c r="J3" s="134">
        <f>ROUND(SUMIFS(J$4:J$54, $A$4:$A$54, $A$3),0)</f>
        <v>4751</v>
      </c>
      <c r="K3" s="58">
        <f t="shared" ref="K3:AI3" si="1">ROUND(SUMIFS(K$4:K$54, $A$4:$A$54, $A$3),0)</f>
        <v>1729</v>
      </c>
      <c r="L3" s="134">
        <f t="shared" si="1"/>
        <v>2272</v>
      </c>
      <c r="M3" s="58">
        <f t="shared" si="1"/>
        <v>0</v>
      </c>
      <c r="N3" s="58">
        <f t="shared" si="1"/>
        <v>0</v>
      </c>
      <c r="O3" s="58">
        <f t="shared" si="1"/>
        <v>0</v>
      </c>
      <c r="P3" s="58">
        <f t="shared" si="1"/>
        <v>0</v>
      </c>
      <c r="Q3" s="58">
        <f t="shared" si="1"/>
        <v>0</v>
      </c>
      <c r="R3" s="58">
        <f t="shared" si="1"/>
        <v>0</v>
      </c>
      <c r="S3" s="134">
        <f t="shared" si="1"/>
        <v>0</v>
      </c>
      <c r="T3" s="58">
        <f t="shared" si="1"/>
        <v>463</v>
      </c>
      <c r="U3" s="58">
        <f t="shared" si="1"/>
        <v>8570</v>
      </c>
      <c r="V3" s="58">
        <f t="shared" si="1"/>
        <v>3467</v>
      </c>
      <c r="W3" s="58">
        <f t="shared" si="1"/>
        <v>12</v>
      </c>
      <c r="X3" s="58">
        <f t="shared" si="1"/>
        <v>8</v>
      </c>
      <c r="Y3" s="58">
        <f t="shared" si="1"/>
        <v>746</v>
      </c>
      <c r="Z3" s="58">
        <f t="shared" si="1"/>
        <v>0</v>
      </c>
      <c r="AA3" s="58">
        <f t="shared" si="1"/>
        <v>63</v>
      </c>
      <c r="AB3" s="58">
        <f t="shared" si="1"/>
        <v>0</v>
      </c>
      <c r="AC3" s="58">
        <f t="shared" si="1"/>
        <v>226</v>
      </c>
      <c r="AD3" s="58">
        <f t="shared" si="1"/>
        <v>2770</v>
      </c>
      <c r="AE3" s="58">
        <f t="shared" si="1"/>
        <v>0</v>
      </c>
      <c r="AF3" s="58">
        <f t="shared" si="1"/>
        <v>0</v>
      </c>
      <c r="AG3" s="58">
        <f t="shared" si="1"/>
        <v>0</v>
      </c>
      <c r="AH3" s="58">
        <f t="shared" si="1"/>
        <v>0</v>
      </c>
      <c r="AI3" s="134">
        <f t="shared" si="1"/>
        <v>105</v>
      </c>
      <c r="AJ3" s="58">
        <f>ROUND(SUMIFS(AJ$4:AJ$54,$A$4:$A$54,$A$3)*100,0)</f>
        <v>67</v>
      </c>
      <c r="AK3" s="58">
        <f t="shared" ref="AK3:AL3" si="2">ROUND(SUMIFS(AK$4:AK$54,$A$4:$A$54,$A$3)*100,0)</f>
        <v>96</v>
      </c>
      <c r="AL3" s="58">
        <f t="shared" si="2"/>
        <v>96</v>
      </c>
      <c r="AM3" s="58">
        <f>SUMIFS(AM$4:AM$54, $A$4:$A$54, $A$3)</f>
        <v>0</v>
      </c>
      <c r="AN3" s="58">
        <f t="shared" ref="AN3:AQ3" si="3">SUMIFS(AN$4:AN$54, $A$4:$A$54, $A$3)</f>
        <v>5000</v>
      </c>
      <c r="AO3" s="134">
        <f t="shared" si="3"/>
        <v>0</v>
      </c>
      <c r="AP3" s="134">
        <f t="shared" si="3"/>
        <v>1610</v>
      </c>
      <c r="AQ3" s="134">
        <f t="shared" si="3"/>
        <v>9320865</v>
      </c>
      <c r="AR3" s="134">
        <f>ROUND(SUMIFS(AR$4:AR$54,$A$4:$A$54,$A$3),2)</f>
        <v>17.27</v>
      </c>
      <c r="AS3" s="58">
        <f>SUMIFS(AS$4:AS$54, $A$4:$A$54, $A$3)</f>
        <v>0</v>
      </c>
      <c r="AT3" s="58">
        <f t="shared" ref="AT3:BH3" si="4">SUMIFS(AT$4:AT$54, $A$4:$A$54, $A$3)</f>
        <v>0</v>
      </c>
      <c r="AU3" s="58">
        <f t="shared" si="4"/>
        <v>71683442584927.594</v>
      </c>
      <c r="AV3" s="58">
        <f t="shared" si="4"/>
        <v>77101004672759.594</v>
      </c>
      <c r="AW3" s="58">
        <f t="shared" si="4"/>
        <v>430149287744727</v>
      </c>
      <c r="AX3" s="58">
        <f t="shared" si="4"/>
        <v>0</v>
      </c>
      <c r="AY3" s="58">
        <f t="shared" si="4"/>
        <v>229699958223607</v>
      </c>
      <c r="AZ3" s="58">
        <f t="shared" si="4"/>
        <v>1937954321311460</v>
      </c>
      <c r="BA3" s="58">
        <f t="shared" si="4"/>
        <v>0</v>
      </c>
      <c r="BB3" s="58">
        <f t="shared" si="4"/>
        <v>0</v>
      </c>
      <c r="BC3" s="58">
        <f t="shared" si="4"/>
        <v>27628038928373.898</v>
      </c>
      <c r="BD3" s="58">
        <f t="shared" si="4"/>
        <v>74499173851123.094</v>
      </c>
      <c r="BE3" s="58">
        <f t="shared" si="4"/>
        <v>425273475796333</v>
      </c>
      <c r="BF3" s="58">
        <f t="shared" si="4"/>
        <v>0</v>
      </c>
      <c r="BG3" s="58">
        <f t="shared" si="4"/>
        <v>212886254984829</v>
      </c>
      <c r="BH3" s="58">
        <f t="shared" si="4"/>
        <v>2173789772252540</v>
      </c>
      <c r="BI3" s="58">
        <f>ROUND(SUMIFS(BI$4:BI$54,$A$4:$A$54,$A$3),2)</f>
        <v>0</v>
      </c>
      <c r="BJ3" s="58">
        <f t="shared" ref="BJ3:BP3" si="5">ROUND(SUMIFS(BJ$4:BJ$54,$A$4:$A$54,$A$3),2)</f>
        <v>0</v>
      </c>
      <c r="BK3" s="58">
        <f t="shared" si="5"/>
        <v>259.45999999999998</v>
      </c>
      <c r="BL3" s="58">
        <f t="shared" si="5"/>
        <v>103.49</v>
      </c>
      <c r="BM3" s="58">
        <f t="shared" si="5"/>
        <v>101.15</v>
      </c>
      <c r="BN3" s="58">
        <f t="shared" si="5"/>
        <v>0</v>
      </c>
      <c r="BO3" s="58">
        <f t="shared" si="5"/>
        <v>107.9</v>
      </c>
      <c r="BP3" s="134">
        <f t="shared" si="5"/>
        <v>89.15</v>
      </c>
      <c r="BQ3" s="134">
        <f t="shared" ref="BQ3:BR3" si="6">ROUND(SUMIFS(BQ$4:BQ$54,$A$4:$A$54,$A$3)*100,0)</f>
        <v>3</v>
      </c>
      <c r="BR3" s="134">
        <f t="shared" si="6"/>
        <v>3</v>
      </c>
      <c r="BS3" s="134">
        <f>ROUND(SUMIFS(BS$4:BS$54,$A$4:$A$54,$A$3)*100,0)</f>
        <v>30</v>
      </c>
      <c r="BT3" s="134">
        <f>ROUND(SUMIFS(BT$4:BT$54,$A$4:$A$54,$A$3)*100,0)</f>
        <v>28</v>
      </c>
      <c r="BU3" s="134">
        <f t="shared" ref="BU3:CH3" si="7">ROUND(SUMIFS(BU$4:BU$54,$A$4:$A$54,$A$3)*100,0)</f>
        <v>66</v>
      </c>
      <c r="BV3" s="134">
        <f t="shared" si="7"/>
        <v>76</v>
      </c>
      <c r="BW3" s="134">
        <f t="shared" si="7"/>
        <v>7</v>
      </c>
      <c r="BX3" s="134">
        <f t="shared" si="7"/>
        <v>11</v>
      </c>
      <c r="BY3" s="134">
        <f t="shared" si="7"/>
        <v>31</v>
      </c>
      <c r="BZ3" s="134">
        <f>ROUND(SUMIFS(BZ$4:BZ$54,$A$4:$A$54,$A$3)*100,0)</f>
        <v>30</v>
      </c>
      <c r="CA3" s="134">
        <f>ROUND(SUMIFS(CA$4:CA$54,$A$4:$A$54,$A$3)*100,0)</f>
        <v>100</v>
      </c>
      <c r="CB3" s="134">
        <f>ROUND(SUMIFS(CB$4:CB$54,$A$4:$A$54,$A$3)*100,0)</f>
        <v>100</v>
      </c>
      <c r="CC3" s="134">
        <f t="shared" si="7"/>
        <v>7</v>
      </c>
      <c r="CD3" s="134">
        <f t="shared" si="7"/>
        <v>11</v>
      </c>
      <c r="CE3" s="134">
        <f t="shared" si="7"/>
        <v>30</v>
      </c>
      <c r="CF3" s="134">
        <f t="shared" si="7"/>
        <v>30</v>
      </c>
      <c r="CG3" s="134">
        <f t="shared" si="7"/>
        <v>100</v>
      </c>
      <c r="CH3" s="134">
        <f t="shared" si="7"/>
        <v>100</v>
      </c>
      <c r="CI3" s="58">
        <f>SUMIFS(CI$4:CI$54, $A$4:$A$54, $A$3)</f>
        <v>1</v>
      </c>
      <c r="CJ3" s="58">
        <f t="shared" ref="CJ3:CK3" si="8">SUMIFS(CJ$4:CJ$54, $A$4:$A$54, $A$3)</f>
        <v>0.82</v>
      </c>
      <c r="CK3" s="58">
        <f t="shared" si="8"/>
        <v>1</v>
      </c>
      <c r="CL3" s="58" t="str">
        <f>_xlfn.XLOOKUP($A$3,A4:A54,CL4:CL54,0,0,1)</f>
        <v>TRUE</v>
      </c>
      <c r="CM3" s="58">
        <f>SUMIFS(CM$4:CM$54, $A$4:$A$54, $A$3)</f>
        <v>50</v>
      </c>
    </row>
    <row r="4" spans="1:91" x14ac:dyDescent="0.25">
      <c r="A4" t="s">
        <v>2278</v>
      </c>
      <c r="B4" s="34">
        <v>0</v>
      </c>
      <c r="C4" s="185">
        <f>B4/1000</f>
        <v>0</v>
      </c>
      <c r="D4" s="120">
        <v>0</v>
      </c>
      <c r="E4">
        <v>0</v>
      </c>
      <c r="F4" s="131">
        <f>IFERROR(($E4/$D4) - 1, 0)</f>
        <v>0</v>
      </c>
      <c r="G4" s="186">
        <v>0</v>
      </c>
      <c r="H4">
        <v>0</v>
      </c>
      <c r="I4" s="131">
        <f>IFERROR(($H4/$G4)-1,0)</f>
        <v>0</v>
      </c>
      <c r="J4" s="131">
        <v>420.624922029</v>
      </c>
      <c r="K4">
        <v>153.06936209200001</v>
      </c>
      <c r="L4" s="131">
        <v>201.186439869</v>
      </c>
      <c r="M4">
        <v>0</v>
      </c>
      <c r="N4">
        <v>0</v>
      </c>
      <c r="O4">
        <v>0</v>
      </c>
      <c r="P4">
        <v>0</v>
      </c>
      <c r="Q4">
        <v>0</v>
      </c>
      <c r="R4">
        <v>0</v>
      </c>
      <c r="S4" s="131">
        <v>0</v>
      </c>
      <c r="T4">
        <v>47.800000000000004</v>
      </c>
      <c r="U4">
        <v>477.20000000000005</v>
      </c>
      <c r="V4">
        <v>0</v>
      </c>
      <c r="W4">
        <v>425.4</v>
      </c>
      <c r="X4">
        <v>61</v>
      </c>
      <c r="Y4">
        <v>0</v>
      </c>
      <c r="Z4">
        <v>0</v>
      </c>
      <c r="AA4">
        <v>0</v>
      </c>
      <c r="AB4">
        <v>0</v>
      </c>
      <c r="AC4">
        <v>694.69999999999891</v>
      </c>
      <c r="AD4">
        <v>785.19999999999993</v>
      </c>
      <c r="AE4">
        <v>75</v>
      </c>
      <c r="AF4">
        <v>0</v>
      </c>
      <c r="AG4">
        <v>0</v>
      </c>
      <c r="AH4">
        <v>0</v>
      </c>
      <c r="AI4" s="131">
        <v>0</v>
      </c>
      <c r="AJ4" s="187">
        <v>0.25605600000000001</v>
      </c>
      <c r="AK4" s="188">
        <v>0.25605600000000001</v>
      </c>
      <c r="AL4" s="188">
        <v>0.25605600000000001</v>
      </c>
      <c r="AM4" s="164">
        <v>0</v>
      </c>
      <c r="AN4" s="189">
        <v>0</v>
      </c>
      <c r="AO4" s="190">
        <v>0</v>
      </c>
      <c r="AP4">
        <v>81</v>
      </c>
      <c r="AQ4">
        <v>733536</v>
      </c>
      <c r="AR4" s="131">
        <f>$AP4/($AQ4/100000)</f>
        <v>11.042402826855124</v>
      </c>
      <c r="AS4">
        <v>0</v>
      </c>
      <c r="AT4">
        <v>0</v>
      </c>
      <c r="AU4">
        <v>16662028932394.301</v>
      </c>
      <c r="AV4">
        <v>65669313126760.5</v>
      </c>
      <c r="AW4">
        <v>0</v>
      </c>
      <c r="AX4">
        <v>0</v>
      </c>
      <c r="AY4">
        <v>0</v>
      </c>
      <c r="AZ4" s="131">
        <v>123581068315118</v>
      </c>
      <c r="BA4">
        <v>985029102555240</v>
      </c>
      <c r="BB4">
        <v>19171596701244.102</v>
      </c>
      <c r="BC4">
        <v>15471733556780.6</v>
      </c>
      <c r="BD4">
        <v>56020449481944.602</v>
      </c>
      <c r="BE4">
        <v>12633681206114.699</v>
      </c>
      <c r="BF4">
        <v>324781704984725</v>
      </c>
      <c r="BG4">
        <v>73371716298245</v>
      </c>
      <c r="BH4" s="131">
        <v>173350029425847</v>
      </c>
      <c r="BI4">
        <f>IFERROR($AS4/$BA4,0)*100</f>
        <v>0</v>
      </c>
      <c r="BJ4">
        <f>IFERROR($AT4/$BB4,0)*100</f>
        <v>0</v>
      </c>
      <c r="BK4">
        <f>IFERROR($AU4/$BC4,0)*100</f>
        <v>107.69335492526011</v>
      </c>
      <c r="BL4">
        <f>IFERROR($AV4/$BD4,0)*100</f>
        <v>117.22382403933716</v>
      </c>
      <c r="BM4">
        <f>IFERROR($AW4/$BE4,0)*100</f>
        <v>0</v>
      </c>
      <c r="BN4">
        <f>IFERROR($AX4/$BF4,0)*100</f>
        <v>0</v>
      </c>
      <c r="BO4">
        <f>IFERROR($AY4/$BG4,0)*100</f>
        <v>0</v>
      </c>
      <c r="BP4" s="131">
        <f>IFERROR($AZ4/$BH4,0)*100</f>
        <v>71.289903280911531</v>
      </c>
      <c r="BQ4" s="188">
        <v>6.8524148269979837E-2</v>
      </c>
      <c r="BR4" s="188">
        <v>6.210065353833736E-2</v>
      </c>
      <c r="BS4" s="188">
        <v>0.28467688522687823</v>
      </c>
      <c r="BT4" s="188">
        <v>0.25560039503346799</v>
      </c>
      <c r="BU4" s="188">
        <v>0.273667327610779</v>
      </c>
      <c r="BV4" s="188">
        <v>0.37469110372694958</v>
      </c>
      <c r="BW4" s="188">
        <v>5.9503822671797428E-2</v>
      </c>
      <c r="BX4" s="188">
        <v>0.10054067064808749</v>
      </c>
      <c r="BY4" s="188">
        <v>0.27923582562443172</v>
      </c>
      <c r="BZ4" s="188">
        <v>0.26232587030922982</v>
      </c>
      <c r="CA4" s="188">
        <v>1</v>
      </c>
      <c r="CB4" s="188">
        <v>1</v>
      </c>
      <c r="CC4" s="188">
        <v>5.9503822671797463E-2</v>
      </c>
      <c r="CD4" s="188">
        <v>0.10054067064808786</v>
      </c>
      <c r="CE4" s="188">
        <v>0.27923582562443222</v>
      </c>
      <c r="CF4" s="188">
        <v>0.26232587030923121</v>
      </c>
      <c r="CG4" s="188">
        <v>1</v>
      </c>
      <c r="CH4" s="191">
        <v>1</v>
      </c>
      <c r="CI4" s="192">
        <v>0</v>
      </c>
      <c r="CJ4">
        <v>0</v>
      </c>
      <c r="CK4" s="131">
        <v>0</v>
      </c>
      <c r="CL4" t="str">
        <f>IF(CM4=0,"FALSE","TRUE")</f>
        <v>FALSE</v>
      </c>
      <c r="CM4">
        <v>0</v>
      </c>
    </row>
    <row r="5" spans="1:91" x14ac:dyDescent="0.25">
      <c r="A5" t="s">
        <v>2279</v>
      </c>
      <c r="B5" s="34">
        <v>121652.039466667</v>
      </c>
      <c r="C5" s="185">
        <f t="shared" ref="C5:C54" si="9">B5/1000</f>
        <v>121.65203946666701</v>
      </c>
      <c r="D5" s="120">
        <v>0</v>
      </c>
      <c r="E5">
        <v>0</v>
      </c>
      <c r="F5" s="131">
        <f t="shared" ref="F5:F54" si="10">IFERROR(($E5/$D5) - 1, 0)</f>
        <v>0</v>
      </c>
      <c r="G5" s="186">
        <v>44550279</v>
      </c>
      <c r="H5">
        <v>47230739</v>
      </c>
      <c r="I5" s="131">
        <f t="shared" ref="I5:I54" si="11">IFERROR(($H5/$G5)-1,0)</f>
        <v>6.0167075496878386E-2</v>
      </c>
      <c r="J5" s="131">
        <v>5932.9171933309999</v>
      </c>
      <c r="K5">
        <v>2159.0443232590001</v>
      </c>
      <c r="L5" s="131">
        <v>2837.736010522</v>
      </c>
      <c r="M5">
        <v>0</v>
      </c>
      <c r="N5">
        <v>1550</v>
      </c>
      <c r="O5">
        <v>0</v>
      </c>
      <c r="P5">
        <v>0</v>
      </c>
      <c r="Q5">
        <v>0</v>
      </c>
      <c r="R5">
        <v>50</v>
      </c>
      <c r="S5" s="131">
        <v>0</v>
      </c>
      <c r="T5">
        <v>5284.3</v>
      </c>
      <c r="U5">
        <v>9663.4999999999982</v>
      </c>
      <c r="V5">
        <v>5525.4</v>
      </c>
      <c r="W5">
        <v>3291.8000000000015</v>
      </c>
      <c r="X5">
        <v>0</v>
      </c>
      <c r="Y5">
        <v>194.09999999999997</v>
      </c>
      <c r="Z5">
        <v>0</v>
      </c>
      <c r="AA5">
        <v>6.4</v>
      </c>
      <c r="AB5">
        <v>0</v>
      </c>
      <c r="AC5">
        <v>42.600000000000009</v>
      </c>
      <c r="AD5">
        <v>4334.3000000000011</v>
      </c>
      <c r="AE5">
        <v>0</v>
      </c>
      <c r="AF5">
        <v>0</v>
      </c>
      <c r="AG5">
        <v>0</v>
      </c>
      <c r="AH5">
        <v>0</v>
      </c>
      <c r="AI5" s="131">
        <v>0</v>
      </c>
      <c r="AJ5" s="187">
        <v>0.40325100000000003</v>
      </c>
      <c r="AK5" s="188">
        <v>0.40325100000000003</v>
      </c>
      <c r="AL5" s="188">
        <v>0.40325100000000003</v>
      </c>
      <c r="AM5" s="164">
        <v>0</v>
      </c>
      <c r="AN5" s="189">
        <v>0</v>
      </c>
      <c r="AO5" s="190">
        <v>0</v>
      </c>
      <c r="AP5">
        <v>480</v>
      </c>
      <c r="AQ5" s="193">
        <v>5143033</v>
      </c>
      <c r="AR5" s="131">
        <f t="shared" ref="AR5:AR54" si="12">$AP5/($AQ5/100000)</f>
        <v>9.3330141960979063</v>
      </c>
      <c r="AS5">
        <v>27155635000000</v>
      </c>
      <c r="AT5">
        <v>5059944575163</v>
      </c>
      <c r="AU5">
        <v>0</v>
      </c>
      <c r="AV5">
        <v>0</v>
      </c>
      <c r="AW5">
        <v>76619246504258.594</v>
      </c>
      <c r="AX5">
        <v>0</v>
      </c>
      <c r="AY5">
        <v>0</v>
      </c>
      <c r="AZ5" s="131">
        <v>0</v>
      </c>
      <c r="BA5">
        <v>28777061532959.602</v>
      </c>
      <c r="BB5">
        <v>290930930237375</v>
      </c>
      <c r="BC5">
        <v>5488073861132.6104</v>
      </c>
      <c r="BD5">
        <v>29520178386628.102</v>
      </c>
      <c r="BE5">
        <v>88177522699640</v>
      </c>
      <c r="BF5">
        <v>139449382056794</v>
      </c>
      <c r="BG5">
        <v>94233094924585.594</v>
      </c>
      <c r="BH5" s="131">
        <v>65296837093409.203</v>
      </c>
      <c r="BI5">
        <f t="shared" ref="BI5:BI54" si="13">IFERROR($AS5/$BA5,0)*100</f>
        <v>94.365559071754035</v>
      </c>
      <c r="BJ5">
        <f t="shared" ref="BJ5:BJ54" si="14">IFERROR($AT5/$BB5,0)*100</f>
        <v>1.7392253793828365</v>
      </c>
      <c r="BK5">
        <f t="shared" ref="BK5:BK54" si="15">IFERROR($AU5/$BC5,0)*100</f>
        <v>0</v>
      </c>
      <c r="BL5">
        <f t="shared" ref="BL5:BL54" si="16">IFERROR($AV5/$BD5,0)*100</f>
        <v>0</v>
      </c>
      <c r="BM5">
        <f t="shared" ref="BM5:BM54" si="17">IFERROR($AW5/$BE5,0)*100</f>
        <v>86.892037968958959</v>
      </c>
      <c r="BN5">
        <f t="shared" ref="BN5:BN54" si="18">IFERROR($AX5/$BF5,0)*100</f>
        <v>0</v>
      </c>
      <c r="BO5">
        <f t="shared" ref="BO5:BO54" si="19">IFERROR($AY5/$BG5,0)*100</f>
        <v>0</v>
      </c>
      <c r="BP5" s="131">
        <f t="shared" ref="BP5:BP54" si="20">IFERROR($AZ5/$BH5,0)*100</f>
        <v>0</v>
      </c>
      <c r="BQ5" s="188">
        <v>8.5789391626109657E-2</v>
      </c>
      <c r="BR5" s="188">
        <v>0.11229566953574503</v>
      </c>
      <c r="BS5" s="188">
        <v>0.59595277548008685</v>
      </c>
      <c r="BT5" s="188">
        <v>0.57754600075119744</v>
      </c>
      <c r="BU5" s="188">
        <v>0.66876054265908991</v>
      </c>
      <c r="BV5" s="188">
        <v>0.77454566785785572</v>
      </c>
      <c r="BW5" s="188">
        <v>0.3068028798736584</v>
      </c>
      <c r="BX5" s="188">
        <v>0.411480131701147</v>
      </c>
      <c r="BY5" s="188">
        <v>0.68501844803566325</v>
      </c>
      <c r="BZ5" s="188">
        <v>0.67974705962824589</v>
      </c>
      <c r="CA5" s="188">
        <v>1</v>
      </c>
      <c r="CB5" s="188">
        <v>1</v>
      </c>
      <c r="CC5" s="188">
        <v>0.30679662407504193</v>
      </c>
      <c r="CD5" s="188">
        <v>0.41087332831568268</v>
      </c>
      <c r="CE5" s="188">
        <v>0.68501210117746303</v>
      </c>
      <c r="CF5" s="188">
        <v>0.67919526509404216</v>
      </c>
      <c r="CG5" s="188">
        <v>1</v>
      </c>
      <c r="CH5" s="191">
        <v>1</v>
      </c>
      <c r="CI5" s="192">
        <v>0</v>
      </c>
      <c r="CJ5">
        <v>0</v>
      </c>
      <c r="CK5" s="131">
        <v>0</v>
      </c>
      <c r="CL5" t="str">
        <f t="shared" ref="CL5:CL54" si="21">IF(CM5=0,"FALSE","TRUE")</f>
        <v>FALSE</v>
      </c>
      <c r="CM5">
        <v>0</v>
      </c>
    </row>
    <row r="6" spans="1:91" x14ac:dyDescent="0.25">
      <c r="A6" t="s">
        <v>2280</v>
      </c>
      <c r="B6" s="34">
        <v>68319.005066666999</v>
      </c>
      <c r="C6" s="185">
        <f t="shared" si="9"/>
        <v>68.319005066667003</v>
      </c>
      <c r="D6" s="120">
        <v>0</v>
      </c>
      <c r="E6">
        <v>0</v>
      </c>
      <c r="F6" s="131">
        <f t="shared" si="10"/>
        <v>0</v>
      </c>
      <c r="G6" s="186">
        <v>3387482</v>
      </c>
      <c r="H6">
        <v>8613908</v>
      </c>
      <c r="I6" s="131">
        <f t="shared" si="11"/>
        <v>1.5428645820110631</v>
      </c>
      <c r="J6" s="131">
        <v>5016.7880958340002</v>
      </c>
      <c r="K6">
        <v>1825.6563350460001</v>
      </c>
      <c r="L6" s="131">
        <v>2399.5481097749998</v>
      </c>
      <c r="M6">
        <v>2150</v>
      </c>
      <c r="N6">
        <v>500</v>
      </c>
      <c r="O6">
        <v>0</v>
      </c>
      <c r="P6">
        <v>0</v>
      </c>
      <c r="Q6">
        <v>0</v>
      </c>
      <c r="R6">
        <v>0</v>
      </c>
      <c r="S6" s="131">
        <v>0</v>
      </c>
      <c r="T6">
        <v>5163.3999999999996</v>
      </c>
      <c r="U6">
        <v>4609.8</v>
      </c>
      <c r="V6">
        <v>1817.8</v>
      </c>
      <c r="W6">
        <v>1265.8</v>
      </c>
      <c r="X6">
        <v>0</v>
      </c>
      <c r="Y6">
        <v>102.2</v>
      </c>
      <c r="Z6">
        <v>0</v>
      </c>
      <c r="AA6">
        <v>16.800000000000008</v>
      </c>
      <c r="AB6">
        <v>0</v>
      </c>
      <c r="AC6">
        <v>9</v>
      </c>
      <c r="AD6">
        <v>1493.6</v>
      </c>
      <c r="AE6">
        <v>0</v>
      </c>
      <c r="AF6">
        <v>0</v>
      </c>
      <c r="AG6">
        <v>0</v>
      </c>
      <c r="AH6">
        <v>0</v>
      </c>
      <c r="AI6" s="131">
        <v>0</v>
      </c>
      <c r="AJ6" s="187">
        <v>0.287796</v>
      </c>
      <c r="AK6" s="188">
        <v>0.287796</v>
      </c>
      <c r="AL6" s="188">
        <v>0.287796</v>
      </c>
      <c r="AM6" s="164">
        <v>0</v>
      </c>
      <c r="AN6" s="189">
        <v>0</v>
      </c>
      <c r="AO6" s="190">
        <v>0</v>
      </c>
      <c r="AP6">
        <v>412</v>
      </c>
      <c r="AQ6" s="193">
        <v>3089060</v>
      </c>
      <c r="AR6" s="131">
        <f t="shared" si="12"/>
        <v>13.337390662531645</v>
      </c>
      <c r="AS6">
        <v>27155635000000</v>
      </c>
      <c r="AT6">
        <v>0</v>
      </c>
      <c r="AU6">
        <v>0</v>
      </c>
      <c r="AV6">
        <v>0</v>
      </c>
      <c r="AW6">
        <v>44661854438171.203</v>
      </c>
      <c r="AX6">
        <v>162908552000000</v>
      </c>
      <c r="AY6">
        <v>0</v>
      </c>
      <c r="AZ6" s="131">
        <v>0</v>
      </c>
      <c r="BA6">
        <v>28777061532959.602</v>
      </c>
      <c r="BB6">
        <v>0</v>
      </c>
      <c r="BC6">
        <v>3380361773601.2798</v>
      </c>
      <c r="BD6">
        <v>18182860707245.301</v>
      </c>
      <c r="BE6">
        <v>54312666805691.898</v>
      </c>
      <c r="BF6">
        <v>576325283662511</v>
      </c>
      <c r="BG6">
        <v>58042577405376</v>
      </c>
      <c r="BH6" s="131">
        <v>40219380721322.398</v>
      </c>
      <c r="BI6">
        <f t="shared" si="13"/>
        <v>94.365559071754035</v>
      </c>
      <c r="BJ6">
        <f t="shared" si="14"/>
        <v>0</v>
      </c>
      <c r="BK6">
        <f t="shared" si="15"/>
        <v>0</v>
      </c>
      <c r="BL6">
        <f t="shared" si="16"/>
        <v>0</v>
      </c>
      <c r="BM6">
        <f t="shared" si="17"/>
        <v>82.231009937244863</v>
      </c>
      <c r="BN6">
        <f t="shared" si="18"/>
        <v>28.266771668375608</v>
      </c>
      <c r="BO6">
        <f t="shared" si="19"/>
        <v>0</v>
      </c>
      <c r="BP6" s="131">
        <f t="shared" si="20"/>
        <v>0</v>
      </c>
      <c r="BQ6" s="188">
        <v>3.4657057842495002E-2</v>
      </c>
      <c r="BR6" s="188">
        <v>4.390581892992939E-2</v>
      </c>
      <c r="BS6" s="188">
        <v>0.26374900208063512</v>
      </c>
      <c r="BT6" s="188">
        <v>0.2510004875088831</v>
      </c>
      <c r="BU6" s="188">
        <v>0.48970893872339627</v>
      </c>
      <c r="BV6" s="188">
        <v>0.62415124740739314</v>
      </c>
      <c r="BW6" s="188">
        <v>0.23737193566655659</v>
      </c>
      <c r="BX6" s="188">
        <v>0.35822978376636</v>
      </c>
      <c r="BY6" s="188">
        <v>0.49724639834412032</v>
      </c>
      <c r="BZ6" s="188">
        <v>0.51031827855929546</v>
      </c>
      <c r="CA6" s="188">
        <v>1</v>
      </c>
      <c r="CB6" s="188">
        <v>1</v>
      </c>
      <c r="CC6" s="188">
        <v>0.2373631741470156</v>
      </c>
      <c r="CD6" s="188">
        <v>0.35754467454262595</v>
      </c>
      <c r="CE6" s="188">
        <v>0.49723429878408876</v>
      </c>
      <c r="CF6" s="188">
        <v>0.50954398184760386</v>
      </c>
      <c r="CG6" s="188">
        <v>1</v>
      </c>
      <c r="CH6" s="191">
        <v>1</v>
      </c>
      <c r="CI6" s="192">
        <v>0</v>
      </c>
      <c r="CJ6">
        <v>0</v>
      </c>
      <c r="CK6" s="131">
        <v>0</v>
      </c>
      <c r="CL6" t="str">
        <f t="shared" si="21"/>
        <v>FALSE</v>
      </c>
      <c r="CM6">
        <v>0</v>
      </c>
    </row>
    <row r="7" spans="1:91" x14ac:dyDescent="0.25">
      <c r="A7" t="s">
        <v>2281</v>
      </c>
      <c r="B7" s="34">
        <v>106989.80336666699</v>
      </c>
      <c r="C7" s="185">
        <f t="shared" si="9"/>
        <v>106.98980336666699</v>
      </c>
      <c r="D7" s="120">
        <v>87916</v>
      </c>
      <c r="E7">
        <v>0</v>
      </c>
      <c r="F7" s="131">
        <f t="shared" si="10"/>
        <v>-1</v>
      </c>
      <c r="G7" s="186">
        <v>36968920</v>
      </c>
      <c r="H7">
        <v>22825079</v>
      </c>
      <c r="I7" s="131">
        <f t="shared" si="11"/>
        <v>-0.3825873463439019</v>
      </c>
      <c r="J7" s="131">
        <v>4244.4475001600003</v>
      </c>
      <c r="K7">
        <v>1544.594333947</v>
      </c>
      <c r="L7" s="131">
        <v>2030.134775775</v>
      </c>
      <c r="M7">
        <v>1900</v>
      </c>
      <c r="N7">
        <v>0</v>
      </c>
      <c r="O7">
        <v>0</v>
      </c>
      <c r="P7">
        <v>0</v>
      </c>
      <c r="Q7">
        <v>0</v>
      </c>
      <c r="R7">
        <v>0</v>
      </c>
      <c r="S7" s="131">
        <v>0</v>
      </c>
      <c r="T7">
        <v>3329</v>
      </c>
      <c r="U7">
        <v>9886.0999999999985</v>
      </c>
      <c r="V7">
        <v>3937</v>
      </c>
      <c r="W7">
        <v>2720.9</v>
      </c>
      <c r="X7">
        <v>267.3</v>
      </c>
      <c r="Y7">
        <v>1860.4999999999993</v>
      </c>
      <c r="Z7">
        <v>295.60000000000002</v>
      </c>
      <c r="AA7">
        <v>30.7</v>
      </c>
      <c r="AB7">
        <v>0</v>
      </c>
      <c r="AC7">
        <v>89</v>
      </c>
      <c r="AD7">
        <v>4079.6000000000013</v>
      </c>
      <c r="AE7">
        <v>0</v>
      </c>
      <c r="AF7">
        <v>0</v>
      </c>
      <c r="AG7">
        <v>0</v>
      </c>
      <c r="AH7">
        <v>0</v>
      </c>
      <c r="AI7" s="131">
        <v>0</v>
      </c>
      <c r="AJ7" s="187">
        <v>0.456235</v>
      </c>
      <c r="AK7" s="188">
        <v>0.49623499999999998</v>
      </c>
      <c r="AL7" s="188">
        <v>0.49623499999999998</v>
      </c>
      <c r="AM7" s="164">
        <v>0</v>
      </c>
      <c r="AN7" s="189">
        <v>0</v>
      </c>
      <c r="AO7" s="190">
        <v>0</v>
      </c>
      <c r="AP7">
        <v>1952</v>
      </c>
      <c r="AQ7" s="193">
        <v>7497004</v>
      </c>
      <c r="AR7" s="131">
        <f t="shared" si="12"/>
        <v>26.037067607273521</v>
      </c>
      <c r="AS7">
        <v>0</v>
      </c>
      <c r="AT7">
        <v>0</v>
      </c>
      <c r="AU7">
        <v>0</v>
      </c>
      <c r="AV7">
        <v>0</v>
      </c>
      <c r="AW7">
        <v>0</v>
      </c>
      <c r="AX7">
        <v>0</v>
      </c>
      <c r="AY7">
        <v>0</v>
      </c>
      <c r="AZ7" s="131">
        <v>0</v>
      </c>
      <c r="BA7">
        <v>0</v>
      </c>
      <c r="BB7">
        <v>79148220608245.594</v>
      </c>
      <c r="BC7">
        <v>0</v>
      </c>
      <c r="BD7">
        <v>0</v>
      </c>
      <c r="BE7">
        <v>0</v>
      </c>
      <c r="BF7">
        <v>72528579995.968597</v>
      </c>
      <c r="BG7">
        <v>0</v>
      </c>
      <c r="BH7" s="131">
        <v>0</v>
      </c>
      <c r="BI7">
        <f t="shared" si="13"/>
        <v>0</v>
      </c>
      <c r="BJ7">
        <f t="shared" si="14"/>
        <v>0</v>
      </c>
      <c r="BK7">
        <f t="shared" si="15"/>
        <v>0</v>
      </c>
      <c r="BL7">
        <f t="shared" si="16"/>
        <v>0</v>
      </c>
      <c r="BM7">
        <f t="shared" si="17"/>
        <v>0</v>
      </c>
      <c r="BN7">
        <f t="shared" si="18"/>
        <v>0</v>
      </c>
      <c r="BO7">
        <f t="shared" si="19"/>
        <v>0</v>
      </c>
      <c r="BP7" s="131">
        <f t="shared" si="20"/>
        <v>0</v>
      </c>
      <c r="BQ7" s="188">
        <v>5.5702456826177249E-2</v>
      </c>
      <c r="BR7" s="188">
        <v>6.9434030810889946E-2</v>
      </c>
      <c r="BS7" s="188">
        <v>0.50713130719514399</v>
      </c>
      <c r="BT7" s="188">
        <v>0.48224196260864993</v>
      </c>
      <c r="BU7" s="188">
        <v>0.67434715270698509</v>
      </c>
      <c r="BV7" s="188">
        <v>0.77055494865401164</v>
      </c>
      <c r="BW7" s="188">
        <v>0.29309353169916025</v>
      </c>
      <c r="BX7" s="188">
        <v>0.40447901088912536</v>
      </c>
      <c r="BY7" s="188">
        <v>0.56551533858970104</v>
      </c>
      <c r="BZ7" s="188">
        <v>0.56526797282189611</v>
      </c>
      <c r="CA7" s="188">
        <v>1</v>
      </c>
      <c r="CB7" s="188">
        <v>1</v>
      </c>
      <c r="CC7" s="188">
        <v>0.29255560730485242</v>
      </c>
      <c r="CD7" s="188">
        <v>0.40330033603765575</v>
      </c>
      <c r="CE7" s="188">
        <v>0.56487695874470234</v>
      </c>
      <c r="CF7" s="188">
        <v>0.56396139190840056</v>
      </c>
      <c r="CG7" s="188">
        <v>1</v>
      </c>
      <c r="CH7" s="191">
        <v>1</v>
      </c>
      <c r="CI7" s="192">
        <v>0</v>
      </c>
      <c r="CJ7">
        <v>0</v>
      </c>
      <c r="CK7" s="131">
        <v>0</v>
      </c>
      <c r="CL7" t="str">
        <f t="shared" si="21"/>
        <v>FALSE</v>
      </c>
      <c r="CM7">
        <v>0</v>
      </c>
    </row>
    <row r="8" spans="1:91" x14ac:dyDescent="0.25">
      <c r="A8" t="s">
        <v>2282</v>
      </c>
      <c r="B8" s="34">
        <v>226073.1684</v>
      </c>
      <c r="C8" s="185">
        <f t="shared" si="9"/>
        <v>226.07316839999999</v>
      </c>
      <c r="D8" s="120">
        <v>94891488</v>
      </c>
      <c r="E8">
        <v>80377637.999999851</v>
      </c>
      <c r="F8" s="131">
        <f t="shared" si="10"/>
        <v>-0.15295207511131192</v>
      </c>
      <c r="G8" s="186">
        <v>674638</v>
      </c>
      <c r="H8">
        <v>1233980</v>
      </c>
      <c r="I8" s="131">
        <f t="shared" si="11"/>
        <v>0.82909945778328531</v>
      </c>
      <c r="J8" s="131">
        <v>18070.645179894</v>
      </c>
      <c r="K8">
        <v>6576.0776059950003</v>
      </c>
      <c r="L8" s="131">
        <v>8643.2557356430007</v>
      </c>
      <c r="M8">
        <v>0</v>
      </c>
      <c r="N8">
        <v>3950</v>
      </c>
      <c r="O8">
        <v>2000</v>
      </c>
      <c r="P8">
        <v>30</v>
      </c>
      <c r="Q8">
        <v>0</v>
      </c>
      <c r="R8">
        <v>100</v>
      </c>
      <c r="S8" s="131">
        <v>0</v>
      </c>
      <c r="T8">
        <v>0</v>
      </c>
      <c r="U8">
        <v>18862.7</v>
      </c>
      <c r="V8">
        <v>2240</v>
      </c>
      <c r="W8">
        <v>10216.399999999996</v>
      </c>
      <c r="X8">
        <v>6135.9000000000005</v>
      </c>
      <c r="Y8">
        <v>11262.700000000003</v>
      </c>
      <c r="Z8">
        <v>1284</v>
      </c>
      <c r="AA8">
        <v>822.69999999999959</v>
      </c>
      <c r="AB8">
        <v>1836.1999999999996</v>
      </c>
      <c r="AC8">
        <v>291.29999999999995</v>
      </c>
      <c r="AD8">
        <v>15301.099999999993</v>
      </c>
      <c r="AE8">
        <v>0</v>
      </c>
      <c r="AF8">
        <v>0</v>
      </c>
      <c r="AG8">
        <v>0</v>
      </c>
      <c r="AH8">
        <v>0</v>
      </c>
      <c r="AI8" s="131">
        <v>47.9</v>
      </c>
      <c r="AJ8" s="187">
        <v>0.31444100000000003</v>
      </c>
      <c r="AK8" s="188">
        <v>0.52773300000000001</v>
      </c>
      <c r="AL8" s="188">
        <v>0.87955399999999995</v>
      </c>
      <c r="AM8" s="164">
        <v>1</v>
      </c>
      <c r="AN8" s="189">
        <v>2500</v>
      </c>
      <c r="AO8" s="190">
        <v>0</v>
      </c>
      <c r="AP8">
        <v>34185</v>
      </c>
      <c r="AQ8" s="193">
        <v>38889770</v>
      </c>
      <c r="AR8" s="131">
        <f t="shared" si="12"/>
        <v>87.902294099450842</v>
      </c>
      <c r="AS8">
        <v>923291590000000</v>
      </c>
      <c r="AT8">
        <v>0</v>
      </c>
      <c r="AU8">
        <v>187227182553239</v>
      </c>
      <c r="AV8">
        <v>743523232912676</v>
      </c>
      <c r="AW8">
        <v>234216731265149</v>
      </c>
      <c r="AX8">
        <v>0</v>
      </c>
      <c r="AY8">
        <v>738063389239436</v>
      </c>
      <c r="AZ8" s="131">
        <v>1789078414747330</v>
      </c>
      <c r="BA8">
        <v>978420092120629</v>
      </c>
      <c r="BB8">
        <v>0</v>
      </c>
      <c r="BC8">
        <v>182392553336683</v>
      </c>
      <c r="BD8">
        <v>660411632774181</v>
      </c>
      <c r="BE8">
        <v>148935435371110</v>
      </c>
      <c r="BF8">
        <v>206666891944876</v>
      </c>
      <c r="BG8">
        <v>864961552577066</v>
      </c>
      <c r="BH8" s="131">
        <v>2043581888993470</v>
      </c>
      <c r="BI8">
        <f t="shared" si="13"/>
        <v>94.365559071753793</v>
      </c>
      <c r="BJ8">
        <f t="shared" si="14"/>
        <v>0</v>
      </c>
      <c r="BK8">
        <f t="shared" si="15"/>
        <v>102.6506724798307</v>
      </c>
      <c r="BL8">
        <f t="shared" si="16"/>
        <v>112.58481771276037</v>
      </c>
      <c r="BM8">
        <f t="shared" si="17"/>
        <v>157.26058119180252</v>
      </c>
      <c r="BN8">
        <f t="shared" si="18"/>
        <v>0</v>
      </c>
      <c r="BO8">
        <f t="shared" si="19"/>
        <v>85.329040006512471</v>
      </c>
      <c r="BP8" s="131">
        <f t="shared" si="20"/>
        <v>87.546206216796577</v>
      </c>
      <c r="BQ8" s="188">
        <v>9.471449488546356E-2</v>
      </c>
      <c r="BR8" s="188">
        <v>0.10006029144496795</v>
      </c>
      <c r="BS8" s="188">
        <v>0.39190810331637554</v>
      </c>
      <c r="BT8" s="188">
        <v>0.37080992324239975</v>
      </c>
      <c r="BU8" s="188">
        <v>0.57072795584960312</v>
      </c>
      <c r="BV8" s="188">
        <v>0.68511780926718457</v>
      </c>
      <c r="BW8" s="188">
        <v>0.13396842048158894</v>
      </c>
      <c r="BX8" s="188">
        <v>0.22272940796282886</v>
      </c>
      <c r="BY8" s="188">
        <v>0.30757766858452601</v>
      </c>
      <c r="BZ8" s="188">
        <v>0.32534458805559646</v>
      </c>
      <c r="CA8" s="188">
        <v>1</v>
      </c>
      <c r="CB8" s="188">
        <v>1</v>
      </c>
      <c r="CC8" s="188">
        <v>0.13165795606163594</v>
      </c>
      <c r="CD8" s="188">
        <v>0.21690918845863089</v>
      </c>
      <c r="CE8" s="188">
        <v>0.30332175236498166</v>
      </c>
      <c r="CF8" s="188">
        <v>0.31731580536912446</v>
      </c>
      <c r="CG8" s="188">
        <v>1</v>
      </c>
      <c r="CH8" s="191">
        <v>1</v>
      </c>
      <c r="CI8" s="192">
        <v>1</v>
      </c>
      <c r="CJ8">
        <v>1</v>
      </c>
      <c r="CK8" s="131">
        <v>1</v>
      </c>
      <c r="CL8" t="str">
        <f t="shared" si="21"/>
        <v>FALSE</v>
      </c>
      <c r="CM8">
        <v>0</v>
      </c>
    </row>
    <row r="9" spans="1:91" x14ac:dyDescent="0.25">
      <c r="A9" t="s">
        <v>2288</v>
      </c>
      <c r="B9" s="34">
        <v>219494.68506666701</v>
      </c>
      <c r="C9" s="185">
        <f t="shared" si="9"/>
        <v>219.49468506666702</v>
      </c>
      <c r="D9" s="120">
        <v>2807326</v>
      </c>
      <c r="E9">
        <v>2791383.9999999963</v>
      </c>
      <c r="F9" s="131">
        <f t="shared" si="10"/>
        <v>-5.6787134803737427E-3</v>
      </c>
      <c r="G9" s="186">
        <v>3200</v>
      </c>
      <c r="H9">
        <v>0</v>
      </c>
      <c r="I9" s="131">
        <f t="shared" si="11"/>
        <v>-1</v>
      </c>
      <c r="J9" s="131">
        <v>2693.1729121990002</v>
      </c>
      <c r="K9">
        <v>980.07093275700004</v>
      </c>
      <c r="L9" s="131">
        <v>1288.154462041</v>
      </c>
      <c r="M9">
        <v>3300</v>
      </c>
      <c r="N9">
        <v>300</v>
      </c>
      <c r="O9">
        <v>0</v>
      </c>
      <c r="P9">
        <v>0</v>
      </c>
      <c r="Q9">
        <v>0</v>
      </c>
      <c r="R9">
        <v>150</v>
      </c>
      <c r="S9" s="131">
        <v>0</v>
      </c>
      <c r="T9">
        <v>4337</v>
      </c>
      <c r="U9">
        <v>3218.5</v>
      </c>
      <c r="V9">
        <v>0</v>
      </c>
      <c r="W9">
        <v>680.29999999999961</v>
      </c>
      <c r="X9">
        <v>3750.2999999999997</v>
      </c>
      <c r="Y9">
        <v>591.00000000000011</v>
      </c>
      <c r="Z9">
        <v>0</v>
      </c>
      <c r="AA9">
        <v>28.700000000000003</v>
      </c>
      <c r="AB9">
        <v>0</v>
      </c>
      <c r="AC9">
        <v>163.99999999999997</v>
      </c>
      <c r="AD9">
        <v>3171.7999999999993</v>
      </c>
      <c r="AE9">
        <v>0</v>
      </c>
      <c r="AF9">
        <v>0</v>
      </c>
      <c r="AG9">
        <v>0</v>
      </c>
      <c r="AH9">
        <v>0</v>
      </c>
      <c r="AI9" s="131">
        <v>0</v>
      </c>
      <c r="AJ9" s="187">
        <v>0.27271800000000002</v>
      </c>
      <c r="AK9" s="188">
        <v>0.35934500000000003</v>
      </c>
      <c r="AL9" s="188">
        <v>0.55184699999999998</v>
      </c>
      <c r="AM9" s="164">
        <v>1</v>
      </c>
      <c r="AN9" s="189">
        <v>2400</v>
      </c>
      <c r="AO9" s="190">
        <v>4000</v>
      </c>
      <c r="AP9">
        <v>3355</v>
      </c>
      <c r="AQ9" s="193">
        <v>5914181</v>
      </c>
      <c r="AR9" s="131">
        <f t="shared" si="12"/>
        <v>56.728057528168314</v>
      </c>
      <c r="AS9">
        <v>1086225400000000</v>
      </c>
      <c r="AT9">
        <v>95209854964974</v>
      </c>
      <c r="AU9">
        <v>0</v>
      </c>
      <c r="AV9">
        <v>0</v>
      </c>
      <c r="AW9">
        <v>142219417683423</v>
      </c>
      <c r="AX9">
        <v>1252778960000000</v>
      </c>
      <c r="AY9">
        <v>0</v>
      </c>
      <c r="AZ9" s="131">
        <v>0</v>
      </c>
      <c r="BA9">
        <v>1151082461318380</v>
      </c>
      <c r="BB9">
        <v>265058383448991</v>
      </c>
      <c r="BC9">
        <v>4538324965609.2998</v>
      </c>
      <c r="BD9">
        <v>11064715337262.6</v>
      </c>
      <c r="BE9">
        <v>151828806635462</v>
      </c>
      <c r="BF9">
        <v>2028127671606050</v>
      </c>
      <c r="BG9">
        <v>71994376337266.094</v>
      </c>
      <c r="BH9" s="131">
        <v>91827852515001</v>
      </c>
      <c r="BI9">
        <f t="shared" si="13"/>
        <v>94.365559071754362</v>
      </c>
      <c r="BJ9">
        <f t="shared" si="14"/>
        <v>35.920333371872616</v>
      </c>
      <c r="BK9">
        <f t="shared" si="15"/>
        <v>0</v>
      </c>
      <c r="BL9">
        <f t="shared" si="16"/>
        <v>0</v>
      </c>
      <c r="BM9">
        <f t="shared" si="17"/>
        <v>93.670905301185073</v>
      </c>
      <c r="BN9">
        <f t="shared" si="18"/>
        <v>61.770221743877663</v>
      </c>
      <c r="BO9">
        <f t="shared" si="19"/>
        <v>0</v>
      </c>
      <c r="BP9" s="131">
        <f t="shared" si="20"/>
        <v>0</v>
      </c>
      <c r="BQ9" s="188">
        <v>4.7499800098794447E-2</v>
      </c>
      <c r="BR9" s="188">
        <v>5.2728436436463556E-2</v>
      </c>
      <c r="BS9" s="188">
        <v>0.42961481850489031</v>
      </c>
      <c r="BT9" s="188">
        <v>0.40757344967609221</v>
      </c>
      <c r="BU9" s="188">
        <v>0.63551481560151923</v>
      </c>
      <c r="BV9" s="188">
        <v>0.74097400776675715</v>
      </c>
      <c r="BW9" s="188">
        <v>9.1777266030595758E-2</v>
      </c>
      <c r="BX9" s="188">
        <v>0.12816516237454695</v>
      </c>
      <c r="BY9" s="188">
        <v>0.33922668511490889</v>
      </c>
      <c r="BZ9" s="188">
        <v>0.34832920567192738</v>
      </c>
      <c r="CA9" s="188">
        <v>1</v>
      </c>
      <c r="CB9" s="188">
        <v>1</v>
      </c>
      <c r="CC9" s="188">
        <v>9.1731581022439931E-2</v>
      </c>
      <c r="CD9" s="188">
        <v>0.12795607740584078</v>
      </c>
      <c r="CE9" s="188">
        <v>0.33910381461353445</v>
      </c>
      <c r="CF9" s="188">
        <v>0.34790879390585028</v>
      </c>
      <c r="CG9" s="188">
        <v>1</v>
      </c>
      <c r="CH9" s="191">
        <v>1</v>
      </c>
      <c r="CI9" s="192">
        <v>1</v>
      </c>
      <c r="CJ9" s="58">
        <v>0.82</v>
      </c>
      <c r="CK9" s="131">
        <v>1</v>
      </c>
      <c r="CL9" t="str">
        <f t="shared" si="21"/>
        <v>FALSE</v>
      </c>
      <c r="CM9">
        <v>0</v>
      </c>
    </row>
    <row r="10" spans="1:91" x14ac:dyDescent="0.25">
      <c r="A10" t="s">
        <v>2294</v>
      </c>
      <c r="B10" s="34">
        <v>3467.3275866670001</v>
      </c>
      <c r="C10" s="185">
        <f t="shared" si="9"/>
        <v>3.4673275866669999</v>
      </c>
      <c r="D10" s="120">
        <v>3587296</v>
      </c>
      <c r="E10">
        <v>73555</v>
      </c>
      <c r="F10" s="131">
        <f t="shared" si="10"/>
        <v>-0.97949569815259185</v>
      </c>
      <c r="G10" s="186">
        <v>171332</v>
      </c>
      <c r="H10">
        <v>13974993</v>
      </c>
      <c r="I10" s="131">
        <f t="shared" si="11"/>
        <v>80.56674176452735</v>
      </c>
      <c r="J10" s="131">
        <v>1855.0621648010001</v>
      </c>
      <c r="K10">
        <v>675.07455534799999</v>
      </c>
      <c r="L10" s="131">
        <v>887.28302372600001</v>
      </c>
      <c r="M10">
        <v>0</v>
      </c>
      <c r="N10">
        <v>0</v>
      </c>
      <c r="O10">
        <v>0</v>
      </c>
      <c r="P10">
        <v>0</v>
      </c>
      <c r="Q10">
        <v>0</v>
      </c>
      <c r="R10">
        <v>50</v>
      </c>
      <c r="S10" s="131">
        <v>0</v>
      </c>
      <c r="T10">
        <v>383.4</v>
      </c>
      <c r="U10">
        <v>3918.4</v>
      </c>
      <c r="V10">
        <v>2073.1</v>
      </c>
      <c r="W10">
        <v>119.39999999999998</v>
      </c>
      <c r="X10">
        <v>1</v>
      </c>
      <c r="Y10">
        <v>132.29999999999998</v>
      </c>
      <c r="Z10">
        <v>0</v>
      </c>
      <c r="AA10">
        <v>39.9</v>
      </c>
      <c r="AB10">
        <v>0</v>
      </c>
      <c r="AC10">
        <v>1051.5999999999999</v>
      </c>
      <c r="AD10">
        <v>1287.6999999999998</v>
      </c>
      <c r="AE10">
        <v>0</v>
      </c>
      <c r="AF10">
        <v>0</v>
      </c>
      <c r="AG10">
        <v>0</v>
      </c>
      <c r="AH10">
        <v>0</v>
      </c>
      <c r="AI10" s="131">
        <v>160</v>
      </c>
      <c r="AJ10" s="187">
        <v>0.70640899999999995</v>
      </c>
      <c r="AK10" s="188">
        <v>0.881409</v>
      </c>
      <c r="AL10" s="188">
        <v>0.69140900000000005</v>
      </c>
      <c r="AM10" s="164">
        <v>0</v>
      </c>
      <c r="AN10" s="189">
        <v>2250</v>
      </c>
      <c r="AO10" s="190">
        <v>0</v>
      </c>
      <c r="AP10">
        <v>1216</v>
      </c>
      <c r="AQ10" s="193">
        <v>3625646</v>
      </c>
      <c r="AR10" s="131">
        <f t="shared" si="12"/>
        <v>33.538850731704088</v>
      </c>
      <c r="AS10">
        <v>0</v>
      </c>
      <c r="AT10">
        <v>0</v>
      </c>
      <c r="AU10">
        <v>0</v>
      </c>
      <c r="AV10">
        <v>0</v>
      </c>
      <c r="AW10">
        <v>0</v>
      </c>
      <c r="AX10">
        <v>0</v>
      </c>
      <c r="AY10">
        <v>0</v>
      </c>
      <c r="AZ10" s="131">
        <v>0</v>
      </c>
      <c r="BA10">
        <v>0</v>
      </c>
      <c r="BB10">
        <v>0</v>
      </c>
      <c r="BC10">
        <v>0</v>
      </c>
      <c r="BD10">
        <v>0</v>
      </c>
      <c r="BE10">
        <v>0</v>
      </c>
      <c r="BF10">
        <v>0</v>
      </c>
      <c r="BG10">
        <v>0</v>
      </c>
      <c r="BH10" s="131">
        <v>0</v>
      </c>
      <c r="BI10">
        <f t="shared" si="13"/>
        <v>0</v>
      </c>
      <c r="BJ10">
        <f t="shared" si="14"/>
        <v>0</v>
      </c>
      <c r="BK10">
        <f t="shared" si="15"/>
        <v>0</v>
      </c>
      <c r="BL10">
        <f t="shared" si="16"/>
        <v>0</v>
      </c>
      <c r="BM10">
        <f t="shared" si="17"/>
        <v>0</v>
      </c>
      <c r="BN10">
        <f t="shared" si="18"/>
        <v>0</v>
      </c>
      <c r="BO10">
        <f t="shared" si="19"/>
        <v>0</v>
      </c>
      <c r="BP10" s="131">
        <f t="shared" si="20"/>
        <v>0</v>
      </c>
      <c r="BQ10" s="188">
        <v>1.8606315515451347E-2</v>
      </c>
      <c r="BR10" s="188">
        <v>1.8449311164725996E-2</v>
      </c>
      <c r="BS10" s="188">
        <v>0.44621209390087679</v>
      </c>
      <c r="BT10" s="188">
        <v>0.40396344583897059</v>
      </c>
      <c r="BU10" s="188">
        <v>0.50472799829030091</v>
      </c>
      <c r="BV10" s="188">
        <v>0.62794652660455186</v>
      </c>
      <c r="BW10" s="188">
        <v>6.388548270624736E-2</v>
      </c>
      <c r="BX10" s="188">
        <v>0.12517229317301082</v>
      </c>
      <c r="BY10" s="188">
        <v>0.42339737656280496</v>
      </c>
      <c r="BZ10" s="188">
        <v>0.42646895871886131</v>
      </c>
      <c r="CA10" s="188">
        <v>1</v>
      </c>
      <c r="CB10" s="188">
        <v>1</v>
      </c>
      <c r="CC10" s="188">
        <v>6.3509105459469098E-2</v>
      </c>
      <c r="CD10" s="188">
        <v>0.12403024851106161</v>
      </c>
      <c r="CE10" s="188">
        <v>0.42185744748507192</v>
      </c>
      <c r="CF10" s="188">
        <v>0.42271741854096567</v>
      </c>
      <c r="CG10" s="188">
        <v>1</v>
      </c>
      <c r="CH10" s="191">
        <v>1</v>
      </c>
      <c r="CI10" s="192">
        <v>1</v>
      </c>
      <c r="CJ10">
        <v>0</v>
      </c>
      <c r="CK10" s="131">
        <v>0</v>
      </c>
      <c r="CL10" t="str">
        <f t="shared" si="21"/>
        <v>TRUE</v>
      </c>
      <c r="CM10">
        <v>55.15</v>
      </c>
    </row>
    <row r="11" spans="1:91" x14ac:dyDescent="0.25">
      <c r="A11" t="s">
        <v>2084</v>
      </c>
      <c r="B11" s="34">
        <v>0</v>
      </c>
      <c r="C11" s="185">
        <f t="shared" si="9"/>
        <v>0</v>
      </c>
      <c r="D11" s="34"/>
      <c r="T11">
        <v>0</v>
      </c>
      <c r="U11">
        <v>0</v>
      </c>
      <c r="V11">
        <v>0</v>
      </c>
      <c r="W11">
        <v>0</v>
      </c>
      <c r="X11">
        <v>0</v>
      </c>
      <c r="Y11">
        <v>6.9</v>
      </c>
      <c r="Z11">
        <v>0</v>
      </c>
      <c r="AA11">
        <v>0</v>
      </c>
      <c r="AB11">
        <v>0</v>
      </c>
      <c r="AC11">
        <v>0</v>
      </c>
      <c r="AD11">
        <v>0</v>
      </c>
      <c r="AE11">
        <v>0</v>
      </c>
      <c r="AF11">
        <v>0</v>
      </c>
      <c r="AG11">
        <v>0</v>
      </c>
      <c r="AH11">
        <v>0</v>
      </c>
      <c r="AI11" s="131">
        <v>0</v>
      </c>
      <c r="AJ11" s="187">
        <v>0</v>
      </c>
      <c r="AK11" s="188">
        <v>0</v>
      </c>
      <c r="AL11" s="188">
        <v>0</v>
      </c>
      <c r="AM11" s="164"/>
      <c r="AP11">
        <v>671</v>
      </c>
      <c r="AQ11" s="193">
        <v>686995</v>
      </c>
      <c r="AR11" s="131">
        <f t="shared" si="12"/>
        <v>97.671744335839406</v>
      </c>
      <c r="AS11">
        <v>0</v>
      </c>
      <c r="AT11">
        <v>0</v>
      </c>
      <c r="AU11">
        <v>0</v>
      </c>
      <c r="AV11">
        <v>0</v>
      </c>
      <c r="AW11">
        <v>0</v>
      </c>
      <c r="AX11">
        <v>0</v>
      </c>
      <c r="AY11">
        <v>0</v>
      </c>
      <c r="AZ11" s="131">
        <v>0</v>
      </c>
      <c r="BA11">
        <v>0</v>
      </c>
      <c r="BB11">
        <v>0</v>
      </c>
      <c r="BC11">
        <v>0</v>
      </c>
      <c r="BD11">
        <v>0</v>
      </c>
      <c r="BE11">
        <v>0</v>
      </c>
      <c r="BF11">
        <v>0</v>
      </c>
      <c r="BG11">
        <v>0</v>
      </c>
      <c r="BH11" s="131">
        <v>0</v>
      </c>
      <c r="BI11">
        <f t="shared" si="13"/>
        <v>0</v>
      </c>
      <c r="BJ11">
        <f t="shared" si="14"/>
        <v>0</v>
      </c>
      <c r="BK11">
        <f t="shared" si="15"/>
        <v>0</v>
      </c>
      <c r="BL11">
        <f t="shared" si="16"/>
        <v>0</v>
      </c>
      <c r="BM11">
        <f t="shared" si="17"/>
        <v>0</v>
      </c>
      <c r="BN11">
        <f t="shared" si="18"/>
        <v>0</v>
      </c>
      <c r="BO11">
        <f t="shared" si="19"/>
        <v>0</v>
      </c>
      <c r="BP11" s="131">
        <f t="shared" si="20"/>
        <v>0</v>
      </c>
      <c r="BQ11" s="188"/>
      <c r="BR11" s="188"/>
      <c r="BS11" s="188"/>
      <c r="BT11" s="188"/>
      <c r="BU11" s="188"/>
      <c r="BV11" s="188"/>
      <c r="BW11" s="188"/>
      <c r="BX11" s="188"/>
      <c r="BY11" s="188"/>
      <c r="BZ11" s="188"/>
      <c r="CA11" s="188"/>
      <c r="CB11" s="188"/>
      <c r="CC11" s="188"/>
      <c r="CD11" s="188"/>
      <c r="CE11" s="188"/>
      <c r="CF11" s="188"/>
      <c r="CG11" s="188"/>
      <c r="CH11" s="191"/>
      <c r="CI11" s="192">
        <v>0</v>
      </c>
      <c r="CJ11" s="58">
        <v>0.82</v>
      </c>
      <c r="CK11" s="131">
        <v>0</v>
      </c>
      <c r="CL11" t="str">
        <f t="shared" si="21"/>
        <v>TRUE</v>
      </c>
      <c r="CM11" t="s">
        <v>2513</v>
      </c>
    </row>
    <row r="12" spans="1:91" x14ac:dyDescent="0.25">
      <c r="A12" t="s">
        <v>2300</v>
      </c>
      <c r="B12" s="34">
        <v>3008.482745667</v>
      </c>
      <c r="C12" s="185">
        <f t="shared" si="9"/>
        <v>3.008482745667</v>
      </c>
      <c r="D12" s="120">
        <v>5877137</v>
      </c>
      <c r="E12">
        <v>8705705.9999999851</v>
      </c>
      <c r="F12" s="131">
        <f t="shared" si="10"/>
        <v>0.48128348888242445</v>
      </c>
      <c r="G12" s="186">
        <v>0</v>
      </c>
      <c r="H12">
        <v>0</v>
      </c>
      <c r="I12" s="131">
        <f t="shared" si="11"/>
        <v>0</v>
      </c>
      <c r="J12" s="131">
        <v>932.68650202100002</v>
      </c>
      <c r="K12">
        <v>339.41338332399999</v>
      </c>
      <c r="L12" s="131">
        <v>446.10736793799998</v>
      </c>
      <c r="M12">
        <v>400</v>
      </c>
      <c r="N12">
        <v>0</v>
      </c>
      <c r="O12">
        <v>0</v>
      </c>
      <c r="P12">
        <v>3</v>
      </c>
      <c r="Q12">
        <v>0</v>
      </c>
      <c r="R12">
        <v>0</v>
      </c>
      <c r="S12" s="131">
        <v>0</v>
      </c>
      <c r="T12">
        <v>410</v>
      </c>
      <c r="U12">
        <v>1504</v>
      </c>
      <c r="V12">
        <v>0</v>
      </c>
      <c r="W12">
        <v>0</v>
      </c>
      <c r="X12">
        <v>0</v>
      </c>
      <c r="Y12">
        <v>36.199999999999996</v>
      </c>
      <c r="Z12">
        <v>0</v>
      </c>
      <c r="AA12">
        <v>10</v>
      </c>
      <c r="AB12">
        <v>0</v>
      </c>
      <c r="AC12">
        <v>158.5</v>
      </c>
      <c r="AD12">
        <v>955.1</v>
      </c>
      <c r="AE12">
        <v>0</v>
      </c>
      <c r="AF12">
        <v>0</v>
      </c>
      <c r="AG12">
        <v>0</v>
      </c>
      <c r="AH12">
        <v>0</v>
      </c>
      <c r="AI12" s="131">
        <v>0</v>
      </c>
      <c r="AJ12" s="187">
        <v>0.21</v>
      </c>
      <c r="AK12" s="188">
        <v>0.25</v>
      </c>
      <c r="AL12" s="188">
        <v>0.25</v>
      </c>
      <c r="AM12" s="164">
        <v>0</v>
      </c>
      <c r="AN12" s="189">
        <v>2500</v>
      </c>
      <c r="AO12" s="190">
        <v>0</v>
      </c>
      <c r="AP12">
        <v>271</v>
      </c>
      <c r="AQ12" s="193">
        <v>1044321</v>
      </c>
      <c r="AR12" s="131">
        <f t="shared" si="12"/>
        <v>25.949875565080085</v>
      </c>
      <c r="AS12">
        <v>0</v>
      </c>
      <c r="AT12">
        <v>0</v>
      </c>
      <c r="AU12">
        <v>25133445696537.801</v>
      </c>
      <c r="AV12">
        <v>15319580184338.9</v>
      </c>
      <c r="AW12">
        <v>183018339214898</v>
      </c>
      <c r="AX12">
        <v>0</v>
      </c>
      <c r="AY12">
        <v>45438135663387.797</v>
      </c>
      <c r="AZ12" s="131">
        <v>750891694849213</v>
      </c>
      <c r="BA12">
        <v>0</v>
      </c>
      <c r="BB12">
        <v>0</v>
      </c>
      <c r="BC12">
        <v>11994642785155.699</v>
      </c>
      <c r="BD12">
        <v>32343626721030.801</v>
      </c>
      <c r="BE12">
        <v>184631397161521</v>
      </c>
      <c r="BF12">
        <v>0</v>
      </c>
      <c r="BG12">
        <v>92424025788894.297</v>
      </c>
      <c r="BH12" s="131">
        <v>943745297152327</v>
      </c>
      <c r="BI12">
        <f t="shared" si="13"/>
        <v>0</v>
      </c>
      <c r="BJ12">
        <f t="shared" si="14"/>
        <v>0</v>
      </c>
      <c r="BK12">
        <f t="shared" si="15"/>
        <v>209.53892622498427</v>
      </c>
      <c r="BL12">
        <f t="shared" si="16"/>
        <v>47.365066127162692</v>
      </c>
      <c r="BM12">
        <f t="shared" si="17"/>
        <v>99.126336055827039</v>
      </c>
      <c r="BN12">
        <f t="shared" si="18"/>
        <v>0</v>
      </c>
      <c r="BO12">
        <f t="shared" si="19"/>
        <v>49.162688246423109</v>
      </c>
      <c r="BP12" s="131">
        <f t="shared" si="20"/>
        <v>79.565079382643418</v>
      </c>
      <c r="BQ12" s="188">
        <v>4.4924604715033338E-2</v>
      </c>
      <c r="BR12" s="188">
        <v>5.0296834863836751E-2</v>
      </c>
      <c r="BS12" s="188">
        <v>0.34603106861694394</v>
      </c>
      <c r="BT12" s="188">
        <v>0.3130539629364858</v>
      </c>
      <c r="BU12" s="188">
        <v>0.52940701362740583</v>
      </c>
      <c r="BV12" s="188">
        <v>0.64967905145798666</v>
      </c>
      <c r="BW12" s="188">
        <v>0.19672869866565834</v>
      </c>
      <c r="BX12" s="188">
        <v>0.27794117321464684</v>
      </c>
      <c r="BY12" s="188">
        <v>0.57780217696183855</v>
      </c>
      <c r="BZ12" s="188">
        <v>0.5772066078504462</v>
      </c>
      <c r="CA12" s="188">
        <v>1</v>
      </c>
      <c r="CB12" s="188">
        <v>1</v>
      </c>
      <c r="CC12" s="188">
        <v>0.19652807712949308</v>
      </c>
      <c r="CD12" s="188">
        <v>0.276909795809475</v>
      </c>
      <c r="CE12" s="188">
        <v>0.57749232596152722</v>
      </c>
      <c r="CF12" s="188">
        <v>0.57608392852489632</v>
      </c>
      <c r="CG12" s="188">
        <v>1</v>
      </c>
      <c r="CH12" s="191">
        <v>1</v>
      </c>
      <c r="CI12" s="192">
        <v>0</v>
      </c>
      <c r="CJ12">
        <v>1</v>
      </c>
      <c r="CK12" s="131">
        <v>0</v>
      </c>
      <c r="CL12" t="str">
        <f t="shared" si="21"/>
        <v>TRUE</v>
      </c>
      <c r="CM12">
        <v>25</v>
      </c>
    </row>
    <row r="13" spans="1:91" x14ac:dyDescent="0.25">
      <c r="A13" t="s">
        <v>2305</v>
      </c>
      <c r="B13" s="34">
        <v>99253.471433333005</v>
      </c>
      <c r="C13" s="185">
        <f t="shared" si="9"/>
        <v>99.253471433333004</v>
      </c>
      <c r="D13" s="120">
        <v>28820791</v>
      </c>
      <c r="E13">
        <v>13186726.999999989</v>
      </c>
      <c r="F13" s="131">
        <f t="shared" si="10"/>
        <v>-0.54245783885667853</v>
      </c>
      <c r="G13" s="186">
        <v>0</v>
      </c>
      <c r="H13">
        <v>0</v>
      </c>
      <c r="I13" s="131">
        <f t="shared" si="11"/>
        <v>0</v>
      </c>
      <c r="J13" s="131">
        <v>9413.5041987749992</v>
      </c>
      <c r="K13">
        <v>3425.6626445400002</v>
      </c>
      <c r="L13" s="131">
        <v>4502.5135156260003</v>
      </c>
      <c r="M13">
        <v>2100</v>
      </c>
      <c r="N13">
        <v>0</v>
      </c>
      <c r="O13">
        <v>0</v>
      </c>
      <c r="P13">
        <v>21</v>
      </c>
      <c r="Q13">
        <v>0</v>
      </c>
      <c r="R13">
        <v>500</v>
      </c>
      <c r="S13" s="131">
        <v>0</v>
      </c>
      <c r="T13">
        <v>7782</v>
      </c>
      <c r="U13">
        <v>31717.19999999999</v>
      </c>
      <c r="V13">
        <v>3626</v>
      </c>
      <c r="W13">
        <v>43.5</v>
      </c>
      <c r="X13">
        <v>0</v>
      </c>
      <c r="Y13">
        <v>2134.6</v>
      </c>
      <c r="Z13">
        <v>0</v>
      </c>
      <c r="AA13">
        <v>291.8000000000003</v>
      </c>
      <c r="AB13">
        <v>0</v>
      </c>
      <c r="AC13">
        <v>3296.6</v>
      </c>
      <c r="AD13">
        <v>10128.199999999999</v>
      </c>
      <c r="AE13">
        <v>0</v>
      </c>
      <c r="AF13">
        <v>0</v>
      </c>
      <c r="AG13">
        <v>0</v>
      </c>
      <c r="AH13">
        <v>0</v>
      </c>
      <c r="AI13" s="131">
        <v>482.2</v>
      </c>
      <c r="AJ13" s="187">
        <v>0.127695</v>
      </c>
      <c r="AK13" s="188">
        <v>0.127695</v>
      </c>
      <c r="AL13" s="188">
        <v>0.127695</v>
      </c>
      <c r="AM13" s="164">
        <v>0</v>
      </c>
      <c r="AN13" s="189">
        <v>0</v>
      </c>
      <c r="AO13" s="190">
        <v>0</v>
      </c>
      <c r="AP13">
        <v>5644</v>
      </c>
      <c r="AQ13" s="193">
        <v>22975931</v>
      </c>
      <c r="AR13" s="131">
        <f t="shared" si="12"/>
        <v>24.564837002687725</v>
      </c>
      <c r="AS13">
        <v>10444475000000</v>
      </c>
      <c r="AT13">
        <v>0</v>
      </c>
      <c r="AU13">
        <v>0</v>
      </c>
      <c r="AV13">
        <v>0</v>
      </c>
      <c r="AW13">
        <v>0</v>
      </c>
      <c r="AX13">
        <v>0</v>
      </c>
      <c r="AY13">
        <v>0</v>
      </c>
      <c r="AZ13" s="131">
        <v>0</v>
      </c>
      <c r="BA13">
        <v>11068100589599.801</v>
      </c>
      <c r="BB13">
        <v>0</v>
      </c>
      <c r="BC13">
        <v>0</v>
      </c>
      <c r="BD13">
        <v>0</v>
      </c>
      <c r="BE13">
        <v>0</v>
      </c>
      <c r="BF13">
        <v>512095731486.68799</v>
      </c>
      <c r="BG13">
        <v>0</v>
      </c>
      <c r="BH13" s="131">
        <v>0</v>
      </c>
      <c r="BI13">
        <f t="shared" si="13"/>
        <v>94.365559071754419</v>
      </c>
      <c r="BJ13">
        <f t="shared" si="14"/>
        <v>0</v>
      </c>
      <c r="BK13">
        <f t="shared" si="15"/>
        <v>0</v>
      </c>
      <c r="BL13">
        <f t="shared" si="16"/>
        <v>0</v>
      </c>
      <c r="BM13">
        <f t="shared" si="17"/>
        <v>0</v>
      </c>
      <c r="BN13">
        <f t="shared" si="18"/>
        <v>0</v>
      </c>
      <c r="BO13">
        <f t="shared" si="19"/>
        <v>0</v>
      </c>
      <c r="BP13" s="131">
        <f t="shared" si="20"/>
        <v>0</v>
      </c>
      <c r="BQ13" s="188">
        <v>4.7655825475999752E-2</v>
      </c>
      <c r="BR13" s="188">
        <v>5.0352665111781408E-2</v>
      </c>
      <c r="BS13" s="188">
        <v>0.62784483873658514</v>
      </c>
      <c r="BT13" s="188">
        <v>0.59516607613099193</v>
      </c>
      <c r="BU13" s="188">
        <v>0.67586841621176508</v>
      </c>
      <c r="BV13" s="188">
        <v>0.77121589057112527</v>
      </c>
      <c r="BW13" s="188">
        <v>0.66470590629020254</v>
      </c>
      <c r="BX13" s="188">
        <v>0.76887318040580099</v>
      </c>
      <c r="BY13" s="188">
        <v>0.88980166298015628</v>
      </c>
      <c r="BZ13" s="188">
        <v>0.89265521701713946</v>
      </c>
      <c r="CA13" s="188">
        <v>1</v>
      </c>
      <c r="CB13" s="188">
        <v>1</v>
      </c>
      <c r="CC13" s="188">
        <v>0.66481586541285931</v>
      </c>
      <c r="CD13" s="188">
        <v>0.76973149311559663</v>
      </c>
      <c r="CE13" s="188">
        <v>0.88985003518132555</v>
      </c>
      <c r="CF13" s="188">
        <v>0.89311244524330602</v>
      </c>
      <c r="CG13" s="188">
        <v>1</v>
      </c>
      <c r="CH13" s="191">
        <v>1</v>
      </c>
      <c r="CI13" s="192">
        <v>0</v>
      </c>
      <c r="CJ13">
        <v>0</v>
      </c>
      <c r="CK13" s="131">
        <v>0</v>
      </c>
      <c r="CL13" t="str">
        <f t="shared" si="21"/>
        <v>FALSE</v>
      </c>
      <c r="CM13">
        <v>0</v>
      </c>
    </row>
    <row r="14" spans="1:91" x14ac:dyDescent="0.25">
      <c r="A14" t="s">
        <v>2309</v>
      </c>
      <c r="B14" s="34">
        <v>122035.6669</v>
      </c>
      <c r="C14" s="185">
        <f t="shared" si="9"/>
        <v>122.0356669</v>
      </c>
      <c r="D14" s="120">
        <v>14025574</v>
      </c>
      <c r="E14">
        <v>25641905.999999981</v>
      </c>
      <c r="F14" s="131">
        <f t="shared" si="10"/>
        <v>0.82822506943387708</v>
      </c>
      <c r="G14" s="186">
        <v>0</v>
      </c>
      <c r="H14">
        <v>0</v>
      </c>
      <c r="I14" s="131">
        <f t="shared" si="11"/>
        <v>0</v>
      </c>
      <c r="J14" s="131">
        <v>5597.1159990059996</v>
      </c>
      <c r="K14">
        <v>2036.843112839</v>
      </c>
      <c r="L14" s="131">
        <v>2677.121070104</v>
      </c>
      <c r="M14">
        <v>2650</v>
      </c>
      <c r="N14">
        <v>0</v>
      </c>
      <c r="O14">
        <v>0</v>
      </c>
      <c r="P14">
        <v>0</v>
      </c>
      <c r="Q14">
        <v>0</v>
      </c>
      <c r="R14">
        <v>0</v>
      </c>
      <c r="S14" s="131">
        <v>0</v>
      </c>
      <c r="T14">
        <v>8416</v>
      </c>
      <c r="U14">
        <v>8009.5000000000018</v>
      </c>
      <c r="V14">
        <v>4061</v>
      </c>
      <c r="W14">
        <v>2025.8999999999996</v>
      </c>
      <c r="X14">
        <v>0</v>
      </c>
      <c r="Y14">
        <v>1510.2000000000003</v>
      </c>
      <c r="Z14">
        <v>0</v>
      </c>
      <c r="AA14">
        <v>288.70000000000027</v>
      </c>
      <c r="AB14">
        <v>0</v>
      </c>
      <c r="AC14">
        <v>852.2</v>
      </c>
      <c r="AD14">
        <v>8439.3000000000029</v>
      </c>
      <c r="AE14">
        <v>0</v>
      </c>
      <c r="AF14">
        <v>0</v>
      </c>
      <c r="AG14">
        <v>0</v>
      </c>
      <c r="AH14">
        <v>0</v>
      </c>
      <c r="AI14" s="131">
        <v>0</v>
      </c>
      <c r="AJ14" s="187">
        <v>0.30284100000000003</v>
      </c>
      <c r="AK14" s="188">
        <v>0.30284100000000003</v>
      </c>
      <c r="AL14" s="188">
        <v>0.30284100000000003</v>
      </c>
      <c r="AM14" s="164">
        <v>0</v>
      </c>
      <c r="AN14" s="189">
        <v>0</v>
      </c>
      <c r="AO14" s="190">
        <v>0</v>
      </c>
      <c r="AP14">
        <v>3754</v>
      </c>
      <c r="AQ14" s="193">
        <v>11145304</v>
      </c>
      <c r="AR14" s="131">
        <f t="shared" si="12"/>
        <v>33.682347291738296</v>
      </c>
      <c r="AS14">
        <v>0</v>
      </c>
      <c r="AT14">
        <v>0</v>
      </c>
      <c r="AU14">
        <v>0</v>
      </c>
      <c r="AV14">
        <v>0</v>
      </c>
      <c r="AW14">
        <v>0</v>
      </c>
      <c r="AX14">
        <v>0</v>
      </c>
      <c r="AY14">
        <v>0</v>
      </c>
      <c r="AZ14" s="131">
        <v>0</v>
      </c>
      <c r="BA14">
        <v>0</v>
      </c>
      <c r="BB14">
        <v>0</v>
      </c>
      <c r="BC14">
        <v>0</v>
      </c>
      <c r="BD14">
        <v>0</v>
      </c>
      <c r="BE14">
        <v>0</v>
      </c>
      <c r="BF14">
        <v>0</v>
      </c>
      <c r="BG14">
        <v>0</v>
      </c>
      <c r="BH14" s="131">
        <v>0</v>
      </c>
      <c r="BI14">
        <f t="shared" si="13"/>
        <v>0</v>
      </c>
      <c r="BJ14">
        <f t="shared" si="14"/>
        <v>0</v>
      </c>
      <c r="BK14">
        <f t="shared" si="15"/>
        <v>0</v>
      </c>
      <c r="BL14">
        <f t="shared" si="16"/>
        <v>0</v>
      </c>
      <c r="BM14">
        <f t="shared" si="17"/>
        <v>0</v>
      </c>
      <c r="BN14">
        <f t="shared" si="18"/>
        <v>0</v>
      </c>
      <c r="BO14">
        <f t="shared" si="19"/>
        <v>0</v>
      </c>
      <c r="BP14" s="131">
        <f t="shared" si="20"/>
        <v>0</v>
      </c>
      <c r="BQ14" s="188">
        <v>8.4643674009203709E-2</v>
      </c>
      <c r="BR14" s="188">
        <v>8.9127144083477869E-2</v>
      </c>
      <c r="BS14" s="188">
        <v>0.58201811714631957</v>
      </c>
      <c r="BT14" s="188">
        <v>0.54521743804940181</v>
      </c>
      <c r="BU14" s="188">
        <v>0.68907229982770546</v>
      </c>
      <c r="BV14" s="188">
        <v>0.78281016091056477</v>
      </c>
      <c r="BW14" s="188">
        <v>0.21972716363920794</v>
      </c>
      <c r="BX14" s="188">
        <v>0.28262390583352842</v>
      </c>
      <c r="BY14" s="188">
        <v>0.54077375082950441</v>
      </c>
      <c r="BZ14" s="188">
        <v>0.52821561642615522</v>
      </c>
      <c r="CA14" s="188">
        <v>1</v>
      </c>
      <c r="CB14" s="188">
        <v>1</v>
      </c>
      <c r="CC14" s="188">
        <v>0.21971475641967805</v>
      </c>
      <c r="CD14" s="188">
        <v>0.28221683456611885</v>
      </c>
      <c r="CE14" s="188">
        <v>0.54075577882056047</v>
      </c>
      <c r="CF14" s="188">
        <v>0.52776244845813158</v>
      </c>
      <c r="CG14" s="188">
        <v>1</v>
      </c>
      <c r="CH14" s="191">
        <v>1</v>
      </c>
      <c r="CI14" s="192">
        <v>0</v>
      </c>
      <c r="CJ14">
        <v>0</v>
      </c>
      <c r="CK14" s="131">
        <v>0</v>
      </c>
      <c r="CL14" t="str">
        <f t="shared" si="21"/>
        <v>FALSE</v>
      </c>
      <c r="CM14">
        <v>0</v>
      </c>
    </row>
    <row r="15" spans="1:91" x14ac:dyDescent="0.25">
      <c r="A15" t="s">
        <v>2310</v>
      </c>
      <c r="B15" s="34">
        <v>0</v>
      </c>
      <c r="C15" s="185">
        <f t="shared" si="9"/>
        <v>0</v>
      </c>
      <c r="D15" s="120">
        <v>0</v>
      </c>
      <c r="E15">
        <v>0</v>
      </c>
      <c r="F15" s="131">
        <f t="shared" si="10"/>
        <v>0</v>
      </c>
      <c r="G15" s="186">
        <v>0</v>
      </c>
      <c r="H15">
        <v>0</v>
      </c>
      <c r="I15" s="131">
        <f t="shared" si="11"/>
        <v>0</v>
      </c>
      <c r="J15" s="131">
        <v>450.27921482400001</v>
      </c>
      <c r="K15">
        <v>163.86083792700001</v>
      </c>
      <c r="L15" s="131">
        <v>215.37019666</v>
      </c>
      <c r="M15">
        <v>0</v>
      </c>
      <c r="N15">
        <v>0</v>
      </c>
      <c r="O15">
        <v>0</v>
      </c>
      <c r="P15">
        <v>0</v>
      </c>
      <c r="Q15">
        <v>0</v>
      </c>
      <c r="R15">
        <v>0</v>
      </c>
      <c r="S15" s="131">
        <v>0</v>
      </c>
      <c r="T15">
        <v>180</v>
      </c>
      <c r="U15">
        <v>0</v>
      </c>
      <c r="V15">
        <v>0</v>
      </c>
      <c r="W15">
        <v>13.9</v>
      </c>
      <c r="X15">
        <v>205.6</v>
      </c>
      <c r="Y15">
        <v>267.70000000000005</v>
      </c>
      <c r="Z15">
        <v>0</v>
      </c>
      <c r="AA15">
        <v>67.899999999999991</v>
      </c>
      <c r="AB15">
        <v>43.000000000000007</v>
      </c>
      <c r="AC15">
        <v>1957.4999999999993</v>
      </c>
      <c r="AD15">
        <v>0</v>
      </c>
      <c r="AE15">
        <v>0</v>
      </c>
      <c r="AF15">
        <v>0</v>
      </c>
      <c r="AG15">
        <v>0</v>
      </c>
      <c r="AH15">
        <v>0</v>
      </c>
      <c r="AI15" s="131">
        <v>0</v>
      </c>
      <c r="AJ15" s="187">
        <v>0.322521</v>
      </c>
      <c r="AK15" s="188">
        <v>0.41252100000000003</v>
      </c>
      <c r="AL15" s="188">
        <v>1</v>
      </c>
      <c r="AM15" s="164">
        <v>1</v>
      </c>
      <c r="AN15" s="189">
        <v>0</v>
      </c>
      <c r="AO15" s="190">
        <v>0</v>
      </c>
      <c r="AP15">
        <v>751</v>
      </c>
      <c r="AQ15" s="193">
        <v>1430877</v>
      </c>
      <c r="AR15" s="131">
        <f t="shared" si="12"/>
        <v>52.485293984039153</v>
      </c>
      <c r="AS15">
        <v>0</v>
      </c>
      <c r="AT15">
        <v>0</v>
      </c>
      <c r="AU15">
        <v>14053320841590.699</v>
      </c>
      <c r="AV15">
        <v>55440619973487.898</v>
      </c>
      <c r="AW15">
        <v>0</v>
      </c>
      <c r="AX15">
        <v>0</v>
      </c>
      <c r="AY15">
        <v>0</v>
      </c>
      <c r="AZ15" s="131">
        <v>97878225680100.703</v>
      </c>
      <c r="BA15">
        <v>0</v>
      </c>
      <c r="BB15">
        <v>0</v>
      </c>
      <c r="BC15">
        <v>13174809527342.6</v>
      </c>
      <c r="BD15">
        <v>47703688074261</v>
      </c>
      <c r="BE15">
        <v>10758092679716.699</v>
      </c>
      <c r="BF15">
        <v>0</v>
      </c>
      <c r="BG15">
        <v>62478996511670.797</v>
      </c>
      <c r="BH15" s="131">
        <v>147614590883634</v>
      </c>
      <c r="BI15">
        <f t="shared" si="13"/>
        <v>0</v>
      </c>
      <c r="BJ15">
        <f t="shared" si="14"/>
        <v>0</v>
      </c>
      <c r="BK15">
        <f t="shared" si="15"/>
        <v>106.66811396722559</v>
      </c>
      <c r="BL15">
        <f t="shared" si="16"/>
        <v>116.21872901563231</v>
      </c>
      <c r="BM15">
        <f t="shared" si="17"/>
        <v>0</v>
      </c>
      <c r="BN15">
        <f t="shared" si="18"/>
        <v>0</v>
      </c>
      <c r="BO15">
        <f t="shared" si="19"/>
        <v>0</v>
      </c>
      <c r="BP15" s="131">
        <f t="shared" si="20"/>
        <v>66.306606341685466</v>
      </c>
      <c r="BQ15" s="188">
        <v>2.9999707422524551E-4</v>
      </c>
      <c r="BR15" s="188">
        <v>4.0906165691248161E-4</v>
      </c>
      <c r="BS15" s="188">
        <v>0.56046021612016694</v>
      </c>
      <c r="BT15" s="188">
        <v>0.527694774316949</v>
      </c>
      <c r="BU15" s="188">
        <v>0.50598865796770209</v>
      </c>
      <c r="BV15" s="188">
        <v>0.61934885777968152</v>
      </c>
      <c r="BW15" s="188">
        <v>0.62782514211530382</v>
      </c>
      <c r="BX15" s="188">
        <v>0.74531223271681013</v>
      </c>
      <c r="BY15" s="188">
        <v>0.72788754375712761</v>
      </c>
      <c r="BZ15" s="188">
        <v>0.72518805837098288</v>
      </c>
      <c r="CA15" s="188">
        <v>1</v>
      </c>
      <c r="CB15" s="188">
        <v>1</v>
      </c>
      <c r="CC15" s="188">
        <v>0.62782514211530294</v>
      </c>
      <c r="CD15" s="188">
        <v>0.74531223271681069</v>
      </c>
      <c r="CE15" s="188">
        <v>0.72788754375712716</v>
      </c>
      <c r="CF15" s="188">
        <v>0.7251880583709821</v>
      </c>
      <c r="CG15" s="188">
        <v>1</v>
      </c>
      <c r="CH15" s="191">
        <v>1</v>
      </c>
      <c r="CI15" s="192">
        <v>0</v>
      </c>
      <c r="CJ15">
        <v>0</v>
      </c>
      <c r="CK15" s="131">
        <v>0</v>
      </c>
      <c r="CL15" t="str">
        <f t="shared" si="21"/>
        <v>FALSE</v>
      </c>
      <c r="CM15">
        <v>0</v>
      </c>
    </row>
    <row r="16" spans="1:91" x14ac:dyDescent="0.25">
      <c r="A16" t="s">
        <v>2311</v>
      </c>
      <c r="B16" s="34">
        <v>64827.355633332998</v>
      </c>
      <c r="C16" s="185">
        <f t="shared" si="9"/>
        <v>64.827355633332999</v>
      </c>
      <c r="D16" s="120">
        <v>0</v>
      </c>
      <c r="E16">
        <v>24479.999999999996</v>
      </c>
      <c r="F16" s="131">
        <f t="shared" si="10"/>
        <v>0</v>
      </c>
      <c r="G16" s="186">
        <v>2933106</v>
      </c>
      <c r="H16">
        <v>9314891</v>
      </c>
      <c r="I16" s="131">
        <f t="shared" si="11"/>
        <v>2.1757771454560455</v>
      </c>
      <c r="J16" s="131">
        <v>7193.6428573499998</v>
      </c>
      <c r="K16">
        <v>2617.8342404939999</v>
      </c>
      <c r="L16" s="131">
        <v>3440.745710404</v>
      </c>
      <c r="M16">
        <v>50</v>
      </c>
      <c r="N16">
        <v>0</v>
      </c>
      <c r="O16">
        <v>0</v>
      </c>
      <c r="P16">
        <v>0</v>
      </c>
      <c r="Q16">
        <v>0</v>
      </c>
      <c r="R16">
        <v>50</v>
      </c>
      <c r="S16" s="131">
        <v>0</v>
      </c>
      <c r="T16">
        <v>4849.7000000000007</v>
      </c>
      <c r="U16">
        <v>1781.0000000000002</v>
      </c>
      <c r="V16">
        <v>601.4</v>
      </c>
      <c r="W16">
        <v>146.39999999999998</v>
      </c>
      <c r="X16">
        <v>9783.0000000000018</v>
      </c>
      <c r="Y16">
        <v>13.4</v>
      </c>
      <c r="Z16">
        <v>0</v>
      </c>
      <c r="AA16">
        <v>16.200000000000003</v>
      </c>
      <c r="AB16">
        <v>0</v>
      </c>
      <c r="AC16">
        <v>779.59999999999923</v>
      </c>
      <c r="AD16">
        <v>1683.6999999999998</v>
      </c>
      <c r="AE16">
        <v>0</v>
      </c>
      <c r="AF16">
        <v>0</v>
      </c>
      <c r="AG16">
        <v>0</v>
      </c>
      <c r="AH16">
        <v>0</v>
      </c>
      <c r="AI16" s="131">
        <v>0</v>
      </c>
      <c r="AJ16" s="187">
        <v>1.4583E-2</v>
      </c>
      <c r="AK16" s="188">
        <v>1.4583E-2</v>
      </c>
      <c r="AL16" s="188">
        <v>1.4583E-2</v>
      </c>
      <c r="AM16" s="164">
        <v>0</v>
      </c>
      <c r="AN16" s="189">
        <v>0</v>
      </c>
      <c r="AO16" s="190">
        <v>0</v>
      </c>
      <c r="AP16">
        <v>523</v>
      </c>
      <c r="AQ16" s="193">
        <v>3214315</v>
      </c>
      <c r="AR16" s="131">
        <f t="shared" si="12"/>
        <v>16.27096286456057</v>
      </c>
      <c r="AS16">
        <v>0</v>
      </c>
      <c r="AT16">
        <v>0</v>
      </c>
      <c r="AU16">
        <v>0</v>
      </c>
      <c r="AV16">
        <v>0</v>
      </c>
      <c r="AW16">
        <v>0</v>
      </c>
      <c r="AX16">
        <v>0</v>
      </c>
      <c r="AY16">
        <v>0</v>
      </c>
      <c r="AZ16" s="131">
        <v>0</v>
      </c>
      <c r="BA16">
        <v>0</v>
      </c>
      <c r="BB16">
        <v>0</v>
      </c>
      <c r="BC16">
        <v>0</v>
      </c>
      <c r="BD16">
        <v>0</v>
      </c>
      <c r="BE16">
        <v>0</v>
      </c>
      <c r="BF16">
        <v>0</v>
      </c>
      <c r="BG16">
        <v>0</v>
      </c>
      <c r="BH16" s="131">
        <v>0</v>
      </c>
      <c r="BI16">
        <f t="shared" si="13"/>
        <v>0</v>
      </c>
      <c r="BJ16">
        <f t="shared" si="14"/>
        <v>0</v>
      </c>
      <c r="BK16">
        <f t="shared" si="15"/>
        <v>0</v>
      </c>
      <c r="BL16">
        <f t="shared" si="16"/>
        <v>0</v>
      </c>
      <c r="BM16">
        <f t="shared" si="17"/>
        <v>0</v>
      </c>
      <c r="BN16">
        <f t="shared" si="18"/>
        <v>0</v>
      </c>
      <c r="BO16">
        <f t="shared" si="19"/>
        <v>0</v>
      </c>
      <c r="BP16" s="131">
        <f t="shared" si="20"/>
        <v>0</v>
      </c>
      <c r="BQ16" s="188">
        <v>3.437321600316505E-2</v>
      </c>
      <c r="BR16" s="188">
        <v>3.8052460535847606E-2</v>
      </c>
      <c r="BS16" s="188">
        <v>0.39824130513933081</v>
      </c>
      <c r="BT16" s="188">
        <v>0.37843320078113546</v>
      </c>
      <c r="BU16" s="188">
        <v>0.55306068930255969</v>
      </c>
      <c r="BV16" s="188">
        <v>0.67777045808970948</v>
      </c>
      <c r="BW16" s="188">
        <v>9.9086115233292554E-2</v>
      </c>
      <c r="BX16" s="188">
        <v>0.13684800012936954</v>
      </c>
      <c r="BY16" s="188">
        <v>0.39964564339841174</v>
      </c>
      <c r="BZ16" s="188">
        <v>0.39779267536405194</v>
      </c>
      <c r="CA16" s="188">
        <v>1</v>
      </c>
      <c r="CB16" s="188">
        <v>1</v>
      </c>
      <c r="CC16" s="188">
        <v>9.9073291376579789E-2</v>
      </c>
      <c r="CD16" s="188">
        <v>0.13664637019030532</v>
      </c>
      <c r="CE16" s="188">
        <v>0.3996111747641195</v>
      </c>
      <c r="CF16" s="188">
        <v>0.39731573083500238</v>
      </c>
      <c r="CG16" s="188">
        <v>1</v>
      </c>
      <c r="CH16" s="191">
        <v>1</v>
      </c>
      <c r="CI16" s="192">
        <v>0</v>
      </c>
      <c r="CJ16">
        <v>0</v>
      </c>
      <c r="CK16" s="131">
        <v>0</v>
      </c>
      <c r="CL16" t="str">
        <f t="shared" si="21"/>
        <v>FALSE</v>
      </c>
      <c r="CM16">
        <v>0</v>
      </c>
    </row>
    <row r="17" spans="1:91" x14ac:dyDescent="0.25">
      <c r="A17" t="s">
        <v>2312</v>
      </c>
      <c r="B17" s="34">
        <v>199705.748066667</v>
      </c>
      <c r="C17" s="185">
        <f t="shared" si="9"/>
        <v>199.70574806666701</v>
      </c>
      <c r="D17" s="120">
        <v>14467241</v>
      </c>
      <c r="E17">
        <v>10428326.999999989</v>
      </c>
      <c r="F17" s="131">
        <f t="shared" si="10"/>
        <v>-0.27917652025013007</v>
      </c>
      <c r="G17" s="186">
        <v>88678</v>
      </c>
      <c r="H17">
        <v>0</v>
      </c>
      <c r="I17" s="131">
        <f t="shared" si="11"/>
        <v>-1</v>
      </c>
      <c r="J17" s="131">
        <v>1449.6370974659999</v>
      </c>
      <c r="K17">
        <v>527.53656322500001</v>
      </c>
      <c r="L17" s="131">
        <v>693.36672999500001</v>
      </c>
      <c r="M17">
        <v>0</v>
      </c>
      <c r="N17">
        <v>0</v>
      </c>
      <c r="O17">
        <v>0</v>
      </c>
      <c r="P17">
        <v>0</v>
      </c>
      <c r="Q17">
        <v>0</v>
      </c>
      <c r="R17">
        <v>0</v>
      </c>
      <c r="S17" s="131">
        <v>0</v>
      </c>
      <c r="T17">
        <v>0</v>
      </c>
      <c r="U17">
        <v>547.69999999999993</v>
      </c>
      <c r="V17">
        <v>0</v>
      </c>
      <c r="W17">
        <v>2764.2000000000007</v>
      </c>
      <c r="X17">
        <v>970.4</v>
      </c>
      <c r="Y17">
        <v>240</v>
      </c>
      <c r="Z17">
        <v>0</v>
      </c>
      <c r="AA17">
        <v>26.400000000000006</v>
      </c>
      <c r="AB17">
        <v>10</v>
      </c>
      <c r="AC17">
        <v>5.4</v>
      </c>
      <c r="AD17">
        <v>547.4</v>
      </c>
      <c r="AE17">
        <v>0</v>
      </c>
      <c r="AF17">
        <v>0</v>
      </c>
      <c r="AG17">
        <v>0</v>
      </c>
      <c r="AH17">
        <v>0</v>
      </c>
      <c r="AI17" s="131">
        <v>0</v>
      </c>
      <c r="AJ17" s="187">
        <v>0.47487499999999999</v>
      </c>
      <c r="AK17" s="188">
        <v>0.47487499999999999</v>
      </c>
      <c r="AL17" s="188">
        <v>0.47487499999999999</v>
      </c>
      <c r="AM17" s="164">
        <v>0</v>
      </c>
      <c r="AN17" s="189">
        <v>0</v>
      </c>
      <c r="AO17" s="190">
        <v>0</v>
      </c>
      <c r="AP17">
        <v>260</v>
      </c>
      <c r="AQ17" s="193">
        <v>1990456</v>
      </c>
      <c r="AR17" s="131">
        <f t="shared" si="12"/>
        <v>13.062333455248446</v>
      </c>
      <c r="AS17">
        <v>0</v>
      </c>
      <c r="AT17">
        <v>0</v>
      </c>
      <c r="AU17">
        <v>0</v>
      </c>
      <c r="AV17">
        <v>0</v>
      </c>
      <c r="AW17">
        <v>0</v>
      </c>
      <c r="AX17">
        <v>0</v>
      </c>
      <c r="AY17">
        <v>0</v>
      </c>
      <c r="AZ17" s="131">
        <v>0</v>
      </c>
      <c r="BA17">
        <v>0</v>
      </c>
      <c r="BB17">
        <v>0</v>
      </c>
      <c r="BC17">
        <v>0</v>
      </c>
      <c r="BD17">
        <v>0</v>
      </c>
      <c r="BE17">
        <v>0</v>
      </c>
      <c r="BF17">
        <v>1083533028424.62</v>
      </c>
      <c r="BG17">
        <v>0</v>
      </c>
      <c r="BH17" s="131">
        <v>0</v>
      </c>
      <c r="BI17">
        <f t="shared" si="13"/>
        <v>0</v>
      </c>
      <c r="BJ17">
        <f t="shared" si="14"/>
        <v>0</v>
      </c>
      <c r="BK17">
        <f t="shared" si="15"/>
        <v>0</v>
      </c>
      <c r="BL17">
        <f t="shared" si="16"/>
        <v>0</v>
      </c>
      <c r="BM17">
        <f t="shared" si="17"/>
        <v>0</v>
      </c>
      <c r="BN17">
        <f t="shared" si="18"/>
        <v>0</v>
      </c>
      <c r="BO17">
        <f t="shared" si="19"/>
        <v>0</v>
      </c>
      <c r="BP17" s="131">
        <f t="shared" si="20"/>
        <v>0</v>
      </c>
      <c r="BQ17" s="188">
        <v>3.9382038104106967E-2</v>
      </c>
      <c r="BR17" s="188">
        <v>4.2626525901697791E-2</v>
      </c>
      <c r="BS17" s="188">
        <v>0.41312259945297664</v>
      </c>
      <c r="BT17" s="188">
        <v>0.38638519749448419</v>
      </c>
      <c r="BU17" s="188">
        <v>0.62733717599892058</v>
      </c>
      <c r="BV17" s="188">
        <v>0.73139706461426413</v>
      </c>
      <c r="BW17" s="188">
        <v>0.11809843237642104</v>
      </c>
      <c r="BX17" s="188">
        <v>0.1499016180095985</v>
      </c>
      <c r="BY17" s="188">
        <v>0.49445255900765872</v>
      </c>
      <c r="BZ17" s="188">
        <v>0.50242416120988609</v>
      </c>
      <c r="CA17" s="188">
        <v>1</v>
      </c>
      <c r="CB17" s="188">
        <v>1</v>
      </c>
      <c r="CC17" s="188">
        <v>0.11800170803599717</v>
      </c>
      <c r="CD17" s="188">
        <v>0.14912560803679847</v>
      </c>
      <c r="CE17" s="188">
        <v>0.49422033351412875</v>
      </c>
      <c r="CF17" s="188">
        <v>0.50092122056164756</v>
      </c>
      <c r="CG17" s="188">
        <v>1</v>
      </c>
      <c r="CH17" s="191">
        <v>1</v>
      </c>
      <c r="CI17" s="192">
        <v>0</v>
      </c>
      <c r="CJ17">
        <v>0</v>
      </c>
      <c r="CK17" s="131">
        <v>0</v>
      </c>
      <c r="CL17" t="str">
        <f t="shared" si="21"/>
        <v>FALSE</v>
      </c>
      <c r="CM17">
        <v>0</v>
      </c>
    </row>
    <row r="18" spans="1:91" x14ac:dyDescent="0.25">
      <c r="A18" t="s">
        <v>2313</v>
      </c>
      <c r="B18" s="34">
        <v>68672.634866666995</v>
      </c>
      <c r="C18" s="185">
        <f t="shared" si="9"/>
        <v>68.672634866666996</v>
      </c>
      <c r="D18" s="120">
        <v>52802</v>
      </c>
      <c r="E18">
        <v>0</v>
      </c>
      <c r="F18" s="131">
        <f t="shared" si="10"/>
        <v>-1</v>
      </c>
      <c r="G18" s="186">
        <v>40457236</v>
      </c>
      <c r="H18">
        <v>34602295</v>
      </c>
      <c r="I18" s="131">
        <f t="shared" si="11"/>
        <v>-0.14471925368307414</v>
      </c>
      <c r="J18" s="131">
        <v>9458.5315348629993</v>
      </c>
      <c r="K18">
        <v>3442.0485153019999</v>
      </c>
      <c r="L18" s="131">
        <v>4524.0502552959997</v>
      </c>
      <c r="M18">
        <v>6400</v>
      </c>
      <c r="N18">
        <v>3550</v>
      </c>
      <c r="O18">
        <v>0</v>
      </c>
      <c r="P18">
        <v>0</v>
      </c>
      <c r="Q18">
        <v>0</v>
      </c>
      <c r="R18">
        <v>10700</v>
      </c>
      <c r="S18" s="131">
        <v>0</v>
      </c>
      <c r="T18">
        <v>10173.5</v>
      </c>
      <c r="U18">
        <v>3574</v>
      </c>
      <c r="V18">
        <v>11582.4</v>
      </c>
      <c r="W18">
        <v>32.9</v>
      </c>
      <c r="X18">
        <v>5229.3000000000011</v>
      </c>
      <c r="Y18">
        <v>41.800000000000004</v>
      </c>
      <c r="Z18">
        <v>0</v>
      </c>
      <c r="AA18">
        <v>88.199999999999989</v>
      </c>
      <c r="AB18">
        <v>0</v>
      </c>
      <c r="AC18">
        <v>658.89999999999895</v>
      </c>
      <c r="AD18">
        <v>11891.499999999998</v>
      </c>
      <c r="AE18">
        <v>0</v>
      </c>
      <c r="AF18">
        <v>0</v>
      </c>
      <c r="AG18">
        <v>0</v>
      </c>
      <c r="AH18">
        <v>0</v>
      </c>
      <c r="AI18" s="131">
        <v>0</v>
      </c>
      <c r="AJ18" s="187">
        <v>0.70970800000000001</v>
      </c>
      <c r="AK18" s="188">
        <v>0.93470799999999998</v>
      </c>
      <c r="AL18" s="188">
        <v>1</v>
      </c>
      <c r="AM18" s="164">
        <v>1</v>
      </c>
      <c r="AN18" s="189">
        <v>0</v>
      </c>
      <c r="AO18" s="190">
        <v>0</v>
      </c>
      <c r="AP18">
        <v>2251</v>
      </c>
      <c r="AQ18" s="193">
        <v>12516863</v>
      </c>
      <c r="AR18" s="131">
        <f t="shared" si="12"/>
        <v>17.983739216447443</v>
      </c>
      <c r="AS18">
        <v>48044585000000</v>
      </c>
      <c r="AT18">
        <v>462623653961154</v>
      </c>
      <c r="AU18">
        <v>16599279669050.801</v>
      </c>
      <c r="AV18">
        <v>111072071198079</v>
      </c>
      <c r="AW18">
        <v>624173403723381</v>
      </c>
      <c r="AX18">
        <v>0</v>
      </c>
      <c r="AY18">
        <v>511714473125996</v>
      </c>
      <c r="AZ18" s="131">
        <v>1036386255916730</v>
      </c>
      <c r="BA18">
        <v>50913262712159.398</v>
      </c>
      <c r="BB18">
        <v>944481216942459</v>
      </c>
      <c r="BC18">
        <v>26993931907905.699</v>
      </c>
      <c r="BD18">
        <v>151701502758254</v>
      </c>
      <c r="BE18">
        <v>613024925192508</v>
      </c>
      <c r="BF18">
        <v>2386849632594.6001</v>
      </c>
      <c r="BG18">
        <v>639364826547338</v>
      </c>
      <c r="BH18" s="131">
        <v>1267688137066970</v>
      </c>
      <c r="BI18">
        <f t="shared" si="13"/>
        <v>94.36555907175385</v>
      </c>
      <c r="BJ18">
        <f t="shared" si="14"/>
        <v>48.981773873575996</v>
      </c>
      <c r="BK18">
        <f t="shared" si="15"/>
        <v>61.492633698869845</v>
      </c>
      <c r="BL18">
        <f t="shared" si="16"/>
        <v>73.217515435611347</v>
      </c>
      <c r="BM18">
        <f t="shared" si="17"/>
        <v>101.8186011812443</v>
      </c>
      <c r="BN18">
        <f t="shared" si="18"/>
        <v>0</v>
      </c>
      <c r="BO18">
        <f t="shared" si="19"/>
        <v>80.034817662605519</v>
      </c>
      <c r="BP18" s="131">
        <f t="shared" si="20"/>
        <v>81.754039153083852</v>
      </c>
      <c r="BQ18" s="188">
        <v>2.5383592232339484E-2</v>
      </c>
      <c r="BR18" s="188">
        <v>2.9313160412152379E-2</v>
      </c>
      <c r="BS18" s="188">
        <v>0.32912647192630529</v>
      </c>
      <c r="BT18" s="188">
        <v>0.30062602113969605</v>
      </c>
      <c r="BU18" s="188">
        <v>0.60123649851970684</v>
      </c>
      <c r="BV18" s="188">
        <v>0.71481889537557297</v>
      </c>
      <c r="BW18" s="188">
        <v>7.5302591742216624E-2</v>
      </c>
      <c r="BX18" s="188">
        <v>0.11178244158150062</v>
      </c>
      <c r="BY18" s="188">
        <v>0.29590059873644314</v>
      </c>
      <c r="BZ18" s="188">
        <v>0.29281164178401481</v>
      </c>
      <c r="CA18" s="188">
        <v>1</v>
      </c>
      <c r="CB18" s="188">
        <v>1</v>
      </c>
      <c r="CC18" s="188">
        <v>7.5282060991799862E-2</v>
      </c>
      <c r="CD18" s="188">
        <v>0.11114283677131588</v>
      </c>
      <c r="CE18" s="188">
        <v>0.29583916550974426</v>
      </c>
      <c r="CF18" s="188">
        <v>0.29127879866835865</v>
      </c>
      <c r="CG18" s="188">
        <v>1</v>
      </c>
      <c r="CH18" s="191">
        <v>1</v>
      </c>
      <c r="CI18" s="192">
        <v>0</v>
      </c>
      <c r="CJ18">
        <v>0</v>
      </c>
      <c r="CK18" s="131">
        <v>0</v>
      </c>
      <c r="CL18" t="str">
        <f t="shared" si="21"/>
        <v>FALSE</v>
      </c>
      <c r="CM18">
        <v>0</v>
      </c>
    </row>
    <row r="19" spans="1:91" x14ac:dyDescent="0.25">
      <c r="A19" t="s">
        <v>2314</v>
      </c>
      <c r="B19" s="34">
        <v>87980.974066666997</v>
      </c>
      <c r="C19" s="185">
        <f t="shared" si="9"/>
        <v>87.980974066667002</v>
      </c>
      <c r="D19" s="120">
        <v>22719</v>
      </c>
      <c r="E19">
        <v>18310965.999999981</v>
      </c>
      <c r="F19" s="131">
        <f t="shared" si="10"/>
        <v>804.97587922003527</v>
      </c>
      <c r="G19" s="186">
        <v>6444160</v>
      </c>
      <c r="H19">
        <v>0</v>
      </c>
      <c r="I19" s="131">
        <f t="shared" si="11"/>
        <v>-1</v>
      </c>
      <c r="J19" s="131">
        <v>8251.2961933820006</v>
      </c>
      <c r="K19">
        <v>3002.7242291329999</v>
      </c>
      <c r="L19" s="131">
        <v>3946.6251724809999</v>
      </c>
      <c r="M19">
        <v>8500</v>
      </c>
      <c r="N19">
        <v>0</v>
      </c>
      <c r="O19">
        <v>0</v>
      </c>
      <c r="P19">
        <v>0</v>
      </c>
      <c r="Q19">
        <v>0</v>
      </c>
      <c r="R19">
        <v>250</v>
      </c>
      <c r="S19" s="131">
        <v>0</v>
      </c>
      <c r="T19">
        <v>15229.300000000001</v>
      </c>
      <c r="U19">
        <v>3866</v>
      </c>
      <c r="V19">
        <v>0</v>
      </c>
      <c r="W19">
        <v>66.199999999999989</v>
      </c>
      <c r="X19">
        <v>2308.8000000000002</v>
      </c>
      <c r="Y19">
        <v>243.49999999999994</v>
      </c>
      <c r="Z19">
        <v>0</v>
      </c>
      <c r="AA19">
        <v>55.399999999999984</v>
      </c>
      <c r="AB19">
        <v>0</v>
      </c>
      <c r="AC19">
        <v>71.7</v>
      </c>
      <c r="AD19">
        <v>3867.2000000000012</v>
      </c>
      <c r="AE19">
        <v>0</v>
      </c>
      <c r="AF19">
        <v>0</v>
      </c>
      <c r="AG19">
        <v>0</v>
      </c>
      <c r="AH19">
        <v>0</v>
      </c>
      <c r="AI19" s="131">
        <v>0</v>
      </c>
      <c r="AJ19" s="187">
        <v>8.4110000000000004E-2</v>
      </c>
      <c r="AK19" s="188">
        <v>0.10410999999999999</v>
      </c>
      <c r="AL19" s="188">
        <v>0.10410999999999999</v>
      </c>
      <c r="AM19" s="164">
        <v>0</v>
      </c>
      <c r="AN19" s="189">
        <v>0</v>
      </c>
      <c r="AO19" s="190">
        <v>0</v>
      </c>
      <c r="AP19">
        <v>830</v>
      </c>
      <c r="AQ19" s="193">
        <v>6892124</v>
      </c>
      <c r="AR19" s="131">
        <f t="shared" si="12"/>
        <v>12.042731674589721</v>
      </c>
      <c r="AS19">
        <v>8355580000000</v>
      </c>
      <c r="AT19">
        <v>141831090611445</v>
      </c>
      <c r="AU19">
        <v>1167054487871.05</v>
      </c>
      <c r="AV19">
        <v>29795523466815.602</v>
      </c>
      <c r="AW19">
        <v>266052687154763</v>
      </c>
      <c r="AX19">
        <v>0</v>
      </c>
      <c r="AY19">
        <v>166717292717333</v>
      </c>
      <c r="AZ19" s="131">
        <v>357201001547554</v>
      </c>
      <c r="BA19">
        <v>8854480471679.9004</v>
      </c>
      <c r="BB19">
        <v>650047091793914</v>
      </c>
      <c r="BC19">
        <v>11667961019318.699</v>
      </c>
      <c r="BD19">
        <v>65572041405239</v>
      </c>
      <c r="BE19">
        <v>264976253011965</v>
      </c>
      <c r="BF19">
        <v>5542941780297.9697</v>
      </c>
      <c r="BG19">
        <v>276361513347857</v>
      </c>
      <c r="BH19" s="131">
        <v>547950399312461</v>
      </c>
      <c r="BI19">
        <f t="shared" si="13"/>
        <v>94.365559071753793</v>
      </c>
      <c r="BJ19">
        <f t="shared" si="14"/>
        <v>21.818587053445359</v>
      </c>
      <c r="BK19">
        <f t="shared" si="15"/>
        <v>10.002214490935925</v>
      </c>
      <c r="BL19">
        <f t="shared" si="16"/>
        <v>45.439371458145629</v>
      </c>
      <c r="BM19">
        <f t="shared" si="17"/>
        <v>100.4062379668224</v>
      </c>
      <c r="BN19">
        <f t="shared" si="18"/>
        <v>0</v>
      </c>
      <c r="BO19">
        <f t="shared" si="19"/>
        <v>60.32579960129452</v>
      </c>
      <c r="BP19" s="131">
        <f t="shared" si="20"/>
        <v>65.188564876629499</v>
      </c>
      <c r="BQ19" s="188">
        <v>2.635464268260506E-2</v>
      </c>
      <c r="BR19" s="188">
        <v>3.3307416236769825E-2</v>
      </c>
      <c r="BS19" s="188">
        <v>0.35992150631790143</v>
      </c>
      <c r="BT19" s="188">
        <v>0.34616492796128395</v>
      </c>
      <c r="BU19" s="188">
        <v>0.60958834749645574</v>
      </c>
      <c r="BV19" s="188">
        <v>0.73096952794583669</v>
      </c>
      <c r="BW19" s="188">
        <v>0.12944087816476291</v>
      </c>
      <c r="BX19" s="188">
        <v>0.18336619467159551</v>
      </c>
      <c r="BY19" s="188">
        <v>0.44888058600606473</v>
      </c>
      <c r="BZ19" s="188">
        <v>0.44714468441712368</v>
      </c>
      <c r="CA19" s="188">
        <v>1</v>
      </c>
      <c r="CB19" s="188">
        <v>1</v>
      </c>
      <c r="CC19" s="188">
        <v>0.12941921880397442</v>
      </c>
      <c r="CD19" s="188">
        <v>0.1828861434082302</v>
      </c>
      <c r="CE19" s="188">
        <v>0.44883303287547516</v>
      </c>
      <c r="CF19" s="188">
        <v>0.44624219924069652</v>
      </c>
      <c r="CG19" s="188">
        <v>1</v>
      </c>
      <c r="CH19" s="191">
        <v>1</v>
      </c>
      <c r="CI19" s="192">
        <v>0</v>
      </c>
      <c r="CJ19">
        <v>0</v>
      </c>
      <c r="CK19" s="131">
        <v>0</v>
      </c>
      <c r="CL19" t="str">
        <f t="shared" si="21"/>
        <v>FALSE</v>
      </c>
      <c r="CM19">
        <v>0</v>
      </c>
    </row>
    <row r="20" spans="1:91" x14ac:dyDescent="0.25">
      <c r="A20" t="s">
        <v>2315</v>
      </c>
      <c r="B20" s="34">
        <v>53004.2019</v>
      </c>
      <c r="C20" s="185">
        <f t="shared" si="9"/>
        <v>53.004201899999998</v>
      </c>
      <c r="D20" s="120">
        <v>0</v>
      </c>
      <c r="E20">
        <v>0</v>
      </c>
      <c r="F20" s="131">
        <f t="shared" si="10"/>
        <v>0</v>
      </c>
      <c r="G20" s="186">
        <v>3597275</v>
      </c>
      <c r="H20">
        <v>13717698</v>
      </c>
      <c r="I20" s="131">
        <f t="shared" si="11"/>
        <v>2.8133581669458132</v>
      </c>
      <c r="J20" s="131">
        <v>2519.0891755900002</v>
      </c>
      <c r="K20">
        <v>916.72022499399998</v>
      </c>
      <c r="L20" s="131">
        <v>1204.8895736019999</v>
      </c>
      <c r="M20">
        <v>3600</v>
      </c>
      <c r="N20">
        <v>150</v>
      </c>
      <c r="O20">
        <v>0</v>
      </c>
      <c r="P20">
        <v>0</v>
      </c>
      <c r="Q20">
        <v>0</v>
      </c>
      <c r="R20">
        <v>0</v>
      </c>
      <c r="S20" s="131">
        <v>0</v>
      </c>
      <c r="T20">
        <v>4678.5</v>
      </c>
      <c r="U20">
        <v>266</v>
      </c>
      <c r="V20">
        <v>1225</v>
      </c>
      <c r="W20">
        <v>7</v>
      </c>
      <c r="X20">
        <v>6129.4000000000005</v>
      </c>
      <c r="Y20">
        <v>10.199999999999999</v>
      </c>
      <c r="Z20">
        <v>0</v>
      </c>
      <c r="AA20">
        <v>9</v>
      </c>
      <c r="AB20">
        <v>0</v>
      </c>
      <c r="AC20">
        <v>557.90000000000009</v>
      </c>
      <c r="AD20">
        <v>3278.9999999999982</v>
      </c>
      <c r="AE20">
        <v>0</v>
      </c>
      <c r="AF20">
        <v>0</v>
      </c>
      <c r="AG20">
        <v>0</v>
      </c>
      <c r="AH20">
        <v>0</v>
      </c>
      <c r="AI20" s="131">
        <v>0</v>
      </c>
      <c r="AJ20" s="187">
        <v>0.151944</v>
      </c>
      <c r="AK20" s="188">
        <v>0.151944</v>
      </c>
      <c r="AL20" s="188">
        <v>0.151944</v>
      </c>
      <c r="AM20" s="164">
        <v>0</v>
      </c>
      <c r="AN20" s="189">
        <v>0</v>
      </c>
      <c r="AO20" s="190">
        <v>0</v>
      </c>
      <c r="AP20">
        <v>937</v>
      </c>
      <c r="AQ20" s="193">
        <v>2944376</v>
      </c>
      <c r="AR20" s="131">
        <f t="shared" si="12"/>
        <v>31.823381252937804</v>
      </c>
      <c r="AS20">
        <v>190089445000000</v>
      </c>
      <c r="AT20">
        <v>0</v>
      </c>
      <c r="AU20">
        <v>0</v>
      </c>
      <c r="AV20">
        <v>21199976536633.5</v>
      </c>
      <c r="AW20">
        <v>228178989121794</v>
      </c>
      <c r="AX20">
        <v>0</v>
      </c>
      <c r="AY20">
        <v>130231497764670</v>
      </c>
      <c r="AZ20" s="131">
        <v>285372548061551</v>
      </c>
      <c r="BA20">
        <v>201439430730717</v>
      </c>
      <c r="BB20">
        <v>0</v>
      </c>
      <c r="BC20">
        <v>10047135508138.9</v>
      </c>
      <c r="BD20">
        <v>56463265899923.297</v>
      </c>
      <c r="BE20">
        <v>228167742079547</v>
      </c>
      <c r="BF20">
        <v>184196219160670</v>
      </c>
      <c r="BG20">
        <v>237971447559943</v>
      </c>
      <c r="BH20" s="131">
        <v>471833245287323</v>
      </c>
      <c r="BI20">
        <f t="shared" si="13"/>
        <v>94.365559071754134</v>
      </c>
      <c r="BJ20">
        <f t="shared" si="14"/>
        <v>0</v>
      </c>
      <c r="BK20">
        <f t="shared" si="15"/>
        <v>0</v>
      </c>
      <c r="BL20">
        <f t="shared" si="16"/>
        <v>37.546493633947406</v>
      </c>
      <c r="BM20">
        <f t="shared" si="17"/>
        <v>100.00492928673637</v>
      </c>
      <c r="BN20">
        <f t="shared" si="18"/>
        <v>0</v>
      </c>
      <c r="BO20">
        <f t="shared" si="19"/>
        <v>54.725682051358618</v>
      </c>
      <c r="BP20" s="131">
        <f t="shared" si="20"/>
        <v>60.481653404429622</v>
      </c>
      <c r="BQ20" s="188">
        <v>4.9619555441662168E-2</v>
      </c>
      <c r="BR20" s="188">
        <v>5.8474483259616919E-2</v>
      </c>
      <c r="BS20" s="188">
        <v>0.46009995205354826</v>
      </c>
      <c r="BT20" s="188">
        <v>0.42909385507229719</v>
      </c>
      <c r="BU20" s="188">
        <v>0.63027476002153049</v>
      </c>
      <c r="BV20" s="188">
        <v>0.73838938152838396</v>
      </c>
      <c r="BW20" s="188">
        <v>0.10797167014658475</v>
      </c>
      <c r="BX20" s="188">
        <v>0.16465647213311085</v>
      </c>
      <c r="BY20" s="188">
        <v>0.36095743282887233</v>
      </c>
      <c r="BZ20" s="188">
        <v>0.37126915162577989</v>
      </c>
      <c r="CA20" s="188">
        <v>1</v>
      </c>
      <c r="CB20" s="188">
        <v>1</v>
      </c>
      <c r="CC20" s="188">
        <v>0.10791999570993627</v>
      </c>
      <c r="CD20" s="188">
        <v>0.16343277702128306</v>
      </c>
      <c r="CE20" s="188">
        <v>0.36083365809164869</v>
      </c>
      <c r="CF20" s="188">
        <v>0.36887116223210598</v>
      </c>
      <c r="CG20" s="188">
        <v>1</v>
      </c>
      <c r="CH20" s="191">
        <v>1</v>
      </c>
      <c r="CI20" s="192">
        <v>0</v>
      </c>
      <c r="CJ20">
        <v>0</v>
      </c>
      <c r="CK20" s="131">
        <v>0</v>
      </c>
      <c r="CL20" t="str">
        <f t="shared" si="21"/>
        <v>FALSE</v>
      </c>
      <c r="CM20">
        <v>0</v>
      </c>
    </row>
    <row r="21" spans="1:91" x14ac:dyDescent="0.25">
      <c r="A21" t="s">
        <v>2316</v>
      </c>
      <c r="B21" s="34">
        <v>0</v>
      </c>
      <c r="C21" s="185">
        <f t="shared" si="9"/>
        <v>0</v>
      </c>
      <c r="D21" s="120">
        <v>3102595</v>
      </c>
      <c r="E21">
        <v>9143235.999999987</v>
      </c>
      <c r="F21" s="131">
        <f t="shared" si="10"/>
        <v>1.946964073622238</v>
      </c>
      <c r="G21" s="186">
        <v>0</v>
      </c>
      <c r="H21">
        <v>0</v>
      </c>
      <c r="I21" s="131">
        <f t="shared" si="11"/>
        <v>0</v>
      </c>
      <c r="J21" s="131">
        <v>3169.289606331</v>
      </c>
      <c r="K21">
        <v>1153.33427222</v>
      </c>
      <c r="L21" s="131">
        <v>1515.8828196300001</v>
      </c>
      <c r="M21">
        <v>6100</v>
      </c>
      <c r="N21">
        <v>0</v>
      </c>
      <c r="O21">
        <v>0</v>
      </c>
      <c r="P21">
        <v>0</v>
      </c>
      <c r="Q21">
        <v>0</v>
      </c>
      <c r="R21">
        <v>0</v>
      </c>
      <c r="S21" s="131">
        <v>0</v>
      </c>
      <c r="T21">
        <v>11281.8</v>
      </c>
      <c r="U21">
        <v>1763</v>
      </c>
      <c r="V21">
        <v>0</v>
      </c>
      <c r="W21">
        <v>1146.8999999999999</v>
      </c>
      <c r="X21">
        <v>0</v>
      </c>
      <c r="Y21">
        <v>26.099999999999998</v>
      </c>
      <c r="Z21">
        <v>0</v>
      </c>
      <c r="AA21">
        <v>22.300000000000004</v>
      </c>
      <c r="AB21">
        <v>0</v>
      </c>
      <c r="AC21">
        <v>11.899999999999999</v>
      </c>
      <c r="AD21">
        <v>5168.1999999999989</v>
      </c>
      <c r="AE21">
        <v>0</v>
      </c>
      <c r="AF21">
        <v>0</v>
      </c>
      <c r="AG21">
        <v>0</v>
      </c>
      <c r="AH21">
        <v>0</v>
      </c>
      <c r="AI21" s="131">
        <v>0</v>
      </c>
      <c r="AJ21" s="187">
        <v>6.9754999999999998E-2</v>
      </c>
      <c r="AK21" s="188">
        <v>6.9754999999999998E-2</v>
      </c>
      <c r="AL21" s="188">
        <v>6.9754999999999998E-2</v>
      </c>
      <c r="AM21" s="164">
        <v>0</v>
      </c>
      <c r="AN21" s="189">
        <v>0</v>
      </c>
      <c r="AO21" s="190">
        <v>0</v>
      </c>
      <c r="AP21">
        <v>399</v>
      </c>
      <c r="AQ21" s="193">
        <v>4540745</v>
      </c>
      <c r="AR21" s="131">
        <f t="shared" si="12"/>
        <v>8.787104318784694</v>
      </c>
      <c r="AS21">
        <v>14622265000000</v>
      </c>
      <c r="AT21">
        <v>323564250382524</v>
      </c>
      <c r="AU21">
        <v>0</v>
      </c>
      <c r="AV21">
        <v>7123782710601.3398</v>
      </c>
      <c r="AW21">
        <v>166156465278814</v>
      </c>
      <c r="AX21">
        <v>0</v>
      </c>
      <c r="AY21">
        <v>70481824378887.906</v>
      </c>
      <c r="AZ21" s="131">
        <v>167745218270253</v>
      </c>
      <c r="BA21">
        <v>15495340825439.801</v>
      </c>
      <c r="BB21">
        <v>741647685808990</v>
      </c>
      <c r="BC21">
        <v>7392847859096.8398</v>
      </c>
      <c r="BD21">
        <v>41546601425621.898</v>
      </c>
      <c r="BE21">
        <v>167889584268201</v>
      </c>
      <c r="BF21">
        <v>79985836721008.703</v>
      </c>
      <c r="BG21">
        <v>175103312301754</v>
      </c>
      <c r="BH21" s="131">
        <v>347182676539735</v>
      </c>
      <c r="BI21">
        <f t="shared" si="13"/>
        <v>94.36555907175395</v>
      </c>
      <c r="BJ21">
        <f t="shared" si="14"/>
        <v>43.627757029886745</v>
      </c>
      <c r="BK21">
        <f t="shared" si="15"/>
        <v>0</v>
      </c>
      <c r="BL21">
        <f t="shared" si="16"/>
        <v>17.146487236397835</v>
      </c>
      <c r="BM21">
        <f t="shared" si="17"/>
        <v>98.967703090729927</v>
      </c>
      <c r="BN21">
        <f t="shared" si="18"/>
        <v>0</v>
      </c>
      <c r="BO21">
        <f t="shared" si="19"/>
        <v>40.251565462923509</v>
      </c>
      <c r="BP21" s="131">
        <f t="shared" si="20"/>
        <v>48.316125661026348</v>
      </c>
      <c r="BQ21" s="188">
        <v>7.7970299613027733E-2</v>
      </c>
      <c r="BR21" s="188">
        <v>9.3221950228082551E-2</v>
      </c>
      <c r="BS21" s="188">
        <v>0.52150136613670361</v>
      </c>
      <c r="BT21" s="188">
        <v>0.48761769865635729</v>
      </c>
      <c r="BU21" s="188">
        <v>0.65922723566296959</v>
      </c>
      <c r="BV21" s="188">
        <v>0.7600564617932617</v>
      </c>
      <c r="BW21" s="188">
        <v>0.22413671319256201</v>
      </c>
      <c r="BX21" s="188">
        <v>0.30629535402097302</v>
      </c>
      <c r="BY21" s="188">
        <v>0.62391054769140708</v>
      </c>
      <c r="BZ21" s="188">
        <v>0.62721264412577815</v>
      </c>
      <c r="CA21" s="188">
        <v>1</v>
      </c>
      <c r="CB21" s="188">
        <v>1</v>
      </c>
      <c r="CC21" s="188">
        <v>0.22413832709974588</v>
      </c>
      <c r="CD21" s="188">
        <v>0.3065188240473033</v>
      </c>
      <c r="CE21" s="188">
        <v>0.62391272536218723</v>
      </c>
      <c r="CF21" s="188">
        <v>0.62745771014630469</v>
      </c>
      <c r="CG21" s="188">
        <v>1</v>
      </c>
      <c r="CH21" s="191">
        <v>1</v>
      </c>
      <c r="CI21" s="192">
        <v>0</v>
      </c>
      <c r="CJ21">
        <v>0</v>
      </c>
      <c r="CK21" s="131">
        <v>0</v>
      </c>
      <c r="CL21" t="str">
        <f t="shared" si="21"/>
        <v>FALSE</v>
      </c>
      <c r="CM21">
        <v>0</v>
      </c>
    </row>
    <row r="22" spans="1:91" x14ac:dyDescent="0.25">
      <c r="A22" t="s">
        <v>2319</v>
      </c>
      <c r="B22" s="34">
        <v>73514.234800000006</v>
      </c>
      <c r="C22" s="185">
        <f t="shared" si="9"/>
        <v>73.514234800000011</v>
      </c>
      <c r="D22" s="120">
        <v>11978785</v>
      </c>
      <c r="E22">
        <v>24913873.999999981</v>
      </c>
      <c r="F22" s="131">
        <f t="shared" si="10"/>
        <v>1.0798331383358146</v>
      </c>
      <c r="G22" s="186">
        <v>0</v>
      </c>
      <c r="H22">
        <v>0</v>
      </c>
      <c r="I22" s="131">
        <f t="shared" si="11"/>
        <v>0</v>
      </c>
      <c r="J22" s="131">
        <v>9282.5548276240006</v>
      </c>
      <c r="K22">
        <v>3378.008937737</v>
      </c>
      <c r="L22" s="131">
        <v>4439.8799520749999</v>
      </c>
      <c r="M22">
        <v>550</v>
      </c>
      <c r="N22">
        <v>1500</v>
      </c>
      <c r="O22">
        <v>0</v>
      </c>
      <c r="P22">
        <v>0</v>
      </c>
      <c r="Q22">
        <v>0</v>
      </c>
      <c r="R22">
        <v>0</v>
      </c>
      <c r="S22" s="131">
        <v>0</v>
      </c>
      <c r="T22">
        <v>2191.8000000000002</v>
      </c>
      <c r="U22">
        <v>6052.9</v>
      </c>
      <c r="V22">
        <v>2132.9</v>
      </c>
      <c r="W22">
        <v>192</v>
      </c>
      <c r="X22">
        <v>0</v>
      </c>
      <c r="Y22">
        <v>1.1000000000000001</v>
      </c>
      <c r="Z22">
        <v>0</v>
      </c>
      <c r="AA22">
        <v>11.1</v>
      </c>
      <c r="AB22">
        <v>0</v>
      </c>
      <c r="AC22">
        <v>854.7</v>
      </c>
      <c r="AD22">
        <v>7230.8000000000029</v>
      </c>
      <c r="AE22">
        <v>645.29999999999995</v>
      </c>
      <c r="AF22">
        <v>0</v>
      </c>
      <c r="AG22">
        <v>0</v>
      </c>
      <c r="AH22">
        <v>0</v>
      </c>
      <c r="AI22" s="131">
        <v>0</v>
      </c>
      <c r="AJ22" s="187">
        <v>0.18596799999999999</v>
      </c>
      <c r="AK22" s="188">
        <v>0.18596799999999999</v>
      </c>
      <c r="AL22" s="188">
        <v>0.18596799999999999</v>
      </c>
      <c r="AM22" s="164">
        <v>0</v>
      </c>
      <c r="AN22" s="189">
        <v>1500</v>
      </c>
      <c r="AO22" s="190">
        <v>0</v>
      </c>
      <c r="AP22">
        <v>339</v>
      </c>
      <c r="AQ22" s="193">
        <v>4559475</v>
      </c>
      <c r="AR22" s="131">
        <f t="shared" si="12"/>
        <v>7.4350665372658042</v>
      </c>
      <c r="AS22">
        <v>263200770000000</v>
      </c>
      <c r="AT22">
        <v>0</v>
      </c>
      <c r="AU22">
        <v>154656103049267</v>
      </c>
      <c r="AV22">
        <v>622685613631238</v>
      </c>
      <c r="AW22">
        <v>1949083754779250</v>
      </c>
      <c r="AX22">
        <v>1114465974000000</v>
      </c>
      <c r="AY22">
        <v>1997547162159500</v>
      </c>
      <c r="AZ22" s="131">
        <v>1289777973217470</v>
      </c>
      <c r="BA22">
        <v>278916134857916</v>
      </c>
      <c r="BB22">
        <v>0</v>
      </c>
      <c r="BC22">
        <v>128984261203424</v>
      </c>
      <c r="BD22">
        <v>693802324119365</v>
      </c>
      <c r="BE22">
        <v>2072405165810590</v>
      </c>
      <c r="BF22">
        <v>3485225744807190</v>
      </c>
      <c r="BG22">
        <v>2214727140580330</v>
      </c>
      <c r="BH22" s="131">
        <v>1534648494995950</v>
      </c>
      <c r="BI22">
        <f t="shared" si="13"/>
        <v>94.365559071754078</v>
      </c>
      <c r="BJ22">
        <f t="shared" si="14"/>
        <v>0</v>
      </c>
      <c r="BK22">
        <f t="shared" si="15"/>
        <v>119.90308089244731</v>
      </c>
      <c r="BL22">
        <f t="shared" si="16"/>
        <v>89.749715730861141</v>
      </c>
      <c r="BM22">
        <f t="shared" si="17"/>
        <v>94.049358056724159</v>
      </c>
      <c r="BN22">
        <f t="shared" si="18"/>
        <v>31.976866223385901</v>
      </c>
      <c r="BO22">
        <f t="shared" si="19"/>
        <v>90.193826840270631</v>
      </c>
      <c r="BP22" s="131">
        <f t="shared" si="20"/>
        <v>84.043869161118479</v>
      </c>
      <c r="BQ22" s="188">
        <v>7.9603037018759162E-2</v>
      </c>
      <c r="BR22" s="188">
        <v>9.0441014115131016E-2</v>
      </c>
      <c r="BS22" s="188">
        <v>0.47970529517435279</v>
      </c>
      <c r="BT22" s="188">
        <v>0.44303781941484299</v>
      </c>
      <c r="BU22" s="188">
        <v>0.66226106206115876</v>
      </c>
      <c r="BV22" s="188">
        <v>0.76078053537924428</v>
      </c>
      <c r="BW22" s="188">
        <v>0.3273970589003331</v>
      </c>
      <c r="BX22" s="188">
        <v>0.53754771224839348</v>
      </c>
      <c r="BY22" s="188">
        <v>0.53043290198855364</v>
      </c>
      <c r="BZ22" s="188">
        <v>0.55043531923752997</v>
      </c>
      <c r="CA22" s="188">
        <v>1</v>
      </c>
      <c r="CB22" s="188">
        <v>1</v>
      </c>
      <c r="CC22" s="188">
        <v>0.32728774112263959</v>
      </c>
      <c r="CD22" s="188">
        <v>0.53494657748054142</v>
      </c>
      <c r="CE22" s="188">
        <v>0.53030924201525342</v>
      </c>
      <c r="CF22" s="188">
        <v>0.54771246110516469</v>
      </c>
      <c r="CG22" s="188">
        <v>1</v>
      </c>
      <c r="CH22" s="191">
        <v>1</v>
      </c>
      <c r="CI22" s="192">
        <v>0</v>
      </c>
      <c r="CJ22">
        <v>0</v>
      </c>
      <c r="CK22" s="131">
        <v>0</v>
      </c>
      <c r="CL22" t="str">
        <f t="shared" si="21"/>
        <v>FALSE</v>
      </c>
      <c r="CM22">
        <v>0</v>
      </c>
    </row>
    <row r="23" spans="1:91" x14ac:dyDescent="0.25">
      <c r="A23" t="s">
        <v>2324</v>
      </c>
      <c r="B23" s="34">
        <v>5379.790436667</v>
      </c>
      <c r="C23" s="185">
        <f t="shared" si="9"/>
        <v>5.3797904366670002</v>
      </c>
      <c r="D23" s="120">
        <v>18950009</v>
      </c>
      <c r="E23">
        <v>34836184.999999933</v>
      </c>
      <c r="F23" s="131">
        <f t="shared" si="10"/>
        <v>0.83832023509856546</v>
      </c>
      <c r="G23" s="186">
        <v>328490</v>
      </c>
      <c r="H23">
        <v>0</v>
      </c>
      <c r="I23" s="131">
        <f t="shared" si="11"/>
        <v>-1</v>
      </c>
      <c r="J23" s="131">
        <v>2423.815949415</v>
      </c>
      <c r="K23">
        <v>882.04940262699995</v>
      </c>
      <c r="L23" s="131">
        <v>1159.320040783</v>
      </c>
      <c r="M23">
        <v>0</v>
      </c>
      <c r="N23">
        <v>1450</v>
      </c>
      <c r="O23">
        <v>0</v>
      </c>
      <c r="P23">
        <v>0</v>
      </c>
      <c r="Q23">
        <v>0</v>
      </c>
      <c r="R23">
        <v>50</v>
      </c>
      <c r="S23" s="131">
        <v>0</v>
      </c>
      <c r="T23">
        <v>0</v>
      </c>
      <c r="U23">
        <v>5960.6000000000013</v>
      </c>
      <c r="V23">
        <v>0</v>
      </c>
      <c r="W23">
        <v>264.30000000000007</v>
      </c>
      <c r="X23">
        <v>90.8</v>
      </c>
      <c r="Y23">
        <v>846.19999999999948</v>
      </c>
      <c r="Z23">
        <v>0</v>
      </c>
      <c r="AA23">
        <v>43.599999999999994</v>
      </c>
      <c r="AB23">
        <v>0</v>
      </c>
      <c r="AC23">
        <v>2385.8000000000006</v>
      </c>
      <c r="AD23">
        <v>884.50000000000023</v>
      </c>
      <c r="AE23">
        <v>0</v>
      </c>
      <c r="AF23">
        <v>0</v>
      </c>
      <c r="AG23">
        <v>0</v>
      </c>
      <c r="AH23">
        <v>0</v>
      </c>
      <c r="AI23" s="131">
        <v>232.3</v>
      </c>
      <c r="AJ23" s="187">
        <v>0.237375</v>
      </c>
      <c r="AK23" s="188">
        <v>0.45737499999999998</v>
      </c>
      <c r="AL23" s="188">
        <v>0.65737500000000004</v>
      </c>
      <c r="AM23" s="164">
        <v>1</v>
      </c>
      <c r="AN23" s="189">
        <v>2500</v>
      </c>
      <c r="AO23" s="190">
        <v>0</v>
      </c>
      <c r="AP23">
        <v>4110</v>
      </c>
      <c r="AQ23" s="193">
        <v>7020058</v>
      </c>
      <c r="AR23" s="131">
        <f t="shared" si="12"/>
        <v>58.546524829282035</v>
      </c>
      <c r="AS23">
        <v>0</v>
      </c>
      <c r="AT23">
        <v>0</v>
      </c>
      <c r="AU23">
        <v>0</v>
      </c>
      <c r="AV23">
        <v>0</v>
      </c>
      <c r="AW23">
        <v>0</v>
      </c>
      <c r="AX23">
        <v>0</v>
      </c>
      <c r="AY23">
        <v>0</v>
      </c>
      <c r="AZ23" s="131">
        <v>0</v>
      </c>
      <c r="BA23">
        <v>0</v>
      </c>
      <c r="BB23">
        <v>0</v>
      </c>
      <c r="BC23">
        <v>0</v>
      </c>
      <c r="BD23">
        <v>0</v>
      </c>
      <c r="BE23">
        <v>0</v>
      </c>
      <c r="BF23">
        <v>0</v>
      </c>
      <c r="BG23">
        <v>0</v>
      </c>
      <c r="BH23" s="131">
        <v>0</v>
      </c>
      <c r="BI23">
        <f t="shared" si="13"/>
        <v>0</v>
      </c>
      <c r="BJ23">
        <f t="shared" si="14"/>
        <v>0</v>
      </c>
      <c r="BK23">
        <f t="shared" si="15"/>
        <v>0</v>
      </c>
      <c r="BL23">
        <f t="shared" si="16"/>
        <v>0</v>
      </c>
      <c r="BM23">
        <f t="shared" si="17"/>
        <v>0</v>
      </c>
      <c r="BN23">
        <f t="shared" si="18"/>
        <v>0</v>
      </c>
      <c r="BO23">
        <f t="shared" si="19"/>
        <v>0</v>
      </c>
      <c r="BP23" s="131">
        <f t="shared" si="20"/>
        <v>0</v>
      </c>
      <c r="BQ23" s="188">
        <v>2.4066737703253602E-2</v>
      </c>
      <c r="BR23" s="188">
        <v>2.4358535668658751E-2</v>
      </c>
      <c r="BS23" s="188">
        <v>0.48570253832383431</v>
      </c>
      <c r="BT23" s="188">
        <v>0.44540855251205835</v>
      </c>
      <c r="BU23" s="188">
        <v>0.54876510236334963</v>
      </c>
      <c r="BV23" s="188">
        <v>0.66623413837705903</v>
      </c>
      <c r="BW23" s="188">
        <v>5.971073281295796E-2</v>
      </c>
      <c r="BX23" s="188">
        <v>9.9824284584590792E-2</v>
      </c>
      <c r="BY23" s="188">
        <v>0.35864111688084499</v>
      </c>
      <c r="BZ23" s="188">
        <v>0.35164843811702673</v>
      </c>
      <c r="CA23" s="188">
        <v>1</v>
      </c>
      <c r="CB23" s="188">
        <v>1</v>
      </c>
      <c r="CC23" s="188">
        <v>5.9386849561149001E-2</v>
      </c>
      <c r="CD23" s="188">
        <v>9.9275920295419789E-2</v>
      </c>
      <c r="CE23" s="188">
        <v>0.35731193210348061</v>
      </c>
      <c r="CF23" s="188">
        <v>0.34959320869506144</v>
      </c>
      <c r="CG23" s="188">
        <v>1</v>
      </c>
      <c r="CH23" s="191">
        <v>1</v>
      </c>
      <c r="CI23" s="192">
        <v>1</v>
      </c>
      <c r="CJ23">
        <v>1</v>
      </c>
      <c r="CK23" s="131">
        <v>1</v>
      </c>
      <c r="CL23" t="str">
        <f t="shared" si="21"/>
        <v>TRUE</v>
      </c>
      <c r="CM23">
        <v>35</v>
      </c>
    </row>
    <row r="24" spans="1:91" x14ac:dyDescent="0.25">
      <c r="A24" t="s">
        <v>2329</v>
      </c>
      <c r="B24" s="34">
        <v>19532.942066667001</v>
      </c>
      <c r="C24" s="185">
        <f t="shared" si="9"/>
        <v>19.532942066667001</v>
      </c>
      <c r="D24" s="120">
        <v>22029904</v>
      </c>
      <c r="E24">
        <v>24532371.999999989</v>
      </c>
      <c r="F24" s="131">
        <f t="shared" si="10"/>
        <v>0.11359414003801338</v>
      </c>
      <c r="G24" s="186">
        <v>0</v>
      </c>
      <c r="H24">
        <v>0</v>
      </c>
      <c r="I24" s="131">
        <f t="shared" si="11"/>
        <v>0</v>
      </c>
      <c r="J24" s="131">
        <v>3939.1251117060001</v>
      </c>
      <c r="K24">
        <v>1433.4846474169999</v>
      </c>
      <c r="L24" s="131">
        <v>1884.09795977</v>
      </c>
      <c r="M24">
        <v>1600</v>
      </c>
      <c r="N24">
        <v>0</v>
      </c>
      <c r="O24">
        <v>0</v>
      </c>
      <c r="P24">
        <v>0</v>
      </c>
      <c r="Q24">
        <v>0</v>
      </c>
      <c r="R24">
        <v>0</v>
      </c>
      <c r="S24" s="131">
        <v>0</v>
      </c>
      <c r="T24">
        <v>4270</v>
      </c>
      <c r="U24">
        <v>2684.6</v>
      </c>
      <c r="V24">
        <v>1707.8</v>
      </c>
      <c r="W24">
        <v>590</v>
      </c>
      <c r="X24">
        <v>190</v>
      </c>
      <c r="Y24">
        <v>305.29999999999995</v>
      </c>
      <c r="Z24">
        <v>0</v>
      </c>
      <c r="AA24">
        <v>17.400000000000006</v>
      </c>
      <c r="AB24">
        <v>0</v>
      </c>
      <c r="AC24">
        <v>1161.3999999999996</v>
      </c>
      <c r="AD24">
        <v>3262.3</v>
      </c>
      <c r="AE24">
        <v>0</v>
      </c>
      <c r="AF24">
        <v>0</v>
      </c>
      <c r="AG24">
        <v>0</v>
      </c>
      <c r="AH24">
        <v>0</v>
      </c>
      <c r="AI24" s="131">
        <v>115.3</v>
      </c>
      <c r="AJ24" s="187">
        <v>0.71664300000000003</v>
      </c>
      <c r="AK24" s="188">
        <v>0.89214300000000002</v>
      </c>
      <c r="AL24" s="188">
        <v>0.89214300000000002</v>
      </c>
      <c r="AM24" s="164">
        <v>0</v>
      </c>
      <c r="AN24" s="189">
        <v>2500</v>
      </c>
      <c r="AO24" s="190">
        <v>0</v>
      </c>
      <c r="AP24">
        <v>2815</v>
      </c>
      <c r="AQ24" s="193">
        <v>6196525</v>
      </c>
      <c r="AR24" s="131">
        <f t="shared" si="12"/>
        <v>45.428687853272599</v>
      </c>
      <c r="AS24">
        <v>0</v>
      </c>
      <c r="AT24">
        <v>15683730879237</v>
      </c>
      <c r="AU24">
        <v>0</v>
      </c>
      <c r="AV24">
        <v>0</v>
      </c>
      <c r="AW24">
        <v>0</v>
      </c>
      <c r="AX24">
        <v>0</v>
      </c>
      <c r="AY24">
        <v>0</v>
      </c>
      <c r="AZ24" s="131">
        <v>0</v>
      </c>
      <c r="BA24">
        <v>0</v>
      </c>
      <c r="BB24">
        <v>30300388732975.398</v>
      </c>
      <c r="BC24">
        <v>0</v>
      </c>
      <c r="BD24">
        <v>0</v>
      </c>
      <c r="BE24">
        <v>0</v>
      </c>
      <c r="BF24">
        <v>10989178787.2679</v>
      </c>
      <c r="BG24">
        <v>0</v>
      </c>
      <c r="BH24" s="131">
        <v>0</v>
      </c>
      <c r="BI24">
        <f t="shared" si="13"/>
        <v>0</v>
      </c>
      <c r="BJ24">
        <f t="shared" si="14"/>
        <v>51.760823986289864</v>
      </c>
      <c r="BK24">
        <f t="shared" si="15"/>
        <v>0</v>
      </c>
      <c r="BL24">
        <f t="shared" si="16"/>
        <v>0</v>
      </c>
      <c r="BM24">
        <f t="shared" si="17"/>
        <v>0</v>
      </c>
      <c r="BN24">
        <f t="shared" si="18"/>
        <v>0</v>
      </c>
      <c r="BO24">
        <f t="shared" si="19"/>
        <v>0</v>
      </c>
      <c r="BP24" s="131">
        <f t="shared" si="20"/>
        <v>0</v>
      </c>
      <c r="BQ24" s="188">
        <v>6.3947167262094096E-2</v>
      </c>
      <c r="BR24" s="188">
        <v>6.9669162949925173E-2</v>
      </c>
      <c r="BS24" s="188">
        <v>0.4530557992836155</v>
      </c>
      <c r="BT24" s="188">
        <v>0.41508452577491306</v>
      </c>
      <c r="BU24" s="188">
        <v>0.61119136444926481</v>
      </c>
      <c r="BV24" s="188">
        <v>0.71930393759799971</v>
      </c>
      <c r="BW24" s="188">
        <v>0.19780586385224383</v>
      </c>
      <c r="BX24" s="188">
        <v>0.27380956728141781</v>
      </c>
      <c r="BY24" s="188">
        <v>0.57291448751365648</v>
      </c>
      <c r="BZ24" s="188">
        <v>0.56507427165103619</v>
      </c>
      <c r="CA24" s="188">
        <v>1</v>
      </c>
      <c r="CB24" s="188">
        <v>1</v>
      </c>
      <c r="CC24" s="188">
        <v>0.1970314489226806</v>
      </c>
      <c r="CD24" s="188">
        <v>0.27139017314398517</v>
      </c>
      <c r="CE24" s="188">
        <v>0.57171814510416574</v>
      </c>
      <c r="CF24" s="188">
        <v>0.56241862218380434</v>
      </c>
      <c r="CG24" s="188">
        <v>1</v>
      </c>
      <c r="CH24" s="191">
        <v>1</v>
      </c>
      <c r="CI24" s="192">
        <v>1</v>
      </c>
      <c r="CJ24">
        <v>1</v>
      </c>
      <c r="CK24" s="131">
        <v>1</v>
      </c>
      <c r="CL24" t="str">
        <f t="shared" si="21"/>
        <v>TRUE</v>
      </c>
      <c r="CM24">
        <v>30</v>
      </c>
    </row>
    <row r="25" spans="1:91" x14ac:dyDescent="0.25">
      <c r="A25" t="s">
        <v>2335</v>
      </c>
      <c r="B25" s="34">
        <v>35771.111366666999</v>
      </c>
      <c r="C25" s="185">
        <f t="shared" si="9"/>
        <v>35.771111366667</v>
      </c>
      <c r="D25" s="120">
        <v>1743201</v>
      </c>
      <c r="E25">
        <v>3130907.9999999958</v>
      </c>
      <c r="F25" s="131">
        <f t="shared" si="10"/>
        <v>0.79606826751475923</v>
      </c>
      <c r="G25" s="186">
        <v>2632614</v>
      </c>
      <c r="H25">
        <v>45143</v>
      </c>
      <c r="I25" s="131">
        <f t="shared" si="11"/>
        <v>-0.98285240449226507</v>
      </c>
      <c r="J25" s="131">
        <v>837.24211953300005</v>
      </c>
      <c r="K25">
        <v>304.68027556599998</v>
      </c>
      <c r="L25" s="131">
        <v>400.455970428</v>
      </c>
      <c r="M25">
        <v>0</v>
      </c>
      <c r="N25">
        <v>0</v>
      </c>
      <c r="O25">
        <v>0</v>
      </c>
      <c r="P25">
        <v>54</v>
      </c>
      <c r="Q25">
        <v>0</v>
      </c>
      <c r="R25">
        <v>0</v>
      </c>
      <c r="S25" s="131">
        <v>0</v>
      </c>
      <c r="T25">
        <v>0</v>
      </c>
      <c r="U25">
        <v>1281.6000000000001</v>
      </c>
      <c r="V25">
        <v>0</v>
      </c>
      <c r="W25">
        <v>709.09999999999991</v>
      </c>
      <c r="X25">
        <v>921.6</v>
      </c>
      <c r="Y25">
        <v>5.6</v>
      </c>
      <c r="Z25">
        <v>0</v>
      </c>
      <c r="AA25">
        <v>220.7</v>
      </c>
      <c r="AB25">
        <v>0</v>
      </c>
      <c r="AC25">
        <v>877.09999999999991</v>
      </c>
      <c r="AD25">
        <v>178</v>
      </c>
      <c r="AE25">
        <v>0</v>
      </c>
      <c r="AF25">
        <v>0</v>
      </c>
      <c r="AG25">
        <v>0</v>
      </c>
      <c r="AH25">
        <v>0</v>
      </c>
      <c r="AI25" s="131">
        <v>11.5</v>
      </c>
      <c r="AJ25" s="187">
        <v>0.52307700000000001</v>
      </c>
      <c r="AK25" s="188">
        <v>0.8</v>
      </c>
      <c r="AL25" s="188">
        <v>1</v>
      </c>
      <c r="AM25" s="164">
        <v>1</v>
      </c>
      <c r="AN25" s="189">
        <v>2000</v>
      </c>
      <c r="AO25" s="190">
        <v>0</v>
      </c>
      <c r="AP25">
        <v>537</v>
      </c>
      <c r="AQ25" s="193">
        <v>1402106</v>
      </c>
      <c r="AR25" s="131">
        <f t="shared" si="12"/>
        <v>38.299529422169222</v>
      </c>
      <c r="AS25">
        <v>0</v>
      </c>
      <c r="AT25">
        <v>0</v>
      </c>
      <c r="AU25">
        <v>0</v>
      </c>
      <c r="AV25">
        <v>0</v>
      </c>
      <c r="AW25">
        <v>0</v>
      </c>
      <c r="AX25">
        <v>0</v>
      </c>
      <c r="AY25">
        <v>0</v>
      </c>
      <c r="AZ25" s="131">
        <v>0</v>
      </c>
      <c r="BA25">
        <v>0</v>
      </c>
      <c r="BB25">
        <v>0</v>
      </c>
      <c r="BC25">
        <v>0</v>
      </c>
      <c r="BD25">
        <v>0</v>
      </c>
      <c r="BE25">
        <v>0</v>
      </c>
      <c r="BF25">
        <v>0</v>
      </c>
      <c r="BG25">
        <v>0</v>
      </c>
      <c r="BH25" s="131">
        <v>0</v>
      </c>
      <c r="BI25">
        <f t="shared" si="13"/>
        <v>0</v>
      </c>
      <c r="BJ25">
        <f t="shared" si="14"/>
        <v>0</v>
      </c>
      <c r="BK25">
        <f t="shared" si="15"/>
        <v>0</v>
      </c>
      <c r="BL25">
        <f t="shared" si="16"/>
        <v>0</v>
      </c>
      <c r="BM25">
        <f t="shared" si="17"/>
        <v>0</v>
      </c>
      <c r="BN25">
        <f t="shared" si="18"/>
        <v>0</v>
      </c>
      <c r="BO25">
        <f t="shared" si="19"/>
        <v>0</v>
      </c>
      <c r="BP25" s="131">
        <f t="shared" si="20"/>
        <v>0</v>
      </c>
      <c r="BQ25" s="188">
        <v>1.4864613373627614E-2</v>
      </c>
      <c r="BR25" s="188">
        <v>1.5507322995286723E-2</v>
      </c>
      <c r="BS25" s="188">
        <v>0.65107516730786164</v>
      </c>
      <c r="BT25" s="188">
        <v>0.63656582031649034</v>
      </c>
      <c r="BU25" s="188">
        <v>0.66096728624776757</v>
      </c>
      <c r="BV25" s="188">
        <v>0.77468238183237603</v>
      </c>
      <c r="BW25" s="188">
        <v>5.3281832883351851E-2</v>
      </c>
      <c r="BX25" s="188">
        <v>0.11463756211123378</v>
      </c>
      <c r="BY25" s="188">
        <v>0.62952604000309087</v>
      </c>
      <c r="BZ25" s="188">
        <v>0.64014967149664936</v>
      </c>
      <c r="CA25" s="188">
        <v>1</v>
      </c>
      <c r="CB25" s="188">
        <v>1</v>
      </c>
      <c r="CC25" s="188">
        <v>5.3281257944299089E-2</v>
      </c>
      <c r="CD25" s="188">
        <v>0.11463155069651607</v>
      </c>
      <c r="CE25" s="188">
        <v>0.62952338175089728</v>
      </c>
      <c r="CF25" s="188">
        <v>0.64012894145822541</v>
      </c>
      <c r="CG25" s="188">
        <v>1</v>
      </c>
      <c r="CH25" s="191">
        <v>1</v>
      </c>
      <c r="CI25" s="192">
        <v>1</v>
      </c>
      <c r="CJ25">
        <v>0</v>
      </c>
      <c r="CK25" s="131">
        <v>0</v>
      </c>
      <c r="CL25" t="str">
        <f t="shared" si="21"/>
        <v>TRUE</v>
      </c>
      <c r="CM25">
        <v>50</v>
      </c>
    </row>
    <row r="26" spans="1:91" x14ac:dyDescent="0.25">
      <c r="A26" t="s">
        <v>2340</v>
      </c>
      <c r="B26" s="34">
        <v>115273.7062</v>
      </c>
      <c r="C26" s="185">
        <f t="shared" si="9"/>
        <v>115.27370620000001</v>
      </c>
      <c r="D26" s="120">
        <v>6305172</v>
      </c>
      <c r="E26">
        <v>5282203.9999999907</v>
      </c>
      <c r="F26" s="131">
        <f t="shared" si="10"/>
        <v>-0.16224267950184534</v>
      </c>
      <c r="G26" s="186">
        <v>5249898</v>
      </c>
      <c r="H26">
        <v>13267728</v>
      </c>
      <c r="I26" s="131">
        <f t="shared" si="11"/>
        <v>1.5272353862875052</v>
      </c>
      <c r="J26" s="131">
        <v>9693.5840229740006</v>
      </c>
      <c r="K26">
        <v>3527.5863247110001</v>
      </c>
      <c r="L26" s="131">
        <v>4636.4767207499999</v>
      </c>
      <c r="M26">
        <v>4600</v>
      </c>
      <c r="N26">
        <v>1200</v>
      </c>
      <c r="O26">
        <v>0</v>
      </c>
      <c r="P26">
        <v>0</v>
      </c>
      <c r="Q26">
        <v>0</v>
      </c>
      <c r="R26">
        <v>0</v>
      </c>
      <c r="S26" s="131">
        <v>0</v>
      </c>
      <c r="T26">
        <v>8584.5</v>
      </c>
      <c r="U26">
        <v>4401.0999999999995</v>
      </c>
      <c r="V26">
        <v>4089.6</v>
      </c>
      <c r="W26">
        <v>271.5000000000004</v>
      </c>
      <c r="X26">
        <v>2185.7000000000003</v>
      </c>
      <c r="Y26">
        <v>101</v>
      </c>
      <c r="Z26">
        <v>0</v>
      </c>
      <c r="AA26">
        <v>329.30000000000075</v>
      </c>
      <c r="AB26">
        <v>0</v>
      </c>
      <c r="AC26">
        <v>447.10000000000008</v>
      </c>
      <c r="AD26">
        <v>6078.5</v>
      </c>
      <c r="AE26">
        <v>0</v>
      </c>
      <c r="AF26">
        <v>0</v>
      </c>
      <c r="AG26">
        <v>0</v>
      </c>
      <c r="AH26">
        <v>0</v>
      </c>
      <c r="AI26" s="131">
        <v>0</v>
      </c>
      <c r="AJ26" s="187">
        <v>0.458866</v>
      </c>
      <c r="AK26" s="188">
        <v>0.458866</v>
      </c>
      <c r="AL26" s="188">
        <v>0.458866</v>
      </c>
      <c r="AM26" s="164">
        <v>1</v>
      </c>
      <c r="AN26" s="189">
        <v>0</v>
      </c>
      <c r="AO26" s="190">
        <v>0</v>
      </c>
      <c r="AP26">
        <v>1642</v>
      </c>
      <c r="AQ26" s="193">
        <v>10041241</v>
      </c>
      <c r="AR26" s="131">
        <f t="shared" si="12"/>
        <v>16.352560405631138</v>
      </c>
      <c r="AS26">
        <v>29244530000000</v>
      </c>
      <c r="AT26">
        <v>0</v>
      </c>
      <c r="AU26">
        <v>0</v>
      </c>
      <c r="AV26">
        <v>0</v>
      </c>
      <c r="AW26">
        <v>78537344294286.594</v>
      </c>
      <c r="AX26">
        <v>0</v>
      </c>
      <c r="AY26">
        <v>0</v>
      </c>
      <c r="AZ26" s="131">
        <v>1573276184134.46</v>
      </c>
      <c r="BA26">
        <v>30990681650879.602</v>
      </c>
      <c r="BB26">
        <v>0</v>
      </c>
      <c r="BC26">
        <v>3643139910450</v>
      </c>
      <c r="BD26">
        <v>20473853200021.5</v>
      </c>
      <c r="BE26">
        <v>82734726407729.203</v>
      </c>
      <c r="BF26">
        <v>90787100551014.406</v>
      </c>
      <c r="BG26">
        <v>86289597413201.094</v>
      </c>
      <c r="BH26" s="131">
        <v>171089015928062</v>
      </c>
      <c r="BI26">
        <f t="shared" si="13"/>
        <v>94.36555907175395</v>
      </c>
      <c r="BJ26">
        <f t="shared" si="14"/>
        <v>0</v>
      </c>
      <c r="BK26">
        <f t="shared" si="15"/>
        <v>0</v>
      </c>
      <c r="BL26">
        <f t="shared" si="16"/>
        <v>0</v>
      </c>
      <c r="BM26">
        <f t="shared" si="17"/>
        <v>94.926698502926968</v>
      </c>
      <c r="BN26">
        <f t="shared" si="18"/>
        <v>0</v>
      </c>
      <c r="BO26">
        <f t="shared" si="19"/>
        <v>0</v>
      </c>
      <c r="BP26" s="131">
        <f t="shared" si="20"/>
        <v>0.91956586201651735</v>
      </c>
      <c r="BQ26" s="188">
        <v>2.6968590087856702E-2</v>
      </c>
      <c r="BR26" s="188">
        <v>3.0464109295922925E-2</v>
      </c>
      <c r="BS26" s="188">
        <v>0.36109376566989831</v>
      </c>
      <c r="BT26" s="188">
        <v>0.3312541679789871</v>
      </c>
      <c r="BU26" s="188">
        <v>0.62117297500022828</v>
      </c>
      <c r="BV26" s="188">
        <v>0.73147157267974128</v>
      </c>
      <c r="BW26" s="188">
        <v>6.7563426009709479E-2</v>
      </c>
      <c r="BX26" s="188">
        <v>0.10347161836540777</v>
      </c>
      <c r="BY26" s="188">
        <v>0.30295022988509118</v>
      </c>
      <c r="BZ26" s="188">
        <v>0.31612244293988795</v>
      </c>
      <c r="CA26" s="188">
        <v>1</v>
      </c>
      <c r="CB26" s="188">
        <v>1</v>
      </c>
      <c r="CC26" s="188">
        <v>6.7554809614505579E-2</v>
      </c>
      <c r="CD26" s="188">
        <v>0.10289975356666793</v>
      </c>
      <c r="CE26" s="188">
        <v>0.30292134679178256</v>
      </c>
      <c r="CF26" s="188">
        <v>0.31460438515654665</v>
      </c>
      <c r="CG26" s="188">
        <v>1</v>
      </c>
      <c r="CH26" s="191">
        <v>1</v>
      </c>
      <c r="CI26" s="192">
        <v>0</v>
      </c>
      <c r="CJ26">
        <v>0</v>
      </c>
      <c r="CK26" s="131">
        <v>0</v>
      </c>
      <c r="CL26" t="str">
        <f t="shared" si="21"/>
        <v>FALSE</v>
      </c>
      <c r="CM26">
        <v>0</v>
      </c>
    </row>
    <row r="27" spans="1:91" x14ac:dyDescent="0.25">
      <c r="A27" t="s">
        <v>2346</v>
      </c>
      <c r="B27" s="34">
        <v>90029.208933332993</v>
      </c>
      <c r="C27" s="185">
        <f t="shared" si="9"/>
        <v>90.029208933332995</v>
      </c>
      <c r="D27" s="120">
        <v>21346284</v>
      </c>
      <c r="E27">
        <v>13010952.999999993</v>
      </c>
      <c r="F27" s="131">
        <f t="shared" si="10"/>
        <v>-0.390481593892408</v>
      </c>
      <c r="G27" s="186">
        <v>1010032</v>
      </c>
      <c r="H27">
        <v>659904</v>
      </c>
      <c r="I27" s="131">
        <f t="shared" si="11"/>
        <v>-0.34665040315554363</v>
      </c>
      <c r="J27" s="131">
        <v>9075.8508431539994</v>
      </c>
      <c r="K27">
        <v>3302.7874152170002</v>
      </c>
      <c r="L27" s="131">
        <v>4341.012679681</v>
      </c>
      <c r="M27">
        <v>3100</v>
      </c>
      <c r="N27">
        <v>0</v>
      </c>
      <c r="O27">
        <v>0</v>
      </c>
      <c r="P27">
        <v>0</v>
      </c>
      <c r="Q27">
        <v>0</v>
      </c>
      <c r="R27">
        <v>450</v>
      </c>
      <c r="S27" s="131">
        <v>0</v>
      </c>
      <c r="T27">
        <v>4042.8</v>
      </c>
      <c r="U27">
        <v>2496</v>
      </c>
      <c r="V27">
        <v>1657</v>
      </c>
      <c r="W27">
        <v>188.09999999999994</v>
      </c>
      <c r="X27">
        <v>3838.9</v>
      </c>
      <c r="Y27">
        <v>894.59999999999752</v>
      </c>
      <c r="Z27">
        <v>0</v>
      </c>
      <c r="AA27">
        <v>98.299999999999983</v>
      </c>
      <c r="AB27">
        <v>0</v>
      </c>
      <c r="AC27">
        <v>713.3000000000003</v>
      </c>
      <c r="AD27">
        <v>2918.4000000000015</v>
      </c>
      <c r="AE27">
        <v>0</v>
      </c>
      <c r="AF27">
        <v>0</v>
      </c>
      <c r="AG27">
        <v>0</v>
      </c>
      <c r="AH27">
        <v>0</v>
      </c>
      <c r="AI27" s="131">
        <v>69.7</v>
      </c>
      <c r="AJ27" s="187">
        <v>0.46956399999999998</v>
      </c>
      <c r="AK27" s="188">
        <v>0.50949999999999995</v>
      </c>
      <c r="AL27" s="188">
        <v>0.50949999999999995</v>
      </c>
      <c r="AM27" s="164">
        <v>1</v>
      </c>
      <c r="AN27" s="189">
        <v>0</v>
      </c>
      <c r="AO27" s="190">
        <v>0</v>
      </c>
      <c r="AP27">
        <v>1226</v>
      </c>
      <c r="AQ27" s="193">
        <v>5761530</v>
      </c>
      <c r="AR27" s="131">
        <f t="shared" si="12"/>
        <v>21.279069969261638</v>
      </c>
      <c r="AS27">
        <v>0</v>
      </c>
      <c r="AT27">
        <v>0</v>
      </c>
      <c r="AU27">
        <v>640502173312.68506</v>
      </c>
      <c r="AV27">
        <v>27022342423591.699</v>
      </c>
      <c r="AW27">
        <v>253833497116603</v>
      </c>
      <c r="AX27">
        <v>0</v>
      </c>
      <c r="AY27">
        <v>154945881807528</v>
      </c>
      <c r="AZ27" s="131">
        <v>334026989795954</v>
      </c>
      <c r="BA27">
        <v>0</v>
      </c>
      <c r="BB27">
        <v>0</v>
      </c>
      <c r="BC27">
        <v>11145034134213.301</v>
      </c>
      <c r="BD27">
        <v>62633277442514.797</v>
      </c>
      <c r="BE27">
        <v>253100724255482</v>
      </c>
      <c r="BF27">
        <v>0</v>
      </c>
      <c r="BG27">
        <v>263975727596711</v>
      </c>
      <c r="BH27" s="131">
        <v>523392724237073</v>
      </c>
      <c r="BI27">
        <f t="shared" si="13"/>
        <v>0</v>
      </c>
      <c r="BJ27">
        <f t="shared" si="14"/>
        <v>0</v>
      </c>
      <c r="BK27">
        <f t="shared" si="15"/>
        <v>5.7469736350690548</v>
      </c>
      <c r="BL27">
        <f t="shared" si="16"/>
        <v>43.143746466713274</v>
      </c>
      <c r="BM27">
        <f t="shared" si="17"/>
        <v>100.28951827904741</v>
      </c>
      <c r="BN27">
        <f t="shared" si="18"/>
        <v>0</v>
      </c>
      <c r="BO27">
        <f t="shared" si="19"/>
        <v>58.697018554769031</v>
      </c>
      <c r="BP27" s="131">
        <f t="shared" si="20"/>
        <v>63.819570721555351</v>
      </c>
      <c r="BQ27" s="188">
        <v>3.8838365889638869E-2</v>
      </c>
      <c r="BR27" s="188">
        <v>4.0548066114314184E-2</v>
      </c>
      <c r="BS27" s="188">
        <v>0.41468035485321686</v>
      </c>
      <c r="BT27" s="188">
        <v>0.38588094150809776</v>
      </c>
      <c r="BU27" s="188">
        <v>0.58883677268470214</v>
      </c>
      <c r="BV27" s="188">
        <v>0.70381692574028742</v>
      </c>
      <c r="BW27" s="188">
        <v>8.9794303342942736E-2</v>
      </c>
      <c r="BX27" s="188">
        <v>0.12947017260288771</v>
      </c>
      <c r="BY27" s="188">
        <v>0.39535982574963696</v>
      </c>
      <c r="BZ27" s="188">
        <v>0.39930600029291669</v>
      </c>
      <c r="CA27" s="188">
        <v>1</v>
      </c>
      <c r="CB27" s="188">
        <v>1</v>
      </c>
      <c r="CC27" s="188">
        <v>8.9643851573683167E-2</v>
      </c>
      <c r="CD27" s="188">
        <v>0.12876052461544876</v>
      </c>
      <c r="CE27" s="188">
        <v>0.39491953166050831</v>
      </c>
      <c r="CF27" s="188">
        <v>0.39755749964818349</v>
      </c>
      <c r="CG27" s="188">
        <v>1</v>
      </c>
      <c r="CH27" s="191">
        <v>1</v>
      </c>
      <c r="CI27" s="192">
        <v>1</v>
      </c>
      <c r="CJ27">
        <v>0</v>
      </c>
      <c r="CK27" s="131">
        <v>0</v>
      </c>
      <c r="CL27" t="str">
        <f t="shared" si="21"/>
        <v>FALSE</v>
      </c>
      <c r="CM27">
        <v>0</v>
      </c>
    </row>
    <row r="28" spans="1:91" x14ac:dyDescent="0.25">
      <c r="A28" t="s">
        <v>2352</v>
      </c>
      <c r="B28" s="34">
        <v>121019.436966667</v>
      </c>
      <c r="C28" s="185">
        <f t="shared" si="9"/>
        <v>121.019436966667</v>
      </c>
      <c r="D28" s="120">
        <v>208971</v>
      </c>
      <c r="E28">
        <v>5266397.9999999814</v>
      </c>
      <c r="F28" s="131">
        <f t="shared" si="10"/>
        <v>24.201573424063536</v>
      </c>
      <c r="G28" s="186">
        <v>68212</v>
      </c>
      <c r="H28">
        <v>0</v>
      </c>
      <c r="I28" s="131">
        <f t="shared" si="11"/>
        <v>-1</v>
      </c>
      <c r="J28" s="131">
        <v>5127.96372144</v>
      </c>
      <c r="K28">
        <v>1866.1141900140001</v>
      </c>
      <c r="L28" s="131">
        <v>2452.7238184510002</v>
      </c>
      <c r="M28">
        <v>5250</v>
      </c>
      <c r="N28">
        <v>0</v>
      </c>
      <c r="O28">
        <v>0</v>
      </c>
      <c r="P28">
        <v>0</v>
      </c>
      <c r="Q28">
        <v>0</v>
      </c>
      <c r="R28">
        <v>200</v>
      </c>
      <c r="S28" s="131">
        <v>0</v>
      </c>
      <c r="T28">
        <v>10464.5</v>
      </c>
      <c r="U28">
        <v>1794.9</v>
      </c>
      <c r="V28">
        <v>1190</v>
      </c>
      <c r="W28">
        <v>548.5</v>
      </c>
      <c r="X28">
        <v>954.3</v>
      </c>
      <c r="Y28">
        <v>61.1</v>
      </c>
      <c r="Z28">
        <v>0</v>
      </c>
      <c r="AA28">
        <v>14.100000000000001</v>
      </c>
      <c r="AB28">
        <v>0</v>
      </c>
      <c r="AC28">
        <v>1082.7999999999981</v>
      </c>
      <c r="AD28">
        <v>4160.3</v>
      </c>
      <c r="AE28">
        <v>0</v>
      </c>
      <c r="AF28">
        <v>0</v>
      </c>
      <c r="AG28">
        <v>0</v>
      </c>
      <c r="AH28">
        <v>0</v>
      </c>
      <c r="AI28" s="131">
        <v>0</v>
      </c>
      <c r="AJ28" s="187">
        <v>0.17099200000000001</v>
      </c>
      <c r="AK28" s="188">
        <v>0.17945900000000001</v>
      </c>
      <c r="AL28" s="188">
        <v>0.17945900000000001</v>
      </c>
      <c r="AM28" s="164">
        <v>0</v>
      </c>
      <c r="AN28" s="189">
        <v>0</v>
      </c>
      <c r="AO28" s="190">
        <v>0</v>
      </c>
      <c r="AP28">
        <v>2045</v>
      </c>
      <c r="AQ28" s="193">
        <v>6215144</v>
      </c>
      <c r="AR28" s="131">
        <f t="shared" si="12"/>
        <v>32.903501511791198</v>
      </c>
      <c r="AS28">
        <v>0</v>
      </c>
      <c r="AT28">
        <v>3961377250077</v>
      </c>
      <c r="AU28">
        <v>0</v>
      </c>
      <c r="AV28">
        <v>0</v>
      </c>
      <c r="AW28">
        <v>0</v>
      </c>
      <c r="AX28">
        <v>0</v>
      </c>
      <c r="AY28">
        <v>0</v>
      </c>
      <c r="AZ28" s="131">
        <v>0</v>
      </c>
      <c r="BA28">
        <v>0</v>
      </c>
      <c r="BB28">
        <v>3898657116441.7798</v>
      </c>
      <c r="BC28">
        <v>0</v>
      </c>
      <c r="BD28">
        <v>0</v>
      </c>
      <c r="BE28">
        <v>0</v>
      </c>
      <c r="BF28">
        <v>1098917878.72679</v>
      </c>
      <c r="BG28">
        <v>0</v>
      </c>
      <c r="BH28" s="131">
        <v>0</v>
      </c>
      <c r="BI28">
        <f t="shared" si="13"/>
        <v>0</v>
      </c>
      <c r="BJ28">
        <f t="shared" si="14"/>
        <v>101.6087624985206</v>
      </c>
      <c r="BK28">
        <f t="shared" si="15"/>
        <v>0</v>
      </c>
      <c r="BL28">
        <f t="shared" si="16"/>
        <v>0</v>
      </c>
      <c r="BM28">
        <f t="shared" si="17"/>
        <v>0</v>
      </c>
      <c r="BN28">
        <f t="shared" si="18"/>
        <v>0</v>
      </c>
      <c r="BO28">
        <f t="shared" si="19"/>
        <v>0</v>
      </c>
      <c r="BP28" s="131">
        <f t="shared" si="20"/>
        <v>0</v>
      </c>
      <c r="BQ28" s="188">
        <v>5.8601056069016361E-2</v>
      </c>
      <c r="BR28" s="188">
        <v>6.8437208338393701E-2</v>
      </c>
      <c r="BS28" s="188">
        <v>0.55057909086193191</v>
      </c>
      <c r="BT28" s="188">
        <v>0.5216617988549459</v>
      </c>
      <c r="BU28" s="188">
        <v>0.68720880301734744</v>
      </c>
      <c r="BV28" s="188">
        <v>0.78488636792874289</v>
      </c>
      <c r="BW28" s="188">
        <v>0.14595807150908155</v>
      </c>
      <c r="BX28" s="188">
        <v>0.20488259216038002</v>
      </c>
      <c r="BY28" s="188">
        <v>0.49841163792539517</v>
      </c>
      <c r="BZ28" s="188">
        <v>0.50087519778250233</v>
      </c>
      <c r="CA28" s="188">
        <v>1</v>
      </c>
      <c r="CB28" s="188">
        <v>1</v>
      </c>
      <c r="CC28" s="188">
        <v>0.14593270431132904</v>
      </c>
      <c r="CD28" s="188">
        <v>0.20440280540378322</v>
      </c>
      <c r="CE28" s="188">
        <v>0.49836075969917426</v>
      </c>
      <c r="CF28" s="188">
        <v>0.50002528989381334</v>
      </c>
      <c r="CG28" s="188">
        <v>1</v>
      </c>
      <c r="CH28" s="191">
        <v>1</v>
      </c>
      <c r="CI28" s="192">
        <v>0</v>
      </c>
      <c r="CJ28">
        <v>0</v>
      </c>
      <c r="CK28" s="131">
        <v>0</v>
      </c>
      <c r="CL28" t="str">
        <f t="shared" si="21"/>
        <v>FALSE</v>
      </c>
      <c r="CM28">
        <v>0</v>
      </c>
    </row>
    <row r="29" spans="1:91" x14ac:dyDescent="0.25">
      <c r="A29" t="s">
        <v>2353</v>
      </c>
      <c r="B29" s="34">
        <v>111091.52413333301</v>
      </c>
      <c r="C29" s="185">
        <f t="shared" si="9"/>
        <v>111.09152413333301</v>
      </c>
      <c r="D29" s="120">
        <v>5054916</v>
      </c>
      <c r="E29">
        <v>85752.000000000015</v>
      </c>
      <c r="F29" s="131">
        <f t="shared" si="10"/>
        <v>-0.98303591988472216</v>
      </c>
      <c r="G29" s="186">
        <v>0</v>
      </c>
      <c r="H29">
        <v>15330151</v>
      </c>
      <c r="I29" s="131">
        <f t="shared" si="11"/>
        <v>0</v>
      </c>
      <c r="J29" s="131">
        <v>3263.3215680200001</v>
      </c>
      <c r="K29">
        <v>1187.553386776</v>
      </c>
      <c r="L29" s="131">
        <v>1560.8586511020001</v>
      </c>
      <c r="M29">
        <v>1000</v>
      </c>
      <c r="N29">
        <v>50</v>
      </c>
      <c r="O29">
        <v>0</v>
      </c>
      <c r="P29">
        <v>0</v>
      </c>
      <c r="Q29">
        <v>0</v>
      </c>
      <c r="R29">
        <v>0</v>
      </c>
      <c r="S29" s="131">
        <v>0</v>
      </c>
      <c r="T29">
        <v>1444</v>
      </c>
      <c r="U29">
        <v>7824.3</v>
      </c>
      <c r="V29">
        <v>1401</v>
      </c>
      <c r="W29">
        <v>0</v>
      </c>
      <c r="X29">
        <v>0</v>
      </c>
      <c r="Y29">
        <v>218.1</v>
      </c>
      <c r="Z29">
        <v>0</v>
      </c>
      <c r="AA29">
        <v>1.6</v>
      </c>
      <c r="AB29">
        <v>0</v>
      </c>
      <c r="AC29">
        <v>9</v>
      </c>
      <c r="AD29">
        <v>3306</v>
      </c>
      <c r="AE29">
        <v>0</v>
      </c>
      <c r="AF29">
        <v>0</v>
      </c>
      <c r="AG29">
        <v>0</v>
      </c>
      <c r="AH29">
        <v>0</v>
      </c>
      <c r="AI29" s="131">
        <v>0</v>
      </c>
      <c r="AJ29" s="187">
        <v>0.17382500000000001</v>
      </c>
      <c r="AK29" s="188">
        <v>0.17382500000000001</v>
      </c>
      <c r="AL29" s="188">
        <v>0.17382500000000001</v>
      </c>
      <c r="AM29" s="164">
        <v>0</v>
      </c>
      <c r="AN29" s="189">
        <v>0</v>
      </c>
      <c r="AO29" s="190">
        <v>0</v>
      </c>
      <c r="AP29">
        <v>281</v>
      </c>
      <c r="AQ29" s="193">
        <v>2940452</v>
      </c>
      <c r="AR29" s="131">
        <f t="shared" si="12"/>
        <v>9.5563539210978448</v>
      </c>
      <c r="AS29">
        <v>96089170000000</v>
      </c>
      <c r="AT29">
        <v>0</v>
      </c>
      <c r="AU29">
        <v>8804927189024.4492</v>
      </c>
      <c r="AV29">
        <v>44739452273030.797</v>
      </c>
      <c r="AW29">
        <v>222860253450281</v>
      </c>
      <c r="AX29">
        <v>0</v>
      </c>
      <c r="AY29">
        <v>149684498450266</v>
      </c>
      <c r="AZ29" s="131">
        <v>10206321178289.4</v>
      </c>
      <c r="BA29">
        <v>101826525424318</v>
      </c>
      <c r="BB29">
        <v>0</v>
      </c>
      <c r="BC29">
        <v>15133226926046.699</v>
      </c>
      <c r="BD29">
        <v>81401156348509.406</v>
      </c>
      <c r="BE29">
        <v>243147321729904</v>
      </c>
      <c r="BF29">
        <v>36596163197359.797</v>
      </c>
      <c r="BG29">
        <v>259845411253840</v>
      </c>
      <c r="BH29" s="131">
        <v>180054401287473</v>
      </c>
      <c r="BI29">
        <f t="shared" si="13"/>
        <v>94.365559071754575</v>
      </c>
      <c r="BJ29">
        <f t="shared" si="14"/>
        <v>0</v>
      </c>
      <c r="BK29">
        <f t="shared" si="15"/>
        <v>58.18274735489338</v>
      </c>
      <c r="BL29">
        <f t="shared" si="16"/>
        <v>54.961691307533933</v>
      </c>
      <c r="BM29">
        <f t="shared" si="17"/>
        <v>91.656470597624534</v>
      </c>
      <c r="BN29">
        <f t="shared" si="18"/>
        <v>0</v>
      </c>
      <c r="BO29">
        <f t="shared" si="19"/>
        <v>57.605211393954889</v>
      </c>
      <c r="BP29" s="131">
        <f t="shared" si="20"/>
        <v>5.6684652556724195</v>
      </c>
      <c r="BQ29" s="188">
        <v>7.2480947174019192E-2</v>
      </c>
      <c r="BR29" s="188">
        <v>9.0269709086841884E-2</v>
      </c>
      <c r="BS29" s="188">
        <v>0.54022435760128928</v>
      </c>
      <c r="BT29" s="188">
        <v>0.5172231966643438</v>
      </c>
      <c r="BU29" s="188">
        <v>0.65002438321968004</v>
      </c>
      <c r="BV29" s="188">
        <v>0.75794306005201928</v>
      </c>
      <c r="BW29" s="188">
        <v>0.25842372089036708</v>
      </c>
      <c r="BX29" s="188">
        <v>0.35356856973022299</v>
      </c>
      <c r="BY29" s="188">
        <v>0.62613736791592123</v>
      </c>
      <c r="BZ29" s="188">
        <v>0.62843612515938974</v>
      </c>
      <c r="CA29" s="188">
        <v>1</v>
      </c>
      <c r="CB29" s="188">
        <v>1</v>
      </c>
      <c r="CC29" s="188">
        <v>0.25841332549397411</v>
      </c>
      <c r="CD29" s="188">
        <v>0.35149006761623358</v>
      </c>
      <c r="CE29" s="188">
        <v>0.62612466968576064</v>
      </c>
      <c r="CF29" s="188">
        <v>0.62627734178162231</v>
      </c>
      <c r="CG29" s="188">
        <v>1</v>
      </c>
      <c r="CH29" s="191">
        <v>1</v>
      </c>
      <c r="CI29" s="192">
        <v>0</v>
      </c>
      <c r="CJ29">
        <v>0</v>
      </c>
      <c r="CK29" s="131">
        <v>0</v>
      </c>
      <c r="CL29" t="str">
        <f t="shared" si="21"/>
        <v>FALSE</v>
      </c>
      <c r="CM29">
        <v>0</v>
      </c>
    </row>
    <row r="30" spans="1:91" x14ac:dyDescent="0.25">
      <c r="A30" t="s">
        <v>2354</v>
      </c>
      <c r="B30" s="34">
        <v>270678.5416</v>
      </c>
      <c r="C30" s="185">
        <f t="shared" si="9"/>
        <v>270.67854160000002</v>
      </c>
      <c r="D30" s="120">
        <v>241397</v>
      </c>
      <c r="E30">
        <v>60054.999999999003</v>
      </c>
      <c r="F30" s="131">
        <f t="shared" si="10"/>
        <v>-0.75121894638293352</v>
      </c>
      <c r="G30" s="186">
        <v>13137788</v>
      </c>
      <c r="H30">
        <v>9211716</v>
      </c>
      <c r="I30" s="131">
        <f t="shared" si="11"/>
        <v>-0.29883813013271332</v>
      </c>
      <c r="J30" s="131">
        <v>873.04682546599997</v>
      </c>
      <c r="K30">
        <v>317.70994454200002</v>
      </c>
      <c r="L30" s="131">
        <v>417.581492336</v>
      </c>
      <c r="M30">
        <v>0</v>
      </c>
      <c r="N30">
        <v>0</v>
      </c>
      <c r="O30">
        <v>0</v>
      </c>
      <c r="P30">
        <v>0</v>
      </c>
      <c r="Q30">
        <v>0</v>
      </c>
      <c r="R30">
        <v>0</v>
      </c>
      <c r="S30" s="131">
        <v>0</v>
      </c>
      <c r="T30">
        <v>2239</v>
      </c>
      <c r="U30">
        <v>0</v>
      </c>
      <c r="V30">
        <v>0</v>
      </c>
      <c r="W30">
        <v>2782.7</v>
      </c>
      <c r="X30">
        <v>791.30000000000007</v>
      </c>
      <c r="Y30">
        <v>17</v>
      </c>
      <c r="Z30">
        <v>0</v>
      </c>
      <c r="AA30">
        <v>0</v>
      </c>
      <c r="AB30">
        <v>0</v>
      </c>
      <c r="AC30">
        <v>52</v>
      </c>
      <c r="AD30">
        <v>388.00000000000006</v>
      </c>
      <c r="AE30">
        <v>53.1</v>
      </c>
      <c r="AF30">
        <v>0</v>
      </c>
      <c r="AG30">
        <v>0</v>
      </c>
      <c r="AH30">
        <v>0</v>
      </c>
      <c r="AI30" s="131">
        <v>0</v>
      </c>
      <c r="AJ30" s="187">
        <v>0.52110800000000002</v>
      </c>
      <c r="AK30" s="188">
        <v>0.52110800000000002</v>
      </c>
      <c r="AL30" s="188">
        <v>0.52110800000000002</v>
      </c>
      <c r="AM30" s="164">
        <v>0</v>
      </c>
      <c r="AN30" s="189">
        <v>0</v>
      </c>
      <c r="AO30" s="190">
        <v>0</v>
      </c>
      <c r="AP30">
        <v>203</v>
      </c>
      <c r="AQ30" s="193">
        <v>1142746</v>
      </c>
      <c r="AR30" s="131">
        <f t="shared" si="12"/>
        <v>17.764227571131293</v>
      </c>
      <c r="AS30">
        <v>131600385000000</v>
      </c>
      <c r="AT30">
        <v>279144931005567</v>
      </c>
      <c r="AU30">
        <v>0</v>
      </c>
      <c r="AV30">
        <v>0</v>
      </c>
      <c r="AW30">
        <v>293028802945406</v>
      </c>
      <c r="AX30">
        <v>0</v>
      </c>
      <c r="AY30">
        <v>43338956082815.398</v>
      </c>
      <c r="AZ30" s="131">
        <v>14706013003041.9</v>
      </c>
      <c r="BA30">
        <v>139458067428958</v>
      </c>
      <c r="BB30">
        <v>703953498890908</v>
      </c>
      <c r="BC30">
        <v>9137594313030.7207</v>
      </c>
      <c r="BD30">
        <v>22278016824981</v>
      </c>
      <c r="BE30">
        <v>305696496081607</v>
      </c>
      <c r="BF30">
        <v>45938064084416.297</v>
      </c>
      <c r="BG30">
        <v>144955552714871</v>
      </c>
      <c r="BH30" s="131">
        <v>184888845395020</v>
      </c>
      <c r="BI30">
        <f t="shared" si="13"/>
        <v>94.365559071754078</v>
      </c>
      <c r="BJ30">
        <f t="shared" si="14"/>
        <v>39.65388785557073</v>
      </c>
      <c r="BK30">
        <f t="shared" si="15"/>
        <v>0</v>
      </c>
      <c r="BL30">
        <f t="shared" si="16"/>
        <v>0</v>
      </c>
      <c r="BM30">
        <f t="shared" si="17"/>
        <v>95.856120924323804</v>
      </c>
      <c r="BN30">
        <f t="shared" si="18"/>
        <v>0</v>
      </c>
      <c r="BO30">
        <f t="shared" si="19"/>
        <v>29.898099983836808</v>
      </c>
      <c r="BP30" s="131">
        <f t="shared" si="20"/>
        <v>7.9539752501683418</v>
      </c>
      <c r="BQ30" s="188">
        <v>3.0244396428805557E-2</v>
      </c>
      <c r="BR30" s="188">
        <v>3.1467479580026742E-2</v>
      </c>
      <c r="BS30" s="188">
        <v>0.31266925251910943</v>
      </c>
      <c r="BT30" s="188">
        <v>0.29098036786515519</v>
      </c>
      <c r="BU30" s="188">
        <v>0.61901285880869328</v>
      </c>
      <c r="BV30" s="188">
        <v>0.72746608936177393</v>
      </c>
      <c r="BW30" s="188">
        <v>8.6209749101452252E-2</v>
      </c>
      <c r="BX30" s="188">
        <v>0.10303423668214483</v>
      </c>
      <c r="BY30" s="188">
        <v>0.42998963207897156</v>
      </c>
      <c r="BZ30" s="188">
        <v>0.43161607096898053</v>
      </c>
      <c r="CA30" s="188">
        <v>1</v>
      </c>
      <c r="CB30" s="188">
        <v>1</v>
      </c>
      <c r="CC30" s="188">
        <v>8.6186839633959109E-2</v>
      </c>
      <c r="CD30" s="188">
        <v>0.10254696518438558</v>
      </c>
      <c r="CE30" s="188">
        <v>0.42991834739097468</v>
      </c>
      <c r="CF30" s="188">
        <v>0.43033914626452463</v>
      </c>
      <c r="CG30" s="188">
        <v>1</v>
      </c>
      <c r="CH30" s="191">
        <v>1</v>
      </c>
      <c r="CI30" s="192">
        <v>0</v>
      </c>
      <c r="CJ30">
        <v>0</v>
      </c>
      <c r="CK30" s="131">
        <v>0</v>
      </c>
      <c r="CL30" t="str">
        <f t="shared" si="21"/>
        <v>TRUE</v>
      </c>
      <c r="CM30">
        <v>10</v>
      </c>
    </row>
    <row r="31" spans="1:91" x14ac:dyDescent="0.25">
      <c r="A31" t="s">
        <v>2356</v>
      </c>
      <c r="B31" s="34">
        <v>79839.766900000002</v>
      </c>
      <c r="C31" s="185">
        <f t="shared" si="9"/>
        <v>79.839766900000001</v>
      </c>
      <c r="D31" s="120">
        <v>17693787</v>
      </c>
      <c r="E31">
        <v>15131735.999999991</v>
      </c>
      <c r="F31" s="131">
        <f t="shared" si="10"/>
        <v>-0.14479947113639435</v>
      </c>
      <c r="G31" s="186">
        <v>0</v>
      </c>
      <c r="H31">
        <v>0</v>
      </c>
      <c r="I31" s="131">
        <f t="shared" si="11"/>
        <v>0</v>
      </c>
      <c r="J31" s="131">
        <v>5710.1946750520001</v>
      </c>
      <c r="K31">
        <v>2077.9935057470002</v>
      </c>
      <c r="L31" s="131">
        <v>2731.2070147720001</v>
      </c>
      <c r="M31">
        <v>8450</v>
      </c>
      <c r="N31">
        <v>0</v>
      </c>
      <c r="O31">
        <v>0</v>
      </c>
      <c r="P31">
        <v>0</v>
      </c>
      <c r="Q31">
        <v>0</v>
      </c>
      <c r="R31">
        <v>0</v>
      </c>
      <c r="S31" s="131">
        <v>0</v>
      </c>
      <c r="T31">
        <v>10308</v>
      </c>
      <c r="U31">
        <v>5373.2</v>
      </c>
      <c r="V31">
        <v>5149.6000000000004</v>
      </c>
      <c r="W31">
        <v>1999.3000000000009</v>
      </c>
      <c r="X31">
        <v>208</v>
      </c>
      <c r="Y31">
        <v>4420.9000000000042</v>
      </c>
      <c r="Z31">
        <v>0</v>
      </c>
      <c r="AA31">
        <v>310.40000000000072</v>
      </c>
      <c r="AB31">
        <v>0</v>
      </c>
      <c r="AC31">
        <v>438.70000000000033</v>
      </c>
      <c r="AD31">
        <v>5987.2</v>
      </c>
      <c r="AE31">
        <v>0</v>
      </c>
      <c r="AF31">
        <v>0</v>
      </c>
      <c r="AG31">
        <v>0</v>
      </c>
      <c r="AH31">
        <v>0</v>
      </c>
      <c r="AI31" s="131">
        <v>0</v>
      </c>
      <c r="AJ31" s="187">
        <v>0.497365</v>
      </c>
      <c r="AK31" s="188">
        <v>0.497365</v>
      </c>
      <c r="AL31" s="188">
        <v>0.497365</v>
      </c>
      <c r="AM31" s="164">
        <v>1</v>
      </c>
      <c r="AN31" s="189">
        <v>0</v>
      </c>
      <c r="AO31" s="190">
        <v>0</v>
      </c>
      <c r="AP31">
        <v>2287</v>
      </c>
      <c r="AQ31" s="193">
        <v>10975017</v>
      </c>
      <c r="AR31" s="131">
        <f t="shared" si="12"/>
        <v>20.838236514804489</v>
      </c>
      <c r="AS31">
        <v>0</v>
      </c>
      <c r="AT31">
        <v>0</v>
      </c>
      <c r="AU31">
        <v>0</v>
      </c>
      <c r="AV31">
        <v>0</v>
      </c>
      <c r="AW31">
        <v>0</v>
      </c>
      <c r="AX31">
        <v>0</v>
      </c>
      <c r="AY31">
        <v>0</v>
      </c>
      <c r="AZ31" s="131">
        <v>0</v>
      </c>
      <c r="BA31">
        <v>0</v>
      </c>
      <c r="BB31">
        <v>0</v>
      </c>
      <c r="BC31">
        <v>0</v>
      </c>
      <c r="BD31">
        <v>0</v>
      </c>
      <c r="BE31">
        <v>0</v>
      </c>
      <c r="BF31">
        <v>0</v>
      </c>
      <c r="BG31">
        <v>0</v>
      </c>
      <c r="BH31" s="131">
        <v>0</v>
      </c>
      <c r="BI31">
        <f t="shared" si="13"/>
        <v>0</v>
      </c>
      <c r="BJ31">
        <f t="shared" si="14"/>
        <v>0</v>
      </c>
      <c r="BK31">
        <f t="shared" si="15"/>
        <v>0</v>
      </c>
      <c r="BL31">
        <f t="shared" si="16"/>
        <v>0</v>
      </c>
      <c r="BM31">
        <f t="shared" si="17"/>
        <v>0</v>
      </c>
      <c r="BN31">
        <f t="shared" si="18"/>
        <v>0</v>
      </c>
      <c r="BO31">
        <f t="shared" si="19"/>
        <v>0</v>
      </c>
      <c r="BP31" s="131">
        <f t="shared" si="20"/>
        <v>0</v>
      </c>
      <c r="BQ31" s="188">
        <v>7.8225137625723154E-2</v>
      </c>
      <c r="BR31" s="188">
        <v>8.4645943851423877E-2</v>
      </c>
      <c r="BS31" s="188">
        <v>0.59017956590193144</v>
      </c>
      <c r="BT31" s="188">
        <v>0.55639349427395457</v>
      </c>
      <c r="BU31" s="188">
        <v>0.70540935059661836</v>
      </c>
      <c r="BV31" s="188">
        <v>0.79740087828781692</v>
      </c>
      <c r="BW31" s="188">
        <v>0.2858565004530112</v>
      </c>
      <c r="BX31" s="188">
        <v>0.37281693438136376</v>
      </c>
      <c r="BY31" s="188">
        <v>0.68220096670504526</v>
      </c>
      <c r="BZ31" s="188">
        <v>0.6890796422910106</v>
      </c>
      <c r="CA31" s="188">
        <v>1</v>
      </c>
      <c r="CB31" s="188">
        <v>1</v>
      </c>
      <c r="CC31" s="188">
        <v>0.28590337717933378</v>
      </c>
      <c r="CD31" s="188">
        <v>0.37361943951793558</v>
      </c>
      <c r="CE31" s="188">
        <v>0.68225074604031699</v>
      </c>
      <c r="CF31" s="188">
        <v>0.68974459950639777</v>
      </c>
      <c r="CG31" s="188">
        <v>1</v>
      </c>
      <c r="CH31" s="191">
        <v>1</v>
      </c>
      <c r="CI31" s="192">
        <v>0</v>
      </c>
      <c r="CJ31">
        <v>0</v>
      </c>
      <c r="CK31" s="131">
        <v>0</v>
      </c>
      <c r="CL31" t="str">
        <f t="shared" si="21"/>
        <v>FALSE</v>
      </c>
      <c r="CM31">
        <v>0</v>
      </c>
    </row>
    <row r="32" spans="1:91" x14ac:dyDescent="0.25">
      <c r="A32" t="s">
        <v>2360</v>
      </c>
      <c r="B32" s="34">
        <v>28456.966700000001</v>
      </c>
      <c r="C32" s="185">
        <f t="shared" si="9"/>
        <v>28.456966700000002</v>
      </c>
      <c r="D32" s="120">
        <v>1413663</v>
      </c>
      <c r="E32">
        <v>2982525.0000000009</v>
      </c>
      <c r="F32" s="131">
        <f t="shared" si="10"/>
        <v>1.1097850053371991</v>
      </c>
      <c r="G32" s="186">
        <v>20571248</v>
      </c>
      <c r="H32">
        <v>21752698</v>
      </c>
      <c r="I32" s="131">
        <f t="shared" si="11"/>
        <v>5.7432101348445119E-2</v>
      </c>
      <c r="J32" s="131">
        <v>3434.122623446</v>
      </c>
      <c r="K32">
        <v>1249.7094960070001</v>
      </c>
      <c r="L32" s="131">
        <v>1642.553421115</v>
      </c>
      <c r="M32">
        <v>0</v>
      </c>
      <c r="N32">
        <v>0</v>
      </c>
      <c r="O32">
        <v>0</v>
      </c>
      <c r="P32">
        <v>0</v>
      </c>
      <c r="Q32">
        <v>0</v>
      </c>
      <c r="R32">
        <v>0</v>
      </c>
      <c r="S32" s="131">
        <v>0</v>
      </c>
      <c r="T32">
        <v>3396.2</v>
      </c>
      <c r="U32">
        <v>0</v>
      </c>
      <c r="V32">
        <v>0</v>
      </c>
      <c r="W32">
        <v>510</v>
      </c>
      <c r="X32">
        <v>3527.7000000000003</v>
      </c>
      <c r="Y32">
        <v>0</v>
      </c>
      <c r="Z32">
        <v>0</v>
      </c>
      <c r="AA32">
        <v>0</v>
      </c>
      <c r="AB32">
        <v>0</v>
      </c>
      <c r="AC32">
        <v>59.699999999999996</v>
      </c>
      <c r="AD32">
        <v>580.99999999999977</v>
      </c>
      <c r="AE32">
        <v>533.29999999999995</v>
      </c>
      <c r="AF32">
        <v>0</v>
      </c>
      <c r="AG32">
        <v>0</v>
      </c>
      <c r="AH32">
        <v>0</v>
      </c>
      <c r="AI32" s="131">
        <v>0</v>
      </c>
      <c r="AJ32" s="187">
        <v>4.6221999999999999E-2</v>
      </c>
      <c r="AK32" s="188">
        <v>4.6221999999999999E-2</v>
      </c>
      <c r="AL32" s="188">
        <v>4.6221999999999999E-2</v>
      </c>
      <c r="AM32" s="164">
        <v>0</v>
      </c>
      <c r="AN32" s="189">
        <v>0</v>
      </c>
      <c r="AO32" s="190">
        <v>0</v>
      </c>
      <c r="AP32">
        <v>134</v>
      </c>
      <c r="AQ32" s="193">
        <v>788940</v>
      </c>
      <c r="AR32" s="131">
        <f t="shared" si="12"/>
        <v>16.984815068319516</v>
      </c>
      <c r="AS32">
        <v>2970408690000000</v>
      </c>
      <c r="AT32">
        <v>0</v>
      </c>
      <c r="AU32">
        <v>0</v>
      </c>
      <c r="AV32">
        <v>0</v>
      </c>
      <c r="AW32">
        <v>47844592065734.297</v>
      </c>
      <c r="AX32">
        <v>554083618000000</v>
      </c>
      <c r="AY32">
        <v>0</v>
      </c>
      <c r="AZ32" s="131">
        <v>0</v>
      </c>
      <c r="BA32">
        <v>3147767807682200</v>
      </c>
      <c r="BB32">
        <v>0</v>
      </c>
      <c r="BC32">
        <v>2329626881512.2402</v>
      </c>
      <c r="BD32">
        <v>13092123814979.699</v>
      </c>
      <c r="BE32">
        <v>52905199199500.297</v>
      </c>
      <c r="BF32">
        <v>759448958973545</v>
      </c>
      <c r="BG32">
        <v>55178382019325.797</v>
      </c>
      <c r="BH32" s="131">
        <v>109403860525427</v>
      </c>
      <c r="BI32">
        <f t="shared" si="13"/>
        <v>94.365559071753921</v>
      </c>
      <c r="BJ32">
        <f t="shared" si="14"/>
        <v>0</v>
      </c>
      <c r="BK32">
        <f t="shared" si="15"/>
        <v>0</v>
      </c>
      <c r="BL32">
        <f t="shared" si="16"/>
        <v>0</v>
      </c>
      <c r="BM32">
        <f t="shared" si="17"/>
        <v>90.434575031684602</v>
      </c>
      <c r="BN32">
        <f t="shared" si="18"/>
        <v>72.958638161659678</v>
      </c>
      <c r="BO32">
        <f t="shared" si="19"/>
        <v>0</v>
      </c>
      <c r="BP32" s="131">
        <f t="shared" si="20"/>
        <v>0</v>
      </c>
      <c r="BQ32" s="188">
        <v>7.2463032732496629E-2</v>
      </c>
      <c r="BR32" s="188">
        <v>7.1145499063948528E-2</v>
      </c>
      <c r="BS32" s="188">
        <v>0.62159344461969224</v>
      </c>
      <c r="BT32" s="188">
        <v>0.58587472222935377</v>
      </c>
      <c r="BU32" s="188">
        <v>0.71239155402114163</v>
      </c>
      <c r="BV32" s="188">
        <v>0.80099348747105492</v>
      </c>
      <c r="BW32" s="188">
        <v>0.16259041824301534</v>
      </c>
      <c r="BX32" s="188">
        <v>0.20969137265672055</v>
      </c>
      <c r="BY32" s="188">
        <v>0.59274090163569437</v>
      </c>
      <c r="BZ32" s="188">
        <v>0.5843705490707285</v>
      </c>
      <c r="CA32" s="188">
        <v>1</v>
      </c>
      <c r="CB32" s="188">
        <v>1</v>
      </c>
      <c r="CC32" s="188">
        <v>0.16264612061306952</v>
      </c>
      <c r="CD32" s="188">
        <v>0.20997488534379549</v>
      </c>
      <c r="CE32" s="188">
        <v>0.59283964321561899</v>
      </c>
      <c r="CF32" s="188">
        <v>0.58484863176855517</v>
      </c>
      <c r="CG32" s="188">
        <v>1</v>
      </c>
      <c r="CH32" s="191">
        <v>1</v>
      </c>
      <c r="CI32" s="192">
        <v>0</v>
      </c>
      <c r="CJ32">
        <v>0</v>
      </c>
      <c r="CK32" s="131">
        <v>0</v>
      </c>
      <c r="CL32" t="str">
        <f t="shared" si="21"/>
        <v>FALSE</v>
      </c>
      <c r="CM32">
        <v>0</v>
      </c>
    </row>
    <row r="33" spans="1:91" x14ac:dyDescent="0.25">
      <c r="A33" t="s">
        <v>2361</v>
      </c>
      <c r="B33" s="34">
        <v>60527.139266667</v>
      </c>
      <c r="C33" s="185">
        <f t="shared" si="9"/>
        <v>60.527139266667</v>
      </c>
      <c r="D33" s="120">
        <v>257</v>
      </c>
      <c r="E33">
        <v>0</v>
      </c>
      <c r="F33" s="131">
        <f t="shared" si="10"/>
        <v>-1</v>
      </c>
      <c r="G33" s="186">
        <v>1322615</v>
      </c>
      <c r="H33">
        <v>3400152</v>
      </c>
      <c r="I33" s="131">
        <f t="shared" si="11"/>
        <v>1.5707798565720181</v>
      </c>
      <c r="J33" s="131">
        <v>1764.1923372860001</v>
      </c>
      <c r="K33">
        <v>642.00617113600003</v>
      </c>
      <c r="L33" s="131">
        <v>843.819652604</v>
      </c>
      <c r="M33">
        <v>0</v>
      </c>
      <c r="N33">
        <v>200</v>
      </c>
      <c r="O33">
        <v>0</v>
      </c>
      <c r="P33">
        <v>0</v>
      </c>
      <c r="Q33">
        <v>0</v>
      </c>
      <c r="R33">
        <v>0</v>
      </c>
      <c r="S33" s="131">
        <v>0</v>
      </c>
      <c r="T33">
        <v>3793.1000000000004</v>
      </c>
      <c r="U33">
        <v>338.2</v>
      </c>
      <c r="V33">
        <v>770</v>
      </c>
      <c r="W33">
        <v>279.7</v>
      </c>
      <c r="X33">
        <v>2180.8000000000002</v>
      </c>
      <c r="Y33">
        <v>23.3</v>
      </c>
      <c r="Z33">
        <v>0</v>
      </c>
      <c r="AA33">
        <v>11.200000000000003</v>
      </c>
      <c r="AB33">
        <v>0</v>
      </c>
      <c r="AC33">
        <v>320.99999999999983</v>
      </c>
      <c r="AD33">
        <v>1670.1000000000001</v>
      </c>
      <c r="AE33">
        <v>0</v>
      </c>
      <c r="AF33">
        <v>0</v>
      </c>
      <c r="AG33">
        <v>0</v>
      </c>
      <c r="AH33">
        <v>0</v>
      </c>
      <c r="AI33" s="131">
        <v>0</v>
      </c>
      <c r="AJ33" s="187">
        <v>0.211121</v>
      </c>
      <c r="AK33" s="188">
        <v>0.211121</v>
      </c>
      <c r="AL33" s="188">
        <v>0.211121</v>
      </c>
      <c r="AM33" s="164">
        <v>1</v>
      </c>
      <c r="AN33" s="189">
        <v>0</v>
      </c>
      <c r="AO33" s="190">
        <v>0</v>
      </c>
      <c r="AP33">
        <v>345</v>
      </c>
      <c r="AQ33" s="193">
        <v>1988698</v>
      </c>
      <c r="AR33" s="131">
        <f t="shared" si="12"/>
        <v>17.348033738657151</v>
      </c>
      <c r="AS33">
        <v>10444475000000</v>
      </c>
      <c r="AT33">
        <v>0</v>
      </c>
      <c r="AU33">
        <v>0</v>
      </c>
      <c r="AV33">
        <v>0</v>
      </c>
      <c r="AW33">
        <v>0</v>
      </c>
      <c r="AX33">
        <v>0</v>
      </c>
      <c r="AY33">
        <v>0</v>
      </c>
      <c r="AZ33" s="131">
        <v>0</v>
      </c>
      <c r="BA33">
        <v>11068100589599.801</v>
      </c>
      <c r="BB33">
        <v>0</v>
      </c>
      <c r="BC33">
        <v>0</v>
      </c>
      <c r="BD33">
        <v>0</v>
      </c>
      <c r="BE33">
        <v>0</v>
      </c>
      <c r="BF33">
        <v>421984465431.09003</v>
      </c>
      <c r="BG33">
        <v>0</v>
      </c>
      <c r="BH33" s="131">
        <v>0</v>
      </c>
      <c r="BI33">
        <f t="shared" si="13"/>
        <v>94.365559071754419</v>
      </c>
      <c r="BJ33">
        <f t="shared" si="14"/>
        <v>0</v>
      </c>
      <c r="BK33">
        <f t="shared" si="15"/>
        <v>0</v>
      </c>
      <c r="BL33">
        <f t="shared" si="16"/>
        <v>0</v>
      </c>
      <c r="BM33">
        <f t="shared" si="17"/>
        <v>0</v>
      </c>
      <c r="BN33">
        <f t="shared" si="18"/>
        <v>0</v>
      </c>
      <c r="BO33">
        <f t="shared" si="19"/>
        <v>0</v>
      </c>
      <c r="BP33" s="131">
        <f t="shared" si="20"/>
        <v>0</v>
      </c>
      <c r="BQ33" s="188">
        <v>4.0945399304812294E-2</v>
      </c>
      <c r="BR33" s="188">
        <v>4.3171571723123782E-2</v>
      </c>
      <c r="BS33" s="188">
        <v>0.43415703225010371</v>
      </c>
      <c r="BT33" s="188">
        <v>0.39948499865030013</v>
      </c>
      <c r="BU33" s="188">
        <v>0.60733244440982603</v>
      </c>
      <c r="BV33" s="188">
        <v>0.71684027098256764</v>
      </c>
      <c r="BW33" s="188">
        <v>0.13248801890855141</v>
      </c>
      <c r="BX33" s="188">
        <v>0.18990495464852622</v>
      </c>
      <c r="BY33" s="188">
        <v>0.4534015177046623</v>
      </c>
      <c r="BZ33" s="188">
        <v>0.45753961094301548</v>
      </c>
      <c r="CA33" s="188">
        <v>1</v>
      </c>
      <c r="CB33" s="188">
        <v>1</v>
      </c>
      <c r="CC33" s="188">
        <v>0.13248431982795411</v>
      </c>
      <c r="CD33" s="188">
        <v>0.18985080553832623</v>
      </c>
      <c r="CE33" s="188">
        <v>0.45339354147623684</v>
      </c>
      <c r="CF33" s="188">
        <v>0.45743847404055266</v>
      </c>
      <c r="CG33" s="188">
        <v>1</v>
      </c>
      <c r="CH33" s="191">
        <v>1</v>
      </c>
      <c r="CI33" s="192">
        <v>0</v>
      </c>
      <c r="CJ33">
        <v>0</v>
      </c>
      <c r="CK33" s="131">
        <v>0</v>
      </c>
      <c r="CL33" t="str">
        <f t="shared" si="21"/>
        <v>FALSE</v>
      </c>
      <c r="CM33">
        <v>0</v>
      </c>
    </row>
    <row r="34" spans="1:91" x14ac:dyDescent="0.25">
      <c r="A34" t="s">
        <v>2362</v>
      </c>
      <c r="B34" s="34">
        <v>9516.2785033330001</v>
      </c>
      <c r="C34" s="185">
        <f t="shared" si="9"/>
        <v>9.516278503333</v>
      </c>
      <c r="D34" s="120">
        <v>938788</v>
      </c>
      <c r="E34">
        <v>0</v>
      </c>
      <c r="F34" s="131">
        <f t="shared" si="10"/>
        <v>-1</v>
      </c>
      <c r="G34" s="186">
        <v>11944719</v>
      </c>
      <c r="H34">
        <v>5644666</v>
      </c>
      <c r="I34" s="131">
        <f t="shared" si="11"/>
        <v>-0.52743417404796211</v>
      </c>
      <c r="J34" s="131">
        <v>777.50560723399997</v>
      </c>
      <c r="K34">
        <v>282.94159734599998</v>
      </c>
      <c r="L34" s="131">
        <v>371.88377793500001</v>
      </c>
      <c r="M34">
        <v>0</v>
      </c>
      <c r="N34">
        <v>0</v>
      </c>
      <c r="O34">
        <v>0</v>
      </c>
      <c r="P34">
        <v>0</v>
      </c>
      <c r="Q34">
        <v>0</v>
      </c>
      <c r="R34">
        <v>0</v>
      </c>
      <c r="S34" s="131">
        <v>0</v>
      </c>
      <c r="T34">
        <v>533.9</v>
      </c>
      <c r="U34">
        <v>1258</v>
      </c>
      <c r="V34">
        <v>1250.4000000000001</v>
      </c>
      <c r="W34">
        <v>501.9000000000002</v>
      </c>
      <c r="X34">
        <v>211.9</v>
      </c>
      <c r="Y34">
        <v>0</v>
      </c>
      <c r="Z34">
        <v>0</v>
      </c>
      <c r="AA34">
        <v>221.10000000000002</v>
      </c>
      <c r="AB34">
        <v>0</v>
      </c>
      <c r="AC34">
        <v>82.1</v>
      </c>
      <c r="AD34">
        <v>400.2</v>
      </c>
      <c r="AE34">
        <v>0</v>
      </c>
      <c r="AF34">
        <v>0</v>
      </c>
      <c r="AG34">
        <v>0</v>
      </c>
      <c r="AH34">
        <v>0</v>
      </c>
      <c r="AI34" s="131">
        <v>12</v>
      </c>
      <c r="AJ34" s="187">
        <v>0.83387199999999995</v>
      </c>
      <c r="AK34" s="188">
        <v>0.86987199999999998</v>
      </c>
      <c r="AL34" s="188">
        <v>0.86987199999999998</v>
      </c>
      <c r="AM34" s="164">
        <v>0</v>
      </c>
      <c r="AN34" s="189">
        <v>0</v>
      </c>
      <c r="AO34" s="190">
        <v>0</v>
      </c>
      <c r="AP34">
        <v>305</v>
      </c>
      <c r="AQ34" s="193">
        <v>1405105</v>
      </c>
      <c r="AR34" s="131">
        <f t="shared" si="12"/>
        <v>21.706562854733278</v>
      </c>
      <c r="AS34">
        <v>0</v>
      </c>
      <c r="AT34">
        <v>0</v>
      </c>
      <c r="AU34">
        <v>0</v>
      </c>
      <c r="AV34">
        <v>0</v>
      </c>
      <c r="AW34">
        <v>0</v>
      </c>
      <c r="AX34">
        <v>0</v>
      </c>
      <c r="AY34">
        <v>0</v>
      </c>
      <c r="AZ34" s="131">
        <v>0</v>
      </c>
      <c r="BA34">
        <v>0</v>
      </c>
      <c r="BB34">
        <v>0</v>
      </c>
      <c r="BC34">
        <v>0</v>
      </c>
      <c r="BD34">
        <v>0</v>
      </c>
      <c r="BE34">
        <v>0</v>
      </c>
      <c r="BF34">
        <v>0</v>
      </c>
      <c r="BG34">
        <v>0</v>
      </c>
      <c r="BH34" s="131">
        <v>0</v>
      </c>
      <c r="BI34">
        <f t="shared" si="13"/>
        <v>0</v>
      </c>
      <c r="BJ34">
        <f t="shared" si="14"/>
        <v>0</v>
      </c>
      <c r="BK34">
        <f t="shared" si="15"/>
        <v>0</v>
      </c>
      <c r="BL34">
        <f t="shared" si="16"/>
        <v>0</v>
      </c>
      <c r="BM34">
        <f t="shared" si="17"/>
        <v>0</v>
      </c>
      <c r="BN34">
        <f t="shared" si="18"/>
        <v>0</v>
      </c>
      <c r="BO34">
        <f t="shared" si="19"/>
        <v>0</v>
      </c>
      <c r="BP34" s="131">
        <f t="shared" si="20"/>
        <v>0</v>
      </c>
      <c r="BQ34" s="188">
        <v>1.7544028273402758E-2</v>
      </c>
      <c r="BR34" s="188">
        <v>1.7298663422753383E-2</v>
      </c>
      <c r="BS34" s="188">
        <v>0.64792294414282081</v>
      </c>
      <c r="BT34" s="188">
        <v>0.61538719317838209</v>
      </c>
      <c r="BU34" s="188">
        <v>0.67459657006390839</v>
      </c>
      <c r="BV34" s="188">
        <v>0.77747291374216143</v>
      </c>
      <c r="BW34" s="188">
        <v>5.945874625034301E-2</v>
      </c>
      <c r="BX34" s="188">
        <v>0.11340257083235025</v>
      </c>
      <c r="BY34" s="188">
        <v>0.56540858488216639</v>
      </c>
      <c r="BZ34" s="188">
        <v>0.58103733703937144</v>
      </c>
      <c r="CA34" s="188">
        <v>1</v>
      </c>
      <c r="CB34" s="188">
        <v>1</v>
      </c>
      <c r="CC34" s="188">
        <v>5.9369201137810995E-2</v>
      </c>
      <c r="CD34" s="188">
        <v>0.11286242306861811</v>
      </c>
      <c r="CE34" s="188">
        <v>0.56501481380854957</v>
      </c>
      <c r="CF34" s="188">
        <v>0.57908958431678903</v>
      </c>
      <c r="CG34" s="188">
        <v>1</v>
      </c>
      <c r="CH34" s="191">
        <v>1</v>
      </c>
      <c r="CI34" s="192">
        <v>1</v>
      </c>
      <c r="CJ34">
        <v>1</v>
      </c>
      <c r="CK34" s="131">
        <v>0</v>
      </c>
      <c r="CL34" t="str">
        <f t="shared" si="21"/>
        <v>TRUE</v>
      </c>
      <c r="CM34">
        <v>61.18</v>
      </c>
    </row>
    <row r="35" spans="1:91" x14ac:dyDescent="0.25">
      <c r="A35" t="s">
        <v>2367</v>
      </c>
      <c r="B35" s="34">
        <v>6819.1451566670003</v>
      </c>
      <c r="C35" s="185">
        <f t="shared" si="9"/>
        <v>6.8191451566670001</v>
      </c>
      <c r="D35" s="120">
        <v>24337437</v>
      </c>
      <c r="E35">
        <v>16636177.999999981</v>
      </c>
      <c r="F35" s="131">
        <f t="shared" si="10"/>
        <v>-0.316436730786402</v>
      </c>
      <c r="G35" s="186">
        <v>0</v>
      </c>
      <c r="H35">
        <v>0</v>
      </c>
      <c r="I35" s="131">
        <f t="shared" si="11"/>
        <v>0</v>
      </c>
      <c r="J35" s="131">
        <v>4751.0032766690001</v>
      </c>
      <c r="K35">
        <v>1728.9347415479999</v>
      </c>
      <c r="L35" s="131">
        <v>2272.4222578849999</v>
      </c>
      <c r="M35">
        <v>0</v>
      </c>
      <c r="N35">
        <v>0</v>
      </c>
      <c r="O35">
        <v>0</v>
      </c>
      <c r="P35">
        <v>0</v>
      </c>
      <c r="Q35">
        <v>0</v>
      </c>
      <c r="R35">
        <v>0</v>
      </c>
      <c r="S35" s="131">
        <v>0</v>
      </c>
      <c r="T35">
        <v>463</v>
      </c>
      <c r="U35">
        <v>8569.5</v>
      </c>
      <c r="V35">
        <v>3467.1</v>
      </c>
      <c r="W35">
        <v>12.3</v>
      </c>
      <c r="X35">
        <v>7.6</v>
      </c>
      <c r="Y35">
        <v>745.5</v>
      </c>
      <c r="Z35">
        <v>0</v>
      </c>
      <c r="AA35">
        <v>63.399999999999991</v>
      </c>
      <c r="AB35">
        <v>0</v>
      </c>
      <c r="AC35">
        <v>226.00000000000003</v>
      </c>
      <c r="AD35">
        <v>2769.8</v>
      </c>
      <c r="AE35">
        <v>0</v>
      </c>
      <c r="AF35">
        <v>0</v>
      </c>
      <c r="AG35">
        <v>0</v>
      </c>
      <c r="AH35">
        <v>0</v>
      </c>
      <c r="AI35" s="131">
        <v>105</v>
      </c>
      <c r="AJ35" s="187">
        <v>0.66838500000000001</v>
      </c>
      <c r="AK35" s="188">
        <v>0.95838500000000004</v>
      </c>
      <c r="AL35" s="188">
        <v>0.95838500000000004</v>
      </c>
      <c r="AM35" s="164">
        <v>0</v>
      </c>
      <c r="AN35" s="189">
        <v>5000</v>
      </c>
      <c r="AO35" s="190">
        <v>0</v>
      </c>
      <c r="AP35">
        <v>1610</v>
      </c>
      <c r="AQ35" s="193">
        <v>9320865</v>
      </c>
      <c r="AR35" s="131">
        <f t="shared" si="12"/>
        <v>17.273074977483311</v>
      </c>
      <c r="AS35">
        <v>0</v>
      </c>
      <c r="AT35">
        <v>0</v>
      </c>
      <c r="AU35">
        <v>71683442584927.594</v>
      </c>
      <c r="AV35">
        <v>77101004672759.594</v>
      </c>
      <c r="AW35">
        <v>430149287744727</v>
      </c>
      <c r="AX35">
        <v>0</v>
      </c>
      <c r="AY35">
        <v>229699958223607</v>
      </c>
      <c r="AZ35" s="131">
        <v>1937954321311460</v>
      </c>
      <c r="BA35">
        <v>0</v>
      </c>
      <c r="BB35">
        <v>0</v>
      </c>
      <c r="BC35">
        <v>27628038928373.898</v>
      </c>
      <c r="BD35">
        <v>74499173851123.094</v>
      </c>
      <c r="BE35">
        <v>425273475796333</v>
      </c>
      <c r="BF35">
        <v>0</v>
      </c>
      <c r="BG35">
        <v>212886254984829</v>
      </c>
      <c r="BH35" s="131">
        <v>2173789772252540</v>
      </c>
      <c r="BI35">
        <f t="shared" si="13"/>
        <v>0</v>
      </c>
      <c r="BJ35">
        <f t="shared" si="14"/>
        <v>0</v>
      </c>
      <c r="BK35">
        <f t="shared" si="15"/>
        <v>259.45903279913563</v>
      </c>
      <c r="BL35">
        <f t="shared" si="16"/>
        <v>103.49242909302043</v>
      </c>
      <c r="BM35">
        <f t="shared" si="17"/>
        <v>101.14651212123304</v>
      </c>
      <c r="BN35">
        <f t="shared" si="18"/>
        <v>0</v>
      </c>
      <c r="BO35">
        <f t="shared" si="19"/>
        <v>107.89797501955971</v>
      </c>
      <c r="BP35" s="131">
        <f t="shared" si="20"/>
        <v>89.150954064122729</v>
      </c>
      <c r="BQ35" s="188">
        <v>2.8160411104317596E-2</v>
      </c>
      <c r="BR35" s="188">
        <v>3.3225739098298429E-2</v>
      </c>
      <c r="BS35" s="188">
        <v>0.29806788398605394</v>
      </c>
      <c r="BT35" s="188">
        <v>0.27880605929516089</v>
      </c>
      <c r="BU35" s="188">
        <v>0.65953711556983619</v>
      </c>
      <c r="BV35" s="188">
        <v>0.76140062985915502</v>
      </c>
      <c r="BW35" s="188">
        <v>7.1908575130339755E-2</v>
      </c>
      <c r="BX35" s="188">
        <v>0.11384127820330897</v>
      </c>
      <c r="BY35" s="188">
        <v>0.3053573789747131</v>
      </c>
      <c r="BZ35" s="188">
        <v>0.29923373056117331</v>
      </c>
      <c r="CA35" s="188">
        <v>1</v>
      </c>
      <c r="CB35" s="188">
        <v>1</v>
      </c>
      <c r="CC35" s="188">
        <v>7.1381462339902529E-2</v>
      </c>
      <c r="CD35" s="188">
        <v>0.1126194633996362</v>
      </c>
      <c r="CE35" s="188">
        <v>0.30367894807275525</v>
      </c>
      <c r="CF35" s="188">
        <v>0.29599971716484619</v>
      </c>
      <c r="CG35" s="188">
        <v>1</v>
      </c>
      <c r="CH35" s="191">
        <v>1</v>
      </c>
      <c r="CI35" s="192">
        <v>1</v>
      </c>
      <c r="CJ35" s="58">
        <v>0.82</v>
      </c>
      <c r="CK35" s="131">
        <v>1</v>
      </c>
      <c r="CL35" t="str">
        <f t="shared" si="21"/>
        <v>TRUE</v>
      </c>
      <c r="CM35">
        <v>50</v>
      </c>
    </row>
    <row r="36" spans="1:91" x14ac:dyDescent="0.25">
      <c r="A36" t="s">
        <v>2373</v>
      </c>
      <c r="B36" s="34">
        <v>131739.79323333301</v>
      </c>
      <c r="C36" s="185">
        <f t="shared" si="9"/>
        <v>131.73979323333302</v>
      </c>
      <c r="D36" s="120">
        <v>39073</v>
      </c>
      <c r="E36">
        <v>0</v>
      </c>
      <c r="F36" s="131">
        <f t="shared" si="10"/>
        <v>-1</v>
      </c>
      <c r="G36" s="186">
        <v>13046937</v>
      </c>
      <c r="H36">
        <v>8229984</v>
      </c>
      <c r="I36" s="131">
        <f t="shared" si="11"/>
        <v>-0.3692018287510701</v>
      </c>
      <c r="J36" s="131">
        <v>1357.106933688</v>
      </c>
      <c r="K36">
        <v>493.863967043</v>
      </c>
      <c r="L36" s="131">
        <v>649.10921396100002</v>
      </c>
      <c r="M36">
        <v>1550</v>
      </c>
      <c r="N36">
        <v>300</v>
      </c>
      <c r="O36">
        <v>0</v>
      </c>
      <c r="P36">
        <v>0</v>
      </c>
      <c r="Q36">
        <v>0</v>
      </c>
      <c r="R36">
        <v>100</v>
      </c>
      <c r="S36" s="131">
        <v>0</v>
      </c>
      <c r="T36">
        <v>2640</v>
      </c>
      <c r="U36">
        <v>1415.5</v>
      </c>
      <c r="V36">
        <v>0</v>
      </c>
      <c r="W36">
        <v>82.9</v>
      </c>
      <c r="X36">
        <v>2034.4000000000003</v>
      </c>
      <c r="Y36">
        <v>671.7</v>
      </c>
      <c r="Z36">
        <v>0</v>
      </c>
      <c r="AA36">
        <v>5.4</v>
      </c>
      <c r="AB36">
        <v>8.6000000000000014</v>
      </c>
      <c r="AC36">
        <v>19</v>
      </c>
      <c r="AD36">
        <v>1792.3</v>
      </c>
      <c r="AE36">
        <v>0</v>
      </c>
      <c r="AF36">
        <v>0</v>
      </c>
      <c r="AG36">
        <v>0</v>
      </c>
      <c r="AH36">
        <v>0</v>
      </c>
      <c r="AI36" s="131">
        <v>0</v>
      </c>
      <c r="AJ36" s="187">
        <v>0.20213</v>
      </c>
      <c r="AK36" s="188">
        <v>0.44662299999999999</v>
      </c>
      <c r="AL36" s="188">
        <v>0.78797799999999996</v>
      </c>
      <c r="AM36" s="164">
        <v>1</v>
      </c>
      <c r="AN36" s="189">
        <v>0</v>
      </c>
      <c r="AO36" s="190">
        <v>0</v>
      </c>
      <c r="AP36">
        <v>397</v>
      </c>
      <c r="AQ36" s="193">
        <v>2115266</v>
      </c>
      <c r="AR36" s="131">
        <f t="shared" si="12"/>
        <v>18.768325118448459</v>
      </c>
      <c r="AS36">
        <v>1886272185000000</v>
      </c>
      <c r="AT36">
        <v>95212517899323</v>
      </c>
      <c r="AU36">
        <v>0</v>
      </c>
      <c r="AV36">
        <v>0</v>
      </c>
      <c r="AW36">
        <v>76895694532511.906</v>
      </c>
      <c r="AX36">
        <v>1112442787000000</v>
      </c>
      <c r="AY36">
        <v>0</v>
      </c>
      <c r="AZ36" s="131">
        <v>0</v>
      </c>
      <c r="BA36">
        <v>1998898966481730</v>
      </c>
      <c r="BB36">
        <v>299406435683790</v>
      </c>
      <c r="BC36">
        <v>5506306664657.9697</v>
      </c>
      <c r="BD36">
        <v>29618252068975.699</v>
      </c>
      <c r="BE36">
        <v>88470471280037.5</v>
      </c>
      <c r="BF36">
        <v>1777122740008190</v>
      </c>
      <c r="BG36">
        <v>94546161685132.406</v>
      </c>
      <c r="BH36" s="131">
        <v>65513770107008.5</v>
      </c>
      <c r="BI36">
        <f t="shared" si="13"/>
        <v>94.365559071754149</v>
      </c>
      <c r="BJ36">
        <f t="shared" si="14"/>
        <v>31.800424624098302</v>
      </c>
      <c r="BK36">
        <f t="shared" si="15"/>
        <v>0</v>
      </c>
      <c r="BL36">
        <f t="shared" si="16"/>
        <v>0</v>
      </c>
      <c r="BM36">
        <f t="shared" si="17"/>
        <v>86.916790902031366</v>
      </c>
      <c r="BN36">
        <f t="shared" si="18"/>
        <v>62.597971538807343</v>
      </c>
      <c r="BO36">
        <f t="shared" si="19"/>
        <v>0</v>
      </c>
      <c r="BP36" s="131">
        <f t="shared" si="20"/>
        <v>0</v>
      </c>
      <c r="BQ36" s="188">
        <v>3.4370007123328744E-2</v>
      </c>
      <c r="BR36" s="188">
        <v>4.2409806679409537E-2</v>
      </c>
      <c r="BS36" s="188">
        <v>0.35602683800250323</v>
      </c>
      <c r="BT36" s="188">
        <v>0.33905809478493476</v>
      </c>
      <c r="BU36" s="188">
        <v>0.62994204285356581</v>
      </c>
      <c r="BV36" s="188">
        <v>0.73965683913752234</v>
      </c>
      <c r="BW36" s="188">
        <v>8.0988664887650899E-2</v>
      </c>
      <c r="BX36" s="188">
        <v>0.11765957472583793</v>
      </c>
      <c r="BY36" s="188">
        <v>0.32781501681874425</v>
      </c>
      <c r="BZ36" s="188">
        <v>0.35001975675757513</v>
      </c>
      <c r="CA36" s="188">
        <v>1</v>
      </c>
      <c r="CB36" s="188">
        <v>1</v>
      </c>
      <c r="CC36" s="188">
        <v>8.0497558206635525E-2</v>
      </c>
      <c r="CD36" s="188">
        <v>0.11500634336216209</v>
      </c>
      <c r="CE36" s="188">
        <v>0.32635869865507999</v>
      </c>
      <c r="CF36" s="188">
        <v>0.34397265111456171</v>
      </c>
      <c r="CG36" s="188">
        <v>1</v>
      </c>
      <c r="CH36" s="191">
        <v>1</v>
      </c>
      <c r="CI36" s="192">
        <v>1</v>
      </c>
      <c r="CJ36">
        <v>1</v>
      </c>
      <c r="CK36" s="131">
        <v>1</v>
      </c>
      <c r="CL36" t="str">
        <f t="shared" si="21"/>
        <v>FALSE</v>
      </c>
      <c r="CM36">
        <v>0</v>
      </c>
    </row>
    <row r="37" spans="1:91" x14ac:dyDescent="0.25">
      <c r="A37" t="s">
        <v>2376</v>
      </c>
      <c r="B37" s="34">
        <v>47252.35</v>
      </c>
      <c r="C37" s="185">
        <f t="shared" si="9"/>
        <v>47.25235</v>
      </c>
      <c r="D37" s="120">
        <v>2917972</v>
      </c>
      <c r="E37">
        <v>843788.00000000105</v>
      </c>
      <c r="F37" s="131">
        <f t="shared" si="10"/>
        <v>-0.71083067280974555</v>
      </c>
      <c r="G37" s="186">
        <v>66761</v>
      </c>
      <c r="H37">
        <v>527100</v>
      </c>
      <c r="I37" s="131">
        <f t="shared" si="11"/>
        <v>6.8953281107233266</v>
      </c>
      <c r="J37" s="131">
        <v>1907.861217271</v>
      </c>
      <c r="K37">
        <v>694.28862673900005</v>
      </c>
      <c r="L37" s="131">
        <v>912.53700378899998</v>
      </c>
      <c r="M37">
        <v>500</v>
      </c>
      <c r="N37">
        <v>700</v>
      </c>
      <c r="O37">
        <v>0</v>
      </c>
      <c r="P37">
        <v>0</v>
      </c>
      <c r="Q37">
        <v>0</v>
      </c>
      <c r="R37">
        <v>0</v>
      </c>
      <c r="S37" s="131">
        <v>0</v>
      </c>
      <c r="T37">
        <v>740.4</v>
      </c>
      <c r="U37">
        <v>5444.9999999999991</v>
      </c>
      <c r="V37">
        <v>0</v>
      </c>
      <c r="W37">
        <v>1051.3999999999999</v>
      </c>
      <c r="X37">
        <v>150</v>
      </c>
      <c r="Y37">
        <v>2116.6999999999998</v>
      </c>
      <c r="Z37">
        <v>178.5</v>
      </c>
      <c r="AA37">
        <v>9.8000000000000007</v>
      </c>
      <c r="AB37">
        <v>518</v>
      </c>
      <c r="AC37">
        <v>6</v>
      </c>
      <c r="AD37">
        <v>1511.6</v>
      </c>
      <c r="AE37">
        <v>0</v>
      </c>
      <c r="AF37">
        <v>0</v>
      </c>
      <c r="AG37">
        <v>0</v>
      </c>
      <c r="AH37">
        <v>0</v>
      </c>
      <c r="AI37" s="131">
        <v>0</v>
      </c>
      <c r="AJ37" s="187">
        <v>0.26702100000000001</v>
      </c>
      <c r="AK37" s="188">
        <v>0.49103200000000002</v>
      </c>
      <c r="AL37" s="188">
        <v>0.36658099999999999</v>
      </c>
      <c r="AM37" s="164">
        <v>0</v>
      </c>
      <c r="AN37" s="189">
        <v>0</v>
      </c>
      <c r="AO37" s="190">
        <v>0</v>
      </c>
      <c r="AP37">
        <v>1209</v>
      </c>
      <c r="AQ37" s="193">
        <v>3210931</v>
      </c>
      <c r="AR37" s="131">
        <f t="shared" si="12"/>
        <v>37.652630965909886</v>
      </c>
      <c r="AS37">
        <v>2088895000000</v>
      </c>
      <c r="AT37">
        <v>0</v>
      </c>
      <c r="AU37">
        <v>0</v>
      </c>
      <c r="AV37">
        <v>0</v>
      </c>
      <c r="AW37">
        <v>0</v>
      </c>
      <c r="AX37">
        <v>0</v>
      </c>
      <c r="AY37">
        <v>0</v>
      </c>
      <c r="AZ37" s="131">
        <v>0</v>
      </c>
      <c r="BA37">
        <v>2213620117919.9702</v>
      </c>
      <c r="BB37">
        <v>0</v>
      </c>
      <c r="BC37">
        <v>453848296348.87</v>
      </c>
      <c r="BD37">
        <v>1643305545869.8601</v>
      </c>
      <c r="BE37">
        <v>370596783545.11298</v>
      </c>
      <c r="BF37">
        <v>2197835757.4535899</v>
      </c>
      <c r="BG37">
        <v>2152288127244.6101</v>
      </c>
      <c r="BH37" s="131">
        <v>5085054964152.1699</v>
      </c>
      <c r="BI37">
        <f t="shared" si="13"/>
        <v>94.365559071754006</v>
      </c>
      <c r="BJ37">
        <f t="shared" si="14"/>
        <v>0</v>
      </c>
      <c r="BK37">
        <f t="shared" si="15"/>
        <v>0</v>
      </c>
      <c r="BL37">
        <f t="shared" si="16"/>
        <v>0</v>
      </c>
      <c r="BM37">
        <f t="shared" si="17"/>
        <v>0</v>
      </c>
      <c r="BN37">
        <f t="shared" si="18"/>
        <v>0</v>
      </c>
      <c r="BO37">
        <f t="shared" si="19"/>
        <v>0</v>
      </c>
      <c r="BP37" s="131">
        <f t="shared" si="20"/>
        <v>0</v>
      </c>
      <c r="BQ37" s="188">
        <v>4.0298519322841148E-2</v>
      </c>
      <c r="BR37" s="188">
        <v>4.8093012910775376E-2</v>
      </c>
      <c r="BS37" s="188">
        <v>0.37303226755270241</v>
      </c>
      <c r="BT37" s="188">
        <v>0.34771411367398014</v>
      </c>
      <c r="BU37" s="188">
        <v>0.60632412982256156</v>
      </c>
      <c r="BV37" s="188">
        <v>0.71396784698205107</v>
      </c>
      <c r="BW37" s="188">
        <v>0.15006140742063068</v>
      </c>
      <c r="BX37" s="188">
        <v>0.22546691780312014</v>
      </c>
      <c r="BY37" s="188">
        <v>0.40845798690680496</v>
      </c>
      <c r="BZ37" s="188">
        <v>0.41708861635937233</v>
      </c>
      <c r="CA37" s="188">
        <v>1</v>
      </c>
      <c r="CB37" s="188">
        <v>1</v>
      </c>
      <c r="CC37" s="188">
        <v>0.14995033748105213</v>
      </c>
      <c r="CD37" s="188">
        <v>0.22503929354737257</v>
      </c>
      <c r="CE37" s="188">
        <v>0.40824752635942857</v>
      </c>
      <c r="CF37" s="188">
        <v>0.41646850729815493</v>
      </c>
      <c r="CG37" s="188">
        <v>1</v>
      </c>
      <c r="CH37" s="191">
        <v>1</v>
      </c>
      <c r="CI37" s="192">
        <v>1</v>
      </c>
      <c r="CJ37">
        <v>0</v>
      </c>
      <c r="CK37" s="131">
        <v>0</v>
      </c>
      <c r="CL37" t="str">
        <f t="shared" si="21"/>
        <v>FALSE</v>
      </c>
      <c r="CM37">
        <v>0</v>
      </c>
    </row>
    <row r="38" spans="1:91" x14ac:dyDescent="0.25">
      <c r="A38" t="s">
        <v>2380</v>
      </c>
      <c r="B38" s="34">
        <v>65139.618300000002</v>
      </c>
      <c r="C38" s="185">
        <f t="shared" si="9"/>
        <v>65.139618299999995</v>
      </c>
      <c r="D38" s="120">
        <v>19936949</v>
      </c>
      <c r="E38">
        <v>27919145.999999937</v>
      </c>
      <c r="F38" s="131">
        <f t="shared" si="10"/>
        <v>0.40037204288379002</v>
      </c>
      <c r="G38" s="186">
        <v>3361222</v>
      </c>
      <c r="H38">
        <v>1750163</v>
      </c>
      <c r="I38" s="131">
        <f t="shared" si="11"/>
        <v>-0.47930752565584778</v>
      </c>
      <c r="J38" s="131">
        <v>9918.3281836429996</v>
      </c>
      <c r="K38">
        <v>3609.3728368880002</v>
      </c>
      <c r="L38" s="131">
        <v>4743.9726754550002</v>
      </c>
      <c r="M38">
        <v>0</v>
      </c>
      <c r="N38">
        <v>0</v>
      </c>
      <c r="O38">
        <v>0</v>
      </c>
      <c r="P38">
        <v>0</v>
      </c>
      <c r="Q38">
        <v>0</v>
      </c>
      <c r="R38">
        <v>50</v>
      </c>
      <c r="S38" s="131">
        <v>0</v>
      </c>
      <c r="T38">
        <v>1204.4000000000001</v>
      </c>
      <c r="U38">
        <v>8862.4999999999982</v>
      </c>
      <c r="V38">
        <v>5396.2999999999993</v>
      </c>
      <c r="W38">
        <v>4544.6000000000022</v>
      </c>
      <c r="X38">
        <v>1979.6000000000001</v>
      </c>
      <c r="Y38">
        <v>470.2</v>
      </c>
      <c r="Z38">
        <v>0</v>
      </c>
      <c r="AA38">
        <v>174.29999999999976</v>
      </c>
      <c r="AB38">
        <v>0</v>
      </c>
      <c r="AC38">
        <v>2584.1999999999998</v>
      </c>
      <c r="AD38">
        <v>12715.800000000003</v>
      </c>
      <c r="AE38">
        <v>0</v>
      </c>
      <c r="AF38">
        <v>0</v>
      </c>
      <c r="AG38">
        <v>0</v>
      </c>
      <c r="AH38">
        <v>0</v>
      </c>
      <c r="AI38" s="131">
        <v>194.8</v>
      </c>
      <c r="AJ38" s="187">
        <v>0.45400000000000001</v>
      </c>
      <c r="AK38" s="188">
        <v>0.7</v>
      </c>
      <c r="AL38" s="188">
        <v>1</v>
      </c>
      <c r="AM38" s="164">
        <v>1</v>
      </c>
      <c r="AN38" s="189">
        <v>2000</v>
      </c>
      <c r="AO38" s="190">
        <v>0</v>
      </c>
      <c r="AP38">
        <v>6547</v>
      </c>
      <c r="AQ38" s="193">
        <v>19469232</v>
      </c>
      <c r="AR38" s="131">
        <f t="shared" si="12"/>
        <v>33.627417866303098</v>
      </c>
      <c r="AS38">
        <v>2088895000000</v>
      </c>
      <c r="AT38">
        <v>0</v>
      </c>
      <c r="AU38">
        <v>0</v>
      </c>
      <c r="AV38">
        <v>0</v>
      </c>
      <c r="AW38">
        <v>0</v>
      </c>
      <c r="AX38">
        <v>0</v>
      </c>
      <c r="AY38">
        <v>0</v>
      </c>
      <c r="AZ38" s="131">
        <v>0</v>
      </c>
      <c r="BA38">
        <v>2213620117919.9702</v>
      </c>
      <c r="BB38">
        <v>0</v>
      </c>
      <c r="BC38">
        <v>0</v>
      </c>
      <c r="BD38">
        <v>0</v>
      </c>
      <c r="BE38">
        <v>0</v>
      </c>
      <c r="BF38">
        <v>12046337786603.1</v>
      </c>
      <c r="BG38">
        <v>0</v>
      </c>
      <c r="BH38" s="131">
        <v>0</v>
      </c>
      <c r="BI38">
        <f t="shared" si="13"/>
        <v>94.365559071754006</v>
      </c>
      <c r="BJ38">
        <f t="shared" si="14"/>
        <v>0</v>
      </c>
      <c r="BK38">
        <f t="shared" si="15"/>
        <v>0</v>
      </c>
      <c r="BL38">
        <f t="shared" si="16"/>
        <v>0</v>
      </c>
      <c r="BM38">
        <f t="shared" si="17"/>
        <v>0</v>
      </c>
      <c r="BN38">
        <f t="shared" si="18"/>
        <v>0</v>
      </c>
      <c r="BO38">
        <f t="shared" si="19"/>
        <v>0</v>
      </c>
      <c r="BP38" s="131">
        <f t="shared" si="20"/>
        <v>0</v>
      </c>
      <c r="BQ38" s="188">
        <v>2.6460828731275171E-2</v>
      </c>
      <c r="BR38" s="188">
        <v>2.9938480810594595E-2</v>
      </c>
      <c r="BS38" s="188">
        <v>0.30977612223159928</v>
      </c>
      <c r="BT38" s="188">
        <v>0.28854985783495707</v>
      </c>
      <c r="BU38" s="188">
        <v>0.66010193873718592</v>
      </c>
      <c r="BV38" s="188">
        <v>0.76242707655357955</v>
      </c>
      <c r="BW38" s="188">
        <v>5.5836347418964392E-2</v>
      </c>
      <c r="BX38" s="188">
        <v>9.4843142397807029E-2</v>
      </c>
      <c r="BY38" s="188">
        <v>0.28870407769834683</v>
      </c>
      <c r="BZ38" s="188">
        <v>0.28336793465204657</v>
      </c>
      <c r="CA38" s="188">
        <v>1</v>
      </c>
      <c r="CB38" s="188">
        <v>1</v>
      </c>
      <c r="CC38" s="188">
        <v>5.5791853674318839E-2</v>
      </c>
      <c r="CD38" s="188">
        <v>9.4666171280818723E-2</v>
      </c>
      <c r="CE38" s="188">
        <v>0.28853072792425716</v>
      </c>
      <c r="CF38" s="188">
        <v>0.28282966903504952</v>
      </c>
      <c r="CG38" s="188">
        <v>1</v>
      </c>
      <c r="CH38" s="191">
        <v>1</v>
      </c>
      <c r="CI38" s="192">
        <v>1</v>
      </c>
      <c r="CJ38">
        <v>1</v>
      </c>
      <c r="CK38" s="131">
        <v>1</v>
      </c>
      <c r="CL38" t="str">
        <f t="shared" si="21"/>
        <v>TRUE</v>
      </c>
      <c r="CM38">
        <v>35</v>
      </c>
    </row>
    <row r="39" spans="1:91" x14ac:dyDescent="0.25">
      <c r="A39" t="s">
        <v>2384</v>
      </c>
      <c r="B39" s="34">
        <v>105180.238733333</v>
      </c>
      <c r="C39" s="185">
        <f t="shared" si="9"/>
        <v>105.180238733333</v>
      </c>
      <c r="D39" s="120">
        <v>19424322</v>
      </c>
      <c r="E39">
        <v>30782465.999999966</v>
      </c>
      <c r="F39" s="131">
        <f t="shared" si="10"/>
        <v>0.58473824723457346</v>
      </c>
      <c r="G39" s="186">
        <v>0</v>
      </c>
      <c r="H39">
        <v>0</v>
      </c>
      <c r="I39" s="131">
        <f t="shared" si="11"/>
        <v>0</v>
      </c>
      <c r="J39" s="131">
        <v>7628.6628929540002</v>
      </c>
      <c r="K39">
        <v>2776.142119699</v>
      </c>
      <c r="L39" s="131">
        <v>3648.8173857880001</v>
      </c>
      <c r="M39">
        <v>3100</v>
      </c>
      <c r="N39">
        <v>0</v>
      </c>
      <c r="O39">
        <v>1000</v>
      </c>
      <c r="P39">
        <v>0</v>
      </c>
      <c r="Q39">
        <v>0</v>
      </c>
      <c r="R39">
        <v>0</v>
      </c>
      <c r="S39" s="131">
        <v>0</v>
      </c>
      <c r="T39">
        <v>11488.5</v>
      </c>
      <c r="U39">
        <v>6991.2999999999975</v>
      </c>
      <c r="V39">
        <v>2134</v>
      </c>
      <c r="W39">
        <v>101.89999999999998</v>
      </c>
      <c r="X39">
        <v>688.89999999999986</v>
      </c>
      <c r="Y39">
        <v>103.9</v>
      </c>
      <c r="Z39">
        <v>0</v>
      </c>
      <c r="AA39">
        <v>96.899999999999935</v>
      </c>
      <c r="AB39">
        <v>0</v>
      </c>
      <c r="AC39">
        <v>662.39999999999793</v>
      </c>
      <c r="AD39">
        <v>5781.5999999999995</v>
      </c>
      <c r="AE39">
        <v>0</v>
      </c>
      <c r="AF39">
        <v>0</v>
      </c>
      <c r="AG39">
        <v>0</v>
      </c>
      <c r="AH39">
        <v>0</v>
      </c>
      <c r="AI39" s="131">
        <v>0</v>
      </c>
      <c r="AJ39" s="187">
        <v>0.17366100000000001</v>
      </c>
      <c r="AK39" s="188">
        <v>0.13881199999999999</v>
      </c>
      <c r="AL39" s="188">
        <v>0.13881199999999999</v>
      </c>
      <c r="AM39" s="164">
        <v>0</v>
      </c>
      <c r="AN39" s="189">
        <v>0</v>
      </c>
      <c r="AO39" s="190">
        <v>0</v>
      </c>
      <c r="AP39">
        <v>1807</v>
      </c>
      <c r="AQ39" s="193">
        <v>11812173</v>
      </c>
      <c r="AR39" s="131">
        <f t="shared" si="12"/>
        <v>15.297777978700447</v>
      </c>
      <c r="AS39">
        <v>160844915000000</v>
      </c>
      <c r="AT39">
        <v>75444662102754</v>
      </c>
      <c r="AU39">
        <v>5214769436751.0098</v>
      </c>
      <c r="AV39">
        <v>51113531296716.797</v>
      </c>
      <c r="AW39">
        <v>359984091144785</v>
      </c>
      <c r="AX39">
        <v>1318758085000000</v>
      </c>
      <c r="AY39">
        <v>257206527294120</v>
      </c>
      <c r="AZ39" s="131">
        <v>535344352548007</v>
      </c>
      <c r="BA39">
        <v>170448749079838</v>
      </c>
      <c r="BB39">
        <v>160234430541210</v>
      </c>
      <c r="BC39">
        <v>15687806553162.199</v>
      </c>
      <c r="BD39">
        <v>88162918881725.297</v>
      </c>
      <c r="BE39">
        <v>356265862694507</v>
      </c>
      <c r="BF39">
        <v>2859610697530140</v>
      </c>
      <c r="BG39">
        <v>371573572534396</v>
      </c>
      <c r="BH39" s="131">
        <v>736730252261657</v>
      </c>
      <c r="BI39">
        <f t="shared" si="13"/>
        <v>94.365559071753836</v>
      </c>
      <c r="BJ39">
        <f t="shared" si="14"/>
        <v>47.083926873850444</v>
      </c>
      <c r="BK39">
        <f t="shared" si="15"/>
        <v>33.240908594068976</v>
      </c>
      <c r="BL39">
        <f t="shared" si="16"/>
        <v>57.976223955660998</v>
      </c>
      <c r="BM39">
        <f t="shared" si="17"/>
        <v>101.04366677799447</v>
      </c>
      <c r="BN39">
        <f t="shared" si="18"/>
        <v>46.116699945870884</v>
      </c>
      <c r="BO39">
        <f t="shared" si="19"/>
        <v>69.220888218661131</v>
      </c>
      <c r="BP39" s="131">
        <f t="shared" si="20"/>
        <v>72.664906986590552</v>
      </c>
      <c r="BQ39" s="188">
        <v>2.8603588876449797E-2</v>
      </c>
      <c r="BR39" s="188">
        <v>3.4508531869657653E-2</v>
      </c>
      <c r="BS39" s="188">
        <v>0.36908759610057357</v>
      </c>
      <c r="BT39" s="188">
        <v>0.34388909800285089</v>
      </c>
      <c r="BU39" s="188">
        <v>0.60017688885432119</v>
      </c>
      <c r="BV39" s="188">
        <v>0.7161287958787087</v>
      </c>
      <c r="BW39" s="188">
        <v>0.10450849944421357</v>
      </c>
      <c r="BX39" s="188">
        <v>0.15544161049013858</v>
      </c>
      <c r="BY39" s="188">
        <v>0.38362729839578374</v>
      </c>
      <c r="BZ39" s="188">
        <v>0.38383276511430064</v>
      </c>
      <c r="CA39" s="188">
        <v>1</v>
      </c>
      <c r="CB39" s="188">
        <v>1</v>
      </c>
      <c r="CC39" s="188">
        <v>0.10448686023519155</v>
      </c>
      <c r="CD39" s="188">
        <v>0.15473927705953133</v>
      </c>
      <c r="CE39" s="188">
        <v>0.38357262082257415</v>
      </c>
      <c r="CF39" s="188">
        <v>0.38238895426324143</v>
      </c>
      <c r="CG39" s="188">
        <v>1</v>
      </c>
      <c r="CH39" s="191">
        <v>1</v>
      </c>
      <c r="CI39" s="192">
        <v>0</v>
      </c>
      <c r="CJ39">
        <v>0</v>
      </c>
      <c r="CK39" s="131">
        <v>0</v>
      </c>
      <c r="CL39" t="str">
        <f t="shared" si="21"/>
        <v>TRUE</v>
      </c>
      <c r="CM39">
        <v>45</v>
      </c>
    </row>
    <row r="40" spans="1:91" x14ac:dyDescent="0.25">
      <c r="A40" t="s">
        <v>2385</v>
      </c>
      <c r="B40" s="34">
        <v>68399.361300000004</v>
      </c>
      <c r="C40" s="185">
        <f t="shared" si="9"/>
        <v>68.39936130000001</v>
      </c>
      <c r="D40" s="120">
        <v>0</v>
      </c>
      <c r="E40">
        <v>0</v>
      </c>
      <c r="F40" s="131">
        <f t="shared" si="10"/>
        <v>0</v>
      </c>
      <c r="G40" s="186">
        <v>14384521</v>
      </c>
      <c r="H40">
        <v>11919968</v>
      </c>
      <c r="I40" s="131">
        <f t="shared" si="11"/>
        <v>-0.17133368570284679</v>
      </c>
      <c r="J40" s="131">
        <v>4313.4096815339999</v>
      </c>
      <c r="K40">
        <v>1569.690319844</v>
      </c>
      <c r="L40" s="131">
        <v>2063.119639556</v>
      </c>
      <c r="M40">
        <v>1850</v>
      </c>
      <c r="N40">
        <v>250</v>
      </c>
      <c r="O40">
        <v>0</v>
      </c>
      <c r="P40">
        <v>0</v>
      </c>
      <c r="Q40">
        <v>0</v>
      </c>
      <c r="R40">
        <v>50</v>
      </c>
      <c r="S40" s="131">
        <v>0</v>
      </c>
      <c r="T40">
        <v>3246</v>
      </c>
      <c r="U40">
        <v>7321.2000000000007</v>
      </c>
      <c r="V40">
        <v>0</v>
      </c>
      <c r="W40">
        <v>863.6</v>
      </c>
      <c r="X40">
        <v>8168.7000000000016</v>
      </c>
      <c r="Y40">
        <v>30.5</v>
      </c>
      <c r="Z40">
        <v>0</v>
      </c>
      <c r="AA40">
        <v>2.8</v>
      </c>
      <c r="AB40">
        <v>0</v>
      </c>
      <c r="AC40">
        <v>65.099999999999994</v>
      </c>
      <c r="AD40">
        <v>7248.8</v>
      </c>
      <c r="AE40">
        <v>0</v>
      </c>
      <c r="AF40">
        <v>0</v>
      </c>
      <c r="AG40">
        <v>0</v>
      </c>
      <c r="AH40">
        <v>0</v>
      </c>
      <c r="AI40" s="131">
        <v>0</v>
      </c>
      <c r="AJ40" s="187">
        <v>0</v>
      </c>
      <c r="AK40" s="188">
        <v>0</v>
      </c>
      <c r="AL40" s="188">
        <v>0</v>
      </c>
      <c r="AM40" s="164">
        <v>0</v>
      </c>
      <c r="AN40" s="189">
        <v>0</v>
      </c>
      <c r="AO40" s="190">
        <v>0</v>
      </c>
      <c r="AP40">
        <v>975</v>
      </c>
      <c r="AQ40" s="193">
        <v>4088377</v>
      </c>
      <c r="AR40" s="131">
        <f t="shared" si="12"/>
        <v>23.848094243754918</v>
      </c>
      <c r="AS40">
        <v>1211559100000000</v>
      </c>
      <c r="AT40">
        <v>3272182628088</v>
      </c>
      <c r="AU40">
        <v>3279078281142.0601</v>
      </c>
      <c r="AV40">
        <v>40918870918529.703</v>
      </c>
      <c r="AW40">
        <v>315064379595500</v>
      </c>
      <c r="AX40">
        <v>1799887716000000</v>
      </c>
      <c r="AY40">
        <v>213932923974652</v>
      </c>
      <c r="AZ40" s="131">
        <v>450152951148179</v>
      </c>
      <c r="BA40">
        <v>1283899668393580</v>
      </c>
      <c r="BB40">
        <v>4682784166304.7002</v>
      </c>
      <c r="BC40">
        <v>13765443060414.801</v>
      </c>
      <c r="BD40">
        <v>77359549009847.297</v>
      </c>
      <c r="BE40">
        <v>312609505393362</v>
      </c>
      <c r="BF40">
        <v>3175457278562280</v>
      </c>
      <c r="BG40">
        <v>326041428299364</v>
      </c>
      <c r="BH40" s="131">
        <v>646452281523616</v>
      </c>
      <c r="BI40">
        <f t="shared" si="13"/>
        <v>94.365559071754205</v>
      </c>
      <c r="BJ40">
        <f t="shared" si="14"/>
        <v>69.876861966716689</v>
      </c>
      <c r="BK40">
        <f t="shared" si="15"/>
        <v>23.821087826600255</v>
      </c>
      <c r="BL40">
        <f t="shared" si="16"/>
        <v>52.894402103250414</v>
      </c>
      <c r="BM40">
        <f t="shared" si="17"/>
        <v>100.78528456741871</v>
      </c>
      <c r="BN40">
        <f t="shared" si="18"/>
        <v>56.681213384641005</v>
      </c>
      <c r="BO40">
        <f t="shared" si="19"/>
        <v>65.615257880119316</v>
      </c>
      <c r="BP40" s="131">
        <f t="shared" si="20"/>
        <v>69.634366528526854</v>
      </c>
      <c r="BQ40" s="188">
        <v>7.2155482890882375E-2</v>
      </c>
      <c r="BR40" s="188">
        <v>8.4925066127456886E-2</v>
      </c>
      <c r="BS40" s="188">
        <v>0.45004907321300247</v>
      </c>
      <c r="BT40" s="188">
        <v>0.41941773626260376</v>
      </c>
      <c r="BU40" s="188">
        <v>0.62815632967419699</v>
      </c>
      <c r="BV40" s="188">
        <v>0.73582369550388926</v>
      </c>
      <c r="BW40" s="188">
        <v>0.18893915745484954</v>
      </c>
      <c r="BX40" s="188">
        <v>0.30726116166367817</v>
      </c>
      <c r="BY40" s="188">
        <v>0.40109872017145654</v>
      </c>
      <c r="BZ40" s="188">
        <v>0.42055112745754858</v>
      </c>
      <c r="CA40" s="188">
        <v>1</v>
      </c>
      <c r="CB40" s="188">
        <v>1</v>
      </c>
      <c r="CC40" s="188">
        <v>0.18892072314314551</v>
      </c>
      <c r="CD40" s="188">
        <v>0.30543598398136607</v>
      </c>
      <c r="CE40" s="188">
        <v>0.40106982208277941</v>
      </c>
      <c r="CF40" s="188">
        <v>0.41837975105754421</v>
      </c>
      <c r="CG40" s="188">
        <v>1</v>
      </c>
      <c r="CH40" s="191">
        <v>1</v>
      </c>
      <c r="CI40" s="192">
        <v>0</v>
      </c>
      <c r="CJ40">
        <v>0</v>
      </c>
      <c r="CK40" s="131">
        <v>0</v>
      </c>
      <c r="CL40" t="str">
        <f t="shared" si="21"/>
        <v>FALSE</v>
      </c>
      <c r="CM40">
        <v>0</v>
      </c>
    </row>
    <row r="41" spans="1:91" x14ac:dyDescent="0.25">
      <c r="A41" t="s">
        <v>2386</v>
      </c>
      <c r="B41" s="34">
        <v>144557.54870000001</v>
      </c>
      <c r="C41" s="185">
        <f t="shared" si="9"/>
        <v>144.55754870000001</v>
      </c>
      <c r="D41" s="120">
        <v>596545</v>
      </c>
      <c r="E41">
        <v>191994</v>
      </c>
      <c r="F41" s="131">
        <f t="shared" si="10"/>
        <v>-0.67815671910752751</v>
      </c>
      <c r="G41" s="186">
        <v>4892458</v>
      </c>
      <c r="H41">
        <v>3515910</v>
      </c>
      <c r="I41" s="131">
        <f t="shared" si="11"/>
        <v>-0.28136122987667955</v>
      </c>
      <c r="J41" s="131">
        <v>3057.5798465759999</v>
      </c>
      <c r="K41">
        <v>1112.6820408149999</v>
      </c>
      <c r="L41" s="131">
        <v>1462.4516326349999</v>
      </c>
      <c r="M41">
        <v>0</v>
      </c>
      <c r="N41">
        <v>450</v>
      </c>
      <c r="O41">
        <v>0</v>
      </c>
      <c r="P41">
        <v>6</v>
      </c>
      <c r="Q41">
        <v>0</v>
      </c>
      <c r="R41">
        <v>0</v>
      </c>
      <c r="S41" s="131">
        <v>0</v>
      </c>
      <c r="T41">
        <v>585</v>
      </c>
      <c r="U41">
        <v>3357.2999999999993</v>
      </c>
      <c r="V41">
        <v>0</v>
      </c>
      <c r="W41">
        <v>8316.9999999999964</v>
      </c>
      <c r="X41">
        <v>3415.3</v>
      </c>
      <c r="Y41">
        <v>400.39999999999975</v>
      </c>
      <c r="Z41">
        <v>0</v>
      </c>
      <c r="AA41">
        <v>91.999999999999901</v>
      </c>
      <c r="AB41">
        <v>19.500000000000004</v>
      </c>
      <c r="AC41">
        <v>0</v>
      </c>
      <c r="AD41">
        <v>358.19999999999987</v>
      </c>
      <c r="AE41">
        <v>0</v>
      </c>
      <c r="AF41">
        <v>0</v>
      </c>
      <c r="AG41">
        <v>0</v>
      </c>
      <c r="AH41">
        <v>0</v>
      </c>
      <c r="AI41" s="131">
        <v>11.5</v>
      </c>
      <c r="AJ41" s="187">
        <v>0.59795699999999996</v>
      </c>
      <c r="AK41" s="188">
        <v>0.72169899999999998</v>
      </c>
      <c r="AL41" s="188">
        <v>0.81916500000000003</v>
      </c>
      <c r="AM41" s="164">
        <v>1</v>
      </c>
      <c r="AN41" s="189">
        <v>2500</v>
      </c>
      <c r="AO41" s="190">
        <v>0</v>
      </c>
      <c r="AP41">
        <v>2142</v>
      </c>
      <c r="AQ41" s="193">
        <v>4227337</v>
      </c>
      <c r="AR41" s="131">
        <f t="shared" si="12"/>
        <v>50.670197336999628</v>
      </c>
      <c r="AS41">
        <v>0</v>
      </c>
      <c r="AT41">
        <v>0</v>
      </c>
      <c r="AU41">
        <v>0</v>
      </c>
      <c r="AV41">
        <v>0</v>
      </c>
      <c r="AW41">
        <v>0</v>
      </c>
      <c r="AX41">
        <v>0</v>
      </c>
      <c r="AY41">
        <v>0</v>
      </c>
      <c r="AZ41" s="131">
        <v>0</v>
      </c>
      <c r="BA41">
        <v>0</v>
      </c>
      <c r="BB41">
        <v>0</v>
      </c>
      <c r="BC41">
        <v>0</v>
      </c>
      <c r="BD41">
        <v>0</v>
      </c>
      <c r="BE41">
        <v>0</v>
      </c>
      <c r="BF41">
        <v>438468233611.992</v>
      </c>
      <c r="BG41">
        <v>0</v>
      </c>
      <c r="BH41" s="131">
        <v>0</v>
      </c>
      <c r="BI41">
        <f t="shared" si="13"/>
        <v>0</v>
      </c>
      <c r="BJ41">
        <f t="shared" si="14"/>
        <v>0</v>
      </c>
      <c r="BK41">
        <f t="shared" si="15"/>
        <v>0</v>
      </c>
      <c r="BL41">
        <f t="shared" si="16"/>
        <v>0</v>
      </c>
      <c r="BM41">
        <f t="shared" si="17"/>
        <v>0</v>
      </c>
      <c r="BN41">
        <f t="shared" si="18"/>
        <v>0</v>
      </c>
      <c r="BO41">
        <f t="shared" si="19"/>
        <v>0</v>
      </c>
      <c r="BP41" s="131">
        <f t="shared" si="20"/>
        <v>0</v>
      </c>
      <c r="BQ41" s="188">
        <v>0.11855881729552314</v>
      </c>
      <c r="BR41" s="188">
        <v>0.11829808305400182</v>
      </c>
      <c r="BS41" s="188">
        <v>0.48870707160197641</v>
      </c>
      <c r="BT41" s="188">
        <v>0.4610428649159895</v>
      </c>
      <c r="BU41" s="188">
        <v>0.66869035509867325</v>
      </c>
      <c r="BV41" s="188">
        <v>0.76666279651831304</v>
      </c>
      <c r="BW41" s="188">
        <v>0.16486545065007738</v>
      </c>
      <c r="BX41" s="188">
        <v>0.21946611468392432</v>
      </c>
      <c r="BY41" s="188">
        <v>0.51824043146660037</v>
      </c>
      <c r="BZ41" s="188">
        <v>0.51407361548861052</v>
      </c>
      <c r="CA41" s="188">
        <v>1</v>
      </c>
      <c r="CB41" s="188">
        <v>1</v>
      </c>
      <c r="CC41" s="188">
        <v>0.16482563030499447</v>
      </c>
      <c r="CD41" s="188">
        <v>0.21919798907351215</v>
      </c>
      <c r="CE41" s="188">
        <v>0.5181682168776548</v>
      </c>
      <c r="CF41" s="188">
        <v>0.51364560564845152</v>
      </c>
      <c r="CG41" s="188">
        <v>1</v>
      </c>
      <c r="CH41" s="191">
        <v>1</v>
      </c>
      <c r="CI41" s="192">
        <v>1</v>
      </c>
      <c r="CJ41">
        <v>1</v>
      </c>
      <c r="CK41" s="131">
        <v>1</v>
      </c>
      <c r="CL41" t="str">
        <f t="shared" si="21"/>
        <v>TRUE</v>
      </c>
      <c r="CM41">
        <v>110</v>
      </c>
    </row>
    <row r="42" spans="1:91" x14ac:dyDescent="0.25">
      <c r="A42" t="s">
        <v>2391</v>
      </c>
      <c r="B42" s="34">
        <v>86791.760999999999</v>
      </c>
      <c r="C42" s="185">
        <f t="shared" si="9"/>
        <v>86.791760999999994</v>
      </c>
      <c r="D42" s="120">
        <v>888943</v>
      </c>
      <c r="E42">
        <v>0</v>
      </c>
      <c r="F42" s="131">
        <f t="shared" si="10"/>
        <v>-1</v>
      </c>
      <c r="G42" s="186">
        <v>56834118</v>
      </c>
      <c r="H42">
        <v>84594859</v>
      </c>
      <c r="I42" s="131">
        <f t="shared" si="11"/>
        <v>0.48845204213426863</v>
      </c>
      <c r="J42" s="131">
        <v>13790.841918743001</v>
      </c>
      <c r="K42">
        <v>5018.6169783559999</v>
      </c>
      <c r="L42" s="131">
        <v>6596.2101699690002</v>
      </c>
      <c r="M42">
        <v>3400</v>
      </c>
      <c r="N42">
        <v>0</v>
      </c>
      <c r="O42">
        <v>0</v>
      </c>
      <c r="P42">
        <v>0</v>
      </c>
      <c r="Q42">
        <v>0</v>
      </c>
      <c r="R42">
        <v>0</v>
      </c>
      <c r="S42" s="131">
        <v>0</v>
      </c>
      <c r="T42">
        <v>9348.1</v>
      </c>
      <c r="U42">
        <v>16907.299999999996</v>
      </c>
      <c r="V42">
        <v>9093.1999999999989</v>
      </c>
      <c r="W42">
        <v>899.6</v>
      </c>
      <c r="X42">
        <v>1460.0000000000002</v>
      </c>
      <c r="Y42">
        <v>68.400000000000006</v>
      </c>
      <c r="Z42">
        <v>0</v>
      </c>
      <c r="AA42">
        <v>191.40000000000009</v>
      </c>
      <c r="AB42">
        <v>0</v>
      </c>
      <c r="AC42">
        <v>1548.4</v>
      </c>
      <c r="AD42">
        <v>5957.2999999999993</v>
      </c>
      <c r="AE42">
        <v>0</v>
      </c>
      <c r="AF42">
        <v>0</v>
      </c>
      <c r="AG42">
        <v>0</v>
      </c>
      <c r="AH42">
        <v>0</v>
      </c>
      <c r="AI42" s="131">
        <v>196.9</v>
      </c>
      <c r="AJ42" s="187">
        <v>0.50750600000000001</v>
      </c>
      <c r="AK42" s="188">
        <v>0.50750600000000001</v>
      </c>
      <c r="AL42" s="188">
        <v>0.50750600000000001</v>
      </c>
      <c r="AM42" s="164">
        <v>0</v>
      </c>
      <c r="AN42" s="189">
        <v>0</v>
      </c>
      <c r="AO42" s="190">
        <v>0</v>
      </c>
      <c r="AP42">
        <v>2438</v>
      </c>
      <c r="AQ42" s="193">
        <v>12951275</v>
      </c>
      <c r="AR42" s="131">
        <f t="shared" si="12"/>
        <v>18.824401458543655</v>
      </c>
      <c r="AS42">
        <v>37600110000000</v>
      </c>
      <c r="AT42">
        <v>390818620551696</v>
      </c>
      <c r="AU42">
        <v>109558127427155</v>
      </c>
      <c r="AV42">
        <v>127368504952366</v>
      </c>
      <c r="AW42">
        <v>631223560913208</v>
      </c>
      <c r="AX42">
        <v>5022996749000000</v>
      </c>
      <c r="AY42">
        <v>379621739628998</v>
      </c>
      <c r="AZ42" s="131">
        <v>2903789463535890</v>
      </c>
      <c r="BA42">
        <v>39845162122559.5</v>
      </c>
      <c r="BB42">
        <v>1030985479486920</v>
      </c>
      <c r="BC42">
        <v>40347909852484.898</v>
      </c>
      <c r="BD42">
        <v>108798382629419</v>
      </c>
      <c r="BE42">
        <v>621068180357210</v>
      </c>
      <c r="BF42">
        <v>7474031706458810</v>
      </c>
      <c r="BG42">
        <v>310898484225733</v>
      </c>
      <c r="BH42" s="131">
        <v>3174596430694310</v>
      </c>
      <c r="BI42">
        <f t="shared" si="13"/>
        <v>94.365559071753907</v>
      </c>
      <c r="BJ42">
        <f t="shared" si="14"/>
        <v>37.907286603705678</v>
      </c>
      <c r="BK42">
        <f t="shared" si="15"/>
        <v>271.53358830161972</v>
      </c>
      <c r="BL42">
        <f t="shared" si="16"/>
        <v>117.06838086573326</v>
      </c>
      <c r="BM42">
        <f t="shared" si="17"/>
        <v>101.63514745678278</v>
      </c>
      <c r="BN42">
        <f t="shared" si="18"/>
        <v>67.205986625120858</v>
      </c>
      <c r="BO42">
        <f t="shared" si="19"/>
        <v>122.10472514023817</v>
      </c>
      <c r="BP42" s="131">
        <f t="shared" si="20"/>
        <v>91.469562413034268</v>
      </c>
      <c r="BQ42" s="188">
        <v>2.3258829999231484E-2</v>
      </c>
      <c r="BR42" s="188">
        <v>2.6025845067463509E-2</v>
      </c>
      <c r="BS42" s="188">
        <v>0.29945212029530921</v>
      </c>
      <c r="BT42" s="188">
        <v>0.28322694224555722</v>
      </c>
      <c r="BU42" s="188">
        <v>0.64910356925735069</v>
      </c>
      <c r="BV42" s="188">
        <v>0.75678357350883163</v>
      </c>
      <c r="BW42" s="188">
        <v>9.3115868247127809E-2</v>
      </c>
      <c r="BX42" s="188">
        <v>0.16354690517613621</v>
      </c>
      <c r="BY42" s="188">
        <v>0.42501168639868908</v>
      </c>
      <c r="BZ42" s="188">
        <v>0.43149889507529077</v>
      </c>
      <c r="CA42" s="188">
        <v>1</v>
      </c>
      <c r="CB42" s="188">
        <v>1</v>
      </c>
      <c r="CC42" s="188">
        <v>9.2977047936036464E-2</v>
      </c>
      <c r="CD42" s="188">
        <v>0.16221703721855404</v>
      </c>
      <c r="CE42" s="188">
        <v>0.42460973418807491</v>
      </c>
      <c r="CF42" s="188">
        <v>0.42847681788238806</v>
      </c>
      <c r="CG42" s="188">
        <v>1</v>
      </c>
      <c r="CH42" s="191">
        <v>1</v>
      </c>
      <c r="CI42" s="192">
        <v>0</v>
      </c>
      <c r="CJ42">
        <v>0</v>
      </c>
      <c r="CK42" s="131">
        <v>0</v>
      </c>
      <c r="CL42" t="str">
        <f t="shared" si="21"/>
        <v>FALSE</v>
      </c>
      <c r="CM42">
        <v>0</v>
      </c>
    </row>
    <row r="43" spans="1:91" x14ac:dyDescent="0.25">
      <c r="A43" t="s">
        <v>2396</v>
      </c>
      <c r="B43" s="34">
        <v>924.25092466700005</v>
      </c>
      <c r="C43" s="185">
        <f t="shared" si="9"/>
        <v>0.9242509246670001</v>
      </c>
      <c r="D43" s="120">
        <v>1142517</v>
      </c>
      <c r="E43">
        <v>12783.000000001</v>
      </c>
      <c r="F43" s="131">
        <f t="shared" si="10"/>
        <v>-0.98881154503609048</v>
      </c>
      <c r="G43" s="186">
        <v>51858</v>
      </c>
      <c r="H43">
        <v>1330952</v>
      </c>
      <c r="I43" s="131">
        <f t="shared" si="11"/>
        <v>24.665316826719117</v>
      </c>
      <c r="J43" s="131">
        <v>379.430675861</v>
      </c>
      <c r="K43">
        <v>138.07838877399999</v>
      </c>
      <c r="L43" s="131">
        <v>181.48308113900001</v>
      </c>
      <c r="M43">
        <v>0</v>
      </c>
      <c r="N43">
        <v>0</v>
      </c>
      <c r="O43">
        <v>0</v>
      </c>
      <c r="P43">
        <v>0</v>
      </c>
      <c r="Q43">
        <v>0</v>
      </c>
      <c r="R43">
        <v>0</v>
      </c>
      <c r="S43" s="131">
        <v>0</v>
      </c>
      <c r="T43">
        <v>0</v>
      </c>
      <c r="U43">
        <v>1787.2000000000003</v>
      </c>
      <c r="V43">
        <v>0</v>
      </c>
      <c r="W43">
        <v>2.7</v>
      </c>
      <c r="X43">
        <v>39</v>
      </c>
      <c r="Y43">
        <v>79.5</v>
      </c>
      <c r="Z43">
        <v>0</v>
      </c>
      <c r="AA43">
        <v>40.1</v>
      </c>
      <c r="AB43">
        <v>0</v>
      </c>
      <c r="AC43">
        <v>7.1</v>
      </c>
      <c r="AD43">
        <v>0</v>
      </c>
      <c r="AE43">
        <v>0</v>
      </c>
      <c r="AF43">
        <v>29.3</v>
      </c>
      <c r="AG43">
        <v>0</v>
      </c>
      <c r="AH43">
        <v>0</v>
      </c>
      <c r="AI43" s="131">
        <v>0</v>
      </c>
      <c r="AJ43" s="187">
        <v>0.175478</v>
      </c>
      <c r="AK43" s="188">
        <v>0.72047799999999995</v>
      </c>
      <c r="AL43" s="188">
        <v>1</v>
      </c>
      <c r="AM43" s="164">
        <v>1</v>
      </c>
      <c r="AN43" s="189">
        <v>0</v>
      </c>
      <c r="AO43" s="190">
        <v>0</v>
      </c>
      <c r="AP43">
        <v>521</v>
      </c>
      <c r="AQ43" s="193">
        <v>1098082</v>
      </c>
      <c r="AR43" s="131">
        <f t="shared" si="12"/>
        <v>47.446365571970034</v>
      </c>
      <c r="AS43">
        <v>0</v>
      </c>
      <c r="AT43">
        <v>0</v>
      </c>
      <c r="AU43">
        <v>0</v>
      </c>
      <c r="AV43">
        <v>0</v>
      </c>
      <c r="AW43">
        <v>0</v>
      </c>
      <c r="AX43">
        <v>0</v>
      </c>
      <c r="AY43">
        <v>0</v>
      </c>
      <c r="AZ43" s="131">
        <v>0</v>
      </c>
      <c r="BA43">
        <v>0</v>
      </c>
      <c r="BB43">
        <v>0</v>
      </c>
      <c r="BC43">
        <v>0</v>
      </c>
      <c r="BD43">
        <v>0</v>
      </c>
      <c r="BE43">
        <v>0</v>
      </c>
      <c r="BF43">
        <v>0</v>
      </c>
      <c r="BG43">
        <v>0</v>
      </c>
      <c r="BH43" s="131">
        <v>0</v>
      </c>
      <c r="BI43">
        <f t="shared" si="13"/>
        <v>0</v>
      </c>
      <c r="BJ43">
        <f t="shared" si="14"/>
        <v>0</v>
      </c>
      <c r="BK43">
        <f t="shared" si="15"/>
        <v>0</v>
      </c>
      <c r="BL43">
        <f t="shared" si="16"/>
        <v>0</v>
      </c>
      <c r="BM43">
        <f t="shared" si="17"/>
        <v>0</v>
      </c>
      <c r="BN43">
        <f t="shared" si="18"/>
        <v>0</v>
      </c>
      <c r="BO43">
        <f t="shared" si="19"/>
        <v>0</v>
      </c>
      <c r="BP43" s="131">
        <f t="shared" si="20"/>
        <v>0</v>
      </c>
      <c r="BQ43" s="188">
        <v>2.5742265800287593E-2</v>
      </c>
      <c r="BR43" s="188">
        <v>2.6858354706065582E-2</v>
      </c>
      <c r="BS43" s="188">
        <v>0.55059449571079067</v>
      </c>
      <c r="BT43" s="188">
        <v>0.52023283867382208</v>
      </c>
      <c r="BU43" s="188">
        <v>0.60288434981721006</v>
      </c>
      <c r="BV43" s="188">
        <v>0.72104019466158975</v>
      </c>
      <c r="BW43" s="188">
        <v>5.0841729932680574E-2</v>
      </c>
      <c r="BX43" s="188">
        <v>9.1941895108262506E-2</v>
      </c>
      <c r="BY43" s="188">
        <v>0.32477224535996041</v>
      </c>
      <c r="BZ43" s="188">
        <v>0.3161335971331995</v>
      </c>
      <c r="CA43" s="188">
        <v>1</v>
      </c>
      <c r="CB43" s="188">
        <v>1</v>
      </c>
      <c r="CC43" s="188">
        <v>5.0864317219208338E-2</v>
      </c>
      <c r="CD43" s="188">
        <v>9.2025851616732948E-2</v>
      </c>
      <c r="CE43" s="188">
        <v>0.3248748763736316</v>
      </c>
      <c r="CF43" s="188">
        <v>0.31645970673079521</v>
      </c>
      <c r="CG43" s="188">
        <v>1</v>
      </c>
      <c r="CH43" s="191">
        <v>1</v>
      </c>
      <c r="CI43" s="192">
        <v>1</v>
      </c>
      <c r="CJ43">
        <v>1</v>
      </c>
      <c r="CK43" s="131">
        <v>1</v>
      </c>
      <c r="CL43" t="str">
        <f t="shared" si="21"/>
        <v>TRUE</v>
      </c>
      <c r="CM43">
        <v>67.069999999999993</v>
      </c>
    </row>
    <row r="44" spans="1:91" x14ac:dyDescent="0.25">
      <c r="A44" t="s">
        <v>2401</v>
      </c>
      <c r="B44" s="34">
        <v>64623.770133332997</v>
      </c>
      <c r="C44" s="185">
        <f t="shared" si="9"/>
        <v>64.623770133332997</v>
      </c>
      <c r="D44" s="120">
        <v>0</v>
      </c>
      <c r="E44">
        <v>0</v>
      </c>
      <c r="F44" s="131">
        <f t="shared" si="10"/>
        <v>0</v>
      </c>
      <c r="G44" s="186">
        <v>12158923</v>
      </c>
      <c r="H44">
        <v>11884926</v>
      </c>
      <c r="I44" s="131">
        <f t="shared" si="11"/>
        <v>-2.2534643898970308E-2</v>
      </c>
      <c r="J44" s="131">
        <v>3616.714112269</v>
      </c>
      <c r="K44">
        <v>1316.156254755</v>
      </c>
      <c r="L44" s="131">
        <v>1729.887598581</v>
      </c>
      <c r="M44">
        <v>2400</v>
      </c>
      <c r="N44">
        <v>0</v>
      </c>
      <c r="O44">
        <v>0</v>
      </c>
      <c r="P44">
        <v>9</v>
      </c>
      <c r="Q44">
        <v>0</v>
      </c>
      <c r="R44">
        <v>50</v>
      </c>
      <c r="S44" s="131">
        <v>0</v>
      </c>
      <c r="T44">
        <v>4769</v>
      </c>
      <c r="U44">
        <v>3185</v>
      </c>
      <c r="V44">
        <v>6576.2000000000007</v>
      </c>
      <c r="W44">
        <v>1310.8999999999999</v>
      </c>
      <c r="X44">
        <v>0</v>
      </c>
      <c r="Y44">
        <v>654.20000000000005</v>
      </c>
      <c r="Z44">
        <v>0</v>
      </c>
      <c r="AA44">
        <v>180.09999999999994</v>
      </c>
      <c r="AB44">
        <v>0</v>
      </c>
      <c r="AC44">
        <v>459.5</v>
      </c>
      <c r="AD44">
        <v>3697.5000000000005</v>
      </c>
      <c r="AE44">
        <v>0</v>
      </c>
      <c r="AF44">
        <v>0</v>
      </c>
      <c r="AG44">
        <v>0</v>
      </c>
      <c r="AH44">
        <v>0</v>
      </c>
      <c r="AI44" s="131">
        <v>0</v>
      </c>
      <c r="AJ44" s="187">
        <v>0.57236399999999998</v>
      </c>
      <c r="AK44" s="188">
        <v>0.57236399999999998</v>
      </c>
      <c r="AL44" s="188">
        <v>0.57236399999999998</v>
      </c>
      <c r="AM44" s="164">
        <v>0</v>
      </c>
      <c r="AN44" s="189">
        <v>0</v>
      </c>
      <c r="AO44" s="190">
        <v>0</v>
      </c>
      <c r="AP44">
        <v>769</v>
      </c>
      <c r="AQ44" s="193">
        <v>5464155</v>
      </c>
      <c r="AR44" s="131">
        <f>$AP44/($AQ44/100000)</f>
        <v>14.073539275514694</v>
      </c>
      <c r="AS44">
        <v>0</v>
      </c>
      <c r="AT44">
        <v>0</v>
      </c>
      <c r="AU44">
        <v>0</v>
      </c>
      <c r="AV44">
        <v>0</v>
      </c>
      <c r="AW44">
        <v>0</v>
      </c>
      <c r="AX44">
        <v>0</v>
      </c>
      <c r="AY44">
        <v>0</v>
      </c>
      <c r="AZ44" s="131">
        <v>0</v>
      </c>
      <c r="BA44">
        <v>0</v>
      </c>
      <c r="BB44">
        <v>0</v>
      </c>
      <c r="BC44">
        <v>0</v>
      </c>
      <c r="BD44">
        <v>0</v>
      </c>
      <c r="BE44">
        <v>0</v>
      </c>
      <c r="BF44">
        <v>0</v>
      </c>
      <c r="BG44">
        <v>0</v>
      </c>
      <c r="BH44" s="131">
        <v>0</v>
      </c>
      <c r="BI44">
        <f t="shared" si="13"/>
        <v>0</v>
      </c>
      <c r="BJ44">
        <f t="shared" si="14"/>
        <v>0</v>
      </c>
      <c r="BK44">
        <f t="shared" si="15"/>
        <v>0</v>
      </c>
      <c r="BL44">
        <f t="shared" si="16"/>
        <v>0</v>
      </c>
      <c r="BM44">
        <f t="shared" si="17"/>
        <v>0</v>
      </c>
      <c r="BN44">
        <f t="shared" si="18"/>
        <v>0</v>
      </c>
      <c r="BO44">
        <f t="shared" si="19"/>
        <v>0</v>
      </c>
      <c r="BP44" s="131">
        <f t="shared" si="20"/>
        <v>0</v>
      </c>
      <c r="BQ44" s="188">
        <v>7.367804495972724E-2</v>
      </c>
      <c r="BR44" s="188">
        <v>7.8572948532277503E-2</v>
      </c>
      <c r="BS44" s="188">
        <v>0.56153581394565122</v>
      </c>
      <c r="BT44" s="188">
        <v>0.5265095218992798</v>
      </c>
      <c r="BU44" s="188">
        <v>0.67172579174554992</v>
      </c>
      <c r="BV44" s="188">
        <v>0.76985026964076375</v>
      </c>
      <c r="BW44" s="188">
        <v>0.33282891959686645</v>
      </c>
      <c r="BX44" s="188">
        <v>0.42486159080694313</v>
      </c>
      <c r="BY44" s="188">
        <v>0.69132731098731326</v>
      </c>
      <c r="BZ44" s="188">
        <v>0.69349238193952933</v>
      </c>
      <c r="CA44" s="188">
        <v>1</v>
      </c>
      <c r="CB44" s="188">
        <v>1</v>
      </c>
      <c r="CC44" s="188">
        <v>0.33321912994746639</v>
      </c>
      <c r="CD44" s="188">
        <v>0.42709334180095138</v>
      </c>
      <c r="CE44" s="188">
        <v>0.69170206727242101</v>
      </c>
      <c r="CF44" s="188">
        <v>0.69526411265212484</v>
      </c>
      <c r="CG44" s="188">
        <v>1</v>
      </c>
      <c r="CH44" s="191">
        <v>1</v>
      </c>
      <c r="CI44" s="192">
        <v>0</v>
      </c>
      <c r="CJ44">
        <v>0</v>
      </c>
      <c r="CK44" s="131">
        <v>0</v>
      </c>
      <c r="CL44" t="str">
        <f t="shared" si="21"/>
        <v>FALSE</v>
      </c>
      <c r="CM44">
        <v>0</v>
      </c>
    </row>
    <row r="45" spans="1:91" x14ac:dyDescent="0.25">
      <c r="A45" t="s">
        <v>2402</v>
      </c>
      <c r="B45" s="34">
        <v>85695.248133333007</v>
      </c>
      <c r="C45" s="185">
        <f t="shared" si="9"/>
        <v>85.69524813333301</v>
      </c>
      <c r="D45" s="120">
        <v>4734456</v>
      </c>
      <c r="E45">
        <v>0</v>
      </c>
      <c r="F45" s="131">
        <f t="shared" si="10"/>
        <v>-1</v>
      </c>
      <c r="G45" s="186">
        <v>0</v>
      </c>
      <c r="H45">
        <v>3529188</v>
      </c>
      <c r="I45" s="131">
        <f t="shared" si="11"/>
        <v>0</v>
      </c>
      <c r="J45" s="131">
        <v>1116.6374034109999</v>
      </c>
      <c r="K45">
        <v>406.35484508100001</v>
      </c>
      <c r="L45" s="131">
        <v>534.09175741000001</v>
      </c>
      <c r="M45">
        <v>0</v>
      </c>
      <c r="N45">
        <v>0</v>
      </c>
      <c r="O45">
        <v>0</v>
      </c>
      <c r="P45">
        <v>0</v>
      </c>
      <c r="Q45">
        <v>0</v>
      </c>
      <c r="R45">
        <v>150</v>
      </c>
      <c r="S45" s="131">
        <v>0</v>
      </c>
      <c r="T45">
        <v>474</v>
      </c>
      <c r="U45">
        <v>295</v>
      </c>
      <c r="V45">
        <v>0</v>
      </c>
      <c r="W45">
        <v>1598</v>
      </c>
      <c r="X45">
        <v>1375.8999999999999</v>
      </c>
      <c r="Y45">
        <v>1</v>
      </c>
      <c r="Z45">
        <v>0</v>
      </c>
      <c r="AA45">
        <v>0</v>
      </c>
      <c r="AB45">
        <v>0</v>
      </c>
      <c r="AC45">
        <v>213.4</v>
      </c>
      <c r="AD45">
        <v>713.4</v>
      </c>
      <c r="AE45">
        <v>0</v>
      </c>
      <c r="AF45">
        <v>0</v>
      </c>
      <c r="AG45">
        <v>0</v>
      </c>
      <c r="AH45">
        <v>0</v>
      </c>
      <c r="AI45" s="131">
        <v>0</v>
      </c>
      <c r="AJ45" s="187">
        <v>0.287636</v>
      </c>
      <c r="AK45" s="188">
        <v>0.287636</v>
      </c>
      <c r="AL45" s="188">
        <v>0.287636</v>
      </c>
      <c r="AM45" s="164">
        <v>0</v>
      </c>
      <c r="AN45" s="189">
        <v>0</v>
      </c>
      <c r="AO45" s="190">
        <v>0</v>
      </c>
      <c r="AP45">
        <v>147</v>
      </c>
      <c r="AQ45" s="193">
        <v>928767</v>
      </c>
      <c r="AR45" s="131">
        <f>$AP45/($AQ45/100000)</f>
        <v>15.827435729305627</v>
      </c>
      <c r="AS45">
        <v>6266685000000</v>
      </c>
      <c r="AT45">
        <v>0</v>
      </c>
      <c r="AU45">
        <v>0</v>
      </c>
      <c r="AV45">
        <v>0</v>
      </c>
      <c r="AW45">
        <v>0</v>
      </c>
      <c r="AX45">
        <v>0</v>
      </c>
      <c r="AY45">
        <v>0</v>
      </c>
      <c r="AZ45" s="131">
        <v>0</v>
      </c>
      <c r="BA45">
        <v>6640860353759.9199</v>
      </c>
      <c r="BB45">
        <v>0</v>
      </c>
      <c r="BC45">
        <v>0</v>
      </c>
      <c r="BD45">
        <v>0</v>
      </c>
      <c r="BE45">
        <v>0</v>
      </c>
      <c r="BF45">
        <v>453853083914.16699</v>
      </c>
      <c r="BG45">
        <v>0</v>
      </c>
      <c r="BH45" s="131">
        <v>0</v>
      </c>
      <c r="BI45">
        <f t="shared" si="13"/>
        <v>94.365559071753864</v>
      </c>
      <c r="BJ45">
        <f t="shared" si="14"/>
        <v>0</v>
      </c>
      <c r="BK45">
        <f t="shared" si="15"/>
        <v>0</v>
      </c>
      <c r="BL45">
        <f t="shared" si="16"/>
        <v>0</v>
      </c>
      <c r="BM45">
        <f t="shared" si="17"/>
        <v>0</v>
      </c>
      <c r="BN45">
        <f t="shared" si="18"/>
        <v>0</v>
      </c>
      <c r="BO45">
        <f t="shared" si="19"/>
        <v>0</v>
      </c>
      <c r="BP45" s="131">
        <f t="shared" si="20"/>
        <v>0</v>
      </c>
      <c r="BQ45" s="188">
        <v>6.478711403225805E-2</v>
      </c>
      <c r="BR45" s="188">
        <v>6.6727494279261668E-2</v>
      </c>
      <c r="BS45" s="188">
        <v>0.54615590562956662</v>
      </c>
      <c r="BT45" s="188">
        <v>0.51218251446155805</v>
      </c>
      <c r="BU45" s="188">
        <v>0.69954875715597475</v>
      </c>
      <c r="BV45" s="188">
        <v>0.79253454650690613</v>
      </c>
      <c r="BW45" s="188">
        <v>0.15508245143704008</v>
      </c>
      <c r="BX45" s="188">
        <v>0.21124956196340966</v>
      </c>
      <c r="BY45" s="188">
        <v>0.55096995802238935</v>
      </c>
      <c r="BZ45" s="188">
        <v>0.55491897349579244</v>
      </c>
      <c r="CA45" s="188">
        <v>1</v>
      </c>
      <c r="CB45" s="188">
        <v>1</v>
      </c>
      <c r="CC45" s="188">
        <v>0.1551182752794551</v>
      </c>
      <c r="CD45" s="188">
        <v>0.2115137955841781</v>
      </c>
      <c r="CE45" s="188">
        <v>0.55103758990742768</v>
      </c>
      <c r="CF45" s="188">
        <v>0.5553705449315397</v>
      </c>
      <c r="CG45" s="188">
        <v>1</v>
      </c>
      <c r="CH45" s="191">
        <v>1</v>
      </c>
      <c r="CI45" s="192">
        <v>0</v>
      </c>
      <c r="CJ45">
        <v>0</v>
      </c>
      <c r="CK45" s="131">
        <v>0</v>
      </c>
      <c r="CL45" t="str">
        <f t="shared" si="21"/>
        <v>FALSE</v>
      </c>
      <c r="CM45">
        <v>0</v>
      </c>
    </row>
    <row r="46" spans="1:91" x14ac:dyDescent="0.25">
      <c r="A46" t="s">
        <v>2403</v>
      </c>
      <c r="B46" s="34">
        <v>0</v>
      </c>
      <c r="C46" s="185">
        <f t="shared" si="9"/>
        <v>0</v>
      </c>
      <c r="D46" s="120">
        <v>23974629</v>
      </c>
      <c r="E46">
        <v>28450919.999999955</v>
      </c>
      <c r="F46" s="131">
        <f t="shared" si="10"/>
        <v>0.18670950028048217</v>
      </c>
      <c r="G46" s="186">
        <v>0</v>
      </c>
      <c r="H46">
        <v>0</v>
      </c>
      <c r="I46" s="131">
        <f t="shared" si="11"/>
        <v>0</v>
      </c>
      <c r="J46" s="131">
        <v>3356.7603618570001</v>
      </c>
      <c r="K46">
        <v>1221.556641976</v>
      </c>
      <c r="L46" s="131">
        <v>1605.550768219</v>
      </c>
      <c r="M46">
        <v>5700</v>
      </c>
      <c r="N46">
        <v>0</v>
      </c>
      <c r="O46">
        <v>0</v>
      </c>
      <c r="P46">
        <v>0</v>
      </c>
      <c r="Q46">
        <v>0</v>
      </c>
      <c r="R46">
        <v>750</v>
      </c>
      <c r="S46" s="131">
        <v>0</v>
      </c>
      <c r="T46">
        <v>5714</v>
      </c>
      <c r="U46">
        <v>2455.1</v>
      </c>
      <c r="V46">
        <v>4522.7</v>
      </c>
      <c r="W46">
        <v>2616.6</v>
      </c>
      <c r="X46">
        <v>29.1</v>
      </c>
      <c r="Y46">
        <v>174.50000000000003</v>
      </c>
      <c r="Z46">
        <v>0</v>
      </c>
      <c r="AA46">
        <v>14.200000000000001</v>
      </c>
      <c r="AB46">
        <v>0</v>
      </c>
      <c r="AC46">
        <v>43.199999999999989</v>
      </c>
      <c r="AD46">
        <v>3752.7999999999984</v>
      </c>
      <c r="AE46">
        <v>0</v>
      </c>
      <c r="AF46">
        <v>0</v>
      </c>
      <c r="AG46">
        <v>0</v>
      </c>
      <c r="AH46">
        <v>0</v>
      </c>
      <c r="AI46" s="131">
        <v>0</v>
      </c>
      <c r="AJ46" s="187">
        <v>0.58441100000000001</v>
      </c>
      <c r="AK46" s="188">
        <v>0.58441100000000001</v>
      </c>
      <c r="AL46" s="188">
        <v>0.58441100000000001</v>
      </c>
      <c r="AM46" s="164">
        <v>0</v>
      </c>
      <c r="AN46" s="189">
        <v>0</v>
      </c>
      <c r="AO46" s="190">
        <v>0</v>
      </c>
      <c r="AP46">
        <v>1381</v>
      </c>
      <c r="AQ46" s="193">
        <v>7204002</v>
      </c>
      <c r="AR46" s="131">
        <f t="shared" si="12"/>
        <v>19.169900285979931</v>
      </c>
      <c r="AS46">
        <v>2088895000000</v>
      </c>
      <c r="AT46">
        <v>2368903634421</v>
      </c>
      <c r="AU46">
        <v>0</v>
      </c>
      <c r="AV46">
        <v>0</v>
      </c>
      <c r="AW46">
        <v>100543468533626</v>
      </c>
      <c r="AX46">
        <v>0</v>
      </c>
      <c r="AY46">
        <v>7273253000651.2305</v>
      </c>
      <c r="AZ46" s="131">
        <v>43308463224931.102</v>
      </c>
      <c r="BA46">
        <v>2213620117919.9702</v>
      </c>
      <c r="BB46">
        <v>8979169274913.2207</v>
      </c>
      <c r="BC46">
        <v>4584903968933.6699</v>
      </c>
      <c r="BD46">
        <v>25766413891183.5</v>
      </c>
      <c r="BE46">
        <v>104121934594761</v>
      </c>
      <c r="BF46">
        <v>3072574388920.1201</v>
      </c>
      <c r="BG46">
        <v>108595751846545</v>
      </c>
      <c r="BH46" s="131">
        <v>215316108480895</v>
      </c>
      <c r="BI46">
        <f t="shared" si="13"/>
        <v>94.365559071754006</v>
      </c>
      <c r="BJ46">
        <f t="shared" si="14"/>
        <v>26.382213787186835</v>
      </c>
      <c r="BK46">
        <f t="shared" si="15"/>
        <v>0</v>
      </c>
      <c r="BL46">
        <f t="shared" si="16"/>
        <v>0</v>
      </c>
      <c r="BM46">
        <f t="shared" si="17"/>
        <v>96.563196722129433</v>
      </c>
      <c r="BN46">
        <f t="shared" si="18"/>
        <v>0</v>
      </c>
      <c r="BO46">
        <f t="shared" si="19"/>
        <v>6.6975483635206583</v>
      </c>
      <c r="BP46" s="131">
        <f t="shared" si="20"/>
        <v>20.113898365748078</v>
      </c>
      <c r="BQ46" s="188">
        <v>8.6752437534522817E-2</v>
      </c>
      <c r="BR46" s="188">
        <v>0.10757546507169305</v>
      </c>
      <c r="BS46" s="188">
        <v>0.5423539284065616</v>
      </c>
      <c r="BT46" s="188">
        <v>0.51801219640531104</v>
      </c>
      <c r="BU46" s="188">
        <v>0.67890288396352827</v>
      </c>
      <c r="BV46" s="188">
        <v>0.78057165995965683</v>
      </c>
      <c r="BW46" s="188">
        <v>0.24666210307093628</v>
      </c>
      <c r="BX46" s="188">
        <v>0.33389756499197198</v>
      </c>
      <c r="BY46" s="188">
        <v>0.63534239756509792</v>
      </c>
      <c r="BZ46" s="188">
        <v>0.62878747854228767</v>
      </c>
      <c r="CA46" s="188">
        <v>1</v>
      </c>
      <c r="CB46" s="188">
        <v>1</v>
      </c>
      <c r="CC46" s="188">
        <v>0.24665953595115472</v>
      </c>
      <c r="CD46" s="188">
        <v>0.33381664863328292</v>
      </c>
      <c r="CE46" s="188">
        <v>0.63533919683296458</v>
      </c>
      <c r="CF46" s="188">
        <v>0.62870258440311488</v>
      </c>
      <c r="CG46" s="188">
        <v>1</v>
      </c>
      <c r="CH46" s="191">
        <v>1</v>
      </c>
      <c r="CI46" s="192">
        <v>0</v>
      </c>
      <c r="CJ46">
        <v>0</v>
      </c>
      <c r="CK46" s="131">
        <v>0</v>
      </c>
      <c r="CL46" t="str">
        <f t="shared" si="21"/>
        <v>FALSE</v>
      </c>
      <c r="CM46">
        <v>0</v>
      </c>
    </row>
    <row r="47" spans="1:91" x14ac:dyDescent="0.25">
      <c r="A47" t="s">
        <v>2404</v>
      </c>
      <c r="B47" s="34">
        <v>178690.99886666701</v>
      </c>
      <c r="C47" s="185">
        <f t="shared" si="9"/>
        <v>178.690998866667</v>
      </c>
      <c r="D47" s="120">
        <v>960994</v>
      </c>
      <c r="E47">
        <v>21903653.999999985</v>
      </c>
      <c r="F47" s="131">
        <f t="shared" si="10"/>
        <v>21.792706302016438</v>
      </c>
      <c r="G47" s="186">
        <v>2678091</v>
      </c>
      <c r="H47">
        <v>2550576</v>
      </c>
      <c r="I47" s="131">
        <f t="shared" si="11"/>
        <v>-4.7614140072163358E-2</v>
      </c>
      <c r="J47" s="131">
        <v>28321.320264359001</v>
      </c>
      <c r="K47">
        <v>10306.394603434999</v>
      </c>
      <c r="L47" s="131">
        <v>13546.191150289</v>
      </c>
      <c r="M47">
        <v>5900</v>
      </c>
      <c r="N47">
        <v>6350</v>
      </c>
      <c r="O47">
        <v>0</v>
      </c>
      <c r="P47">
        <v>0</v>
      </c>
      <c r="Q47">
        <v>0</v>
      </c>
      <c r="R47">
        <v>0</v>
      </c>
      <c r="S47" s="131">
        <v>0</v>
      </c>
      <c r="T47">
        <v>13381.6</v>
      </c>
      <c r="U47">
        <v>37286.80000000001</v>
      </c>
      <c r="V47">
        <v>4960</v>
      </c>
      <c r="W47">
        <v>668.69999999999982</v>
      </c>
      <c r="X47">
        <v>28041.500000000007</v>
      </c>
      <c r="Y47">
        <v>2444.9</v>
      </c>
      <c r="Z47">
        <v>0</v>
      </c>
      <c r="AA47">
        <v>214.09999999999991</v>
      </c>
      <c r="AB47">
        <v>0</v>
      </c>
      <c r="AC47">
        <v>23.299999999999997</v>
      </c>
      <c r="AD47">
        <v>25102.800000000025</v>
      </c>
      <c r="AE47">
        <v>5491</v>
      </c>
      <c r="AF47">
        <v>0</v>
      </c>
      <c r="AG47">
        <v>0</v>
      </c>
      <c r="AH47">
        <v>0</v>
      </c>
      <c r="AI47" s="131">
        <v>0</v>
      </c>
      <c r="AJ47" s="187">
        <v>0.153087</v>
      </c>
      <c r="AK47" s="188">
        <v>0.16755999999999999</v>
      </c>
      <c r="AL47" s="188">
        <v>0.16755999999999999</v>
      </c>
      <c r="AM47" s="164">
        <v>0</v>
      </c>
      <c r="AN47" s="189">
        <v>0</v>
      </c>
      <c r="AO47" s="190">
        <v>0</v>
      </c>
      <c r="AP47">
        <v>4946</v>
      </c>
      <c r="AQ47" s="193">
        <v>30976754</v>
      </c>
      <c r="AR47" s="131">
        <f t="shared" si="12"/>
        <v>15.966811758262342</v>
      </c>
      <c r="AS47">
        <v>1.059069765E+16</v>
      </c>
      <c r="AT47">
        <v>0</v>
      </c>
      <c r="AU47">
        <v>278864372682398</v>
      </c>
      <c r="AV47">
        <v>1114870145020960</v>
      </c>
      <c r="AW47">
        <v>3419152356115520</v>
      </c>
      <c r="AX47">
        <v>3828387267000000</v>
      </c>
      <c r="AY47">
        <v>3571204848669510</v>
      </c>
      <c r="AZ47" s="131">
        <v>2379473547037780</v>
      </c>
      <c r="BA47">
        <v>1.12230539978542E+16</v>
      </c>
      <c r="BB47">
        <v>33749575523814.102</v>
      </c>
      <c r="BC47">
        <v>225940901286230</v>
      </c>
      <c r="BD47">
        <v>1215329071651480</v>
      </c>
      <c r="BE47">
        <v>3630218808285510</v>
      </c>
      <c r="BF47">
        <v>8910158030862320</v>
      </c>
      <c r="BG47">
        <v>3879523296695900</v>
      </c>
      <c r="BH47" s="131">
        <v>2688233904523340</v>
      </c>
      <c r="BI47">
        <f t="shared" si="13"/>
        <v>94.365559071754419</v>
      </c>
      <c r="BJ47">
        <f t="shared" si="14"/>
        <v>0</v>
      </c>
      <c r="BK47">
        <f t="shared" si="15"/>
        <v>123.42359045878226</v>
      </c>
      <c r="BL47">
        <f t="shared" si="16"/>
        <v>91.734014352671664</v>
      </c>
      <c r="BM47">
        <f t="shared" si="17"/>
        <v>94.185847649506471</v>
      </c>
      <c r="BN47">
        <f t="shared" si="18"/>
        <v>42.966547324295782</v>
      </c>
      <c r="BO47">
        <f t="shared" si="19"/>
        <v>92.052671824680687</v>
      </c>
      <c r="BP47" s="131">
        <f t="shared" si="20"/>
        <v>88.514379014191206</v>
      </c>
      <c r="BQ47" s="188">
        <v>8.1188150270916165E-2</v>
      </c>
      <c r="BR47" s="188">
        <v>9.2424789386434392E-2</v>
      </c>
      <c r="BS47" s="188">
        <v>0.52612910676174696</v>
      </c>
      <c r="BT47" s="188">
        <v>0.49080316026101023</v>
      </c>
      <c r="BU47" s="188">
        <v>0.70121573574935014</v>
      </c>
      <c r="BV47" s="188">
        <v>0.79262209614140522</v>
      </c>
      <c r="BW47" s="188">
        <v>0.29969265119679606</v>
      </c>
      <c r="BX47" s="188">
        <v>0.48424970403824252</v>
      </c>
      <c r="BY47" s="188">
        <v>0.50835928579056078</v>
      </c>
      <c r="BZ47" s="188">
        <v>0.52174904566064595</v>
      </c>
      <c r="CA47" s="188">
        <v>1</v>
      </c>
      <c r="CB47" s="188">
        <v>1</v>
      </c>
      <c r="CC47" s="188">
        <v>0.29951651490960618</v>
      </c>
      <c r="CD47" s="188">
        <v>0.4822302350572808</v>
      </c>
      <c r="CE47" s="188">
        <v>0.50814949871812942</v>
      </c>
      <c r="CF47" s="188">
        <v>0.51963432265382026</v>
      </c>
      <c r="CG47" s="188">
        <v>1</v>
      </c>
      <c r="CH47" s="191">
        <v>1</v>
      </c>
      <c r="CI47" s="192">
        <v>0</v>
      </c>
      <c r="CJ47">
        <v>0</v>
      </c>
      <c r="CK47" s="131">
        <v>0</v>
      </c>
      <c r="CL47" t="str">
        <f t="shared" si="21"/>
        <v>FALSE</v>
      </c>
      <c r="CM47">
        <v>0</v>
      </c>
    </row>
    <row r="48" spans="1:91" x14ac:dyDescent="0.25">
      <c r="A48" t="s">
        <v>2405</v>
      </c>
      <c r="B48" s="34">
        <v>156641.1611</v>
      </c>
      <c r="C48" s="185">
        <f t="shared" si="9"/>
        <v>156.64116110000001</v>
      </c>
      <c r="D48" s="120">
        <v>12346</v>
      </c>
      <c r="E48">
        <v>0</v>
      </c>
      <c r="F48" s="131">
        <f t="shared" si="10"/>
        <v>-1</v>
      </c>
      <c r="G48" s="186">
        <v>16219109</v>
      </c>
      <c r="H48">
        <v>7515602</v>
      </c>
      <c r="I48" s="131">
        <f t="shared" si="11"/>
        <v>-0.53662053815656585</v>
      </c>
      <c r="J48" s="131">
        <v>1398.481468491</v>
      </c>
      <c r="K48">
        <v>508.92054908900002</v>
      </c>
      <c r="L48" s="131">
        <v>668.89880540499996</v>
      </c>
      <c r="M48">
        <v>4500</v>
      </c>
      <c r="N48">
        <v>200</v>
      </c>
      <c r="O48">
        <v>0</v>
      </c>
      <c r="P48">
        <v>0</v>
      </c>
      <c r="Q48">
        <v>0</v>
      </c>
      <c r="R48">
        <v>100</v>
      </c>
      <c r="S48" s="131">
        <v>0</v>
      </c>
      <c r="T48">
        <v>4581</v>
      </c>
      <c r="U48">
        <v>1830</v>
      </c>
      <c r="V48">
        <v>0</v>
      </c>
      <c r="W48">
        <v>259.60000000000002</v>
      </c>
      <c r="X48">
        <v>388.2</v>
      </c>
      <c r="Y48">
        <v>916.69999999999993</v>
      </c>
      <c r="Z48">
        <v>0</v>
      </c>
      <c r="AA48">
        <v>10.6</v>
      </c>
      <c r="AB48">
        <v>70.7</v>
      </c>
      <c r="AC48">
        <v>27.800000000000004</v>
      </c>
      <c r="AD48">
        <v>780.49999999999955</v>
      </c>
      <c r="AE48">
        <v>0</v>
      </c>
      <c r="AF48">
        <v>0</v>
      </c>
      <c r="AG48">
        <v>0</v>
      </c>
      <c r="AH48">
        <v>0</v>
      </c>
      <c r="AI48" s="131">
        <v>0</v>
      </c>
      <c r="AJ48" s="187">
        <v>1.1594999999999999E-2</v>
      </c>
      <c r="AK48" s="188">
        <v>1.1594999999999999E-2</v>
      </c>
      <c r="AL48" s="188">
        <v>1.1594999999999999E-2</v>
      </c>
      <c r="AM48" s="164">
        <v>0</v>
      </c>
      <c r="AN48" s="189">
        <v>0</v>
      </c>
      <c r="AO48" s="190">
        <v>0</v>
      </c>
      <c r="AP48">
        <v>1758</v>
      </c>
      <c r="AQ48" s="193">
        <v>3454232</v>
      </c>
      <c r="AR48" s="131">
        <f t="shared" si="12"/>
        <v>50.894091653368974</v>
      </c>
      <c r="AS48">
        <v>210978395000000</v>
      </c>
      <c r="AT48">
        <v>40371853541247</v>
      </c>
      <c r="AU48">
        <v>0</v>
      </c>
      <c r="AV48">
        <v>0</v>
      </c>
      <c r="AW48">
        <v>276109375446933</v>
      </c>
      <c r="AX48">
        <v>0</v>
      </c>
      <c r="AY48">
        <v>35474174392056.102</v>
      </c>
      <c r="AZ48" s="131">
        <v>4847446684061.8701</v>
      </c>
      <c r="BA48">
        <v>223575631909917</v>
      </c>
      <c r="BB48">
        <v>296722508117405</v>
      </c>
      <c r="BC48">
        <v>8621598547021.4199</v>
      </c>
      <c r="BD48">
        <v>21019987417790</v>
      </c>
      <c r="BE48">
        <v>288433954951165</v>
      </c>
      <c r="BF48">
        <v>288157147241862</v>
      </c>
      <c r="BG48">
        <v>136769979039998</v>
      </c>
      <c r="BH48" s="131">
        <v>174448256971201</v>
      </c>
      <c r="BI48">
        <f t="shared" si="13"/>
        <v>94.365559071753992</v>
      </c>
      <c r="BJ48">
        <f t="shared" si="14"/>
        <v>13.605928919040061</v>
      </c>
      <c r="BK48">
        <f t="shared" si="15"/>
        <v>0</v>
      </c>
      <c r="BL48">
        <f t="shared" si="16"/>
        <v>0</v>
      </c>
      <c r="BM48">
        <f t="shared" si="17"/>
        <v>95.727070515564407</v>
      </c>
      <c r="BN48">
        <f t="shared" si="18"/>
        <v>0</v>
      </c>
      <c r="BO48">
        <f t="shared" si="19"/>
        <v>25.937105965104944</v>
      </c>
      <c r="BP48" s="131">
        <f t="shared" si="20"/>
        <v>2.7787303629305491</v>
      </c>
      <c r="BQ48" s="188">
        <v>3.6053125455752941E-2</v>
      </c>
      <c r="BR48" s="188">
        <v>3.932244624074091E-2</v>
      </c>
      <c r="BS48" s="188">
        <v>0.35608271804476072</v>
      </c>
      <c r="BT48" s="188">
        <v>0.33099359654600491</v>
      </c>
      <c r="BU48" s="188">
        <v>0.62512897613655971</v>
      </c>
      <c r="BV48" s="188">
        <v>0.73013949958939084</v>
      </c>
      <c r="BW48" s="188">
        <v>9.8539556482365731E-2</v>
      </c>
      <c r="BX48" s="188">
        <v>0.13537149835103141</v>
      </c>
      <c r="BY48" s="188">
        <v>0.35146551667082299</v>
      </c>
      <c r="BZ48" s="188">
        <v>0.34966782500167537</v>
      </c>
      <c r="CA48" s="188">
        <v>1</v>
      </c>
      <c r="CB48" s="188">
        <v>1</v>
      </c>
      <c r="CC48" s="188">
        <v>9.8133189377164476E-2</v>
      </c>
      <c r="CD48" s="188">
        <v>0.13431277158278634</v>
      </c>
      <c r="CE48" s="188">
        <v>0.35042156629164617</v>
      </c>
      <c r="CF48" s="188">
        <v>0.34764096384056153</v>
      </c>
      <c r="CG48" s="188">
        <v>1</v>
      </c>
      <c r="CH48" s="191">
        <v>1</v>
      </c>
      <c r="CI48" s="192">
        <v>0</v>
      </c>
      <c r="CJ48">
        <v>0</v>
      </c>
      <c r="CK48" s="131">
        <v>0</v>
      </c>
      <c r="CL48" t="str">
        <f t="shared" si="21"/>
        <v>FALSE</v>
      </c>
      <c r="CM48">
        <v>0</v>
      </c>
    </row>
    <row r="49" spans="1:91" x14ac:dyDescent="0.25">
      <c r="A49" t="s">
        <v>2406</v>
      </c>
      <c r="B49" s="34">
        <v>70816.432199999996</v>
      </c>
      <c r="C49" s="185">
        <f t="shared" si="9"/>
        <v>70.816432199999994</v>
      </c>
      <c r="D49" s="120">
        <v>48576229</v>
      </c>
      <c r="E49">
        <v>41103596.99999994</v>
      </c>
      <c r="F49" s="131">
        <f t="shared" si="10"/>
        <v>-0.15383310219490398</v>
      </c>
      <c r="G49" s="186">
        <v>0</v>
      </c>
      <c r="H49">
        <v>0</v>
      </c>
      <c r="I49" s="131">
        <f t="shared" si="11"/>
        <v>0</v>
      </c>
      <c r="J49" s="131">
        <v>7698.1007140660004</v>
      </c>
      <c r="K49">
        <v>2801.4111953669999</v>
      </c>
      <c r="L49" s="131">
        <v>3682.029749797</v>
      </c>
      <c r="M49">
        <v>450</v>
      </c>
      <c r="N49">
        <v>800</v>
      </c>
      <c r="O49">
        <v>0</v>
      </c>
      <c r="P49">
        <v>156</v>
      </c>
      <c r="Q49">
        <v>0</v>
      </c>
      <c r="R49">
        <v>0</v>
      </c>
      <c r="S49" s="131">
        <v>0</v>
      </c>
      <c r="T49">
        <v>2835.9</v>
      </c>
      <c r="U49">
        <v>8867.9999999999964</v>
      </c>
      <c r="V49">
        <v>3568</v>
      </c>
      <c r="W49">
        <v>863.49999999999932</v>
      </c>
      <c r="X49">
        <v>0</v>
      </c>
      <c r="Y49">
        <v>554.79999999999995</v>
      </c>
      <c r="Z49">
        <v>0</v>
      </c>
      <c r="AA49">
        <v>329.70000000000357</v>
      </c>
      <c r="AB49">
        <v>0</v>
      </c>
      <c r="AC49">
        <v>2336.0000000000041</v>
      </c>
      <c r="AD49">
        <v>4707.3</v>
      </c>
      <c r="AE49">
        <v>0</v>
      </c>
      <c r="AF49">
        <v>0</v>
      </c>
      <c r="AG49">
        <v>0</v>
      </c>
      <c r="AH49">
        <v>0</v>
      </c>
      <c r="AI49" s="131">
        <v>98</v>
      </c>
      <c r="AJ49" s="187">
        <v>3.8679999999999999E-2</v>
      </c>
      <c r="AK49" s="188">
        <v>0.24865599999999999</v>
      </c>
      <c r="AL49" s="188">
        <v>0.82885500000000001</v>
      </c>
      <c r="AM49" s="164">
        <v>1</v>
      </c>
      <c r="AN49" s="189">
        <v>0</v>
      </c>
      <c r="AO49" s="190">
        <v>0</v>
      </c>
      <c r="AP49">
        <v>2507</v>
      </c>
      <c r="AQ49" s="193">
        <v>8752297</v>
      </c>
      <c r="AR49" s="131">
        <f t="shared" si="12"/>
        <v>28.643909136081646</v>
      </c>
      <c r="AS49">
        <v>0</v>
      </c>
      <c r="AT49">
        <v>54338050077810</v>
      </c>
      <c r="AU49">
        <v>0</v>
      </c>
      <c r="AV49">
        <v>0</v>
      </c>
      <c r="AW49">
        <v>0</v>
      </c>
      <c r="AX49">
        <v>0</v>
      </c>
      <c r="AY49">
        <v>0</v>
      </c>
      <c r="AZ49" s="131">
        <v>0</v>
      </c>
      <c r="BA49">
        <v>0</v>
      </c>
      <c r="BB49">
        <v>253303975395861</v>
      </c>
      <c r="BC49">
        <v>0</v>
      </c>
      <c r="BD49">
        <v>0</v>
      </c>
      <c r="BE49">
        <v>0</v>
      </c>
      <c r="BF49">
        <v>116827058605324</v>
      </c>
      <c r="BG49">
        <v>0</v>
      </c>
      <c r="BH49" s="131">
        <v>0</v>
      </c>
      <c r="BI49">
        <f t="shared" si="13"/>
        <v>0</v>
      </c>
      <c r="BJ49">
        <f t="shared" si="14"/>
        <v>21.451716260232796</v>
      </c>
      <c r="BK49">
        <f t="shared" si="15"/>
        <v>0</v>
      </c>
      <c r="BL49">
        <f t="shared" si="16"/>
        <v>0</v>
      </c>
      <c r="BM49">
        <f t="shared" si="17"/>
        <v>0</v>
      </c>
      <c r="BN49">
        <f t="shared" si="18"/>
        <v>0</v>
      </c>
      <c r="BO49">
        <f t="shared" si="19"/>
        <v>0</v>
      </c>
      <c r="BP49" s="131">
        <f t="shared" si="20"/>
        <v>0</v>
      </c>
      <c r="BQ49" s="188">
        <v>0.10010897846640796</v>
      </c>
      <c r="BR49" s="188">
        <v>0.10926457345873597</v>
      </c>
      <c r="BS49" s="188">
        <v>0.62263290645827418</v>
      </c>
      <c r="BT49" s="188">
        <v>0.58855776366807144</v>
      </c>
      <c r="BU49" s="188">
        <v>0.74806188996981704</v>
      </c>
      <c r="BV49" s="188">
        <v>0.83007850771476022</v>
      </c>
      <c r="BW49" s="188">
        <v>0.25059406454051814</v>
      </c>
      <c r="BX49" s="188">
        <v>0.33471905989788958</v>
      </c>
      <c r="BY49" s="188">
        <v>0.65496235208225551</v>
      </c>
      <c r="BZ49" s="188">
        <v>0.65843517199056711</v>
      </c>
      <c r="CA49" s="188">
        <v>1</v>
      </c>
      <c r="CB49" s="188">
        <v>1</v>
      </c>
      <c r="CC49" s="188">
        <v>0.25060360047593983</v>
      </c>
      <c r="CD49" s="188">
        <v>0.33489677817072466</v>
      </c>
      <c r="CE49" s="188">
        <v>0.65497382699249107</v>
      </c>
      <c r="CF49" s="188">
        <v>0.658594448567556</v>
      </c>
      <c r="CG49" s="188">
        <v>1</v>
      </c>
      <c r="CH49" s="191">
        <v>1</v>
      </c>
      <c r="CI49" s="192">
        <v>1</v>
      </c>
      <c r="CJ49">
        <v>0</v>
      </c>
      <c r="CK49" s="131">
        <v>0</v>
      </c>
      <c r="CL49" t="str">
        <f t="shared" si="21"/>
        <v>FALSE</v>
      </c>
      <c r="CM49">
        <v>0</v>
      </c>
    </row>
    <row r="50" spans="1:91" x14ac:dyDescent="0.25">
      <c r="A50" t="s">
        <v>2408</v>
      </c>
      <c r="B50" s="34">
        <v>10933.231883332999</v>
      </c>
      <c r="C50" s="185">
        <f t="shared" si="9"/>
        <v>10.933231883332999</v>
      </c>
      <c r="D50" s="120">
        <v>2534008</v>
      </c>
      <c r="E50">
        <v>13906189.999999989</v>
      </c>
      <c r="F50" s="131">
        <f t="shared" si="10"/>
        <v>4.4878240321261771</v>
      </c>
      <c r="G50" s="186">
        <v>3172326</v>
      </c>
      <c r="H50">
        <v>10304519</v>
      </c>
      <c r="I50" s="131">
        <f t="shared" si="11"/>
        <v>2.2482534897107045</v>
      </c>
      <c r="J50" s="131">
        <v>144.23092303799999</v>
      </c>
      <c r="K50">
        <v>52.486988353000001</v>
      </c>
      <c r="L50" s="131">
        <v>68.986178434999999</v>
      </c>
      <c r="M50">
        <v>0</v>
      </c>
      <c r="N50">
        <v>0</v>
      </c>
      <c r="O50">
        <v>0</v>
      </c>
      <c r="P50">
        <v>6</v>
      </c>
      <c r="Q50">
        <v>0</v>
      </c>
      <c r="R50">
        <v>0</v>
      </c>
      <c r="S50" s="131">
        <v>0</v>
      </c>
      <c r="T50">
        <v>0</v>
      </c>
      <c r="U50">
        <v>0</v>
      </c>
      <c r="V50">
        <v>0</v>
      </c>
      <c r="W50">
        <v>331.19999999999976</v>
      </c>
      <c r="X50">
        <v>150.19999999999999</v>
      </c>
      <c r="Y50">
        <v>121.50000000000001</v>
      </c>
      <c r="Z50">
        <v>0</v>
      </c>
      <c r="AA50">
        <v>81.099999999999994</v>
      </c>
      <c r="AB50">
        <v>0</v>
      </c>
      <c r="AC50">
        <v>110.6</v>
      </c>
      <c r="AD50">
        <v>0</v>
      </c>
      <c r="AE50">
        <v>0</v>
      </c>
      <c r="AF50">
        <v>0</v>
      </c>
      <c r="AG50">
        <v>0</v>
      </c>
      <c r="AH50">
        <v>0</v>
      </c>
      <c r="AI50" s="131">
        <v>0</v>
      </c>
      <c r="AJ50" s="187">
        <v>0.60333300000000001</v>
      </c>
      <c r="AK50" s="188">
        <v>0.723333</v>
      </c>
      <c r="AL50" s="188">
        <v>0.75</v>
      </c>
      <c r="AM50" s="164">
        <v>0</v>
      </c>
      <c r="AN50" s="189">
        <v>4000</v>
      </c>
      <c r="AO50" s="190">
        <v>0</v>
      </c>
      <c r="AP50">
        <v>831</v>
      </c>
      <c r="AQ50" s="193">
        <v>647818</v>
      </c>
      <c r="AR50" s="131">
        <f t="shared" si="12"/>
        <v>128.27676909255376</v>
      </c>
      <c r="AS50">
        <v>0</v>
      </c>
      <c r="AT50">
        <v>0</v>
      </c>
      <c r="AU50">
        <v>0</v>
      </c>
      <c r="AV50">
        <v>0</v>
      </c>
      <c r="AW50">
        <v>0</v>
      </c>
      <c r="AX50">
        <v>0</v>
      </c>
      <c r="AY50">
        <v>0</v>
      </c>
      <c r="AZ50" s="131">
        <v>0</v>
      </c>
      <c r="BA50">
        <v>0</v>
      </c>
      <c r="BB50">
        <v>0</v>
      </c>
      <c r="BC50">
        <v>0</v>
      </c>
      <c r="BD50">
        <v>0</v>
      </c>
      <c r="BE50">
        <v>0</v>
      </c>
      <c r="BF50">
        <v>0</v>
      </c>
      <c r="BG50">
        <v>0</v>
      </c>
      <c r="BH50" s="131">
        <v>0</v>
      </c>
      <c r="BI50">
        <f t="shared" si="13"/>
        <v>0</v>
      </c>
      <c r="BJ50">
        <f t="shared" si="14"/>
        <v>0</v>
      </c>
      <c r="BK50">
        <f t="shared" si="15"/>
        <v>0</v>
      </c>
      <c r="BL50">
        <f t="shared" si="16"/>
        <v>0</v>
      </c>
      <c r="BM50">
        <f t="shared" si="17"/>
        <v>0</v>
      </c>
      <c r="BN50">
        <f t="shared" si="18"/>
        <v>0</v>
      </c>
      <c r="BO50">
        <f t="shared" si="19"/>
        <v>0</v>
      </c>
      <c r="BP50" s="131">
        <f t="shared" si="20"/>
        <v>0</v>
      </c>
      <c r="BQ50" s="188">
        <v>1.3126166752080779E-2</v>
      </c>
      <c r="BR50" s="188">
        <v>1.2647138849830142E-2</v>
      </c>
      <c r="BS50" s="188">
        <v>0.51474070215365153</v>
      </c>
      <c r="BT50" s="188">
        <v>0.47658293795463424</v>
      </c>
      <c r="BU50" s="188">
        <v>0.55815629295296665</v>
      </c>
      <c r="BV50" s="188">
        <v>0.67754861781409281</v>
      </c>
      <c r="BW50" s="188">
        <v>4.0277296818295845E-2</v>
      </c>
      <c r="BX50" s="188">
        <v>6.895499472397057E-2</v>
      </c>
      <c r="BY50" s="188">
        <v>0.51750565185660702</v>
      </c>
      <c r="BZ50" s="188">
        <v>0.53208337933317129</v>
      </c>
      <c r="CA50" s="188">
        <v>1</v>
      </c>
      <c r="CB50" s="188">
        <v>1</v>
      </c>
      <c r="CC50" s="188">
        <v>3.9931550000050636E-2</v>
      </c>
      <c r="CD50" s="188">
        <v>6.809706709104113E-2</v>
      </c>
      <c r="CE50" s="188">
        <v>0.51526271419848713</v>
      </c>
      <c r="CF50" s="188">
        <v>0.52712903976496528</v>
      </c>
      <c r="CG50" s="188">
        <v>1</v>
      </c>
      <c r="CH50" s="191">
        <v>1</v>
      </c>
      <c r="CI50" s="192">
        <v>1</v>
      </c>
      <c r="CJ50">
        <v>1</v>
      </c>
      <c r="CK50" s="131">
        <v>1</v>
      </c>
      <c r="CL50" t="str">
        <f t="shared" si="21"/>
        <v>TRUE</v>
      </c>
      <c r="CM50">
        <v>12.28</v>
      </c>
    </row>
    <row r="51" spans="1:91" x14ac:dyDescent="0.25">
      <c r="A51" t="s">
        <v>2412</v>
      </c>
      <c r="B51" s="34">
        <v>115358.507766667</v>
      </c>
      <c r="C51" s="185">
        <f t="shared" si="9"/>
        <v>115.358507766667</v>
      </c>
      <c r="D51" s="120">
        <v>2973166</v>
      </c>
      <c r="E51">
        <v>6695723.9999999944</v>
      </c>
      <c r="F51" s="131">
        <f t="shared" si="10"/>
        <v>1.2520518531424059</v>
      </c>
      <c r="G51" s="186">
        <v>19114796</v>
      </c>
      <c r="H51">
        <v>22381079</v>
      </c>
      <c r="I51" s="131">
        <f t="shared" si="11"/>
        <v>0.17087720946642593</v>
      </c>
      <c r="J51" s="131">
        <v>4370.5684002469998</v>
      </c>
      <c r="K51">
        <v>1590.490914752</v>
      </c>
      <c r="L51" s="131">
        <v>2090.4588639409999</v>
      </c>
      <c r="M51">
        <v>650</v>
      </c>
      <c r="N51">
        <v>0</v>
      </c>
      <c r="O51">
        <v>0</v>
      </c>
      <c r="P51">
        <v>0</v>
      </c>
      <c r="Q51">
        <v>0</v>
      </c>
      <c r="R51">
        <v>0</v>
      </c>
      <c r="S51" s="131">
        <v>0</v>
      </c>
      <c r="T51">
        <v>1340</v>
      </c>
      <c r="U51">
        <v>2635.5999999999995</v>
      </c>
      <c r="V51">
        <v>1163</v>
      </c>
      <c r="W51">
        <v>21225.100000000009</v>
      </c>
      <c r="X51">
        <v>3073.1000000000004</v>
      </c>
      <c r="Y51">
        <v>19.7</v>
      </c>
      <c r="Z51">
        <v>0</v>
      </c>
      <c r="AA51">
        <v>96.399999999999949</v>
      </c>
      <c r="AB51">
        <v>0</v>
      </c>
      <c r="AC51">
        <v>2.5</v>
      </c>
      <c r="AD51">
        <v>623.80000000000018</v>
      </c>
      <c r="AE51">
        <v>0</v>
      </c>
      <c r="AF51">
        <v>0</v>
      </c>
      <c r="AG51">
        <v>0</v>
      </c>
      <c r="AH51">
        <v>0</v>
      </c>
      <c r="AI51" s="131">
        <v>22.7</v>
      </c>
      <c r="AJ51" s="187">
        <v>0.15436800000000001</v>
      </c>
      <c r="AK51" s="188">
        <v>0.41108800000000001</v>
      </c>
      <c r="AL51" s="188">
        <v>0.83895500000000001</v>
      </c>
      <c r="AM51" s="164">
        <v>1</v>
      </c>
      <c r="AN51" s="189">
        <v>0</v>
      </c>
      <c r="AO51" s="190">
        <v>0</v>
      </c>
      <c r="AP51">
        <v>3765</v>
      </c>
      <c r="AQ51" s="193">
        <v>7841283</v>
      </c>
      <c r="AR51" s="131">
        <f t="shared" si="12"/>
        <v>48.015101610284951</v>
      </c>
      <c r="AS51">
        <v>0</v>
      </c>
      <c r="AT51">
        <v>0</v>
      </c>
      <c r="AU51">
        <v>55630164599038.898</v>
      </c>
      <c r="AV51">
        <v>227533911882684</v>
      </c>
      <c r="AW51">
        <v>74013391659669.203</v>
      </c>
      <c r="AX51">
        <v>0</v>
      </c>
      <c r="AY51">
        <v>183226066568351</v>
      </c>
      <c r="AZ51" s="131">
        <v>492491243634445</v>
      </c>
      <c r="BA51">
        <v>0</v>
      </c>
      <c r="BB51">
        <v>0</v>
      </c>
      <c r="BC51">
        <v>61051672824850</v>
      </c>
      <c r="BD51">
        <v>221057462030414</v>
      </c>
      <c r="BE51">
        <v>49852679322488.602</v>
      </c>
      <c r="BF51">
        <v>0</v>
      </c>
      <c r="BG51">
        <v>289525798876945</v>
      </c>
      <c r="BH51" s="131">
        <v>684041593777750</v>
      </c>
      <c r="BI51">
        <f t="shared" si="13"/>
        <v>0</v>
      </c>
      <c r="BJ51">
        <f t="shared" si="14"/>
        <v>0</v>
      </c>
      <c r="BK51">
        <f t="shared" si="15"/>
        <v>91.119803971031615</v>
      </c>
      <c r="BL51">
        <f t="shared" si="16"/>
        <v>102.9297585310099</v>
      </c>
      <c r="BM51">
        <f t="shared" si="17"/>
        <v>148.4642203097832</v>
      </c>
      <c r="BN51">
        <f t="shared" si="18"/>
        <v>0</v>
      </c>
      <c r="BO51">
        <f t="shared" si="19"/>
        <v>63.284884206891078</v>
      </c>
      <c r="BP51" s="131">
        <f t="shared" si="20"/>
        <v>71.997265680083615</v>
      </c>
      <c r="BQ51" s="188">
        <v>0.13262640810351203</v>
      </c>
      <c r="BR51" s="188">
        <v>0.13423308288783389</v>
      </c>
      <c r="BS51" s="188">
        <v>0.46879813432945577</v>
      </c>
      <c r="BT51" s="188">
        <v>0.43961954024659716</v>
      </c>
      <c r="BU51" s="188">
        <v>0.64101251927680114</v>
      </c>
      <c r="BV51" s="188">
        <v>0.74313501395884418</v>
      </c>
      <c r="BW51" s="188">
        <v>0.18870490158066253</v>
      </c>
      <c r="BX51" s="188">
        <v>0.25892752883864706</v>
      </c>
      <c r="BY51" s="188">
        <v>0.51995268507463055</v>
      </c>
      <c r="BZ51" s="188">
        <v>0.52231133250289308</v>
      </c>
      <c r="CA51" s="188">
        <v>1</v>
      </c>
      <c r="CB51" s="188">
        <v>1</v>
      </c>
      <c r="CC51" s="188">
        <v>0.18866170496009987</v>
      </c>
      <c r="CD51" s="188">
        <v>0.25825488266663382</v>
      </c>
      <c r="CE51" s="188">
        <v>0.51988225207234706</v>
      </c>
      <c r="CF51" s="188">
        <v>0.52135530747092429</v>
      </c>
      <c r="CG51" s="188">
        <v>1</v>
      </c>
      <c r="CH51" s="191">
        <v>1</v>
      </c>
      <c r="CI51" s="192">
        <v>1</v>
      </c>
      <c r="CJ51">
        <v>1</v>
      </c>
      <c r="CK51" s="131">
        <v>1</v>
      </c>
      <c r="CL51" t="str">
        <f t="shared" si="21"/>
        <v>TRUE</v>
      </c>
      <c r="CM51">
        <v>50</v>
      </c>
    </row>
    <row r="52" spans="1:91" x14ac:dyDescent="0.25">
      <c r="A52" t="s">
        <v>2416</v>
      </c>
      <c r="B52" s="34">
        <v>72332.651733332998</v>
      </c>
      <c r="C52" s="185">
        <f t="shared" si="9"/>
        <v>72.332651733332995</v>
      </c>
      <c r="D52" s="120">
        <v>14492190</v>
      </c>
      <c r="E52">
        <v>10552037.999999976</v>
      </c>
      <c r="F52" s="131">
        <f t="shared" si="10"/>
        <v>-0.27188106145448165</v>
      </c>
      <c r="G52" s="186">
        <v>30</v>
      </c>
      <c r="H52">
        <v>0</v>
      </c>
      <c r="I52" s="131">
        <f t="shared" si="11"/>
        <v>-1</v>
      </c>
      <c r="J52" s="131">
        <v>5813.4101620410001</v>
      </c>
      <c r="K52">
        <v>2115.5545914650002</v>
      </c>
      <c r="L52" s="131">
        <v>2780.5753600110002</v>
      </c>
      <c r="M52">
        <v>2650</v>
      </c>
      <c r="N52">
        <v>50</v>
      </c>
      <c r="O52">
        <v>0</v>
      </c>
      <c r="P52">
        <v>0</v>
      </c>
      <c r="Q52">
        <v>0</v>
      </c>
      <c r="R52">
        <v>500</v>
      </c>
      <c r="S52" s="131">
        <v>0</v>
      </c>
      <c r="T52">
        <v>5487.2000000000007</v>
      </c>
      <c r="U52">
        <v>2726.5</v>
      </c>
      <c r="V52">
        <v>1201.0999999999999</v>
      </c>
      <c r="W52">
        <v>385.50000000000023</v>
      </c>
      <c r="X52">
        <v>306.8</v>
      </c>
      <c r="Y52">
        <v>37.4</v>
      </c>
      <c r="Z52">
        <v>0</v>
      </c>
      <c r="AA52">
        <v>201.8000000000001</v>
      </c>
      <c r="AB52">
        <v>0</v>
      </c>
      <c r="AC52">
        <v>588.39999999999952</v>
      </c>
      <c r="AD52">
        <v>3830.3000000000006</v>
      </c>
      <c r="AE52">
        <v>0</v>
      </c>
      <c r="AF52">
        <v>0</v>
      </c>
      <c r="AG52">
        <v>0</v>
      </c>
      <c r="AH52">
        <v>0</v>
      </c>
      <c r="AI52" s="131">
        <v>0</v>
      </c>
      <c r="AJ52" s="187">
        <v>0.28848400000000002</v>
      </c>
      <c r="AK52" s="188">
        <v>0.28848400000000002</v>
      </c>
      <c r="AL52" s="188">
        <v>0.28848400000000002</v>
      </c>
      <c r="AM52" s="164">
        <v>0</v>
      </c>
      <c r="AN52" s="189">
        <v>0</v>
      </c>
      <c r="AO52" s="190">
        <v>0</v>
      </c>
      <c r="AP52">
        <v>881</v>
      </c>
      <c r="AQ52" s="193">
        <v>5931367</v>
      </c>
      <c r="AR52" s="131">
        <f t="shared" si="12"/>
        <v>14.853237036251508</v>
      </c>
      <c r="AS52">
        <v>0</v>
      </c>
      <c r="AT52">
        <v>0</v>
      </c>
      <c r="AU52">
        <v>0</v>
      </c>
      <c r="AV52">
        <v>0</v>
      </c>
      <c r="AW52">
        <v>22363816630709.699</v>
      </c>
      <c r="AX52">
        <v>0</v>
      </c>
      <c r="AY52">
        <v>0</v>
      </c>
      <c r="AZ52" s="131">
        <v>0</v>
      </c>
      <c r="BA52">
        <v>0</v>
      </c>
      <c r="BB52">
        <v>0</v>
      </c>
      <c r="BC52">
        <v>1239163234846.9299</v>
      </c>
      <c r="BD52">
        <v>6963895646265.8203</v>
      </c>
      <c r="BE52">
        <v>28141063403989.5</v>
      </c>
      <c r="BF52">
        <v>0</v>
      </c>
      <c r="BG52">
        <v>29350203201769</v>
      </c>
      <c r="BH52" s="131">
        <v>58193542832674.297</v>
      </c>
      <c r="BI52">
        <f t="shared" si="13"/>
        <v>0</v>
      </c>
      <c r="BJ52">
        <f t="shared" si="14"/>
        <v>0</v>
      </c>
      <c r="BK52">
        <f t="shared" si="15"/>
        <v>0</v>
      </c>
      <c r="BL52">
        <f t="shared" si="16"/>
        <v>0</v>
      </c>
      <c r="BM52">
        <f t="shared" si="17"/>
        <v>79.470403479987993</v>
      </c>
      <c r="BN52">
        <f t="shared" si="18"/>
        <v>0</v>
      </c>
      <c r="BO52">
        <f t="shared" si="19"/>
        <v>0</v>
      </c>
      <c r="BP52" s="131">
        <f t="shared" si="20"/>
        <v>0</v>
      </c>
      <c r="BQ52" s="188">
        <v>3.0493947029059262E-2</v>
      </c>
      <c r="BR52" s="188">
        <v>3.3934882716167555E-2</v>
      </c>
      <c r="BS52" s="188">
        <v>0.3807163958351355</v>
      </c>
      <c r="BT52" s="188">
        <v>0.35141735043656813</v>
      </c>
      <c r="BU52" s="188">
        <v>0.64446256513695799</v>
      </c>
      <c r="BV52" s="188">
        <v>0.75149106566271739</v>
      </c>
      <c r="BW52" s="188">
        <v>8.1710852128977968E-2</v>
      </c>
      <c r="BX52" s="188">
        <v>0.11450173988035413</v>
      </c>
      <c r="BY52" s="188">
        <v>0.39009189452153081</v>
      </c>
      <c r="BZ52" s="188">
        <v>0.39103822735996491</v>
      </c>
      <c r="CA52" s="188">
        <v>1</v>
      </c>
      <c r="CB52" s="188">
        <v>1</v>
      </c>
      <c r="CC52" s="188">
        <v>8.1679916379361742E-2</v>
      </c>
      <c r="CD52" s="188">
        <v>0.11366832546213619</v>
      </c>
      <c r="CE52" s="188">
        <v>0.38999379023028408</v>
      </c>
      <c r="CF52" s="188">
        <v>0.38880232486002592</v>
      </c>
      <c r="CG52" s="188">
        <v>1</v>
      </c>
      <c r="CH52" s="191">
        <v>1</v>
      </c>
      <c r="CI52" s="192">
        <v>0</v>
      </c>
      <c r="CJ52">
        <v>0</v>
      </c>
      <c r="CK52" s="131">
        <v>0</v>
      </c>
      <c r="CL52" t="str">
        <f t="shared" si="21"/>
        <v>FALSE</v>
      </c>
      <c r="CM52">
        <v>0</v>
      </c>
    </row>
    <row r="53" spans="1:91" x14ac:dyDescent="0.25">
      <c r="A53" t="s">
        <v>2417</v>
      </c>
      <c r="B53" s="34">
        <v>38943.556766667003</v>
      </c>
      <c r="C53" s="185">
        <f t="shared" si="9"/>
        <v>38.943556766667001</v>
      </c>
      <c r="D53" s="120">
        <v>0</v>
      </c>
      <c r="E53">
        <v>489533.00000000099</v>
      </c>
      <c r="F53" s="131">
        <f t="shared" si="10"/>
        <v>0</v>
      </c>
      <c r="G53" s="186">
        <v>53754335</v>
      </c>
      <c r="H53">
        <v>30527357</v>
      </c>
      <c r="I53" s="131">
        <f t="shared" si="11"/>
        <v>-0.43209497429370114</v>
      </c>
      <c r="J53" s="131">
        <v>4043.5610971639999</v>
      </c>
      <c r="K53">
        <v>1471.4898839980001</v>
      </c>
      <c r="L53" s="131">
        <v>1934.050073894</v>
      </c>
      <c r="M53">
        <v>8850</v>
      </c>
      <c r="N53">
        <v>0</v>
      </c>
      <c r="O53">
        <v>0</v>
      </c>
      <c r="P53">
        <v>0</v>
      </c>
      <c r="Q53">
        <v>0</v>
      </c>
      <c r="R53">
        <v>0</v>
      </c>
      <c r="S53" s="131">
        <v>0</v>
      </c>
      <c r="T53">
        <v>12568</v>
      </c>
      <c r="U53">
        <v>0</v>
      </c>
      <c r="V53">
        <v>0</v>
      </c>
      <c r="W53">
        <v>237.8</v>
      </c>
      <c r="X53">
        <v>686.30000000000007</v>
      </c>
      <c r="Y53">
        <v>0</v>
      </c>
      <c r="Z53">
        <v>0</v>
      </c>
      <c r="AA53">
        <v>3.2</v>
      </c>
      <c r="AB53">
        <v>0</v>
      </c>
      <c r="AC53">
        <v>11</v>
      </c>
      <c r="AD53">
        <v>1093.4000000000001</v>
      </c>
      <c r="AE53">
        <v>0</v>
      </c>
      <c r="AF53">
        <v>0</v>
      </c>
      <c r="AG53">
        <v>0</v>
      </c>
      <c r="AH53">
        <v>0</v>
      </c>
      <c r="AI53" s="131">
        <v>0</v>
      </c>
      <c r="AJ53" s="187">
        <v>2.5891000000000001E-2</v>
      </c>
      <c r="AK53" s="188">
        <v>2.5891000000000001E-2</v>
      </c>
      <c r="AL53" s="188">
        <v>2.5891000000000001E-2</v>
      </c>
      <c r="AM53" s="164">
        <v>0</v>
      </c>
      <c r="AN53" s="189">
        <v>0</v>
      </c>
      <c r="AO53" s="190">
        <v>0</v>
      </c>
      <c r="AP53">
        <v>266</v>
      </c>
      <c r="AQ53" s="193">
        <v>1766107</v>
      </c>
      <c r="AR53" s="131">
        <f t="shared" si="12"/>
        <v>15.061375103546954</v>
      </c>
      <c r="AS53">
        <v>96089170000000</v>
      </c>
      <c r="AT53">
        <v>679942693936632</v>
      </c>
      <c r="AU53">
        <v>0</v>
      </c>
      <c r="AV53">
        <v>0</v>
      </c>
      <c r="AW53">
        <v>16337037907164.4</v>
      </c>
      <c r="AX53">
        <v>1842381902000000</v>
      </c>
      <c r="AY53">
        <v>0</v>
      </c>
      <c r="AZ53" s="131">
        <v>0</v>
      </c>
      <c r="BA53">
        <v>101826525424318</v>
      </c>
      <c r="BB53">
        <v>1921369077516590</v>
      </c>
      <c r="BC53">
        <v>1450456277910.52</v>
      </c>
      <c r="BD53">
        <v>3911164114530.54</v>
      </c>
      <c r="BE53">
        <v>22326614798711.801</v>
      </c>
      <c r="BF53">
        <v>2162254994376180</v>
      </c>
      <c r="BG53">
        <v>11176406904019.801</v>
      </c>
      <c r="BH53" s="131">
        <v>114122722578882</v>
      </c>
      <c r="BI53">
        <f t="shared" si="13"/>
        <v>94.365559071754575</v>
      </c>
      <c r="BJ53">
        <f t="shared" si="14"/>
        <v>35.388447846546597</v>
      </c>
      <c r="BK53">
        <f t="shared" si="15"/>
        <v>0</v>
      </c>
      <c r="BL53">
        <f t="shared" si="16"/>
        <v>0</v>
      </c>
      <c r="BM53">
        <f t="shared" si="17"/>
        <v>73.172928607641012</v>
      </c>
      <c r="BN53">
        <f t="shared" si="18"/>
        <v>85.206504634830793</v>
      </c>
      <c r="BO53">
        <f t="shared" si="19"/>
        <v>0</v>
      </c>
      <c r="BP53" s="131">
        <f t="shared" si="20"/>
        <v>0</v>
      </c>
      <c r="BQ53" s="188">
        <v>4.6606453574852456E-2</v>
      </c>
      <c r="BR53" s="188">
        <v>5.0203909196583803E-2</v>
      </c>
      <c r="BS53" s="188">
        <v>0.38897451529314814</v>
      </c>
      <c r="BT53" s="188">
        <v>0.35579939040644909</v>
      </c>
      <c r="BU53" s="188">
        <v>0.56816312543876879</v>
      </c>
      <c r="BV53" s="188">
        <v>0.68566319513085228</v>
      </c>
      <c r="BW53" s="188">
        <v>0.19162351979185935</v>
      </c>
      <c r="BX53" s="188">
        <v>0.24035653790905381</v>
      </c>
      <c r="BY53" s="188">
        <v>0.59392881468279146</v>
      </c>
      <c r="BZ53" s="188">
        <v>0.59207929475279475</v>
      </c>
      <c r="CA53" s="188">
        <v>1</v>
      </c>
      <c r="CB53" s="188">
        <v>1</v>
      </c>
      <c r="CC53" s="188">
        <v>0.19146713798093315</v>
      </c>
      <c r="CD53" s="188">
        <v>0.23798399696132574</v>
      </c>
      <c r="CE53" s="188">
        <v>0.5936852374196766</v>
      </c>
      <c r="CF53" s="188">
        <v>0.5892727616041078</v>
      </c>
      <c r="CG53" s="188">
        <v>1</v>
      </c>
      <c r="CH53" s="191">
        <v>1</v>
      </c>
      <c r="CI53" s="192">
        <v>0</v>
      </c>
      <c r="CJ53">
        <v>0</v>
      </c>
      <c r="CK53" s="131">
        <v>0</v>
      </c>
      <c r="CL53" t="str">
        <f t="shared" si="21"/>
        <v>FALSE</v>
      </c>
      <c r="CM53">
        <v>0</v>
      </c>
    </row>
    <row r="54" spans="1:91" x14ac:dyDescent="0.25">
      <c r="A54" t="s">
        <v>2418</v>
      </c>
      <c r="B54" s="34">
        <v>138513.3596</v>
      </c>
      <c r="C54" s="185">
        <f t="shared" si="9"/>
        <v>138.5133596</v>
      </c>
      <c r="D54" s="120">
        <v>22734</v>
      </c>
      <c r="E54">
        <v>0</v>
      </c>
      <c r="F54" s="131">
        <f t="shared" si="10"/>
        <v>-1</v>
      </c>
      <c r="G54" s="186">
        <v>27550707</v>
      </c>
      <c r="H54">
        <v>25354948</v>
      </c>
      <c r="I54" s="131">
        <f t="shared" si="11"/>
        <v>-7.9698825877680735E-2</v>
      </c>
      <c r="J54" s="131">
        <v>1487.999151231</v>
      </c>
      <c r="K54">
        <v>541.49687511100001</v>
      </c>
      <c r="L54" s="131">
        <v>711.71544073099994</v>
      </c>
      <c r="M54">
        <v>3950</v>
      </c>
      <c r="N54">
        <v>0</v>
      </c>
      <c r="O54">
        <v>0</v>
      </c>
      <c r="P54">
        <v>0</v>
      </c>
      <c r="Q54">
        <v>0</v>
      </c>
      <c r="R54">
        <v>0</v>
      </c>
      <c r="S54" s="131">
        <v>0</v>
      </c>
      <c r="T54">
        <v>6332</v>
      </c>
      <c r="U54">
        <v>94</v>
      </c>
      <c r="V54">
        <v>0</v>
      </c>
      <c r="W54">
        <v>307.09999999999997</v>
      </c>
      <c r="X54">
        <v>1485.9</v>
      </c>
      <c r="Y54">
        <v>92</v>
      </c>
      <c r="Z54">
        <v>0</v>
      </c>
      <c r="AA54">
        <v>0</v>
      </c>
      <c r="AB54">
        <v>0</v>
      </c>
      <c r="AC54">
        <v>4.7</v>
      </c>
      <c r="AD54">
        <v>150</v>
      </c>
      <c r="AE54">
        <v>0</v>
      </c>
      <c r="AF54">
        <v>0</v>
      </c>
      <c r="AG54">
        <v>0</v>
      </c>
      <c r="AH54">
        <v>0</v>
      </c>
      <c r="AI54" s="131">
        <v>0</v>
      </c>
      <c r="AJ54" s="187">
        <v>1.8187999999999999E-2</v>
      </c>
      <c r="AK54" s="188">
        <v>1.8187999999999999E-2</v>
      </c>
      <c r="AL54" s="188">
        <v>1.8187999999999999E-2</v>
      </c>
      <c r="AM54" s="164">
        <v>0</v>
      </c>
      <c r="AN54" s="189">
        <v>0</v>
      </c>
      <c r="AO54" s="190">
        <v>0</v>
      </c>
      <c r="AP54">
        <v>169</v>
      </c>
      <c r="AQ54" s="193">
        <v>586485</v>
      </c>
      <c r="AR54" s="131">
        <f t="shared" si="12"/>
        <v>28.815741238053832</v>
      </c>
      <c r="AS54">
        <v>584890600000000</v>
      </c>
      <c r="AT54">
        <v>4880487310698890</v>
      </c>
      <c r="AU54">
        <v>0</v>
      </c>
      <c r="AV54">
        <v>0</v>
      </c>
      <c r="AW54">
        <v>248398817024236</v>
      </c>
      <c r="AX54">
        <v>1168303903000000</v>
      </c>
      <c r="AY54">
        <v>22593272095379.602</v>
      </c>
      <c r="AZ54" s="131">
        <v>0</v>
      </c>
      <c r="BA54">
        <v>619813633017593</v>
      </c>
      <c r="BB54">
        <v>5703848815483530</v>
      </c>
      <c r="BC54">
        <v>7776503119226.6699</v>
      </c>
      <c r="BD54">
        <v>18959592798138.5</v>
      </c>
      <c r="BE54">
        <v>260161446643039</v>
      </c>
      <c r="BF54">
        <v>1544451055381120</v>
      </c>
      <c r="BG54">
        <v>123363685147293</v>
      </c>
      <c r="BH54" s="131">
        <v>157348710576286</v>
      </c>
      <c r="BI54">
        <f t="shared" si="13"/>
        <v>94.365559071753793</v>
      </c>
      <c r="BJ54">
        <f t="shared" si="14"/>
        <v>85.564808405342674</v>
      </c>
      <c r="BK54">
        <f t="shared" si="15"/>
        <v>0</v>
      </c>
      <c r="BL54">
        <f t="shared" si="16"/>
        <v>0</v>
      </c>
      <c r="BM54">
        <f t="shared" si="17"/>
        <v>95.478719168200882</v>
      </c>
      <c r="BN54">
        <f t="shared" si="18"/>
        <v>75.645252656562874</v>
      </c>
      <c r="BO54">
        <f t="shared" si="19"/>
        <v>18.314362179116024</v>
      </c>
      <c r="BP54" s="131">
        <f t="shared" si="20"/>
        <v>0</v>
      </c>
      <c r="BQ54" s="188">
        <v>4.3807047319489201E-2</v>
      </c>
      <c r="BR54" s="188">
        <v>4.4915653404072373E-2</v>
      </c>
      <c r="BS54" s="188">
        <v>0.39160038009325454</v>
      </c>
      <c r="BT54" s="188">
        <v>0.36467501090895427</v>
      </c>
      <c r="BU54" s="188">
        <v>0.61345479053403429</v>
      </c>
      <c r="BV54" s="188">
        <v>0.71961257398364775</v>
      </c>
      <c r="BW54" s="188">
        <v>9.6155863738859981E-2</v>
      </c>
      <c r="BX54" s="188">
        <v>0.12039134602947532</v>
      </c>
      <c r="BY54" s="188">
        <v>0.40887862878282621</v>
      </c>
      <c r="BZ54" s="188">
        <v>0.4144619912986644</v>
      </c>
      <c r="CA54" s="188">
        <v>1</v>
      </c>
      <c r="CB54" s="188">
        <v>1</v>
      </c>
      <c r="CC54" s="188">
        <v>9.612621715061806E-2</v>
      </c>
      <c r="CD54" s="188">
        <v>0.11946721950569443</v>
      </c>
      <c r="CE54" s="188">
        <v>0.40879617267956952</v>
      </c>
      <c r="CF54" s="188">
        <v>0.41238762882285501</v>
      </c>
      <c r="CG54" s="188">
        <v>1</v>
      </c>
      <c r="CH54" s="191">
        <v>1</v>
      </c>
      <c r="CI54" s="192">
        <v>0</v>
      </c>
      <c r="CJ54">
        <v>0</v>
      </c>
      <c r="CK54" s="131">
        <v>0</v>
      </c>
      <c r="CL54" t="str">
        <f t="shared" si="21"/>
        <v>FALSE</v>
      </c>
      <c r="CM54">
        <v>0</v>
      </c>
    </row>
  </sheetData>
  <mergeCells count="11">
    <mergeCell ref="AS1:AZ1"/>
    <mergeCell ref="BA1:BH1"/>
    <mergeCell ref="BI1:BP1"/>
    <mergeCell ref="BQ1:CH1"/>
    <mergeCell ref="CI1:CK1"/>
    <mergeCell ref="AN1:AO1"/>
    <mergeCell ref="B1:C1"/>
    <mergeCell ref="K1:L1"/>
    <mergeCell ref="M1:S1"/>
    <mergeCell ref="T1:AI1"/>
    <mergeCell ref="AJ1:AL1"/>
  </mergeCells>
  <hyperlinks>
    <hyperlink ref="AP2" r:id="rId1" xr:uid="{8330CE88-8E31-4E6C-A99A-329CB9BD0520}"/>
    <hyperlink ref="AQ2" r:id="rId2" xr:uid="{B9C7D48A-B23B-478C-90FE-35E624658BF0}"/>
  </hyperlinks>
  <pageMargins left="0.7" right="0.7" top="0.75" bottom="0.75" header="0.3" footer="0.3"/>
  <pageSetup orientation="portrait"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6E963-18EE-4B42-B9F1-FD2D93BEA4E2}">
  <dimension ref="A1:S2026"/>
  <sheetViews>
    <sheetView topLeftCell="A1606" zoomScale="70" zoomScaleNormal="70" workbookViewId="0">
      <selection activeCell="F1631" sqref="F1631"/>
    </sheetView>
  </sheetViews>
  <sheetFormatPr defaultColWidth="9.140625" defaultRowHeight="15" x14ac:dyDescent="0.25"/>
  <cols>
    <col min="1" max="1" width="11.7109375" customWidth="1"/>
    <col min="2" max="2" width="11.7109375" style="204" customWidth="1"/>
    <col min="3" max="3" width="88.42578125" customWidth="1"/>
    <col min="4" max="7" width="11.7109375" customWidth="1"/>
    <col min="8" max="8" width="11.7109375" style="15" customWidth="1"/>
    <col min="9" max="9" width="11.7109375" style="204" customWidth="1"/>
    <col min="10" max="10" width="11.7109375" style="155" customWidth="1"/>
    <col min="11" max="15" width="11.7109375" customWidth="1"/>
    <col min="16" max="16" width="83" customWidth="1"/>
    <col min="17" max="17" width="11.7109375" customWidth="1"/>
    <col min="18" max="18" width="11.7109375" style="143" customWidth="1"/>
  </cols>
  <sheetData>
    <row r="1" spans="1:18" x14ac:dyDescent="0.25">
      <c r="A1" s="209" t="s">
        <v>3</v>
      </c>
      <c r="B1" s="210" t="s">
        <v>0</v>
      </c>
      <c r="C1" s="211" t="s">
        <v>1</v>
      </c>
      <c r="D1" s="211" t="s">
        <v>35</v>
      </c>
      <c r="E1" s="211" t="s">
        <v>36</v>
      </c>
      <c r="F1" s="211" t="s">
        <v>82</v>
      </c>
      <c r="G1" s="211" t="s">
        <v>83</v>
      </c>
      <c r="H1" s="153" t="s">
        <v>454</v>
      </c>
      <c r="I1" s="212" t="s">
        <v>68</v>
      </c>
      <c r="J1" s="154" t="s">
        <v>341</v>
      </c>
      <c r="K1" s="209" t="s">
        <v>506</v>
      </c>
      <c r="L1" s="209" t="s">
        <v>69</v>
      </c>
      <c r="M1" s="209" t="s">
        <v>70</v>
      </c>
      <c r="N1" s="209" t="s">
        <v>81</v>
      </c>
      <c r="O1" s="209" t="s">
        <v>28</v>
      </c>
      <c r="P1" s="209" t="s">
        <v>2</v>
      </c>
      <c r="Q1" s="209" t="s">
        <v>438</v>
      </c>
      <c r="R1" s="209" t="s">
        <v>187</v>
      </c>
    </row>
    <row r="2" spans="1:18" s="143" customFormat="1" x14ac:dyDescent="0.25">
      <c r="A2" s="76" t="str">
        <f>IF(ISBLANK(INDEX('Policy Characteristics'!A:A,MATCH($C2,'Policy Characteristics'!$C:$C,0))),"",INDEX('Policy Characteristics'!A:A,MATCH($C2,'Policy Characteristics'!$C:$C,0)))</f>
        <v>Transportation</v>
      </c>
      <c r="B2" s="200" t="str">
        <f>IF(ISBLANK(INDEX('Policy Characteristics'!B:B,MATCH($C2,'Policy Characteristics'!$C:$C,0))),"",INDEX('Policy Characteristics'!B:B,MATCH($C2,'Policy Characteristics'!$C:$C,0)))</f>
        <v>Conventional Pollutant Standards</v>
      </c>
      <c r="C2" s="143" t="s">
        <v>625</v>
      </c>
      <c r="D2" s="143" t="s">
        <v>37</v>
      </c>
      <c r="E2" s="143" t="s">
        <v>480</v>
      </c>
      <c r="F2" s="143" t="s">
        <v>1626</v>
      </c>
      <c r="G2" s="143" t="s">
        <v>669</v>
      </c>
      <c r="H2" s="80">
        <v>300</v>
      </c>
      <c r="I2" s="213" t="s">
        <v>43</v>
      </c>
      <c r="J2" s="202" t="str">
        <f>IF(ISBLANK(INDEX('Policy Characteristics'!D:D,MATCH($C2,'Policy Characteristics'!$C:$C,0))),"",INDEX('Policy Characteristics'!D:D,MATCH($C2,'Policy Characteristics'!$C:$C,0)))</f>
        <v>Conventional Pollutant Standard</v>
      </c>
      <c r="K2" s="76" t="str">
        <f>IF(ISBLANK(INDEX('Policy Characteristics'!E:E,MATCH($C2,'Policy Characteristics'!$C:$C,0))),"",INDEX('Policy Characteristics'!E:E,MATCH($C2,'Policy Characteristics'!$C:$C,0)))</f>
        <v>trans reduce regulated pollutants</v>
      </c>
      <c r="L2" s="205">
        <f>IF(ISBLANK(INDEX('Policy Characteristics'!F:F,MATCH($C2,'Policy Characteristics'!$C:$C,0))),"",INDEX('Policy Characteristics'!F:F,MATCH($C2,'Policy Characteristics'!$C:$C,0)))</f>
        <v>0</v>
      </c>
      <c r="M2" s="205">
        <f>IF(ISBLANK(INDEX('Policy Characteristics'!G:G,MATCH($C2,'Policy Characteristics'!$C:$C,0))),"",INDEX('Policy Characteristics'!G:G,MATCH($C2,'Policy Characteristics'!$C:$C,0)))</f>
        <v>1</v>
      </c>
      <c r="N2" s="205">
        <f>IF(ISBLANK(INDEX('Policy Characteristics'!H:H,MATCH($C2,'Policy Characteristics'!$C:$C,0))),"",INDEX('Policy Characteristics'!H:H,MATCH($C2,'Policy Characteristics'!$C:$C,0)))</f>
        <v>0.02</v>
      </c>
      <c r="O2" s="76" t="str">
        <f>IF(ISBLANK(INDEX('Policy Characteristics'!I:I,MATCH($C2,'Policy Characteristics'!$C:$C,0))),"",INDEX('Policy Characteristics'!I:I,MATCH($C2,'Policy Characteristics'!$C:$C,0)))</f>
        <v>% reduction in emissions</v>
      </c>
      <c r="P2" s="76" t="str">
        <f>IF(ISBLANK(INDEX('Policy Characteristics'!J:J,MATCH($C2,'Policy Characteristics'!$C:$C,0))),"",INDEX('Policy Characteristics'!J:J,MATCH($C2,'Policy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 s="76" t="str">
        <f>IF(ISBLANK(INDEX('Policy Characteristics'!K:K,MATCH($C2,'Policy Characteristics'!$C:$C,0))),"",INDEX('Policy Characteristics'!K:K,MATCH($C2,'Policy Characteristics'!$C:$C,0)))</f>
        <v>transportation-sector-main.html#conv-pol-stds</v>
      </c>
      <c r="R2" s="76" t="str">
        <f>IF(ISBLANK(INDEX('Policy Characteristics'!L:L,MATCH($C2,'Policy Characteristics'!$C:$C,0))),"",INDEX('Policy Characteristics'!L:L,MATCH($C2,'Policy Characteristics'!$C:$C,0)))</f>
        <v>conventional-pollutant-standards.html</v>
      </c>
    </row>
    <row r="3" spans="1:18" s="143" customFormat="1" x14ac:dyDescent="0.25">
      <c r="A3" s="76" t="str">
        <f>IF(ISBLANK(INDEX('Policy Characteristics'!A:A,MATCH($C3,'Policy Characteristics'!$C:$C,0))),"",INDEX('Policy Characteristics'!A:A,MATCH($C3,'Policy Characteristics'!$C:$C,0)))</f>
        <v>Transportation</v>
      </c>
      <c r="B3" s="200" t="str">
        <f>IF(ISBLANK(INDEX('Policy Characteristics'!B:B,MATCH($C3,'Policy Characteristics'!$C:$C,0))),"",INDEX('Policy Characteristics'!B:B,MATCH($C3,'Policy Characteristics'!$C:$C,0)))</f>
        <v>Conventional Pollutant Standards</v>
      </c>
      <c r="C3" s="76" t="str">
        <f t="shared" ref="C3:C61" si="0">C$2</f>
        <v>Percentage Reduction of Separately Regulated Pollutants</v>
      </c>
      <c r="D3" s="143" t="s">
        <v>37</v>
      </c>
      <c r="E3" s="143" t="s">
        <v>474</v>
      </c>
      <c r="F3" s="143" t="s">
        <v>1626</v>
      </c>
      <c r="G3" s="143" t="s">
        <v>474</v>
      </c>
      <c r="H3" s="80">
        <v>301</v>
      </c>
      <c r="I3" s="213" t="s">
        <v>43</v>
      </c>
      <c r="J3" s="202" t="str">
        <f>IF(ISBLANK(INDEX('Policy Characteristics'!D:D,MATCH($C3,'Policy Characteristics'!$C:$C,0))),"",INDEX('Policy Characteristics'!D:D,MATCH($C3,'Policy Characteristics'!$C:$C,0)))</f>
        <v>Conventional Pollutant Standard</v>
      </c>
      <c r="K3" s="76" t="str">
        <f>IF(ISBLANK(INDEX('Policy Characteristics'!E:E,MATCH($C3,'Policy Characteristics'!$C:$C,0))),"",INDEX('Policy Characteristics'!E:E,MATCH($C3,'Policy Characteristics'!$C:$C,0)))</f>
        <v>trans reduce regulated pollutants</v>
      </c>
      <c r="L3" s="205">
        <f>IF(ISBLANK(INDEX('Policy Characteristics'!F:F,MATCH($C3,'Policy Characteristics'!$C:$C,0))),"",INDEX('Policy Characteristics'!F:F,MATCH($C3,'Policy Characteristics'!$C:$C,0)))</f>
        <v>0</v>
      </c>
      <c r="M3" s="205">
        <f>IF(ISBLANK(INDEX('Policy Characteristics'!G:G,MATCH($C3,'Policy Characteristics'!$C:$C,0))),"",INDEX('Policy Characteristics'!G:G,MATCH($C3,'Policy Characteristics'!$C:$C,0)))</f>
        <v>1</v>
      </c>
      <c r="N3" s="205">
        <f>IF(ISBLANK(INDEX('Policy Characteristics'!H:H,MATCH($C3,'Policy Characteristics'!$C:$C,0))),"",INDEX('Policy Characteristics'!H:H,MATCH($C3,'Policy Characteristics'!$C:$C,0)))</f>
        <v>0.02</v>
      </c>
      <c r="O3" s="76" t="str">
        <f>IF(ISBLANK(INDEX('Policy Characteristics'!I:I,MATCH($C3,'Policy Characteristics'!$C:$C,0))),"",INDEX('Policy Characteristics'!I:I,MATCH($C3,'Policy Characteristics'!$C:$C,0)))</f>
        <v>% reduction in emissions</v>
      </c>
      <c r="P3" s="76" t="str">
        <f>IF(ISBLANK(INDEX('Policy Characteristics'!J:J,MATCH($C3,'Policy Characteristics'!$C:$C,0))),"",INDEX('Policy Characteristics'!J:J,MATCH($C3,'Policy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 s="76" t="str">
        <f>IF(ISBLANK(INDEX('Policy Characteristics'!K:K,MATCH($C3,'Policy Characteristics'!$C:$C,0))),"",INDEX('Policy Characteristics'!K:K,MATCH($C3,'Policy Characteristics'!$C:$C,0)))</f>
        <v>transportation-sector-main.html#conv-pol-stds</v>
      </c>
      <c r="R3" s="76" t="str">
        <f>IF(ISBLANK(INDEX('Policy Characteristics'!L:L,MATCH($C3,'Policy Characteristics'!$C:$C,0))),"",INDEX('Policy Characteristics'!L:L,MATCH($C3,'Policy Characteristics'!$C:$C,0)))</f>
        <v>conventional-pollutant-standards.html</v>
      </c>
    </row>
    <row r="4" spans="1:18" s="143" customFormat="1" x14ac:dyDescent="0.25">
      <c r="A4" s="76" t="str">
        <f>IF(ISBLANK(INDEX('Policy Characteristics'!A:A,MATCH($C4,'Policy Characteristics'!$C:$C,0))),"",INDEX('Policy Characteristics'!A:A,MATCH($C4,'Policy Characteristics'!$C:$C,0)))</f>
        <v>Transportation</v>
      </c>
      <c r="B4" s="200" t="str">
        <f>IF(ISBLANK(INDEX('Policy Characteristics'!B:B,MATCH($C4,'Policy Characteristics'!$C:$C,0))),"",INDEX('Policy Characteristics'!B:B,MATCH($C4,'Policy Characteristics'!$C:$C,0)))</f>
        <v>Conventional Pollutant Standards</v>
      </c>
      <c r="C4" s="76" t="str">
        <f t="shared" si="0"/>
        <v>Percentage Reduction of Separately Regulated Pollutants</v>
      </c>
      <c r="D4" s="143" t="s">
        <v>37</v>
      </c>
      <c r="E4" s="143" t="s">
        <v>481</v>
      </c>
      <c r="F4" s="143" t="s">
        <v>1626</v>
      </c>
      <c r="G4" s="143" t="s">
        <v>481</v>
      </c>
      <c r="H4" s="80">
        <v>302</v>
      </c>
      <c r="I4" s="213" t="s">
        <v>43</v>
      </c>
      <c r="J4" s="202" t="str">
        <f>IF(ISBLANK(INDEX('Policy Characteristics'!D:D,MATCH($C4,'Policy Characteristics'!$C:$C,0))),"",INDEX('Policy Characteristics'!D:D,MATCH($C4,'Policy Characteristics'!$C:$C,0)))</f>
        <v>Conventional Pollutant Standard</v>
      </c>
      <c r="K4" s="76" t="str">
        <f>IF(ISBLANK(INDEX('Policy Characteristics'!E:E,MATCH($C4,'Policy Characteristics'!$C:$C,0))),"",INDEX('Policy Characteristics'!E:E,MATCH($C4,'Policy Characteristics'!$C:$C,0)))</f>
        <v>trans reduce regulated pollutants</v>
      </c>
      <c r="L4" s="205">
        <f>IF(ISBLANK(INDEX('Policy Characteristics'!F:F,MATCH($C4,'Policy Characteristics'!$C:$C,0))),"",INDEX('Policy Characteristics'!F:F,MATCH($C4,'Policy Characteristics'!$C:$C,0)))</f>
        <v>0</v>
      </c>
      <c r="M4" s="205">
        <f>IF(ISBLANK(INDEX('Policy Characteristics'!G:G,MATCH($C4,'Policy Characteristics'!$C:$C,0))),"",INDEX('Policy Characteristics'!G:G,MATCH($C4,'Policy Characteristics'!$C:$C,0)))</f>
        <v>1</v>
      </c>
      <c r="N4" s="205">
        <f>IF(ISBLANK(INDEX('Policy Characteristics'!H:H,MATCH($C4,'Policy Characteristics'!$C:$C,0))),"",INDEX('Policy Characteristics'!H:H,MATCH($C4,'Policy Characteristics'!$C:$C,0)))</f>
        <v>0.02</v>
      </c>
      <c r="O4" s="76" t="str">
        <f>IF(ISBLANK(INDEX('Policy Characteristics'!I:I,MATCH($C4,'Policy Characteristics'!$C:$C,0))),"",INDEX('Policy Characteristics'!I:I,MATCH($C4,'Policy Characteristics'!$C:$C,0)))</f>
        <v>% reduction in emissions</v>
      </c>
      <c r="P4" s="76" t="str">
        <f>IF(ISBLANK(INDEX('Policy Characteristics'!J:J,MATCH($C4,'Policy Characteristics'!$C:$C,0))),"",INDEX('Policy Characteristics'!J:J,MATCH($C4,'Policy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 s="76" t="str">
        <f>IF(ISBLANK(INDEX('Policy Characteristics'!K:K,MATCH($C4,'Policy Characteristics'!$C:$C,0))),"",INDEX('Policy Characteristics'!K:K,MATCH($C4,'Policy Characteristics'!$C:$C,0)))</f>
        <v>transportation-sector-main.html#conv-pol-stds</v>
      </c>
      <c r="R4" s="76" t="str">
        <f>IF(ISBLANK(INDEX('Policy Characteristics'!L:L,MATCH($C4,'Policy Characteristics'!$C:$C,0))),"",INDEX('Policy Characteristics'!L:L,MATCH($C4,'Policy Characteristics'!$C:$C,0)))</f>
        <v>conventional-pollutant-standards.html</v>
      </c>
    </row>
    <row r="5" spans="1:18" s="143" customFormat="1" x14ac:dyDescent="0.25">
      <c r="A5" s="76" t="str">
        <f>IF(ISBLANK(INDEX('Policy Characteristics'!A:A,MATCH($C5,'Policy Characteristics'!$C:$C,0))),"",INDEX('Policy Characteristics'!A:A,MATCH($C5,'Policy Characteristics'!$C:$C,0)))</f>
        <v>Transportation</v>
      </c>
      <c r="B5" s="200" t="str">
        <f>IF(ISBLANK(INDEX('Policy Characteristics'!B:B,MATCH($C5,'Policy Characteristics'!$C:$C,0))),"",INDEX('Policy Characteristics'!B:B,MATCH($C5,'Policy Characteristics'!$C:$C,0)))</f>
        <v>Conventional Pollutant Standards</v>
      </c>
      <c r="C5" s="76" t="str">
        <f t="shared" si="0"/>
        <v>Percentage Reduction of Separately Regulated Pollutants</v>
      </c>
      <c r="D5" s="143" t="s">
        <v>37</v>
      </c>
      <c r="E5" s="143" t="s">
        <v>482</v>
      </c>
      <c r="F5" s="143" t="s">
        <v>1626</v>
      </c>
      <c r="G5" s="143" t="s">
        <v>482</v>
      </c>
      <c r="H5" s="80">
        <v>303</v>
      </c>
      <c r="I5" s="213" t="s">
        <v>43</v>
      </c>
      <c r="J5" s="202" t="str">
        <f>IF(ISBLANK(INDEX('Policy Characteristics'!D:D,MATCH($C5,'Policy Characteristics'!$C:$C,0))),"",INDEX('Policy Characteristics'!D:D,MATCH($C5,'Policy Characteristics'!$C:$C,0)))</f>
        <v>Conventional Pollutant Standard</v>
      </c>
      <c r="K5" s="76" t="str">
        <f>IF(ISBLANK(INDEX('Policy Characteristics'!E:E,MATCH($C5,'Policy Characteristics'!$C:$C,0))),"",INDEX('Policy Characteristics'!E:E,MATCH($C5,'Policy Characteristics'!$C:$C,0)))</f>
        <v>trans reduce regulated pollutants</v>
      </c>
      <c r="L5" s="205">
        <f>IF(ISBLANK(INDEX('Policy Characteristics'!F:F,MATCH($C5,'Policy Characteristics'!$C:$C,0))),"",INDEX('Policy Characteristics'!F:F,MATCH($C5,'Policy Characteristics'!$C:$C,0)))</f>
        <v>0</v>
      </c>
      <c r="M5" s="205">
        <f>IF(ISBLANK(INDEX('Policy Characteristics'!G:G,MATCH($C5,'Policy Characteristics'!$C:$C,0))),"",INDEX('Policy Characteristics'!G:G,MATCH($C5,'Policy Characteristics'!$C:$C,0)))</f>
        <v>1</v>
      </c>
      <c r="N5" s="205">
        <f>IF(ISBLANK(INDEX('Policy Characteristics'!H:H,MATCH($C5,'Policy Characteristics'!$C:$C,0))),"",INDEX('Policy Characteristics'!H:H,MATCH($C5,'Policy Characteristics'!$C:$C,0)))</f>
        <v>0.02</v>
      </c>
      <c r="O5" s="76" t="str">
        <f>IF(ISBLANK(INDEX('Policy Characteristics'!I:I,MATCH($C5,'Policy Characteristics'!$C:$C,0))),"",INDEX('Policy Characteristics'!I:I,MATCH($C5,'Policy Characteristics'!$C:$C,0)))</f>
        <v>% reduction in emissions</v>
      </c>
      <c r="P5" s="76" t="str">
        <f>IF(ISBLANK(INDEX('Policy Characteristics'!J:J,MATCH($C5,'Policy Characteristics'!$C:$C,0))),"",INDEX('Policy Characteristics'!J:J,MATCH($C5,'Policy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5" s="76" t="str">
        <f>IF(ISBLANK(INDEX('Policy Characteristics'!K:K,MATCH($C5,'Policy Characteristics'!$C:$C,0))),"",INDEX('Policy Characteristics'!K:K,MATCH($C5,'Policy Characteristics'!$C:$C,0)))</f>
        <v>transportation-sector-main.html#conv-pol-stds</v>
      </c>
      <c r="R5" s="76" t="str">
        <f>IF(ISBLANK(INDEX('Policy Characteristics'!L:L,MATCH($C5,'Policy Characteristics'!$C:$C,0))),"",INDEX('Policy Characteristics'!L:L,MATCH($C5,'Policy Characteristics'!$C:$C,0)))</f>
        <v>conventional-pollutant-standards.html</v>
      </c>
    </row>
    <row r="6" spans="1:18" s="143" customFormat="1" x14ac:dyDescent="0.25">
      <c r="A6" s="76" t="str">
        <f>IF(ISBLANK(INDEX('Policy Characteristics'!A:A,MATCH($C6,'Policy Characteristics'!$C:$C,0))),"",INDEX('Policy Characteristics'!A:A,MATCH($C6,'Policy Characteristics'!$C:$C,0)))</f>
        <v>Transportation</v>
      </c>
      <c r="B6" s="200" t="str">
        <f>IF(ISBLANK(INDEX('Policy Characteristics'!B:B,MATCH($C6,'Policy Characteristics'!$C:$C,0))),"",INDEX('Policy Characteristics'!B:B,MATCH($C6,'Policy Characteristics'!$C:$C,0)))</f>
        <v>Conventional Pollutant Standards</v>
      </c>
      <c r="C6" s="76" t="str">
        <f t="shared" si="0"/>
        <v>Percentage Reduction of Separately Regulated Pollutants</v>
      </c>
      <c r="D6" s="143" t="s">
        <v>37</v>
      </c>
      <c r="E6" s="143" t="s">
        <v>483</v>
      </c>
      <c r="F6" s="143" t="s">
        <v>1626</v>
      </c>
      <c r="G6" s="143" t="s">
        <v>561</v>
      </c>
      <c r="H6" s="80">
        <v>304</v>
      </c>
      <c r="I6" s="213" t="s">
        <v>43</v>
      </c>
      <c r="J6" s="202" t="str">
        <f>IF(ISBLANK(INDEX('Policy Characteristics'!D:D,MATCH($C6,'Policy Characteristics'!$C:$C,0))),"",INDEX('Policy Characteristics'!D:D,MATCH($C6,'Policy Characteristics'!$C:$C,0)))</f>
        <v>Conventional Pollutant Standard</v>
      </c>
      <c r="K6" s="76" t="str">
        <f>IF(ISBLANK(INDEX('Policy Characteristics'!E:E,MATCH($C6,'Policy Characteristics'!$C:$C,0))),"",INDEX('Policy Characteristics'!E:E,MATCH($C6,'Policy Characteristics'!$C:$C,0)))</f>
        <v>trans reduce regulated pollutants</v>
      </c>
      <c r="L6" s="205">
        <f>IF(ISBLANK(INDEX('Policy Characteristics'!F:F,MATCH($C6,'Policy Characteristics'!$C:$C,0))),"",INDEX('Policy Characteristics'!F:F,MATCH($C6,'Policy Characteristics'!$C:$C,0)))</f>
        <v>0</v>
      </c>
      <c r="M6" s="205">
        <f>IF(ISBLANK(INDEX('Policy Characteristics'!G:G,MATCH($C6,'Policy Characteristics'!$C:$C,0))),"",INDEX('Policy Characteristics'!G:G,MATCH($C6,'Policy Characteristics'!$C:$C,0)))</f>
        <v>1</v>
      </c>
      <c r="N6" s="205">
        <f>IF(ISBLANK(INDEX('Policy Characteristics'!H:H,MATCH($C6,'Policy Characteristics'!$C:$C,0))),"",INDEX('Policy Characteristics'!H:H,MATCH($C6,'Policy Characteristics'!$C:$C,0)))</f>
        <v>0.02</v>
      </c>
      <c r="O6" s="76" t="str">
        <f>IF(ISBLANK(INDEX('Policy Characteristics'!I:I,MATCH($C6,'Policy Characteristics'!$C:$C,0))),"",INDEX('Policy Characteristics'!I:I,MATCH($C6,'Policy Characteristics'!$C:$C,0)))</f>
        <v>% reduction in emissions</v>
      </c>
      <c r="P6" s="76" t="str">
        <f>IF(ISBLANK(INDEX('Policy Characteristics'!J:J,MATCH($C6,'Policy Characteristics'!$C:$C,0))),"",INDEX('Policy Characteristics'!J:J,MATCH($C6,'Policy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6" s="76" t="str">
        <f>IF(ISBLANK(INDEX('Policy Characteristics'!K:K,MATCH($C6,'Policy Characteristics'!$C:$C,0))),"",INDEX('Policy Characteristics'!K:K,MATCH($C6,'Policy Characteristics'!$C:$C,0)))</f>
        <v>transportation-sector-main.html#conv-pol-stds</v>
      </c>
      <c r="R6" s="76" t="str">
        <f>IF(ISBLANK(INDEX('Policy Characteristics'!L:L,MATCH($C6,'Policy Characteristics'!$C:$C,0))),"",INDEX('Policy Characteristics'!L:L,MATCH($C6,'Policy Characteristics'!$C:$C,0)))</f>
        <v>conventional-pollutant-standards.html</v>
      </c>
    </row>
    <row r="7" spans="1:18" s="143" customFormat="1" x14ac:dyDescent="0.25">
      <c r="A7" s="76" t="str">
        <f>IF(ISBLANK(INDEX('Policy Characteristics'!A:A,MATCH($C7,'Policy Characteristics'!$C:$C,0))),"",INDEX('Policy Characteristics'!A:A,MATCH($C7,'Policy Characteristics'!$C:$C,0)))</f>
        <v>Transportation</v>
      </c>
      <c r="B7" s="200" t="str">
        <f>IF(ISBLANK(INDEX('Policy Characteristics'!B:B,MATCH($C7,'Policy Characteristics'!$C:$C,0))),"",INDEX('Policy Characteristics'!B:B,MATCH($C7,'Policy Characteristics'!$C:$C,0)))</f>
        <v>Conventional Pollutant Standards</v>
      </c>
      <c r="C7" s="76" t="str">
        <f t="shared" si="0"/>
        <v>Percentage Reduction of Separately Regulated Pollutants</v>
      </c>
      <c r="D7" s="143" t="s">
        <v>37</v>
      </c>
      <c r="E7" s="143" t="s">
        <v>484</v>
      </c>
      <c r="F7" s="143" t="s">
        <v>1626</v>
      </c>
      <c r="G7" s="143" t="s">
        <v>484</v>
      </c>
      <c r="H7" s="80">
        <v>305</v>
      </c>
      <c r="I7" s="213" t="s">
        <v>43</v>
      </c>
      <c r="J7" s="202" t="str">
        <f>IF(ISBLANK(INDEX('Policy Characteristics'!D:D,MATCH($C7,'Policy Characteristics'!$C:$C,0))),"",INDEX('Policy Characteristics'!D:D,MATCH($C7,'Policy Characteristics'!$C:$C,0)))</f>
        <v>Conventional Pollutant Standard</v>
      </c>
      <c r="K7" s="76" t="str">
        <f>IF(ISBLANK(INDEX('Policy Characteristics'!E:E,MATCH($C7,'Policy Characteristics'!$C:$C,0))),"",INDEX('Policy Characteristics'!E:E,MATCH($C7,'Policy Characteristics'!$C:$C,0)))</f>
        <v>trans reduce regulated pollutants</v>
      </c>
      <c r="L7" s="205">
        <f>IF(ISBLANK(INDEX('Policy Characteristics'!F:F,MATCH($C7,'Policy Characteristics'!$C:$C,0))),"",INDEX('Policy Characteristics'!F:F,MATCH($C7,'Policy Characteristics'!$C:$C,0)))</f>
        <v>0</v>
      </c>
      <c r="M7" s="205">
        <f>IF(ISBLANK(INDEX('Policy Characteristics'!G:G,MATCH($C7,'Policy Characteristics'!$C:$C,0))),"",INDEX('Policy Characteristics'!G:G,MATCH($C7,'Policy Characteristics'!$C:$C,0)))</f>
        <v>1</v>
      </c>
      <c r="N7" s="205">
        <f>IF(ISBLANK(INDEX('Policy Characteristics'!H:H,MATCH($C7,'Policy Characteristics'!$C:$C,0))),"",INDEX('Policy Characteristics'!H:H,MATCH($C7,'Policy Characteristics'!$C:$C,0)))</f>
        <v>0.02</v>
      </c>
      <c r="O7" s="76" t="str">
        <f>IF(ISBLANK(INDEX('Policy Characteristics'!I:I,MATCH($C7,'Policy Characteristics'!$C:$C,0))),"",INDEX('Policy Characteristics'!I:I,MATCH($C7,'Policy Characteristics'!$C:$C,0)))</f>
        <v>% reduction in emissions</v>
      </c>
      <c r="P7" s="76" t="str">
        <f>IF(ISBLANK(INDEX('Policy Characteristics'!J:J,MATCH($C7,'Policy Characteristics'!$C:$C,0))),"",INDEX('Policy Characteristics'!J:J,MATCH($C7,'Policy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7" s="76" t="str">
        <f>IF(ISBLANK(INDEX('Policy Characteristics'!K:K,MATCH($C7,'Policy Characteristics'!$C:$C,0))),"",INDEX('Policy Characteristics'!K:K,MATCH($C7,'Policy Characteristics'!$C:$C,0)))</f>
        <v>transportation-sector-main.html#conv-pol-stds</v>
      </c>
      <c r="R7" s="76" t="str">
        <f>IF(ISBLANK(INDEX('Policy Characteristics'!L:L,MATCH($C7,'Policy Characteristics'!$C:$C,0))),"",INDEX('Policy Characteristics'!L:L,MATCH($C7,'Policy Characteristics'!$C:$C,0)))</f>
        <v>conventional-pollutant-standards.html</v>
      </c>
    </row>
    <row r="8" spans="1:18" s="143" customFormat="1" x14ac:dyDescent="0.25">
      <c r="A8" s="76" t="str">
        <f>IF(ISBLANK(INDEX('Policy Characteristics'!A:A,MATCH($C8,'Policy Characteristics'!$C:$C,0))),"",INDEX('Policy Characteristics'!A:A,MATCH($C8,'Policy Characteristics'!$C:$C,0)))</f>
        <v>Transportation</v>
      </c>
      <c r="B8" s="200" t="str">
        <f>IF(ISBLANK(INDEX('Policy Characteristics'!B:B,MATCH($C8,'Policy Characteristics'!$C:$C,0))),"",INDEX('Policy Characteristics'!B:B,MATCH($C8,'Policy Characteristics'!$C:$C,0)))</f>
        <v>Conventional Pollutant Standards</v>
      </c>
      <c r="C8" s="76" t="str">
        <f t="shared" si="0"/>
        <v>Percentage Reduction of Separately Regulated Pollutants</v>
      </c>
      <c r="D8" s="143" t="s">
        <v>37</v>
      </c>
      <c r="E8" s="143" t="s">
        <v>485</v>
      </c>
      <c r="F8" s="143" t="s">
        <v>1626</v>
      </c>
      <c r="G8" s="143" t="s">
        <v>485</v>
      </c>
      <c r="H8" s="80">
        <v>306</v>
      </c>
      <c r="I8" s="213" t="s">
        <v>43</v>
      </c>
      <c r="J8" s="202" t="str">
        <f>IF(ISBLANK(INDEX('Policy Characteristics'!D:D,MATCH($C8,'Policy Characteristics'!$C:$C,0))),"",INDEX('Policy Characteristics'!D:D,MATCH($C8,'Policy Characteristics'!$C:$C,0)))</f>
        <v>Conventional Pollutant Standard</v>
      </c>
      <c r="K8" s="76" t="str">
        <f>IF(ISBLANK(INDEX('Policy Characteristics'!E:E,MATCH($C8,'Policy Characteristics'!$C:$C,0))),"",INDEX('Policy Characteristics'!E:E,MATCH($C8,'Policy Characteristics'!$C:$C,0)))</f>
        <v>trans reduce regulated pollutants</v>
      </c>
      <c r="L8" s="205">
        <f>IF(ISBLANK(INDEX('Policy Characteristics'!F:F,MATCH($C8,'Policy Characteristics'!$C:$C,0))),"",INDEX('Policy Characteristics'!F:F,MATCH($C8,'Policy Characteristics'!$C:$C,0)))</f>
        <v>0</v>
      </c>
      <c r="M8" s="205">
        <f>IF(ISBLANK(INDEX('Policy Characteristics'!G:G,MATCH($C8,'Policy Characteristics'!$C:$C,0))),"",INDEX('Policy Characteristics'!G:G,MATCH($C8,'Policy Characteristics'!$C:$C,0)))</f>
        <v>1</v>
      </c>
      <c r="N8" s="205">
        <f>IF(ISBLANK(INDEX('Policy Characteristics'!H:H,MATCH($C8,'Policy Characteristics'!$C:$C,0))),"",INDEX('Policy Characteristics'!H:H,MATCH($C8,'Policy Characteristics'!$C:$C,0)))</f>
        <v>0.02</v>
      </c>
      <c r="O8" s="76" t="str">
        <f>IF(ISBLANK(INDEX('Policy Characteristics'!I:I,MATCH($C8,'Policy Characteristics'!$C:$C,0))),"",INDEX('Policy Characteristics'!I:I,MATCH($C8,'Policy Characteristics'!$C:$C,0)))</f>
        <v>% reduction in emissions</v>
      </c>
      <c r="P8" s="76" t="str">
        <f>IF(ISBLANK(INDEX('Policy Characteristics'!J:J,MATCH($C8,'Policy Characteristics'!$C:$C,0))),"",INDEX('Policy Characteristics'!J:J,MATCH($C8,'Policy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8" s="76" t="str">
        <f>IF(ISBLANK(INDEX('Policy Characteristics'!K:K,MATCH($C8,'Policy Characteristics'!$C:$C,0))),"",INDEX('Policy Characteristics'!K:K,MATCH($C8,'Policy Characteristics'!$C:$C,0)))</f>
        <v>transportation-sector-main.html#conv-pol-stds</v>
      </c>
      <c r="R8" s="76" t="str">
        <f>IF(ISBLANK(INDEX('Policy Characteristics'!L:L,MATCH($C8,'Policy Characteristics'!$C:$C,0))),"",INDEX('Policy Characteristics'!L:L,MATCH($C8,'Policy Characteristics'!$C:$C,0)))</f>
        <v>conventional-pollutant-standards.html</v>
      </c>
    </row>
    <row r="9" spans="1:18" s="143" customFormat="1" x14ac:dyDescent="0.25">
      <c r="A9" s="76" t="str">
        <f>IF(ISBLANK(INDEX('Policy Characteristics'!A:A,MATCH($C9,'Policy Characteristics'!$C:$C,0))),"",INDEX('Policy Characteristics'!A:A,MATCH($C9,'Policy Characteristics'!$C:$C,0)))</f>
        <v>Transportation</v>
      </c>
      <c r="B9" s="200" t="str">
        <f>IF(ISBLANK(INDEX('Policy Characteristics'!B:B,MATCH($C9,'Policy Characteristics'!$C:$C,0))),"",INDEX('Policy Characteristics'!B:B,MATCH($C9,'Policy Characteristics'!$C:$C,0)))</f>
        <v>Conventional Pollutant Standards</v>
      </c>
      <c r="C9" s="76" t="str">
        <f t="shared" si="0"/>
        <v>Percentage Reduction of Separately Regulated Pollutants</v>
      </c>
      <c r="D9" s="143" t="s">
        <v>37</v>
      </c>
      <c r="E9" s="143" t="s">
        <v>486</v>
      </c>
      <c r="F9" s="143" t="s">
        <v>1626</v>
      </c>
      <c r="G9" s="143" t="s">
        <v>486</v>
      </c>
      <c r="H9" s="80">
        <v>307</v>
      </c>
      <c r="I9" s="213" t="s">
        <v>43</v>
      </c>
      <c r="J9" s="202" t="str">
        <f>IF(ISBLANK(INDEX('Policy Characteristics'!D:D,MATCH($C9,'Policy Characteristics'!$C:$C,0))),"",INDEX('Policy Characteristics'!D:D,MATCH($C9,'Policy Characteristics'!$C:$C,0)))</f>
        <v>Conventional Pollutant Standard</v>
      </c>
      <c r="K9" s="76" t="str">
        <f>IF(ISBLANK(INDEX('Policy Characteristics'!E:E,MATCH($C9,'Policy Characteristics'!$C:$C,0))),"",INDEX('Policy Characteristics'!E:E,MATCH($C9,'Policy Characteristics'!$C:$C,0)))</f>
        <v>trans reduce regulated pollutants</v>
      </c>
      <c r="L9" s="205">
        <f>IF(ISBLANK(INDEX('Policy Characteristics'!F:F,MATCH($C9,'Policy Characteristics'!$C:$C,0))),"",INDEX('Policy Characteristics'!F:F,MATCH($C9,'Policy Characteristics'!$C:$C,0)))</f>
        <v>0</v>
      </c>
      <c r="M9" s="205">
        <f>IF(ISBLANK(INDEX('Policy Characteristics'!G:G,MATCH($C9,'Policy Characteristics'!$C:$C,0))),"",INDEX('Policy Characteristics'!G:G,MATCH($C9,'Policy Characteristics'!$C:$C,0)))</f>
        <v>1</v>
      </c>
      <c r="N9" s="205">
        <f>IF(ISBLANK(INDEX('Policy Characteristics'!H:H,MATCH($C9,'Policy Characteristics'!$C:$C,0))),"",INDEX('Policy Characteristics'!H:H,MATCH($C9,'Policy Characteristics'!$C:$C,0)))</f>
        <v>0.02</v>
      </c>
      <c r="O9" s="76" t="str">
        <f>IF(ISBLANK(INDEX('Policy Characteristics'!I:I,MATCH($C9,'Policy Characteristics'!$C:$C,0))),"",INDEX('Policy Characteristics'!I:I,MATCH($C9,'Policy Characteristics'!$C:$C,0)))</f>
        <v>% reduction in emissions</v>
      </c>
      <c r="P9" s="76" t="str">
        <f>IF(ISBLANK(INDEX('Policy Characteristics'!J:J,MATCH($C9,'Policy Characteristics'!$C:$C,0))),"",INDEX('Policy Characteristics'!J:J,MATCH($C9,'Policy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9" s="76" t="str">
        <f>IF(ISBLANK(INDEX('Policy Characteristics'!K:K,MATCH($C9,'Policy Characteristics'!$C:$C,0))),"",INDEX('Policy Characteristics'!K:K,MATCH($C9,'Policy Characteristics'!$C:$C,0)))</f>
        <v>transportation-sector-main.html#conv-pol-stds</v>
      </c>
      <c r="R9" s="76" t="str">
        <f>IF(ISBLANK(INDEX('Policy Characteristics'!L:L,MATCH($C9,'Policy Characteristics'!$C:$C,0))),"",INDEX('Policy Characteristics'!L:L,MATCH($C9,'Policy Characteristics'!$C:$C,0)))</f>
        <v>conventional-pollutant-standards.html</v>
      </c>
    </row>
    <row r="10" spans="1:18" s="143" customFormat="1" x14ac:dyDescent="0.25">
      <c r="A10" s="76" t="str">
        <f>IF(ISBLANK(INDEX('Policy Characteristics'!A:A,MATCH($C10,'Policy Characteristics'!$C:$C,0))),"",INDEX('Policy Characteristics'!A:A,MATCH($C10,'Policy Characteristics'!$C:$C,0)))</f>
        <v>Transportation</v>
      </c>
      <c r="B10" s="200" t="str">
        <f>IF(ISBLANK(INDEX('Policy Characteristics'!B:B,MATCH($C10,'Policy Characteristics'!$C:$C,0))),"",INDEX('Policy Characteristics'!B:B,MATCH($C10,'Policy Characteristics'!$C:$C,0)))</f>
        <v>Conventional Pollutant Standards</v>
      </c>
      <c r="C10" s="76" t="str">
        <f t="shared" si="0"/>
        <v>Percentage Reduction of Separately Regulated Pollutants</v>
      </c>
      <c r="D10" s="143" t="s">
        <v>37</v>
      </c>
      <c r="E10" s="143" t="s">
        <v>487</v>
      </c>
      <c r="F10" s="143" t="s">
        <v>1626</v>
      </c>
      <c r="G10" s="143" t="s">
        <v>487</v>
      </c>
      <c r="H10" s="80">
        <v>308</v>
      </c>
      <c r="I10" s="201" t="s">
        <v>44</v>
      </c>
      <c r="J10" s="202" t="str">
        <f>IF(ISBLANK(INDEX('Policy Characteristics'!D:D,MATCH($C10,'Policy Characteristics'!$C:$C,0))),"",INDEX('Policy Characteristics'!D:D,MATCH($C10,'Policy Characteristics'!$C:$C,0)))</f>
        <v>Conventional Pollutant Standard</v>
      </c>
      <c r="K10" s="76" t="str">
        <f>IF(ISBLANK(INDEX('Policy Characteristics'!E:E,MATCH($C10,'Policy Characteristics'!$C:$C,0))),"",INDEX('Policy Characteristics'!E:E,MATCH($C10,'Policy Characteristics'!$C:$C,0)))</f>
        <v>trans reduce regulated pollutants</v>
      </c>
      <c r="L10" s="205">
        <f>IF(ISBLANK(INDEX('Policy Characteristics'!F:F,MATCH($C10,'Policy Characteristics'!$C:$C,0))),"",INDEX('Policy Characteristics'!F:F,MATCH($C10,'Policy Characteristics'!$C:$C,0)))</f>
        <v>0</v>
      </c>
      <c r="M10" s="205">
        <f>IF(ISBLANK(INDEX('Policy Characteristics'!G:G,MATCH($C10,'Policy Characteristics'!$C:$C,0))),"",INDEX('Policy Characteristics'!G:G,MATCH($C10,'Policy Characteristics'!$C:$C,0)))</f>
        <v>1</v>
      </c>
      <c r="N10" s="205">
        <f>IF(ISBLANK(INDEX('Policy Characteristics'!H:H,MATCH($C10,'Policy Characteristics'!$C:$C,0))),"",INDEX('Policy Characteristics'!H:H,MATCH($C10,'Policy Characteristics'!$C:$C,0)))</f>
        <v>0.02</v>
      </c>
      <c r="O10" s="76" t="str">
        <f>IF(ISBLANK(INDEX('Policy Characteristics'!I:I,MATCH($C10,'Policy Characteristics'!$C:$C,0))),"",INDEX('Policy Characteristics'!I:I,MATCH($C10,'Policy Characteristics'!$C:$C,0)))</f>
        <v>% reduction in emissions</v>
      </c>
      <c r="P10" s="76" t="str">
        <f>IF(ISBLANK(INDEX('Policy Characteristics'!J:J,MATCH($C10,'Policy Characteristics'!$C:$C,0))),"",INDEX('Policy Characteristics'!J:J,MATCH($C10,'Policy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10" s="76" t="str">
        <f>IF(ISBLANK(INDEX('Policy Characteristics'!K:K,MATCH($C10,'Policy Characteristics'!$C:$C,0))),"",INDEX('Policy Characteristics'!K:K,MATCH($C10,'Policy Characteristics'!$C:$C,0)))</f>
        <v>transportation-sector-main.html#conv-pol-stds</v>
      </c>
      <c r="R10" s="76" t="str">
        <f>IF(ISBLANK(INDEX('Policy Characteristics'!L:L,MATCH($C10,'Policy Characteristics'!$C:$C,0))),"",INDEX('Policy Characteristics'!L:L,MATCH($C10,'Policy Characteristics'!$C:$C,0)))</f>
        <v>conventional-pollutant-standards.html</v>
      </c>
    </row>
    <row r="11" spans="1:18" s="143" customFormat="1" x14ac:dyDescent="0.25">
      <c r="A11" s="76" t="str">
        <f>IF(ISBLANK(INDEX('Policy Characteristics'!A:A,MATCH($C11,'Policy Characteristics'!$C:$C,0))),"",INDEX('Policy Characteristics'!A:A,MATCH($C11,'Policy Characteristics'!$C:$C,0)))</f>
        <v>Transportation</v>
      </c>
      <c r="B11" s="200" t="str">
        <f>IF(ISBLANK(INDEX('Policy Characteristics'!B:B,MATCH($C11,'Policy Characteristics'!$C:$C,0))),"",INDEX('Policy Characteristics'!B:B,MATCH($C11,'Policy Characteristics'!$C:$C,0)))</f>
        <v>Conventional Pollutant Standards</v>
      </c>
      <c r="C11" s="76" t="str">
        <f t="shared" si="0"/>
        <v>Percentage Reduction of Separately Regulated Pollutants</v>
      </c>
      <c r="D11" s="143" t="s">
        <v>37</v>
      </c>
      <c r="E11" s="143" t="s">
        <v>488</v>
      </c>
      <c r="F11" s="143" t="s">
        <v>1626</v>
      </c>
      <c r="G11" s="143" t="s">
        <v>488</v>
      </c>
      <c r="H11" s="80">
        <v>309</v>
      </c>
      <c r="I11" s="201" t="s">
        <v>44</v>
      </c>
      <c r="J11" s="202" t="str">
        <f>IF(ISBLANK(INDEX('Policy Characteristics'!D:D,MATCH($C11,'Policy Characteristics'!$C:$C,0))),"",INDEX('Policy Characteristics'!D:D,MATCH($C11,'Policy Characteristics'!$C:$C,0)))</f>
        <v>Conventional Pollutant Standard</v>
      </c>
      <c r="K11" s="76" t="str">
        <f>IF(ISBLANK(INDEX('Policy Characteristics'!E:E,MATCH($C11,'Policy Characteristics'!$C:$C,0))),"",INDEX('Policy Characteristics'!E:E,MATCH($C11,'Policy Characteristics'!$C:$C,0)))</f>
        <v>trans reduce regulated pollutants</v>
      </c>
      <c r="L11" s="205">
        <f>IF(ISBLANK(INDEX('Policy Characteristics'!F:F,MATCH($C11,'Policy Characteristics'!$C:$C,0))),"",INDEX('Policy Characteristics'!F:F,MATCH($C11,'Policy Characteristics'!$C:$C,0)))</f>
        <v>0</v>
      </c>
      <c r="M11" s="205">
        <f>IF(ISBLANK(INDEX('Policy Characteristics'!G:G,MATCH($C11,'Policy Characteristics'!$C:$C,0))),"",INDEX('Policy Characteristics'!G:G,MATCH($C11,'Policy Characteristics'!$C:$C,0)))</f>
        <v>1</v>
      </c>
      <c r="N11" s="205">
        <f>IF(ISBLANK(INDEX('Policy Characteristics'!H:H,MATCH($C11,'Policy Characteristics'!$C:$C,0))),"",INDEX('Policy Characteristics'!H:H,MATCH($C11,'Policy Characteristics'!$C:$C,0)))</f>
        <v>0.02</v>
      </c>
      <c r="O11" s="76" t="str">
        <f>IF(ISBLANK(INDEX('Policy Characteristics'!I:I,MATCH($C11,'Policy Characteristics'!$C:$C,0))),"",INDEX('Policy Characteristics'!I:I,MATCH($C11,'Policy Characteristics'!$C:$C,0)))</f>
        <v>% reduction in emissions</v>
      </c>
      <c r="P11" s="76" t="str">
        <f>IF(ISBLANK(INDEX('Policy Characteristics'!J:J,MATCH($C11,'Policy Characteristics'!$C:$C,0))),"",INDEX('Policy Characteristics'!J:J,MATCH($C11,'Policy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11" s="76" t="str">
        <f>IF(ISBLANK(INDEX('Policy Characteristics'!K:K,MATCH($C11,'Policy Characteristics'!$C:$C,0))),"",INDEX('Policy Characteristics'!K:K,MATCH($C11,'Policy Characteristics'!$C:$C,0)))</f>
        <v>transportation-sector-main.html#conv-pol-stds</v>
      </c>
      <c r="R11" s="76" t="str">
        <f>IF(ISBLANK(INDEX('Policy Characteristics'!L:L,MATCH($C11,'Policy Characteristics'!$C:$C,0))),"",INDEX('Policy Characteristics'!L:L,MATCH($C11,'Policy Characteristics'!$C:$C,0)))</f>
        <v>conventional-pollutant-standards.html</v>
      </c>
    </row>
    <row r="12" spans="1:18" s="143" customFormat="1" x14ac:dyDescent="0.25">
      <c r="A12" s="76" t="str">
        <f>IF(ISBLANK(INDEX('Policy Characteristics'!A:A,MATCH($C12,'Policy Characteristics'!$C:$C,0))),"",INDEX('Policy Characteristics'!A:A,MATCH($C12,'Policy Characteristics'!$C:$C,0)))</f>
        <v>Transportation</v>
      </c>
      <c r="B12" s="200" t="str">
        <f>IF(ISBLANK(INDEX('Policy Characteristics'!B:B,MATCH($C12,'Policy Characteristics'!$C:$C,0))),"",INDEX('Policy Characteristics'!B:B,MATCH($C12,'Policy Characteristics'!$C:$C,0)))</f>
        <v>Conventional Pollutant Standards</v>
      </c>
      <c r="C12" s="76" t="str">
        <f t="shared" si="0"/>
        <v>Percentage Reduction of Separately Regulated Pollutants</v>
      </c>
      <c r="D12" s="143" t="s">
        <v>38</v>
      </c>
      <c r="E12" s="143" t="s">
        <v>480</v>
      </c>
      <c r="F12" s="143" t="s">
        <v>1623</v>
      </c>
      <c r="G12" s="143" t="s">
        <v>669</v>
      </c>
      <c r="H12" s="80">
        <v>310</v>
      </c>
      <c r="I12" s="213" t="s">
        <v>43</v>
      </c>
      <c r="J12" s="202" t="str">
        <f>IF(ISBLANK(INDEX('Policy Characteristics'!D:D,MATCH($C12,'Policy Characteristics'!$C:$C,0))),"",INDEX('Policy Characteristics'!D:D,MATCH($C12,'Policy Characteristics'!$C:$C,0)))</f>
        <v>Conventional Pollutant Standard</v>
      </c>
      <c r="K12" s="76" t="str">
        <f>IF(ISBLANK(INDEX('Policy Characteristics'!E:E,MATCH($C12,'Policy Characteristics'!$C:$C,0))),"",INDEX('Policy Characteristics'!E:E,MATCH($C12,'Policy Characteristics'!$C:$C,0)))</f>
        <v>trans reduce regulated pollutants</v>
      </c>
      <c r="L12" s="205">
        <f>IF(ISBLANK(INDEX('Policy Characteristics'!F:F,MATCH($C12,'Policy Characteristics'!$C:$C,0))),"",INDEX('Policy Characteristics'!F:F,MATCH($C12,'Policy Characteristics'!$C:$C,0)))</f>
        <v>0</v>
      </c>
      <c r="M12" s="205">
        <f>IF(ISBLANK(INDEX('Policy Characteristics'!G:G,MATCH($C12,'Policy Characteristics'!$C:$C,0))),"",INDEX('Policy Characteristics'!G:G,MATCH($C12,'Policy Characteristics'!$C:$C,0)))</f>
        <v>1</v>
      </c>
      <c r="N12" s="205">
        <f>IF(ISBLANK(INDEX('Policy Characteristics'!H:H,MATCH($C12,'Policy Characteristics'!$C:$C,0))),"",INDEX('Policy Characteristics'!H:H,MATCH($C12,'Policy Characteristics'!$C:$C,0)))</f>
        <v>0.02</v>
      </c>
      <c r="O12" s="76" t="str">
        <f>IF(ISBLANK(INDEX('Policy Characteristics'!I:I,MATCH($C12,'Policy Characteristics'!$C:$C,0))),"",INDEX('Policy Characteristics'!I:I,MATCH($C12,'Policy Characteristics'!$C:$C,0)))</f>
        <v>% reduction in emissions</v>
      </c>
      <c r="P12" s="76" t="str">
        <f>IF(ISBLANK(INDEX('Policy Characteristics'!J:J,MATCH($C12,'Policy Characteristics'!$C:$C,0))),"",INDEX('Policy Characteristics'!J:J,MATCH($C12,'Policy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12" s="76" t="str">
        <f>IF(ISBLANK(INDEX('Policy Characteristics'!K:K,MATCH($C12,'Policy Characteristics'!$C:$C,0))),"",INDEX('Policy Characteristics'!K:K,MATCH($C12,'Policy Characteristics'!$C:$C,0)))</f>
        <v>transportation-sector-main.html#conv-pol-stds</v>
      </c>
      <c r="R12" s="76" t="str">
        <f>IF(ISBLANK(INDEX('Policy Characteristics'!L:L,MATCH($C12,'Policy Characteristics'!$C:$C,0))),"",INDEX('Policy Characteristics'!L:L,MATCH($C12,'Policy Characteristics'!$C:$C,0)))</f>
        <v>conventional-pollutant-standards.html</v>
      </c>
    </row>
    <row r="13" spans="1:18" s="143" customFormat="1" x14ac:dyDescent="0.25">
      <c r="A13" s="76" t="str">
        <f>IF(ISBLANK(INDEX('Policy Characteristics'!A:A,MATCH($C13,'Policy Characteristics'!$C:$C,0))),"",INDEX('Policy Characteristics'!A:A,MATCH($C13,'Policy Characteristics'!$C:$C,0)))</f>
        <v>Transportation</v>
      </c>
      <c r="B13" s="200" t="str">
        <f>IF(ISBLANK(INDEX('Policy Characteristics'!B:B,MATCH($C13,'Policy Characteristics'!$C:$C,0))),"",INDEX('Policy Characteristics'!B:B,MATCH($C13,'Policy Characteristics'!$C:$C,0)))</f>
        <v>Conventional Pollutant Standards</v>
      </c>
      <c r="C13" s="76" t="str">
        <f t="shared" si="0"/>
        <v>Percentage Reduction of Separately Regulated Pollutants</v>
      </c>
      <c r="D13" s="143" t="s">
        <v>38</v>
      </c>
      <c r="E13" s="143" t="s">
        <v>474</v>
      </c>
      <c r="F13" s="143" t="s">
        <v>1623</v>
      </c>
      <c r="G13" s="143" t="s">
        <v>474</v>
      </c>
      <c r="H13" s="80">
        <v>311</v>
      </c>
      <c r="I13" s="213" t="s">
        <v>43</v>
      </c>
      <c r="J13" s="202" t="str">
        <f>IF(ISBLANK(INDEX('Policy Characteristics'!D:D,MATCH($C13,'Policy Characteristics'!$C:$C,0))),"",INDEX('Policy Characteristics'!D:D,MATCH($C13,'Policy Characteristics'!$C:$C,0)))</f>
        <v>Conventional Pollutant Standard</v>
      </c>
      <c r="K13" s="76" t="str">
        <f>IF(ISBLANK(INDEX('Policy Characteristics'!E:E,MATCH($C13,'Policy Characteristics'!$C:$C,0))),"",INDEX('Policy Characteristics'!E:E,MATCH($C13,'Policy Characteristics'!$C:$C,0)))</f>
        <v>trans reduce regulated pollutants</v>
      </c>
      <c r="L13" s="205">
        <f>IF(ISBLANK(INDEX('Policy Characteristics'!F:F,MATCH($C13,'Policy Characteristics'!$C:$C,0))),"",INDEX('Policy Characteristics'!F:F,MATCH($C13,'Policy Characteristics'!$C:$C,0)))</f>
        <v>0</v>
      </c>
      <c r="M13" s="205">
        <f>IF(ISBLANK(INDEX('Policy Characteristics'!G:G,MATCH($C13,'Policy Characteristics'!$C:$C,0))),"",INDEX('Policy Characteristics'!G:G,MATCH($C13,'Policy Characteristics'!$C:$C,0)))</f>
        <v>1</v>
      </c>
      <c r="N13" s="205">
        <f>IF(ISBLANK(INDEX('Policy Characteristics'!H:H,MATCH($C13,'Policy Characteristics'!$C:$C,0))),"",INDEX('Policy Characteristics'!H:H,MATCH($C13,'Policy Characteristics'!$C:$C,0)))</f>
        <v>0.02</v>
      </c>
      <c r="O13" s="76" t="str">
        <f>IF(ISBLANK(INDEX('Policy Characteristics'!I:I,MATCH($C13,'Policy Characteristics'!$C:$C,0))),"",INDEX('Policy Characteristics'!I:I,MATCH($C13,'Policy Characteristics'!$C:$C,0)))</f>
        <v>% reduction in emissions</v>
      </c>
      <c r="P13" s="76" t="str">
        <f>IF(ISBLANK(INDEX('Policy Characteristics'!J:J,MATCH($C13,'Policy Characteristics'!$C:$C,0))),"",INDEX('Policy Characteristics'!J:J,MATCH($C13,'Policy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13" s="76" t="str">
        <f>IF(ISBLANK(INDEX('Policy Characteristics'!K:K,MATCH($C13,'Policy Characteristics'!$C:$C,0))),"",INDEX('Policy Characteristics'!K:K,MATCH($C13,'Policy Characteristics'!$C:$C,0)))</f>
        <v>transportation-sector-main.html#conv-pol-stds</v>
      </c>
      <c r="R13" s="76" t="str">
        <f>IF(ISBLANK(INDEX('Policy Characteristics'!L:L,MATCH($C13,'Policy Characteristics'!$C:$C,0))),"",INDEX('Policy Characteristics'!L:L,MATCH($C13,'Policy Characteristics'!$C:$C,0)))</f>
        <v>conventional-pollutant-standards.html</v>
      </c>
    </row>
    <row r="14" spans="1:18" s="143" customFormat="1" x14ac:dyDescent="0.25">
      <c r="A14" s="76" t="str">
        <f>IF(ISBLANK(INDEX('Policy Characteristics'!A:A,MATCH($C14,'Policy Characteristics'!$C:$C,0))),"",INDEX('Policy Characteristics'!A:A,MATCH($C14,'Policy Characteristics'!$C:$C,0)))</f>
        <v>Transportation</v>
      </c>
      <c r="B14" s="200" t="str">
        <f>IF(ISBLANK(INDEX('Policy Characteristics'!B:B,MATCH($C14,'Policy Characteristics'!$C:$C,0))),"",INDEX('Policy Characteristics'!B:B,MATCH($C14,'Policy Characteristics'!$C:$C,0)))</f>
        <v>Conventional Pollutant Standards</v>
      </c>
      <c r="C14" s="76" t="str">
        <f t="shared" si="0"/>
        <v>Percentage Reduction of Separately Regulated Pollutants</v>
      </c>
      <c r="D14" s="143" t="s">
        <v>38</v>
      </c>
      <c r="E14" s="143" t="s">
        <v>481</v>
      </c>
      <c r="F14" s="143" t="s">
        <v>1623</v>
      </c>
      <c r="G14" s="143" t="s">
        <v>481</v>
      </c>
      <c r="H14" s="80">
        <v>312</v>
      </c>
      <c r="I14" s="213" t="s">
        <v>43</v>
      </c>
      <c r="J14" s="202" t="str">
        <f>IF(ISBLANK(INDEX('Policy Characteristics'!D:D,MATCH($C14,'Policy Characteristics'!$C:$C,0))),"",INDEX('Policy Characteristics'!D:D,MATCH($C14,'Policy Characteristics'!$C:$C,0)))</f>
        <v>Conventional Pollutant Standard</v>
      </c>
      <c r="K14" s="76" t="str">
        <f>IF(ISBLANK(INDEX('Policy Characteristics'!E:E,MATCH($C14,'Policy Characteristics'!$C:$C,0))),"",INDEX('Policy Characteristics'!E:E,MATCH($C14,'Policy Characteristics'!$C:$C,0)))</f>
        <v>trans reduce regulated pollutants</v>
      </c>
      <c r="L14" s="205">
        <f>IF(ISBLANK(INDEX('Policy Characteristics'!F:F,MATCH($C14,'Policy Characteristics'!$C:$C,0))),"",INDEX('Policy Characteristics'!F:F,MATCH($C14,'Policy Characteristics'!$C:$C,0)))</f>
        <v>0</v>
      </c>
      <c r="M14" s="205">
        <f>IF(ISBLANK(INDEX('Policy Characteristics'!G:G,MATCH($C14,'Policy Characteristics'!$C:$C,0))),"",INDEX('Policy Characteristics'!G:G,MATCH($C14,'Policy Characteristics'!$C:$C,0)))</f>
        <v>1</v>
      </c>
      <c r="N14" s="205">
        <f>IF(ISBLANK(INDEX('Policy Characteristics'!H:H,MATCH($C14,'Policy Characteristics'!$C:$C,0))),"",INDEX('Policy Characteristics'!H:H,MATCH($C14,'Policy Characteristics'!$C:$C,0)))</f>
        <v>0.02</v>
      </c>
      <c r="O14" s="76" t="str">
        <f>IF(ISBLANK(INDEX('Policy Characteristics'!I:I,MATCH($C14,'Policy Characteristics'!$C:$C,0))),"",INDEX('Policy Characteristics'!I:I,MATCH($C14,'Policy Characteristics'!$C:$C,0)))</f>
        <v>% reduction in emissions</v>
      </c>
      <c r="P14" s="76" t="str">
        <f>IF(ISBLANK(INDEX('Policy Characteristics'!J:J,MATCH($C14,'Policy Characteristics'!$C:$C,0))),"",INDEX('Policy Characteristics'!J:J,MATCH($C14,'Policy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14" s="76" t="str">
        <f>IF(ISBLANK(INDEX('Policy Characteristics'!K:K,MATCH($C14,'Policy Characteristics'!$C:$C,0))),"",INDEX('Policy Characteristics'!K:K,MATCH($C14,'Policy Characteristics'!$C:$C,0)))</f>
        <v>transportation-sector-main.html#conv-pol-stds</v>
      </c>
      <c r="R14" s="76" t="str">
        <f>IF(ISBLANK(INDEX('Policy Characteristics'!L:L,MATCH($C14,'Policy Characteristics'!$C:$C,0))),"",INDEX('Policy Characteristics'!L:L,MATCH($C14,'Policy Characteristics'!$C:$C,0)))</f>
        <v>conventional-pollutant-standards.html</v>
      </c>
    </row>
    <row r="15" spans="1:18" s="143" customFormat="1" x14ac:dyDescent="0.25">
      <c r="A15" s="76" t="str">
        <f>IF(ISBLANK(INDEX('Policy Characteristics'!A:A,MATCH($C15,'Policy Characteristics'!$C:$C,0))),"",INDEX('Policy Characteristics'!A:A,MATCH($C15,'Policy Characteristics'!$C:$C,0)))</f>
        <v>Transportation</v>
      </c>
      <c r="B15" s="200" t="str">
        <f>IF(ISBLANK(INDEX('Policy Characteristics'!B:B,MATCH($C15,'Policy Characteristics'!$C:$C,0))),"",INDEX('Policy Characteristics'!B:B,MATCH($C15,'Policy Characteristics'!$C:$C,0)))</f>
        <v>Conventional Pollutant Standards</v>
      </c>
      <c r="C15" s="76" t="str">
        <f t="shared" si="0"/>
        <v>Percentage Reduction of Separately Regulated Pollutants</v>
      </c>
      <c r="D15" s="143" t="s">
        <v>38</v>
      </c>
      <c r="E15" s="143" t="s">
        <v>482</v>
      </c>
      <c r="F15" s="143" t="s">
        <v>1623</v>
      </c>
      <c r="G15" s="143" t="s">
        <v>482</v>
      </c>
      <c r="H15" s="80">
        <v>313</v>
      </c>
      <c r="I15" s="213" t="s">
        <v>43</v>
      </c>
      <c r="J15" s="202" t="str">
        <f>IF(ISBLANK(INDEX('Policy Characteristics'!D:D,MATCH($C15,'Policy Characteristics'!$C:$C,0))),"",INDEX('Policy Characteristics'!D:D,MATCH($C15,'Policy Characteristics'!$C:$C,0)))</f>
        <v>Conventional Pollutant Standard</v>
      </c>
      <c r="K15" s="76" t="str">
        <f>IF(ISBLANK(INDEX('Policy Characteristics'!E:E,MATCH($C15,'Policy Characteristics'!$C:$C,0))),"",INDEX('Policy Characteristics'!E:E,MATCH($C15,'Policy Characteristics'!$C:$C,0)))</f>
        <v>trans reduce regulated pollutants</v>
      </c>
      <c r="L15" s="205">
        <f>IF(ISBLANK(INDEX('Policy Characteristics'!F:F,MATCH($C15,'Policy Characteristics'!$C:$C,0))),"",INDEX('Policy Characteristics'!F:F,MATCH($C15,'Policy Characteristics'!$C:$C,0)))</f>
        <v>0</v>
      </c>
      <c r="M15" s="205">
        <f>IF(ISBLANK(INDEX('Policy Characteristics'!G:G,MATCH($C15,'Policy Characteristics'!$C:$C,0))),"",INDEX('Policy Characteristics'!G:G,MATCH($C15,'Policy Characteristics'!$C:$C,0)))</f>
        <v>1</v>
      </c>
      <c r="N15" s="205">
        <f>IF(ISBLANK(INDEX('Policy Characteristics'!H:H,MATCH($C15,'Policy Characteristics'!$C:$C,0))),"",INDEX('Policy Characteristics'!H:H,MATCH($C15,'Policy Characteristics'!$C:$C,0)))</f>
        <v>0.02</v>
      </c>
      <c r="O15" s="76" t="str">
        <f>IF(ISBLANK(INDEX('Policy Characteristics'!I:I,MATCH($C15,'Policy Characteristics'!$C:$C,0))),"",INDEX('Policy Characteristics'!I:I,MATCH($C15,'Policy Characteristics'!$C:$C,0)))</f>
        <v>% reduction in emissions</v>
      </c>
      <c r="P15" s="76" t="str">
        <f>IF(ISBLANK(INDEX('Policy Characteristics'!J:J,MATCH($C15,'Policy Characteristics'!$C:$C,0))),"",INDEX('Policy Characteristics'!J:J,MATCH($C15,'Policy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15" s="76" t="str">
        <f>IF(ISBLANK(INDEX('Policy Characteristics'!K:K,MATCH($C15,'Policy Characteristics'!$C:$C,0))),"",INDEX('Policy Characteristics'!K:K,MATCH($C15,'Policy Characteristics'!$C:$C,0)))</f>
        <v>transportation-sector-main.html#conv-pol-stds</v>
      </c>
      <c r="R15" s="76" t="str">
        <f>IF(ISBLANK(INDEX('Policy Characteristics'!L:L,MATCH($C15,'Policy Characteristics'!$C:$C,0))),"",INDEX('Policy Characteristics'!L:L,MATCH($C15,'Policy Characteristics'!$C:$C,0)))</f>
        <v>conventional-pollutant-standards.html</v>
      </c>
    </row>
    <row r="16" spans="1:18" s="143" customFormat="1" x14ac:dyDescent="0.25">
      <c r="A16" s="76" t="str">
        <f>IF(ISBLANK(INDEX('Policy Characteristics'!A:A,MATCH($C16,'Policy Characteristics'!$C:$C,0))),"",INDEX('Policy Characteristics'!A:A,MATCH($C16,'Policy Characteristics'!$C:$C,0)))</f>
        <v>Transportation</v>
      </c>
      <c r="B16" s="200" t="str">
        <f>IF(ISBLANK(INDEX('Policy Characteristics'!B:B,MATCH($C16,'Policy Characteristics'!$C:$C,0))),"",INDEX('Policy Characteristics'!B:B,MATCH($C16,'Policy Characteristics'!$C:$C,0)))</f>
        <v>Conventional Pollutant Standards</v>
      </c>
      <c r="C16" s="76" t="str">
        <f t="shared" si="0"/>
        <v>Percentage Reduction of Separately Regulated Pollutants</v>
      </c>
      <c r="D16" s="143" t="s">
        <v>38</v>
      </c>
      <c r="E16" s="143" t="s">
        <v>483</v>
      </c>
      <c r="F16" s="143" t="s">
        <v>1623</v>
      </c>
      <c r="G16" s="143" t="s">
        <v>561</v>
      </c>
      <c r="H16" s="80">
        <v>314</v>
      </c>
      <c r="I16" s="213" t="s">
        <v>43</v>
      </c>
      <c r="J16" s="202" t="str">
        <f>IF(ISBLANK(INDEX('Policy Characteristics'!D:D,MATCH($C16,'Policy Characteristics'!$C:$C,0))),"",INDEX('Policy Characteristics'!D:D,MATCH($C16,'Policy Characteristics'!$C:$C,0)))</f>
        <v>Conventional Pollutant Standard</v>
      </c>
      <c r="K16" s="76" t="str">
        <f>IF(ISBLANK(INDEX('Policy Characteristics'!E:E,MATCH($C16,'Policy Characteristics'!$C:$C,0))),"",INDEX('Policy Characteristics'!E:E,MATCH($C16,'Policy Characteristics'!$C:$C,0)))</f>
        <v>trans reduce regulated pollutants</v>
      </c>
      <c r="L16" s="205">
        <f>IF(ISBLANK(INDEX('Policy Characteristics'!F:F,MATCH($C16,'Policy Characteristics'!$C:$C,0))),"",INDEX('Policy Characteristics'!F:F,MATCH($C16,'Policy Characteristics'!$C:$C,0)))</f>
        <v>0</v>
      </c>
      <c r="M16" s="205">
        <f>IF(ISBLANK(INDEX('Policy Characteristics'!G:G,MATCH($C16,'Policy Characteristics'!$C:$C,0))),"",INDEX('Policy Characteristics'!G:G,MATCH($C16,'Policy Characteristics'!$C:$C,0)))</f>
        <v>1</v>
      </c>
      <c r="N16" s="205">
        <f>IF(ISBLANK(INDEX('Policy Characteristics'!H:H,MATCH($C16,'Policy Characteristics'!$C:$C,0))),"",INDEX('Policy Characteristics'!H:H,MATCH($C16,'Policy Characteristics'!$C:$C,0)))</f>
        <v>0.02</v>
      </c>
      <c r="O16" s="76" t="str">
        <f>IF(ISBLANK(INDEX('Policy Characteristics'!I:I,MATCH($C16,'Policy Characteristics'!$C:$C,0))),"",INDEX('Policy Characteristics'!I:I,MATCH($C16,'Policy Characteristics'!$C:$C,0)))</f>
        <v>% reduction in emissions</v>
      </c>
      <c r="P16" s="76" t="str">
        <f>IF(ISBLANK(INDEX('Policy Characteristics'!J:J,MATCH($C16,'Policy Characteristics'!$C:$C,0))),"",INDEX('Policy Characteristics'!J:J,MATCH($C16,'Policy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16" s="76" t="str">
        <f>IF(ISBLANK(INDEX('Policy Characteristics'!K:K,MATCH($C16,'Policy Characteristics'!$C:$C,0))),"",INDEX('Policy Characteristics'!K:K,MATCH($C16,'Policy Characteristics'!$C:$C,0)))</f>
        <v>transportation-sector-main.html#conv-pol-stds</v>
      </c>
      <c r="R16" s="76" t="str">
        <f>IF(ISBLANK(INDEX('Policy Characteristics'!L:L,MATCH($C16,'Policy Characteristics'!$C:$C,0))),"",INDEX('Policy Characteristics'!L:L,MATCH($C16,'Policy Characteristics'!$C:$C,0)))</f>
        <v>conventional-pollutant-standards.html</v>
      </c>
    </row>
    <row r="17" spans="1:18" s="143" customFormat="1" x14ac:dyDescent="0.25">
      <c r="A17" s="76" t="str">
        <f>IF(ISBLANK(INDEX('Policy Characteristics'!A:A,MATCH($C17,'Policy Characteristics'!$C:$C,0))),"",INDEX('Policy Characteristics'!A:A,MATCH($C17,'Policy Characteristics'!$C:$C,0)))</f>
        <v>Transportation</v>
      </c>
      <c r="B17" s="200" t="str">
        <f>IF(ISBLANK(INDEX('Policy Characteristics'!B:B,MATCH($C17,'Policy Characteristics'!$C:$C,0))),"",INDEX('Policy Characteristics'!B:B,MATCH($C17,'Policy Characteristics'!$C:$C,0)))</f>
        <v>Conventional Pollutant Standards</v>
      </c>
      <c r="C17" s="76" t="str">
        <f t="shared" si="0"/>
        <v>Percentage Reduction of Separately Regulated Pollutants</v>
      </c>
      <c r="D17" s="143" t="s">
        <v>38</v>
      </c>
      <c r="E17" s="143" t="s">
        <v>484</v>
      </c>
      <c r="F17" s="143" t="s">
        <v>1623</v>
      </c>
      <c r="G17" s="143" t="s">
        <v>484</v>
      </c>
      <c r="H17" s="80">
        <v>315</v>
      </c>
      <c r="I17" s="213" t="s">
        <v>43</v>
      </c>
      <c r="J17" s="202" t="str">
        <f>IF(ISBLANK(INDEX('Policy Characteristics'!D:D,MATCH($C17,'Policy Characteristics'!$C:$C,0))),"",INDEX('Policy Characteristics'!D:D,MATCH($C17,'Policy Characteristics'!$C:$C,0)))</f>
        <v>Conventional Pollutant Standard</v>
      </c>
      <c r="K17" s="76" t="str">
        <f>IF(ISBLANK(INDEX('Policy Characteristics'!E:E,MATCH($C17,'Policy Characteristics'!$C:$C,0))),"",INDEX('Policy Characteristics'!E:E,MATCH($C17,'Policy Characteristics'!$C:$C,0)))</f>
        <v>trans reduce regulated pollutants</v>
      </c>
      <c r="L17" s="205">
        <f>IF(ISBLANK(INDEX('Policy Characteristics'!F:F,MATCH($C17,'Policy Characteristics'!$C:$C,0))),"",INDEX('Policy Characteristics'!F:F,MATCH($C17,'Policy Characteristics'!$C:$C,0)))</f>
        <v>0</v>
      </c>
      <c r="M17" s="205">
        <f>IF(ISBLANK(INDEX('Policy Characteristics'!G:G,MATCH($C17,'Policy Characteristics'!$C:$C,0))),"",INDEX('Policy Characteristics'!G:G,MATCH($C17,'Policy Characteristics'!$C:$C,0)))</f>
        <v>1</v>
      </c>
      <c r="N17" s="205">
        <f>IF(ISBLANK(INDEX('Policy Characteristics'!H:H,MATCH($C17,'Policy Characteristics'!$C:$C,0))),"",INDEX('Policy Characteristics'!H:H,MATCH($C17,'Policy Characteristics'!$C:$C,0)))</f>
        <v>0.02</v>
      </c>
      <c r="O17" s="76" t="str">
        <f>IF(ISBLANK(INDEX('Policy Characteristics'!I:I,MATCH($C17,'Policy Characteristics'!$C:$C,0))),"",INDEX('Policy Characteristics'!I:I,MATCH($C17,'Policy Characteristics'!$C:$C,0)))</f>
        <v>% reduction in emissions</v>
      </c>
      <c r="P17" s="76" t="str">
        <f>IF(ISBLANK(INDEX('Policy Characteristics'!J:J,MATCH($C17,'Policy Characteristics'!$C:$C,0))),"",INDEX('Policy Characteristics'!J:J,MATCH($C17,'Policy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17" s="76" t="str">
        <f>IF(ISBLANK(INDEX('Policy Characteristics'!K:K,MATCH($C17,'Policy Characteristics'!$C:$C,0))),"",INDEX('Policy Characteristics'!K:K,MATCH($C17,'Policy Characteristics'!$C:$C,0)))</f>
        <v>transportation-sector-main.html#conv-pol-stds</v>
      </c>
      <c r="R17" s="76" t="str">
        <f>IF(ISBLANK(INDEX('Policy Characteristics'!L:L,MATCH($C17,'Policy Characteristics'!$C:$C,0))),"",INDEX('Policy Characteristics'!L:L,MATCH($C17,'Policy Characteristics'!$C:$C,0)))</f>
        <v>conventional-pollutant-standards.html</v>
      </c>
    </row>
    <row r="18" spans="1:18" s="143" customFormat="1" x14ac:dyDescent="0.25">
      <c r="A18" s="76" t="str">
        <f>IF(ISBLANK(INDEX('Policy Characteristics'!A:A,MATCH($C18,'Policy Characteristics'!$C:$C,0))),"",INDEX('Policy Characteristics'!A:A,MATCH($C18,'Policy Characteristics'!$C:$C,0)))</f>
        <v>Transportation</v>
      </c>
      <c r="B18" s="200" t="str">
        <f>IF(ISBLANK(INDEX('Policy Characteristics'!B:B,MATCH($C18,'Policy Characteristics'!$C:$C,0))),"",INDEX('Policy Characteristics'!B:B,MATCH($C18,'Policy Characteristics'!$C:$C,0)))</f>
        <v>Conventional Pollutant Standards</v>
      </c>
      <c r="C18" s="76" t="str">
        <f t="shared" si="0"/>
        <v>Percentage Reduction of Separately Regulated Pollutants</v>
      </c>
      <c r="D18" s="143" t="s">
        <v>38</v>
      </c>
      <c r="E18" s="143" t="s">
        <v>485</v>
      </c>
      <c r="F18" s="143" t="s">
        <v>1623</v>
      </c>
      <c r="G18" s="143" t="s">
        <v>485</v>
      </c>
      <c r="H18" s="80">
        <v>316</v>
      </c>
      <c r="I18" s="213" t="s">
        <v>43</v>
      </c>
      <c r="J18" s="202" t="str">
        <f>IF(ISBLANK(INDEX('Policy Characteristics'!D:D,MATCH($C18,'Policy Characteristics'!$C:$C,0))),"",INDEX('Policy Characteristics'!D:D,MATCH($C18,'Policy Characteristics'!$C:$C,0)))</f>
        <v>Conventional Pollutant Standard</v>
      </c>
      <c r="K18" s="76" t="str">
        <f>IF(ISBLANK(INDEX('Policy Characteristics'!E:E,MATCH($C18,'Policy Characteristics'!$C:$C,0))),"",INDEX('Policy Characteristics'!E:E,MATCH($C18,'Policy Characteristics'!$C:$C,0)))</f>
        <v>trans reduce regulated pollutants</v>
      </c>
      <c r="L18" s="205">
        <f>IF(ISBLANK(INDEX('Policy Characteristics'!F:F,MATCH($C18,'Policy Characteristics'!$C:$C,0))),"",INDEX('Policy Characteristics'!F:F,MATCH($C18,'Policy Characteristics'!$C:$C,0)))</f>
        <v>0</v>
      </c>
      <c r="M18" s="205">
        <f>IF(ISBLANK(INDEX('Policy Characteristics'!G:G,MATCH($C18,'Policy Characteristics'!$C:$C,0))),"",INDEX('Policy Characteristics'!G:G,MATCH($C18,'Policy Characteristics'!$C:$C,0)))</f>
        <v>1</v>
      </c>
      <c r="N18" s="205">
        <f>IF(ISBLANK(INDEX('Policy Characteristics'!H:H,MATCH($C18,'Policy Characteristics'!$C:$C,0))),"",INDEX('Policy Characteristics'!H:H,MATCH($C18,'Policy Characteristics'!$C:$C,0)))</f>
        <v>0.02</v>
      </c>
      <c r="O18" s="76" t="str">
        <f>IF(ISBLANK(INDEX('Policy Characteristics'!I:I,MATCH($C18,'Policy Characteristics'!$C:$C,0))),"",INDEX('Policy Characteristics'!I:I,MATCH($C18,'Policy Characteristics'!$C:$C,0)))</f>
        <v>% reduction in emissions</v>
      </c>
      <c r="P18" s="76" t="str">
        <f>IF(ISBLANK(INDEX('Policy Characteristics'!J:J,MATCH($C18,'Policy Characteristics'!$C:$C,0))),"",INDEX('Policy Characteristics'!J:J,MATCH($C18,'Policy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18" s="76" t="str">
        <f>IF(ISBLANK(INDEX('Policy Characteristics'!K:K,MATCH($C18,'Policy Characteristics'!$C:$C,0))),"",INDEX('Policy Characteristics'!K:K,MATCH($C18,'Policy Characteristics'!$C:$C,0)))</f>
        <v>transportation-sector-main.html#conv-pol-stds</v>
      </c>
      <c r="R18" s="76" t="str">
        <f>IF(ISBLANK(INDEX('Policy Characteristics'!L:L,MATCH($C18,'Policy Characteristics'!$C:$C,0))),"",INDEX('Policy Characteristics'!L:L,MATCH($C18,'Policy Characteristics'!$C:$C,0)))</f>
        <v>conventional-pollutant-standards.html</v>
      </c>
    </row>
    <row r="19" spans="1:18" s="143" customFormat="1" x14ac:dyDescent="0.25">
      <c r="A19" s="76" t="str">
        <f>IF(ISBLANK(INDEX('Policy Characteristics'!A:A,MATCH($C19,'Policy Characteristics'!$C:$C,0))),"",INDEX('Policy Characteristics'!A:A,MATCH($C19,'Policy Characteristics'!$C:$C,0)))</f>
        <v>Transportation</v>
      </c>
      <c r="B19" s="200" t="str">
        <f>IF(ISBLANK(INDEX('Policy Characteristics'!B:B,MATCH($C19,'Policy Characteristics'!$C:$C,0))),"",INDEX('Policy Characteristics'!B:B,MATCH($C19,'Policy Characteristics'!$C:$C,0)))</f>
        <v>Conventional Pollutant Standards</v>
      </c>
      <c r="C19" s="76" t="str">
        <f t="shared" si="0"/>
        <v>Percentage Reduction of Separately Regulated Pollutants</v>
      </c>
      <c r="D19" s="143" t="s">
        <v>38</v>
      </c>
      <c r="E19" s="143" t="s">
        <v>486</v>
      </c>
      <c r="F19" s="143" t="s">
        <v>1623</v>
      </c>
      <c r="G19" s="143" t="s">
        <v>486</v>
      </c>
      <c r="H19" s="80">
        <v>317</v>
      </c>
      <c r="I19" s="213" t="s">
        <v>43</v>
      </c>
      <c r="J19" s="202" t="str">
        <f>IF(ISBLANK(INDEX('Policy Characteristics'!D:D,MATCH($C19,'Policy Characteristics'!$C:$C,0))),"",INDEX('Policy Characteristics'!D:D,MATCH($C19,'Policy Characteristics'!$C:$C,0)))</f>
        <v>Conventional Pollutant Standard</v>
      </c>
      <c r="K19" s="76" t="str">
        <f>IF(ISBLANK(INDEX('Policy Characteristics'!E:E,MATCH($C19,'Policy Characteristics'!$C:$C,0))),"",INDEX('Policy Characteristics'!E:E,MATCH($C19,'Policy Characteristics'!$C:$C,0)))</f>
        <v>trans reduce regulated pollutants</v>
      </c>
      <c r="L19" s="205">
        <f>IF(ISBLANK(INDEX('Policy Characteristics'!F:F,MATCH($C19,'Policy Characteristics'!$C:$C,0))),"",INDEX('Policy Characteristics'!F:F,MATCH($C19,'Policy Characteristics'!$C:$C,0)))</f>
        <v>0</v>
      </c>
      <c r="M19" s="205">
        <f>IF(ISBLANK(INDEX('Policy Characteristics'!G:G,MATCH($C19,'Policy Characteristics'!$C:$C,0))),"",INDEX('Policy Characteristics'!G:G,MATCH($C19,'Policy Characteristics'!$C:$C,0)))</f>
        <v>1</v>
      </c>
      <c r="N19" s="205">
        <f>IF(ISBLANK(INDEX('Policy Characteristics'!H:H,MATCH($C19,'Policy Characteristics'!$C:$C,0))),"",INDEX('Policy Characteristics'!H:H,MATCH($C19,'Policy Characteristics'!$C:$C,0)))</f>
        <v>0.02</v>
      </c>
      <c r="O19" s="76" t="str">
        <f>IF(ISBLANK(INDEX('Policy Characteristics'!I:I,MATCH($C19,'Policy Characteristics'!$C:$C,0))),"",INDEX('Policy Characteristics'!I:I,MATCH($C19,'Policy Characteristics'!$C:$C,0)))</f>
        <v>% reduction in emissions</v>
      </c>
      <c r="P19" s="76" t="str">
        <f>IF(ISBLANK(INDEX('Policy Characteristics'!J:J,MATCH($C19,'Policy Characteristics'!$C:$C,0))),"",INDEX('Policy Characteristics'!J:J,MATCH($C19,'Policy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19" s="76" t="str">
        <f>IF(ISBLANK(INDEX('Policy Characteristics'!K:K,MATCH($C19,'Policy Characteristics'!$C:$C,0))),"",INDEX('Policy Characteristics'!K:K,MATCH($C19,'Policy Characteristics'!$C:$C,0)))</f>
        <v>transportation-sector-main.html#conv-pol-stds</v>
      </c>
      <c r="R19" s="76" t="str">
        <f>IF(ISBLANK(INDEX('Policy Characteristics'!L:L,MATCH($C19,'Policy Characteristics'!$C:$C,0))),"",INDEX('Policy Characteristics'!L:L,MATCH($C19,'Policy Characteristics'!$C:$C,0)))</f>
        <v>conventional-pollutant-standards.html</v>
      </c>
    </row>
    <row r="20" spans="1:18" s="143" customFormat="1" x14ac:dyDescent="0.25">
      <c r="A20" s="76" t="str">
        <f>IF(ISBLANK(INDEX('Policy Characteristics'!A:A,MATCH($C20,'Policy Characteristics'!$C:$C,0))),"",INDEX('Policy Characteristics'!A:A,MATCH($C20,'Policy Characteristics'!$C:$C,0)))</f>
        <v>Transportation</v>
      </c>
      <c r="B20" s="200" t="str">
        <f>IF(ISBLANK(INDEX('Policy Characteristics'!B:B,MATCH($C20,'Policy Characteristics'!$C:$C,0))),"",INDEX('Policy Characteristics'!B:B,MATCH($C20,'Policy Characteristics'!$C:$C,0)))</f>
        <v>Conventional Pollutant Standards</v>
      </c>
      <c r="C20" s="76" t="str">
        <f t="shared" si="0"/>
        <v>Percentage Reduction of Separately Regulated Pollutants</v>
      </c>
      <c r="D20" s="143" t="s">
        <v>38</v>
      </c>
      <c r="E20" s="143" t="s">
        <v>487</v>
      </c>
      <c r="F20" s="143" t="s">
        <v>1623</v>
      </c>
      <c r="G20" s="143" t="s">
        <v>487</v>
      </c>
      <c r="H20" s="80">
        <v>318</v>
      </c>
      <c r="I20" s="201" t="s">
        <v>44</v>
      </c>
      <c r="J20" s="202" t="str">
        <f>IF(ISBLANK(INDEX('Policy Characteristics'!D:D,MATCH($C20,'Policy Characteristics'!$C:$C,0))),"",INDEX('Policy Characteristics'!D:D,MATCH($C20,'Policy Characteristics'!$C:$C,0)))</f>
        <v>Conventional Pollutant Standard</v>
      </c>
      <c r="K20" s="76" t="str">
        <f>IF(ISBLANK(INDEX('Policy Characteristics'!E:E,MATCH($C20,'Policy Characteristics'!$C:$C,0))),"",INDEX('Policy Characteristics'!E:E,MATCH($C20,'Policy Characteristics'!$C:$C,0)))</f>
        <v>trans reduce regulated pollutants</v>
      </c>
      <c r="L20" s="205">
        <f>IF(ISBLANK(INDEX('Policy Characteristics'!F:F,MATCH($C20,'Policy Characteristics'!$C:$C,0))),"",INDEX('Policy Characteristics'!F:F,MATCH($C20,'Policy Characteristics'!$C:$C,0)))</f>
        <v>0</v>
      </c>
      <c r="M20" s="205">
        <f>IF(ISBLANK(INDEX('Policy Characteristics'!G:G,MATCH($C20,'Policy Characteristics'!$C:$C,0))),"",INDEX('Policy Characteristics'!G:G,MATCH($C20,'Policy Characteristics'!$C:$C,0)))</f>
        <v>1</v>
      </c>
      <c r="N20" s="205">
        <f>IF(ISBLANK(INDEX('Policy Characteristics'!H:H,MATCH($C20,'Policy Characteristics'!$C:$C,0))),"",INDEX('Policy Characteristics'!H:H,MATCH($C20,'Policy Characteristics'!$C:$C,0)))</f>
        <v>0.02</v>
      </c>
      <c r="O20" s="76" t="str">
        <f>IF(ISBLANK(INDEX('Policy Characteristics'!I:I,MATCH($C20,'Policy Characteristics'!$C:$C,0))),"",INDEX('Policy Characteristics'!I:I,MATCH($C20,'Policy Characteristics'!$C:$C,0)))</f>
        <v>% reduction in emissions</v>
      </c>
      <c r="P20" s="76" t="str">
        <f>IF(ISBLANK(INDEX('Policy Characteristics'!J:J,MATCH($C20,'Policy Characteristics'!$C:$C,0))),"",INDEX('Policy Characteristics'!J:J,MATCH($C20,'Policy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0" s="76" t="str">
        <f>IF(ISBLANK(INDEX('Policy Characteristics'!K:K,MATCH($C20,'Policy Characteristics'!$C:$C,0))),"",INDEX('Policy Characteristics'!K:K,MATCH($C20,'Policy Characteristics'!$C:$C,0)))</f>
        <v>transportation-sector-main.html#conv-pol-stds</v>
      </c>
      <c r="R20" s="76" t="str">
        <f>IF(ISBLANK(INDEX('Policy Characteristics'!L:L,MATCH($C20,'Policy Characteristics'!$C:$C,0))),"",INDEX('Policy Characteristics'!L:L,MATCH($C20,'Policy Characteristics'!$C:$C,0)))</f>
        <v>conventional-pollutant-standards.html</v>
      </c>
    </row>
    <row r="21" spans="1:18" s="143" customFormat="1" x14ac:dyDescent="0.25">
      <c r="A21" s="76" t="str">
        <f>IF(ISBLANK(INDEX('Policy Characteristics'!A:A,MATCH($C21,'Policy Characteristics'!$C:$C,0))),"",INDEX('Policy Characteristics'!A:A,MATCH($C21,'Policy Characteristics'!$C:$C,0)))</f>
        <v>Transportation</v>
      </c>
      <c r="B21" s="200" t="str">
        <f>IF(ISBLANK(INDEX('Policy Characteristics'!B:B,MATCH($C21,'Policy Characteristics'!$C:$C,0))),"",INDEX('Policy Characteristics'!B:B,MATCH($C21,'Policy Characteristics'!$C:$C,0)))</f>
        <v>Conventional Pollutant Standards</v>
      </c>
      <c r="C21" s="76" t="str">
        <f t="shared" si="0"/>
        <v>Percentage Reduction of Separately Regulated Pollutants</v>
      </c>
      <c r="D21" s="143" t="s">
        <v>38</v>
      </c>
      <c r="E21" s="143" t="s">
        <v>488</v>
      </c>
      <c r="F21" s="143" t="s">
        <v>1623</v>
      </c>
      <c r="G21" s="143" t="s">
        <v>488</v>
      </c>
      <c r="H21" s="80">
        <v>319</v>
      </c>
      <c r="I21" s="201" t="s">
        <v>44</v>
      </c>
      <c r="J21" s="202" t="str">
        <f>IF(ISBLANK(INDEX('Policy Characteristics'!D:D,MATCH($C21,'Policy Characteristics'!$C:$C,0))),"",INDEX('Policy Characteristics'!D:D,MATCH($C21,'Policy Characteristics'!$C:$C,0)))</f>
        <v>Conventional Pollutant Standard</v>
      </c>
      <c r="K21" s="76" t="str">
        <f>IF(ISBLANK(INDEX('Policy Characteristics'!E:E,MATCH($C21,'Policy Characteristics'!$C:$C,0))),"",INDEX('Policy Characteristics'!E:E,MATCH($C21,'Policy Characteristics'!$C:$C,0)))</f>
        <v>trans reduce regulated pollutants</v>
      </c>
      <c r="L21" s="205">
        <f>IF(ISBLANK(INDEX('Policy Characteristics'!F:F,MATCH($C21,'Policy Characteristics'!$C:$C,0))),"",INDEX('Policy Characteristics'!F:F,MATCH($C21,'Policy Characteristics'!$C:$C,0)))</f>
        <v>0</v>
      </c>
      <c r="M21" s="205">
        <f>IF(ISBLANK(INDEX('Policy Characteristics'!G:G,MATCH($C21,'Policy Characteristics'!$C:$C,0))),"",INDEX('Policy Characteristics'!G:G,MATCH($C21,'Policy Characteristics'!$C:$C,0)))</f>
        <v>1</v>
      </c>
      <c r="N21" s="205">
        <f>IF(ISBLANK(INDEX('Policy Characteristics'!H:H,MATCH($C21,'Policy Characteristics'!$C:$C,0))),"",INDEX('Policy Characteristics'!H:H,MATCH($C21,'Policy Characteristics'!$C:$C,0)))</f>
        <v>0.02</v>
      </c>
      <c r="O21" s="76" t="str">
        <f>IF(ISBLANK(INDEX('Policy Characteristics'!I:I,MATCH($C21,'Policy Characteristics'!$C:$C,0))),"",INDEX('Policy Characteristics'!I:I,MATCH($C21,'Policy Characteristics'!$C:$C,0)))</f>
        <v>% reduction in emissions</v>
      </c>
      <c r="P21" s="76" t="str">
        <f>IF(ISBLANK(INDEX('Policy Characteristics'!J:J,MATCH($C21,'Policy Characteristics'!$C:$C,0))),"",INDEX('Policy Characteristics'!J:J,MATCH($C21,'Policy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1" s="76" t="str">
        <f>IF(ISBLANK(INDEX('Policy Characteristics'!K:K,MATCH($C21,'Policy Characteristics'!$C:$C,0))),"",INDEX('Policy Characteristics'!K:K,MATCH($C21,'Policy Characteristics'!$C:$C,0)))</f>
        <v>transportation-sector-main.html#conv-pol-stds</v>
      </c>
      <c r="R21" s="76" t="str">
        <f>IF(ISBLANK(INDEX('Policy Characteristics'!L:L,MATCH($C21,'Policy Characteristics'!$C:$C,0))),"",INDEX('Policy Characteristics'!L:L,MATCH($C21,'Policy Characteristics'!$C:$C,0)))</f>
        <v>conventional-pollutant-standards.html</v>
      </c>
    </row>
    <row r="22" spans="1:18" s="143" customFormat="1" x14ac:dyDescent="0.25">
      <c r="A22" s="76" t="str">
        <f>IF(ISBLANK(INDEX('Policy Characteristics'!A:A,MATCH($C22,'Policy Characteristics'!$C:$C,0))),"",INDEX('Policy Characteristics'!A:A,MATCH($C22,'Policy Characteristics'!$C:$C,0)))</f>
        <v>Transportation</v>
      </c>
      <c r="B22" s="200" t="str">
        <f>IF(ISBLANK(INDEX('Policy Characteristics'!B:B,MATCH($C22,'Policy Characteristics'!$C:$C,0))),"",INDEX('Policy Characteristics'!B:B,MATCH($C22,'Policy Characteristics'!$C:$C,0)))</f>
        <v>Conventional Pollutant Standards</v>
      </c>
      <c r="C22" s="76" t="str">
        <f t="shared" si="0"/>
        <v>Percentage Reduction of Separately Regulated Pollutants</v>
      </c>
      <c r="D22" s="143" t="s">
        <v>39</v>
      </c>
      <c r="E22" s="143" t="s">
        <v>480</v>
      </c>
      <c r="F22" s="143" t="s">
        <v>1482</v>
      </c>
      <c r="G22" s="143" t="s">
        <v>669</v>
      </c>
      <c r="H22" s="80">
        <v>320</v>
      </c>
      <c r="I22" s="213" t="s">
        <v>43</v>
      </c>
      <c r="J22" s="202" t="str">
        <f>IF(ISBLANK(INDEX('Policy Characteristics'!D:D,MATCH($C22,'Policy Characteristics'!$C:$C,0))),"",INDEX('Policy Characteristics'!D:D,MATCH($C22,'Policy Characteristics'!$C:$C,0)))</f>
        <v>Conventional Pollutant Standard</v>
      </c>
      <c r="K22" s="76" t="str">
        <f>IF(ISBLANK(INDEX('Policy Characteristics'!E:E,MATCH($C22,'Policy Characteristics'!$C:$C,0))),"",INDEX('Policy Characteristics'!E:E,MATCH($C22,'Policy Characteristics'!$C:$C,0)))</f>
        <v>trans reduce regulated pollutants</v>
      </c>
      <c r="L22" s="205">
        <f>IF(ISBLANK(INDEX('Policy Characteristics'!F:F,MATCH($C22,'Policy Characteristics'!$C:$C,0))),"",INDEX('Policy Characteristics'!F:F,MATCH($C22,'Policy Characteristics'!$C:$C,0)))</f>
        <v>0</v>
      </c>
      <c r="M22" s="205">
        <f>IF(ISBLANK(INDEX('Policy Characteristics'!G:G,MATCH($C22,'Policy Characteristics'!$C:$C,0))),"",INDEX('Policy Characteristics'!G:G,MATCH($C22,'Policy Characteristics'!$C:$C,0)))</f>
        <v>1</v>
      </c>
      <c r="N22" s="205">
        <f>IF(ISBLANK(INDEX('Policy Characteristics'!H:H,MATCH($C22,'Policy Characteristics'!$C:$C,0))),"",INDEX('Policy Characteristics'!H:H,MATCH($C22,'Policy Characteristics'!$C:$C,0)))</f>
        <v>0.02</v>
      </c>
      <c r="O22" s="76" t="str">
        <f>IF(ISBLANK(INDEX('Policy Characteristics'!I:I,MATCH($C22,'Policy Characteristics'!$C:$C,0))),"",INDEX('Policy Characteristics'!I:I,MATCH($C22,'Policy Characteristics'!$C:$C,0)))</f>
        <v>% reduction in emissions</v>
      </c>
      <c r="P22" s="76" t="str">
        <f>IF(ISBLANK(INDEX('Policy Characteristics'!J:J,MATCH($C22,'Policy Characteristics'!$C:$C,0))),"",INDEX('Policy Characteristics'!J:J,MATCH($C22,'Policy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2" s="76" t="str">
        <f>IF(ISBLANK(INDEX('Policy Characteristics'!K:K,MATCH($C22,'Policy Characteristics'!$C:$C,0))),"",INDEX('Policy Characteristics'!K:K,MATCH($C22,'Policy Characteristics'!$C:$C,0)))</f>
        <v>transportation-sector-main.html#conv-pol-stds</v>
      </c>
      <c r="R22" s="76" t="str">
        <f>IF(ISBLANK(INDEX('Policy Characteristics'!L:L,MATCH($C22,'Policy Characteristics'!$C:$C,0))),"",INDEX('Policy Characteristics'!L:L,MATCH($C22,'Policy Characteristics'!$C:$C,0)))</f>
        <v>conventional-pollutant-standards.html</v>
      </c>
    </row>
    <row r="23" spans="1:18" s="143" customFormat="1" x14ac:dyDescent="0.25">
      <c r="A23" s="76" t="str">
        <f>IF(ISBLANK(INDEX('Policy Characteristics'!A:A,MATCH($C23,'Policy Characteristics'!$C:$C,0))),"",INDEX('Policy Characteristics'!A:A,MATCH($C23,'Policy Characteristics'!$C:$C,0)))</f>
        <v>Transportation</v>
      </c>
      <c r="B23" s="200" t="str">
        <f>IF(ISBLANK(INDEX('Policy Characteristics'!B:B,MATCH($C23,'Policy Characteristics'!$C:$C,0))),"",INDEX('Policy Characteristics'!B:B,MATCH($C23,'Policy Characteristics'!$C:$C,0)))</f>
        <v>Conventional Pollutant Standards</v>
      </c>
      <c r="C23" s="76" t="str">
        <f t="shared" si="0"/>
        <v>Percentage Reduction of Separately Regulated Pollutants</v>
      </c>
      <c r="D23" s="143" t="s">
        <v>39</v>
      </c>
      <c r="E23" s="143" t="s">
        <v>474</v>
      </c>
      <c r="F23" s="143" t="s">
        <v>1482</v>
      </c>
      <c r="G23" s="143" t="s">
        <v>474</v>
      </c>
      <c r="H23" s="80">
        <v>321</v>
      </c>
      <c r="I23" s="201" t="s">
        <v>44</v>
      </c>
      <c r="J23" s="202" t="str">
        <f>IF(ISBLANK(INDEX('Policy Characteristics'!D:D,MATCH($C23,'Policy Characteristics'!$C:$C,0))),"",INDEX('Policy Characteristics'!D:D,MATCH($C23,'Policy Characteristics'!$C:$C,0)))</f>
        <v>Conventional Pollutant Standard</v>
      </c>
      <c r="K23" s="76" t="str">
        <f>IF(ISBLANK(INDEX('Policy Characteristics'!E:E,MATCH($C23,'Policy Characteristics'!$C:$C,0))),"",INDEX('Policy Characteristics'!E:E,MATCH($C23,'Policy Characteristics'!$C:$C,0)))</f>
        <v>trans reduce regulated pollutants</v>
      </c>
      <c r="L23" s="205">
        <f>IF(ISBLANK(INDEX('Policy Characteristics'!F:F,MATCH($C23,'Policy Characteristics'!$C:$C,0))),"",INDEX('Policy Characteristics'!F:F,MATCH($C23,'Policy Characteristics'!$C:$C,0)))</f>
        <v>0</v>
      </c>
      <c r="M23" s="205">
        <f>IF(ISBLANK(INDEX('Policy Characteristics'!G:G,MATCH($C23,'Policy Characteristics'!$C:$C,0))),"",INDEX('Policy Characteristics'!G:G,MATCH($C23,'Policy Characteristics'!$C:$C,0)))</f>
        <v>1</v>
      </c>
      <c r="N23" s="205">
        <f>IF(ISBLANK(INDEX('Policy Characteristics'!H:H,MATCH($C23,'Policy Characteristics'!$C:$C,0))),"",INDEX('Policy Characteristics'!H:H,MATCH($C23,'Policy Characteristics'!$C:$C,0)))</f>
        <v>0.02</v>
      </c>
      <c r="O23" s="76" t="str">
        <f>IF(ISBLANK(INDEX('Policy Characteristics'!I:I,MATCH($C23,'Policy Characteristics'!$C:$C,0))),"",INDEX('Policy Characteristics'!I:I,MATCH($C23,'Policy Characteristics'!$C:$C,0)))</f>
        <v>% reduction in emissions</v>
      </c>
      <c r="P23" s="76" t="str">
        <f>IF(ISBLANK(INDEX('Policy Characteristics'!J:J,MATCH($C23,'Policy Characteristics'!$C:$C,0))),"",INDEX('Policy Characteristics'!J:J,MATCH($C23,'Policy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3" s="76" t="str">
        <f>IF(ISBLANK(INDEX('Policy Characteristics'!K:K,MATCH($C23,'Policy Characteristics'!$C:$C,0))),"",INDEX('Policy Characteristics'!K:K,MATCH($C23,'Policy Characteristics'!$C:$C,0)))</f>
        <v>transportation-sector-main.html#conv-pol-stds</v>
      </c>
      <c r="R23" s="76" t="str">
        <f>IF(ISBLANK(INDEX('Policy Characteristics'!L:L,MATCH($C23,'Policy Characteristics'!$C:$C,0))),"",INDEX('Policy Characteristics'!L:L,MATCH($C23,'Policy Characteristics'!$C:$C,0)))</f>
        <v>conventional-pollutant-standards.html</v>
      </c>
    </row>
    <row r="24" spans="1:18" s="143" customFormat="1" x14ac:dyDescent="0.25">
      <c r="A24" s="76" t="str">
        <f>IF(ISBLANK(INDEX('Policy Characteristics'!A:A,MATCH($C24,'Policy Characteristics'!$C:$C,0))),"",INDEX('Policy Characteristics'!A:A,MATCH($C24,'Policy Characteristics'!$C:$C,0)))</f>
        <v>Transportation</v>
      </c>
      <c r="B24" s="200" t="str">
        <f>IF(ISBLANK(INDEX('Policy Characteristics'!B:B,MATCH($C24,'Policy Characteristics'!$C:$C,0))),"",INDEX('Policy Characteristics'!B:B,MATCH($C24,'Policy Characteristics'!$C:$C,0)))</f>
        <v>Conventional Pollutant Standards</v>
      </c>
      <c r="C24" s="76" t="str">
        <f t="shared" si="0"/>
        <v>Percentage Reduction of Separately Regulated Pollutants</v>
      </c>
      <c r="D24" s="143" t="s">
        <v>39</v>
      </c>
      <c r="E24" s="143" t="s">
        <v>481</v>
      </c>
      <c r="F24" s="143" t="s">
        <v>1482</v>
      </c>
      <c r="G24" s="143" t="s">
        <v>481</v>
      </c>
      <c r="H24" s="80">
        <v>322</v>
      </c>
      <c r="I24" s="213" t="s">
        <v>43</v>
      </c>
      <c r="J24" s="202" t="str">
        <f>IF(ISBLANK(INDEX('Policy Characteristics'!D:D,MATCH($C24,'Policy Characteristics'!$C:$C,0))),"",INDEX('Policy Characteristics'!D:D,MATCH($C24,'Policy Characteristics'!$C:$C,0)))</f>
        <v>Conventional Pollutant Standard</v>
      </c>
      <c r="K24" s="76" t="str">
        <f>IF(ISBLANK(INDEX('Policy Characteristics'!E:E,MATCH($C24,'Policy Characteristics'!$C:$C,0))),"",INDEX('Policy Characteristics'!E:E,MATCH($C24,'Policy Characteristics'!$C:$C,0)))</f>
        <v>trans reduce regulated pollutants</v>
      </c>
      <c r="L24" s="205">
        <f>IF(ISBLANK(INDEX('Policy Characteristics'!F:F,MATCH($C24,'Policy Characteristics'!$C:$C,0))),"",INDEX('Policy Characteristics'!F:F,MATCH($C24,'Policy Characteristics'!$C:$C,0)))</f>
        <v>0</v>
      </c>
      <c r="M24" s="205">
        <f>IF(ISBLANK(INDEX('Policy Characteristics'!G:G,MATCH($C24,'Policy Characteristics'!$C:$C,0))),"",INDEX('Policy Characteristics'!G:G,MATCH($C24,'Policy Characteristics'!$C:$C,0)))</f>
        <v>1</v>
      </c>
      <c r="N24" s="205">
        <f>IF(ISBLANK(INDEX('Policy Characteristics'!H:H,MATCH($C24,'Policy Characteristics'!$C:$C,0))),"",INDEX('Policy Characteristics'!H:H,MATCH($C24,'Policy Characteristics'!$C:$C,0)))</f>
        <v>0.02</v>
      </c>
      <c r="O24" s="76" t="str">
        <f>IF(ISBLANK(INDEX('Policy Characteristics'!I:I,MATCH($C24,'Policy Characteristics'!$C:$C,0))),"",INDEX('Policy Characteristics'!I:I,MATCH($C24,'Policy Characteristics'!$C:$C,0)))</f>
        <v>% reduction in emissions</v>
      </c>
      <c r="P24" s="76" t="str">
        <f>IF(ISBLANK(INDEX('Policy Characteristics'!J:J,MATCH($C24,'Policy Characteristics'!$C:$C,0))),"",INDEX('Policy Characteristics'!J:J,MATCH($C24,'Policy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4" s="76" t="str">
        <f>IF(ISBLANK(INDEX('Policy Characteristics'!K:K,MATCH($C24,'Policy Characteristics'!$C:$C,0))),"",INDEX('Policy Characteristics'!K:K,MATCH($C24,'Policy Characteristics'!$C:$C,0)))</f>
        <v>transportation-sector-main.html#conv-pol-stds</v>
      </c>
      <c r="R24" s="76" t="str">
        <f>IF(ISBLANK(INDEX('Policy Characteristics'!L:L,MATCH($C24,'Policy Characteristics'!$C:$C,0))),"",INDEX('Policy Characteristics'!L:L,MATCH($C24,'Policy Characteristics'!$C:$C,0)))</f>
        <v>conventional-pollutant-standards.html</v>
      </c>
    </row>
    <row r="25" spans="1:18" s="143" customFormat="1" x14ac:dyDescent="0.25">
      <c r="A25" s="76" t="str">
        <f>IF(ISBLANK(INDEX('Policy Characteristics'!A:A,MATCH($C25,'Policy Characteristics'!$C:$C,0))),"",INDEX('Policy Characteristics'!A:A,MATCH($C25,'Policy Characteristics'!$C:$C,0)))</f>
        <v>Transportation</v>
      </c>
      <c r="B25" s="200" t="str">
        <f>IF(ISBLANK(INDEX('Policy Characteristics'!B:B,MATCH($C25,'Policy Characteristics'!$C:$C,0))),"",INDEX('Policy Characteristics'!B:B,MATCH($C25,'Policy Characteristics'!$C:$C,0)))</f>
        <v>Conventional Pollutant Standards</v>
      </c>
      <c r="C25" s="76" t="str">
        <f t="shared" si="0"/>
        <v>Percentage Reduction of Separately Regulated Pollutants</v>
      </c>
      <c r="D25" s="143" t="s">
        <v>39</v>
      </c>
      <c r="E25" s="143" t="s">
        <v>482</v>
      </c>
      <c r="F25" s="143" t="s">
        <v>1482</v>
      </c>
      <c r="G25" s="143" t="s">
        <v>482</v>
      </c>
      <c r="H25" s="80">
        <v>323</v>
      </c>
      <c r="I25" s="201" t="s">
        <v>44</v>
      </c>
      <c r="J25" s="202" t="str">
        <f>IF(ISBLANK(INDEX('Policy Characteristics'!D:D,MATCH($C25,'Policy Characteristics'!$C:$C,0))),"",INDEX('Policy Characteristics'!D:D,MATCH($C25,'Policy Characteristics'!$C:$C,0)))</f>
        <v>Conventional Pollutant Standard</v>
      </c>
      <c r="K25" s="76" t="str">
        <f>IF(ISBLANK(INDEX('Policy Characteristics'!E:E,MATCH($C25,'Policy Characteristics'!$C:$C,0))),"",INDEX('Policy Characteristics'!E:E,MATCH($C25,'Policy Characteristics'!$C:$C,0)))</f>
        <v>trans reduce regulated pollutants</v>
      </c>
      <c r="L25" s="205">
        <f>IF(ISBLANK(INDEX('Policy Characteristics'!F:F,MATCH($C25,'Policy Characteristics'!$C:$C,0))),"",INDEX('Policy Characteristics'!F:F,MATCH($C25,'Policy Characteristics'!$C:$C,0)))</f>
        <v>0</v>
      </c>
      <c r="M25" s="205">
        <f>IF(ISBLANK(INDEX('Policy Characteristics'!G:G,MATCH($C25,'Policy Characteristics'!$C:$C,0))),"",INDEX('Policy Characteristics'!G:G,MATCH($C25,'Policy Characteristics'!$C:$C,0)))</f>
        <v>1</v>
      </c>
      <c r="N25" s="205">
        <f>IF(ISBLANK(INDEX('Policy Characteristics'!H:H,MATCH($C25,'Policy Characteristics'!$C:$C,0))),"",INDEX('Policy Characteristics'!H:H,MATCH($C25,'Policy Characteristics'!$C:$C,0)))</f>
        <v>0.02</v>
      </c>
      <c r="O25" s="76" t="str">
        <f>IF(ISBLANK(INDEX('Policy Characteristics'!I:I,MATCH($C25,'Policy Characteristics'!$C:$C,0))),"",INDEX('Policy Characteristics'!I:I,MATCH($C25,'Policy Characteristics'!$C:$C,0)))</f>
        <v>% reduction in emissions</v>
      </c>
      <c r="P25" s="76" t="str">
        <f>IF(ISBLANK(INDEX('Policy Characteristics'!J:J,MATCH($C25,'Policy Characteristics'!$C:$C,0))),"",INDEX('Policy Characteristics'!J:J,MATCH($C25,'Policy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5" s="76" t="str">
        <f>IF(ISBLANK(INDEX('Policy Characteristics'!K:K,MATCH($C25,'Policy Characteristics'!$C:$C,0))),"",INDEX('Policy Characteristics'!K:K,MATCH($C25,'Policy Characteristics'!$C:$C,0)))</f>
        <v>transportation-sector-main.html#conv-pol-stds</v>
      </c>
      <c r="R25" s="76" t="str">
        <f>IF(ISBLANK(INDEX('Policy Characteristics'!L:L,MATCH($C25,'Policy Characteristics'!$C:$C,0))),"",INDEX('Policy Characteristics'!L:L,MATCH($C25,'Policy Characteristics'!$C:$C,0)))</f>
        <v>conventional-pollutant-standards.html</v>
      </c>
    </row>
    <row r="26" spans="1:18" s="143" customFormat="1" x14ac:dyDescent="0.25">
      <c r="A26" s="76" t="str">
        <f>IF(ISBLANK(INDEX('Policy Characteristics'!A:A,MATCH($C26,'Policy Characteristics'!$C:$C,0))),"",INDEX('Policy Characteristics'!A:A,MATCH($C26,'Policy Characteristics'!$C:$C,0)))</f>
        <v>Transportation</v>
      </c>
      <c r="B26" s="200" t="str">
        <f>IF(ISBLANK(INDEX('Policy Characteristics'!B:B,MATCH($C26,'Policy Characteristics'!$C:$C,0))),"",INDEX('Policy Characteristics'!B:B,MATCH($C26,'Policy Characteristics'!$C:$C,0)))</f>
        <v>Conventional Pollutant Standards</v>
      </c>
      <c r="C26" s="76" t="str">
        <f t="shared" si="0"/>
        <v>Percentage Reduction of Separately Regulated Pollutants</v>
      </c>
      <c r="D26" s="143" t="s">
        <v>39</v>
      </c>
      <c r="E26" s="143" t="s">
        <v>483</v>
      </c>
      <c r="F26" s="143" t="s">
        <v>1482</v>
      </c>
      <c r="G26" s="143" t="s">
        <v>561</v>
      </c>
      <c r="H26" s="80">
        <v>324</v>
      </c>
      <c r="I26" s="201" t="s">
        <v>44</v>
      </c>
      <c r="J26" s="202" t="str">
        <f>IF(ISBLANK(INDEX('Policy Characteristics'!D:D,MATCH($C26,'Policy Characteristics'!$C:$C,0))),"",INDEX('Policy Characteristics'!D:D,MATCH($C26,'Policy Characteristics'!$C:$C,0)))</f>
        <v>Conventional Pollutant Standard</v>
      </c>
      <c r="K26" s="76" t="str">
        <f>IF(ISBLANK(INDEX('Policy Characteristics'!E:E,MATCH($C26,'Policy Characteristics'!$C:$C,0))),"",INDEX('Policy Characteristics'!E:E,MATCH($C26,'Policy Characteristics'!$C:$C,0)))</f>
        <v>trans reduce regulated pollutants</v>
      </c>
      <c r="L26" s="205">
        <f>IF(ISBLANK(INDEX('Policy Characteristics'!F:F,MATCH($C26,'Policy Characteristics'!$C:$C,0))),"",INDEX('Policy Characteristics'!F:F,MATCH($C26,'Policy Characteristics'!$C:$C,0)))</f>
        <v>0</v>
      </c>
      <c r="M26" s="205">
        <f>IF(ISBLANK(INDEX('Policy Characteristics'!G:G,MATCH($C26,'Policy Characteristics'!$C:$C,0))),"",INDEX('Policy Characteristics'!G:G,MATCH($C26,'Policy Characteristics'!$C:$C,0)))</f>
        <v>1</v>
      </c>
      <c r="N26" s="205">
        <f>IF(ISBLANK(INDEX('Policy Characteristics'!H:H,MATCH($C26,'Policy Characteristics'!$C:$C,0))),"",INDEX('Policy Characteristics'!H:H,MATCH($C26,'Policy Characteristics'!$C:$C,0)))</f>
        <v>0.02</v>
      </c>
      <c r="O26" s="76" t="str">
        <f>IF(ISBLANK(INDEX('Policy Characteristics'!I:I,MATCH($C26,'Policy Characteristics'!$C:$C,0))),"",INDEX('Policy Characteristics'!I:I,MATCH($C26,'Policy Characteristics'!$C:$C,0)))</f>
        <v>% reduction in emissions</v>
      </c>
      <c r="P26" s="76" t="str">
        <f>IF(ISBLANK(INDEX('Policy Characteristics'!J:J,MATCH($C26,'Policy Characteristics'!$C:$C,0))),"",INDEX('Policy Characteristics'!J:J,MATCH($C26,'Policy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6" s="76" t="str">
        <f>IF(ISBLANK(INDEX('Policy Characteristics'!K:K,MATCH($C26,'Policy Characteristics'!$C:$C,0))),"",INDEX('Policy Characteristics'!K:K,MATCH($C26,'Policy Characteristics'!$C:$C,0)))</f>
        <v>transportation-sector-main.html#conv-pol-stds</v>
      </c>
      <c r="R26" s="76" t="str">
        <f>IF(ISBLANK(INDEX('Policy Characteristics'!L:L,MATCH($C26,'Policy Characteristics'!$C:$C,0))),"",INDEX('Policy Characteristics'!L:L,MATCH($C26,'Policy Characteristics'!$C:$C,0)))</f>
        <v>conventional-pollutant-standards.html</v>
      </c>
    </row>
    <row r="27" spans="1:18" s="143" customFormat="1" x14ac:dyDescent="0.25">
      <c r="A27" s="76" t="str">
        <f>IF(ISBLANK(INDEX('Policy Characteristics'!A:A,MATCH($C27,'Policy Characteristics'!$C:$C,0))),"",INDEX('Policy Characteristics'!A:A,MATCH($C27,'Policy Characteristics'!$C:$C,0)))</f>
        <v>Transportation</v>
      </c>
      <c r="B27" s="200" t="str">
        <f>IF(ISBLANK(INDEX('Policy Characteristics'!B:B,MATCH($C27,'Policy Characteristics'!$C:$C,0))),"",INDEX('Policy Characteristics'!B:B,MATCH($C27,'Policy Characteristics'!$C:$C,0)))</f>
        <v>Conventional Pollutant Standards</v>
      </c>
      <c r="C27" s="76" t="str">
        <f t="shared" si="0"/>
        <v>Percentage Reduction of Separately Regulated Pollutants</v>
      </c>
      <c r="D27" s="143" t="s">
        <v>39</v>
      </c>
      <c r="E27" s="143" t="s">
        <v>484</v>
      </c>
      <c r="F27" s="143" t="s">
        <v>1482</v>
      </c>
      <c r="G27" s="143" t="s">
        <v>484</v>
      </c>
      <c r="H27" s="80">
        <v>325</v>
      </c>
      <c r="I27" s="201" t="s">
        <v>44</v>
      </c>
      <c r="J27" s="202" t="str">
        <f>IF(ISBLANK(INDEX('Policy Characteristics'!D:D,MATCH($C27,'Policy Characteristics'!$C:$C,0))),"",INDEX('Policy Characteristics'!D:D,MATCH($C27,'Policy Characteristics'!$C:$C,0)))</f>
        <v>Conventional Pollutant Standard</v>
      </c>
      <c r="K27" s="76" t="str">
        <f>IF(ISBLANK(INDEX('Policy Characteristics'!E:E,MATCH($C27,'Policy Characteristics'!$C:$C,0))),"",INDEX('Policy Characteristics'!E:E,MATCH($C27,'Policy Characteristics'!$C:$C,0)))</f>
        <v>trans reduce regulated pollutants</v>
      </c>
      <c r="L27" s="205">
        <f>IF(ISBLANK(INDEX('Policy Characteristics'!F:F,MATCH($C27,'Policy Characteristics'!$C:$C,0))),"",INDEX('Policy Characteristics'!F:F,MATCH($C27,'Policy Characteristics'!$C:$C,0)))</f>
        <v>0</v>
      </c>
      <c r="M27" s="205">
        <f>IF(ISBLANK(INDEX('Policy Characteristics'!G:G,MATCH($C27,'Policy Characteristics'!$C:$C,0))),"",INDEX('Policy Characteristics'!G:G,MATCH($C27,'Policy Characteristics'!$C:$C,0)))</f>
        <v>1</v>
      </c>
      <c r="N27" s="205">
        <f>IF(ISBLANK(INDEX('Policy Characteristics'!H:H,MATCH($C27,'Policy Characteristics'!$C:$C,0))),"",INDEX('Policy Characteristics'!H:H,MATCH($C27,'Policy Characteristics'!$C:$C,0)))</f>
        <v>0.02</v>
      </c>
      <c r="O27" s="76" t="str">
        <f>IF(ISBLANK(INDEX('Policy Characteristics'!I:I,MATCH($C27,'Policy Characteristics'!$C:$C,0))),"",INDEX('Policy Characteristics'!I:I,MATCH($C27,'Policy Characteristics'!$C:$C,0)))</f>
        <v>% reduction in emissions</v>
      </c>
      <c r="P27" s="76" t="str">
        <f>IF(ISBLANK(INDEX('Policy Characteristics'!J:J,MATCH($C27,'Policy Characteristics'!$C:$C,0))),"",INDEX('Policy Characteristics'!J:J,MATCH($C27,'Policy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7" s="76" t="str">
        <f>IF(ISBLANK(INDEX('Policy Characteristics'!K:K,MATCH($C27,'Policy Characteristics'!$C:$C,0))),"",INDEX('Policy Characteristics'!K:K,MATCH($C27,'Policy Characteristics'!$C:$C,0)))</f>
        <v>transportation-sector-main.html#conv-pol-stds</v>
      </c>
      <c r="R27" s="76" t="str">
        <f>IF(ISBLANK(INDEX('Policy Characteristics'!L:L,MATCH($C27,'Policy Characteristics'!$C:$C,0))),"",INDEX('Policy Characteristics'!L:L,MATCH($C27,'Policy Characteristics'!$C:$C,0)))</f>
        <v>conventional-pollutant-standards.html</v>
      </c>
    </row>
    <row r="28" spans="1:18" s="143" customFormat="1" x14ac:dyDescent="0.25">
      <c r="A28" s="76" t="str">
        <f>IF(ISBLANK(INDEX('Policy Characteristics'!A:A,MATCH($C28,'Policy Characteristics'!$C:$C,0))),"",INDEX('Policy Characteristics'!A:A,MATCH($C28,'Policy Characteristics'!$C:$C,0)))</f>
        <v>Transportation</v>
      </c>
      <c r="B28" s="200" t="str">
        <f>IF(ISBLANK(INDEX('Policy Characteristics'!B:B,MATCH($C28,'Policy Characteristics'!$C:$C,0))),"",INDEX('Policy Characteristics'!B:B,MATCH($C28,'Policy Characteristics'!$C:$C,0)))</f>
        <v>Conventional Pollutant Standards</v>
      </c>
      <c r="C28" s="76" t="str">
        <f t="shared" si="0"/>
        <v>Percentage Reduction of Separately Regulated Pollutants</v>
      </c>
      <c r="D28" s="143" t="s">
        <v>39</v>
      </c>
      <c r="E28" s="143" t="s">
        <v>485</v>
      </c>
      <c r="F28" s="143" t="s">
        <v>1482</v>
      </c>
      <c r="G28" s="143" t="s">
        <v>485</v>
      </c>
      <c r="H28" s="80">
        <v>326</v>
      </c>
      <c r="I28" s="201" t="s">
        <v>44</v>
      </c>
      <c r="J28" s="202" t="str">
        <f>IF(ISBLANK(INDEX('Policy Characteristics'!D:D,MATCH($C28,'Policy Characteristics'!$C:$C,0))),"",INDEX('Policy Characteristics'!D:D,MATCH($C28,'Policy Characteristics'!$C:$C,0)))</f>
        <v>Conventional Pollutant Standard</v>
      </c>
      <c r="K28" s="76" t="str">
        <f>IF(ISBLANK(INDEX('Policy Characteristics'!E:E,MATCH($C28,'Policy Characteristics'!$C:$C,0))),"",INDEX('Policy Characteristics'!E:E,MATCH($C28,'Policy Characteristics'!$C:$C,0)))</f>
        <v>trans reduce regulated pollutants</v>
      </c>
      <c r="L28" s="205">
        <f>IF(ISBLANK(INDEX('Policy Characteristics'!F:F,MATCH($C28,'Policy Characteristics'!$C:$C,0))),"",INDEX('Policy Characteristics'!F:F,MATCH($C28,'Policy Characteristics'!$C:$C,0)))</f>
        <v>0</v>
      </c>
      <c r="M28" s="205">
        <f>IF(ISBLANK(INDEX('Policy Characteristics'!G:G,MATCH($C28,'Policy Characteristics'!$C:$C,0))),"",INDEX('Policy Characteristics'!G:G,MATCH($C28,'Policy Characteristics'!$C:$C,0)))</f>
        <v>1</v>
      </c>
      <c r="N28" s="205">
        <f>IF(ISBLANK(INDEX('Policy Characteristics'!H:H,MATCH($C28,'Policy Characteristics'!$C:$C,0))),"",INDEX('Policy Characteristics'!H:H,MATCH($C28,'Policy Characteristics'!$C:$C,0)))</f>
        <v>0.02</v>
      </c>
      <c r="O28" s="76" t="str">
        <f>IF(ISBLANK(INDEX('Policy Characteristics'!I:I,MATCH($C28,'Policy Characteristics'!$C:$C,0))),"",INDEX('Policy Characteristics'!I:I,MATCH($C28,'Policy Characteristics'!$C:$C,0)))</f>
        <v>% reduction in emissions</v>
      </c>
      <c r="P28" s="76" t="str">
        <f>IF(ISBLANK(INDEX('Policy Characteristics'!J:J,MATCH($C28,'Policy Characteristics'!$C:$C,0))),"",INDEX('Policy Characteristics'!J:J,MATCH($C28,'Policy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8" s="76" t="str">
        <f>IF(ISBLANK(INDEX('Policy Characteristics'!K:K,MATCH($C28,'Policy Characteristics'!$C:$C,0))),"",INDEX('Policy Characteristics'!K:K,MATCH($C28,'Policy Characteristics'!$C:$C,0)))</f>
        <v>transportation-sector-main.html#conv-pol-stds</v>
      </c>
      <c r="R28" s="76" t="str">
        <f>IF(ISBLANK(INDEX('Policy Characteristics'!L:L,MATCH($C28,'Policy Characteristics'!$C:$C,0))),"",INDEX('Policy Characteristics'!L:L,MATCH($C28,'Policy Characteristics'!$C:$C,0)))</f>
        <v>conventional-pollutant-standards.html</v>
      </c>
    </row>
    <row r="29" spans="1:18" s="143" customFormat="1" x14ac:dyDescent="0.25">
      <c r="A29" s="76" t="str">
        <f>IF(ISBLANK(INDEX('Policy Characteristics'!A:A,MATCH($C29,'Policy Characteristics'!$C:$C,0))),"",INDEX('Policy Characteristics'!A:A,MATCH($C29,'Policy Characteristics'!$C:$C,0)))</f>
        <v>Transportation</v>
      </c>
      <c r="B29" s="200" t="str">
        <f>IF(ISBLANK(INDEX('Policy Characteristics'!B:B,MATCH($C29,'Policy Characteristics'!$C:$C,0))),"",INDEX('Policy Characteristics'!B:B,MATCH($C29,'Policy Characteristics'!$C:$C,0)))</f>
        <v>Conventional Pollutant Standards</v>
      </c>
      <c r="C29" s="76" t="str">
        <f t="shared" si="0"/>
        <v>Percentage Reduction of Separately Regulated Pollutants</v>
      </c>
      <c r="D29" s="143" t="s">
        <v>39</v>
      </c>
      <c r="E29" s="143" t="s">
        <v>486</v>
      </c>
      <c r="F29" s="143" t="s">
        <v>1482</v>
      </c>
      <c r="G29" s="143" t="s">
        <v>486</v>
      </c>
      <c r="H29" s="80">
        <v>327</v>
      </c>
      <c r="I29" s="201" t="s">
        <v>44</v>
      </c>
      <c r="J29" s="202" t="str">
        <f>IF(ISBLANK(INDEX('Policy Characteristics'!D:D,MATCH($C29,'Policy Characteristics'!$C:$C,0))),"",INDEX('Policy Characteristics'!D:D,MATCH($C29,'Policy Characteristics'!$C:$C,0)))</f>
        <v>Conventional Pollutant Standard</v>
      </c>
      <c r="K29" s="76" t="str">
        <f>IF(ISBLANK(INDEX('Policy Characteristics'!E:E,MATCH($C29,'Policy Characteristics'!$C:$C,0))),"",INDEX('Policy Characteristics'!E:E,MATCH($C29,'Policy Characteristics'!$C:$C,0)))</f>
        <v>trans reduce regulated pollutants</v>
      </c>
      <c r="L29" s="205">
        <f>IF(ISBLANK(INDEX('Policy Characteristics'!F:F,MATCH($C29,'Policy Characteristics'!$C:$C,0))),"",INDEX('Policy Characteristics'!F:F,MATCH($C29,'Policy Characteristics'!$C:$C,0)))</f>
        <v>0</v>
      </c>
      <c r="M29" s="205">
        <f>IF(ISBLANK(INDEX('Policy Characteristics'!G:G,MATCH($C29,'Policy Characteristics'!$C:$C,0))),"",INDEX('Policy Characteristics'!G:G,MATCH($C29,'Policy Characteristics'!$C:$C,0)))</f>
        <v>1</v>
      </c>
      <c r="N29" s="205">
        <f>IF(ISBLANK(INDEX('Policy Characteristics'!H:H,MATCH($C29,'Policy Characteristics'!$C:$C,0))),"",INDEX('Policy Characteristics'!H:H,MATCH($C29,'Policy Characteristics'!$C:$C,0)))</f>
        <v>0.02</v>
      </c>
      <c r="O29" s="76" t="str">
        <f>IF(ISBLANK(INDEX('Policy Characteristics'!I:I,MATCH($C29,'Policy Characteristics'!$C:$C,0))),"",INDEX('Policy Characteristics'!I:I,MATCH($C29,'Policy Characteristics'!$C:$C,0)))</f>
        <v>% reduction in emissions</v>
      </c>
      <c r="P29" s="76" t="str">
        <f>IF(ISBLANK(INDEX('Policy Characteristics'!J:J,MATCH($C29,'Policy Characteristics'!$C:$C,0))),"",INDEX('Policy Characteristics'!J:J,MATCH($C29,'Policy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29" s="76" t="str">
        <f>IF(ISBLANK(INDEX('Policy Characteristics'!K:K,MATCH($C29,'Policy Characteristics'!$C:$C,0))),"",INDEX('Policy Characteristics'!K:K,MATCH($C29,'Policy Characteristics'!$C:$C,0)))</f>
        <v>transportation-sector-main.html#conv-pol-stds</v>
      </c>
      <c r="R29" s="76" t="str">
        <f>IF(ISBLANK(INDEX('Policy Characteristics'!L:L,MATCH($C29,'Policy Characteristics'!$C:$C,0))),"",INDEX('Policy Characteristics'!L:L,MATCH($C29,'Policy Characteristics'!$C:$C,0)))</f>
        <v>conventional-pollutant-standards.html</v>
      </c>
    </row>
    <row r="30" spans="1:18" s="143" customFormat="1" x14ac:dyDescent="0.25">
      <c r="A30" s="76" t="str">
        <f>IF(ISBLANK(INDEX('Policy Characteristics'!A:A,MATCH($C30,'Policy Characteristics'!$C:$C,0))),"",INDEX('Policy Characteristics'!A:A,MATCH($C30,'Policy Characteristics'!$C:$C,0)))</f>
        <v>Transportation</v>
      </c>
      <c r="B30" s="200" t="str">
        <f>IF(ISBLANK(INDEX('Policy Characteristics'!B:B,MATCH($C30,'Policy Characteristics'!$C:$C,0))),"",INDEX('Policy Characteristics'!B:B,MATCH($C30,'Policy Characteristics'!$C:$C,0)))</f>
        <v>Conventional Pollutant Standards</v>
      </c>
      <c r="C30" s="76" t="str">
        <f t="shared" si="0"/>
        <v>Percentage Reduction of Separately Regulated Pollutants</v>
      </c>
      <c r="D30" s="143" t="s">
        <v>39</v>
      </c>
      <c r="E30" s="143" t="s">
        <v>487</v>
      </c>
      <c r="F30" s="143" t="s">
        <v>1482</v>
      </c>
      <c r="G30" s="143" t="s">
        <v>487</v>
      </c>
      <c r="H30" s="80">
        <v>328</v>
      </c>
      <c r="I30" s="201" t="s">
        <v>44</v>
      </c>
      <c r="J30" s="202" t="str">
        <f>IF(ISBLANK(INDEX('Policy Characteristics'!D:D,MATCH($C30,'Policy Characteristics'!$C:$C,0))),"",INDEX('Policy Characteristics'!D:D,MATCH($C30,'Policy Characteristics'!$C:$C,0)))</f>
        <v>Conventional Pollutant Standard</v>
      </c>
      <c r="K30" s="76" t="str">
        <f>IF(ISBLANK(INDEX('Policy Characteristics'!E:E,MATCH($C30,'Policy Characteristics'!$C:$C,0))),"",INDEX('Policy Characteristics'!E:E,MATCH($C30,'Policy Characteristics'!$C:$C,0)))</f>
        <v>trans reduce regulated pollutants</v>
      </c>
      <c r="L30" s="205">
        <f>IF(ISBLANK(INDEX('Policy Characteristics'!F:F,MATCH($C30,'Policy Characteristics'!$C:$C,0))),"",INDEX('Policy Characteristics'!F:F,MATCH($C30,'Policy Characteristics'!$C:$C,0)))</f>
        <v>0</v>
      </c>
      <c r="M30" s="205">
        <f>IF(ISBLANK(INDEX('Policy Characteristics'!G:G,MATCH($C30,'Policy Characteristics'!$C:$C,0))),"",INDEX('Policy Characteristics'!G:G,MATCH($C30,'Policy Characteristics'!$C:$C,0)))</f>
        <v>1</v>
      </c>
      <c r="N30" s="205">
        <f>IF(ISBLANK(INDEX('Policy Characteristics'!H:H,MATCH($C30,'Policy Characteristics'!$C:$C,0))),"",INDEX('Policy Characteristics'!H:H,MATCH($C30,'Policy Characteristics'!$C:$C,0)))</f>
        <v>0.02</v>
      </c>
      <c r="O30" s="76" t="str">
        <f>IF(ISBLANK(INDEX('Policy Characteristics'!I:I,MATCH($C30,'Policy Characteristics'!$C:$C,0))),"",INDEX('Policy Characteristics'!I:I,MATCH($C30,'Policy Characteristics'!$C:$C,0)))</f>
        <v>% reduction in emissions</v>
      </c>
      <c r="P30" s="76" t="str">
        <f>IF(ISBLANK(INDEX('Policy Characteristics'!J:J,MATCH($C30,'Policy Characteristics'!$C:$C,0))),"",INDEX('Policy Characteristics'!J:J,MATCH($C30,'Policy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0" s="76" t="str">
        <f>IF(ISBLANK(INDEX('Policy Characteristics'!K:K,MATCH($C30,'Policy Characteristics'!$C:$C,0))),"",INDEX('Policy Characteristics'!K:K,MATCH($C30,'Policy Characteristics'!$C:$C,0)))</f>
        <v>transportation-sector-main.html#conv-pol-stds</v>
      </c>
      <c r="R30" s="76" t="str">
        <f>IF(ISBLANK(INDEX('Policy Characteristics'!L:L,MATCH($C30,'Policy Characteristics'!$C:$C,0))),"",INDEX('Policy Characteristics'!L:L,MATCH($C30,'Policy Characteristics'!$C:$C,0)))</f>
        <v>conventional-pollutant-standards.html</v>
      </c>
    </row>
    <row r="31" spans="1:18" s="143" customFormat="1" x14ac:dyDescent="0.25">
      <c r="A31" s="76" t="str">
        <f>IF(ISBLANK(INDEX('Policy Characteristics'!A:A,MATCH($C31,'Policy Characteristics'!$C:$C,0))),"",INDEX('Policy Characteristics'!A:A,MATCH($C31,'Policy Characteristics'!$C:$C,0)))</f>
        <v>Transportation</v>
      </c>
      <c r="B31" s="200" t="str">
        <f>IF(ISBLANK(INDEX('Policy Characteristics'!B:B,MATCH($C31,'Policy Characteristics'!$C:$C,0))),"",INDEX('Policy Characteristics'!B:B,MATCH($C31,'Policy Characteristics'!$C:$C,0)))</f>
        <v>Conventional Pollutant Standards</v>
      </c>
      <c r="C31" s="76" t="str">
        <f t="shared" si="0"/>
        <v>Percentage Reduction of Separately Regulated Pollutants</v>
      </c>
      <c r="D31" s="143" t="s">
        <v>39</v>
      </c>
      <c r="E31" s="143" t="s">
        <v>488</v>
      </c>
      <c r="F31" s="143" t="s">
        <v>1482</v>
      </c>
      <c r="G31" s="143" t="s">
        <v>488</v>
      </c>
      <c r="H31" s="80">
        <v>329</v>
      </c>
      <c r="I31" s="201" t="s">
        <v>44</v>
      </c>
      <c r="J31" s="202" t="str">
        <f>IF(ISBLANK(INDEX('Policy Characteristics'!D:D,MATCH($C31,'Policy Characteristics'!$C:$C,0))),"",INDEX('Policy Characteristics'!D:D,MATCH($C31,'Policy Characteristics'!$C:$C,0)))</f>
        <v>Conventional Pollutant Standard</v>
      </c>
      <c r="K31" s="76" t="str">
        <f>IF(ISBLANK(INDEX('Policy Characteristics'!E:E,MATCH($C31,'Policy Characteristics'!$C:$C,0))),"",INDEX('Policy Characteristics'!E:E,MATCH($C31,'Policy Characteristics'!$C:$C,0)))</f>
        <v>trans reduce regulated pollutants</v>
      </c>
      <c r="L31" s="205">
        <f>IF(ISBLANK(INDEX('Policy Characteristics'!F:F,MATCH($C31,'Policy Characteristics'!$C:$C,0))),"",INDEX('Policy Characteristics'!F:F,MATCH($C31,'Policy Characteristics'!$C:$C,0)))</f>
        <v>0</v>
      </c>
      <c r="M31" s="205">
        <f>IF(ISBLANK(INDEX('Policy Characteristics'!G:G,MATCH($C31,'Policy Characteristics'!$C:$C,0))),"",INDEX('Policy Characteristics'!G:G,MATCH($C31,'Policy Characteristics'!$C:$C,0)))</f>
        <v>1</v>
      </c>
      <c r="N31" s="205">
        <f>IF(ISBLANK(INDEX('Policy Characteristics'!H:H,MATCH($C31,'Policy Characteristics'!$C:$C,0))),"",INDEX('Policy Characteristics'!H:H,MATCH($C31,'Policy Characteristics'!$C:$C,0)))</f>
        <v>0.02</v>
      </c>
      <c r="O31" s="76" t="str">
        <f>IF(ISBLANK(INDEX('Policy Characteristics'!I:I,MATCH($C31,'Policy Characteristics'!$C:$C,0))),"",INDEX('Policy Characteristics'!I:I,MATCH($C31,'Policy Characteristics'!$C:$C,0)))</f>
        <v>% reduction in emissions</v>
      </c>
      <c r="P31" s="76" t="str">
        <f>IF(ISBLANK(INDEX('Policy Characteristics'!J:J,MATCH($C31,'Policy Characteristics'!$C:$C,0))),"",INDEX('Policy Characteristics'!J:J,MATCH($C31,'Policy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1" s="76" t="str">
        <f>IF(ISBLANK(INDEX('Policy Characteristics'!K:K,MATCH($C31,'Policy Characteristics'!$C:$C,0))),"",INDEX('Policy Characteristics'!K:K,MATCH($C31,'Policy Characteristics'!$C:$C,0)))</f>
        <v>transportation-sector-main.html#conv-pol-stds</v>
      </c>
      <c r="R31" s="76" t="str">
        <f>IF(ISBLANK(INDEX('Policy Characteristics'!L:L,MATCH($C31,'Policy Characteristics'!$C:$C,0))),"",INDEX('Policy Characteristics'!L:L,MATCH($C31,'Policy Characteristics'!$C:$C,0)))</f>
        <v>conventional-pollutant-standards.html</v>
      </c>
    </row>
    <row r="32" spans="1:18" s="143" customFormat="1" x14ac:dyDescent="0.25">
      <c r="A32" s="76" t="str">
        <f>IF(ISBLANK(INDEX('Policy Characteristics'!A:A,MATCH($C32,'Policy Characteristics'!$C:$C,0))),"",INDEX('Policy Characteristics'!A:A,MATCH($C32,'Policy Characteristics'!$C:$C,0)))</f>
        <v>Transportation</v>
      </c>
      <c r="B32" s="200" t="str">
        <f>IF(ISBLANK(INDEX('Policy Characteristics'!B:B,MATCH($C32,'Policy Characteristics'!$C:$C,0))),"",INDEX('Policy Characteristics'!B:B,MATCH($C32,'Policy Characteristics'!$C:$C,0)))</f>
        <v>Conventional Pollutant Standards</v>
      </c>
      <c r="C32" s="76" t="str">
        <f t="shared" si="0"/>
        <v>Percentage Reduction of Separately Regulated Pollutants</v>
      </c>
      <c r="D32" s="143" t="s">
        <v>40</v>
      </c>
      <c r="E32" s="143" t="s">
        <v>480</v>
      </c>
      <c r="F32" s="143" t="s">
        <v>1483</v>
      </c>
      <c r="G32" s="143" t="s">
        <v>669</v>
      </c>
      <c r="H32" s="80">
        <v>330</v>
      </c>
      <c r="I32" s="213" t="s">
        <v>43</v>
      </c>
      <c r="J32" s="202" t="str">
        <f>IF(ISBLANK(INDEX('Policy Characteristics'!D:D,MATCH($C32,'Policy Characteristics'!$C:$C,0))),"",INDEX('Policy Characteristics'!D:D,MATCH($C32,'Policy Characteristics'!$C:$C,0)))</f>
        <v>Conventional Pollutant Standard</v>
      </c>
      <c r="K32" s="76" t="str">
        <f>IF(ISBLANK(INDEX('Policy Characteristics'!E:E,MATCH($C32,'Policy Characteristics'!$C:$C,0))),"",INDEX('Policy Characteristics'!E:E,MATCH($C32,'Policy Characteristics'!$C:$C,0)))</f>
        <v>trans reduce regulated pollutants</v>
      </c>
      <c r="L32" s="205">
        <f>IF(ISBLANK(INDEX('Policy Characteristics'!F:F,MATCH($C32,'Policy Characteristics'!$C:$C,0))),"",INDEX('Policy Characteristics'!F:F,MATCH($C32,'Policy Characteristics'!$C:$C,0)))</f>
        <v>0</v>
      </c>
      <c r="M32" s="205">
        <f>IF(ISBLANK(INDEX('Policy Characteristics'!G:G,MATCH($C32,'Policy Characteristics'!$C:$C,0))),"",INDEX('Policy Characteristics'!G:G,MATCH($C32,'Policy Characteristics'!$C:$C,0)))</f>
        <v>1</v>
      </c>
      <c r="N32" s="205">
        <f>IF(ISBLANK(INDEX('Policy Characteristics'!H:H,MATCH($C32,'Policy Characteristics'!$C:$C,0))),"",INDEX('Policy Characteristics'!H:H,MATCH($C32,'Policy Characteristics'!$C:$C,0)))</f>
        <v>0.02</v>
      </c>
      <c r="O32" s="76" t="str">
        <f>IF(ISBLANK(INDEX('Policy Characteristics'!I:I,MATCH($C32,'Policy Characteristics'!$C:$C,0))),"",INDEX('Policy Characteristics'!I:I,MATCH($C32,'Policy Characteristics'!$C:$C,0)))</f>
        <v>% reduction in emissions</v>
      </c>
      <c r="P32" s="76" t="str">
        <f>IF(ISBLANK(INDEX('Policy Characteristics'!J:J,MATCH($C32,'Policy Characteristics'!$C:$C,0))),"",INDEX('Policy Characteristics'!J:J,MATCH($C32,'Policy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2" s="76" t="str">
        <f>IF(ISBLANK(INDEX('Policy Characteristics'!K:K,MATCH($C32,'Policy Characteristics'!$C:$C,0))),"",INDEX('Policy Characteristics'!K:K,MATCH($C32,'Policy Characteristics'!$C:$C,0)))</f>
        <v>transportation-sector-main.html#conv-pol-stds</v>
      </c>
      <c r="R32" s="76" t="str">
        <f>IF(ISBLANK(INDEX('Policy Characteristics'!L:L,MATCH($C32,'Policy Characteristics'!$C:$C,0))),"",INDEX('Policy Characteristics'!L:L,MATCH($C32,'Policy Characteristics'!$C:$C,0)))</f>
        <v>conventional-pollutant-standards.html</v>
      </c>
    </row>
    <row r="33" spans="1:18" s="143" customFormat="1" x14ac:dyDescent="0.25">
      <c r="A33" s="76" t="str">
        <f>IF(ISBLANK(INDEX('Policy Characteristics'!A:A,MATCH($C33,'Policy Characteristics'!$C:$C,0))),"",INDEX('Policy Characteristics'!A:A,MATCH($C33,'Policy Characteristics'!$C:$C,0)))</f>
        <v>Transportation</v>
      </c>
      <c r="B33" s="200" t="str">
        <f>IF(ISBLANK(INDEX('Policy Characteristics'!B:B,MATCH($C33,'Policy Characteristics'!$C:$C,0))),"",INDEX('Policy Characteristics'!B:B,MATCH($C33,'Policy Characteristics'!$C:$C,0)))</f>
        <v>Conventional Pollutant Standards</v>
      </c>
      <c r="C33" s="76" t="str">
        <f t="shared" si="0"/>
        <v>Percentage Reduction of Separately Regulated Pollutants</v>
      </c>
      <c r="D33" s="143" t="s">
        <v>40</v>
      </c>
      <c r="E33" s="143" t="s">
        <v>474</v>
      </c>
      <c r="F33" s="143" t="s">
        <v>1483</v>
      </c>
      <c r="G33" s="143" t="s">
        <v>474</v>
      </c>
      <c r="H33" s="80">
        <v>331</v>
      </c>
      <c r="I33" s="213" t="s">
        <v>43</v>
      </c>
      <c r="J33" s="202" t="str">
        <f>IF(ISBLANK(INDEX('Policy Characteristics'!D:D,MATCH($C33,'Policy Characteristics'!$C:$C,0))),"",INDEX('Policy Characteristics'!D:D,MATCH($C33,'Policy Characteristics'!$C:$C,0)))</f>
        <v>Conventional Pollutant Standard</v>
      </c>
      <c r="K33" s="76" t="str">
        <f>IF(ISBLANK(INDEX('Policy Characteristics'!E:E,MATCH($C33,'Policy Characteristics'!$C:$C,0))),"",INDEX('Policy Characteristics'!E:E,MATCH($C33,'Policy Characteristics'!$C:$C,0)))</f>
        <v>trans reduce regulated pollutants</v>
      </c>
      <c r="L33" s="205">
        <f>IF(ISBLANK(INDEX('Policy Characteristics'!F:F,MATCH($C33,'Policy Characteristics'!$C:$C,0))),"",INDEX('Policy Characteristics'!F:F,MATCH($C33,'Policy Characteristics'!$C:$C,0)))</f>
        <v>0</v>
      </c>
      <c r="M33" s="205">
        <f>IF(ISBLANK(INDEX('Policy Characteristics'!G:G,MATCH($C33,'Policy Characteristics'!$C:$C,0))),"",INDEX('Policy Characteristics'!G:G,MATCH($C33,'Policy Characteristics'!$C:$C,0)))</f>
        <v>1</v>
      </c>
      <c r="N33" s="205">
        <f>IF(ISBLANK(INDEX('Policy Characteristics'!H:H,MATCH($C33,'Policy Characteristics'!$C:$C,0))),"",INDEX('Policy Characteristics'!H:H,MATCH($C33,'Policy Characteristics'!$C:$C,0)))</f>
        <v>0.02</v>
      </c>
      <c r="O33" s="76" t="str">
        <f>IF(ISBLANK(INDEX('Policy Characteristics'!I:I,MATCH($C33,'Policy Characteristics'!$C:$C,0))),"",INDEX('Policy Characteristics'!I:I,MATCH($C33,'Policy Characteristics'!$C:$C,0)))</f>
        <v>% reduction in emissions</v>
      </c>
      <c r="P33" s="76" t="str">
        <f>IF(ISBLANK(INDEX('Policy Characteristics'!J:J,MATCH($C33,'Policy Characteristics'!$C:$C,0))),"",INDEX('Policy Characteristics'!J:J,MATCH($C33,'Policy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3" s="76" t="str">
        <f>IF(ISBLANK(INDEX('Policy Characteristics'!K:K,MATCH($C33,'Policy Characteristics'!$C:$C,0))),"",INDEX('Policy Characteristics'!K:K,MATCH($C33,'Policy Characteristics'!$C:$C,0)))</f>
        <v>transportation-sector-main.html#conv-pol-stds</v>
      </c>
      <c r="R33" s="76" t="str">
        <f>IF(ISBLANK(INDEX('Policy Characteristics'!L:L,MATCH($C33,'Policy Characteristics'!$C:$C,0))),"",INDEX('Policy Characteristics'!L:L,MATCH($C33,'Policy Characteristics'!$C:$C,0)))</f>
        <v>conventional-pollutant-standards.html</v>
      </c>
    </row>
    <row r="34" spans="1:18" s="143" customFormat="1" x14ac:dyDescent="0.25">
      <c r="A34" s="76" t="str">
        <f>IF(ISBLANK(INDEX('Policy Characteristics'!A:A,MATCH($C34,'Policy Characteristics'!$C:$C,0))),"",INDEX('Policy Characteristics'!A:A,MATCH($C34,'Policy Characteristics'!$C:$C,0)))</f>
        <v>Transportation</v>
      </c>
      <c r="B34" s="200" t="str">
        <f>IF(ISBLANK(INDEX('Policy Characteristics'!B:B,MATCH($C34,'Policy Characteristics'!$C:$C,0))),"",INDEX('Policy Characteristics'!B:B,MATCH($C34,'Policy Characteristics'!$C:$C,0)))</f>
        <v>Conventional Pollutant Standards</v>
      </c>
      <c r="C34" s="76" t="str">
        <f t="shared" si="0"/>
        <v>Percentage Reduction of Separately Regulated Pollutants</v>
      </c>
      <c r="D34" s="143" t="s">
        <v>40</v>
      </c>
      <c r="E34" s="143" t="s">
        <v>481</v>
      </c>
      <c r="F34" s="143" t="s">
        <v>1483</v>
      </c>
      <c r="G34" s="143" t="s">
        <v>481</v>
      </c>
      <c r="H34" s="80">
        <v>332</v>
      </c>
      <c r="I34" s="213" t="s">
        <v>43</v>
      </c>
      <c r="J34" s="202" t="str">
        <f>IF(ISBLANK(INDEX('Policy Characteristics'!D:D,MATCH($C34,'Policy Characteristics'!$C:$C,0))),"",INDEX('Policy Characteristics'!D:D,MATCH($C34,'Policy Characteristics'!$C:$C,0)))</f>
        <v>Conventional Pollutant Standard</v>
      </c>
      <c r="K34" s="76" t="str">
        <f>IF(ISBLANK(INDEX('Policy Characteristics'!E:E,MATCH($C34,'Policy Characteristics'!$C:$C,0))),"",INDEX('Policy Characteristics'!E:E,MATCH($C34,'Policy Characteristics'!$C:$C,0)))</f>
        <v>trans reduce regulated pollutants</v>
      </c>
      <c r="L34" s="205">
        <f>IF(ISBLANK(INDEX('Policy Characteristics'!F:F,MATCH($C34,'Policy Characteristics'!$C:$C,0))),"",INDEX('Policy Characteristics'!F:F,MATCH($C34,'Policy Characteristics'!$C:$C,0)))</f>
        <v>0</v>
      </c>
      <c r="M34" s="205">
        <f>IF(ISBLANK(INDEX('Policy Characteristics'!G:G,MATCH($C34,'Policy Characteristics'!$C:$C,0))),"",INDEX('Policy Characteristics'!G:G,MATCH($C34,'Policy Characteristics'!$C:$C,0)))</f>
        <v>1</v>
      </c>
      <c r="N34" s="205">
        <f>IF(ISBLANK(INDEX('Policy Characteristics'!H:H,MATCH($C34,'Policy Characteristics'!$C:$C,0))),"",INDEX('Policy Characteristics'!H:H,MATCH($C34,'Policy Characteristics'!$C:$C,0)))</f>
        <v>0.02</v>
      </c>
      <c r="O34" s="76" t="str">
        <f>IF(ISBLANK(INDEX('Policy Characteristics'!I:I,MATCH($C34,'Policy Characteristics'!$C:$C,0))),"",INDEX('Policy Characteristics'!I:I,MATCH($C34,'Policy Characteristics'!$C:$C,0)))</f>
        <v>% reduction in emissions</v>
      </c>
      <c r="P34" s="76" t="str">
        <f>IF(ISBLANK(INDEX('Policy Characteristics'!J:J,MATCH($C34,'Policy Characteristics'!$C:$C,0))),"",INDEX('Policy Characteristics'!J:J,MATCH($C34,'Policy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4" s="76" t="str">
        <f>IF(ISBLANK(INDEX('Policy Characteristics'!K:K,MATCH($C34,'Policy Characteristics'!$C:$C,0))),"",INDEX('Policy Characteristics'!K:K,MATCH($C34,'Policy Characteristics'!$C:$C,0)))</f>
        <v>transportation-sector-main.html#conv-pol-stds</v>
      </c>
      <c r="R34" s="76" t="str">
        <f>IF(ISBLANK(INDEX('Policy Characteristics'!L:L,MATCH($C34,'Policy Characteristics'!$C:$C,0))),"",INDEX('Policy Characteristics'!L:L,MATCH($C34,'Policy Characteristics'!$C:$C,0)))</f>
        <v>conventional-pollutant-standards.html</v>
      </c>
    </row>
    <row r="35" spans="1:18" s="143" customFormat="1" x14ac:dyDescent="0.25">
      <c r="A35" s="76" t="str">
        <f>IF(ISBLANK(INDEX('Policy Characteristics'!A:A,MATCH($C35,'Policy Characteristics'!$C:$C,0))),"",INDEX('Policy Characteristics'!A:A,MATCH($C35,'Policy Characteristics'!$C:$C,0)))</f>
        <v>Transportation</v>
      </c>
      <c r="B35" s="200" t="str">
        <f>IF(ISBLANK(INDEX('Policy Characteristics'!B:B,MATCH($C35,'Policy Characteristics'!$C:$C,0))),"",INDEX('Policy Characteristics'!B:B,MATCH($C35,'Policy Characteristics'!$C:$C,0)))</f>
        <v>Conventional Pollutant Standards</v>
      </c>
      <c r="C35" s="76" t="str">
        <f t="shared" si="0"/>
        <v>Percentage Reduction of Separately Regulated Pollutants</v>
      </c>
      <c r="D35" s="143" t="s">
        <v>40</v>
      </c>
      <c r="E35" s="143" t="s">
        <v>482</v>
      </c>
      <c r="F35" s="143" t="s">
        <v>1483</v>
      </c>
      <c r="G35" s="143" t="s">
        <v>482</v>
      </c>
      <c r="H35" s="80">
        <v>333</v>
      </c>
      <c r="I35" s="213" t="s">
        <v>43</v>
      </c>
      <c r="J35" s="202" t="str">
        <f>IF(ISBLANK(INDEX('Policy Characteristics'!D:D,MATCH($C35,'Policy Characteristics'!$C:$C,0))),"",INDEX('Policy Characteristics'!D:D,MATCH($C35,'Policy Characteristics'!$C:$C,0)))</f>
        <v>Conventional Pollutant Standard</v>
      </c>
      <c r="K35" s="76" t="str">
        <f>IF(ISBLANK(INDEX('Policy Characteristics'!E:E,MATCH($C35,'Policy Characteristics'!$C:$C,0))),"",INDEX('Policy Characteristics'!E:E,MATCH($C35,'Policy Characteristics'!$C:$C,0)))</f>
        <v>trans reduce regulated pollutants</v>
      </c>
      <c r="L35" s="205">
        <f>IF(ISBLANK(INDEX('Policy Characteristics'!F:F,MATCH($C35,'Policy Characteristics'!$C:$C,0))),"",INDEX('Policy Characteristics'!F:F,MATCH($C35,'Policy Characteristics'!$C:$C,0)))</f>
        <v>0</v>
      </c>
      <c r="M35" s="205">
        <f>IF(ISBLANK(INDEX('Policy Characteristics'!G:G,MATCH($C35,'Policy Characteristics'!$C:$C,0))),"",INDEX('Policy Characteristics'!G:G,MATCH($C35,'Policy Characteristics'!$C:$C,0)))</f>
        <v>1</v>
      </c>
      <c r="N35" s="205">
        <f>IF(ISBLANK(INDEX('Policy Characteristics'!H:H,MATCH($C35,'Policy Characteristics'!$C:$C,0))),"",INDEX('Policy Characteristics'!H:H,MATCH($C35,'Policy Characteristics'!$C:$C,0)))</f>
        <v>0.02</v>
      </c>
      <c r="O35" s="76" t="str">
        <f>IF(ISBLANK(INDEX('Policy Characteristics'!I:I,MATCH($C35,'Policy Characteristics'!$C:$C,0))),"",INDEX('Policy Characteristics'!I:I,MATCH($C35,'Policy Characteristics'!$C:$C,0)))</f>
        <v>% reduction in emissions</v>
      </c>
      <c r="P35" s="76" t="str">
        <f>IF(ISBLANK(INDEX('Policy Characteristics'!J:J,MATCH($C35,'Policy Characteristics'!$C:$C,0))),"",INDEX('Policy Characteristics'!J:J,MATCH($C35,'Policy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5" s="76" t="str">
        <f>IF(ISBLANK(INDEX('Policy Characteristics'!K:K,MATCH($C35,'Policy Characteristics'!$C:$C,0))),"",INDEX('Policy Characteristics'!K:K,MATCH($C35,'Policy Characteristics'!$C:$C,0)))</f>
        <v>transportation-sector-main.html#conv-pol-stds</v>
      </c>
      <c r="R35" s="76" t="str">
        <f>IF(ISBLANK(INDEX('Policy Characteristics'!L:L,MATCH($C35,'Policy Characteristics'!$C:$C,0))),"",INDEX('Policy Characteristics'!L:L,MATCH($C35,'Policy Characteristics'!$C:$C,0)))</f>
        <v>conventional-pollutant-standards.html</v>
      </c>
    </row>
    <row r="36" spans="1:18" s="143" customFormat="1" x14ac:dyDescent="0.25">
      <c r="A36" s="76" t="str">
        <f>IF(ISBLANK(INDEX('Policy Characteristics'!A:A,MATCH($C36,'Policy Characteristics'!$C:$C,0))),"",INDEX('Policy Characteristics'!A:A,MATCH($C36,'Policy Characteristics'!$C:$C,0)))</f>
        <v>Transportation</v>
      </c>
      <c r="B36" s="200" t="str">
        <f>IF(ISBLANK(INDEX('Policy Characteristics'!B:B,MATCH($C36,'Policy Characteristics'!$C:$C,0))),"",INDEX('Policy Characteristics'!B:B,MATCH($C36,'Policy Characteristics'!$C:$C,0)))</f>
        <v>Conventional Pollutant Standards</v>
      </c>
      <c r="C36" s="76" t="str">
        <f t="shared" si="0"/>
        <v>Percentage Reduction of Separately Regulated Pollutants</v>
      </c>
      <c r="D36" s="143" t="s">
        <v>40</v>
      </c>
      <c r="E36" s="143" t="s">
        <v>483</v>
      </c>
      <c r="F36" s="143" t="s">
        <v>1483</v>
      </c>
      <c r="G36" s="143" t="s">
        <v>561</v>
      </c>
      <c r="H36" s="80">
        <v>334</v>
      </c>
      <c r="I36" s="213" t="s">
        <v>43</v>
      </c>
      <c r="J36" s="202" t="str">
        <f>IF(ISBLANK(INDEX('Policy Characteristics'!D:D,MATCH($C36,'Policy Characteristics'!$C:$C,0))),"",INDEX('Policy Characteristics'!D:D,MATCH($C36,'Policy Characteristics'!$C:$C,0)))</f>
        <v>Conventional Pollutant Standard</v>
      </c>
      <c r="K36" s="76" t="str">
        <f>IF(ISBLANK(INDEX('Policy Characteristics'!E:E,MATCH($C36,'Policy Characteristics'!$C:$C,0))),"",INDEX('Policy Characteristics'!E:E,MATCH($C36,'Policy Characteristics'!$C:$C,0)))</f>
        <v>trans reduce regulated pollutants</v>
      </c>
      <c r="L36" s="205">
        <f>IF(ISBLANK(INDEX('Policy Characteristics'!F:F,MATCH($C36,'Policy Characteristics'!$C:$C,0))),"",INDEX('Policy Characteristics'!F:F,MATCH($C36,'Policy Characteristics'!$C:$C,0)))</f>
        <v>0</v>
      </c>
      <c r="M36" s="205">
        <f>IF(ISBLANK(INDEX('Policy Characteristics'!G:G,MATCH($C36,'Policy Characteristics'!$C:$C,0))),"",INDEX('Policy Characteristics'!G:G,MATCH($C36,'Policy Characteristics'!$C:$C,0)))</f>
        <v>1</v>
      </c>
      <c r="N36" s="205">
        <f>IF(ISBLANK(INDEX('Policy Characteristics'!H:H,MATCH($C36,'Policy Characteristics'!$C:$C,0))),"",INDEX('Policy Characteristics'!H:H,MATCH($C36,'Policy Characteristics'!$C:$C,0)))</f>
        <v>0.02</v>
      </c>
      <c r="O36" s="76" t="str">
        <f>IF(ISBLANK(INDEX('Policy Characteristics'!I:I,MATCH($C36,'Policy Characteristics'!$C:$C,0))),"",INDEX('Policy Characteristics'!I:I,MATCH($C36,'Policy Characteristics'!$C:$C,0)))</f>
        <v>% reduction in emissions</v>
      </c>
      <c r="P36" s="76" t="str">
        <f>IF(ISBLANK(INDEX('Policy Characteristics'!J:J,MATCH($C36,'Policy Characteristics'!$C:$C,0))),"",INDEX('Policy Characteristics'!J:J,MATCH($C36,'Policy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6" s="76" t="str">
        <f>IF(ISBLANK(INDEX('Policy Characteristics'!K:K,MATCH($C36,'Policy Characteristics'!$C:$C,0))),"",INDEX('Policy Characteristics'!K:K,MATCH($C36,'Policy Characteristics'!$C:$C,0)))</f>
        <v>transportation-sector-main.html#conv-pol-stds</v>
      </c>
      <c r="R36" s="76" t="str">
        <f>IF(ISBLANK(INDEX('Policy Characteristics'!L:L,MATCH($C36,'Policy Characteristics'!$C:$C,0))),"",INDEX('Policy Characteristics'!L:L,MATCH($C36,'Policy Characteristics'!$C:$C,0)))</f>
        <v>conventional-pollutant-standards.html</v>
      </c>
    </row>
    <row r="37" spans="1:18" s="143" customFormat="1" x14ac:dyDescent="0.25">
      <c r="A37" s="76" t="str">
        <f>IF(ISBLANK(INDEX('Policy Characteristics'!A:A,MATCH($C37,'Policy Characteristics'!$C:$C,0))),"",INDEX('Policy Characteristics'!A:A,MATCH($C37,'Policy Characteristics'!$C:$C,0)))</f>
        <v>Transportation</v>
      </c>
      <c r="B37" s="200" t="str">
        <f>IF(ISBLANK(INDEX('Policy Characteristics'!B:B,MATCH($C37,'Policy Characteristics'!$C:$C,0))),"",INDEX('Policy Characteristics'!B:B,MATCH($C37,'Policy Characteristics'!$C:$C,0)))</f>
        <v>Conventional Pollutant Standards</v>
      </c>
      <c r="C37" s="76" t="str">
        <f t="shared" si="0"/>
        <v>Percentage Reduction of Separately Regulated Pollutants</v>
      </c>
      <c r="D37" s="143" t="s">
        <v>40</v>
      </c>
      <c r="E37" s="143" t="s">
        <v>484</v>
      </c>
      <c r="F37" s="143" t="s">
        <v>1483</v>
      </c>
      <c r="G37" s="143" t="s">
        <v>484</v>
      </c>
      <c r="H37" s="80">
        <v>335</v>
      </c>
      <c r="I37" s="201" t="s">
        <v>44</v>
      </c>
      <c r="J37" s="202" t="str">
        <f>IF(ISBLANK(INDEX('Policy Characteristics'!D:D,MATCH($C37,'Policy Characteristics'!$C:$C,0))),"",INDEX('Policy Characteristics'!D:D,MATCH($C37,'Policy Characteristics'!$C:$C,0)))</f>
        <v>Conventional Pollutant Standard</v>
      </c>
      <c r="K37" s="76" t="str">
        <f>IF(ISBLANK(INDEX('Policy Characteristics'!E:E,MATCH($C37,'Policy Characteristics'!$C:$C,0))),"",INDEX('Policy Characteristics'!E:E,MATCH($C37,'Policy Characteristics'!$C:$C,0)))</f>
        <v>trans reduce regulated pollutants</v>
      </c>
      <c r="L37" s="205">
        <f>IF(ISBLANK(INDEX('Policy Characteristics'!F:F,MATCH($C37,'Policy Characteristics'!$C:$C,0))),"",INDEX('Policy Characteristics'!F:F,MATCH($C37,'Policy Characteristics'!$C:$C,0)))</f>
        <v>0</v>
      </c>
      <c r="M37" s="205">
        <f>IF(ISBLANK(INDEX('Policy Characteristics'!G:G,MATCH($C37,'Policy Characteristics'!$C:$C,0))),"",INDEX('Policy Characteristics'!G:G,MATCH($C37,'Policy Characteristics'!$C:$C,0)))</f>
        <v>1</v>
      </c>
      <c r="N37" s="205">
        <f>IF(ISBLANK(INDEX('Policy Characteristics'!H:H,MATCH($C37,'Policy Characteristics'!$C:$C,0))),"",INDEX('Policy Characteristics'!H:H,MATCH($C37,'Policy Characteristics'!$C:$C,0)))</f>
        <v>0.02</v>
      </c>
      <c r="O37" s="76" t="str">
        <f>IF(ISBLANK(INDEX('Policy Characteristics'!I:I,MATCH($C37,'Policy Characteristics'!$C:$C,0))),"",INDEX('Policy Characteristics'!I:I,MATCH($C37,'Policy Characteristics'!$C:$C,0)))</f>
        <v>% reduction in emissions</v>
      </c>
      <c r="P37" s="76" t="str">
        <f>IF(ISBLANK(INDEX('Policy Characteristics'!J:J,MATCH($C37,'Policy Characteristics'!$C:$C,0))),"",INDEX('Policy Characteristics'!J:J,MATCH($C37,'Policy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7" s="76" t="str">
        <f>IF(ISBLANK(INDEX('Policy Characteristics'!K:K,MATCH($C37,'Policy Characteristics'!$C:$C,0))),"",INDEX('Policy Characteristics'!K:K,MATCH($C37,'Policy Characteristics'!$C:$C,0)))</f>
        <v>transportation-sector-main.html#conv-pol-stds</v>
      </c>
      <c r="R37" s="76" t="str">
        <f>IF(ISBLANK(INDEX('Policy Characteristics'!L:L,MATCH($C37,'Policy Characteristics'!$C:$C,0))),"",INDEX('Policy Characteristics'!L:L,MATCH($C37,'Policy Characteristics'!$C:$C,0)))</f>
        <v>conventional-pollutant-standards.html</v>
      </c>
    </row>
    <row r="38" spans="1:18" s="143" customFormat="1" x14ac:dyDescent="0.25">
      <c r="A38" s="76" t="str">
        <f>IF(ISBLANK(INDEX('Policy Characteristics'!A:A,MATCH($C38,'Policy Characteristics'!$C:$C,0))),"",INDEX('Policy Characteristics'!A:A,MATCH($C38,'Policy Characteristics'!$C:$C,0)))</f>
        <v>Transportation</v>
      </c>
      <c r="B38" s="200" t="str">
        <f>IF(ISBLANK(INDEX('Policy Characteristics'!B:B,MATCH($C38,'Policy Characteristics'!$C:$C,0))),"",INDEX('Policy Characteristics'!B:B,MATCH($C38,'Policy Characteristics'!$C:$C,0)))</f>
        <v>Conventional Pollutant Standards</v>
      </c>
      <c r="C38" s="76" t="str">
        <f t="shared" si="0"/>
        <v>Percentage Reduction of Separately Regulated Pollutants</v>
      </c>
      <c r="D38" s="143" t="s">
        <v>40</v>
      </c>
      <c r="E38" s="143" t="s">
        <v>485</v>
      </c>
      <c r="F38" s="143" t="s">
        <v>1483</v>
      </c>
      <c r="G38" s="143" t="s">
        <v>485</v>
      </c>
      <c r="H38" s="80">
        <v>336</v>
      </c>
      <c r="I38" s="213" t="s">
        <v>43</v>
      </c>
      <c r="J38" s="202" t="str">
        <f>IF(ISBLANK(INDEX('Policy Characteristics'!D:D,MATCH($C38,'Policy Characteristics'!$C:$C,0))),"",INDEX('Policy Characteristics'!D:D,MATCH($C38,'Policy Characteristics'!$C:$C,0)))</f>
        <v>Conventional Pollutant Standard</v>
      </c>
      <c r="K38" s="76" t="str">
        <f>IF(ISBLANK(INDEX('Policy Characteristics'!E:E,MATCH($C38,'Policy Characteristics'!$C:$C,0))),"",INDEX('Policy Characteristics'!E:E,MATCH($C38,'Policy Characteristics'!$C:$C,0)))</f>
        <v>trans reduce regulated pollutants</v>
      </c>
      <c r="L38" s="205">
        <f>IF(ISBLANK(INDEX('Policy Characteristics'!F:F,MATCH($C38,'Policy Characteristics'!$C:$C,0))),"",INDEX('Policy Characteristics'!F:F,MATCH($C38,'Policy Characteristics'!$C:$C,0)))</f>
        <v>0</v>
      </c>
      <c r="M38" s="205">
        <f>IF(ISBLANK(INDEX('Policy Characteristics'!G:G,MATCH($C38,'Policy Characteristics'!$C:$C,0))),"",INDEX('Policy Characteristics'!G:G,MATCH($C38,'Policy Characteristics'!$C:$C,0)))</f>
        <v>1</v>
      </c>
      <c r="N38" s="205">
        <f>IF(ISBLANK(INDEX('Policy Characteristics'!H:H,MATCH($C38,'Policy Characteristics'!$C:$C,0))),"",INDEX('Policy Characteristics'!H:H,MATCH($C38,'Policy Characteristics'!$C:$C,0)))</f>
        <v>0.02</v>
      </c>
      <c r="O38" s="76" t="str">
        <f>IF(ISBLANK(INDEX('Policy Characteristics'!I:I,MATCH($C38,'Policy Characteristics'!$C:$C,0))),"",INDEX('Policy Characteristics'!I:I,MATCH($C38,'Policy Characteristics'!$C:$C,0)))</f>
        <v>% reduction in emissions</v>
      </c>
      <c r="P38" s="76" t="str">
        <f>IF(ISBLANK(INDEX('Policy Characteristics'!J:J,MATCH($C38,'Policy Characteristics'!$C:$C,0))),"",INDEX('Policy Characteristics'!J:J,MATCH($C38,'Policy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 s="76" t="str">
        <f>IF(ISBLANK(INDEX('Policy Characteristics'!K:K,MATCH($C38,'Policy Characteristics'!$C:$C,0))),"",INDEX('Policy Characteristics'!K:K,MATCH($C38,'Policy Characteristics'!$C:$C,0)))</f>
        <v>transportation-sector-main.html#conv-pol-stds</v>
      </c>
      <c r="R38" s="76" t="str">
        <f>IF(ISBLANK(INDEX('Policy Characteristics'!L:L,MATCH($C38,'Policy Characteristics'!$C:$C,0))),"",INDEX('Policy Characteristics'!L:L,MATCH($C38,'Policy Characteristics'!$C:$C,0)))</f>
        <v>conventional-pollutant-standards.html</v>
      </c>
    </row>
    <row r="39" spans="1:18" s="143" customFormat="1" x14ac:dyDescent="0.25">
      <c r="A39" s="76" t="str">
        <f>IF(ISBLANK(INDEX('Policy Characteristics'!A:A,MATCH($C39,'Policy Characteristics'!$C:$C,0))),"",INDEX('Policy Characteristics'!A:A,MATCH($C39,'Policy Characteristics'!$C:$C,0)))</f>
        <v>Transportation</v>
      </c>
      <c r="B39" s="200" t="str">
        <f>IF(ISBLANK(INDEX('Policy Characteristics'!B:B,MATCH($C39,'Policy Characteristics'!$C:$C,0))),"",INDEX('Policy Characteristics'!B:B,MATCH($C39,'Policy Characteristics'!$C:$C,0)))</f>
        <v>Conventional Pollutant Standards</v>
      </c>
      <c r="C39" s="76" t="str">
        <f t="shared" si="0"/>
        <v>Percentage Reduction of Separately Regulated Pollutants</v>
      </c>
      <c r="D39" s="143" t="s">
        <v>40</v>
      </c>
      <c r="E39" s="143" t="s">
        <v>486</v>
      </c>
      <c r="F39" s="143" t="s">
        <v>1483</v>
      </c>
      <c r="G39" s="143" t="s">
        <v>486</v>
      </c>
      <c r="H39" s="80">
        <v>337</v>
      </c>
      <c r="I39" s="213" t="s">
        <v>43</v>
      </c>
      <c r="J39" s="202" t="str">
        <f>IF(ISBLANK(INDEX('Policy Characteristics'!D:D,MATCH($C39,'Policy Characteristics'!$C:$C,0))),"",INDEX('Policy Characteristics'!D:D,MATCH($C39,'Policy Characteristics'!$C:$C,0)))</f>
        <v>Conventional Pollutant Standard</v>
      </c>
      <c r="K39" s="76" t="str">
        <f>IF(ISBLANK(INDEX('Policy Characteristics'!E:E,MATCH($C39,'Policy Characteristics'!$C:$C,0))),"",INDEX('Policy Characteristics'!E:E,MATCH($C39,'Policy Characteristics'!$C:$C,0)))</f>
        <v>trans reduce regulated pollutants</v>
      </c>
      <c r="L39" s="205">
        <f>IF(ISBLANK(INDEX('Policy Characteristics'!F:F,MATCH($C39,'Policy Characteristics'!$C:$C,0))),"",INDEX('Policy Characteristics'!F:F,MATCH($C39,'Policy Characteristics'!$C:$C,0)))</f>
        <v>0</v>
      </c>
      <c r="M39" s="205">
        <f>IF(ISBLANK(INDEX('Policy Characteristics'!G:G,MATCH($C39,'Policy Characteristics'!$C:$C,0))),"",INDEX('Policy Characteristics'!G:G,MATCH($C39,'Policy Characteristics'!$C:$C,0)))</f>
        <v>1</v>
      </c>
      <c r="N39" s="205">
        <f>IF(ISBLANK(INDEX('Policy Characteristics'!H:H,MATCH($C39,'Policy Characteristics'!$C:$C,0))),"",INDEX('Policy Characteristics'!H:H,MATCH($C39,'Policy Characteristics'!$C:$C,0)))</f>
        <v>0.02</v>
      </c>
      <c r="O39" s="76" t="str">
        <f>IF(ISBLANK(INDEX('Policy Characteristics'!I:I,MATCH($C39,'Policy Characteristics'!$C:$C,0))),"",INDEX('Policy Characteristics'!I:I,MATCH($C39,'Policy Characteristics'!$C:$C,0)))</f>
        <v>% reduction in emissions</v>
      </c>
      <c r="P39" s="76" t="str">
        <f>IF(ISBLANK(INDEX('Policy Characteristics'!J:J,MATCH($C39,'Policy Characteristics'!$C:$C,0))),"",INDEX('Policy Characteristics'!J:J,MATCH($C39,'Policy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 s="76" t="str">
        <f>IF(ISBLANK(INDEX('Policy Characteristics'!K:K,MATCH($C39,'Policy Characteristics'!$C:$C,0))),"",INDEX('Policy Characteristics'!K:K,MATCH($C39,'Policy Characteristics'!$C:$C,0)))</f>
        <v>transportation-sector-main.html#conv-pol-stds</v>
      </c>
      <c r="R39" s="76" t="str">
        <f>IF(ISBLANK(INDEX('Policy Characteristics'!L:L,MATCH($C39,'Policy Characteristics'!$C:$C,0))),"",INDEX('Policy Characteristics'!L:L,MATCH($C39,'Policy Characteristics'!$C:$C,0)))</f>
        <v>conventional-pollutant-standards.html</v>
      </c>
    </row>
    <row r="40" spans="1:18" s="143" customFormat="1" x14ac:dyDescent="0.25">
      <c r="A40" s="76" t="str">
        <f>IF(ISBLANK(INDEX('Policy Characteristics'!A:A,MATCH($C40,'Policy Characteristics'!$C:$C,0))),"",INDEX('Policy Characteristics'!A:A,MATCH($C40,'Policy Characteristics'!$C:$C,0)))</f>
        <v>Transportation</v>
      </c>
      <c r="B40" s="200" t="str">
        <f>IF(ISBLANK(INDEX('Policy Characteristics'!B:B,MATCH($C40,'Policy Characteristics'!$C:$C,0))),"",INDEX('Policy Characteristics'!B:B,MATCH($C40,'Policy Characteristics'!$C:$C,0)))</f>
        <v>Conventional Pollutant Standards</v>
      </c>
      <c r="C40" s="76" t="str">
        <f t="shared" si="0"/>
        <v>Percentage Reduction of Separately Regulated Pollutants</v>
      </c>
      <c r="D40" s="143" t="s">
        <v>40</v>
      </c>
      <c r="E40" s="143" t="s">
        <v>487</v>
      </c>
      <c r="F40" s="143" t="s">
        <v>1483</v>
      </c>
      <c r="G40" s="143" t="s">
        <v>487</v>
      </c>
      <c r="H40" s="80">
        <v>338</v>
      </c>
      <c r="I40" s="201" t="s">
        <v>44</v>
      </c>
      <c r="J40" s="202" t="str">
        <f>IF(ISBLANK(INDEX('Policy Characteristics'!D:D,MATCH($C40,'Policy Characteristics'!$C:$C,0))),"",INDEX('Policy Characteristics'!D:D,MATCH($C40,'Policy Characteristics'!$C:$C,0)))</f>
        <v>Conventional Pollutant Standard</v>
      </c>
      <c r="K40" s="76" t="str">
        <f>IF(ISBLANK(INDEX('Policy Characteristics'!E:E,MATCH($C40,'Policy Characteristics'!$C:$C,0))),"",INDEX('Policy Characteristics'!E:E,MATCH($C40,'Policy Characteristics'!$C:$C,0)))</f>
        <v>trans reduce regulated pollutants</v>
      </c>
      <c r="L40" s="205">
        <f>IF(ISBLANK(INDEX('Policy Characteristics'!F:F,MATCH($C40,'Policy Characteristics'!$C:$C,0))),"",INDEX('Policy Characteristics'!F:F,MATCH($C40,'Policy Characteristics'!$C:$C,0)))</f>
        <v>0</v>
      </c>
      <c r="M40" s="205">
        <f>IF(ISBLANK(INDEX('Policy Characteristics'!G:G,MATCH($C40,'Policy Characteristics'!$C:$C,0))),"",INDEX('Policy Characteristics'!G:G,MATCH($C40,'Policy Characteristics'!$C:$C,0)))</f>
        <v>1</v>
      </c>
      <c r="N40" s="205">
        <f>IF(ISBLANK(INDEX('Policy Characteristics'!H:H,MATCH($C40,'Policy Characteristics'!$C:$C,0))),"",INDEX('Policy Characteristics'!H:H,MATCH($C40,'Policy Characteristics'!$C:$C,0)))</f>
        <v>0.02</v>
      </c>
      <c r="O40" s="76" t="str">
        <f>IF(ISBLANK(INDEX('Policy Characteristics'!I:I,MATCH($C40,'Policy Characteristics'!$C:$C,0))),"",INDEX('Policy Characteristics'!I:I,MATCH($C40,'Policy Characteristics'!$C:$C,0)))</f>
        <v>% reduction in emissions</v>
      </c>
      <c r="P40" s="76" t="str">
        <f>IF(ISBLANK(INDEX('Policy Characteristics'!J:J,MATCH($C40,'Policy Characteristics'!$C:$C,0))),"",INDEX('Policy Characteristics'!J:J,MATCH($C40,'Policy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 s="76" t="str">
        <f>IF(ISBLANK(INDEX('Policy Characteristics'!K:K,MATCH($C40,'Policy Characteristics'!$C:$C,0))),"",INDEX('Policy Characteristics'!K:K,MATCH($C40,'Policy Characteristics'!$C:$C,0)))</f>
        <v>transportation-sector-main.html#conv-pol-stds</v>
      </c>
      <c r="R40" s="76" t="str">
        <f>IF(ISBLANK(INDEX('Policy Characteristics'!L:L,MATCH($C40,'Policy Characteristics'!$C:$C,0))),"",INDEX('Policy Characteristics'!L:L,MATCH($C40,'Policy Characteristics'!$C:$C,0)))</f>
        <v>conventional-pollutant-standards.html</v>
      </c>
    </row>
    <row r="41" spans="1:18" s="143" customFormat="1" x14ac:dyDescent="0.25">
      <c r="A41" s="76" t="str">
        <f>IF(ISBLANK(INDEX('Policy Characteristics'!A:A,MATCH($C41,'Policy Characteristics'!$C:$C,0))),"",INDEX('Policy Characteristics'!A:A,MATCH($C41,'Policy Characteristics'!$C:$C,0)))</f>
        <v>Transportation</v>
      </c>
      <c r="B41" s="200" t="str">
        <f>IF(ISBLANK(INDEX('Policy Characteristics'!B:B,MATCH($C41,'Policy Characteristics'!$C:$C,0))),"",INDEX('Policy Characteristics'!B:B,MATCH($C41,'Policy Characteristics'!$C:$C,0)))</f>
        <v>Conventional Pollutant Standards</v>
      </c>
      <c r="C41" s="76" t="str">
        <f t="shared" si="0"/>
        <v>Percentage Reduction of Separately Regulated Pollutants</v>
      </c>
      <c r="D41" s="143" t="s">
        <v>40</v>
      </c>
      <c r="E41" s="143" t="s">
        <v>488</v>
      </c>
      <c r="F41" s="143" t="s">
        <v>1483</v>
      </c>
      <c r="G41" s="143" t="s">
        <v>488</v>
      </c>
      <c r="H41" s="80">
        <v>339</v>
      </c>
      <c r="I41" s="201" t="s">
        <v>44</v>
      </c>
      <c r="J41" s="202" t="str">
        <f>IF(ISBLANK(INDEX('Policy Characteristics'!D:D,MATCH($C41,'Policy Characteristics'!$C:$C,0))),"",INDEX('Policy Characteristics'!D:D,MATCH($C41,'Policy Characteristics'!$C:$C,0)))</f>
        <v>Conventional Pollutant Standard</v>
      </c>
      <c r="K41" s="76" t="str">
        <f>IF(ISBLANK(INDEX('Policy Characteristics'!E:E,MATCH($C41,'Policy Characteristics'!$C:$C,0))),"",INDEX('Policy Characteristics'!E:E,MATCH($C41,'Policy Characteristics'!$C:$C,0)))</f>
        <v>trans reduce regulated pollutants</v>
      </c>
      <c r="L41" s="205">
        <f>IF(ISBLANK(INDEX('Policy Characteristics'!F:F,MATCH($C41,'Policy Characteristics'!$C:$C,0))),"",INDEX('Policy Characteristics'!F:F,MATCH($C41,'Policy Characteristics'!$C:$C,0)))</f>
        <v>0</v>
      </c>
      <c r="M41" s="205">
        <f>IF(ISBLANK(INDEX('Policy Characteristics'!G:G,MATCH($C41,'Policy Characteristics'!$C:$C,0))),"",INDEX('Policy Characteristics'!G:G,MATCH($C41,'Policy Characteristics'!$C:$C,0)))</f>
        <v>1</v>
      </c>
      <c r="N41" s="205">
        <f>IF(ISBLANK(INDEX('Policy Characteristics'!H:H,MATCH($C41,'Policy Characteristics'!$C:$C,0))),"",INDEX('Policy Characteristics'!H:H,MATCH($C41,'Policy Characteristics'!$C:$C,0)))</f>
        <v>0.02</v>
      </c>
      <c r="O41" s="76" t="str">
        <f>IF(ISBLANK(INDEX('Policy Characteristics'!I:I,MATCH($C41,'Policy Characteristics'!$C:$C,0))),"",INDEX('Policy Characteristics'!I:I,MATCH($C41,'Policy Characteristics'!$C:$C,0)))</f>
        <v>% reduction in emissions</v>
      </c>
      <c r="P41" s="76" t="str">
        <f>IF(ISBLANK(INDEX('Policy Characteristics'!J:J,MATCH($C41,'Policy Characteristics'!$C:$C,0))),"",INDEX('Policy Characteristics'!J:J,MATCH($C41,'Policy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 s="76" t="str">
        <f>IF(ISBLANK(INDEX('Policy Characteristics'!K:K,MATCH($C41,'Policy Characteristics'!$C:$C,0))),"",INDEX('Policy Characteristics'!K:K,MATCH($C41,'Policy Characteristics'!$C:$C,0)))</f>
        <v>transportation-sector-main.html#conv-pol-stds</v>
      </c>
      <c r="R41" s="76" t="str">
        <f>IF(ISBLANK(INDEX('Policy Characteristics'!L:L,MATCH($C41,'Policy Characteristics'!$C:$C,0))),"",INDEX('Policy Characteristics'!L:L,MATCH($C41,'Policy Characteristics'!$C:$C,0)))</f>
        <v>conventional-pollutant-standards.html</v>
      </c>
    </row>
    <row r="42" spans="1:18" s="143" customFormat="1" x14ac:dyDescent="0.25">
      <c r="A42" s="76" t="str">
        <f>IF(ISBLANK(INDEX('Policy Characteristics'!A:A,MATCH($C42,'Policy Characteristics'!$C:$C,0))),"",INDEX('Policy Characteristics'!A:A,MATCH($C42,'Policy Characteristics'!$C:$C,0)))</f>
        <v>Transportation</v>
      </c>
      <c r="B42" s="200" t="str">
        <f>IF(ISBLANK(INDEX('Policy Characteristics'!B:B,MATCH($C42,'Policy Characteristics'!$C:$C,0))),"",INDEX('Policy Characteristics'!B:B,MATCH($C42,'Policy Characteristics'!$C:$C,0)))</f>
        <v>Conventional Pollutant Standards</v>
      </c>
      <c r="C42" s="76" t="str">
        <f t="shared" si="0"/>
        <v>Percentage Reduction of Separately Regulated Pollutants</v>
      </c>
      <c r="D42" s="143" t="s">
        <v>41</v>
      </c>
      <c r="E42" s="143" t="s">
        <v>480</v>
      </c>
      <c r="F42" s="143" t="s">
        <v>1484</v>
      </c>
      <c r="G42" s="143" t="s">
        <v>669</v>
      </c>
      <c r="H42" s="80">
        <v>340</v>
      </c>
      <c r="I42" s="213" t="s">
        <v>43</v>
      </c>
      <c r="J42" s="202" t="str">
        <f>IF(ISBLANK(INDEX('Policy Characteristics'!D:D,MATCH($C42,'Policy Characteristics'!$C:$C,0))),"",INDEX('Policy Characteristics'!D:D,MATCH($C42,'Policy Characteristics'!$C:$C,0)))</f>
        <v>Conventional Pollutant Standard</v>
      </c>
      <c r="K42" s="76" t="str">
        <f>IF(ISBLANK(INDEX('Policy Characteristics'!E:E,MATCH($C42,'Policy Characteristics'!$C:$C,0))),"",INDEX('Policy Characteristics'!E:E,MATCH($C42,'Policy Characteristics'!$C:$C,0)))</f>
        <v>trans reduce regulated pollutants</v>
      </c>
      <c r="L42" s="205">
        <f>IF(ISBLANK(INDEX('Policy Characteristics'!F:F,MATCH($C42,'Policy Characteristics'!$C:$C,0))),"",INDEX('Policy Characteristics'!F:F,MATCH($C42,'Policy Characteristics'!$C:$C,0)))</f>
        <v>0</v>
      </c>
      <c r="M42" s="205">
        <f>IF(ISBLANK(INDEX('Policy Characteristics'!G:G,MATCH($C42,'Policy Characteristics'!$C:$C,0))),"",INDEX('Policy Characteristics'!G:G,MATCH($C42,'Policy Characteristics'!$C:$C,0)))</f>
        <v>1</v>
      </c>
      <c r="N42" s="205">
        <f>IF(ISBLANK(INDEX('Policy Characteristics'!H:H,MATCH($C42,'Policy Characteristics'!$C:$C,0))),"",INDEX('Policy Characteristics'!H:H,MATCH($C42,'Policy Characteristics'!$C:$C,0)))</f>
        <v>0.02</v>
      </c>
      <c r="O42" s="76" t="str">
        <f>IF(ISBLANK(INDEX('Policy Characteristics'!I:I,MATCH($C42,'Policy Characteristics'!$C:$C,0))),"",INDEX('Policy Characteristics'!I:I,MATCH($C42,'Policy Characteristics'!$C:$C,0)))</f>
        <v>% reduction in emissions</v>
      </c>
      <c r="P42" s="76" t="str">
        <f>IF(ISBLANK(INDEX('Policy Characteristics'!J:J,MATCH($C42,'Policy Characteristics'!$C:$C,0))),"",INDEX('Policy Characteristics'!J:J,MATCH($C42,'Policy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 s="76" t="str">
        <f>IF(ISBLANK(INDEX('Policy Characteristics'!K:K,MATCH($C42,'Policy Characteristics'!$C:$C,0))),"",INDEX('Policy Characteristics'!K:K,MATCH($C42,'Policy Characteristics'!$C:$C,0)))</f>
        <v>transportation-sector-main.html#conv-pol-stds</v>
      </c>
      <c r="R42" s="76" t="str">
        <f>IF(ISBLANK(INDEX('Policy Characteristics'!L:L,MATCH($C42,'Policy Characteristics'!$C:$C,0))),"",INDEX('Policy Characteristics'!L:L,MATCH($C42,'Policy Characteristics'!$C:$C,0)))</f>
        <v>conventional-pollutant-standards.html</v>
      </c>
    </row>
    <row r="43" spans="1:18" s="143" customFormat="1" x14ac:dyDescent="0.25">
      <c r="A43" s="76" t="str">
        <f>IF(ISBLANK(INDEX('Policy Characteristics'!A:A,MATCH($C43,'Policy Characteristics'!$C:$C,0))),"",INDEX('Policy Characteristics'!A:A,MATCH($C43,'Policy Characteristics'!$C:$C,0)))</f>
        <v>Transportation</v>
      </c>
      <c r="B43" s="200" t="str">
        <f>IF(ISBLANK(INDEX('Policy Characteristics'!B:B,MATCH($C43,'Policy Characteristics'!$C:$C,0))),"",INDEX('Policy Characteristics'!B:B,MATCH($C43,'Policy Characteristics'!$C:$C,0)))</f>
        <v>Conventional Pollutant Standards</v>
      </c>
      <c r="C43" s="76" t="str">
        <f t="shared" si="0"/>
        <v>Percentage Reduction of Separately Regulated Pollutants</v>
      </c>
      <c r="D43" s="143" t="s">
        <v>41</v>
      </c>
      <c r="E43" s="143" t="s">
        <v>474</v>
      </c>
      <c r="F43" s="143" t="s">
        <v>1484</v>
      </c>
      <c r="G43" s="143" t="s">
        <v>474</v>
      </c>
      <c r="H43" s="80">
        <v>341</v>
      </c>
      <c r="I43" s="213" t="s">
        <v>43</v>
      </c>
      <c r="J43" s="202" t="str">
        <f>IF(ISBLANK(INDEX('Policy Characteristics'!D:D,MATCH($C43,'Policy Characteristics'!$C:$C,0))),"",INDEX('Policy Characteristics'!D:D,MATCH($C43,'Policy Characteristics'!$C:$C,0)))</f>
        <v>Conventional Pollutant Standard</v>
      </c>
      <c r="K43" s="76" t="str">
        <f>IF(ISBLANK(INDEX('Policy Characteristics'!E:E,MATCH($C43,'Policy Characteristics'!$C:$C,0))),"",INDEX('Policy Characteristics'!E:E,MATCH($C43,'Policy Characteristics'!$C:$C,0)))</f>
        <v>trans reduce regulated pollutants</v>
      </c>
      <c r="L43" s="205">
        <f>IF(ISBLANK(INDEX('Policy Characteristics'!F:F,MATCH($C43,'Policy Characteristics'!$C:$C,0))),"",INDEX('Policy Characteristics'!F:F,MATCH($C43,'Policy Characteristics'!$C:$C,0)))</f>
        <v>0</v>
      </c>
      <c r="M43" s="205">
        <f>IF(ISBLANK(INDEX('Policy Characteristics'!G:G,MATCH($C43,'Policy Characteristics'!$C:$C,0))),"",INDEX('Policy Characteristics'!G:G,MATCH($C43,'Policy Characteristics'!$C:$C,0)))</f>
        <v>1</v>
      </c>
      <c r="N43" s="205">
        <f>IF(ISBLANK(INDEX('Policy Characteristics'!H:H,MATCH($C43,'Policy Characteristics'!$C:$C,0))),"",INDEX('Policy Characteristics'!H:H,MATCH($C43,'Policy Characteristics'!$C:$C,0)))</f>
        <v>0.02</v>
      </c>
      <c r="O43" s="76" t="str">
        <f>IF(ISBLANK(INDEX('Policy Characteristics'!I:I,MATCH($C43,'Policy Characteristics'!$C:$C,0))),"",INDEX('Policy Characteristics'!I:I,MATCH($C43,'Policy Characteristics'!$C:$C,0)))</f>
        <v>% reduction in emissions</v>
      </c>
      <c r="P43" s="76" t="str">
        <f>IF(ISBLANK(INDEX('Policy Characteristics'!J:J,MATCH($C43,'Policy Characteristics'!$C:$C,0))),"",INDEX('Policy Characteristics'!J:J,MATCH($C43,'Policy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 s="76" t="str">
        <f>IF(ISBLANK(INDEX('Policy Characteristics'!K:K,MATCH($C43,'Policy Characteristics'!$C:$C,0))),"",INDEX('Policy Characteristics'!K:K,MATCH($C43,'Policy Characteristics'!$C:$C,0)))</f>
        <v>transportation-sector-main.html#conv-pol-stds</v>
      </c>
      <c r="R43" s="76" t="str">
        <f>IF(ISBLANK(INDEX('Policy Characteristics'!L:L,MATCH($C43,'Policy Characteristics'!$C:$C,0))),"",INDEX('Policy Characteristics'!L:L,MATCH($C43,'Policy Characteristics'!$C:$C,0)))</f>
        <v>conventional-pollutant-standards.html</v>
      </c>
    </row>
    <row r="44" spans="1:18" s="143" customFormat="1" x14ac:dyDescent="0.25">
      <c r="A44" s="76" t="str">
        <f>IF(ISBLANK(INDEX('Policy Characteristics'!A:A,MATCH($C44,'Policy Characteristics'!$C:$C,0))),"",INDEX('Policy Characteristics'!A:A,MATCH($C44,'Policy Characteristics'!$C:$C,0)))</f>
        <v>Transportation</v>
      </c>
      <c r="B44" s="200" t="str">
        <f>IF(ISBLANK(INDEX('Policy Characteristics'!B:B,MATCH($C44,'Policy Characteristics'!$C:$C,0))),"",INDEX('Policy Characteristics'!B:B,MATCH($C44,'Policy Characteristics'!$C:$C,0)))</f>
        <v>Conventional Pollutant Standards</v>
      </c>
      <c r="C44" s="76" t="str">
        <f t="shared" si="0"/>
        <v>Percentage Reduction of Separately Regulated Pollutants</v>
      </c>
      <c r="D44" s="143" t="s">
        <v>41</v>
      </c>
      <c r="E44" s="143" t="s">
        <v>481</v>
      </c>
      <c r="F44" s="143" t="s">
        <v>1484</v>
      </c>
      <c r="G44" s="143" t="s">
        <v>481</v>
      </c>
      <c r="H44" s="80">
        <v>342</v>
      </c>
      <c r="I44" s="213" t="s">
        <v>43</v>
      </c>
      <c r="J44" s="202" t="str">
        <f>IF(ISBLANK(INDEX('Policy Characteristics'!D:D,MATCH($C44,'Policy Characteristics'!$C:$C,0))),"",INDEX('Policy Characteristics'!D:D,MATCH($C44,'Policy Characteristics'!$C:$C,0)))</f>
        <v>Conventional Pollutant Standard</v>
      </c>
      <c r="K44" s="76" t="str">
        <f>IF(ISBLANK(INDEX('Policy Characteristics'!E:E,MATCH($C44,'Policy Characteristics'!$C:$C,0))),"",INDEX('Policy Characteristics'!E:E,MATCH($C44,'Policy Characteristics'!$C:$C,0)))</f>
        <v>trans reduce regulated pollutants</v>
      </c>
      <c r="L44" s="205">
        <f>IF(ISBLANK(INDEX('Policy Characteristics'!F:F,MATCH($C44,'Policy Characteristics'!$C:$C,0))),"",INDEX('Policy Characteristics'!F:F,MATCH($C44,'Policy Characteristics'!$C:$C,0)))</f>
        <v>0</v>
      </c>
      <c r="M44" s="205">
        <f>IF(ISBLANK(INDEX('Policy Characteristics'!G:G,MATCH($C44,'Policy Characteristics'!$C:$C,0))),"",INDEX('Policy Characteristics'!G:G,MATCH($C44,'Policy Characteristics'!$C:$C,0)))</f>
        <v>1</v>
      </c>
      <c r="N44" s="205">
        <f>IF(ISBLANK(INDEX('Policy Characteristics'!H:H,MATCH($C44,'Policy Characteristics'!$C:$C,0))),"",INDEX('Policy Characteristics'!H:H,MATCH($C44,'Policy Characteristics'!$C:$C,0)))</f>
        <v>0.02</v>
      </c>
      <c r="O44" s="76" t="str">
        <f>IF(ISBLANK(INDEX('Policy Characteristics'!I:I,MATCH($C44,'Policy Characteristics'!$C:$C,0))),"",INDEX('Policy Characteristics'!I:I,MATCH($C44,'Policy Characteristics'!$C:$C,0)))</f>
        <v>% reduction in emissions</v>
      </c>
      <c r="P44" s="76" t="str">
        <f>IF(ISBLANK(INDEX('Policy Characteristics'!J:J,MATCH($C44,'Policy Characteristics'!$C:$C,0))),"",INDEX('Policy Characteristics'!J:J,MATCH($C44,'Policy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 s="76" t="str">
        <f>IF(ISBLANK(INDEX('Policy Characteristics'!K:K,MATCH($C44,'Policy Characteristics'!$C:$C,0))),"",INDEX('Policy Characteristics'!K:K,MATCH($C44,'Policy Characteristics'!$C:$C,0)))</f>
        <v>transportation-sector-main.html#conv-pol-stds</v>
      </c>
      <c r="R44" s="76" t="str">
        <f>IF(ISBLANK(INDEX('Policy Characteristics'!L:L,MATCH($C44,'Policy Characteristics'!$C:$C,0))),"",INDEX('Policy Characteristics'!L:L,MATCH($C44,'Policy Characteristics'!$C:$C,0)))</f>
        <v>conventional-pollutant-standards.html</v>
      </c>
    </row>
    <row r="45" spans="1:18" s="143" customFormat="1" x14ac:dyDescent="0.25">
      <c r="A45" s="76" t="str">
        <f>IF(ISBLANK(INDEX('Policy Characteristics'!A:A,MATCH($C45,'Policy Characteristics'!$C:$C,0))),"",INDEX('Policy Characteristics'!A:A,MATCH($C45,'Policy Characteristics'!$C:$C,0)))</f>
        <v>Transportation</v>
      </c>
      <c r="B45" s="200" t="str">
        <f>IF(ISBLANK(INDEX('Policy Characteristics'!B:B,MATCH($C45,'Policy Characteristics'!$C:$C,0))),"",INDEX('Policy Characteristics'!B:B,MATCH($C45,'Policy Characteristics'!$C:$C,0)))</f>
        <v>Conventional Pollutant Standards</v>
      </c>
      <c r="C45" s="76" t="str">
        <f t="shared" si="0"/>
        <v>Percentage Reduction of Separately Regulated Pollutants</v>
      </c>
      <c r="D45" s="143" t="s">
        <v>41</v>
      </c>
      <c r="E45" s="143" t="s">
        <v>482</v>
      </c>
      <c r="F45" s="143" t="s">
        <v>1484</v>
      </c>
      <c r="G45" s="143" t="s">
        <v>482</v>
      </c>
      <c r="H45" s="80">
        <v>343</v>
      </c>
      <c r="I45" s="213" t="s">
        <v>43</v>
      </c>
      <c r="J45" s="202" t="str">
        <f>IF(ISBLANK(INDEX('Policy Characteristics'!D:D,MATCH($C45,'Policy Characteristics'!$C:$C,0))),"",INDEX('Policy Characteristics'!D:D,MATCH($C45,'Policy Characteristics'!$C:$C,0)))</f>
        <v>Conventional Pollutant Standard</v>
      </c>
      <c r="K45" s="76" t="str">
        <f>IF(ISBLANK(INDEX('Policy Characteristics'!E:E,MATCH($C45,'Policy Characteristics'!$C:$C,0))),"",INDEX('Policy Characteristics'!E:E,MATCH($C45,'Policy Characteristics'!$C:$C,0)))</f>
        <v>trans reduce regulated pollutants</v>
      </c>
      <c r="L45" s="205">
        <f>IF(ISBLANK(INDEX('Policy Characteristics'!F:F,MATCH($C45,'Policy Characteristics'!$C:$C,0))),"",INDEX('Policy Characteristics'!F:F,MATCH($C45,'Policy Characteristics'!$C:$C,0)))</f>
        <v>0</v>
      </c>
      <c r="M45" s="205">
        <f>IF(ISBLANK(INDEX('Policy Characteristics'!G:G,MATCH($C45,'Policy Characteristics'!$C:$C,0))),"",INDEX('Policy Characteristics'!G:G,MATCH($C45,'Policy Characteristics'!$C:$C,0)))</f>
        <v>1</v>
      </c>
      <c r="N45" s="205">
        <f>IF(ISBLANK(INDEX('Policy Characteristics'!H:H,MATCH($C45,'Policy Characteristics'!$C:$C,0))),"",INDEX('Policy Characteristics'!H:H,MATCH($C45,'Policy Characteristics'!$C:$C,0)))</f>
        <v>0.02</v>
      </c>
      <c r="O45" s="76" t="str">
        <f>IF(ISBLANK(INDEX('Policy Characteristics'!I:I,MATCH($C45,'Policy Characteristics'!$C:$C,0))),"",INDEX('Policy Characteristics'!I:I,MATCH($C45,'Policy Characteristics'!$C:$C,0)))</f>
        <v>% reduction in emissions</v>
      </c>
      <c r="P45" s="76" t="str">
        <f>IF(ISBLANK(INDEX('Policy Characteristics'!J:J,MATCH($C45,'Policy Characteristics'!$C:$C,0))),"",INDEX('Policy Characteristics'!J:J,MATCH($C45,'Policy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5" s="76" t="str">
        <f>IF(ISBLANK(INDEX('Policy Characteristics'!K:K,MATCH($C45,'Policy Characteristics'!$C:$C,0))),"",INDEX('Policy Characteristics'!K:K,MATCH($C45,'Policy Characteristics'!$C:$C,0)))</f>
        <v>transportation-sector-main.html#conv-pol-stds</v>
      </c>
      <c r="R45" s="76" t="str">
        <f>IF(ISBLANK(INDEX('Policy Characteristics'!L:L,MATCH($C45,'Policy Characteristics'!$C:$C,0))),"",INDEX('Policy Characteristics'!L:L,MATCH($C45,'Policy Characteristics'!$C:$C,0)))</f>
        <v>conventional-pollutant-standards.html</v>
      </c>
    </row>
    <row r="46" spans="1:18" s="143" customFormat="1" x14ac:dyDescent="0.25">
      <c r="A46" s="76" t="str">
        <f>IF(ISBLANK(INDEX('Policy Characteristics'!A:A,MATCH($C46,'Policy Characteristics'!$C:$C,0))),"",INDEX('Policy Characteristics'!A:A,MATCH($C46,'Policy Characteristics'!$C:$C,0)))</f>
        <v>Transportation</v>
      </c>
      <c r="B46" s="200" t="str">
        <f>IF(ISBLANK(INDEX('Policy Characteristics'!B:B,MATCH($C46,'Policy Characteristics'!$C:$C,0))),"",INDEX('Policy Characteristics'!B:B,MATCH($C46,'Policy Characteristics'!$C:$C,0)))</f>
        <v>Conventional Pollutant Standards</v>
      </c>
      <c r="C46" s="76" t="str">
        <f t="shared" si="0"/>
        <v>Percentage Reduction of Separately Regulated Pollutants</v>
      </c>
      <c r="D46" s="143" t="s">
        <v>41</v>
      </c>
      <c r="E46" s="143" t="s">
        <v>483</v>
      </c>
      <c r="F46" s="143" t="s">
        <v>1484</v>
      </c>
      <c r="G46" s="143" t="s">
        <v>561</v>
      </c>
      <c r="H46" s="80">
        <v>344</v>
      </c>
      <c r="I46" s="213" t="s">
        <v>43</v>
      </c>
      <c r="J46" s="202" t="str">
        <f>IF(ISBLANK(INDEX('Policy Characteristics'!D:D,MATCH($C46,'Policy Characteristics'!$C:$C,0))),"",INDEX('Policy Characteristics'!D:D,MATCH($C46,'Policy Characteristics'!$C:$C,0)))</f>
        <v>Conventional Pollutant Standard</v>
      </c>
      <c r="K46" s="76" t="str">
        <f>IF(ISBLANK(INDEX('Policy Characteristics'!E:E,MATCH($C46,'Policy Characteristics'!$C:$C,0))),"",INDEX('Policy Characteristics'!E:E,MATCH($C46,'Policy Characteristics'!$C:$C,0)))</f>
        <v>trans reduce regulated pollutants</v>
      </c>
      <c r="L46" s="205">
        <f>IF(ISBLANK(INDEX('Policy Characteristics'!F:F,MATCH($C46,'Policy Characteristics'!$C:$C,0))),"",INDEX('Policy Characteristics'!F:F,MATCH($C46,'Policy Characteristics'!$C:$C,0)))</f>
        <v>0</v>
      </c>
      <c r="M46" s="205">
        <f>IF(ISBLANK(INDEX('Policy Characteristics'!G:G,MATCH($C46,'Policy Characteristics'!$C:$C,0))),"",INDEX('Policy Characteristics'!G:G,MATCH($C46,'Policy Characteristics'!$C:$C,0)))</f>
        <v>1</v>
      </c>
      <c r="N46" s="205">
        <f>IF(ISBLANK(INDEX('Policy Characteristics'!H:H,MATCH($C46,'Policy Characteristics'!$C:$C,0))),"",INDEX('Policy Characteristics'!H:H,MATCH($C46,'Policy Characteristics'!$C:$C,0)))</f>
        <v>0.02</v>
      </c>
      <c r="O46" s="76" t="str">
        <f>IF(ISBLANK(INDEX('Policy Characteristics'!I:I,MATCH($C46,'Policy Characteristics'!$C:$C,0))),"",INDEX('Policy Characteristics'!I:I,MATCH($C46,'Policy Characteristics'!$C:$C,0)))</f>
        <v>% reduction in emissions</v>
      </c>
      <c r="P46" s="76" t="str">
        <f>IF(ISBLANK(INDEX('Policy Characteristics'!J:J,MATCH($C46,'Policy Characteristics'!$C:$C,0))),"",INDEX('Policy Characteristics'!J:J,MATCH($C46,'Policy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6" s="76" t="str">
        <f>IF(ISBLANK(INDEX('Policy Characteristics'!K:K,MATCH($C46,'Policy Characteristics'!$C:$C,0))),"",INDEX('Policy Characteristics'!K:K,MATCH($C46,'Policy Characteristics'!$C:$C,0)))</f>
        <v>transportation-sector-main.html#conv-pol-stds</v>
      </c>
      <c r="R46" s="76" t="str">
        <f>IF(ISBLANK(INDEX('Policy Characteristics'!L:L,MATCH($C46,'Policy Characteristics'!$C:$C,0))),"",INDEX('Policy Characteristics'!L:L,MATCH($C46,'Policy Characteristics'!$C:$C,0)))</f>
        <v>conventional-pollutant-standards.html</v>
      </c>
    </row>
    <row r="47" spans="1:18" s="143" customFormat="1" x14ac:dyDescent="0.25">
      <c r="A47" s="76" t="str">
        <f>IF(ISBLANK(INDEX('Policy Characteristics'!A:A,MATCH($C47,'Policy Characteristics'!$C:$C,0))),"",INDEX('Policy Characteristics'!A:A,MATCH($C47,'Policy Characteristics'!$C:$C,0)))</f>
        <v>Transportation</v>
      </c>
      <c r="B47" s="200" t="str">
        <f>IF(ISBLANK(INDEX('Policy Characteristics'!B:B,MATCH($C47,'Policy Characteristics'!$C:$C,0))),"",INDEX('Policy Characteristics'!B:B,MATCH($C47,'Policy Characteristics'!$C:$C,0)))</f>
        <v>Conventional Pollutant Standards</v>
      </c>
      <c r="C47" s="76" t="str">
        <f t="shared" si="0"/>
        <v>Percentage Reduction of Separately Regulated Pollutants</v>
      </c>
      <c r="D47" s="143" t="s">
        <v>41</v>
      </c>
      <c r="E47" s="143" t="s">
        <v>484</v>
      </c>
      <c r="F47" s="143" t="s">
        <v>1484</v>
      </c>
      <c r="G47" s="143" t="s">
        <v>484</v>
      </c>
      <c r="H47" s="80">
        <v>345</v>
      </c>
      <c r="I47" s="201" t="s">
        <v>44</v>
      </c>
      <c r="J47" s="202" t="str">
        <f>IF(ISBLANK(INDEX('Policy Characteristics'!D:D,MATCH($C47,'Policy Characteristics'!$C:$C,0))),"",INDEX('Policy Characteristics'!D:D,MATCH($C47,'Policy Characteristics'!$C:$C,0)))</f>
        <v>Conventional Pollutant Standard</v>
      </c>
      <c r="K47" s="76" t="str">
        <f>IF(ISBLANK(INDEX('Policy Characteristics'!E:E,MATCH($C47,'Policy Characteristics'!$C:$C,0))),"",INDEX('Policy Characteristics'!E:E,MATCH($C47,'Policy Characteristics'!$C:$C,0)))</f>
        <v>trans reduce regulated pollutants</v>
      </c>
      <c r="L47" s="205">
        <f>IF(ISBLANK(INDEX('Policy Characteristics'!F:F,MATCH($C47,'Policy Characteristics'!$C:$C,0))),"",INDEX('Policy Characteristics'!F:F,MATCH($C47,'Policy Characteristics'!$C:$C,0)))</f>
        <v>0</v>
      </c>
      <c r="M47" s="205">
        <f>IF(ISBLANK(INDEX('Policy Characteristics'!G:G,MATCH($C47,'Policy Characteristics'!$C:$C,0))),"",INDEX('Policy Characteristics'!G:G,MATCH($C47,'Policy Characteristics'!$C:$C,0)))</f>
        <v>1</v>
      </c>
      <c r="N47" s="205">
        <f>IF(ISBLANK(INDEX('Policy Characteristics'!H:H,MATCH($C47,'Policy Characteristics'!$C:$C,0))),"",INDEX('Policy Characteristics'!H:H,MATCH($C47,'Policy Characteristics'!$C:$C,0)))</f>
        <v>0.02</v>
      </c>
      <c r="O47" s="76" t="str">
        <f>IF(ISBLANK(INDEX('Policy Characteristics'!I:I,MATCH($C47,'Policy Characteristics'!$C:$C,0))),"",INDEX('Policy Characteristics'!I:I,MATCH($C47,'Policy Characteristics'!$C:$C,0)))</f>
        <v>% reduction in emissions</v>
      </c>
      <c r="P47" s="76" t="str">
        <f>IF(ISBLANK(INDEX('Policy Characteristics'!J:J,MATCH($C47,'Policy Characteristics'!$C:$C,0))),"",INDEX('Policy Characteristics'!J:J,MATCH($C47,'Policy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7" s="76" t="str">
        <f>IF(ISBLANK(INDEX('Policy Characteristics'!K:K,MATCH($C47,'Policy Characteristics'!$C:$C,0))),"",INDEX('Policy Characteristics'!K:K,MATCH($C47,'Policy Characteristics'!$C:$C,0)))</f>
        <v>transportation-sector-main.html#conv-pol-stds</v>
      </c>
      <c r="R47" s="76" t="str">
        <f>IF(ISBLANK(INDEX('Policy Characteristics'!L:L,MATCH($C47,'Policy Characteristics'!$C:$C,0))),"",INDEX('Policy Characteristics'!L:L,MATCH($C47,'Policy Characteristics'!$C:$C,0)))</f>
        <v>conventional-pollutant-standards.html</v>
      </c>
    </row>
    <row r="48" spans="1:18" s="143" customFormat="1" x14ac:dyDescent="0.25">
      <c r="A48" s="76" t="str">
        <f>IF(ISBLANK(INDEX('Policy Characteristics'!A:A,MATCH($C48,'Policy Characteristics'!$C:$C,0))),"",INDEX('Policy Characteristics'!A:A,MATCH($C48,'Policy Characteristics'!$C:$C,0)))</f>
        <v>Transportation</v>
      </c>
      <c r="B48" s="200" t="str">
        <f>IF(ISBLANK(INDEX('Policy Characteristics'!B:B,MATCH($C48,'Policy Characteristics'!$C:$C,0))),"",INDEX('Policy Characteristics'!B:B,MATCH($C48,'Policy Characteristics'!$C:$C,0)))</f>
        <v>Conventional Pollutant Standards</v>
      </c>
      <c r="C48" s="76" t="str">
        <f t="shared" si="0"/>
        <v>Percentage Reduction of Separately Regulated Pollutants</v>
      </c>
      <c r="D48" s="143" t="s">
        <v>41</v>
      </c>
      <c r="E48" s="143" t="s">
        <v>485</v>
      </c>
      <c r="F48" s="143" t="s">
        <v>1484</v>
      </c>
      <c r="G48" s="143" t="s">
        <v>485</v>
      </c>
      <c r="H48" s="80">
        <v>346</v>
      </c>
      <c r="I48" s="213" t="s">
        <v>43</v>
      </c>
      <c r="J48" s="202" t="str">
        <f>IF(ISBLANK(INDEX('Policy Characteristics'!D:D,MATCH($C48,'Policy Characteristics'!$C:$C,0))),"",INDEX('Policy Characteristics'!D:D,MATCH($C48,'Policy Characteristics'!$C:$C,0)))</f>
        <v>Conventional Pollutant Standard</v>
      </c>
      <c r="K48" s="76" t="str">
        <f>IF(ISBLANK(INDEX('Policy Characteristics'!E:E,MATCH($C48,'Policy Characteristics'!$C:$C,0))),"",INDEX('Policy Characteristics'!E:E,MATCH($C48,'Policy Characteristics'!$C:$C,0)))</f>
        <v>trans reduce regulated pollutants</v>
      </c>
      <c r="L48" s="205">
        <f>IF(ISBLANK(INDEX('Policy Characteristics'!F:F,MATCH($C48,'Policy Characteristics'!$C:$C,0))),"",INDEX('Policy Characteristics'!F:F,MATCH($C48,'Policy Characteristics'!$C:$C,0)))</f>
        <v>0</v>
      </c>
      <c r="M48" s="205">
        <f>IF(ISBLANK(INDEX('Policy Characteristics'!G:G,MATCH($C48,'Policy Characteristics'!$C:$C,0))),"",INDEX('Policy Characteristics'!G:G,MATCH($C48,'Policy Characteristics'!$C:$C,0)))</f>
        <v>1</v>
      </c>
      <c r="N48" s="205">
        <f>IF(ISBLANK(INDEX('Policy Characteristics'!H:H,MATCH($C48,'Policy Characteristics'!$C:$C,0))),"",INDEX('Policy Characteristics'!H:H,MATCH($C48,'Policy Characteristics'!$C:$C,0)))</f>
        <v>0.02</v>
      </c>
      <c r="O48" s="76" t="str">
        <f>IF(ISBLANK(INDEX('Policy Characteristics'!I:I,MATCH($C48,'Policy Characteristics'!$C:$C,0))),"",INDEX('Policy Characteristics'!I:I,MATCH($C48,'Policy Characteristics'!$C:$C,0)))</f>
        <v>% reduction in emissions</v>
      </c>
      <c r="P48" s="76" t="str">
        <f>IF(ISBLANK(INDEX('Policy Characteristics'!J:J,MATCH($C48,'Policy Characteristics'!$C:$C,0))),"",INDEX('Policy Characteristics'!J:J,MATCH($C48,'Policy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8" s="76" t="str">
        <f>IF(ISBLANK(INDEX('Policy Characteristics'!K:K,MATCH($C48,'Policy Characteristics'!$C:$C,0))),"",INDEX('Policy Characteristics'!K:K,MATCH($C48,'Policy Characteristics'!$C:$C,0)))</f>
        <v>transportation-sector-main.html#conv-pol-stds</v>
      </c>
      <c r="R48" s="76" t="str">
        <f>IF(ISBLANK(INDEX('Policy Characteristics'!L:L,MATCH($C48,'Policy Characteristics'!$C:$C,0))),"",INDEX('Policy Characteristics'!L:L,MATCH($C48,'Policy Characteristics'!$C:$C,0)))</f>
        <v>conventional-pollutant-standards.html</v>
      </c>
    </row>
    <row r="49" spans="1:18" s="143" customFormat="1" x14ac:dyDescent="0.25">
      <c r="A49" s="76" t="str">
        <f>IF(ISBLANK(INDEX('Policy Characteristics'!A:A,MATCH($C49,'Policy Characteristics'!$C:$C,0))),"",INDEX('Policy Characteristics'!A:A,MATCH($C49,'Policy Characteristics'!$C:$C,0)))</f>
        <v>Transportation</v>
      </c>
      <c r="B49" s="200" t="str">
        <f>IF(ISBLANK(INDEX('Policy Characteristics'!B:B,MATCH($C49,'Policy Characteristics'!$C:$C,0))),"",INDEX('Policy Characteristics'!B:B,MATCH($C49,'Policy Characteristics'!$C:$C,0)))</f>
        <v>Conventional Pollutant Standards</v>
      </c>
      <c r="C49" s="76" t="str">
        <f t="shared" si="0"/>
        <v>Percentage Reduction of Separately Regulated Pollutants</v>
      </c>
      <c r="D49" s="143" t="s">
        <v>41</v>
      </c>
      <c r="E49" s="143" t="s">
        <v>486</v>
      </c>
      <c r="F49" s="143" t="s">
        <v>1484</v>
      </c>
      <c r="G49" s="143" t="s">
        <v>486</v>
      </c>
      <c r="H49" s="80">
        <v>347</v>
      </c>
      <c r="I49" s="213" t="s">
        <v>43</v>
      </c>
      <c r="J49" s="202" t="str">
        <f>IF(ISBLANK(INDEX('Policy Characteristics'!D:D,MATCH($C49,'Policy Characteristics'!$C:$C,0))),"",INDEX('Policy Characteristics'!D:D,MATCH($C49,'Policy Characteristics'!$C:$C,0)))</f>
        <v>Conventional Pollutant Standard</v>
      </c>
      <c r="K49" s="76" t="str">
        <f>IF(ISBLANK(INDEX('Policy Characteristics'!E:E,MATCH($C49,'Policy Characteristics'!$C:$C,0))),"",INDEX('Policy Characteristics'!E:E,MATCH($C49,'Policy Characteristics'!$C:$C,0)))</f>
        <v>trans reduce regulated pollutants</v>
      </c>
      <c r="L49" s="205">
        <f>IF(ISBLANK(INDEX('Policy Characteristics'!F:F,MATCH($C49,'Policy Characteristics'!$C:$C,0))),"",INDEX('Policy Characteristics'!F:F,MATCH($C49,'Policy Characteristics'!$C:$C,0)))</f>
        <v>0</v>
      </c>
      <c r="M49" s="205">
        <f>IF(ISBLANK(INDEX('Policy Characteristics'!G:G,MATCH($C49,'Policy Characteristics'!$C:$C,0))),"",INDEX('Policy Characteristics'!G:G,MATCH($C49,'Policy Characteristics'!$C:$C,0)))</f>
        <v>1</v>
      </c>
      <c r="N49" s="205">
        <f>IF(ISBLANK(INDEX('Policy Characteristics'!H:H,MATCH($C49,'Policy Characteristics'!$C:$C,0))),"",INDEX('Policy Characteristics'!H:H,MATCH($C49,'Policy Characteristics'!$C:$C,0)))</f>
        <v>0.02</v>
      </c>
      <c r="O49" s="76" t="str">
        <f>IF(ISBLANK(INDEX('Policy Characteristics'!I:I,MATCH($C49,'Policy Characteristics'!$C:$C,0))),"",INDEX('Policy Characteristics'!I:I,MATCH($C49,'Policy Characteristics'!$C:$C,0)))</f>
        <v>% reduction in emissions</v>
      </c>
      <c r="P49" s="76" t="str">
        <f>IF(ISBLANK(INDEX('Policy Characteristics'!J:J,MATCH($C49,'Policy Characteristics'!$C:$C,0))),"",INDEX('Policy Characteristics'!J:J,MATCH($C49,'Policy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9" s="76" t="str">
        <f>IF(ISBLANK(INDEX('Policy Characteristics'!K:K,MATCH($C49,'Policy Characteristics'!$C:$C,0))),"",INDEX('Policy Characteristics'!K:K,MATCH($C49,'Policy Characteristics'!$C:$C,0)))</f>
        <v>transportation-sector-main.html#conv-pol-stds</v>
      </c>
      <c r="R49" s="76" t="str">
        <f>IF(ISBLANK(INDEX('Policy Characteristics'!L:L,MATCH($C49,'Policy Characteristics'!$C:$C,0))),"",INDEX('Policy Characteristics'!L:L,MATCH($C49,'Policy Characteristics'!$C:$C,0)))</f>
        <v>conventional-pollutant-standards.html</v>
      </c>
    </row>
    <row r="50" spans="1:18" s="143" customFormat="1" x14ac:dyDescent="0.25">
      <c r="A50" s="76" t="str">
        <f>IF(ISBLANK(INDEX('Policy Characteristics'!A:A,MATCH($C50,'Policy Characteristics'!$C:$C,0))),"",INDEX('Policy Characteristics'!A:A,MATCH($C50,'Policy Characteristics'!$C:$C,0)))</f>
        <v>Transportation</v>
      </c>
      <c r="B50" s="200" t="str">
        <f>IF(ISBLANK(INDEX('Policy Characteristics'!B:B,MATCH($C50,'Policy Characteristics'!$C:$C,0))),"",INDEX('Policy Characteristics'!B:B,MATCH($C50,'Policy Characteristics'!$C:$C,0)))</f>
        <v>Conventional Pollutant Standards</v>
      </c>
      <c r="C50" s="76" t="str">
        <f t="shared" si="0"/>
        <v>Percentage Reduction of Separately Regulated Pollutants</v>
      </c>
      <c r="D50" s="143" t="s">
        <v>41</v>
      </c>
      <c r="E50" s="143" t="s">
        <v>487</v>
      </c>
      <c r="F50" s="143" t="s">
        <v>1484</v>
      </c>
      <c r="G50" s="143" t="s">
        <v>487</v>
      </c>
      <c r="H50" s="80">
        <v>348</v>
      </c>
      <c r="I50" s="201" t="s">
        <v>44</v>
      </c>
      <c r="J50" s="202" t="str">
        <f>IF(ISBLANK(INDEX('Policy Characteristics'!D:D,MATCH($C50,'Policy Characteristics'!$C:$C,0))),"",INDEX('Policy Characteristics'!D:D,MATCH($C50,'Policy Characteristics'!$C:$C,0)))</f>
        <v>Conventional Pollutant Standard</v>
      </c>
      <c r="K50" s="76" t="str">
        <f>IF(ISBLANK(INDEX('Policy Characteristics'!E:E,MATCH($C50,'Policy Characteristics'!$C:$C,0))),"",INDEX('Policy Characteristics'!E:E,MATCH($C50,'Policy Characteristics'!$C:$C,0)))</f>
        <v>trans reduce regulated pollutants</v>
      </c>
      <c r="L50" s="205">
        <f>IF(ISBLANK(INDEX('Policy Characteristics'!F:F,MATCH($C50,'Policy Characteristics'!$C:$C,0))),"",INDEX('Policy Characteristics'!F:F,MATCH($C50,'Policy Characteristics'!$C:$C,0)))</f>
        <v>0</v>
      </c>
      <c r="M50" s="205">
        <f>IF(ISBLANK(INDEX('Policy Characteristics'!G:G,MATCH($C50,'Policy Characteristics'!$C:$C,0))),"",INDEX('Policy Characteristics'!G:G,MATCH($C50,'Policy Characteristics'!$C:$C,0)))</f>
        <v>1</v>
      </c>
      <c r="N50" s="205">
        <f>IF(ISBLANK(INDEX('Policy Characteristics'!H:H,MATCH($C50,'Policy Characteristics'!$C:$C,0))),"",INDEX('Policy Characteristics'!H:H,MATCH($C50,'Policy Characteristics'!$C:$C,0)))</f>
        <v>0.02</v>
      </c>
      <c r="O50" s="76" t="str">
        <f>IF(ISBLANK(INDEX('Policy Characteristics'!I:I,MATCH($C50,'Policy Characteristics'!$C:$C,0))),"",INDEX('Policy Characteristics'!I:I,MATCH($C50,'Policy Characteristics'!$C:$C,0)))</f>
        <v>% reduction in emissions</v>
      </c>
      <c r="P50" s="76" t="str">
        <f>IF(ISBLANK(INDEX('Policy Characteristics'!J:J,MATCH($C50,'Policy Characteristics'!$C:$C,0))),"",INDEX('Policy Characteristics'!J:J,MATCH($C50,'Policy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50" s="76" t="str">
        <f>IF(ISBLANK(INDEX('Policy Characteristics'!K:K,MATCH($C50,'Policy Characteristics'!$C:$C,0))),"",INDEX('Policy Characteristics'!K:K,MATCH($C50,'Policy Characteristics'!$C:$C,0)))</f>
        <v>transportation-sector-main.html#conv-pol-stds</v>
      </c>
      <c r="R50" s="76" t="str">
        <f>IF(ISBLANK(INDEX('Policy Characteristics'!L:L,MATCH($C50,'Policy Characteristics'!$C:$C,0))),"",INDEX('Policy Characteristics'!L:L,MATCH($C50,'Policy Characteristics'!$C:$C,0)))</f>
        <v>conventional-pollutant-standards.html</v>
      </c>
    </row>
    <row r="51" spans="1:18" s="143" customFormat="1" x14ac:dyDescent="0.25">
      <c r="A51" s="76" t="str">
        <f>IF(ISBLANK(INDEX('Policy Characteristics'!A:A,MATCH($C51,'Policy Characteristics'!$C:$C,0))),"",INDEX('Policy Characteristics'!A:A,MATCH($C51,'Policy Characteristics'!$C:$C,0)))</f>
        <v>Transportation</v>
      </c>
      <c r="B51" s="200" t="str">
        <f>IF(ISBLANK(INDEX('Policy Characteristics'!B:B,MATCH($C51,'Policy Characteristics'!$C:$C,0))),"",INDEX('Policy Characteristics'!B:B,MATCH($C51,'Policy Characteristics'!$C:$C,0)))</f>
        <v>Conventional Pollutant Standards</v>
      </c>
      <c r="C51" s="76" t="str">
        <f t="shared" si="0"/>
        <v>Percentage Reduction of Separately Regulated Pollutants</v>
      </c>
      <c r="D51" s="143" t="s">
        <v>41</v>
      </c>
      <c r="E51" s="143" t="s">
        <v>488</v>
      </c>
      <c r="F51" s="143" t="s">
        <v>1484</v>
      </c>
      <c r="G51" s="143" t="s">
        <v>488</v>
      </c>
      <c r="H51" s="80">
        <v>349</v>
      </c>
      <c r="I51" s="201" t="s">
        <v>44</v>
      </c>
      <c r="J51" s="202" t="str">
        <f>IF(ISBLANK(INDEX('Policy Characteristics'!D:D,MATCH($C51,'Policy Characteristics'!$C:$C,0))),"",INDEX('Policy Characteristics'!D:D,MATCH($C51,'Policy Characteristics'!$C:$C,0)))</f>
        <v>Conventional Pollutant Standard</v>
      </c>
      <c r="K51" s="76" t="str">
        <f>IF(ISBLANK(INDEX('Policy Characteristics'!E:E,MATCH($C51,'Policy Characteristics'!$C:$C,0))),"",INDEX('Policy Characteristics'!E:E,MATCH($C51,'Policy Characteristics'!$C:$C,0)))</f>
        <v>trans reduce regulated pollutants</v>
      </c>
      <c r="L51" s="205">
        <f>IF(ISBLANK(INDEX('Policy Characteristics'!F:F,MATCH($C51,'Policy Characteristics'!$C:$C,0))),"",INDEX('Policy Characteristics'!F:F,MATCH($C51,'Policy Characteristics'!$C:$C,0)))</f>
        <v>0</v>
      </c>
      <c r="M51" s="205">
        <f>IF(ISBLANK(INDEX('Policy Characteristics'!G:G,MATCH($C51,'Policy Characteristics'!$C:$C,0))),"",INDEX('Policy Characteristics'!G:G,MATCH($C51,'Policy Characteristics'!$C:$C,0)))</f>
        <v>1</v>
      </c>
      <c r="N51" s="205">
        <f>IF(ISBLANK(INDEX('Policy Characteristics'!H:H,MATCH($C51,'Policy Characteristics'!$C:$C,0))),"",INDEX('Policy Characteristics'!H:H,MATCH($C51,'Policy Characteristics'!$C:$C,0)))</f>
        <v>0.02</v>
      </c>
      <c r="O51" s="76" t="str">
        <f>IF(ISBLANK(INDEX('Policy Characteristics'!I:I,MATCH($C51,'Policy Characteristics'!$C:$C,0))),"",INDEX('Policy Characteristics'!I:I,MATCH($C51,'Policy Characteristics'!$C:$C,0)))</f>
        <v>% reduction in emissions</v>
      </c>
      <c r="P51" s="76" t="str">
        <f>IF(ISBLANK(INDEX('Policy Characteristics'!J:J,MATCH($C51,'Policy Characteristics'!$C:$C,0))),"",INDEX('Policy Characteristics'!J:J,MATCH($C51,'Policy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51" s="76" t="str">
        <f>IF(ISBLANK(INDEX('Policy Characteristics'!K:K,MATCH($C51,'Policy Characteristics'!$C:$C,0))),"",INDEX('Policy Characteristics'!K:K,MATCH($C51,'Policy Characteristics'!$C:$C,0)))</f>
        <v>transportation-sector-main.html#conv-pol-stds</v>
      </c>
      <c r="R51" s="76" t="str">
        <f>IF(ISBLANK(INDEX('Policy Characteristics'!L:L,MATCH($C51,'Policy Characteristics'!$C:$C,0))),"",INDEX('Policy Characteristics'!L:L,MATCH($C51,'Policy Characteristics'!$C:$C,0)))</f>
        <v>conventional-pollutant-standards.html</v>
      </c>
    </row>
    <row r="52" spans="1:18" s="143" customFormat="1" x14ac:dyDescent="0.25">
      <c r="A52" s="76" t="str">
        <f>IF(ISBLANK(INDEX('Policy Characteristics'!A:A,MATCH($C52,'Policy Characteristics'!$C:$C,0))),"",INDEX('Policy Characteristics'!A:A,MATCH($C52,'Policy Characteristics'!$C:$C,0)))</f>
        <v>Transportation</v>
      </c>
      <c r="B52" s="200" t="str">
        <f>IF(ISBLANK(INDEX('Policy Characteristics'!B:B,MATCH($C52,'Policy Characteristics'!$C:$C,0))),"",INDEX('Policy Characteristics'!B:B,MATCH($C52,'Policy Characteristics'!$C:$C,0)))</f>
        <v>Conventional Pollutant Standards</v>
      </c>
      <c r="C52" s="76" t="str">
        <f t="shared" si="0"/>
        <v>Percentage Reduction of Separately Regulated Pollutants</v>
      </c>
      <c r="D52" s="143" t="s">
        <v>112</v>
      </c>
      <c r="E52" s="143" t="s">
        <v>480</v>
      </c>
      <c r="F52" s="143" t="s">
        <v>1485</v>
      </c>
      <c r="G52" s="143" t="s">
        <v>669</v>
      </c>
      <c r="H52" s="80">
        <v>350</v>
      </c>
      <c r="I52" s="213" t="s">
        <v>43</v>
      </c>
      <c r="J52" s="202" t="str">
        <f>IF(ISBLANK(INDEX('Policy Characteristics'!D:D,MATCH($C52,'Policy Characteristics'!$C:$C,0))),"",INDEX('Policy Characteristics'!D:D,MATCH($C52,'Policy Characteristics'!$C:$C,0)))</f>
        <v>Conventional Pollutant Standard</v>
      </c>
      <c r="K52" s="76" t="str">
        <f>IF(ISBLANK(INDEX('Policy Characteristics'!E:E,MATCH($C52,'Policy Characteristics'!$C:$C,0))),"",INDEX('Policy Characteristics'!E:E,MATCH($C52,'Policy Characteristics'!$C:$C,0)))</f>
        <v>trans reduce regulated pollutants</v>
      </c>
      <c r="L52" s="205">
        <f>IF(ISBLANK(INDEX('Policy Characteristics'!F:F,MATCH($C52,'Policy Characteristics'!$C:$C,0))),"",INDEX('Policy Characteristics'!F:F,MATCH($C52,'Policy Characteristics'!$C:$C,0)))</f>
        <v>0</v>
      </c>
      <c r="M52" s="205">
        <f>IF(ISBLANK(INDEX('Policy Characteristics'!G:G,MATCH($C52,'Policy Characteristics'!$C:$C,0))),"",INDEX('Policy Characteristics'!G:G,MATCH($C52,'Policy Characteristics'!$C:$C,0)))</f>
        <v>1</v>
      </c>
      <c r="N52" s="205">
        <f>IF(ISBLANK(INDEX('Policy Characteristics'!H:H,MATCH($C52,'Policy Characteristics'!$C:$C,0))),"",INDEX('Policy Characteristics'!H:H,MATCH($C52,'Policy Characteristics'!$C:$C,0)))</f>
        <v>0.02</v>
      </c>
      <c r="O52" s="76" t="str">
        <f>IF(ISBLANK(INDEX('Policy Characteristics'!I:I,MATCH($C52,'Policy Characteristics'!$C:$C,0))),"",INDEX('Policy Characteristics'!I:I,MATCH($C52,'Policy Characteristics'!$C:$C,0)))</f>
        <v>% reduction in emissions</v>
      </c>
      <c r="P52" s="76" t="str">
        <f>IF(ISBLANK(INDEX('Policy Characteristics'!J:J,MATCH($C52,'Policy Characteristics'!$C:$C,0))),"",INDEX('Policy Characteristics'!J:J,MATCH($C52,'Policy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52" s="76" t="str">
        <f>IF(ISBLANK(INDEX('Policy Characteristics'!K:K,MATCH($C52,'Policy Characteristics'!$C:$C,0))),"",INDEX('Policy Characteristics'!K:K,MATCH($C52,'Policy Characteristics'!$C:$C,0)))</f>
        <v>transportation-sector-main.html#conv-pol-stds</v>
      </c>
      <c r="R52" s="76" t="str">
        <f>IF(ISBLANK(INDEX('Policy Characteristics'!L:L,MATCH($C52,'Policy Characteristics'!$C:$C,0))),"",INDEX('Policy Characteristics'!L:L,MATCH($C52,'Policy Characteristics'!$C:$C,0)))</f>
        <v>conventional-pollutant-standards.html</v>
      </c>
    </row>
    <row r="53" spans="1:18" s="143" customFormat="1" x14ac:dyDescent="0.25">
      <c r="A53" s="76" t="str">
        <f>IF(ISBLANK(INDEX('Policy Characteristics'!A:A,MATCH($C53,'Policy Characteristics'!$C:$C,0))),"",INDEX('Policy Characteristics'!A:A,MATCH($C53,'Policy Characteristics'!$C:$C,0)))</f>
        <v>Transportation</v>
      </c>
      <c r="B53" s="200" t="str">
        <f>IF(ISBLANK(INDEX('Policy Characteristics'!B:B,MATCH($C53,'Policy Characteristics'!$C:$C,0))),"",INDEX('Policy Characteristics'!B:B,MATCH($C53,'Policy Characteristics'!$C:$C,0)))</f>
        <v>Conventional Pollutant Standards</v>
      </c>
      <c r="C53" s="76" t="str">
        <f t="shared" si="0"/>
        <v>Percentage Reduction of Separately Regulated Pollutants</v>
      </c>
      <c r="D53" s="143" t="s">
        <v>112</v>
      </c>
      <c r="E53" s="143" t="s">
        <v>474</v>
      </c>
      <c r="F53" s="143" t="s">
        <v>1485</v>
      </c>
      <c r="G53" s="143" t="s">
        <v>474</v>
      </c>
      <c r="H53" s="80">
        <v>351</v>
      </c>
      <c r="I53" s="213" t="s">
        <v>43</v>
      </c>
      <c r="J53" s="202" t="str">
        <f>IF(ISBLANK(INDEX('Policy Characteristics'!D:D,MATCH($C53,'Policy Characteristics'!$C:$C,0))),"",INDEX('Policy Characteristics'!D:D,MATCH($C53,'Policy Characteristics'!$C:$C,0)))</f>
        <v>Conventional Pollutant Standard</v>
      </c>
      <c r="K53" s="76" t="str">
        <f>IF(ISBLANK(INDEX('Policy Characteristics'!E:E,MATCH($C53,'Policy Characteristics'!$C:$C,0))),"",INDEX('Policy Characteristics'!E:E,MATCH($C53,'Policy Characteristics'!$C:$C,0)))</f>
        <v>trans reduce regulated pollutants</v>
      </c>
      <c r="L53" s="205">
        <f>IF(ISBLANK(INDEX('Policy Characteristics'!F:F,MATCH($C53,'Policy Characteristics'!$C:$C,0))),"",INDEX('Policy Characteristics'!F:F,MATCH($C53,'Policy Characteristics'!$C:$C,0)))</f>
        <v>0</v>
      </c>
      <c r="M53" s="205">
        <f>IF(ISBLANK(INDEX('Policy Characteristics'!G:G,MATCH($C53,'Policy Characteristics'!$C:$C,0))),"",INDEX('Policy Characteristics'!G:G,MATCH($C53,'Policy Characteristics'!$C:$C,0)))</f>
        <v>1</v>
      </c>
      <c r="N53" s="205">
        <f>IF(ISBLANK(INDEX('Policy Characteristics'!H:H,MATCH($C53,'Policy Characteristics'!$C:$C,0))),"",INDEX('Policy Characteristics'!H:H,MATCH($C53,'Policy Characteristics'!$C:$C,0)))</f>
        <v>0.02</v>
      </c>
      <c r="O53" s="76" t="str">
        <f>IF(ISBLANK(INDEX('Policy Characteristics'!I:I,MATCH($C53,'Policy Characteristics'!$C:$C,0))),"",INDEX('Policy Characteristics'!I:I,MATCH($C53,'Policy Characteristics'!$C:$C,0)))</f>
        <v>% reduction in emissions</v>
      </c>
      <c r="P53" s="76" t="str">
        <f>IF(ISBLANK(INDEX('Policy Characteristics'!J:J,MATCH($C53,'Policy Characteristics'!$C:$C,0))),"",INDEX('Policy Characteristics'!J:J,MATCH($C53,'Policy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53" s="76" t="str">
        <f>IF(ISBLANK(INDEX('Policy Characteristics'!K:K,MATCH($C53,'Policy Characteristics'!$C:$C,0))),"",INDEX('Policy Characteristics'!K:K,MATCH($C53,'Policy Characteristics'!$C:$C,0)))</f>
        <v>transportation-sector-main.html#conv-pol-stds</v>
      </c>
      <c r="R53" s="76" t="str">
        <f>IF(ISBLANK(INDEX('Policy Characteristics'!L:L,MATCH($C53,'Policy Characteristics'!$C:$C,0))),"",INDEX('Policy Characteristics'!L:L,MATCH($C53,'Policy Characteristics'!$C:$C,0)))</f>
        <v>conventional-pollutant-standards.html</v>
      </c>
    </row>
    <row r="54" spans="1:18" s="143" customFormat="1" x14ac:dyDescent="0.25">
      <c r="A54" s="76" t="str">
        <f>IF(ISBLANK(INDEX('Policy Characteristics'!A:A,MATCH($C54,'Policy Characteristics'!$C:$C,0))),"",INDEX('Policy Characteristics'!A:A,MATCH($C54,'Policy Characteristics'!$C:$C,0)))</f>
        <v>Transportation</v>
      </c>
      <c r="B54" s="200" t="str">
        <f>IF(ISBLANK(INDEX('Policy Characteristics'!B:B,MATCH($C54,'Policy Characteristics'!$C:$C,0))),"",INDEX('Policy Characteristics'!B:B,MATCH($C54,'Policy Characteristics'!$C:$C,0)))</f>
        <v>Conventional Pollutant Standards</v>
      </c>
      <c r="C54" s="76" t="str">
        <f t="shared" si="0"/>
        <v>Percentage Reduction of Separately Regulated Pollutants</v>
      </c>
      <c r="D54" s="143" t="s">
        <v>112</v>
      </c>
      <c r="E54" s="143" t="s">
        <v>481</v>
      </c>
      <c r="F54" s="143" t="s">
        <v>1485</v>
      </c>
      <c r="G54" s="143" t="s">
        <v>481</v>
      </c>
      <c r="H54" s="80">
        <v>352</v>
      </c>
      <c r="I54" s="213" t="s">
        <v>43</v>
      </c>
      <c r="J54" s="202" t="str">
        <f>IF(ISBLANK(INDEX('Policy Characteristics'!D:D,MATCH($C54,'Policy Characteristics'!$C:$C,0))),"",INDEX('Policy Characteristics'!D:D,MATCH($C54,'Policy Characteristics'!$C:$C,0)))</f>
        <v>Conventional Pollutant Standard</v>
      </c>
      <c r="K54" s="76" t="str">
        <f>IF(ISBLANK(INDEX('Policy Characteristics'!E:E,MATCH($C54,'Policy Characteristics'!$C:$C,0))),"",INDEX('Policy Characteristics'!E:E,MATCH($C54,'Policy Characteristics'!$C:$C,0)))</f>
        <v>trans reduce regulated pollutants</v>
      </c>
      <c r="L54" s="205">
        <f>IF(ISBLANK(INDEX('Policy Characteristics'!F:F,MATCH($C54,'Policy Characteristics'!$C:$C,0))),"",INDEX('Policy Characteristics'!F:F,MATCH($C54,'Policy Characteristics'!$C:$C,0)))</f>
        <v>0</v>
      </c>
      <c r="M54" s="205">
        <f>IF(ISBLANK(INDEX('Policy Characteristics'!G:G,MATCH($C54,'Policy Characteristics'!$C:$C,0))),"",INDEX('Policy Characteristics'!G:G,MATCH($C54,'Policy Characteristics'!$C:$C,0)))</f>
        <v>1</v>
      </c>
      <c r="N54" s="205">
        <f>IF(ISBLANK(INDEX('Policy Characteristics'!H:H,MATCH($C54,'Policy Characteristics'!$C:$C,0))),"",INDEX('Policy Characteristics'!H:H,MATCH($C54,'Policy Characteristics'!$C:$C,0)))</f>
        <v>0.02</v>
      </c>
      <c r="O54" s="76" t="str">
        <f>IF(ISBLANK(INDEX('Policy Characteristics'!I:I,MATCH($C54,'Policy Characteristics'!$C:$C,0))),"",INDEX('Policy Characteristics'!I:I,MATCH($C54,'Policy Characteristics'!$C:$C,0)))</f>
        <v>% reduction in emissions</v>
      </c>
      <c r="P54" s="76" t="str">
        <f>IF(ISBLANK(INDEX('Policy Characteristics'!J:J,MATCH($C54,'Policy Characteristics'!$C:$C,0))),"",INDEX('Policy Characteristics'!J:J,MATCH($C54,'Policy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54" s="76" t="str">
        <f>IF(ISBLANK(INDEX('Policy Characteristics'!K:K,MATCH($C54,'Policy Characteristics'!$C:$C,0))),"",INDEX('Policy Characteristics'!K:K,MATCH($C54,'Policy Characteristics'!$C:$C,0)))</f>
        <v>transportation-sector-main.html#conv-pol-stds</v>
      </c>
      <c r="R54" s="76" t="str">
        <f>IF(ISBLANK(INDEX('Policy Characteristics'!L:L,MATCH($C54,'Policy Characteristics'!$C:$C,0))),"",INDEX('Policy Characteristics'!L:L,MATCH($C54,'Policy Characteristics'!$C:$C,0)))</f>
        <v>conventional-pollutant-standards.html</v>
      </c>
    </row>
    <row r="55" spans="1:18" s="143" customFormat="1" x14ac:dyDescent="0.25">
      <c r="A55" s="76" t="str">
        <f>IF(ISBLANK(INDEX('Policy Characteristics'!A:A,MATCH($C55,'Policy Characteristics'!$C:$C,0))),"",INDEX('Policy Characteristics'!A:A,MATCH($C55,'Policy Characteristics'!$C:$C,0)))</f>
        <v>Transportation</v>
      </c>
      <c r="B55" s="200" t="str">
        <f>IF(ISBLANK(INDEX('Policy Characteristics'!B:B,MATCH($C55,'Policy Characteristics'!$C:$C,0))),"",INDEX('Policy Characteristics'!B:B,MATCH($C55,'Policy Characteristics'!$C:$C,0)))</f>
        <v>Conventional Pollutant Standards</v>
      </c>
      <c r="C55" s="76" t="str">
        <f t="shared" si="0"/>
        <v>Percentage Reduction of Separately Regulated Pollutants</v>
      </c>
      <c r="D55" s="143" t="s">
        <v>112</v>
      </c>
      <c r="E55" s="143" t="s">
        <v>482</v>
      </c>
      <c r="F55" s="143" t="s">
        <v>1485</v>
      </c>
      <c r="G55" s="143" t="s">
        <v>482</v>
      </c>
      <c r="H55" s="80">
        <v>353</v>
      </c>
      <c r="I55" s="213" t="s">
        <v>43</v>
      </c>
      <c r="J55" s="202" t="str">
        <f>IF(ISBLANK(INDEX('Policy Characteristics'!D:D,MATCH($C55,'Policy Characteristics'!$C:$C,0))),"",INDEX('Policy Characteristics'!D:D,MATCH($C55,'Policy Characteristics'!$C:$C,0)))</f>
        <v>Conventional Pollutant Standard</v>
      </c>
      <c r="K55" s="76" t="str">
        <f>IF(ISBLANK(INDEX('Policy Characteristics'!E:E,MATCH($C55,'Policy Characteristics'!$C:$C,0))),"",INDEX('Policy Characteristics'!E:E,MATCH($C55,'Policy Characteristics'!$C:$C,0)))</f>
        <v>trans reduce regulated pollutants</v>
      </c>
      <c r="L55" s="205">
        <f>IF(ISBLANK(INDEX('Policy Characteristics'!F:F,MATCH($C55,'Policy Characteristics'!$C:$C,0))),"",INDEX('Policy Characteristics'!F:F,MATCH($C55,'Policy Characteristics'!$C:$C,0)))</f>
        <v>0</v>
      </c>
      <c r="M55" s="205">
        <f>IF(ISBLANK(INDEX('Policy Characteristics'!G:G,MATCH($C55,'Policy Characteristics'!$C:$C,0))),"",INDEX('Policy Characteristics'!G:G,MATCH($C55,'Policy Characteristics'!$C:$C,0)))</f>
        <v>1</v>
      </c>
      <c r="N55" s="205">
        <f>IF(ISBLANK(INDEX('Policy Characteristics'!H:H,MATCH($C55,'Policy Characteristics'!$C:$C,0))),"",INDEX('Policy Characteristics'!H:H,MATCH($C55,'Policy Characteristics'!$C:$C,0)))</f>
        <v>0.02</v>
      </c>
      <c r="O55" s="76" t="str">
        <f>IF(ISBLANK(INDEX('Policy Characteristics'!I:I,MATCH($C55,'Policy Characteristics'!$C:$C,0))),"",INDEX('Policy Characteristics'!I:I,MATCH($C55,'Policy Characteristics'!$C:$C,0)))</f>
        <v>% reduction in emissions</v>
      </c>
      <c r="P55" s="76" t="str">
        <f>IF(ISBLANK(INDEX('Policy Characteristics'!J:J,MATCH($C55,'Policy Characteristics'!$C:$C,0))),"",INDEX('Policy Characteristics'!J:J,MATCH($C55,'Policy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55" s="76" t="str">
        <f>IF(ISBLANK(INDEX('Policy Characteristics'!K:K,MATCH($C55,'Policy Characteristics'!$C:$C,0))),"",INDEX('Policy Characteristics'!K:K,MATCH($C55,'Policy Characteristics'!$C:$C,0)))</f>
        <v>transportation-sector-main.html#conv-pol-stds</v>
      </c>
      <c r="R55" s="76" t="str">
        <f>IF(ISBLANK(INDEX('Policy Characteristics'!L:L,MATCH($C55,'Policy Characteristics'!$C:$C,0))),"",INDEX('Policy Characteristics'!L:L,MATCH($C55,'Policy Characteristics'!$C:$C,0)))</f>
        <v>conventional-pollutant-standards.html</v>
      </c>
    </row>
    <row r="56" spans="1:18" s="143" customFormat="1" x14ac:dyDescent="0.25">
      <c r="A56" s="76" t="str">
        <f>IF(ISBLANK(INDEX('Policy Characteristics'!A:A,MATCH($C56,'Policy Characteristics'!$C:$C,0))),"",INDEX('Policy Characteristics'!A:A,MATCH($C56,'Policy Characteristics'!$C:$C,0)))</f>
        <v>Transportation</v>
      </c>
      <c r="B56" s="200" t="str">
        <f>IF(ISBLANK(INDEX('Policy Characteristics'!B:B,MATCH($C56,'Policy Characteristics'!$C:$C,0))),"",INDEX('Policy Characteristics'!B:B,MATCH($C56,'Policy Characteristics'!$C:$C,0)))</f>
        <v>Conventional Pollutant Standards</v>
      </c>
      <c r="C56" s="76" t="str">
        <f t="shared" si="0"/>
        <v>Percentage Reduction of Separately Regulated Pollutants</v>
      </c>
      <c r="D56" s="143" t="s">
        <v>112</v>
      </c>
      <c r="E56" s="143" t="s">
        <v>483</v>
      </c>
      <c r="F56" s="143" t="s">
        <v>1485</v>
      </c>
      <c r="G56" s="143" t="s">
        <v>561</v>
      </c>
      <c r="H56" s="80">
        <v>354</v>
      </c>
      <c r="I56" s="213" t="s">
        <v>43</v>
      </c>
      <c r="J56" s="202" t="str">
        <f>IF(ISBLANK(INDEX('Policy Characteristics'!D:D,MATCH($C56,'Policy Characteristics'!$C:$C,0))),"",INDEX('Policy Characteristics'!D:D,MATCH($C56,'Policy Characteristics'!$C:$C,0)))</f>
        <v>Conventional Pollutant Standard</v>
      </c>
      <c r="K56" s="76" t="str">
        <f>IF(ISBLANK(INDEX('Policy Characteristics'!E:E,MATCH($C56,'Policy Characteristics'!$C:$C,0))),"",INDEX('Policy Characteristics'!E:E,MATCH($C56,'Policy Characteristics'!$C:$C,0)))</f>
        <v>trans reduce regulated pollutants</v>
      </c>
      <c r="L56" s="205">
        <f>IF(ISBLANK(INDEX('Policy Characteristics'!F:F,MATCH($C56,'Policy Characteristics'!$C:$C,0))),"",INDEX('Policy Characteristics'!F:F,MATCH($C56,'Policy Characteristics'!$C:$C,0)))</f>
        <v>0</v>
      </c>
      <c r="M56" s="205">
        <f>IF(ISBLANK(INDEX('Policy Characteristics'!G:G,MATCH($C56,'Policy Characteristics'!$C:$C,0))),"",INDEX('Policy Characteristics'!G:G,MATCH($C56,'Policy Characteristics'!$C:$C,0)))</f>
        <v>1</v>
      </c>
      <c r="N56" s="205">
        <f>IF(ISBLANK(INDEX('Policy Characteristics'!H:H,MATCH($C56,'Policy Characteristics'!$C:$C,0))),"",INDEX('Policy Characteristics'!H:H,MATCH($C56,'Policy Characteristics'!$C:$C,0)))</f>
        <v>0.02</v>
      </c>
      <c r="O56" s="76" t="str">
        <f>IF(ISBLANK(INDEX('Policy Characteristics'!I:I,MATCH($C56,'Policy Characteristics'!$C:$C,0))),"",INDEX('Policy Characteristics'!I:I,MATCH($C56,'Policy Characteristics'!$C:$C,0)))</f>
        <v>% reduction in emissions</v>
      </c>
      <c r="P56" s="76" t="str">
        <f>IF(ISBLANK(INDEX('Policy Characteristics'!J:J,MATCH($C56,'Policy Characteristics'!$C:$C,0))),"",INDEX('Policy Characteristics'!J:J,MATCH($C56,'Policy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56" s="76" t="str">
        <f>IF(ISBLANK(INDEX('Policy Characteristics'!K:K,MATCH($C56,'Policy Characteristics'!$C:$C,0))),"",INDEX('Policy Characteristics'!K:K,MATCH($C56,'Policy Characteristics'!$C:$C,0)))</f>
        <v>transportation-sector-main.html#conv-pol-stds</v>
      </c>
      <c r="R56" s="76" t="str">
        <f>IF(ISBLANK(INDEX('Policy Characteristics'!L:L,MATCH($C56,'Policy Characteristics'!$C:$C,0))),"",INDEX('Policy Characteristics'!L:L,MATCH($C56,'Policy Characteristics'!$C:$C,0)))</f>
        <v>conventional-pollutant-standards.html</v>
      </c>
    </row>
    <row r="57" spans="1:18" s="143" customFormat="1" x14ac:dyDescent="0.25">
      <c r="A57" s="76" t="str">
        <f>IF(ISBLANK(INDEX('Policy Characteristics'!A:A,MATCH($C57,'Policy Characteristics'!$C:$C,0))),"",INDEX('Policy Characteristics'!A:A,MATCH($C57,'Policy Characteristics'!$C:$C,0)))</f>
        <v>Transportation</v>
      </c>
      <c r="B57" s="200" t="str">
        <f>IF(ISBLANK(INDEX('Policy Characteristics'!B:B,MATCH($C57,'Policy Characteristics'!$C:$C,0))),"",INDEX('Policy Characteristics'!B:B,MATCH($C57,'Policy Characteristics'!$C:$C,0)))</f>
        <v>Conventional Pollutant Standards</v>
      </c>
      <c r="C57" s="76" t="str">
        <f t="shared" si="0"/>
        <v>Percentage Reduction of Separately Regulated Pollutants</v>
      </c>
      <c r="D57" s="143" t="s">
        <v>112</v>
      </c>
      <c r="E57" s="143" t="s">
        <v>484</v>
      </c>
      <c r="F57" s="143" t="s">
        <v>1485</v>
      </c>
      <c r="G57" s="143" t="s">
        <v>484</v>
      </c>
      <c r="H57" s="80">
        <v>355</v>
      </c>
      <c r="I57" s="213" t="s">
        <v>43</v>
      </c>
      <c r="J57" s="202" t="str">
        <f>IF(ISBLANK(INDEX('Policy Characteristics'!D:D,MATCH($C57,'Policy Characteristics'!$C:$C,0))),"",INDEX('Policy Characteristics'!D:D,MATCH($C57,'Policy Characteristics'!$C:$C,0)))</f>
        <v>Conventional Pollutant Standard</v>
      </c>
      <c r="K57" s="76" t="str">
        <f>IF(ISBLANK(INDEX('Policy Characteristics'!E:E,MATCH($C57,'Policy Characteristics'!$C:$C,0))),"",INDEX('Policy Characteristics'!E:E,MATCH($C57,'Policy Characteristics'!$C:$C,0)))</f>
        <v>trans reduce regulated pollutants</v>
      </c>
      <c r="L57" s="205">
        <f>IF(ISBLANK(INDEX('Policy Characteristics'!F:F,MATCH($C57,'Policy Characteristics'!$C:$C,0))),"",INDEX('Policy Characteristics'!F:F,MATCH($C57,'Policy Characteristics'!$C:$C,0)))</f>
        <v>0</v>
      </c>
      <c r="M57" s="205">
        <f>IF(ISBLANK(INDEX('Policy Characteristics'!G:G,MATCH($C57,'Policy Characteristics'!$C:$C,0))),"",INDEX('Policy Characteristics'!G:G,MATCH($C57,'Policy Characteristics'!$C:$C,0)))</f>
        <v>1</v>
      </c>
      <c r="N57" s="205">
        <f>IF(ISBLANK(INDEX('Policy Characteristics'!H:H,MATCH($C57,'Policy Characteristics'!$C:$C,0))),"",INDEX('Policy Characteristics'!H:H,MATCH($C57,'Policy Characteristics'!$C:$C,0)))</f>
        <v>0.02</v>
      </c>
      <c r="O57" s="76" t="str">
        <f>IF(ISBLANK(INDEX('Policy Characteristics'!I:I,MATCH($C57,'Policy Characteristics'!$C:$C,0))),"",INDEX('Policy Characteristics'!I:I,MATCH($C57,'Policy Characteristics'!$C:$C,0)))</f>
        <v>% reduction in emissions</v>
      </c>
      <c r="P57" s="76" t="str">
        <f>IF(ISBLANK(INDEX('Policy Characteristics'!J:J,MATCH($C57,'Policy Characteristics'!$C:$C,0))),"",INDEX('Policy Characteristics'!J:J,MATCH($C57,'Policy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57" s="76" t="str">
        <f>IF(ISBLANK(INDEX('Policy Characteristics'!K:K,MATCH($C57,'Policy Characteristics'!$C:$C,0))),"",INDEX('Policy Characteristics'!K:K,MATCH($C57,'Policy Characteristics'!$C:$C,0)))</f>
        <v>transportation-sector-main.html#conv-pol-stds</v>
      </c>
      <c r="R57" s="76" t="str">
        <f>IF(ISBLANK(INDEX('Policy Characteristics'!L:L,MATCH($C57,'Policy Characteristics'!$C:$C,0))),"",INDEX('Policy Characteristics'!L:L,MATCH($C57,'Policy Characteristics'!$C:$C,0)))</f>
        <v>conventional-pollutant-standards.html</v>
      </c>
    </row>
    <row r="58" spans="1:18" s="143" customFormat="1" x14ac:dyDescent="0.25">
      <c r="A58" s="76" t="str">
        <f>IF(ISBLANK(INDEX('Policy Characteristics'!A:A,MATCH($C58,'Policy Characteristics'!$C:$C,0))),"",INDEX('Policy Characteristics'!A:A,MATCH($C58,'Policy Characteristics'!$C:$C,0)))</f>
        <v>Transportation</v>
      </c>
      <c r="B58" s="200" t="str">
        <f>IF(ISBLANK(INDEX('Policy Characteristics'!B:B,MATCH($C58,'Policy Characteristics'!$C:$C,0))),"",INDEX('Policy Characteristics'!B:B,MATCH($C58,'Policy Characteristics'!$C:$C,0)))</f>
        <v>Conventional Pollutant Standards</v>
      </c>
      <c r="C58" s="76" t="str">
        <f t="shared" si="0"/>
        <v>Percentage Reduction of Separately Regulated Pollutants</v>
      </c>
      <c r="D58" s="143" t="s">
        <v>112</v>
      </c>
      <c r="E58" s="143" t="s">
        <v>485</v>
      </c>
      <c r="F58" s="143" t="s">
        <v>1485</v>
      </c>
      <c r="G58" s="143" t="s">
        <v>485</v>
      </c>
      <c r="H58" s="80">
        <v>356</v>
      </c>
      <c r="I58" s="213" t="s">
        <v>43</v>
      </c>
      <c r="J58" s="202" t="str">
        <f>IF(ISBLANK(INDEX('Policy Characteristics'!D:D,MATCH($C58,'Policy Characteristics'!$C:$C,0))),"",INDEX('Policy Characteristics'!D:D,MATCH($C58,'Policy Characteristics'!$C:$C,0)))</f>
        <v>Conventional Pollutant Standard</v>
      </c>
      <c r="K58" s="76" t="str">
        <f>IF(ISBLANK(INDEX('Policy Characteristics'!E:E,MATCH($C58,'Policy Characteristics'!$C:$C,0))),"",INDEX('Policy Characteristics'!E:E,MATCH($C58,'Policy Characteristics'!$C:$C,0)))</f>
        <v>trans reduce regulated pollutants</v>
      </c>
      <c r="L58" s="205">
        <f>IF(ISBLANK(INDEX('Policy Characteristics'!F:F,MATCH($C58,'Policy Characteristics'!$C:$C,0))),"",INDEX('Policy Characteristics'!F:F,MATCH($C58,'Policy Characteristics'!$C:$C,0)))</f>
        <v>0</v>
      </c>
      <c r="M58" s="205">
        <f>IF(ISBLANK(INDEX('Policy Characteristics'!G:G,MATCH($C58,'Policy Characteristics'!$C:$C,0))),"",INDEX('Policy Characteristics'!G:G,MATCH($C58,'Policy Characteristics'!$C:$C,0)))</f>
        <v>1</v>
      </c>
      <c r="N58" s="205">
        <f>IF(ISBLANK(INDEX('Policy Characteristics'!H:H,MATCH($C58,'Policy Characteristics'!$C:$C,0))),"",INDEX('Policy Characteristics'!H:H,MATCH($C58,'Policy Characteristics'!$C:$C,0)))</f>
        <v>0.02</v>
      </c>
      <c r="O58" s="76" t="str">
        <f>IF(ISBLANK(INDEX('Policy Characteristics'!I:I,MATCH($C58,'Policy Characteristics'!$C:$C,0))),"",INDEX('Policy Characteristics'!I:I,MATCH($C58,'Policy Characteristics'!$C:$C,0)))</f>
        <v>% reduction in emissions</v>
      </c>
      <c r="P58" s="76" t="str">
        <f>IF(ISBLANK(INDEX('Policy Characteristics'!J:J,MATCH($C58,'Policy Characteristics'!$C:$C,0))),"",INDEX('Policy Characteristics'!J:J,MATCH($C58,'Policy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58" s="76" t="str">
        <f>IF(ISBLANK(INDEX('Policy Characteristics'!K:K,MATCH($C58,'Policy Characteristics'!$C:$C,0))),"",INDEX('Policy Characteristics'!K:K,MATCH($C58,'Policy Characteristics'!$C:$C,0)))</f>
        <v>transportation-sector-main.html#conv-pol-stds</v>
      </c>
      <c r="R58" s="76" t="str">
        <f>IF(ISBLANK(INDEX('Policy Characteristics'!L:L,MATCH($C58,'Policy Characteristics'!$C:$C,0))),"",INDEX('Policy Characteristics'!L:L,MATCH($C58,'Policy Characteristics'!$C:$C,0)))</f>
        <v>conventional-pollutant-standards.html</v>
      </c>
    </row>
    <row r="59" spans="1:18" s="143" customFormat="1" x14ac:dyDescent="0.25">
      <c r="A59" s="76" t="str">
        <f>IF(ISBLANK(INDEX('Policy Characteristics'!A:A,MATCH($C59,'Policy Characteristics'!$C:$C,0))),"",INDEX('Policy Characteristics'!A:A,MATCH($C59,'Policy Characteristics'!$C:$C,0)))</f>
        <v>Transportation</v>
      </c>
      <c r="B59" s="200" t="str">
        <f>IF(ISBLANK(INDEX('Policy Characteristics'!B:B,MATCH($C59,'Policy Characteristics'!$C:$C,0))),"",INDEX('Policy Characteristics'!B:B,MATCH($C59,'Policy Characteristics'!$C:$C,0)))</f>
        <v>Conventional Pollutant Standards</v>
      </c>
      <c r="C59" s="76" t="str">
        <f t="shared" si="0"/>
        <v>Percentage Reduction of Separately Regulated Pollutants</v>
      </c>
      <c r="D59" s="143" t="s">
        <v>112</v>
      </c>
      <c r="E59" s="143" t="s">
        <v>486</v>
      </c>
      <c r="F59" s="143" t="s">
        <v>1485</v>
      </c>
      <c r="G59" s="143" t="s">
        <v>486</v>
      </c>
      <c r="H59" s="80">
        <v>357</v>
      </c>
      <c r="I59" s="213" t="s">
        <v>43</v>
      </c>
      <c r="J59" s="202" t="str">
        <f>IF(ISBLANK(INDEX('Policy Characteristics'!D:D,MATCH($C59,'Policy Characteristics'!$C:$C,0))),"",INDEX('Policy Characteristics'!D:D,MATCH($C59,'Policy Characteristics'!$C:$C,0)))</f>
        <v>Conventional Pollutant Standard</v>
      </c>
      <c r="K59" s="76" t="str">
        <f>IF(ISBLANK(INDEX('Policy Characteristics'!E:E,MATCH($C59,'Policy Characteristics'!$C:$C,0))),"",INDEX('Policy Characteristics'!E:E,MATCH($C59,'Policy Characteristics'!$C:$C,0)))</f>
        <v>trans reduce regulated pollutants</v>
      </c>
      <c r="L59" s="205">
        <f>IF(ISBLANK(INDEX('Policy Characteristics'!F:F,MATCH($C59,'Policy Characteristics'!$C:$C,0))),"",INDEX('Policy Characteristics'!F:F,MATCH($C59,'Policy Characteristics'!$C:$C,0)))</f>
        <v>0</v>
      </c>
      <c r="M59" s="205">
        <f>IF(ISBLANK(INDEX('Policy Characteristics'!G:G,MATCH($C59,'Policy Characteristics'!$C:$C,0))),"",INDEX('Policy Characteristics'!G:G,MATCH($C59,'Policy Characteristics'!$C:$C,0)))</f>
        <v>1</v>
      </c>
      <c r="N59" s="205">
        <f>IF(ISBLANK(INDEX('Policy Characteristics'!H:H,MATCH($C59,'Policy Characteristics'!$C:$C,0))),"",INDEX('Policy Characteristics'!H:H,MATCH($C59,'Policy Characteristics'!$C:$C,0)))</f>
        <v>0.02</v>
      </c>
      <c r="O59" s="76" t="str">
        <f>IF(ISBLANK(INDEX('Policy Characteristics'!I:I,MATCH($C59,'Policy Characteristics'!$C:$C,0))),"",INDEX('Policy Characteristics'!I:I,MATCH($C59,'Policy Characteristics'!$C:$C,0)))</f>
        <v>% reduction in emissions</v>
      </c>
      <c r="P59" s="76" t="str">
        <f>IF(ISBLANK(INDEX('Policy Characteristics'!J:J,MATCH($C59,'Policy Characteristics'!$C:$C,0))),"",INDEX('Policy Characteristics'!J:J,MATCH($C59,'Policy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59" s="76" t="str">
        <f>IF(ISBLANK(INDEX('Policy Characteristics'!K:K,MATCH($C59,'Policy Characteristics'!$C:$C,0))),"",INDEX('Policy Characteristics'!K:K,MATCH($C59,'Policy Characteristics'!$C:$C,0)))</f>
        <v>transportation-sector-main.html#conv-pol-stds</v>
      </c>
      <c r="R59" s="76" t="str">
        <f>IF(ISBLANK(INDEX('Policy Characteristics'!L:L,MATCH($C59,'Policy Characteristics'!$C:$C,0))),"",INDEX('Policy Characteristics'!L:L,MATCH($C59,'Policy Characteristics'!$C:$C,0)))</f>
        <v>conventional-pollutant-standards.html</v>
      </c>
    </row>
    <row r="60" spans="1:18" s="143" customFormat="1" x14ac:dyDescent="0.25">
      <c r="A60" s="76" t="str">
        <f>IF(ISBLANK(INDEX('Policy Characteristics'!A:A,MATCH($C60,'Policy Characteristics'!$C:$C,0))),"",INDEX('Policy Characteristics'!A:A,MATCH($C60,'Policy Characteristics'!$C:$C,0)))</f>
        <v>Transportation</v>
      </c>
      <c r="B60" s="200" t="str">
        <f>IF(ISBLANK(INDEX('Policy Characteristics'!B:B,MATCH($C60,'Policy Characteristics'!$C:$C,0))),"",INDEX('Policy Characteristics'!B:B,MATCH($C60,'Policy Characteristics'!$C:$C,0)))</f>
        <v>Conventional Pollutant Standards</v>
      </c>
      <c r="C60" s="76" t="str">
        <f t="shared" si="0"/>
        <v>Percentage Reduction of Separately Regulated Pollutants</v>
      </c>
      <c r="D60" s="143" t="s">
        <v>112</v>
      </c>
      <c r="E60" s="143" t="s">
        <v>487</v>
      </c>
      <c r="F60" s="143" t="s">
        <v>1485</v>
      </c>
      <c r="G60" s="143" t="s">
        <v>487</v>
      </c>
      <c r="H60" s="80">
        <v>358</v>
      </c>
      <c r="I60" s="201" t="s">
        <v>44</v>
      </c>
      <c r="J60" s="202" t="str">
        <f>IF(ISBLANK(INDEX('Policy Characteristics'!D:D,MATCH($C60,'Policy Characteristics'!$C:$C,0))),"",INDEX('Policy Characteristics'!D:D,MATCH($C60,'Policy Characteristics'!$C:$C,0)))</f>
        <v>Conventional Pollutant Standard</v>
      </c>
      <c r="K60" s="76" t="str">
        <f>IF(ISBLANK(INDEX('Policy Characteristics'!E:E,MATCH($C60,'Policy Characteristics'!$C:$C,0))),"",INDEX('Policy Characteristics'!E:E,MATCH($C60,'Policy Characteristics'!$C:$C,0)))</f>
        <v>trans reduce regulated pollutants</v>
      </c>
      <c r="L60" s="205">
        <f>IF(ISBLANK(INDEX('Policy Characteristics'!F:F,MATCH($C60,'Policy Characteristics'!$C:$C,0))),"",INDEX('Policy Characteristics'!F:F,MATCH($C60,'Policy Characteristics'!$C:$C,0)))</f>
        <v>0</v>
      </c>
      <c r="M60" s="205">
        <f>IF(ISBLANK(INDEX('Policy Characteristics'!G:G,MATCH($C60,'Policy Characteristics'!$C:$C,0))),"",INDEX('Policy Characteristics'!G:G,MATCH($C60,'Policy Characteristics'!$C:$C,0)))</f>
        <v>1</v>
      </c>
      <c r="N60" s="205">
        <f>IF(ISBLANK(INDEX('Policy Characteristics'!H:H,MATCH($C60,'Policy Characteristics'!$C:$C,0))),"",INDEX('Policy Characteristics'!H:H,MATCH($C60,'Policy Characteristics'!$C:$C,0)))</f>
        <v>0.02</v>
      </c>
      <c r="O60" s="76" t="str">
        <f>IF(ISBLANK(INDEX('Policy Characteristics'!I:I,MATCH($C60,'Policy Characteristics'!$C:$C,0))),"",INDEX('Policy Characteristics'!I:I,MATCH($C60,'Policy Characteristics'!$C:$C,0)))</f>
        <v>% reduction in emissions</v>
      </c>
      <c r="P60" s="76" t="str">
        <f>IF(ISBLANK(INDEX('Policy Characteristics'!J:J,MATCH($C60,'Policy Characteristics'!$C:$C,0))),"",INDEX('Policy Characteristics'!J:J,MATCH($C60,'Policy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60" s="76" t="str">
        <f>IF(ISBLANK(INDEX('Policy Characteristics'!K:K,MATCH($C60,'Policy Characteristics'!$C:$C,0))),"",INDEX('Policy Characteristics'!K:K,MATCH($C60,'Policy Characteristics'!$C:$C,0)))</f>
        <v>transportation-sector-main.html#conv-pol-stds</v>
      </c>
      <c r="R60" s="76" t="str">
        <f>IF(ISBLANK(INDEX('Policy Characteristics'!L:L,MATCH($C60,'Policy Characteristics'!$C:$C,0))),"",INDEX('Policy Characteristics'!L:L,MATCH($C60,'Policy Characteristics'!$C:$C,0)))</f>
        <v>conventional-pollutant-standards.html</v>
      </c>
    </row>
    <row r="61" spans="1:18" s="143" customFormat="1" x14ac:dyDescent="0.25">
      <c r="A61" s="76" t="str">
        <f>IF(ISBLANK(INDEX('Policy Characteristics'!A:A,MATCH($C61,'Policy Characteristics'!$C:$C,0))),"",INDEX('Policy Characteristics'!A:A,MATCH($C61,'Policy Characteristics'!$C:$C,0)))</f>
        <v>Transportation</v>
      </c>
      <c r="B61" s="200" t="str">
        <f>IF(ISBLANK(INDEX('Policy Characteristics'!B:B,MATCH($C61,'Policy Characteristics'!$C:$C,0))),"",INDEX('Policy Characteristics'!B:B,MATCH($C61,'Policy Characteristics'!$C:$C,0)))</f>
        <v>Conventional Pollutant Standards</v>
      </c>
      <c r="C61" s="76" t="str">
        <f t="shared" si="0"/>
        <v>Percentage Reduction of Separately Regulated Pollutants</v>
      </c>
      <c r="D61" s="143" t="s">
        <v>112</v>
      </c>
      <c r="E61" s="143" t="s">
        <v>488</v>
      </c>
      <c r="F61" s="143" t="s">
        <v>1485</v>
      </c>
      <c r="G61" s="143" t="s">
        <v>488</v>
      </c>
      <c r="H61" s="80">
        <v>359</v>
      </c>
      <c r="I61" s="201" t="s">
        <v>44</v>
      </c>
      <c r="J61" s="202" t="str">
        <f>IF(ISBLANK(INDEX('Policy Characteristics'!D:D,MATCH($C61,'Policy Characteristics'!$C:$C,0))),"",INDEX('Policy Characteristics'!D:D,MATCH($C61,'Policy Characteristics'!$C:$C,0)))</f>
        <v>Conventional Pollutant Standard</v>
      </c>
      <c r="K61" s="76" t="str">
        <f>IF(ISBLANK(INDEX('Policy Characteristics'!E:E,MATCH($C61,'Policy Characteristics'!$C:$C,0))),"",INDEX('Policy Characteristics'!E:E,MATCH($C61,'Policy Characteristics'!$C:$C,0)))</f>
        <v>trans reduce regulated pollutants</v>
      </c>
      <c r="L61" s="205">
        <f>IF(ISBLANK(INDEX('Policy Characteristics'!F:F,MATCH($C61,'Policy Characteristics'!$C:$C,0))),"",INDEX('Policy Characteristics'!F:F,MATCH($C61,'Policy Characteristics'!$C:$C,0)))</f>
        <v>0</v>
      </c>
      <c r="M61" s="205">
        <f>IF(ISBLANK(INDEX('Policy Characteristics'!G:G,MATCH($C61,'Policy Characteristics'!$C:$C,0))),"",INDEX('Policy Characteristics'!G:G,MATCH($C61,'Policy Characteristics'!$C:$C,0)))</f>
        <v>1</v>
      </c>
      <c r="N61" s="205">
        <f>IF(ISBLANK(INDEX('Policy Characteristics'!H:H,MATCH($C61,'Policy Characteristics'!$C:$C,0))),"",INDEX('Policy Characteristics'!H:H,MATCH($C61,'Policy Characteristics'!$C:$C,0)))</f>
        <v>0.02</v>
      </c>
      <c r="O61" s="76" t="str">
        <f>IF(ISBLANK(INDEX('Policy Characteristics'!I:I,MATCH($C61,'Policy Characteristics'!$C:$C,0))),"",INDEX('Policy Characteristics'!I:I,MATCH($C61,'Policy Characteristics'!$C:$C,0)))</f>
        <v>% reduction in emissions</v>
      </c>
      <c r="P61" s="76" t="str">
        <f>IF(ISBLANK(INDEX('Policy Characteristics'!J:J,MATCH($C61,'Policy Characteristics'!$C:$C,0))),"",INDEX('Policy Characteristics'!J:J,MATCH($C61,'Policy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61" s="76" t="str">
        <f>IF(ISBLANK(INDEX('Policy Characteristics'!K:K,MATCH($C61,'Policy Characteristics'!$C:$C,0))),"",INDEX('Policy Characteristics'!K:K,MATCH($C61,'Policy Characteristics'!$C:$C,0)))</f>
        <v>transportation-sector-main.html#conv-pol-stds</v>
      </c>
      <c r="R61" s="76" t="str">
        <f>IF(ISBLANK(INDEX('Policy Characteristics'!L:L,MATCH($C61,'Policy Characteristics'!$C:$C,0))),"",INDEX('Policy Characteristics'!L:L,MATCH($C61,'Policy Characteristics'!$C:$C,0)))</f>
        <v>conventional-pollutant-standards.html</v>
      </c>
    </row>
    <row r="62" spans="1:18" s="143" customFormat="1" x14ac:dyDescent="0.25">
      <c r="A62" s="76" t="str">
        <f>IF(ISBLANK(INDEX('Policy Characteristics'!A:A,MATCH($C62,'Policy Characteristics'!$C:$C,0))),"",INDEX('Policy Characteristics'!A:A,MATCH($C62,'Policy Characteristics'!$C:$C,0)))</f>
        <v>Transportation</v>
      </c>
      <c r="B62" s="200" t="str">
        <f>IF(ISBLANK(INDEX('Policy Characteristics'!B:B,MATCH($C62,'Policy Characteristics'!$C:$C,0))),"",INDEX('Policy Characteristics'!B:B,MATCH($C62,'Policy Characteristics'!$C:$C,0)))</f>
        <v>Electric Vehicle Charger Deployment</v>
      </c>
      <c r="C62" t="s">
        <v>1632</v>
      </c>
      <c r="H62" s="80">
        <v>360</v>
      </c>
      <c r="I62" s="201" t="s">
        <v>43</v>
      </c>
      <c r="J62" s="202" t="str">
        <f>IF(ISBLANK(INDEX('Policy Characteristics'!D:D,MATCH($C62,'Policy Characteristics'!$C:$C,0))),"",INDEX('Policy Characteristics'!D:D,MATCH($C62,'Policy Characteristics'!$C:$C,0)))</f>
        <v>EV Charger Deployment</v>
      </c>
      <c r="K62" s="76" t="str">
        <f>IF(ISBLANK(INDEX('Policy Characteristics'!E:E,MATCH($C62,'Policy Characteristics'!$C:$C,0))),"",INDEX('Policy Characteristics'!E:E,MATCH($C62,'Policy Characteristics'!$C:$C,0)))</f>
        <v>trans EV charger deployment</v>
      </c>
      <c r="L62" s="76">
        <f>IF(ISBLANK(INDEX('Policy Characteristics'!F:F,MATCH($C62,'Policy Characteristics'!$C:$C,0))),"",INDEX('Policy Characteristics'!F:F,MATCH($C62,'Policy Characteristics'!$C:$C,0)))</f>
        <v>-2</v>
      </c>
      <c r="M62" s="76">
        <f>IF(ISBLANK(INDEX('Policy Characteristics'!G:G,MATCH($C62,'Policy Characteristics'!$C:$C,0))),"",INDEX('Policy Characteristics'!G:G,MATCH($C62,'Policy Characteristics'!$C:$C,0)))</f>
        <v>3</v>
      </c>
      <c r="N62" s="76">
        <f>IF(ISBLANK(INDEX('Policy Characteristics'!H:H,MATCH($C62,'Policy Characteristics'!$C:$C,0))),"",INDEX('Policy Characteristics'!H:H,MATCH($C62,'Policy Characteristics'!$C:$C,0)))</f>
        <v>0.1</v>
      </c>
      <c r="O62" s="76" t="str">
        <f>IF(ISBLANK(INDEX('Policy Characteristics'!I:I,MATCH($C62,'Policy Characteristics'!$C:$C,0))),"",INDEX('Policy Characteristics'!I:I,MATCH($C62,'Policy Characteristics'!$C:$C,0)))</f>
        <v>% change</v>
      </c>
      <c r="P62" s="76" t="str">
        <f>IF(ISBLANK(INDEX('Policy Characteristics'!J:J,MATCH($C62,'Policy Characteristics'!$C:$C,0))),"",INDEX('Policy Characteristics'!J:J,MATCH($C62,'Policy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62" s="76" t="str">
        <f>IF(ISBLANK(INDEX('Policy Characteristics'!K:K,MATCH($C62,'Policy Characteristics'!$C:$C,0))),"",INDEX('Policy Characteristics'!K:K,MATCH($C62,'Policy Characteristics'!$C:$C,0)))</f>
        <v/>
      </c>
      <c r="R62" s="76" t="str">
        <f>IF(ISBLANK(INDEX('Policy Characteristics'!L:L,MATCH($C62,'Policy Characteristics'!$C:$C,0))),"",INDEX('Policy Characteristics'!L:L,MATCH($C62,'Policy Characteristics'!$C:$C,0)))</f>
        <v>ev-charger-deployment.html</v>
      </c>
    </row>
    <row r="63" spans="1:18" s="143" customFormat="1" x14ac:dyDescent="0.25">
      <c r="A63" s="76" t="str">
        <f>IF(ISBLANK(INDEX('Policy Characteristics'!A:A,MATCH($C63,'Policy Characteristics'!$C:$C,0))),"",INDEX('Policy Characteristics'!A:A,MATCH($C63,'Policy Characteristics'!$C:$C,0)))</f>
        <v>Transportation</v>
      </c>
      <c r="B63" s="200" t="str">
        <f>IF(ISBLANK(INDEX('Policy Characteristics'!B:B,MATCH($C63,'Policy Characteristics'!$C:$C,0))),"",INDEX('Policy Characteristics'!B:B,MATCH($C63,'Policy Characteristics'!$C:$C,0)))</f>
        <v>Passenger Vehicle Subsidy</v>
      </c>
      <c r="C63" t="s">
        <v>1611</v>
      </c>
      <c r="D63" s="88" t="s">
        <v>37</v>
      </c>
      <c r="E63" s="88" t="s">
        <v>491</v>
      </c>
      <c r="F63" s="143" t="s">
        <v>1489</v>
      </c>
      <c r="G63" s="88" t="s">
        <v>1617</v>
      </c>
      <c r="H63" s="80">
        <v>189</v>
      </c>
      <c r="I63" s="213" t="s">
        <v>43</v>
      </c>
      <c r="J63" s="202" t="str">
        <f>IF(ISBLANK(INDEX('Policy Characteristics'!D:D,MATCH($C63,'Policy Characteristics'!$C:$C,0))),"",INDEX('Policy Characteristics'!D:D,MATCH($C63,'Policy Characteristics'!$C:$C,0)))</f>
        <v>Vehicle Subsidy</v>
      </c>
      <c r="K63" s="76" t="str">
        <f>IF(ISBLANK(INDEX('Policy Characteristics'!E:E,MATCH($C63,'Policy Characteristics'!$C:$C,0))),"",INDEX('Policy Characteristics'!E:E,MATCH($C63,'Policy Characteristics'!$C:$C,0)))</f>
        <v>trans psgr subsidy</v>
      </c>
      <c r="L63" s="205">
        <f>IF(ISBLANK(INDEX('Policy Characteristics'!F:F,MATCH($C63,'Policy Characteristics'!$C:$C,0))),"",INDEX('Policy Characteristics'!F:F,MATCH($C63,'Policy Characteristics'!$C:$C,0)))</f>
        <v>-45000</v>
      </c>
      <c r="M63" s="205">
        <f>IF(ISBLANK(INDEX('Policy Characteristics'!G:G,MATCH($C63,'Policy Characteristics'!$C:$C,0))),"",INDEX('Policy Characteristics'!G:G,MATCH($C63,'Policy Characteristics'!$C:$C,0)))</f>
        <v>50000</v>
      </c>
      <c r="N63" s="205">
        <f>IF(ISBLANK(INDEX('Policy Characteristics'!H:H,MATCH($C63,'Policy Characteristics'!$C:$C,0))),"",INDEX('Policy Characteristics'!H:H,MATCH($C63,'Policy Characteristics'!$C:$C,0)))</f>
        <v>100</v>
      </c>
      <c r="O63" s="76" t="str">
        <f>IF(ISBLANK(INDEX('Policy Characteristics'!I:I,MATCH($C63,'Policy Characteristics'!$C:$C,0))),"",INDEX('Policy Characteristics'!I:I,MATCH($C63,'Policy Characteristics'!$C:$C,0)))</f>
        <v>$ / vehicle</v>
      </c>
      <c r="P63" s="76" t="str">
        <f>IF(ISBLANK(INDEX('Policy Characteristics'!J:J,MATCH($C63,'Policy Characteristics'!$C:$C,0))),"",INDEX('Policy Characteristics'!J:J,MATCH($C63,'Policy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state-level credit on top of the federal tax credits. As of late 2020, there is an additional state subsidy of $5000.</v>
      </c>
      <c r="Q63" s="76" t="str">
        <f>IF(ISBLANK(INDEX('Policy Characteristics'!K:K,MATCH($C63,'Policy Characteristics'!$C:$C,0))),"",INDEX('Policy Characteristics'!K:K,MATCH($C63,'Policy Characteristics'!$C:$C,0)))</f>
        <v>transportation-sector-main.html#ev-subsidy</v>
      </c>
      <c r="R63" s="76" t="str">
        <f>IF(ISBLANK(INDEX('Policy Characteristics'!L:L,MATCH($C63,'Policy Characteristics'!$C:$C,0))),"",INDEX('Policy Characteristics'!L:L,MATCH($C63,'Policy Characteristics'!$C:$C,0)))</f>
        <v>ev-subsidy.html</v>
      </c>
    </row>
    <row r="64" spans="1:18" ht="14.45" customHeight="1" x14ac:dyDescent="0.25">
      <c r="A64" s="76" t="str">
        <f>IF(ISBLANK(INDEX('Policy Characteristics'!A:A,MATCH($C64,'Policy Characteristics'!$C:$C,0))),"",INDEX('Policy Characteristics'!A:A,MATCH($C64,'Policy Characteristics'!$C:$C,0)))</f>
        <v>Transportation</v>
      </c>
      <c r="B64" s="200" t="str">
        <f>IF(ISBLANK(INDEX('Policy Characteristics'!B:B,MATCH($C64,'Policy Characteristics'!$C:$C,0))),"",INDEX('Policy Characteristics'!B:B,MATCH($C64,'Policy Characteristics'!$C:$C,0)))</f>
        <v>Passenger Vehicle Subsidy</v>
      </c>
      <c r="C64" s="76" t="str">
        <f t="shared" ref="C64:C104" si="1">C$63</f>
        <v>Additional Passenger Vehicle Subsidy</v>
      </c>
      <c r="D64" s="88" t="s">
        <v>37</v>
      </c>
      <c r="E64" s="143" t="s">
        <v>492</v>
      </c>
      <c r="F64" s="143" t="s">
        <v>1489</v>
      </c>
      <c r="G64" s="143" t="s">
        <v>1618</v>
      </c>
      <c r="H64" s="15">
        <v>592</v>
      </c>
      <c r="I64" s="201" t="s">
        <v>44</v>
      </c>
      <c r="J64" s="202" t="str">
        <f>IF(ISBLANK(INDEX('Policy Characteristics'!D:D,MATCH($C64,'Policy Characteristics'!$C:$C,0))),"",INDEX('Policy Characteristics'!D:D,MATCH($C64,'Policy Characteristics'!$C:$C,0)))</f>
        <v>Vehicle Subsidy</v>
      </c>
      <c r="K64" s="76" t="str">
        <f>IF(ISBLANK(INDEX('Policy Characteristics'!E:E,MATCH($C64,'Policy Characteristics'!$C:$C,0))),"",INDEX('Policy Characteristics'!E:E,MATCH($C64,'Policy Characteristics'!$C:$C,0)))</f>
        <v>trans psgr subsidy</v>
      </c>
      <c r="L64" s="205">
        <f>IF(ISBLANK(INDEX('Policy Characteristics'!F:F,MATCH($C64,'Policy Characteristics'!$C:$C,0))),"",INDEX('Policy Characteristics'!F:F,MATCH($C64,'Policy Characteristics'!$C:$C,0)))</f>
        <v>-45000</v>
      </c>
      <c r="M64" s="205">
        <f>IF(ISBLANK(INDEX('Policy Characteristics'!G:G,MATCH($C64,'Policy Characteristics'!$C:$C,0))),"",INDEX('Policy Characteristics'!G:G,MATCH($C64,'Policy Characteristics'!$C:$C,0)))</f>
        <v>50000</v>
      </c>
      <c r="N64" s="205">
        <f>IF(ISBLANK(INDEX('Policy Characteristics'!H:H,MATCH($C64,'Policy Characteristics'!$C:$C,0))),"",INDEX('Policy Characteristics'!H:H,MATCH($C64,'Policy Characteristics'!$C:$C,0)))</f>
        <v>100</v>
      </c>
      <c r="O64" s="76" t="str">
        <f>IF(ISBLANK(INDEX('Policy Characteristics'!I:I,MATCH($C64,'Policy Characteristics'!$C:$C,0))),"",INDEX('Policy Characteristics'!I:I,MATCH($C64,'Policy Characteristics'!$C:$C,0)))</f>
        <v>$ / vehicle</v>
      </c>
      <c r="P64" s="76" t="str">
        <f>IF(ISBLANK(INDEX('Policy Characteristics'!J:J,MATCH($C64,'Policy Characteristics'!$C:$C,0))),"",INDEX('Policy Characteristics'!J:J,MATCH($C64,'Policy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state-level credit on top of the federal tax credits. As of late 2020, there is an additional state subsidy of $5000.</v>
      </c>
      <c r="Q64" s="76" t="str">
        <f>IF(ISBLANK(INDEX('Policy Characteristics'!K:K,MATCH($C64,'Policy Characteristics'!$C:$C,0))),"",INDEX('Policy Characteristics'!K:K,MATCH($C64,'Policy Characteristics'!$C:$C,0)))</f>
        <v>transportation-sector-main.html#ev-subsidy</v>
      </c>
      <c r="R64" s="76" t="str">
        <f>IF(ISBLANK(INDEX('Policy Characteristics'!L:L,MATCH($C64,'Policy Characteristics'!$C:$C,0))),"",INDEX('Policy Characteristics'!L:L,MATCH($C64,'Policy Characteristics'!$C:$C,0)))</f>
        <v>ev-subsidy.html</v>
      </c>
    </row>
    <row r="65" spans="1:18" x14ac:dyDescent="0.25">
      <c r="A65" s="76" t="str">
        <f>IF(ISBLANK(INDEX('Policy Characteristics'!A:A,MATCH($C65,'Policy Characteristics'!$C:$C,0))),"",INDEX('Policy Characteristics'!A:A,MATCH($C65,'Policy Characteristics'!$C:$C,0)))</f>
        <v>Transportation</v>
      </c>
      <c r="B65" s="200" t="str">
        <f>IF(ISBLANK(INDEX('Policy Characteristics'!B:B,MATCH($C65,'Policy Characteristics'!$C:$C,0))),"",INDEX('Policy Characteristics'!B:B,MATCH($C65,'Policy Characteristics'!$C:$C,0)))</f>
        <v>Passenger Vehicle Subsidy</v>
      </c>
      <c r="C65" s="76" t="str">
        <f t="shared" si="1"/>
        <v>Additional Passenger Vehicle Subsidy</v>
      </c>
      <c r="D65" s="88" t="s">
        <v>37</v>
      </c>
      <c r="E65" s="143" t="s">
        <v>493</v>
      </c>
      <c r="F65" s="143" t="s">
        <v>1489</v>
      </c>
      <c r="G65" s="143" t="s">
        <v>1619</v>
      </c>
      <c r="H65" s="15">
        <v>593</v>
      </c>
      <c r="I65" s="201" t="s">
        <v>44</v>
      </c>
      <c r="J65" s="202" t="str">
        <f>IF(ISBLANK(INDEX('Policy Characteristics'!D:D,MATCH($C65,'Policy Characteristics'!$C:$C,0))),"",INDEX('Policy Characteristics'!D:D,MATCH($C65,'Policy Characteristics'!$C:$C,0)))</f>
        <v>Vehicle Subsidy</v>
      </c>
      <c r="K65" s="76" t="str">
        <f>IF(ISBLANK(INDEX('Policy Characteristics'!E:E,MATCH($C65,'Policy Characteristics'!$C:$C,0))),"",INDEX('Policy Characteristics'!E:E,MATCH($C65,'Policy Characteristics'!$C:$C,0)))</f>
        <v>trans psgr subsidy</v>
      </c>
      <c r="L65" s="205">
        <f>IF(ISBLANK(INDEX('Policy Characteristics'!F:F,MATCH($C65,'Policy Characteristics'!$C:$C,0))),"",INDEX('Policy Characteristics'!F:F,MATCH($C65,'Policy Characteristics'!$C:$C,0)))</f>
        <v>-45000</v>
      </c>
      <c r="M65" s="205">
        <f>IF(ISBLANK(INDEX('Policy Characteristics'!G:G,MATCH($C65,'Policy Characteristics'!$C:$C,0))),"",INDEX('Policy Characteristics'!G:G,MATCH($C65,'Policy Characteristics'!$C:$C,0)))</f>
        <v>50000</v>
      </c>
      <c r="N65" s="205">
        <f>IF(ISBLANK(INDEX('Policy Characteristics'!H:H,MATCH($C65,'Policy Characteristics'!$C:$C,0))),"",INDEX('Policy Characteristics'!H:H,MATCH($C65,'Policy Characteristics'!$C:$C,0)))</f>
        <v>100</v>
      </c>
      <c r="O65" s="76" t="str">
        <f>IF(ISBLANK(INDEX('Policy Characteristics'!I:I,MATCH($C65,'Policy Characteristics'!$C:$C,0))),"",INDEX('Policy Characteristics'!I:I,MATCH($C65,'Policy Characteristics'!$C:$C,0)))</f>
        <v>$ / vehicle</v>
      </c>
      <c r="P65" s="76" t="str">
        <f>IF(ISBLANK(INDEX('Policy Characteristics'!J:J,MATCH($C65,'Policy Characteristics'!$C:$C,0))),"",INDEX('Policy Characteristics'!J:J,MATCH($C65,'Policy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state-level credit on top of the federal tax credits. As of late 2020, there is an additional state subsidy of $5000.</v>
      </c>
      <c r="Q65" s="76" t="str">
        <f>IF(ISBLANK(INDEX('Policy Characteristics'!K:K,MATCH($C65,'Policy Characteristics'!$C:$C,0))),"",INDEX('Policy Characteristics'!K:K,MATCH($C65,'Policy Characteristics'!$C:$C,0)))</f>
        <v>transportation-sector-main.html#ev-subsidy</v>
      </c>
      <c r="R65" s="76" t="str">
        <f>IF(ISBLANK(INDEX('Policy Characteristics'!L:L,MATCH($C65,'Policy Characteristics'!$C:$C,0))),"",INDEX('Policy Characteristics'!L:L,MATCH($C65,'Policy Characteristics'!$C:$C,0)))</f>
        <v>ev-subsidy.html</v>
      </c>
    </row>
    <row r="66" spans="1:18" x14ac:dyDescent="0.25">
      <c r="A66" s="76" t="str">
        <f>IF(ISBLANK(INDEX('Policy Characteristics'!A:A,MATCH($C66,'Policy Characteristics'!$C:$C,0))),"",INDEX('Policy Characteristics'!A:A,MATCH($C66,'Policy Characteristics'!$C:$C,0)))</f>
        <v>Transportation</v>
      </c>
      <c r="B66" s="200" t="str">
        <f>IF(ISBLANK(INDEX('Policy Characteristics'!B:B,MATCH($C66,'Policy Characteristics'!$C:$C,0))),"",INDEX('Policy Characteristics'!B:B,MATCH($C66,'Policy Characteristics'!$C:$C,0)))</f>
        <v>Passenger Vehicle Subsidy</v>
      </c>
      <c r="C66" s="76" t="str">
        <f t="shared" si="1"/>
        <v>Additional Passenger Vehicle Subsidy</v>
      </c>
      <c r="D66" s="88" t="s">
        <v>37</v>
      </c>
      <c r="E66" s="143" t="s">
        <v>494</v>
      </c>
      <c r="F66" s="143" t="s">
        <v>1489</v>
      </c>
      <c r="G66" s="143" t="s">
        <v>1620</v>
      </c>
      <c r="H66" s="15">
        <v>594</v>
      </c>
      <c r="I66" s="201" t="s">
        <v>44</v>
      </c>
      <c r="J66" s="202" t="str">
        <f>IF(ISBLANK(INDEX('Policy Characteristics'!D:D,MATCH($C66,'Policy Characteristics'!$C:$C,0))),"",INDEX('Policy Characteristics'!D:D,MATCH($C66,'Policy Characteristics'!$C:$C,0)))</f>
        <v>Vehicle Subsidy</v>
      </c>
      <c r="K66" s="76" t="str">
        <f>IF(ISBLANK(INDEX('Policy Characteristics'!E:E,MATCH($C66,'Policy Characteristics'!$C:$C,0))),"",INDEX('Policy Characteristics'!E:E,MATCH($C66,'Policy Characteristics'!$C:$C,0)))</f>
        <v>trans psgr subsidy</v>
      </c>
      <c r="L66" s="205">
        <f>IF(ISBLANK(INDEX('Policy Characteristics'!F:F,MATCH($C66,'Policy Characteristics'!$C:$C,0))),"",INDEX('Policy Characteristics'!F:F,MATCH($C66,'Policy Characteristics'!$C:$C,0)))</f>
        <v>-45000</v>
      </c>
      <c r="M66" s="205">
        <f>IF(ISBLANK(INDEX('Policy Characteristics'!G:G,MATCH($C66,'Policy Characteristics'!$C:$C,0))),"",INDEX('Policy Characteristics'!G:G,MATCH($C66,'Policy Characteristics'!$C:$C,0)))</f>
        <v>50000</v>
      </c>
      <c r="N66" s="205">
        <f>IF(ISBLANK(INDEX('Policy Characteristics'!H:H,MATCH($C66,'Policy Characteristics'!$C:$C,0))),"",INDEX('Policy Characteristics'!H:H,MATCH($C66,'Policy Characteristics'!$C:$C,0)))</f>
        <v>100</v>
      </c>
      <c r="O66" s="76" t="str">
        <f>IF(ISBLANK(INDEX('Policy Characteristics'!I:I,MATCH($C66,'Policy Characteristics'!$C:$C,0))),"",INDEX('Policy Characteristics'!I:I,MATCH($C66,'Policy Characteristics'!$C:$C,0)))</f>
        <v>$ / vehicle</v>
      </c>
      <c r="P66" s="76" t="str">
        <f>IF(ISBLANK(INDEX('Policy Characteristics'!J:J,MATCH($C66,'Policy Characteristics'!$C:$C,0))),"",INDEX('Policy Characteristics'!J:J,MATCH($C66,'Policy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state-level credit on top of the federal tax credits. As of late 2020, there is an additional state subsidy of $5000.</v>
      </c>
      <c r="Q66" s="76" t="str">
        <f>IF(ISBLANK(INDEX('Policy Characteristics'!K:K,MATCH($C66,'Policy Characteristics'!$C:$C,0))),"",INDEX('Policy Characteristics'!K:K,MATCH($C66,'Policy Characteristics'!$C:$C,0)))</f>
        <v>transportation-sector-main.html#ev-subsidy</v>
      </c>
      <c r="R66" s="76" t="str">
        <f>IF(ISBLANK(INDEX('Policy Characteristics'!L:L,MATCH($C66,'Policy Characteristics'!$C:$C,0))),"",INDEX('Policy Characteristics'!L:L,MATCH($C66,'Policy Characteristics'!$C:$C,0)))</f>
        <v>ev-subsidy.html</v>
      </c>
    </row>
    <row r="67" spans="1:18" x14ac:dyDescent="0.25">
      <c r="A67" s="76" t="str">
        <f>IF(ISBLANK(INDEX('Policy Characteristics'!A:A,MATCH($C67,'Policy Characteristics'!$C:$C,0))),"",INDEX('Policy Characteristics'!A:A,MATCH($C67,'Policy Characteristics'!$C:$C,0)))</f>
        <v>Transportation</v>
      </c>
      <c r="B67" s="200" t="str">
        <f>IF(ISBLANK(INDEX('Policy Characteristics'!B:B,MATCH($C67,'Policy Characteristics'!$C:$C,0))),"",INDEX('Policy Characteristics'!B:B,MATCH($C67,'Policy Characteristics'!$C:$C,0)))</f>
        <v>Passenger Vehicle Subsidy</v>
      </c>
      <c r="C67" s="76" t="str">
        <f t="shared" si="1"/>
        <v>Additional Passenger Vehicle Subsidy</v>
      </c>
      <c r="D67" s="88" t="s">
        <v>37</v>
      </c>
      <c r="E67" s="143" t="s">
        <v>495</v>
      </c>
      <c r="F67" s="143" t="s">
        <v>1489</v>
      </c>
      <c r="G67" s="143" t="s">
        <v>1621</v>
      </c>
      <c r="H67" s="15">
        <v>595</v>
      </c>
      <c r="I67" s="213" t="s">
        <v>43</v>
      </c>
      <c r="J67" s="202" t="str">
        <f>IF(ISBLANK(INDEX('Policy Characteristics'!D:D,MATCH($C67,'Policy Characteristics'!$C:$C,0))),"",INDEX('Policy Characteristics'!D:D,MATCH($C67,'Policy Characteristics'!$C:$C,0)))</f>
        <v>Vehicle Subsidy</v>
      </c>
      <c r="K67" s="76" t="str">
        <f>IF(ISBLANK(INDEX('Policy Characteristics'!E:E,MATCH($C67,'Policy Characteristics'!$C:$C,0))),"",INDEX('Policy Characteristics'!E:E,MATCH($C67,'Policy Characteristics'!$C:$C,0)))</f>
        <v>trans psgr subsidy</v>
      </c>
      <c r="L67" s="205">
        <f>IF(ISBLANK(INDEX('Policy Characteristics'!F:F,MATCH($C67,'Policy Characteristics'!$C:$C,0))),"",INDEX('Policy Characteristics'!F:F,MATCH($C67,'Policy Characteristics'!$C:$C,0)))</f>
        <v>-45000</v>
      </c>
      <c r="M67" s="205">
        <f>IF(ISBLANK(INDEX('Policy Characteristics'!G:G,MATCH($C67,'Policy Characteristics'!$C:$C,0))),"",INDEX('Policy Characteristics'!G:G,MATCH($C67,'Policy Characteristics'!$C:$C,0)))</f>
        <v>50000</v>
      </c>
      <c r="N67" s="205">
        <f>IF(ISBLANK(INDEX('Policy Characteristics'!H:H,MATCH($C67,'Policy Characteristics'!$C:$C,0))),"",INDEX('Policy Characteristics'!H:H,MATCH($C67,'Policy Characteristics'!$C:$C,0)))</f>
        <v>100</v>
      </c>
      <c r="O67" s="76" t="str">
        <f>IF(ISBLANK(INDEX('Policy Characteristics'!I:I,MATCH($C67,'Policy Characteristics'!$C:$C,0))),"",INDEX('Policy Characteristics'!I:I,MATCH($C67,'Policy Characteristics'!$C:$C,0)))</f>
        <v>$ / vehicle</v>
      </c>
      <c r="P67" s="76" t="str">
        <f>IF(ISBLANK(INDEX('Policy Characteristics'!J:J,MATCH($C67,'Policy Characteristics'!$C:$C,0))),"",INDEX('Policy Characteristics'!J:J,MATCH($C67,'Policy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state-level credit on top of the federal tax credits. As of late 2020, there is an additional state subsidy of $5000.</v>
      </c>
      <c r="Q67" s="76" t="str">
        <f>IF(ISBLANK(INDEX('Policy Characteristics'!K:K,MATCH($C67,'Policy Characteristics'!$C:$C,0))),"",INDEX('Policy Characteristics'!K:K,MATCH($C67,'Policy Characteristics'!$C:$C,0)))</f>
        <v>transportation-sector-main.html#ev-subsidy</v>
      </c>
      <c r="R67" s="76" t="str">
        <f>IF(ISBLANK(INDEX('Policy Characteristics'!L:L,MATCH($C67,'Policy Characteristics'!$C:$C,0))),"",INDEX('Policy Characteristics'!L:L,MATCH($C67,'Policy Characteristics'!$C:$C,0)))</f>
        <v>ev-subsidy.html</v>
      </c>
    </row>
    <row r="68" spans="1:18" x14ac:dyDescent="0.25">
      <c r="A68" s="76" t="str">
        <f>IF(ISBLANK(INDEX('Policy Characteristics'!A:A,MATCH($C68,'Policy Characteristics'!$C:$C,0))),"",INDEX('Policy Characteristics'!A:A,MATCH($C68,'Policy Characteristics'!$C:$C,0)))</f>
        <v>Transportation</v>
      </c>
      <c r="B68" s="200" t="str">
        <f>IF(ISBLANK(INDEX('Policy Characteristics'!B:B,MATCH($C68,'Policy Characteristics'!$C:$C,0))),"",INDEX('Policy Characteristics'!B:B,MATCH($C68,'Policy Characteristics'!$C:$C,0)))</f>
        <v>Passenger Vehicle Subsidy</v>
      </c>
      <c r="C68" s="76" t="str">
        <f t="shared" si="1"/>
        <v>Additional Passenger Vehicle Subsidy</v>
      </c>
      <c r="D68" s="88" t="s">
        <v>37</v>
      </c>
      <c r="E68" s="143" t="s">
        <v>749</v>
      </c>
      <c r="F68" s="143" t="s">
        <v>1489</v>
      </c>
      <c r="G68" s="143" t="s">
        <v>749</v>
      </c>
      <c r="H68" s="15">
        <v>596</v>
      </c>
      <c r="I68" s="201" t="s">
        <v>44</v>
      </c>
      <c r="J68" s="202" t="str">
        <f>IF(ISBLANK(INDEX('Policy Characteristics'!D:D,MATCH($C68,'Policy Characteristics'!$C:$C,0))),"",INDEX('Policy Characteristics'!D:D,MATCH($C68,'Policy Characteristics'!$C:$C,0)))</f>
        <v>Vehicle Subsidy</v>
      </c>
      <c r="K68" s="76" t="str">
        <f>IF(ISBLANK(INDEX('Policy Characteristics'!E:E,MATCH($C68,'Policy Characteristics'!$C:$C,0))),"",INDEX('Policy Characteristics'!E:E,MATCH($C68,'Policy Characteristics'!$C:$C,0)))</f>
        <v>trans psgr subsidy</v>
      </c>
      <c r="L68" s="205">
        <f>IF(ISBLANK(INDEX('Policy Characteristics'!F:F,MATCH($C68,'Policy Characteristics'!$C:$C,0))),"",INDEX('Policy Characteristics'!F:F,MATCH($C68,'Policy Characteristics'!$C:$C,0)))</f>
        <v>-45000</v>
      </c>
      <c r="M68" s="205">
        <f>IF(ISBLANK(INDEX('Policy Characteristics'!G:G,MATCH($C68,'Policy Characteristics'!$C:$C,0))),"",INDEX('Policy Characteristics'!G:G,MATCH($C68,'Policy Characteristics'!$C:$C,0)))</f>
        <v>50000</v>
      </c>
      <c r="N68" s="205">
        <f>IF(ISBLANK(INDEX('Policy Characteristics'!H:H,MATCH($C68,'Policy Characteristics'!$C:$C,0))),"",INDEX('Policy Characteristics'!H:H,MATCH($C68,'Policy Characteristics'!$C:$C,0)))</f>
        <v>100</v>
      </c>
      <c r="O68" s="76" t="str">
        <f>IF(ISBLANK(INDEX('Policy Characteristics'!I:I,MATCH($C68,'Policy Characteristics'!$C:$C,0))),"",INDEX('Policy Characteristics'!I:I,MATCH($C68,'Policy Characteristics'!$C:$C,0)))</f>
        <v>$ / vehicle</v>
      </c>
      <c r="P68" s="76" t="str">
        <f>IF(ISBLANK(INDEX('Policy Characteristics'!J:J,MATCH($C68,'Policy Characteristics'!$C:$C,0))),"",INDEX('Policy Characteristics'!J:J,MATCH($C68,'Policy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state-level credit on top of the federal tax credits. As of late 2020, there is an additional state subsidy of $5000.</v>
      </c>
      <c r="Q68" s="76" t="str">
        <f>IF(ISBLANK(INDEX('Policy Characteristics'!K:K,MATCH($C68,'Policy Characteristics'!$C:$C,0))),"",INDEX('Policy Characteristics'!K:K,MATCH($C68,'Policy Characteristics'!$C:$C,0)))</f>
        <v>transportation-sector-main.html#ev-subsidy</v>
      </c>
      <c r="R68" s="76" t="str">
        <f>IF(ISBLANK(INDEX('Policy Characteristics'!L:L,MATCH($C68,'Policy Characteristics'!$C:$C,0))),"",INDEX('Policy Characteristics'!L:L,MATCH($C68,'Policy Characteristics'!$C:$C,0)))</f>
        <v>ev-subsidy.html</v>
      </c>
    </row>
    <row r="69" spans="1:18" x14ac:dyDescent="0.25">
      <c r="A69" s="76" t="str">
        <f>IF(ISBLANK(INDEX('Policy Characteristics'!A:A,MATCH($C69,'Policy Characteristics'!$C:$C,0))),"",INDEX('Policy Characteristics'!A:A,MATCH($C69,'Policy Characteristics'!$C:$C,0)))</f>
        <v>Transportation</v>
      </c>
      <c r="B69" s="200" t="str">
        <f>IF(ISBLANK(INDEX('Policy Characteristics'!B:B,MATCH($C69,'Policy Characteristics'!$C:$C,0))),"",INDEX('Policy Characteristics'!B:B,MATCH($C69,'Policy Characteristics'!$C:$C,0)))</f>
        <v>Passenger Vehicle Subsidy</v>
      </c>
      <c r="C69" s="76" t="str">
        <f t="shared" si="1"/>
        <v>Additional Passenger Vehicle Subsidy</v>
      </c>
      <c r="D69" s="88" t="s">
        <v>37</v>
      </c>
      <c r="E69" s="143" t="s">
        <v>748</v>
      </c>
      <c r="F69" s="143" t="s">
        <v>1489</v>
      </c>
      <c r="G69" s="143" t="s">
        <v>1622</v>
      </c>
      <c r="H69" s="15">
        <v>597</v>
      </c>
      <c r="I69" s="213" t="s">
        <v>43</v>
      </c>
      <c r="J69" s="202" t="str">
        <f>IF(ISBLANK(INDEX('Policy Characteristics'!D:D,MATCH($C69,'Policy Characteristics'!$C:$C,0))),"",INDEX('Policy Characteristics'!D:D,MATCH($C69,'Policy Characteristics'!$C:$C,0)))</f>
        <v>Vehicle Subsidy</v>
      </c>
      <c r="K69" s="76" t="str">
        <f>IF(ISBLANK(INDEX('Policy Characteristics'!E:E,MATCH($C69,'Policy Characteristics'!$C:$C,0))),"",INDEX('Policy Characteristics'!E:E,MATCH($C69,'Policy Characteristics'!$C:$C,0)))</f>
        <v>trans psgr subsidy</v>
      </c>
      <c r="L69" s="205">
        <f>IF(ISBLANK(INDEX('Policy Characteristics'!F:F,MATCH($C69,'Policy Characteristics'!$C:$C,0))),"",INDEX('Policy Characteristics'!F:F,MATCH($C69,'Policy Characteristics'!$C:$C,0)))</f>
        <v>-45000</v>
      </c>
      <c r="M69" s="205">
        <f>IF(ISBLANK(INDEX('Policy Characteristics'!G:G,MATCH($C69,'Policy Characteristics'!$C:$C,0))),"",INDEX('Policy Characteristics'!G:G,MATCH($C69,'Policy Characteristics'!$C:$C,0)))</f>
        <v>50000</v>
      </c>
      <c r="N69" s="205">
        <f>IF(ISBLANK(INDEX('Policy Characteristics'!H:H,MATCH($C69,'Policy Characteristics'!$C:$C,0))),"",INDEX('Policy Characteristics'!H:H,MATCH($C69,'Policy Characteristics'!$C:$C,0)))</f>
        <v>100</v>
      </c>
      <c r="O69" s="76" t="str">
        <f>IF(ISBLANK(INDEX('Policy Characteristics'!I:I,MATCH($C69,'Policy Characteristics'!$C:$C,0))),"",INDEX('Policy Characteristics'!I:I,MATCH($C69,'Policy Characteristics'!$C:$C,0)))</f>
        <v>$ / vehicle</v>
      </c>
      <c r="P69" s="76" t="str">
        <f>IF(ISBLANK(INDEX('Policy Characteristics'!J:J,MATCH($C69,'Policy Characteristics'!$C:$C,0))),"",INDEX('Policy Characteristics'!J:J,MATCH($C69,'Policy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state-level credit on top of the federal tax credits. As of late 2020, there is an additional state subsidy of $5000.</v>
      </c>
      <c r="Q69" s="76" t="str">
        <f>IF(ISBLANK(INDEX('Policy Characteristics'!K:K,MATCH($C69,'Policy Characteristics'!$C:$C,0))),"",INDEX('Policy Characteristics'!K:K,MATCH($C69,'Policy Characteristics'!$C:$C,0)))</f>
        <v>transportation-sector-main.html#ev-subsidy</v>
      </c>
      <c r="R69" s="76" t="str">
        <f>IF(ISBLANK(INDEX('Policy Characteristics'!L:L,MATCH($C69,'Policy Characteristics'!$C:$C,0))),"",INDEX('Policy Characteristics'!L:L,MATCH($C69,'Policy Characteristics'!$C:$C,0)))</f>
        <v>ev-subsidy.html</v>
      </c>
    </row>
    <row r="70" spans="1:18" x14ac:dyDescent="0.25">
      <c r="A70" s="76" t="str">
        <f>IF(ISBLANK(INDEX('Policy Characteristics'!A:A,MATCH($C70,'Policy Characteristics'!$C:$C,0))),"",INDEX('Policy Characteristics'!A:A,MATCH($C70,'Policy Characteristics'!$C:$C,0)))</f>
        <v>Transportation</v>
      </c>
      <c r="B70" s="200" t="str">
        <f>IF(ISBLANK(INDEX('Policy Characteristics'!B:B,MATCH($C70,'Policy Characteristics'!$C:$C,0))),"",INDEX('Policy Characteristics'!B:B,MATCH($C70,'Policy Characteristics'!$C:$C,0)))</f>
        <v>Passenger Vehicle Subsidy</v>
      </c>
      <c r="C70" s="76" t="str">
        <f t="shared" si="1"/>
        <v>Additional Passenger Vehicle Subsidy</v>
      </c>
      <c r="D70" s="88" t="s">
        <v>38</v>
      </c>
      <c r="E70" s="88" t="s">
        <v>491</v>
      </c>
      <c r="F70" s="143" t="s">
        <v>587</v>
      </c>
      <c r="G70" s="88" t="s">
        <v>1617</v>
      </c>
      <c r="H70" s="15">
        <v>598</v>
      </c>
      <c r="I70" s="213" t="s">
        <v>43</v>
      </c>
      <c r="J70" s="202" t="str">
        <f>IF(ISBLANK(INDEX('Policy Characteristics'!D:D,MATCH($C70,'Policy Characteristics'!$C:$C,0))),"",INDEX('Policy Characteristics'!D:D,MATCH($C70,'Policy Characteristics'!$C:$C,0)))</f>
        <v>Vehicle Subsidy</v>
      </c>
      <c r="K70" s="76" t="str">
        <f>IF(ISBLANK(INDEX('Policy Characteristics'!E:E,MATCH($C70,'Policy Characteristics'!$C:$C,0))),"",INDEX('Policy Characteristics'!E:E,MATCH($C70,'Policy Characteristics'!$C:$C,0)))</f>
        <v>trans psgr subsidy</v>
      </c>
      <c r="L70" s="205">
        <f>IF(ISBLANK(INDEX('Policy Characteristics'!F:F,MATCH($C70,'Policy Characteristics'!$C:$C,0))),"",INDEX('Policy Characteristics'!F:F,MATCH($C70,'Policy Characteristics'!$C:$C,0)))</f>
        <v>-45000</v>
      </c>
      <c r="M70" s="205">
        <f>IF(ISBLANK(INDEX('Policy Characteristics'!G:G,MATCH($C70,'Policy Characteristics'!$C:$C,0))),"",INDEX('Policy Characteristics'!G:G,MATCH($C70,'Policy Characteristics'!$C:$C,0)))</f>
        <v>50000</v>
      </c>
      <c r="N70" s="205">
        <f>IF(ISBLANK(INDEX('Policy Characteristics'!H:H,MATCH($C70,'Policy Characteristics'!$C:$C,0))),"",INDEX('Policy Characteristics'!H:H,MATCH($C70,'Policy Characteristics'!$C:$C,0)))</f>
        <v>100</v>
      </c>
      <c r="O70" s="76" t="str">
        <f>IF(ISBLANK(INDEX('Policy Characteristics'!I:I,MATCH($C70,'Policy Characteristics'!$C:$C,0))),"",INDEX('Policy Characteristics'!I:I,MATCH($C70,'Policy Characteristics'!$C:$C,0)))</f>
        <v>$ / vehicle</v>
      </c>
      <c r="P70" s="76" t="str">
        <f>IF(ISBLANK(INDEX('Policy Characteristics'!J:J,MATCH($C70,'Policy Characteristics'!$C:$C,0))),"",INDEX('Policy Characteristics'!J:J,MATCH($C70,'Policy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state-level credit on top of the federal tax credits. As of late 2020, there is an additional state subsidy of $5000.</v>
      </c>
      <c r="Q70" s="76" t="str">
        <f>IF(ISBLANK(INDEX('Policy Characteristics'!K:K,MATCH($C70,'Policy Characteristics'!$C:$C,0))),"",INDEX('Policy Characteristics'!K:K,MATCH($C70,'Policy Characteristics'!$C:$C,0)))</f>
        <v>transportation-sector-main.html#ev-subsidy</v>
      </c>
      <c r="R70" s="76" t="str">
        <f>IF(ISBLANK(INDEX('Policy Characteristics'!L:L,MATCH($C70,'Policy Characteristics'!$C:$C,0))),"",INDEX('Policy Characteristics'!L:L,MATCH($C70,'Policy Characteristics'!$C:$C,0)))</f>
        <v>ev-subsidy.html</v>
      </c>
    </row>
    <row r="71" spans="1:18" x14ac:dyDescent="0.25">
      <c r="A71" s="76" t="str">
        <f>IF(ISBLANK(INDEX('Policy Characteristics'!A:A,MATCH($C71,'Policy Characteristics'!$C:$C,0))),"",INDEX('Policy Characteristics'!A:A,MATCH($C71,'Policy Characteristics'!$C:$C,0)))</f>
        <v>Transportation</v>
      </c>
      <c r="B71" s="200" t="str">
        <f>IF(ISBLANK(INDEX('Policy Characteristics'!B:B,MATCH($C71,'Policy Characteristics'!$C:$C,0))),"",INDEX('Policy Characteristics'!B:B,MATCH($C71,'Policy Characteristics'!$C:$C,0)))</f>
        <v>Passenger Vehicle Subsidy</v>
      </c>
      <c r="C71" s="76" t="str">
        <f t="shared" si="1"/>
        <v>Additional Passenger Vehicle Subsidy</v>
      </c>
      <c r="D71" s="88" t="s">
        <v>38</v>
      </c>
      <c r="E71" s="143" t="s">
        <v>492</v>
      </c>
      <c r="F71" s="143" t="s">
        <v>587</v>
      </c>
      <c r="G71" s="143" t="s">
        <v>1618</v>
      </c>
      <c r="H71" s="15">
        <v>599</v>
      </c>
      <c r="I71" s="201" t="s">
        <v>44</v>
      </c>
      <c r="J71" s="202" t="str">
        <f>IF(ISBLANK(INDEX('Policy Characteristics'!D:D,MATCH($C71,'Policy Characteristics'!$C:$C,0))),"",INDEX('Policy Characteristics'!D:D,MATCH($C71,'Policy Characteristics'!$C:$C,0)))</f>
        <v>Vehicle Subsidy</v>
      </c>
      <c r="K71" s="76" t="str">
        <f>IF(ISBLANK(INDEX('Policy Characteristics'!E:E,MATCH($C71,'Policy Characteristics'!$C:$C,0))),"",INDEX('Policy Characteristics'!E:E,MATCH($C71,'Policy Characteristics'!$C:$C,0)))</f>
        <v>trans psgr subsidy</v>
      </c>
      <c r="L71" s="205">
        <f>IF(ISBLANK(INDEX('Policy Characteristics'!F:F,MATCH($C71,'Policy Characteristics'!$C:$C,0))),"",INDEX('Policy Characteristics'!F:F,MATCH($C71,'Policy Characteristics'!$C:$C,0)))</f>
        <v>-45000</v>
      </c>
      <c r="M71" s="205">
        <f>IF(ISBLANK(INDEX('Policy Characteristics'!G:G,MATCH($C71,'Policy Characteristics'!$C:$C,0))),"",INDEX('Policy Characteristics'!G:G,MATCH($C71,'Policy Characteristics'!$C:$C,0)))</f>
        <v>50000</v>
      </c>
      <c r="N71" s="205">
        <f>IF(ISBLANK(INDEX('Policy Characteristics'!H:H,MATCH($C71,'Policy Characteristics'!$C:$C,0))),"",INDEX('Policy Characteristics'!H:H,MATCH($C71,'Policy Characteristics'!$C:$C,0)))</f>
        <v>100</v>
      </c>
      <c r="O71" s="76" t="str">
        <f>IF(ISBLANK(INDEX('Policy Characteristics'!I:I,MATCH($C71,'Policy Characteristics'!$C:$C,0))),"",INDEX('Policy Characteristics'!I:I,MATCH($C71,'Policy Characteristics'!$C:$C,0)))</f>
        <v>$ / vehicle</v>
      </c>
      <c r="P71" s="76" t="str">
        <f>IF(ISBLANK(INDEX('Policy Characteristics'!J:J,MATCH($C71,'Policy Characteristics'!$C:$C,0))),"",INDEX('Policy Characteristics'!J:J,MATCH($C71,'Policy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state-level credit on top of the federal tax credits. As of late 2020, there is an additional state subsidy of $5000.</v>
      </c>
      <c r="Q71" s="76" t="str">
        <f>IF(ISBLANK(INDEX('Policy Characteristics'!K:K,MATCH($C71,'Policy Characteristics'!$C:$C,0))),"",INDEX('Policy Characteristics'!K:K,MATCH($C71,'Policy Characteristics'!$C:$C,0)))</f>
        <v>transportation-sector-main.html#ev-subsidy</v>
      </c>
      <c r="R71" s="76" t="str">
        <f>IF(ISBLANK(INDEX('Policy Characteristics'!L:L,MATCH($C71,'Policy Characteristics'!$C:$C,0))),"",INDEX('Policy Characteristics'!L:L,MATCH($C71,'Policy Characteristics'!$C:$C,0)))</f>
        <v>ev-subsidy.html</v>
      </c>
    </row>
    <row r="72" spans="1:18" x14ac:dyDescent="0.25">
      <c r="A72" s="76" t="str">
        <f>IF(ISBLANK(INDEX('Policy Characteristics'!A:A,MATCH($C72,'Policy Characteristics'!$C:$C,0))),"",INDEX('Policy Characteristics'!A:A,MATCH($C72,'Policy Characteristics'!$C:$C,0)))</f>
        <v>Transportation</v>
      </c>
      <c r="B72" s="200" t="str">
        <f>IF(ISBLANK(INDEX('Policy Characteristics'!B:B,MATCH($C72,'Policy Characteristics'!$C:$C,0))),"",INDEX('Policy Characteristics'!B:B,MATCH($C72,'Policy Characteristics'!$C:$C,0)))</f>
        <v>Passenger Vehicle Subsidy</v>
      </c>
      <c r="C72" s="76" t="str">
        <f t="shared" si="1"/>
        <v>Additional Passenger Vehicle Subsidy</v>
      </c>
      <c r="D72" s="88" t="s">
        <v>38</v>
      </c>
      <c r="E72" s="143" t="s">
        <v>493</v>
      </c>
      <c r="F72" s="143" t="s">
        <v>587</v>
      </c>
      <c r="G72" s="143" t="s">
        <v>1619</v>
      </c>
      <c r="H72" s="15">
        <v>600</v>
      </c>
      <c r="I72" s="201" t="s">
        <v>44</v>
      </c>
      <c r="J72" s="202" t="str">
        <f>IF(ISBLANK(INDEX('Policy Characteristics'!D:D,MATCH($C72,'Policy Characteristics'!$C:$C,0))),"",INDEX('Policy Characteristics'!D:D,MATCH($C72,'Policy Characteristics'!$C:$C,0)))</f>
        <v>Vehicle Subsidy</v>
      </c>
      <c r="K72" s="76" t="str">
        <f>IF(ISBLANK(INDEX('Policy Characteristics'!E:E,MATCH($C72,'Policy Characteristics'!$C:$C,0))),"",INDEX('Policy Characteristics'!E:E,MATCH($C72,'Policy Characteristics'!$C:$C,0)))</f>
        <v>trans psgr subsidy</v>
      </c>
      <c r="L72" s="205">
        <f>IF(ISBLANK(INDEX('Policy Characteristics'!F:F,MATCH($C72,'Policy Characteristics'!$C:$C,0))),"",INDEX('Policy Characteristics'!F:F,MATCH($C72,'Policy Characteristics'!$C:$C,0)))</f>
        <v>-45000</v>
      </c>
      <c r="M72" s="205">
        <f>IF(ISBLANK(INDEX('Policy Characteristics'!G:G,MATCH($C72,'Policy Characteristics'!$C:$C,0))),"",INDEX('Policy Characteristics'!G:G,MATCH($C72,'Policy Characteristics'!$C:$C,0)))</f>
        <v>50000</v>
      </c>
      <c r="N72" s="205">
        <f>IF(ISBLANK(INDEX('Policy Characteristics'!H:H,MATCH($C72,'Policy Characteristics'!$C:$C,0))),"",INDEX('Policy Characteristics'!H:H,MATCH($C72,'Policy Characteristics'!$C:$C,0)))</f>
        <v>100</v>
      </c>
      <c r="O72" s="76" t="str">
        <f>IF(ISBLANK(INDEX('Policy Characteristics'!I:I,MATCH($C72,'Policy Characteristics'!$C:$C,0))),"",INDEX('Policy Characteristics'!I:I,MATCH($C72,'Policy Characteristics'!$C:$C,0)))</f>
        <v>$ / vehicle</v>
      </c>
      <c r="P72" s="76" t="str">
        <f>IF(ISBLANK(INDEX('Policy Characteristics'!J:J,MATCH($C72,'Policy Characteristics'!$C:$C,0))),"",INDEX('Policy Characteristics'!J:J,MATCH($C72,'Policy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state-level credit on top of the federal tax credits. As of late 2020, there is an additional state subsidy of $5000.</v>
      </c>
      <c r="Q72" s="76" t="str">
        <f>IF(ISBLANK(INDEX('Policy Characteristics'!K:K,MATCH($C72,'Policy Characteristics'!$C:$C,0))),"",INDEX('Policy Characteristics'!K:K,MATCH($C72,'Policy Characteristics'!$C:$C,0)))</f>
        <v>transportation-sector-main.html#ev-subsidy</v>
      </c>
      <c r="R72" s="76" t="str">
        <f>IF(ISBLANK(INDEX('Policy Characteristics'!L:L,MATCH($C72,'Policy Characteristics'!$C:$C,0))),"",INDEX('Policy Characteristics'!L:L,MATCH($C72,'Policy Characteristics'!$C:$C,0)))</f>
        <v>ev-subsidy.html</v>
      </c>
    </row>
    <row r="73" spans="1:18" x14ac:dyDescent="0.25">
      <c r="A73" s="76" t="str">
        <f>IF(ISBLANK(INDEX('Policy Characteristics'!A:A,MATCH($C73,'Policy Characteristics'!$C:$C,0))),"",INDEX('Policy Characteristics'!A:A,MATCH($C73,'Policy Characteristics'!$C:$C,0)))</f>
        <v>Transportation</v>
      </c>
      <c r="B73" s="200" t="str">
        <f>IF(ISBLANK(INDEX('Policy Characteristics'!B:B,MATCH($C73,'Policy Characteristics'!$C:$C,0))),"",INDEX('Policy Characteristics'!B:B,MATCH($C73,'Policy Characteristics'!$C:$C,0)))</f>
        <v>Passenger Vehicle Subsidy</v>
      </c>
      <c r="C73" s="76" t="str">
        <f t="shared" si="1"/>
        <v>Additional Passenger Vehicle Subsidy</v>
      </c>
      <c r="D73" s="88" t="s">
        <v>38</v>
      </c>
      <c r="E73" s="143" t="s">
        <v>494</v>
      </c>
      <c r="F73" s="143" t="s">
        <v>587</v>
      </c>
      <c r="G73" s="143" t="s">
        <v>1620</v>
      </c>
      <c r="H73" s="15">
        <v>601</v>
      </c>
      <c r="I73" s="201" t="s">
        <v>44</v>
      </c>
      <c r="J73" s="202" t="str">
        <f>IF(ISBLANK(INDEX('Policy Characteristics'!D:D,MATCH($C73,'Policy Characteristics'!$C:$C,0))),"",INDEX('Policy Characteristics'!D:D,MATCH($C73,'Policy Characteristics'!$C:$C,0)))</f>
        <v>Vehicle Subsidy</v>
      </c>
      <c r="K73" s="76" t="str">
        <f>IF(ISBLANK(INDEX('Policy Characteristics'!E:E,MATCH($C73,'Policy Characteristics'!$C:$C,0))),"",INDEX('Policy Characteristics'!E:E,MATCH($C73,'Policy Characteristics'!$C:$C,0)))</f>
        <v>trans psgr subsidy</v>
      </c>
      <c r="L73" s="205">
        <f>IF(ISBLANK(INDEX('Policy Characteristics'!F:F,MATCH($C73,'Policy Characteristics'!$C:$C,0))),"",INDEX('Policy Characteristics'!F:F,MATCH($C73,'Policy Characteristics'!$C:$C,0)))</f>
        <v>-45000</v>
      </c>
      <c r="M73" s="205">
        <f>IF(ISBLANK(INDEX('Policy Characteristics'!G:G,MATCH($C73,'Policy Characteristics'!$C:$C,0))),"",INDEX('Policy Characteristics'!G:G,MATCH($C73,'Policy Characteristics'!$C:$C,0)))</f>
        <v>50000</v>
      </c>
      <c r="N73" s="205">
        <f>IF(ISBLANK(INDEX('Policy Characteristics'!H:H,MATCH($C73,'Policy Characteristics'!$C:$C,0))),"",INDEX('Policy Characteristics'!H:H,MATCH($C73,'Policy Characteristics'!$C:$C,0)))</f>
        <v>100</v>
      </c>
      <c r="O73" s="76" t="str">
        <f>IF(ISBLANK(INDEX('Policy Characteristics'!I:I,MATCH($C73,'Policy Characteristics'!$C:$C,0))),"",INDEX('Policy Characteristics'!I:I,MATCH($C73,'Policy Characteristics'!$C:$C,0)))</f>
        <v>$ / vehicle</v>
      </c>
      <c r="P73" s="76" t="str">
        <f>IF(ISBLANK(INDEX('Policy Characteristics'!J:J,MATCH($C73,'Policy Characteristics'!$C:$C,0))),"",INDEX('Policy Characteristics'!J:J,MATCH($C73,'Policy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state-level credit on top of the federal tax credits. As of late 2020, there is an additional state subsidy of $5000.</v>
      </c>
      <c r="Q73" s="76" t="str">
        <f>IF(ISBLANK(INDEX('Policy Characteristics'!K:K,MATCH($C73,'Policy Characteristics'!$C:$C,0))),"",INDEX('Policy Characteristics'!K:K,MATCH($C73,'Policy Characteristics'!$C:$C,0)))</f>
        <v>transportation-sector-main.html#ev-subsidy</v>
      </c>
      <c r="R73" s="76" t="str">
        <f>IF(ISBLANK(INDEX('Policy Characteristics'!L:L,MATCH($C73,'Policy Characteristics'!$C:$C,0))),"",INDEX('Policy Characteristics'!L:L,MATCH($C73,'Policy Characteristics'!$C:$C,0)))</f>
        <v>ev-subsidy.html</v>
      </c>
    </row>
    <row r="74" spans="1:18" x14ac:dyDescent="0.25">
      <c r="A74" s="76" t="str">
        <f>IF(ISBLANK(INDEX('Policy Characteristics'!A:A,MATCH($C74,'Policy Characteristics'!$C:$C,0))),"",INDEX('Policy Characteristics'!A:A,MATCH($C74,'Policy Characteristics'!$C:$C,0)))</f>
        <v>Transportation</v>
      </c>
      <c r="B74" s="200" t="str">
        <f>IF(ISBLANK(INDEX('Policy Characteristics'!B:B,MATCH($C74,'Policy Characteristics'!$C:$C,0))),"",INDEX('Policy Characteristics'!B:B,MATCH($C74,'Policy Characteristics'!$C:$C,0)))</f>
        <v>Passenger Vehicle Subsidy</v>
      </c>
      <c r="C74" s="76" t="str">
        <f t="shared" si="1"/>
        <v>Additional Passenger Vehicle Subsidy</v>
      </c>
      <c r="D74" s="88" t="s">
        <v>38</v>
      </c>
      <c r="E74" s="143" t="s">
        <v>495</v>
      </c>
      <c r="F74" s="143" t="s">
        <v>587</v>
      </c>
      <c r="G74" s="143" t="s">
        <v>1621</v>
      </c>
      <c r="H74" s="15">
        <v>602</v>
      </c>
      <c r="I74" s="213" t="s">
        <v>43</v>
      </c>
      <c r="J74" s="202" t="str">
        <f>IF(ISBLANK(INDEX('Policy Characteristics'!D:D,MATCH($C74,'Policy Characteristics'!$C:$C,0))),"",INDEX('Policy Characteristics'!D:D,MATCH($C74,'Policy Characteristics'!$C:$C,0)))</f>
        <v>Vehicle Subsidy</v>
      </c>
      <c r="K74" s="76" t="str">
        <f>IF(ISBLANK(INDEX('Policy Characteristics'!E:E,MATCH($C74,'Policy Characteristics'!$C:$C,0))),"",INDEX('Policy Characteristics'!E:E,MATCH($C74,'Policy Characteristics'!$C:$C,0)))</f>
        <v>trans psgr subsidy</v>
      </c>
      <c r="L74" s="205">
        <f>IF(ISBLANK(INDEX('Policy Characteristics'!F:F,MATCH($C74,'Policy Characteristics'!$C:$C,0))),"",INDEX('Policy Characteristics'!F:F,MATCH($C74,'Policy Characteristics'!$C:$C,0)))</f>
        <v>-45000</v>
      </c>
      <c r="M74" s="205">
        <f>IF(ISBLANK(INDEX('Policy Characteristics'!G:G,MATCH($C74,'Policy Characteristics'!$C:$C,0))),"",INDEX('Policy Characteristics'!G:G,MATCH($C74,'Policy Characteristics'!$C:$C,0)))</f>
        <v>50000</v>
      </c>
      <c r="N74" s="205">
        <f>IF(ISBLANK(INDEX('Policy Characteristics'!H:H,MATCH($C74,'Policy Characteristics'!$C:$C,0))),"",INDEX('Policy Characteristics'!H:H,MATCH($C74,'Policy Characteristics'!$C:$C,0)))</f>
        <v>100</v>
      </c>
      <c r="O74" s="76" t="str">
        <f>IF(ISBLANK(INDEX('Policy Characteristics'!I:I,MATCH($C74,'Policy Characteristics'!$C:$C,0))),"",INDEX('Policy Characteristics'!I:I,MATCH($C74,'Policy Characteristics'!$C:$C,0)))</f>
        <v>$ / vehicle</v>
      </c>
      <c r="P74" s="76" t="str">
        <f>IF(ISBLANK(INDEX('Policy Characteristics'!J:J,MATCH($C74,'Policy Characteristics'!$C:$C,0))),"",INDEX('Policy Characteristics'!J:J,MATCH($C74,'Policy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state-level credit on top of the federal tax credits. As of late 2020, there is an additional state subsidy of $5000.</v>
      </c>
      <c r="Q74" s="76" t="str">
        <f>IF(ISBLANK(INDEX('Policy Characteristics'!K:K,MATCH($C74,'Policy Characteristics'!$C:$C,0))),"",INDEX('Policy Characteristics'!K:K,MATCH($C74,'Policy Characteristics'!$C:$C,0)))</f>
        <v>transportation-sector-main.html#ev-subsidy</v>
      </c>
      <c r="R74" s="76" t="str">
        <f>IF(ISBLANK(INDEX('Policy Characteristics'!L:L,MATCH($C74,'Policy Characteristics'!$C:$C,0))),"",INDEX('Policy Characteristics'!L:L,MATCH($C74,'Policy Characteristics'!$C:$C,0)))</f>
        <v>ev-subsidy.html</v>
      </c>
    </row>
    <row r="75" spans="1:18" x14ac:dyDescent="0.25">
      <c r="A75" s="76" t="str">
        <f>IF(ISBLANK(INDEX('Policy Characteristics'!A:A,MATCH($C75,'Policy Characteristics'!$C:$C,0))),"",INDEX('Policy Characteristics'!A:A,MATCH($C75,'Policy Characteristics'!$C:$C,0)))</f>
        <v>Transportation</v>
      </c>
      <c r="B75" s="200" t="str">
        <f>IF(ISBLANK(INDEX('Policy Characteristics'!B:B,MATCH($C75,'Policy Characteristics'!$C:$C,0))),"",INDEX('Policy Characteristics'!B:B,MATCH($C75,'Policy Characteristics'!$C:$C,0)))</f>
        <v>Passenger Vehicle Subsidy</v>
      </c>
      <c r="C75" s="76" t="str">
        <f t="shared" si="1"/>
        <v>Additional Passenger Vehicle Subsidy</v>
      </c>
      <c r="D75" s="88" t="s">
        <v>38</v>
      </c>
      <c r="E75" s="143" t="s">
        <v>749</v>
      </c>
      <c r="F75" s="143" t="s">
        <v>587</v>
      </c>
      <c r="G75" s="143" t="s">
        <v>749</v>
      </c>
      <c r="H75" s="15">
        <v>1656</v>
      </c>
      <c r="I75" s="201" t="s">
        <v>44</v>
      </c>
      <c r="J75" s="202" t="str">
        <f>IF(ISBLANK(INDEX('Policy Characteristics'!D:D,MATCH($C75,'Policy Characteristics'!$C:$C,0))),"",INDEX('Policy Characteristics'!D:D,MATCH($C75,'Policy Characteristics'!$C:$C,0)))</f>
        <v>Vehicle Subsidy</v>
      </c>
      <c r="K75" s="76" t="str">
        <f>IF(ISBLANK(INDEX('Policy Characteristics'!E:E,MATCH($C75,'Policy Characteristics'!$C:$C,0))),"",INDEX('Policy Characteristics'!E:E,MATCH($C75,'Policy Characteristics'!$C:$C,0)))</f>
        <v>trans psgr subsidy</v>
      </c>
      <c r="L75" s="205">
        <f>IF(ISBLANK(INDEX('Policy Characteristics'!F:F,MATCH($C75,'Policy Characteristics'!$C:$C,0))),"",INDEX('Policy Characteristics'!F:F,MATCH($C75,'Policy Characteristics'!$C:$C,0)))</f>
        <v>-45000</v>
      </c>
      <c r="M75" s="205">
        <f>IF(ISBLANK(INDEX('Policy Characteristics'!G:G,MATCH($C75,'Policy Characteristics'!$C:$C,0))),"",INDEX('Policy Characteristics'!G:G,MATCH($C75,'Policy Characteristics'!$C:$C,0)))</f>
        <v>50000</v>
      </c>
      <c r="N75" s="205">
        <f>IF(ISBLANK(INDEX('Policy Characteristics'!H:H,MATCH($C75,'Policy Characteristics'!$C:$C,0))),"",INDEX('Policy Characteristics'!H:H,MATCH($C75,'Policy Characteristics'!$C:$C,0)))</f>
        <v>100</v>
      </c>
      <c r="O75" s="76" t="str">
        <f>IF(ISBLANK(INDEX('Policy Characteristics'!I:I,MATCH($C75,'Policy Characteristics'!$C:$C,0))),"",INDEX('Policy Characteristics'!I:I,MATCH($C75,'Policy Characteristics'!$C:$C,0)))</f>
        <v>$ / vehicle</v>
      </c>
      <c r="P75" s="76" t="str">
        <f>IF(ISBLANK(INDEX('Policy Characteristics'!J:J,MATCH($C75,'Policy Characteristics'!$C:$C,0))),"",INDEX('Policy Characteristics'!J:J,MATCH($C75,'Policy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state-level credit on top of the federal tax credits. As of late 2020, there is an additional state subsidy of $5000.</v>
      </c>
      <c r="Q75" s="76" t="str">
        <f>IF(ISBLANK(INDEX('Policy Characteristics'!K:K,MATCH($C75,'Policy Characteristics'!$C:$C,0))),"",INDEX('Policy Characteristics'!K:K,MATCH($C75,'Policy Characteristics'!$C:$C,0)))</f>
        <v>transportation-sector-main.html#ev-subsidy</v>
      </c>
      <c r="R75" s="76" t="str">
        <f>IF(ISBLANK(INDEX('Policy Characteristics'!L:L,MATCH($C75,'Policy Characteristics'!$C:$C,0))),"",INDEX('Policy Characteristics'!L:L,MATCH($C75,'Policy Characteristics'!$C:$C,0)))</f>
        <v>ev-subsidy.html</v>
      </c>
    </row>
    <row r="76" spans="1:18" x14ac:dyDescent="0.25">
      <c r="A76" s="76" t="str">
        <f>IF(ISBLANK(INDEX('Policy Characteristics'!A:A,MATCH($C76,'Policy Characteristics'!$C:$C,0))),"",INDEX('Policy Characteristics'!A:A,MATCH($C76,'Policy Characteristics'!$C:$C,0)))</f>
        <v>Transportation</v>
      </c>
      <c r="B76" s="200" t="str">
        <f>IF(ISBLANK(INDEX('Policy Characteristics'!B:B,MATCH($C76,'Policy Characteristics'!$C:$C,0))),"",INDEX('Policy Characteristics'!B:B,MATCH($C76,'Policy Characteristics'!$C:$C,0)))</f>
        <v>Passenger Vehicle Subsidy</v>
      </c>
      <c r="C76" s="76" t="str">
        <f t="shared" si="1"/>
        <v>Additional Passenger Vehicle Subsidy</v>
      </c>
      <c r="D76" s="88" t="s">
        <v>38</v>
      </c>
      <c r="E76" s="143" t="s">
        <v>748</v>
      </c>
      <c r="F76" s="143" t="s">
        <v>587</v>
      </c>
      <c r="G76" s="143" t="s">
        <v>1622</v>
      </c>
      <c r="H76" s="15">
        <v>1657</v>
      </c>
      <c r="I76" s="213" t="s">
        <v>43</v>
      </c>
      <c r="J76" s="202" t="str">
        <f>IF(ISBLANK(INDEX('Policy Characteristics'!D:D,MATCH($C76,'Policy Characteristics'!$C:$C,0))),"",INDEX('Policy Characteristics'!D:D,MATCH($C76,'Policy Characteristics'!$C:$C,0)))</f>
        <v>Vehicle Subsidy</v>
      </c>
      <c r="K76" s="76" t="str">
        <f>IF(ISBLANK(INDEX('Policy Characteristics'!E:E,MATCH($C76,'Policy Characteristics'!$C:$C,0))),"",INDEX('Policy Characteristics'!E:E,MATCH($C76,'Policy Characteristics'!$C:$C,0)))</f>
        <v>trans psgr subsidy</v>
      </c>
      <c r="L76" s="205">
        <f>IF(ISBLANK(INDEX('Policy Characteristics'!F:F,MATCH($C76,'Policy Characteristics'!$C:$C,0))),"",INDEX('Policy Characteristics'!F:F,MATCH($C76,'Policy Characteristics'!$C:$C,0)))</f>
        <v>-45000</v>
      </c>
      <c r="M76" s="205">
        <f>IF(ISBLANK(INDEX('Policy Characteristics'!G:G,MATCH($C76,'Policy Characteristics'!$C:$C,0))),"",INDEX('Policy Characteristics'!G:G,MATCH($C76,'Policy Characteristics'!$C:$C,0)))</f>
        <v>50000</v>
      </c>
      <c r="N76" s="205">
        <f>IF(ISBLANK(INDEX('Policy Characteristics'!H:H,MATCH($C76,'Policy Characteristics'!$C:$C,0))),"",INDEX('Policy Characteristics'!H:H,MATCH($C76,'Policy Characteristics'!$C:$C,0)))</f>
        <v>100</v>
      </c>
      <c r="O76" s="76" t="str">
        <f>IF(ISBLANK(INDEX('Policy Characteristics'!I:I,MATCH($C76,'Policy Characteristics'!$C:$C,0))),"",INDEX('Policy Characteristics'!I:I,MATCH($C76,'Policy Characteristics'!$C:$C,0)))</f>
        <v>$ / vehicle</v>
      </c>
      <c r="P76" s="76" t="str">
        <f>IF(ISBLANK(INDEX('Policy Characteristics'!J:J,MATCH($C76,'Policy Characteristics'!$C:$C,0))),"",INDEX('Policy Characteristics'!J:J,MATCH($C76,'Policy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state-level credit on top of the federal tax credits. As of late 2020, there is an additional state subsidy of $5000.</v>
      </c>
      <c r="Q76" s="76" t="str">
        <f>IF(ISBLANK(INDEX('Policy Characteristics'!K:K,MATCH($C76,'Policy Characteristics'!$C:$C,0))),"",INDEX('Policy Characteristics'!K:K,MATCH($C76,'Policy Characteristics'!$C:$C,0)))</f>
        <v>transportation-sector-main.html#ev-subsidy</v>
      </c>
      <c r="R76" s="76" t="str">
        <f>IF(ISBLANK(INDEX('Policy Characteristics'!L:L,MATCH($C76,'Policy Characteristics'!$C:$C,0))),"",INDEX('Policy Characteristics'!L:L,MATCH($C76,'Policy Characteristics'!$C:$C,0)))</f>
        <v>ev-subsidy.html</v>
      </c>
    </row>
    <row r="77" spans="1:18" x14ac:dyDescent="0.25">
      <c r="A77" s="76" t="str">
        <f>IF(ISBLANK(INDEX('Policy Characteristics'!A:A,MATCH($C77,'Policy Characteristics'!$C:$C,0))),"",INDEX('Policy Characteristics'!A:A,MATCH($C77,'Policy Characteristics'!$C:$C,0)))</f>
        <v>Transportation</v>
      </c>
      <c r="B77" s="200" t="str">
        <f>IF(ISBLANK(INDEX('Policy Characteristics'!B:B,MATCH($C77,'Policy Characteristics'!$C:$C,0))),"",INDEX('Policy Characteristics'!B:B,MATCH($C77,'Policy Characteristics'!$C:$C,0)))</f>
        <v>Passenger Vehicle Subsidy</v>
      </c>
      <c r="C77" s="76" t="str">
        <f t="shared" si="1"/>
        <v>Additional Passenger Vehicle Subsidy</v>
      </c>
      <c r="D77" s="143" t="s">
        <v>39</v>
      </c>
      <c r="E77" s="88" t="s">
        <v>491</v>
      </c>
      <c r="F77" s="143" t="s">
        <v>1486</v>
      </c>
      <c r="G77" s="88" t="s">
        <v>1617</v>
      </c>
      <c r="H77" s="15">
        <v>1658</v>
      </c>
      <c r="I77" s="201" t="s">
        <v>44</v>
      </c>
      <c r="J77" s="202" t="str">
        <f>IF(ISBLANK(INDEX('Policy Characteristics'!D:D,MATCH($C77,'Policy Characteristics'!$C:$C,0))),"",INDEX('Policy Characteristics'!D:D,MATCH($C77,'Policy Characteristics'!$C:$C,0)))</f>
        <v>Vehicle Subsidy</v>
      </c>
      <c r="K77" s="76" t="str">
        <f>IF(ISBLANK(INDEX('Policy Characteristics'!E:E,MATCH($C77,'Policy Characteristics'!$C:$C,0))),"",INDEX('Policy Characteristics'!E:E,MATCH($C77,'Policy Characteristics'!$C:$C,0)))</f>
        <v>trans psgr subsidy</v>
      </c>
      <c r="L77" s="205">
        <f>IF(ISBLANK(INDEX('Policy Characteristics'!F:F,MATCH($C77,'Policy Characteristics'!$C:$C,0))),"",INDEX('Policy Characteristics'!F:F,MATCH($C77,'Policy Characteristics'!$C:$C,0)))</f>
        <v>-45000</v>
      </c>
      <c r="M77" s="205">
        <f>IF(ISBLANK(INDEX('Policy Characteristics'!G:G,MATCH($C77,'Policy Characteristics'!$C:$C,0))),"",INDEX('Policy Characteristics'!G:G,MATCH($C77,'Policy Characteristics'!$C:$C,0)))</f>
        <v>50000</v>
      </c>
      <c r="N77" s="205">
        <f>IF(ISBLANK(INDEX('Policy Characteristics'!H:H,MATCH($C77,'Policy Characteristics'!$C:$C,0))),"",INDEX('Policy Characteristics'!H:H,MATCH($C77,'Policy Characteristics'!$C:$C,0)))</f>
        <v>100</v>
      </c>
      <c r="O77" s="76" t="str">
        <f>IF(ISBLANK(INDEX('Policy Characteristics'!I:I,MATCH($C77,'Policy Characteristics'!$C:$C,0))),"",INDEX('Policy Characteristics'!I:I,MATCH($C77,'Policy Characteristics'!$C:$C,0)))</f>
        <v>$ / vehicle</v>
      </c>
      <c r="P77" s="76" t="str">
        <f>IF(ISBLANK(INDEX('Policy Characteristics'!J:J,MATCH($C77,'Policy Characteristics'!$C:$C,0))),"",INDEX('Policy Characteristics'!J:J,MATCH($C77,'Policy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state-level credit on top of the federal tax credits. As of late 2020, there is an additional state subsidy of $5000.</v>
      </c>
      <c r="Q77" s="76" t="str">
        <f>IF(ISBLANK(INDEX('Policy Characteristics'!K:K,MATCH($C77,'Policy Characteristics'!$C:$C,0))),"",INDEX('Policy Characteristics'!K:K,MATCH($C77,'Policy Characteristics'!$C:$C,0)))</f>
        <v>transportation-sector-main.html#ev-subsidy</v>
      </c>
      <c r="R77" s="76" t="str">
        <f>IF(ISBLANK(INDEX('Policy Characteristics'!L:L,MATCH($C77,'Policy Characteristics'!$C:$C,0))),"",INDEX('Policy Characteristics'!L:L,MATCH($C77,'Policy Characteristics'!$C:$C,0)))</f>
        <v>ev-subsidy.html</v>
      </c>
    </row>
    <row r="78" spans="1:18" x14ac:dyDescent="0.25">
      <c r="A78" s="76" t="str">
        <f>IF(ISBLANK(INDEX('Policy Characteristics'!A:A,MATCH($C78,'Policy Characteristics'!$C:$C,0))),"",INDEX('Policy Characteristics'!A:A,MATCH($C78,'Policy Characteristics'!$C:$C,0)))</f>
        <v>Transportation</v>
      </c>
      <c r="B78" s="200" t="str">
        <f>IF(ISBLANK(INDEX('Policy Characteristics'!B:B,MATCH($C78,'Policy Characteristics'!$C:$C,0))),"",INDEX('Policy Characteristics'!B:B,MATCH($C78,'Policy Characteristics'!$C:$C,0)))</f>
        <v>Passenger Vehicle Subsidy</v>
      </c>
      <c r="C78" s="76" t="str">
        <f t="shared" si="1"/>
        <v>Additional Passenger Vehicle Subsidy</v>
      </c>
      <c r="D78" s="143" t="s">
        <v>39</v>
      </c>
      <c r="E78" s="143" t="s">
        <v>492</v>
      </c>
      <c r="F78" s="143" t="s">
        <v>1486</v>
      </c>
      <c r="G78" s="143" t="s">
        <v>1618</v>
      </c>
      <c r="H78" s="15">
        <v>1659</v>
      </c>
      <c r="I78" s="201" t="s">
        <v>44</v>
      </c>
      <c r="J78" s="202" t="str">
        <f>IF(ISBLANK(INDEX('Policy Characteristics'!D:D,MATCH($C78,'Policy Characteristics'!$C:$C,0))),"",INDEX('Policy Characteristics'!D:D,MATCH($C78,'Policy Characteristics'!$C:$C,0)))</f>
        <v>Vehicle Subsidy</v>
      </c>
      <c r="K78" s="76" t="str">
        <f>IF(ISBLANK(INDEX('Policy Characteristics'!E:E,MATCH($C78,'Policy Characteristics'!$C:$C,0))),"",INDEX('Policy Characteristics'!E:E,MATCH($C78,'Policy Characteristics'!$C:$C,0)))</f>
        <v>trans psgr subsidy</v>
      </c>
      <c r="L78" s="205">
        <f>IF(ISBLANK(INDEX('Policy Characteristics'!F:F,MATCH($C78,'Policy Characteristics'!$C:$C,0))),"",INDEX('Policy Characteristics'!F:F,MATCH($C78,'Policy Characteristics'!$C:$C,0)))</f>
        <v>-45000</v>
      </c>
      <c r="M78" s="205">
        <f>IF(ISBLANK(INDEX('Policy Characteristics'!G:G,MATCH($C78,'Policy Characteristics'!$C:$C,0))),"",INDEX('Policy Characteristics'!G:G,MATCH($C78,'Policy Characteristics'!$C:$C,0)))</f>
        <v>50000</v>
      </c>
      <c r="N78" s="205">
        <f>IF(ISBLANK(INDEX('Policy Characteristics'!H:H,MATCH($C78,'Policy Characteristics'!$C:$C,0))),"",INDEX('Policy Characteristics'!H:H,MATCH($C78,'Policy Characteristics'!$C:$C,0)))</f>
        <v>100</v>
      </c>
      <c r="O78" s="76" t="str">
        <f>IF(ISBLANK(INDEX('Policy Characteristics'!I:I,MATCH($C78,'Policy Characteristics'!$C:$C,0))),"",INDEX('Policy Characteristics'!I:I,MATCH($C78,'Policy Characteristics'!$C:$C,0)))</f>
        <v>$ / vehicle</v>
      </c>
      <c r="P78" s="76" t="str">
        <f>IF(ISBLANK(INDEX('Policy Characteristics'!J:J,MATCH($C78,'Policy Characteristics'!$C:$C,0))),"",INDEX('Policy Characteristics'!J:J,MATCH($C78,'Policy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state-level credit on top of the federal tax credits. As of late 2020, there is an additional state subsidy of $5000.</v>
      </c>
      <c r="Q78" s="76" t="str">
        <f>IF(ISBLANK(INDEX('Policy Characteristics'!K:K,MATCH($C78,'Policy Characteristics'!$C:$C,0))),"",INDEX('Policy Characteristics'!K:K,MATCH($C78,'Policy Characteristics'!$C:$C,0)))</f>
        <v>transportation-sector-main.html#ev-subsidy</v>
      </c>
      <c r="R78" s="76" t="str">
        <f>IF(ISBLANK(INDEX('Policy Characteristics'!L:L,MATCH($C78,'Policy Characteristics'!$C:$C,0))),"",INDEX('Policy Characteristics'!L:L,MATCH($C78,'Policy Characteristics'!$C:$C,0)))</f>
        <v>ev-subsidy.html</v>
      </c>
    </row>
    <row r="79" spans="1:18" x14ac:dyDescent="0.25">
      <c r="A79" s="76" t="str">
        <f>IF(ISBLANK(INDEX('Policy Characteristics'!A:A,MATCH($C79,'Policy Characteristics'!$C:$C,0))),"",INDEX('Policy Characteristics'!A:A,MATCH($C79,'Policy Characteristics'!$C:$C,0)))</f>
        <v>Transportation</v>
      </c>
      <c r="B79" s="200" t="str">
        <f>IF(ISBLANK(INDEX('Policy Characteristics'!B:B,MATCH($C79,'Policy Characteristics'!$C:$C,0))),"",INDEX('Policy Characteristics'!B:B,MATCH($C79,'Policy Characteristics'!$C:$C,0)))</f>
        <v>Passenger Vehicle Subsidy</v>
      </c>
      <c r="C79" s="76" t="str">
        <f t="shared" si="1"/>
        <v>Additional Passenger Vehicle Subsidy</v>
      </c>
      <c r="D79" s="143" t="s">
        <v>39</v>
      </c>
      <c r="E79" s="143" t="s">
        <v>493</v>
      </c>
      <c r="F79" s="143" t="s">
        <v>1486</v>
      </c>
      <c r="G79" s="143" t="s">
        <v>1619</v>
      </c>
      <c r="H79" s="15">
        <v>1660</v>
      </c>
      <c r="I79" s="201" t="s">
        <v>44</v>
      </c>
      <c r="J79" s="202" t="str">
        <f>IF(ISBLANK(INDEX('Policy Characteristics'!D:D,MATCH($C79,'Policy Characteristics'!$C:$C,0))),"",INDEX('Policy Characteristics'!D:D,MATCH($C79,'Policy Characteristics'!$C:$C,0)))</f>
        <v>Vehicle Subsidy</v>
      </c>
      <c r="K79" s="76" t="str">
        <f>IF(ISBLANK(INDEX('Policy Characteristics'!E:E,MATCH($C79,'Policy Characteristics'!$C:$C,0))),"",INDEX('Policy Characteristics'!E:E,MATCH($C79,'Policy Characteristics'!$C:$C,0)))</f>
        <v>trans psgr subsidy</v>
      </c>
      <c r="L79" s="205">
        <f>IF(ISBLANK(INDEX('Policy Characteristics'!F:F,MATCH($C79,'Policy Characteristics'!$C:$C,0))),"",INDEX('Policy Characteristics'!F:F,MATCH($C79,'Policy Characteristics'!$C:$C,0)))</f>
        <v>-45000</v>
      </c>
      <c r="M79" s="205">
        <f>IF(ISBLANK(INDEX('Policy Characteristics'!G:G,MATCH($C79,'Policy Characteristics'!$C:$C,0))),"",INDEX('Policy Characteristics'!G:G,MATCH($C79,'Policy Characteristics'!$C:$C,0)))</f>
        <v>50000</v>
      </c>
      <c r="N79" s="205">
        <f>IF(ISBLANK(INDEX('Policy Characteristics'!H:H,MATCH($C79,'Policy Characteristics'!$C:$C,0))),"",INDEX('Policy Characteristics'!H:H,MATCH($C79,'Policy Characteristics'!$C:$C,0)))</f>
        <v>100</v>
      </c>
      <c r="O79" s="76" t="str">
        <f>IF(ISBLANK(INDEX('Policy Characteristics'!I:I,MATCH($C79,'Policy Characteristics'!$C:$C,0))),"",INDEX('Policy Characteristics'!I:I,MATCH($C79,'Policy Characteristics'!$C:$C,0)))</f>
        <v>$ / vehicle</v>
      </c>
      <c r="P79" s="76" t="str">
        <f>IF(ISBLANK(INDEX('Policy Characteristics'!J:J,MATCH($C79,'Policy Characteristics'!$C:$C,0))),"",INDEX('Policy Characteristics'!J:J,MATCH($C79,'Policy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state-level credit on top of the federal tax credits. As of late 2020, there is an additional state subsidy of $5000.</v>
      </c>
      <c r="Q79" s="76" t="str">
        <f>IF(ISBLANK(INDEX('Policy Characteristics'!K:K,MATCH($C79,'Policy Characteristics'!$C:$C,0))),"",INDEX('Policy Characteristics'!K:K,MATCH($C79,'Policy Characteristics'!$C:$C,0)))</f>
        <v>transportation-sector-main.html#ev-subsidy</v>
      </c>
      <c r="R79" s="76" t="str">
        <f>IF(ISBLANK(INDEX('Policy Characteristics'!L:L,MATCH($C79,'Policy Characteristics'!$C:$C,0))),"",INDEX('Policy Characteristics'!L:L,MATCH($C79,'Policy Characteristics'!$C:$C,0)))</f>
        <v>ev-subsidy.html</v>
      </c>
    </row>
    <row r="80" spans="1:18" x14ac:dyDescent="0.25">
      <c r="A80" s="76" t="str">
        <f>IF(ISBLANK(INDEX('Policy Characteristics'!A:A,MATCH($C80,'Policy Characteristics'!$C:$C,0))),"",INDEX('Policy Characteristics'!A:A,MATCH($C80,'Policy Characteristics'!$C:$C,0)))</f>
        <v>Transportation</v>
      </c>
      <c r="B80" s="200" t="str">
        <f>IF(ISBLANK(INDEX('Policy Characteristics'!B:B,MATCH($C80,'Policy Characteristics'!$C:$C,0))),"",INDEX('Policy Characteristics'!B:B,MATCH($C80,'Policy Characteristics'!$C:$C,0)))</f>
        <v>Passenger Vehicle Subsidy</v>
      </c>
      <c r="C80" s="76" t="str">
        <f t="shared" si="1"/>
        <v>Additional Passenger Vehicle Subsidy</v>
      </c>
      <c r="D80" s="143" t="s">
        <v>39</v>
      </c>
      <c r="E80" s="143" t="s">
        <v>494</v>
      </c>
      <c r="F80" s="143" t="s">
        <v>1486</v>
      </c>
      <c r="G80" s="143" t="s">
        <v>1620</v>
      </c>
      <c r="H80" s="15">
        <v>1661</v>
      </c>
      <c r="I80" s="201" t="s">
        <v>44</v>
      </c>
      <c r="J80" s="202" t="str">
        <f>IF(ISBLANK(INDEX('Policy Characteristics'!D:D,MATCH($C80,'Policy Characteristics'!$C:$C,0))),"",INDEX('Policy Characteristics'!D:D,MATCH($C80,'Policy Characteristics'!$C:$C,0)))</f>
        <v>Vehicle Subsidy</v>
      </c>
      <c r="K80" s="76" t="str">
        <f>IF(ISBLANK(INDEX('Policy Characteristics'!E:E,MATCH($C80,'Policy Characteristics'!$C:$C,0))),"",INDEX('Policy Characteristics'!E:E,MATCH($C80,'Policy Characteristics'!$C:$C,0)))</f>
        <v>trans psgr subsidy</v>
      </c>
      <c r="L80" s="205">
        <f>IF(ISBLANK(INDEX('Policy Characteristics'!F:F,MATCH($C80,'Policy Characteristics'!$C:$C,0))),"",INDEX('Policy Characteristics'!F:F,MATCH($C80,'Policy Characteristics'!$C:$C,0)))</f>
        <v>-45000</v>
      </c>
      <c r="M80" s="205">
        <f>IF(ISBLANK(INDEX('Policy Characteristics'!G:G,MATCH($C80,'Policy Characteristics'!$C:$C,0))),"",INDEX('Policy Characteristics'!G:G,MATCH($C80,'Policy Characteristics'!$C:$C,0)))</f>
        <v>50000</v>
      </c>
      <c r="N80" s="205">
        <f>IF(ISBLANK(INDEX('Policy Characteristics'!H:H,MATCH($C80,'Policy Characteristics'!$C:$C,0))),"",INDEX('Policy Characteristics'!H:H,MATCH($C80,'Policy Characteristics'!$C:$C,0)))</f>
        <v>100</v>
      </c>
      <c r="O80" s="76" t="str">
        <f>IF(ISBLANK(INDEX('Policy Characteristics'!I:I,MATCH($C80,'Policy Characteristics'!$C:$C,0))),"",INDEX('Policy Characteristics'!I:I,MATCH($C80,'Policy Characteristics'!$C:$C,0)))</f>
        <v>$ / vehicle</v>
      </c>
      <c r="P80" s="76" t="str">
        <f>IF(ISBLANK(INDEX('Policy Characteristics'!J:J,MATCH($C80,'Policy Characteristics'!$C:$C,0))),"",INDEX('Policy Characteristics'!J:J,MATCH($C80,'Policy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state-level credit on top of the federal tax credits. As of late 2020, there is an additional state subsidy of $5000.</v>
      </c>
      <c r="Q80" s="76" t="str">
        <f>IF(ISBLANK(INDEX('Policy Characteristics'!K:K,MATCH($C80,'Policy Characteristics'!$C:$C,0))),"",INDEX('Policy Characteristics'!K:K,MATCH($C80,'Policy Characteristics'!$C:$C,0)))</f>
        <v>transportation-sector-main.html#ev-subsidy</v>
      </c>
      <c r="R80" s="76" t="str">
        <f>IF(ISBLANK(INDEX('Policy Characteristics'!L:L,MATCH($C80,'Policy Characteristics'!$C:$C,0))),"",INDEX('Policy Characteristics'!L:L,MATCH($C80,'Policy Characteristics'!$C:$C,0)))</f>
        <v>ev-subsidy.html</v>
      </c>
    </row>
    <row r="81" spans="1:18" x14ac:dyDescent="0.25">
      <c r="A81" s="76" t="str">
        <f>IF(ISBLANK(INDEX('Policy Characteristics'!A:A,MATCH($C81,'Policy Characteristics'!$C:$C,0))),"",INDEX('Policy Characteristics'!A:A,MATCH($C81,'Policy Characteristics'!$C:$C,0)))</f>
        <v>Transportation</v>
      </c>
      <c r="B81" s="200" t="str">
        <f>IF(ISBLANK(INDEX('Policy Characteristics'!B:B,MATCH($C81,'Policy Characteristics'!$C:$C,0))),"",INDEX('Policy Characteristics'!B:B,MATCH($C81,'Policy Characteristics'!$C:$C,0)))</f>
        <v>Passenger Vehicle Subsidy</v>
      </c>
      <c r="C81" s="76" t="str">
        <f t="shared" si="1"/>
        <v>Additional Passenger Vehicle Subsidy</v>
      </c>
      <c r="D81" s="143" t="s">
        <v>39</v>
      </c>
      <c r="E81" s="143" t="s">
        <v>495</v>
      </c>
      <c r="F81" s="143" t="s">
        <v>1486</v>
      </c>
      <c r="G81" s="143" t="s">
        <v>1621</v>
      </c>
      <c r="H81" s="15">
        <v>1662</v>
      </c>
      <c r="I81" s="201" t="s">
        <v>44</v>
      </c>
      <c r="J81" s="202" t="str">
        <f>IF(ISBLANK(INDEX('Policy Characteristics'!D:D,MATCH($C81,'Policy Characteristics'!$C:$C,0))),"",INDEX('Policy Characteristics'!D:D,MATCH($C81,'Policy Characteristics'!$C:$C,0)))</f>
        <v>Vehicle Subsidy</v>
      </c>
      <c r="K81" s="76" t="str">
        <f>IF(ISBLANK(INDEX('Policy Characteristics'!E:E,MATCH($C81,'Policy Characteristics'!$C:$C,0))),"",INDEX('Policy Characteristics'!E:E,MATCH($C81,'Policy Characteristics'!$C:$C,0)))</f>
        <v>trans psgr subsidy</v>
      </c>
      <c r="L81" s="205">
        <f>IF(ISBLANK(INDEX('Policy Characteristics'!F:F,MATCH($C81,'Policy Characteristics'!$C:$C,0))),"",INDEX('Policy Characteristics'!F:F,MATCH($C81,'Policy Characteristics'!$C:$C,0)))</f>
        <v>-45000</v>
      </c>
      <c r="M81" s="205">
        <f>IF(ISBLANK(INDEX('Policy Characteristics'!G:G,MATCH($C81,'Policy Characteristics'!$C:$C,0))),"",INDEX('Policy Characteristics'!G:G,MATCH($C81,'Policy Characteristics'!$C:$C,0)))</f>
        <v>50000</v>
      </c>
      <c r="N81" s="205">
        <f>IF(ISBLANK(INDEX('Policy Characteristics'!H:H,MATCH($C81,'Policy Characteristics'!$C:$C,0))),"",INDEX('Policy Characteristics'!H:H,MATCH($C81,'Policy Characteristics'!$C:$C,0)))</f>
        <v>100</v>
      </c>
      <c r="O81" s="76" t="str">
        <f>IF(ISBLANK(INDEX('Policy Characteristics'!I:I,MATCH($C81,'Policy Characteristics'!$C:$C,0))),"",INDEX('Policy Characteristics'!I:I,MATCH($C81,'Policy Characteristics'!$C:$C,0)))</f>
        <v>$ / vehicle</v>
      </c>
      <c r="P81" s="76" t="str">
        <f>IF(ISBLANK(INDEX('Policy Characteristics'!J:J,MATCH($C81,'Policy Characteristics'!$C:$C,0))),"",INDEX('Policy Characteristics'!J:J,MATCH($C81,'Policy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state-level credit on top of the federal tax credits. As of late 2020, there is an additional state subsidy of $5000.</v>
      </c>
      <c r="Q81" s="76" t="str">
        <f>IF(ISBLANK(INDEX('Policy Characteristics'!K:K,MATCH($C81,'Policy Characteristics'!$C:$C,0))),"",INDEX('Policy Characteristics'!K:K,MATCH($C81,'Policy Characteristics'!$C:$C,0)))</f>
        <v>transportation-sector-main.html#ev-subsidy</v>
      </c>
      <c r="R81" s="76" t="str">
        <f>IF(ISBLANK(INDEX('Policy Characteristics'!L:L,MATCH($C81,'Policy Characteristics'!$C:$C,0))),"",INDEX('Policy Characteristics'!L:L,MATCH($C81,'Policy Characteristics'!$C:$C,0)))</f>
        <v>ev-subsidy.html</v>
      </c>
    </row>
    <row r="82" spans="1:18" x14ac:dyDescent="0.25">
      <c r="A82" s="76" t="str">
        <f>IF(ISBLANK(INDEX('Policy Characteristics'!A:A,MATCH($C82,'Policy Characteristics'!$C:$C,0))),"",INDEX('Policy Characteristics'!A:A,MATCH($C82,'Policy Characteristics'!$C:$C,0)))</f>
        <v>Transportation</v>
      </c>
      <c r="B82" s="200" t="str">
        <f>IF(ISBLANK(INDEX('Policy Characteristics'!B:B,MATCH($C82,'Policy Characteristics'!$C:$C,0))),"",INDEX('Policy Characteristics'!B:B,MATCH($C82,'Policy Characteristics'!$C:$C,0)))</f>
        <v>Passenger Vehicle Subsidy</v>
      </c>
      <c r="C82" s="76" t="str">
        <f t="shared" si="1"/>
        <v>Additional Passenger Vehicle Subsidy</v>
      </c>
      <c r="D82" s="143" t="s">
        <v>39</v>
      </c>
      <c r="E82" s="143" t="s">
        <v>749</v>
      </c>
      <c r="F82" s="143" t="s">
        <v>1486</v>
      </c>
      <c r="G82" s="143" t="s">
        <v>749</v>
      </c>
      <c r="H82" s="15">
        <v>1663</v>
      </c>
      <c r="I82" s="201" t="s">
        <v>44</v>
      </c>
      <c r="J82" s="202" t="str">
        <f>IF(ISBLANK(INDEX('Policy Characteristics'!D:D,MATCH($C82,'Policy Characteristics'!$C:$C,0))),"",INDEX('Policy Characteristics'!D:D,MATCH($C82,'Policy Characteristics'!$C:$C,0)))</f>
        <v>Vehicle Subsidy</v>
      </c>
      <c r="K82" s="76" t="str">
        <f>IF(ISBLANK(INDEX('Policy Characteristics'!E:E,MATCH($C82,'Policy Characteristics'!$C:$C,0))),"",INDEX('Policy Characteristics'!E:E,MATCH($C82,'Policy Characteristics'!$C:$C,0)))</f>
        <v>trans psgr subsidy</v>
      </c>
      <c r="L82" s="205">
        <f>IF(ISBLANK(INDEX('Policy Characteristics'!F:F,MATCH($C82,'Policy Characteristics'!$C:$C,0))),"",INDEX('Policy Characteristics'!F:F,MATCH($C82,'Policy Characteristics'!$C:$C,0)))</f>
        <v>-45000</v>
      </c>
      <c r="M82" s="205">
        <f>IF(ISBLANK(INDEX('Policy Characteristics'!G:G,MATCH($C82,'Policy Characteristics'!$C:$C,0))),"",INDEX('Policy Characteristics'!G:G,MATCH($C82,'Policy Characteristics'!$C:$C,0)))</f>
        <v>50000</v>
      </c>
      <c r="N82" s="205">
        <f>IF(ISBLANK(INDEX('Policy Characteristics'!H:H,MATCH($C82,'Policy Characteristics'!$C:$C,0))),"",INDEX('Policy Characteristics'!H:H,MATCH($C82,'Policy Characteristics'!$C:$C,0)))</f>
        <v>100</v>
      </c>
      <c r="O82" s="76" t="str">
        <f>IF(ISBLANK(INDEX('Policy Characteristics'!I:I,MATCH($C82,'Policy Characteristics'!$C:$C,0))),"",INDEX('Policy Characteristics'!I:I,MATCH($C82,'Policy Characteristics'!$C:$C,0)))</f>
        <v>$ / vehicle</v>
      </c>
      <c r="P82" s="76" t="str">
        <f>IF(ISBLANK(INDEX('Policy Characteristics'!J:J,MATCH($C82,'Policy Characteristics'!$C:$C,0))),"",INDEX('Policy Characteristics'!J:J,MATCH($C82,'Policy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state-level credit on top of the federal tax credits. As of late 2020, there is an additional state subsidy of $5000.</v>
      </c>
      <c r="Q82" s="76" t="str">
        <f>IF(ISBLANK(INDEX('Policy Characteristics'!K:K,MATCH($C82,'Policy Characteristics'!$C:$C,0))),"",INDEX('Policy Characteristics'!K:K,MATCH($C82,'Policy Characteristics'!$C:$C,0)))</f>
        <v>transportation-sector-main.html#ev-subsidy</v>
      </c>
      <c r="R82" s="76" t="str">
        <f>IF(ISBLANK(INDEX('Policy Characteristics'!L:L,MATCH($C82,'Policy Characteristics'!$C:$C,0))),"",INDEX('Policy Characteristics'!L:L,MATCH($C82,'Policy Characteristics'!$C:$C,0)))</f>
        <v>ev-subsidy.html</v>
      </c>
    </row>
    <row r="83" spans="1:18" x14ac:dyDescent="0.25">
      <c r="A83" s="76" t="str">
        <f>IF(ISBLANK(INDEX('Policy Characteristics'!A:A,MATCH($C83,'Policy Characteristics'!$C:$C,0))),"",INDEX('Policy Characteristics'!A:A,MATCH($C83,'Policy Characteristics'!$C:$C,0)))</f>
        <v>Transportation</v>
      </c>
      <c r="B83" s="200" t="str">
        <f>IF(ISBLANK(INDEX('Policy Characteristics'!B:B,MATCH($C83,'Policy Characteristics'!$C:$C,0))),"",INDEX('Policy Characteristics'!B:B,MATCH($C83,'Policy Characteristics'!$C:$C,0)))</f>
        <v>Passenger Vehicle Subsidy</v>
      </c>
      <c r="C83" s="76" t="str">
        <f t="shared" si="1"/>
        <v>Additional Passenger Vehicle Subsidy</v>
      </c>
      <c r="D83" s="143" t="s">
        <v>39</v>
      </c>
      <c r="E83" s="143" t="s">
        <v>748</v>
      </c>
      <c r="F83" s="143" t="s">
        <v>1486</v>
      </c>
      <c r="G83" s="143" t="s">
        <v>1622</v>
      </c>
      <c r="H83" s="15">
        <v>1664</v>
      </c>
      <c r="I83" s="201" t="s">
        <v>44</v>
      </c>
      <c r="J83" s="202" t="str">
        <f>IF(ISBLANK(INDEX('Policy Characteristics'!D:D,MATCH($C83,'Policy Characteristics'!$C:$C,0))),"",INDEX('Policy Characteristics'!D:D,MATCH($C83,'Policy Characteristics'!$C:$C,0)))</f>
        <v>Vehicle Subsidy</v>
      </c>
      <c r="K83" s="76" t="str">
        <f>IF(ISBLANK(INDEX('Policy Characteristics'!E:E,MATCH($C83,'Policy Characteristics'!$C:$C,0))),"",INDEX('Policy Characteristics'!E:E,MATCH($C83,'Policy Characteristics'!$C:$C,0)))</f>
        <v>trans psgr subsidy</v>
      </c>
      <c r="L83" s="205">
        <f>IF(ISBLANK(INDEX('Policy Characteristics'!F:F,MATCH($C83,'Policy Characteristics'!$C:$C,0))),"",INDEX('Policy Characteristics'!F:F,MATCH($C83,'Policy Characteristics'!$C:$C,0)))</f>
        <v>-45000</v>
      </c>
      <c r="M83" s="205">
        <f>IF(ISBLANK(INDEX('Policy Characteristics'!G:G,MATCH($C83,'Policy Characteristics'!$C:$C,0))),"",INDEX('Policy Characteristics'!G:G,MATCH($C83,'Policy Characteristics'!$C:$C,0)))</f>
        <v>50000</v>
      </c>
      <c r="N83" s="205">
        <f>IF(ISBLANK(INDEX('Policy Characteristics'!H:H,MATCH($C83,'Policy Characteristics'!$C:$C,0))),"",INDEX('Policy Characteristics'!H:H,MATCH($C83,'Policy Characteristics'!$C:$C,0)))</f>
        <v>100</v>
      </c>
      <c r="O83" s="76" t="str">
        <f>IF(ISBLANK(INDEX('Policy Characteristics'!I:I,MATCH($C83,'Policy Characteristics'!$C:$C,0))),"",INDEX('Policy Characteristics'!I:I,MATCH($C83,'Policy Characteristics'!$C:$C,0)))</f>
        <v>$ / vehicle</v>
      </c>
      <c r="P83" s="76" t="str">
        <f>IF(ISBLANK(INDEX('Policy Characteristics'!J:J,MATCH($C83,'Policy Characteristics'!$C:$C,0))),"",INDEX('Policy Characteristics'!J:J,MATCH($C83,'Policy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state-level credit on top of the federal tax credits. As of late 2020, there is an additional state subsidy of $5000.</v>
      </c>
      <c r="Q83" s="76" t="str">
        <f>IF(ISBLANK(INDEX('Policy Characteristics'!K:K,MATCH($C83,'Policy Characteristics'!$C:$C,0))),"",INDEX('Policy Characteristics'!K:K,MATCH($C83,'Policy Characteristics'!$C:$C,0)))</f>
        <v>transportation-sector-main.html#ev-subsidy</v>
      </c>
      <c r="R83" s="76" t="str">
        <f>IF(ISBLANK(INDEX('Policy Characteristics'!L:L,MATCH($C83,'Policy Characteristics'!$C:$C,0))),"",INDEX('Policy Characteristics'!L:L,MATCH($C83,'Policy Characteristics'!$C:$C,0)))</f>
        <v>ev-subsidy.html</v>
      </c>
    </row>
    <row r="84" spans="1:18" x14ac:dyDescent="0.25">
      <c r="A84" s="76" t="str">
        <f>IF(ISBLANK(INDEX('Policy Characteristics'!A:A,MATCH($C84,'Policy Characteristics'!$C:$C,0))),"",INDEX('Policy Characteristics'!A:A,MATCH($C84,'Policy Characteristics'!$C:$C,0)))</f>
        <v>Transportation</v>
      </c>
      <c r="B84" s="200" t="str">
        <f>IF(ISBLANK(INDEX('Policy Characteristics'!B:B,MATCH($C84,'Policy Characteristics'!$C:$C,0))),"",INDEX('Policy Characteristics'!B:B,MATCH($C84,'Policy Characteristics'!$C:$C,0)))</f>
        <v>Passenger Vehicle Subsidy</v>
      </c>
      <c r="C84" s="76" t="str">
        <f t="shared" si="1"/>
        <v>Additional Passenger Vehicle Subsidy</v>
      </c>
      <c r="D84" s="88" t="s">
        <v>40</v>
      </c>
      <c r="E84" s="88" t="s">
        <v>491</v>
      </c>
      <c r="F84" s="143" t="s">
        <v>86</v>
      </c>
      <c r="G84" s="88" t="s">
        <v>1617</v>
      </c>
      <c r="H84" s="15">
        <v>1665</v>
      </c>
      <c r="I84" s="201" t="s">
        <v>44</v>
      </c>
      <c r="J84" s="202" t="str">
        <f>IF(ISBLANK(INDEX('Policy Characteristics'!D:D,MATCH($C84,'Policy Characteristics'!$C:$C,0))),"",INDEX('Policy Characteristics'!D:D,MATCH($C84,'Policy Characteristics'!$C:$C,0)))</f>
        <v>Vehicle Subsidy</v>
      </c>
      <c r="K84" s="76" t="str">
        <f>IF(ISBLANK(INDEX('Policy Characteristics'!E:E,MATCH($C84,'Policy Characteristics'!$C:$C,0))),"",INDEX('Policy Characteristics'!E:E,MATCH($C84,'Policy Characteristics'!$C:$C,0)))</f>
        <v>trans psgr subsidy</v>
      </c>
      <c r="L84" s="205">
        <f>IF(ISBLANK(INDEX('Policy Characteristics'!F:F,MATCH($C84,'Policy Characteristics'!$C:$C,0))),"",INDEX('Policy Characteristics'!F:F,MATCH($C84,'Policy Characteristics'!$C:$C,0)))</f>
        <v>-45000</v>
      </c>
      <c r="M84" s="205">
        <f>IF(ISBLANK(INDEX('Policy Characteristics'!G:G,MATCH($C84,'Policy Characteristics'!$C:$C,0))),"",INDEX('Policy Characteristics'!G:G,MATCH($C84,'Policy Characteristics'!$C:$C,0)))</f>
        <v>50000</v>
      </c>
      <c r="N84" s="205">
        <f>IF(ISBLANK(INDEX('Policy Characteristics'!H:H,MATCH($C84,'Policy Characteristics'!$C:$C,0))),"",INDEX('Policy Characteristics'!H:H,MATCH($C84,'Policy Characteristics'!$C:$C,0)))</f>
        <v>100</v>
      </c>
      <c r="O84" s="76" t="str">
        <f>IF(ISBLANK(INDEX('Policy Characteristics'!I:I,MATCH($C84,'Policy Characteristics'!$C:$C,0))),"",INDEX('Policy Characteristics'!I:I,MATCH($C84,'Policy Characteristics'!$C:$C,0)))</f>
        <v>$ / vehicle</v>
      </c>
      <c r="P84" s="76" t="str">
        <f>IF(ISBLANK(INDEX('Policy Characteristics'!J:J,MATCH($C84,'Policy Characteristics'!$C:$C,0))),"",INDEX('Policy Characteristics'!J:J,MATCH($C84,'Policy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state-level credit on top of the federal tax credits. As of late 2020, there is an additional state subsidy of $5000.</v>
      </c>
      <c r="Q84" s="76" t="str">
        <f>IF(ISBLANK(INDEX('Policy Characteristics'!K:K,MATCH($C84,'Policy Characteristics'!$C:$C,0))),"",INDEX('Policy Characteristics'!K:K,MATCH($C84,'Policy Characteristics'!$C:$C,0)))</f>
        <v>transportation-sector-main.html#ev-subsidy</v>
      </c>
      <c r="R84" s="76" t="str">
        <f>IF(ISBLANK(INDEX('Policy Characteristics'!L:L,MATCH($C84,'Policy Characteristics'!$C:$C,0))),"",INDEX('Policy Characteristics'!L:L,MATCH($C84,'Policy Characteristics'!$C:$C,0)))</f>
        <v>ev-subsidy.html</v>
      </c>
    </row>
    <row r="85" spans="1:18" x14ac:dyDescent="0.25">
      <c r="A85" s="76" t="str">
        <f>IF(ISBLANK(INDEX('Policy Characteristics'!A:A,MATCH($C85,'Policy Characteristics'!$C:$C,0))),"",INDEX('Policy Characteristics'!A:A,MATCH($C85,'Policy Characteristics'!$C:$C,0)))</f>
        <v>Transportation</v>
      </c>
      <c r="B85" s="200" t="str">
        <f>IF(ISBLANK(INDEX('Policy Characteristics'!B:B,MATCH($C85,'Policy Characteristics'!$C:$C,0))),"",INDEX('Policy Characteristics'!B:B,MATCH($C85,'Policy Characteristics'!$C:$C,0)))</f>
        <v>Passenger Vehicle Subsidy</v>
      </c>
      <c r="C85" s="76" t="str">
        <f t="shared" si="1"/>
        <v>Additional Passenger Vehicle Subsidy</v>
      </c>
      <c r="D85" s="88" t="s">
        <v>40</v>
      </c>
      <c r="E85" s="143" t="s">
        <v>492</v>
      </c>
      <c r="F85" s="143" t="s">
        <v>86</v>
      </c>
      <c r="G85" s="143" t="s">
        <v>1618</v>
      </c>
      <c r="H85" s="15">
        <v>1666</v>
      </c>
      <c r="I85" s="201" t="s">
        <v>44</v>
      </c>
      <c r="J85" s="202" t="str">
        <f>IF(ISBLANK(INDEX('Policy Characteristics'!D:D,MATCH($C85,'Policy Characteristics'!$C:$C,0))),"",INDEX('Policy Characteristics'!D:D,MATCH($C85,'Policy Characteristics'!$C:$C,0)))</f>
        <v>Vehicle Subsidy</v>
      </c>
      <c r="K85" s="76" t="str">
        <f>IF(ISBLANK(INDEX('Policy Characteristics'!E:E,MATCH($C85,'Policy Characteristics'!$C:$C,0))),"",INDEX('Policy Characteristics'!E:E,MATCH($C85,'Policy Characteristics'!$C:$C,0)))</f>
        <v>trans psgr subsidy</v>
      </c>
      <c r="L85" s="205">
        <f>IF(ISBLANK(INDEX('Policy Characteristics'!F:F,MATCH($C85,'Policy Characteristics'!$C:$C,0))),"",INDEX('Policy Characteristics'!F:F,MATCH($C85,'Policy Characteristics'!$C:$C,0)))</f>
        <v>-45000</v>
      </c>
      <c r="M85" s="205">
        <f>IF(ISBLANK(INDEX('Policy Characteristics'!G:G,MATCH($C85,'Policy Characteristics'!$C:$C,0))),"",INDEX('Policy Characteristics'!G:G,MATCH($C85,'Policy Characteristics'!$C:$C,0)))</f>
        <v>50000</v>
      </c>
      <c r="N85" s="205">
        <f>IF(ISBLANK(INDEX('Policy Characteristics'!H:H,MATCH($C85,'Policy Characteristics'!$C:$C,0))),"",INDEX('Policy Characteristics'!H:H,MATCH($C85,'Policy Characteristics'!$C:$C,0)))</f>
        <v>100</v>
      </c>
      <c r="O85" s="76" t="str">
        <f>IF(ISBLANK(INDEX('Policy Characteristics'!I:I,MATCH($C85,'Policy Characteristics'!$C:$C,0))),"",INDEX('Policy Characteristics'!I:I,MATCH($C85,'Policy Characteristics'!$C:$C,0)))</f>
        <v>$ / vehicle</v>
      </c>
      <c r="P85" s="76" t="str">
        <f>IF(ISBLANK(INDEX('Policy Characteristics'!J:J,MATCH($C85,'Policy Characteristics'!$C:$C,0))),"",INDEX('Policy Characteristics'!J:J,MATCH($C85,'Policy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state-level credit on top of the federal tax credits. As of late 2020, there is an additional state subsidy of $5000.</v>
      </c>
      <c r="Q85" s="76" t="str">
        <f>IF(ISBLANK(INDEX('Policy Characteristics'!K:K,MATCH($C85,'Policy Characteristics'!$C:$C,0))),"",INDEX('Policy Characteristics'!K:K,MATCH($C85,'Policy Characteristics'!$C:$C,0)))</f>
        <v>transportation-sector-main.html#ev-subsidy</v>
      </c>
      <c r="R85" s="76" t="str">
        <f>IF(ISBLANK(INDEX('Policy Characteristics'!L:L,MATCH($C85,'Policy Characteristics'!$C:$C,0))),"",INDEX('Policy Characteristics'!L:L,MATCH($C85,'Policy Characteristics'!$C:$C,0)))</f>
        <v>ev-subsidy.html</v>
      </c>
    </row>
    <row r="86" spans="1:18" x14ac:dyDescent="0.25">
      <c r="A86" s="76" t="str">
        <f>IF(ISBLANK(INDEX('Policy Characteristics'!A:A,MATCH($C86,'Policy Characteristics'!$C:$C,0))),"",INDEX('Policy Characteristics'!A:A,MATCH($C86,'Policy Characteristics'!$C:$C,0)))</f>
        <v>Transportation</v>
      </c>
      <c r="B86" s="200" t="str">
        <f>IF(ISBLANK(INDEX('Policy Characteristics'!B:B,MATCH($C86,'Policy Characteristics'!$C:$C,0))),"",INDEX('Policy Characteristics'!B:B,MATCH($C86,'Policy Characteristics'!$C:$C,0)))</f>
        <v>Passenger Vehicle Subsidy</v>
      </c>
      <c r="C86" s="76" t="str">
        <f t="shared" si="1"/>
        <v>Additional Passenger Vehicle Subsidy</v>
      </c>
      <c r="D86" s="88" t="s">
        <v>40</v>
      </c>
      <c r="E86" s="143" t="s">
        <v>493</v>
      </c>
      <c r="F86" s="143" t="s">
        <v>86</v>
      </c>
      <c r="G86" s="143" t="s">
        <v>1619</v>
      </c>
      <c r="H86" s="15">
        <v>1667</v>
      </c>
      <c r="I86" s="201" t="s">
        <v>44</v>
      </c>
      <c r="J86" s="202" t="str">
        <f>IF(ISBLANK(INDEX('Policy Characteristics'!D:D,MATCH($C86,'Policy Characteristics'!$C:$C,0))),"",INDEX('Policy Characteristics'!D:D,MATCH($C86,'Policy Characteristics'!$C:$C,0)))</f>
        <v>Vehicle Subsidy</v>
      </c>
      <c r="K86" s="76" t="str">
        <f>IF(ISBLANK(INDEX('Policy Characteristics'!E:E,MATCH($C86,'Policy Characteristics'!$C:$C,0))),"",INDEX('Policy Characteristics'!E:E,MATCH($C86,'Policy Characteristics'!$C:$C,0)))</f>
        <v>trans psgr subsidy</v>
      </c>
      <c r="L86" s="205">
        <f>IF(ISBLANK(INDEX('Policy Characteristics'!F:F,MATCH($C86,'Policy Characteristics'!$C:$C,0))),"",INDEX('Policy Characteristics'!F:F,MATCH($C86,'Policy Characteristics'!$C:$C,0)))</f>
        <v>-45000</v>
      </c>
      <c r="M86" s="205">
        <f>IF(ISBLANK(INDEX('Policy Characteristics'!G:G,MATCH($C86,'Policy Characteristics'!$C:$C,0))),"",INDEX('Policy Characteristics'!G:G,MATCH($C86,'Policy Characteristics'!$C:$C,0)))</f>
        <v>50000</v>
      </c>
      <c r="N86" s="205">
        <f>IF(ISBLANK(INDEX('Policy Characteristics'!H:H,MATCH($C86,'Policy Characteristics'!$C:$C,0))),"",INDEX('Policy Characteristics'!H:H,MATCH($C86,'Policy Characteristics'!$C:$C,0)))</f>
        <v>100</v>
      </c>
      <c r="O86" s="76" t="str">
        <f>IF(ISBLANK(INDEX('Policy Characteristics'!I:I,MATCH($C86,'Policy Characteristics'!$C:$C,0))),"",INDEX('Policy Characteristics'!I:I,MATCH($C86,'Policy Characteristics'!$C:$C,0)))</f>
        <v>$ / vehicle</v>
      </c>
      <c r="P86" s="76" t="str">
        <f>IF(ISBLANK(INDEX('Policy Characteristics'!J:J,MATCH($C86,'Policy Characteristics'!$C:$C,0))),"",INDEX('Policy Characteristics'!J:J,MATCH($C86,'Policy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state-level credit on top of the federal tax credits. As of late 2020, there is an additional state subsidy of $5000.</v>
      </c>
      <c r="Q86" s="76" t="str">
        <f>IF(ISBLANK(INDEX('Policy Characteristics'!K:K,MATCH($C86,'Policy Characteristics'!$C:$C,0))),"",INDEX('Policy Characteristics'!K:K,MATCH($C86,'Policy Characteristics'!$C:$C,0)))</f>
        <v>transportation-sector-main.html#ev-subsidy</v>
      </c>
      <c r="R86" s="76" t="str">
        <f>IF(ISBLANK(INDEX('Policy Characteristics'!L:L,MATCH($C86,'Policy Characteristics'!$C:$C,0))),"",INDEX('Policy Characteristics'!L:L,MATCH($C86,'Policy Characteristics'!$C:$C,0)))</f>
        <v>ev-subsidy.html</v>
      </c>
    </row>
    <row r="87" spans="1:18" x14ac:dyDescent="0.25">
      <c r="A87" s="76" t="str">
        <f>IF(ISBLANK(INDEX('Policy Characteristics'!A:A,MATCH($C87,'Policy Characteristics'!$C:$C,0))),"",INDEX('Policy Characteristics'!A:A,MATCH($C87,'Policy Characteristics'!$C:$C,0)))</f>
        <v>Transportation</v>
      </c>
      <c r="B87" s="200" t="str">
        <f>IF(ISBLANK(INDEX('Policy Characteristics'!B:B,MATCH($C87,'Policy Characteristics'!$C:$C,0))),"",INDEX('Policy Characteristics'!B:B,MATCH($C87,'Policy Characteristics'!$C:$C,0)))</f>
        <v>Passenger Vehicle Subsidy</v>
      </c>
      <c r="C87" s="76" t="str">
        <f t="shared" si="1"/>
        <v>Additional Passenger Vehicle Subsidy</v>
      </c>
      <c r="D87" s="88" t="s">
        <v>40</v>
      </c>
      <c r="E87" s="143" t="s">
        <v>494</v>
      </c>
      <c r="F87" s="143" t="s">
        <v>86</v>
      </c>
      <c r="G87" s="143" t="s">
        <v>1620</v>
      </c>
      <c r="H87" s="15">
        <v>1668</v>
      </c>
      <c r="I87" s="201" t="s">
        <v>44</v>
      </c>
      <c r="J87" s="202" t="str">
        <f>IF(ISBLANK(INDEX('Policy Characteristics'!D:D,MATCH($C87,'Policy Characteristics'!$C:$C,0))),"",INDEX('Policy Characteristics'!D:D,MATCH($C87,'Policy Characteristics'!$C:$C,0)))</f>
        <v>Vehicle Subsidy</v>
      </c>
      <c r="K87" s="76" t="str">
        <f>IF(ISBLANK(INDEX('Policy Characteristics'!E:E,MATCH($C87,'Policy Characteristics'!$C:$C,0))),"",INDEX('Policy Characteristics'!E:E,MATCH($C87,'Policy Characteristics'!$C:$C,0)))</f>
        <v>trans psgr subsidy</v>
      </c>
      <c r="L87" s="205">
        <f>IF(ISBLANK(INDEX('Policy Characteristics'!F:F,MATCH($C87,'Policy Characteristics'!$C:$C,0))),"",INDEX('Policy Characteristics'!F:F,MATCH($C87,'Policy Characteristics'!$C:$C,0)))</f>
        <v>-45000</v>
      </c>
      <c r="M87" s="205">
        <f>IF(ISBLANK(INDEX('Policy Characteristics'!G:G,MATCH($C87,'Policy Characteristics'!$C:$C,0))),"",INDEX('Policy Characteristics'!G:G,MATCH($C87,'Policy Characteristics'!$C:$C,0)))</f>
        <v>50000</v>
      </c>
      <c r="N87" s="205">
        <f>IF(ISBLANK(INDEX('Policy Characteristics'!H:H,MATCH($C87,'Policy Characteristics'!$C:$C,0))),"",INDEX('Policy Characteristics'!H:H,MATCH($C87,'Policy Characteristics'!$C:$C,0)))</f>
        <v>100</v>
      </c>
      <c r="O87" s="76" t="str">
        <f>IF(ISBLANK(INDEX('Policy Characteristics'!I:I,MATCH($C87,'Policy Characteristics'!$C:$C,0))),"",INDEX('Policy Characteristics'!I:I,MATCH($C87,'Policy Characteristics'!$C:$C,0)))</f>
        <v>$ / vehicle</v>
      </c>
      <c r="P87" s="76" t="str">
        <f>IF(ISBLANK(INDEX('Policy Characteristics'!J:J,MATCH($C87,'Policy Characteristics'!$C:$C,0))),"",INDEX('Policy Characteristics'!J:J,MATCH($C87,'Policy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state-level credit on top of the federal tax credits. As of late 2020, there is an additional state subsidy of $5000.</v>
      </c>
      <c r="Q87" s="76" t="str">
        <f>IF(ISBLANK(INDEX('Policy Characteristics'!K:K,MATCH($C87,'Policy Characteristics'!$C:$C,0))),"",INDEX('Policy Characteristics'!K:K,MATCH($C87,'Policy Characteristics'!$C:$C,0)))</f>
        <v>transportation-sector-main.html#ev-subsidy</v>
      </c>
      <c r="R87" s="76" t="str">
        <f>IF(ISBLANK(INDEX('Policy Characteristics'!L:L,MATCH($C87,'Policy Characteristics'!$C:$C,0))),"",INDEX('Policy Characteristics'!L:L,MATCH($C87,'Policy Characteristics'!$C:$C,0)))</f>
        <v>ev-subsidy.html</v>
      </c>
    </row>
    <row r="88" spans="1:18" x14ac:dyDescent="0.25">
      <c r="A88" s="76" t="str">
        <f>IF(ISBLANK(INDEX('Policy Characteristics'!A:A,MATCH($C88,'Policy Characteristics'!$C:$C,0))),"",INDEX('Policy Characteristics'!A:A,MATCH($C88,'Policy Characteristics'!$C:$C,0)))</f>
        <v>Transportation</v>
      </c>
      <c r="B88" s="200" t="str">
        <f>IF(ISBLANK(INDEX('Policy Characteristics'!B:B,MATCH($C88,'Policy Characteristics'!$C:$C,0))),"",INDEX('Policy Characteristics'!B:B,MATCH($C88,'Policy Characteristics'!$C:$C,0)))</f>
        <v>Passenger Vehicle Subsidy</v>
      </c>
      <c r="C88" s="76" t="str">
        <f t="shared" si="1"/>
        <v>Additional Passenger Vehicle Subsidy</v>
      </c>
      <c r="D88" s="88" t="s">
        <v>40</v>
      </c>
      <c r="E88" s="143" t="s">
        <v>495</v>
      </c>
      <c r="F88" s="143" t="s">
        <v>86</v>
      </c>
      <c r="G88" s="143" t="s">
        <v>1621</v>
      </c>
      <c r="H88" s="15">
        <v>1669</v>
      </c>
      <c r="I88" s="201" t="s">
        <v>44</v>
      </c>
      <c r="J88" s="202" t="str">
        <f>IF(ISBLANK(INDEX('Policy Characteristics'!D:D,MATCH($C88,'Policy Characteristics'!$C:$C,0))),"",INDEX('Policy Characteristics'!D:D,MATCH($C88,'Policy Characteristics'!$C:$C,0)))</f>
        <v>Vehicle Subsidy</v>
      </c>
      <c r="K88" s="76" t="str">
        <f>IF(ISBLANK(INDEX('Policy Characteristics'!E:E,MATCH($C88,'Policy Characteristics'!$C:$C,0))),"",INDEX('Policy Characteristics'!E:E,MATCH($C88,'Policy Characteristics'!$C:$C,0)))</f>
        <v>trans psgr subsidy</v>
      </c>
      <c r="L88" s="205">
        <f>IF(ISBLANK(INDEX('Policy Characteristics'!F:F,MATCH($C88,'Policy Characteristics'!$C:$C,0))),"",INDEX('Policy Characteristics'!F:F,MATCH($C88,'Policy Characteristics'!$C:$C,0)))</f>
        <v>-45000</v>
      </c>
      <c r="M88" s="205">
        <f>IF(ISBLANK(INDEX('Policy Characteristics'!G:G,MATCH($C88,'Policy Characteristics'!$C:$C,0))),"",INDEX('Policy Characteristics'!G:G,MATCH($C88,'Policy Characteristics'!$C:$C,0)))</f>
        <v>50000</v>
      </c>
      <c r="N88" s="205">
        <f>IF(ISBLANK(INDEX('Policy Characteristics'!H:H,MATCH($C88,'Policy Characteristics'!$C:$C,0))),"",INDEX('Policy Characteristics'!H:H,MATCH($C88,'Policy Characteristics'!$C:$C,0)))</f>
        <v>100</v>
      </c>
      <c r="O88" s="76" t="str">
        <f>IF(ISBLANK(INDEX('Policy Characteristics'!I:I,MATCH($C88,'Policy Characteristics'!$C:$C,0))),"",INDEX('Policy Characteristics'!I:I,MATCH($C88,'Policy Characteristics'!$C:$C,0)))</f>
        <v>$ / vehicle</v>
      </c>
      <c r="P88" s="76" t="str">
        <f>IF(ISBLANK(INDEX('Policy Characteristics'!J:J,MATCH($C88,'Policy Characteristics'!$C:$C,0))),"",INDEX('Policy Characteristics'!J:J,MATCH($C88,'Policy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state-level credit on top of the federal tax credits. As of late 2020, there is an additional state subsidy of $5000.</v>
      </c>
      <c r="Q88" s="76" t="str">
        <f>IF(ISBLANK(INDEX('Policy Characteristics'!K:K,MATCH($C88,'Policy Characteristics'!$C:$C,0))),"",INDEX('Policy Characteristics'!K:K,MATCH($C88,'Policy Characteristics'!$C:$C,0)))</f>
        <v>transportation-sector-main.html#ev-subsidy</v>
      </c>
      <c r="R88" s="76" t="str">
        <f>IF(ISBLANK(INDEX('Policy Characteristics'!L:L,MATCH($C88,'Policy Characteristics'!$C:$C,0))),"",INDEX('Policy Characteristics'!L:L,MATCH($C88,'Policy Characteristics'!$C:$C,0)))</f>
        <v>ev-subsidy.html</v>
      </c>
    </row>
    <row r="89" spans="1:18" x14ac:dyDescent="0.25">
      <c r="A89" s="76" t="str">
        <f>IF(ISBLANK(INDEX('Policy Characteristics'!A:A,MATCH($C89,'Policy Characteristics'!$C:$C,0))),"",INDEX('Policy Characteristics'!A:A,MATCH($C89,'Policy Characteristics'!$C:$C,0)))</f>
        <v>Transportation</v>
      </c>
      <c r="B89" s="200" t="str">
        <f>IF(ISBLANK(INDEX('Policy Characteristics'!B:B,MATCH($C89,'Policy Characteristics'!$C:$C,0))),"",INDEX('Policy Characteristics'!B:B,MATCH($C89,'Policy Characteristics'!$C:$C,0)))</f>
        <v>Passenger Vehicle Subsidy</v>
      </c>
      <c r="C89" s="76" t="str">
        <f t="shared" si="1"/>
        <v>Additional Passenger Vehicle Subsidy</v>
      </c>
      <c r="D89" s="88" t="s">
        <v>40</v>
      </c>
      <c r="E89" s="143" t="s">
        <v>749</v>
      </c>
      <c r="F89" s="143" t="s">
        <v>86</v>
      </c>
      <c r="G89" s="143" t="s">
        <v>749</v>
      </c>
      <c r="H89" s="15">
        <v>1670</v>
      </c>
      <c r="I89" s="201" t="s">
        <v>44</v>
      </c>
      <c r="J89" s="202" t="str">
        <f>IF(ISBLANK(INDEX('Policy Characteristics'!D:D,MATCH($C89,'Policy Characteristics'!$C:$C,0))),"",INDEX('Policy Characteristics'!D:D,MATCH($C89,'Policy Characteristics'!$C:$C,0)))</f>
        <v>Vehicle Subsidy</v>
      </c>
      <c r="K89" s="76" t="str">
        <f>IF(ISBLANK(INDEX('Policy Characteristics'!E:E,MATCH($C89,'Policy Characteristics'!$C:$C,0))),"",INDEX('Policy Characteristics'!E:E,MATCH($C89,'Policy Characteristics'!$C:$C,0)))</f>
        <v>trans psgr subsidy</v>
      </c>
      <c r="L89" s="205">
        <f>IF(ISBLANK(INDEX('Policy Characteristics'!F:F,MATCH($C89,'Policy Characteristics'!$C:$C,0))),"",INDEX('Policy Characteristics'!F:F,MATCH($C89,'Policy Characteristics'!$C:$C,0)))</f>
        <v>-45000</v>
      </c>
      <c r="M89" s="205">
        <f>IF(ISBLANK(INDEX('Policy Characteristics'!G:G,MATCH($C89,'Policy Characteristics'!$C:$C,0))),"",INDEX('Policy Characteristics'!G:G,MATCH($C89,'Policy Characteristics'!$C:$C,0)))</f>
        <v>50000</v>
      </c>
      <c r="N89" s="205">
        <f>IF(ISBLANK(INDEX('Policy Characteristics'!H:H,MATCH($C89,'Policy Characteristics'!$C:$C,0))),"",INDEX('Policy Characteristics'!H:H,MATCH($C89,'Policy Characteristics'!$C:$C,0)))</f>
        <v>100</v>
      </c>
      <c r="O89" s="76" t="str">
        <f>IF(ISBLANK(INDEX('Policy Characteristics'!I:I,MATCH($C89,'Policy Characteristics'!$C:$C,0))),"",INDEX('Policy Characteristics'!I:I,MATCH($C89,'Policy Characteristics'!$C:$C,0)))</f>
        <v>$ / vehicle</v>
      </c>
      <c r="P89" s="76" t="str">
        <f>IF(ISBLANK(INDEX('Policy Characteristics'!J:J,MATCH($C89,'Policy Characteristics'!$C:$C,0))),"",INDEX('Policy Characteristics'!J:J,MATCH($C89,'Policy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state-level credit on top of the federal tax credits. As of late 2020, there is an additional state subsidy of $5000.</v>
      </c>
      <c r="Q89" s="76" t="str">
        <f>IF(ISBLANK(INDEX('Policy Characteristics'!K:K,MATCH($C89,'Policy Characteristics'!$C:$C,0))),"",INDEX('Policy Characteristics'!K:K,MATCH($C89,'Policy Characteristics'!$C:$C,0)))</f>
        <v>transportation-sector-main.html#ev-subsidy</v>
      </c>
      <c r="R89" s="76" t="str">
        <f>IF(ISBLANK(INDEX('Policy Characteristics'!L:L,MATCH($C89,'Policy Characteristics'!$C:$C,0))),"",INDEX('Policy Characteristics'!L:L,MATCH($C89,'Policy Characteristics'!$C:$C,0)))</f>
        <v>ev-subsidy.html</v>
      </c>
    </row>
    <row r="90" spans="1:18" x14ac:dyDescent="0.25">
      <c r="A90" s="76" t="str">
        <f>IF(ISBLANK(INDEX('Policy Characteristics'!A:A,MATCH($C90,'Policy Characteristics'!$C:$C,0))),"",INDEX('Policy Characteristics'!A:A,MATCH($C90,'Policy Characteristics'!$C:$C,0)))</f>
        <v>Transportation</v>
      </c>
      <c r="B90" s="200" t="str">
        <f>IF(ISBLANK(INDEX('Policy Characteristics'!B:B,MATCH($C90,'Policy Characteristics'!$C:$C,0))),"",INDEX('Policy Characteristics'!B:B,MATCH($C90,'Policy Characteristics'!$C:$C,0)))</f>
        <v>Passenger Vehicle Subsidy</v>
      </c>
      <c r="C90" s="76" t="str">
        <f t="shared" si="1"/>
        <v>Additional Passenger Vehicle Subsidy</v>
      </c>
      <c r="D90" s="88" t="s">
        <v>40</v>
      </c>
      <c r="E90" s="143" t="s">
        <v>748</v>
      </c>
      <c r="F90" s="143" t="s">
        <v>86</v>
      </c>
      <c r="G90" s="143" t="s">
        <v>1622</v>
      </c>
      <c r="H90" s="15">
        <v>1671</v>
      </c>
      <c r="I90" s="201" t="s">
        <v>44</v>
      </c>
      <c r="J90" s="202" t="str">
        <f>IF(ISBLANK(INDEX('Policy Characteristics'!D:D,MATCH($C90,'Policy Characteristics'!$C:$C,0))),"",INDEX('Policy Characteristics'!D:D,MATCH($C90,'Policy Characteristics'!$C:$C,0)))</f>
        <v>Vehicle Subsidy</v>
      </c>
      <c r="K90" s="76" t="str">
        <f>IF(ISBLANK(INDEX('Policy Characteristics'!E:E,MATCH($C90,'Policy Characteristics'!$C:$C,0))),"",INDEX('Policy Characteristics'!E:E,MATCH($C90,'Policy Characteristics'!$C:$C,0)))</f>
        <v>trans psgr subsidy</v>
      </c>
      <c r="L90" s="205">
        <f>IF(ISBLANK(INDEX('Policy Characteristics'!F:F,MATCH($C90,'Policy Characteristics'!$C:$C,0))),"",INDEX('Policy Characteristics'!F:F,MATCH($C90,'Policy Characteristics'!$C:$C,0)))</f>
        <v>-45000</v>
      </c>
      <c r="M90" s="205">
        <f>IF(ISBLANK(INDEX('Policy Characteristics'!G:G,MATCH($C90,'Policy Characteristics'!$C:$C,0))),"",INDEX('Policy Characteristics'!G:G,MATCH($C90,'Policy Characteristics'!$C:$C,0)))</f>
        <v>50000</v>
      </c>
      <c r="N90" s="205">
        <f>IF(ISBLANK(INDEX('Policy Characteristics'!H:H,MATCH($C90,'Policy Characteristics'!$C:$C,0))),"",INDEX('Policy Characteristics'!H:H,MATCH($C90,'Policy Characteristics'!$C:$C,0)))</f>
        <v>100</v>
      </c>
      <c r="O90" s="76" t="str">
        <f>IF(ISBLANK(INDEX('Policy Characteristics'!I:I,MATCH($C90,'Policy Characteristics'!$C:$C,0))),"",INDEX('Policy Characteristics'!I:I,MATCH($C90,'Policy Characteristics'!$C:$C,0)))</f>
        <v>$ / vehicle</v>
      </c>
      <c r="P90" s="76" t="str">
        <f>IF(ISBLANK(INDEX('Policy Characteristics'!J:J,MATCH($C90,'Policy Characteristics'!$C:$C,0))),"",INDEX('Policy Characteristics'!J:J,MATCH($C90,'Policy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state-level credit on top of the federal tax credits. As of late 2020, there is an additional state subsidy of $5000.</v>
      </c>
      <c r="Q90" s="76" t="str">
        <f>IF(ISBLANK(INDEX('Policy Characteristics'!K:K,MATCH($C90,'Policy Characteristics'!$C:$C,0))),"",INDEX('Policy Characteristics'!K:K,MATCH($C90,'Policy Characteristics'!$C:$C,0)))</f>
        <v>transportation-sector-main.html#ev-subsidy</v>
      </c>
      <c r="R90" s="76" t="str">
        <f>IF(ISBLANK(INDEX('Policy Characteristics'!L:L,MATCH($C90,'Policy Characteristics'!$C:$C,0))),"",INDEX('Policy Characteristics'!L:L,MATCH($C90,'Policy Characteristics'!$C:$C,0)))</f>
        <v>ev-subsidy.html</v>
      </c>
    </row>
    <row r="91" spans="1:18" x14ac:dyDescent="0.25">
      <c r="A91" s="76" t="str">
        <f>IF(ISBLANK(INDEX('Policy Characteristics'!A:A,MATCH($C91,'Policy Characteristics'!$C:$C,0))),"",INDEX('Policy Characteristics'!A:A,MATCH($C91,'Policy Characteristics'!$C:$C,0)))</f>
        <v>Transportation</v>
      </c>
      <c r="B91" s="200" t="str">
        <f>IF(ISBLANK(INDEX('Policy Characteristics'!B:B,MATCH($C91,'Policy Characteristics'!$C:$C,0))),"",INDEX('Policy Characteristics'!B:B,MATCH($C91,'Policy Characteristics'!$C:$C,0)))</f>
        <v>Passenger Vehicle Subsidy</v>
      </c>
      <c r="C91" s="76" t="str">
        <f t="shared" si="1"/>
        <v>Additional Passenger Vehicle Subsidy</v>
      </c>
      <c r="D91" s="88" t="s">
        <v>41</v>
      </c>
      <c r="E91" s="88" t="s">
        <v>491</v>
      </c>
      <c r="F91" s="143" t="s">
        <v>1487</v>
      </c>
      <c r="G91" s="88" t="s">
        <v>1617</v>
      </c>
      <c r="H91" s="15">
        <v>1672</v>
      </c>
      <c r="I91" s="201" t="s">
        <v>44</v>
      </c>
      <c r="J91" s="202" t="str">
        <f>IF(ISBLANK(INDEX('Policy Characteristics'!D:D,MATCH($C91,'Policy Characteristics'!$C:$C,0))),"",INDEX('Policy Characteristics'!D:D,MATCH($C91,'Policy Characteristics'!$C:$C,0)))</f>
        <v>Vehicle Subsidy</v>
      </c>
      <c r="K91" s="76" t="str">
        <f>IF(ISBLANK(INDEX('Policy Characteristics'!E:E,MATCH($C91,'Policy Characteristics'!$C:$C,0))),"",INDEX('Policy Characteristics'!E:E,MATCH($C91,'Policy Characteristics'!$C:$C,0)))</f>
        <v>trans psgr subsidy</v>
      </c>
      <c r="L91" s="205">
        <f>IF(ISBLANK(INDEX('Policy Characteristics'!F:F,MATCH($C91,'Policy Characteristics'!$C:$C,0))),"",INDEX('Policy Characteristics'!F:F,MATCH($C91,'Policy Characteristics'!$C:$C,0)))</f>
        <v>-45000</v>
      </c>
      <c r="M91" s="205">
        <f>IF(ISBLANK(INDEX('Policy Characteristics'!G:G,MATCH($C91,'Policy Characteristics'!$C:$C,0))),"",INDEX('Policy Characteristics'!G:G,MATCH($C91,'Policy Characteristics'!$C:$C,0)))</f>
        <v>50000</v>
      </c>
      <c r="N91" s="205">
        <f>IF(ISBLANK(INDEX('Policy Characteristics'!H:H,MATCH($C91,'Policy Characteristics'!$C:$C,0))),"",INDEX('Policy Characteristics'!H:H,MATCH($C91,'Policy Characteristics'!$C:$C,0)))</f>
        <v>100</v>
      </c>
      <c r="O91" s="76" t="str">
        <f>IF(ISBLANK(INDEX('Policy Characteristics'!I:I,MATCH($C91,'Policy Characteristics'!$C:$C,0))),"",INDEX('Policy Characteristics'!I:I,MATCH($C91,'Policy Characteristics'!$C:$C,0)))</f>
        <v>$ / vehicle</v>
      </c>
      <c r="P91" s="76" t="str">
        <f>IF(ISBLANK(INDEX('Policy Characteristics'!J:J,MATCH($C91,'Policy Characteristics'!$C:$C,0))),"",INDEX('Policy Characteristics'!J:J,MATCH($C91,'Policy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state-level credit on top of the federal tax credits. As of late 2020, there is an additional state subsidy of $5000.</v>
      </c>
      <c r="Q91" s="76" t="str">
        <f>IF(ISBLANK(INDEX('Policy Characteristics'!K:K,MATCH($C91,'Policy Characteristics'!$C:$C,0))),"",INDEX('Policy Characteristics'!K:K,MATCH($C91,'Policy Characteristics'!$C:$C,0)))</f>
        <v>transportation-sector-main.html#ev-subsidy</v>
      </c>
      <c r="R91" s="76" t="str">
        <f>IF(ISBLANK(INDEX('Policy Characteristics'!L:L,MATCH($C91,'Policy Characteristics'!$C:$C,0))),"",INDEX('Policy Characteristics'!L:L,MATCH($C91,'Policy Characteristics'!$C:$C,0)))</f>
        <v>ev-subsidy.html</v>
      </c>
    </row>
    <row r="92" spans="1:18" x14ac:dyDescent="0.25">
      <c r="A92" s="76" t="str">
        <f>IF(ISBLANK(INDEX('Policy Characteristics'!A:A,MATCH($C92,'Policy Characteristics'!$C:$C,0))),"",INDEX('Policy Characteristics'!A:A,MATCH($C92,'Policy Characteristics'!$C:$C,0)))</f>
        <v>Transportation</v>
      </c>
      <c r="B92" s="200" t="str">
        <f>IF(ISBLANK(INDEX('Policy Characteristics'!B:B,MATCH($C92,'Policy Characteristics'!$C:$C,0))),"",INDEX('Policy Characteristics'!B:B,MATCH($C92,'Policy Characteristics'!$C:$C,0)))</f>
        <v>Passenger Vehicle Subsidy</v>
      </c>
      <c r="C92" s="76" t="str">
        <f t="shared" si="1"/>
        <v>Additional Passenger Vehicle Subsidy</v>
      </c>
      <c r="D92" s="88" t="s">
        <v>41</v>
      </c>
      <c r="E92" s="143" t="s">
        <v>492</v>
      </c>
      <c r="F92" s="143" t="s">
        <v>1487</v>
      </c>
      <c r="G92" s="143" t="s">
        <v>1618</v>
      </c>
      <c r="H92" s="15">
        <v>1673</v>
      </c>
      <c r="I92" s="201" t="s">
        <v>44</v>
      </c>
      <c r="J92" s="202" t="str">
        <f>IF(ISBLANK(INDEX('Policy Characteristics'!D:D,MATCH($C92,'Policy Characteristics'!$C:$C,0))),"",INDEX('Policy Characteristics'!D:D,MATCH($C92,'Policy Characteristics'!$C:$C,0)))</f>
        <v>Vehicle Subsidy</v>
      </c>
      <c r="K92" s="76" t="str">
        <f>IF(ISBLANK(INDEX('Policy Characteristics'!E:E,MATCH($C92,'Policy Characteristics'!$C:$C,0))),"",INDEX('Policy Characteristics'!E:E,MATCH($C92,'Policy Characteristics'!$C:$C,0)))</f>
        <v>trans psgr subsidy</v>
      </c>
      <c r="L92" s="205">
        <f>IF(ISBLANK(INDEX('Policy Characteristics'!F:F,MATCH($C92,'Policy Characteristics'!$C:$C,0))),"",INDEX('Policy Characteristics'!F:F,MATCH($C92,'Policy Characteristics'!$C:$C,0)))</f>
        <v>-45000</v>
      </c>
      <c r="M92" s="205">
        <f>IF(ISBLANK(INDEX('Policy Characteristics'!G:G,MATCH($C92,'Policy Characteristics'!$C:$C,0))),"",INDEX('Policy Characteristics'!G:G,MATCH($C92,'Policy Characteristics'!$C:$C,0)))</f>
        <v>50000</v>
      </c>
      <c r="N92" s="205">
        <f>IF(ISBLANK(INDEX('Policy Characteristics'!H:H,MATCH($C92,'Policy Characteristics'!$C:$C,0))),"",INDEX('Policy Characteristics'!H:H,MATCH($C92,'Policy Characteristics'!$C:$C,0)))</f>
        <v>100</v>
      </c>
      <c r="O92" s="76" t="str">
        <f>IF(ISBLANK(INDEX('Policy Characteristics'!I:I,MATCH($C92,'Policy Characteristics'!$C:$C,0))),"",INDEX('Policy Characteristics'!I:I,MATCH($C92,'Policy Characteristics'!$C:$C,0)))</f>
        <v>$ / vehicle</v>
      </c>
      <c r="P92" s="76" t="str">
        <f>IF(ISBLANK(INDEX('Policy Characteristics'!J:J,MATCH($C92,'Policy Characteristics'!$C:$C,0))),"",INDEX('Policy Characteristics'!J:J,MATCH($C92,'Policy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state-level credit on top of the federal tax credits. As of late 2020, there is an additional state subsidy of $5000.</v>
      </c>
      <c r="Q92" s="76" t="str">
        <f>IF(ISBLANK(INDEX('Policy Characteristics'!K:K,MATCH($C92,'Policy Characteristics'!$C:$C,0))),"",INDEX('Policy Characteristics'!K:K,MATCH($C92,'Policy Characteristics'!$C:$C,0)))</f>
        <v>transportation-sector-main.html#ev-subsidy</v>
      </c>
      <c r="R92" s="76" t="str">
        <f>IF(ISBLANK(INDEX('Policy Characteristics'!L:L,MATCH($C92,'Policy Characteristics'!$C:$C,0))),"",INDEX('Policy Characteristics'!L:L,MATCH($C92,'Policy Characteristics'!$C:$C,0)))</f>
        <v>ev-subsidy.html</v>
      </c>
    </row>
    <row r="93" spans="1:18" x14ac:dyDescent="0.25">
      <c r="A93" s="76" t="str">
        <f>IF(ISBLANK(INDEX('Policy Characteristics'!A:A,MATCH($C93,'Policy Characteristics'!$C:$C,0))),"",INDEX('Policy Characteristics'!A:A,MATCH($C93,'Policy Characteristics'!$C:$C,0)))</f>
        <v>Transportation</v>
      </c>
      <c r="B93" s="200" t="str">
        <f>IF(ISBLANK(INDEX('Policy Characteristics'!B:B,MATCH($C93,'Policy Characteristics'!$C:$C,0))),"",INDEX('Policy Characteristics'!B:B,MATCH($C93,'Policy Characteristics'!$C:$C,0)))</f>
        <v>Passenger Vehicle Subsidy</v>
      </c>
      <c r="C93" s="76" t="str">
        <f t="shared" si="1"/>
        <v>Additional Passenger Vehicle Subsidy</v>
      </c>
      <c r="D93" s="88" t="s">
        <v>41</v>
      </c>
      <c r="E93" s="143" t="s">
        <v>493</v>
      </c>
      <c r="F93" s="143" t="s">
        <v>1487</v>
      </c>
      <c r="G93" s="143" t="s">
        <v>1619</v>
      </c>
      <c r="H93" s="15">
        <v>1674</v>
      </c>
      <c r="I93" s="201" t="s">
        <v>44</v>
      </c>
      <c r="J93" s="202" t="str">
        <f>IF(ISBLANK(INDEX('Policy Characteristics'!D:D,MATCH($C93,'Policy Characteristics'!$C:$C,0))),"",INDEX('Policy Characteristics'!D:D,MATCH($C93,'Policy Characteristics'!$C:$C,0)))</f>
        <v>Vehicle Subsidy</v>
      </c>
      <c r="K93" s="76" t="str">
        <f>IF(ISBLANK(INDEX('Policy Characteristics'!E:E,MATCH($C93,'Policy Characteristics'!$C:$C,0))),"",INDEX('Policy Characteristics'!E:E,MATCH($C93,'Policy Characteristics'!$C:$C,0)))</f>
        <v>trans psgr subsidy</v>
      </c>
      <c r="L93" s="205">
        <f>IF(ISBLANK(INDEX('Policy Characteristics'!F:F,MATCH($C93,'Policy Characteristics'!$C:$C,0))),"",INDEX('Policy Characteristics'!F:F,MATCH($C93,'Policy Characteristics'!$C:$C,0)))</f>
        <v>-45000</v>
      </c>
      <c r="M93" s="205">
        <f>IF(ISBLANK(INDEX('Policy Characteristics'!G:G,MATCH($C93,'Policy Characteristics'!$C:$C,0))),"",INDEX('Policy Characteristics'!G:G,MATCH($C93,'Policy Characteristics'!$C:$C,0)))</f>
        <v>50000</v>
      </c>
      <c r="N93" s="205">
        <f>IF(ISBLANK(INDEX('Policy Characteristics'!H:H,MATCH($C93,'Policy Characteristics'!$C:$C,0))),"",INDEX('Policy Characteristics'!H:H,MATCH($C93,'Policy Characteristics'!$C:$C,0)))</f>
        <v>100</v>
      </c>
      <c r="O93" s="76" t="str">
        <f>IF(ISBLANK(INDEX('Policy Characteristics'!I:I,MATCH($C93,'Policy Characteristics'!$C:$C,0))),"",INDEX('Policy Characteristics'!I:I,MATCH($C93,'Policy Characteristics'!$C:$C,0)))</f>
        <v>$ / vehicle</v>
      </c>
      <c r="P93" s="76" t="str">
        <f>IF(ISBLANK(INDEX('Policy Characteristics'!J:J,MATCH($C93,'Policy Characteristics'!$C:$C,0))),"",INDEX('Policy Characteristics'!J:J,MATCH($C93,'Policy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state-level credit on top of the federal tax credits. As of late 2020, there is an additional state subsidy of $5000.</v>
      </c>
      <c r="Q93" s="76" t="str">
        <f>IF(ISBLANK(INDEX('Policy Characteristics'!K:K,MATCH($C93,'Policy Characteristics'!$C:$C,0))),"",INDEX('Policy Characteristics'!K:K,MATCH($C93,'Policy Characteristics'!$C:$C,0)))</f>
        <v>transportation-sector-main.html#ev-subsidy</v>
      </c>
      <c r="R93" s="76" t="str">
        <f>IF(ISBLANK(INDEX('Policy Characteristics'!L:L,MATCH($C93,'Policy Characteristics'!$C:$C,0))),"",INDEX('Policy Characteristics'!L:L,MATCH($C93,'Policy Characteristics'!$C:$C,0)))</f>
        <v>ev-subsidy.html</v>
      </c>
    </row>
    <row r="94" spans="1:18" x14ac:dyDescent="0.25">
      <c r="A94" s="76" t="str">
        <f>IF(ISBLANK(INDEX('Policy Characteristics'!A:A,MATCH($C94,'Policy Characteristics'!$C:$C,0))),"",INDEX('Policy Characteristics'!A:A,MATCH($C94,'Policy Characteristics'!$C:$C,0)))</f>
        <v>Transportation</v>
      </c>
      <c r="B94" s="200" t="str">
        <f>IF(ISBLANK(INDEX('Policy Characteristics'!B:B,MATCH($C94,'Policy Characteristics'!$C:$C,0))),"",INDEX('Policy Characteristics'!B:B,MATCH($C94,'Policy Characteristics'!$C:$C,0)))</f>
        <v>Passenger Vehicle Subsidy</v>
      </c>
      <c r="C94" s="76" t="str">
        <f t="shared" si="1"/>
        <v>Additional Passenger Vehicle Subsidy</v>
      </c>
      <c r="D94" s="88" t="s">
        <v>41</v>
      </c>
      <c r="E94" s="143" t="s">
        <v>494</v>
      </c>
      <c r="F94" s="143" t="s">
        <v>1487</v>
      </c>
      <c r="G94" s="143" t="s">
        <v>1620</v>
      </c>
      <c r="H94" s="15">
        <v>1675</v>
      </c>
      <c r="I94" s="201" t="s">
        <v>44</v>
      </c>
      <c r="J94" s="202" t="str">
        <f>IF(ISBLANK(INDEX('Policy Characteristics'!D:D,MATCH($C94,'Policy Characteristics'!$C:$C,0))),"",INDEX('Policy Characteristics'!D:D,MATCH($C94,'Policy Characteristics'!$C:$C,0)))</f>
        <v>Vehicle Subsidy</v>
      </c>
      <c r="K94" s="76" t="str">
        <f>IF(ISBLANK(INDEX('Policy Characteristics'!E:E,MATCH($C94,'Policy Characteristics'!$C:$C,0))),"",INDEX('Policy Characteristics'!E:E,MATCH($C94,'Policy Characteristics'!$C:$C,0)))</f>
        <v>trans psgr subsidy</v>
      </c>
      <c r="L94" s="205">
        <f>IF(ISBLANK(INDEX('Policy Characteristics'!F:F,MATCH($C94,'Policy Characteristics'!$C:$C,0))),"",INDEX('Policy Characteristics'!F:F,MATCH($C94,'Policy Characteristics'!$C:$C,0)))</f>
        <v>-45000</v>
      </c>
      <c r="M94" s="205">
        <f>IF(ISBLANK(INDEX('Policy Characteristics'!G:G,MATCH($C94,'Policy Characteristics'!$C:$C,0))),"",INDEX('Policy Characteristics'!G:G,MATCH($C94,'Policy Characteristics'!$C:$C,0)))</f>
        <v>50000</v>
      </c>
      <c r="N94" s="205">
        <f>IF(ISBLANK(INDEX('Policy Characteristics'!H:H,MATCH($C94,'Policy Characteristics'!$C:$C,0))),"",INDEX('Policy Characteristics'!H:H,MATCH($C94,'Policy Characteristics'!$C:$C,0)))</f>
        <v>100</v>
      </c>
      <c r="O94" s="76" t="str">
        <f>IF(ISBLANK(INDEX('Policy Characteristics'!I:I,MATCH($C94,'Policy Characteristics'!$C:$C,0))),"",INDEX('Policy Characteristics'!I:I,MATCH($C94,'Policy Characteristics'!$C:$C,0)))</f>
        <v>$ / vehicle</v>
      </c>
      <c r="P94" s="76" t="str">
        <f>IF(ISBLANK(INDEX('Policy Characteristics'!J:J,MATCH($C94,'Policy Characteristics'!$C:$C,0))),"",INDEX('Policy Characteristics'!J:J,MATCH($C94,'Policy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state-level credit on top of the federal tax credits. As of late 2020, there is an additional state subsidy of $5000.</v>
      </c>
      <c r="Q94" s="76" t="str">
        <f>IF(ISBLANK(INDEX('Policy Characteristics'!K:K,MATCH($C94,'Policy Characteristics'!$C:$C,0))),"",INDEX('Policy Characteristics'!K:K,MATCH($C94,'Policy Characteristics'!$C:$C,0)))</f>
        <v>transportation-sector-main.html#ev-subsidy</v>
      </c>
      <c r="R94" s="76" t="str">
        <f>IF(ISBLANK(INDEX('Policy Characteristics'!L:L,MATCH($C94,'Policy Characteristics'!$C:$C,0))),"",INDEX('Policy Characteristics'!L:L,MATCH($C94,'Policy Characteristics'!$C:$C,0)))</f>
        <v>ev-subsidy.html</v>
      </c>
    </row>
    <row r="95" spans="1:18" x14ac:dyDescent="0.25">
      <c r="A95" s="76" t="str">
        <f>IF(ISBLANK(INDEX('Policy Characteristics'!A:A,MATCH($C95,'Policy Characteristics'!$C:$C,0))),"",INDEX('Policy Characteristics'!A:A,MATCH($C95,'Policy Characteristics'!$C:$C,0)))</f>
        <v>Transportation</v>
      </c>
      <c r="B95" s="200" t="str">
        <f>IF(ISBLANK(INDEX('Policy Characteristics'!B:B,MATCH($C95,'Policy Characteristics'!$C:$C,0))),"",INDEX('Policy Characteristics'!B:B,MATCH($C95,'Policy Characteristics'!$C:$C,0)))</f>
        <v>Passenger Vehicle Subsidy</v>
      </c>
      <c r="C95" s="76" t="str">
        <f t="shared" si="1"/>
        <v>Additional Passenger Vehicle Subsidy</v>
      </c>
      <c r="D95" s="88" t="s">
        <v>41</v>
      </c>
      <c r="E95" s="143" t="s">
        <v>495</v>
      </c>
      <c r="F95" s="143" t="s">
        <v>1487</v>
      </c>
      <c r="G95" s="143" t="s">
        <v>1621</v>
      </c>
      <c r="H95" s="15">
        <v>1676</v>
      </c>
      <c r="I95" s="201" t="s">
        <v>44</v>
      </c>
      <c r="J95" s="202" t="str">
        <f>IF(ISBLANK(INDEX('Policy Characteristics'!D:D,MATCH($C95,'Policy Characteristics'!$C:$C,0))),"",INDEX('Policy Characteristics'!D:D,MATCH($C95,'Policy Characteristics'!$C:$C,0)))</f>
        <v>Vehicle Subsidy</v>
      </c>
      <c r="K95" s="76" t="str">
        <f>IF(ISBLANK(INDEX('Policy Characteristics'!E:E,MATCH($C95,'Policy Characteristics'!$C:$C,0))),"",INDEX('Policy Characteristics'!E:E,MATCH($C95,'Policy Characteristics'!$C:$C,0)))</f>
        <v>trans psgr subsidy</v>
      </c>
      <c r="L95" s="205">
        <f>IF(ISBLANK(INDEX('Policy Characteristics'!F:F,MATCH($C95,'Policy Characteristics'!$C:$C,0))),"",INDEX('Policy Characteristics'!F:F,MATCH($C95,'Policy Characteristics'!$C:$C,0)))</f>
        <v>-45000</v>
      </c>
      <c r="M95" s="205">
        <f>IF(ISBLANK(INDEX('Policy Characteristics'!G:G,MATCH($C95,'Policy Characteristics'!$C:$C,0))),"",INDEX('Policy Characteristics'!G:G,MATCH($C95,'Policy Characteristics'!$C:$C,0)))</f>
        <v>50000</v>
      </c>
      <c r="N95" s="205">
        <f>IF(ISBLANK(INDEX('Policy Characteristics'!H:H,MATCH($C95,'Policy Characteristics'!$C:$C,0))),"",INDEX('Policy Characteristics'!H:H,MATCH($C95,'Policy Characteristics'!$C:$C,0)))</f>
        <v>100</v>
      </c>
      <c r="O95" s="76" t="str">
        <f>IF(ISBLANK(INDEX('Policy Characteristics'!I:I,MATCH($C95,'Policy Characteristics'!$C:$C,0))),"",INDEX('Policy Characteristics'!I:I,MATCH($C95,'Policy Characteristics'!$C:$C,0)))</f>
        <v>$ / vehicle</v>
      </c>
      <c r="P95" s="76" t="str">
        <f>IF(ISBLANK(INDEX('Policy Characteristics'!J:J,MATCH($C95,'Policy Characteristics'!$C:$C,0))),"",INDEX('Policy Characteristics'!J:J,MATCH($C95,'Policy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state-level credit on top of the federal tax credits. As of late 2020, there is an additional state subsidy of $5000.</v>
      </c>
      <c r="Q95" s="76" t="str">
        <f>IF(ISBLANK(INDEX('Policy Characteristics'!K:K,MATCH($C95,'Policy Characteristics'!$C:$C,0))),"",INDEX('Policy Characteristics'!K:K,MATCH($C95,'Policy Characteristics'!$C:$C,0)))</f>
        <v>transportation-sector-main.html#ev-subsidy</v>
      </c>
      <c r="R95" s="76" t="str">
        <f>IF(ISBLANK(INDEX('Policy Characteristics'!L:L,MATCH($C95,'Policy Characteristics'!$C:$C,0))),"",INDEX('Policy Characteristics'!L:L,MATCH($C95,'Policy Characteristics'!$C:$C,0)))</f>
        <v>ev-subsidy.html</v>
      </c>
    </row>
    <row r="96" spans="1:18" x14ac:dyDescent="0.25">
      <c r="A96" s="76" t="str">
        <f>IF(ISBLANK(INDEX('Policy Characteristics'!A:A,MATCH($C96,'Policy Characteristics'!$C:$C,0))),"",INDEX('Policy Characteristics'!A:A,MATCH($C96,'Policy Characteristics'!$C:$C,0)))</f>
        <v>Transportation</v>
      </c>
      <c r="B96" s="200" t="str">
        <f>IF(ISBLANK(INDEX('Policy Characteristics'!B:B,MATCH($C96,'Policy Characteristics'!$C:$C,0))),"",INDEX('Policy Characteristics'!B:B,MATCH($C96,'Policy Characteristics'!$C:$C,0)))</f>
        <v>Passenger Vehicle Subsidy</v>
      </c>
      <c r="C96" s="76" t="str">
        <f t="shared" si="1"/>
        <v>Additional Passenger Vehicle Subsidy</v>
      </c>
      <c r="D96" s="88" t="s">
        <v>41</v>
      </c>
      <c r="E96" s="143" t="s">
        <v>749</v>
      </c>
      <c r="F96" s="143" t="s">
        <v>1487</v>
      </c>
      <c r="G96" s="143" t="s">
        <v>749</v>
      </c>
      <c r="H96" s="15">
        <v>1677</v>
      </c>
      <c r="I96" s="201" t="s">
        <v>44</v>
      </c>
      <c r="J96" s="202" t="str">
        <f>IF(ISBLANK(INDEX('Policy Characteristics'!D:D,MATCH($C96,'Policy Characteristics'!$C:$C,0))),"",INDEX('Policy Characteristics'!D:D,MATCH($C96,'Policy Characteristics'!$C:$C,0)))</f>
        <v>Vehicle Subsidy</v>
      </c>
      <c r="K96" s="76" t="str">
        <f>IF(ISBLANK(INDEX('Policy Characteristics'!E:E,MATCH($C96,'Policy Characteristics'!$C:$C,0))),"",INDEX('Policy Characteristics'!E:E,MATCH($C96,'Policy Characteristics'!$C:$C,0)))</f>
        <v>trans psgr subsidy</v>
      </c>
      <c r="L96" s="205">
        <f>IF(ISBLANK(INDEX('Policy Characteristics'!F:F,MATCH($C96,'Policy Characteristics'!$C:$C,0))),"",INDEX('Policy Characteristics'!F:F,MATCH($C96,'Policy Characteristics'!$C:$C,0)))</f>
        <v>-45000</v>
      </c>
      <c r="M96" s="205">
        <f>IF(ISBLANK(INDEX('Policy Characteristics'!G:G,MATCH($C96,'Policy Characteristics'!$C:$C,0))),"",INDEX('Policy Characteristics'!G:G,MATCH($C96,'Policy Characteristics'!$C:$C,0)))</f>
        <v>50000</v>
      </c>
      <c r="N96" s="205">
        <f>IF(ISBLANK(INDEX('Policy Characteristics'!H:H,MATCH($C96,'Policy Characteristics'!$C:$C,0))),"",INDEX('Policy Characteristics'!H:H,MATCH($C96,'Policy Characteristics'!$C:$C,0)))</f>
        <v>100</v>
      </c>
      <c r="O96" s="76" t="str">
        <f>IF(ISBLANK(INDEX('Policy Characteristics'!I:I,MATCH($C96,'Policy Characteristics'!$C:$C,0))),"",INDEX('Policy Characteristics'!I:I,MATCH($C96,'Policy Characteristics'!$C:$C,0)))</f>
        <v>$ / vehicle</v>
      </c>
      <c r="P96" s="76" t="str">
        <f>IF(ISBLANK(INDEX('Policy Characteristics'!J:J,MATCH($C96,'Policy Characteristics'!$C:$C,0))),"",INDEX('Policy Characteristics'!J:J,MATCH($C96,'Policy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state-level credit on top of the federal tax credits. As of late 2020, there is an additional state subsidy of $5000.</v>
      </c>
      <c r="Q96" s="76" t="str">
        <f>IF(ISBLANK(INDEX('Policy Characteristics'!K:K,MATCH($C96,'Policy Characteristics'!$C:$C,0))),"",INDEX('Policy Characteristics'!K:K,MATCH($C96,'Policy Characteristics'!$C:$C,0)))</f>
        <v>transportation-sector-main.html#ev-subsidy</v>
      </c>
      <c r="R96" s="76" t="str">
        <f>IF(ISBLANK(INDEX('Policy Characteristics'!L:L,MATCH($C96,'Policy Characteristics'!$C:$C,0))),"",INDEX('Policy Characteristics'!L:L,MATCH($C96,'Policy Characteristics'!$C:$C,0)))</f>
        <v>ev-subsidy.html</v>
      </c>
    </row>
    <row r="97" spans="1:18" x14ac:dyDescent="0.25">
      <c r="A97" s="76" t="str">
        <f>IF(ISBLANK(INDEX('Policy Characteristics'!A:A,MATCH($C97,'Policy Characteristics'!$C:$C,0))),"",INDEX('Policy Characteristics'!A:A,MATCH($C97,'Policy Characteristics'!$C:$C,0)))</f>
        <v>Transportation</v>
      </c>
      <c r="B97" s="200" t="str">
        <f>IF(ISBLANK(INDEX('Policy Characteristics'!B:B,MATCH($C97,'Policy Characteristics'!$C:$C,0))),"",INDEX('Policy Characteristics'!B:B,MATCH($C97,'Policy Characteristics'!$C:$C,0)))</f>
        <v>Passenger Vehicle Subsidy</v>
      </c>
      <c r="C97" s="76" t="str">
        <f t="shared" si="1"/>
        <v>Additional Passenger Vehicle Subsidy</v>
      </c>
      <c r="D97" s="88" t="s">
        <v>41</v>
      </c>
      <c r="E97" s="143" t="s">
        <v>748</v>
      </c>
      <c r="F97" s="143" t="s">
        <v>1487</v>
      </c>
      <c r="G97" s="143" t="s">
        <v>1622</v>
      </c>
      <c r="H97" s="15">
        <v>1678</v>
      </c>
      <c r="I97" s="201" t="s">
        <v>44</v>
      </c>
      <c r="J97" s="202" t="str">
        <f>IF(ISBLANK(INDEX('Policy Characteristics'!D:D,MATCH($C97,'Policy Characteristics'!$C:$C,0))),"",INDEX('Policy Characteristics'!D:D,MATCH($C97,'Policy Characteristics'!$C:$C,0)))</f>
        <v>Vehicle Subsidy</v>
      </c>
      <c r="K97" s="76" t="str">
        <f>IF(ISBLANK(INDEX('Policy Characteristics'!E:E,MATCH($C97,'Policy Characteristics'!$C:$C,0))),"",INDEX('Policy Characteristics'!E:E,MATCH($C97,'Policy Characteristics'!$C:$C,0)))</f>
        <v>trans psgr subsidy</v>
      </c>
      <c r="L97" s="205">
        <f>IF(ISBLANK(INDEX('Policy Characteristics'!F:F,MATCH($C97,'Policy Characteristics'!$C:$C,0))),"",INDEX('Policy Characteristics'!F:F,MATCH($C97,'Policy Characteristics'!$C:$C,0)))</f>
        <v>-45000</v>
      </c>
      <c r="M97" s="205">
        <f>IF(ISBLANK(INDEX('Policy Characteristics'!G:G,MATCH($C97,'Policy Characteristics'!$C:$C,0))),"",INDEX('Policy Characteristics'!G:G,MATCH($C97,'Policy Characteristics'!$C:$C,0)))</f>
        <v>50000</v>
      </c>
      <c r="N97" s="205">
        <f>IF(ISBLANK(INDEX('Policy Characteristics'!H:H,MATCH($C97,'Policy Characteristics'!$C:$C,0))),"",INDEX('Policy Characteristics'!H:H,MATCH($C97,'Policy Characteristics'!$C:$C,0)))</f>
        <v>100</v>
      </c>
      <c r="O97" s="76" t="str">
        <f>IF(ISBLANK(INDEX('Policy Characteristics'!I:I,MATCH($C97,'Policy Characteristics'!$C:$C,0))),"",INDEX('Policy Characteristics'!I:I,MATCH($C97,'Policy Characteristics'!$C:$C,0)))</f>
        <v>$ / vehicle</v>
      </c>
      <c r="P97" s="76" t="str">
        <f>IF(ISBLANK(INDEX('Policy Characteristics'!J:J,MATCH($C97,'Policy Characteristics'!$C:$C,0))),"",INDEX('Policy Characteristics'!J:J,MATCH($C97,'Policy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state-level credit on top of the federal tax credits. As of late 2020, there is an additional state subsidy of $5000.</v>
      </c>
      <c r="Q97" s="76" t="str">
        <f>IF(ISBLANK(INDEX('Policy Characteristics'!K:K,MATCH($C97,'Policy Characteristics'!$C:$C,0))),"",INDEX('Policy Characteristics'!K:K,MATCH($C97,'Policy Characteristics'!$C:$C,0)))</f>
        <v>transportation-sector-main.html#ev-subsidy</v>
      </c>
      <c r="R97" s="76" t="str">
        <f>IF(ISBLANK(INDEX('Policy Characteristics'!L:L,MATCH($C97,'Policy Characteristics'!$C:$C,0))),"",INDEX('Policy Characteristics'!L:L,MATCH($C97,'Policy Characteristics'!$C:$C,0)))</f>
        <v>ev-subsidy.html</v>
      </c>
    </row>
    <row r="98" spans="1:18" x14ac:dyDescent="0.25">
      <c r="A98" s="76" t="str">
        <f>IF(ISBLANK(INDEX('Policy Characteristics'!A:A,MATCH($C98,'Policy Characteristics'!$C:$C,0))),"",INDEX('Policy Characteristics'!A:A,MATCH($C98,'Policy Characteristics'!$C:$C,0)))</f>
        <v>Transportation</v>
      </c>
      <c r="B98" s="200" t="str">
        <f>IF(ISBLANK(INDEX('Policy Characteristics'!B:B,MATCH($C98,'Policy Characteristics'!$C:$C,0))),"",INDEX('Policy Characteristics'!B:B,MATCH($C98,'Policy Characteristics'!$C:$C,0)))</f>
        <v>Passenger Vehicle Subsidy</v>
      </c>
      <c r="C98" s="76" t="str">
        <f t="shared" si="1"/>
        <v>Additional Passenger Vehicle Subsidy</v>
      </c>
      <c r="D98" s="88" t="s">
        <v>112</v>
      </c>
      <c r="E98" s="88" t="s">
        <v>491</v>
      </c>
      <c r="F98" s="143" t="s">
        <v>142</v>
      </c>
      <c r="G98" s="88" t="s">
        <v>1617</v>
      </c>
      <c r="H98" s="15">
        <v>1679</v>
      </c>
      <c r="I98" s="213" t="s">
        <v>43</v>
      </c>
      <c r="J98" s="202" t="str">
        <f>IF(ISBLANK(INDEX('Policy Characteristics'!D:D,MATCH($C98,'Policy Characteristics'!$C:$C,0))),"",INDEX('Policy Characteristics'!D:D,MATCH($C98,'Policy Characteristics'!$C:$C,0)))</f>
        <v>Vehicle Subsidy</v>
      </c>
      <c r="K98" s="76" t="str">
        <f>IF(ISBLANK(INDEX('Policy Characteristics'!E:E,MATCH($C98,'Policy Characteristics'!$C:$C,0))),"",INDEX('Policy Characteristics'!E:E,MATCH($C98,'Policy Characteristics'!$C:$C,0)))</f>
        <v>trans psgr subsidy</v>
      </c>
      <c r="L98" s="205">
        <f>IF(ISBLANK(INDEX('Policy Characteristics'!F:F,MATCH($C98,'Policy Characteristics'!$C:$C,0))),"",INDEX('Policy Characteristics'!F:F,MATCH($C98,'Policy Characteristics'!$C:$C,0)))</f>
        <v>-45000</v>
      </c>
      <c r="M98" s="205">
        <f>IF(ISBLANK(INDEX('Policy Characteristics'!G:G,MATCH($C98,'Policy Characteristics'!$C:$C,0))),"",INDEX('Policy Characteristics'!G:G,MATCH($C98,'Policy Characteristics'!$C:$C,0)))</f>
        <v>50000</v>
      </c>
      <c r="N98" s="205">
        <f>IF(ISBLANK(INDEX('Policy Characteristics'!H:H,MATCH($C98,'Policy Characteristics'!$C:$C,0))),"",INDEX('Policy Characteristics'!H:H,MATCH($C98,'Policy Characteristics'!$C:$C,0)))</f>
        <v>100</v>
      </c>
      <c r="O98" s="76" t="str">
        <f>IF(ISBLANK(INDEX('Policy Characteristics'!I:I,MATCH($C98,'Policy Characteristics'!$C:$C,0))),"",INDEX('Policy Characteristics'!I:I,MATCH($C98,'Policy Characteristics'!$C:$C,0)))</f>
        <v>$ / vehicle</v>
      </c>
      <c r="P98" s="76" t="str">
        <f>IF(ISBLANK(INDEX('Policy Characteristics'!J:J,MATCH($C98,'Policy Characteristics'!$C:$C,0))),"",INDEX('Policy Characteristics'!J:J,MATCH($C98,'Policy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state-level credit on top of the federal tax credits. As of late 2020, there is an additional state subsidy of $5000.</v>
      </c>
      <c r="Q98" s="76" t="str">
        <f>IF(ISBLANK(INDEX('Policy Characteristics'!K:K,MATCH($C98,'Policy Characteristics'!$C:$C,0))),"",INDEX('Policy Characteristics'!K:K,MATCH($C98,'Policy Characteristics'!$C:$C,0)))</f>
        <v>transportation-sector-main.html#ev-subsidy</v>
      </c>
      <c r="R98" s="76" t="str">
        <f>IF(ISBLANK(INDEX('Policy Characteristics'!L:L,MATCH($C98,'Policy Characteristics'!$C:$C,0))),"",INDEX('Policy Characteristics'!L:L,MATCH($C98,'Policy Characteristics'!$C:$C,0)))</f>
        <v>ev-subsidy.html</v>
      </c>
    </row>
    <row r="99" spans="1:18" x14ac:dyDescent="0.25">
      <c r="A99" s="76" t="str">
        <f>IF(ISBLANK(INDEX('Policy Characteristics'!A:A,MATCH($C99,'Policy Characteristics'!$C:$C,0))),"",INDEX('Policy Characteristics'!A:A,MATCH($C99,'Policy Characteristics'!$C:$C,0)))</f>
        <v>Transportation</v>
      </c>
      <c r="B99" s="200" t="str">
        <f>IF(ISBLANK(INDEX('Policy Characteristics'!B:B,MATCH($C99,'Policy Characteristics'!$C:$C,0))),"",INDEX('Policy Characteristics'!B:B,MATCH($C99,'Policy Characteristics'!$C:$C,0)))</f>
        <v>Passenger Vehicle Subsidy</v>
      </c>
      <c r="C99" s="76" t="str">
        <f t="shared" si="1"/>
        <v>Additional Passenger Vehicle Subsidy</v>
      </c>
      <c r="D99" s="88" t="s">
        <v>112</v>
      </c>
      <c r="E99" s="143" t="s">
        <v>492</v>
      </c>
      <c r="F99" s="143" t="s">
        <v>142</v>
      </c>
      <c r="G99" s="143" t="s">
        <v>1618</v>
      </c>
      <c r="H99" s="15">
        <v>1680</v>
      </c>
      <c r="I99" s="201" t="s">
        <v>44</v>
      </c>
      <c r="J99" s="202" t="str">
        <f>IF(ISBLANK(INDEX('Policy Characteristics'!D:D,MATCH($C99,'Policy Characteristics'!$C:$C,0))),"",INDEX('Policy Characteristics'!D:D,MATCH($C99,'Policy Characteristics'!$C:$C,0)))</f>
        <v>Vehicle Subsidy</v>
      </c>
      <c r="K99" s="76" t="str">
        <f>IF(ISBLANK(INDEX('Policy Characteristics'!E:E,MATCH($C99,'Policy Characteristics'!$C:$C,0))),"",INDEX('Policy Characteristics'!E:E,MATCH($C99,'Policy Characteristics'!$C:$C,0)))</f>
        <v>trans psgr subsidy</v>
      </c>
      <c r="L99" s="205">
        <f>IF(ISBLANK(INDEX('Policy Characteristics'!F:F,MATCH($C99,'Policy Characteristics'!$C:$C,0))),"",INDEX('Policy Characteristics'!F:F,MATCH($C99,'Policy Characteristics'!$C:$C,0)))</f>
        <v>-45000</v>
      </c>
      <c r="M99" s="205">
        <f>IF(ISBLANK(INDEX('Policy Characteristics'!G:G,MATCH($C99,'Policy Characteristics'!$C:$C,0))),"",INDEX('Policy Characteristics'!G:G,MATCH($C99,'Policy Characteristics'!$C:$C,0)))</f>
        <v>50000</v>
      </c>
      <c r="N99" s="205">
        <f>IF(ISBLANK(INDEX('Policy Characteristics'!H:H,MATCH($C99,'Policy Characteristics'!$C:$C,0))),"",INDEX('Policy Characteristics'!H:H,MATCH($C99,'Policy Characteristics'!$C:$C,0)))</f>
        <v>100</v>
      </c>
      <c r="O99" s="76" t="str">
        <f>IF(ISBLANK(INDEX('Policy Characteristics'!I:I,MATCH($C99,'Policy Characteristics'!$C:$C,0))),"",INDEX('Policy Characteristics'!I:I,MATCH($C99,'Policy Characteristics'!$C:$C,0)))</f>
        <v>$ / vehicle</v>
      </c>
      <c r="P99" s="76" t="str">
        <f>IF(ISBLANK(INDEX('Policy Characteristics'!J:J,MATCH($C99,'Policy Characteristics'!$C:$C,0))),"",INDEX('Policy Characteristics'!J:J,MATCH($C99,'Policy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state-level credit on top of the federal tax credits. As of late 2020, there is an additional state subsidy of $5000.</v>
      </c>
      <c r="Q99" s="76" t="str">
        <f>IF(ISBLANK(INDEX('Policy Characteristics'!K:K,MATCH($C99,'Policy Characteristics'!$C:$C,0))),"",INDEX('Policy Characteristics'!K:K,MATCH($C99,'Policy Characteristics'!$C:$C,0)))</f>
        <v>transportation-sector-main.html#ev-subsidy</v>
      </c>
      <c r="R99" s="76" t="str">
        <f>IF(ISBLANK(INDEX('Policy Characteristics'!L:L,MATCH($C99,'Policy Characteristics'!$C:$C,0))),"",INDEX('Policy Characteristics'!L:L,MATCH($C99,'Policy Characteristics'!$C:$C,0)))</f>
        <v>ev-subsidy.html</v>
      </c>
    </row>
    <row r="100" spans="1:18" x14ac:dyDescent="0.25">
      <c r="A100" s="76" t="str">
        <f>IF(ISBLANK(INDEX('Policy Characteristics'!A:A,MATCH($C100,'Policy Characteristics'!$C:$C,0))),"",INDEX('Policy Characteristics'!A:A,MATCH($C100,'Policy Characteristics'!$C:$C,0)))</f>
        <v>Transportation</v>
      </c>
      <c r="B100" s="200" t="str">
        <f>IF(ISBLANK(INDEX('Policy Characteristics'!B:B,MATCH($C100,'Policy Characteristics'!$C:$C,0))),"",INDEX('Policy Characteristics'!B:B,MATCH($C100,'Policy Characteristics'!$C:$C,0)))</f>
        <v>Passenger Vehicle Subsidy</v>
      </c>
      <c r="C100" s="76" t="str">
        <f t="shared" si="1"/>
        <v>Additional Passenger Vehicle Subsidy</v>
      </c>
      <c r="D100" s="88" t="s">
        <v>112</v>
      </c>
      <c r="E100" s="143" t="s">
        <v>493</v>
      </c>
      <c r="F100" s="143" t="s">
        <v>142</v>
      </c>
      <c r="G100" s="143" t="s">
        <v>1619</v>
      </c>
      <c r="H100" s="15">
        <v>1681</v>
      </c>
      <c r="I100" s="201" t="s">
        <v>44</v>
      </c>
      <c r="J100" s="202" t="str">
        <f>IF(ISBLANK(INDEX('Policy Characteristics'!D:D,MATCH($C100,'Policy Characteristics'!$C:$C,0))),"",INDEX('Policy Characteristics'!D:D,MATCH($C100,'Policy Characteristics'!$C:$C,0)))</f>
        <v>Vehicle Subsidy</v>
      </c>
      <c r="K100" s="76" t="str">
        <f>IF(ISBLANK(INDEX('Policy Characteristics'!E:E,MATCH($C100,'Policy Characteristics'!$C:$C,0))),"",INDEX('Policy Characteristics'!E:E,MATCH($C100,'Policy Characteristics'!$C:$C,0)))</f>
        <v>trans psgr subsidy</v>
      </c>
      <c r="L100" s="205">
        <f>IF(ISBLANK(INDEX('Policy Characteristics'!F:F,MATCH($C100,'Policy Characteristics'!$C:$C,0))),"",INDEX('Policy Characteristics'!F:F,MATCH($C100,'Policy Characteristics'!$C:$C,0)))</f>
        <v>-45000</v>
      </c>
      <c r="M100" s="205">
        <f>IF(ISBLANK(INDEX('Policy Characteristics'!G:G,MATCH($C100,'Policy Characteristics'!$C:$C,0))),"",INDEX('Policy Characteristics'!G:G,MATCH($C100,'Policy Characteristics'!$C:$C,0)))</f>
        <v>50000</v>
      </c>
      <c r="N100" s="205">
        <f>IF(ISBLANK(INDEX('Policy Characteristics'!H:H,MATCH($C100,'Policy Characteristics'!$C:$C,0))),"",INDEX('Policy Characteristics'!H:H,MATCH($C100,'Policy Characteristics'!$C:$C,0)))</f>
        <v>100</v>
      </c>
      <c r="O100" s="76" t="str">
        <f>IF(ISBLANK(INDEX('Policy Characteristics'!I:I,MATCH($C100,'Policy Characteristics'!$C:$C,0))),"",INDEX('Policy Characteristics'!I:I,MATCH($C100,'Policy Characteristics'!$C:$C,0)))</f>
        <v>$ / vehicle</v>
      </c>
      <c r="P100" s="76" t="str">
        <f>IF(ISBLANK(INDEX('Policy Characteristics'!J:J,MATCH($C100,'Policy Characteristics'!$C:$C,0))),"",INDEX('Policy Characteristics'!J:J,MATCH($C100,'Policy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state-level credit on top of the federal tax credits. As of late 2020, there is an additional state subsidy of $5000.</v>
      </c>
      <c r="Q100" s="76" t="str">
        <f>IF(ISBLANK(INDEX('Policy Characteristics'!K:K,MATCH($C100,'Policy Characteristics'!$C:$C,0))),"",INDEX('Policy Characteristics'!K:K,MATCH($C100,'Policy Characteristics'!$C:$C,0)))</f>
        <v>transportation-sector-main.html#ev-subsidy</v>
      </c>
      <c r="R100" s="76" t="str">
        <f>IF(ISBLANK(INDEX('Policy Characteristics'!L:L,MATCH($C100,'Policy Characteristics'!$C:$C,0))),"",INDEX('Policy Characteristics'!L:L,MATCH($C100,'Policy Characteristics'!$C:$C,0)))</f>
        <v>ev-subsidy.html</v>
      </c>
    </row>
    <row r="101" spans="1:18" x14ac:dyDescent="0.25">
      <c r="A101" s="76" t="str">
        <f>IF(ISBLANK(INDEX('Policy Characteristics'!A:A,MATCH($C101,'Policy Characteristics'!$C:$C,0))),"",INDEX('Policy Characteristics'!A:A,MATCH($C101,'Policy Characteristics'!$C:$C,0)))</f>
        <v>Transportation</v>
      </c>
      <c r="B101" s="200" t="str">
        <f>IF(ISBLANK(INDEX('Policy Characteristics'!B:B,MATCH($C101,'Policy Characteristics'!$C:$C,0))),"",INDEX('Policy Characteristics'!B:B,MATCH($C101,'Policy Characteristics'!$C:$C,0)))</f>
        <v>Passenger Vehicle Subsidy</v>
      </c>
      <c r="C101" s="76" t="str">
        <f t="shared" si="1"/>
        <v>Additional Passenger Vehicle Subsidy</v>
      </c>
      <c r="D101" s="88" t="s">
        <v>112</v>
      </c>
      <c r="E101" s="143" t="s">
        <v>494</v>
      </c>
      <c r="F101" s="143" t="s">
        <v>142</v>
      </c>
      <c r="G101" s="143" t="s">
        <v>1620</v>
      </c>
      <c r="H101" s="15">
        <v>1682</v>
      </c>
      <c r="I101" s="201" t="s">
        <v>44</v>
      </c>
      <c r="J101" s="202" t="str">
        <f>IF(ISBLANK(INDEX('Policy Characteristics'!D:D,MATCH($C101,'Policy Characteristics'!$C:$C,0))),"",INDEX('Policy Characteristics'!D:D,MATCH($C101,'Policy Characteristics'!$C:$C,0)))</f>
        <v>Vehicle Subsidy</v>
      </c>
      <c r="K101" s="76" t="str">
        <f>IF(ISBLANK(INDEX('Policy Characteristics'!E:E,MATCH($C101,'Policy Characteristics'!$C:$C,0))),"",INDEX('Policy Characteristics'!E:E,MATCH($C101,'Policy Characteristics'!$C:$C,0)))</f>
        <v>trans psgr subsidy</v>
      </c>
      <c r="L101" s="205">
        <f>IF(ISBLANK(INDEX('Policy Characteristics'!F:F,MATCH($C101,'Policy Characteristics'!$C:$C,0))),"",INDEX('Policy Characteristics'!F:F,MATCH($C101,'Policy Characteristics'!$C:$C,0)))</f>
        <v>-45000</v>
      </c>
      <c r="M101" s="205">
        <f>IF(ISBLANK(INDEX('Policy Characteristics'!G:G,MATCH($C101,'Policy Characteristics'!$C:$C,0))),"",INDEX('Policy Characteristics'!G:G,MATCH($C101,'Policy Characteristics'!$C:$C,0)))</f>
        <v>50000</v>
      </c>
      <c r="N101" s="205">
        <f>IF(ISBLANK(INDEX('Policy Characteristics'!H:H,MATCH($C101,'Policy Characteristics'!$C:$C,0))),"",INDEX('Policy Characteristics'!H:H,MATCH($C101,'Policy Characteristics'!$C:$C,0)))</f>
        <v>100</v>
      </c>
      <c r="O101" s="76" t="str">
        <f>IF(ISBLANK(INDEX('Policy Characteristics'!I:I,MATCH($C101,'Policy Characteristics'!$C:$C,0))),"",INDEX('Policy Characteristics'!I:I,MATCH($C101,'Policy Characteristics'!$C:$C,0)))</f>
        <v>$ / vehicle</v>
      </c>
      <c r="P101" s="76" t="str">
        <f>IF(ISBLANK(INDEX('Policy Characteristics'!J:J,MATCH($C101,'Policy Characteristics'!$C:$C,0))),"",INDEX('Policy Characteristics'!J:J,MATCH($C101,'Policy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state-level credit on top of the federal tax credits. As of late 2020, there is an additional state subsidy of $5000.</v>
      </c>
      <c r="Q101" s="76" t="str">
        <f>IF(ISBLANK(INDEX('Policy Characteristics'!K:K,MATCH($C101,'Policy Characteristics'!$C:$C,0))),"",INDEX('Policy Characteristics'!K:K,MATCH($C101,'Policy Characteristics'!$C:$C,0)))</f>
        <v>transportation-sector-main.html#ev-subsidy</v>
      </c>
      <c r="R101" s="76" t="str">
        <f>IF(ISBLANK(INDEX('Policy Characteristics'!L:L,MATCH($C101,'Policy Characteristics'!$C:$C,0))),"",INDEX('Policy Characteristics'!L:L,MATCH($C101,'Policy Characteristics'!$C:$C,0)))</f>
        <v>ev-subsidy.html</v>
      </c>
    </row>
    <row r="102" spans="1:18" x14ac:dyDescent="0.25">
      <c r="A102" s="76" t="str">
        <f>IF(ISBLANK(INDEX('Policy Characteristics'!A:A,MATCH($C102,'Policy Characteristics'!$C:$C,0))),"",INDEX('Policy Characteristics'!A:A,MATCH($C102,'Policy Characteristics'!$C:$C,0)))</f>
        <v>Transportation</v>
      </c>
      <c r="B102" s="200" t="str">
        <f>IF(ISBLANK(INDEX('Policy Characteristics'!B:B,MATCH($C102,'Policy Characteristics'!$C:$C,0))),"",INDEX('Policy Characteristics'!B:B,MATCH($C102,'Policy Characteristics'!$C:$C,0)))</f>
        <v>Passenger Vehicle Subsidy</v>
      </c>
      <c r="C102" s="76" t="str">
        <f t="shared" si="1"/>
        <v>Additional Passenger Vehicle Subsidy</v>
      </c>
      <c r="D102" s="88" t="s">
        <v>112</v>
      </c>
      <c r="E102" s="143" t="s">
        <v>495</v>
      </c>
      <c r="F102" s="143" t="s">
        <v>142</v>
      </c>
      <c r="G102" s="143" t="s">
        <v>1621</v>
      </c>
      <c r="H102" s="15">
        <v>1683</v>
      </c>
      <c r="I102" s="213" t="s">
        <v>43</v>
      </c>
      <c r="J102" s="202" t="str">
        <f>IF(ISBLANK(INDEX('Policy Characteristics'!D:D,MATCH($C102,'Policy Characteristics'!$C:$C,0))),"",INDEX('Policy Characteristics'!D:D,MATCH($C102,'Policy Characteristics'!$C:$C,0)))</f>
        <v>Vehicle Subsidy</v>
      </c>
      <c r="K102" s="76" t="str">
        <f>IF(ISBLANK(INDEX('Policy Characteristics'!E:E,MATCH($C102,'Policy Characteristics'!$C:$C,0))),"",INDEX('Policy Characteristics'!E:E,MATCH($C102,'Policy Characteristics'!$C:$C,0)))</f>
        <v>trans psgr subsidy</v>
      </c>
      <c r="L102" s="205">
        <f>IF(ISBLANK(INDEX('Policy Characteristics'!F:F,MATCH($C102,'Policy Characteristics'!$C:$C,0))),"",INDEX('Policy Characteristics'!F:F,MATCH($C102,'Policy Characteristics'!$C:$C,0)))</f>
        <v>-45000</v>
      </c>
      <c r="M102" s="205">
        <f>IF(ISBLANK(INDEX('Policy Characteristics'!G:G,MATCH($C102,'Policy Characteristics'!$C:$C,0))),"",INDEX('Policy Characteristics'!G:G,MATCH($C102,'Policy Characteristics'!$C:$C,0)))</f>
        <v>50000</v>
      </c>
      <c r="N102" s="205">
        <f>IF(ISBLANK(INDEX('Policy Characteristics'!H:H,MATCH($C102,'Policy Characteristics'!$C:$C,0))),"",INDEX('Policy Characteristics'!H:H,MATCH($C102,'Policy Characteristics'!$C:$C,0)))</f>
        <v>100</v>
      </c>
      <c r="O102" s="76" t="str">
        <f>IF(ISBLANK(INDEX('Policy Characteristics'!I:I,MATCH($C102,'Policy Characteristics'!$C:$C,0))),"",INDEX('Policy Characteristics'!I:I,MATCH($C102,'Policy Characteristics'!$C:$C,0)))</f>
        <v>$ / vehicle</v>
      </c>
      <c r="P102" s="76" t="str">
        <f>IF(ISBLANK(INDEX('Policy Characteristics'!J:J,MATCH($C102,'Policy Characteristics'!$C:$C,0))),"",INDEX('Policy Characteristics'!J:J,MATCH($C102,'Policy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state-level credit on top of the federal tax credits. As of late 2020, there is an additional state subsidy of $5000.</v>
      </c>
      <c r="Q102" s="76" t="str">
        <f>IF(ISBLANK(INDEX('Policy Characteristics'!K:K,MATCH($C102,'Policy Characteristics'!$C:$C,0))),"",INDEX('Policy Characteristics'!K:K,MATCH($C102,'Policy Characteristics'!$C:$C,0)))</f>
        <v>transportation-sector-main.html#ev-subsidy</v>
      </c>
      <c r="R102" s="76" t="str">
        <f>IF(ISBLANK(INDEX('Policy Characteristics'!L:L,MATCH($C102,'Policy Characteristics'!$C:$C,0))),"",INDEX('Policy Characteristics'!L:L,MATCH($C102,'Policy Characteristics'!$C:$C,0)))</f>
        <v>ev-subsidy.html</v>
      </c>
    </row>
    <row r="103" spans="1:18" x14ac:dyDescent="0.25">
      <c r="A103" s="76" t="str">
        <f>IF(ISBLANK(INDEX('Policy Characteristics'!A:A,MATCH($C103,'Policy Characteristics'!$C:$C,0))),"",INDEX('Policy Characteristics'!A:A,MATCH($C103,'Policy Characteristics'!$C:$C,0)))</f>
        <v>Transportation</v>
      </c>
      <c r="B103" s="200" t="str">
        <f>IF(ISBLANK(INDEX('Policy Characteristics'!B:B,MATCH($C103,'Policy Characteristics'!$C:$C,0))),"",INDEX('Policy Characteristics'!B:B,MATCH($C103,'Policy Characteristics'!$C:$C,0)))</f>
        <v>Passenger Vehicle Subsidy</v>
      </c>
      <c r="C103" s="76" t="str">
        <f t="shared" si="1"/>
        <v>Additional Passenger Vehicle Subsidy</v>
      </c>
      <c r="D103" s="88" t="s">
        <v>112</v>
      </c>
      <c r="E103" s="143" t="s">
        <v>749</v>
      </c>
      <c r="F103" s="143" t="s">
        <v>142</v>
      </c>
      <c r="G103" s="143" t="s">
        <v>749</v>
      </c>
      <c r="H103" s="15">
        <v>1684</v>
      </c>
      <c r="I103" s="201" t="s">
        <v>44</v>
      </c>
      <c r="J103" s="202" t="str">
        <f>IF(ISBLANK(INDEX('Policy Characteristics'!D:D,MATCH($C103,'Policy Characteristics'!$C:$C,0))),"",INDEX('Policy Characteristics'!D:D,MATCH($C103,'Policy Characteristics'!$C:$C,0)))</f>
        <v>Vehicle Subsidy</v>
      </c>
      <c r="K103" s="76" t="str">
        <f>IF(ISBLANK(INDEX('Policy Characteristics'!E:E,MATCH($C103,'Policy Characteristics'!$C:$C,0))),"",INDEX('Policy Characteristics'!E:E,MATCH($C103,'Policy Characteristics'!$C:$C,0)))</f>
        <v>trans psgr subsidy</v>
      </c>
      <c r="L103" s="205">
        <f>IF(ISBLANK(INDEX('Policy Characteristics'!F:F,MATCH($C103,'Policy Characteristics'!$C:$C,0))),"",INDEX('Policy Characteristics'!F:F,MATCH($C103,'Policy Characteristics'!$C:$C,0)))</f>
        <v>-45000</v>
      </c>
      <c r="M103" s="205">
        <f>IF(ISBLANK(INDEX('Policy Characteristics'!G:G,MATCH($C103,'Policy Characteristics'!$C:$C,0))),"",INDEX('Policy Characteristics'!G:G,MATCH($C103,'Policy Characteristics'!$C:$C,0)))</f>
        <v>50000</v>
      </c>
      <c r="N103" s="205">
        <f>IF(ISBLANK(INDEX('Policy Characteristics'!H:H,MATCH($C103,'Policy Characteristics'!$C:$C,0))),"",INDEX('Policy Characteristics'!H:H,MATCH($C103,'Policy Characteristics'!$C:$C,0)))</f>
        <v>100</v>
      </c>
      <c r="O103" s="76" t="str">
        <f>IF(ISBLANK(INDEX('Policy Characteristics'!I:I,MATCH($C103,'Policy Characteristics'!$C:$C,0))),"",INDEX('Policy Characteristics'!I:I,MATCH($C103,'Policy Characteristics'!$C:$C,0)))</f>
        <v>$ / vehicle</v>
      </c>
      <c r="P103" s="76" t="str">
        <f>IF(ISBLANK(INDEX('Policy Characteristics'!J:J,MATCH($C103,'Policy Characteristics'!$C:$C,0))),"",INDEX('Policy Characteristics'!J:J,MATCH($C103,'Policy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state-level credit on top of the federal tax credits. As of late 2020, there is an additional state subsidy of $5000.</v>
      </c>
      <c r="Q103" s="76" t="str">
        <f>IF(ISBLANK(INDEX('Policy Characteristics'!K:K,MATCH($C103,'Policy Characteristics'!$C:$C,0))),"",INDEX('Policy Characteristics'!K:K,MATCH($C103,'Policy Characteristics'!$C:$C,0)))</f>
        <v>transportation-sector-main.html#ev-subsidy</v>
      </c>
      <c r="R103" s="76" t="str">
        <f>IF(ISBLANK(INDEX('Policy Characteristics'!L:L,MATCH($C103,'Policy Characteristics'!$C:$C,0))),"",INDEX('Policy Characteristics'!L:L,MATCH($C103,'Policy Characteristics'!$C:$C,0)))</f>
        <v>ev-subsidy.html</v>
      </c>
    </row>
    <row r="104" spans="1:18" x14ac:dyDescent="0.25">
      <c r="A104" s="76" t="str">
        <f>IF(ISBLANK(INDEX('Policy Characteristics'!A:A,MATCH($C104,'Policy Characteristics'!$C:$C,0))),"",INDEX('Policy Characteristics'!A:A,MATCH($C104,'Policy Characteristics'!$C:$C,0)))</f>
        <v>Transportation</v>
      </c>
      <c r="B104" s="200" t="str">
        <f>IF(ISBLANK(INDEX('Policy Characteristics'!B:B,MATCH($C104,'Policy Characteristics'!$C:$C,0))),"",INDEX('Policy Characteristics'!B:B,MATCH($C104,'Policy Characteristics'!$C:$C,0)))</f>
        <v>Passenger Vehicle Subsidy</v>
      </c>
      <c r="C104" s="76" t="str">
        <f t="shared" si="1"/>
        <v>Additional Passenger Vehicle Subsidy</v>
      </c>
      <c r="D104" s="88" t="s">
        <v>112</v>
      </c>
      <c r="E104" s="143" t="s">
        <v>748</v>
      </c>
      <c r="F104" s="143" t="s">
        <v>142</v>
      </c>
      <c r="G104" s="143" t="s">
        <v>1622</v>
      </c>
      <c r="H104" s="15">
        <v>1685</v>
      </c>
      <c r="I104" s="213" t="s">
        <v>43</v>
      </c>
      <c r="J104" s="202" t="str">
        <f>IF(ISBLANK(INDEX('Policy Characteristics'!D:D,MATCH($C104,'Policy Characteristics'!$C:$C,0))),"",INDEX('Policy Characteristics'!D:D,MATCH($C104,'Policy Characteristics'!$C:$C,0)))</f>
        <v>Vehicle Subsidy</v>
      </c>
      <c r="K104" s="76" t="str">
        <f>IF(ISBLANK(INDEX('Policy Characteristics'!E:E,MATCH($C104,'Policy Characteristics'!$C:$C,0))),"",INDEX('Policy Characteristics'!E:E,MATCH($C104,'Policy Characteristics'!$C:$C,0)))</f>
        <v>trans psgr subsidy</v>
      </c>
      <c r="L104" s="205">
        <f>IF(ISBLANK(INDEX('Policy Characteristics'!F:F,MATCH($C104,'Policy Characteristics'!$C:$C,0))),"",INDEX('Policy Characteristics'!F:F,MATCH($C104,'Policy Characteristics'!$C:$C,0)))</f>
        <v>-45000</v>
      </c>
      <c r="M104" s="205">
        <f>IF(ISBLANK(INDEX('Policy Characteristics'!G:G,MATCH($C104,'Policy Characteristics'!$C:$C,0))),"",INDEX('Policy Characteristics'!G:G,MATCH($C104,'Policy Characteristics'!$C:$C,0)))</f>
        <v>50000</v>
      </c>
      <c r="N104" s="205">
        <f>IF(ISBLANK(INDEX('Policy Characteristics'!H:H,MATCH($C104,'Policy Characteristics'!$C:$C,0))),"",INDEX('Policy Characteristics'!H:H,MATCH($C104,'Policy Characteristics'!$C:$C,0)))</f>
        <v>100</v>
      </c>
      <c r="O104" s="76" t="str">
        <f>IF(ISBLANK(INDEX('Policy Characteristics'!I:I,MATCH($C104,'Policy Characteristics'!$C:$C,0))),"",INDEX('Policy Characteristics'!I:I,MATCH($C104,'Policy Characteristics'!$C:$C,0)))</f>
        <v>$ / vehicle</v>
      </c>
      <c r="P104" s="76" t="str">
        <f>IF(ISBLANK(INDEX('Policy Characteristics'!J:J,MATCH($C104,'Policy Characteristics'!$C:$C,0))),"",INDEX('Policy Characteristics'!J:J,MATCH($C104,'Policy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currently offers a federal tax credit for up to $7,500 for qualifying clean passenger light-duty vehicles as part of the Inflation Reduction Act. This tax credit is included in the BAU scenario as an estimated average credit for new vehicles, accounting for the fact many vehicles will not be eligible starting in 2025 due to requirements for critical minerals sourcing. The BAU also includes the state-level credit on top of the federal tax credits. As of late 2020, there is an additional state subsidy of $5000.</v>
      </c>
      <c r="Q104" s="76" t="str">
        <f>IF(ISBLANK(INDEX('Policy Characteristics'!K:K,MATCH($C104,'Policy Characteristics'!$C:$C,0))),"",INDEX('Policy Characteristics'!K:K,MATCH($C104,'Policy Characteristics'!$C:$C,0)))</f>
        <v>transportation-sector-main.html#ev-subsidy</v>
      </c>
      <c r="R104" s="76" t="str">
        <f>IF(ISBLANK(INDEX('Policy Characteristics'!L:L,MATCH($C104,'Policy Characteristics'!$C:$C,0))),"",INDEX('Policy Characteristics'!L:L,MATCH($C104,'Policy Characteristics'!$C:$C,0)))</f>
        <v>ev-subsidy.html</v>
      </c>
    </row>
    <row r="105" spans="1:18" s="143" customFormat="1" x14ac:dyDescent="0.25">
      <c r="A105" s="76" t="str">
        <f>IF(ISBLANK(INDEX('Policy Characteristics'!A:A,MATCH($C105,'Policy Characteristics'!$C:$C,0))),"",INDEX('Policy Characteristics'!A:A,MATCH($C105,'Policy Characteristics'!$C:$C,0)))</f>
        <v>Transportation</v>
      </c>
      <c r="B105" s="200" t="str">
        <f>IF(ISBLANK(INDEX('Policy Characteristics'!B:B,MATCH($C105,'Policy Characteristics'!$C:$C,0))),"",INDEX('Policy Characteristics'!B:B,MATCH($C105,'Policy Characteristics'!$C:$C,0)))</f>
        <v>Freight Vehicle Subsidy</v>
      </c>
      <c r="C105" t="s">
        <v>1612</v>
      </c>
      <c r="D105" s="88" t="s">
        <v>37</v>
      </c>
      <c r="E105" s="88" t="s">
        <v>491</v>
      </c>
      <c r="F105" s="143" t="s">
        <v>1627</v>
      </c>
      <c r="G105" s="88" t="s">
        <v>1617</v>
      </c>
      <c r="H105" s="15">
        <v>1686</v>
      </c>
      <c r="I105" s="213" t="s">
        <v>43</v>
      </c>
      <c r="J105" s="202" t="str">
        <f>IF(ISBLANK(INDEX('Policy Characteristics'!D:D,MATCH($C105,'Policy Characteristics'!$C:$C,0))),"",INDEX('Policy Characteristics'!D:D,MATCH($C105,'Policy Characteristics'!$C:$C,0)))</f>
        <v>Vehicle Subsidy</v>
      </c>
      <c r="K105" s="76" t="str">
        <f>IF(ISBLANK(INDEX('Policy Characteristics'!E:E,MATCH($C105,'Policy Characteristics'!$C:$C,0))),"",INDEX('Policy Characteristics'!E:E,MATCH($C105,'Policy Characteristics'!$C:$C,0)))</f>
        <v>trans frgt subsidy</v>
      </c>
      <c r="L105" s="205">
        <f>IF(ISBLANK(INDEX('Policy Characteristics'!F:F,MATCH($C105,'Policy Characteristics'!$C:$C,0))),"",INDEX('Policy Characteristics'!F:F,MATCH($C105,'Policy Characteristics'!$C:$C,0)))</f>
        <v>-45000</v>
      </c>
      <c r="M105" s="205">
        <f>IF(ISBLANK(INDEX('Policy Characteristics'!G:G,MATCH($C105,'Policy Characteristics'!$C:$C,0))),"",INDEX('Policy Characteristics'!G:G,MATCH($C105,'Policy Characteristics'!$C:$C,0)))</f>
        <v>50000</v>
      </c>
      <c r="N105" s="205">
        <f>IF(ISBLANK(INDEX('Policy Characteristics'!H:H,MATCH($C105,'Policy Characteristics'!$C:$C,0))),"",INDEX('Policy Characteristics'!H:H,MATCH($C105,'Policy Characteristics'!$C:$C,0)))</f>
        <v>100</v>
      </c>
      <c r="O105" s="76" t="str">
        <f>IF(ISBLANK(INDEX('Policy Characteristics'!I:I,MATCH($C105,'Policy Characteristics'!$C:$C,0))),"",INDEX('Policy Characteristics'!I:I,MATCH($C105,'Policy Characteristics'!$C:$C,0)))</f>
        <v>$ / vehicle</v>
      </c>
      <c r="P105" s="76" t="str">
        <f>IF(ISBLANK(INDEX('Policy Characteristics'!J:J,MATCH($C105,'Policy Characteristics'!$C:$C,0))),"",INDEX('Policy Characteristics'!J:J,MATCH($C105,'Policy Characteristics'!$C:$C,0)))</f>
        <v xml:space="preserve">**Description:**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 This state has no additional state subsidies. </v>
      </c>
      <c r="Q105" s="76" t="str">
        <f>IF(ISBLANK(INDEX('Policy Characteristics'!K:K,MATCH($C105,'Policy Characteristics'!$C:$C,0))),"",INDEX('Policy Characteristics'!K:K,MATCH($C105,'Policy Characteristics'!$C:$C,0)))</f>
        <v>transportation-sector-main.html#ev-subsidy</v>
      </c>
      <c r="R105" s="76" t="str">
        <f>IF(ISBLANK(INDEX('Policy Characteristics'!L:L,MATCH($C105,'Policy Characteristics'!$C:$C,0))),"",INDEX('Policy Characteristics'!L:L,MATCH($C105,'Policy Characteristics'!$C:$C,0)))</f>
        <v>ev-subsidy.html</v>
      </c>
    </row>
    <row r="106" spans="1:18" ht="14.45" customHeight="1" x14ac:dyDescent="0.25">
      <c r="A106" s="76" t="str">
        <f>IF(ISBLANK(INDEX('Policy Characteristics'!A:A,MATCH($C106,'Policy Characteristics'!$C:$C,0))),"",INDEX('Policy Characteristics'!A:A,MATCH($C106,'Policy Characteristics'!$C:$C,0)))</f>
        <v>Transportation</v>
      </c>
      <c r="B106" s="200" t="str">
        <f>IF(ISBLANK(INDEX('Policy Characteristics'!B:B,MATCH($C106,'Policy Characteristics'!$C:$C,0))),"",INDEX('Policy Characteristics'!B:B,MATCH($C106,'Policy Characteristics'!$C:$C,0)))</f>
        <v>Freight Vehicle Subsidy</v>
      </c>
      <c r="C106" s="76" t="str">
        <f>C$105</f>
        <v>Additional Freight Vehicle Subsidy</v>
      </c>
      <c r="D106" s="88" t="s">
        <v>37</v>
      </c>
      <c r="E106" s="143" t="s">
        <v>492</v>
      </c>
      <c r="F106" s="143" t="s">
        <v>1627</v>
      </c>
      <c r="G106" s="143" t="s">
        <v>1618</v>
      </c>
      <c r="H106" s="15">
        <v>1687</v>
      </c>
      <c r="I106" s="213" t="s">
        <v>43</v>
      </c>
      <c r="J106" s="202" t="str">
        <f>IF(ISBLANK(INDEX('Policy Characteristics'!D:D,MATCH($C106,'Policy Characteristics'!$C:$C,0))),"",INDEX('Policy Characteristics'!D:D,MATCH($C106,'Policy Characteristics'!$C:$C,0)))</f>
        <v>Vehicle Subsidy</v>
      </c>
      <c r="K106" s="76" t="str">
        <f>IF(ISBLANK(INDEX('Policy Characteristics'!E:E,MATCH($C106,'Policy Characteristics'!$C:$C,0))),"",INDEX('Policy Characteristics'!E:E,MATCH($C106,'Policy Characteristics'!$C:$C,0)))</f>
        <v>trans frgt subsidy</v>
      </c>
      <c r="L106" s="205">
        <f>IF(ISBLANK(INDEX('Policy Characteristics'!F:F,MATCH($C106,'Policy Characteristics'!$C:$C,0))),"",INDEX('Policy Characteristics'!F:F,MATCH($C106,'Policy Characteristics'!$C:$C,0)))</f>
        <v>-45000</v>
      </c>
      <c r="M106" s="205">
        <f>IF(ISBLANK(INDEX('Policy Characteristics'!G:G,MATCH($C106,'Policy Characteristics'!$C:$C,0))),"",INDEX('Policy Characteristics'!G:G,MATCH($C106,'Policy Characteristics'!$C:$C,0)))</f>
        <v>50000</v>
      </c>
      <c r="N106" s="205">
        <f>IF(ISBLANK(INDEX('Policy Characteristics'!H:H,MATCH($C106,'Policy Characteristics'!$C:$C,0))),"",INDEX('Policy Characteristics'!H:H,MATCH($C106,'Policy Characteristics'!$C:$C,0)))</f>
        <v>100</v>
      </c>
      <c r="O106" s="76" t="str">
        <f>IF(ISBLANK(INDEX('Policy Characteristics'!I:I,MATCH($C106,'Policy Characteristics'!$C:$C,0))),"",INDEX('Policy Characteristics'!I:I,MATCH($C106,'Policy Characteristics'!$C:$C,0)))</f>
        <v>$ / vehicle</v>
      </c>
      <c r="P106" s="76" t="str">
        <f>IF(ISBLANK(INDEX('Policy Characteristics'!J:J,MATCH($C106,'Policy Characteristics'!$C:$C,0))),"",INDEX('Policy Characteristics'!J:J,MATCH($C106,'Policy Characteristics'!$C:$C,0)))</f>
        <v xml:space="preserve">**Description:**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 This state has no additional state subsidies. </v>
      </c>
      <c r="Q106" s="76" t="str">
        <f>IF(ISBLANK(INDEX('Policy Characteristics'!K:K,MATCH($C106,'Policy Characteristics'!$C:$C,0))),"",INDEX('Policy Characteristics'!K:K,MATCH($C106,'Policy Characteristics'!$C:$C,0)))</f>
        <v>transportation-sector-main.html#ev-subsidy</v>
      </c>
      <c r="R106" s="76" t="str">
        <f>IF(ISBLANK(INDEX('Policy Characteristics'!L:L,MATCH($C106,'Policy Characteristics'!$C:$C,0))),"",INDEX('Policy Characteristics'!L:L,MATCH($C106,'Policy Characteristics'!$C:$C,0)))</f>
        <v>ev-subsidy.html</v>
      </c>
    </row>
    <row r="107" spans="1:18" x14ac:dyDescent="0.25">
      <c r="A107" s="76" t="str">
        <f>IF(ISBLANK(INDEX('Policy Characteristics'!A:A,MATCH($C107,'Policy Characteristics'!$C:$C,0))),"",INDEX('Policy Characteristics'!A:A,MATCH($C107,'Policy Characteristics'!$C:$C,0)))</f>
        <v>Transportation</v>
      </c>
      <c r="B107" s="200" t="str">
        <f>IF(ISBLANK(INDEX('Policy Characteristics'!B:B,MATCH($C107,'Policy Characteristics'!$C:$C,0))),"",INDEX('Policy Characteristics'!B:B,MATCH($C107,'Policy Characteristics'!$C:$C,0)))</f>
        <v>Freight Vehicle Subsidy</v>
      </c>
      <c r="C107" s="76" t="str">
        <f t="shared" ref="C107:C146" si="2">C$105</f>
        <v>Additional Freight Vehicle Subsidy</v>
      </c>
      <c r="D107" s="88" t="s">
        <v>37</v>
      </c>
      <c r="E107" s="143" t="s">
        <v>493</v>
      </c>
      <c r="F107" s="143" t="s">
        <v>1627</v>
      </c>
      <c r="G107" s="143" t="s">
        <v>1619</v>
      </c>
      <c r="H107" s="15">
        <v>1688</v>
      </c>
      <c r="I107" s="201" t="s">
        <v>44</v>
      </c>
      <c r="J107" s="202" t="str">
        <f>IF(ISBLANK(INDEX('Policy Characteristics'!D:D,MATCH($C107,'Policy Characteristics'!$C:$C,0))),"",INDEX('Policy Characteristics'!D:D,MATCH($C107,'Policy Characteristics'!$C:$C,0)))</f>
        <v>Vehicle Subsidy</v>
      </c>
      <c r="K107" s="76" t="str">
        <f>IF(ISBLANK(INDEX('Policy Characteristics'!E:E,MATCH($C107,'Policy Characteristics'!$C:$C,0))),"",INDEX('Policy Characteristics'!E:E,MATCH($C107,'Policy Characteristics'!$C:$C,0)))</f>
        <v>trans frgt subsidy</v>
      </c>
      <c r="L107" s="205">
        <f>IF(ISBLANK(INDEX('Policy Characteristics'!F:F,MATCH($C107,'Policy Characteristics'!$C:$C,0))),"",INDEX('Policy Characteristics'!F:F,MATCH($C107,'Policy Characteristics'!$C:$C,0)))</f>
        <v>-45000</v>
      </c>
      <c r="M107" s="205">
        <f>IF(ISBLANK(INDEX('Policy Characteristics'!G:G,MATCH($C107,'Policy Characteristics'!$C:$C,0))),"",INDEX('Policy Characteristics'!G:G,MATCH($C107,'Policy Characteristics'!$C:$C,0)))</f>
        <v>50000</v>
      </c>
      <c r="N107" s="205">
        <f>IF(ISBLANK(INDEX('Policy Characteristics'!H:H,MATCH($C107,'Policy Characteristics'!$C:$C,0))),"",INDEX('Policy Characteristics'!H:H,MATCH($C107,'Policy Characteristics'!$C:$C,0)))</f>
        <v>100</v>
      </c>
      <c r="O107" s="76" t="str">
        <f>IF(ISBLANK(INDEX('Policy Characteristics'!I:I,MATCH($C107,'Policy Characteristics'!$C:$C,0))),"",INDEX('Policy Characteristics'!I:I,MATCH($C107,'Policy Characteristics'!$C:$C,0)))</f>
        <v>$ / vehicle</v>
      </c>
      <c r="P107" s="76" t="str">
        <f>IF(ISBLANK(INDEX('Policy Characteristics'!J:J,MATCH($C107,'Policy Characteristics'!$C:$C,0))),"",INDEX('Policy Characteristics'!J:J,MATCH($C107,'Policy Characteristics'!$C:$C,0)))</f>
        <v xml:space="preserve">**Description:**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 This state has no additional state subsidies. </v>
      </c>
      <c r="Q107" s="76" t="str">
        <f>IF(ISBLANK(INDEX('Policy Characteristics'!K:K,MATCH($C107,'Policy Characteristics'!$C:$C,0))),"",INDEX('Policy Characteristics'!K:K,MATCH($C107,'Policy Characteristics'!$C:$C,0)))</f>
        <v>transportation-sector-main.html#ev-subsidy</v>
      </c>
      <c r="R107" s="76" t="str">
        <f>IF(ISBLANK(INDEX('Policy Characteristics'!L:L,MATCH($C107,'Policy Characteristics'!$C:$C,0))),"",INDEX('Policy Characteristics'!L:L,MATCH($C107,'Policy Characteristics'!$C:$C,0)))</f>
        <v>ev-subsidy.html</v>
      </c>
    </row>
    <row r="108" spans="1:18" x14ac:dyDescent="0.25">
      <c r="A108" s="76" t="str">
        <f>IF(ISBLANK(INDEX('Policy Characteristics'!A:A,MATCH($C108,'Policy Characteristics'!$C:$C,0))),"",INDEX('Policy Characteristics'!A:A,MATCH($C108,'Policy Characteristics'!$C:$C,0)))</f>
        <v>Transportation</v>
      </c>
      <c r="B108" s="200" t="str">
        <f>IF(ISBLANK(INDEX('Policy Characteristics'!B:B,MATCH($C108,'Policy Characteristics'!$C:$C,0))),"",INDEX('Policy Characteristics'!B:B,MATCH($C108,'Policy Characteristics'!$C:$C,0)))</f>
        <v>Freight Vehicle Subsidy</v>
      </c>
      <c r="C108" s="76" t="str">
        <f t="shared" si="2"/>
        <v>Additional Freight Vehicle Subsidy</v>
      </c>
      <c r="D108" s="88" t="s">
        <v>37</v>
      </c>
      <c r="E108" s="143" t="s">
        <v>494</v>
      </c>
      <c r="F108" s="143" t="s">
        <v>1627</v>
      </c>
      <c r="G108" s="143" t="s">
        <v>1620</v>
      </c>
      <c r="H108" s="15">
        <v>1689</v>
      </c>
      <c r="I108" s="201" t="s">
        <v>44</v>
      </c>
      <c r="J108" s="202" t="str">
        <f>IF(ISBLANK(INDEX('Policy Characteristics'!D:D,MATCH($C108,'Policy Characteristics'!$C:$C,0))),"",INDEX('Policy Characteristics'!D:D,MATCH($C108,'Policy Characteristics'!$C:$C,0)))</f>
        <v>Vehicle Subsidy</v>
      </c>
      <c r="K108" s="76" t="str">
        <f>IF(ISBLANK(INDEX('Policy Characteristics'!E:E,MATCH($C108,'Policy Characteristics'!$C:$C,0))),"",INDEX('Policy Characteristics'!E:E,MATCH($C108,'Policy Characteristics'!$C:$C,0)))</f>
        <v>trans frgt subsidy</v>
      </c>
      <c r="L108" s="205">
        <f>IF(ISBLANK(INDEX('Policy Characteristics'!F:F,MATCH($C108,'Policy Characteristics'!$C:$C,0))),"",INDEX('Policy Characteristics'!F:F,MATCH($C108,'Policy Characteristics'!$C:$C,0)))</f>
        <v>-45000</v>
      </c>
      <c r="M108" s="205">
        <f>IF(ISBLANK(INDEX('Policy Characteristics'!G:G,MATCH($C108,'Policy Characteristics'!$C:$C,0))),"",INDEX('Policy Characteristics'!G:G,MATCH($C108,'Policy Characteristics'!$C:$C,0)))</f>
        <v>50000</v>
      </c>
      <c r="N108" s="205">
        <f>IF(ISBLANK(INDEX('Policy Characteristics'!H:H,MATCH($C108,'Policy Characteristics'!$C:$C,0))),"",INDEX('Policy Characteristics'!H:H,MATCH($C108,'Policy Characteristics'!$C:$C,0)))</f>
        <v>100</v>
      </c>
      <c r="O108" s="76" t="str">
        <f>IF(ISBLANK(INDEX('Policy Characteristics'!I:I,MATCH($C108,'Policy Characteristics'!$C:$C,0))),"",INDEX('Policy Characteristics'!I:I,MATCH($C108,'Policy Characteristics'!$C:$C,0)))</f>
        <v>$ / vehicle</v>
      </c>
      <c r="P108" s="76" t="str">
        <f>IF(ISBLANK(INDEX('Policy Characteristics'!J:J,MATCH($C108,'Policy Characteristics'!$C:$C,0))),"",INDEX('Policy Characteristics'!J:J,MATCH($C108,'Policy Characteristics'!$C:$C,0)))</f>
        <v xml:space="preserve">**Description:**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 This state has no additional state subsidies. </v>
      </c>
      <c r="Q108" s="76" t="str">
        <f>IF(ISBLANK(INDEX('Policy Characteristics'!K:K,MATCH($C108,'Policy Characteristics'!$C:$C,0))),"",INDEX('Policy Characteristics'!K:K,MATCH($C108,'Policy Characteristics'!$C:$C,0)))</f>
        <v>transportation-sector-main.html#ev-subsidy</v>
      </c>
      <c r="R108" s="76" t="str">
        <f>IF(ISBLANK(INDEX('Policy Characteristics'!L:L,MATCH($C108,'Policy Characteristics'!$C:$C,0))),"",INDEX('Policy Characteristics'!L:L,MATCH($C108,'Policy Characteristics'!$C:$C,0)))</f>
        <v>ev-subsidy.html</v>
      </c>
    </row>
    <row r="109" spans="1:18" x14ac:dyDescent="0.25">
      <c r="A109" s="76" t="str">
        <f>IF(ISBLANK(INDEX('Policy Characteristics'!A:A,MATCH($C109,'Policy Characteristics'!$C:$C,0))),"",INDEX('Policy Characteristics'!A:A,MATCH($C109,'Policy Characteristics'!$C:$C,0)))</f>
        <v>Transportation</v>
      </c>
      <c r="B109" s="200" t="str">
        <f>IF(ISBLANK(INDEX('Policy Characteristics'!B:B,MATCH($C109,'Policy Characteristics'!$C:$C,0))),"",INDEX('Policy Characteristics'!B:B,MATCH($C109,'Policy Characteristics'!$C:$C,0)))</f>
        <v>Freight Vehicle Subsidy</v>
      </c>
      <c r="C109" s="76" t="str">
        <f t="shared" si="2"/>
        <v>Additional Freight Vehicle Subsidy</v>
      </c>
      <c r="D109" s="88" t="s">
        <v>37</v>
      </c>
      <c r="E109" s="143" t="s">
        <v>495</v>
      </c>
      <c r="F109" s="143" t="s">
        <v>1627</v>
      </c>
      <c r="G109" s="143" t="s">
        <v>1621</v>
      </c>
      <c r="H109" s="15">
        <v>1690</v>
      </c>
      <c r="I109" s="201" t="s">
        <v>43</v>
      </c>
      <c r="J109" s="202" t="str">
        <f>IF(ISBLANK(INDEX('Policy Characteristics'!D:D,MATCH($C109,'Policy Characteristics'!$C:$C,0))),"",INDEX('Policy Characteristics'!D:D,MATCH($C109,'Policy Characteristics'!$C:$C,0)))</f>
        <v>Vehicle Subsidy</v>
      </c>
      <c r="K109" s="76" t="str">
        <f>IF(ISBLANK(INDEX('Policy Characteristics'!E:E,MATCH($C109,'Policy Characteristics'!$C:$C,0))),"",INDEX('Policy Characteristics'!E:E,MATCH($C109,'Policy Characteristics'!$C:$C,0)))</f>
        <v>trans frgt subsidy</v>
      </c>
      <c r="L109" s="205">
        <f>IF(ISBLANK(INDEX('Policy Characteristics'!F:F,MATCH($C109,'Policy Characteristics'!$C:$C,0))),"",INDEX('Policy Characteristics'!F:F,MATCH($C109,'Policy Characteristics'!$C:$C,0)))</f>
        <v>-45000</v>
      </c>
      <c r="M109" s="205">
        <f>IF(ISBLANK(INDEX('Policy Characteristics'!G:G,MATCH($C109,'Policy Characteristics'!$C:$C,0))),"",INDEX('Policy Characteristics'!G:G,MATCH($C109,'Policy Characteristics'!$C:$C,0)))</f>
        <v>50000</v>
      </c>
      <c r="N109" s="205">
        <f>IF(ISBLANK(INDEX('Policy Characteristics'!H:H,MATCH($C109,'Policy Characteristics'!$C:$C,0))),"",INDEX('Policy Characteristics'!H:H,MATCH($C109,'Policy Characteristics'!$C:$C,0)))</f>
        <v>100</v>
      </c>
      <c r="O109" s="76" t="str">
        <f>IF(ISBLANK(INDEX('Policy Characteristics'!I:I,MATCH($C109,'Policy Characteristics'!$C:$C,0))),"",INDEX('Policy Characteristics'!I:I,MATCH($C109,'Policy Characteristics'!$C:$C,0)))</f>
        <v>$ / vehicle</v>
      </c>
      <c r="P109" s="76" t="str">
        <f>IF(ISBLANK(INDEX('Policy Characteristics'!J:J,MATCH($C109,'Policy Characteristics'!$C:$C,0))),"",INDEX('Policy Characteristics'!J:J,MATCH($C109,'Policy Characteristics'!$C:$C,0)))</f>
        <v xml:space="preserve">**Description:**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 This state has no additional state subsidies. </v>
      </c>
      <c r="Q109" s="76" t="str">
        <f>IF(ISBLANK(INDEX('Policy Characteristics'!K:K,MATCH($C109,'Policy Characteristics'!$C:$C,0))),"",INDEX('Policy Characteristics'!K:K,MATCH($C109,'Policy Characteristics'!$C:$C,0)))</f>
        <v>transportation-sector-main.html#ev-subsidy</v>
      </c>
      <c r="R109" s="76" t="str">
        <f>IF(ISBLANK(INDEX('Policy Characteristics'!L:L,MATCH($C109,'Policy Characteristics'!$C:$C,0))),"",INDEX('Policy Characteristics'!L:L,MATCH($C109,'Policy Characteristics'!$C:$C,0)))</f>
        <v>ev-subsidy.html</v>
      </c>
    </row>
    <row r="110" spans="1:18" x14ac:dyDescent="0.25">
      <c r="A110" s="76" t="str">
        <f>IF(ISBLANK(INDEX('Policy Characteristics'!A:A,MATCH($C110,'Policy Characteristics'!$C:$C,0))),"",INDEX('Policy Characteristics'!A:A,MATCH($C110,'Policy Characteristics'!$C:$C,0)))</f>
        <v>Transportation</v>
      </c>
      <c r="B110" s="200" t="str">
        <f>IF(ISBLANK(INDEX('Policy Characteristics'!B:B,MATCH($C110,'Policy Characteristics'!$C:$C,0))),"",INDEX('Policy Characteristics'!B:B,MATCH($C110,'Policy Characteristics'!$C:$C,0)))</f>
        <v>Freight Vehicle Subsidy</v>
      </c>
      <c r="C110" s="76" t="str">
        <f t="shared" si="2"/>
        <v>Additional Freight Vehicle Subsidy</v>
      </c>
      <c r="D110" s="88" t="s">
        <v>37</v>
      </c>
      <c r="E110" s="143" t="s">
        <v>749</v>
      </c>
      <c r="F110" s="143" t="s">
        <v>1627</v>
      </c>
      <c r="G110" s="143" t="s">
        <v>749</v>
      </c>
      <c r="H110" s="15">
        <v>1691</v>
      </c>
      <c r="I110" s="213" t="s">
        <v>43</v>
      </c>
      <c r="J110" s="202" t="str">
        <f>IF(ISBLANK(INDEX('Policy Characteristics'!D:D,MATCH($C110,'Policy Characteristics'!$C:$C,0))),"",INDEX('Policy Characteristics'!D:D,MATCH($C110,'Policy Characteristics'!$C:$C,0)))</f>
        <v>Vehicle Subsidy</v>
      </c>
      <c r="K110" s="76" t="str">
        <f>IF(ISBLANK(INDEX('Policy Characteristics'!E:E,MATCH($C110,'Policy Characteristics'!$C:$C,0))),"",INDEX('Policy Characteristics'!E:E,MATCH($C110,'Policy Characteristics'!$C:$C,0)))</f>
        <v>trans frgt subsidy</v>
      </c>
      <c r="L110" s="205">
        <f>IF(ISBLANK(INDEX('Policy Characteristics'!F:F,MATCH($C110,'Policy Characteristics'!$C:$C,0))),"",INDEX('Policy Characteristics'!F:F,MATCH($C110,'Policy Characteristics'!$C:$C,0)))</f>
        <v>-45000</v>
      </c>
      <c r="M110" s="205">
        <f>IF(ISBLANK(INDEX('Policy Characteristics'!G:G,MATCH($C110,'Policy Characteristics'!$C:$C,0))),"",INDEX('Policy Characteristics'!G:G,MATCH($C110,'Policy Characteristics'!$C:$C,0)))</f>
        <v>50000</v>
      </c>
      <c r="N110" s="205">
        <f>IF(ISBLANK(INDEX('Policy Characteristics'!H:H,MATCH($C110,'Policy Characteristics'!$C:$C,0))),"",INDEX('Policy Characteristics'!H:H,MATCH($C110,'Policy Characteristics'!$C:$C,0)))</f>
        <v>100</v>
      </c>
      <c r="O110" s="76" t="str">
        <f>IF(ISBLANK(INDEX('Policy Characteristics'!I:I,MATCH($C110,'Policy Characteristics'!$C:$C,0))),"",INDEX('Policy Characteristics'!I:I,MATCH($C110,'Policy Characteristics'!$C:$C,0)))</f>
        <v>$ / vehicle</v>
      </c>
      <c r="P110" s="76" t="str">
        <f>IF(ISBLANK(INDEX('Policy Characteristics'!J:J,MATCH($C110,'Policy Characteristics'!$C:$C,0))),"",INDEX('Policy Characteristics'!J:J,MATCH($C110,'Policy Characteristics'!$C:$C,0)))</f>
        <v xml:space="preserve">**Description:**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 This state has no additional state subsidies. </v>
      </c>
      <c r="Q110" s="76" t="str">
        <f>IF(ISBLANK(INDEX('Policy Characteristics'!K:K,MATCH($C110,'Policy Characteristics'!$C:$C,0))),"",INDEX('Policy Characteristics'!K:K,MATCH($C110,'Policy Characteristics'!$C:$C,0)))</f>
        <v>transportation-sector-main.html#ev-subsidy</v>
      </c>
      <c r="R110" s="76" t="str">
        <f>IF(ISBLANK(INDEX('Policy Characteristics'!L:L,MATCH($C110,'Policy Characteristics'!$C:$C,0))),"",INDEX('Policy Characteristics'!L:L,MATCH($C110,'Policy Characteristics'!$C:$C,0)))</f>
        <v>ev-subsidy.html</v>
      </c>
    </row>
    <row r="111" spans="1:18" x14ac:dyDescent="0.25">
      <c r="A111" s="76" t="str">
        <f>IF(ISBLANK(INDEX('Policy Characteristics'!A:A,MATCH($C111,'Policy Characteristics'!$C:$C,0))),"",INDEX('Policy Characteristics'!A:A,MATCH($C111,'Policy Characteristics'!$C:$C,0)))</f>
        <v>Transportation</v>
      </c>
      <c r="B111" s="200" t="str">
        <f>IF(ISBLANK(INDEX('Policy Characteristics'!B:B,MATCH($C111,'Policy Characteristics'!$C:$C,0))),"",INDEX('Policy Characteristics'!B:B,MATCH($C111,'Policy Characteristics'!$C:$C,0)))</f>
        <v>Freight Vehicle Subsidy</v>
      </c>
      <c r="C111" s="76" t="str">
        <f t="shared" si="2"/>
        <v>Additional Freight Vehicle Subsidy</v>
      </c>
      <c r="D111" s="88" t="s">
        <v>37</v>
      </c>
      <c r="E111" s="143" t="s">
        <v>748</v>
      </c>
      <c r="F111" s="143" t="s">
        <v>1627</v>
      </c>
      <c r="G111" s="143" t="s">
        <v>1622</v>
      </c>
      <c r="H111" s="15">
        <v>1692</v>
      </c>
      <c r="I111" s="201" t="s">
        <v>43</v>
      </c>
      <c r="J111" s="202" t="str">
        <f>IF(ISBLANK(INDEX('Policy Characteristics'!D:D,MATCH($C111,'Policy Characteristics'!$C:$C,0))),"",INDEX('Policy Characteristics'!D:D,MATCH($C111,'Policy Characteristics'!$C:$C,0)))</f>
        <v>Vehicle Subsidy</v>
      </c>
      <c r="K111" s="76" t="str">
        <f>IF(ISBLANK(INDEX('Policy Characteristics'!E:E,MATCH($C111,'Policy Characteristics'!$C:$C,0))),"",INDEX('Policy Characteristics'!E:E,MATCH($C111,'Policy Characteristics'!$C:$C,0)))</f>
        <v>trans frgt subsidy</v>
      </c>
      <c r="L111" s="205">
        <f>IF(ISBLANK(INDEX('Policy Characteristics'!F:F,MATCH($C111,'Policy Characteristics'!$C:$C,0))),"",INDEX('Policy Characteristics'!F:F,MATCH($C111,'Policy Characteristics'!$C:$C,0)))</f>
        <v>-45000</v>
      </c>
      <c r="M111" s="205">
        <f>IF(ISBLANK(INDEX('Policy Characteristics'!G:G,MATCH($C111,'Policy Characteristics'!$C:$C,0))),"",INDEX('Policy Characteristics'!G:G,MATCH($C111,'Policy Characteristics'!$C:$C,0)))</f>
        <v>50000</v>
      </c>
      <c r="N111" s="205">
        <f>IF(ISBLANK(INDEX('Policy Characteristics'!H:H,MATCH($C111,'Policy Characteristics'!$C:$C,0))),"",INDEX('Policy Characteristics'!H:H,MATCH($C111,'Policy Characteristics'!$C:$C,0)))</f>
        <v>100</v>
      </c>
      <c r="O111" s="76" t="str">
        <f>IF(ISBLANK(INDEX('Policy Characteristics'!I:I,MATCH($C111,'Policy Characteristics'!$C:$C,0))),"",INDEX('Policy Characteristics'!I:I,MATCH($C111,'Policy Characteristics'!$C:$C,0)))</f>
        <v>$ / vehicle</v>
      </c>
      <c r="P111" s="76" t="str">
        <f>IF(ISBLANK(INDEX('Policy Characteristics'!J:J,MATCH($C111,'Policy Characteristics'!$C:$C,0))),"",INDEX('Policy Characteristics'!J:J,MATCH($C111,'Policy Characteristics'!$C:$C,0)))</f>
        <v xml:space="preserve">**Description:**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 This state has no additional state subsidies. </v>
      </c>
      <c r="Q111" s="76" t="str">
        <f>IF(ISBLANK(INDEX('Policy Characteristics'!K:K,MATCH($C111,'Policy Characteristics'!$C:$C,0))),"",INDEX('Policy Characteristics'!K:K,MATCH($C111,'Policy Characteristics'!$C:$C,0)))</f>
        <v>transportation-sector-main.html#ev-subsidy</v>
      </c>
      <c r="R111" s="76" t="str">
        <f>IF(ISBLANK(INDEX('Policy Characteristics'!L:L,MATCH($C111,'Policy Characteristics'!$C:$C,0))),"",INDEX('Policy Characteristics'!L:L,MATCH($C111,'Policy Characteristics'!$C:$C,0)))</f>
        <v>ev-subsidy.html</v>
      </c>
    </row>
    <row r="112" spans="1:18" x14ac:dyDescent="0.25">
      <c r="A112" s="76" t="str">
        <f>IF(ISBLANK(INDEX('Policy Characteristics'!A:A,MATCH($C112,'Policy Characteristics'!$C:$C,0))),"",INDEX('Policy Characteristics'!A:A,MATCH($C112,'Policy Characteristics'!$C:$C,0)))</f>
        <v>Transportation</v>
      </c>
      <c r="B112" s="200" t="str">
        <f>IF(ISBLANK(INDEX('Policy Characteristics'!B:B,MATCH($C112,'Policy Characteristics'!$C:$C,0))),"",INDEX('Policy Characteristics'!B:B,MATCH($C112,'Policy Characteristics'!$C:$C,0)))</f>
        <v>Freight Vehicle Subsidy</v>
      </c>
      <c r="C112" s="76" t="str">
        <f t="shared" si="2"/>
        <v>Additional Freight Vehicle Subsidy</v>
      </c>
      <c r="D112" s="88" t="s">
        <v>38</v>
      </c>
      <c r="E112" s="88" t="s">
        <v>491</v>
      </c>
      <c r="F112" s="143" t="s">
        <v>1624</v>
      </c>
      <c r="G112" s="88" t="s">
        <v>1617</v>
      </c>
      <c r="H112" s="15">
        <v>1693</v>
      </c>
      <c r="I112" s="213" t="s">
        <v>43</v>
      </c>
      <c r="J112" s="202" t="str">
        <f>IF(ISBLANK(INDEX('Policy Characteristics'!D:D,MATCH($C112,'Policy Characteristics'!$C:$C,0))),"",INDEX('Policy Characteristics'!D:D,MATCH($C112,'Policy Characteristics'!$C:$C,0)))</f>
        <v>Vehicle Subsidy</v>
      </c>
      <c r="K112" s="76" t="str">
        <f>IF(ISBLANK(INDEX('Policy Characteristics'!E:E,MATCH($C112,'Policy Characteristics'!$C:$C,0))),"",INDEX('Policy Characteristics'!E:E,MATCH($C112,'Policy Characteristics'!$C:$C,0)))</f>
        <v>trans frgt subsidy</v>
      </c>
      <c r="L112" s="205">
        <f>IF(ISBLANK(INDEX('Policy Characteristics'!F:F,MATCH($C112,'Policy Characteristics'!$C:$C,0))),"",INDEX('Policy Characteristics'!F:F,MATCH($C112,'Policy Characteristics'!$C:$C,0)))</f>
        <v>-45000</v>
      </c>
      <c r="M112" s="205">
        <f>IF(ISBLANK(INDEX('Policy Characteristics'!G:G,MATCH($C112,'Policy Characteristics'!$C:$C,0))),"",INDEX('Policy Characteristics'!G:G,MATCH($C112,'Policy Characteristics'!$C:$C,0)))</f>
        <v>50000</v>
      </c>
      <c r="N112" s="205">
        <f>IF(ISBLANK(INDEX('Policy Characteristics'!H:H,MATCH($C112,'Policy Characteristics'!$C:$C,0))),"",INDEX('Policy Characteristics'!H:H,MATCH($C112,'Policy Characteristics'!$C:$C,0)))</f>
        <v>100</v>
      </c>
      <c r="O112" s="76" t="str">
        <f>IF(ISBLANK(INDEX('Policy Characteristics'!I:I,MATCH($C112,'Policy Characteristics'!$C:$C,0))),"",INDEX('Policy Characteristics'!I:I,MATCH($C112,'Policy Characteristics'!$C:$C,0)))</f>
        <v>$ / vehicle</v>
      </c>
      <c r="P112" s="76" t="str">
        <f>IF(ISBLANK(INDEX('Policy Characteristics'!J:J,MATCH($C112,'Policy Characteristics'!$C:$C,0))),"",INDEX('Policy Characteristics'!J:J,MATCH($C112,'Policy Characteristics'!$C:$C,0)))</f>
        <v xml:space="preserve">**Description:**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 This state has no additional state subsidies. </v>
      </c>
      <c r="Q112" s="76" t="str">
        <f>IF(ISBLANK(INDEX('Policy Characteristics'!K:K,MATCH($C112,'Policy Characteristics'!$C:$C,0))),"",INDEX('Policy Characteristics'!K:K,MATCH($C112,'Policy Characteristics'!$C:$C,0)))</f>
        <v>transportation-sector-main.html#ev-subsidy</v>
      </c>
      <c r="R112" s="76" t="str">
        <f>IF(ISBLANK(INDEX('Policy Characteristics'!L:L,MATCH($C112,'Policy Characteristics'!$C:$C,0))),"",INDEX('Policy Characteristics'!L:L,MATCH($C112,'Policy Characteristics'!$C:$C,0)))</f>
        <v>ev-subsidy.html</v>
      </c>
    </row>
    <row r="113" spans="1:18" x14ac:dyDescent="0.25">
      <c r="A113" s="76" t="str">
        <f>IF(ISBLANK(INDEX('Policy Characteristics'!A:A,MATCH($C113,'Policy Characteristics'!$C:$C,0))),"",INDEX('Policy Characteristics'!A:A,MATCH($C113,'Policy Characteristics'!$C:$C,0)))</f>
        <v>Transportation</v>
      </c>
      <c r="B113" s="200" t="str">
        <f>IF(ISBLANK(INDEX('Policy Characteristics'!B:B,MATCH($C113,'Policy Characteristics'!$C:$C,0))),"",INDEX('Policy Characteristics'!B:B,MATCH($C113,'Policy Characteristics'!$C:$C,0)))</f>
        <v>Freight Vehicle Subsidy</v>
      </c>
      <c r="C113" s="76" t="str">
        <f t="shared" si="2"/>
        <v>Additional Freight Vehicle Subsidy</v>
      </c>
      <c r="D113" s="88" t="s">
        <v>38</v>
      </c>
      <c r="E113" s="143" t="s">
        <v>492</v>
      </c>
      <c r="F113" s="143" t="s">
        <v>1624</v>
      </c>
      <c r="G113" s="143" t="s">
        <v>1618</v>
      </c>
      <c r="H113" s="15">
        <v>1694</v>
      </c>
      <c r="I113" s="201" t="s">
        <v>44</v>
      </c>
      <c r="J113" s="202" t="str">
        <f>IF(ISBLANK(INDEX('Policy Characteristics'!D:D,MATCH($C113,'Policy Characteristics'!$C:$C,0))),"",INDEX('Policy Characteristics'!D:D,MATCH($C113,'Policy Characteristics'!$C:$C,0)))</f>
        <v>Vehicle Subsidy</v>
      </c>
      <c r="K113" s="76" t="str">
        <f>IF(ISBLANK(INDEX('Policy Characteristics'!E:E,MATCH($C113,'Policy Characteristics'!$C:$C,0))),"",INDEX('Policy Characteristics'!E:E,MATCH($C113,'Policy Characteristics'!$C:$C,0)))</f>
        <v>trans frgt subsidy</v>
      </c>
      <c r="L113" s="205">
        <f>IF(ISBLANK(INDEX('Policy Characteristics'!F:F,MATCH($C113,'Policy Characteristics'!$C:$C,0))),"",INDEX('Policy Characteristics'!F:F,MATCH($C113,'Policy Characteristics'!$C:$C,0)))</f>
        <v>-45000</v>
      </c>
      <c r="M113" s="205">
        <f>IF(ISBLANK(INDEX('Policy Characteristics'!G:G,MATCH($C113,'Policy Characteristics'!$C:$C,0))),"",INDEX('Policy Characteristics'!G:G,MATCH($C113,'Policy Characteristics'!$C:$C,0)))</f>
        <v>50000</v>
      </c>
      <c r="N113" s="205">
        <f>IF(ISBLANK(INDEX('Policy Characteristics'!H:H,MATCH($C113,'Policy Characteristics'!$C:$C,0))),"",INDEX('Policy Characteristics'!H:H,MATCH($C113,'Policy Characteristics'!$C:$C,0)))</f>
        <v>100</v>
      </c>
      <c r="O113" s="76" t="str">
        <f>IF(ISBLANK(INDEX('Policy Characteristics'!I:I,MATCH($C113,'Policy Characteristics'!$C:$C,0))),"",INDEX('Policy Characteristics'!I:I,MATCH($C113,'Policy Characteristics'!$C:$C,0)))</f>
        <v>$ / vehicle</v>
      </c>
      <c r="P113" s="76" t="str">
        <f>IF(ISBLANK(INDEX('Policy Characteristics'!J:J,MATCH($C113,'Policy Characteristics'!$C:$C,0))),"",INDEX('Policy Characteristics'!J:J,MATCH($C113,'Policy Characteristics'!$C:$C,0)))</f>
        <v xml:space="preserve">**Description:**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 This state has no additional state subsidies. </v>
      </c>
      <c r="Q113" s="76" t="str">
        <f>IF(ISBLANK(INDEX('Policy Characteristics'!K:K,MATCH($C113,'Policy Characteristics'!$C:$C,0))),"",INDEX('Policy Characteristics'!K:K,MATCH($C113,'Policy Characteristics'!$C:$C,0)))</f>
        <v>transportation-sector-main.html#ev-subsidy</v>
      </c>
      <c r="R113" s="76" t="str">
        <f>IF(ISBLANK(INDEX('Policy Characteristics'!L:L,MATCH($C113,'Policy Characteristics'!$C:$C,0))),"",INDEX('Policy Characteristics'!L:L,MATCH($C113,'Policy Characteristics'!$C:$C,0)))</f>
        <v>ev-subsidy.html</v>
      </c>
    </row>
    <row r="114" spans="1:18" x14ac:dyDescent="0.25">
      <c r="A114" s="76" t="str">
        <f>IF(ISBLANK(INDEX('Policy Characteristics'!A:A,MATCH($C114,'Policy Characteristics'!$C:$C,0))),"",INDEX('Policy Characteristics'!A:A,MATCH($C114,'Policy Characteristics'!$C:$C,0)))</f>
        <v>Transportation</v>
      </c>
      <c r="B114" s="200" t="str">
        <f>IF(ISBLANK(INDEX('Policy Characteristics'!B:B,MATCH($C114,'Policy Characteristics'!$C:$C,0))),"",INDEX('Policy Characteristics'!B:B,MATCH($C114,'Policy Characteristics'!$C:$C,0)))</f>
        <v>Freight Vehicle Subsidy</v>
      </c>
      <c r="C114" s="76" t="str">
        <f t="shared" si="2"/>
        <v>Additional Freight Vehicle Subsidy</v>
      </c>
      <c r="D114" s="88" t="s">
        <v>38</v>
      </c>
      <c r="E114" s="143" t="s">
        <v>493</v>
      </c>
      <c r="F114" s="143" t="s">
        <v>1624</v>
      </c>
      <c r="G114" s="143" t="s">
        <v>1619</v>
      </c>
      <c r="H114" s="15">
        <v>1695</v>
      </c>
      <c r="I114" s="201" t="s">
        <v>44</v>
      </c>
      <c r="J114" s="202" t="str">
        <f>IF(ISBLANK(INDEX('Policy Characteristics'!D:D,MATCH($C114,'Policy Characteristics'!$C:$C,0))),"",INDEX('Policy Characteristics'!D:D,MATCH($C114,'Policy Characteristics'!$C:$C,0)))</f>
        <v>Vehicle Subsidy</v>
      </c>
      <c r="K114" s="76" t="str">
        <f>IF(ISBLANK(INDEX('Policy Characteristics'!E:E,MATCH($C114,'Policy Characteristics'!$C:$C,0))),"",INDEX('Policy Characteristics'!E:E,MATCH($C114,'Policy Characteristics'!$C:$C,0)))</f>
        <v>trans frgt subsidy</v>
      </c>
      <c r="L114" s="205">
        <f>IF(ISBLANK(INDEX('Policy Characteristics'!F:F,MATCH($C114,'Policy Characteristics'!$C:$C,0))),"",INDEX('Policy Characteristics'!F:F,MATCH($C114,'Policy Characteristics'!$C:$C,0)))</f>
        <v>-45000</v>
      </c>
      <c r="M114" s="205">
        <f>IF(ISBLANK(INDEX('Policy Characteristics'!G:G,MATCH($C114,'Policy Characteristics'!$C:$C,0))),"",INDEX('Policy Characteristics'!G:G,MATCH($C114,'Policy Characteristics'!$C:$C,0)))</f>
        <v>50000</v>
      </c>
      <c r="N114" s="205">
        <f>IF(ISBLANK(INDEX('Policy Characteristics'!H:H,MATCH($C114,'Policy Characteristics'!$C:$C,0))),"",INDEX('Policy Characteristics'!H:H,MATCH($C114,'Policy Characteristics'!$C:$C,0)))</f>
        <v>100</v>
      </c>
      <c r="O114" s="76" t="str">
        <f>IF(ISBLANK(INDEX('Policy Characteristics'!I:I,MATCH($C114,'Policy Characteristics'!$C:$C,0))),"",INDEX('Policy Characteristics'!I:I,MATCH($C114,'Policy Characteristics'!$C:$C,0)))</f>
        <v>$ / vehicle</v>
      </c>
      <c r="P114" s="76" t="str">
        <f>IF(ISBLANK(INDEX('Policy Characteristics'!J:J,MATCH($C114,'Policy Characteristics'!$C:$C,0))),"",INDEX('Policy Characteristics'!J:J,MATCH($C114,'Policy Characteristics'!$C:$C,0)))</f>
        <v xml:space="preserve">**Description:**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 This state has no additional state subsidies. </v>
      </c>
      <c r="Q114" s="76" t="str">
        <f>IF(ISBLANK(INDEX('Policy Characteristics'!K:K,MATCH($C114,'Policy Characteristics'!$C:$C,0))),"",INDEX('Policy Characteristics'!K:K,MATCH($C114,'Policy Characteristics'!$C:$C,0)))</f>
        <v>transportation-sector-main.html#ev-subsidy</v>
      </c>
      <c r="R114" s="76" t="str">
        <f>IF(ISBLANK(INDEX('Policy Characteristics'!L:L,MATCH($C114,'Policy Characteristics'!$C:$C,0))),"",INDEX('Policy Characteristics'!L:L,MATCH($C114,'Policy Characteristics'!$C:$C,0)))</f>
        <v>ev-subsidy.html</v>
      </c>
    </row>
    <row r="115" spans="1:18" x14ac:dyDescent="0.25">
      <c r="A115" s="76" t="str">
        <f>IF(ISBLANK(INDEX('Policy Characteristics'!A:A,MATCH($C115,'Policy Characteristics'!$C:$C,0))),"",INDEX('Policy Characteristics'!A:A,MATCH($C115,'Policy Characteristics'!$C:$C,0)))</f>
        <v>Transportation</v>
      </c>
      <c r="B115" s="200" t="str">
        <f>IF(ISBLANK(INDEX('Policy Characteristics'!B:B,MATCH($C115,'Policy Characteristics'!$C:$C,0))),"",INDEX('Policy Characteristics'!B:B,MATCH($C115,'Policy Characteristics'!$C:$C,0)))</f>
        <v>Freight Vehicle Subsidy</v>
      </c>
      <c r="C115" s="76" t="str">
        <f t="shared" si="2"/>
        <v>Additional Freight Vehicle Subsidy</v>
      </c>
      <c r="D115" s="88" t="s">
        <v>38</v>
      </c>
      <c r="E115" s="143" t="s">
        <v>494</v>
      </c>
      <c r="F115" s="143" t="s">
        <v>1624</v>
      </c>
      <c r="G115" s="143" t="s">
        <v>1620</v>
      </c>
      <c r="H115" s="15">
        <v>1696</v>
      </c>
      <c r="I115" s="201" t="s">
        <v>44</v>
      </c>
      <c r="J115" s="202" t="str">
        <f>IF(ISBLANK(INDEX('Policy Characteristics'!D:D,MATCH($C115,'Policy Characteristics'!$C:$C,0))),"",INDEX('Policy Characteristics'!D:D,MATCH($C115,'Policy Characteristics'!$C:$C,0)))</f>
        <v>Vehicle Subsidy</v>
      </c>
      <c r="K115" s="76" t="str">
        <f>IF(ISBLANK(INDEX('Policy Characteristics'!E:E,MATCH($C115,'Policy Characteristics'!$C:$C,0))),"",INDEX('Policy Characteristics'!E:E,MATCH($C115,'Policy Characteristics'!$C:$C,0)))</f>
        <v>trans frgt subsidy</v>
      </c>
      <c r="L115" s="205">
        <f>IF(ISBLANK(INDEX('Policy Characteristics'!F:F,MATCH($C115,'Policy Characteristics'!$C:$C,0))),"",INDEX('Policy Characteristics'!F:F,MATCH($C115,'Policy Characteristics'!$C:$C,0)))</f>
        <v>-45000</v>
      </c>
      <c r="M115" s="205">
        <f>IF(ISBLANK(INDEX('Policy Characteristics'!G:G,MATCH($C115,'Policy Characteristics'!$C:$C,0))),"",INDEX('Policy Characteristics'!G:G,MATCH($C115,'Policy Characteristics'!$C:$C,0)))</f>
        <v>50000</v>
      </c>
      <c r="N115" s="205">
        <f>IF(ISBLANK(INDEX('Policy Characteristics'!H:H,MATCH($C115,'Policy Characteristics'!$C:$C,0))),"",INDEX('Policy Characteristics'!H:H,MATCH($C115,'Policy Characteristics'!$C:$C,0)))</f>
        <v>100</v>
      </c>
      <c r="O115" s="76" t="str">
        <f>IF(ISBLANK(INDEX('Policy Characteristics'!I:I,MATCH($C115,'Policy Characteristics'!$C:$C,0))),"",INDEX('Policy Characteristics'!I:I,MATCH($C115,'Policy Characteristics'!$C:$C,0)))</f>
        <v>$ / vehicle</v>
      </c>
      <c r="P115" s="76" t="str">
        <f>IF(ISBLANK(INDEX('Policy Characteristics'!J:J,MATCH($C115,'Policy Characteristics'!$C:$C,0))),"",INDEX('Policy Characteristics'!J:J,MATCH($C115,'Policy Characteristics'!$C:$C,0)))</f>
        <v xml:space="preserve">**Description:**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 This state has no additional state subsidies. </v>
      </c>
      <c r="Q115" s="76" t="str">
        <f>IF(ISBLANK(INDEX('Policy Characteristics'!K:K,MATCH($C115,'Policy Characteristics'!$C:$C,0))),"",INDEX('Policy Characteristics'!K:K,MATCH($C115,'Policy Characteristics'!$C:$C,0)))</f>
        <v>transportation-sector-main.html#ev-subsidy</v>
      </c>
      <c r="R115" s="76" t="str">
        <f>IF(ISBLANK(INDEX('Policy Characteristics'!L:L,MATCH($C115,'Policy Characteristics'!$C:$C,0))),"",INDEX('Policy Characteristics'!L:L,MATCH($C115,'Policy Characteristics'!$C:$C,0)))</f>
        <v>ev-subsidy.html</v>
      </c>
    </row>
    <row r="116" spans="1:18" x14ac:dyDescent="0.25">
      <c r="A116" s="76" t="str">
        <f>IF(ISBLANK(INDEX('Policy Characteristics'!A:A,MATCH($C116,'Policy Characteristics'!$C:$C,0))),"",INDEX('Policy Characteristics'!A:A,MATCH($C116,'Policy Characteristics'!$C:$C,0)))</f>
        <v>Transportation</v>
      </c>
      <c r="B116" s="200" t="str">
        <f>IF(ISBLANK(INDEX('Policy Characteristics'!B:B,MATCH($C116,'Policy Characteristics'!$C:$C,0))),"",INDEX('Policy Characteristics'!B:B,MATCH($C116,'Policy Characteristics'!$C:$C,0)))</f>
        <v>Freight Vehicle Subsidy</v>
      </c>
      <c r="C116" s="76" t="str">
        <f t="shared" si="2"/>
        <v>Additional Freight Vehicle Subsidy</v>
      </c>
      <c r="D116" s="88" t="s">
        <v>38</v>
      </c>
      <c r="E116" s="143" t="s">
        <v>495</v>
      </c>
      <c r="F116" s="143" t="s">
        <v>1624</v>
      </c>
      <c r="G116" s="143" t="s">
        <v>1621</v>
      </c>
      <c r="H116" s="15">
        <v>1697</v>
      </c>
      <c r="I116" s="213" t="s">
        <v>43</v>
      </c>
      <c r="J116" s="202" t="str">
        <f>IF(ISBLANK(INDEX('Policy Characteristics'!D:D,MATCH($C116,'Policy Characteristics'!$C:$C,0))),"",INDEX('Policy Characteristics'!D:D,MATCH($C116,'Policy Characteristics'!$C:$C,0)))</f>
        <v>Vehicle Subsidy</v>
      </c>
      <c r="K116" s="76" t="str">
        <f>IF(ISBLANK(INDEX('Policy Characteristics'!E:E,MATCH($C116,'Policy Characteristics'!$C:$C,0))),"",INDEX('Policy Characteristics'!E:E,MATCH($C116,'Policy Characteristics'!$C:$C,0)))</f>
        <v>trans frgt subsidy</v>
      </c>
      <c r="L116" s="205">
        <f>IF(ISBLANK(INDEX('Policy Characteristics'!F:F,MATCH($C116,'Policy Characteristics'!$C:$C,0))),"",INDEX('Policy Characteristics'!F:F,MATCH($C116,'Policy Characteristics'!$C:$C,0)))</f>
        <v>-45000</v>
      </c>
      <c r="M116" s="205">
        <f>IF(ISBLANK(INDEX('Policy Characteristics'!G:G,MATCH($C116,'Policy Characteristics'!$C:$C,0))),"",INDEX('Policy Characteristics'!G:G,MATCH($C116,'Policy Characteristics'!$C:$C,0)))</f>
        <v>50000</v>
      </c>
      <c r="N116" s="205">
        <f>IF(ISBLANK(INDEX('Policy Characteristics'!H:H,MATCH($C116,'Policy Characteristics'!$C:$C,0))),"",INDEX('Policy Characteristics'!H:H,MATCH($C116,'Policy Characteristics'!$C:$C,0)))</f>
        <v>100</v>
      </c>
      <c r="O116" s="76" t="str">
        <f>IF(ISBLANK(INDEX('Policy Characteristics'!I:I,MATCH($C116,'Policy Characteristics'!$C:$C,0))),"",INDEX('Policy Characteristics'!I:I,MATCH($C116,'Policy Characteristics'!$C:$C,0)))</f>
        <v>$ / vehicle</v>
      </c>
      <c r="P116" s="76" t="str">
        <f>IF(ISBLANK(INDEX('Policy Characteristics'!J:J,MATCH($C116,'Policy Characteristics'!$C:$C,0))),"",INDEX('Policy Characteristics'!J:J,MATCH($C116,'Policy Characteristics'!$C:$C,0)))</f>
        <v xml:space="preserve">**Description:**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 This state has no additional state subsidies. </v>
      </c>
      <c r="Q116" s="76" t="str">
        <f>IF(ISBLANK(INDEX('Policy Characteristics'!K:K,MATCH($C116,'Policy Characteristics'!$C:$C,0))),"",INDEX('Policy Characteristics'!K:K,MATCH($C116,'Policy Characteristics'!$C:$C,0)))</f>
        <v>transportation-sector-main.html#ev-subsidy</v>
      </c>
      <c r="R116" s="76" t="str">
        <f>IF(ISBLANK(INDEX('Policy Characteristics'!L:L,MATCH($C116,'Policy Characteristics'!$C:$C,0))),"",INDEX('Policy Characteristics'!L:L,MATCH($C116,'Policy Characteristics'!$C:$C,0)))</f>
        <v>ev-subsidy.html</v>
      </c>
    </row>
    <row r="117" spans="1:18" x14ac:dyDescent="0.25">
      <c r="A117" s="76" t="str">
        <f>IF(ISBLANK(INDEX('Policy Characteristics'!A:A,MATCH($C117,'Policy Characteristics'!$C:$C,0))),"",INDEX('Policy Characteristics'!A:A,MATCH($C117,'Policy Characteristics'!$C:$C,0)))</f>
        <v>Transportation</v>
      </c>
      <c r="B117" s="200" t="str">
        <f>IF(ISBLANK(INDEX('Policy Characteristics'!B:B,MATCH($C117,'Policy Characteristics'!$C:$C,0))),"",INDEX('Policy Characteristics'!B:B,MATCH($C117,'Policy Characteristics'!$C:$C,0)))</f>
        <v>Freight Vehicle Subsidy</v>
      </c>
      <c r="C117" s="76" t="str">
        <f t="shared" si="2"/>
        <v>Additional Freight Vehicle Subsidy</v>
      </c>
      <c r="D117" s="88" t="s">
        <v>38</v>
      </c>
      <c r="E117" s="143" t="s">
        <v>749</v>
      </c>
      <c r="F117" s="143" t="s">
        <v>1624</v>
      </c>
      <c r="G117" s="143" t="s">
        <v>749</v>
      </c>
      <c r="H117" s="15">
        <v>1698</v>
      </c>
      <c r="I117" s="201" t="s">
        <v>44</v>
      </c>
      <c r="J117" s="202" t="str">
        <f>IF(ISBLANK(INDEX('Policy Characteristics'!D:D,MATCH($C117,'Policy Characteristics'!$C:$C,0))),"",INDEX('Policy Characteristics'!D:D,MATCH($C117,'Policy Characteristics'!$C:$C,0)))</f>
        <v>Vehicle Subsidy</v>
      </c>
      <c r="K117" s="76" t="str">
        <f>IF(ISBLANK(INDEX('Policy Characteristics'!E:E,MATCH($C117,'Policy Characteristics'!$C:$C,0))),"",INDEX('Policy Characteristics'!E:E,MATCH($C117,'Policy Characteristics'!$C:$C,0)))</f>
        <v>trans frgt subsidy</v>
      </c>
      <c r="L117" s="205">
        <f>IF(ISBLANK(INDEX('Policy Characteristics'!F:F,MATCH($C117,'Policy Characteristics'!$C:$C,0))),"",INDEX('Policy Characteristics'!F:F,MATCH($C117,'Policy Characteristics'!$C:$C,0)))</f>
        <v>-45000</v>
      </c>
      <c r="M117" s="205">
        <f>IF(ISBLANK(INDEX('Policy Characteristics'!G:G,MATCH($C117,'Policy Characteristics'!$C:$C,0))),"",INDEX('Policy Characteristics'!G:G,MATCH($C117,'Policy Characteristics'!$C:$C,0)))</f>
        <v>50000</v>
      </c>
      <c r="N117" s="205">
        <f>IF(ISBLANK(INDEX('Policy Characteristics'!H:H,MATCH($C117,'Policy Characteristics'!$C:$C,0))),"",INDEX('Policy Characteristics'!H:H,MATCH($C117,'Policy Characteristics'!$C:$C,0)))</f>
        <v>100</v>
      </c>
      <c r="O117" s="76" t="str">
        <f>IF(ISBLANK(INDEX('Policy Characteristics'!I:I,MATCH($C117,'Policy Characteristics'!$C:$C,0))),"",INDEX('Policy Characteristics'!I:I,MATCH($C117,'Policy Characteristics'!$C:$C,0)))</f>
        <v>$ / vehicle</v>
      </c>
      <c r="P117" s="76" t="str">
        <f>IF(ISBLANK(INDEX('Policy Characteristics'!J:J,MATCH($C117,'Policy Characteristics'!$C:$C,0))),"",INDEX('Policy Characteristics'!J:J,MATCH($C117,'Policy Characteristics'!$C:$C,0)))</f>
        <v xml:space="preserve">**Description:**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 This state has no additional state subsidies. </v>
      </c>
      <c r="Q117" s="76" t="str">
        <f>IF(ISBLANK(INDEX('Policy Characteristics'!K:K,MATCH($C117,'Policy Characteristics'!$C:$C,0))),"",INDEX('Policy Characteristics'!K:K,MATCH($C117,'Policy Characteristics'!$C:$C,0)))</f>
        <v>transportation-sector-main.html#ev-subsidy</v>
      </c>
      <c r="R117" s="76" t="str">
        <f>IF(ISBLANK(INDEX('Policy Characteristics'!L:L,MATCH($C117,'Policy Characteristics'!$C:$C,0))),"",INDEX('Policy Characteristics'!L:L,MATCH($C117,'Policy Characteristics'!$C:$C,0)))</f>
        <v>ev-subsidy.html</v>
      </c>
    </row>
    <row r="118" spans="1:18" x14ac:dyDescent="0.25">
      <c r="A118" s="76" t="str">
        <f>IF(ISBLANK(INDEX('Policy Characteristics'!A:A,MATCH($C118,'Policy Characteristics'!$C:$C,0))),"",INDEX('Policy Characteristics'!A:A,MATCH($C118,'Policy Characteristics'!$C:$C,0)))</f>
        <v>Transportation</v>
      </c>
      <c r="B118" s="200" t="str">
        <f>IF(ISBLANK(INDEX('Policy Characteristics'!B:B,MATCH($C118,'Policy Characteristics'!$C:$C,0))),"",INDEX('Policy Characteristics'!B:B,MATCH($C118,'Policy Characteristics'!$C:$C,0)))</f>
        <v>Freight Vehicle Subsidy</v>
      </c>
      <c r="C118" s="76" t="str">
        <f t="shared" si="2"/>
        <v>Additional Freight Vehicle Subsidy</v>
      </c>
      <c r="D118" s="88" t="s">
        <v>38</v>
      </c>
      <c r="E118" s="143" t="s">
        <v>748</v>
      </c>
      <c r="F118" s="143" t="s">
        <v>1624</v>
      </c>
      <c r="G118" s="143" t="s">
        <v>1622</v>
      </c>
      <c r="H118" s="15">
        <v>1699</v>
      </c>
      <c r="I118" s="213" t="s">
        <v>43</v>
      </c>
      <c r="J118" s="202" t="str">
        <f>IF(ISBLANK(INDEX('Policy Characteristics'!D:D,MATCH($C118,'Policy Characteristics'!$C:$C,0))),"",INDEX('Policy Characteristics'!D:D,MATCH($C118,'Policy Characteristics'!$C:$C,0)))</f>
        <v>Vehicle Subsidy</v>
      </c>
      <c r="K118" s="76" t="str">
        <f>IF(ISBLANK(INDEX('Policy Characteristics'!E:E,MATCH($C118,'Policy Characteristics'!$C:$C,0))),"",INDEX('Policy Characteristics'!E:E,MATCH($C118,'Policy Characteristics'!$C:$C,0)))</f>
        <v>trans frgt subsidy</v>
      </c>
      <c r="L118" s="205">
        <f>IF(ISBLANK(INDEX('Policy Characteristics'!F:F,MATCH($C118,'Policy Characteristics'!$C:$C,0))),"",INDEX('Policy Characteristics'!F:F,MATCH($C118,'Policy Characteristics'!$C:$C,0)))</f>
        <v>-45000</v>
      </c>
      <c r="M118" s="205">
        <f>IF(ISBLANK(INDEX('Policy Characteristics'!G:G,MATCH($C118,'Policy Characteristics'!$C:$C,0))),"",INDEX('Policy Characteristics'!G:G,MATCH($C118,'Policy Characteristics'!$C:$C,0)))</f>
        <v>50000</v>
      </c>
      <c r="N118" s="205">
        <f>IF(ISBLANK(INDEX('Policy Characteristics'!H:H,MATCH($C118,'Policy Characteristics'!$C:$C,0))),"",INDEX('Policy Characteristics'!H:H,MATCH($C118,'Policy Characteristics'!$C:$C,0)))</f>
        <v>100</v>
      </c>
      <c r="O118" s="76" t="str">
        <f>IF(ISBLANK(INDEX('Policy Characteristics'!I:I,MATCH($C118,'Policy Characteristics'!$C:$C,0))),"",INDEX('Policy Characteristics'!I:I,MATCH($C118,'Policy Characteristics'!$C:$C,0)))</f>
        <v>$ / vehicle</v>
      </c>
      <c r="P118" s="76" t="str">
        <f>IF(ISBLANK(INDEX('Policy Characteristics'!J:J,MATCH($C118,'Policy Characteristics'!$C:$C,0))),"",INDEX('Policy Characteristics'!J:J,MATCH($C118,'Policy Characteristics'!$C:$C,0)))</f>
        <v xml:space="preserve">**Description:**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 This state has no additional state subsidies. </v>
      </c>
      <c r="Q118" s="76" t="str">
        <f>IF(ISBLANK(INDEX('Policy Characteristics'!K:K,MATCH($C118,'Policy Characteristics'!$C:$C,0))),"",INDEX('Policy Characteristics'!K:K,MATCH($C118,'Policy Characteristics'!$C:$C,0)))</f>
        <v>transportation-sector-main.html#ev-subsidy</v>
      </c>
      <c r="R118" s="76" t="str">
        <f>IF(ISBLANK(INDEX('Policy Characteristics'!L:L,MATCH($C118,'Policy Characteristics'!$C:$C,0))),"",INDEX('Policy Characteristics'!L:L,MATCH($C118,'Policy Characteristics'!$C:$C,0)))</f>
        <v>ev-subsidy.html</v>
      </c>
    </row>
    <row r="119" spans="1:18" x14ac:dyDescent="0.25">
      <c r="A119" s="76" t="str">
        <f>IF(ISBLANK(INDEX('Policy Characteristics'!A:A,MATCH($C119,'Policy Characteristics'!$C:$C,0))),"",INDEX('Policy Characteristics'!A:A,MATCH($C119,'Policy Characteristics'!$C:$C,0)))</f>
        <v>Transportation</v>
      </c>
      <c r="B119" s="200" t="str">
        <f>IF(ISBLANK(INDEX('Policy Characteristics'!B:B,MATCH($C119,'Policy Characteristics'!$C:$C,0))),"",INDEX('Policy Characteristics'!B:B,MATCH($C119,'Policy Characteristics'!$C:$C,0)))</f>
        <v>Freight Vehicle Subsidy</v>
      </c>
      <c r="C119" s="76" t="str">
        <f t="shared" si="2"/>
        <v>Additional Freight Vehicle Subsidy</v>
      </c>
      <c r="D119" s="143" t="s">
        <v>39</v>
      </c>
      <c r="E119" s="88" t="s">
        <v>491</v>
      </c>
      <c r="F119" s="143" t="s">
        <v>1486</v>
      </c>
      <c r="G119" s="88" t="s">
        <v>1617</v>
      </c>
      <c r="H119" s="15">
        <v>1700</v>
      </c>
      <c r="I119" s="201" t="s">
        <v>44</v>
      </c>
      <c r="J119" s="202" t="str">
        <f>IF(ISBLANK(INDEX('Policy Characteristics'!D:D,MATCH($C119,'Policy Characteristics'!$C:$C,0))),"",INDEX('Policy Characteristics'!D:D,MATCH($C119,'Policy Characteristics'!$C:$C,0)))</f>
        <v>Vehicle Subsidy</v>
      </c>
      <c r="K119" s="76" t="str">
        <f>IF(ISBLANK(INDEX('Policy Characteristics'!E:E,MATCH($C119,'Policy Characteristics'!$C:$C,0))),"",INDEX('Policy Characteristics'!E:E,MATCH($C119,'Policy Characteristics'!$C:$C,0)))</f>
        <v>trans frgt subsidy</v>
      </c>
      <c r="L119" s="205">
        <f>IF(ISBLANK(INDEX('Policy Characteristics'!F:F,MATCH($C119,'Policy Characteristics'!$C:$C,0))),"",INDEX('Policy Characteristics'!F:F,MATCH($C119,'Policy Characteristics'!$C:$C,0)))</f>
        <v>-45000</v>
      </c>
      <c r="M119" s="205">
        <f>IF(ISBLANK(INDEX('Policy Characteristics'!G:G,MATCH($C119,'Policy Characteristics'!$C:$C,0))),"",INDEX('Policy Characteristics'!G:G,MATCH($C119,'Policy Characteristics'!$C:$C,0)))</f>
        <v>50000</v>
      </c>
      <c r="N119" s="205">
        <f>IF(ISBLANK(INDEX('Policy Characteristics'!H:H,MATCH($C119,'Policy Characteristics'!$C:$C,0))),"",INDEX('Policy Characteristics'!H:H,MATCH($C119,'Policy Characteristics'!$C:$C,0)))</f>
        <v>100</v>
      </c>
      <c r="O119" s="76" t="str">
        <f>IF(ISBLANK(INDEX('Policy Characteristics'!I:I,MATCH($C119,'Policy Characteristics'!$C:$C,0))),"",INDEX('Policy Characteristics'!I:I,MATCH($C119,'Policy Characteristics'!$C:$C,0)))</f>
        <v>$ / vehicle</v>
      </c>
      <c r="P119" s="76" t="str">
        <f>IF(ISBLANK(INDEX('Policy Characteristics'!J:J,MATCH($C119,'Policy Characteristics'!$C:$C,0))),"",INDEX('Policy Characteristics'!J:J,MATCH($C119,'Policy Characteristics'!$C:$C,0)))</f>
        <v xml:space="preserve">**Description:**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 This state has no additional state subsidies. </v>
      </c>
      <c r="Q119" s="76" t="str">
        <f>IF(ISBLANK(INDEX('Policy Characteristics'!K:K,MATCH($C119,'Policy Characteristics'!$C:$C,0))),"",INDEX('Policy Characteristics'!K:K,MATCH($C119,'Policy Characteristics'!$C:$C,0)))</f>
        <v>transportation-sector-main.html#ev-subsidy</v>
      </c>
      <c r="R119" s="76" t="str">
        <f>IF(ISBLANK(INDEX('Policy Characteristics'!L:L,MATCH($C119,'Policy Characteristics'!$C:$C,0))),"",INDEX('Policy Characteristics'!L:L,MATCH($C119,'Policy Characteristics'!$C:$C,0)))</f>
        <v>ev-subsidy.html</v>
      </c>
    </row>
    <row r="120" spans="1:18" x14ac:dyDescent="0.25">
      <c r="A120" s="76" t="str">
        <f>IF(ISBLANK(INDEX('Policy Characteristics'!A:A,MATCH($C120,'Policy Characteristics'!$C:$C,0))),"",INDEX('Policy Characteristics'!A:A,MATCH($C120,'Policy Characteristics'!$C:$C,0)))</f>
        <v>Transportation</v>
      </c>
      <c r="B120" s="200" t="str">
        <f>IF(ISBLANK(INDEX('Policy Characteristics'!B:B,MATCH($C120,'Policy Characteristics'!$C:$C,0))),"",INDEX('Policy Characteristics'!B:B,MATCH($C120,'Policy Characteristics'!$C:$C,0)))</f>
        <v>Freight Vehicle Subsidy</v>
      </c>
      <c r="C120" s="76" t="str">
        <f t="shared" si="2"/>
        <v>Additional Freight Vehicle Subsidy</v>
      </c>
      <c r="D120" s="143" t="s">
        <v>39</v>
      </c>
      <c r="E120" s="143" t="s">
        <v>492</v>
      </c>
      <c r="F120" s="143" t="s">
        <v>1486</v>
      </c>
      <c r="G120" s="143" t="s">
        <v>1618</v>
      </c>
      <c r="H120" s="15">
        <v>1701</v>
      </c>
      <c r="I120" s="201" t="s">
        <v>44</v>
      </c>
      <c r="J120" s="202" t="str">
        <f>IF(ISBLANK(INDEX('Policy Characteristics'!D:D,MATCH($C120,'Policy Characteristics'!$C:$C,0))),"",INDEX('Policy Characteristics'!D:D,MATCH($C120,'Policy Characteristics'!$C:$C,0)))</f>
        <v>Vehicle Subsidy</v>
      </c>
      <c r="K120" s="76" t="str">
        <f>IF(ISBLANK(INDEX('Policy Characteristics'!E:E,MATCH($C120,'Policy Characteristics'!$C:$C,0))),"",INDEX('Policy Characteristics'!E:E,MATCH($C120,'Policy Characteristics'!$C:$C,0)))</f>
        <v>trans frgt subsidy</v>
      </c>
      <c r="L120" s="205">
        <f>IF(ISBLANK(INDEX('Policy Characteristics'!F:F,MATCH($C120,'Policy Characteristics'!$C:$C,0))),"",INDEX('Policy Characteristics'!F:F,MATCH($C120,'Policy Characteristics'!$C:$C,0)))</f>
        <v>-45000</v>
      </c>
      <c r="M120" s="205">
        <f>IF(ISBLANK(INDEX('Policy Characteristics'!G:G,MATCH($C120,'Policy Characteristics'!$C:$C,0))),"",INDEX('Policy Characteristics'!G:G,MATCH($C120,'Policy Characteristics'!$C:$C,0)))</f>
        <v>50000</v>
      </c>
      <c r="N120" s="205">
        <f>IF(ISBLANK(INDEX('Policy Characteristics'!H:H,MATCH($C120,'Policy Characteristics'!$C:$C,0))),"",INDEX('Policy Characteristics'!H:H,MATCH($C120,'Policy Characteristics'!$C:$C,0)))</f>
        <v>100</v>
      </c>
      <c r="O120" s="76" t="str">
        <f>IF(ISBLANK(INDEX('Policy Characteristics'!I:I,MATCH($C120,'Policy Characteristics'!$C:$C,0))),"",INDEX('Policy Characteristics'!I:I,MATCH($C120,'Policy Characteristics'!$C:$C,0)))</f>
        <v>$ / vehicle</v>
      </c>
      <c r="P120" s="76" t="str">
        <f>IF(ISBLANK(INDEX('Policy Characteristics'!J:J,MATCH($C120,'Policy Characteristics'!$C:$C,0))),"",INDEX('Policy Characteristics'!J:J,MATCH($C120,'Policy Characteristics'!$C:$C,0)))</f>
        <v xml:space="preserve">**Description:**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 This state has no additional state subsidies. </v>
      </c>
      <c r="Q120" s="76" t="str">
        <f>IF(ISBLANK(INDEX('Policy Characteristics'!K:K,MATCH($C120,'Policy Characteristics'!$C:$C,0))),"",INDEX('Policy Characteristics'!K:K,MATCH($C120,'Policy Characteristics'!$C:$C,0)))</f>
        <v>transportation-sector-main.html#ev-subsidy</v>
      </c>
      <c r="R120" s="76" t="str">
        <f>IF(ISBLANK(INDEX('Policy Characteristics'!L:L,MATCH($C120,'Policy Characteristics'!$C:$C,0))),"",INDEX('Policy Characteristics'!L:L,MATCH($C120,'Policy Characteristics'!$C:$C,0)))</f>
        <v>ev-subsidy.html</v>
      </c>
    </row>
    <row r="121" spans="1:18" x14ac:dyDescent="0.25">
      <c r="A121" s="76" t="str">
        <f>IF(ISBLANK(INDEX('Policy Characteristics'!A:A,MATCH($C121,'Policy Characteristics'!$C:$C,0))),"",INDEX('Policy Characteristics'!A:A,MATCH($C121,'Policy Characteristics'!$C:$C,0)))</f>
        <v>Transportation</v>
      </c>
      <c r="B121" s="200" t="str">
        <f>IF(ISBLANK(INDEX('Policy Characteristics'!B:B,MATCH($C121,'Policy Characteristics'!$C:$C,0))),"",INDEX('Policy Characteristics'!B:B,MATCH($C121,'Policy Characteristics'!$C:$C,0)))</f>
        <v>Freight Vehicle Subsidy</v>
      </c>
      <c r="C121" s="76" t="str">
        <f t="shared" si="2"/>
        <v>Additional Freight Vehicle Subsidy</v>
      </c>
      <c r="D121" s="143" t="s">
        <v>39</v>
      </c>
      <c r="E121" s="143" t="s">
        <v>493</v>
      </c>
      <c r="F121" s="143" t="s">
        <v>1486</v>
      </c>
      <c r="G121" s="143" t="s">
        <v>1619</v>
      </c>
      <c r="H121" s="15">
        <v>1702</v>
      </c>
      <c r="I121" s="201" t="s">
        <v>44</v>
      </c>
      <c r="J121" s="202" t="str">
        <f>IF(ISBLANK(INDEX('Policy Characteristics'!D:D,MATCH($C121,'Policy Characteristics'!$C:$C,0))),"",INDEX('Policy Characteristics'!D:D,MATCH($C121,'Policy Characteristics'!$C:$C,0)))</f>
        <v>Vehicle Subsidy</v>
      </c>
      <c r="K121" s="76" t="str">
        <f>IF(ISBLANK(INDEX('Policy Characteristics'!E:E,MATCH($C121,'Policy Characteristics'!$C:$C,0))),"",INDEX('Policy Characteristics'!E:E,MATCH($C121,'Policy Characteristics'!$C:$C,0)))</f>
        <v>trans frgt subsidy</v>
      </c>
      <c r="L121" s="205">
        <f>IF(ISBLANK(INDEX('Policy Characteristics'!F:F,MATCH($C121,'Policy Characteristics'!$C:$C,0))),"",INDEX('Policy Characteristics'!F:F,MATCH($C121,'Policy Characteristics'!$C:$C,0)))</f>
        <v>-45000</v>
      </c>
      <c r="M121" s="205">
        <f>IF(ISBLANK(INDEX('Policy Characteristics'!G:G,MATCH($C121,'Policy Characteristics'!$C:$C,0))),"",INDEX('Policy Characteristics'!G:G,MATCH($C121,'Policy Characteristics'!$C:$C,0)))</f>
        <v>50000</v>
      </c>
      <c r="N121" s="205">
        <f>IF(ISBLANK(INDEX('Policy Characteristics'!H:H,MATCH($C121,'Policy Characteristics'!$C:$C,0))),"",INDEX('Policy Characteristics'!H:H,MATCH($C121,'Policy Characteristics'!$C:$C,0)))</f>
        <v>100</v>
      </c>
      <c r="O121" s="76" t="str">
        <f>IF(ISBLANK(INDEX('Policy Characteristics'!I:I,MATCH($C121,'Policy Characteristics'!$C:$C,0))),"",INDEX('Policy Characteristics'!I:I,MATCH($C121,'Policy Characteristics'!$C:$C,0)))</f>
        <v>$ / vehicle</v>
      </c>
      <c r="P121" s="76" t="str">
        <f>IF(ISBLANK(INDEX('Policy Characteristics'!J:J,MATCH($C121,'Policy Characteristics'!$C:$C,0))),"",INDEX('Policy Characteristics'!J:J,MATCH($C121,'Policy Characteristics'!$C:$C,0)))</f>
        <v xml:space="preserve">**Description:**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 This state has no additional state subsidies. </v>
      </c>
      <c r="Q121" s="76" t="str">
        <f>IF(ISBLANK(INDEX('Policy Characteristics'!K:K,MATCH($C121,'Policy Characteristics'!$C:$C,0))),"",INDEX('Policy Characteristics'!K:K,MATCH($C121,'Policy Characteristics'!$C:$C,0)))</f>
        <v>transportation-sector-main.html#ev-subsidy</v>
      </c>
      <c r="R121" s="76" t="str">
        <f>IF(ISBLANK(INDEX('Policy Characteristics'!L:L,MATCH($C121,'Policy Characteristics'!$C:$C,0))),"",INDEX('Policy Characteristics'!L:L,MATCH($C121,'Policy Characteristics'!$C:$C,0)))</f>
        <v>ev-subsidy.html</v>
      </c>
    </row>
    <row r="122" spans="1:18" x14ac:dyDescent="0.25">
      <c r="A122" s="76" t="str">
        <f>IF(ISBLANK(INDEX('Policy Characteristics'!A:A,MATCH($C122,'Policy Characteristics'!$C:$C,0))),"",INDEX('Policy Characteristics'!A:A,MATCH($C122,'Policy Characteristics'!$C:$C,0)))</f>
        <v>Transportation</v>
      </c>
      <c r="B122" s="200" t="str">
        <f>IF(ISBLANK(INDEX('Policy Characteristics'!B:B,MATCH($C122,'Policy Characteristics'!$C:$C,0))),"",INDEX('Policy Characteristics'!B:B,MATCH($C122,'Policy Characteristics'!$C:$C,0)))</f>
        <v>Freight Vehicle Subsidy</v>
      </c>
      <c r="C122" s="76" t="str">
        <f t="shared" si="2"/>
        <v>Additional Freight Vehicle Subsidy</v>
      </c>
      <c r="D122" s="143" t="s">
        <v>39</v>
      </c>
      <c r="E122" s="143" t="s">
        <v>494</v>
      </c>
      <c r="F122" s="143" t="s">
        <v>1486</v>
      </c>
      <c r="G122" s="143" t="s">
        <v>1620</v>
      </c>
      <c r="H122" s="15">
        <v>1703</v>
      </c>
      <c r="I122" s="201" t="s">
        <v>44</v>
      </c>
      <c r="J122" s="202" t="str">
        <f>IF(ISBLANK(INDEX('Policy Characteristics'!D:D,MATCH($C122,'Policy Characteristics'!$C:$C,0))),"",INDEX('Policy Characteristics'!D:D,MATCH($C122,'Policy Characteristics'!$C:$C,0)))</f>
        <v>Vehicle Subsidy</v>
      </c>
      <c r="K122" s="76" t="str">
        <f>IF(ISBLANK(INDEX('Policy Characteristics'!E:E,MATCH($C122,'Policy Characteristics'!$C:$C,0))),"",INDEX('Policy Characteristics'!E:E,MATCH($C122,'Policy Characteristics'!$C:$C,0)))</f>
        <v>trans frgt subsidy</v>
      </c>
      <c r="L122" s="205">
        <f>IF(ISBLANK(INDEX('Policy Characteristics'!F:F,MATCH($C122,'Policy Characteristics'!$C:$C,0))),"",INDEX('Policy Characteristics'!F:F,MATCH($C122,'Policy Characteristics'!$C:$C,0)))</f>
        <v>-45000</v>
      </c>
      <c r="M122" s="205">
        <f>IF(ISBLANK(INDEX('Policy Characteristics'!G:G,MATCH($C122,'Policy Characteristics'!$C:$C,0))),"",INDEX('Policy Characteristics'!G:G,MATCH($C122,'Policy Characteristics'!$C:$C,0)))</f>
        <v>50000</v>
      </c>
      <c r="N122" s="205">
        <f>IF(ISBLANK(INDEX('Policy Characteristics'!H:H,MATCH($C122,'Policy Characteristics'!$C:$C,0))),"",INDEX('Policy Characteristics'!H:H,MATCH($C122,'Policy Characteristics'!$C:$C,0)))</f>
        <v>100</v>
      </c>
      <c r="O122" s="76" t="str">
        <f>IF(ISBLANK(INDEX('Policy Characteristics'!I:I,MATCH($C122,'Policy Characteristics'!$C:$C,0))),"",INDEX('Policy Characteristics'!I:I,MATCH($C122,'Policy Characteristics'!$C:$C,0)))</f>
        <v>$ / vehicle</v>
      </c>
      <c r="P122" s="76" t="str">
        <f>IF(ISBLANK(INDEX('Policy Characteristics'!J:J,MATCH($C122,'Policy Characteristics'!$C:$C,0))),"",INDEX('Policy Characteristics'!J:J,MATCH($C122,'Policy Characteristics'!$C:$C,0)))</f>
        <v xml:space="preserve">**Description:**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 This state has no additional state subsidies. </v>
      </c>
      <c r="Q122" s="76" t="str">
        <f>IF(ISBLANK(INDEX('Policy Characteristics'!K:K,MATCH($C122,'Policy Characteristics'!$C:$C,0))),"",INDEX('Policy Characteristics'!K:K,MATCH($C122,'Policy Characteristics'!$C:$C,0)))</f>
        <v>transportation-sector-main.html#ev-subsidy</v>
      </c>
      <c r="R122" s="76" t="str">
        <f>IF(ISBLANK(INDEX('Policy Characteristics'!L:L,MATCH($C122,'Policy Characteristics'!$C:$C,0))),"",INDEX('Policy Characteristics'!L:L,MATCH($C122,'Policy Characteristics'!$C:$C,0)))</f>
        <v>ev-subsidy.html</v>
      </c>
    </row>
    <row r="123" spans="1:18" x14ac:dyDescent="0.25">
      <c r="A123" s="76" t="str">
        <f>IF(ISBLANK(INDEX('Policy Characteristics'!A:A,MATCH($C123,'Policy Characteristics'!$C:$C,0))),"",INDEX('Policy Characteristics'!A:A,MATCH($C123,'Policy Characteristics'!$C:$C,0)))</f>
        <v>Transportation</v>
      </c>
      <c r="B123" s="200" t="str">
        <f>IF(ISBLANK(INDEX('Policy Characteristics'!B:B,MATCH($C123,'Policy Characteristics'!$C:$C,0))),"",INDEX('Policy Characteristics'!B:B,MATCH($C123,'Policy Characteristics'!$C:$C,0)))</f>
        <v>Freight Vehicle Subsidy</v>
      </c>
      <c r="C123" s="76" t="str">
        <f t="shared" si="2"/>
        <v>Additional Freight Vehicle Subsidy</v>
      </c>
      <c r="D123" s="143" t="s">
        <v>39</v>
      </c>
      <c r="E123" s="143" t="s">
        <v>495</v>
      </c>
      <c r="F123" s="143" t="s">
        <v>1486</v>
      </c>
      <c r="G123" s="143" t="s">
        <v>1621</v>
      </c>
      <c r="H123" s="15">
        <v>1704</v>
      </c>
      <c r="I123" s="201" t="s">
        <v>44</v>
      </c>
      <c r="J123" s="202" t="str">
        <f>IF(ISBLANK(INDEX('Policy Characteristics'!D:D,MATCH($C123,'Policy Characteristics'!$C:$C,0))),"",INDEX('Policy Characteristics'!D:D,MATCH($C123,'Policy Characteristics'!$C:$C,0)))</f>
        <v>Vehicle Subsidy</v>
      </c>
      <c r="K123" s="76" t="str">
        <f>IF(ISBLANK(INDEX('Policy Characteristics'!E:E,MATCH($C123,'Policy Characteristics'!$C:$C,0))),"",INDEX('Policy Characteristics'!E:E,MATCH($C123,'Policy Characteristics'!$C:$C,0)))</f>
        <v>trans frgt subsidy</v>
      </c>
      <c r="L123" s="205">
        <f>IF(ISBLANK(INDEX('Policy Characteristics'!F:F,MATCH($C123,'Policy Characteristics'!$C:$C,0))),"",INDEX('Policy Characteristics'!F:F,MATCH($C123,'Policy Characteristics'!$C:$C,0)))</f>
        <v>-45000</v>
      </c>
      <c r="M123" s="205">
        <f>IF(ISBLANK(INDEX('Policy Characteristics'!G:G,MATCH($C123,'Policy Characteristics'!$C:$C,0))),"",INDEX('Policy Characteristics'!G:G,MATCH($C123,'Policy Characteristics'!$C:$C,0)))</f>
        <v>50000</v>
      </c>
      <c r="N123" s="205">
        <f>IF(ISBLANK(INDEX('Policy Characteristics'!H:H,MATCH($C123,'Policy Characteristics'!$C:$C,0))),"",INDEX('Policy Characteristics'!H:H,MATCH($C123,'Policy Characteristics'!$C:$C,0)))</f>
        <v>100</v>
      </c>
      <c r="O123" s="76" t="str">
        <f>IF(ISBLANK(INDEX('Policy Characteristics'!I:I,MATCH($C123,'Policy Characteristics'!$C:$C,0))),"",INDEX('Policy Characteristics'!I:I,MATCH($C123,'Policy Characteristics'!$C:$C,0)))</f>
        <v>$ / vehicle</v>
      </c>
      <c r="P123" s="76" t="str">
        <f>IF(ISBLANK(INDEX('Policy Characteristics'!J:J,MATCH($C123,'Policy Characteristics'!$C:$C,0))),"",INDEX('Policy Characteristics'!J:J,MATCH($C123,'Policy Characteristics'!$C:$C,0)))</f>
        <v xml:space="preserve">**Description:**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 This state has no additional state subsidies. </v>
      </c>
      <c r="Q123" s="76" t="str">
        <f>IF(ISBLANK(INDEX('Policy Characteristics'!K:K,MATCH($C123,'Policy Characteristics'!$C:$C,0))),"",INDEX('Policy Characteristics'!K:K,MATCH($C123,'Policy Characteristics'!$C:$C,0)))</f>
        <v>transportation-sector-main.html#ev-subsidy</v>
      </c>
      <c r="R123" s="76" t="str">
        <f>IF(ISBLANK(INDEX('Policy Characteristics'!L:L,MATCH($C123,'Policy Characteristics'!$C:$C,0))),"",INDEX('Policy Characteristics'!L:L,MATCH($C123,'Policy Characteristics'!$C:$C,0)))</f>
        <v>ev-subsidy.html</v>
      </c>
    </row>
    <row r="124" spans="1:18" x14ac:dyDescent="0.25">
      <c r="A124" s="76" t="str">
        <f>IF(ISBLANK(INDEX('Policy Characteristics'!A:A,MATCH($C124,'Policy Characteristics'!$C:$C,0))),"",INDEX('Policy Characteristics'!A:A,MATCH($C124,'Policy Characteristics'!$C:$C,0)))</f>
        <v>Transportation</v>
      </c>
      <c r="B124" s="200" t="str">
        <f>IF(ISBLANK(INDEX('Policy Characteristics'!B:B,MATCH($C124,'Policy Characteristics'!$C:$C,0))),"",INDEX('Policy Characteristics'!B:B,MATCH($C124,'Policy Characteristics'!$C:$C,0)))</f>
        <v>Freight Vehicle Subsidy</v>
      </c>
      <c r="C124" s="76" t="str">
        <f t="shared" si="2"/>
        <v>Additional Freight Vehicle Subsidy</v>
      </c>
      <c r="D124" s="143" t="s">
        <v>39</v>
      </c>
      <c r="E124" s="143" t="s">
        <v>749</v>
      </c>
      <c r="F124" s="143" t="s">
        <v>1486</v>
      </c>
      <c r="G124" s="143" t="s">
        <v>749</v>
      </c>
      <c r="H124" s="15">
        <v>1705</v>
      </c>
      <c r="I124" s="201" t="s">
        <v>44</v>
      </c>
      <c r="J124" s="202" t="str">
        <f>IF(ISBLANK(INDEX('Policy Characteristics'!D:D,MATCH($C124,'Policy Characteristics'!$C:$C,0))),"",INDEX('Policy Characteristics'!D:D,MATCH($C124,'Policy Characteristics'!$C:$C,0)))</f>
        <v>Vehicle Subsidy</v>
      </c>
      <c r="K124" s="76" t="str">
        <f>IF(ISBLANK(INDEX('Policy Characteristics'!E:E,MATCH($C124,'Policy Characteristics'!$C:$C,0))),"",INDEX('Policy Characteristics'!E:E,MATCH($C124,'Policy Characteristics'!$C:$C,0)))</f>
        <v>trans frgt subsidy</v>
      </c>
      <c r="L124" s="205">
        <f>IF(ISBLANK(INDEX('Policy Characteristics'!F:F,MATCH($C124,'Policy Characteristics'!$C:$C,0))),"",INDEX('Policy Characteristics'!F:F,MATCH($C124,'Policy Characteristics'!$C:$C,0)))</f>
        <v>-45000</v>
      </c>
      <c r="M124" s="205">
        <f>IF(ISBLANK(INDEX('Policy Characteristics'!G:G,MATCH($C124,'Policy Characteristics'!$C:$C,0))),"",INDEX('Policy Characteristics'!G:G,MATCH($C124,'Policy Characteristics'!$C:$C,0)))</f>
        <v>50000</v>
      </c>
      <c r="N124" s="205">
        <f>IF(ISBLANK(INDEX('Policy Characteristics'!H:H,MATCH($C124,'Policy Characteristics'!$C:$C,0))),"",INDEX('Policy Characteristics'!H:H,MATCH($C124,'Policy Characteristics'!$C:$C,0)))</f>
        <v>100</v>
      </c>
      <c r="O124" s="76" t="str">
        <f>IF(ISBLANK(INDEX('Policy Characteristics'!I:I,MATCH($C124,'Policy Characteristics'!$C:$C,0))),"",INDEX('Policy Characteristics'!I:I,MATCH($C124,'Policy Characteristics'!$C:$C,0)))</f>
        <v>$ / vehicle</v>
      </c>
      <c r="P124" s="76" t="str">
        <f>IF(ISBLANK(INDEX('Policy Characteristics'!J:J,MATCH($C124,'Policy Characteristics'!$C:$C,0))),"",INDEX('Policy Characteristics'!J:J,MATCH($C124,'Policy Characteristics'!$C:$C,0)))</f>
        <v xml:space="preserve">**Description:**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 This state has no additional state subsidies. </v>
      </c>
      <c r="Q124" s="76" t="str">
        <f>IF(ISBLANK(INDEX('Policy Characteristics'!K:K,MATCH($C124,'Policy Characteristics'!$C:$C,0))),"",INDEX('Policy Characteristics'!K:K,MATCH($C124,'Policy Characteristics'!$C:$C,0)))</f>
        <v>transportation-sector-main.html#ev-subsidy</v>
      </c>
      <c r="R124" s="76" t="str">
        <f>IF(ISBLANK(INDEX('Policy Characteristics'!L:L,MATCH($C124,'Policy Characteristics'!$C:$C,0))),"",INDEX('Policy Characteristics'!L:L,MATCH($C124,'Policy Characteristics'!$C:$C,0)))</f>
        <v>ev-subsidy.html</v>
      </c>
    </row>
    <row r="125" spans="1:18" x14ac:dyDescent="0.25">
      <c r="A125" s="76" t="str">
        <f>IF(ISBLANK(INDEX('Policy Characteristics'!A:A,MATCH($C125,'Policy Characteristics'!$C:$C,0))),"",INDEX('Policy Characteristics'!A:A,MATCH($C125,'Policy Characteristics'!$C:$C,0)))</f>
        <v>Transportation</v>
      </c>
      <c r="B125" s="200" t="str">
        <f>IF(ISBLANK(INDEX('Policy Characteristics'!B:B,MATCH($C125,'Policy Characteristics'!$C:$C,0))),"",INDEX('Policy Characteristics'!B:B,MATCH($C125,'Policy Characteristics'!$C:$C,0)))</f>
        <v>Freight Vehicle Subsidy</v>
      </c>
      <c r="C125" s="76" t="str">
        <f t="shared" si="2"/>
        <v>Additional Freight Vehicle Subsidy</v>
      </c>
      <c r="D125" s="143" t="s">
        <v>39</v>
      </c>
      <c r="E125" s="143" t="s">
        <v>748</v>
      </c>
      <c r="F125" s="143" t="s">
        <v>1486</v>
      </c>
      <c r="G125" s="143" t="s">
        <v>1622</v>
      </c>
      <c r="H125" s="15">
        <v>1706</v>
      </c>
      <c r="I125" s="201" t="s">
        <v>44</v>
      </c>
      <c r="J125" s="202" t="str">
        <f>IF(ISBLANK(INDEX('Policy Characteristics'!D:D,MATCH($C125,'Policy Characteristics'!$C:$C,0))),"",INDEX('Policy Characteristics'!D:D,MATCH($C125,'Policy Characteristics'!$C:$C,0)))</f>
        <v>Vehicle Subsidy</v>
      </c>
      <c r="K125" s="76" t="str">
        <f>IF(ISBLANK(INDEX('Policy Characteristics'!E:E,MATCH($C125,'Policy Characteristics'!$C:$C,0))),"",INDEX('Policy Characteristics'!E:E,MATCH($C125,'Policy Characteristics'!$C:$C,0)))</f>
        <v>trans frgt subsidy</v>
      </c>
      <c r="L125" s="205">
        <f>IF(ISBLANK(INDEX('Policy Characteristics'!F:F,MATCH($C125,'Policy Characteristics'!$C:$C,0))),"",INDEX('Policy Characteristics'!F:F,MATCH($C125,'Policy Characteristics'!$C:$C,0)))</f>
        <v>-45000</v>
      </c>
      <c r="M125" s="205">
        <f>IF(ISBLANK(INDEX('Policy Characteristics'!G:G,MATCH($C125,'Policy Characteristics'!$C:$C,0))),"",INDEX('Policy Characteristics'!G:G,MATCH($C125,'Policy Characteristics'!$C:$C,0)))</f>
        <v>50000</v>
      </c>
      <c r="N125" s="205">
        <f>IF(ISBLANK(INDEX('Policy Characteristics'!H:H,MATCH($C125,'Policy Characteristics'!$C:$C,0))),"",INDEX('Policy Characteristics'!H:H,MATCH($C125,'Policy Characteristics'!$C:$C,0)))</f>
        <v>100</v>
      </c>
      <c r="O125" s="76" t="str">
        <f>IF(ISBLANK(INDEX('Policy Characteristics'!I:I,MATCH($C125,'Policy Characteristics'!$C:$C,0))),"",INDEX('Policy Characteristics'!I:I,MATCH($C125,'Policy Characteristics'!$C:$C,0)))</f>
        <v>$ / vehicle</v>
      </c>
      <c r="P125" s="76" t="str">
        <f>IF(ISBLANK(INDEX('Policy Characteristics'!J:J,MATCH($C125,'Policy Characteristics'!$C:$C,0))),"",INDEX('Policy Characteristics'!J:J,MATCH($C125,'Policy Characteristics'!$C:$C,0)))</f>
        <v xml:space="preserve">**Description:**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 This state has no additional state subsidies. </v>
      </c>
      <c r="Q125" s="76" t="str">
        <f>IF(ISBLANK(INDEX('Policy Characteristics'!K:K,MATCH($C125,'Policy Characteristics'!$C:$C,0))),"",INDEX('Policy Characteristics'!K:K,MATCH($C125,'Policy Characteristics'!$C:$C,0)))</f>
        <v>transportation-sector-main.html#ev-subsidy</v>
      </c>
      <c r="R125" s="76" t="str">
        <f>IF(ISBLANK(INDEX('Policy Characteristics'!L:L,MATCH($C125,'Policy Characteristics'!$C:$C,0))),"",INDEX('Policy Characteristics'!L:L,MATCH($C125,'Policy Characteristics'!$C:$C,0)))</f>
        <v>ev-subsidy.html</v>
      </c>
    </row>
    <row r="126" spans="1:18" x14ac:dyDescent="0.25">
      <c r="A126" s="76" t="str">
        <f>IF(ISBLANK(INDEX('Policy Characteristics'!A:A,MATCH($C126,'Policy Characteristics'!$C:$C,0))),"",INDEX('Policy Characteristics'!A:A,MATCH($C126,'Policy Characteristics'!$C:$C,0)))</f>
        <v>Transportation</v>
      </c>
      <c r="B126" s="200" t="str">
        <f>IF(ISBLANK(INDEX('Policy Characteristics'!B:B,MATCH($C126,'Policy Characteristics'!$C:$C,0))),"",INDEX('Policy Characteristics'!B:B,MATCH($C126,'Policy Characteristics'!$C:$C,0)))</f>
        <v>Freight Vehicle Subsidy</v>
      </c>
      <c r="C126" s="76" t="str">
        <f t="shared" si="2"/>
        <v>Additional Freight Vehicle Subsidy</v>
      </c>
      <c r="D126" s="88" t="s">
        <v>40</v>
      </c>
      <c r="E126" s="88" t="s">
        <v>491</v>
      </c>
      <c r="F126" s="143" t="s">
        <v>86</v>
      </c>
      <c r="G126" s="88" t="s">
        <v>1617</v>
      </c>
      <c r="H126" s="15">
        <v>1707</v>
      </c>
      <c r="I126" s="201" t="s">
        <v>44</v>
      </c>
      <c r="J126" s="202" t="str">
        <f>IF(ISBLANK(INDEX('Policy Characteristics'!D:D,MATCH($C126,'Policy Characteristics'!$C:$C,0))),"",INDEX('Policy Characteristics'!D:D,MATCH($C126,'Policy Characteristics'!$C:$C,0)))</f>
        <v>Vehicle Subsidy</v>
      </c>
      <c r="K126" s="76" t="str">
        <f>IF(ISBLANK(INDEX('Policy Characteristics'!E:E,MATCH($C126,'Policy Characteristics'!$C:$C,0))),"",INDEX('Policy Characteristics'!E:E,MATCH($C126,'Policy Characteristics'!$C:$C,0)))</f>
        <v>trans frgt subsidy</v>
      </c>
      <c r="L126" s="205">
        <f>IF(ISBLANK(INDEX('Policy Characteristics'!F:F,MATCH($C126,'Policy Characteristics'!$C:$C,0))),"",INDEX('Policy Characteristics'!F:F,MATCH($C126,'Policy Characteristics'!$C:$C,0)))</f>
        <v>-45000</v>
      </c>
      <c r="M126" s="205">
        <f>IF(ISBLANK(INDEX('Policy Characteristics'!G:G,MATCH($C126,'Policy Characteristics'!$C:$C,0))),"",INDEX('Policy Characteristics'!G:G,MATCH($C126,'Policy Characteristics'!$C:$C,0)))</f>
        <v>50000</v>
      </c>
      <c r="N126" s="205">
        <f>IF(ISBLANK(INDEX('Policy Characteristics'!H:H,MATCH($C126,'Policy Characteristics'!$C:$C,0))),"",INDEX('Policy Characteristics'!H:H,MATCH($C126,'Policy Characteristics'!$C:$C,0)))</f>
        <v>100</v>
      </c>
      <c r="O126" s="76" t="str">
        <f>IF(ISBLANK(INDEX('Policy Characteristics'!I:I,MATCH($C126,'Policy Characteristics'!$C:$C,0))),"",INDEX('Policy Characteristics'!I:I,MATCH($C126,'Policy Characteristics'!$C:$C,0)))</f>
        <v>$ / vehicle</v>
      </c>
      <c r="P126" s="76" t="str">
        <f>IF(ISBLANK(INDEX('Policy Characteristics'!J:J,MATCH($C126,'Policy Characteristics'!$C:$C,0))),"",INDEX('Policy Characteristics'!J:J,MATCH($C126,'Policy Characteristics'!$C:$C,0)))</f>
        <v xml:space="preserve">**Description:**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 This state has no additional state subsidies. </v>
      </c>
      <c r="Q126" s="76" t="str">
        <f>IF(ISBLANK(INDEX('Policy Characteristics'!K:K,MATCH($C126,'Policy Characteristics'!$C:$C,0))),"",INDEX('Policy Characteristics'!K:K,MATCH($C126,'Policy Characteristics'!$C:$C,0)))</f>
        <v>transportation-sector-main.html#ev-subsidy</v>
      </c>
      <c r="R126" s="76" t="str">
        <f>IF(ISBLANK(INDEX('Policy Characteristics'!L:L,MATCH($C126,'Policy Characteristics'!$C:$C,0))),"",INDEX('Policy Characteristics'!L:L,MATCH($C126,'Policy Characteristics'!$C:$C,0)))</f>
        <v>ev-subsidy.html</v>
      </c>
    </row>
    <row r="127" spans="1:18" x14ac:dyDescent="0.25">
      <c r="A127" s="76" t="str">
        <f>IF(ISBLANK(INDEX('Policy Characteristics'!A:A,MATCH($C127,'Policy Characteristics'!$C:$C,0))),"",INDEX('Policy Characteristics'!A:A,MATCH($C127,'Policy Characteristics'!$C:$C,0)))</f>
        <v>Transportation</v>
      </c>
      <c r="B127" s="200" t="str">
        <f>IF(ISBLANK(INDEX('Policy Characteristics'!B:B,MATCH($C127,'Policy Characteristics'!$C:$C,0))),"",INDEX('Policy Characteristics'!B:B,MATCH($C127,'Policy Characteristics'!$C:$C,0)))</f>
        <v>Freight Vehicle Subsidy</v>
      </c>
      <c r="C127" s="76" t="str">
        <f t="shared" si="2"/>
        <v>Additional Freight Vehicle Subsidy</v>
      </c>
      <c r="D127" s="88" t="s">
        <v>40</v>
      </c>
      <c r="E127" s="143" t="s">
        <v>492</v>
      </c>
      <c r="F127" s="143" t="s">
        <v>86</v>
      </c>
      <c r="G127" s="143" t="s">
        <v>1618</v>
      </c>
      <c r="H127" s="15">
        <v>1708</v>
      </c>
      <c r="I127" s="201" t="s">
        <v>44</v>
      </c>
      <c r="J127" s="202" t="str">
        <f>IF(ISBLANK(INDEX('Policy Characteristics'!D:D,MATCH($C127,'Policy Characteristics'!$C:$C,0))),"",INDEX('Policy Characteristics'!D:D,MATCH($C127,'Policy Characteristics'!$C:$C,0)))</f>
        <v>Vehicle Subsidy</v>
      </c>
      <c r="K127" s="76" t="str">
        <f>IF(ISBLANK(INDEX('Policy Characteristics'!E:E,MATCH($C127,'Policy Characteristics'!$C:$C,0))),"",INDEX('Policy Characteristics'!E:E,MATCH($C127,'Policy Characteristics'!$C:$C,0)))</f>
        <v>trans frgt subsidy</v>
      </c>
      <c r="L127" s="205">
        <f>IF(ISBLANK(INDEX('Policy Characteristics'!F:F,MATCH($C127,'Policy Characteristics'!$C:$C,0))),"",INDEX('Policy Characteristics'!F:F,MATCH($C127,'Policy Characteristics'!$C:$C,0)))</f>
        <v>-45000</v>
      </c>
      <c r="M127" s="205">
        <f>IF(ISBLANK(INDEX('Policy Characteristics'!G:G,MATCH($C127,'Policy Characteristics'!$C:$C,0))),"",INDEX('Policy Characteristics'!G:G,MATCH($C127,'Policy Characteristics'!$C:$C,0)))</f>
        <v>50000</v>
      </c>
      <c r="N127" s="205">
        <f>IF(ISBLANK(INDEX('Policy Characteristics'!H:H,MATCH($C127,'Policy Characteristics'!$C:$C,0))),"",INDEX('Policy Characteristics'!H:H,MATCH($C127,'Policy Characteristics'!$C:$C,0)))</f>
        <v>100</v>
      </c>
      <c r="O127" s="76" t="str">
        <f>IF(ISBLANK(INDEX('Policy Characteristics'!I:I,MATCH($C127,'Policy Characteristics'!$C:$C,0))),"",INDEX('Policy Characteristics'!I:I,MATCH($C127,'Policy Characteristics'!$C:$C,0)))</f>
        <v>$ / vehicle</v>
      </c>
      <c r="P127" s="76" t="str">
        <f>IF(ISBLANK(INDEX('Policy Characteristics'!J:J,MATCH($C127,'Policy Characteristics'!$C:$C,0))),"",INDEX('Policy Characteristics'!J:J,MATCH($C127,'Policy Characteristics'!$C:$C,0)))</f>
        <v xml:space="preserve">**Description:**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 This state has no additional state subsidies. </v>
      </c>
      <c r="Q127" s="76" t="str">
        <f>IF(ISBLANK(INDEX('Policy Characteristics'!K:K,MATCH($C127,'Policy Characteristics'!$C:$C,0))),"",INDEX('Policy Characteristics'!K:K,MATCH($C127,'Policy Characteristics'!$C:$C,0)))</f>
        <v>transportation-sector-main.html#ev-subsidy</v>
      </c>
      <c r="R127" s="76" t="str">
        <f>IF(ISBLANK(INDEX('Policy Characteristics'!L:L,MATCH($C127,'Policy Characteristics'!$C:$C,0))),"",INDEX('Policy Characteristics'!L:L,MATCH($C127,'Policy Characteristics'!$C:$C,0)))</f>
        <v>ev-subsidy.html</v>
      </c>
    </row>
    <row r="128" spans="1:18" x14ac:dyDescent="0.25">
      <c r="A128" s="76" t="str">
        <f>IF(ISBLANK(INDEX('Policy Characteristics'!A:A,MATCH($C128,'Policy Characteristics'!$C:$C,0))),"",INDEX('Policy Characteristics'!A:A,MATCH($C128,'Policy Characteristics'!$C:$C,0)))</f>
        <v>Transportation</v>
      </c>
      <c r="B128" s="200" t="str">
        <f>IF(ISBLANK(INDEX('Policy Characteristics'!B:B,MATCH($C128,'Policy Characteristics'!$C:$C,0))),"",INDEX('Policy Characteristics'!B:B,MATCH($C128,'Policy Characteristics'!$C:$C,0)))</f>
        <v>Freight Vehicle Subsidy</v>
      </c>
      <c r="C128" s="76" t="str">
        <f t="shared" si="2"/>
        <v>Additional Freight Vehicle Subsidy</v>
      </c>
      <c r="D128" s="88" t="s">
        <v>40</v>
      </c>
      <c r="E128" s="143" t="s">
        <v>493</v>
      </c>
      <c r="F128" s="143" t="s">
        <v>86</v>
      </c>
      <c r="G128" s="143" t="s">
        <v>1619</v>
      </c>
      <c r="H128" s="15">
        <v>1709</v>
      </c>
      <c r="I128" s="201" t="s">
        <v>44</v>
      </c>
      <c r="J128" s="202" t="str">
        <f>IF(ISBLANK(INDEX('Policy Characteristics'!D:D,MATCH($C128,'Policy Characteristics'!$C:$C,0))),"",INDEX('Policy Characteristics'!D:D,MATCH($C128,'Policy Characteristics'!$C:$C,0)))</f>
        <v>Vehicle Subsidy</v>
      </c>
      <c r="K128" s="76" t="str">
        <f>IF(ISBLANK(INDEX('Policy Characteristics'!E:E,MATCH($C128,'Policy Characteristics'!$C:$C,0))),"",INDEX('Policy Characteristics'!E:E,MATCH($C128,'Policy Characteristics'!$C:$C,0)))</f>
        <v>trans frgt subsidy</v>
      </c>
      <c r="L128" s="205">
        <f>IF(ISBLANK(INDEX('Policy Characteristics'!F:F,MATCH($C128,'Policy Characteristics'!$C:$C,0))),"",INDEX('Policy Characteristics'!F:F,MATCH($C128,'Policy Characteristics'!$C:$C,0)))</f>
        <v>-45000</v>
      </c>
      <c r="M128" s="205">
        <f>IF(ISBLANK(INDEX('Policy Characteristics'!G:G,MATCH($C128,'Policy Characteristics'!$C:$C,0))),"",INDEX('Policy Characteristics'!G:G,MATCH($C128,'Policy Characteristics'!$C:$C,0)))</f>
        <v>50000</v>
      </c>
      <c r="N128" s="205">
        <f>IF(ISBLANK(INDEX('Policy Characteristics'!H:H,MATCH($C128,'Policy Characteristics'!$C:$C,0))),"",INDEX('Policy Characteristics'!H:H,MATCH($C128,'Policy Characteristics'!$C:$C,0)))</f>
        <v>100</v>
      </c>
      <c r="O128" s="76" t="str">
        <f>IF(ISBLANK(INDEX('Policy Characteristics'!I:I,MATCH($C128,'Policy Characteristics'!$C:$C,0))),"",INDEX('Policy Characteristics'!I:I,MATCH($C128,'Policy Characteristics'!$C:$C,0)))</f>
        <v>$ / vehicle</v>
      </c>
      <c r="P128" s="76" t="str">
        <f>IF(ISBLANK(INDEX('Policy Characteristics'!J:J,MATCH($C128,'Policy Characteristics'!$C:$C,0))),"",INDEX('Policy Characteristics'!J:J,MATCH($C128,'Policy Characteristics'!$C:$C,0)))</f>
        <v xml:space="preserve">**Description:**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 This state has no additional state subsidies. </v>
      </c>
      <c r="Q128" s="76" t="str">
        <f>IF(ISBLANK(INDEX('Policy Characteristics'!K:K,MATCH($C128,'Policy Characteristics'!$C:$C,0))),"",INDEX('Policy Characteristics'!K:K,MATCH($C128,'Policy Characteristics'!$C:$C,0)))</f>
        <v>transportation-sector-main.html#ev-subsidy</v>
      </c>
      <c r="R128" s="76" t="str">
        <f>IF(ISBLANK(INDEX('Policy Characteristics'!L:L,MATCH($C128,'Policy Characteristics'!$C:$C,0))),"",INDEX('Policy Characteristics'!L:L,MATCH($C128,'Policy Characteristics'!$C:$C,0)))</f>
        <v>ev-subsidy.html</v>
      </c>
    </row>
    <row r="129" spans="1:18" x14ac:dyDescent="0.25">
      <c r="A129" s="76" t="str">
        <f>IF(ISBLANK(INDEX('Policy Characteristics'!A:A,MATCH($C129,'Policy Characteristics'!$C:$C,0))),"",INDEX('Policy Characteristics'!A:A,MATCH($C129,'Policy Characteristics'!$C:$C,0)))</f>
        <v>Transportation</v>
      </c>
      <c r="B129" s="200" t="str">
        <f>IF(ISBLANK(INDEX('Policy Characteristics'!B:B,MATCH($C129,'Policy Characteristics'!$C:$C,0))),"",INDEX('Policy Characteristics'!B:B,MATCH($C129,'Policy Characteristics'!$C:$C,0)))</f>
        <v>Freight Vehicle Subsidy</v>
      </c>
      <c r="C129" s="76" t="str">
        <f t="shared" si="2"/>
        <v>Additional Freight Vehicle Subsidy</v>
      </c>
      <c r="D129" s="88" t="s">
        <v>40</v>
      </c>
      <c r="E129" s="143" t="s">
        <v>494</v>
      </c>
      <c r="F129" s="143" t="s">
        <v>86</v>
      </c>
      <c r="G129" s="143" t="s">
        <v>1620</v>
      </c>
      <c r="H129" s="15">
        <v>1710</v>
      </c>
      <c r="I129" s="201" t="s">
        <v>44</v>
      </c>
      <c r="J129" s="202" t="str">
        <f>IF(ISBLANK(INDEX('Policy Characteristics'!D:D,MATCH($C129,'Policy Characteristics'!$C:$C,0))),"",INDEX('Policy Characteristics'!D:D,MATCH($C129,'Policy Characteristics'!$C:$C,0)))</f>
        <v>Vehicle Subsidy</v>
      </c>
      <c r="K129" s="76" t="str">
        <f>IF(ISBLANK(INDEX('Policy Characteristics'!E:E,MATCH($C129,'Policy Characteristics'!$C:$C,0))),"",INDEX('Policy Characteristics'!E:E,MATCH($C129,'Policy Characteristics'!$C:$C,0)))</f>
        <v>trans frgt subsidy</v>
      </c>
      <c r="L129" s="205">
        <f>IF(ISBLANK(INDEX('Policy Characteristics'!F:F,MATCH($C129,'Policy Characteristics'!$C:$C,0))),"",INDEX('Policy Characteristics'!F:F,MATCH($C129,'Policy Characteristics'!$C:$C,0)))</f>
        <v>-45000</v>
      </c>
      <c r="M129" s="205">
        <f>IF(ISBLANK(INDEX('Policy Characteristics'!G:G,MATCH($C129,'Policy Characteristics'!$C:$C,0))),"",INDEX('Policy Characteristics'!G:G,MATCH($C129,'Policy Characteristics'!$C:$C,0)))</f>
        <v>50000</v>
      </c>
      <c r="N129" s="205">
        <f>IF(ISBLANK(INDEX('Policy Characteristics'!H:H,MATCH($C129,'Policy Characteristics'!$C:$C,0))),"",INDEX('Policy Characteristics'!H:H,MATCH($C129,'Policy Characteristics'!$C:$C,0)))</f>
        <v>100</v>
      </c>
      <c r="O129" s="76" t="str">
        <f>IF(ISBLANK(INDEX('Policy Characteristics'!I:I,MATCH($C129,'Policy Characteristics'!$C:$C,0))),"",INDEX('Policy Characteristics'!I:I,MATCH($C129,'Policy Characteristics'!$C:$C,0)))</f>
        <v>$ / vehicle</v>
      </c>
      <c r="P129" s="76" t="str">
        <f>IF(ISBLANK(INDEX('Policy Characteristics'!J:J,MATCH($C129,'Policy Characteristics'!$C:$C,0))),"",INDEX('Policy Characteristics'!J:J,MATCH($C129,'Policy Characteristics'!$C:$C,0)))</f>
        <v xml:space="preserve">**Description:**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 This state has no additional state subsidies. </v>
      </c>
      <c r="Q129" s="76" t="str">
        <f>IF(ISBLANK(INDEX('Policy Characteristics'!K:K,MATCH($C129,'Policy Characteristics'!$C:$C,0))),"",INDEX('Policy Characteristics'!K:K,MATCH($C129,'Policy Characteristics'!$C:$C,0)))</f>
        <v>transportation-sector-main.html#ev-subsidy</v>
      </c>
      <c r="R129" s="76" t="str">
        <f>IF(ISBLANK(INDEX('Policy Characteristics'!L:L,MATCH($C129,'Policy Characteristics'!$C:$C,0))),"",INDEX('Policy Characteristics'!L:L,MATCH($C129,'Policy Characteristics'!$C:$C,0)))</f>
        <v>ev-subsidy.html</v>
      </c>
    </row>
    <row r="130" spans="1:18" x14ac:dyDescent="0.25">
      <c r="A130" s="76" t="str">
        <f>IF(ISBLANK(INDEX('Policy Characteristics'!A:A,MATCH($C130,'Policy Characteristics'!$C:$C,0))),"",INDEX('Policy Characteristics'!A:A,MATCH($C130,'Policy Characteristics'!$C:$C,0)))</f>
        <v>Transportation</v>
      </c>
      <c r="B130" s="200" t="str">
        <f>IF(ISBLANK(INDEX('Policy Characteristics'!B:B,MATCH($C130,'Policy Characteristics'!$C:$C,0))),"",INDEX('Policy Characteristics'!B:B,MATCH($C130,'Policy Characteristics'!$C:$C,0)))</f>
        <v>Freight Vehicle Subsidy</v>
      </c>
      <c r="C130" s="76" t="str">
        <f t="shared" si="2"/>
        <v>Additional Freight Vehicle Subsidy</v>
      </c>
      <c r="D130" s="88" t="s">
        <v>40</v>
      </c>
      <c r="E130" s="143" t="s">
        <v>495</v>
      </c>
      <c r="F130" s="143" t="s">
        <v>86</v>
      </c>
      <c r="G130" s="143" t="s">
        <v>1621</v>
      </c>
      <c r="H130" s="15">
        <v>1711</v>
      </c>
      <c r="I130" s="201" t="s">
        <v>44</v>
      </c>
      <c r="J130" s="202" t="str">
        <f>IF(ISBLANK(INDEX('Policy Characteristics'!D:D,MATCH($C130,'Policy Characteristics'!$C:$C,0))),"",INDEX('Policy Characteristics'!D:D,MATCH($C130,'Policy Characteristics'!$C:$C,0)))</f>
        <v>Vehicle Subsidy</v>
      </c>
      <c r="K130" s="76" t="str">
        <f>IF(ISBLANK(INDEX('Policy Characteristics'!E:E,MATCH($C130,'Policy Characteristics'!$C:$C,0))),"",INDEX('Policy Characteristics'!E:E,MATCH($C130,'Policy Characteristics'!$C:$C,0)))</f>
        <v>trans frgt subsidy</v>
      </c>
      <c r="L130" s="205">
        <f>IF(ISBLANK(INDEX('Policy Characteristics'!F:F,MATCH($C130,'Policy Characteristics'!$C:$C,0))),"",INDEX('Policy Characteristics'!F:F,MATCH($C130,'Policy Characteristics'!$C:$C,0)))</f>
        <v>-45000</v>
      </c>
      <c r="M130" s="205">
        <f>IF(ISBLANK(INDEX('Policy Characteristics'!G:G,MATCH($C130,'Policy Characteristics'!$C:$C,0))),"",INDEX('Policy Characteristics'!G:G,MATCH($C130,'Policy Characteristics'!$C:$C,0)))</f>
        <v>50000</v>
      </c>
      <c r="N130" s="205">
        <f>IF(ISBLANK(INDEX('Policy Characteristics'!H:H,MATCH($C130,'Policy Characteristics'!$C:$C,0))),"",INDEX('Policy Characteristics'!H:H,MATCH($C130,'Policy Characteristics'!$C:$C,0)))</f>
        <v>100</v>
      </c>
      <c r="O130" s="76" t="str">
        <f>IF(ISBLANK(INDEX('Policy Characteristics'!I:I,MATCH($C130,'Policy Characteristics'!$C:$C,0))),"",INDEX('Policy Characteristics'!I:I,MATCH($C130,'Policy Characteristics'!$C:$C,0)))</f>
        <v>$ / vehicle</v>
      </c>
      <c r="P130" s="76" t="str">
        <f>IF(ISBLANK(INDEX('Policy Characteristics'!J:J,MATCH($C130,'Policy Characteristics'!$C:$C,0))),"",INDEX('Policy Characteristics'!J:J,MATCH($C130,'Policy Characteristics'!$C:$C,0)))</f>
        <v xml:space="preserve">**Description:**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 This state has no additional state subsidies. </v>
      </c>
      <c r="Q130" s="76" t="str">
        <f>IF(ISBLANK(INDEX('Policy Characteristics'!K:K,MATCH($C130,'Policy Characteristics'!$C:$C,0))),"",INDEX('Policy Characteristics'!K:K,MATCH($C130,'Policy Characteristics'!$C:$C,0)))</f>
        <v>transportation-sector-main.html#ev-subsidy</v>
      </c>
      <c r="R130" s="76" t="str">
        <f>IF(ISBLANK(INDEX('Policy Characteristics'!L:L,MATCH($C130,'Policy Characteristics'!$C:$C,0))),"",INDEX('Policy Characteristics'!L:L,MATCH($C130,'Policy Characteristics'!$C:$C,0)))</f>
        <v>ev-subsidy.html</v>
      </c>
    </row>
    <row r="131" spans="1:18" x14ac:dyDescent="0.25">
      <c r="A131" s="76" t="str">
        <f>IF(ISBLANK(INDEX('Policy Characteristics'!A:A,MATCH($C131,'Policy Characteristics'!$C:$C,0))),"",INDEX('Policy Characteristics'!A:A,MATCH($C131,'Policy Characteristics'!$C:$C,0)))</f>
        <v>Transportation</v>
      </c>
      <c r="B131" s="200" t="str">
        <f>IF(ISBLANK(INDEX('Policy Characteristics'!B:B,MATCH($C131,'Policy Characteristics'!$C:$C,0))),"",INDEX('Policy Characteristics'!B:B,MATCH($C131,'Policy Characteristics'!$C:$C,0)))</f>
        <v>Freight Vehicle Subsidy</v>
      </c>
      <c r="C131" s="76" t="str">
        <f t="shared" si="2"/>
        <v>Additional Freight Vehicle Subsidy</v>
      </c>
      <c r="D131" s="88" t="s">
        <v>40</v>
      </c>
      <c r="E131" s="143" t="s">
        <v>749</v>
      </c>
      <c r="F131" s="143" t="s">
        <v>86</v>
      </c>
      <c r="G131" s="143" t="s">
        <v>749</v>
      </c>
      <c r="H131" s="15">
        <v>1712</v>
      </c>
      <c r="I131" s="201" t="s">
        <v>44</v>
      </c>
      <c r="J131" s="202" t="str">
        <f>IF(ISBLANK(INDEX('Policy Characteristics'!D:D,MATCH($C131,'Policy Characteristics'!$C:$C,0))),"",INDEX('Policy Characteristics'!D:D,MATCH($C131,'Policy Characteristics'!$C:$C,0)))</f>
        <v>Vehicle Subsidy</v>
      </c>
      <c r="K131" s="76" t="str">
        <f>IF(ISBLANK(INDEX('Policy Characteristics'!E:E,MATCH($C131,'Policy Characteristics'!$C:$C,0))),"",INDEX('Policy Characteristics'!E:E,MATCH($C131,'Policy Characteristics'!$C:$C,0)))</f>
        <v>trans frgt subsidy</v>
      </c>
      <c r="L131" s="205">
        <f>IF(ISBLANK(INDEX('Policy Characteristics'!F:F,MATCH($C131,'Policy Characteristics'!$C:$C,0))),"",INDEX('Policy Characteristics'!F:F,MATCH($C131,'Policy Characteristics'!$C:$C,0)))</f>
        <v>-45000</v>
      </c>
      <c r="M131" s="205">
        <f>IF(ISBLANK(INDEX('Policy Characteristics'!G:G,MATCH($C131,'Policy Characteristics'!$C:$C,0))),"",INDEX('Policy Characteristics'!G:G,MATCH($C131,'Policy Characteristics'!$C:$C,0)))</f>
        <v>50000</v>
      </c>
      <c r="N131" s="205">
        <f>IF(ISBLANK(INDEX('Policy Characteristics'!H:H,MATCH($C131,'Policy Characteristics'!$C:$C,0))),"",INDEX('Policy Characteristics'!H:H,MATCH($C131,'Policy Characteristics'!$C:$C,0)))</f>
        <v>100</v>
      </c>
      <c r="O131" s="76" t="str">
        <f>IF(ISBLANK(INDEX('Policy Characteristics'!I:I,MATCH($C131,'Policy Characteristics'!$C:$C,0))),"",INDEX('Policy Characteristics'!I:I,MATCH($C131,'Policy Characteristics'!$C:$C,0)))</f>
        <v>$ / vehicle</v>
      </c>
      <c r="P131" s="76" t="str">
        <f>IF(ISBLANK(INDEX('Policy Characteristics'!J:J,MATCH($C131,'Policy Characteristics'!$C:$C,0))),"",INDEX('Policy Characteristics'!J:J,MATCH($C131,'Policy Characteristics'!$C:$C,0)))</f>
        <v xml:space="preserve">**Description:**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 This state has no additional state subsidies. </v>
      </c>
      <c r="Q131" s="76" t="str">
        <f>IF(ISBLANK(INDEX('Policy Characteristics'!K:K,MATCH($C131,'Policy Characteristics'!$C:$C,0))),"",INDEX('Policy Characteristics'!K:K,MATCH($C131,'Policy Characteristics'!$C:$C,0)))</f>
        <v>transportation-sector-main.html#ev-subsidy</v>
      </c>
      <c r="R131" s="76" t="str">
        <f>IF(ISBLANK(INDEX('Policy Characteristics'!L:L,MATCH($C131,'Policy Characteristics'!$C:$C,0))),"",INDEX('Policy Characteristics'!L:L,MATCH($C131,'Policy Characteristics'!$C:$C,0)))</f>
        <v>ev-subsidy.html</v>
      </c>
    </row>
    <row r="132" spans="1:18" x14ac:dyDescent="0.25">
      <c r="A132" s="76" t="str">
        <f>IF(ISBLANK(INDEX('Policy Characteristics'!A:A,MATCH($C132,'Policy Characteristics'!$C:$C,0))),"",INDEX('Policy Characteristics'!A:A,MATCH($C132,'Policy Characteristics'!$C:$C,0)))</f>
        <v>Transportation</v>
      </c>
      <c r="B132" s="200" t="str">
        <f>IF(ISBLANK(INDEX('Policy Characteristics'!B:B,MATCH($C132,'Policy Characteristics'!$C:$C,0))),"",INDEX('Policy Characteristics'!B:B,MATCH($C132,'Policy Characteristics'!$C:$C,0)))</f>
        <v>Freight Vehicle Subsidy</v>
      </c>
      <c r="C132" s="76" t="str">
        <f t="shared" si="2"/>
        <v>Additional Freight Vehicle Subsidy</v>
      </c>
      <c r="D132" s="88" t="s">
        <v>40</v>
      </c>
      <c r="E132" s="143" t="s">
        <v>748</v>
      </c>
      <c r="F132" s="143" t="s">
        <v>86</v>
      </c>
      <c r="G132" s="143" t="s">
        <v>1622</v>
      </c>
      <c r="H132" s="15">
        <v>1713</v>
      </c>
      <c r="I132" s="201" t="s">
        <v>44</v>
      </c>
      <c r="J132" s="202" t="str">
        <f>IF(ISBLANK(INDEX('Policy Characteristics'!D:D,MATCH($C132,'Policy Characteristics'!$C:$C,0))),"",INDEX('Policy Characteristics'!D:D,MATCH($C132,'Policy Characteristics'!$C:$C,0)))</f>
        <v>Vehicle Subsidy</v>
      </c>
      <c r="K132" s="76" t="str">
        <f>IF(ISBLANK(INDEX('Policy Characteristics'!E:E,MATCH($C132,'Policy Characteristics'!$C:$C,0))),"",INDEX('Policy Characteristics'!E:E,MATCH($C132,'Policy Characteristics'!$C:$C,0)))</f>
        <v>trans frgt subsidy</v>
      </c>
      <c r="L132" s="205">
        <f>IF(ISBLANK(INDEX('Policy Characteristics'!F:F,MATCH($C132,'Policy Characteristics'!$C:$C,0))),"",INDEX('Policy Characteristics'!F:F,MATCH($C132,'Policy Characteristics'!$C:$C,0)))</f>
        <v>-45000</v>
      </c>
      <c r="M132" s="205">
        <f>IF(ISBLANK(INDEX('Policy Characteristics'!G:G,MATCH($C132,'Policy Characteristics'!$C:$C,0))),"",INDEX('Policy Characteristics'!G:G,MATCH($C132,'Policy Characteristics'!$C:$C,0)))</f>
        <v>50000</v>
      </c>
      <c r="N132" s="205">
        <f>IF(ISBLANK(INDEX('Policy Characteristics'!H:H,MATCH($C132,'Policy Characteristics'!$C:$C,0))),"",INDEX('Policy Characteristics'!H:H,MATCH($C132,'Policy Characteristics'!$C:$C,0)))</f>
        <v>100</v>
      </c>
      <c r="O132" s="76" t="str">
        <f>IF(ISBLANK(INDEX('Policy Characteristics'!I:I,MATCH($C132,'Policy Characteristics'!$C:$C,0))),"",INDEX('Policy Characteristics'!I:I,MATCH($C132,'Policy Characteristics'!$C:$C,0)))</f>
        <v>$ / vehicle</v>
      </c>
      <c r="P132" s="76" t="str">
        <f>IF(ISBLANK(INDEX('Policy Characteristics'!J:J,MATCH($C132,'Policy Characteristics'!$C:$C,0))),"",INDEX('Policy Characteristics'!J:J,MATCH($C132,'Policy Characteristics'!$C:$C,0)))</f>
        <v xml:space="preserve">**Description:**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 This state has no additional state subsidies. </v>
      </c>
      <c r="Q132" s="76" t="str">
        <f>IF(ISBLANK(INDEX('Policy Characteristics'!K:K,MATCH($C132,'Policy Characteristics'!$C:$C,0))),"",INDEX('Policy Characteristics'!K:K,MATCH($C132,'Policy Characteristics'!$C:$C,0)))</f>
        <v>transportation-sector-main.html#ev-subsidy</v>
      </c>
      <c r="R132" s="76" t="str">
        <f>IF(ISBLANK(INDEX('Policy Characteristics'!L:L,MATCH($C132,'Policy Characteristics'!$C:$C,0))),"",INDEX('Policy Characteristics'!L:L,MATCH($C132,'Policy Characteristics'!$C:$C,0)))</f>
        <v>ev-subsidy.html</v>
      </c>
    </row>
    <row r="133" spans="1:18" x14ac:dyDescent="0.25">
      <c r="A133" s="76" t="str">
        <f>IF(ISBLANK(INDEX('Policy Characteristics'!A:A,MATCH($C133,'Policy Characteristics'!$C:$C,0))),"",INDEX('Policy Characteristics'!A:A,MATCH($C133,'Policy Characteristics'!$C:$C,0)))</f>
        <v>Transportation</v>
      </c>
      <c r="B133" s="200" t="str">
        <f>IF(ISBLANK(INDEX('Policy Characteristics'!B:B,MATCH($C133,'Policy Characteristics'!$C:$C,0))),"",INDEX('Policy Characteristics'!B:B,MATCH($C133,'Policy Characteristics'!$C:$C,0)))</f>
        <v>Freight Vehicle Subsidy</v>
      </c>
      <c r="C133" s="76" t="str">
        <f t="shared" si="2"/>
        <v>Additional Freight Vehicle Subsidy</v>
      </c>
      <c r="D133" s="88" t="s">
        <v>41</v>
      </c>
      <c r="E133" s="88" t="s">
        <v>491</v>
      </c>
      <c r="F133" s="143" t="s">
        <v>1488</v>
      </c>
      <c r="G133" s="88" t="s">
        <v>1617</v>
      </c>
      <c r="H133" s="15">
        <v>1714</v>
      </c>
      <c r="I133" s="201" t="s">
        <v>44</v>
      </c>
      <c r="J133" s="202" t="str">
        <f>IF(ISBLANK(INDEX('Policy Characteristics'!D:D,MATCH($C133,'Policy Characteristics'!$C:$C,0))),"",INDEX('Policy Characteristics'!D:D,MATCH($C133,'Policy Characteristics'!$C:$C,0)))</f>
        <v>Vehicle Subsidy</v>
      </c>
      <c r="K133" s="76" t="str">
        <f>IF(ISBLANK(INDEX('Policy Characteristics'!E:E,MATCH($C133,'Policy Characteristics'!$C:$C,0))),"",INDEX('Policy Characteristics'!E:E,MATCH($C133,'Policy Characteristics'!$C:$C,0)))</f>
        <v>trans frgt subsidy</v>
      </c>
      <c r="L133" s="205">
        <f>IF(ISBLANK(INDEX('Policy Characteristics'!F:F,MATCH($C133,'Policy Characteristics'!$C:$C,0))),"",INDEX('Policy Characteristics'!F:F,MATCH($C133,'Policy Characteristics'!$C:$C,0)))</f>
        <v>-45000</v>
      </c>
      <c r="M133" s="205">
        <f>IF(ISBLANK(INDEX('Policy Characteristics'!G:G,MATCH($C133,'Policy Characteristics'!$C:$C,0))),"",INDEX('Policy Characteristics'!G:G,MATCH($C133,'Policy Characteristics'!$C:$C,0)))</f>
        <v>50000</v>
      </c>
      <c r="N133" s="205">
        <f>IF(ISBLANK(INDEX('Policy Characteristics'!H:H,MATCH($C133,'Policy Characteristics'!$C:$C,0))),"",INDEX('Policy Characteristics'!H:H,MATCH($C133,'Policy Characteristics'!$C:$C,0)))</f>
        <v>100</v>
      </c>
      <c r="O133" s="76" t="str">
        <f>IF(ISBLANK(INDEX('Policy Characteristics'!I:I,MATCH($C133,'Policy Characteristics'!$C:$C,0))),"",INDEX('Policy Characteristics'!I:I,MATCH($C133,'Policy Characteristics'!$C:$C,0)))</f>
        <v>$ / vehicle</v>
      </c>
      <c r="P133" s="76" t="str">
        <f>IF(ISBLANK(INDEX('Policy Characteristics'!J:J,MATCH($C133,'Policy Characteristics'!$C:$C,0))),"",INDEX('Policy Characteristics'!J:J,MATCH($C133,'Policy Characteristics'!$C:$C,0)))</f>
        <v xml:space="preserve">**Description:**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 This state has no additional state subsidies. </v>
      </c>
      <c r="Q133" s="76" t="str">
        <f>IF(ISBLANK(INDEX('Policy Characteristics'!K:K,MATCH($C133,'Policy Characteristics'!$C:$C,0))),"",INDEX('Policy Characteristics'!K:K,MATCH($C133,'Policy Characteristics'!$C:$C,0)))</f>
        <v>transportation-sector-main.html#ev-subsidy</v>
      </c>
      <c r="R133" s="76" t="str">
        <f>IF(ISBLANK(INDEX('Policy Characteristics'!L:L,MATCH($C133,'Policy Characteristics'!$C:$C,0))),"",INDEX('Policy Characteristics'!L:L,MATCH($C133,'Policy Characteristics'!$C:$C,0)))</f>
        <v>ev-subsidy.html</v>
      </c>
    </row>
    <row r="134" spans="1:18" x14ac:dyDescent="0.25">
      <c r="A134" s="76" t="str">
        <f>IF(ISBLANK(INDEX('Policy Characteristics'!A:A,MATCH($C134,'Policy Characteristics'!$C:$C,0))),"",INDEX('Policy Characteristics'!A:A,MATCH($C134,'Policy Characteristics'!$C:$C,0)))</f>
        <v>Transportation</v>
      </c>
      <c r="B134" s="200" t="str">
        <f>IF(ISBLANK(INDEX('Policy Characteristics'!B:B,MATCH($C134,'Policy Characteristics'!$C:$C,0))),"",INDEX('Policy Characteristics'!B:B,MATCH($C134,'Policy Characteristics'!$C:$C,0)))</f>
        <v>Freight Vehicle Subsidy</v>
      </c>
      <c r="C134" s="76" t="str">
        <f t="shared" si="2"/>
        <v>Additional Freight Vehicle Subsidy</v>
      </c>
      <c r="D134" s="88" t="s">
        <v>41</v>
      </c>
      <c r="E134" s="143" t="s">
        <v>492</v>
      </c>
      <c r="F134" s="143" t="s">
        <v>1488</v>
      </c>
      <c r="G134" s="143" t="s">
        <v>1618</v>
      </c>
      <c r="H134" s="15">
        <v>1715</v>
      </c>
      <c r="I134" s="201" t="s">
        <v>44</v>
      </c>
      <c r="J134" s="202" t="str">
        <f>IF(ISBLANK(INDEX('Policy Characteristics'!D:D,MATCH($C134,'Policy Characteristics'!$C:$C,0))),"",INDEX('Policy Characteristics'!D:D,MATCH($C134,'Policy Characteristics'!$C:$C,0)))</f>
        <v>Vehicle Subsidy</v>
      </c>
      <c r="K134" s="76" t="str">
        <f>IF(ISBLANK(INDEX('Policy Characteristics'!E:E,MATCH($C134,'Policy Characteristics'!$C:$C,0))),"",INDEX('Policy Characteristics'!E:E,MATCH($C134,'Policy Characteristics'!$C:$C,0)))</f>
        <v>trans frgt subsidy</v>
      </c>
      <c r="L134" s="205">
        <f>IF(ISBLANK(INDEX('Policy Characteristics'!F:F,MATCH($C134,'Policy Characteristics'!$C:$C,0))),"",INDEX('Policy Characteristics'!F:F,MATCH($C134,'Policy Characteristics'!$C:$C,0)))</f>
        <v>-45000</v>
      </c>
      <c r="M134" s="205">
        <f>IF(ISBLANK(INDEX('Policy Characteristics'!G:G,MATCH($C134,'Policy Characteristics'!$C:$C,0))),"",INDEX('Policy Characteristics'!G:G,MATCH($C134,'Policy Characteristics'!$C:$C,0)))</f>
        <v>50000</v>
      </c>
      <c r="N134" s="205">
        <f>IF(ISBLANK(INDEX('Policy Characteristics'!H:H,MATCH($C134,'Policy Characteristics'!$C:$C,0))),"",INDEX('Policy Characteristics'!H:H,MATCH($C134,'Policy Characteristics'!$C:$C,0)))</f>
        <v>100</v>
      </c>
      <c r="O134" s="76" t="str">
        <f>IF(ISBLANK(INDEX('Policy Characteristics'!I:I,MATCH($C134,'Policy Characteristics'!$C:$C,0))),"",INDEX('Policy Characteristics'!I:I,MATCH($C134,'Policy Characteristics'!$C:$C,0)))</f>
        <v>$ / vehicle</v>
      </c>
      <c r="P134" s="76" t="str">
        <f>IF(ISBLANK(INDEX('Policy Characteristics'!J:J,MATCH($C134,'Policy Characteristics'!$C:$C,0))),"",INDEX('Policy Characteristics'!J:J,MATCH($C134,'Policy Characteristics'!$C:$C,0)))</f>
        <v xml:space="preserve">**Description:**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 This state has no additional state subsidies. </v>
      </c>
      <c r="Q134" s="76" t="str">
        <f>IF(ISBLANK(INDEX('Policy Characteristics'!K:K,MATCH($C134,'Policy Characteristics'!$C:$C,0))),"",INDEX('Policy Characteristics'!K:K,MATCH($C134,'Policy Characteristics'!$C:$C,0)))</f>
        <v>transportation-sector-main.html#ev-subsidy</v>
      </c>
      <c r="R134" s="76" t="str">
        <f>IF(ISBLANK(INDEX('Policy Characteristics'!L:L,MATCH($C134,'Policy Characteristics'!$C:$C,0))),"",INDEX('Policy Characteristics'!L:L,MATCH($C134,'Policy Characteristics'!$C:$C,0)))</f>
        <v>ev-subsidy.html</v>
      </c>
    </row>
    <row r="135" spans="1:18" x14ac:dyDescent="0.25">
      <c r="A135" s="76" t="str">
        <f>IF(ISBLANK(INDEX('Policy Characteristics'!A:A,MATCH($C135,'Policy Characteristics'!$C:$C,0))),"",INDEX('Policy Characteristics'!A:A,MATCH($C135,'Policy Characteristics'!$C:$C,0)))</f>
        <v>Transportation</v>
      </c>
      <c r="B135" s="200" t="str">
        <f>IF(ISBLANK(INDEX('Policy Characteristics'!B:B,MATCH($C135,'Policy Characteristics'!$C:$C,0))),"",INDEX('Policy Characteristics'!B:B,MATCH($C135,'Policy Characteristics'!$C:$C,0)))</f>
        <v>Freight Vehicle Subsidy</v>
      </c>
      <c r="C135" s="76" t="str">
        <f t="shared" si="2"/>
        <v>Additional Freight Vehicle Subsidy</v>
      </c>
      <c r="D135" s="88" t="s">
        <v>41</v>
      </c>
      <c r="E135" s="143" t="s">
        <v>493</v>
      </c>
      <c r="F135" s="143" t="s">
        <v>1488</v>
      </c>
      <c r="G135" s="143" t="s">
        <v>1619</v>
      </c>
      <c r="H135" s="15">
        <v>1716</v>
      </c>
      <c r="I135" s="201" t="s">
        <v>44</v>
      </c>
      <c r="J135" s="202" t="str">
        <f>IF(ISBLANK(INDEX('Policy Characteristics'!D:D,MATCH($C135,'Policy Characteristics'!$C:$C,0))),"",INDEX('Policy Characteristics'!D:D,MATCH($C135,'Policy Characteristics'!$C:$C,0)))</f>
        <v>Vehicle Subsidy</v>
      </c>
      <c r="K135" s="76" t="str">
        <f>IF(ISBLANK(INDEX('Policy Characteristics'!E:E,MATCH($C135,'Policy Characteristics'!$C:$C,0))),"",INDEX('Policy Characteristics'!E:E,MATCH($C135,'Policy Characteristics'!$C:$C,0)))</f>
        <v>trans frgt subsidy</v>
      </c>
      <c r="L135" s="205">
        <f>IF(ISBLANK(INDEX('Policy Characteristics'!F:F,MATCH($C135,'Policy Characteristics'!$C:$C,0))),"",INDEX('Policy Characteristics'!F:F,MATCH($C135,'Policy Characteristics'!$C:$C,0)))</f>
        <v>-45000</v>
      </c>
      <c r="M135" s="205">
        <f>IF(ISBLANK(INDEX('Policy Characteristics'!G:G,MATCH($C135,'Policy Characteristics'!$C:$C,0))),"",INDEX('Policy Characteristics'!G:G,MATCH($C135,'Policy Characteristics'!$C:$C,0)))</f>
        <v>50000</v>
      </c>
      <c r="N135" s="205">
        <f>IF(ISBLANK(INDEX('Policy Characteristics'!H:H,MATCH($C135,'Policy Characteristics'!$C:$C,0))),"",INDEX('Policy Characteristics'!H:H,MATCH($C135,'Policy Characteristics'!$C:$C,0)))</f>
        <v>100</v>
      </c>
      <c r="O135" s="76" t="str">
        <f>IF(ISBLANK(INDEX('Policy Characteristics'!I:I,MATCH($C135,'Policy Characteristics'!$C:$C,0))),"",INDEX('Policy Characteristics'!I:I,MATCH($C135,'Policy Characteristics'!$C:$C,0)))</f>
        <v>$ / vehicle</v>
      </c>
      <c r="P135" s="76" t="str">
        <f>IF(ISBLANK(INDEX('Policy Characteristics'!J:J,MATCH($C135,'Policy Characteristics'!$C:$C,0))),"",INDEX('Policy Characteristics'!J:J,MATCH($C135,'Policy Characteristics'!$C:$C,0)))</f>
        <v xml:space="preserve">**Description:**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 This state has no additional state subsidies. </v>
      </c>
      <c r="Q135" s="76" t="str">
        <f>IF(ISBLANK(INDEX('Policy Characteristics'!K:K,MATCH($C135,'Policy Characteristics'!$C:$C,0))),"",INDEX('Policy Characteristics'!K:K,MATCH($C135,'Policy Characteristics'!$C:$C,0)))</f>
        <v>transportation-sector-main.html#ev-subsidy</v>
      </c>
      <c r="R135" s="76" t="str">
        <f>IF(ISBLANK(INDEX('Policy Characteristics'!L:L,MATCH($C135,'Policy Characteristics'!$C:$C,0))),"",INDEX('Policy Characteristics'!L:L,MATCH($C135,'Policy Characteristics'!$C:$C,0)))</f>
        <v>ev-subsidy.html</v>
      </c>
    </row>
    <row r="136" spans="1:18" x14ac:dyDescent="0.25">
      <c r="A136" s="76" t="str">
        <f>IF(ISBLANK(INDEX('Policy Characteristics'!A:A,MATCH($C136,'Policy Characteristics'!$C:$C,0))),"",INDEX('Policy Characteristics'!A:A,MATCH($C136,'Policy Characteristics'!$C:$C,0)))</f>
        <v>Transportation</v>
      </c>
      <c r="B136" s="200" t="str">
        <f>IF(ISBLANK(INDEX('Policy Characteristics'!B:B,MATCH($C136,'Policy Characteristics'!$C:$C,0))),"",INDEX('Policy Characteristics'!B:B,MATCH($C136,'Policy Characteristics'!$C:$C,0)))</f>
        <v>Freight Vehicle Subsidy</v>
      </c>
      <c r="C136" s="76" t="str">
        <f t="shared" si="2"/>
        <v>Additional Freight Vehicle Subsidy</v>
      </c>
      <c r="D136" s="88" t="s">
        <v>41</v>
      </c>
      <c r="E136" s="143" t="s">
        <v>494</v>
      </c>
      <c r="F136" s="143" t="s">
        <v>1488</v>
      </c>
      <c r="G136" s="143" t="s">
        <v>1620</v>
      </c>
      <c r="H136" s="15">
        <v>1717</v>
      </c>
      <c r="I136" s="201" t="s">
        <v>44</v>
      </c>
      <c r="J136" s="202" t="str">
        <f>IF(ISBLANK(INDEX('Policy Characteristics'!D:D,MATCH($C136,'Policy Characteristics'!$C:$C,0))),"",INDEX('Policy Characteristics'!D:D,MATCH($C136,'Policy Characteristics'!$C:$C,0)))</f>
        <v>Vehicle Subsidy</v>
      </c>
      <c r="K136" s="76" t="str">
        <f>IF(ISBLANK(INDEX('Policy Characteristics'!E:E,MATCH($C136,'Policy Characteristics'!$C:$C,0))),"",INDEX('Policy Characteristics'!E:E,MATCH($C136,'Policy Characteristics'!$C:$C,0)))</f>
        <v>trans frgt subsidy</v>
      </c>
      <c r="L136" s="205">
        <f>IF(ISBLANK(INDEX('Policy Characteristics'!F:F,MATCH($C136,'Policy Characteristics'!$C:$C,0))),"",INDEX('Policy Characteristics'!F:F,MATCH($C136,'Policy Characteristics'!$C:$C,0)))</f>
        <v>-45000</v>
      </c>
      <c r="M136" s="205">
        <f>IF(ISBLANK(INDEX('Policy Characteristics'!G:G,MATCH($C136,'Policy Characteristics'!$C:$C,0))),"",INDEX('Policy Characteristics'!G:G,MATCH($C136,'Policy Characteristics'!$C:$C,0)))</f>
        <v>50000</v>
      </c>
      <c r="N136" s="205">
        <f>IF(ISBLANK(INDEX('Policy Characteristics'!H:H,MATCH($C136,'Policy Characteristics'!$C:$C,0))),"",INDEX('Policy Characteristics'!H:H,MATCH($C136,'Policy Characteristics'!$C:$C,0)))</f>
        <v>100</v>
      </c>
      <c r="O136" s="76" t="str">
        <f>IF(ISBLANK(INDEX('Policy Characteristics'!I:I,MATCH($C136,'Policy Characteristics'!$C:$C,0))),"",INDEX('Policy Characteristics'!I:I,MATCH($C136,'Policy Characteristics'!$C:$C,0)))</f>
        <v>$ / vehicle</v>
      </c>
      <c r="P136" s="76" t="str">
        <f>IF(ISBLANK(INDEX('Policy Characteristics'!J:J,MATCH($C136,'Policy Characteristics'!$C:$C,0))),"",INDEX('Policy Characteristics'!J:J,MATCH($C136,'Policy Characteristics'!$C:$C,0)))</f>
        <v xml:space="preserve">**Description:**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 This state has no additional state subsidies. </v>
      </c>
      <c r="Q136" s="76" t="str">
        <f>IF(ISBLANK(INDEX('Policy Characteristics'!K:K,MATCH($C136,'Policy Characteristics'!$C:$C,0))),"",INDEX('Policy Characteristics'!K:K,MATCH($C136,'Policy Characteristics'!$C:$C,0)))</f>
        <v>transportation-sector-main.html#ev-subsidy</v>
      </c>
      <c r="R136" s="76" t="str">
        <f>IF(ISBLANK(INDEX('Policy Characteristics'!L:L,MATCH($C136,'Policy Characteristics'!$C:$C,0))),"",INDEX('Policy Characteristics'!L:L,MATCH($C136,'Policy Characteristics'!$C:$C,0)))</f>
        <v>ev-subsidy.html</v>
      </c>
    </row>
    <row r="137" spans="1:18" x14ac:dyDescent="0.25">
      <c r="A137" s="76" t="str">
        <f>IF(ISBLANK(INDEX('Policy Characteristics'!A:A,MATCH($C137,'Policy Characteristics'!$C:$C,0))),"",INDEX('Policy Characteristics'!A:A,MATCH($C137,'Policy Characteristics'!$C:$C,0)))</f>
        <v>Transportation</v>
      </c>
      <c r="B137" s="200" t="str">
        <f>IF(ISBLANK(INDEX('Policy Characteristics'!B:B,MATCH($C137,'Policy Characteristics'!$C:$C,0))),"",INDEX('Policy Characteristics'!B:B,MATCH($C137,'Policy Characteristics'!$C:$C,0)))</f>
        <v>Freight Vehicle Subsidy</v>
      </c>
      <c r="C137" s="76" t="str">
        <f t="shared" si="2"/>
        <v>Additional Freight Vehicle Subsidy</v>
      </c>
      <c r="D137" s="88" t="s">
        <v>41</v>
      </c>
      <c r="E137" s="143" t="s">
        <v>495</v>
      </c>
      <c r="F137" s="143" t="s">
        <v>1488</v>
      </c>
      <c r="G137" s="143" t="s">
        <v>1621</v>
      </c>
      <c r="H137" s="15">
        <v>1718</v>
      </c>
      <c r="I137" s="201" t="s">
        <v>44</v>
      </c>
      <c r="J137" s="202" t="str">
        <f>IF(ISBLANK(INDEX('Policy Characteristics'!D:D,MATCH($C137,'Policy Characteristics'!$C:$C,0))),"",INDEX('Policy Characteristics'!D:D,MATCH($C137,'Policy Characteristics'!$C:$C,0)))</f>
        <v>Vehicle Subsidy</v>
      </c>
      <c r="K137" s="76" t="str">
        <f>IF(ISBLANK(INDEX('Policy Characteristics'!E:E,MATCH($C137,'Policy Characteristics'!$C:$C,0))),"",INDEX('Policy Characteristics'!E:E,MATCH($C137,'Policy Characteristics'!$C:$C,0)))</f>
        <v>trans frgt subsidy</v>
      </c>
      <c r="L137" s="205">
        <f>IF(ISBLANK(INDEX('Policy Characteristics'!F:F,MATCH($C137,'Policy Characteristics'!$C:$C,0))),"",INDEX('Policy Characteristics'!F:F,MATCH($C137,'Policy Characteristics'!$C:$C,0)))</f>
        <v>-45000</v>
      </c>
      <c r="M137" s="205">
        <f>IF(ISBLANK(INDEX('Policy Characteristics'!G:G,MATCH($C137,'Policy Characteristics'!$C:$C,0))),"",INDEX('Policy Characteristics'!G:G,MATCH($C137,'Policy Characteristics'!$C:$C,0)))</f>
        <v>50000</v>
      </c>
      <c r="N137" s="205">
        <f>IF(ISBLANK(INDEX('Policy Characteristics'!H:H,MATCH($C137,'Policy Characteristics'!$C:$C,0))),"",INDEX('Policy Characteristics'!H:H,MATCH($C137,'Policy Characteristics'!$C:$C,0)))</f>
        <v>100</v>
      </c>
      <c r="O137" s="76" t="str">
        <f>IF(ISBLANK(INDEX('Policy Characteristics'!I:I,MATCH($C137,'Policy Characteristics'!$C:$C,0))),"",INDEX('Policy Characteristics'!I:I,MATCH($C137,'Policy Characteristics'!$C:$C,0)))</f>
        <v>$ / vehicle</v>
      </c>
      <c r="P137" s="76" t="str">
        <f>IF(ISBLANK(INDEX('Policy Characteristics'!J:J,MATCH($C137,'Policy Characteristics'!$C:$C,0))),"",INDEX('Policy Characteristics'!J:J,MATCH($C137,'Policy Characteristics'!$C:$C,0)))</f>
        <v xml:space="preserve">**Description:**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 This state has no additional state subsidies. </v>
      </c>
      <c r="Q137" s="76" t="str">
        <f>IF(ISBLANK(INDEX('Policy Characteristics'!K:K,MATCH($C137,'Policy Characteristics'!$C:$C,0))),"",INDEX('Policy Characteristics'!K:K,MATCH($C137,'Policy Characteristics'!$C:$C,0)))</f>
        <v>transportation-sector-main.html#ev-subsidy</v>
      </c>
      <c r="R137" s="76" t="str">
        <f>IF(ISBLANK(INDEX('Policy Characteristics'!L:L,MATCH($C137,'Policy Characteristics'!$C:$C,0))),"",INDEX('Policy Characteristics'!L:L,MATCH($C137,'Policy Characteristics'!$C:$C,0)))</f>
        <v>ev-subsidy.html</v>
      </c>
    </row>
    <row r="138" spans="1:18" x14ac:dyDescent="0.25">
      <c r="A138" s="76" t="str">
        <f>IF(ISBLANK(INDEX('Policy Characteristics'!A:A,MATCH($C138,'Policy Characteristics'!$C:$C,0))),"",INDEX('Policy Characteristics'!A:A,MATCH($C138,'Policy Characteristics'!$C:$C,0)))</f>
        <v>Transportation</v>
      </c>
      <c r="B138" s="200" t="str">
        <f>IF(ISBLANK(INDEX('Policy Characteristics'!B:B,MATCH($C138,'Policy Characteristics'!$C:$C,0))),"",INDEX('Policy Characteristics'!B:B,MATCH($C138,'Policy Characteristics'!$C:$C,0)))</f>
        <v>Freight Vehicle Subsidy</v>
      </c>
      <c r="C138" s="76" t="str">
        <f t="shared" si="2"/>
        <v>Additional Freight Vehicle Subsidy</v>
      </c>
      <c r="D138" s="88" t="s">
        <v>41</v>
      </c>
      <c r="E138" s="143" t="s">
        <v>749</v>
      </c>
      <c r="F138" s="143" t="s">
        <v>1488</v>
      </c>
      <c r="G138" s="143" t="s">
        <v>749</v>
      </c>
      <c r="H138" s="15">
        <v>1719</v>
      </c>
      <c r="I138" s="201" t="s">
        <v>44</v>
      </c>
      <c r="J138" s="202" t="str">
        <f>IF(ISBLANK(INDEX('Policy Characteristics'!D:D,MATCH($C138,'Policy Characteristics'!$C:$C,0))),"",INDEX('Policy Characteristics'!D:D,MATCH($C138,'Policy Characteristics'!$C:$C,0)))</f>
        <v>Vehicle Subsidy</v>
      </c>
      <c r="K138" s="76" t="str">
        <f>IF(ISBLANK(INDEX('Policy Characteristics'!E:E,MATCH($C138,'Policy Characteristics'!$C:$C,0))),"",INDEX('Policy Characteristics'!E:E,MATCH($C138,'Policy Characteristics'!$C:$C,0)))</f>
        <v>trans frgt subsidy</v>
      </c>
      <c r="L138" s="205">
        <f>IF(ISBLANK(INDEX('Policy Characteristics'!F:F,MATCH($C138,'Policy Characteristics'!$C:$C,0))),"",INDEX('Policy Characteristics'!F:F,MATCH($C138,'Policy Characteristics'!$C:$C,0)))</f>
        <v>-45000</v>
      </c>
      <c r="M138" s="205">
        <f>IF(ISBLANK(INDEX('Policy Characteristics'!G:G,MATCH($C138,'Policy Characteristics'!$C:$C,0))),"",INDEX('Policy Characteristics'!G:G,MATCH($C138,'Policy Characteristics'!$C:$C,0)))</f>
        <v>50000</v>
      </c>
      <c r="N138" s="205">
        <f>IF(ISBLANK(INDEX('Policy Characteristics'!H:H,MATCH($C138,'Policy Characteristics'!$C:$C,0))),"",INDEX('Policy Characteristics'!H:H,MATCH($C138,'Policy Characteristics'!$C:$C,0)))</f>
        <v>100</v>
      </c>
      <c r="O138" s="76" t="str">
        <f>IF(ISBLANK(INDEX('Policy Characteristics'!I:I,MATCH($C138,'Policy Characteristics'!$C:$C,0))),"",INDEX('Policy Characteristics'!I:I,MATCH($C138,'Policy Characteristics'!$C:$C,0)))</f>
        <v>$ / vehicle</v>
      </c>
      <c r="P138" s="76" t="str">
        <f>IF(ISBLANK(INDEX('Policy Characteristics'!J:J,MATCH($C138,'Policy Characteristics'!$C:$C,0))),"",INDEX('Policy Characteristics'!J:J,MATCH($C138,'Policy Characteristics'!$C:$C,0)))</f>
        <v xml:space="preserve">**Description:**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 This state has no additional state subsidies. </v>
      </c>
      <c r="Q138" s="76" t="str">
        <f>IF(ISBLANK(INDEX('Policy Characteristics'!K:K,MATCH($C138,'Policy Characteristics'!$C:$C,0))),"",INDEX('Policy Characteristics'!K:K,MATCH($C138,'Policy Characteristics'!$C:$C,0)))</f>
        <v>transportation-sector-main.html#ev-subsidy</v>
      </c>
      <c r="R138" s="76" t="str">
        <f>IF(ISBLANK(INDEX('Policy Characteristics'!L:L,MATCH($C138,'Policy Characteristics'!$C:$C,0))),"",INDEX('Policy Characteristics'!L:L,MATCH($C138,'Policy Characteristics'!$C:$C,0)))</f>
        <v>ev-subsidy.html</v>
      </c>
    </row>
    <row r="139" spans="1:18" x14ac:dyDescent="0.25">
      <c r="A139" s="76" t="str">
        <f>IF(ISBLANK(INDEX('Policy Characteristics'!A:A,MATCH($C139,'Policy Characteristics'!$C:$C,0))),"",INDEX('Policy Characteristics'!A:A,MATCH($C139,'Policy Characteristics'!$C:$C,0)))</f>
        <v>Transportation</v>
      </c>
      <c r="B139" s="200" t="str">
        <f>IF(ISBLANK(INDEX('Policy Characteristics'!B:B,MATCH($C139,'Policy Characteristics'!$C:$C,0))),"",INDEX('Policy Characteristics'!B:B,MATCH($C139,'Policy Characteristics'!$C:$C,0)))</f>
        <v>Freight Vehicle Subsidy</v>
      </c>
      <c r="C139" s="76" t="str">
        <f t="shared" si="2"/>
        <v>Additional Freight Vehicle Subsidy</v>
      </c>
      <c r="D139" s="88" t="s">
        <v>41</v>
      </c>
      <c r="E139" s="143" t="s">
        <v>748</v>
      </c>
      <c r="F139" s="143" t="s">
        <v>1488</v>
      </c>
      <c r="G139" s="143" t="s">
        <v>1622</v>
      </c>
      <c r="H139" s="15">
        <v>1720</v>
      </c>
      <c r="I139" s="201" t="s">
        <v>44</v>
      </c>
      <c r="J139" s="202" t="str">
        <f>IF(ISBLANK(INDEX('Policy Characteristics'!D:D,MATCH($C139,'Policy Characteristics'!$C:$C,0))),"",INDEX('Policy Characteristics'!D:D,MATCH($C139,'Policy Characteristics'!$C:$C,0)))</f>
        <v>Vehicle Subsidy</v>
      </c>
      <c r="K139" s="76" t="str">
        <f>IF(ISBLANK(INDEX('Policy Characteristics'!E:E,MATCH($C139,'Policy Characteristics'!$C:$C,0))),"",INDEX('Policy Characteristics'!E:E,MATCH($C139,'Policy Characteristics'!$C:$C,0)))</f>
        <v>trans frgt subsidy</v>
      </c>
      <c r="L139" s="205">
        <f>IF(ISBLANK(INDEX('Policy Characteristics'!F:F,MATCH($C139,'Policy Characteristics'!$C:$C,0))),"",INDEX('Policy Characteristics'!F:F,MATCH($C139,'Policy Characteristics'!$C:$C,0)))</f>
        <v>-45000</v>
      </c>
      <c r="M139" s="205">
        <f>IF(ISBLANK(INDEX('Policy Characteristics'!G:G,MATCH($C139,'Policy Characteristics'!$C:$C,0))),"",INDEX('Policy Characteristics'!G:G,MATCH($C139,'Policy Characteristics'!$C:$C,0)))</f>
        <v>50000</v>
      </c>
      <c r="N139" s="205">
        <f>IF(ISBLANK(INDEX('Policy Characteristics'!H:H,MATCH($C139,'Policy Characteristics'!$C:$C,0))),"",INDEX('Policy Characteristics'!H:H,MATCH($C139,'Policy Characteristics'!$C:$C,0)))</f>
        <v>100</v>
      </c>
      <c r="O139" s="76" t="str">
        <f>IF(ISBLANK(INDEX('Policy Characteristics'!I:I,MATCH($C139,'Policy Characteristics'!$C:$C,0))),"",INDEX('Policy Characteristics'!I:I,MATCH($C139,'Policy Characteristics'!$C:$C,0)))</f>
        <v>$ / vehicle</v>
      </c>
      <c r="P139" s="76" t="str">
        <f>IF(ISBLANK(INDEX('Policy Characteristics'!J:J,MATCH($C139,'Policy Characteristics'!$C:$C,0))),"",INDEX('Policy Characteristics'!J:J,MATCH($C139,'Policy Characteristics'!$C:$C,0)))</f>
        <v xml:space="preserve">**Description:**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 This state has no additional state subsidies. </v>
      </c>
      <c r="Q139" s="76" t="str">
        <f>IF(ISBLANK(INDEX('Policy Characteristics'!K:K,MATCH($C139,'Policy Characteristics'!$C:$C,0))),"",INDEX('Policy Characteristics'!K:K,MATCH($C139,'Policy Characteristics'!$C:$C,0)))</f>
        <v>transportation-sector-main.html#ev-subsidy</v>
      </c>
      <c r="R139" s="76" t="str">
        <f>IF(ISBLANK(INDEX('Policy Characteristics'!L:L,MATCH($C139,'Policy Characteristics'!$C:$C,0))),"",INDEX('Policy Characteristics'!L:L,MATCH($C139,'Policy Characteristics'!$C:$C,0)))</f>
        <v>ev-subsidy.html</v>
      </c>
    </row>
    <row r="140" spans="1:18" x14ac:dyDescent="0.25">
      <c r="A140" s="76" t="str">
        <f>IF(ISBLANK(INDEX('Policy Characteristics'!A:A,MATCH($C140,'Policy Characteristics'!$C:$C,0))),"",INDEX('Policy Characteristics'!A:A,MATCH($C140,'Policy Characteristics'!$C:$C,0)))</f>
        <v>Transportation</v>
      </c>
      <c r="B140" s="200" t="str">
        <f>IF(ISBLANK(INDEX('Policy Characteristics'!B:B,MATCH($C140,'Policy Characteristics'!$C:$C,0))),"",INDEX('Policy Characteristics'!B:B,MATCH($C140,'Policy Characteristics'!$C:$C,0)))</f>
        <v>Freight Vehicle Subsidy</v>
      </c>
      <c r="C140" s="76" t="str">
        <f t="shared" si="2"/>
        <v>Additional Freight Vehicle Subsidy</v>
      </c>
      <c r="D140" s="88" t="s">
        <v>112</v>
      </c>
      <c r="E140" s="88" t="s">
        <v>491</v>
      </c>
      <c r="F140" s="143" t="s">
        <v>142</v>
      </c>
      <c r="G140" s="88" t="s">
        <v>1617</v>
      </c>
      <c r="H140" s="15">
        <v>1721</v>
      </c>
      <c r="I140" s="201" t="s">
        <v>44</v>
      </c>
      <c r="J140" s="202" t="str">
        <f>IF(ISBLANK(INDEX('Policy Characteristics'!D:D,MATCH($C140,'Policy Characteristics'!$C:$C,0))),"",INDEX('Policy Characteristics'!D:D,MATCH($C140,'Policy Characteristics'!$C:$C,0)))</f>
        <v>Vehicle Subsidy</v>
      </c>
      <c r="K140" s="76" t="str">
        <f>IF(ISBLANK(INDEX('Policy Characteristics'!E:E,MATCH($C140,'Policy Characteristics'!$C:$C,0))),"",INDEX('Policy Characteristics'!E:E,MATCH($C140,'Policy Characteristics'!$C:$C,0)))</f>
        <v>trans frgt subsidy</v>
      </c>
      <c r="L140" s="205">
        <f>IF(ISBLANK(INDEX('Policy Characteristics'!F:F,MATCH($C140,'Policy Characteristics'!$C:$C,0))),"",INDEX('Policy Characteristics'!F:F,MATCH($C140,'Policy Characteristics'!$C:$C,0)))</f>
        <v>-45000</v>
      </c>
      <c r="M140" s="205">
        <f>IF(ISBLANK(INDEX('Policy Characteristics'!G:G,MATCH($C140,'Policy Characteristics'!$C:$C,0))),"",INDEX('Policy Characteristics'!G:G,MATCH($C140,'Policy Characteristics'!$C:$C,0)))</f>
        <v>50000</v>
      </c>
      <c r="N140" s="205">
        <f>IF(ISBLANK(INDEX('Policy Characteristics'!H:H,MATCH($C140,'Policy Characteristics'!$C:$C,0))),"",INDEX('Policy Characteristics'!H:H,MATCH($C140,'Policy Characteristics'!$C:$C,0)))</f>
        <v>100</v>
      </c>
      <c r="O140" s="76" t="str">
        <f>IF(ISBLANK(INDEX('Policy Characteristics'!I:I,MATCH($C140,'Policy Characteristics'!$C:$C,0))),"",INDEX('Policy Characteristics'!I:I,MATCH($C140,'Policy Characteristics'!$C:$C,0)))</f>
        <v>$ / vehicle</v>
      </c>
      <c r="P140" s="76" t="str">
        <f>IF(ISBLANK(INDEX('Policy Characteristics'!J:J,MATCH($C140,'Policy Characteristics'!$C:$C,0))),"",INDEX('Policy Characteristics'!J:J,MATCH($C140,'Policy Characteristics'!$C:$C,0)))</f>
        <v xml:space="preserve">**Description:**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 This state has no additional state subsidies. </v>
      </c>
      <c r="Q140" s="76" t="str">
        <f>IF(ISBLANK(INDEX('Policy Characteristics'!K:K,MATCH($C140,'Policy Characteristics'!$C:$C,0))),"",INDEX('Policy Characteristics'!K:K,MATCH($C140,'Policy Characteristics'!$C:$C,0)))</f>
        <v>transportation-sector-main.html#ev-subsidy</v>
      </c>
      <c r="R140" s="76" t="str">
        <f>IF(ISBLANK(INDEX('Policy Characteristics'!L:L,MATCH($C140,'Policy Characteristics'!$C:$C,0))),"",INDEX('Policy Characteristics'!L:L,MATCH($C140,'Policy Characteristics'!$C:$C,0)))</f>
        <v>ev-subsidy.html</v>
      </c>
    </row>
    <row r="141" spans="1:18" x14ac:dyDescent="0.25">
      <c r="A141" s="76" t="str">
        <f>IF(ISBLANK(INDEX('Policy Characteristics'!A:A,MATCH($C141,'Policy Characteristics'!$C:$C,0))),"",INDEX('Policy Characteristics'!A:A,MATCH($C141,'Policy Characteristics'!$C:$C,0)))</f>
        <v>Transportation</v>
      </c>
      <c r="B141" s="200" t="str">
        <f>IF(ISBLANK(INDEX('Policy Characteristics'!B:B,MATCH($C141,'Policy Characteristics'!$C:$C,0))),"",INDEX('Policy Characteristics'!B:B,MATCH($C141,'Policy Characteristics'!$C:$C,0)))</f>
        <v>Freight Vehicle Subsidy</v>
      </c>
      <c r="C141" s="76" t="str">
        <f t="shared" si="2"/>
        <v>Additional Freight Vehicle Subsidy</v>
      </c>
      <c r="D141" s="88" t="s">
        <v>112</v>
      </c>
      <c r="E141" s="143" t="s">
        <v>492</v>
      </c>
      <c r="F141" s="143" t="s">
        <v>142</v>
      </c>
      <c r="G141" s="143" t="s">
        <v>1618</v>
      </c>
      <c r="H141" s="15">
        <v>1722</v>
      </c>
      <c r="I141" s="201" t="s">
        <v>44</v>
      </c>
      <c r="J141" s="202" t="str">
        <f>IF(ISBLANK(INDEX('Policy Characteristics'!D:D,MATCH($C141,'Policy Characteristics'!$C:$C,0))),"",INDEX('Policy Characteristics'!D:D,MATCH($C141,'Policy Characteristics'!$C:$C,0)))</f>
        <v>Vehicle Subsidy</v>
      </c>
      <c r="K141" s="76" t="str">
        <f>IF(ISBLANK(INDEX('Policy Characteristics'!E:E,MATCH($C141,'Policy Characteristics'!$C:$C,0))),"",INDEX('Policy Characteristics'!E:E,MATCH($C141,'Policy Characteristics'!$C:$C,0)))</f>
        <v>trans frgt subsidy</v>
      </c>
      <c r="L141" s="205">
        <f>IF(ISBLANK(INDEX('Policy Characteristics'!F:F,MATCH($C141,'Policy Characteristics'!$C:$C,0))),"",INDEX('Policy Characteristics'!F:F,MATCH($C141,'Policy Characteristics'!$C:$C,0)))</f>
        <v>-45000</v>
      </c>
      <c r="M141" s="205">
        <f>IF(ISBLANK(INDEX('Policy Characteristics'!G:G,MATCH($C141,'Policy Characteristics'!$C:$C,0))),"",INDEX('Policy Characteristics'!G:G,MATCH($C141,'Policy Characteristics'!$C:$C,0)))</f>
        <v>50000</v>
      </c>
      <c r="N141" s="205">
        <f>IF(ISBLANK(INDEX('Policy Characteristics'!H:H,MATCH($C141,'Policy Characteristics'!$C:$C,0))),"",INDEX('Policy Characteristics'!H:H,MATCH($C141,'Policy Characteristics'!$C:$C,0)))</f>
        <v>100</v>
      </c>
      <c r="O141" s="76" t="str">
        <f>IF(ISBLANK(INDEX('Policy Characteristics'!I:I,MATCH($C141,'Policy Characteristics'!$C:$C,0))),"",INDEX('Policy Characteristics'!I:I,MATCH($C141,'Policy Characteristics'!$C:$C,0)))</f>
        <v>$ / vehicle</v>
      </c>
      <c r="P141" s="76" t="str">
        <f>IF(ISBLANK(INDEX('Policy Characteristics'!J:J,MATCH($C141,'Policy Characteristics'!$C:$C,0))),"",INDEX('Policy Characteristics'!J:J,MATCH($C141,'Policy Characteristics'!$C:$C,0)))</f>
        <v xml:space="preserve">**Description:**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 This state has no additional state subsidies. </v>
      </c>
      <c r="Q141" s="76" t="str">
        <f>IF(ISBLANK(INDEX('Policy Characteristics'!K:K,MATCH($C141,'Policy Characteristics'!$C:$C,0))),"",INDEX('Policy Characteristics'!K:K,MATCH($C141,'Policy Characteristics'!$C:$C,0)))</f>
        <v>transportation-sector-main.html#ev-subsidy</v>
      </c>
      <c r="R141" s="76" t="str">
        <f>IF(ISBLANK(INDEX('Policy Characteristics'!L:L,MATCH($C141,'Policy Characteristics'!$C:$C,0))),"",INDEX('Policy Characteristics'!L:L,MATCH($C141,'Policy Characteristics'!$C:$C,0)))</f>
        <v>ev-subsidy.html</v>
      </c>
    </row>
    <row r="142" spans="1:18" x14ac:dyDescent="0.25">
      <c r="A142" s="76" t="str">
        <f>IF(ISBLANK(INDEX('Policy Characteristics'!A:A,MATCH($C142,'Policy Characteristics'!$C:$C,0))),"",INDEX('Policy Characteristics'!A:A,MATCH($C142,'Policy Characteristics'!$C:$C,0)))</f>
        <v>Transportation</v>
      </c>
      <c r="B142" s="200" t="str">
        <f>IF(ISBLANK(INDEX('Policy Characteristics'!B:B,MATCH($C142,'Policy Characteristics'!$C:$C,0))),"",INDEX('Policy Characteristics'!B:B,MATCH($C142,'Policy Characteristics'!$C:$C,0)))</f>
        <v>Freight Vehicle Subsidy</v>
      </c>
      <c r="C142" s="76" t="str">
        <f t="shared" si="2"/>
        <v>Additional Freight Vehicle Subsidy</v>
      </c>
      <c r="D142" s="88" t="s">
        <v>112</v>
      </c>
      <c r="E142" s="143" t="s">
        <v>493</v>
      </c>
      <c r="F142" s="143" t="s">
        <v>142</v>
      </c>
      <c r="G142" s="143" t="s">
        <v>1619</v>
      </c>
      <c r="H142" s="15">
        <v>1723</v>
      </c>
      <c r="I142" s="201" t="s">
        <v>44</v>
      </c>
      <c r="J142" s="202" t="str">
        <f>IF(ISBLANK(INDEX('Policy Characteristics'!D:D,MATCH($C142,'Policy Characteristics'!$C:$C,0))),"",INDEX('Policy Characteristics'!D:D,MATCH($C142,'Policy Characteristics'!$C:$C,0)))</f>
        <v>Vehicle Subsidy</v>
      </c>
      <c r="K142" s="76" t="str">
        <f>IF(ISBLANK(INDEX('Policy Characteristics'!E:E,MATCH($C142,'Policy Characteristics'!$C:$C,0))),"",INDEX('Policy Characteristics'!E:E,MATCH($C142,'Policy Characteristics'!$C:$C,0)))</f>
        <v>trans frgt subsidy</v>
      </c>
      <c r="L142" s="205">
        <f>IF(ISBLANK(INDEX('Policy Characteristics'!F:F,MATCH($C142,'Policy Characteristics'!$C:$C,0))),"",INDEX('Policy Characteristics'!F:F,MATCH($C142,'Policy Characteristics'!$C:$C,0)))</f>
        <v>-45000</v>
      </c>
      <c r="M142" s="205">
        <f>IF(ISBLANK(INDEX('Policy Characteristics'!G:G,MATCH($C142,'Policy Characteristics'!$C:$C,0))),"",INDEX('Policy Characteristics'!G:G,MATCH($C142,'Policy Characteristics'!$C:$C,0)))</f>
        <v>50000</v>
      </c>
      <c r="N142" s="205">
        <f>IF(ISBLANK(INDEX('Policy Characteristics'!H:H,MATCH($C142,'Policy Characteristics'!$C:$C,0))),"",INDEX('Policy Characteristics'!H:H,MATCH($C142,'Policy Characteristics'!$C:$C,0)))</f>
        <v>100</v>
      </c>
      <c r="O142" s="76" t="str">
        <f>IF(ISBLANK(INDEX('Policy Characteristics'!I:I,MATCH($C142,'Policy Characteristics'!$C:$C,0))),"",INDEX('Policy Characteristics'!I:I,MATCH($C142,'Policy Characteristics'!$C:$C,0)))</f>
        <v>$ / vehicle</v>
      </c>
      <c r="P142" s="76" t="str">
        <f>IF(ISBLANK(INDEX('Policy Characteristics'!J:J,MATCH($C142,'Policy Characteristics'!$C:$C,0))),"",INDEX('Policy Characteristics'!J:J,MATCH($C142,'Policy Characteristics'!$C:$C,0)))</f>
        <v xml:space="preserve">**Description:**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 This state has no additional state subsidies. </v>
      </c>
      <c r="Q142" s="76" t="str">
        <f>IF(ISBLANK(INDEX('Policy Characteristics'!K:K,MATCH($C142,'Policy Characteristics'!$C:$C,0))),"",INDEX('Policy Characteristics'!K:K,MATCH($C142,'Policy Characteristics'!$C:$C,0)))</f>
        <v>transportation-sector-main.html#ev-subsidy</v>
      </c>
      <c r="R142" s="76" t="str">
        <f>IF(ISBLANK(INDEX('Policy Characteristics'!L:L,MATCH($C142,'Policy Characteristics'!$C:$C,0))),"",INDEX('Policy Characteristics'!L:L,MATCH($C142,'Policy Characteristics'!$C:$C,0)))</f>
        <v>ev-subsidy.html</v>
      </c>
    </row>
    <row r="143" spans="1:18" x14ac:dyDescent="0.25">
      <c r="A143" s="76" t="str">
        <f>IF(ISBLANK(INDEX('Policy Characteristics'!A:A,MATCH($C143,'Policy Characteristics'!$C:$C,0))),"",INDEX('Policy Characteristics'!A:A,MATCH($C143,'Policy Characteristics'!$C:$C,0)))</f>
        <v>Transportation</v>
      </c>
      <c r="B143" s="200" t="str">
        <f>IF(ISBLANK(INDEX('Policy Characteristics'!B:B,MATCH($C143,'Policy Characteristics'!$C:$C,0))),"",INDEX('Policy Characteristics'!B:B,MATCH($C143,'Policy Characteristics'!$C:$C,0)))</f>
        <v>Freight Vehicle Subsidy</v>
      </c>
      <c r="C143" s="76" t="str">
        <f t="shared" si="2"/>
        <v>Additional Freight Vehicle Subsidy</v>
      </c>
      <c r="D143" s="88" t="s">
        <v>112</v>
      </c>
      <c r="E143" s="143" t="s">
        <v>494</v>
      </c>
      <c r="F143" s="143" t="s">
        <v>142</v>
      </c>
      <c r="G143" s="143" t="s">
        <v>1620</v>
      </c>
      <c r="H143" s="15">
        <v>1724</v>
      </c>
      <c r="I143" s="201" t="s">
        <v>44</v>
      </c>
      <c r="J143" s="202" t="str">
        <f>IF(ISBLANK(INDEX('Policy Characteristics'!D:D,MATCH($C143,'Policy Characteristics'!$C:$C,0))),"",INDEX('Policy Characteristics'!D:D,MATCH($C143,'Policy Characteristics'!$C:$C,0)))</f>
        <v>Vehicle Subsidy</v>
      </c>
      <c r="K143" s="76" t="str">
        <f>IF(ISBLANK(INDEX('Policy Characteristics'!E:E,MATCH($C143,'Policy Characteristics'!$C:$C,0))),"",INDEX('Policy Characteristics'!E:E,MATCH($C143,'Policy Characteristics'!$C:$C,0)))</f>
        <v>trans frgt subsidy</v>
      </c>
      <c r="L143" s="205">
        <f>IF(ISBLANK(INDEX('Policy Characteristics'!F:F,MATCH($C143,'Policy Characteristics'!$C:$C,0))),"",INDEX('Policy Characteristics'!F:F,MATCH($C143,'Policy Characteristics'!$C:$C,0)))</f>
        <v>-45000</v>
      </c>
      <c r="M143" s="205">
        <f>IF(ISBLANK(INDEX('Policy Characteristics'!G:G,MATCH($C143,'Policy Characteristics'!$C:$C,0))),"",INDEX('Policy Characteristics'!G:G,MATCH($C143,'Policy Characteristics'!$C:$C,0)))</f>
        <v>50000</v>
      </c>
      <c r="N143" s="205">
        <f>IF(ISBLANK(INDEX('Policy Characteristics'!H:H,MATCH($C143,'Policy Characteristics'!$C:$C,0))),"",INDEX('Policy Characteristics'!H:H,MATCH($C143,'Policy Characteristics'!$C:$C,0)))</f>
        <v>100</v>
      </c>
      <c r="O143" s="76" t="str">
        <f>IF(ISBLANK(INDEX('Policy Characteristics'!I:I,MATCH($C143,'Policy Characteristics'!$C:$C,0))),"",INDEX('Policy Characteristics'!I:I,MATCH($C143,'Policy Characteristics'!$C:$C,0)))</f>
        <v>$ / vehicle</v>
      </c>
      <c r="P143" s="76" t="str">
        <f>IF(ISBLANK(INDEX('Policy Characteristics'!J:J,MATCH($C143,'Policy Characteristics'!$C:$C,0))),"",INDEX('Policy Characteristics'!J:J,MATCH($C143,'Policy Characteristics'!$C:$C,0)))</f>
        <v xml:space="preserve">**Description:**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 This state has no additional state subsidies. </v>
      </c>
      <c r="Q143" s="76" t="str">
        <f>IF(ISBLANK(INDEX('Policy Characteristics'!K:K,MATCH($C143,'Policy Characteristics'!$C:$C,0))),"",INDEX('Policy Characteristics'!K:K,MATCH($C143,'Policy Characteristics'!$C:$C,0)))</f>
        <v>transportation-sector-main.html#ev-subsidy</v>
      </c>
      <c r="R143" s="76" t="str">
        <f>IF(ISBLANK(INDEX('Policy Characteristics'!L:L,MATCH($C143,'Policy Characteristics'!$C:$C,0))),"",INDEX('Policy Characteristics'!L:L,MATCH($C143,'Policy Characteristics'!$C:$C,0)))</f>
        <v>ev-subsidy.html</v>
      </c>
    </row>
    <row r="144" spans="1:18" x14ac:dyDescent="0.25">
      <c r="A144" s="76" t="str">
        <f>IF(ISBLANK(INDEX('Policy Characteristics'!A:A,MATCH($C144,'Policy Characteristics'!$C:$C,0))),"",INDEX('Policy Characteristics'!A:A,MATCH($C144,'Policy Characteristics'!$C:$C,0)))</f>
        <v>Transportation</v>
      </c>
      <c r="B144" s="200" t="str">
        <f>IF(ISBLANK(INDEX('Policy Characteristics'!B:B,MATCH($C144,'Policy Characteristics'!$C:$C,0))),"",INDEX('Policy Characteristics'!B:B,MATCH($C144,'Policy Characteristics'!$C:$C,0)))</f>
        <v>Freight Vehicle Subsidy</v>
      </c>
      <c r="C144" s="76" t="str">
        <f t="shared" si="2"/>
        <v>Additional Freight Vehicle Subsidy</v>
      </c>
      <c r="D144" s="88" t="s">
        <v>112</v>
      </c>
      <c r="E144" s="143" t="s">
        <v>495</v>
      </c>
      <c r="F144" s="143" t="s">
        <v>142</v>
      </c>
      <c r="G144" s="143" t="s">
        <v>1621</v>
      </c>
      <c r="H144" s="15">
        <v>1725</v>
      </c>
      <c r="I144" s="201" t="s">
        <v>44</v>
      </c>
      <c r="J144" s="202" t="str">
        <f>IF(ISBLANK(INDEX('Policy Characteristics'!D:D,MATCH($C144,'Policy Characteristics'!$C:$C,0))),"",INDEX('Policy Characteristics'!D:D,MATCH($C144,'Policy Characteristics'!$C:$C,0)))</f>
        <v>Vehicle Subsidy</v>
      </c>
      <c r="K144" s="76" t="str">
        <f>IF(ISBLANK(INDEX('Policy Characteristics'!E:E,MATCH($C144,'Policy Characteristics'!$C:$C,0))),"",INDEX('Policy Characteristics'!E:E,MATCH($C144,'Policy Characteristics'!$C:$C,0)))</f>
        <v>trans frgt subsidy</v>
      </c>
      <c r="L144" s="205">
        <f>IF(ISBLANK(INDEX('Policy Characteristics'!F:F,MATCH($C144,'Policy Characteristics'!$C:$C,0))),"",INDEX('Policy Characteristics'!F:F,MATCH($C144,'Policy Characteristics'!$C:$C,0)))</f>
        <v>-45000</v>
      </c>
      <c r="M144" s="205">
        <f>IF(ISBLANK(INDEX('Policy Characteristics'!G:G,MATCH($C144,'Policy Characteristics'!$C:$C,0))),"",INDEX('Policy Characteristics'!G:G,MATCH($C144,'Policy Characteristics'!$C:$C,0)))</f>
        <v>50000</v>
      </c>
      <c r="N144" s="205">
        <f>IF(ISBLANK(INDEX('Policy Characteristics'!H:H,MATCH($C144,'Policy Characteristics'!$C:$C,0))),"",INDEX('Policy Characteristics'!H:H,MATCH($C144,'Policy Characteristics'!$C:$C,0)))</f>
        <v>100</v>
      </c>
      <c r="O144" s="76" t="str">
        <f>IF(ISBLANK(INDEX('Policy Characteristics'!I:I,MATCH($C144,'Policy Characteristics'!$C:$C,0))),"",INDEX('Policy Characteristics'!I:I,MATCH($C144,'Policy Characteristics'!$C:$C,0)))</f>
        <v>$ / vehicle</v>
      </c>
      <c r="P144" s="76" t="str">
        <f>IF(ISBLANK(INDEX('Policy Characteristics'!J:J,MATCH($C144,'Policy Characteristics'!$C:$C,0))),"",INDEX('Policy Characteristics'!J:J,MATCH($C144,'Policy Characteristics'!$C:$C,0)))</f>
        <v xml:space="preserve">**Description:**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 This state has no additional state subsidies. </v>
      </c>
      <c r="Q144" s="76" t="str">
        <f>IF(ISBLANK(INDEX('Policy Characteristics'!K:K,MATCH($C144,'Policy Characteristics'!$C:$C,0))),"",INDEX('Policy Characteristics'!K:K,MATCH($C144,'Policy Characteristics'!$C:$C,0)))</f>
        <v>transportation-sector-main.html#ev-subsidy</v>
      </c>
      <c r="R144" s="76" t="str">
        <f>IF(ISBLANK(INDEX('Policy Characteristics'!L:L,MATCH($C144,'Policy Characteristics'!$C:$C,0))),"",INDEX('Policy Characteristics'!L:L,MATCH($C144,'Policy Characteristics'!$C:$C,0)))</f>
        <v>ev-subsidy.html</v>
      </c>
    </row>
    <row r="145" spans="1:18" x14ac:dyDescent="0.25">
      <c r="A145" s="76" t="str">
        <f>IF(ISBLANK(INDEX('Policy Characteristics'!A:A,MATCH($C145,'Policy Characteristics'!$C:$C,0))),"",INDEX('Policy Characteristics'!A:A,MATCH($C145,'Policy Characteristics'!$C:$C,0)))</f>
        <v>Transportation</v>
      </c>
      <c r="B145" s="200" t="str">
        <f>IF(ISBLANK(INDEX('Policy Characteristics'!B:B,MATCH($C145,'Policy Characteristics'!$C:$C,0))),"",INDEX('Policy Characteristics'!B:B,MATCH($C145,'Policy Characteristics'!$C:$C,0)))</f>
        <v>Freight Vehicle Subsidy</v>
      </c>
      <c r="C145" s="76" t="str">
        <f t="shared" si="2"/>
        <v>Additional Freight Vehicle Subsidy</v>
      </c>
      <c r="D145" s="88" t="s">
        <v>112</v>
      </c>
      <c r="E145" s="143" t="s">
        <v>749</v>
      </c>
      <c r="F145" s="143" t="s">
        <v>142</v>
      </c>
      <c r="G145" s="143" t="s">
        <v>749</v>
      </c>
      <c r="H145" s="15">
        <v>1726</v>
      </c>
      <c r="I145" s="201" t="s">
        <v>44</v>
      </c>
      <c r="J145" s="202" t="str">
        <f>IF(ISBLANK(INDEX('Policy Characteristics'!D:D,MATCH($C145,'Policy Characteristics'!$C:$C,0))),"",INDEX('Policy Characteristics'!D:D,MATCH($C145,'Policy Characteristics'!$C:$C,0)))</f>
        <v>Vehicle Subsidy</v>
      </c>
      <c r="K145" s="76" t="str">
        <f>IF(ISBLANK(INDEX('Policy Characteristics'!E:E,MATCH($C145,'Policy Characteristics'!$C:$C,0))),"",INDEX('Policy Characteristics'!E:E,MATCH($C145,'Policy Characteristics'!$C:$C,0)))</f>
        <v>trans frgt subsidy</v>
      </c>
      <c r="L145" s="205">
        <f>IF(ISBLANK(INDEX('Policy Characteristics'!F:F,MATCH($C145,'Policy Characteristics'!$C:$C,0))),"",INDEX('Policy Characteristics'!F:F,MATCH($C145,'Policy Characteristics'!$C:$C,0)))</f>
        <v>-45000</v>
      </c>
      <c r="M145" s="205">
        <f>IF(ISBLANK(INDEX('Policy Characteristics'!G:G,MATCH($C145,'Policy Characteristics'!$C:$C,0))),"",INDEX('Policy Characteristics'!G:G,MATCH($C145,'Policy Characteristics'!$C:$C,0)))</f>
        <v>50000</v>
      </c>
      <c r="N145" s="205">
        <f>IF(ISBLANK(INDEX('Policy Characteristics'!H:H,MATCH($C145,'Policy Characteristics'!$C:$C,0))),"",INDEX('Policy Characteristics'!H:H,MATCH($C145,'Policy Characteristics'!$C:$C,0)))</f>
        <v>100</v>
      </c>
      <c r="O145" s="76" t="str">
        <f>IF(ISBLANK(INDEX('Policy Characteristics'!I:I,MATCH($C145,'Policy Characteristics'!$C:$C,0))),"",INDEX('Policy Characteristics'!I:I,MATCH($C145,'Policy Characteristics'!$C:$C,0)))</f>
        <v>$ / vehicle</v>
      </c>
      <c r="P145" s="76" t="str">
        <f>IF(ISBLANK(INDEX('Policy Characteristics'!J:J,MATCH($C145,'Policy Characteristics'!$C:$C,0))),"",INDEX('Policy Characteristics'!J:J,MATCH($C145,'Policy Characteristics'!$C:$C,0)))</f>
        <v xml:space="preserve">**Description:**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 This state has no additional state subsidies. </v>
      </c>
      <c r="Q145" s="76" t="str">
        <f>IF(ISBLANK(INDEX('Policy Characteristics'!K:K,MATCH($C145,'Policy Characteristics'!$C:$C,0))),"",INDEX('Policy Characteristics'!K:K,MATCH($C145,'Policy Characteristics'!$C:$C,0)))</f>
        <v>transportation-sector-main.html#ev-subsidy</v>
      </c>
      <c r="R145" s="76" t="str">
        <f>IF(ISBLANK(INDEX('Policy Characteristics'!L:L,MATCH($C145,'Policy Characteristics'!$C:$C,0))),"",INDEX('Policy Characteristics'!L:L,MATCH($C145,'Policy Characteristics'!$C:$C,0)))</f>
        <v>ev-subsidy.html</v>
      </c>
    </row>
    <row r="146" spans="1:18" x14ac:dyDescent="0.25">
      <c r="A146" s="76" t="str">
        <f>IF(ISBLANK(INDEX('Policy Characteristics'!A:A,MATCH($C146,'Policy Characteristics'!$C:$C,0))),"",INDEX('Policy Characteristics'!A:A,MATCH($C146,'Policy Characteristics'!$C:$C,0)))</f>
        <v>Transportation</v>
      </c>
      <c r="B146" s="200" t="str">
        <f>IF(ISBLANK(INDEX('Policy Characteristics'!B:B,MATCH($C146,'Policy Characteristics'!$C:$C,0))),"",INDEX('Policy Characteristics'!B:B,MATCH($C146,'Policy Characteristics'!$C:$C,0)))</f>
        <v>Freight Vehicle Subsidy</v>
      </c>
      <c r="C146" s="76" t="str">
        <f t="shared" si="2"/>
        <v>Additional Freight Vehicle Subsidy</v>
      </c>
      <c r="D146" s="88" t="s">
        <v>112</v>
      </c>
      <c r="E146" s="143" t="s">
        <v>748</v>
      </c>
      <c r="F146" s="143" t="s">
        <v>142</v>
      </c>
      <c r="G146" s="143" t="s">
        <v>1622</v>
      </c>
      <c r="H146" s="15">
        <v>1727</v>
      </c>
      <c r="I146" s="201" t="s">
        <v>44</v>
      </c>
      <c r="J146" s="202" t="str">
        <f>IF(ISBLANK(INDEX('Policy Characteristics'!D:D,MATCH($C146,'Policy Characteristics'!$C:$C,0))),"",INDEX('Policy Characteristics'!D:D,MATCH($C146,'Policy Characteristics'!$C:$C,0)))</f>
        <v>Vehicle Subsidy</v>
      </c>
      <c r="K146" s="76" t="str">
        <f>IF(ISBLANK(INDEX('Policy Characteristics'!E:E,MATCH($C146,'Policy Characteristics'!$C:$C,0))),"",INDEX('Policy Characteristics'!E:E,MATCH($C146,'Policy Characteristics'!$C:$C,0)))</f>
        <v>trans frgt subsidy</v>
      </c>
      <c r="L146" s="205">
        <f>IF(ISBLANK(INDEX('Policy Characteristics'!F:F,MATCH($C146,'Policy Characteristics'!$C:$C,0))),"",INDEX('Policy Characteristics'!F:F,MATCH($C146,'Policy Characteristics'!$C:$C,0)))</f>
        <v>-45000</v>
      </c>
      <c r="M146" s="205">
        <f>IF(ISBLANK(INDEX('Policy Characteristics'!G:G,MATCH($C146,'Policy Characteristics'!$C:$C,0))),"",INDEX('Policy Characteristics'!G:G,MATCH($C146,'Policy Characteristics'!$C:$C,0)))</f>
        <v>50000</v>
      </c>
      <c r="N146" s="205">
        <f>IF(ISBLANK(INDEX('Policy Characteristics'!H:H,MATCH($C146,'Policy Characteristics'!$C:$C,0))),"",INDEX('Policy Characteristics'!H:H,MATCH($C146,'Policy Characteristics'!$C:$C,0)))</f>
        <v>100</v>
      </c>
      <c r="O146" s="76" t="str">
        <f>IF(ISBLANK(INDEX('Policy Characteristics'!I:I,MATCH($C146,'Policy Characteristics'!$C:$C,0))),"",INDEX('Policy Characteristics'!I:I,MATCH($C146,'Policy Characteristics'!$C:$C,0)))</f>
        <v>$ / vehicle</v>
      </c>
      <c r="P146" s="76" t="str">
        <f>IF(ISBLANK(INDEX('Policy Characteristics'!J:J,MATCH($C146,'Policy Characteristics'!$C:$C,0))),"",INDEX('Policy Characteristics'!J:J,MATCH($C146,'Policy Characteristics'!$C:$C,0)))</f>
        <v xml:space="preserve">**Description:** This policy specifies the dollar amount offered as a subsidy to the purchaser of a new freight vehicle.  This is in addition to subsidies that exist in the BAU case. A negative value implies a tax or removal of subsidies. // **Guidance for setting values:** The U.S. currently offers a federal tax credit for up to $40,500 for qualifying clean commercial vehicles, which is incorporated in the BAU. This state has no additional state subsidies. </v>
      </c>
      <c r="Q146" s="76" t="str">
        <f>IF(ISBLANK(INDEX('Policy Characteristics'!K:K,MATCH($C146,'Policy Characteristics'!$C:$C,0))),"",INDEX('Policy Characteristics'!K:K,MATCH($C146,'Policy Characteristics'!$C:$C,0)))</f>
        <v>transportation-sector-main.html#ev-subsidy</v>
      </c>
      <c r="R146" s="76" t="str">
        <f>IF(ISBLANK(INDEX('Policy Characteristics'!L:L,MATCH($C146,'Policy Characteristics'!$C:$C,0))),"",INDEX('Policy Characteristics'!L:L,MATCH($C146,'Policy Characteristics'!$C:$C,0)))</f>
        <v>ev-subsidy.html</v>
      </c>
    </row>
    <row r="147" spans="1:18" x14ac:dyDescent="0.25">
      <c r="A147" s="76" t="str">
        <f>IF(ISBLANK(INDEX('Policy Characteristics'!A:A,MATCH($C147,'Policy Characteristics'!$C:$C,0))),"",INDEX('Policy Characteristics'!A:A,MATCH($C147,'Policy Characteristics'!$C:$C,0)))</f>
        <v>Transportation</v>
      </c>
      <c r="B147" s="200" t="str">
        <f>IF(ISBLANK(INDEX('Policy Characteristics'!B:B,MATCH($C147,'Policy Characteristics'!$C:$C,0))),"",INDEX('Policy Characteristics'!B:B,MATCH($C147,'Policy Characteristics'!$C:$C,0)))</f>
        <v>Feebate</v>
      </c>
      <c r="C147" t="s">
        <v>111</v>
      </c>
      <c r="D147" s="88"/>
      <c r="E147" s="88"/>
      <c r="F147" s="88"/>
      <c r="G147" s="88"/>
      <c r="H147" s="15">
        <v>1</v>
      </c>
      <c r="I147" s="213" t="s">
        <v>43</v>
      </c>
      <c r="J147" s="202" t="str">
        <f>IF(ISBLANK(INDEX('Policy Characteristics'!D:D,MATCH($C147,'Policy Characteristics'!$C:$C,0))),"",INDEX('Policy Characteristics'!D:D,MATCH($C147,'Policy Characteristics'!$C:$C,0)))</f>
        <v>Feebate</v>
      </c>
      <c r="K147" s="76" t="str">
        <f>IF(ISBLANK(INDEX('Policy Characteristics'!E:E,MATCH($C147,'Policy Characteristics'!$C:$C,0))),"",INDEX('Policy Characteristics'!E:E,MATCH($C147,'Policy Characteristics'!$C:$C,0)))</f>
        <v>trans LDVs feebate</v>
      </c>
      <c r="L147" s="205">
        <f>IF(ISBLANK(INDEX('Policy Characteristics'!F:F,MATCH($C147,'Policy Characteristics'!$C:$C,0))),"",INDEX('Policy Characteristics'!F:F,MATCH($C147,'Policy Characteristics'!$C:$C,0)))</f>
        <v>0</v>
      </c>
      <c r="M147" s="205">
        <f>IF(ISBLANK(INDEX('Policy Characteristics'!G:G,MATCH($C147,'Policy Characteristics'!$C:$C,0))),"",INDEX('Policy Characteristics'!G:G,MATCH($C147,'Policy Characteristics'!$C:$C,0)))</f>
        <v>1</v>
      </c>
      <c r="N147" s="205">
        <f>IF(ISBLANK(INDEX('Policy Characteristics'!H:H,MATCH($C147,'Policy Characteristics'!$C:$C,0))),"",INDEX('Policy Characteristics'!H:H,MATCH($C147,'Policy Characteristics'!$C:$C,0)))</f>
        <v>0.02</v>
      </c>
      <c r="O147" s="76" t="str">
        <f>IF(ISBLANK(INDEX('Policy Characteristics'!I:I,MATCH($C147,'Policy Characteristics'!$C:$C,0))),"",INDEX('Policy Characteristics'!I:I,MATCH($C147,'Policy Characteristics'!$C:$C,0)))</f>
        <v>% of global best practice rate</v>
      </c>
      <c r="P147" s="76" t="str">
        <f>IF(ISBLANK(INDEX('Policy Characteristics'!J:J,MATCH($C147,'Policy Characteristics'!$C:$C,0))),"",INDEX('Policy Characteristics'!J:J,MATCH($C147,'Policy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147" s="76" t="str">
        <f>IF(ISBLANK(INDEX('Policy Characteristics'!K:K,MATCH($C147,'Policy Characteristics'!$C:$C,0))),"",INDEX('Policy Characteristics'!K:K,MATCH($C147,'Policy Characteristics'!$C:$C,0)))</f>
        <v>transportation-sector-main.html#feebate</v>
      </c>
      <c r="R147" s="76" t="str">
        <f>IF(ISBLANK(INDEX('Policy Characteristics'!L:L,MATCH($C147,'Policy Characteristics'!$C:$C,0))),"",INDEX('Policy Characteristics'!L:L,MATCH($C147,'Policy Characteristics'!$C:$C,0)))</f>
        <v>feebate.html</v>
      </c>
    </row>
    <row r="148" spans="1:18" x14ac:dyDescent="0.25">
      <c r="A148" s="76" t="str">
        <f>IF(ISBLANK(INDEX('Policy Characteristics'!A:A,MATCH($C148,'Policy Characteristics'!$C:$C,0))),"",INDEX('Policy Characteristics'!A:A,MATCH($C148,'Policy Characteristics'!$C:$C,0)))</f>
        <v>Transportation</v>
      </c>
      <c r="B148" s="200" t="str">
        <f>IF(ISBLANK(INDEX('Policy Characteristics'!B:B,MATCH($C148,'Policy Characteristics'!$C:$C,0))),"",INDEX('Policy Characteristics'!B:B,MATCH($C148,'Policy Characteristics'!$C:$C,0)))</f>
        <v>Fuel Economy Standard</v>
      </c>
      <c r="C148" t="s">
        <v>296</v>
      </c>
      <c r="D148" s="88" t="s">
        <v>45</v>
      </c>
      <c r="E148" s="88" t="s">
        <v>37</v>
      </c>
      <c r="F148" s="88" t="s">
        <v>84</v>
      </c>
      <c r="G148" s="143" t="s">
        <v>1489</v>
      </c>
      <c r="H148" s="15">
        <v>362</v>
      </c>
      <c r="I148" s="201" t="s">
        <v>43</v>
      </c>
      <c r="J148" s="202" t="str">
        <f>IF(ISBLANK(INDEX('Policy Characteristics'!D:D,MATCH($C148,'Policy Characteristics'!$C:$C,0))),"",INDEX('Policy Characteristics'!D:D,MATCH($C148,'Policy Characteristics'!$C:$C,0)))</f>
        <v>Vehicle Fuel Economy Standards</v>
      </c>
      <c r="K148" s="76" t="str">
        <f>IF(ISBLANK(INDEX('Policy Characteristics'!E:E,MATCH($C148,'Policy Characteristics'!$C:$C,0))),"",INDEX('Policy Characteristics'!E:E,MATCH($C148,'Policy Characteristics'!$C:$C,0)))</f>
        <v>trans fuel economy standards</v>
      </c>
      <c r="L148" s="205">
        <f>IF(ISBLANK(INDEX('Policy Characteristics'!F:F,MATCH($C148,'Policy Characteristics'!$C:$C,0))),"",INDEX('Policy Characteristics'!F:F,MATCH($C148,'Policy Characteristics'!$C:$C,0)))</f>
        <v>-0.25</v>
      </c>
      <c r="M148" s="205">
        <f>IF(ISBLANK(INDEX('Policy Characteristics'!G:G,MATCH($C148,'Policy Characteristics'!$C:$C,0))),"",INDEX('Policy Characteristics'!G:G,MATCH($C148,'Policy Characteristics'!$C:$C,0)))</f>
        <v>1</v>
      </c>
      <c r="N148" s="205">
        <f>IF(ISBLANK(INDEX('Policy Characteristics'!H:H,MATCH($C148,'Policy Characteristics'!$C:$C,0))),"",INDEX('Policy Characteristics'!H:H,MATCH($C148,'Policy Characteristics'!$C:$C,0)))</f>
        <v>0.01</v>
      </c>
      <c r="O148" s="76" t="str">
        <f>IF(ISBLANK(INDEX('Policy Characteristics'!I:I,MATCH($C148,'Policy Characteristics'!$C:$C,0))),"",INDEX('Policy Characteristics'!I:I,MATCH($C148,'Policy Characteristics'!$C:$C,0)))</f>
        <v>% change in miles/gal</v>
      </c>
      <c r="P148" s="76" t="str">
        <f>IF(ISBLANK(INDEX('Policy Characteristics'!J:J,MATCH($C148,'Policy Characteristics'!$C:$C,0))),"",INDEX('Policy Characteristics'!J:J,MATCH($C148,'Policy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A negative value implies a rollback of fuel economy standards relative to those in the BAU scenario.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This improvement is reflected in the BAU case. The National Research Council's estimated future average fuel economy is roughly 74 mpg for a midrange scenario and 94 mpg for an optimistic scenario. // **Light and Medium Commercial Trucks:** U.S. fuel economy standards for heavy-duty vehicles vary by vehicle characteristics, but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148" s="76" t="str">
        <f>IF(ISBLANK(INDEX('Policy Characteristics'!K:K,MATCH($C148,'Policy Characteristics'!$C:$C,0))),"",INDEX('Policy Characteristics'!K:K,MATCH($C148,'Policy Characteristics'!$C:$C,0)))</f>
        <v>transportation-sector-main.html#fuel-econ-std</v>
      </c>
      <c r="R148" s="76" t="str">
        <f>IF(ISBLANK(INDEX('Policy Characteristics'!L:L,MATCH($C148,'Policy Characteristics'!$C:$C,0))),"",INDEX('Policy Characteristics'!L:L,MATCH($C148,'Policy Characteristics'!$C:$C,0)))</f>
        <v>fuel-economy-standard.html</v>
      </c>
    </row>
    <row r="149" spans="1:18" x14ac:dyDescent="0.25">
      <c r="A149" s="76" t="str">
        <f>IF(ISBLANK(INDEX('Policy Characteristics'!A:A,MATCH($C149,'Policy Characteristics'!$C:$C,0))),"",INDEX('Policy Characteristics'!A:A,MATCH($C149,'Policy Characteristics'!$C:$C,0)))</f>
        <v>Transportation</v>
      </c>
      <c r="B149" s="200" t="str">
        <f>IF(ISBLANK(INDEX('Policy Characteristics'!B:B,MATCH($C149,'Policy Characteristics'!$C:$C,0))),"",INDEX('Policy Characteristics'!B:B,MATCH($C149,'Policy Characteristics'!$C:$C,0)))</f>
        <v>Fuel Economy Standard</v>
      </c>
      <c r="C149" s="76" t="str">
        <f t="shared" ref="C149:C159" si="3">C$148</f>
        <v>Percentage Additional Improvement of Fuel Economy Std</v>
      </c>
      <c r="D149" s="88" t="s">
        <v>42</v>
      </c>
      <c r="E149" s="88" t="s">
        <v>37</v>
      </c>
      <c r="F149" s="88" t="s">
        <v>85</v>
      </c>
      <c r="G149" s="143" t="s">
        <v>1627</v>
      </c>
      <c r="H149" s="15">
        <v>363</v>
      </c>
      <c r="I149" s="201" t="s">
        <v>43</v>
      </c>
      <c r="J149" s="202" t="str">
        <f>IF(ISBLANK(INDEX('Policy Characteristics'!D:D,MATCH($C149,'Policy Characteristics'!$C:$C,0))),"",INDEX('Policy Characteristics'!D:D,MATCH($C149,'Policy Characteristics'!$C:$C,0)))</f>
        <v>Vehicle Fuel Economy Standards</v>
      </c>
      <c r="K149" s="76" t="str">
        <f>IF(ISBLANK(INDEX('Policy Characteristics'!E:E,MATCH($C149,'Policy Characteristics'!$C:$C,0))),"",INDEX('Policy Characteristics'!E:E,MATCH($C149,'Policy Characteristics'!$C:$C,0)))</f>
        <v>trans fuel economy standards</v>
      </c>
      <c r="L149" s="205">
        <f>IF(ISBLANK(INDEX('Policy Characteristics'!F:F,MATCH($C149,'Policy Characteristics'!$C:$C,0))),"",INDEX('Policy Characteristics'!F:F,MATCH($C149,'Policy Characteristics'!$C:$C,0)))</f>
        <v>-0.25</v>
      </c>
      <c r="M149" s="205">
        <f>IF(ISBLANK(INDEX('Policy Characteristics'!G:G,MATCH($C149,'Policy Characteristics'!$C:$C,0))),"",INDEX('Policy Characteristics'!G:G,MATCH($C149,'Policy Characteristics'!$C:$C,0)))</f>
        <v>1</v>
      </c>
      <c r="N149" s="205">
        <f>IF(ISBLANK(INDEX('Policy Characteristics'!H:H,MATCH($C149,'Policy Characteristics'!$C:$C,0))),"",INDEX('Policy Characteristics'!H:H,MATCH($C149,'Policy Characteristics'!$C:$C,0)))</f>
        <v>0.01</v>
      </c>
      <c r="O149" s="76" t="str">
        <f>IF(ISBLANK(INDEX('Policy Characteristics'!I:I,MATCH($C149,'Policy Characteristics'!$C:$C,0))),"",INDEX('Policy Characteristics'!I:I,MATCH($C149,'Policy Characteristics'!$C:$C,0)))</f>
        <v>% change in miles/gal</v>
      </c>
      <c r="P149" s="76" t="str">
        <f>IF(ISBLANK(INDEX('Policy Characteristics'!J:J,MATCH($C149,'Policy Characteristics'!$C:$C,0))),"",INDEX('Policy Characteristics'!J:J,MATCH($C149,'Policy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A negative value implies a rollback of fuel economy standards relative to those in the BAU scenario.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This improvement is reflected in the BAU case. The National Research Council's estimated future average fuel economy is roughly 74 mpg for a midrange scenario and 94 mpg for an optimistic scenario. // **Light and Medium Commercial Trucks:** U.S. fuel economy standards for heavy-duty vehicles vary by vehicle characteristics, but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149" s="76" t="str">
        <f>IF(ISBLANK(INDEX('Policy Characteristics'!K:K,MATCH($C149,'Policy Characteristics'!$C:$C,0))),"",INDEX('Policy Characteristics'!K:K,MATCH($C149,'Policy Characteristics'!$C:$C,0)))</f>
        <v>transportation-sector-main.html#fuel-econ-std</v>
      </c>
      <c r="R149" s="76" t="str">
        <f>IF(ISBLANK(INDEX('Policy Characteristics'!L:L,MATCH($C149,'Policy Characteristics'!$C:$C,0))),"",INDEX('Policy Characteristics'!L:L,MATCH($C149,'Policy Characteristics'!$C:$C,0)))</f>
        <v>fuel-economy-standard.html</v>
      </c>
    </row>
    <row r="150" spans="1:18" x14ac:dyDescent="0.25">
      <c r="A150" s="76" t="str">
        <f>IF(ISBLANK(INDEX('Policy Characteristics'!A:A,MATCH($C150,'Policy Characteristics'!$C:$C,0))),"",INDEX('Policy Characteristics'!A:A,MATCH($C150,'Policy Characteristics'!$C:$C,0)))</f>
        <v>Transportation</v>
      </c>
      <c r="B150" s="200" t="str">
        <f>IF(ISBLANK(INDEX('Policy Characteristics'!B:B,MATCH($C150,'Policy Characteristics'!$C:$C,0))),"",INDEX('Policy Characteristics'!B:B,MATCH($C150,'Policy Characteristics'!$C:$C,0)))</f>
        <v>Fuel Economy Standard</v>
      </c>
      <c r="C150" s="76" t="str">
        <f t="shared" si="3"/>
        <v>Percentage Additional Improvement of Fuel Economy Std</v>
      </c>
      <c r="D150" s="88" t="s">
        <v>45</v>
      </c>
      <c r="E150" s="88" t="s">
        <v>38</v>
      </c>
      <c r="F150" s="88" t="s">
        <v>84</v>
      </c>
      <c r="G150" s="143" t="s">
        <v>587</v>
      </c>
      <c r="H150" s="15">
        <v>364</v>
      </c>
      <c r="I150" s="201" t="s">
        <v>43</v>
      </c>
      <c r="J150" s="202" t="str">
        <f>IF(ISBLANK(INDEX('Policy Characteristics'!D:D,MATCH($C150,'Policy Characteristics'!$C:$C,0))),"",INDEX('Policy Characteristics'!D:D,MATCH($C150,'Policy Characteristics'!$C:$C,0)))</f>
        <v>Vehicle Fuel Economy Standards</v>
      </c>
      <c r="K150" s="76" t="str">
        <f>IF(ISBLANK(INDEX('Policy Characteristics'!E:E,MATCH($C150,'Policy Characteristics'!$C:$C,0))),"",INDEX('Policy Characteristics'!E:E,MATCH($C150,'Policy Characteristics'!$C:$C,0)))</f>
        <v>trans fuel economy standards</v>
      </c>
      <c r="L150" s="205">
        <f>IF(ISBLANK(INDEX('Policy Characteristics'!F:F,MATCH($C150,'Policy Characteristics'!$C:$C,0))),"",INDEX('Policy Characteristics'!F:F,MATCH($C150,'Policy Characteristics'!$C:$C,0)))</f>
        <v>-0.25</v>
      </c>
      <c r="M150" s="205">
        <f>IF(ISBLANK(INDEX('Policy Characteristics'!G:G,MATCH($C150,'Policy Characteristics'!$C:$C,0))),"",INDEX('Policy Characteristics'!G:G,MATCH($C150,'Policy Characteristics'!$C:$C,0)))</f>
        <v>1</v>
      </c>
      <c r="N150" s="205">
        <f>IF(ISBLANK(INDEX('Policy Characteristics'!H:H,MATCH($C150,'Policy Characteristics'!$C:$C,0))),"",INDEX('Policy Characteristics'!H:H,MATCH($C150,'Policy Characteristics'!$C:$C,0)))</f>
        <v>0.01</v>
      </c>
      <c r="O150" s="76" t="str">
        <f>IF(ISBLANK(INDEX('Policy Characteristics'!I:I,MATCH($C150,'Policy Characteristics'!$C:$C,0))),"",INDEX('Policy Characteristics'!I:I,MATCH($C150,'Policy Characteristics'!$C:$C,0)))</f>
        <v>% change in miles/gal</v>
      </c>
      <c r="P150" s="76" t="str">
        <f>IF(ISBLANK(INDEX('Policy Characteristics'!J:J,MATCH($C150,'Policy Characteristics'!$C:$C,0))),"",INDEX('Policy Characteristics'!J:J,MATCH($C150,'Policy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A negative value implies a rollback of fuel economy standards relative to those in the BAU scenario.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This improvement is reflected in the BAU case. The National Research Council's estimated future average fuel economy is roughly 74 mpg for a midrange scenario and 94 mpg for an optimistic scenario. // **Light and Medium Commercial Trucks:** U.S. fuel economy standards for heavy-duty vehicles vary by vehicle characteristics, but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150" s="76" t="str">
        <f>IF(ISBLANK(INDEX('Policy Characteristics'!K:K,MATCH($C150,'Policy Characteristics'!$C:$C,0))),"",INDEX('Policy Characteristics'!K:K,MATCH($C150,'Policy Characteristics'!$C:$C,0)))</f>
        <v>transportation-sector-main.html#fuel-econ-std</v>
      </c>
      <c r="R150" s="76" t="str">
        <f>IF(ISBLANK(INDEX('Policy Characteristics'!L:L,MATCH($C150,'Policy Characteristics'!$C:$C,0))),"",INDEX('Policy Characteristics'!L:L,MATCH($C150,'Policy Characteristics'!$C:$C,0)))</f>
        <v>fuel-economy-standard.html</v>
      </c>
    </row>
    <row r="151" spans="1:18" x14ac:dyDescent="0.25">
      <c r="A151" s="76" t="str">
        <f>IF(ISBLANK(INDEX('Policy Characteristics'!A:A,MATCH($C151,'Policy Characteristics'!$C:$C,0))),"",INDEX('Policy Characteristics'!A:A,MATCH($C151,'Policy Characteristics'!$C:$C,0)))</f>
        <v>Transportation</v>
      </c>
      <c r="B151" s="200" t="str">
        <f>IF(ISBLANK(INDEX('Policy Characteristics'!B:B,MATCH($C151,'Policy Characteristics'!$C:$C,0))),"",INDEX('Policy Characteristics'!B:B,MATCH($C151,'Policy Characteristics'!$C:$C,0)))</f>
        <v>Fuel Economy Standard</v>
      </c>
      <c r="C151" s="76" t="str">
        <f t="shared" si="3"/>
        <v>Percentage Additional Improvement of Fuel Economy Std</v>
      </c>
      <c r="D151" s="88" t="s">
        <v>42</v>
      </c>
      <c r="E151" s="88" t="s">
        <v>38</v>
      </c>
      <c r="F151" s="88" t="s">
        <v>85</v>
      </c>
      <c r="G151" s="143" t="s">
        <v>1624</v>
      </c>
      <c r="H151" s="15">
        <v>365</v>
      </c>
      <c r="I151" s="201" t="s">
        <v>43</v>
      </c>
      <c r="J151" s="202" t="str">
        <f>IF(ISBLANK(INDEX('Policy Characteristics'!D:D,MATCH($C151,'Policy Characteristics'!$C:$C,0))),"",INDEX('Policy Characteristics'!D:D,MATCH($C151,'Policy Characteristics'!$C:$C,0)))</f>
        <v>Vehicle Fuel Economy Standards</v>
      </c>
      <c r="K151" s="76" t="str">
        <f>IF(ISBLANK(INDEX('Policy Characteristics'!E:E,MATCH($C151,'Policy Characteristics'!$C:$C,0))),"",INDEX('Policy Characteristics'!E:E,MATCH($C151,'Policy Characteristics'!$C:$C,0)))</f>
        <v>trans fuel economy standards</v>
      </c>
      <c r="L151" s="205">
        <f>IF(ISBLANK(INDEX('Policy Characteristics'!F:F,MATCH($C151,'Policy Characteristics'!$C:$C,0))),"",INDEX('Policy Characteristics'!F:F,MATCH($C151,'Policy Characteristics'!$C:$C,0)))</f>
        <v>-0.25</v>
      </c>
      <c r="M151" s="205">
        <f>IF(ISBLANK(INDEX('Policy Characteristics'!G:G,MATCH($C151,'Policy Characteristics'!$C:$C,0))),"",INDEX('Policy Characteristics'!G:G,MATCH($C151,'Policy Characteristics'!$C:$C,0)))</f>
        <v>1</v>
      </c>
      <c r="N151" s="205">
        <f>IF(ISBLANK(INDEX('Policy Characteristics'!H:H,MATCH($C151,'Policy Characteristics'!$C:$C,0))),"",INDEX('Policy Characteristics'!H:H,MATCH($C151,'Policy Characteristics'!$C:$C,0)))</f>
        <v>0.01</v>
      </c>
      <c r="O151" s="76" t="str">
        <f>IF(ISBLANK(INDEX('Policy Characteristics'!I:I,MATCH($C151,'Policy Characteristics'!$C:$C,0))),"",INDEX('Policy Characteristics'!I:I,MATCH($C151,'Policy Characteristics'!$C:$C,0)))</f>
        <v>% change in miles/gal</v>
      </c>
      <c r="P151" s="76" t="str">
        <f>IF(ISBLANK(INDEX('Policy Characteristics'!J:J,MATCH($C151,'Policy Characteristics'!$C:$C,0))),"",INDEX('Policy Characteristics'!J:J,MATCH($C151,'Policy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A negative value implies a rollback of fuel economy standards relative to those in the BAU scenario.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This improvement is reflected in the BAU case. The National Research Council's estimated future average fuel economy is roughly 74 mpg for a midrange scenario and 94 mpg for an optimistic scenario. // **Light and Medium Commercial Trucks:** U.S. fuel economy standards for heavy-duty vehicles vary by vehicle characteristics, but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151" s="76" t="str">
        <f>IF(ISBLANK(INDEX('Policy Characteristics'!K:K,MATCH($C151,'Policy Characteristics'!$C:$C,0))),"",INDEX('Policy Characteristics'!K:K,MATCH($C151,'Policy Characteristics'!$C:$C,0)))</f>
        <v>transportation-sector-main.html#fuel-econ-std</v>
      </c>
      <c r="R151" s="76" t="str">
        <f>IF(ISBLANK(INDEX('Policy Characteristics'!L:L,MATCH($C151,'Policy Characteristics'!$C:$C,0))),"",INDEX('Policy Characteristics'!L:L,MATCH($C151,'Policy Characteristics'!$C:$C,0)))</f>
        <v>fuel-economy-standard.html</v>
      </c>
    </row>
    <row r="152" spans="1:18" x14ac:dyDescent="0.25">
      <c r="A152" s="76" t="str">
        <f>IF(ISBLANK(INDEX('Policy Characteristics'!A:A,MATCH($C152,'Policy Characteristics'!$C:$C,0))),"",INDEX('Policy Characteristics'!A:A,MATCH($C152,'Policy Characteristics'!$C:$C,0)))</f>
        <v>Transportation</v>
      </c>
      <c r="B152" s="200" t="str">
        <f>IF(ISBLANK(INDEX('Policy Characteristics'!B:B,MATCH($C152,'Policy Characteristics'!$C:$C,0))),"",INDEX('Policy Characteristics'!B:B,MATCH($C152,'Policy Characteristics'!$C:$C,0)))</f>
        <v>Fuel Economy Standard</v>
      </c>
      <c r="C152" s="76" t="str">
        <f t="shared" si="3"/>
        <v>Percentage Additional Improvement of Fuel Economy Std</v>
      </c>
      <c r="D152" s="88" t="s">
        <v>45</v>
      </c>
      <c r="E152" s="88" t="s">
        <v>39</v>
      </c>
      <c r="F152" s="88" t="s">
        <v>84</v>
      </c>
      <c r="G152" s="143" t="s">
        <v>1486</v>
      </c>
      <c r="H152" s="15">
        <v>366</v>
      </c>
      <c r="I152" s="201" t="s">
        <v>43</v>
      </c>
      <c r="J152" s="202" t="str">
        <f>IF(ISBLANK(INDEX('Policy Characteristics'!D:D,MATCH($C152,'Policy Characteristics'!$C:$C,0))),"",INDEX('Policy Characteristics'!D:D,MATCH($C152,'Policy Characteristics'!$C:$C,0)))</f>
        <v>Vehicle Fuel Economy Standards</v>
      </c>
      <c r="K152" s="76" t="str">
        <f>IF(ISBLANK(INDEX('Policy Characteristics'!E:E,MATCH($C152,'Policy Characteristics'!$C:$C,0))),"",INDEX('Policy Characteristics'!E:E,MATCH($C152,'Policy Characteristics'!$C:$C,0)))</f>
        <v>trans fuel economy standards</v>
      </c>
      <c r="L152" s="205">
        <f>IF(ISBLANK(INDEX('Policy Characteristics'!F:F,MATCH($C152,'Policy Characteristics'!$C:$C,0))),"",INDEX('Policy Characteristics'!F:F,MATCH($C152,'Policy Characteristics'!$C:$C,0)))</f>
        <v>-0.25</v>
      </c>
      <c r="M152" s="205">
        <f>IF(ISBLANK(INDEX('Policy Characteristics'!G:G,MATCH($C152,'Policy Characteristics'!$C:$C,0))),"",INDEX('Policy Characteristics'!G:G,MATCH($C152,'Policy Characteristics'!$C:$C,0)))</f>
        <v>1</v>
      </c>
      <c r="N152" s="205">
        <f>IF(ISBLANK(INDEX('Policy Characteristics'!H:H,MATCH($C152,'Policy Characteristics'!$C:$C,0))),"",INDEX('Policy Characteristics'!H:H,MATCH($C152,'Policy Characteristics'!$C:$C,0)))</f>
        <v>0.01</v>
      </c>
      <c r="O152" s="76" t="str">
        <f>IF(ISBLANK(INDEX('Policy Characteristics'!I:I,MATCH($C152,'Policy Characteristics'!$C:$C,0))),"",INDEX('Policy Characteristics'!I:I,MATCH($C152,'Policy Characteristics'!$C:$C,0)))</f>
        <v>% change in miles/gal</v>
      </c>
      <c r="P152" s="76" t="str">
        <f>IF(ISBLANK(INDEX('Policy Characteristics'!J:J,MATCH($C152,'Policy Characteristics'!$C:$C,0))),"",INDEX('Policy Characteristics'!J:J,MATCH($C152,'Policy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A negative value implies a rollback of fuel economy standards relative to those in the BAU scenario.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This improvement is reflected in the BAU case. The National Research Council's estimated future average fuel economy is roughly 74 mpg for a midrange scenario and 94 mpg for an optimistic scenario. // **Light and Medium Commercial Trucks:** U.S. fuel economy standards for heavy-duty vehicles vary by vehicle characteristics, but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152" s="76" t="str">
        <f>IF(ISBLANK(INDEX('Policy Characteristics'!K:K,MATCH($C152,'Policy Characteristics'!$C:$C,0))),"",INDEX('Policy Characteristics'!K:K,MATCH($C152,'Policy Characteristics'!$C:$C,0)))</f>
        <v>transportation-sector-main.html#fuel-econ-std</v>
      </c>
      <c r="R152" s="76" t="str">
        <f>IF(ISBLANK(INDEX('Policy Characteristics'!L:L,MATCH($C152,'Policy Characteristics'!$C:$C,0))),"",INDEX('Policy Characteristics'!L:L,MATCH($C152,'Policy Characteristics'!$C:$C,0)))</f>
        <v>fuel-economy-standard.html</v>
      </c>
    </row>
    <row r="153" spans="1:18" x14ac:dyDescent="0.25">
      <c r="A153" s="76" t="str">
        <f>IF(ISBLANK(INDEX('Policy Characteristics'!A:A,MATCH($C153,'Policy Characteristics'!$C:$C,0))),"",INDEX('Policy Characteristics'!A:A,MATCH($C153,'Policy Characteristics'!$C:$C,0)))</f>
        <v>Transportation</v>
      </c>
      <c r="B153" s="200" t="str">
        <f>IF(ISBLANK(INDEX('Policy Characteristics'!B:B,MATCH($C153,'Policy Characteristics'!$C:$C,0))),"",INDEX('Policy Characteristics'!B:B,MATCH($C153,'Policy Characteristics'!$C:$C,0)))</f>
        <v>Fuel Economy Standard</v>
      </c>
      <c r="C153" s="76" t="str">
        <f t="shared" si="3"/>
        <v>Percentage Additional Improvement of Fuel Economy Std</v>
      </c>
      <c r="D153" s="88" t="s">
        <v>42</v>
      </c>
      <c r="E153" s="88" t="s">
        <v>39</v>
      </c>
      <c r="F153" s="88" t="s">
        <v>85</v>
      </c>
      <c r="G153" s="143" t="s">
        <v>1486</v>
      </c>
      <c r="H153" s="15">
        <v>367</v>
      </c>
      <c r="I153" s="201" t="s">
        <v>43</v>
      </c>
      <c r="J153" s="202" t="str">
        <f>IF(ISBLANK(INDEX('Policy Characteristics'!D:D,MATCH($C153,'Policy Characteristics'!$C:$C,0))),"",INDEX('Policy Characteristics'!D:D,MATCH($C153,'Policy Characteristics'!$C:$C,0)))</f>
        <v>Vehicle Fuel Economy Standards</v>
      </c>
      <c r="K153" s="76" t="str">
        <f>IF(ISBLANK(INDEX('Policy Characteristics'!E:E,MATCH($C153,'Policy Characteristics'!$C:$C,0))),"",INDEX('Policy Characteristics'!E:E,MATCH($C153,'Policy Characteristics'!$C:$C,0)))</f>
        <v>trans fuel economy standards</v>
      </c>
      <c r="L153" s="205">
        <f>IF(ISBLANK(INDEX('Policy Characteristics'!F:F,MATCH($C153,'Policy Characteristics'!$C:$C,0))),"",INDEX('Policy Characteristics'!F:F,MATCH($C153,'Policy Characteristics'!$C:$C,0)))</f>
        <v>-0.25</v>
      </c>
      <c r="M153" s="205">
        <f>IF(ISBLANK(INDEX('Policy Characteristics'!G:G,MATCH($C153,'Policy Characteristics'!$C:$C,0))),"",INDEX('Policy Characteristics'!G:G,MATCH($C153,'Policy Characteristics'!$C:$C,0)))</f>
        <v>1</v>
      </c>
      <c r="N153" s="205">
        <f>IF(ISBLANK(INDEX('Policy Characteristics'!H:H,MATCH($C153,'Policy Characteristics'!$C:$C,0))),"",INDEX('Policy Characteristics'!H:H,MATCH($C153,'Policy Characteristics'!$C:$C,0)))</f>
        <v>0.01</v>
      </c>
      <c r="O153" s="76" t="str">
        <f>IF(ISBLANK(INDEX('Policy Characteristics'!I:I,MATCH($C153,'Policy Characteristics'!$C:$C,0))),"",INDEX('Policy Characteristics'!I:I,MATCH($C153,'Policy Characteristics'!$C:$C,0)))</f>
        <v>% change in miles/gal</v>
      </c>
      <c r="P153" s="76" t="str">
        <f>IF(ISBLANK(INDEX('Policy Characteristics'!J:J,MATCH($C153,'Policy Characteristics'!$C:$C,0))),"",INDEX('Policy Characteristics'!J:J,MATCH($C153,'Policy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A negative value implies a rollback of fuel economy standards relative to those in the BAU scenario.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This improvement is reflected in the BAU case. The National Research Council's estimated future average fuel economy is roughly 74 mpg for a midrange scenario and 94 mpg for an optimistic scenario. // **Light and Medium Commercial Trucks:** U.S. fuel economy standards for heavy-duty vehicles vary by vehicle characteristics, but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153" s="76" t="str">
        <f>IF(ISBLANK(INDEX('Policy Characteristics'!K:K,MATCH($C153,'Policy Characteristics'!$C:$C,0))),"",INDEX('Policy Characteristics'!K:K,MATCH($C153,'Policy Characteristics'!$C:$C,0)))</f>
        <v>transportation-sector-main.html#fuel-econ-std</v>
      </c>
      <c r="R153" s="76" t="str">
        <f>IF(ISBLANK(INDEX('Policy Characteristics'!L:L,MATCH($C153,'Policy Characteristics'!$C:$C,0))),"",INDEX('Policy Characteristics'!L:L,MATCH($C153,'Policy Characteristics'!$C:$C,0)))</f>
        <v>fuel-economy-standard.html</v>
      </c>
    </row>
    <row r="154" spans="1:18" x14ac:dyDescent="0.25">
      <c r="A154" s="76" t="str">
        <f>IF(ISBLANK(INDEX('Policy Characteristics'!A:A,MATCH($C154,'Policy Characteristics'!$C:$C,0))),"",INDEX('Policy Characteristics'!A:A,MATCH($C154,'Policy Characteristics'!$C:$C,0)))</f>
        <v>Transportation</v>
      </c>
      <c r="B154" s="200" t="str">
        <f>IF(ISBLANK(INDEX('Policy Characteristics'!B:B,MATCH($C154,'Policy Characteristics'!$C:$C,0))),"",INDEX('Policy Characteristics'!B:B,MATCH($C154,'Policy Characteristics'!$C:$C,0)))</f>
        <v>Fuel Economy Standard</v>
      </c>
      <c r="C154" s="76" t="str">
        <f t="shared" si="3"/>
        <v>Percentage Additional Improvement of Fuel Economy Std</v>
      </c>
      <c r="D154" s="88" t="s">
        <v>45</v>
      </c>
      <c r="E154" s="88" t="s">
        <v>40</v>
      </c>
      <c r="F154" s="88" t="s">
        <v>84</v>
      </c>
      <c r="G154" s="143" t="s">
        <v>86</v>
      </c>
      <c r="H154" s="15">
        <v>368</v>
      </c>
      <c r="I154" s="201" t="s">
        <v>43</v>
      </c>
      <c r="J154" s="202" t="str">
        <f>IF(ISBLANK(INDEX('Policy Characteristics'!D:D,MATCH($C154,'Policy Characteristics'!$C:$C,0))),"",INDEX('Policy Characteristics'!D:D,MATCH($C154,'Policy Characteristics'!$C:$C,0)))</f>
        <v>Vehicle Fuel Economy Standards</v>
      </c>
      <c r="K154" s="76" t="str">
        <f>IF(ISBLANK(INDEX('Policy Characteristics'!E:E,MATCH($C154,'Policy Characteristics'!$C:$C,0))),"",INDEX('Policy Characteristics'!E:E,MATCH($C154,'Policy Characteristics'!$C:$C,0)))</f>
        <v>trans fuel economy standards</v>
      </c>
      <c r="L154" s="205">
        <f>IF(ISBLANK(INDEX('Policy Characteristics'!F:F,MATCH($C154,'Policy Characteristics'!$C:$C,0))),"",INDEX('Policy Characteristics'!F:F,MATCH($C154,'Policy Characteristics'!$C:$C,0)))</f>
        <v>-0.25</v>
      </c>
      <c r="M154" s="205">
        <f>IF(ISBLANK(INDEX('Policy Characteristics'!G:G,MATCH($C154,'Policy Characteristics'!$C:$C,0))),"",INDEX('Policy Characteristics'!G:G,MATCH($C154,'Policy Characteristics'!$C:$C,0)))</f>
        <v>1</v>
      </c>
      <c r="N154" s="205">
        <f>IF(ISBLANK(INDEX('Policy Characteristics'!H:H,MATCH($C154,'Policy Characteristics'!$C:$C,0))),"",INDEX('Policy Characteristics'!H:H,MATCH($C154,'Policy Characteristics'!$C:$C,0)))</f>
        <v>0.01</v>
      </c>
      <c r="O154" s="76" t="str">
        <f>IF(ISBLANK(INDEX('Policy Characteristics'!I:I,MATCH($C154,'Policy Characteristics'!$C:$C,0))),"",INDEX('Policy Characteristics'!I:I,MATCH($C154,'Policy Characteristics'!$C:$C,0)))</f>
        <v>% change in miles/gal</v>
      </c>
      <c r="P154" s="76" t="str">
        <f>IF(ISBLANK(INDEX('Policy Characteristics'!J:J,MATCH($C154,'Policy Characteristics'!$C:$C,0))),"",INDEX('Policy Characteristics'!J:J,MATCH($C154,'Policy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A negative value implies a rollback of fuel economy standards relative to those in the BAU scenario.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This improvement is reflected in the BAU case. The National Research Council's estimated future average fuel economy is roughly 74 mpg for a midrange scenario and 94 mpg for an optimistic scenario. // **Light and Medium Commercial Trucks:** U.S. fuel economy standards for heavy-duty vehicles vary by vehicle characteristics, but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154" s="76" t="str">
        <f>IF(ISBLANK(INDEX('Policy Characteristics'!K:K,MATCH($C154,'Policy Characteristics'!$C:$C,0))),"",INDEX('Policy Characteristics'!K:K,MATCH($C154,'Policy Characteristics'!$C:$C,0)))</f>
        <v>transportation-sector-main.html#fuel-econ-std</v>
      </c>
      <c r="R154" s="76" t="str">
        <f>IF(ISBLANK(INDEX('Policy Characteristics'!L:L,MATCH($C154,'Policy Characteristics'!$C:$C,0))),"",INDEX('Policy Characteristics'!L:L,MATCH($C154,'Policy Characteristics'!$C:$C,0)))</f>
        <v>fuel-economy-standard.html</v>
      </c>
    </row>
    <row r="155" spans="1:18" x14ac:dyDescent="0.25">
      <c r="A155" s="76" t="str">
        <f>IF(ISBLANK(INDEX('Policy Characteristics'!A:A,MATCH($C155,'Policy Characteristics'!$C:$C,0))),"",INDEX('Policy Characteristics'!A:A,MATCH($C155,'Policy Characteristics'!$C:$C,0)))</f>
        <v>Transportation</v>
      </c>
      <c r="B155" s="200" t="str">
        <f>IF(ISBLANK(INDEX('Policy Characteristics'!B:B,MATCH($C155,'Policy Characteristics'!$C:$C,0))),"",INDEX('Policy Characteristics'!B:B,MATCH($C155,'Policy Characteristics'!$C:$C,0)))</f>
        <v>Fuel Economy Standard</v>
      </c>
      <c r="C155" s="76" t="str">
        <f t="shared" si="3"/>
        <v>Percentage Additional Improvement of Fuel Economy Std</v>
      </c>
      <c r="D155" s="88" t="s">
        <v>42</v>
      </c>
      <c r="E155" s="88" t="s">
        <v>40</v>
      </c>
      <c r="F155" s="88" t="s">
        <v>85</v>
      </c>
      <c r="G155" s="143" t="s">
        <v>86</v>
      </c>
      <c r="H155" s="15">
        <v>369</v>
      </c>
      <c r="I155" s="201" t="s">
        <v>43</v>
      </c>
      <c r="J155" s="202" t="str">
        <f>IF(ISBLANK(INDEX('Policy Characteristics'!D:D,MATCH($C155,'Policy Characteristics'!$C:$C,0))),"",INDEX('Policy Characteristics'!D:D,MATCH($C155,'Policy Characteristics'!$C:$C,0)))</f>
        <v>Vehicle Fuel Economy Standards</v>
      </c>
      <c r="K155" s="76" t="str">
        <f>IF(ISBLANK(INDEX('Policy Characteristics'!E:E,MATCH($C155,'Policy Characteristics'!$C:$C,0))),"",INDEX('Policy Characteristics'!E:E,MATCH($C155,'Policy Characteristics'!$C:$C,0)))</f>
        <v>trans fuel economy standards</v>
      </c>
      <c r="L155" s="205">
        <f>IF(ISBLANK(INDEX('Policy Characteristics'!F:F,MATCH($C155,'Policy Characteristics'!$C:$C,0))),"",INDEX('Policy Characteristics'!F:F,MATCH($C155,'Policy Characteristics'!$C:$C,0)))</f>
        <v>-0.25</v>
      </c>
      <c r="M155" s="205">
        <f>IF(ISBLANK(INDEX('Policy Characteristics'!G:G,MATCH($C155,'Policy Characteristics'!$C:$C,0))),"",INDEX('Policy Characteristics'!G:G,MATCH($C155,'Policy Characteristics'!$C:$C,0)))</f>
        <v>1</v>
      </c>
      <c r="N155" s="205">
        <f>IF(ISBLANK(INDEX('Policy Characteristics'!H:H,MATCH($C155,'Policy Characteristics'!$C:$C,0))),"",INDEX('Policy Characteristics'!H:H,MATCH($C155,'Policy Characteristics'!$C:$C,0)))</f>
        <v>0.01</v>
      </c>
      <c r="O155" s="76" t="str">
        <f>IF(ISBLANK(INDEX('Policy Characteristics'!I:I,MATCH($C155,'Policy Characteristics'!$C:$C,0))),"",INDEX('Policy Characteristics'!I:I,MATCH($C155,'Policy Characteristics'!$C:$C,0)))</f>
        <v>% change in miles/gal</v>
      </c>
      <c r="P155" s="76" t="str">
        <f>IF(ISBLANK(INDEX('Policy Characteristics'!J:J,MATCH($C155,'Policy Characteristics'!$C:$C,0))),"",INDEX('Policy Characteristics'!J:J,MATCH($C155,'Policy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A negative value implies a rollback of fuel economy standards relative to those in the BAU scenario.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This improvement is reflected in the BAU case. The National Research Council's estimated future average fuel economy is roughly 74 mpg for a midrange scenario and 94 mpg for an optimistic scenario. // **Light and Medium Commercial Trucks:** U.S. fuel economy standards for heavy-duty vehicles vary by vehicle characteristics, but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155" s="76" t="str">
        <f>IF(ISBLANK(INDEX('Policy Characteristics'!K:K,MATCH($C155,'Policy Characteristics'!$C:$C,0))),"",INDEX('Policy Characteristics'!K:K,MATCH($C155,'Policy Characteristics'!$C:$C,0)))</f>
        <v>transportation-sector-main.html#fuel-econ-std</v>
      </c>
      <c r="R155" s="76" t="str">
        <f>IF(ISBLANK(INDEX('Policy Characteristics'!L:L,MATCH($C155,'Policy Characteristics'!$C:$C,0))),"",INDEX('Policy Characteristics'!L:L,MATCH($C155,'Policy Characteristics'!$C:$C,0)))</f>
        <v>fuel-economy-standard.html</v>
      </c>
    </row>
    <row r="156" spans="1:18" x14ac:dyDescent="0.25">
      <c r="A156" s="76" t="str">
        <f>IF(ISBLANK(INDEX('Policy Characteristics'!A:A,MATCH($C156,'Policy Characteristics'!$C:$C,0))),"",INDEX('Policy Characteristics'!A:A,MATCH($C156,'Policy Characteristics'!$C:$C,0)))</f>
        <v>Transportation</v>
      </c>
      <c r="B156" s="200" t="str">
        <f>IF(ISBLANK(INDEX('Policy Characteristics'!B:B,MATCH($C156,'Policy Characteristics'!$C:$C,0))),"",INDEX('Policy Characteristics'!B:B,MATCH($C156,'Policy Characteristics'!$C:$C,0)))</f>
        <v>Fuel Economy Standard</v>
      </c>
      <c r="C156" s="76" t="str">
        <f t="shared" si="3"/>
        <v>Percentage Additional Improvement of Fuel Economy Std</v>
      </c>
      <c r="D156" s="88" t="s">
        <v>45</v>
      </c>
      <c r="E156" s="88" t="s">
        <v>41</v>
      </c>
      <c r="F156" s="88" t="s">
        <v>84</v>
      </c>
      <c r="G156" s="143" t="s">
        <v>1487</v>
      </c>
      <c r="H156" s="15">
        <v>370</v>
      </c>
      <c r="I156" s="201" t="s">
        <v>43</v>
      </c>
      <c r="J156" s="202" t="str">
        <f>IF(ISBLANK(INDEX('Policy Characteristics'!D:D,MATCH($C156,'Policy Characteristics'!$C:$C,0))),"",INDEX('Policy Characteristics'!D:D,MATCH($C156,'Policy Characteristics'!$C:$C,0)))</f>
        <v>Vehicle Fuel Economy Standards</v>
      </c>
      <c r="K156" s="76" t="str">
        <f>IF(ISBLANK(INDEX('Policy Characteristics'!E:E,MATCH($C156,'Policy Characteristics'!$C:$C,0))),"",INDEX('Policy Characteristics'!E:E,MATCH($C156,'Policy Characteristics'!$C:$C,0)))</f>
        <v>trans fuel economy standards</v>
      </c>
      <c r="L156" s="205">
        <f>IF(ISBLANK(INDEX('Policy Characteristics'!F:F,MATCH($C156,'Policy Characteristics'!$C:$C,0))),"",INDEX('Policy Characteristics'!F:F,MATCH($C156,'Policy Characteristics'!$C:$C,0)))</f>
        <v>-0.25</v>
      </c>
      <c r="M156" s="205">
        <f>IF(ISBLANK(INDEX('Policy Characteristics'!G:G,MATCH($C156,'Policy Characteristics'!$C:$C,0))),"",INDEX('Policy Characteristics'!G:G,MATCH($C156,'Policy Characteristics'!$C:$C,0)))</f>
        <v>1</v>
      </c>
      <c r="N156" s="205">
        <f>IF(ISBLANK(INDEX('Policy Characteristics'!H:H,MATCH($C156,'Policy Characteristics'!$C:$C,0))),"",INDEX('Policy Characteristics'!H:H,MATCH($C156,'Policy Characteristics'!$C:$C,0)))</f>
        <v>0.01</v>
      </c>
      <c r="O156" s="76" t="str">
        <f>IF(ISBLANK(INDEX('Policy Characteristics'!I:I,MATCH($C156,'Policy Characteristics'!$C:$C,0))),"",INDEX('Policy Characteristics'!I:I,MATCH($C156,'Policy Characteristics'!$C:$C,0)))</f>
        <v>% change in miles/gal</v>
      </c>
      <c r="P156" s="76" t="str">
        <f>IF(ISBLANK(INDEX('Policy Characteristics'!J:J,MATCH($C156,'Policy Characteristics'!$C:$C,0))),"",INDEX('Policy Characteristics'!J:J,MATCH($C156,'Policy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A negative value implies a rollback of fuel economy standards relative to those in the BAU scenario.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This improvement is reflected in the BAU case. The National Research Council's estimated future average fuel economy is roughly 74 mpg for a midrange scenario and 94 mpg for an optimistic scenario. // **Light and Medium Commercial Trucks:** U.S. fuel economy standards for heavy-duty vehicles vary by vehicle characteristics, but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156" s="76" t="str">
        <f>IF(ISBLANK(INDEX('Policy Characteristics'!K:K,MATCH($C156,'Policy Characteristics'!$C:$C,0))),"",INDEX('Policy Characteristics'!K:K,MATCH($C156,'Policy Characteristics'!$C:$C,0)))</f>
        <v>transportation-sector-main.html#fuel-econ-std</v>
      </c>
      <c r="R156" s="76" t="str">
        <f>IF(ISBLANK(INDEX('Policy Characteristics'!L:L,MATCH($C156,'Policy Characteristics'!$C:$C,0))),"",INDEX('Policy Characteristics'!L:L,MATCH($C156,'Policy Characteristics'!$C:$C,0)))</f>
        <v>fuel-economy-standard.html</v>
      </c>
    </row>
    <row r="157" spans="1:18" x14ac:dyDescent="0.25">
      <c r="A157" s="76" t="str">
        <f>IF(ISBLANK(INDEX('Policy Characteristics'!A:A,MATCH($C157,'Policy Characteristics'!$C:$C,0))),"",INDEX('Policy Characteristics'!A:A,MATCH($C157,'Policy Characteristics'!$C:$C,0)))</f>
        <v>Transportation</v>
      </c>
      <c r="B157" s="200" t="str">
        <f>IF(ISBLANK(INDEX('Policy Characteristics'!B:B,MATCH($C157,'Policy Characteristics'!$C:$C,0))),"",INDEX('Policy Characteristics'!B:B,MATCH($C157,'Policy Characteristics'!$C:$C,0)))</f>
        <v>Fuel Economy Standard</v>
      </c>
      <c r="C157" s="76" t="str">
        <f t="shared" si="3"/>
        <v>Percentage Additional Improvement of Fuel Economy Std</v>
      </c>
      <c r="D157" s="88" t="s">
        <v>42</v>
      </c>
      <c r="E157" s="88" t="s">
        <v>41</v>
      </c>
      <c r="F157" s="88" t="s">
        <v>85</v>
      </c>
      <c r="G157" s="143" t="s">
        <v>1488</v>
      </c>
      <c r="H157" s="15">
        <v>371</v>
      </c>
      <c r="I157" s="201" t="s">
        <v>43</v>
      </c>
      <c r="J157" s="202" t="str">
        <f>IF(ISBLANK(INDEX('Policy Characteristics'!D:D,MATCH($C157,'Policy Characteristics'!$C:$C,0))),"",INDEX('Policy Characteristics'!D:D,MATCH($C157,'Policy Characteristics'!$C:$C,0)))</f>
        <v>Vehicle Fuel Economy Standards</v>
      </c>
      <c r="K157" s="76" t="str">
        <f>IF(ISBLANK(INDEX('Policy Characteristics'!E:E,MATCH($C157,'Policy Characteristics'!$C:$C,0))),"",INDEX('Policy Characteristics'!E:E,MATCH($C157,'Policy Characteristics'!$C:$C,0)))</f>
        <v>trans fuel economy standards</v>
      </c>
      <c r="L157" s="205">
        <f>IF(ISBLANK(INDEX('Policy Characteristics'!F:F,MATCH($C157,'Policy Characteristics'!$C:$C,0))),"",INDEX('Policy Characteristics'!F:F,MATCH($C157,'Policy Characteristics'!$C:$C,0)))</f>
        <v>-0.25</v>
      </c>
      <c r="M157" s="205">
        <f>IF(ISBLANK(INDEX('Policy Characteristics'!G:G,MATCH($C157,'Policy Characteristics'!$C:$C,0))),"",INDEX('Policy Characteristics'!G:G,MATCH($C157,'Policy Characteristics'!$C:$C,0)))</f>
        <v>1</v>
      </c>
      <c r="N157" s="205">
        <f>IF(ISBLANK(INDEX('Policy Characteristics'!H:H,MATCH($C157,'Policy Characteristics'!$C:$C,0))),"",INDEX('Policy Characteristics'!H:H,MATCH($C157,'Policy Characteristics'!$C:$C,0)))</f>
        <v>0.01</v>
      </c>
      <c r="O157" s="76" t="str">
        <f>IF(ISBLANK(INDEX('Policy Characteristics'!I:I,MATCH($C157,'Policy Characteristics'!$C:$C,0))),"",INDEX('Policy Characteristics'!I:I,MATCH($C157,'Policy Characteristics'!$C:$C,0)))</f>
        <v>% change in miles/gal</v>
      </c>
      <c r="P157" s="76" t="str">
        <f>IF(ISBLANK(INDEX('Policy Characteristics'!J:J,MATCH($C157,'Policy Characteristics'!$C:$C,0))),"",INDEX('Policy Characteristics'!J:J,MATCH($C157,'Policy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A negative value implies a rollback of fuel economy standards relative to those in the BAU scenario.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This improvement is reflected in the BAU case. The National Research Council's estimated future average fuel economy is roughly 74 mpg for a midrange scenario and 94 mpg for an optimistic scenario. // **Light and Medium Commercial Trucks:** U.S. fuel economy standards for heavy-duty vehicles vary by vehicle characteristics, but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157" s="76" t="str">
        <f>IF(ISBLANK(INDEX('Policy Characteristics'!K:K,MATCH($C157,'Policy Characteristics'!$C:$C,0))),"",INDEX('Policy Characteristics'!K:K,MATCH($C157,'Policy Characteristics'!$C:$C,0)))</f>
        <v>transportation-sector-main.html#fuel-econ-std</v>
      </c>
      <c r="R157" s="76" t="str">
        <f>IF(ISBLANK(INDEX('Policy Characteristics'!L:L,MATCH($C157,'Policy Characteristics'!$C:$C,0))),"",INDEX('Policy Characteristics'!L:L,MATCH($C157,'Policy Characteristics'!$C:$C,0)))</f>
        <v>fuel-economy-standard.html</v>
      </c>
    </row>
    <row r="158" spans="1:18" x14ac:dyDescent="0.25">
      <c r="A158" s="76" t="str">
        <f>IF(ISBLANK(INDEX('Policy Characteristics'!A:A,MATCH($C158,'Policy Characteristics'!$C:$C,0))),"",INDEX('Policy Characteristics'!A:A,MATCH($C158,'Policy Characteristics'!$C:$C,0)))</f>
        <v>Transportation</v>
      </c>
      <c r="B158" s="200" t="str">
        <f>IF(ISBLANK(INDEX('Policy Characteristics'!B:B,MATCH($C158,'Policy Characteristics'!$C:$C,0))),"",INDEX('Policy Characteristics'!B:B,MATCH($C158,'Policy Characteristics'!$C:$C,0)))</f>
        <v>Fuel Economy Standard</v>
      </c>
      <c r="C158" s="76" t="str">
        <f t="shared" si="3"/>
        <v>Percentage Additional Improvement of Fuel Economy Std</v>
      </c>
      <c r="D158" s="88" t="s">
        <v>45</v>
      </c>
      <c r="E158" s="88" t="s">
        <v>112</v>
      </c>
      <c r="F158" s="88" t="s">
        <v>84</v>
      </c>
      <c r="G158" s="143" t="s">
        <v>142</v>
      </c>
      <c r="H158" s="15">
        <v>372</v>
      </c>
      <c r="I158" s="201" t="s">
        <v>43</v>
      </c>
      <c r="J158" s="202" t="str">
        <f>IF(ISBLANK(INDEX('Policy Characteristics'!D:D,MATCH($C158,'Policy Characteristics'!$C:$C,0))),"",INDEX('Policy Characteristics'!D:D,MATCH($C158,'Policy Characteristics'!$C:$C,0)))</f>
        <v>Vehicle Fuel Economy Standards</v>
      </c>
      <c r="K158" s="76" t="str">
        <f>IF(ISBLANK(INDEX('Policy Characteristics'!E:E,MATCH($C158,'Policy Characteristics'!$C:$C,0))),"",INDEX('Policy Characteristics'!E:E,MATCH($C158,'Policy Characteristics'!$C:$C,0)))</f>
        <v>trans fuel economy standards</v>
      </c>
      <c r="L158" s="205">
        <f>IF(ISBLANK(INDEX('Policy Characteristics'!F:F,MATCH($C158,'Policy Characteristics'!$C:$C,0))),"",INDEX('Policy Characteristics'!F:F,MATCH($C158,'Policy Characteristics'!$C:$C,0)))</f>
        <v>-0.25</v>
      </c>
      <c r="M158" s="205">
        <f>IF(ISBLANK(INDEX('Policy Characteristics'!G:G,MATCH($C158,'Policy Characteristics'!$C:$C,0))),"",INDEX('Policy Characteristics'!G:G,MATCH($C158,'Policy Characteristics'!$C:$C,0)))</f>
        <v>1</v>
      </c>
      <c r="N158" s="205">
        <f>IF(ISBLANK(INDEX('Policy Characteristics'!H:H,MATCH($C158,'Policy Characteristics'!$C:$C,0))),"",INDEX('Policy Characteristics'!H:H,MATCH($C158,'Policy Characteristics'!$C:$C,0)))</f>
        <v>0.01</v>
      </c>
      <c r="O158" s="76" t="str">
        <f>IF(ISBLANK(INDEX('Policy Characteristics'!I:I,MATCH($C158,'Policy Characteristics'!$C:$C,0))),"",INDEX('Policy Characteristics'!I:I,MATCH($C158,'Policy Characteristics'!$C:$C,0)))</f>
        <v>% change in miles/gal</v>
      </c>
      <c r="P158" s="76" t="str">
        <f>IF(ISBLANK(INDEX('Policy Characteristics'!J:J,MATCH($C158,'Policy Characteristics'!$C:$C,0))),"",INDEX('Policy Characteristics'!J:J,MATCH($C158,'Policy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A negative value implies a rollback of fuel economy standards relative to those in the BAU scenario.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This improvement is reflected in the BAU case. The National Research Council's estimated future average fuel economy is roughly 74 mpg for a midrange scenario and 94 mpg for an optimistic scenario. // **Light and Medium Commercial Trucks:** U.S. fuel economy standards for heavy-duty vehicles vary by vehicle characteristics, but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158" s="76" t="str">
        <f>IF(ISBLANK(INDEX('Policy Characteristics'!K:K,MATCH($C158,'Policy Characteristics'!$C:$C,0))),"",INDEX('Policy Characteristics'!K:K,MATCH($C158,'Policy Characteristics'!$C:$C,0)))</f>
        <v>transportation-sector-main.html#fuel-econ-std</v>
      </c>
      <c r="R158" s="76" t="str">
        <f>IF(ISBLANK(INDEX('Policy Characteristics'!L:L,MATCH($C158,'Policy Characteristics'!$C:$C,0))),"",INDEX('Policy Characteristics'!L:L,MATCH($C158,'Policy Characteristics'!$C:$C,0)))</f>
        <v>fuel-economy-standard.html</v>
      </c>
    </row>
    <row r="159" spans="1:18" x14ac:dyDescent="0.25">
      <c r="A159" s="76" t="str">
        <f>IF(ISBLANK(INDEX('Policy Characteristics'!A:A,MATCH($C159,'Policy Characteristics'!$C:$C,0))),"",INDEX('Policy Characteristics'!A:A,MATCH($C159,'Policy Characteristics'!$C:$C,0)))</f>
        <v>Transportation</v>
      </c>
      <c r="B159" s="200" t="str">
        <f>IF(ISBLANK(INDEX('Policy Characteristics'!B:B,MATCH($C159,'Policy Characteristics'!$C:$C,0))),"",INDEX('Policy Characteristics'!B:B,MATCH($C159,'Policy Characteristics'!$C:$C,0)))</f>
        <v>Fuel Economy Standard</v>
      </c>
      <c r="C159" s="76" t="str">
        <f t="shared" si="3"/>
        <v>Percentage Additional Improvement of Fuel Economy Std</v>
      </c>
      <c r="D159" s="88" t="s">
        <v>42</v>
      </c>
      <c r="E159" s="88" t="s">
        <v>112</v>
      </c>
      <c r="F159" s="88" t="s">
        <v>85</v>
      </c>
      <c r="G159" s="143" t="s">
        <v>142</v>
      </c>
      <c r="H159" s="15">
        <v>373</v>
      </c>
      <c r="I159" s="201" t="s">
        <v>44</v>
      </c>
      <c r="J159" s="202" t="str">
        <f>IF(ISBLANK(INDEX('Policy Characteristics'!D:D,MATCH($C159,'Policy Characteristics'!$C:$C,0))),"",INDEX('Policy Characteristics'!D:D,MATCH($C159,'Policy Characteristics'!$C:$C,0)))</f>
        <v>Vehicle Fuel Economy Standards</v>
      </c>
      <c r="K159" s="76" t="str">
        <f>IF(ISBLANK(INDEX('Policy Characteristics'!E:E,MATCH($C159,'Policy Characteristics'!$C:$C,0))),"",INDEX('Policy Characteristics'!E:E,MATCH($C159,'Policy Characteristics'!$C:$C,0)))</f>
        <v>trans fuel economy standards</v>
      </c>
      <c r="L159" s="205">
        <f>IF(ISBLANK(INDEX('Policy Characteristics'!F:F,MATCH($C159,'Policy Characteristics'!$C:$C,0))),"",INDEX('Policy Characteristics'!F:F,MATCH($C159,'Policy Characteristics'!$C:$C,0)))</f>
        <v>-0.25</v>
      </c>
      <c r="M159" s="205">
        <f>IF(ISBLANK(INDEX('Policy Characteristics'!G:G,MATCH($C159,'Policy Characteristics'!$C:$C,0))),"",INDEX('Policy Characteristics'!G:G,MATCH($C159,'Policy Characteristics'!$C:$C,0)))</f>
        <v>1</v>
      </c>
      <c r="N159" s="205">
        <f>IF(ISBLANK(INDEX('Policy Characteristics'!H:H,MATCH($C159,'Policy Characteristics'!$C:$C,0))),"",INDEX('Policy Characteristics'!H:H,MATCH($C159,'Policy Characteristics'!$C:$C,0)))</f>
        <v>0.01</v>
      </c>
      <c r="O159" s="76" t="str">
        <f>IF(ISBLANK(INDEX('Policy Characteristics'!I:I,MATCH($C159,'Policy Characteristics'!$C:$C,0))),"",INDEX('Policy Characteristics'!I:I,MATCH($C159,'Policy Characteristics'!$C:$C,0)))</f>
        <v>% change in miles/gal</v>
      </c>
      <c r="P159" s="76" t="str">
        <f>IF(ISBLANK(INDEX('Policy Characteristics'!J:J,MATCH($C159,'Policy Characteristics'!$C:$C,0))),"",INDEX('Policy Characteristics'!J:J,MATCH($C159,'Policy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A negative value implies a rollback of fuel economy standards relative to those in the BAU scenario.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This improvement is reflected in the BAU case. The National Research Council's estimated future average fuel economy is roughly 74 mpg for a midrange scenario and 94 mpg for an optimistic scenario. // **Light and Medium Commercial Trucks:** U.S. fuel economy standards for heavy-duty vehicles vary by vehicle characteristics, but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159" s="76" t="str">
        <f>IF(ISBLANK(INDEX('Policy Characteristics'!K:K,MATCH($C159,'Policy Characteristics'!$C:$C,0))),"",INDEX('Policy Characteristics'!K:K,MATCH($C159,'Policy Characteristics'!$C:$C,0)))</f>
        <v>transportation-sector-main.html#fuel-econ-std</v>
      </c>
      <c r="R159" s="76" t="str">
        <f>IF(ISBLANK(INDEX('Policy Characteristics'!L:L,MATCH($C159,'Policy Characteristics'!$C:$C,0))),"",INDEX('Policy Characteristics'!L:L,MATCH($C159,'Policy Characteristics'!$C:$C,0)))</f>
        <v>fuel-economy-standard.html</v>
      </c>
    </row>
    <row r="160" spans="1:18" s="143" customFormat="1" x14ac:dyDescent="0.25">
      <c r="A160" s="76" t="str">
        <f>IF(ISBLANK(INDEX('Policy Characteristics'!A:A,MATCH($C160,'Policy Characteristics'!$C:$C,0))),"",INDEX('Policy Characteristics'!A:A,MATCH($C160,'Policy Characteristics'!$C:$C,0)))</f>
        <v>Transportation</v>
      </c>
      <c r="B160" s="200" t="str">
        <f>IF(ISBLANK(INDEX('Policy Characteristics'!B:B,MATCH($C160,'Policy Characteristics'!$C:$C,0))),"",INDEX('Policy Characteristics'!B:B,MATCH($C160,'Policy Characteristics'!$C:$C,0)))</f>
        <v>Low Carbon Fuel Standard</v>
      </c>
      <c r="C160" s="143" t="s">
        <v>463</v>
      </c>
      <c r="D160" s="88"/>
      <c r="E160" s="88"/>
      <c r="F160" s="88"/>
      <c r="G160" s="88"/>
      <c r="H160" s="80">
        <v>190</v>
      </c>
      <c r="I160" s="213" t="s">
        <v>43</v>
      </c>
      <c r="J160" s="202" t="str">
        <f>IF(ISBLANK(INDEX('Policy Characteristics'!D:D,MATCH($C160,'Policy Characteristics'!$C:$C,0))),"",INDEX('Policy Characteristics'!D:D,MATCH($C160,'Policy Characteristics'!$C:$C,0)))</f>
        <v>Low Carbon Fuel Standard</v>
      </c>
      <c r="K160" s="76" t="str">
        <f>IF(ISBLANK(INDEX('Policy Characteristics'!E:E,MATCH($C160,'Policy Characteristics'!$C:$C,0))),"",INDEX('Policy Characteristics'!E:E,MATCH($C160,'Policy Characteristics'!$C:$C,0)))</f>
        <v>trans LCFS</v>
      </c>
      <c r="L160" s="205">
        <f>IF(ISBLANK(INDEX('Policy Characteristics'!F:F,MATCH($C160,'Policy Characteristics'!$C:$C,0))),"",INDEX('Policy Characteristics'!F:F,MATCH($C160,'Policy Characteristics'!$C:$C,0)))</f>
        <v>0</v>
      </c>
      <c r="M160" s="205">
        <f>IF(ISBLANK(INDEX('Policy Characteristics'!G:G,MATCH($C160,'Policy Characteristics'!$C:$C,0))),"",INDEX('Policy Characteristics'!G:G,MATCH($C160,'Policy Characteristics'!$C:$C,0)))</f>
        <v>1</v>
      </c>
      <c r="N160" s="205">
        <f>IF(ISBLANK(INDEX('Policy Characteristics'!H:H,MATCH($C160,'Policy Characteristics'!$C:$C,0))),"",INDEX('Policy Characteristics'!H:H,MATCH($C160,'Policy Characteristics'!$C:$C,0)))</f>
        <v>0.01</v>
      </c>
      <c r="O160" s="76" t="str">
        <f>IF(ISBLANK(INDEX('Policy Characteristics'!I:I,MATCH($C160,'Policy Characteristics'!$C:$C,0))),"",INDEX('Policy Characteristics'!I:I,MATCH($C160,'Policy Characteristics'!$C:$C,0)))</f>
        <v>% reduction in carbon emissions</v>
      </c>
      <c r="P160" s="76" t="str">
        <f>IF(ISBLANK(INDEX('Policy Characteristics'!J:J,MATCH($C160,'Policy Characteristics'!$C:$C,0))),"",INDEX('Policy Characteristics'!J:J,MATCH($C160,'Policy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required a 10% reduction in carbon intensity of the transportation fuel pool by 2020.</v>
      </c>
      <c r="Q160" s="76" t="str">
        <f>IF(ISBLANK(INDEX('Policy Characteristics'!K:K,MATCH($C160,'Policy Characteristics'!$C:$C,0))),"",INDEX('Policy Characteristics'!K:K,MATCH($C160,'Policy Characteristics'!$C:$C,0)))</f>
        <v>transportation-sector-main.html#lcfs</v>
      </c>
      <c r="R160" s="76" t="str">
        <f>IF(ISBLANK(INDEX('Policy Characteristics'!L:L,MATCH($C160,'Policy Characteristics'!$C:$C,0))),"",INDEX('Policy Characteristics'!L:L,MATCH($C160,'Policy Characteristics'!$C:$C,0)))</f>
        <v>low-carbon-fuel-standard.html</v>
      </c>
    </row>
    <row r="161" spans="1:18" s="143" customFormat="1" x14ac:dyDescent="0.25">
      <c r="A161" s="76" t="str">
        <f>IF(ISBLANK(INDEX('Policy Characteristics'!A:A,MATCH($C161,'Policy Characteristics'!$C:$C,0))),"",INDEX('Policy Characteristics'!A:A,MATCH($C161,'Policy Characteristics'!$C:$C,0)))</f>
        <v>Transportation</v>
      </c>
      <c r="B161" s="200" t="str">
        <f>IF(ISBLANK(INDEX('Policy Characteristics'!B:B,MATCH($C161,'Policy Characteristics'!$C:$C,0))),"",INDEX('Policy Characteristics'!B:B,MATCH($C161,'Policy Characteristics'!$C:$C,0)))</f>
        <v>Non-BAU LCFS-Qualifying Vehicles</v>
      </c>
      <c r="C161" t="s">
        <v>1826</v>
      </c>
      <c r="D161" s="88"/>
      <c r="E161" s="88"/>
      <c r="F161" s="88"/>
      <c r="G161" s="88"/>
      <c r="H161" s="80">
        <v>2284</v>
      </c>
      <c r="I161" s="213" t="s">
        <v>43</v>
      </c>
      <c r="J161" s="202" t="str">
        <f>IF(ISBLANK(INDEX('Policy Characteristics'!D:D,MATCH($C161,'Policy Characteristics'!$C:$C,0))),"",INDEX('Policy Characteristics'!D:D,MATCH($C161,'Policy Characteristics'!$C:$C,0)))</f>
        <v>Low Carbon Fuel Standard</v>
      </c>
      <c r="K161" s="76" t="str">
        <f>IF(ISBLANK(INDEX('Policy Characteristics'!E:E,MATCH($C161,'Policy Characteristics'!$C:$C,0))),"",INDEX('Policy Characteristics'!E:E,MATCH($C161,'Policy Characteristics'!$C:$C,0)))</f>
        <v>trans LCFS vehicles</v>
      </c>
      <c r="L161" s="205">
        <f>IF(ISBLANK(INDEX('Policy Characteristics'!F:F,MATCH($C161,'Policy Characteristics'!$C:$C,0))),"",INDEX('Policy Characteristics'!F:F,MATCH($C161,'Policy Characteristics'!$C:$C,0)))</f>
        <v>0</v>
      </c>
      <c r="M161" s="205">
        <f>IF(ISBLANK(INDEX('Policy Characteristics'!G:G,MATCH($C161,'Policy Characteristics'!$C:$C,0))),"",INDEX('Policy Characteristics'!G:G,MATCH($C161,'Policy Characteristics'!$C:$C,0)))</f>
        <v>1</v>
      </c>
      <c r="N161" s="205">
        <f>IF(ISBLANK(INDEX('Policy Characteristics'!H:H,MATCH($C161,'Policy Characteristics'!$C:$C,0))),"",INDEX('Policy Characteristics'!H:H,MATCH($C161,'Policy Characteristics'!$C:$C,0)))</f>
        <v>1</v>
      </c>
      <c r="O161" s="76" t="str">
        <f>IF(ISBLANK(INDEX('Policy Characteristics'!I:I,MATCH($C161,'Policy Characteristics'!$C:$C,0))),"",INDEX('Policy Characteristics'!I:I,MATCH($C161,'Policy Characteristics'!$C:$C,0)))</f>
        <v>on/off</v>
      </c>
      <c r="P161" s="76" t="str">
        <f>IF(ISBLANK(INDEX('Policy Characteristics'!J:J,MATCH($C161,'Policy Characteristics'!$C:$C,0))),"",INDEX('Policy Characteristics'!J:J,MATCH($C161,'Policy Characteristics'!$C:$C,0)))</f>
        <v>**Description:** This lever changes which vehicles qualify under the low carbon fuel standard. With the lever off, LCFS-qualifying vehicles include all vehicle types except aircraft. With the lever on, only aircraft qualify.</v>
      </c>
      <c r="Q161" s="76" t="str">
        <f>IF(ISBLANK(INDEX('Policy Characteristics'!K:K,MATCH($C161,'Policy Characteristics'!$C:$C,0))),"",INDEX('Policy Characteristics'!K:K,MATCH($C161,'Policy Characteristics'!$C:$C,0)))</f>
        <v>transportation-sector-main.html#lcfs</v>
      </c>
      <c r="R161" s="76" t="str">
        <f>IF(ISBLANK(INDEX('Policy Characteristics'!L:L,MATCH($C161,'Policy Characteristics'!$C:$C,0))),"",INDEX('Policy Characteristics'!L:L,MATCH($C161,'Policy Characteristics'!$C:$C,0)))</f>
        <v>low-carbon-fuel-standard.html</v>
      </c>
    </row>
    <row r="162" spans="1:18" x14ac:dyDescent="0.25">
      <c r="A162" s="76" t="str">
        <f>IF(ISBLANK(INDEX('Policy Characteristics'!A:A,MATCH($C162,'Policy Characteristics'!$C:$C,0))),"",INDEX('Policy Characteristics'!A:A,MATCH($C162,'Policy Characteristics'!$C:$C,0)))</f>
        <v>Transportation</v>
      </c>
      <c r="B162" s="200" t="str">
        <f>IF(ISBLANK(INDEX('Policy Characteristics'!B:B,MATCH($C162,'Policy Characteristics'!$C:$C,0))),"",INDEX('Policy Characteristics'!B:B,MATCH($C162,'Policy Characteristics'!$C:$C,0)))</f>
        <v>Mode Shifting</v>
      </c>
      <c r="C162" t="s">
        <v>1226</v>
      </c>
      <c r="D162" s="88" t="s">
        <v>45</v>
      </c>
      <c r="E162" s="88" t="s">
        <v>37</v>
      </c>
      <c r="F162" s="88" t="s">
        <v>84</v>
      </c>
      <c r="G162" s="143" t="s">
        <v>1489</v>
      </c>
      <c r="H162" s="15">
        <v>848</v>
      </c>
      <c r="I162" s="213" t="s">
        <v>43</v>
      </c>
      <c r="J162" s="202" t="str">
        <f>IF(ISBLANK(INDEX('Policy Characteristics'!D:D,MATCH($C162,'Policy Characteristics'!$C:$C,0))),"",INDEX('Policy Characteristics'!D:D,MATCH($C162,'Policy Characteristics'!$C:$C,0)))</f>
        <v>Mode Shifting</v>
      </c>
      <c r="K162" s="76" t="str">
        <f>IF(ISBLANK(INDEX('Policy Characteristics'!E:E,MATCH($C162,'Policy Characteristics'!$C:$C,0))),"",INDEX('Policy Characteristics'!E:E,MATCH($C162,'Policy Characteristics'!$C:$C,0)))</f>
        <v>trans mode shifting</v>
      </c>
      <c r="L162" s="205">
        <f>IF(ISBLANK(INDEX('Policy Characteristics'!F:F,MATCH($C162,'Policy Characteristics'!$C:$C,0))),"",INDEX('Policy Characteristics'!F:F,MATCH($C162,'Policy Characteristics'!$C:$C,0)))</f>
        <v>0</v>
      </c>
      <c r="M162" s="205">
        <f>IF(ISBLANK(INDEX('Policy Characteristics'!G:G,MATCH($C162,'Policy Characteristics'!$C:$C,0))),"",INDEX('Policy Characteristics'!G:G,MATCH($C162,'Policy Characteristics'!$C:$C,0)))</f>
        <v>0.33</v>
      </c>
      <c r="N162" s="205">
        <f>IF(ISBLANK(INDEX('Policy Characteristics'!H:H,MATCH($C162,'Policy Characteristics'!$C:$C,0))),"",INDEX('Policy Characteristics'!H:H,MATCH($C162,'Policy Characteristics'!$C:$C,0)))</f>
        <v>0.01</v>
      </c>
      <c r="O162" s="76" t="str">
        <f>IF(ISBLANK(INDEX('Policy Characteristics'!I:I,MATCH($C162,'Policy Characteristics'!$C:$C,0))),"",INDEX('Policy Characteristics'!I:I,MATCH($C162,'Policy Characteristics'!$C:$C,0)))</f>
        <v>% of trips shifted</v>
      </c>
      <c r="P162" s="76" t="str">
        <f>IF(ISBLANK(INDEX('Policy Characteristics'!J:J,MATCH($C162,'Policy Characteristics'!$C:$C,0))),"",INDEX('Policy Characteristics'!J:J,MATCH($C162,'Policy Characteristics'!$C:$C,0)))</f>
        <v>**Description:** This policy represents a set of measures to reduce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162" s="76" t="str">
        <f>IF(ISBLANK(INDEX('Policy Characteristics'!K:K,MATCH($C162,'Policy Characteristics'!$C:$C,0))),"",INDEX('Policy Characteristics'!K:K,MATCH($C162,'Policy Characteristics'!$C:$C,0)))</f>
        <v>transportation-sector-main.html#tdm</v>
      </c>
      <c r="R162" s="76" t="str">
        <f>IF(ISBLANK(INDEX('Policy Characteristics'!L:L,MATCH($C162,'Policy Characteristics'!$C:$C,0))),"",INDEX('Policy Characteristics'!L:L,MATCH($C162,'Policy Characteristics'!$C:$C,0)))</f>
        <v>transportation-demand-management.html</v>
      </c>
    </row>
    <row r="163" spans="1:18" x14ac:dyDescent="0.25">
      <c r="A163" s="76" t="str">
        <f>IF(ISBLANK(INDEX('Policy Characteristics'!A:A,MATCH($C163,'Policy Characteristics'!$C:$C,0))),"",INDEX('Policy Characteristics'!A:A,MATCH($C163,'Policy Characteristics'!$C:$C,0)))</f>
        <v>Transportation</v>
      </c>
      <c r="B163" s="200" t="str">
        <f>IF(ISBLANK(INDEX('Policy Characteristics'!B:B,MATCH($C163,'Policy Characteristics'!$C:$C,0))),"",INDEX('Policy Characteristics'!B:B,MATCH($C163,'Policy Characteristics'!$C:$C,0)))</f>
        <v>Mode Shifting</v>
      </c>
      <c r="C163" s="76" t="str">
        <f t="shared" ref="C163:C173" si="4">C$162</f>
        <v>Percent of Travel Demand Shifted to Other Modes or Eliminated</v>
      </c>
      <c r="D163" s="88" t="s">
        <v>45</v>
      </c>
      <c r="E163" s="88" t="s">
        <v>38</v>
      </c>
      <c r="F163" s="88" t="s">
        <v>84</v>
      </c>
      <c r="G163" s="143" t="s">
        <v>587</v>
      </c>
      <c r="H163" s="15">
        <v>849</v>
      </c>
      <c r="I163" s="201" t="s">
        <v>44</v>
      </c>
      <c r="J163" s="202" t="str">
        <f>IF(ISBLANK(INDEX('Policy Characteristics'!D:D,MATCH($C163,'Policy Characteristics'!$C:$C,0))),"",INDEX('Policy Characteristics'!D:D,MATCH($C163,'Policy Characteristics'!$C:$C,0)))</f>
        <v>Mode Shifting</v>
      </c>
      <c r="K163" s="76" t="str">
        <f>IF(ISBLANK(INDEX('Policy Characteristics'!E:E,MATCH($C163,'Policy Characteristics'!$C:$C,0))),"",INDEX('Policy Characteristics'!E:E,MATCH($C163,'Policy Characteristics'!$C:$C,0)))</f>
        <v>trans mode shifting</v>
      </c>
      <c r="L163" s="205">
        <f>IF(ISBLANK(INDEX('Policy Characteristics'!F:F,MATCH($C163,'Policy Characteristics'!$C:$C,0))),"",INDEX('Policy Characteristics'!F:F,MATCH($C163,'Policy Characteristics'!$C:$C,0)))</f>
        <v>0</v>
      </c>
      <c r="M163" s="205">
        <f>IF(ISBLANK(INDEX('Policy Characteristics'!G:G,MATCH($C163,'Policy Characteristics'!$C:$C,0))),"",INDEX('Policy Characteristics'!G:G,MATCH($C163,'Policy Characteristics'!$C:$C,0)))</f>
        <v>0.33</v>
      </c>
      <c r="N163" s="205">
        <f>IF(ISBLANK(INDEX('Policy Characteristics'!H:H,MATCH($C163,'Policy Characteristics'!$C:$C,0))),"",INDEX('Policy Characteristics'!H:H,MATCH($C163,'Policy Characteristics'!$C:$C,0)))</f>
        <v>0.01</v>
      </c>
      <c r="O163" s="76" t="str">
        <f>IF(ISBLANK(INDEX('Policy Characteristics'!I:I,MATCH($C163,'Policy Characteristics'!$C:$C,0))),"",INDEX('Policy Characteristics'!I:I,MATCH($C163,'Policy Characteristics'!$C:$C,0)))</f>
        <v>% of trips shifted</v>
      </c>
      <c r="P163" s="76" t="str">
        <f>IF(ISBLANK(INDEX('Policy Characteristics'!J:J,MATCH($C163,'Policy Characteristics'!$C:$C,0))),"",INDEX('Policy Characteristics'!J:J,MATCH($C163,'Policy Characteristics'!$C:$C,0)))</f>
        <v>**Description:** This policy represents a set of measures to reduce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163" s="76" t="str">
        <f>IF(ISBLANK(INDEX('Policy Characteristics'!K:K,MATCH($C163,'Policy Characteristics'!$C:$C,0))),"",INDEX('Policy Characteristics'!K:K,MATCH($C163,'Policy Characteristics'!$C:$C,0)))</f>
        <v>transportation-sector-main.html#tdm</v>
      </c>
      <c r="R163" s="76" t="str">
        <f>IF(ISBLANK(INDEX('Policy Characteristics'!L:L,MATCH($C163,'Policy Characteristics'!$C:$C,0))),"",INDEX('Policy Characteristics'!L:L,MATCH($C163,'Policy Characteristics'!$C:$C,0)))</f>
        <v>transportation-demand-management.html</v>
      </c>
    </row>
    <row r="164" spans="1:18" x14ac:dyDescent="0.25">
      <c r="A164" s="76" t="str">
        <f>IF(ISBLANK(INDEX('Policy Characteristics'!A:A,MATCH($C164,'Policy Characteristics'!$C:$C,0))),"",INDEX('Policy Characteristics'!A:A,MATCH($C164,'Policy Characteristics'!$C:$C,0)))</f>
        <v>Transportation</v>
      </c>
      <c r="B164" s="200" t="str">
        <f>IF(ISBLANK(INDEX('Policy Characteristics'!B:B,MATCH($C164,'Policy Characteristics'!$C:$C,0))),"",INDEX('Policy Characteristics'!B:B,MATCH($C164,'Policy Characteristics'!$C:$C,0)))</f>
        <v>Mode Shifting</v>
      </c>
      <c r="C164" s="76" t="str">
        <f t="shared" si="4"/>
        <v>Percent of Travel Demand Shifted to Other Modes or Eliminated</v>
      </c>
      <c r="D164" s="88" t="s">
        <v>45</v>
      </c>
      <c r="E164" s="88" t="s">
        <v>39</v>
      </c>
      <c r="F164" s="88" t="s">
        <v>84</v>
      </c>
      <c r="G164" s="143" t="s">
        <v>1486</v>
      </c>
      <c r="H164" s="15">
        <v>850</v>
      </c>
      <c r="I164" s="213" t="s">
        <v>43</v>
      </c>
      <c r="J164" s="202" t="str">
        <f>IF(ISBLANK(INDEX('Policy Characteristics'!D:D,MATCH($C164,'Policy Characteristics'!$C:$C,0))),"",INDEX('Policy Characteristics'!D:D,MATCH($C164,'Policy Characteristics'!$C:$C,0)))</f>
        <v>Mode Shifting</v>
      </c>
      <c r="K164" s="76" t="str">
        <f>IF(ISBLANK(INDEX('Policy Characteristics'!E:E,MATCH($C164,'Policy Characteristics'!$C:$C,0))),"",INDEX('Policy Characteristics'!E:E,MATCH($C164,'Policy Characteristics'!$C:$C,0)))</f>
        <v>trans mode shifting</v>
      </c>
      <c r="L164" s="205">
        <f>IF(ISBLANK(INDEX('Policy Characteristics'!F:F,MATCH($C164,'Policy Characteristics'!$C:$C,0))),"",INDEX('Policy Characteristics'!F:F,MATCH($C164,'Policy Characteristics'!$C:$C,0)))</f>
        <v>0</v>
      </c>
      <c r="M164" s="205">
        <f>IF(ISBLANK(INDEX('Policy Characteristics'!G:G,MATCH($C164,'Policy Characteristics'!$C:$C,0))),"",INDEX('Policy Characteristics'!G:G,MATCH($C164,'Policy Characteristics'!$C:$C,0)))</f>
        <v>0.33</v>
      </c>
      <c r="N164" s="205">
        <f>IF(ISBLANK(INDEX('Policy Characteristics'!H:H,MATCH($C164,'Policy Characteristics'!$C:$C,0))),"",INDEX('Policy Characteristics'!H:H,MATCH($C164,'Policy Characteristics'!$C:$C,0)))</f>
        <v>0.01</v>
      </c>
      <c r="O164" s="76" t="str">
        <f>IF(ISBLANK(INDEX('Policy Characteristics'!I:I,MATCH($C164,'Policy Characteristics'!$C:$C,0))),"",INDEX('Policy Characteristics'!I:I,MATCH($C164,'Policy Characteristics'!$C:$C,0)))</f>
        <v>% of trips shifted</v>
      </c>
      <c r="P164" s="76" t="str">
        <f>IF(ISBLANK(INDEX('Policy Characteristics'!J:J,MATCH($C164,'Policy Characteristics'!$C:$C,0))),"",INDEX('Policy Characteristics'!J:J,MATCH($C164,'Policy Characteristics'!$C:$C,0)))</f>
        <v>**Description:** This policy represents a set of measures to reduce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164" s="76" t="str">
        <f>IF(ISBLANK(INDEX('Policy Characteristics'!K:K,MATCH($C164,'Policy Characteristics'!$C:$C,0))),"",INDEX('Policy Characteristics'!K:K,MATCH($C164,'Policy Characteristics'!$C:$C,0)))</f>
        <v>transportation-sector-main.html#tdm</v>
      </c>
      <c r="R164" s="76" t="str">
        <f>IF(ISBLANK(INDEX('Policy Characteristics'!L:L,MATCH($C164,'Policy Characteristics'!$C:$C,0))),"",INDEX('Policy Characteristics'!L:L,MATCH($C164,'Policy Characteristics'!$C:$C,0)))</f>
        <v>transportation-demand-management.html</v>
      </c>
    </row>
    <row r="165" spans="1:18" x14ac:dyDescent="0.25">
      <c r="A165" s="76" t="str">
        <f>IF(ISBLANK(INDEX('Policy Characteristics'!A:A,MATCH($C165,'Policy Characteristics'!$C:$C,0))),"",INDEX('Policy Characteristics'!A:A,MATCH($C165,'Policy Characteristics'!$C:$C,0)))</f>
        <v>Transportation</v>
      </c>
      <c r="B165" s="200" t="str">
        <f>IF(ISBLANK(INDEX('Policy Characteristics'!B:B,MATCH($C165,'Policy Characteristics'!$C:$C,0))),"",INDEX('Policy Characteristics'!B:B,MATCH($C165,'Policy Characteristics'!$C:$C,0)))</f>
        <v>Mode Shifting</v>
      </c>
      <c r="C165" s="76" t="str">
        <f t="shared" si="4"/>
        <v>Percent of Travel Demand Shifted to Other Modes or Eliminated</v>
      </c>
      <c r="D165" s="88" t="s">
        <v>45</v>
      </c>
      <c r="E165" s="88" t="s">
        <v>40</v>
      </c>
      <c r="F165" s="88" t="s">
        <v>84</v>
      </c>
      <c r="G165" s="88" t="s">
        <v>86</v>
      </c>
      <c r="H165" s="15">
        <v>851</v>
      </c>
      <c r="I165" s="201" t="s">
        <v>44</v>
      </c>
      <c r="J165" s="202" t="str">
        <f>IF(ISBLANK(INDEX('Policy Characteristics'!D:D,MATCH($C165,'Policy Characteristics'!$C:$C,0))),"",INDEX('Policy Characteristics'!D:D,MATCH($C165,'Policy Characteristics'!$C:$C,0)))</f>
        <v>Mode Shifting</v>
      </c>
      <c r="K165" s="76" t="str">
        <f>IF(ISBLANK(INDEX('Policy Characteristics'!E:E,MATCH($C165,'Policy Characteristics'!$C:$C,0))),"",INDEX('Policy Characteristics'!E:E,MATCH($C165,'Policy Characteristics'!$C:$C,0)))</f>
        <v>trans mode shifting</v>
      </c>
      <c r="L165" s="205">
        <f>IF(ISBLANK(INDEX('Policy Characteristics'!F:F,MATCH($C165,'Policy Characteristics'!$C:$C,0))),"",INDEX('Policy Characteristics'!F:F,MATCH($C165,'Policy Characteristics'!$C:$C,0)))</f>
        <v>0</v>
      </c>
      <c r="M165" s="205">
        <f>IF(ISBLANK(INDEX('Policy Characteristics'!G:G,MATCH($C165,'Policy Characteristics'!$C:$C,0))),"",INDEX('Policy Characteristics'!G:G,MATCH($C165,'Policy Characteristics'!$C:$C,0)))</f>
        <v>0.33</v>
      </c>
      <c r="N165" s="205">
        <f>IF(ISBLANK(INDEX('Policy Characteristics'!H:H,MATCH($C165,'Policy Characteristics'!$C:$C,0))),"",INDEX('Policy Characteristics'!H:H,MATCH($C165,'Policy Characteristics'!$C:$C,0)))</f>
        <v>0.01</v>
      </c>
      <c r="O165" s="76" t="str">
        <f>IF(ISBLANK(INDEX('Policy Characteristics'!I:I,MATCH($C165,'Policy Characteristics'!$C:$C,0))),"",INDEX('Policy Characteristics'!I:I,MATCH($C165,'Policy Characteristics'!$C:$C,0)))</f>
        <v>% of trips shifted</v>
      </c>
      <c r="P165" s="76" t="str">
        <f>IF(ISBLANK(INDEX('Policy Characteristics'!J:J,MATCH($C165,'Policy Characteristics'!$C:$C,0))),"",INDEX('Policy Characteristics'!J:J,MATCH($C165,'Policy Characteristics'!$C:$C,0)))</f>
        <v>**Description:** This policy represents a set of measures to reduce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165" s="76" t="str">
        <f>IF(ISBLANK(INDEX('Policy Characteristics'!K:K,MATCH($C165,'Policy Characteristics'!$C:$C,0))),"",INDEX('Policy Characteristics'!K:K,MATCH($C165,'Policy Characteristics'!$C:$C,0)))</f>
        <v>transportation-sector-main.html#tdm</v>
      </c>
      <c r="R165" s="76" t="str">
        <f>IF(ISBLANK(INDEX('Policy Characteristics'!L:L,MATCH($C165,'Policy Characteristics'!$C:$C,0))),"",INDEX('Policy Characteristics'!L:L,MATCH($C165,'Policy Characteristics'!$C:$C,0)))</f>
        <v>transportation-demand-management.html</v>
      </c>
    </row>
    <row r="166" spans="1:18" x14ac:dyDescent="0.25">
      <c r="A166" s="76" t="str">
        <f>IF(ISBLANK(INDEX('Policy Characteristics'!A:A,MATCH($C166,'Policy Characteristics'!$C:$C,0))),"",INDEX('Policy Characteristics'!A:A,MATCH($C166,'Policy Characteristics'!$C:$C,0)))</f>
        <v>Transportation</v>
      </c>
      <c r="B166" s="200" t="str">
        <f>IF(ISBLANK(INDEX('Policy Characteristics'!B:B,MATCH($C166,'Policy Characteristics'!$C:$C,0))),"",INDEX('Policy Characteristics'!B:B,MATCH($C166,'Policy Characteristics'!$C:$C,0)))</f>
        <v>Mode Shifting</v>
      </c>
      <c r="C166" s="76" t="str">
        <f t="shared" si="4"/>
        <v>Percent of Travel Demand Shifted to Other Modes or Eliminated</v>
      </c>
      <c r="D166" s="88" t="s">
        <v>45</v>
      </c>
      <c r="E166" s="88" t="s">
        <v>41</v>
      </c>
      <c r="F166" s="88" t="s">
        <v>84</v>
      </c>
      <c r="G166" s="143" t="s">
        <v>1487</v>
      </c>
      <c r="H166" s="15">
        <v>852</v>
      </c>
      <c r="I166" s="201" t="s">
        <v>44</v>
      </c>
      <c r="J166" s="202" t="str">
        <f>IF(ISBLANK(INDEX('Policy Characteristics'!D:D,MATCH($C166,'Policy Characteristics'!$C:$C,0))),"",INDEX('Policy Characteristics'!D:D,MATCH($C166,'Policy Characteristics'!$C:$C,0)))</f>
        <v>Mode Shifting</v>
      </c>
      <c r="K166" s="76" t="str">
        <f>IF(ISBLANK(INDEX('Policy Characteristics'!E:E,MATCH($C166,'Policy Characteristics'!$C:$C,0))),"",INDEX('Policy Characteristics'!E:E,MATCH($C166,'Policy Characteristics'!$C:$C,0)))</f>
        <v>trans mode shifting</v>
      </c>
      <c r="L166" s="205">
        <f>IF(ISBLANK(INDEX('Policy Characteristics'!F:F,MATCH($C166,'Policy Characteristics'!$C:$C,0))),"",INDEX('Policy Characteristics'!F:F,MATCH($C166,'Policy Characteristics'!$C:$C,0)))</f>
        <v>0</v>
      </c>
      <c r="M166" s="205">
        <f>IF(ISBLANK(INDEX('Policy Characteristics'!G:G,MATCH($C166,'Policy Characteristics'!$C:$C,0))),"",INDEX('Policy Characteristics'!G:G,MATCH($C166,'Policy Characteristics'!$C:$C,0)))</f>
        <v>0.33</v>
      </c>
      <c r="N166" s="205">
        <f>IF(ISBLANK(INDEX('Policy Characteristics'!H:H,MATCH($C166,'Policy Characteristics'!$C:$C,0))),"",INDEX('Policy Characteristics'!H:H,MATCH($C166,'Policy Characteristics'!$C:$C,0)))</f>
        <v>0.01</v>
      </c>
      <c r="O166" s="76" t="str">
        <f>IF(ISBLANK(INDEX('Policy Characteristics'!I:I,MATCH($C166,'Policy Characteristics'!$C:$C,0))),"",INDEX('Policy Characteristics'!I:I,MATCH($C166,'Policy Characteristics'!$C:$C,0)))</f>
        <v>% of trips shifted</v>
      </c>
      <c r="P166" s="76" t="str">
        <f>IF(ISBLANK(INDEX('Policy Characteristics'!J:J,MATCH($C166,'Policy Characteristics'!$C:$C,0))),"",INDEX('Policy Characteristics'!J:J,MATCH($C166,'Policy Characteristics'!$C:$C,0)))</f>
        <v>**Description:** This policy represents a set of measures to reduce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166" s="76" t="str">
        <f>IF(ISBLANK(INDEX('Policy Characteristics'!K:K,MATCH($C166,'Policy Characteristics'!$C:$C,0))),"",INDEX('Policy Characteristics'!K:K,MATCH($C166,'Policy Characteristics'!$C:$C,0)))</f>
        <v>transportation-sector-main.html#tdm</v>
      </c>
      <c r="R166" s="76" t="str">
        <f>IF(ISBLANK(INDEX('Policy Characteristics'!L:L,MATCH($C166,'Policy Characteristics'!$C:$C,0))),"",INDEX('Policy Characteristics'!L:L,MATCH($C166,'Policy Characteristics'!$C:$C,0)))</f>
        <v>transportation-demand-management.html</v>
      </c>
    </row>
    <row r="167" spans="1:18" x14ac:dyDescent="0.25">
      <c r="A167" s="76" t="str">
        <f>IF(ISBLANK(INDEX('Policy Characteristics'!A:A,MATCH($C167,'Policy Characteristics'!$C:$C,0))),"",INDEX('Policy Characteristics'!A:A,MATCH($C167,'Policy Characteristics'!$C:$C,0)))</f>
        <v>Transportation</v>
      </c>
      <c r="B167" s="200" t="str">
        <f>IF(ISBLANK(INDEX('Policy Characteristics'!B:B,MATCH($C167,'Policy Characteristics'!$C:$C,0))),"",INDEX('Policy Characteristics'!B:B,MATCH($C167,'Policy Characteristics'!$C:$C,0)))</f>
        <v>Mode Shifting</v>
      </c>
      <c r="C167" s="76" t="str">
        <f t="shared" si="4"/>
        <v>Percent of Travel Demand Shifted to Other Modes or Eliminated</v>
      </c>
      <c r="D167" s="88" t="s">
        <v>45</v>
      </c>
      <c r="E167" s="88" t="s">
        <v>112</v>
      </c>
      <c r="F167" s="88" t="s">
        <v>84</v>
      </c>
      <c r="G167" s="88" t="s">
        <v>142</v>
      </c>
      <c r="H167" s="15">
        <v>853</v>
      </c>
      <c r="I167" s="201" t="s">
        <v>44</v>
      </c>
      <c r="J167" s="202" t="str">
        <f>IF(ISBLANK(INDEX('Policy Characteristics'!D:D,MATCH($C167,'Policy Characteristics'!$C:$C,0))),"",INDEX('Policy Characteristics'!D:D,MATCH($C167,'Policy Characteristics'!$C:$C,0)))</f>
        <v>Mode Shifting</v>
      </c>
      <c r="K167" s="76" t="str">
        <f>IF(ISBLANK(INDEX('Policy Characteristics'!E:E,MATCH($C167,'Policy Characteristics'!$C:$C,0))),"",INDEX('Policy Characteristics'!E:E,MATCH($C167,'Policy Characteristics'!$C:$C,0)))</f>
        <v>trans mode shifting</v>
      </c>
      <c r="L167" s="205">
        <f>IF(ISBLANK(INDEX('Policy Characteristics'!F:F,MATCH($C167,'Policy Characteristics'!$C:$C,0))),"",INDEX('Policy Characteristics'!F:F,MATCH($C167,'Policy Characteristics'!$C:$C,0)))</f>
        <v>0</v>
      </c>
      <c r="M167" s="205">
        <f>IF(ISBLANK(INDEX('Policy Characteristics'!G:G,MATCH($C167,'Policy Characteristics'!$C:$C,0))),"",INDEX('Policy Characteristics'!G:G,MATCH($C167,'Policy Characteristics'!$C:$C,0)))</f>
        <v>0.33</v>
      </c>
      <c r="N167" s="205">
        <f>IF(ISBLANK(INDEX('Policy Characteristics'!H:H,MATCH($C167,'Policy Characteristics'!$C:$C,0))),"",INDEX('Policy Characteristics'!H:H,MATCH($C167,'Policy Characteristics'!$C:$C,0)))</f>
        <v>0.01</v>
      </c>
      <c r="O167" s="76" t="str">
        <f>IF(ISBLANK(INDEX('Policy Characteristics'!I:I,MATCH($C167,'Policy Characteristics'!$C:$C,0))),"",INDEX('Policy Characteristics'!I:I,MATCH($C167,'Policy Characteristics'!$C:$C,0)))</f>
        <v>% of trips shifted</v>
      </c>
      <c r="P167" s="76" t="str">
        <f>IF(ISBLANK(INDEX('Policy Characteristics'!J:J,MATCH($C167,'Policy Characteristics'!$C:$C,0))),"",INDEX('Policy Characteristics'!J:J,MATCH($C167,'Policy Characteristics'!$C:$C,0)))</f>
        <v>**Description:** This policy represents a set of measures to reduce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167" s="76" t="str">
        <f>IF(ISBLANK(INDEX('Policy Characteristics'!K:K,MATCH($C167,'Policy Characteristics'!$C:$C,0))),"",INDEX('Policy Characteristics'!K:K,MATCH($C167,'Policy Characteristics'!$C:$C,0)))</f>
        <v>transportation-sector-main.html#tdm</v>
      </c>
      <c r="R167" s="76" t="str">
        <f>IF(ISBLANK(INDEX('Policy Characteristics'!L:L,MATCH($C167,'Policy Characteristics'!$C:$C,0))),"",INDEX('Policy Characteristics'!L:L,MATCH($C167,'Policy Characteristics'!$C:$C,0)))</f>
        <v>transportation-demand-management.html</v>
      </c>
    </row>
    <row r="168" spans="1:18" x14ac:dyDescent="0.25">
      <c r="A168" s="76" t="str">
        <f>IF(ISBLANK(INDEX('Policy Characteristics'!A:A,MATCH($C168,'Policy Characteristics'!$C:$C,0))),"",INDEX('Policy Characteristics'!A:A,MATCH($C168,'Policy Characteristics'!$C:$C,0)))</f>
        <v>Transportation</v>
      </c>
      <c r="B168" s="200" t="str">
        <f>IF(ISBLANK(INDEX('Policy Characteristics'!B:B,MATCH($C168,'Policy Characteristics'!$C:$C,0))),"",INDEX('Policy Characteristics'!B:B,MATCH($C168,'Policy Characteristics'!$C:$C,0)))</f>
        <v>Mode Shifting</v>
      </c>
      <c r="C168" s="76" t="str">
        <f t="shared" si="4"/>
        <v>Percent of Travel Demand Shifted to Other Modes or Eliminated</v>
      </c>
      <c r="D168" s="88" t="s">
        <v>42</v>
      </c>
      <c r="E168" s="88" t="s">
        <v>37</v>
      </c>
      <c r="F168" s="88" t="s">
        <v>85</v>
      </c>
      <c r="G168" s="143" t="s">
        <v>1627</v>
      </c>
      <c r="H168" s="15">
        <v>854</v>
      </c>
      <c r="I168" s="201" t="s">
        <v>44</v>
      </c>
      <c r="J168" s="202" t="str">
        <f>IF(ISBLANK(INDEX('Policy Characteristics'!D:D,MATCH($C168,'Policy Characteristics'!$C:$C,0))),"",INDEX('Policy Characteristics'!D:D,MATCH($C168,'Policy Characteristics'!$C:$C,0)))</f>
        <v>Mode Shifting</v>
      </c>
      <c r="K168" s="76" t="str">
        <f>IF(ISBLANK(INDEX('Policy Characteristics'!E:E,MATCH($C168,'Policy Characteristics'!$C:$C,0))),"",INDEX('Policy Characteristics'!E:E,MATCH($C168,'Policy Characteristics'!$C:$C,0)))</f>
        <v>trans mode shifting</v>
      </c>
      <c r="L168" s="205">
        <f>IF(ISBLANK(INDEX('Policy Characteristics'!F:F,MATCH($C168,'Policy Characteristics'!$C:$C,0))),"",INDEX('Policy Characteristics'!F:F,MATCH($C168,'Policy Characteristics'!$C:$C,0)))</f>
        <v>0</v>
      </c>
      <c r="M168" s="205">
        <f>IF(ISBLANK(INDEX('Policy Characteristics'!G:G,MATCH($C168,'Policy Characteristics'!$C:$C,0))),"",INDEX('Policy Characteristics'!G:G,MATCH($C168,'Policy Characteristics'!$C:$C,0)))</f>
        <v>0.33</v>
      </c>
      <c r="N168" s="205">
        <f>IF(ISBLANK(INDEX('Policy Characteristics'!H:H,MATCH($C168,'Policy Characteristics'!$C:$C,0))),"",INDEX('Policy Characteristics'!H:H,MATCH($C168,'Policy Characteristics'!$C:$C,0)))</f>
        <v>0.01</v>
      </c>
      <c r="O168" s="76" t="str">
        <f>IF(ISBLANK(INDEX('Policy Characteristics'!I:I,MATCH($C168,'Policy Characteristics'!$C:$C,0))),"",INDEX('Policy Characteristics'!I:I,MATCH($C168,'Policy Characteristics'!$C:$C,0)))</f>
        <v>% of trips shifted</v>
      </c>
      <c r="P168" s="76" t="str">
        <f>IF(ISBLANK(INDEX('Policy Characteristics'!J:J,MATCH($C168,'Policy Characteristics'!$C:$C,0))),"",INDEX('Policy Characteristics'!J:J,MATCH($C168,'Policy Characteristics'!$C:$C,0)))</f>
        <v>**Description:** This policy represents a set of measures to reduce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168" s="76" t="str">
        <f>IF(ISBLANK(INDEX('Policy Characteristics'!K:K,MATCH($C168,'Policy Characteristics'!$C:$C,0))),"",INDEX('Policy Characteristics'!K:K,MATCH($C168,'Policy Characteristics'!$C:$C,0)))</f>
        <v>transportation-sector-main.html#tdm</v>
      </c>
      <c r="R168" s="76" t="str">
        <f>IF(ISBLANK(INDEX('Policy Characteristics'!L:L,MATCH($C168,'Policy Characteristics'!$C:$C,0))),"",INDEX('Policy Characteristics'!L:L,MATCH($C168,'Policy Characteristics'!$C:$C,0)))</f>
        <v>transportation-demand-management.html</v>
      </c>
    </row>
    <row r="169" spans="1:18" x14ac:dyDescent="0.25">
      <c r="A169" s="76" t="str">
        <f>IF(ISBLANK(INDEX('Policy Characteristics'!A:A,MATCH($C169,'Policy Characteristics'!$C:$C,0))),"",INDEX('Policy Characteristics'!A:A,MATCH($C169,'Policy Characteristics'!$C:$C,0)))</f>
        <v>Transportation</v>
      </c>
      <c r="B169" s="200" t="str">
        <f>IF(ISBLANK(INDEX('Policy Characteristics'!B:B,MATCH($C169,'Policy Characteristics'!$C:$C,0))),"",INDEX('Policy Characteristics'!B:B,MATCH($C169,'Policy Characteristics'!$C:$C,0)))</f>
        <v>Mode Shifting</v>
      </c>
      <c r="C169" s="76" t="str">
        <f t="shared" si="4"/>
        <v>Percent of Travel Demand Shifted to Other Modes or Eliminated</v>
      </c>
      <c r="D169" s="88" t="s">
        <v>42</v>
      </c>
      <c r="E169" s="88" t="s">
        <v>38</v>
      </c>
      <c r="F169" s="88" t="s">
        <v>85</v>
      </c>
      <c r="G169" s="143" t="s">
        <v>1624</v>
      </c>
      <c r="H169" s="15">
        <v>855</v>
      </c>
      <c r="I169" s="213" t="s">
        <v>43</v>
      </c>
      <c r="J169" s="202" t="str">
        <f>IF(ISBLANK(INDEX('Policy Characteristics'!D:D,MATCH($C169,'Policy Characteristics'!$C:$C,0))),"",INDEX('Policy Characteristics'!D:D,MATCH($C169,'Policy Characteristics'!$C:$C,0)))</f>
        <v>Mode Shifting</v>
      </c>
      <c r="K169" s="76" t="str">
        <f>IF(ISBLANK(INDEX('Policy Characteristics'!E:E,MATCH($C169,'Policy Characteristics'!$C:$C,0))),"",INDEX('Policy Characteristics'!E:E,MATCH($C169,'Policy Characteristics'!$C:$C,0)))</f>
        <v>trans mode shifting</v>
      </c>
      <c r="L169" s="205">
        <f>IF(ISBLANK(INDEX('Policy Characteristics'!F:F,MATCH($C169,'Policy Characteristics'!$C:$C,0))),"",INDEX('Policy Characteristics'!F:F,MATCH($C169,'Policy Characteristics'!$C:$C,0)))</f>
        <v>0</v>
      </c>
      <c r="M169" s="205">
        <f>IF(ISBLANK(INDEX('Policy Characteristics'!G:G,MATCH($C169,'Policy Characteristics'!$C:$C,0))),"",INDEX('Policy Characteristics'!G:G,MATCH($C169,'Policy Characteristics'!$C:$C,0)))</f>
        <v>0.33</v>
      </c>
      <c r="N169" s="205">
        <f>IF(ISBLANK(INDEX('Policy Characteristics'!H:H,MATCH($C169,'Policy Characteristics'!$C:$C,0))),"",INDEX('Policy Characteristics'!H:H,MATCH($C169,'Policy Characteristics'!$C:$C,0)))</f>
        <v>0.01</v>
      </c>
      <c r="O169" s="76" t="str">
        <f>IF(ISBLANK(INDEX('Policy Characteristics'!I:I,MATCH($C169,'Policy Characteristics'!$C:$C,0))),"",INDEX('Policy Characteristics'!I:I,MATCH($C169,'Policy Characteristics'!$C:$C,0)))</f>
        <v>% of trips shifted</v>
      </c>
      <c r="P169" s="76" t="str">
        <f>IF(ISBLANK(INDEX('Policy Characteristics'!J:J,MATCH($C169,'Policy Characteristics'!$C:$C,0))),"",INDEX('Policy Characteristics'!J:J,MATCH($C169,'Policy Characteristics'!$C:$C,0)))</f>
        <v>**Description:** This policy represents a set of measures to reduce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169" s="76" t="str">
        <f>IF(ISBLANK(INDEX('Policy Characteristics'!K:K,MATCH($C169,'Policy Characteristics'!$C:$C,0))),"",INDEX('Policy Characteristics'!K:K,MATCH($C169,'Policy Characteristics'!$C:$C,0)))</f>
        <v>transportation-sector-main.html#tdm</v>
      </c>
      <c r="R169" s="76" t="str">
        <f>IF(ISBLANK(INDEX('Policy Characteristics'!L:L,MATCH($C169,'Policy Characteristics'!$C:$C,0))),"",INDEX('Policy Characteristics'!L:L,MATCH($C169,'Policy Characteristics'!$C:$C,0)))</f>
        <v>transportation-demand-management.html</v>
      </c>
    </row>
    <row r="170" spans="1:18" x14ac:dyDescent="0.25">
      <c r="A170" s="76" t="str">
        <f>IF(ISBLANK(INDEX('Policy Characteristics'!A:A,MATCH($C170,'Policy Characteristics'!$C:$C,0))),"",INDEX('Policy Characteristics'!A:A,MATCH($C170,'Policy Characteristics'!$C:$C,0)))</f>
        <v>Transportation</v>
      </c>
      <c r="B170" s="200" t="str">
        <f>IF(ISBLANK(INDEX('Policy Characteristics'!B:B,MATCH($C170,'Policy Characteristics'!$C:$C,0))),"",INDEX('Policy Characteristics'!B:B,MATCH($C170,'Policy Characteristics'!$C:$C,0)))</f>
        <v>Mode Shifting</v>
      </c>
      <c r="C170" s="76" t="str">
        <f t="shared" si="4"/>
        <v>Percent of Travel Demand Shifted to Other Modes or Eliminated</v>
      </c>
      <c r="D170" s="88" t="s">
        <v>42</v>
      </c>
      <c r="E170" s="88" t="s">
        <v>39</v>
      </c>
      <c r="F170" s="88" t="s">
        <v>85</v>
      </c>
      <c r="G170" s="143" t="s">
        <v>1486</v>
      </c>
      <c r="H170" s="15">
        <v>856</v>
      </c>
      <c r="I170" s="201" t="s">
        <v>44</v>
      </c>
      <c r="J170" s="202" t="str">
        <f>IF(ISBLANK(INDEX('Policy Characteristics'!D:D,MATCH($C170,'Policy Characteristics'!$C:$C,0))),"",INDEX('Policy Characteristics'!D:D,MATCH($C170,'Policy Characteristics'!$C:$C,0)))</f>
        <v>Mode Shifting</v>
      </c>
      <c r="K170" s="76" t="str">
        <f>IF(ISBLANK(INDEX('Policy Characteristics'!E:E,MATCH($C170,'Policy Characteristics'!$C:$C,0))),"",INDEX('Policy Characteristics'!E:E,MATCH($C170,'Policy Characteristics'!$C:$C,0)))</f>
        <v>trans mode shifting</v>
      </c>
      <c r="L170" s="205">
        <f>IF(ISBLANK(INDEX('Policy Characteristics'!F:F,MATCH($C170,'Policy Characteristics'!$C:$C,0))),"",INDEX('Policy Characteristics'!F:F,MATCH($C170,'Policy Characteristics'!$C:$C,0)))</f>
        <v>0</v>
      </c>
      <c r="M170" s="205">
        <f>IF(ISBLANK(INDEX('Policy Characteristics'!G:G,MATCH($C170,'Policy Characteristics'!$C:$C,0))),"",INDEX('Policy Characteristics'!G:G,MATCH($C170,'Policy Characteristics'!$C:$C,0)))</f>
        <v>0.33</v>
      </c>
      <c r="N170" s="205">
        <f>IF(ISBLANK(INDEX('Policy Characteristics'!H:H,MATCH($C170,'Policy Characteristics'!$C:$C,0))),"",INDEX('Policy Characteristics'!H:H,MATCH($C170,'Policy Characteristics'!$C:$C,0)))</f>
        <v>0.01</v>
      </c>
      <c r="O170" s="76" t="str">
        <f>IF(ISBLANK(INDEX('Policy Characteristics'!I:I,MATCH($C170,'Policy Characteristics'!$C:$C,0))),"",INDEX('Policy Characteristics'!I:I,MATCH($C170,'Policy Characteristics'!$C:$C,0)))</f>
        <v>% of trips shifted</v>
      </c>
      <c r="P170" s="76" t="str">
        <f>IF(ISBLANK(INDEX('Policy Characteristics'!J:J,MATCH($C170,'Policy Characteristics'!$C:$C,0))),"",INDEX('Policy Characteristics'!J:J,MATCH($C170,'Policy Characteristics'!$C:$C,0)))</f>
        <v>**Description:** This policy represents a set of measures to reduce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170" s="76" t="str">
        <f>IF(ISBLANK(INDEX('Policy Characteristics'!K:K,MATCH($C170,'Policy Characteristics'!$C:$C,0))),"",INDEX('Policy Characteristics'!K:K,MATCH($C170,'Policy Characteristics'!$C:$C,0)))</f>
        <v>transportation-sector-main.html#tdm</v>
      </c>
      <c r="R170" s="76" t="str">
        <f>IF(ISBLANK(INDEX('Policy Characteristics'!L:L,MATCH($C170,'Policy Characteristics'!$C:$C,0))),"",INDEX('Policy Characteristics'!L:L,MATCH($C170,'Policy Characteristics'!$C:$C,0)))</f>
        <v>transportation-demand-management.html</v>
      </c>
    </row>
    <row r="171" spans="1:18" x14ac:dyDescent="0.25">
      <c r="A171" s="76" t="str">
        <f>IF(ISBLANK(INDEX('Policy Characteristics'!A:A,MATCH($C171,'Policy Characteristics'!$C:$C,0))),"",INDEX('Policy Characteristics'!A:A,MATCH($C171,'Policy Characteristics'!$C:$C,0)))</f>
        <v>Transportation</v>
      </c>
      <c r="B171" s="200" t="str">
        <f>IF(ISBLANK(INDEX('Policy Characteristics'!B:B,MATCH($C171,'Policy Characteristics'!$C:$C,0))),"",INDEX('Policy Characteristics'!B:B,MATCH($C171,'Policy Characteristics'!$C:$C,0)))</f>
        <v>Mode Shifting</v>
      </c>
      <c r="C171" s="76" t="str">
        <f t="shared" si="4"/>
        <v>Percent of Travel Demand Shifted to Other Modes or Eliminated</v>
      </c>
      <c r="D171" s="88" t="s">
        <v>42</v>
      </c>
      <c r="E171" s="88" t="s">
        <v>40</v>
      </c>
      <c r="F171" s="88" t="s">
        <v>85</v>
      </c>
      <c r="G171" s="88" t="s">
        <v>86</v>
      </c>
      <c r="H171" s="15">
        <v>857</v>
      </c>
      <c r="I171" s="201" t="s">
        <v>43</v>
      </c>
      <c r="J171" s="202" t="str">
        <f>IF(ISBLANK(INDEX('Policy Characteristics'!D:D,MATCH($C171,'Policy Characteristics'!$C:$C,0))),"",INDEX('Policy Characteristics'!D:D,MATCH($C171,'Policy Characteristics'!$C:$C,0)))</f>
        <v>Mode Shifting</v>
      </c>
      <c r="K171" s="76" t="str">
        <f>IF(ISBLANK(INDEX('Policy Characteristics'!E:E,MATCH($C171,'Policy Characteristics'!$C:$C,0))),"",INDEX('Policy Characteristics'!E:E,MATCH($C171,'Policy Characteristics'!$C:$C,0)))</f>
        <v>trans mode shifting</v>
      </c>
      <c r="L171" s="205">
        <f>IF(ISBLANK(INDEX('Policy Characteristics'!F:F,MATCH($C171,'Policy Characteristics'!$C:$C,0))),"",INDEX('Policy Characteristics'!F:F,MATCH($C171,'Policy Characteristics'!$C:$C,0)))</f>
        <v>0</v>
      </c>
      <c r="M171" s="205">
        <f>IF(ISBLANK(INDEX('Policy Characteristics'!G:G,MATCH($C171,'Policy Characteristics'!$C:$C,0))),"",INDEX('Policy Characteristics'!G:G,MATCH($C171,'Policy Characteristics'!$C:$C,0)))</f>
        <v>0.33</v>
      </c>
      <c r="N171" s="205">
        <f>IF(ISBLANK(INDEX('Policy Characteristics'!H:H,MATCH($C171,'Policy Characteristics'!$C:$C,0))),"",INDEX('Policy Characteristics'!H:H,MATCH($C171,'Policy Characteristics'!$C:$C,0)))</f>
        <v>0.01</v>
      </c>
      <c r="O171" s="76" t="str">
        <f>IF(ISBLANK(INDEX('Policy Characteristics'!I:I,MATCH($C171,'Policy Characteristics'!$C:$C,0))),"",INDEX('Policy Characteristics'!I:I,MATCH($C171,'Policy Characteristics'!$C:$C,0)))</f>
        <v>% of trips shifted</v>
      </c>
      <c r="P171" s="76" t="str">
        <f>IF(ISBLANK(INDEX('Policy Characteristics'!J:J,MATCH($C171,'Policy Characteristics'!$C:$C,0))),"",INDEX('Policy Characteristics'!J:J,MATCH($C171,'Policy Characteristics'!$C:$C,0)))</f>
        <v>**Description:** This policy represents a set of measures to reduce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171" s="76" t="str">
        <f>IF(ISBLANK(INDEX('Policy Characteristics'!K:K,MATCH($C171,'Policy Characteristics'!$C:$C,0))),"",INDEX('Policy Characteristics'!K:K,MATCH($C171,'Policy Characteristics'!$C:$C,0)))</f>
        <v>transportation-sector-main.html#tdm</v>
      </c>
      <c r="R171" s="76" t="str">
        <f>IF(ISBLANK(INDEX('Policy Characteristics'!L:L,MATCH($C171,'Policy Characteristics'!$C:$C,0))),"",INDEX('Policy Characteristics'!L:L,MATCH($C171,'Policy Characteristics'!$C:$C,0)))</f>
        <v>transportation-demand-management.html</v>
      </c>
    </row>
    <row r="172" spans="1:18" x14ac:dyDescent="0.25">
      <c r="A172" s="76" t="str">
        <f>IF(ISBLANK(INDEX('Policy Characteristics'!A:A,MATCH($C172,'Policy Characteristics'!$C:$C,0))),"",INDEX('Policy Characteristics'!A:A,MATCH($C172,'Policy Characteristics'!$C:$C,0)))</f>
        <v>Transportation</v>
      </c>
      <c r="B172" s="200" t="str">
        <f>IF(ISBLANK(INDEX('Policy Characteristics'!B:B,MATCH($C172,'Policy Characteristics'!$C:$C,0))),"",INDEX('Policy Characteristics'!B:B,MATCH($C172,'Policy Characteristics'!$C:$C,0)))</f>
        <v>Mode Shifting</v>
      </c>
      <c r="C172" s="76" t="str">
        <f t="shared" si="4"/>
        <v>Percent of Travel Demand Shifted to Other Modes or Eliminated</v>
      </c>
      <c r="D172" s="88" t="s">
        <v>42</v>
      </c>
      <c r="E172" s="88" t="s">
        <v>41</v>
      </c>
      <c r="F172" s="88" t="s">
        <v>85</v>
      </c>
      <c r="G172" s="143" t="s">
        <v>1488</v>
      </c>
      <c r="H172" s="15">
        <v>858</v>
      </c>
      <c r="I172" s="201" t="s">
        <v>44</v>
      </c>
      <c r="J172" s="202" t="str">
        <f>IF(ISBLANK(INDEX('Policy Characteristics'!D:D,MATCH($C172,'Policy Characteristics'!$C:$C,0))),"",INDEX('Policy Characteristics'!D:D,MATCH($C172,'Policy Characteristics'!$C:$C,0)))</f>
        <v>Mode Shifting</v>
      </c>
      <c r="K172" s="76" t="str">
        <f>IF(ISBLANK(INDEX('Policy Characteristics'!E:E,MATCH($C172,'Policy Characteristics'!$C:$C,0))),"",INDEX('Policy Characteristics'!E:E,MATCH($C172,'Policy Characteristics'!$C:$C,0)))</f>
        <v>trans mode shifting</v>
      </c>
      <c r="L172" s="205">
        <f>IF(ISBLANK(INDEX('Policy Characteristics'!F:F,MATCH($C172,'Policy Characteristics'!$C:$C,0))),"",INDEX('Policy Characteristics'!F:F,MATCH($C172,'Policy Characteristics'!$C:$C,0)))</f>
        <v>0</v>
      </c>
      <c r="M172" s="205">
        <f>IF(ISBLANK(INDEX('Policy Characteristics'!G:G,MATCH($C172,'Policy Characteristics'!$C:$C,0))),"",INDEX('Policy Characteristics'!G:G,MATCH($C172,'Policy Characteristics'!$C:$C,0)))</f>
        <v>0.33</v>
      </c>
      <c r="N172" s="205">
        <f>IF(ISBLANK(INDEX('Policy Characteristics'!H:H,MATCH($C172,'Policy Characteristics'!$C:$C,0))),"",INDEX('Policy Characteristics'!H:H,MATCH($C172,'Policy Characteristics'!$C:$C,0)))</f>
        <v>0.01</v>
      </c>
      <c r="O172" s="76" t="str">
        <f>IF(ISBLANK(INDEX('Policy Characteristics'!I:I,MATCH($C172,'Policy Characteristics'!$C:$C,0))),"",INDEX('Policy Characteristics'!I:I,MATCH($C172,'Policy Characteristics'!$C:$C,0)))</f>
        <v>% of trips shifted</v>
      </c>
      <c r="P172" s="76" t="str">
        <f>IF(ISBLANK(INDEX('Policy Characteristics'!J:J,MATCH($C172,'Policy Characteristics'!$C:$C,0))),"",INDEX('Policy Characteristics'!J:J,MATCH($C172,'Policy Characteristics'!$C:$C,0)))</f>
        <v>**Description:** This policy represents a set of measures to reduce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172" s="76" t="str">
        <f>IF(ISBLANK(INDEX('Policy Characteristics'!K:K,MATCH($C172,'Policy Characteristics'!$C:$C,0))),"",INDEX('Policy Characteristics'!K:K,MATCH($C172,'Policy Characteristics'!$C:$C,0)))</f>
        <v>transportation-sector-main.html#tdm</v>
      </c>
      <c r="R172" s="76" t="str">
        <f>IF(ISBLANK(INDEX('Policy Characteristics'!L:L,MATCH($C172,'Policy Characteristics'!$C:$C,0))),"",INDEX('Policy Characteristics'!L:L,MATCH($C172,'Policy Characteristics'!$C:$C,0)))</f>
        <v>transportation-demand-management.html</v>
      </c>
    </row>
    <row r="173" spans="1:18" x14ac:dyDescent="0.25">
      <c r="A173" s="76" t="str">
        <f>IF(ISBLANK(INDEX('Policy Characteristics'!A:A,MATCH($C173,'Policy Characteristics'!$C:$C,0))),"",INDEX('Policy Characteristics'!A:A,MATCH($C173,'Policy Characteristics'!$C:$C,0)))</f>
        <v>Transportation</v>
      </c>
      <c r="B173" s="200" t="str">
        <f>IF(ISBLANK(INDEX('Policy Characteristics'!B:B,MATCH($C173,'Policy Characteristics'!$C:$C,0))),"",INDEX('Policy Characteristics'!B:B,MATCH($C173,'Policy Characteristics'!$C:$C,0)))</f>
        <v>Mode Shifting</v>
      </c>
      <c r="C173" s="76" t="str">
        <f t="shared" si="4"/>
        <v>Percent of Travel Demand Shifted to Other Modes or Eliminated</v>
      </c>
      <c r="D173" s="88" t="s">
        <v>42</v>
      </c>
      <c r="E173" s="88" t="s">
        <v>112</v>
      </c>
      <c r="F173" s="88" t="s">
        <v>85</v>
      </c>
      <c r="G173" s="88" t="s">
        <v>142</v>
      </c>
      <c r="H173" s="15">
        <v>859</v>
      </c>
      <c r="I173" s="201" t="s">
        <v>44</v>
      </c>
      <c r="J173" s="202" t="str">
        <f>IF(ISBLANK(INDEX('Policy Characteristics'!D:D,MATCH($C173,'Policy Characteristics'!$C:$C,0))),"",INDEX('Policy Characteristics'!D:D,MATCH($C173,'Policy Characteristics'!$C:$C,0)))</f>
        <v>Mode Shifting</v>
      </c>
      <c r="K173" s="76" t="str">
        <f>IF(ISBLANK(INDEX('Policy Characteristics'!E:E,MATCH($C173,'Policy Characteristics'!$C:$C,0))),"",INDEX('Policy Characteristics'!E:E,MATCH($C173,'Policy Characteristics'!$C:$C,0)))</f>
        <v>trans mode shifting</v>
      </c>
      <c r="L173" s="205">
        <f>IF(ISBLANK(INDEX('Policy Characteristics'!F:F,MATCH($C173,'Policy Characteristics'!$C:$C,0))),"",INDEX('Policy Characteristics'!F:F,MATCH($C173,'Policy Characteristics'!$C:$C,0)))</f>
        <v>0</v>
      </c>
      <c r="M173" s="205">
        <f>IF(ISBLANK(INDEX('Policy Characteristics'!G:G,MATCH($C173,'Policy Characteristics'!$C:$C,0))),"",INDEX('Policy Characteristics'!G:G,MATCH($C173,'Policy Characteristics'!$C:$C,0)))</f>
        <v>0.33</v>
      </c>
      <c r="N173" s="205">
        <f>IF(ISBLANK(INDEX('Policy Characteristics'!H:H,MATCH($C173,'Policy Characteristics'!$C:$C,0))),"",INDEX('Policy Characteristics'!H:H,MATCH($C173,'Policy Characteristics'!$C:$C,0)))</f>
        <v>0.01</v>
      </c>
      <c r="O173" s="76" t="str">
        <f>IF(ISBLANK(INDEX('Policy Characteristics'!I:I,MATCH($C173,'Policy Characteristics'!$C:$C,0))),"",INDEX('Policy Characteristics'!I:I,MATCH($C173,'Policy Characteristics'!$C:$C,0)))</f>
        <v>% of trips shifted</v>
      </c>
      <c r="P173" s="76" t="str">
        <f>IF(ISBLANK(INDEX('Policy Characteristics'!J:J,MATCH($C173,'Policy Characteristics'!$C:$C,0))),"",INDEX('Policy Characteristics'!J:J,MATCH($C173,'Policy Characteristics'!$C:$C,0)))</f>
        <v>**Description:** This policy represents a set of measures to reduce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173" s="76" t="str">
        <f>IF(ISBLANK(INDEX('Policy Characteristics'!K:K,MATCH($C173,'Policy Characteristics'!$C:$C,0))),"",INDEX('Policy Characteristics'!K:K,MATCH($C173,'Policy Characteristics'!$C:$C,0)))</f>
        <v>transportation-sector-main.html#tdm</v>
      </c>
      <c r="R173" s="76" t="str">
        <f>IF(ISBLANK(INDEX('Policy Characteristics'!L:L,MATCH($C173,'Policy Characteristics'!$C:$C,0))),"",INDEX('Policy Characteristics'!L:L,MATCH($C173,'Policy Characteristics'!$C:$C,0)))</f>
        <v>transportation-demand-management.html</v>
      </c>
    </row>
    <row r="174" spans="1:18" x14ac:dyDescent="0.25">
      <c r="A174" s="76" t="str">
        <f>IF(ISBLANK(INDEX('Policy Characteristics'!A:A,MATCH($C174,'Policy Characteristics'!$C:$C,0))),"",INDEX('Policy Characteristics'!A:A,MATCH($C174,'Policy Characteristics'!$C:$C,0)))</f>
        <v>Transportation</v>
      </c>
      <c r="B174" s="200" t="str">
        <f>IF(ISBLANK(INDEX('Policy Characteristics'!B:B,MATCH($C174,'Policy Characteristics'!$C:$C,0))),"",INDEX('Policy Characteristics'!B:B,MATCH($C174,'Policy Characteristics'!$C:$C,0)))</f>
        <v>Zero-Emission Vehicle Sales Standard</v>
      </c>
      <c r="C174" t="s">
        <v>2583</v>
      </c>
      <c r="D174" s="88" t="s">
        <v>45</v>
      </c>
      <c r="E174" s="88" t="s">
        <v>37</v>
      </c>
      <c r="F174" s="88" t="s">
        <v>84</v>
      </c>
      <c r="G174" s="143" t="s">
        <v>1489</v>
      </c>
      <c r="H174" s="80">
        <v>186</v>
      </c>
      <c r="I174" s="213" t="s">
        <v>43</v>
      </c>
      <c r="J174" s="202" t="str">
        <f>IF(ISBLANK(INDEX('Policy Characteristics'!D:D,MATCH($C174,'Policy Characteristics'!$C:$C,0))),"",INDEX('Policy Characteristics'!D:D,MATCH($C174,'Policy Characteristics'!$C:$C,0)))</f>
        <v>ZEV Sales Standard</v>
      </c>
      <c r="K174" s="76" t="str">
        <f>IF(ISBLANK(INDEX('Policy Characteristics'!E:E,MATCH($C174,'Policy Characteristics'!$C:$C,0))),"",INDEX('Policy Characteristics'!E:E,MATCH($C174,'Policy Characteristics'!$C:$C,0)))</f>
        <v>trans ZEV minimum</v>
      </c>
      <c r="L174" s="205">
        <f>IF(ISBLANK(INDEX('Policy Characteristics'!F:F,MATCH($C174,'Policy Characteristics'!$C:$C,0))),"",INDEX('Policy Characteristics'!F:F,MATCH($C174,'Policy Characteristics'!$C:$C,0)))</f>
        <v>-1</v>
      </c>
      <c r="M174" s="205">
        <f>IF(ISBLANK(INDEX('Policy Characteristics'!G:G,MATCH($C174,'Policy Characteristics'!$C:$C,0))),"",INDEX('Policy Characteristics'!G:G,MATCH($C174,'Policy Characteristics'!$C:$C,0)))</f>
        <v>1</v>
      </c>
      <c r="N174" s="205">
        <f>IF(ISBLANK(INDEX('Policy Characteristics'!H:H,MATCH($C174,'Policy Characteristics'!$C:$C,0))),"",INDEX('Policy Characteristics'!H:H,MATCH($C174,'Policy Characteristics'!$C:$C,0)))</f>
        <v>0.01</v>
      </c>
      <c r="O174" s="76" t="str">
        <f>IF(ISBLANK(INDEX('Policy Characteristics'!I:I,MATCH($C174,'Policy Characteristics'!$C:$C,0))),"",INDEX('Policy Characteristics'!I:I,MATCH($C174,'Policy Characteristics'!$C:$C,0)))</f>
        <v>% of new vehicles sold</v>
      </c>
      <c r="P174" s="76" t="str">
        <f>IF(ISBLANK(INDEX('Policy Characteristics'!J:J,MATCH($C174,'Policy Characteristics'!$C:$C,0))),"",INDEX('Policy Characteristics'!J:J,MATCH($C174,'Policy Characteristics'!$C:$C,0)))</f>
        <v>**Description:** This policy requires the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BAU scenario. The following descriptions detail the different vehicle types: // **Passenger cars and SUVs:** most light-duty road vehicles //**Light and Medium Commercial Trucks:** commercial trucks carrying freight, not passengers // **Buses:** including school, transit, and intercity buses // **Heavy Duty Trucks:** all other heavy road vehicles (mostly freight trucks) // **Passenger motorbikes:** registered motorcycles // **Guidance for setting values:**//**Passenger cars and SUVs: ** Under the Clean Air Act, California was awarded a waiver enabling the state to set vehicle emissions standards that are more stringent than federal standards. The waiver has resulted in the Advanced Clean Cars (ACC) and Advanced Clean Cars II (ACC II) regulations. Other states can also choose to adopt the regulations.  ACC  requires requires  automakers to sell ~7-10% EV sales by 2025. ACC II stipulates a 35 percent sales requirement in 2026, ramping up to a 100 percent sales target in 2035. The state has adopted ACC and partially adopted ACC II.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 **Buses:** Electric bus manufacturer Proterra believes all new transit bus sales could be electric as early as 2030, but transit buses make up roughly 15% of the bus fleet. // **Passenger motorbikes:** Though electric motorcycles and scooters are popular in Europe and Asia, where motorbikes are commonly used for urban transportation and commuting, electric motorbikes are not yet a significant presence in the U.S., where motorbikes are mostly used for recreation.</v>
      </c>
      <c r="Q174" s="76" t="str">
        <f>IF(ISBLANK(INDEX('Policy Characteristics'!K:K,MATCH($C174,'Policy Characteristics'!$C:$C,0))),"",INDEX('Policy Characteristics'!K:K,MATCH($C174,'Policy Characteristics'!$C:$C,0)))</f>
        <v>transportation-sector-main.html#ev-mandate</v>
      </c>
      <c r="R174" s="76" t="str">
        <f>IF(ISBLANK(INDEX('Policy Characteristics'!L:L,MATCH($C174,'Policy Characteristics'!$C:$C,0))),"",INDEX('Policy Characteristics'!L:L,MATCH($C174,'Policy Characteristics'!$C:$C,0)))</f>
        <v>ev-mandate.html</v>
      </c>
    </row>
    <row r="175" spans="1:18" x14ac:dyDescent="0.25">
      <c r="A175" s="76" t="str">
        <f>IF(ISBLANK(INDEX('Policy Characteristics'!A:A,MATCH($C175,'Policy Characteristics'!$C:$C,0))),"",INDEX('Policy Characteristics'!A:A,MATCH($C175,'Policy Characteristics'!$C:$C,0)))</f>
        <v>Transportation</v>
      </c>
      <c r="B175" s="200" t="str">
        <f>IF(ISBLANK(INDEX('Policy Characteristics'!B:B,MATCH($C175,'Policy Characteristics'!$C:$C,0))),"",INDEX('Policy Characteristics'!B:B,MATCH($C175,'Policy Characteristics'!$C:$C,0)))</f>
        <v>Zero-Emission Vehicle Sales Standard</v>
      </c>
      <c r="C175" s="76" t="str">
        <f>C$174</f>
        <v>Additional Minimum Required ZEV Sales Percentage for Model Region</v>
      </c>
      <c r="D175" s="143" t="s">
        <v>42</v>
      </c>
      <c r="E175" s="143" t="s">
        <v>37</v>
      </c>
      <c r="F175" s="143" t="s">
        <v>85</v>
      </c>
      <c r="G175" s="143" t="s">
        <v>1627</v>
      </c>
      <c r="H175" s="80">
        <v>203</v>
      </c>
      <c r="I175" s="201" t="s">
        <v>43</v>
      </c>
      <c r="J175" s="202" t="str">
        <f>IF(ISBLANK(INDEX('Policy Characteristics'!D:D,MATCH($C175,'Policy Characteristics'!$C:$C,0))),"",INDEX('Policy Characteristics'!D:D,MATCH($C175,'Policy Characteristics'!$C:$C,0)))</f>
        <v>ZEV Sales Standard</v>
      </c>
      <c r="K175" s="76" t="str">
        <f>IF(ISBLANK(INDEX('Policy Characteristics'!E:E,MATCH($C175,'Policy Characteristics'!$C:$C,0))),"",INDEX('Policy Characteristics'!E:E,MATCH($C175,'Policy Characteristics'!$C:$C,0)))</f>
        <v>trans ZEV minimum</v>
      </c>
      <c r="L175" s="205">
        <f>IF(ISBLANK(INDEX('Policy Characteristics'!F:F,MATCH($C175,'Policy Characteristics'!$C:$C,0))),"",INDEX('Policy Characteristics'!F:F,MATCH($C175,'Policy Characteristics'!$C:$C,0)))</f>
        <v>-1</v>
      </c>
      <c r="M175" s="205">
        <f>IF(ISBLANK(INDEX('Policy Characteristics'!G:G,MATCH($C175,'Policy Characteristics'!$C:$C,0))),"",INDEX('Policy Characteristics'!G:G,MATCH($C175,'Policy Characteristics'!$C:$C,0)))</f>
        <v>1</v>
      </c>
      <c r="N175" s="205">
        <f>IF(ISBLANK(INDEX('Policy Characteristics'!H:H,MATCH($C175,'Policy Characteristics'!$C:$C,0))),"",INDEX('Policy Characteristics'!H:H,MATCH($C175,'Policy Characteristics'!$C:$C,0)))</f>
        <v>0.01</v>
      </c>
      <c r="O175" s="76" t="str">
        <f>IF(ISBLANK(INDEX('Policy Characteristics'!I:I,MATCH($C175,'Policy Characteristics'!$C:$C,0))),"",INDEX('Policy Characteristics'!I:I,MATCH($C175,'Policy Characteristics'!$C:$C,0)))</f>
        <v>% of new vehicles sold</v>
      </c>
      <c r="P175" s="76" t="str">
        <f>IF(ISBLANK(INDEX('Policy Characteristics'!J:J,MATCH($C175,'Policy Characteristics'!$C:$C,0))),"",INDEX('Policy Characteristics'!J:J,MATCH($C175,'Policy Characteristics'!$C:$C,0)))</f>
        <v>**Description:** This policy requires the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BAU scenario. The following descriptions detail the different vehicle types: // **Passenger cars and SUVs:** most light-duty road vehicles //**Light and Medium Commercial Trucks:** commercial trucks carrying freight, not passengers // **Buses:** including school, transit, and intercity buses // **Heavy Duty Trucks:** all other heavy road vehicles (mostly freight trucks) // **Passenger motorbikes:** registered motorcycles // **Guidance for setting values:**//**Passenger cars and SUVs: ** Under the Clean Air Act, California was awarded a waiver enabling the state to set vehicle emissions standards that are more stringent than federal standards. The waiver has resulted in the Advanced Clean Cars (ACC) and Advanced Clean Cars II (ACC II) regulations. Other states can also choose to adopt the regulations.  ACC  requires requires  automakers to sell ~7-10% EV sales by 2025. ACC II stipulates a 35 percent sales requirement in 2026, ramping up to a 100 percent sales target in 2035. The state has adopted ACC and partially adopted ACC II.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 **Buses:** Electric bus manufacturer Proterra believes all new transit bus sales could be electric as early as 2030, but transit buses make up roughly 15% of the bus fleet. // **Passenger motorbikes:** Though electric motorcycles and scooters are popular in Europe and Asia, where motorbikes are commonly used for urban transportation and commuting, electric motorbikes are not yet a significant presence in the U.S., where motorbikes are mostly used for recreation.</v>
      </c>
      <c r="Q175" s="76" t="str">
        <f>IF(ISBLANK(INDEX('Policy Characteristics'!K:K,MATCH($C175,'Policy Characteristics'!$C:$C,0))),"",INDEX('Policy Characteristics'!K:K,MATCH($C175,'Policy Characteristics'!$C:$C,0)))</f>
        <v>transportation-sector-main.html#ev-mandate</v>
      </c>
      <c r="R175" s="76" t="str">
        <f>IF(ISBLANK(INDEX('Policy Characteristics'!L:L,MATCH($C175,'Policy Characteristics'!$C:$C,0))),"",INDEX('Policy Characteristics'!L:L,MATCH($C175,'Policy Characteristics'!$C:$C,0)))</f>
        <v>ev-mandate.html</v>
      </c>
    </row>
    <row r="176" spans="1:18" x14ac:dyDescent="0.25">
      <c r="A176" s="76" t="str">
        <f>IF(ISBLANK(INDEX('Policy Characteristics'!A:A,MATCH($C176,'Policy Characteristics'!$C:$C,0))),"",INDEX('Policy Characteristics'!A:A,MATCH($C176,'Policy Characteristics'!$C:$C,0)))</f>
        <v>Transportation</v>
      </c>
      <c r="B176" s="200" t="str">
        <f>IF(ISBLANK(INDEX('Policy Characteristics'!B:B,MATCH($C176,'Policy Characteristics'!$C:$C,0))),"",INDEX('Policy Characteristics'!B:B,MATCH($C176,'Policy Characteristics'!$C:$C,0)))</f>
        <v>Zero-Emission Vehicle Sales Standard</v>
      </c>
      <c r="C176" s="76" t="str">
        <f t="shared" ref="C176:C185" si="5">C$174</f>
        <v>Additional Minimum Required ZEV Sales Percentage for Model Region</v>
      </c>
      <c r="D176" s="143" t="s">
        <v>45</v>
      </c>
      <c r="E176" s="143" t="s">
        <v>38</v>
      </c>
      <c r="F176" s="143" t="s">
        <v>84</v>
      </c>
      <c r="G176" s="143" t="s">
        <v>587</v>
      </c>
      <c r="H176" s="80">
        <v>187</v>
      </c>
      <c r="I176" s="213" t="s">
        <v>43</v>
      </c>
      <c r="J176" s="202" t="str">
        <f>IF(ISBLANK(INDEX('Policy Characteristics'!D:D,MATCH($C176,'Policy Characteristics'!$C:$C,0))),"",INDEX('Policy Characteristics'!D:D,MATCH($C176,'Policy Characteristics'!$C:$C,0)))</f>
        <v>ZEV Sales Standard</v>
      </c>
      <c r="K176" s="76" t="str">
        <f>IF(ISBLANK(INDEX('Policy Characteristics'!E:E,MATCH($C176,'Policy Characteristics'!$C:$C,0))),"",INDEX('Policy Characteristics'!E:E,MATCH($C176,'Policy Characteristics'!$C:$C,0)))</f>
        <v>trans ZEV minimum</v>
      </c>
      <c r="L176" s="205">
        <f>IF(ISBLANK(INDEX('Policy Characteristics'!F:F,MATCH($C176,'Policy Characteristics'!$C:$C,0))),"",INDEX('Policy Characteristics'!F:F,MATCH($C176,'Policy Characteristics'!$C:$C,0)))</f>
        <v>-1</v>
      </c>
      <c r="M176" s="205">
        <f>IF(ISBLANK(INDEX('Policy Characteristics'!G:G,MATCH($C176,'Policy Characteristics'!$C:$C,0))),"",INDEX('Policy Characteristics'!G:G,MATCH($C176,'Policy Characteristics'!$C:$C,0)))</f>
        <v>1</v>
      </c>
      <c r="N176" s="205">
        <f>IF(ISBLANK(INDEX('Policy Characteristics'!H:H,MATCH($C176,'Policy Characteristics'!$C:$C,0))),"",INDEX('Policy Characteristics'!H:H,MATCH($C176,'Policy Characteristics'!$C:$C,0)))</f>
        <v>0.01</v>
      </c>
      <c r="O176" s="76" t="str">
        <f>IF(ISBLANK(INDEX('Policy Characteristics'!I:I,MATCH($C176,'Policy Characteristics'!$C:$C,0))),"",INDEX('Policy Characteristics'!I:I,MATCH($C176,'Policy Characteristics'!$C:$C,0)))</f>
        <v>% of new vehicles sold</v>
      </c>
      <c r="P176" s="76" t="str">
        <f>IF(ISBLANK(INDEX('Policy Characteristics'!J:J,MATCH($C176,'Policy Characteristics'!$C:$C,0))),"",INDEX('Policy Characteristics'!J:J,MATCH($C176,'Policy Characteristics'!$C:$C,0)))</f>
        <v>**Description:** This policy requires the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BAU scenario. The following descriptions detail the different vehicle types: // **Passenger cars and SUVs:** most light-duty road vehicles //**Light and Medium Commercial Trucks:** commercial trucks carrying freight, not passengers // **Buses:** including school, transit, and intercity buses // **Heavy Duty Trucks:** all other heavy road vehicles (mostly freight trucks) // **Passenger motorbikes:** registered motorcycles // **Guidance for setting values:**//**Passenger cars and SUVs: ** Under the Clean Air Act, California was awarded a waiver enabling the state to set vehicle emissions standards that are more stringent than federal standards. The waiver has resulted in the Advanced Clean Cars (ACC) and Advanced Clean Cars II (ACC II) regulations. Other states can also choose to adopt the regulations.  ACC  requires requires  automakers to sell ~7-10% EV sales by 2025. ACC II stipulates a 35 percent sales requirement in 2026, ramping up to a 100 percent sales target in 2035. The state has adopted ACC and partially adopted ACC II.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 **Buses:** Electric bus manufacturer Proterra believes all new transit bus sales could be electric as early as 2030, but transit buses make up roughly 15% of the bus fleet. // **Passenger motorbikes:** Though electric motorcycles and scooters are popular in Europe and Asia, where motorbikes are commonly used for urban transportation and commuting, electric motorbikes are not yet a significant presence in the U.S., where motorbikes are mostly used for recreation.</v>
      </c>
      <c r="Q176" s="76" t="str">
        <f>IF(ISBLANK(INDEX('Policy Characteristics'!K:K,MATCH($C176,'Policy Characteristics'!$C:$C,0))),"",INDEX('Policy Characteristics'!K:K,MATCH($C176,'Policy Characteristics'!$C:$C,0)))</f>
        <v>transportation-sector-main.html#ev-mandate</v>
      </c>
      <c r="R176" s="76" t="str">
        <f>IF(ISBLANK(INDEX('Policy Characteristics'!L:L,MATCH($C176,'Policy Characteristics'!$C:$C,0))),"",INDEX('Policy Characteristics'!L:L,MATCH($C176,'Policy Characteristics'!$C:$C,0)))</f>
        <v>ev-mandate.html</v>
      </c>
    </row>
    <row r="177" spans="1:18" x14ac:dyDescent="0.25">
      <c r="A177" s="76" t="str">
        <f>IF(ISBLANK(INDEX('Policy Characteristics'!A:A,MATCH($C177,'Policy Characteristics'!$C:$C,0))),"",INDEX('Policy Characteristics'!A:A,MATCH($C177,'Policy Characteristics'!$C:$C,0)))</f>
        <v>Transportation</v>
      </c>
      <c r="B177" s="200" t="str">
        <f>IF(ISBLANK(INDEX('Policy Characteristics'!B:B,MATCH($C177,'Policy Characteristics'!$C:$C,0))),"",INDEX('Policy Characteristics'!B:B,MATCH($C177,'Policy Characteristics'!$C:$C,0)))</f>
        <v>Zero-Emission Vehicle Sales Standard</v>
      </c>
      <c r="C177" s="76" t="str">
        <f t="shared" si="5"/>
        <v>Additional Minimum Required ZEV Sales Percentage for Model Region</v>
      </c>
      <c r="D177" s="143" t="s">
        <v>42</v>
      </c>
      <c r="E177" s="143" t="s">
        <v>38</v>
      </c>
      <c r="F177" s="143" t="s">
        <v>85</v>
      </c>
      <c r="G177" s="143" t="s">
        <v>1624</v>
      </c>
      <c r="H177" s="80">
        <v>191</v>
      </c>
      <c r="I177" s="213" t="s">
        <v>43</v>
      </c>
      <c r="J177" s="202" t="str">
        <f>IF(ISBLANK(INDEX('Policy Characteristics'!D:D,MATCH($C177,'Policy Characteristics'!$C:$C,0))),"",INDEX('Policy Characteristics'!D:D,MATCH($C177,'Policy Characteristics'!$C:$C,0)))</f>
        <v>ZEV Sales Standard</v>
      </c>
      <c r="K177" s="76" t="str">
        <f>IF(ISBLANK(INDEX('Policy Characteristics'!E:E,MATCH($C177,'Policy Characteristics'!$C:$C,0))),"",INDEX('Policy Characteristics'!E:E,MATCH($C177,'Policy Characteristics'!$C:$C,0)))</f>
        <v>trans ZEV minimum</v>
      </c>
      <c r="L177" s="205">
        <f>IF(ISBLANK(INDEX('Policy Characteristics'!F:F,MATCH($C177,'Policy Characteristics'!$C:$C,0))),"",INDEX('Policy Characteristics'!F:F,MATCH($C177,'Policy Characteristics'!$C:$C,0)))</f>
        <v>-1</v>
      </c>
      <c r="M177" s="205">
        <f>IF(ISBLANK(INDEX('Policy Characteristics'!G:G,MATCH($C177,'Policy Characteristics'!$C:$C,0))),"",INDEX('Policy Characteristics'!G:G,MATCH($C177,'Policy Characteristics'!$C:$C,0)))</f>
        <v>1</v>
      </c>
      <c r="N177" s="205">
        <f>IF(ISBLANK(INDEX('Policy Characteristics'!H:H,MATCH($C177,'Policy Characteristics'!$C:$C,0))),"",INDEX('Policy Characteristics'!H:H,MATCH($C177,'Policy Characteristics'!$C:$C,0)))</f>
        <v>0.01</v>
      </c>
      <c r="O177" s="76" t="str">
        <f>IF(ISBLANK(INDEX('Policy Characteristics'!I:I,MATCH($C177,'Policy Characteristics'!$C:$C,0))),"",INDEX('Policy Characteristics'!I:I,MATCH($C177,'Policy Characteristics'!$C:$C,0)))</f>
        <v>% of new vehicles sold</v>
      </c>
      <c r="P177" s="76" t="str">
        <f>IF(ISBLANK(INDEX('Policy Characteristics'!J:J,MATCH($C177,'Policy Characteristics'!$C:$C,0))),"",INDEX('Policy Characteristics'!J:J,MATCH($C177,'Policy Characteristics'!$C:$C,0)))</f>
        <v>**Description:** This policy requires the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BAU scenario. The following descriptions detail the different vehicle types: // **Passenger cars and SUVs:** most light-duty road vehicles //**Light and Medium Commercial Trucks:** commercial trucks carrying freight, not passengers // **Buses:** including school, transit, and intercity buses // **Heavy Duty Trucks:** all other heavy road vehicles (mostly freight trucks) // **Passenger motorbikes:** registered motorcycles // **Guidance for setting values:**//**Passenger cars and SUVs: ** Under the Clean Air Act, California was awarded a waiver enabling the state to set vehicle emissions standards that are more stringent than federal standards. The waiver has resulted in the Advanced Clean Cars (ACC) and Advanced Clean Cars II (ACC II) regulations. Other states can also choose to adopt the regulations.  ACC  requires requires  automakers to sell ~7-10% EV sales by 2025. ACC II stipulates a 35 percent sales requirement in 2026, ramping up to a 100 percent sales target in 2035. The state has adopted ACC and partially adopted ACC II.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 **Buses:** Electric bus manufacturer Proterra believes all new transit bus sales could be electric as early as 2030, but transit buses make up roughly 15% of the bus fleet. // **Passenger motorbikes:** Though electric motorcycles and scooters are popular in Europe and Asia, where motorbikes are commonly used for urban transportation and commuting, electric motorbikes are not yet a significant presence in the U.S., where motorbikes are mostly used for recreation.</v>
      </c>
      <c r="Q177" s="76" t="str">
        <f>IF(ISBLANK(INDEX('Policy Characteristics'!K:K,MATCH($C177,'Policy Characteristics'!$C:$C,0))),"",INDEX('Policy Characteristics'!K:K,MATCH($C177,'Policy Characteristics'!$C:$C,0)))</f>
        <v>transportation-sector-main.html#ev-mandate</v>
      </c>
      <c r="R177" s="76" t="str">
        <f>IF(ISBLANK(INDEX('Policy Characteristics'!L:L,MATCH($C177,'Policy Characteristics'!$C:$C,0))),"",INDEX('Policy Characteristics'!L:L,MATCH($C177,'Policy Characteristics'!$C:$C,0)))</f>
        <v>ev-mandate.html</v>
      </c>
    </row>
    <row r="178" spans="1:18" x14ac:dyDescent="0.25">
      <c r="A178" s="76" t="str">
        <f>IF(ISBLANK(INDEX('Policy Characteristics'!A:A,MATCH($C178,'Policy Characteristics'!$C:$C,0))),"",INDEX('Policy Characteristics'!A:A,MATCH($C178,'Policy Characteristics'!$C:$C,0)))</f>
        <v>Transportation</v>
      </c>
      <c r="B178" s="200" t="str">
        <f>IF(ISBLANK(INDEX('Policy Characteristics'!B:B,MATCH($C178,'Policy Characteristics'!$C:$C,0))),"",INDEX('Policy Characteristics'!B:B,MATCH($C178,'Policy Characteristics'!$C:$C,0)))</f>
        <v>Zero-Emission Vehicle Sales Standard</v>
      </c>
      <c r="C178" s="76" t="str">
        <f t="shared" si="5"/>
        <v>Additional Minimum Required ZEV Sales Percentage for Model Region</v>
      </c>
      <c r="D178" s="143" t="s">
        <v>45</v>
      </c>
      <c r="E178" s="143" t="s">
        <v>39</v>
      </c>
      <c r="F178" s="143" t="s">
        <v>84</v>
      </c>
      <c r="G178" s="143" t="s">
        <v>1486</v>
      </c>
      <c r="H178" s="80">
        <v>496</v>
      </c>
      <c r="I178" s="213" t="s">
        <v>44</v>
      </c>
      <c r="J178" s="202" t="str">
        <f>IF(ISBLANK(INDEX('Policy Characteristics'!D:D,MATCH($C178,'Policy Characteristics'!$C:$C,0))),"",INDEX('Policy Characteristics'!D:D,MATCH($C178,'Policy Characteristics'!$C:$C,0)))</f>
        <v>ZEV Sales Standard</v>
      </c>
      <c r="K178" s="76" t="str">
        <f>IF(ISBLANK(INDEX('Policy Characteristics'!E:E,MATCH($C178,'Policy Characteristics'!$C:$C,0))),"",INDEX('Policy Characteristics'!E:E,MATCH($C178,'Policy Characteristics'!$C:$C,0)))</f>
        <v>trans ZEV minimum</v>
      </c>
      <c r="L178" s="205">
        <f>IF(ISBLANK(INDEX('Policy Characteristics'!F:F,MATCH($C178,'Policy Characteristics'!$C:$C,0))),"",INDEX('Policy Characteristics'!F:F,MATCH($C178,'Policy Characteristics'!$C:$C,0)))</f>
        <v>-1</v>
      </c>
      <c r="M178" s="205">
        <f>IF(ISBLANK(INDEX('Policy Characteristics'!G:G,MATCH($C178,'Policy Characteristics'!$C:$C,0))),"",INDEX('Policy Characteristics'!G:G,MATCH($C178,'Policy Characteristics'!$C:$C,0)))</f>
        <v>1</v>
      </c>
      <c r="N178" s="205">
        <f>IF(ISBLANK(INDEX('Policy Characteristics'!H:H,MATCH($C178,'Policy Characteristics'!$C:$C,0))),"",INDEX('Policy Characteristics'!H:H,MATCH($C178,'Policy Characteristics'!$C:$C,0)))</f>
        <v>0.01</v>
      </c>
      <c r="O178" s="76" t="str">
        <f>IF(ISBLANK(INDEX('Policy Characteristics'!I:I,MATCH($C178,'Policy Characteristics'!$C:$C,0))),"",INDEX('Policy Characteristics'!I:I,MATCH($C178,'Policy Characteristics'!$C:$C,0)))</f>
        <v>% of new vehicles sold</v>
      </c>
      <c r="P178" s="76" t="str">
        <f>IF(ISBLANK(INDEX('Policy Characteristics'!J:J,MATCH($C178,'Policy Characteristics'!$C:$C,0))),"",INDEX('Policy Characteristics'!J:J,MATCH($C178,'Policy Characteristics'!$C:$C,0)))</f>
        <v>**Description:** This policy requires the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BAU scenario. The following descriptions detail the different vehicle types: // **Passenger cars and SUVs:** most light-duty road vehicles //**Light and Medium Commercial Trucks:** commercial trucks carrying freight, not passengers // **Buses:** including school, transit, and intercity buses // **Heavy Duty Trucks:** all other heavy road vehicles (mostly freight trucks) // **Passenger motorbikes:** registered motorcycles // **Guidance for setting values:**//**Passenger cars and SUVs: ** Under the Clean Air Act, California was awarded a waiver enabling the state to set vehicle emissions standards that are more stringent than federal standards. The waiver has resulted in the Advanced Clean Cars (ACC) and Advanced Clean Cars II (ACC II) regulations. Other states can also choose to adopt the regulations.  ACC  requires requires  automakers to sell ~7-10% EV sales by 2025. ACC II stipulates a 35 percent sales requirement in 2026, ramping up to a 100 percent sales target in 2035. The state has adopted ACC and partially adopted ACC II.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 **Buses:** Electric bus manufacturer Proterra believes all new transit bus sales could be electric as early as 2030, but transit buses make up roughly 15% of the bus fleet. // **Passenger motorbikes:** Though electric motorcycles and scooters are popular in Europe and Asia, where motorbikes are commonly used for urban transportation and commuting, electric motorbikes are not yet a significant presence in the U.S., where motorbikes are mostly used for recreation.</v>
      </c>
      <c r="Q178" s="76" t="str">
        <f>IF(ISBLANK(INDEX('Policy Characteristics'!K:K,MATCH($C178,'Policy Characteristics'!$C:$C,0))),"",INDEX('Policy Characteristics'!K:K,MATCH($C178,'Policy Characteristics'!$C:$C,0)))</f>
        <v>transportation-sector-main.html#ev-mandate</v>
      </c>
      <c r="R178" s="76" t="str">
        <f>IF(ISBLANK(INDEX('Policy Characteristics'!L:L,MATCH($C178,'Policy Characteristics'!$C:$C,0))),"",INDEX('Policy Characteristics'!L:L,MATCH($C178,'Policy Characteristics'!$C:$C,0)))</f>
        <v>ev-mandate.html</v>
      </c>
    </row>
    <row r="179" spans="1:18" x14ac:dyDescent="0.25">
      <c r="A179" s="76" t="str">
        <f>IF(ISBLANK(INDEX('Policy Characteristics'!A:A,MATCH($C179,'Policy Characteristics'!$C:$C,0))),"",INDEX('Policy Characteristics'!A:A,MATCH($C179,'Policy Characteristics'!$C:$C,0)))</f>
        <v>Transportation</v>
      </c>
      <c r="B179" s="200" t="str">
        <f>IF(ISBLANK(INDEX('Policy Characteristics'!B:B,MATCH($C179,'Policy Characteristics'!$C:$C,0))),"",INDEX('Policy Characteristics'!B:B,MATCH($C179,'Policy Characteristics'!$C:$C,0)))</f>
        <v>Zero-Emission Vehicle Sales Standard</v>
      </c>
      <c r="C179" s="76" t="str">
        <f t="shared" si="5"/>
        <v>Additional Minimum Required ZEV Sales Percentage for Model Region</v>
      </c>
      <c r="D179" s="143" t="s">
        <v>42</v>
      </c>
      <c r="E179" s="143" t="s">
        <v>39</v>
      </c>
      <c r="F179" s="143" t="s">
        <v>85</v>
      </c>
      <c r="G179" s="143" t="s">
        <v>1486</v>
      </c>
      <c r="H179" s="80">
        <v>497</v>
      </c>
      <c r="I179" s="213" t="s">
        <v>44</v>
      </c>
      <c r="J179" s="202" t="str">
        <f>IF(ISBLANK(INDEX('Policy Characteristics'!D:D,MATCH($C179,'Policy Characteristics'!$C:$C,0))),"",INDEX('Policy Characteristics'!D:D,MATCH($C179,'Policy Characteristics'!$C:$C,0)))</f>
        <v>ZEV Sales Standard</v>
      </c>
      <c r="K179" s="76" t="str">
        <f>IF(ISBLANK(INDEX('Policy Characteristics'!E:E,MATCH($C179,'Policy Characteristics'!$C:$C,0))),"",INDEX('Policy Characteristics'!E:E,MATCH($C179,'Policy Characteristics'!$C:$C,0)))</f>
        <v>trans ZEV minimum</v>
      </c>
      <c r="L179" s="205">
        <f>IF(ISBLANK(INDEX('Policy Characteristics'!F:F,MATCH($C179,'Policy Characteristics'!$C:$C,0))),"",INDEX('Policy Characteristics'!F:F,MATCH($C179,'Policy Characteristics'!$C:$C,0)))</f>
        <v>-1</v>
      </c>
      <c r="M179" s="205">
        <f>IF(ISBLANK(INDEX('Policy Characteristics'!G:G,MATCH($C179,'Policy Characteristics'!$C:$C,0))),"",INDEX('Policy Characteristics'!G:G,MATCH($C179,'Policy Characteristics'!$C:$C,0)))</f>
        <v>1</v>
      </c>
      <c r="N179" s="205">
        <f>IF(ISBLANK(INDEX('Policy Characteristics'!H:H,MATCH($C179,'Policy Characteristics'!$C:$C,0))),"",INDEX('Policy Characteristics'!H:H,MATCH($C179,'Policy Characteristics'!$C:$C,0)))</f>
        <v>0.01</v>
      </c>
      <c r="O179" s="76" t="str">
        <f>IF(ISBLANK(INDEX('Policy Characteristics'!I:I,MATCH($C179,'Policy Characteristics'!$C:$C,0))),"",INDEX('Policy Characteristics'!I:I,MATCH($C179,'Policy Characteristics'!$C:$C,0)))</f>
        <v>% of new vehicles sold</v>
      </c>
      <c r="P179" s="76" t="str">
        <f>IF(ISBLANK(INDEX('Policy Characteristics'!J:J,MATCH($C179,'Policy Characteristics'!$C:$C,0))),"",INDEX('Policy Characteristics'!J:J,MATCH($C179,'Policy Characteristics'!$C:$C,0)))</f>
        <v>**Description:** This policy requires the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BAU scenario. The following descriptions detail the different vehicle types: // **Passenger cars and SUVs:** most light-duty road vehicles //**Light and Medium Commercial Trucks:** commercial trucks carrying freight, not passengers // **Buses:** including school, transit, and intercity buses // **Heavy Duty Trucks:** all other heavy road vehicles (mostly freight trucks) // **Passenger motorbikes:** registered motorcycles // **Guidance for setting values:**//**Passenger cars and SUVs: ** Under the Clean Air Act, California was awarded a waiver enabling the state to set vehicle emissions standards that are more stringent than federal standards. The waiver has resulted in the Advanced Clean Cars (ACC) and Advanced Clean Cars II (ACC II) regulations. Other states can also choose to adopt the regulations.  ACC  requires requires  automakers to sell ~7-10% EV sales by 2025. ACC II stipulates a 35 percent sales requirement in 2026, ramping up to a 100 percent sales target in 2035. The state has adopted ACC and partially adopted ACC II.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 **Buses:** Electric bus manufacturer Proterra believes all new transit bus sales could be electric as early as 2030, but transit buses make up roughly 15% of the bus fleet. // **Passenger motorbikes:** Though electric motorcycles and scooters are popular in Europe and Asia, where motorbikes are commonly used for urban transportation and commuting, electric motorbikes are not yet a significant presence in the U.S., where motorbikes are mostly used for recreation.</v>
      </c>
      <c r="Q179" s="76" t="str">
        <f>IF(ISBLANK(INDEX('Policy Characteristics'!K:K,MATCH($C179,'Policy Characteristics'!$C:$C,0))),"",INDEX('Policy Characteristics'!K:K,MATCH($C179,'Policy Characteristics'!$C:$C,0)))</f>
        <v>transportation-sector-main.html#ev-mandate</v>
      </c>
      <c r="R179" s="76" t="str">
        <f>IF(ISBLANK(INDEX('Policy Characteristics'!L:L,MATCH($C179,'Policy Characteristics'!$C:$C,0))),"",INDEX('Policy Characteristics'!L:L,MATCH($C179,'Policy Characteristics'!$C:$C,0)))</f>
        <v>ev-mandate.html</v>
      </c>
    </row>
    <row r="180" spans="1:18" x14ac:dyDescent="0.25">
      <c r="A180" s="76" t="str">
        <f>IF(ISBLANK(INDEX('Policy Characteristics'!A:A,MATCH($C180,'Policy Characteristics'!$C:$C,0))),"",INDEX('Policy Characteristics'!A:A,MATCH($C180,'Policy Characteristics'!$C:$C,0)))</f>
        <v>Transportation</v>
      </c>
      <c r="B180" s="200" t="str">
        <f>IF(ISBLANK(INDEX('Policy Characteristics'!B:B,MATCH($C180,'Policy Characteristics'!$C:$C,0))),"",INDEX('Policy Characteristics'!B:B,MATCH($C180,'Policy Characteristics'!$C:$C,0)))</f>
        <v>Zero-Emission Vehicle Sales Standard</v>
      </c>
      <c r="C180" s="76" t="str">
        <f t="shared" si="5"/>
        <v>Additional Minimum Required ZEV Sales Percentage for Model Region</v>
      </c>
      <c r="D180" s="143" t="s">
        <v>45</v>
      </c>
      <c r="E180" s="143" t="s">
        <v>40</v>
      </c>
      <c r="F180" s="143" t="s">
        <v>84</v>
      </c>
      <c r="G180" s="143" t="s">
        <v>86</v>
      </c>
      <c r="H180" s="80">
        <v>498</v>
      </c>
      <c r="I180" s="213" t="s">
        <v>44</v>
      </c>
      <c r="J180" s="202" t="str">
        <f>IF(ISBLANK(INDEX('Policy Characteristics'!D:D,MATCH($C180,'Policy Characteristics'!$C:$C,0))),"",INDEX('Policy Characteristics'!D:D,MATCH($C180,'Policy Characteristics'!$C:$C,0)))</f>
        <v>ZEV Sales Standard</v>
      </c>
      <c r="K180" s="76" t="str">
        <f>IF(ISBLANK(INDEX('Policy Characteristics'!E:E,MATCH($C180,'Policy Characteristics'!$C:$C,0))),"",INDEX('Policy Characteristics'!E:E,MATCH($C180,'Policy Characteristics'!$C:$C,0)))</f>
        <v>trans ZEV minimum</v>
      </c>
      <c r="L180" s="205">
        <f>IF(ISBLANK(INDEX('Policy Characteristics'!F:F,MATCH($C180,'Policy Characteristics'!$C:$C,0))),"",INDEX('Policy Characteristics'!F:F,MATCH($C180,'Policy Characteristics'!$C:$C,0)))</f>
        <v>-1</v>
      </c>
      <c r="M180" s="205">
        <f>IF(ISBLANK(INDEX('Policy Characteristics'!G:G,MATCH($C180,'Policy Characteristics'!$C:$C,0))),"",INDEX('Policy Characteristics'!G:G,MATCH($C180,'Policy Characteristics'!$C:$C,0)))</f>
        <v>1</v>
      </c>
      <c r="N180" s="205">
        <f>IF(ISBLANK(INDEX('Policy Characteristics'!H:H,MATCH($C180,'Policy Characteristics'!$C:$C,0))),"",INDEX('Policy Characteristics'!H:H,MATCH($C180,'Policy Characteristics'!$C:$C,0)))</f>
        <v>0.01</v>
      </c>
      <c r="O180" s="76" t="str">
        <f>IF(ISBLANK(INDEX('Policy Characteristics'!I:I,MATCH($C180,'Policy Characteristics'!$C:$C,0))),"",INDEX('Policy Characteristics'!I:I,MATCH($C180,'Policy Characteristics'!$C:$C,0)))</f>
        <v>% of new vehicles sold</v>
      </c>
      <c r="P180" s="76" t="str">
        <f>IF(ISBLANK(INDEX('Policy Characteristics'!J:J,MATCH($C180,'Policy Characteristics'!$C:$C,0))),"",INDEX('Policy Characteristics'!J:J,MATCH($C180,'Policy Characteristics'!$C:$C,0)))</f>
        <v>**Description:** This policy requires the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BAU scenario. The following descriptions detail the different vehicle types: // **Passenger cars and SUVs:** most light-duty road vehicles //**Light and Medium Commercial Trucks:** commercial trucks carrying freight, not passengers // **Buses:** including school, transit, and intercity buses // **Heavy Duty Trucks:** all other heavy road vehicles (mostly freight trucks) // **Passenger motorbikes:** registered motorcycles // **Guidance for setting values:**//**Passenger cars and SUVs: ** Under the Clean Air Act, California was awarded a waiver enabling the state to set vehicle emissions standards that are more stringent than federal standards. The waiver has resulted in the Advanced Clean Cars (ACC) and Advanced Clean Cars II (ACC II) regulations. Other states can also choose to adopt the regulations.  ACC  requires requires  automakers to sell ~7-10% EV sales by 2025. ACC II stipulates a 35 percent sales requirement in 2026, ramping up to a 100 percent sales target in 2035. The state has adopted ACC and partially adopted ACC II.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 **Buses:** Electric bus manufacturer Proterra believes all new transit bus sales could be electric as early as 2030, but transit buses make up roughly 15% of the bus fleet. // **Passenger motorbikes:** Though electric motorcycles and scooters are popular in Europe and Asia, where motorbikes are commonly used for urban transportation and commuting, electric motorbikes are not yet a significant presence in the U.S., where motorbikes are mostly used for recreation.</v>
      </c>
      <c r="Q180" s="76" t="str">
        <f>IF(ISBLANK(INDEX('Policy Characteristics'!K:K,MATCH($C180,'Policy Characteristics'!$C:$C,0))),"",INDEX('Policy Characteristics'!K:K,MATCH($C180,'Policy Characteristics'!$C:$C,0)))</f>
        <v>transportation-sector-main.html#ev-mandate</v>
      </c>
      <c r="R180" s="76" t="str">
        <f>IF(ISBLANK(INDEX('Policy Characteristics'!L:L,MATCH($C180,'Policy Characteristics'!$C:$C,0))),"",INDEX('Policy Characteristics'!L:L,MATCH($C180,'Policy Characteristics'!$C:$C,0)))</f>
        <v>ev-mandate.html</v>
      </c>
    </row>
    <row r="181" spans="1:18" x14ac:dyDescent="0.25">
      <c r="A181" s="76" t="str">
        <f>IF(ISBLANK(INDEX('Policy Characteristics'!A:A,MATCH($C181,'Policy Characteristics'!$C:$C,0))),"",INDEX('Policy Characteristics'!A:A,MATCH($C181,'Policy Characteristics'!$C:$C,0)))</f>
        <v>Transportation</v>
      </c>
      <c r="B181" s="200" t="str">
        <f>IF(ISBLANK(INDEX('Policy Characteristics'!B:B,MATCH($C181,'Policy Characteristics'!$C:$C,0))),"",INDEX('Policy Characteristics'!B:B,MATCH($C181,'Policy Characteristics'!$C:$C,0)))</f>
        <v>Zero-Emission Vehicle Sales Standard</v>
      </c>
      <c r="C181" s="76" t="str">
        <f t="shared" si="5"/>
        <v>Additional Minimum Required ZEV Sales Percentage for Model Region</v>
      </c>
      <c r="D181" s="143" t="s">
        <v>42</v>
      </c>
      <c r="E181" s="143" t="s">
        <v>40</v>
      </c>
      <c r="F181" s="143" t="s">
        <v>85</v>
      </c>
      <c r="G181" s="143" t="s">
        <v>86</v>
      </c>
      <c r="H181" s="80">
        <v>499</v>
      </c>
      <c r="I181" s="213" t="s">
        <v>44</v>
      </c>
      <c r="J181" s="202" t="str">
        <f>IF(ISBLANK(INDEX('Policy Characteristics'!D:D,MATCH($C181,'Policy Characteristics'!$C:$C,0))),"",INDEX('Policy Characteristics'!D:D,MATCH($C181,'Policy Characteristics'!$C:$C,0)))</f>
        <v>ZEV Sales Standard</v>
      </c>
      <c r="K181" s="76" t="str">
        <f>IF(ISBLANK(INDEX('Policy Characteristics'!E:E,MATCH($C181,'Policy Characteristics'!$C:$C,0))),"",INDEX('Policy Characteristics'!E:E,MATCH($C181,'Policy Characteristics'!$C:$C,0)))</f>
        <v>trans ZEV minimum</v>
      </c>
      <c r="L181" s="205">
        <f>IF(ISBLANK(INDEX('Policy Characteristics'!F:F,MATCH($C181,'Policy Characteristics'!$C:$C,0))),"",INDEX('Policy Characteristics'!F:F,MATCH($C181,'Policy Characteristics'!$C:$C,0)))</f>
        <v>-1</v>
      </c>
      <c r="M181" s="205">
        <f>IF(ISBLANK(INDEX('Policy Characteristics'!G:G,MATCH($C181,'Policy Characteristics'!$C:$C,0))),"",INDEX('Policy Characteristics'!G:G,MATCH($C181,'Policy Characteristics'!$C:$C,0)))</f>
        <v>1</v>
      </c>
      <c r="N181" s="205">
        <f>IF(ISBLANK(INDEX('Policy Characteristics'!H:H,MATCH($C181,'Policy Characteristics'!$C:$C,0))),"",INDEX('Policy Characteristics'!H:H,MATCH($C181,'Policy Characteristics'!$C:$C,0)))</f>
        <v>0.01</v>
      </c>
      <c r="O181" s="76" t="str">
        <f>IF(ISBLANK(INDEX('Policy Characteristics'!I:I,MATCH($C181,'Policy Characteristics'!$C:$C,0))),"",INDEX('Policy Characteristics'!I:I,MATCH($C181,'Policy Characteristics'!$C:$C,0)))</f>
        <v>% of new vehicles sold</v>
      </c>
      <c r="P181" s="76" t="str">
        <f>IF(ISBLANK(INDEX('Policy Characteristics'!J:J,MATCH($C181,'Policy Characteristics'!$C:$C,0))),"",INDEX('Policy Characteristics'!J:J,MATCH($C181,'Policy Characteristics'!$C:$C,0)))</f>
        <v>**Description:** This policy requires the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BAU scenario. The following descriptions detail the different vehicle types: // **Passenger cars and SUVs:** most light-duty road vehicles //**Light and Medium Commercial Trucks:** commercial trucks carrying freight, not passengers // **Buses:** including school, transit, and intercity buses // **Heavy Duty Trucks:** all other heavy road vehicles (mostly freight trucks) // **Passenger motorbikes:** registered motorcycles // **Guidance for setting values:**//**Passenger cars and SUVs: ** Under the Clean Air Act, California was awarded a waiver enabling the state to set vehicle emissions standards that are more stringent than federal standards. The waiver has resulted in the Advanced Clean Cars (ACC) and Advanced Clean Cars II (ACC II) regulations. Other states can also choose to adopt the regulations.  ACC  requires requires  automakers to sell ~7-10% EV sales by 2025. ACC II stipulates a 35 percent sales requirement in 2026, ramping up to a 100 percent sales target in 2035. The state has adopted ACC and partially adopted ACC II.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 **Buses:** Electric bus manufacturer Proterra believes all new transit bus sales could be electric as early as 2030, but transit buses make up roughly 15% of the bus fleet. // **Passenger motorbikes:** Though electric motorcycles and scooters are popular in Europe and Asia, where motorbikes are commonly used for urban transportation and commuting, electric motorbikes are not yet a significant presence in the U.S., where motorbikes are mostly used for recreation.</v>
      </c>
      <c r="Q181" s="76" t="str">
        <f>IF(ISBLANK(INDEX('Policy Characteristics'!K:K,MATCH($C181,'Policy Characteristics'!$C:$C,0))),"",INDEX('Policy Characteristics'!K:K,MATCH($C181,'Policy Characteristics'!$C:$C,0)))</f>
        <v>transportation-sector-main.html#ev-mandate</v>
      </c>
      <c r="R181" s="76" t="str">
        <f>IF(ISBLANK(INDEX('Policy Characteristics'!L:L,MATCH($C181,'Policy Characteristics'!$C:$C,0))),"",INDEX('Policy Characteristics'!L:L,MATCH($C181,'Policy Characteristics'!$C:$C,0)))</f>
        <v>ev-mandate.html</v>
      </c>
    </row>
    <row r="182" spans="1:18" x14ac:dyDescent="0.25">
      <c r="A182" s="76" t="str">
        <f>IF(ISBLANK(INDEX('Policy Characteristics'!A:A,MATCH($C182,'Policy Characteristics'!$C:$C,0))),"",INDEX('Policy Characteristics'!A:A,MATCH($C182,'Policy Characteristics'!$C:$C,0)))</f>
        <v>Transportation</v>
      </c>
      <c r="B182" s="200" t="str">
        <f>IF(ISBLANK(INDEX('Policy Characteristics'!B:B,MATCH($C182,'Policy Characteristics'!$C:$C,0))),"",INDEX('Policy Characteristics'!B:B,MATCH($C182,'Policy Characteristics'!$C:$C,0)))</f>
        <v>Zero-Emission Vehicle Sales Standard</v>
      </c>
      <c r="C182" s="76" t="str">
        <f t="shared" si="5"/>
        <v>Additional Minimum Required ZEV Sales Percentage for Model Region</v>
      </c>
      <c r="D182" s="143" t="s">
        <v>45</v>
      </c>
      <c r="E182" s="143" t="s">
        <v>41</v>
      </c>
      <c r="F182" s="143" t="s">
        <v>84</v>
      </c>
      <c r="G182" s="143" t="s">
        <v>1487</v>
      </c>
      <c r="H182" s="80">
        <v>500</v>
      </c>
      <c r="I182" s="213" t="s">
        <v>44</v>
      </c>
      <c r="J182" s="202" t="str">
        <f>IF(ISBLANK(INDEX('Policy Characteristics'!D:D,MATCH($C182,'Policy Characteristics'!$C:$C,0))),"",INDEX('Policy Characteristics'!D:D,MATCH($C182,'Policy Characteristics'!$C:$C,0)))</f>
        <v>ZEV Sales Standard</v>
      </c>
      <c r="K182" s="76" t="str">
        <f>IF(ISBLANK(INDEX('Policy Characteristics'!E:E,MATCH($C182,'Policy Characteristics'!$C:$C,0))),"",INDEX('Policy Characteristics'!E:E,MATCH($C182,'Policy Characteristics'!$C:$C,0)))</f>
        <v>trans ZEV minimum</v>
      </c>
      <c r="L182" s="205">
        <f>IF(ISBLANK(INDEX('Policy Characteristics'!F:F,MATCH($C182,'Policy Characteristics'!$C:$C,0))),"",INDEX('Policy Characteristics'!F:F,MATCH($C182,'Policy Characteristics'!$C:$C,0)))</f>
        <v>-1</v>
      </c>
      <c r="M182" s="205">
        <f>IF(ISBLANK(INDEX('Policy Characteristics'!G:G,MATCH($C182,'Policy Characteristics'!$C:$C,0))),"",INDEX('Policy Characteristics'!G:G,MATCH($C182,'Policy Characteristics'!$C:$C,0)))</f>
        <v>1</v>
      </c>
      <c r="N182" s="205">
        <f>IF(ISBLANK(INDEX('Policy Characteristics'!H:H,MATCH($C182,'Policy Characteristics'!$C:$C,0))),"",INDEX('Policy Characteristics'!H:H,MATCH($C182,'Policy Characteristics'!$C:$C,0)))</f>
        <v>0.01</v>
      </c>
      <c r="O182" s="76" t="str">
        <f>IF(ISBLANK(INDEX('Policy Characteristics'!I:I,MATCH($C182,'Policy Characteristics'!$C:$C,0))),"",INDEX('Policy Characteristics'!I:I,MATCH($C182,'Policy Characteristics'!$C:$C,0)))</f>
        <v>% of new vehicles sold</v>
      </c>
      <c r="P182" s="76" t="str">
        <f>IF(ISBLANK(INDEX('Policy Characteristics'!J:J,MATCH($C182,'Policy Characteristics'!$C:$C,0))),"",INDEX('Policy Characteristics'!J:J,MATCH($C182,'Policy Characteristics'!$C:$C,0)))</f>
        <v>**Description:** This policy requires the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BAU scenario. The following descriptions detail the different vehicle types: // **Passenger cars and SUVs:** most light-duty road vehicles //**Light and Medium Commercial Trucks:** commercial trucks carrying freight, not passengers // **Buses:** including school, transit, and intercity buses // **Heavy Duty Trucks:** all other heavy road vehicles (mostly freight trucks) // **Passenger motorbikes:** registered motorcycles // **Guidance for setting values:**//**Passenger cars and SUVs: ** Under the Clean Air Act, California was awarded a waiver enabling the state to set vehicle emissions standards that are more stringent than federal standards. The waiver has resulted in the Advanced Clean Cars (ACC) and Advanced Clean Cars II (ACC II) regulations. Other states can also choose to adopt the regulations.  ACC  requires requires  automakers to sell ~7-10% EV sales by 2025. ACC II stipulates a 35 percent sales requirement in 2026, ramping up to a 100 percent sales target in 2035. The state has adopted ACC and partially adopted ACC II.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 **Buses:** Electric bus manufacturer Proterra believes all new transit bus sales could be electric as early as 2030, but transit buses make up roughly 15% of the bus fleet. // **Passenger motorbikes:** Though electric motorcycles and scooters are popular in Europe and Asia, where motorbikes are commonly used for urban transportation and commuting, electric motorbikes are not yet a significant presence in the U.S., where motorbikes are mostly used for recreation.</v>
      </c>
      <c r="Q182" s="76" t="str">
        <f>IF(ISBLANK(INDEX('Policy Characteristics'!K:K,MATCH($C182,'Policy Characteristics'!$C:$C,0))),"",INDEX('Policy Characteristics'!K:K,MATCH($C182,'Policy Characteristics'!$C:$C,0)))</f>
        <v>transportation-sector-main.html#ev-mandate</v>
      </c>
      <c r="R182" s="76" t="str">
        <f>IF(ISBLANK(INDEX('Policy Characteristics'!L:L,MATCH($C182,'Policy Characteristics'!$C:$C,0))),"",INDEX('Policy Characteristics'!L:L,MATCH($C182,'Policy Characteristics'!$C:$C,0)))</f>
        <v>ev-mandate.html</v>
      </c>
    </row>
    <row r="183" spans="1:18" x14ac:dyDescent="0.25">
      <c r="A183" s="76" t="str">
        <f>IF(ISBLANK(INDEX('Policy Characteristics'!A:A,MATCH($C183,'Policy Characteristics'!$C:$C,0))),"",INDEX('Policy Characteristics'!A:A,MATCH($C183,'Policy Characteristics'!$C:$C,0)))</f>
        <v>Transportation</v>
      </c>
      <c r="B183" s="200" t="str">
        <f>IF(ISBLANK(INDEX('Policy Characteristics'!B:B,MATCH($C183,'Policy Characteristics'!$C:$C,0))),"",INDEX('Policy Characteristics'!B:B,MATCH($C183,'Policy Characteristics'!$C:$C,0)))</f>
        <v>Zero-Emission Vehicle Sales Standard</v>
      </c>
      <c r="C183" s="76" t="str">
        <f t="shared" si="5"/>
        <v>Additional Minimum Required ZEV Sales Percentage for Model Region</v>
      </c>
      <c r="D183" s="143" t="s">
        <v>42</v>
      </c>
      <c r="E183" s="143" t="s">
        <v>41</v>
      </c>
      <c r="F183" s="143" t="s">
        <v>85</v>
      </c>
      <c r="G183" s="143" t="s">
        <v>1488</v>
      </c>
      <c r="H183" s="80">
        <v>501</v>
      </c>
      <c r="I183" s="213" t="s">
        <v>44</v>
      </c>
      <c r="J183" s="202" t="str">
        <f>IF(ISBLANK(INDEX('Policy Characteristics'!D:D,MATCH($C183,'Policy Characteristics'!$C:$C,0))),"",INDEX('Policy Characteristics'!D:D,MATCH($C183,'Policy Characteristics'!$C:$C,0)))</f>
        <v>ZEV Sales Standard</v>
      </c>
      <c r="K183" s="76" t="str">
        <f>IF(ISBLANK(INDEX('Policy Characteristics'!E:E,MATCH($C183,'Policy Characteristics'!$C:$C,0))),"",INDEX('Policy Characteristics'!E:E,MATCH($C183,'Policy Characteristics'!$C:$C,0)))</f>
        <v>trans ZEV minimum</v>
      </c>
      <c r="L183" s="205">
        <f>IF(ISBLANK(INDEX('Policy Characteristics'!F:F,MATCH($C183,'Policy Characteristics'!$C:$C,0))),"",INDEX('Policy Characteristics'!F:F,MATCH($C183,'Policy Characteristics'!$C:$C,0)))</f>
        <v>-1</v>
      </c>
      <c r="M183" s="205">
        <f>IF(ISBLANK(INDEX('Policy Characteristics'!G:G,MATCH($C183,'Policy Characteristics'!$C:$C,0))),"",INDEX('Policy Characteristics'!G:G,MATCH($C183,'Policy Characteristics'!$C:$C,0)))</f>
        <v>1</v>
      </c>
      <c r="N183" s="205">
        <f>IF(ISBLANK(INDEX('Policy Characteristics'!H:H,MATCH($C183,'Policy Characteristics'!$C:$C,0))),"",INDEX('Policy Characteristics'!H:H,MATCH($C183,'Policy Characteristics'!$C:$C,0)))</f>
        <v>0.01</v>
      </c>
      <c r="O183" s="76" t="str">
        <f>IF(ISBLANK(INDEX('Policy Characteristics'!I:I,MATCH($C183,'Policy Characteristics'!$C:$C,0))),"",INDEX('Policy Characteristics'!I:I,MATCH($C183,'Policy Characteristics'!$C:$C,0)))</f>
        <v>% of new vehicles sold</v>
      </c>
      <c r="P183" s="76" t="str">
        <f>IF(ISBLANK(INDEX('Policy Characteristics'!J:J,MATCH($C183,'Policy Characteristics'!$C:$C,0))),"",INDEX('Policy Characteristics'!J:J,MATCH($C183,'Policy Characteristics'!$C:$C,0)))</f>
        <v>**Description:** This policy requires the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BAU scenario. The following descriptions detail the different vehicle types: // **Passenger cars and SUVs:** most light-duty road vehicles //**Light and Medium Commercial Trucks:** commercial trucks carrying freight, not passengers // **Buses:** including school, transit, and intercity buses // **Heavy Duty Trucks:** all other heavy road vehicles (mostly freight trucks) // **Passenger motorbikes:** registered motorcycles // **Guidance for setting values:**//**Passenger cars and SUVs: ** Under the Clean Air Act, California was awarded a waiver enabling the state to set vehicle emissions standards that are more stringent than federal standards. The waiver has resulted in the Advanced Clean Cars (ACC) and Advanced Clean Cars II (ACC II) regulations. Other states can also choose to adopt the regulations.  ACC  requires requires  automakers to sell ~7-10% EV sales by 2025. ACC II stipulates a 35 percent sales requirement in 2026, ramping up to a 100 percent sales target in 2035. The state has adopted ACC and partially adopted ACC II.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 **Buses:** Electric bus manufacturer Proterra believes all new transit bus sales could be electric as early as 2030, but transit buses make up roughly 15% of the bus fleet. // **Passenger motorbikes:** Though electric motorcycles and scooters are popular in Europe and Asia, where motorbikes are commonly used for urban transportation and commuting, electric motorbikes are not yet a significant presence in the U.S., where motorbikes are mostly used for recreation.</v>
      </c>
      <c r="Q183" s="76" t="str">
        <f>IF(ISBLANK(INDEX('Policy Characteristics'!K:K,MATCH($C183,'Policy Characteristics'!$C:$C,0))),"",INDEX('Policy Characteristics'!K:K,MATCH($C183,'Policy Characteristics'!$C:$C,0)))</f>
        <v>transportation-sector-main.html#ev-mandate</v>
      </c>
      <c r="R183" s="76" t="str">
        <f>IF(ISBLANK(INDEX('Policy Characteristics'!L:L,MATCH($C183,'Policy Characteristics'!$C:$C,0))),"",INDEX('Policy Characteristics'!L:L,MATCH($C183,'Policy Characteristics'!$C:$C,0)))</f>
        <v>ev-mandate.html</v>
      </c>
    </row>
    <row r="184" spans="1:18" x14ac:dyDescent="0.25">
      <c r="A184" s="76" t="str">
        <f>IF(ISBLANK(INDEX('Policy Characteristics'!A:A,MATCH($C184,'Policy Characteristics'!$C:$C,0))),"",INDEX('Policy Characteristics'!A:A,MATCH($C184,'Policy Characteristics'!$C:$C,0)))</f>
        <v>Transportation</v>
      </c>
      <c r="B184" s="200" t="str">
        <f>IF(ISBLANK(INDEX('Policy Characteristics'!B:B,MATCH($C184,'Policy Characteristics'!$C:$C,0))),"",INDEX('Policy Characteristics'!B:B,MATCH($C184,'Policy Characteristics'!$C:$C,0)))</f>
        <v>Zero-Emission Vehicle Sales Standard</v>
      </c>
      <c r="C184" s="76" t="str">
        <f t="shared" si="5"/>
        <v>Additional Minimum Required ZEV Sales Percentage for Model Region</v>
      </c>
      <c r="D184" s="143" t="s">
        <v>45</v>
      </c>
      <c r="E184" s="143" t="s">
        <v>112</v>
      </c>
      <c r="F184" s="143" t="s">
        <v>84</v>
      </c>
      <c r="G184" s="143" t="s">
        <v>142</v>
      </c>
      <c r="H184" s="80">
        <v>188</v>
      </c>
      <c r="I184" s="213" t="s">
        <v>43</v>
      </c>
      <c r="J184" s="202" t="str">
        <f>IF(ISBLANK(INDEX('Policy Characteristics'!D:D,MATCH($C184,'Policy Characteristics'!$C:$C,0))),"",INDEX('Policy Characteristics'!D:D,MATCH($C184,'Policy Characteristics'!$C:$C,0)))</f>
        <v>ZEV Sales Standard</v>
      </c>
      <c r="K184" s="76" t="str">
        <f>IF(ISBLANK(INDEX('Policy Characteristics'!E:E,MATCH($C184,'Policy Characteristics'!$C:$C,0))),"",INDEX('Policy Characteristics'!E:E,MATCH($C184,'Policy Characteristics'!$C:$C,0)))</f>
        <v>trans ZEV minimum</v>
      </c>
      <c r="L184" s="205">
        <f>IF(ISBLANK(INDEX('Policy Characteristics'!F:F,MATCH($C184,'Policy Characteristics'!$C:$C,0))),"",INDEX('Policy Characteristics'!F:F,MATCH($C184,'Policy Characteristics'!$C:$C,0)))</f>
        <v>-1</v>
      </c>
      <c r="M184" s="205">
        <f>IF(ISBLANK(INDEX('Policy Characteristics'!G:G,MATCH($C184,'Policy Characteristics'!$C:$C,0))),"",INDEX('Policy Characteristics'!G:G,MATCH($C184,'Policy Characteristics'!$C:$C,0)))</f>
        <v>1</v>
      </c>
      <c r="N184" s="205">
        <f>IF(ISBLANK(INDEX('Policy Characteristics'!H:H,MATCH($C184,'Policy Characteristics'!$C:$C,0))),"",INDEX('Policy Characteristics'!H:H,MATCH($C184,'Policy Characteristics'!$C:$C,0)))</f>
        <v>0.01</v>
      </c>
      <c r="O184" s="76" t="str">
        <f>IF(ISBLANK(INDEX('Policy Characteristics'!I:I,MATCH($C184,'Policy Characteristics'!$C:$C,0))),"",INDEX('Policy Characteristics'!I:I,MATCH($C184,'Policy Characteristics'!$C:$C,0)))</f>
        <v>% of new vehicles sold</v>
      </c>
      <c r="P184" s="76" t="str">
        <f>IF(ISBLANK(INDEX('Policy Characteristics'!J:J,MATCH($C184,'Policy Characteristics'!$C:$C,0))),"",INDEX('Policy Characteristics'!J:J,MATCH($C184,'Policy Characteristics'!$C:$C,0)))</f>
        <v>**Description:** This policy requires the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BAU scenario. The following descriptions detail the different vehicle types: // **Passenger cars and SUVs:** most light-duty road vehicles //**Light and Medium Commercial Trucks:** commercial trucks carrying freight, not passengers // **Buses:** including school, transit, and intercity buses // **Heavy Duty Trucks:** all other heavy road vehicles (mostly freight trucks) // **Passenger motorbikes:** registered motorcycles // **Guidance for setting values:**//**Passenger cars and SUVs: ** Under the Clean Air Act, California was awarded a waiver enabling the state to set vehicle emissions standards that are more stringent than federal standards. The waiver has resulted in the Advanced Clean Cars (ACC) and Advanced Clean Cars II (ACC II) regulations. Other states can also choose to adopt the regulations.  ACC  requires requires  automakers to sell ~7-10% EV sales by 2025. ACC II stipulates a 35 percent sales requirement in 2026, ramping up to a 100 percent sales target in 2035. The state has adopted ACC and partially adopted ACC II.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 **Buses:** Electric bus manufacturer Proterra believes all new transit bus sales could be electric as early as 2030, but transit buses make up roughly 15% of the bus fleet. // **Passenger motorbikes:** Though electric motorcycles and scooters are popular in Europe and Asia, where motorbikes are commonly used for urban transportation and commuting, electric motorbikes are not yet a significant presence in the U.S., where motorbikes are mostly used for recreation.</v>
      </c>
      <c r="Q184" s="76" t="str">
        <f>IF(ISBLANK(INDEX('Policy Characteristics'!K:K,MATCH($C184,'Policy Characteristics'!$C:$C,0))),"",INDEX('Policy Characteristics'!K:K,MATCH($C184,'Policy Characteristics'!$C:$C,0)))</f>
        <v>transportation-sector-main.html#ev-mandate</v>
      </c>
      <c r="R184" s="76" t="str">
        <f>IF(ISBLANK(INDEX('Policy Characteristics'!L:L,MATCH($C184,'Policy Characteristics'!$C:$C,0))),"",INDEX('Policy Characteristics'!L:L,MATCH($C184,'Policy Characteristics'!$C:$C,0)))</f>
        <v>ev-mandate.html</v>
      </c>
    </row>
    <row r="185" spans="1:18" x14ac:dyDescent="0.25">
      <c r="A185" s="76" t="str">
        <f>IF(ISBLANK(INDEX('Policy Characteristics'!A:A,MATCH($C185,'Policy Characteristics'!$C:$C,0))),"",INDEX('Policy Characteristics'!A:A,MATCH($C185,'Policy Characteristics'!$C:$C,0)))</f>
        <v>Transportation</v>
      </c>
      <c r="B185" s="200" t="str">
        <f>IF(ISBLANK(INDEX('Policy Characteristics'!B:B,MATCH($C185,'Policy Characteristics'!$C:$C,0))),"",INDEX('Policy Characteristics'!B:B,MATCH($C185,'Policy Characteristics'!$C:$C,0)))</f>
        <v>Zero-Emission Vehicle Sales Standard</v>
      </c>
      <c r="C185" s="76" t="str">
        <f t="shared" si="5"/>
        <v>Additional Minimum Required ZEV Sales Percentage for Model Region</v>
      </c>
      <c r="D185" s="143" t="s">
        <v>42</v>
      </c>
      <c r="E185" s="143" t="s">
        <v>112</v>
      </c>
      <c r="F185" s="143" t="s">
        <v>85</v>
      </c>
      <c r="G185" s="143" t="s">
        <v>142</v>
      </c>
      <c r="H185" s="80">
        <v>591</v>
      </c>
      <c r="I185" s="201" t="s">
        <v>44</v>
      </c>
      <c r="J185" s="202" t="str">
        <f>IF(ISBLANK(INDEX('Policy Characteristics'!D:D,MATCH($C185,'Policy Characteristics'!$C:$C,0))),"",INDEX('Policy Characteristics'!D:D,MATCH($C185,'Policy Characteristics'!$C:$C,0)))</f>
        <v>ZEV Sales Standard</v>
      </c>
      <c r="K185" s="76" t="str">
        <f>IF(ISBLANK(INDEX('Policy Characteristics'!E:E,MATCH($C185,'Policy Characteristics'!$C:$C,0))),"",INDEX('Policy Characteristics'!E:E,MATCH($C185,'Policy Characteristics'!$C:$C,0)))</f>
        <v>trans ZEV minimum</v>
      </c>
      <c r="L185" s="205">
        <f>IF(ISBLANK(INDEX('Policy Characteristics'!F:F,MATCH($C185,'Policy Characteristics'!$C:$C,0))),"",INDEX('Policy Characteristics'!F:F,MATCH($C185,'Policy Characteristics'!$C:$C,0)))</f>
        <v>-1</v>
      </c>
      <c r="M185" s="205">
        <f>IF(ISBLANK(INDEX('Policy Characteristics'!G:G,MATCH($C185,'Policy Characteristics'!$C:$C,0))),"",INDEX('Policy Characteristics'!G:G,MATCH($C185,'Policy Characteristics'!$C:$C,0)))</f>
        <v>1</v>
      </c>
      <c r="N185" s="205">
        <f>IF(ISBLANK(INDEX('Policy Characteristics'!H:H,MATCH($C185,'Policy Characteristics'!$C:$C,0))),"",INDEX('Policy Characteristics'!H:H,MATCH($C185,'Policy Characteristics'!$C:$C,0)))</f>
        <v>0.01</v>
      </c>
      <c r="O185" s="76" t="str">
        <f>IF(ISBLANK(INDEX('Policy Characteristics'!I:I,MATCH($C185,'Policy Characteristics'!$C:$C,0))),"",INDEX('Policy Characteristics'!I:I,MATCH($C185,'Policy Characteristics'!$C:$C,0)))</f>
        <v>% of new vehicles sold</v>
      </c>
      <c r="P185" s="76" t="str">
        <f>IF(ISBLANK(INDEX('Policy Characteristics'!J:J,MATCH($C185,'Policy Characteristics'!$C:$C,0))),"",INDEX('Policy Characteristics'!J:J,MATCH($C185,'Policy Characteristics'!$C:$C,0)))</f>
        <v>**Description:** This policy requires the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BAU scenario. The following descriptions detail the different vehicle types: // **Passenger cars and SUVs:** most light-duty road vehicles //**Light and Medium Commercial Trucks:** commercial trucks carrying freight, not passengers // **Buses:** including school, transit, and intercity buses // **Heavy Duty Trucks:** all other heavy road vehicles (mostly freight trucks) // **Passenger motorbikes:** registered motorcycles // **Guidance for setting values:**//**Passenger cars and SUVs: ** Under the Clean Air Act, California was awarded a waiver enabling the state to set vehicle emissions standards that are more stringent than federal standards. The waiver has resulted in the Advanced Clean Cars (ACC) and Advanced Clean Cars II (ACC II) regulations. Other states can also choose to adopt the regulations.  ACC  requires requires  automakers to sell ~7-10% EV sales by 2025. ACC II stipulates a 35 percent sales requirement in 2026, ramping up to a 100 percent sales target in 2035. The state has adopted ACC and partially adopted ACC II.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 **Buses:** Electric bus manufacturer Proterra believes all new transit bus sales could be electric as early as 2030, but transit buses make up roughly 15% of the bus fleet. // **Passenger motorbikes:** Though electric motorcycles and scooters are popular in Europe and Asia, where motorbikes are commonly used for urban transportation and commuting, electric motorbikes are not yet a significant presence in the U.S., where motorbikes are mostly used for recreation.</v>
      </c>
      <c r="Q185" s="76" t="str">
        <f>IF(ISBLANK(INDEX('Policy Characteristics'!K:K,MATCH($C185,'Policy Characteristics'!$C:$C,0))),"",INDEX('Policy Characteristics'!K:K,MATCH($C185,'Policy Characteristics'!$C:$C,0)))</f>
        <v>transportation-sector-main.html#ev-mandate</v>
      </c>
      <c r="R185" s="76" t="str">
        <f>IF(ISBLANK(INDEX('Policy Characteristics'!L:L,MATCH($C185,'Policy Characteristics'!$C:$C,0))),"",INDEX('Policy Characteristics'!L:L,MATCH($C185,'Policy Characteristics'!$C:$C,0)))</f>
        <v>ev-mandate.html</v>
      </c>
    </row>
    <row r="186" spans="1:18" x14ac:dyDescent="0.25">
      <c r="A186" s="76" t="str">
        <f>IF(ISBLANK(INDEX('Policy Characteristics'!A:A,MATCH($C186,'Policy Characteristics'!$C:$C,0))),"",INDEX('Policy Characteristics'!A:A,MATCH($C186,'Policy Characteristics'!$C:$C,0)))</f>
        <v>Transportation</v>
      </c>
      <c r="B186" s="200" t="str">
        <f>IF(ISBLANK(INDEX('Policy Characteristics'!B:B,MATCH($C186,'Policy Characteristics'!$C:$C,0))),"",INDEX('Policy Characteristics'!B:B,MATCH($C186,'Policy Characteristics'!$C:$C,0)))</f>
        <v>Non-BAU ZEV-Qualifying Vehicles</v>
      </c>
      <c r="C186" t="s">
        <v>1607</v>
      </c>
      <c r="D186" s="88"/>
      <c r="E186" s="88"/>
      <c r="F186" s="88"/>
      <c r="G186" s="88"/>
      <c r="H186" s="15">
        <v>1655</v>
      </c>
      <c r="I186" s="213" t="s">
        <v>43</v>
      </c>
      <c r="J186" s="202" t="str">
        <f>IF(ISBLANK(INDEX('Policy Characteristics'!D:D,MATCH($C186,'Policy Characteristics'!$C:$C,0))),"",INDEX('Policy Characteristics'!D:D,MATCH($C186,'Policy Characteristics'!$C:$C,0)))</f>
        <v>ZEV Sales Standard</v>
      </c>
      <c r="K186" s="76" t="str">
        <f>IF(ISBLANK(INDEX('Policy Characteristics'!E:E,MATCH($C186,'Policy Characteristics'!$C:$C,0))),"",INDEX('Policy Characteristics'!E:E,MATCH($C186,'Policy Characteristics'!$C:$C,0)))</f>
        <v>trans non BAU ZEV vehicle definitions</v>
      </c>
      <c r="L186" s="205">
        <f>IF(ISBLANK(INDEX('Policy Characteristics'!F:F,MATCH($C186,'Policy Characteristics'!$C:$C,0))),"",INDEX('Policy Characteristics'!F:F,MATCH($C186,'Policy Characteristics'!$C:$C,0)))</f>
        <v>0</v>
      </c>
      <c r="M186" s="205">
        <f>IF(ISBLANK(INDEX('Policy Characteristics'!G:G,MATCH($C186,'Policy Characteristics'!$C:$C,0))),"",INDEX('Policy Characteristics'!G:G,MATCH($C186,'Policy Characteristics'!$C:$C,0)))</f>
        <v>1</v>
      </c>
      <c r="N186" s="205">
        <f>IF(ISBLANK(INDEX('Policy Characteristics'!H:H,MATCH($C186,'Policy Characteristics'!$C:$C,0))),"",INDEX('Policy Characteristics'!H:H,MATCH($C186,'Policy Characteristics'!$C:$C,0)))</f>
        <v>1</v>
      </c>
      <c r="O186" s="76" t="str">
        <f>IF(ISBLANK(INDEX('Policy Characteristics'!I:I,MATCH($C186,'Policy Characteristics'!$C:$C,0))),"",INDEX('Policy Characteristics'!I:I,MATCH($C186,'Policy Characteristics'!$C:$C,0)))</f>
        <v>on/off</v>
      </c>
      <c r="P186" s="76" t="str">
        <f>IF(ISBLANK(INDEX('Policy Characteristics'!J:J,MATCH($C186,'Policy Characteristics'!$C:$C,0))),"",INDEX('Policy Characteristics'!J:J,MATCH($C186,'Policy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186" s="76" t="str">
        <f>IF(ISBLANK(INDEX('Policy Characteristics'!K:K,MATCH($C186,'Policy Characteristics'!$C:$C,0))),"",INDEX('Policy Characteristics'!K:K,MATCH($C186,'Policy Characteristics'!$C:$C,0)))</f>
        <v/>
      </c>
      <c r="R186" s="76" t="str">
        <f>IF(ISBLANK(INDEX('Policy Characteristics'!L:L,MATCH($C186,'Policy Characteristics'!$C:$C,0))),"",INDEX('Policy Characteristics'!L:L,MATCH($C186,'Policy Characteristics'!$C:$C,0)))</f>
        <v/>
      </c>
    </row>
    <row r="187" spans="1:18" s="143" customFormat="1" x14ac:dyDescent="0.25">
      <c r="A187" s="76" t="str">
        <f>IF(ISBLANK(INDEX('Policy Characteristics'!A:A,MATCH($C187,'Policy Characteristics'!$C:$C,0))),"",INDEX('Policy Characteristics'!A:A,MATCH($C187,'Policy Characteristics'!$C:$C,0)))</f>
        <v>Transportation</v>
      </c>
      <c r="B187" s="200" t="str">
        <f>IF(ISBLANK(INDEX('Policy Characteristics'!B:B,MATCH($C187,'Policy Characteristics'!$C:$C,0))),"",INDEX('Policy Characteristics'!B:B,MATCH($C187,'Policy Characteristics'!$C:$C,0)))</f>
        <v>Subsidy for Vehicle Battery Production</v>
      </c>
      <c r="C187" t="s">
        <v>1791</v>
      </c>
      <c r="H187" s="15">
        <v>2257</v>
      </c>
      <c r="I187" s="213" t="s">
        <v>43</v>
      </c>
      <c r="J187" s="202" t="str">
        <f>IF(ISBLANK(INDEX('Policy Characteristics'!D:D,MATCH($C187,'Policy Characteristics'!$C:$C,0))),"",INDEX('Policy Characteristics'!D:D,MATCH($C187,'Policy Characteristics'!$C:$C,0)))</f>
        <v>Vehicle Battery Production Subsidy</v>
      </c>
      <c r="K187" s="76" t="str">
        <f>IF(ISBLANK(INDEX('Policy Characteristics'!E:E,MATCH($C187,'Policy Characteristics'!$C:$C,0))),"",INDEX('Policy Characteristics'!E:E,MATCH($C187,'Policy Characteristics'!$C:$C,0)))</f>
        <v>trans battery subsidy</v>
      </c>
      <c r="L187" s="206">
        <f>IF(ISBLANK(INDEX('Policy Characteristics'!F:F,MATCH($C187,'Policy Characteristics'!$C:$C,0))),"",INDEX('Policy Characteristics'!F:F,MATCH($C187,'Policy Characteristics'!$C:$C,0)))</f>
        <v>-50</v>
      </c>
      <c r="M187" s="206">
        <f>IF(ISBLANK(INDEX('Policy Characteristics'!G:G,MATCH($C187,'Policy Characteristics'!$C:$C,0))),"",INDEX('Policy Characteristics'!G:G,MATCH($C187,'Policy Characteristics'!$C:$C,0)))</f>
        <v>50</v>
      </c>
      <c r="N187" s="206">
        <f>IF(ISBLANK(INDEX('Policy Characteristics'!H:H,MATCH($C187,'Policy Characteristics'!$C:$C,0))),"",INDEX('Policy Characteristics'!H:H,MATCH($C187,'Policy Characteristics'!$C:$C,0)))</f>
        <v>1</v>
      </c>
      <c r="O187" s="76" t="str">
        <f>IF(ISBLANK(INDEX('Policy Characteristics'!I:I,MATCH($C187,'Policy Characteristics'!$C:$C,0))),"",INDEX('Policy Characteristics'!I:I,MATCH($C187,'Policy Characteristics'!$C:$C,0)))</f>
        <v>$/kWh</v>
      </c>
      <c r="P187" s="76" t="str">
        <f>IF(ISBLANK(INDEX('Policy Characteristics'!J:J,MATCH($C187,'Policy Characteristics'!$C:$C,0))),"",INDEX('Policy Characteristics'!J:J,MATCH($C187,'Policy Characteristics'!$C:$C,0)))</f>
        <v>**Description:** This policy specifies the dollar per kilowatt-hour subsidy for production of vehicle batteries. This is in addition to subsidies that exist in the BAU scenario. The subsidy will only be applied to the fraction of vehicle batteries produced domestically. A negative value implies a tax or removal of subsidies. // **Guidance for setting values:** The Inflation Reduction Act includes a $35/kWh tax credit for battery cells and a $10/kWh tax credit for assembly for onroad vehicles, which are included in the BAU.</v>
      </c>
      <c r="Q187" s="76" t="str">
        <f>IF(ISBLANK(INDEX('Policy Characteristics'!K:K,MATCH($C187,'Policy Characteristics'!$C:$C,0))),"",INDEX('Policy Characteristics'!K:K,MATCH($C187,'Policy Characteristics'!$C:$C,0)))</f>
        <v/>
      </c>
      <c r="R187" s="76" t="str">
        <f>IF(ISBLANK(INDEX('Policy Characteristics'!L:L,MATCH($C187,'Policy Characteristics'!$C:$C,0))),"",INDEX('Policy Characteristics'!L:L,MATCH($C187,'Policy Characteristics'!$C:$C,0)))</f>
        <v/>
      </c>
    </row>
    <row r="188" spans="1:18" s="143" customFormat="1" x14ac:dyDescent="0.25">
      <c r="A188" s="76" t="str">
        <f>IF(ISBLANK(INDEX('Policy Characteristics'!A:A,MATCH($C188,'Policy Characteristics'!$C:$C,0))),"",INDEX('Policy Characteristics'!A:A,MATCH($C188,'Policy Characteristics'!$C:$C,0)))</f>
        <v>Transportation</v>
      </c>
      <c r="B188" s="200" t="str">
        <f>IF(ISBLANK(INDEX('Policy Characteristics'!B:B,MATCH($C188,'Policy Characteristics'!$C:$C,0))),"",INDEX('Policy Characteristics'!B:B,MATCH($C188,'Policy Characteristics'!$C:$C,0)))</f>
        <v>Non-BAU Zero-Emission Vehicle Sales Standard by Subregion</v>
      </c>
      <c r="C188" s="143" t="s">
        <v>1938</v>
      </c>
      <c r="D188" s="88" t="s">
        <v>45</v>
      </c>
      <c r="E188" s="88" t="s">
        <v>37</v>
      </c>
      <c r="F188" s="88" t="s">
        <v>84</v>
      </c>
      <c r="G188" s="143" t="s">
        <v>1489</v>
      </c>
      <c r="H188" s="15">
        <v>2710</v>
      </c>
      <c r="I188" s="88" t="s">
        <v>43</v>
      </c>
      <c r="J188" s="202" t="str">
        <f>IF(ISBLANK(INDEX('Policy Characteristics'!D:D,MATCH($C188,'Policy Characteristics'!$C:$C,0))),"",INDEX('Policy Characteristics'!D:D,MATCH($C188,'Policy Characteristics'!$C:$C,0)))</f>
        <v>ZEV Sales Standard</v>
      </c>
      <c r="K188" s="76" t="str">
        <f>IF(ISBLANK(INDEX('Policy Characteristics'!E:E,MATCH($C188,'Policy Characteristics'!$C:$C,0))),"",INDEX('Policy Characteristics'!E:E,MATCH($C188,'Policy Characteristics'!$C:$C,0)))</f>
        <v>trans non BAU ZEV minimum</v>
      </c>
      <c r="L188" s="206">
        <f>IF(ISBLANK(INDEX('Policy Characteristics'!F:F,MATCH($C188,'Policy Characteristics'!$C:$C,0))),"",INDEX('Policy Characteristics'!F:F,MATCH($C188,'Policy Characteristics'!$C:$C,0)))</f>
        <v>0</v>
      </c>
      <c r="M188" s="206">
        <f>IF(ISBLANK(INDEX('Policy Characteristics'!G:G,MATCH($C188,'Policy Characteristics'!$C:$C,0))),"",INDEX('Policy Characteristics'!G:G,MATCH($C188,'Policy Characteristics'!$C:$C,0)))</f>
        <v>1</v>
      </c>
      <c r="N188" s="206">
        <f>IF(ISBLANK(INDEX('Policy Characteristics'!H:H,MATCH($C188,'Policy Characteristics'!$C:$C,0))),"",INDEX('Policy Characteristics'!H:H,MATCH($C188,'Policy Characteristics'!$C:$C,0)))</f>
        <v>1</v>
      </c>
      <c r="O188" s="76" t="str">
        <f>IF(ISBLANK(INDEX('Policy Characteristics'!I:I,MATCH($C188,'Policy Characteristics'!$C:$C,0))),"",INDEX('Policy Characteristics'!I:I,MATCH($C188,'Policy Characteristics'!$C:$C,0)))</f>
        <v>on/off</v>
      </c>
      <c r="P188" s="76" t="str">
        <f>IF(ISBLANK(INDEX('Policy Characteristics'!J:J,MATCH($C188,'Policy Characteristics'!$C:$C,0))),"",INDEX('Policy Characteristics'!J:J,MATCH($C188,'Policy Characteristics'!$C:$C,0)))</f>
        <v>**Description:** Turning this policy lever on will edit the BAU assumptions for state-level minimum ZEV requirements. This is done by using different input data files for the model. In the United States model and in the various U.S. state models, turning this policy lever on reverses state-level Advanced Clean Cars and Advanced Clean Trucks requirements starting in 2025. This only has an effect if the state has adopted ACC or ACT.</v>
      </c>
      <c r="Q188" s="76" t="str">
        <f>IF(ISBLANK(INDEX('Policy Characteristics'!K:K,MATCH($C188,'Policy Characteristics'!$C:$C,0))),"",INDEX('Policy Characteristics'!K:K,MATCH($C188,'Policy Characteristics'!$C:$C,0)))</f>
        <v/>
      </c>
      <c r="R188" s="76" t="str">
        <f>IF(ISBLANK(INDEX('Policy Characteristics'!L:L,MATCH($C188,'Policy Characteristics'!$C:$C,0))),"",INDEX('Policy Characteristics'!L:L,MATCH($C188,'Policy Characteristics'!$C:$C,0)))</f>
        <v/>
      </c>
    </row>
    <row r="189" spans="1:18" s="143" customFormat="1" x14ac:dyDescent="0.25">
      <c r="A189" s="76" t="str">
        <f>IF(ISBLANK(INDEX('Policy Characteristics'!A:A,MATCH($C189,'Policy Characteristics'!$C:$C,0))),"",INDEX('Policy Characteristics'!A:A,MATCH($C189,'Policy Characteristics'!$C:$C,0)))</f>
        <v>Transportation</v>
      </c>
      <c r="B189" s="200" t="str">
        <f>IF(ISBLANK(INDEX('Policy Characteristics'!B:B,MATCH($C189,'Policy Characteristics'!$C:$C,0))),"",INDEX('Policy Characteristics'!B:B,MATCH($C189,'Policy Characteristics'!$C:$C,0)))</f>
        <v>Non-BAU Zero-Emission Vehicle Sales Standard by Subregion</v>
      </c>
      <c r="C189" s="76" t="str">
        <f>C188</f>
        <v>Boolean Use Non BAU Minimum Required ZEV Sales Percentage by Subregion</v>
      </c>
      <c r="D189" s="143" t="s">
        <v>42</v>
      </c>
      <c r="E189" s="143" t="s">
        <v>37</v>
      </c>
      <c r="F189" s="143" t="s">
        <v>85</v>
      </c>
      <c r="G189" s="143" t="s">
        <v>1627</v>
      </c>
      <c r="H189" s="15">
        <v>2711</v>
      </c>
      <c r="I189" s="88" t="s">
        <v>43</v>
      </c>
      <c r="J189" s="202" t="str">
        <f>IF(ISBLANK(INDEX('Policy Characteristics'!D:D,MATCH($C189,'Policy Characteristics'!$C:$C,0))),"",INDEX('Policy Characteristics'!D:D,MATCH($C189,'Policy Characteristics'!$C:$C,0)))</f>
        <v>ZEV Sales Standard</v>
      </c>
      <c r="K189" s="76" t="str">
        <f>IF(ISBLANK(INDEX('Policy Characteristics'!E:E,MATCH($C189,'Policy Characteristics'!$C:$C,0))),"",INDEX('Policy Characteristics'!E:E,MATCH($C189,'Policy Characteristics'!$C:$C,0)))</f>
        <v>trans non BAU ZEV minimum</v>
      </c>
      <c r="L189" s="206">
        <f>IF(ISBLANK(INDEX('Policy Characteristics'!F:F,MATCH($C189,'Policy Characteristics'!$C:$C,0))),"",INDEX('Policy Characteristics'!F:F,MATCH($C189,'Policy Characteristics'!$C:$C,0)))</f>
        <v>0</v>
      </c>
      <c r="M189" s="206">
        <f>IF(ISBLANK(INDEX('Policy Characteristics'!G:G,MATCH($C189,'Policy Characteristics'!$C:$C,0))),"",INDEX('Policy Characteristics'!G:G,MATCH($C189,'Policy Characteristics'!$C:$C,0)))</f>
        <v>1</v>
      </c>
      <c r="N189" s="206">
        <f>IF(ISBLANK(INDEX('Policy Characteristics'!H:H,MATCH($C189,'Policy Characteristics'!$C:$C,0))),"",INDEX('Policy Characteristics'!H:H,MATCH($C189,'Policy Characteristics'!$C:$C,0)))</f>
        <v>1</v>
      </c>
      <c r="O189" s="76" t="str">
        <f>IF(ISBLANK(INDEX('Policy Characteristics'!I:I,MATCH($C189,'Policy Characteristics'!$C:$C,0))),"",INDEX('Policy Characteristics'!I:I,MATCH($C189,'Policy Characteristics'!$C:$C,0)))</f>
        <v>on/off</v>
      </c>
      <c r="P189" s="76" t="str">
        <f>IF(ISBLANK(INDEX('Policy Characteristics'!J:J,MATCH($C189,'Policy Characteristics'!$C:$C,0))),"",INDEX('Policy Characteristics'!J:J,MATCH($C189,'Policy Characteristics'!$C:$C,0)))</f>
        <v>**Description:** Turning this policy lever on will edit the BAU assumptions for state-level minimum ZEV requirements. This is done by using different input data files for the model. In the United States model and in the various U.S. state models, turning this policy lever on reverses state-level Advanced Clean Cars and Advanced Clean Trucks requirements starting in 2025. This only has an effect if the state has adopted ACC or ACT.</v>
      </c>
      <c r="Q189" s="76" t="str">
        <f>IF(ISBLANK(INDEX('Policy Characteristics'!K:K,MATCH($C189,'Policy Characteristics'!$C:$C,0))),"",INDEX('Policy Characteristics'!K:K,MATCH($C189,'Policy Characteristics'!$C:$C,0)))</f>
        <v/>
      </c>
      <c r="R189" s="76" t="str">
        <f>IF(ISBLANK(INDEX('Policy Characteristics'!L:L,MATCH($C189,'Policy Characteristics'!$C:$C,0))),"",INDEX('Policy Characteristics'!L:L,MATCH($C189,'Policy Characteristics'!$C:$C,0)))</f>
        <v/>
      </c>
    </row>
    <row r="190" spans="1:18" s="143" customFormat="1" x14ac:dyDescent="0.25">
      <c r="A190" s="76" t="str">
        <f>IF(ISBLANK(INDEX('Policy Characteristics'!A:A,MATCH($C190,'Policy Characteristics'!$C:$C,0))),"",INDEX('Policy Characteristics'!A:A,MATCH($C190,'Policy Characteristics'!$C:$C,0)))</f>
        <v>Transportation</v>
      </c>
      <c r="B190" s="200" t="str">
        <f>IF(ISBLANK(INDEX('Policy Characteristics'!B:B,MATCH($C190,'Policy Characteristics'!$C:$C,0))),"",INDEX('Policy Characteristics'!B:B,MATCH($C190,'Policy Characteristics'!$C:$C,0)))</f>
        <v>Non-BAU Zero-Emission Vehicle Sales Standard by Subregion</v>
      </c>
      <c r="C190" s="76" t="str">
        <f t="shared" ref="C190:C199" si="6">C189</f>
        <v>Boolean Use Non BAU Minimum Required ZEV Sales Percentage by Subregion</v>
      </c>
      <c r="D190" s="143" t="s">
        <v>45</v>
      </c>
      <c r="E190" s="143" t="s">
        <v>38</v>
      </c>
      <c r="F190" s="143" t="s">
        <v>84</v>
      </c>
      <c r="G190" s="143" t="s">
        <v>587</v>
      </c>
      <c r="H190" s="15">
        <v>2712</v>
      </c>
      <c r="I190" s="88" t="s">
        <v>43</v>
      </c>
      <c r="J190" s="202" t="str">
        <f>IF(ISBLANK(INDEX('Policy Characteristics'!D:D,MATCH($C190,'Policy Characteristics'!$C:$C,0))),"",INDEX('Policy Characteristics'!D:D,MATCH($C190,'Policy Characteristics'!$C:$C,0)))</f>
        <v>ZEV Sales Standard</v>
      </c>
      <c r="K190" s="76" t="str">
        <f>IF(ISBLANK(INDEX('Policy Characteristics'!E:E,MATCH($C190,'Policy Characteristics'!$C:$C,0))),"",INDEX('Policy Characteristics'!E:E,MATCH($C190,'Policy Characteristics'!$C:$C,0)))</f>
        <v>trans non BAU ZEV minimum</v>
      </c>
      <c r="L190" s="206">
        <f>IF(ISBLANK(INDEX('Policy Characteristics'!F:F,MATCH($C190,'Policy Characteristics'!$C:$C,0))),"",INDEX('Policy Characteristics'!F:F,MATCH($C190,'Policy Characteristics'!$C:$C,0)))</f>
        <v>0</v>
      </c>
      <c r="M190" s="206">
        <f>IF(ISBLANK(INDEX('Policy Characteristics'!G:G,MATCH($C190,'Policy Characteristics'!$C:$C,0))),"",INDEX('Policy Characteristics'!G:G,MATCH($C190,'Policy Characteristics'!$C:$C,0)))</f>
        <v>1</v>
      </c>
      <c r="N190" s="206">
        <f>IF(ISBLANK(INDEX('Policy Characteristics'!H:H,MATCH($C190,'Policy Characteristics'!$C:$C,0))),"",INDEX('Policy Characteristics'!H:H,MATCH($C190,'Policy Characteristics'!$C:$C,0)))</f>
        <v>1</v>
      </c>
      <c r="O190" s="76" t="str">
        <f>IF(ISBLANK(INDEX('Policy Characteristics'!I:I,MATCH($C190,'Policy Characteristics'!$C:$C,0))),"",INDEX('Policy Characteristics'!I:I,MATCH($C190,'Policy Characteristics'!$C:$C,0)))</f>
        <v>on/off</v>
      </c>
      <c r="P190" s="76" t="str">
        <f>IF(ISBLANK(INDEX('Policy Characteristics'!J:J,MATCH($C190,'Policy Characteristics'!$C:$C,0))),"",INDEX('Policy Characteristics'!J:J,MATCH($C190,'Policy Characteristics'!$C:$C,0)))</f>
        <v>**Description:** Turning this policy lever on will edit the BAU assumptions for state-level minimum ZEV requirements. This is done by using different input data files for the model. In the United States model and in the various U.S. state models, turning this policy lever on reverses state-level Advanced Clean Cars and Advanced Clean Trucks requirements starting in 2025. This only has an effect if the state has adopted ACC or ACT.</v>
      </c>
      <c r="Q190" s="76" t="str">
        <f>IF(ISBLANK(INDEX('Policy Characteristics'!K:K,MATCH($C190,'Policy Characteristics'!$C:$C,0))),"",INDEX('Policy Characteristics'!K:K,MATCH($C190,'Policy Characteristics'!$C:$C,0)))</f>
        <v/>
      </c>
      <c r="R190" s="76" t="str">
        <f>IF(ISBLANK(INDEX('Policy Characteristics'!L:L,MATCH($C190,'Policy Characteristics'!$C:$C,0))),"",INDEX('Policy Characteristics'!L:L,MATCH($C190,'Policy Characteristics'!$C:$C,0)))</f>
        <v/>
      </c>
    </row>
    <row r="191" spans="1:18" s="143" customFormat="1" x14ac:dyDescent="0.25">
      <c r="A191" s="76" t="str">
        <f>IF(ISBLANK(INDEX('Policy Characteristics'!A:A,MATCH($C191,'Policy Characteristics'!$C:$C,0))),"",INDEX('Policy Characteristics'!A:A,MATCH($C191,'Policy Characteristics'!$C:$C,0)))</f>
        <v>Transportation</v>
      </c>
      <c r="B191" s="200" t="str">
        <f>IF(ISBLANK(INDEX('Policy Characteristics'!B:B,MATCH($C191,'Policy Characteristics'!$C:$C,0))),"",INDEX('Policy Characteristics'!B:B,MATCH($C191,'Policy Characteristics'!$C:$C,0)))</f>
        <v>Non-BAU Zero-Emission Vehicle Sales Standard by Subregion</v>
      </c>
      <c r="C191" s="76" t="str">
        <f t="shared" si="6"/>
        <v>Boolean Use Non BAU Minimum Required ZEV Sales Percentage by Subregion</v>
      </c>
      <c r="D191" s="143" t="s">
        <v>42</v>
      </c>
      <c r="E191" s="143" t="s">
        <v>38</v>
      </c>
      <c r="F191" s="143" t="s">
        <v>85</v>
      </c>
      <c r="G191" s="143" t="s">
        <v>1624</v>
      </c>
      <c r="H191" s="15">
        <v>2713</v>
      </c>
      <c r="I191" s="88" t="s">
        <v>43</v>
      </c>
      <c r="J191" s="202" t="str">
        <f>IF(ISBLANK(INDEX('Policy Characteristics'!D:D,MATCH($C191,'Policy Characteristics'!$C:$C,0))),"",INDEX('Policy Characteristics'!D:D,MATCH($C191,'Policy Characteristics'!$C:$C,0)))</f>
        <v>ZEV Sales Standard</v>
      </c>
      <c r="K191" s="76" t="str">
        <f>IF(ISBLANK(INDEX('Policy Characteristics'!E:E,MATCH($C191,'Policy Characteristics'!$C:$C,0))),"",INDEX('Policy Characteristics'!E:E,MATCH($C191,'Policy Characteristics'!$C:$C,0)))</f>
        <v>trans non BAU ZEV minimum</v>
      </c>
      <c r="L191" s="206">
        <f>IF(ISBLANK(INDEX('Policy Characteristics'!F:F,MATCH($C191,'Policy Characteristics'!$C:$C,0))),"",INDEX('Policy Characteristics'!F:F,MATCH($C191,'Policy Characteristics'!$C:$C,0)))</f>
        <v>0</v>
      </c>
      <c r="M191" s="206">
        <f>IF(ISBLANK(INDEX('Policy Characteristics'!G:G,MATCH($C191,'Policy Characteristics'!$C:$C,0))),"",INDEX('Policy Characteristics'!G:G,MATCH($C191,'Policy Characteristics'!$C:$C,0)))</f>
        <v>1</v>
      </c>
      <c r="N191" s="206">
        <f>IF(ISBLANK(INDEX('Policy Characteristics'!H:H,MATCH($C191,'Policy Characteristics'!$C:$C,0))),"",INDEX('Policy Characteristics'!H:H,MATCH($C191,'Policy Characteristics'!$C:$C,0)))</f>
        <v>1</v>
      </c>
      <c r="O191" s="76" t="str">
        <f>IF(ISBLANK(INDEX('Policy Characteristics'!I:I,MATCH($C191,'Policy Characteristics'!$C:$C,0))),"",INDEX('Policy Characteristics'!I:I,MATCH($C191,'Policy Characteristics'!$C:$C,0)))</f>
        <v>on/off</v>
      </c>
      <c r="P191" s="76" t="str">
        <f>IF(ISBLANK(INDEX('Policy Characteristics'!J:J,MATCH($C191,'Policy Characteristics'!$C:$C,0))),"",INDEX('Policy Characteristics'!J:J,MATCH($C191,'Policy Characteristics'!$C:$C,0)))</f>
        <v>**Description:** Turning this policy lever on will edit the BAU assumptions for state-level minimum ZEV requirements. This is done by using different input data files for the model. In the United States model and in the various U.S. state models, turning this policy lever on reverses state-level Advanced Clean Cars and Advanced Clean Trucks requirements starting in 2025. This only has an effect if the state has adopted ACC or ACT.</v>
      </c>
      <c r="Q191" s="76" t="str">
        <f>IF(ISBLANK(INDEX('Policy Characteristics'!K:K,MATCH($C191,'Policy Characteristics'!$C:$C,0))),"",INDEX('Policy Characteristics'!K:K,MATCH($C191,'Policy Characteristics'!$C:$C,0)))</f>
        <v/>
      </c>
      <c r="R191" s="76" t="str">
        <f>IF(ISBLANK(INDEX('Policy Characteristics'!L:L,MATCH($C191,'Policy Characteristics'!$C:$C,0))),"",INDEX('Policy Characteristics'!L:L,MATCH($C191,'Policy Characteristics'!$C:$C,0)))</f>
        <v/>
      </c>
    </row>
    <row r="192" spans="1:18" s="143" customFormat="1" x14ac:dyDescent="0.25">
      <c r="A192" s="76" t="str">
        <f>IF(ISBLANK(INDEX('Policy Characteristics'!A:A,MATCH($C192,'Policy Characteristics'!$C:$C,0))),"",INDEX('Policy Characteristics'!A:A,MATCH($C192,'Policy Characteristics'!$C:$C,0)))</f>
        <v>Transportation</v>
      </c>
      <c r="B192" s="200" t="str">
        <f>IF(ISBLANK(INDEX('Policy Characteristics'!B:B,MATCH($C192,'Policy Characteristics'!$C:$C,0))),"",INDEX('Policy Characteristics'!B:B,MATCH($C192,'Policy Characteristics'!$C:$C,0)))</f>
        <v>Non-BAU Zero-Emission Vehicle Sales Standard by Subregion</v>
      </c>
      <c r="C192" s="76" t="str">
        <f t="shared" si="6"/>
        <v>Boolean Use Non BAU Minimum Required ZEV Sales Percentage by Subregion</v>
      </c>
      <c r="D192" s="143" t="s">
        <v>45</v>
      </c>
      <c r="E192" s="143" t="s">
        <v>39</v>
      </c>
      <c r="F192" s="143" t="s">
        <v>84</v>
      </c>
      <c r="G192" s="143" t="s">
        <v>1486</v>
      </c>
      <c r="H192" s="15">
        <v>2714</v>
      </c>
      <c r="I192" s="88" t="s">
        <v>44</v>
      </c>
      <c r="J192" s="202" t="str">
        <f>IF(ISBLANK(INDEX('Policy Characteristics'!D:D,MATCH($C192,'Policy Characteristics'!$C:$C,0))),"",INDEX('Policy Characteristics'!D:D,MATCH($C192,'Policy Characteristics'!$C:$C,0)))</f>
        <v>ZEV Sales Standard</v>
      </c>
      <c r="K192" s="76" t="str">
        <f>IF(ISBLANK(INDEX('Policy Characteristics'!E:E,MATCH($C192,'Policy Characteristics'!$C:$C,0))),"",INDEX('Policy Characteristics'!E:E,MATCH($C192,'Policy Characteristics'!$C:$C,0)))</f>
        <v>trans non BAU ZEV minimum</v>
      </c>
      <c r="L192" s="206">
        <f>IF(ISBLANK(INDEX('Policy Characteristics'!F:F,MATCH($C192,'Policy Characteristics'!$C:$C,0))),"",INDEX('Policy Characteristics'!F:F,MATCH($C192,'Policy Characteristics'!$C:$C,0)))</f>
        <v>0</v>
      </c>
      <c r="M192" s="206">
        <f>IF(ISBLANK(INDEX('Policy Characteristics'!G:G,MATCH($C192,'Policy Characteristics'!$C:$C,0))),"",INDEX('Policy Characteristics'!G:G,MATCH($C192,'Policy Characteristics'!$C:$C,0)))</f>
        <v>1</v>
      </c>
      <c r="N192" s="206">
        <f>IF(ISBLANK(INDEX('Policy Characteristics'!H:H,MATCH($C192,'Policy Characteristics'!$C:$C,0))),"",INDEX('Policy Characteristics'!H:H,MATCH($C192,'Policy Characteristics'!$C:$C,0)))</f>
        <v>1</v>
      </c>
      <c r="O192" s="76" t="str">
        <f>IF(ISBLANK(INDEX('Policy Characteristics'!I:I,MATCH($C192,'Policy Characteristics'!$C:$C,0))),"",INDEX('Policy Characteristics'!I:I,MATCH($C192,'Policy Characteristics'!$C:$C,0)))</f>
        <v>on/off</v>
      </c>
      <c r="P192" s="76" t="str">
        <f>IF(ISBLANK(INDEX('Policy Characteristics'!J:J,MATCH($C192,'Policy Characteristics'!$C:$C,0))),"",INDEX('Policy Characteristics'!J:J,MATCH($C192,'Policy Characteristics'!$C:$C,0)))</f>
        <v>**Description:** Turning this policy lever on will edit the BAU assumptions for state-level minimum ZEV requirements. This is done by using different input data files for the model. In the United States model and in the various U.S. state models, turning this policy lever on reverses state-level Advanced Clean Cars and Advanced Clean Trucks requirements starting in 2025. This only has an effect if the state has adopted ACC or ACT.</v>
      </c>
      <c r="Q192" s="76" t="str">
        <f>IF(ISBLANK(INDEX('Policy Characteristics'!K:K,MATCH($C192,'Policy Characteristics'!$C:$C,0))),"",INDEX('Policy Characteristics'!K:K,MATCH($C192,'Policy Characteristics'!$C:$C,0)))</f>
        <v/>
      </c>
      <c r="R192" s="76" t="str">
        <f>IF(ISBLANK(INDEX('Policy Characteristics'!L:L,MATCH($C192,'Policy Characteristics'!$C:$C,0))),"",INDEX('Policy Characteristics'!L:L,MATCH($C192,'Policy Characteristics'!$C:$C,0)))</f>
        <v/>
      </c>
    </row>
    <row r="193" spans="1:18" s="143" customFormat="1" x14ac:dyDescent="0.25">
      <c r="A193" s="76" t="str">
        <f>IF(ISBLANK(INDEX('Policy Characteristics'!A:A,MATCH($C193,'Policy Characteristics'!$C:$C,0))),"",INDEX('Policy Characteristics'!A:A,MATCH($C193,'Policy Characteristics'!$C:$C,0)))</f>
        <v>Transportation</v>
      </c>
      <c r="B193" s="200" t="str">
        <f>IF(ISBLANK(INDEX('Policy Characteristics'!B:B,MATCH($C193,'Policy Characteristics'!$C:$C,0))),"",INDEX('Policy Characteristics'!B:B,MATCH($C193,'Policy Characteristics'!$C:$C,0)))</f>
        <v>Non-BAU Zero-Emission Vehicle Sales Standard by Subregion</v>
      </c>
      <c r="C193" s="76" t="str">
        <f t="shared" si="6"/>
        <v>Boolean Use Non BAU Minimum Required ZEV Sales Percentage by Subregion</v>
      </c>
      <c r="D193" s="143" t="s">
        <v>42</v>
      </c>
      <c r="E193" s="143" t="s">
        <v>39</v>
      </c>
      <c r="F193" s="143" t="s">
        <v>85</v>
      </c>
      <c r="G193" s="143" t="s">
        <v>1486</v>
      </c>
      <c r="H193" s="15">
        <v>2715</v>
      </c>
      <c r="I193" s="88" t="s">
        <v>44</v>
      </c>
      <c r="J193" s="202" t="str">
        <f>IF(ISBLANK(INDEX('Policy Characteristics'!D:D,MATCH($C193,'Policy Characteristics'!$C:$C,0))),"",INDEX('Policy Characteristics'!D:D,MATCH($C193,'Policy Characteristics'!$C:$C,0)))</f>
        <v>ZEV Sales Standard</v>
      </c>
      <c r="K193" s="76" t="str">
        <f>IF(ISBLANK(INDEX('Policy Characteristics'!E:E,MATCH($C193,'Policy Characteristics'!$C:$C,0))),"",INDEX('Policy Characteristics'!E:E,MATCH($C193,'Policy Characteristics'!$C:$C,0)))</f>
        <v>trans non BAU ZEV minimum</v>
      </c>
      <c r="L193" s="206">
        <f>IF(ISBLANK(INDEX('Policy Characteristics'!F:F,MATCH($C193,'Policy Characteristics'!$C:$C,0))),"",INDEX('Policy Characteristics'!F:F,MATCH($C193,'Policy Characteristics'!$C:$C,0)))</f>
        <v>0</v>
      </c>
      <c r="M193" s="206">
        <f>IF(ISBLANK(INDEX('Policy Characteristics'!G:G,MATCH($C193,'Policy Characteristics'!$C:$C,0))),"",INDEX('Policy Characteristics'!G:G,MATCH($C193,'Policy Characteristics'!$C:$C,0)))</f>
        <v>1</v>
      </c>
      <c r="N193" s="206">
        <f>IF(ISBLANK(INDEX('Policy Characteristics'!H:H,MATCH($C193,'Policy Characteristics'!$C:$C,0))),"",INDEX('Policy Characteristics'!H:H,MATCH($C193,'Policy Characteristics'!$C:$C,0)))</f>
        <v>1</v>
      </c>
      <c r="O193" s="76" t="str">
        <f>IF(ISBLANK(INDEX('Policy Characteristics'!I:I,MATCH($C193,'Policy Characteristics'!$C:$C,0))),"",INDEX('Policy Characteristics'!I:I,MATCH($C193,'Policy Characteristics'!$C:$C,0)))</f>
        <v>on/off</v>
      </c>
      <c r="P193" s="76" t="str">
        <f>IF(ISBLANK(INDEX('Policy Characteristics'!J:J,MATCH($C193,'Policy Characteristics'!$C:$C,0))),"",INDEX('Policy Characteristics'!J:J,MATCH($C193,'Policy Characteristics'!$C:$C,0)))</f>
        <v>**Description:** Turning this policy lever on will edit the BAU assumptions for state-level minimum ZEV requirements. This is done by using different input data files for the model. In the United States model and in the various U.S. state models, turning this policy lever on reverses state-level Advanced Clean Cars and Advanced Clean Trucks requirements starting in 2025. This only has an effect if the state has adopted ACC or ACT.</v>
      </c>
      <c r="Q193" s="76" t="str">
        <f>IF(ISBLANK(INDEX('Policy Characteristics'!K:K,MATCH($C193,'Policy Characteristics'!$C:$C,0))),"",INDEX('Policy Characteristics'!K:K,MATCH($C193,'Policy Characteristics'!$C:$C,0)))</f>
        <v/>
      </c>
      <c r="R193" s="76" t="str">
        <f>IF(ISBLANK(INDEX('Policy Characteristics'!L:L,MATCH($C193,'Policy Characteristics'!$C:$C,0))),"",INDEX('Policy Characteristics'!L:L,MATCH($C193,'Policy Characteristics'!$C:$C,0)))</f>
        <v/>
      </c>
    </row>
    <row r="194" spans="1:18" s="143" customFormat="1" x14ac:dyDescent="0.25">
      <c r="A194" s="76" t="str">
        <f>IF(ISBLANK(INDEX('Policy Characteristics'!A:A,MATCH($C194,'Policy Characteristics'!$C:$C,0))),"",INDEX('Policy Characteristics'!A:A,MATCH($C194,'Policy Characteristics'!$C:$C,0)))</f>
        <v>Transportation</v>
      </c>
      <c r="B194" s="200" t="str">
        <f>IF(ISBLANK(INDEX('Policy Characteristics'!B:B,MATCH($C194,'Policy Characteristics'!$C:$C,0))),"",INDEX('Policy Characteristics'!B:B,MATCH($C194,'Policy Characteristics'!$C:$C,0)))</f>
        <v>Non-BAU Zero-Emission Vehicle Sales Standard by Subregion</v>
      </c>
      <c r="C194" s="76" t="str">
        <f t="shared" si="6"/>
        <v>Boolean Use Non BAU Minimum Required ZEV Sales Percentage by Subregion</v>
      </c>
      <c r="D194" s="143" t="s">
        <v>45</v>
      </c>
      <c r="E194" s="143" t="s">
        <v>40</v>
      </c>
      <c r="F194" s="143" t="s">
        <v>84</v>
      </c>
      <c r="G194" s="143" t="s">
        <v>86</v>
      </c>
      <c r="H194" s="15">
        <v>2716</v>
      </c>
      <c r="I194" s="88" t="s">
        <v>44</v>
      </c>
      <c r="J194" s="202" t="str">
        <f>IF(ISBLANK(INDEX('Policy Characteristics'!D:D,MATCH($C194,'Policy Characteristics'!$C:$C,0))),"",INDEX('Policy Characteristics'!D:D,MATCH($C194,'Policy Characteristics'!$C:$C,0)))</f>
        <v>ZEV Sales Standard</v>
      </c>
      <c r="K194" s="76" t="str">
        <f>IF(ISBLANK(INDEX('Policy Characteristics'!E:E,MATCH($C194,'Policy Characteristics'!$C:$C,0))),"",INDEX('Policy Characteristics'!E:E,MATCH($C194,'Policy Characteristics'!$C:$C,0)))</f>
        <v>trans non BAU ZEV minimum</v>
      </c>
      <c r="L194" s="206">
        <f>IF(ISBLANK(INDEX('Policy Characteristics'!F:F,MATCH($C194,'Policy Characteristics'!$C:$C,0))),"",INDEX('Policy Characteristics'!F:F,MATCH($C194,'Policy Characteristics'!$C:$C,0)))</f>
        <v>0</v>
      </c>
      <c r="M194" s="206">
        <f>IF(ISBLANK(INDEX('Policy Characteristics'!G:G,MATCH($C194,'Policy Characteristics'!$C:$C,0))),"",INDEX('Policy Characteristics'!G:G,MATCH($C194,'Policy Characteristics'!$C:$C,0)))</f>
        <v>1</v>
      </c>
      <c r="N194" s="206">
        <f>IF(ISBLANK(INDEX('Policy Characteristics'!H:H,MATCH($C194,'Policy Characteristics'!$C:$C,0))),"",INDEX('Policy Characteristics'!H:H,MATCH($C194,'Policy Characteristics'!$C:$C,0)))</f>
        <v>1</v>
      </c>
      <c r="O194" s="76" t="str">
        <f>IF(ISBLANK(INDEX('Policy Characteristics'!I:I,MATCH($C194,'Policy Characteristics'!$C:$C,0))),"",INDEX('Policy Characteristics'!I:I,MATCH($C194,'Policy Characteristics'!$C:$C,0)))</f>
        <v>on/off</v>
      </c>
      <c r="P194" s="76" t="str">
        <f>IF(ISBLANK(INDEX('Policy Characteristics'!J:J,MATCH($C194,'Policy Characteristics'!$C:$C,0))),"",INDEX('Policy Characteristics'!J:J,MATCH($C194,'Policy Characteristics'!$C:$C,0)))</f>
        <v>**Description:** Turning this policy lever on will edit the BAU assumptions for state-level minimum ZEV requirements. This is done by using different input data files for the model. In the United States model and in the various U.S. state models, turning this policy lever on reverses state-level Advanced Clean Cars and Advanced Clean Trucks requirements starting in 2025. This only has an effect if the state has adopted ACC or ACT.</v>
      </c>
      <c r="Q194" s="76" t="str">
        <f>IF(ISBLANK(INDEX('Policy Characteristics'!K:K,MATCH($C194,'Policy Characteristics'!$C:$C,0))),"",INDEX('Policy Characteristics'!K:K,MATCH($C194,'Policy Characteristics'!$C:$C,0)))</f>
        <v/>
      </c>
      <c r="R194" s="76" t="str">
        <f>IF(ISBLANK(INDEX('Policy Characteristics'!L:L,MATCH($C194,'Policy Characteristics'!$C:$C,0))),"",INDEX('Policy Characteristics'!L:L,MATCH($C194,'Policy Characteristics'!$C:$C,0)))</f>
        <v/>
      </c>
    </row>
    <row r="195" spans="1:18" s="143" customFormat="1" x14ac:dyDescent="0.25">
      <c r="A195" s="76" t="str">
        <f>IF(ISBLANK(INDEX('Policy Characteristics'!A:A,MATCH($C195,'Policy Characteristics'!$C:$C,0))),"",INDEX('Policy Characteristics'!A:A,MATCH($C195,'Policy Characteristics'!$C:$C,0)))</f>
        <v>Transportation</v>
      </c>
      <c r="B195" s="200" t="str">
        <f>IF(ISBLANK(INDEX('Policy Characteristics'!B:B,MATCH($C195,'Policy Characteristics'!$C:$C,0))),"",INDEX('Policy Characteristics'!B:B,MATCH($C195,'Policy Characteristics'!$C:$C,0)))</f>
        <v>Non-BAU Zero-Emission Vehicle Sales Standard by Subregion</v>
      </c>
      <c r="C195" s="76" t="str">
        <f t="shared" si="6"/>
        <v>Boolean Use Non BAU Minimum Required ZEV Sales Percentage by Subregion</v>
      </c>
      <c r="D195" s="143" t="s">
        <v>42</v>
      </c>
      <c r="E195" s="143" t="s">
        <v>40</v>
      </c>
      <c r="F195" s="143" t="s">
        <v>85</v>
      </c>
      <c r="G195" s="143" t="s">
        <v>86</v>
      </c>
      <c r="H195" s="15">
        <v>2717</v>
      </c>
      <c r="I195" s="88" t="s">
        <v>44</v>
      </c>
      <c r="J195" s="202" t="str">
        <f>IF(ISBLANK(INDEX('Policy Characteristics'!D:D,MATCH($C195,'Policy Characteristics'!$C:$C,0))),"",INDEX('Policy Characteristics'!D:D,MATCH($C195,'Policy Characteristics'!$C:$C,0)))</f>
        <v>ZEV Sales Standard</v>
      </c>
      <c r="K195" s="76" t="str">
        <f>IF(ISBLANK(INDEX('Policy Characteristics'!E:E,MATCH($C195,'Policy Characteristics'!$C:$C,0))),"",INDEX('Policy Characteristics'!E:E,MATCH($C195,'Policy Characteristics'!$C:$C,0)))</f>
        <v>trans non BAU ZEV minimum</v>
      </c>
      <c r="L195" s="206">
        <f>IF(ISBLANK(INDEX('Policy Characteristics'!F:F,MATCH($C195,'Policy Characteristics'!$C:$C,0))),"",INDEX('Policy Characteristics'!F:F,MATCH($C195,'Policy Characteristics'!$C:$C,0)))</f>
        <v>0</v>
      </c>
      <c r="M195" s="206">
        <f>IF(ISBLANK(INDEX('Policy Characteristics'!G:G,MATCH($C195,'Policy Characteristics'!$C:$C,0))),"",INDEX('Policy Characteristics'!G:G,MATCH($C195,'Policy Characteristics'!$C:$C,0)))</f>
        <v>1</v>
      </c>
      <c r="N195" s="206">
        <f>IF(ISBLANK(INDEX('Policy Characteristics'!H:H,MATCH($C195,'Policy Characteristics'!$C:$C,0))),"",INDEX('Policy Characteristics'!H:H,MATCH($C195,'Policy Characteristics'!$C:$C,0)))</f>
        <v>1</v>
      </c>
      <c r="O195" s="76" t="str">
        <f>IF(ISBLANK(INDEX('Policy Characteristics'!I:I,MATCH($C195,'Policy Characteristics'!$C:$C,0))),"",INDEX('Policy Characteristics'!I:I,MATCH($C195,'Policy Characteristics'!$C:$C,0)))</f>
        <v>on/off</v>
      </c>
      <c r="P195" s="76" t="str">
        <f>IF(ISBLANK(INDEX('Policy Characteristics'!J:J,MATCH($C195,'Policy Characteristics'!$C:$C,0))),"",INDEX('Policy Characteristics'!J:J,MATCH($C195,'Policy Characteristics'!$C:$C,0)))</f>
        <v>**Description:** Turning this policy lever on will edit the BAU assumptions for state-level minimum ZEV requirements. This is done by using different input data files for the model. In the United States model and in the various U.S. state models, turning this policy lever on reverses state-level Advanced Clean Cars and Advanced Clean Trucks requirements starting in 2025. This only has an effect if the state has adopted ACC or ACT.</v>
      </c>
      <c r="Q195" s="76" t="str">
        <f>IF(ISBLANK(INDEX('Policy Characteristics'!K:K,MATCH($C195,'Policy Characteristics'!$C:$C,0))),"",INDEX('Policy Characteristics'!K:K,MATCH($C195,'Policy Characteristics'!$C:$C,0)))</f>
        <v/>
      </c>
      <c r="R195" s="76" t="str">
        <f>IF(ISBLANK(INDEX('Policy Characteristics'!L:L,MATCH($C195,'Policy Characteristics'!$C:$C,0))),"",INDEX('Policy Characteristics'!L:L,MATCH($C195,'Policy Characteristics'!$C:$C,0)))</f>
        <v/>
      </c>
    </row>
    <row r="196" spans="1:18" s="143" customFormat="1" x14ac:dyDescent="0.25">
      <c r="A196" s="76" t="str">
        <f>IF(ISBLANK(INDEX('Policy Characteristics'!A:A,MATCH($C196,'Policy Characteristics'!$C:$C,0))),"",INDEX('Policy Characteristics'!A:A,MATCH($C196,'Policy Characteristics'!$C:$C,0)))</f>
        <v>Transportation</v>
      </c>
      <c r="B196" s="200" t="str">
        <f>IF(ISBLANK(INDEX('Policy Characteristics'!B:B,MATCH($C196,'Policy Characteristics'!$C:$C,0))),"",INDEX('Policy Characteristics'!B:B,MATCH($C196,'Policy Characteristics'!$C:$C,0)))</f>
        <v>Non-BAU Zero-Emission Vehicle Sales Standard by Subregion</v>
      </c>
      <c r="C196" s="76" t="str">
        <f t="shared" si="6"/>
        <v>Boolean Use Non BAU Minimum Required ZEV Sales Percentage by Subregion</v>
      </c>
      <c r="D196" s="143" t="s">
        <v>45</v>
      </c>
      <c r="E196" s="143" t="s">
        <v>41</v>
      </c>
      <c r="F196" s="143" t="s">
        <v>84</v>
      </c>
      <c r="G196" s="143" t="s">
        <v>1487</v>
      </c>
      <c r="H196" s="15">
        <v>2718</v>
      </c>
      <c r="I196" s="88" t="s">
        <v>44</v>
      </c>
      <c r="J196" s="202" t="str">
        <f>IF(ISBLANK(INDEX('Policy Characteristics'!D:D,MATCH($C196,'Policy Characteristics'!$C:$C,0))),"",INDEX('Policy Characteristics'!D:D,MATCH($C196,'Policy Characteristics'!$C:$C,0)))</f>
        <v>ZEV Sales Standard</v>
      </c>
      <c r="K196" s="76" t="str">
        <f>IF(ISBLANK(INDEX('Policy Characteristics'!E:E,MATCH($C196,'Policy Characteristics'!$C:$C,0))),"",INDEX('Policy Characteristics'!E:E,MATCH($C196,'Policy Characteristics'!$C:$C,0)))</f>
        <v>trans non BAU ZEV minimum</v>
      </c>
      <c r="L196" s="206">
        <f>IF(ISBLANK(INDEX('Policy Characteristics'!F:F,MATCH($C196,'Policy Characteristics'!$C:$C,0))),"",INDEX('Policy Characteristics'!F:F,MATCH($C196,'Policy Characteristics'!$C:$C,0)))</f>
        <v>0</v>
      </c>
      <c r="M196" s="206">
        <f>IF(ISBLANK(INDEX('Policy Characteristics'!G:G,MATCH($C196,'Policy Characteristics'!$C:$C,0))),"",INDEX('Policy Characteristics'!G:G,MATCH($C196,'Policy Characteristics'!$C:$C,0)))</f>
        <v>1</v>
      </c>
      <c r="N196" s="206">
        <f>IF(ISBLANK(INDEX('Policy Characteristics'!H:H,MATCH($C196,'Policy Characteristics'!$C:$C,0))),"",INDEX('Policy Characteristics'!H:H,MATCH($C196,'Policy Characteristics'!$C:$C,0)))</f>
        <v>1</v>
      </c>
      <c r="O196" s="76" t="str">
        <f>IF(ISBLANK(INDEX('Policy Characteristics'!I:I,MATCH($C196,'Policy Characteristics'!$C:$C,0))),"",INDEX('Policy Characteristics'!I:I,MATCH($C196,'Policy Characteristics'!$C:$C,0)))</f>
        <v>on/off</v>
      </c>
      <c r="P196" s="76" t="str">
        <f>IF(ISBLANK(INDEX('Policy Characteristics'!J:J,MATCH($C196,'Policy Characteristics'!$C:$C,0))),"",INDEX('Policy Characteristics'!J:J,MATCH($C196,'Policy Characteristics'!$C:$C,0)))</f>
        <v>**Description:** Turning this policy lever on will edit the BAU assumptions for state-level minimum ZEV requirements. This is done by using different input data files for the model. In the United States model and in the various U.S. state models, turning this policy lever on reverses state-level Advanced Clean Cars and Advanced Clean Trucks requirements starting in 2025. This only has an effect if the state has adopted ACC or ACT.</v>
      </c>
      <c r="Q196" s="76" t="str">
        <f>IF(ISBLANK(INDEX('Policy Characteristics'!K:K,MATCH($C196,'Policy Characteristics'!$C:$C,0))),"",INDEX('Policy Characteristics'!K:K,MATCH($C196,'Policy Characteristics'!$C:$C,0)))</f>
        <v/>
      </c>
      <c r="R196" s="76" t="str">
        <f>IF(ISBLANK(INDEX('Policy Characteristics'!L:L,MATCH($C196,'Policy Characteristics'!$C:$C,0))),"",INDEX('Policy Characteristics'!L:L,MATCH($C196,'Policy Characteristics'!$C:$C,0)))</f>
        <v/>
      </c>
    </row>
    <row r="197" spans="1:18" s="143" customFormat="1" x14ac:dyDescent="0.25">
      <c r="A197" s="76" t="str">
        <f>IF(ISBLANK(INDEX('Policy Characteristics'!A:A,MATCH($C197,'Policy Characteristics'!$C:$C,0))),"",INDEX('Policy Characteristics'!A:A,MATCH($C197,'Policy Characteristics'!$C:$C,0)))</f>
        <v>Transportation</v>
      </c>
      <c r="B197" s="200" t="str">
        <f>IF(ISBLANK(INDEX('Policy Characteristics'!B:B,MATCH($C197,'Policy Characteristics'!$C:$C,0))),"",INDEX('Policy Characteristics'!B:B,MATCH($C197,'Policy Characteristics'!$C:$C,0)))</f>
        <v>Non-BAU Zero-Emission Vehicle Sales Standard by Subregion</v>
      </c>
      <c r="C197" s="76" t="str">
        <f t="shared" si="6"/>
        <v>Boolean Use Non BAU Minimum Required ZEV Sales Percentage by Subregion</v>
      </c>
      <c r="D197" s="143" t="s">
        <v>42</v>
      </c>
      <c r="E197" s="143" t="s">
        <v>41</v>
      </c>
      <c r="F197" s="143" t="s">
        <v>85</v>
      </c>
      <c r="G197" s="143" t="s">
        <v>1488</v>
      </c>
      <c r="H197" s="15">
        <v>2719</v>
      </c>
      <c r="I197" s="88" t="s">
        <v>44</v>
      </c>
      <c r="J197" s="202" t="str">
        <f>IF(ISBLANK(INDEX('Policy Characteristics'!D:D,MATCH($C197,'Policy Characteristics'!$C:$C,0))),"",INDEX('Policy Characteristics'!D:D,MATCH($C197,'Policy Characteristics'!$C:$C,0)))</f>
        <v>ZEV Sales Standard</v>
      </c>
      <c r="K197" s="76" t="str">
        <f>IF(ISBLANK(INDEX('Policy Characteristics'!E:E,MATCH($C197,'Policy Characteristics'!$C:$C,0))),"",INDEX('Policy Characteristics'!E:E,MATCH($C197,'Policy Characteristics'!$C:$C,0)))</f>
        <v>trans non BAU ZEV minimum</v>
      </c>
      <c r="L197" s="206">
        <f>IF(ISBLANK(INDEX('Policy Characteristics'!F:F,MATCH($C197,'Policy Characteristics'!$C:$C,0))),"",INDEX('Policy Characteristics'!F:F,MATCH($C197,'Policy Characteristics'!$C:$C,0)))</f>
        <v>0</v>
      </c>
      <c r="M197" s="206">
        <f>IF(ISBLANK(INDEX('Policy Characteristics'!G:G,MATCH($C197,'Policy Characteristics'!$C:$C,0))),"",INDEX('Policy Characteristics'!G:G,MATCH($C197,'Policy Characteristics'!$C:$C,0)))</f>
        <v>1</v>
      </c>
      <c r="N197" s="206">
        <f>IF(ISBLANK(INDEX('Policy Characteristics'!H:H,MATCH($C197,'Policy Characteristics'!$C:$C,0))),"",INDEX('Policy Characteristics'!H:H,MATCH($C197,'Policy Characteristics'!$C:$C,0)))</f>
        <v>1</v>
      </c>
      <c r="O197" s="76" t="str">
        <f>IF(ISBLANK(INDEX('Policy Characteristics'!I:I,MATCH($C197,'Policy Characteristics'!$C:$C,0))),"",INDEX('Policy Characteristics'!I:I,MATCH($C197,'Policy Characteristics'!$C:$C,0)))</f>
        <v>on/off</v>
      </c>
      <c r="P197" s="76" t="str">
        <f>IF(ISBLANK(INDEX('Policy Characteristics'!J:J,MATCH($C197,'Policy Characteristics'!$C:$C,0))),"",INDEX('Policy Characteristics'!J:J,MATCH($C197,'Policy Characteristics'!$C:$C,0)))</f>
        <v>**Description:** Turning this policy lever on will edit the BAU assumptions for state-level minimum ZEV requirements. This is done by using different input data files for the model. In the United States model and in the various U.S. state models, turning this policy lever on reverses state-level Advanced Clean Cars and Advanced Clean Trucks requirements starting in 2025. This only has an effect if the state has adopted ACC or ACT.</v>
      </c>
      <c r="Q197" s="76" t="str">
        <f>IF(ISBLANK(INDEX('Policy Characteristics'!K:K,MATCH($C197,'Policy Characteristics'!$C:$C,0))),"",INDEX('Policy Characteristics'!K:K,MATCH($C197,'Policy Characteristics'!$C:$C,0)))</f>
        <v/>
      </c>
      <c r="R197" s="76" t="str">
        <f>IF(ISBLANK(INDEX('Policy Characteristics'!L:L,MATCH($C197,'Policy Characteristics'!$C:$C,0))),"",INDEX('Policy Characteristics'!L:L,MATCH($C197,'Policy Characteristics'!$C:$C,0)))</f>
        <v/>
      </c>
    </row>
    <row r="198" spans="1:18" s="143" customFormat="1" x14ac:dyDescent="0.25">
      <c r="A198" s="76" t="str">
        <f>IF(ISBLANK(INDEX('Policy Characteristics'!A:A,MATCH($C198,'Policy Characteristics'!$C:$C,0))),"",INDEX('Policy Characteristics'!A:A,MATCH($C198,'Policy Characteristics'!$C:$C,0)))</f>
        <v>Transportation</v>
      </c>
      <c r="B198" s="200" t="str">
        <f>IF(ISBLANK(INDEX('Policy Characteristics'!B:B,MATCH($C198,'Policy Characteristics'!$C:$C,0))),"",INDEX('Policy Characteristics'!B:B,MATCH($C198,'Policy Characteristics'!$C:$C,0)))</f>
        <v>Non-BAU Zero-Emission Vehicle Sales Standard by Subregion</v>
      </c>
      <c r="C198" s="76" t="str">
        <f t="shared" si="6"/>
        <v>Boolean Use Non BAU Minimum Required ZEV Sales Percentage by Subregion</v>
      </c>
      <c r="D198" s="143" t="s">
        <v>45</v>
      </c>
      <c r="E198" s="143" t="s">
        <v>112</v>
      </c>
      <c r="F198" s="143" t="s">
        <v>84</v>
      </c>
      <c r="G198" s="143" t="s">
        <v>142</v>
      </c>
      <c r="H198" s="15">
        <v>2720</v>
      </c>
      <c r="I198" s="88" t="s">
        <v>44</v>
      </c>
      <c r="J198" s="202" t="str">
        <f>IF(ISBLANK(INDEX('Policy Characteristics'!D:D,MATCH($C198,'Policy Characteristics'!$C:$C,0))),"",INDEX('Policy Characteristics'!D:D,MATCH($C198,'Policy Characteristics'!$C:$C,0)))</f>
        <v>ZEV Sales Standard</v>
      </c>
      <c r="K198" s="76" t="str">
        <f>IF(ISBLANK(INDEX('Policy Characteristics'!E:E,MATCH($C198,'Policy Characteristics'!$C:$C,0))),"",INDEX('Policy Characteristics'!E:E,MATCH($C198,'Policy Characteristics'!$C:$C,0)))</f>
        <v>trans non BAU ZEV minimum</v>
      </c>
      <c r="L198" s="206">
        <f>IF(ISBLANK(INDEX('Policy Characteristics'!F:F,MATCH($C198,'Policy Characteristics'!$C:$C,0))),"",INDEX('Policy Characteristics'!F:F,MATCH($C198,'Policy Characteristics'!$C:$C,0)))</f>
        <v>0</v>
      </c>
      <c r="M198" s="206">
        <f>IF(ISBLANK(INDEX('Policy Characteristics'!G:G,MATCH($C198,'Policy Characteristics'!$C:$C,0))),"",INDEX('Policy Characteristics'!G:G,MATCH($C198,'Policy Characteristics'!$C:$C,0)))</f>
        <v>1</v>
      </c>
      <c r="N198" s="206">
        <f>IF(ISBLANK(INDEX('Policy Characteristics'!H:H,MATCH($C198,'Policy Characteristics'!$C:$C,0))),"",INDEX('Policy Characteristics'!H:H,MATCH($C198,'Policy Characteristics'!$C:$C,0)))</f>
        <v>1</v>
      </c>
      <c r="O198" s="76" t="str">
        <f>IF(ISBLANK(INDEX('Policy Characteristics'!I:I,MATCH($C198,'Policy Characteristics'!$C:$C,0))),"",INDEX('Policy Characteristics'!I:I,MATCH($C198,'Policy Characteristics'!$C:$C,0)))</f>
        <v>on/off</v>
      </c>
      <c r="P198" s="76" t="str">
        <f>IF(ISBLANK(INDEX('Policy Characteristics'!J:J,MATCH($C198,'Policy Characteristics'!$C:$C,0))),"",INDEX('Policy Characteristics'!J:J,MATCH($C198,'Policy Characteristics'!$C:$C,0)))</f>
        <v>**Description:** Turning this policy lever on will edit the BAU assumptions for state-level minimum ZEV requirements. This is done by using different input data files for the model. In the United States model and in the various U.S. state models, turning this policy lever on reverses state-level Advanced Clean Cars and Advanced Clean Trucks requirements starting in 2025. This only has an effect if the state has adopted ACC or ACT.</v>
      </c>
      <c r="Q198" s="76" t="str">
        <f>IF(ISBLANK(INDEX('Policy Characteristics'!K:K,MATCH($C198,'Policy Characteristics'!$C:$C,0))),"",INDEX('Policy Characteristics'!K:K,MATCH($C198,'Policy Characteristics'!$C:$C,0)))</f>
        <v/>
      </c>
      <c r="R198" s="76" t="str">
        <f>IF(ISBLANK(INDEX('Policy Characteristics'!L:L,MATCH($C198,'Policy Characteristics'!$C:$C,0))),"",INDEX('Policy Characteristics'!L:L,MATCH($C198,'Policy Characteristics'!$C:$C,0)))</f>
        <v/>
      </c>
    </row>
    <row r="199" spans="1:18" x14ac:dyDescent="0.25">
      <c r="A199" s="76" t="str">
        <f>IF(ISBLANK(INDEX('Policy Characteristics'!A:A,MATCH($C199,'Policy Characteristics'!$C:$C,0))),"",INDEX('Policy Characteristics'!A:A,MATCH($C199,'Policy Characteristics'!$C:$C,0)))</f>
        <v>Transportation</v>
      </c>
      <c r="B199" s="200" t="str">
        <f>IF(ISBLANK(INDEX('Policy Characteristics'!B:B,MATCH($C199,'Policy Characteristics'!$C:$C,0))),"",INDEX('Policy Characteristics'!B:B,MATCH($C199,'Policy Characteristics'!$C:$C,0)))</f>
        <v>Non-BAU Zero-Emission Vehicle Sales Standard by Subregion</v>
      </c>
      <c r="C199" s="76" t="str">
        <f t="shared" si="6"/>
        <v>Boolean Use Non BAU Minimum Required ZEV Sales Percentage by Subregion</v>
      </c>
      <c r="D199" s="143" t="s">
        <v>42</v>
      </c>
      <c r="E199" s="143" t="s">
        <v>112</v>
      </c>
      <c r="F199" s="143" t="s">
        <v>85</v>
      </c>
      <c r="G199" s="143" t="s">
        <v>142</v>
      </c>
      <c r="H199" s="15">
        <v>2721</v>
      </c>
      <c r="I199" s="88" t="s">
        <v>44</v>
      </c>
      <c r="J199" s="202" t="str">
        <f>IF(ISBLANK(INDEX('Policy Characteristics'!D:D,MATCH($C199,'Policy Characteristics'!$C:$C,0))),"",INDEX('Policy Characteristics'!D:D,MATCH($C199,'Policy Characteristics'!$C:$C,0)))</f>
        <v>ZEV Sales Standard</v>
      </c>
      <c r="K199" s="76" t="str">
        <f>IF(ISBLANK(INDEX('Policy Characteristics'!E:E,MATCH($C199,'Policy Characteristics'!$C:$C,0))),"",INDEX('Policy Characteristics'!E:E,MATCH($C199,'Policy Characteristics'!$C:$C,0)))</f>
        <v>trans non BAU ZEV minimum</v>
      </c>
      <c r="L199" s="206">
        <f>IF(ISBLANK(INDEX('Policy Characteristics'!F:F,MATCH($C199,'Policy Characteristics'!$C:$C,0))),"",INDEX('Policy Characteristics'!F:F,MATCH($C199,'Policy Characteristics'!$C:$C,0)))</f>
        <v>0</v>
      </c>
      <c r="M199" s="206">
        <f>IF(ISBLANK(INDEX('Policy Characteristics'!G:G,MATCH($C199,'Policy Characteristics'!$C:$C,0))),"",INDEX('Policy Characteristics'!G:G,MATCH($C199,'Policy Characteristics'!$C:$C,0)))</f>
        <v>1</v>
      </c>
      <c r="N199" s="206">
        <f>IF(ISBLANK(INDEX('Policy Characteristics'!H:H,MATCH($C199,'Policy Characteristics'!$C:$C,0))),"",INDEX('Policy Characteristics'!H:H,MATCH($C199,'Policy Characteristics'!$C:$C,0)))</f>
        <v>1</v>
      </c>
      <c r="O199" s="76" t="str">
        <f>IF(ISBLANK(INDEX('Policy Characteristics'!I:I,MATCH($C199,'Policy Characteristics'!$C:$C,0))),"",INDEX('Policy Characteristics'!I:I,MATCH($C199,'Policy Characteristics'!$C:$C,0)))</f>
        <v>on/off</v>
      </c>
      <c r="P199" s="76" t="str">
        <f>IF(ISBLANK(INDEX('Policy Characteristics'!J:J,MATCH($C199,'Policy Characteristics'!$C:$C,0))),"",INDEX('Policy Characteristics'!J:J,MATCH($C199,'Policy Characteristics'!$C:$C,0)))</f>
        <v>**Description:** Turning this policy lever on will edit the BAU assumptions for state-level minimum ZEV requirements. This is done by using different input data files for the model. In the United States model and in the various U.S. state models, turning this policy lever on reverses state-level Advanced Clean Cars and Advanced Clean Trucks requirements starting in 2025. This only has an effect if the state has adopted ACC or ACT.</v>
      </c>
      <c r="Q199" s="76" t="str">
        <f>IF(ISBLANK(INDEX('Policy Characteristics'!K:K,MATCH($C199,'Policy Characteristics'!$C:$C,0))),"",INDEX('Policy Characteristics'!K:K,MATCH($C199,'Policy Characteristics'!$C:$C,0)))</f>
        <v/>
      </c>
      <c r="R199" s="76" t="str">
        <f>IF(ISBLANK(INDEX('Policy Characteristics'!L:L,MATCH($C199,'Policy Characteristics'!$C:$C,0))),"",INDEX('Policy Characteristics'!L:L,MATCH($C199,'Policy Characteristics'!$C:$C,0)))</f>
        <v/>
      </c>
    </row>
    <row r="200" spans="1:18" x14ac:dyDescent="0.25">
      <c r="A200" s="76" t="str">
        <f>IF(ISBLANK(INDEX('Policy Characteristics'!A:A,MATCH($C200,'Policy Characteristics'!$C:$C,0))),"",INDEX('Policy Characteristics'!A:A,MATCH($C200,'Policy Characteristics'!$C:$C,0)))</f>
        <v>Buildings and Appliances</v>
      </c>
      <c r="B200" s="200" t="str">
        <f>IF(ISBLANK(INDEX('Policy Characteristics'!B:B,MATCH($C200,'Policy Characteristics'!$C:$C,0))),"",INDEX('Policy Characteristics'!B:B,MATCH($C200,'Policy Characteristics'!$C:$C,0)))</f>
        <v>Building Component Electrification</v>
      </c>
      <c r="C200" t="s">
        <v>727</v>
      </c>
      <c r="D200" s="88" t="s">
        <v>114</v>
      </c>
      <c r="E200" s="88" t="s">
        <v>274</v>
      </c>
      <c r="F200" s="88" t="s">
        <v>120</v>
      </c>
      <c r="G200" s="88" t="s">
        <v>278</v>
      </c>
      <c r="H200" s="15">
        <v>435</v>
      </c>
      <c r="I200" s="213" t="s">
        <v>43</v>
      </c>
      <c r="J200" s="202" t="str">
        <f>IF(ISBLANK(INDEX('Policy Characteristics'!D:D,MATCH($C200,'Policy Characteristics'!$C:$C,0))),"",INDEX('Policy Characteristics'!D:D,MATCH($C200,'Policy Characteristics'!$C:$C,0)))</f>
        <v>Building Component Electrification</v>
      </c>
      <c r="K200" s="76" t="str">
        <f>IF(ISBLANK(INDEX('Policy Characteristics'!E:E,MATCH($C200,'Policy Characteristics'!$C:$C,0))),"",INDEX('Policy Characteristics'!E:E,MATCH($C200,'Policy Characteristics'!$C:$C,0)))</f>
        <v>bldgs new component fuel shifting</v>
      </c>
      <c r="L200" s="205">
        <f>IF(ISBLANK(INDEX('Policy Characteristics'!F:F,MATCH($C200,'Policy Characteristics'!$C:$C,0))),"",INDEX('Policy Characteristics'!F:F,MATCH($C200,'Policy Characteristics'!$C:$C,0)))</f>
        <v>0</v>
      </c>
      <c r="M200" s="205">
        <f>IF(ISBLANK(INDEX('Policy Characteristics'!G:G,MATCH($C200,'Policy Characteristics'!$C:$C,0))),"",INDEX('Policy Characteristics'!G:G,MATCH($C200,'Policy Characteristics'!$C:$C,0)))</f>
        <v>1</v>
      </c>
      <c r="N200" s="205">
        <f>IF(ISBLANK(INDEX('Policy Characteristics'!H:H,MATCH($C200,'Policy Characteristics'!$C:$C,0))),"",INDEX('Policy Characteristics'!H:H,MATCH($C200,'Policy Characteristics'!$C:$C,0)))</f>
        <v>0.01</v>
      </c>
      <c r="O200" s="76" t="str">
        <f>IF(ISBLANK(INDEX('Policy Characteristics'!I:I,MATCH($C200,'Policy Characteristics'!$C:$C,0))),"",INDEX('Policy Characteristics'!I:I,MATCH($C200,'Policy Characteristics'!$C:$C,0)))</f>
        <v>% of newly sold non-electric building components</v>
      </c>
      <c r="P200" s="76" t="str">
        <f>IF(ISBLANK(INDEX('Policy Characteristics'!J:J,MATCH($C200,'Policy Characteristics'!$C:$C,0))),"",INDEX('Policy Characteristics'!J:J,MATCH($C200,'Policy Characteristics'!$C:$C,0)))</f>
        <v>**Description:** This policy replaces the specified fraction of newly sold non-electric building components of the selected type(s) in buildings of the selected type(s) with electricity-using components. // **Guidance for setting values:** //**Urban Residential Heating:** In the BAU case, in New Jersey, the share of electricity among fuels used for heating in urban, residential buildings will rise from 7% to 11% through 2050.//**Urban Residential Appliances:** In the BAU case, in New Jersey, the share of electricity among fuels used for appliances in urban, residential buildings will fall from 31% to 30% through 2050.//**Urban Residential Other Components:** In the United States, the share of electricity among fuels used by other components in urban, residential buildings is 100%.//**Rural Residential Heating:** In the BAU case, in New Jersey, the share of electricity among fuels used for heating in rural, residential buildings will rise from 7% to 11% through 2050.//**Rural Residential Appliances:** In the BAU case, in New Jersey, the share of electricity among fuels used for appliances in rural, residential buildings will fall from 30% to 30% through 2050.//**Rural Residential Other Components:** In the United States, the share of electricity among fuels used by other components in rural, residential buildings is 100%.//**Commercial Heating:** In the BAU case, in New Jersey, the share of electricity among fuels used for heating in commercial buildings will fall from 3% to 3% through 2050.//**Comercial Appliances:** In the BAU case, in New Jersey, the share of electricity among fuels used for appliances in commercial buildings will fall from 30% to 28% through 2050.//**Comercial Other Components:** In the BAU case, in New Jersey, the share of electricity among fuels used for other components in commercial buildings will rise from 66% to 76% through 2050.</v>
      </c>
      <c r="Q200" s="76" t="str">
        <f>IF(ISBLANK(INDEX('Policy Characteristics'!K:K,MATCH($C200,'Policy Characteristics'!$C:$C,0))),"",INDEX('Policy Characteristics'!K:K,MATCH($C200,'Policy Characteristics'!$C:$C,0)))</f>
        <v>buildings-sector-main.html#component-elec</v>
      </c>
      <c r="R200" s="76" t="str">
        <f>IF(ISBLANK(INDEX('Policy Characteristics'!L:L,MATCH($C200,'Policy Characteristics'!$C:$C,0))),"",INDEX('Policy Characteristics'!L:L,MATCH($C200,'Policy Characteristics'!$C:$C,0)))</f>
        <v>building-component-electrification.html</v>
      </c>
    </row>
    <row r="201" spans="1:18" x14ac:dyDescent="0.25">
      <c r="A201" s="76" t="str">
        <f>IF(ISBLANK(INDEX('Policy Characteristics'!A:A,MATCH($C201,'Policy Characteristics'!$C:$C,0))),"",INDEX('Policy Characteristics'!A:A,MATCH($C201,'Policy Characteristics'!$C:$C,0)))</f>
        <v>Buildings and Appliances</v>
      </c>
      <c r="B201" s="200" t="str">
        <f>IF(ISBLANK(INDEX('Policy Characteristics'!B:B,MATCH($C201,'Policy Characteristics'!$C:$C,0))),"",INDEX('Policy Characteristics'!B:B,MATCH($C201,'Policy Characteristics'!$C:$C,0)))</f>
        <v>Building Component Electrification</v>
      </c>
      <c r="C201" s="76" t="str">
        <f t="shared" ref="C201:C214" si="7">C$200</f>
        <v>Fraction of New Bldg Components Shifted to Other Fuels</v>
      </c>
      <c r="D201" s="88" t="s">
        <v>115</v>
      </c>
      <c r="E201" s="88" t="s">
        <v>274</v>
      </c>
      <c r="F201" s="88" t="s">
        <v>121</v>
      </c>
      <c r="G201" s="88" t="s">
        <v>278</v>
      </c>
      <c r="H201" s="15">
        <v>436</v>
      </c>
      <c r="I201" s="213" t="s">
        <v>44</v>
      </c>
      <c r="J201" s="202" t="str">
        <f>IF(ISBLANK(INDEX('Policy Characteristics'!D:D,MATCH($C201,'Policy Characteristics'!$C:$C,0))),"",INDEX('Policy Characteristics'!D:D,MATCH($C201,'Policy Characteristics'!$C:$C,0)))</f>
        <v>Building Component Electrification</v>
      </c>
      <c r="K201" s="76" t="str">
        <f>IF(ISBLANK(INDEX('Policy Characteristics'!E:E,MATCH($C201,'Policy Characteristics'!$C:$C,0))),"",INDEX('Policy Characteristics'!E:E,MATCH($C201,'Policy Characteristics'!$C:$C,0)))</f>
        <v>bldgs new component fuel shifting</v>
      </c>
      <c r="L201" s="205">
        <f>IF(ISBLANK(INDEX('Policy Characteristics'!F:F,MATCH($C201,'Policy Characteristics'!$C:$C,0))),"",INDEX('Policy Characteristics'!F:F,MATCH($C201,'Policy Characteristics'!$C:$C,0)))</f>
        <v>0</v>
      </c>
      <c r="M201" s="205">
        <f>IF(ISBLANK(INDEX('Policy Characteristics'!G:G,MATCH($C201,'Policy Characteristics'!$C:$C,0))),"",INDEX('Policy Characteristics'!G:G,MATCH($C201,'Policy Characteristics'!$C:$C,0)))</f>
        <v>1</v>
      </c>
      <c r="N201" s="205">
        <f>IF(ISBLANK(INDEX('Policy Characteristics'!H:H,MATCH($C201,'Policy Characteristics'!$C:$C,0))),"",INDEX('Policy Characteristics'!H:H,MATCH($C201,'Policy Characteristics'!$C:$C,0)))</f>
        <v>0.01</v>
      </c>
      <c r="O201" s="76" t="str">
        <f>IF(ISBLANK(INDEX('Policy Characteristics'!I:I,MATCH($C201,'Policy Characteristics'!$C:$C,0))),"",INDEX('Policy Characteristics'!I:I,MATCH($C201,'Policy Characteristics'!$C:$C,0)))</f>
        <v>% of newly sold non-electric building components</v>
      </c>
      <c r="P201" s="76" t="str">
        <f>IF(ISBLANK(INDEX('Policy Characteristics'!J:J,MATCH($C201,'Policy Characteristics'!$C:$C,0))),"",INDEX('Policy Characteristics'!J:J,MATCH($C201,'Policy Characteristics'!$C:$C,0)))</f>
        <v>**Description:** This policy replaces the specified fraction of newly sold non-electric building components of the selected type(s) in buildings of the selected type(s) with electricity-using components. // **Guidance for setting values:** //**Urban Residential Heating:** In the BAU case, in New Jersey, the share of electricity among fuels used for heating in urban, residential buildings will rise from 7% to 11% through 2050.//**Urban Residential Appliances:** In the BAU case, in New Jersey, the share of electricity among fuels used for appliances in urban, residential buildings will fall from 31% to 30% through 2050.//**Urban Residential Other Components:** In the United States, the share of electricity among fuels used by other components in urban, residential buildings is 100%.//**Rural Residential Heating:** In the BAU case, in New Jersey, the share of electricity among fuels used for heating in rural, residential buildings will rise from 7% to 11% through 2050.//**Rural Residential Appliances:** In the BAU case, in New Jersey, the share of electricity among fuels used for appliances in rural, residential buildings will fall from 30% to 30% through 2050.//**Rural Residential Other Components:** In the United States, the share of electricity among fuels used by other components in rural, residential buildings is 100%.//**Commercial Heating:** In the BAU case, in New Jersey, the share of electricity among fuels used for heating in commercial buildings will fall from 3% to 3% through 2050.//**Comercial Appliances:** In the BAU case, in New Jersey, the share of electricity among fuels used for appliances in commercial buildings will fall from 30% to 28% through 2050.//**Comercial Other Components:** In the BAU case, in New Jersey, the share of electricity among fuels used for other components in commercial buildings will rise from 66% to 76% through 2050.</v>
      </c>
      <c r="Q201" s="76" t="str">
        <f>IF(ISBLANK(INDEX('Policy Characteristics'!K:K,MATCH($C201,'Policy Characteristics'!$C:$C,0))),"",INDEX('Policy Characteristics'!K:K,MATCH($C201,'Policy Characteristics'!$C:$C,0)))</f>
        <v>buildings-sector-main.html#component-elec</v>
      </c>
      <c r="R201" s="76" t="str">
        <f>IF(ISBLANK(INDEX('Policy Characteristics'!L:L,MATCH($C201,'Policy Characteristics'!$C:$C,0))),"",INDEX('Policy Characteristics'!L:L,MATCH($C201,'Policy Characteristics'!$C:$C,0)))</f>
        <v>building-component-electrification.html</v>
      </c>
    </row>
    <row r="202" spans="1:18" x14ac:dyDescent="0.25">
      <c r="A202" s="76" t="str">
        <f>IF(ISBLANK(INDEX('Policy Characteristics'!A:A,MATCH($C202,'Policy Characteristics'!$C:$C,0))),"",INDEX('Policy Characteristics'!A:A,MATCH($C202,'Policy Characteristics'!$C:$C,0)))</f>
        <v>Buildings and Appliances</v>
      </c>
      <c r="B202" s="200" t="str">
        <f>IF(ISBLANK(INDEX('Policy Characteristics'!B:B,MATCH($C202,'Policy Characteristics'!$C:$C,0))),"",INDEX('Policy Characteristics'!B:B,MATCH($C202,'Policy Characteristics'!$C:$C,0)))</f>
        <v>Building Component Electrification</v>
      </c>
      <c r="C202" s="76" t="str">
        <f t="shared" si="7"/>
        <v>Fraction of New Bldg Components Shifted to Other Fuels</v>
      </c>
      <c r="D202" s="88" t="s">
        <v>117</v>
      </c>
      <c r="E202" s="88" t="s">
        <v>274</v>
      </c>
      <c r="F202" s="88" t="s">
        <v>123</v>
      </c>
      <c r="G202" s="88" t="s">
        <v>278</v>
      </c>
      <c r="H202" s="15">
        <v>437</v>
      </c>
      <c r="I202" s="213" t="s">
        <v>44</v>
      </c>
      <c r="J202" s="202" t="str">
        <f>IF(ISBLANK(INDEX('Policy Characteristics'!D:D,MATCH($C202,'Policy Characteristics'!$C:$C,0))),"",INDEX('Policy Characteristics'!D:D,MATCH($C202,'Policy Characteristics'!$C:$C,0)))</f>
        <v>Building Component Electrification</v>
      </c>
      <c r="K202" s="76" t="str">
        <f>IF(ISBLANK(INDEX('Policy Characteristics'!E:E,MATCH($C202,'Policy Characteristics'!$C:$C,0))),"",INDEX('Policy Characteristics'!E:E,MATCH($C202,'Policy Characteristics'!$C:$C,0)))</f>
        <v>bldgs new component fuel shifting</v>
      </c>
      <c r="L202" s="205">
        <f>IF(ISBLANK(INDEX('Policy Characteristics'!F:F,MATCH($C202,'Policy Characteristics'!$C:$C,0))),"",INDEX('Policy Characteristics'!F:F,MATCH($C202,'Policy Characteristics'!$C:$C,0)))</f>
        <v>0</v>
      </c>
      <c r="M202" s="205">
        <f>IF(ISBLANK(INDEX('Policy Characteristics'!G:G,MATCH($C202,'Policy Characteristics'!$C:$C,0))),"",INDEX('Policy Characteristics'!G:G,MATCH($C202,'Policy Characteristics'!$C:$C,0)))</f>
        <v>1</v>
      </c>
      <c r="N202" s="205">
        <f>IF(ISBLANK(INDEX('Policy Characteristics'!H:H,MATCH($C202,'Policy Characteristics'!$C:$C,0))),"",INDEX('Policy Characteristics'!H:H,MATCH($C202,'Policy Characteristics'!$C:$C,0)))</f>
        <v>0.01</v>
      </c>
      <c r="O202" s="76" t="str">
        <f>IF(ISBLANK(INDEX('Policy Characteristics'!I:I,MATCH($C202,'Policy Characteristics'!$C:$C,0))),"",INDEX('Policy Characteristics'!I:I,MATCH($C202,'Policy Characteristics'!$C:$C,0)))</f>
        <v>% of newly sold non-electric building components</v>
      </c>
      <c r="P202" s="76" t="str">
        <f>IF(ISBLANK(INDEX('Policy Characteristics'!J:J,MATCH($C202,'Policy Characteristics'!$C:$C,0))),"",INDEX('Policy Characteristics'!J:J,MATCH($C202,'Policy Characteristics'!$C:$C,0)))</f>
        <v>**Description:** This policy replaces the specified fraction of newly sold non-electric building components of the selected type(s) in buildings of the selected type(s) with electricity-using components. // **Guidance for setting values:** //**Urban Residential Heating:** In the BAU case, in New Jersey, the share of electricity among fuels used for heating in urban, residential buildings will rise from 7% to 11% through 2050.//**Urban Residential Appliances:** In the BAU case, in New Jersey, the share of electricity among fuels used for appliances in urban, residential buildings will fall from 31% to 30% through 2050.//**Urban Residential Other Components:** In the United States, the share of electricity among fuels used by other components in urban, residential buildings is 100%.//**Rural Residential Heating:** In the BAU case, in New Jersey, the share of electricity among fuels used for heating in rural, residential buildings will rise from 7% to 11% through 2050.//**Rural Residential Appliances:** In the BAU case, in New Jersey, the share of electricity among fuels used for appliances in rural, residential buildings will fall from 30% to 30% through 2050.//**Rural Residential Other Components:** In the United States, the share of electricity among fuels used by other components in rural, residential buildings is 100%.//**Commercial Heating:** In the BAU case, in New Jersey, the share of electricity among fuels used for heating in commercial buildings will fall from 3% to 3% through 2050.//**Comercial Appliances:** In the BAU case, in New Jersey, the share of electricity among fuels used for appliances in commercial buildings will fall from 30% to 28% through 2050.//**Comercial Other Components:** In the BAU case, in New Jersey, the share of electricity among fuels used for other components in commercial buildings will rise from 66% to 76% through 2050.</v>
      </c>
      <c r="Q202" s="76" t="str">
        <f>IF(ISBLANK(INDEX('Policy Characteristics'!K:K,MATCH($C202,'Policy Characteristics'!$C:$C,0))),"",INDEX('Policy Characteristics'!K:K,MATCH($C202,'Policy Characteristics'!$C:$C,0)))</f>
        <v>buildings-sector-main.html#component-elec</v>
      </c>
      <c r="R202" s="76" t="str">
        <f>IF(ISBLANK(INDEX('Policy Characteristics'!L:L,MATCH($C202,'Policy Characteristics'!$C:$C,0))),"",INDEX('Policy Characteristics'!L:L,MATCH($C202,'Policy Characteristics'!$C:$C,0)))</f>
        <v>building-component-electrification.html</v>
      </c>
    </row>
    <row r="203" spans="1:18" x14ac:dyDescent="0.25">
      <c r="A203" s="76" t="str">
        <f>IF(ISBLANK(INDEX('Policy Characteristics'!A:A,MATCH($C203,'Policy Characteristics'!$C:$C,0))),"",INDEX('Policy Characteristics'!A:A,MATCH($C203,'Policy Characteristics'!$C:$C,0)))</f>
        <v>Buildings and Appliances</v>
      </c>
      <c r="B203" s="200" t="str">
        <f>IF(ISBLANK(INDEX('Policy Characteristics'!B:B,MATCH($C203,'Policy Characteristics'!$C:$C,0))),"",INDEX('Policy Characteristics'!B:B,MATCH($C203,'Policy Characteristics'!$C:$C,0)))</f>
        <v>Building Component Electrification</v>
      </c>
      <c r="C203" s="76" t="str">
        <f t="shared" si="7"/>
        <v>Fraction of New Bldg Components Shifted to Other Fuels</v>
      </c>
      <c r="D203" s="88" t="s">
        <v>118</v>
      </c>
      <c r="E203" s="88" t="s">
        <v>274</v>
      </c>
      <c r="F203" s="88" t="s">
        <v>124</v>
      </c>
      <c r="G203" s="88" t="s">
        <v>278</v>
      </c>
      <c r="H203" s="15">
        <v>438</v>
      </c>
      <c r="I203" s="213" t="s">
        <v>43</v>
      </c>
      <c r="J203" s="202" t="str">
        <f>IF(ISBLANK(INDEX('Policy Characteristics'!D:D,MATCH($C203,'Policy Characteristics'!$C:$C,0))),"",INDEX('Policy Characteristics'!D:D,MATCH($C203,'Policy Characteristics'!$C:$C,0)))</f>
        <v>Building Component Electrification</v>
      </c>
      <c r="K203" s="76" t="str">
        <f>IF(ISBLANK(INDEX('Policy Characteristics'!E:E,MATCH($C203,'Policy Characteristics'!$C:$C,0))),"",INDEX('Policy Characteristics'!E:E,MATCH($C203,'Policy Characteristics'!$C:$C,0)))</f>
        <v>bldgs new component fuel shifting</v>
      </c>
      <c r="L203" s="205">
        <f>IF(ISBLANK(INDEX('Policy Characteristics'!F:F,MATCH($C203,'Policy Characteristics'!$C:$C,0))),"",INDEX('Policy Characteristics'!F:F,MATCH($C203,'Policy Characteristics'!$C:$C,0)))</f>
        <v>0</v>
      </c>
      <c r="M203" s="205">
        <f>IF(ISBLANK(INDEX('Policy Characteristics'!G:G,MATCH($C203,'Policy Characteristics'!$C:$C,0))),"",INDEX('Policy Characteristics'!G:G,MATCH($C203,'Policy Characteristics'!$C:$C,0)))</f>
        <v>1</v>
      </c>
      <c r="N203" s="205">
        <f>IF(ISBLANK(INDEX('Policy Characteristics'!H:H,MATCH($C203,'Policy Characteristics'!$C:$C,0))),"",INDEX('Policy Characteristics'!H:H,MATCH($C203,'Policy Characteristics'!$C:$C,0)))</f>
        <v>0.01</v>
      </c>
      <c r="O203" s="76" t="str">
        <f>IF(ISBLANK(INDEX('Policy Characteristics'!I:I,MATCH($C203,'Policy Characteristics'!$C:$C,0))),"",INDEX('Policy Characteristics'!I:I,MATCH($C203,'Policy Characteristics'!$C:$C,0)))</f>
        <v>% of newly sold non-electric building components</v>
      </c>
      <c r="P203" s="76" t="str">
        <f>IF(ISBLANK(INDEX('Policy Characteristics'!J:J,MATCH($C203,'Policy Characteristics'!$C:$C,0))),"",INDEX('Policy Characteristics'!J:J,MATCH($C203,'Policy Characteristics'!$C:$C,0)))</f>
        <v>**Description:** This policy replaces the specified fraction of newly sold non-electric building components of the selected type(s) in buildings of the selected type(s) with electricity-using components. // **Guidance for setting values:** //**Urban Residential Heating:** In the BAU case, in New Jersey, the share of electricity among fuels used for heating in urban, residential buildings will rise from 7% to 11% through 2050.//**Urban Residential Appliances:** In the BAU case, in New Jersey, the share of electricity among fuels used for appliances in urban, residential buildings will fall from 31% to 30% through 2050.//**Urban Residential Other Components:** In the United States, the share of electricity among fuels used by other components in urban, residential buildings is 100%.//**Rural Residential Heating:** In the BAU case, in New Jersey, the share of electricity among fuels used for heating in rural, residential buildings will rise from 7% to 11% through 2050.//**Rural Residential Appliances:** In the BAU case, in New Jersey, the share of electricity among fuels used for appliances in rural, residential buildings will fall from 30% to 30% through 2050.//**Rural Residential Other Components:** In the United States, the share of electricity among fuels used by other components in rural, residential buildings is 100%.//**Commercial Heating:** In the BAU case, in New Jersey, the share of electricity among fuels used for heating in commercial buildings will fall from 3% to 3% through 2050.//**Comercial Appliances:** In the BAU case, in New Jersey, the share of electricity among fuels used for appliances in commercial buildings will fall from 30% to 28% through 2050.//**Comercial Other Components:** In the BAU case, in New Jersey, the share of electricity among fuels used for other components in commercial buildings will rise from 66% to 76% through 2050.</v>
      </c>
      <c r="Q203" s="76" t="str">
        <f>IF(ISBLANK(INDEX('Policy Characteristics'!K:K,MATCH($C203,'Policy Characteristics'!$C:$C,0))),"",INDEX('Policy Characteristics'!K:K,MATCH($C203,'Policy Characteristics'!$C:$C,0)))</f>
        <v>buildings-sector-main.html#component-elec</v>
      </c>
      <c r="R203" s="76" t="str">
        <f>IF(ISBLANK(INDEX('Policy Characteristics'!L:L,MATCH($C203,'Policy Characteristics'!$C:$C,0))),"",INDEX('Policy Characteristics'!L:L,MATCH($C203,'Policy Characteristics'!$C:$C,0)))</f>
        <v>building-component-electrification.html</v>
      </c>
    </row>
    <row r="204" spans="1:18" x14ac:dyDescent="0.25">
      <c r="A204" s="76" t="str">
        <f>IF(ISBLANK(INDEX('Policy Characteristics'!A:A,MATCH($C204,'Policy Characteristics'!$C:$C,0))),"",INDEX('Policy Characteristics'!A:A,MATCH($C204,'Policy Characteristics'!$C:$C,0)))</f>
        <v>Buildings and Appliances</v>
      </c>
      <c r="B204" s="200" t="str">
        <f>IF(ISBLANK(INDEX('Policy Characteristics'!B:B,MATCH($C204,'Policy Characteristics'!$C:$C,0))),"",INDEX('Policy Characteristics'!B:B,MATCH($C204,'Policy Characteristics'!$C:$C,0)))</f>
        <v>Building Component Electrification</v>
      </c>
      <c r="C204" s="76" t="str">
        <f t="shared" si="7"/>
        <v>Fraction of New Bldg Components Shifted to Other Fuels</v>
      </c>
      <c r="D204" s="88" t="s">
        <v>119</v>
      </c>
      <c r="E204" s="88" t="s">
        <v>274</v>
      </c>
      <c r="F204" s="88" t="s">
        <v>125</v>
      </c>
      <c r="G204" s="88" t="s">
        <v>278</v>
      </c>
      <c r="H204" s="15">
        <v>439</v>
      </c>
      <c r="I204" s="213" t="s">
        <v>43</v>
      </c>
      <c r="J204" s="202" t="str">
        <f>IF(ISBLANK(INDEX('Policy Characteristics'!D:D,MATCH($C204,'Policy Characteristics'!$C:$C,0))),"",INDEX('Policy Characteristics'!D:D,MATCH($C204,'Policy Characteristics'!$C:$C,0)))</f>
        <v>Building Component Electrification</v>
      </c>
      <c r="K204" s="76" t="str">
        <f>IF(ISBLANK(INDEX('Policy Characteristics'!E:E,MATCH($C204,'Policy Characteristics'!$C:$C,0))),"",INDEX('Policy Characteristics'!E:E,MATCH($C204,'Policy Characteristics'!$C:$C,0)))</f>
        <v>bldgs new component fuel shifting</v>
      </c>
      <c r="L204" s="205">
        <f>IF(ISBLANK(INDEX('Policy Characteristics'!F:F,MATCH($C204,'Policy Characteristics'!$C:$C,0))),"",INDEX('Policy Characteristics'!F:F,MATCH($C204,'Policy Characteristics'!$C:$C,0)))</f>
        <v>0</v>
      </c>
      <c r="M204" s="205">
        <f>IF(ISBLANK(INDEX('Policy Characteristics'!G:G,MATCH($C204,'Policy Characteristics'!$C:$C,0))),"",INDEX('Policy Characteristics'!G:G,MATCH($C204,'Policy Characteristics'!$C:$C,0)))</f>
        <v>1</v>
      </c>
      <c r="N204" s="205">
        <f>IF(ISBLANK(INDEX('Policy Characteristics'!H:H,MATCH($C204,'Policy Characteristics'!$C:$C,0))),"",INDEX('Policy Characteristics'!H:H,MATCH($C204,'Policy Characteristics'!$C:$C,0)))</f>
        <v>0.01</v>
      </c>
      <c r="O204" s="76" t="str">
        <f>IF(ISBLANK(INDEX('Policy Characteristics'!I:I,MATCH($C204,'Policy Characteristics'!$C:$C,0))),"",INDEX('Policy Characteristics'!I:I,MATCH($C204,'Policy Characteristics'!$C:$C,0)))</f>
        <v>% of newly sold non-electric building components</v>
      </c>
      <c r="P204" s="76" t="str">
        <f>IF(ISBLANK(INDEX('Policy Characteristics'!J:J,MATCH($C204,'Policy Characteristics'!$C:$C,0))),"",INDEX('Policy Characteristics'!J:J,MATCH($C204,'Policy Characteristics'!$C:$C,0)))</f>
        <v>**Description:** This policy replaces the specified fraction of newly sold non-electric building components of the selected type(s) in buildings of the selected type(s) with electricity-using components. // **Guidance for setting values:** //**Urban Residential Heating:** In the BAU case, in New Jersey, the share of electricity among fuels used for heating in urban, residential buildings will rise from 7% to 11% through 2050.//**Urban Residential Appliances:** In the BAU case, in New Jersey, the share of electricity among fuels used for appliances in urban, residential buildings will fall from 31% to 30% through 2050.//**Urban Residential Other Components:** In the United States, the share of electricity among fuels used by other components in urban, residential buildings is 100%.//**Rural Residential Heating:** In the BAU case, in New Jersey, the share of electricity among fuels used for heating in rural, residential buildings will rise from 7% to 11% through 2050.//**Rural Residential Appliances:** In the BAU case, in New Jersey, the share of electricity among fuels used for appliances in rural, residential buildings will fall from 30% to 30% through 2050.//**Rural Residential Other Components:** In the United States, the share of electricity among fuels used by other components in rural, residential buildings is 100%.//**Commercial Heating:** In the BAU case, in New Jersey, the share of electricity among fuels used for heating in commercial buildings will fall from 3% to 3% through 2050.//**Comercial Appliances:** In the BAU case, in New Jersey, the share of electricity among fuels used for appliances in commercial buildings will fall from 30% to 28% through 2050.//**Comercial Other Components:** In the BAU case, in New Jersey, the share of electricity among fuels used for other components in commercial buildings will rise from 66% to 76% through 2050.</v>
      </c>
      <c r="Q204" s="76" t="str">
        <f>IF(ISBLANK(INDEX('Policy Characteristics'!K:K,MATCH($C204,'Policy Characteristics'!$C:$C,0))),"",INDEX('Policy Characteristics'!K:K,MATCH($C204,'Policy Characteristics'!$C:$C,0)))</f>
        <v>buildings-sector-main.html#component-elec</v>
      </c>
      <c r="R204" s="76" t="str">
        <f>IF(ISBLANK(INDEX('Policy Characteristics'!L:L,MATCH($C204,'Policy Characteristics'!$C:$C,0))),"",INDEX('Policy Characteristics'!L:L,MATCH($C204,'Policy Characteristics'!$C:$C,0)))</f>
        <v>building-component-electrification.html</v>
      </c>
    </row>
    <row r="205" spans="1:18" x14ac:dyDescent="0.25">
      <c r="A205" s="76" t="str">
        <f>IF(ISBLANK(INDEX('Policy Characteristics'!A:A,MATCH($C205,'Policy Characteristics'!$C:$C,0))),"",INDEX('Policy Characteristics'!A:A,MATCH($C205,'Policy Characteristics'!$C:$C,0)))</f>
        <v>Buildings and Appliances</v>
      </c>
      <c r="B205" s="200" t="str">
        <f>IF(ISBLANK(INDEX('Policy Characteristics'!B:B,MATCH($C205,'Policy Characteristics'!$C:$C,0))),"",INDEX('Policy Characteristics'!B:B,MATCH($C205,'Policy Characteristics'!$C:$C,0)))</f>
        <v>Building Component Electrification</v>
      </c>
      <c r="C205" s="76" t="str">
        <f t="shared" si="7"/>
        <v>Fraction of New Bldg Components Shifted to Other Fuels</v>
      </c>
      <c r="D205" s="88" t="s">
        <v>114</v>
      </c>
      <c r="E205" s="88" t="s">
        <v>275</v>
      </c>
      <c r="F205" s="88" t="s">
        <v>120</v>
      </c>
      <c r="G205" s="88" t="s">
        <v>277</v>
      </c>
      <c r="H205" s="15">
        <v>440</v>
      </c>
      <c r="I205" s="213" t="s">
        <v>43</v>
      </c>
      <c r="J205" s="202" t="str">
        <f>IF(ISBLANK(INDEX('Policy Characteristics'!D:D,MATCH($C205,'Policy Characteristics'!$C:$C,0))),"",INDEX('Policy Characteristics'!D:D,MATCH($C205,'Policy Characteristics'!$C:$C,0)))</f>
        <v>Building Component Electrification</v>
      </c>
      <c r="K205" s="76" t="str">
        <f>IF(ISBLANK(INDEX('Policy Characteristics'!E:E,MATCH($C205,'Policy Characteristics'!$C:$C,0))),"",INDEX('Policy Characteristics'!E:E,MATCH($C205,'Policy Characteristics'!$C:$C,0)))</f>
        <v>bldgs new component fuel shifting</v>
      </c>
      <c r="L205" s="205">
        <f>IF(ISBLANK(INDEX('Policy Characteristics'!F:F,MATCH($C205,'Policy Characteristics'!$C:$C,0))),"",INDEX('Policy Characteristics'!F:F,MATCH($C205,'Policy Characteristics'!$C:$C,0)))</f>
        <v>0</v>
      </c>
      <c r="M205" s="205">
        <f>IF(ISBLANK(INDEX('Policy Characteristics'!G:G,MATCH($C205,'Policy Characteristics'!$C:$C,0))),"",INDEX('Policy Characteristics'!G:G,MATCH($C205,'Policy Characteristics'!$C:$C,0)))</f>
        <v>1</v>
      </c>
      <c r="N205" s="205">
        <f>IF(ISBLANK(INDEX('Policy Characteristics'!H:H,MATCH($C205,'Policy Characteristics'!$C:$C,0))),"",INDEX('Policy Characteristics'!H:H,MATCH($C205,'Policy Characteristics'!$C:$C,0)))</f>
        <v>0.01</v>
      </c>
      <c r="O205" s="76" t="str">
        <f>IF(ISBLANK(INDEX('Policy Characteristics'!I:I,MATCH($C205,'Policy Characteristics'!$C:$C,0))),"",INDEX('Policy Characteristics'!I:I,MATCH($C205,'Policy Characteristics'!$C:$C,0)))</f>
        <v>% of newly sold non-electric building components</v>
      </c>
      <c r="P205" s="76" t="str">
        <f>IF(ISBLANK(INDEX('Policy Characteristics'!J:J,MATCH($C205,'Policy Characteristics'!$C:$C,0))),"",INDEX('Policy Characteristics'!J:J,MATCH($C205,'Policy Characteristics'!$C:$C,0)))</f>
        <v>**Description:** This policy replaces the specified fraction of newly sold non-electric building components of the selected type(s) in buildings of the selected type(s) with electricity-using components. // **Guidance for setting values:** //**Urban Residential Heating:** In the BAU case, in New Jersey, the share of electricity among fuels used for heating in urban, residential buildings will rise from 7% to 11% through 2050.//**Urban Residential Appliances:** In the BAU case, in New Jersey, the share of electricity among fuels used for appliances in urban, residential buildings will fall from 31% to 30% through 2050.//**Urban Residential Other Components:** In the United States, the share of electricity among fuels used by other components in urban, residential buildings is 100%.//**Rural Residential Heating:** In the BAU case, in New Jersey, the share of electricity among fuels used for heating in rural, residential buildings will rise from 7% to 11% through 2050.//**Rural Residential Appliances:** In the BAU case, in New Jersey, the share of electricity among fuels used for appliances in rural, residential buildings will fall from 30% to 30% through 2050.//**Rural Residential Other Components:** In the United States, the share of electricity among fuels used by other components in rural, residential buildings is 100%.//**Commercial Heating:** In the BAU case, in New Jersey, the share of electricity among fuels used for heating in commercial buildings will fall from 3% to 3% through 2050.//**Comercial Appliances:** In the BAU case, in New Jersey, the share of electricity among fuels used for appliances in commercial buildings will fall from 30% to 28% through 2050.//**Comercial Other Components:** In the BAU case, in New Jersey, the share of electricity among fuels used for other components in commercial buildings will rise from 66% to 76% through 2050.</v>
      </c>
      <c r="Q205" s="76" t="str">
        <f>IF(ISBLANK(INDEX('Policy Characteristics'!K:K,MATCH($C205,'Policy Characteristics'!$C:$C,0))),"",INDEX('Policy Characteristics'!K:K,MATCH($C205,'Policy Characteristics'!$C:$C,0)))</f>
        <v>buildings-sector-main.html#component-elec</v>
      </c>
      <c r="R205" s="76" t="str">
        <f>IF(ISBLANK(INDEX('Policy Characteristics'!L:L,MATCH($C205,'Policy Characteristics'!$C:$C,0))),"",INDEX('Policy Characteristics'!L:L,MATCH($C205,'Policy Characteristics'!$C:$C,0)))</f>
        <v>building-component-electrification.html</v>
      </c>
    </row>
    <row r="206" spans="1:18" x14ac:dyDescent="0.25">
      <c r="A206" s="76" t="str">
        <f>IF(ISBLANK(INDEX('Policy Characteristics'!A:A,MATCH($C206,'Policy Characteristics'!$C:$C,0))),"",INDEX('Policy Characteristics'!A:A,MATCH($C206,'Policy Characteristics'!$C:$C,0)))</f>
        <v>Buildings and Appliances</v>
      </c>
      <c r="B206" s="200" t="str">
        <f>IF(ISBLANK(INDEX('Policy Characteristics'!B:B,MATCH($C206,'Policy Characteristics'!$C:$C,0))),"",INDEX('Policy Characteristics'!B:B,MATCH($C206,'Policy Characteristics'!$C:$C,0)))</f>
        <v>Building Component Electrification</v>
      </c>
      <c r="C206" s="76" t="str">
        <f t="shared" si="7"/>
        <v>Fraction of New Bldg Components Shifted to Other Fuels</v>
      </c>
      <c r="D206" s="88" t="s">
        <v>115</v>
      </c>
      <c r="E206" s="88" t="s">
        <v>275</v>
      </c>
      <c r="F206" s="88" t="s">
        <v>121</v>
      </c>
      <c r="G206" s="88" t="s">
        <v>277</v>
      </c>
      <c r="H206" s="15">
        <v>441</v>
      </c>
      <c r="I206" s="213" t="s">
        <v>44</v>
      </c>
      <c r="J206" s="202" t="str">
        <f>IF(ISBLANK(INDEX('Policy Characteristics'!D:D,MATCH($C206,'Policy Characteristics'!$C:$C,0))),"",INDEX('Policy Characteristics'!D:D,MATCH($C206,'Policy Characteristics'!$C:$C,0)))</f>
        <v>Building Component Electrification</v>
      </c>
      <c r="K206" s="76" t="str">
        <f>IF(ISBLANK(INDEX('Policy Characteristics'!E:E,MATCH($C206,'Policy Characteristics'!$C:$C,0))),"",INDEX('Policy Characteristics'!E:E,MATCH($C206,'Policy Characteristics'!$C:$C,0)))</f>
        <v>bldgs new component fuel shifting</v>
      </c>
      <c r="L206" s="205">
        <f>IF(ISBLANK(INDEX('Policy Characteristics'!F:F,MATCH($C206,'Policy Characteristics'!$C:$C,0))),"",INDEX('Policy Characteristics'!F:F,MATCH($C206,'Policy Characteristics'!$C:$C,0)))</f>
        <v>0</v>
      </c>
      <c r="M206" s="205">
        <f>IF(ISBLANK(INDEX('Policy Characteristics'!G:G,MATCH($C206,'Policy Characteristics'!$C:$C,0))),"",INDEX('Policy Characteristics'!G:G,MATCH($C206,'Policy Characteristics'!$C:$C,0)))</f>
        <v>1</v>
      </c>
      <c r="N206" s="205">
        <f>IF(ISBLANK(INDEX('Policy Characteristics'!H:H,MATCH($C206,'Policy Characteristics'!$C:$C,0))),"",INDEX('Policy Characteristics'!H:H,MATCH($C206,'Policy Characteristics'!$C:$C,0)))</f>
        <v>0.01</v>
      </c>
      <c r="O206" s="76" t="str">
        <f>IF(ISBLANK(INDEX('Policy Characteristics'!I:I,MATCH($C206,'Policy Characteristics'!$C:$C,0))),"",INDEX('Policy Characteristics'!I:I,MATCH($C206,'Policy Characteristics'!$C:$C,0)))</f>
        <v>% of newly sold non-electric building components</v>
      </c>
      <c r="P206" s="76" t="str">
        <f>IF(ISBLANK(INDEX('Policy Characteristics'!J:J,MATCH($C206,'Policy Characteristics'!$C:$C,0))),"",INDEX('Policy Characteristics'!J:J,MATCH($C206,'Policy Characteristics'!$C:$C,0)))</f>
        <v>**Description:** This policy replaces the specified fraction of newly sold non-electric building components of the selected type(s) in buildings of the selected type(s) with electricity-using components. // **Guidance for setting values:** //**Urban Residential Heating:** In the BAU case, in New Jersey, the share of electricity among fuels used for heating in urban, residential buildings will rise from 7% to 11% through 2050.//**Urban Residential Appliances:** In the BAU case, in New Jersey, the share of electricity among fuels used for appliances in urban, residential buildings will fall from 31% to 30% through 2050.//**Urban Residential Other Components:** In the United States, the share of electricity among fuels used by other components in urban, residential buildings is 100%.//**Rural Residential Heating:** In the BAU case, in New Jersey, the share of electricity among fuels used for heating in rural, residential buildings will rise from 7% to 11% through 2050.//**Rural Residential Appliances:** In the BAU case, in New Jersey, the share of electricity among fuels used for appliances in rural, residential buildings will fall from 30% to 30% through 2050.//**Rural Residential Other Components:** In the United States, the share of electricity among fuels used by other components in rural, residential buildings is 100%.//**Commercial Heating:** In the BAU case, in New Jersey, the share of electricity among fuels used for heating in commercial buildings will fall from 3% to 3% through 2050.//**Comercial Appliances:** In the BAU case, in New Jersey, the share of electricity among fuels used for appliances in commercial buildings will fall from 30% to 28% through 2050.//**Comercial Other Components:** In the BAU case, in New Jersey, the share of electricity among fuels used for other components in commercial buildings will rise from 66% to 76% through 2050.</v>
      </c>
      <c r="Q206" s="76" t="str">
        <f>IF(ISBLANK(INDEX('Policy Characteristics'!K:K,MATCH($C206,'Policy Characteristics'!$C:$C,0))),"",INDEX('Policy Characteristics'!K:K,MATCH($C206,'Policy Characteristics'!$C:$C,0)))</f>
        <v>buildings-sector-main.html#component-elec</v>
      </c>
      <c r="R206" s="76" t="str">
        <f>IF(ISBLANK(INDEX('Policy Characteristics'!L:L,MATCH($C206,'Policy Characteristics'!$C:$C,0))),"",INDEX('Policy Characteristics'!L:L,MATCH($C206,'Policy Characteristics'!$C:$C,0)))</f>
        <v>building-component-electrification.html</v>
      </c>
    </row>
    <row r="207" spans="1:18" x14ac:dyDescent="0.25">
      <c r="A207" s="76" t="str">
        <f>IF(ISBLANK(INDEX('Policy Characteristics'!A:A,MATCH($C207,'Policy Characteristics'!$C:$C,0))),"",INDEX('Policy Characteristics'!A:A,MATCH($C207,'Policy Characteristics'!$C:$C,0)))</f>
        <v>Buildings and Appliances</v>
      </c>
      <c r="B207" s="200" t="str">
        <f>IF(ISBLANK(INDEX('Policy Characteristics'!B:B,MATCH($C207,'Policy Characteristics'!$C:$C,0))),"",INDEX('Policy Characteristics'!B:B,MATCH($C207,'Policy Characteristics'!$C:$C,0)))</f>
        <v>Building Component Electrification</v>
      </c>
      <c r="C207" s="76" t="str">
        <f t="shared" si="7"/>
        <v>Fraction of New Bldg Components Shifted to Other Fuels</v>
      </c>
      <c r="D207" s="88" t="s">
        <v>117</v>
      </c>
      <c r="E207" s="88" t="s">
        <v>275</v>
      </c>
      <c r="F207" s="88" t="s">
        <v>123</v>
      </c>
      <c r="G207" s="88" t="s">
        <v>277</v>
      </c>
      <c r="H207" s="15">
        <v>442</v>
      </c>
      <c r="I207" s="213" t="s">
        <v>44</v>
      </c>
      <c r="J207" s="202" t="str">
        <f>IF(ISBLANK(INDEX('Policy Characteristics'!D:D,MATCH($C207,'Policy Characteristics'!$C:$C,0))),"",INDEX('Policy Characteristics'!D:D,MATCH($C207,'Policy Characteristics'!$C:$C,0)))</f>
        <v>Building Component Electrification</v>
      </c>
      <c r="K207" s="76" t="str">
        <f>IF(ISBLANK(INDEX('Policy Characteristics'!E:E,MATCH($C207,'Policy Characteristics'!$C:$C,0))),"",INDEX('Policy Characteristics'!E:E,MATCH($C207,'Policy Characteristics'!$C:$C,0)))</f>
        <v>bldgs new component fuel shifting</v>
      </c>
      <c r="L207" s="205">
        <f>IF(ISBLANK(INDEX('Policy Characteristics'!F:F,MATCH($C207,'Policy Characteristics'!$C:$C,0))),"",INDEX('Policy Characteristics'!F:F,MATCH($C207,'Policy Characteristics'!$C:$C,0)))</f>
        <v>0</v>
      </c>
      <c r="M207" s="205">
        <f>IF(ISBLANK(INDEX('Policy Characteristics'!G:G,MATCH($C207,'Policy Characteristics'!$C:$C,0))),"",INDEX('Policy Characteristics'!G:G,MATCH($C207,'Policy Characteristics'!$C:$C,0)))</f>
        <v>1</v>
      </c>
      <c r="N207" s="205">
        <f>IF(ISBLANK(INDEX('Policy Characteristics'!H:H,MATCH($C207,'Policy Characteristics'!$C:$C,0))),"",INDEX('Policy Characteristics'!H:H,MATCH($C207,'Policy Characteristics'!$C:$C,0)))</f>
        <v>0.01</v>
      </c>
      <c r="O207" s="76" t="str">
        <f>IF(ISBLANK(INDEX('Policy Characteristics'!I:I,MATCH($C207,'Policy Characteristics'!$C:$C,0))),"",INDEX('Policy Characteristics'!I:I,MATCH($C207,'Policy Characteristics'!$C:$C,0)))</f>
        <v>% of newly sold non-electric building components</v>
      </c>
      <c r="P207" s="76" t="str">
        <f>IF(ISBLANK(INDEX('Policy Characteristics'!J:J,MATCH($C207,'Policy Characteristics'!$C:$C,0))),"",INDEX('Policy Characteristics'!J:J,MATCH($C207,'Policy Characteristics'!$C:$C,0)))</f>
        <v>**Description:** This policy replaces the specified fraction of newly sold non-electric building components of the selected type(s) in buildings of the selected type(s) with electricity-using components. // **Guidance for setting values:** //**Urban Residential Heating:** In the BAU case, in New Jersey, the share of electricity among fuels used for heating in urban, residential buildings will rise from 7% to 11% through 2050.//**Urban Residential Appliances:** In the BAU case, in New Jersey, the share of electricity among fuels used for appliances in urban, residential buildings will fall from 31% to 30% through 2050.//**Urban Residential Other Components:** In the United States, the share of electricity among fuels used by other components in urban, residential buildings is 100%.//**Rural Residential Heating:** In the BAU case, in New Jersey, the share of electricity among fuels used for heating in rural, residential buildings will rise from 7% to 11% through 2050.//**Rural Residential Appliances:** In the BAU case, in New Jersey, the share of electricity among fuels used for appliances in rural, residential buildings will fall from 30% to 30% through 2050.//**Rural Residential Other Components:** In the United States, the share of electricity among fuels used by other components in rural, residential buildings is 100%.//**Commercial Heating:** In the BAU case, in New Jersey, the share of electricity among fuels used for heating in commercial buildings will fall from 3% to 3% through 2050.//**Comercial Appliances:** In the BAU case, in New Jersey, the share of electricity among fuels used for appliances in commercial buildings will fall from 30% to 28% through 2050.//**Comercial Other Components:** In the BAU case, in New Jersey, the share of electricity among fuels used for other components in commercial buildings will rise from 66% to 76% through 2050.</v>
      </c>
      <c r="Q207" s="76" t="str">
        <f>IF(ISBLANK(INDEX('Policy Characteristics'!K:K,MATCH($C207,'Policy Characteristics'!$C:$C,0))),"",INDEX('Policy Characteristics'!K:K,MATCH($C207,'Policy Characteristics'!$C:$C,0)))</f>
        <v>buildings-sector-main.html#component-elec</v>
      </c>
      <c r="R207" s="76" t="str">
        <f>IF(ISBLANK(INDEX('Policy Characteristics'!L:L,MATCH($C207,'Policy Characteristics'!$C:$C,0))),"",INDEX('Policy Characteristics'!L:L,MATCH($C207,'Policy Characteristics'!$C:$C,0)))</f>
        <v>building-component-electrification.html</v>
      </c>
    </row>
    <row r="208" spans="1:18" x14ac:dyDescent="0.25">
      <c r="A208" s="76" t="str">
        <f>IF(ISBLANK(INDEX('Policy Characteristics'!A:A,MATCH($C208,'Policy Characteristics'!$C:$C,0))),"",INDEX('Policy Characteristics'!A:A,MATCH($C208,'Policy Characteristics'!$C:$C,0)))</f>
        <v>Buildings and Appliances</v>
      </c>
      <c r="B208" s="200" t="str">
        <f>IF(ISBLANK(INDEX('Policy Characteristics'!B:B,MATCH($C208,'Policy Characteristics'!$C:$C,0))),"",INDEX('Policy Characteristics'!B:B,MATCH($C208,'Policy Characteristics'!$C:$C,0)))</f>
        <v>Building Component Electrification</v>
      </c>
      <c r="C208" s="76" t="str">
        <f t="shared" si="7"/>
        <v>Fraction of New Bldg Components Shifted to Other Fuels</v>
      </c>
      <c r="D208" s="88" t="s">
        <v>118</v>
      </c>
      <c r="E208" s="88" t="s">
        <v>275</v>
      </c>
      <c r="F208" s="88" t="s">
        <v>124</v>
      </c>
      <c r="G208" s="88" t="s">
        <v>277</v>
      </c>
      <c r="H208" s="15">
        <v>443</v>
      </c>
      <c r="I208" s="213" t="s">
        <v>43</v>
      </c>
      <c r="J208" s="202" t="str">
        <f>IF(ISBLANK(INDEX('Policy Characteristics'!D:D,MATCH($C208,'Policy Characteristics'!$C:$C,0))),"",INDEX('Policy Characteristics'!D:D,MATCH($C208,'Policy Characteristics'!$C:$C,0)))</f>
        <v>Building Component Electrification</v>
      </c>
      <c r="K208" s="76" t="str">
        <f>IF(ISBLANK(INDEX('Policy Characteristics'!E:E,MATCH($C208,'Policy Characteristics'!$C:$C,0))),"",INDEX('Policy Characteristics'!E:E,MATCH($C208,'Policy Characteristics'!$C:$C,0)))</f>
        <v>bldgs new component fuel shifting</v>
      </c>
      <c r="L208" s="205">
        <f>IF(ISBLANK(INDEX('Policy Characteristics'!F:F,MATCH($C208,'Policy Characteristics'!$C:$C,0))),"",INDEX('Policy Characteristics'!F:F,MATCH($C208,'Policy Characteristics'!$C:$C,0)))</f>
        <v>0</v>
      </c>
      <c r="M208" s="205">
        <f>IF(ISBLANK(INDEX('Policy Characteristics'!G:G,MATCH($C208,'Policy Characteristics'!$C:$C,0))),"",INDEX('Policy Characteristics'!G:G,MATCH($C208,'Policy Characteristics'!$C:$C,0)))</f>
        <v>1</v>
      </c>
      <c r="N208" s="205">
        <f>IF(ISBLANK(INDEX('Policy Characteristics'!H:H,MATCH($C208,'Policy Characteristics'!$C:$C,0))),"",INDEX('Policy Characteristics'!H:H,MATCH($C208,'Policy Characteristics'!$C:$C,0)))</f>
        <v>0.01</v>
      </c>
      <c r="O208" s="76" t="str">
        <f>IF(ISBLANK(INDEX('Policy Characteristics'!I:I,MATCH($C208,'Policy Characteristics'!$C:$C,0))),"",INDEX('Policy Characteristics'!I:I,MATCH($C208,'Policy Characteristics'!$C:$C,0)))</f>
        <v>% of newly sold non-electric building components</v>
      </c>
      <c r="P208" s="76" t="str">
        <f>IF(ISBLANK(INDEX('Policy Characteristics'!J:J,MATCH($C208,'Policy Characteristics'!$C:$C,0))),"",INDEX('Policy Characteristics'!J:J,MATCH($C208,'Policy Characteristics'!$C:$C,0)))</f>
        <v>**Description:** This policy replaces the specified fraction of newly sold non-electric building components of the selected type(s) in buildings of the selected type(s) with electricity-using components. // **Guidance for setting values:** //**Urban Residential Heating:** In the BAU case, in New Jersey, the share of electricity among fuels used for heating in urban, residential buildings will rise from 7% to 11% through 2050.//**Urban Residential Appliances:** In the BAU case, in New Jersey, the share of electricity among fuels used for appliances in urban, residential buildings will fall from 31% to 30% through 2050.//**Urban Residential Other Components:** In the United States, the share of electricity among fuels used by other components in urban, residential buildings is 100%.//**Rural Residential Heating:** In the BAU case, in New Jersey, the share of electricity among fuels used for heating in rural, residential buildings will rise from 7% to 11% through 2050.//**Rural Residential Appliances:** In the BAU case, in New Jersey, the share of electricity among fuels used for appliances in rural, residential buildings will fall from 30% to 30% through 2050.//**Rural Residential Other Components:** In the United States, the share of electricity among fuels used by other components in rural, residential buildings is 100%.//**Commercial Heating:** In the BAU case, in New Jersey, the share of electricity among fuels used for heating in commercial buildings will fall from 3% to 3% through 2050.//**Comercial Appliances:** In the BAU case, in New Jersey, the share of electricity among fuels used for appliances in commercial buildings will fall from 30% to 28% through 2050.//**Comercial Other Components:** In the BAU case, in New Jersey, the share of electricity among fuels used for other components in commercial buildings will rise from 66% to 76% through 2050.</v>
      </c>
      <c r="Q208" s="76" t="str">
        <f>IF(ISBLANK(INDEX('Policy Characteristics'!K:K,MATCH($C208,'Policy Characteristics'!$C:$C,0))),"",INDEX('Policy Characteristics'!K:K,MATCH($C208,'Policy Characteristics'!$C:$C,0)))</f>
        <v>buildings-sector-main.html#component-elec</v>
      </c>
      <c r="R208" s="76" t="str">
        <f>IF(ISBLANK(INDEX('Policy Characteristics'!L:L,MATCH($C208,'Policy Characteristics'!$C:$C,0))),"",INDEX('Policy Characteristics'!L:L,MATCH($C208,'Policy Characteristics'!$C:$C,0)))</f>
        <v>building-component-electrification.html</v>
      </c>
    </row>
    <row r="209" spans="1:18" x14ac:dyDescent="0.25">
      <c r="A209" s="76" t="str">
        <f>IF(ISBLANK(INDEX('Policy Characteristics'!A:A,MATCH($C209,'Policy Characteristics'!$C:$C,0))),"",INDEX('Policy Characteristics'!A:A,MATCH($C209,'Policy Characteristics'!$C:$C,0)))</f>
        <v>Buildings and Appliances</v>
      </c>
      <c r="B209" s="200" t="str">
        <f>IF(ISBLANK(INDEX('Policy Characteristics'!B:B,MATCH($C209,'Policy Characteristics'!$C:$C,0))),"",INDEX('Policy Characteristics'!B:B,MATCH($C209,'Policy Characteristics'!$C:$C,0)))</f>
        <v>Building Component Electrification</v>
      </c>
      <c r="C209" s="76" t="str">
        <f t="shared" si="7"/>
        <v>Fraction of New Bldg Components Shifted to Other Fuels</v>
      </c>
      <c r="D209" s="88" t="s">
        <v>119</v>
      </c>
      <c r="E209" s="88" t="s">
        <v>275</v>
      </c>
      <c r="F209" s="88" t="s">
        <v>125</v>
      </c>
      <c r="G209" s="88" t="s">
        <v>277</v>
      </c>
      <c r="H209" s="15">
        <v>444</v>
      </c>
      <c r="I209" s="213" t="s">
        <v>43</v>
      </c>
      <c r="J209" s="202" t="str">
        <f>IF(ISBLANK(INDEX('Policy Characteristics'!D:D,MATCH($C209,'Policy Characteristics'!$C:$C,0))),"",INDEX('Policy Characteristics'!D:D,MATCH($C209,'Policy Characteristics'!$C:$C,0)))</f>
        <v>Building Component Electrification</v>
      </c>
      <c r="K209" s="76" t="str">
        <f>IF(ISBLANK(INDEX('Policy Characteristics'!E:E,MATCH($C209,'Policy Characteristics'!$C:$C,0))),"",INDEX('Policy Characteristics'!E:E,MATCH($C209,'Policy Characteristics'!$C:$C,0)))</f>
        <v>bldgs new component fuel shifting</v>
      </c>
      <c r="L209" s="205">
        <f>IF(ISBLANK(INDEX('Policy Characteristics'!F:F,MATCH($C209,'Policy Characteristics'!$C:$C,0))),"",INDEX('Policy Characteristics'!F:F,MATCH($C209,'Policy Characteristics'!$C:$C,0)))</f>
        <v>0</v>
      </c>
      <c r="M209" s="205">
        <f>IF(ISBLANK(INDEX('Policy Characteristics'!G:G,MATCH($C209,'Policy Characteristics'!$C:$C,0))),"",INDEX('Policy Characteristics'!G:G,MATCH($C209,'Policy Characteristics'!$C:$C,0)))</f>
        <v>1</v>
      </c>
      <c r="N209" s="205">
        <f>IF(ISBLANK(INDEX('Policy Characteristics'!H:H,MATCH($C209,'Policy Characteristics'!$C:$C,0))),"",INDEX('Policy Characteristics'!H:H,MATCH($C209,'Policy Characteristics'!$C:$C,0)))</f>
        <v>0.01</v>
      </c>
      <c r="O209" s="76" t="str">
        <f>IF(ISBLANK(INDEX('Policy Characteristics'!I:I,MATCH($C209,'Policy Characteristics'!$C:$C,0))),"",INDEX('Policy Characteristics'!I:I,MATCH($C209,'Policy Characteristics'!$C:$C,0)))</f>
        <v>% of newly sold non-electric building components</v>
      </c>
      <c r="P209" s="76" t="str">
        <f>IF(ISBLANK(INDEX('Policy Characteristics'!J:J,MATCH($C209,'Policy Characteristics'!$C:$C,0))),"",INDEX('Policy Characteristics'!J:J,MATCH($C209,'Policy Characteristics'!$C:$C,0)))</f>
        <v>**Description:** This policy replaces the specified fraction of newly sold non-electric building components of the selected type(s) in buildings of the selected type(s) with electricity-using components. // **Guidance for setting values:** //**Urban Residential Heating:** In the BAU case, in New Jersey, the share of electricity among fuels used for heating in urban, residential buildings will rise from 7% to 11% through 2050.//**Urban Residential Appliances:** In the BAU case, in New Jersey, the share of electricity among fuels used for appliances in urban, residential buildings will fall from 31% to 30% through 2050.//**Urban Residential Other Components:** In the United States, the share of electricity among fuels used by other components in urban, residential buildings is 100%.//**Rural Residential Heating:** In the BAU case, in New Jersey, the share of electricity among fuels used for heating in rural, residential buildings will rise from 7% to 11% through 2050.//**Rural Residential Appliances:** In the BAU case, in New Jersey, the share of electricity among fuels used for appliances in rural, residential buildings will fall from 30% to 30% through 2050.//**Rural Residential Other Components:** In the United States, the share of electricity among fuels used by other components in rural, residential buildings is 100%.//**Commercial Heating:** In the BAU case, in New Jersey, the share of electricity among fuels used for heating in commercial buildings will fall from 3% to 3% through 2050.//**Comercial Appliances:** In the BAU case, in New Jersey, the share of electricity among fuels used for appliances in commercial buildings will fall from 30% to 28% through 2050.//**Comercial Other Components:** In the BAU case, in New Jersey, the share of electricity among fuels used for other components in commercial buildings will rise from 66% to 76% through 2050.</v>
      </c>
      <c r="Q209" s="76" t="str">
        <f>IF(ISBLANK(INDEX('Policy Characteristics'!K:K,MATCH($C209,'Policy Characteristics'!$C:$C,0))),"",INDEX('Policy Characteristics'!K:K,MATCH($C209,'Policy Characteristics'!$C:$C,0)))</f>
        <v>buildings-sector-main.html#component-elec</v>
      </c>
      <c r="R209" s="76" t="str">
        <f>IF(ISBLANK(INDEX('Policy Characteristics'!L:L,MATCH($C209,'Policy Characteristics'!$C:$C,0))),"",INDEX('Policy Characteristics'!L:L,MATCH($C209,'Policy Characteristics'!$C:$C,0)))</f>
        <v>building-component-electrification.html</v>
      </c>
    </row>
    <row r="210" spans="1:18" x14ac:dyDescent="0.25">
      <c r="A210" s="76" t="str">
        <f>IF(ISBLANK(INDEX('Policy Characteristics'!A:A,MATCH($C210,'Policy Characteristics'!$C:$C,0))),"",INDEX('Policy Characteristics'!A:A,MATCH($C210,'Policy Characteristics'!$C:$C,0)))</f>
        <v>Buildings and Appliances</v>
      </c>
      <c r="B210" s="200" t="str">
        <f>IF(ISBLANK(INDEX('Policy Characteristics'!B:B,MATCH($C210,'Policy Characteristics'!$C:$C,0))),"",INDEX('Policy Characteristics'!B:B,MATCH($C210,'Policy Characteristics'!$C:$C,0)))</f>
        <v>Building Component Electrification</v>
      </c>
      <c r="C210" s="76" t="str">
        <f t="shared" si="7"/>
        <v>Fraction of New Bldg Components Shifted to Other Fuels</v>
      </c>
      <c r="D210" s="88" t="s">
        <v>114</v>
      </c>
      <c r="E210" s="88" t="s">
        <v>276</v>
      </c>
      <c r="F210" s="88" t="s">
        <v>120</v>
      </c>
      <c r="G210" s="88" t="s">
        <v>163</v>
      </c>
      <c r="H210" s="15">
        <v>445</v>
      </c>
      <c r="I210" s="213" t="s">
        <v>43</v>
      </c>
      <c r="J210" s="202" t="str">
        <f>IF(ISBLANK(INDEX('Policy Characteristics'!D:D,MATCH($C210,'Policy Characteristics'!$C:$C,0))),"",INDEX('Policy Characteristics'!D:D,MATCH($C210,'Policy Characteristics'!$C:$C,0)))</f>
        <v>Building Component Electrification</v>
      </c>
      <c r="K210" s="76" t="str">
        <f>IF(ISBLANK(INDEX('Policy Characteristics'!E:E,MATCH($C210,'Policy Characteristics'!$C:$C,0))),"",INDEX('Policy Characteristics'!E:E,MATCH($C210,'Policy Characteristics'!$C:$C,0)))</f>
        <v>bldgs new component fuel shifting</v>
      </c>
      <c r="L210" s="205">
        <f>IF(ISBLANK(INDEX('Policy Characteristics'!F:F,MATCH($C210,'Policy Characteristics'!$C:$C,0))),"",INDEX('Policy Characteristics'!F:F,MATCH($C210,'Policy Characteristics'!$C:$C,0)))</f>
        <v>0</v>
      </c>
      <c r="M210" s="205">
        <f>IF(ISBLANK(INDEX('Policy Characteristics'!G:G,MATCH($C210,'Policy Characteristics'!$C:$C,0))),"",INDEX('Policy Characteristics'!G:G,MATCH($C210,'Policy Characteristics'!$C:$C,0)))</f>
        <v>1</v>
      </c>
      <c r="N210" s="205">
        <f>IF(ISBLANK(INDEX('Policy Characteristics'!H:H,MATCH($C210,'Policy Characteristics'!$C:$C,0))),"",INDEX('Policy Characteristics'!H:H,MATCH($C210,'Policy Characteristics'!$C:$C,0)))</f>
        <v>0.01</v>
      </c>
      <c r="O210" s="76" t="str">
        <f>IF(ISBLANK(INDEX('Policy Characteristics'!I:I,MATCH($C210,'Policy Characteristics'!$C:$C,0))),"",INDEX('Policy Characteristics'!I:I,MATCH($C210,'Policy Characteristics'!$C:$C,0)))</f>
        <v>% of newly sold non-electric building components</v>
      </c>
      <c r="P210" s="76" t="str">
        <f>IF(ISBLANK(INDEX('Policy Characteristics'!J:J,MATCH($C210,'Policy Characteristics'!$C:$C,0))),"",INDEX('Policy Characteristics'!J:J,MATCH($C210,'Policy Characteristics'!$C:$C,0)))</f>
        <v>**Description:** This policy replaces the specified fraction of newly sold non-electric building components of the selected type(s) in buildings of the selected type(s) with electricity-using components. // **Guidance for setting values:** //**Urban Residential Heating:** In the BAU case, in New Jersey, the share of electricity among fuels used for heating in urban, residential buildings will rise from 7% to 11% through 2050.//**Urban Residential Appliances:** In the BAU case, in New Jersey, the share of electricity among fuels used for appliances in urban, residential buildings will fall from 31% to 30% through 2050.//**Urban Residential Other Components:** In the United States, the share of electricity among fuels used by other components in urban, residential buildings is 100%.//**Rural Residential Heating:** In the BAU case, in New Jersey, the share of electricity among fuels used for heating in rural, residential buildings will rise from 7% to 11% through 2050.//**Rural Residential Appliances:** In the BAU case, in New Jersey, the share of electricity among fuels used for appliances in rural, residential buildings will fall from 30% to 30% through 2050.//**Rural Residential Other Components:** In the United States, the share of electricity among fuels used by other components in rural, residential buildings is 100%.//**Commercial Heating:** In the BAU case, in New Jersey, the share of electricity among fuels used for heating in commercial buildings will fall from 3% to 3% through 2050.//**Comercial Appliances:** In the BAU case, in New Jersey, the share of electricity among fuels used for appliances in commercial buildings will fall from 30% to 28% through 2050.//**Comercial Other Components:** In the BAU case, in New Jersey, the share of electricity among fuels used for other components in commercial buildings will rise from 66% to 76% through 2050.</v>
      </c>
      <c r="Q210" s="76" t="str">
        <f>IF(ISBLANK(INDEX('Policy Characteristics'!K:K,MATCH($C210,'Policy Characteristics'!$C:$C,0))),"",INDEX('Policy Characteristics'!K:K,MATCH($C210,'Policy Characteristics'!$C:$C,0)))</f>
        <v>buildings-sector-main.html#component-elec</v>
      </c>
      <c r="R210" s="76" t="str">
        <f>IF(ISBLANK(INDEX('Policy Characteristics'!L:L,MATCH($C210,'Policy Characteristics'!$C:$C,0))),"",INDEX('Policy Characteristics'!L:L,MATCH($C210,'Policy Characteristics'!$C:$C,0)))</f>
        <v>building-component-electrification.html</v>
      </c>
    </row>
    <row r="211" spans="1:18" x14ac:dyDescent="0.25">
      <c r="A211" s="76" t="str">
        <f>IF(ISBLANK(INDEX('Policy Characteristics'!A:A,MATCH($C211,'Policy Characteristics'!$C:$C,0))),"",INDEX('Policy Characteristics'!A:A,MATCH($C211,'Policy Characteristics'!$C:$C,0)))</f>
        <v>Buildings and Appliances</v>
      </c>
      <c r="B211" s="200" t="str">
        <f>IF(ISBLANK(INDEX('Policy Characteristics'!B:B,MATCH($C211,'Policy Characteristics'!$C:$C,0))),"",INDEX('Policy Characteristics'!B:B,MATCH($C211,'Policy Characteristics'!$C:$C,0)))</f>
        <v>Building Component Electrification</v>
      </c>
      <c r="C211" s="76" t="str">
        <f t="shared" si="7"/>
        <v>Fraction of New Bldg Components Shifted to Other Fuels</v>
      </c>
      <c r="D211" s="88" t="s">
        <v>115</v>
      </c>
      <c r="E211" s="88" t="s">
        <v>276</v>
      </c>
      <c r="F211" s="88" t="s">
        <v>121</v>
      </c>
      <c r="G211" s="88" t="s">
        <v>163</v>
      </c>
      <c r="H211" s="15">
        <v>446</v>
      </c>
      <c r="I211" s="213" t="s">
        <v>44</v>
      </c>
      <c r="J211" s="202" t="str">
        <f>IF(ISBLANK(INDEX('Policy Characteristics'!D:D,MATCH($C211,'Policy Characteristics'!$C:$C,0))),"",INDEX('Policy Characteristics'!D:D,MATCH($C211,'Policy Characteristics'!$C:$C,0)))</f>
        <v>Building Component Electrification</v>
      </c>
      <c r="K211" s="76" t="str">
        <f>IF(ISBLANK(INDEX('Policy Characteristics'!E:E,MATCH($C211,'Policy Characteristics'!$C:$C,0))),"",INDEX('Policy Characteristics'!E:E,MATCH($C211,'Policy Characteristics'!$C:$C,0)))</f>
        <v>bldgs new component fuel shifting</v>
      </c>
      <c r="L211" s="205">
        <f>IF(ISBLANK(INDEX('Policy Characteristics'!F:F,MATCH($C211,'Policy Characteristics'!$C:$C,0))),"",INDEX('Policy Characteristics'!F:F,MATCH($C211,'Policy Characteristics'!$C:$C,0)))</f>
        <v>0</v>
      </c>
      <c r="M211" s="205">
        <f>IF(ISBLANK(INDEX('Policy Characteristics'!G:G,MATCH($C211,'Policy Characteristics'!$C:$C,0))),"",INDEX('Policy Characteristics'!G:G,MATCH($C211,'Policy Characteristics'!$C:$C,0)))</f>
        <v>1</v>
      </c>
      <c r="N211" s="205">
        <f>IF(ISBLANK(INDEX('Policy Characteristics'!H:H,MATCH($C211,'Policy Characteristics'!$C:$C,0))),"",INDEX('Policy Characteristics'!H:H,MATCH($C211,'Policy Characteristics'!$C:$C,0)))</f>
        <v>0.01</v>
      </c>
      <c r="O211" s="76" t="str">
        <f>IF(ISBLANK(INDEX('Policy Characteristics'!I:I,MATCH($C211,'Policy Characteristics'!$C:$C,0))),"",INDEX('Policy Characteristics'!I:I,MATCH($C211,'Policy Characteristics'!$C:$C,0)))</f>
        <v>% of newly sold non-electric building components</v>
      </c>
      <c r="P211" s="76" t="str">
        <f>IF(ISBLANK(INDEX('Policy Characteristics'!J:J,MATCH($C211,'Policy Characteristics'!$C:$C,0))),"",INDEX('Policy Characteristics'!J:J,MATCH($C211,'Policy Characteristics'!$C:$C,0)))</f>
        <v>**Description:** This policy replaces the specified fraction of newly sold non-electric building components of the selected type(s) in buildings of the selected type(s) with electricity-using components. // **Guidance for setting values:** //**Urban Residential Heating:** In the BAU case, in New Jersey, the share of electricity among fuels used for heating in urban, residential buildings will rise from 7% to 11% through 2050.//**Urban Residential Appliances:** In the BAU case, in New Jersey, the share of electricity among fuels used for appliances in urban, residential buildings will fall from 31% to 30% through 2050.//**Urban Residential Other Components:** In the United States, the share of electricity among fuels used by other components in urban, residential buildings is 100%.//**Rural Residential Heating:** In the BAU case, in New Jersey, the share of electricity among fuels used for heating in rural, residential buildings will rise from 7% to 11% through 2050.//**Rural Residential Appliances:** In the BAU case, in New Jersey, the share of electricity among fuels used for appliances in rural, residential buildings will fall from 30% to 30% through 2050.//**Rural Residential Other Components:** In the United States, the share of electricity among fuels used by other components in rural, residential buildings is 100%.//**Commercial Heating:** In the BAU case, in New Jersey, the share of electricity among fuels used for heating in commercial buildings will fall from 3% to 3% through 2050.//**Comercial Appliances:** In the BAU case, in New Jersey, the share of electricity among fuels used for appliances in commercial buildings will fall from 30% to 28% through 2050.//**Comercial Other Components:** In the BAU case, in New Jersey, the share of electricity among fuels used for other components in commercial buildings will rise from 66% to 76% through 2050.</v>
      </c>
      <c r="Q211" s="76" t="str">
        <f>IF(ISBLANK(INDEX('Policy Characteristics'!K:K,MATCH($C211,'Policy Characteristics'!$C:$C,0))),"",INDEX('Policy Characteristics'!K:K,MATCH($C211,'Policy Characteristics'!$C:$C,0)))</f>
        <v>buildings-sector-main.html#component-elec</v>
      </c>
      <c r="R211" s="76" t="str">
        <f>IF(ISBLANK(INDEX('Policy Characteristics'!L:L,MATCH($C211,'Policy Characteristics'!$C:$C,0))),"",INDEX('Policy Characteristics'!L:L,MATCH($C211,'Policy Characteristics'!$C:$C,0)))</f>
        <v>building-component-electrification.html</v>
      </c>
    </row>
    <row r="212" spans="1:18" x14ac:dyDescent="0.25">
      <c r="A212" s="76" t="str">
        <f>IF(ISBLANK(INDEX('Policy Characteristics'!A:A,MATCH($C212,'Policy Characteristics'!$C:$C,0))),"",INDEX('Policy Characteristics'!A:A,MATCH($C212,'Policy Characteristics'!$C:$C,0)))</f>
        <v>Buildings and Appliances</v>
      </c>
      <c r="B212" s="200" t="str">
        <f>IF(ISBLANK(INDEX('Policy Characteristics'!B:B,MATCH($C212,'Policy Characteristics'!$C:$C,0))),"",INDEX('Policy Characteristics'!B:B,MATCH($C212,'Policy Characteristics'!$C:$C,0)))</f>
        <v>Building Component Electrification</v>
      </c>
      <c r="C212" s="76" t="str">
        <f t="shared" si="7"/>
        <v>Fraction of New Bldg Components Shifted to Other Fuels</v>
      </c>
      <c r="D212" s="88" t="s">
        <v>117</v>
      </c>
      <c r="E212" s="88" t="s">
        <v>276</v>
      </c>
      <c r="F212" s="88" t="s">
        <v>123</v>
      </c>
      <c r="G212" s="88" t="s">
        <v>163</v>
      </c>
      <c r="H212" s="15">
        <v>447</v>
      </c>
      <c r="I212" s="213" t="s">
        <v>44</v>
      </c>
      <c r="J212" s="202" t="str">
        <f>IF(ISBLANK(INDEX('Policy Characteristics'!D:D,MATCH($C212,'Policy Characteristics'!$C:$C,0))),"",INDEX('Policy Characteristics'!D:D,MATCH($C212,'Policy Characteristics'!$C:$C,0)))</f>
        <v>Building Component Electrification</v>
      </c>
      <c r="K212" s="76" t="str">
        <f>IF(ISBLANK(INDEX('Policy Characteristics'!E:E,MATCH($C212,'Policy Characteristics'!$C:$C,0))),"",INDEX('Policy Characteristics'!E:E,MATCH($C212,'Policy Characteristics'!$C:$C,0)))</f>
        <v>bldgs new component fuel shifting</v>
      </c>
      <c r="L212" s="205">
        <f>IF(ISBLANK(INDEX('Policy Characteristics'!F:F,MATCH($C212,'Policy Characteristics'!$C:$C,0))),"",INDEX('Policy Characteristics'!F:F,MATCH($C212,'Policy Characteristics'!$C:$C,0)))</f>
        <v>0</v>
      </c>
      <c r="M212" s="205">
        <f>IF(ISBLANK(INDEX('Policy Characteristics'!G:G,MATCH($C212,'Policy Characteristics'!$C:$C,0))),"",INDEX('Policy Characteristics'!G:G,MATCH($C212,'Policy Characteristics'!$C:$C,0)))</f>
        <v>1</v>
      </c>
      <c r="N212" s="205">
        <f>IF(ISBLANK(INDEX('Policy Characteristics'!H:H,MATCH($C212,'Policy Characteristics'!$C:$C,0))),"",INDEX('Policy Characteristics'!H:H,MATCH($C212,'Policy Characteristics'!$C:$C,0)))</f>
        <v>0.01</v>
      </c>
      <c r="O212" s="76" t="str">
        <f>IF(ISBLANK(INDEX('Policy Characteristics'!I:I,MATCH($C212,'Policy Characteristics'!$C:$C,0))),"",INDEX('Policy Characteristics'!I:I,MATCH($C212,'Policy Characteristics'!$C:$C,0)))</f>
        <v>% of newly sold non-electric building components</v>
      </c>
      <c r="P212" s="76" t="str">
        <f>IF(ISBLANK(INDEX('Policy Characteristics'!J:J,MATCH($C212,'Policy Characteristics'!$C:$C,0))),"",INDEX('Policy Characteristics'!J:J,MATCH($C212,'Policy Characteristics'!$C:$C,0)))</f>
        <v>**Description:** This policy replaces the specified fraction of newly sold non-electric building components of the selected type(s) in buildings of the selected type(s) with electricity-using components. // **Guidance for setting values:** //**Urban Residential Heating:** In the BAU case, in New Jersey, the share of electricity among fuels used for heating in urban, residential buildings will rise from 7% to 11% through 2050.//**Urban Residential Appliances:** In the BAU case, in New Jersey, the share of electricity among fuels used for appliances in urban, residential buildings will fall from 31% to 30% through 2050.//**Urban Residential Other Components:** In the United States, the share of electricity among fuels used by other components in urban, residential buildings is 100%.//**Rural Residential Heating:** In the BAU case, in New Jersey, the share of electricity among fuels used for heating in rural, residential buildings will rise from 7% to 11% through 2050.//**Rural Residential Appliances:** In the BAU case, in New Jersey, the share of electricity among fuels used for appliances in rural, residential buildings will fall from 30% to 30% through 2050.//**Rural Residential Other Components:** In the United States, the share of electricity among fuels used by other components in rural, residential buildings is 100%.//**Commercial Heating:** In the BAU case, in New Jersey, the share of electricity among fuels used for heating in commercial buildings will fall from 3% to 3% through 2050.//**Comercial Appliances:** In the BAU case, in New Jersey, the share of electricity among fuels used for appliances in commercial buildings will fall from 30% to 28% through 2050.//**Comercial Other Components:** In the BAU case, in New Jersey, the share of electricity among fuels used for other components in commercial buildings will rise from 66% to 76% through 2050.</v>
      </c>
      <c r="Q212" s="76" t="str">
        <f>IF(ISBLANK(INDEX('Policy Characteristics'!K:K,MATCH($C212,'Policy Characteristics'!$C:$C,0))),"",INDEX('Policy Characteristics'!K:K,MATCH($C212,'Policy Characteristics'!$C:$C,0)))</f>
        <v>buildings-sector-main.html#component-elec</v>
      </c>
      <c r="R212" s="76" t="str">
        <f>IF(ISBLANK(INDEX('Policy Characteristics'!L:L,MATCH($C212,'Policy Characteristics'!$C:$C,0))),"",INDEX('Policy Characteristics'!L:L,MATCH($C212,'Policy Characteristics'!$C:$C,0)))</f>
        <v>building-component-electrification.html</v>
      </c>
    </row>
    <row r="213" spans="1:18" x14ac:dyDescent="0.25">
      <c r="A213" s="76" t="str">
        <f>IF(ISBLANK(INDEX('Policy Characteristics'!A:A,MATCH($C213,'Policy Characteristics'!$C:$C,0))),"",INDEX('Policy Characteristics'!A:A,MATCH($C213,'Policy Characteristics'!$C:$C,0)))</f>
        <v>Buildings and Appliances</v>
      </c>
      <c r="B213" s="200" t="str">
        <f>IF(ISBLANK(INDEX('Policy Characteristics'!B:B,MATCH($C213,'Policy Characteristics'!$C:$C,0))),"",INDEX('Policy Characteristics'!B:B,MATCH($C213,'Policy Characteristics'!$C:$C,0)))</f>
        <v>Building Component Electrification</v>
      </c>
      <c r="C213" s="76" t="str">
        <f t="shared" si="7"/>
        <v>Fraction of New Bldg Components Shifted to Other Fuels</v>
      </c>
      <c r="D213" s="88" t="s">
        <v>118</v>
      </c>
      <c r="E213" s="88" t="s">
        <v>276</v>
      </c>
      <c r="F213" s="88" t="s">
        <v>124</v>
      </c>
      <c r="G213" s="88" t="s">
        <v>163</v>
      </c>
      <c r="H213" s="15">
        <v>448</v>
      </c>
      <c r="I213" s="213" t="s">
        <v>43</v>
      </c>
      <c r="J213" s="202" t="str">
        <f>IF(ISBLANK(INDEX('Policy Characteristics'!D:D,MATCH($C213,'Policy Characteristics'!$C:$C,0))),"",INDEX('Policy Characteristics'!D:D,MATCH($C213,'Policy Characteristics'!$C:$C,0)))</f>
        <v>Building Component Electrification</v>
      </c>
      <c r="K213" s="76" t="str">
        <f>IF(ISBLANK(INDEX('Policy Characteristics'!E:E,MATCH($C213,'Policy Characteristics'!$C:$C,0))),"",INDEX('Policy Characteristics'!E:E,MATCH($C213,'Policy Characteristics'!$C:$C,0)))</f>
        <v>bldgs new component fuel shifting</v>
      </c>
      <c r="L213" s="205">
        <f>IF(ISBLANK(INDEX('Policy Characteristics'!F:F,MATCH($C213,'Policy Characteristics'!$C:$C,0))),"",INDEX('Policy Characteristics'!F:F,MATCH($C213,'Policy Characteristics'!$C:$C,0)))</f>
        <v>0</v>
      </c>
      <c r="M213" s="205">
        <f>IF(ISBLANK(INDEX('Policy Characteristics'!G:G,MATCH($C213,'Policy Characteristics'!$C:$C,0))),"",INDEX('Policy Characteristics'!G:G,MATCH($C213,'Policy Characteristics'!$C:$C,0)))</f>
        <v>1</v>
      </c>
      <c r="N213" s="205">
        <f>IF(ISBLANK(INDEX('Policy Characteristics'!H:H,MATCH($C213,'Policy Characteristics'!$C:$C,0))),"",INDEX('Policy Characteristics'!H:H,MATCH($C213,'Policy Characteristics'!$C:$C,0)))</f>
        <v>0.01</v>
      </c>
      <c r="O213" s="76" t="str">
        <f>IF(ISBLANK(INDEX('Policy Characteristics'!I:I,MATCH($C213,'Policy Characteristics'!$C:$C,0))),"",INDEX('Policy Characteristics'!I:I,MATCH($C213,'Policy Characteristics'!$C:$C,0)))</f>
        <v>% of newly sold non-electric building components</v>
      </c>
      <c r="P213" s="76" t="str">
        <f>IF(ISBLANK(INDEX('Policy Characteristics'!J:J,MATCH($C213,'Policy Characteristics'!$C:$C,0))),"",INDEX('Policy Characteristics'!J:J,MATCH($C213,'Policy Characteristics'!$C:$C,0)))</f>
        <v>**Description:** This policy replaces the specified fraction of newly sold non-electric building components of the selected type(s) in buildings of the selected type(s) with electricity-using components. // **Guidance for setting values:** //**Urban Residential Heating:** In the BAU case, in New Jersey, the share of electricity among fuels used for heating in urban, residential buildings will rise from 7% to 11% through 2050.//**Urban Residential Appliances:** In the BAU case, in New Jersey, the share of electricity among fuels used for appliances in urban, residential buildings will fall from 31% to 30% through 2050.//**Urban Residential Other Components:** In the United States, the share of electricity among fuels used by other components in urban, residential buildings is 100%.//**Rural Residential Heating:** In the BAU case, in New Jersey, the share of electricity among fuels used for heating in rural, residential buildings will rise from 7% to 11% through 2050.//**Rural Residential Appliances:** In the BAU case, in New Jersey, the share of electricity among fuels used for appliances in rural, residential buildings will fall from 30% to 30% through 2050.//**Rural Residential Other Components:** In the United States, the share of electricity among fuels used by other components in rural, residential buildings is 100%.//**Commercial Heating:** In the BAU case, in New Jersey, the share of electricity among fuels used for heating in commercial buildings will fall from 3% to 3% through 2050.//**Comercial Appliances:** In the BAU case, in New Jersey, the share of electricity among fuels used for appliances in commercial buildings will fall from 30% to 28% through 2050.//**Comercial Other Components:** In the BAU case, in New Jersey, the share of electricity among fuels used for other components in commercial buildings will rise from 66% to 76% through 2050.</v>
      </c>
      <c r="Q213" s="76" t="str">
        <f>IF(ISBLANK(INDEX('Policy Characteristics'!K:K,MATCH($C213,'Policy Characteristics'!$C:$C,0))),"",INDEX('Policy Characteristics'!K:K,MATCH($C213,'Policy Characteristics'!$C:$C,0)))</f>
        <v>buildings-sector-main.html#component-elec</v>
      </c>
      <c r="R213" s="76" t="str">
        <f>IF(ISBLANK(INDEX('Policy Characteristics'!L:L,MATCH($C213,'Policy Characteristics'!$C:$C,0))),"",INDEX('Policy Characteristics'!L:L,MATCH($C213,'Policy Characteristics'!$C:$C,0)))</f>
        <v>building-component-electrification.html</v>
      </c>
    </row>
    <row r="214" spans="1:18" x14ac:dyDescent="0.25">
      <c r="A214" s="76" t="str">
        <f>IF(ISBLANK(INDEX('Policy Characteristics'!A:A,MATCH($C214,'Policy Characteristics'!$C:$C,0))),"",INDEX('Policy Characteristics'!A:A,MATCH($C214,'Policy Characteristics'!$C:$C,0)))</f>
        <v>Buildings and Appliances</v>
      </c>
      <c r="B214" s="200" t="str">
        <f>IF(ISBLANK(INDEX('Policy Characteristics'!B:B,MATCH($C214,'Policy Characteristics'!$C:$C,0))),"",INDEX('Policy Characteristics'!B:B,MATCH($C214,'Policy Characteristics'!$C:$C,0)))</f>
        <v>Building Component Electrification</v>
      </c>
      <c r="C214" s="76" t="str">
        <f t="shared" si="7"/>
        <v>Fraction of New Bldg Components Shifted to Other Fuels</v>
      </c>
      <c r="D214" s="88" t="s">
        <v>119</v>
      </c>
      <c r="E214" s="88" t="s">
        <v>276</v>
      </c>
      <c r="F214" s="88" t="s">
        <v>125</v>
      </c>
      <c r="G214" s="88" t="s">
        <v>163</v>
      </c>
      <c r="H214" s="15">
        <v>449</v>
      </c>
      <c r="I214" s="213" t="s">
        <v>43</v>
      </c>
      <c r="J214" s="202" t="str">
        <f>IF(ISBLANK(INDEX('Policy Characteristics'!D:D,MATCH($C214,'Policy Characteristics'!$C:$C,0))),"",INDEX('Policy Characteristics'!D:D,MATCH($C214,'Policy Characteristics'!$C:$C,0)))</f>
        <v>Building Component Electrification</v>
      </c>
      <c r="K214" s="76" t="str">
        <f>IF(ISBLANK(INDEX('Policy Characteristics'!E:E,MATCH($C214,'Policy Characteristics'!$C:$C,0))),"",INDEX('Policy Characteristics'!E:E,MATCH($C214,'Policy Characteristics'!$C:$C,0)))</f>
        <v>bldgs new component fuel shifting</v>
      </c>
      <c r="L214" s="205">
        <f>IF(ISBLANK(INDEX('Policy Characteristics'!F:F,MATCH($C214,'Policy Characteristics'!$C:$C,0))),"",INDEX('Policy Characteristics'!F:F,MATCH($C214,'Policy Characteristics'!$C:$C,0)))</f>
        <v>0</v>
      </c>
      <c r="M214" s="205">
        <f>IF(ISBLANK(INDEX('Policy Characteristics'!G:G,MATCH($C214,'Policy Characteristics'!$C:$C,0))),"",INDEX('Policy Characteristics'!G:G,MATCH($C214,'Policy Characteristics'!$C:$C,0)))</f>
        <v>1</v>
      </c>
      <c r="N214" s="205">
        <f>IF(ISBLANK(INDEX('Policy Characteristics'!H:H,MATCH($C214,'Policy Characteristics'!$C:$C,0))),"",INDEX('Policy Characteristics'!H:H,MATCH($C214,'Policy Characteristics'!$C:$C,0)))</f>
        <v>0.01</v>
      </c>
      <c r="O214" s="76" t="str">
        <f>IF(ISBLANK(INDEX('Policy Characteristics'!I:I,MATCH($C214,'Policy Characteristics'!$C:$C,0))),"",INDEX('Policy Characteristics'!I:I,MATCH($C214,'Policy Characteristics'!$C:$C,0)))</f>
        <v>% of newly sold non-electric building components</v>
      </c>
      <c r="P214" s="76" t="str">
        <f>IF(ISBLANK(INDEX('Policy Characteristics'!J:J,MATCH($C214,'Policy Characteristics'!$C:$C,0))),"",INDEX('Policy Characteristics'!J:J,MATCH($C214,'Policy Characteristics'!$C:$C,0)))</f>
        <v>**Description:** This policy replaces the specified fraction of newly sold non-electric building components of the selected type(s) in buildings of the selected type(s) with electricity-using components. // **Guidance for setting values:** //**Urban Residential Heating:** In the BAU case, in New Jersey, the share of electricity among fuels used for heating in urban, residential buildings will rise from 7% to 11% through 2050.//**Urban Residential Appliances:** In the BAU case, in New Jersey, the share of electricity among fuels used for appliances in urban, residential buildings will fall from 31% to 30% through 2050.//**Urban Residential Other Components:** In the United States, the share of electricity among fuels used by other components in urban, residential buildings is 100%.//**Rural Residential Heating:** In the BAU case, in New Jersey, the share of electricity among fuels used for heating in rural, residential buildings will rise from 7% to 11% through 2050.//**Rural Residential Appliances:** In the BAU case, in New Jersey, the share of electricity among fuels used for appliances in rural, residential buildings will fall from 30% to 30% through 2050.//**Rural Residential Other Components:** In the United States, the share of electricity among fuels used by other components in rural, residential buildings is 100%.//**Commercial Heating:** In the BAU case, in New Jersey, the share of electricity among fuels used for heating in commercial buildings will fall from 3% to 3% through 2050.//**Comercial Appliances:** In the BAU case, in New Jersey, the share of electricity among fuels used for appliances in commercial buildings will fall from 30% to 28% through 2050.//**Comercial Other Components:** In the BAU case, in New Jersey, the share of electricity among fuels used for other components in commercial buildings will rise from 66% to 76% through 2050.</v>
      </c>
      <c r="Q214" s="76" t="str">
        <f>IF(ISBLANK(INDEX('Policy Characteristics'!K:K,MATCH($C214,'Policy Characteristics'!$C:$C,0))),"",INDEX('Policy Characteristics'!K:K,MATCH($C214,'Policy Characteristics'!$C:$C,0)))</f>
        <v>buildings-sector-main.html#component-elec</v>
      </c>
      <c r="R214" s="76" t="str">
        <f>IF(ISBLANK(INDEX('Policy Characteristics'!L:L,MATCH($C214,'Policy Characteristics'!$C:$C,0))),"",INDEX('Policy Characteristics'!L:L,MATCH($C214,'Policy Characteristics'!$C:$C,0)))</f>
        <v>building-component-electrification.html</v>
      </c>
    </row>
    <row r="215" spans="1:18" s="76" customFormat="1" x14ac:dyDescent="0.25">
      <c r="A215" s="76" t="str">
        <f>IF(ISBLANK(INDEX('Policy Characteristics'!A:A,MATCH($C215,'Policy Characteristics'!$C:$C,0))),"",INDEX('Policy Characteristics'!A:A,MATCH($C215,'Policy Characteristics'!$C:$C,0)))</f>
        <v>Buildings and Appliances</v>
      </c>
      <c r="B215" s="200" t="str">
        <f>IF(ISBLANK(INDEX('Policy Characteristics'!B:B,MATCH($C215,'Policy Characteristics'!$C:$C,0))),"",INDEX('Policy Characteristics'!B:B,MATCH($C215,'Policy Characteristics'!$C:$C,0)))</f>
        <v>Building Energy Efficiency Standards</v>
      </c>
      <c r="C215" t="s">
        <v>297</v>
      </c>
      <c r="D215" s="88" t="s">
        <v>114</v>
      </c>
      <c r="E215" s="88" t="s">
        <v>274</v>
      </c>
      <c r="F215" s="88" t="s">
        <v>120</v>
      </c>
      <c r="G215" s="88" t="s">
        <v>278</v>
      </c>
      <c r="H215" s="15">
        <v>13</v>
      </c>
      <c r="I215" s="213" t="s">
        <v>43</v>
      </c>
      <c r="J215" s="202" t="str">
        <f>IF(ISBLANK(INDEX('Policy Characteristics'!D:D,MATCH($C215,'Policy Characteristics'!$C:$C,0))),"",INDEX('Policy Characteristics'!D:D,MATCH($C215,'Policy Characteristics'!$C:$C,0)))</f>
        <v>Building Energy Efficiency Standards</v>
      </c>
      <c r="K215" s="76" t="str">
        <f>IF(ISBLANK(INDEX('Policy Characteristics'!E:E,MATCH($C215,'Policy Characteristics'!$C:$C,0))),"",INDEX('Policy Characteristics'!E:E,MATCH($C215,'Policy Characteristics'!$C:$C,0)))</f>
        <v>bldgs efficiency standards</v>
      </c>
      <c r="L215" s="205">
        <f>IF(ISBLANK(INDEX('Policy Characteristics'!F:F,MATCH($C215,'Policy Characteristics'!$C:$C,0))),"",INDEX('Policy Characteristics'!F:F,MATCH($C215,'Policy Characteristics'!$C:$C,0)))</f>
        <v>0</v>
      </c>
      <c r="M215" s="205">
        <f>IF(ISBLANK(INDEX('Policy Characteristics'!G:G,MATCH($C215,'Policy Characteristics'!$C:$C,0))),"",INDEX('Policy Characteristics'!G:G,MATCH($C215,'Policy Characteristics'!$C:$C,0)))</f>
        <v>0.75</v>
      </c>
      <c r="N215" s="205">
        <f>IF(ISBLANK(INDEX('Policy Characteristics'!H:H,MATCH($C215,'Policy Characteristics'!$C:$C,0))),"",INDEX('Policy Characteristics'!H:H,MATCH($C215,'Policy Characteristics'!$C:$C,0)))</f>
        <v>0.01</v>
      </c>
      <c r="O215" s="76" t="str">
        <f>IF(ISBLANK(INDEX('Policy Characteristics'!I:I,MATCH($C215,'Policy Characteristics'!$C:$C,0))),"",INDEX('Policy Characteristics'!I:I,MATCH($C215,'Policy Characteristics'!$C:$C,0)))</f>
        <v>% reduction in energy use</v>
      </c>
      <c r="P215" s="76" t="str">
        <f>IF(ISBLANK(INDEX('Policy Characteristics'!J:J,MATCH($C215,'Policy Characteristics'!$C:$C,0))),"",INDEX('Policy Characteristics'!J:J,MATCH($C215,'Policy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5" s="76" t="str">
        <f>IF(ISBLANK(INDEX('Policy Characteristics'!K:K,MATCH($C215,'Policy Characteristics'!$C:$C,0))),"",INDEX('Policy Characteristics'!K:K,MATCH($C215,'Policy Characteristics'!$C:$C,0)))</f>
        <v>buildings-sector-main.html#eff-stds</v>
      </c>
      <c r="R215" s="76" t="str">
        <f>IF(ISBLANK(INDEX('Policy Characteristics'!L:L,MATCH($C215,'Policy Characteristics'!$C:$C,0))),"",INDEX('Policy Characteristics'!L:L,MATCH($C215,'Policy Characteristics'!$C:$C,0)))</f>
        <v>building-energy-efficiency-standards.html</v>
      </c>
    </row>
    <row r="216" spans="1:18" s="76" customFormat="1" x14ac:dyDescent="0.25">
      <c r="A216" s="76" t="str">
        <f>IF(ISBLANK(INDEX('Policy Characteristics'!A:A,MATCH($C216,'Policy Characteristics'!$C:$C,0))),"",INDEX('Policy Characteristics'!A:A,MATCH($C216,'Policy Characteristics'!$C:$C,0)))</f>
        <v>Buildings and Appliances</v>
      </c>
      <c r="B216" s="200" t="str">
        <f>IF(ISBLANK(INDEX('Policy Characteristics'!B:B,MATCH($C216,'Policy Characteristics'!$C:$C,0))),"",INDEX('Policy Characteristics'!B:B,MATCH($C216,'Policy Characteristics'!$C:$C,0)))</f>
        <v>Building Energy Efficiency Standards</v>
      </c>
      <c r="C216" s="76" t="str">
        <f t="shared" ref="C216:C232" si="8">C$215</f>
        <v>Reduction in E Use Allowed by Component Eff Std</v>
      </c>
      <c r="D216" s="88" t="s">
        <v>115</v>
      </c>
      <c r="E216" s="88" t="s">
        <v>274</v>
      </c>
      <c r="F216" s="88" t="s">
        <v>121</v>
      </c>
      <c r="G216" s="88" t="s">
        <v>278</v>
      </c>
      <c r="H216" s="15">
        <v>14</v>
      </c>
      <c r="I216" s="213" t="s">
        <v>43</v>
      </c>
      <c r="J216" s="202" t="str">
        <f>IF(ISBLANK(INDEX('Policy Characteristics'!D:D,MATCH($C216,'Policy Characteristics'!$C:$C,0))),"",INDEX('Policy Characteristics'!D:D,MATCH($C216,'Policy Characteristics'!$C:$C,0)))</f>
        <v>Building Energy Efficiency Standards</v>
      </c>
      <c r="K216" s="76" t="str">
        <f>IF(ISBLANK(INDEX('Policy Characteristics'!E:E,MATCH($C216,'Policy Characteristics'!$C:$C,0))),"",INDEX('Policy Characteristics'!E:E,MATCH($C216,'Policy Characteristics'!$C:$C,0)))</f>
        <v>bldgs efficiency standards</v>
      </c>
      <c r="L216" s="205">
        <f>IF(ISBLANK(INDEX('Policy Characteristics'!F:F,MATCH($C216,'Policy Characteristics'!$C:$C,0))),"",INDEX('Policy Characteristics'!F:F,MATCH($C216,'Policy Characteristics'!$C:$C,0)))</f>
        <v>0</v>
      </c>
      <c r="M216" s="205">
        <f>IF(ISBLANK(INDEX('Policy Characteristics'!G:G,MATCH($C216,'Policy Characteristics'!$C:$C,0))),"",INDEX('Policy Characteristics'!G:G,MATCH($C216,'Policy Characteristics'!$C:$C,0)))</f>
        <v>0.75</v>
      </c>
      <c r="N216" s="205">
        <f>IF(ISBLANK(INDEX('Policy Characteristics'!H:H,MATCH($C216,'Policy Characteristics'!$C:$C,0))),"",INDEX('Policy Characteristics'!H:H,MATCH($C216,'Policy Characteristics'!$C:$C,0)))</f>
        <v>0.01</v>
      </c>
      <c r="O216" s="76" t="str">
        <f>IF(ISBLANK(INDEX('Policy Characteristics'!I:I,MATCH($C216,'Policy Characteristics'!$C:$C,0))),"",INDEX('Policy Characteristics'!I:I,MATCH($C216,'Policy Characteristics'!$C:$C,0)))</f>
        <v>% reduction in energy use</v>
      </c>
      <c r="P216" s="76" t="str">
        <f>IF(ISBLANK(INDEX('Policy Characteristics'!J:J,MATCH($C216,'Policy Characteristics'!$C:$C,0))),"",INDEX('Policy Characteristics'!J:J,MATCH($C216,'Policy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6" s="76" t="str">
        <f>IF(ISBLANK(INDEX('Policy Characteristics'!K:K,MATCH($C216,'Policy Characteristics'!$C:$C,0))),"",INDEX('Policy Characteristics'!K:K,MATCH($C216,'Policy Characteristics'!$C:$C,0)))</f>
        <v>buildings-sector-main.html#eff-stds</v>
      </c>
      <c r="R216" s="76" t="str">
        <f>IF(ISBLANK(INDEX('Policy Characteristics'!L:L,MATCH($C216,'Policy Characteristics'!$C:$C,0))),"",INDEX('Policy Characteristics'!L:L,MATCH($C216,'Policy Characteristics'!$C:$C,0)))</f>
        <v>building-energy-efficiency-standards.html</v>
      </c>
    </row>
    <row r="217" spans="1:18" s="76" customFormat="1" x14ac:dyDescent="0.25">
      <c r="A217" s="76" t="str">
        <f>IF(ISBLANK(INDEX('Policy Characteristics'!A:A,MATCH($C217,'Policy Characteristics'!$C:$C,0))),"",INDEX('Policy Characteristics'!A:A,MATCH($C217,'Policy Characteristics'!$C:$C,0)))</f>
        <v>Buildings and Appliances</v>
      </c>
      <c r="B217" s="200" t="str">
        <f>IF(ISBLANK(INDEX('Policy Characteristics'!B:B,MATCH($C217,'Policy Characteristics'!$C:$C,0))),"",INDEX('Policy Characteristics'!B:B,MATCH($C217,'Policy Characteristics'!$C:$C,0)))</f>
        <v>Building Energy Efficiency Standards</v>
      </c>
      <c r="C217" s="76" t="str">
        <f t="shared" si="8"/>
        <v>Reduction in E Use Allowed by Component Eff Std</v>
      </c>
      <c r="D217" s="88" t="s">
        <v>116</v>
      </c>
      <c r="E217" s="88" t="s">
        <v>274</v>
      </c>
      <c r="F217" s="88" t="s">
        <v>122</v>
      </c>
      <c r="G217" s="88" t="s">
        <v>278</v>
      </c>
      <c r="H217" s="15">
        <v>15</v>
      </c>
      <c r="I217" s="213" t="s">
        <v>43</v>
      </c>
      <c r="J217" s="202" t="str">
        <f>IF(ISBLANK(INDEX('Policy Characteristics'!D:D,MATCH($C217,'Policy Characteristics'!$C:$C,0))),"",INDEX('Policy Characteristics'!D:D,MATCH($C217,'Policy Characteristics'!$C:$C,0)))</f>
        <v>Building Energy Efficiency Standards</v>
      </c>
      <c r="K217" s="76" t="str">
        <f>IF(ISBLANK(INDEX('Policy Characteristics'!E:E,MATCH($C217,'Policy Characteristics'!$C:$C,0))),"",INDEX('Policy Characteristics'!E:E,MATCH($C217,'Policy Characteristics'!$C:$C,0)))</f>
        <v>bldgs efficiency standards</v>
      </c>
      <c r="L217" s="205">
        <f>IF(ISBLANK(INDEX('Policy Characteristics'!F:F,MATCH($C217,'Policy Characteristics'!$C:$C,0))),"",INDEX('Policy Characteristics'!F:F,MATCH($C217,'Policy Characteristics'!$C:$C,0)))</f>
        <v>0</v>
      </c>
      <c r="M217" s="205">
        <f>IF(ISBLANK(INDEX('Policy Characteristics'!G:G,MATCH($C217,'Policy Characteristics'!$C:$C,0))),"",INDEX('Policy Characteristics'!G:G,MATCH($C217,'Policy Characteristics'!$C:$C,0)))</f>
        <v>0.75</v>
      </c>
      <c r="N217" s="205">
        <f>IF(ISBLANK(INDEX('Policy Characteristics'!H:H,MATCH($C217,'Policy Characteristics'!$C:$C,0))),"",INDEX('Policy Characteristics'!H:H,MATCH($C217,'Policy Characteristics'!$C:$C,0)))</f>
        <v>0.01</v>
      </c>
      <c r="O217" s="76" t="str">
        <f>IF(ISBLANK(INDEX('Policy Characteristics'!I:I,MATCH($C217,'Policy Characteristics'!$C:$C,0))),"",INDEX('Policy Characteristics'!I:I,MATCH($C217,'Policy Characteristics'!$C:$C,0)))</f>
        <v>% reduction in energy use</v>
      </c>
      <c r="P217" s="76" t="str">
        <f>IF(ISBLANK(INDEX('Policy Characteristics'!J:J,MATCH($C217,'Policy Characteristics'!$C:$C,0))),"",INDEX('Policy Characteristics'!J:J,MATCH($C217,'Policy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7" s="76" t="str">
        <f>IF(ISBLANK(INDEX('Policy Characteristics'!K:K,MATCH($C217,'Policy Characteristics'!$C:$C,0))),"",INDEX('Policy Characteristics'!K:K,MATCH($C217,'Policy Characteristics'!$C:$C,0)))</f>
        <v>buildings-sector-main.html#eff-stds</v>
      </c>
      <c r="R217" s="76" t="str">
        <f>IF(ISBLANK(INDEX('Policy Characteristics'!L:L,MATCH($C217,'Policy Characteristics'!$C:$C,0))),"",INDEX('Policy Characteristics'!L:L,MATCH($C217,'Policy Characteristics'!$C:$C,0)))</f>
        <v>building-energy-efficiency-standards.html</v>
      </c>
    </row>
    <row r="218" spans="1:18" s="76" customFormat="1" x14ac:dyDescent="0.25">
      <c r="A218" s="76" t="str">
        <f>IF(ISBLANK(INDEX('Policy Characteristics'!A:A,MATCH($C218,'Policy Characteristics'!$C:$C,0))),"",INDEX('Policy Characteristics'!A:A,MATCH($C218,'Policy Characteristics'!$C:$C,0)))</f>
        <v>Buildings and Appliances</v>
      </c>
      <c r="B218" s="200" t="str">
        <f>IF(ISBLANK(INDEX('Policy Characteristics'!B:B,MATCH($C218,'Policy Characteristics'!$C:$C,0))),"",INDEX('Policy Characteristics'!B:B,MATCH($C218,'Policy Characteristics'!$C:$C,0)))</f>
        <v>Building Energy Efficiency Standards</v>
      </c>
      <c r="C218" s="76" t="str">
        <f t="shared" si="8"/>
        <v>Reduction in E Use Allowed by Component Eff Std</v>
      </c>
      <c r="D218" s="88" t="s">
        <v>117</v>
      </c>
      <c r="E218" s="88" t="s">
        <v>274</v>
      </c>
      <c r="F218" s="88" t="s">
        <v>123</v>
      </c>
      <c r="G218" s="88" t="s">
        <v>278</v>
      </c>
      <c r="H218" s="15">
        <v>16</v>
      </c>
      <c r="I218" s="213" t="s">
        <v>43</v>
      </c>
      <c r="J218" s="202" t="str">
        <f>IF(ISBLANK(INDEX('Policy Characteristics'!D:D,MATCH($C218,'Policy Characteristics'!$C:$C,0))),"",INDEX('Policy Characteristics'!D:D,MATCH($C218,'Policy Characteristics'!$C:$C,0)))</f>
        <v>Building Energy Efficiency Standards</v>
      </c>
      <c r="K218" s="76" t="str">
        <f>IF(ISBLANK(INDEX('Policy Characteristics'!E:E,MATCH($C218,'Policy Characteristics'!$C:$C,0))),"",INDEX('Policy Characteristics'!E:E,MATCH($C218,'Policy Characteristics'!$C:$C,0)))</f>
        <v>bldgs efficiency standards</v>
      </c>
      <c r="L218" s="205">
        <f>IF(ISBLANK(INDEX('Policy Characteristics'!F:F,MATCH($C218,'Policy Characteristics'!$C:$C,0))),"",INDEX('Policy Characteristics'!F:F,MATCH($C218,'Policy Characteristics'!$C:$C,0)))</f>
        <v>0</v>
      </c>
      <c r="M218" s="205">
        <f>IF(ISBLANK(INDEX('Policy Characteristics'!G:G,MATCH($C218,'Policy Characteristics'!$C:$C,0))),"",INDEX('Policy Characteristics'!G:G,MATCH($C218,'Policy Characteristics'!$C:$C,0)))</f>
        <v>0.75</v>
      </c>
      <c r="N218" s="205">
        <f>IF(ISBLANK(INDEX('Policy Characteristics'!H:H,MATCH($C218,'Policy Characteristics'!$C:$C,0))),"",INDEX('Policy Characteristics'!H:H,MATCH($C218,'Policy Characteristics'!$C:$C,0)))</f>
        <v>0.01</v>
      </c>
      <c r="O218" s="76" t="str">
        <f>IF(ISBLANK(INDEX('Policy Characteristics'!I:I,MATCH($C218,'Policy Characteristics'!$C:$C,0))),"",INDEX('Policy Characteristics'!I:I,MATCH($C218,'Policy Characteristics'!$C:$C,0)))</f>
        <v>% reduction in energy use</v>
      </c>
      <c r="P218" s="76" t="str">
        <f>IF(ISBLANK(INDEX('Policy Characteristics'!J:J,MATCH($C218,'Policy Characteristics'!$C:$C,0))),"",INDEX('Policy Characteristics'!J:J,MATCH($C218,'Policy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8" s="76" t="str">
        <f>IF(ISBLANK(INDEX('Policy Characteristics'!K:K,MATCH($C218,'Policy Characteristics'!$C:$C,0))),"",INDEX('Policy Characteristics'!K:K,MATCH($C218,'Policy Characteristics'!$C:$C,0)))</f>
        <v>buildings-sector-main.html#eff-stds</v>
      </c>
      <c r="R218" s="76" t="str">
        <f>IF(ISBLANK(INDEX('Policy Characteristics'!L:L,MATCH($C218,'Policy Characteristics'!$C:$C,0))),"",INDEX('Policy Characteristics'!L:L,MATCH($C218,'Policy Characteristics'!$C:$C,0)))</f>
        <v>building-energy-efficiency-standards.html</v>
      </c>
    </row>
    <row r="219" spans="1:18" s="76" customFormat="1" x14ac:dyDescent="0.25">
      <c r="A219" s="76" t="str">
        <f>IF(ISBLANK(INDEX('Policy Characteristics'!A:A,MATCH($C219,'Policy Characteristics'!$C:$C,0))),"",INDEX('Policy Characteristics'!A:A,MATCH($C219,'Policy Characteristics'!$C:$C,0)))</f>
        <v>Buildings and Appliances</v>
      </c>
      <c r="B219" s="200" t="str">
        <f>IF(ISBLANK(INDEX('Policy Characteristics'!B:B,MATCH($C219,'Policy Characteristics'!$C:$C,0))),"",INDEX('Policy Characteristics'!B:B,MATCH($C219,'Policy Characteristics'!$C:$C,0)))</f>
        <v>Building Energy Efficiency Standards</v>
      </c>
      <c r="C219" s="76" t="str">
        <f t="shared" si="8"/>
        <v>Reduction in E Use Allowed by Component Eff Std</v>
      </c>
      <c r="D219" s="88" t="s">
        <v>118</v>
      </c>
      <c r="E219" s="88" t="s">
        <v>274</v>
      </c>
      <c r="F219" s="88" t="s">
        <v>124</v>
      </c>
      <c r="G219" s="88" t="s">
        <v>278</v>
      </c>
      <c r="H219" s="15">
        <v>17</v>
      </c>
      <c r="I219" s="213" t="s">
        <v>43</v>
      </c>
      <c r="J219" s="202" t="str">
        <f>IF(ISBLANK(INDEX('Policy Characteristics'!D:D,MATCH($C219,'Policy Characteristics'!$C:$C,0))),"",INDEX('Policy Characteristics'!D:D,MATCH($C219,'Policy Characteristics'!$C:$C,0)))</f>
        <v>Building Energy Efficiency Standards</v>
      </c>
      <c r="K219" s="76" t="str">
        <f>IF(ISBLANK(INDEX('Policy Characteristics'!E:E,MATCH($C219,'Policy Characteristics'!$C:$C,0))),"",INDEX('Policy Characteristics'!E:E,MATCH($C219,'Policy Characteristics'!$C:$C,0)))</f>
        <v>bldgs efficiency standards</v>
      </c>
      <c r="L219" s="205">
        <f>IF(ISBLANK(INDEX('Policy Characteristics'!F:F,MATCH($C219,'Policy Characteristics'!$C:$C,0))),"",INDEX('Policy Characteristics'!F:F,MATCH($C219,'Policy Characteristics'!$C:$C,0)))</f>
        <v>0</v>
      </c>
      <c r="M219" s="205">
        <f>IF(ISBLANK(INDEX('Policy Characteristics'!G:G,MATCH($C219,'Policy Characteristics'!$C:$C,0))),"",INDEX('Policy Characteristics'!G:G,MATCH($C219,'Policy Characteristics'!$C:$C,0)))</f>
        <v>0.75</v>
      </c>
      <c r="N219" s="205">
        <f>IF(ISBLANK(INDEX('Policy Characteristics'!H:H,MATCH($C219,'Policy Characteristics'!$C:$C,0))),"",INDEX('Policy Characteristics'!H:H,MATCH($C219,'Policy Characteristics'!$C:$C,0)))</f>
        <v>0.01</v>
      </c>
      <c r="O219" s="76" t="str">
        <f>IF(ISBLANK(INDEX('Policy Characteristics'!I:I,MATCH($C219,'Policy Characteristics'!$C:$C,0))),"",INDEX('Policy Characteristics'!I:I,MATCH($C219,'Policy Characteristics'!$C:$C,0)))</f>
        <v>% reduction in energy use</v>
      </c>
      <c r="P219" s="76" t="str">
        <f>IF(ISBLANK(INDEX('Policy Characteristics'!J:J,MATCH($C219,'Policy Characteristics'!$C:$C,0))),"",INDEX('Policy Characteristics'!J:J,MATCH($C219,'Policy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9" s="76" t="str">
        <f>IF(ISBLANK(INDEX('Policy Characteristics'!K:K,MATCH($C219,'Policy Characteristics'!$C:$C,0))),"",INDEX('Policy Characteristics'!K:K,MATCH($C219,'Policy Characteristics'!$C:$C,0)))</f>
        <v>buildings-sector-main.html#eff-stds</v>
      </c>
      <c r="R219" s="76" t="str">
        <f>IF(ISBLANK(INDEX('Policy Characteristics'!L:L,MATCH($C219,'Policy Characteristics'!$C:$C,0))),"",INDEX('Policy Characteristics'!L:L,MATCH($C219,'Policy Characteristics'!$C:$C,0)))</f>
        <v>building-energy-efficiency-standards.html</v>
      </c>
    </row>
    <row r="220" spans="1:18" s="76" customFormat="1" x14ac:dyDescent="0.25">
      <c r="A220" s="76" t="str">
        <f>IF(ISBLANK(INDEX('Policy Characteristics'!A:A,MATCH($C220,'Policy Characteristics'!$C:$C,0))),"",INDEX('Policy Characteristics'!A:A,MATCH($C220,'Policy Characteristics'!$C:$C,0)))</f>
        <v>Buildings and Appliances</v>
      </c>
      <c r="B220" s="200" t="str">
        <f>IF(ISBLANK(INDEX('Policy Characteristics'!B:B,MATCH($C220,'Policy Characteristics'!$C:$C,0))),"",INDEX('Policy Characteristics'!B:B,MATCH($C220,'Policy Characteristics'!$C:$C,0)))</f>
        <v>Building Energy Efficiency Standards</v>
      </c>
      <c r="C220" s="76" t="str">
        <f t="shared" si="8"/>
        <v>Reduction in E Use Allowed by Component Eff Std</v>
      </c>
      <c r="D220" s="88" t="s">
        <v>119</v>
      </c>
      <c r="E220" s="88" t="s">
        <v>274</v>
      </c>
      <c r="F220" s="88" t="s">
        <v>125</v>
      </c>
      <c r="G220" s="88" t="s">
        <v>278</v>
      </c>
      <c r="H220" s="15">
        <v>18</v>
      </c>
      <c r="I220" s="213" t="s">
        <v>43</v>
      </c>
      <c r="J220" s="202" t="str">
        <f>IF(ISBLANK(INDEX('Policy Characteristics'!D:D,MATCH($C220,'Policy Characteristics'!$C:$C,0))),"",INDEX('Policy Characteristics'!D:D,MATCH($C220,'Policy Characteristics'!$C:$C,0)))</f>
        <v>Building Energy Efficiency Standards</v>
      </c>
      <c r="K220" s="76" t="str">
        <f>IF(ISBLANK(INDEX('Policy Characteristics'!E:E,MATCH($C220,'Policy Characteristics'!$C:$C,0))),"",INDEX('Policy Characteristics'!E:E,MATCH($C220,'Policy Characteristics'!$C:$C,0)))</f>
        <v>bldgs efficiency standards</v>
      </c>
      <c r="L220" s="205">
        <f>IF(ISBLANK(INDEX('Policy Characteristics'!F:F,MATCH($C220,'Policy Characteristics'!$C:$C,0))),"",INDEX('Policy Characteristics'!F:F,MATCH($C220,'Policy Characteristics'!$C:$C,0)))</f>
        <v>0</v>
      </c>
      <c r="M220" s="205">
        <f>IF(ISBLANK(INDEX('Policy Characteristics'!G:G,MATCH($C220,'Policy Characteristics'!$C:$C,0))),"",INDEX('Policy Characteristics'!G:G,MATCH($C220,'Policy Characteristics'!$C:$C,0)))</f>
        <v>0.75</v>
      </c>
      <c r="N220" s="205">
        <f>IF(ISBLANK(INDEX('Policy Characteristics'!H:H,MATCH($C220,'Policy Characteristics'!$C:$C,0))),"",INDEX('Policy Characteristics'!H:H,MATCH($C220,'Policy Characteristics'!$C:$C,0)))</f>
        <v>0.01</v>
      </c>
      <c r="O220" s="76" t="str">
        <f>IF(ISBLANK(INDEX('Policy Characteristics'!I:I,MATCH($C220,'Policy Characteristics'!$C:$C,0))),"",INDEX('Policy Characteristics'!I:I,MATCH($C220,'Policy Characteristics'!$C:$C,0)))</f>
        <v>% reduction in energy use</v>
      </c>
      <c r="P220" s="76" t="str">
        <f>IF(ISBLANK(INDEX('Policy Characteristics'!J:J,MATCH($C220,'Policy Characteristics'!$C:$C,0))),"",INDEX('Policy Characteristics'!J:J,MATCH($C220,'Policy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0" s="76" t="str">
        <f>IF(ISBLANK(INDEX('Policy Characteristics'!K:K,MATCH($C220,'Policy Characteristics'!$C:$C,0))),"",INDEX('Policy Characteristics'!K:K,MATCH($C220,'Policy Characteristics'!$C:$C,0)))</f>
        <v>buildings-sector-main.html#eff-stds</v>
      </c>
      <c r="R220" s="76" t="str">
        <f>IF(ISBLANK(INDEX('Policy Characteristics'!L:L,MATCH($C220,'Policy Characteristics'!$C:$C,0))),"",INDEX('Policy Characteristics'!L:L,MATCH($C220,'Policy Characteristics'!$C:$C,0)))</f>
        <v>building-energy-efficiency-standards.html</v>
      </c>
    </row>
    <row r="221" spans="1:18" s="76" customFormat="1" x14ac:dyDescent="0.25">
      <c r="A221" s="76" t="str">
        <f>IF(ISBLANK(INDEX('Policy Characteristics'!A:A,MATCH($C221,'Policy Characteristics'!$C:$C,0))),"",INDEX('Policy Characteristics'!A:A,MATCH($C221,'Policy Characteristics'!$C:$C,0)))</f>
        <v>Buildings and Appliances</v>
      </c>
      <c r="B221" s="200" t="str">
        <f>IF(ISBLANK(INDEX('Policy Characteristics'!B:B,MATCH($C221,'Policy Characteristics'!$C:$C,0))),"",INDEX('Policy Characteristics'!B:B,MATCH($C221,'Policy Characteristics'!$C:$C,0)))</f>
        <v>Building Energy Efficiency Standards</v>
      </c>
      <c r="C221" s="76" t="str">
        <f t="shared" si="8"/>
        <v>Reduction in E Use Allowed by Component Eff Std</v>
      </c>
      <c r="D221" s="88" t="s">
        <v>114</v>
      </c>
      <c r="E221" s="88" t="s">
        <v>275</v>
      </c>
      <c r="F221" s="88" t="s">
        <v>120</v>
      </c>
      <c r="G221" s="88" t="s">
        <v>277</v>
      </c>
      <c r="H221" s="15">
        <v>150</v>
      </c>
      <c r="I221" s="213" t="s">
        <v>43</v>
      </c>
      <c r="J221" s="202" t="str">
        <f>IF(ISBLANK(INDEX('Policy Characteristics'!D:D,MATCH($C221,'Policy Characteristics'!$C:$C,0))),"",INDEX('Policy Characteristics'!D:D,MATCH($C221,'Policy Characteristics'!$C:$C,0)))</f>
        <v>Building Energy Efficiency Standards</v>
      </c>
      <c r="K221" s="76" t="str">
        <f>IF(ISBLANK(INDEX('Policy Characteristics'!E:E,MATCH($C221,'Policy Characteristics'!$C:$C,0))),"",INDEX('Policy Characteristics'!E:E,MATCH($C221,'Policy Characteristics'!$C:$C,0)))</f>
        <v>bldgs efficiency standards</v>
      </c>
      <c r="L221" s="205">
        <f>IF(ISBLANK(INDEX('Policy Characteristics'!F:F,MATCH($C221,'Policy Characteristics'!$C:$C,0))),"",INDEX('Policy Characteristics'!F:F,MATCH($C221,'Policy Characteristics'!$C:$C,0)))</f>
        <v>0</v>
      </c>
      <c r="M221" s="205">
        <f>IF(ISBLANK(INDEX('Policy Characteristics'!G:G,MATCH($C221,'Policy Characteristics'!$C:$C,0))),"",INDEX('Policy Characteristics'!G:G,MATCH($C221,'Policy Characteristics'!$C:$C,0)))</f>
        <v>0.75</v>
      </c>
      <c r="N221" s="205">
        <f>IF(ISBLANK(INDEX('Policy Characteristics'!H:H,MATCH($C221,'Policy Characteristics'!$C:$C,0))),"",INDEX('Policy Characteristics'!H:H,MATCH($C221,'Policy Characteristics'!$C:$C,0)))</f>
        <v>0.01</v>
      </c>
      <c r="O221" s="76" t="str">
        <f>IF(ISBLANK(INDEX('Policy Characteristics'!I:I,MATCH($C221,'Policy Characteristics'!$C:$C,0))),"",INDEX('Policy Characteristics'!I:I,MATCH($C221,'Policy Characteristics'!$C:$C,0)))</f>
        <v>% reduction in energy use</v>
      </c>
      <c r="P221" s="76" t="str">
        <f>IF(ISBLANK(INDEX('Policy Characteristics'!J:J,MATCH($C221,'Policy Characteristics'!$C:$C,0))),"",INDEX('Policy Characteristics'!J:J,MATCH($C221,'Policy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1" s="76" t="str">
        <f>IF(ISBLANK(INDEX('Policy Characteristics'!K:K,MATCH($C221,'Policy Characteristics'!$C:$C,0))),"",INDEX('Policy Characteristics'!K:K,MATCH($C221,'Policy Characteristics'!$C:$C,0)))</f>
        <v>buildings-sector-main.html#eff-stds</v>
      </c>
      <c r="R221" s="76" t="str">
        <f>IF(ISBLANK(INDEX('Policy Characteristics'!L:L,MATCH($C221,'Policy Characteristics'!$C:$C,0))),"",INDEX('Policy Characteristics'!L:L,MATCH($C221,'Policy Characteristics'!$C:$C,0)))</f>
        <v>building-energy-efficiency-standards.html</v>
      </c>
    </row>
    <row r="222" spans="1:18" s="76" customFormat="1" x14ac:dyDescent="0.25">
      <c r="A222" s="76" t="str">
        <f>IF(ISBLANK(INDEX('Policy Characteristics'!A:A,MATCH($C222,'Policy Characteristics'!$C:$C,0))),"",INDEX('Policy Characteristics'!A:A,MATCH($C222,'Policy Characteristics'!$C:$C,0)))</f>
        <v>Buildings and Appliances</v>
      </c>
      <c r="B222" s="200" t="str">
        <f>IF(ISBLANK(INDEX('Policy Characteristics'!B:B,MATCH($C222,'Policy Characteristics'!$C:$C,0))),"",INDEX('Policy Characteristics'!B:B,MATCH($C222,'Policy Characteristics'!$C:$C,0)))</f>
        <v>Building Energy Efficiency Standards</v>
      </c>
      <c r="C222" s="76" t="str">
        <f t="shared" si="8"/>
        <v>Reduction in E Use Allowed by Component Eff Std</v>
      </c>
      <c r="D222" s="88" t="s">
        <v>115</v>
      </c>
      <c r="E222" s="88" t="s">
        <v>275</v>
      </c>
      <c r="F222" s="88" t="s">
        <v>121</v>
      </c>
      <c r="G222" s="88" t="s">
        <v>277</v>
      </c>
      <c r="H222" s="15">
        <v>151</v>
      </c>
      <c r="I222" s="213" t="s">
        <v>43</v>
      </c>
      <c r="J222" s="202" t="str">
        <f>IF(ISBLANK(INDEX('Policy Characteristics'!D:D,MATCH($C222,'Policy Characteristics'!$C:$C,0))),"",INDEX('Policy Characteristics'!D:D,MATCH($C222,'Policy Characteristics'!$C:$C,0)))</f>
        <v>Building Energy Efficiency Standards</v>
      </c>
      <c r="K222" s="76" t="str">
        <f>IF(ISBLANK(INDEX('Policy Characteristics'!E:E,MATCH($C222,'Policy Characteristics'!$C:$C,0))),"",INDEX('Policy Characteristics'!E:E,MATCH($C222,'Policy Characteristics'!$C:$C,0)))</f>
        <v>bldgs efficiency standards</v>
      </c>
      <c r="L222" s="205">
        <f>IF(ISBLANK(INDEX('Policy Characteristics'!F:F,MATCH($C222,'Policy Characteristics'!$C:$C,0))),"",INDEX('Policy Characteristics'!F:F,MATCH($C222,'Policy Characteristics'!$C:$C,0)))</f>
        <v>0</v>
      </c>
      <c r="M222" s="205">
        <f>IF(ISBLANK(INDEX('Policy Characteristics'!G:G,MATCH($C222,'Policy Characteristics'!$C:$C,0))),"",INDEX('Policy Characteristics'!G:G,MATCH($C222,'Policy Characteristics'!$C:$C,0)))</f>
        <v>0.75</v>
      </c>
      <c r="N222" s="205">
        <f>IF(ISBLANK(INDEX('Policy Characteristics'!H:H,MATCH($C222,'Policy Characteristics'!$C:$C,0))),"",INDEX('Policy Characteristics'!H:H,MATCH($C222,'Policy Characteristics'!$C:$C,0)))</f>
        <v>0.01</v>
      </c>
      <c r="O222" s="76" t="str">
        <f>IF(ISBLANK(INDEX('Policy Characteristics'!I:I,MATCH($C222,'Policy Characteristics'!$C:$C,0))),"",INDEX('Policy Characteristics'!I:I,MATCH($C222,'Policy Characteristics'!$C:$C,0)))</f>
        <v>% reduction in energy use</v>
      </c>
      <c r="P222" s="76" t="str">
        <f>IF(ISBLANK(INDEX('Policy Characteristics'!J:J,MATCH($C222,'Policy Characteristics'!$C:$C,0))),"",INDEX('Policy Characteristics'!J:J,MATCH($C222,'Policy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2" s="76" t="str">
        <f>IF(ISBLANK(INDEX('Policy Characteristics'!K:K,MATCH($C222,'Policy Characteristics'!$C:$C,0))),"",INDEX('Policy Characteristics'!K:K,MATCH($C222,'Policy Characteristics'!$C:$C,0)))</f>
        <v>buildings-sector-main.html#eff-stds</v>
      </c>
      <c r="R222" s="76" t="str">
        <f>IF(ISBLANK(INDEX('Policy Characteristics'!L:L,MATCH($C222,'Policy Characteristics'!$C:$C,0))),"",INDEX('Policy Characteristics'!L:L,MATCH($C222,'Policy Characteristics'!$C:$C,0)))</f>
        <v>building-energy-efficiency-standards.html</v>
      </c>
    </row>
    <row r="223" spans="1:18" s="76" customFormat="1" x14ac:dyDescent="0.25">
      <c r="A223" s="76" t="str">
        <f>IF(ISBLANK(INDEX('Policy Characteristics'!A:A,MATCH($C223,'Policy Characteristics'!$C:$C,0))),"",INDEX('Policy Characteristics'!A:A,MATCH($C223,'Policy Characteristics'!$C:$C,0)))</f>
        <v>Buildings and Appliances</v>
      </c>
      <c r="B223" s="200" t="str">
        <f>IF(ISBLANK(INDEX('Policy Characteristics'!B:B,MATCH($C223,'Policy Characteristics'!$C:$C,0))),"",INDEX('Policy Characteristics'!B:B,MATCH($C223,'Policy Characteristics'!$C:$C,0)))</f>
        <v>Building Energy Efficiency Standards</v>
      </c>
      <c r="C223" s="76" t="str">
        <f t="shared" si="8"/>
        <v>Reduction in E Use Allowed by Component Eff Std</v>
      </c>
      <c r="D223" s="88" t="s">
        <v>116</v>
      </c>
      <c r="E223" s="88" t="s">
        <v>275</v>
      </c>
      <c r="F223" s="88" t="s">
        <v>122</v>
      </c>
      <c r="G223" s="88" t="s">
        <v>277</v>
      </c>
      <c r="H223" s="15">
        <v>152</v>
      </c>
      <c r="I223" s="213" t="s">
        <v>43</v>
      </c>
      <c r="J223" s="202" t="str">
        <f>IF(ISBLANK(INDEX('Policy Characteristics'!D:D,MATCH($C223,'Policy Characteristics'!$C:$C,0))),"",INDEX('Policy Characteristics'!D:D,MATCH($C223,'Policy Characteristics'!$C:$C,0)))</f>
        <v>Building Energy Efficiency Standards</v>
      </c>
      <c r="K223" s="76" t="str">
        <f>IF(ISBLANK(INDEX('Policy Characteristics'!E:E,MATCH($C223,'Policy Characteristics'!$C:$C,0))),"",INDEX('Policy Characteristics'!E:E,MATCH($C223,'Policy Characteristics'!$C:$C,0)))</f>
        <v>bldgs efficiency standards</v>
      </c>
      <c r="L223" s="205">
        <f>IF(ISBLANK(INDEX('Policy Characteristics'!F:F,MATCH($C223,'Policy Characteristics'!$C:$C,0))),"",INDEX('Policy Characteristics'!F:F,MATCH($C223,'Policy Characteristics'!$C:$C,0)))</f>
        <v>0</v>
      </c>
      <c r="M223" s="205">
        <f>IF(ISBLANK(INDEX('Policy Characteristics'!G:G,MATCH($C223,'Policy Characteristics'!$C:$C,0))),"",INDEX('Policy Characteristics'!G:G,MATCH($C223,'Policy Characteristics'!$C:$C,0)))</f>
        <v>0.75</v>
      </c>
      <c r="N223" s="205">
        <f>IF(ISBLANK(INDEX('Policy Characteristics'!H:H,MATCH($C223,'Policy Characteristics'!$C:$C,0))),"",INDEX('Policy Characteristics'!H:H,MATCH($C223,'Policy Characteristics'!$C:$C,0)))</f>
        <v>0.01</v>
      </c>
      <c r="O223" s="76" t="str">
        <f>IF(ISBLANK(INDEX('Policy Characteristics'!I:I,MATCH($C223,'Policy Characteristics'!$C:$C,0))),"",INDEX('Policy Characteristics'!I:I,MATCH($C223,'Policy Characteristics'!$C:$C,0)))</f>
        <v>% reduction in energy use</v>
      </c>
      <c r="P223" s="76" t="str">
        <f>IF(ISBLANK(INDEX('Policy Characteristics'!J:J,MATCH($C223,'Policy Characteristics'!$C:$C,0))),"",INDEX('Policy Characteristics'!J:J,MATCH($C223,'Policy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3" s="76" t="str">
        <f>IF(ISBLANK(INDEX('Policy Characteristics'!K:K,MATCH($C223,'Policy Characteristics'!$C:$C,0))),"",INDEX('Policy Characteristics'!K:K,MATCH($C223,'Policy Characteristics'!$C:$C,0)))</f>
        <v>buildings-sector-main.html#eff-stds</v>
      </c>
      <c r="R223" s="76" t="str">
        <f>IF(ISBLANK(INDEX('Policy Characteristics'!L:L,MATCH($C223,'Policy Characteristics'!$C:$C,0))),"",INDEX('Policy Characteristics'!L:L,MATCH($C223,'Policy Characteristics'!$C:$C,0)))</f>
        <v>building-energy-efficiency-standards.html</v>
      </c>
    </row>
    <row r="224" spans="1:18" s="76" customFormat="1" x14ac:dyDescent="0.25">
      <c r="A224" s="76" t="str">
        <f>IF(ISBLANK(INDEX('Policy Characteristics'!A:A,MATCH($C224,'Policy Characteristics'!$C:$C,0))),"",INDEX('Policy Characteristics'!A:A,MATCH($C224,'Policy Characteristics'!$C:$C,0)))</f>
        <v>Buildings and Appliances</v>
      </c>
      <c r="B224" s="200" t="str">
        <f>IF(ISBLANK(INDEX('Policy Characteristics'!B:B,MATCH($C224,'Policy Characteristics'!$C:$C,0))),"",INDEX('Policy Characteristics'!B:B,MATCH($C224,'Policy Characteristics'!$C:$C,0)))</f>
        <v>Building Energy Efficiency Standards</v>
      </c>
      <c r="C224" s="76" t="str">
        <f t="shared" si="8"/>
        <v>Reduction in E Use Allowed by Component Eff Std</v>
      </c>
      <c r="D224" s="88" t="s">
        <v>117</v>
      </c>
      <c r="E224" s="88" t="s">
        <v>275</v>
      </c>
      <c r="F224" s="88" t="s">
        <v>123</v>
      </c>
      <c r="G224" s="88" t="s">
        <v>277</v>
      </c>
      <c r="H224" s="15">
        <v>153</v>
      </c>
      <c r="I224" s="213" t="s">
        <v>43</v>
      </c>
      <c r="J224" s="202" t="str">
        <f>IF(ISBLANK(INDEX('Policy Characteristics'!D:D,MATCH($C224,'Policy Characteristics'!$C:$C,0))),"",INDEX('Policy Characteristics'!D:D,MATCH($C224,'Policy Characteristics'!$C:$C,0)))</f>
        <v>Building Energy Efficiency Standards</v>
      </c>
      <c r="K224" s="76" t="str">
        <f>IF(ISBLANK(INDEX('Policy Characteristics'!E:E,MATCH($C224,'Policy Characteristics'!$C:$C,0))),"",INDEX('Policy Characteristics'!E:E,MATCH($C224,'Policy Characteristics'!$C:$C,0)))</f>
        <v>bldgs efficiency standards</v>
      </c>
      <c r="L224" s="205">
        <f>IF(ISBLANK(INDEX('Policy Characteristics'!F:F,MATCH($C224,'Policy Characteristics'!$C:$C,0))),"",INDEX('Policy Characteristics'!F:F,MATCH($C224,'Policy Characteristics'!$C:$C,0)))</f>
        <v>0</v>
      </c>
      <c r="M224" s="205">
        <f>IF(ISBLANK(INDEX('Policy Characteristics'!G:G,MATCH($C224,'Policy Characteristics'!$C:$C,0))),"",INDEX('Policy Characteristics'!G:G,MATCH($C224,'Policy Characteristics'!$C:$C,0)))</f>
        <v>0.75</v>
      </c>
      <c r="N224" s="205">
        <f>IF(ISBLANK(INDEX('Policy Characteristics'!H:H,MATCH($C224,'Policy Characteristics'!$C:$C,0))),"",INDEX('Policy Characteristics'!H:H,MATCH($C224,'Policy Characteristics'!$C:$C,0)))</f>
        <v>0.01</v>
      </c>
      <c r="O224" s="76" t="str">
        <f>IF(ISBLANK(INDEX('Policy Characteristics'!I:I,MATCH($C224,'Policy Characteristics'!$C:$C,0))),"",INDEX('Policy Characteristics'!I:I,MATCH($C224,'Policy Characteristics'!$C:$C,0)))</f>
        <v>% reduction in energy use</v>
      </c>
      <c r="P224" s="76" t="str">
        <f>IF(ISBLANK(INDEX('Policy Characteristics'!J:J,MATCH($C224,'Policy Characteristics'!$C:$C,0))),"",INDEX('Policy Characteristics'!J:J,MATCH($C224,'Policy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4" s="76" t="str">
        <f>IF(ISBLANK(INDEX('Policy Characteristics'!K:K,MATCH($C224,'Policy Characteristics'!$C:$C,0))),"",INDEX('Policy Characteristics'!K:K,MATCH($C224,'Policy Characteristics'!$C:$C,0)))</f>
        <v>buildings-sector-main.html#eff-stds</v>
      </c>
      <c r="R224" s="76" t="str">
        <f>IF(ISBLANK(INDEX('Policy Characteristics'!L:L,MATCH($C224,'Policy Characteristics'!$C:$C,0))),"",INDEX('Policy Characteristics'!L:L,MATCH($C224,'Policy Characteristics'!$C:$C,0)))</f>
        <v>building-energy-efficiency-standards.html</v>
      </c>
    </row>
    <row r="225" spans="1:18" s="76" customFormat="1" x14ac:dyDescent="0.25">
      <c r="A225" s="76" t="str">
        <f>IF(ISBLANK(INDEX('Policy Characteristics'!A:A,MATCH($C225,'Policy Characteristics'!$C:$C,0))),"",INDEX('Policy Characteristics'!A:A,MATCH($C225,'Policy Characteristics'!$C:$C,0)))</f>
        <v>Buildings and Appliances</v>
      </c>
      <c r="B225" s="200" t="str">
        <f>IF(ISBLANK(INDEX('Policy Characteristics'!B:B,MATCH($C225,'Policy Characteristics'!$C:$C,0))),"",INDEX('Policy Characteristics'!B:B,MATCH($C225,'Policy Characteristics'!$C:$C,0)))</f>
        <v>Building Energy Efficiency Standards</v>
      </c>
      <c r="C225" s="76" t="str">
        <f t="shared" si="8"/>
        <v>Reduction in E Use Allowed by Component Eff Std</v>
      </c>
      <c r="D225" s="88" t="s">
        <v>118</v>
      </c>
      <c r="E225" s="88" t="s">
        <v>275</v>
      </c>
      <c r="F225" s="88" t="s">
        <v>124</v>
      </c>
      <c r="G225" s="88" t="s">
        <v>277</v>
      </c>
      <c r="H225" s="15">
        <v>154</v>
      </c>
      <c r="I225" s="213" t="s">
        <v>43</v>
      </c>
      <c r="J225" s="202" t="str">
        <f>IF(ISBLANK(INDEX('Policy Characteristics'!D:D,MATCH($C225,'Policy Characteristics'!$C:$C,0))),"",INDEX('Policy Characteristics'!D:D,MATCH($C225,'Policy Characteristics'!$C:$C,0)))</f>
        <v>Building Energy Efficiency Standards</v>
      </c>
      <c r="K225" s="76" t="str">
        <f>IF(ISBLANK(INDEX('Policy Characteristics'!E:E,MATCH($C225,'Policy Characteristics'!$C:$C,0))),"",INDEX('Policy Characteristics'!E:E,MATCH($C225,'Policy Characteristics'!$C:$C,0)))</f>
        <v>bldgs efficiency standards</v>
      </c>
      <c r="L225" s="205">
        <f>IF(ISBLANK(INDEX('Policy Characteristics'!F:F,MATCH($C225,'Policy Characteristics'!$C:$C,0))),"",INDEX('Policy Characteristics'!F:F,MATCH($C225,'Policy Characteristics'!$C:$C,0)))</f>
        <v>0</v>
      </c>
      <c r="M225" s="205">
        <f>IF(ISBLANK(INDEX('Policy Characteristics'!G:G,MATCH($C225,'Policy Characteristics'!$C:$C,0))),"",INDEX('Policy Characteristics'!G:G,MATCH($C225,'Policy Characteristics'!$C:$C,0)))</f>
        <v>0.75</v>
      </c>
      <c r="N225" s="205">
        <f>IF(ISBLANK(INDEX('Policy Characteristics'!H:H,MATCH($C225,'Policy Characteristics'!$C:$C,0))),"",INDEX('Policy Characteristics'!H:H,MATCH($C225,'Policy Characteristics'!$C:$C,0)))</f>
        <v>0.01</v>
      </c>
      <c r="O225" s="76" t="str">
        <f>IF(ISBLANK(INDEX('Policy Characteristics'!I:I,MATCH($C225,'Policy Characteristics'!$C:$C,0))),"",INDEX('Policy Characteristics'!I:I,MATCH($C225,'Policy Characteristics'!$C:$C,0)))</f>
        <v>% reduction in energy use</v>
      </c>
      <c r="P225" s="76" t="str">
        <f>IF(ISBLANK(INDEX('Policy Characteristics'!J:J,MATCH($C225,'Policy Characteristics'!$C:$C,0))),"",INDEX('Policy Characteristics'!J:J,MATCH($C225,'Policy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5" s="76" t="str">
        <f>IF(ISBLANK(INDEX('Policy Characteristics'!K:K,MATCH($C225,'Policy Characteristics'!$C:$C,0))),"",INDEX('Policy Characteristics'!K:K,MATCH($C225,'Policy Characteristics'!$C:$C,0)))</f>
        <v>buildings-sector-main.html#eff-stds</v>
      </c>
      <c r="R225" s="76" t="str">
        <f>IF(ISBLANK(INDEX('Policy Characteristics'!L:L,MATCH($C225,'Policy Characteristics'!$C:$C,0))),"",INDEX('Policy Characteristics'!L:L,MATCH($C225,'Policy Characteristics'!$C:$C,0)))</f>
        <v>building-energy-efficiency-standards.html</v>
      </c>
    </row>
    <row r="226" spans="1:18" s="76" customFormat="1" x14ac:dyDescent="0.25">
      <c r="A226" s="76" t="str">
        <f>IF(ISBLANK(INDEX('Policy Characteristics'!A:A,MATCH($C226,'Policy Characteristics'!$C:$C,0))),"",INDEX('Policy Characteristics'!A:A,MATCH($C226,'Policy Characteristics'!$C:$C,0)))</f>
        <v>Buildings and Appliances</v>
      </c>
      <c r="B226" s="200" t="str">
        <f>IF(ISBLANK(INDEX('Policy Characteristics'!B:B,MATCH($C226,'Policy Characteristics'!$C:$C,0))),"",INDEX('Policy Characteristics'!B:B,MATCH($C226,'Policy Characteristics'!$C:$C,0)))</f>
        <v>Building Energy Efficiency Standards</v>
      </c>
      <c r="C226" s="76" t="str">
        <f t="shared" si="8"/>
        <v>Reduction in E Use Allowed by Component Eff Std</v>
      </c>
      <c r="D226" s="88" t="s">
        <v>119</v>
      </c>
      <c r="E226" s="88" t="s">
        <v>275</v>
      </c>
      <c r="F226" s="88" t="s">
        <v>125</v>
      </c>
      <c r="G226" s="88" t="s">
        <v>277</v>
      </c>
      <c r="H226" s="15">
        <v>155</v>
      </c>
      <c r="I226" s="213" t="s">
        <v>43</v>
      </c>
      <c r="J226" s="202" t="str">
        <f>IF(ISBLANK(INDEX('Policy Characteristics'!D:D,MATCH($C226,'Policy Characteristics'!$C:$C,0))),"",INDEX('Policy Characteristics'!D:D,MATCH($C226,'Policy Characteristics'!$C:$C,0)))</f>
        <v>Building Energy Efficiency Standards</v>
      </c>
      <c r="K226" s="76" t="str">
        <f>IF(ISBLANK(INDEX('Policy Characteristics'!E:E,MATCH($C226,'Policy Characteristics'!$C:$C,0))),"",INDEX('Policy Characteristics'!E:E,MATCH($C226,'Policy Characteristics'!$C:$C,0)))</f>
        <v>bldgs efficiency standards</v>
      </c>
      <c r="L226" s="205">
        <f>IF(ISBLANK(INDEX('Policy Characteristics'!F:F,MATCH($C226,'Policy Characteristics'!$C:$C,0))),"",INDEX('Policy Characteristics'!F:F,MATCH($C226,'Policy Characteristics'!$C:$C,0)))</f>
        <v>0</v>
      </c>
      <c r="M226" s="205">
        <f>IF(ISBLANK(INDEX('Policy Characteristics'!G:G,MATCH($C226,'Policy Characteristics'!$C:$C,0))),"",INDEX('Policy Characteristics'!G:G,MATCH($C226,'Policy Characteristics'!$C:$C,0)))</f>
        <v>0.75</v>
      </c>
      <c r="N226" s="205">
        <f>IF(ISBLANK(INDEX('Policy Characteristics'!H:H,MATCH($C226,'Policy Characteristics'!$C:$C,0))),"",INDEX('Policy Characteristics'!H:H,MATCH($C226,'Policy Characteristics'!$C:$C,0)))</f>
        <v>0.01</v>
      </c>
      <c r="O226" s="76" t="str">
        <f>IF(ISBLANK(INDEX('Policy Characteristics'!I:I,MATCH($C226,'Policy Characteristics'!$C:$C,0))),"",INDEX('Policy Characteristics'!I:I,MATCH($C226,'Policy Characteristics'!$C:$C,0)))</f>
        <v>% reduction in energy use</v>
      </c>
      <c r="P226" s="76" t="str">
        <f>IF(ISBLANK(INDEX('Policy Characteristics'!J:J,MATCH($C226,'Policy Characteristics'!$C:$C,0))),"",INDEX('Policy Characteristics'!J:J,MATCH($C226,'Policy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6" s="76" t="str">
        <f>IF(ISBLANK(INDEX('Policy Characteristics'!K:K,MATCH($C226,'Policy Characteristics'!$C:$C,0))),"",INDEX('Policy Characteristics'!K:K,MATCH($C226,'Policy Characteristics'!$C:$C,0)))</f>
        <v>buildings-sector-main.html#eff-stds</v>
      </c>
      <c r="R226" s="76" t="str">
        <f>IF(ISBLANK(INDEX('Policy Characteristics'!L:L,MATCH($C226,'Policy Characteristics'!$C:$C,0))),"",INDEX('Policy Characteristics'!L:L,MATCH($C226,'Policy Characteristics'!$C:$C,0)))</f>
        <v>building-energy-efficiency-standards.html</v>
      </c>
    </row>
    <row r="227" spans="1:18" s="76" customFormat="1" x14ac:dyDescent="0.25">
      <c r="A227" s="76" t="str">
        <f>IF(ISBLANK(INDEX('Policy Characteristics'!A:A,MATCH($C227,'Policy Characteristics'!$C:$C,0))),"",INDEX('Policy Characteristics'!A:A,MATCH($C227,'Policy Characteristics'!$C:$C,0)))</f>
        <v>Buildings and Appliances</v>
      </c>
      <c r="B227" s="200" t="str">
        <f>IF(ISBLANK(INDEX('Policy Characteristics'!B:B,MATCH($C227,'Policy Characteristics'!$C:$C,0))),"",INDEX('Policy Characteristics'!B:B,MATCH($C227,'Policy Characteristics'!$C:$C,0)))</f>
        <v>Building Energy Efficiency Standards</v>
      </c>
      <c r="C227" s="76" t="str">
        <f t="shared" si="8"/>
        <v>Reduction in E Use Allowed by Component Eff Std</v>
      </c>
      <c r="D227" s="88" t="s">
        <v>114</v>
      </c>
      <c r="E227" s="88" t="s">
        <v>276</v>
      </c>
      <c r="F227" s="88" t="s">
        <v>120</v>
      </c>
      <c r="G227" s="88" t="s">
        <v>163</v>
      </c>
      <c r="H227" s="15">
        <v>156</v>
      </c>
      <c r="I227" s="213" t="s">
        <v>43</v>
      </c>
      <c r="J227" s="202" t="str">
        <f>IF(ISBLANK(INDEX('Policy Characteristics'!D:D,MATCH($C227,'Policy Characteristics'!$C:$C,0))),"",INDEX('Policy Characteristics'!D:D,MATCH($C227,'Policy Characteristics'!$C:$C,0)))</f>
        <v>Building Energy Efficiency Standards</v>
      </c>
      <c r="K227" s="76" t="str">
        <f>IF(ISBLANK(INDEX('Policy Characteristics'!E:E,MATCH($C227,'Policy Characteristics'!$C:$C,0))),"",INDEX('Policy Characteristics'!E:E,MATCH($C227,'Policy Characteristics'!$C:$C,0)))</f>
        <v>bldgs efficiency standards</v>
      </c>
      <c r="L227" s="205">
        <f>IF(ISBLANK(INDEX('Policy Characteristics'!F:F,MATCH($C227,'Policy Characteristics'!$C:$C,0))),"",INDEX('Policy Characteristics'!F:F,MATCH($C227,'Policy Characteristics'!$C:$C,0)))</f>
        <v>0</v>
      </c>
      <c r="M227" s="205">
        <f>IF(ISBLANK(INDEX('Policy Characteristics'!G:G,MATCH($C227,'Policy Characteristics'!$C:$C,0))),"",INDEX('Policy Characteristics'!G:G,MATCH($C227,'Policy Characteristics'!$C:$C,0)))</f>
        <v>0.75</v>
      </c>
      <c r="N227" s="205">
        <f>IF(ISBLANK(INDEX('Policy Characteristics'!H:H,MATCH($C227,'Policy Characteristics'!$C:$C,0))),"",INDEX('Policy Characteristics'!H:H,MATCH($C227,'Policy Characteristics'!$C:$C,0)))</f>
        <v>0.01</v>
      </c>
      <c r="O227" s="76" t="str">
        <f>IF(ISBLANK(INDEX('Policy Characteristics'!I:I,MATCH($C227,'Policy Characteristics'!$C:$C,0))),"",INDEX('Policy Characteristics'!I:I,MATCH($C227,'Policy Characteristics'!$C:$C,0)))</f>
        <v>% reduction in energy use</v>
      </c>
      <c r="P227" s="76" t="str">
        <f>IF(ISBLANK(INDEX('Policy Characteristics'!J:J,MATCH($C227,'Policy Characteristics'!$C:$C,0))),"",INDEX('Policy Characteristics'!J:J,MATCH($C227,'Policy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7" s="76" t="str">
        <f>IF(ISBLANK(INDEX('Policy Characteristics'!K:K,MATCH($C227,'Policy Characteristics'!$C:$C,0))),"",INDEX('Policy Characteristics'!K:K,MATCH($C227,'Policy Characteristics'!$C:$C,0)))</f>
        <v>buildings-sector-main.html#eff-stds</v>
      </c>
      <c r="R227" s="76" t="str">
        <f>IF(ISBLANK(INDEX('Policy Characteristics'!L:L,MATCH($C227,'Policy Characteristics'!$C:$C,0))),"",INDEX('Policy Characteristics'!L:L,MATCH($C227,'Policy Characteristics'!$C:$C,0)))</f>
        <v>building-energy-efficiency-standards.html</v>
      </c>
    </row>
    <row r="228" spans="1:18" s="76" customFormat="1" x14ac:dyDescent="0.25">
      <c r="A228" s="76" t="str">
        <f>IF(ISBLANK(INDEX('Policy Characteristics'!A:A,MATCH($C228,'Policy Characteristics'!$C:$C,0))),"",INDEX('Policy Characteristics'!A:A,MATCH($C228,'Policy Characteristics'!$C:$C,0)))</f>
        <v>Buildings and Appliances</v>
      </c>
      <c r="B228" s="200" t="str">
        <f>IF(ISBLANK(INDEX('Policy Characteristics'!B:B,MATCH($C228,'Policy Characteristics'!$C:$C,0))),"",INDEX('Policy Characteristics'!B:B,MATCH($C228,'Policy Characteristics'!$C:$C,0)))</f>
        <v>Building Energy Efficiency Standards</v>
      </c>
      <c r="C228" s="76" t="str">
        <f t="shared" si="8"/>
        <v>Reduction in E Use Allowed by Component Eff Std</v>
      </c>
      <c r="D228" s="88" t="s">
        <v>115</v>
      </c>
      <c r="E228" s="88" t="s">
        <v>276</v>
      </c>
      <c r="F228" s="88" t="s">
        <v>121</v>
      </c>
      <c r="G228" s="88" t="s">
        <v>163</v>
      </c>
      <c r="H228" s="15">
        <v>157</v>
      </c>
      <c r="I228" s="213" t="s">
        <v>43</v>
      </c>
      <c r="J228" s="202" t="str">
        <f>IF(ISBLANK(INDEX('Policy Characteristics'!D:D,MATCH($C228,'Policy Characteristics'!$C:$C,0))),"",INDEX('Policy Characteristics'!D:D,MATCH($C228,'Policy Characteristics'!$C:$C,0)))</f>
        <v>Building Energy Efficiency Standards</v>
      </c>
      <c r="K228" s="76" t="str">
        <f>IF(ISBLANK(INDEX('Policy Characteristics'!E:E,MATCH($C228,'Policy Characteristics'!$C:$C,0))),"",INDEX('Policy Characteristics'!E:E,MATCH($C228,'Policy Characteristics'!$C:$C,0)))</f>
        <v>bldgs efficiency standards</v>
      </c>
      <c r="L228" s="205">
        <f>IF(ISBLANK(INDEX('Policy Characteristics'!F:F,MATCH($C228,'Policy Characteristics'!$C:$C,0))),"",INDEX('Policy Characteristics'!F:F,MATCH($C228,'Policy Characteristics'!$C:$C,0)))</f>
        <v>0</v>
      </c>
      <c r="M228" s="205">
        <f>IF(ISBLANK(INDEX('Policy Characteristics'!G:G,MATCH($C228,'Policy Characteristics'!$C:$C,0))),"",INDEX('Policy Characteristics'!G:G,MATCH($C228,'Policy Characteristics'!$C:$C,0)))</f>
        <v>0.75</v>
      </c>
      <c r="N228" s="205">
        <f>IF(ISBLANK(INDEX('Policy Characteristics'!H:H,MATCH($C228,'Policy Characteristics'!$C:$C,0))),"",INDEX('Policy Characteristics'!H:H,MATCH($C228,'Policy Characteristics'!$C:$C,0)))</f>
        <v>0.01</v>
      </c>
      <c r="O228" s="76" t="str">
        <f>IF(ISBLANK(INDEX('Policy Characteristics'!I:I,MATCH($C228,'Policy Characteristics'!$C:$C,0))),"",INDEX('Policy Characteristics'!I:I,MATCH($C228,'Policy Characteristics'!$C:$C,0)))</f>
        <v>% reduction in energy use</v>
      </c>
      <c r="P228" s="76" t="str">
        <f>IF(ISBLANK(INDEX('Policy Characteristics'!J:J,MATCH($C228,'Policy Characteristics'!$C:$C,0))),"",INDEX('Policy Characteristics'!J:J,MATCH($C228,'Policy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8" s="76" t="str">
        <f>IF(ISBLANK(INDEX('Policy Characteristics'!K:K,MATCH($C228,'Policy Characteristics'!$C:$C,0))),"",INDEX('Policy Characteristics'!K:K,MATCH($C228,'Policy Characteristics'!$C:$C,0)))</f>
        <v>buildings-sector-main.html#eff-stds</v>
      </c>
      <c r="R228" s="76" t="str">
        <f>IF(ISBLANK(INDEX('Policy Characteristics'!L:L,MATCH($C228,'Policy Characteristics'!$C:$C,0))),"",INDEX('Policy Characteristics'!L:L,MATCH($C228,'Policy Characteristics'!$C:$C,0)))</f>
        <v>building-energy-efficiency-standards.html</v>
      </c>
    </row>
    <row r="229" spans="1:18" s="76" customFormat="1" x14ac:dyDescent="0.25">
      <c r="A229" s="76" t="str">
        <f>IF(ISBLANK(INDEX('Policy Characteristics'!A:A,MATCH($C229,'Policy Characteristics'!$C:$C,0))),"",INDEX('Policy Characteristics'!A:A,MATCH($C229,'Policy Characteristics'!$C:$C,0)))</f>
        <v>Buildings and Appliances</v>
      </c>
      <c r="B229" s="200" t="str">
        <f>IF(ISBLANK(INDEX('Policy Characteristics'!B:B,MATCH($C229,'Policy Characteristics'!$C:$C,0))),"",INDEX('Policy Characteristics'!B:B,MATCH($C229,'Policy Characteristics'!$C:$C,0)))</f>
        <v>Building Energy Efficiency Standards</v>
      </c>
      <c r="C229" s="76" t="str">
        <f t="shared" si="8"/>
        <v>Reduction in E Use Allowed by Component Eff Std</v>
      </c>
      <c r="D229" s="88" t="s">
        <v>116</v>
      </c>
      <c r="E229" s="88" t="s">
        <v>276</v>
      </c>
      <c r="F229" s="88" t="s">
        <v>122</v>
      </c>
      <c r="G229" s="88" t="s">
        <v>163</v>
      </c>
      <c r="H229" s="15">
        <v>158</v>
      </c>
      <c r="I229" s="213" t="s">
        <v>43</v>
      </c>
      <c r="J229" s="202" t="str">
        <f>IF(ISBLANK(INDEX('Policy Characteristics'!D:D,MATCH($C229,'Policy Characteristics'!$C:$C,0))),"",INDEX('Policy Characteristics'!D:D,MATCH($C229,'Policy Characteristics'!$C:$C,0)))</f>
        <v>Building Energy Efficiency Standards</v>
      </c>
      <c r="K229" s="76" t="str">
        <f>IF(ISBLANK(INDEX('Policy Characteristics'!E:E,MATCH($C229,'Policy Characteristics'!$C:$C,0))),"",INDEX('Policy Characteristics'!E:E,MATCH($C229,'Policy Characteristics'!$C:$C,0)))</f>
        <v>bldgs efficiency standards</v>
      </c>
      <c r="L229" s="205">
        <f>IF(ISBLANK(INDEX('Policy Characteristics'!F:F,MATCH($C229,'Policy Characteristics'!$C:$C,0))),"",INDEX('Policy Characteristics'!F:F,MATCH($C229,'Policy Characteristics'!$C:$C,0)))</f>
        <v>0</v>
      </c>
      <c r="M229" s="205">
        <f>IF(ISBLANK(INDEX('Policy Characteristics'!G:G,MATCH($C229,'Policy Characteristics'!$C:$C,0))),"",INDEX('Policy Characteristics'!G:G,MATCH($C229,'Policy Characteristics'!$C:$C,0)))</f>
        <v>0.75</v>
      </c>
      <c r="N229" s="205">
        <f>IF(ISBLANK(INDEX('Policy Characteristics'!H:H,MATCH($C229,'Policy Characteristics'!$C:$C,0))),"",INDEX('Policy Characteristics'!H:H,MATCH($C229,'Policy Characteristics'!$C:$C,0)))</f>
        <v>0.01</v>
      </c>
      <c r="O229" s="76" t="str">
        <f>IF(ISBLANK(INDEX('Policy Characteristics'!I:I,MATCH($C229,'Policy Characteristics'!$C:$C,0))),"",INDEX('Policy Characteristics'!I:I,MATCH($C229,'Policy Characteristics'!$C:$C,0)))</f>
        <v>% reduction in energy use</v>
      </c>
      <c r="P229" s="76" t="str">
        <f>IF(ISBLANK(INDEX('Policy Characteristics'!J:J,MATCH($C229,'Policy Characteristics'!$C:$C,0))),"",INDEX('Policy Characteristics'!J:J,MATCH($C229,'Policy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9" s="76" t="str">
        <f>IF(ISBLANK(INDEX('Policy Characteristics'!K:K,MATCH($C229,'Policy Characteristics'!$C:$C,0))),"",INDEX('Policy Characteristics'!K:K,MATCH($C229,'Policy Characteristics'!$C:$C,0)))</f>
        <v>buildings-sector-main.html#eff-stds</v>
      </c>
      <c r="R229" s="76" t="str">
        <f>IF(ISBLANK(INDEX('Policy Characteristics'!L:L,MATCH($C229,'Policy Characteristics'!$C:$C,0))),"",INDEX('Policy Characteristics'!L:L,MATCH($C229,'Policy Characteristics'!$C:$C,0)))</f>
        <v>building-energy-efficiency-standards.html</v>
      </c>
    </row>
    <row r="230" spans="1:18" s="76" customFormat="1" x14ac:dyDescent="0.25">
      <c r="A230" s="76" t="str">
        <f>IF(ISBLANK(INDEX('Policy Characteristics'!A:A,MATCH($C230,'Policy Characteristics'!$C:$C,0))),"",INDEX('Policy Characteristics'!A:A,MATCH($C230,'Policy Characteristics'!$C:$C,0)))</f>
        <v>Buildings and Appliances</v>
      </c>
      <c r="B230" s="200" t="str">
        <f>IF(ISBLANK(INDEX('Policy Characteristics'!B:B,MATCH($C230,'Policy Characteristics'!$C:$C,0))),"",INDEX('Policy Characteristics'!B:B,MATCH($C230,'Policy Characteristics'!$C:$C,0)))</f>
        <v>Building Energy Efficiency Standards</v>
      </c>
      <c r="C230" s="76" t="str">
        <f t="shared" si="8"/>
        <v>Reduction in E Use Allowed by Component Eff Std</v>
      </c>
      <c r="D230" s="88" t="s">
        <v>117</v>
      </c>
      <c r="E230" s="88" t="s">
        <v>276</v>
      </c>
      <c r="F230" s="88" t="s">
        <v>123</v>
      </c>
      <c r="G230" s="88" t="s">
        <v>163</v>
      </c>
      <c r="H230" s="15">
        <v>159</v>
      </c>
      <c r="I230" s="213" t="s">
        <v>43</v>
      </c>
      <c r="J230" s="202" t="str">
        <f>IF(ISBLANK(INDEX('Policy Characteristics'!D:D,MATCH($C230,'Policy Characteristics'!$C:$C,0))),"",INDEX('Policy Characteristics'!D:D,MATCH($C230,'Policy Characteristics'!$C:$C,0)))</f>
        <v>Building Energy Efficiency Standards</v>
      </c>
      <c r="K230" s="76" t="str">
        <f>IF(ISBLANK(INDEX('Policy Characteristics'!E:E,MATCH($C230,'Policy Characteristics'!$C:$C,0))),"",INDEX('Policy Characteristics'!E:E,MATCH($C230,'Policy Characteristics'!$C:$C,0)))</f>
        <v>bldgs efficiency standards</v>
      </c>
      <c r="L230" s="205">
        <f>IF(ISBLANK(INDEX('Policy Characteristics'!F:F,MATCH($C230,'Policy Characteristics'!$C:$C,0))),"",INDEX('Policy Characteristics'!F:F,MATCH($C230,'Policy Characteristics'!$C:$C,0)))</f>
        <v>0</v>
      </c>
      <c r="M230" s="205">
        <f>IF(ISBLANK(INDEX('Policy Characteristics'!G:G,MATCH($C230,'Policy Characteristics'!$C:$C,0))),"",INDEX('Policy Characteristics'!G:G,MATCH($C230,'Policy Characteristics'!$C:$C,0)))</f>
        <v>0.75</v>
      </c>
      <c r="N230" s="205">
        <f>IF(ISBLANK(INDEX('Policy Characteristics'!H:H,MATCH($C230,'Policy Characteristics'!$C:$C,0))),"",INDEX('Policy Characteristics'!H:H,MATCH($C230,'Policy Characteristics'!$C:$C,0)))</f>
        <v>0.01</v>
      </c>
      <c r="O230" s="76" t="str">
        <f>IF(ISBLANK(INDEX('Policy Characteristics'!I:I,MATCH($C230,'Policy Characteristics'!$C:$C,0))),"",INDEX('Policy Characteristics'!I:I,MATCH($C230,'Policy Characteristics'!$C:$C,0)))</f>
        <v>% reduction in energy use</v>
      </c>
      <c r="P230" s="76" t="str">
        <f>IF(ISBLANK(INDEX('Policy Characteristics'!J:J,MATCH($C230,'Policy Characteristics'!$C:$C,0))),"",INDEX('Policy Characteristics'!J:J,MATCH($C230,'Policy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0" s="76" t="str">
        <f>IF(ISBLANK(INDEX('Policy Characteristics'!K:K,MATCH($C230,'Policy Characteristics'!$C:$C,0))),"",INDEX('Policy Characteristics'!K:K,MATCH($C230,'Policy Characteristics'!$C:$C,0)))</f>
        <v>buildings-sector-main.html#eff-stds</v>
      </c>
      <c r="R230" s="76" t="str">
        <f>IF(ISBLANK(INDEX('Policy Characteristics'!L:L,MATCH($C230,'Policy Characteristics'!$C:$C,0))),"",INDEX('Policy Characteristics'!L:L,MATCH($C230,'Policy Characteristics'!$C:$C,0)))</f>
        <v>building-energy-efficiency-standards.html</v>
      </c>
    </row>
    <row r="231" spans="1:18" s="76" customFormat="1" x14ac:dyDescent="0.25">
      <c r="A231" s="76" t="str">
        <f>IF(ISBLANK(INDEX('Policy Characteristics'!A:A,MATCH($C231,'Policy Characteristics'!$C:$C,0))),"",INDEX('Policy Characteristics'!A:A,MATCH($C231,'Policy Characteristics'!$C:$C,0)))</f>
        <v>Buildings and Appliances</v>
      </c>
      <c r="B231" s="200" t="str">
        <f>IF(ISBLANK(INDEX('Policy Characteristics'!B:B,MATCH($C231,'Policy Characteristics'!$C:$C,0))),"",INDEX('Policy Characteristics'!B:B,MATCH($C231,'Policy Characteristics'!$C:$C,0)))</f>
        <v>Building Energy Efficiency Standards</v>
      </c>
      <c r="C231" s="76" t="str">
        <f t="shared" si="8"/>
        <v>Reduction in E Use Allowed by Component Eff Std</v>
      </c>
      <c r="D231" s="88" t="s">
        <v>118</v>
      </c>
      <c r="E231" s="88" t="s">
        <v>276</v>
      </c>
      <c r="F231" s="88" t="s">
        <v>124</v>
      </c>
      <c r="G231" s="88" t="s">
        <v>163</v>
      </c>
      <c r="H231" s="15">
        <v>160</v>
      </c>
      <c r="I231" s="213" t="s">
        <v>43</v>
      </c>
      <c r="J231" s="202" t="str">
        <f>IF(ISBLANK(INDEX('Policy Characteristics'!D:D,MATCH($C231,'Policy Characteristics'!$C:$C,0))),"",INDEX('Policy Characteristics'!D:D,MATCH($C231,'Policy Characteristics'!$C:$C,0)))</f>
        <v>Building Energy Efficiency Standards</v>
      </c>
      <c r="K231" s="76" t="str">
        <f>IF(ISBLANK(INDEX('Policy Characteristics'!E:E,MATCH($C231,'Policy Characteristics'!$C:$C,0))),"",INDEX('Policy Characteristics'!E:E,MATCH($C231,'Policy Characteristics'!$C:$C,0)))</f>
        <v>bldgs efficiency standards</v>
      </c>
      <c r="L231" s="205">
        <f>IF(ISBLANK(INDEX('Policy Characteristics'!F:F,MATCH($C231,'Policy Characteristics'!$C:$C,0))),"",INDEX('Policy Characteristics'!F:F,MATCH($C231,'Policy Characteristics'!$C:$C,0)))</f>
        <v>0</v>
      </c>
      <c r="M231" s="205">
        <f>IF(ISBLANK(INDEX('Policy Characteristics'!G:G,MATCH($C231,'Policy Characteristics'!$C:$C,0))),"",INDEX('Policy Characteristics'!G:G,MATCH($C231,'Policy Characteristics'!$C:$C,0)))</f>
        <v>0.75</v>
      </c>
      <c r="N231" s="205">
        <f>IF(ISBLANK(INDEX('Policy Characteristics'!H:H,MATCH($C231,'Policy Characteristics'!$C:$C,0))),"",INDEX('Policy Characteristics'!H:H,MATCH($C231,'Policy Characteristics'!$C:$C,0)))</f>
        <v>0.01</v>
      </c>
      <c r="O231" s="76" t="str">
        <f>IF(ISBLANK(INDEX('Policy Characteristics'!I:I,MATCH($C231,'Policy Characteristics'!$C:$C,0))),"",INDEX('Policy Characteristics'!I:I,MATCH($C231,'Policy Characteristics'!$C:$C,0)))</f>
        <v>% reduction in energy use</v>
      </c>
      <c r="P231" s="76" t="str">
        <f>IF(ISBLANK(INDEX('Policy Characteristics'!J:J,MATCH($C231,'Policy Characteristics'!$C:$C,0))),"",INDEX('Policy Characteristics'!J:J,MATCH($C231,'Policy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1" s="76" t="str">
        <f>IF(ISBLANK(INDEX('Policy Characteristics'!K:K,MATCH($C231,'Policy Characteristics'!$C:$C,0))),"",INDEX('Policy Characteristics'!K:K,MATCH($C231,'Policy Characteristics'!$C:$C,0)))</f>
        <v>buildings-sector-main.html#eff-stds</v>
      </c>
      <c r="R231" s="76" t="str">
        <f>IF(ISBLANK(INDEX('Policy Characteristics'!L:L,MATCH($C231,'Policy Characteristics'!$C:$C,0))),"",INDEX('Policy Characteristics'!L:L,MATCH($C231,'Policy Characteristics'!$C:$C,0)))</f>
        <v>building-energy-efficiency-standards.html</v>
      </c>
    </row>
    <row r="232" spans="1:18" s="76" customFormat="1" x14ac:dyDescent="0.25">
      <c r="A232" s="76" t="str">
        <f>IF(ISBLANK(INDEX('Policy Characteristics'!A:A,MATCH($C232,'Policy Characteristics'!$C:$C,0))),"",INDEX('Policy Characteristics'!A:A,MATCH($C232,'Policy Characteristics'!$C:$C,0)))</f>
        <v>Buildings and Appliances</v>
      </c>
      <c r="B232" s="200" t="str">
        <f>IF(ISBLANK(INDEX('Policy Characteristics'!B:B,MATCH($C232,'Policy Characteristics'!$C:$C,0))),"",INDEX('Policy Characteristics'!B:B,MATCH($C232,'Policy Characteristics'!$C:$C,0)))</f>
        <v>Building Energy Efficiency Standards</v>
      </c>
      <c r="C232" s="76" t="str">
        <f t="shared" si="8"/>
        <v>Reduction in E Use Allowed by Component Eff Std</v>
      </c>
      <c r="D232" s="88" t="s">
        <v>119</v>
      </c>
      <c r="E232" s="88" t="s">
        <v>276</v>
      </c>
      <c r="F232" s="88" t="s">
        <v>125</v>
      </c>
      <c r="G232" s="88" t="s">
        <v>163</v>
      </c>
      <c r="H232" s="15">
        <v>161</v>
      </c>
      <c r="I232" s="213" t="s">
        <v>43</v>
      </c>
      <c r="J232" s="202" t="str">
        <f>IF(ISBLANK(INDEX('Policy Characteristics'!D:D,MATCH($C232,'Policy Characteristics'!$C:$C,0))),"",INDEX('Policy Characteristics'!D:D,MATCH($C232,'Policy Characteristics'!$C:$C,0)))</f>
        <v>Building Energy Efficiency Standards</v>
      </c>
      <c r="K232" s="76" t="str">
        <f>IF(ISBLANK(INDEX('Policy Characteristics'!E:E,MATCH($C232,'Policy Characteristics'!$C:$C,0))),"",INDEX('Policy Characteristics'!E:E,MATCH($C232,'Policy Characteristics'!$C:$C,0)))</f>
        <v>bldgs efficiency standards</v>
      </c>
      <c r="L232" s="205">
        <f>IF(ISBLANK(INDEX('Policy Characteristics'!F:F,MATCH($C232,'Policy Characteristics'!$C:$C,0))),"",INDEX('Policy Characteristics'!F:F,MATCH($C232,'Policy Characteristics'!$C:$C,0)))</f>
        <v>0</v>
      </c>
      <c r="M232" s="205">
        <f>IF(ISBLANK(INDEX('Policy Characteristics'!G:G,MATCH($C232,'Policy Characteristics'!$C:$C,0))),"",INDEX('Policy Characteristics'!G:G,MATCH($C232,'Policy Characteristics'!$C:$C,0)))</f>
        <v>0.75</v>
      </c>
      <c r="N232" s="205">
        <f>IF(ISBLANK(INDEX('Policy Characteristics'!H:H,MATCH($C232,'Policy Characteristics'!$C:$C,0))),"",INDEX('Policy Characteristics'!H:H,MATCH($C232,'Policy Characteristics'!$C:$C,0)))</f>
        <v>0.01</v>
      </c>
      <c r="O232" s="76" t="str">
        <f>IF(ISBLANK(INDEX('Policy Characteristics'!I:I,MATCH($C232,'Policy Characteristics'!$C:$C,0))),"",INDEX('Policy Characteristics'!I:I,MATCH($C232,'Policy Characteristics'!$C:$C,0)))</f>
        <v>% reduction in energy use</v>
      </c>
      <c r="P232" s="76" t="str">
        <f>IF(ISBLANK(INDEX('Policy Characteristics'!J:J,MATCH($C232,'Policy Characteristics'!$C:$C,0))),"",INDEX('Policy Characteristics'!J:J,MATCH($C232,'Policy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2" s="76" t="str">
        <f>IF(ISBLANK(INDEX('Policy Characteristics'!K:K,MATCH($C232,'Policy Characteristics'!$C:$C,0))),"",INDEX('Policy Characteristics'!K:K,MATCH($C232,'Policy Characteristics'!$C:$C,0)))</f>
        <v>buildings-sector-main.html#eff-stds</v>
      </c>
      <c r="R232" s="76" t="str">
        <f>IF(ISBLANK(INDEX('Policy Characteristics'!L:L,MATCH($C232,'Policy Characteristics'!$C:$C,0))),"",INDEX('Policy Characteristics'!L:L,MATCH($C232,'Policy Characteristics'!$C:$C,0)))</f>
        <v>building-energy-efficiency-standards.html</v>
      </c>
    </row>
    <row r="233" spans="1:18" s="76" customFormat="1" x14ac:dyDescent="0.25">
      <c r="A233" s="76" t="str">
        <f>IF(ISBLANK(INDEX('Policy Characteristics'!A:A,MATCH($C233,'Policy Characteristics'!$C:$C,0))),"",INDEX('Policy Characteristics'!A:A,MATCH($C233,'Policy Characteristics'!$C:$C,0)))</f>
        <v>Buildings and Appliances</v>
      </c>
      <c r="B233" s="200" t="str">
        <f>IF(ISBLANK(INDEX('Policy Characteristics'!B:B,MATCH($C233,'Policy Characteristics'!$C:$C,0))),"",INDEX('Policy Characteristics'!B:B,MATCH($C233,'Policy Characteristics'!$C:$C,0)))</f>
        <v>Contractor Training</v>
      </c>
      <c r="C233" t="s">
        <v>7</v>
      </c>
      <c r="D233" s="88"/>
      <c r="E233" s="88"/>
      <c r="F233" s="88"/>
      <c r="G233" s="88"/>
      <c r="H233" s="15">
        <v>19</v>
      </c>
      <c r="I233" s="213" t="s">
        <v>43</v>
      </c>
      <c r="J233" s="202" t="str">
        <f>IF(ISBLANK(INDEX('Policy Characteristics'!D:D,MATCH($C233,'Policy Characteristics'!$C:$C,0))),"",INDEX('Policy Characteristics'!D:D,MATCH($C233,'Policy Characteristics'!$C:$C,0)))</f>
        <v>Contractor Training</v>
      </c>
      <c r="K233" s="76" t="str">
        <f>IF(ISBLANK(INDEX('Policy Characteristics'!E:E,MATCH($C233,'Policy Characteristics'!$C:$C,0))),"",INDEX('Policy Characteristics'!E:E,MATCH($C233,'Policy Characteristics'!$C:$C,0)))</f>
        <v>bldgs contractor training</v>
      </c>
      <c r="L233" s="76">
        <f>IF(ISBLANK(INDEX('Policy Characteristics'!F:F,MATCH($C233,'Policy Characteristics'!$C:$C,0))),"",INDEX('Policy Characteristics'!F:F,MATCH($C233,'Policy Characteristics'!$C:$C,0)))</f>
        <v>0</v>
      </c>
      <c r="M233" s="76">
        <f>IF(ISBLANK(INDEX('Policy Characteristics'!G:G,MATCH($C233,'Policy Characteristics'!$C:$C,0))),"",INDEX('Policy Characteristics'!G:G,MATCH($C233,'Policy Characteristics'!$C:$C,0)))</f>
        <v>1</v>
      </c>
      <c r="N233" s="76">
        <f>IF(ISBLANK(INDEX('Policy Characteristics'!H:H,MATCH($C233,'Policy Characteristics'!$C:$C,0))),"",INDEX('Policy Characteristics'!H:H,MATCH($C233,'Policy Characteristics'!$C:$C,0)))</f>
        <v>1</v>
      </c>
      <c r="O233" s="76" t="str">
        <f>IF(ISBLANK(INDEX('Policy Characteristics'!I:I,MATCH($C233,'Policy Characteristics'!$C:$C,0))),"",INDEX('Policy Characteristics'!I:I,MATCH($C233,'Policy Characteristics'!$C:$C,0)))</f>
        <v>on/off</v>
      </c>
      <c r="P233" s="76" t="str">
        <f>IF(ISBLANK(INDEX('Policy Characteristics'!J:J,MATCH($C233,'Policy Characteristics'!$C:$C,0))),"",INDEX('Policy Characteristics'!J:J,MATCH($C233,'Policy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233" s="76" t="str">
        <f>IF(ISBLANK(INDEX('Policy Characteristics'!K:K,MATCH($C233,'Policy Characteristics'!$C:$C,0))),"",INDEX('Policy Characteristics'!K:K,MATCH($C233,'Policy Characteristics'!$C:$C,0)))</f>
        <v>buildings-sector-main.html#contractor-ed</v>
      </c>
      <c r="R233" s="76" t="str">
        <f>IF(ISBLANK(INDEX('Policy Characteristics'!L:L,MATCH($C233,'Policy Characteristics'!$C:$C,0))),"",INDEX('Policy Characteristics'!L:L,MATCH($C233,'Policy Characteristics'!$C:$C,0)))</f>
        <v>contractor-training.html</v>
      </c>
    </row>
    <row r="234" spans="1:18" s="76" customFormat="1" x14ac:dyDescent="0.25">
      <c r="A234" s="76" t="str">
        <f>IF(ISBLANK(INDEX('Policy Characteristics'!A:A,MATCH($C234,'Policy Characteristics'!$C:$C,0))),"",INDEX('Policy Characteristics'!A:A,MATCH($C234,'Policy Characteristics'!$C:$C,0)))</f>
        <v>Buildings and Appliances</v>
      </c>
      <c r="B234" s="200" t="str">
        <f>IF(ISBLANK(INDEX('Policy Characteristics'!B:B,MATCH($C234,'Policy Characteristics'!$C:$C,0))),"",INDEX('Policy Characteristics'!B:B,MATCH($C234,'Policy Characteristics'!$C:$C,0)))</f>
        <v>Distributed Solar Carve-Out</v>
      </c>
      <c r="C234" t="s">
        <v>298</v>
      </c>
      <c r="D234" s="88"/>
      <c r="E234" s="88"/>
      <c r="F234" s="88"/>
      <c r="G234" s="88"/>
      <c r="H234" s="15">
        <v>146</v>
      </c>
      <c r="I234" s="213" t="s">
        <v>43</v>
      </c>
      <c r="J234" s="202" t="str">
        <f>IF(ISBLANK(INDEX('Policy Characteristics'!D:D,MATCH($C234,'Policy Characteristics'!$C:$C,0))),"",INDEX('Policy Characteristics'!D:D,MATCH($C234,'Policy Characteristics'!$C:$C,0)))</f>
        <v>Distributed Solar Promotion</v>
      </c>
      <c r="K234" s="76" t="str">
        <f>IF(ISBLANK(INDEX('Policy Characteristics'!E:E,MATCH($C234,'Policy Characteristics'!$C:$C,0))),"",INDEX('Policy Characteristics'!E:E,MATCH($C234,'Policy Characteristics'!$C:$C,0)))</f>
        <v>bldgs min fraction distributed solar</v>
      </c>
      <c r="L234" s="205">
        <f>IF(ISBLANK(INDEX('Policy Characteristics'!F:F,MATCH($C234,'Policy Characteristics'!$C:$C,0))),"",INDEX('Policy Characteristics'!F:F,MATCH($C234,'Policy Characteristics'!$C:$C,0)))</f>
        <v>0</v>
      </c>
      <c r="M234" s="205">
        <f>IF(ISBLANK(INDEX('Policy Characteristics'!G:G,MATCH($C234,'Policy Characteristics'!$C:$C,0))),"",INDEX('Policy Characteristics'!G:G,MATCH($C234,'Policy Characteristics'!$C:$C,0)))</f>
        <v>0.24</v>
      </c>
      <c r="N234" s="205">
        <f>IF(ISBLANK(INDEX('Policy Characteristics'!H:H,MATCH($C234,'Policy Characteristics'!$C:$C,0))),"",INDEX('Policy Characteristics'!H:H,MATCH($C234,'Policy Characteristics'!$C:$C,0)))</f>
        <v>5.0000000000000001E-3</v>
      </c>
      <c r="O234" s="76" t="str">
        <f>IF(ISBLANK(INDEX('Policy Characteristics'!I:I,MATCH($C234,'Policy Characteristics'!$C:$C,0))),"",INDEX('Policy Characteristics'!I:I,MATCH($C234,'Policy Characteristics'!$C:$C,0)))</f>
        <v>minimum % elec from solar</v>
      </c>
      <c r="P234" s="76" t="str">
        <f>IF(ISBLANK(INDEX('Policy Characteristics'!J:J,MATCH($C234,'Policy Characteristics'!$C:$C,0))),"",INDEX('Policy Characteristics'!J:J,MATCH($C234,'Policy Characteristics'!$C:$C,0)))</f>
        <v>**Description:** This policy requires at least the specified percentage of total retail electricity demand to be generated by residential and commercial buildings' distributed solar systems (typically rooftop PV). // **Guidance for setting values:** It is typical for state policy to include 0 to 5% carve-outs. For example, Colorado has established a 3% carve-out for 2020 (though it includes non-solar on-site sources).</v>
      </c>
      <c r="Q234" s="76" t="str">
        <f>IF(ISBLANK(INDEX('Policy Characteristics'!K:K,MATCH($C234,'Policy Characteristics'!$C:$C,0))),"",INDEX('Policy Characteristics'!K:K,MATCH($C234,'Policy Characteristics'!$C:$C,0)))</f>
        <v>buildings-sector-main.html#solar-carve-out</v>
      </c>
      <c r="R234" s="76" t="str">
        <f>IF(ISBLANK(INDEX('Policy Characteristics'!L:L,MATCH($C234,'Policy Characteristics'!$C:$C,0))),"",INDEX('Policy Characteristics'!L:L,MATCH($C234,'Policy Characteristics'!$C:$C,0)))</f>
        <v>solar-carve-out.html</v>
      </c>
    </row>
    <row r="235" spans="1:18" s="76" customFormat="1" x14ac:dyDescent="0.25">
      <c r="A235" s="76" t="str">
        <f>IF(ISBLANK(INDEX('Policy Characteristics'!A:A,MATCH($C235,'Policy Characteristics'!$C:$C,0))),"",INDEX('Policy Characteristics'!A:A,MATCH($C235,'Policy Characteristics'!$C:$C,0)))</f>
        <v>Buildings and Appliances</v>
      </c>
      <c r="B235" s="200" t="str">
        <f>IF(ISBLANK(INDEX('Policy Characteristics'!B:B,MATCH($C235,'Policy Characteristics'!$C:$C,0))),"",INDEX('Policy Characteristics'!B:B,MATCH($C235,'Policy Characteristics'!$C:$C,0)))</f>
        <v>Distributed Solar Subsidy</v>
      </c>
      <c r="C235" t="s">
        <v>1628</v>
      </c>
      <c r="D235" s="88" t="s">
        <v>274</v>
      </c>
      <c r="E235" s="88"/>
      <c r="F235" s="88" t="s">
        <v>278</v>
      </c>
      <c r="G235" s="88"/>
      <c r="H235" s="15">
        <v>147</v>
      </c>
      <c r="I235" s="213" t="s">
        <v>43</v>
      </c>
      <c r="J235" s="202" t="str">
        <f>IF(ISBLANK(INDEX('Policy Characteristics'!D:D,MATCH($C235,'Policy Characteristics'!$C:$C,0))),"",INDEX('Policy Characteristics'!D:D,MATCH($C235,'Policy Characteristics'!$C:$C,0)))</f>
        <v>Distributed Solar Promotion</v>
      </c>
      <c r="K235" s="76" t="str">
        <f>IF(ISBLANK(INDEX('Policy Characteristics'!E:E,MATCH($C235,'Policy Characteristics'!$C:$C,0))),"",INDEX('Policy Characteristics'!E:E,MATCH($C235,'Policy Characteristics'!$C:$C,0)))</f>
        <v>bldgs distributed solar subsidy</v>
      </c>
      <c r="L235" s="205">
        <f>IF(ISBLANK(INDEX('Policy Characteristics'!F:F,MATCH($C235,'Policy Characteristics'!$C:$C,0))),"",INDEX('Policy Characteristics'!F:F,MATCH($C235,'Policy Characteristics'!$C:$C,0)))</f>
        <v>0</v>
      </c>
      <c r="M235" s="205">
        <f>IF(ISBLANK(INDEX('Policy Characteristics'!G:G,MATCH($C235,'Policy Characteristics'!$C:$C,0))),"",INDEX('Policy Characteristics'!G:G,MATCH($C235,'Policy Characteristics'!$C:$C,0)))</f>
        <v>0.5</v>
      </c>
      <c r="N235" s="205">
        <f>IF(ISBLANK(INDEX('Policy Characteristics'!H:H,MATCH($C235,'Policy Characteristics'!$C:$C,0))),"",INDEX('Policy Characteristics'!H:H,MATCH($C235,'Policy Characteristics'!$C:$C,0)))</f>
        <v>0.01</v>
      </c>
      <c r="O235" s="76" t="str">
        <f>IF(ISBLANK(INDEX('Policy Characteristics'!I:I,MATCH($C235,'Policy Characteristics'!$C:$C,0))),"",INDEX('Policy Characteristics'!I:I,MATCH($C235,'Policy Characteristics'!$C:$C,0)))</f>
        <v>% of PV system cost</v>
      </c>
      <c r="P235" s="76" t="str">
        <f>IF(ISBLANK(INDEX('Policy Characteristics'!J:J,MATCH($C235,'Policy Characteristics'!$C:$C,0))),"",INDEX('Policy Characteristics'!J:J,MATCH($C235,'Policy Characteristics'!$C:$C,0)))</f>
        <v xml:space="preserve">**Description:** This policy causes the government to reimburse building owners for an additional percentage of the cost of new distributed solar PV capacity that is installed on or around buildings.  This is in addition to the subsidy that is included in BAU. // **Guidance for setting values:** The Inflation Reduction Act includes a 30% tax credit for residential solar through 2032, phased down to 0% by 2035. This is incorporated in the BAU scenario. </v>
      </c>
      <c r="Q235" s="76" t="str">
        <f>IF(ISBLANK(INDEX('Policy Characteristics'!K:K,MATCH($C235,'Policy Characteristics'!$C:$C,0))),"",INDEX('Policy Characteristics'!K:K,MATCH($C235,'Policy Characteristics'!$C:$C,0)))</f>
        <v>buildings-sector-main.html#distributed-solar-subsidy</v>
      </c>
      <c r="R235" s="76" t="str">
        <f>IF(ISBLANK(INDEX('Policy Characteristics'!L:L,MATCH($C235,'Policy Characteristics'!$C:$C,0))),"",INDEX('Policy Characteristics'!L:L,MATCH($C235,'Policy Characteristics'!$C:$C,0)))</f>
        <v>distributed-solar-subsidy.html</v>
      </c>
    </row>
    <row r="236" spans="1:18" s="76" customFormat="1" x14ac:dyDescent="0.25">
      <c r="A236" s="76" t="str">
        <f>IF(ISBLANK(INDEX('Policy Characteristics'!A:A,MATCH($C236,'Policy Characteristics'!$C:$C,0))),"",INDEX('Policy Characteristics'!A:A,MATCH($C236,'Policy Characteristics'!$C:$C,0)))</f>
        <v>Buildings and Appliances</v>
      </c>
      <c r="B236" s="200" t="str">
        <f>IF(ISBLANK(INDEX('Policy Characteristics'!B:B,MATCH($C236,'Policy Characteristics'!$C:$C,0))),"",INDEX('Policy Characteristics'!B:B,MATCH($C236,'Policy Characteristics'!$C:$C,0)))</f>
        <v>Distributed Solar Subsidy</v>
      </c>
      <c r="C236" s="76" t="str">
        <f>$C$235</f>
        <v>Additional Perc Subsidy for Distributed Solar PV Capacity</v>
      </c>
      <c r="D236" s="88" t="s">
        <v>275</v>
      </c>
      <c r="E236" s="88"/>
      <c r="F236" s="88" t="s">
        <v>277</v>
      </c>
      <c r="G236" s="88"/>
      <c r="H236" s="15">
        <v>1728</v>
      </c>
      <c r="I236" s="213" t="s">
        <v>43</v>
      </c>
      <c r="J236" s="202" t="str">
        <f>IF(ISBLANK(INDEX('Policy Characteristics'!D:D,MATCH($C236,'Policy Characteristics'!$C:$C,0))),"",INDEX('Policy Characteristics'!D:D,MATCH($C236,'Policy Characteristics'!$C:$C,0)))</f>
        <v>Distributed Solar Promotion</v>
      </c>
      <c r="K236" s="76" t="str">
        <f>IF(ISBLANK(INDEX('Policy Characteristics'!E:E,MATCH($C236,'Policy Characteristics'!$C:$C,0))),"",INDEX('Policy Characteristics'!E:E,MATCH($C236,'Policy Characteristics'!$C:$C,0)))</f>
        <v>bldgs distributed solar subsidy</v>
      </c>
      <c r="L236" s="205">
        <f>IF(ISBLANK(INDEX('Policy Characteristics'!F:F,MATCH($C236,'Policy Characteristics'!$C:$C,0))),"",INDEX('Policy Characteristics'!F:F,MATCH($C236,'Policy Characteristics'!$C:$C,0)))</f>
        <v>0</v>
      </c>
      <c r="M236" s="205">
        <f>IF(ISBLANK(INDEX('Policy Characteristics'!G:G,MATCH($C236,'Policy Characteristics'!$C:$C,0))),"",INDEX('Policy Characteristics'!G:G,MATCH($C236,'Policy Characteristics'!$C:$C,0)))</f>
        <v>0.5</v>
      </c>
      <c r="N236" s="205">
        <f>IF(ISBLANK(INDEX('Policy Characteristics'!H:H,MATCH($C236,'Policy Characteristics'!$C:$C,0))),"",INDEX('Policy Characteristics'!H:H,MATCH($C236,'Policy Characteristics'!$C:$C,0)))</f>
        <v>0.01</v>
      </c>
      <c r="O236" s="76" t="str">
        <f>IF(ISBLANK(INDEX('Policy Characteristics'!I:I,MATCH($C236,'Policy Characteristics'!$C:$C,0))),"",INDEX('Policy Characteristics'!I:I,MATCH($C236,'Policy Characteristics'!$C:$C,0)))</f>
        <v>% of PV system cost</v>
      </c>
      <c r="P236" s="76" t="str">
        <f>IF(ISBLANK(INDEX('Policy Characteristics'!J:J,MATCH($C236,'Policy Characteristics'!$C:$C,0))),"",INDEX('Policy Characteristics'!J:J,MATCH($C236,'Policy Characteristics'!$C:$C,0)))</f>
        <v xml:space="preserve">**Description:** This policy causes the government to reimburse building owners for an additional percentage of the cost of new distributed solar PV capacity that is installed on or around buildings.  This is in addition to the subsidy that is included in BAU. // **Guidance for setting values:** The Inflation Reduction Act includes a 30% tax credit for residential solar through 2032, phased down to 0% by 2035. This is incorporated in the BAU scenario. </v>
      </c>
      <c r="Q236" s="76" t="str">
        <f>IF(ISBLANK(INDEX('Policy Characteristics'!K:K,MATCH($C236,'Policy Characteristics'!$C:$C,0))),"",INDEX('Policy Characteristics'!K:K,MATCH($C236,'Policy Characteristics'!$C:$C,0)))</f>
        <v>buildings-sector-main.html#distributed-solar-subsidy</v>
      </c>
      <c r="R236" s="76" t="str">
        <f>IF(ISBLANK(INDEX('Policy Characteristics'!L:L,MATCH($C236,'Policy Characteristics'!$C:$C,0))),"",INDEX('Policy Characteristics'!L:L,MATCH($C236,'Policy Characteristics'!$C:$C,0)))</f>
        <v>distributed-solar-subsidy.html</v>
      </c>
    </row>
    <row r="237" spans="1:18" s="76" customFormat="1" x14ac:dyDescent="0.25">
      <c r="A237" s="76" t="str">
        <f>IF(ISBLANK(INDEX('Policy Characteristics'!A:A,MATCH($C237,'Policy Characteristics'!$C:$C,0))),"",INDEX('Policy Characteristics'!A:A,MATCH($C237,'Policy Characteristics'!$C:$C,0)))</f>
        <v>Buildings and Appliances</v>
      </c>
      <c r="B237" s="200" t="str">
        <f>IF(ISBLANK(INDEX('Policy Characteristics'!B:B,MATCH($C237,'Policy Characteristics'!$C:$C,0))),"",INDEX('Policy Characteristics'!B:B,MATCH($C237,'Policy Characteristics'!$C:$C,0)))</f>
        <v>Distributed Solar Subsidy</v>
      </c>
      <c r="C237" s="76" t="str">
        <f>$C$235</f>
        <v>Additional Perc Subsidy for Distributed Solar PV Capacity</v>
      </c>
      <c r="D237" s="88" t="s">
        <v>276</v>
      </c>
      <c r="E237" s="88"/>
      <c r="F237" s="88" t="s">
        <v>163</v>
      </c>
      <c r="G237" s="88"/>
      <c r="H237" s="15">
        <v>1729</v>
      </c>
      <c r="I237" s="213" t="s">
        <v>43</v>
      </c>
      <c r="J237" s="202" t="str">
        <f>IF(ISBLANK(INDEX('Policy Characteristics'!D:D,MATCH($C237,'Policy Characteristics'!$C:$C,0))),"",INDEX('Policy Characteristics'!D:D,MATCH($C237,'Policy Characteristics'!$C:$C,0)))</f>
        <v>Distributed Solar Promotion</v>
      </c>
      <c r="K237" s="76" t="str">
        <f>IF(ISBLANK(INDEX('Policy Characteristics'!E:E,MATCH($C237,'Policy Characteristics'!$C:$C,0))),"",INDEX('Policy Characteristics'!E:E,MATCH($C237,'Policy Characteristics'!$C:$C,0)))</f>
        <v>bldgs distributed solar subsidy</v>
      </c>
      <c r="L237" s="205">
        <f>IF(ISBLANK(INDEX('Policy Characteristics'!F:F,MATCH($C237,'Policy Characteristics'!$C:$C,0))),"",INDEX('Policy Characteristics'!F:F,MATCH($C237,'Policy Characteristics'!$C:$C,0)))</f>
        <v>0</v>
      </c>
      <c r="M237" s="205">
        <f>IF(ISBLANK(INDEX('Policy Characteristics'!G:G,MATCH($C237,'Policy Characteristics'!$C:$C,0))),"",INDEX('Policy Characteristics'!G:G,MATCH($C237,'Policy Characteristics'!$C:$C,0)))</f>
        <v>0.5</v>
      </c>
      <c r="N237" s="205">
        <f>IF(ISBLANK(INDEX('Policy Characteristics'!H:H,MATCH($C237,'Policy Characteristics'!$C:$C,0))),"",INDEX('Policy Characteristics'!H:H,MATCH($C237,'Policy Characteristics'!$C:$C,0)))</f>
        <v>0.01</v>
      </c>
      <c r="O237" s="76" t="str">
        <f>IF(ISBLANK(INDEX('Policy Characteristics'!I:I,MATCH($C237,'Policy Characteristics'!$C:$C,0))),"",INDEX('Policy Characteristics'!I:I,MATCH($C237,'Policy Characteristics'!$C:$C,0)))</f>
        <v>% of PV system cost</v>
      </c>
      <c r="P237" s="76" t="str">
        <f>IF(ISBLANK(INDEX('Policy Characteristics'!J:J,MATCH($C237,'Policy Characteristics'!$C:$C,0))),"",INDEX('Policy Characteristics'!J:J,MATCH($C237,'Policy Characteristics'!$C:$C,0)))</f>
        <v xml:space="preserve">**Description:** This policy causes the government to reimburse building owners for an additional percentage of the cost of new distributed solar PV capacity that is installed on or around buildings.  This is in addition to the subsidy that is included in BAU. // **Guidance for setting values:** The Inflation Reduction Act includes a 30% tax credit for residential solar through 2032, phased down to 0% by 2035. This is incorporated in the BAU scenario. </v>
      </c>
      <c r="Q237" s="76" t="str">
        <f>IF(ISBLANK(INDEX('Policy Characteristics'!K:K,MATCH($C237,'Policy Characteristics'!$C:$C,0))),"",INDEX('Policy Characteristics'!K:K,MATCH($C237,'Policy Characteristics'!$C:$C,0)))</f>
        <v>buildings-sector-main.html#distributed-solar-subsidy</v>
      </c>
      <c r="R237" s="76" t="str">
        <f>IF(ISBLANK(INDEX('Policy Characteristics'!L:L,MATCH($C237,'Policy Characteristics'!$C:$C,0))),"",INDEX('Policy Characteristics'!L:L,MATCH($C237,'Policy Characteristics'!$C:$C,0)))</f>
        <v>distributed-solar-subsidy.html</v>
      </c>
    </row>
    <row r="238" spans="1:18" s="76" customFormat="1" x14ac:dyDescent="0.25">
      <c r="A238" s="76" t="str">
        <f>IF(ISBLANK(INDEX('Policy Characteristics'!A:A,MATCH($C238,'Policy Characteristics'!$C:$C,0))),"",INDEX('Policy Characteristics'!A:A,MATCH($C238,'Policy Characteristics'!$C:$C,0)))</f>
        <v>Buildings and Appliances</v>
      </c>
      <c r="B238" s="200" t="str">
        <f>IF(ISBLANK(INDEX('Policy Characteristics'!B:B,MATCH($C238,'Policy Characteristics'!$C:$C,0))),"",INDEX('Policy Characteristics'!B:B,MATCH($C238,'Policy Characteristics'!$C:$C,0)))</f>
        <v>Distributed Solar Capacity Requirement</v>
      </c>
      <c r="C238" t="s">
        <v>1895</v>
      </c>
      <c r="D238" s="88" t="s">
        <v>274</v>
      </c>
      <c r="E238" s="88"/>
      <c r="F238" s="88" t="s">
        <v>278</v>
      </c>
      <c r="G238" s="88"/>
      <c r="H238" s="15">
        <v>2433</v>
      </c>
      <c r="I238" s="213" t="s">
        <v>43</v>
      </c>
      <c r="J238" s="202" t="str">
        <f>IF(ISBLANK(INDEX('Policy Characteristics'!D:D,MATCH($C238,'Policy Characteristics'!$C:$C,0))),"",INDEX('Policy Characteristics'!D:D,MATCH($C238,'Policy Characteristics'!$C:$C,0)))</f>
        <v>Distributed Solar Promotion</v>
      </c>
      <c r="K238" s="76" t="str">
        <f>IF(ISBLANK(INDEX('Policy Characteristics'!E:E,MATCH($C238,'Policy Characteristics'!$C:$C,0))),"",INDEX('Policy Characteristics'!E:E,MATCH($C238,'Policy Characteristics'!$C:$C,0)))</f>
        <v>bldgs min req rooftop solar</v>
      </c>
      <c r="L238" s="205">
        <f>IF(ISBLANK(INDEX('Policy Characteristics'!F:F,MATCH($C238,'Policy Characteristics'!$C:$C,0))),"",INDEX('Policy Characteristics'!F:F,MATCH($C238,'Policy Characteristics'!$C:$C,0)))</f>
        <v>0</v>
      </c>
      <c r="M238" s="207">
        <f>IF(ISBLANK(INDEX('Policy Characteristics'!G:G,MATCH($C238,'Policy Characteristics'!$C:$C,0))),"",INDEX('Policy Characteristics'!G:G,MATCH($C238,'Policy Characteristics'!$C:$C,0)))</f>
        <v>600000</v>
      </c>
      <c r="N238" s="207">
        <f>IF(ISBLANK(INDEX('Policy Characteristics'!H:H,MATCH($C238,'Policy Characteristics'!$C:$C,0))),"",INDEX('Policy Characteristics'!H:H,MATCH($C238,'Policy Characteristics'!$C:$C,0)))</f>
        <v>5000</v>
      </c>
      <c r="O238" s="76" t="str">
        <f>IF(ISBLANK(INDEX('Policy Characteristics'!I:I,MATCH($C238,'Policy Characteristics'!$C:$C,0))),"",INDEX('Policy Characteristics'!I:I,MATCH($C238,'Policy Characteristics'!$C:$C,0)))</f>
        <v>MW</v>
      </c>
      <c r="P238" s="76" t="str">
        <f>IF(ISBLANK(INDEX('Policy Characteristics'!J:J,MATCH($C238,'Policy Characteristics'!$C:$C,0))),"",INDEX('Policy Characteristics'!J:J,MATCH($C238,'Policy Characteristics'!$C:$C,0)))</f>
        <v>**Description:** This policy requires at least the specified capacity of distributed solar be built by the model. // **Guidance for setting values:** We estimate the maximum rooftop solar potential in the U.S. at 385 GW for commercial buildings, 595 GW for urban residential buildings, and 135 GW for rural residential buildings. We recommend users not set the value above this potential.</v>
      </c>
      <c r="Q238" s="76" t="str">
        <f>IF(ISBLANK(INDEX('Policy Characteristics'!K:K,MATCH($C238,'Policy Characteristics'!$C:$C,0))),"",INDEX('Policy Characteristics'!K:K,MATCH($C238,'Policy Characteristics'!$C:$C,0)))</f>
        <v/>
      </c>
      <c r="R238" s="76" t="str">
        <f>IF(ISBLANK(INDEX('Policy Characteristics'!L:L,MATCH($C238,'Policy Characteristics'!$C:$C,0))),"",INDEX('Policy Characteristics'!L:L,MATCH($C238,'Policy Characteristics'!$C:$C,0)))</f>
        <v/>
      </c>
    </row>
    <row r="239" spans="1:18" s="76" customFormat="1" x14ac:dyDescent="0.25">
      <c r="A239" s="76" t="str">
        <f>IF(ISBLANK(INDEX('Policy Characteristics'!A:A,MATCH($C239,'Policy Characteristics'!$C:$C,0))),"",INDEX('Policy Characteristics'!A:A,MATCH($C239,'Policy Characteristics'!$C:$C,0)))</f>
        <v>Buildings and Appliances</v>
      </c>
      <c r="B239" s="200" t="str">
        <f>IF(ISBLANK(INDEX('Policy Characteristics'!B:B,MATCH($C239,'Policy Characteristics'!$C:$C,0))),"",INDEX('Policy Characteristics'!B:B,MATCH($C239,'Policy Characteristics'!$C:$C,0)))</f>
        <v>Distributed Solar Capacity Requirement</v>
      </c>
      <c r="C239" s="76" t="str">
        <f>C$238</f>
        <v>Min Required Rooftop Solar Capacity</v>
      </c>
      <c r="D239" s="88" t="s">
        <v>275</v>
      </c>
      <c r="E239" s="88"/>
      <c r="F239" s="88" t="s">
        <v>277</v>
      </c>
      <c r="G239" s="88"/>
      <c r="H239" s="15">
        <v>2434</v>
      </c>
      <c r="I239" s="213" t="s">
        <v>43</v>
      </c>
      <c r="J239" s="202" t="str">
        <f>IF(ISBLANK(INDEX('Policy Characteristics'!D:D,MATCH($C239,'Policy Characteristics'!$C:$C,0))),"",INDEX('Policy Characteristics'!D:D,MATCH($C239,'Policy Characteristics'!$C:$C,0)))</f>
        <v>Distributed Solar Promotion</v>
      </c>
      <c r="K239" s="76" t="str">
        <f>IF(ISBLANK(INDEX('Policy Characteristics'!E:E,MATCH($C239,'Policy Characteristics'!$C:$C,0))),"",INDEX('Policy Characteristics'!E:E,MATCH($C239,'Policy Characteristics'!$C:$C,0)))</f>
        <v>bldgs min req rooftop solar</v>
      </c>
      <c r="L239" s="205">
        <f>IF(ISBLANK(INDEX('Policy Characteristics'!F:F,MATCH($C239,'Policy Characteristics'!$C:$C,0))),"",INDEX('Policy Characteristics'!F:F,MATCH($C239,'Policy Characteristics'!$C:$C,0)))</f>
        <v>0</v>
      </c>
      <c r="M239" s="207">
        <f>IF(ISBLANK(INDEX('Policy Characteristics'!G:G,MATCH($C239,'Policy Characteristics'!$C:$C,0))),"",INDEX('Policy Characteristics'!G:G,MATCH($C239,'Policy Characteristics'!$C:$C,0)))</f>
        <v>600000</v>
      </c>
      <c r="N239" s="207">
        <f>IF(ISBLANK(INDEX('Policy Characteristics'!H:H,MATCH($C239,'Policy Characteristics'!$C:$C,0))),"",INDEX('Policy Characteristics'!H:H,MATCH($C239,'Policy Characteristics'!$C:$C,0)))</f>
        <v>5000</v>
      </c>
      <c r="O239" s="76" t="str">
        <f>IF(ISBLANK(INDEX('Policy Characteristics'!I:I,MATCH($C239,'Policy Characteristics'!$C:$C,0))),"",INDEX('Policy Characteristics'!I:I,MATCH($C239,'Policy Characteristics'!$C:$C,0)))</f>
        <v>MW</v>
      </c>
      <c r="P239" s="76" t="str">
        <f>IF(ISBLANK(INDEX('Policy Characteristics'!J:J,MATCH($C239,'Policy Characteristics'!$C:$C,0))),"",INDEX('Policy Characteristics'!J:J,MATCH($C239,'Policy Characteristics'!$C:$C,0)))</f>
        <v>**Description:** This policy requires at least the specified capacity of distributed solar be built by the model. // **Guidance for setting values:** We estimate the maximum rooftop solar potential in the U.S. at 385 GW for commercial buildings, 595 GW for urban residential buildings, and 135 GW for rural residential buildings. We recommend users not set the value above this potential.</v>
      </c>
      <c r="Q239" s="76" t="str">
        <f>IF(ISBLANK(INDEX('Policy Characteristics'!K:K,MATCH($C239,'Policy Characteristics'!$C:$C,0))),"",INDEX('Policy Characteristics'!K:K,MATCH($C239,'Policy Characteristics'!$C:$C,0)))</f>
        <v/>
      </c>
      <c r="R239" s="76" t="str">
        <f>IF(ISBLANK(INDEX('Policy Characteristics'!L:L,MATCH($C239,'Policy Characteristics'!$C:$C,0))),"",INDEX('Policy Characteristics'!L:L,MATCH($C239,'Policy Characteristics'!$C:$C,0)))</f>
        <v/>
      </c>
    </row>
    <row r="240" spans="1:18" s="76" customFormat="1" x14ac:dyDescent="0.25">
      <c r="A240" s="76" t="str">
        <f>IF(ISBLANK(INDEX('Policy Characteristics'!A:A,MATCH($C240,'Policy Characteristics'!$C:$C,0))),"",INDEX('Policy Characteristics'!A:A,MATCH($C240,'Policy Characteristics'!$C:$C,0)))</f>
        <v>Buildings and Appliances</v>
      </c>
      <c r="B240" s="200" t="str">
        <f>IF(ISBLANK(INDEX('Policy Characteristics'!B:B,MATCH($C240,'Policy Characteristics'!$C:$C,0))),"",INDEX('Policy Characteristics'!B:B,MATCH($C240,'Policy Characteristics'!$C:$C,0)))</f>
        <v>Distributed Solar Capacity Requirement</v>
      </c>
      <c r="C240" s="76" t="str">
        <f>C$238</f>
        <v>Min Required Rooftop Solar Capacity</v>
      </c>
      <c r="D240" s="88" t="s">
        <v>276</v>
      </c>
      <c r="E240" s="88"/>
      <c r="F240" s="88" t="s">
        <v>163</v>
      </c>
      <c r="G240" s="88"/>
      <c r="H240" s="15">
        <v>2435</v>
      </c>
      <c r="I240" s="213" t="s">
        <v>43</v>
      </c>
      <c r="J240" s="202" t="str">
        <f>IF(ISBLANK(INDEX('Policy Characteristics'!D:D,MATCH($C240,'Policy Characteristics'!$C:$C,0))),"",INDEX('Policy Characteristics'!D:D,MATCH($C240,'Policy Characteristics'!$C:$C,0)))</f>
        <v>Distributed Solar Promotion</v>
      </c>
      <c r="K240" s="76" t="str">
        <f>IF(ISBLANK(INDEX('Policy Characteristics'!E:E,MATCH($C240,'Policy Characteristics'!$C:$C,0))),"",INDEX('Policy Characteristics'!E:E,MATCH($C240,'Policy Characteristics'!$C:$C,0)))</f>
        <v>bldgs min req rooftop solar</v>
      </c>
      <c r="L240" s="205">
        <f>IF(ISBLANK(INDEX('Policy Characteristics'!F:F,MATCH($C240,'Policy Characteristics'!$C:$C,0))),"",INDEX('Policy Characteristics'!F:F,MATCH($C240,'Policy Characteristics'!$C:$C,0)))</f>
        <v>0</v>
      </c>
      <c r="M240" s="207">
        <f>IF(ISBLANK(INDEX('Policy Characteristics'!G:G,MATCH($C240,'Policy Characteristics'!$C:$C,0))),"",INDEX('Policy Characteristics'!G:G,MATCH($C240,'Policy Characteristics'!$C:$C,0)))</f>
        <v>600000</v>
      </c>
      <c r="N240" s="207">
        <f>IF(ISBLANK(INDEX('Policy Characteristics'!H:H,MATCH($C240,'Policy Characteristics'!$C:$C,0))),"",INDEX('Policy Characteristics'!H:H,MATCH($C240,'Policy Characteristics'!$C:$C,0)))</f>
        <v>5000</v>
      </c>
      <c r="O240" s="76" t="str">
        <f>IF(ISBLANK(INDEX('Policy Characteristics'!I:I,MATCH($C240,'Policy Characteristics'!$C:$C,0))),"",INDEX('Policy Characteristics'!I:I,MATCH($C240,'Policy Characteristics'!$C:$C,0)))</f>
        <v>MW</v>
      </c>
      <c r="P240" s="76" t="str">
        <f>IF(ISBLANK(INDEX('Policy Characteristics'!J:J,MATCH($C240,'Policy Characteristics'!$C:$C,0))),"",INDEX('Policy Characteristics'!J:J,MATCH($C240,'Policy Characteristics'!$C:$C,0)))</f>
        <v>**Description:** This policy requires at least the specified capacity of distributed solar be built by the model. // **Guidance for setting values:** We estimate the maximum rooftop solar potential in the U.S. at 385 GW for commercial buildings, 595 GW for urban residential buildings, and 135 GW for rural residential buildings. We recommend users not set the value above this potential.</v>
      </c>
      <c r="Q240" s="76" t="str">
        <f>IF(ISBLANK(INDEX('Policy Characteristics'!K:K,MATCH($C240,'Policy Characteristics'!$C:$C,0))),"",INDEX('Policy Characteristics'!K:K,MATCH($C240,'Policy Characteristics'!$C:$C,0)))</f>
        <v/>
      </c>
      <c r="R240" s="76" t="str">
        <f>IF(ISBLANK(INDEX('Policy Characteristics'!L:L,MATCH($C240,'Policy Characteristics'!$C:$C,0))),"",INDEX('Policy Characteristics'!L:L,MATCH($C240,'Policy Characteristics'!$C:$C,0)))</f>
        <v/>
      </c>
    </row>
    <row r="241" spans="1:18" s="76" customFormat="1" x14ac:dyDescent="0.25">
      <c r="A241" s="76" t="str">
        <f>IF(ISBLANK(INDEX('Policy Characteristics'!A:A,MATCH($C241,'Policy Characteristics'!$C:$C,0))),"",INDEX('Policy Characteristics'!A:A,MATCH($C241,'Policy Characteristics'!$C:$C,0)))</f>
        <v>Buildings and Appliances</v>
      </c>
      <c r="B241" s="200" t="str">
        <f>IF(ISBLANK(INDEX('Policy Characteristics'!B:B,MATCH($C241,'Policy Characteristics'!$C:$C,0))),"",INDEX('Policy Characteristics'!B:B,MATCH($C241,'Policy Characteristics'!$C:$C,0)))</f>
        <v>Non BAU Distributed Solar Capacity</v>
      </c>
      <c r="C241" t="s">
        <v>1948</v>
      </c>
      <c r="D241" s="88" t="s">
        <v>274</v>
      </c>
      <c r="E241" s="88"/>
      <c r="F241" s="88" t="s">
        <v>278</v>
      </c>
      <c r="G241" s="88"/>
      <c r="H241" s="15">
        <v>2748</v>
      </c>
      <c r="I241" s="213" t="s">
        <v>43</v>
      </c>
      <c r="J241" s="202" t="str">
        <f>IF(ISBLANK(INDEX('Policy Characteristics'!D:D,MATCH($C241,'Policy Characteristics'!$C:$C,0))),"",INDEX('Policy Characteristics'!D:D,MATCH($C241,'Policy Characteristics'!$C:$C,0)))</f>
        <v>Distributed Solar Promotion</v>
      </c>
      <c r="K241" s="76" t="str">
        <f>IF(ISBLANK(INDEX('Policy Characteristics'!E:E,MATCH($C241,'Policy Characteristics'!$C:$C,0))),"",INDEX('Policy Characteristics'!E:E,MATCH($C241,'Policy Characteristics'!$C:$C,0)))</f>
        <v>non BAU dist solar</v>
      </c>
      <c r="L241" s="205">
        <f>IF(ISBLANK(INDEX('Policy Characteristics'!F:F,MATCH($C241,'Policy Characteristics'!$C:$C,0))),"",INDEX('Policy Characteristics'!F:F,MATCH($C241,'Policy Characteristics'!$C:$C,0)))</f>
        <v>0</v>
      </c>
      <c r="M241" s="207">
        <f>IF(ISBLANK(INDEX('Policy Characteristics'!G:G,MATCH($C241,'Policy Characteristics'!$C:$C,0))),"",INDEX('Policy Characteristics'!G:G,MATCH($C241,'Policy Characteristics'!$C:$C,0)))</f>
        <v>1</v>
      </c>
      <c r="N241" s="207">
        <f>IF(ISBLANK(INDEX('Policy Characteristics'!H:H,MATCH($C241,'Policy Characteristics'!$C:$C,0))),"",INDEX('Policy Characteristics'!H:H,MATCH($C241,'Policy Characteristics'!$C:$C,0)))</f>
        <v>1</v>
      </c>
      <c r="O241" s="76" t="str">
        <f>IF(ISBLANK(INDEX('Policy Characteristics'!I:I,MATCH($C241,'Policy Characteristics'!$C:$C,0))),"",INDEX('Policy Characteristics'!I:I,MATCH($C241,'Policy Characteristics'!$C:$C,0)))</f>
        <v>on/off</v>
      </c>
      <c r="P241" s="76" t="str">
        <f>IF(ISBLANK(INDEX('Policy Characteristics'!J:J,MATCH($C241,'Policy Characteristics'!$C:$C,0))),"",INDEX('Policy Characteristics'!J:J,MATCH($C241,'Policy Characteristics'!$C:$C,0)))</f>
        <v xml:space="preserve">**Description:** Turning this policy lever on will edit the BAU assumptions for deployment of distributed solar. This is done by using different input data files for the model. In the United States model and in the various U.S. state models, turning this policy lever on will remove the incremental distributed solar deployments expected from the Inflation Reduction Act. // </v>
      </c>
    </row>
    <row r="242" spans="1:18" s="76" customFormat="1" x14ac:dyDescent="0.25">
      <c r="A242" s="76" t="str">
        <f>IF(ISBLANK(INDEX('Policy Characteristics'!A:A,MATCH($C242,'Policy Characteristics'!$C:$C,0))),"",INDEX('Policy Characteristics'!A:A,MATCH($C242,'Policy Characteristics'!$C:$C,0)))</f>
        <v>Buildings and Appliances</v>
      </c>
      <c r="B242" s="200" t="str">
        <f>IF(ISBLANK(INDEX('Policy Characteristics'!B:B,MATCH($C242,'Policy Characteristics'!$C:$C,0))),"",INDEX('Policy Characteristics'!B:B,MATCH($C242,'Policy Characteristics'!$C:$C,0)))</f>
        <v>Non BAU Distributed Solar Capacity</v>
      </c>
      <c r="C242" s="76" t="str">
        <f>$C$241</f>
        <v>Boolean Use Non BAU Distributed Solar Capacity</v>
      </c>
      <c r="D242" s="88" t="s">
        <v>275</v>
      </c>
      <c r="E242" s="88"/>
      <c r="F242" s="88" t="s">
        <v>277</v>
      </c>
      <c r="G242" s="88"/>
      <c r="H242" s="15">
        <v>2749</v>
      </c>
      <c r="I242" s="213" t="s">
        <v>43</v>
      </c>
      <c r="J242" s="202" t="str">
        <f>IF(ISBLANK(INDEX('Policy Characteristics'!D:D,MATCH($C242,'Policy Characteristics'!$C:$C,0))),"",INDEX('Policy Characteristics'!D:D,MATCH($C242,'Policy Characteristics'!$C:$C,0)))</f>
        <v>Distributed Solar Promotion</v>
      </c>
      <c r="K242" s="76" t="str">
        <f>IF(ISBLANK(INDEX('Policy Characteristics'!E:E,MATCH($C242,'Policy Characteristics'!$C:$C,0))),"",INDEX('Policy Characteristics'!E:E,MATCH($C242,'Policy Characteristics'!$C:$C,0)))</f>
        <v>non BAU dist solar</v>
      </c>
      <c r="L242" s="205">
        <f>IF(ISBLANK(INDEX('Policy Characteristics'!F:F,MATCH($C242,'Policy Characteristics'!$C:$C,0))),"",INDEX('Policy Characteristics'!F:F,MATCH($C242,'Policy Characteristics'!$C:$C,0)))</f>
        <v>0</v>
      </c>
      <c r="M242" s="207">
        <f>IF(ISBLANK(INDEX('Policy Characteristics'!G:G,MATCH($C242,'Policy Characteristics'!$C:$C,0))),"",INDEX('Policy Characteristics'!G:G,MATCH($C242,'Policy Characteristics'!$C:$C,0)))</f>
        <v>1</v>
      </c>
      <c r="N242" s="207">
        <f>IF(ISBLANK(INDEX('Policy Characteristics'!H:H,MATCH($C242,'Policy Characteristics'!$C:$C,0))),"",INDEX('Policy Characteristics'!H:H,MATCH($C242,'Policy Characteristics'!$C:$C,0)))</f>
        <v>1</v>
      </c>
      <c r="O242" s="76" t="str">
        <f>IF(ISBLANK(INDEX('Policy Characteristics'!I:I,MATCH($C242,'Policy Characteristics'!$C:$C,0))),"",INDEX('Policy Characteristics'!I:I,MATCH($C242,'Policy Characteristics'!$C:$C,0)))</f>
        <v>on/off</v>
      </c>
      <c r="P242" s="76" t="str">
        <f>IF(ISBLANK(INDEX('Policy Characteristics'!J:J,MATCH($C242,'Policy Characteristics'!$C:$C,0))),"",INDEX('Policy Characteristics'!J:J,MATCH($C242,'Policy Characteristics'!$C:$C,0)))</f>
        <v xml:space="preserve">**Description:** Turning this policy lever on will edit the BAU assumptions for deployment of distributed solar. This is done by using different input data files for the model. In the United States model and in the various U.S. state models, turning this policy lever on will remove the incremental distributed solar deployments expected from the Inflation Reduction Act. // </v>
      </c>
    </row>
    <row r="243" spans="1:18" s="76" customFormat="1" x14ac:dyDescent="0.25">
      <c r="A243" s="76" t="str">
        <f>IF(ISBLANK(INDEX('Policy Characteristics'!A:A,MATCH($C243,'Policy Characteristics'!$C:$C,0))),"",INDEX('Policy Characteristics'!A:A,MATCH($C243,'Policy Characteristics'!$C:$C,0)))</f>
        <v>Buildings and Appliances</v>
      </c>
      <c r="B243" s="200" t="str">
        <f>IF(ISBLANK(INDEX('Policy Characteristics'!B:B,MATCH($C243,'Policy Characteristics'!$C:$C,0))),"",INDEX('Policy Characteristics'!B:B,MATCH($C243,'Policy Characteristics'!$C:$C,0)))</f>
        <v>Non BAU Distributed Solar Capacity</v>
      </c>
      <c r="C243" s="76" t="str">
        <f>$C$241</f>
        <v>Boolean Use Non BAU Distributed Solar Capacity</v>
      </c>
      <c r="D243" s="88" t="s">
        <v>276</v>
      </c>
      <c r="E243" s="88"/>
      <c r="F243" s="88" t="s">
        <v>163</v>
      </c>
      <c r="G243" s="88"/>
      <c r="H243" s="15">
        <v>2750</v>
      </c>
      <c r="I243" s="213" t="s">
        <v>44</v>
      </c>
      <c r="J243" s="202" t="str">
        <f>IF(ISBLANK(INDEX('Policy Characteristics'!D:D,MATCH($C243,'Policy Characteristics'!$C:$C,0))),"",INDEX('Policy Characteristics'!D:D,MATCH($C243,'Policy Characteristics'!$C:$C,0)))</f>
        <v>Distributed Solar Promotion</v>
      </c>
      <c r="K243" s="76" t="str">
        <f>IF(ISBLANK(INDEX('Policy Characteristics'!E:E,MATCH($C243,'Policy Characteristics'!$C:$C,0))),"",INDEX('Policy Characteristics'!E:E,MATCH($C243,'Policy Characteristics'!$C:$C,0)))</f>
        <v>non BAU dist solar</v>
      </c>
      <c r="L243" s="205">
        <f>IF(ISBLANK(INDEX('Policy Characteristics'!F:F,MATCH($C243,'Policy Characteristics'!$C:$C,0))),"",INDEX('Policy Characteristics'!F:F,MATCH($C243,'Policy Characteristics'!$C:$C,0)))</f>
        <v>0</v>
      </c>
      <c r="M243" s="207">
        <f>IF(ISBLANK(INDEX('Policy Characteristics'!G:G,MATCH($C243,'Policy Characteristics'!$C:$C,0))),"",INDEX('Policy Characteristics'!G:G,MATCH($C243,'Policy Characteristics'!$C:$C,0)))</f>
        <v>1</v>
      </c>
      <c r="N243" s="207">
        <f>IF(ISBLANK(INDEX('Policy Characteristics'!H:H,MATCH($C243,'Policy Characteristics'!$C:$C,0))),"",INDEX('Policy Characteristics'!H:H,MATCH($C243,'Policy Characteristics'!$C:$C,0)))</f>
        <v>1</v>
      </c>
      <c r="O243" s="76" t="str">
        <f>IF(ISBLANK(INDEX('Policy Characteristics'!I:I,MATCH($C243,'Policy Characteristics'!$C:$C,0))),"",INDEX('Policy Characteristics'!I:I,MATCH($C243,'Policy Characteristics'!$C:$C,0)))</f>
        <v>on/off</v>
      </c>
      <c r="P243" s="76" t="str">
        <f>IF(ISBLANK(INDEX('Policy Characteristics'!J:J,MATCH($C243,'Policy Characteristics'!$C:$C,0))),"",INDEX('Policy Characteristics'!J:J,MATCH($C243,'Policy Characteristics'!$C:$C,0)))</f>
        <v xml:space="preserve">**Description:** Turning this policy lever on will edit the BAU assumptions for deployment of distributed solar. This is done by using different input data files for the model. In the United States model and in the various U.S. state models, turning this policy lever on will remove the incremental distributed solar deployments expected from the Inflation Reduction Act. // </v>
      </c>
    </row>
    <row r="244" spans="1:18" s="76" customFormat="1" x14ac:dyDescent="0.25">
      <c r="A244" s="76" t="str">
        <f>IF(ISBLANK(INDEX('Policy Characteristics'!A:A,MATCH($C244,'Policy Characteristics'!$C:$C,0))),"",INDEX('Policy Characteristics'!A:A,MATCH($C244,'Policy Characteristics'!$C:$C,0)))</f>
        <v>Buildings and Appliances</v>
      </c>
      <c r="B244" s="200" t="str">
        <f>IF(ISBLANK(INDEX('Policy Characteristics'!B:B,MATCH($C244,'Policy Characteristics'!$C:$C,0))),"",INDEX('Policy Characteristics'!B:B,MATCH($C244,'Policy Characteristics'!$C:$C,0)))</f>
        <v>Improved Labeling</v>
      </c>
      <c r="C244" t="s">
        <v>126</v>
      </c>
      <c r="D244" s="88"/>
      <c r="E244" s="88"/>
      <c r="F244" s="88"/>
      <c r="G244" s="88"/>
      <c r="H244" s="15">
        <v>20</v>
      </c>
      <c r="I244" s="213" t="s">
        <v>43</v>
      </c>
      <c r="J244" s="202" t="str">
        <f>IF(ISBLANK(INDEX('Policy Characteristics'!D:D,MATCH($C244,'Policy Characteristics'!$C:$C,0))),"",INDEX('Policy Characteristics'!D:D,MATCH($C244,'Policy Characteristics'!$C:$C,0)))</f>
        <v>Improved Labeling</v>
      </c>
      <c r="K244" s="76" t="str">
        <f>IF(ISBLANK(INDEX('Policy Characteristics'!E:E,MATCH($C244,'Policy Characteristics'!$C:$C,0))),"",INDEX('Policy Characteristics'!E:E,MATCH($C244,'Policy Characteristics'!$C:$C,0)))</f>
        <v>bldgs device labeling</v>
      </c>
      <c r="L244" s="76">
        <f>IF(ISBLANK(INDEX('Policy Characteristics'!F:F,MATCH($C244,'Policy Characteristics'!$C:$C,0))),"",INDEX('Policy Characteristics'!F:F,MATCH($C244,'Policy Characteristics'!$C:$C,0)))</f>
        <v>0</v>
      </c>
      <c r="M244" s="76">
        <f>IF(ISBLANK(INDEX('Policy Characteristics'!G:G,MATCH($C244,'Policy Characteristics'!$C:$C,0))),"",INDEX('Policy Characteristics'!G:G,MATCH($C244,'Policy Characteristics'!$C:$C,0)))</f>
        <v>1</v>
      </c>
      <c r="N244" s="76">
        <f>IF(ISBLANK(INDEX('Policy Characteristics'!H:H,MATCH($C244,'Policy Characteristics'!$C:$C,0))),"",INDEX('Policy Characteristics'!H:H,MATCH($C244,'Policy Characteristics'!$C:$C,0)))</f>
        <v>1</v>
      </c>
      <c r="O244" s="76" t="str">
        <f>IF(ISBLANK(INDEX('Policy Characteristics'!I:I,MATCH($C244,'Policy Characteristics'!$C:$C,0))),"",INDEX('Policy Characteristics'!I:I,MATCH($C244,'Policy Characteristics'!$C:$C,0)))</f>
        <v>on/off</v>
      </c>
      <c r="P244" s="76" t="str">
        <f>IF(ISBLANK(INDEX('Policy Characteristics'!J:J,MATCH($C244,'Policy Characteristics'!$C:$C,0))),"",INDEX('Policy Characteristics'!J:J,MATCH($C244,'Policy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244" s="76" t="str">
        <f>IF(ISBLANK(INDEX('Policy Characteristics'!K:K,MATCH($C244,'Policy Characteristics'!$C:$C,0))),"",INDEX('Policy Characteristics'!K:K,MATCH($C244,'Policy Characteristics'!$C:$C,0)))</f>
        <v>buildings-sector-main.html#device-labeling</v>
      </c>
      <c r="R244" s="76" t="str">
        <f>IF(ISBLANK(INDEX('Policy Characteristics'!L:L,MATCH($C244,'Policy Characteristics'!$C:$C,0))),"",INDEX('Policy Characteristics'!L:L,MATCH($C244,'Policy Characteristics'!$C:$C,0)))</f>
        <v>improved-labeling.html</v>
      </c>
    </row>
    <row r="245" spans="1:18" s="76" customFormat="1" x14ac:dyDescent="0.25">
      <c r="A245" s="76" t="str">
        <f>IF(ISBLANK(INDEX('Policy Characteristics'!A:A,MATCH($C245,'Policy Characteristics'!$C:$C,0))),"",INDEX('Policy Characteristics'!A:A,MATCH($C245,'Policy Characteristics'!$C:$C,0)))</f>
        <v>Buildings and Appliances</v>
      </c>
      <c r="B245" s="200" t="str">
        <f>IF(ISBLANK(INDEX('Policy Characteristics'!B:B,MATCH($C245,'Policy Characteristics'!$C:$C,0))),"",INDEX('Policy Characteristics'!B:B,MATCH($C245,'Policy Characteristics'!$C:$C,0)))</f>
        <v>Retrofit Existing Buildings</v>
      </c>
      <c r="C245" t="s">
        <v>703</v>
      </c>
      <c r="D245" s="88" t="s">
        <v>274</v>
      </c>
      <c r="E245" s="88"/>
      <c r="F245" s="88" t="s">
        <v>278</v>
      </c>
      <c r="G245" s="88"/>
      <c r="H245" s="15">
        <v>378</v>
      </c>
      <c r="I245" s="213" t="s">
        <v>43</v>
      </c>
      <c r="J245" s="202" t="str">
        <f>IF(ISBLANK(INDEX('Policy Characteristics'!D:D,MATCH($C245,'Policy Characteristics'!$C:$C,0))),"",INDEX('Policy Characteristics'!D:D,MATCH($C245,'Policy Characteristics'!$C:$C,0)))</f>
        <v>Increased Retrofitting</v>
      </c>
      <c r="K245" s="76" t="str">
        <f>IF(ISBLANK(INDEX('Policy Characteristics'!E:E,MATCH($C245,'Policy Characteristics'!$C:$C,0))),"",INDEX('Policy Characteristics'!E:E,MATCH($C245,'Policy Characteristics'!$C:$C,0)))</f>
        <v>bldgs retrofitting</v>
      </c>
      <c r="L245" s="205">
        <f>IF(ISBLANK(INDEX('Policy Characteristics'!F:F,MATCH($C245,'Policy Characteristics'!$C:$C,0))),"",INDEX('Policy Characteristics'!F:F,MATCH($C245,'Policy Characteristics'!$C:$C,0)))</f>
        <v>0</v>
      </c>
      <c r="M245" s="205">
        <f>IF(ISBLANK(INDEX('Policy Characteristics'!G:G,MATCH($C245,'Policy Characteristics'!$C:$C,0))),"",INDEX('Policy Characteristics'!G:G,MATCH($C245,'Policy Characteristics'!$C:$C,0)))</f>
        <v>1</v>
      </c>
      <c r="N245" s="205">
        <f>IF(ISBLANK(INDEX('Policy Characteristics'!H:H,MATCH($C245,'Policy Characteristics'!$C:$C,0))),"",INDEX('Policy Characteristics'!H:H,MATCH($C245,'Policy Characteristics'!$C:$C,0)))</f>
        <v>0.01</v>
      </c>
      <c r="O245" s="76" t="str">
        <f>IF(ISBLANK(INDEX('Policy Characteristics'!I:I,MATCH($C245,'Policy Characteristics'!$C:$C,0))),"",INDEX('Policy Characteristics'!I:I,MATCH($C245,'Policy Characteristics'!$C:$C,0)))</f>
        <v>% of existing buildings</v>
      </c>
      <c r="P245" s="76" t="str">
        <f>IF(ISBLANK(INDEX('Policy Characteristics'!J:J,MATCH($C245,'Policy Characteristics'!$C:$C,0))),"",INDEX('Policy Characteristics'!J:J,MATCH($C245,'Policy Characteristics'!$C:$C,0)))</f>
        <v>**Description:** Each year, the specified percentage of the selected building type(s) that existed at the start of the model run will be retrofit with more efficient heating, cooling, and envelope components. // **Guidance for setting values:** By 2050, roughly 88% of the preexisting residential buildings and 83% of the preexisting commercial buildings will still survive without major renovations, so values of 88% and 83% in 2050 will retrofit all such surviving buildings by that year.  Policy settings higher than this will retrofit all eligible buildings sooner than 2050.</v>
      </c>
      <c r="Q245" s="76" t="str">
        <f>IF(ISBLANK(INDEX('Policy Characteristics'!K:K,MATCH($C245,'Policy Characteristics'!$C:$C,0))),"",INDEX('Policy Characteristics'!K:K,MATCH($C245,'Policy Characteristics'!$C:$C,0)))</f>
        <v>buildings-sector-main.html#retrofitting</v>
      </c>
      <c r="R245" s="76" t="str">
        <f>IF(ISBLANK(INDEX('Policy Characteristics'!L:L,MATCH($C245,'Policy Characteristics'!$C:$C,0))),"",INDEX('Policy Characteristics'!L:L,MATCH($C245,'Policy Characteristics'!$C:$C,0)))</f>
        <v>increased-retrofitting.html</v>
      </c>
    </row>
    <row r="246" spans="1:18" s="76" customFormat="1" x14ac:dyDescent="0.25">
      <c r="A246" s="76" t="str">
        <f>IF(ISBLANK(INDEX('Policy Characteristics'!A:A,MATCH($C246,'Policy Characteristics'!$C:$C,0))),"",INDEX('Policy Characteristics'!A:A,MATCH($C246,'Policy Characteristics'!$C:$C,0)))</f>
        <v>Buildings and Appliances</v>
      </c>
      <c r="B246" s="200" t="str">
        <f>IF(ISBLANK(INDEX('Policy Characteristics'!B:B,MATCH($C246,'Policy Characteristics'!$C:$C,0))),"",INDEX('Policy Characteristics'!B:B,MATCH($C246,'Policy Characteristics'!$C:$C,0)))</f>
        <v>Retrofit Existing Buildings</v>
      </c>
      <c r="C246" s="76" t="str">
        <f t="shared" ref="C246:C247" si="9">C$245</f>
        <v>Share of Preexisting Buildings Subject to Retrofitting</v>
      </c>
      <c r="D246" s="88" t="s">
        <v>275</v>
      </c>
      <c r="E246" s="88"/>
      <c r="F246" s="88" t="s">
        <v>277</v>
      </c>
      <c r="G246" s="88"/>
      <c r="H246" s="15">
        <v>379</v>
      </c>
      <c r="I246" s="213" t="s">
        <v>43</v>
      </c>
      <c r="J246" s="202" t="str">
        <f>IF(ISBLANK(INDEX('Policy Characteristics'!D:D,MATCH($C246,'Policy Characteristics'!$C:$C,0))),"",INDEX('Policy Characteristics'!D:D,MATCH($C246,'Policy Characteristics'!$C:$C,0)))</f>
        <v>Increased Retrofitting</v>
      </c>
      <c r="K246" s="76" t="str">
        <f>IF(ISBLANK(INDEX('Policy Characteristics'!E:E,MATCH($C246,'Policy Characteristics'!$C:$C,0))),"",INDEX('Policy Characteristics'!E:E,MATCH($C246,'Policy Characteristics'!$C:$C,0)))</f>
        <v>bldgs retrofitting</v>
      </c>
      <c r="L246" s="205">
        <f>IF(ISBLANK(INDEX('Policy Characteristics'!F:F,MATCH($C246,'Policy Characteristics'!$C:$C,0))),"",INDEX('Policy Characteristics'!F:F,MATCH($C246,'Policy Characteristics'!$C:$C,0)))</f>
        <v>0</v>
      </c>
      <c r="M246" s="205">
        <f>IF(ISBLANK(INDEX('Policy Characteristics'!G:G,MATCH($C246,'Policy Characteristics'!$C:$C,0))),"",INDEX('Policy Characteristics'!G:G,MATCH($C246,'Policy Characteristics'!$C:$C,0)))</f>
        <v>1</v>
      </c>
      <c r="N246" s="205">
        <f>IF(ISBLANK(INDEX('Policy Characteristics'!H:H,MATCH($C246,'Policy Characteristics'!$C:$C,0))),"",INDEX('Policy Characteristics'!H:H,MATCH($C246,'Policy Characteristics'!$C:$C,0)))</f>
        <v>0.01</v>
      </c>
      <c r="O246" s="76" t="str">
        <f>IF(ISBLANK(INDEX('Policy Characteristics'!I:I,MATCH($C246,'Policy Characteristics'!$C:$C,0))),"",INDEX('Policy Characteristics'!I:I,MATCH($C246,'Policy Characteristics'!$C:$C,0)))</f>
        <v>% of existing buildings</v>
      </c>
      <c r="P246" s="76" t="str">
        <f>IF(ISBLANK(INDEX('Policy Characteristics'!J:J,MATCH($C246,'Policy Characteristics'!$C:$C,0))),"",INDEX('Policy Characteristics'!J:J,MATCH($C246,'Policy Characteristics'!$C:$C,0)))</f>
        <v>**Description:** Each year, the specified percentage of the selected building type(s) that existed at the start of the model run will be retrofit with more efficient heating, cooling, and envelope components. // **Guidance for setting values:** By 2050, roughly 88% of the preexisting residential buildings and 83% of the preexisting commercial buildings will still survive without major renovations, so values of 88% and 83% in 2050 will retrofit all such surviving buildings by that year.  Policy settings higher than this will retrofit all eligible buildings sooner than 2050.</v>
      </c>
      <c r="Q246" s="76" t="str">
        <f>IF(ISBLANK(INDEX('Policy Characteristics'!K:K,MATCH($C246,'Policy Characteristics'!$C:$C,0))),"",INDEX('Policy Characteristics'!K:K,MATCH($C246,'Policy Characteristics'!$C:$C,0)))</f>
        <v>buildings-sector-main.html#retrofitting</v>
      </c>
      <c r="R246" s="76" t="str">
        <f>IF(ISBLANK(INDEX('Policy Characteristics'!L:L,MATCH($C246,'Policy Characteristics'!$C:$C,0))),"",INDEX('Policy Characteristics'!L:L,MATCH($C246,'Policy Characteristics'!$C:$C,0)))</f>
        <v>increased-retrofitting.html</v>
      </c>
    </row>
    <row r="247" spans="1:18" s="76" customFormat="1" x14ac:dyDescent="0.25">
      <c r="A247" s="76" t="str">
        <f>IF(ISBLANK(INDEX('Policy Characteristics'!A:A,MATCH($C247,'Policy Characteristics'!$C:$C,0))),"",INDEX('Policy Characteristics'!A:A,MATCH($C247,'Policy Characteristics'!$C:$C,0)))</f>
        <v>Buildings and Appliances</v>
      </c>
      <c r="B247" s="200" t="str">
        <f>IF(ISBLANK(INDEX('Policy Characteristics'!B:B,MATCH($C247,'Policy Characteristics'!$C:$C,0))),"",INDEX('Policy Characteristics'!B:B,MATCH($C247,'Policy Characteristics'!$C:$C,0)))</f>
        <v>Retrofit Existing Buildings</v>
      </c>
      <c r="C247" s="76" t="str">
        <f t="shared" si="9"/>
        <v>Share of Preexisting Buildings Subject to Retrofitting</v>
      </c>
      <c r="D247" s="88" t="s">
        <v>276</v>
      </c>
      <c r="E247" s="88"/>
      <c r="F247" s="88" t="s">
        <v>163</v>
      </c>
      <c r="G247" s="88"/>
      <c r="H247" s="15">
        <v>380</v>
      </c>
      <c r="I247" s="213" t="s">
        <v>43</v>
      </c>
      <c r="J247" s="202" t="str">
        <f>IF(ISBLANK(INDEX('Policy Characteristics'!D:D,MATCH($C247,'Policy Characteristics'!$C:$C,0))),"",INDEX('Policy Characteristics'!D:D,MATCH($C247,'Policy Characteristics'!$C:$C,0)))</f>
        <v>Increased Retrofitting</v>
      </c>
      <c r="K247" s="76" t="str">
        <f>IF(ISBLANK(INDEX('Policy Characteristics'!E:E,MATCH($C247,'Policy Characteristics'!$C:$C,0))),"",INDEX('Policy Characteristics'!E:E,MATCH($C247,'Policy Characteristics'!$C:$C,0)))</f>
        <v>bldgs retrofitting</v>
      </c>
      <c r="L247" s="205">
        <f>IF(ISBLANK(INDEX('Policy Characteristics'!F:F,MATCH($C247,'Policy Characteristics'!$C:$C,0))),"",INDEX('Policy Characteristics'!F:F,MATCH($C247,'Policy Characteristics'!$C:$C,0)))</f>
        <v>0</v>
      </c>
      <c r="M247" s="205">
        <f>IF(ISBLANK(INDEX('Policy Characteristics'!G:G,MATCH($C247,'Policy Characteristics'!$C:$C,0))),"",INDEX('Policy Characteristics'!G:G,MATCH($C247,'Policy Characteristics'!$C:$C,0)))</f>
        <v>1</v>
      </c>
      <c r="N247" s="205">
        <f>IF(ISBLANK(INDEX('Policy Characteristics'!H:H,MATCH($C247,'Policy Characteristics'!$C:$C,0))),"",INDEX('Policy Characteristics'!H:H,MATCH($C247,'Policy Characteristics'!$C:$C,0)))</f>
        <v>0.01</v>
      </c>
      <c r="O247" s="76" t="str">
        <f>IF(ISBLANK(INDEX('Policy Characteristics'!I:I,MATCH($C247,'Policy Characteristics'!$C:$C,0))),"",INDEX('Policy Characteristics'!I:I,MATCH($C247,'Policy Characteristics'!$C:$C,0)))</f>
        <v>% of existing buildings</v>
      </c>
      <c r="P247" s="76" t="str">
        <f>IF(ISBLANK(INDEX('Policy Characteristics'!J:J,MATCH($C247,'Policy Characteristics'!$C:$C,0))),"",INDEX('Policy Characteristics'!J:J,MATCH($C247,'Policy Characteristics'!$C:$C,0)))</f>
        <v>**Description:** Each year, the specified percentage of the selected building type(s) that existed at the start of the model run will be retrofit with more efficient heating, cooling, and envelope components. // **Guidance for setting values:** By 2050, roughly 88% of the preexisting residential buildings and 83% of the preexisting commercial buildings will still survive without major renovations, so values of 88% and 83% in 2050 will retrofit all such surviving buildings by that year.  Policy settings higher than this will retrofit all eligible buildings sooner than 2050.</v>
      </c>
      <c r="Q247" s="76" t="str">
        <f>IF(ISBLANK(INDEX('Policy Characteristics'!K:K,MATCH($C247,'Policy Characteristics'!$C:$C,0))),"",INDEX('Policy Characteristics'!K:K,MATCH($C247,'Policy Characteristics'!$C:$C,0)))</f>
        <v>buildings-sector-main.html#retrofitting</v>
      </c>
      <c r="R247" s="76" t="str">
        <f>IF(ISBLANK(INDEX('Policy Characteristics'!L:L,MATCH($C247,'Policy Characteristics'!$C:$C,0))),"",INDEX('Policy Characteristics'!L:L,MATCH($C247,'Policy Characteristics'!$C:$C,0)))</f>
        <v>increased-retrofitting.html</v>
      </c>
    </row>
    <row r="248" spans="1:18" s="76" customFormat="1" x14ac:dyDescent="0.25">
      <c r="A248" s="76" t="str">
        <f>IF(ISBLANK(INDEX('Policy Characteristics'!A:A,MATCH($C248,'Policy Characteristics'!$C:$C,0))),"",INDEX('Policy Characteristics'!A:A,MATCH($C248,'Policy Characteristics'!$C:$C,0)))</f>
        <v>Buildings and Appliances</v>
      </c>
      <c r="B248" s="200" t="str">
        <f>IF(ISBLANK(INDEX('Policy Characteristics'!B:B,MATCH($C248,'Policy Characteristics'!$C:$C,0))),"",INDEX('Policy Characteristics'!B:B,MATCH($C248,'Policy Characteristics'!$C:$C,0)))</f>
        <v>Rebate for Efficient Products</v>
      </c>
      <c r="C248" t="s">
        <v>6</v>
      </c>
      <c r="D248" s="88" t="s">
        <v>114</v>
      </c>
      <c r="E248" s="88"/>
      <c r="F248" s="88" t="s">
        <v>120</v>
      </c>
      <c r="G248" s="88"/>
      <c r="H248" s="15">
        <v>27</v>
      </c>
      <c r="I248" s="213" t="s">
        <v>43</v>
      </c>
      <c r="J248" s="202" t="str">
        <f>IF(ISBLANK(INDEX('Policy Characteristics'!D:D,MATCH($C248,'Policy Characteristics'!$C:$C,0))),"",INDEX('Policy Characteristics'!D:D,MATCH($C248,'Policy Characteristics'!$C:$C,0)))</f>
        <v>Rebate for Efficient Products</v>
      </c>
      <c r="K248" s="76" t="str">
        <f>IF(ISBLANK(INDEX('Policy Characteristics'!E:E,MATCH($C248,'Policy Characteristics'!$C:$C,0))),"",INDEX('Policy Characteristics'!E:E,MATCH($C248,'Policy Characteristics'!$C:$C,0)))</f>
        <v>bldgs rebate</v>
      </c>
      <c r="L248" s="76">
        <f>IF(ISBLANK(INDEX('Policy Characteristics'!F:F,MATCH($C248,'Policy Characteristics'!$C:$C,0))),"",INDEX('Policy Characteristics'!F:F,MATCH($C248,'Policy Characteristics'!$C:$C,0)))</f>
        <v>0</v>
      </c>
      <c r="M248" s="76">
        <f>IF(ISBLANK(INDEX('Policy Characteristics'!G:G,MATCH($C248,'Policy Characteristics'!$C:$C,0))),"",INDEX('Policy Characteristics'!G:G,MATCH($C248,'Policy Characteristics'!$C:$C,0)))</f>
        <v>1</v>
      </c>
      <c r="N248" s="76">
        <f>IF(ISBLANK(INDEX('Policy Characteristics'!H:H,MATCH($C248,'Policy Characteristics'!$C:$C,0))),"",INDEX('Policy Characteristics'!H:H,MATCH($C248,'Policy Characteristics'!$C:$C,0)))</f>
        <v>1</v>
      </c>
      <c r="O248" s="76" t="str">
        <f>IF(ISBLANK(INDEX('Policy Characteristics'!I:I,MATCH($C248,'Policy Characteristics'!$C:$C,0))),"",INDEX('Policy Characteristics'!I:I,MATCH($C248,'Policy Characteristics'!$C:$C,0)))</f>
        <v>on/off</v>
      </c>
      <c r="P248" s="76" t="str">
        <f>IF(ISBLANK(INDEX('Policy Characteristics'!J:J,MATCH($C248,'Policy Characteristics'!$C:$C,0))),"",INDEX('Policy Characteristics'!J:J,MATCH($C248,'Policy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248" s="76" t="str">
        <f>IF(ISBLANK(INDEX('Policy Characteristics'!K:K,MATCH($C248,'Policy Characteristics'!$C:$C,0))),"",INDEX('Policy Characteristics'!K:K,MATCH($C248,'Policy Characteristics'!$C:$C,0)))</f>
        <v>buildings-sector-main.html#rebate</v>
      </c>
      <c r="R248" s="76" t="str">
        <f>IF(ISBLANK(INDEX('Policy Characteristics'!L:L,MATCH($C248,'Policy Characteristics'!$C:$C,0))),"",INDEX('Policy Characteristics'!L:L,MATCH($C248,'Policy Characteristics'!$C:$C,0)))</f>
        <v>rebate-for-efficient-products.html</v>
      </c>
    </row>
    <row r="249" spans="1:18" s="76" customFormat="1" x14ac:dyDescent="0.25">
      <c r="A249" s="76" t="str">
        <f>IF(ISBLANK(INDEX('Policy Characteristics'!A:A,MATCH($C249,'Policy Characteristics'!$C:$C,0))),"",INDEX('Policy Characteristics'!A:A,MATCH($C249,'Policy Characteristics'!$C:$C,0)))</f>
        <v>Buildings and Appliances</v>
      </c>
      <c r="B249" s="200" t="str">
        <f>IF(ISBLANK(INDEX('Policy Characteristics'!B:B,MATCH($C249,'Policy Characteristics'!$C:$C,0))),"",INDEX('Policy Characteristics'!B:B,MATCH($C249,'Policy Characteristics'!$C:$C,0)))</f>
        <v>Rebate for Efficient Products</v>
      </c>
      <c r="C249" s="76" t="str">
        <f t="shared" ref="C249:C253" si="10">C$248</f>
        <v>Boolean Rebate Program for Efficient Components</v>
      </c>
      <c r="D249" s="88" t="s">
        <v>115</v>
      </c>
      <c r="E249" s="88"/>
      <c r="F249" s="88" t="s">
        <v>121</v>
      </c>
      <c r="G249" s="88"/>
      <c r="H249" s="15">
        <v>28</v>
      </c>
      <c r="I249" s="213" t="s">
        <v>43</v>
      </c>
      <c r="J249" s="202" t="str">
        <f>IF(ISBLANK(INDEX('Policy Characteristics'!D:D,MATCH($C249,'Policy Characteristics'!$C:$C,0))),"",INDEX('Policy Characteristics'!D:D,MATCH($C249,'Policy Characteristics'!$C:$C,0)))</f>
        <v>Rebate for Efficient Products</v>
      </c>
      <c r="K249" s="76" t="str">
        <f>IF(ISBLANK(INDEX('Policy Characteristics'!E:E,MATCH($C249,'Policy Characteristics'!$C:$C,0))),"",INDEX('Policy Characteristics'!E:E,MATCH($C249,'Policy Characteristics'!$C:$C,0)))</f>
        <v>bldgs rebate</v>
      </c>
      <c r="L249" s="76">
        <f>IF(ISBLANK(INDEX('Policy Characteristics'!F:F,MATCH($C249,'Policy Characteristics'!$C:$C,0))),"",INDEX('Policy Characteristics'!F:F,MATCH($C249,'Policy Characteristics'!$C:$C,0)))</f>
        <v>0</v>
      </c>
      <c r="M249" s="76">
        <f>IF(ISBLANK(INDEX('Policy Characteristics'!G:G,MATCH($C249,'Policy Characteristics'!$C:$C,0))),"",INDEX('Policy Characteristics'!G:G,MATCH($C249,'Policy Characteristics'!$C:$C,0)))</f>
        <v>1</v>
      </c>
      <c r="N249" s="76">
        <f>IF(ISBLANK(INDEX('Policy Characteristics'!H:H,MATCH($C249,'Policy Characteristics'!$C:$C,0))),"",INDEX('Policy Characteristics'!H:H,MATCH($C249,'Policy Characteristics'!$C:$C,0)))</f>
        <v>1</v>
      </c>
      <c r="O249" s="76" t="str">
        <f>IF(ISBLANK(INDEX('Policy Characteristics'!I:I,MATCH($C249,'Policy Characteristics'!$C:$C,0))),"",INDEX('Policy Characteristics'!I:I,MATCH($C249,'Policy Characteristics'!$C:$C,0)))</f>
        <v>on/off</v>
      </c>
      <c r="P249" s="76" t="str">
        <f>IF(ISBLANK(INDEX('Policy Characteristics'!J:J,MATCH($C249,'Policy Characteristics'!$C:$C,0))),"",INDEX('Policy Characteristics'!J:J,MATCH($C249,'Policy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249" s="76" t="str">
        <f>IF(ISBLANK(INDEX('Policy Characteristics'!K:K,MATCH($C249,'Policy Characteristics'!$C:$C,0))),"",INDEX('Policy Characteristics'!K:K,MATCH($C249,'Policy Characteristics'!$C:$C,0)))</f>
        <v>buildings-sector-main.html#rebate</v>
      </c>
      <c r="R249" s="76" t="str">
        <f>IF(ISBLANK(INDEX('Policy Characteristics'!L:L,MATCH($C249,'Policy Characteristics'!$C:$C,0))),"",INDEX('Policy Characteristics'!L:L,MATCH($C249,'Policy Characteristics'!$C:$C,0)))</f>
        <v>rebate-for-efficient-products.html</v>
      </c>
    </row>
    <row r="250" spans="1:18" s="76" customFormat="1" x14ac:dyDescent="0.25">
      <c r="A250" s="76" t="str">
        <f>IF(ISBLANK(INDEX('Policy Characteristics'!A:A,MATCH($C250,'Policy Characteristics'!$C:$C,0))),"",INDEX('Policy Characteristics'!A:A,MATCH($C250,'Policy Characteristics'!$C:$C,0)))</f>
        <v>Buildings and Appliances</v>
      </c>
      <c r="B250" s="200" t="str">
        <f>IF(ISBLANK(INDEX('Policy Characteristics'!B:B,MATCH($C250,'Policy Characteristics'!$C:$C,0))),"",INDEX('Policy Characteristics'!B:B,MATCH($C250,'Policy Characteristics'!$C:$C,0)))</f>
        <v>Rebate for Efficient Products</v>
      </c>
      <c r="C250" s="76" t="str">
        <f t="shared" si="10"/>
        <v>Boolean Rebate Program for Efficient Components</v>
      </c>
      <c r="D250" s="88" t="s">
        <v>116</v>
      </c>
      <c r="E250" s="88"/>
      <c r="F250" s="88" t="s">
        <v>122</v>
      </c>
      <c r="G250" s="88"/>
      <c r="H250" s="15">
        <v>605</v>
      </c>
      <c r="I250" s="213" t="s">
        <v>44</v>
      </c>
      <c r="J250" s="202" t="str">
        <f>IF(ISBLANK(INDEX('Policy Characteristics'!D:D,MATCH($C250,'Policy Characteristics'!$C:$C,0))),"",INDEX('Policy Characteristics'!D:D,MATCH($C250,'Policy Characteristics'!$C:$C,0)))</f>
        <v>Rebate for Efficient Products</v>
      </c>
      <c r="K250" s="76" t="str">
        <f>IF(ISBLANK(INDEX('Policy Characteristics'!E:E,MATCH($C250,'Policy Characteristics'!$C:$C,0))),"",INDEX('Policy Characteristics'!E:E,MATCH($C250,'Policy Characteristics'!$C:$C,0)))</f>
        <v>bldgs rebate</v>
      </c>
      <c r="L250" s="76">
        <f>IF(ISBLANK(INDEX('Policy Characteristics'!F:F,MATCH($C250,'Policy Characteristics'!$C:$C,0))),"",INDEX('Policy Characteristics'!F:F,MATCH($C250,'Policy Characteristics'!$C:$C,0)))</f>
        <v>0</v>
      </c>
      <c r="M250" s="76">
        <f>IF(ISBLANK(INDEX('Policy Characteristics'!G:G,MATCH($C250,'Policy Characteristics'!$C:$C,0))),"",INDEX('Policy Characteristics'!G:G,MATCH($C250,'Policy Characteristics'!$C:$C,0)))</f>
        <v>1</v>
      </c>
      <c r="N250" s="76">
        <f>IF(ISBLANK(INDEX('Policy Characteristics'!H:H,MATCH($C250,'Policy Characteristics'!$C:$C,0))),"",INDEX('Policy Characteristics'!H:H,MATCH($C250,'Policy Characteristics'!$C:$C,0)))</f>
        <v>1</v>
      </c>
      <c r="O250" s="76" t="str">
        <f>IF(ISBLANK(INDEX('Policy Characteristics'!I:I,MATCH($C250,'Policy Characteristics'!$C:$C,0))),"",INDEX('Policy Characteristics'!I:I,MATCH($C250,'Policy Characteristics'!$C:$C,0)))</f>
        <v>on/off</v>
      </c>
      <c r="P250" s="76" t="str">
        <f>IF(ISBLANK(INDEX('Policy Characteristics'!J:J,MATCH($C250,'Policy Characteristics'!$C:$C,0))),"",INDEX('Policy Characteristics'!J:J,MATCH($C250,'Policy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250" s="76" t="str">
        <f>IF(ISBLANK(INDEX('Policy Characteristics'!K:K,MATCH($C250,'Policy Characteristics'!$C:$C,0))),"",INDEX('Policy Characteristics'!K:K,MATCH($C250,'Policy Characteristics'!$C:$C,0)))</f>
        <v>buildings-sector-main.html#rebate</v>
      </c>
      <c r="R250" s="76" t="str">
        <f>IF(ISBLANK(INDEX('Policy Characteristics'!L:L,MATCH($C250,'Policy Characteristics'!$C:$C,0))),"",INDEX('Policy Characteristics'!L:L,MATCH($C250,'Policy Characteristics'!$C:$C,0)))</f>
        <v>rebate-for-efficient-products.html</v>
      </c>
    </row>
    <row r="251" spans="1:18" s="76" customFormat="1" x14ac:dyDescent="0.25">
      <c r="A251" s="76" t="str">
        <f>IF(ISBLANK(INDEX('Policy Characteristics'!A:A,MATCH($C251,'Policy Characteristics'!$C:$C,0))),"",INDEX('Policy Characteristics'!A:A,MATCH($C251,'Policy Characteristics'!$C:$C,0)))</f>
        <v>Buildings and Appliances</v>
      </c>
      <c r="B251" s="200" t="str">
        <f>IF(ISBLANK(INDEX('Policy Characteristics'!B:B,MATCH($C251,'Policy Characteristics'!$C:$C,0))),"",INDEX('Policy Characteristics'!B:B,MATCH($C251,'Policy Characteristics'!$C:$C,0)))</f>
        <v>Rebate for Efficient Products</v>
      </c>
      <c r="C251" s="76" t="str">
        <f t="shared" si="10"/>
        <v>Boolean Rebate Program for Efficient Components</v>
      </c>
      <c r="D251" s="88" t="s">
        <v>117</v>
      </c>
      <c r="E251" s="88"/>
      <c r="F251" s="88" t="s">
        <v>123</v>
      </c>
      <c r="G251" s="88"/>
      <c r="H251" s="15">
        <v>606</v>
      </c>
      <c r="I251" s="213" t="s">
        <v>44</v>
      </c>
      <c r="J251" s="202" t="str">
        <f>IF(ISBLANK(INDEX('Policy Characteristics'!D:D,MATCH($C251,'Policy Characteristics'!$C:$C,0))),"",INDEX('Policy Characteristics'!D:D,MATCH($C251,'Policy Characteristics'!$C:$C,0)))</f>
        <v>Rebate for Efficient Products</v>
      </c>
      <c r="K251" s="76" t="str">
        <f>IF(ISBLANK(INDEX('Policy Characteristics'!E:E,MATCH($C251,'Policy Characteristics'!$C:$C,0))),"",INDEX('Policy Characteristics'!E:E,MATCH($C251,'Policy Characteristics'!$C:$C,0)))</f>
        <v>bldgs rebate</v>
      </c>
      <c r="L251" s="76">
        <f>IF(ISBLANK(INDEX('Policy Characteristics'!F:F,MATCH($C251,'Policy Characteristics'!$C:$C,0))),"",INDEX('Policy Characteristics'!F:F,MATCH($C251,'Policy Characteristics'!$C:$C,0)))</f>
        <v>0</v>
      </c>
      <c r="M251" s="76">
        <f>IF(ISBLANK(INDEX('Policy Characteristics'!G:G,MATCH($C251,'Policy Characteristics'!$C:$C,0))),"",INDEX('Policy Characteristics'!G:G,MATCH($C251,'Policy Characteristics'!$C:$C,0)))</f>
        <v>1</v>
      </c>
      <c r="N251" s="76">
        <f>IF(ISBLANK(INDEX('Policy Characteristics'!H:H,MATCH($C251,'Policy Characteristics'!$C:$C,0))),"",INDEX('Policy Characteristics'!H:H,MATCH($C251,'Policy Characteristics'!$C:$C,0)))</f>
        <v>1</v>
      </c>
      <c r="O251" s="76" t="str">
        <f>IF(ISBLANK(INDEX('Policy Characteristics'!I:I,MATCH($C251,'Policy Characteristics'!$C:$C,0))),"",INDEX('Policy Characteristics'!I:I,MATCH($C251,'Policy Characteristics'!$C:$C,0)))</f>
        <v>on/off</v>
      </c>
      <c r="P251" s="76" t="str">
        <f>IF(ISBLANK(INDEX('Policy Characteristics'!J:J,MATCH($C251,'Policy Characteristics'!$C:$C,0))),"",INDEX('Policy Characteristics'!J:J,MATCH($C251,'Policy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251" s="76" t="str">
        <f>IF(ISBLANK(INDEX('Policy Characteristics'!K:K,MATCH($C251,'Policy Characteristics'!$C:$C,0))),"",INDEX('Policy Characteristics'!K:K,MATCH($C251,'Policy Characteristics'!$C:$C,0)))</f>
        <v>buildings-sector-main.html#rebate</v>
      </c>
      <c r="R251" s="76" t="str">
        <f>IF(ISBLANK(INDEX('Policy Characteristics'!L:L,MATCH($C251,'Policy Characteristics'!$C:$C,0))),"",INDEX('Policy Characteristics'!L:L,MATCH($C251,'Policy Characteristics'!$C:$C,0)))</f>
        <v>rebate-for-efficient-products.html</v>
      </c>
    </row>
    <row r="252" spans="1:18" s="76" customFormat="1" x14ac:dyDescent="0.25">
      <c r="A252" s="76" t="str">
        <f>IF(ISBLANK(INDEX('Policy Characteristics'!A:A,MATCH($C252,'Policy Characteristics'!$C:$C,0))),"",INDEX('Policy Characteristics'!A:A,MATCH($C252,'Policy Characteristics'!$C:$C,0)))</f>
        <v>Buildings and Appliances</v>
      </c>
      <c r="B252" s="200" t="str">
        <f>IF(ISBLANK(INDEX('Policy Characteristics'!B:B,MATCH($C252,'Policy Characteristics'!$C:$C,0))),"",INDEX('Policy Characteristics'!B:B,MATCH($C252,'Policy Characteristics'!$C:$C,0)))</f>
        <v>Rebate for Efficient Products</v>
      </c>
      <c r="C252" s="76" t="str">
        <f t="shared" si="10"/>
        <v>Boolean Rebate Program for Efficient Components</v>
      </c>
      <c r="D252" s="88" t="s">
        <v>118</v>
      </c>
      <c r="E252" s="88"/>
      <c r="F252" s="88" t="s">
        <v>124</v>
      </c>
      <c r="G252" s="88"/>
      <c r="H252" s="15">
        <v>29</v>
      </c>
      <c r="I252" s="213" t="s">
        <v>43</v>
      </c>
      <c r="J252" s="202" t="str">
        <f>IF(ISBLANK(INDEX('Policy Characteristics'!D:D,MATCH($C252,'Policy Characteristics'!$C:$C,0))),"",INDEX('Policy Characteristics'!D:D,MATCH($C252,'Policy Characteristics'!$C:$C,0)))</f>
        <v>Rebate for Efficient Products</v>
      </c>
      <c r="K252" s="76" t="str">
        <f>IF(ISBLANK(INDEX('Policy Characteristics'!E:E,MATCH($C252,'Policy Characteristics'!$C:$C,0))),"",INDEX('Policy Characteristics'!E:E,MATCH($C252,'Policy Characteristics'!$C:$C,0)))</f>
        <v>bldgs rebate</v>
      </c>
      <c r="L252" s="76">
        <f>IF(ISBLANK(INDEX('Policy Characteristics'!F:F,MATCH($C252,'Policy Characteristics'!$C:$C,0))),"",INDEX('Policy Characteristics'!F:F,MATCH($C252,'Policy Characteristics'!$C:$C,0)))</f>
        <v>0</v>
      </c>
      <c r="M252" s="76">
        <f>IF(ISBLANK(INDEX('Policy Characteristics'!G:G,MATCH($C252,'Policy Characteristics'!$C:$C,0))),"",INDEX('Policy Characteristics'!G:G,MATCH($C252,'Policy Characteristics'!$C:$C,0)))</f>
        <v>1</v>
      </c>
      <c r="N252" s="76">
        <f>IF(ISBLANK(INDEX('Policy Characteristics'!H:H,MATCH($C252,'Policy Characteristics'!$C:$C,0))),"",INDEX('Policy Characteristics'!H:H,MATCH($C252,'Policy Characteristics'!$C:$C,0)))</f>
        <v>1</v>
      </c>
      <c r="O252" s="76" t="str">
        <f>IF(ISBLANK(INDEX('Policy Characteristics'!I:I,MATCH($C252,'Policy Characteristics'!$C:$C,0))),"",INDEX('Policy Characteristics'!I:I,MATCH($C252,'Policy Characteristics'!$C:$C,0)))</f>
        <v>on/off</v>
      </c>
      <c r="P252" s="76" t="str">
        <f>IF(ISBLANK(INDEX('Policy Characteristics'!J:J,MATCH($C252,'Policy Characteristics'!$C:$C,0))),"",INDEX('Policy Characteristics'!J:J,MATCH($C252,'Policy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252" s="76" t="str">
        <f>IF(ISBLANK(INDEX('Policy Characteristics'!K:K,MATCH($C252,'Policy Characteristics'!$C:$C,0))),"",INDEX('Policy Characteristics'!K:K,MATCH($C252,'Policy Characteristics'!$C:$C,0)))</f>
        <v>buildings-sector-main.html#rebate</v>
      </c>
      <c r="R252" s="76" t="str">
        <f>IF(ISBLANK(INDEX('Policy Characteristics'!L:L,MATCH($C252,'Policy Characteristics'!$C:$C,0))),"",INDEX('Policy Characteristics'!L:L,MATCH($C252,'Policy Characteristics'!$C:$C,0)))</f>
        <v>rebate-for-efficient-products.html</v>
      </c>
    </row>
    <row r="253" spans="1:18" s="76" customFormat="1" x14ac:dyDescent="0.25">
      <c r="A253" s="76" t="str">
        <f>IF(ISBLANK(INDEX('Policy Characteristics'!A:A,MATCH($C253,'Policy Characteristics'!$C:$C,0))),"",INDEX('Policy Characteristics'!A:A,MATCH($C253,'Policy Characteristics'!$C:$C,0)))</f>
        <v>Buildings and Appliances</v>
      </c>
      <c r="B253" s="200" t="str">
        <f>IF(ISBLANK(INDEX('Policy Characteristics'!B:B,MATCH($C253,'Policy Characteristics'!$C:$C,0))),"",INDEX('Policy Characteristics'!B:B,MATCH($C253,'Policy Characteristics'!$C:$C,0)))</f>
        <v>Rebate for Efficient Products</v>
      </c>
      <c r="C253" s="76" t="str">
        <f t="shared" si="10"/>
        <v>Boolean Rebate Program for Efficient Components</v>
      </c>
      <c r="D253" s="88" t="s">
        <v>119</v>
      </c>
      <c r="E253" s="88"/>
      <c r="F253" s="88" t="s">
        <v>125</v>
      </c>
      <c r="G253" s="88"/>
      <c r="H253" s="15">
        <v>607</v>
      </c>
      <c r="I253" s="213" t="s">
        <v>44</v>
      </c>
      <c r="J253" s="202" t="str">
        <f>IF(ISBLANK(INDEX('Policy Characteristics'!D:D,MATCH($C253,'Policy Characteristics'!$C:$C,0))),"",INDEX('Policy Characteristics'!D:D,MATCH($C253,'Policy Characteristics'!$C:$C,0)))</f>
        <v>Rebate for Efficient Products</v>
      </c>
      <c r="K253" s="76" t="str">
        <f>IF(ISBLANK(INDEX('Policy Characteristics'!E:E,MATCH($C253,'Policy Characteristics'!$C:$C,0))),"",INDEX('Policy Characteristics'!E:E,MATCH($C253,'Policy Characteristics'!$C:$C,0)))</f>
        <v>bldgs rebate</v>
      </c>
      <c r="L253" s="76">
        <f>IF(ISBLANK(INDEX('Policy Characteristics'!F:F,MATCH($C253,'Policy Characteristics'!$C:$C,0))),"",INDEX('Policy Characteristics'!F:F,MATCH($C253,'Policy Characteristics'!$C:$C,0)))</f>
        <v>0</v>
      </c>
      <c r="M253" s="76">
        <f>IF(ISBLANK(INDEX('Policy Characteristics'!G:G,MATCH($C253,'Policy Characteristics'!$C:$C,0))),"",INDEX('Policy Characteristics'!G:G,MATCH($C253,'Policy Characteristics'!$C:$C,0)))</f>
        <v>1</v>
      </c>
      <c r="N253" s="76">
        <f>IF(ISBLANK(INDEX('Policy Characteristics'!H:H,MATCH($C253,'Policy Characteristics'!$C:$C,0))),"",INDEX('Policy Characteristics'!H:H,MATCH($C253,'Policy Characteristics'!$C:$C,0)))</f>
        <v>1</v>
      </c>
      <c r="O253" s="76" t="str">
        <f>IF(ISBLANK(INDEX('Policy Characteristics'!I:I,MATCH($C253,'Policy Characteristics'!$C:$C,0))),"",INDEX('Policy Characteristics'!I:I,MATCH($C253,'Policy Characteristics'!$C:$C,0)))</f>
        <v>on/off</v>
      </c>
      <c r="P253" s="76" t="str">
        <f>IF(ISBLANK(INDEX('Policy Characteristics'!J:J,MATCH($C253,'Policy Characteristics'!$C:$C,0))),"",INDEX('Policy Characteristics'!J:J,MATCH($C253,'Policy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253" s="76" t="str">
        <f>IF(ISBLANK(INDEX('Policy Characteristics'!K:K,MATCH($C253,'Policy Characteristics'!$C:$C,0))),"",INDEX('Policy Characteristics'!K:K,MATCH($C253,'Policy Characteristics'!$C:$C,0)))</f>
        <v>buildings-sector-main.html#rebate</v>
      </c>
      <c r="R253" s="76" t="str">
        <f>IF(ISBLANK(INDEX('Policy Characteristics'!L:L,MATCH($C253,'Policy Characteristics'!$C:$C,0))),"",INDEX('Policy Characteristics'!L:L,MATCH($C253,'Policy Characteristics'!$C:$C,0)))</f>
        <v>rebate-for-efficient-products.html</v>
      </c>
    </row>
    <row r="254" spans="1:18" s="143" customFormat="1" x14ac:dyDescent="0.25">
      <c r="A254" s="76" t="str">
        <f>IF(ISBLANK(INDEX('Policy Characteristics'!A:A,MATCH($C254,'Policy Characteristics'!$C:$C,0))),"",INDEX('Policy Characteristics'!A:A,MATCH($C254,'Policy Characteristics'!$C:$C,0)))</f>
        <v>Electricity Supply</v>
      </c>
      <c r="B254" s="200" t="str">
        <f>IF(ISBLANK(INDEX('Policy Characteristics'!B:B,MATCH($C254,'Policy Characteristics'!$C:$C,0))),"",INDEX('Policy Characteristics'!B:B,MATCH($C254,'Policy Characteristics'!$C:$C,0)))</f>
        <v>Ban New Power Plants</v>
      </c>
      <c r="C254" s="143" t="s">
        <v>327</v>
      </c>
      <c r="D254" s="88" t="s">
        <v>445</v>
      </c>
      <c r="E254" s="88"/>
      <c r="F254" s="88" t="s">
        <v>444</v>
      </c>
      <c r="G254" s="78"/>
      <c r="H254" s="80">
        <v>167</v>
      </c>
      <c r="I254" s="201" t="s">
        <v>43</v>
      </c>
      <c r="J254" s="202" t="str">
        <f>IF(ISBLANK(INDEX('Policy Characteristics'!D:D,MATCH($C254,'Policy Characteristics'!$C:$C,0))),"",INDEX('Policy Characteristics'!D:D,MATCH($C254,'Policy Characteristics'!$C:$C,0)))</f>
        <v>Ban New Power Plants</v>
      </c>
      <c r="K254" s="76" t="str">
        <f>IF(ISBLANK(INDEX('Policy Characteristics'!E:E,MATCH($C254,'Policy Characteristics'!$C:$C,0))),"",INDEX('Policy Characteristics'!E:E,MATCH($C254,'Policy Characteristics'!$C:$C,0)))</f>
        <v>elec ban new power plants</v>
      </c>
      <c r="L254" s="76">
        <f>IF(ISBLANK(INDEX('Policy Characteristics'!F:F,MATCH($C254,'Policy Characteristics'!$C:$C,0))),"",INDEX('Policy Characteristics'!F:F,MATCH($C254,'Policy Characteristics'!$C:$C,0)))</f>
        <v>0</v>
      </c>
      <c r="M254" s="76">
        <f>IF(ISBLANK(INDEX('Policy Characteristics'!G:G,MATCH($C254,'Policy Characteristics'!$C:$C,0))),"",INDEX('Policy Characteristics'!G:G,MATCH($C254,'Policy Characteristics'!$C:$C,0)))</f>
        <v>1</v>
      </c>
      <c r="N254" s="76">
        <f>IF(ISBLANK(INDEX('Policy Characteristics'!H:H,MATCH($C254,'Policy Characteristics'!$C:$C,0))),"",INDEX('Policy Characteristics'!H:H,MATCH($C254,'Policy Characteristics'!$C:$C,0)))</f>
        <v>1</v>
      </c>
      <c r="O254" s="76" t="str">
        <f>IF(ISBLANK(INDEX('Policy Characteristics'!I:I,MATCH($C254,'Policy Characteristics'!$C:$C,0))),"",INDEX('Policy Characteristics'!I:I,MATCH($C254,'Policy Characteristics'!$C:$C,0)))</f>
        <v>on/off</v>
      </c>
      <c r="P254" s="76" t="str">
        <f>IF(ISBLANK(INDEX('Policy Characteristics'!J:J,MATCH($C254,'Policy Characteristics'!$C:$C,0))),"",INDEX('Policy Characteristics'!J:J,MATCH($C254,'Policy Characteristics'!$C:$C,0)))</f>
        <v>**Description:** This policy prevents new capacity of the selected type(s) from being built or deployed.  // **Guidance for setting values:** No new coal is planned in New Jersey.</v>
      </c>
      <c r="Q254" s="76" t="str">
        <f>IF(ISBLANK(INDEX('Policy Characteristics'!K:K,MATCH($C254,'Policy Characteristics'!$C:$C,0))),"",INDEX('Policy Characteristics'!K:K,MATCH($C254,'Policy Characteristics'!$C:$C,0)))</f>
        <v>electricity-sector-main.html#ban</v>
      </c>
      <c r="R254" s="76" t="str">
        <f>IF(ISBLANK(INDEX('Policy Characteristics'!L:L,MATCH($C254,'Policy Characteristics'!$C:$C,0))),"",INDEX('Policy Characteristics'!L:L,MATCH($C254,'Policy Characteristics'!$C:$C,0)))</f>
        <v>ban-new-capacity.html</v>
      </c>
    </row>
    <row r="255" spans="1:18" s="76" customFormat="1" x14ac:dyDescent="0.25">
      <c r="A255" s="76" t="str">
        <f>IF(ISBLANK(INDEX('Policy Characteristics'!A:A,MATCH($C255,'Policy Characteristics'!$C:$C,0))),"",INDEX('Policy Characteristics'!A:A,MATCH($C255,'Policy Characteristics'!$C:$C,0)))</f>
        <v>Electricity Supply</v>
      </c>
      <c r="B255" s="200" t="str">
        <f>IF(ISBLANK(INDEX('Policy Characteristics'!B:B,MATCH($C255,'Policy Characteristics'!$C:$C,0))),"",INDEX('Policy Characteristics'!B:B,MATCH($C255,'Policy Characteristics'!$C:$C,0)))</f>
        <v>Ban New Power Plants</v>
      </c>
      <c r="C255" s="76" t="str">
        <f t="shared" ref="C255:C277" si="11">C$254</f>
        <v>Boolean Ban New Power Plants</v>
      </c>
      <c r="D255" s="78" t="s">
        <v>1656</v>
      </c>
      <c r="E255" s="88"/>
      <c r="F255" s="78" t="s">
        <v>1597</v>
      </c>
      <c r="G255" s="88"/>
      <c r="H255" s="15">
        <v>168</v>
      </c>
      <c r="I255" s="213" t="s">
        <v>43</v>
      </c>
      <c r="J255" s="202" t="str">
        <f>IF(ISBLANK(INDEX('Policy Characteristics'!D:D,MATCH($C255,'Policy Characteristics'!$C:$C,0))),"",INDEX('Policy Characteristics'!D:D,MATCH($C255,'Policy Characteristics'!$C:$C,0)))</f>
        <v>Ban New Power Plants</v>
      </c>
      <c r="K255" s="76" t="str">
        <f>IF(ISBLANK(INDEX('Policy Characteristics'!E:E,MATCH($C255,'Policy Characteristics'!$C:$C,0))),"",INDEX('Policy Characteristics'!E:E,MATCH($C255,'Policy Characteristics'!$C:$C,0)))</f>
        <v>elec ban new power plants</v>
      </c>
      <c r="L255" s="76">
        <f>IF(ISBLANK(INDEX('Policy Characteristics'!F:F,MATCH($C255,'Policy Characteristics'!$C:$C,0))),"",INDEX('Policy Characteristics'!F:F,MATCH($C255,'Policy Characteristics'!$C:$C,0)))</f>
        <v>0</v>
      </c>
      <c r="M255" s="76">
        <f>IF(ISBLANK(INDEX('Policy Characteristics'!G:G,MATCH($C255,'Policy Characteristics'!$C:$C,0))),"",INDEX('Policy Characteristics'!G:G,MATCH($C255,'Policy Characteristics'!$C:$C,0)))</f>
        <v>1</v>
      </c>
      <c r="N255" s="76">
        <f>IF(ISBLANK(INDEX('Policy Characteristics'!H:H,MATCH($C255,'Policy Characteristics'!$C:$C,0))),"",INDEX('Policy Characteristics'!H:H,MATCH($C255,'Policy Characteristics'!$C:$C,0)))</f>
        <v>1</v>
      </c>
      <c r="O255" s="76" t="str">
        <f>IF(ISBLANK(INDEX('Policy Characteristics'!I:I,MATCH($C255,'Policy Characteristics'!$C:$C,0))),"",INDEX('Policy Characteristics'!I:I,MATCH($C255,'Policy Characteristics'!$C:$C,0)))</f>
        <v>on/off</v>
      </c>
      <c r="P255" s="76" t="str">
        <f>IF(ISBLANK(INDEX('Policy Characteristics'!J:J,MATCH($C255,'Policy Characteristics'!$C:$C,0))),"",INDEX('Policy Characteristics'!J:J,MATCH($C255,'Policy Characteristics'!$C:$C,0)))</f>
        <v>**Description:** This policy prevents new capacity of the selected type(s) from being built or deployed.  // **Guidance for setting values:** No new coal is planned in New Jersey.</v>
      </c>
      <c r="Q255" s="76" t="str">
        <f>IF(ISBLANK(INDEX('Policy Characteristics'!K:K,MATCH($C255,'Policy Characteristics'!$C:$C,0))),"",INDEX('Policy Characteristics'!K:K,MATCH($C255,'Policy Characteristics'!$C:$C,0)))</f>
        <v>electricity-sector-main.html#ban</v>
      </c>
      <c r="R255" s="76" t="str">
        <f>IF(ISBLANK(INDEX('Policy Characteristics'!L:L,MATCH($C255,'Policy Characteristics'!$C:$C,0))),"",INDEX('Policy Characteristics'!L:L,MATCH($C255,'Policy Characteristics'!$C:$C,0)))</f>
        <v>ban-new-capacity.html</v>
      </c>
    </row>
    <row r="256" spans="1:18" s="76" customFormat="1" x14ac:dyDescent="0.25">
      <c r="A256" s="76" t="str">
        <f>IF(ISBLANK(INDEX('Policy Characteristics'!A:A,MATCH($C256,'Policy Characteristics'!$C:$C,0))),"",INDEX('Policy Characteristics'!A:A,MATCH($C256,'Policy Characteristics'!$C:$C,0)))</f>
        <v>Electricity Supply</v>
      </c>
      <c r="B256" s="200" t="str">
        <f>IF(ISBLANK(INDEX('Policy Characteristics'!B:B,MATCH($C256,'Policy Characteristics'!$C:$C,0))),"",INDEX('Policy Characteristics'!B:B,MATCH($C256,'Policy Characteristics'!$C:$C,0)))</f>
        <v>Ban New Power Plants</v>
      </c>
      <c r="C256" s="76" t="str">
        <f t="shared" si="11"/>
        <v>Boolean Ban New Power Plants</v>
      </c>
      <c r="D256" s="78" t="s">
        <v>1657</v>
      </c>
      <c r="E256" s="88"/>
      <c r="F256" s="78" t="s">
        <v>1598</v>
      </c>
      <c r="G256" s="88"/>
      <c r="H256" s="15">
        <v>1746</v>
      </c>
      <c r="I256" s="213" t="s">
        <v>43</v>
      </c>
      <c r="J256" s="202" t="str">
        <f>IF(ISBLANK(INDEX('Policy Characteristics'!D:D,MATCH($C256,'Policy Characteristics'!$C:$C,0))),"",INDEX('Policy Characteristics'!D:D,MATCH($C256,'Policy Characteristics'!$C:$C,0)))</f>
        <v>Ban New Power Plants</v>
      </c>
      <c r="K256" s="76" t="str">
        <f>IF(ISBLANK(INDEX('Policy Characteristics'!E:E,MATCH($C256,'Policy Characteristics'!$C:$C,0))),"",INDEX('Policy Characteristics'!E:E,MATCH($C256,'Policy Characteristics'!$C:$C,0)))</f>
        <v>elec ban new power plants</v>
      </c>
      <c r="L256" s="76">
        <f>IF(ISBLANK(INDEX('Policy Characteristics'!F:F,MATCH($C256,'Policy Characteristics'!$C:$C,0))),"",INDEX('Policy Characteristics'!F:F,MATCH($C256,'Policy Characteristics'!$C:$C,0)))</f>
        <v>0</v>
      </c>
      <c r="M256" s="76">
        <f>IF(ISBLANK(INDEX('Policy Characteristics'!G:G,MATCH($C256,'Policy Characteristics'!$C:$C,0))),"",INDEX('Policy Characteristics'!G:G,MATCH($C256,'Policy Characteristics'!$C:$C,0)))</f>
        <v>1</v>
      </c>
      <c r="N256" s="76">
        <f>IF(ISBLANK(INDEX('Policy Characteristics'!H:H,MATCH($C256,'Policy Characteristics'!$C:$C,0))),"",INDEX('Policy Characteristics'!H:H,MATCH($C256,'Policy Characteristics'!$C:$C,0)))</f>
        <v>1</v>
      </c>
      <c r="O256" s="76" t="str">
        <f>IF(ISBLANK(INDEX('Policy Characteristics'!I:I,MATCH($C256,'Policy Characteristics'!$C:$C,0))),"",INDEX('Policy Characteristics'!I:I,MATCH($C256,'Policy Characteristics'!$C:$C,0)))</f>
        <v>on/off</v>
      </c>
      <c r="P256" s="76" t="str">
        <f>IF(ISBLANK(INDEX('Policy Characteristics'!J:J,MATCH($C256,'Policy Characteristics'!$C:$C,0))),"",INDEX('Policy Characteristics'!J:J,MATCH($C256,'Policy Characteristics'!$C:$C,0)))</f>
        <v>**Description:** This policy prevents new capacity of the selected type(s) from being built or deployed.  // **Guidance for setting values:** No new coal is planned in New Jersey.</v>
      </c>
      <c r="Q256" s="76" t="str">
        <f>IF(ISBLANK(INDEX('Policy Characteristics'!K:K,MATCH($C256,'Policy Characteristics'!$C:$C,0))),"",INDEX('Policy Characteristics'!K:K,MATCH($C256,'Policy Characteristics'!$C:$C,0)))</f>
        <v>electricity-sector-main.html#ban</v>
      </c>
      <c r="R256" s="76" t="str">
        <f>IF(ISBLANK(INDEX('Policy Characteristics'!L:L,MATCH($C256,'Policy Characteristics'!$C:$C,0))),"",INDEX('Policy Characteristics'!L:L,MATCH($C256,'Policy Characteristics'!$C:$C,0)))</f>
        <v>ban-new-capacity.html</v>
      </c>
    </row>
    <row r="257" spans="1:18" s="76" customFormat="1" x14ac:dyDescent="0.25">
      <c r="A257" s="76" t="str">
        <f>IF(ISBLANK(INDEX('Policy Characteristics'!A:A,MATCH($C257,'Policy Characteristics'!$C:$C,0))),"",INDEX('Policy Characteristics'!A:A,MATCH($C257,'Policy Characteristics'!$C:$C,0)))</f>
        <v>Electricity Supply</v>
      </c>
      <c r="B257" s="200" t="str">
        <f>IF(ISBLANK(INDEX('Policy Characteristics'!B:B,MATCH($C257,'Policy Characteristics'!$C:$C,0))),"",INDEX('Policy Characteristics'!B:B,MATCH($C257,'Policy Characteristics'!$C:$C,0)))</f>
        <v>Ban New Power Plants</v>
      </c>
      <c r="C257" s="76" t="str">
        <f t="shared" si="11"/>
        <v>Boolean Ban New Power Plants</v>
      </c>
      <c r="D257" s="78" t="s">
        <v>76</v>
      </c>
      <c r="E257" s="88"/>
      <c r="F257" s="78" t="s">
        <v>1667</v>
      </c>
      <c r="G257" s="88"/>
      <c r="H257" s="80">
        <v>169</v>
      </c>
      <c r="I257" s="213" t="s">
        <v>43</v>
      </c>
      <c r="J257" s="202" t="str">
        <f>IF(ISBLANK(INDEX('Policy Characteristics'!D:D,MATCH($C257,'Policy Characteristics'!$C:$C,0))),"",INDEX('Policy Characteristics'!D:D,MATCH($C257,'Policy Characteristics'!$C:$C,0)))</f>
        <v>Ban New Power Plants</v>
      </c>
      <c r="K257" s="76" t="str">
        <f>IF(ISBLANK(INDEX('Policy Characteristics'!E:E,MATCH($C257,'Policy Characteristics'!$C:$C,0))),"",INDEX('Policy Characteristics'!E:E,MATCH($C257,'Policy Characteristics'!$C:$C,0)))</f>
        <v>elec ban new power plants</v>
      </c>
      <c r="L257" s="76">
        <f>IF(ISBLANK(INDEX('Policy Characteristics'!F:F,MATCH($C257,'Policy Characteristics'!$C:$C,0))),"",INDEX('Policy Characteristics'!F:F,MATCH($C257,'Policy Characteristics'!$C:$C,0)))</f>
        <v>0</v>
      </c>
      <c r="M257" s="76">
        <f>IF(ISBLANK(INDEX('Policy Characteristics'!G:G,MATCH($C257,'Policy Characteristics'!$C:$C,0))),"",INDEX('Policy Characteristics'!G:G,MATCH($C257,'Policy Characteristics'!$C:$C,0)))</f>
        <v>1</v>
      </c>
      <c r="N257" s="76">
        <f>IF(ISBLANK(INDEX('Policy Characteristics'!H:H,MATCH($C257,'Policy Characteristics'!$C:$C,0))),"",INDEX('Policy Characteristics'!H:H,MATCH($C257,'Policy Characteristics'!$C:$C,0)))</f>
        <v>1</v>
      </c>
      <c r="O257" s="76" t="str">
        <f>IF(ISBLANK(INDEX('Policy Characteristics'!I:I,MATCH($C257,'Policy Characteristics'!$C:$C,0))),"",INDEX('Policy Characteristics'!I:I,MATCH($C257,'Policy Characteristics'!$C:$C,0)))</f>
        <v>on/off</v>
      </c>
      <c r="P257" s="76" t="str">
        <f>IF(ISBLANK(INDEX('Policy Characteristics'!J:J,MATCH($C257,'Policy Characteristics'!$C:$C,0))),"",INDEX('Policy Characteristics'!J:J,MATCH($C257,'Policy Characteristics'!$C:$C,0)))</f>
        <v>**Description:** This policy prevents new capacity of the selected type(s) from being built or deployed.  // **Guidance for setting values:** No new coal is planned in New Jersey.</v>
      </c>
      <c r="Q257" s="76" t="str">
        <f>IF(ISBLANK(INDEX('Policy Characteristics'!K:K,MATCH($C257,'Policy Characteristics'!$C:$C,0))),"",INDEX('Policy Characteristics'!K:K,MATCH($C257,'Policy Characteristics'!$C:$C,0)))</f>
        <v>electricity-sector-main.html#ban</v>
      </c>
      <c r="R257" s="76" t="str">
        <f>IF(ISBLANK(INDEX('Policy Characteristics'!L:L,MATCH($C257,'Policy Characteristics'!$C:$C,0))),"",INDEX('Policy Characteristics'!L:L,MATCH($C257,'Policy Characteristics'!$C:$C,0)))</f>
        <v>ban-new-capacity.html</v>
      </c>
    </row>
    <row r="258" spans="1:18" s="76" customFormat="1" x14ac:dyDescent="0.25">
      <c r="A258" s="76" t="str">
        <f>IF(ISBLANK(INDEX('Policy Characteristics'!A:A,MATCH($C258,'Policy Characteristics'!$C:$C,0))),"",INDEX('Policy Characteristics'!A:A,MATCH($C258,'Policy Characteristics'!$C:$C,0)))</f>
        <v>Electricity Supply</v>
      </c>
      <c r="B258" s="200" t="str">
        <f>IF(ISBLANK(INDEX('Policy Characteristics'!B:B,MATCH($C258,'Policy Characteristics'!$C:$C,0))),"",INDEX('Policy Characteristics'!B:B,MATCH($C258,'Policy Characteristics'!$C:$C,0)))</f>
        <v>Ban New Power Plants</v>
      </c>
      <c r="C258" s="76" t="str">
        <f t="shared" si="11"/>
        <v>Boolean Ban New Power Plants</v>
      </c>
      <c r="D258" s="78" t="s">
        <v>77</v>
      </c>
      <c r="E258" s="88"/>
      <c r="F258" s="78" t="s">
        <v>89</v>
      </c>
      <c r="G258" s="88"/>
      <c r="H258" s="15">
        <v>170</v>
      </c>
      <c r="I258" s="213" t="s">
        <v>43</v>
      </c>
      <c r="J258" s="202" t="str">
        <f>IF(ISBLANK(INDEX('Policy Characteristics'!D:D,MATCH($C258,'Policy Characteristics'!$C:$C,0))),"",INDEX('Policy Characteristics'!D:D,MATCH($C258,'Policy Characteristics'!$C:$C,0)))</f>
        <v>Ban New Power Plants</v>
      </c>
      <c r="K258" s="76" t="str">
        <f>IF(ISBLANK(INDEX('Policy Characteristics'!E:E,MATCH($C258,'Policy Characteristics'!$C:$C,0))),"",INDEX('Policy Characteristics'!E:E,MATCH($C258,'Policy Characteristics'!$C:$C,0)))</f>
        <v>elec ban new power plants</v>
      </c>
      <c r="L258" s="76">
        <f>IF(ISBLANK(INDEX('Policy Characteristics'!F:F,MATCH($C258,'Policy Characteristics'!$C:$C,0))),"",INDEX('Policy Characteristics'!F:F,MATCH($C258,'Policy Characteristics'!$C:$C,0)))</f>
        <v>0</v>
      </c>
      <c r="M258" s="76">
        <f>IF(ISBLANK(INDEX('Policy Characteristics'!G:G,MATCH($C258,'Policy Characteristics'!$C:$C,0))),"",INDEX('Policy Characteristics'!G:G,MATCH($C258,'Policy Characteristics'!$C:$C,0)))</f>
        <v>1</v>
      </c>
      <c r="N258" s="76">
        <f>IF(ISBLANK(INDEX('Policy Characteristics'!H:H,MATCH($C258,'Policy Characteristics'!$C:$C,0))),"",INDEX('Policy Characteristics'!H:H,MATCH($C258,'Policy Characteristics'!$C:$C,0)))</f>
        <v>1</v>
      </c>
      <c r="O258" s="76" t="str">
        <f>IF(ISBLANK(INDEX('Policy Characteristics'!I:I,MATCH($C258,'Policy Characteristics'!$C:$C,0))),"",INDEX('Policy Characteristics'!I:I,MATCH($C258,'Policy Characteristics'!$C:$C,0)))</f>
        <v>on/off</v>
      </c>
      <c r="P258" s="76" t="str">
        <f>IF(ISBLANK(INDEX('Policy Characteristics'!J:J,MATCH($C258,'Policy Characteristics'!$C:$C,0))),"",INDEX('Policy Characteristics'!J:J,MATCH($C258,'Policy Characteristics'!$C:$C,0)))</f>
        <v>**Description:** This policy prevents new capacity of the selected type(s) from being built or deployed.  // **Guidance for setting values:** No new coal is planned in New Jersey.</v>
      </c>
      <c r="Q258" s="76" t="str">
        <f>IF(ISBLANK(INDEX('Policy Characteristics'!K:K,MATCH($C258,'Policy Characteristics'!$C:$C,0))),"",INDEX('Policy Characteristics'!K:K,MATCH($C258,'Policy Characteristics'!$C:$C,0)))</f>
        <v>electricity-sector-main.html#ban</v>
      </c>
      <c r="R258" s="76" t="str">
        <f>IF(ISBLANK(INDEX('Policy Characteristics'!L:L,MATCH($C258,'Policy Characteristics'!$C:$C,0))),"",INDEX('Policy Characteristics'!L:L,MATCH($C258,'Policy Characteristics'!$C:$C,0)))</f>
        <v>ban-new-capacity.html</v>
      </c>
    </row>
    <row r="259" spans="1:18" s="76" customFormat="1" x14ac:dyDescent="0.25">
      <c r="A259" s="76" t="str">
        <f>IF(ISBLANK(INDEX('Policy Characteristics'!A:A,MATCH($C259,'Policy Characteristics'!$C:$C,0))),"",INDEX('Policy Characteristics'!A:A,MATCH($C259,'Policy Characteristics'!$C:$C,0)))</f>
        <v>Electricity Supply</v>
      </c>
      <c r="B259" s="200" t="str">
        <f>IF(ISBLANK(INDEX('Policy Characteristics'!B:B,MATCH($C259,'Policy Characteristics'!$C:$C,0))),"",INDEX('Policy Characteristics'!B:B,MATCH($C259,'Policy Characteristics'!$C:$C,0)))</f>
        <v>Ban New Power Plants</v>
      </c>
      <c r="C259" s="76" t="str">
        <f t="shared" si="11"/>
        <v>Boolean Ban New Power Plants</v>
      </c>
      <c r="D259" s="78" t="s">
        <v>446</v>
      </c>
      <c r="E259" s="88"/>
      <c r="F259" s="78" t="s">
        <v>449</v>
      </c>
      <c r="G259" s="88"/>
      <c r="H259" s="15">
        <v>608</v>
      </c>
      <c r="I259" s="213" t="s">
        <v>44</v>
      </c>
      <c r="J259" s="202" t="str">
        <f>IF(ISBLANK(INDEX('Policy Characteristics'!D:D,MATCH($C259,'Policy Characteristics'!$C:$C,0))),"",INDEX('Policy Characteristics'!D:D,MATCH($C259,'Policy Characteristics'!$C:$C,0)))</f>
        <v>Ban New Power Plants</v>
      </c>
      <c r="K259" s="76" t="str">
        <f>IF(ISBLANK(INDEX('Policy Characteristics'!E:E,MATCH($C259,'Policy Characteristics'!$C:$C,0))),"",INDEX('Policy Characteristics'!E:E,MATCH($C259,'Policy Characteristics'!$C:$C,0)))</f>
        <v>elec ban new power plants</v>
      </c>
      <c r="L259" s="76">
        <f>IF(ISBLANK(INDEX('Policy Characteristics'!F:F,MATCH($C259,'Policy Characteristics'!$C:$C,0))),"",INDEX('Policy Characteristics'!F:F,MATCH($C259,'Policy Characteristics'!$C:$C,0)))</f>
        <v>0</v>
      </c>
      <c r="M259" s="76">
        <f>IF(ISBLANK(INDEX('Policy Characteristics'!G:G,MATCH($C259,'Policy Characteristics'!$C:$C,0))),"",INDEX('Policy Characteristics'!G:G,MATCH($C259,'Policy Characteristics'!$C:$C,0)))</f>
        <v>1</v>
      </c>
      <c r="N259" s="76">
        <f>IF(ISBLANK(INDEX('Policy Characteristics'!H:H,MATCH($C259,'Policy Characteristics'!$C:$C,0))),"",INDEX('Policy Characteristics'!H:H,MATCH($C259,'Policy Characteristics'!$C:$C,0)))</f>
        <v>1</v>
      </c>
      <c r="O259" s="76" t="str">
        <f>IF(ISBLANK(INDEX('Policy Characteristics'!I:I,MATCH($C259,'Policy Characteristics'!$C:$C,0))),"",INDEX('Policy Characteristics'!I:I,MATCH($C259,'Policy Characteristics'!$C:$C,0)))</f>
        <v>on/off</v>
      </c>
      <c r="P259" s="76" t="str">
        <f>IF(ISBLANK(INDEX('Policy Characteristics'!J:J,MATCH($C259,'Policy Characteristics'!$C:$C,0))),"",INDEX('Policy Characteristics'!J:J,MATCH($C259,'Policy Characteristics'!$C:$C,0)))</f>
        <v>**Description:** This policy prevents new capacity of the selected type(s) from being built or deployed.  // **Guidance for setting values:** No new coal is planned in New Jersey.</v>
      </c>
      <c r="Q259" s="76" t="str">
        <f>IF(ISBLANK(INDEX('Policy Characteristics'!K:K,MATCH($C259,'Policy Characteristics'!$C:$C,0))),"",INDEX('Policy Characteristics'!K:K,MATCH($C259,'Policy Characteristics'!$C:$C,0)))</f>
        <v>electricity-sector-main.html#ban</v>
      </c>
      <c r="R259" s="76" t="str">
        <f>IF(ISBLANK(INDEX('Policy Characteristics'!L:L,MATCH($C259,'Policy Characteristics'!$C:$C,0))),"",INDEX('Policy Characteristics'!L:L,MATCH($C259,'Policy Characteristics'!$C:$C,0)))</f>
        <v>ban-new-capacity.html</v>
      </c>
    </row>
    <row r="260" spans="1:18" s="76" customFormat="1" x14ac:dyDescent="0.25">
      <c r="A260" s="76" t="str">
        <f>IF(ISBLANK(INDEX('Policy Characteristics'!A:A,MATCH($C260,'Policy Characteristics'!$C:$C,0))),"",INDEX('Policy Characteristics'!A:A,MATCH($C260,'Policy Characteristics'!$C:$C,0)))</f>
        <v>Electricity Supply</v>
      </c>
      <c r="B260" s="200" t="str">
        <f>IF(ISBLANK(INDEX('Policy Characteristics'!B:B,MATCH($C260,'Policy Characteristics'!$C:$C,0))),"",INDEX('Policy Characteristics'!B:B,MATCH($C260,'Policy Characteristics'!$C:$C,0)))</f>
        <v>Ban New Power Plants</v>
      </c>
      <c r="C260" s="76" t="str">
        <f t="shared" si="11"/>
        <v>Boolean Ban New Power Plants</v>
      </c>
      <c r="D260" s="78" t="s">
        <v>78</v>
      </c>
      <c r="E260" s="88"/>
      <c r="F260" s="78" t="s">
        <v>90</v>
      </c>
      <c r="G260" s="88"/>
      <c r="H260" s="15">
        <v>609</v>
      </c>
      <c r="I260" s="213" t="s">
        <v>44</v>
      </c>
      <c r="J260" s="202" t="str">
        <f>IF(ISBLANK(INDEX('Policy Characteristics'!D:D,MATCH($C260,'Policy Characteristics'!$C:$C,0))),"",INDEX('Policy Characteristics'!D:D,MATCH($C260,'Policy Characteristics'!$C:$C,0)))</f>
        <v>Ban New Power Plants</v>
      </c>
      <c r="K260" s="76" t="str">
        <f>IF(ISBLANK(INDEX('Policy Characteristics'!E:E,MATCH($C260,'Policy Characteristics'!$C:$C,0))),"",INDEX('Policy Characteristics'!E:E,MATCH($C260,'Policy Characteristics'!$C:$C,0)))</f>
        <v>elec ban new power plants</v>
      </c>
      <c r="L260" s="76">
        <f>IF(ISBLANK(INDEX('Policy Characteristics'!F:F,MATCH($C260,'Policy Characteristics'!$C:$C,0))),"",INDEX('Policy Characteristics'!F:F,MATCH($C260,'Policy Characteristics'!$C:$C,0)))</f>
        <v>0</v>
      </c>
      <c r="M260" s="76">
        <f>IF(ISBLANK(INDEX('Policy Characteristics'!G:G,MATCH($C260,'Policy Characteristics'!$C:$C,0))),"",INDEX('Policy Characteristics'!G:G,MATCH($C260,'Policy Characteristics'!$C:$C,0)))</f>
        <v>1</v>
      </c>
      <c r="N260" s="76">
        <f>IF(ISBLANK(INDEX('Policy Characteristics'!H:H,MATCH($C260,'Policy Characteristics'!$C:$C,0))),"",INDEX('Policy Characteristics'!H:H,MATCH($C260,'Policy Characteristics'!$C:$C,0)))</f>
        <v>1</v>
      </c>
      <c r="O260" s="76" t="str">
        <f>IF(ISBLANK(INDEX('Policy Characteristics'!I:I,MATCH($C260,'Policy Characteristics'!$C:$C,0))),"",INDEX('Policy Characteristics'!I:I,MATCH($C260,'Policy Characteristics'!$C:$C,0)))</f>
        <v>on/off</v>
      </c>
      <c r="P260" s="76" t="str">
        <f>IF(ISBLANK(INDEX('Policy Characteristics'!J:J,MATCH($C260,'Policy Characteristics'!$C:$C,0))),"",INDEX('Policy Characteristics'!J:J,MATCH($C260,'Policy Characteristics'!$C:$C,0)))</f>
        <v>**Description:** This policy prevents new capacity of the selected type(s) from being built or deployed.  // **Guidance for setting values:** No new coal is planned in New Jersey.</v>
      </c>
      <c r="Q260" s="76" t="str">
        <f>IF(ISBLANK(INDEX('Policy Characteristics'!K:K,MATCH($C260,'Policy Characteristics'!$C:$C,0))),"",INDEX('Policy Characteristics'!K:K,MATCH($C260,'Policy Characteristics'!$C:$C,0)))</f>
        <v>electricity-sector-main.html#ban</v>
      </c>
      <c r="R260" s="76" t="str">
        <f>IF(ISBLANK(INDEX('Policy Characteristics'!L:L,MATCH($C260,'Policy Characteristics'!$C:$C,0))),"",INDEX('Policy Characteristics'!L:L,MATCH($C260,'Policy Characteristics'!$C:$C,0)))</f>
        <v>ban-new-capacity.html</v>
      </c>
    </row>
    <row r="261" spans="1:18" s="76" customFormat="1" x14ac:dyDescent="0.25">
      <c r="A261" s="76" t="str">
        <f>IF(ISBLANK(INDEX('Policy Characteristics'!A:A,MATCH($C261,'Policy Characteristics'!$C:$C,0))),"",INDEX('Policy Characteristics'!A:A,MATCH($C261,'Policy Characteristics'!$C:$C,0)))</f>
        <v>Electricity Supply</v>
      </c>
      <c r="B261" s="200" t="str">
        <f>IF(ISBLANK(INDEX('Policy Characteristics'!B:B,MATCH($C261,'Policy Characteristics'!$C:$C,0))),"",INDEX('Policy Characteristics'!B:B,MATCH($C261,'Policy Characteristics'!$C:$C,0)))</f>
        <v>Ban New Power Plants</v>
      </c>
      <c r="C261" s="76" t="str">
        <f t="shared" si="11"/>
        <v>Boolean Ban New Power Plants</v>
      </c>
      <c r="D261" s="78" t="s">
        <v>79</v>
      </c>
      <c r="E261" s="88"/>
      <c r="F261" s="78" t="s">
        <v>91</v>
      </c>
      <c r="G261" s="88"/>
      <c r="H261" s="15">
        <v>610</v>
      </c>
      <c r="I261" s="213" t="s">
        <v>44</v>
      </c>
      <c r="J261" s="202" t="str">
        <f>IF(ISBLANK(INDEX('Policy Characteristics'!D:D,MATCH($C261,'Policy Characteristics'!$C:$C,0))),"",INDEX('Policy Characteristics'!D:D,MATCH($C261,'Policy Characteristics'!$C:$C,0)))</f>
        <v>Ban New Power Plants</v>
      </c>
      <c r="K261" s="76" t="str">
        <f>IF(ISBLANK(INDEX('Policy Characteristics'!E:E,MATCH($C261,'Policy Characteristics'!$C:$C,0))),"",INDEX('Policy Characteristics'!E:E,MATCH($C261,'Policy Characteristics'!$C:$C,0)))</f>
        <v>elec ban new power plants</v>
      </c>
      <c r="L261" s="76">
        <f>IF(ISBLANK(INDEX('Policy Characteristics'!F:F,MATCH($C261,'Policy Characteristics'!$C:$C,0))),"",INDEX('Policy Characteristics'!F:F,MATCH($C261,'Policy Characteristics'!$C:$C,0)))</f>
        <v>0</v>
      </c>
      <c r="M261" s="76">
        <f>IF(ISBLANK(INDEX('Policy Characteristics'!G:G,MATCH($C261,'Policy Characteristics'!$C:$C,0))),"",INDEX('Policy Characteristics'!G:G,MATCH($C261,'Policy Characteristics'!$C:$C,0)))</f>
        <v>1</v>
      </c>
      <c r="N261" s="76">
        <f>IF(ISBLANK(INDEX('Policy Characteristics'!H:H,MATCH($C261,'Policy Characteristics'!$C:$C,0))),"",INDEX('Policy Characteristics'!H:H,MATCH($C261,'Policy Characteristics'!$C:$C,0)))</f>
        <v>1</v>
      </c>
      <c r="O261" s="76" t="str">
        <f>IF(ISBLANK(INDEX('Policy Characteristics'!I:I,MATCH($C261,'Policy Characteristics'!$C:$C,0))),"",INDEX('Policy Characteristics'!I:I,MATCH($C261,'Policy Characteristics'!$C:$C,0)))</f>
        <v>on/off</v>
      </c>
      <c r="P261" s="76" t="str">
        <f>IF(ISBLANK(INDEX('Policy Characteristics'!J:J,MATCH($C261,'Policy Characteristics'!$C:$C,0))),"",INDEX('Policy Characteristics'!J:J,MATCH($C261,'Policy Characteristics'!$C:$C,0)))</f>
        <v>**Description:** This policy prevents new capacity of the selected type(s) from being built or deployed.  // **Guidance for setting values:** No new coal is planned in New Jersey.</v>
      </c>
      <c r="Q261" s="76" t="str">
        <f>IF(ISBLANK(INDEX('Policy Characteristics'!K:K,MATCH($C261,'Policy Characteristics'!$C:$C,0))),"",INDEX('Policy Characteristics'!K:K,MATCH($C261,'Policy Characteristics'!$C:$C,0)))</f>
        <v>electricity-sector-main.html#ban</v>
      </c>
      <c r="R261" s="76" t="str">
        <f>IF(ISBLANK(INDEX('Policy Characteristics'!L:L,MATCH($C261,'Policy Characteristics'!$C:$C,0))),"",INDEX('Policy Characteristics'!L:L,MATCH($C261,'Policy Characteristics'!$C:$C,0)))</f>
        <v>ban-new-capacity.html</v>
      </c>
    </row>
    <row r="262" spans="1:18" s="76" customFormat="1" x14ac:dyDescent="0.25">
      <c r="A262" s="76" t="str">
        <f>IF(ISBLANK(INDEX('Policy Characteristics'!A:A,MATCH($C262,'Policy Characteristics'!$C:$C,0))),"",INDEX('Policy Characteristics'!A:A,MATCH($C262,'Policy Characteristics'!$C:$C,0)))</f>
        <v>Electricity Supply</v>
      </c>
      <c r="B262" s="200" t="str">
        <f>IF(ISBLANK(INDEX('Policy Characteristics'!B:B,MATCH($C262,'Policy Characteristics'!$C:$C,0))),"",INDEX('Policy Characteristics'!B:B,MATCH($C262,'Policy Characteristics'!$C:$C,0)))</f>
        <v>Ban New Power Plants</v>
      </c>
      <c r="C262" s="76" t="str">
        <f t="shared" si="11"/>
        <v>Boolean Ban New Power Plants</v>
      </c>
      <c r="D262" s="78" t="s">
        <v>80</v>
      </c>
      <c r="E262" s="88"/>
      <c r="F262" s="78" t="s">
        <v>92</v>
      </c>
      <c r="G262" s="88"/>
      <c r="H262" s="15">
        <v>611</v>
      </c>
      <c r="I262" s="213" t="s">
        <v>44</v>
      </c>
      <c r="J262" s="202" t="str">
        <f>IF(ISBLANK(INDEX('Policy Characteristics'!D:D,MATCH($C262,'Policy Characteristics'!$C:$C,0))),"",INDEX('Policy Characteristics'!D:D,MATCH($C262,'Policy Characteristics'!$C:$C,0)))</f>
        <v>Ban New Power Plants</v>
      </c>
      <c r="K262" s="76" t="str">
        <f>IF(ISBLANK(INDEX('Policy Characteristics'!E:E,MATCH($C262,'Policy Characteristics'!$C:$C,0))),"",INDEX('Policy Characteristics'!E:E,MATCH($C262,'Policy Characteristics'!$C:$C,0)))</f>
        <v>elec ban new power plants</v>
      </c>
      <c r="L262" s="76">
        <f>IF(ISBLANK(INDEX('Policy Characteristics'!F:F,MATCH($C262,'Policy Characteristics'!$C:$C,0))),"",INDEX('Policy Characteristics'!F:F,MATCH($C262,'Policy Characteristics'!$C:$C,0)))</f>
        <v>0</v>
      </c>
      <c r="M262" s="76">
        <f>IF(ISBLANK(INDEX('Policy Characteristics'!G:G,MATCH($C262,'Policy Characteristics'!$C:$C,0))),"",INDEX('Policy Characteristics'!G:G,MATCH($C262,'Policy Characteristics'!$C:$C,0)))</f>
        <v>1</v>
      </c>
      <c r="N262" s="76">
        <f>IF(ISBLANK(INDEX('Policy Characteristics'!H:H,MATCH($C262,'Policy Characteristics'!$C:$C,0))),"",INDEX('Policy Characteristics'!H:H,MATCH($C262,'Policy Characteristics'!$C:$C,0)))</f>
        <v>1</v>
      </c>
      <c r="O262" s="76" t="str">
        <f>IF(ISBLANK(INDEX('Policy Characteristics'!I:I,MATCH($C262,'Policy Characteristics'!$C:$C,0))),"",INDEX('Policy Characteristics'!I:I,MATCH($C262,'Policy Characteristics'!$C:$C,0)))</f>
        <v>on/off</v>
      </c>
      <c r="P262" s="76" t="str">
        <f>IF(ISBLANK(INDEX('Policy Characteristics'!J:J,MATCH($C262,'Policy Characteristics'!$C:$C,0))),"",INDEX('Policy Characteristics'!J:J,MATCH($C262,'Policy Characteristics'!$C:$C,0)))</f>
        <v>**Description:** This policy prevents new capacity of the selected type(s) from being built or deployed.  // **Guidance for setting values:** No new coal is planned in New Jersey.</v>
      </c>
      <c r="Q262" s="76" t="str">
        <f>IF(ISBLANK(INDEX('Policy Characteristics'!K:K,MATCH($C262,'Policy Characteristics'!$C:$C,0))),"",INDEX('Policy Characteristics'!K:K,MATCH($C262,'Policy Characteristics'!$C:$C,0)))</f>
        <v>electricity-sector-main.html#ban</v>
      </c>
      <c r="R262" s="76" t="str">
        <f>IF(ISBLANK(INDEX('Policy Characteristics'!L:L,MATCH($C262,'Policy Characteristics'!$C:$C,0))),"",INDEX('Policy Characteristics'!L:L,MATCH($C262,'Policy Characteristics'!$C:$C,0)))</f>
        <v>ban-new-capacity.html</v>
      </c>
    </row>
    <row r="263" spans="1:18" s="76" customFormat="1" x14ac:dyDescent="0.25">
      <c r="A263" s="76" t="str">
        <f>IF(ISBLANK(INDEX('Policy Characteristics'!A:A,MATCH($C263,'Policy Characteristics'!$C:$C,0))),"",INDEX('Policy Characteristics'!A:A,MATCH($C263,'Policy Characteristics'!$C:$C,0)))</f>
        <v>Electricity Supply</v>
      </c>
      <c r="B263" s="200" t="str">
        <f>IF(ISBLANK(INDEX('Policy Characteristics'!B:B,MATCH($C263,'Policy Characteristics'!$C:$C,0))),"",INDEX('Policy Characteristics'!B:B,MATCH($C263,'Policy Characteristics'!$C:$C,0)))</f>
        <v>Ban New Power Plants</v>
      </c>
      <c r="C263" s="76" t="str">
        <f t="shared" si="11"/>
        <v>Boolean Ban New Power Plants</v>
      </c>
      <c r="D263" s="78" t="s">
        <v>668</v>
      </c>
      <c r="E263" s="88"/>
      <c r="F263" s="78" t="s">
        <v>434</v>
      </c>
      <c r="G263" s="88"/>
      <c r="H263" s="15">
        <v>612</v>
      </c>
      <c r="I263" s="213" t="s">
        <v>44</v>
      </c>
      <c r="J263" s="202" t="str">
        <f>IF(ISBLANK(INDEX('Policy Characteristics'!D:D,MATCH($C263,'Policy Characteristics'!$C:$C,0))),"",INDEX('Policy Characteristics'!D:D,MATCH($C263,'Policy Characteristics'!$C:$C,0)))</f>
        <v>Ban New Power Plants</v>
      </c>
      <c r="K263" s="76" t="str">
        <f>IF(ISBLANK(INDEX('Policy Characteristics'!E:E,MATCH($C263,'Policy Characteristics'!$C:$C,0))),"",INDEX('Policy Characteristics'!E:E,MATCH($C263,'Policy Characteristics'!$C:$C,0)))</f>
        <v>elec ban new power plants</v>
      </c>
      <c r="L263" s="76">
        <f>IF(ISBLANK(INDEX('Policy Characteristics'!F:F,MATCH($C263,'Policy Characteristics'!$C:$C,0))),"",INDEX('Policy Characteristics'!F:F,MATCH($C263,'Policy Characteristics'!$C:$C,0)))</f>
        <v>0</v>
      </c>
      <c r="M263" s="76">
        <f>IF(ISBLANK(INDEX('Policy Characteristics'!G:G,MATCH($C263,'Policy Characteristics'!$C:$C,0))),"",INDEX('Policy Characteristics'!G:G,MATCH($C263,'Policy Characteristics'!$C:$C,0)))</f>
        <v>1</v>
      </c>
      <c r="N263" s="76">
        <f>IF(ISBLANK(INDEX('Policy Characteristics'!H:H,MATCH($C263,'Policy Characteristics'!$C:$C,0))),"",INDEX('Policy Characteristics'!H:H,MATCH($C263,'Policy Characteristics'!$C:$C,0)))</f>
        <v>1</v>
      </c>
      <c r="O263" s="76" t="str">
        <f>IF(ISBLANK(INDEX('Policy Characteristics'!I:I,MATCH($C263,'Policy Characteristics'!$C:$C,0))),"",INDEX('Policy Characteristics'!I:I,MATCH($C263,'Policy Characteristics'!$C:$C,0)))</f>
        <v>on/off</v>
      </c>
      <c r="P263" s="76" t="str">
        <f>IF(ISBLANK(INDEX('Policy Characteristics'!J:J,MATCH($C263,'Policy Characteristics'!$C:$C,0))),"",INDEX('Policy Characteristics'!J:J,MATCH($C263,'Policy Characteristics'!$C:$C,0)))</f>
        <v>**Description:** This policy prevents new capacity of the selected type(s) from being built or deployed.  // **Guidance for setting values:** No new coal is planned in New Jersey.</v>
      </c>
      <c r="Q263" s="76" t="str">
        <f>IF(ISBLANK(INDEX('Policy Characteristics'!K:K,MATCH($C263,'Policy Characteristics'!$C:$C,0))),"",INDEX('Policy Characteristics'!K:K,MATCH($C263,'Policy Characteristics'!$C:$C,0)))</f>
        <v>electricity-sector-main.html#ban</v>
      </c>
      <c r="R263" s="76" t="str">
        <f>IF(ISBLANK(INDEX('Policy Characteristics'!L:L,MATCH($C263,'Policy Characteristics'!$C:$C,0))),"",INDEX('Policy Characteristics'!L:L,MATCH($C263,'Policy Characteristics'!$C:$C,0)))</f>
        <v>ban-new-capacity.html</v>
      </c>
    </row>
    <row r="264" spans="1:18" s="76" customFormat="1" x14ac:dyDescent="0.25">
      <c r="A264" s="76" t="str">
        <f>IF(ISBLANK(INDEX('Policy Characteristics'!A:A,MATCH($C264,'Policy Characteristics'!$C:$C,0))),"",INDEX('Policy Characteristics'!A:A,MATCH($C264,'Policy Characteristics'!$C:$C,0)))</f>
        <v>Electricity Supply</v>
      </c>
      <c r="B264" s="200" t="str">
        <f>IF(ISBLANK(INDEX('Policy Characteristics'!B:B,MATCH($C264,'Policy Characteristics'!$C:$C,0))),"",INDEX('Policy Characteristics'!B:B,MATCH($C264,'Policy Characteristics'!$C:$C,0)))</f>
        <v>Ban New Power Plants</v>
      </c>
      <c r="C264" s="76" t="str">
        <f t="shared" si="11"/>
        <v>Boolean Ban New Power Plants</v>
      </c>
      <c r="D264" s="78" t="s">
        <v>306</v>
      </c>
      <c r="E264" s="88"/>
      <c r="F264" s="78" t="s">
        <v>308</v>
      </c>
      <c r="G264" s="88"/>
      <c r="H264" s="15">
        <v>613</v>
      </c>
      <c r="I264" s="213" t="s">
        <v>43</v>
      </c>
      <c r="J264" s="202" t="str">
        <f>IF(ISBLANK(INDEX('Policy Characteristics'!D:D,MATCH($C264,'Policy Characteristics'!$C:$C,0))),"",INDEX('Policy Characteristics'!D:D,MATCH($C264,'Policy Characteristics'!$C:$C,0)))</f>
        <v>Ban New Power Plants</v>
      </c>
      <c r="K264" s="76" t="str">
        <f>IF(ISBLANK(INDEX('Policy Characteristics'!E:E,MATCH($C264,'Policy Characteristics'!$C:$C,0))),"",INDEX('Policy Characteristics'!E:E,MATCH($C264,'Policy Characteristics'!$C:$C,0)))</f>
        <v>elec ban new power plants</v>
      </c>
      <c r="L264" s="76">
        <f>IF(ISBLANK(INDEX('Policy Characteristics'!F:F,MATCH($C264,'Policy Characteristics'!$C:$C,0))),"",INDEX('Policy Characteristics'!F:F,MATCH($C264,'Policy Characteristics'!$C:$C,0)))</f>
        <v>0</v>
      </c>
      <c r="M264" s="76">
        <f>IF(ISBLANK(INDEX('Policy Characteristics'!G:G,MATCH($C264,'Policy Characteristics'!$C:$C,0))),"",INDEX('Policy Characteristics'!G:G,MATCH($C264,'Policy Characteristics'!$C:$C,0)))</f>
        <v>1</v>
      </c>
      <c r="N264" s="76">
        <f>IF(ISBLANK(INDEX('Policy Characteristics'!H:H,MATCH($C264,'Policy Characteristics'!$C:$C,0))),"",INDEX('Policy Characteristics'!H:H,MATCH($C264,'Policy Characteristics'!$C:$C,0)))</f>
        <v>1</v>
      </c>
      <c r="O264" s="76" t="str">
        <f>IF(ISBLANK(INDEX('Policy Characteristics'!I:I,MATCH($C264,'Policy Characteristics'!$C:$C,0))),"",INDEX('Policy Characteristics'!I:I,MATCH($C264,'Policy Characteristics'!$C:$C,0)))</f>
        <v>on/off</v>
      </c>
      <c r="P264" s="76" t="str">
        <f>IF(ISBLANK(INDEX('Policy Characteristics'!J:J,MATCH($C264,'Policy Characteristics'!$C:$C,0))),"",INDEX('Policy Characteristics'!J:J,MATCH($C264,'Policy Characteristics'!$C:$C,0)))</f>
        <v>**Description:** This policy prevents new capacity of the selected type(s) from being built or deployed.  // **Guidance for setting values:** No new coal is planned in New Jersey.</v>
      </c>
      <c r="Q264" s="76" t="str">
        <f>IF(ISBLANK(INDEX('Policy Characteristics'!K:K,MATCH($C264,'Policy Characteristics'!$C:$C,0))),"",INDEX('Policy Characteristics'!K:K,MATCH($C264,'Policy Characteristics'!$C:$C,0)))</f>
        <v>electricity-sector-main.html#ban</v>
      </c>
      <c r="R264" s="76" t="str">
        <f>IF(ISBLANK(INDEX('Policy Characteristics'!L:L,MATCH($C264,'Policy Characteristics'!$C:$C,0))),"",INDEX('Policy Characteristics'!L:L,MATCH($C264,'Policy Characteristics'!$C:$C,0)))</f>
        <v>ban-new-capacity.html</v>
      </c>
    </row>
    <row r="265" spans="1:18" s="76" customFormat="1" x14ac:dyDescent="0.25">
      <c r="A265" s="76" t="str">
        <f>IF(ISBLANK(INDEX('Policy Characteristics'!A:A,MATCH($C265,'Policy Characteristics'!$C:$C,0))),"",INDEX('Policy Characteristics'!A:A,MATCH($C265,'Policy Characteristics'!$C:$C,0)))</f>
        <v>Electricity Supply</v>
      </c>
      <c r="B265" s="200" t="str">
        <f>IF(ISBLANK(INDEX('Policy Characteristics'!B:B,MATCH($C265,'Policy Characteristics'!$C:$C,0))),"",INDEX('Policy Characteristics'!B:B,MATCH($C265,'Policy Characteristics'!$C:$C,0)))</f>
        <v>Ban New Power Plants</v>
      </c>
      <c r="C265" s="76" t="str">
        <f t="shared" si="11"/>
        <v>Boolean Ban New Power Plants</v>
      </c>
      <c r="D265" s="78" t="s">
        <v>307</v>
      </c>
      <c r="E265" s="88"/>
      <c r="F265" s="78" t="s">
        <v>309</v>
      </c>
      <c r="G265" s="88"/>
      <c r="H265" s="15">
        <v>614</v>
      </c>
      <c r="I265" s="213" t="s">
        <v>43</v>
      </c>
      <c r="J265" s="202" t="str">
        <f>IF(ISBLANK(INDEX('Policy Characteristics'!D:D,MATCH($C265,'Policy Characteristics'!$C:$C,0))),"",INDEX('Policy Characteristics'!D:D,MATCH($C265,'Policy Characteristics'!$C:$C,0)))</f>
        <v>Ban New Power Plants</v>
      </c>
      <c r="K265" s="76" t="str">
        <f>IF(ISBLANK(INDEX('Policy Characteristics'!E:E,MATCH($C265,'Policy Characteristics'!$C:$C,0))),"",INDEX('Policy Characteristics'!E:E,MATCH($C265,'Policy Characteristics'!$C:$C,0)))</f>
        <v>elec ban new power plants</v>
      </c>
      <c r="L265" s="76">
        <f>IF(ISBLANK(INDEX('Policy Characteristics'!F:F,MATCH($C265,'Policy Characteristics'!$C:$C,0))),"",INDEX('Policy Characteristics'!F:F,MATCH($C265,'Policy Characteristics'!$C:$C,0)))</f>
        <v>0</v>
      </c>
      <c r="M265" s="76">
        <f>IF(ISBLANK(INDEX('Policy Characteristics'!G:G,MATCH($C265,'Policy Characteristics'!$C:$C,0))),"",INDEX('Policy Characteristics'!G:G,MATCH($C265,'Policy Characteristics'!$C:$C,0)))</f>
        <v>1</v>
      </c>
      <c r="N265" s="76">
        <f>IF(ISBLANK(INDEX('Policy Characteristics'!H:H,MATCH($C265,'Policy Characteristics'!$C:$C,0))),"",INDEX('Policy Characteristics'!H:H,MATCH($C265,'Policy Characteristics'!$C:$C,0)))</f>
        <v>1</v>
      </c>
      <c r="O265" s="76" t="str">
        <f>IF(ISBLANK(INDEX('Policy Characteristics'!I:I,MATCH($C265,'Policy Characteristics'!$C:$C,0))),"",INDEX('Policy Characteristics'!I:I,MATCH($C265,'Policy Characteristics'!$C:$C,0)))</f>
        <v>on/off</v>
      </c>
      <c r="P265" s="76" t="str">
        <f>IF(ISBLANK(INDEX('Policy Characteristics'!J:J,MATCH($C265,'Policy Characteristics'!$C:$C,0))),"",INDEX('Policy Characteristics'!J:J,MATCH($C265,'Policy Characteristics'!$C:$C,0)))</f>
        <v>**Description:** This policy prevents new capacity of the selected type(s) from being built or deployed.  // **Guidance for setting values:** No new coal is planned in New Jersey.</v>
      </c>
      <c r="Q265" s="76" t="str">
        <f>IF(ISBLANK(INDEX('Policy Characteristics'!K:K,MATCH($C265,'Policy Characteristics'!$C:$C,0))),"",INDEX('Policy Characteristics'!K:K,MATCH($C265,'Policy Characteristics'!$C:$C,0)))</f>
        <v>electricity-sector-main.html#ban</v>
      </c>
      <c r="R265" s="76" t="str">
        <f>IF(ISBLANK(INDEX('Policy Characteristics'!L:L,MATCH($C265,'Policy Characteristics'!$C:$C,0))),"",INDEX('Policy Characteristics'!L:L,MATCH($C265,'Policy Characteristics'!$C:$C,0)))</f>
        <v>ban-new-capacity.html</v>
      </c>
    </row>
    <row r="266" spans="1:18" s="76" customFormat="1" x14ac:dyDescent="0.25">
      <c r="A266" s="76" t="str">
        <f>IF(ISBLANK(INDEX('Policy Characteristics'!A:A,MATCH($C266,'Policy Characteristics'!$C:$C,0))),"",INDEX('Policy Characteristics'!A:A,MATCH($C266,'Policy Characteristics'!$C:$C,0)))</f>
        <v>Electricity Supply</v>
      </c>
      <c r="B266" s="200" t="str">
        <f>IF(ISBLANK(INDEX('Policy Characteristics'!B:B,MATCH($C266,'Policy Characteristics'!$C:$C,0))),"",INDEX('Policy Characteristics'!B:B,MATCH($C266,'Policy Characteristics'!$C:$C,0)))</f>
        <v>Ban New Power Plants</v>
      </c>
      <c r="C266" s="76" t="str">
        <f t="shared" si="11"/>
        <v>Boolean Ban New Power Plants</v>
      </c>
      <c r="D266" s="78" t="s">
        <v>442</v>
      </c>
      <c r="E266" s="88"/>
      <c r="F266" s="78" t="s">
        <v>441</v>
      </c>
      <c r="G266" s="88"/>
      <c r="H266" s="15">
        <v>116</v>
      </c>
      <c r="I266" s="213" t="s">
        <v>43</v>
      </c>
      <c r="J266" s="202" t="str">
        <f>IF(ISBLANK(INDEX('Policy Characteristics'!D:D,MATCH($C266,'Policy Characteristics'!$C:$C,0))),"",INDEX('Policy Characteristics'!D:D,MATCH($C266,'Policy Characteristics'!$C:$C,0)))</f>
        <v>Ban New Power Plants</v>
      </c>
      <c r="K266" s="76" t="str">
        <f>IF(ISBLANK(INDEX('Policy Characteristics'!E:E,MATCH($C266,'Policy Characteristics'!$C:$C,0))),"",INDEX('Policy Characteristics'!E:E,MATCH($C266,'Policy Characteristics'!$C:$C,0)))</f>
        <v>elec ban new power plants</v>
      </c>
      <c r="L266" s="76">
        <f>IF(ISBLANK(INDEX('Policy Characteristics'!F:F,MATCH($C266,'Policy Characteristics'!$C:$C,0))),"",INDEX('Policy Characteristics'!F:F,MATCH($C266,'Policy Characteristics'!$C:$C,0)))</f>
        <v>0</v>
      </c>
      <c r="M266" s="76">
        <f>IF(ISBLANK(INDEX('Policy Characteristics'!G:G,MATCH($C266,'Policy Characteristics'!$C:$C,0))),"",INDEX('Policy Characteristics'!G:G,MATCH($C266,'Policy Characteristics'!$C:$C,0)))</f>
        <v>1</v>
      </c>
      <c r="N266" s="76">
        <f>IF(ISBLANK(INDEX('Policy Characteristics'!H:H,MATCH($C266,'Policy Characteristics'!$C:$C,0))),"",INDEX('Policy Characteristics'!H:H,MATCH($C266,'Policy Characteristics'!$C:$C,0)))</f>
        <v>1</v>
      </c>
      <c r="O266" s="76" t="str">
        <f>IF(ISBLANK(INDEX('Policy Characteristics'!I:I,MATCH($C266,'Policy Characteristics'!$C:$C,0))),"",INDEX('Policy Characteristics'!I:I,MATCH($C266,'Policy Characteristics'!$C:$C,0)))</f>
        <v>on/off</v>
      </c>
      <c r="P266" s="76" t="str">
        <f>IF(ISBLANK(INDEX('Policy Characteristics'!J:J,MATCH($C266,'Policy Characteristics'!$C:$C,0))),"",INDEX('Policy Characteristics'!J:J,MATCH($C266,'Policy Characteristics'!$C:$C,0)))</f>
        <v>**Description:** This policy prevents new capacity of the selected type(s) from being built or deployed.  // **Guidance for setting values:** No new coal is planned in New Jersey.</v>
      </c>
      <c r="Q266" s="76" t="str">
        <f>IF(ISBLANK(INDEX('Policy Characteristics'!K:K,MATCH($C266,'Policy Characteristics'!$C:$C,0))),"",INDEX('Policy Characteristics'!K:K,MATCH($C266,'Policy Characteristics'!$C:$C,0)))</f>
        <v>electricity-sector-main.html#ban</v>
      </c>
      <c r="R266" s="76" t="str">
        <f>IF(ISBLANK(INDEX('Policy Characteristics'!L:L,MATCH($C266,'Policy Characteristics'!$C:$C,0))),"",INDEX('Policy Characteristics'!L:L,MATCH($C266,'Policy Characteristics'!$C:$C,0)))</f>
        <v>ban-new-capacity.html</v>
      </c>
    </row>
    <row r="267" spans="1:18" s="76" customFormat="1" x14ac:dyDescent="0.25">
      <c r="A267" s="76" t="str">
        <f>IF(ISBLANK(INDEX('Policy Characteristics'!A:A,MATCH($C267,'Policy Characteristics'!$C:$C,0))),"",INDEX('Policy Characteristics'!A:A,MATCH($C267,'Policy Characteristics'!$C:$C,0)))</f>
        <v>Electricity Supply</v>
      </c>
      <c r="B267" s="200" t="str">
        <f>IF(ISBLANK(INDEX('Policy Characteristics'!B:B,MATCH($C267,'Policy Characteristics'!$C:$C,0))),"",INDEX('Policy Characteristics'!B:B,MATCH($C267,'Policy Characteristics'!$C:$C,0)))</f>
        <v>Ban New Power Plants</v>
      </c>
      <c r="C267" s="76" t="str">
        <f t="shared" si="11"/>
        <v>Boolean Ban New Power Plants</v>
      </c>
      <c r="D267" s="78" t="s">
        <v>451</v>
      </c>
      <c r="E267" s="88"/>
      <c r="F267" s="78" t="s">
        <v>452</v>
      </c>
      <c r="G267" s="88"/>
      <c r="H267" s="15">
        <v>615</v>
      </c>
      <c r="I267" s="213" t="s">
        <v>44</v>
      </c>
      <c r="J267" s="202" t="str">
        <f>IF(ISBLANK(INDEX('Policy Characteristics'!D:D,MATCH($C267,'Policy Characteristics'!$C:$C,0))),"",INDEX('Policy Characteristics'!D:D,MATCH($C267,'Policy Characteristics'!$C:$C,0)))</f>
        <v>Ban New Power Plants</v>
      </c>
      <c r="K267" s="76" t="str">
        <f>IF(ISBLANK(INDEX('Policy Characteristics'!E:E,MATCH($C267,'Policy Characteristics'!$C:$C,0))),"",INDEX('Policy Characteristics'!E:E,MATCH($C267,'Policy Characteristics'!$C:$C,0)))</f>
        <v>elec ban new power plants</v>
      </c>
      <c r="L267" s="76">
        <f>IF(ISBLANK(INDEX('Policy Characteristics'!F:F,MATCH($C267,'Policy Characteristics'!$C:$C,0))),"",INDEX('Policy Characteristics'!F:F,MATCH($C267,'Policy Characteristics'!$C:$C,0)))</f>
        <v>0</v>
      </c>
      <c r="M267" s="76">
        <f>IF(ISBLANK(INDEX('Policy Characteristics'!G:G,MATCH($C267,'Policy Characteristics'!$C:$C,0))),"",INDEX('Policy Characteristics'!G:G,MATCH($C267,'Policy Characteristics'!$C:$C,0)))</f>
        <v>1</v>
      </c>
      <c r="N267" s="76">
        <f>IF(ISBLANK(INDEX('Policy Characteristics'!H:H,MATCH($C267,'Policy Characteristics'!$C:$C,0))),"",INDEX('Policy Characteristics'!H:H,MATCH($C267,'Policy Characteristics'!$C:$C,0)))</f>
        <v>1</v>
      </c>
      <c r="O267" s="76" t="str">
        <f>IF(ISBLANK(INDEX('Policy Characteristics'!I:I,MATCH($C267,'Policy Characteristics'!$C:$C,0))),"",INDEX('Policy Characteristics'!I:I,MATCH($C267,'Policy Characteristics'!$C:$C,0)))</f>
        <v>on/off</v>
      </c>
      <c r="P267" s="76" t="str">
        <f>IF(ISBLANK(INDEX('Policy Characteristics'!J:J,MATCH($C267,'Policy Characteristics'!$C:$C,0))),"",INDEX('Policy Characteristics'!J:J,MATCH($C267,'Policy Characteristics'!$C:$C,0)))</f>
        <v>**Description:** This policy prevents new capacity of the selected type(s) from being built or deployed.  // **Guidance for setting values:** No new coal is planned in New Jersey.</v>
      </c>
      <c r="Q267" s="76" t="str">
        <f>IF(ISBLANK(INDEX('Policy Characteristics'!K:K,MATCH($C267,'Policy Characteristics'!$C:$C,0))),"",INDEX('Policy Characteristics'!K:K,MATCH($C267,'Policy Characteristics'!$C:$C,0)))</f>
        <v>electricity-sector-main.html#ban</v>
      </c>
      <c r="R267" s="76" t="str">
        <f>IF(ISBLANK(INDEX('Policy Characteristics'!L:L,MATCH($C267,'Policy Characteristics'!$C:$C,0))),"",INDEX('Policy Characteristics'!L:L,MATCH($C267,'Policy Characteristics'!$C:$C,0)))</f>
        <v>ban-new-capacity.html</v>
      </c>
    </row>
    <row r="268" spans="1:18" s="76" customFormat="1" x14ac:dyDescent="0.25">
      <c r="A268" s="76" t="str">
        <f>IF(ISBLANK(INDEX('Policy Characteristics'!A:A,MATCH($C268,'Policy Characteristics'!$C:$C,0))),"",INDEX('Policy Characteristics'!A:A,MATCH($C268,'Policy Characteristics'!$C:$C,0)))</f>
        <v>Electricity Supply</v>
      </c>
      <c r="B268" s="200" t="str">
        <f>IF(ISBLANK(INDEX('Policy Characteristics'!B:B,MATCH($C268,'Policy Characteristics'!$C:$C,0))),"",INDEX('Policy Characteristics'!B:B,MATCH($C268,'Policy Characteristics'!$C:$C,0)))</f>
        <v>Ban New Power Plants</v>
      </c>
      <c r="C268" s="76" t="str">
        <f t="shared" si="11"/>
        <v>Boolean Ban New Power Plants</v>
      </c>
      <c r="D268" s="78" t="s">
        <v>988</v>
      </c>
      <c r="E268" s="88"/>
      <c r="F268" s="78" t="s">
        <v>712</v>
      </c>
      <c r="G268" s="88"/>
      <c r="H268" s="15">
        <v>616</v>
      </c>
      <c r="I268" s="213" t="s">
        <v>44</v>
      </c>
      <c r="J268" s="202" t="str">
        <f>IF(ISBLANK(INDEX('Policy Characteristics'!D:D,MATCH($C268,'Policy Characteristics'!$C:$C,0))),"",INDEX('Policy Characteristics'!D:D,MATCH($C268,'Policy Characteristics'!$C:$C,0)))</f>
        <v>Ban New Power Plants</v>
      </c>
      <c r="K268" s="76" t="str">
        <f>IF(ISBLANK(INDEX('Policy Characteristics'!E:E,MATCH($C268,'Policy Characteristics'!$C:$C,0))),"",INDEX('Policy Characteristics'!E:E,MATCH($C268,'Policy Characteristics'!$C:$C,0)))</f>
        <v>elec ban new power plants</v>
      </c>
      <c r="L268" s="76">
        <f>IF(ISBLANK(INDEX('Policy Characteristics'!F:F,MATCH($C268,'Policy Characteristics'!$C:$C,0))),"",INDEX('Policy Characteristics'!F:F,MATCH($C268,'Policy Characteristics'!$C:$C,0)))</f>
        <v>0</v>
      </c>
      <c r="M268" s="76">
        <f>IF(ISBLANK(INDEX('Policy Characteristics'!G:G,MATCH($C268,'Policy Characteristics'!$C:$C,0))),"",INDEX('Policy Characteristics'!G:G,MATCH($C268,'Policy Characteristics'!$C:$C,0)))</f>
        <v>1</v>
      </c>
      <c r="N268" s="76">
        <f>IF(ISBLANK(INDEX('Policy Characteristics'!H:H,MATCH($C268,'Policy Characteristics'!$C:$C,0))),"",INDEX('Policy Characteristics'!H:H,MATCH($C268,'Policy Characteristics'!$C:$C,0)))</f>
        <v>1</v>
      </c>
      <c r="O268" s="76" t="str">
        <f>IF(ISBLANK(INDEX('Policy Characteristics'!I:I,MATCH($C268,'Policy Characteristics'!$C:$C,0))),"",INDEX('Policy Characteristics'!I:I,MATCH($C268,'Policy Characteristics'!$C:$C,0)))</f>
        <v>on/off</v>
      </c>
      <c r="P268" s="76" t="str">
        <f>IF(ISBLANK(INDEX('Policy Characteristics'!J:J,MATCH($C268,'Policy Characteristics'!$C:$C,0))),"",INDEX('Policy Characteristics'!J:J,MATCH($C268,'Policy Characteristics'!$C:$C,0)))</f>
        <v>**Description:** This policy prevents new capacity of the selected type(s) from being built or deployed.  // **Guidance for setting values:** No new coal is planned in New Jersey.</v>
      </c>
      <c r="Q268" s="76" t="str">
        <f>IF(ISBLANK(INDEX('Policy Characteristics'!K:K,MATCH($C268,'Policy Characteristics'!$C:$C,0))),"",INDEX('Policy Characteristics'!K:K,MATCH($C268,'Policy Characteristics'!$C:$C,0)))</f>
        <v>electricity-sector-main.html#ban</v>
      </c>
      <c r="R268" s="76" t="str">
        <f>IF(ISBLANK(INDEX('Policy Characteristics'!L:L,MATCH($C268,'Policy Characteristics'!$C:$C,0))),"",INDEX('Policy Characteristics'!L:L,MATCH($C268,'Policy Characteristics'!$C:$C,0)))</f>
        <v>ban-new-capacity.html</v>
      </c>
    </row>
    <row r="269" spans="1:18" s="76" customFormat="1" x14ac:dyDescent="0.25">
      <c r="A269" s="76" t="str">
        <f>IF(ISBLANK(INDEX('Policy Characteristics'!A:A,MATCH($C269,'Policy Characteristics'!$C:$C,0))),"",INDEX('Policy Characteristics'!A:A,MATCH($C269,'Policy Characteristics'!$C:$C,0)))</f>
        <v>Electricity Supply</v>
      </c>
      <c r="B269" s="200" t="str">
        <f>IF(ISBLANK(INDEX('Policy Characteristics'!B:B,MATCH($C269,'Policy Characteristics'!$C:$C,0))),"",INDEX('Policy Characteristics'!B:B,MATCH($C269,'Policy Characteristics'!$C:$C,0)))</f>
        <v>Ban New Power Plants</v>
      </c>
      <c r="C269" s="76" t="str">
        <f t="shared" si="11"/>
        <v>Boolean Ban New Power Plants</v>
      </c>
      <c r="D269" s="78" t="s">
        <v>989</v>
      </c>
      <c r="E269" s="88"/>
      <c r="F269" s="78" t="s">
        <v>832</v>
      </c>
      <c r="G269" s="88"/>
      <c r="H269" s="15">
        <v>617</v>
      </c>
      <c r="I269" s="213" t="s">
        <v>44</v>
      </c>
      <c r="J269" s="202" t="str">
        <f>IF(ISBLANK(INDEX('Policy Characteristics'!D:D,MATCH($C269,'Policy Characteristics'!$C:$C,0))),"",INDEX('Policy Characteristics'!D:D,MATCH($C269,'Policy Characteristics'!$C:$C,0)))</f>
        <v>Ban New Power Plants</v>
      </c>
      <c r="K269" s="76" t="str">
        <f>IF(ISBLANK(INDEX('Policy Characteristics'!E:E,MATCH($C269,'Policy Characteristics'!$C:$C,0))),"",INDEX('Policy Characteristics'!E:E,MATCH($C269,'Policy Characteristics'!$C:$C,0)))</f>
        <v>elec ban new power plants</v>
      </c>
      <c r="L269" s="76">
        <f>IF(ISBLANK(INDEX('Policy Characteristics'!F:F,MATCH($C269,'Policy Characteristics'!$C:$C,0))),"",INDEX('Policy Characteristics'!F:F,MATCH($C269,'Policy Characteristics'!$C:$C,0)))</f>
        <v>0</v>
      </c>
      <c r="M269" s="76">
        <f>IF(ISBLANK(INDEX('Policy Characteristics'!G:G,MATCH($C269,'Policy Characteristics'!$C:$C,0))),"",INDEX('Policy Characteristics'!G:G,MATCH($C269,'Policy Characteristics'!$C:$C,0)))</f>
        <v>1</v>
      </c>
      <c r="N269" s="76">
        <f>IF(ISBLANK(INDEX('Policy Characteristics'!H:H,MATCH($C269,'Policy Characteristics'!$C:$C,0))),"",INDEX('Policy Characteristics'!H:H,MATCH($C269,'Policy Characteristics'!$C:$C,0)))</f>
        <v>1</v>
      </c>
      <c r="O269" s="76" t="str">
        <f>IF(ISBLANK(INDEX('Policy Characteristics'!I:I,MATCH($C269,'Policy Characteristics'!$C:$C,0))),"",INDEX('Policy Characteristics'!I:I,MATCH($C269,'Policy Characteristics'!$C:$C,0)))</f>
        <v>on/off</v>
      </c>
      <c r="P269" s="76" t="str">
        <f>IF(ISBLANK(INDEX('Policy Characteristics'!J:J,MATCH($C269,'Policy Characteristics'!$C:$C,0))),"",INDEX('Policy Characteristics'!J:J,MATCH($C269,'Policy Characteristics'!$C:$C,0)))</f>
        <v>**Description:** This policy prevents new capacity of the selected type(s) from being built or deployed.  // **Guidance for setting values:** No new coal is planned in New Jersey.</v>
      </c>
      <c r="Q269" s="76" t="str">
        <f>IF(ISBLANK(INDEX('Policy Characteristics'!K:K,MATCH($C269,'Policy Characteristics'!$C:$C,0))),"",INDEX('Policy Characteristics'!K:K,MATCH($C269,'Policy Characteristics'!$C:$C,0)))</f>
        <v>electricity-sector-main.html#ban</v>
      </c>
      <c r="R269" s="76" t="str">
        <f>IF(ISBLANK(INDEX('Policy Characteristics'!L:L,MATCH($C269,'Policy Characteristics'!$C:$C,0))),"",INDEX('Policy Characteristics'!L:L,MATCH($C269,'Policy Characteristics'!$C:$C,0)))</f>
        <v>ban-new-capacity.html</v>
      </c>
    </row>
    <row r="270" spans="1:18" s="76" customFormat="1" x14ac:dyDescent="0.25">
      <c r="A270" s="76" t="str">
        <f>IF(ISBLANK(INDEX('Policy Characteristics'!A:A,MATCH($C270,'Policy Characteristics'!$C:$C,0))),"",INDEX('Policy Characteristics'!A:A,MATCH($C270,'Policy Characteristics'!$C:$C,0)))</f>
        <v>Electricity Supply</v>
      </c>
      <c r="B270" s="200" t="str">
        <f>IF(ISBLANK(INDEX('Policy Characteristics'!B:B,MATCH($C270,'Policy Characteristics'!$C:$C,0))),"",INDEX('Policy Characteristics'!B:B,MATCH($C270,'Policy Characteristics'!$C:$C,0)))</f>
        <v>Ban New Power Plants</v>
      </c>
      <c r="C270" s="76" t="str">
        <f t="shared" si="11"/>
        <v>Boolean Ban New Power Plants</v>
      </c>
      <c r="D270" s="78" t="s">
        <v>990</v>
      </c>
      <c r="E270" s="88"/>
      <c r="F270" s="78" t="s">
        <v>714</v>
      </c>
      <c r="G270" s="88"/>
      <c r="H270" s="15">
        <v>618</v>
      </c>
      <c r="I270" s="213" t="s">
        <v>43</v>
      </c>
      <c r="J270" s="202" t="str">
        <f>IF(ISBLANK(INDEX('Policy Characteristics'!D:D,MATCH($C270,'Policy Characteristics'!$C:$C,0))),"",INDEX('Policy Characteristics'!D:D,MATCH($C270,'Policy Characteristics'!$C:$C,0)))</f>
        <v>Ban New Power Plants</v>
      </c>
      <c r="K270" s="76" t="str">
        <f>IF(ISBLANK(INDEX('Policy Characteristics'!E:E,MATCH($C270,'Policy Characteristics'!$C:$C,0))),"",INDEX('Policy Characteristics'!E:E,MATCH($C270,'Policy Characteristics'!$C:$C,0)))</f>
        <v>elec ban new power plants</v>
      </c>
      <c r="L270" s="76">
        <f>IF(ISBLANK(INDEX('Policy Characteristics'!F:F,MATCH($C270,'Policy Characteristics'!$C:$C,0))),"",INDEX('Policy Characteristics'!F:F,MATCH($C270,'Policy Characteristics'!$C:$C,0)))</f>
        <v>0</v>
      </c>
      <c r="M270" s="76">
        <f>IF(ISBLANK(INDEX('Policy Characteristics'!G:G,MATCH($C270,'Policy Characteristics'!$C:$C,0))),"",INDEX('Policy Characteristics'!G:G,MATCH($C270,'Policy Characteristics'!$C:$C,0)))</f>
        <v>1</v>
      </c>
      <c r="N270" s="76">
        <f>IF(ISBLANK(INDEX('Policy Characteristics'!H:H,MATCH($C270,'Policy Characteristics'!$C:$C,0))),"",INDEX('Policy Characteristics'!H:H,MATCH($C270,'Policy Characteristics'!$C:$C,0)))</f>
        <v>1</v>
      </c>
      <c r="O270" s="76" t="str">
        <f>IF(ISBLANK(INDEX('Policy Characteristics'!I:I,MATCH($C270,'Policy Characteristics'!$C:$C,0))),"",INDEX('Policy Characteristics'!I:I,MATCH($C270,'Policy Characteristics'!$C:$C,0)))</f>
        <v>on/off</v>
      </c>
      <c r="P270" s="76" t="str">
        <f>IF(ISBLANK(INDEX('Policy Characteristics'!J:J,MATCH($C270,'Policy Characteristics'!$C:$C,0))),"",INDEX('Policy Characteristics'!J:J,MATCH($C270,'Policy Characteristics'!$C:$C,0)))</f>
        <v>**Description:** This policy prevents new capacity of the selected type(s) from being built or deployed.  // **Guidance for setting values:** No new coal is planned in New Jersey.</v>
      </c>
      <c r="Q270" s="76" t="str">
        <f>IF(ISBLANK(INDEX('Policy Characteristics'!K:K,MATCH($C270,'Policy Characteristics'!$C:$C,0))),"",INDEX('Policy Characteristics'!K:K,MATCH($C270,'Policy Characteristics'!$C:$C,0)))</f>
        <v>electricity-sector-main.html#ban</v>
      </c>
      <c r="R270" s="76" t="str">
        <f>IF(ISBLANK(INDEX('Policy Characteristics'!L:L,MATCH($C270,'Policy Characteristics'!$C:$C,0))),"",INDEX('Policy Characteristics'!L:L,MATCH($C270,'Policy Characteristics'!$C:$C,0)))</f>
        <v>ban-new-capacity.html</v>
      </c>
    </row>
    <row r="271" spans="1:18" s="76" customFormat="1" x14ac:dyDescent="0.25">
      <c r="A271" s="76" t="str">
        <f>IF(ISBLANK(INDEX('Policy Characteristics'!A:A,MATCH($C271,'Policy Characteristics'!$C:$C,0))),"",INDEX('Policy Characteristics'!A:A,MATCH($C271,'Policy Characteristics'!$C:$C,0)))</f>
        <v>Electricity Supply</v>
      </c>
      <c r="B271" s="200" t="str">
        <f>IF(ISBLANK(INDEX('Policy Characteristics'!B:B,MATCH($C271,'Policy Characteristics'!$C:$C,0))),"",INDEX('Policy Characteristics'!B:B,MATCH($C271,'Policy Characteristics'!$C:$C,0)))</f>
        <v>Ban New Power Plants</v>
      </c>
      <c r="C271" s="76" t="str">
        <f t="shared" si="11"/>
        <v>Boolean Ban New Power Plants</v>
      </c>
      <c r="D271" s="78" t="s">
        <v>1655</v>
      </c>
      <c r="E271" s="88"/>
      <c r="F271" s="78" t="s">
        <v>1662</v>
      </c>
      <c r="G271" s="88"/>
      <c r="H271" s="15">
        <v>1747</v>
      </c>
      <c r="I271" s="213" t="s">
        <v>43</v>
      </c>
      <c r="J271" s="202" t="str">
        <f>IF(ISBLANK(INDEX('Policy Characteristics'!D:D,MATCH($C271,'Policy Characteristics'!$C:$C,0))),"",INDEX('Policy Characteristics'!D:D,MATCH($C271,'Policy Characteristics'!$C:$C,0)))</f>
        <v>Ban New Power Plants</v>
      </c>
      <c r="K271" s="76" t="str">
        <f>IF(ISBLANK(INDEX('Policy Characteristics'!E:E,MATCH($C271,'Policy Characteristics'!$C:$C,0))),"",INDEX('Policy Characteristics'!E:E,MATCH($C271,'Policy Characteristics'!$C:$C,0)))</f>
        <v>elec ban new power plants</v>
      </c>
      <c r="L271" s="76">
        <f>IF(ISBLANK(INDEX('Policy Characteristics'!F:F,MATCH($C271,'Policy Characteristics'!$C:$C,0))),"",INDEX('Policy Characteristics'!F:F,MATCH($C271,'Policy Characteristics'!$C:$C,0)))</f>
        <v>0</v>
      </c>
      <c r="M271" s="76">
        <f>IF(ISBLANK(INDEX('Policy Characteristics'!G:G,MATCH($C271,'Policy Characteristics'!$C:$C,0))),"",INDEX('Policy Characteristics'!G:G,MATCH($C271,'Policy Characteristics'!$C:$C,0)))</f>
        <v>1</v>
      </c>
      <c r="N271" s="76">
        <f>IF(ISBLANK(INDEX('Policy Characteristics'!H:H,MATCH($C271,'Policy Characteristics'!$C:$C,0))),"",INDEX('Policy Characteristics'!H:H,MATCH($C271,'Policy Characteristics'!$C:$C,0)))</f>
        <v>1</v>
      </c>
      <c r="O271" s="76" t="str">
        <f>IF(ISBLANK(INDEX('Policy Characteristics'!I:I,MATCH($C271,'Policy Characteristics'!$C:$C,0))),"",INDEX('Policy Characteristics'!I:I,MATCH($C271,'Policy Characteristics'!$C:$C,0)))</f>
        <v>on/off</v>
      </c>
      <c r="P271" s="76" t="str">
        <f>IF(ISBLANK(INDEX('Policy Characteristics'!J:J,MATCH($C271,'Policy Characteristics'!$C:$C,0))),"",INDEX('Policy Characteristics'!J:J,MATCH($C271,'Policy Characteristics'!$C:$C,0)))</f>
        <v>**Description:** This policy prevents new capacity of the selected type(s) from being built or deployed.  // **Guidance for setting values:** No new coal is planned in New Jersey.</v>
      </c>
      <c r="Q271" s="76" t="str">
        <f>IF(ISBLANK(INDEX('Policy Characteristics'!K:K,MATCH($C271,'Policy Characteristics'!$C:$C,0))),"",INDEX('Policy Characteristics'!K:K,MATCH($C271,'Policy Characteristics'!$C:$C,0)))</f>
        <v>electricity-sector-main.html#ban</v>
      </c>
      <c r="R271" s="76" t="str">
        <f>IF(ISBLANK(INDEX('Policy Characteristics'!L:L,MATCH($C271,'Policy Characteristics'!$C:$C,0))),"",INDEX('Policy Characteristics'!L:L,MATCH($C271,'Policy Characteristics'!$C:$C,0)))</f>
        <v>ban-new-capacity.html</v>
      </c>
    </row>
    <row r="272" spans="1:18" s="76" customFormat="1" x14ac:dyDescent="0.25">
      <c r="A272" s="76" t="str">
        <f>IF(ISBLANK(INDEX('Policy Characteristics'!A:A,MATCH($C272,'Policy Characteristics'!$C:$C,0))),"",INDEX('Policy Characteristics'!A:A,MATCH($C272,'Policy Characteristics'!$C:$C,0)))</f>
        <v>Electricity Supply</v>
      </c>
      <c r="B272" s="200" t="str">
        <f>IF(ISBLANK(INDEX('Policy Characteristics'!B:B,MATCH($C272,'Policy Characteristics'!$C:$C,0))),"",INDEX('Policy Characteristics'!B:B,MATCH($C272,'Policy Characteristics'!$C:$C,0)))</f>
        <v>Ban New Power Plants</v>
      </c>
      <c r="C272" s="76" t="str">
        <f t="shared" si="11"/>
        <v>Boolean Ban New Power Plants</v>
      </c>
      <c r="D272" s="78" t="s">
        <v>1658</v>
      </c>
      <c r="E272" s="88"/>
      <c r="F272" s="78" t="s">
        <v>1663</v>
      </c>
      <c r="G272" s="88"/>
      <c r="H272" s="15">
        <v>1748</v>
      </c>
      <c r="I272" s="213" t="s">
        <v>43</v>
      </c>
      <c r="J272" s="202" t="str">
        <f>IF(ISBLANK(INDEX('Policy Characteristics'!D:D,MATCH($C272,'Policy Characteristics'!$C:$C,0))),"",INDEX('Policy Characteristics'!D:D,MATCH($C272,'Policy Characteristics'!$C:$C,0)))</f>
        <v>Ban New Power Plants</v>
      </c>
      <c r="K272" s="76" t="str">
        <f>IF(ISBLANK(INDEX('Policy Characteristics'!E:E,MATCH($C272,'Policy Characteristics'!$C:$C,0))),"",INDEX('Policy Characteristics'!E:E,MATCH($C272,'Policy Characteristics'!$C:$C,0)))</f>
        <v>elec ban new power plants</v>
      </c>
      <c r="L272" s="76">
        <f>IF(ISBLANK(INDEX('Policy Characteristics'!F:F,MATCH($C272,'Policy Characteristics'!$C:$C,0))),"",INDEX('Policy Characteristics'!F:F,MATCH($C272,'Policy Characteristics'!$C:$C,0)))</f>
        <v>0</v>
      </c>
      <c r="M272" s="76">
        <f>IF(ISBLANK(INDEX('Policy Characteristics'!G:G,MATCH($C272,'Policy Characteristics'!$C:$C,0))),"",INDEX('Policy Characteristics'!G:G,MATCH($C272,'Policy Characteristics'!$C:$C,0)))</f>
        <v>1</v>
      </c>
      <c r="N272" s="76">
        <f>IF(ISBLANK(INDEX('Policy Characteristics'!H:H,MATCH($C272,'Policy Characteristics'!$C:$C,0))),"",INDEX('Policy Characteristics'!H:H,MATCH($C272,'Policy Characteristics'!$C:$C,0)))</f>
        <v>1</v>
      </c>
      <c r="O272" s="76" t="str">
        <f>IF(ISBLANK(INDEX('Policy Characteristics'!I:I,MATCH($C272,'Policy Characteristics'!$C:$C,0))),"",INDEX('Policy Characteristics'!I:I,MATCH($C272,'Policy Characteristics'!$C:$C,0)))</f>
        <v>on/off</v>
      </c>
      <c r="P272" s="76" t="str">
        <f>IF(ISBLANK(INDEX('Policy Characteristics'!J:J,MATCH($C272,'Policy Characteristics'!$C:$C,0))),"",INDEX('Policy Characteristics'!J:J,MATCH($C272,'Policy Characteristics'!$C:$C,0)))</f>
        <v>**Description:** This policy prevents new capacity of the selected type(s) from being built or deployed.  // **Guidance for setting values:** No new coal is planned in New Jersey.</v>
      </c>
      <c r="Q272" s="76" t="str">
        <f>IF(ISBLANK(INDEX('Policy Characteristics'!K:K,MATCH($C272,'Policy Characteristics'!$C:$C,0))),"",INDEX('Policy Characteristics'!K:K,MATCH($C272,'Policy Characteristics'!$C:$C,0)))</f>
        <v>electricity-sector-main.html#ban</v>
      </c>
      <c r="R272" s="76" t="str">
        <f>IF(ISBLANK(INDEX('Policy Characteristics'!L:L,MATCH($C272,'Policy Characteristics'!$C:$C,0))),"",INDEX('Policy Characteristics'!L:L,MATCH($C272,'Policy Characteristics'!$C:$C,0)))</f>
        <v>ban-new-capacity.html</v>
      </c>
    </row>
    <row r="273" spans="1:18" s="76" customFormat="1" x14ac:dyDescent="0.25">
      <c r="A273" s="76" t="str">
        <f>IF(ISBLANK(INDEX('Policy Characteristics'!A:A,MATCH($C273,'Policy Characteristics'!$C:$C,0))),"",INDEX('Policy Characteristics'!A:A,MATCH($C273,'Policy Characteristics'!$C:$C,0)))</f>
        <v>Electricity Supply</v>
      </c>
      <c r="B273" s="200" t="str">
        <f>IF(ISBLANK(INDEX('Policy Characteristics'!B:B,MATCH($C273,'Policy Characteristics'!$C:$C,0))),"",INDEX('Policy Characteristics'!B:B,MATCH($C273,'Policy Characteristics'!$C:$C,0)))</f>
        <v>Ban New Power Plants</v>
      </c>
      <c r="C273" s="76" t="str">
        <f t="shared" si="11"/>
        <v>Boolean Ban New Power Plants</v>
      </c>
      <c r="D273" s="78" t="s">
        <v>1659</v>
      </c>
      <c r="E273" s="88"/>
      <c r="F273" s="78" t="s">
        <v>1664</v>
      </c>
      <c r="G273" s="88"/>
      <c r="H273" s="15">
        <v>1749</v>
      </c>
      <c r="I273" s="213" t="s">
        <v>43</v>
      </c>
      <c r="J273" s="202" t="str">
        <f>IF(ISBLANK(INDEX('Policy Characteristics'!D:D,MATCH($C273,'Policy Characteristics'!$C:$C,0))),"",INDEX('Policy Characteristics'!D:D,MATCH($C273,'Policy Characteristics'!$C:$C,0)))</f>
        <v>Ban New Power Plants</v>
      </c>
      <c r="K273" s="76" t="str">
        <f>IF(ISBLANK(INDEX('Policy Characteristics'!E:E,MATCH($C273,'Policy Characteristics'!$C:$C,0))),"",INDEX('Policy Characteristics'!E:E,MATCH($C273,'Policy Characteristics'!$C:$C,0)))</f>
        <v>elec ban new power plants</v>
      </c>
      <c r="L273" s="76">
        <f>IF(ISBLANK(INDEX('Policy Characteristics'!F:F,MATCH($C273,'Policy Characteristics'!$C:$C,0))),"",INDEX('Policy Characteristics'!F:F,MATCH($C273,'Policy Characteristics'!$C:$C,0)))</f>
        <v>0</v>
      </c>
      <c r="M273" s="76">
        <f>IF(ISBLANK(INDEX('Policy Characteristics'!G:G,MATCH($C273,'Policy Characteristics'!$C:$C,0))),"",INDEX('Policy Characteristics'!G:G,MATCH($C273,'Policy Characteristics'!$C:$C,0)))</f>
        <v>1</v>
      </c>
      <c r="N273" s="76">
        <f>IF(ISBLANK(INDEX('Policy Characteristics'!H:H,MATCH($C273,'Policy Characteristics'!$C:$C,0))),"",INDEX('Policy Characteristics'!H:H,MATCH($C273,'Policy Characteristics'!$C:$C,0)))</f>
        <v>1</v>
      </c>
      <c r="O273" s="76" t="str">
        <f>IF(ISBLANK(INDEX('Policy Characteristics'!I:I,MATCH($C273,'Policy Characteristics'!$C:$C,0))),"",INDEX('Policy Characteristics'!I:I,MATCH($C273,'Policy Characteristics'!$C:$C,0)))</f>
        <v>on/off</v>
      </c>
      <c r="P273" s="76" t="str">
        <f>IF(ISBLANK(INDEX('Policy Characteristics'!J:J,MATCH($C273,'Policy Characteristics'!$C:$C,0))),"",INDEX('Policy Characteristics'!J:J,MATCH($C273,'Policy Characteristics'!$C:$C,0)))</f>
        <v>**Description:** This policy prevents new capacity of the selected type(s) from being built or deployed.  // **Guidance for setting values:** No new coal is planned in New Jersey.</v>
      </c>
      <c r="Q273" s="76" t="str">
        <f>IF(ISBLANK(INDEX('Policy Characteristics'!K:K,MATCH($C273,'Policy Characteristics'!$C:$C,0))),"",INDEX('Policy Characteristics'!K:K,MATCH($C273,'Policy Characteristics'!$C:$C,0)))</f>
        <v>electricity-sector-main.html#ban</v>
      </c>
      <c r="R273" s="76" t="str">
        <f>IF(ISBLANK(INDEX('Policy Characteristics'!L:L,MATCH($C273,'Policy Characteristics'!$C:$C,0))),"",INDEX('Policy Characteristics'!L:L,MATCH($C273,'Policy Characteristics'!$C:$C,0)))</f>
        <v>ban-new-capacity.html</v>
      </c>
    </row>
    <row r="274" spans="1:18" s="76" customFormat="1" x14ac:dyDescent="0.25">
      <c r="A274" s="76" t="str">
        <f>IF(ISBLANK(INDEX('Policy Characteristics'!A:A,MATCH($C274,'Policy Characteristics'!$C:$C,0))),"",INDEX('Policy Characteristics'!A:A,MATCH($C274,'Policy Characteristics'!$C:$C,0)))</f>
        <v>Electricity Supply</v>
      </c>
      <c r="B274" s="200" t="str">
        <f>IF(ISBLANK(INDEX('Policy Characteristics'!B:B,MATCH($C274,'Policy Characteristics'!$C:$C,0))),"",INDEX('Policy Characteristics'!B:B,MATCH($C274,'Policy Characteristics'!$C:$C,0)))</f>
        <v>Ban New Power Plants</v>
      </c>
      <c r="C274" s="76" t="str">
        <f t="shared" si="11"/>
        <v>Boolean Ban New Power Plants</v>
      </c>
      <c r="D274" s="78" t="s">
        <v>1660</v>
      </c>
      <c r="E274" s="88"/>
      <c r="F274" s="78" t="s">
        <v>1665</v>
      </c>
      <c r="G274" s="88"/>
      <c r="H274" s="15">
        <v>1750</v>
      </c>
      <c r="I274" s="213" t="s">
        <v>43</v>
      </c>
      <c r="J274" s="202" t="str">
        <f>IF(ISBLANK(INDEX('Policy Characteristics'!D:D,MATCH($C274,'Policy Characteristics'!$C:$C,0))),"",INDEX('Policy Characteristics'!D:D,MATCH($C274,'Policy Characteristics'!$C:$C,0)))</f>
        <v>Ban New Power Plants</v>
      </c>
      <c r="K274" s="76" t="str">
        <f>IF(ISBLANK(INDEX('Policy Characteristics'!E:E,MATCH($C274,'Policy Characteristics'!$C:$C,0))),"",INDEX('Policy Characteristics'!E:E,MATCH($C274,'Policy Characteristics'!$C:$C,0)))</f>
        <v>elec ban new power plants</v>
      </c>
      <c r="L274" s="76">
        <f>IF(ISBLANK(INDEX('Policy Characteristics'!F:F,MATCH($C274,'Policy Characteristics'!$C:$C,0))),"",INDEX('Policy Characteristics'!F:F,MATCH($C274,'Policy Characteristics'!$C:$C,0)))</f>
        <v>0</v>
      </c>
      <c r="M274" s="76">
        <f>IF(ISBLANK(INDEX('Policy Characteristics'!G:G,MATCH($C274,'Policy Characteristics'!$C:$C,0))),"",INDEX('Policy Characteristics'!G:G,MATCH($C274,'Policy Characteristics'!$C:$C,0)))</f>
        <v>1</v>
      </c>
      <c r="N274" s="76">
        <f>IF(ISBLANK(INDEX('Policy Characteristics'!H:H,MATCH($C274,'Policy Characteristics'!$C:$C,0))),"",INDEX('Policy Characteristics'!H:H,MATCH($C274,'Policy Characteristics'!$C:$C,0)))</f>
        <v>1</v>
      </c>
      <c r="O274" s="76" t="str">
        <f>IF(ISBLANK(INDEX('Policy Characteristics'!I:I,MATCH($C274,'Policy Characteristics'!$C:$C,0))),"",INDEX('Policy Characteristics'!I:I,MATCH($C274,'Policy Characteristics'!$C:$C,0)))</f>
        <v>on/off</v>
      </c>
      <c r="P274" s="76" t="str">
        <f>IF(ISBLANK(INDEX('Policy Characteristics'!J:J,MATCH($C274,'Policy Characteristics'!$C:$C,0))),"",INDEX('Policy Characteristics'!J:J,MATCH($C274,'Policy Characteristics'!$C:$C,0)))</f>
        <v>**Description:** This policy prevents new capacity of the selected type(s) from being built or deployed.  // **Guidance for setting values:** No new coal is planned in New Jersey.</v>
      </c>
      <c r="Q274" s="76" t="str">
        <f>IF(ISBLANK(INDEX('Policy Characteristics'!K:K,MATCH($C274,'Policy Characteristics'!$C:$C,0))),"",INDEX('Policy Characteristics'!K:K,MATCH($C274,'Policy Characteristics'!$C:$C,0)))</f>
        <v>electricity-sector-main.html#ban</v>
      </c>
      <c r="R274" s="76" t="str">
        <f>IF(ISBLANK(INDEX('Policy Characteristics'!L:L,MATCH($C274,'Policy Characteristics'!$C:$C,0))),"",INDEX('Policy Characteristics'!L:L,MATCH($C274,'Policy Characteristics'!$C:$C,0)))</f>
        <v>ban-new-capacity.html</v>
      </c>
    </row>
    <row r="275" spans="1:18" s="76" customFormat="1" x14ac:dyDescent="0.25">
      <c r="A275" s="76" t="str">
        <f>IF(ISBLANK(INDEX('Policy Characteristics'!A:A,MATCH($C275,'Policy Characteristics'!$C:$C,0))),"",INDEX('Policy Characteristics'!A:A,MATCH($C275,'Policy Characteristics'!$C:$C,0)))</f>
        <v>Electricity Supply</v>
      </c>
      <c r="B275" s="200" t="str">
        <f>IF(ISBLANK(INDEX('Policy Characteristics'!B:B,MATCH($C275,'Policy Characteristics'!$C:$C,0))),"",INDEX('Policy Characteristics'!B:B,MATCH($C275,'Policy Characteristics'!$C:$C,0)))</f>
        <v>Ban New Power Plants</v>
      </c>
      <c r="C275" s="76" t="str">
        <f t="shared" si="11"/>
        <v>Boolean Ban New Power Plants</v>
      </c>
      <c r="D275" s="78" t="s">
        <v>1661</v>
      </c>
      <c r="E275" s="88"/>
      <c r="F275" s="78" t="s">
        <v>1666</v>
      </c>
      <c r="G275" s="88"/>
      <c r="H275" s="15">
        <v>1751</v>
      </c>
      <c r="I275" s="213" t="s">
        <v>43</v>
      </c>
      <c r="J275" s="202" t="str">
        <f>IF(ISBLANK(INDEX('Policy Characteristics'!D:D,MATCH($C275,'Policy Characteristics'!$C:$C,0))),"",INDEX('Policy Characteristics'!D:D,MATCH($C275,'Policy Characteristics'!$C:$C,0)))</f>
        <v>Ban New Power Plants</v>
      </c>
      <c r="K275" s="76" t="str">
        <f>IF(ISBLANK(INDEX('Policy Characteristics'!E:E,MATCH($C275,'Policy Characteristics'!$C:$C,0))),"",INDEX('Policy Characteristics'!E:E,MATCH($C275,'Policy Characteristics'!$C:$C,0)))</f>
        <v>elec ban new power plants</v>
      </c>
      <c r="L275" s="76">
        <f>IF(ISBLANK(INDEX('Policy Characteristics'!F:F,MATCH($C275,'Policy Characteristics'!$C:$C,0))),"",INDEX('Policy Characteristics'!F:F,MATCH($C275,'Policy Characteristics'!$C:$C,0)))</f>
        <v>0</v>
      </c>
      <c r="M275" s="76">
        <f>IF(ISBLANK(INDEX('Policy Characteristics'!G:G,MATCH($C275,'Policy Characteristics'!$C:$C,0))),"",INDEX('Policy Characteristics'!G:G,MATCH($C275,'Policy Characteristics'!$C:$C,0)))</f>
        <v>1</v>
      </c>
      <c r="N275" s="76">
        <f>IF(ISBLANK(INDEX('Policy Characteristics'!H:H,MATCH($C275,'Policy Characteristics'!$C:$C,0))),"",INDEX('Policy Characteristics'!H:H,MATCH($C275,'Policy Characteristics'!$C:$C,0)))</f>
        <v>1</v>
      </c>
      <c r="O275" s="76" t="str">
        <f>IF(ISBLANK(INDEX('Policy Characteristics'!I:I,MATCH($C275,'Policy Characteristics'!$C:$C,0))),"",INDEX('Policy Characteristics'!I:I,MATCH($C275,'Policy Characteristics'!$C:$C,0)))</f>
        <v>on/off</v>
      </c>
      <c r="P275" s="76" t="str">
        <f>IF(ISBLANK(INDEX('Policy Characteristics'!J:J,MATCH($C275,'Policy Characteristics'!$C:$C,0))),"",INDEX('Policy Characteristics'!J:J,MATCH($C275,'Policy Characteristics'!$C:$C,0)))</f>
        <v>**Description:** This policy prevents new capacity of the selected type(s) from being built or deployed.  // **Guidance for setting values:** No new coal is planned in New Jersey.</v>
      </c>
      <c r="Q275" s="76" t="str">
        <f>IF(ISBLANK(INDEX('Policy Characteristics'!K:K,MATCH($C275,'Policy Characteristics'!$C:$C,0))),"",INDEX('Policy Characteristics'!K:K,MATCH($C275,'Policy Characteristics'!$C:$C,0)))</f>
        <v>electricity-sector-main.html#ban</v>
      </c>
      <c r="R275" s="76" t="str">
        <f>IF(ISBLANK(INDEX('Policy Characteristics'!L:L,MATCH($C275,'Policy Characteristics'!$C:$C,0))),"",INDEX('Policy Characteristics'!L:L,MATCH($C275,'Policy Characteristics'!$C:$C,0)))</f>
        <v>ban-new-capacity.html</v>
      </c>
    </row>
    <row r="276" spans="1:18" s="76" customFormat="1" x14ac:dyDescent="0.25">
      <c r="A276" s="76" t="str">
        <f>IF(ISBLANK(INDEX('Policy Characteristics'!A:A,MATCH($C276,'Policy Characteristics'!$C:$C,0))),"",INDEX('Policy Characteristics'!A:A,MATCH($C276,'Policy Characteristics'!$C:$C,0)))</f>
        <v>Electricity Supply</v>
      </c>
      <c r="B276" s="200" t="str">
        <f>IF(ISBLANK(INDEX('Policy Characteristics'!B:B,MATCH($C276,'Policy Characteristics'!$C:$C,0))),"",INDEX('Policy Characteristics'!B:B,MATCH($C276,'Policy Characteristics'!$C:$C,0)))</f>
        <v>Ban New Power Plants</v>
      </c>
      <c r="C276" s="76" t="str">
        <f t="shared" si="11"/>
        <v>Boolean Ban New Power Plants</v>
      </c>
      <c r="D276" s="78" t="s">
        <v>1748</v>
      </c>
      <c r="E276" s="88"/>
      <c r="F276" s="78" t="s">
        <v>1746</v>
      </c>
      <c r="G276" s="88"/>
      <c r="H276" s="15">
        <v>1752</v>
      </c>
      <c r="I276" s="213" t="s">
        <v>43</v>
      </c>
      <c r="J276" s="202" t="str">
        <f>IF(ISBLANK(INDEX('Policy Characteristics'!D:D,MATCH($C276,'Policy Characteristics'!$C:$C,0))),"",INDEX('Policy Characteristics'!D:D,MATCH($C276,'Policy Characteristics'!$C:$C,0)))</f>
        <v>Ban New Power Plants</v>
      </c>
      <c r="K276" s="76" t="str">
        <f>IF(ISBLANK(INDEX('Policy Characteristics'!E:E,MATCH($C276,'Policy Characteristics'!$C:$C,0))),"",INDEX('Policy Characteristics'!E:E,MATCH($C276,'Policy Characteristics'!$C:$C,0)))</f>
        <v>elec ban new power plants</v>
      </c>
      <c r="L276" s="76">
        <f>IF(ISBLANK(INDEX('Policy Characteristics'!F:F,MATCH($C276,'Policy Characteristics'!$C:$C,0))),"",INDEX('Policy Characteristics'!F:F,MATCH($C276,'Policy Characteristics'!$C:$C,0)))</f>
        <v>0</v>
      </c>
      <c r="M276" s="76">
        <f>IF(ISBLANK(INDEX('Policy Characteristics'!G:G,MATCH($C276,'Policy Characteristics'!$C:$C,0))),"",INDEX('Policy Characteristics'!G:G,MATCH($C276,'Policy Characteristics'!$C:$C,0)))</f>
        <v>1</v>
      </c>
      <c r="N276" s="76">
        <f>IF(ISBLANK(INDEX('Policy Characteristics'!H:H,MATCH($C276,'Policy Characteristics'!$C:$C,0))),"",INDEX('Policy Characteristics'!H:H,MATCH($C276,'Policy Characteristics'!$C:$C,0)))</f>
        <v>1</v>
      </c>
      <c r="O276" s="76" t="str">
        <f>IF(ISBLANK(INDEX('Policy Characteristics'!I:I,MATCH($C276,'Policy Characteristics'!$C:$C,0))),"",INDEX('Policy Characteristics'!I:I,MATCH($C276,'Policy Characteristics'!$C:$C,0)))</f>
        <v>on/off</v>
      </c>
      <c r="P276" s="76" t="str">
        <f>IF(ISBLANK(INDEX('Policy Characteristics'!J:J,MATCH($C276,'Policy Characteristics'!$C:$C,0))),"",INDEX('Policy Characteristics'!J:J,MATCH($C276,'Policy Characteristics'!$C:$C,0)))</f>
        <v>**Description:** This policy prevents new capacity of the selected type(s) from being built or deployed.  // **Guidance for setting values:** No new coal is planned in New Jersey.</v>
      </c>
      <c r="Q276" s="76" t="str">
        <f>IF(ISBLANK(INDEX('Policy Characteristics'!K:K,MATCH($C276,'Policy Characteristics'!$C:$C,0))),"",INDEX('Policy Characteristics'!K:K,MATCH($C276,'Policy Characteristics'!$C:$C,0)))</f>
        <v>electricity-sector-main.html#ban</v>
      </c>
      <c r="R276" s="76" t="str">
        <f>IF(ISBLANK(INDEX('Policy Characteristics'!L:L,MATCH($C276,'Policy Characteristics'!$C:$C,0))),"",INDEX('Policy Characteristics'!L:L,MATCH($C276,'Policy Characteristics'!$C:$C,0)))</f>
        <v>ban-new-capacity.html</v>
      </c>
    </row>
    <row r="277" spans="1:18" s="76" customFormat="1" x14ac:dyDescent="0.25">
      <c r="A277" s="76" t="str">
        <f>IF(ISBLANK(INDEX('Policy Characteristics'!A:A,MATCH($C277,'Policy Characteristics'!$C:$C,0))),"",INDEX('Policy Characteristics'!A:A,MATCH($C277,'Policy Characteristics'!$C:$C,0)))</f>
        <v>Electricity Supply</v>
      </c>
      <c r="B277" s="200" t="str">
        <f>IF(ISBLANK(INDEX('Policy Characteristics'!B:B,MATCH($C277,'Policy Characteristics'!$C:$C,0))),"",INDEX('Policy Characteristics'!B:B,MATCH($C277,'Policy Characteristics'!$C:$C,0)))</f>
        <v>Ban New Power Plants</v>
      </c>
      <c r="C277" s="76" t="str">
        <f t="shared" si="11"/>
        <v>Boolean Ban New Power Plants</v>
      </c>
      <c r="D277" s="78" t="s">
        <v>1749</v>
      </c>
      <c r="E277" s="88"/>
      <c r="F277" s="78" t="s">
        <v>1747</v>
      </c>
      <c r="G277" s="88"/>
      <c r="H277" s="15">
        <v>2236</v>
      </c>
      <c r="I277" s="213" t="s">
        <v>43</v>
      </c>
      <c r="J277" s="202" t="str">
        <f>IF(ISBLANK(INDEX('Policy Characteristics'!D:D,MATCH($C277,'Policy Characteristics'!$C:$C,0))),"",INDEX('Policy Characteristics'!D:D,MATCH($C277,'Policy Characteristics'!$C:$C,0)))</f>
        <v>Ban New Power Plants</v>
      </c>
      <c r="K277" s="76" t="str">
        <f>IF(ISBLANK(INDEX('Policy Characteristics'!E:E,MATCH($C277,'Policy Characteristics'!$C:$C,0))),"",INDEX('Policy Characteristics'!E:E,MATCH($C277,'Policy Characteristics'!$C:$C,0)))</f>
        <v>elec ban new power plants</v>
      </c>
      <c r="L277" s="76">
        <f>IF(ISBLANK(INDEX('Policy Characteristics'!F:F,MATCH($C277,'Policy Characteristics'!$C:$C,0))),"",INDEX('Policy Characteristics'!F:F,MATCH($C277,'Policy Characteristics'!$C:$C,0)))</f>
        <v>0</v>
      </c>
      <c r="M277" s="76">
        <f>IF(ISBLANK(INDEX('Policy Characteristics'!G:G,MATCH($C277,'Policy Characteristics'!$C:$C,0))),"",INDEX('Policy Characteristics'!G:G,MATCH($C277,'Policy Characteristics'!$C:$C,0)))</f>
        <v>1</v>
      </c>
      <c r="N277" s="76">
        <f>IF(ISBLANK(INDEX('Policy Characteristics'!H:H,MATCH($C277,'Policy Characteristics'!$C:$C,0))),"",INDEX('Policy Characteristics'!H:H,MATCH($C277,'Policy Characteristics'!$C:$C,0)))</f>
        <v>1</v>
      </c>
      <c r="O277" s="76" t="str">
        <f>IF(ISBLANK(INDEX('Policy Characteristics'!I:I,MATCH($C277,'Policy Characteristics'!$C:$C,0))),"",INDEX('Policy Characteristics'!I:I,MATCH($C277,'Policy Characteristics'!$C:$C,0)))</f>
        <v>on/off</v>
      </c>
      <c r="P277" s="76" t="str">
        <f>IF(ISBLANK(INDEX('Policy Characteristics'!J:J,MATCH($C277,'Policy Characteristics'!$C:$C,0))),"",INDEX('Policy Characteristics'!J:J,MATCH($C277,'Policy Characteristics'!$C:$C,0)))</f>
        <v>**Description:** This policy prevents new capacity of the selected type(s) from being built or deployed.  // **Guidance for setting values:** No new coal is planned in New Jersey.</v>
      </c>
      <c r="Q277" s="76" t="str">
        <f>IF(ISBLANK(INDEX('Policy Characteristics'!K:K,MATCH($C277,'Policy Characteristics'!$C:$C,0))),"",INDEX('Policy Characteristics'!K:K,MATCH($C277,'Policy Characteristics'!$C:$C,0)))</f>
        <v>electricity-sector-main.html#ban</v>
      </c>
      <c r="R277" s="76" t="str">
        <f>IF(ISBLANK(INDEX('Policy Characteristics'!L:L,MATCH($C277,'Policy Characteristics'!$C:$C,0))),"",INDEX('Policy Characteristics'!L:L,MATCH($C277,'Policy Characteristics'!$C:$C,0)))</f>
        <v>ban-new-capacity.html</v>
      </c>
    </row>
    <row r="278" spans="1:18" s="76" customFormat="1" x14ac:dyDescent="0.25">
      <c r="A278" s="76" t="str">
        <f>IF(ISBLANK(INDEX('Policy Characteristics'!A:A,MATCH($C278,'Policy Characteristics'!$C:$C,0))),"",INDEX('Policy Characteristics'!A:A,MATCH($C278,'Policy Characteristics'!$C:$C,0)))</f>
        <v>Electricity Supply</v>
      </c>
      <c r="B278" s="200" t="str">
        <f>IF(ISBLANK(INDEX('Policy Characteristics'!B:B,MATCH($C278,'Policy Characteristics'!$C:$C,0))),"",INDEX('Policy Characteristics'!B:B,MATCH($C278,'Policy Characteristics'!$C:$C,0)))</f>
        <v>Ban New Power Plant Retrofits</v>
      </c>
      <c r="C278" s="143" t="s">
        <v>1899</v>
      </c>
      <c r="D278" s="88" t="s">
        <v>445</v>
      </c>
      <c r="E278" s="88"/>
      <c r="F278" s="88" t="s">
        <v>444</v>
      </c>
      <c r="G278" s="88"/>
      <c r="H278" s="15">
        <v>2436</v>
      </c>
      <c r="I278" s="213" t="s">
        <v>44</v>
      </c>
      <c r="J278" s="202" t="str">
        <f>IF(ISBLANK(INDEX('Policy Characteristics'!D:D,MATCH($C278,'Policy Characteristics'!$C:$C,0))),"",INDEX('Policy Characteristics'!D:D,MATCH($C278,'Policy Characteristics'!$C:$C,0)))</f>
        <v>Ban New Power Plant Retrofits</v>
      </c>
      <c r="K278" s="76" t="str">
        <f>IF(ISBLANK(INDEX('Policy Characteristics'!E:E,MATCH($C278,'Policy Characteristics'!$C:$C,0))),"",INDEX('Policy Characteristics'!E:E,MATCH($C278,'Policy Characteristics'!$C:$C,0)))</f>
        <v>elec ban new power plant retrofits</v>
      </c>
      <c r="L278" s="76">
        <f>IF(ISBLANK(INDEX('Policy Characteristics'!F:F,MATCH($C278,'Policy Characteristics'!$C:$C,0))),"",INDEX('Policy Characteristics'!F:F,MATCH($C278,'Policy Characteristics'!$C:$C,0)))</f>
        <v>0</v>
      </c>
      <c r="M278" s="76">
        <f>IF(ISBLANK(INDEX('Policy Characteristics'!G:G,MATCH($C278,'Policy Characteristics'!$C:$C,0))),"",INDEX('Policy Characteristics'!G:G,MATCH($C278,'Policy Characteristics'!$C:$C,0)))</f>
        <v>1</v>
      </c>
      <c r="N278" s="76">
        <f>IF(ISBLANK(INDEX('Policy Characteristics'!H:H,MATCH($C278,'Policy Characteristics'!$C:$C,0))),"",INDEX('Policy Characteristics'!H:H,MATCH($C278,'Policy Characteristics'!$C:$C,0)))</f>
        <v>1</v>
      </c>
      <c r="O278" s="76" t="str">
        <f>IF(ISBLANK(INDEX('Policy Characteristics'!I:I,MATCH($C278,'Policy Characteristics'!$C:$C,0))),"",INDEX('Policy Characteristics'!I:I,MATCH($C278,'Policy Characteristics'!$C:$C,0)))</f>
        <v>on/off</v>
      </c>
      <c r="P278" s="76" t="str">
        <f>IF(ISBLANK(INDEX('Policy Characteristics'!J:J,MATCH($C278,'Policy Characteristics'!$C:$C,0))),"",INDEX('Policy Characteristics'!J:J,MATCH($C278,'Policy Characteristics'!$C:$C,0)))</f>
        <v>**Description:** This policy prevents new capacity of the selected CCS plant type(s) from being built to replace existing non-CCS plants.</v>
      </c>
      <c r="Q278" s="76" t="str">
        <f>IF(ISBLANK(INDEX('Policy Characteristics'!K:K,MATCH($C278,'Policy Characteristics'!$C:$C,0))),"",INDEX('Policy Characteristics'!K:K,MATCH($C278,'Policy Characteristics'!$C:$C,0)))</f>
        <v/>
      </c>
      <c r="R278" s="76" t="str">
        <f>IF(ISBLANK(INDEX('Policy Characteristics'!L:L,MATCH($C278,'Policy Characteristics'!$C:$C,0))),"",INDEX('Policy Characteristics'!L:L,MATCH($C278,'Policy Characteristics'!$C:$C,0)))</f>
        <v/>
      </c>
    </row>
    <row r="279" spans="1:18" s="76" customFormat="1" x14ac:dyDescent="0.25">
      <c r="A279" s="76" t="str">
        <f>IF(ISBLANK(INDEX('Policy Characteristics'!A:A,MATCH($C279,'Policy Characteristics'!$C:$C,0))),"",INDEX('Policy Characteristics'!A:A,MATCH($C279,'Policy Characteristics'!$C:$C,0)))</f>
        <v>Electricity Supply</v>
      </c>
      <c r="B279" s="200" t="str">
        <f>IF(ISBLANK(INDEX('Policy Characteristics'!B:B,MATCH($C279,'Policy Characteristics'!$C:$C,0))),"",INDEX('Policy Characteristics'!B:B,MATCH($C279,'Policy Characteristics'!$C:$C,0)))</f>
        <v>Ban New Power Plant Retrofits</v>
      </c>
      <c r="C279" s="76" t="str">
        <f>C$278</f>
        <v>Boolean Ban New Power Plant Retrofits</v>
      </c>
      <c r="D279" s="78" t="s">
        <v>1656</v>
      </c>
      <c r="E279" s="88"/>
      <c r="F279" s="78" t="s">
        <v>1597</v>
      </c>
      <c r="G279" s="88"/>
      <c r="H279" s="15">
        <v>2437</v>
      </c>
      <c r="I279" s="213" t="s">
        <v>44</v>
      </c>
      <c r="J279" s="202" t="str">
        <f>IF(ISBLANK(INDEX('Policy Characteristics'!D:D,MATCH($C279,'Policy Characteristics'!$C:$C,0))),"",INDEX('Policy Characteristics'!D:D,MATCH($C279,'Policy Characteristics'!$C:$C,0)))</f>
        <v>Ban New Power Plant Retrofits</v>
      </c>
      <c r="K279" s="76" t="str">
        <f>IF(ISBLANK(INDEX('Policy Characteristics'!E:E,MATCH($C279,'Policy Characteristics'!$C:$C,0))),"",INDEX('Policy Characteristics'!E:E,MATCH($C279,'Policy Characteristics'!$C:$C,0)))</f>
        <v>elec ban new power plant retrofits</v>
      </c>
      <c r="L279" s="76">
        <f>IF(ISBLANK(INDEX('Policy Characteristics'!F:F,MATCH($C279,'Policy Characteristics'!$C:$C,0))),"",INDEX('Policy Characteristics'!F:F,MATCH($C279,'Policy Characteristics'!$C:$C,0)))</f>
        <v>0</v>
      </c>
      <c r="M279" s="76">
        <f>IF(ISBLANK(INDEX('Policy Characteristics'!G:G,MATCH($C279,'Policy Characteristics'!$C:$C,0))),"",INDEX('Policy Characteristics'!G:G,MATCH($C279,'Policy Characteristics'!$C:$C,0)))</f>
        <v>1</v>
      </c>
      <c r="N279" s="76">
        <f>IF(ISBLANK(INDEX('Policy Characteristics'!H:H,MATCH($C279,'Policy Characteristics'!$C:$C,0))),"",INDEX('Policy Characteristics'!H:H,MATCH($C279,'Policy Characteristics'!$C:$C,0)))</f>
        <v>1</v>
      </c>
      <c r="O279" s="76" t="str">
        <f>IF(ISBLANK(INDEX('Policy Characteristics'!I:I,MATCH($C279,'Policy Characteristics'!$C:$C,0))),"",INDEX('Policy Characteristics'!I:I,MATCH($C279,'Policy Characteristics'!$C:$C,0)))</f>
        <v>on/off</v>
      </c>
      <c r="P279" s="76" t="str">
        <f>IF(ISBLANK(INDEX('Policy Characteristics'!J:J,MATCH($C279,'Policy Characteristics'!$C:$C,0))),"",INDEX('Policy Characteristics'!J:J,MATCH($C279,'Policy Characteristics'!$C:$C,0)))</f>
        <v>**Description:** This policy prevents new capacity of the selected CCS plant type(s) from being built to replace existing non-CCS plants.</v>
      </c>
      <c r="Q279" s="76" t="str">
        <f>IF(ISBLANK(INDEX('Policy Characteristics'!K:K,MATCH($C279,'Policy Characteristics'!$C:$C,0))),"",INDEX('Policy Characteristics'!K:K,MATCH($C279,'Policy Characteristics'!$C:$C,0)))</f>
        <v/>
      </c>
      <c r="R279" s="76" t="str">
        <f>IF(ISBLANK(INDEX('Policy Characteristics'!L:L,MATCH($C279,'Policy Characteristics'!$C:$C,0))),"",INDEX('Policy Characteristics'!L:L,MATCH($C279,'Policy Characteristics'!$C:$C,0)))</f>
        <v/>
      </c>
    </row>
    <row r="280" spans="1:18" s="76" customFormat="1" x14ac:dyDescent="0.25">
      <c r="A280" s="76" t="str">
        <f>IF(ISBLANK(INDEX('Policy Characteristics'!A:A,MATCH($C280,'Policy Characteristics'!$C:$C,0))),"",INDEX('Policy Characteristics'!A:A,MATCH($C280,'Policy Characteristics'!$C:$C,0)))</f>
        <v>Electricity Supply</v>
      </c>
      <c r="B280" s="200" t="str">
        <f>IF(ISBLANK(INDEX('Policy Characteristics'!B:B,MATCH($C280,'Policy Characteristics'!$C:$C,0))),"",INDEX('Policy Characteristics'!B:B,MATCH($C280,'Policy Characteristics'!$C:$C,0)))</f>
        <v>Ban New Power Plant Retrofits</v>
      </c>
      <c r="C280" s="76" t="str">
        <f t="shared" ref="C280:C301" si="12">C$278</f>
        <v>Boolean Ban New Power Plant Retrofits</v>
      </c>
      <c r="D280" s="78" t="s">
        <v>1657</v>
      </c>
      <c r="E280" s="88"/>
      <c r="F280" s="78" t="s">
        <v>1598</v>
      </c>
      <c r="G280" s="88"/>
      <c r="H280" s="15">
        <v>2438</v>
      </c>
      <c r="I280" s="213" t="s">
        <v>44</v>
      </c>
      <c r="J280" s="202" t="str">
        <f>IF(ISBLANK(INDEX('Policy Characteristics'!D:D,MATCH($C280,'Policy Characteristics'!$C:$C,0))),"",INDEX('Policy Characteristics'!D:D,MATCH($C280,'Policy Characteristics'!$C:$C,0)))</f>
        <v>Ban New Power Plant Retrofits</v>
      </c>
      <c r="K280" s="76" t="str">
        <f>IF(ISBLANK(INDEX('Policy Characteristics'!E:E,MATCH($C280,'Policy Characteristics'!$C:$C,0))),"",INDEX('Policy Characteristics'!E:E,MATCH($C280,'Policy Characteristics'!$C:$C,0)))</f>
        <v>elec ban new power plant retrofits</v>
      </c>
      <c r="L280" s="76">
        <f>IF(ISBLANK(INDEX('Policy Characteristics'!F:F,MATCH($C280,'Policy Characteristics'!$C:$C,0))),"",INDEX('Policy Characteristics'!F:F,MATCH($C280,'Policy Characteristics'!$C:$C,0)))</f>
        <v>0</v>
      </c>
      <c r="M280" s="76">
        <f>IF(ISBLANK(INDEX('Policy Characteristics'!G:G,MATCH($C280,'Policy Characteristics'!$C:$C,0))),"",INDEX('Policy Characteristics'!G:G,MATCH($C280,'Policy Characteristics'!$C:$C,0)))</f>
        <v>1</v>
      </c>
      <c r="N280" s="76">
        <f>IF(ISBLANK(INDEX('Policy Characteristics'!H:H,MATCH($C280,'Policy Characteristics'!$C:$C,0))),"",INDEX('Policy Characteristics'!H:H,MATCH($C280,'Policy Characteristics'!$C:$C,0)))</f>
        <v>1</v>
      </c>
      <c r="O280" s="76" t="str">
        <f>IF(ISBLANK(INDEX('Policy Characteristics'!I:I,MATCH($C280,'Policy Characteristics'!$C:$C,0))),"",INDEX('Policy Characteristics'!I:I,MATCH($C280,'Policy Characteristics'!$C:$C,0)))</f>
        <v>on/off</v>
      </c>
      <c r="P280" s="76" t="str">
        <f>IF(ISBLANK(INDEX('Policy Characteristics'!J:J,MATCH($C280,'Policy Characteristics'!$C:$C,0))),"",INDEX('Policy Characteristics'!J:J,MATCH($C280,'Policy Characteristics'!$C:$C,0)))</f>
        <v>**Description:** This policy prevents new capacity of the selected CCS plant type(s) from being built to replace existing non-CCS plants.</v>
      </c>
      <c r="Q280" s="76" t="str">
        <f>IF(ISBLANK(INDEX('Policy Characteristics'!K:K,MATCH($C280,'Policy Characteristics'!$C:$C,0))),"",INDEX('Policy Characteristics'!K:K,MATCH($C280,'Policy Characteristics'!$C:$C,0)))</f>
        <v/>
      </c>
      <c r="R280" s="76" t="str">
        <f>IF(ISBLANK(INDEX('Policy Characteristics'!L:L,MATCH($C280,'Policy Characteristics'!$C:$C,0))),"",INDEX('Policy Characteristics'!L:L,MATCH($C280,'Policy Characteristics'!$C:$C,0)))</f>
        <v/>
      </c>
    </row>
    <row r="281" spans="1:18" s="76" customFormat="1" x14ac:dyDescent="0.25">
      <c r="A281" s="76" t="str">
        <f>IF(ISBLANK(INDEX('Policy Characteristics'!A:A,MATCH($C281,'Policy Characteristics'!$C:$C,0))),"",INDEX('Policy Characteristics'!A:A,MATCH($C281,'Policy Characteristics'!$C:$C,0)))</f>
        <v>Electricity Supply</v>
      </c>
      <c r="B281" s="200" t="str">
        <f>IF(ISBLANK(INDEX('Policy Characteristics'!B:B,MATCH($C281,'Policy Characteristics'!$C:$C,0))),"",INDEX('Policy Characteristics'!B:B,MATCH($C281,'Policy Characteristics'!$C:$C,0)))</f>
        <v>Ban New Power Plant Retrofits</v>
      </c>
      <c r="C281" s="76" t="str">
        <f t="shared" si="12"/>
        <v>Boolean Ban New Power Plant Retrofits</v>
      </c>
      <c r="D281" s="78" t="s">
        <v>76</v>
      </c>
      <c r="E281" s="88"/>
      <c r="F281" s="78" t="s">
        <v>1667</v>
      </c>
      <c r="G281" s="88"/>
      <c r="H281" s="15">
        <v>2439</v>
      </c>
      <c r="I281" s="213" t="s">
        <v>44</v>
      </c>
      <c r="J281" s="202" t="str">
        <f>IF(ISBLANK(INDEX('Policy Characteristics'!D:D,MATCH($C281,'Policy Characteristics'!$C:$C,0))),"",INDEX('Policy Characteristics'!D:D,MATCH($C281,'Policy Characteristics'!$C:$C,0)))</f>
        <v>Ban New Power Plant Retrofits</v>
      </c>
      <c r="K281" s="76" t="str">
        <f>IF(ISBLANK(INDEX('Policy Characteristics'!E:E,MATCH($C281,'Policy Characteristics'!$C:$C,0))),"",INDEX('Policy Characteristics'!E:E,MATCH($C281,'Policy Characteristics'!$C:$C,0)))</f>
        <v>elec ban new power plant retrofits</v>
      </c>
      <c r="L281" s="76">
        <f>IF(ISBLANK(INDEX('Policy Characteristics'!F:F,MATCH($C281,'Policy Characteristics'!$C:$C,0))),"",INDEX('Policy Characteristics'!F:F,MATCH($C281,'Policy Characteristics'!$C:$C,0)))</f>
        <v>0</v>
      </c>
      <c r="M281" s="76">
        <f>IF(ISBLANK(INDEX('Policy Characteristics'!G:G,MATCH($C281,'Policy Characteristics'!$C:$C,0))),"",INDEX('Policy Characteristics'!G:G,MATCH($C281,'Policy Characteristics'!$C:$C,0)))</f>
        <v>1</v>
      </c>
      <c r="N281" s="76">
        <f>IF(ISBLANK(INDEX('Policy Characteristics'!H:H,MATCH($C281,'Policy Characteristics'!$C:$C,0))),"",INDEX('Policy Characteristics'!H:H,MATCH($C281,'Policy Characteristics'!$C:$C,0)))</f>
        <v>1</v>
      </c>
      <c r="O281" s="76" t="str">
        <f>IF(ISBLANK(INDEX('Policy Characteristics'!I:I,MATCH($C281,'Policy Characteristics'!$C:$C,0))),"",INDEX('Policy Characteristics'!I:I,MATCH($C281,'Policy Characteristics'!$C:$C,0)))</f>
        <v>on/off</v>
      </c>
      <c r="P281" s="76" t="str">
        <f>IF(ISBLANK(INDEX('Policy Characteristics'!J:J,MATCH($C281,'Policy Characteristics'!$C:$C,0))),"",INDEX('Policy Characteristics'!J:J,MATCH($C281,'Policy Characteristics'!$C:$C,0)))</f>
        <v>**Description:** This policy prevents new capacity of the selected CCS plant type(s) from being built to replace existing non-CCS plants.</v>
      </c>
      <c r="Q281" s="76" t="str">
        <f>IF(ISBLANK(INDEX('Policy Characteristics'!K:K,MATCH($C281,'Policy Characteristics'!$C:$C,0))),"",INDEX('Policy Characteristics'!K:K,MATCH($C281,'Policy Characteristics'!$C:$C,0)))</f>
        <v/>
      </c>
      <c r="R281" s="76" t="str">
        <f>IF(ISBLANK(INDEX('Policy Characteristics'!L:L,MATCH($C281,'Policy Characteristics'!$C:$C,0))),"",INDEX('Policy Characteristics'!L:L,MATCH($C281,'Policy Characteristics'!$C:$C,0)))</f>
        <v/>
      </c>
    </row>
    <row r="282" spans="1:18" s="76" customFormat="1" x14ac:dyDescent="0.25">
      <c r="A282" s="76" t="str">
        <f>IF(ISBLANK(INDEX('Policy Characteristics'!A:A,MATCH($C282,'Policy Characteristics'!$C:$C,0))),"",INDEX('Policy Characteristics'!A:A,MATCH($C282,'Policy Characteristics'!$C:$C,0)))</f>
        <v>Electricity Supply</v>
      </c>
      <c r="B282" s="200" t="str">
        <f>IF(ISBLANK(INDEX('Policy Characteristics'!B:B,MATCH($C282,'Policy Characteristics'!$C:$C,0))),"",INDEX('Policy Characteristics'!B:B,MATCH($C282,'Policy Characteristics'!$C:$C,0)))</f>
        <v>Ban New Power Plant Retrofits</v>
      </c>
      <c r="C282" s="76" t="str">
        <f t="shared" si="12"/>
        <v>Boolean Ban New Power Plant Retrofits</v>
      </c>
      <c r="D282" s="78" t="s">
        <v>77</v>
      </c>
      <c r="E282" s="88"/>
      <c r="F282" s="78" t="s">
        <v>89</v>
      </c>
      <c r="G282" s="88"/>
      <c r="H282" s="15">
        <v>2440</v>
      </c>
      <c r="I282" s="213" t="s">
        <v>44</v>
      </c>
      <c r="J282" s="202" t="str">
        <f>IF(ISBLANK(INDEX('Policy Characteristics'!D:D,MATCH($C282,'Policy Characteristics'!$C:$C,0))),"",INDEX('Policy Characteristics'!D:D,MATCH($C282,'Policy Characteristics'!$C:$C,0)))</f>
        <v>Ban New Power Plant Retrofits</v>
      </c>
      <c r="K282" s="76" t="str">
        <f>IF(ISBLANK(INDEX('Policy Characteristics'!E:E,MATCH($C282,'Policy Characteristics'!$C:$C,0))),"",INDEX('Policy Characteristics'!E:E,MATCH($C282,'Policy Characteristics'!$C:$C,0)))</f>
        <v>elec ban new power plant retrofits</v>
      </c>
      <c r="L282" s="76">
        <f>IF(ISBLANK(INDEX('Policy Characteristics'!F:F,MATCH($C282,'Policy Characteristics'!$C:$C,0))),"",INDEX('Policy Characteristics'!F:F,MATCH($C282,'Policy Characteristics'!$C:$C,0)))</f>
        <v>0</v>
      </c>
      <c r="M282" s="76">
        <f>IF(ISBLANK(INDEX('Policy Characteristics'!G:G,MATCH($C282,'Policy Characteristics'!$C:$C,0))),"",INDEX('Policy Characteristics'!G:G,MATCH($C282,'Policy Characteristics'!$C:$C,0)))</f>
        <v>1</v>
      </c>
      <c r="N282" s="76">
        <f>IF(ISBLANK(INDEX('Policy Characteristics'!H:H,MATCH($C282,'Policy Characteristics'!$C:$C,0))),"",INDEX('Policy Characteristics'!H:H,MATCH($C282,'Policy Characteristics'!$C:$C,0)))</f>
        <v>1</v>
      </c>
      <c r="O282" s="76" t="str">
        <f>IF(ISBLANK(INDEX('Policy Characteristics'!I:I,MATCH($C282,'Policy Characteristics'!$C:$C,0))),"",INDEX('Policy Characteristics'!I:I,MATCH($C282,'Policy Characteristics'!$C:$C,0)))</f>
        <v>on/off</v>
      </c>
      <c r="P282" s="76" t="str">
        <f>IF(ISBLANK(INDEX('Policy Characteristics'!J:J,MATCH($C282,'Policy Characteristics'!$C:$C,0))),"",INDEX('Policy Characteristics'!J:J,MATCH($C282,'Policy Characteristics'!$C:$C,0)))</f>
        <v>**Description:** This policy prevents new capacity of the selected CCS plant type(s) from being built to replace existing non-CCS plants.</v>
      </c>
      <c r="Q282" s="76" t="str">
        <f>IF(ISBLANK(INDEX('Policy Characteristics'!K:K,MATCH($C282,'Policy Characteristics'!$C:$C,0))),"",INDEX('Policy Characteristics'!K:K,MATCH($C282,'Policy Characteristics'!$C:$C,0)))</f>
        <v/>
      </c>
      <c r="R282" s="76" t="str">
        <f>IF(ISBLANK(INDEX('Policy Characteristics'!L:L,MATCH($C282,'Policy Characteristics'!$C:$C,0))),"",INDEX('Policy Characteristics'!L:L,MATCH($C282,'Policy Characteristics'!$C:$C,0)))</f>
        <v/>
      </c>
    </row>
    <row r="283" spans="1:18" s="76" customFormat="1" x14ac:dyDescent="0.25">
      <c r="A283" s="76" t="str">
        <f>IF(ISBLANK(INDEX('Policy Characteristics'!A:A,MATCH($C283,'Policy Characteristics'!$C:$C,0))),"",INDEX('Policy Characteristics'!A:A,MATCH($C283,'Policy Characteristics'!$C:$C,0)))</f>
        <v>Electricity Supply</v>
      </c>
      <c r="B283" s="200" t="str">
        <f>IF(ISBLANK(INDEX('Policy Characteristics'!B:B,MATCH($C283,'Policy Characteristics'!$C:$C,0))),"",INDEX('Policy Characteristics'!B:B,MATCH($C283,'Policy Characteristics'!$C:$C,0)))</f>
        <v>Ban New Power Plant Retrofits</v>
      </c>
      <c r="C283" s="76" t="str">
        <f t="shared" si="12"/>
        <v>Boolean Ban New Power Plant Retrofits</v>
      </c>
      <c r="D283" s="78" t="s">
        <v>446</v>
      </c>
      <c r="E283" s="88"/>
      <c r="F283" s="78" t="s">
        <v>449</v>
      </c>
      <c r="G283" s="88"/>
      <c r="H283" s="15">
        <v>2441</v>
      </c>
      <c r="I283" s="213" t="s">
        <v>44</v>
      </c>
      <c r="J283" s="202" t="str">
        <f>IF(ISBLANK(INDEX('Policy Characteristics'!D:D,MATCH($C283,'Policy Characteristics'!$C:$C,0))),"",INDEX('Policy Characteristics'!D:D,MATCH($C283,'Policy Characteristics'!$C:$C,0)))</f>
        <v>Ban New Power Plant Retrofits</v>
      </c>
      <c r="K283" s="76" t="str">
        <f>IF(ISBLANK(INDEX('Policy Characteristics'!E:E,MATCH($C283,'Policy Characteristics'!$C:$C,0))),"",INDEX('Policy Characteristics'!E:E,MATCH($C283,'Policy Characteristics'!$C:$C,0)))</f>
        <v>elec ban new power plant retrofits</v>
      </c>
      <c r="L283" s="76">
        <f>IF(ISBLANK(INDEX('Policy Characteristics'!F:F,MATCH($C283,'Policy Characteristics'!$C:$C,0))),"",INDEX('Policy Characteristics'!F:F,MATCH($C283,'Policy Characteristics'!$C:$C,0)))</f>
        <v>0</v>
      </c>
      <c r="M283" s="76">
        <f>IF(ISBLANK(INDEX('Policy Characteristics'!G:G,MATCH($C283,'Policy Characteristics'!$C:$C,0))),"",INDEX('Policy Characteristics'!G:G,MATCH($C283,'Policy Characteristics'!$C:$C,0)))</f>
        <v>1</v>
      </c>
      <c r="N283" s="76">
        <f>IF(ISBLANK(INDEX('Policy Characteristics'!H:H,MATCH($C283,'Policy Characteristics'!$C:$C,0))),"",INDEX('Policy Characteristics'!H:H,MATCH($C283,'Policy Characteristics'!$C:$C,0)))</f>
        <v>1</v>
      </c>
      <c r="O283" s="76" t="str">
        <f>IF(ISBLANK(INDEX('Policy Characteristics'!I:I,MATCH($C283,'Policy Characteristics'!$C:$C,0))),"",INDEX('Policy Characteristics'!I:I,MATCH($C283,'Policy Characteristics'!$C:$C,0)))</f>
        <v>on/off</v>
      </c>
      <c r="P283" s="76" t="str">
        <f>IF(ISBLANK(INDEX('Policy Characteristics'!J:J,MATCH($C283,'Policy Characteristics'!$C:$C,0))),"",INDEX('Policy Characteristics'!J:J,MATCH($C283,'Policy Characteristics'!$C:$C,0)))</f>
        <v>**Description:** This policy prevents new capacity of the selected CCS plant type(s) from being built to replace existing non-CCS plants.</v>
      </c>
      <c r="Q283" s="76" t="str">
        <f>IF(ISBLANK(INDEX('Policy Characteristics'!K:K,MATCH($C283,'Policy Characteristics'!$C:$C,0))),"",INDEX('Policy Characteristics'!K:K,MATCH($C283,'Policy Characteristics'!$C:$C,0)))</f>
        <v/>
      </c>
      <c r="R283" s="76" t="str">
        <f>IF(ISBLANK(INDEX('Policy Characteristics'!L:L,MATCH($C283,'Policy Characteristics'!$C:$C,0))),"",INDEX('Policy Characteristics'!L:L,MATCH($C283,'Policy Characteristics'!$C:$C,0)))</f>
        <v/>
      </c>
    </row>
    <row r="284" spans="1:18" s="76" customFormat="1" x14ac:dyDescent="0.25">
      <c r="A284" s="76" t="str">
        <f>IF(ISBLANK(INDEX('Policy Characteristics'!A:A,MATCH($C284,'Policy Characteristics'!$C:$C,0))),"",INDEX('Policy Characteristics'!A:A,MATCH($C284,'Policy Characteristics'!$C:$C,0)))</f>
        <v>Electricity Supply</v>
      </c>
      <c r="B284" s="200" t="str">
        <f>IF(ISBLANK(INDEX('Policy Characteristics'!B:B,MATCH($C284,'Policy Characteristics'!$C:$C,0))),"",INDEX('Policy Characteristics'!B:B,MATCH($C284,'Policy Characteristics'!$C:$C,0)))</f>
        <v>Ban New Power Plant Retrofits</v>
      </c>
      <c r="C284" s="76" t="str">
        <f t="shared" si="12"/>
        <v>Boolean Ban New Power Plant Retrofits</v>
      </c>
      <c r="D284" s="78" t="s">
        <v>78</v>
      </c>
      <c r="E284" s="88"/>
      <c r="F284" s="78" t="s">
        <v>90</v>
      </c>
      <c r="G284" s="88"/>
      <c r="H284" s="15">
        <v>2442</v>
      </c>
      <c r="I284" s="213" t="s">
        <v>44</v>
      </c>
      <c r="J284" s="202" t="str">
        <f>IF(ISBLANK(INDEX('Policy Characteristics'!D:D,MATCH($C284,'Policy Characteristics'!$C:$C,0))),"",INDEX('Policy Characteristics'!D:D,MATCH($C284,'Policy Characteristics'!$C:$C,0)))</f>
        <v>Ban New Power Plant Retrofits</v>
      </c>
      <c r="K284" s="76" t="str">
        <f>IF(ISBLANK(INDEX('Policy Characteristics'!E:E,MATCH($C284,'Policy Characteristics'!$C:$C,0))),"",INDEX('Policy Characteristics'!E:E,MATCH($C284,'Policy Characteristics'!$C:$C,0)))</f>
        <v>elec ban new power plant retrofits</v>
      </c>
      <c r="L284" s="76">
        <f>IF(ISBLANK(INDEX('Policy Characteristics'!F:F,MATCH($C284,'Policy Characteristics'!$C:$C,0))),"",INDEX('Policy Characteristics'!F:F,MATCH($C284,'Policy Characteristics'!$C:$C,0)))</f>
        <v>0</v>
      </c>
      <c r="M284" s="76">
        <f>IF(ISBLANK(INDEX('Policy Characteristics'!G:G,MATCH($C284,'Policy Characteristics'!$C:$C,0))),"",INDEX('Policy Characteristics'!G:G,MATCH($C284,'Policy Characteristics'!$C:$C,0)))</f>
        <v>1</v>
      </c>
      <c r="N284" s="76">
        <f>IF(ISBLANK(INDEX('Policy Characteristics'!H:H,MATCH($C284,'Policy Characteristics'!$C:$C,0))),"",INDEX('Policy Characteristics'!H:H,MATCH($C284,'Policy Characteristics'!$C:$C,0)))</f>
        <v>1</v>
      </c>
      <c r="O284" s="76" t="str">
        <f>IF(ISBLANK(INDEX('Policy Characteristics'!I:I,MATCH($C284,'Policy Characteristics'!$C:$C,0))),"",INDEX('Policy Characteristics'!I:I,MATCH($C284,'Policy Characteristics'!$C:$C,0)))</f>
        <v>on/off</v>
      </c>
      <c r="P284" s="76" t="str">
        <f>IF(ISBLANK(INDEX('Policy Characteristics'!J:J,MATCH($C284,'Policy Characteristics'!$C:$C,0))),"",INDEX('Policy Characteristics'!J:J,MATCH($C284,'Policy Characteristics'!$C:$C,0)))</f>
        <v>**Description:** This policy prevents new capacity of the selected CCS plant type(s) from being built to replace existing non-CCS plants.</v>
      </c>
      <c r="Q284" s="76" t="str">
        <f>IF(ISBLANK(INDEX('Policy Characteristics'!K:K,MATCH($C284,'Policy Characteristics'!$C:$C,0))),"",INDEX('Policy Characteristics'!K:K,MATCH($C284,'Policy Characteristics'!$C:$C,0)))</f>
        <v/>
      </c>
      <c r="R284" s="76" t="str">
        <f>IF(ISBLANK(INDEX('Policy Characteristics'!L:L,MATCH($C284,'Policy Characteristics'!$C:$C,0))),"",INDEX('Policy Characteristics'!L:L,MATCH($C284,'Policy Characteristics'!$C:$C,0)))</f>
        <v/>
      </c>
    </row>
    <row r="285" spans="1:18" s="76" customFormat="1" x14ac:dyDescent="0.25">
      <c r="A285" s="76" t="str">
        <f>IF(ISBLANK(INDEX('Policy Characteristics'!A:A,MATCH($C285,'Policy Characteristics'!$C:$C,0))),"",INDEX('Policy Characteristics'!A:A,MATCH($C285,'Policy Characteristics'!$C:$C,0)))</f>
        <v>Electricity Supply</v>
      </c>
      <c r="B285" s="200" t="str">
        <f>IF(ISBLANK(INDEX('Policy Characteristics'!B:B,MATCH($C285,'Policy Characteristics'!$C:$C,0))),"",INDEX('Policy Characteristics'!B:B,MATCH($C285,'Policy Characteristics'!$C:$C,0)))</f>
        <v>Ban New Power Plant Retrofits</v>
      </c>
      <c r="C285" s="76" t="str">
        <f t="shared" si="12"/>
        <v>Boolean Ban New Power Plant Retrofits</v>
      </c>
      <c r="D285" s="78" t="s">
        <v>79</v>
      </c>
      <c r="E285" s="88"/>
      <c r="F285" s="78" t="s">
        <v>91</v>
      </c>
      <c r="G285" s="88"/>
      <c r="H285" s="15">
        <v>2443</v>
      </c>
      <c r="I285" s="213" t="s">
        <v>44</v>
      </c>
      <c r="J285" s="202" t="str">
        <f>IF(ISBLANK(INDEX('Policy Characteristics'!D:D,MATCH($C285,'Policy Characteristics'!$C:$C,0))),"",INDEX('Policy Characteristics'!D:D,MATCH($C285,'Policy Characteristics'!$C:$C,0)))</f>
        <v>Ban New Power Plant Retrofits</v>
      </c>
      <c r="K285" s="76" t="str">
        <f>IF(ISBLANK(INDEX('Policy Characteristics'!E:E,MATCH($C285,'Policy Characteristics'!$C:$C,0))),"",INDEX('Policy Characteristics'!E:E,MATCH($C285,'Policy Characteristics'!$C:$C,0)))</f>
        <v>elec ban new power plant retrofits</v>
      </c>
      <c r="L285" s="76">
        <f>IF(ISBLANK(INDEX('Policy Characteristics'!F:F,MATCH($C285,'Policy Characteristics'!$C:$C,0))),"",INDEX('Policy Characteristics'!F:F,MATCH($C285,'Policy Characteristics'!$C:$C,0)))</f>
        <v>0</v>
      </c>
      <c r="M285" s="76">
        <f>IF(ISBLANK(INDEX('Policy Characteristics'!G:G,MATCH($C285,'Policy Characteristics'!$C:$C,0))),"",INDEX('Policy Characteristics'!G:G,MATCH($C285,'Policy Characteristics'!$C:$C,0)))</f>
        <v>1</v>
      </c>
      <c r="N285" s="76">
        <f>IF(ISBLANK(INDEX('Policy Characteristics'!H:H,MATCH($C285,'Policy Characteristics'!$C:$C,0))),"",INDEX('Policy Characteristics'!H:H,MATCH($C285,'Policy Characteristics'!$C:$C,0)))</f>
        <v>1</v>
      </c>
      <c r="O285" s="76" t="str">
        <f>IF(ISBLANK(INDEX('Policy Characteristics'!I:I,MATCH($C285,'Policy Characteristics'!$C:$C,0))),"",INDEX('Policy Characteristics'!I:I,MATCH($C285,'Policy Characteristics'!$C:$C,0)))</f>
        <v>on/off</v>
      </c>
      <c r="P285" s="76" t="str">
        <f>IF(ISBLANK(INDEX('Policy Characteristics'!J:J,MATCH($C285,'Policy Characteristics'!$C:$C,0))),"",INDEX('Policy Characteristics'!J:J,MATCH($C285,'Policy Characteristics'!$C:$C,0)))</f>
        <v>**Description:** This policy prevents new capacity of the selected CCS plant type(s) from being built to replace existing non-CCS plants.</v>
      </c>
      <c r="Q285" s="76" t="str">
        <f>IF(ISBLANK(INDEX('Policy Characteristics'!K:K,MATCH($C285,'Policy Characteristics'!$C:$C,0))),"",INDEX('Policy Characteristics'!K:K,MATCH($C285,'Policy Characteristics'!$C:$C,0)))</f>
        <v/>
      </c>
      <c r="R285" s="76" t="str">
        <f>IF(ISBLANK(INDEX('Policy Characteristics'!L:L,MATCH($C285,'Policy Characteristics'!$C:$C,0))),"",INDEX('Policy Characteristics'!L:L,MATCH($C285,'Policy Characteristics'!$C:$C,0)))</f>
        <v/>
      </c>
    </row>
    <row r="286" spans="1:18" s="76" customFormat="1" x14ac:dyDescent="0.25">
      <c r="A286" s="76" t="str">
        <f>IF(ISBLANK(INDEX('Policy Characteristics'!A:A,MATCH($C286,'Policy Characteristics'!$C:$C,0))),"",INDEX('Policy Characteristics'!A:A,MATCH($C286,'Policy Characteristics'!$C:$C,0)))</f>
        <v>Electricity Supply</v>
      </c>
      <c r="B286" s="200" t="str">
        <f>IF(ISBLANK(INDEX('Policy Characteristics'!B:B,MATCH($C286,'Policy Characteristics'!$C:$C,0))),"",INDEX('Policy Characteristics'!B:B,MATCH($C286,'Policy Characteristics'!$C:$C,0)))</f>
        <v>Ban New Power Plant Retrofits</v>
      </c>
      <c r="C286" s="76" t="str">
        <f t="shared" si="12"/>
        <v>Boolean Ban New Power Plant Retrofits</v>
      </c>
      <c r="D286" s="78" t="s">
        <v>80</v>
      </c>
      <c r="E286" s="88"/>
      <c r="F286" s="78" t="s">
        <v>92</v>
      </c>
      <c r="G286" s="88"/>
      <c r="H286" s="15">
        <v>2444</v>
      </c>
      <c r="I286" s="213" t="s">
        <v>44</v>
      </c>
      <c r="J286" s="202" t="str">
        <f>IF(ISBLANK(INDEX('Policy Characteristics'!D:D,MATCH($C286,'Policy Characteristics'!$C:$C,0))),"",INDEX('Policy Characteristics'!D:D,MATCH($C286,'Policy Characteristics'!$C:$C,0)))</f>
        <v>Ban New Power Plant Retrofits</v>
      </c>
      <c r="K286" s="76" t="str">
        <f>IF(ISBLANK(INDEX('Policy Characteristics'!E:E,MATCH($C286,'Policy Characteristics'!$C:$C,0))),"",INDEX('Policy Characteristics'!E:E,MATCH($C286,'Policy Characteristics'!$C:$C,0)))</f>
        <v>elec ban new power plant retrofits</v>
      </c>
      <c r="L286" s="76">
        <f>IF(ISBLANK(INDEX('Policy Characteristics'!F:F,MATCH($C286,'Policy Characteristics'!$C:$C,0))),"",INDEX('Policy Characteristics'!F:F,MATCH($C286,'Policy Characteristics'!$C:$C,0)))</f>
        <v>0</v>
      </c>
      <c r="M286" s="76">
        <f>IF(ISBLANK(INDEX('Policy Characteristics'!G:G,MATCH($C286,'Policy Characteristics'!$C:$C,0))),"",INDEX('Policy Characteristics'!G:G,MATCH($C286,'Policy Characteristics'!$C:$C,0)))</f>
        <v>1</v>
      </c>
      <c r="N286" s="76">
        <f>IF(ISBLANK(INDEX('Policy Characteristics'!H:H,MATCH($C286,'Policy Characteristics'!$C:$C,0))),"",INDEX('Policy Characteristics'!H:H,MATCH($C286,'Policy Characteristics'!$C:$C,0)))</f>
        <v>1</v>
      </c>
      <c r="O286" s="76" t="str">
        <f>IF(ISBLANK(INDEX('Policy Characteristics'!I:I,MATCH($C286,'Policy Characteristics'!$C:$C,0))),"",INDEX('Policy Characteristics'!I:I,MATCH($C286,'Policy Characteristics'!$C:$C,0)))</f>
        <v>on/off</v>
      </c>
      <c r="P286" s="76" t="str">
        <f>IF(ISBLANK(INDEX('Policy Characteristics'!J:J,MATCH($C286,'Policy Characteristics'!$C:$C,0))),"",INDEX('Policy Characteristics'!J:J,MATCH($C286,'Policy Characteristics'!$C:$C,0)))</f>
        <v>**Description:** This policy prevents new capacity of the selected CCS plant type(s) from being built to replace existing non-CCS plants.</v>
      </c>
      <c r="Q286" s="76" t="str">
        <f>IF(ISBLANK(INDEX('Policy Characteristics'!K:K,MATCH($C286,'Policy Characteristics'!$C:$C,0))),"",INDEX('Policy Characteristics'!K:K,MATCH($C286,'Policy Characteristics'!$C:$C,0)))</f>
        <v/>
      </c>
      <c r="R286" s="76" t="str">
        <f>IF(ISBLANK(INDEX('Policy Characteristics'!L:L,MATCH($C286,'Policy Characteristics'!$C:$C,0))),"",INDEX('Policy Characteristics'!L:L,MATCH($C286,'Policy Characteristics'!$C:$C,0)))</f>
        <v/>
      </c>
    </row>
    <row r="287" spans="1:18" s="76" customFormat="1" x14ac:dyDescent="0.25">
      <c r="A287" s="76" t="str">
        <f>IF(ISBLANK(INDEX('Policy Characteristics'!A:A,MATCH($C287,'Policy Characteristics'!$C:$C,0))),"",INDEX('Policy Characteristics'!A:A,MATCH($C287,'Policy Characteristics'!$C:$C,0)))</f>
        <v>Electricity Supply</v>
      </c>
      <c r="B287" s="200" t="str">
        <f>IF(ISBLANK(INDEX('Policy Characteristics'!B:B,MATCH($C287,'Policy Characteristics'!$C:$C,0))),"",INDEX('Policy Characteristics'!B:B,MATCH($C287,'Policy Characteristics'!$C:$C,0)))</f>
        <v>Ban New Power Plant Retrofits</v>
      </c>
      <c r="C287" s="76" t="str">
        <f t="shared" si="12"/>
        <v>Boolean Ban New Power Plant Retrofits</v>
      </c>
      <c r="D287" s="78" t="s">
        <v>668</v>
      </c>
      <c r="E287" s="88"/>
      <c r="F287" s="78" t="s">
        <v>434</v>
      </c>
      <c r="G287" s="88"/>
      <c r="H287" s="15">
        <v>2445</v>
      </c>
      <c r="I287" s="213" t="s">
        <v>44</v>
      </c>
      <c r="J287" s="202" t="str">
        <f>IF(ISBLANK(INDEX('Policy Characteristics'!D:D,MATCH($C287,'Policy Characteristics'!$C:$C,0))),"",INDEX('Policy Characteristics'!D:D,MATCH($C287,'Policy Characteristics'!$C:$C,0)))</f>
        <v>Ban New Power Plant Retrofits</v>
      </c>
      <c r="K287" s="76" t="str">
        <f>IF(ISBLANK(INDEX('Policy Characteristics'!E:E,MATCH($C287,'Policy Characteristics'!$C:$C,0))),"",INDEX('Policy Characteristics'!E:E,MATCH($C287,'Policy Characteristics'!$C:$C,0)))</f>
        <v>elec ban new power plant retrofits</v>
      </c>
      <c r="L287" s="76">
        <f>IF(ISBLANK(INDEX('Policy Characteristics'!F:F,MATCH($C287,'Policy Characteristics'!$C:$C,0))),"",INDEX('Policy Characteristics'!F:F,MATCH($C287,'Policy Characteristics'!$C:$C,0)))</f>
        <v>0</v>
      </c>
      <c r="M287" s="76">
        <f>IF(ISBLANK(INDEX('Policy Characteristics'!G:G,MATCH($C287,'Policy Characteristics'!$C:$C,0))),"",INDEX('Policy Characteristics'!G:G,MATCH($C287,'Policy Characteristics'!$C:$C,0)))</f>
        <v>1</v>
      </c>
      <c r="N287" s="76">
        <f>IF(ISBLANK(INDEX('Policy Characteristics'!H:H,MATCH($C287,'Policy Characteristics'!$C:$C,0))),"",INDEX('Policy Characteristics'!H:H,MATCH($C287,'Policy Characteristics'!$C:$C,0)))</f>
        <v>1</v>
      </c>
      <c r="O287" s="76" t="str">
        <f>IF(ISBLANK(INDEX('Policy Characteristics'!I:I,MATCH($C287,'Policy Characteristics'!$C:$C,0))),"",INDEX('Policy Characteristics'!I:I,MATCH($C287,'Policy Characteristics'!$C:$C,0)))</f>
        <v>on/off</v>
      </c>
      <c r="P287" s="76" t="str">
        <f>IF(ISBLANK(INDEX('Policy Characteristics'!J:J,MATCH($C287,'Policy Characteristics'!$C:$C,0))),"",INDEX('Policy Characteristics'!J:J,MATCH($C287,'Policy Characteristics'!$C:$C,0)))</f>
        <v>**Description:** This policy prevents new capacity of the selected CCS plant type(s) from being built to replace existing non-CCS plants.</v>
      </c>
      <c r="Q287" s="76" t="str">
        <f>IF(ISBLANK(INDEX('Policy Characteristics'!K:K,MATCH($C287,'Policy Characteristics'!$C:$C,0))),"",INDEX('Policy Characteristics'!K:K,MATCH($C287,'Policy Characteristics'!$C:$C,0)))</f>
        <v/>
      </c>
      <c r="R287" s="76" t="str">
        <f>IF(ISBLANK(INDEX('Policy Characteristics'!L:L,MATCH($C287,'Policy Characteristics'!$C:$C,0))),"",INDEX('Policy Characteristics'!L:L,MATCH($C287,'Policy Characteristics'!$C:$C,0)))</f>
        <v/>
      </c>
    </row>
    <row r="288" spans="1:18" s="76" customFormat="1" x14ac:dyDescent="0.25">
      <c r="A288" s="76" t="str">
        <f>IF(ISBLANK(INDEX('Policy Characteristics'!A:A,MATCH($C288,'Policy Characteristics'!$C:$C,0))),"",INDEX('Policy Characteristics'!A:A,MATCH($C288,'Policy Characteristics'!$C:$C,0)))</f>
        <v>Electricity Supply</v>
      </c>
      <c r="B288" s="200" t="str">
        <f>IF(ISBLANK(INDEX('Policy Characteristics'!B:B,MATCH($C288,'Policy Characteristics'!$C:$C,0))),"",INDEX('Policy Characteristics'!B:B,MATCH($C288,'Policy Characteristics'!$C:$C,0)))</f>
        <v>Ban New Power Plant Retrofits</v>
      </c>
      <c r="C288" s="76" t="str">
        <f t="shared" si="12"/>
        <v>Boolean Ban New Power Plant Retrofits</v>
      </c>
      <c r="D288" s="78" t="s">
        <v>306</v>
      </c>
      <c r="E288" s="88"/>
      <c r="F288" s="78" t="s">
        <v>308</v>
      </c>
      <c r="G288" s="88"/>
      <c r="H288" s="15">
        <v>2446</v>
      </c>
      <c r="I288" s="213" t="s">
        <v>44</v>
      </c>
      <c r="J288" s="202" t="str">
        <f>IF(ISBLANK(INDEX('Policy Characteristics'!D:D,MATCH($C288,'Policy Characteristics'!$C:$C,0))),"",INDEX('Policy Characteristics'!D:D,MATCH($C288,'Policy Characteristics'!$C:$C,0)))</f>
        <v>Ban New Power Plant Retrofits</v>
      </c>
      <c r="K288" s="76" t="str">
        <f>IF(ISBLANK(INDEX('Policy Characteristics'!E:E,MATCH($C288,'Policy Characteristics'!$C:$C,0))),"",INDEX('Policy Characteristics'!E:E,MATCH($C288,'Policy Characteristics'!$C:$C,0)))</f>
        <v>elec ban new power plant retrofits</v>
      </c>
      <c r="L288" s="76">
        <f>IF(ISBLANK(INDEX('Policy Characteristics'!F:F,MATCH($C288,'Policy Characteristics'!$C:$C,0))),"",INDEX('Policy Characteristics'!F:F,MATCH($C288,'Policy Characteristics'!$C:$C,0)))</f>
        <v>0</v>
      </c>
      <c r="M288" s="76">
        <f>IF(ISBLANK(INDEX('Policy Characteristics'!G:G,MATCH($C288,'Policy Characteristics'!$C:$C,0))),"",INDEX('Policy Characteristics'!G:G,MATCH($C288,'Policy Characteristics'!$C:$C,0)))</f>
        <v>1</v>
      </c>
      <c r="N288" s="76">
        <f>IF(ISBLANK(INDEX('Policy Characteristics'!H:H,MATCH($C288,'Policy Characteristics'!$C:$C,0))),"",INDEX('Policy Characteristics'!H:H,MATCH($C288,'Policy Characteristics'!$C:$C,0)))</f>
        <v>1</v>
      </c>
      <c r="O288" s="76" t="str">
        <f>IF(ISBLANK(INDEX('Policy Characteristics'!I:I,MATCH($C288,'Policy Characteristics'!$C:$C,0))),"",INDEX('Policy Characteristics'!I:I,MATCH($C288,'Policy Characteristics'!$C:$C,0)))</f>
        <v>on/off</v>
      </c>
      <c r="P288" s="76" t="str">
        <f>IF(ISBLANK(INDEX('Policy Characteristics'!J:J,MATCH($C288,'Policy Characteristics'!$C:$C,0))),"",INDEX('Policy Characteristics'!J:J,MATCH($C288,'Policy Characteristics'!$C:$C,0)))</f>
        <v>**Description:** This policy prevents new capacity of the selected CCS plant type(s) from being built to replace existing non-CCS plants.</v>
      </c>
      <c r="Q288" s="76" t="str">
        <f>IF(ISBLANK(INDEX('Policy Characteristics'!K:K,MATCH($C288,'Policy Characteristics'!$C:$C,0))),"",INDEX('Policy Characteristics'!K:K,MATCH($C288,'Policy Characteristics'!$C:$C,0)))</f>
        <v/>
      </c>
      <c r="R288" s="76" t="str">
        <f>IF(ISBLANK(INDEX('Policy Characteristics'!L:L,MATCH($C288,'Policy Characteristics'!$C:$C,0))),"",INDEX('Policy Characteristics'!L:L,MATCH($C288,'Policy Characteristics'!$C:$C,0)))</f>
        <v/>
      </c>
    </row>
    <row r="289" spans="1:18" s="76" customFormat="1" x14ac:dyDescent="0.25">
      <c r="A289" s="76" t="str">
        <f>IF(ISBLANK(INDEX('Policy Characteristics'!A:A,MATCH($C289,'Policy Characteristics'!$C:$C,0))),"",INDEX('Policy Characteristics'!A:A,MATCH($C289,'Policy Characteristics'!$C:$C,0)))</f>
        <v>Electricity Supply</v>
      </c>
      <c r="B289" s="200" t="str">
        <f>IF(ISBLANK(INDEX('Policy Characteristics'!B:B,MATCH($C289,'Policy Characteristics'!$C:$C,0))),"",INDEX('Policy Characteristics'!B:B,MATCH($C289,'Policy Characteristics'!$C:$C,0)))</f>
        <v>Ban New Power Plant Retrofits</v>
      </c>
      <c r="C289" s="76" t="str">
        <f t="shared" si="12"/>
        <v>Boolean Ban New Power Plant Retrofits</v>
      </c>
      <c r="D289" s="78" t="s">
        <v>307</v>
      </c>
      <c r="E289" s="88"/>
      <c r="F289" s="78" t="s">
        <v>309</v>
      </c>
      <c r="G289" s="88"/>
      <c r="H289" s="15">
        <v>2447</v>
      </c>
      <c r="I289" s="213" t="s">
        <v>44</v>
      </c>
      <c r="J289" s="202" t="str">
        <f>IF(ISBLANK(INDEX('Policy Characteristics'!D:D,MATCH($C289,'Policy Characteristics'!$C:$C,0))),"",INDEX('Policy Characteristics'!D:D,MATCH($C289,'Policy Characteristics'!$C:$C,0)))</f>
        <v>Ban New Power Plant Retrofits</v>
      </c>
      <c r="K289" s="76" t="str">
        <f>IF(ISBLANK(INDEX('Policy Characteristics'!E:E,MATCH($C289,'Policy Characteristics'!$C:$C,0))),"",INDEX('Policy Characteristics'!E:E,MATCH($C289,'Policy Characteristics'!$C:$C,0)))</f>
        <v>elec ban new power plant retrofits</v>
      </c>
      <c r="L289" s="76">
        <f>IF(ISBLANK(INDEX('Policy Characteristics'!F:F,MATCH($C289,'Policy Characteristics'!$C:$C,0))),"",INDEX('Policy Characteristics'!F:F,MATCH($C289,'Policy Characteristics'!$C:$C,0)))</f>
        <v>0</v>
      </c>
      <c r="M289" s="76">
        <f>IF(ISBLANK(INDEX('Policy Characteristics'!G:G,MATCH($C289,'Policy Characteristics'!$C:$C,0))),"",INDEX('Policy Characteristics'!G:G,MATCH($C289,'Policy Characteristics'!$C:$C,0)))</f>
        <v>1</v>
      </c>
      <c r="N289" s="76">
        <f>IF(ISBLANK(INDEX('Policy Characteristics'!H:H,MATCH($C289,'Policy Characteristics'!$C:$C,0))),"",INDEX('Policy Characteristics'!H:H,MATCH($C289,'Policy Characteristics'!$C:$C,0)))</f>
        <v>1</v>
      </c>
      <c r="O289" s="76" t="str">
        <f>IF(ISBLANK(INDEX('Policy Characteristics'!I:I,MATCH($C289,'Policy Characteristics'!$C:$C,0))),"",INDEX('Policy Characteristics'!I:I,MATCH($C289,'Policy Characteristics'!$C:$C,0)))</f>
        <v>on/off</v>
      </c>
      <c r="P289" s="76" t="str">
        <f>IF(ISBLANK(INDEX('Policy Characteristics'!J:J,MATCH($C289,'Policy Characteristics'!$C:$C,0))),"",INDEX('Policy Characteristics'!J:J,MATCH($C289,'Policy Characteristics'!$C:$C,0)))</f>
        <v>**Description:** This policy prevents new capacity of the selected CCS plant type(s) from being built to replace existing non-CCS plants.</v>
      </c>
      <c r="Q289" s="76" t="str">
        <f>IF(ISBLANK(INDEX('Policy Characteristics'!K:K,MATCH($C289,'Policy Characteristics'!$C:$C,0))),"",INDEX('Policy Characteristics'!K:K,MATCH($C289,'Policy Characteristics'!$C:$C,0)))</f>
        <v/>
      </c>
      <c r="R289" s="76" t="str">
        <f>IF(ISBLANK(INDEX('Policy Characteristics'!L:L,MATCH($C289,'Policy Characteristics'!$C:$C,0))),"",INDEX('Policy Characteristics'!L:L,MATCH($C289,'Policy Characteristics'!$C:$C,0)))</f>
        <v/>
      </c>
    </row>
    <row r="290" spans="1:18" s="76" customFormat="1" x14ac:dyDescent="0.25">
      <c r="A290" s="76" t="str">
        <f>IF(ISBLANK(INDEX('Policy Characteristics'!A:A,MATCH($C290,'Policy Characteristics'!$C:$C,0))),"",INDEX('Policy Characteristics'!A:A,MATCH($C290,'Policy Characteristics'!$C:$C,0)))</f>
        <v>Electricity Supply</v>
      </c>
      <c r="B290" s="200" t="str">
        <f>IF(ISBLANK(INDEX('Policy Characteristics'!B:B,MATCH($C290,'Policy Characteristics'!$C:$C,0))),"",INDEX('Policy Characteristics'!B:B,MATCH($C290,'Policy Characteristics'!$C:$C,0)))</f>
        <v>Ban New Power Plant Retrofits</v>
      </c>
      <c r="C290" s="76" t="str">
        <f t="shared" si="12"/>
        <v>Boolean Ban New Power Plant Retrofits</v>
      </c>
      <c r="D290" s="78" t="s">
        <v>442</v>
      </c>
      <c r="E290" s="88"/>
      <c r="F290" s="78" t="s">
        <v>441</v>
      </c>
      <c r="G290" s="88"/>
      <c r="H290" s="15">
        <v>2448</v>
      </c>
      <c r="I290" s="213" t="s">
        <v>44</v>
      </c>
      <c r="J290" s="202" t="str">
        <f>IF(ISBLANK(INDEX('Policy Characteristics'!D:D,MATCH($C290,'Policy Characteristics'!$C:$C,0))),"",INDEX('Policy Characteristics'!D:D,MATCH($C290,'Policy Characteristics'!$C:$C,0)))</f>
        <v>Ban New Power Plant Retrofits</v>
      </c>
      <c r="K290" s="76" t="str">
        <f>IF(ISBLANK(INDEX('Policy Characteristics'!E:E,MATCH($C290,'Policy Characteristics'!$C:$C,0))),"",INDEX('Policy Characteristics'!E:E,MATCH($C290,'Policy Characteristics'!$C:$C,0)))</f>
        <v>elec ban new power plant retrofits</v>
      </c>
      <c r="L290" s="76">
        <f>IF(ISBLANK(INDEX('Policy Characteristics'!F:F,MATCH($C290,'Policy Characteristics'!$C:$C,0))),"",INDEX('Policy Characteristics'!F:F,MATCH($C290,'Policy Characteristics'!$C:$C,0)))</f>
        <v>0</v>
      </c>
      <c r="M290" s="76">
        <f>IF(ISBLANK(INDEX('Policy Characteristics'!G:G,MATCH($C290,'Policy Characteristics'!$C:$C,0))),"",INDEX('Policy Characteristics'!G:G,MATCH($C290,'Policy Characteristics'!$C:$C,0)))</f>
        <v>1</v>
      </c>
      <c r="N290" s="76">
        <f>IF(ISBLANK(INDEX('Policy Characteristics'!H:H,MATCH($C290,'Policy Characteristics'!$C:$C,0))),"",INDEX('Policy Characteristics'!H:H,MATCH($C290,'Policy Characteristics'!$C:$C,0)))</f>
        <v>1</v>
      </c>
      <c r="O290" s="76" t="str">
        <f>IF(ISBLANK(INDEX('Policy Characteristics'!I:I,MATCH($C290,'Policy Characteristics'!$C:$C,0))),"",INDEX('Policy Characteristics'!I:I,MATCH($C290,'Policy Characteristics'!$C:$C,0)))</f>
        <v>on/off</v>
      </c>
      <c r="P290" s="76" t="str">
        <f>IF(ISBLANK(INDEX('Policy Characteristics'!J:J,MATCH($C290,'Policy Characteristics'!$C:$C,0))),"",INDEX('Policy Characteristics'!J:J,MATCH($C290,'Policy Characteristics'!$C:$C,0)))</f>
        <v>**Description:** This policy prevents new capacity of the selected CCS plant type(s) from being built to replace existing non-CCS plants.</v>
      </c>
      <c r="Q290" s="76" t="str">
        <f>IF(ISBLANK(INDEX('Policy Characteristics'!K:K,MATCH($C290,'Policy Characteristics'!$C:$C,0))),"",INDEX('Policy Characteristics'!K:K,MATCH($C290,'Policy Characteristics'!$C:$C,0)))</f>
        <v/>
      </c>
      <c r="R290" s="76" t="str">
        <f>IF(ISBLANK(INDEX('Policy Characteristics'!L:L,MATCH($C290,'Policy Characteristics'!$C:$C,0))),"",INDEX('Policy Characteristics'!L:L,MATCH($C290,'Policy Characteristics'!$C:$C,0)))</f>
        <v/>
      </c>
    </row>
    <row r="291" spans="1:18" s="76" customFormat="1" x14ac:dyDescent="0.25">
      <c r="A291" s="76" t="str">
        <f>IF(ISBLANK(INDEX('Policy Characteristics'!A:A,MATCH($C291,'Policy Characteristics'!$C:$C,0))),"",INDEX('Policy Characteristics'!A:A,MATCH($C291,'Policy Characteristics'!$C:$C,0)))</f>
        <v>Electricity Supply</v>
      </c>
      <c r="B291" s="200" t="str">
        <f>IF(ISBLANK(INDEX('Policy Characteristics'!B:B,MATCH($C291,'Policy Characteristics'!$C:$C,0))),"",INDEX('Policy Characteristics'!B:B,MATCH($C291,'Policy Characteristics'!$C:$C,0)))</f>
        <v>Ban New Power Plant Retrofits</v>
      </c>
      <c r="C291" s="76" t="str">
        <f t="shared" si="12"/>
        <v>Boolean Ban New Power Plant Retrofits</v>
      </c>
      <c r="D291" s="78" t="s">
        <v>451</v>
      </c>
      <c r="E291" s="88"/>
      <c r="F291" s="78" t="s">
        <v>452</v>
      </c>
      <c r="G291" s="88"/>
      <c r="H291" s="15">
        <v>2449</v>
      </c>
      <c r="I291" s="213" t="s">
        <v>44</v>
      </c>
      <c r="J291" s="202" t="str">
        <f>IF(ISBLANK(INDEX('Policy Characteristics'!D:D,MATCH($C291,'Policy Characteristics'!$C:$C,0))),"",INDEX('Policy Characteristics'!D:D,MATCH($C291,'Policy Characteristics'!$C:$C,0)))</f>
        <v>Ban New Power Plant Retrofits</v>
      </c>
      <c r="K291" s="76" t="str">
        <f>IF(ISBLANK(INDEX('Policy Characteristics'!E:E,MATCH($C291,'Policy Characteristics'!$C:$C,0))),"",INDEX('Policy Characteristics'!E:E,MATCH($C291,'Policy Characteristics'!$C:$C,0)))</f>
        <v>elec ban new power plant retrofits</v>
      </c>
      <c r="L291" s="76">
        <f>IF(ISBLANK(INDEX('Policy Characteristics'!F:F,MATCH($C291,'Policy Characteristics'!$C:$C,0))),"",INDEX('Policy Characteristics'!F:F,MATCH($C291,'Policy Characteristics'!$C:$C,0)))</f>
        <v>0</v>
      </c>
      <c r="M291" s="76">
        <f>IF(ISBLANK(INDEX('Policy Characteristics'!G:G,MATCH($C291,'Policy Characteristics'!$C:$C,0))),"",INDEX('Policy Characteristics'!G:G,MATCH($C291,'Policy Characteristics'!$C:$C,0)))</f>
        <v>1</v>
      </c>
      <c r="N291" s="76">
        <f>IF(ISBLANK(INDEX('Policy Characteristics'!H:H,MATCH($C291,'Policy Characteristics'!$C:$C,0))),"",INDEX('Policy Characteristics'!H:H,MATCH($C291,'Policy Characteristics'!$C:$C,0)))</f>
        <v>1</v>
      </c>
      <c r="O291" s="76" t="str">
        <f>IF(ISBLANK(INDEX('Policy Characteristics'!I:I,MATCH($C291,'Policy Characteristics'!$C:$C,0))),"",INDEX('Policy Characteristics'!I:I,MATCH($C291,'Policy Characteristics'!$C:$C,0)))</f>
        <v>on/off</v>
      </c>
      <c r="P291" s="76" t="str">
        <f>IF(ISBLANK(INDEX('Policy Characteristics'!J:J,MATCH($C291,'Policy Characteristics'!$C:$C,0))),"",INDEX('Policy Characteristics'!J:J,MATCH($C291,'Policy Characteristics'!$C:$C,0)))</f>
        <v>**Description:** This policy prevents new capacity of the selected CCS plant type(s) from being built to replace existing non-CCS plants.</v>
      </c>
      <c r="Q291" s="76" t="str">
        <f>IF(ISBLANK(INDEX('Policy Characteristics'!K:K,MATCH($C291,'Policy Characteristics'!$C:$C,0))),"",INDEX('Policy Characteristics'!K:K,MATCH($C291,'Policy Characteristics'!$C:$C,0)))</f>
        <v/>
      </c>
      <c r="R291" s="76" t="str">
        <f>IF(ISBLANK(INDEX('Policy Characteristics'!L:L,MATCH($C291,'Policy Characteristics'!$C:$C,0))),"",INDEX('Policy Characteristics'!L:L,MATCH($C291,'Policy Characteristics'!$C:$C,0)))</f>
        <v/>
      </c>
    </row>
    <row r="292" spans="1:18" s="76" customFormat="1" x14ac:dyDescent="0.25">
      <c r="A292" s="76" t="str">
        <f>IF(ISBLANK(INDEX('Policy Characteristics'!A:A,MATCH($C292,'Policy Characteristics'!$C:$C,0))),"",INDEX('Policy Characteristics'!A:A,MATCH($C292,'Policy Characteristics'!$C:$C,0)))</f>
        <v>Electricity Supply</v>
      </c>
      <c r="B292" s="200" t="str">
        <f>IF(ISBLANK(INDEX('Policy Characteristics'!B:B,MATCH($C292,'Policy Characteristics'!$C:$C,0))),"",INDEX('Policy Characteristics'!B:B,MATCH($C292,'Policy Characteristics'!$C:$C,0)))</f>
        <v>Ban New Power Plant Retrofits</v>
      </c>
      <c r="C292" s="76" t="str">
        <f t="shared" si="12"/>
        <v>Boolean Ban New Power Plant Retrofits</v>
      </c>
      <c r="D292" s="78" t="s">
        <v>988</v>
      </c>
      <c r="E292" s="88"/>
      <c r="F292" s="78" t="s">
        <v>712</v>
      </c>
      <c r="G292" s="88"/>
      <c r="H292" s="15">
        <v>2450</v>
      </c>
      <c r="I292" s="213" t="s">
        <v>44</v>
      </c>
      <c r="J292" s="202" t="str">
        <f>IF(ISBLANK(INDEX('Policy Characteristics'!D:D,MATCH($C292,'Policy Characteristics'!$C:$C,0))),"",INDEX('Policy Characteristics'!D:D,MATCH($C292,'Policy Characteristics'!$C:$C,0)))</f>
        <v>Ban New Power Plant Retrofits</v>
      </c>
      <c r="K292" s="76" t="str">
        <f>IF(ISBLANK(INDEX('Policy Characteristics'!E:E,MATCH($C292,'Policy Characteristics'!$C:$C,0))),"",INDEX('Policy Characteristics'!E:E,MATCH($C292,'Policy Characteristics'!$C:$C,0)))</f>
        <v>elec ban new power plant retrofits</v>
      </c>
      <c r="L292" s="76">
        <f>IF(ISBLANK(INDEX('Policy Characteristics'!F:F,MATCH($C292,'Policy Characteristics'!$C:$C,0))),"",INDEX('Policy Characteristics'!F:F,MATCH($C292,'Policy Characteristics'!$C:$C,0)))</f>
        <v>0</v>
      </c>
      <c r="M292" s="76">
        <f>IF(ISBLANK(INDEX('Policy Characteristics'!G:G,MATCH($C292,'Policy Characteristics'!$C:$C,0))),"",INDEX('Policy Characteristics'!G:G,MATCH($C292,'Policy Characteristics'!$C:$C,0)))</f>
        <v>1</v>
      </c>
      <c r="N292" s="76">
        <f>IF(ISBLANK(INDEX('Policy Characteristics'!H:H,MATCH($C292,'Policy Characteristics'!$C:$C,0))),"",INDEX('Policy Characteristics'!H:H,MATCH($C292,'Policy Characteristics'!$C:$C,0)))</f>
        <v>1</v>
      </c>
      <c r="O292" s="76" t="str">
        <f>IF(ISBLANK(INDEX('Policy Characteristics'!I:I,MATCH($C292,'Policy Characteristics'!$C:$C,0))),"",INDEX('Policy Characteristics'!I:I,MATCH($C292,'Policy Characteristics'!$C:$C,0)))</f>
        <v>on/off</v>
      </c>
      <c r="P292" s="76" t="str">
        <f>IF(ISBLANK(INDEX('Policy Characteristics'!J:J,MATCH($C292,'Policy Characteristics'!$C:$C,0))),"",INDEX('Policy Characteristics'!J:J,MATCH($C292,'Policy Characteristics'!$C:$C,0)))</f>
        <v>**Description:** This policy prevents new capacity of the selected CCS plant type(s) from being built to replace existing non-CCS plants.</v>
      </c>
      <c r="Q292" s="76" t="str">
        <f>IF(ISBLANK(INDEX('Policy Characteristics'!K:K,MATCH($C292,'Policy Characteristics'!$C:$C,0))),"",INDEX('Policy Characteristics'!K:K,MATCH($C292,'Policy Characteristics'!$C:$C,0)))</f>
        <v/>
      </c>
      <c r="R292" s="76" t="str">
        <f>IF(ISBLANK(INDEX('Policy Characteristics'!L:L,MATCH($C292,'Policy Characteristics'!$C:$C,0))),"",INDEX('Policy Characteristics'!L:L,MATCH($C292,'Policy Characteristics'!$C:$C,0)))</f>
        <v/>
      </c>
    </row>
    <row r="293" spans="1:18" s="76" customFormat="1" x14ac:dyDescent="0.25">
      <c r="A293" s="76" t="str">
        <f>IF(ISBLANK(INDEX('Policy Characteristics'!A:A,MATCH($C293,'Policy Characteristics'!$C:$C,0))),"",INDEX('Policy Characteristics'!A:A,MATCH($C293,'Policy Characteristics'!$C:$C,0)))</f>
        <v>Electricity Supply</v>
      </c>
      <c r="B293" s="200" t="str">
        <f>IF(ISBLANK(INDEX('Policy Characteristics'!B:B,MATCH($C293,'Policy Characteristics'!$C:$C,0))),"",INDEX('Policy Characteristics'!B:B,MATCH($C293,'Policy Characteristics'!$C:$C,0)))</f>
        <v>Ban New Power Plant Retrofits</v>
      </c>
      <c r="C293" s="76" t="str">
        <f t="shared" si="12"/>
        <v>Boolean Ban New Power Plant Retrofits</v>
      </c>
      <c r="D293" s="78" t="s">
        <v>989</v>
      </c>
      <c r="E293" s="88"/>
      <c r="F293" s="78" t="s">
        <v>832</v>
      </c>
      <c r="G293" s="88"/>
      <c r="H293" s="15">
        <v>2451</v>
      </c>
      <c r="I293" s="213" t="s">
        <v>44</v>
      </c>
      <c r="J293" s="202" t="str">
        <f>IF(ISBLANK(INDEX('Policy Characteristics'!D:D,MATCH($C293,'Policy Characteristics'!$C:$C,0))),"",INDEX('Policy Characteristics'!D:D,MATCH($C293,'Policy Characteristics'!$C:$C,0)))</f>
        <v>Ban New Power Plant Retrofits</v>
      </c>
      <c r="K293" s="76" t="str">
        <f>IF(ISBLANK(INDEX('Policy Characteristics'!E:E,MATCH($C293,'Policy Characteristics'!$C:$C,0))),"",INDEX('Policy Characteristics'!E:E,MATCH($C293,'Policy Characteristics'!$C:$C,0)))</f>
        <v>elec ban new power plant retrofits</v>
      </c>
      <c r="L293" s="76">
        <f>IF(ISBLANK(INDEX('Policy Characteristics'!F:F,MATCH($C293,'Policy Characteristics'!$C:$C,0))),"",INDEX('Policy Characteristics'!F:F,MATCH($C293,'Policy Characteristics'!$C:$C,0)))</f>
        <v>0</v>
      </c>
      <c r="M293" s="76">
        <f>IF(ISBLANK(INDEX('Policy Characteristics'!G:G,MATCH($C293,'Policy Characteristics'!$C:$C,0))),"",INDEX('Policy Characteristics'!G:G,MATCH($C293,'Policy Characteristics'!$C:$C,0)))</f>
        <v>1</v>
      </c>
      <c r="N293" s="76">
        <f>IF(ISBLANK(INDEX('Policy Characteristics'!H:H,MATCH($C293,'Policy Characteristics'!$C:$C,0))),"",INDEX('Policy Characteristics'!H:H,MATCH($C293,'Policy Characteristics'!$C:$C,0)))</f>
        <v>1</v>
      </c>
      <c r="O293" s="76" t="str">
        <f>IF(ISBLANK(INDEX('Policy Characteristics'!I:I,MATCH($C293,'Policy Characteristics'!$C:$C,0))),"",INDEX('Policy Characteristics'!I:I,MATCH($C293,'Policy Characteristics'!$C:$C,0)))</f>
        <v>on/off</v>
      </c>
      <c r="P293" s="76" t="str">
        <f>IF(ISBLANK(INDEX('Policy Characteristics'!J:J,MATCH($C293,'Policy Characteristics'!$C:$C,0))),"",INDEX('Policy Characteristics'!J:J,MATCH($C293,'Policy Characteristics'!$C:$C,0)))</f>
        <v>**Description:** This policy prevents new capacity of the selected CCS plant type(s) from being built to replace existing non-CCS plants.</v>
      </c>
      <c r="Q293" s="76" t="str">
        <f>IF(ISBLANK(INDEX('Policy Characteristics'!K:K,MATCH($C293,'Policy Characteristics'!$C:$C,0))),"",INDEX('Policy Characteristics'!K:K,MATCH($C293,'Policy Characteristics'!$C:$C,0)))</f>
        <v/>
      </c>
      <c r="R293" s="76" t="str">
        <f>IF(ISBLANK(INDEX('Policy Characteristics'!L:L,MATCH($C293,'Policy Characteristics'!$C:$C,0))),"",INDEX('Policy Characteristics'!L:L,MATCH($C293,'Policy Characteristics'!$C:$C,0)))</f>
        <v/>
      </c>
    </row>
    <row r="294" spans="1:18" s="76" customFormat="1" x14ac:dyDescent="0.25">
      <c r="A294" s="76" t="str">
        <f>IF(ISBLANK(INDEX('Policy Characteristics'!A:A,MATCH($C294,'Policy Characteristics'!$C:$C,0))),"",INDEX('Policy Characteristics'!A:A,MATCH($C294,'Policy Characteristics'!$C:$C,0)))</f>
        <v>Electricity Supply</v>
      </c>
      <c r="B294" s="200" t="str">
        <f>IF(ISBLANK(INDEX('Policy Characteristics'!B:B,MATCH($C294,'Policy Characteristics'!$C:$C,0))),"",INDEX('Policy Characteristics'!B:B,MATCH($C294,'Policy Characteristics'!$C:$C,0)))</f>
        <v>Ban New Power Plant Retrofits</v>
      </c>
      <c r="C294" s="76" t="str">
        <f t="shared" si="12"/>
        <v>Boolean Ban New Power Plant Retrofits</v>
      </c>
      <c r="D294" s="78" t="s">
        <v>990</v>
      </c>
      <c r="E294" s="88"/>
      <c r="F294" s="78" t="s">
        <v>714</v>
      </c>
      <c r="G294" s="88"/>
      <c r="H294" s="15">
        <v>2452</v>
      </c>
      <c r="I294" s="213" t="s">
        <v>44</v>
      </c>
      <c r="J294" s="202" t="str">
        <f>IF(ISBLANK(INDEX('Policy Characteristics'!D:D,MATCH($C294,'Policy Characteristics'!$C:$C,0))),"",INDEX('Policy Characteristics'!D:D,MATCH($C294,'Policy Characteristics'!$C:$C,0)))</f>
        <v>Ban New Power Plant Retrofits</v>
      </c>
      <c r="K294" s="76" t="str">
        <f>IF(ISBLANK(INDEX('Policy Characteristics'!E:E,MATCH($C294,'Policy Characteristics'!$C:$C,0))),"",INDEX('Policy Characteristics'!E:E,MATCH($C294,'Policy Characteristics'!$C:$C,0)))</f>
        <v>elec ban new power plant retrofits</v>
      </c>
      <c r="L294" s="76">
        <f>IF(ISBLANK(INDEX('Policy Characteristics'!F:F,MATCH($C294,'Policy Characteristics'!$C:$C,0))),"",INDEX('Policy Characteristics'!F:F,MATCH($C294,'Policy Characteristics'!$C:$C,0)))</f>
        <v>0</v>
      </c>
      <c r="M294" s="76">
        <f>IF(ISBLANK(INDEX('Policy Characteristics'!G:G,MATCH($C294,'Policy Characteristics'!$C:$C,0))),"",INDEX('Policy Characteristics'!G:G,MATCH($C294,'Policy Characteristics'!$C:$C,0)))</f>
        <v>1</v>
      </c>
      <c r="N294" s="76">
        <f>IF(ISBLANK(INDEX('Policy Characteristics'!H:H,MATCH($C294,'Policy Characteristics'!$C:$C,0))),"",INDEX('Policy Characteristics'!H:H,MATCH($C294,'Policy Characteristics'!$C:$C,0)))</f>
        <v>1</v>
      </c>
      <c r="O294" s="76" t="str">
        <f>IF(ISBLANK(INDEX('Policy Characteristics'!I:I,MATCH($C294,'Policy Characteristics'!$C:$C,0))),"",INDEX('Policy Characteristics'!I:I,MATCH($C294,'Policy Characteristics'!$C:$C,0)))</f>
        <v>on/off</v>
      </c>
      <c r="P294" s="76" t="str">
        <f>IF(ISBLANK(INDEX('Policy Characteristics'!J:J,MATCH($C294,'Policy Characteristics'!$C:$C,0))),"",INDEX('Policy Characteristics'!J:J,MATCH($C294,'Policy Characteristics'!$C:$C,0)))</f>
        <v>**Description:** This policy prevents new capacity of the selected CCS plant type(s) from being built to replace existing non-CCS plants.</v>
      </c>
      <c r="Q294" s="76" t="str">
        <f>IF(ISBLANK(INDEX('Policy Characteristics'!K:K,MATCH($C294,'Policy Characteristics'!$C:$C,0))),"",INDEX('Policy Characteristics'!K:K,MATCH($C294,'Policy Characteristics'!$C:$C,0)))</f>
        <v/>
      </c>
      <c r="R294" s="76" t="str">
        <f>IF(ISBLANK(INDEX('Policy Characteristics'!L:L,MATCH($C294,'Policy Characteristics'!$C:$C,0))),"",INDEX('Policy Characteristics'!L:L,MATCH($C294,'Policy Characteristics'!$C:$C,0)))</f>
        <v/>
      </c>
    </row>
    <row r="295" spans="1:18" s="76" customFormat="1" x14ac:dyDescent="0.25">
      <c r="A295" s="76" t="str">
        <f>IF(ISBLANK(INDEX('Policy Characteristics'!A:A,MATCH($C295,'Policy Characteristics'!$C:$C,0))),"",INDEX('Policy Characteristics'!A:A,MATCH($C295,'Policy Characteristics'!$C:$C,0)))</f>
        <v>Electricity Supply</v>
      </c>
      <c r="B295" s="200" t="str">
        <f>IF(ISBLANK(INDEX('Policy Characteristics'!B:B,MATCH($C295,'Policy Characteristics'!$C:$C,0))),"",INDEX('Policy Characteristics'!B:B,MATCH($C295,'Policy Characteristics'!$C:$C,0)))</f>
        <v>Ban New Power Plant Retrofits</v>
      </c>
      <c r="C295" s="76" t="str">
        <f t="shared" si="12"/>
        <v>Boolean Ban New Power Plant Retrofits</v>
      </c>
      <c r="D295" s="78" t="s">
        <v>1655</v>
      </c>
      <c r="E295" s="88"/>
      <c r="F295" s="78" t="s">
        <v>1662</v>
      </c>
      <c r="G295" s="88"/>
      <c r="H295" s="15">
        <v>2453</v>
      </c>
      <c r="I295" s="213" t="s">
        <v>43</v>
      </c>
      <c r="J295" s="202" t="str">
        <f>IF(ISBLANK(INDEX('Policy Characteristics'!D:D,MATCH($C295,'Policy Characteristics'!$C:$C,0))),"",INDEX('Policy Characteristics'!D:D,MATCH($C295,'Policy Characteristics'!$C:$C,0)))</f>
        <v>Ban New Power Plant Retrofits</v>
      </c>
      <c r="K295" s="76" t="str">
        <f>IF(ISBLANK(INDEX('Policy Characteristics'!E:E,MATCH($C295,'Policy Characteristics'!$C:$C,0))),"",INDEX('Policy Characteristics'!E:E,MATCH($C295,'Policy Characteristics'!$C:$C,0)))</f>
        <v>elec ban new power plant retrofits</v>
      </c>
      <c r="L295" s="76">
        <f>IF(ISBLANK(INDEX('Policy Characteristics'!F:F,MATCH($C295,'Policy Characteristics'!$C:$C,0))),"",INDEX('Policy Characteristics'!F:F,MATCH($C295,'Policy Characteristics'!$C:$C,0)))</f>
        <v>0</v>
      </c>
      <c r="M295" s="76">
        <f>IF(ISBLANK(INDEX('Policy Characteristics'!G:G,MATCH($C295,'Policy Characteristics'!$C:$C,0))),"",INDEX('Policy Characteristics'!G:G,MATCH($C295,'Policy Characteristics'!$C:$C,0)))</f>
        <v>1</v>
      </c>
      <c r="N295" s="76">
        <f>IF(ISBLANK(INDEX('Policy Characteristics'!H:H,MATCH($C295,'Policy Characteristics'!$C:$C,0))),"",INDEX('Policy Characteristics'!H:H,MATCH($C295,'Policy Characteristics'!$C:$C,0)))</f>
        <v>1</v>
      </c>
      <c r="O295" s="76" t="str">
        <f>IF(ISBLANK(INDEX('Policy Characteristics'!I:I,MATCH($C295,'Policy Characteristics'!$C:$C,0))),"",INDEX('Policy Characteristics'!I:I,MATCH($C295,'Policy Characteristics'!$C:$C,0)))</f>
        <v>on/off</v>
      </c>
      <c r="P295" s="76" t="str">
        <f>IF(ISBLANK(INDEX('Policy Characteristics'!J:J,MATCH($C295,'Policy Characteristics'!$C:$C,0))),"",INDEX('Policy Characteristics'!J:J,MATCH($C295,'Policy Characteristics'!$C:$C,0)))</f>
        <v>**Description:** This policy prevents new capacity of the selected CCS plant type(s) from being built to replace existing non-CCS plants.</v>
      </c>
      <c r="Q295" s="76" t="str">
        <f>IF(ISBLANK(INDEX('Policy Characteristics'!K:K,MATCH($C295,'Policy Characteristics'!$C:$C,0))),"",INDEX('Policy Characteristics'!K:K,MATCH($C295,'Policy Characteristics'!$C:$C,0)))</f>
        <v/>
      </c>
      <c r="R295" s="76" t="str">
        <f>IF(ISBLANK(INDEX('Policy Characteristics'!L:L,MATCH($C295,'Policy Characteristics'!$C:$C,0))),"",INDEX('Policy Characteristics'!L:L,MATCH($C295,'Policy Characteristics'!$C:$C,0)))</f>
        <v/>
      </c>
    </row>
    <row r="296" spans="1:18" s="76" customFormat="1" x14ac:dyDescent="0.25">
      <c r="A296" s="76" t="str">
        <f>IF(ISBLANK(INDEX('Policy Characteristics'!A:A,MATCH($C296,'Policy Characteristics'!$C:$C,0))),"",INDEX('Policy Characteristics'!A:A,MATCH($C296,'Policy Characteristics'!$C:$C,0)))</f>
        <v>Electricity Supply</v>
      </c>
      <c r="B296" s="200" t="str">
        <f>IF(ISBLANK(INDEX('Policy Characteristics'!B:B,MATCH($C296,'Policy Characteristics'!$C:$C,0))),"",INDEX('Policy Characteristics'!B:B,MATCH($C296,'Policy Characteristics'!$C:$C,0)))</f>
        <v>Ban New Power Plant Retrofits</v>
      </c>
      <c r="C296" s="76" t="str">
        <f t="shared" si="12"/>
        <v>Boolean Ban New Power Plant Retrofits</v>
      </c>
      <c r="D296" s="78" t="s">
        <v>1658</v>
      </c>
      <c r="E296" s="88"/>
      <c r="F296" s="78" t="s">
        <v>1663</v>
      </c>
      <c r="G296" s="88"/>
      <c r="H296" s="15">
        <v>2454</v>
      </c>
      <c r="I296" s="213" t="s">
        <v>43</v>
      </c>
      <c r="J296" s="202" t="str">
        <f>IF(ISBLANK(INDEX('Policy Characteristics'!D:D,MATCH($C296,'Policy Characteristics'!$C:$C,0))),"",INDEX('Policy Characteristics'!D:D,MATCH($C296,'Policy Characteristics'!$C:$C,0)))</f>
        <v>Ban New Power Plant Retrofits</v>
      </c>
      <c r="K296" s="76" t="str">
        <f>IF(ISBLANK(INDEX('Policy Characteristics'!E:E,MATCH($C296,'Policy Characteristics'!$C:$C,0))),"",INDEX('Policy Characteristics'!E:E,MATCH($C296,'Policy Characteristics'!$C:$C,0)))</f>
        <v>elec ban new power plant retrofits</v>
      </c>
      <c r="L296" s="76">
        <f>IF(ISBLANK(INDEX('Policy Characteristics'!F:F,MATCH($C296,'Policy Characteristics'!$C:$C,0))),"",INDEX('Policy Characteristics'!F:F,MATCH($C296,'Policy Characteristics'!$C:$C,0)))</f>
        <v>0</v>
      </c>
      <c r="M296" s="76">
        <f>IF(ISBLANK(INDEX('Policy Characteristics'!G:G,MATCH($C296,'Policy Characteristics'!$C:$C,0))),"",INDEX('Policy Characteristics'!G:G,MATCH($C296,'Policy Characteristics'!$C:$C,0)))</f>
        <v>1</v>
      </c>
      <c r="N296" s="76">
        <f>IF(ISBLANK(INDEX('Policy Characteristics'!H:H,MATCH($C296,'Policy Characteristics'!$C:$C,0))),"",INDEX('Policy Characteristics'!H:H,MATCH($C296,'Policy Characteristics'!$C:$C,0)))</f>
        <v>1</v>
      </c>
      <c r="O296" s="76" t="str">
        <f>IF(ISBLANK(INDEX('Policy Characteristics'!I:I,MATCH($C296,'Policy Characteristics'!$C:$C,0))),"",INDEX('Policy Characteristics'!I:I,MATCH($C296,'Policy Characteristics'!$C:$C,0)))</f>
        <v>on/off</v>
      </c>
      <c r="P296" s="76" t="str">
        <f>IF(ISBLANK(INDEX('Policy Characteristics'!J:J,MATCH($C296,'Policy Characteristics'!$C:$C,0))),"",INDEX('Policy Characteristics'!J:J,MATCH($C296,'Policy Characteristics'!$C:$C,0)))</f>
        <v>**Description:** This policy prevents new capacity of the selected CCS plant type(s) from being built to replace existing non-CCS plants.</v>
      </c>
      <c r="Q296" s="76" t="str">
        <f>IF(ISBLANK(INDEX('Policy Characteristics'!K:K,MATCH($C296,'Policy Characteristics'!$C:$C,0))),"",INDEX('Policy Characteristics'!K:K,MATCH($C296,'Policy Characteristics'!$C:$C,0)))</f>
        <v/>
      </c>
      <c r="R296" s="76" t="str">
        <f>IF(ISBLANK(INDEX('Policy Characteristics'!L:L,MATCH($C296,'Policy Characteristics'!$C:$C,0))),"",INDEX('Policy Characteristics'!L:L,MATCH($C296,'Policy Characteristics'!$C:$C,0)))</f>
        <v/>
      </c>
    </row>
    <row r="297" spans="1:18" s="76" customFormat="1" x14ac:dyDescent="0.25">
      <c r="A297" s="76" t="str">
        <f>IF(ISBLANK(INDEX('Policy Characteristics'!A:A,MATCH($C297,'Policy Characteristics'!$C:$C,0))),"",INDEX('Policy Characteristics'!A:A,MATCH($C297,'Policy Characteristics'!$C:$C,0)))</f>
        <v>Electricity Supply</v>
      </c>
      <c r="B297" s="200" t="str">
        <f>IF(ISBLANK(INDEX('Policy Characteristics'!B:B,MATCH($C297,'Policy Characteristics'!$C:$C,0))),"",INDEX('Policy Characteristics'!B:B,MATCH($C297,'Policy Characteristics'!$C:$C,0)))</f>
        <v>Ban New Power Plant Retrofits</v>
      </c>
      <c r="C297" s="76" t="str">
        <f t="shared" si="12"/>
        <v>Boolean Ban New Power Plant Retrofits</v>
      </c>
      <c r="D297" s="78" t="s">
        <v>1659</v>
      </c>
      <c r="E297" s="88"/>
      <c r="F297" s="78" t="s">
        <v>1664</v>
      </c>
      <c r="G297" s="88"/>
      <c r="H297" s="15">
        <v>2455</v>
      </c>
      <c r="I297" s="213" t="s">
        <v>43</v>
      </c>
      <c r="J297" s="202" t="str">
        <f>IF(ISBLANK(INDEX('Policy Characteristics'!D:D,MATCH($C297,'Policy Characteristics'!$C:$C,0))),"",INDEX('Policy Characteristics'!D:D,MATCH($C297,'Policy Characteristics'!$C:$C,0)))</f>
        <v>Ban New Power Plant Retrofits</v>
      </c>
      <c r="K297" s="76" t="str">
        <f>IF(ISBLANK(INDEX('Policy Characteristics'!E:E,MATCH($C297,'Policy Characteristics'!$C:$C,0))),"",INDEX('Policy Characteristics'!E:E,MATCH($C297,'Policy Characteristics'!$C:$C,0)))</f>
        <v>elec ban new power plant retrofits</v>
      </c>
      <c r="L297" s="76">
        <f>IF(ISBLANK(INDEX('Policy Characteristics'!F:F,MATCH($C297,'Policy Characteristics'!$C:$C,0))),"",INDEX('Policy Characteristics'!F:F,MATCH($C297,'Policy Characteristics'!$C:$C,0)))</f>
        <v>0</v>
      </c>
      <c r="M297" s="76">
        <f>IF(ISBLANK(INDEX('Policy Characteristics'!G:G,MATCH($C297,'Policy Characteristics'!$C:$C,0))),"",INDEX('Policy Characteristics'!G:G,MATCH($C297,'Policy Characteristics'!$C:$C,0)))</f>
        <v>1</v>
      </c>
      <c r="N297" s="76">
        <f>IF(ISBLANK(INDEX('Policy Characteristics'!H:H,MATCH($C297,'Policy Characteristics'!$C:$C,0))),"",INDEX('Policy Characteristics'!H:H,MATCH($C297,'Policy Characteristics'!$C:$C,0)))</f>
        <v>1</v>
      </c>
      <c r="O297" s="76" t="str">
        <f>IF(ISBLANK(INDEX('Policy Characteristics'!I:I,MATCH($C297,'Policy Characteristics'!$C:$C,0))),"",INDEX('Policy Characteristics'!I:I,MATCH($C297,'Policy Characteristics'!$C:$C,0)))</f>
        <v>on/off</v>
      </c>
      <c r="P297" s="76" t="str">
        <f>IF(ISBLANK(INDEX('Policy Characteristics'!J:J,MATCH($C297,'Policy Characteristics'!$C:$C,0))),"",INDEX('Policy Characteristics'!J:J,MATCH($C297,'Policy Characteristics'!$C:$C,0)))</f>
        <v>**Description:** This policy prevents new capacity of the selected CCS plant type(s) from being built to replace existing non-CCS plants.</v>
      </c>
      <c r="Q297" s="76" t="str">
        <f>IF(ISBLANK(INDEX('Policy Characteristics'!K:K,MATCH($C297,'Policy Characteristics'!$C:$C,0))),"",INDEX('Policy Characteristics'!K:K,MATCH($C297,'Policy Characteristics'!$C:$C,0)))</f>
        <v/>
      </c>
      <c r="R297" s="76" t="str">
        <f>IF(ISBLANK(INDEX('Policy Characteristics'!L:L,MATCH($C297,'Policy Characteristics'!$C:$C,0))),"",INDEX('Policy Characteristics'!L:L,MATCH($C297,'Policy Characteristics'!$C:$C,0)))</f>
        <v/>
      </c>
    </row>
    <row r="298" spans="1:18" s="76" customFormat="1" x14ac:dyDescent="0.25">
      <c r="A298" s="76" t="str">
        <f>IF(ISBLANK(INDEX('Policy Characteristics'!A:A,MATCH($C298,'Policy Characteristics'!$C:$C,0))),"",INDEX('Policy Characteristics'!A:A,MATCH($C298,'Policy Characteristics'!$C:$C,0)))</f>
        <v>Electricity Supply</v>
      </c>
      <c r="B298" s="200" t="str">
        <f>IF(ISBLANK(INDEX('Policy Characteristics'!B:B,MATCH($C298,'Policy Characteristics'!$C:$C,0))),"",INDEX('Policy Characteristics'!B:B,MATCH($C298,'Policy Characteristics'!$C:$C,0)))</f>
        <v>Ban New Power Plant Retrofits</v>
      </c>
      <c r="C298" s="76" t="str">
        <f t="shared" si="12"/>
        <v>Boolean Ban New Power Plant Retrofits</v>
      </c>
      <c r="D298" s="78" t="s">
        <v>1660</v>
      </c>
      <c r="E298" s="88"/>
      <c r="F298" s="78" t="s">
        <v>1665</v>
      </c>
      <c r="G298" s="88"/>
      <c r="H298" s="15">
        <v>2456</v>
      </c>
      <c r="I298" s="213" t="s">
        <v>43</v>
      </c>
      <c r="J298" s="202" t="str">
        <f>IF(ISBLANK(INDEX('Policy Characteristics'!D:D,MATCH($C298,'Policy Characteristics'!$C:$C,0))),"",INDEX('Policy Characteristics'!D:D,MATCH($C298,'Policy Characteristics'!$C:$C,0)))</f>
        <v>Ban New Power Plant Retrofits</v>
      </c>
      <c r="K298" s="76" t="str">
        <f>IF(ISBLANK(INDEX('Policy Characteristics'!E:E,MATCH($C298,'Policy Characteristics'!$C:$C,0))),"",INDEX('Policy Characteristics'!E:E,MATCH($C298,'Policy Characteristics'!$C:$C,0)))</f>
        <v>elec ban new power plant retrofits</v>
      </c>
      <c r="L298" s="76">
        <f>IF(ISBLANK(INDEX('Policy Characteristics'!F:F,MATCH($C298,'Policy Characteristics'!$C:$C,0))),"",INDEX('Policy Characteristics'!F:F,MATCH($C298,'Policy Characteristics'!$C:$C,0)))</f>
        <v>0</v>
      </c>
      <c r="M298" s="76">
        <f>IF(ISBLANK(INDEX('Policy Characteristics'!G:G,MATCH($C298,'Policy Characteristics'!$C:$C,0))),"",INDEX('Policy Characteristics'!G:G,MATCH($C298,'Policy Characteristics'!$C:$C,0)))</f>
        <v>1</v>
      </c>
      <c r="N298" s="76">
        <f>IF(ISBLANK(INDEX('Policy Characteristics'!H:H,MATCH($C298,'Policy Characteristics'!$C:$C,0))),"",INDEX('Policy Characteristics'!H:H,MATCH($C298,'Policy Characteristics'!$C:$C,0)))</f>
        <v>1</v>
      </c>
      <c r="O298" s="76" t="str">
        <f>IF(ISBLANK(INDEX('Policy Characteristics'!I:I,MATCH($C298,'Policy Characteristics'!$C:$C,0))),"",INDEX('Policy Characteristics'!I:I,MATCH($C298,'Policy Characteristics'!$C:$C,0)))</f>
        <v>on/off</v>
      </c>
      <c r="P298" s="76" t="str">
        <f>IF(ISBLANK(INDEX('Policy Characteristics'!J:J,MATCH($C298,'Policy Characteristics'!$C:$C,0))),"",INDEX('Policy Characteristics'!J:J,MATCH($C298,'Policy Characteristics'!$C:$C,0)))</f>
        <v>**Description:** This policy prevents new capacity of the selected CCS plant type(s) from being built to replace existing non-CCS plants.</v>
      </c>
      <c r="Q298" s="76" t="str">
        <f>IF(ISBLANK(INDEX('Policy Characteristics'!K:K,MATCH($C298,'Policy Characteristics'!$C:$C,0))),"",INDEX('Policy Characteristics'!K:K,MATCH($C298,'Policy Characteristics'!$C:$C,0)))</f>
        <v/>
      </c>
      <c r="R298" s="76" t="str">
        <f>IF(ISBLANK(INDEX('Policy Characteristics'!L:L,MATCH($C298,'Policy Characteristics'!$C:$C,0))),"",INDEX('Policy Characteristics'!L:L,MATCH($C298,'Policy Characteristics'!$C:$C,0)))</f>
        <v/>
      </c>
    </row>
    <row r="299" spans="1:18" s="76" customFormat="1" x14ac:dyDescent="0.25">
      <c r="A299" s="76" t="str">
        <f>IF(ISBLANK(INDEX('Policy Characteristics'!A:A,MATCH($C299,'Policy Characteristics'!$C:$C,0))),"",INDEX('Policy Characteristics'!A:A,MATCH($C299,'Policy Characteristics'!$C:$C,0)))</f>
        <v>Electricity Supply</v>
      </c>
      <c r="B299" s="200" t="str">
        <f>IF(ISBLANK(INDEX('Policy Characteristics'!B:B,MATCH($C299,'Policy Characteristics'!$C:$C,0))),"",INDEX('Policy Characteristics'!B:B,MATCH($C299,'Policy Characteristics'!$C:$C,0)))</f>
        <v>Ban New Power Plant Retrofits</v>
      </c>
      <c r="C299" s="76" t="str">
        <f t="shared" si="12"/>
        <v>Boolean Ban New Power Plant Retrofits</v>
      </c>
      <c r="D299" s="78" t="s">
        <v>1661</v>
      </c>
      <c r="E299" s="88"/>
      <c r="F299" s="78" t="s">
        <v>1666</v>
      </c>
      <c r="G299" s="88"/>
      <c r="H299" s="15">
        <v>2457</v>
      </c>
      <c r="I299" s="213" t="s">
        <v>44</v>
      </c>
      <c r="J299" s="202" t="str">
        <f>IF(ISBLANK(INDEX('Policy Characteristics'!D:D,MATCH($C299,'Policy Characteristics'!$C:$C,0))),"",INDEX('Policy Characteristics'!D:D,MATCH($C299,'Policy Characteristics'!$C:$C,0)))</f>
        <v>Ban New Power Plant Retrofits</v>
      </c>
      <c r="K299" s="76" t="str">
        <f>IF(ISBLANK(INDEX('Policy Characteristics'!E:E,MATCH($C299,'Policy Characteristics'!$C:$C,0))),"",INDEX('Policy Characteristics'!E:E,MATCH($C299,'Policy Characteristics'!$C:$C,0)))</f>
        <v>elec ban new power plant retrofits</v>
      </c>
      <c r="L299" s="76">
        <f>IF(ISBLANK(INDEX('Policy Characteristics'!F:F,MATCH($C299,'Policy Characteristics'!$C:$C,0))),"",INDEX('Policy Characteristics'!F:F,MATCH($C299,'Policy Characteristics'!$C:$C,0)))</f>
        <v>0</v>
      </c>
      <c r="M299" s="76">
        <f>IF(ISBLANK(INDEX('Policy Characteristics'!G:G,MATCH($C299,'Policy Characteristics'!$C:$C,0))),"",INDEX('Policy Characteristics'!G:G,MATCH($C299,'Policy Characteristics'!$C:$C,0)))</f>
        <v>1</v>
      </c>
      <c r="N299" s="76">
        <f>IF(ISBLANK(INDEX('Policy Characteristics'!H:H,MATCH($C299,'Policy Characteristics'!$C:$C,0))),"",INDEX('Policy Characteristics'!H:H,MATCH($C299,'Policy Characteristics'!$C:$C,0)))</f>
        <v>1</v>
      </c>
      <c r="O299" s="76" t="str">
        <f>IF(ISBLANK(INDEX('Policy Characteristics'!I:I,MATCH($C299,'Policy Characteristics'!$C:$C,0))),"",INDEX('Policy Characteristics'!I:I,MATCH($C299,'Policy Characteristics'!$C:$C,0)))</f>
        <v>on/off</v>
      </c>
      <c r="P299" s="76" t="str">
        <f>IF(ISBLANK(INDEX('Policy Characteristics'!J:J,MATCH($C299,'Policy Characteristics'!$C:$C,0))),"",INDEX('Policy Characteristics'!J:J,MATCH($C299,'Policy Characteristics'!$C:$C,0)))</f>
        <v>**Description:** This policy prevents new capacity of the selected CCS plant type(s) from being built to replace existing non-CCS plants.</v>
      </c>
      <c r="Q299" s="76" t="str">
        <f>IF(ISBLANK(INDEX('Policy Characteristics'!K:K,MATCH($C299,'Policy Characteristics'!$C:$C,0))),"",INDEX('Policy Characteristics'!K:K,MATCH($C299,'Policy Characteristics'!$C:$C,0)))</f>
        <v/>
      </c>
      <c r="R299" s="76" t="str">
        <f>IF(ISBLANK(INDEX('Policy Characteristics'!L:L,MATCH($C299,'Policy Characteristics'!$C:$C,0))),"",INDEX('Policy Characteristics'!L:L,MATCH($C299,'Policy Characteristics'!$C:$C,0)))</f>
        <v/>
      </c>
    </row>
    <row r="300" spans="1:18" s="76" customFormat="1" x14ac:dyDescent="0.25">
      <c r="A300" s="76" t="str">
        <f>IF(ISBLANK(INDEX('Policy Characteristics'!A:A,MATCH($C300,'Policy Characteristics'!$C:$C,0))),"",INDEX('Policy Characteristics'!A:A,MATCH($C300,'Policy Characteristics'!$C:$C,0)))</f>
        <v>Electricity Supply</v>
      </c>
      <c r="B300" s="200" t="str">
        <f>IF(ISBLANK(INDEX('Policy Characteristics'!B:B,MATCH($C300,'Policy Characteristics'!$C:$C,0))),"",INDEX('Policy Characteristics'!B:B,MATCH($C300,'Policy Characteristics'!$C:$C,0)))</f>
        <v>Ban New Power Plant Retrofits</v>
      </c>
      <c r="C300" s="76" t="str">
        <f t="shared" si="12"/>
        <v>Boolean Ban New Power Plant Retrofits</v>
      </c>
      <c r="D300" s="78" t="s">
        <v>1748</v>
      </c>
      <c r="E300" s="88"/>
      <c r="F300" s="78" t="s">
        <v>1746</v>
      </c>
      <c r="G300" s="88"/>
      <c r="H300" s="15">
        <v>2458</v>
      </c>
      <c r="I300" s="213" t="s">
        <v>44</v>
      </c>
      <c r="J300" s="202" t="str">
        <f>IF(ISBLANK(INDEX('Policy Characteristics'!D:D,MATCH($C300,'Policy Characteristics'!$C:$C,0))),"",INDEX('Policy Characteristics'!D:D,MATCH($C300,'Policy Characteristics'!$C:$C,0)))</f>
        <v>Ban New Power Plant Retrofits</v>
      </c>
      <c r="K300" s="76" t="str">
        <f>IF(ISBLANK(INDEX('Policy Characteristics'!E:E,MATCH($C300,'Policy Characteristics'!$C:$C,0))),"",INDEX('Policy Characteristics'!E:E,MATCH($C300,'Policy Characteristics'!$C:$C,0)))</f>
        <v>elec ban new power plant retrofits</v>
      </c>
      <c r="L300" s="76">
        <f>IF(ISBLANK(INDEX('Policy Characteristics'!F:F,MATCH($C300,'Policy Characteristics'!$C:$C,0))),"",INDEX('Policy Characteristics'!F:F,MATCH($C300,'Policy Characteristics'!$C:$C,0)))</f>
        <v>0</v>
      </c>
      <c r="M300" s="76">
        <f>IF(ISBLANK(INDEX('Policy Characteristics'!G:G,MATCH($C300,'Policy Characteristics'!$C:$C,0))),"",INDEX('Policy Characteristics'!G:G,MATCH($C300,'Policy Characteristics'!$C:$C,0)))</f>
        <v>1</v>
      </c>
      <c r="N300" s="76">
        <f>IF(ISBLANK(INDEX('Policy Characteristics'!H:H,MATCH($C300,'Policy Characteristics'!$C:$C,0))),"",INDEX('Policy Characteristics'!H:H,MATCH($C300,'Policy Characteristics'!$C:$C,0)))</f>
        <v>1</v>
      </c>
      <c r="O300" s="76" t="str">
        <f>IF(ISBLANK(INDEX('Policy Characteristics'!I:I,MATCH($C300,'Policy Characteristics'!$C:$C,0))),"",INDEX('Policy Characteristics'!I:I,MATCH($C300,'Policy Characteristics'!$C:$C,0)))</f>
        <v>on/off</v>
      </c>
      <c r="P300" s="76" t="str">
        <f>IF(ISBLANK(INDEX('Policy Characteristics'!J:J,MATCH($C300,'Policy Characteristics'!$C:$C,0))),"",INDEX('Policy Characteristics'!J:J,MATCH($C300,'Policy Characteristics'!$C:$C,0)))</f>
        <v>**Description:** This policy prevents new capacity of the selected CCS plant type(s) from being built to replace existing non-CCS plants.</v>
      </c>
      <c r="Q300" s="76" t="str">
        <f>IF(ISBLANK(INDEX('Policy Characteristics'!K:K,MATCH($C300,'Policy Characteristics'!$C:$C,0))),"",INDEX('Policy Characteristics'!K:K,MATCH($C300,'Policy Characteristics'!$C:$C,0)))</f>
        <v/>
      </c>
      <c r="R300" s="76" t="str">
        <f>IF(ISBLANK(INDEX('Policy Characteristics'!L:L,MATCH($C300,'Policy Characteristics'!$C:$C,0))),"",INDEX('Policy Characteristics'!L:L,MATCH($C300,'Policy Characteristics'!$C:$C,0)))</f>
        <v/>
      </c>
    </row>
    <row r="301" spans="1:18" s="76" customFormat="1" x14ac:dyDescent="0.25">
      <c r="A301" s="76" t="str">
        <f>IF(ISBLANK(INDEX('Policy Characteristics'!A:A,MATCH($C301,'Policy Characteristics'!$C:$C,0))),"",INDEX('Policy Characteristics'!A:A,MATCH($C301,'Policy Characteristics'!$C:$C,0)))</f>
        <v>Electricity Supply</v>
      </c>
      <c r="B301" s="200" t="str">
        <f>IF(ISBLANK(INDEX('Policy Characteristics'!B:B,MATCH($C301,'Policy Characteristics'!$C:$C,0))),"",INDEX('Policy Characteristics'!B:B,MATCH($C301,'Policy Characteristics'!$C:$C,0)))</f>
        <v>Ban New Power Plant Retrofits</v>
      </c>
      <c r="C301" s="76" t="str">
        <f t="shared" si="12"/>
        <v>Boolean Ban New Power Plant Retrofits</v>
      </c>
      <c r="D301" s="78" t="s">
        <v>1749</v>
      </c>
      <c r="E301" s="88"/>
      <c r="F301" s="78" t="s">
        <v>1747</v>
      </c>
      <c r="G301" s="88"/>
      <c r="H301" s="15">
        <v>2459</v>
      </c>
      <c r="I301" s="213" t="s">
        <v>44</v>
      </c>
      <c r="J301" s="202" t="str">
        <f>IF(ISBLANK(INDEX('Policy Characteristics'!D:D,MATCH($C301,'Policy Characteristics'!$C:$C,0))),"",INDEX('Policy Characteristics'!D:D,MATCH($C301,'Policy Characteristics'!$C:$C,0)))</f>
        <v>Ban New Power Plant Retrofits</v>
      </c>
      <c r="K301" s="76" t="str">
        <f>IF(ISBLANK(INDEX('Policy Characteristics'!E:E,MATCH($C301,'Policy Characteristics'!$C:$C,0))),"",INDEX('Policy Characteristics'!E:E,MATCH($C301,'Policy Characteristics'!$C:$C,0)))</f>
        <v>elec ban new power plant retrofits</v>
      </c>
      <c r="L301" s="76">
        <f>IF(ISBLANK(INDEX('Policy Characteristics'!F:F,MATCH($C301,'Policy Characteristics'!$C:$C,0))),"",INDEX('Policy Characteristics'!F:F,MATCH($C301,'Policy Characteristics'!$C:$C,0)))</f>
        <v>0</v>
      </c>
      <c r="M301" s="76">
        <f>IF(ISBLANK(INDEX('Policy Characteristics'!G:G,MATCH($C301,'Policy Characteristics'!$C:$C,0))),"",INDEX('Policy Characteristics'!G:G,MATCH($C301,'Policy Characteristics'!$C:$C,0)))</f>
        <v>1</v>
      </c>
      <c r="N301" s="76">
        <f>IF(ISBLANK(INDEX('Policy Characteristics'!H:H,MATCH($C301,'Policy Characteristics'!$C:$C,0))),"",INDEX('Policy Characteristics'!H:H,MATCH($C301,'Policy Characteristics'!$C:$C,0)))</f>
        <v>1</v>
      </c>
      <c r="O301" s="76" t="str">
        <f>IF(ISBLANK(INDEX('Policy Characteristics'!I:I,MATCH($C301,'Policy Characteristics'!$C:$C,0))),"",INDEX('Policy Characteristics'!I:I,MATCH($C301,'Policy Characteristics'!$C:$C,0)))</f>
        <v>on/off</v>
      </c>
      <c r="P301" s="76" t="str">
        <f>IF(ISBLANK(INDEX('Policy Characteristics'!J:J,MATCH($C301,'Policy Characteristics'!$C:$C,0))),"",INDEX('Policy Characteristics'!J:J,MATCH($C301,'Policy Characteristics'!$C:$C,0)))</f>
        <v>**Description:** This policy prevents new capacity of the selected CCS plant type(s) from being built to replace existing non-CCS plants.</v>
      </c>
      <c r="Q301" s="76" t="str">
        <f>IF(ISBLANK(INDEX('Policy Characteristics'!K:K,MATCH($C301,'Policy Characteristics'!$C:$C,0))),"",INDEX('Policy Characteristics'!K:K,MATCH($C301,'Policy Characteristics'!$C:$C,0)))</f>
        <v/>
      </c>
      <c r="R301" s="76" t="str">
        <f>IF(ISBLANK(INDEX('Policy Characteristics'!L:L,MATCH($C301,'Policy Characteristics'!$C:$C,0))),"",INDEX('Policy Characteristics'!L:L,MATCH($C301,'Policy Characteristics'!$C:$C,0)))</f>
        <v/>
      </c>
    </row>
    <row r="302" spans="1:18" s="76" customFormat="1" x14ac:dyDescent="0.25">
      <c r="A302" s="76" t="str">
        <f>IF(ISBLANK(INDEX('Policy Characteristics'!A:A,MATCH($C302,'Policy Characteristics'!$C:$C,0))),"",INDEX('Policy Characteristics'!A:A,MATCH($C302,'Policy Characteristics'!$C:$C,0)))</f>
        <v>Electricity Supply</v>
      </c>
      <c r="B302" s="200" t="str">
        <f>IF(ISBLANK(INDEX('Policy Characteristics'!B:B,MATCH($C302,'Policy Characteristics'!$C:$C,0))),"",INDEX('Policy Characteristics'!B:B,MATCH($C302,'Policy Characteristics'!$C:$C,0)))</f>
        <v>Clean Electricity Standard</v>
      </c>
      <c r="C302" t="s">
        <v>980</v>
      </c>
      <c r="D302" s="88"/>
      <c r="E302" s="88"/>
      <c r="F302" s="88"/>
      <c r="G302" s="88"/>
      <c r="H302" s="15">
        <v>508</v>
      </c>
      <c r="I302" s="213" t="s">
        <v>43</v>
      </c>
      <c r="J302" s="202" t="str">
        <f>IF(ISBLANK(INDEX('Policy Characteristics'!D:D,MATCH($C302,'Policy Characteristics'!$C:$C,0))),"",INDEX('Policy Characteristics'!D:D,MATCH($C302,'Policy Characteristics'!$C:$C,0)))</f>
        <v>Clean Electricity Standard</v>
      </c>
      <c r="K302" s="76" t="str">
        <f>IF(ISBLANK(INDEX('Policy Characteristics'!E:E,MATCH($C302,'Policy Characteristics'!$C:$C,0))),"",INDEX('Policy Characteristics'!E:E,MATCH($C302,'Policy Characteristics'!$C:$C,0)))</f>
        <v>elec renewable portfolio standards</v>
      </c>
      <c r="L302" s="205">
        <f>IF(ISBLANK(INDEX('Policy Characteristics'!F:F,MATCH($C302,'Policy Characteristics'!$C:$C,0))),"",INDEX('Policy Characteristics'!F:F,MATCH($C302,'Policy Characteristics'!$C:$C,0)))</f>
        <v>0</v>
      </c>
      <c r="M302" s="205">
        <f>IF(ISBLANK(INDEX('Policy Characteristics'!G:G,MATCH($C302,'Policy Characteristics'!$C:$C,0))),"",INDEX('Policy Characteristics'!G:G,MATCH($C302,'Policy Characteristics'!$C:$C,0)))</f>
        <v>1</v>
      </c>
      <c r="N302" s="205">
        <f>IF(ISBLANK(INDEX('Policy Characteristics'!H:H,MATCH($C302,'Policy Characteristics'!$C:$C,0))),"",INDEX('Policy Characteristics'!H:H,MATCH($C302,'Policy Characteristics'!$C:$C,0)))</f>
        <v>0.01</v>
      </c>
      <c r="O302" s="76" t="str">
        <f>IF(ISBLANK(INDEX('Policy Characteristics'!I:I,MATCH($C302,'Policy Characteristics'!$C:$C,0))),"",INDEX('Policy Characteristics'!I:I,MATCH($C302,'Policy Characteristics'!$C:$C,0)))</f>
        <v>% of electricity generation</v>
      </c>
      <c r="P302" s="76" t="str">
        <f>IF(ISBLANK(INDEX('Policy Characteristics'!J:J,MATCH($C302,'Policy Characteristics'!$C:$C,0))),"",INDEX('Policy Characteristics'!J:J,MATCH($C302,'Policy Characteristics'!$C:$C,0)))</f>
        <v>**Description:** This policy specifies an increase in the fraction of electricity generation that must come from qualifying carbon-free sources (wind, solar, biomass, nuclear, hydro, geothermal, ccs, and hydrogen) in 2050. This policy has no effect until the user-set value exceeds the existing fraction of carbon-free electricity and any carbon-free electricity standards which have been enacted at the state level. To use this policy, turn the associated 'Non BAU RPS Qualifying Resources' policy to ON and the 'Lift the Clean Electricity Standard Alternative Compliance Payment' policy to ON. // **Guidance for setting values:**  Multiple states have set 100% clean energy or renewable energy laws or goals,  not including New Jersey.  When setting a high CES with this lever, users should also turn on supporting power sector policies (i.e., Grid-Scale Electricity Storage, Increase Transmission, and Demand Response) to avoid curtailment of renewables. At very high CES values, the associated policy costs are highly uncertain and should be complemented with other modeling. The business-as-usual CES value assumes the portion of an existing RPS standard met by imports remains constant.</v>
      </c>
      <c r="Q302" s="76" t="str">
        <f>IF(ISBLANK(INDEX('Policy Characteristics'!K:K,MATCH($C302,'Policy Characteristics'!$C:$C,0))),"",INDEX('Policy Characteristics'!K:K,MATCH($C302,'Policy Characteristics'!$C:$C,0)))</f>
        <v>electricity-sector-main.html#ces</v>
      </c>
      <c r="R302" s="76" t="str">
        <f>IF(ISBLANK(INDEX('Policy Characteristics'!L:L,MATCH($C302,'Policy Characteristics'!$C:$C,0))),"",INDEX('Policy Characteristics'!L:L,MATCH($C302,'Policy Characteristics'!$C:$C,0)))</f>
        <v>clean-energy-standard.html</v>
      </c>
    </row>
    <row r="303" spans="1:18" s="76" customFormat="1" x14ac:dyDescent="0.25">
      <c r="A303" s="76" t="str">
        <f>IF(ISBLANK(INDEX('Policy Characteristics'!A:A,MATCH($C303,'Policy Characteristics'!$C:$C,0))),"",INDEX('Policy Characteristics'!A:A,MATCH($C303,'Policy Characteristics'!$C:$C,0)))</f>
        <v>Electricity Supply</v>
      </c>
      <c r="B303" s="200" t="str">
        <f>IF(ISBLANK(INDEX('Policy Characteristics'!B:B,MATCH($C303,'Policy Characteristics'!$C:$C,0))),"",INDEX('Policy Characteristics'!B:B,MATCH($C303,'Policy Characteristics'!$C:$C,0)))</f>
        <v>Clean Electricity Standard Foresight</v>
      </c>
      <c r="C303" t="s">
        <v>1712</v>
      </c>
      <c r="D303" s="88"/>
      <c r="E303" s="88"/>
      <c r="F303" s="88"/>
      <c r="G303" s="88"/>
      <c r="H303" s="15">
        <v>2234</v>
      </c>
      <c r="I303" s="213" t="s">
        <v>44</v>
      </c>
      <c r="J303" s="202" t="str">
        <f>IF(ISBLANK(INDEX('Policy Characteristics'!D:D,MATCH($C303,'Policy Characteristics'!$C:$C,0))),"",INDEX('Policy Characteristics'!D:D,MATCH($C303,'Policy Characteristics'!$C:$C,0)))</f>
        <v/>
      </c>
      <c r="K303" s="76" t="str">
        <f>IF(ISBLANK(INDEX('Policy Characteristics'!E:E,MATCH($C303,'Policy Characteristics'!$C:$C,0))),"",INDEX('Policy Characteristics'!E:E,MATCH($C303,'Policy Characteristics'!$C:$C,0)))</f>
        <v/>
      </c>
      <c r="L303" s="206">
        <f>IF(ISBLANK(INDEX('Policy Characteristics'!F:F,MATCH($C303,'Policy Characteristics'!$C:$C,0))),"",INDEX('Policy Characteristics'!F:F,MATCH($C303,'Policy Characteristics'!$C:$C,0)))</f>
        <v>0</v>
      </c>
      <c r="M303" s="206">
        <f>IF(ISBLANK(INDEX('Policy Characteristics'!G:G,MATCH($C303,'Policy Characteristics'!$C:$C,0))),"",INDEX('Policy Characteristics'!G:G,MATCH($C303,'Policy Characteristics'!$C:$C,0)))</f>
        <v>1</v>
      </c>
      <c r="N303" s="206">
        <f>IF(ISBLANK(INDEX('Policy Characteristics'!H:H,MATCH($C303,'Policy Characteristics'!$C:$C,0))),"",INDEX('Policy Characteristics'!H:H,MATCH($C303,'Policy Characteristics'!$C:$C,0)))</f>
        <v>1</v>
      </c>
      <c r="O303" s="76" t="str">
        <f>IF(ISBLANK(INDEX('Policy Characteristics'!I:I,MATCH($C303,'Policy Characteristics'!$C:$C,0))),"",INDEX('Policy Characteristics'!I:I,MATCH($C303,'Policy Characteristics'!$C:$C,0)))</f>
        <v>on/off</v>
      </c>
      <c r="P303" s="76" t="str">
        <f>IF(ISBLANK(INDEX('Policy Characteristics'!J:J,MATCH($C303,'Policy Characteristics'!$C:$C,0))),"",INDEX('Policy Characteristics'!J:J,MATCH($C303,'Policy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303" s="76" t="str">
        <f>IF(ISBLANK(INDEX('Policy Characteristics'!K:K,MATCH($C303,'Policy Characteristics'!$C:$C,0))),"",INDEX('Policy Characteristics'!K:K,MATCH($C303,'Policy Characteristics'!$C:$C,0)))</f>
        <v/>
      </c>
      <c r="R303" s="76" t="str">
        <f>IF(ISBLANK(INDEX('Policy Characteristics'!L:L,MATCH($C303,'Policy Characteristics'!$C:$C,0))),"",INDEX('Policy Characteristics'!L:L,MATCH($C303,'Policy Characteristics'!$C:$C,0)))</f>
        <v/>
      </c>
    </row>
    <row r="304" spans="1:18" s="76" customFormat="1" x14ac:dyDescent="0.25">
      <c r="A304" s="76" t="str">
        <f>IF(ISBLANK(INDEX('Policy Characteristics'!A:A,MATCH($C304,'Policy Characteristics'!$C:$C,0))),"",INDEX('Policy Characteristics'!A:A,MATCH($C304,'Policy Characteristics'!$C:$C,0)))</f>
        <v>Electricity Supply</v>
      </c>
      <c r="B304" s="200" t="str">
        <f>IF(ISBLANK(INDEX('Policy Characteristics'!B:B,MATCH($C304,'Policy Characteristics'!$C:$C,0))),"",INDEX('Policy Characteristics'!B:B,MATCH($C304,'Policy Characteristics'!$C:$C,0)))</f>
        <v xml:space="preserve">Lift the Clean Electricity Standard Alternative Compliance Payment </v>
      </c>
      <c r="C304" t="s">
        <v>1887</v>
      </c>
      <c r="D304" s="88"/>
      <c r="E304" s="88"/>
      <c r="F304" s="88"/>
      <c r="G304" s="88"/>
      <c r="H304" s="15">
        <v>2285</v>
      </c>
      <c r="I304" s="213" t="s">
        <v>43</v>
      </c>
      <c r="J304" s="202" t="str">
        <f>IF(ISBLANK(INDEX('Policy Characteristics'!D:D,MATCH($C304,'Policy Characteristics'!$C:$C,0))),"",INDEX('Policy Characteristics'!D:D,MATCH($C304,'Policy Characteristics'!$C:$C,0)))</f>
        <v>Clean Electricity Standard</v>
      </c>
      <c r="K304" s="76" t="str">
        <f>IF(ISBLANK(INDEX('Policy Characteristics'!E:E,MATCH($C304,'Policy Characteristics'!$C:$C,0))),"",INDEX('Policy Characteristics'!E:E,MATCH($C304,'Policy Characteristics'!$C:$C,0)))</f>
        <v>elec non BAU RACP</v>
      </c>
      <c r="L304" s="206">
        <f>IF(ISBLANK(INDEX('Policy Characteristics'!F:F,MATCH($C304,'Policy Characteristics'!$C:$C,0))),"",INDEX('Policy Characteristics'!F:F,MATCH($C304,'Policy Characteristics'!$C:$C,0)))</f>
        <v>0</v>
      </c>
      <c r="M304" s="206">
        <f>IF(ISBLANK(INDEX('Policy Characteristics'!G:G,MATCH($C304,'Policy Characteristics'!$C:$C,0))),"",INDEX('Policy Characteristics'!G:G,MATCH($C304,'Policy Characteristics'!$C:$C,0)))</f>
        <v>1</v>
      </c>
      <c r="N304" s="206">
        <f>IF(ISBLANK(INDEX('Policy Characteristics'!H:H,MATCH($C304,'Policy Characteristics'!$C:$C,0))),"",INDEX('Policy Characteristics'!H:H,MATCH($C304,'Policy Characteristics'!$C:$C,0)))</f>
        <v>1</v>
      </c>
      <c r="O304" s="76" t="str">
        <f>IF(ISBLANK(INDEX('Policy Characteristics'!I:I,MATCH($C304,'Policy Characteristics'!$C:$C,0))),"",INDEX('Policy Characteristics'!I:I,MATCH($C304,'Policy Characteristics'!$C:$C,0)))</f>
        <v>on/off</v>
      </c>
      <c r="P304" s="76" t="str">
        <f>IF(ISBLANK(INDEX('Policy Characteristics'!J:J,MATCH($C304,'Policy Characteristics'!$C:$C,0))),"",INDEX('Policy Characteristics'!J:J,MATCH($C304,'Policy Characteristics'!$C:$C,0)))</f>
        <v>**Description:** The BAU scenario includes a CES alternative compliance payment of roughly 50 $/MWh. If the CES credit price hits this $/MWh amount in a given year, the model will not deploy any additional CES qualifying resources in an attempt to meet the CES. Enabling this policy lifts this cap, meaning there is no price constraint on new resources.</v>
      </c>
      <c r="Q304" s="76" t="str">
        <f>IF(ISBLANK(INDEX('Policy Characteristics'!K:K,MATCH($C304,'Policy Characteristics'!$C:$C,0))),"",INDEX('Policy Characteristics'!K:K,MATCH($C304,'Policy Characteristics'!$C:$C,0)))</f>
        <v/>
      </c>
      <c r="R304" s="76" t="str">
        <f>IF(ISBLANK(INDEX('Policy Characteristics'!L:L,MATCH($C304,'Policy Characteristics'!$C:$C,0))),"",INDEX('Policy Characteristics'!L:L,MATCH($C304,'Policy Characteristics'!$C:$C,0)))</f>
        <v/>
      </c>
    </row>
    <row r="305" spans="1:18" s="143" customFormat="1" x14ac:dyDescent="0.25">
      <c r="A305" s="76" t="str">
        <f>IF(ISBLANK(INDEX('Policy Characteristics'!A:A,MATCH($C305,'Policy Characteristics'!$C:$C,0))),"",INDEX('Policy Characteristics'!A:A,MATCH($C305,'Policy Characteristics'!$C:$C,0)))</f>
        <v>Electricity Supply</v>
      </c>
      <c r="B305" s="200" t="str">
        <f>IF(ISBLANK(INDEX('Policy Characteristics'!B:B,MATCH($C305,'Policy Characteristics'!$C:$C,0))),"",INDEX('Policy Characteristics'!B:B,MATCH($C305,'Policy Characteristics'!$C:$C,0)))</f>
        <v>Change Electricity Exports</v>
      </c>
      <c r="C305" s="143" t="s">
        <v>268</v>
      </c>
      <c r="D305" s="78"/>
      <c r="E305" s="78"/>
      <c r="F305" s="78"/>
      <c r="G305" s="78"/>
      <c r="H305" s="80">
        <v>148</v>
      </c>
      <c r="I305" s="213" t="s">
        <v>43</v>
      </c>
      <c r="J305" s="202" t="str">
        <f>IF(ISBLANK(INDEX('Policy Characteristics'!D:D,MATCH($C305,'Policy Characteristics'!$C:$C,0))),"",INDEX('Policy Characteristics'!D:D,MATCH($C305,'Policy Characteristics'!$C:$C,0)))</f>
        <v>Electricity Imports and Exports</v>
      </c>
      <c r="K305" s="76" t="str">
        <f>IF(ISBLANK(INDEX('Policy Characteristics'!E:E,MATCH($C305,'Policy Characteristics'!$C:$C,0))),"",INDEX('Policy Characteristics'!E:E,MATCH($C305,'Policy Characteristics'!$C:$C,0)))</f>
        <v>elec change exports</v>
      </c>
      <c r="L305" s="205">
        <f>IF(ISBLANK(INDEX('Policy Characteristics'!F:F,MATCH($C305,'Policy Characteristics'!$C:$C,0))),"",INDEX('Policy Characteristics'!F:F,MATCH($C305,'Policy Characteristics'!$C:$C,0)))</f>
        <v>-0.5</v>
      </c>
      <c r="M305" s="205">
        <f>IF(ISBLANK(INDEX('Policy Characteristics'!G:G,MATCH($C305,'Policy Characteristics'!$C:$C,0))),"",INDEX('Policy Characteristics'!G:G,MATCH($C305,'Policy Characteristics'!$C:$C,0)))</f>
        <v>1</v>
      </c>
      <c r="N305" s="205">
        <f>IF(ISBLANK(INDEX('Policy Characteristics'!H:H,MATCH($C305,'Policy Characteristics'!$C:$C,0))),"",INDEX('Policy Characteristics'!H:H,MATCH($C305,'Policy Characteristics'!$C:$C,0)))</f>
        <v>0.1</v>
      </c>
      <c r="O305" s="76" t="str">
        <f>IF(ISBLANK(INDEX('Policy Characteristics'!I:I,MATCH($C305,'Policy Characteristics'!$C:$C,0))),"",INDEX('Policy Characteristics'!I:I,MATCH($C305,'Policy Characteristics'!$C:$C,0)))</f>
        <v>% change in exports</v>
      </c>
      <c r="P305" s="76" t="str">
        <f>IF(ISBLANK(INDEX('Policy Characteristics'!J:J,MATCH($C305,'Policy Characteristics'!$C:$C,0))),"",INDEX('Policy Characteristics'!J:J,MATCH($C305,'Policy Characteristics'!$C:$C,0)))</f>
        <v>**Description:** This policy increases or decreases the amount of electricity exported from the United States to Canada and Mexico.  It does not cause the construction or removal of transmission lines linking these countries. // **Guidance for setting values:** Multiple states have set 100% clean energy or renewable energy laws or goals,  not including New Jersey.  When setting a high CES with this lever, users should also turn on supporting power sector policies (i.e., Grid-Scale Electricity Storage, Increase Transmission, and Demand Response) to avoid curtailment of renewables. At very high CES values, the associated policy costs are highly uncertain and should be complemented with other modeling. The business-as-usual CES value assumes the portion of an existing RPS standard met by imports remains constant.</v>
      </c>
      <c r="Q305" s="76" t="str">
        <f>IF(ISBLANK(INDEX('Policy Characteristics'!K:K,MATCH($C305,'Policy Characteristics'!$C:$C,0))),"",INDEX('Policy Characteristics'!K:K,MATCH($C305,'Policy Characteristics'!$C:$C,0)))</f>
        <v>electricity-sector-main.html#elec-exports</v>
      </c>
      <c r="R305" s="76" t="str">
        <f>IF(ISBLANK(INDEX('Policy Characteristics'!L:L,MATCH($C305,'Policy Characteristics'!$C:$C,0))),"",INDEX('Policy Characteristics'!L:L,MATCH($C305,'Policy Characteristics'!$C:$C,0)))</f>
        <v>electricity-imports-exports.html</v>
      </c>
    </row>
    <row r="306" spans="1:18" s="143" customFormat="1" x14ac:dyDescent="0.25">
      <c r="A306" s="76" t="str">
        <f>IF(ISBLANK(INDEX('Policy Characteristics'!A:A,MATCH($C306,'Policy Characteristics'!$C:$C,0))),"",INDEX('Policy Characteristics'!A:A,MATCH($C306,'Policy Characteristics'!$C:$C,0)))</f>
        <v>Electricity Supply</v>
      </c>
      <c r="B306" s="200" t="str">
        <f>IF(ISBLANK(INDEX('Policy Characteristics'!B:B,MATCH($C306,'Policy Characteristics'!$C:$C,0))),"",INDEX('Policy Characteristics'!B:B,MATCH($C306,'Policy Characteristics'!$C:$C,0)))</f>
        <v>Change Electricity Imports</v>
      </c>
      <c r="C306" s="143" t="s">
        <v>267</v>
      </c>
      <c r="D306" s="88" t="s">
        <v>445</v>
      </c>
      <c r="E306" s="88"/>
      <c r="F306" s="88" t="s">
        <v>444</v>
      </c>
      <c r="G306" s="78"/>
      <c r="H306" s="80">
        <v>149</v>
      </c>
      <c r="I306" s="213" t="s">
        <v>43</v>
      </c>
      <c r="J306" s="202" t="str">
        <f>IF(ISBLANK(INDEX('Policy Characteristics'!D:D,MATCH($C306,'Policy Characteristics'!$C:$C,0))),"",INDEX('Policy Characteristics'!D:D,MATCH($C306,'Policy Characteristics'!$C:$C,0)))</f>
        <v>Electricity Imports and Exports</v>
      </c>
      <c r="K306" s="76" t="str">
        <f>IF(ISBLANK(INDEX('Policy Characteristics'!E:E,MATCH($C306,'Policy Characteristics'!$C:$C,0))),"",INDEX('Policy Characteristics'!E:E,MATCH($C306,'Policy Characteristics'!$C:$C,0)))</f>
        <v>elec change imports</v>
      </c>
      <c r="L306" s="205">
        <f>IF(ISBLANK(INDEX('Policy Characteristics'!F:F,MATCH($C306,'Policy Characteristics'!$C:$C,0))),"",INDEX('Policy Characteristics'!F:F,MATCH($C306,'Policy Characteristics'!$C:$C,0)))</f>
        <v>-0.5</v>
      </c>
      <c r="M306" s="205">
        <f>IF(ISBLANK(INDEX('Policy Characteristics'!G:G,MATCH($C306,'Policy Characteristics'!$C:$C,0))),"",INDEX('Policy Characteristics'!G:G,MATCH($C306,'Policy Characteristics'!$C:$C,0)))</f>
        <v>1</v>
      </c>
      <c r="N306" s="205">
        <f>IF(ISBLANK(INDEX('Policy Characteristics'!H:H,MATCH($C306,'Policy Characteristics'!$C:$C,0))),"",INDEX('Policy Characteristics'!H:H,MATCH($C306,'Policy Characteristics'!$C:$C,0)))</f>
        <v>0.02</v>
      </c>
      <c r="O306" s="76" t="str">
        <f>IF(ISBLANK(INDEX('Policy Characteristics'!I:I,MATCH($C306,'Policy Characteristics'!$C:$C,0))),"",INDEX('Policy Characteristics'!I:I,MATCH($C306,'Policy Characteristics'!$C:$C,0)))</f>
        <v>% change in imports</v>
      </c>
      <c r="P306" s="76" t="str">
        <f>IF(ISBLANK(INDEX('Policy Characteristics'!J:J,MATCH($C306,'Policy Characteristics'!$C:$C,0))),"",INDEX('Policy Characteristics'!J:J,MATCH($C306,'Policy Characteristics'!$C:$C,0)))</f>
        <v>**Description:** This policy increases or decreases the amount of electricity imported to the United States from Canada and Mexico.  It does not cause the construction or removal of transmission lines linking these countries. // **Guidance for setting values:** From 2008 to 2021, electricity imports grew by -32%.</v>
      </c>
      <c r="Q306" s="76" t="str">
        <f>IF(ISBLANK(INDEX('Policy Characteristics'!K:K,MATCH($C306,'Policy Characteristics'!$C:$C,0))),"",INDEX('Policy Characteristics'!K:K,MATCH($C306,'Policy Characteristics'!$C:$C,0)))</f>
        <v>electricity-sector-main.html#elec-imports</v>
      </c>
      <c r="R306" s="76" t="str">
        <f>IF(ISBLANK(INDEX('Policy Characteristics'!L:L,MATCH($C306,'Policy Characteristics'!$C:$C,0))),"",INDEX('Policy Characteristics'!L:L,MATCH($C306,'Policy Characteristics'!$C:$C,0)))</f>
        <v>electricity-imports-exports.html</v>
      </c>
    </row>
    <row r="307" spans="1:18" s="143" customFormat="1" x14ac:dyDescent="0.25">
      <c r="A307" s="76" t="str">
        <f>IF(ISBLANK(INDEX('Policy Characteristics'!A:A,MATCH($C307,'Policy Characteristics'!$C:$C,0))),"",INDEX('Policy Characteristics'!A:A,MATCH($C307,'Policy Characteristics'!$C:$C,0)))</f>
        <v>Electricity Supply</v>
      </c>
      <c r="B307" s="200" t="str">
        <f>IF(ISBLANK(INDEX('Policy Characteristics'!B:B,MATCH($C307,'Policy Characteristics'!$C:$C,0))),"",INDEX('Policy Characteristics'!B:B,MATCH($C307,'Policy Characteristics'!$C:$C,0)))</f>
        <v>Change Electricity Imports</v>
      </c>
      <c r="C307" s="76" t="str">
        <f t="shared" ref="C307:C329" si="13">C$306</f>
        <v>Percent Change in Electricity Imports</v>
      </c>
      <c r="D307" s="78" t="s">
        <v>1656</v>
      </c>
      <c r="E307" s="88"/>
      <c r="F307" s="78" t="s">
        <v>1597</v>
      </c>
      <c r="G307" s="78"/>
      <c r="H307" s="80">
        <v>526</v>
      </c>
      <c r="I307" s="213" t="s">
        <v>43</v>
      </c>
      <c r="J307" s="202" t="str">
        <f>IF(ISBLANK(INDEX('Policy Characteristics'!D:D,MATCH($C307,'Policy Characteristics'!$C:$C,0))),"",INDEX('Policy Characteristics'!D:D,MATCH($C307,'Policy Characteristics'!$C:$C,0)))</f>
        <v>Electricity Imports and Exports</v>
      </c>
      <c r="K307" s="76" t="str">
        <f>IF(ISBLANK(INDEX('Policy Characteristics'!E:E,MATCH($C307,'Policy Characteristics'!$C:$C,0))),"",INDEX('Policy Characteristics'!E:E,MATCH($C307,'Policy Characteristics'!$C:$C,0)))</f>
        <v>elec change imports</v>
      </c>
      <c r="L307" s="205">
        <f>IF(ISBLANK(INDEX('Policy Characteristics'!F:F,MATCH($C307,'Policy Characteristics'!$C:$C,0))),"",INDEX('Policy Characteristics'!F:F,MATCH($C307,'Policy Characteristics'!$C:$C,0)))</f>
        <v>-0.5</v>
      </c>
      <c r="M307" s="205">
        <f>IF(ISBLANK(INDEX('Policy Characteristics'!G:G,MATCH($C307,'Policy Characteristics'!$C:$C,0))),"",INDEX('Policy Characteristics'!G:G,MATCH($C307,'Policy Characteristics'!$C:$C,0)))</f>
        <v>1</v>
      </c>
      <c r="N307" s="205">
        <f>IF(ISBLANK(INDEX('Policy Characteristics'!H:H,MATCH($C307,'Policy Characteristics'!$C:$C,0))),"",INDEX('Policy Characteristics'!H:H,MATCH($C307,'Policy Characteristics'!$C:$C,0)))</f>
        <v>0.02</v>
      </c>
      <c r="O307" s="76" t="str">
        <f>IF(ISBLANK(INDEX('Policy Characteristics'!I:I,MATCH($C307,'Policy Characteristics'!$C:$C,0))),"",INDEX('Policy Characteristics'!I:I,MATCH($C307,'Policy Characteristics'!$C:$C,0)))</f>
        <v>% change in imports</v>
      </c>
      <c r="P307" s="76" t="str">
        <f>IF(ISBLANK(INDEX('Policy Characteristics'!J:J,MATCH($C307,'Policy Characteristics'!$C:$C,0))),"",INDEX('Policy Characteristics'!J:J,MATCH($C307,'Policy Characteristics'!$C:$C,0)))</f>
        <v>**Description:** This policy increases or decreases the amount of electricity imported to the United States from Canada and Mexico.  It does not cause the construction or removal of transmission lines linking these countries. // **Guidance for setting values:** From 2008 to 2021, electricity imports grew by -32%.</v>
      </c>
      <c r="Q307" s="76" t="str">
        <f>IF(ISBLANK(INDEX('Policy Characteristics'!K:K,MATCH($C307,'Policy Characteristics'!$C:$C,0))),"",INDEX('Policy Characteristics'!K:K,MATCH($C307,'Policy Characteristics'!$C:$C,0)))</f>
        <v>electricity-sector-main.html#elec-imports</v>
      </c>
      <c r="R307" s="76" t="str">
        <f>IF(ISBLANK(INDEX('Policy Characteristics'!L:L,MATCH($C307,'Policy Characteristics'!$C:$C,0))),"",INDEX('Policy Characteristics'!L:L,MATCH($C307,'Policy Characteristics'!$C:$C,0)))</f>
        <v>electricity-imports-exports.html</v>
      </c>
    </row>
    <row r="308" spans="1:18" s="143" customFormat="1" x14ac:dyDescent="0.25">
      <c r="A308" s="76" t="str">
        <f>IF(ISBLANK(INDEX('Policy Characteristics'!A:A,MATCH($C308,'Policy Characteristics'!$C:$C,0))),"",INDEX('Policy Characteristics'!A:A,MATCH($C308,'Policy Characteristics'!$C:$C,0)))</f>
        <v>Electricity Supply</v>
      </c>
      <c r="B308" s="200" t="str">
        <f>IF(ISBLANK(INDEX('Policy Characteristics'!B:B,MATCH($C308,'Policy Characteristics'!$C:$C,0))),"",INDEX('Policy Characteristics'!B:B,MATCH($C308,'Policy Characteristics'!$C:$C,0)))</f>
        <v>Change Electricity Imports</v>
      </c>
      <c r="C308" s="76" t="str">
        <f t="shared" si="13"/>
        <v>Percent Change in Electricity Imports</v>
      </c>
      <c r="D308" s="78" t="s">
        <v>1657</v>
      </c>
      <c r="E308" s="88"/>
      <c r="F308" s="78" t="s">
        <v>1598</v>
      </c>
      <c r="G308" s="78"/>
      <c r="H308" s="80">
        <v>1753</v>
      </c>
      <c r="I308" s="213" t="s">
        <v>43</v>
      </c>
      <c r="J308" s="202" t="str">
        <f>IF(ISBLANK(INDEX('Policy Characteristics'!D:D,MATCH($C308,'Policy Characteristics'!$C:$C,0))),"",INDEX('Policy Characteristics'!D:D,MATCH($C308,'Policy Characteristics'!$C:$C,0)))</f>
        <v>Electricity Imports and Exports</v>
      </c>
      <c r="K308" s="76" t="str">
        <f>IF(ISBLANK(INDEX('Policy Characteristics'!E:E,MATCH($C308,'Policy Characteristics'!$C:$C,0))),"",INDEX('Policy Characteristics'!E:E,MATCH($C308,'Policy Characteristics'!$C:$C,0)))</f>
        <v>elec change imports</v>
      </c>
      <c r="L308" s="205">
        <f>IF(ISBLANK(INDEX('Policy Characteristics'!F:F,MATCH($C308,'Policy Characteristics'!$C:$C,0))),"",INDEX('Policy Characteristics'!F:F,MATCH($C308,'Policy Characteristics'!$C:$C,0)))</f>
        <v>-0.5</v>
      </c>
      <c r="M308" s="205">
        <f>IF(ISBLANK(INDEX('Policy Characteristics'!G:G,MATCH($C308,'Policy Characteristics'!$C:$C,0))),"",INDEX('Policy Characteristics'!G:G,MATCH($C308,'Policy Characteristics'!$C:$C,0)))</f>
        <v>1</v>
      </c>
      <c r="N308" s="205">
        <f>IF(ISBLANK(INDEX('Policy Characteristics'!H:H,MATCH($C308,'Policy Characteristics'!$C:$C,0))),"",INDEX('Policy Characteristics'!H:H,MATCH($C308,'Policy Characteristics'!$C:$C,0)))</f>
        <v>0.02</v>
      </c>
      <c r="O308" s="76" t="str">
        <f>IF(ISBLANK(INDEX('Policy Characteristics'!I:I,MATCH($C308,'Policy Characteristics'!$C:$C,0))),"",INDEX('Policy Characteristics'!I:I,MATCH($C308,'Policy Characteristics'!$C:$C,0)))</f>
        <v>% change in imports</v>
      </c>
      <c r="P308" s="76" t="str">
        <f>IF(ISBLANK(INDEX('Policy Characteristics'!J:J,MATCH($C308,'Policy Characteristics'!$C:$C,0))),"",INDEX('Policy Characteristics'!J:J,MATCH($C308,'Policy Characteristics'!$C:$C,0)))</f>
        <v>**Description:** This policy increases or decreases the amount of electricity imported to the United States from Canada and Mexico.  It does not cause the construction or removal of transmission lines linking these countries. // **Guidance for setting values:** From 2008 to 2021, electricity imports grew by -32%.</v>
      </c>
      <c r="Q308" s="76" t="str">
        <f>IF(ISBLANK(INDEX('Policy Characteristics'!K:K,MATCH($C308,'Policy Characteristics'!$C:$C,0))),"",INDEX('Policy Characteristics'!K:K,MATCH($C308,'Policy Characteristics'!$C:$C,0)))</f>
        <v>electricity-sector-main.html#elec-imports</v>
      </c>
      <c r="R308" s="76" t="str">
        <f>IF(ISBLANK(INDEX('Policy Characteristics'!L:L,MATCH($C308,'Policy Characteristics'!$C:$C,0))),"",INDEX('Policy Characteristics'!L:L,MATCH($C308,'Policy Characteristics'!$C:$C,0)))</f>
        <v>electricity-imports-exports.html</v>
      </c>
    </row>
    <row r="309" spans="1:18" s="143" customFormat="1" x14ac:dyDescent="0.25">
      <c r="A309" s="76" t="str">
        <f>IF(ISBLANK(INDEX('Policy Characteristics'!A:A,MATCH($C309,'Policy Characteristics'!$C:$C,0))),"",INDEX('Policy Characteristics'!A:A,MATCH($C309,'Policy Characteristics'!$C:$C,0)))</f>
        <v>Electricity Supply</v>
      </c>
      <c r="B309" s="200" t="str">
        <f>IF(ISBLANK(INDEX('Policy Characteristics'!B:B,MATCH($C309,'Policy Characteristics'!$C:$C,0))),"",INDEX('Policy Characteristics'!B:B,MATCH($C309,'Policy Characteristics'!$C:$C,0)))</f>
        <v>Change Electricity Imports</v>
      </c>
      <c r="C309" s="76" t="str">
        <f t="shared" si="13"/>
        <v>Percent Change in Electricity Imports</v>
      </c>
      <c r="D309" s="78" t="s">
        <v>76</v>
      </c>
      <c r="E309" s="88"/>
      <c r="F309" s="78" t="s">
        <v>1667</v>
      </c>
      <c r="G309" s="78"/>
      <c r="H309" s="80">
        <v>527</v>
      </c>
      <c r="I309" s="213" t="s">
        <v>43</v>
      </c>
      <c r="J309" s="202" t="str">
        <f>IF(ISBLANK(INDEX('Policy Characteristics'!D:D,MATCH($C309,'Policy Characteristics'!$C:$C,0))),"",INDEX('Policy Characteristics'!D:D,MATCH($C309,'Policy Characteristics'!$C:$C,0)))</f>
        <v>Electricity Imports and Exports</v>
      </c>
      <c r="K309" s="76" t="str">
        <f>IF(ISBLANK(INDEX('Policy Characteristics'!E:E,MATCH($C309,'Policy Characteristics'!$C:$C,0))),"",INDEX('Policy Characteristics'!E:E,MATCH($C309,'Policy Characteristics'!$C:$C,0)))</f>
        <v>elec change imports</v>
      </c>
      <c r="L309" s="205">
        <f>IF(ISBLANK(INDEX('Policy Characteristics'!F:F,MATCH($C309,'Policy Characteristics'!$C:$C,0))),"",INDEX('Policy Characteristics'!F:F,MATCH($C309,'Policy Characteristics'!$C:$C,0)))</f>
        <v>-0.5</v>
      </c>
      <c r="M309" s="205">
        <f>IF(ISBLANK(INDEX('Policy Characteristics'!G:G,MATCH($C309,'Policy Characteristics'!$C:$C,0))),"",INDEX('Policy Characteristics'!G:G,MATCH($C309,'Policy Characteristics'!$C:$C,0)))</f>
        <v>1</v>
      </c>
      <c r="N309" s="205">
        <f>IF(ISBLANK(INDEX('Policy Characteristics'!H:H,MATCH($C309,'Policy Characteristics'!$C:$C,0))),"",INDEX('Policy Characteristics'!H:H,MATCH($C309,'Policy Characteristics'!$C:$C,0)))</f>
        <v>0.02</v>
      </c>
      <c r="O309" s="76" t="str">
        <f>IF(ISBLANK(INDEX('Policy Characteristics'!I:I,MATCH($C309,'Policy Characteristics'!$C:$C,0))),"",INDEX('Policy Characteristics'!I:I,MATCH($C309,'Policy Characteristics'!$C:$C,0)))</f>
        <v>% change in imports</v>
      </c>
      <c r="P309" s="76" t="str">
        <f>IF(ISBLANK(INDEX('Policy Characteristics'!J:J,MATCH($C309,'Policy Characteristics'!$C:$C,0))),"",INDEX('Policy Characteristics'!J:J,MATCH($C309,'Policy Characteristics'!$C:$C,0)))</f>
        <v>**Description:** This policy increases or decreases the amount of electricity imported to the United States from Canada and Mexico.  It does not cause the construction or removal of transmission lines linking these countries. // **Guidance for setting values:** From 2008 to 2021, electricity imports grew by -32%.</v>
      </c>
      <c r="Q309" s="76" t="str">
        <f>IF(ISBLANK(INDEX('Policy Characteristics'!K:K,MATCH($C309,'Policy Characteristics'!$C:$C,0))),"",INDEX('Policy Characteristics'!K:K,MATCH($C309,'Policy Characteristics'!$C:$C,0)))</f>
        <v>electricity-sector-main.html#elec-imports</v>
      </c>
      <c r="R309" s="76" t="str">
        <f>IF(ISBLANK(INDEX('Policy Characteristics'!L:L,MATCH($C309,'Policy Characteristics'!$C:$C,0))),"",INDEX('Policy Characteristics'!L:L,MATCH($C309,'Policy Characteristics'!$C:$C,0)))</f>
        <v>electricity-imports-exports.html</v>
      </c>
    </row>
    <row r="310" spans="1:18" s="143" customFormat="1" x14ac:dyDescent="0.25">
      <c r="A310" s="76" t="str">
        <f>IF(ISBLANK(INDEX('Policy Characteristics'!A:A,MATCH($C310,'Policy Characteristics'!$C:$C,0))),"",INDEX('Policy Characteristics'!A:A,MATCH($C310,'Policy Characteristics'!$C:$C,0)))</f>
        <v>Electricity Supply</v>
      </c>
      <c r="B310" s="200" t="str">
        <f>IF(ISBLANK(INDEX('Policy Characteristics'!B:B,MATCH($C310,'Policy Characteristics'!$C:$C,0))),"",INDEX('Policy Characteristics'!B:B,MATCH($C310,'Policy Characteristics'!$C:$C,0)))</f>
        <v>Change Electricity Imports</v>
      </c>
      <c r="C310" s="76" t="str">
        <f t="shared" si="13"/>
        <v>Percent Change in Electricity Imports</v>
      </c>
      <c r="D310" s="78" t="s">
        <v>77</v>
      </c>
      <c r="E310" s="88"/>
      <c r="F310" s="78" t="s">
        <v>89</v>
      </c>
      <c r="G310" s="78"/>
      <c r="H310" s="80">
        <v>528</v>
      </c>
      <c r="I310" s="213" t="s">
        <v>43</v>
      </c>
      <c r="J310" s="202" t="str">
        <f>IF(ISBLANK(INDEX('Policy Characteristics'!D:D,MATCH($C310,'Policy Characteristics'!$C:$C,0))),"",INDEX('Policy Characteristics'!D:D,MATCH($C310,'Policy Characteristics'!$C:$C,0)))</f>
        <v>Electricity Imports and Exports</v>
      </c>
      <c r="K310" s="76" t="str">
        <f>IF(ISBLANK(INDEX('Policy Characteristics'!E:E,MATCH($C310,'Policy Characteristics'!$C:$C,0))),"",INDEX('Policy Characteristics'!E:E,MATCH($C310,'Policy Characteristics'!$C:$C,0)))</f>
        <v>elec change imports</v>
      </c>
      <c r="L310" s="205">
        <f>IF(ISBLANK(INDEX('Policy Characteristics'!F:F,MATCH($C310,'Policy Characteristics'!$C:$C,0))),"",INDEX('Policy Characteristics'!F:F,MATCH($C310,'Policy Characteristics'!$C:$C,0)))</f>
        <v>-0.5</v>
      </c>
      <c r="M310" s="205">
        <f>IF(ISBLANK(INDEX('Policy Characteristics'!G:G,MATCH($C310,'Policy Characteristics'!$C:$C,0))),"",INDEX('Policy Characteristics'!G:G,MATCH($C310,'Policy Characteristics'!$C:$C,0)))</f>
        <v>1</v>
      </c>
      <c r="N310" s="205">
        <f>IF(ISBLANK(INDEX('Policy Characteristics'!H:H,MATCH($C310,'Policy Characteristics'!$C:$C,0))),"",INDEX('Policy Characteristics'!H:H,MATCH($C310,'Policy Characteristics'!$C:$C,0)))</f>
        <v>0.02</v>
      </c>
      <c r="O310" s="76" t="str">
        <f>IF(ISBLANK(INDEX('Policy Characteristics'!I:I,MATCH($C310,'Policy Characteristics'!$C:$C,0))),"",INDEX('Policy Characteristics'!I:I,MATCH($C310,'Policy Characteristics'!$C:$C,0)))</f>
        <v>% change in imports</v>
      </c>
      <c r="P310" s="76" t="str">
        <f>IF(ISBLANK(INDEX('Policy Characteristics'!J:J,MATCH($C310,'Policy Characteristics'!$C:$C,0))),"",INDEX('Policy Characteristics'!J:J,MATCH($C310,'Policy Characteristics'!$C:$C,0)))</f>
        <v>**Description:** This policy increases or decreases the amount of electricity imported to the United States from Canada and Mexico.  It does not cause the construction or removal of transmission lines linking these countries. // **Guidance for setting values:** From 2008 to 2021, electricity imports grew by -32%.</v>
      </c>
      <c r="Q310" s="76" t="str">
        <f>IF(ISBLANK(INDEX('Policy Characteristics'!K:K,MATCH($C310,'Policy Characteristics'!$C:$C,0))),"",INDEX('Policy Characteristics'!K:K,MATCH($C310,'Policy Characteristics'!$C:$C,0)))</f>
        <v>electricity-sector-main.html#elec-imports</v>
      </c>
      <c r="R310" s="76" t="str">
        <f>IF(ISBLANK(INDEX('Policy Characteristics'!L:L,MATCH($C310,'Policy Characteristics'!$C:$C,0))),"",INDEX('Policy Characteristics'!L:L,MATCH($C310,'Policy Characteristics'!$C:$C,0)))</f>
        <v>electricity-imports-exports.html</v>
      </c>
    </row>
    <row r="311" spans="1:18" s="143" customFormat="1" x14ac:dyDescent="0.25">
      <c r="A311" s="76" t="str">
        <f>IF(ISBLANK(INDEX('Policy Characteristics'!A:A,MATCH($C311,'Policy Characteristics'!$C:$C,0))),"",INDEX('Policy Characteristics'!A:A,MATCH($C311,'Policy Characteristics'!$C:$C,0)))</f>
        <v>Electricity Supply</v>
      </c>
      <c r="B311" s="200" t="str">
        <f>IF(ISBLANK(INDEX('Policy Characteristics'!B:B,MATCH($C311,'Policy Characteristics'!$C:$C,0))),"",INDEX('Policy Characteristics'!B:B,MATCH($C311,'Policy Characteristics'!$C:$C,0)))</f>
        <v>Change Electricity Imports</v>
      </c>
      <c r="C311" s="76" t="str">
        <f t="shared" si="13"/>
        <v>Percent Change in Electricity Imports</v>
      </c>
      <c r="D311" s="78" t="s">
        <v>446</v>
      </c>
      <c r="E311" s="88"/>
      <c r="F311" s="78" t="s">
        <v>449</v>
      </c>
      <c r="G311" s="78"/>
      <c r="H311" s="80">
        <v>529</v>
      </c>
      <c r="I311" s="213" t="s">
        <v>43</v>
      </c>
      <c r="J311" s="202" t="str">
        <f>IF(ISBLANK(INDEX('Policy Characteristics'!D:D,MATCH($C311,'Policy Characteristics'!$C:$C,0))),"",INDEX('Policy Characteristics'!D:D,MATCH($C311,'Policy Characteristics'!$C:$C,0)))</f>
        <v>Electricity Imports and Exports</v>
      </c>
      <c r="K311" s="76" t="str">
        <f>IF(ISBLANK(INDEX('Policy Characteristics'!E:E,MATCH($C311,'Policy Characteristics'!$C:$C,0))),"",INDEX('Policy Characteristics'!E:E,MATCH($C311,'Policy Characteristics'!$C:$C,0)))</f>
        <v>elec change imports</v>
      </c>
      <c r="L311" s="205">
        <f>IF(ISBLANK(INDEX('Policy Characteristics'!F:F,MATCH($C311,'Policy Characteristics'!$C:$C,0))),"",INDEX('Policy Characteristics'!F:F,MATCH($C311,'Policy Characteristics'!$C:$C,0)))</f>
        <v>-0.5</v>
      </c>
      <c r="M311" s="205">
        <f>IF(ISBLANK(INDEX('Policy Characteristics'!G:G,MATCH($C311,'Policy Characteristics'!$C:$C,0))),"",INDEX('Policy Characteristics'!G:G,MATCH($C311,'Policy Characteristics'!$C:$C,0)))</f>
        <v>1</v>
      </c>
      <c r="N311" s="205">
        <f>IF(ISBLANK(INDEX('Policy Characteristics'!H:H,MATCH($C311,'Policy Characteristics'!$C:$C,0))),"",INDEX('Policy Characteristics'!H:H,MATCH($C311,'Policy Characteristics'!$C:$C,0)))</f>
        <v>0.02</v>
      </c>
      <c r="O311" s="76" t="str">
        <f>IF(ISBLANK(INDEX('Policy Characteristics'!I:I,MATCH($C311,'Policy Characteristics'!$C:$C,0))),"",INDEX('Policy Characteristics'!I:I,MATCH($C311,'Policy Characteristics'!$C:$C,0)))</f>
        <v>% change in imports</v>
      </c>
      <c r="P311" s="76" t="str">
        <f>IF(ISBLANK(INDEX('Policy Characteristics'!J:J,MATCH($C311,'Policy Characteristics'!$C:$C,0))),"",INDEX('Policy Characteristics'!J:J,MATCH($C311,'Policy Characteristics'!$C:$C,0)))</f>
        <v>**Description:** This policy increases or decreases the amount of electricity imported to the United States from Canada and Mexico.  It does not cause the construction or removal of transmission lines linking these countries. // **Guidance for setting values:** From 2008 to 2021, electricity imports grew by -32%.</v>
      </c>
      <c r="Q311" s="76" t="str">
        <f>IF(ISBLANK(INDEX('Policy Characteristics'!K:K,MATCH($C311,'Policy Characteristics'!$C:$C,0))),"",INDEX('Policy Characteristics'!K:K,MATCH($C311,'Policy Characteristics'!$C:$C,0)))</f>
        <v>electricity-sector-main.html#elec-imports</v>
      </c>
      <c r="R311" s="76" t="str">
        <f>IF(ISBLANK(INDEX('Policy Characteristics'!L:L,MATCH($C311,'Policy Characteristics'!$C:$C,0))),"",INDEX('Policy Characteristics'!L:L,MATCH($C311,'Policy Characteristics'!$C:$C,0)))</f>
        <v>electricity-imports-exports.html</v>
      </c>
    </row>
    <row r="312" spans="1:18" s="143" customFormat="1" x14ac:dyDescent="0.25">
      <c r="A312" s="76" t="str">
        <f>IF(ISBLANK(INDEX('Policy Characteristics'!A:A,MATCH($C312,'Policy Characteristics'!$C:$C,0))),"",INDEX('Policy Characteristics'!A:A,MATCH($C312,'Policy Characteristics'!$C:$C,0)))</f>
        <v>Electricity Supply</v>
      </c>
      <c r="B312" s="200" t="str">
        <f>IF(ISBLANK(INDEX('Policy Characteristics'!B:B,MATCH($C312,'Policy Characteristics'!$C:$C,0))),"",INDEX('Policy Characteristics'!B:B,MATCH($C312,'Policy Characteristics'!$C:$C,0)))</f>
        <v>Change Electricity Imports</v>
      </c>
      <c r="C312" s="76" t="str">
        <f t="shared" si="13"/>
        <v>Percent Change in Electricity Imports</v>
      </c>
      <c r="D312" s="78" t="s">
        <v>78</v>
      </c>
      <c r="E312" s="88"/>
      <c r="F312" s="78" t="s">
        <v>90</v>
      </c>
      <c r="G312" s="78"/>
      <c r="H312" s="80">
        <v>530</v>
      </c>
      <c r="I312" s="213" t="s">
        <v>43</v>
      </c>
      <c r="J312" s="202" t="str">
        <f>IF(ISBLANK(INDEX('Policy Characteristics'!D:D,MATCH($C312,'Policy Characteristics'!$C:$C,0))),"",INDEX('Policy Characteristics'!D:D,MATCH($C312,'Policy Characteristics'!$C:$C,0)))</f>
        <v>Electricity Imports and Exports</v>
      </c>
      <c r="K312" s="76" t="str">
        <f>IF(ISBLANK(INDEX('Policy Characteristics'!E:E,MATCH($C312,'Policy Characteristics'!$C:$C,0))),"",INDEX('Policy Characteristics'!E:E,MATCH($C312,'Policy Characteristics'!$C:$C,0)))</f>
        <v>elec change imports</v>
      </c>
      <c r="L312" s="205">
        <f>IF(ISBLANK(INDEX('Policy Characteristics'!F:F,MATCH($C312,'Policy Characteristics'!$C:$C,0))),"",INDEX('Policy Characteristics'!F:F,MATCH($C312,'Policy Characteristics'!$C:$C,0)))</f>
        <v>-0.5</v>
      </c>
      <c r="M312" s="205">
        <f>IF(ISBLANK(INDEX('Policy Characteristics'!G:G,MATCH($C312,'Policy Characteristics'!$C:$C,0))),"",INDEX('Policy Characteristics'!G:G,MATCH($C312,'Policy Characteristics'!$C:$C,0)))</f>
        <v>1</v>
      </c>
      <c r="N312" s="205">
        <f>IF(ISBLANK(INDEX('Policy Characteristics'!H:H,MATCH($C312,'Policy Characteristics'!$C:$C,0))),"",INDEX('Policy Characteristics'!H:H,MATCH($C312,'Policy Characteristics'!$C:$C,0)))</f>
        <v>0.02</v>
      </c>
      <c r="O312" s="76" t="str">
        <f>IF(ISBLANK(INDEX('Policy Characteristics'!I:I,MATCH($C312,'Policy Characteristics'!$C:$C,0))),"",INDEX('Policy Characteristics'!I:I,MATCH($C312,'Policy Characteristics'!$C:$C,0)))</f>
        <v>% change in imports</v>
      </c>
      <c r="P312" s="76" t="str">
        <f>IF(ISBLANK(INDEX('Policy Characteristics'!J:J,MATCH($C312,'Policy Characteristics'!$C:$C,0))),"",INDEX('Policy Characteristics'!J:J,MATCH($C312,'Policy Characteristics'!$C:$C,0)))</f>
        <v>**Description:** This policy increases or decreases the amount of electricity imported to the United States from Canada and Mexico.  It does not cause the construction or removal of transmission lines linking these countries. // **Guidance for setting values:** From 2008 to 2021, electricity imports grew by -32%.</v>
      </c>
      <c r="Q312" s="76" t="str">
        <f>IF(ISBLANK(INDEX('Policy Characteristics'!K:K,MATCH($C312,'Policy Characteristics'!$C:$C,0))),"",INDEX('Policy Characteristics'!K:K,MATCH($C312,'Policy Characteristics'!$C:$C,0)))</f>
        <v>electricity-sector-main.html#elec-imports</v>
      </c>
      <c r="R312" s="76" t="str">
        <f>IF(ISBLANK(INDEX('Policy Characteristics'!L:L,MATCH($C312,'Policy Characteristics'!$C:$C,0))),"",INDEX('Policy Characteristics'!L:L,MATCH($C312,'Policy Characteristics'!$C:$C,0)))</f>
        <v>electricity-imports-exports.html</v>
      </c>
    </row>
    <row r="313" spans="1:18" s="143" customFormat="1" x14ac:dyDescent="0.25">
      <c r="A313" s="76" t="str">
        <f>IF(ISBLANK(INDEX('Policy Characteristics'!A:A,MATCH($C313,'Policy Characteristics'!$C:$C,0))),"",INDEX('Policy Characteristics'!A:A,MATCH($C313,'Policy Characteristics'!$C:$C,0)))</f>
        <v>Electricity Supply</v>
      </c>
      <c r="B313" s="200" t="str">
        <f>IF(ISBLANK(INDEX('Policy Characteristics'!B:B,MATCH($C313,'Policy Characteristics'!$C:$C,0))),"",INDEX('Policy Characteristics'!B:B,MATCH($C313,'Policy Characteristics'!$C:$C,0)))</f>
        <v>Change Electricity Imports</v>
      </c>
      <c r="C313" s="76" t="str">
        <f t="shared" si="13"/>
        <v>Percent Change in Electricity Imports</v>
      </c>
      <c r="D313" s="78" t="s">
        <v>79</v>
      </c>
      <c r="E313" s="88"/>
      <c r="F313" s="78" t="s">
        <v>91</v>
      </c>
      <c r="G313" s="78"/>
      <c r="H313" s="80">
        <v>531</v>
      </c>
      <c r="I313" s="213" t="s">
        <v>44</v>
      </c>
      <c r="J313" s="202" t="str">
        <f>IF(ISBLANK(INDEX('Policy Characteristics'!D:D,MATCH($C313,'Policy Characteristics'!$C:$C,0))),"",INDEX('Policy Characteristics'!D:D,MATCH($C313,'Policy Characteristics'!$C:$C,0)))</f>
        <v>Electricity Imports and Exports</v>
      </c>
      <c r="K313" s="76" t="str">
        <f>IF(ISBLANK(INDEX('Policy Characteristics'!E:E,MATCH($C313,'Policy Characteristics'!$C:$C,0))),"",INDEX('Policy Characteristics'!E:E,MATCH($C313,'Policy Characteristics'!$C:$C,0)))</f>
        <v>elec change imports</v>
      </c>
      <c r="L313" s="205">
        <f>IF(ISBLANK(INDEX('Policy Characteristics'!F:F,MATCH($C313,'Policy Characteristics'!$C:$C,0))),"",INDEX('Policy Characteristics'!F:F,MATCH($C313,'Policy Characteristics'!$C:$C,0)))</f>
        <v>-0.5</v>
      </c>
      <c r="M313" s="205">
        <f>IF(ISBLANK(INDEX('Policy Characteristics'!G:G,MATCH($C313,'Policy Characteristics'!$C:$C,0))),"",INDEX('Policy Characteristics'!G:G,MATCH($C313,'Policy Characteristics'!$C:$C,0)))</f>
        <v>1</v>
      </c>
      <c r="N313" s="205">
        <f>IF(ISBLANK(INDEX('Policy Characteristics'!H:H,MATCH($C313,'Policy Characteristics'!$C:$C,0))),"",INDEX('Policy Characteristics'!H:H,MATCH($C313,'Policy Characteristics'!$C:$C,0)))</f>
        <v>0.02</v>
      </c>
      <c r="O313" s="76" t="str">
        <f>IF(ISBLANK(INDEX('Policy Characteristics'!I:I,MATCH($C313,'Policy Characteristics'!$C:$C,0))),"",INDEX('Policy Characteristics'!I:I,MATCH($C313,'Policy Characteristics'!$C:$C,0)))</f>
        <v>% change in imports</v>
      </c>
      <c r="P313" s="76" t="str">
        <f>IF(ISBLANK(INDEX('Policy Characteristics'!J:J,MATCH($C313,'Policy Characteristics'!$C:$C,0))),"",INDEX('Policy Characteristics'!J:J,MATCH($C313,'Policy Characteristics'!$C:$C,0)))</f>
        <v>**Description:** This policy increases or decreases the amount of electricity imported to the United States from Canada and Mexico.  It does not cause the construction or removal of transmission lines linking these countries. // **Guidance for setting values:** From 2008 to 2021, electricity imports grew by -32%.</v>
      </c>
      <c r="Q313" s="76" t="str">
        <f>IF(ISBLANK(INDEX('Policy Characteristics'!K:K,MATCH($C313,'Policy Characteristics'!$C:$C,0))),"",INDEX('Policy Characteristics'!K:K,MATCH($C313,'Policy Characteristics'!$C:$C,0)))</f>
        <v>electricity-sector-main.html#elec-imports</v>
      </c>
      <c r="R313" s="76" t="str">
        <f>IF(ISBLANK(INDEX('Policy Characteristics'!L:L,MATCH($C313,'Policy Characteristics'!$C:$C,0))),"",INDEX('Policy Characteristics'!L:L,MATCH($C313,'Policy Characteristics'!$C:$C,0)))</f>
        <v>electricity-imports-exports.html</v>
      </c>
    </row>
    <row r="314" spans="1:18" s="143" customFormat="1" x14ac:dyDescent="0.25">
      <c r="A314" s="76" t="str">
        <f>IF(ISBLANK(INDEX('Policy Characteristics'!A:A,MATCH($C314,'Policy Characteristics'!$C:$C,0))),"",INDEX('Policy Characteristics'!A:A,MATCH($C314,'Policy Characteristics'!$C:$C,0)))</f>
        <v>Electricity Supply</v>
      </c>
      <c r="B314" s="200" t="str">
        <f>IF(ISBLANK(INDEX('Policy Characteristics'!B:B,MATCH($C314,'Policy Characteristics'!$C:$C,0))),"",INDEX('Policy Characteristics'!B:B,MATCH($C314,'Policy Characteristics'!$C:$C,0)))</f>
        <v>Change Electricity Imports</v>
      </c>
      <c r="C314" s="76" t="str">
        <f t="shared" si="13"/>
        <v>Percent Change in Electricity Imports</v>
      </c>
      <c r="D314" s="78" t="s">
        <v>80</v>
      </c>
      <c r="E314" s="88"/>
      <c r="F314" s="78" t="s">
        <v>92</v>
      </c>
      <c r="G314" s="78"/>
      <c r="H314" s="80">
        <v>532</v>
      </c>
      <c r="I314" s="213" t="s">
        <v>43</v>
      </c>
      <c r="J314" s="202" t="str">
        <f>IF(ISBLANK(INDEX('Policy Characteristics'!D:D,MATCH($C314,'Policy Characteristics'!$C:$C,0))),"",INDEX('Policy Characteristics'!D:D,MATCH($C314,'Policy Characteristics'!$C:$C,0)))</f>
        <v>Electricity Imports and Exports</v>
      </c>
      <c r="K314" s="76" t="str">
        <f>IF(ISBLANK(INDEX('Policy Characteristics'!E:E,MATCH($C314,'Policy Characteristics'!$C:$C,0))),"",INDEX('Policy Characteristics'!E:E,MATCH($C314,'Policy Characteristics'!$C:$C,0)))</f>
        <v>elec change imports</v>
      </c>
      <c r="L314" s="205">
        <f>IF(ISBLANK(INDEX('Policy Characteristics'!F:F,MATCH($C314,'Policy Characteristics'!$C:$C,0))),"",INDEX('Policy Characteristics'!F:F,MATCH($C314,'Policy Characteristics'!$C:$C,0)))</f>
        <v>-0.5</v>
      </c>
      <c r="M314" s="205">
        <f>IF(ISBLANK(INDEX('Policy Characteristics'!G:G,MATCH($C314,'Policy Characteristics'!$C:$C,0))),"",INDEX('Policy Characteristics'!G:G,MATCH($C314,'Policy Characteristics'!$C:$C,0)))</f>
        <v>1</v>
      </c>
      <c r="N314" s="205">
        <f>IF(ISBLANK(INDEX('Policy Characteristics'!H:H,MATCH($C314,'Policy Characteristics'!$C:$C,0))),"",INDEX('Policy Characteristics'!H:H,MATCH($C314,'Policy Characteristics'!$C:$C,0)))</f>
        <v>0.02</v>
      </c>
      <c r="O314" s="76" t="str">
        <f>IF(ISBLANK(INDEX('Policy Characteristics'!I:I,MATCH($C314,'Policy Characteristics'!$C:$C,0))),"",INDEX('Policy Characteristics'!I:I,MATCH($C314,'Policy Characteristics'!$C:$C,0)))</f>
        <v>% change in imports</v>
      </c>
      <c r="P314" s="76" t="str">
        <f>IF(ISBLANK(INDEX('Policy Characteristics'!J:J,MATCH($C314,'Policy Characteristics'!$C:$C,0))),"",INDEX('Policy Characteristics'!J:J,MATCH($C314,'Policy Characteristics'!$C:$C,0)))</f>
        <v>**Description:** This policy increases or decreases the amount of electricity imported to the United States from Canada and Mexico.  It does not cause the construction or removal of transmission lines linking these countries. // **Guidance for setting values:** From 2008 to 2021, electricity imports grew by -32%.</v>
      </c>
      <c r="Q314" s="76" t="str">
        <f>IF(ISBLANK(INDEX('Policy Characteristics'!K:K,MATCH($C314,'Policy Characteristics'!$C:$C,0))),"",INDEX('Policy Characteristics'!K:K,MATCH($C314,'Policy Characteristics'!$C:$C,0)))</f>
        <v>electricity-sector-main.html#elec-imports</v>
      </c>
      <c r="R314" s="76" t="str">
        <f>IF(ISBLANK(INDEX('Policy Characteristics'!L:L,MATCH($C314,'Policy Characteristics'!$C:$C,0))),"",INDEX('Policy Characteristics'!L:L,MATCH($C314,'Policy Characteristics'!$C:$C,0)))</f>
        <v>electricity-imports-exports.html</v>
      </c>
    </row>
    <row r="315" spans="1:18" s="143" customFormat="1" x14ac:dyDescent="0.25">
      <c r="A315" s="76" t="str">
        <f>IF(ISBLANK(INDEX('Policy Characteristics'!A:A,MATCH($C315,'Policy Characteristics'!$C:$C,0))),"",INDEX('Policy Characteristics'!A:A,MATCH($C315,'Policy Characteristics'!$C:$C,0)))</f>
        <v>Electricity Supply</v>
      </c>
      <c r="B315" s="200" t="str">
        <f>IF(ISBLANK(INDEX('Policy Characteristics'!B:B,MATCH($C315,'Policy Characteristics'!$C:$C,0))),"",INDEX('Policy Characteristics'!B:B,MATCH($C315,'Policy Characteristics'!$C:$C,0)))</f>
        <v>Change Electricity Imports</v>
      </c>
      <c r="C315" s="76" t="str">
        <f t="shared" si="13"/>
        <v>Percent Change in Electricity Imports</v>
      </c>
      <c r="D315" s="78" t="s">
        <v>668</v>
      </c>
      <c r="E315" s="88"/>
      <c r="F315" s="78" t="s">
        <v>434</v>
      </c>
      <c r="G315" s="78"/>
      <c r="H315" s="80">
        <v>533</v>
      </c>
      <c r="I315" s="213" t="s">
        <v>44</v>
      </c>
      <c r="J315" s="202" t="str">
        <f>IF(ISBLANK(INDEX('Policy Characteristics'!D:D,MATCH($C315,'Policy Characteristics'!$C:$C,0))),"",INDEX('Policy Characteristics'!D:D,MATCH($C315,'Policy Characteristics'!$C:$C,0)))</f>
        <v>Electricity Imports and Exports</v>
      </c>
      <c r="K315" s="76" t="str">
        <f>IF(ISBLANK(INDEX('Policy Characteristics'!E:E,MATCH($C315,'Policy Characteristics'!$C:$C,0))),"",INDEX('Policy Characteristics'!E:E,MATCH($C315,'Policy Characteristics'!$C:$C,0)))</f>
        <v>elec change imports</v>
      </c>
      <c r="L315" s="205">
        <f>IF(ISBLANK(INDEX('Policy Characteristics'!F:F,MATCH($C315,'Policy Characteristics'!$C:$C,0))),"",INDEX('Policy Characteristics'!F:F,MATCH($C315,'Policy Characteristics'!$C:$C,0)))</f>
        <v>-0.5</v>
      </c>
      <c r="M315" s="205">
        <f>IF(ISBLANK(INDEX('Policy Characteristics'!G:G,MATCH($C315,'Policy Characteristics'!$C:$C,0))),"",INDEX('Policy Characteristics'!G:G,MATCH($C315,'Policy Characteristics'!$C:$C,0)))</f>
        <v>1</v>
      </c>
      <c r="N315" s="205">
        <f>IF(ISBLANK(INDEX('Policy Characteristics'!H:H,MATCH($C315,'Policy Characteristics'!$C:$C,0))),"",INDEX('Policy Characteristics'!H:H,MATCH($C315,'Policy Characteristics'!$C:$C,0)))</f>
        <v>0.02</v>
      </c>
      <c r="O315" s="76" t="str">
        <f>IF(ISBLANK(INDEX('Policy Characteristics'!I:I,MATCH($C315,'Policy Characteristics'!$C:$C,0))),"",INDEX('Policy Characteristics'!I:I,MATCH($C315,'Policy Characteristics'!$C:$C,0)))</f>
        <v>% change in imports</v>
      </c>
      <c r="P315" s="76" t="str">
        <f>IF(ISBLANK(INDEX('Policy Characteristics'!J:J,MATCH($C315,'Policy Characteristics'!$C:$C,0))),"",INDEX('Policy Characteristics'!J:J,MATCH($C315,'Policy Characteristics'!$C:$C,0)))</f>
        <v>**Description:** This policy increases or decreases the amount of electricity imported to the United States from Canada and Mexico.  It does not cause the construction or removal of transmission lines linking these countries. // **Guidance for setting values:** From 2008 to 2021, electricity imports grew by -32%.</v>
      </c>
      <c r="Q315" s="76" t="str">
        <f>IF(ISBLANK(INDEX('Policy Characteristics'!K:K,MATCH($C315,'Policy Characteristics'!$C:$C,0))),"",INDEX('Policy Characteristics'!K:K,MATCH($C315,'Policy Characteristics'!$C:$C,0)))</f>
        <v>electricity-sector-main.html#elec-imports</v>
      </c>
      <c r="R315" s="76" t="str">
        <f>IF(ISBLANK(INDEX('Policy Characteristics'!L:L,MATCH($C315,'Policy Characteristics'!$C:$C,0))),"",INDEX('Policy Characteristics'!L:L,MATCH($C315,'Policy Characteristics'!$C:$C,0)))</f>
        <v>electricity-imports-exports.html</v>
      </c>
    </row>
    <row r="316" spans="1:18" s="143" customFormat="1" x14ac:dyDescent="0.25">
      <c r="A316" s="76" t="str">
        <f>IF(ISBLANK(INDEX('Policy Characteristics'!A:A,MATCH($C316,'Policy Characteristics'!$C:$C,0))),"",INDEX('Policy Characteristics'!A:A,MATCH($C316,'Policy Characteristics'!$C:$C,0)))</f>
        <v>Electricity Supply</v>
      </c>
      <c r="B316" s="200" t="str">
        <f>IF(ISBLANK(INDEX('Policy Characteristics'!B:B,MATCH($C316,'Policy Characteristics'!$C:$C,0))),"",INDEX('Policy Characteristics'!B:B,MATCH($C316,'Policy Characteristics'!$C:$C,0)))</f>
        <v>Change Electricity Imports</v>
      </c>
      <c r="C316" s="76" t="str">
        <f t="shared" si="13"/>
        <v>Percent Change in Electricity Imports</v>
      </c>
      <c r="D316" s="78" t="s">
        <v>306</v>
      </c>
      <c r="E316" s="88"/>
      <c r="F316" s="78" t="s">
        <v>308</v>
      </c>
      <c r="G316" s="78"/>
      <c r="H316" s="80">
        <v>534</v>
      </c>
      <c r="I316" s="213" t="s">
        <v>43</v>
      </c>
      <c r="J316" s="202" t="str">
        <f>IF(ISBLANK(INDEX('Policy Characteristics'!D:D,MATCH($C316,'Policy Characteristics'!$C:$C,0))),"",INDEX('Policy Characteristics'!D:D,MATCH($C316,'Policy Characteristics'!$C:$C,0)))</f>
        <v>Electricity Imports and Exports</v>
      </c>
      <c r="K316" s="76" t="str">
        <f>IF(ISBLANK(INDEX('Policy Characteristics'!E:E,MATCH($C316,'Policy Characteristics'!$C:$C,0))),"",INDEX('Policy Characteristics'!E:E,MATCH($C316,'Policy Characteristics'!$C:$C,0)))</f>
        <v>elec change imports</v>
      </c>
      <c r="L316" s="205">
        <f>IF(ISBLANK(INDEX('Policy Characteristics'!F:F,MATCH($C316,'Policy Characteristics'!$C:$C,0))),"",INDEX('Policy Characteristics'!F:F,MATCH($C316,'Policy Characteristics'!$C:$C,0)))</f>
        <v>-0.5</v>
      </c>
      <c r="M316" s="205">
        <f>IF(ISBLANK(INDEX('Policy Characteristics'!G:G,MATCH($C316,'Policy Characteristics'!$C:$C,0))),"",INDEX('Policy Characteristics'!G:G,MATCH($C316,'Policy Characteristics'!$C:$C,0)))</f>
        <v>1</v>
      </c>
      <c r="N316" s="205">
        <f>IF(ISBLANK(INDEX('Policy Characteristics'!H:H,MATCH($C316,'Policy Characteristics'!$C:$C,0))),"",INDEX('Policy Characteristics'!H:H,MATCH($C316,'Policy Characteristics'!$C:$C,0)))</f>
        <v>0.02</v>
      </c>
      <c r="O316" s="76" t="str">
        <f>IF(ISBLANK(INDEX('Policy Characteristics'!I:I,MATCH($C316,'Policy Characteristics'!$C:$C,0))),"",INDEX('Policy Characteristics'!I:I,MATCH($C316,'Policy Characteristics'!$C:$C,0)))</f>
        <v>% change in imports</v>
      </c>
      <c r="P316" s="76" t="str">
        <f>IF(ISBLANK(INDEX('Policy Characteristics'!J:J,MATCH($C316,'Policy Characteristics'!$C:$C,0))),"",INDEX('Policy Characteristics'!J:J,MATCH($C316,'Policy Characteristics'!$C:$C,0)))</f>
        <v>**Description:** This policy increases or decreases the amount of electricity imported to the United States from Canada and Mexico.  It does not cause the construction or removal of transmission lines linking these countries. // **Guidance for setting values:** From 2008 to 2021, electricity imports grew by -32%.</v>
      </c>
      <c r="Q316" s="76" t="str">
        <f>IF(ISBLANK(INDEX('Policy Characteristics'!K:K,MATCH($C316,'Policy Characteristics'!$C:$C,0))),"",INDEX('Policy Characteristics'!K:K,MATCH($C316,'Policy Characteristics'!$C:$C,0)))</f>
        <v>electricity-sector-main.html#elec-imports</v>
      </c>
      <c r="R316" s="76" t="str">
        <f>IF(ISBLANK(INDEX('Policy Characteristics'!L:L,MATCH($C316,'Policy Characteristics'!$C:$C,0))),"",INDEX('Policy Characteristics'!L:L,MATCH($C316,'Policy Characteristics'!$C:$C,0)))</f>
        <v>electricity-imports-exports.html</v>
      </c>
    </row>
    <row r="317" spans="1:18" s="143" customFormat="1" x14ac:dyDescent="0.25">
      <c r="A317" s="76" t="str">
        <f>IF(ISBLANK(INDEX('Policy Characteristics'!A:A,MATCH($C317,'Policy Characteristics'!$C:$C,0))),"",INDEX('Policy Characteristics'!A:A,MATCH($C317,'Policy Characteristics'!$C:$C,0)))</f>
        <v>Electricity Supply</v>
      </c>
      <c r="B317" s="200" t="str">
        <f>IF(ISBLANK(INDEX('Policy Characteristics'!B:B,MATCH($C317,'Policy Characteristics'!$C:$C,0))),"",INDEX('Policy Characteristics'!B:B,MATCH($C317,'Policy Characteristics'!$C:$C,0)))</f>
        <v>Change Electricity Imports</v>
      </c>
      <c r="C317" s="76" t="str">
        <f t="shared" si="13"/>
        <v>Percent Change in Electricity Imports</v>
      </c>
      <c r="D317" s="78" t="s">
        <v>307</v>
      </c>
      <c r="E317" s="88"/>
      <c r="F317" s="78" t="s">
        <v>309</v>
      </c>
      <c r="G317" s="78"/>
      <c r="H317" s="80">
        <v>535</v>
      </c>
      <c r="I317" s="213" t="s">
        <v>44</v>
      </c>
      <c r="J317" s="202" t="str">
        <f>IF(ISBLANK(INDEX('Policy Characteristics'!D:D,MATCH($C317,'Policy Characteristics'!$C:$C,0))),"",INDEX('Policy Characteristics'!D:D,MATCH($C317,'Policy Characteristics'!$C:$C,0)))</f>
        <v>Electricity Imports and Exports</v>
      </c>
      <c r="K317" s="76" t="str">
        <f>IF(ISBLANK(INDEX('Policy Characteristics'!E:E,MATCH($C317,'Policy Characteristics'!$C:$C,0))),"",INDEX('Policy Characteristics'!E:E,MATCH($C317,'Policy Characteristics'!$C:$C,0)))</f>
        <v>elec change imports</v>
      </c>
      <c r="L317" s="205">
        <f>IF(ISBLANK(INDEX('Policy Characteristics'!F:F,MATCH($C317,'Policy Characteristics'!$C:$C,0))),"",INDEX('Policy Characteristics'!F:F,MATCH($C317,'Policy Characteristics'!$C:$C,0)))</f>
        <v>-0.5</v>
      </c>
      <c r="M317" s="205">
        <f>IF(ISBLANK(INDEX('Policy Characteristics'!G:G,MATCH($C317,'Policy Characteristics'!$C:$C,0))),"",INDEX('Policy Characteristics'!G:G,MATCH($C317,'Policy Characteristics'!$C:$C,0)))</f>
        <v>1</v>
      </c>
      <c r="N317" s="205">
        <f>IF(ISBLANK(INDEX('Policy Characteristics'!H:H,MATCH($C317,'Policy Characteristics'!$C:$C,0))),"",INDEX('Policy Characteristics'!H:H,MATCH($C317,'Policy Characteristics'!$C:$C,0)))</f>
        <v>0.02</v>
      </c>
      <c r="O317" s="76" t="str">
        <f>IF(ISBLANK(INDEX('Policy Characteristics'!I:I,MATCH($C317,'Policy Characteristics'!$C:$C,0))),"",INDEX('Policy Characteristics'!I:I,MATCH($C317,'Policy Characteristics'!$C:$C,0)))</f>
        <v>% change in imports</v>
      </c>
      <c r="P317" s="76" t="str">
        <f>IF(ISBLANK(INDEX('Policy Characteristics'!J:J,MATCH($C317,'Policy Characteristics'!$C:$C,0))),"",INDEX('Policy Characteristics'!J:J,MATCH($C317,'Policy Characteristics'!$C:$C,0)))</f>
        <v>**Description:** This policy increases or decreases the amount of electricity imported to the United States from Canada and Mexico.  It does not cause the construction or removal of transmission lines linking these countries. // **Guidance for setting values:** From 2008 to 2021, electricity imports grew by -32%.</v>
      </c>
      <c r="Q317" s="76" t="str">
        <f>IF(ISBLANK(INDEX('Policy Characteristics'!K:K,MATCH($C317,'Policy Characteristics'!$C:$C,0))),"",INDEX('Policy Characteristics'!K:K,MATCH($C317,'Policy Characteristics'!$C:$C,0)))</f>
        <v>electricity-sector-main.html#elec-imports</v>
      </c>
      <c r="R317" s="76" t="str">
        <f>IF(ISBLANK(INDEX('Policy Characteristics'!L:L,MATCH($C317,'Policy Characteristics'!$C:$C,0))),"",INDEX('Policy Characteristics'!L:L,MATCH($C317,'Policy Characteristics'!$C:$C,0)))</f>
        <v>electricity-imports-exports.html</v>
      </c>
    </row>
    <row r="318" spans="1:18" s="143" customFormat="1" x14ac:dyDescent="0.25">
      <c r="A318" s="76" t="str">
        <f>IF(ISBLANK(INDEX('Policy Characteristics'!A:A,MATCH($C318,'Policy Characteristics'!$C:$C,0))),"",INDEX('Policy Characteristics'!A:A,MATCH($C318,'Policy Characteristics'!$C:$C,0)))</f>
        <v>Electricity Supply</v>
      </c>
      <c r="B318" s="200" t="str">
        <f>IF(ISBLANK(INDEX('Policy Characteristics'!B:B,MATCH($C318,'Policy Characteristics'!$C:$C,0))),"",INDEX('Policy Characteristics'!B:B,MATCH($C318,'Policy Characteristics'!$C:$C,0)))</f>
        <v>Change Electricity Imports</v>
      </c>
      <c r="C318" s="76" t="str">
        <f t="shared" si="13"/>
        <v>Percent Change in Electricity Imports</v>
      </c>
      <c r="D318" s="78" t="s">
        <v>442</v>
      </c>
      <c r="E318" s="88"/>
      <c r="F318" s="78" t="s">
        <v>441</v>
      </c>
      <c r="G318" s="78"/>
      <c r="H318" s="80">
        <v>536</v>
      </c>
      <c r="I318" s="213" t="s">
        <v>44</v>
      </c>
      <c r="J318" s="202" t="str">
        <f>IF(ISBLANK(INDEX('Policy Characteristics'!D:D,MATCH($C318,'Policy Characteristics'!$C:$C,0))),"",INDEX('Policy Characteristics'!D:D,MATCH($C318,'Policy Characteristics'!$C:$C,0)))</f>
        <v>Electricity Imports and Exports</v>
      </c>
      <c r="K318" s="76" t="str">
        <f>IF(ISBLANK(INDEX('Policy Characteristics'!E:E,MATCH($C318,'Policy Characteristics'!$C:$C,0))),"",INDEX('Policy Characteristics'!E:E,MATCH($C318,'Policy Characteristics'!$C:$C,0)))</f>
        <v>elec change imports</v>
      </c>
      <c r="L318" s="205">
        <f>IF(ISBLANK(INDEX('Policy Characteristics'!F:F,MATCH($C318,'Policy Characteristics'!$C:$C,0))),"",INDEX('Policy Characteristics'!F:F,MATCH($C318,'Policy Characteristics'!$C:$C,0)))</f>
        <v>-0.5</v>
      </c>
      <c r="M318" s="205">
        <f>IF(ISBLANK(INDEX('Policy Characteristics'!G:G,MATCH($C318,'Policy Characteristics'!$C:$C,0))),"",INDEX('Policy Characteristics'!G:G,MATCH($C318,'Policy Characteristics'!$C:$C,0)))</f>
        <v>1</v>
      </c>
      <c r="N318" s="205">
        <f>IF(ISBLANK(INDEX('Policy Characteristics'!H:H,MATCH($C318,'Policy Characteristics'!$C:$C,0))),"",INDEX('Policy Characteristics'!H:H,MATCH($C318,'Policy Characteristics'!$C:$C,0)))</f>
        <v>0.02</v>
      </c>
      <c r="O318" s="76" t="str">
        <f>IF(ISBLANK(INDEX('Policy Characteristics'!I:I,MATCH($C318,'Policy Characteristics'!$C:$C,0))),"",INDEX('Policy Characteristics'!I:I,MATCH($C318,'Policy Characteristics'!$C:$C,0)))</f>
        <v>% change in imports</v>
      </c>
      <c r="P318" s="76" t="str">
        <f>IF(ISBLANK(INDEX('Policy Characteristics'!J:J,MATCH($C318,'Policy Characteristics'!$C:$C,0))),"",INDEX('Policy Characteristics'!J:J,MATCH($C318,'Policy Characteristics'!$C:$C,0)))</f>
        <v>**Description:** This policy increases or decreases the amount of electricity imported to the United States from Canada and Mexico.  It does not cause the construction or removal of transmission lines linking these countries. // **Guidance for setting values:** From 2008 to 2021, electricity imports grew by -32%.</v>
      </c>
      <c r="Q318" s="76" t="str">
        <f>IF(ISBLANK(INDEX('Policy Characteristics'!K:K,MATCH($C318,'Policy Characteristics'!$C:$C,0))),"",INDEX('Policy Characteristics'!K:K,MATCH($C318,'Policy Characteristics'!$C:$C,0)))</f>
        <v>electricity-sector-main.html#elec-imports</v>
      </c>
      <c r="R318" s="76" t="str">
        <f>IF(ISBLANK(INDEX('Policy Characteristics'!L:L,MATCH($C318,'Policy Characteristics'!$C:$C,0))),"",INDEX('Policy Characteristics'!L:L,MATCH($C318,'Policy Characteristics'!$C:$C,0)))</f>
        <v>electricity-imports-exports.html</v>
      </c>
    </row>
    <row r="319" spans="1:18" s="143" customFormat="1" x14ac:dyDescent="0.25">
      <c r="A319" s="76" t="str">
        <f>IF(ISBLANK(INDEX('Policy Characteristics'!A:A,MATCH($C319,'Policy Characteristics'!$C:$C,0))),"",INDEX('Policy Characteristics'!A:A,MATCH($C319,'Policy Characteristics'!$C:$C,0)))</f>
        <v>Electricity Supply</v>
      </c>
      <c r="B319" s="200" t="str">
        <f>IF(ISBLANK(INDEX('Policy Characteristics'!B:B,MATCH($C319,'Policy Characteristics'!$C:$C,0))),"",INDEX('Policy Characteristics'!B:B,MATCH($C319,'Policy Characteristics'!$C:$C,0)))</f>
        <v>Change Electricity Imports</v>
      </c>
      <c r="C319" s="76" t="str">
        <f t="shared" si="13"/>
        <v>Percent Change in Electricity Imports</v>
      </c>
      <c r="D319" s="78" t="s">
        <v>451</v>
      </c>
      <c r="E319" s="88"/>
      <c r="F319" s="78" t="s">
        <v>452</v>
      </c>
      <c r="G319" s="78"/>
      <c r="H319" s="80">
        <v>537</v>
      </c>
      <c r="I319" s="213" t="s">
        <v>44</v>
      </c>
      <c r="J319" s="202" t="str">
        <f>IF(ISBLANK(INDEX('Policy Characteristics'!D:D,MATCH($C319,'Policy Characteristics'!$C:$C,0))),"",INDEX('Policy Characteristics'!D:D,MATCH($C319,'Policy Characteristics'!$C:$C,0)))</f>
        <v>Electricity Imports and Exports</v>
      </c>
      <c r="K319" s="76" t="str">
        <f>IF(ISBLANK(INDEX('Policy Characteristics'!E:E,MATCH($C319,'Policy Characteristics'!$C:$C,0))),"",INDEX('Policy Characteristics'!E:E,MATCH($C319,'Policy Characteristics'!$C:$C,0)))</f>
        <v>elec change imports</v>
      </c>
      <c r="L319" s="205">
        <f>IF(ISBLANK(INDEX('Policy Characteristics'!F:F,MATCH($C319,'Policy Characteristics'!$C:$C,0))),"",INDEX('Policy Characteristics'!F:F,MATCH($C319,'Policy Characteristics'!$C:$C,0)))</f>
        <v>-0.5</v>
      </c>
      <c r="M319" s="205">
        <f>IF(ISBLANK(INDEX('Policy Characteristics'!G:G,MATCH($C319,'Policy Characteristics'!$C:$C,0))),"",INDEX('Policy Characteristics'!G:G,MATCH($C319,'Policy Characteristics'!$C:$C,0)))</f>
        <v>1</v>
      </c>
      <c r="N319" s="205">
        <f>IF(ISBLANK(INDEX('Policy Characteristics'!H:H,MATCH($C319,'Policy Characteristics'!$C:$C,0))),"",INDEX('Policy Characteristics'!H:H,MATCH($C319,'Policy Characteristics'!$C:$C,0)))</f>
        <v>0.02</v>
      </c>
      <c r="O319" s="76" t="str">
        <f>IF(ISBLANK(INDEX('Policy Characteristics'!I:I,MATCH($C319,'Policy Characteristics'!$C:$C,0))),"",INDEX('Policy Characteristics'!I:I,MATCH($C319,'Policy Characteristics'!$C:$C,0)))</f>
        <v>% change in imports</v>
      </c>
      <c r="P319" s="76" t="str">
        <f>IF(ISBLANK(INDEX('Policy Characteristics'!J:J,MATCH($C319,'Policy Characteristics'!$C:$C,0))),"",INDEX('Policy Characteristics'!J:J,MATCH($C319,'Policy Characteristics'!$C:$C,0)))</f>
        <v>**Description:** This policy increases or decreases the amount of electricity imported to the United States from Canada and Mexico.  It does not cause the construction or removal of transmission lines linking these countries. // **Guidance for setting values:** From 2008 to 2021, electricity imports grew by -32%.</v>
      </c>
      <c r="Q319" s="76" t="str">
        <f>IF(ISBLANK(INDEX('Policy Characteristics'!K:K,MATCH($C319,'Policy Characteristics'!$C:$C,0))),"",INDEX('Policy Characteristics'!K:K,MATCH($C319,'Policy Characteristics'!$C:$C,0)))</f>
        <v>electricity-sector-main.html#elec-imports</v>
      </c>
      <c r="R319" s="76" t="str">
        <f>IF(ISBLANK(INDEX('Policy Characteristics'!L:L,MATCH($C319,'Policy Characteristics'!$C:$C,0))),"",INDEX('Policy Characteristics'!L:L,MATCH($C319,'Policy Characteristics'!$C:$C,0)))</f>
        <v>electricity-imports-exports.html</v>
      </c>
    </row>
    <row r="320" spans="1:18" s="143" customFormat="1" x14ac:dyDescent="0.25">
      <c r="A320" s="76" t="str">
        <f>IF(ISBLANK(INDEX('Policy Characteristics'!A:A,MATCH($C320,'Policy Characteristics'!$C:$C,0))),"",INDEX('Policy Characteristics'!A:A,MATCH($C320,'Policy Characteristics'!$C:$C,0)))</f>
        <v>Electricity Supply</v>
      </c>
      <c r="B320" s="200" t="str">
        <f>IF(ISBLANK(INDEX('Policy Characteristics'!B:B,MATCH($C320,'Policy Characteristics'!$C:$C,0))),"",INDEX('Policy Characteristics'!B:B,MATCH($C320,'Policy Characteristics'!$C:$C,0)))</f>
        <v>Change Electricity Imports</v>
      </c>
      <c r="C320" s="76" t="str">
        <f t="shared" si="13"/>
        <v>Percent Change in Electricity Imports</v>
      </c>
      <c r="D320" s="78" t="s">
        <v>988</v>
      </c>
      <c r="E320" s="88"/>
      <c r="F320" s="78" t="s">
        <v>712</v>
      </c>
      <c r="G320" s="78"/>
      <c r="H320" s="80">
        <v>538</v>
      </c>
      <c r="I320" s="213" t="s">
        <v>44</v>
      </c>
      <c r="J320" s="202" t="str">
        <f>IF(ISBLANK(INDEX('Policy Characteristics'!D:D,MATCH($C320,'Policy Characteristics'!$C:$C,0))),"",INDEX('Policy Characteristics'!D:D,MATCH($C320,'Policy Characteristics'!$C:$C,0)))</f>
        <v>Electricity Imports and Exports</v>
      </c>
      <c r="K320" s="76" t="str">
        <f>IF(ISBLANK(INDEX('Policy Characteristics'!E:E,MATCH($C320,'Policy Characteristics'!$C:$C,0))),"",INDEX('Policy Characteristics'!E:E,MATCH($C320,'Policy Characteristics'!$C:$C,0)))</f>
        <v>elec change imports</v>
      </c>
      <c r="L320" s="205">
        <f>IF(ISBLANK(INDEX('Policy Characteristics'!F:F,MATCH($C320,'Policy Characteristics'!$C:$C,0))),"",INDEX('Policy Characteristics'!F:F,MATCH($C320,'Policy Characteristics'!$C:$C,0)))</f>
        <v>-0.5</v>
      </c>
      <c r="M320" s="205">
        <f>IF(ISBLANK(INDEX('Policy Characteristics'!G:G,MATCH($C320,'Policy Characteristics'!$C:$C,0))),"",INDEX('Policy Characteristics'!G:G,MATCH($C320,'Policy Characteristics'!$C:$C,0)))</f>
        <v>1</v>
      </c>
      <c r="N320" s="205">
        <f>IF(ISBLANK(INDEX('Policy Characteristics'!H:H,MATCH($C320,'Policy Characteristics'!$C:$C,0))),"",INDEX('Policy Characteristics'!H:H,MATCH($C320,'Policy Characteristics'!$C:$C,0)))</f>
        <v>0.02</v>
      </c>
      <c r="O320" s="76" t="str">
        <f>IF(ISBLANK(INDEX('Policy Characteristics'!I:I,MATCH($C320,'Policy Characteristics'!$C:$C,0))),"",INDEX('Policy Characteristics'!I:I,MATCH($C320,'Policy Characteristics'!$C:$C,0)))</f>
        <v>% change in imports</v>
      </c>
      <c r="P320" s="76" t="str">
        <f>IF(ISBLANK(INDEX('Policy Characteristics'!J:J,MATCH($C320,'Policy Characteristics'!$C:$C,0))),"",INDEX('Policy Characteristics'!J:J,MATCH($C320,'Policy Characteristics'!$C:$C,0)))</f>
        <v>**Description:** This policy increases or decreases the amount of electricity imported to the United States from Canada and Mexico.  It does not cause the construction or removal of transmission lines linking these countries. // **Guidance for setting values:** From 2008 to 2021, electricity imports grew by -32%.</v>
      </c>
      <c r="Q320" s="76" t="str">
        <f>IF(ISBLANK(INDEX('Policy Characteristics'!K:K,MATCH($C320,'Policy Characteristics'!$C:$C,0))),"",INDEX('Policy Characteristics'!K:K,MATCH($C320,'Policy Characteristics'!$C:$C,0)))</f>
        <v>electricity-sector-main.html#elec-imports</v>
      </c>
      <c r="R320" s="76" t="str">
        <f>IF(ISBLANK(INDEX('Policy Characteristics'!L:L,MATCH($C320,'Policy Characteristics'!$C:$C,0))),"",INDEX('Policy Characteristics'!L:L,MATCH($C320,'Policy Characteristics'!$C:$C,0)))</f>
        <v>electricity-imports-exports.html</v>
      </c>
    </row>
    <row r="321" spans="1:19" s="143" customFormat="1" x14ac:dyDescent="0.25">
      <c r="A321" s="76" t="str">
        <f>IF(ISBLANK(INDEX('Policy Characteristics'!A:A,MATCH($C321,'Policy Characteristics'!$C:$C,0))),"",INDEX('Policy Characteristics'!A:A,MATCH($C321,'Policy Characteristics'!$C:$C,0)))</f>
        <v>Electricity Supply</v>
      </c>
      <c r="B321" s="200" t="str">
        <f>IF(ISBLANK(INDEX('Policy Characteristics'!B:B,MATCH($C321,'Policy Characteristics'!$C:$C,0))),"",INDEX('Policy Characteristics'!B:B,MATCH($C321,'Policy Characteristics'!$C:$C,0)))</f>
        <v>Change Electricity Imports</v>
      </c>
      <c r="C321" s="76" t="str">
        <f t="shared" si="13"/>
        <v>Percent Change in Electricity Imports</v>
      </c>
      <c r="D321" s="78" t="s">
        <v>989</v>
      </c>
      <c r="E321" s="88"/>
      <c r="F321" s="78" t="s">
        <v>832</v>
      </c>
      <c r="G321" s="78"/>
      <c r="H321" s="80">
        <v>539</v>
      </c>
      <c r="I321" s="213" t="s">
        <v>44</v>
      </c>
      <c r="J321" s="202" t="str">
        <f>IF(ISBLANK(INDEX('Policy Characteristics'!D:D,MATCH($C321,'Policy Characteristics'!$C:$C,0))),"",INDEX('Policy Characteristics'!D:D,MATCH($C321,'Policy Characteristics'!$C:$C,0)))</f>
        <v>Electricity Imports and Exports</v>
      </c>
      <c r="K321" s="76" t="str">
        <f>IF(ISBLANK(INDEX('Policy Characteristics'!E:E,MATCH($C321,'Policy Characteristics'!$C:$C,0))),"",INDEX('Policy Characteristics'!E:E,MATCH($C321,'Policy Characteristics'!$C:$C,0)))</f>
        <v>elec change imports</v>
      </c>
      <c r="L321" s="205">
        <f>IF(ISBLANK(INDEX('Policy Characteristics'!F:F,MATCH($C321,'Policy Characteristics'!$C:$C,0))),"",INDEX('Policy Characteristics'!F:F,MATCH($C321,'Policy Characteristics'!$C:$C,0)))</f>
        <v>-0.5</v>
      </c>
      <c r="M321" s="205">
        <f>IF(ISBLANK(INDEX('Policy Characteristics'!G:G,MATCH($C321,'Policy Characteristics'!$C:$C,0))),"",INDEX('Policy Characteristics'!G:G,MATCH($C321,'Policy Characteristics'!$C:$C,0)))</f>
        <v>1</v>
      </c>
      <c r="N321" s="205">
        <f>IF(ISBLANK(INDEX('Policy Characteristics'!H:H,MATCH($C321,'Policy Characteristics'!$C:$C,0))),"",INDEX('Policy Characteristics'!H:H,MATCH($C321,'Policy Characteristics'!$C:$C,0)))</f>
        <v>0.02</v>
      </c>
      <c r="O321" s="76" t="str">
        <f>IF(ISBLANK(INDEX('Policy Characteristics'!I:I,MATCH($C321,'Policy Characteristics'!$C:$C,0))),"",INDEX('Policy Characteristics'!I:I,MATCH($C321,'Policy Characteristics'!$C:$C,0)))</f>
        <v>% change in imports</v>
      </c>
      <c r="P321" s="76" t="str">
        <f>IF(ISBLANK(INDEX('Policy Characteristics'!J:J,MATCH($C321,'Policy Characteristics'!$C:$C,0))),"",INDEX('Policy Characteristics'!J:J,MATCH($C321,'Policy Characteristics'!$C:$C,0)))</f>
        <v>**Description:** This policy increases or decreases the amount of electricity imported to the United States from Canada and Mexico.  It does not cause the construction or removal of transmission lines linking these countries. // **Guidance for setting values:** From 2008 to 2021, electricity imports grew by -32%.</v>
      </c>
      <c r="Q321" s="76" t="str">
        <f>IF(ISBLANK(INDEX('Policy Characteristics'!K:K,MATCH($C321,'Policy Characteristics'!$C:$C,0))),"",INDEX('Policy Characteristics'!K:K,MATCH($C321,'Policy Characteristics'!$C:$C,0)))</f>
        <v>electricity-sector-main.html#elec-imports</v>
      </c>
      <c r="R321" s="76" t="str">
        <f>IF(ISBLANK(INDEX('Policy Characteristics'!L:L,MATCH($C321,'Policy Characteristics'!$C:$C,0))),"",INDEX('Policy Characteristics'!L:L,MATCH($C321,'Policy Characteristics'!$C:$C,0)))</f>
        <v>electricity-imports-exports.html</v>
      </c>
    </row>
    <row r="322" spans="1:19" s="143" customFormat="1" x14ac:dyDescent="0.25">
      <c r="A322" s="76" t="str">
        <f>IF(ISBLANK(INDEX('Policy Characteristics'!A:A,MATCH($C322,'Policy Characteristics'!$C:$C,0))),"",INDEX('Policy Characteristics'!A:A,MATCH($C322,'Policy Characteristics'!$C:$C,0)))</f>
        <v>Electricity Supply</v>
      </c>
      <c r="B322" s="200" t="str">
        <f>IF(ISBLANK(INDEX('Policy Characteristics'!B:B,MATCH($C322,'Policy Characteristics'!$C:$C,0))),"",INDEX('Policy Characteristics'!B:B,MATCH($C322,'Policy Characteristics'!$C:$C,0)))</f>
        <v>Change Electricity Imports</v>
      </c>
      <c r="C322" s="76" t="str">
        <f t="shared" si="13"/>
        <v>Percent Change in Electricity Imports</v>
      </c>
      <c r="D322" s="78" t="s">
        <v>990</v>
      </c>
      <c r="E322" s="88"/>
      <c r="F322" s="78" t="s">
        <v>714</v>
      </c>
      <c r="G322" s="78"/>
      <c r="H322" s="80">
        <v>540</v>
      </c>
      <c r="I322" s="213" t="s">
        <v>44</v>
      </c>
      <c r="J322" s="202" t="str">
        <f>IF(ISBLANK(INDEX('Policy Characteristics'!D:D,MATCH($C322,'Policy Characteristics'!$C:$C,0))),"",INDEX('Policy Characteristics'!D:D,MATCH($C322,'Policy Characteristics'!$C:$C,0)))</f>
        <v>Electricity Imports and Exports</v>
      </c>
      <c r="K322" s="76" t="str">
        <f>IF(ISBLANK(INDEX('Policy Characteristics'!E:E,MATCH($C322,'Policy Characteristics'!$C:$C,0))),"",INDEX('Policy Characteristics'!E:E,MATCH($C322,'Policy Characteristics'!$C:$C,0)))</f>
        <v>elec change imports</v>
      </c>
      <c r="L322" s="205">
        <f>IF(ISBLANK(INDEX('Policy Characteristics'!F:F,MATCH($C322,'Policy Characteristics'!$C:$C,0))),"",INDEX('Policy Characteristics'!F:F,MATCH($C322,'Policy Characteristics'!$C:$C,0)))</f>
        <v>-0.5</v>
      </c>
      <c r="M322" s="205">
        <f>IF(ISBLANK(INDEX('Policy Characteristics'!G:G,MATCH($C322,'Policy Characteristics'!$C:$C,0))),"",INDEX('Policy Characteristics'!G:G,MATCH($C322,'Policy Characteristics'!$C:$C,0)))</f>
        <v>1</v>
      </c>
      <c r="N322" s="205">
        <f>IF(ISBLANK(INDEX('Policy Characteristics'!H:H,MATCH($C322,'Policy Characteristics'!$C:$C,0))),"",INDEX('Policy Characteristics'!H:H,MATCH($C322,'Policy Characteristics'!$C:$C,0)))</f>
        <v>0.02</v>
      </c>
      <c r="O322" s="76" t="str">
        <f>IF(ISBLANK(INDEX('Policy Characteristics'!I:I,MATCH($C322,'Policy Characteristics'!$C:$C,0))),"",INDEX('Policy Characteristics'!I:I,MATCH($C322,'Policy Characteristics'!$C:$C,0)))</f>
        <v>% change in imports</v>
      </c>
      <c r="P322" s="76" t="str">
        <f>IF(ISBLANK(INDEX('Policy Characteristics'!J:J,MATCH($C322,'Policy Characteristics'!$C:$C,0))),"",INDEX('Policy Characteristics'!J:J,MATCH($C322,'Policy Characteristics'!$C:$C,0)))</f>
        <v>**Description:** This policy increases or decreases the amount of electricity imported to the United States from Canada and Mexico.  It does not cause the construction or removal of transmission lines linking these countries. // **Guidance for setting values:** From 2008 to 2021, electricity imports grew by -32%.</v>
      </c>
      <c r="Q322" s="76" t="str">
        <f>IF(ISBLANK(INDEX('Policy Characteristics'!K:K,MATCH($C322,'Policy Characteristics'!$C:$C,0))),"",INDEX('Policy Characteristics'!K:K,MATCH($C322,'Policy Characteristics'!$C:$C,0)))</f>
        <v>electricity-sector-main.html#elec-imports</v>
      </c>
      <c r="R322" s="76" t="str">
        <f>IF(ISBLANK(INDEX('Policy Characteristics'!L:L,MATCH($C322,'Policy Characteristics'!$C:$C,0))),"",INDEX('Policy Characteristics'!L:L,MATCH($C322,'Policy Characteristics'!$C:$C,0)))</f>
        <v>electricity-imports-exports.html</v>
      </c>
    </row>
    <row r="323" spans="1:19" s="143" customFormat="1" x14ac:dyDescent="0.25">
      <c r="A323" s="76" t="str">
        <f>IF(ISBLANK(INDEX('Policy Characteristics'!A:A,MATCH($C323,'Policy Characteristics'!$C:$C,0))),"",INDEX('Policy Characteristics'!A:A,MATCH($C323,'Policy Characteristics'!$C:$C,0)))</f>
        <v>Electricity Supply</v>
      </c>
      <c r="B323" s="200" t="str">
        <f>IF(ISBLANK(INDEX('Policy Characteristics'!B:B,MATCH($C323,'Policy Characteristics'!$C:$C,0))),"",INDEX('Policy Characteristics'!B:B,MATCH($C323,'Policy Characteristics'!$C:$C,0)))</f>
        <v>Change Electricity Imports</v>
      </c>
      <c r="C323" s="76" t="str">
        <f t="shared" si="13"/>
        <v>Percent Change in Electricity Imports</v>
      </c>
      <c r="D323" s="78" t="s">
        <v>1655</v>
      </c>
      <c r="E323" s="88"/>
      <c r="F323" s="78" t="s">
        <v>1662</v>
      </c>
      <c r="G323" s="78"/>
      <c r="H323" s="80">
        <v>1754</v>
      </c>
      <c r="I323" s="213" t="s">
        <v>44</v>
      </c>
      <c r="J323" s="202" t="str">
        <f>IF(ISBLANK(INDEX('Policy Characteristics'!D:D,MATCH($C323,'Policy Characteristics'!$C:$C,0))),"",INDEX('Policy Characteristics'!D:D,MATCH($C323,'Policy Characteristics'!$C:$C,0)))</f>
        <v>Electricity Imports and Exports</v>
      </c>
      <c r="K323" s="76" t="str">
        <f>IF(ISBLANK(INDEX('Policy Characteristics'!E:E,MATCH($C323,'Policy Characteristics'!$C:$C,0))),"",INDEX('Policy Characteristics'!E:E,MATCH($C323,'Policy Characteristics'!$C:$C,0)))</f>
        <v>elec change imports</v>
      </c>
      <c r="L323" s="205">
        <f>IF(ISBLANK(INDEX('Policy Characteristics'!F:F,MATCH($C323,'Policy Characteristics'!$C:$C,0))),"",INDEX('Policy Characteristics'!F:F,MATCH($C323,'Policy Characteristics'!$C:$C,0)))</f>
        <v>-0.5</v>
      </c>
      <c r="M323" s="205">
        <f>IF(ISBLANK(INDEX('Policy Characteristics'!G:G,MATCH($C323,'Policy Characteristics'!$C:$C,0))),"",INDEX('Policy Characteristics'!G:G,MATCH($C323,'Policy Characteristics'!$C:$C,0)))</f>
        <v>1</v>
      </c>
      <c r="N323" s="205">
        <f>IF(ISBLANK(INDEX('Policy Characteristics'!H:H,MATCH($C323,'Policy Characteristics'!$C:$C,0))),"",INDEX('Policy Characteristics'!H:H,MATCH($C323,'Policy Characteristics'!$C:$C,0)))</f>
        <v>0.02</v>
      </c>
      <c r="O323" s="76" t="str">
        <f>IF(ISBLANK(INDEX('Policy Characteristics'!I:I,MATCH($C323,'Policy Characteristics'!$C:$C,0))),"",INDEX('Policy Characteristics'!I:I,MATCH($C323,'Policy Characteristics'!$C:$C,0)))</f>
        <v>% change in imports</v>
      </c>
      <c r="P323" s="76" t="str">
        <f>IF(ISBLANK(INDEX('Policy Characteristics'!J:J,MATCH($C323,'Policy Characteristics'!$C:$C,0))),"",INDEX('Policy Characteristics'!J:J,MATCH($C323,'Policy Characteristics'!$C:$C,0)))</f>
        <v>**Description:** This policy increases or decreases the amount of electricity imported to the United States from Canada and Mexico.  It does not cause the construction or removal of transmission lines linking these countries. // **Guidance for setting values:** From 2008 to 2021, electricity imports grew by -32%.</v>
      </c>
      <c r="Q323" s="76" t="str">
        <f>IF(ISBLANK(INDEX('Policy Characteristics'!K:K,MATCH($C323,'Policy Characteristics'!$C:$C,0))),"",INDEX('Policy Characteristics'!K:K,MATCH($C323,'Policy Characteristics'!$C:$C,0)))</f>
        <v>electricity-sector-main.html#elec-imports</v>
      </c>
      <c r="R323" s="76" t="str">
        <f>IF(ISBLANK(INDEX('Policy Characteristics'!L:L,MATCH($C323,'Policy Characteristics'!$C:$C,0))),"",INDEX('Policy Characteristics'!L:L,MATCH($C323,'Policy Characteristics'!$C:$C,0)))</f>
        <v>electricity-imports-exports.html</v>
      </c>
    </row>
    <row r="324" spans="1:19" s="143" customFormat="1" x14ac:dyDescent="0.25">
      <c r="A324" s="76" t="str">
        <f>IF(ISBLANK(INDEX('Policy Characteristics'!A:A,MATCH($C324,'Policy Characteristics'!$C:$C,0))),"",INDEX('Policy Characteristics'!A:A,MATCH($C324,'Policy Characteristics'!$C:$C,0)))</f>
        <v>Electricity Supply</v>
      </c>
      <c r="B324" s="200" t="str">
        <f>IF(ISBLANK(INDEX('Policy Characteristics'!B:B,MATCH($C324,'Policy Characteristics'!$C:$C,0))),"",INDEX('Policy Characteristics'!B:B,MATCH($C324,'Policy Characteristics'!$C:$C,0)))</f>
        <v>Change Electricity Imports</v>
      </c>
      <c r="C324" s="76" t="str">
        <f t="shared" si="13"/>
        <v>Percent Change in Electricity Imports</v>
      </c>
      <c r="D324" s="78" t="s">
        <v>1658</v>
      </c>
      <c r="E324" s="88"/>
      <c r="F324" s="78" t="s">
        <v>1663</v>
      </c>
      <c r="G324" s="78"/>
      <c r="H324" s="80">
        <v>1755</v>
      </c>
      <c r="I324" s="213" t="s">
        <v>44</v>
      </c>
      <c r="J324" s="202" t="str">
        <f>IF(ISBLANK(INDEX('Policy Characteristics'!D:D,MATCH($C324,'Policy Characteristics'!$C:$C,0))),"",INDEX('Policy Characteristics'!D:D,MATCH($C324,'Policy Characteristics'!$C:$C,0)))</f>
        <v>Electricity Imports and Exports</v>
      </c>
      <c r="K324" s="76" t="str">
        <f>IF(ISBLANK(INDEX('Policy Characteristics'!E:E,MATCH($C324,'Policy Characteristics'!$C:$C,0))),"",INDEX('Policy Characteristics'!E:E,MATCH($C324,'Policy Characteristics'!$C:$C,0)))</f>
        <v>elec change imports</v>
      </c>
      <c r="L324" s="205">
        <f>IF(ISBLANK(INDEX('Policy Characteristics'!F:F,MATCH($C324,'Policy Characteristics'!$C:$C,0))),"",INDEX('Policy Characteristics'!F:F,MATCH($C324,'Policy Characteristics'!$C:$C,0)))</f>
        <v>-0.5</v>
      </c>
      <c r="M324" s="205">
        <f>IF(ISBLANK(INDEX('Policy Characteristics'!G:G,MATCH($C324,'Policy Characteristics'!$C:$C,0))),"",INDEX('Policy Characteristics'!G:G,MATCH($C324,'Policy Characteristics'!$C:$C,0)))</f>
        <v>1</v>
      </c>
      <c r="N324" s="205">
        <f>IF(ISBLANK(INDEX('Policy Characteristics'!H:H,MATCH($C324,'Policy Characteristics'!$C:$C,0))),"",INDEX('Policy Characteristics'!H:H,MATCH($C324,'Policy Characteristics'!$C:$C,0)))</f>
        <v>0.02</v>
      </c>
      <c r="O324" s="76" t="str">
        <f>IF(ISBLANK(INDEX('Policy Characteristics'!I:I,MATCH($C324,'Policy Characteristics'!$C:$C,0))),"",INDEX('Policy Characteristics'!I:I,MATCH($C324,'Policy Characteristics'!$C:$C,0)))</f>
        <v>% change in imports</v>
      </c>
      <c r="P324" s="76" t="str">
        <f>IF(ISBLANK(INDEX('Policy Characteristics'!J:J,MATCH($C324,'Policy Characteristics'!$C:$C,0))),"",INDEX('Policy Characteristics'!J:J,MATCH($C324,'Policy Characteristics'!$C:$C,0)))</f>
        <v>**Description:** This policy increases or decreases the amount of electricity imported to the United States from Canada and Mexico.  It does not cause the construction or removal of transmission lines linking these countries. // **Guidance for setting values:** From 2008 to 2021, electricity imports grew by -32%.</v>
      </c>
      <c r="Q324" s="76" t="str">
        <f>IF(ISBLANK(INDEX('Policy Characteristics'!K:K,MATCH($C324,'Policy Characteristics'!$C:$C,0))),"",INDEX('Policy Characteristics'!K:K,MATCH($C324,'Policy Characteristics'!$C:$C,0)))</f>
        <v>electricity-sector-main.html#elec-imports</v>
      </c>
      <c r="R324" s="76" t="str">
        <f>IF(ISBLANK(INDEX('Policy Characteristics'!L:L,MATCH($C324,'Policy Characteristics'!$C:$C,0))),"",INDEX('Policy Characteristics'!L:L,MATCH($C324,'Policy Characteristics'!$C:$C,0)))</f>
        <v>electricity-imports-exports.html</v>
      </c>
    </row>
    <row r="325" spans="1:19" s="143" customFormat="1" x14ac:dyDescent="0.25">
      <c r="A325" s="76" t="str">
        <f>IF(ISBLANK(INDEX('Policy Characteristics'!A:A,MATCH($C325,'Policy Characteristics'!$C:$C,0))),"",INDEX('Policy Characteristics'!A:A,MATCH($C325,'Policy Characteristics'!$C:$C,0)))</f>
        <v>Electricity Supply</v>
      </c>
      <c r="B325" s="200" t="str">
        <f>IF(ISBLANK(INDEX('Policy Characteristics'!B:B,MATCH($C325,'Policy Characteristics'!$C:$C,0))),"",INDEX('Policy Characteristics'!B:B,MATCH($C325,'Policy Characteristics'!$C:$C,0)))</f>
        <v>Change Electricity Imports</v>
      </c>
      <c r="C325" s="76" t="str">
        <f t="shared" si="13"/>
        <v>Percent Change in Electricity Imports</v>
      </c>
      <c r="D325" s="78" t="s">
        <v>1659</v>
      </c>
      <c r="E325" s="88"/>
      <c r="F325" s="78" t="s">
        <v>1664</v>
      </c>
      <c r="G325" s="78"/>
      <c r="H325" s="80">
        <v>1756</v>
      </c>
      <c r="I325" s="213" t="s">
        <v>44</v>
      </c>
      <c r="J325" s="202" t="str">
        <f>IF(ISBLANK(INDEX('Policy Characteristics'!D:D,MATCH($C325,'Policy Characteristics'!$C:$C,0))),"",INDEX('Policy Characteristics'!D:D,MATCH($C325,'Policy Characteristics'!$C:$C,0)))</f>
        <v>Electricity Imports and Exports</v>
      </c>
      <c r="K325" s="76" t="str">
        <f>IF(ISBLANK(INDEX('Policy Characteristics'!E:E,MATCH($C325,'Policy Characteristics'!$C:$C,0))),"",INDEX('Policy Characteristics'!E:E,MATCH($C325,'Policy Characteristics'!$C:$C,0)))</f>
        <v>elec change imports</v>
      </c>
      <c r="L325" s="205">
        <f>IF(ISBLANK(INDEX('Policy Characteristics'!F:F,MATCH($C325,'Policy Characteristics'!$C:$C,0))),"",INDEX('Policy Characteristics'!F:F,MATCH($C325,'Policy Characteristics'!$C:$C,0)))</f>
        <v>-0.5</v>
      </c>
      <c r="M325" s="205">
        <f>IF(ISBLANK(INDEX('Policy Characteristics'!G:G,MATCH($C325,'Policy Characteristics'!$C:$C,0))),"",INDEX('Policy Characteristics'!G:G,MATCH($C325,'Policy Characteristics'!$C:$C,0)))</f>
        <v>1</v>
      </c>
      <c r="N325" s="205">
        <f>IF(ISBLANK(INDEX('Policy Characteristics'!H:H,MATCH($C325,'Policy Characteristics'!$C:$C,0))),"",INDEX('Policy Characteristics'!H:H,MATCH($C325,'Policy Characteristics'!$C:$C,0)))</f>
        <v>0.02</v>
      </c>
      <c r="O325" s="76" t="str">
        <f>IF(ISBLANK(INDEX('Policy Characteristics'!I:I,MATCH($C325,'Policy Characteristics'!$C:$C,0))),"",INDEX('Policy Characteristics'!I:I,MATCH($C325,'Policy Characteristics'!$C:$C,0)))</f>
        <v>% change in imports</v>
      </c>
      <c r="P325" s="76" t="str">
        <f>IF(ISBLANK(INDEX('Policy Characteristics'!J:J,MATCH($C325,'Policy Characteristics'!$C:$C,0))),"",INDEX('Policy Characteristics'!J:J,MATCH($C325,'Policy Characteristics'!$C:$C,0)))</f>
        <v>**Description:** This policy increases or decreases the amount of electricity imported to the United States from Canada and Mexico.  It does not cause the construction or removal of transmission lines linking these countries. // **Guidance for setting values:** From 2008 to 2021, electricity imports grew by -32%.</v>
      </c>
      <c r="Q325" s="76" t="str">
        <f>IF(ISBLANK(INDEX('Policy Characteristics'!K:K,MATCH($C325,'Policy Characteristics'!$C:$C,0))),"",INDEX('Policy Characteristics'!K:K,MATCH($C325,'Policy Characteristics'!$C:$C,0)))</f>
        <v>electricity-sector-main.html#elec-imports</v>
      </c>
      <c r="R325" s="76" t="str">
        <f>IF(ISBLANK(INDEX('Policy Characteristics'!L:L,MATCH($C325,'Policy Characteristics'!$C:$C,0))),"",INDEX('Policy Characteristics'!L:L,MATCH($C325,'Policy Characteristics'!$C:$C,0)))</f>
        <v>electricity-imports-exports.html</v>
      </c>
    </row>
    <row r="326" spans="1:19" s="143" customFormat="1" x14ac:dyDescent="0.25">
      <c r="A326" s="76" t="str">
        <f>IF(ISBLANK(INDEX('Policy Characteristics'!A:A,MATCH($C326,'Policy Characteristics'!$C:$C,0))),"",INDEX('Policy Characteristics'!A:A,MATCH($C326,'Policy Characteristics'!$C:$C,0)))</f>
        <v>Electricity Supply</v>
      </c>
      <c r="B326" s="200" t="str">
        <f>IF(ISBLANK(INDEX('Policy Characteristics'!B:B,MATCH($C326,'Policy Characteristics'!$C:$C,0))),"",INDEX('Policy Characteristics'!B:B,MATCH($C326,'Policy Characteristics'!$C:$C,0)))</f>
        <v>Change Electricity Imports</v>
      </c>
      <c r="C326" s="76" t="str">
        <f t="shared" si="13"/>
        <v>Percent Change in Electricity Imports</v>
      </c>
      <c r="D326" s="78" t="s">
        <v>1660</v>
      </c>
      <c r="E326" s="88"/>
      <c r="F326" s="78" t="s">
        <v>1665</v>
      </c>
      <c r="G326" s="78"/>
      <c r="H326" s="80">
        <v>1757</v>
      </c>
      <c r="I326" s="213" t="s">
        <v>44</v>
      </c>
      <c r="J326" s="202" t="str">
        <f>IF(ISBLANK(INDEX('Policy Characteristics'!D:D,MATCH($C326,'Policy Characteristics'!$C:$C,0))),"",INDEX('Policy Characteristics'!D:D,MATCH($C326,'Policy Characteristics'!$C:$C,0)))</f>
        <v>Electricity Imports and Exports</v>
      </c>
      <c r="K326" s="76" t="str">
        <f>IF(ISBLANK(INDEX('Policy Characteristics'!E:E,MATCH($C326,'Policy Characteristics'!$C:$C,0))),"",INDEX('Policy Characteristics'!E:E,MATCH($C326,'Policy Characteristics'!$C:$C,0)))</f>
        <v>elec change imports</v>
      </c>
      <c r="L326" s="205">
        <f>IF(ISBLANK(INDEX('Policy Characteristics'!F:F,MATCH($C326,'Policy Characteristics'!$C:$C,0))),"",INDEX('Policy Characteristics'!F:F,MATCH($C326,'Policy Characteristics'!$C:$C,0)))</f>
        <v>-0.5</v>
      </c>
      <c r="M326" s="205">
        <f>IF(ISBLANK(INDEX('Policy Characteristics'!G:G,MATCH($C326,'Policy Characteristics'!$C:$C,0))),"",INDEX('Policy Characteristics'!G:G,MATCH($C326,'Policy Characteristics'!$C:$C,0)))</f>
        <v>1</v>
      </c>
      <c r="N326" s="205">
        <f>IF(ISBLANK(INDEX('Policy Characteristics'!H:H,MATCH($C326,'Policy Characteristics'!$C:$C,0))),"",INDEX('Policy Characteristics'!H:H,MATCH($C326,'Policy Characteristics'!$C:$C,0)))</f>
        <v>0.02</v>
      </c>
      <c r="O326" s="76" t="str">
        <f>IF(ISBLANK(INDEX('Policy Characteristics'!I:I,MATCH($C326,'Policy Characteristics'!$C:$C,0))),"",INDEX('Policy Characteristics'!I:I,MATCH($C326,'Policy Characteristics'!$C:$C,0)))</f>
        <v>% change in imports</v>
      </c>
      <c r="P326" s="76" t="str">
        <f>IF(ISBLANK(INDEX('Policy Characteristics'!J:J,MATCH($C326,'Policy Characteristics'!$C:$C,0))),"",INDEX('Policy Characteristics'!J:J,MATCH($C326,'Policy Characteristics'!$C:$C,0)))</f>
        <v>**Description:** This policy increases or decreases the amount of electricity imported to the United States from Canada and Mexico.  It does not cause the construction or removal of transmission lines linking these countries. // **Guidance for setting values:** From 2008 to 2021, electricity imports grew by -32%.</v>
      </c>
      <c r="Q326" s="76" t="str">
        <f>IF(ISBLANK(INDEX('Policy Characteristics'!K:K,MATCH($C326,'Policy Characteristics'!$C:$C,0))),"",INDEX('Policy Characteristics'!K:K,MATCH($C326,'Policy Characteristics'!$C:$C,0)))</f>
        <v>electricity-sector-main.html#elec-imports</v>
      </c>
      <c r="R326" s="76" t="str">
        <f>IF(ISBLANK(INDEX('Policy Characteristics'!L:L,MATCH($C326,'Policy Characteristics'!$C:$C,0))),"",INDEX('Policy Characteristics'!L:L,MATCH($C326,'Policy Characteristics'!$C:$C,0)))</f>
        <v>electricity-imports-exports.html</v>
      </c>
    </row>
    <row r="327" spans="1:19" s="143" customFormat="1" x14ac:dyDescent="0.25">
      <c r="A327" s="76" t="str">
        <f>IF(ISBLANK(INDEX('Policy Characteristics'!A:A,MATCH($C327,'Policy Characteristics'!$C:$C,0))),"",INDEX('Policy Characteristics'!A:A,MATCH($C327,'Policy Characteristics'!$C:$C,0)))</f>
        <v>Electricity Supply</v>
      </c>
      <c r="B327" s="200" t="str">
        <f>IF(ISBLANK(INDEX('Policy Characteristics'!B:B,MATCH($C327,'Policy Characteristics'!$C:$C,0))),"",INDEX('Policy Characteristics'!B:B,MATCH($C327,'Policy Characteristics'!$C:$C,0)))</f>
        <v>Change Electricity Imports</v>
      </c>
      <c r="C327" s="76" t="str">
        <f t="shared" si="13"/>
        <v>Percent Change in Electricity Imports</v>
      </c>
      <c r="D327" s="78" t="s">
        <v>1661</v>
      </c>
      <c r="E327" s="88"/>
      <c r="F327" s="78" t="s">
        <v>1666</v>
      </c>
      <c r="G327" s="78"/>
      <c r="H327" s="80">
        <v>1758</v>
      </c>
      <c r="I327" s="213" t="s">
        <v>44</v>
      </c>
      <c r="J327" s="202" t="str">
        <f>IF(ISBLANK(INDEX('Policy Characteristics'!D:D,MATCH($C327,'Policy Characteristics'!$C:$C,0))),"",INDEX('Policy Characteristics'!D:D,MATCH($C327,'Policy Characteristics'!$C:$C,0)))</f>
        <v>Electricity Imports and Exports</v>
      </c>
      <c r="K327" s="76" t="str">
        <f>IF(ISBLANK(INDEX('Policy Characteristics'!E:E,MATCH($C327,'Policy Characteristics'!$C:$C,0))),"",INDEX('Policy Characteristics'!E:E,MATCH($C327,'Policy Characteristics'!$C:$C,0)))</f>
        <v>elec change imports</v>
      </c>
      <c r="L327" s="205">
        <f>IF(ISBLANK(INDEX('Policy Characteristics'!F:F,MATCH($C327,'Policy Characteristics'!$C:$C,0))),"",INDEX('Policy Characteristics'!F:F,MATCH($C327,'Policy Characteristics'!$C:$C,0)))</f>
        <v>-0.5</v>
      </c>
      <c r="M327" s="205">
        <f>IF(ISBLANK(INDEX('Policy Characteristics'!G:G,MATCH($C327,'Policy Characteristics'!$C:$C,0))),"",INDEX('Policy Characteristics'!G:G,MATCH($C327,'Policy Characteristics'!$C:$C,0)))</f>
        <v>1</v>
      </c>
      <c r="N327" s="205">
        <f>IF(ISBLANK(INDEX('Policy Characteristics'!H:H,MATCH($C327,'Policy Characteristics'!$C:$C,0))),"",INDEX('Policy Characteristics'!H:H,MATCH($C327,'Policy Characteristics'!$C:$C,0)))</f>
        <v>0.02</v>
      </c>
      <c r="O327" s="76" t="str">
        <f>IF(ISBLANK(INDEX('Policy Characteristics'!I:I,MATCH($C327,'Policy Characteristics'!$C:$C,0))),"",INDEX('Policy Characteristics'!I:I,MATCH($C327,'Policy Characteristics'!$C:$C,0)))</f>
        <v>% change in imports</v>
      </c>
      <c r="P327" s="76" t="str">
        <f>IF(ISBLANK(INDEX('Policy Characteristics'!J:J,MATCH($C327,'Policy Characteristics'!$C:$C,0))),"",INDEX('Policy Characteristics'!J:J,MATCH($C327,'Policy Characteristics'!$C:$C,0)))</f>
        <v>**Description:** This policy increases or decreases the amount of electricity imported to the United States from Canada and Mexico.  It does not cause the construction or removal of transmission lines linking these countries. // **Guidance for setting values:** From 2008 to 2021, electricity imports grew by -32%.</v>
      </c>
      <c r="Q327" s="76" t="str">
        <f>IF(ISBLANK(INDEX('Policy Characteristics'!K:K,MATCH($C327,'Policy Characteristics'!$C:$C,0))),"",INDEX('Policy Characteristics'!K:K,MATCH($C327,'Policy Characteristics'!$C:$C,0)))</f>
        <v>electricity-sector-main.html#elec-imports</v>
      </c>
      <c r="R327" s="76" t="str">
        <f>IF(ISBLANK(INDEX('Policy Characteristics'!L:L,MATCH($C327,'Policy Characteristics'!$C:$C,0))),"",INDEX('Policy Characteristics'!L:L,MATCH($C327,'Policy Characteristics'!$C:$C,0)))</f>
        <v>electricity-imports-exports.html</v>
      </c>
    </row>
    <row r="328" spans="1:19" s="143" customFormat="1" x14ac:dyDescent="0.25">
      <c r="A328" s="76" t="str">
        <f>IF(ISBLANK(INDEX('Policy Characteristics'!A:A,MATCH($C328,'Policy Characteristics'!$C:$C,0))),"",INDEX('Policy Characteristics'!A:A,MATCH($C328,'Policy Characteristics'!$C:$C,0)))</f>
        <v>Electricity Supply</v>
      </c>
      <c r="B328" s="200" t="str">
        <f>IF(ISBLANK(INDEX('Policy Characteristics'!B:B,MATCH($C328,'Policy Characteristics'!$C:$C,0))),"",INDEX('Policy Characteristics'!B:B,MATCH($C328,'Policy Characteristics'!$C:$C,0)))</f>
        <v>Change Electricity Imports</v>
      </c>
      <c r="C328" s="76" t="str">
        <f t="shared" si="13"/>
        <v>Percent Change in Electricity Imports</v>
      </c>
      <c r="D328" s="78" t="s">
        <v>1748</v>
      </c>
      <c r="E328" s="88"/>
      <c r="F328" s="78" t="s">
        <v>1746</v>
      </c>
      <c r="G328" s="78"/>
      <c r="H328" s="80">
        <v>1759</v>
      </c>
      <c r="I328" s="213" t="s">
        <v>44</v>
      </c>
      <c r="J328" s="202" t="str">
        <f>IF(ISBLANK(INDEX('Policy Characteristics'!D:D,MATCH($C328,'Policy Characteristics'!$C:$C,0))),"",INDEX('Policy Characteristics'!D:D,MATCH($C328,'Policy Characteristics'!$C:$C,0)))</f>
        <v>Electricity Imports and Exports</v>
      </c>
      <c r="K328" s="76" t="str">
        <f>IF(ISBLANK(INDEX('Policy Characteristics'!E:E,MATCH($C328,'Policy Characteristics'!$C:$C,0))),"",INDEX('Policy Characteristics'!E:E,MATCH($C328,'Policy Characteristics'!$C:$C,0)))</f>
        <v>elec change imports</v>
      </c>
      <c r="L328" s="205">
        <f>IF(ISBLANK(INDEX('Policy Characteristics'!F:F,MATCH($C328,'Policy Characteristics'!$C:$C,0))),"",INDEX('Policy Characteristics'!F:F,MATCH($C328,'Policy Characteristics'!$C:$C,0)))</f>
        <v>-0.5</v>
      </c>
      <c r="M328" s="205">
        <f>IF(ISBLANK(INDEX('Policy Characteristics'!G:G,MATCH($C328,'Policy Characteristics'!$C:$C,0))),"",INDEX('Policy Characteristics'!G:G,MATCH($C328,'Policy Characteristics'!$C:$C,0)))</f>
        <v>1</v>
      </c>
      <c r="N328" s="205">
        <f>IF(ISBLANK(INDEX('Policy Characteristics'!H:H,MATCH($C328,'Policy Characteristics'!$C:$C,0))),"",INDEX('Policy Characteristics'!H:H,MATCH($C328,'Policy Characteristics'!$C:$C,0)))</f>
        <v>0.02</v>
      </c>
      <c r="O328" s="76" t="str">
        <f>IF(ISBLANK(INDEX('Policy Characteristics'!I:I,MATCH($C328,'Policy Characteristics'!$C:$C,0))),"",INDEX('Policy Characteristics'!I:I,MATCH($C328,'Policy Characteristics'!$C:$C,0)))</f>
        <v>% change in imports</v>
      </c>
      <c r="P328" s="76" t="str">
        <f>IF(ISBLANK(INDEX('Policy Characteristics'!J:J,MATCH($C328,'Policy Characteristics'!$C:$C,0))),"",INDEX('Policy Characteristics'!J:J,MATCH($C328,'Policy Characteristics'!$C:$C,0)))</f>
        <v>**Description:** This policy increases or decreases the amount of electricity imported to the United States from Canada and Mexico.  It does not cause the construction or removal of transmission lines linking these countries. // **Guidance for setting values:** From 2008 to 2021, electricity imports grew by -32%.</v>
      </c>
      <c r="Q328" s="76" t="str">
        <f>IF(ISBLANK(INDEX('Policy Characteristics'!K:K,MATCH($C328,'Policy Characteristics'!$C:$C,0))),"",INDEX('Policy Characteristics'!K:K,MATCH($C328,'Policy Characteristics'!$C:$C,0)))</f>
        <v>electricity-sector-main.html#elec-imports</v>
      </c>
      <c r="R328" s="76" t="str">
        <f>IF(ISBLANK(INDEX('Policy Characteristics'!L:L,MATCH($C328,'Policy Characteristics'!$C:$C,0))),"",INDEX('Policy Characteristics'!L:L,MATCH($C328,'Policy Characteristics'!$C:$C,0)))</f>
        <v>electricity-imports-exports.html</v>
      </c>
    </row>
    <row r="329" spans="1:19" s="143" customFormat="1" x14ac:dyDescent="0.25">
      <c r="A329" s="76" t="str">
        <f>IF(ISBLANK(INDEX('Policy Characteristics'!A:A,MATCH($C329,'Policy Characteristics'!$C:$C,0))),"",INDEX('Policy Characteristics'!A:A,MATCH($C329,'Policy Characteristics'!$C:$C,0)))</f>
        <v>Electricity Supply</v>
      </c>
      <c r="B329" s="200" t="str">
        <f>IF(ISBLANK(INDEX('Policy Characteristics'!B:B,MATCH($C329,'Policy Characteristics'!$C:$C,0))),"",INDEX('Policy Characteristics'!B:B,MATCH($C329,'Policy Characteristics'!$C:$C,0)))</f>
        <v>Change Electricity Imports</v>
      </c>
      <c r="C329" s="76" t="str">
        <f t="shared" si="13"/>
        <v>Percent Change in Electricity Imports</v>
      </c>
      <c r="D329" s="78" t="s">
        <v>1749</v>
      </c>
      <c r="E329" s="88"/>
      <c r="F329" s="78" t="s">
        <v>1747</v>
      </c>
      <c r="G329" s="78"/>
      <c r="H329" s="80">
        <v>2237</v>
      </c>
      <c r="I329" s="213" t="s">
        <v>44</v>
      </c>
      <c r="J329" s="202" t="str">
        <f>IF(ISBLANK(INDEX('Policy Characteristics'!D:D,MATCH($C329,'Policy Characteristics'!$C:$C,0))),"",INDEX('Policy Characteristics'!D:D,MATCH($C329,'Policy Characteristics'!$C:$C,0)))</f>
        <v>Electricity Imports and Exports</v>
      </c>
      <c r="K329" s="76" t="str">
        <f>IF(ISBLANK(INDEX('Policy Characteristics'!E:E,MATCH($C329,'Policy Characteristics'!$C:$C,0))),"",INDEX('Policy Characteristics'!E:E,MATCH($C329,'Policy Characteristics'!$C:$C,0)))</f>
        <v>elec change imports</v>
      </c>
      <c r="L329" s="205">
        <f>IF(ISBLANK(INDEX('Policy Characteristics'!F:F,MATCH($C329,'Policy Characteristics'!$C:$C,0))),"",INDEX('Policy Characteristics'!F:F,MATCH($C329,'Policy Characteristics'!$C:$C,0)))</f>
        <v>-0.5</v>
      </c>
      <c r="M329" s="205">
        <f>IF(ISBLANK(INDEX('Policy Characteristics'!G:G,MATCH($C329,'Policy Characteristics'!$C:$C,0))),"",INDEX('Policy Characteristics'!G:G,MATCH($C329,'Policy Characteristics'!$C:$C,0)))</f>
        <v>1</v>
      </c>
      <c r="N329" s="205">
        <f>IF(ISBLANK(INDEX('Policy Characteristics'!H:H,MATCH($C329,'Policy Characteristics'!$C:$C,0))),"",INDEX('Policy Characteristics'!H:H,MATCH($C329,'Policy Characteristics'!$C:$C,0)))</f>
        <v>0.02</v>
      </c>
      <c r="O329" s="76" t="str">
        <f>IF(ISBLANK(INDEX('Policy Characteristics'!I:I,MATCH($C329,'Policy Characteristics'!$C:$C,0))),"",INDEX('Policy Characteristics'!I:I,MATCH($C329,'Policy Characteristics'!$C:$C,0)))</f>
        <v>% change in imports</v>
      </c>
      <c r="P329" s="76" t="str">
        <f>IF(ISBLANK(INDEX('Policy Characteristics'!J:J,MATCH($C329,'Policy Characteristics'!$C:$C,0))),"",INDEX('Policy Characteristics'!J:J,MATCH($C329,'Policy Characteristics'!$C:$C,0)))</f>
        <v>**Description:** This policy increases or decreases the amount of electricity imported to the United States from Canada and Mexico.  It does not cause the construction or removal of transmission lines linking these countries. // **Guidance for setting values:** From 2008 to 2021, electricity imports grew by -32%.</v>
      </c>
      <c r="Q329" s="76" t="str">
        <f>IF(ISBLANK(INDEX('Policy Characteristics'!K:K,MATCH($C329,'Policy Characteristics'!$C:$C,0))),"",INDEX('Policy Characteristics'!K:K,MATCH($C329,'Policy Characteristics'!$C:$C,0)))</f>
        <v>electricity-sector-main.html#elec-imports</v>
      </c>
      <c r="R329" s="76" t="str">
        <f>IF(ISBLANK(INDEX('Policy Characteristics'!L:L,MATCH($C329,'Policy Characteristics'!$C:$C,0))),"",INDEX('Policy Characteristics'!L:L,MATCH($C329,'Policy Characteristics'!$C:$C,0)))</f>
        <v>electricity-imports-exports.html</v>
      </c>
    </row>
    <row r="330" spans="1:19" x14ac:dyDescent="0.25">
      <c r="A330" s="76" t="str">
        <f>IF(ISBLANK(INDEX('Policy Characteristics'!A:A,MATCH($C330,'Policy Characteristics'!$C:$C,0))),"",INDEX('Policy Characteristics'!A:A,MATCH($C330,'Policy Characteristics'!$C:$C,0)))</f>
        <v>Electricity Supply</v>
      </c>
      <c r="B330" s="200" t="str">
        <f>IF(ISBLANK(INDEX('Policy Characteristics'!B:B,MATCH($C330,'Policy Characteristics'!$C:$C,0))),"",INDEX('Policy Characteristics'!B:B,MATCH($C330,'Policy Characteristics'!$C:$C,0)))</f>
        <v>Non BAU Guaranteed Dispatch</v>
      </c>
      <c r="C330" t="s">
        <v>299</v>
      </c>
      <c r="D330" s="88"/>
      <c r="E330" s="88"/>
      <c r="F330" s="88"/>
      <c r="G330" s="88"/>
      <c r="H330" s="15">
        <v>619</v>
      </c>
      <c r="I330" s="213" t="s">
        <v>44</v>
      </c>
      <c r="J330" s="202" t="str">
        <f>IF(ISBLANK(INDEX('Policy Characteristics'!D:D,MATCH($C330,'Policy Characteristics'!$C:$C,0))),"",INDEX('Policy Characteristics'!D:D,MATCH($C330,'Policy Characteristics'!$C:$C,0)))</f>
        <v>Non BAU Guaranteed Dispatch</v>
      </c>
      <c r="K330" s="76" t="str">
        <f>IF(ISBLANK(INDEX('Policy Characteristics'!E:E,MATCH($C330,'Policy Characteristics'!$C:$C,0))),"",INDEX('Policy Characteristics'!E:E,MATCH($C330,'Policy Characteristics'!$C:$C,0)))</f>
        <v>elec non BAU guaranteed dispatch</v>
      </c>
      <c r="L330" s="205">
        <f>IF(ISBLANK(INDEX('Policy Characteristics'!F:F,MATCH($C330,'Policy Characteristics'!$C:$C,0))),"",INDEX('Policy Characteristics'!F:F,MATCH($C330,'Policy Characteristics'!$C:$C,0)))</f>
        <v>0</v>
      </c>
      <c r="M330" s="205">
        <f>IF(ISBLANK(INDEX('Policy Characteristics'!G:G,MATCH($C330,'Policy Characteristics'!$C:$C,0))),"",INDEX('Policy Characteristics'!G:G,MATCH($C330,'Policy Characteristics'!$C:$C,0)))</f>
        <v>1</v>
      </c>
      <c r="N330" s="205">
        <f>IF(ISBLANK(INDEX('Policy Characteristics'!H:H,MATCH($C330,'Policy Characteristics'!$C:$C,0))),"",INDEX('Policy Characteristics'!H:H,MATCH($C330,'Policy Characteristics'!$C:$C,0)))</f>
        <v>1</v>
      </c>
      <c r="O330" s="76" t="str">
        <f>IF(ISBLANK(INDEX('Policy Characteristics'!I:I,MATCH($C330,'Policy Characteristics'!$C:$C,0))),"",INDEX('Policy Characteristics'!I:I,MATCH($C330,'Policy Characteristics'!$C:$C,0)))</f>
        <v>on/off</v>
      </c>
      <c r="P330" s="76" t="str">
        <f>IF(ISBLANK(INDEX('Policy Characteristics'!J:J,MATCH($C330,'Policy Characteristics'!$C:$C,0))),"",INDEX('Policy Characteristics'!J:J,MATCH($C330,'Policy Characteristics'!$C:$C,0)))</f>
        <v/>
      </c>
      <c r="Q330" s="76" t="str">
        <f>IF(ISBLANK(INDEX('Policy Characteristics'!K:K,MATCH($C330,'Policy Characteristics'!$C:$C,0))),"",INDEX('Policy Characteristics'!K:K,MATCH($C330,'Policy Characteristics'!$C:$C,0)))</f>
        <v/>
      </c>
      <c r="R330" s="76" t="str">
        <f>IF(ISBLANK(INDEX('Policy Characteristics'!L:L,MATCH($C330,'Policy Characteristics'!$C:$C,0))),"",INDEX('Policy Characteristics'!L:L,MATCH($C330,'Policy Characteristics'!$C:$C,0)))</f>
        <v/>
      </c>
    </row>
    <row r="331" spans="1:19" x14ac:dyDescent="0.25">
      <c r="A331" s="76" t="str">
        <f>IF(ISBLANK(INDEX('Policy Characteristics'!A:A,MATCH($C331,'Policy Characteristics'!$C:$C,0))),"",INDEX('Policy Characteristics'!A:A,MATCH($C331,'Policy Characteristics'!$C:$C,0)))</f>
        <v>Electricity Supply</v>
      </c>
      <c r="B331" s="200" t="str">
        <f>IF(ISBLANK(INDEX('Policy Characteristics'!B:B,MATCH($C331,'Policy Characteristics'!$C:$C,0))),"",INDEX('Policy Characteristics'!B:B,MATCH($C331,'Policy Characteristics'!$C:$C,0)))</f>
        <v>Decrease Cost of Capital</v>
      </c>
      <c r="C331" t="s">
        <v>1650</v>
      </c>
      <c r="D331" s="88" t="s">
        <v>445</v>
      </c>
      <c r="E331" s="88"/>
      <c r="F331" s="88" t="s">
        <v>444</v>
      </c>
      <c r="G331" s="78"/>
      <c r="H331" s="15">
        <v>1730</v>
      </c>
      <c r="I331" s="201" t="s">
        <v>44</v>
      </c>
      <c r="J331" s="202" t="str">
        <f>IF(ISBLANK(INDEX('Policy Characteristics'!D:D,MATCH($C331,'Policy Characteristics'!$C:$C,0))),"",INDEX('Policy Characteristics'!D:D,MATCH($C331,'Policy Characteristics'!$C:$C,0)))</f>
        <v>Decrease Electricity Sector Cost of Capital</v>
      </c>
      <c r="K331" s="76" t="str">
        <f>IF(ISBLANK(INDEX('Policy Characteristics'!E:E,MATCH($C331,'Policy Characteristics'!$C:$C,0))),"",INDEX('Policy Characteristics'!E:E,MATCH($C331,'Policy Characteristics'!$C:$C,0)))</f>
        <v>elec power plant cost of capital</v>
      </c>
      <c r="L331" s="76">
        <f>IF(ISBLANK(INDEX('Policy Characteristics'!F:F,MATCH($C331,'Policy Characteristics'!$C:$C,0))),"",INDEX('Policy Characteristics'!F:F,MATCH($C331,'Policy Characteristics'!$C:$C,0)))</f>
        <v>0</v>
      </c>
      <c r="M331" s="205">
        <f>IF(ISBLANK(INDEX('Policy Characteristics'!G:G,MATCH($C331,'Policy Characteristics'!$C:$C,0))),"",INDEX('Policy Characteristics'!G:G,MATCH($C331,'Policy Characteristics'!$C:$C,0)))</f>
        <v>1</v>
      </c>
      <c r="N331" s="76">
        <f>IF(ISBLANK(INDEX('Policy Characteristics'!H:H,MATCH($C331,'Policy Characteristics'!$C:$C,0))),"",INDEX('Policy Characteristics'!H:H,MATCH($C331,'Policy Characteristics'!$C:$C,0)))</f>
        <v>1</v>
      </c>
      <c r="O331" s="76" t="str">
        <f>IF(ISBLANK(INDEX('Policy Characteristics'!I:I,MATCH($C331,'Policy Characteristics'!$C:$C,0))),"",INDEX('Policy Characteristics'!I:I,MATCH($C331,'Policy Characteristics'!$C:$C,0)))</f>
        <v>% decrease</v>
      </c>
      <c r="P331" s="76" t="str">
        <f>IF(ISBLANK(INDEX('Policy Characteristics'!J:J,MATCH($C331,'Policy Characteristics'!$C:$C,0))),"",INDEX('Policy Characteristics'!J:J,MATCH($C331,'Policy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31" s="76" t="str">
        <f>IF(ISBLANK(INDEX('Policy Characteristics'!K:K,MATCH($C331,'Policy Characteristics'!$C:$C,0))),"",INDEX('Policy Characteristics'!K:K,MATCH($C331,'Policy Characteristics'!$C:$C,0)))</f>
        <v/>
      </c>
      <c r="R331" s="76" t="str">
        <f>IF(ISBLANK(INDEX('Policy Characteristics'!L:L,MATCH($C331,'Policy Characteristics'!$C:$C,0))),"",INDEX('Policy Characteristics'!L:L,MATCH($C331,'Policy Characteristics'!$C:$C,0)))</f>
        <v/>
      </c>
      <c r="S331" s="78"/>
    </row>
    <row r="332" spans="1:19" x14ac:dyDescent="0.25">
      <c r="A332" s="76" t="str">
        <f>IF(ISBLANK(INDEX('Policy Characteristics'!A:A,MATCH($C332,'Policy Characteristics'!$C:$C,0))),"",INDEX('Policy Characteristics'!A:A,MATCH($C332,'Policy Characteristics'!$C:$C,0)))</f>
        <v>Electricity Supply</v>
      </c>
      <c r="B332" s="200" t="str">
        <f>IF(ISBLANK(INDEX('Policy Characteristics'!B:B,MATCH($C332,'Policy Characteristics'!$C:$C,0))),"",INDEX('Policy Characteristics'!B:B,MATCH($C332,'Policy Characteristics'!$C:$C,0)))</f>
        <v>Decrease Cost of Capital</v>
      </c>
      <c r="C332" s="76" t="str">
        <f t="shared" ref="C332:C354" si="14">$C$331</f>
        <v>Percentage Decrease in Cost of Capital for Power Plants</v>
      </c>
      <c r="D332" s="78" t="s">
        <v>1656</v>
      </c>
      <c r="E332" s="88"/>
      <c r="F332" s="78" t="s">
        <v>1597</v>
      </c>
      <c r="G332" s="78"/>
      <c r="H332" s="15">
        <v>1731</v>
      </c>
      <c r="I332" s="201" t="s">
        <v>44</v>
      </c>
      <c r="J332" s="202" t="str">
        <f>IF(ISBLANK(INDEX('Policy Characteristics'!D:D,MATCH($C332,'Policy Characteristics'!$C:$C,0))),"",INDEX('Policy Characteristics'!D:D,MATCH($C332,'Policy Characteristics'!$C:$C,0)))</f>
        <v>Decrease Electricity Sector Cost of Capital</v>
      </c>
      <c r="K332" s="76" t="str">
        <f>IF(ISBLANK(INDEX('Policy Characteristics'!E:E,MATCH($C332,'Policy Characteristics'!$C:$C,0))),"",INDEX('Policy Characteristics'!E:E,MATCH($C332,'Policy Characteristics'!$C:$C,0)))</f>
        <v>elec power plant cost of capital</v>
      </c>
      <c r="L332" s="76">
        <f>IF(ISBLANK(INDEX('Policy Characteristics'!F:F,MATCH($C332,'Policy Characteristics'!$C:$C,0))),"",INDEX('Policy Characteristics'!F:F,MATCH($C332,'Policy Characteristics'!$C:$C,0)))</f>
        <v>0</v>
      </c>
      <c r="M332" s="205">
        <f>IF(ISBLANK(INDEX('Policy Characteristics'!G:G,MATCH($C332,'Policy Characteristics'!$C:$C,0))),"",INDEX('Policy Characteristics'!G:G,MATCH($C332,'Policy Characteristics'!$C:$C,0)))</f>
        <v>1</v>
      </c>
      <c r="N332" s="76">
        <f>IF(ISBLANK(INDEX('Policy Characteristics'!H:H,MATCH($C332,'Policy Characteristics'!$C:$C,0))),"",INDEX('Policy Characteristics'!H:H,MATCH($C332,'Policy Characteristics'!$C:$C,0)))</f>
        <v>1</v>
      </c>
      <c r="O332" s="76" t="str">
        <f>IF(ISBLANK(INDEX('Policy Characteristics'!I:I,MATCH($C332,'Policy Characteristics'!$C:$C,0))),"",INDEX('Policy Characteristics'!I:I,MATCH($C332,'Policy Characteristics'!$C:$C,0)))</f>
        <v>% decrease</v>
      </c>
      <c r="P332" s="76" t="str">
        <f>IF(ISBLANK(INDEX('Policy Characteristics'!J:J,MATCH($C332,'Policy Characteristics'!$C:$C,0))),"",INDEX('Policy Characteristics'!J:J,MATCH($C332,'Policy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32" s="76" t="str">
        <f>IF(ISBLANK(INDEX('Policy Characteristics'!K:K,MATCH($C332,'Policy Characteristics'!$C:$C,0))),"",INDEX('Policy Characteristics'!K:K,MATCH($C332,'Policy Characteristics'!$C:$C,0)))</f>
        <v/>
      </c>
      <c r="R332" s="76" t="str">
        <f>IF(ISBLANK(INDEX('Policy Characteristics'!L:L,MATCH($C332,'Policy Characteristics'!$C:$C,0))),"",INDEX('Policy Characteristics'!L:L,MATCH($C332,'Policy Characteristics'!$C:$C,0)))</f>
        <v/>
      </c>
      <c r="S332" s="78"/>
    </row>
    <row r="333" spans="1:19" x14ac:dyDescent="0.25">
      <c r="A333" s="76" t="str">
        <f>IF(ISBLANK(INDEX('Policy Characteristics'!A:A,MATCH($C333,'Policy Characteristics'!$C:$C,0))),"",INDEX('Policy Characteristics'!A:A,MATCH($C333,'Policy Characteristics'!$C:$C,0)))</f>
        <v>Electricity Supply</v>
      </c>
      <c r="B333" s="200" t="str">
        <f>IF(ISBLANK(INDEX('Policy Characteristics'!B:B,MATCH($C333,'Policy Characteristics'!$C:$C,0))),"",INDEX('Policy Characteristics'!B:B,MATCH($C333,'Policy Characteristics'!$C:$C,0)))</f>
        <v>Decrease Cost of Capital</v>
      </c>
      <c r="C333" s="76" t="str">
        <f t="shared" si="14"/>
        <v>Percentage Decrease in Cost of Capital for Power Plants</v>
      </c>
      <c r="D333" s="78" t="s">
        <v>1657</v>
      </c>
      <c r="E333" s="88"/>
      <c r="F333" s="78" t="s">
        <v>1598</v>
      </c>
      <c r="G333" s="78"/>
      <c r="H333" s="15">
        <v>1803</v>
      </c>
      <c r="I333" s="201" t="s">
        <v>44</v>
      </c>
      <c r="J333" s="202" t="str">
        <f>IF(ISBLANK(INDEX('Policy Characteristics'!D:D,MATCH($C333,'Policy Characteristics'!$C:$C,0))),"",INDEX('Policy Characteristics'!D:D,MATCH($C333,'Policy Characteristics'!$C:$C,0)))</f>
        <v>Decrease Electricity Sector Cost of Capital</v>
      </c>
      <c r="K333" s="76" t="str">
        <f>IF(ISBLANK(INDEX('Policy Characteristics'!E:E,MATCH($C333,'Policy Characteristics'!$C:$C,0))),"",INDEX('Policy Characteristics'!E:E,MATCH($C333,'Policy Characteristics'!$C:$C,0)))</f>
        <v>elec power plant cost of capital</v>
      </c>
      <c r="L333" s="76">
        <f>IF(ISBLANK(INDEX('Policy Characteristics'!F:F,MATCH($C333,'Policy Characteristics'!$C:$C,0))),"",INDEX('Policy Characteristics'!F:F,MATCH($C333,'Policy Characteristics'!$C:$C,0)))</f>
        <v>0</v>
      </c>
      <c r="M333" s="205">
        <f>IF(ISBLANK(INDEX('Policy Characteristics'!G:G,MATCH($C333,'Policy Characteristics'!$C:$C,0))),"",INDEX('Policy Characteristics'!G:G,MATCH($C333,'Policy Characteristics'!$C:$C,0)))</f>
        <v>1</v>
      </c>
      <c r="N333" s="76">
        <f>IF(ISBLANK(INDEX('Policy Characteristics'!H:H,MATCH($C333,'Policy Characteristics'!$C:$C,0))),"",INDEX('Policy Characteristics'!H:H,MATCH($C333,'Policy Characteristics'!$C:$C,0)))</f>
        <v>1</v>
      </c>
      <c r="O333" s="76" t="str">
        <f>IF(ISBLANK(INDEX('Policy Characteristics'!I:I,MATCH($C333,'Policy Characteristics'!$C:$C,0))),"",INDEX('Policy Characteristics'!I:I,MATCH($C333,'Policy Characteristics'!$C:$C,0)))</f>
        <v>% decrease</v>
      </c>
      <c r="P333" s="76" t="str">
        <f>IF(ISBLANK(INDEX('Policy Characteristics'!J:J,MATCH($C333,'Policy Characteristics'!$C:$C,0))),"",INDEX('Policy Characteristics'!J:J,MATCH($C333,'Policy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33" s="76" t="str">
        <f>IF(ISBLANK(INDEX('Policy Characteristics'!K:K,MATCH($C333,'Policy Characteristics'!$C:$C,0))),"",INDEX('Policy Characteristics'!K:K,MATCH($C333,'Policy Characteristics'!$C:$C,0)))</f>
        <v/>
      </c>
      <c r="R333" s="76" t="str">
        <f>IF(ISBLANK(INDEX('Policy Characteristics'!L:L,MATCH($C333,'Policy Characteristics'!$C:$C,0))),"",INDEX('Policy Characteristics'!L:L,MATCH($C333,'Policy Characteristics'!$C:$C,0)))</f>
        <v/>
      </c>
      <c r="S333" s="78"/>
    </row>
    <row r="334" spans="1:19" x14ac:dyDescent="0.25">
      <c r="A334" s="76" t="str">
        <f>IF(ISBLANK(INDEX('Policy Characteristics'!A:A,MATCH($C334,'Policy Characteristics'!$C:$C,0))),"",INDEX('Policy Characteristics'!A:A,MATCH($C334,'Policy Characteristics'!$C:$C,0)))</f>
        <v>Electricity Supply</v>
      </c>
      <c r="B334" s="200" t="str">
        <f>IF(ISBLANK(INDEX('Policy Characteristics'!B:B,MATCH($C334,'Policy Characteristics'!$C:$C,0))),"",INDEX('Policy Characteristics'!B:B,MATCH($C334,'Policy Characteristics'!$C:$C,0)))</f>
        <v>Decrease Cost of Capital</v>
      </c>
      <c r="C334" s="76" t="str">
        <f t="shared" si="14"/>
        <v>Percentage Decrease in Cost of Capital for Power Plants</v>
      </c>
      <c r="D334" s="78" t="s">
        <v>76</v>
      </c>
      <c r="E334" s="88"/>
      <c r="F334" s="78" t="s">
        <v>1667</v>
      </c>
      <c r="G334" s="78"/>
      <c r="H334" s="15">
        <v>1732</v>
      </c>
      <c r="I334" s="201" t="s">
        <v>44</v>
      </c>
      <c r="J334" s="202" t="str">
        <f>IF(ISBLANK(INDEX('Policy Characteristics'!D:D,MATCH($C334,'Policy Characteristics'!$C:$C,0))),"",INDEX('Policy Characteristics'!D:D,MATCH($C334,'Policy Characteristics'!$C:$C,0)))</f>
        <v>Decrease Electricity Sector Cost of Capital</v>
      </c>
      <c r="K334" s="76" t="str">
        <f>IF(ISBLANK(INDEX('Policy Characteristics'!E:E,MATCH($C334,'Policy Characteristics'!$C:$C,0))),"",INDEX('Policy Characteristics'!E:E,MATCH($C334,'Policy Characteristics'!$C:$C,0)))</f>
        <v>elec power plant cost of capital</v>
      </c>
      <c r="L334" s="76">
        <f>IF(ISBLANK(INDEX('Policy Characteristics'!F:F,MATCH($C334,'Policy Characteristics'!$C:$C,0))),"",INDEX('Policy Characteristics'!F:F,MATCH($C334,'Policy Characteristics'!$C:$C,0)))</f>
        <v>0</v>
      </c>
      <c r="M334" s="205">
        <f>IF(ISBLANK(INDEX('Policy Characteristics'!G:G,MATCH($C334,'Policy Characteristics'!$C:$C,0))),"",INDEX('Policy Characteristics'!G:G,MATCH($C334,'Policy Characteristics'!$C:$C,0)))</f>
        <v>1</v>
      </c>
      <c r="N334" s="76">
        <f>IF(ISBLANK(INDEX('Policy Characteristics'!H:H,MATCH($C334,'Policy Characteristics'!$C:$C,0))),"",INDEX('Policy Characteristics'!H:H,MATCH($C334,'Policy Characteristics'!$C:$C,0)))</f>
        <v>1</v>
      </c>
      <c r="O334" s="76" t="str">
        <f>IF(ISBLANK(INDEX('Policy Characteristics'!I:I,MATCH($C334,'Policy Characteristics'!$C:$C,0))),"",INDEX('Policy Characteristics'!I:I,MATCH($C334,'Policy Characteristics'!$C:$C,0)))</f>
        <v>% decrease</v>
      </c>
      <c r="P334" s="76" t="str">
        <f>IF(ISBLANK(INDEX('Policy Characteristics'!J:J,MATCH($C334,'Policy Characteristics'!$C:$C,0))),"",INDEX('Policy Characteristics'!J:J,MATCH($C334,'Policy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34" s="76" t="str">
        <f>IF(ISBLANK(INDEX('Policy Characteristics'!K:K,MATCH($C334,'Policy Characteristics'!$C:$C,0))),"",INDEX('Policy Characteristics'!K:K,MATCH($C334,'Policy Characteristics'!$C:$C,0)))</f>
        <v/>
      </c>
      <c r="R334" s="76" t="str">
        <f>IF(ISBLANK(INDEX('Policy Characteristics'!L:L,MATCH($C334,'Policy Characteristics'!$C:$C,0))),"",INDEX('Policy Characteristics'!L:L,MATCH($C334,'Policy Characteristics'!$C:$C,0)))</f>
        <v/>
      </c>
      <c r="S334" s="78"/>
    </row>
    <row r="335" spans="1:19" x14ac:dyDescent="0.25">
      <c r="A335" s="76" t="str">
        <f>IF(ISBLANK(INDEX('Policy Characteristics'!A:A,MATCH($C335,'Policy Characteristics'!$C:$C,0))),"",INDEX('Policy Characteristics'!A:A,MATCH($C335,'Policy Characteristics'!$C:$C,0)))</f>
        <v>Electricity Supply</v>
      </c>
      <c r="B335" s="200" t="str">
        <f>IF(ISBLANK(INDEX('Policy Characteristics'!B:B,MATCH($C335,'Policy Characteristics'!$C:$C,0))),"",INDEX('Policy Characteristics'!B:B,MATCH($C335,'Policy Characteristics'!$C:$C,0)))</f>
        <v>Decrease Cost of Capital</v>
      </c>
      <c r="C335" s="76" t="str">
        <f t="shared" si="14"/>
        <v>Percentage Decrease in Cost of Capital for Power Plants</v>
      </c>
      <c r="D335" s="78" t="s">
        <v>77</v>
      </c>
      <c r="E335" s="88"/>
      <c r="F335" s="78" t="s">
        <v>89</v>
      </c>
      <c r="G335" s="78"/>
      <c r="H335" s="15">
        <v>1733</v>
      </c>
      <c r="I335" s="201" t="s">
        <v>43</v>
      </c>
      <c r="J335" s="202" t="str">
        <f>IF(ISBLANK(INDEX('Policy Characteristics'!D:D,MATCH($C335,'Policy Characteristics'!$C:$C,0))),"",INDEX('Policy Characteristics'!D:D,MATCH($C335,'Policy Characteristics'!$C:$C,0)))</f>
        <v>Decrease Electricity Sector Cost of Capital</v>
      </c>
      <c r="K335" s="76" t="str">
        <f>IF(ISBLANK(INDEX('Policy Characteristics'!E:E,MATCH($C335,'Policy Characteristics'!$C:$C,0))),"",INDEX('Policy Characteristics'!E:E,MATCH($C335,'Policy Characteristics'!$C:$C,0)))</f>
        <v>elec power plant cost of capital</v>
      </c>
      <c r="L335" s="76">
        <f>IF(ISBLANK(INDEX('Policy Characteristics'!F:F,MATCH($C335,'Policy Characteristics'!$C:$C,0))),"",INDEX('Policy Characteristics'!F:F,MATCH($C335,'Policy Characteristics'!$C:$C,0)))</f>
        <v>0</v>
      </c>
      <c r="M335" s="205">
        <f>IF(ISBLANK(INDEX('Policy Characteristics'!G:G,MATCH($C335,'Policy Characteristics'!$C:$C,0))),"",INDEX('Policy Characteristics'!G:G,MATCH($C335,'Policy Characteristics'!$C:$C,0)))</f>
        <v>1</v>
      </c>
      <c r="N335" s="76">
        <f>IF(ISBLANK(INDEX('Policy Characteristics'!H:H,MATCH($C335,'Policy Characteristics'!$C:$C,0))),"",INDEX('Policy Characteristics'!H:H,MATCH($C335,'Policy Characteristics'!$C:$C,0)))</f>
        <v>1</v>
      </c>
      <c r="O335" s="76" t="str">
        <f>IF(ISBLANK(INDEX('Policy Characteristics'!I:I,MATCH($C335,'Policy Characteristics'!$C:$C,0))),"",INDEX('Policy Characteristics'!I:I,MATCH($C335,'Policy Characteristics'!$C:$C,0)))</f>
        <v>% decrease</v>
      </c>
      <c r="P335" s="76" t="str">
        <f>IF(ISBLANK(INDEX('Policy Characteristics'!J:J,MATCH($C335,'Policy Characteristics'!$C:$C,0))),"",INDEX('Policy Characteristics'!J:J,MATCH($C335,'Policy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35" s="76" t="str">
        <f>IF(ISBLANK(INDEX('Policy Characteristics'!K:K,MATCH($C335,'Policy Characteristics'!$C:$C,0))),"",INDEX('Policy Characteristics'!K:K,MATCH($C335,'Policy Characteristics'!$C:$C,0)))</f>
        <v/>
      </c>
      <c r="R335" s="76" t="str">
        <f>IF(ISBLANK(INDEX('Policy Characteristics'!L:L,MATCH($C335,'Policy Characteristics'!$C:$C,0))),"",INDEX('Policy Characteristics'!L:L,MATCH($C335,'Policy Characteristics'!$C:$C,0)))</f>
        <v/>
      </c>
      <c r="S335" s="78"/>
    </row>
    <row r="336" spans="1:19" x14ac:dyDescent="0.25">
      <c r="A336" s="76" t="str">
        <f>IF(ISBLANK(INDEX('Policy Characteristics'!A:A,MATCH($C336,'Policy Characteristics'!$C:$C,0))),"",INDEX('Policy Characteristics'!A:A,MATCH($C336,'Policy Characteristics'!$C:$C,0)))</f>
        <v>Electricity Supply</v>
      </c>
      <c r="B336" s="200" t="str">
        <f>IF(ISBLANK(INDEX('Policy Characteristics'!B:B,MATCH($C336,'Policy Characteristics'!$C:$C,0))),"",INDEX('Policy Characteristics'!B:B,MATCH($C336,'Policy Characteristics'!$C:$C,0)))</f>
        <v>Decrease Cost of Capital</v>
      </c>
      <c r="C336" s="76" t="str">
        <f t="shared" si="14"/>
        <v>Percentage Decrease in Cost of Capital for Power Plants</v>
      </c>
      <c r="D336" s="78" t="s">
        <v>446</v>
      </c>
      <c r="E336" s="88"/>
      <c r="F336" s="78" t="s">
        <v>449</v>
      </c>
      <c r="G336" s="78"/>
      <c r="H336" s="15">
        <v>1734</v>
      </c>
      <c r="I336" s="201" t="s">
        <v>43</v>
      </c>
      <c r="J336" s="202" t="str">
        <f>IF(ISBLANK(INDEX('Policy Characteristics'!D:D,MATCH($C336,'Policy Characteristics'!$C:$C,0))),"",INDEX('Policy Characteristics'!D:D,MATCH($C336,'Policy Characteristics'!$C:$C,0)))</f>
        <v>Decrease Electricity Sector Cost of Capital</v>
      </c>
      <c r="K336" s="76" t="str">
        <f>IF(ISBLANK(INDEX('Policy Characteristics'!E:E,MATCH($C336,'Policy Characteristics'!$C:$C,0))),"",INDEX('Policy Characteristics'!E:E,MATCH($C336,'Policy Characteristics'!$C:$C,0)))</f>
        <v>elec power plant cost of capital</v>
      </c>
      <c r="L336" s="76">
        <f>IF(ISBLANK(INDEX('Policy Characteristics'!F:F,MATCH($C336,'Policy Characteristics'!$C:$C,0))),"",INDEX('Policy Characteristics'!F:F,MATCH($C336,'Policy Characteristics'!$C:$C,0)))</f>
        <v>0</v>
      </c>
      <c r="M336" s="205">
        <f>IF(ISBLANK(INDEX('Policy Characteristics'!G:G,MATCH($C336,'Policy Characteristics'!$C:$C,0))),"",INDEX('Policy Characteristics'!G:G,MATCH($C336,'Policy Characteristics'!$C:$C,0)))</f>
        <v>1</v>
      </c>
      <c r="N336" s="76">
        <f>IF(ISBLANK(INDEX('Policy Characteristics'!H:H,MATCH($C336,'Policy Characteristics'!$C:$C,0))),"",INDEX('Policy Characteristics'!H:H,MATCH($C336,'Policy Characteristics'!$C:$C,0)))</f>
        <v>1</v>
      </c>
      <c r="O336" s="76" t="str">
        <f>IF(ISBLANK(INDEX('Policy Characteristics'!I:I,MATCH($C336,'Policy Characteristics'!$C:$C,0))),"",INDEX('Policy Characteristics'!I:I,MATCH($C336,'Policy Characteristics'!$C:$C,0)))</f>
        <v>% decrease</v>
      </c>
      <c r="P336" s="76" t="str">
        <f>IF(ISBLANK(INDEX('Policy Characteristics'!J:J,MATCH($C336,'Policy Characteristics'!$C:$C,0))),"",INDEX('Policy Characteristics'!J:J,MATCH($C336,'Policy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36" s="76" t="str">
        <f>IF(ISBLANK(INDEX('Policy Characteristics'!K:K,MATCH($C336,'Policy Characteristics'!$C:$C,0))),"",INDEX('Policy Characteristics'!K:K,MATCH($C336,'Policy Characteristics'!$C:$C,0)))</f>
        <v/>
      </c>
      <c r="R336" s="76" t="str">
        <f>IF(ISBLANK(INDEX('Policy Characteristics'!L:L,MATCH($C336,'Policy Characteristics'!$C:$C,0))),"",INDEX('Policy Characteristics'!L:L,MATCH($C336,'Policy Characteristics'!$C:$C,0)))</f>
        <v/>
      </c>
      <c r="S336" s="78"/>
    </row>
    <row r="337" spans="1:19" x14ac:dyDescent="0.25">
      <c r="A337" s="76" t="str">
        <f>IF(ISBLANK(INDEX('Policy Characteristics'!A:A,MATCH($C337,'Policy Characteristics'!$C:$C,0))),"",INDEX('Policy Characteristics'!A:A,MATCH($C337,'Policy Characteristics'!$C:$C,0)))</f>
        <v>Electricity Supply</v>
      </c>
      <c r="B337" s="200" t="str">
        <f>IF(ISBLANK(INDEX('Policy Characteristics'!B:B,MATCH($C337,'Policy Characteristics'!$C:$C,0))),"",INDEX('Policy Characteristics'!B:B,MATCH($C337,'Policy Characteristics'!$C:$C,0)))</f>
        <v>Decrease Cost of Capital</v>
      </c>
      <c r="C337" s="76" t="str">
        <f t="shared" si="14"/>
        <v>Percentage Decrease in Cost of Capital for Power Plants</v>
      </c>
      <c r="D337" s="78" t="s">
        <v>78</v>
      </c>
      <c r="E337" s="88"/>
      <c r="F337" s="78" t="s">
        <v>90</v>
      </c>
      <c r="G337" s="78"/>
      <c r="H337" s="15">
        <v>1735</v>
      </c>
      <c r="I337" s="201" t="s">
        <v>43</v>
      </c>
      <c r="J337" s="202" t="str">
        <f>IF(ISBLANK(INDEX('Policy Characteristics'!D:D,MATCH($C337,'Policy Characteristics'!$C:$C,0))),"",INDEX('Policy Characteristics'!D:D,MATCH($C337,'Policy Characteristics'!$C:$C,0)))</f>
        <v>Decrease Electricity Sector Cost of Capital</v>
      </c>
      <c r="K337" s="76" t="str">
        <f>IF(ISBLANK(INDEX('Policy Characteristics'!E:E,MATCH($C337,'Policy Characteristics'!$C:$C,0))),"",INDEX('Policy Characteristics'!E:E,MATCH($C337,'Policy Characteristics'!$C:$C,0)))</f>
        <v>elec power plant cost of capital</v>
      </c>
      <c r="L337" s="76">
        <f>IF(ISBLANK(INDEX('Policy Characteristics'!F:F,MATCH($C337,'Policy Characteristics'!$C:$C,0))),"",INDEX('Policy Characteristics'!F:F,MATCH($C337,'Policy Characteristics'!$C:$C,0)))</f>
        <v>0</v>
      </c>
      <c r="M337" s="205">
        <f>IF(ISBLANK(INDEX('Policy Characteristics'!G:G,MATCH($C337,'Policy Characteristics'!$C:$C,0))),"",INDEX('Policy Characteristics'!G:G,MATCH($C337,'Policy Characteristics'!$C:$C,0)))</f>
        <v>1</v>
      </c>
      <c r="N337" s="76">
        <f>IF(ISBLANK(INDEX('Policy Characteristics'!H:H,MATCH($C337,'Policy Characteristics'!$C:$C,0))),"",INDEX('Policy Characteristics'!H:H,MATCH($C337,'Policy Characteristics'!$C:$C,0)))</f>
        <v>1</v>
      </c>
      <c r="O337" s="76" t="str">
        <f>IF(ISBLANK(INDEX('Policy Characteristics'!I:I,MATCH($C337,'Policy Characteristics'!$C:$C,0))),"",INDEX('Policy Characteristics'!I:I,MATCH($C337,'Policy Characteristics'!$C:$C,0)))</f>
        <v>% decrease</v>
      </c>
      <c r="P337" s="76" t="str">
        <f>IF(ISBLANK(INDEX('Policy Characteristics'!J:J,MATCH($C337,'Policy Characteristics'!$C:$C,0))),"",INDEX('Policy Characteristics'!J:J,MATCH($C337,'Policy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37" s="76" t="str">
        <f>IF(ISBLANK(INDEX('Policy Characteristics'!K:K,MATCH($C337,'Policy Characteristics'!$C:$C,0))),"",INDEX('Policy Characteristics'!K:K,MATCH($C337,'Policy Characteristics'!$C:$C,0)))</f>
        <v/>
      </c>
      <c r="R337" s="76" t="str">
        <f>IF(ISBLANK(INDEX('Policy Characteristics'!L:L,MATCH($C337,'Policy Characteristics'!$C:$C,0))),"",INDEX('Policy Characteristics'!L:L,MATCH($C337,'Policy Characteristics'!$C:$C,0)))</f>
        <v/>
      </c>
      <c r="S337" s="78"/>
    </row>
    <row r="338" spans="1:19" x14ac:dyDescent="0.25">
      <c r="A338" s="76" t="str">
        <f>IF(ISBLANK(INDEX('Policy Characteristics'!A:A,MATCH($C338,'Policy Characteristics'!$C:$C,0))),"",INDEX('Policy Characteristics'!A:A,MATCH($C338,'Policy Characteristics'!$C:$C,0)))</f>
        <v>Electricity Supply</v>
      </c>
      <c r="B338" s="200" t="str">
        <f>IF(ISBLANK(INDEX('Policy Characteristics'!B:B,MATCH($C338,'Policy Characteristics'!$C:$C,0))),"",INDEX('Policy Characteristics'!B:B,MATCH($C338,'Policy Characteristics'!$C:$C,0)))</f>
        <v>Decrease Cost of Capital</v>
      </c>
      <c r="C338" s="76" t="str">
        <f t="shared" si="14"/>
        <v>Percentage Decrease in Cost of Capital for Power Plants</v>
      </c>
      <c r="D338" s="78" t="s">
        <v>79</v>
      </c>
      <c r="E338" s="88"/>
      <c r="F338" s="78" t="s">
        <v>91</v>
      </c>
      <c r="G338" s="78"/>
      <c r="H338" s="15">
        <v>1736</v>
      </c>
      <c r="I338" s="201" t="s">
        <v>43</v>
      </c>
      <c r="J338" s="202" t="str">
        <f>IF(ISBLANK(INDEX('Policy Characteristics'!D:D,MATCH($C338,'Policy Characteristics'!$C:$C,0))),"",INDEX('Policy Characteristics'!D:D,MATCH($C338,'Policy Characteristics'!$C:$C,0)))</f>
        <v>Decrease Electricity Sector Cost of Capital</v>
      </c>
      <c r="K338" s="76" t="str">
        <f>IF(ISBLANK(INDEX('Policy Characteristics'!E:E,MATCH($C338,'Policy Characteristics'!$C:$C,0))),"",INDEX('Policy Characteristics'!E:E,MATCH($C338,'Policy Characteristics'!$C:$C,0)))</f>
        <v>elec power plant cost of capital</v>
      </c>
      <c r="L338" s="76">
        <f>IF(ISBLANK(INDEX('Policy Characteristics'!F:F,MATCH($C338,'Policy Characteristics'!$C:$C,0))),"",INDEX('Policy Characteristics'!F:F,MATCH($C338,'Policy Characteristics'!$C:$C,0)))</f>
        <v>0</v>
      </c>
      <c r="M338" s="205">
        <f>IF(ISBLANK(INDEX('Policy Characteristics'!G:G,MATCH($C338,'Policy Characteristics'!$C:$C,0))),"",INDEX('Policy Characteristics'!G:G,MATCH($C338,'Policy Characteristics'!$C:$C,0)))</f>
        <v>1</v>
      </c>
      <c r="N338" s="76">
        <f>IF(ISBLANK(INDEX('Policy Characteristics'!H:H,MATCH($C338,'Policy Characteristics'!$C:$C,0))),"",INDEX('Policy Characteristics'!H:H,MATCH($C338,'Policy Characteristics'!$C:$C,0)))</f>
        <v>1</v>
      </c>
      <c r="O338" s="76" t="str">
        <f>IF(ISBLANK(INDEX('Policy Characteristics'!I:I,MATCH($C338,'Policy Characteristics'!$C:$C,0))),"",INDEX('Policy Characteristics'!I:I,MATCH($C338,'Policy Characteristics'!$C:$C,0)))</f>
        <v>% decrease</v>
      </c>
      <c r="P338" s="76" t="str">
        <f>IF(ISBLANK(INDEX('Policy Characteristics'!J:J,MATCH($C338,'Policy Characteristics'!$C:$C,0))),"",INDEX('Policy Characteristics'!J:J,MATCH($C338,'Policy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38" s="76" t="str">
        <f>IF(ISBLANK(INDEX('Policy Characteristics'!K:K,MATCH($C338,'Policy Characteristics'!$C:$C,0))),"",INDEX('Policy Characteristics'!K:K,MATCH($C338,'Policy Characteristics'!$C:$C,0)))</f>
        <v/>
      </c>
      <c r="R338" s="76" t="str">
        <f>IF(ISBLANK(INDEX('Policy Characteristics'!L:L,MATCH($C338,'Policy Characteristics'!$C:$C,0))),"",INDEX('Policy Characteristics'!L:L,MATCH($C338,'Policy Characteristics'!$C:$C,0)))</f>
        <v/>
      </c>
      <c r="S338" s="78"/>
    </row>
    <row r="339" spans="1:19" x14ac:dyDescent="0.25">
      <c r="A339" s="76" t="str">
        <f>IF(ISBLANK(INDEX('Policy Characteristics'!A:A,MATCH($C339,'Policy Characteristics'!$C:$C,0))),"",INDEX('Policy Characteristics'!A:A,MATCH($C339,'Policy Characteristics'!$C:$C,0)))</f>
        <v>Electricity Supply</v>
      </c>
      <c r="B339" s="200" t="str">
        <f>IF(ISBLANK(INDEX('Policy Characteristics'!B:B,MATCH($C339,'Policy Characteristics'!$C:$C,0))),"",INDEX('Policy Characteristics'!B:B,MATCH($C339,'Policy Characteristics'!$C:$C,0)))</f>
        <v>Decrease Cost of Capital</v>
      </c>
      <c r="C339" s="76" t="str">
        <f t="shared" si="14"/>
        <v>Percentage Decrease in Cost of Capital for Power Plants</v>
      </c>
      <c r="D339" s="78" t="s">
        <v>80</v>
      </c>
      <c r="E339" s="88"/>
      <c r="F339" s="78" t="s">
        <v>92</v>
      </c>
      <c r="G339" s="78"/>
      <c r="H339" s="15">
        <v>1737</v>
      </c>
      <c r="I339" s="201" t="s">
        <v>43</v>
      </c>
      <c r="J339" s="202" t="str">
        <f>IF(ISBLANK(INDEX('Policy Characteristics'!D:D,MATCH($C339,'Policy Characteristics'!$C:$C,0))),"",INDEX('Policy Characteristics'!D:D,MATCH($C339,'Policy Characteristics'!$C:$C,0)))</f>
        <v>Decrease Electricity Sector Cost of Capital</v>
      </c>
      <c r="K339" s="76" t="str">
        <f>IF(ISBLANK(INDEX('Policy Characteristics'!E:E,MATCH($C339,'Policy Characteristics'!$C:$C,0))),"",INDEX('Policy Characteristics'!E:E,MATCH($C339,'Policy Characteristics'!$C:$C,0)))</f>
        <v>elec power plant cost of capital</v>
      </c>
      <c r="L339" s="76">
        <f>IF(ISBLANK(INDEX('Policy Characteristics'!F:F,MATCH($C339,'Policy Characteristics'!$C:$C,0))),"",INDEX('Policy Characteristics'!F:F,MATCH($C339,'Policy Characteristics'!$C:$C,0)))</f>
        <v>0</v>
      </c>
      <c r="M339" s="205">
        <f>IF(ISBLANK(INDEX('Policy Characteristics'!G:G,MATCH($C339,'Policy Characteristics'!$C:$C,0))),"",INDEX('Policy Characteristics'!G:G,MATCH($C339,'Policy Characteristics'!$C:$C,0)))</f>
        <v>1</v>
      </c>
      <c r="N339" s="76">
        <f>IF(ISBLANK(INDEX('Policy Characteristics'!H:H,MATCH($C339,'Policy Characteristics'!$C:$C,0))),"",INDEX('Policy Characteristics'!H:H,MATCH($C339,'Policy Characteristics'!$C:$C,0)))</f>
        <v>1</v>
      </c>
      <c r="O339" s="76" t="str">
        <f>IF(ISBLANK(INDEX('Policy Characteristics'!I:I,MATCH($C339,'Policy Characteristics'!$C:$C,0))),"",INDEX('Policy Characteristics'!I:I,MATCH($C339,'Policy Characteristics'!$C:$C,0)))</f>
        <v>% decrease</v>
      </c>
      <c r="P339" s="76" t="str">
        <f>IF(ISBLANK(INDEX('Policy Characteristics'!J:J,MATCH($C339,'Policy Characteristics'!$C:$C,0))),"",INDEX('Policy Characteristics'!J:J,MATCH($C339,'Policy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39" s="76" t="str">
        <f>IF(ISBLANK(INDEX('Policy Characteristics'!K:K,MATCH($C339,'Policy Characteristics'!$C:$C,0))),"",INDEX('Policy Characteristics'!K:K,MATCH($C339,'Policy Characteristics'!$C:$C,0)))</f>
        <v/>
      </c>
      <c r="R339" s="76" t="str">
        <f>IF(ISBLANK(INDEX('Policy Characteristics'!L:L,MATCH($C339,'Policy Characteristics'!$C:$C,0))),"",INDEX('Policy Characteristics'!L:L,MATCH($C339,'Policy Characteristics'!$C:$C,0)))</f>
        <v/>
      </c>
      <c r="S339" s="78"/>
    </row>
    <row r="340" spans="1:19" x14ac:dyDescent="0.25">
      <c r="A340" s="76" t="str">
        <f>IF(ISBLANK(INDEX('Policy Characteristics'!A:A,MATCH($C340,'Policy Characteristics'!$C:$C,0))),"",INDEX('Policy Characteristics'!A:A,MATCH($C340,'Policy Characteristics'!$C:$C,0)))</f>
        <v>Electricity Supply</v>
      </c>
      <c r="B340" s="200" t="str">
        <f>IF(ISBLANK(INDEX('Policy Characteristics'!B:B,MATCH($C340,'Policy Characteristics'!$C:$C,0))),"",INDEX('Policy Characteristics'!B:B,MATCH($C340,'Policy Characteristics'!$C:$C,0)))</f>
        <v>Decrease Cost of Capital</v>
      </c>
      <c r="C340" s="76" t="str">
        <f t="shared" si="14"/>
        <v>Percentage Decrease in Cost of Capital for Power Plants</v>
      </c>
      <c r="D340" s="78" t="s">
        <v>668</v>
      </c>
      <c r="E340" s="88"/>
      <c r="F340" s="78" t="s">
        <v>434</v>
      </c>
      <c r="G340" s="78"/>
      <c r="H340" s="15">
        <v>1738</v>
      </c>
      <c r="I340" s="201" t="s">
        <v>43</v>
      </c>
      <c r="J340" s="202" t="str">
        <f>IF(ISBLANK(INDEX('Policy Characteristics'!D:D,MATCH($C340,'Policy Characteristics'!$C:$C,0))),"",INDEX('Policy Characteristics'!D:D,MATCH($C340,'Policy Characteristics'!$C:$C,0)))</f>
        <v>Decrease Electricity Sector Cost of Capital</v>
      </c>
      <c r="K340" s="76" t="str">
        <f>IF(ISBLANK(INDEX('Policy Characteristics'!E:E,MATCH($C340,'Policy Characteristics'!$C:$C,0))),"",INDEX('Policy Characteristics'!E:E,MATCH($C340,'Policy Characteristics'!$C:$C,0)))</f>
        <v>elec power plant cost of capital</v>
      </c>
      <c r="L340" s="76">
        <f>IF(ISBLANK(INDEX('Policy Characteristics'!F:F,MATCH($C340,'Policy Characteristics'!$C:$C,0))),"",INDEX('Policy Characteristics'!F:F,MATCH($C340,'Policy Characteristics'!$C:$C,0)))</f>
        <v>0</v>
      </c>
      <c r="M340" s="205">
        <f>IF(ISBLANK(INDEX('Policy Characteristics'!G:G,MATCH($C340,'Policy Characteristics'!$C:$C,0))),"",INDEX('Policy Characteristics'!G:G,MATCH($C340,'Policy Characteristics'!$C:$C,0)))</f>
        <v>1</v>
      </c>
      <c r="N340" s="76">
        <f>IF(ISBLANK(INDEX('Policy Characteristics'!H:H,MATCH($C340,'Policy Characteristics'!$C:$C,0))),"",INDEX('Policy Characteristics'!H:H,MATCH($C340,'Policy Characteristics'!$C:$C,0)))</f>
        <v>1</v>
      </c>
      <c r="O340" s="76" t="str">
        <f>IF(ISBLANK(INDEX('Policy Characteristics'!I:I,MATCH($C340,'Policy Characteristics'!$C:$C,0))),"",INDEX('Policy Characteristics'!I:I,MATCH($C340,'Policy Characteristics'!$C:$C,0)))</f>
        <v>% decrease</v>
      </c>
      <c r="P340" s="76" t="str">
        <f>IF(ISBLANK(INDEX('Policy Characteristics'!J:J,MATCH($C340,'Policy Characteristics'!$C:$C,0))),"",INDEX('Policy Characteristics'!J:J,MATCH($C340,'Policy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0" s="76" t="str">
        <f>IF(ISBLANK(INDEX('Policy Characteristics'!K:K,MATCH($C340,'Policy Characteristics'!$C:$C,0))),"",INDEX('Policy Characteristics'!K:K,MATCH($C340,'Policy Characteristics'!$C:$C,0)))</f>
        <v/>
      </c>
      <c r="R340" s="76" t="str">
        <f>IF(ISBLANK(INDEX('Policy Characteristics'!L:L,MATCH($C340,'Policy Characteristics'!$C:$C,0))),"",INDEX('Policy Characteristics'!L:L,MATCH($C340,'Policy Characteristics'!$C:$C,0)))</f>
        <v/>
      </c>
      <c r="S340" s="78"/>
    </row>
    <row r="341" spans="1:19" x14ac:dyDescent="0.25">
      <c r="A341" s="76" t="str">
        <f>IF(ISBLANK(INDEX('Policy Characteristics'!A:A,MATCH($C341,'Policy Characteristics'!$C:$C,0))),"",INDEX('Policy Characteristics'!A:A,MATCH($C341,'Policy Characteristics'!$C:$C,0)))</f>
        <v>Electricity Supply</v>
      </c>
      <c r="B341" s="200" t="str">
        <f>IF(ISBLANK(INDEX('Policy Characteristics'!B:B,MATCH($C341,'Policy Characteristics'!$C:$C,0))),"",INDEX('Policy Characteristics'!B:B,MATCH($C341,'Policy Characteristics'!$C:$C,0)))</f>
        <v>Decrease Cost of Capital</v>
      </c>
      <c r="C341" s="76" t="str">
        <f t="shared" si="14"/>
        <v>Percentage Decrease in Cost of Capital for Power Plants</v>
      </c>
      <c r="D341" s="78" t="s">
        <v>306</v>
      </c>
      <c r="E341" s="88"/>
      <c r="F341" s="78" t="s">
        <v>308</v>
      </c>
      <c r="G341" s="78"/>
      <c r="H341" s="15">
        <v>1739</v>
      </c>
      <c r="I341" s="201" t="s">
        <v>44</v>
      </c>
      <c r="J341" s="202" t="str">
        <f>IF(ISBLANK(INDEX('Policy Characteristics'!D:D,MATCH($C341,'Policy Characteristics'!$C:$C,0))),"",INDEX('Policy Characteristics'!D:D,MATCH($C341,'Policy Characteristics'!$C:$C,0)))</f>
        <v>Decrease Electricity Sector Cost of Capital</v>
      </c>
      <c r="K341" s="76" t="str">
        <f>IF(ISBLANK(INDEX('Policy Characteristics'!E:E,MATCH($C341,'Policy Characteristics'!$C:$C,0))),"",INDEX('Policy Characteristics'!E:E,MATCH($C341,'Policy Characteristics'!$C:$C,0)))</f>
        <v>elec power plant cost of capital</v>
      </c>
      <c r="L341" s="76">
        <f>IF(ISBLANK(INDEX('Policy Characteristics'!F:F,MATCH($C341,'Policy Characteristics'!$C:$C,0))),"",INDEX('Policy Characteristics'!F:F,MATCH($C341,'Policy Characteristics'!$C:$C,0)))</f>
        <v>0</v>
      </c>
      <c r="M341" s="205">
        <f>IF(ISBLANK(INDEX('Policy Characteristics'!G:G,MATCH($C341,'Policy Characteristics'!$C:$C,0))),"",INDEX('Policy Characteristics'!G:G,MATCH($C341,'Policy Characteristics'!$C:$C,0)))</f>
        <v>1</v>
      </c>
      <c r="N341" s="76">
        <f>IF(ISBLANK(INDEX('Policy Characteristics'!H:H,MATCH($C341,'Policy Characteristics'!$C:$C,0))),"",INDEX('Policy Characteristics'!H:H,MATCH($C341,'Policy Characteristics'!$C:$C,0)))</f>
        <v>1</v>
      </c>
      <c r="O341" s="76" t="str">
        <f>IF(ISBLANK(INDEX('Policy Characteristics'!I:I,MATCH($C341,'Policy Characteristics'!$C:$C,0))),"",INDEX('Policy Characteristics'!I:I,MATCH($C341,'Policy Characteristics'!$C:$C,0)))</f>
        <v>% decrease</v>
      </c>
      <c r="P341" s="76" t="str">
        <f>IF(ISBLANK(INDEX('Policy Characteristics'!J:J,MATCH($C341,'Policy Characteristics'!$C:$C,0))),"",INDEX('Policy Characteristics'!J:J,MATCH($C341,'Policy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1" s="76" t="str">
        <f>IF(ISBLANK(INDEX('Policy Characteristics'!K:K,MATCH($C341,'Policy Characteristics'!$C:$C,0))),"",INDEX('Policy Characteristics'!K:K,MATCH($C341,'Policy Characteristics'!$C:$C,0)))</f>
        <v/>
      </c>
      <c r="R341" s="76" t="str">
        <f>IF(ISBLANK(INDEX('Policy Characteristics'!L:L,MATCH($C341,'Policy Characteristics'!$C:$C,0))),"",INDEX('Policy Characteristics'!L:L,MATCH($C341,'Policy Characteristics'!$C:$C,0)))</f>
        <v/>
      </c>
      <c r="S341" s="78"/>
    </row>
    <row r="342" spans="1:19" x14ac:dyDescent="0.25">
      <c r="A342" s="76" t="str">
        <f>IF(ISBLANK(INDEX('Policy Characteristics'!A:A,MATCH($C342,'Policy Characteristics'!$C:$C,0))),"",INDEX('Policy Characteristics'!A:A,MATCH($C342,'Policy Characteristics'!$C:$C,0)))</f>
        <v>Electricity Supply</v>
      </c>
      <c r="B342" s="200" t="str">
        <f>IF(ISBLANK(INDEX('Policy Characteristics'!B:B,MATCH($C342,'Policy Characteristics'!$C:$C,0))),"",INDEX('Policy Characteristics'!B:B,MATCH($C342,'Policy Characteristics'!$C:$C,0)))</f>
        <v>Decrease Cost of Capital</v>
      </c>
      <c r="C342" s="76" t="str">
        <f t="shared" si="14"/>
        <v>Percentage Decrease in Cost of Capital for Power Plants</v>
      </c>
      <c r="D342" s="78" t="s">
        <v>307</v>
      </c>
      <c r="E342" s="88"/>
      <c r="F342" s="78" t="s">
        <v>309</v>
      </c>
      <c r="G342" s="78"/>
      <c r="H342" s="15">
        <v>1740</v>
      </c>
      <c r="I342" s="201" t="s">
        <v>44</v>
      </c>
      <c r="J342" s="202" t="str">
        <f>IF(ISBLANK(INDEX('Policy Characteristics'!D:D,MATCH($C342,'Policy Characteristics'!$C:$C,0))),"",INDEX('Policy Characteristics'!D:D,MATCH($C342,'Policy Characteristics'!$C:$C,0)))</f>
        <v>Decrease Electricity Sector Cost of Capital</v>
      </c>
      <c r="K342" s="76" t="str">
        <f>IF(ISBLANK(INDEX('Policy Characteristics'!E:E,MATCH($C342,'Policy Characteristics'!$C:$C,0))),"",INDEX('Policy Characteristics'!E:E,MATCH($C342,'Policy Characteristics'!$C:$C,0)))</f>
        <v>elec power plant cost of capital</v>
      </c>
      <c r="L342" s="76">
        <f>IF(ISBLANK(INDEX('Policy Characteristics'!F:F,MATCH($C342,'Policy Characteristics'!$C:$C,0))),"",INDEX('Policy Characteristics'!F:F,MATCH($C342,'Policy Characteristics'!$C:$C,0)))</f>
        <v>0</v>
      </c>
      <c r="M342" s="205">
        <f>IF(ISBLANK(INDEX('Policy Characteristics'!G:G,MATCH($C342,'Policy Characteristics'!$C:$C,0))),"",INDEX('Policy Characteristics'!G:G,MATCH($C342,'Policy Characteristics'!$C:$C,0)))</f>
        <v>1</v>
      </c>
      <c r="N342" s="76">
        <f>IF(ISBLANK(INDEX('Policy Characteristics'!H:H,MATCH($C342,'Policy Characteristics'!$C:$C,0))),"",INDEX('Policy Characteristics'!H:H,MATCH($C342,'Policy Characteristics'!$C:$C,0)))</f>
        <v>1</v>
      </c>
      <c r="O342" s="76" t="str">
        <f>IF(ISBLANK(INDEX('Policy Characteristics'!I:I,MATCH($C342,'Policy Characteristics'!$C:$C,0))),"",INDEX('Policy Characteristics'!I:I,MATCH($C342,'Policy Characteristics'!$C:$C,0)))</f>
        <v>% decrease</v>
      </c>
      <c r="P342" s="76" t="str">
        <f>IF(ISBLANK(INDEX('Policy Characteristics'!J:J,MATCH($C342,'Policy Characteristics'!$C:$C,0))),"",INDEX('Policy Characteristics'!J:J,MATCH($C342,'Policy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2" s="76" t="str">
        <f>IF(ISBLANK(INDEX('Policy Characteristics'!K:K,MATCH($C342,'Policy Characteristics'!$C:$C,0))),"",INDEX('Policy Characteristics'!K:K,MATCH($C342,'Policy Characteristics'!$C:$C,0)))</f>
        <v/>
      </c>
      <c r="R342" s="76" t="str">
        <f>IF(ISBLANK(INDEX('Policy Characteristics'!L:L,MATCH($C342,'Policy Characteristics'!$C:$C,0))),"",INDEX('Policy Characteristics'!L:L,MATCH($C342,'Policy Characteristics'!$C:$C,0)))</f>
        <v/>
      </c>
      <c r="S342" s="78"/>
    </row>
    <row r="343" spans="1:19" x14ac:dyDescent="0.25">
      <c r="A343" s="76" t="str">
        <f>IF(ISBLANK(INDEX('Policy Characteristics'!A:A,MATCH($C343,'Policy Characteristics'!$C:$C,0))),"",INDEX('Policy Characteristics'!A:A,MATCH($C343,'Policy Characteristics'!$C:$C,0)))</f>
        <v>Electricity Supply</v>
      </c>
      <c r="B343" s="200" t="str">
        <f>IF(ISBLANK(INDEX('Policy Characteristics'!B:B,MATCH($C343,'Policy Characteristics'!$C:$C,0))),"",INDEX('Policy Characteristics'!B:B,MATCH($C343,'Policy Characteristics'!$C:$C,0)))</f>
        <v>Decrease Cost of Capital</v>
      </c>
      <c r="C343" s="76" t="str">
        <f t="shared" si="14"/>
        <v>Percentage Decrease in Cost of Capital for Power Plants</v>
      </c>
      <c r="D343" s="78" t="s">
        <v>442</v>
      </c>
      <c r="E343" s="88"/>
      <c r="F343" s="78" t="s">
        <v>441</v>
      </c>
      <c r="G343" s="78"/>
      <c r="H343" s="15">
        <v>1741</v>
      </c>
      <c r="I343" s="201" t="s">
        <v>44</v>
      </c>
      <c r="J343" s="202" t="str">
        <f>IF(ISBLANK(INDEX('Policy Characteristics'!D:D,MATCH($C343,'Policy Characteristics'!$C:$C,0))),"",INDEX('Policy Characteristics'!D:D,MATCH($C343,'Policy Characteristics'!$C:$C,0)))</f>
        <v>Decrease Electricity Sector Cost of Capital</v>
      </c>
      <c r="K343" s="76" t="str">
        <f>IF(ISBLANK(INDEX('Policy Characteristics'!E:E,MATCH($C343,'Policy Characteristics'!$C:$C,0))),"",INDEX('Policy Characteristics'!E:E,MATCH($C343,'Policy Characteristics'!$C:$C,0)))</f>
        <v>elec power plant cost of capital</v>
      </c>
      <c r="L343" s="76">
        <f>IF(ISBLANK(INDEX('Policy Characteristics'!F:F,MATCH($C343,'Policy Characteristics'!$C:$C,0))),"",INDEX('Policy Characteristics'!F:F,MATCH($C343,'Policy Characteristics'!$C:$C,0)))</f>
        <v>0</v>
      </c>
      <c r="M343" s="205">
        <f>IF(ISBLANK(INDEX('Policy Characteristics'!G:G,MATCH($C343,'Policy Characteristics'!$C:$C,0))),"",INDEX('Policy Characteristics'!G:G,MATCH($C343,'Policy Characteristics'!$C:$C,0)))</f>
        <v>1</v>
      </c>
      <c r="N343" s="76">
        <f>IF(ISBLANK(INDEX('Policy Characteristics'!H:H,MATCH($C343,'Policy Characteristics'!$C:$C,0))),"",INDEX('Policy Characteristics'!H:H,MATCH($C343,'Policy Characteristics'!$C:$C,0)))</f>
        <v>1</v>
      </c>
      <c r="O343" s="76" t="str">
        <f>IF(ISBLANK(INDEX('Policy Characteristics'!I:I,MATCH($C343,'Policy Characteristics'!$C:$C,0))),"",INDEX('Policy Characteristics'!I:I,MATCH($C343,'Policy Characteristics'!$C:$C,0)))</f>
        <v>% decrease</v>
      </c>
      <c r="P343" s="76" t="str">
        <f>IF(ISBLANK(INDEX('Policy Characteristics'!J:J,MATCH($C343,'Policy Characteristics'!$C:$C,0))),"",INDEX('Policy Characteristics'!J:J,MATCH($C343,'Policy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3" s="76" t="str">
        <f>IF(ISBLANK(INDEX('Policy Characteristics'!K:K,MATCH($C343,'Policy Characteristics'!$C:$C,0))),"",INDEX('Policy Characteristics'!K:K,MATCH($C343,'Policy Characteristics'!$C:$C,0)))</f>
        <v/>
      </c>
      <c r="R343" s="76" t="str">
        <f>IF(ISBLANK(INDEX('Policy Characteristics'!L:L,MATCH($C343,'Policy Characteristics'!$C:$C,0))),"",INDEX('Policy Characteristics'!L:L,MATCH($C343,'Policy Characteristics'!$C:$C,0)))</f>
        <v/>
      </c>
      <c r="S343" s="78"/>
    </row>
    <row r="344" spans="1:19" x14ac:dyDescent="0.25">
      <c r="A344" s="76" t="str">
        <f>IF(ISBLANK(INDEX('Policy Characteristics'!A:A,MATCH($C344,'Policy Characteristics'!$C:$C,0))),"",INDEX('Policy Characteristics'!A:A,MATCH($C344,'Policy Characteristics'!$C:$C,0)))</f>
        <v>Electricity Supply</v>
      </c>
      <c r="B344" s="200" t="str">
        <f>IF(ISBLANK(INDEX('Policy Characteristics'!B:B,MATCH($C344,'Policy Characteristics'!$C:$C,0))),"",INDEX('Policy Characteristics'!B:B,MATCH($C344,'Policy Characteristics'!$C:$C,0)))</f>
        <v>Decrease Cost of Capital</v>
      </c>
      <c r="C344" s="76" t="str">
        <f t="shared" si="14"/>
        <v>Percentage Decrease in Cost of Capital for Power Plants</v>
      </c>
      <c r="D344" s="78" t="s">
        <v>451</v>
      </c>
      <c r="E344" s="88"/>
      <c r="F344" s="78" t="s">
        <v>452</v>
      </c>
      <c r="G344" s="78"/>
      <c r="H344" s="15">
        <v>1742</v>
      </c>
      <c r="I344" s="201" t="s">
        <v>43</v>
      </c>
      <c r="J344" s="202" t="str">
        <f>IF(ISBLANK(INDEX('Policy Characteristics'!D:D,MATCH($C344,'Policy Characteristics'!$C:$C,0))),"",INDEX('Policy Characteristics'!D:D,MATCH($C344,'Policy Characteristics'!$C:$C,0)))</f>
        <v>Decrease Electricity Sector Cost of Capital</v>
      </c>
      <c r="K344" s="76" t="str">
        <f>IF(ISBLANK(INDEX('Policy Characteristics'!E:E,MATCH($C344,'Policy Characteristics'!$C:$C,0))),"",INDEX('Policy Characteristics'!E:E,MATCH($C344,'Policy Characteristics'!$C:$C,0)))</f>
        <v>elec power plant cost of capital</v>
      </c>
      <c r="L344" s="76">
        <f>IF(ISBLANK(INDEX('Policy Characteristics'!F:F,MATCH($C344,'Policy Characteristics'!$C:$C,0))),"",INDEX('Policy Characteristics'!F:F,MATCH($C344,'Policy Characteristics'!$C:$C,0)))</f>
        <v>0</v>
      </c>
      <c r="M344" s="205">
        <f>IF(ISBLANK(INDEX('Policy Characteristics'!G:G,MATCH($C344,'Policy Characteristics'!$C:$C,0))),"",INDEX('Policy Characteristics'!G:G,MATCH($C344,'Policy Characteristics'!$C:$C,0)))</f>
        <v>1</v>
      </c>
      <c r="N344" s="76">
        <f>IF(ISBLANK(INDEX('Policy Characteristics'!H:H,MATCH($C344,'Policy Characteristics'!$C:$C,0))),"",INDEX('Policy Characteristics'!H:H,MATCH($C344,'Policy Characteristics'!$C:$C,0)))</f>
        <v>1</v>
      </c>
      <c r="O344" s="76" t="str">
        <f>IF(ISBLANK(INDEX('Policy Characteristics'!I:I,MATCH($C344,'Policy Characteristics'!$C:$C,0))),"",INDEX('Policy Characteristics'!I:I,MATCH($C344,'Policy Characteristics'!$C:$C,0)))</f>
        <v>% decrease</v>
      </c>
      <c r="P344" s="76" t="str">
        <f>IF(ISBLANK(INDEX('Policy Characteristics'!J:J,MATCH($C344,'Policy Characteristics'!$C:$C,0))),"",INDEX('Policy Characteristics'!J:J,MATCH($C344,'Policy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4" s="76" t="str">
        <f>IF(ISBLANK(INDEX('Policy Characteristics'!K:K,MATCH($C344,'Policy Characteristics'!$C:$C,0))),"",INDEX('Policy Characteristics'!K:K,MATCH($C344,'Policy Characteristics'!$C:$C,0)))</f>
        <v/>
      </c>
      <c r="R344" s="76" t="str">
        <f>IF(ISBLANK(INDEX('Policy Characteristics'!L:L,MATCH($C344,'Policy Characteristics'!$C:$C,0))),"",INDEX('Policy Characteristics'!L:L,MATCH($C344,'Policy Characteristics'!$C:$C,0)))</f>
        <v/>
      </c>
      <c r="S344" s="78"/>
    </row>
    <row r="345" spans="1:19" x14ac:dyDescent="0.25">
      <c r="A345" s="76" t="str">
        <f>IF(ISBLANK(INDEX('Policy Characteristics'!A:A,MATCH($C345,'Policy Characteristics'!$C:$C,0))),"",INDEX('Policy Characteristics'!A:A,MATCH($C345,'Policy Characteristics'!$C:$C,0)))</f>
        <v>Electricity Supply</v>
      </c>
      <c r="B345" s="200" t="str">
        <f>IF(ISBLANK(INDEX('Policy Characteristics'!B:B,MATCH($C345,'Policy Characteristics'!$C:$C,0))),"",INDEX('Policy Characteristics'!B:B,MATCH($C345,'Policy Characteristics'!$C:$C,0)))</f>
        <v>Decrease Cost of Capital</v>
      </c>
      <c r="C345" s="76" t="str">
        <f t="shared" si="14"/>
        <v>Percentage Decrease in Cost of Capital for Power Plants</v>
      </c>
      <c r="D345" s="78" t="s">
        <v>988</v>
      </c>
      <c r="E345" s="88"/>
      <c r="F345" s="78" t="s">
        <v>712</v>
      </c>
      <c r="G345" s="78"/>
      <c r="H345" s="15">
        <v>1743</v>
      </c>
      <c r="I345" s="201" t="s">
        <v>44</v>
      </c>
      <c r="J345" s="202" t="str">
        <f>IF(ISBLANK(INDEX('Policy Characteristics'!D:D,MATCH($C345,'Policy Characteristics'!$C:$C,0))),"",INDEX('Policy Characteristics'!D:D,MATCH($C345,'Policy Characteristics'!$C:$C,0)))</f>
        <v>Decrease Electricity Sector Cost of Capital</v>
      </c>
      <c r="K345" s="76" t="str">
        <f>IF(ISBLANK(INDEX('Policy Characteristics'!E:E,MATCH($C345,'Policy Characteristics'!$C:$C,0))),"",INDEX('Policy Characteristics'!E:E,MATCH($C345,'Policy Characteristics'!$C:$C,0)))</f>
        <v>elec power plant cost of capital</v>
      </c>
      <c r="L345" s="76">
        <f>IF(ISBLANK(INDEX('Policy Characteristics'!F:F,MATCH($C345,'Policy Characteristics'!$C:$C,0))),"",INDEX('Policy Characteristics'!F:F,MATCH($C345,'Policy Characteristics'!$C:$C,0)))</f>
        <v>0</v>
      </c>
      <c r="M345" s="205">
        <f>IF(ISBLANK(INDEX('Policy Characteristics'!G:G,MATCH($C345,'Policy Characteristics'!$C:$C,0))),"",INDEX('Policy Characteristics'!G:G,MATCH($C345,'Policy Characteristics'!$C:$C,0)))</f>
        <v>1</v>
      </c>
      <c r="N345" s="76">
        <f>IF(ISBLANK(INDEX('Policy Characteristics'!H:H,MATCH($C345,'Policy Characteristics'!$C:$C,0))),"",INDEX('Policy Characteristics'!H:H,MATCH($C345,'Policy Characteristics'!$C:$C,0)))</f>
        <v>1</v>
      </c>
      <c r="O345" s="76" t="str">
        <f>IF(ISBLANK(INDEX('Policy Characteristics'!I:I,MATCH($C345,'Policy Characteristics'!$C:$C,0))),"",INDEX('Policy Characteristics'!I:I,MATCH($C345,'Policy Characteristics'!$C:$C,0)))</f>
        <v>% decrease</v>
      </c>
      <c r="P345" s="76" t="str">
        <f>IF(ISBLANK(INDEX('Policy Characteristics'!J:J,MATCH($C345,'Policy Characteristics'!$C:$C,0))),"",INDEX('Policy Characteristics'!J:J,MATCH($C345,'Policy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5" s="76" t="str">
        <f>IF(ISBLANK(INDEX('Policy Characteristics'!K:K,MATCH($C345,'Policy Characteristics'!$C:$C,0))),"",INDEX('Policy Characteristics'!K:K,MATCH($C345,'Policy Characteristics'!$C:$C,0)))</f>
        <v/>
      </c>
      <c r="R345" s="76" t="str">
        <f>IF(ISBLANK(INDEX('Policy Characteristics'!L:L,MATCH($C345,'Policy Characteristics'!$C:$C,0))),"",INDEX('Policy Characteristics'!L:L,MATCH($C345,'Policy Characteristics'!$C:$C,0)))</f>
        <v/>
      </c>
      <c r="S345" s="78"/>
    </row>
    <row r="346" spans="1:19" x14ac:dyDescent="0.25">
      <c r="A346" s="76" t="str">
        <f>IF(ISBLANK(INDEX('Policy Characteristics'!A:A,MATCH($C346,'Policy Characteristics'!$C:$C,0))),"",INDEX('Policy Characteristics'!A:A,MATCH($C346,'Policy Characteristics'!$C:$C,0)))</f>
        <v>Electricity Supply</v>
      </c>
      <c r="B346" s="200" t="str">
        <f>IF(ISBLANK(INDEX('Policy Characteristics'!B:B,MATCH($C346,'Policy Characteristics'!$C:$C,0))),"",INDEX('Policy Characteristics'!B:B,MATCH($C346,'Policy Characteristics'!$C:$C,0)))</f>
        <v>Decrease Cost of Capital</v>
      </c>
      <c r="C346" s="76" t="str">
        <f t="shared" si="14"/>
        <v>Percentage Decrease in Cost of Capital for Power Plants</v>
      </c>
      <c r="D346" s="78" t="s">
        <v>989</v>
      </c>
      <c r="E346" s="88"/>
      <c r="F346" s="78" t="s">
        <v>832</v>
      </c>
      <c r="G346" s="78"/>
      <c r="H346" s="15">
        <v>1744</v>
      </c>
      <c r="I346" s="201" t="s">
        <v>44</v>
      </c>
      <c r="J346" s="202" t="str">
        <f>IF(ISBLANK(INDEX('Policy Characteristics'!D:D,MATCH($C346,'Policy Characteristics'!$C:$C,0))),"",INDEX('Policy Characteristics'!D:D,MATCH($C346,'Policy Characteristics'!$C:$C,0)))</f>
        <v>Decrease Electricity Sector Cost of Capital</v>
      </c>
      <c r="K346" s="76" t="str">
        <f>IF(ISBLANK(INDEX('Policy Characteristics'!E:E,MATCH($C346,'Policy Characteristics'!$C:$C,0))),"",INDEX('Policy Characteristics'!E:E,MATCH($C346,'Policy Characteristics'!$C:$C,0)))</f>
        <v>elec power plant cost of capital</v>
      </c>
      <c r="L346" s="76">
        <f>IF(ISBLANK(INDEX('Policy Characteristics'!F:F,MATCH($C346,'Policy Characteristics'!$C:$C,0))),"",INDEX('Policy Characteristics'!F:F,MATCH($C346,'Policy Characteristics'!$C:$C,0)))</f>
        <v>0</v>
      </c>
      <c r="M346" s="205">
        <f>IF(ISBLANK(INDEX('Policy Characteristics'!G:G,MATCH($C346,'Policy Characteristics'!$C:$C,0))),"",INDEX('Policy Characteristics'!G:G,MATCH($C346,'Policy Characteristics'!$C:$C,0)))</f>
        <v>1</v>
      </c>
      <c r="N346" s="76">
        <f>IF(ISBLANK(INDEX('Policy Characteristics'!H:H,MATCH($C346,'Policy Characteristics'!$C:$C,0))),"",INDEX('Policy Characteristics'!H:H,MATCH($C346,'Policy Characteristics'!$C:$C,0)))</f>
        <v>1</v>
      </c>
      <c r="O346" s="76" t="str">
        <f>IF(ISBLANK(INDEX('Policy Characteristics'!I:I,MATCH($C346,'Policy Characteristics'!$C:$C,0))),"",INDEX('Policy Characteristics'!I:I,MATCH($C346,'Policy Characteristics'!$C:$C,0)))</f>
        <v>% decrease</v>
      </c>
      <c r="P346" s="76" t="str">
        <f>IF(ISBLANK(INDEX('Policy Characteristics'!J:J,MATCH($C346,'Policy Characteristics'!$C:$C,0))),"",INDEX('Policy Characteristics'!J:J,MATCH($C346,'Policy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6" s="76" t="str">
        <f>IF(ISBLANK(INDEX('Policy Characteristics'!K:K,MATCH($C346,'Policy Characteristics'!$C:$C,0))),"",INDEX('Policy Characteristics'!K:K,MATCH($C346,'Policy Characteristics'!$C:$C,0)))</f>
        <v/>
      </c>
      <c r="R346" s="76" t="str">
        <f>IF(ISBLANK(INDEX('Policy Characteristics'!L:L,MATCH($C346,'Policy Characteristics'!$C:$C,0))),"",INDEX('Policy Characteristics'!L:L,MATCH($C346,'Policy Characteristics'!$C:$C,0)))</f>
        <v/>
      </c>
      <c r="S346" s="78"/>
    </row>
    <row r="347" spans="1:19" x14ac:dyDescent="0.25">
      <c r="A347" s="76" t="str">
        <f>IF(ISBLANK(INDEX('Policy Characteristics'!A:A,MATCH($C347,'Policy Characteristics'!$C:$C,0))),"",INDEX('Policy Characteristics'!A:A,MATCH($C347,'Policy Characteristics'!$C:$C,0)))</f>
        <v>Electricity Supply</v>
      </c>
      <c r="B347" s="200" t="str">
        <f>IF(ISBLANK(INDEX('Policy Characteristics'!B:B,MATCH($C347,'Policy Characteristics'!$C:$C,0))),"",INDEX('Policy Characteristics'!B:B,MATCH($C347,'Policy Characteristics'!$C:$C,0)))</f>
        <v>Decrease Cost of Capital</v>
      </c>
      <c r="C347" s="76" t="str">
        <f t="shared" si="14"/>
        <v>Percentage Decrease in Cost of Capital for Power Plants</v>
      </c>
      <c r="D347" s="78" t="s">
        <v>990</v>
      </c>
      <c r="E347" s="88"/>
      <c r="F347" s="78" t="s">
        <v>714</v>
      </c>
      <c r="G347" s="78"/>
      <c r="H347" s="15">
        <v>1745</v>
      </c>
      <c r="I347" s="201" t="s">
        <v>44</v>
      </c>
      <c r="J347" s="202" t="str">
        <f>IF(ISBLANK(INDEX('Policy Characteristics'!D:D,MATCH($C347,'Policy Characteristics'!$C:$C,0))),"",INDEX('Policy Characteristics'!D:D,MATCH($C347,'Policy Characteristics'!$C:$C,0)))</f>
        <v>Decrease Electricity Sector Cost of Capital</v>
      </c>
      <c r="K347" s="76" t="str">
        <f>IF(ISBLANK(INDEX('Policy Characteristics'!E:E,MATCH($C347,'Policy Characteristics'!$C:$C,0))),"",INDEX('Policy Characteristics'!E:E,MATCH($C347,'Policy Characteristics'!$C:$C,0)))</f>
        <v>elec power plant cost of capital</v>
      </c>
      <c r="L347" s="76">
        <f>IF(ISBLANK(INDEX('Policy Characteristics'!F:F,MATCH($C347,'Policy Characteristics'!$C:$C,0))),"",INDEX('Policy Characteristics'!F:F,MATCH($C347,'Policy Characteristics'!$C:$C,0)))</f>
        <v>0</v>
      </c>
      <c r="M347" s="205">
        <f>IF(ISBLANK(INDEX('Policy Characteristics'!G:G,MATCH($C347,'Policy Characteristics'!$C:$C,0))),"",INDEX('Policy Characteristics'!G:G,MATCH($C347,'Policy Characteristics'!$C:$C,0)))</f>
        <v>1</v>
      </c>
      <c r="N347" s="76">
        <f>IF(ISBLANK(INDEX('Policy Characteristics'!H:H,MATCH($C347,'Policy Characteristics'!$C:$C,0))),"",INDEX('Policy Characteristics'!H:H,MATCH($C347,'Policy Characteristics'!$C:$C,0)))</f>
        <v>1</v>
      </c>
      <c r="O347" s="76" t="str">
        <f>IF(ISBLANK(INDEX('Policy Characteristics'!I:I,MATCH($C347,'Policy Characteristics'!$C:$C,0))),"",INDEX('Policy Characteristics'!I:I,MATCH($C347,'Policy Characteristics'!$C:$C,0)))</f>
        <v>% decrease</v>
      </c>
      <c r="P347" s="76" t="str">
        <f>IF(ISBLANK(INDEX('Policy Characteristics'!J:J,MATCH($C347,'Policy Characteristics'!$C:$C,0))),"",INDEX('Policy Characteristics'!J:J,MATCH($C347,'Policy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7" s="76" t="str">
        <f>IF(ISBLANK(INDEX('Policy Characteristics'!K:K,MATCH($C347,'Policy Characteristics'!$C:$C,0))),"",INDEX('Policy Characteristics'!K:K,MATCH($C347,'Policy Characteristics'!$C:$C,0)))</f>
        <v/>
      </c>
      <c r="R347" s="76" t="str">
        <f>IF(ISBLANK(INDEX('Policy Characteristics'!L:L,MATCH($C347,'Policy Characteristics'!$C:$C,0))),"",INDEX('Policy Characteristics'!L:L,MATCH($C347,'Policy Characteristics'!$C:$C,0)))</f>
        <v/>
      </c>
      <c r="S347" s="78"/>
    </row>
    <row r="348" spans="1:19" x14ac:dyDescent="0.25">
      <c r="A348" s="76" t="str">
        <f>IF(ISBLANK(INDEX('Policy Characteristics'!A:A,MATCH($C348,'Policy Characteristics'!$C:$C,0))),"",INDEX('Policy Characteristics'!A:A,MATCH($C348,'Policy Characteristics'!$C:$C,0)))</f>
        <v>Electricity Supply</v>
      </c>
      <c r="B348" s="200" t="str">
        <f>IF(ISBLANK(INDEX('Policy Characteristics'!B:B,MATCH($C348,'Policy Characteristics'!$C:$C,0))),"",INDEX('Policy Characteristics'!B:B,MATCH($C348,'Policy Characteristics'!$C:$C,0)))</f>
        <v>Decrease Cost of Capital</v>
      </c>
      <c r="C348" s="76" t="str">
        <f t="shared" si="14"/>
        <v>Percentage Decrease in Cost of Capital for Power Plants</v>
      </c>
      <c r="D348" s="78" t="s">
        <v>1655</v>
      </c>
      <c r="E348" s="88"/>
      <c r="F348" s="78" t="s">
        <v>1662</v>
      </c>
      <c r="G348" s="78"/>
      <c r="H348" s="15">
        <v>1804</v>
      </c>
      <c r="I348" s="201" t="s">
        <v>43</v>
      </c>
      <c r="J348" s="202" t="str">
        <f>IF(ISBLANK(INDEX('Policy Characteristics'!D:D,MATCH($C348,'Policy Characteristics'!$C:$C,0))),"",INDEX('Policy Characteristics'!D:D,MATCH($C348,'Policy Characteristics'!$C:$C,0)))</f>
        <v>Decrease Electricity Sector Cost of Capital</v>
      </c>
      <c r="K348" s="76" t="str">
        <f>IF(ISBLANK(INDEX('Policy Characteristics'!E:E,MATCH($C348,'Policy Characteristics'!$C:$C,0))),"",INDEX('Policy Characteristics'!E:E,MATCH($C348,'Policy Characteristics'!$C:$C,0)))</f>
        <v>elec power plant cost of capital</v>
      </c>
      <c r="L348" s="76">
        <f>IF(ISBLANK(INDEX('Policy Characteristics'!F:F,MATCH($C348,'Policy Characteristics'!$C:$C,0))),"",INDEX('Policy Characteristics'!F:F,MATCH($C348,'Policy Characteristics'!$C:$C,0)))</f>
        <v>0</v>
      </c>
      <c r="M348" s="205">
        <f>IF(ISBLANK(INDEX('Policy Characteristics'!G:G,MATCH($C348,'Policy Characteristics'!$C:$C,0))),"",INDEX('Policy Characteristics'!G:G,MATCH($C348,'Policy Characteristics'!$C:$C,0)))</f>
        <v>1</v>
      </c>
      <c r="N348" s="76">
        <f>IF(ISBLANK(INDEX('Policy Characteristics'!H:H,MATCH($C348,'Policy Characteristics'!$C:$C,0))),"",INDEX('Policy Characteristics'!H:H,MATCH($C348,'Policy Characteristics'!$C:$C,0)))</f>
        <v>1</v>
      </c>
      <c r="O348" s="76" t="str">
        <f>IF(ISBLANK(INDEX('Policy Characteristics'!I:I,MATCH($C348,'Policy Characteristics'!$C:$C,0))),"",INDEX('Policy Characteristics'!I:I,MATCH($C348,'Policy Characteristics'!$C:$C,0)))</f>
        <v>% decrease</v>
      </c>
      <c r="P348" s="76" t="str">
        <f>IF(ISBLANK(INDEX('Policy Characteristics'!J:J,MATCH($C348,'Policy Characteristics'!$C:$C,0))),"",INDEX('Policy Characteristics'!J:J,MATCH($C348,'Policy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8" s="76" t="str">
        <f>IF(ISBLANK(INDEX('Policy Characteristics'!K:K,MATCH($C348,'Policy Characteristics'!$C:$C,0))),"",INDEX('Policy Characteristics'!K:K,MATCH($C348,'Policy Characteristics'!$C:$C,0)))</f>
        <v/>
      </c>
      <c r="R348" s="76" t="str">
        <f>IF(ISBLANK(INDEX('Policy Characteristics'!L:L,MATCH($C348,'Policy Characteristics'!$C:$C,0))),"",INDEX('Policy Characteristics'!L:L,MATCH($C348,'Policy Characteristics'!$C:$C,0)))</f>
        <v/>
      </c>
      <c r="S348" s="78"/>
    </row>
    <row r="349" spans="1:19" x14ac:dyDescent="0.25">
      <c r="A349" s="76" t="str">
        <f>IF(ISBLANK(INDEX('Policy Characteristics'!A:A,MATCH($C349,'Policy Characteristics'!$C:$C,0))),"",INDEX('Policy Characteristics'!A:A,MATCH($C349,'Policy Characteristics'!$C:$C,0)))</f>
        <v>Electricity Supply</v>
      </c>
      <c r="B349" s="200" t="str">
        <f>IF(ISBLANK(INDEX('Policy Characteristics'!B:B,MATCH($C349,'Policy Characteristics'!$C:$C,0))),"",INDEX('Policy Characteristics'!B:B,MATCH($C349,'Policy Characteristics'!$C:$C,0)))</f>
        <v>Decrease Cost of Capital</v>
      </c>
      <c r="C349" s="76" t="str">
        <f t="shared" si="14"/>
        <v>Percentage Decrease in Cost of Capital for Power Plants</v>
      </c>
      <c r="D349" s="78" t="s">
        <v>1658</v>
      </c>
      <c r="E349" s="88"/>
      <c r="F349" s="78" t="s">
        <v>1663</v>
      </c>
      <c r="G349" s="78"/>
      <c r="H349" s="15">
        <v>1805</v>
      </c>
      <c r="I349" s="201" t="s">
        <v>43</v>
      </c>
      <c r="J349" s="202" t="str">
        <f>IF(ISBLANK(INDEX('Policy Characteristics'!D:D,MATCH($C349,'Policy Characteristics'!$C:$C,0))),"",INDEX('Policy Characteristics'!D:D,MATCH($C349,'Policy Characteristics'!$C:$C,0)))</f>
        <v>Decrease Electricity Sector Cost of Capital</v>
      </c>
      <c r="K349" s="76" t="str">
        <f>IF(ISBLANK(INDEX('Policy Characteristics'!E:E,MATCH($C349,'Policy Characteristics'!$C:$C,0))),"",INDEX('Policy Characteristics'!E:E,MATCH($C349,'Policy Characteristics'!$C:$C,0)))</f>
        <v>elec power plant cost of capital</v>
      </c>
      <c r="L349" s="76">
        <f>IF(ISBLANK(INDEX('Policy Characteristics'!F:F,MATCH($C349,'Policy Characteristics'!$C:$C,0))),"",INDEX('Policy Characteristics'!F:F,MATCH($C349,'Policy Characteristics'!$C:$C,0)))</f>
        <v>0</v>
      </c>
      <c r="M349" s="205">
        <f>IF(ISBLANK(INDEX('Policy Characteristics'!G:G,MATCH($C349,'Policy Characteristics'!$C:$C,0))),"",INDEX('Policy Characteristics'!G:G,MATCH($C349,'Policy Characteristics'!$C:$C,0)))</f>
        <v>1</v>
      </c>
      <c r="N349" s="76">
        <f>IF(ISBLANK(INDEX('Policy Characteristics'!H:H,MATCH($C349,'Policy Characteristics'!$C:$C,0))),"",INDEX('Policy Characteristics'!H:H,MATCH($C349,'Policy Characteristics'!$C:$C,0)))</f>
        <v>1</v>
      </c>
      <c r="O349" s="76" t="str">
        <f>IF(ISBLANK(INDEX('Policy Characteristics'!I:I,MATCH($C349,'Policy Characteristics'!$C:$C,0))),"",INDEX('Policy Characteristics'!I:I,MATCH($C349,'Policy Characteristics'!$C:$C,0)))</f>
        <v>% decrease</v>
      </c>
      <c r="P349" s="76" t="str">
        <f>IF(ISBLANK(INDEX('Policy Characteristics'!J:J,MATCH($C349,'Policy Characteristics'!$C:$C,0))),"",INDEX('Policy Characteristics'!J:J,MATCH($C349,'Policy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49" s="76" t="str">
        <f>IF(ISBLANK(INDEX('Policy Characteristics'!K:K,MATCH($C349,'Policy Characteristics'!$C:$C,0))),"",INDEX('Policy Characteristics'!K:K,MATCH($C349,'Policy Characteristics'!$C:$C,0)))</f>
        <v/>
      </c>
      <c r="R349" s="76" t="str">
        <f>IF(ISBLANK(INDEX('Policy Characteristics'!L:L,MATCH($C349,'Policy Characteristics'!$C:$C,0))),"",INDEX('Policy Characteristics'!L:L,MATCH($C349,'Policy Characteristics'!$C:$C,0)))</f>
        <v/>
      </c>
      <c r="S349" s="78"/>
    </row>
    <row r="350" spans="1:19" x14ac:dyDescent="0.25">
      <c r="A350" s="76" t="str">
        <f>IF(ISBLANK(INDEX('Policy Characteristics'!A:A,MATCH($C350,'Policy Characteristics'!$C:$C,0))),"",INDEX('Policy Characteristics'!A:A,MATCH($C350,'Policy Characteristics'!$C:$C,0)))</f>
        <v>Electricity Supply</v>
      </c>
      <c r="B350" s="200" t="str">
        <f>IF(ISBLANK(INDEX('Policy Characteristics'!B:B,MATCH($C350,'Policy Characteristics'!$C:$C,0))),"",INDEX('Policy Characteristics'!B:B,MATCH($C350,'Policy Characteristics'!$C:$C,0)))</f>
        <v>Decrease Cost of Capital</v>
      </c>
      <c r="C350" s="76" t="str">
        <f t="shared" si="14"/>
        <v>Percentage Decrease in Cost of Capital for Power Plants</v>
      </c>
      <c r="D350" s="78" t="s">
        <v>1659</v>
      </c>
      <c r="E350" s="88"/>
      <c r="F350" s="78" t="s">
        <v>1664</v>
      </c>
      <c r="G350" s="78"/>
      <c r="H350" s="15">
        <v>1806</v>
      </c>
      <c r="I350" s="201" t="s">
        <v>43</v>
      </c>
      <c r="J350" s="202" t="str">
        <f>IF(ISBLANK(INDEX('Policy Characteristics'!D:D,MATCH($C350,'Policy Characteristics'!$C:$C,0))),"",INDEX('Policy Characteristics'!D:D,MATCH($C350,'Policy Characteristics'!$C:$C,0)))</f>
        <v>Decrease Electricity Sector Cost of Capital</v>
      </c>
      <c r="K350" s="76" t="str">
        <f>IF(ISBLANK(INDEX('Policy Characteristics'!E:E,MATCH($C350,'Policy Characteristics'!$C:$C,0))),"",INDEX('Policy Characteristics'!E:E,MATCH($C350,'Policy Characteristics'!$C:$C,0)))</f>
        <v>elec power plant cost of capital</v>
      </c>
      <c r="L350" s="76">
        <f>IF(ISBLANK(INDEX('Policy Characteristics'!F:F,MATCH($C350,'Policy Characteristics'!$C:$C,0))),"",INDEX('Policy Characteristics'!F:F,MATCH($C350,'Policy Characteristics'!$C:$C,0)))</f>
        <v>0</v>
      </c>
      <c r="M350" s="205">
        <f>IF(ISBLANK(INDEX('Policy Characteristics'!G:G,MATCH($C350,'Policy Characteristics'!$C:$C,0))),"",INDEX('Policy Characteristics'!G:G,MATCH($C350,'Policy Characteristics'!$C:$C,0)))</f>
        <v>1</v>
      </c>
      <c r="N350" s="76">
        <f>IF(ISBLANK(INDEX('Policy Characteristics'!H:H,MATCH($C350,'Policy Characteristics'!$C:$C,0))),"",INDEX('Policy Characteristics'!H:H,MATCH($C350,'Policy Characteristics'!$C:$C,0)))</f>
        <v>1</v>
      </c>
      <c r="O350" s="76" t="str">
        <f>IF(ISBLANK(INDEX('Policy Characteristics'!I:I,MATCH($C350,'Policy Characteristics'!$C:$C,0))),"",INDEX('Policy Characteristics'!I:I,MATCH($C350,'Policy Characteristics'!$C:$C,0)))</f>
        <v>% decrease</v>
      </c>
      <c r="P350" s="76" t="str">
        <f>IF(ISBLANK(INDEX('Policy Characteristics'!J:J,MATCH($C350,'Policy Characteristics'!$C:$C,0))),"",INDEX('Policy Characteristics'!J:J,MATCH($C350,'Policy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50" s="76" t="str">
        <f>IF(ISBLANK(INDEX('Policy Characteristics'!K:K,MATCH($C350,'Policy Characteristics'!$C:$C,0))),"",INDEX('Policy Characteristics'!K:K,MATCH($C350,'Policy Characteristics'!$C:$C,0)))</f>
        <v/>
      </c>
      <c r="R350" s="76" t="str">
        <f>IF(ISBLANK(INDEX('Policy Characteristics'!L:L,MATCH($C350,'Policy Characteristics'!$C:$C,0))),"",INDEX('Policy Characteristics'!L:L,MATCH($C350,'Policy Characteristics'!$C:$C,0)))</f>
        <v/>
      </c>
      <c r="S350" s="78"/>
    </row>
    <row r="351" spans="1:19" x14ac:dyDescent="0.25">
      <c r="A351" s="76" t="str">
        <f>IF(ISBLANK(INDEX('Policy Characteristics'!A:A,MATCH($C351,'Policy Characteristics'!$C:$C,0))),"",INDEX('Policy Characteristics'!A:A,MATCH($C351,'Policy Characteristics'!$C:$C,0)))</f>
        <v>Electricity Supply</v>
      </c>
      <c r="B351" s="200" t="str">
        <f>IF(ISBLANK(INDEX('Policy Characteristics'!B:B,MATCH($C351,'Policy Characteristics'!$C:$C,0))),"",INDEX('Policy Characteristics'!B:B,MATCH($C351,'Policy Characteristics'!$C:$C,0)))</f>
        <v>Decrease Cost of Capital</v>
      </c>
      <c r="C351" s="76" t="str">
        <f t="shared" si="14"/>
        <v>Percentage Decrease in Cost of Capital for Power Plants</v>
      </c>
      <c r="D351" s="78" t="s">
        <v>1660</v>
      </c>
      <c r="E351" s="88"/>
      <c r="F351" s="78" t="s">
        <v>1665</v>
      </c>
      <c r="G351" s="78"/>
      <c r="H351" s="15">
        <v>1807</v>
      </c>
      <c r="I351" s="201" t="s">
        <v>43</v>
      </c>
      <c r="J351" s="202" t="str">
        <f>IF(ISBLANK(INDEX('Policy Characteristics'!D:D,MATCH($C351,'Policy Characteristics'!$C:$C,0))),"",INDEX('Policy Characteristics'!D:D,MATCH($C351,'Policy Characteristics'!$C:$C,0)))</f>
        <v>Decrease Electricity Sector Cost of Capital</v>
      </c>
      <c r="K351" s="76" t="str">
        <f>IF(ISBLANK(INDEX('Policy Characteristics'!E:E,MATCH($C351,'Policy Characteristics'!$C:$C,0))),"",INDEX('Policy Characteristics'!E:E,MATCH($C351,'Policy Characteristics'!$C:$C,0)))</f>
        <v>elec power plant cost of capital</v>
      </c>
      <c r="L351" s="76">
        <f>IF(ISBLANK(INDEX('Policy Characteristics'!F:F,MATCH($C351,'Policy Characteristics'!$C:$C,0))),"",INDEX('Policy Characteristics'!F:F,MATCH($C351,'Policy Characteristics'!$C:$C,0)))</f>
        <v>0</v>
      </c>
      <c r="M351" s="205">
        <f>IF(ISBLANK(INDEX('Policy Characteristics'!G:G,MATCH($C351,'Policy Characteristics'!$C:$C,0))),"",INDEX('Policy Characteristics'!G:G,MATCH($C351,'Policy Characteristics'!$C:$C,0)))</f>
        <v>1</v>
      </c>
      <c r="N351" s="76">
        <f>IF(ISBLANK(INDEX('Policy Characteristics'!H:H,MATCH($C351,'Policy Characteristics'!$C:$C,0))),"",INDEX('Policy Characteristics'!H:H,MATCH($C351,'Policy Characteristics'!$C:$C,0)))</f>
        <v>1</v>
      </c>
      <c r="O351" s="76" t="str">
        <f>IF(ISBLANK(INDEX('Policy Characteristics'!I:I,MATCH($C351,'Policy Characteristics'!$C:$C,0))),"",INDEX('Policy Characteristics'!I:I,MATCH($C351,'Policy Characteristics'!$C:$C,0)))</f>
        <v>% decrease</v>
      </c>
      <c r="P351" s="76" t="str">
        <f>IF(ISBLANK(INDEX('Policy Characteristics'!J:J,MATCH($C351,'Policy Characteristics'!$C:$C,0))),"",INDEX('Policy Characteristics'!J:J,MATCH($C351,'Policy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51" s="76" t="str">
        <f>IF(ISBLANK(INDEX('Policy Characteristics'!K:K,MATCH($C351,'Policy Characteristics'!$C:$C,0))),"",INDEX('Policy Characteristics'!K:K,MATCH($C351,'Policy Characteristics'!$C:$C,0)))</f>
        <v/>
      </c>
      <c r="R351" s="76" t="str">
        <f>IF(ISBLANK(INDEX('Policy Characteristics'!L:L,MATCH($C351,'Policy Characteristics'!$C:$C,0))),"",INDEX('Policy Characteristics'!L:L,MATCH($C351,'Policy Characteristics'!$C:$C,0)))</f>
        <v/>
      </c>
      <c r="S351" s="78"/>
    </row>
    <row r="352" spans="1:19" x14ac:dyDescent="0.25">
      <c r="A352" s="76" t="str">
        <f>IF(ISBLANK(INDEX('Policy Characteristics'!A:A,MATCH($C352,'Policy Characteristics'!$C:$C,0))),"",INDEX('Policy Characteristics'!A:A,MATCH($C352,'Policy Characteristics'!$C:$C,0)))</f>
        <v>Electricity Supply</v>
      </c>
      <c r="B352" s="200" t="str">
        <f>IF(ISBLANK(INDEX('Policy Characteristics'!B:B,MATCH($C352,'Policy Characteristics'!$C:$C,0))),"",INDEX('Policy Characteristics'!B:B,MATCH($C352,'Policy Characteristics'!$C:$C,0)))</f>
        <v>Decrease Cost of Capital</v>
      </c>
      <c r="C352" s="76" t="str">
        <f t="shared" si="14"/>
        <v>Percentage Decrease in Cost of Capital for Power Plants</v>
      </c>
      <c r="D352" s="78" t="s">
        <v>1661</v>
      </c>
      <c r="E352" s="88"/>
      <c r="F352" s="78" t="s">
        <v>1666</v>
      </c>
      <c r="G352" s="78"/>
      <c r="H352" s="15">
        <v>1808</v>
      </c>
      <c r="I352" s="201" t="s">
        <v>43</v>
      </c>
      <c r="J352" s="202" t="str">
        <f>IF(ISBLANK(INDEX('Policy Characteristics'!D:D,MATCH($C352,'Policy Characteristics'!$C:$C,0))),"",INDEX('Policy Characteristics'!D:D,MATCH($C352,'Policy Characteristics'!$C:$C,0)))</f>
        <v>Decrease Electricity Sector Cost of Capital</v>
      </c>
      <c r="K352" s="76" t="str">
        <f>IF(ISBLANK(INDEX('Policy Characteristics'!E:E,MATCH($C352,'Policy Characteristics'!$C:$C,0))),"",INDEX('Policy Characteristics'!E:E,MATCH($C352,'Policy Characteristics'!$C:$C,0)))</f>
        <v>elec power plant cost of capital</v>
      </c>
      <c r="L352" s="76">
        <f>IF(ISBLANK(INDEX('Policy Characteristics'!F:F,MATCH($C352,'Policy Characteristics'!$C:$C,0))),"",INDEX('Policy Characteristics'!F:F,MATCH($C352,'Policy Characteristics'!$C:$C,0)))</f>
        <v>0</v>
      </c>
      <c r="M352" s="205">
        <f>IF(ISBLANK(INDEX('Policy Characteristics'!G:G,MATCH($C352,'Policy Characteristics'!$C:$C,0))),"",INDEX('Policy Characteristics'!G:G,MATCH($C352,'Policy Characteristics'!$C:$C,0)))</f>
        <v>1</v>
      </c>
      <c r="N352" s="76">
        <f>IF(ISBLANK(INDEX('Policy Characteristics'!H:H,MATCH($C352,'Policy Characteristics'!$C:$C,0))),"",INDEX('Policy Characteristics'!H:H,MATCH($C352,'Policy Characteristics'!$C:$C,0)))</f>
        <v>1</v>
      </c>
      <c r="O352" s="76" t="str">
        <f>IF(ISBLANK(INDEX('Policy Characteristics'!I:I,MATCH($C352,'Policy Characteristics'!$C:$C,0))),"",INDEX('Policy Characteristics'!I:I,MATCH($C352,'Policy Characteristics'!$C:$C,0)))</f>
        <v>% decrease</v>
      </c>
      <c r="P352" s="76" t="str">
        <f>IF(ISBLANK(INDEX('Policy Characteristics'!J:J,MATCH($C352,'Policy Characteristics'!$C:$C,0))),"",INDEX('Policy Characteristics'!J:J,MATCH($C352,'Policy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52" s="76" t="str">
        <f>IF(ISBLANK(INDEX('Policy Characteristics'!K:K,MATCH($C352,'Policy Characteristics'!$C:$C,0))),"",INDEX('Policy Characteristics'!K:K,MATCH($C352,'Policy Characteristics'!$C:$C,0)))</f>
        <v/>
      </c>
      <c r="R352" s="76" t="str">
        <f>IF(ISBLANK(INDEX('Policy Characteristics'!L:L,MATCH($C352,'Policy Characteristics'!$C:$C,0))),"",INDEX('Policy Characteristics'!L:L,MATCH($C352,'Policy Characteristics'!$C:$C,0)))</f>
        <v/>
      </c>
      <c r="S352" s="78"/>
    </row>
    <row r="353" spans="1:19" x14ac:dyDescent="0.25">
      <c r="A353" s="76" t="str">
        <f>IF(ISBLANK(INDEX('Policy Characteristics'!A:A,MATCH($C353,'Policy Characteristics'!$C:$C,0))),"",INDEX('Policy Characteristics'!A:A,MATCH($C353,'Policy Characteristics'!$C:$C,0)))</f>
        <v>Electricity Supply</v>
      </c>
      <c r="B353" s="200" t="str">
        <f>IF(ISBLANK(INDEX('Policy Characteristics'!B:B,MATCH($C353,'Policy Characteristics'!$C:$C,0))),"",INDEX('Policy Characteristics'!B:B,MATCH($C353,'Policy Characteristics'!$C:$C,0)))</f>
        <v>Decrease Cost of Capital</v>
      </c>
      <c r="C353" s="76" t="str">
        <f t="shared" si="14"/>
        <v>Percentage Decrease in Cost of Capital for Power Plants</v>
      </c>
      <c r="D353" s="78" t="s">
        <v>1748</v>
      </c>
      <c r="E353" s="88"/>
      <c r="F353" s="78" t="s">
        <v>1746</v>
      </c>
      <c r="G353" s="78"/>
      <c r="H353" s="15">
        <v>1809</v>
      </c>
      <c r="I353" s="201" t="s">
        <v>43</v>
      </c>
      <c r="J353" s="202" t="str">
        <f>IF(ISBLANK(INDEX('Policy Characteristics'!D:D,MATCH($C353,'Policy Characteristics'!$C:$C,0))),"",INDEX('Policy Characteristics'!D:D,MATCH($C353,'Policy Characteristics'!$C:$C,0)))</f>
        <v>Decrease Electricity Sector Cost of Capital</v>
      </c>
      <c r="K353" s="76" t="str">
        <f>IF(ISBLANK(INDEX('Policy Characteristics'!E:E,MATCH($C353,'Policy Characteristics'!$C:$C,0))),"",INDEX('Policy Characteristics'!E:E,MATCH($C353,'Policy Characteristics'!$C:$C,0)))</f>
        <v>elec power plant cost of capital</v>
      </c>
      <c r="L353" s="76">
        <f>IF(ISBLANK(INDEX('Policy Characteristics'!F:F,MATCH($C353,'Policy Characteristics'!$C:$C,0))),"",INDEX('Policy Characteristics'!F:F,MATCH($C353,'Policy Characteristics'!$C:$C,0)))</f>
        <v>0</v>
      </c>
      <c r="M353" s="205">
        <f>IF(ISBLANK(INDEX('Policy Characteristics'!G:G,MATCH($C353,'Policy Characteristics'!$C:$C,0))),"",INDEX('Policy Characteristics'!G:G,MATCH($C353,'Policy Characteristics'!$C:$C,0)))</f>
        <v>1</v>
      </c>
      <c r="N353" s="76">
        <f>IF(ISBLANK(INDEX('Policy Characteristics'!H:H,MATCH($C353,'Policy Characteristics'!$C:$C,0))),"",INDEX('Policy Characteristics'!H:H,MATCH($C353,'Policy Characteristics'!$C:$C,0)))</f>
        <v>1</v>
      </c>
      <c r="O353" s="76" t="str">
        <f>IF(ISBLANK(INDEX('Policy Characteristics'!I:I,MATCH($C353,'Policy Characteristics'!$C:$C,0))),"",INDEX('Policy Characteristics'!I:I,MATCH($C353,'Policy Characteristics'!$C:$C,0)))</f>
        <v>% decrease</v>
      </c>
      <c r="P353" s="76" t="str">
        <f>IF(ISBLANK(INDEX('Policy Characteristics'!J:J,MATCH($C353,'Policy Characteristics'!$C:$C,0))),"",INDEX('Policy Characteristics'!J:J,MATCH($C353,'Policy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53" s="76" t="str">
        <f>IF(ISBLANK(INDEX('Policy Characteristics'!K:K,MATCH($C353,'Policy Characteristics'!$C:$C,0))),"",INDEX('Policy Characteristics'!K:K,MATCH($C353,'Policy Characteristics'!$C:$C,0)))</f>
        <v/>
      </c>
      <c r="R353" s="76" t="str">
        <f>IF(ISBLANK(INDEX('Policy Characteristics'!L:L,MATCH($C353,'Policy Characteristics'!$C:$C,0))),"",INDEX('Policy Characteristics'!L:L,MATCH($C353,'Policy Characteristics'!$C:$C,0)))</f>
        <v/>
      </c>
      <c r="S353" s="78"/>
    </row>
    <row r="354" spans="1:19" x14ac:dyDescent="0.25">
      <c r="A354" s="76" t="str">
        <f>IF(ISBLANK(INDEX('Policy Characteristics'!A:A,MATCH($C354,'Policy Characteristics'!$C:$C,0))),"",INDEX('Policy Characteristics'!A:A,MATCH($C354,'Policy Characteristics'!$C:$C,0)))</f>
        <v>Electricity Supply</v>
      </c>
      <c r="B354" s="200" t="str">
        <f>IF(ISBLANK(INDEX('Policy Characteristics'!B:B,MATCH($C354,'Policy Characteristics'!$C:$C,0))),"",INDEX('Policy Characteristics'!B:B,MATCH($C354,'Policy Characteristics'!$C:$C,0)))</f>
        <v>Decrease Cost of Capital</v>
      </c>
      <c r="C354" s="76" t="str">
        <f t="shared" si="14"/>
        <v>Percentage Decrease in Cost of Capital for Power Plants</v>
      </c>
      <c r="D354" s="78" t="s">
        <v>1749</v>
      </c>
      <c r="E354" s="88"/>
      <c r="F354" s="78" t="s">
        <v>1747</v>
      </c>
      <c r="G354" s="78"/>
      <c r="H354" s="15">
        <v>2238</v>
      </c>
      <c r="I354" s="201" t="s">
        <v>43</v>
      </c>
      <c r="J354" s="202" t="str">
        <f>IF(ISBLANK(INDEX('Policy Characteristics'!D:D,MATCH($C354,'Policy Characteristics'!$C:$C,0))),"",INDEX('Policy Characteristics'!D:D,MATCH($C354,'Policy Characteristics'!$C:$C,0)))</f>
        <v>Decrease Electricity Sector Cost of Capital</v>
      </c>
      <c r="K354" s="76" t="str">
        <f>IF(ISBLANK(INDEX('Policy Characteristics'!E:E,MATCH($C354,'Policy Characteristics'!$C:$C,0))),"",INDEX('Policy Characteristics'!E:E,MATCH($C354,'Policy Characteristics'!$C:$C,0)))</f>
        <v>elec power plant cost of capital</v>
      </c>
      <c r="L354" s="76">
        <f>IF(ISBLANK(INDEX('Policy Characteristics'!F:F,MATCH($C354,'Policy Characteristics'!$C:$C,0))),"",INDEX('Policy Characteristics'!F:F,MATCH($C354,'Policy Characteristics'!$C:$C,0)))</f>
        <v>0</v>
      </c>
      <c r="M354" s="205">
        <f>IF(ISBLANK(INDEX('Policy Characteristics'!G:G,MATCH($C354,'Policy Characteristics'!$C:$C,0))),"",INDEX('Policy Characteristics'!G:G,MATCH($C354,'Policy Characteristics'!$C:$C,0)))</f>
        <v>1</v>
      </c>
      <c r="N354" s="76">
        <f>IF(ISBLANK(INDEX('Policy Characteristics'!H:H,MATCH($C354,'Policy Characteristics'!$C:$C,0))),"",INDEX('Policy Characteristics'!H:H,MATCH($C354,'Policy Characteristics'!$C:$C,0)))</f>
        <v>1</v>
      </c>
      <c r="O354" s="76" t="str">
        <f>IF(ISBLANK(INDEX('Policy Characteristics'!I:I,MATCH($C354,'Policy Characteristics'!$C:$C,0))),"",INDEX('Policy Characteristics'!I:I,MATCH($C354,'Policy Characteristics'!$C:$C,0)))</f>
        <v>% decrease</v>
      </c>
      <c r="P354" s="76" t="str">
        <f>IF(ISBLANK(INDEX('Policy Characteristics'!J:J,MATCH($C354,'Policy Characteristics'!$C:$C,0))),"",INDEX('Policy Characteristics'!J:J,MATCH($C354,'Policy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354" s="76"/>
      <c r="R354" s="76"/>
      <c r="S354" s="78"/>
    </row>
    <row r="355" spans="1:19" x14ac:dyDescent="0.25">
      <c r="A355" s="76" t="str">
        <f>IF(ISBLANK(INDEX('Policy Characteristics'!A:A,MATCH($C355,'Policy Characteristics'!$C:$C,0))),"",INDEX('Policy Characteristics'!A:A,MATCH($C355,'Policy Characteristics'!$C:$C,0)))</f>
        <v>Electricity Supply</v>
      </c>
      <c r="B355" s="200" t="str">
        <f>IF(ISBLANK(INDEX('Policy Characteristics'!B:B,MATCH($C355,'Policy Characteristics'!$C:$C,0))),"",INDEX('Policy Characteristics'!B:B,MATCH($C355,'Policy Characteristics'!$C:$C,0)))</f>
        <v>Demand Response</v>
      </c>
      <c r="C355" t="s">
        <v>27</v>
      </c>
      <c r="D355" s="88"/>
      <c r="E355" s="88"/>
      <c r="F355" s="88"/>
      <c r="G355" s="88"/>
      <c r="H355" s="15">
        <v>30</v>
      </c>
      <c r="I355" s="213" t="s">
        <v>43</v>
      </c>
      <c r="J355" s="202" t="str">
        <f>IF(ISBLANK(INDEX('Policy Characteristics'!D:D,MATCH($C355,'Policy Characteristics'!$C:$C,0))),"",INDEX('Policy Characteristics'!D:D,MATCH($C355,'Policy Characteristics'!$C:$C,0)))</f>
        <v>Demand Response</v>
      </c>
      <c r="K355" s="76" t="str">
        <f>IF(ISBLANK(INDEX('Policy Characteristics'!E:E,MATCH($C355,'Policy Characteristics'!$C:$C,0))),"",INDEX('Policy Characteristics'!E:E,MATCH($C355,'Policy Characteristics'!$C:$C,0)))</f>
        <v>elec demand response</v>
      </c>
      <c r="L355" s="205">
        <f>IF(ISBLANK(INDEX('Policy Characteristics'!F:F,MATCH($C355,'Policy Characteristics'!$C:$C,0))),"",INDEX('Policy Characteristics'!F:F,MATCH($C355,'Policy Characteristics'!$C:$C,0)))</f>
        <v>0</v>
      </c>
      <c r="M355" s="205">
        <f>IF(ISBLANK(INDEX('Policy Characteristics'!G:G,MATCH($C355,'Policy Characteristics'!$C:$C,0))),"",INDEX('Policy Characteristics'!G:G,MATCH($C355,'Policy Characteristics'!$C:$C,0)))</f>
        <v>1</v>
      </c>
      <c r="N355" s="205">
        <f>IF(ISBLANK(INDEX('Policy Characteristics'!H:H,MATCH($C355,'Policy Characteristics'!$C:$C,0))),"",INDEX('Policy Characteristics'!H:H,MATCH($C355,'Policy Characteristics'!$C:$C,0)))</f>
        <v>0.01</v>
      </c>
      <c r="O355" s="76" t="str">
        <f>IF(ISBLANK(INDEX('Policy Characteristics'!I:I,MATCH($C355,'Policy Characteristics'!$C:$C,0))),"",INDEX('Policy Characteristics'!I:I,MATCH($C355,'Policy Characteristics'!$C:$C,0)))</f>
        <v>% of potential achieved</v>
      </c>
      <c r="P355" s="76" t="str">
        <f>IF(ISBLANK(INDEX('Policy Characteristics'!J:J,MATCH($C355,'Policy Characteristics'!$C:$C,0))),"",INDEX('Policy Characteristics'!J:J,MATCH($C355,'Policy Characteristics'!$C:$C,0)))</f>
        <v>**Description:**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 **Guidance for setting values:**For New Jersey, a 100% setting provides for an additional  4751 MW of demand response capacity in 2050 (on top of a BAU quantity of 2272 MW).</v>
      </c>
      <c r="Q355" s="76" t="str">
        <f>IF(ISBLANK(INDEX('Policy Characteristics'!K:K,MATCH($C355,'Policy Characteristics'!$C:$C,0))),"",INDEX('Policy Characteristics'!K:K,MATCH($C355,'Policy Characteristics'!$C:$C,0)))</f>
        <v>electricity-sector-main.html#dr</v>
      </c>
      <c r="R355" s="76" t="str">
        <f>IF(ISBLANK(INDEX('Policy Characteristics'!L:L,MATCH($C355,'Policy Characteristics'!$C:$C,0))),"",INDEX('Policy Characteristics'!L:L,MATCH($C355,'Policy Characteristics'!$C:$C,0)))</f>
        <v>demand-response.html</v>
      </c>
    </row>
    <row r="356" spans="1:19" x14ac:dyDescent="0.25">
      <c r="A356" s="76" t="str">
        <f>IF(ISBLANK(INDEX('Policy Characteristics'!A:A,MATCH($C356,'Policy Characteristics'!$C:$C,0))),"",INDEX('Policy Characteristics'!A:A,MATCH($C356,'Policy Characteristics'!$C:$C,0)))</f>
        <v>Electricity Supply</v>
      </c>
      <c r="B356" s="200" t="str">
        <f>IF(ISBLANK(INDEX('Policy Characteristics'!B:B,MATCH($C356,'Policy Characteristics'!$C:$C,0))),"",INDEX('Policy Characteristics'!B:B,MATCH($C356,'Policy Characteristics'!$C:$C,0)))</f>
        <v>Early Retirement of Power Plants</v>
      </c>
      <c r="C356" t="s">
        <v>127</v>
      </c>
      <c r="D356" s="88" t="s">
        <v>445</v>
      </c>
      <c r="E356" s="88"/>
      <c r="F356" s="88" t="s">
        <v>444</v>
      </c>
      <c r="G356" s="88"/>
      <c r="H356" s="15">
        <v>31</v>
      </c>
      <c r="I356" s="213" t="s">
        <v>43</v>
      </c>
      <c r="J356" s="202" t="str">
        <f>IF(ISBLANK(INDEX('Policy Characteristics'!D:D,MATCH($C356,'Policy Characteristics'!$C:$C,0))),"",INDEX('Policy Characteristics'!D:D,MATCH($C356,'Policy Characteristics'!$C:$C,0)))</f>
        <v>Early Retirement of Power Plants</v>
      </c>
      <c r="K356" s="76" t="str">
        <f>IF(ISBLANK(INDEX('Policy Characteristics'!E:E,MATCH($C356,'Policy Characteristics'!$C:$C,0))),"",INDEX('Policy Characteristics'!E:E,MATCH($C356,'Policy Characteristics'!$C:$C,0)))</f>
        <v>elec early retirement</v>
      </c>
      <c r="L356" s="76">
        <f>IF(ISBLANK(INDEX('Policy Characteristics'!F:F,MATCH($C356,'Policy Characteristics'!$C:$C,0))),"",INDEX('Policy Characteristics'!F:F,MATCH($C356,'Policy Characteristics'!$C:$C,0)))</f>
        <v>0</v>
      </c>
      <c r="M356" s="76">
        <f>IF(ISBLANK(INDEX('Policy Characteristics'!G:G,MATCH($C356,'Policy Characteristics'!$C:$C,0))),"",INDEX('Policy Characteristics'!G:G,MATCH($C356,'Policy Characteristics'!$C:$C,0)))</f>
        <v>5000</v>
      </c>
      <c r="N356" s="76">
        <f>IF(ISBLANK(INDEX('Policy Characteristics'!H:H,MATCH($C356,'Policy Characteristics'!$C:$C,0))),"",INDEX('Policy Characteristics'!H:H,MATCH($C356,'Policy Characteristics'!$C:$C,0)))</f>
        <v>50</v>
      </c>
      <c r="O356" s="76" t="str">
        <f>IF(ISBLANK(INDEX('Policy Characteristics'!I:I,MATCH($C356,'Policy Characteristics'!$C:$C,0))),"",INDEX('Policy Characteristics'!I:I,MATCH($C356,'Policy Characteristics'!$C:$C,0)))</f>
        <v>MW/year</v>
      </c>
      <c r="P356" s="76" t="str">
        <f>IF(ISBLANK(INDEX('Policy Characteristics'!J:J,MATCH($C356,'Policy Characteristics'!$C:$C,0))),"",INDEX('Policy Characteristics'!J:J,MATCH($C356,'Policy Characteristics'!$C:$C,0)))</f>
        <v>**Description:** This policy causes the specified quantity of otherwise non-retiring capacity of the selected type(s) to be retired each year. // **Guidance for setting values:** // **Hard coal:** The EIA projects that New Jersey will retire 0 MW of coal by 2050. New Jersey currently has 463 MW of coal capacity.//**Natural gas non-peaker:** The EIA projects that NJ will retire 0 MW of natural gas by 2050. NJ currently has 8570 MW of natural gas non-peaker capacity.//**Nuclear:** The EIA projects that NJ will retire 0 MW of nuclear by 2050. NJ currently has 3467 MW of nuclear capacity.//**Natural gas peaker:** The EIA projects that NJ will retire 0 MW of natural gas by 2050. NJ currently has 2770 MW of natural gas peaker capacity.//**Lignite:** The EIA projects that NJ will retire 0 MW of lignite by 2050. NJ currently has 0 MW of lignite capacity.</v>
      </c>
      <c r="Q356" s="76" t="str">
        <f>IF(ISBLANK(INDEX('Policy Characteristics'!K:K,MATCH($C356,'Policy Characteristics'!$C:$C,0))),"",INDEX('Policy Characteristics'!K:K,MATCH($C356,'Policy Characteristics'!$C:$C,0)))</f>
        <v>electricity-sector-main.html#early-ret</v>
      </c>
      <c r="R356" s="76" t="str">
        <f>IF(ISBLANK(INDEX('Policy Characteristics'!L:L,MATCH($C356,'Policy Characteristics'!$C:$C,0))),"",INDEX('Policy Characteristics'!L:L,MATCH($C356,'Policy Characteristics'!$C:$C,0)))</f>
        <v>early-retirement-of-power-plants.html</v>
      </c>
    </row>
    <row r="357" spans="1:19" x14ac:dyDescent="0.25">
      <c r="A357" s="76" t="str">
        <f>IF(ISBLANK(INDEX('Policy Characteristics'!A:A,MATCH($C357,'Policy Characteristics'!$C:$C,0))),"",INDEX('Policy Characteristics'!A:A,MATCH($C357,'Policy Characteristics'!$C:$C,0)))</f>
        <v>Electricity Supply</v>
      </c>
      <c r="B357" s="200" t="str">
        <f>IF(ISBLANK(INDEX('Policy Characteristics'!B:B,MATCH($C357,'Policy Characteristics'!$C:$C,0))),"",INDEX('Policy Characteristics'!B:B,MATCH($C357,'Policy Characteristics'!$C:$C,0)))</f>
        <v>Early Retirement of Power Plants</v>
      </c>
      <c r="C357" t="s">
        <v>127</v>
      </c>
      <c r="D357" s="78" t="s">
        <v>1656</v>
      </c>
      <c r="E357" s="88"/>
      <c r="F357" s="78" t="s">
        <v>1597</v>
      </c>
      <c r="G357" s="88"/>
      <c r="H357" s="15">
        <v>1760</v>
      </c>
      <c r="I357" s="213" t="s">
        <v>43</v>
      </c>
      <c r="J357" s="202" t="str">
        <f>IF(ISBLANK(INDEX('Policy Characteristics'!D:D,MATCH($C357,'Policy Characteristics'!$C:$C,0))),"",INDEX('Policy Characteristics'!D:D,MATCH($C357,'Policy Characteristics'!$C:$C,0)))</f>
        <v>Early Retirement of Power Plants</v>
      </c>
      <c r="K357" s="76" t="str">
        <f>IF(ISBLANK(INDEX('Policy Characteristics'!E:E,MATCH($C357,'Policy Characteristics'!$C:$C,0))),"",INDEX('Policy Characteristics'!E:E,MATCH($C357,'Policy Characteristics'!$C:$C,0)))</f>
        <v>elec early retirement</v>
      </c>
      <c r="L357" s="76">
        <f>IF(ISBLANK(INDEX('Policy Characteristics'!F:F,MATCH($C357,'Policy Characteristics'!$C:$C,0))),"",INDEX('Policy Characteristics'!F:F,MATCH($C357,'Policy Characteristics'!$C:$C,0)))</f>
        <v>0</v>
      </c>
      <c r="M357" s="76">
        <f>IF(ISBLANK(INDEX('Policy Characteristics'!G:G,MATCH($C357,'Policy Characteristics'!$C:$C,0))),"",INDEX('Policy Characteristics'!G:G,MATCH($C357,'Policy Characteristics'!$C:$C,0)))</f>
        <v>5000</v>
      </c>
      <c r="N357" s="76">
        <f>IF(ISBLANK(INDEX('Policy Characteristics'!H:H,MATCH($C357,'Policy Characteristics'!$C:$C,0))),"",INDEX('Policy Characteristics'!H:H,MATCH($C357,'Policy Characteristics'!$C:$C,0)))</f>
        <v>50</v>
      </c>
      <c r="O357" s="76" t="str">
        <f>IF(ISBLANK(INDEX('Policy Characteristics'!I:I,MATCH($C357,'Policy Characteristics'!$C:$C,0))),"",INDEX('Policy Characteristics'!I:I,MATCH($C357,'Policy Characteristics'!$C:$C,0)))</f>
        <v>MW/year</v>
      </c>
      <c r="P357" s="76" t="str">
        <f>IF(ISBLANK(INDEX('Policy Characteristics'!J:J,MATCH($C357,'Policy Characteristics'!$C:$C,0))),"",INDEX('Policy Characteristics'!J:J,MATCH($C357,'Policy Characteristics'!$C:$C,0)))</f>
        <v>**Description:** This policy causes the specified quantity of otherwise non-retiring capacity of the selected type(s) to be retired each year. // **Guidance for setting values:** // **Hard coal:** The EIA projects that New Jersey will retire 0 MW of coal by 2050. New Jersey currently has 463 MW of coal capacity.//**Natural gas non-peaker:** The EIA projects that NJ will retire 0 MW of natural gas by 2050. NJ currently has 8570 MW of natural gas non-peaker capacity.//**Nuclear:** The EIA projects that NJ will retire 0 MW of nuclear by 2050. NJ currently has 3467 MW of nuclear capacity.//**Natural gas peaker:** The EIA projects that NJ will retire 0 MW of natural gas by 2050. NJ currently has 2770 MW of natural gas peaker capacity.//**Lignite:** The EIA projects that NJ will retire 0 MW of lignite by 2050. NJ currently has 0 MW of lignite capacity.</v>
      </c>
      <c r="Q357" s="76" t="str">
        <f>IF(ISBLANK(INDEX('Policy Characteristics'!K:K,MATCH($C357,'Policy Characteristics'!$C:$C,0))),"",INDEX('Policy Characteristics'!K:K,MATCH($C357,'Policy Characteristics'!$C:$C,0)))</f>
        <v>electricity-sector-main.html#early-ret</v>
      </c>
      <c r="R357" s="76" t="str">
        <f>IF(ISBLANK(INDEX('Policy Characteristics'!L:L,MATCH($C357,'Policy Characteristics'!$C:$C,0))),"",INDEX('Policy Characteristics'!L:L,MATCH($C357,'Policy Characteristics'!$C:$C,0)))</f>
        <v>early-retirement-of-power-plants.html</v>
      </c>
    </row>
    <row r="358" spans="1:19" x14ac:dyDescent="0.25">
      <c r="A358" s="76" t="str">
        <f>IF(ISBLANK(INDEX('Policy Characteristics'!A:A,MATCH($C358,'Policy Characteristics'!$C:$C,0))),"",INDEX('Policy Characteristics'!A:A,MATCH($C358,'Policy Characteristics'!$C:$C,0)))</f>
        <v>Electricity Supply</v>
      </c>
      <c r="B358" s="200" t="str">
        <f>IF(ISBLANK(INDEX('Policy Characteristics'!B:B,MATCH($C358,'Policy Characteristics'!$C:$C,0))),"",INDEX('Policy Characteristics'!B:B,MATCH($C358,'Policy Characteristics'!$C:$C,0)))</f>
        <v>Early Retirement of Power Plants</v>
      </c>
      <c r="C358" s="76" t="str">
        <f t="shared" ref="C358:C379" si="15">C$356</f>
        <v>Annual Additional Capacity Retired due to Early Retirement Policy</v>
      </c>
      <c r="D358" s="78" t="s">
        <v>1657</v>
      </c>
      <c r="E358" s="88"/>
      <c r="F358" s="78" t="s">
        <v>1598</v>
      </c>
      <c r="G358" s="88"/>
      <c r="H358" s="15">
        <v>620</v>
      </c>
      <c r="I358" s="213" t="s">
        <v>43</v>
      </c>
      <c r="J358" s="202" t="str">
        <f>IF(ISBLANK(INDEX('Policy Characteristics'!D:D,MATCH($C358,'Policy Characteristics'!$C:$C,0))),"",INDEX('Policy Characteristics'!D:D,MATCH($C358,'Policy Characteristics'!$C:$C,0)))</f>
        <v>Early Retirement of Power Plants</v>
      </c>
      <c r="K358" s="76" t="str">
        <f>IF(ISBLANK(INDEX('Policy Characteristics'!E:E,MATCH($C358,'Policy Characteristics'!$C:$C,0))),"",INDEX('Policy Characteristics'!E:E,MATCH($C358,'Policy Characteristics'!$C:$C,0)))</f>
        <v>elec early retirement</v>
      </c>
      <c r="L358" s="76">
        <f>IF(ISBLANK(INDEX('Policy Characteristics'!F:F,MATCH($C358,'Policy Characteristics'!$C:$C,0))),"",INDEX('Policy Characteristics'!F:F,MATCH($C358,'Policy Characteristics'!$C:$C,0)))</f>
        <v>0</v>
      </c>
      <c r="M358" s="76">
        <f>IF(ISBLANK(INDEX('Policy Characteristics'!G:G,MATCH($C358,'Policy Characteristics'!$C:$C,0))),"",INDEX('Policy Characteristics'!G:G,MATCH($C358,'Policy Characteristics'!$C:$C,0)))</f>
        <v>5000</v>
      </c>
      <c r="N358" s="76">
        <f>IF(ISBLANK(INDEX('Policy Characteristics'!H:H,MATCH($C358,'Policy Characteristics'!$C:$C,0))),"",INDEX('Policy Characteristics'!H:H,MATCH($C358,'Policy Characteristics'!$C:$C,0)))</f>
        <v>50</v>
      </c>
      <c r="O358" s="76" t="str">
        <f>IF(ISBLANK(INDEX('Policy Characteristics'!I:I,MATCH($C358,'Policy Characteristics'!$C:$C,0))),"",INDEX('Policy Characteristics'!I:I,MATCH($C358,'Policy Characteristics'!$C:$C,0)))</f>
        <v>MW/year</v>
      </c>
      <c r="P358" s="76" t="str">
        <f>IF(ISBLANK(INDEX('Policy Characteristics'!J:J,MATCH($C358,'Policy Characteristics'!$C:$C,0))),"",INDEX('Policy Characteristics'!J:J,MATCH($C358,'Policy Characteristics'!$C:$C,0)))</f>
        <v>**Description:** This policy causes the specified quantity of otherwise non-retiring capacity of the selected type(s) to be retired each year. // **Guidance for setting values:** // **Hard coal:** The EIA projects that New Jersey will retire 0 MW of coal by 2050. New Jersey currently has 463 MW of coal capacity.//**Natural gas non-peaker:** The EIA projects that NJ will retire 0 MW of natural gas by 2050. NJ currently has 8570 MW of natural gas non-peaker capacity.//**Nuclear:** The EIA projects that NJ will retire 0 MW of nuclear by 2050. NJ currently has 3467 MW of nuclear capacity.//**Natural gas peaker:** The EIA projects that NJ will retire 0 MW of natural gas by 2050. NJ currently has 2770 MW of natural gas peaker capacity.//**Lignite:** The EIA projects that NJ will retire 0 MW of lignite by 2050. NJ currently has 0 MW of lignite capacity.</v>
      </c>
      <c r="Q358" s="76" t="str">
        <f>IF(ISBLANK(INDEX('Policy Characteristics'!K:K,MATCH($C358,'Policy Characteristics'!$C:$C,0))),"",INDEX('Policy Characteristics'!K:K,MATCH($C358,'Policy Characteristics'!$C:$C,0)))</f>
        <v>electricity-sector-main.html#early-ret</v>
      </c>
      <c r="R358" s="76" t="str">
        <f>IF(ISBLANK(INDEX('Policy Characteristics'!L:L,MATCH($C358,'Policy Characteristics'!$C:$C,0))),"",INDEX('Policy Characteristics'!L:L,MATCH($C358,'Policy Characteristics'!$C:$C,0)))</f>
        <v>early-retirement-of-power-plants.html</v>
      </c>
    </row>
    <row r="359" spans="1:19" x14ac:dyDescent="0.25">
      <c r="A359" s="76" t="str">
        <f>IF(ISBLANK(INDEX('Policy Characteristics'!A:A,MATCH($C359,'Policy Characteristics'!$C:$C,0))),"",INDEX('Policy Characteristics'!A:A,MATCH($C359,'Policy Characteristics'!$C:$C,0)))</f>
        <v>Electricity Supply</v>
      </c>
      <c r="B359" s="200" t="str">
        <f>IF(ISBLANK(INDEX('Policy Characteristics'!B:B,MATCH($C359,'Policy Characteristics'!$C:$C,0))),"",INDEX('Policy Characteristics'!B:B,MATCH($C359,'Policy Characteristics'!$C:$C,0)))</f>
        <v>Early Retirement of Power Plants</v>
      </c>
      <c r="C359" s="76" t="str">
        <f t="shared" si="15"/>
        <v>Annual Additional Capacity Retired due to Early Retirement Policy</v>
      </c>
      <c r="D359" s="78" t="s">
        <v>76</v>
      </c>
      <c r="E359" s="88"/>
      <c r="F359" s="78" t="s">
        <v>1667</v>
      </c>
      <c r="G359" s="88"/>
      <c r="H359" s="15">
        <v>32</v>
      </c>
      <c r="I359" s="213" t="s">
        <v>43</v>
      </c>
      <c r="J359" s="202" t="str">
        <f>IF(ISBLANK(INDEX('Policy Characteristics'!D:D,MATCH($C359,'Policy Characteristics'!$C:$C,0))),"",INDEX('Policy Characteristics'!D:D,MATCH($C359,'Policy Characteristics'!$C:$C,0)))</f>
        <v>Early Retirement of Power Plants</v>
      </c>
      <c r="K359" s="76" t="str">
        <f>IF(ISBLANK(INDEX('Policy Characteristics'!E:E,MATCH($C359,'Policy Characteristics'!$C:$C,0))),"",INDEX('Policy Characteristics'!E:E,MATCH($C359,'Policy Characteristics'!$C:$C,0)))</f>
        <v>elec early retirement</v>
      </c>
      <c r="L359" s="76">
        <f>IF(ISBLANK(INDEX('Policy Characteristics'!F:F,MATCH($C359,'Policy Characteristics'!$C:$C,0))),"",INDEX('Policy Characteristics'!F:F,MATCH($C359,'Policy Characteristics'!$C:$C,0)))</f>
        <v>0</v>
      </c>
      <c r="M359" s="76">
        <f>IF(ISBLANK(INDEX('Policy Characteristics'!G:G,MATCH($C359,'Policy Characteristics'!$C:$C,0))),"",INDEX('Policy Characteristics'!G:G,MATCH($C359,'Policy Characteristics'!$C:$C,0)))</f>
        <v>5000</v>
      </c>
      <c r="N359" s="76">
        <f>IF(ISBLANK(INDEX('Policy Characteristics'!H:H,MATCH($C359,'Policy Characteristics'!$C:$C,0))),"",INDEX('Policy Characteristics'!H:H,MATCH($C359,'Policy Characteristics'!$C:$C,0)))</f>
        <v>50</v>
      </c>
      <c r="O359" s="76" t="str">
        <f>IF(ISBLANK(INDEX('Policy Characteristics'!I:I,MATCH($C359,'Policy Characteristics'!$C:$C,0))),"",INDEX('Policy Characteristics'!I:I,MATCH($C359,'Policy Characteristics'!$C:$C,0)))</f>
        <v>MW/year</v>
      </c>
      <c r="P359" s="76" t="str">
        <f>IF(ISBLANK(INDEX('Policy Characteristics'!J:J,MATCH($C359,'Policy Characteristics'!$C:$C,0))),"",INDEX('Policy Characteristics'!J:J,MATCH($C359,'Policy Characteristics'!$C:$C,0)))</f>
        <v>**Description:** This policy causes the specified quantity of otherwise non-retiring capacity of the selected type(s) to be retired each year. // **Guidance for setting values:** // **Hard coal:** The EIA projects that New Jersey will retire 0 MW of coal by 2050. New Jersey currently has 463 MW of coal capacity.//**Natural gas non-peaker:** The EIA projects that NJ will retire 0 MW of natural gas by 2050. NJ currently has 8570 MW of natural gas non-peaker capacity.//**Nuclear:** The EIA projects that NJ will retire 0 MW of nuclear by 2050. NJ currently has 3467 MW of nuclear capacity.//**Natural gas peaker:** The EIA projects that NJ will retire 0 MW of natural gas by 2050. NJ currently has 2770 MW of natural gas peaker capacity.//**Lignite:** The EIA projects that NJ will retire 0 MW of lignite by 2050. NJ currently has 0 MW of lignite capacity.</v>
      </c>
      <c r="Q359" s="76" t="str">
        <f>IF(ISBLANK(INDEX('Policy Characteristics'!K:K,MATCH($C359,'Policy Characteristics'!$C:$C,0))),"",INDEX('Policy Characteristics'!K:K,MATCH($C359,'Policy Characteristics'!$C:$C,0)))</f>
        <v>electricity-sector-main.html#early-ret</v>
      </c>
      <c r="R359" s="76" t="str">
        <f>IF(ISBLANK(INDEX('Policy Characteristics'!L:L,MATCH($C359,'Policy Characteristics'!$C:$C,0))),"",INDEX('Policy Characteristics'!L:L,MATCH($C359,'Policy Characteristics'!$C:$C,0)))</f>
        <v>early-retirement-of-power-plants.html</v>
      </c>
    </row>
    <row r="360" spans="1:19" x14ac:dyDescent="0.25">
      <c r="A360" s="76" t="str">
        <f>IF(ISBLANK(INDEX('Policy Characteristics'!A:A,MATCH($C360,'Policy Characteristics'!$C:$C,0))),"",INDEX('Policy Characteristics'!A:A,MATCH($C360,'Policy Characteristics'!$C:$C,0)))</f>
        <v>Electricity Supply</v>
      </c>
      <c r="B360" s="200" t="str">
        <f>IF(ISBLANK(INDEX('Policy Characteristics'!B:B,MATCH($C360,'Policy Characteristics'!$C:$C,0))),"",INDEX('Policy Characteristics'!B:B,MATCH($C360,'Policy Characteristics'!$C:$C,0)))</f>
        <v>Early Retirement of Power Plants</v>
      </c>
      <c r="C360" s="76" t="str">
        <f t="shared" si="15"/>
        <v>Annual Additional Capacity Retired due to Early Retirement Policy</v>
      </c>
      <c r="D360" s="78" t="s">
        <v>77</v>
      </c>
      <c r="E360" s="88"/>
      <c r="F360" s="78" t="s">
        <v>89</v>
      </c>
      <c r="G360" s="88"/>
      <c r="H360" s="15">
        <v>621</v>
      </c>
      <c r="I360" s="213" t="s">
        <v>44</v>
      </c>
      <c r="J360" s="202" t="str">
        <f>IF(ISBLANK(INDEX('Policy Characteristics'!D:D,MATCH($C360,'Policy Characteristics'!$C:$C,0))),"",INDEX('Policy Characteristics'!D:D,MATCH($C360,'Policy Characteristics'!$C:$C,0)))</f>
        <v>Early Retirement of Power Plants</v>
      </c>
      <c r="K360" s="76" t="str">
        <f>IF(ISBLANK(INDEX('Policy Characteristics'!E:E,MATCH($C360,'Policy Characteristics'!$C:$C,0))),"",INDEX('Policy Characteristics'!E:E,MATCH($C360,'Policy Characteristics'!$C:$C,0)))</f>
        <v>elec early retirement</v>
      </c>
      <c r="L360" s="76">
        <f>IF(ISBLANK(INDEX('Policy Characteristics'!F:F,MATCH($C360,'Policy Characteristics'!$C:$C,0))),"",INDEX('Policy Characteristics'!F:F,MATCH($C360,'Policy Characteristics'!$C:$C,0)))</f>
        <v>0</v>
      </c>
      <c r="M360" s="76">
        <f>IF(ISBLANK(INDEX('Policy Characteristics'!G:G,MATCH($C360,'Policy Characteristics'!$C:$C,0))),"",INDEX('Policy Characteristics'!G:G,MATCH($C360,'Policy Characteristics'!$C:$C,0)))</f>
        <v>5000</v>
      </c>
      <c r="N360" s="76">
        <f>IF(ISBLANK(INDEX('Policy Characteristics'!H:H,MATCH($C360,'Policy Characteristics'!$C:$C,0))),"",INDEX('Policy Characteristics'!H:H,MATCH($C360,'Policy Characteristics'!$C:$C,0)))</f>
        <v>50</v>
      </c>
      <c r="O360" s="76" t="str">
        <f>IF(ISBLANK(INDEX('Policy Characteristics'!I:I,MATCH($C360,'Policy Characteristics'!$C:$C,0))),"",INDEX('Policy Characteristics'!I:I,MATCH($C360,'Policy Characteristics'!$C:$C,0)))</f>
        <v>MW/year</v>
      </c>
      <c r="P360" s="76" t="str">
        <f>IF(ISBLANK(INDEX('Policy Characteristics'!J:J,MATCH($C360,'Policy Characteristics'!$C:$C,0))),"",INDEX('Policy Characteristics'!J:J,MATCH($C360,'Policy Characteristics'!$C:$C,0)))</f>
        <v>**Description:** This policy causes the specified quantity of otherwise non-retiring capacity of the selected type(s) to be retired each year. // **Guidance for setting values:** // **Hard coal:** The EIA projects that New Jersey will retire 0 MW of coal by 2050. New Jersey currently has 463 MW of coal capacity.//**Natural gas non-peaker:** The EIA projects that NJ will retire 0 MW of natural gas by 2050. NJ currently has 8570 MW of natural gas non-peaker capacity.//**Nuclear:** The EIA projects that NJ will retire 0 MW of nuclear by 2050. NJ currently has 3467 MW of nuclear capacity.//**Natural gas peaker:** The EIA projects that NJ will retire 0 MW of natural gas by 2050. NJ currently has 2770 MW of natural gas peaker capacity.//**Lignite:** The EIA projects that NJ will retire 0 MW of lignite by 2050. NJ currently has 0 MW of lignite capacity.</v>
      </c>
      <c r="Q360" s="76" t="str">
        <f>IF(ISBLANK(INDEX('Policy Characteristics'!K:K,MATCH($C360,'Policy Characteristics'!$C:$C,0))),"",INDEX('Policy Characteristics'!K:K,MATCH($C360,'Policy Characteristics'!$C:$C,0)))</f>
        <v>electricity-sector-main.html#early-ret</v>
      </c>
      <c r="R360" s="76" t="str">
        <f>IF(ISBLANK(INDEX('Policy Characteristics'!L:L,MATCH($C360,'Policy Characteristics'!$C:$C,0))),"",INDEX('Policy Characteristics'!L:L,MATCH($C360,'Policy Characteristics'!$C:$C,0)))</f>
        <v>early-retirement-of-power-plants.html</v>
      </c>
    </row>
    <row r="361" spans="1:19" x14ac:dyDescent="0.25">
      <c r="A361" s="76" t="str">
        <f>IF(ISBLANK(INDEX('Policy Characteristics'!A:A,MATCH($C361,'Policy Characteristics'!$C:$C,0))),"",INDEX('Policy Characteristics'!A:A,MATCH($C361,'Policy Characteristics'!$C:$C,0)))</f>
        <v>Electricity Supply</v>
      </c>
      <c r="B361" s="200" t="str">
        <f>IF(ISBLANK(INDEX('Policy Characteristics'!B:B,MATCH($C361,'Policy Characteristics'!$C:$C,0))),"",INDEX('Policy Characteristics'!B:B,MATCH($C361,'Policy Characteristics'!$C:$C,0)))</f>
        <v>Early Retirement of Power Plants</v>
      </c>
      <c r="C361" s="76" t="str">
        <f t="shared" si="15"/>
        <v>Annual Additional Capacity Retired due to Early Retirement Policy</v>
      </c>
      <c r="D361" s="78" t="s">
        <v>446</v>
      </c>
      <c r="E361" s="88"/>
      <c r="F361" s="78" t="s">
        <v>449</v>
      </c>
      <c r="G361" s="88"/>
      <c r="H361" s="15">
        <v>622</v>
      </c>
      <c r="I361" s="213" t="s">
        <v>44</v>
      </c>
      <c r="J361" s="202" t="str">
        <f>IF(ISBLANK(INDEX('Policy Characteristics'!D:D,MATCH($C361,'Policy Characteristics'!$C:$C,0))),"",INDEX('Policy Characteristics'!D:D,MATCH($C361,'Policy Characteristics'!$C:$C,0)))</f>
        <v>Early Retirement of Power Plants</v>
      </c>
      <c r="K361" s="76" t="str">
        <f>IF(ISBLANK(INDEX('Policy Characteristics'!E:E,MATCH($C361,'Policy Characteristics'!$C:$C,0))),"",INDEX('Policy Characteristics'!E:E,MATCH($C361,'Policy Characteristics'!$C:$C,0)))</f>
        <v>elec early retirement</v>
      </c>
      <c r="L361" s="76">
        <f>IF(ISBLANK(INDEX('Policy Characteristics'!F:F,MATCH($C361,'Policy Characteristics'!$C:$C,0))),"",INDEX('Policy Characteristics'!F:F,MATCH($C361,'Policy Characteristics'!$C:$C,0)))</f>
        <v>0</v>
      </c>
      <c r="M361" s="76">
        <f>IF(ISBLANK(INDEX('Policy Characteristics'!G:G,MATCH($C361,'Policy Characteristics'!$C:$C,0))),"",INDEX('Policy Characteristics'!G:G,MATCH($C361,'Policy Characteristics'!$C:$C,0)))</f>
        <v>5000</v>
      </c>
      <c r="N361" s="76">
        <f>IF(ISBLANK(INDEX('Policy Characteristics'!H:H,MATCH($C361,'Policy Characteristics'!$C:$C,0))),"",INDEX('Policy Characteristics'!H:H,MATCH($C361,'Policy Characteristics'!$C:$C,0)))</f>
        <v>50</v>
      </c>
      <c r="O361" s="76" t="str">
        <f>IF(ISBLANK(INDEX('Policy Characteristics'!I:I,MATCH($C361,'Policy Characteristics'!$C:$C,0))),"",INDEX('Policy Characteristics'!I:I,MATCH($C361,'Policy Characteristics'!$C:$C,0)))</f>
        <v>MW/year</v>
      </c>
      <c r="P361" s="76" t="str">
        <f>IF(ISBLANK(INDEX('Policy Characteristics'!J:J,MATCH($C361,'Policy Characteristics'!$C:$C,0))),"",INDEX('Policy Characteristics'!J:J,MATCH($C361,'Policy Characteristics'!$C:$C,0)))</f>
        <v>**Description:** This policy causes the specified quantity of otherwise non-retiring capacity of the selected type(s) to be retired each year. // **Guidance for setting values:** // **Hard coal:** The EIA projects that New Jersey will retire 0 MW of coal by 2050. New Jersey currently has 463 MW of coal capacity.//**Natural gas non-peaker:** The EIA projects that NJ will retire 0 MW of natural gas by 2050. NJ currently has 8570 MW of natural gas non-peaker capacity.//**Nuclear:** The EIA projects that NJ will retire 0 MW of nuclear by 2050. NJ currently has 3467 MW of nuclear capacity.//**Natural gas peaker:** The EIA projects that NJ will retire 0 MW of natural gas by 2050. NJ currently has 2770 MW of natural gas peaker capacity.//**Lignite:** The EIA projects that NJ will retire 0 MW of lignite by 2050. NJ currently has 0 MW of lignite capacity.</v>
      </c>
      <c r="Q361" s="76" t="str">
        <f>IF(ISBLANK(INDEX('Policy Characteristics'!K:K,MATCH($C361,'Policy Characteristics'!$C:$C,0))),"",INDEX('Policy Characteristics'!K:K,MATCH($C361,'Policy Characteristics'!$C:$C,0)))</f>
        <v>electricity-sector-main.html#early-ret</v>
      </c>
      <c r="R361" s="76" t="str">
        <f>IF(ISBLANK(INDEX('Policy Characteristics'!L:L,MATCH($C361,'Policy Characteristics'!$C:$C,0))),"",INDEX('Policy Characteristics'!L:L,MATCH($C361,'Policy Characteristics'!$C:$C,0)))</f>
        <v>early-retirement-of-power-plants.html</v>
      </c>
    </row>
    <row r="362" spans="1:19" x14ac:dyDescent="0.25">
      <c r="A362" s="76" t="str">
        <f>IF(ISBLANK(INDEX('Policy Characteristics'!A:A,MATCH($C362,'Policy Characteristics'!$C:$C,0))),"",INDEX('Policy Characteristics'!A:A,MATCH($C362,'Policy Characteristics'!$C:$C,0)))</f>
        <v>Electricity Supply</v>
      </c>
      <c r="B362" s="200" t="str">
        <f>IF(ISBLANK(INDEX('Policy Characteristics'!B:B,MATCH($C362,'Policy Characteristics'!$C:$C,0))),"",INDEX('Policy Characteristics'!B:B,MATCH($C362,'Policy Characteristics'!$C:$C,0)))</f>
        <v>Early Retirement of Power Plants</v>
      </c>
      <c r="C362" s="76" t="str">
        <f t="shared" si="15"/>
        <v>Annual Additional Capacity Retired due to Early Retirement Policy</v>
      </c>
      <c r="D362" s="78" t="s">
        <v>78</v>
      </c>
      <c r="E362" s="88"/>
      <c r="F362" s="78" t="s">
        <v>90</v>
      </c>
      <c r="G362" s="88"/>
      <c r="H362" s="15">
        <v>623</v>
      </c>
      <c r="I362" s="213" t="s">
        <v>44</v>
      </c>
      <c r="J362" s="202" t="str">
        <f>IF(ISBLANK(INDEX('Policy Characteristics'!D:D,MATCH($C362,'Policy Characteristics'!$C:$C,0))),"",INDEX('Policy Characteristics'!D:D,MATCH($C362,'Policy Characteristics'!$C:$C,0)))</f>
        <v>Early Retirement of Power Plants</v>
      </c>
      <c r="K362" s="76" t="str">
        <f>IF(ISBLANK(INDEX('Policy Characteristics'!E:E,MATCH($C362,'Policy Characteristics'!$C:$C,0))),"",INDEX('Policy Characteristics'!E:E,MATCH($C362,'Policy Characteristics'!$C:$C,0)))</f>
        <v>elec early retirement</v>
      </c>
      <c r="L362" s="76">
        <f>IF(ISBLANK(INDEX('Policy Characteristics'!F:F,MATCH($C362,'Policy Characteristics'!$C:$C,0))),"",INDEX('Policy Characteristics'!F:F,MATCH($C362,'Policy Characteristics'!$C:$C,0)))</f>
        <v>0</v>
      </c>
      <c r="M362" s="76">
        <f>IF(ISBLANK(INDEX('Policy Characteristics'!G:G,MATCH($C362,'Policy Characteristics'!$C:$C,0))),"",INDEX('Policy Characteristics'!G:G,MATCH($C362,'Policy Characteristics'!$C:$C,0)))</f>
        <v>5000</v>
      </c>
      <c r="N362" s="76">
        <f>IF(ISBLANK(INDEX('Policy Characteristics'!H:H,MATCH($C362,'Policy Characteristics'!$C:$C,0))),"",INDEX('Policy Characteristics'!H:H,MATCH($C362,'Policy Characteristics'!$C:$C,0)))</f>
        <v>50</v>
      </c>
      <c r="O362" s="76" t="str">
        <f>IF(ISBLANK(INDEX('Policy Characteristics'!I:I,MATCH($C362,'Policy Characteristics'!$C:$C,0))),"",INDEX('Policy Characteristics'!I:I,MATCH($C362,'Policy Characteristics'!$C:$C,0)))</f>
        <v>MW/year</v>
      </c>
      <c r="P362" s="76" t="str">
        <f>IF(ISBLANK(INDEX('Policy Characteristics'!J:J,MATCH($C362,'Policy Characteristics'!$C:$C,0))),"",INDEX('Policy Characteristics'!J:J,MATCH($C362,'Policy Characteristics'!$C:$C,0)))</f>
        <v>**Description:** This policy causes the specified quantity of otherwise non-retiring capacity of the selected type(s) to be retired each year. // **Guidance for setting values:** // **Hard coal:** The EIA projects that New Jersey will retire 0 MW of coal by 2050. New Jersey currently has 463 MW of coal capacity.//**Natural gas non-peaker:** The EIA projects that NJ will retire 0 MW of natural gas by 2050. NJ currently has 8570 MW of natural gas non-peaker capacity.//**Nuclear:** The EIA projects that NJ will retire 0 MW of nuclear by 2050. NJ currently has 3467 MW of nuclear capacity.//**Natural gas peaker:** The EIA projects that NJ will retire 0 MW of natural gas by 2050. NJ currently has 2770 MW of natural gas peaker capacity.//**Lignite:** The EIA projects that NJ will retire 0 MW of lignite by 2050. NJ currently has 0 MW of lignite capacity.</v>
      </c>
      <c r="Q362" s="76" t="str">
        <f>IF(ISBLANK(INDEX('Policy Characteristics'!K:K,MATCH($C362,'Policy Characteristics'!$C:$C,0))),"",INDEX('Policy Characteristics'!K:K,MATCH($C362,'Policy Characteristics'!$C:$C,0)))</f>
        <v>electricity-sector-main.html#early-ret</v>
      </c>
      <c r="R362" s="76" t="str">
        <f>IF(ISBLANK(INDEX('Policy Characteristics'!L:L,MATCH($C362,'Policy Characteristics'!$C:$C,0))),"",INDEX('Policy Characteristics'!L:L,MATCH($C362,'Policy Characteristics'!$C:$C,0)))</f>
        <v>early-retirement-of-power-plants.html</v>
      </c>
    </row>
    <row r="363" spans="1:19" x14ac:dyDescent="0.25">
      <c r="A363" s="76" t="str">
        <f>IF(ISBLANK(INDEX('Policy Characteristics'!A:A,MATCH($C363,'Policy Characteristics'!$C:$C,0))),"",INDEX('Policy Characteristics'!A:A,MATCH($C363,'Policy Characteristics'!$C:$C,0)))</f>
        <v>Electricity Supply</v>
      </c>
      <c r="B363" s="200" t="str">
        <f>IF(ISBLANK(INDEX('Policy Characteristics'!B:B,MATCH($C363,'Policy Characteristics'!$C:$C,0))),"",INDEX('Policy Characteristics'!B:B,MATCH($C363,'Policy Characteristics'!$C:$C,0)))</f>
        <v>Early Retirement of Power Plants</v>
      </c>
      <c r="C363" s="76" t="str">
        <f t="shared" si="15"/>
        <v>Annual Additional Capacity Retired due to Early Retirement Policy</v>
      </c>
      <c r="D363" s="78" t="s">
        <v>79</v>
      </c>
      <c r="E363" s="88"/>
      <c r="F363" s="78" t="s">
        <v>91</v>
      </c>
      <c r="G363" s="88"/>
      <c r="H363" s="15">
        <v>624</v>
      </c>
      <c r="I363" s="213" t="s">
        <v>44</v>
      </c>
      <c r="J363" s="202" t="str">
        <f>IF(ISBLANK(INDEX('Policy Characteristics'!D:D,MATCH($C363,'Policy Characteristics'!$C:$C,0))),"",INDEX('Policy Characteristics'!D:D,MATCH($C363,'Policy Characteristics'!$C:$C,0)))</f>
        <v>Early Retirement of Power Plants</v>
      </c>
      <c r="K363" s="76" t="str">
        <f>IF(ISBLANK(INDEX('Policy Characteristics'!E:E,MATCH($C363,'Policy Characteristics'!$C:$C,0))),"",INDEX('Policy Characteristics'!E:E,MATCH($C363,'Policy Characteristics'!$C:$C,0)))</f>
        <v>elec early retirement</v>
      </c>
      <c r="L363" s="76">
        <f>IF(ISBLANK(INDEX('Policy Characteristics'!F:F,MATCH($C363,'Policy Characteristics'!$C:$C,0))),"",INDEX('Policy Characteristics'!F:F,MATCH($C363,'Policy Characteristics'!$C:$C,0)))</f>
        <v>0</v>
      </c>
      <c r="M363" s="76">
        <f>IF(ISBLANK(INDEX('Policy Characteristics'!G:G,MATCH($C363,'Policy Characteristics'!$C:$C,0))),"",INDEX('Policy Characteristics'!G:G,MATCH($C363,'Policy Characteristics'!$C:$C,0)))</f>
        <v>5000</v>
      </c>
      <c r="N363" s="76">
        <f>IF(ISBLANK(INDEX('Policy Characteristics'!H:H,MATCH($C363,'Policy Characteristics'!$C:$C,0))),"",INDEX('Policy Characteristics'!H:H,MATCH($C363,'Policy Characteristics'!$C:$C,0)))</f>
        <v>50</v>
      </c>
      <c r="O363" s="76" t="str">
        <f>IF(ISBLANK(INDEX('Policy Characteristics'!I:I,MATCH($C363,'Policy Characteristics'!$C:$C,0))),"",INDEX('Policy Characteristics'!I:I,MATCH($C363,'Policy Characteristics'!$C:$C,0)))</f>
        <v>MW/year</v>
      </c>
      <c r="P363" s="76" t="str">
        <f>IF(ISBLANK(INDEX('Policy Characteristics'!J:J,MATCH($C363,'Policy Characteristics'!$C:$C,0))),"",INDEX('Policy Characteristics'!J:J,MATCH($C363,'Policy Characteristics'!$C:$C,0)))</f>
        <v>**Description:** This policy causes the specified quantity of otherwise non-retiring capacity of the selected type(s) to be retired each year. // **Guidance for setting values:** // **Hard coal:** The EIA projects that New Jersey will retire 0 MW of coal by 2050. New Jersey currently has 463 MW of coal capacity.//**Natural gas non-peaker:** The EIA projects that NJ will retire 0 MW of natural gas by 2050. NJ currently has 8570 MW of natural gas non-peaker capacity.//**Nuclear:** The EIA projects that NJ will retire 0 MW of nuclear by 2050. NJ currently has 3467 MW of nuclear capacity.//**Natural gas peaker:** The EIA projects that NJ will retire 0 MW of natural gas by 2050. NJ currently has 2770 MW of natural gas peaker capacity.//**Lignite:** The EIA projects that NJ will retire 0 MW of lignite by 2050. NJ currently has 0 MW of lignite capacity.</v>
      </c>
      <c r="Q363" s="76" t="str">
        <f>IF(ISBLANK(INDEX('Policy Characteristics'!K:K,MATCH($C363,'Policy Characteristics'!$C:$C,0))),"",INDEX('Policy Characteristics'!K:K,MATCH($C363,'Policy Characteristics'!$C:$C,0)))</f>
        <v>electricity-sector-main.html#early-ret</v>
      </c>
      <c r="R363" s="76" t="str">
        <f>IF(ISBLANK(INDEX('Policy Characteristics'!L:L,MATCH($C363,'Policy Characteristics'!$C:$C,0))),"",INDEX('Policy Characteristics'!L:L,MATCH($C363,'Policy Characteristics'!$C:$C,0)))</f>
        <v>early-retirement-of-power-plants.html</v>
      </c>
    </row>
    <row r="364" spans="1:19" x14ac:dyDescent="0.25">
      <c r="A364" s="76" t="str">
        <f>IF(ISBLANK(INDEX('Policy Characteristics'!A:A,MATCH($C364,'Policy Characteristics'!$C:$C,0))),"",INDEX('Policy Characteristics'!A:A,MATCH($C364,'Policy Characteristics'!$C:$C,0)))</f>
        <v>Electricity Supply</v>
      </c>
      <c r="B364" s="200" t="str">
        <f>IF(ISBLANK(INDEX('Policy Characteristics'!B:B,MATCH($C364,'Policy Characteristics'!$C:$C,0))),"",INDEX('Policy Characteristics'!B:B,MATCH($C364,'Policy Characteristics'!$C:$C,0)))</f>
        <v>Early Retirement of Power Plants</v>
      </c>
      <c r="C364" s="76" t="str">
        <f t="shared" si="15"/>
        <v>Annual Additional Capacity Retired due to Early Retirement Policy</v>
      </c>
      <c r="D364" s="78" t="s">
        <v>80</v>
      </c>
      <c r="E364" s="88"/>
      <c r="F364" s="78" t="s">
        <v>92</v>
      </c>
      <c r="G364" s="88"/>
      <c r="H364" s="15">
        <v>625</v>
      </c>
      <c r="I364" s="213" t="s">
        <v>44</v>
      </c>
      <c r="J364" s="202" t="str">
        <f>IF(ISBLANK(INDEX('Policy Characteristics'!D:D,MATCH($C364,'Policy Characteristics'!$C:$C,0))),"",INDEX('Policy Characteristics'!D:D,MATCH($C364,'Policy Characteristics'!$C:$C,0)))</f>
        <v>Early Retirement of Power Plants</v>
      </c>
      <c r="K364" s="76" t="str">
        <f>IF(ISBLANK(INDEX('Policy Characteristics'!E:E,MATCH($C364,'Policy Characteristics'!$C:$C,0))),"",INDEX('Policy Characteristics'!E:E,MATCH($C364,'Policy Characteristics'!$C:$C,0)))</f>
        <v>elec early retirement</v>
      </c>
      <c r="L364" s="76">
        <f>IF(ISBLANK(INDEX('Policy Characteristics'!F:F,MATCH($C364,'Policy Characteristics'!$C:$C,0))),"",INDEX('Policy Characteristics'!F:F,MATCH($C364,'Policy Characteristics'!$C:$C,0)))</f>
        <v>0</v>
      </c>
      <c r="M364" s="76">
        <f>IF(ISBLANK(INDEX('Policy Characteristics'!G:G,MATCH($C364,'Policy Characteristics'!$C:$C,0))),"",INDEX('Policy Characteristics'!G:G,MATCH($C364,'Policy Characteristics'!$C:$C,0)))</f>
        <v>5000</v>
      </c>
      <c r="N364" s="76">
        <f>IF(ISBLANK(INDEX('Policy Characteristics'!H:H,MATCH($C364,'Policy Characteristics'!$C:$C,0))),"",INDEX('Policy Characteristics'!H:H,MATCH($C364,'Policy Characteristics'!$C:$C,0)))</f>
        <v>50</v>
      </c>
      <c r="O364" s="76" t="str">
        <f>IF(ISBLANK(INDEX('Policy Characteristics'!I:I,MATCH($C364,'Policy Characteristics'!$C:$C,0))),"",INDEX('Policy Characteristics'!I:I,MATCH($C364,'Policy Characteristics'!$C:$C,0)))</f>
        <v>MW/year</v>
      </c>
      <c r="P364" s="76" t="str">
        <f>IF(ISBLANK(INDEX('Policy Characteristics'!J:J,MATCH($C364,'Policy Characteristics'!$C:$C,0))),"",INDEX('Policy Characteristics'!J:J,MATCH($C364,'Policy Characteristics'!$C:$C,0)))</f>
        <v>**Description:** This policy causes the specified quantity of otherwise non-retiring capacity of the selected type(s) to be retired each year. // **Guidance for setting values:** // **Hard coal:** The EIA projects that New Jersey will retire 0 MW of coal by 2050. New Jersey currently has 463 MW of coal capacity.//**Natural gas non-peaker:** The EIA projects that NJ will retire 0 MW of natural gas by 2050. NJ currently has 8570 MW of natural gas non-peaker capacity.//**Nuclear:** The EIA projects that NJ will retire 0 MW of nuclear by 2050. NJ currently has 3467 MW of nuclear capacity.//**Natural gas peaker:** The EIA projects that NJ will retire 0 MW of natural gas by 2050. NJ currently has 2770 MW of natural gas peaker capacity.//**Lignite:** The EIA projects that NJ will retire 0 MW of lignite by 2050. NJ currently has 0 MW of lignite capacity.</v>
      </c>
      <c r="Q364" s="76" t="str">
        <f>IF(ISBLANK(INDEX('Policy Characteristics'!K:K,MATCH($C364,'Policy Characteristics'!$C:$C,0))),"",INDEX('Policy Characteristics'!K:K,MATCH($C364,'Policy Characteristics'!$C:$C,0)))</f>
        <v>electricity-sector-main.html#early-ret</v>
      </c>
      <c r="R364" s="76" t="str">
        <f>IF(ISBLANK(INDEX('Policy Characteristics'!L:L,MATCH($C364,'Policy Characteristics'!$C:$C,0))),"",INDEX('Policy Characteristics'!L:L,MATCH($C364,'Policy Characteristics'!$C:$C,0)))</f>
        <v>early-retirement-of-power-plants.html</v>
      </c>
    </row>
    <row r="365" spans="1:19" x14ac:dyDescent="0.25">
      <c r="A365" s="76" t="str">
        <f>IF(ISBLANK(INDEX('Policy Characteristics'!A:A,MATCH($C365,'Policy Characteristics'!$C:$C,0))),"",INDEX('Policy Characteristics'!A:A,MATCH($C365,'Policy Characteristics'!$C:$C,0)))</f>
        <v>Electricity Supply</v>
      </c>
      <c r="B365" s="200" t="str">
        <f>IF(ISBLANK(INDEX('Policy Characteristics'!B:B,MATCH($C365,'Policy Characteristics'!$C:$C,0))),"",INDEX('Policy Characteristics'!B:B,MATCH($C365,'Policy Characteristics'!$C:$C,0)))</f>
        <v>Early Retirement of Power Plants</v>
      </c>
      <c r="C365" s="76" t="str">
        <f t="shared" si="15"/>
        <v>Annual Additional Capacity Retired due to Early Retirement Policy</v>
      </c>
      <c r="D365" s="78" t="s">
        <v>668</v>
      </c>
      <c r="E365" s="88"/>
      <c r="F365" s="78" t="s">
        <v>434</v>
      </c>
      <c r="G365" s="88"/>
      <c r="H365" s="15">
        <v>626</v>
      </c>
      <c r="I365" s="213" t="s">
        <v>44</v>
      </c>
      <c r="J365" s="202" t="str">
        <f>IF(ISBLANK(INDEX('Policy Characteristics'!D:D,MATCH($C365,'Policy Characteristics'!$C:$C,0))),"",INDEX('Policy Characteristics'!D:D,MATCH($C365,'Policy Characteristics'!$C:$C,0)))</f>
        <v>Early Retirement of Power Plants</v>
      </c>
      <c r="K365" s="76" t="str">
        <f>IF(ISBLANK(INDEX('Policy Characteristics'!E:E,MATCH($C365,'Policy Characteristics'!$C:$C,0))),"",INDEX('Policy Characteristics'!E:E,MATCH($C365,'Policy Characteristics'!$C:$C,0)))</f>
        <v>elec early retirement</v>
      </c>
      <c r="L365" s="76">
        <f>IF(ISBLANK(INDEX('Policy Characteristics'!F:F,MATCH($C365,'Policy Characteristics'!$C:$C,0))),"",INDEX('Policy Characteristics'!F:F,MATCH($C365,'Policy Characteristics'!$C:$C,0)))</f>
        <v>0</v>
      </c>
      <c r="M365" s="76">
        <f>IF(ISBLANK(INDEX('Policy Characteristics'!G:G,MATCH($C365,'Policy Characteristics'!$C:$C,0))),"",INDEX('Policy Characteristics'!G:G,MATCH($C365,'Policy Characteristics'!$C:$C,0)))</f>
        <v>5000</v>
      </c>
      <c r="N365" s="76">
        <f>IF(ISBLANK(INDEX('Policy Characteristics'!H:H,MATCH($C365,'Policy Characteristics'!$C:$C,0))),"",INDEX('Policy Characteristics'!H:H,MATCH($C365,'Policy Characteristics'!$C:$C,0)))</f>
        <v>50</v>
      </c>
      <c r="O365" s="76" t="str">
        <f>IF(ISBLANK(INDEX('Policy Characteristics'!I:I,MATCH($C365,'Policy Characteristics'!$C:$C,0))),"",INDEX('Policy Characteristics'!I:I,MATCH($C365,'Policy Characteristics'!$C:$C,0)))</f>
        <v>MW/year</v>
      </c>
      <c r="P365" s="76" t="str">
        <f>IF(ISBLANK(INDEX('Policy Characteristics'!J:J,MATCH($C365,'Policy Characteristics'!$C:$C,0))),"",INDEX('Policy Characteristics'!J:J,MATCH($C365,'Policy Characteristics'!$C:$C,0)))</f>
        <v>**Description:** This policy causes the specified quantity of otherwise non-retiring capacity of the selected type(s) to be retired each year. // **Guidance for setting values:** // **Hard coal:** The EIA projects that New Jersey will retire 0 MW of coal by 2050. New Jersey currently has 463 MW of coal capacity.//**Natural gas non-peaker:** The EIA projects that NJ will retire 0 MW of natural gas by 2050. NJ currently has 8570 MW of natural gas non-peaker capacity.//**Nuclear:** The EIA projects that NJ will retire 0 MW of nuclear by 2050. NJ currently has 3467 MW of nuclear capacity.//**Natural gas peaker:** The EIA projects that NJ will retire 0 MW of natural gas by 2050. NJ currently has 2770 MW of natural gas peaker capacity.//**Lignite:** The EIA projects that NJ will retire 0 MW of lignite by 2050. NJ currently has 0 MW of lignite capacity.</v>
      </c>
      <c r="Q365" s="76" t="str">
        <f>IF(ISBLANK(INDEX('Policy Characteristics'!K:K,MATCH($C365,'Policy Characteristics'!$C:$C,0))),"",INDEX('Policy Characteristics'!K:K,MATCH($C365,'Policy Characteristics'!$C:$C,0)))</f>
        <v>electricity-sector-main.html#early-ret</v>
      </c>
      <c r="R365" s="76" t="str">
        <f>IF(ISBLANK(INDEX('Policy Characteristics'!L:L,MATCH($C365,'Policy Characteristics'!$C:$C,0))),"",INDEX('Policy Characteristics'!L:L,MATCH($C365,'Policy Characteristics'!$C:$C,0)))</f>
        <v>early-retirement-of-power-plants.html</v>
      </c>
    </row>
    <row r="366" spans="1:19" x14ac:dyDescent="0.25">
      <c r="A366" s="76" t="str">
        <f>IF(ISBLANK(INDEX('Policy Characteristics'!A:A,MATCH($C366,'Policy Characteristics'!$C:$C,0))),"",INDEX('Policy Characteristics'!A:A,MATCH($C366,'Policy Characteristics'!$C:$C,0)))</f>
        <v>Electricity Supply</v>
      </c>
      <c r="B366" s="200" t="str">
        <f>IF(ISBLANK(INDEX('Policy Characteristics'!B:B,MATCH($C366,'Policy Characteristics'!$C:$C,0))),"",INDEX('Policy Characteristics'!B:B,MATCH($C366,'Policy Characteristics'!$C:$C,0)))</f>
        <v>Early Retirement of Power Plants</v>
      </c>
      <c r="C366" s="76" t="str">
        <f t="shared" si="15"/>
        <v>Annual Additional Capacity Retired due to Early Retirement Policy</v>
      </c>
      <c r="D366" s="78" t="s">
        <v>306</v>
      </c>
      <c r="E366" s="88"/>
      <c r="F366" s="78" t="s">
        <v>308</v>
      </c>
      <c r="G366" s="88"/>
      <c r="H366" s="15">
        <v>627</v>
      </c>
      <c r="I366" s="213" t="s">
        <v>44</v>
      </c>
      <c r="J366" s="202" t="str">
        <f>IF(ISBLANK(INDEX('Policy Characteristics'!D:D,MATCH($C366,'Policy Characteristics'!$C:$C,0))),"",INDEX('Policy Characteristics'!D:D,MATCH($C366,'Policy Characteristics'!$C:$C,0)))</f>
        <v>Early Retirement of Power Plants</v>
      </c>
      <c r="K366" s="76" t="str">
        <f>IF(ISBLANK(INDEX('Policy Characteristics'!E:E,MATCH($C366,'Policy Characteristics'!$C:$C,0))),"",INDEX('Policy Characteristics'!E:E,MATCH($C366,'Policy Characteristics'!$C:$C,0)))</f>
        <v>elec early retirement</v>
      </c>
      <c r="L366" s="76">
        <f>IF(ISBLANK(INDEX('Policy Characteristics'!F:F,MATCH($C366,'Policy Characteristics'!$C:$C,0))),"",INDEX('Policy Characteristics'!F:F,MATCH($C366,'Policy Characteristics'!$C:$C,0)))</f>
        <v>0</v>
      </c>
      <c r="M366" s="76">
        <f>IF(ISBLANK(INDEX('Policy Characteristics'!G:G,MATCH($C366,'Policy Characteristics'!$C:$C,0))),"",INDEX('Policy Characteristics'!G:G,MATCH($C366,'Policy Characteristics'!$C:$C,0)))</f>
        <v>5000</v>
      </c>
      <c r="N366" s="76">
        <f>IF(ISBLANK(INDEX('Policy Characteristics'!H:H,MATCH($C366,'Policy Characteristics'!$C:$C,0))),"",INDEX('Policy Characteristics'!H:H,MATCH($C366,'Policy Characteristics'!$C:$C,0)))</f>
        <v>50</v>
      </c>
      <c r="O366" s="76" t="str">
        <f>IF(ISBLANK(INDEX('Policy Characteristics'!I:I,MATCH($C366,'Policy Characteristics'!$C:$C,0))),"",INDEX('Policy Characteristics'!I:I,MATCH($C366,'Policy Characteristics'!$C:$C,0)))</f>
        <v>MW/year</v>
      </c>
      <c r="P366" s="76" t="str">
        <f>IF(ISBLANK(INDEX('Policy Characteristics'!J:J,MATCH($C366,'Policy Characteristics'!$C:$C,0))),"",INDEX('Policy Characteristics'!J:J,MATCH($C366,'Policy Characteristics'!$C:$C,0)))</f>
        <v>**Description:** This policy causes the specified quantity of otherwise non-retiring capacity of the selected type(s) to be retired each year. // **Guidance for setting values:** // **Hard coal:** The EIA projects that New Jersey will retire 0 MW of coal by 2050. New Jersey currently has 463 MW of coal capacity.//**Natural gas non-peaker:** The EIA projects that NJ will retire 0 MW of natural gas by 2050. NJ currently has 8570 MW of natural gas non-peaker capacity.//**Nuclear:** The EIA projects that NJ will retire 0 MW of nuclear by 2050. NJ currently has 3467 MW of nuclear capacity.//**Natural gas peaker:** The EIA projects that NJ will retire 0 MW of natural gas by 2050. NJ currently has 2770 MW of natural gas peaker capacity.//**Lignite:** The EIA projects that NJ will retire 0 MW of lignite by 2050. NJ currently has 0 MW of lignite capacity.</v>
      </c>
      <c r="Q366" s="76" t="str">
        <f>IF(ISBLANK(INDEX('Policy Characteristics'!K:K,MATCH($C366,'Policy Characteristics'!$C:$C,0))),"",INDEX('Policy Characteristics'!K:K,MATCH($C366,'Policy Characteristics'!$C:$C,0)))</f>
        <v>electricity-sector-main.html#early-ret</v>
      </c>
      <c r="R366" s="76" t="str">
        <f>IF(ISBLANK(INDEX('Policy Characteristics'!L:L,MATCH($C366,'Policy Characteristics'!$C:$C,0))),"",INDEX('Policy Characteristics'!L:L,MATCH($C366,'Policy Characteristics'!$C:$C,0)))</f>
        <v>early-retirement-of-power-plants.html</v>
      </c>
    </row>
    <row r="367" spans="1:19" x14ac:dyDescent="0.25">
      <c r="A367" s="76" t="str">
        <f>IF(ISBLANK(INDEX('Policy Characteristics'!A:A,MATCH($C367,'Policy Characteristics'!$C:$C,0))),"",INDEX('Policy Characteristics'!A:A,MATCH($C367,'Policy Characteristics'!$C:$C,0)))</f>
        <v>Electricity Supply</v>
      </c>
      <c r="B367" s="200" t="str">
        <f>IF(ISBLANK(INDEX('Policy Characteristics'!B:B,MATCH($C367,'Policy Characteristics'!$C:$C,0))),"",INDEX('Policy Characteristics'!B:B,MATCH($C367,'Policy Characteristics'!$C:$C,0)))</f>
        <v>Early Retirement of Power Plants</v>
      </c>
      <c r="C367" s="76" t="str">
        <f t="shared" si="15"/>
        <v>Annual Additional Capacity Retired due to Early Retirement Policy</v>
      </c>
      <c r="D367" s="78" t="s">
        <v>307</v>
      </c>
      <c r="E367" s="88"/>
      <c r="F367" s="78" t="s">
        <v>309</v>
      </c>
      <c r="G367" s="88"/>
      <c r="H367" s="15">
        <v>628</v>
      </c>
      <c r="I367" s="213" t="s">
        <v>43</v>
      </c>
      <c r="J367" s="202" t="str">
        <f>IF(ISBLANK(INDEX('Policy Characteristics'!D:D,MATCH($C367,'Policy Characteristics'!$C:$C,0))),"",INDEX('Policy Characteristics'!D:D,MATCH($C367,'Policy Characteristics'!$C:$C,0)))</f>
        <v>Early Retirement of Power Plants</v>
      </c>
      <c r="K367" s="76" t="str">
        <f>IF(ISBLANK(INDEX('Policy Characteristics'!E:E,MATCH($C367,'Policy Characteristics'!$C:$C,0))),"",INDEX('Policy Characteristics'!E:E,MATCH($C367,'Policy Characteristics'!$C:$C,0)))</f>
        <v>elec early retirement</v>
      </c>
      <c r="L367" s="76">
        <f>IF(ISBLANK(INDEX('Policy Characteristics'!F:F,MATCH($C367,'Policy Characteristics'!$C:$C,0))),"",INDEX('Policy Characteristics'!F:F,MATCH($C367,'Policy Characteristics'!$C:$C,0)))</f>
        <v>0</v>
      </c>
      <c r="M367" s="76">
        <f>IF(ISBLANK(INDEX('Policy Characteristics'!G:G,MATCH($C367,'Policy Characteristics'!$C:$C,0))),"",INDEX('Policy Characteristics'!G:G,MATCH($C367,'Policy Characteristics'!$C:$C,0)))</f>
        <v>5000</v>
      </c>
      <c r="N367" s="76">
        <f>IF(ISBLANK(INDEX('Policy Characteristics'!H:H,MATCH($C367,'Policy Characteristics'!$C:$C,0))),"",INDEX('Policy Characteristics'!H:H,MATCH($C367,'Policy Characteristics'!$C:$C,0)))</f>
        <v>50</v>
      </c>
      <c r="O367" s="76" t="str">
        <f>IF(ISBLANK(INDEX('Policy Characteristics'!I:I,MATCH($C367,'Policy Characteristics'!$C:$C,0))),"",INDEX('Policy Characteristics'!I:I,MATCH($C367,'Policy Characteristics'!$C:$C,0)))</f>
        <v>MW/year</v>
      </c>
      <c r="P367" s="76" t="str">
        <f>IF(ISBLANK(INDEX('Policy Characteristics'!J:J,MATCH($C367,'Policy Characteristics'!$C:$C,0))),"",INDEX('Policy Characteristics'!J:J,MATCH($C367,'Policy Characteristics'!$C:$C,0)))</f>
        <v>**Description:** This policy causes the specified quantity of otherwise non-retiring capacity of the selected type(s) to be retired each year. // **Guidance for setting values:** // **Hard coal:** The EIA projects that New Jersey will retire 0 MW of coal by 2050. New Jersey currently has 463 MW of coal capacity.//**Natural gas non-peaker:** The EIA projects that NJ will retire 0 MW of natural gas by 2050. NJ currently has 8570 MW of natural gas non-peaker capacity.//**Nuclear:** The EIA projects that NJ will retire 0 MW of nuclear by 2050. NJ currently has 3467 MW of nuclear capacity.//**Natural gas peaker:** The EIA projects that NJ will retire 0 MW of natural gas by 2050. NJ currently has 2770 MW of natural gas peaker capacity.//**Lignite:** The EIA projects that NJ will retire 0 MW of lignite by 2050. NJ currently has 0 MW of lignite capacity.</v>
      </c>
      <c r="Q367" s="76" t="str">
        <f>IF(ISBLANK(INDEX('Policy Characteristics'!K:K,MATCH($C367,'Policy Characteristics'!$C:$C,0))),"",INDEX('Policy Characteristics'!K:K,MATCH($C367,'Policy Characteristics'!$C:$C,0)))</f>
        <v>electricity-sector-main.html#early-ret</v>
      </c>
      <c r="R367" s="76" t="str">
        <f>IF(ISBLANK(INDEX('Policy Characteristics'!L:L,MATCH($C367,'Policy Characteristics'!$C:$C,0))),"",INDEX('Policy Characteristics'!L:L,MATCH($C367,'Policy Characteristics'!$C:$C,0)))</f>
        <v>early-retirement-of-power-plants.html</v>
      </c>
    </row>
    <row r="368" spans="1:19" x14ac:dyDescent="0.25">
      <c r="A368" s="76" t="str">
        <f>IF(ISBLANK(INDEX('Policy Characteristics'!A:A,MATCH($C368,'Policy Characteristics'!$C:$C,0))),"",INDEX('Policy Characteristics'!A:A,MATCH($C368,'Policy Characteristics'!$C:$C,0)))</f>
        <v>Electricity Supply</v>
      </c>
      <c r="B368" s="200" t="str">
        <f>IF(ISBLANK(INDEX('Policy Characteristics'!B:B,MATCH($C368,'Policy Characteristics'!$C:$C,0))),"",INDEX('Policy Characteristics'!B:B,MATCH($C368,'Policy Characteristics'!$C:$C,0)))</f>
        <v>Early Retirement of Power Plants</v>
      </c>
      <c r="C368" s="76" t="str">
        <f t="shared" si="15"/>
        <v>Annual Additional Capacity Retired due to Early Retirement Policy</v>
      </c>
      <c r="D368" s="78" t="s">
        <v>442</v>
      </c>
      <c r="E368" s="88"/>
      <c r="F368" s="78" t="s">
        <v>441</v>
      </c>
      <c r="G368" s="88"/>
      <c r="H368" s="15">
        <v>590</v>
      </c>
      <c r="I368" s="213" t="s">
        <v>43</v>
      </c>
      <c r="J368" s="202" t="str">
        <f>IF(ISBLANK(INDEX('Policy Characteristics'!D:D,MATCH($C368,'Policy Characteristics'!$C:$C,0))),"",INDEX('Policy Characteristics'!D:D,MATCH($C368,'Policy Characteristics'!$C:$C,0)))</f>
        <v>Early Retirement of Power Plants</v>
      </c>
      <c r="K368" s="76" t="str">
        <f>IF(ISBLANK(INDEX('Policy Characteristics'!E:E,MATCH($C368,'Policy Characteristics'!$C:$C,0))),"",INDEX('Policy Characteristics'!E:E,MATCH($C368,'Policy Characteristics'!$C:$C,0)))</f>
        <v>elec early retirement</v>
      </c>
      <c r="L368" s="76">
        <f>IF(ISBLANK(INDEX('Policy Characteristics'!F:F,MATCH($C368,'Policy Characteristics'!$C:$C,0))),"",INDEX('Policy Characteristics'!F:F,MATCH($C368,'Policy Characteristics'!$C:$C,0)))</f>
        <v>0</v>
      </c>
      <c r="M368" s="76">
        <f>IF(ISBLANK(INDEX('Policy Characteristics'!G:G,MATCH($C368,'Policy Characteristics'!$C:$C,0))),"",INDEX('Policy Characteristics'!G:G,MATCH($C368,'Policy Characteristics'!$C:$C,0)))</f>
        <v>5000</v>
      </c>
      <c r="N368" s="76">
        <f>IF(ISBLANK(INDEX('Policy Characteristics'!H:H,MATCH($C368,'Policy Characteristics'!$C:$C,0))),"",INDEX('Policy Characteristics'!H:H,MATCH($C368,'Policy Characteristics'!$C:$C,0)))</f>
        <v>50</v>
      </c>
      <c r="O368" s="76" t="str">
        <f>IF(ISBLANK(INDEX('Policy Characteristics'!I:I,MATCH($C368,'Policy Characteristics'!$C:$C,0))),"",INDEX('Policy Characteristics'!I:I,MATCH($C368,'Policy Characteristics'!$C:$C,0)))</f>
        <v>MW/year</v>
      </c>
      <c r="P368" s="76" t="str">
        <f>IF(ISBLANK(INDEX('Policy Characteristics'!J:J,MATCH($C368,'Policy Characteristics'!$C:$C,0))),"",INDEX('Policy Characteristics'!J:J,MATCH($C368,'Policy Characteristics'!$C:$C,0)))</f>
        <v>**Description:** This policy causes the specified quantity of otherwise non-retiring capacity of the selected type(s) to be retired each year. // **Guidance for setting values:** // **Hard coal:** The EIA projects that New Jersey will retire 0 MW of coal by 2050. New Jersey currently has 463 MW of coal capacity.//**Natural gas non-peaker:** The EIA projects that NJ will retire 0 MW of natural gas by 2050. NJ currently has 8570 MW of natural gas non-peaker capacity.//**Nuclear:** The EIA projects that NJ will retire 0 MW of nuclear by 2050. NJ currently has 3467 MW of nuclear capacity.//**Natural gas peaker:** The EIA projects that NJ will retire 0 MW of natural gas by 2050. NJ currently has 2770 MW of natural gas peaker capacity.//**Lignite:** The EIA projects that NJ will retire 0 MW of lignite by 2050. NJ currently has 0 MW of lignite capacity.</v>
      </c>
      <c r="Q368" s="76" t="str">
        <f>IF(ISBLANK(INDEX('Policy Characteristics'!K:K,MATCH($C368,'Policy Characteristics'!$C:$C,0))),"",INDEX('Policy Characteristics'!K:K,MATCH($C368,'Policy Characteristics'!$C:$C,0)))</f>
        <v>electricity-sector-main.html#early-ret</v>
      </c>
      <c r="R368" s="76" t="str">
        <f>IF(ISBLANK(INDEX('Policy Characteristics'!L:L,MATCH($C368,'Policy Characteristics'!$C:$C,0))),"",INDEX('Policy Characteristics'!L:L,MATCH($C368,'Policy Characteristics'!$C:$C,0)))</f>
        <v>early-retirement-of-power-plants.html</v>
      </c>
    </row>
    <row r="369" spans="1:18" x14ac:dyDescent="0.25">
      <c r="A369" s="76" t="str">
        <f>IF(ISBLANK(INDEX('Policy Characteristics'!A:A,MATCH($C369,'Policy Characteristics'!$C:$C,0))),"",INDEX('Policy Characteristics'!A:A,MATCH($C369,'Policy Characteristics'!$C:$C,0)))</f>
        <v>Electricity Supply</v>
      </c>
      <c r="B369" s="200" t="str">
        <f>IF(ISBLANK(INDEX('Policy Characteristics'!B:B,MATCH($C369,'Policy Characteristics'!$C:$C,0))),"",INDEX('Policy Characteristics'!B:B,MATCH($C369,'Policy Characteristics'!$C:$C,0)))</f>
        <v>Early Retirement of Power Plants</v>
      </c>
      <c r="C369" s="76" t="str">
        <f t="shared" si="15"/>
        <v>Annual Additional Capacity Retired due to Early Retirement Policy</v>
      </c>
      <c r="D369" s="78" t="s">
        <v>451</v>
      </c>
      <c r="E369" s="88"/>
      <c r="F369" s="78" t="s">
        <v>452</v>
      </c>
      <c r="G369" s="88"/>
      <c r="H369" s="15">
        <v>629</v>
      </c>
      <c r="I369" s="213" t="s">
        <v>44</v>
      </c>
      <c r="J369" s="202" t="str">
        <f>IF(ISBLANK(INDEX('Policy Characteristics'!D:D,MATCH($C369,'Policy Characteristics'!$C:$C,0))),"",INDEX('Policy Characteristics'!D:D,MATCH($C369,'Policy Characteristics'!$C:$C,0)))</f>
        <v>Early Retirement of Power Plants</v>
      </c>
      <c r="K369" s="76" t="str">
        <f>IF(ISBLANK(INDEX('Policy Characteristics'!E:E,MATCH($C369,'Policy Characteristics'!$C:$C,0))),"",INDEX('Policy Characteristics'!E:E,MATCH($C369,'Policy Characteristics'!$C:$C,0)))</f>
        <v>elec early retirement</v>
      </c>
      <c r="L369" s="76">
        <f>IF(ISBLANK(INDEX('Policy Characteristics'!F:F,MATCH($C369,'Policy Characteristics'!$C:$C,0))),"",INDEX('Policy Characteristics'!F:F,MATCH($C369,'Policy Characteristics'!$C:$C,0)))</f>
        <v>0</v>
      </c>
      <c r="M369" s="76">
        <f>IF(ISBLANK(INDEX('Policy Characteristics'!G:G,MATCH($C369,'Policy Characteristics'!$C:$C,0))),"",INDEX('Policy Characteristics'!G:G,MATCH($C369,'Policy Characteristics'!$C:$C,0)))</f>
        <v>5000</v>
      </c>
      <c r="N369" s="76">
        <f>IF(ISBLANK(INDEX('Policy Characteristics'!H:H,MATCH($C369,'Policy Characteristics'!$C:$C,0))),"",INDEX('Policy Characteristics'!H:H,MATCH($C369,'Policy Characteristics'!$C:$C,0)))</f>
        <v>50</v>
      </c>
      <c r="O369" s="76" t="str">
        <f>IF(ISBLANK(INDEX('Policy Characteristics'!I:I,MATCH($C369,'Policy Characteristics'!$C:$C,0))),"",INDEX('Policy Characteristics'!I:I,MATCH($C369,'Policy Characteristics'!$C:$C,0)))</f>
        <v>MW/year</v>
      </c>
      <c r="P369" s="76" t="str">
        <f>IF(ISBLANK(INDEX('Policy Characteristics'!J:J,MATCH($C369,'Policy Characteristics'!$C:$C,0))),"",INDEX('Policy Characteristics'!J:J,MATCH($C369,'Policy Characteristics'!$C:$C,0)))</f>
        <v>**Description:** This policy causes the specified quantity of otherwise non-retiring capacity of the selected type(s) to be retired each year. // **Guidance for setting values:** // **Hard coal:** The EIA projects that New Jersey will retire 0 MW of coal by 2050. New Jersey currently has 463 MW of coal capacity.//**Natural gas non-peaker:** The EIA projects that NJ will retire 0 MW of natural gas by 2050. NJ currently has 8570 MW of natural gas non-peaker capacity.//**Nuclear:** The EIA projects that NJ will retire 0 MW of nuclear by 2050. NJ currently has 3467 MW of nuclear capacity.//**Natural gas peaker:** The EIA projects that NJ will retire 0 MW of natural gas by 2050. NJ currently has 2770 MW of natural gas peaker capacity.//**Lignite:** The EIA projects that NJ will retire 0 MW of lignite by 2050. NJ currently has 0 MW of lignite capacity.</v>
      </c>
      <c r="Q369" s="76" t="str">
        <f>IF(ISBLANK(INDEX('Policy Characteristics'!K:K,MATCH($C369,'Policy Characteristics'!$C:$C,0))),"",INDEX('Policy Characteristics'!K:K,MATCH($C369,'Policy Characteristics'!$C:$C,0)))</f>
        <v>electricity-sector-main.html#early-ret</v>
      </c>
      <c r="R369" s="76" t="str">
        <f>IF(ISBLANK(INDEX('Policy Characteristics'!L:L,MATCH($C369,'Policy Characteristics'!$C:$C,0))),"",INDEX('Policy Characteristics'!L:L,MATCH($C369,'Policy Characteristics'!$C:$C,0)))</f>
        <v>early-retirement-of-power-plants.html</v>
      </c>
    </row>
    <row r="370" spans="1:18" x14ac:dyDescent="0.25">
      <c r="A370" s="76" t="str">
        <f>IF(ISBLANK(INDEX('Policy Characteristics'!A:A,MATCH($C370,'Policy Characteristics'!$C:$C,0))),"",INDEX('Policy Characteristics'!A:A,MATCH($C370,'Policy Characteristics'!$C:$C,0)))</f>
        <v>Electricity Supply</v>
      </c>
      <c r="B370" s="200" t="str">
        <f>IF(ISBLANK(INDEX('Policy Characteristics'!B:B,MATCH($C370,'Policy Characteristics'!$C:$C,0))),"",INDEX('Policy Characteristics'!B:B,MATCH($C370,'Policy Characteristics'!$C:$C,0)))</f>
        <v>Early Retirement of Power Plants</v>
      </c>
      <c r="C370" s="76" t="str">
        <f t="shared" si="15"/>
        <v>Annual Additional Capacity Retired due to Early Retirement Policy</v>
      </c>
      <c r="D370" s="78" t="s">
        <v>988</v>
      </c>
      <c r="E370" s="88"/>
      <c r="F370" s="78" t="s">
        <v>712</v>
      </c>
      <c r="G370" s="88"/>
      <c r="H370" s="15">
        <v>630</v>
      </c>
      <c r="I370" s="213" t="s">
        <v>44</v>
      </c>
      <c r="J370" s="202" t="str">
        <f>IF(ISBLANK(INDEX('Policy Characteristics'!D:D,MATCH($C370,'Policy Characteristics'!$C:$C,0))),"",INDEX('Policy Characteristics'!D:D,MATCH($C370,'Policy Characteristics'!$C:$C,0)))</f>
        <v>Early Retirement of Power Plants</v>
      </c>
      <c r="K370" s="76" t="str">
        <f>IF(ISBLANK(INDEX('Policy Characteristics'!E:E,MATCH($C370,'Policy Characteristics'!$C:$C,0))),"",INDEX('Policy Characteristics'!E:E,MATCH($C370,'Policy Characteristics'!$C:$C,0)))</f>
        <v>elec early retirement</v>
      </c>
      <c r="L370" s="76">
        <f>IF(ISBLANK(INDEX('Policy Characteristics'!F:F,MATCH($C370,'Policy Characteristics'!$C:$C,0))),"",INDEX('Policy Characteristics'!F:F,MATCH($C370,'Policy Characteristics'!$C:$C,0)))</f>
        <v>0</v>
      </c>
      <c r="M370" s="76">
        <f>IF(ISBLANK(INDEX('Policy Characteristics'!G:G,MATCH($C370,'Policy Characteristics'!$C:$C,0))),"",INDEX('Policy Characteristics'!G:G,MATCH($C370,'Policy Characteristics'!$C:$C,0)))</f>
        <v>5000</v>
      </c>
      <c r="N370" s="76">
        <f>IF(ISBLANK(INDEX('Policy Characteristics'!H:H,MATCH($C370,'Policy Characteristics'!$C:$C,0))),"",INDEX('Policy Characteristics'!H:H,MATCH($C370,'Policy Characteristics'!$C:$C,0)))</f>
        <v>50</v>
      </c>
      <c r="O370" s="76" t="str">
        <f>IF(ISBLANK(INDEX('Policy Characteristics'!I:I,MATCH($C370,'Policy Characteristics'!$C:$C,0))),"",INDEX('Policy Characteristics'!I:I,MATCH($C370,'Policy Characteristics'!$C:$C,0)))</f>
        <v>MW/year</v>
      </c>
      <c r="P370" s="76" t="str">
        <f>IF(ISBLANK(INDEX('Policy Characteristics'!J:J,MATCH($C370,'Policy Characteristics'!$C:$C,0))),"",INDEX('Policy Characteristics'!J:J,MATCH($C370,'Policy Characteristics'!$C:$C,0)))</f>
        <v>**Description:** This policy causes the specified quantity of otherwise non-retiring capacity of the selected type(s) to be retired each year. // **Guidance for setting values:** // **Hard coal:** The EIA projects that New Jersey will retire 0 MW of coal by 2050. New Jersey currently has 463 MW of coal capacity.//**Natural gas non-peaker:** The EIA projects that NJ will retire 0 MW of natural gas by 2050. NJ currently has 8570 MW of natural gas non-peaker capacity.//**Nuclear:** The EIA projects that NJ will retire 0 MW of nuclear by 2050. NJ currently has 3467 MW of nuclear capacity.//**Natural gas peaker:** The EIA projects that NJ will retire 0 MW of natural gas by 2050. NJ currently has 2770 MW of natural gas peaker capacity.//**Lignite:** The EIA projects that NJ will retire 0 MW of lignite by 2050. NJ currently has 0 MW of lignite capacity.</v>
      </c>
      <c r="Q370" s="76" t="str">
        <f>IF(ISBLANK(INDEX('Policy Characteristics'!K:K,MATCH($C370,'Policy Characteristics'!$C:$C,0))),"",INDEX('Policy Characteristics'!K:K,MATCH($C370,'Policy Characteristics'!$C:$C,0)))</f>
        <v>electricity-sector-main.html#early-ret</v>
      </c>
      <c r="R370" s="76" t="str">
        <f>IF(ISBLANK(INDEX('Policy Characteristics'!L:L,MATCH($C370,'Policy Characteristics'!$C:$C,0))),"",INDEX('Policy Characteristics'!L:L,MATCH($C370,'Policy Characteristics'!$C:$C,0)))</f>
        <v>early-retirement-of-power-plants.html</v>
      </c>
    </row>
    <row r="371" spans="1:18" x14ac:dyDescent="0.25">
      <c r="A371" s="76" t="str">
        <f>IF(ISBLANK(INDEX('Policy Characteristics'!A:A,MATCH($C371,'Policy Characteristics'!$C:$C,0))),"",INDEX('Policy Characteristics'!A:A,MATCH($C371,'Policy Characteristics'!$C:$C,0)))</f>
        <v>Electricity Supply</v>
      </c>
      <c r="B371" s="200" t="str">
        <f>IF(ISBLANK(INDEX('Policy Characteristics'!B:B,MATCH($C371,'Policy Characteristics'!$C:$C,0))),"",INDEX('Policy Characteristics'!B:B,MATCH($C371,'Policy Characteristics'!$C:$C,0)))</f>
        <v>Early Retirement of Power Plants</v>
      </c>
      <c r="C371" s="76" t="str">
        <f t="shared" si="15"/>
        <v>Annual Additional Capacity Retired due to Early Retirement Policy</v>
      </c>
      <c r="D371" s="78" t="s">
        <v>989</v>
      </c>
      <c r="E371" s="88"/>
      <c r="F371" s="78" t="s">
        <v>832</v>
      </c>
      <c r="G371" s="88"/>
      <c r="H371" s="15">
        <v>631</v>
      </c>
      <c r="I371" s="213" t="s">
        <v>44</v>
      </c>
      <c r="J371" s="202" t="str">
        <f>IF(ISBLANK(INDEX('Policy Characteristics'!D:D,MATCH($C371,'Policy Characteristics'!$C:$C,0))),"",INDEX('Policy Characteristics'!D:D,MATCH($C371,'Policy Characteristics'!$C:$C,0)))</f>
        <v>Early Retirement of Power Plants</v>
      </c>
      <c r="K371" s="76" t="str">
        <f>IF(ISBLANK(INDEX('Policy Characteristics'!E:E,MATCH($C371,'Policy Characteristics'!$C:$C,0))),"",INDEX('Policy Characteristics'!E:E,MATCH($C371,'Policy Characteristics'!$C:$C,0)))</f>
        <v>elec early retirement</v>
      </c>
      <c r="L371" s="76">
        <f>IF(ISBLANK(INDEX('Policy Characteristics'!F:F,MATCH($C371,'Policy Characteristics'!$C:$C,0))),"",INDEX('Policy Characteristics'!F:F,MATCH($C371,'Policy Characteristics'!$C:$C,0)))</f>
        <v>0</v>
      </c>
      <c r="M371" s="76">
        <f>IF(ISBLANK(INDEX('Policy Characteristics'!G:G,MATCH($C371,'Policy Characteristics'!$C:$C,0))),"",INDEX('Policy Characteristics'!G:G,MATCH($C371,'Policy Characteristics'!$C:$C,0)))</f>
        <v>5000</v>
      </c>
      <c r="N371" s="76">
        <f>IF(ISBLANK(INDEX('Policy Characteristics'!H:H,MATCH($C371,'Policy Characteristics'!$C:$C,0))),"",INDEX('Policy Characteristics'!H:H,MATCH($C371,'Policy Characteristics'!$C:$C,0)))</f>
        <v>50</v>
      </c>
      <c r="O371" s="76" t="str">
        <f>IF(ISBLANK(INDEX('Policy Characteristics'!I:I,MATCH($C371,'Policy Characteristics'!$C:$C,0))),"",INDEX('Policy Characteristics'!I:I,MATCH($C371,'Policy Characteristics'!$C:$C,0)))</f>
        <v>MW/year</v>
      </c>
      <c r="P371" s="76" t="str">
        <f>IF(ISBLANK(INDEX('Policy Characteristics'!J:J,MATCH($C371,'Policy Characteristics'!$C:$C,0))),"",INDEX('Policy Characteristics'!J:J,MATCH($C371,'Policy Characteristics'!$C:$C,0)))</f>
        <v>**Description:** This policy causes the specified quantity of otherwise non-retiring capacity of the selected type(s) to be retired each year. // **Guidance for setting values:** // **Hard coal:** The EIA projects that New Jersey will retire 0 MW of coal by 2050. New Jersey currently has 463 MW of coal capacity.//**Natural gas non-peaker:** The EIA projects that NJ will retire 0 MW of natural gas by 2050. NJ currently has 8570 MW of natural gas non-peaker capacity.//**Nuclear:** The EIA projects that NJ will retire 0 MW of nuclear by 2050. NJ currently has 3467 MW of nuclear capacity.//**Natural gas peaker:** The EIA projects that NJ will retire 0 MW of natural gas by 2050. NJ currently has 2770 MW of natural gas peaker capacity.//**Lignite:** The EIA projects that NJ will retire 0 MW of lignite by 2050. NJ currently has 0 MW of lignite capacity.</v>
      </c>
      <c r="Q371" s="76" t="str">
        <f>IF(ISBLANK(INDEX('Policy Characteristics'!K:K,MATCH($C371,'Policy Characteristics'!$C:$C,0))),"",INDEX('Policy Characteristics'!K:K,MATCH($C371,'Policy Characteristics'!$C:$C,0)))</f>
        <v>electricity-sector-main.html#early-ret</v>
      </c>
      <c r="R371" s="76" t="str">
        <f>IF(ISBLANK(INDEX('Policy Characteristics'!L:L,MATCH($C371,'Policy Characteristics'!$C:$C,0))),"",INDEX('Policy Characteristics'!L:L,MATCH($C371,'Policy Characteristics'!$C:$C,0)))</f>
        <v>early-retirement-of-power-plants.html</v>
      </c>
    </row>
    <row r="372" spans="1:18" x14ac:dyDescent="0.25">
      <c r="A372" s="76" t="str">
        <f>IF(ISBLANK(INDEX('Policy Characteristics'!A:A,MATCH($C372,'Policy Characteristics'!$C:$C,0))),"",INDEX('Policy Characteristics'!A:A,MATCH($C372,'Policy Characteristics'!$C:$C,0)))</f>
        <v>Electricity Supply</v>
      </c>
      <c r="B372" s="200" t="str">
        <f>IF(ISBLANK(INDEX('Policy Characteristics'!B:B,MATCH($C372,'Policy Characteristics'!$C:$C,0))),"",INDEX('Policy Characteristics'!B:B,MATCH($C372,'Policy Characteristics'!$C:$C,0)))</f>
        <v>Early Retirement of Power Plants</v>
      </c>
      <c r="C372" s="76" t="str">
        <f t="shared" si="15"/>
        <v>Annual Additional Capacity Retired due to Early Retirement Policy</v>
      </c>
      <c r="D372" s="78" t="s">
        <v>990</v>
      </c>
      <c r="E372" s="88"/>
      <c r="F372" s="78" t="s">
        <v>714</v>
      </c>
      <c r="G372" s="88"/>
      <c r="H372" s="15">
        <v>632</v>
      </c>
      <c r="I372" s="213" t="s">
        <v>44</v>
      </c>
      <c r="J372" s="202" t="str">
        <f>IF(ISBLANK(INDEX('Policy Characteristics'!D:D,MATCH($C372,'Policy Characteristics'!$C:$C,0))),"",INDEX('Policy Characteristics'!D:D,MATCH($C372,'Policy Characteristics'!$C:$C,0)))</f>
        <v>Early Retirement of Power Plants</v>
      </c>
      <c r="K372" s="76" t="str">
        <f>IF(ISBLANK(INDEX('Policy Characteristics'!E:E,MATCH($C372,'Policy Characteristics'!$C:$C,0))),"",INDEX('Policy Characteristics'!E:E,MATCH($C372,'Policy Characteristics'!$C:$C,0)))</f>
        <v>elec early retirement</v>
      </c>
      <c r="L372" s="76">
        <f>IF(ISBLANK(INDEX('Policy Characteristics'!F:F,MATCH($C372,'Policy Characteristics'!$C:$C,0))),"",INDEX('Policy Characteristics'!F:F,MATCH($C372,'Policy Characteristics'!$C:$C,0)))</f>
        <v>0</v>
      </c>
      <c r="M372" s="76">
        <f>IF(ISBLANK(INDEX('Policy Characteristics'!G:G,MATCH($C372,'Policy Characteristics'!$C:$C,0))),"",INDEX('Policy Characteristics'!G:G,MATCH($C372,'Policy Characteristics'!$C:$C,0)))</f>
        <v>5000</v>
      </c>
      <c r="N372" s="76">
        <f>IF(ISBLANK(INDEX('Policy Characteristics'!H:H,MATCH($C372,'Policy Characteristics'!$C:$C,0))),"",INDEX('Policy Characteristics'!H:H,MATCH($C372,'Policy Characteristics'!$C:$C,0)))</f>
        <v>50</v>
      </c>
      <c r="O372" s="76" t="str">
        <f>IF(ISBLANK(INDEX('Policy Characteristics'!I:I,MATCH($C372,'Policy Characteristics'!$C:$C,0))),"",INDEX('Policy Characteristics'!I:I,MATCH($C372,'Policy Characteristics'!$C:$C,0)))</f>
        <v>MW/year</v>
      </c>
      <c r="P372" s="76" t="str">
        <f>IF(ISBLANK(INDEX('Policy Characteristics'!J:J,MATCH($C372,'Policy Characteristics'!$C:$C,0))),"",INDEX('Policy Characteristics'!J:J,MATCH($C372,'Policy Characteristics'!$C:$C,0)))</f>
        <v>**Description:** This policy causes the specified quantity of otherwise non-retiring capacity of the selected type(s) to be retired each year. // **Guidance for setting values:** // **Hard coal:** The EIA projects that New Jersey will retire 0 MW of coal by 2050. New Jersey currently has 463 MW of coal capacity.//**Natural gas non-peaker:** The EIA projects that NJ will retire 0 MW of natural gas by 2050. NJ currently has 8570 MW of natural gas non-peaker capacity.//**Nuclear:** The EIA projects that NJ will retire 0 MW of nuclear by 2050. NJ currently has 3467 MW of nuclear capacity.//**Natural gas peaker:** The EIA projects that NJ will retire 0 MW of natural gas by 2050. NJ currently has 2770 MW of natural gas peaker capacity.//**Lignite:** The EIA projects that NJ will retire 0 MW of lignite by 2050. NJ currently has 0 MW of lignite capacity.</v>
      </c>
      <c r="Q372" s="76" t="str">
        <f>IF(ISBLANK(INDEX('Policy Characteristics'!K:K,MATCH($C372,'Policy Characteristics'!$C:$C,0))),"",INDEX('Policy Characteristics'!K:K,MATCH($C372,'Policy Characteristics'!$C:$C,0)))</f>
        <v>electricity-sector-main.html#early-ret</v>
      </c>
      <c r="R372" s="76" t="str">
        <f>IF(ISBLANK(INDEX('Policy Characteristics'!L:L,MATCH($C372,'Policy Characteristics'!$C:$C,0))),"",INDEX('Policy Characteristics'!L:L,MATCH($C372,'Policy Characteristics'!$C:$C,0)))</f>
        <v>early-retirement-of-power-plants.html</v>
      </c>
    </row>
    <row r="373" spans="1:18" x14ac:dyDescent="0.25">
      <c r="A373" s="76" t="str">
        <f>IF(ISBLANK(INDEX('Policy Characteristics'!A:A,MATCH($C373,'Policy Characteristics'!$C:$C,0))),"",INDEX('Policy Characteristics'!A:A,MATCH($C373,'Policy Characteristics'!$C:$C,0)))</f>
        <v>Electricity Supply</v>
      </c>
      <c r="B373" s="200" t="str">
        <f>IF(ISBLANK(INDEX('Policy Characteristics'!B:B,MATCH($C373,'Policy Characteristics'!$C:$C,0))),"",INDEX('Policy Characteristics'!B:B,MATCH($C373,'Policy Characteristics'!$C:$C,0)))</f>
        <v>Early Retirement of Power Plants</v>
      </c>
      <c r="C373" s="76" t="str">
        <f t="shared" si="15"/>
        <v>Annual Additional Capacity Retired due to Early Retirement Policy</v>
      </c>
      <c r="D373" s="78" t="s">
        <v>1655</v>
      </c>
      <c r="E373" s="88"/>
      <c r="F373" s="78" t="s">
        <v>1662</v>
      </c>
      <c r="G373" s="88"/>
      <c r="H373" s="15">
        <v>1761</v>
      </c>
      <c r="I373" s="213" t="s">
        <v>44</v>
      </c>
      <c r="J373" s="202" t="str">
        <f>IF(ISBLANK(INDEX('Policy Characteristics'!D:D,MATCH($C373,'Policy Characteristics'!$C:$C,0))),"",INDEX('Policy Characteristics'!D:D,MATCH($C373,'Policy Characteristics'!$C:$C,0)))</f>
        <v>Early Retirement of Power Plants</v>
      </c>
      <c r="K373" s="76" t="str">
        <f>IF(ISBLANK(INDEX('Policy Characteristics'!E:E,MATCH($C373,'Policy Characteristics'!$C:$C,0))),"",INDEX('Policy Characteristics'!E:E,MATCH($C373,'Policy Characteristics'!$C:$C,0)))</f>
        <v>elec early retirement</v>
      </c>
      <c r="L373" s="76">
        <f>IF(ISBLANK(INDEX('Policy Characteristics'!F:F,MATCH($C373,'Policy Characteristics'!$C:$C,0))),"",INDEX('Policy Characteristics'!F:F,MATCH($C373,'Policy Characteristics'!$C:$C,0)))</f>
        <v>0</v>
      </c>
      <c r="M373" s="76">
        <f>IF(ISBLANK(INDEX('Policy Characteristics'!G:G,MATCH($C373,'Policy Characteristics'!$C:$C,0))),"",INDEX('Policy Characteristics'!G:G,MATCH($C373,'Policy Characteristics'!$C:$C,0)))</f>
        <v>5000</v>
      </c>
      <c r="N373" s="76">
        <f>IF(ISBLANK(INDEX('Policy Characteristics'!H:H,MATCH($C373,'Policy Characteristics'!$C:$C,0))),"",INDEX('Policy Characteristics'!H:H,MATCH($C373,'Policy Characteristics'!$C:$C,0)))</f>
        <v>50</v>
      </c>
      <c r="O373" s="76" t="str">
        <f>IF(ISBLANK(INDEX('Policy Characteristics'!I:I,MATCH($C373,'Policy Characteristics'!$C:$C,0))),"",INDEX('Policy Characteristics'!I:I,MATCH($C373,'Policy Characteristics'!$C:$C,0)))</f>
        <v>MW/year</v>
      </c>
      <c r="P373" s="76" t="str">
        <f>IF(ISBLANK(INDEX('Policy Characteristics'!J:J,MATCH($C373,'Policy Characteristics'!$C:$C,0))),"",INDEX('Policy Characteristics'!J:J,MATCH($C373,'Policy Characteristics'!$C:$C,0)))</f>
        <v>**Description:** This policy causes the specified quantity of otherwise non-retiring capacity of the selected type(s) to be retired each year. // **Guidance for setting values:** // **Hard coal:** The EIA projects that New Jersey will retire 0 MW of coal by 2050. New Jersey currently has 463 MW of coal capacity.//**Natural gas non-peaker:** The EIA projects that NJ will retire 0 MW of natural gas by 2050. NJ currently has 8570 MW of natural gas non-peaker capacity.//**Nuclear:** The EIA projects that NJ will retire 0 MW of nuclear by 2050. NJ currently has 3467 MW of nuclear capacity.//**Natural gas peaker:** The EIA projects that NJ will retire 0 MW of natural gas by 2050. NJ currently has 2770 MW of natural gas peaker capacity.//**Lignite:** The EIA projects that NJ will retire 0 MW of lignite by 2050. NJ currently has 0 MW of lignite capacity.</v>
      </c>
      <c r="Q373" s="76" t="str">
        <f>IF(ISBLANK(INDEX('Policy Characteristics'!K:K,MATCH($C373,'Policy Characteristics'!$C:$C,0))),"",INDEX('Policy Characteristics'!K:K,MATCH($C373,'Policy Characteristics'!$C:$C,0)))</f>
        <v>electricity-sector-main.html#early-ret</v>
      </c>
      <c r="R373" s="76" t="str">
        <f>IF(ISBLANK(INDEX('Policy Characteristics'!L:L,MATCH($C373,'Policy Characteristics'!$C:$C,0))),"",INDEX('Policy Characteristics'!L:L,MATCH($C373,'Policy Characteristics'!$C:$C,0)))</f>
        <v>early-retirement-of-power-plants.html</v>
      </c>
    </row>
    <row r="374" spans="1:18" x14ac:dyDescent="0.25">
      <c r="A374" s="76" t="str">
        <f>IF(ISBLANK(INDEX('Policy Characteristics'!A:A,MATCH($C374,'Policy Characteristics'!$C:$C,0))),"",INDEX('Policy Characteristics'!A:A,MATCH($C374,'Policy Characteristics'!$C:$C,0)))</f>
        <v>Electricity Supply</v>
      </c>
      <c r="B374" s="200" t="str">
        <f>IF(ISBLANK(INDEX('Policy Characteristics'!B:B,MATCH($C374,'Policy Characteristics'!$C:$C,0))),"",INDEX('Policy Characteristics'!B:B,MATCH($C374,'Policy Characteristics'!$C:$C,0)))</f>
        <v>Early Retirement of Power Plants</v>
      </c>
      <c r="C374" s="76" t="str">
        <f t="shared" si="15"/>
        <v>Annual Additional Capacity Retired due to Early Retirement Policy</v>
      </c>
      <c r="D374" s="78" t="s">
        <v>1658</v>
      </c>
      <c r="E374" s="88"/>
      <c r="F374" s="78" t="s">
        <v>1663</v>
      </c>
      <c r="G374" s="88"/>
      <c r="H374" s="15">
        <v>1762</v>
      </c>
      <c r="I374" s="213" t="s">
        <v>44</v>
      </c>
      <c r="J374" s="202" t="str">
        <f>IF(ISBLANK(INDEX('Policy Characteristics'!D:D,MATCH($C374,'Policy Characteristics'!$C:$C,0))),"",INDEX('Policy Characteristics'!D:D,MATCH($C374,'Policy Characteristics'!$C:$C,0)))</f>
        <v>Early Retirement of Power Plants</v>
      </c>
      <c r="K374" s="76" t="str">
        <f>IF(ISBLANK(INDEX('Policy Characteristics'!E:E,MATCH($C374,'Policy Characteristics'!$C:$C,0))),"",INDEX('Policy Characteristics'!E:E,MATCH($C374,'Policy Characteristics'!$C:$C,0)))</f>
        <v>elec early retirement</v>
      </c>
      <c r="L374" s="76">
        <f>IF(ISBLANK(INDEX('Policy Characteristics'!F:F,MATCH($C374,'Policy Characteristics'!$C:$C,0))),"",INDEX('Policy Characteristics'!F:F,MATCH($C374,'Policy Characteristics'!$C:$C,0)))</f>
        <v>0</v>
      </c>
      <c r="M374" s="76">
        <f>IF(ISBLANK(INDEX('Policy Characteristics'!G:G,MATCH($C374,'Policy Characteristics'!$C:$C,0))),"",INDEX('Policy Characteristics'!G:G,MATCH($C374,'Policy Characteristics'!$C:$C,0)))</f>
        <v>5000</v>
      </c>
      <c r="N374" s="76">
        <f>IF(ISBLANK(INDEX('Policy Characteristics'!H:H,MATCH($C374,'Policy Characteristics'!$C:$C,0))),"",INDEX('Policy Characteristics'!H:H,MATCH($C374,'Policy Characteristics'!$C:$C,0)))</f>
        <v>50</v>
      </c>
      <c r="O374" s="76" t="str">
        <f>IF(ISBLANK(INDEX('Policy Characteristics'!I:I,MATCH($C374,'Policy Characteristics'!$C:$C,0))),"",INDEX('Policy Characteristics'!I:I,MATCH($C374,'Policy Characteristics'!$C:$C,0)))</f>
        <v>MW/year</v>
      </c>
      <c r="P374" s="76" t="str">
        <f>IF(ISBLANK(INDEX('Policy Characteristics'!J:J,MATCH($C374,'Policy Characteristics'!$C:$C,0))),"",INDEX('Policy Characteristics'!J:J,MATCH($C374,'Policy Characteristics'!$C:$C,0)))</f>
        <v>**Description:** This policy causes the specified quantity of otherwise non-retiring capacity of the selected type(s) to be retired each year. // **Guidance for setting values:** // **Hard coal:** The EIA projects that New Jersey will retire 0 MW of coal by 2050. New Jersey currently has 463 MW of coal capacity.//**Natural gas non-peaker:** The EIA projects that NJ will retire 0 MW of natural gas by 2050. NJ currently has 8570 MW of natural gas non-peaker capacity.//**Nuclear:** The EIA projects that NJ will retire 0 MW of nuclear by 2050. NJ currently has 3467 MW of nuclear capacity.//**Natural gas peaker:** The EIA projects that NJ will retire 0 MW of natural gas by 2050. NJ currently has 2770 MW of natural gas peaker capacity.//**Lignite:** The EIA projects that NJ will retire 0 MW of lignite by 2050. NJ currently has 0 MW of lignite capacity.</v>
      </c>
      <c r="Q374" s="76" t="str">
        <f>IF(ISBLANK(INDEX('Policy Characteristics'!K:K,MATCH($C374,'Policy Characteristics'!$C:$C,0))),"",INDEX('Policy Characteristics'!K:K,MATCH($C374,'Policy Characteristics'!$C:$C,0)))</f>
        <v>electricity-sector-main.html#early-ret</v>
      </c>
      <c r="R374" s="76" t="str">
        <f>IF(ISBLANK(INDEX('Policy Characteristics'!L:L,MATCH($C374,'Policy Characteristics'!$C:$C,0))),"",INDEX('Policy Characteristics'!L:L,MATCH($C374,'Policy Characteristics'!$C:$C,0)))</f>
        <v>early-retirement-of-power-plants.html</v>
      </c>
    </row>
    <row r="375" spans="1:18" x14ac:dyDescent="0.25">
      <c r="A375" s="76" t="str">
        <f>IF(ISBLANK(INDEX('Policy Characteristics'!A:A,MATCH($C375,'Policy Characteristics'!$C:$C,0))),"",INDEX('Policy Characteristics'!A:A,MATCH($C375,'Policy Characteristics'!$C:$C,0)))</f>
        <v>Electricity Supply</v>
      </c>
      <c r="B375" s="200" t="str">
        <f>IF(ISBLANK(INDEX('Policy Characteristics'!B:B,MATCH($C375,'Policy Characteristics'!$C:$C,0))),"",INDEX('Policy Characteristics'!B:B,MATCH($C375,'Policy Characteristics'!$C:$C,0)))</f>
        <v>Early Retirement of Power Plants</v>
      </c>
      <c r="C375" s="76" t="str">
        <f t="shared" si="15"/>
        <v>Annual Additional Capacity Retired due to Early Retirement Policy</v>
      </c>
      <c r="D375" s="78" t="s">
        <v>1659</v>
      </c>
      <c r="E375" s="88"/>
      <c r="F375" s="78" t="s">
        <v>1664</v>
      </c>
      <c r="G375" s="88"/>
      <c r="H375" s="15">
        <v>1763</v>
      </c>
      <c r="I375" s="213" t="s">
        <v>44</v>
      </c>
      <c r="J375" s="202" t="str">
        <f>IF(ISBLANK(INDEX('Policy Characteristics'!D:D,MATCH($C375,'Policy Characteristics'!$C:$C,0))),"",INDEX('Policy Characteristics'!D:D,MATCH($C375,'Policy Characteristics'!$C:$C,0)))</f>
        <v>Early Retirement of Power Plants</v>
      </c>
      <c r="K375" s="76" t="str">
        <f>IF(ISBLANK(INDEX('Policy Characteristics'!E:E,MATCH($C375,'Policy Characteristics'!$C:$C,0))),"",INDEX('Policy Characteristics'!E:E,MATCH($C375,'Policy Characteristics'!$C:$C,0)))</f>
        <v>elec early retirement</v>
      </c>
      <c r="L375" s="76">
        <f>IF(ISBLANK(INDEX('Policy Characteristics'!F:F,MATCH($C375,'Policy Characteristics'!$C:$C,0))),"",INDEX('Policy Characteristics'!F:F,MATCH($C375,'Policy Characteristics'!$C:$C,0)))</f>
        <v>0</v>
      </c>
      <c r="M375" s="76">
        <f>IF(ISBLANK(INDEX('Policy Characteristics'!G:G,MATCH($C375,'Policy Characteristics'!$C:$C,0))),"",INDEX('Policy Characteristics'!G:G,MATCH($C375,'Policy Characteristics'!$C:$C,0)))</f>
        <v>5000</v>
      </c>
      <c r="N375" s="76">
        <f>IF(ISBLANK(INDEX('Policy Characteristics'!H:H,MATCH($C375,'Policy Characteristics'!$C:$C,0))),"",INDEX('Policy Characteristics'!H:H,MATCH($C375,'Policy Characteristics'!$C:$C,0)))</f>
        <v>50</v>
      </c>
      <c r="O375" s="76" t="str">
        <f>IF(ISBLANK(INDEX('Policy Characteristics'!I:I,MATCH($C375,'Policy Characteristics'!$C:$C,0))),"",INDEX('Policy Characteristics'!I:I,MATCH($C375,'Policy Characteristics'!$C:$C,0)))</f>
        <v>MW/year</v>
      </c>
      <c r="P375" s="76" t="str">
        <f>IF(ISBLANK(INDEX('Policy Characteristics'!J:J,MATCH($C375,'Policy Characteristics'!$C:$C,0))),"",INDEX('Policy Characteristics'!J:J,MATCH($C375,'Policy Characteristics'!$C:$C,0)))</f>
        <v>**Description:** This policy causes the specified quantity of otherwise non-retiring capacity of the selected type(s) to be retired each year. // **Guidance for setting values:** // **Hard coal:** The EIA projects that New Jersey will retire 0 MW of coal by 2050. New Jersey currently has 463 MW of coal capacity.//**Natural gas non-peaker:** The EIA projects that NJ will retire 0 MW of natural gas by 2050. NJ currently has 8570 MW of natural gas non-peaker capacity.//**Nuclear:** The EIA projects that NJ will retire 0 MW of nuclear by 2050. NJ currently has 3467 MW of nuclear capacity.//**Natural gas peaker:** The EIA projects that NJ will retire 0 MW of natural gas by 2050. NJ currently has 2770 MW of natural gas peaker capacity.//**Lignite:** The EIA projects that NJ will retire 0 MW of lignite by 2050. NJ currently has 0 MW of lignite capacity.</v>
      </c>
      <c r="Q375" s="76" t="str">
        <f>IF(ISBLANK(INDEX('Policy Characteristics'!K:K,MATCH($C375,'Policy Characteristics'!$C:$C,0))),"",INDEX('Policy Characteristics'!K:K,MATCH($C375,'Policy Characteristics'!$C:$C,0)))</f>
        <v>electricity-sector-main.html#early-ret</v>
      </c>
      <c r="R375" s="76" t="str">
        <f>IF(ISBLANK(INDEX('Policy Characteristics'!L:L,MATCH($C375,'Policy Characteristics'!$C:$C,0))),"",INDEX('Policy Characteristics'!L:L,MATCH($C375,'Policy Characteristics'!$C:$C,0)))</f>
        <v>early-retirement-of-power-plants.html</v>
      </c>
    </row>
    <row r="376" spans="1:18" x14ac:dyDescent="0.25">
      <c r="A376" s="76" t="str">
        <f>IF(ISBLANK(INDEX('Policy Characteristics'!A:A,MATCH($C376,'Policy Characteristics'!$C:$C,0))),"",INDEX('Policy Characteristics'!A:A,MATCH($C376,'Policy Characteristics'!$C:$C,0)))</f>
        <v>Electricity Supply</v>
      </c>
      <c r="B376" s="200" t="str">
        <f>IF(ISBLANK(INDEX('Policy Characteristics'!B:B,MATCH($C376,'Policy Characteristics'!$C:$C,0))),"",INDEX('Policy Characteristics'!B:B,MATCH($C376,'Policy Characteristics'!$C:$C,0)))</f>
        <v>Early Retirement of Power Plants</v>
      </c>
      <c r="C376" s="76" t="str">
        <f t="shared" si="15"/>
        <v>Annual Additional Capacity Retired due to Early Retirement Policy</v>
      </c>
      <c r="D376" s="78" t="s">
        <v>1660</v>
      </c>
      <c r="E376" s="88"/>
      <c r="F376" s="78" t="s">
        <v>1665</v>
      </c>
      <c r="G376" s="88"/>
      <c r="H376" s="15">
        <v>1764</v>
      </c>
      <c r="I376" s="213" t="s">
        <v>44</v>
      </c>
      <c r="J376" s="202" t="str">
        <f>IF(ISBLANK(INDEX('Policy Characteristics'!D:D,MATCH($C376,'Policy Characteristics'!$C:$C,0))),"",INDEX('Policy Characteristics'!D:D,MATCH($C376,'Policy Characteristics'!$C:$C,0)))</f>
        <v>Early Retirement of Power Plants</v>
      </c>
      <c r="K376" s="76" t="str">
        <f>IF(ISBLANK(INDEX('Policy Characteristics'!E:E,MATCH($C376,'Policy Characteristics'!$C:$C,0))),"",INDEX('Policy Characteristics'!E:E,MATCH($C376,'Policy Characteristics'!$C:$C,0)))</f>
        <v>elec early retirement</v>
      </c>
      <c r="L376" s="76">
        <f>IF(ISBLANK(INDEX('Policy Characteristics'!F:F,MATCH($C376,'Policy Characteristics'!$C:$C,0))),"",INDEX('Policy Characteristics'!F:F,MATCH($C376,'Policy Characteristics'!$C:$C,0)))</f>
        <v>0</v>
      </c>
      <c r="M376" s="76">
        <f>IF(ISBLANK(INDEX('Policy Characteristics'!G:G,MATCH($C376,'Policy Characteristics'!$C:$C,0))),"",INDEX('Policy Characteristics'!G:G,MATCH($C376,'Policy Characteristics'!$C:$C,0)))</f>
        <v>5000</v>
      </c>
      <c r="N376" s="76">
        <f>IF(ISBLANK(INDEX('Policy Characteristics'!H:H,MATCH($C376,'Policy Characteristics'!$C:$C,0))),"",INDEX('Policy Characteristics'!H:H,MATCH($C376,'Policy Characteristics'!$C:$C,0)))</f>
        <v>50</v>
      </c>
      <c r="O376" s="76" t="str">
        <f>IF(ISBLANK(INDEX('Policy Characteristics'!I:I,MATCH($C376,'Policy Characteristics'!$C:$C,0))),"",INDEX('Policy Characteristics'!I:I,MATCH($C376,'Policy Characteristics'!$C:$C,0)))</f>
        <v>MW/year</v>
      </c>
      <c r="P376" s="76" t="str">
        <f>IF(ISBLANK(INDEX('Policy Characteristics'!J:J,MATCH($C376,'Policy Characteristics'!$C:$C,0))),"",INDEX('Policy Characteristics'!J:J,MATCH($C376,'Policy Characteristics'!$C:$C,0)))</f>
        <v>**Description:** This policy causes the specified quantity of otherwise non-retiring capacity of the selected type(s) to be retired each year. // **Guidance for setting values:** // **Hard coal:** The EIA projects that New Jersey will retire 0 MW of coal by 2050. New Jersey currently has 463 MW of coal capacity.//**Natural gas non-peaker:** The EIA projects that NJ will retire 0 MW of natural gas by 2050. NJ currently has 8570 MW of natural gas non-peaker capacity.//**Nuclear:** The EIA projects that NJ will retire 0 MW of nuclear by 2050. NJ currently has 3467 MW of nuclear capacity.//**Natural gas peaker:** The EIA projects that NJ will retire 0 MW of natural gas by 2050. NJ currently has 2770 MW of natural gas peaker capacity.//**Lignite:** The EIA projects that NJ will retire 0 MW of lignite by 2050. NJ currently has 0 MW of lignite capacity.</v>
      </c>
      <c r="Q376" s="76" t="str">
        <f>IF(ISBLANK(INDEX('Policy Characteristics'!K:K,MATCH($C376,'Policy Characteristics'!$C:$C,0))),"",INDEX('Policy Characteristics'!K:K,MATCH($C376,'Policy Characteristics'!$C:$C,0)))</f>
        <v>electricity-sector-main.html#early-ret</v>
      </c>
      <c r="R376" s="76" t="str">
        <f>IF(ISBLANK(INDEX('Policy Characteristics'!L:L,MATCH($C376,'Policy Characteristics'!$C:$C,0))),"",INDEX('Policy Characteristics'!L:L,MATCH($C376,'Policy Characteristics'!$C:$C,0)))</f>
        <v>early-retirement-of-power-plants.html</v>
      </c>
    </row>
    <row r="377" spans="1:18" x14ac:dyDescent="0.25">
      <c r="A377" s="76" t="str">
        <f>IF(ISBLANK(INDEX('Policy Characteristics'!A:A,MATCH($C377,'Policy Characteristics'!$C:$C,0))),"",INDEX('Policy Characteristics'!A:A,MATCH($C377,'Policy Characteristics'!$C:$C,0)))</f>
        <v>Electricity Supply</v>
      </c>
      <c r="B377" s="200" t="str">
        <f>IF(ISBLANK(INDEX('Policy Characteristics'!B:B,MATCH($C377,'Policy Characteristics'!$C:$C,0))),"",INDEX('Policy Characteristics'!B:B,MATCH($C377,'Policy Characteristics'!$C:$C,0)))</f>
        <v>Early Retirement of Power Plants</v>
      </c>
      <c r="C377" s="76" t="str">
        <f t="shared" si="15"/>
        <v>Annual Additional Capacity Retired due to Early Retirement Policy</v>
      </c>
      <c r="D377" s="78" t="s">
        <v>1661</v>
      </c>
      <c r="E377" s="88"/>
      <c r="F377" s="78" t="s">
        <v>1666</v>
      </c>
      <c r="G377" s="88"/>
      <c r="H377" s="15">
        <v>1765</v>
      </c>
      <c r="I377" s="213" t="s">
        <v>44</v>
      </c>
      <c r="J377" s="202" t="str">
        <f>IF(ISBLANK(INDEX('Policy Characteristics'!D:D,MATCH($C377,'Policy Characteristics'!$C:$C,0))),"",INDEX('Policy Characteristics'!D:D,MATCH($C377,'Policy Characteristics'!$C:$C,0)))</f>
        <v>Early Retirement of Power Plants</v>
      </c>
      <c r="K377" s="76" t="str">
        <f>IF(ISBLANK(INDEX('Policy Characteristics'!E:E,MATCH($C377,'Policy Characteristics'!$C:$C,0))),"",INDEX('Policy Characteristics'!E:E,MATCH($C377,'Policy Characteristics'!$C:$C,0)))</f>
        <v>elec early retirement</v>
      </c>
      <c r="L377" s="76">
        <f>IF(ISBLANK(INDEX('Policy Characteristics'!F:F,MATCH($C377,'Policy Characteristics'!$C:$C,0))),"",INDEX('Policy Characteristics'!F:F,MATCH($C377,'Policy Characteristics'!$C:$C,0)))</f>
        <v>0</v>
      </c>
      <c r="M377" s="76">
        <f>IF(ISBLANK(INDEX('Policy Characteristics'!G:G,MATCH($C377,'Policy Characteristics'!$C:$C,0))),"",INDEX('Policy Characteristics'!G:G,MATCH($C377,'Policy Characteristics'!$C:$C,0)))</f>
        <v>5000</v>
      </c>
      <c r="N377" s="76">
        <f>IF(ISBLANK(INDEX('Policy Characteristics'!H:H,MATCH($C377,'Policy Characteristics'!$C:$C,0))),"",INDEX('Policy Characteristics'!H:H,MATCH($C377,'Policy Characteristics'!$C:$C,0)))</f>
        <v>50</v>
      </c>
      <c r="O377" s="76" t="str">
        <f>IF(ISBLANK(INDEX('Policy Characteristics'!I:I,MATCH($C377,'Policy Characteristics'!$C:$C,0))),"",INDEX('Policy Characteristics'!I:I,MATCH($C377,'Policy Characteristics'!$C:$C,0)))</f>
        <v>MW/year</v>
      </c>
      <c r="P377" s="76" t="str">
        <f>IF(ISBLANK(INDEX('Policy Characteristics'!J:J,MATCH($C377,'Policy Characteristics'!$C:$C,0))),"",INDEX('Policy Characteristics'!J:J,MATCH($C377,'Policy Characteristics'!$C:$C,0)))</f>
        <v>**Description:** This policy causes the specified quantity of otherwise non-retiring capacity of the selected type(s) to be retired each year. // **Guidance for setting values:** // **Hard coal:** The EIA projects that New Jersey will retire 0 MW of coal by 2050. New Jersey currently has 463 MW of coal capacity.//**Natural gas non-peaker:** The EIA projects that NJ will retire 0 MW of natural gas by 2050. NJ currently has 8570 MW of natural gas non-peaker capacity.//**Nuclear:** The EIA projects that NJ will retire 0 MW of nuclear by 2050. NJ currently has 3467 MW of nuclear capacity.//**Natural gas peaker:** The EIA projects that NJ will retire 0 MW of natural gas by 2050. NJ currently has 2770 MW of natural gas peaker capacity.//**Lignite:** The EIA projects that NJ will retire 0 MW of lignite by 2050. NJ currently has 0 MW of lignite capacity.</v>
      </c>
      <c r="Q377" s="76" t="str">
        <f>IF(ISBLANK(INDEX('Policy Characteristics'!K:K,MATCH($C377,'Policy Characteristics'!$C:$C,0))),"",INDEX('Policy Characteristics'!K:K,MATCH($C377,'Policy Characteristics'!$C:$C,0)))</f>
        <v>electricity-sector-main.html#early-ret</v>
      </c>
      <c r="R377" s="76" t="str">
        <f>IF(ISBLANK(INDEX('Policy Characteristics'!L:L,MATCH($C377,'Policy Characteristics'!$C:$C,0))),"",INDEX('Policy Characteristics'!L:L,MATCH($C377,'Policy Characteristics'!$C:$C,0)))</f>
        <v>early-retirement-of-power-plants.html</v>
      </c>
    </row>
    <row r="378" spans="1:18" x14ac:dyDescent="0.25">
      <c r="A378" s="76" t="str">
        <f>IF(ISBLANK(INDEX('Policy Characteristics'!A:A,MATCH($C378,'Policy Characteristics'!$C:$C,0))),"",INDEX('Policy Characteristics'!A:A,MATCH($C378,'Policy Characteristics'!$C:$C,0)))</f>
        <v>Electricity Supply</v>
      </c>
      <c r="B378" s="200" t="str">
        <f>IF(ISBLANK(INDEX('Policy Characteristics'!B:B,MATCH($C378,'Policy Characteristics'!$C:$C,0))),"",INDEX('Policy Characteristics'!B:B,MATCH($C378,'Policy Characteristics'!$C:$C,0)))</f>
        <v>Early Retirement of Power Plants</v>
      </c>
      <c r="C378" s="76" t="str">
        <f t="shared" si="15"/>
        <v>Annual Additional Capacity Retired due to Early Retirement Policy</v>
      </c>
      <c r="D378" s="78" t="s">
        <v>1748</v>
      </c>
      <c r="E378" s="88"/>
      <c r="F378" s="78" t="s">
        <v>1746</v>
      </c>
      <c r="G378" s="88"/>
      <c r="H378" s="15">
        <v>1766</v>
      </c>
      <c r="I378" s="213" t="s">
        <v>44</v>
      </c>
      <c r="J378" s="202" t="str">
        <f>IF(ISBLANK(INDEX('Policy Characteristics'!D:D,MATCH($C378,'Policy Characteristics'!$C:$C,0))),"",INDEX('Policy Characteristics'!D:D,MATCH($C378,'Policy Characteristics'!$C:$C,0)))</f>
        <v>Early Retirement of Power Plants</v>
      </c>
      <c r="K378" s="76" t="str">
        <f>IF(ISBLANK(INDEX('Policy Characteristics'!E:E,MATCH($C378,'Policy Characteristics'!$C:$C,0))),"",INDEX('Policy Characteristics'!E:E,MATCH($C378,'Policy Characteristics'!$C:$C,0)))</f>
        <v>elec early retirement</v>
      </c>
      <c r="L378" s="76">
        <f>IF(ISBLANK(INDEX('Policy Characteristics'!F:F,MATCH($C378,'Policy Characteristics'!$C:$C,0))),"",INDEX('Policy Characteristics'!F:F,MATCH($C378,'Policy Characteristics'!$C:$C,0)))</f>
        <v>0</v>
      </c>
      <c r="M378" s="76">
        <f>IF(ISBLANK(INDEX('Policy Characteristics'!G:G,MATCH($C378,'Policy Characteristics'!$C:$C,0))),"",INDEX('Policy Characteristics'!G:G,MATCH($C378,'Policy Characteristics'!$C:$C,0)))</f>
        <v>5000</v>
      </c>
      <c r="N378" s="76">
        <f>IF(ISBLANK(INDEX('Policy Characteristics'!H:H,MATCH($C378,'Policy Characteristics'!$C:$C,0))),"",INDEX('Policy Characteristics'!H:H,MATCH($C378,'Policy Characteristics'!$C:$C,0)))</f>
        <v>50</v>
      </c>
      <c r="O378" s="76" t="str">
        <f>IF(ISBLANK(INDEX('Policy Characteristics'!I:I,MATCH($C378,'Policy Characteristics'!$C:$C,0))),"",INDEX('Policy Characteristics'!I:I,MATCH($C378,'Policy Characteristics'!$C:$C,0)))</f>
        <v>MW/year</v>
      </c>
      <c r="P378" s="76" t="str">
        <f>IF(ISBLANK(INDEX('Policy Characteristics'!J:J,MATCH($C378,'Policy Characteristics'!$C:$C,0))),"",INDEX('Policy Characteristics'!J:J,MATCH($C378,'Policy Characteristics'!$C:$C,0)))</f>
        <v>**Description:** This policy causes the specified quantity of otherwise non-retiring capacity of the selected type(s) to be retired each year. // **Guidance for setting values:** // **Hard coal:** The EIA projects that New Jersey will retire 0 MW of coal by 2050. New Jersey currently has 463 MW of coal capacity.//**Natural gas non-peaker:** The EIA projects that NJ will retire 0 MW of natural gas by 2050. NJ currently has 8570 MW of natural gas non-peaker capacity.//**Nuclear:** The EIA projects that NJ will retire 0 MW of nuclear by 2050. NJ currently has 3467 MW of nuclear capacity.//**Natural gas peaker:** The EIA projects that NJ will retire 0 MW of natural gas by 2050. NJ currently has 2770 MW of natural gas peaker capacity.//**Lignite:** The EIA projects that NJ will retire 0 MW of lignite by 2050. NJ currently has 0 MW of lignite capacity.</v>
      </c>
      <c r="Q378" s="76" t="str">
        <f>IF(ISBLANK(INDEX('Policy Characteristics'!K:K,MATCH($C378,'Policy Characteristics'!$C:$C,0))),"",INDEX('Policy Characteristics'!K:K,MATCH($C378,'Policy Characteristics'!$C:$C,0)))</f>
        <v>electricity-sector-main.html#early-ret</v>
      </c>
      <c r="R378" s="76" t="str">
        <f>IF(ISBLANK(INDEX('Policy Characteristics'!L:L,MATCH($C378,'Policy Characteristics'!$C:$C,0))),"",INDEX('Policy Characteristics'!L:L,MATCH($C378,'Policy Characteristics'!$C:$C,0)))</f>
        <v>early-retirement-of-power-plants.html</v>
      </c>
    </row>
    <row r="379" spans="1:18" x14ac:dyDescent="0.25">
      <c r="A379" s="76" t="str">
        <f>IF(ISBLANK(INDEX('Policy Characteristics'!A:A,MATCH($C379,'Policy Characteristics'!$C:$C,0))),"",INDEX('Policy Characteristics'!A:A,MATCH($C379,'Policy Characteristics'!$C:$C,0)))</f>
        <v>Electricity Supply</v>
      </c>
      <c r="B379" s="200" t="str">
        <f>IF(ISBLANK(INDEX('Policy Characteristics'!B:B,MATCH($C379,'Policy Characteristics'!$C:$C,0))),"",INDEX('Policy Characteristics'!B:B,MATCH($C379,'Policy Characteristics'!$C:$C,0)))</f>
        <v>Early Retirement of Power Plants</v>
      </c>
      <c r="C379" s="76" t="str">
        <f t="shared" si="15"/>
        <v>Annual Additional Capacity Retired due to Early Retirement Policy</v>
      </c>
      <c r="D379" s="78" t="s">
        <v>1749</v>
      </c>
      <c r="E379" s="88"/>
      <c r="F379" s="78" t="s">
        <v>1747</v>
      </c>
      <c r="G379" s="88"/>
      <c r="H379" s="15">
        <v>2239</v>
      </c>
      <c r="I379" s="213" t="s">
        <v>44</v>
      </c>
      <c r="J379" s="202" t="str">
        <f>IF(ISBLANK(INDEX('Policy Characteristics'!D:D,MATCH($C379,'Policy Characteristics'!$C:$C,0))),"",INDEX('Policy Characteristics'!D:D,MATCH($C379,'Policy Characteristics'!$C:$C,0)))</f>
        <v>Early Retirement of Power Plants</v>
      </c>
      <c r="K379" s="76" t="str">
        <f>IF(ISBLANK(INDEX('Policy Characteristics'!E:E,MATCH($C379,'Policy Characteristics'!$C:$C,0))),"",INDEX('Policy Characteristics'!E:E,MATCH($C379,'Policy Characteristics'!$C:$C,0)))</f>
        <v>elec early retirement</v>
      </c>
      <c r="L379" s="76">
        <f>IF(ISBLANK(INDEX('Policy Characteristics'!F:F,MATCH($C379,'Policy Characteristics'!$C:$C,0))),"",INDEX('Policy Characteristics'!F:F,MATCH($C379,'Policy Characteristics'!$C:$C,0)))</f>
        <v>0</v>
      </c>
      <c r="M379" s="76">
        <f>IF(ISBLANK(INDEX('Policy Characteristics'!G:G,MATCH($C379,'Policy Characteristics'!$C:$C,0))),"",INDEX('Policy Characteristics'!G:G,MATCH($C379,'Policy Characteristics'!$C:$C,0)))</f>
        <v>5000</v>
      </c>
      <c r="N379" s="76">
        <f>IF(ISBLANK(INDEX('Policy Characteristics'!H:H,MATCH($C379,'Policy Characteristics'!$C:$C,0))),"",INDEX('Policy Characteristics'!H:H,MATCH($C379,'Policy Characteristics'!$C:$C,0)))</f>
        <v>50</v>
      </c>
      <c r="O379" s="76" t="str">
        <f>IF(ISBLANK(INDEX('Policy Characteristics'!I:I,MATCH($C379,'Policy Characteristics'!$C:$C,0))),"",INDEX('Policy Characteristics'!I:I,MATCH($C379,'Policy Characteristics'!$C:$C,0)))</f>
        <v>MW/year</v>
      </c>
      <c r="P379" s="76" t="str">
        <f>IF(ISBLANK(INDEX('Policy Characteristics'!J:J,MATCH($C379,'Policy Characteristics'!$C:$C,0))),"",INDEX('Policy Characteristics'!J:J,MATCH($C379,'Policy Characteristics'!$C:$C,0)))</f>
        <v>**Description:** This policy causes the specified quantity of otherwise non-retiring capacity of the selected type(s) to be retired each year. // **Guidance for setting values:** // **Hard coal:** The EIA projects that New Jersey will retire 0 MW of coal by 2050. New Jersey currently has 463 MW of coal capacity.//**Natural gas non-peaker:** The EIA projects that NJ will retire 0 MW of natural gas by 2050. NJ currently has 8570 MW of natural gas non-peaker capacity.//**Nuclear:** The EIA projects that NJ will retire 0 MW of nuclear by 2050. NJ currently has 3467 MW of nuclear capacity.//**Natural gas peaker:** The EIA projects that NJ will retire 0 MW of natural gas by 2050. NJ currently has 2770 MW of natural gas peaker capacity.//**Lignite:** The EIA projects that NJ will retire 0 MW of lignite by 2050. NJ currently has 0 MW of lignite capacity.</v>
      </c>
      <c r="Q379" s="76" t="str">
        <f>IF(ISBLANK(INDEX('Policy Characteristics'!K:K,MATCH($C379,'Policy Characteristics'!$C:$C,0))),"",INDEX('Policy Characteristics'!K:K,MATCH($C379,'Policy Characteristics'!$C:$C,0)))</f>
        <v>electricity-sector-main.html#early-ret</v>
      </c>
      <c r="R379" s="76" t="str">
        <f>IF(ISBLANK(INDEX('Policy Characteristics'!L:L,MATCH($C379,'Policy Characteristics'!$C:$C,0))),"",INDEX('Policy Characteristics'!L:L,MATCH($C379,'Policy Characteristics'!$C:$C,0)))</f>
        <v>early-retirement-of-power-plants.html</v>
      </c>
    </row>
    <row r="380" spans="1:18" x14ac:dyDescent="0.25">
      <c r="A380" s="76" t="str">
        <f>IF(ISBLANK(INDEX('Policy Characteristics'!A:A,MATCH($C380,'Policy Characteristics'!$C:$C,0))),"",INDEX('Policy Characteristics'!A:A,MATCH($C380,'Policy Characteristics'!$C:$C,0)))</f>
        <v>Electricity Supply</v>
      </c>
      <c r="B380" s="200" t="str">
        <f>IF(ISBLANK(INDEX('Policy Characteristics'!B:B,MATCH($C380,'Policy Characteristics'!$C:$C,0))),"",INDEX('Policy Characteristics'!B:B,MATCH($C380,'Policy Characteristics'!$C:$C,0)))</f>
        <v>Non BAU Capacity Retirement Schedule</v>
      </c>
      <c r="C380" t="s">
        <v>1258</v>
      </c>
      <c r="D380" s="88" t="s">
        <v>445</v>
      </c>
      <c r="E380" s="88"/>
      <c r="F380" s="88" t="s">
        <v>444</v>
      </c>
      <c r="G380" s="88"/>
      <c r="H380" s="15">
        <v>860</v>
      </c>
      <c r="I380" s="213" t="s">
        <v>43</v>
      </c>
      <c r="J380" s="202" t="str">
        <f>IF(ISBLANK(INDEX('Policy Characteristics'!D:D,MATCH($C380,'Policy Characteristics'!$C:$C,0))),"",INDEX('Policy Characteristics'!D:D,MATCH($C380,'Policy Characteristics'!$C:$C,0)))</f>
        <v>Non BAU Capacity Retirement Schedule</v>
      </c>
      <c r="K380" s="76" t="str">
        <f>IF(ISBLANK(INDEX('Policy Characteristics'!E:E,MATCH($C380,'Policy Characteristics'!$C:$C,0))),"",INDEX('Policy Characteristics'!E:E,MATCH($C380,'Policy Characteristics'!$C:$C,0)))</f>
        <v/>
      </c>
      <c r="L380" s="76">
        <f>IF(ISBLANK(INDEX('Policy Characteristics'!F:F,MATCH($C380,'Policy Characteristics'!$C:$C,0))),"",INDEX('Policy Characteristics'!F:F,MATCH($C380,'Policy Characteristics'!$C:$C,0)))</f>
        <v>0</v>
      </c>
      <c r="M380" s="76">
        <f>IF(ISBLANK(INDEX('Policy Characteristics'!G:G,MATCH($C380,'Policy Characteristics'!$C:$C,0))),"",INDEX('Policy Characteristics'!G:G,MATCH($C380,'Policy Characteristics'!$C:$C,0)))</f>
        <v>1</v>
      </c>
      <c r="N380" s="76">
        <f>IF(ISBLANK(INDEX('Policy Characteristics'!H:H,MATCH($C380,'Policy Characteristics'!$C:$C,0))),"",INDEX('Policy Characteristics'!H:H,MATCH($C380,'Policy Characteristics'!$C:$C,0)))</f>
        <v>1</v>
      </c>
      <c r="O380" s="76" t="str">
        <f>IF(ISBLANK(INDEX('Policy Characteristics'!I:I,MATCH($C380,'Policy Characteristics'!$C:$C,0))),"",INDEX('Policy Characteristics'!I:I,MATCH($C380,'Policy Characteristics'!$C:$C,0)))</f>
        <v>on/off</v>
      </c>
      <c r="P380" s="76" t="str">
        <f>IF(ISBLANK(INDEX('Policy Characteristics'!J:J,MATCH($C380,'Policy Characteristics'!$C:$C,0))),"",INDEX('Policy Characteristics'!J:J,MATCH($C380,'Policy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80" s="76" t="str">
        <f>IF(ISBLANK(INDEX('Policy Characteristics'!K:K,MATCH($C380,'Policy Characteristics'!$C:$C,0))),"",INDEX('Policy Characteristics'!K:K,MATCH($C380,'Policy Characteristics'!$C:$C,0)))</f>
        <v/>
      </c>
      <c r="R380" s="76" t="str">
        <f>IF(ISBLANK(INDEX('Policy Characteristics'!L:L,MATCH($C380,'Policy Characteristics'!$C:$C,0))),"",INDEX('Policy Characteristics'!L:L,MATCH($C380,'Policy Characteristics'!$C:$C,0)))</f>
        <v/>
      </c>
    </row>
    <row r="381" spans="1:18" x14ac:dyDescent="0.25">
      <c r="A381" s="76" t="str">
        <f>IF(ISBLANK(INDEX('Policy Characteristics'!A:A,MATCH($C381,'Policy Characteristics'!$C:$C,0))),"",INDEX('Policy Characteristics'!A:A,MATCH($C381,'Policy Characteristics'!$C:$C,0)))</f>
        <v>Electricity Supply</v>
      </c>
      <c r="B381" s="200" t="str">
        <f>IF(ISBLANK(INDEX('Policy Characteristics'!B:B,MATCH($C381,'Policy Characteristics'!$C:$C,0))),"",INDEX('Policy Characteristics'!B:B,MATCH($C381,'Policy Characteristics'!$C:$C,0)))</f>
        <v>Non BAU Capacity Retirement Schedule</v>
      </c>
      <c r="C381" s="76" t="str">
        <f t="shared" ref="C381:C403" si="16">C$380</f>
        <v>Boolean Use Non BAU Capacity Retirement Schedule</v>
      </c>
      <c r="D381" s="78" t="s">
        <v>1656</v>
      </c>
      <c r="E381" s="88"/>
      <c r="F381" s="78" t="s">
        <v>1597</v>
      </c>
      <c r="G381" s="88"/>
      <c r="H381" s="15">
        <v>861</v>
      </c>
      <c r="I381" s="213" t="s">
        <v>44</v>
      </c>
      <c r="J381" s="202" t="str">
        <f>IF(ISBLANK(INDEX('Policy Characteristics'!D:D,MATCH($C381,'Policy Characteristics'!$C:$C,0))),"",INDEX('Policy Characteristics'!D:D,MATCH($C381,'Policy Characteristics'!$C:$C,0)))</f>
        <v>Non BAU Capacity Retirement Schedule</v>
      </c>
      <c r="K381" s="76" t="str">
        <f>IF(ISBLANK(INDEX('Policy Characteristics'!E:E,MATCH($C381,'Policy Characteristics'!$C:$C,0))),"",INDEX('Policy Characteristics'!E:E,MATCH($C381,'Policy Characteristics'!$C:$C,0)))</f>
        <v/>
      </c>
      <c r="L381" s="76">
        <f>IF(ISBLANK(INDEX('Policy Characteristics'!F:F,MATCH($C381,'Policy Characteristics'!$C:$C,0))),"",INDEX('Policy Characteristics'!F:F,MATCH($C381,'Policy Characteristics'!$C:$C,0)))</f>
        <v>0</v>
      </c>
      <c r="M381" s="76">
        <f>IF(ISBLANK(INDEX('Policy Characteristics'!G:G,MATCH($C381,'Policy Characteristics'!$C:$C,0))),"",INDEX('Policy Characteristics'!G:G,MATCH($C381,'Policy Characteristics'!$C:$C,0)))</f>
        <v>1</v>
      </c>
      <c r="N381" s="76">
        <f>IF(ISBLANK(INDEX('Policy Characteristics'!H:H,MATCH($C381,'Policy Characteristics'!$C:$C,0))),"",INDEX('Policy Characteristics'!H:H,MATCH($C381,'Policy Characteristics'!$C:$C,0)))</f>
        <v>1</v>
      </c>
      <c r="O381" s="76" t="str">
        <f>IF(ISBLANK(INDEX('Policy Characteristics'!I:I,MATCH($C381,'Policy Characteristics'!$C:$C,0))),"",INDEX('Policy Characteristics'!I:I,MATCH($C381,'Policy Characteristics'!$C:$C,0)))</f>
        <v>on/off</v>
      </c>
      <c r="P381" s="76" t="str">
        <f>IF(ISBLANK(INDEX('Policy Characteristics'!J:J,MATCH($C381,'Policy Characteristics'!$C:$C,0))),"",INDEX('Policy Characteristics'!J:J,MATCH($C381,'Policy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81" s="76" t="str">
        <f>IF(ISBLANK(INDEX('Policy Characteristics'!K:K,MATCH($C381,'Policy Characteristics'!$C:$C,0))),"",INDEX('Policy Characteristics'!K:K,MATCH($C381,'Policy Characteristics'!$C:$C,0)))</f>
        <v/>
      </c>
      <c r="R381" s="76" t="str">
        <f>IF(ISBLANK(INDEX('Policy Characteristics'!L:L,MATCH($C381,'Policy Characteristics'!$C:$C,0))),"",INDEX('Policy Characteristics'!L:L,MATCH($C381,'Policy Characteristics'!$C:$C,0)))</f>
        <v/>
      </c>
    </row>
    <row r="382" spans="1:18" x14ac:dyDescent="0.25">
      <c r="A382" s="76" t="str">
        <f>IF(ISBLANK(INDEX('Policy Characteristics'!A:A,MATCH($C382,'Policy Characteristics'!$C:$C,0))),"",INDEX('Policy Characteristics'!A:A,MATCH($C382,'Policy Characteristics'!$C:$C,0)))</f>
        <v>Electricity Supply</v>
      </c>
      <c r="B382" s="200" t="str">
        <f>IF(ISBLANK(INDEX('Policy Characteristics'!B:B,MATCH($C382,'Policy Characteristics'!$C:$C,0))),"",INDEX('Policy Characteristics'!B:B,MATCH($C382,'Policy Characteristics'!$C:$C,0)))</f>
        <v>Non BAU Capacity Retirement Schedule</v>
      </c>
      <c r="C382" s="76" t="str">
        <f t="shared" si="16"/>
        <v>Boolean Use Non BAU Capacity Retirement Schedule</v>
      </c>
      <c r="D382" s="78" t="s">
        <v>1657</v>
      </c>
      <c r="E382" s="88"/>
      <c r="F382" s="78" t="s">
        <v>1598</v>
      </c>
      <c r="G382" s="88"/>
      <c r="H382" s="15">
        <v>1767</v>
      </c>
      <c r="I382" s="213" t="s">
        <v>44</v>
      </c>
      <c r="J382" s="202" t="str">
        <f>IF(ISBLANK(INDEX('Policy Characteristics'!D:D,MATCH($C382,'Policy Characteristics'!$C:$C,0))),"",INDEX('Policy Characteristics'!D:D,MATCH($C382,'Policy Characteristics'!$C:$C,0)))</f>
        <v>Non BAU Capacity Retirement Schedule</v>
      </c>
      <c r="K382" s="76" t="str">
        <f>IF(ISBLANK(INDEX('Policy Characteristics'!E:E,MATCH($C382,'Policy Characteristics'!$C:$C,0))),"",INDEX('Policy Characteristics'!E:E,MATCH($C382,'Policy Characteristics'!$C:$C,0)))</f>
        <v/>
      </c>
      <c r="L382" s="76">
        <f>IF(ISBLANK(INDEX('Policy Characteristics'!F:F,MATCH($C382,'Policy Characteristics'!$C:$C,0))),"",INDEX('Policy Characteristics'!F:F,MATCH($C382,'Policy Characteristics'!$C:$C,0)))</f>
        <v>0</v>
      </c>
      <c r="M382" s="76">
        <f>IF(ISBLANK(INDEX('Policy Characteristics'!G:G,MATCH($C382,'Policy Characteristics'!$C:$C,0))),"",INDEX('Policy Characteristics'!G:G,MATCH($C382,'Policy Characteristics'!$C:$C,0)))</f>
        <v>1</v>
      </c>
      <c r="N382" s="76">
        <f>IF(ISBLANK(INDEX('Policy Characteristics'!H:H,MATCH($C382,'Policy Characteristics'!$C:$C,0))),"",INDEX('Policy Characteristics'!H:H,MATCH($C382,'Policy Characteristics'!$C:$C,0)))</f>
        <v>1</v>
      </c>
      <c r="O382" s="76" t="str">
        <f>IF(ISBLANK(INDEX('Policy Characteristics'!I:I,MATCH($C382,'Policy Characteristics'!$C:$C,0))),"",INDEX('Policy Characteristics'!I:I,MATCH($C382,'Policy Characteristics'!$C:$C,0)))</f>
        <v>on/off</v>
      </c>
      <c r="P382" s="76" t="str">
        <f>IF(ISBLANK(INDEX('Policy Characteristics'!J:J,MATCH($C382,'Policy Characteristics'!$C:$C,0))),"",INDEX('Policy Characteristics'!J:J,MATCH($C382,'Policy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82" s="76" t="str">
        <f>IF(ISBLANK(INDEX('Policy Characteristics'!K:K,MATCH($C382,'Policy Characteristics'!$C:$C,0))),"",INDEX('Policy Characteristics'!K:K,MATCH($C382,'Policy Characteristics'!$C:$C,0)))</f>
        <v/>
      </c>
      <c r="R382" s="76" t="str">
        <f>IF(ISBLANK(INDEX('Policy Characteristics'!L:L,MATCH($C382,'Policy Characteristics'!$C:$C,0))),"",INDEX('Policy Characteristics'!L:L,MATCH($C382,'Policy Characteristics'!$C:$C,0)))</f>
        <v/>
      </c>
    </row>
    <row r="383" spans="1:18" x14ac:dyDescent="0.25">
      <c r="A383" s="76" t="str">
        <f>IF(ISBLANK(INDEX('Policy Characteristics'!A:A,MATCH($C383,'Policy Characteristics'!$C:$C,0))),"",INDEX('Policy Characteristics'!A:A,MATCH($C383,'Policy Characteristics'!$C:$C,0)))</f>
        <v>Electricity Supply</v>
      </c>
      <c r="B383" s="200" t="str">
        <f>IF(ISBLANK(INDEX('Policy Characteristics'!B:B,MATCH($C383,'Policy Characteristics'!$C:$C,0))),"",INDEX('Policy Characteristics'!B:B,MATCH($C383,'Policy Characteristics'!$C:$C,0)))</f>
        <v>Non BAU Capacity Retirement Schedule</v>
      </c>
      <c r="C383" s="76" t="str">
        <f t="shared" si="16"/>
        <v>Boolean Use Non BAU Capacity Retirement Schedule</v>
      </c>
      <c r="D383" s="78" t="s">
        <v>76</v>
      </c>
      <c r="E383" s="88"/>
      <c r="F383" s="78" t="s">
        <v>1667</v>
      </c>
      <c r="G383" s="88"/>
      <c r="H383" s="15">
        <v>862</v>
      </c>
      <c r="I383" s="213" t="s">
        <v>44</v>
      </c>
      <c r="J383" s="202" t="str">
        <f>IF(ISBLANK(INDEX('Policy Characteristics'!D:D,MATCH($C383,'Policy Characteristics'!$C:$C,0))),"",INDEX('Policy Characteristics'!D:D,MATCH($C383,'Policy Characteristics'!$C:$C,0)))</f>
        <v>Non BAU Capacity Retirement Schedule</v>
      </c>
      <c r="K383" s="76" t="str">
        <f>IF(ISBLANK(INDEX('Policy Characteristics'!E:E,MATCH($C383,'Policy Characteristics'!$C:$C,0))),"",INDEX('Policy Characteristics'!E:E,MATCH($C383,'Policy Characteristics'!$C:$C,0)))</f>
        <v/>
      </c>
      <c r="L383" s="76">
        <f>IF(ISBLANK(INDEX('Policy Characteristics'!F:F,MATCH($C383,'Policy Characteristics'!$C:$C,0))),"",INDEX('Policy Characteristics'!F:F,MATCH($C383,'Policy Characteristics'!$C:$C,0)))</f>
        <v>0</v>
      </c>
      <c r="M383" s="76">
        <f>IF(ISBLANK(INDEX('Policy Characteristics'!G:G,MATCH($C383,'Policy Characteristics'!$C:$C,0))),"",INDEX('Policy Characteristics'!G:G,MATCH($C383,'Policy Characteristics'!$C:$C,0)))</f>
        <v>1</v>
      </c>
      <c r="N383" s="76">
        <f>IF(ISBLANK(INDEX('Policy Characteristics'!H:H,MATCH($C383,'Policy Characteristics'!$C:$C,0))),"",INDEX('Policy Characteristics'!H:H,MATCH($C383,'Policy Characteristics'!$C:$C,0)))</f>
        <v>1</v>
      </c>
      <c r="O383" s="76" t="str">
        <f>IF(ISBLANK(INDEX('Policy Characteristics'!I:I,MATCH($C383,'Policy Characteristics'!$C:$C,0))),"",INDEX('Policy Characteristics'!I:I,MATCH($C383,'Policy Characteristics'!$C:$C,0)))</f>
        <v>on/off</v>
      </c>
      <c r="P383" s="76" t="str">
        <f>IF(ISBLANK(INDEX('Policy Characteristics'!J:J,MATCH($C383,'Policy Characteristics'!$C:$C,0))),"",INDEX('Policy Characteristics'!J:J,MATCH($C383,'Policy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83" s="76" t="str">
        <f>IF(ISBLANK(INDEX('Policy Characteristics'!K:K,MATCH($C383,'Policy Characteristics'!$C:$C,0))),"",INDEX('Policy Characteristics'!K:K,MATCH($C383,'Policy Characteristics'!$C:$C,0)))</f>
        <v/>
      </c>
      <c r="R383" s="76" t="str">
        <f>IF(ISBLANK(INDEX('Policy Characteristics'!L:L,MATCH($C383,'Policy Characteristics'!$C:$C,0))),"",INDEX('Policy Characteristics'!L:L,MATCH($C383,'Policy Characteristics'!$C:$C,0)))</f>
        <v/>
      </c>
    </row>
    <row r="384" spans="1:18" x14ac:dyDescent="0.25">
      <c r="A384" s="76" t="str">
        <f>IF(ISBLANK(INDEX('Policy Characteristics'!A:A,MATCH($C384,'Policy Characteristics'!$C:$C,0))),"",INDEX('Policy Characteristics'!A:A,MATCH($C384,'Policy Characteristics'!$C:$C,0)))</f>
        <v>Electricity Supply</v>
      </c>
      <c r="B384" s="200" t="str">
        <f>IF(ISBLANK(INDEX('Policy Characteristics'!B:B,MATCH($C384,'Policy Characteristics'!$C:$C,0))),"",INDEX('Policy Characteristics'!B:B,MATCH($C384,'Policy Characteristics'!$C:$C,0)))</f>
        <v>Non BAU Capacity Retirement Schedule</v>
      </c>
      <c r="C384" s="76" t="str">
        <f t="shared" si="16"/>
        <v>Boolean Use Non BAU Capacity Retirement Schedule</v>
      </c>
      <c r="D384" s="78" t="s">
        <v>77</v>
      </c>
      <c r="E384" s="88"/>
      <c r="F384" s="78" t="s">
        <v>89</v>
      </c>
      <c r="G384" s="88"/>
      <c r="H384" s="15">
        <v>863</v>
      </c>
      <c r="I384" s="213" t="s">
        <v>44</v>
      </c>
      <c r="J384" s="202" t="str">
        <f>IF(ISBLANK(INDEX('Policy Characteristics'!D:D,MATCH($C384,'Policy Characteristics'!$C:$C,0))),"",INDEX('Policy Characteristics'!D:D,MATCH($C384,'Policy Characteristics'!$C:$C,0)))</f>
        <v>Non BAU Capacity Retirement Schedule</v>
      </c>
      <c r="K384" s="76" t="str">
        <f>IF(ISBLANK(INDEX('Policy Characteristics'!E:E,MATCH($C384,'Policy Characteristics'!$C:$C,0))),"",INDEX('Policy Characteristics'!E:E,MATCH($C384,'Policy Characteristics'!$C:$C,0)))</f>
        <v/>
      </c>
      <c r="L384" s="76">
        <f>IF(ISBLANK(INDEX('Policy Characteristics'!F:F,MATCH($C384,'Policy Characteristics'!$C:$C,0))),"",INDEX('Policy Characteristics'!F:F,MATCH($C384,'Policy Characteristics'!$C:$C,0)))</f>
        <v>0</v>
      </c>
      <c r="M384" s="76">
        <f>IF(ISBLANK(INDEX('Policy Characteristics'!G:G,MATCH($C384,'Policy Characteristics'!$C:$C,0))),"",INDEX('Policy Characteristics'!G:G,MATCH($C384,'Policy Characteristics'!$C:$C,0)))</f>
        <v>1</v>
      </c>
      <c r="N384" s="76">
        <f>IF(ISBLANK(INDEX('Policy Characteristics'!H:H,MATCH($C384,'Policy Characteristics'!$C:$C,0))),"",INDEX('Policy Characteristics'!H:H,MATCH($C384,'Policy Characteristics'!$C:$C,0)))</f>
        <v>1</v>
      </c>
      <c r="O384" s="76" t="str">
        <f>IF(ISBLANK(INDEX('Policy Characteristics'!I:I,MATCH($C384,'Policy Characteristics'!$C:$C,0))),"",INDEX('Policy Characteristics'!I:I,MATCH($C384,'Policy Characteristics'!$C:$C,0)))</f>
        <v>on/off</v>
      </c>
      <c r="P384" s="76" t="str">
        <f>IF(ISBLANK(INDEX('Policy Characteristics'!J:J,MATCH($C384,'Policy Characteristics'!$C:$C,0))),"",INDEX('Policy Characteristics'!J:J,MATCH($C384,'Policy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84" s="76" t="str">
        <f>IF(ISBLANK(INDEX('Policy Characteristics'!K:K,MATCH($C384,'Policy Characteristics'!$C:$C,0))),"",INDEX('Policy Characteristics'!K:K,MATCH($C384,'Policy Characteristics'!$C:$C,0)))</f>
        <v/>
      </c>
      <c r="R384" s="76" t="str">
        <f>IF(ISBLANK(INDEX('Policy Characteristics'!L:L,MATCH($C384,'Policy Characteristics'!$C:$C,0))),"",INDEX('Policy Characteristics'!L:L,MATCH($C384,'Policy Characteristics'!$C:$C,0)))</f>
        <v/>
      </c>
    </row>
    <row r="385" spans="1:18" x14ac:dyDescent="0.25">
      <c r="A385" s="76" t="str">
        <f>IF(ISBLANK(INDEX('Policy Characteristics'!A:A,MATCH($C385,'Policy Characteristics'!$C:$C,0))),"",INDEX('Policy Characteristics'!A:A,MATCH($C385,'Policy Characteristics'!$C:$C,0)))</f>
        <v>Electricity Supply</v>
      </c>
      <c r="B385" s="200" t="str">
        <f>IF(ISBLANK(INDEX('Policy Characteristics'!B:B,MATCH($C385,'Policy Characteristics'!$C:$C,0))),"",INDEX('Policy Characteristics'!B:B,MATCH($C385,'Policy Characteristics'!$C:$C,0)))</f>
        <v>Non BAU Capacity Retirement Schedule</v>
      </c>
      <c r="C385" s="76" t="str">
        <f t="shared" si="16"/>
        <v>Boolean Use Non BAU Capacity Retirement Schedule</v>
      </c>
      <c r="D385" s="78" t="s">
        <v>446</v>
      </c>
      <c r="E385" s="88"/>
      <c r="F385" s="78" t="s">
        <v>449</v>
      </c>
      <c r="G385" s="88"/>
      <c r="H385" s="15">
        <v>864</v>
      </c>
      <c r="I385" s="213" t="s">
        <v>44</v>
      </c>
      <c r="J385" s="202" t="str">
        <f>IF(ISBLANK(INDEX('Policy Characteristics'!D:D,MATCH($C385,'Policy Characteristics'!$C:$C,0))),"",INDEX('Policy Characteristics'!D:D,MATCH($C385,'Policy Characteristics'!$C:$C,0)))</f>
        <v>Non BAU Capacity Retirement Schedule</v>
      </c>
      <c r="K385" s="76" t="str">
        <f>IF(ISBLANK(INDEX('Policy Characteristics'!E:E,MATCH($C385,'Policy Characteristics'!$C:$C,0))),"",INDEX('Policy Characteristics'!E:E,MATCH($C385,'Policy Characteristics'!$C:$C,0)))</f>
        <v/>
      </c>
      <c r="L385" s="76">
        <f>IF(ISBLANK(INDEX('Policy Characteristics'!F:F,MATCH($C385,'Policy Characteristics'!$C:$C,0))),"",INDEX('Policy Characteristics'!F:F,MATCH($C385,'Policy Characteristics'!$C:$C,0)))</f>
        <v>0</v>
      </c>
      <c r="M385" s="76">
        <f>IF(ISBLANK(INDEX('Policy Characteristics'!G:G,MATCH($C385,'Policy Characteristics'!$C:$C,0))),"",INDEX('Policy Characteristics'!G:G,MATCH($C385,'Policy Characteristics'!$C:$C,0)))</f>
        <v>1</v>
      </c>
      <c r="N385" s="76">
        <f>IF(ISBLANK(INDEX('Policy Characteristics'!H:H,MATCH($C385,'Policy Characteristics'!$C:$C,0))),"",INDEX('Policy Characteristics'!H:H,MATCH($C385,'Policy Characteristics'!$C:$C,0)))</f>
        <v>1</v>
      </c>
      <c r="O385" s="76" t="str">
        <f>IF(ISBLANK(INDEX('Policy Characteristics'!I:I,MATCH($C385,'Policy Characteristics'!$C:$C,0))),"",INDEX('Policy Characteristics'!I:I,MATCH($C385,'Policy Characteristics'!$C:$C,0)))</f>
        <v>on/off</v>
      </c>
      <c r="P385" s="76" t="str">
        <f>IF(ISBLANK(INDEX('Policy Characteristics'!J:J,MATCH($C385,'Policy Characteristics'!$C:$C,0))),"",INDEX('Policy Characteristics'!J:J,MATCH($C385,'Policy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85" s="76" t="str">
        <f>IF(ISBLANK(INDEX('Policy Characteristics'!K:K,MATCH($C385,'Policy Characteristics'!$C:$C,0))),"",INDEX('Policy Characteristics'!K:K,MATCH($C385,'Policy Characteristics'!$C:$C,0)))</f>
        <v/>
      </c>
      <c r="R385" s="76" t="str">
        <f>IF(ISBLANK(INDEX('Policy Characteristics'!L:L,MATCH($C385,'Policy Characteristics'!$C:$C,0))),"",INDEX('Policy Characteristics'!L:L,MATCH($C385,'Policy Characteristics'!$C:$C,0)))</f>
        <v/>
      </c>
    </row>
    <row r="386" spans="1:18" x14ac:dyDescent="0.25">
      <c r="A386" s="76" t="str">
        <f>IF(ISBLANK(INDEX('Policy Characteristics'!A:A,MATCH($C386,'Policy Characteristics'!$C:$C,0))),"",INDEX('Policy Characteristics'!A:A,MATCH($C386,'Policy Characteristics'!$C:$C,0)))</f>
        <v>Electricity Supply</v>
      </c>
      <c r="B386" s="200" t="str">
        <f>IF(ISBLANK(INDEX('Policy Characteristics'!B:B,MATCH($C386,'Policy Characteristics'!$C:$C,0))),"",INDEX('Policy Characteristics'!B:B,MATCH($C386,'Policy Characteristics'!$C:$C,0)))</f>
        <v>Non BAU Capacity Retirement Schedule</v>
      </c>
      <c r="C386" s="76" t="str">
        <f t="shared" si="16"/>
        <v>Boolean Use Non BAU Capacity Retirement Schedule</v>
      </c>
      <c r="D386" s="78" t="s">
        <v>78</v>
      </c>
      <c r="E386" s="88"/>
      <c r="F386" s="78" t="s">
        <v>90</v>
      </c>
      <c r="G386" s="88"/>
      <c r="H386" s="15">
        <v>865</v>
      </c>
      <c r="I386" s="213" t="s">
        <v>44</v>
      </c>
      <c r="J386" s="202" t="str">
        <f>IF(ISBLANK(INDEX('Policy Characteristics'!D:D,MATCH($C386,'Policy Characteristics'!$C:$C,0))),"",INDEX('Policy Characteristics'!D:D,MATCH($C386,'Policy Characteristics'!$C:$C,0)))</f>
        <v>Non BAU Capacity Retirement Schedule</v>
      </c>
      <c r="K386" s="76" t="str">
        <f>IF(ISBLANK(INDEX('Policy Characteristics'!E:E,MATCH($C386,'Policy Characteristics'!$C:$C,0))),"",INDEX('Policy Characteristics'!E:E,MATCH($C386,'Policy Characteristics'!$C:$C,0)))</f>
        <v/>
      </c>
      <c r="L386" s="76">
        <f>IF(ISBLANK(INDEX('Policy Characteristics'!F:F,MATCH($C386,'Policy Characteristics'!$C:$C,0))),"",INDEX('Policy Characteristics'!F:F,MATCH($C386,'Policy Characteristics'!$C:$C,0)))</f>
        <v>0</v>
      </c>
      <c r="M386" s="76">
        <f>IF(ISBLANK(INDEX('Policy Characteristics'!G:G,MATCH($C386,'Policy Characteristics'!$C:$C,0))),"",INDEX('Policy Characteristics'!G:G,MATCH($C386,'Policy Characteristics'!$C:$C,0)))</f>
        <v>1</v>
      </c>
      <c r="N386" s="76">
        <f>IF(ISBLANK(INDEX('Policy Characteristics'!H:H,MATCH($C386,'Policy Characteristics'!$C:$C,0))),"",INDEX('Policy Characteristics'!H:H,MATCH($C386,'Policy Characteristics'!$C:$C,0)))</f>
        <v>1</v>
      </c>
      <c r="O386" s="76" t="str">
        <f>IF(ISBLANK(INDEX('Policy Characteristics'!I:I,MATCH($C386,'Policy Characteristics'!$C:$C,0))),"",INDEX('Policy Characteristics'!I:I,MATCH($C386,'Policy Characteristics'!$C:$C,0)))</f>
        <v>on/off</v>
      </c>
      <c r="P386" s="76" t="str">
        <f>IF(ISBLANK(INDEX('Policy Characteristics'!J:J,MATCH($C386,'Policy Characteristics'!$C:$C,0))),"",INDEX('Policy Characteristics'!J:J,MATCH($C386,'Policy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86" s="76" t="str">
        <f>IF(ISBLANK(INDEX('Policy Characteristics'!K:K,MATCH($C386,'Policy Characteristics'!$C:$C,0))),"",INDEX('Policy Characteristics'!K:K,MATCH($C386,'Policy Characteristics'!$C:$C,0)))</f>
        <v/>
      </c>
      <c r="R386" s="76" t="str">
        <f>IF(ISBLANK(INDEX('Policy Characteristics'!L:L,MATCH($C386,'Policy Characteristics'!$C:$C,0))),"",INDEX('Policy Characteristics'!L:L,MATCH($C386,'Policy Characteristics'!$C:$C,0)))</f>
        <v/>
      </c>
    </row>
    <row r="387" spans="1:18" x14ac:dyDescent="0.25">
      <c r="A387" s="76" t="str">
        <f>IF(ISBLANK(INDEX('Policy Characteristics'!A:A,MATCH($C387,'Policy Characteristics'!$C:$C,0))),"",INDEX('Policy Characteristics'!A:A,MATCH($C387,'Policy Characteristics'!$C:$C,0)))</f>
        <v>Electricity Supply</v>
      </c>
      <c r="B387" s="200" t="str">
        <f>IF(ISBLANK(INDEX('Policy Characteristics'!B:B,MATCH($C387,'Policy Characteristics'!$C:$C,0))),"",INDEX('Policy Characteristics'!B:B,MATCH($C387,'Policy Characteristics'!$C:$C,0)))</f>
        <v>Non BAU Capacity Retirement Schedule</v>
      </c>
      <c r="C387" s="76" t="str">
        <f t="shared" si="16"/>
        <v>Boolean Use Non BAU Capacity Retirement Schedule</v>
      </c>
      <c r="D387" s="78" t="s">
        <v>79</v>
      </c>
      <c r="E387" s="88"/>
      <c r="F387" s="78" t="s">
        <v>91</v>
      </c>
      <c r="G387" s="88"/>
      <c r="H387" s="15">
        <v>866</v>
      </c>
      <c r="I387" s="213" t="s">
        <v>44</v>
      </c>
      <c r="J387" s="202" t="str">
        <f>IF(ISBLANK(INDEX('Policy Characteristics'!D:D,MATCH($C387,'Policy Characteristics'!$C:$C,0))),"",INDEX('Policy Characteristics'!D:D,MATCH($C387,'Policy Characteristics'!$C:$C,0)))</f>
        <v>Non BAU Capacity Retirement Schedule</v>
      </c>
      <c r="K387" s="76" t="str">
        <f>IF(ISBLANK(INDEX('Policy Characteristics'!E:E,MATCH($C387,'Policy Characteristics'!$C:$C,0))),"",INDEX('Policy Characteristics'!E:E,MATCH($C387,'Policy Characteristics'!$C:$C,0)))</f>
        <v/>
      </c>
      <c r="L387" s="76">
        <f>IF(ISBLANK(INDEX('Policy Characteristics'!F:F,MATCH($C387,'Policy Characteristics'!$C:$C,0))),"",INDEX('Policy Characteristics'!F:F,MATCH($C387,'Policy Characteristics'!$C:$C,0)))</f>
        <v>0</v>
      </c>
      <c r="M387" s="76">
        <f>IF(ISBLANK(INDEX('Policy Characteristics'!G:G,MATCH($C387,'Policy Characteristics'!$C:$C,0))),"",INDEX('Policy Characteristics'!G:G,MATCH($C387,'Policy Characteristics'!$C:$C,0)))</f>
        <v>1</v>
      </c>
      <c r="N387" s="76">
        <f>IF(ISBLANK(INDEX('Policy Characteristics'!H:H,MATCH($C387,'Policy Characteristics'!$C:$C,0))),"",INDEX('Policy Characteristics'!H:H,MATCH($C387,'Policy Characteristics'!$C:$C,0)))</f>
        <v>1</v>
      </c>
      <c r="O387" s="76" t="str">
        <f>IF(ISBLANK(INDEX('Policy Characteristics'!I:I,MATCH($C387,'Policy Characteristics'!$C:$C,0))),"",INDEX('Policy Characteristics'!I:I,MATCH($C387,'Policy Characteristics'!$C:$C,0)))</f>
        <v>on/off</v>
      </c>
      <c r="P387" s="76" t="str">
        <f>IF(ISBLANK(INDEX('Policy Characteristics'!J:J,MATCH($C387,'Policy Characteristics'!$C:$C,0))),"",INDEX('Policy Characteristics'!J:J,MATCH($C387,'Policy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87" s="76" t="str">
        <f>IF(ISBLANK(INDEX('Policy Characteristics'!K:K,MATCH($C387,'Policy Characteristics'!$C:$C,0))),"",INDEX('Policy Characteristics'!K:K,MATCH($C387,'Policy Characteristics'!$C:$C,0)))</f>
        <v/>
      </c>
      <c r="R387" s="76" t="str">
        <f>IF(ISBLANK(INDEX('Policy Characteristics'!L:L,MATCH($C387,'Policy Characteristics'!$C:$C,0))),"",INDEX('Policy Characteristics'!L:L,MATCH($C387,'Policy Characteristics'!$C:$C,0)))</f>
        <v/>
      </c>
    </row>
    <row r="388" spans="1:18" x14ac:dyDescent="0.25">
      <c r="A388" s="76" t="str">
        <f>IF(ISBLANK(INDEX('Policy Characteristics'!A:A,MATCH($C388,'Policy Characteristics'!$C:$C,0))),"",INDEX('Policy Characteristics'!A:A,MATCH($C388,'Policy Characteristics'!$C:$C,0)))</f>
        <v>Electricity Supply</v>
      </c>
      <c r="B388" s="200" t="str">
        <f>IF(ISBLANK(INDEX('Policy Characteristics'!B:B,MATCH($C388,'Policy Characteristics'!$C:$C,0))),"",INDEX('Policy Characteristics'!B:B,MATCH($C388,'Policy Characteristics'!$C:$C,0)))</f>
        <v>Non BAU Capacity Retirement Schedule</v>
      </c>
      <c r="C388" s="76" t="str">
        <f t="shared" si="16"/>
        <v>Boolean Use Non BAU Capacity Retirement Schedule</v>
      </c>
      <c r="D388" s="78" t="s">
        <v>80</v>
      </c>
      <c r="E388" s="88"/>
      <c r="F388" s="78" t="s">
        <v>92</v>
      </c>
      <c r="G388" s="88"/>
      <c r="H388" s="15">
        <v>867</v>
      </c>
      <c r="I388" s="213" t="s">
        <v>44</v>
      </c>
      <c r="J388" s="202" t="str">
        <f>IF(ISBLANK(INDEX('Policy Characteristics'!D:D,MATCH($C388,'Policy Characteristics'!$C:$C,0))),"",INDEX('Policy Characteristics'!D:D,MATCH($C388,'Policy Characteristics'!$C:$C,0)))</f>
        <v>Non BAU Capacity Retirement Schedule</v>
      </c>
      <c r="K388" s="76" t="str">
        <f>IF(ISBLANK(INDEX('Policy Characteristics'!E:E,MATCH($C388,'Policy Characteristics'!$C:$C,0))),"",INDEX('Policy Characteristics'!E:E,MATCH($C388,'Policy Characteristics'!$C:$C,0)))</f>
        <v/>
      </c>
      <c r="L388" s="76">
        <f>IF(ISBLANK(INDEX('Policy Characteristics'!F:F,MATCH($C388,'Policy Characteristics'!$C:$C,0))),"",INDEX('Policy Characteristics'!F:F,MATCH($C388,'Policy Characteristics'!$C:$C,0)))</f>
        <v>0</v>
      </c>
      <c r="M388" s="76">
        <f>IF(ISBLANK(INDEX('Policy Characteristics'!G:G,MATCH($C388,'Policy Characteristics'!$C:$C,0))),"",INDEX('Policy Characteristics'!G:G,MATCH($C388,'Policy Characteristics'!$C:$C,0)))</f>
        <v>1</v>
      </c>
      <c r="N388" s="76">
        <f>IF(ISBLANK(INDEX('Policy Characteristics'!H:H,MATCH($C388,'Policy Characteristics'!$C:$C,0))),"",INDEX('Policy Characteristics'!H:H,MATCH($C388,'Policy Characteristics'!$C:$C,0)))</f>
        <v>1</v>
      </c>
      <c r="O388" s="76" t="str">
        <f>IF(ISBLANK(INDEX('Policy Characteristics'!I:I,MATCH($C388,'Policy Characteristics'!$C:$C,0))),"",INDEX('Policy Characteristics'!I:I,MATCH($C388,'Policy Characteristics'!$C:$C,0)))</f>
        <v>on/off</v>
      </c>
      <c r="P388" s="76" t="str">
        <f>IF(ISBLANK(INDEX('Policy Characteristics'!J:J,MATCH($C388,'Policy Characteristics'!$C:$C,0))),"",INDEX('Policy Characteristics'!J:J,MATCH($C388,'Policy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88" s="76" t="str">
        <f>IF(ISBLANK(INDEX('Policy Characteristics'!K:K,MATCH($C388,'Policy Characteristics'!$C:$C,0))),"",INDEX('Policy Characteristics'!K:K,MATCH($C388,'Policy Characteristics'!$C:$C,0)))</f>
        <v/>
      </c>
      <c r="R388" s="76" t="str">
        <f>IF(ISBLANK(INDEX('Policy Characteristics'!L:L,MATCH($C388,'Policy Characteristics'!$C:$C,0))),"",INDEX('Policy Characteristics'!L:L,MATCH($C388,'Policy Characteristics'!$C:$C,0)))</f>
        <v/>
      </c>
    </row>
    <row r="389" spans="1:18" x14ac:dyDescent="0.25">
      <c r="A389" s="76" t="str">
        <f>IF(ISBLANK(INDEX('Policy Characteristics'!A:A,MATCH($C389,'Policy Characteristics'!$C:$C,0))),"",INDEX('Policy Characteristics'!A:A,MATCH($C389,'Policy Characteristics'!$C:$C,0)))</f>
        <v>Electricity Supply</v>
      </c>
      <c r="B389" s="200" t="str">
        <f>IF(ISBLANK(INDEX('Policy Characteristics'!B:B,MATCH($C389,'Policy Characteristics'!$C:$C,0))),"",INDEX('Policy Characteristics'!B:B,MATCH($C389,'Policy Characteristics'!$C:$C,0)))</f>
        <v>Non BAU Capacity Retirement Schedule</v>
      </c>
      <c r="C389" s="76" t="str">
        <f t="shared" si="16"/>
        <v>Boolean Use Non BAU Capacity Retirement Schedule</v>
      </c>
      <c r="D389" s="78" t="s">
        <v>668</v>
      </c>
      <c r="E389" s="88"/>
      <c r="F389" s="78" t="s">
        <v>434</v>
      </c>
      <c r="G389" s="88"/>
      <c r="H389" s="15">
        <v>868</v>
      </c>
      <c r="I389" s="213" t="s">
        <v>44</v>
      </c>
      <c r="J389" s="202" t="str">
        <f>IF(ISBLANK(INDEX('Policy Characteristics'!D:D,MATCH($C389,'Policy Characteristics'!$C:$C,0))),"",INDEX('Policy Characteristics'!D:D,MATCH($C389,'Policy Characteristics'!$C:$C,0)))</f>
        <v>Non BAU Capacity Retirement Schedule</v>
      </c>
      <c r="K389" s="76" t="str">
        <f>IF(ISBLANK(INDEX('Policy Characteristics'!E:E,MATCH($C389,'Policy Characteristics'!$C:$C,0))),"",INDEX('Policy Characteristics'!E:E,MATCH($C389,'Policy Characteristics'!$C:$C,0)))</f>
        <v/>
      </c>
      <c r="L389" s="76">
        <f>IF(ISBLANK(INDEX('Policy Characteristics'!F:F,MATCH($C389,'Policy Characteristics'!$C:$C,0))),"",INDEX('Policy Characteristics'!F:F,MATCH($C389,'Policy Characteristics'!$C:$C,0)))</f>
        <v>0</v>
      </c>
      <c r="M389" s="76">
        <f>IF(ISBLANK(INDEX('Policy Characteristics'!G:G,MATCH($C389,'Policy Characteristics'!$C:$C,0))),"",INDEX('Policy Characteristics'!G:G,MATCH($C389,'Policy Characteristics'!$C:$C,0)))</f>
        <v>1</v>
      </c>
      <c r="N389" s="76">
        <f>IF(ISBLANK(INDEX('Policy Characteristics'!H:H,MATCH($C389,'Policy Characteristics'!$C:$C,0))),"",INDEX('Policy Characteristics'!H:H,MATCH($C389,'Policy Characteristics'!$C:$C,0)))</f>
        <v>1</v>
      </c>
      <c r="O389" s="76" t="str">
        <f>IF(ISBLANK(INDEX('Policy Characteristics'!I:I,MATCH($C389,'Policy Characteristics'!$C:$C,0))),"",INDEX('Policy Characteristics'!I:I,MATCH($C389,'Policy Characteristics'!$C:$C,0)))</f>
        <v>on/off</v>
      </c>
      <c r="P389" s="76" t="str">
        <f>IF(ISBLANK(INDEX('Policy Characteristics'!J:J,MATCH($C389,'Policy Characteristics'!$C:$C,0))),"",INDEX('Policy Characteristics'!J:J,MATCH($C389,'Policy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89" s="76" t="str">
        <f>IF(ISBLANK(INDEX('Policy Characteristics'!K:K,MATCH($C389,'Policy Characteristics'!$C:$C,0))),"",INDEX('Policy Characteristics'!K:K,MATCH($C389,'Policy Characteristics'!$C:$C,0)))</f>
        <v/>
      </c>
      <c r="R389" s="76" t="str">
        <f>IF(ISBLANK(INDEX('Policy Characteristics'!L:L,MATCH($C389,'Policy Characteristics'!$C:$C,0))),"",INDEX('Policy Characteristics'!L:L,MATCH($C389,'Policy Characteristics'!$C:$C,0)))</f>
        <v/>
      </c>
    </row>
    <row r="390" spans="1:18" x14ac:dyDescent="0.25">
      <c r="A390" s="76" t="str">
        <f>IF(ISBLANK(INDEX('Policy Characteristics'!A:A,MATCH($C390,'Policy Characteristics'!$C:$C,0))),"",INDEX('Policy Characteristics'!A:A,MATCH($C390,'Policy Characteristics'!$C:$C,0)))</f>
        <v>Electricity Supply</v>
      </c>
      <c r="B390" s="200" t="str">
        <f>IF(ISBLANK(INDEX('Policy Characteristics'!B:B,MATCH($C390,'Policy Characteristics'!$C:$C,0))),"",INDEX('Policy Characteristics'!B:B,MATCH($C390,'Policy Characteristics'!$C:$C,0)))</f>
        <v>Non BAU Capacity Retirement Schedule</v>
      </c>
      <c r="C390" s="76" t="str">
        <f t="shared" si="16"/>
        <v>Boolean Use Non BAU Capacity Retirement Schedule</v>
      </c>
      <c r="D390" s="78" t="s">
        <v>306</v>
      </c>
      <c r="E390" s="88"/>
      <c r="F390" s="78" t="s">
        <v>308</v>
      </c>
      <c r="G390" s="88"/>
      <c r="H390" s="15">
        <v>869</v>
      </c>
      <c r="I390" s="213" t="s">
        <v>44</v>
      </c>
      <c r="J390" s="202" t="str">
        <f>IF(ISBLANK(INDEX('Policy Characteristics'!D:D,MATCH($C390,'Policy Characteristics'!$C:$C,0))),"",INDEX('Policy Characteristics'!D:D,MATCH($C390,'Policy Characteristics'!$C:$C,0)))</f>
        <v>Non BAU Capacity Retirement Schedule</v>
      </c>
      <c r="K390" s="76" t="str">
        <f>IF(ISBLANK(INDEX('Policy Characteristics'!E:E,MATCH($C390,'Policy Characteristics'!$C:$C,0))),"",INDEX('Policy Characteristics'!E:E,MATCH($C390,'Policy Characteristics'!$C:$C,0)))</f>
        <v/>
      </c>
      <c r="L390" s="76">
        <f>IF(ISBLANK(INDEX('Policy Characteristics'!F:F,MATCH($C390,'Policy Characteristics'!$C:$C,0))),"",INDEX('Policy Characteristics'!F:F,MATCH($C390,'Policy Characteristics'!$C:$C,0)))</f>
        <v>0</v>
      </c>
      <c r="M390" s="76">
        <f>IF(ISBLANK(INDEX('Policy Characteristics'!G:G,MATCH($C390,'Policy Characteristics'!$C:$C,0))),"",INDEX('Policy Characteristics'!G:G,MATCH($C390,'Policy Characteristics'!$C:$C,0)))</f>
        <v>1</v>
      </c>
      <c r="N390" s="76">
        <f>IF(ISBLANK(INDEX('Policy Characteristics'!H:H,MATCH($C390,'Policy Characteristics'!$C:$C,0))),"",INDEX('Policy Characteristics'!H:H,MATCH($C390,'Policy Characteristics'!$C:$C,0)))</f>
        <v>1</v>
      </c>
      <c r="O390" s="76" t="str">
        <f>IF(ISBLANK(INDEX('Policy Characteristics'!I:I,MATCH($C390,'Policy Characteristics'!$C:$C,0))),"",INDEX('Policy Characteristics'!I:I,MATCH($C390,'Policy Characteristics'!$C:$C,0)))</f>
        <v>on/off</v>
      </c>
      <c r="P390" s="76" t="str">
        <f>IF(ISBLANK(INDEX('Policy Characteristics'!J:J,MATCH($C390,'Policy Characteristics'!$C:$C,0))),"",INDEX('Policy Characteristics'!J:J,MATCH($C390,'Policy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90" s="76" t="str">
        <f>IF(ISBLANK(INDEX('Policy Characteristics'!K:K,MATCH($C390,'Policy Characteristics'!$C:$C,0))),"",INDEX('Policy Characteristics'!K:K,MATCH($C390,'Policy Characteristics'!$C:$C,0)))</f>
        <v/>
      </c>
      <c r="R390" s="76" t="str">
        <f>IF(ISBLANK(INDEX('Policy Characteristics'!L:L,MATCH($C390,'Policy Characteristics'!$C:$C,0))),"",INDEX('Policy Characteristics'!L:L,MATCH($C390,'Policy Characteristics'!$C:$C,0)))</f>
        <v/>
      </c>
    </row>
    <row r="391" spans="1:18" x14ac:dyDescent="0.25">
      <c r="A391" s="76" t="str">
        <f>IF(ISBLANK(INDEX('Policy Characteristics'!A:A,MATCH($C391,'Policy Characteristics'!$C:$C,0))),"",INDEX('Policy Characteristics'!A:A,MATCH($C391,'Policy Characteristics'!$C:$C,0)))</f>
        <v>Electricity Supply</v>
      </c>
      <c r="B391" s="200" t="str">
        <f>IF(ISBLANK(INDEX('Policy Characteristics'!B:B,MATCH($C391,'Policy Characteristics'!$C:$C,0))),"",INDEX('Policy Characteristics'!B:B,MATCH($C391,'Policy Characteristics'!$C:$C,0)))</f>
        <v>Non BAU Capacity Retirement Schedule</v>
      </c>
      <c r="C391" s="76" t="str">
        <f t="shared" si="16"/>
        <v>Boolean Use Non BAU Capacity Retirement Schedule</v>
      </c>
      <c r="D391" s="78" t="s">
        <v>307</v>
      </c>
      <c r="E391" s="88"/>
      <c r="F391" s="78" t="s">
        <v>309</v>
      </c>
      <c r="G391" s="88"/>
      <c r="H391" s="15">
        <v>870</v>
      </c>
      <c r="I391" s="213" t="s">
        <v>44</v>
      </c>
      <c r="J391" s="202" t="str">
        <f>IF(ISBLANK(INDEX('Policy Characteristics'!D:D,MATCH($C391,'Policy Characteristics'!$C:$C,0))),"",INDEX('Policy Characteristics'!D:D,MATCH($C391,'Policy Characteristics'!$C:$C,0)))</f>
        <v>Non BAU Capacity Retirement Schedule</v>
      </c>
      <c r="K391" s="76" t="str">
        <f>IF(ISBLANK(INDEX('Policy Characteristics'!E:E,MATCH($C391,'Policy Characteristics'!$C:$C,0))),"",INDEX('Policy Characteristics'!E:E,MATCH($C391,'Policy Characteristics'!$C:$C,0)))</f>
        <v/>
      </c>
      <c r="L391" s="76">
        <f>IF(ISBLANK(INDEX('Policy Characteristics'!F:F,MATCH($C391,'Policy Characteristics'!$C:$C,0))),"",INDEX('Policy Characteristics'!F:F,MATCH($C391,'Policy Characteristics'!$C:$C,0)))</f>
        <v>0</v>
      </c>
      <c r="M391" s="76">
        <f>IF(ISBLANK(INDEX('Policy Characteristics'!G:G,MATCH($C391,'Policy Characteristics'!$C:$C,0))),"",INDEX('Policy Characteristics'!G:G,MATCH($C391,'Policy Characteristics'!$C:$C,0)))</f>
        <v>1</v>
      </c>
      <c r="N391" s="76">
        <f>IF(ISBLANK(INDEX('Policy Characteristics'!H:H,MATCH($C391,'Policy Characteristics'!$C:$C,0))),"",INDEX('Policy Characteristics'!H:H,MATCH($C391,'Policy Characteristics'!$C:$C,0)))</f>
        <v>1</v>
      </c>
      <c r="O391" s="76" t="str">
        <f>IF(ISBLANK(INDEX('Policy Characteristics'!I:I,MATCH($C391,'Policy Characteristics'!$C:$C,0))),"",INDEX('Policy Characteristics'!I:I,MATCH($C391,'Policy Characteristics'!$C:$C,0)))</f>
        <v>on/off</v>
      </c>
      <c r="P391" s="76" t="str">
        <f>IF(ISBLANK(INDEX('Policy Characteristics'!J:J,MATCH($C391,'Policy Characteristics'!$C:$C,0))),"",INDEX('Policy Characteristics'!J:J,MATCH($C391,'Policy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91" s="76" t="str">
        <f>IF(ISBLANK(INDEX('Policy Characteristics'!K:K,MATCH($C391,'Policy Characteristics'!$C:$C,0))),"",INDEX('Policy Characteristics'!K:K,MATCH($C391,'Policy Characteristics'!$C:$C,0)))</f>
        <v/>
      </c>
      <c r="R391" s="76" t="str">
        <f>IF(ISBLANK(INDEX('Policy Characteristics'!L:L,MATCH($C391,'Policy Characteristics'!$C:$C,0))),"",INDEX('Policy Characteristics'!L:L,MATCH($C391,'Policy Characteristics'!$C:$C,0)))</f>
        <v/>
      </c>
    </row>
    <row r="392" spans="1:18" x14ac:dyDescent="0.25">
      <c r="A392" s="76" t="str">
        <f>IF(ISBLANK(INDEX('Policy Characteristics'!A:A,MATCH($C392,'Policy Characteristics'!$C:$C,0))),"",INDEX('Policy Characteristics'!A:A,MATCH($C392,'Policy Characteristics'!$C:$C,0)))</f>
        <v>Electricity Supply</v>
      </c>
      <c r="B392" s="200" t="str">
        <f>IF(ISBLANK(INDEX('Policy Characteristics'!B:B,MATCH($C392,'Policy Characteristics'!$C:$C,0))),"",INDEX('Policy Characteristics'!B:B,MATCH($C392,'Policy Characteristics'!$C:$C,0)))</f>
        <v>Non BAU Capacity Retirement Schedule</v>
      </c>
      <c r="C392" s="76" t="str">
        <f t="shared" si="16"/>
        <v>Boolean Use Non BAU Capacity Retirement Schedule</v>
      </c>
      <c r="D392" s="78" t="s">
        <v>442</v>
      </c>
      <c r="E392" s="88"/>
      <c r="F392" s="78" t="s">
        <v>441</v>
      </c>
      <c r="G392" s="88"/>
      <c r="H392" s="15">
        <v>871</v>
      </c>
      <c r="I392" s="213" t="s">
        <v>43</v>
      </c>
      <c r="J392" s="202" t="str">
        <f>IF(ISBLANK(INDEX('Policy Characteristics'!D:D,MATCH($C392,'Policy Characteristics'!$C:$C,0))),"",INDEX('Policy Characteristics'!D:D,MATCH($C392,'Policy Characteristics'!$C:$C,0)))</f>
        <v>Non BAU Capacity Retirement Schedule</v>
      </c>
      <c r="K392" s="76" t="str">
        <f>IF(ISBLANK(INDEX('Policy Characteristics'!E:E,MATCH($C392,'Policy Characteristics'!$C:$C,0))),"",INDEX('Policy Characteristics'!E:E,MATCH($C392,'Policy Characteristics'!$C:$C,0)))</f>
        <v/>
      </c>
      <c r="L392" s="76">
        <f>IF(ISBLANK(INDEX('Policy Characteristics'!F:F,MATCH($C392,'Policy Characteristics'!$C:$C,0))),"",INDEX('Policy Characteristics'!F:F,MATCH($C392,'Policy Characteristics'!$C:$C,0)))</f>
        <v>0</v>
      </c>
      <c r="M392" s="76">
        <f>IF(ISBLANK(INDEX('Policy Characteristics'!G:G,MATCH($C392,'Policy Characteristics'!$C:$C,0))),"",INDEX('Policy Characteristics'!G:G,MATCH($C392,'Policy Characteristics'!$C:$C,0)))</f>
        <v>1</v>
      </c>
      <c r="N392" s="76">
        <f>IF(ISBLANK(INDEX('Policy Characteristics'!H:H,MATCH($C392,'Policy Characteristics'!$C:$C,0))),"",INDEX('Policy Characteristics'!H:H,MATCH($C392,'Policy Characteristics'!$C:$C,0)))</f>
        <v>1</v>
      </c>
      <c r="O392" s="76" t="str">
        <f>IF(ISBLANK(INDEX('Policy Characteristics'!I:I,MATCH($C392,'Policy Characteristics'!$C:$C,0))),"",INDEX('Policy Characteristics'!I:I,MATCH($C392,'Policy Characteristics'!$C:$C,0)))</f>
        <v>on/off</v>
      </c>
      <c r="P392" s="76" t="str">
        <f>IF(ISBLANK(INDEX('Policy Characteristics'!J:J,MATCH($C392,'Policy Characteristics'!$C:$C,0))),"",INDEX('Policy Characteristics'!J:J,MATCH($C392,'Policy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92" s="76" t="str">
        <f>IF(ISBLANK(INDEX('Policy Characteristics'!K:K,MATCH($C392,'Policy Characteristics'!$C:$C,0))),"",INDEX('Policy Characteristics'!K:K,MATCH($C392,'Policy Characteristics'!$C:$C,0)))</f>
        <v/>
      </c>
      <c r="R392" s="76" t="str">
        <f>IF(ISBLANK(INDEX('Policy Characteristics'!L:L,MATCH($C392,'Policy Characteristics'!$C:$C,0))),"",INDEX('Policy Characteristics'!L:L,MATCH($C392,'Policy Characteristics'!$C:$C,0)))</f>
        <v/>
      </c>
    </row>
    <row r="393" spans="1:18" x14ac:dyDescent="0.25">
      <c r="A393" s="76" t="str">
        <f>IF(ISBLANK(INDEX('Policy Characteristics'!A:A,MATCH($C393,'Policy Characteristics'!$C:$C,0))),"",INDEX('Policy Characteristics'!A:A,MATCH($C393,'Policy Characteristics'!$C:$C,0)))</f>
        <v>Electricity Supply</v>
      </c>
      <c r="B393" s="200" t="str">
        <f>IF(ISBLANK(INDEX('Policy Characteristics'!B:B,MATCH($C393,'Policy Characteristics'!$C:$C,0))),"",INDEX('Policy Characteristics'!B:B,MATCH($C393,'Policy Characteristics'!$C:$C,0)))</f>
        <v>Non BAU Capacity Retirement Schedule</v>
      </c>
      <c r="C393" s="76" t="str">
        <f t="shared" si="16"/>
        <v>Boolean Use Non BAU Capacity Retirement Schedule</v>
      </c>
      <c r="D393" s="78" t="s">
        <v>451</v>
      </c>
      <c r="E393" s="88"/>
      <c r="F393" s="78" t="s">
        <v>452</v>
      </c>
      <c r="G393" s="88"/>
      <c r="H393" s="15">
        <v>872</v>
      </c>
      <c r="I393" s="213" t="s">
        <v>44</v>
      </c>
      <c r="J393" s="202" t="str">
        <f>IF(ISBLANK(INDEX('Policy Characteristics'!D:D,MATCH($C393,'Policy Characteristics'!$C:$C,0))),"",INDEX('Policy Characteristics'!D:D,MATCH($C393,'Policy Characteristics'!$C:$C,0)))</f>
        <v>Non BAU Capacity Retirement Schedule</v>
      </c>
      <c r="K393" s="76" t="str">
        <f>IF(ISBLANK(INDEX('Policy Characteristics'!E:E,MATCH($C393,'Policy Characteristics'!$C:$C,0))),"",INDEX('Policy Characteristics'!E:E,MATCH($C393,'Policy Characteristics'!$C:$C,0)))</f>
        <v/>
      </c>
      <c r="L393" s="76">
        <f>IF(ISBLANK(INDEX('Policy Characteristics'!F:F,MATCH($C393,'Policy Characteristics'!$C:$C,0))),"",INDEX('Policy Characteristics'!F:F,MATCH($C393,'Policy Characteristics'!$C:$C,0)))</f>
        <v>0</v>
      </c>
      <c r="M393" s="76">
        <f>IF(ISBLANK(INDEX('Policy Characteristics'!G:G,MATCH($C393,'Policy Characteristics'!$C:$C,0))),"",INDEX('Policy Characteristics'!G:G,MATCH($C393,'Policy Characteristics'!$C:$C,0)))</f>
        <v>1</v>
      </c>
      <c r="N393" s="76">
        <f>IF(ISBLANK(INDEX('Policy Characteristics'!H:H,MATCH($C393,'Policy Characteristics'!$C:$C,0))),"",INDEX('Policy Characteristics'!H:H,MATCH($C393,'Policy Characteristics'!$C:$C,0)))</f>
        <v>1</v>
      </c>
      <c r="O393" s="76" t="str">
        <f>IF(ISBLANK(INDEX('Policy Characteristics'!I:I,MATCH($C393,'Policy Characteristics'!$C:$C,0))),"",INDEX('Policy Characteristics'!I:I,MATCH($C393,'Policy Characteristics'!$C:$C,0)))</f>
        <v>on/off</v>
      </c>
      <c r="P393" s="76" t="str">
        <f>IF(ISBLANK(INDEX('Policy Characteristics'!J:J,MATCH($C393,'Policy Characteristics'!$C:$C,0))),"",INDEX('Policy Characteristics'!J:J,MATCH($C393,'Policy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93" s="76" t="str">
        <f>IF(ISBLANK(INDEX('Policy Characteristics'!K:K,MATCH($C393,'Policy Characteristics'!$C:$C,0))),"",INDEX('Policy Characteristics'!K:K,MATCH($C393,'Policy Characteristics'!$C:$C,0)))</f>
        <v/>
      </c>
      <c r="R393" s="76" t="str">
        <f>IF(ISBLANK(INDEX('Policy Characteristics'!L:L,MATCH($C393,'Policy Characteristics'!$C:$C,0))),"",INDEX('Policy Characteristics'!L:L,MATCH($C393,'Policy Characteristics'!$C:$C,0)))</f>
        <v/>
      </c>
    </row>
    <row r="394" spans="1:18" x14ac:dyDescent="0.25">
      <c r="A394" s="76" t="str">
        <f>IF(ISBLANK(INDEX('Policy Characteristics'!A:A,MATCH($C394,'Policy Characteristics'!$C:$C,0))),"",INDEX('Policy Characteristics'!A:A,MATCH($C394,'Policy Characteristics'!$C:$C,0)))</f>
        <v>Electricity Supply</v>
      </c>
      <c r="B394" s="200" t="str">
        <f>IF(ISBLANK(INDEX('Policy Characteristics'!B:B,MATCH($C394,'Policy Characteristics'!$C:$C,0))),"",INDEX('Policy Characteristics'!B:B,MATCH($C394,'Policy Characteristics'!$C:$C,0)))</f>
        <v>Non BAU Capacity Retirement Schedule</v>
      </c>
      <c r="C394" s="76" t="str">
        <f t="shared" si="16"/>
        <v>Boolean Use Non BAU Capacity Retirement Schedule</v>
      </c>
      <c r="D394" s="78" t="s">
        <v>988</v>
      </c>
      <c r="E394" s="88"/>
      <c r="F394" s="78" t="s">
        <v>712</v>
      </c>
      <c r="G394" s="88"/>
      <c r="H394" s="15">
        <v>873</v>
      </c>
      <c r="I394" s="213" t="s">
        <v>44</v>
      </c>
      <c r="J394" s="202" t="str">
        <f>IF(ISBLANK(INDEX('Policy Characteristics'!D:D,MATCH($C394,'Policy Characteristics'!$C:$C,0))),"",INDEX('Policy Characteristics'!D:D,MATCH($C394,'Policy Characteristics'!$C:$C,0)))</f>
        <v>Non BAU Capacity Retirement Schedule</v>
      </c>
      <c r="K394" s="76" t="str">
        <f>IF(ISBLANK(INDEX('Policy Characteristics'!E:E,MATCH($C394,'Policy Characteristics'!$C:$C,0))),"",INDEX('Policy Characteristics'!E:E,MATCH($C394,'Policy Characteristics'!$C:$C,0)))</f>
        <v/>
      </c>
      <c r="L394" s="76">
        <f>IF(ISBLANK(INDEX('Policy Characteristics'!F:F,MATCH($C394,'Policy Characteristics'!$C:$C,0))),"",INDEX('Policy Characteristics'!F:F,MATCH($C394,'Policy Characteristics'!$C:$C,0)))</f>
        <v>0</v>
      </c>
      <c r="M394" s="76">
        <f>IF(ISBLANK(INDEX('Policy Characteristics'!G:G,MATCH($C394,'Policy Characteristics'!$C:$C,0))),"",INDEX('Policy Characteristics'!G:G,MATCH($C394,'Policy Characteristics'!$C:$C,0)))</f>
        <v>1</v>
      </c>
      <c r="N394" s="76">
        <f>IF(ISBLANK(INDEX('Policy Characteristics'!H:H,MATCH($C394,'Policy Characteristics'!$C:$C,0))),"",INDEX('Policy Characteristics'!H:H,MATCH($C394,'Policy Characteristics'!$C:$C,0)))</f>
        <v>1</v>
      </c>
      <c r="O394" s="76" t="str">
        <f>IF(ISBLANK(INDEX('Policy Characteristics'!I:I,MATCH($C394,'Policy Characteristics'!$C:$C,0))),"",INDEX('Policy Characteristics'!I:I,MATCH($C394,'Policy Characteristics'!$C:$C,0)))</f>
        <v>on/off</v>
      </c>
      <c r="P394" s="76" t="str">
        <f>IF(ISBLANK(INDEX('Policy Characteristics'!J:J,MATCH($C394,'Policy Characteristics'!$C:$C,0))),"",INDEX('Policy Characteristics'!J:J,MATCH($C394,'Policy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94" s="76" t="str">
        <f>IF(ISBLANK(INDEX('Policy Characteristics'!K:K,MATCH($C394,'Policy Characteristics'!$C:$C,0))),"",INDEX('Policy Characteristics'!K:K,MATCH($C394,'Policy Characteristics'!$C:$C,0)))</f>
        <v/>
      </c>
      <c r="R394" s="76" t="str">
        <f>IF(ISBLANK(INDEX('Policy Characteristics'!L:L,MATCH($C394,'Policy Characteristics'!$C:$C,0))),"",INDEX('Policy Characteristics'!L:L,MATCH($C394,'Policy Characteristics'!$C:$C,0)))</f>
        <v/>
      </c>
    </row>
    <row r="395" spans="1:18" x14ac:dyDescent="0.25">
      <c r="A395" s="76" t="str">
        <f>IF(ISBLANK(INDEX('Policy Characteristics'!A:A,MATCH($C395,'Policy Characteristics'!$C:$C,0))),"",INDEX('Policy Characteristics'!A:A,MATCH($C395,'Policy Characteristics'!$C:$C,0)))</f>
        <v>Electricity Supply</v>
      </c>
      <c r="B395" s="200" t="str">
        <f>IF(ISBLANK(INDEX('Policy Characteristics'!B:B,MATCH($C395,'Policy Characteristics'!$C:$C,0))),"",INDEX('Policy Characteristics'!B:B,MATCH($C395,'Policy Characteristics'!$C:$C,0)))</f>
        <v>Non BAU Capacity Retirement Schedule</v>
      </c>
      <c r="C395" s="76" t="str">
        <f t="shared" si="16"/>
        <v>Boolean Use Non BAU Capacity Retirement Schedule</v>
      </c>
      <c r="D395" s="78" t="s">
        <v>989</v>
      </c>
      <c r="E395" s="88"/>
      <c r="F395" s="78" t="s">
        <v>832</v>
      </c>
      <c r="G395" s="88"/>
      <c r="H395" s="15">
        <v>874</v>
      </c>
      <c r="I395" s="213" t="s">
        <v>44</v>
      </c>
      <c r="J395" s="202" t="str">
        <f>IF(ISBLANK(INDEX('Policy Characteristics'!D:D,MATCH($C395,'Policy Characteristics'!$C:$C,0))),"",INDEX('Policy Characteristics'!D:D,MATCH($C395,'Policy Characteristics'!$C:$C,0)))</f>
        <v>Non BAU Capacity Retirement Schedule</v>
      </c>
      <c r="K395" s="76" t="str">
        <f>IF(ISBLANK(INDEX('Policy Characteristics'!E:E,MATCH($C395,'Policy Characteristics'!$C:$C,0))),"",INDEX('Policy Characteristics'!E:E,MATCH($C395,'Policy Characteristics'!$C:$C,0)))</f>
        <v/>
      </c>
      <c r="L395" s="76">
        <f>IF(ISBLANK(INDEX('Policy Characteristics'!F:F,MATCH($C395,'Policy Characteristics'!$C:$C,0))),"",INDEX('Policy Characteristics'!F:F,MATCH($C395,'Policy Characteristics'!$C:$C,0)))</f>
        <v>0</v>
      </c>
      <c r="M395" s="76">
        <f>IF(ISBLANK(INDEX('Policy Characteristics'!G:G,MATCH($C395,'Policy Characteristics'!$C:$C,0))),"",INDEX('Policy Characteristics'!G:G,MATCH($C395,'Policy Characteristics'!$C:$C,0)))</f>
        <v>1</v>
      </c>
      <c r="N395" s="76">
        <f>IF(ISBLANK(INDEX('Policy Characteristics'!H:H,MATCH($C395,'Policy Characteristics'!$C:$C,0))),"",INDEX('Policy Characteristics'!H:H,MATCH($C395,'Policy Characteristics'!$C:$C,0)))</f>
        <v>1</v>
      </c>
      <c r="O395" s="76" t="str">
        <f>IF(ISBLANK(INDEX('Policy Characteristics'!I:I,MATCH($C395,'Policy Characteristics'!$C:$C,0))),"",INDEX('Policy Characteristics'!I:I,MATCH($C395,'Policy Characteristics'!$C:$C,0)))</f>
        <v>on/off</v>
      </c>
      <c r="P395" s="76" t="str">
        <f>IF(ISBLANK(INDEX('Policy Characteristics'!J:J,MATCH($C395,'Policy Characteristics'!$C:$C,0))),"",INDEX('Policy Characteristics'!J:J,MATCH($C395,'Policy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95" s="76" t="str">
        <f>IF(ISBLANK(INDEX('Policy Characteristics'!K:K,MATCH($C395,'Policy Characteristics'!$C:$C,0))),"",INDEX('Policy Characteristics'!K:K,MATCH($C395,'Policy Characteristics'!$C:$C,0)))</f>
        <v/>
      </c>
      <c r="R395" s="76" t="str">
        <f>IF(ISBLANK(INDEX('Policy Characteristics'!L:L,MATCH($C395,'Policy Characteristics'!$C:$C,0))),"",INDEX('Policy Characteristics'!L:L,MATCH($C395,'Policy Characteristics'!$C:$C,0)))</f>
        <v/>
      </c>
    </row>
    <row r="396" spans="1:18" x14ac:dyDescent="0.25">
      <c r="A396" s="76" t="str">
        <f>IF(ISBLANK(INDEX('Policy Characteristics'!A:A,MATCH($C396,'Policy Characteristics'!$C:$C,0))),"",INDEX('Policy Characteristics'!A:A,MATCH($C396,'Policy Characteristics'!$C:$C,0)))</f>
        <v>Electricity Supply</v>
      </c>
      <c r="B396" s="200" t="str">
        <f>IF(ISBLANK(INDEX('Policy Characteristics'!B:B,MATCH($C396,'Policy Characteristics'!$C:$C,0))),"",INDEX('Policy Characteristics'!B:B,MATCH($C396,'Policy Characteristics'!$C:$C,0)))</f>
        <v>Non BAU Capacity Retirement Schedule</v>
      </c>
      <c r="C396" s="76" t="str">
        <f t="shared" si="16"/>
        <v>Boolean Use Non BAU Capacity Retirement Schedule</v>
      </c>
      <c r="D396" s="78" t="s">
        <v>990</v>
      </c>
      <c r="E396" s="88"/>
      <c r="F396" s="78" t="s">
        <v>714</v>
      </c>
      <c r="G396" s="88"/>
      <c r="H396" s="15">
        <v>875</v>
      </c>
      <c r="I396" s="213" t="s">
        <v>44</v>
      </c>
      <c r="J396" s="202" t="str">
        <f>IF(ISBLANK(INDEX('Policy Characteristics'!D:D,MATCH($C396,'Policy Characteristics'!$C:$C,0))),"",INDEX('Policy Characteristics'!D:D,MATCH($C396,'Policy Characteristics'!$C:$C,0)))</f>
        <v>Non BAU Capacity Retirement Schedule</v>
      </c>
      <c r="K396" s="76" t="str">
        <f>IF(ISBLANK(INDEX('Policy Characteristics'!E:E,MATCH($C396,'Policy Characteristics'!$C:$C,0))),"",INDEX('Policy Characteristics'!E:E,MATCH($C396,'Policy Characteristics'!$C:$C,0)))</f>
        <v/>
      </c>
      <c r="L396" s="76">
        <f>IF(ISBLANK(INDEX('Policy Characteristics'!F:F,MATCH($C396,'Policy Characteristics'!$C:$C,0))),"",INDEX('Policy Characteristics'!F:F,MATCH($C396,'Policy Characteristics'!$C:$C,0)))</f>
        <v>0</v>
      </c>
      <c r="M396" s="76">
        <f>IF(ISBLANK(INDEX('Policy Characteristics'!G:G,MATCH($C396,'Policy Characteristics'!$C:$C,0))),"",INDEX('Policy Characteristics'!G:G,MATCH($C396,'Policy Characteristics'!$C:$C,0)))</f>
        <v>1</v>
      </c>
      <c r="N396" s="76">
        <f>IF(ISBLANK(INDEX('Policy Characteristics'!H:H,MATCH($C396,'Policy Characteristics'!$C:$C,0))),"",INDEX('Policy Characteristics'!H:H,MATCH($C396,'Policy Characteristics'!$C:$C,0)))</f>
        <v>1</v>
      </c>
      <c r="O396" s="76" t="str">
        <f>IF(ISBLANK(INDEX('Policy Characteristics'!I:I,MATCH($C396,'Policy Characteristics'!$C:$C,0))),"",INDEX('Policy Characteristics'!I:I,MATCH($C396,'Policy Characteristics'!$C:$C,0)))</f>
        <v>on/off</v>
      </c>
      <c r="P396" s="76" t="str">
        <f>IF(ISBLANK(INDEX('Policy Characteristics'!J:J,MATCH($C396,'Policy Characteristics'!$C:$C,0))),"",INDEX('Policy Characteristics'!J:J,MATCH($C396,'Policy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96" s="76" t="str">
        <f>IF(ISBLANK(INDEX('Policy Characteristics'!K:K,MATCH($C396,'Policy Characteristics'!$C:$C,0))),"",INDEX('Policy Characteristics'!K:K,MATCH($C396,'Policy Characteristics'!$C:$C,0)))</f>
        <v/>
      </c>
      <c r="R396" s="76" t="str">
        <f>IF(ISBLANK(INDEX('Policy Characteristics'!L:L,MATCH($C396,'Policy Characteristics'!$C:$C,0))),"",INDEX('Policy Characteristics'!L:L,MATCH($C396,'Policy Characteristics'!$C:$C,0)))</f>
        <v/>
      </c>
    </row>
    <row r="397" spans="1:18" x14ac:dyDescent="0.25">
      <c r="A397" s="76" t="str">
        <f>IF(ISBLANK(INDEX('Policy Characteristics'!A:A,MATCH($C397,'Policy Characteristics'!$C:$C,0))),"",INDEX('Policy Characteristics'!A:A,MATCH($C397,'Policy Characteristics'!$C:$C,0)))</f>
        <v>Electricity Supply</v>
      </c>
      <c r="B397" s="200" t="str">
        <f>IF(ISBLANK(INDEX('Policy Characteristics'!B:B,MATCH($C397,'Policy Characteristics'!$C:$C,0))),"",INDEX('Policy Characteristics'!B:B,MATCH($C397,'Policy Characteristics'!$C:$C,0)))</f>
        <v>Non BAU Capacity Retirement Schedule</v>
      </c>
      <c r="C397" s="76" t="str">
        <f t="shared" si="16"/>
        <v>Boolean Use Non BAU Capacity Retirement Schedule</v>
      </c>
      <c r="D397" s="78" t="s">
        <v>1655</v>
      </c>
      <c r="E397" s="88"/>
      <c r="F397" s="78" t="s">
        <v>1662</v>
      </c>
      <c r="G397" s="88"/>
      <c r="H397" s="15">
        <v>1768</v>
      </c>
      <c r="I397" s="213" t="s">
        <v>43</v>
      </c>
      <c r="J397" s="202" t="str">
        <f>IF(ISBLANK(INDEX('Policy Characteristics'!D:D,MATCH($C397,'Policy Characteristics'!$C:$C,0))),"",INDEX('Policy Characteristics'!D:D,MATCH($C397,'Policy Characteristics'!$C:$C,0)))</f>
        <v>Non BAU Capacity Retirement Schedule</v>
      </c>
      <c r="K397" s="76" t="str">
        <f>IF(ISBLANK(INDEX('Policy Characteristics'!E:E,MATCH($C397,'Policy Characteristics'!$C:$C,0))),"",INDEX('Policy Characteristics'!E:E,MATCH($C397,'Policy Characteristics'!$C:$C,0)))</f>
        <v/>
      </c>
      <c r="L397" s="76">
        <f>IF(ISBLANK(INDEX('Policy Characteristics'!F:F,MATCH($C397,'Policy Characteristics'!$C:$C,0))),"",INDEX('Policy Characteristics'!F:F,MATCH($C397,'Policy Characteristics'!$C:$C,0)))</f>
        <v>0</v>
      </c>
      <c r="M397" s="76">
        <f>IF(ISBLANK(INDEX('Policy Characteristics'!G:G,MATCH($C397,'Policy Characteristics'!$C:$C,0))),"",INDEX('Policy Characteristics'!G:G,MATCH($C397,'Policy Characteristics'!$C:$C,0)))</f>
        <v>1</v>
      </c>
      <c r="N397" s="76">
        <f>IF(ISBLANK(INDEX('Policy Characteristics'!H:H,MATCH($C397,'Policy Characteristics'!$C:$C,0))),"",INDEX('Policy Characteristics'!H:H,MATCH($C397,'Policy Characteristics'!$C:$C,0)))</f>
        <v>1</v>
      </c>
      <c r="O397" s="76" t="str">
        <f>IF(ISBLANK(INDEX('Policy Characteristics'!I:I,MATCH($C397,'Policy Characteristics'!$C:$C,0))),"",INDEX('Policy Characteristics'!I:I,MATCH($C397,'Policy Characteristics'!$C:$C,0)))</f>
        <v>on/off</v>
      </c>
      <c r="P397" s="76" t="str">
        <f>IF(ISBLANK(INDEX('Policy Characteristics'!J:J,MATCH($C397,'Policy Characteristics'!$C:$C,0))),"",INDEX('Policy Characteristics'!J:J,MATCH($C397,'Policy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97" s="76" t="str">
        <f>IF(ISBLANK(INDEX('Policy Characteristics'!K:K,MATCH($C397,'Policy Characteristics'!$C:$C,0))),"",INDEX('Policy Characteristics'!K:K,MATCH($C397,'Policy Characteristics'!$C:$C,0)))</f>
        <v/>
      </c>
      <c r="R397" s="76" t="str">
        <f>IF(ISBLANK(INDEX('Policy Characteristics'!L:L,MATCH($C397,'Policy Characteristics'!$C:$C,0))),"",INDEX('Policy Characteristics'!L:L,MATCH($C397,'Policy Characteristics'!$C:$C,0)))</f>
        <v/>
      </c>
    </row>
    <row r="398" spans="1:18" x14ac:dyDescent="0.25">
      <c r="A398" s="76" t="str">
        <f>IF(ISBLANK(INDEX('Policy Characteristics'!A:A,MATCH($C398,'Policy Characteristics'!$C:$C,0))),"",INDEX('Policy Characteristics'!A:A,MATCH($C398,'Policy Characteristics'!$C:$C,0)))</f>
        <v>Electricity Supply</v>
      </c>
      <c r="B398" s="200" t="str">
        <f>IF(ISBLANK(INDEX('Policy Characteristics'!B:B,MATCH($C398,'Policy Characteristics'!$C:$C,0))),"",INDEX('Policy Characteristics'!B:B,MATCH($C398,'Policy Characteristics'!$C:$C,0)))</f>
        <v>Non BAU Capacity Retirement Schedule</v>
      </c>
      <c r="C398" s="76" t="str">
        <f t="shared" si="16"/>
        <v>Boolean Use Non BAU Capacity Retirement Schedule</v>
      </c>
      <c r="D398" s="78" t="s">
        <v>1658</v>
      </c>
      <c r="E398" s="88"/>
      <c r="F398" s="78" t="s">
        <v>1663</v>
      </c>
      <c r="G398" s="88"/>
      <c r="H398" s="15">
        <v>1769</v>
      </c>
      <c r="I398" s="213" t="s">
        <v>44</v>
      </c>
      <c r="J398" s="202" t="str">
        <f>IF(ISBLANK(INDEX('Policy Characteristics'!D:D,MATCH($C398,'Policy Characteristics'!$C:$C,0))),"",INDEX('Policy Characteristics'!D:D,MATCH($C398,'Policy Characteristics'!$C:$C,0)))</f>
        <v>Non BAU Capacity Retirement Schedule</v>
      </c>
      <c r="K398" s="76" t="str">
        <f>IF(ISBLANK(INDEX('Policy Characteristics'!E:E,MATCH($C398,'Policy Characteristics'!$C:$C,0))),"",INDEX('Policy Characteristics'!E:E,MATCH($C398,'Policy Characteristics'!$C:$C,0)))</f>
        <v/>
      </c>
      <c r="L398" s="76">
        <f>IF(ISBLANK(INDEX('Policy Characteristics'!F:F,MATCH($C398,'Policy Characteristics'!$C:$C,0))),"",INDEX('Policy Characteristics'!F:F,MATCH($C398,'Policy Characteristics'!$C:$C,0)))</f>
        <v>0</v>
      </c>
      <c r="M398" s="76">
        <f>IF(ISBLANK(INDEX('Policy Characteristics'!G:G,MATCH($C398,'Policy Characteristics'!$C:$C,0))),"",INDEX('Policy Characteristics'!G:G,MATCH($C398,'Policy Characteristics'!$C:$C,0)))</f>
        <v>1</v>
      </c>
      <c r="N398" s="76">
        <f>IF(ISBLANK(INDEX('Policy Characteristics'!H:H,MATCH($C398,'Policy Characteristics'!$C:$C,0))),"",INDEX('Policy Characteristics'!H:H,MATCH($C398,'Policy Characteristics'!$C:$C,0)))</f>
        <v>1</v>
      </c>
      <c r="O398" s="76" t="str">
        <f>IF(ISBLANK(INDEX('Policy Characteristics'!I:I,MATCH($C398,'Policy Characteristics'!$C:$C,0))),"",INDEX('Policy Characteristics'!I:I,MATCH($C398,'Policy Characteristics'!$C:$C,0)))</f>
        <v>on/off</v>
      </c>
      <c r="P398" s="76" t="str">
        <f>IF(ISBLANK(INDEX('Policy Characteristics'!J:J,MATCH($C398,'Policy Characteristics'!$C:$C,0))),"",INDEX('Policy Characteristics'!J:J,MATCH($C398,'Policy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98" s="76" t="str">
        <f>IF(ISBLANK(INDEX('Policy Characteristics'!K:K,MATCH($C398,'Policy Characteristics'!$C:$C,0))),"",INDEX('Policy Characteristics'!K:K,MATCH($C398,'Policy Characteristics'!$C:$C,0)))</f>
        <v/>
      </c>
      <c r="R398" s="76" t="str">
        <f>IF(ISBLANK(INDEX('Policy Characteristics'!L:L,MATCH($C398,'Policy Characteristics'!$C:$C,0))),"",INDEX('Policy Characteristics'!L:L,MATCH($C398,'Policy Characteristics'!$C:$C,0)))</f>
        <v/>
      </c>
    </row>
    <row r="399" spans="1:18" x14ac:dyDescent="0.25">
      <c r="A399" s="76" t="str">
        <f>IF(ISBLANK(INDEX('Policy Characteristics'!A:A,MATCH($C399,'Policy Characteristics'!$C:$C,0))),"",INDEX('Policy Characteristics'!A:A,MATCH($C399,'Policy Characteristics'!$C:$C,0)))</f>
        <v>Electricity Supply</v>
      </c>
      <c r="B399" s="200" t="str">
        <f>IF(ISBLANK(INDEX('Policy Characteristics'!B:B,MATCH($C399,'Policy Characteristics'!$C:$C,0))),"",INDEX('Policy Characteristics'!B:B,MATCH($C399,'Policy Characteristics'!$C:$C,0)))</f>
        <v>Non BAU Capacity Retirement Schedule</v>
      </c>
      <c r="C399" s="76" t="str">
        <f t="shared" si="16"/>
        <v>Boolean Use Non BAU Capacity Retirement Schedule</v>
      </c>
      <c r="D399" s="78" t="s">
        <v>1659</v>
      </c>
      <c r="E399" s="88"/>
      <c r="F399" s="78" t="s">
        <v>1664</v>
      </c>
      <c r="G399" s="88"/>
      <c r="H399" s="15">
        <v>1770</v>
      </c>
      <c r="I399" s="213" t="s">
        <v>44</v>
      </c>
      <c r="J399" s="202" t="str">
        <f>IF(ISBLANK(INDEX('Policy Characteristics'!D:D,MATCH($C399,'Policy Characteristics'!$C:$C,0))),"",INDEX('Policy Characteristics'!D:D,MATCH($C399,'Policy Characteristics'!$C:$C,0)))</f>
        <v>Non BAU Capacity Retirement Schedule</v>
      </c>
      <c r="K399" s="76" t="str">
        <f>IF(ISBLANK(INDEX('Policy Characteristics'!E:E,MATCH($C399,'Policy Characteristics'!$C:$C,0))),"",INDEX('Policy Characteristics'!E:E,MATCH($C399,'Policy Characteristics'!$C:$C,0)))</f>
        <v/>
      </c>
      <c r="L399" s="76">
        <f>IF(ISBLANK(INDEX('Policy Characteristics'!F:F,MATCH($C399,'Policy Characteristics'!$C:$C,0))),"",INDEX('Policy Characteristics'!F:F,MATCH($C399,'Policy Characteristics'!$C:$C,0)))</f>
        <v>0</v>
      </c>
      <c r="M399" s="76">
        <f>IF(ISBLANK(INDEX('Policy Characteristics'!G:G,MATCH($C399,'Policy Characteristics'!$C:$C,0))),"",INDEX('Policy Characteristics'!G:G,MATCH($C399,'Policy Characteristics'!$C:$C,0)))</f>
        <v>1</v>
      </c>
      <c r="N399" s="76">
        <f>IF(ISBLANK(INDEX('Policy Characteristics'!H:H,MATCH($C399,'Policy Characteristics'!$C:$C,0))),"",INDEX('Policy Characteristics'!H:H,MATCH($C399,'Policy Characteristics'!$C:$C,0)))</f>
        <v>1</v>
      </c>
      <c r="O399" s="76" t="str">
        <f>IF(ISBLANK(INDEX('Policy Characteristics'!I:I,MATCH($C399,'Policy Characteristics'!$C:$C,0))),"",INDEX('Policy Characteristics'!I:I,MATCH($C399,'Policy Characteristics'!$C:$C,0)))</f>
        <v>on/off</v>
      </c>
      <c r="P399" s="76" t="str">
        <f>IF(ISBLANK(INDEX('Policy Characteristics'!J:J,MATCH($C399,'Policy Characteristics'!$C:$C,0))),"",INDEX('Policy Characteristics'!J:J,MATCH($C399,'Policy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399" s="76" t="str">
        <f>IF(ISBLANK(INDEX('Policy Characteristics'!K:K,MATCH($C399,'Policy Characteristics'!$C:$C,0))),"",INDEX('Policy Characteristics'!K:K,MATCH($C399,'Policy Characteristics'!$C:$C,0)))</f>
        <v/>
      </c>
      <c r="R399" s="76" t="str">
        <f>IF(ISBLANK(INDEX('Policy Characteristics'!L:L,MATCH($C399,'Policy Characteristics'!$C:$C,0))),"",INDEX('Policy Characteristics'!L:L,MATCH($C399,'Policy Characteristics'!$C:$C,0)))</f>
        <v/>
      </c>
    </row>
    <row r="400" spans="1:18" x14ac:dyDescent="0.25">
      <c r="A400" s="76" t="str">
        <f>IF(ISBLANK(INDEX('Policy Characteristics'!A:A,MATCH($C400,'Policy Characteristics'!$C:$C,0))),"",INDEX('Policy Characteristics'!A:A,MATCH($C400,'Policy Characteristics'!$C:$C,0)))</f>
        <v>Electricity Supply</v>
      </c>
      <c r="B400" s="200" t="str">
        <f>IF(ISBLANK(INDEX('Policy Characteristics'!B:B,MATCH($C400,'Policy Characteristics'!$C:$C,0))),"",INDEX('Policy Characteristics'!B:B,MATCH($C400,'Policy Characteristics'!$C:$C,0)))</f>
        <v>Non BAU Capacity Retirement Schedule</v>
      </c>
      <c r="C400" s="76" t="str">
        <f t="shared" si="16"/>
        <v>Boolean Use Non BAU Capacity Retirement Schedule</v>
      </c>
      <c r="D400" s="78" t="s">
        <v>1660</v>
      </c>
      <c r="E400" s="88"/>
      <c r="F400" s="78" t="s">
        <v>1665</v>
      </c>
      <c r="G400" s="88"/>
      <c r="H400" s="15">
        <v>1771</v>
      </c>
      <c r="I400" s="213" t="s">
        <v>44</v>
      </c>
      <c r="J400" s="202" t="str">
        <f>IF(ISBLANK(INDEX('Policy Characteristics'!D:D,MATCH($C400,'Policy Characteristics'!$C:$C,0))),"",INDEX('Policy Characteristics'!D:D,MATCH($C400,'Policy Characteristics'!$C:$C,0)))</f>
        <v>Non BAU Capacity Retirement Schedule</v>
      </c>
      <c r="K400" s="76" t="str">
        <f>IF(ISBLANK(INDEX('Policy Characteristics'!E:E,MATCH($C400,'Policy Characteristics'!$C:$C,0))),"",INDEX('Policy Characteristics'!E:E,MATCH($C400,'Policy Characteristics'!$C:$C,0)))</f>
        <v/>
      </c>
      <c r="L400" s="76">
        <f>IF(ISBLANK(INDEX('Policy Characteristics'!F:F,MATCH($C400,'Policy Characteristics'!$C:$C,0))),"",INDEX('Policy Characteristics'!F:F,MATCH($C400,'Policy Characteristics'!$C:$C,0)))</f>
        <v>0</v>
      </c>
      <c r="M400" s="76">
        <f>IF(ISBLANK(INDEX('Policy Characteristics'!G:G,MATCH($C400,'Policy Characteristics'!$C:$C,0))),"",INDEX('Policy Characteristics'!G:G,MATCH($C400,'Policy Characteristics'!$C:$C,0)))</f>
        <v>1</v>
      </c>
      <c r="N400" s="76">
        <f>IF(ISBLANK(INDEX('Policy Characteristics'!H:H,MATCH($C400,'Policy Characteristics'!$C:$C,0))),"",INDEX('Policy Characteristics'!H:H,MATCH($C400,'Policy Characteristics'!$C:$C,0)))</f>
        <v>1</v>
      </c>
      <c r="O400" s="76" t="str">
        <f>IF(ISBLANK(INDEX('Policy Characteristics'!I:I,MATCH($C400,'Policy Characteristics'!$C:$C,0))),"",INDEX('Policy Characteristics'!I:I,MATCH($C400,'Policy Characteristics'!$C:$C,0)))</f>
        <v>on/off</v>
      </c>
      <c r="P400" s="76" t="str">
        <f>IF(ISBLANK(INDEX('Policy Characteristics'!J:J,MATCH($C400,'Policy Characteristics'!$C:$C,0))),"",INDEX('Policy Characteristics'!J:J,MATCH($C400,'Policy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400" s="76" t="str">
        <f>IF(ISBLANK(INDEX('Policy Characteristics'!K:K,MATCH($C400,'Policy Characteristics'!$C:$C,0))),"",INDEX('Policy Characteristics'!K:K,MATCH($C400,'Policy Characteristics'!$C:$C,0)))</f>
        <v/>
      </c>
      <c r="R400" s="76" t="str">
        <f>IF(ISBLANK(INDEX('Policy Characteristics'!L:L,MATCH($C400,'Policy Characteristics'!$C:$C,0))),"",INDEX('Policy Characteristics'!L:L,MATCH($C400,'Policy Characteristics'!$C:$C,0)))</f>
        <v/>
      </c>
    </row>
    <row r="401" spans="1:18" x14ac:dyDescent="0.25">
      <c r="A401" s="76" t="str">
        <f>IF(ISBLANK(INDEX('Policy Characteristics'!A:A,MATCH($C401,'Policy Characteristics'!$C:$C,0))),"",INDEX('Policy Characteristics'!A:A,MATCH($C401,'Policy Characteristics'!$C:$C,0)))</f>
        <v>Electricity Supply</v>
      </c>
      <c r="B401" s="200" t="str">
        <f>IF(ISBLANK(INDEX('Policy Characteristics'!B:B,MATCH($C401,'Policy Characteristics'!$C:$C,0))),"",INDEX('Policy Characteristics'!B:B,MATCH($C401,'Policy Characteristics'!$C:$C,0)))</f>
        <v>Non BAU Capacity Retirement Schedule</v>
      </c>
      <c r="C401" s="76" t="str">
        <f t="shared" si="16"/>
        <v>Boolean Use Non BAU Capacity Retirement Schedule</v>
      </c>
      <c r="D401" s="78" t="s">
        <v>1661</v>
      </c>
      <c r="E401" s="88"/>
      <c r="F401" s="78" t="s">
        <v>1666</v>
      </c>
      <c r="G401" s="88"/>
      <c r="H401" s="15">
        <v>1772</v>
      </c>
      <c r="I401" s="213" t="s">
        <v>44</v>
      </c>
      <c r="J401" s="202" t="str">
        <f>IF(ISBLANK(INDEX('Policy Characteristics'!D:D,MATCH($C401,'Policy Characteristics'!$C:$C,0))),"",INDEX('Policy Characteristics'!D:D,MATCH($C401,'Policy Characteristics'!$C:$C,0)))</f>
        <v>Non BAU Capacity Retirement Schedule</v>
      </c>
      <c r="K401" s="76" t="str">
        <f>IF(ISBLANK(INDEX('Policy Characteristics'!E:E,MATCH($C401,'Policy Characteristics'!$C:$C,0))),"",INDEX('Policy Characteristics'!E:E,MATCH($C401,'Policy Characteristics'!$C:$C,0)))</f>
        <v/>
      </c>
      <c r="L401" s="76">
        <f>IF(ISBLANK(INDEX('Policy Characteristics'!F:F,MATCH($C401,'Policy Characteristics'!$C:$C,0))),"",INDEX('Policy Characteristics'!F:F,MATCH($C401,'Policy Characteristics'!$C:$C,0)))</f>
        <v>0</v>
      </c>
      <c r="M401" s="76">
        <f>IF(ISBLANK(INDEX('Policy Characteristics'!G:G,MATCH($C401,'Policy Characteristics'!$C:$C,0))),"",INDEX('Policy Characteristics'!G:G,MATCH($C401,'Policy Characteristics'!$C:$C,0)))</f>
        <v>1</v>
      </c>
      <c r="N401" s="76">
        <f>IF(ISBLANK(INDEX('Policy Characteristics'!H:H,MATCH($C401,'Policy Characteristics'!$C:$C,0))),"",INDEX('Policy Characteristics'!H:H,MATCH($C401,'Policy Characteristics'!$C:$C,0)))</f>
        <v>1</v>
      </c>
      <c r="O401" s="76" t="str">
        <f>IF(ISBLANK(INDEX('Policy Characteristics'!I:I,MATCH($C401,'Policy Characteristics'!$C:$C,0))),"",INDEX('Policy Characteristics'!I:I,MATCH($C401,'Policy Characteristics'!$C:$C,0)))</f>
        <v>on/off</v>
      </c>
      <c r="P401" s="76" t="str">
        <f>IF(ISBLANK(INDEX('Policy Characteristics'!J:J,MATCH($C401,'Policy Characteristics'!$C:$C,0))),"",INDEX('Policy Characteristics'!J:J,MATCH($C401,'Policy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401" s="76" t="str">
        <f>IF(ISBLANK(INDEX('Policy Characteristics'!K:K,MATCH($C401,'Policy Characteristics'!$C:$C,0))),"",INDEX('Policy Characteristics'!K:K,MATCH($C401,'Policy Characteristics'!$C:$C,0)))</f>
        <v/>
      </c>
      <c r="R401" s="76" t="str">
        <f>IF(ISBLANK(INDEX('Policy Characteristics'!L:L,MATCH($C401,'Policy Characteristics'!$C:$C,0))),"",INDEX('Policy Characteristics'!L:L,MATCH($C401,'Policy Characteristics'!$C:$C,0)))</f>
        <v/>
      </c>
    </row>
    <row r="402" spans="1:18" x14ac:dyDescent="0.25">
      <c r="A402" s="76" t="str">
        <f>IF(ISBLANK(INDEX('Policy Characteristics'!A:A,MATCH($C402,'Policy Characteristics'!$C:$C,0))),"",INDEX('Policy Characteristics'!A:A,MATCH($C402,'Policy Characteristics'!$C:$C,0)))</f>
        <v>Electricity Supply</v>
      </c>
      <c r="B402" s="200" t="str">
        <f>IF(ISBLANK(INDEX('Policy Characteristics'!B:B,MATCH($C402,'Policy Characteristics'!$C:$C,0))),"",INDEX('Policy Characteristics'!B:B,MATCH($C402,'Policy Characteristics'!$C:$C,0)))</f>
        <v>Non BAU Capacity Retirement Schedule</v>
      </c>
      <c r="C402" s="76" t="str">
        <f t="shared" si="16"/>
        <v>Boolean Use Non BAU Capacity Retirement Schedule</v>
      </c>
      <c r="D402" s="78" t="s">
        <v>1748</v>
      </c>
      <c r="E402" s="88"/>
      <c r="F402" s="78" t="s">
        <v>1746</v>
      </c>
      <c r="G402" s="88"/>
      <c r="H402" s="15">
        <v>1773</v>
      </c>
      <c r="I402" s="213" t="s">
        <v>44</v>
      </c>
      <c r="J402" s="202" t="str">
        <f>IF(ISBLANK(INDEX('Policy Characteristics'!D:D,MATCH($C402,'Policy Characteristics'!$C:$C,0))),"",INDEX('Policy Characteristics'!D:D,MATCH($C402,'Policy Characteristics'!$C:$C,0)))</f>
        <v>Non BAU Capacity Retirement Schedule</v>
      </c>
      <c r="K402" s="76" t="str">
        <f>IF(ISBLANK(INDEX('Policy Characteristics'!E:E,MATCH($C402,'Policy Characteristics'!$C:$C,0))),"",INDEX('Policy Characteristics'!E:E,MATCH($C402,'Policy Characteristics'!$C:$C,0)))</f>
        <v/>
      </c>
      <c r="L402" s="76">
        <f>IF(ISBLANK(INDEX('Policy Characteristics'!F:F,MATCH($C402,'Policy Characteristics'!$C:$C,0))),"",INDEX('Policy Characteristics'!F:F,MATCH($C402,'Policy Characteristics'!$C:$C,0)))</f>
        <v>0</v>
      </c>
      <c r="M402" s="76">
        <f>IF(ISBLANK(INDEX('Policy Characteristics'!G:G,MATCH($C402,'Policy Characteristics'!$C:$C,0))),"",INDEX('Policy Characteristics'!G:G,MATCH($C402,'Policy Characteristics'!$C:$C,0)))</f>
        <v>1</v>
      </c>
      <c r="N402" s="76">
        <f>IF(ISBLANK(INDEX('Policy Characteristics'!H:H,MATCH($C402,'Policy Characteristics'!$C:$C,0))),"",INDEX('Policy Characteristics'!H:H,MATCH($C402,'Policy Characteristics'!$C:$C,0)))</f>
        <v>1</v>
      </c>
      <c r="O402" s="76" t="str">
        <f>IF(ISBLANK(INDEX('Policy Characteristics'!I:I,MATCH($C402,'Policy Characteristics'!$C:$C,0))),"",INDEX('Policy Characteristics'!I:I,MATCH($C402,'Policy Characteristics'!$C:$C,0)))</f>
        <v>on/off</v>
      </c>
      <c r="P402" s="76" t="str">
        <f>IF(ISBLANK(INDEX('Policy Characteristics'!J:J,MATCH($C402,'Policy Characteristics'!$C:$C,0))),"",INDEX('Policy Characteristics'!J:J,MATCH($C402,'Policy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402" s="76" t="str">
        <f>IF(ISBLANK(INDEX('Policy Characteristics'!K:K,MATCH($C402,'Policy Characteristics'!$C:$C,0))),"",INDEX('Policy Characteristics'!K:K,MATCH($C402,'Policy Characteristics'!$C:$C,0)))</f>
        <v/>
      </c>
      <c r="R402" s="76" t="str">
        <f>IF(ISBLANK(INDEX('Policy Characteristics'!L:L,MATCH($C402,'Policy Characteristics'!$C:$C,0))),"",INDEX('Policy Characteristics'!L:L,MATCH($C402,'Policy Characteristics'!$C:$C,0)))</f>
        <v/>
      </c>
    </row>
    <row r="403" spans="1:18" x14ac:dyDescent="0.25">
      <c r="A403" s="76" t="str">
        <f>IF(ISBLANK(INDEX('Policy Characteristics'!A:A,MATCH($C403,'Policy Characteristics'!$C:$C,0))),"",INDEX('Policy Characteristics'!A:A,MATCH($C403,'Policy Characteristics'!$C:$C,0)))</f>
        <v>Electricity Supply</v>
      </c>
      <c r="B403" s="200" t="str">
        <f>IF(ISBLANK(INDEX('Policy Characteristics'!B:B,MATCH($C403,'Policy Characteristics'!$C:$C,0))),"",INDEX('Policy Characteristics'!B:B,MATCH($C403,'Policy Characteristics'!$C:$C,0)))</f>
        <v>Non BAU Capacity Retirement Schedule</v>
      </c>
      <c r="C403" s="76" t="str">
        <f t="shared" si="16"/>
        <v>Boolean Use Non BAU Capacity Retirement Schedule</v>
      </c>
      <c r="D403" s="78" t="s">
        <v>1749</v>
      </c>
      <c r="E403" s="88"/>
      <c r="F403" s="78" t="s">
        <v>1747</v>
      </c>
      <c r="G403" s="88"/>
      <c r="H403" s="15">
        <v>2240</v>
      </c>
      <c r="I403" s="213" t="s">
        <v>44</v>
      </c>
      <c r="J403" s="202" t="str">
        <f>IF(ISBLANK(INDEX('Policy Characteristics'!D:D,MATCH($C403,'Policy Characteristics'!$C:$C,0))),"",INDEX('Policy Characteristics'!D:D,MATCH($C403,'Policy Characteristics'!$C:$C,0)))</f>
        <v>Non BAU Capacity Retirement Schedule</v>
      </c>
      <c r="K403" s="76" t="str">
        <f>IF(ISBLANK(INDEX('Policy Characteristics'!E:E,MATCH($C403,'Policy Characteristics'!$C:$C,0))),"",INDEX('Policy Characteristics'!E:E,MATCH($C403,'Policy Characteristics'!$C:$C,0)))</f>
        <v/>
      </c>
      <c r="L403" s="76">
        <f>IF(ISBLANK(INDEX('Policy Characteristics'!F:F,MATCH($C403,'Policy Characteristics'!$C:$C,0))),"",INDEX('Policy Characteristics'!F:F,MATCH($C403,'Policy Characteristics'!$C:$C,0)))</f>
        <v>0</v>
      </c>
      <c r="M403" s="76">
        <f>IF(ISBLANK(INDEX('Policy Characteristics'!G:G,MATCH($C403,'Policy Characteristics'!$C:$C,0))),"",INDEX('Policy Characteristics'!G:G,MATCH($C403,'Policy Characteristics'!$C:$C,0)))</f>
        <v>1</v>
      </c>
      <c r="N403" s="76">
        <f>IF(ISBLANK(INDEX('Policy Characteristics'!H:H,MATCH($C403,'Policy Characteristics'!$C:$C,0))),"",INDEX('Policy Characteristics'!H:H,MATCH($C403,'Policy Characteristics'!$C:$C,0)))</f>
        <v>1</v>
      </c>
      <c r="O403" s="76" t="str">
        <f>IF(ISBLANK(INDEX('Policy Characteristics'!I:I,MATCH($C403,'Policy Characteristics'!$C:$C,0))),"",INDEX('Policy Characteristics'!I:I,MATCH($C403,'Policy Characteristics'!$C:$C,0)))</f>
        <v>on/off</v>
      </c>
      <c r="P403" s="76" t="str">
        <f>IF(ISBLANK(INDEX('Policy Characteristics'!J:J,MATCH($C403,'Policy Characteristics'!$C:$C,0))),"",INDEX('Policy Characteristics'!J:J,MATCH($C403,'Policy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403" s="76"/>
      <c r="R403" s="76"/>
    </row>
    <row r="404" spans="1:18" s="76" customFormat="1" x14ac:dyDescent="0.25">
      <c r="A404" s="76" t="str">
        <f>IF(ISBLANK(INDEX('Policy Characteristics'!A:A,MATCH($C404,'Policy Characteristics'!$C:$C,0))),"",INDEX('Policy Characteristics'!A:A,MATCH($C404,'Policy Characteristics'!$C:$C,0)))</f>
        <v>Electricity Supply</v>
      </c>
      <c r="B404" s="200" t="str">
        <f>IF(ISBLANK(INDEX('Policy Characteristics'!B:B,MATCH($C404,'Policy Characteristics'!$C:$C,0))),"",INDEX('Policy Characteristics'!B:B,MATCH($C404,'Policy Characteristics'!$C:$C,0)))</f>
        <v>Non BAU Mandated Capacity Construction</v>
      </c>
      <c r="C404" t="s">
        <v>129</v>
      </c>
      <c r="D404" s="88" t="s">
        <v>445</v>
      </c>
      <c r="E404" s="88"/>
      <c r="F404" s="88" t="s">
        <v>444</v>
      </c>
      <c r="G404" s="88"/>
      <c r="H404" s="15">
        <v>633</v>
      </c>
      <c r="I404" s="213" t="s">
        <v>44</v>
      </c>
      <c r="J404" s="202" t="str">
        <f>IF(ISBLANK(INDEX('Policy Characteristics'!D:D,MATCH($C404,'Policy Characteristics'!$C:$C,0))),"",INDEX('Policy Characteristics'!D:D,MATCH($C404,'Policy Characteristics'!$C:$C,0)))</f>
        <v>Non BAU Mandated Capacity Construction</v>
      </c>
      <c r="K404" s="76" t="str">
        <f>IF(ISBLANK(INDEX('Policy Characteristics'!E:E,MATCH($C404,'Policy Characteristics'!$C:$C,0))),"",INDEX('Policy Characteristics'!E:E,MATCH($C404,'Policy Characteristics'!$C:$C,0)))</f>
        <v/>
      </c>
      <c r="L404" s="76">
        <f>IF(ISBLANK(INDEX('Policy Characteristics'!F:F,MATCH($C404,'Policy Characteristics'!$C:$C,0))),"",INDEX('Policy Characteristics'!F:F,MATCH($C404,'Policy Characteristics'!$C:$C,0)))</f>
        <v>0</v>
      </c>
      <c r="M404" s="76">
        <f>IF(ISBLANK(INDEX('Policy Characteristics'!G:G,MATCH($C404,'Policy Characteristics'!$C:$C,0))),"",INDEX('Policy Characteristics'!G:G,MATCH($C404,'Policy Characteristics'!$C:$C,0)))</f>
        <v>1</v>
      </c>
      <c r="N404" s="76">
        <f>IF(ISBLANK(INDEX('Policy Characteristics'!H:H,MATCH($C404,'Policy Characteristics'!$C:$C,0))),"",INDEX('Policy Characteristics'!H:H,MATCH($C404,'Policy Characteristics'!$C:$C,0)))</f>
        <v>1</v>
      </c>
      <c r="O404" s="76" t="str">
        <f>IF(ISBLANK(INDEX('Policy Characteristics'!I:I,MATCH($C404,'Policy Characteristics'!$C:$C,0))),"",INDEX('Policy Characteristics'!I:I,MATCH($C404,'Policy Characteristics'!$C:$C,0)))</f>
        <v>on/off</v>
      </c>
      <c r="P404" s="76" t="str">
        <f>IF(ISBLANK(INDEX('Policy Characteristics'!J:J,MATCH($C404,'Policy Characteristics'!$C:$C,0))),"",INDEX('Policy Characteristics'!J:J,MATCH($C404,'Policy Characteristics'!$C:$C,0)))</f>
        <v>**Description:** The BAU scenario includes all planned capacity additions (provided by the U.S. Energy Information Administration). This policy uses an alternative set of planned capacity additions. // **Guidance for setting values:** // **Offshore Wind:** When used in the context of the US NDC scenario, this policy results in roughly 30 GW of offshore wind by 2030 and 220 of offshore wind by 2050 nationwide.</v>
      </c>
      <c r="Q404" s="76" t="str">
        <f>IF(ISBLANK(INDEX('Policy Characteristics'!K:K,MATCH($C404,'Policy Characteristics'!$C:$C,0))),"",INDEX('Policy Characteristics'!K:K,MATCH($C404,'Policy Characteristics'!$C:$C,0)))</f>
        <v/>
      </c>
      <c r="R404" s="76" t="str">
        <f>IF(ISBLANK(INDEX('Policy Characteristics'!L:L,MATCH($C404,'Policy Characteristics'!$C:$C,0))),"",INDEX('Policy Characteristics'!L:L,MATCH($C404,'Policy Characteristics'!$C:$C,0)))</f>
        <v/>
      </c>
    </row>
    <row r="405" spans="1:18" s="76" customFormat="1" x14ac:dyDescent="0.25">
      <c r="A405" s="76" t="str">
        <f>IF(ISBLANK(INDEX('Policy Characteristics'!A:A,MATCH($C405,'Policy Characteristics'!$C:$C,0))),"",INDEX('Policy Characteristics'!A:A,MATCH($C405,'Policy Characteristics'!$C:$C,0)))</f>
        <v>Electricity Supply</v>
      </c>
      <c r="B405" s="200" t="str">
        <f>IF(ISBLANK(INDEX('Policy Characteristics'!B:B,MATCH($C405,'Policy Characteristics'!$C:$C,0))),"",INDEX('Policy Characteristics'!B:B,MATCH($C405,'Policy Characteristics'!$C:$C,0)))</f>
        <v>Non BAU Mandated Capacity Construction</v>
      </c>
      <c r="C405" s="76" t="str">
        <f t="shared" ref="C405:C427" si="17">C$404</f>
        <v>Boolean Use Non BAU Mandated Capacity Construction Schedule</v>
      </c>
      <c r="D405" s="78" t="s">
        <v>1656</v>
      </c>
      <c r="E405" s="88"/>
      <c r="F405" s="78" t="s">
        <v>1597</v>
      </c>
      <c r="G405" s="88"/>
      <c r="H405" s="15">
        <v>634</v>
      </c>
      <c r="I405" s="213" t="s">
        <v>44</v>
      </c>
      <c r="J405" s="202" t="str">
        <f>IF(ISBLANK(INDEX('Policy Characteristics'!D:D,MATCH($C405,'Policy Characteristics'!$C:$C,0))),"",INDEX('Policy Characteristics'!D:D,MATCH($C405,'Policy Characteristics'!$C:$C,0)))</f>
        <v>Non BAU Mandated Capacity Construction</v>
      </c>
      <c r="K405" s="76" t="str">
        <f>IF(ISBLANK(INDEX('Policy Characteristics'!E:E,MATCH($C405,'Policy Characteristics'!$C:$C,0))),"",INDEX('Policy Characteristics'!E:E,MATCH($C405,'Policy Characteristics'!$C:$C,0)))</f>
        <v/>
      </c>
      <c r="L405" s="76">
        <f>IF(ISBLANK(INDEX('Policy Characteristics'!F:F,MATCH($C405,'Policy Characteristics'!$C:$C,0))),"",INDEX('Policy Characteristics'!F:F,MATCH($C405,'Policy Characteristics'!$C:$C,0)))</f>
        <v>0</v>
      </c>
      <c r="M405" s="76">
        <f>IF(ISBLANK(INDEX('Policy Characteristics'!G:G,MATCH($C405,'Policy Characteristics'!$C:$C,0))),"",INDEX('Policy Characteristics'!G:G,MATCH($C405,'Policy Characteristics'!$C:$C,0)))</f>
        <v>1</v>
      </c>
      <c r="N405" s="76">
        <f>IF(ISBLANK(INDEX('Policy Characteristics'!H:H,MATCH($C405,'Policy Characteristics'!$C:$C,0))),"",INDEX('Policy Characteristics'!H:H,MATCH($C405,'Policy Characteristics'!$C:$C,0)))</f>
        <v>1</v>
      </c>
      <c r="O405" s="76" t="str">
        <f>IF(ISBLANK(INDEX('Policy Characteristics'!I:I,MATCH($C405,'Policy Characteristics'!$C:$C,0))),"",INDEX('Policy Characteristics'!I:I,MATCH($C405,'Policy Characteristics'!$C:$C,0)))</f>
        <v>on/off</v>
      </c>
      <c r="P405" s="76" t="str">
        <f>IF(ISBLANK(INDEX('Policy Characteristics'!J:J,MATCH($C405,'Policy Characteristics'!$C:$C,0))),"",INDEX('Policy Characteristics'!J:J,MATCH($C405,'Policy Characteristics'!$C:$C,0)))</f>
        <v>**Description:** The BAU scenario includes all planned capacity additions (provided by the U.S. Energy Information Administration). This policy uses an alternative set of planned capacity additions. // **Guidance for setting values:** // **Offshore Wind:** When used in the context of the US NDC scenario, this policy results in roughly 30 GW of offshore wind by 2030 and 220 of offshore wind by 2050 nationwide.</v>
      </c>
      <c r="Q405" s="76" t="str">
        <f>IF(ISBLANK(INDEX('Policy Characteristics'!K:K,MATCH($C405,'Policy Characteristics'!$C:$C,0))),"",INDEX('Policy Characteristics'!K:K,MATCH($C405,'Policy Characteristics'!$C:$C,0)))</f>
        <v/>
      </c>
      <c r="R405" s="76" t="str">
        <f>IF(ISBLANK(INDEX('Policy Characteristics'!L:L,MATCH($C405,'Policy Characteristics'!$C:$C,0))),"",INDEX('Policy Characteristics'!L:L,MATCH($C405,'Policy Characteristics'!$C:$C,0)))</f>
        <v/>
      </c>
    </row>
    <row r="406" spans="1:18" s="76" customFormat="1" x14ac:dyDescent="0.25">
      <c r="A406" s="76" t="str">
        <f>IF(ISBLANK(INDEX('Policy Characteristics'!A:A,MATCH($C406,'Policy Characteristics'!$C:$C,0))),"",INDEX('Policy Characteristics'!A:A,MATCH($C406,'Policy Characteristics'!$C:$C,0)))</f>
        <v>Electricity Supply</v>
      </c>
      <c r="B406" s="200" t="str">
        <f>IF(ISBLANK(INDEX('Policy Characteristics'!B:B,MATCH($C406,'Policy Characteristics'!$C:$C,0))),"",INDEX('Policy Characteristics'!B:B,MATCH($C406,'Policy Characteristics'!$C:$C,0)))</f>
        <v>Non BAU Mandated Capacity Construction</v>
      </c>
      <c r="C406" s="76" t="str">
        <f t="shared" si="17"/>
        <v>Boolean Use Non BAU Mandated Capacity Construction Schedule</v>
      </c>
      <c r="D406" s="78" t="s">
        <v>1657</v>
      </c>
      <c r="E406" s="88"/>
      <c r="F406" s="78" t="s">
        <v>1598</v>
      </c>
      <c r="G406" s="88"/>
      <c r="H406" s="15">
        <v>1774</v>
      </c>
      <c r="I406" s="213" t="s">
        <v>44</v>
      </c>
      <c r="J406" s="202" t="str">
        <f>IF(ISBLANK(INDEX('Policy Characteristics'!D:D,MATCH($C406,'Policy Characteristics'!$C:$C,0))),"",INDEX('Policy Characteristics'!D:D,MATCH($C406,'Policy Characteristics'!$C:$C,0)))</f>
        <v>Non BAU Mandated Capacity Construction</v>
      </c>
      <c r="K406" s="76" t="str">
        <f>IF(ISBLANK(INDEX('Policy Characteristics'!E:E,MATCH($C406,'Policy Characteristics'!$C:$C,0))),"",INDEX('Policy Characteristics'!E:E,MATCH($C406,'Policy Characteristics'!$C:$C,0)))</f>
        <v/>
      </c>
      <c r="L406" s="76">
        <f>IF(ISBLANK(INDEX('Policy Characteristics'!F:F,MATCH($C406,'Policy Characteristics'!$C:$C,0))),"",INDEX('Policy Characteristics'!F:F,MATCH($C406,'Policy Characteristics'!$C:$C,0)))</f>
        <v>0</v>
      </c>
      <c r="M406" s="76">
        <f>IF(ISBLANK(INDEX('Policy Characteristics'!G:G,MATCH($C406,'Policy Characteristics'!$C:$C,0))),"",INDEX('Policy Characteristics'!G:G,MATCH($C406,'Policy Characteristics'!$C:$C,0)))</f>
        <v>1</v>
      </c>
      <c r="N406" s="76">
        <f>IF(ISBLANK(INDEX('Policy Characteristics'!H:H,MATCH($C406,'Policy Characteristics'!$C:$C,0))),"",INDEX('Policy Characteristics'!H:H,MATCH($C406,'Policy Characteristics'!$C:$C,0)))</f>
        <v>1</v>
      </c>
      <c r="O406" s="76" t="str">
        <f>IF(ISBLANK(INDEX('Policy Characteristics'!I:I,MATCH($C406,'Policy Characteristics'!$C:$C,0))),"",INDEX('Policy Characteristics'!I:I,MATCH($C406,'Policy Characteristics'!$C:$C,0)))</f>
        <v>on/off</v>
      </c>
      <c r="P406" s="76" t="str">
        <f>IF(ISBLANK(INDEX('Policy Characteristics'!J:J,MATCH($C406,'Policy Characteristics'!$C:$C,0))),"",INDEX('Policy Characteristics'!J:J,MATCH($C406,'Policy Characteristics'!$C:$C,0)))</f>
        <v>**Description:** The BAU scenario includes all planned capacity additions (provided by the U.S. Energy Information Administration). This policy uses an alternative set of planned capacity additions. // **Guidance for setting values:** // **Offshore Wind:** When used in the context of the US NDC scenario, this policy results in roughly 30 GW of offshore wind by 2030 and 220 of offshore wind by 2050 nationwide.</v>
      </c>
      <c r="Q406" s="76" t="str">
        <f>IF(ISBLANK(INDEX('Policy Characteristics'!K:K,MATCH($C406,'Policy Characteristics'!$C:$C,0))),"",INDEX('Policy Characteristics'!K:K,MATCH($C406,'Policy Characteristics'!$C:$C,0)))</f>
        <v/>
      </c>
      <c r="R406" s="76" t="str">
        <f>IF(ISBLANK(INDEX('Policy Characteristics'!L:L,MATCH($C406,'Policy Characteristics'!$C:$C,0))),"",INDEX('Policy Characteristics'!L:L,MATCH($C406,'Policy Characteristics'!$C:$C,0)))</f>
        <v/>
      </c>
    </row>
    <row r="407" spans="1:18" s="76" customFormat="1" x14ac:dyDescent="0.25">
      <c r="A407" s="76" t="str">
        <f>IF(ISBLANK(INDEX('Policy Characteristics'!A:A,MATCH($C407,'Policy Characteristics'!$C:$C,0))),"",INDEX('Policy Characteristics'!A:A,MATCH($C407,'Policy Characteristics'!$C:$C,0)))</f>
        <v>Electricity Supply</v>
      </c>
      <c r="B407" s="200" t="str">
        <f>IF(ISBLANK(INDEX('Policy Characteristics'!B:B,MATCH($C407,'Policy Characteristics'!$C:$C,0))),"",INDEX('Policy Characteristics'!B:B,MATCH($C407,'Policy Characteristics'!$C:$C,0)))</f>
        <v>Non BAU Mandated Capacity Construction</v>
      </c>
      <c r="C407" s="76" t="str">
        <f t="shared" si="17"/>
        <v>Boolean Use Non BAU Mandated Capacity Construction Schedule</v>
      </c>
      <c r="D407" s="78" t="s">
        <v>76</v>
      </c>
      <c r="E407" s="88"/>
      <c r="F407" s="78" t="s">
        <v>1667</v>
      </c>
      <c r="G407" s="88"/>
      <c r="H407" s="15">
        <v>635</v>
      </c>
      <c r="I407" s="213" t="s">
        <v>44</v>
      </c>
      <c r="J407" s="202" t="str">
        <f>IF(ISBLANK(INDEX('Policy Characteristics'!D:D,MATCH($C407,'Policy Characteristics'!$C:$C,0))),"",INDEX('Policy Characteristics'!D:D,MATCH($C407,'Policy Characteristics'!$C:$C,0)))</f>
        <v>Non BAU Mandated Capacity Construction</v>
      </c>
      <c r="K407" s="76" t="str">
        <f>IF(ISBLANK(INDEX('Policy Characteristics'!E:E,MATCH($C407,'Policy Characteristics'!$C:$C,0))),"",INDEX('Policy Characteristics'!E:E,MATCH($C407,'Policy Characteristics'!$C:$C,0)))</f>
        <v/>
      </c>
      <c r="L407" s="76">
        <f>IF(ISBLANK(INDEX('Policy Characteristics'!F:F,MATCH($C407,'Policy Characteristics'!$C:$C,0))),"",INDEX('Policy Characteristics'!F:F,MATCH($C407,'Policy Characteristics'!$C:$C,0)))</f>
        <v>0</v>
      </c>
      <c r="M407" s="76">
        <f>IF(ISBLANK(INDEX('Policy Characteristics'!G:G,MATCH($C407,'Policy Characteristics'!$C:$C,0))),"",INDEX('Policy Characteristics'!G:G,MATCH($C407,'Policy Characteristics'!$C:$C,0)))</f>
        <v>1</v>
      </c>
      <c r="N407" s="76">
        <f>IF(ISBLANK(INDEX('Policy Characteristics'!H:H,MATCH($C407,'Policy Characteristics'!$C:$C,0))),"",INDEX('Policy Characteristics'!H:H,MATCH($C407,'Policy Characteristics'!$C:$C,0)))</f>
        <v>1</v>
      </c>
      <c r="O407" s="76" t="str">
        <f>IF(ISBLANK(INDEX('Policy Characteristics'!I:I,MATCH($C407,'Policy Characteristics'!$C:$C,0))),"",INDEX('Policy Characteristics'!I:I,MATCH($C407,'Policy Characteristics'!$C:$C,0)))</f>
        <v>on/off</v>
      </c>
      <c r="P407" s="76" t="str">
        <f>IF(ISBLANK(INDEX('Policy Characteristics'!J:J,MATCH($C407,'Policy Characteristics'!$C:$C,0))),"",INDEX('Policy Characteristics'!J:J,MATCH($C407,'Policy Characteristics'!$C:$C,0)))</f>
        <v>**Description:** The BAU scenario includes all planned capacity additions (provided by the U.S. Energy Information Administration). This policy uses an alternative set of planned capacity additions. // **Guidance for setting values:** // **Offshore Wind:** When used in the context of the US NDC scenario, this policy results in roughly 30 GW of offshore wind by 2030 and 220 of offshore wind by 2050 nationwide.</v>
      </c>
      <c r="Q407" s="76" t="str">
        <f>IF(ISBLANK(INDEX('Policy Characteristics'!K:K,MATCH($C407,'Policy Characteristics'!$C:$C,0))),"",INDEX('Policy Characteristics'!K:K,MATCH($C407,'Policy Characteristics'!$C:$C,0)))</f>
        <v/>
      </c>
      <c r="R407" s="76" t="str">
        <f>IF(ISBLANK(INDEX('Policy Characteristics'!L:L,MATCH($C407,'Policy Characteristics'!$C:$C,0))),"",INDEX('Policy Characteristics'!L:L,MATCH($C407,'Policy Characteristics'!$C:$C,0)))</f>
        <v/>
      </c>
    </row>
    <row r="408" spans="1:18" s="76" customFormat="1" x14ac:dyDescent="0.25">
      <c r="A408" s="76" t="str">
        <f>IF(ISBLANK(INDEX('Policy Characteristics'!A:A,MATCH($C408,'Policy Characteristics'!$C:$C,0))),"",INDEX('Policy Characteristics'!A:A,MATCH($C408,'Policy Characteristics'!$C:$C,0)))</f>
        <v>Electricity Supply</v>
      </c>
      <c r="B408" s="200" t="str">
        <f>IF(ISBLANK(INDEX('Policy Characteristics'!B:B,MATCH($C408,'Policy Characteristics'!$C:$C,0))),"",INDEX('Policy Characteristics'!B:B,MATCH($C408,'Policy Characteristics'!$C:$C,0)))</f>
        <v>Non BAU Mandated Capacity Construction</v>
      </c>
      <c r="C408" s="76" t="str">
        <f t="shared" si="17"/>
        <v>Boolean Use Non BAU Mandated Capacity Construction Schedule</v>
      </c>
      <c r="D408" s="78" t="s">
        <v>77</v>
      </c>
      <c r="E408" s="88"/>
      <c r="F408" s="78" t="s">
        <v>89</v>
      </c>
      <c r="G408" s="88"/>
      <c r="H408" s="15">
        <v>636</v>
      </c>
      <c r="I408" s="213" t="s">
        <v>44</v>
      </c>
      <c r="J408" s="202" t="str">
        <f>IF(ISBLANK(INDEX('Policy Characteristics'!D:D,MATCH($C408,'Policy Characteristics'!$C:$C,0))),"",INDEX('Policy Characteristics'!D:D,MATCH($C408,'Policy Characteristics'!$C:$C,0)))</f>
        <v>Non BAU Mandated Capacity Construction</v>
      </c>
      <c r="K408" s="76" t="str">
        <f>IF(ISBLANK(INDEX('Policy Characteristics'!E:E,MATCH($C408,'Policy Characteristics'!$C:$C,0))),"",INDEX('Policy Characteristics'!E:E,MATCH($C408,'Policy Characteristics'!$C:$C,0)))</f>
        <v/>
      </c>
      <c r="L408" s="76">
        <f>IF(ISBLANK(INDEX('Policy Characteristics'!F:F,MATCH($C408,'Policy Characteristics'!$C:$C,0))),"",INDEX('Policy Characteristics'!F:F,MATCH($C408,'Policy Characteristics'!$C:$C,0)))</f>
        <v>0</v>
      </c>
      <c r="M408" s="76">
        <f>IF(ISBLANK(INDEX('Policy Characteristics'!G:G,MATCH($C408,'Policy Characteristics'!$C:$C,0))),"",INDEX('Policy Characteristics'!G:G,MATCH($C408,'Policy Characteristics'!$C:$C,0)))</f>
        <v>1</v>
      </c>
      <c r="N408" s="76">
        <f>IF(ISBLANK(INDEX('Policy Characteristics'!H:H,MATCH($C408,'Policy Characteristics'!$C:$C,0))),"",INDEX('Policy Characteristics'!H:H,MATCH($C408,'Policy Characteristics'!$C:$C,0)))</f>
        <v>1</v>
      </c>
      <c r="O408" s="76" t="str">
        <f>IF(ISBLANK(INDEX('Policy Characteristics'!I:I,MATCH($C408,'Policy Characteristics'!$C:$C,0))),"",INDEX('Policy Characteristics'!I:I,MATCH($C408,'Policy Characteristics'!$C:$C,0)))</f>
        <v>on/off</v>
      </c>
      <c r="P408" s="76" t="str">
        <f>IF(ISBLANK(INDEX('Policy Characteristics'!J:J,MATCH($C408,'Policy Characteristics'!$C:$C,0))),"",INDEX('Policy Characteristics'!J:J,MATCH($C408,'Policy Characteristics'!$C:$C,0)))</f>
        <v>**Description:** The BAU scenario includes all planned capacity additions (provided by the U.S. Energy Information Administration). This policy uses an alternative set of planned capacity additions. // **Guidance for setting values:** // **Offshore Wind:** When used in the context of the US NDC scenario, this policy results in roughly 30 GW of offshore wind by 2030 and 220 of offshore wind by 2050 nationwide.</v>
      </c>
      <c r="Q408" s="76" t="str">
        <f>IF(ISBLANK(INDEX('Policy Characteristics'!K:K,MATCH($C408,'Policy Characteristics'!$C:$C,0))),"",INDEX('Policy Characteristics'!K:K,MATCH($C408,'Policy Characteristics'!$C:$C,0)))</f>
        <v/>
      </c>
      <c r="R408" s="76" t="str">
        <f>IF(ISBLANK(INDEX('Policy Characteristics'!L:L,MATCH($C408,'Policy Characteristics'!$C:$C,0))),"",INDEX('Policy Characteristics'!L:L,MATCH($C408,'Policy Characteristics'!$C:$C,0)))</f>
        <v/>
      </c>
    </row>
    <row r="409" spans="1:18" s="76" customFormat="1" x14ac:dyDescent="0.25">
      <c r="A409" s="76" t="str">
        <f>IF(ISBLANK(INDEX('Policy Characteristics'!A:A,MATCH($C409,'Policy Characteristics'!$C:$C,0))),"",INDEX('Policy Characteristics'!A:A,MATCH($C409,'Policy Characteristics'!$C:$C,0)))</f>
        <v>Electricity Supply</v>
      </c>
      <c r="B409" s="200" t="str">
        <f>IF(ISBLANK(INDEX('Policy Characteristics'!B:B,MATCH($C409,'Policy Characteristics'!$C:$C,0))),"",INDEX('Policy Characteristics'!B:B,MATCH($C409,'Policy Characteristics'!$C:$C,0)))</f>
        <v>Non BAU Mandated Capacity Construction</v>
      </c>
      <c r="C409" s="76" t="str">
        <f t="shared" si="17"/>
        <v>Boolean Use Non BAU Mandated Capacity Construction Schedule</v>
      </c>
      <c r="D409" s="78" t="s">
        <v>446</v>
      </c>
      <c r="E409" s="88"/>
      <c r="F409" s="78" t="s">
        <v>449</v>
      </c>
      <c r="G409" s="88"/>
      <c r="H409" s="15">
        <v>637</v>
      </c>
      <c r="I409" s="213" t="s">
        <v>43</v>
      </c>
      <c r="J409" s="202" t="str">
        <f>IF(ISBLANK(INDEX('Policy Characteristics'!D:D,MATCH($C409,'Policy Characteristics'!$C:$C,0))),"",INDEX('Policy Characteristics'!D:D,MATCH($C409,'Policy Characteristics'!$C:$C,0)))</f>
        <v>Non BAU Mandated Capacity Construction</v>
      </c>
      <c r="K409" s="76" t="str">
        <f>IF(ISBLANK(INDEX('Policy Characteristics'!E:E,MATCH($C409,'Policy Characteristics'!$C:$C,0))),"",INDEX('Policy Characteristics'!E:E,MATCH($C409,'Policy Characteristics'!$C:$C,0)))</f>
        <v/>
      </c>
      <c r="L409" s="76">
        <f>IF(ISBLANK(INDEX('Policy Characteristics'!F:F,MATCH($C409,'Policy Characteristics'!$C:$C,0))),"",INDEX('Policy Characteristics'!F:F,MATCH($C409,'Policy Characteristics'!$C:$C,0)))</f>
        <v>0</v>
      </c>
      <c r="M409" s="76">
        <f>IF(ISBLANK(INDEX('Policy Characteristics'!G:G,MATCH($C409,'Policy Characteristics'!$C:$C,0))),"",INDEX('Policy Characteristics'!G:G,MATCH($C409,'Policy Characteristics'!$C:$C,0)))</f>
        <v>1</v>
      </c>
      <c r="N409" s="76">
        <f>IF(ISBLANK(INDEX('Policy Characteristics'!H:H,MATCH($C409,'Policy Characteristics'!$C:$C,0))),"",INDEX('Policy Characteristics'!H:H,MATCH($C409,'Policy Characteristics'!$C:$C,0)))</f>
        <v>1</v>
      </c>
      <c r="O409" s="76" t="str">
        <f>IF(ISBLANK(INDEX('Policy Characteristics'!I:I,MATCH($C409,'Policy Characteristics'!$C:$C,0))),"",INDEX('Policy Characteristics'!I:I,MATCH($C409,'Policy Characteristics'!$C:$C,0)))</f>
        <v>on/off</v>
      </c>
      <c r="P409" s="76" t="str">
        <f>IF(ISBLANK(INDEX('Policy Characteristics'!J:J,MATCH($C409,'Policy Characteristics'!$C:$C,0))),"",INDEX('Policy Characteristics'!J:J,MATCH($C409,'Policy Characteristics'!$C:$C,0)))</f>
        <v>**Description:** The BAU scenario includes all planned capacity additions (provided by the U.S. Energy Information Administration). This policy uses an alternative set of planned capacity additions. // **Guidance for setting values:** // **Offshore Wind:** When used in the context of the US NDC scenario, this policy results in roughly 30 GW of offshore wind by 2030 and 220 of offshore wind by 2050 nationwide.</v>
      </c>
      <c r="Q409" s="76" t="str">
        <f>IF(ISBLANK(INDEX('Policy Characteristics'!K:K,MATCH($C409,'Policy Characteristics'!$C:$C,0))),"",INDEX('Policy Characteristics'!K:K,MATCH($C409,'Policy Characteristics'!$C:$C,0)))</f>
        <v/>
      </c>
      <c r="R409" s="76" t="str">
        <f>IF(ISBLANK(INDEX('Policy Characteristics'!L:L,MATCH($C409,'Policy Characteristics'!$C:$C,0))),"",INDEX('Policy Characteristics'!L:L,MATCH($C409,'Policy Characteristics'!$C:$C,0)))</f>
        <v/>
      </c>
    </row>
    <row r="410" spans="1:18" s="76" customFormat="1" x14ac:dyDescent="0.25">
      <c r="A410" s="76" t="str">
        <f>IF(ISBLANK(INDEX('Policy Characteristics'!A:A,MATCH($C410,'Policy Characteristics'!$C:$C,0))),"",INDEX('Policy Characteristics'!A:A,MATCH($C410,'Policy Characteristics'!$C:$C,0)))</f>
        <v>Electricity Supply</v>
      </c>
      <c r="B410" s="200" t="str">
        <f>IF(ISBLANK(INDEX('Policy Characteristics'!B:B,MATCH($C410,'Policy Characteristics'!$C:$C,0))),"",INDEX('Policy Characteristics'!B:B,MATCH($C410,'Policy Characteristics'!$C:$C,0)))</f>
        <v>Non BAU Mandated Capacity Construction</v>
      </c>
      <c r="C410" s="76" t="str">
        <f t="shared" si="17"/>
        <v>Boolean Use Non BAU Mandated Capacity Construction Schedule</v>
      </c>
      <c r="D410" s="78" t="s">
        <v>78</v>
      </c>
      <c r="E410" s="88"/>
      <c r="F410" s="78" t="s">
        <v>90</v>
      </c>
      <c r="G410" s="88"/>
      <c r="H410" s="15">
        <v>638</v>
      </c>
      <c r="I410" s="213" t="s">
        <v>43</v>
      </c>
      <c r="J410" s="202" t="str">
        <f>IF(ISBLANK(INDEX('Policy Characteristics'!D:D,MATCH($C410,'Policy Characteristics'!$C:$C,0))),"",INDEX('Policy Characteristics'!D:D,MATCH($C410,'Policy Characteristics'!$C:$C,0)))</f>
        <v>Non BAU Mandated Capacity Construction</v>
      </c>
      <c r="K410" s="76" t="str">
        <f>IF(ISBLANK(INDEX('Policy Characteristics'!E:E,MATCH($C410,'Policy Characteristics'!$C:$C,0))),"",INDEX('Policy Characteristics'!E:E,MATCH($C410,'Policy Characteristics'!$C:$C,0)))</f>
        <v/>
      </c>
      <c r="L410" s="76">
        <f>IF(ISBLANK(INDEX('Policy Characteristics'!F:F,MATCH($C410,'Policy Characteristics'!$C:$C,0))),"",INDEX('Policy Characteristics'!F:F,MATCH($C410,'Policy Characteristics'!$C:$C,0)))</f>
        <v>0</v>
      </c>
      <c r="M410" s="76">
        <f>IF(ISBLANK(INDEX('Policy Characteristics'!G:G,MATCH($C410,'Policy Characteristics'!$C:$C,0))),"",INDEX('Policy Characteristics'!G:G,MATCH($C410,'Policy Characteristics'!$C:$C,0)))</f>
        <v>1</v>
      </c>
      <c r="N410" s="76">
        <f>IF(ISBLANK(INDEX('Policy Characteristics'!H:H,MATCH($C410,'Policy Characteristics'!$C:$C,0))),"",INDEX('Policy Characteristics'!H:H,MATCH($C410,'Policy Characteristics'!$C:$C,0)))</f>
        <v>1</v>
      </c>
      <c r="O410" s="76" t="str">
        <f>IF(ISBLANK(INDEX('Policy Characteristics'!I:I,MATCH($C410,'Policy Characteristics'!$C:$C,0))),"",INDEX('Policy Characteristics'!I:I,MATCH($C410,'Policy Characteristics'!$C:$C,0)))</f>
        <v>on/off</v>
      </c>
      <c r="P410" s="76" t="str">
        <f>IF(ISBLANK(INDEX('Policy Characteristics'!J:J,MATCH($C410,'Policy Characteristics'!$C:$C,0))),"",INDEX('Policy Characteristics'!J:J,MATCH($C410,'Policy Characteristics'!$C:$C,0)))</f>
        <v>**Description:** The BAU scenario includes all planned capacity additions (provided by the U.S. Energy Information Administration). This policy uses an alternative set of planned capacity additions. // **Guidance for setting values:** // **Offshore Wind:** When used in the context of the US NDC scenario, this policy results in roughly 30 GW of offshore wind by 2030 and 220 of offshore wind by 2050 nationwide.</v>
      </c>
      <c r="Q410" s="76" t="str">
        <f>IF(ISBLANK(INDEX('Policy Characteristics'!K:K,MATCH($C410,'Policy Characteristics'!$C:$C,0))),"",INDEX('Policy Characteristics'!K:K,MATCH($C410,'Policy Characteristics'!$C:$C,0)))</f>
        <v/>
      </c>
      <c r="R410" s="76" t="str">
        <f>IF(ISBLANK(INDEX('Policy Characteristics'!L:L,MATCH($C410,'Policy Characteristics'!$C:$C,0))),"",INDEX('Policy Characteristics'!L:L,MATCH($C410,'Policy Characteristics'!$C:$C,0)))</f>
        <v/>
      </c>
    </row>
    <row r="411" spans="1:18" s="76" customFormat="1" x14ac:dyDescent="0.25">
      <c r="A411" s="76" t="str">
        <f>IF(ISBLANK(INDEX('Policy Characteristics'!A:A,MATCH($C411,'Policy Characteristics'!$C:$C,0))),"",INDEX('Policy Characteristics'!A:A,MATCH($C411,'Policy Characteristics'!$C:$C,0)))</f>
        <v>Electricity Supply</v>
      </c>
      <c r="B411" s="200" t="str">
        <f>IF(ISBLANK(INDEX('Policy Characteristics'!B:B,MATCH($C411,'Policy Characteristics'!$C:$C,0))),"",INDEX('Policy Characteristics'!B:B,MATCH($C411,'Policy Characteristics'!$C:$C,0)))</f>
        <v>Non BAU Mandated Capacity Construction</v>
      </c>
      <c r="C411" s="76" t="str">
        <f t="shared" si="17"/>
        <v>Boolean Use Non BAU Mandated Capacity Construction Schedule</v>
      </c>
      <c r="D411" s="78" t="s">
        <v>79</v>
      </c>
      <c r="E411" s="88"/>
      <c r="F411" s="78" t="s">
        <v>91</v>
      </c>
      <c r="G411" s="88"/>
      <c r="H411" s="15">
        <v>639</v>
      </c>
      <c r="I411" s="213" t="s">
        <v>44</v>
      </c>
      <c r="J411" s="202" t="str">
        <f>IF(ISBLANK(INDEX('Policy Characteristics'!D:D,MATCH($C411,'Policy Characteristics'!$C:$C,0))),"",INDEX('Policy Characteristics'!D:D,MATCH($C411,'Policy Characteristics'!$C:$C,0)))</f>
        <v>Non BAU Mandated Capacity Construction</v>
      </c>
      <c r="K411" s="76" t="str">
        <f>IF(ISBLANK(INDEX('Policy Characteristics'!E:E,MATCH($C411,'Policy Characteristics'!$C:$C,0))),"",INDEX('Policy Characteristics'!E:E,MATCH($C411,'Policy Characteristics'!$C:$C,0)))</f>
        <v/>
      </c>
      <c r="L411" s="76">
        <f>IF(ISBLANK(INDEX('Policy Characteristics'!F:F,MATCH($C411,'Policy Characteristics'!$C:$C,0))),"",INDEX('Policy Characteristics'!F:F,MATCH($C411,'Policy Characteristics'!$C:$C,0)))</f>
        <v>0</v>
      </c>
      <c r="M411" s="76">
        <f>IF(ISBLANK(INDEX('Policy Characteristics'!G:G,MATCH($C411,'Policy Characteristics'!$C:$C,0))),"",INDEX('Policy Characteristics'!G:G,MATCH($C411,'Policy Characteristics'!$C:$C,0)))</f>
        <v>1</v>
      </c>
      <c r="N411" s="76">
        <f>IF(ISBLANK(INDEX('Policy Characteristics'!H:H,MATCH($C411,'Policy Characteristics'!$C:$C,0))),"",INDEX('Policy Characteristics'!H:H,MATCH($C411,'Policy Characteristics'!$C:$C,0)))</f>
        <v>1</v>
      </c>
      <c r="O411" s="76" t="str">
        <f>IF(ISBLANK(INDEX('Policy Characteristics'!I:I,MATCH($C411,'Policy Characteristics'!$C:$C,0))),"",INDEX('Policy Characteristics'!I:I,MATCH($C411,'Policy Characteristics'!$C:$C,0)))</f>
        <v>on/off</v>
      </c>
      <c r="P411" s="76" t="str">
        <f>IF(ISBLANK(INDEX('Policy Characteristics'!J:J,MATCH($C411,'Policy Characteristics'!$C:$C,0))),"",INDEX('Policy Characteristics'!J:J,MATCH($C411,'Policy Characteristics'!$C:$C,0)))</f>
        <v>**Description:** The BAU scenario includes all planned capacity additions (provided by the U.S. Energy Information Administration). This policy uses an alternative set of planned capacity additions. // **Guidance for setting values:** // **Offshore Wind:** When used in the context of the US NDC scenario, this policy results in roughly 30 GW of offshore wind by 2030 and 220 of offshore wind by 2050 nationwide.</v>
      </c>
      <c r="Q411" s="76" t="str">
        <f>IF(ISBLANK(INDEX('Policy Characteristics'!K:K,MATCH($C411,'Policy Characteristics'!$C:$C,0))),"",INDEX('Policy Characteristics'!K:K,MATCH($C411,'Policy Characteristics'!$C:$C,0)))</f>
        <v/>
      </c>
      <c r="R411" s="76" t="str">
        <f>IF(ISBLANK(INDEX('Policy Characteristics'!L:L,MATCH($C411,'Policy Characteristics'!$C:$C,0))),"",INDEX('Policy Characteristics'!L:L,MATCH($C411,'Policy Characteristics'!$C:$C,0)))</f>
        <v/>
      </c>
    </row>
    <row r="412" spans="1:18" s="76" customFormat="1" x14ac:dyDescent="0.25">
      <c r="A412" s="76" t="str">
        <f>IF(ISBLANK(INDEX('Policy Characteristics'!A:A,MATCH($C412,'Policy Characteristics'!$C:$C,0))),"",INDEX('Policy Characteristics'!A:A,MATCH($C412,'Policy Characteristics'!$C:$C,0)))</f>
        <v>Electricity Supply</v>
      </c>
      <c r="B412" s="200" t="str">
        <f>IF(ISBLANK(INDEX('Policy Characteristics'!B:B,MATCH($C412,'Policy Characteristics'!$C:$C,0))),"",INDEX('Policy Characteristics'!B:B,MATCH($C412,'Policy Characteristics'!$C:$C,0)))</f>
        <v>Non BAU Mandated Capacity Construction</v>
      </c>
      <c r="C412" s="76" t="str">
        <f t="shared" si="17"/>
        <v>Boolean Use Non BAU Mandated Capacity Construction Schedule</v>
      </c>
      <c r="D412" s="78" t="s">
        <v>80</v>
      </c>
      <c r="E412" s="88"/>
      <c r="F412" s="78" t="s">
        <v>92</v>
      </c>
      <c r="G412" s="88"/>
      <c r="H412" s="15">
        <v>640</v>
      </c>
      <c r="I412" s="213" t="s">
        <v>44</v>
      </c>
      <c r="J412" s="202" t="str">
        <f>IF(ISBLANK(INDEX('Policy Characteristics'!D:D,MATCH($C412,'Policy Characteristics'!$C:$C,0))),"",INDEX('Policy Characteristics'!D:D,MATCH($C412,'Policy Characteristics'!$C:$C,0)))</f>
        <v>Non BAU Mandated Capacity Construction</v>
      </c>
      <c r="K412" s="76" t="str">
        <f>IF(ISBLANK(INDEX('Policy Characteristics'!E:E,MATCH($C412,'Policy Characteristics'!$C:$C,0))),"",INDEX('Policy Characteristics'!E:E,MATCH($C412,'Policy Characteristics'!$C:$C,0)))</f>
        <v/>
      </c>
      <c r="L412" s="76">
        <f>IF(ISBLANK(INDEX('Policy Characteristics'!F:F,MATCH($C412,'Policy Characteristics'!$C:$C,0))),"",INDEX('Policy Characteristics'!F:F,MATCH($C412,'Policy Characteristics'!$C:$C,0)))</f>
        <v>0</v>
      </c>
      <c r="M412" s="76">
        <f>IF(ISBLANK(INDEX('Policy Characteristics'!G:G,MATCH($C412,'Policy Characteristics'!$C:$C,0))),"",INDEX('Policy Characteristics'!G:G,MATCH($C412,'Policy Characteristics'!$C:$C,0)))</f>
        <v>1</v>
      </c>
      <c r="N412" s="76">
        <f>IF(ISBLANK(INDEX('Policy Characteristics'!H:H,MATCH($C412,'Policy Characteristics'!$C:$C,0))),"",INDEX('Policy Characteristics'!H:H,MATCH($C412,'Policy Characteristics'!$C:$C,0)))</f>
        <v>1</v>
      </c>
      <c r="O412" s="76" t="str">
        <f>IF(ISBLANK(INDEX('Policy Characteristics'!I:I,MATCH($C412,'Policy Characteristics'!$C:$C,0))),"",INDEX('Policy Characteristics'!I:I,MATCH($C412,'Policy Characteristics'!$C:$C,0)))</f>
        <v>on/off</v>
      </c>
      <c r="P412" s="76" t="str">
        <f>IF(ISBLANK(INDEX('Policy Characteristics'!J:J,MATCH($C412,'Policy Characteristics'!$C:$C,0))),"",INDEX('Policy Characteristics'!J:J,MATCH($C412,'Policy Characteristics'!$C:$C,0)))</f>
        <v>**Description:** The BAU scenario includes all planned capacity additions (provided by the U.S. Energy Information Administration). This policy uses an alternative set of planned capacity additions. // **Guidance for setting values:** // **Offshore Wind:** When used in the context of the US NDC scenario, this policy results in roughly 30 GW of offshore wind by 2030 and 220 of offshore wind by 2050 nationwide.</v>
      </c>
      <c r="Q412" s="76" t="str">
        <f>IF(ISBLANK(INDEX('Policy Characteristics'!K:K,MATCH($C412,'Policy Characteristics'!$C:$C,0))),"",INDEX('Policy Characteristics'!K:K,MATCH($C412,'Policy Characteristics'!$C:$C,0)))</f>
        <v/>
      </c>
      <c r="R412" s="76" t="str">
        <f>IF(ISBLANK(INDEX('Policy Characteristics'!L:L,MATCH($C412,'Policy Characteristics'!$C:$C,0))),"",INDEX('Policy Characteristics'!L:L,MATCH($C412,'Policy Characteristics'!$C:$C,0)))</f>
        <v/>
      </c>
    </row>
    <row r="413" spans="1:18" s="76" customFormat="1" x14ac:dyDescent="0.25">
      <c r="A413" s="76" t="str">
        <f>IF(ISBLANK(INDEX('Policy Characteristics'!A:A,MATCH($C413,'Policy Characteristics'!$C:$C,0))),"",INDEX('Policy Characteristics'!A:A,MATCH($C413,'Policy Characteristics'!$C:$C,0)))</f>
        <v>Electricity Supply</v>
      </c>
      <c r="B413" s="200" t="str">
        <f>IF(ISBLANK(INDEX('Policy Characteristics'!B:B,MATCH($C413,'Policy Characteristics'!$C:$C,0))),"",INDEX('Policy Characteristics'!B:B,MATCH($C413,'Policy Characteristics'!$C:$C,0)))</f>
        <v>Non BAU Mandated Capacity Construction</v>
      </c>
      <c r="C413" s="76" t="str">
        <f t="shared" si="17"/>
        <v>Boolean Use Non BAU Mandated Capacity Construction Schedule</v>
      </c>
      <c r="D413" s="78" t="s">
        <v>668</v>
      </c>
      <c r="E413" s="88"/>
      <c r="F413" s="78" t="s">
        <v>434</v>
      </c>
      <c r="G413" s="88"/>
      <c r="H413" s="15">
        <v>641</v>
      </c>
      <c r="I413" s="213" t="s">
        <v>44</v>
      </c>
      <c r="J413" s="202" t="str">
        <f>IF(ISBLANK(INDEX('Policy Characteristics'!D:D,MATCH($C413,'Policy Characteristics'!$C:$C,0))),"",INDEX('Policy Characteristics'!D:D,MATCH($C413,'Policy Characteristics'!$C:$C,0)))</f>
        <v>Non BAU Mandated Capacity Construction</v>
      </c>
      <c r="K413" s="76" t="str">
        <f>IF(ISBLANK(INDEX('Policy Characteristics'!E:E,MATCH($C413,'Policy Characteristics'!$C:$C,0))),"",INDEX('Policy Characteristics'!E:E,MATCH($C413,'Policy Characteristics'!$C:$C,0)))</f>
        <v/>
      </c>
      <c r="L413" s="76">
        <f>IF(ISBLANK(INDEX('Policy Characteristics'!F:F,MATCH($C413,'Policy Characteristics'!$C:$C,0))),"",INDEX('Policy Characteristics'!F:F,MATCH($C413,'Policy Characteristics'!$C:$C,0)))</f>
        <v>0</v>
      </c>
      <c r="M413" s="76">
        <f>IF(ISBLANK(INDEX('Policy Characteristics'!G:G,MATCH($C413,'Policy Characteristics'!$C:$C,0))),"",INDEX('Policy Characteristics'!G:G,MATCH($C413,'Policy Characteristics'!$C:$C,0)))</f>
        <v>1</v>
      </c>
      <c r="N413" s="76">
        <f>IF(ISBLANK(INDEX('Policy Characteristics'!H:H,MATCH($C413,'Policy Characteristics'!$C:$C,0))),"",INDEX('Policy Characteristics'!H:H,MATCH($C413,'Policy Characteristics'!$C:$C,0)))</f>
        <v>1</v>
      </c>
      <c r="O413" s="76" t="str">
        <f>IF(ISBLANK(INDEX('Policy Characteristics'!I:I,MATCH($C413,'Policy Characteristics'!$C:$C,0))),"",INDEX('Policy Characteristics'!I:I,MATCH($C413,'Policy Characteristics'!$C:$C,0)))</f>
        <v>on/off</v>
      </c>
      <c r="P413" s="76" t="str">
        <f>IF(ISBLANK(INDEX('Policy Characteristics'!J:J,MATCH($C413,'Policy Characteristics'!$C:$C,0))),"",INDEX('Policy Characteristics'!J:J,MATCH($C413,'Policy Characteristics'!$C:$C,0)))</f>
        <v>**Description:** The BAU scenario includes all planned capacity additions (provided by the U.S. Energy Information Administration). This policy uses an alternative set of planned capacity additions. // **Guidance for setting values:** // **Offshore Wind:** When used in the context of the US NDC scenario, this policy results in roughly 30 GW of offshore wind by 2030 and 220 of offshore wind by 2050 nationwide.</v>
      </c>
      <c r="Q413" s="76" t="str">
        <f>IF(ISBLANK(INDEX('Policy Characteristics'!K:K,MATCH($C413,'Policy Characteristics'!$C:$C,0))),"",INDEX('Policy Characteristics'!K:K,MATCH($C413,'Policy Characteristics'!$C:$C,0)))</f>
        <v/>
      </c>
      <c r="R413" s="76" t="str">
        <f>IF(ISBLANK(INDEX('Policy Characteristics'!L:L,MATCH($C413,'Policy Characteristics'!$C:$C,0))),"",INDEX('Policy Characteristics'!L:L,MATCH($C413,'Policy Characteristics'!$C:$C,0)))</f>
        <v/>
      </c>
    </row>
    <row r="414" spans="1:18" s="76" customFormat="1" x14ac:dyDescent="0.25">
      <c r="A414" s="76" t="str">
        <f>IF(ISBLANK(INDEX('Policy Characteristics'!A:A,MATCH($C414,'Policy Characteristics'!$C:$C,0))),"",INDEX('Policy Characteristics'!A:A,MATCH($C414,'Policy Characteristics'!$C:$C,0)))</f>
        <v>Electricity Supply</v>
      </c>
      <c r="B414" s="200" t="str">
        <f>IF(ISBLANK(INDEX('Policy Characteristics'!B:B,MATCH($C414,'Policy Characteristics'!$C:$C,0))),"",INDEX('Policy Characteristics'!B:B,MATCH($C414,'Policy Characteristics'!$C:$C,0)))</f>
        <v>Non BAU Mandated Capacity Construction</v>
      </c>
      <c r="C414" s="76" t="str">
        <f t="shared" si="17"/>
        <v>Boolean Use Non BAU Mandated Capacity Construction Schedule</v>
      </c>
      <c r="D414" s="78" t="s">
        <v>306</v>
      </c>
      <c r="E414" s="88"/>
      <c r="F414" s="78" t="s">
        <v>308</v>
      </c>
      <c r="G414" s="88"/>
      <c r="H414" s="15">
        <v>642</v>
      </c>
      <c r="I414" s="213" t="s">
        <v>44</v>
      </c>
      <c r="J414" s="202" t="str">
        <f>IF(ISBLANK(INDEX('Policy Characteristics'!D:D,MATCH($C414,'Policy Characteristics'!$C:$C,0))),"",INDEX('Policy Characteristics'!D:D,MATCH($C414,'Policy Characteristics'!$C:$C,0)))</f>
        <v>Non BAU Mandated Capacity Construction</v>
      </c>
      <c r="K414" s="76" t="str">
        <f>IF(ISBLANK(INDEX('Policy Characteristics'!E:E,MATCH($C414,'Policy Characteristics'!$C:$C,0))),"",INDEX('Policy Characteristics'!E:E,MATCH($C414,'Policy Characteristics'!$C:$C,0)))</f>
        <v/>
      </c>
      <c r="L414" s="76">
        <f>IF(ISBLANK(INDEX('Policy Characteristics'!F:F,MATCH($C414,'Policy Characteristics'!$C:$C,0))),"",INDEX('Policy Characteristics'!F:F,MATCH($C414,'Policy Characteristics'!$C:$C,0)))</f>
        <v>0</v>
      </c>
      <c r="M414" s="76">
        <f>IF(ISBLANK(INDEX('Policy Characteristics'!G:G,MATCH($C414,'Policy Characteristics'!$C:$C,0))),"",INDEX('Policy Characteristics'!G:G,MATCH($C414,'Policy Characteristics'!$C:$C,0)))</f>
        <v>1</v>
      </c>
      <c r="N414" s="76">
        <f>IF(ISBLANK(INDEX('Policy Characteristics'!H:H,MATCH($C414,'Policy Characteristics'!$C:$C,0))),"",INDEX('Policy Characteristics'!H:H,MATCH($C414,'Policy Characteristics'!$C:$C,0)))</f>
        <v>1</v>
      </c>
      <c r="O414" s="76" t="str">
        <f>IF(ISBLANK(INDEX('Policy Characteristics'!I:I,MATCH($C414,'Policy Characteristics'!$C:$C,0))),"",INDEX('Policy Characteristics'!I:I,MATCH($C414,'Policy Characteristics'!$C:$C,0)))</f>
        <v>on/off</v>
      </c>
      <c r="P414" s="76" t="str">
        <f>IF(ISBLANK(INDEX('Policy Characteristics'!J:J,MATCH($C414,'Policy Characteristics'!$C:$C,0))),"",INDEX('Policy Characteristics'!J:J,MATCH($C414,'Policy Characteristics'!$C:$C,0)))</f>
        <v>**Description:** The BAU scenario includes all planned capacity additions (provided by the U.S. Energy Information Administration). This policy uses an alternative set of planned capacity additions. // **Guidance for setting values:** // **Offshore Wind:** When used in the context of the US NDC scenario, this policy results in roughly 30 GW of offshore wind by 2030 and 220 of offshore wind by 2050 nationwide.</v>
      </c>
      <c r="Q414" s="76" t="str">
        <f>IF(ISBLANK(INDEX('Policy Characteristics'!K:K,MATCH($C414,'Policy Characteristics'!$C:$C,0))),"",INDEX('Policy Characteristics'!K:K,MATCH($C414,'Policy Characteristics'!$C:$C,0)))</f>
        <v/>
      </c>
      <c r="R414" s="76" t="str">
        <f>IF(ISBLANK(INDEX('Policy Characteristics'!L:L,MATCH($C414,'Policy Characteristics'!$C:$C,0))),"",INDEX('Policy Characteristics'!L:L,MATCH($C414,'Policy Characteristics'!$C:$C,0)))</f>
        <v/>
      </c>
    </row>
    <row r="415" spans="1:18" s="76" customFormat="1" x14ac:dyDescent="0.25">
      <c r="A415" s="76" t="str">
        <f>IF(ISBLANK(INDEX('Policy Characteristics'!A:A,MATCH($C415,'Policy Characteristics'!$C:$C,0))),"",INDEX('Policy Characteristics'!A:A,MATCH($C415,'Policy Characteristics'!$C:$C,0)))</f>
        <v>Electricity Supply</v>
      </c>
      <c r="B415" s="200" t="str">
        <f>IF(ISBLANK(INDEX('Policy Characteristics'!B:B,MATCH($C415,'Policy Characteristics'!$C:$C,0))),"",INDEX('Policy Characteristics'!B:B,MATCH($C415,'Policy Characteristics'!$C:$C,0)))</f>
        <v>Non BAU Mandated Capacity Construction</v>
      </c>
      <c r="C415" s="76" t="str">
        <f t="shared" si="17"/>
        <v>Boolean Use Non BAU Mandated Capacity Construction Schedule</v>
      </c>
      <c r="D415" s="78" t="s">
        <v>307</v>
      </c>
      <c r="E415" s="88"/>
      <c r="F415" s="78" t="s">
        <v>309</v>
      </c>
      <c r="G415" s="88"/>
      <c r="H415" s="15">
        <v>643</v>
      </c>
      <c r="I415" s="213" t="s">
        <v>44</v>
      </c>
      <c r="J415" s="202" t="str">
        <f>IF(ISBLANK(INDEX('Policy Characteristics'!D:D,MATCH($C415,'Policy Characteristics'!$C:$C,0))),"",INDEX('Policy Characteristics'!D:D,MATCH($C415,'Policy Characteristics'!$C:$C,0)))</f>
        <v>Non BAU Mandated Capacity Construction</v>
      </c>
      <c r="K415" s="76" t="str">
        <f>IF(ISBLANK(INDEX('Policy Characteristics'!E:E,MATCH($C415,'Policy Characteristics'!$C:$C,0))),"",INDEX('Policy Characteristics'!E:E,MATCH($C415,'Policy Characteristics'!$C:$C,0)))</f>
        <v/>
      </c>
      <c r="L415" s="76">
        <f>IF(ISBLANK(INDEX('Policy Characteristics'!F:F,MATCH($C415,'Policy Characteristics'!$C:$C,0))),"",INDEX('Policy Characteristics'!F:F,MATCH($C415,'Policy Characteristics'!$C:$C,0)))</f>
        <v>0</v>
      </c>
      <c r="M415" s="76">
        <f>IF(ISBLANK(INDEX('Policy Characteristics'!G:G,MATCH($C415,'Policy Characteristics'!$C:$C,0))),"",INDEX('Policy Characteristics'!G:G,MATCH($C415,'Policy Characteristics'!$C:$C,0)))</f>
        <v>1</v>
      </c>
      <c r="N415" s="76">
        <f>IF(ISBLANK(INDEX('Policy Characteristics'!H:H,MATCH($C415,'Policy Characteristics'!$C:$C,0))),"",INDEX('Policy Characteristics'!H:H,MATCH($C415,'Policy Characteristics'!$C:$C,0)))</f>
        <v>1</v>
      </c>
      <c r="O415" s="76" t="str">
        <f>IF(ISBLANK(INDEX('Policy Characteristics'!I:I,MATCH($C415,'Policy Characteristics'!$C:$C,0))),"",INDEX('Policy Characteristics'!I:I,MATCH($C415,'Policy Characteristics'!$C:$C,0)))</f>
        <v>on/off</v>
      </c>
      <c r="P415" s="76" t="str">
        <f>IF(ISBLANK(INDEX('Policy Characteristics'!J:J,MATCH($C415,'Policy Characteristics'!$C:$C,0))),"",INDEX('Policy Characteristics'!J:J,MATCH($C415,'Policy Characteristics'!$C:$C,0)))</f>
        <v>**Description:** The BAU scenario includes all planned capacity additions (provided by the U.S. Energy Information Administration). This policy uses an alternative set of planned capacity additions. // **Guidance for setting values:** // **Offshore Wind:** When used in the context of the US NDC scenario, this policy results in roughly 30 GW of offshore wind by 2030 and 220 of offshore wind by 2050 nationwide.</v>
      </c>
      <c r="Q415" s="76" t="str">
        <f>IF(ISBLANK(INDEX('Policy Characteristics'!K:K,MATCH($C415,'Policy Characteristics'!$C:$C,0))),"",INDEX('Policy Characteristics'!K:K,MATCH($C415,'Policy Characteristics'!$C:$C,0)))</f>
        <v/>
      </c>
      <c r="R415" s="76" t="str">
        <f>IF(ISBLANK(INDEX('Policy Characteristics'!L:L,MATCH($C415,'Policy Characteristics'!$C:$C,0))),"",INDEX('Policy Characteristics'!L:L,MATCH($C415,'Policy Characteristics'!$C:$C,0)))</f>
        <v/>
      </c>
    </row>
    <row r="416" spans="1:18" s="76" customFormat="1" x14ac:dyDescent="0.25">
      <c r="A416" s="76" t="str">
        <f>IF(ISBLANK(INDEX('Policy Characteristics'!A:A,MATCH($C416,'Policy Characteristics'!$C:$C,0))),"",INDEX('Policy Characteristics'!A:A,MATCH($C416,'Policy Characteristics'!$C:$C,0)))</f>
        <v>Electricity Supply</v>
      </c>
      <c r="B416" s="200" t="str">
        <f>IF(ISBLANK(INDEX('Policy Characteristics'!B:B,MATCH($C416,'Policy Characteristics'!$C:$C,0))),"",INDEX('Policy Characteristics'!B:B,MATCH($C416,'Policy Characteristics'!$C:$C,0)))</f>
        <v>Non BAU Mandated Capacity Construction</v>
      </c>
      <c r="C416" s="76" t="str">
        <f t="shared" si="17"/>
        <v>Boolean Use Non BAU Mandated Capacity Construction Schedule</v>
      </c>
      <c r="D416" s="78" t="s">
        <v>442</v>
      </c>
      <c r="E416" s="88"/>
      <c r="F416" s="78" t="s">
        <v>441</v>
      </c>
      <c r="G416" s="88"/>
      <c r="H416" s="15">
        <v>644</v>
      </c>
      <c r="I416" s="213" t="s">
        <v>44</v>
      </c>
      <c r="J416" s="202" t="str">
        <f>IF(ISBLANK(INDEX('Policy Characteristics'!D:D,MATCH($C416,'Policy Characteristics'!$C:$C,0))),"",INDEX('Policy Characteristics'!D:D,MATCH($C416,'Policy Characteristics'!$C:$C,0)))</f>
        <v>Non BAU Mandated Capacity Construction</v>
      </c>
      <c r="K416" s="76" t="str">
        <f>IF(ISBLANK(INDEX('Policy Characteristics'!E:E,MATCH($C416,'Policy Characteristics'!$C:$C,0))),"",INDEX('Policy Characteristics'!E:E,MATCH($C416,'Policy Characteristics'!$C:$C,0)))</f>
        <v/>
      </c>
      <c r="L416" s="76">
        <f>IF(ISBLANK(INDEX('Policy Characteristics'!F:F,MATCH($C416,'Policy Characteristics'!$C:$C,0))),"",INDEX('Policy Characteristics'!F:F,MATCH($C416,'Policy Characteristics'!$C:$C,0)))</f>
        <v>0</v>
      </c>
      <c r="M416" s="76">
        <f>IF(ISBLANK(INDEX('Policy Characteristics'!G:G,MATCH($C416,'Policy Characteristics'!$C:$C,0))),"",INDEX('Policy Characteristics'!G:G,MATCH($C416,'Policy Characteristics'!$C:$C,0)))</f>
        <v>1</v>
      </c>
      <c r="N416" s="76">
        <f>IF(ISBLANK(INDEX('Policy Characteristics'!H:H,MATCH($C416,'Policy Characteristics'!$C:$C,0))),"",INDEX('Policy Characteristics'!H:H,MATCH($C416,'Policy Characteristics'!$C:$C,0)))</f>
        <v>1</v>
      </c>
      <c r="O416" s="76" t="str">
        <f>IF(ISBLANK(INDEX('Policy Characteristics'!I:I,MATCH($C416,'Policy Characteristics'!$C:$C,0))),"",INDEX('Policy Characteristics'!I:I,MATCH($C416,'Policy Characteristics'!$C:$C,0)))</f>
        <v>on/off</v>
      </c>
      <c r="P416" s="76" t="str">
        <f>IF(ISBLANK(INDEX('Policy Characteristics'!J:J,MATCH($C416,'Policy Characteristics'!$C:$C,0))),"",INDEX('Policy Characteristics'!J:J,MATCH($C416,'Policy Characteristics'!$C:$C,0)))</f>
        <v>**Description:** The BAU scenario includes all planned capacity additions (provided by the U.S. Energy Information Administration). This policy uses an alternative set of planned capacity additions. // **Guidance for setting values:** // **Offshore Wind:** When used in the context of the US NDC scenario, this policy results in roughly 30 GW of offshore wind by 2030 and 220 of offshore wind by 2050 nationwide.</v>
      </c>
      <c r="Q416" s="76" t="str">
        <f>IF(ISBLANK(INDEX('Policy Characteristics'!K:K,MATCH($C416,'Policy Characteristics'!$C:$C,0))),"",INDEX('Policy Characteristics'!K:K,MATCH($C416,'Policy Characteristics'!$C:$C,0)))</f>
        <v/>
      </c>
      <c r="R416" s="76" t="str">
        <f>IF(ISBLANK(INDEX('Policy Characteristics'!L:L,MATCH($C416,'Policy Characteristics'!$C:$C,0))),"",INDEX('Policy Characteristics'!L:L,MATCH($C416,'Policy Characteristics'!$C:$C,0)))</f>
        <v/>
      </c>
    </row>
    <row r="417" spans="1:18" s="76" customFormat="1" x14ac:dyDescent="0.25">
      <c r="A417" s="76" t="str">
        <f>IF(ISBLANK(INDEX('Policy Characteristics'!A:A,MATCH($C417,'Policy Characteristics'!$C:$C,0))),"",INDEX('Policy Characteristics'!A:A,MATCH($C417,'Policy Characteristics'!$C:$C,0)))</f>
        <v>Electricity Supply</v>
      </c>
      <c r="B417" s="200" t="str">
        <f>IF(ISBLANK(INDEX('Policy Characteristics'!B:B,MATCH($C417,'Policy Characteristics'!$C:$C,0))),"",INDEX('Policy Characteristics'!B:B,MATCH($C417,'Policy Characteristics'!$C:$C,0)))</f>
        <v>Non BAU Mandated Capacity Construction</v>
      </c>
      <c r="C417" s="76" t="str">
        <f t="shared" si="17"/>
        <v>Boolean Use Non BAU Mandated Capacity Construction Schedule</v>
      </c>
      <c r="D417" s="78" t="s">
        <v>451</v>
      </c>
      <c r="E417" s="88"/>
      <c r="F417" s="78" t="s">
        <v>452</v>
      </c>
      <c r="G417" s="88"/>
      <c r="H417" s="15">
        <v>645</v>
      </c>
      <c r="I417" s="213" t="s">
        <v>43</v>
      </c>
      <c r="J417" s="202" t="str">
        <f>IF(ISBLANK(INDEX('Policy Characteristics'!D:D,MATCH($C417,'Policy Characteristics'!$C:$C,0))),"",INDEX('Policy Characteristics'!D:D,MATCH($C417,'Policy Characteristics'!$C:$C,0)))</f>
        <v>Non BAU Mandated Capacity Construction</v>
      </c>
      <c r="K417" s="76" t="str">
        <f>IF(ISBLANK(INDEX('Policy Characteristics'!E:E,MATCH($C417,'Policy Characteristics'!$C:$C,0))),"",INDEX('Policy Characteristics'!E:E,MATCH($C417,'Policy Characteristics'!$C:$C,0)))</f>
        <v/>
      </c>
      <c r="L417" s="76">
        <f>IF(ISBLANK(INDEX('Policy Characteristics'!F:F,MATCH($C417,'Policy Characteristics'!$C:$C,0))),"",INDEX('Policy Characteristics'!F:F,MATCH($C417,'Policy Characteristics'!$C:$C,0)))</f>
        <v>0</v>
      </c>
      <c r="M417" s="76">
        <f>IF(ISBLANK(INDEX('Policy Characteristics'!G:G,MATCH($C417,'Policy Characteristics'!$C:$C,0))),"",INDEX('Policy Characteristics'!G:G,MATCH($C417,'Policy Characteristics'!$C:$C,0)))</f>
        <v>1</v>
      </c>
      <c r="N417" s="76">
        <f>IF(ISBLANK(INDEX('Policy Characteristics'!H:H,MATCH($C417,'Policy Characteristics'!$C:$C,0))),"",INDEX('Policy Characteristics'!H:H,MATCH($C417,'Policy Characteristics'!$C:$C,0)))</f>
        <v>1</v>
      </c>
      <c r="O417" s="76" t="str">
        <f>IF(ISBLANK(INDEX('Policy Characteristics'!I:I,MATCH($C417,'Policy Characteristics'!$C:$C,0))),"",INDEX('Policy Characteristics'!I:I,MATCH($C417,'Policy Characteristics'!$C:$C,0)))</f>
        <v>on/off</v>
      </c>
      <c r="P417" s="76" t="str">
        <f>IF(ISBLANK(INDEX('Policy Characteristics'!J:J,MATCH($C417,'Policy Characteristics'!$C:$C,0))),"",INDEX('Policy Characteristics'!J:J,MATCH($C417,'Policy Characteristics'!$C:$C,0)))</f>
        <v>**Description:** The BAU scenario includes all planned capacity additions (provided by the U.S. Energy Information Administration). This policy uses an alternative set of planned capacity additions. // **Guidance for setting values:** // **Offshore Wind:** When used in the context of the US NDC scenario, this policy results in roughly 30 GW of offshore wind by 2030 and 220 of offshore wind by 2050 nationwide.</v>
      </c>
      <c r="Q417" s="76" t="str">
        <f>IF(ISBLANK(INDEX('Policy Characteristics'!K:K,MATCH($C417,'Policy Characteristics'!$C:$C,0))),"",INDEX('Policy Characteristics'!K:K,MATCH($C417,'Policy Characteristics'!$C:$C,0)))</f>
        <v/>
      </c>
      <c r="R417" s="76" t="str">
        <f>IF(ISBLANK(INDEX('Policy Characteristics'!L:L,MATCH($C417,'Policy Characteristics'!$C:$C,0))),"",INDEX('Policy Characteristics'!L:L,MATCH($C417,'Policy Characteristics'!$C:$C,0)))</f>
        <v/>
      </c>
    </row>
    <row r="418" spans="1:18" s="76" customFormat="1" x14ac:dyDescent="0.25">
      <c r="A418" s="76" t="str">
        <f>IF(ISBLANK(INDEX('Policy Characteristics'!A:A,MATCH($C418,'Policy Characteristics'!$C:$C,0))),"",INDEX('Policy Characteristics'!A:A,MATCH($C418,'Policy Characteristics'!$C:$C,0)))</f>
        <v>Electricity Supply</v>
      </c>
      <c r="B418" s="200" t="str">
        <f>IF(ISBLANK(INDEX('Policy Characteristics'!B:B,MATCH($C418,'Policy Characteristics'!$C:$C,0))),"",INDEX('Policy Characteristics'!B:B,MATCH($C418,'Policy Characteristics'!$C:$C,0)))</f>
        <v>Non BAU Mandated Capacity Construction</v>
      </c>
      <c r="C418" s="76" t="str">
        <f t="shared" si="17"/>
        <v>Boolean Use Non BAU Mandated Capacity Construction Schedule</v>
      </c>
      <c r="D418" s="78" t="s">
        <v>988</v>
      </c>
      <c r="E418" s="88"/>
      <c r="F418" s="78" t="s">
        <v>712</v>
      </c>
      <c r="G418" s="88"/>
      <c r="H418" s="15">
        <v>646</v>
      </c>
      <c r="I418" s="213" t="s">
        <v>44</v>
      </c>
      <c r="J418" s="202" t="str">
        <f>IF(ISBLANK(INDEX('Policy Characteristics'!D:D,MATCH($C418,'Policy Characteristics'!$C:$C,0))),"",INDEX('Policy Characteristics'!D:D,MATCH($C418,'Policy Characteristics'!$C:$C,0)))</f>
        <v>Non BAU Mandated Capacity Construction</v>
      </c>
      <c r="K418" s="76" t="str">
        <f>IF(ISBLANK(INDEX('Policy Characteristics'!E:E,MATCH($C418,'Policy Characteristics'!$C:$C,0))),"",INDEX('Policy Characteristics'!E:E,MATCH($C418,'Policy Characteristics'!$C:$C,0)))</f>
        <v/>
      </c>
      <c r="L418" s="76">
        <f>IF(ISBLANK(INDEX('Policy Characteristics'!F:F,MATCH($C418,'Policy Characteristics'!$C:$C,0))),"",INDEX('Policy Characteristics'!F:F,MATCH($C418,'Policy Characteristics'!$C:$C,0)))</f>
        <v>0</v>
      </c>
      <c r="M418" s="76">
        <f>IF(ISBLANK(INDEX('Policy Characteristics'!G:G,MATCH($C418,'Policy Characteristics'!$C:$C,0))),"",INDEX('Policy Characteristics'!G:G,MATCH($C418,'Policy Characteristics'!$C:$C,0)))</f>
        <v>1</v>
      </c>
      <c r="N418" s="76">
        <f>IF(ISBLANK(INDEX('Policy Characteristics'!H:H,MATCH($C418,'Policy Characteristics'!$C:$C,0))),"",INDEX('Policy Characteristics'!H:H,MATCH($C418,'Policy Characteristics'!$C:$C,0)))</f>
        <v>1</v>
      </c>
      <c r="O418" s="76" t="str">
        <f>IF(ISBLANK(INDEX('Policy Characteristics'!I:I,MATCH($C418,'Policy Characteristics'!$C:$C,0))),"",INDEX('Policy Characteristics'!I:I,MATCH($C418,'Policy Characteristics'!$C:$C,0)))</f>
        <v>on/off</v>
      </c>
      <c r="P418" s="76" t="str">
        <f>IF(ISBLANK(INDEX('Policy Characteristics'!J:J,MATCH($C418,'Policy Characteristics'!$C:$C,0))),"",INDEX('Policy Characteristics'!J:J,MATCH($C418,'Policy Characteristics'!$C:$C,0)))</f>
        <v>**Description:** The BAU scenario includes all planned capacity additions (provided by the U.S. Energy Information Administration). This policy uses an alternative set of planned capacity additions. // **Guidance for setting values:** // **Offshore Wind:** When used in the context of the US NDC scenario, this policy results in roughly 30 GW of offshore wind by 2030 and 220 of offshore wind by 2050 nationwide.</v>
      </c>
      <c r="Q418" s="76" t="str">
        <f>IF(ISBLANK(INDEX('Policy Characteristics'!K:K,MATCH($C418,'Policy Characteristics'!$C:$C,0))),"",INDEX('Policy Characteristics'!K:K,MATCH($C418,'Policy Characteristics'!$C:$C,0)))</f>
        <v/>
      </c>
      <c r="R418" s="76" t="str">
        <f>IF(ISBLANK(INDEX('Policy Characteristics'!L:L,MATCH($C418,'Policy Characteristics'!$C:$C,0))),"",INDEX('Policy Characteristics'!L:L,MATCH($C418,'Policy Characteristics'!$C:$C,0)))</f>
        <v/>
      </c>
    </row>
    <row r="419" spans="1:18" s="76" customFormat="1" x14ac:dyDescent="0.25">
      <c r="A419" s="76" t="str">
        <f>IF(ISBLANK(INDEX('Policy Characteristics'!A:A,MATCH($C419,'Policy Characteristics'!$C:$C,0))),"",INDEX('Policy Characteristics'!A:A,MATCH($C419,'Policy Characteristics'!$C:$C,0)))</f>
        <v>Electricity Supply</v>
      </c>
      <c r="B419" s="200" t="str">
        <f>IF(ISBLANK(INDEX('Policy Characteristics'!B:B,MATCH($C419,'Policy Characteristics'!$C:$C,0))),"",INDEX('Policy Characteristics'!B:B,MATCH($C419,'Policy Characteristics'!$C:$C,0)))</f>
        <v>Non BAU Mandated Capacity Construction</v>
      </c>
      <c r="C419" s="76" t="str">
        <f t="shared" si="17"/>
        <v>Boolean Use Non BAU Mandated Capacity Construction Schedule</v>
      </c>
      <c r="D419" s="78" t="s">
        <v>989</v>
      </c>
      <c r="E419" s="88"/>
      <c r="F419" s="78" t="s">
        <v>832</v>
      </c>
      <c r="G419" s="88"/>
      <c r="H419" s="15">
        <v>647</v>
      </c>
      <c r="I419" s="213" t="s">
        <v>44</v>
      </c>
      <c r="J419" s="202" t="str">
        <f>IF(ISBLANK(INDEX('Policy Characteristics'!D:D,MATCH($C419,'Policy Characteristics'!$C:$C,0))),"",INDEX('Policy Characteristics'!D:D,MATCH($C419,'Policy Characteristics'!$C:$C,0)))</f>
        <v>Non BAU Mandated Capacity Construction</v>
      </c>
      <c r="K419" s="76" t="str">
        <f>IF(ISBLANK(INDEX('Policy Characteristics'!E:E,MATCH($C419,'Policy Characteristics'!$C:$C,0))),"",INDEX('Policy Characteristics'!E:E,MATCH($C419,'Policy Characteristics'!$C:$C,0)))</f>
        <v/>
      </c>
      <c r="L419" s="76">
        <f>IF(ISBLANK(INDEX('Policy Characteristics'!F:F,MATCH($C419,'Policy Characteristics'!$C:$C,0))),"",INDEX('Policy Characteristics'!F:F,MATCH($C419,'Policy Characteristics'!$C:$C,0)))</f>
        <v>0</v>
      </c>
      <c r="M419" s="76">
        <f>IF(ISBLANK(INDEX('Policy Characteristics'!G:G,MATCH($C419,'Policy Characteristics'!$C:$C,0))),"",INDEX('Policy Characteristics'!G:G,MATCH($C419,'Policy Characteristics'!$C:$C,0)))</f>
        <v>1</v>
      </c>
      <c r="N419" s="76">
        <f>IF(ISBLANK(INDEX('Policy Characteristics'!H:H,MATCH($C419,'Policy Characteristics'!$C:$C,0))),"",INDEX('Policy Characteristics'!H:H,MATCH($C419,'Policy Characteristics'!$C:$C,0)))</f>
        <v>1</v>
      </c>
      <c r="O419" s="76" t="str">
        <f>IF(ISBLANK(INDEX('Policy Characteristics'!I:I,MATCH($C419,'Policy Characteristics'!$C:$C,0))),"",INDEX('Policy Characteristics'!I:I,MATCH($C419,'Policy Characteristics'!$C:$C,0)))</f>
        <v>on/off</v>
      </c>
      <c r="P419" s="76" t="str">
        <f>IF(ISBLANK(INDEX('Policy Characteristics'!J:J,MATCH($C419,'Policy Characteristics'!$C:$C,0))),"",INDEX('Policy Characteristics'!J:J,MATCH($C419,'Policy Characteristics'!$C:$C,0)))</f>
        <v>**Description:** The BAU scenario includes all planned capacity additions (provided by the U.S. Energy Information Administration). This policy uses an alternative set of planned capacity additions. // **Guidance for setting values:** // **Offshore Wind:** When used in the context of the US NDC scenario, this policy results in roughly 30 GW of offshore wind by 2030 and 220 of offshore wind by 2050 nationwide.</v>
      </c>
      <c r="Q419" s="76" t="str">
        <f>IF(ISBLANK(INDEX('Policy Characteristics'!K:K,MATCH($C419,'Policy Characteristics'!$C:$C,0))),"",INDEX('Policy Characteristics'!K:K,MATCH($C419,'Policy Characteristics'!$C:$C,0)))</f>
        <v/>
      </c>
      <c r="R419" s="76" t="str">
        <f>IF(ISBLANK(INDEX('Policy Characteristics'!L:L,MATCH($C419,'Policy Characteristics'!$C:$C,0))),"",INDEX('Policy Characteristics'!L:L,MATCH($C419,'Policy Characteristics'!$C:$C,0)))</f>
        <v/>
      </c>
    </row>
    <row r="420" spans="1:18" s="76" customFormat="1" x14ac:dyDescent="0.25">
      <c r="A420" s="76" t="str">
        <f>IF(ISBLANK(INDEX('Policy Characteristics'!A:A,MATCH($C420,'Policy Characteristics'!$C:$C,0))),"",INDEX('Policy Characteristics'!A:A,MATCH($C420,'Policy Characteristics'!$C:$C,0)))</f>
        <v>Electricity Supply</v>
      </c>
      <c r="B420" s="200" t="str">
        <f>IF(ISBLANK(INDEX('Policy Characteristics'!B:B,MATCH($C420,'Policy Characteristics'!$C:$C,0))),"",INDEX('Policy Characteristics'!B:B,MATCH($C420,'Policy Characteristics'!$C:$C,0)))</f>
        <v>Non BAU Mandated Capacity Construction</v>
      </c>
      <c r="C420" s="76" t="str">
        <f t="shared" si="17"/>
        <v>Boolean Use Non BAU Mandated Capacity Construction Schedule</v>
      </c>
      <c r="D420" s="78" t="s">
        <v>990</v>
      </c>
      <c r="E420" s="88"/>
      <c r="F420" s="78" t="s">
        <v>714</v>
      </c>
      <c r="G420" s="88"/>
      <c r="H420" s="15">
        <v>648</v>
      </c>
      <c r="I420" s="213" t="s">
        <v>44</v>
      </c>
      <c r="J420" s="202" t="str">
        <f>IF(ISBLANK(INDEX('Policy Characteristics'!D:D,MATCH($C420,'Policy Characteristics'!$C:$C,0))),"",INDEX('Policy Characteristics'!D:D,MATCH($C420,'Policy Characteristics'!$C:$C,0)))</f>
        <v>Non BAU Mandated Capacity Construction</v>
      </c>
      <c r="K420" s="76" t="str">
        <f>IF(ISBLANK(INDEX('Policy Characteristics'!E:E,MATCH($C420,'Policy Characteristics'!$C:$C,0))),"",INDEX('Policy Characteristics'!E:E,MATCH($C420,'Policy Characteristics'!$C:$C,0)))</f>
        <v/>
      </c>
      <c r="L420" s="76">
        <f>IF(ISBLANK(INDEX('Policy Characteristics'!F:F,MATCH($C420,'Policy Characteristics'!$C:$C,0))),"",INDEX('Policy Characteristics'!F:F,MATCH($C420,'Policy Characteristics'!$C:$C,0)))</f>
        <v>0</v>
      </c>
      <c r="M420" s="76">
        <f>IF(ISBLANK(INDEX('Policy Characteristics'!G:G,MATCH($C420,'Policy Characteristics'!$C:$C,0))),"",INDEX('Policy Characteristics'!G:G,MATCH($C420,'Policy Characteristics'!$C:$C,0)))</f>
        <v>1</v>
      </c>
      <c r="N420" s="76">
        <f>IF(ISBLANK(INDEX('Policy Characteristics'!H:H,MATCH($C420,'Policy Characteristics'!$C:$C,0))),"",INDEX('Policy Characteristics'!H:H,MATCH($C420,'Policy Characteristics'!$C:$C,0)))</f>
        <v>1</v>
      </c>
      <c r="O420" s="76" t="str">
        <f>IF(ISBLANK(INDEX('Policy Characteristics'!I:I,MATCH($C420,'Policy Characteristics'!$C:$C,0))),"",INDEX('Policy Characteristics'!I:I,MATCH($C420,'Policy Characteristics'!$C:$C,0)))</f>
        <v>on/off</v>
      </c>
      <c r="P420" s="76" t="str">
        <f>IF(ISBLANK(INDEX('Policy Characteristics'!J:J,MATCH($C420,'Policy Characteristics'!$C:$C,0))),"",INDEX('Policy Characteristics'!J:J,MATCH($C420,'Policy Characteristics'!$C:$C,0)))</f>
        <v>**Description:** The BAU scenario includes all planned capacity additions (provided by the U.S. Energy Information Administration). This policy uses an alternative set of planned capacity additions. // **Guidance for setting values:** // **Offshore Wind:** When used in the context of the US NDC scenario, this policy results in roughly 30 GW of offshore wind by 2030 and 220 of offshore wind by 2050 nationwide.</v>
      </c>
      <c r="Q420" s="76" t="str">
        <f>IF(ISBLANK(INDEX('Policy Characteristics'!K:K,MATCH($C420,'Policy Characteristics'!$C:$C,0))),"",INDEX('Policy Characteristics'!K:K,MATCH($C420,'Policy Characteristics'!$C:$C,0)))</f>
        <v/>
      </c>
      <c r="R420" s="76" t="str">
        <f>IF(ISBLANK(INDEX('Policy Characteristics'!L:L,MATCH($C420,'Policy Characteristics'!$C:$C,0))),"",INDEX('Policy Characteristics'!L:L,MATCH($C420,'Policy Characteristics'!$C:$C,0)))</f>
        <v/>
      </c>
    </row>
    <row r="421" spans="1:18" s="76" customFormat="1" x14ac:dyDescent="0.25">
      <c r="A421" s="76" t="str">
        <f>IF(ISBLANK(INDEX('Policy Characteristics'!A:A,MATCH($C421,'Policy Characteristics'!$C:$C,0))),"",INDEX('Policy Characteristics'!A:A,MATCH($C421,'Policy Characteristics'!$C:$C,0)))</f>
        <v>Electricity Supply</v>
      </c>
      <c r="B421" s="200" t="str">
        <f>IF(ISBLANK(INDEX('Policy Characteristics'!B:B,MATCH($C421,'Policy Characteristics'!$C:$C,0))),"",INDEX('Policy Characteristics'!B:B,MATCH($C421,'Policy Characteristics'!$C:$C,0)))</f>
        <v>Non BAU Mandated Capacity Construction</v>
      </c>
      <c r="C421" s="76" t="str">
        <f t="shared" si="17"/>
        <v>Boolean Use Non BAU Mandated Capacity Construction Schedule</v>
      </c>
      <c r="D421" s="78" t="s">
        <v>1655</v>
      </c>
      <c r="E421" s="88"/>
      <c r="F421" s="78" t="s">
        <v>1662</v>
      </c>
      <c r="G421" s="88"/>
      <c r="H421" s="15">
        <v>1775</v>
      </c>
      <c r="I421" s="213" t="s">
        <v>44</v>
      </c>
      <c r="J421" s="202" t="str">
        <f>IF(ISBLANK(INDEX('Policy Characteristics'!D:D,MATCH($C421,'Policy Characteristics'!$C:$C,0))),"",INDEX('Policy Characteristics'!D:D,MATCH($C421,'Policy Characteristics'!$C:$C,0)))</f>
        <v>Non BAU Mandated Capacity Construction</v>
      </c>
      <c r="K421" s="76" t="str">
        <f>IF(ISBLANK(INDEX('Policy Characteristics'!E:E,MATCH($C421,'Policy Characteristics'!$C:$C,0))),"",INDEX('Policy Characteristics'!E:E,MATCH($C421,'Policy Characteristics'!$C:$C,0)))</f>
        <v/>
      </c>
      <c r="L421" s="76">
        <f>IF(ISBLANK(INDEX('Policy Characteristics'!F:F,MATCH($C421,'Policy Characteristics'!$C:$C,0))),"",INDEX('Policy Characteristics'!F:F,MATCH($C421,'Policy Characteristics'!$C:$C,0)))</f>
        <v>0</v>
      </c>
      <c r="M421" s="76">
        <f>IF(ISBLANK(INDEX('Policy Characteristics'!G:G,MATCH($C421,'Policy Characteristics'!$C:$C,0))),"",INDEX('Policy Characteristics'!G:G,MATCH($C421,'Policy Characteristics'!$C:$C,0)))</f>
        <v>1</v>
      </c>
      <c r="N421" s="76">
        <f>IF(ISBLANK(INDEX('Policy Characteristics'!H:H,MATCH($C421,'Policy Characteristics'!$C:$C,0))),"",INDEX('Policy Characteristics'!H:H,MATCH($C421,'Policy Characteristics'!$C:$C,0)))</f>
        <v>1</v>
      </c>
      <c r="O421" s="76" t="str">
        <f>IF(ISBLANK(INDEX('Policy Characteristics'!I:I,MATCH($C421,'Policy Characteristics'!$C:$C,0))),"",INDEX('Policy Characteristics'!I:I,MATCH($C421,'Policy Characteristics'!$C:$C,0)))</f>
        <v>on/off</v>
      </c>
      <c r="P421" s="76" t="str">
        <f>IF(ISBLANK(INDEX('Policy Characteristics'!J:J,MATCH($C421,'Policy Characteristics'!$C:$C,0))),"",INDEX('Policy Characteristics'!J:J,MATCH($C421,'Policy Characteristics'!$C:$C,0)))</f>
        <v>**Description:** The BAU scenario includes all planned capacity additions (provided by the U.S. Energy Information Administration). This policy uses an alternative set of planned capacity additions. // **Guidance for setting values:** // **Offshore Wind:** When used in the context of the US NDC scenario, this policy results in roughly 30 GW of offshore wind by 2030 and 220 of offshore wind by 2050 nationwide.</v>
      </c>
      <c r="Q421" s="76" t="str">
        <f>IF(ISBLANK(INDEX('Policy Characteristics'!K:K,MATCH($C421,'Policy Characteristics'!$C:$C,0))),"",INDEX('Policy Characteristics'!K:K,MATCH($C421,'Policy Characteristics'!$C:$C,0)))</f>
        <v/>
      </c>
      <c r="R421" s="76" t="str">
        <f>IF(ISBLANK(INDEX('Policy Characteristics'!L:L,MATCH($C421,'Policy Characteristics'!$C:$C,0))),"",INDEX('Policy Characteristics'!L:L,MATCH($C421,'Policy Characteristics'!$C:$C,0)))</f>
        <v/>
      </c>
    </row>
    <row r="422" spans="1:18" s="76" customFormat="1" x14ac:dyDescent="0.25">
      <c r="A422" s="76" t="str">
        <f>IF(ISBLANK(INDEX('Policy Characteristics'!A:A,MATCH($C422,'Policy Characteristics'!$C:$C,0))),"",INDEX('Policy Characteristics'!A:A,MATCH($C422,'Policy Characteristics'!$C:$C,0)))</f>
        <v>Electricity Supply</v>
      </c>
      <c r="B422" s="200" t="str">
        <f>IF(ISBLANK(INDEX('Policy Characteristics'!B:B,MATCH($C422,'Policy Characteristics'!$C:$C,0))),"",INDEX('Policy Characteristics'!B:B,MATCH($C422,'Policy Characteristics'!$C:$C,0)))</f>
        <v>Non BAU Mandated Capacity Construction</v>
      </c>
      <c r="C422" s="76" t="str">
        <f t="shared" si="17"/>
        <v>Boolean Use Non BAU Mandated Capacity Construction Schedule</v>
      </c>
      <c r="D422" s="78" t="s">
        <v>1658</v>
      </c>
      <c r="E422" s="88"/>
      <c r="F422" s="78" t="s">
        <v>1663</v>
      </c>
      <c r="G422" s="88"/>
      <c r="H422" s="15">
        <v>1776</v>
      </c>
      <c r="I422" s="213" t="s">
        <v>44</v>
      </c>
      <c r="J422" s="202" t="str">
        <f>IF(ISBLANK(INDEX('Policy Characteristics'!D:D,MATCH($C422,'Policy Characteristics'!$C:$C,0))),"",INDEX('Policy Characteristics'!D:D,MATCH($C422,'Policy Characteristics'!$C:$C,0)))</f>
        <v>Non BAU Mandated Capacity Construction</v>
      </c>
      <c r="K422" s="76" t="str">
        <f>IF(ISBLANK(INDEX('Policy Characteristics'!E:E,MATCH($C422,'Policy Characteristics'!$C:$C,0))),"",INDEX('Policy Characteristics'!E:E,MATCH($C422,'Policy Characteristics'!$C:$C,0)))</f>
        <v/>
      </c>
      <c r="L422" s="76">
        <f>IF(ISBLANK(INDEX('Policy Characteristics'!F:F,MATCH($C422,'Policy Characteristics'!$C:$C,0))),"",INDEX('Policy Characteristics'!F:F,MATCH($C422,'Policy Characteristics'!$C:$C,0)))</f>
        <v>0</v>
      </c>
      <c r="M422" s="76">
        <f>IF(ISBLANK(INDEX('Policy Characteristics'!G:G,MATCH($C422,'Policy Characteristics'!$C:$C,0))),"",INDEX('Policy Characteristics'!G:G,MATCH($C422,'Policy Characteristics'!$C:$C,0)))</f>
        <v>1</v>
      </c>
      <c r="N422" s="76">
        <f>IF(ISBLANK(INDEX('Policy Characteristics'!H:H,MATCH($C422,'Policy Characteristics'!$C:$C,0))),"",INDEX('Policy Characteristics'!H:H,MATCH($C422,'Policy Characteristics'!$C:$C,0)))</f>
        <v>1</v>
      </c>
      <c r="O422" s="76" t="str">
        <f>IF(ISBLANK(INDEX('Policy Characteristics'!I:I,MATCH($C422,'Policy Characteristics'!$C:$C,0))),"",INDEX('Policy Characteristics'!I:I,MATCH($C422,'Policy Characteristics'!$C:$C,0)))</f>
        <v>on/off</v>
      </c>
      <c r="P422" s="76" t="str">
        <f>IF(ISBLANK(INDEX('Policy Characteristics'!J:J,MATCH($C422,'Policy Characteristics'!$C:$C,0))),"",INDEX('Policy Characteristics'!J:J,MATCH($C422,'Policy Characteristics'!$C:$C,0)))</f>
        <v>**Description:** The BAU scenario includes all planned capacity additions (provided by the U.S. Energy Information Administration). This policy uses an alternative set of planned capacity additions. // **Guidance for setting values:** // **Offshore Wind:** When used in the context of the US NDC scenario, this policy results in roughly 30 GW of offshore wind by 2030 and 220 of offshore wind by 2050 nationwide.</v>
      </c>
      <c r="Q422" s="76" t="str">
        <f>IF(ISBLANK(INDEX('Policy Characteristics'!K:K,MATCH($C422,'Policy Characteristics'!$C:$C,0))),"",INDEX('Policy Characteristics'!K:K,MATCH($C422,'Policy Characteristics'!$C:$C,0)))</f>
        <v/>
      </c>
      <c r="R422" s="76" t="str">
        <f>IF(ISBLANK(INDEX('Policy Characteristics'!L:L,MATCH($C422,'Policy Characteristics'!$C:$C,0))),"",INDEX('Policy Characteristics'!L:L,MATCH($C422,'Policy Characteristics'!$C:$C,0)))</f>
        <v/>
      </c>
    </row>
    <row r="423" spans="1:18" s="76" customFormat="1" x14ac:dyDescent="0.25">
      <c r="A423" s="76" t="str">
        <f>IF(ISBLANK(INDEX('Policy Characteristics'!A:A,MATCH($C423,'Policy Characteristics'!$C:$C,0))),"",INDEX('Policy Characteristics'!A:A,MATCH($C423,'Policy Characteristics'!$C:$C,0)))</f>
        <v>Electricity Supply</v>
      </c>
      <c r="B423" s="200" t="str">
        <f>IF(ISBLANK(INDEX('Policy Characteristics'!B:B,MATCH($C423,'Policy Characteristics'!$C:$C,0))),"",INDEX('Policy Characteristics'!B:B,MATCH($C423,'Policy Characteristics'!$C:$C,0)))</f>
        <v>Non BAU Mandated Capacity Construction</v>
      </c>
      <c r="C423" s="76" t="str">
        <f t="shared" si="17"/>
        <v>Boolean Use Non BAU Mandated Capacity Construction Schedule</v>
      </c>
      <c r="D423" s="78" t="s">
        <v>1659</v>
      </c>
      <c r="E423" s="88"/>
      <c r="F423" s="78" t="s">
        <v>1664</v>
      </c>
      <c r="G423" s="88"/>
      <c r="H423" s="15">
        <v>1777</v>
      </c>
      <c r="I423" s="213" t="s">
        <v>44</v>
      </c>
      <c r="J423" s="202" t="str">
        <f>IF(ISBLANK(INDEX('Policy Characteristics'!D:D,MATCH($C423,'Policy Characteristics'!$C:$C,0))),"",INDEX('Policy Characteristics'!D:D,MATCH($C423,'Policy Characteristics'!$C:$C,0)))</f>
        <v>Non BAU Mandated Capacity Construction</v>
      </c>
      <c r="K423" s="76" t="str">
        <f>IF(ISBLANK(INDEX('Policy Characteristics'!E:E,MATCH($C423,'Policy Characteristics'!$C:$C,0))),"",INDEX('Policy Characteristics'!E:E,MATCH($C423,'Policy Characteristics'!$C:$C,0)))</f>
        <v/>
      </c>
      <c r="L423" s="76">
        <f>IF(ISBLANK(INDEX('Policy Characteristics'!F:F,MATCH($C423,'Policy Characteristics'!$C:$C,0))),"",INDEX('Policy Characteristics'!F:F,MATCH($C423,'Policy Characteristics'!$C:$C,0)))</f>
        <v>0</v>
      </c>
      <c r="M423" s="76">
        <f>IF(ISBLANK(INDEX('Policy Characteristics'!G:G,MATCH($C423,'Policy Characteristics'!$C:$C,0))),"",INDEX('Policy Characteristics'!G:G,MATCH($C423,'Policy Characteristics'!$C:$C,0)))</f>
        <v>1</v>
      </c>
      <c r="N423" s="76">
        <f>IF(ISBLANK(INDEX('Policy Characteristics'!H:H,MATCH($C423,'Policy Characteristics'!$C:$C,0))),"",INDEX('Policy Characteristics'!H:H,MATCH($C423,'Policy Characteristics'!$C:$C,0)))</f>
        <v>1</v>
      </c>
      <c r="O423" s="76" t="str">
        <f>IF(ISBLANK(INDEX('Policy Characteristics'!I:I,MATCH($C423,'Policy Characteristics'!$C:$C,0))),"",INDEX('Policy Characteristics'!I:I,MATCH($C423,'Policy Characteristics'!$C:$C,0)))</f>
        <v>on/off</v>
      </c>
      <c r="P423" s="76" t="str">
        <f>IF(ISBLANK(INDEX('Policy Characteristics'!J:J,MATCH($C423,'Policy Characteristics'!$C:$C,0))),"",INDEX('Policy Characteristics'!J:J,MATCH($C423,'Policy Characteristics'!$C:$C,0)))</f>
        <v>**Description:** The BAU scenario includes all planned capacity additions (provided by the U.S. Energy Information Administration). This policy uses an alternative set of planned capacity additions. // **Guidance for setting values:** // **Offshore Wind:** When used in the context of the US NDC scenario, this policy results in roughly 30 GW of offshore wind by 2030 and 220 of offshore wind by 2050 nationwide.</v>
      </c>
      <c r="Q423" s="76" t="str">
        <f>IF(ISBLANK(INDEX('Policy Characteristics'!K:K,MATCH($C423,'Policy Characteristics'!$C:$C,0))),"",INDEX('Policy Characteristics'!K:K,MATCH($C423,'Policy Characteristics'!$C:$C,0)))</f>
        <v/>
      </c>
      <c r="R423" s="76" t="str">
        <f>IF(ISBLANK(INDEX('Policy Characteristics'!L:L,MATCH($C423,'Policy Characteristics'!$C:$C,0))),"",INDEX('Policy Characteristics'!L:L,MATCH($C423,'Policy Characteristics'!$C:$C,0)))</f>
        <v/>
      </c>
    </row>
    <row r="424" spans="1:18" s="76" customFormat="1" x14ac:dyDescent="0.25">
      <c r="A424" s="76" t="str">
        <f>IF(ISBLANK(INDEX('Policy Characteristics'!A:A,MATCH($C424,'Policy Characteristics'!$C:$C,0))),"",INDEX('Policy Characteristics'!A:A,MATCH($C424,'Policy Characteristics'!$C:$C,0)))</f>
        <v>Electricity Supply</v>
      </c>
      <c r="B424" s="200" t="str">
        <f>IF(ISBLANK(INDEX('Policy Characteristics'!B:B,MATCH($C424,'Policy Characteristics'!$C:$C,0))),"",INDEX('Policy Characteristics'!B:B,MATCH($C424,'Policy Characteristics'!$C:$C,0)))</f>
        <v>Non BAU Mandated Capacity Construction</v>
      </c>
      <c r="C424" s="76" t="str">
        <f t="shared" si="17"/>
        <v>Boolean Use Non BAU Mandated Capacity Construction Schedule</v>
      </c>
      <c r="D424" s="78" t="s">
        <v>1660</v>
      </c>
      <c r="E424" s="88"/>
      <c r="F424" s="78" t="s">
        <v>1665</v>
      </c>
      <c r="G424" s="88"/>
      <c r="H424" s="15">
        <v>1778</v>
      </c>
      <c r="I424" s="213" t="s">
        <v>44</v>
      </c>
      <c r="J424" s="202" t="str">
        <f>IF(ISBLANK(INDEX('Policy Characteristics'!D:D,MATCH($C424,'Policy Characteristics'!$C:$C,0))),"",INDEX('Policy Characteristics'!D:D,MATCH($C424,'Policy Characteristics'!$C:$C,0)))</f>
        <v>Non BAU Mandated Capacity Construction</v>
      </c>
      <c r="K424" s="76" t="str">
        <f>IF(ISBLANK(INDEX('Policy Characteristics'!E:E,MATCH($C424,'Policy Characteristics'!$C:$C,0))),"",INDEX('Policy Characteristics'!E:E,MATCH($C424,'Policy Characteristics'!$C:$C,0)))</f>
        <v/>
      </c>
      <c r="L424" s="76">
        <f>IF(ISBLANK(INDEX('Policy Characteristics'!F:F,MATCH($C424,'Policy Characteristics'!$C:$C,0))),"",INDEX('Policy Characteristics'!F:F,MATCH($C424,'Policy Characteristics'!$C:$C,0)))</f>
        <v>0</v>
      </c>
      <c r="M424" s="76">
        <f>IF(ISBLANK(INDEX('Policy Characteristics'!G:G,MATCH($C424,'Policy Characteristics'!$C:$C,0))),"",INDEX('Policy Characteristics'!G:G,MATCH($C424,'Policy Characteristics'!$C:$C,0)))</f>
        <v>1</v>
      </c>
      <c r="N424" s="76">
        <f>IF(ISBLANK(INDEX('Policy Characteristics'!H:H,MATCH($C424,'Policy Characteristics'!$C:$C,0))),"",INDEX('Policy Characteristics'!H:H,MATCH($C424,'Policy Characteristics'!$C:$C,0)))</f>
        <v>1</v>
      </c>
      <c r="O424" s="76" t="str">
        <f>IF(ISBLANK(INDEX('Policy Characteristics'!I:I,MATCH($C424,'Policy Characteristics'!$C:$C,0))),"",INDEX('Policy Characteristics'!I:I,MATCH($C424,'Policy Characteristics'!$C:$C,0)))</f>
        <v>on/off</v>
      </c>
      <c r="P424" s="76" t="str">
        <f>IF(ISBLANK(INDEX('Policy Characteristics'!J:J,MATCH($C424,'Policy Characteristics'!$C:$C,0))),"",INDEX('Policy Characteristics'!J:J,MATCH($C424,'Policy Characteristics'!$C:$C,0)))</f>
        <v>**Description:** The BAU scenario includes all planned capacity additions (provided by the U.S. Energy Information Administration). This policy uses an alternative set of planned capacity additions. // **Guidance for setting values:** // **Offshore Wind:** When used in the context of the US NDC scenario, this policy results in roughly 30 GW of offshore wind by 2030 and 220 of offshore wind by 2050 nationwide.</v>
      </c>
      <c r="Q424" s="76" t="str">
        <f>IF(ISBLANK(INDEX('Policy Characteristics'!K:K,MATCH($C424,'Policy Characteristics'!$C:$C,0))),"",INDEX('Policy Characteristics'!K:K,MATCH($C424,'Policy Characteristics'!$C:$C,0)))</f>
        <v/>
      </c>
      <c r="R424" s="76" t="str">
        <f>IF(ISBLANK(INDEX('Policy Characteristics'!L:L,MATCH($C424,'Policy Characteristics'!$C:$C,0))),"",INDEX('Policy Characteristics'!L:L,MATCH($C424,'Policy Characteristics'!$C:$C,0)))</f>
        <v/>
      </c>
    </row>
    <row r="425" spans="1:18" s="76" customFormat="1" x14ac:dyDescent="0.25">
      <c r="A425" s="76" t="str">
        <f>IF(ISBLANK(INDEX('Policy Characteristics'!A:A,MATCH($C425,'Policy Characteristics'!$C:$C,0))),"",INDEX('Policy Characteristics'!A:A,MATCH($C425,'Policy Characteristics'!$C:$C,0)))</f>
        <v>Electricity Supply</v>
      </c>
      <c r="B425" s="200" t="str">
        <f>IF(ISBLANK(INDEX('Policy Characteristics'!B:B,MATCH($C425,'Policy Characteristics'!$C:$C,0))),"",INDEX('Policy Characteristics'!B:B,MATCH($C425,'Policy Characteristics'!$C:$C,0)))</f>
        <v>Non BAU Mandated Capacity Construction</v>
      </c>
      <c r="C425" s="76" t="str">
        <f t="shared" si="17"/>
        <v>Boolean Use Non BAU Mandated Capacity Construction Schedule</v>
      </c>
      <c r="D425" s="78" t="s">
        <v>1661</v>
      </c>
      <c r="E425" s="88"/>
      <c r="F425" s="78" t="s">
        <v>1666</v>
      </c>
      <c r="G425" s="88"/>
      <c r="H425" s="15">
        <v>1779</v>
      </c>
      <c r="I425" s="213" t="s">
        <v>44</v>
      </c>
      <c r="J425" s="202" t="str">
        <f>IF(ISBLANK(INDEX('Policy Characteristics'!D:D,MATCH($C425,'Policy Characteristics'!$C:$C,0))),"",INDEX('Policy Characteristics'!D:D,MATCH($C425,'Policy Characteristics'!$C:$C,0)))</f>
        <v>Non BAU Mandated Capacity Construction</v>
      </c>
      <c r="K425" s="76" t="str">
        <f>IF(ISBLANK(INDEX('Policy Characteristics'!E:E,MATCH($C425,'Policy Characteristics'!$C:$C,0))),"",INDEX('Policy Characteristics'!E:E,MATCH($C425,'Policy Characteristics'!$C:$C,0)))</f>
        <v/>
      </c>
      <c r="L425" s="76">
        <f>IF(ISBLANK(INDEX('Policy Characteristics'!F:F,MATCH($C425,'Policy Characteristics'!$C:$C,0))),"",INDEX('Policy Characteristics'!F:F,MATCH($C425,'Policy Characteristics'!$C:$C,0)))</f>
        <v>0</v>
      </c>
      <c r="M425" s="76">
        <f>IF(ISBLANK(INDEX('Policy Characteristics'!G:G,MATCH($C425,'Policy Characteristics'!$C:$C,0))),"",INDEX('Policy Characteristics'!G:G,MATCH($C425,'Policy Characteristics'!$C:$C,0)))</f>
        <v>1</v>
      </c>
      <c r="N425" s="76">
        <f>IF(ISBLANK(INDEX('Policy Characteristics'!H:H,MATCH($C425,'Policy Characteristics'!$C:$C,0))),"",INDEX('Policy Characteristics'!H:H,MATCH($C425,'Policy Characteristics'!$C:$C,0)))</f>
        <v>1</v>
      </c>
      <c r="O425" s="76" t="str">
        <f>IF(ISBLANK(INDEX('Policy Characteristics'!I:I,MATCH($C425,'Policy Characteristics'!$C:$C,0))),"",INDEX('Policy Characteristics'!I:I,MATCH($C425,'Policy Characteristics'!$C:$C,0)))</f>
        <v>on/off</v>
      </c>
      <c r="P425" s="76" t="str">
        <f>IF(ISBLANK(INDEX('Policy Characteristics'!J:J,MATCH($C425,'Policy Characteristics'!$C:$C,0))),"",INDEX('Policy Characteristics'!J:J,MATCH($C425,'Policy Characteristics'!$C:$C,0)))</f>
        <v>**Description:** The BAU scenario includes all planned capacity additions (provided by the U.S. Energy Information Administration). This policy uses an alternative set of planned capacity additions. // **Guidance for setting values:** // **Offshore Wind:** When used in the context of the US NDC scenario, this policy results in roughly 30 GW of offshore wind by 2030 and 220 of offshore wind by 2050 nationwide.</v>
      </c>
      <c r="Q425" s="76" t="str">
        <f>IF(ISBLANK(INDEX('Policy Characteristics'!K:K,MATCH($C425,'Policy Characteristics'!$C:$C,0))),"",INDEX('Policy Characteristics'!K:K,MATCH($C425,'Policy Characteristics'!$C:$C,0)))</f>
        <v/>
      </c>
      <c r="R425" s="76" t="str">
        <f>IF(ISBLANK(INDEX('Policy Characteristics'!L:L,MATCH($C425,'Policy Characteristics'!$C:$C,0))),"",INDEX('Policy Characteristics'!L:L,MATCH($C425,'Policy Characteristics'!$C:$C,0)))</f>
        <v/>
      </c>
    </row>
    <row r="426" spans="1:18" s="76" customFormat="1" x14ac:dyDescent="0.25">
      <c r="A426" s="76" t="str">
        <f>IF(ISBLANK(INDEX('Policy Characteristics'!A:A,MATCH($C426,'Policy Characteristics'!$C:$C,0))),"",INDEX('Policy Characteristics'!A:A,MATCH($C426,'Policy Characteristics'!$C:$C,0)))</f>
        <v>Electricity Supply</v>
      </c>
      <c r="B426" s="200" t="str">
        <f>IF(ISBLANK(INDEX('Policy Characteristics'!B:B,MATCH($C426,'Policy Characteristics'!$C:$C,0))),"",INDEX('Policy Characteristics'!B:B,MATCH($C426,'Policy Characteristics'!$C:$C,0)))</f>
        <v>Non BAU Mandated Capacity Construction</v>
      </c>
      <c r="C426" s="76" t="str">
        <f t="shared" si="17"/>
        <v>Boolean Use Non BAU Mandated Capacity Construction Schedule</v>
      </c>
      <c r="D426" s="78" t="s">
        <v>1748</v>
      </c>
      <c r="E426" s="88"/>
      <c r="F426" s="78" t="s">
        <v>1746</v>
      </c>
      <c r="G426" s="88"/>
      <c r="H426" s="15">
        <v>1780</v>
      </c>
      <c r="I426" s="213" t="s">
        <v>44</v>
      </c>
      <c r="J426" s="202" t="str">
        <f>IF(ISBLANK(INDEX('Policy Characteristics'!D:D,MATCH($C426,'Policy Characteristics'!$C:$C,0))),"",INDEX('Policy Characteristics'!D:D,MATCH($C426,'Policy Characteristics'!$C:$C,0)))</f>
        <v>Non BAU Mandated Capacity Construction</v>
      </c>
      <c r="K426" s="76" t="str">
        <f>IF(ISBLANK(INDEX('Policy Characteristics'!E:E,MATCH($C426,'Policy Characteristics'!$C:$C,0))),"",INDEX('Policy Characteristics'!E:E,MATCH($C426,'Policy Characteristics'!$C:$C,0)))</f>
        <v/>
      </c>
      <c r="L426" s="76">
        <f>IF(ISBLANK(INDEX('Policy Characteristics'!F:F,MATCH($C426,'Policy Characteristics'!$C:$C,0))),"",INDEX('Policy Characteristics'!F:F,MATCH($C426,'Policy Characteristics'!$C:$C,0)))</f>
        <v>0</v>
      </c>
      <c r="M426" s="76">
        <f>IF(ISBLANK(INDEX('Policy Characteristics'!G:G,MATCH($C426,'Policy Characteristics'!$C:$C,0))),"",INDEX('Policy Characteristics'!G:G,MATCH($C426,'Policy Characteristics'!$C:$C,0)))</f>
        <v>1</v>
      </c>
      <c r="N426" s="76">
        <f>IF(ISBLANK(INDEX('Policy Characteristics'!H:H,MATCH($C426,'Policy Characteristics'!$C:$C,0))),"",INDEX('Policy Characteristics'!H:H,MATCH($C426,'Policy Characteristics'!$C:$C,0)))</f>
        <v>1</v>
      </c>
      <c r="O426" s="76" t="str">
        <f>IF(ISBLANK(INDEX('Policy Characteristics'!I:I,MATCH($C426,'Policy Characteristics'!$C:$C,0))),"",INDEX('Policy Characteristics'!I:I,MATCH($C426,'Policy Characteristics'!$C:$C,0)))</f>
        <v>on/off</v>
      </c>
      <c r="P426" s="76" t="str">
        <f>IF(ISBLANK(INDEX('Policy Characteristics'!J:J,MATCH($C426,'Policy Characteristics'!$C:$C,0))),"",INDEX('Policy Characteristics'!J:J,MATCH($C426,'Policy Characteristics'!$C:$C,0)))</f>
        <v>**Description:** The BAU scenario includes all planned capacity additions (provided by the U.S. Energy Information Administration). This policy uses an alternative set of planned capacity additions. // **Guidance for setting values:** // **Offshore Wind:** When used in the context of the US NDC scenario, this policy results in roughly 30 GW of offshore wind by 2030 and 220 of offshore wind by 2050 nationwide.</v>
      </c>
      <c r="Q426" s="76" t="str">
        <f>IF(ISBLANK(INDEX('Policy Characteristics'!K:K,MATCH($C426,'Policy Characteristics'!$C:$C,0))),"",INDEX('Policy Characteristics'!K:K,MATCH($C426,'Policy Characteristics'!$C:$C,0)))</f>
        <v/>
      </c>
      <c r="R426" s="76" t="str">
        <f>IF(ISBLANK(INDEX('Policy Characteristics'!L:L,MATCH($C426,'Policy Characteristics'!$C:$C,0))),"",INDEX('Policy Characteristics'!L:L,MATCH($C426,'Policy Characteristics'!$C:$C,0)))</f>
        <v/>
      </c>
    </row>
    <row r="427" spans="1:18" s="76" customFormat="1" x14ac:dyDescent="0.25">
      <c r="A427" s="76" t="str">
        <f>IF(ISBLANK(INDEX('Policy Characteristics'!A:A,MATCH($C427,'Policy Characteristics'!$C:$C,0))),"",INDEX('Policy Characteristics'!A:A,MATCH($C427,'Policy Characteristics'!$C:$C,0)))</f>
        <v>Electricity Supply</v>
      </c>
      <c r="B427" s="200" t="str">
        <f>IF(ISBLANK(INDEX('Policy Characteristics'!B:B,MATCH($C427,'Policy Characteristics'!$C:$C,0))),"",INDEX('Policy Characteristics'!B:B,MATCH($C427,'Policy Characteristics'!$C:$C,0)))</f>
        <v>Non BAU Mandated Capacity Construction</v>
      </c>
      <c r="C427" s="76" t="str">
        <f t="shared" si="17"/>
        <v>Boolean Use Non BAU Mandated Capacity Construction Schedule</v>
      </c>
      <c r="D427" s="78" t="s">
        <v>1749</v>
      </c>
      <c r="E427" s="88"/>
      <c r="F427" s="78" t="s">
        <v>1747</v>
      </c>
      <c r="G427" s="88"/>
      <c r="H427" s="15">
        <v>2241</v>
      </c>
      <c r="I427" s="213" t="s">
        <v>44</v>
      </c>
      <c r="J427" s="202" t="str">
        <f>IF(ISBLANK(INDEX('Policy Characteristics'!D:D,MATCH($C427,'Policy Characteristics'!$C:$C,0))),"",INDEX('Policy Characteristics'!D:D,MATCH($C427,'Policy Characteristics'!$C:$C,0)))</f>
        <v>Non BAU Mandated Capacity Construction</v>
      </c>
      <c r="K427" s="76" t="str">
        <f>IF(ISBLANK(INDEX('Policy Characteristics'!E:E,MATCH($C427,'Policy Characteristics'!$C:$C,0))),"",INDEX('Policy Characteristics'!E:E,MATCH($C427,'Policy Characteristics'!$C:$C,0)))</f>
        <v/>
      </c>
      <c r="L427" s="76">
        <f>IF(ISBLANK(INDEX('Policy Characteristics'!F:F,MATCH($C427,'Policy Characteristics'!$C:$C,0))),"",INDEX('Policy Characteristics'!F:F,MATCH($C427,'Policy Characteristics'!$C:$C,0)))</f>
        <v>0</v>
      </c>
      <c r="M427" s="76">
        <f>IF(ISBLANK(INDEX('Policy Characteristics'!G:G,MATCH($C427,'Policy Characteristics'!$C:$C,0))),"",INDEX('Policy Characteristics'!G:G,MATCH($C427,'Policy Characteristics'!$C:$C,0)))</f>
        <v>1</v>
      </c>
      <c r="N427" s="76">
        <f>IF(ISBLANK(INDEX('Policy Characteristics'!H:H,MATCH($C427,'Policy Characteristics'!$C:$C,0))),"",INDEX('Policy Characteristics'!H:H,MATCH($C427,'Policy Characteristics'!$C:$C,0)))</f>
        <v>1</v>
      </c>
      <c r="O427" s="76" t="str">
        <f>IF(ISBLANK(INDEX('Policy Characteristics'!I:I,MATCH($C427,'Policy Characteristics'!$C:$C,0))),"",INDEX('Policy Characteristics'!I:I,MATCH($C427,'Policy Characteristics'!$C:$C,0)))</f>
        <v>on/off</v>
      </c>
      <c r="P427" s="76" t="str">
        <f>IF(ISBLANK(INDEX('Policy Characteristics'!J:J,MATCH($C427,'Policy Characteristics'!$C:$C,0))),"",INDEX('Policy Characteristics'!J:J,MATCH($C427,'Policy Characteristics'!$C:$C,0)))</f>
        <v>**Description:** The BAU scenario includes all planned capacity additions (provided by the U.S. Energy Information Administration). This policy uses an alternative set of planned capacity additions. // **Guidance for setting values:** // **Offshore Wind:** When used in the context of the US NDC scenario, this policy results in roughly 30 GW of offshore wind by 2030 and 220 of offshore wind by 2050 nationwide.</v>
      </c>
    </row>
    <row r="428" spans="1:18" s="76" customFormat="1" x14ac:dyDescent="0.25">
      <c r="A428" s="76" t="str">
        <f>IF(ISBLANK(INDEX('Policy Characteristics'!A:A,MATCH($C428,'Policy Characteristics'!$C:$C,0))),"",INDEX('Policy Characteristics'!A:A,MATCH($C428,'Policy Characteristics'!$C:$C,0)))</f>
        <v>Electricity Supply</v>
      </c>
      <c r="B428" s="200" t="str">
        <f>IF(ISBLANK(INDEX('Policy Characteristics'!B:B,MATCH($C428,'Policy Characteristics'!$C:$C,0))),"",INDEX('Policy Characteristics'!B:B,MATCH($C428,'Policy Characteristics'!$C:$C,0)))</f>
        <v>Non BAU Mandated Capacity CCUS Retrofits</v>
      </c>
      <c r="C428" t="s">
        <v>1856</v>
      </c>
      <c r="D428" s="88" t="s">
        <v>445</v>
      </c>
      <c r="E428" s="88"/>
      <c r="F428" s="88" t="s">
        <v>444</v>
      </c>
      <c r="G428" s="88"/>
      <c r="H428" s="15">
        <v>2289</v>
      </c>
      <c r="I428" s="213" t="s">
        <v>44</v>
      </c>
      <c r="J428" s="202" t="str">
        <f>IF(ISBLANK(INDEX('Policy Characteristics'!D:D,MATCH($C428,'Policy Characteristics'!$C:$C,0))),"",INDEX('Policy Characteristics'!D:D,MATCH($C428,'Policy Characteristics'!$C:$C,0)))</f>
        <v>Non BAU Mandated Capacity CCUS Retrofits</v>
      </c>
      <c r="K428" s="76" t="str">
        <f>IF(ISBLANK(INDEX('Policy Characteristics'!E:E,MATCH($C428,'Policy Characteristics'!$C:$C,0))),"",INDEX('Policy Characteristics'!E:E,MATCH($C428,'Policy Characteristics'!$C:$C,0)))</f>
        <v/>
      </c>
      <c r="L428" s="76">
        <f>IF(ISBLANK(INDEX('Policy Characteristics'!F:F,MATCH($C428,'Policy Characteristics'!$C:$C,0))),"",INDEX('Policy Characteristics'!F:F,MATCH($C428,'Policy Characteristics'!$C:$C,0)))</f>
        <v>0</v>
      </c>
      <c r="M428" s="76">
        <f>IF(ISBLANK(INDEX('Policy Characteristics'!G:G,MATCH($C428,'Policy Characteristics'!$C:$C,0))),"",INDEX('Policy Characteristics'!G:G,MATCH($C428,'Policy Characteristics'!$C:$C,0)))</f>
        <v>1</v>
      </c>
      <c r="N428" s="76">
        <f>IF(ISBLANK(INDEX('Policy Characteristics'!H:H,MATCH($C428,'Policy Characteristics'!$C:$C,0))),"",INDEX('Policy Characteristics'!H:H,MATCH($C428,'Policy Characteristics'!$C:$C,0)))</f>
        <v>1</v>
      </c>
      <c r="O428" s="76" t="str">
        <f>IF(ISBLANK(INDEX('Policy Characteristics'!I:I,MATCH($C428,'Policy Characteristics'!$C:$C,0))),"",INDEX('Policy Characteristics'!I:I,MATCH($C428,'Policy Characteristics'!$C:$C,0)))</f>
        <v>on/off</v>
      </c>
      <c r="P428" s="76" t="str">
        <f>IF(ISBLANK(INDEX('Policy Characteristics'!J:J,MATCH($C428,'Policy Characteristics'!$C:$C,0))),"",INDEX('Policy Characteristics'!J:J,MATCH($C428,'Policy Characteristics'!$C:$C,0)))</f>
        <v>**Description:** The business-as-usual case includes all planned CCUS retrofits (as modeled by the EPA for its latest Clean Air Act Section 111 regulations for power plants). Turning this policy lever on assumes those retrofits do not happen.</v>
      </c>
      <c r="Q428" s="76" t="str">
        <f>IF(ISBLANK(INDEX('Policy Characteristics'!K:K,MATCH($C428,'Policy Characteristics'!$C:$C,0))),"",INDEX('Policy Characteristics'!K:K,MATCH($C428,'Policy Characteristics'!$C:$C,0)))</f>
        <v/>
      </c>
      <c r="R428" s="76" t="str">
        <f>IF(ISBLANK(INDEX('Policy Characteristics'!L:L,MATCH($C428,'Policy Characteristics'!$C:$C,0))),"",INDEX('Policy Characteristics'!L:L,MATCH($C428,'Policy Characteristics'!$C:$C,0)))</f>
        <v/>
      </c>
    </row>
    <row r="429" spans="1:18" s="76" customFormat="1" x14ac:dyDescent="0.25">
      <c r="A429" s="76" t="str">
        <f>IF(ISBLANK(INDEX('Policy Characteristics'!A:A,MATCH($C429,'Policy Characteristics'!$C:$C,0))),"",INDEX('Policy Characteristics'!A:A,MATCH($C429,'Policy Characteristics'!$C:$C,0)))</f>
        <v>Electricity Supply</v>
      </c>
      <c r="B429" s="200" t="str">
        <f>IF(ISBLANK(INDEX('Policy Characteristics'!B:B,MATCH($C429,'Policy Characteristics'!$C:$C,0))),"",INDEX('Policy Characteristics'!B:B,MATCH($C429,'Policy Characteristics'!$C:$C,0)))</f>
        <v>Non BAU Mandated Capacity CCUS Retrofits</v>
      </c>
      <c r="C429" s="76" t="str">
        <f>$C$428</f>
        <v>Boolean Use Non BAU Mandated Capacity Retrofit Schedule</v>
      </c>
      <c r="D429" s="78" t="s">
        <v>1656</v>
      </c>
      <c r="E429" s="88"/>
      <c r="F429" s="78" t="s">
        <v>1597</v>
      </c>
      <c r="G429" s="88"/>
      <c r="H429" s="15">
        <v>2290</v>
      </c>
      <c r="I429" s="213" t="s">
        <v>44</v>
      </c>
      <c r="J429" s="202" t="str">
        <f>IF(ISBLANK(INDEX('Policy Characteristics'!D:D,MATCH($C429,'Policy Characteristics'!$C:$C,0))),"",INDEX('Policy Characteristics'!D:D,MATCH($C429,'Policy Characteristics'!$C:$C,0)))</f>
        <v>Non BAU Mandated Capacity CCUS Retrofits</v>
      </c>
      <c r="K429" s="76" t="str">
        <f>IF(ISBLANK(INDEX('Policy Characteristics'!E:E,MATCH($C429,'Policy Characteristics'!$C:$C,0))),"",INDEX('Policy Characteristics'!E:E,MATCH($C429,'Policy Characteristics'!$C:$C,0)))</f>
        <v/>
      </c>
      <c r="L429" s="76">
        <f>IF(ISBLANK(INDEX('Policy Characteristics'!F:F,MATCH($C429,'Policy Characteristics'!$C:$C,0))),"",INDEX('Policy Characteristics'!F:F,MATCH($C429,'Policy Characteristics'!$C:$C,0)))</f>
        <v>0</v>
      </c>
      <c r="M429" s="76">
        <f>IF(ISBLANK(INDEX('Policy Characteristics'!G:G,MATCH($C429,'Policy Characteristics'!$C:$C,0))),"",INDEX('Policy Characteristics'!G:G,MATCH($C429,'Policy Characteristics'!$C:$C,0)))</f>
        <v>1</v>
      </c>
      <c r="N429" s="76">
        <f>IF(ISBLANK(INDEX('Policy Characteristics'!H:H,MATCH($C429,'Policy Characteristics'!$C:$C,0))),"",INDEX('Policy Characteristics'!H:H,MATCH($C429,'Policy Characteristics'!$C:$C,0)))</f>
        <v>1</v>
      </c>
      <c r="O429" s="76" t="str">
        <f>IF(ISBLANK(INDEX('Policy Characteristics'!I:I,MATCH($C429,'Policy Characteristics'!$C:$C,0))),"",INDEX('Policy Characteristics'!I:I,MATCH($C429,'Policy Characteristics'!$C:$C,0)))</f>
        <v>on/off</v>
      </c>
      <c r="P429" s="76" t="str">
        <f>IF(ISBLANK(INDEX('Policy Characteristics'!J:J,MATCH($C429,'Policy Characteristics'!$C:$C,0))),"",INDEX('Policy Characteristics'!J:J,MATCH($C429,'Policy Characteristics'!$C:$C,0)))</f>
        <v>**Description:** The business-as-usual case includes all planned CCUS retrofits (as modeled by the EPA for its latest Clean Air Act Section 111 regulations for power plants). Turning this policy lever on assumes those retrofits do not happen.</v>
      </c>
      <c r="Q429" s="76" t="str">
        <f>IF(ISBLANK(INDEX('Policy Characteristics'!K:K,MATCH($C429,'Policy Characteristics'!$C:$C,0))),"",INDEX('Policy Characteristics'!K:K,MATCH($C429,'Policy Characteristics'!$C:$C,0)))</f>
        <v/>
      </c>
      <c r="R429" s="76" t="str">
        <f>IF(ISBLANK(INDEX('Policy Characteristics'!L:L,MATCH($C429,'Policy Characteristics'!$C:$C,0))),"",INDEX('Policy Characteristics'!L:L,MATCH($C429,'Policy Characteristics'!$C:$C,0)))</f>
        <v/>
      </c>
    </row>
    <row r="430" spans="1:18" s="76" customFormat="1" x14ac:dyDescent="0.25">
      <c r="A430" s="76" t="str">
        <f>IF(ISBLANK(INDEX('Policy Characteristics'!A:A,MATCH($C430,'Policy Characteristics'!$C:$C,0))),"",INDEX('Policy Characteristics'!A:A,MATCH($C430,'Policy Characteristics'!$C:$C,0)))</f>
        <v>Electricity Supply</v>
      </c>
      <c r="B430" s="200" t="str">
        <f>IF(ISBLANK(INDEX('Policy Characteristics'!B:B,MATCH($C430,'Policy Characteristics'!$C:$C,0))),"",INDEX('Policy Characteristics'!B:B,MATCH($C430,'Policy Characteristics'!$C:$C,0)))</f>
        <v>Non BAU Mandated Capacity CCUS Retrofits</v>
      </c>
      <c r="C430" s="76" t="str">
        <f t="shared" ref="C430:C451" si="18">$C$428</f>
        <v>Boolean Use Non BAU Mandated Capacity Retrofit Schedule</v>
      </c>
      <c r="D430" s="78" t="s">
        <v>1657</v>
      </c>
      <c r="E430" s="88"/>
      <c r="F430" s="78" t="s">
        <v>1598</v>
      </c>
      <c r="G430" s="88"/>
      <c r="H430" s="15">
        <v>2291</v>
      </c>
      <c r="I430" s="213" t="s">
        <v>44</v>
      </c>
      <c r="J430" s="202" t="str">
        <f>IF(ISBLANK(INDEX('Policy Characteristics'!D:D,MATCH($C430,'Policy Characteristics'!$C:$C,0))),"",INDEX('Policy Characteristics'!D:D,MATCH($C430,'Policy Characteristics'!$C:$C,0)))</f>
        <v>Non BAU Mandated Capacity CCUS Retrofits</v>
      </c>
      <c r="K430" s="76" t="str">
        <f>IF(ISBLANK(INDEX('Policy Characteristics'!E:E,MATCH($C430,'Policy Characteristics'!$C:$C,0))),"",INDEX('Policy Characteristics'!E:E,MATCH($C430,'Policy Characteristics'!$C:$C,0)))</f>
        <v/>
      </c>
      <c r="L430" s="76">
        <f>IF(ISBLANK(INDEX('Policy Characteristics'!F:F,MATCH($C430,'Policy Characteristics'!$C:$C,0))),"",INDEX('Policy Characteristics'!F:F,MATCH($C430,'Policy Characteristics'!$C:$C,0)))</f>
        <v>0</v>
      </c>
      <c r="M430" s="76">
        <f>IF(ISBLANK(INDEX('Policy Characteristics'!G:G,MATCH($C430,'Policy Characteristics'!$C:$C,0))),"",INDEX('Policy Characteristics'!G:G,MATCH($C430,'Policy Characteristics'!$C:$C,0)))</f>
        <v>1</v>
      </c>
      <c r="N430" s="76">
        <f>IF(ISBLANK(INDEX('Policy Characteristics'!H:H,MATCH($C430,'Policy Characteristics'!$C:$C,0))),"",INDEX('Policy Characteristics'!H:H,MATCH($C430,'Policy Characteristics'!$C:$C,0)))</f>
        <v>1</v>
      </c>
      <c r="O430" s="76" t="str">
        <f>IF(ISBLANK(INDEX('Policy Characteristics'!I:I,MATCH($C430,'Policy Characteristics'!$C:$C,0))),"",INDEX('Policy Characteristics'!I:I,MATCH($C430,'Policy Characteristics'!$C:$C,0)))</f>
        <v>on/off</v>
      </c>
      <c r="P430" s="76" t="str">
        <f>IF(ISBLANK(INDEX('Policy Characteristics'!J:J,MATCH($C430,'Policy Characteristics'!$C:$C,0))),"",INDEX('Policy Characteristics'!J:J,MATCH($C430,'Policy Characteristics'!$C:$C,0)))</f>
        <v>**Description:** The business-as-usual case includes all planned CCUS retrofits (as modeled by the EPA for its latest Clean Air Act Section 111 regulations for power plants). Turning this policy lever on assumes those retrofits do not happen.</v>
      </c>
      <c r="Q430" s="76" t="str">
        <f>IF(ISBLANK(INDEX('Policy Characteristics'!K:K,MATCH($C430,'Policy Characteristics'!$C:$C,0))),"",INDEX('Policy Characteristics'!K:K,MATCH($C430,'Policy Characteristics'!$C:$C,0)))</f>
        <v/>
      </c>
      <c r="R430" s="76" t="str">
        <f>IF(ISBLANK(INDEX('Policy Characteristics'!L:L,MATCH($C430,'Policy Characteristics'!$C:$C,0))),"",INDEX('Policy Characteristics'!L:L,MATCH($C430,'Policy Characteristics'!$C:$C,0)))</f>
        <v/>
      </c>
    </row>
    <row r="431" spans="1:18" s="76" customFormat="1" x14ac:dyDescent="0.25">
      <c r="A431" s="76" t="str">
        <f>IF(ISBLANK(INDEX('Policy Characteristics'!A:A,MATCH($C431,'Policy Characteristics'!$C:$C,0))),"",INDEX('Policy Characteristics'!A:A,MATCH($C431,'Policy Characteristics'!$C:$C,0)))</f>
        <v>Electricity Supply</v>
      </c>
      <c r="B431" s="200" t="str">
        <f>IF(ISBLANK(INDEX('Policy Characteristics'!B:B,MATCH($C431,'Policy Characteristics'!$C:$C,0))),"",INDEX('Policy Characteristics'!B:B,MATCH($C431,'Policy Characteristics'!$C:$C,0)))</f>
        <v>Non BAU Mandated Capacity CCUS Retrofits</v>
      </c>
      <c r="C431" s="76" t="str">
        <f t="shared" si="18"/>
        <v>Boolean Use Non BAU Mandated Capacity Retrofit Schedule</v>
      </c>
      <c r="D431" s="78" t="s">
        <v>76</v>
      </c>
      <c r="E431" s="88"/>
      <c r="F431" s="78" t="s">
        <v>1667</v>
      </c>
      <c r="G431" s="88"/>
      <c r="H431" s="15">
        <v>2292</v>
      </c>
      <c r="I431" s="213" t="s">
        <v>44</v>
      </c>
      <c r="J431" s="202" t="str">
        <f>IF(ISBLANK(INDEX('Policy Characteristics'!D:D,MATCH($C431,'Policy Characteristics'!$C:$C,0))),"",INDEX('Policy Characteristics'!D:D,MATCH($C431,'Policy Characteristics'!$C:$C,0)))</f>
        <v>Non BAU Mandated Capacity CCUS Retrofits</v>
      </c>
      <c r="K431" s="76" t="str">
        <f>IF(ISBLANK(INDEX('Policy Characteristics'!E:E,MATCH($C431,'Policy Characteristics'!$C:$C,0))),"",INDEX('Policy Characteristics'!E:E,MATCH($C431,'Policy Characteristics'!$C:$C,0)))</f>
        <v/>
      </c>
      <c r="L431" s="76">
        <f>IF(ISBLANK(INDEX('Policy Characteristics'!F:F,MATCH($C431,'Policy Characteristics'!$C:$C,0))),"",INDEX('Policy Characteristics'!F:F,MATCH($C431,'Policy Characteristics'!$C:$C,0)))</f>
        <v>0</v>
      </c>
      <c r="M431" s="76">
        <f>IF(ISBLANK(INDEX('Policy Characteristics'!G:G,MATCH($C431,'Policy Characteristics'!$C:$C,0))),"",INDEX('Policy Characteristics'!G:G,MATCH($C431,'Policy Characteristics'!$C:$C,0)))</f>
        <v>1</v>
      </c>
      <c r="N431" s="76">
        <f>IF(ISBLANK(INDEX('Policy Characteristics'!H:H,MATCH($C431,'Policy Characteristics'!$C:$C,0))),"",INDEX('Policy Characteristics'!H:H,MATCH($C431,'Policy Characteristics'!$C:$C,0)))</f>
        <v>1</v>
      </c>
      <c r="O431" s="76" t="str">
        <f>IF(ISBLANK(INDEX('Policy Characteristics'!I:I,MATCH($C431,'Policy Characteristics'!$C:$C,0))),"",INDEX('Policy Characteristics'!I:I,MATCH($C431,'Policy Characteristics'!$C:$C,0)))</f>
        <v>on/off</v>
      </c>
      <c r="P431" s="76" t="str">
        <f>IF(ISBLANK(INDEX('Policy Characteristics'!J:J,MATCH($C431,'Policy Characteristics'!$C:$C,0))),"",INDEX('Policy Characteristics'!J:J,MATCH($C431,'Policy Characteristics'!$C:$C,0)))</f>
        <v>**Description:** The business-as-usual case includes all planned CCUS retrofits (as modeled by the EPA for its latest Clean Air Act Section 111 regulations for power plants). Turning this policy lever on assumes those retrofits do not happen.</v>
      </c>
      <c r="Q431" s="76" t="str">
        <f>IF(ISBLANK(INDEX('Policy Characteristics'!K:K,MATCH($C431,'Policy Characteristics'!$C:$C,0))),"",INDEX('Policy Characteristics'!K:K,MATCH($C431,'Policy Characteristics'!$C:$C,0)))</f>
        <v/>
      </c>
      <c r="R431" s="76" t="str">
        <f>IF(ISBLANK(INDEX('Policy Characteristics'!L:L,MATCH($C431,'Policy Characteristics'!$C:$C,0))),"",INDEX('Policy Characteristics'!L:L,MATCH($C431,'Policy Characteristics'!$C:$C,0)))</f>
        <v/>
      </c>
    </row>
    <row r="432" spans="1:18" s="76" customFormat="1" x14ac:dyDescent="0.25">
      <c r="A432" s="76" t="str">
        <f>IF(ISBLANK(INDEX('Policy Characteristics'!A:A,MATCH($C432,'Policy Characteristics'!$C:$C,0))),"",INDEX('Policy Characteristics'!A:A,MATCH($C432,'Policy Characteristics'!$C:$C,0)))</f>
        <v>Electricity Supply</v>
      </c>
      <c r="B432" s="200" t="str">
        <f>IF(ISBLANK(INDEX('Policy Characteristics'!B:B,MATCH($C432,'Policy Characteristics'!$C:$C,0))),"",INDEX('Policy Characteristics'!B:B,MATCH($C432,'Policy Characteristics'!$C:$C,0)))</f>
        <v>Non BAU Mandated Capacity CCUS Retrofits</v>
      </c>
      <c r="C432" s="76" t="str">
        <f t="shared" si="18"/>
        <v>Boolean Use Non BAU Mandated Capacity Retrofit Schedule</v>
      </c>
      <c r="D432" s="78" t="s">
        <v>77</v>
      </c>
      <c r="E432" s="88"/>
      <c r="F432" s="78" t="s">
        <v>89</v>
      </c>
      <c r="G432" s="88"/>
      <c r="H432" s="15">
        <v>2293</v>
      </c>
      <c r="I432" s="213" t="s">
        <v>44</v>
      </c>
      <c r="J432" s="202" t="str">
        <f>IF(ISBLANK(INDEX('Policy Characteristics'!D:D,MATCH($C432,'Policy Characteristics'!$C:$C,0))),"",INDEX('Policy Characteristics'!D:D,MATCH($C432,'Policy Characteristics'!$C:$C,0)))</f>
        <v>Non BAU Mandated Capacity CCUS Retrofits</v>
      </c>
      <c r="K432" s="76" t="str">
        <f>IF(ISBLANK(INDEX('Policy Characteristics'!E:E,MATCH($C432,'Policy Characteristics'!$C:$C,0))),"",INDEX('Policy Characteristics'!E:E,MATCH($C432,'Policy Characteristics'!$C:$C,0)))</f>
        <v/>
      </c>
      <c r="L432" s="76">
        <f>IF(ISBLANK(INDEX('Policy Characteristics'!F:F,MATCH($C432,'Policy Characteristics'!$C:$C,0))),"",INDEX('Policy Characteristics'!F:F,MATCH($C432,'Policy Characteristics'!$C:$C,0)))</f>
        <v>0</v>
      </c>
      <c r="M432" s="76">
        <f>IF(ISBLANK(INDEX('Policy Characteristics'!G:G,MATCH($C432,'Policy Characteristics'!$C:$C,0))),"",INDEX('Policy Characteristics'!G:G,MATCH($C432,'Policy Characteristics'!$C:$C,0)))</f>
        <v>1</v>
      </c>
      <c r="N432" s="76">
        <f>IF(ISBLANK(INDEX('Policy Characteristics'!H:H,MATCH($C432,'Policy Characteristics'!$C:$C,0))),"",INDEX('Policy Characteristics'!H:H,MATCH($C432,'Policy Characteristics'!$C:$C,0)))</f>
        <v>1</v>
      </c>
      <c r="O432" s="76" t="str">
        <f>IF(ISBLANK(INDEX('Policy Characteristics'!I:I,MATCH($C432,'Policy Characteristics'!$C:$C,0))),"",INDEX('Policy Characteristics'!I:I,MATCH($C432,'Policy Characteristics'!$C:$C,0)))</f>
        <v>on/off</v>
      </c>
      <c r="P432" s="76" t="str">
        <f>IF(ISBLANK(INDEX('Policy Characteristics'!J:J,MATCH($C432,'Policy Characteristics'!$C:$C,0))),"",INDEX('Policy Characteristics'!J:J,MATCH($C432,'Policy Characteristics'!$C:$C,0)))</f>
        <v>**Description:** The business-as-usual case includes all planned CCUS retrofits (as modeled by the EPA for its latest Clean Air Act Section 111 regulations for power plants). Turning this policy lever on assumes those retrofits do not happen.</v>
      </c>
      <c r="Q432" s="76" t="str">
        <f>IF(ISBLANK(INDEX('Policy Characteristics'!K:K,MATCH($C432,'Policy Characteristics'!$C:$C,0))),"",INDEX('Policy Characteristics'!K:K,MATCH($C432,'Policy Characteristics'!$C:$C,0)))</f>
        <v/>
      </c>
      <c r="R432" s="76" t="str">
        <f>IF(ISBLANK(INDEX('Policy Characteristics'!L:L,MATCH($C432,'Policy Characteristics'!$C:$C,0))),"",INDEX('Policy Characteristics'!L:L,MATCH($C432,'Policy Characteristics'!$C:$C,0)))</f>
        <v/>
      </c>
    </row>
    <row r="433" spans="1:18" s="76" customFormat="1" x14ac:dyDescent="0.25">
      <c r="A433" s="76" t="str">
        <f>IF(ISBLANK(INDEX('Policy Characteristics'!A:A,MATCH($C433,'Policy Characteristics'!$C:$C,0))),"",INDEX('Policy Characteristics'!A:A,MATCH($C433,'Policy Characteristics'!$C:$C,0)))</f>
        <v>Electricity Supply</v>
      </c>
      <c r="B433" s="200" t="str">
        <f>IF(ISBLANK(INDEX('Policy Characteristics'!B:B,MATCH($C433,'Policy Characteristics'!$C:$C,0))),"",INDEX('Policy Characteristics'!B:B,MATCH($C433,'Policy Characteristics'!$C:$C,0)))</f>
        <v>Non BAU Mandated Capacity CCUS Retrofits</v>
      </c>
      <c r="C433" s="76" t="str">
        <f t="shared" si="18"/>
        <v>Boolean Use Non BAU Mandated Capacity Retrofit Schedule</v>
      </c>
      <c r="D433" s="78" t="s">
        <v>446</v>
      </c>
      <c r="E433" s="88"/>
      <c r="F433" s="78" t="s">
        <v>449</v>
      </c>
      <c r="G433" s="88"/>
      <c r="H433" s="15">
        <v>2294</v>
      </c>
      <c r="I433" s="213" t="s">
        <v>44</v>
      </c>
      <c r="J433" s="202" t="str">
        <f>IF(ISBLANK(INDEX('Policy Characteristics'!D:D,MATCH($C433,'Policy Characteristics'!$C:$C,0))),"",INDEX('Policy Characteristics'!D:D,MATCH($C433,'Policy Characteristics'!$C:$C,0)))</f>
        <v>Non BAU Mandated Capacity CCUS Retrofits</v>
      </c>
      <c r="K433" s="76" t="str">
        <f>IF(ISBLANK(INDEX('Policy Characteristics'!E:E,MATCH($C433,'Policy Characteristics'!$C:$C,0))),"",INDEX('Policy Characteristics'!E:E,MATCH($C433,'Policy Characteristics'!$C:$C,0)))</f>
        <v/>
      </c>
      <c r="L433" s="76">
        <f>IF(ISBLANK(INDEX('Policy Characteristics'!F:F,MATCH($C433,'Policy Characteristics'!$C:$C,0))),"",INDEX('Policy Characteristics'!F:F,MATCH($C433,'Policy Characteristics'!$C:$C,0)))</f>
        <v>0</v>
      </c>
      <c r="M433" s="76">
        <f>IF(ISBLANK(INDEX('Policy Characteristics'!G:G,MATCH($C433,'Policy Characteristics'!$C:$C,0))),"",INDEX('Policy Characteristics'!G:G,MATCH($C433,'Policy Characteristics'!$C:$C,0)))</f>
        <v>1</v>
      </c>
      <c r="N433" s="76">
        <f>IF(ISBLANK(INDEX('Policy Characteristics'!H:H,MATCH($C433,'Policy Characteristics'!$C:$C,0))),"",INDEX('Policy Characteristics'!H:H,MATCH($C433,'Policy Characteristics'!$C:$C,0)))</f>
        <v>1</v>
      </c>
      <c r="O433" s="76" t="str">
        <f>IF(ISBLANK(INDEX('Policy Characteristics'!I:I,MATCH($C433,'Policy Characteristics'!$C:$C,0))),"",INDEX('Policy Characteristics'!I:I,MATCH($C433,'Policy Characteristics'!$C:$C,0)))</f>
        <v>on/off</v>
      </c>
      <c r="P433" s="76" t="str">
        <f>IF(ISBLANK(INDEX('Policy Characteristics'!J:J,MATCH($C433,'Policy Characteristics'!$C:$C,0))),"",INDEX('Policy Characteristics'!J:J,MATCH($C433,'Policy Characteristics'!$C:$C,0)))</f>
        <v>**Description:** The business-as-usual case includes all planned CCUS retrofits (as modeled by the EPA for its latest Clean Air Act Section 111 regulations for power plants). Turning this policy lever on assumes those retrofits do not happen.</v>
      </c>
      <c r="Q433" s="76" t="str">
        <f>IF(ISBLANK(INDEX('Policy Characteristics'!K:K,MATCH($C433,'Policy Characteristics'!$C:$C,0))),"",INDEX('Policy Characteristics'!K:K,MATCH($C433,'Policy Characteristics'!$C:$C,0)))</f>
        <v/>
      </c>
      <c r="R433" s="76" t="str">
        <f>IF(ISBLANK(INDEX('Policy Characteristics'!L:L,MATCH($C433,'Policy Characteristics'!$C:$C,0))),"",INDEX('Policy Characteristics'!L:L,MATCH($C433,'Policy Characteristics'!$C:$C,0)))</f>
        <v/>
      </c>
    </row>
    <row r="434" spans="1:18" s="76" customFormat="1" x14ac:dyDescent="0.25">
      <c r="A434" s="76" t="str">
        <f>IF(ISBLANK(INDEX('Policy Characteristics'!A:A,MATCH($C434,'Policy Characteristics'!$C:$C,0))),"",INDEX('Policy Characteristics'!A:A,MATCH($C434,'Policy Characteristics'!$C:$C,0)))</f>
        <v>Electricity Supply</v>
      </c>
      <c r="B434" s="200" t="str">
        <f>IF(ISBLANK(INDEX('Policy Characteristics'!B:B,MATCH($C434,'Policy Characteristics'!$C:$C,0))),"",INDEX('Policy Characteristics'!B:B,MATCH($C434,'Policy Characteristics'!$C:$C,0)))</f>
        <v>Non BAU Mandated Capacity CCUS Retrofits</v>
      </c>
      <c r="C434" s="76" t="str">
        <f t="shared" si="18"/>
        <v>Boolean Use Non BAU Mandated Capacity Retrofit Schedule</v>
      </c>
      <c r="D434" s="78" t="s">
        <v>78</v>
      </c>
      <c r="E434" s="88"/>
      <c r="F434" s="78" t="s">
        <v>90</v>
      </c>
      <c r="G434" s="88"/>
      <c r="H434" s="15">
        <v>2295</v>
      </c>
      <c r="I434" s="213" t="s">
        <v>44</v>
      </c>
      <c r="J434" s="202" t="str">
        <f>IF(ISBLANK(INDEX('Policy Characteristics'!D:D,MATCH($C434,'Policy Characteristics'!$C:$C,0))),"",INDEX('Policy Characteristics'!D:D,MATCH($C434,'Policy Characteristics'!$C:$C,0)))</f>
        <v>Non BAU Mandated Capacity CCUS Retrofits</v>
      </c>
      <c r="K434" s="76" t="str">
        <f>IF(ISBLANK(INDEX('Policy Characteristics'!E:E,MATCH($C434,'Policy Characteristics'!$C:$C,0))),"",INDEX('Policy Characteristics'!E:E,MATCH($C434,'Policy Characteristics'!$C:$C,0)))</f>
        <v/>
      </c>
      <c r="L434" s="76">
        <f>IF(ISBLANK(INDEX('Policy Characteristics'!F:F,MATCH($C434,'Policy Characteristics'!$C:$C,0))),"",INDEX('Policy Characteristics'!F:F,MATCH($C434,'Policy Characteristics'!$C:$C,0)))</f>
        <v>0</v>
      </c>
      <c r="M434" s="76">
        <f>IF(ISBLANK(INDEX('Policy Characteristics'!G:G,MATCH($C434,'Policy Characteristics'!$C:$C,0))),"",INDEX('Policy Characteristics'!G:G,MATCH($C434,'Policy Characteristics'!$C:$C,0)))</f>
        <v>1</v>
      </c>
      <c r="N434" s="76">
        <f>IF(ISBLANK(INDEX('Policy Characteristics'!H:H,MATCH($C434,'Policy Characteristics'!$C:$C,0))),"",INDEX('Policy Characteristics'!H:H,MATCH($C434,'Policy Characteristics'!$C:$C,0)))</f>
        <v>1</v>
      </c>
      <c r="O434" s="76" t="str">
        <f>IF(ISBLANK(INDEX('Policy Characteristics'!I:I,MATCH($C434,'Policy Characteristics'!$C:$C,0))),"",INDEX('Policy Characteristics'!I:I,MATCH($C434,'Policy Characteristics'!$C:$C,0)))</f>
        <v>on/off</v>
      </c>
      <c r="P434" s="76" t="str">
        <f>IF(ISBLANK(INDEX('Policy Characteristics'!J:J,MATCH($C434,'Policy Characteristics'!$C:$C,0))),"",INDEX('Policy Characteristics'!J:J,MATCH($C434,'Policy Characteristics'!$C:$C,0)))</f>
        <v>**Description:** The business-as-usual case includes all planned CCUS retrofits (as modeled by the EPA for its latest Clean Air Act Section 111 regulations for power plants). Turning this policy lever on assumes those retrofits do not happen.</v>
      </c>
      <c r="Q434" s="76" t="str">
        <f>IF(ISBLANK(INDEX('Policy Characteristics'!K:K,MATCH($C434,'Policy Characteristics'!$C:$C,0))),"",INDEX('Policy Characteristics'!K:K,MATCH($C434,'Policy Characteristics'!$C:$C,0)))</f>
        <v/>
      </c>
      <c r="R434" s="76" t="str">
        <f>IF(ISBLANK(INDEX('Policy Characteristics'!L:L,MATCH($C434,'Policy Characteristics'!$C:$C,0))),"",INDEX('Policy Characteristics'!L:L,MATCH($C434,'Policy Characteristics'!$C:$C,0)))</f>
        <v/>
      </c>
    </row>
    <row r="435" spans="1:18" s="76" customFormat="1" x14ac:dyDescent="0.25">
      <c r="A435" s="76" t="str">
        <f>IF(ISBLANK(INDEX('Policy Characteristics'!A:A,MATCH($C435,'Policy Characteristics'!$C:$C,0))),"",INDEX('Policy Characteristics'!A:A,MATCH($C435,'Policy Characteristics'!$C:$C,0)))</f>
        <v>Electricity Supply</v>
      </c>
      <c r="B435" s="200" t="str">
        <f>IF(ISBLANK(INDEX('Policy Characteristics'!B:B,MATCH($C435,'Policy Characteristics'!$C:$C,0))),"",INDEX('Policy Characteristics'!B:B,MATCH($C435,'Policy Characteristics'!$C:$C,0)))</f>
        <v>Non BAU Mandated Capacity CCUS Retrofits</v>
      </c>
      <c r="C435" s="76" t="str">
        <f t="shared" si="18"/>
        <v>Boolean Use Non BAU Mandated Capacity Retrofit Schedule</v>
      </c>
      <c r="D435" s="78" t="s">
        <v>79</v>
      </c>
      <c r="E435" s="88"/>
      <c r="F435" s="78" t="s">
        <v>91</v>
      </c>
      <c r="G435" s="88"/>
      <c r="H435" s="15">
        <v>2296</v>
      </c>
      <c r="I435" s="213" t="s">
        <v>44</v>
      </c>
      <c r="J435" s="202" t="str">
        <f>IF(ISBLANK(INDEX('Policy Characteristics'!D:D,MATCH($C435,'Policy Characteristics'!$C:$C,0))),"",INDEX('Policy Characteristics'!D:D,MATCH($C435,'Policy Characteristics'!$C:$C,0)))</f>
        <v>Non BAU Mandated Capacity CCUS Retrofits</v>
      </c>
      <c r="K435" s="76" t="str">
        <f>IF(ISBLANK(INDEX('Policy Characteristics'!E:E,MATCH($C435,'Policy Characteristics'!$C:$C,0))),"",INDEX('Policy Characteristics'!E:E,MATCH($C435,'Policy Characteristics'!$C:$C,0)))</f>
        <v/>
      </c>
      <c r="L435" s="76">
        <f>IF(ISBLANK(INDEX('Policy Characteristics'!F:F,MATCH($C435,'Policy Characteristics'!$C:$C,0))),"",INDEX('Policy Characteristics'!F:F,MATCH($C435,'Policy Characteristics'!$C:$C,0)))</f>
        <v>0</v>
      </c>
      <c r="M435" s="76">
        <f>IF(ISBLANK(INDEX('Policy Characteristics'!G:G,MATCH($C435,'Policy Characteristics'!$C:$C,0))),"",INDEX('Policy Characteristics'!G:G,MATCH($C435,'Policy Characteristics'!$C:$C,0)))</f>
        <v>1</v>
      </c>
      <c r="N435" s="76">
        <f>IF(ISBLANK(INDEX('Policy Characteristics'!H:H,MATCH($C435,'Policy Characteristics'!$C:$C,0))),"",INDEX('Policy Characteristics'!H:H,MATCH($C435,'Policy Characteristics'!$C:$C,0)))</f>
        <v>1</v>
      </c>
      <c r="O435" s="76" t="str">
        <f>IF(ISBLANK(INDEX('Policy Characteristics'!I:I,MATCH($C435,'Policy Characteristics'!$C:$C,0))),"",INDEX('Policy Characteristics'!I:I,MATCH($C435,'Policy Characteristics'!$C:$C,0)))</f>
        <v>on/off</v>
      </c>
      <c r="P435" s="76" t="str">
        <f>IF(ISBLANK(INDEX('Policy Characteristics'!J:J,MATCH($C435,'Policy Characteristics'!$C:$C,0))),"",INDEX('Policy Characteristics'!J:J,MATCH($C435,'Policy Characteristics'!$C:$C,0)))</f>
        <v>**Description:** The business-as-usual case includes all planned CCUS retrofits (as modeled by the EPA for its latest Clean Air Act Section 111 regulations for power plants). Turning this policy lever on assumes those retrofits do not happen.</v>
      </c>
      <c r="Q435" s="76" t="str">
        <f>IF(ISBLANK(INDEX('Policy Characteristics'!K:K,MATCH($C435,'Policy Characteristics'!$C:$C,0))),"",INDEX('Policy Characteristics'!K:K,MATCH($C435,'Policy Characteristics'!$C:$C,0)))</f>
        <v/>
      </c>
      <c r="R435" s="76" t="str">
        <f>IF(ISBLANK(INDEX('Policy Characteristics'!L:L,MATCH($C435,'Policy Characteristics'!$C:$C,0))),"",INDEX('Policy Characteristics'!L:L,MATCH($C435,'Policy Characteristics'!$C:$C,0)))</f>
        <v/>
      </c>
    </row>
    <row r="436" spans="1:18" s="76" customFormat="1" x14ac:dyDescent="0.25">
      <c r="A436" s="76" t="str">
        <f>IF(ISBLANK(INDEX('Policy Characteristics'!A:A,MATCH($C436,'Policy Characteristics'!$C:$C,0))),"",INDEX('Policy Characteristics'!A:A,MATCH($C436,'Policy Characteristics'!$C:$C,0)))</f>
        <v>Electricity Supply</v>
      </c>
      <c r="B436" s="200" t="str">
        <f>IF(ISBLANK(INDEX('Policy Characteristics'!B:B,MATCH($C436,'Policy Characteristics'!$C:$C,0))),"",INDEX('Policy Characteristics'!B:B,MATCH($C436,'Policy Characteristics'!$C:$C,0)))</f>
        <v>Non BAU Mandated Capacity CCUS Retrofits</v>
      </c>
      <c r="C436" s="76" t="str">
        <f t="shared" si="18"/>
        <v>Boolean Use Non BAU Mandated Capacity Retrofit Schedule</v>
      </c>
      <c r="D436" s="78" t="s">
        <v>80</v>
      </c>
      <c r="E436" s="88"/>
      <c r="F436" s="78" t="s">
        <v>92</v>
      </c>
      <c r="G436" s="88"/>
      <c r="H436" s="15">
        <v>2297</v>
      </c>
      <c r="I436" s="213" t="s">
        <v>44</v>
      </c>
      <c r="J436" s="202" t="str">
        <f>IF(ISBLANK(INDEX('Policy Characteristics'!D:D,MATCH($C436,'Policy Characteristics'!$C:$C,0))),"",INDEX('Policy Characteristics'!D:D,MATCH($C436,'Policy Characteristics'!$C:$C,0)))</f>
        <v>Non BAU Mandated Capacity CCUS Retrofits</v>
      </c>
      <c r="K436" s="76" t="str">
        <f>IF(ISBLANK(INDEX('Policy Characteristics'!E:E,MATCH($C436,'Policy Characteristics'!$C:$C,0))),"",INDEX('Policy Characteristics'!E:E,MATCH($C436,'Policy Characteristics'!$C:$C,0)))</f>
        <v/>
      </c>
      <c r="L436" s="76">
        <f>IF(ISBLANK(INDEX('Policy Characteristics'!F:F,MATCH($C436,'Policy Characteristics'!$C:$C,0))),"",INDEX('Policy Characteristics'!F:F,MATCH($C436,'Policy Characteristics'!$C:$C,0)))</f>
        <v>0</v>
      </c>
      <c r="M436" s="76">
        <f>IF(ISBLANK(INDEX('Policy Characteristics'!G:G,MATCH($C436,'Policy Characteristics'!$C:$C,0))),"",INDEX('Policy Characteristics'!G:G,MATCH($C436,'Policy Characteristics'!$C:$C,0)))</f>
        <v>1</v>
      </c>
      <c r="N436" s="76">
        <f>IF(ISBLANK(INDEX('Policy Characteristics'!H:H,MATCH($C436,'Policy Characteristics'!$C:$C,0))),"",INDEX('Policy Characteristics'!H:H,MATCH($C436,'Policy Characteristics'!$C:$C,0)))</f>
        <v>1</v>
      </c>
      <c r="O436" s="76" t="str">
        <f>IF(ISBLANK(INDEX('Policy Characteristics'!I:I,MATCH($C436,'Policy Characteristics'!$C:$C,0))),"",INDEX('Policy Characteristics'!I:I,MATCH($C436,'Policy Characteristics'!$C:$C,0)))</f>
        <v>on/off</v>
      </c>
      <c r="P436" s="76" t="str">
        <f>IF(ISBLANK(INDEX('Policy Characteristics'!J:J,MATCH($C436,'Policy Characteristics'!$C:$C,0))),"",INDEX('Policy Characteristics'!J:J,MATCH($C436,'Policy Characteristics'!$C:$C,0)))</f>
        <v>**Description:** The business-as-usual case includes all planned CCUS retrofits (as modeled by the EPA for its latest Clean Air Act Section 111 regulations for power plants). Turning this policy lever on assumes those retrofits do not happen.</v>
      </c>
      <c r="Q436" s="76" t="str">
        <f>IF(ISBLANK(INDEX('Policy Characteristics'!K:K,MATCH($C436,'Policy Characteristics'!$C:$C,0))),"",INDEX('Policy Characteristics'!K:K,MATCH($C436,'Policy Characteristics'!$C:$C,0)))</f>
        <v/>
      </c>
      <c r="R436" s="76" t="str">
        <f>IF(ISBLANK(INDEX('Policy Characteristics'!L:L,MATCH($C436,'Policy Characteristics'!$C:$C,0))),"",INDEX('Policy Characteristics'!L:L,MATCH($C436,'Policy Characteristics'!$C:$C,0)))</f>
        <v/>
      </c>
    </row>
    <row r="437" spans="1:18" s="76" customFormat="1" x14ac:dyDescent="0.25">
      <c r="A437" s="76" t="str">
        <f>IF(ISBLANK(INDEX('Policy Characteristics'!A:A,MATCH($C437,'Policy Characteristics'!$C:$C,0))),"",INDEX('Policy Characteristics'!A:A,MATCH($C437,'Policy Characteristics'!$C:$C,0)))</f>
        <v>Electricity Supply</v>
      </c>
      <c r="B437" s="200" t="str">
        <f>IF(ISBLANK(INDEX('Policy Characteristics'!B:B,MATCH($C437,'Policy Characteristics'!$C:$C,0))),"",INDEX('Policy Characteristics'!B:B,MATCH($C437,'Policy Characteristics'!$C:$C,0)))</f>
        <v>Non BAU Mandated Capacity CCUS Retrofits</v>
      </c>
      <c r="C437" s="76" t="str">
        <f t="shared" si="18"/>
        <v>Boolean Use Non BAU Mandated Capacity Retrofit Schedule</v>
      </c>
      <c r="D437" s="78" t="s">
        <v>668</v>
      </c>
      <c r="E437" s="88"/>
      <c r="F437" s="78" t="s">
        <v>434</v>
      </c>
      <c r="G437" s="88"/>
      <c r="H437" s="15">
        <v>2298</v>
      </c>
      <c r="I437" s="213" t="s">
        <v>44</v>
      </c>
      <c r="J437" s="202" t="str">
        <f>IF(ISBLANK(INDEX('Policy Characteristics'!D:D,MATCH($C437,'Policy Characteristics'!$C:$C,0))),"",INDEX('Policy Characteristics'!D:D,MATCH($C437,'Policy Characteristics'!$C:$C,0)))</f>
        <v>Non BAU Mandated Capacity CCUS Retrofits</v>
      </c>
      <c r="K437" s="76" t="str">
        <f>IF(ISBLANK(INDEX('Policy Characteristics'!E:E,MATCH($C437,'Policy Characteristics'!$C:$C,0))),"",INDEX('Policy Characteristics'!E:E,MATCH($C437,'Policy Characteristics'!$C:$C,0)))</f>
        <v/>
      </c>
      <c r="L437" s="76">
        <f>IF(ISBLANK(INDEX('Policy Characteristics'!F:F,MATCH($C437,'Policy Characteristics'!$C:$C,0))),"",INDEX('Policy Characteristics'!F:F,MATCH($C437,'Policy Characteristics'!$C:$C,0)))</f>
        <v>0</v>
      </c>
      <c r="M437" s="76">
        <f>IF(ISBLANK(INDEX('Policy Characteristics'!G:G,MATCH($C437,'Policy Characteristics'!$C:$C,0))),"",INDEX('Policy Characteristics'!G:G,MATCH($C437,'Policy Characteristics'!$C:$C,0)))</f>
        <v>1</v>
      </c>
      <c r="N437" s="76">
        <f>IF(ISBLANK(INDEX('Policy Characteristics'!H:H,MATCH($C437,'Policy Characteristics'!$C:$C,0))),"",INDEX('Policy Characteristics'!H:H,MATCH($C437,'Policy Characteristics'!$C:$C,0)))</f>
        <v>1</v>
      </c>
      <c r="O437" s="76" t="str">
        <f>IF(ISBLANK(INDEX('Policy Characteristics'!I:I,MATCH($C437,'Policy Characteristics'!$C:$C,0))),"",INDEX('Policy Characteristics'!I:I,MATCH($C437,'Policy Characteristics'!$C:$C,0)))</f>
        <v>on/off</v>
      </c>
      <c r="P437" s="76" t="str">
        <f>IF(ISBLANK(INDEX('Policy Characteristics'!J:J,MATCH($C437,'Policy Characteristics'!$C:$C,0))),"",INDEX('Policy Characteristics'!J:J,MATCH($C437,'Policy Characteristics'!$C:$C,0)))</f>
        <v>**Description:** The business-as-usual case includes all planned CCUS retrofits (as modeled by the EPA for its latest Clean Air Act Section 111 regulations for power plants). Turning this policy lever on assumes those retrofits do not happen.</v>
      </c>
      <c r="Q437" s="76" t="str">
        <f>IF(ISBLANK(INDEX('Policy Characteristics'!K:K,MATCH($C437,'Policy Characteristics'!$C:$C,0))),"",INDEX('Policy Characteristics'!K:K,MATCH($C437,'Policy Characteristics'!$C:$C,0)))</f>
        <v/>
      </c>
      <c r="R437" s="76" t="str">
        <f>IF(ISBLANK(INDEX('Policy Characteristics'!L:L,MATCH($C437,'Policy Characteristics'!$C:$C,0))),"",INDEX('Policy Characteristics'!L:L,MATCH($C437,'Policy Characteristics'!$C:$C,0)))</f>
        <v/>
      </c>
    </row>
    <row r="438" spans="1:18" s="76" customFormat="1" x14ac:dyDescent="0.25">
      <c r="A438" s="76" t="str">
        <f>IF(ISBLANK(INDEX('Policy Characteristics'!A:A,MATCH($C438,'Policy Characteristics'!$C:$C,0))),"",INDEX('Policy Characteristics'!A:A,MATCH($C438,'Policy Characteristics'!$C:$C,0)))</f>
        <v>Electricity Supply</v>
      </c>
      <c r="B438" s="200" t="str">
        <f>IF(ISBLANK(INDEX('Policy Characteristics'!B:B,MATCH($C438,'Policy Characteristics'!$C:$C,0))),"",INDEX('Policy Characteristics'!B:B,MATCH($C438,'Policy Characteristics'!$C:$C,0)))</f>
        <v>Non BAU Mandated Capacity CCUS Retrofits</v>
      </c>
      <c r="C438" s="76" t="str">
        <f t="shared" si="18"/>
        <v>Boolean Use Non BAU Mandated Capacity Retrofit Schedule</v>
      </c>
      <c r="D438" s="78" t="s">
        <v>306</v>
      </c>
      <c r="E438" s="88"/>
      <c r="F438" s="78" t="s">
        <v>308</v>
      </c>
      <c r="G438" s="88"/>
      <c r="H438" s="15">
        <v>2299</v>
      </c>
      <c r="I438" s="213" t="s">
        <v>44</v>
      </c>
      <c r="J438" s="202" t="str">
        <f>IF(ISBLANK(INDEX('Policy Characteristics'!D:D,MATCH($C438,'Policy Characteristics'!$C:$C,0))),"",INDEX('Policy Characteristics'!D:D,MATCH($C438,'Policy Characteristics'!$C:$C,0)))</f>
        <v>Non BAU Mandated Capacity CCUS Retrofits</v>
      </c>
      <c r="K438" s="76" t="str">
        <f>IF(ISBLANK(INDEX('Policy Characteristics'!E:E,MATCH($C438,'Policy Characteristics'!$C:$C,0))),"",INDEX('Policy Characteristics'!E:E,MATCH($C438,'Policy Characteristics'!$C:$C,0)))</f>
        <v/>
      </c>
      <c r="L438" s="76">
        <f>IF(ISBLANK(INDEX('Policy Characteristics'!F:F,MATCH($C438,'Policy Characteristics'!$C:$C,0))),"",INDEX('Policy Characteristics'!F:F,MATCH($C438,'Policy Characteristics'!$C:$C,0)))</f>
        <v>0</v>
      </c>
      <c r="M438" s="76">
        <f>IF(ISBLANK(INDEX('Policy Characteristics'!G:G,MATCH($C438,'Policy Characteristics'!$C:$C,0))),"",INDEX('Policy Characteristics'!G:G,MATCH($C438,'Policy Characteristics'!$C:$C,0)))</f>
        <v>1</v>
      </c>
      <c r="N438" s="76">
        <f>IF(ISBLANK(INDEX('Policy Characteristics'!H:H,MATCH($C438,'Policy Characteristics'!$C:$C,0))),"",INDEX('Policy Characteristics'!H:H,MATCH($C438,'Policy Characteristics'!$C:$C,0)))</f>
        <v>1</v>
      </c>
      <c r="O438" s="76" t="str">
        <f>IF(ISBLANK(INDEX('Policy Characteristics'!I:I,MATCH($C438,'Policy Characteristics'!$C:$C,0))),"",INDEX('Policy Characteristics'!I:I,MATCH($C438,'Policy Characteristics'!$C:$C,0)))</f>
        <v>on/off</v>
      </c>
      <c r="P438" s="76" t="str">
        <f>IF(ISBLANK(INDEX('Policy Characteristics'!J:J,MATCH($C438,'Policy Characteristics'!$C:$C,0))),"",INDEX('Policy Characteristics'!J:J,MATCH($C438,'Policy Characteristics'!$C:$C,0)))</f>
        <v>**Description:** The business-as-usual case includes all planned CCUS retrofits (as modeled by the EPA for its latest Clean Air Act Section 111 regulations for power plants). Turning this policy lever on assumes those retrofits do not happen.</v>
      </c>
      <c r="Q438" s="76" t="str">
        <f>IF(ISBLANK(INDEX('Policy Characteristics'!K:K,MATCH($C438,'Policy Characteristics'!$C:$C,0))),"",INDEX('Policy Characteristics'!K:K,MATCH($C438,'Policy Characteristics'!$C:$C,0)))</f>
        <v/>
      </c>
      <c r="R438" s="76" t="str">
        <f>IF(ISBLANK(INDEX('Policy Characteristics'!L:L,MATCH($C438,'Policy Characteristics'!$C:$C,0))),"",INDEX('Policy Characteristics'!L:L,MATCH($C438,'Policy Characteristics'!$C:$C,0)))</f>
        <v/>
      </c>
    </row>
    <row r="439" spans="1:18" s="76" customFormat="1" x14ac:dyDescent="0.25">
      <c r="A439" s="76" t="str">
        <f>IF(ISBLANK(INDEX('Policy Characteristics'!A:A,MATCH($C439,'Policy Characteristics'!$C:$C,0))),"",INDEX('Policy Characteristics'!A:A,MATCH($C439,'Policy Characteristics'!$C:$C,0)))</f>
        <v>Electricity Supply</v>
      </c>
      <c r="B439" s="200" t="str">
        <f>IF(ISBLANK(INDEX('Policy Characteristics'!B:B,MATCH($C439,'Policy Characteristics'!$C:$C,0))),"",INDEX('Policy Characteristics'!B:B,MATCH($C439,'Policy Characteristics'!$C:$C,0)))</f>
        <v>Non BAU Mandated Capacity CCUS Retrofits</v>
      </c>
      <c r="C439" s="76" t="str">
        <f t="shared" si="18"/>
        <v>Boolean Use Non BAU Mandated Capacity Retrofit Schedule</v>
      </c>
      <c r="D439" s="78" t="s">
        <v>307</v>
      </c>
      <c r="E439" s="88"/>
      <c r="F439" s="78" t="s">
        <v>309</v>
      </c>
      <c r="G439" s="88"/>
      <c r="H439" s="15">
        <v>2300</v>
      </c>
      <c r="I439" s="213" t="s">
        <v>44</v>
      </c>
      <c r="J439" s="202" t="str">
        <f>IF(ISBLANK(INDEX('Policy Characteristics'!D:D,MATCH($C439,'Policy Characteristics'!$C:$C,0))),"",INDEX('Policy Characteristics'!D:D,MATCH($C439,'Policy Characteristics'!$C:$C,0)))</f>
        <v>Non BAU Mandated Capacity CCUS Retrofits</v>
      </c>
      <c r="K439" s="76" t="str">
        <f>IF(ISBLANK(INDEX('Policy Characteristics'!E:E,MATCH($C439,'Policy Characteristics'!$C:$C,0))),"",INDEX('Policy Characteristics'!E:E,MATCH($C439,'Policy Characteristics'!$C:$C,0)))</f>
        <v/>
      </c>
      <c r="L439" s="76">
        <f>IF(ISBLANK(INDEX('Policy Characteristics'!F:F,MATCH($C439,'Policy Characteristics'!$C:$C,0))),"",INDEX('Policy Characteristics'!F:F,MATCH($C439,'Policy Characteristics'!$C:$C,0)))</f>
        <v>0</v>
      </c>
      <c r="M439" s="76">
        <f>IF(ISBLANK(INDEX('Policy Characteristics'!G:G,MATCH($C439,'Policy Characteristics'!$C:$C,0))),"",INDEX('Policy Characteristics'!G:G,MATCH($C439,'Policy Characteristics'!$C:$C,0)))</f>
        <v>1</v>
      </c>
      <c r="N439" s="76">
        <f>IF(ISBLANK(INDEX('Policy Characteristics'!H:H,MATCH($C439,'Policy Characteristics'!$C:$C,0))),"",INDEX('Policy Characteristics'!H:H,MATCH($C439,'Policy Characteristics'!$C:$C,0)))</f>
        <v>1</v>
      </c>
      <c r="O439" s="76" t="str">
        <f>IF(ISBLANK(INDEX('Policy Characteristics'!I:I,MATCH($C439,'Policy Characteristics'!$C:$C,0))),"",INDEX('Policy Characteristics'!I:I,MATCH($C439,'Policy Characteristics'!$C:$C,0)))</f>
        <v>on/off</v>
      </c>
      <c r="P439" s="76" t="str">
        <f>IF(ISBLANK(INDEX('Policy Characteristics'!J:J,MATCH($C439,'Policy Characteristics'!$C:$C,0))),"",INDEX('Policy Characteristics'!J:J,MATCH($C439,'Policy Characteristics'!$C:$C,0)))</f>
        <v>**Description:** The business-as-usual case includes all planned CCUS retrofits (as modeled by the EPA for its latest Clean Air Act Section 111 regulations for power plants). Turning this policy lever on assumes those retrofits do not happen.</v>
      </c>
      <c r="Q439" s="76" t="str">
        <f>IF(ISBLANK(INDEX('Policy Characteristics'!K:K,MATCH($C439,'Policy Characteristics'!$C:$C,0))),"",INDEX('Policy Characteristics'!K:K,MATCH($C439,'Policy Characteristics'!$C:$C,0)))</f>
        <v/>
      </c>
      <c r="R439" s="76" t="str">
        <f>IF(ISBLANK(INDEX('Policy Characteristics'!L:L,MATCH($C439,'Policy Characteristics'!$C:$C,0))),"",INDEX('Policy Characteristics'!L:L,MATCH($C439,'Policy Characteristics'!$C:$C,0)))</f>
        <v/>
      </c>
    </row>
    <row r="440" spans="1:18" s="76" customFormat="1" x14ac:dyDescent="0.25">
      <c r="A440" s="76" t="str">
        <f>IF(ISBLANK(INDEX('Policy Characteristics'!A:A,MATCH($C440,'Policy Characteristics'!$C:$C,0))),"",INDEX('Policy Characteristics'!A:A,MATCH($C440,'Policy Characteristics'!$C:$C,0)))</f>
        <v>Electricity Supply</v>
      </c>
      <c r="B440" s="200" t="str">
        <f>IF(ISBLANK(INDEX('Policy Characteristics'!B:B,MATCH($C440,'Policy Characteristics'!$C:$C,0))),"",INDEX('Policy Characteristics'!B:B,MATCH($C440,'Policy Characteristics'!$C:$C,0)))</f>
        <v>Non BAU Mandated Capacity CCUS Retrofits</v>
      </c>
      <c r="C440" s="76" t="str">
        <f t="shared" si="18"/>
        <v>Boolean Use Non BAU Mandated Capacity Retrofit Schedule</v>
      </c>
      <c r="D440" s="78" t="s">
        <v>442</v>
      </c>
      <c r="E440" s="88"/>
      <c r="F440" s="78" t="s">
        <v>441</v>
      </c>
      <c r="G440" s="88"/>
      <c r="H440" s="15">
        <v>2301</v>
      </c>
      <c r="I440" s="213" t="s">
        <v>44</v>
      </c>
      <c r="J440" s="202" t="str">
        <f>IF(ISBLANK(INDEX('Policy Characteristics'!D:D,MATCH($C440,'Policy Characteristics'!$C:$C,0))),"",INDEX('Policy Characteristics'!D:D,MATCH($C440,'Policy Characteristics'!$C:$C,0)))</f>
        <v>Non BAU Mandated Capacity CCUS Retrofits</v>
      </c>
      <c r="K440" s="76" t="str">
        <f>IF(ISBLANK(INDEX('Policy Characteristics'!E:E,MATCH($C440,'Policy Characteristics'!$C:$C,0))),"",INDEX('Policy Characteristics'!E:E,MATCH($C440,'Policy Characteristics'!$C:$C,0)))</f>
        <v/>
      </c>
      <c r="L440" s="76">
        <f>IF(ISBLANK(INDEX('Policy Characteristics'!F:F,MATCH($C440,'Policy Characteristics'!$C:$C,0))),"",INDEX('Policy Characteristics'!F:F,MATCH($C440,'Policy Characteristics'!$C:$C,0)))</f>
        <v>0</v>
      </c>
      <c r="M440" s="76">
        <f>IF(ISBLANK(INDEX('Policy Characteristics'!G:G,MATCH($C440,'Policy Characteristics'!$C:$C,0))),"",INDEX('Policy Characteristics'!G:G,MATCH($C440,'Policy Characteristics'!$C:$C,0)))</f>
        <v>1</v>
      </c>
      <c r="N440" s="76">
        <f>IF(ISBLANK(INDEX('Policy Characteristics'!H:H,MATCH($C440,'Policy Characteristics'!$C:$C,0))),"",INDEX('Policy Characteristics'!H:H,MATCH($C440,'Policy Characteristics'!$C:$C,0)))</f>
        <v>1</v>
      </c>
      <c r="O440" s="76" t="str">
        <f>IF(ISBLANK(INDEX('Policy Characteristics'!I:I,MATCH($C440,'Policy Characteristics'!$C:$C,0))),"",INDEX('Policy Characteristics'!I:I,MATCH($C440,'Policy Characteristics'!$C:$C,0)))</f>
        <v>on/off</v>
      </c>
      <c r="P440" s="76" t="str">
        <f>IF(ISBLANK(INDEX('Policy Characteristics'!J:J,MATCH($C440,'Policy Characteristics'!$C:$C,0))),"",INDEX('Policy Characteristics'!J:J,MATCH($C440,'Policy Characteristics'!$C:$C,0)))</f>
        <v>**Description:** The business-as-usual case includes all planned CCUS retrofits (as modeled by the EPA for its latest Clean Air Act Section 111 regulations for power plants). Turning this policy lever on assumes those retrofits do not happen.</v>
      </c>
      <c r="Q440" s="76" t="str">
        <f>IF(ISBLANK(INDEX('Policy Characteristics'!K:K,MATCH($C440,'Policy Characteristics'!$C:$C,0))),"",INDEX('Policy Characteristics'!K:K,MATCH($C440,'Policy Characteristics'!$C:$C,0)))</f>
        <v/>
      </c>
      <c r="R440" s="76" t="str">
        <f>IF(ISBLANK(INDEX('Policy Characteristics'!L:L,MATCH($C440,'Policy Characteristics'!$C:$C,0))),"",INDEX('Policy Characteristics'!L:L,MATCH($C440,'Policy Characteristics'!$C:$C,0)))</f>
        <v/>
      </c>
    </row>
    <row r="441" spans="1:18" s="76" customFormat="1" x14ac:dyDescent="0.25">
      <c r="A441" s="76" t="str">
        <f>IF(ISBLANK(INDEX('Policy Characteristics'!A:A,MATCH($C441,'Policy Characteristics'!$C:$C,0))),"",INDEX('Policy Characteristics'!A:A,MATCH($C441,'Policy Characteristics'!$C:$C,0)))</f>
        <v>Electricity Supply</v>
      </c>
      <c r="B441" s="200" t="str">
        <f>IF(ISBLANK(INDEX('Policy Characteristics'!B:B,MATCH($C441,'Policy Characteristics'!$C:$C,0))),"",INDEX('Policy Characteristics'!B:B,MATCH($C441,'Policy Characteristics'!$C:$C,0)))</f>
        <v>Non BAU Mandated Capacity CCUS Retrofits</v>
      </c>
      <c r="C441" s="76" t="str">
        <f t="shared" si="18"/>
        <v>Boolean Use Non BAU Mandated Capacity Retrofit Schedule</v>
      </c>
      <c r="D441" s="78" t="s">
        <v>451</v>
      </c>
      <c r="E441" s="88"/>
      <c r="F441" s="78" t="s">
        <v>452</v>
      </c>
      <c r="G441" s="88"/>
      <c r="H441" s="15">
        <v>2302</v>
      </c>
      <c r="I441" s="213" t="s">
        <v>44</v>
      </c>
      <c r="J441" s="202" t="str">
        <f>IF(ISBLANK(INDEX('Policy Characteristics'!D:D,MATCH($C441,'Policy Characteristics'!$C:$C,0))),"",INDEX('Policy Characteristics'!D:D,MATCH($C441,'Policy Characteristics'!$C:$C,0)))</f>
        <v>Non BAU Mandated Capacity CCUS Retrofits</v>
      </c>
      <c r="K441" s="76" t="str">
        <f>IF(ISBLANK(INDEX('Policy Characteristics'!E:E,MATCH($C441,'Policy Characteristics'!$C:$C,0))),"",INDEX('Policy Characteristics'!E:E,MATCH($C441,'Policy Characteristics'!$C:$C,0)))</f>
        <v/>
      </c>
      <c r="L441" s="76">
        <f>IF(ISBLANK(INDEX('Policy Characteristics'!F:F,MATCH($C441,'Policy Characteristics'!$C:$C,0))),"",INDEX('Policy Characteristics'!F:F,MATCH($C441,'Policy Characteristics'!$C:$C,0)))</f>
        <v>0</v>
      </c>
      <c r="M441" s="76">
        <f>IF(ISBLANK(INDEX('Policy Characteristics'!G:G,MATCH($C441,'Policy Characteristics'!$C:$C,0))),"",INDEX('Policy Characteristics'!G:G,MATCH($C441,'Policy Characteristics'!$C:$C,0)))</f>
        <v>1</v>
      </c>
      <c r="N441" s="76">
        <f>IF(ISBLANK(INDEX('Policy Characteristics'!H:H,MATCH($C441,'Policy Characteristics'!$C:$C,0))),"",INDEX('Policy Characteristics'!H:H,MATCH($C441,'Policy Characteristics'!$C:$C,0)))</f>
        <v>1</v>
      </c>
      <c r="O441" s="76" t="str">
        <f>IF(ISBLANK(INDEX('Policy Characteristics'!I:I,MATCH($C441,'Policy Characteristics'!$C:$C,0))),"",INDEX('Policy Characteristics'!I:I,MATCH($C441,'Policy Characteristics'!$C:$C,0)))</f>
        <v>on/off</v>
      </c>
      <c r="P441" s="76" t="str">
        <f>IF(ISBLANK(INDEX('Policy Characteristics'!J:J,MATCH($C441,'Policy Characteristics'!$C:$C,0))),"",INDEX('Policy Characteristics'!J:J,MATCH($C441,'Policy Characteristics'!$C:$C,0)))</f>
        <v>**Description:** The business-as-usual case includes all planned CCUS retrofits (as modeled by the EPA for its latest Clean Air Act Section 111 regulations for power plants). Turning this policy lever on assumes those retrofits do not happen.</v>
      </c>
      <c r="Q441" s="76" t="str">
        <f>IF(ISBLANK(INDEX('Policy Characteristics'!K:K,MATCH($C441,'Policy Characteristics'!$C:$C,0))),"",INDEX('Policy Characteristics'!K:K,MATCH($C441,'Policy Characteristics'!$C:$C,0)))</f>
        <v/>
      </c>
      <c r="R441" s="76" t="str">
        <f>IF(ISBLANK(INDEX('Policy Characteristics'!L:L,MATCH($C441,'Policy Characteristics'!$C:$C,0))),"",INDEX('Policy Characteristics'!L:L,MATCH($C441,'Policy Characteristics'!$C:$C,0)))</f>
        <v/>
      </c>
    </row>
    <row r="442" spans="1:18" s="76" customFormat="1" x14ac:dyDescent="0.25">
      <c r="A442" s="76" t="str">
        <f>IF(ISBLANK(INDEX('Policy Characteristics'!A:A,MATCH($C442,'Policy Characteristics'!$C:$C,0))),"",INDEX('Policy Characteristics'!A:A,MATCH($C442,'Policy Characteristics'!$C:$C,0)))</f>
        <v>Electricity Supply</v>
      </c>
      <c r="B442" s="200" t="str">
        <f>IF(ISBLANK(INDEX('Policy Characteristics'!B:B,MATCH($C442,'Policy Characteristics'!$C:$C,0))),"",INDEX('Policy Characteristics'!B:B,MATCH($C442,'Policy Characteristics'!$C:$C,0)))</f>
        <v>Non BAU Mandated Capacity CCUS Retrofits</v>
      </c>
      <c r="C442" s="76" t="str">
        <f t="shared" si="18"/>
        <v>Boolean Use Non BAU Mandated Capacity Retrofit Schedule</v>
      </c>
      <c r="D442" s="78" t="s">
        <v>988</v>
      </c>
      <c r="E442" s="88"/>
      <c r="F442" s="78" t="s">
        <v>712</v>
      </c>
      <c r="G442" s="88"/>
      <c r="H442" s="15">
        <v>2303</v>
      </c>
      <c r="I442" s="213" t="s">
        <v>44</v>
      </c>
      <c r="J442" s="202" t="str">
        <f>IF(ISBLANK(INDEX('Policy Characteristics'!D:D,MATCH($C442,'Policy Characteristics'!$C:$C,0))),"",INDEX('Policy Characteristics'!D:D,MATCH($C442,'Policy Characteristics'!$C:$C,0)))</f>
        <v>Non BAU Mandated Capacity CCUS Retrofits</v>
      </c>
      <c r="K442" s="76" t="str">
        <f>IF(ISBLANK(INDEX('Policy Characteristics'!E:E,MATCH($C442,'Policy Characteristics'!$C:$C,0))),"",INDEX('Policy Characteristics'!E:E,MATCH($C442,'Policy Characteristics'!$C:$C,0)))</f>
        <v/>
      </c>
      <c r="L442" s="76">
        <f>IF(ISBLANK(INDEX('Policy Characteristics'!F:F,MATCH($C442,'Policy Characteristics'!$C:$C,0))),"",INDEX('Policy Characteristics'!F:F,MATCH($C442,'Policy Characteristics'!$C:$C,0)))</f>
        <v>0</v>
      </c>
      <c r="M442" s="76">
        <f>IF(ISBLANK(INDEX('Policy Characteristics'!G:G,MATCH($C442,'Policy Characteristics'!$C:$C,0))),"",INDEX('Policy Characteristics'!G:G,MATCH($C442,'Policy Characteristics'!$C:$C,0)))</f>
        <v>1</v>
      </c>
      <c r="N442" s="76">
        <f>IF(ISBLANK(INDEX('Policy Characteristics'!H:H,MATCH($C442,'Policy Characteristics'!$C:$C,0))),"",INDEX('Policy Characteristics'!H:H,MATCH($C442,'Policy Characteristics'!$C:$C,0)))</f>
        <v>1</v>
      </c>
      <c r="O442" s="76" t="str">
        <f>IF(ISBLANK(INDEX('Policy Characteristics'!I:I,MATCH($C442,'Policy Characteristics'!$C:$C,0))),"",INDEX('Policy Characteristics'!I:I,MATCH($C442,'Policy Characteristics'!$C:$C,0)))</f>
        <v>on/off</v>
      </c>
      <c r="P442" s="76" t="str">
        <f>IF(ISBLANK(INDEX('Policy Characteristics'!J:J,MATCH($C442,'Policy Characteristics'!$C:$C,0))),"",INDEX('Policy Characteristics'!J:J,MATCH($C442,'Policy Characteristics'!$C:$C,0)))</f>
        <v>**Description:** The business-as-usual case includes all planned CCUS retrofits (as modeled by the EPA for its latest Clean Air Act Section 111 regulations for power plants). Turning this policy lever on assumes those retrofits do not happen.</v>
      </c>
      <c r="Q442" s="76" t="str">
        <f>IF(ISBLANK(INDEX('Policy Characteristics'!K:K,MATCH($C442,'Policy Characteristics'!$C:$C,0))),"",INDEX('Policy Characteristics'!K:K,MATCH($C442,'Policy Characteristics'!$C:$C,0)))</f>
        <v/>
      </c>
      <c r="R442" s="76" t="str">
        <f>IF(ISBLANK(INDEX('Policy Characteristics'!L:L,MATCH($C442,'Policy Characteristics'!$C:$C,0))),"",INDEX('Policy Characteristics'!L:L,MATCH($C442,'Policy Characteristics'!$C:$C,0)))</f>
        <v/>
      </c>
    </row>
    <row r="443" spans="1:18" s="76" customFormat="1" x14ac:dyDescent="0.25">
      <c r="A443" s="76" t="str">
        <f>IF(ISBLANK(INDEX('Policy Characteristics'!A:A,MATCH($C443,'Policy Characteristics'!$C:$C,0))),"",INDEX('Policy Characteristics'!A:A,MATCH($C443,'Policy Characteristics'!$C:$C,0)))</f>
        <v>Electricity Supply</v>
      </c>
      <c r="B443" s="200" t="str">
        <f>IF(ISBLANK(INDEX('Policy Characteristics'!B:B,MATCH($C443,'Policy Characteristics'!$C:$C,0))),"",INDEX('Policy Characteristics'!B:B,MATCH($C443,'Policy Characteristics'!$C:$C,0)))</f>
        <v>Non BAU Mandated Capacity CCUS Retrofits</v>
      </c>
      <c r="C443" s="76" t="str">
        <f t="shared" si="18"/>
        <v>Boolean Use Non BAU Mandated Capacity Retrofit Schedule</v>
      </c>
      <c r="D443" s="78" t="s">
        <v>989</v>
      </c>
      <c r="E443" s="88"/>
      <c r="F443" s="78" t="s">
        <v>832</v>
      </c>
      <c r="G443" s="88"/>
      <c r="H443" s="15">
        <v>2304</v>
      </c>
      <c r="I443" s="213" t="s">
        <v>44</v>
      </c>
      <c r="J443" s="202" t="str">
        <f>IF(ISBLANK(INDEX('Policy Characteristics'!D:D,MATCH($C443,'Policy Characteristics'!$C:$C,0))),"",INDEX('Policy Characteristics'!D:D,MATCH($C443,'Policy Characteristics'!$C:$C,0)))</f>
        <v>Non BAU Mandated Capacity CCUS Retrofits</v>
      </c>
      <c r="K443" s="76" t="str">
        <f>IF(ISBLANK(INDEX('Policy Characteristics'!E:E,MATCH($C443,'Policy Characteristics'!$C:$C,0))),"",INDEX('Policy Characteristics'!E:E,MATCH($C443,'Policy Characteristics'!$C:$C,0)))</f>
        <v/>
      </c>
      <c r="L443" s="76">
        <f>IF(ISBLANK(INDEX('Policy Characteristics'!F:F,MATCH($C443,'Policy Characteristics'!$C:$C,0))),"",INDEX('Policy Characteristics'!F:F,MATCH($C443,'Policy Characteristics'!$C:$C,0)))</f>
        <v>0</v>
      </c>
      <c r="M443" s="76">
        <f>IF(ISBLANK(INDEX('Policy Characteristics'!G:G,MATCH($C443,'Policy Characteristics'!$C:$C,0))),"",INDEX('Policy Characteristics'!G:G,MATCH($C443,'Policy Characteristics'!$C:$C,0)))</f>
        <v>1</v>
      </c>
      <c r="N443" s="76">
        <f>IF(ISBLANK(INDEX('Policy Characteristics'!H:H,MATCH($C443,'Policy Characteristics'!$C:$C,0))),"",INDEX('Policy Characteristics'!H:H,MATCH($C443,'Policy Characteristics'!$C:$C,0)))</f>
        <v>1</v>
      </c>
      <c r="O443" s="76" t="str">
        <f>IF(ISBLANK(INDEX('Policy Characteristics'!I:I,MATCH($C443,'Policy Characteristics'!$C:$C,0))),"",INDEX('Policy Characteristics'!I:I,MATCH($C443,'Policy Characteristics'!$C:$C,0)))</f>
        <v>on/off</v>
      </c>
      <c r="P443" s="76" t="str">
        <f>IF(ISBLANK(INDEX('Policy Characteristics'!J:J,MATCH($C443,'Policy Characteristics'!$C:$C,0))),"",INDEX('Policy Characteristics'!J:J,MATCH($C443,'Policy Characteristics'!$C:$C,0)))</f>
        <v>**Description:** The business-as-usual case includes all planned CCUS retrofits (as modeled by the EPA for its latest Clean Air Act Section 111 regulations for power plants). Turning this policy lever on assumes those retrofits do not happen.</v>
      </c>
      <c r="Q443" s="76" t="str">
        <f>IF(ISBLANK(INDEX('Policy Characteristics'!K:K,MATCH($C443,'Policy Characteristics'!$C:$C,0))),"",INDEX('Policy Characteristics'!K:K,MATCH($C443,'Policy Characteristics'!$C:$C,0)))</f>
        <v/>
      </c>
      <c r="R443" s="76" t="str">
        <f>IF(ISBLANK(INDEX('Policy Characteristics'!L:L,MATCH($C443,'Policy Characteristics'!$C:$C,0))),"",INDEX('Policy Characteristics'!L:L,MATCH($C443,'Policy Characteristics'!$C:$C,0)))</f>
        <v/>
      </c>
    </row>
    <row r="444" spans="1:18" s="76" customFormat="1" x14ac:dyDescent="0.25">
      <c r="A444" s="76" t="str">
        <f>IF(ISBLANK(INDEX('Policy Characteristics'!A:A,MATCH($C444,'Policy Characteristics'!$C:$C,0))),"",INDEX('Policy Characteristics'!A:A,MATCH($C444,'Policy Characteristics'!$C:$C,0)))</f>
        <v>Electricity Supply</v>
      </c>
      <c r="B444" s="200" t="str">
        <f>IF(ISBLANK(INDEX('Policy Characteristics'!B:B,MATCH($C444,'Policy Characteristics'!$C:$C,0))),"",INDEX('Policy Characteristics'!B:B,MATCH($C444,'Policy Characteristics'!$C:$C,0)))</f>
        <v>Non BAU Mandated Capacity CCUS Retrofits</v>
      </c>
      <c r="C444" s="76" t="str">
        <f t="shared" si="18"/>
        <v>Boolean Use Non BAU Mandated Capacity Retrofit Schedule</v>
      </c>
      <c r="D444" s="78" t="s">
        <v>990</v>
      </c>
      <c r="E444" s="88"/>
      <c r="F444" s="78" t="s">
        <v>714</v>
      </c>
      <c r="G444" s="88"/>
      <c r="H444" s="15">
        <v>2305</v>
      </c>
      <c r="I444" s="213" t="s">
        <v>44</v>
      </c>
      <c r="J444" s="202" t="str">
        <f>IF(ISBLANK(INDEX('Policy Characteristics'!D:D,MATCH($C444,'Policy Characteristics'!$C:$C,0))),"",INDEX('Policy Characteristics'!D:D,MATCH($C444,'Policy Characteristics'!$C:$C,0)))</f>
        <v>Non BAU Mandated Capacity CCUS Retrofits</v>
      </c>
      <c r="K444" s="76" t="str">
        <f>IF(ISBLANK(INDEX('Policy Characteristics'!E:E,MATCH($C444,'Policy Characteristics'!$C:$C,0))),"",INDEX('Policy Characteristics'!E:E,MATCH($C444,'Policy Characteristics'!$C:$C,0)))</f>
        <v/>
      </c>
      <c r="L444" s="76">
        <f>IF(ISBLANK(INDEX('Policy Characteristics'!F:F,MATCH($C444,'Policy Characteristics'!$C:$C,0))),"",INDEX('Policy Characteristics'!F:F,MATCH($C444,'Policy Characteristics'!$C:$C,0)))</f>
        <v>0</v>
      </c>
      <c r="M444" s="76">
        <f>IF(ISBLANK(INDEX('Policy Characteristics'!G:G,MATCH($C444,'Policy Characteristics'!$C:$C,0))),"",INDEX('Policy Characteristics'!G:G,MATCH($C444,'Policy Characteristics'!$C:$C,0)))</f>
        <v>1</v>
      </c>
      <c r="N444" s="76">
        <f>IF(ISBLANK(INDEX('Policy Characteristics'!H:H,MATCH($C444,'Policy Characteristics'!$C:$C,0))),"",INDEX('Policy Characteristics'!H:H,MATCH($C444,'Policy Characteristics'!$C:$C,0)))</f>
        <v>1</v>
      </c>
      <c r="O444" s="76" t="str">
        <f>IF(ISBLANK(INDEX('Policy Characteristics'!I:I,MATCH($C444,'Policy Characteristics'!$C:$C,0))),"",INDEX('Policy Characteristics'!I:I,MATCH($C444,'Policy Characteristics'!$C:$C,0)))</f>
        <v>on/off</v>
      </c>
      <c r="P444" s="76" t="str">
        <f>IF(ISBLANK(INDEX('Policy Characteristics'!J:J,MATCH($C444,'Policy Characteristics'!$C:$C,0))),"",INDEX('Policy Characteristics'!J:J,MATCH($C444,'Policy Characteristics'!$C:$C,0)))</f>
        <v>**Description:** The business-as-usual case includes all planned CCUS retrofits (as modeled by the EPA for its latest Clean Air Act Section 111 regulations for power plants). Turning this policy lever on assumes those retrofits do not happen.</v>
      </c>
      <c r="Q444" s="76" t="str">
        <f>IF(ISBLANK(INDEX('Policy Characteristics'!K:K,MATCH($C444,'Policy Characteristics'!$C:$C,0))),"",INDEX('Policy Characteristics'!K:K,MATCH($C444,'Policy Characteristics'!$C:$C,0)))</f>
        <v/>
      </c>
      <c r="R444" s="76" t="str">
        <f>IF(ISBLANK(INDEX('Policy Characteristics'!L:L,MATCH($C444,'Policy Characteristics'!$C:$C,0))),"",INDEX('Policy Characteristics'!L:L,MATCH($C444,'Policy Characteristics'!$C:$C,0)))</f>
        <v/>
      </c>
    </row>
    <row r="445" spans="1:18" s="76" customFormat="1" x14ac:dyDescent="0.25">
      <c r="A445" s="76" t="str">
        <f>IF(ISBLANK(INDEX('Policy Characteristics'!A:A,MATCH($C445,'Policy Characteristics'!$C:$C,0))),"",INDEX('Policy Characteristics'!A:A,MATCH($C445,'Policy Characteristics'!$C:$C,0)))</f>
        <v>Electricity Supply</v>
      </c>
      <c r="B445" s="200" t="str">
        <f>IF(ISBLANK(INDEX('Policy Characteristics'!B:B,MATCH($C445,'Policy Characteristics'!$C:$C,0))),"",INDEX('Policy Characteristics'!B:B,MATCH($C445,'Policy Characteristics'!$C:$C,0)))</f>
        <v>Non BAU Mandated Capacity CCUS Retrofits</v>
      </c>
      <c r="C445" s="76" t="str">
        <f t="shared" si="18"/>
        <v>Boolean Use Non BAU Mandated Capacity Retrofit Schedule</v>
      </c>
      <c r="D445" s="78" t="s">
        <v>1655</v>
      </c>
      <c r="E445" s="88"/>
      <c r="F445" s="78" t="s">
        <v>1662</v>
      </c>
      <c r="G445" s="88"/>
      <c r="H445" s="15">
        <v>2306</v>
      </c>
      <c r="I445" s="213" t="s">
        <v>43</v>
      </c>
      <c r="J445" s="202" t="str">
        <f>IF(ISBLANK(INDEX('Policy Characteristics'!D:D,MATCH($C445,'Policy Characteristics'!$C:$C,0))),"",INDEX('Policy Characteristics'!D:D,MATCH($C445,'Policy Characteristics'!$C:$C,0)))</f>
        <v>Non BAU Mandated Capacity CCUS Retrofits</v>
      </c>
      <c r="K445" s="76" t="str">
        <f>IF(ISBLANK(INDEX('Policy Characteristics'!E:E,MATCH($C445,'Policy Characteristics'!$C:$C,0))),"",INDEX('Policy Characteristics'!E:E,MATCH($C445,'Policy Characteristics'!$C:$C,0)))</f>
        <v/>
      </c>
      <c r="L445" s="76">
        <f>IF(ISBLANK(INDEX('Policy Characteristics'!F:F,MATCH($C445,'Policy Characteristics'!$C:$C,0))),"",INDEX('Policy Characteristics'!F:F,MATCH($C445,'Policy Characteristics'!$C:$C,0)))</f>
        <v>0</v>
      </c>
      <c r="M445" s="76">
        <f>IF(ISBLANK(INDEX('Policy Characteristics'!G:G,MATCH($C445,'Policy Characteristics'!$C:$C,0))),"",INDEX('Policy Characteristics'!G:G,MATCH($C445,'Policy Characteristics'!$C:$C,0)))</f>
        <v>1</v>
      </c>
      <c r="N445" s="76">
        <f>IF(ISBLANK(INDEX('Policy Characteristics'!H:H,MATCH($C445,'Policy Characteristics'!$C:$C,0))),"",INDEX('Policy Characteristics'!H:H,MATCH($C445,'Policy Characteristics'!$C:$C,0)))</f>
        <v>1</v>
      </c>
      <c r="O445" s="76" t="str">
        <f>IF(ISBLANK(INDEX('Policy Characteristics'!I:I,MATCH($C445,'Policy Characteristics'!$C:$C,0))),"",INDEX('Policy Characteristics'!I:I,MATCH($C445,'Policy Characteristics'!$C:$C,0)))</f>
        <v>on/off</v>
      </c>
      <c r="P445" s="76" t="str">
        <f>IF(ISBLANK(INDEX('Policy Characteristics'!J:J,MATCH($C445,'Policy Characteristics'!$C:$C,0))),"",INDEX('Policy Characteristics'!J:J,MATCH($C445,'Policy Characteristics'!$C:$C,0)))</f>
        <v>**Description:** The business-as-usual case includes all planned CCUS retrofits (as modeled by the EPA for its latest Clean Air Act Section 111 regulations for power plants). Turning this policy lever on assumes those retrofits do not happen.</v>
      </c>
      <c r="Q445" s="76" t="str">
        <f>IF(ISBLANK(INDEX('Policy Characteristics'!K:K,MATCH($C445,'Policy Characteristics'!$C:$C,0))),"",INDEX('Policy Characteristics'!K:K,MATCH($C445,'Policy Characteristics'!$C:$C,0)))</f>
        <v/>
      </c>
      <c r="R445" s="76" t="str">
        <f>IF(ISBLANK(INDEX('Policy Characteristics'!L:L,MATCH($C445,'Policy Characteristics'!$C:$C,0))),"",INDEX('Policy Characteristics'!L:L,MATCH($C445,'Policy Characteristics'!$C:$C,0)))</f>
        <v/>
      </c>
    </row>
    <row r="446" spans="1:18" s="76" customFormat="1" x14ac:dyDescent="0.25">
      <c r="A446" s="76" t="str">
        <f>IF(ISBLANK(INDEX('Policy Characteristics'!A:A,MATCH($C446,'Policy Characteristics'!$C:$C,0))),"",INDEX('Policy Characteristics'!A:A,MATCH($C446,'Policy Characteristics'!$C:$C,0)))</f>
        <v>Electricity Supply</v>
      </c>
      <c r="B446" s="200" t="str">
        <f>IF(ISBLANK(INDEX('Policy Characteristics'!B:B,MATCH($C446,'Policy Characteristics'!$C:$C,0))),"",INDEX('Policy Characteristics'!B:B,MATCH($C446,'Policy Characteristics'!$C:$C,0)))</f>
        <v>Non BAU Mandated Capacity CCUS Retrofits</v>
      </c>
      <c r="C446" s="76" t="str">
        <f t="shared" si="18"/>
        <v>Boolean Use Non BAU Mandated Capacity Retrofit Schedule</v>
      </c>
      <c r="D446" s="78" t="s">
        <v>1658</v>
      </c>
      <c r="E446" s="88"/>
      <c r="F446" s="78" t="s">
        <v>1663</v>
      </c>
      <c r="G446" s="88"/>
      <c r="H446" s="15">
        <v>2307</v>
      </c>
      <c r="I446" s="213" t="s">
        <v>44</v>
      </c>
      <c r="J446" s="202" t="str">
        <f>IF(ISBLANK(INDEX('Policy Characteristics'!D:D,MATCH($C446,'Policy Characteristics'!$C:$C,0))),"",INDEX('Policy Characteristics'!D:D,MATCH($C446,'Policy Characteristics'!$C:$C,0)))</f>
        <v>Non BAU Mandated Capacity CCUS Retrofits</v>
      </c>
      <c r="K446" s="76" t="str">
        <f>IF(ISBLANK(INDEX('Policy Characteristics'!E:E,MATCH($C446,'Policy Characteristics'!$C:$C,0))),"",INDEX('Policy Characteristics'!E:E,MATCH($C446,'Policy Characteristics'!$C:$C,0)))</f>
        <v/>
      </c>
      <c r="L446" s="76">
        <f>IF(ISBLANK(INDEX('Policy Characteristics'!F:F,MATCH($C446,'Policy Characteristics'!$C:$C,0))),"",INDEX('Policy Characteristics'!F:F,MATCH($C446,'Policy Characteristics'!$C:$C,0)))</f>
        <v>0</v>
      </c>
      <c r="M446" s="76">
        <f>IF(ISBLANK(INDEX('Policy Characteristics'!G:G,MATCH($C446,'Policy Characteristics'!$C:$C,0))),"",INDEX('Policy Characteristics'!G:G,MATCH($C446,'Policy Characteristics'!$C:$C,0)))</f>
        <v>1</v>
      </c>
      <c r="N446" s="76">
        <f>IF(ISBLANK(INDEX('Policy Characteristics'!H:H,MATCH($C446,'Policy Characteristics'!$C:$C,0))),"",INDEX('Policy Characteristics'!H:H,MATCH($C446,'Policy Characteristics'!$C:$C,0)))</f>
        <v>1</v>
      </c>
      <c r="O446" s="76" t="str">
        <f>IF(ISBLANK(INDEX('Policy Characteristics'!I:I,MATCH($C446,'Policy Characteristics'!$C:$C,0))),"",INDEX('Policy Characteristics'!I:I,MATCH($C446,'Policy Characteristics'!$C:$C,0)))</f>
        <v>on/off</v>
      </c>
      <c r="P446" s="76" t="str">
        <f>IF(ISBLANK(INDEX('Policy Characteristics'!J:J,MATCH($C446,'Policy Characteristics'!$C:$C,0))),"",INDEX('Policy Characteristics'!J:J,MATCH($C446,'Policy Characteristics'!$C:$C,0)))</f>
        <v>**Description:** The business-as-usual case includes all planned CCUS retrofits (as modeled by the EPA for its latest Clean Air Act Section 111 regulations for power plants). Turning this policy lever on assumes those retrofits do not happen.</v>
      </c>
      <c r="Q446" s="76" t="str">
        <f>IF(ISBLANK(INDEX('Policy Characteristics'!K:K,MATCH($C446,'Policy Characteristics'!$C:$C,0))),"",INDEX('Policy Characteristics'!K:K,MATCH($C446,'Policy Characteristics'!$C:$C,0)))</f>
        <v/>
      </c>
      <c r="R446" s="76" t="str">
        <f>IF(ISBLANK(INDEX('Policy Characteristics'!L:L,MATCH($C446,'Policy Characteristics'!$C:$C,0))),"",INDEX('Policy Characteristics'!L:L,MATCH($C446,'Policy Characteristics'!$C:$C,0)))</f>
        <v/>
      </c>
    </row>
    <row r="447" spans="1:18" s="76" customFormat="1" x14ac:dyDescent="0.25">
      <c r="A447" s="76" t="str">
        <f>IF(ISBLANK(INDEX('Policy Characteristics'!A:A,MATCH($C447,'Policy Characteristics'!$C:$C,0))),"",INDEX('Policy Characteristics'!A:A,MATCH($C447,'Policy Characteristics'!$C:$C,0)))</f>
        <v>Electricity Supply</v>
      </c>
      <c r="B447" s="200" t="str">
        <f>IF(ISBLANK(INDEX('Policy Characteristics'!B:B,MATCH($C447,'Policy Characteristics'!$C:$C,0))),"",INDEX('Policy Characteristics'!B:B,MATCH($C447,'Policy Characteristics'!$C:$C,0)))</f>
        <v>Non BAU Mandated Capacity CCUS Retrofits</v>
      </c>
      <c r="C447" s="76" t="str">
        <f t="shared" si="18"/>
        <v>Boolean Use Non BAU Mandated Capacity Retrofit Schedule</v>
      </c>
      <c r="D447" s="78" t="s">
        <v>1659</v>
      </c>
      <c r="E447" s="88"/>
      <c r="F447" s="78" t="s">
        <v>1664</v>
      </c>
      <c r="G447" s="88"/>
      <c r="H447" s="15">
        <v>2308</v>
      </c>
      <c r="I447" s="213" t="s">
        <v>44</v>
      </c>
      <c r="J447" s="202" t="str">
        <f>IF(ISBLANK(INDEX('Policy Characteristics'!D:D,MATCH($C447,'Policy Characteristics'!$C:$C,0))),"",INDEX('Policy Characteristics'!D:D,MATCH($C447,'Policy Characteristics'!$C:$C,0)))</f>
        <v>Non BAU Mandated Capacity CCUS Retrofits</v>
      </c>
      <c r="K447" s="76" t="str">
        <f>IF(ISBLANK(INDEX('Policy Characteristics'!E:E,MATCH($C447,'Policy Characteristics'!$C:$C,0))),"",INDEX('Policy Characteristics'!E:E,MATCH($C447,'Policy Characteristics'!$C:$C,0)))</f>
        <v/>
      </c>
      <c r="L447" s="76">
        <f>IF(ISBLANK(INDEX('Policy Characteristics'!F:F,MATCH($C447,'Policy Characteristics'!$C:$C,0))),"",INDEX('Policy Characteristics'!F:F,MATCH($C447,'Policy Characteristics'!$C:$C,0)))</f>
        <v>0</v>
      </c>
      <c r="M447" s="76">
        <f>IF(ISBLANK(INDEX('Policy Characteristics'!G:G,MATCH($C447,'Policy Characteristics'!$C:$C,0))),"",INDEX('Policy Characteristics'!G:G,MATCH($C447,'Policy Characteristics'!$C:$C,0)))</f>
        <v>1</v>
      </c>
      <c r="N447" s="76">
        <f>IF(ISBLANK(INDEX('Policy Characteristics'!H:H,MATCH($C447,'Policy Characteristics'!$C:$C,0))),"",INDEX('Policy Characteristics'!H:H,MATCH($C447,'Policy Characteristics'!$C:$C,0)))</f>
        <v>1</v>
      </c>
      <c r="O447" s="76" t="str">
        <f>IF(ISBLANK(INDEX('Policy Characteristics'!I:I,MATCH($C447,'Policy Characteristics'!$C:$C,0))),"",INDEX('Policy Characteristics'!I:I,MATCH($C447,'Policy Characteristics'!$C:$C,0)))</f>
        <v>on/off</v>
      </c>
      <c r="P447" s="76" t="str">
        <f>IF(ISBLANK(INDEX('Policy Characteristics'!J:J,MATCH($C447,'Policy Characteristics'!$C:$C,0))),"",INDEX('Policy Characteristics'!J:J,MATCH($C447,'Policy Characteristics'!$C:$C,0)))</f>
        <v>**Description:** The business-as-usual case includes all planned CCUS retrofits (as modeled by the EPA for its latest Clean Air Act Section 111 regulations for power plants). Turning this policy lever on assumes those retrofits do not happen.</v>
      </c>
      <c r="Q447" s="76" t="str">
        <f>IF(ISBLANK(INDEX('Policy Characteristics'!K:K,MATCH($C447,'Policy Characteristics'!$C:$C,0))),"",INDEX('Policy Characteristics'!K:K,MATCH($C447,'Policy Characteristics'!$C:$C,0)))</f>
        <v/>
      </c>
      <c r="R447" s="76" t="str">
        <f>IF(ISBLANK(INDEX('Policy Characteristics'!L:L,MATCH($C447,'Policy Characteristics'!$C:$C,0))),"",INDEX('Policy Characteristics'!L:L,MATCH($C447,'Policy Characteristics'!$C:$C,0)))</f>
        <v/>
      </c>
    </row>
    <row r="448" spans="1:18" s="76" customFormat="1" x14ac:dyDescent="0.25">
      <c r="A448" s="76" t="str">
        <f>IF(ISBLANK(INDEX('Policy Characteristics'!A:A,MATCH($C448,'Policy Characteristics'!$C:$C,0))),"",INDEX('Policy Characteristics'!A:A,MATCH($C448,'Policy Characteristics'!$C:$C,0)))</f>
        <v>Electricity Supply</v>
      </c>
      <c r="B448" s="200" t="str">
        <f>IF(ISBLANK(INDEX('Policy Characteristics'!B:B,MATCH($C448,'Policy Characteristics'!$C:$C,0))),"",INDEX('Policy Characteristics'!B:B,MATCH($C448,'Policy Characteristics'!$C:$C,0)))</f>
        <v>Non BAU Mandated Capacity CCUS Retrofits</v>
      </c>
      <c r="C448" s="76" t="str">
        <f t="shared" si="18"/>
        <v>Boolean Use Non BAU Mandated Capacity Retrofit Schedule</v>
      </c>
      <c r="D448" s="78" t="s">
        <v>1660</v>
      </c>
      <c r="E448" s="88"/>
      <c r="F448" s="78" t="s">
        <v>1665</v>
      </c>
      <c r="G448" s="88"/>
      <c r="H448" s="15">
        <v>2309</v>
      </c>
      <c r="I448" s="213" t="s">
        <v>44</v>
      </c>
      <c r="J448" s="202" t="str">
        <f>IF(ISBLANK(INDEX('Policy Characteristics'!D:D,MATCH($C448,'Policy Characteristics'!$C:$C,0))),"",INDEX('Policy Characteristics'!D:D,MATCH($C448,'Policy Characteristics'!$C:$C,0)))</f>
        <v>Non BAU Mandated Capacity CCUS Retrofits</v>
      </c>
      <c r="K448" s="76" t="str">
        <f>IF(ISBLANK(INDEX('Policy Characteristics'!E:E,MATCH($C448,'Policy Characteristics'!$C:$C,0))),"",INDEX('Policy Characteristics'!E:E,MATCH($C448,'Policy Characteristics'!$C:$C,0)))</f>
        <v/>
      </c>
      <c r="L448" s="76">
        <f>IF(ISBLANK(INDEX('Policy Characteristics'!F:F,MATCH($C448,'Policy Characteristics'!$C:$C,0))),"",INDEX('Policy Characteristics'!F:F,MATCH($C448,'Policy Characteristics'!$C:$C,0)))</f>
        <v>0</v>
      </c>
      <c r="M448" s="76">
        <f>IF(ISBLANK(INDEX('Policy Characteristics'!G:G,MATCH($C448,'Policy Characteristics'!$C:$C,0))),"",INDEX('Policy Characteristics'!G:G,MATCH($C448,'Policy Characteristics'!$C:$C,0)))</f>
        <v>1</v>
      </c>
      <c r="N448" s="76">
        <f>IF(ISBLANK(INDEX('Policy Characteristics'!H:H,MATCH($C448,'Policy Characteristics'!$C:$C,0))),"",INDEX('Policy Characteristics'!H:H,MATCH($C448,'Policy Characteristics'!$C:$C,0)))</f>
        <v>1</v>
      </c>
      <c r="O448" s="76" t="str">
        <f>IF(ISBLANK(INDEX('Policy Characteristics'!I:I,MATCH($C448,'Policy Characteristics'!$C:$C,0))),"",INDEX('Policy Characteristics'!I:I,MATCH($C448,'Policy Characteristics'!$C:$C,0)))</f>
        <v>on/off</v>
      </c>
      <c r="P448" s="76" t="str">
        <f>IF(ISBLANK(INDEX('Policy Characteristics'!J:J,MATCH($C448,'Policy Characteristics'!$C:$C,0))),"",INDEX('Policy Characteristics'!J:J,MATCH($C448,'Policy Characteristics'!$C:$C,0)))</f>
        <v>**Description:** The business-as-usual case includes all planned CCUS retrofits (as modeled by the EPA for its latest Clean Air Act Section 111 regulations for power plants). Turning this policy lever on assumes those retrofits do not happen.</v>
      </c>
      <c r="Q448" s="76" t="str">
        <f>IF(ISBLANK(INDEX('Policy Characteristics'!K:K,MATCH($C448,'Policy Characteristics'!$C:$C,0))),"",INDEX('Policy Characteristics'!K:K,MATCH($C448,'Policy Characteristics'!$C:$C,0)))</f>
        <v/>
      </c>
      <c r="R448" s="76" t="str">
        <f>IF(ISBLANK(INDEX('Policy Characteristics'!L:L,MATCH($C448,'Policy Characteristics'!$C:$C,0))),"",INDEX('Policy Characteristics'!L:L,MATCH($C448,'Policy Characteristics'!$C:$C,0)))</f>
        <v/>
      </c>
    </row>
    <row r="449" spans="1:18" s="76" customFormat="1" x14ac:dyDescent="0.25">
      <c r="A449" s="76" t="str">
        <f>IF(ISBLANK(INDEX('Policy Characteristics'!A:A,MATCH($C449,'Policy Characteristics'!$C:$C,0))),"",INDEX('Policy Characteristics'!A:A,MATCH($C449,'Policy Characteristics'!$C:$C,0)))</f>
        <v>Electricity Supply</v>
      </c>
      <c r="B449" s="200" t="str">
        <f>IF(ISBLANK(INDEX('Policy Characteristics'!B:B,MATCH($C449,'Policy Characteristics'!$C:$C,0))),"",INDEX('Policy Characteristics'!B:B,MATCH($C449,'Policy Characteristics'!$C:$C,0)))</f>
        <v>Non BAU Mandated Capacity CCUS Retrofits</v>
      </c>
      <c r="C449" s="76" t="str">
        <f t="shared" si="18"/>
        <v>Boolean Use Non BAU Mandated Capacity Retrofit Schedule</v>
      </c>
      <c r="D449" s="78" t="s">
        <v>1661</v>
      </c>
      <c r="E449" s="88"/>
      <c r="F449" s="78" t="s">
        <v>1666</v>
      </c>
      <c r="G449" s="88"/>
      <c r="H449" s="15">
        <v>2310</v>
      </c>
      <c r="I449" s="213" t="s">
        <v>44</v>
      </c>
      <c r="J449" s="202" t="str">
        <f>IF(ISBLANK(INDEX('Policy Characteristics'!D:D,MATCH($C449,'Policy Characteristics'!$C:$C,0))),"",INDEX('Policy Characteristics'!D:D,MATCH($C449,'Policy Characteristics'!$C:$C,0)))</f>
        <v>Non BAU Mandated Capacity CCUS Retrofits</v>
      </c>
      <c r="K449" s="76" t="str">
        <f>IF(ISBLANK(INDEX('Policy Characteristics'!E:E,MATCH($C449,'Policy Characteristics'!$C:$C,0))),"",INDEX('Policy Characteristics'!E:E,MATCH($C449,'Policy Characteristics'!$C:$C,0)))</f>
        <v/>
      </c>
      <c r="L449" s="76">
        <f>IF(ISBLANK(INDEX('Policy Characteristics'!F:F,MATCH($C449,'Policy Characteristics'!$C:$C,0))),"",INDEX('Policy Characteristics'!F:F,MATCH($C449,'Policy Characteristics'!$C:$C,0)))</f>
        <v>0</v>
      </c>
      <c r="M449" s="76">
        <f>IF(ISBLANK(INDEX('Policy Characteristics'!G:G,MATCH($C449,'Policy Characteristics'!$C:$C,0))),"",INDEX('Policy Characteristics'!G:G,MATCH($C449,'Policy Characteristics'!$C:$C,0)))</f>
        <v>1</v>
      </c>
      <c r="N449" s="76">
        <f>IF(ISBLANK(INDEX('Policy Characteristics'!H:H,MATCH($C449,'Policy Characteristics'!$C:$C,0))),"",INDEX('Policy Characteristics'!H:H,MATCH($C449,'Policy Characteristics'!$C:$C,0)))</f>
        <v>1</v>
      </c>
      <c r="O449" s="76" t="str">
        <f>IF(ISBLANK(INDEX('Policy Characteristics'!I:I,MATCH($C449,'Policy Characteristics'!$C:$C,0))),"",INDEX('Policy Characteristics'!I:I,MATCH($C449,'Policy Characteristics'!$C:$C,0)))</f>
        <v>on/off</v>
      </c>
      <c r="P449" s="76" t="str">
        <f>IF(ISBLANK(INDEX('Policy Characteristics'!J:J,MATCH($C449,'Policy Characteristics'!$C:$C,0))),"",INDEX('Policy Characteristics'!J:J,MATCH($C449,'Policy Characteristics'!$C:$C,0)))</f>
        <v>**Description:** The business-as-usual case includes all planned CCUS retrofits (as modeled by the EPA for its latest Clean Air Act Section 111 regulations for power plants). Turning this policy lever on assumes those retrofits do not happen.</v>
      </c>
      <c r="Q449" s="76" t="str">
        <f>IF(ISBLANK(INDEX('Policy Characteristics'!K:K,MATCH($C449,'Policy Characteristics'!$C:$C,0))),"",INDEX('Policy Characteristics'!K:K,MATCH($C449,'Policy Characteristics'!$C:$C,0)))</f>
        <v/>
      </c>
      <c r="R449" s="76" t="str">
        <f>IF(ISBLANK(INDEX('Policy Characteristics'!L:L,MATCH($C449,'Policy Characteristics'!$C:$C,0))),"",INDEX('Policy Characteristics'!L:L,MATCH($C449,'Policy Characteristics'!$C:$C,0)))</f>
        <v/>
      </c>
    </row>
    <row r="450" spans="1:18" s="76" customFormat="1" x14ac:dyDescent="0.25">
      <c r="A450" s="76" t="str">
        <f>IF(ISBLANK(INDEX('Policy Characteristics'!A:A,MATCH($C450,'Policy Characteristics'!$C:$C,0))),"",INDEX('Policy Characteristics'!A:A,MATCH($C450,'Policy Characteristics'!$C:$C,0)))</f>
        <v>Electricity Supply</v>
      </c>
      <c r="B450" s="200" t="str">
        <f>IF(ISBLANK(INDEX('Policy Characteristics'!B:B,MATCH($C450,'Policy Characteristics'!$C:$C,0))),"",INDEX('Policy Characteristics'!B:B,MATCH($C450,'Policy Characteristics'!$C:$C,0)))</f>
        <v>Non BAU Mandated Capacity CCUS Retrofits</v>
      </c>
      <c r="C450" s="76" t="str">
        <f t="shared" si="18"/>
        <v>Boolean Use Non BAU Mandated Capacity Retrofit Schedule</v>
      </c>
      <c r="D450" s="78" t="s">
        <v>1748</v>
      </c>
      <c r="E450" s="88"/>
      <c r="F450" s="78" t="s">
        <v>1746</v>
      </c>
      <c r="G450" s="88"/>
      <c r="H450" s="15">
        <v>2311</v>
      </c>
      <c r="I450" s="213" t="s">
        <v>44</v>
      </c>
      <c r="J450" s="202" t="str">
        <f>IF(ISBLANK(INDEX('Policy Characteristics'!D:D,MATCH($C450,'Policy Characteristics'!$C:$C,0))),"",INDEX('Policy Characteristics'!D:D,MATCH($C450,'Policy Characteristics'!$C:$C,0)))</f>
        <v>Non BAU Mandated Capacity CCUS Retrofits</v>
      </c>
      <c r="K450" s="76" t="str">
        <f>IF(ISBLANK(INDEX('Policy Characteristics'!E:E,MATCH($C450,'Policy Characteristics'!$C:$C,0))),"",INDEX('Policy Characteristics'!E:E,MATCH($C450,'Policy Characteristics'!$C:$C,0)))</f>
        <v/>
      </c>
      <c r="L450" s="76">
        <f>IF(ISBLANK(INDEX('Policy Characteristics'!F:F,MATCH($C450,'Policy Characteristics'!$C:$C,0))),"",INDEX('Policy Characteristics'!F:F,MATCH($C450,'Policy Characteristics'!$C:$C,0)))</f>
        <v>0</v>
      </c>
      <c r="M450" s="76">
        <f>IF(ISBLANK(INDEX('Policy Characteristics'!G:G,MATCH($C450,'Policy Characteristics'!$C:$C,0))),"",INDEX('Policy Characteristics'!G:G,MATCH($C450,'Policy Characteristics'!$C:$C,0)))</f>
        <v>1</v>
      </c>
      <c r="N450" s="76">
        <f>IF(ISBLANK(INDEX('Policy Characteristics'!H:H,MATCH($C450,'Policy Characteristics'!$C:$C,0))),"",INDEX('Policy Characteristics'!H:H,MATCH($C450,'Policy Characteristics'!$C:$C,0)))</f>
        <v>1</v>
      </c>
      <c r="O450" s="76" t="str">
        <f>IF(ISBLANK(INDEX('Policy Characteristics'!I:I,MATCH($C450,'Policy Characteristics'!$C:$C,0))),"",INDEX('Policy Characteristics'!I:I,MATCH($C450,'Policy Characteristics'!$C:$C,0)))</f>
        <v>on/off</v>
      </c>
      <c r="P450" s="76" t="str">
        <f>IF(ISBLANK(INDEX('Policy Characteristics'!J:J,MATCH($C450,'Policy Characteristics'!$C:$C,0))),"",INDEX('Policy Characteristics'!J:J,MATCH($C450,'Policy Characteristics'!$C:$C,0)))</f>
        <v>**Description:** The business-as-usual case includes all planned CCUS retrofits (as modeled by the EPA for its latest Clean Air Act Section 111 regulations for power plants). Turning this policy lever on assumes those retrofits do not happen.</v>
      </c>
      <c r="Q450" s="76" t="str">
        <f>IF(ISBLANK(INDEX('Policy Characteristics'!K:K,MATCH($C450,'Policy Characteristics'!$C:$C,0))),"",INDEX('Policy Characteristics'!K:K,MATCH($C450,'Policy Characteristics'!$C:$C,0)))</f>
        <v/>
      </c>
      <c r="R450" s="76" t="str">
        <f>IF(ISBLANK(INDEX('Policy Characteristics'!L:L,MATCH($C450,'Policy Characteristics'!$C:$C,0))),"",INDEX('Policy Characteristics'!L:L,MATCH($C450,'Policy Characteristics'!$C:$C,0)))</f>
        <v/>
      </c>
    </row>
    <row r="451" spans="1:18" s="76" customFormat="1" x14ac:dyDescent="0.25">
      <c r="A451" s="76" t="str">
        <f>IF(ISBLANK(INDEX('Policy Characteristics'!A:A,MATCH($C451,'Policy Characteristics'!$C:$C,0))),"",INDEX('Policy Characteristics'!A:A,MATCH($C451,'Policy Characteristics'!$C:$C,0)))</f>
        <v>Electricity Supply</v>
      </c>
      <c r="B451" s="200" t="str">
        <f>IF(ISBLANK(INDEX('Policy Characteristics'!B:B,MATCH($C451,'Policy Characteristics'!$C:$C,0))),"",INDEX('Policy Characteristics'!B:B,MATCH($C451,'Policy Characteristics'!$C:$C,0)))</f>
        <v>Non BAU Mandated Capacity CCUS Retrofits</v>
      </c>
      <c r="C451" s="76" t="str">
        <f t="shared" si="18"/>
        <v>Boolean Use Non BAU Mandated Capacity Retrofit Schedule</v>
      </c>
      <c r="D451" s="78" t="s">
        <v>1749</v>
      </c>
      <c r="E451" s="88"/>
      <c r="F451" s="78" t="s">
        <v>1747</v>
      </c>
      <c r="G451" s="88"/>
      <c r="H451" s="15">
        <v>2312</v>
      </c>
      <c r="I451" s="213" t="s">
        <v>44</v>
      </c>
      <c r="J451" s="202" t="str">
        <f>IF(ISBLANK(INDEX('Policy Characteristics'!D:D,MATCH($C451,'Policy Characteristics'!$C:$C,0))),"",INDEX('Policy Characteristics'!D:D,MATCH($C451,'Policy Characteristics'!$C:$C,0)))</f>
        <v>Non BAU Mandated Capacity CCUS Retrofits</v>
      </c>
      <c r="K451" s="76" t="str">
        <f>IF(ISBLANK(INDEX('Policy Characteristics'!E:E,MATCH($C451,'Policy Characteristics'!$C:$C,0))),"",INDEX('Policy Characteristics'!E:E,MATCH($C451,'Policy Characteristics'!$C:$C,0)))</f>
        <v/>
      </c>
      <c r="L451" s="76">
        <f>IF(ISBLANK(INDEX('Policy Characteristics'!F:F,MATCH($C451,'Policy Characteristics'!$C:$C,0))),"",INDEX('Policy Characteristics'!F:F,MATCH($C451,'Policy Characteristics'!$C:$C,0)))</f>
        <v>0</v>
      </c>
      <c r="M451" s="76">
        <f>IF(ISBLANK(INDEX('Policy Characteristics'!G:G,MATCH($C451,'Policy Characteristics'!$C:$C,0))),"",INDEX('Policy Characteristics'!G:G,MATCH($C451,'Policy Characteristics'!$C:$C,0)))</f>
        <v>1</v>
      </c>
      <c r="N451" s="76">
        <f>IF(ISBLANK(INDEX('Policy Characteristics'!H:H,MATCH($C451,'Policy Characteristics'!$C:$C,0))),"",INDEX('Policy Characteristics'!H:H,MATCH($C451,'Policy Characteristics'!$C:$C,0)))</f>
        <v>1</v>
      </c>
      <c r="O451" s="76" t="str">
        <f>IF(ISBLANK(INDEX('Policy Characteristics'!I:I,MATCH($C451,'Policy Characteristics'!$C:$C,0))),"",INDEX('Policy Characteristics'!I:I,MATCH($C451,'Policy Characteristics'!$C:$C,0)))</f>
        <v>on/off</v>
      </c>
      <c r="P451" s="76" t="str">
        <f>IF(ISBLANK(INDEX('Policy Characteristics'!J:J,MATCH($C451,'Policy Characteristics'!$C:$C,0))),"",INDEX('Policy Characteristics'!J:J,MATCH($C451,'Policy Characteristics'!$C:$C,0)))</f>
        <v>**Description:** The business-as-usual case includes all planned CCUS retrofits (as modeled by the EPA for its latest Clean Air Act Section 111 regulations for power plants). Turning this policy lever on assumes those retrofits do not happen.</v>
      </c>
    </row>
    <row r="452" spans="1:18" s="143" customFormat="1" x14ac:dyDescent="0.25">
      <c r="A452" s="76" t="str">
        <f>IF(ISBLANK(INDEX('Policy Characteristics'!A:A,MATCH($C452,'Policy Characteristics'!$C:$C,0))),"",INDEX('Policy Characteristics'!A:A,MATCH($C452,'Policy Characteristics'!$C:$C,0)))</f>
        <v>Electricity Supply</v>
      </c>
      <c r="B452" s="200" t="str">
        <f>IF(ISBLANK(INDEX('Policy Characteristics'!B:B,MATCH($C452,'Policy Characteristics'!$C:$C,0))),"",INDEX('Policy Characteristics'!B:B,MATCH($C452,'Policy Characteristics'!$C:$C,0)))</f>
        <v>Change in Expected Power Plant Capacity Factor</v>
      </c>
      <c r="C452" t="s">
        <v>253</v>
      </c>
      <c r="D452" s="88" t="s">
        <v>445</v>
      </c>
      <c r="E452" s="88"/>
      <c r="F452" s="88" t="s">
        <v>444</v>
      </c>
      <c r="G452" s="78"/>
      <c r="H452" s="80">
        <v>652</v>
      </c>
      <c r="I452" s="201" t="s">
        <v>44</v>
      </c>
      <c r="J452" s="202" t="str">
        <f>IF(ISBLANK(INDEX('Policy Characteristics'!D:D,MATCH($C452,'Policy Characteristics'!$C:$C,0))),"",INDEX('Policy Characteristics'!D:D,MATCH($C452,'Policy Characteristics'!$C:$C,0)))</f>
        <v>Reduce Plant Downtime</v>
      </c>
      <c r="K452" s="76" t="str">
        <f>IF(ISBLANK(INDEX('Policy Characteristics'!E:E,MATCH($C452,'Policy Characteristics'!$C:$C,0))),"",INDEX('Policy Characteristics'!E:E,MATCH($C452,'Policy Characteristics'!$C:$C,0)))</f>
        <v>elec reduce plant downtime</v>
      </c>
      <c r="L452" s="205">
        <f>IF(ISBLANK(INDEX('Policy Characteristics'!F:F,MATCH($C452,'Policy Characteristics'!$C:$C,0))),"",INDEX('Policy Characteristics'!F:F,MATCH($C452,'Policy Characteristics'!$C:$C,0)))</f>
        <v>-0.3</v>
      </c>
      <c r="M452" s="205">
        <f>IF(ISBLANK(INDEX('Policy Characteristics'!G:G,MATCH($C452,'Policy Characteristics'!$C:$C,0))),"",INDEX('Policy Characteristics'!G:G,MATCH($C452,'Policy Characteristics'!$C:$C,0)))</f>
        <v>0.6</v>
      </c>
      <c r="N452" s="205">
        <f>IF(ISBLANK(INDEX('Policy Characteristics'!H:H,MATCH($C452,'Policy Characteristics'!$C:$C,0))),"",INDEX('Policy Characteristics'!H:H,MATCH($C452,'Policy Characteristics'!$C:$C,0)))</f>
        <v>0.01</v>
      </c>
      <c r="O452" s="76" t="str">
        <f>IF(ISBLANK(INDEX('Policy Characteristics'!I:I,MATCH($C452,'Policy Characteristics'!$C:$C,0))),"",INDEX('Policy Characteristics'!I:I,MATCH($C452,'Policy Characteristics'!$C:$C,0)))</f>
        <v>% reduction in downtime</v>
      </c>
      <c r="P452" s="76" t="str">
        <f>IF(ISBLANK(INDEX('Policy Characteristics'!J:J,MATCH($C452,'Policy Characteristics'!$C:$C,0))),"",INDEX('Policy Characteristics'!J:J,MATCH($C452,'Policy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52" s="76" t="str">
        <f>IF(ISBLANK(INDEX('Policy Characteristics'!K:K,MATCH($C452,'Policy Characteristics'!$C:$C,0))),"",INDEX('Policy Characteristics'!K:K,MATCH($C452,'Policy Characteristics'!$C:$C,0)))</f>
        <v>electricity-sector-main.html#red-downtime</v>
      </c>
      <c r="R452" s="76" t="str">
        <f>IF(ISBLANK(INDEX('Policy Characteristics'!L:L,MATCH($C452,'Policy Characteristics'!$C:$C,0))),"",INDEX('Policy Characteristics'!L:L,MATCH($C452,'Policy Characteristics'!$C:$C,0)))</f>
        <v>reduce-downtime.html</v>
      </c>
    </row>
    <row r="453" spans="1:18" s="143" customFormat="1" x14ac:dyDescent="0.25">
      <c r="A453" s="76" t="str">
        <f>IF(ISBLANK(INDEX('Policy Characteristics'!A:A,MATCH($C453,'Policy Characteristics'!$C:$C,0))),"",INDEX('Policy Characteristics'!A:A,MATCH($C453,'Policy Characteristics'!$C:$C,0)))</f>
        <v>Electricity Supply</v>
      </c>
      <c r="B453" s="200" t="str">
        <f>IF(ISBLANK(INDEX('Policy Characteristics'!B:B,MATCH($C453,'Policy Characteristics'!$C:$C,0))),"",INDEX('Policy Characteristics'!B:B,MATCH($C453,'Policy Characteristics'!$C:$C,0)))</f>
        <v>Change in Expected Power Plant Capacity Factor</v>
      </c>
      <c r="C453" s="79" t="str">
        <f>$C$452</f>
        <v>Percentage Reduction in Plant Downtime</v>
      </c>
      <c r="D453" s="78" t="s">
        <v>1656</v>
      </c>
      <c r="E453" s="88"/>
      <c r="F453" s="78" t="s">
        <v>1597</v>
      </c>
      <c r="G453" s="78"/>
      <c r="H453" s="80">
        <v>654</v>
      </c>
      <c r="I453" s="201" t="s">
        <v>44</v>
      </c>
      <c r="J453" s="202" t="str">
        <f>IF(ISBLANK(INDEX('Policy Characteristics'!D:D,MATCH($C453,'Policy Characteristics'!$C:$C,0))),"",INDEX('Policy Characteristics'!D:D,MATCH($C453,'Policy Characteristics'!$C:$C,0)))</f>
        <v>Reduce Plant Downtime</v>
      </c>
      <c r="K453" s="76" t="str">
        <f>IF(ISBLANK(INDEX('Policy Characteristics'!E:E,MATCH($C453,'Policy Characteristics'!$C:$C,0))),"",INDEX('Policy Characteristics'!E:E,MATCH($C453,'Policy Characteristics'!$C:$C,0)))</f>
        <v>elec reduce plant downtime</v>
      </c>
      <c r="L453" s="205">
        <f>IF(ISBLANK(INDEX('Policy Characteristics'!F:F,MATCH($C453,'Policy Characteristics'!$C:$C,0))),"",INDEX('Policy Characteristics'!F:F,MATCH($C453,'Policy Characteristics'!$C:$C,0)))</f>
        <v>-0.3</v>
      </c>
      <c r="M453" s="205">
        <f>IF(ISBLANK(INDEX('Policy Characteristics'!G:G,MATCH($C453,'Policy Characteristics'!$C:$C,0))),"",INDEX('Policy Characteristics'!G:G,MATCH($C453,'Policy Characteristics'!$C:$C,0)))</f>
        <v>0.6</v>
      </c>
      <c r="N453" s="205">
        <f>IF(ISBLANK(INDEX('Policy Characteristics'!H:H,MATCH($C453,'Policy Characteristics'!$C:$C,0))),"",INDEX('Policy Characteristics'!H:H,MATCH($C453,'Policy Characteristics'!$C:$C,0)))</f>
        <v>0.01</v>
      </c>
      <c r="O453" s="76" t="str">
        <f>IF(ISBLANK(INDEX('Policy Characteristics'!I:I,MATCH($C453,'Policy Characteristics'!$C:$C,0))),"",INDEX('Policy Characteristics'!I:I,MATCH($C453,'Policy Characteristics'!$C:$C,0)))</f>
        <v>% reduction in downtime</v>
      </c>
      <c r="P453" s="76" t="str">
        <f>IF(ISBLANK(INDEX('Policy Characteristics'!J:J,MATCH($C453,'Policy Characteristics'!$C:$C,0))),"",INDEX('Policy Characteristics'!J:J,MATCH($C453,'Policy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53" s="76" t="str">
        <f>IF(ISBLANK(INDEX('Policy Characteristics'!K:K,MATCH($C453,'Policy Characteristics'!$C:$C,0))),"",INDEX('Policy Characteristics'!K:K,MATCH($C453,'Policy Characteristics'!$C:$C,0)))</f>
        <v>electricity-sector-main.html#red-downtime</v>
      </c>
      <c r="R453" s="76" t="str">
        <f>IF(ISBLANK(INDEX('Policy Characteristics'!L:L,MATCH($C453,'Policy Characteristics'!$C:$C,0))),"",INDEX('Policy Characteristics'!L:L,MATCH($C453,'Policy Characteristics'!$C:$C,0)))</f>
        <v>reduce-downtime.html</v>
      </c>
    </row>
    <row r="454" spans="1:18" s="143" customFormat="1" x14ac:dyDescent="0.25">
      <c r="A454" s="76" t="str">
        <f>IF(ISBLANK(INDEX('Policy Characteristics'!A:A,MATCH($C454,'Policy Characteristics'!$C:$C,0))),"",INDEX('Policy Characteristics'!A:A,MATCH($C454,'Policy Characteristics'!$C:$C,0)))</f>
        <v>Electricity Supply</v>
      </c>
      <c r="B454" s="200" t="str">
        <f>IF(ISBLANK(INDEX('Policy Characteristics'!B:B,MATCH($C454,'Policy Characteristics'!$C:$C,0))),"",INDEX('Policy Characteristics'!B:B,MATCH($C454,'Policy Characteristics'!$C:$C,0)))</f>
        <v>Change in Expected Power Plant Capacity Factor</v>
      </c>
      <c r="C454" s="79" t="str">
        <f t="shared" ref="C454:C475" si="19">$C$452</f>
        <v>Percentage Reduction in Plant Downtime</v>
      </c>
      <c r="D454" s="78" t="s">
        <v>1657</v>
      </c>
      <c r="E454" s="88"/>
      <c r="F454" s="78" t="s">
        <v>1598</v>
      </c>
      <c r="G454" s="78"/>
      <c r="H454" s="80">
        <v>1781</v>
      </c>
      <c r="I454" s="201" t="s">
        <v>43</v>
      </c>
      <c r="J454" s="202" t="str">
        <f>IF(ISBLANK(INDEX('Policy Characteristics'!D:D,MATCH($C454,'Policy Characteristics'!$C:$C,0))),"",INDEX('Policy Characteristics'!D:D,MATCH($C454,'Policy Characteristics'!$C:$C,0)))</f>
        <v>Reduce Plant Downtime</v>
      </c>
      <c r="K454" s="76" t="str">
        <f>IF(ISBLANK(INDEX('Policy Characteristics'!E:E,MATCH($C454,'Policy Characteristics'!$C:$C,0))),"",INDEX('Policy Characteristics'!E:E,MATCH($C454,'Policy Characteristics'!$C:$C,0)))</f>
        <v>elec reduce plant downtime</v>
      </c>
      <c r="L454" s="205">
        <f>IF(ISBLANK(INDEX('Policy Characteristics'!F:F,MATCH($C454,'Policy Characteristics'!$C:$C,0))),"",INDEX('Policy Characteristics'!F:F,MATCH($C454,'Policy Characteristics'!$C:$C,0)))</f>
        <v>-0.3</v>
      </c>
      <c r="M454" s="205">
        <f>IF(ISBLANK(INDEX('Policy Characteristics'!G:G,MATCH($C454,'Policy Characteristics'!$C:$C,0))),"",INDEX('Policy Characteristics'!G:G,MATCH($C454,'Policy Characteristics'!$C:$C,0)))</f>
        <v>0.6</v>
      </c>
      <c r="N454" s="205">
        <f>IF(ISBLANK(INDEX('Policy Characteristics'!H:H,MATCH($C454,'Policy Characteristics'!$C:$C,0))),"",INDEX('Policy Characteristics'!H:H,MATCH($C454,'Policy Characteristics'!$C:$C,0)))</f>
        <v>0.01</v>
      </c>
      <c r="O454" s="76" t="str">
        <f>IF(ISBLANK(INDEX('Policy Characteristics'!I:I,MATCH($C454,'Policy Characteristics'!$C:$C,0))),"",INDEX('Policy Characteristics'!I:I,MATCH($C454,'Policy Characteristics'!$C:$C,0)))</f>
        <v>% reduction in downtime</v>
      </c>
      <c r="P454" s="76" t="str">
        <f>IF(ISBLANK(INDEX('Policy Characteristics'!J:J,MATCH($C454,'Policy Characteristics'!$C:$C,0))),"",INDEX('Policy Characteristics'!J:J,MATCH($C454,'Policy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54" s="76" t="str">
        <f>IF(ISBLANK(INDEX('Policy Characteristics'!K:K,MATCH($C454,'Policy Characteristics'!$C:$C,0))),"",INDEX('Policy Characteristics'!K:K,MATCH($C454,'Policy Characteristics'!$C:$C,0)))</f>
        <v>electricity-sector-main.html#red-downtime</v>
      </c>
      <c r="R454" s="76" t="str">
        <f>IF(ISBLANK(INDEX('Policy Characteristics'!L:L,MATCH($C454,'Policy Characteristics'!$C:$C,0))),"",INDEX('Policy Characteristics'!L:L,MATCH($C454,'Policy Characteristics'!$C:$C,0)))</f>
        <v>reduce-downtime.html</v>
      </c>
    </row>
    <row r="455" spans="1:18" s="143" customFormat="1" x14ac:dyDescent="0.25">
      <c r="A455" s="76" t="str">
        <f>IF(ISBLANK(INDEX('Policy Characteristics'!A:A,MATCH($C455,'Policy Characteristics'!$C:$C,0))),"",INDEX('Policy Characteristics'!A:A,MATCH($C455,'Policy Characteristics'!$C:$C,0)))</f>
        <v>Electricity Supply</v>
      </c>
      <c r="B455" s="200" t="str">
        <f>IF(ISBLANK(INDEX('Policy Characteristics'!B:B,MATCH($C455,'Policy Characteristics'!$C:$C,0))),"",INDEX('Policy Characteristics'!B:B,MATCH($C455,'Policy Characteristics'!$C:$C,0)))</f>
        <v>Change in Expected Power Plant Capacity Factor</v>
      </c>
      <c r="C455" s="79" t="str">
        <f t="shared" si="19"/>
        <v>Percentage Reduction in Plant Downtime</v>
      </c>
      <c r="D455" s="78" t="s">
        <v>76</v>
      </c>
      <c r="E455" s="88"/>
      <c r="F455" s="78" t="s">
        <v>1667</v>
      </c>
      <c r="G455" s="78"/>
      <c r="H455" s="80">
        <v>657</v>
      </c>
      <c r="I455" s="201" t="s">
        <v>44</v>
      </c>
      <c r="J455" s="202" t="str">
        <f>IF(ISBLANK(INDEX('Policy Characteristics'!D:D,MATCH($C455,'Policy Characteristics'!$C:$C,0))),"",INDEX('Policy Characteristics'!D:D,MATCH($C455,'Policy Characteristics'!$C:$C,0)))</f>
        <v>Reduce Plant Downtime</v>
      </c>
      <c r="K455" s="76" t="str">
        <f>IF(ISBLANK(INDEX('Policy Characteristics'!E:E,MATCH($C455,'Policy Characteristics'!$C:$C,0))),"",INDEX('Policy Characteristics'!E:E,MATCH($C455,'Policy Characteristics'!$C:$C,0)))</f>
        <v>elec reduce plant downtime</v>
      </c>
      <c r="L455" s="205">
        <f>IF(ISBLANK(INDEX('Policy Characteristics'!F:F,MATCH($C455,'Policy Characteristics'!$C:$C,0))),"",INDEX('Policy Characteristics'!F:F,MATCH($C455,'Policy Characteristics'!$C:$C,0)))</f>
        <v>-0.3</v>
      </c>
      <c r="M455" s="205">
        <f>IF(ISBLANK(INDEX('Policy Characteristics'!G:G,MATCH($C455,'Policy Characteristics'!$C:$C,0))),"",INDEX('Policy Characteristics'!G:G,MATCH($C455,'Policy Characteristics'!$C:$C,0)))</f>
        <v>0.6</v>
      </c>
      <c r="N455" s="205">
        <f>IF(ISBLANK(INDEX('Policy Characteristics'!H:H,MATCH($C455,'Policy Characteristics'!$C:$C,0))),"",INDEX('Policy Characteristics'!H:H,MATCH($C455,'Policy Characteristics'!$C:$C,0)))</f>
        <v>0.01</v>
      </c>
      <c r="O455" s="76" t="str">
        <f>IF(ISBLANK(INDEX('Policy Characteristics'!I:I,MATCH($C455,'Policy Characteristics'!$C:$C,0))),"",INDEX('Policy Characteristics'!I:I,MATCH($C455,'Policy Characteristics'!$C:$C,0)))</f>
        <v>% reduction in downtime</v>
      </c>
      <c r="P455" s="76" t="str">
        <f>IF(ISBLANK(INDEX('Policy Characteristics'!J:J,MATCH($C455,'Policy Characteristics'!$C:$C,0))),"",INDEX('Policy Characteristics'!J:J,MATCH($C455,'Policy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55" s="76" t="str">
        <f>IF(ISBLANK(INDEX('Policy Characteristics'!K:K,MATCH($C455,'Policy Characteristics'!$C:$C,0))),"",INDEX('Policy Characteristics'!K:K,MATCH($C455,'Policy Characteristics'!$C:$C,0)))</f>
        <v>electricity-sector-main.html#red-downtime</v>
      </c>
      <c r="R455" s="76" t="str">
        <f>IF(ISBLANK(INDEX('Policy Characteristics'!L:L,MATCH($C455,'Policy Characteristics'!$C:$C,0))),"",INDEX('Policy Characteristics'!L:L,MATCH($C455,'Policy Characteristics'!$C:$C,0)))</f>
        <v>reduce-downtime.html</v>
      </c>
    </row>
    <row r="456" spans="1:18" s="143" customFormat="1" x14ac:dyDescent="0.25">
      <c r="A456" s="76" t="str">
        <f>IF(ISBLANK(INDEX('Policy Characteristics'!A:A,MATCH($C456,'Policy Characteristics'!$C:$C,0))),"",INDEX('Policy Characteristics'!A:A,MATCH($C456,'Policy Characteristics'!$C:$C,0)))</f>
        <v>Electricity Supply</v>
      </c>
      <c r="B456" s="200" t="str">
        <f>IF(ISBLANK(INDEX('Policy Characteristics'!B:B,MATCH($C456,'Policy Characteristics'!$C:$C,0))),"",INDEX('Policy Characteristics'!B:B,MATCH($C456,'Policy Characteristics'!$C:$C,0)))</f>
        <v>Change in Expected Power Plant Capacity Factor</v>
      </c>
      <c r="C456" s="79" t="str">
        <f t="shared" si="19"/>
        <v>Percentage Reduction in Plant Downtime</v>
      </c>
      <c r="D456" s="78" t="s">
        <v>77</v>
      </c>
      <c r="E456" s="88"/>
      <c r="F456" s="78" t="s">
        <v>89</v>
      </c>
      <c r="G456" s="78"/>
      <c r="H456" s="80">
        <v>660</v>
      </c>
      <c r="I456" s="201" t="s">
        <v>44</v>
      </c>
      <c r="J456" s="202" t="str">
        <f>IF(ISBLANK(INDEX('Policy Characteristics'!D:D,MATCH($C456,'Policy Characteristics'!$C:$C,0))),"",INDEX('Policy Characteristics'!D:D,MATCH($C456,'Policy Characteristics'!$C:$C,0)))</f>
        <v>Reduce Plant Downtime</v>
      </c>
      <c r="K456" s="76" t="str">
        <f>IF(ISBLANK(INDEX('Policy Characteristics'!E:E,MATCH($C456,'Policy Characteristics'!$C:$C,0))),"",INDEX('Policy Characteristics'!E:E,MATCH($C456,'Policy Characteristics'!$C:$C,0)))</f>
        <v>elec reduce plant downtime</v>
      </c>
      <c r="L456" s="205">
        <f>IF(ISBLANK(INDEX('Policy Characteristics'!F:F,MATCH($C456,'Policy Characteristics'!$C:$C,0))),"",INDEX('Policy Characteristics'!F:F,MATCH($C456,'Policy Characteristics'!$C:$C,0)))</f>
        <v>-0.3</v>
      </c>
      <c r="M456" s="205">
        <f>IF(ISBLANK(INDEX('Policy Characteristics'!G:G,MATCH($C456,'Policy Characteristics'!$C:$C,0))),"",INDEX('Policy Characteristics'!G:G,MATCH($C456,'Policy Characteristics'!$C:$C,0)))</f>
        <v>0.6</v>
      </c>
      <c r="N456" s="205">
        <f>IF(ISBLANK(INDEX('Policy Characteristics'!H:H,MATCH($C456,'Policy Characteristics'!$C:$C,0))),"",INDEX('Policy Characteristics'!H:H,MATCH($C456,'Policy Characteristics'!$C:$C,0)))</f>
        <v>0.01</v>
      </c>
      <c r="O456" s="76" t="str">
        <f>IF(ISBLANK(INDEX('Policy Characteristics'!I:I,MATCH($C456,'Policy Characteristics'!$C:$C,0))),"",INDEX('Policy Characteristics'!I:I,MATCH($C456,'Policy Characteristics'!$C:$C,0)))</f>
        <v>% reduction in downtime</v>
      </c>
      <c r="P456" s="76" t="str">
        <f>IF(ISBLANK(INDEX('Policy Characteristics'!J:J,MATCH($C456,'Policy Characteristics'!$C:$C,0))),"",INDEX('Policy Characteristics'!J:J,MATCH($C456,'Policy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56" s="76" t="str">
        <f>IF(ISBLANK(INDEX('Policy Characteristics'!K:K,MATCH($C456,'Policy Characteristics'!$C:$C,0))),"",INDEX('Policy Characteristics'!K:K,MATCH($C456,'Policy Characteristics'!$C:$C,0)))</f>
        <v>electricity-sector-main.html#red-downtime</v>
      </c>
      <c r="R456" s="76" t="str">
        <f>IF(ISBLANK(INDEX('Policy Characteristics'!L:L,MATCH($C456,'Policy Characteristics'!$C:$C,0))),"",INDEX('Policy Characteristics'!L:L,MATCH($C456,'Policy Characteristics'!$C:$C,0)))</f>
        <v>reduce-downtime.html</v>
      </c>
    </row>
    <row r="457" spans="1:18" s="143" customFormat="1" x14ac:dyDescent="0.25">
      <c r="A457" s="76" t="str">
        <f>IF(ISBLANK(INDEX('Policy Characteristics'!A:A,MATCH($C457,'Policy Characteristics'!$C:$C,0))),"",INDEX('Policy Characteristics'!A:A,MATCH($C457,'Policy Characteristics'!$C:$C,0)))</f>
        <v>Electricity Supply</v>
      </c>
      <c r="B457" s="200" t="str">
        <f>IF(ISBLANK(INDEX('Policy Characteristics'!B:B,MATCH($C457,'Policy Characteristics'!$C:$C,0))),"",INDEX('Policy Characteristics'!B:B,MATCH($C457,'Policy Characteristics'!$C:$C,0)))</f>
        <v>Change in Expected Power Plant Capacity Factor</v>
      </c>
      <c r="C457" s="79" t="str">
        <f t="shared" si="19"/>
        <v>Percentage Reduction in Plant Downtime</v>
      </c>
      <c r="D457" s="78" t="s">
        <v>446</v>
      </c>
      <c r="E457" s="88"/>
      <c r="F457" s="78" t="s">
        <v>449</v>
      </c>
      <c r="G457" s="78"/>
      <c r="H457" s="80">
        <v>143</v>
      </c>
      <c r="I457" s="201" t="s">
        <v>44</v>
      </c>
      <c r="J457" s="202" t="str">
        <f>IF(ISBLANK(INDEX('Policy Characteristics'!D:D,MATCH($C457,'Policy Characteristics'!$C:$C,0))),"",INDEX('Policy Characteristics'!D:D,MATCH($C457,'Policy Characteristics'!$C:$C,0)))</f>
        <v>Reduce Plant Downtime</v>
      </c>
      <c r="K457" s="76" t="str">
        <f>IF(ISBLANK(INDEX('Policy Characteristics'!E:E,MATCH($C457,'Policy Characteristics'!$C:$C,0))),"",INDEX('Policy Characteristics'!E:E,MATCH($C457,'Policy Characteristics'!$C:$C,0)))</f>
        <v>elec reduce plant downtime</v>
      </c>
      <c r="L457" s="205">
        <f>IF(ISBLANK(INDEX('Policy Characteristics'!F:F,MATCH($C457,'Policy Characteristics'!$C:$C,0))),"",INDEX('Policy Characteristics'!F:F,MATCH($C457,'Policy Characteristics'!$C:$C,0)))</f>
        <v>-0.3</v>
      </c>
      <c r="M457" s="205">
        <f>IF(ISBLANK(INDEX('Policy Characteristics'!G:G,MATCH($C457,'Policy Characteristics'!$C:$C,0))),"",INDEX('Policy Characteristics'!G:G,MATCH($C457,'Policy Characteristics'!$C:$C,0)))</f>
        <v>0.6</v>
      </c>
      <c r="N457" s="205">
        <f>IF(ISBLANK(INDEX('Policy Characteristics'!H:H,MATCH($C457,'Policy Characteristics'!$C:$C,0))),"",INDEX('Policy Characteristics'!H:H,MATCH($C457,'Policy Characteristics'!$C:$C,0)))</f>
        <v>0.01</v>
      </c>
      <c r="O457" s="76" t="str">
        <f>IF(ISBLANK(INDEX('Policy Characteristics'!I:I,MATCH($C457,'Policy Characteristics'!$C:$C,0))),"",INDEX('Policy Characteristics'!I:I,MATCH($C457,'Policy Characteristics'!$C:$C,0)))</f>
        <v>% reduction in downtime</v>
      </c>
      <c r="P457" s="76" t="str">
        <f>IF(ISBLANK(INDEX('Policy Characteristics'!J:J,MATCH($C457,'Policy Characteristics'!$C:$C,0))),"",INDEX('Policy Characteristics'!J:J,MATCH($C457,'Policy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57" s="76" t="str">
        <f>IF(ISBLANK(INDEX('Policy Characteristics'!K:K,MATCH($C457,'Policy Characteristics'!$C:$C,0))),"",INDEX('Policy Characteristics'!K:K,MATCH($C457,'Policy Characteristics'!$C:$C,0)))</f>
        <v>electricity-sector-main.html#red-downtime</v>
      </c>
      <c r="R457" s="76" t="str">
        <f>IF(ISBLANK(INDEX('Policy Characteristics'!L:L,MATCH($C457,'Policy Characteristics'!$C:$C,0))),"",INDEX('Policy Characteristics'!L:L,MATCH($C457,'Policy Characteristics'!$C:$C,0)))</f>
        <v>reduce-downtime.html</v>
      </c>
    </row>
    <row r="458" spans="1:18" s="143" customFormat="1" x14ac:dyDescent="0.25">
      <c r="A458" s="76" t="str">
        <f>IF(ISBLANK(INDEX('Policy Characteristics'!A:A,MATCH($C458,'Policy Characteristics'!$C:$C,0))),"",INDEX('Policy Characteristics'!A:A,MATCH($C458,'Policy Characteristics'!$C:$C,0)))</f>
        <v>Electricity Supply</v>
      </c>
      <c r="B458" s="200" t="str">
        <f>IF(ISBLANK(INDEX('Policy Characteristics'!B:B,MATCH($C458,'Policy Characteristics'!$C:$C,0))),"",INDEX('Policy Characteristics'!B:B,MATCH($C458,'Policy Characteristics'!$C:$C,0)))</f>
        <v>Change in Expected Power Plant Capacity Factor</v>
      </c>
      <c r="C458" s="79" t="str">
        <f t="shared" si="19"/>
        <v>Percentage Reduction in Plant Downtime</v>
      </c>
      <c r="D458" s="78" t="s">
        <v>78</v>
      </c>
      <c r="E458" s="88"/>
      <c r="F458" s="78" t="s">
        <v>90</v>
      </c>
      <c r="G458" s="78"/>
      <c r="H458" s="80">
        <v>144</v>
      </c>
      <c r="I458" s="201" t="s">
        <v>44</v>
      </c>
      <c r="J458" s="202" t="str">
        <f>IF(ISBLANK(INDEX('Policy Characteristics'!D:D,MATCH($C458,'Policy Characteristics'!$C:$C,0))),"",INDEX('Policy Characteristics'!D:D,MATCH($C458,'Policy Characteristics'!$C:$C,0)))</f>
        <v>Reduce Plant Downtime</v>
      </c>
      <c r="K458" s="76" t="str">
        <f>IF(ISBLANK(INDEX('Policy Characteristics'!E:E,MATCH($C458,'Policy Characteristics'!$C:$C,0))),"",INDEX('Policy Characteristics'!E:E,MATCH($C458,'Policy Characteristics'!$C:$C,0)))</f>
        <v>elec reduce plant downtime</v>
      </c>
      <c r="L458" s="205">
        <f>IF(ISBLANK(INDEX('Policy Characteristics'!F:F,MATCH($C458,'Policy Characteristics'!$C:$C,0))),"",INDEX('Policy Characteristics'!F:F,MATCH($C458,'Policy Characteristics'!$C:$C,0)))</f>
        <v>-0.3</v>
      </c>
      <c r="M458" s="205">
        <f>IF(ISBLANK(INDEX('Policy Characteristics'!G:G,MATCH($C458,'Policy Characteristics'!$C:$C,0))),"",INDEX('Policy Characteristics'!G:G,MATCH($C458,'Policy Characteristics'!$C:$C,0)))</f>
        <v>0.6</v>
      </c>
      <c r="N458" s="205">
        <f>IF(ISBLANK(INDEX('Policy Characteristics'!H:H,MATCH($C458,'Policy Characteristics'!$C:$C,0))),"",INDEX('Policy Characteristics'!H:H,MATCH($C458,'Policy Characteristics'!$C:$C,0)))</f>
        <v>0.01</v>
      </c>
      <c r="O458" s="76" t="str">
        <f>IF(ISBLANK(INDEX('Policy Characteristics'!I:I,MATCH($C458,'Policy Characteristics'!$C:$C,0))),"",INDEX('Policy Characteristics'!I:I,MATCH($C458,'Policy Characteristics'!$C:$C,0)))</f>
        <v>% reduction in downtime</v>
      </c>
      <c r="P458" s="76" t="str">
        <f>IF(ISBLANK(INDEX('Policy Characteristics'!J:J,MATCH($C458,'Policy Characteristics'!$C:$C,0))),"",INDEX('Policy Characteristics'!J:J,MATCH($C458,'Policy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58" s="76" t="str">
        <f>IF(ISBLANK(INDEX('Policy Characteristics'!K:K,MATCH($C458,'Policy Characteristics'!$C:$C,0))),"",INDEX('Policy Characteristics'!K:K,MATCH($C458,'Policy Characteristics'!$C:$C,0)))</f>
        <v>electricity-sector-main.html#red-downtime</v>
      </c>
      <c r="R458" s="76" t="str">
        <f>IF(ISBLANK(INDEX('Policy Characteristics'!L:L,MATCH($C458,'Policy Characteristics'!$C:$C,0))),"",INDEX('Policy Characteristics'!L:L,MATCH($C458,'Policy Characteristics'!$C:$C,0)))</f>
        <v>reduce-downtime.html</v>
      </c>
    </row>
    <row r="459" spans="1:18" s="143" customFormat="1" x14ac:dyDescent="0.25">
      <c r="A459" s="76" t="str">
        <f>IF(ISBLANK(INDEX('Policy Characteristics'!A:A,MATCH($C459,'Policy Characteristics'!$C:$C,0))),"",INDEX('Policy Characteristics'!A:A,MATCH($C459,'Policy Characteristics'!$C:$C,0)))</f>
        <v>Electricity Supply</v>
      </c>
      <c r="B459" s="200" t="str">
        <f>IF(ISBLANK(INDEX('Policy Characteristics'!B:B,MATCH($C459,'Policy Characteristics'!$C:$C,0))),"",INDEX('Policy Characteristics'!B:B,MATCH($C459,'Policy Characteristics'!$C:$C,0)))</f>
        <v>Change in Expected Power Plant Capacity Factor</v>
      </c>
      <c r="C459" s="79" t="str">
        <f t="shared" si="19"/>
        <v>Percentage Reduction in Plant Downtime</v>
      </c>
      <c r="D459" s="78" t="s">
        <v>79</v>
      </c>
      <c r="E459" s="88"/>
      <c r="F459" s="78" t="s">
        <v>91</v>
      </c>
      <c r="G459" s="78"/>
      <c r="H459" s="80">
        <v>667</v>
      </c>
      <c r="I459" s="201" t="s">
        <v>44</v>
      </c>
      <c r="J459" s="202" t="str">
        <f>IF(ISBLANK(INDEX('Policy Characteristics'!D:D,MATCH($C459,'Policy Characteristics'!$C:$C,0))),"",INDEX('Policy Characteristics'!D:D,MATCH($C459,'Policy Characteristics'!$C:$C,0)))</f>
        <v>Reduce Plant Downtime</v>
      </c>
      <c r="K459" s="76" t="str">
        <f>IF(ISBLANK(INDEX('Policy Characteristics'!E:E,MATCH($C459,'Policy Characteristics'!$C:$C,0))),"",INDEX('Policy Characteristics'!E:E,MATCH($C459,'Policy Characteristics'!$C:$C,0)))</f>
        <v>elec reduce plant downtime</v>
      </c>
      <c r="L459" s="205">
        <f>IF(ISBLANK(INDEX('Policy Characteristics'!F:F,MATCH($C459,'Policy Characteristics'!$C:$C,0))),"",INDEX('Policy Characteristics'!F:F,MATCH($C459,'Policy Characteristics'!$C:$C,0)))</f>
        <v>-0.3</v>
      </c>
      <c r="M459" s="205">
        <f>IF(ISBLANK(INDEX('Policy Characteristics'!G:G,MATCH($C459,'Policy Characteristics'!$C:$C,0))),"",INDEX('Policy Characteristics'!G:G,MATCH($C459,'Policy Characteristics'!$C:$C,0)))</f>
        <v>0.6</v>
      </c>
      <c r="N459" s="205">
        <f>IF(ISBLANK(INDEX('Policy Characteristics'!H:H,MATCH($C459,'Policy Characteristics'!$C:$C,0))),"",INDEX('Policy Characteristics'!H:H,MATCH($C459,'Policy Characteristics'!$C:$C,0)))</f>
        <v>0.01</v>
      </c>
      <c r="O459" s="76" t="str">
        <f>IF(ISBLANK(INDEX('Policy Characteristics'!I:I,MATCH($C459,'Policy Characteristics'!$C:$C,0))),"",INDEX('Policy Characteristics'!I:I,MATCH($C459,'Policy Characteristics'!$C:$C,0)))</f>
        <v>% reduction in downtime</v>
      </c>
      <c r="P459" s="76" t="str">
        <f>IF(ISBLANK(INDEX('Policy Characteristics'!J:J,MATCH($C459,'Policy Characteristics'!$C:$C,0))),"",INDEX('Policy Characteristics'!J:J,MATCH($C459,'Policy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59" s="76" t="str">
        <f>IF(ISBLANK(INDEX('Policy Characteristics'!K:K,MATCH($C459,'Policy Characteristics'!$C:$C,0))),"",INDEX('Policy Characteristics'!K:K,MATCH($C459,'Policy Characteristics'!$C:$C,0)))</f>
        <v>electricity-sector-main.html#red-downtime</v>
      </c>
      <c r="R459" s="76" t="str">
        <f>IF(ISBLANK(INDEX('Policy Characteristics'!L:L,MATCH($C459,'Policy Characteristics'!$C:$C,0))),"",INDEX('Policy Characteristics'!L:L,MATCH($C459,'Policy Characteristics'!$C:$C,0)))</f>
        <v>reduce-downtime.html</v>
      </c>
    </row>
    <row r="460" spans="1:18" s="143" customFormat="1" x14ac:dyDescent="0.25">
      <c r="A460" s="76" t="str">
        <f>IF(ISBLANK(INDEX('Policy Characteristics'!A:A,MATCH($C460,'Policy Characteristics'!$C:$C,0))),"",INDEX('Policy Characteristics'!A:A,MATCH($C460,'Policy Characteristics'!$C:$C,0)))</f>
        <v>Electricity Supply</v>
      </c>
      <c r="B460" s="200" t="str">
        <f>IF(ISBLANK(INDEX('Policy Characteristics'!B:B,MATCH($C460,'Policy Characteristics'!$C:$C,0))),"",INDEX('Policy Characteristics'!B:B,MATCH($C460,'Policy Characteristics'!$C:$C,0)))</f>
        <v>Change in Expected Power Plant Capacity Factor</v>
      </c>
      <c r="C460" s="79" t="str">
        <f t="shared" si="19"/>
        <v>Percentage Reduction in Plant Downtime</v>
      </c>
      <c r="D460" s="78" t="s">
        <v>80</v>
      </c>
      <c r="E460" s="88"/>
      <c r="F460" s="78" t="s">
        <v>92</v>
      </c>
      <c r="G460" s="78"/>
      <c r="H460" s="80">
        <v>670</v>
      </c>
      <c r="I460" s="201" t="s">
        <v>44</v>
      </c>
      <c r="J460" s="202" t="str">
        <f>IF(ISBLANK(INDEX('Policy Characteristics'!D:D,MATCH($C460,'Policy Characteristics'!$C:$C,0))),"",INDEX('Policy Characteristics'!D:D,MATCH($C460,'Policy Characteristics'!$C:$C,0)))</f>
        <v>Reduce Plant Downtime</v>
      </c>
      <c r="K460" s="76" t="str">
        <f>IF(ISBLANK(INDEX('Policy Characteristics'!E:E,MATCH($C460,'Policy Characteristics'!$C:$C,0))),"",INDEX('Policy Characteristics'!E:E,MATCH($C460,'Policy Characteristics'!$C:$C,0)))</f>
        <v>elec reduce plant downtime</v>
      </c>
      <c r="L460" s="205">
        <f>IF(ISBLANK(INDEX('Policy Characteristics'!F:F,MATCH($C460,'Policy Characteristics'!$C:$C,0))),"",INDEX('Policy Characteristics'!F:F,MATCH($C460,'Policy Characteristics'!$C:$C,0)))</f>
        <v>-0.3</v>
      </c>
      <c r="M460" s="205">
        <f>IF(ISBLANK(INDEX('Policy Characteristics'!G:G,MATCH($C460,'Policy Characteristics'!$C:$C,0))),"",INDEX('Policy Characteristics'!G:G,MATCH($C460,'Policy Characteristics'!$C:$C,0)))</f>
        <v>0.6</v>
      </c>
      <c r="N460" s="205">
        <f>IF(ISBLANK(INDEX('Policy Characteristics'!H:H,MATCH($C460,'Policy Characteristics'!$C:$C,0))),"",INDEX('Policy Characteristics'!H:H,MATCH($C460,'Policy Characteristics'!$C:$C,0)))</f>
        <v>0.01</v>
      </c>
      <c r="O460" s="76" t="str">
        <f>IF(ISBLANK(INDEX('Policy Characteristics'!I:I,MATCH($C460,'Policy Characteristics'!$C:$C,0))),"",INDEX('Policy Characteristics'!I:I,MATCH($C460,'Policy Characteristics'!$C:$C,0)))</f>
        <v>% reduction in downtime</v>
      </c>
      <c r="P460" s="76" t="str">
        <f>IF(ISBLANK(INDEX('Policy Characteristics'!J:J,MATCH($C460,'Policy Characteristics'!$C:$C,0))),"",INDEX('Policy Characteristics'!J:J,MATCH($C460,'Policy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60" s="76" t="str">
        <f>IF(ISBLANK(INDEX('Policy Characteristics'!K:K,MATCH($C460,'Policy Characteristics'!$C:$C,0))),"",INDEX('Policy Characteristics'!K:K,MATCH($C460,'Policy Characteristics'!$C:$C,0)))</f>
        <v>electricity-sector-main.html#red-downtime</v>
      </c>
      <c r="R460" s="76" t="str">
        <f>IF(ISBLANK(INDEX('Policy Characteristics'!L:L,MATCH($C460,'Policy Characteristics'!$C:$C,0))),"",INDEX('Policy Characteristics'!L:L,MATCH($C460,'Policy Characteristics'!$C:$C,0)))</f>
        <v>reduce-downtime.html</v>
      </c>
    </row>
    <row r="461" spans="1:18" s="143" customFormat="1" x14ac:dyDescent="0.25">
      <c r="A461" s="76" t="str">
        <f>IF(ISBLANK(INDEX('Policy Characteristics'!A:A,MATCH($C461,'Policy Characteristics'!$C:$C,0))),"",INDEX('Policy Characteristics'!A:A,MATCH($C461,'Policy Characteristics'!$C:$C,0)))</f>
        <v>Electricity Supply</v>
      </c>
      <c r="B461" s="200" t="str">
        <f>IF(ISBLANK(INDEX('Policy Characteristics'!B:B,MATCH($C461,'Policy Characteristics'!$C:$C,0))),"",INDEX('Policy Characteristics'!B:B,MATCH($C461,'Policy Characteristics'!$C:$C,0)))</f>
        <v>Change in Expected Power Plant Capacity Factor</v>
      </c>
      <c r="C461" s="79" t="str">
        <f t="shared" si="19"/>
        <v>Percentage Reduction in Plant Downtime</v>
      </c>
      <c r="D461" s="78" t="s">
        <v>668</v>
      </c>
      <c r="E461" s="88"/>
      <c r="F461" s="78" t="s">
        <v>434</v>
      </c>
      <c r="G461" s="78"/>
      <c r="H461" s="80">
        <v>673</v>
      </c>
      <c r="I461" s="201" t="s">
        <v>44</v>
      </c>
      <c r="J461" s="202" t="str">
        <f>IF(ISBLANK(INDEX('Policy Characteristics'!D:D,MATCH($C461,'Policy Characteristics'!$C:$C,0))),"",INDEX('Policy Characteristics'!D:D,MATCH($C461,'Policy Characteristics'!$C:$C,0)))</f>
        <v>Reduce Plant Downtime</v>
      </c>
      <c r="K461" s="76" t="str">
        <f>IF(ISBLANK(INDEX('Policy Characteristics'!E:E,MATCH($C461,'Policy Characteristics'!$C:$C,0))),"",INDEX('Policy Characteristics'!E:E,MATCH($C461,'Policy Characteristics'!$C:$C,0)))</f>
        <v>elec reduce plant downtime</v>
      </c>
      <c r="L461" s="205">
        <f>IF(ISBLANK(INDEX('Policy Characteristics'!F:F,MATCH($C461,'Policy Characteristics'!$C:$C,0))),"",INDEX('Policy Characteristics'!F:F,MATCH($C461,'Policy Characteristics'!$C:$C,0)))</f>
        <v>-0.3</v>
      </c>
      <c r="M461" s="205">
        <f>IF(ISBLANK(INDEX('Policy Characteristics'!G:G,MATCH($C461,'Policy Characteristics'!$C:$C,0))),"",INDEX('Policy Characteristics'!G:G,MATCH($C461,'Policy Characteristics'!$C:$C,0)))</f>
        <v>0.6</v>
      </c>
      <c r="N461" s="205">
        <f>IF(ISBLANK(INDEX('Policy Characteristics'!H:H,MATCH($C461,'Policy Characteristics'!$C:$C,0))),"",INDEX('Policy Characteristics'!H:H,MATCH($C461,'Policy Characteristics'!$C:$C,0)))</f>
        <v>0.01</v>
      </c>
      <c r="O461" s="76" t="str">
        <f>IF(ISBLANK(INDEX('Policy Characteristics'!I:I,MATCH($C461,'Policy Characteristics'!$C:$C,0))),"",INDEX('Policy Characteristics'!I:I,MATCH($C461,'Policy Characteristics'!$C:$C,0)))</f>
        <v>% reduction in downtime</v>
      </c>
      <c r="P461" s="76" t="str">
        <f>IF(ISBLANK(INDEX('Policy Characteristics'!J:J,MATCH($C461,'Policy Characteristics'!$C:$C,0))),"",INDEX('Policy Characteristics'!J:J,MATCH($C461,'Policy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61" s="76" t="str">
        <f>IF(ISBLANK(INDEX('Policy Characteristics'!K:K,MATCH($C461,'Policy Characteristics'!$C:$C,0))),"",INDEX('Policy Characteristics'!K:K,MATCH($C461,'Policy Characteristics'!$C:$C,0)))</f>
        <v>electricity-sector-main.html#red-downtime</v>
      </c>
      <c r="R461" s="76" t="str">
        <f>IF(ISBLANK(INDEX('Policy Characteristics'!L:L,MATCH($C461,'Policy Characteristics'!$C:$C,0))),"",INDEX('Policy Characteristics'!L:L,MATCH($C461,'Policy Characteristics'!$C:$C,0)))</f>
        <v>reduce-downtime.html</v>
      </c>
    </row>
    <row r="462" spans="1:18" s="143" customFormat="1" x14ac:dyDescent="0.25">
      <c r="A462" s="76" t="str">
        <f>IF(ISBLANK(INDEX('Policy Characteristics'!A:A,MATCH($C462,'Policy Characteristics'!$C:$C,0))),"",INDEX('Policy Characteristics'!A:A,MATCH($C462,'Policy Characteristics'!$C:$C,0)))</f>
        <v>Electricity Supply</v>
      </c>
      <c r="B462" s="200" t="str">
        <f>IF(ISBLANK(INDEX('Policy Characteristics'!B:B,MATCH($C462,'Policy Characteristics'!$C:$C,0))),"",INDEX('Policy Characteristics'!B:B,MATCH($C462,'Policy Characteristics'!$C:$C,0)))</f>
        <v>Change in Expected Power Plant Capacity Factor</v>
      </c>
      <c r="C462" s="79" t="str">
        <f t="shared" si="19"/>
        <v>Percentage Reduction in Plant Downtime</v>
      </c>
      <c r="D462" s="78" t="s">
        <v>306</v>
      </c>
      <c r="E462" s="88"/>
      <c r="F462" s="78" t="s">
        <v>308</v>
      </c>
      <c r="G462" s="78"/>
      <c r="H462" s="80">
        <v>676</v>
      </c>
      <c r="I462" s="201" t="s">
        <v>44</v>
      </c>
      <c r="J462" s="202" t="str">
        <f>IF(ISBLANK(INDEX('Policy Characteristics'!D:D,MATCH($C462,'Policy Characteristics'!$C:$C,0))),"",INDEX('Policy Characteristics'!D:D,MATCH($C462,'Policy Characteristics'!$C:$C,0)))</f>
        <v>Reduce Plant Downtime</v>
      </c>
      <c r="K462" s="76" t="str">
        <f>IF(ISBLANK(INDEX('Policy Characteristics'!E:E,MATCH($C462,'Policy Characteristics'!$C:$C,0))),"",INDEX('Policy Characteristics'!E:E,MATCH($C462,'Policy Characteristics'!$C:$C,0)))</f>
        <v>elec reduce plant downtime</v>
      </c>
      <c r="L462" s="205">
        <f>IF(ISBLANK(INDEX('Policy Characteristics'!F:F,MATCH($C462,'Policy Characteristics'!$C:$C,0))),"",INDEX('Policy Characteristics'!F:F,MATCH($C462,'Policy Characteristics'!$C:$C,0)))</f>
        <v>-0.3</v>
      </c>
      <c r="M462" s="205">
        <f>IF(ISBLANK(INDEX('Policy Characteristics'!G:G,MATCH($C462,'Policy Characteristics'!$C:$C,0))),"",INDEX('Policy Characteristics'!G:G,MATCH($C462,'Policy Characteristics'!$C:$C,0)))</f>
        <v>0.6</v>
      </c>
      <c r="N462" s="205">
        <f>IF(ISBLANK(INDEX('Policy Characteristics'!H:H,MATCH($C462,'Policy Characteristics'!$C:$C,0))),"",INDEX('Policy Characteristics'!H:H,MATCH($C462,'Policy Characteristics'!$C:$C,0)))</f>
        <v>0.01</v>
      </c>
      <c r="O462" s="76" t="str">
        <f>IF(ISBLANK(INDEX('Policy Characteristics'!I:I,MATCH($C462,'Policy Characteristics'!$C:$C,0))),"",INDEX('Policy Characteristics'!I:I,MATCH($C462,'Policy Characteristics'!$C:$C,0)))</f>
        <v>% reduction in downtime</v>
      </c>
      <c r="P462" s="76" t="str">
        <f>IF(ISBLANK(INDEX('Policy Characteristics'!J:J,MATCH($C462,'Policy Characteristics'!$C:$C,0))),"",INDEX('Policy Characteristics'!J:J,MATCH($C462,'Policy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62" s="76" t="str">
        <f>IF(ISBLANK(INDEX('Policy Characteristics'!K:K,MATCH($C462,'Policy Characteristics'!$C:$C,0))),"",INDEX('Policy Characteristics'!K:K,MATCH($C462,'Policy Characteristics'!$C:$C,0)))</f>
        <v>electricity-sector-main.html#red-downtime</v>
      </c>
      <c r="R462" s="76" t="str">
        <f>IF(ISBLANK(INDEX('Policy Characteristics'!L:L,MATCH($C462,'Policy Characteristics'!$C:$C,0))),"",INDEX('Policy Characteristics'!L:L,MATCH($C462,'Policy Characteristics'!$C:$C,0)))</f>
        <v>reduce-downtime.html</v>
      </c>
    </row>
    <row r="463" spans="1:18" s="143" customFormat="1" x14ac:dyDescent="0.25">
      <c r="A463" s="76" t="str">
        <f>IF(ISBLANK(INDEX('Policy Characteristics'!A:A,MATCH($C463,'Policy Characteristics'!$C:$C,0))),"",INDEX('Policy Characteristics'!A:A,MATCH($C463,'Policy Characteristics'!$C:$C,0)))</f>
        <v>Electricity Supply</v>
      </c>
      <c r="B463" s="200" t="str">
        <f>IF(ISBLANK(INDEX('Policy Characteristics'!B:B,MATCH($C463,'Policy Characteristics'!$C:$C,0))),"",INDEX('Policy Characteristics'!B:B,MATCH($C463,'Policy Characteristics'!$C:$C,0)))</f>
        <v>Change in Expected Power Plant Capacity Factor</v>
      </c>
      <c r="C463" s="79" t="str">
        <f t="shared" si="19"/>
        <v>Percentage Reduction in Plant Downtime</v>
      </c>
      <c r="D463" s="78" t="s">
        <v>307</v>
      </c>
      <c r="E463" s="88"/>
      <c r="F463" s="78" t="s">
        <v>309</v>
      </c>
      <c r="G463" s="78"/>
      <c r="H463" s="80">
        <v>679</v>
      </c>
      <c r="I463" s="201" t="s">
        <v>44</v>
      </c>
      <c r="J463" s="202" t="str">
        <f>IF(ISBLANK(INDEX('Policy Characteristics'!D:D,MATCH($C463,'Policy Characteristics'!$C:$C,0))),"",INDEX('Policy Characteristics'!D:D,MATCH($C463,'Policy Characteristics'!$C:$C,0)))</f>
        <v>Reduce Plant Downtime</v>
      </c>
      <c r="K463" s="76" t="str">
        <f>IF(ISBLANK(INDEX('Policy Characteristics'!E:E,MATCH($C463,'Policy Characteristics'!$C:$C,0))),"",INDEX('Policy Characteristics'!E:E,MATCH($C463,'Policy Characteristics'!$C:$C,0)))</f>
        <v>elec reduce plant downtime</v>
      </c>
      <c r="L463" s="205">
        <f>IF(ISBLANK(INDEX('Policy Characteristics'!F:F,MATCH($C463,'Policy Characteristics'!$C:$C,0))),"",INDEX('Policy Characteristics'!F:F,MATCH($C463,'Policy Characteristics'!$C:$C,0)))</f>
        <v>-0.3</v>
      </c>
      <c r="M463" s="205">
        <f>IF(ISBLANK(INDEX('Policy Characteristics'!G:G,MATCH($C463,'Policy Characteristics'!$C:$C,0))),"",INDEX('Policy Characteristics'!G:G,MATCH($C463,'Policy Characteristics'!$C:$C,0)))</f>
        <v>0.6</v>
      </c>
      <c r="N463" s="205">
        <f>IF(ISBLANK(INDEX('Policy Characteristics'!H:H,MATCH($C463,'Policy Characteristics'!$C:$C,0))),"",INDEX('Policy Characteristics'!H:H,MATCH($C463,'Policy Characteristics'!$C:$C,0)))</f>
        <v>0.01</v>
      </c>
      <c r="O463" s="76" t="str">
        <f>IF(ISBLANK(INDEX('Policy Characteristics'!I:I,MATCH($C463,'Policy Characteristics'!$C:$C,0))),"",INDEX('Policy Characteristics'!I:I,MATCH($C463,'Policy Characteristics'!$C:$C,0)))</f>
        <v>% reduction in downtime</v>
      </c>
      <c r="P463" s="76" t="str">
        <f>IF(ISBLANK(INDEX('Policy Characteristics'!J:J,MATCH($C463,'Policy Characteristics'!$C:$C,0))),"",INDEX('Policy Characteristics'!J:J,MATCH($C463,'Policy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63" s="76" t="str">
        <f>IF(ISBLANK(INDEX('Policy Characteristics'!K:K,MATCH($C463,'Policy Characteristics'!$C:$C,0))),"",INDEX('Policy Characteristics'!K:K,MATCH($C463,'Policy Characteristics'!$C:$C,0)))</f>
        <v>electricity-sector-main.html#red-downtime</v>
      </c>
      <c r="R463" s="76" t="str">
        <f>IF(ISBLANK(INDEX('Policy Characteristics'!L:L,MATCH($C463,'Policy Characteristics'!$C:$C,0))),"",INDEX('Policy Characteristics'!L:L,MATCH($C463,'Policy Characteristics'!$C:$C,0)))</f>
        <v>reduce-downtime.html</v>
      </c>
    </row>
    <row r="464" spans="1:18" s="143" customFormat="1" x14ac:dyDescent="0.25">
      <c r="A464" s="76" t="str">
        <f>IF(ISBLANK(INDEX('Policy Characteristics'!A:A,MATCH($C464,'Policy Characteristics'!$C:$C,0))),"",INDEX('Policy Characteristics'!A:A,MATCH($C464,'Policy Characteristics'!$C:$C,0)))</f>
        <v>Electricity Supply</v>
      </c>
      <c r="B464" s="200" t="str">
        <f>IF(ISBLANK(INDEX('Policy Characteristics'!B:B,MATCH($C464,'Policy Characteristics'!$C:$C,0))),"",INDEX('Policy Characteristics'!B:B,MATCH($C464,'Policy Characteristics'!$C:$C,0)))</f>
        <v>Change in Expected Power Plant Capacity Factor</v>
      </c>
      <c r="C464" s="79" t="str">
        <f t="shared" si="19"/>
        <v>Percentage Reduction in Plant Downtime</v>
      </c>
      <c r="D464" s="78" t="s">
        <v>442</v>
      </c>
      <c r="E464" s="88"/>
      <c r="F464" s="78" t="s">
        <v>441</v>
      </c>
      <c r="G464" s="78"/>
      <c r="H464" s="80">
        <v>182</v>
      </c>
      <c r="I464" s="201" t="s">
        <v>44</v>
      </c>
      <c r="J464" s="202" t="str">
        <f>IF(ISBLANK(INDEX('Policy Characteristics'!D:D,MATCH($C464,'Policy Characteristics'!$C:$C,0))),"",INDEX('Policy Characteristics'!D:D,MATCH($C464,'Policy Characteristics'!$C:$C,0)))</f>
        <v>Reduce Plant Downtime</v>
      </c>
      <c r="K464" s="76" t="str">
        <f>IF(ISBLANK(INDEX('Policy Characteristics'!E:E,MATCH($C464,'Policy Characteristics'!$C:$C,0))),"",INDEX('Policy Characteristics'!E:E,MATCH($C464,'Policy Characteristics'!$C:$C,0)))</f>
        <v>elec reduce plant downtime</v>
      </c>
      <c r="L464" s="205">
        <f>IF(ISBLANK(INDEX('Policy Characteristics'!F:F,MATCH($C464,'Policy Characteristics'!$C:$C,0))),"",INDEX('Policy Characteristics'!F:F,MATCH($C464,'Policy Characteristics'!$C:$C,0)))</f>
        <v>-0.3</v>
      </c>
      <c r="M464" s="205">
        <f>IF(ISBLANK(INDEX('Policy Characteristics'!G:G,MATCH($C464,'Policy Characteristics'!$C:$C,0))),"",INDEX('Policy Characteristics'!G:G,MATCH($C464,'Policy Characteristics'!$C:$C,0)))</f>
        <v>0.6</v>
      </c>
      <c r="N464" s="205">
        <f>IF(ISBLANK(INDEX('Policy Characteristics'!H:H,MATCH($C464,'Policy Characteristics'!$C:$C,0))),"",INDEX('Policy Characteristics'!H:H,MATCH($C464,'Policy Characteristics'!$C:$C,0)))</f>
        <v>0.01</v>
      </c>
      <c r="O464" s="76" t="str">
        <f>IF(ISBLANK(INDEX('Policy Characteristics'!I:I,MATCH($C464,'Policy Characteristics'!$C:$C,0))),"",INDEX('Policy Characteristics'!I:I,MATCH($C464,'Policy Characteristics'!$C:$C,0)))</f>
        <v>% reduction in downtime</v>
      </c>
      <c r="P464" s="76" t="str">
        <f>IF(ISBLANK(INDEX('Policy Characteristics'!J:J,MATCH($C464,'Policy Characteristics'!$C:$C,0))),"",INDEX('Policy Characteristics'!J:J,MATCH($C464,'Policy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64" s="76" t="str">
        <f>IF(ISBLANK(INDEX('Policy Characteristics'!K:K,MATCH($C464,'Policy Characteristics'!$C:$C,0))),"",INDEX('Policy Characteristics'!K:K,MATCH($C464,'Policy Characteristics'!$C:$C,0)))</f>
        <v>electricity-sector-main.html#red-downtime</v>
      </c>
      <c r="R464" s="76" t="str">
        <f>IF(ISBLANK(INDEX('Policy Characteristics'!L:L,MATCH($C464,'Policy Characteristics'!$C:$C,0))),"",INDEX('Policy Characteristics'!L:L,MATCH($C464,'Policy Characteristics'!$C:$C,0)))</f>
        <v>reduce-downtime.html</v>
      </c>
    </row>
    <row r="465" spans="1:18" s="143" customFormat="1" x14ac:dyDescent="0.25">
      <c r="A465" s="76" t="str">
        <f>IF(ISBLANK(INDEX('Policy Characteristics'!A:A,MATCH($C465,'Policy Characteristics'!$C:$C,0))),"",INDEX('Policy Characteristics'!A:A,MATCH($C465,'Policy Characteristics'!$C:$C,0)))</f>
        <v>Electricity Supply</v>
      </c>
      <c r="B465" s="200" t="str">
        <f>IF(ISBLANK(INDEX('Policy Characteristics'!B:B,MATCH($C465,'Policy Characteristics'!$C:$C,0))),"",INDEX('Policy Characteristics'!B:B,MATCH($C465,'Policy Characteristics'!$C:$C,0)))</f>
        <v>Change in Expected Power Plant Capacity Factor</v>
      </c>
      <c r="C465" s="79" t="str">
        <f t="shared" si="19"/>
        <v>Percentage Reduction in Plant Downtime</v>
      </c>
      <c r="D465" s="78" t="s">
        <v>451</v>
      </c>
      <c r="E465" s="88"/>
      <c r="F465" s="78" t="s">
        <v>452</v>
      </c>
      <c r="H465" s="80">
        <v>684</v>
      </c>
      <c r="I465" s="201" t="s">
        <v>44</v>
      </c>
      <c r="J465" s="202" t="str">
        <f>IF(ISBLANK(INDEX('Policy Characteristics'!D:D,MATCH($C465,'Policy Characteristics'!$C:$C,0))),"",INDEX('Policy Characteristics'!D:D,MATCH($C465,'Policy Characteristics'!$C:$C,0)))</f>
        <v>Reduce Plant Downtime</v>
      </c>
      <c r="K465" s="76" t="str">
        <f>IF(ISBLANK(INDEX('Policy Characteristics'!E:E,MATCH($C465,'Policy Characteristics'!$C:$C,0))),"",INDEX('Policy Characteristics'!E:E,MATCH($C465,'Policy Characteristics'!$C:$C,0)))</f>
        <v>elec reduce plant downtime</v>
      </c>
      <c r="L465" s="205">
        <f>IF(ISBLANK(INDEX('Policy Characteristics'!F:F,MATCH($C465,'Policy Characteristics'!$C:$C,0))),"",INDEX('Policy Characteristics'!F:F,MATCH($C465,'Policy Characteristics'!$C:$C,0)))</f>
        <v>-0.3</v>
      </c>
      <c r="M465" s="205">
        <f>IF(ISBLANK(INDEX('Policy Characteristics'!G:G,MATCH($C465,'Policy Characteristics'!$C:$C,0))),"",INDEX('Policy Characteristics'!G:G,MATCH($C465,'Policy Characteristics'!$C:$C,0)))</f>
        <v>0.6</v>
      </c>
      <c r="N465" s="205">
        <f>IF(ISBLANK(INDEX('Policy Characteristics'!H:H,MATCH($C465,'Policy Characteristics'!$C:$C,0))),"",INDEX('Policy Characteristics'!H:H,MATCH($C465,'Policy Characteristics'!$C:$C,0)))</f>
        <v>0.01</v>
      </c>
      <c r="O465" s="76" t="str">
        <f>IF(ISBLANK(INDEX('Policy Characteristics'!I:I,MATCH($C465,'Policy Characteristics'!$C:$C,0))),"",INDEX('Policy Characteristics'!I:I,MATCH($C465,'Policy Characteristics'!$C:$C,0)))</f>
        <v>% reduction in downtime</v>
      </c>
      <c r="P465" s="76" t="str">
        <f>IF(ISBLANK(INDEX('Policy Characteristics'!J:J,MATCH($C465,'Policy Characteristics'!$C:$C,0))),"",INDEX('Policy Characteristics'!J:J,MATCH($C465,'Policy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65" s="76" t="str">
        <f>IF(ISBLANK(INDEX('Policy Characteristics'!K:K,MATCH($C465,'Policy Characteristics'!$C:$C,0))),"",INDEX('Policy Characteristics'!K:K,MATCH($C465,'Policy Characteristics'!$C:$C,0)))</f>
        <v>electricity-sector-main.html#red-downtime</v>
      </c>
      <c r="R465" s="76" t="str">
        <f>IF(ISBLANK(INDEX('Policy Characteristics'!L:L,MATCH($C465,'Policy Characteristics'!$C:$C,0))),"",INDEX('Policy Characteristics'!L:L,MATCH($C465,'Policy Characteristics'!$C:$C,0)))</f>
        <v>reduce-downtime.html</v>
      </c>
    </row>
    <row r="466" spans="1:18" s="143" customFormat="1" x14ac:dyDescent="0.25">
      <c r="A466" s="76" t="str">
        <f>IF(ISBLANK(INDEX('Policy Characteristics'!A:A,MATCH($C466,'Policy Characteristics'!$C:$C,0))),"",INDEX('Policy Characteristics'!A:A,MATCH($C466,'Policy Characteristics'!$C:$C,0)))</f>
        <v>Electricity Supply</v>
      </c>
      <c r="B466" s="200" t="str">
        <f>IF(ISBLANK(INDEX('Policy Characteristics'!B:B,MATCH($C466,'Policy Characteristics'!$C:$C,0))),"",INDEX('Policy Characteristics'!B:B,MATCH($C466,'Policy Characteristics'!$C:$C,0)))</f>
        <v>Change in Expected Power Plant Capacity Factor</v>
      </c>
      <c r="C466" s="79" t="str">
        <f t="shared" si="19"/>
        <v>Percentage Reduction in Plant Downtime</v>
      </c>
      <c r="D466" s="78" t="s">
        <v>988</v>
      </c>
      <c r="E466" s="88"/>
      <c r="F466" s="78" t="s">
        <v>712</v>
      </c>
      <c r="G466" s="78"/>
      <c r="H466" s="80">
        <v>687</v>
      </c>
      <c r="I466" s="201" t="s">
        <v>44</v>
      </c>
      <c r="J466" s="202" t="str">
        <f>IF(ISBLANK(INDEX('Policy Characteristics'!D:D,MATCH($C466,'Policy Characteristics'!$C:$C,0))),"",INDEX('Policy Characteristics'!D:D,MATCH($C466,'Policy Characteristics'!$C:$C,0)))</f>
        <v>Reduce Plant Downtime</v>
      </c>
      <c r="K466" s="76" t="str">
        <f>IF(ISBLANK(INDEX('Policy Characteristics'!E:E,MATCH($C466,'Policy Characteristics'!$C:$C,0))),"",INDEX('Policy Characteristics'!E:E,MATCH($C466,'Policy Characteristics'!$C:$C,0)))</f>
        <v>elec reduce plant downtime</v>
      </c>
      <c r="L466" s="205">
        <f>IF(ISBLANK(INDEX('Policy Characteristics'!F:F,MATCH($C466,'Policy Characteristics'!$C:$C,0))),"",INDEX('Policy Characteristics'!F:F,MATCH($C466,'Policy Characteristics'!$C:$C,0)))</f>
        <v>-0.3</v>
      </c>
      <c r="M466" s="205">
        <f>IF(ISBLANK(INDEX('Policy Characteristics'!G:G,MATCH($C466,'Policy Characteristics'!$C:$C,0))),"",INDEX('Policy Characteristics'!G:G,MATCH($C466,'Policy Characteristics'!$C:$C,0)))</f>
        <v>0.6</v>
      </c>
      <c r="N466" s="205">
        <f>IF(ISBLANK(INDEX('Policy Characteristics'!H:H,MATCH($C466,'Policy Characteristics'!$C:$C,0))),"",INDEX('Policy Characteristics'!H:H,MATCH($C466,'Policy Characteristics'!$C:$C,0)))</f>
        <v>0.01</v>
      </c>
      <c r="O466" s="76" t="str">
        <f>IF(ISBLANK(INDEX('Policy Characteristics'!I:I,MATCH($C466,'Policy Characteristics'!$C:$C,0))),"",INDEX('Policy Characteristics'!I:I,MATCH($C466,'Policy Characteristics'!$C:$C,0)))</f>
        <v>% reduction in downtime</v>
      </c>
      <c r="P466" s="76" t="str">
        <f>IF(ISBLANK(INDEX('Policy Characteristics'!J:J,MATCH($C466,'Policy Characteristics'!$C:$C,0))),"",INDEX('Policy Characteristics'!J:J,MATCH($C466,'Policy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66" s="76" t="str">
        <f>IF(ISBLANK(INDEX('Policy Characteristics'!K:K,MATCH($C466,'Policy Characteristics'!$C:$C,0))),"",INDEX('Policy Characteristics'!K:K,MATCH($C466,'Policy Characteristics'!$C:$C,0)))</f>
        <v>electricity-sector-main.html#red-downtime</v>
      </c>
      <c r="R466" s="76" t="str">
        <f>IF(ISBLANK(INDEX('Policy Characteristics'!L:L,MATCH($C466,'Policy Characteristics'!$C:$C,0))),"",INDEX('Policy Characteristics'!L:L,MATCH($C466,'Policy Characteristics'!$C:$C,0)))</f>
        <v>reduce-downtime.html</v>
      </c>
    </row>
    <row r="467" spans="1:18" s="143" customFormat="1" x14ac:dyDescent="0.25">
      <c r="A467" s="76" t="str">
        <f>IF(ISBLANK(INDEX('Policy Characteristics'!A:A,MATCH($C467,'Policy Characteristics'!$C:$C,0))),"",INDEX('Policy Characteristics'!A:A,MATCH($C467,'Policy Characteristics'!$C:$C,0)))</f>
        <v>Electricity Supply</v>
      </c>
      <c r="B467" s="200" t="str">
        <f>IF(ISBLANK(INDEX('Policy Characteristics'!B:B,MATCH($C467,'Policy Characteristics'!$C:$C,0))),"",INDEX('Policy Characteristics'!B:B,MATCH($C467,'Policy Characteristics'!$C:$C,0)))</f>
        <v>Change in Expected Power Plant Capacity Factor</v>
      </c>
      <c r="C467" s="79" t="str">
        <f t="shared" si="19"/>
        <v>Percentage Reduction in Plant Downtime</v>
      </c>
      <c r="D467" s="78" t="s">
        <v>989</v>
      </c>
      <c r="E467" s="88"/>
      <c r="F467" s="78" t="s">
        <v>832</v>
      </c>
      <c r="G467" s="78"/>
      <c r="H467" s="80">
        <v>690</v>
      </c>
      <c r="I467" s="201" t="s">
        <v>44</v>
      </c>
      <c r="J467" s="202" t="str">
        <f>IF(ISBLANK(INDEX('Policy Characteristics'!D:D,MATCH($C467,'Policy Characteristics'!$C:$C,0))),"",INDEX('Policy Characteristics'!D:D,MATCH($C467,'Policy Characteristics'!$C:$C,0)))</f>
        <v>Reduce Plant Downtime</v>
      </c>
      <c r="K467" s="76" t="str">
        <f>IF(ISBLANK(INDEX('Policy Characteristics'!E:E,MATCH($C467,'Policy Characteristics'!$C:$C,0))),"",INDEX('Policy Characteristics'!E:E,MATCH($C467,'Policy Characteristics'!$C:$C,0)))</f>
        <v>elec reduce plant downtime</v>
      </c>
      <c r="L467" s="205">
        <f>IF(ISBLANK(INDEX('Policy Characteristics'!F:F,MATCH($C467,'Policy Characteristics'!$C:$C,0))),"",INDEX('Policy Characteristics'!F:F,MATCH($C467,'Policy Characteristics'!$C:$C,0)))</f>
        <v>-0.3</v>
      </c>
      <c r="M467" s="205">
        <f>IF(ISBLANK(INDEX('Policy Characteristics'!G:G,MATCH($C467,'Policy Characteristics'!$C:$C,0))),"",INDEX('Policy Characteristics'!G:G,MATCH($C467,'Policy Characteristics'!$C:$C,0)))</f>
        <v>0.6</v>
      </c>
      <c r="N467" s="205">
        <f>IF(ISBLANK(INDEX('Policy Characteristics'!H:H,MATCH($C467,'Policy Characteristics'!$C:$C,0))),"",INDEX('Policy Characteristics'!H:H,MATCH($C467,'Policy Characteristics'!$C:$C,0)))</f>
        <v>0.01</v>
      </c>
      <c r="O467" s="76" t="str">
        <f>IF(ISBLANK(INDEX('Policy Characteristics'!I:I,MATCH($C467,'Policy Characteristics'!$C:$C,0))),"",INDEX('Policy Characteristics'!I:I,MATCH($C467,'Policy Characteristics'!$C:$C,0)))</f>
        <v>% reduction in downtime</v>
      </c>
      <c r="P467" s="76" t="str">
        <f>IF(ISBLANK(INDEX('Policy Characteristics'!J:J,MATCH($C467,'Policy Characteristics'!$C:$C,0))),"",INDEX('Policy Characteristics'!J:J,MATCH($C467,'Policy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67" s="76" t="str">
        <f>IF(ISBLANK(INDEX('Policy Characteristics'!K:K,MATCH($C467,'Policy Characteristics'!$C:$C,0))),"",INDEX('Policy Characteristics'!K:K,MATCH($C467,'Policy Characteristics'!$C:$C,0)))</f>
        <v>electricity-sector-main.html#red-downtime</v>
      </c>
      <c r="R467" s="76" t="str">
        <f>IF(ISBLANK(INDEX('Policy Characteristics'!L:L,MATCH($C467,'Policy Characteristics'!$C:$C,0))),"",INDEX('Policy Characteristics'!L:L,MATCH($C467,'Policy Characteristics'!$C:$C,0)))</f>
        <v>reduce-downtime.html</v>
      </c>
    </row>
    <row r="468" spans="1:18" s="143" customFormat="1" x14ac:dyDescent="0.25">
      <c r="A468" s="76" t="str">
        <f>IF(ISBLANK(INDEX('Policy Characteristics'!A:A,MATCH($C468,'Policy Characteristics'!$C:$C,0))),"",INDEX('Policy Characteristics'!A:A,MATCH($C468,'Policy Characteristics'!$C:$C,0)))</f>
        <v>Electricity Supply</v>
      </c>
      <c r="B468" s="200" t="str">
        <f>IF(ISBLANK(INDEX('Policy Characteristics'!B:B,MATCH($C468,'Policy Characteristics'!$C:$C,0))),"",INDEX('Policy Characteristics'!B:B,MATCH($C468,'Policy Characteristics'!$C:$C,0)))</f>
        <v>Change in Expected Power Plant Capacity Factor</v>
      </c>
      <c r="C468" s="79" t="str">
        <f t="shared" si="19"/>
        <v>Percentage Reduction in Plant Downtime</v>
      </c>
      <c r="D468" s="78" t="s">
        <v>990</v>
      </c>
      <c r="E468" s="88"/>
      <c r="F468" s="78" t="s">
        <v>714</v>
      </c>
      <c r="G468" s="78"/>
      <c r="H468" s="80">
        <v>1782</v>
      </c>
      <c r="I468" s="201" t="s">
        <v>44</v>
      </c>
      <c r="J468" s="202" t="str">
        <f>IF(ISBLANK(INDEX('Policy Characteristics'!D:D,MATCH($C468,'Policy Characteristics'!$C:$C,0))),"",INDEX('Policy Characteristics'!D:D,MATCH($C468,'Policy Characteristics'!$C:$C,0)))</f>
        <v>Reduce Plant Downtime</v>
      </c>
      <c r="K468" s="76" t="str">
        <f>IF(ISBLANK(INDEX('Policy Characteristics'!E:E,MATCH($C468,'Policy Characteristics'!$C:$C,0))),"",INDEX('Policy Characteristics'!E:E,MATCH($C468,'Policy Characteristics'!$C:$C,0)))</f>
        <v>elec reduce plant downtime</v>
      </c>
      <c r="L468" s="205">
        <f>IF(ISBLANK(INDEX('Policy Characteristics'!F:F,MATCH($C468,'Policy Characteristics'!$C:$C,0))),"",INDEX('Policy Characteristics'!F:F,MATCH($C468,'Policy Characteristics'!$C:$C,0)))</f>
        <v>-0.3</v>
      </c>
      <c r="M468" s="205">
        <f>IF(ISBLANK(INDEX('Policy Characteristics'!G:G,MATCH($C468,'Policy Characteristics'!$C:$C,0))),"",INDEX('Policy Characteristics'!G:G,MATCH($C468,'Policy Characteristics'!$C:$C,0)))</f>
        <v>0.6</v>
      </c>
      <c r="N468" s="205">
        <f>IF(ISBLANK(INDEX('Policy Characteristics'!H:H,MATCH($C468,'Policy Characteristics'!$C:$C,0))),"",INDEX('Policy Characteristics'!H:H,MATCH($C468,'Policy Characteristics'!$C:$C,0)))</f>
        <v>0.01</v>
      </c>
      <c r="O468" s="76" t="str">
        <f>IF(ISBLANK(INDEX('Policy Characteristics'!I:I,MATCH($C468,'Policy Characteristics'!$C:$C,0))),"",INDEX('Policy Characteristics'!I:I,MATCH($C468,'Policy Characteristics'!$C:$C,0)))</f>
        <v>% reduction in downtime</v>
      </c>
      <c r="P468" s="76" t="str">
        <f>IF(ISBLANK(INDEX('Policy Characteristics'!J:J,MATCH($C468,'Policy Characteristics'!$C:$C,0))),"",INDEX('Policy Characteristics'!J:J,MATCH($C468,'Policy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68" s="76" t="str">
        <f>IF(ISBLANK(INDEX('Policy Characteristics'!K:K,MATCH($C468,'Policy Characteristics'!$C:$C,0))),"",INDEX('Policy Characteristics'!K:K,MATCH($C468,'Policy Characteristics'!$C:$C,0)))</f>
        <v>electricity-sector-main.html#red-downtime</v>
      </c>
      <c r="R468" s="76" t="str">
        <f>IF(ISBLANK(INDEX('Policy Characteristics'!L:L,MATCH($C468,'Policy Characteristics'!$C:$C,0))),"",INDEX('Policy Characteristics'!L:L,MATCH($C468,'Policy Characteristics'!$C:$C,0)))</f>
        <v>reduce-downtime.html</v>
      </c>
    </row>
    <row r="469" spans="1:18" s="143" customFormat="1" x14ac:dyDescent="0.25">
      <c r="A469" s="76" t="str">
        <f>IF(ISBLANK(INDEX('Policy Characteristics'!A:A,MATCH($C469,'Policy Characteristics'!$C:$C,0))),"",INDEX('Policy Characteristics'!A:A,MATCH($C469,'Policy Characteristics'!$C:$C,0)))</f>
        <v>Electricity Supply</v>
      </c>
      <c r="B469" s="200" t="str">
        <f>IF(ISBLANK(INDEX('Policy Characteristics'!B:B,MATCH($C469,'Policy Characteristics'!$C:$C,0))),"",INDEX('Policy Characteristics'!B:B,MATCH($C469,'Policy Characteristics'!$C:$C,0)))</f>
        <v>Change in Expected Power Plant Capacity Factor</v>
      </c>
      <c r="C469" s="79" t="str">
        <f t="shared" si="19"/>
        <v>Percentage Reduction in Plant Downtime</v>
      </c>
      <c r="D469" s="78" t="s">
        <v>1655</v>
      </c>
      <c r="E469" s="88"/>
      <c r="F469" s="78" t="s">
        <v>1662</v>
      </c>
      <c r="G469" s="78"/>
      <c r="H469" s="80">
        <v>1783</v>
      </c>
      <c r="I469" s="201" t="s">
        <v>44</v>
      </c>
      <c r="J469" s="202" t="str">
        <f>IF(ISBLANK(INDEX('Policy Characteristics'!D:D,MATCH($C469,'Policy Characteristics'!$C:$C,0))),"",INDEX('Policy Characteristics'!D:D,MATCH($C469,'Policy Characteristics'!$C:$C,0)))</f>
        <v>Reduce Plant Downtime</v>
      </c>
      <c r="K469" s="76" t="str">
        <f>IF(ISBLANK(INDEX('Policy Characteristics'!E:E,MATCH($C469,'Policy Characteristics'!$C:$C,0))),"",INDEX('Policy Characteristics'!E:E,MATCH($C469,'Policy Characteristics'!$C:$C,0)))</f>
        <v>elec reduce plant downtime</v>
      </c>
      <c r="L469" s="205">
        <f>IF(ISBLANK(INDEX('Policy Characteristics'!F:F,MATCH($C469,'Policy Characteristics'!$C:$C,0))),"",INDEX('Policy Characteristics'!F:F,MATCH($C469,'Policy Characteristics'!$C:$C,0)))</f>
        <v>-0.3</v>
      </c>
      <c r="M469" s="205">
        <f>IF(ISBLANK(INDEX('Policy Characteristics'!G:G,MATCH($C469,'Policy Characteristics'!$C:$C,0))),"",INDEX('Policy Characteristics'!G:G,MATCH($C469,'Policy Characteristics'!$C:$C,0)))</f>
        <v>0.6</v>
      </c>
      <c r="N469" s="205">
        <f>IF(ISBLANK(INDEX('Policy Characteristics'!H:H,MATCH($C469,'Policy Characteristics'!$C:$C,0))),"",INDEX('Policy Characteristics'!H:H,MATCH($C469,'Policy Characteristics'!$C:$C,0)))</f>
        <v>0.01</v>
      </c>
      <c r="O469" s="76" t="str">
        <f>IF(ISBLANK(INDEX('Policy Characteristics'!I:I,MATCH($C469,'Policy Characteristics'!$C:$C,0))),"",INDEX('Policy Characteristics'!I:I,MATCH($C469,'Policy Characteristics'!$C:$C,0)))</f>
        <v>% reduction in downtime</v>
      </c>
      <c r="P469" s="76" t="str">
        <f>IF(ISBLANK(INDEX('Policy Characteristics'!J:J,MATCH($C469,'Policy Characteristics'!$C:$C,0))),"",INDEX('Policy Characteristics'!J:J,MATCH($C469,'Policy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69" s="76" t="str">
        <f>IF(ISBLANK(INDEX('Policy Characteristics'!K:K,MATCH($C469,'Policy Characteristics'!$C:$C,0))),"",INDEX('Policy Characteristics'!K:K,MATCH($C469,'Policy Characteristics'!$C:$C,0)))</f>
        <v>electricity-sector-main.html#red-downtime</v>
      </c>
      <c r="R469" s="76" t="str">
        <f>IF(ISBLANK(INDEX('Policy Characteristics'!L:L,MATCH($C469,'Policy Characteristics'!$C:$C,0))),"",INDEX('Policy Characteristics'!L:L,MATCH($C469,'Policy Characteristics'!$C:$C,0)))</f>
        <v>reduce-downtime.html</v>
      </c>
    </row>
    <row r="470" spans="1:18" s="143" customFormat="1" x14ac:dyDescent="0.25">
      <c r="A470" s="76" t="str">
        <f>IF(ISBLANK(INDEX('Policy Characteristics'!A:A,MATCH($C470,'Policy Characteristics'!$C:$C,0))),"",INDEX('Policy Characteristics'!A:A,MATCH($C470,'Policy Characteristics'!$C:$C,0)))</f>
        <v>Electricity Supply</v>
      </c>
      <c r="B470" s="200" t="str">
        <f>IF(ISBLANK(INDEX('Policy Characteristics'!B:B,MATCH($C470,'Policy Characteristics'!$C:$C,0))),"",INDEX('Policy Characteristics'!B:B,MATCH($C470,'Policy Characteristics'!$C:$C,0)))</f>
        <v>Change in Expected Power Plant Capacity Factor</v>
      </c>
      <c r="C470" s="79" t="str">
        <f t="shared" si="19"/>
        <v>Percentage Reduction in Plant Downtime</v>
      </c>
      <c r="D470" s="78" t="s">
        <v>1658</v>
      </c>
      <c r="E470" s="88"/>
      <c r="F470" s="78" t="s">
        <v>1663</v>
      </c>
      <c r="G470" s="78"/>
      <c r="H470" s="80">
        <v>1784</v>
      </c>
      <c r="I470" s="201" t="s">
        <v>44</v>
      </c>
      <c r="J470" s="202" t="str">
        <f>IF(ISBLANK(INDEX('Policy Characteristics'!D:D,MATCH($C470,'Policy Characteristics'!$C:$C,0))),"",INDEX('Policy Characteristics'!D:D,MATCH($C470,'Policy Characteristics'!$C:$C,0)))</f>
        <v>Reduce Plant Downtime</v>
      </c>
      <c r="K470" s="76" t="str">
        <f>IF(ISBLANK(INDEX('Policy Characteristics'!E:E,MATCH($C470,'Policy Characteristics'!$C:$C,0))),"",INDEX('Policy Characteristics'!E:E,MATCH($C470,'Policy Characteristics'!$C:$C,0)))</f>
        <v>elec reduce plant downtime</v>
      </c>
      <c r="L470" s="205">
        <f>IF(ISBLANK(INDEX('Policy Characteristics'!F:F,MATCH($C470,'Policy Characteristics'!$C:$C,0))),"",INDEX('Policy Characteristics'!F:F,MATCH($C470,'Policy Characteristics'!$C:$C,0)))</f>
        <v>-0.3</v>
      </c>
      <c r="M470" s="205">
        <f>IF(ISBLANK(INDEX('Policy Characteristics'!G:G,MATCH($C470,'Policy Characteristics'!$C:$C,0))),"",INDEX('Policy Characteristics'!G:G,MATCH($C470,'Policy Characteristics'!$C:$C,0)))</f>
        <v>0.6</v>
      </c>
      <c r="N470" s="205">
        <f>IF(ISBLANK(INDEX('Policy Characteristics'!H:H,MATCH($C470,'Policy Characteristics'!$C:$C,0))),"",INDEX('Policy Characteristics'!H:H,MATCH($C470,'Policy Characteristics'!$C:$C,0)))</f>
        <v>0.01</v>
      </c>
      <c r="O470" s="76" t="str">
        <f>IF(ISBLANK(INDEX('Policy Characteristics'!I:I,MATCH($C470,'Policy Characteristics'!$C:$C,0))),"",INDEX('Policy Characteristics'!I:I,MATCH($C470,'Policy Characteristics'!$C:$C,0)))</f>
        <v>% reduction in downtime</v>
      </c>
      <c r="P470" s="76" t="str">
        <f>IF(ISBLANK(INDEX('Policy Characteristics'!J:J,MATCH($C470,'Policy Characteristics'!$C:$C,0))),"",INDEX('Policy Characteristics'!J:J,MATCH($C470,'Policy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70" s="76" t="str">
        <f>IF(ISBLANK(INDEX('Policy Characteristics'!K:K,MATCH($C470,'Policy Characteristics'!$C:$C,0))),"",INDEX('Policy Characteristics'!K:K,MATCH($C470,'Policy Characteristics'!$C:$C,0)))</f>
        <v>electricity-sector-main.html#red-downtime</v>
      </c>
      <c r="R470" s="76" t="str">
        <f>IF(ISBLANK(INDEX('Policy Characteristics'!L:L,MATCH($C470,'Policy Characteristics'!$C:$C,0))),"",INDEX('Policy Characteristics'!L:L,MATCH($C470,'Policy Characteristics'!$C:$C,0)))</f>
        <v>reduce-downtime.html</v>
      </c>
    </row>
    <row r="471" spans="1:18" s="143" customFormat="1" x14ac:dyDescent="0.25">
      <c r="A471" s="76" t="str">
        <f>IF(ISBLANK(INDEX('Policy Characteristics'!A:A,MATCH($C471,'Policy Characteristics'!$C:$C,0))),"",INDEX('Policy Characteristics'!A:A,MATCH($C471,'Policy Characteristics'!$C:$C,0)))</f>
        <v>Electricity Supply</v>
      </c>
      <c r="B471" s="200" t="str">
        <f>IF(ISBLANK(INDEX('Policy Characteristics'!B:B,MATCH($C471,'Policy Characteristics'!$C:$C,0))),"",INDEX('Policy Characteristics'!B:B,MATCH($C471,'Policy Characteristics'!$C:$C,0)))</f>
        <v>Change in Expected Power Plant Capacity Factor</v>
      </c>
      <c r="C471" s="79" t="str">
        <f t="shared" si="19"/>
        <v>Percentage Reduction in Plant Downtime</v>
      </c>
      <c r="D471" s="78" t="s">
        <v>1659</v>
      </c>
      <c r="E471" s="88"/>
      <c r="F471" s="78" t="s">
        <v>1664</v>
      </c>
      <c r="G471" s="78"/>
      <c r="H471" s="80">
        <v>1785</v>
      </c>
      <c r="I471" s="201" t="s">
        <v>44</v>
      </c>
      <c r="J471" s="202" t="str">
        <f>IF(ISBLANK(INDEX('Policy Characteristics'!D:D,MATCH($C471,'Policy Characteristics'!$C:$C,0))),"",INDEX('Policy Characteristics'!D:D,MATCH($C471,'Policy Characteristics'!$C:$C,0)))</f>
        <v>Reduce Plant Downtime</v>
      </c>
      <c r="K471" s="76" t="str">
        <f>IF(ISBLANK(INDEX('Policy Characteristics'!E:E,MATCH($C471,'Policy Characteristics'!$C:$C,0))),"",INDEX('Policy Characteristics'!E:E,MATCH($C471,'Policy Characteristics'!$C:$C,0)))</f>
        <v>elec reduce plant downtime</v>
      </c>
      <c r="L471" s="205">
        <f>IF(ISBLANK(INDEX('Policy Characteristics'!F:F,MATCH($C471,'Policy Characteristics'!$C:$C,0))),"",INDEX('Policy Characteristics'!F:F,MATCH($C471,'Policy Characteristics'!$C:$C,0)))</f>
        <v>-0.3</v>
      </c>
      <c r="M471" s="205">
        <f>IF(ISBLANK(INDEX('Policy Characteristics'!G:G,MATCH($C471,'Policy Characteristics'!$C:$C,0))),"",INDEX('Policy Characteristics'!G:G,MATCH($C471,'Policy Characteristics'!$C:$C,0)))</f>
        <v>0.6</v>
      </c>
      <c r="N471" s="205">
        <f>IF(ISBLANK(INDEX('Policy Characteristics'!H:H,MATCH($C471,'Policy Characteristics'!$C:$C,0))),"",INDEX('Policy Characteristics'!H:H,MATCH($C471,'Policy Characteristics'!$C:$C,0)))</f>
        <v>0.01</v>
      </c>
      <c r="O471" s="76" t="str">
        <f>IF(ISBLANK(INDEX('Policy Characteristics'!I:I,MATCH($C471,'Policy Characteristics'!$C:$C,0))),"",INDEX('Policy Characteristics'!I:I,MATCH($C471,'Policy Characteristics'!$C:$C,0)))</f>
        <v>% reduction in downtime</v>
      </c>
      <c r="P471" s="76" t="str">
        <f>IF(ISBLANK(INDEX('Policy Characteristics'!J:J,MATCH($C471,'Policy Characteristics'!$C:$C,0))),"",INDEX('Policy Characteristics'!J:J,MATCH($C471,'Policy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71" s="76" t="str">
        <f>IF(ISBLANK(INDEX('Policy Characteristics'!K:K,MATCH($C471,'Policy Characteristics'!$C:$C,0))),"",INDEX('Policy Characteristics'!K:K,MATCH($C471,'Policy Characteristics'!$C:$C,0)))</f>
        <v>electricity-sector-main.html#red-downtime</v>
      </c>
      <c r="R471" s="76" t="str">
        <f>IF(ISBLANK(INDEX('Policy Characteristics'!L:L,MATCH($C471,'Policy Characteristics'!$C:$C,0))),"",INDEX('Policy Characteristics'!L:L,MATCH($C471,'Policy Characteristics'!$C:$C,0)))</f>
        <v>reduce-downtime.html</v>
      </c>
    </row>
    <row r="472" spans="1:18" s="143" customFormat="1" x14ac:dyDescent="0.25">
      <c r="A472" s="76" t="str">
        <f>IF(ISBLANK(INDEX('Policy Characteristics'!A:A,MATCH($C472,'Policy Characteristics'!$C:$C,0))),"",INDEX('Policy Characteristics'!A:A,MATCH($C472,'Policy Characteristics'!$C:$C,0)))</f>
        <v>Electricity Supply</v>
      </c>
      <c r="B472" s="200" t="str">
        <f>IF(ISBLANK(INDEX('Policy Characteristics'!B:B,MATCH($C472,'Policy Characteristics'!$C:$C,0))),"",INDEX('Policy Characteristics'!B:B,MATCH($C472,'Policy Characteristics'!$C:$C,0)))</f>
        <v>Change in Expected Power Plant Capacity Factor</v>
      </c>
      <c r="C472" s="79" t="str">
        <f t="shared" si="19"/>
        <v>Percentage Reduction in Plant Downtime</v>
      </c>
      <c r="D472" s="78" t="s">
        <v>1660</v>
      </c>
      <c r="E472" s="88"/>
      <c r="F472" s="78" t="s">
        <v>1665</v>
      </c>
      <c r="G472" s="78"/>
      <c r="H472" s="80">
        <v>1786</v>
      </c>
      <c r="I472" s="201" t="s">
        <v>44</v>
      </c>
      <c r="J472" s="202" t="str">
        <f>IF(ISBLANK(INDEX('Policy Characteristics'!D:D,MATCH($C472,'Policy Characteristics'!$C:$C,0))),"",INDEX('Policy Characteristics'!D:D,MATCH($C472,'Policy Characteristics'!$C:$C,0)))</f>
        <v>Reduce Plant Downtime</v>
      </c>
      <c r="K472" s="76" t="str">
        <f>IF(ISBLANK(INDEX('Policy Characteristics'!E:E,MATCH($C472,'Policy Characteristics'!$C:$C,0))),"",INDEX('Policy Characteristics'!E:E,MATCH($C472,'Policy Characteristics'!$C:$C,0)))</f>
        <v>elec reduce plant downtime</v>
      </c>
      <c r="L472" s="205">
        <f>IF(ISBLANK(INDEX('Policy Characteristics'!F:F,MATCH($C472,'Policy Characteristics'!$C:$C,0))),"",INDEX('Policy Characteristics'!F:F,MATCH($C472,'Policy Characteristics'!$C:$C,0)))</f>
        <v>-0.3</v>
      </c>
      <c r="M472" s="205">
        <f>IF(ISBLANK(INDEX('Policy Characteristics'!G:G,MATCH($C472,'Policy Characteristics'!$C:$C,0))),"",INDEX('Policy Characteristics'!G:G,MATCH($C472,'Policy Characteristics'!$C:$C,0)))</f>
        <v>0.6</v>
      </c>
      <c r="N472" s="205">
        <f>IF(ISBLANK(INDEX('Policy Characteristics'!H:H,MATCH($C472,'Policy Characteristics'!$C:$C,0))),"",INDEX('Policy Characteristics'!H:H,MATCH($C472,'Policy Characteristics'!$C:$C,0)))</f>
        <v>0.01</v>
      </c>
      <c r="O472" s="76" t="str">
        <f>IF(ISBLANK(INDEX('Policy Characteristics'!I:I,MATCH($C472,'Policy Characteristics'!$C:$C,0))),"",INDEX('Policy Characteristics'!I:I,MATCH($C472,'Policy Characteristics'!$C:$C,0)))</f>
        <v>% reduction in downtime</v>
      </c>
      <c r="P472" s="76" t="str">
        <f>IF(ISBLANK(INDEX('Policy Characteristics'!J:J,MATCH($C472,'Policy Characteristics'!$C:$C,0))),"",INDEX('Policy Characteristics'!J:J,MATCH($C472,'Policy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72" s="76" t="str">
        <f>IF(ISBLANK(INDEX('Policy Characteristics'!K:K,MATCH($C472,'Policy Characteristics'!$C:$C,0))),"",INDEX('Policy Characteristics'!K:K,MATCH($C472,'Policy Characteristics'!$C:$C,0)))</f>
        <v>electricity-sector-main.html#red-downtime</v>
      </c>
      <c r="R472" s="76" t="str">
        <f>IF(ISBLANK(INDEX('Policy Characteristics'!L:L,MATCH($C472,'Policy Characteristics'!$C:$C,0))),"",INDEX('Policy Characteristics'!L:L,MATCH($C472,'Policy Characteristics'!$C:$C,0)))</f>
        <v>reduce-downtime.html</v>
      </c>
    </row>
    <row r="473" spans="1:18" s="143" customFormat="1" x14ac:dyDescent="0.25">
      <c r="A473" s="76" t="str">
        <f>IF(ISBLANK(INDEX('Policy Characteristics'!A:A,MATCH($C473,'Policy Characteristics'!$C:$C,0))),"",INDEX('Policy Characteristics'!A:A,MATCH($C473,'Policy Characteristics'!$C:$C,0)))</f>
        <v>Electricity Supply</v>
      </c>
      <c r="B473" s="200" t="str">
        <f>IF(ISBLANK(INDEX('Policy Characteristics'!B:B,MATCH($C473,'Policy Characteristics'!$C:$C,0))),"",INDEX('Policy Characteristics'!B:B,MATCH($C473,'Policy Characteristics'!$C:$C,0)))</f>
        <v>Change in Expected Power Plant Capacity Factor</v>
      </c>
      <c r="C473" s="79" t="str">
        <f t="shared" si="19"/>
        <v>Percentage Reduction in Plant Downtime</v>
      </c>
      <c r="D473" s="78" t="s">
        <v>1661</v>
      </c>
      <c r="E473" s="88"/>
      <c r="F473" s="78" t="s">
        <v>1666</v>
      </c>
      <c r="G473" s="78"/>
      <c r="H473" s="80">
        <v>1787</v>
      </c>
      <c r="I473" s="201" t="s">
        <v>44</v>
      </c>
      <c r="J473" s="202" t="str">
        <f>IF(ISBLANK(INDEX('Policy Characteristics'!D:D,MATCH($C473,'Policy Characteristics'!$C:$C,0))),"",INDEX('Policy Characteristics'!D:D,MATCH($C473,'Policy Characteristics'!$C:$C,0)))</f>
        <v>Reduce Plant Downtime</v>
      </c>
      <c r="K473" s="76" t="str">
        <f>IF(ISBLANK(INDEX('Policy Characteristics'!E:E,MATCH($C473,'Policy Characteristics'!$C:$C,0))),"",INDEX('Policy Characteristics'!E:E,MATCH($C473,'Policy Characteristics'!$C:$C,0)))</f>
        <v>elec reduce plant downtime</v>
      </c>
      <c r="L473" s="205">
        <f>IF(ISBLANK(INDEX('Policy Characteristics'!F:F,MATCH($C473,'Policy Characteristics'!$C:$C,0))),"",INDEX('Policy Characteristics'!F:F,MATCH($C473,'Policy Characteristics'!$C:$C,0)))</f>
        <v>-0.3</v>
      </c>
      <c r="M473" s="205">
        <f>IF(ISBLANK(INDEX('Policy Characteristics'!G:G,MATCH($C473,'Policy Characteristics'!$C:$C,0))),"",INDEX('Policy Characteristics'!G:G,MATCH($C473,'Policy Characteristics'!$C:$C,0)))</f>
        <v>0.6</v>
      </c>
      <c r="N473" s="205">
        <f>IF(ISBLANK(INDEX('Policy Characteristics'!H:H,MATCH($C473,'Policy Characteristics'!$C:$C,0))),"",INDEX('Policy Characteristics'!H:H,MATCH($C473,'Policy Characteristics'!$C:$C,0)))</f>
        <v>0.01</v>
      </c>
      <c r="O473" s="76" t="str">
        <f>IF(ISBLANK(INDEX('Policy Characteristics'!I:I,MATCH($C473,'Policy Characteristics'!$C:$C,0))),"",INDEX('Policy Characteristics'!I:I,MATCH($C473,'Policy Characteristics'!$C:$C,0)))</f>
        <v>% reduction in downtime</v>
      </c>
      <c r="P473" s="76" t="str">
        <f>IF(ISBLANK(INDEX('Policy Characteristics'!J:J,MATCH($C473,'Policy Characteristics'!$C:$C,0))),"",INDEX('Policy Characteristics'!J:J,MATCH($C473,'Policy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73" s="76" t="str">
        <f>IF(ISBLANK(INDEX('Policy Characteristics'!K:K,MATCH($C473,'Policy Characteristics'!$C:$C,0))),"",INDEX('Policy Characteristics'!K:K,MATCH($C473,'Policy Characteristics'!$C:$C,0)))</f>
        <v>electricity-sector-main.html#red-downtime</v>
      </c>
      <c r="R473" s="76" t="str">
        <f>IF(ISBLANK(INDEX('Policy Characteristics'!L:L,MATCH($C473,'Policy Characteristics'!$C:$C,0))),"",INDEX('Policy Characteristics'!L:L,MATCH($C473,'Policy Characteristics'!$C:$C,0)))</f>
        <v>reduce-downtime.html</v>
      </c>
    </row>
    <row r="474" spans="1:18" s="143" customFormat="1" x14ac:dyDescent="0.25">
      <c r="A474" s="76" t="str">
        <f>IF(ISBLANK(INDEX('Policy Characteristics'!A:A,MATCH($C474,'Policy Characteristics'!$C:$C,0))),"",INDEX('Policy Characteristics'!A:A,MATCH($C474,'Policy Characteristics'!$C:$C,0)))</f>
        <v>Electricity Supply</v>
      </c>
      <c r="B474" s="200" t="str">
        <f>IF(ISBLANK(INDEX('Policy Characteristics'!B:B,MATCH($C474,'Policy Characteristics'!$C:$C,0))),"",INDEX('Policy Characteristics'!B:B,MATCH($C474,'Policy Characteristics'!$C:$C,0)))</f>
        <v>Change in Expected Power Plant Capacity Factor</v>
      </c>
      <c r="C474" s="79" t="str">
        <f t="shared" si="19"/>
        <v>Percentage Reduction in Plant Downtime</v>
      </c>
      <c r="D474" s="78" t="s">
        <v>1748</v>
      </c>
      <c r="E474" s="88"/>
      <c r="F474" s="78" t="s">
        <v>1746</v>
      </c>
      <c r="G474" s="78"/>
      <c r="H474" s="80">
        <v>1788</v>
      </c>
      <c r="I474" s="201" t="s">
        <v>44</v>
      </c>
      <c r="J474" s="202" t="str">
        <f>IF(ISBLANK(INDEX('Policy Characteristics'!D:D,MATCH($C474,'Policy Characteristics'!$C:$C,0))),"",INDEX('Policy Characteristics'!D:D,MATCH($C474,'Policy Characteristics'!$C:$C,0)))</f>
        <v>Reduce Plant Downtime</v>
      </c>
      <c r="K474" s="76" t="str">
        <f>IF(ISBLANK(INDEX('Policy Characteristics'!E:E,MATCH($C474,'Policy Characteristics'!$C:$C,0))),"",INDEX('Policy Characteristics'!E:E,MATCH($C474,'Policy Characteristics'!$C:$C,0)))</f>
        <v>elec reduce plant downtime</v>
      </c>
      <c r="L474" s="205">
        <f>IF(ISBLANK(INDEX('Policy Characteristics'!F:F,MATCH($C474,'Policy Characteristics'!$C:$C,0))),"",INDEX('Policy Characteristics'!F:F,MATCH($C474,'Policy Characteristics'!$C:$C,0)))</f>
        <v>-0.3</v>
      </c>
      <c r="M474" s="205">
        <f>IF(ISBLANK(INDEX('Policy Characteristics'!G:G,MATCH($C474,'Policy Characteristics'!$C:$C,0))),"",INDEX('Policy Characteristics'!G:G,MATCH($C474,'Policy Characteristics'!$C:$C,0)))</f>
        <v>0.6</v>
      </c>
      <c r="N474" s="205">
        <f>IF(ISBLANK(INDEX('Policy Characteristics'!H:H,MATCH($C474,'Policy Characteristics'!$C:$C,0))),"",INDEX('Policy Characteristics'!H:H,MATCH($C474,'Policy Characteristics'!$C:$C,0)))</f>
        <v>0.01</v>
      </c>
      <c r="O474" s="76" t="str">
        <f>IF(ISBLANK(INDEX('Policy Characteristics'!I:I,MATCH($C474,'Policy Characteristics'!$C:$C,0))),"",INDEX('Policy Characteristics'!I:I,MATCH($C474,'Policy Characteristics'!$C:$C,0)))</f>
        <v>% reduction in downtime</v>
      </c>
      <c r="P474" s="76" t="str">
        <f>IF(ISBLANK(INDEX('Policy Characteristics'!J:J,MATCH($C474,'Policy Characteristics'!$C:$C,0))),"",INDEX('Policy Characteristics'!J:J,MATCH($C474,'Policy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74" s="76" t="str">
        <f>IF(ISBLANK(INDEX('Policy Characteristics'!K:K,MATCH($C474,'Policy Characteristics'!$C:$C,0))),"",INDEX('Policy Characteristics'!K:K,MATCH($C474,'Policy Characteristics'!$C:$C,0)))</f>
        <v>electricity-sector-main.html#red-downtime</v>
      </c>
      <c r="R474" s="76" t="str">
        <f>IF(ISBLANK(INDEX('Policy Characteristics'!L:L,MATCH($C474,'Policy Characteristics'!$C:$C,0))),"",INDEX('Policy Characteristics'!L:L,MATCH($C474,'Policy Characteristics'!$C:$C,0)))</f>
        <v>reduce-downtime.html</v>
      </c>
    </row>
    <row r="475" spans="1:18" s="143" customFormat="1" x14ac:dyDescent="0.25">
      <c r="A475" s="76" t="str">
        <f>IF(ISBLANK(INDEX('Policy Characteristics'!A:A,MATCH($C475,'Policy Characteristics'!$C:$C,0))),"",INDEX('Policy Characteristics'!A:A,MATCH($C475,'Policy Characteristics'!$C:$C,0)))</f>
        <v>Electricity Supply</v>
      </c>
      <c r="B475" s="200" t="str">
        <f>IF(ISBLANK(INDEX('Policy Characteristics'!B:B,MATCH($C475,'Policy Characteristics'!$C:$C,0))),"",INDEX('Policy Characteristics'!B:B,MATCH($C475,'Policy Characteristics'!$C:$C,0)))</f>
        <v>Change in Expected Power Plant Capacity Factor</v>
      </c>
      <c r="C475" s="79" t="str">
        <f t="shared" si="19"/>
        <v>Percentage Reduction in Plant Downtime</v>
      </c>
      <c r="D475" s="78" t="s">
        <v>1749</v>
      </c>
      <c r="E475" s="88"/>
      <c r="F475" s="78" t="s">
        <v>1747</v>
      </c>
      <c r="G475" s="78"/>
      <c r="H475" s="80">
        <v>2242</v>
      </c>
      <c r="I475" s="201" t="s">
        <v>44</v>
      </c>
      <c r="J475" s="202" t="str">
        <f>IF(ISBLANK(INDEX('Policy Characteristics'!D:D,MATCH($C475,'Policy Characteristics'!$C:$C,0))),"",INDEX('Policy Characteristics'!D:D,MATCH($C475,'Policy Characteristics'!$C:$C,0)))</f>
        <v>Reduce Plant Downtime</v>
      </c>
      <c r="K475" s="76" t="str">
        <f>IF(ISBLANK(INDEX('Policy Characteristics'!E:E,MATCH($C475,'Policy Characteristics'!$C:$C,0))),"",INDEX('Policy Characteristics'!E:E,MATCH($C475,'Policy Characteristics'!$C:$C,0)))</f>
        <v>elec reduce plant downtime</v>
      </c>
      <c r="L475" s="205">
        <f>IF(ISBLANK(INDEX('Policy Characteristics'!F:F,MATCH($C475,'Policy Characteristics'!$C:$C,0))),"",INDEX('Policy Characteristics'!F:F,MATCH($C475,'Policy Characteristics'!$C:$C,0)))</f>
        <v>-0.3</v>
      </c>
      <c r="M475" s="205">
        <f>IF(ISBLANK(INDEX('Policy Characteristics'!G:G,MATCH($C475,'Policy Characteristics'!$C:$C,0))),"",INDEX('Policy Characteristics'!G:G,MATCH($C475,'Policy Characteristics'!$C:$C,0)))</f>
        <v>0.6</v>
      </c>
      <c r="N475" s="205">
        <f>IF(ISBLANK(INDEX('Policy Characteristics'!H:H,MATCH($C475,'Policy Characteristics'!$C:$C,0))),"",INDEX('Policy Characteristics'!H:H,MATCH($C475,'Policy Characteristics'!$C:$C,0)))</f>
        <v>0.01</v>
      </c>
      <c r="O475" s="76" t="str">
        <f>IF(ISBLANK(INDEX('Policy Characteristics'!I:I,MATCH($C475,'Policy Characteristics'!$C:$C,0))),"",INDEX('Policy Characteristics'!I:I,MATCH($C475,'Policy Characteristics'!$C:$C,0)))</f>
        <v>% reduction in downtime</v>
      </c>
      <c r="P475" s="76" t="str">
        <f>IF(ISBLANK(INDEX('Policy Characteristics'!J:J,MATCH($C475,'Policy Characteristics'!$C:$C,0))),"",INDEX('Policy Characteristics'!J:J,MATCH($C475,'Policy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475" s="76" t="str">
        <f>IF(ISBLANK(INDEX('Policy Characteristics'!K:K,MATCH($C475,'Policy Characteristics'!$C:$C,0))),"",INDEX('Policy Characteristics'!K:K,MATCH($C475,'Policy Characteristics'!$C:$C,0)))</f>
        <v>electricity-sector-main.html#red-downtime</v>
      </c>
      <c r="R475" s="76"/>
    </row>
    <row r="476" spans="1:18" s="143" customFormat="1" x14ac:dyDescent="0.25">
      <c r="A476" s="76" t="str">
        <f>IF(ISBLANK(INDEX('Policy Characteristics'!A:A,MATCH($C476,'Policy Characteristics'!$C:$C,0))),"",INDEX('Policy Characteristics'!A:A,MATCH($C476,'Policy Characteristics'!$C:$C,0)))</f>
        <v>Electricity Supply</v>
      </c>
      <c r="B476" s="200" t="str">
        <f>IF(ISBLANK(INDEX('Policy Characteristics'!B:B,MATCH($C476,'Policy Characteristics'!$C:$C,0))),"",INDEX('Policy Characteristics'!B:B,MATCH($C476,'Policy Characteristics'!$C:$C,0)))</f>
        <v>Reduce Soft Costs</v>
      </c>
      <c r="C476" s="80" t="s">
        <v>566</v>
      </c>
      <c r="D476" s="78" t="s">
        <v>446</v>
      </c>
      <c r="E476" s="78"/>
      <c r="F476" s="78" t="s">
        <v>449</v>
      </c>
      <c r="G476" s="78"/>
      <c r="H476" s="80">
        <v>194</v>
      </c>
      <c r="I476" s="201" t="s">
        <v>43</v>
      </c>
      <c r="J476" s="202" t="str">
        <f>IF(ISBLANK(INDEX('Policy Characteristics'!D:D,MATCH($C476,'Policy Characteristics'!$C:$C,0))),"",INDEX('Policy Characteristics'!D:D,MATCH($C476,'Policy Characteristics'!$C:$C,0)))</f>
        <v>Reduce Soft Costs</v>
      </c>
      <c r="K476" s="76" t="str">
        <f>IF(ISBLANK(INDEX('Policy Characteristics'!E:E,MATCH($C476,'Policy Characteristics'!$C:$C,0))),"",INDEX('Policy Characteristics'!E:E,MATCH($C476,'Policy Characteristics'!$C:$C,0)))</f>
        <v>elec reduce soft costs</v>
      </c>
      <c r="L476" s="205">
        <f>IF(ISBLANK(INDEX('Policy Characteristics'!F:F,MATCH($C476,'Policy Characteristics'!$C:$C,0))),"",INDEX('Policy Characteristics'!F:F,MATCH($C476,'Policy Characteristics'!$C:$C,0)))</f>
        <v>0</v>
      </c>
      <c r="M476" s="205">
        <f>IF(ISBLANK(INDEX('Policy Characteristics'!G:G,MATCH($C476,'Policy Characteristics'!$C:$C,0))),"",INDEX('Policy Characteristics'!G:G,MATCH($C476,'Policy Characteristics'!$C:$C,0)))</f>
        <v>0.9</v>
      </c>
      <c r="N476" s="205">
        <f>IF(ISBLANK(INDEX('Policy Characteristics'!H:H,MATCH($C476,'Policy Characteristics'!$C:$C,0))),"",INDEX('Policy Characteristics'!H:H,MATCH($C476,'Policy Characteristics'!$C:$C,0)))</f>
        <v>0.01</v>
      </c>
      <c r="O476" s="76" t="str">
        <f>IF(ISBLANK(INDEX('Policy Characteristics'!I:I,MATCH($C476,'Policy Characteristics'!$C:$C,0))),"",INDEX('Policy Characteristics'!I:I,MATCH($C476,'Policy Characteristics'!$C:$C,0)))</f>
        <v>% reduction in soft costs</v>
      </c>
      <c r="P476" s="76" t="str">
        <f>IF(ISBLANK(INDEX('Policy Characteristics'!J:J,MATCH($C476,'Policy Characteristics'!$C:$C,0))),"",INDEX('Policy Characteristics'!J:J,MATCH($C476,'Policy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476" s="76" t="str">
        <f>IF(ISBLANK(INDEX('Policy Characteristics'!K:K,MATCH($C476,'Policy Characteristics'!$C:$C,0))),"",INDEX('Policy Characteristics'!K:K,MATCH($C476,'Policy Characteristics'!$C:$C,0)))</f>
        <v>endogenous-learning.html#red-soft-costs</v>
      </c>
      <c r="R476" s="76" t="str">
        <f>IF(ISBLANK(INDEX('Policy Characteristics'!L:L,MATCH($C476,'Policy Characteristics'!$C:$C,0))),"",INDEX('Policy Characteristics'!L:L,MATCH($C476,'Policy Characteristics'!$C:$C,0)))</f>
        <v>reduce-soft-costs.html</v>
      </c>
    </row>
    <row r="477" spans="1:18" s="143" customFormat="1" x14ac:dyDescent="0.25">
      <c r="A477" s="76" t="str">
        <f>IF(ISBLANK(INDEX('Policy Characteristics'!A:A,MATCH($C477,'Policy Characteristics'!$C:$C,0))),"",INDEX('Policy Characteristics'!A:A,MATCH($C477,'Policy Characteristics'!$C:$C,0)))</f>
        <v>Electricity Supply</v>
      </c>
      <c r="B477" s="200" t="str">
        <f>IF(ISBLANK(INDEX('Policy Characteristics'!B:B,MATCH($C477,'Policy Characteristics'!$C:$C,0))),"",INDEX('Policy Characteristics'!B:B,MATCH($C477,'Policy Characteristics'!$C:$C,0)))</f>
        <v>Reduce Soft Costs</v>
      </c>
      <c r="C477" s="79" t="str">
        <f t="shared" ref="C477:C478" si="20">C$476</f>
        <v>Percent Reduction in Soft Costs of Capacity Construction</v>
      </c>
      <c r="D477" s="78" t="s">
        <v>78</v>
      </c>
      <c r="E477" s="78"/>
      <c r="F477" s="78" t="s">
        <v>90</v>
      </c>
      <c r="G477" s="78"/>
      <c r="H477" s="80">
        <v>195</v>
      </c>
      <c r="I477" s="201" t="s">
        <v>43</v>
      </c>
      <c r="J477" s="202" t="str">
        <f>IF(ISBLANK(INDEX('Policy Characteristics'!D:D,MATCH($C477,'Policy Characteristics'!$C:$C,0))),"",INDEX('Policy Characteristics'!D:D,MATCH($C477,'Policy Characteristics'!$C:$C,0)))</f>
        <v>Reduce Soft Costs</v>
      </c>
      <c r="K477" s="76" t="str">
        <f>IF(ISBLANK(INDEX('Policy Characteristics'!E:E,MATCH($C477,'Policy Characteristics'!$C:$C,0))),"",INDEX('Policy Characteristics'!E:E,MATCH($C477,'Policy Characteristics'!$C:$C,0)))</f>
        <v>elec reduce soft costs</v>
      </c>
      <c r="L477" s="205">
        <f>IF(ISBLANK(INDEX('Policy Characteristics'!F:F,MATCH($C477,'Policy Characteristics'!$C:$C,0))),"",INDEX('Policy Characteristics'!F:F,MATCH($C477,'Policy Characteristics'!$C:$C,0)))</f>
        <v>0</v>
      </c>
      <c r="M477" s="205">
        <f>IF(ISBLANK(INDEX('Policy Characteristics'!G:G,MATCH($C477,'Policy Characteristics'!$C:$C,0))),"",INDEX('Policy Characteristics'!G:G,MATCH($C477,'Policy Characteristics'!$C:$C,0)))</f>
        <v>0.9</v>
      </c>
      <c r="N477" s="205">
        <f>IF(ISBLANK(INDEX('Policy Characteristics'!H:H,MATCH($C477,'Policy Characteristics'!$C:$C,0))),"",INDEX('Policy Characteristics'!H:H,MATCH($C477,'Policy Characteristics'!$C:$C,0)))</f>
        <v>0.01</v>
      </c>
      <c r="O477" s="76" t="str">
        <f>IF(ISBLANK(INDEX('Policy Characteristics'!I:I,MATCH($C477,'Policy Characteristics'!$C:$C,0))),"",INDEX('Policy Characteristics'!I:I,MATCH($C477,'Policy Characteristics'!$C:$C,0)))</f>
        <v>% reduction in soft costs</v>
      </c>
      <c r="P477" s="76" t="str">
        <f>IF(ISBLANK(INDEX('Policy Characteristics'!J:J,MATCH($C477,'Policy Characteristics'!$C:$C,0))),"",INDEX('Policy Characteristics'!J:J,MATCH($C477,'Policy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477" s="76" t="str">
        <f>IF(ISBLANK(INDEX('Policy Characteristics'!K:K,MATCH($C477,'Policy Characteristics'!$C:$C,0))),"",INDEX('Policy Characteristics'!K:K,MATCH($C477,'Policy Characteristics'!$C:$C,0)))</f>
        <v>endogenous-learning.html#red-soft-costs</v>
      </c>
      <c r="R477" s="76" t="str">
        <f>IF(ISBLANK(INDEX('Policy Characteristics'!L:L,MATCH($C477,'Policy Characteristics'!$C:$C,0))),"",INDEX('Policy Characteristics'!L:L,MATCH($C477,'Policy Characteristics'!$C:$C,0)))</f>
        <v>reduce-soft-costs.html</v>
      </c>
    </row>
    <row r="478" spans="1:18" s="143" customFormat="1" x14ac:dyDescent="0.25">
      <c r="A478" s="76" t="str">
        <f>IF(ISBLANK(INDEX('Policy Characteristics'!A:A,MATCH($C478,'Policy Characteristics'!$C:$C,0))),"",INDEX('Policy Characteristics'!A:A,MATCH($C478,'Policy Characteristics'!$C:$C,0)))</f>
        <v>Electricity Supply</v>
      </c>
      <c r="B478" s="200" t="str">
        <f>IF(ISBLANK(INDEX('Policy Characteristics'!B:B,MATCH($C478,'Policy Characteristics'!$C:$C,0))),"",INDEX('Policy Characteristics'!B:B,MATCH($C478,'Policy Characteristics'!$C:$C,0)))</f>
        <v>Reduce Soft Costs</v>
      </c>
      <c r="C478" s="79" t="str">
        <f t="shared" si="20"/>
        <v>Percent Reduction in Soft Costs of Capacity Construction</v>
      </c>
      <c r="D478" s="78" t="s">
        <v>451</v>
      </c>
      <c r="E478" s="78"/>
      <c r="F478" s="78" t="s">
        <v>452</v>
      </c>
      <c r="G478" s="78"/>
      <c r="H478" s="80">
        <v>196</v>
      </c>
      <c r="I478" s="201" t="s">
        <v>43</v>
      </c>
      <c r="J478" s="202" t="str">
        <f>IF(ISBLANK(INDEX('Policy Characteristics'!D:D,MATCH($C478,'Policy Characteristics'!$C:$C,0))),"",INDEX('Policy Characteristics'!D:D,MATCH($C478,'Policy Characteristics'!$C:$C,0)))</f>
        <v>Reduce Soft Costs</v>
      </c>
      <c r="K478" s="76" t="str">
        <f>IF(ISBLANK(INDEX('Policy Characteristics'!E:E,MATCH($C478,'Policy Characteristics'!$C:$C,0))),"",INDEX('Policy Characteristics'!E:E,MATCH($C478,'Policy Characteristics'!$C:$C,0)))</f>
        <v>elec reduce soft costs</v>
      </c>
      <c r="L478" s="205">
        <f>IF(ISBLANK(INDEX('Policy Characteristics'!F:F,MATCH($C478,'Policy Characteristics'!$C:$C,0))),"",INDEX('Policy Characteristics'!F:F,MATCH($C478,'Policy Characteristics'!$C:$C,0)))</f>
        <v>0</v>
      </c>
      <c r="M478" s="205">
        <f>IF(ISBLANK(INDEX('Policy Characteristics'!G:G,MATCH($C478,'Policy Characteristics'!$C:$C,0))),"",INDEX('Policy Characteristics'!G:G,MATCH($C478,'Policy Characteristics'!$C:$C,0)))</f>
        <v>0.9</v>
      </c>
      <c r="N478" s="205">
        <f>IF(ISBLANK(INDEX('Policy Characteristics'!H:H,MATCH($C478,'Policy Characteristics'!$C:$C,0))),"",INDEX('Policy Characteristics'!H:H,MATCH($C478,'Policy Characteristics'!$C:$C,0)))</f>
        <v>0.01</v>
      </c>
      <c r="O478" s="76" t="str">
        <f>IF(ISBLANK(INDEX('Policy Characteristics'!I:I,MATCH($C478,'Policy Characteristics'!$C:$C,0))),"",INDEX('Policy Characteristics'!I:I,MATCH($C478,'Policy Characteristics'!$C:$C,0)))</f>
        <v>% reduction in soft costs</v>
      </c>
      <c r="P478" s="76" t="str">
        <f>IF(ISBLANK(INDEX('Policy Characteristics'!J:J,MATCH($C478,'Policy Characteristics'!$C:$C,0))),"",INDEX('Policy Characteristics'!J:J,MATCH($C478,'Policy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478" s="76" t="str">
        <f>IF(ISBLANK(INDEX('Policy Characteristics'!K:K,MATCH($C478,'Policy Characteristics'!$C:$C,0))),"",INDEX('Policy Characteristics'!K:K,MATCH($C478,'Policy Characteristics'!$C:$C,0)))</f>
        <v>endogenous-learning.html#red-soft-costs</v>
      </c>
      <c r="R478" s="76" t="str">
        <f>IF(ISBLANK(INDEX('Policy Characteristics'!L:L,MATCH($C478,'Policy Characteristics'!$C:$C,0))),"",INDEX('Policy Characteristics'!L:L,MATCH($C478,'Policy Characteristics'!$C:$C,0)))</f>
        <v>reduce-soft-costs.html</v>
      </c>
    </row>
    <row r="479" spans="1:18" s="143" customFormat="1" x14ac:dyDescent="0.25">
      <c r="A479" s="76" t="str">
        <f>IF(ISBLANK(INDEX('Policy Characteristics'!A:A,MATCH($C479,'Policy Characteristics'!$C:$C,0))),"",INDEX('Policy Characteristics'!A:A,MATCH($C479,'Policy Characteristics'!$C:$C,0)))</f>
        <v>Electricity Supply</v>
      </c>
      <c r="B479" s="200" t="str">
        <f>IF(ISBLANK(INDEX('Policy Characteristics'!B:B,MATCH($C479,'Policy Characteristics'!$C:$C,0))),"",INDEX('Policy Characteristics'!B:B,MATCH($C479,'Policy Characteristics'!$C:$C,0)))</f>
        <v>Reduce Transmission &amp; Distribution Losses</v>
      </c>
      <c r="C479" s="143" t="s">
        <v>279</v>
      </c>
      <c r="D479" s="78"/>
      <c r="E479" s="78"/>
      <c r="F479" s="78"/>
      <c r="G479" s="78"/>
      <c r="H479" s="80">
        <v>145</v>
      </c>
      <c r="I479" s="201" t="s">
        <v>43</v>
      </c>
      <c r="J479" s="202" t="str">
        <f>IF(ISBLANK(INDEX('Policy Characteristics'!D:D,MATCH($C479,'Policy Characteristics'!$C:$C,0))),"",INDEX('Policy Characteristics'!D:D,MATCH($C479,'Policy Characteristics'!$C:$C,0)))</f>
        <v>Reduce T&amp;D Losses</v>
      </c>
      <c r="K479" s="76" t="str">
        <f>IF(ISBLANK(INDEX('Policy Characteristics'!E:E,MATCH($C479,'Policy Characteristics'!$C:$C,0))),"",INDEX('Policy Characteristics'!E:E,MATCH($C479,'Policy Characteristics'!$C:$C,0)))</f>
        <v>elec avoid TND loss</v>
      </c>
      <c r="L479" s="205">
        <f>IF(ISBLANK(INDEX('Policy Characteristics'!F:F,MATCH($C479,'Policy Characteristics'!$C:$C,0))),"",INDEX('Policy Characteristics'!F:F,MATCH($C479,'Policy Characteristics'!$C:$C,0)))</f>
        <v>0</v>
      </c>
      <c r="M479" s="205">
        <f>IF(ISBLANK(INDEX('Policy Characteristics'!G:G,MATCH($C479,'Policy Characteristics'!$C:$C,0))),"",INDEX('Policy Characteristics'!G:G,MATCH($C479,'Policy Characteristics'!$C:$C,0)))</f>
        <v>0.4</v>
      </c>
      <c r="N479" s="205">
        <f>IF(ISBLANK(INDEX('Policy Characteristics'!H:H,MATCH($C479,'Policy Characteristics'!$C:$C,0))),"",INDEX('Policy Characteristics'!H:H,MATCH($C479,'Policy Characteristics'!$C:$C,0)))</f>
        <v>0.01</v>
      </c>
      <c r="O479" s="76" t="str">
        <f>IF(ISBLANK(INDEX('Policy Characteristics'!I:I,MATCH($C479,'Policy Characteristics'!$C:$C,0))),"",INDEX('Policy Characteristics'!I:I,MATCH($C479,'Policy Characteristics'!$C:$C,0)))</f>
        <v>% of losses avoided</v>
      </c>
      <c r="P479" s="76" t="str">
        <f>IF(ISBLANK(INDEX('Policy Characteristics'!J:J,MATCH($C479,'Policy Characteristics'!$C:$C,0))),"",INDEX('Policy Characteristics'!J:J,MATCH($C479,'Policy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479" s="76" t="str">
        <f>IF(ISBLANK(INDEX('Policy Characteristics'!K:K,MATCH($C479,'Policy Characteristics'!$C:$C,0))),"",INDEX('Policy Characteristics'!K:K,MATCH($C479,'Policy Characteristics'!$C:$C,0)))</f>
        <v>electricity-sector-main.html#red-tnd-losses</v>
      </c>
      <c r="R479" s="76" t="str">
        <f>IF(ISBLANK(INDEX('Policy Characteristics'!L:L,MATCH($C479,'Policy Characteristics'!$C:$C,0))),"",INDEX('Policy Characteristics'!L:L,MATCH($C479,'Policy Characteristics'!$C:$C,0)))</f>
        <v>reduce-tnd-losses.html</v>
      </c>
    </row>
    <row r="480" spans="1:18" s="143" customFormat="1" x14ac:dyDescent="0.25">
      <c r="A480" s="76" t="str">
        <f>IF(ISBLANK(INDEX('Policy Characteristics'!A:A,MATCH($C480,'Policy Characteristics'!$C:$C,0))),"",INDEX('Policy Characteristics'!A:A,MATCH($C480,'Policy Characteristics'!$C:$C,0)))</f>
        <v>Electricity Supply</v>
      </c>
      <c r="B480" s="200" t="str">
        <f>IF(ISBLANK(INDEX('Policy Characteristics'!B:B,MATCH($C480,'Policy Characteristics'!$C:$C,0))),"",INDEX('Policy Characteristics'!B:B,MATCH($C480,'Policy Characteristics'!$C:$C,0)))</f>
        <v>Subsidy for Capacity Construction</v>
      </c>
      <c r="C480" s="143" t="s">
        <v>1028</v>
      </c>
      <c r="D480" s="88" t="s">
        <v>445</v>
      </c>
      <c r="E480" s="88"/>
      <c r="F480" s="88" t="s">
        <v>444</v>
      </c>
      <c r="G480" s="78"/>
      <c r="H480" s="80">
        <v>691</v>
      </c>
      <c r="I480" s="201" t="s">
        <v>44</v>
      </c>
      <c r="J480" s="202" t="str">
        <f>IF(ISBLANK(INDEX('Policy Characteristics'!D:D,MATCH($C480,'Policy Characteristics'!$C:$C,0))),"",INDEX('Policy Characteristics'!D:D,MATCH($C480,'Policy Characteristics'!$C:$C,0)))</f>
        <v>Subsidy for Capacity Construction</v>
      </c>
      <c r="K480" s="76" t="str">
        <f>IF(ISBLANK(INDEX('Policy Characteristics'!E:E,MATCH($C480,'Policy Characteristics'!$C:$C,0))),"",INDEX('Policy Characteristics'!E:E,MATCH($C480,'Policy Characteristics'!$C:$C,0)))</f>
        <v>elec capacity construction subsidy</v>
      </c>
      <c r="L480" s="205">
        <f>IF(ISBLANK(INDEX('Policy Characteristics'!F:F,MATCH($C480,'Policy Characteristics'!$C:$C,0))),"",INDEX('Policy Characteristics'!F:F,MATCH($C480,'Policy Characteristics'!$C:$C,0)))</f>
        <v>0</v>
      </c>
      <c r="M480" s="205">
        <f>IF(ISBLANK(INDEX('Policy Characteristics'!G:G,MATCH($C480,'Policy Characteristics'!$C:$C,0))),"",INDEX('Policy Characteristics'!G:G,MATCH($C480,'Policy Characteristics'!$C:$C,0)))</f>
        <v>0.95</v>
      </c>
      <c r="N480" s="205">
        <f>IF(ISBLANK(INDEX('Policy Characteristics'!H:H,MATCH($C480,'Policy Characteristics'!$C:$C,0))),"",INDEX('Policy Characteristics'!H:H,MATCH($C480,'Policy Characteristics'!$C:$C,0)))</f>
        <v>0.01</v>
      </c>
      <c r="O480" s="76" t="str">
        <f>IF(ISBLANK(INDEX('Policy Characteristics'!I:I,MATCH($C480,'Policy Characteristics'!$C:$C,0))),"",INDEX('Policy Characteristics'!I:I,MATCH($C480,'Policy Characteristics'!$C:$C,0)))</f>
        <v>% of construction cost</v>
      </c>
      <c r="P480" s="76" t="str">
        <f>IF(ISBLANK(INDEX('Policy Characteristics'!J:J,MATCH($C480,'Policy Characteristics'!$C:$C,0))),"",INDEX('Policy Characteristics'!J:J,MATCH($C480,'Policy Characteristics'!$C:$C,0)))</f>
        <v>**Description:** This policy is a subsidy paid by the government to electricity suppliers per unit of new capacity constructed.  This only applies to utilities, not distributed systems (such as rooftop solar). // **Guidance for setting values:** The U.S. provides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80" s="76" t="str">
        <f>IF(ISBLANK(INDEX('Policy Characteristics'!K:K,MATCH($C480,'Policy Characteristics'!$C:$C,0))),"",INDEX('Policy Characteristics'!K:K,MATCH($C480,'Policy Characteristics'!$C:$C,0)))</f>
        <v>electricity-sector-main.html#subsidies</v>
      </c>
      <c r="R480" s="76" t="str">
        <f>IF(ISBLANK(INDEX('Policy Characteristics'!L:L,MATCH($C480,'Policy Characteristics'!$C:$C,0))),"",INDEX('Policy Characteristics'!L:L,MATCH($C480,'Policy Characteristics'!$C:$C,0)))</f>
        <v/>
      </c>
    </row>
    <row r="481" spans="1:18" s="143" customFormat="1" x14ac:dyDescent="0.25">
      <c r="A481" s="76" t="str">
        <f>IF(ISBLANK(INDEX('Policy Characteristics'!A:A,MATCH($C481,'Policy Characteristics'!$C:$C,0))),"",INDEX('Policy Characteristics'!A:A,MATCH($C481,'Policy Characteristics'!$C:$C,0)))</f>
        <v>Electricity Supply</v>
      </c>
      <c r="B481" s="200" t="str">
        <f>IF(ISBLANK(INDEX('Policy Characteristics'!B:B,MATCH($C481,'Policy Characteristics'!$C:$C,0))),"",INDEX('Policy Characteristics'!B:B,MATCH($C481,'Policy Characteristics'!$C:$C,0)))</f>
        <v>Subsidy for Capacity Construction</v>
      </c>
      <c r="C481" s="79" t="str">
        <f>C$480</f>
        <v>Perc Subsidy for Elec Capacity Construction</v>
      </c>
      <c r="D481" s="78" t="s">
        <v>1656</v>
      </c>
      <c r="E481" s="88"/>
      <c r="F481" s="78" t="s">
        <v>1597</v>
      </c>
      <c r="G481" s="78"/>
      <c r="H481" s="80">
        <v>692</v>
      </c>
      <c r="I481" s="201" t="s">
        <v>44</v>
      </c>
      <c r="J481" s="202" t="str">
        <f>IF(ISBLANK(INDEX('Policy Characteristics'!D:D,MATCH($C481,'Policy Characteristics'!$C:$C,0))),"",INDEX('Policy Characteristics'!D:D,MATCH($C481,'Policy Characteristics'!$C:$C,0)))</f>
        <v>Subsidy for Capacity Construction</v>
      </c>
      <c r="K481" s="76" t="str">
        <f>IF(ISBLANK(INDEX('Policy Characteristics'!E:E,MATCH($C481,'Policy Characteristics'!$C:$C,0))),"",INDEX('Policy Characteristics'!E:E,MATCH($C481,'Policy Characteristics'!$C:$C,0)))</f>
        <v>elec capacity construction subsidy</v>
      </c>
      <c r="L481" s="205">
        <f>IF(ISBLANK(INDEX('Policy Characteristics'!F:F,MATCH($C481,'Policy Characteristics'!$C:$C,0))),"",INDEX('Policy Characteristics'!F:F,MATCH($C481,'Policy Characteristics'!$C:$C,0)))</f>
        <v>0</v>
      </c>
      <c r="M481" s="205">
        <f>IF(ISBLANK(INDEX('Policy Characteristics'!G:G,MATCH($C481,'Policy Characteristics'!$C:$C,0))),"",INDEX('Policy Characteristics'!G:G,MATCH($C481,'Policy Characteristics'!$C:$C,0)))</f>
        <v>0.95</v>
      </c>
      <c r="N481" s="205">
        <f>IF(ISBLANK(INDEX('Policy Characteristics'!H:H,MATCH($C481,'Policy Characteristics'!$C:$C,0))),"",INDEX('Policy Characteristics'!H:H,MATCH($C481,'Policy Characteristics'!$C:$C,0)))</f>
        <v>0.01</v>
      </c>
      <c r="O481" s="76" t="str">
        <f>IF(ISBLANK(INDEX('Policy Characteristics'!I:I,MATCH($C481,'Policy Characteristics'!$C:$C,0))),"",INDEX('Policy Characteristics'!I:I,MATCH($C481,'Policy Characteristics'!$C:$C,0)))</f>
        <v>% of construction cost</v>
      </c>
      <c r="P481" s="76" t="str">
        <f>IF(ISBLANK(INDEX('Policy Characteristics'!J:J,MATCH($C481,'Policy Characteristics'!$C:$C,0))),"",INDEX('Policy Characteristics'!J:J,MATCH($C481,'Policy Characteristics'!$C:$C,0)))</f>
        <v>**Description:** This policy is a subsidy paid by the government to electricity suppliers per unit of new capacity constructed.  This only applies to utilities, not distributed systems (such as rooftop solar). // **Guidance for setting values:** The U.S. provides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81" s="76" t="str">
        <f>IF(ISBLANK(INDEX('Policy Characteristics'!K:K,MATCH($C481,'Policy Characteristics'!$C:$C,0))),"",INDEX('Policy Characteristics'!K:K,MATCH($C481,'Policy Characteristics'!$C:$C,0)))</f>
        <v>electricity-sector-main.html#subsidies</v>
      </c>
      <c r="R481" s="76" t="str">
        <f>IF(ISBLANK(INDEX('Policy Characteristics'!L:L,MATCH($C481,'Policy Characteristics'!$C:$C,0))),"",INDEX('Policy Characteristics'!L:L,MATCH($C481,'Policy Characteristics'!$C:$C,0)))</f>
        <v/>
      </c>
    </row>
    <row r="482" spans="1:18" s="143" customFormat="1" x14ac:dyDescent="0.25">
      <c r="A482" s="76" t="str">
        <f>IF(ISBLANK(INDEX('Policy Characteristics'!A:A,MATCH($C482,'Policy Characteristics'!$C:$C,0))),"",INDEX('Policy Characteristics'!A:A,MATCH($C482,'Policy Characteristics'!$C:$C,0)))</f>
        <v>Electricity Supply</v>
      </c>
      <c r="B482" s="200" t="str">
        <f>IF(ISBLANK(INDEX('Policy Characteristics'!B:B,MATCH($C482,'Policy Characteristics'!$C:$C,0))),"",INDEX('Policy Characteristics'!B:B,MATCH($C482,'Policy Characteristics'!$C:$C,0)))</f>
        <v>Subsidy for Capacity Construction</v>
      </c>
      <c r="C482" s="79" t="str">
        <f t="shared" ref="C482:C503" si="21">C$480</f>
        <v>Perc Subsidy for Elec Capacity Construction</v>
      </c>
      <c r="D482" s="78" t="s">
        <v>1657</v>
      </c>
      <c r="E482" s="88"/>
      <c r="F482" s="78" t="s">
        <v>1598</v>
      </c>
      <c r="G482" s="78"/>
      <c r="H482" s="80">
        <v>1789</v>
      </c>
      <c r="I482" s="201" t="s">
        <v>44</v>
      </c>
      <c r="J482" s="202" t="str">
        <f>IF(ISBLANK(INDEX('Policy Characteristics'!D:D,MATCH($C482,'Policy Characteristics'!$C:$C,0))),"",INDEX('Policy Characteristics'!D:D,MATCH($C482,'Policy Characteristics'!$C:$C,0)))</f>
        <v>Subsidy for Capacity Construction</v>
      </c>
      <c r="K482" s="76" t="str">
        <f>IF(ISBLANK(INDEX('Policy Characteristics'!E:E,MATCH($C482,'Policy Characteristics'!$C:$C,0))),"",INDEX('Policy Characteristics'!E:E,MATCH($C482,'Policy Characteristics'!$C:$C,0)))</f>
        <v>elec capacity construction subsidy</v>
      </c>
      <c r="L482" s="205">
        <f>IF(ISBLANK(INDEX('Policy Characteristics'!F:F,MATCH($C482,'Policy Characteristics'!$C:$C,0))),"",INDEX('Policy Characteristics'!F:F,MATCH($C482,'Policy Characteristics'!$C:$C,0)))</f>
        <v>0</v>
      </c>
      <c r="M482" s="205">
        <f>IF(ISBLANK(INDEX('Policy Characteristics'!G:G,MATCH($C482,'Policy Characteristics'!$C:$C,0))),"",INDEX('Policy Characteristics'!G:G,MATCH($C482,'Policy Characteristics'!$C:$C,0)))</f>
        <v>0.95</v>
      </c>
      <c r="N482" s="205">
        <f>IF(ISBLANK(INDEX('Policy Characteristics'!H:H,MATCH($C482,'Policy Characteristics'!$C:$C,0))),"",INDEX('Policy Characteristics'!H:H,MATCH($C482,'Policy Characteristics'!$C:$C,0)))</f>
        <v>0.01</v>
      </c>
      <c r="O482" s="76" t="str">
        <f>IF(ISBLANK(INDEX('Policy Characteristics'!I:I,MATCH($C482,'Policy Characteristics'!$C:$C,0))),"",INDEX('Policy Characteristics'!I:I,MATCH($C482,'Policy Characteristics'!$C:$C,0)))</f>
        <v>% of construction cost</v>
      </c>
      <c r="P482" s="76" t="str">
        <f>IF(ISBLANK(INDEX('Policy Characteristics'!J:J,MATCH($C482,'Policy Characteristics'!$C:$C,0))),"",INDEX('Policy Characteristics'!J:J,MATCH($C482,'Policy Characteristics'!$C:$C,0)))</f>
        <v>**Description:** This policy is a subsidy paid by the government to electricity suppliers per unit of new capacity constructed.  This only applies to utilities, not distributed systems (such as rooftop solar). // **Guidance for setting values:** The U.S. provides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82" s="76" t="str">
        <f>IF(ISBLANK(INDEX('Policy Characteristics'!K:K,MATCH($C482,'Policy Characteristics'!$C:$C,0))),"",INDEX('Policy Characteristics'!K:K,MATCH($C482,'Policy Characteristics'!$C:$C,0)))</f>
        <v>electricity-sector-main.html#subsidies</v>
      </c>
      <c r="R482" s="76" t="str">
        <f>IF(ISBLANK(INDEX('Policy Characteristics'!L:L,MATCH($C482,'Policy Characteristics'!$C:$C,0))),"",INDEX('Policy Characteristics'!L:L,MATCH($C482,'Policy Characteristics'!$C:$C,0)))</f>
        <v/>
      </c>
    </row>
    <row r="483" spans="1:18" s="143" customFormat="1" x14ac:dyDescent="0.25">
      <c r="A483" s="76" t="str">
        <f>IF(ISBLANK(INDEX('Policy Characteristics'!A:A,MATCH($C483,'Policy Characteristics'!$C:$C,0))),"",INDEX('Policy Characteristics'!A:A,MATCH($C483,'Policy Characteristics'!$C:$C,0)))</f>
        <v>Electricity Supply</v>
      </c>
      <c r="B483" s="200" t="str">
        <f>IF(ISBLANK(INDEX('Policy Characteristics'!B:B,MATCH($C483,'Policy Characteristics'!$C:$C,0))),"",INDEX('Policy Characteristics'!B:B,MATCH($C483,'Policy Characteristics'!$C:$C,0)))</f>
        <v>Subsidy for Capacity Construction</v>
      </c>
      <c r="C483" s="79" t="str">
        <f t="shared" si="21"/>
        <v>Perc Subsidy for Elec Capacity Construction</v>
      </c>
      <c r="D483" s="78" t="s">
        <v>76</v>
      </c>
      <c r="E483" s="88"/>
      <c r="F483" s="78" t="s">
        <v>1667</v>
      </c>
      <c r="G483" s="78"/>
      <c r="H483" s="80">
        <v>517</v>
      </c>
      <c r="I483" s="201" t="s">
        <v>43</v>
      </c>
      <c r="J483" s="202" t="str">
        <f>IF(ISBLANK(INDEX('Policy Characteristics'!D:D,MATCH($C483,'Policy Characteristics'!$C:$C,0))),"",INDEX('Policy Characteristics'!D:D,MATCH($C483,'Policy Characteristics'!$C:$C,0)))</f>
        <v>Subsidy for Capacity Construction</v>
      </c>
      <c r="K483" s="76" t="str">
        <f>IF(ISBLANK(INDEX('Policy Characteristics'!E:E,MATCH($C483,'Policy Characteristics'!$C:$C,0))),"",INDEX('Policy Characteristics'!E:E,MATCH($C483,'Policy Characteristics'!$C:$C,0)))</f>
        <v>elec capacity construction subsidy</v>
      </c>
      <c r="L483" s="205">
        <f>IF(ISBLANK(INDEX('Policy Characteristics'!F:F,MATCH($C483,'Policy Characteristics'!$C:$C,0))),"",INDEX('Policy Characteristics'!F:F,MATCH($C483,'Policy Characteristics'!$C:$C,0)))</f>
        <v>0</v>
      </c>
      <c r="M483" s="205">
        <f>IF(ISBLANK(INDEX('Policy Characteristics'!G:G,MATCH($C483,'Policy Characteristics'!$C:$C,0))),"",INDEX('Policy Characteristics'!G:G,MATCH($C483,'Policy Characteristics'!$C:$C,0)))</f>
        <v>0.95</v>
      </c>
      <c r="N483" s="205">
        <f>IF(ISBLANK(INDEX('Policy Characteristics'!H:H,MATCH($C483,'Policy Characteristics'!$C:$C,0))),"",INDEX('Policy Characteristics'!H:H,MATCH($C483,'Policy Characteristics'!$C:$C,0)))</f>
        <v>0.01</v>
      </c>
      <c r="O483" s="76" t="str">
        <f>IF(ISBLANK(INDEX('Policy Characteristics'!I:I,MATCH($C483,'Policy Characteristics'!$C:$C,0))),"",INDEX('Policy Characteristics'!I:I,MATCH($C483,'Policy Characteristics'!$C:$C,0)))</f>
        <v>% of construction cost</v>
      </c>
      <c r="P483" s="76" t="str">
        <f>IF(ISBLANK(INDEX('Policy Characteristics'!J:J,MATCH($C483,'Policy Characteristics'!$C:$C,0))),"",INDEX('Policy Characteristics'!J:J,MATCH($C483,'Policy Characteristics'!$C:$C,0)))</f>
        <v>**Description:** This policy is a subsidy paid by the government to electricity suppliers per unit of new capacity constructed.  This only applies to utilities, not distributed systems (such as rooftop solar). // **Guidance for setting values:** The U.S. provides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83" s="76" t="str">
        <f>IF(ISBLANK(INDEX('Policy Characteristics'!K:K,MATCH($C483,'Policy Characteristics'!$C:$C,0))),"",INDEX('Policy Characteristics'!K:K,MATCH($C483,'Policy Characteristics'!$C:$C,0)))</f>
        <v>electricity-sector-main.html#subsidies</v>
      </c>
      <c r="R483" s="76" t="str">
        <f>IF(ISBLANK(INDEX('Policy Characteristics'!L:L,MATCH($C483,'Policy Characteristics'!$C:$C,0))),"",INDEX('Policy Characteristics'!L:L,MATCH($C483,'Policy Characteristics'!$C:$C,0)))</f>
        <v/>
      </c>
    </row>
    <row r="484" spans="1:18" s="143" customFormat="1" x14ac:dyDescent="0.25">
      <c r="A484" s="76" t="str">
        <f>IF(ISBLANK(INDEX('Policy Characteristics'!A:A,MATCH($C484,'Policy Characteristics'!$C:$C,0))),"",INDEX('Policy Characteristics'!A:A,MATCH($C484,'Policy Characteristics'!$C:$C,0)))</f>
        <v>Electricity Supply</v>
      </c>
      <c r="B484" s="200" t="str">
        <f>IF(ISBLANK(INDEX('Policy Characteristics'!B:B,MATCH($C484,'Policy Characteristics'!$C:$C,0))),"",INDEX('Policy Characteristics'!B:B,MATCH($C484,'Policy Characteristics'!$C:$C,0)))</f>
        <v>Subsidy for Capacity Construction</v>
      </c>
      <c r="C484" s="79" t="str">
        <f t="shared" si="21"/>
        <v>Perc Subsidy for Elec Capacity Construction</v>
      </c>
      <c r="D484" s="78" t="s">
        <v>77</v>
      </c>
      <c r="E484" s="88"/>
      <c r="F484" s="78" t="s">
        <v>89</v>
      </c>
      <c r="G484" s="78"/>
      <c r="H484" s="80">
        <v>693</v>
      </c>
      <c r="I484" s="201" t="s">
        <v>44</v>
      </c>
      <c r="J484" s="202" t="str">
        <f>IF(ISBLANK(INDEX('Policy Characteristics'!D:D,MATCH($C484,'Policy Characteristics'!$C:$C,0))),"",INDEX('Policy Characteristics'!D:D,MATCH($C484,'Policy Characteristics'!$C:$C,0)))</f>
        <v>Subsidy for Capacity Construction</v>
      </c>
      <c r="K484" s="76" t="str">
        <f>IF(ISBLANK(INDEX('Policy Characteristics'!E:E,MATCH($C484,'Policy Characteristics'!$C:$C,0))),"",INDEX('Policy Characteristics'!E:E,MATCH($C484,'Policy Characteristics'!$C:$C,0)))</f>
        <v>elec capacity construction subsidy</v>
      </c>
      <c r="L484" s="205">
        <f>IF(ISBLANK(INDEX('Policy Characteristics'!F:F,MATCH($C484,'Policy Characteristics'!$C:$C,0))),"",INDEX('Policy Characteristics'!F:F,MATCH($C484,'Policy Characteristics'!$C:$C,0)))</f>
        <v>0</v>
      </c>
      <c r="M484" s="205">
        <f>IF(ISBLANK(INDEX('Policy Characteristics'!G:G,MATCH($C484,'Policy Characteristics'!$C:$C,0))),"",INDEX('Policy Characteristics'!G:G,MATCH($C484,'Policy Characteristics'!$C:$C,0)))</f>
        <v>0.95</v>
      </c>
      <c r="N484" s="205">
        <f>IF(ISBLANK(INDEX('Policy Characteristics'!H:H,MATCH($C484,'Policy Characteristics'!$C:$C,0))),"",INDEX('Policy Characteristics'!H:H,MATCH($C484,'Policy Characteristics'!$C:$C,0)))</f>
        <v>0.01</v>
      </c>
      <c r="O484" s="76" t="str">
        <f>IF(ISBLANK(INDEX('Policy Characteristics'!I:I,MATCH($C484,'Policy Characteristics'!$C:$C,0))),"",INDEX('Policy Characteristics'!I:I,MATCH($C484,'Policy Characteristics'!$C:$C,0)))</f>
        <v>% of construction cost</v>
      </c>
      <c r="P484" s="76" t="str">
        <f>IF(ISBLANK(INDEX('Policy Characteristics'!J:J,MATCH($C484,'Policy Characteristics'!$C:$C,0))),"",INDEX('Policy Characteristics'!J:J,MATCH($C484,'Policy Characteristics'!$C:$C,0)))</f>
        <v>**Description:** This policy is a subsidy paid by the government to electricity suppliers per unit of new capacity constructed.  This only applies to utilities, not distributed systems (such as rooftop solar). // **Guidance for setting values:** The U.S. provides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84" s="76" t="str">
        <f>IF(ISBLANK(INDEX('Policy Characteristics'!K:K,MATCH($C484,'Policy Characteristics'!$C:$C,0))),"",INDEX('Policy Characteristics'!K:K,MATCH($C484,'Policy Characteristics'!$C:$C,0)))</f>
        <v>electricity-sector-main.html#subsidies</v>
      </c>
      <c r="R484" s="76" t="str">
        <f>IF(ISBLANK(INDEX('Policy Characteristics'!L:L,MATCH($C484,'Policy Characteristics'!$C:$C,0))),"",INDEX('Policy Characteristics'!L:L,MATCH($C484,'Policy Characteristics'!$C:$C,0)))</f>
        <v/>
      </c>
    </row>
    <row r="485" spans="1:18" s="143" customFormat="1" x14ac:dyDescent="0.25">
      <c r="A485" s="76" t="str">
        <f>IF(ISBLANK(INDEX('Policy Characteristics'!A:A,MATCH($C485,'Policy Characteristics'!$C:$C,0))),"",INDEX('Policy Characteristics'!A:A,MATCH($C485,'Policy Characteristics'!$C:$C,0)))</f>
        <v>Electricity Supply</v>
      </c>
      <c r="B485" s="200" t="str">
        <f>IF(ISBLANK(INDEX('Policy Characteristics'!B:B,MATCH($C485,'Policy Characteristics'!$C:$C,0))),"",INDEX('Policy Characteristics'!B:B,MATCH($C485,'Policy Characteristics'!$C:$C,0)))</f>
        <v>Subsidy for Capacity Construction</v>
      </c>
      <c r="C485" s="79" t="str">
        <f t="shared" si="21"/>
        <v>Perc Subsidy for Elec Capacity Construction</v>
      </c>
      <c r="D485" s="78" t="s">
        <v>446</v>
      </c>
      <c r="E485" s="88"/>
      <c r="F485" s="78" t="s">
        <v>449</v>
      </c>
      <c r="G485" s="78"/>
      <c r="H485" s="80">
        <v>518</v>
      </c>
      <c r="I485" s="201" t="s">
        <v>43</v>
      </c>
      <c r="J485" s="202" t="str">
        <f>IF(ISBLANK(INDEX('Policy Characteristics'!D:D,MATCH($C485,'Policy Characteristics'!$C:$C,0))),"",INDEX('Policy Characteristics'!D:D,MATCH($C485,'Policy Characteristics'!$C:$C,0)))</f>
        <v>Subsidy for Capacity Construction</v>
      </c>
      <c r="K485" s="76" t="str">
        <f>IF(ISBLANK(INDEX('Policy Characteristics'!E:E,MATCH($C485,'Policy Characteristics'!$C:$C,0))),"",INDEX('Policy Characteristics'!E:E,MATCH($C485,'Policy Characteristics'!$C:$C,0)))</f>
        <v>elec capacity construction subsidy</v>
      </c>
      <c r="L485" s="205">
        <f>IF(ISBLANK(INDEX('Policy Characteristics'!F:F,MATCH($C485,'Policy Characteristics'!$C:$C,0))),"",INDEX('Policy Characteristics'!F:F,MATCH($C485,'Policy Characteristics'!$C:$C,0)))</f>
        <v>0</v>
      </c>
      <c r="M485" s="205">
        <f>IF(ISBLANK(INDEX('Policy Characteristics'!G:G,MATCH($C485,'Policy Characteristics'!$C:$C,0))),"",INDEX('Policy Characteristics'!G:G,MATCH($C485,'Policy Characteristics'!$C:$C,0)))</f>
        <v>0.95</v>
      </c>
      <c r="N485" s="205">
        <f>IF(ISBLANK(INDEX('Policy Characteristics'!H:H,MATCH($C485,'Policy Characteristics'!$C:$C,0))),"",INDEX('Policy Characteristics'!H:H,MATCH($C485,'Policy Characteristics'!$C:$C,0)))</f>
        <v>0.01</v>
      </c>
      <c r="O485" s="76" t="str">
        <f>IF(ISBLANK(INDEX('Policy Characteristics'!I:I,MATCH($C485,'Policy Characteristics'!$C:$C,0))),"",INDEX('Policy Characteristics'!I:I,MATCH($C485,'Policy Characteristics'!$C:$C,0)))</f>
        <v>% of construction cost</v>
      </c>
      <c r="P485" s="76" t="str">
        <f>IF(ISBLANK(INDEX('Policy Characteristics'!J:J,MATCH($C485,'Policy Characteristics'!$C:$C,0))),"",INDEX('Policy Characteristics'!J:J,MATCH($C485,'Policy Characteristics'!$C:$C,0)))</f>
        <v>**Description:** This policy is a subsidy paid by the government to electricity suppliers per unit of new capacity constructed.  This only applies to utilities, not distributed systems (such as rooftop solar). // **Guidance for setting values:** The U.S. provides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85" s="76" t="str">
        <f>IF(ISBLANK(INDEX('Policy Characteristics'!K:K,MATCH($C485,'Policy Characteristics'!$C:$C,0))),"",INDEX('Policy Characteristics'!K:K,MATCH($C485,'Policy Characteristics'!$C:$C,0)))</f>
        <v>electricity-sector-main.html#subsidies</v>
      </c>
      <c r="R485" s="76" t="str">
        <f>IF(ISBLANK(INDEX('Policy Characteristics'!L:L,MATCH($C485,'Policy Characteristics'!$C:$C,0))),"",INDEX('Policy Characteristics'!L:L,MATCH($C485,'Policy Characteristics'!$C:$C,0)))</f>
        <v/>
      </c>
    </row>
    <row r="486" spans="1:18" s="143" customFormat="1" x14ac:dyDescent="0.25">
      <c r="A486" s="76" t="str">
        <f>IF(ISBLANK(INDEX('Policy Characteristics'!A:A,MATCH($C486,'Policy Characteristics'!$C:$C,0))),"",INDEX('Policy Characteristics'!A:A,MATCH($C486,'Policy Characteristics'!$C:$C,0)))</f>
        <v>Electricity Supply</v>
      </c>
      <c r="B486" s="200" t="str">
        <f>IF(ISBLANK(INDEX('Policy Characteristics'!B:B,MATCH($C486,'Policy Characteristics'!$C:$C,0))),"",INDEX('Policy Characteristics'!B:B,MATCH($C486,'Policy Characteristics'!$C:$C,0)))</f>
        <v>Subsidy for Capacity Construction</v>
      </c>
      <c r="C486" s="79" t="str">
        <f t="shared" si="21"/>
        <v>Perc Subsidy for Elec Capacity Construction</v>
      </c>
      <c r="D486" s="78" t="s">
        <v>78</v>
      </c>
      <c r="E486" s="88"/>
      <c r="F486" s="78" t="s">
        <v>90</v>
      </c>
      <c r="G486" s="78"/>
      <c r="H486" s="80">
        <v>519</v>
      </c>
      <c r="I486" s="201" t="s">
        <v>43</v>
      </c>
      <c r="J486" s="202" t="str">
        <f>IF(ISBLANK(INDEX('Policy Characteristics'!D:D,MATCH($C486,'Policy Characteristics'!$C:$C,0))),"",INDEX('Policy Characteristics'!D:D,MATCH($C486,'Policy Characteristics'!$C:$C,0)))</f>
        <v>Subsidy for Capacity Construction</v>
      </c>
      <c r="K486" s="76" t="str">
        <f>IF(ISBLANK(INDEX('Policy Characteristics'!E:E,MATCH($C486,'Policy Characteristics'!$C:$C,0))),"",INDEX('Policy Characteristics'!E:E,MATCH($C486,'Policy Characteristics'!$C:$C,0)))</f>
        <v>elec capacity construction subsidy</v>
      </c>
      <c r="L486" s="205">
        <f>IF(ISBLANK(INDEX('Policy Characteristics'!F:F,MATCH($C486,'Policy Characteristics'!$C:$C,0))),"",INDEX('Policy Characteristics'!F:F,MATCH($C486,'Policy Characteristics'!$C:$C,0)))</f>
        <v>0</v>
      </c>
      <c r="M486" s="205">
        <f>IF(ISBLANK(INDEX('Policy Characteristics'!G:G,MATCH($C486,'Policy Characteristics'!$C:$C,0))),"",INDEX('Policy Characteristics'!G:G,MATCH($C486,'Policy Characteristics'!$C:$C,0)))</f>
        <v>0.95</v>
      </c>
      <c r="N486" s="205">
        <f>IF(ISBLANK(INDEX('Policy Characteristics'!H:H,MATCH($C486,'Policy Characteristics'!$C:$C,0))),"",INDEX('Policy Characteristics'!H:H,MATCH($C486,'Policy Characteristics'!$C:$C,0)))</f>
        <v>0.01</v>
      </c>
      <c r="O486" s="76" t="str">
        <f>IF(ISBLANK(INDEX('Policy Characteristics'!I:I,MATCH($C486,'Policy Characteristics'!$C:$C,0))),"",INDEX('Policy Characteristics'!I:I,MATCH($C486,'Policy Characteristics'!$C:$C,0)))</f>
        <v>% of construction cost</v>
      </c>
      <c r="P486" s="76" t="str">
        <f>IF(ISBLANK(INDEX('Policy Characteristics'!J:J,MATCH($C486,'Policy Characteristics'!$C:$C,0))),"",INDEX('Policy Characteristics'!J:J,MATCH($C486,'Policy Characteristics'!$C:$C,0)))</f>
        <v>**Description:** This policy is a subsidy paid by the government to electricity suppliers per unit of new capacity constructed.  This only applies to utilities, not distributed systems (such as rooftop solar). // **Guidance for setting values:** The U.S. provides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86" s="76" t="str">
        <f>IF(ISBLANK(INDEX('Policy Characteristics'!K:K,MATCH($C486,'Policy Characteristics'!$C:$C,0))),"",INDEX('Policy Characteristics'!K:K,MATCH($C486,'Policy Characteristics'!$C:$C,0)))</f>
        <v>electricity-sector-main.html#subsidies</v>
      </c>
      <c r="R486" s="76" t="str">
        <f>IF(ISBLANK(INDEX('Policy Characteristics'!L:L,MATCH($C486,'Policy Characteristics'!$C:$C,0))),"",INDEX('Policy Characteristics'!L:L,MATCH($C486,'Policy Characteristics'!$C:$C,0)))</f>
        <v/>
      </c>
    </row>
    <row r="487" spans="1:18" s="143" customFormat="1" x14ac:dyDescent="0.25">
      <c r="A487" s="76" t="str">
        <f>IF(ISBLANK(INDEX('Policy Characteristics'!A:A,MATCH($C487,'Policy Characteristics'!$C:$C,0))),"",INDEX('Policy Characteristics'!A:A,MATCH($C487,'Policy Characteristics'!$C:$C,0)))</f>
        <v>Electricity Supply</v>
      </c>
      <c r="B487" s="200" t="str">
        <f>IF(ISBLANK(INDEX('Policy Characteristics'!B:B,MATCH($C487,'Policy Characteristics'!$C:$C,0))),"",INDEX('Policy Characteristics'!B:B,MATCH($C487,'Policy Characteristics'!$C:$C,0)))</f>
        <v>Subsidy for Capacity Construction</v>
      </c>
      <c r="C487" s="79" t="str">
        <f t="shared" si="21"/>
        <v>Perc Subsidy for Elec Capacity Construction</v>
      </c>
      <c r="D487" s="78" t="s">
        <v>79</v>
      </c>
      <c r="E487" s="88"/>
      <c r="F487" s="78" t="s">
        <v>91</v>
      </c>
      <c r="G487" s="78"/>
      <c r="H487" s="80">
        <v>520</v>
      </c>
      <c r="I487" s="201" t="s">
        <v>43</v>
      </c>
      <c r="J487" s="202" t="str">
        <f>IF(ISBLANK(INDEX('Policy Characteristics'!D:D,MATCH($C487,'Policy Characteristics'!$C:$C,0))),"",INDEX('Policy Characteristics'!D:D,MATCH($C487,'Policy Characteristics'!$C:$C,0)))</f>
        <v>Subsidy for Capacity Construction</v>
      </c>
      <c r="K487" s="76" t="str">
        <f>IF(ISBLANK(INDEX('Policy Characteristics'!E:E,MATCH($C487,'Policy Characteristics'!$C:$C,0))),"",INDEX('Policy Characteristics'!E:E,MATCH($C487,'Policy Characteristics'!$C:$C,0)))</f>
        <v>elec capacity construction subsidy</v>
      </c>
      <c r="L487" s="205">
        <f>IF(ISBLANK(INDEX('Policy Characteristics'!F:F,MATCH($C487,'Policy Characteristics'!$C:$C,0))),"",INDEX('Policy Characteristics'!F:F,MATCH($C487,'Policy Characteristics'!$C:$C,0)))</f>
        <v>0</v>
      </c>
      <c r="M487" s="205">
        <f>IF(ISBLANK(INDEX('Policy Characteristics'!G:G,MATCH($C487,'Policy Characteristics'!$C:$C,0))),"",INDEX('Policy Characteristics'!G:G,MATCH($C487,'Policy Characteristics'!$C:$C,0)))</f>
        <v>0.95</v>
      </c>
      <c r="N487" s="205">
        <f>IF(ISBLANK(INDEX('Policy Characteristics'!H:H,MATCH($C487,'Policy Characteristics'!$C:$C,0))),"",INDEX('Policy Characteristics'!H:H,MATCH($C487,'Policy Characteristics'!$C:$C,0)))</f>
        <v>0.01</v>
      </c>
      <c r="O487" s="76" t="str">
        <f>IF(ISBLANK(INDEX('Policy Characteristics'!I:I,MATCH($C487,'Policy Characteristics'!$C:$C,0))),"",INDEX('Policy Characteristics'!I:I,MATCH($C487,'Policy Characteristics'!$C:$C,0)))</f>
        <v>% of construction cost</v>
      </c>
      <c r="P487" s="76" t="str">
        <f>IF(ISBLANK(INDEX('Policy Characteristics'!J:J,MATCH($C487,'Policy Characteristics'!$C:$C,0))),"",INDEX('Policy Characteristics'!J:J,MATCH($C487,'Policy Characteristics'!$C:$C,0)))</f>
        <v>**Description:** This policy is a subsidy paid by the government to electricity suppliers per unit of new capacity constructed.  This only applies to utilities, not distributed systems (such as rooftop solar). // **Guidance for setting values:** The U.S. provides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87" s="76" t="str">
        <f>IF(ISBLANK(INDEX('Policy Characteristics'!K:K,MATCH($C487,'Policy Characteristics'!$C:$C,0))),"",INDEX('Policy Characteristics'!K:K,MATCH($C487,'Policy Characteristics'!$C:$C,0)))</f>
        <v>electricity-sector-main.html#subsidies</v>
      </c>
      <c r="R487" s="76" t="str">
        <f>IF(ISBLANK(INDEX('Policy Characteristics'!L:L,MATCH($C487,'Policy Characteristics'!$C:$C,0))),"",INDEX('Policy Characteristics'!L:L,MATCH($C487,'Policy Characteristics'!$C:$C,0)))</f>
        <v/>
      </c>
    </row>
    <row r="488" spans="1:18" s="143" customFormat="1" x14ac:dyDescent="0.25">
      <c r="A488" s="76" t="str">
        <f>IF(ISBLANK(INDEX('Policy Characteristics'!A:A,MATCH($C488,'Policy Characteristics'!$C:$C,0))),"",INDEX('Policy Characteristics'!A:A,MATCH($C488,'Policy Characteristics'!$C:$C,0)))</f>
        <v>Electricity Supply</v>
      </c>
      <c r="B488" s="200" t="str">
        <f>IF(ISBLANK(INDEX('Policy Characteristics'!B:B,MATCH($C488,'Policy Characteristics'!$C:$C,0))),"",INDEX('Policy Characteristics'!B:B,MATCH($C488,'Policy Characteristics'!$C:$C,0)))</f>
        <v>Subsidy for Capacity Construction</v>
      </c>
      <c r="C488" s="79" t="str">
        <f t="shared" si="21"/>
        <v>Perc Subsidy for Elec Capacity Construction</v>
      </c>
      <c r="D488" s="78" t="s">
        <v>80</v>
      </c>
      <c r="E488" s="88"/>
      <c r="F488" s="78" t="s">
        <v>92</v>
      </c>
      <c r="G488" s="78"/>
      <c r="H488" s="80">
        <v>521</v>
      </c>
      <c r="I488" s="201" t="s">
        <v>43</v>
      </c>
      <c r="J488" s="202" t="str">
        <f>IF(ISBLANK(INDEX('Policy Characteristics'!D:D,MATCH($C488,'Policy Characteristics'!$C:$C,0))),"",INDEX('Policy Characteristics'!D:D,MATCH($C488,'Policy Characteristics'!$C:$C,0)))</f>
        <v>Subsidy for Capacity Construction</v>
      </c>
      <c r="K488" s="76" t="str">
        <f>IF(ISBLANK(INDEX('Policy Characteristics'!E:E,MATCH($C488,'Policy Characteristics'!$C:$C,0))),"",INDEX('Policy Characteristics'!E:E,MATCH($C488,'Policy Characteristics'!$C:$C,0)))</f>
        <v>elec capacity construction subsidy</v>
      </c>
      <c r="L488" s="205">
        <f>IF(ISBLANK(INDEX('Policy Characteristics'!F:F,MATCH($C488,'Policy Characteristics'!$C:$C,0))),"",INDEX('Policy Characteristics'!F:F,MATCH($C488,'Policy Characteristics'!$C:$C,0)))</f>
        <v>0</v>
      </c>
      <c r="M488" s="205">
        <f>IF(ISBLANK(INDEX('Policy Characteristics'!G:G,MATCH($C488,'Policy Characteristics'!$C:$C,0))),"",INDEX('Policy Characteristics'!G:G,MATCH($C488,'Policy Characteristics'!$C:$C,0)))</f>
        <v>0.95</v>
      </c>
      <c r="N488" s="205">
        <f>IF(ISBLANK(INDEX('Policy Characteristics'!H:H,MATCH($C488,'Policy Characteristics'!$C:$C,0))),"",INDEX('Policy Characteristics'!H:H,MATCH($C488,'Policy Characteristics'!$C:$C,0)))</f>
        <v>0.01</v>
      </c>
      <c r="O488" s="76" t="str">
        <f>IF(ISBLANK(INDEX('Policy Characteristics'!I:I,MATCH($C488,'Policy Characteristics'!$C:$C,0))),"",INDEX('Policy Characteristics'!I:I,MATCH($C488,'Policy Characteristics'!$C:$C,0)))</f>
        <v>% of construction cost</v>
      </c>
      <c r="P488" s="76" t="str">
        <f>IF(ISBLANK(INDEX('Policy Characteristics'!J:J,MATCH($C488,'Policy Characteristics'!$C:$C,0))),"",INDEX('Policy Characteristics'!J:J,MATCH($C488,'Policy Characteristics'!$C:$C,0)))</f>
        <v>**Description:** This policy is a subsidy paid by the government to electricity suppliers per unit of new capacity constructed.  This only applies to utilities, not distributed systems (such as rooftop solar). // **Guidance for setting values:** The U.S. provides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88" s="76" t="str">
        <f>IF(ISBLANK(INDEX('Policy Characteristics'!K:K,MATCH($C488,'Policy Characteristics'!$C:$C,0))),"",INDEX('Policy Characteristics'!K:K,MATCH($C488,'Policy Characteristics'!$C:$C,0)))</f>
        <v>electricity-sector-main.html#subsidies</v>
      </c>
      <c r="R488" s="76" t="str">
        <f>IF(ISBLANK(INDEX('Policy Characteristics'!L:L,MATCH($C488,'Policy Characteristics'!$C:$C,0))),"",INDEX('Policy Characteristics'!L:L,MATCH($C488,'Policy Characteristics'!$C:$C,0)))</f>
        <v/>
      </c>
    </row>
    <row r="489" spans="1:18" s="143" customFormat="1" x14ac:dyDescent="0.25">
      <c r="A489" s="76" t="str">
        <f>IF(ISBLANK(INDEX('Policy Characteristics'!A:A,MATCH($C489,'Policy Characteristics'!$C:$C,0))),"",INDEX('Policy Characteristics'!A:A,MATCH($C489,'Policy Characteristics'!$C:$C,0)))</f>
        <v>Electricity Supply</v>
      </c>
      <c r="B489" s="200" t="str">
        <f>IF(ISBLANK(INDEX('Policy Characteristics'!B:B,MATCH($C489,'Policy Characteristics'!$C:$C,0))),"",INDEX('Policy Characteristics'!B:B,MATCH($C489,'Policy Characteristics'!$C:$C,0)))</f>
        <v>Subsidy for Capacity Construction</v>
      </c>
      <c r="C489" s="79" t="str">
        <f t="shared" si="21"/>
        <v>Perc Subsidy for Elec Capacity Construction</v>
      </c>
      <c r="D489" s="78" t="s">
        <v>668</v>
      </c>
      <c r="E489" s="88"/>
      <c r="F489" s="78" t="s">
        <v>434</v>
      </c>
      <c r="G489" s="78"/>
      <c r="H489" s="80">
        <v>1598</v>
      </c>
      <c r="I489" s="201" t="s">
        <v>43</v>
      </c>
      <c r="J489" s="202" t="str">
        <f>IF(ISBLANK(INDEX('Policy Characteristics'!D:D,MATCH($C489,'Policy Characteristics'!$C:$C,0))),"",INDEX('Policy Characteristics'!D:D,MATCH($C489,'Policy Characteristics'!$C:$C,0)))</f>
        <v>Subsidy for Capacity Construction</v>
      </c>
      <c r="K489" s="76" t="str">
        <f>IF(ISBLANK(INDEX('Policy Characteristics'!E:E,MATCH($C489,'Policy Characteristics'!$C:$C,0))),"",INDEX('Policy Characteristics'!E:E,MATCH($C489,'Policy Characteristics'!$C:$C,0)))</f>
        <v>elec capacity construction subsidy</v>
      </c>
      <c r="L489" s="205">
        <f>IF(ISBLANK(INDEX('Policy Characteristics'!F:F,MATCH($C489,'Policy Characteristics'!$C:$C,0))),"",INDEX('Policy Characteristics'!F:F,MATCH($C489,'Policy Characteristics'!$C:$C,0)))</f>
        <v>0</v>
      </c>
      <c r="M489" s="205">
        <f>IF(ISBLANK(INDEX('Policy Characteristics'!G:G,MATCH($C489,'Policy Characteristics'!$C:$C,0))),"",INDEX('Policy Characteristics'!G:G,MATCH($C489,'Policy Characteristics'!$C:$C,0)))</f>
        <v>0.95</v>
      </c>
      <c r="N489" s="205">
        <f>IF(ISBLANK(INDEX('Policy Characteristics'!H:H,MATCH($C489,'Policy Characteristics'!$C:$C,0))),"",INDEX('Policy Characteristics'!H:H,MATCH($C489,'Policy Characteristics'!$C:$C,0)))</f>
        <v>0.01</v>
      </c>
      <c r="O489" s="76" t="str">
        <f>IF(ISBLANK(INDEX('Policy Characteristics'!I:I,MATCH($C489,'Policy Characteristics'!$C:$C,0))),"",INDEX('Policy Characteristics'!I:I,MATCH($C489,'Policy Characteristics'!$C:$C,0)))</f>
        <v>% of construction cost</v>
      </c>
      <c r="P489" s="76" t="str">
        <f>IF(ISBLANK(INDEX('Policy Characteristics'!J:J,MATCH($C489,'Policy Characteristics'!$C:$C,0))),"",INDEX('Policy Characteristics'!J:J,MATCH($C489,'Policy Characteristics'!$C:$C,0)))</f>
        <v>**Description:** This policy is a subsidy paid by the government to electricity suppliers per unit of new capacity constructed.  This only applies to utilities, not distributed systems (such as rooftop solar). // **Guidance for setting values:** The U.S. provides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89" s="76" t="str">
        <f>IF(ISBLANK(INDEX('Policy Characteristics'!K:K,MATCH($C489,'Policy Characteristics'!$C:$C,0))),"",INDEX('Policy Characteristics'!K:K,MATCH($C489,'Policy Characteristics'!$C:$C,0)))</f>
        <v>electricity-sector-main.html#subsidies</v>
      </c>
      <c r="R489" s="76" t="str">
        <f>IF(ISBLANK(INDEX('Policy Characteristics'!L:L,MATCH($C489,'Policy Characteristics'!$C:$C,0))),"",INDEX('Policy Characteristics'!L:L,MATCH($C489,'Policy Characteristics'!$C:$C,0)))</f>
        <v/>
      </c>
    </row>
    <row r="490" spans="1:18" s="143" customFormat="1" x14ac:dyDescent="0.25">
      <c r="A490" s="76" t="str">
        <f>IF(ISBLANK(INDEX('Policy Characteristics'!A:A,MATCH($C490,'Policy Characteristics'!$C:$C,0))),"",INDEX('Policy Characteristics'!A:A,MATCH($C490,'Policy Characteristics'!$C:$C,0)))</f>
        <v>Electricity Supply</v>
      </c>
      <c r="B490" s="200" t="str">
        <f>IF(ISBLANK(INDEX('Policy Characteristics'!B:B,MATCH($C490,'Policy Characteristics'!$C:$C,0))),"",INDEX('Policy Characteristics'!B:B,MATCH($C490,'Policy Characteristics'!$C:$C,0)))</f>
        <v>Subsidy for Capacity Construction</v>
      </c>
      <c r="C490" s="79" t="str">
        <f t="shared" si="21"/>
        <v>Perc Subsidy for Elec Capacity Construction</v>
      </c>
      <c r="D490" s="78" t="s">
        <v>306</v>
      </c>
      <c r="E490" s="88"/>
      <c r="F490" s="78" t="s">
        <v>308</v>
      </c>
      <c r="G490" s="78"/>
      <c r="H490" s="80">
        <v>1599</v>
      </c>
      <c r="I490" s="201" t="s">
        <v>44</v>
      </c>
      <c r="J490" s="202" t="str">
        <f>IF(ISBLANK(INDEX('Policy Characteristics'!D:D,MATCH($C490,'Policy Characteristics'!$C:$C,0))),"",INDEX('Policy Characteristics'!D:D,MATCH($C490,'Policy Characteristics'!$C:$C,0)))</f>
        <v>Subsidy for Capacity Construction</v>
      </c>
      <c r="K490" s="76" t="str">
        <f>IF(ISBLANK(INDEX('Policy Characteristics'!E:E,MATCH($C490,'Policy Characteristics'!$C:$C,0))),"",INDEX('Policy Characteristics'!E:E,MATCH($C490,'Policy Characteristics'!$C:$C,0)))</f>
        <v>elec capacity construction subsidy</v>
      </c>
      <c r="L490" s="205">
        <f>IF(ISBLANK(INDEX('Policy Characteristics'!F:F,MATCH($C490,'Policy Characteristics'!$C:$C,0))),"",INDEX('Policy Characteristics'!F:F,MATCH($C490,'Policy Characteristics'!$C:$C,0)))</f>
        <v>0</v>
      </c>
      <c r="M490" s="205">
        <f>IF(ISBLANK(INDEX('Policy Characteristics'!G:G,MATCH($C490,'Policy Characteristics'!$C:$C,0))),"",INDEX('Policy Characteristics'!G:G,MATCH($C490,'Policy Characteristics'!$C:$C,0)))</f>
        <v>0.95</v>
      </c>
      <c r="N490" s="205">
        <f>IF(ISBLANK(INDEX('Policy Characteristics'!H:H,MATCH($C490,'Policy Characteristics'!$C:$C,0))),"",INDEX('Policy Characteristics'!H:H,MATCH($C490,'Policy Characteristics'!$C:$C,0)))</f>
        <v>0.01</v>
      </c>
      <c r="O490" s="76" t="str">
        <f>IF(ISBLANK(INDEX('Policy Characteristics'!I:I,MATCH($C490,'Policy Characteristics'!$C:$C,0))),"",INDEX('Policy Characteristics'!I:I,MATCH($C490,'Policy Characteristics'!$C:$C,0)))</f>
        <v>% of construction cost</v>
      </c>
      <c r="P490" s="76" t="str">
        <f>IF(ISBLANK(INDEX('Policy Characteristics'!J:J,MATCH($C490,'Policy Characteristics'!$C:$C,0))),"",INDEX('Policy Characteristics'!J:J,MATCH($C490,'Policy Characteristics'!$C:$C,0)))</f>
        <v>**Description:** This policy is a subsidy paid by the government to electricity suppliers per unit of new capacity constructed.  This only applies to utilities, not distributed systems (such as rooftop solar). // **Guidance for setting values:** The U.S. provides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90" s="76" t="str">
        <f>IF(ISBLANK(INDEX('Policy Characteristics'!K:K,MATCH($C490,'Policy Characteristics'!$C:$C,0))),"",INDEX('Policy Characteristics'!K:K,MATCH($C490,'Policy Characteristics'!$C:$C,0)))</f>
        <v>electricity-sector-main.html#subsidies</v>
      </c>
      <c r="R490" s="76" t="str">
        <f>IF(ISBLANK(INDEX('Policy Characteristics'!L:L,MATCH($C490,'Policy Characteristics'!$C:$C,0))),"",INDEX('Policy Characteristics'!L:L,MATCH($C490,'Policy Characteristics'!$C:$C,0)))</f>
        <v/>
      </c>
    </row>
    <row r="491" spans="1:18" s="143" customFormat="1" x14ac:dyDescent="0.25">
      <c r="A491" s="76" t="str">
        <f>IF(ISBLANK(INDEX('Policy Characteristics'!A:A,MATCH($C491,'Policy Characteristics'!$C:$C,0))),"",INDEX('Policy Characteristics'!A:A,MATCH($C491,'Policy Characteristics'!$C:$C,0)))</f>
        <v>Electricity Supply</v>
      </c>
      <c r="B491" s="200" t="str">
        <f>IF(ISBLANK(INDEX('Policy Characteristics'!B:B,MATCH($C491,'Policy Characteristics'!$C:$C,0))),"",INDEX('Policy Characteristics'!B:B,MATCH($C491,'Policy Characteristics'!$C:$C,0)))</f>
        <v>Subsidy for Capacity Construction</v>
      </c>
      <c r="C491" s="79" t="str">
        <f t="shared" si="21"/>
        <v>Perc Subsidy for Elec Capacity Construction</v>
      </c>
      <c r="D491" s="78" t="s">
        <v>307</v>
      </c>
      <c r="E491" s="88"/>
      <c r="F491" s="78" t="s">
        <v>309</v>
      </c>
      <c r="G491" s="78"/>
      <c r="H491" s="80">
        <v>1600</v>
      </c>
      <c r="I491" s="201" t="s">
        <v>44</v>
      </c>
      <c r="J491" s="202" t="str">
        <f>IF(ISBLANK(INDEX('Policy Characteristics'!D:D,MATCH($C491,'Policy Characteristics'!$C:$C,0))),"",INDEX('Policy Characteristics'!D:D,MATCH($C491,'Policy Characteristics'!$C:$C,0)))</f>
        <v>Subsidy for Capacity Construction</v>
      </c>
      <c r="K491" s="76" t="str">
        <f>IF(ISBLANK(INDEX('Policy Characteristics'!E:E,MATCH($C491,'Policy Characteristics'!$C:$C,0))),"",INDEX('Policy Characteristics'!E:E,MATCH($C491,'Policy Characteristics'!$C:$C,0)))</f>
        <v>elec capacity construction subsidy</v>
      </c>
      <c r="L491" s="205">
        <f>IF(ISBLANK(INDEX('Policy Characteristics'!F:F,MATCH($C491,'Policy Characteristics'!$C:$C,0))),"",INDEX('Policy Characteristics'!F:F,MATCH($C491,'Policy Characteristics'!$C:$C,0)))</f>
        <v>0</v>
      </c>
      <c r="M491" s="205">
        <f>IF(ISBLANK(INDEX('Policy Characteristics'!G:G,MATCH($C491,'Policy Characteristics'!$C:$C,0))),"",INDEX('Policy Characteristics'!G:G,MATCH($C491,'Policy Characteristics'!$C:$C,0)))</f>
        <v>0.95</v>
      </c>
      <c r="N491" s="205">
        <f>IF(ISBLANK(INDEX('Policy Characteristics'!H:H,MATCH($C491,'Policy Characteristics'!$C:$C,0))),"",INDEX('Policy Characteristics'!H:H,MATCH($C491,'Policy Characteristics'!$C:$C,0)))</f>
        <v>0.01</v>
      </c>
      <c r="O491" s="76" t="str">
        <f>IF(ISBLANK(INDEX('Policy Characteristics'!I:I,MATCH($C491,'Policy Characteristics'!$C:$C,0))),"",INDEX('Policy Characteristics'!I:I,MATCH($C491,'Policy Characteristics'!$C:$C,0)))</f>
        <v>% of construction cost</v>
      </c>
      <c r="P491" s="76" t="str">
        <f>IF(ISBLANK(INDEX('Policy Characteristics'!J:J,MATCH($C491,'Policy Characteristics'!$C:$C,0))),"",INDEX('Policy Characteristics'!J:J,MATCH($C491,'Policy Characteristics'!$C:$C,0)))</f>
        <v>**Description:** This policy is a subsidy paid by the government to electricity suppliers per unit of new capacity constructed.  This only applies to utilities, not distributed systems (such as rooftop solar). // **Guidance for setting values:** The U.S. provides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91" s="76" t="str">
        <f>IF(ISBLANK(INDEX('Policy Characteristics'!K:K,MATCH($C491,'Policy Characteristics'!$C:$C,0))),"",INDEX('Policy Characteristics'!K:K,MATCH($C491,'Policy Characteristics'!$C:$C,0)))</f>
        <v>electricity-sector-main.html#subsidies</v>
      </c>
      <c r="R491" s="76" t="str">
        <f>IF(ISBLANK(INDEX('Policy Characteristics'!L:L,MATCH($C491,'Policy Characteristics'!$C:$C,0))),"",INDEX('Policy Characteristics'!L:L,MATCH($C491,'Policy Characteristics'!$C:$C,0)))</f>
        <v/>
      </c>
    </row>
    <row r="492" spans="1:18" s="143" customFormat="1" x14ac:dyDescent="0.25">
      <c r="A492" s="76" t="str">
        <f>IF(ISBLANK(INDEX('Policy Characteristics'!A:A,MATCH($C492,'Policy Characteristics'!$C:$C,0))),"",INDEX('Policy Characteristics'!A:A,MATCH($C492,'Policy Characteristics'!$C:$C,0)))</f>
        <v>Electricity Supply</v>
      </c>
      <c r="B492" s="200" t="str">
        <f>IF(ISBLANK(INDEX('Policy Characteristics'!B:B,MATCH($C492,'Policy Characteristics'!$C:$C,0))),"",INDEX('Policy Characteristics'!B:B,MATCH($C492,'Policy Characteristics'!$C:$C,0)))</f>
        <v>Subsidy for Capacity Construction</v>
      </c>
      <c r="C492" s="79" t="str">
        <f t="shared" si="21"/>
        <v>Perc Subsidy for Elec Capacity Construction</v>
      </c>
      <c r="D492" s="78" t="s">
        <v>442</v>
      </c>
      <c r="E492" s="88"/>
      <c r="F492" s="78" t="s">
        <v>441</v>
      </c>
      <c r="G492" s="78"/>
      <c r="H492" s="80">
        <v>694</v>
      </c>
      <c r="I492" s="201" t="s">
        <v>44</v>
      </c>
      <c r="J492" s="202" t="str">
        <f>IF(ISBLANK(INDEX('Policy Characteristics'!D:D,MATCH($C492,'Policy Characteristics'!$C:$C,0))),"",INDEX('Policy Characteristics'!D:D,MATCH($C492,'Policy Characteristics'!$C:$C,0)))</f>
        <v>Subsidy for Capacity Construction</v>
      </c>
      <c r="K492" s="76" t="str">
        <f>IF(ISBLANK(INDEX('Policy Characteristics'!E:E,MATCH($C492,'Policy Characteristics'!$C:$C,0))),"",INDEX('Policy Characteristics'!E:E,MATCH($C492,'Policy Characteristics'!$C:$C,0)))</f>
        <v>elec capacity construction subsidy</v>
      </c>
      <c r="L492" s="205">
        <f>IF(ISBLANK(INDEX('Policy Characteristics'!F:F,MATCH($C492,'Policy Characteristics'!$C:$C,0))),"",INDEX('Policy Characteristics'!F:F,MATCH($C492,'Policy Characteristics'!$C:$C,0)))</f>
        <v>0</v>
      </c>
      <c r="M492" s="205">
        <f>IF(ISBLANK(INDEX('Policy Characteristics'!G:G,MATCH($C492,'Policy Characteristics'!$C:$C,0))),"",INDEX('Policy Characteristics'!G:G,MATCH($C492,'Policy Characteristics'!$C:$C,0)))</f>
        <v>0.95</v>
      </c>
      <c r="N492" s="205">
        <f>IF(ISBLANK(INDEX('Policy Characteristics'!H:H,MATCH($C492,'Policy Characteristics'!$C:$C,0))),"",INDEX('Policy Characteristics'!H:H,MATCH($C492,'Policy Characteristics'!$C:$C,0)))</f>
        <v>0.01</v>
      </c>
      <c r="O492" s="76" t="str">
        <f>IF(ISBLANK(INDEX('Policy Characteristics'!I:I,MATCH($C492,'Policy Characteristics'!$C:$C,0))),"",INDEX('Policy Characteristics'!I:I,MATCH($C492,'Policy Characteristics'!$C:$C,0)))</f>
        <v>% of construction cost</v>
      </c>
      <c r="P492" s="76" t="str">
        <f>IF(ISBLANK(INDEX('Policy Characteristics'!J:J,MATCH($C492,'Policy Characteristics'!$C:$C,0))),"",INDEX('Policy Characteristics'!J:J,MATCH($C492,'Policy Characteristics'!$C:$C,0)))</f>
        <v>**Description:** This policy is a subsidy paid by the government to electricity suppliers per unit of new capacity constructed.  This only applies to utilities, not distributed systems (such as rooftop solar). // **Guidance for setting values:** The U.S. provides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92" s="76" t="str">
        <f>IF(ISBLANK(INDEX('Policy Characteristics'!K:K,MATCH($C492,'Policy Characteristics'!$C:$C,0))),"",INDEX('Policy Characteristics'!K:K,MATCH($C492,'Policy Characteristics'!$C:$C,0)))</f>
        <v>electricity-sector-main.html#subsidies</v>
      </c>
      <c r="R492" s="76" t="str">
        <f>IF(ISBLANK(INDEX('Policy Characteristics'!L:L,MATCH($C492,'Policy Characteristics'!$C:$C,0))),"",INDEX('Policy Characteristics'!L:L,MATCH($C492,'Policy Characteristics'!$C:$C,0)))</f>
        <v/>
      </c>
    </row>
    <row r="493" spans="1:18" s="143" customFormat="1" x14ac:dyDescent="0.25">
      <c r="A493" s="76" t="str">
        <f>IF(ISBLANK(INDEX('Policy Characteristics'!A:A,MATCH($C493,'Policy Characteristics'!$C:$C,0))),"",INDEX('Policy Characteristics'!A:A,MATCH($C493,'Policy Characteristics'!$C:$C,0)))</f>
        <v>Electricity Supply</v>
      </c>
      <c r="B493" s="200" t="str">
        <f>IF(ISBLANK(INDEX('Policy Characteristics'!B:B,MATCH($C493,'Policy Characteristics'!$C:$C,0))),"",INDEX('Policy Characteristics'!B:B,MATCH($C493,'Policy Characteristics'!$C:$C,0)))</f>
        <v>Subsidy for Capacity Construction</v>
      </c>
      <c r="C493" s="79" t="str">
        <f t="shared" si="21"/>
        <v>Perc Subsidy for Elec Capacity Construction</v>
      </c>
      <c r="D493" s="78" t="s">
        <v>451</v>
      </c>
      <c r="E493" s="88"/>
      <c r="F493" s="78" t="s">
        <v>452</v>
      </c>
      <c r="H493" s="80">
        <v>522</v>
      </c>
      <c r="I493" s="201" t="s">
        <v>43</v>
      </c>
      <c r="J493" s="202" t="str">
        <f>IF(ISBLANK(INDEX('Policy Characteristics'!D:D,MATCH($C493,'Policy Characteristics'!$C:$C,0))),"",INDEX('Policy Characteristics'!D:D,MATCH($C493,'Policy Characteristics'!$C:$C,0)))</f>
        <v>Subsidy for Capacity Construction</v>
      </c>
      <c r="K493" s="76" t="str">
        <f>IF(ISBLANK(INDEX('Policy Characteristics'!E:E,MATCH($C493,'Policy Characteristics'!$C:$C,0))),"",INDEX('Policy Characteristics'!E:E,MATCH($C493,'Policy Characteristics'!$C:$C,0)))</f>
        <v>elec capacity construction subsidy</v>
      </c>
      <c r="L493" s="205">
        <f>IF(ISBLANK(INDEX('Policy Characteristics'!F:F,MATCH($C493,'Policy Characteristics'!$C:$C,0))),"",INDEX('Policy Characteristics'!F:F,MATCH($C493,'Policy Characteristics'!$C:$C,0)))</f>
        <v>0</v>
      </c>
      <c r="M493" s="205">
        <f>IF(ISBLANK(INDEX('Policy Characteristics'!G:G,MATCH($C493,'Policy Characteristics'!$C:$C,0))),"",INDEX('Policy Characteristics'!G:G,MATCH($C493,'Policy Characteristics'!$C:$C,0)))</f>
        <v>0.95</v>
      </c>
      <c r="N493" s="205">
        <f>IF(ISBLANK(INDEX('Policy Characteristics'!H:H,MATCH($C493,'Policy Characteristics'!$C:$C,0))),"",INDEX('Policy Characteristics'!H:H,MATCH($C493,'Policy Characteristics'!$C:$C,0)))</f>
        <v>0.01</v>
      </c>
      <c r="O493" s="76" t="str">
        <f>IF(ISBLANK(INDEX('Policy Characteristics'!I:I,MATCH($C493,'Policy Characteristics'!$C:$C,0))),"",INDEX('Policy Characteristics'!I:I,MATCH($C493,'Policy Characteristics'!$C:$C,0)))</f>
        <v>% of construction cost</v>
      </c>
      <c r="P493" s="76" t="str">
        <f>IF(ISBLANK(INDEX('Policy Characteristics'!J:J,MATCH($C493,'Policy Characteristics'!$C:$C,0))),"",INDEX('Policy Characteristics'!J:J,MATCH($C493,'Policy Characteristics'!$C:$C,0)))</f>
        <v>**Description:** This policy is a subsidy paid by the government to electricity suppliers per unit of new capacity constructed.  This only applies to utilities, not distributed systems (such as rooftop solar). // **Guidance for setting values:** The U.S. provides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93" s="76" t="str">
        <f>IF(ISBLANK(INDEX('Policy Characteristics'!K:K,MATCH($C493,'Policy Characteristics'!$C:$C,0))),"",INDEX('Policy Characteristics'!K:K,MATCH($C493,'Policy Characteristics'!$C:$C,0)))</f>
        <v>electricity-sector-main.html#subsidies</v>
      </c>
      <c r="R493" s="76" t="str">
        <f>IF(ISBLANK(INDEX('Policy Characteristics'!L:L,MATCH($C493,'Policy Characteristics'!$C:$C,0))),"",INDEX('Policy Characteristics'!L:L,MATCH($C493,'Policy Characteristics'!$C:$C,0)))</f>
        <v/>
      </c>
    </row>
    <row r="494" spans="1:18" s="143" customFormat="1" x14ac:dyDescent="0.25">
      <c r="A494" s="76" t="str">
        <f>IF(ISBLANK(INDEX('Policy Characteristics'!A:A,MATCH($C494,'Policy Characteristics'!$C:$C,0))),"",INDEX('Policy Characteristics'!A:A,MATCH($C494,'Policy Characteristics'!$C:$C,0)))</f>
        <v>Electricity Supply</v>
      </c>
      <c r="B494" s="200" t="str">
        <f>IF(ISBLANK(INDEX('Policy Characteristics'!B:B,MATCH($C494,'Policy Characteristics'!$C:$C,0))),"",INDEX('Policy Characteristics'!B:B,MATCH($C494,'Policy Characteristics'!$C:$C,0)))</f>
        <v>Subsidy for Capacity Construction</v>
      </c>
      <c r="C494" s="79" t="str">
        <f t="shared" si="21"/>
        <v>Perc Subsidy for Elec Capacity Construction</v>
      </c>
      <c r="D494" s="78" t="s">
        <v>988</v>
      </c>
      <c r="E494" s="88"/>
      <c r="F494" s="78" t="s">
        <v>712</v>
      </c>
      <c r="G494" s="78"/>
      <c r="H494" s="80">
        <v>695</v>
      </c>
      <c r="I494" s="201" t="s">
        <v>44</v>
      </c>
      <c r="J494" s="202" t="str">
        <f>IF(ISBLANK(INDEX('Policy Characteristics'!D:D,MATCH($C494,'Policy Characteristics'!$C:$C,0))),"",INDEX('Policy Characteristics'!D:D,MATCH($C494,'Policy Characteristics'!$C:$C,0)))</f>
        <v>Subsidy for Capacity Construction</v>
      </c>
      <c r="K494" s="76" t="str">
        <f>IF(ISBLANK(INDEX('Policy Characteristics'!E:E,MATCH($C494,'Policy Characteristics'!$C:$C,0))),"",INDEX('Policy Characteristics'!E:E,MATCH($C494,'Policy Characteristics'!$C:$C,0)))</f>
        <v>elec capacity construction subsidy</v>
      </c>
      <c r="L494" s="205">
        <f>IF(ISBLANK(INDEX('Policy Characteristics'!F:F,MATCH($C494,'Policy Characteristics'!$C:$C,0))),"",INDEX('Policy Characteristics'!F:F,MATCH($C494,'Policy Characteristics'!$C:$C,0)))</f>
        <v>0</v>
      </c>
      <c r="M494" s="205">
        <f>IF(ISBLANK(INDEX('Policy Characteristics'!G:G,MATCH($C494,'Policy Characteristics'!$C:$C,0))),"",INDEX('Policy Characteristics'!G:G,MATCH($C494,'Policy Characteristics'!$C:$C,0)))</f>
        <v>0.95</v>
      </c>
      <c r="N494" s="205">
        <f>IF(ISBLANK(INDEX('Policy Characteristics'!H:H,MATCH($C494,'Policy Characteristics'!$C:$C,0))),"",INDEX('Policy Characteristics'!H:H,MATCH($C494,'Policy Characteristics'!$C:$C,0)))</f>
        <v>0.01</v>
      </c>
      <c r="O494" s="76" t="str">
        <f>IF(ISBLANK(INDEX('Policy Characteristics'!I:I,MATCH($C494,'Policy Characteristics'!$C:$C,0))),"",INDEX('Policy Characteristics'!I:I,MATCH($C494,'Policy Characteristics'!$C:$C,0)))</f>
        <v>% of construction cost</v>
      </c>
      <c r="P494" s="76" t="str">
        <f>IF(ISBLANK(INDEX('Policy Characteristics'!J:J,MATCH($C494,'Policy Characteristics'!$C:$C,0))),"",INDEX('Policy Characteristics'!J:J,MATCH($C494,'Policy Characteristics'!$C:$C,0)))</f>
        <v>**Description:** This policy is a subsidy paid by the government to electricity suppliers per unit of new capacity constructed.  This only applies to utilities, not distributed systems (such as rooftop solar). // **Guidance for setting values:** The U.S. provides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94" s="76" t="str">
        <f>IF(ISBLANK(INDEX('Policy Characteristics'!K:K,MATCH($C494,'Policy Characteristics'!$C:$C,0))),"",INDEX('Policy Characteristics'!K:K,MATCH($C494,'Policy Characteristics'!$C:$C,0)))</f>
        <v>electricity-sector-main.html#subsidies</v>
      </c>
      <c r="R494" s="76" t="str">
        <f>IF(ISBLANK(INDEX('Policy Characteristics'!L:L,MATCH($C494,'Policy Characteristics'!$C:$C,0))),"",INDEX('Policy Characteristics'!L:L,MATCH($C494,'Policy Characteristics'!$C:$C,0)))</f>
        <v/>
      </c>
    </row>
    <row r="495" spans="1:18" s="143" customFormat="1" x14ac:dyDescent="0.25">
      <c r="A495" s="76" t="str">
        <f>IF(ISBLANK(INDEX('Policy Characteristics'!A:A,MATCH($C495,'Policy Characteristics'!$C:$C,0))),"",INDEX('Policy Characteristics'!A:A,MATCH($C495,'Policy Characteristics'!$C:$C,0)))</f>
        <v>Electricity Supply</v>
      </c>
      <c r="B495" s="200" t="str">
        <f>IF(ISBLANK(INDEX('Policy Characteristics'!B:B,MATCH($C495,'Policy Characteristics'!$C:$C,0))),"",INDEX('Policy Characteristics'!B:B,MATCH($C495,'Policy Characteristics'!$C:$C,0)))</f>
        <v>Subsidy for Capacity Construction</v>
      </c>
      <c r="C495" s="79" t="str">
        <f t="shared" si="21"/>
        <v>Perc Subsidy for Elec Capacity Construction</v>
      </c>
      <c r="D495" s="78" t="s">
        <v>989</v>
      </c>
      <c r="E495" s="88"/>
      <c r="F495" s="78" t="s">
        <v>832</v>
      </c>
      <c r="G495" s="78"/>
      <c r="H495" s="80">
        <v>696</v>
      </c>
      <c r="I495" s="201" t="s">
        <v>44</v>
      </c>
      <c r="J495" s="202" t="str">
        <f>IF(ISBLANK(INDEX('Policy Characteristics'!D:D,MATCH($C495,'Policy Characteristics'!$C:$C,0))),"",INDEX('Policy Characteristics'!D:D,MATCH($C495,'Policy Characteristics'!$C:$C,0)))</f>
        <v>Subsidy for Capacity Construction</v>
      </c>
      <c r="K495" s="76" t="str">
        <f>IF(ISBLANK(INDEX('Policy Characteristics'!E:E,MATCH($C495,'Policy Characteristics'!$C:$C,0))),"",INDEX('Policy Characteristics'!E:E,MATCH($C495,'Policy Characteristics'!$C:$C,0)))</f>
        <v>elec capacity construction subsidy</v>
      </c>
      <c r="L495" s="205">
        <f>IF(ISBLANK(INDEX('Policy Characteristics'!F:F,MATCH($C495,'Policy Characteristics'!$C:$C,0))),"",INDEX('Policy Characteristics'!F:F,MATCH($C495,'Policy Characteristics'!$C:$C,0)))</f>
        <v>0</v>
      </c>
      <c r="M495" s="205">
        <f>IF(ISBLANK(INDEX('Policy Characteristics'!G:G,MATCH($C495,'Policy Characteristics'!$C:$C,0))),"",INDEX('Policy Characteristics'!G:G,MATCH($C495,'Policy Characteristics'!$C:$C,0)))</f>
        <v>0.95</v>
      </c>
      <c r="N495" s="205">
        <f>IF(ISBLANK(INDEX('Policy Characteristics'!H:H,MATCH($C495,'Policy Characteristics'!$C:$C,0))),"",INDEX('Policy Characteristics'!H:H,MATCH($C495,'Policy Characteristics'!$C:$C,0)))</f>
        <v>0.01</v>
      </c>
      <c r="O495" s="76" t="str">
        <f>IF(ISBLANK(INDEX('Policy Characteristics'!I:I,MATCH($C495,'Policy Characteristics'!$C:$C,0))),"",INDEX('Policy Characteristics'!I:I,MATCH($C495,'Policy Characteristics'!$C:$C,0)))</f>
        <v>% of construction cost</v>
      </c>
      <c r="P495" s="76" t="str">
        <f>IF(ISBLANK(INDEX('Policy Characteristics'!J:J,MATCH($C495,'Policy Characteristics'!$C:$C,0))),"",INDEX('Policy Characteristics'!J:J,MATCH($C495,'Policy Characteristics'!$C:$C,0)))</f>
        <v>**Description:** This policy is a subsidy paid by the government to electricity suppliers per unit of new capacity constructed.  This only applies to utilities, not distributed systems (such as rooftop solar). // **Guidance for setting values:** The U.S. provides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95" s="76" t="str">
        <f>IF(ISBLANK(INDEX('Policy Characteristics'!K:K,MATCH($C495,'Policy Characteristics'!$C:$C,0))),"",INDEX('Policy Characteristics'!K:K,MATCH($C495,'Policy Characteristics'!$C:$C,0)))</f>
        <v>electricity-sector-main.html#subsidies</v>
      </c>
      <c r="R495" s="76" t="str">
        <f>IF(ISBLANK(INDEX('Policy Characteristics'!L:L,MATCH($C495,'Policy Characteristics'!$C:$C,0))),"",INDEX('Policy Characteristics'!L:L,MATCH($C495,'Policy Characteristics'!$C:$C,0)))</f>
        <v/>
      </c>
    </row>
    <row r="496" spans="1:18" s="143" customFormat="1" x14ac:dyDescent="0.25">
      <c r="A496" s="76" t="str">
        <f>IF(ISBLANK(INDEX('Policy Characteristics'!A:A,MATCH($C496,'Policy Characteristics'!$C:$C,0))),"",INDEX('Policy Characteristics'!A:A,MATCH($C496,'Policy Characteristics'!$C:$C,0)))</f>
        <v>Electricity Supply</v>
      </c>
      <c r="B496" s="200" t="str">
        <f>IF(ISBLANK(INDEX('Policy Characteristics'!B:B,MATCH($C496,'Policy Characteristics'!$C:$C,0))),"",INDEX('Policy Characteristics'!B:B,MATCH($C496,'Policy Characteristics'!$C:$C,0)))</f>
        <v>Subsidy for Capacity Construction</v>
      </c>
      <c r="C496" s="79" t="str">
        <f t="shared" si="21"/>
        <v>Perc Subsidy for Elec Capacity Construction</v>
      </c>
      <c r="D496" s="78" t="s">
        <v>990</v>
      </c>
      <c r="E496" s="88"/>
      <c r="F496" s="78" t="s">
        <v>714</v>
      </c>
      <c r="G496" s="78"/>
      <c r="H496" s="80">
        <v>697</v>
      </c>
      <c r="I496" s="201" t="s">
        <v>44</v>
      </c>
      <c r="J496" s="202" t="str">
        <f>IF(ISBLANK(INDEX('Policy Characteristics'!D:D,MATCH($C496,'Policy Characteristics'!$C:$C,0))),"",INDEX('Policy Characteristics'!D:D,MATCH($C496,'Policy Characteristics'!$C:$C,0)))</f>
        <v>Subsidy for Capacity Construction</v>
      </c>
      <c r="K496" s="76" t="str">
        <f>IF(ISBLANK(INDEX('Policy Characteristics'!E:E,MATCH($C496,'Policy Characteristics'!$C:$C,0))),"",INDEX('Policy Characteristics'!E:E,MATCH($C496,'Policy Characteristics'!$C:$C,0)))</f>
        <v>elec capacity construction subsidy</v>
      </c>
      <c r="L496" s="205">
        <f>IF(ISBLANK(INDEX('Policy Characteristics'!F:F,MATCH($C496,'Policy Characteristics'!$C:$C,0))),"",INDEX('Policy Characteristics'!F:F,MATCH($C496,'Policy Characteristics'!$C:$C,0)))</f>
        <v>0</v>
      </c>
      <c r="M496" s="205">
        <f>IF(ISBLANK(INDEX('Policy Characteristics'!G:G,MATCH($C496,'Policy Characteristics'!$C:$C,0))),"",INDEX('Policy Characteristics'!G:G,MATCH($C496,'Policy Characteristics'!$C:$C,0)))</f>
        <v>0.95</v>
      </c>
      <c r="N496" s="205">
        <f>IF(ISBLANK(INDEX('Policy Characteristics'!H:H,MATCH($C496,'Policy Characteristics'!$C:$C,0))),"",INDEX('Policy Characteristics'!H:H,MATCH($C496,'Policy Characteristics'!$C:$C,0)))</f>
        <v>0.01</v>
      </c>
      <c r="O496" s="76" t="str">
        <f>IF(ISBLANK(INDEX('Policy Characteristics'!I:I,MATCH($C496,'Policy Characteristics'!$C:$C,0))),"",INDEX('Policy Characteristics'!I:I,MATCH($C496,'Policy Characteristics'!$C:$C,0)))</f>
        <v>% of construction cost</v>
      </c>
      <c r="P496" s="76" t="str">
        <f>IF(ISBLANK(INDEX('Policy Characteristics'!J:J,MATCH($C496,'Policy Characteristics'!$C:$C,0))),"",INDEX('Policy Characteristics'!J:J,MATCH($C496,'Policy Characteristics'!$C:$C,0)))</f>
        <v>**Description:** This policy is a subsidy paid by the government to electricity suppliers per unit of new capacity constructed.  This only applies to utilities, not distributed systems (such as rooftop solar). // **Guidance for setting values:** The U.S. provides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96" s="76" t="str">
        <f>IF(ISBLANK(INDEX('Policy Characteristics'!K:K,MATCH($C496,'Policy Characteristics'!$C:$C,0))),"",INDEX('Policy Characteristics'!K:K,MATCH($C496,'Policy Characteristics'!$C:$C,0)))</f>
        <v>electricity-sector-main.html#subsidies</v>
      </c>
      <c r="R496" s="76" t="str">
        <f>IF(ISBLANK(INDEX('Policy Characteristics'!L:L,MATCH($C496,'Policy Characteristics'!$C:$C,0))),"",INDEX('Policy Characteristics'!L:L,MATCH($C496,'Policy Characteristics'!$C:$C,0)))</f>
        <v/>
      </c>
    </row>
    <row r="497" spans="1:19" s="143" customFormat="1" x14ac:dyDescent="0.25">
      <c r="A497" s="76" t="str">
        <f>IF(ISBLANK(INDEX('Policy Characteristics'!A:A,MATCH($C497,'Policy Characteristics'!$C:$C,0))),"",INDEX('Policy Characteristics'!A:A,MATCH($C497,'Policy Characteristics'!$C:$C,0)))</f>
        <v>Electricity Supply</v>
      </c>
      <c r="B497" s="200" t="str">
        <f>IF(ISBLANK(INDEX('Policy Characteristics'!B:B,MATCH($C497,'Policy Characteristics'!$C:$C,0))),"",INDEX('Policy Characteristics'!B:B,MATCH($C497,'Policy Characteristics'!$C:$C,0)))</f>
        <v>Subsidy for Capacity Construction</v>
      </c>
      <c r="C497" s="79" t="str">
        <f t="shared" si="21"/>
        <v>Perc Subsidy for Elec Capacity Construction</v>
      </c>
      <c r="D497" s="78" t="s">
        <v>1655</v>
      </c>
      <c r="E497" s="88"/>
      <c r="F497" s="78" t="s">
        <v>1662</v>
      </c>
      <c r="G497" s="78"/>
      <c r="H497" s="80">
        <v>1790</v>
      </c>
      <c r="I497" s="201" t="s">
        <v>43</v>
      </c>
      <c r="J497" s="202" t="str">
        <f>IF(ISBLANK(INDEX('Policy Characteristics'!D:D,MATCH($C497,'Policy Characteristics'!$C:$C,0))),"",INDEX('Policy Characteristics'!D:D,MATCH($C497,'Policy Characteristics'!$C:$C,0)))</f>
        <v>Subsidy for Capacity Construction</v>
      </c>
      <c r="K497" s="76" t="str">
        <f>IF(ISBLANK(INDEX('Policy Characteristics'!E:E,MATCH($C497,'Policy Characteristics'!$C:$C,0))),"",INDEX('Policy Characteristics'!E:E,MATCH($C497,'Policy Characteristics'!$C:$C,0)))</f>
        <v>elec capacity construction subsidy</v>
      </c>
      <c r="L497" s="205">
        <f>IF(ISBLANK(INDEX('Policy Characteristics'!F:F,MATCH($C497,'Policy Characteristics'!$C:$C,0))),"",INDEX('Policy Characteristics'!F:F,MATCH($C497,'Policy Characteristics'!$C:$C,0)))</f>
        <v>0</v>
      </c>
      <c r="M497" s="205">
        <f>IF(ISBLANK(INDEX('Policy Characteristics'!G:G,MATCH($C497,'Policy Characteristics'!$C:$C,0))),"",INDEX('Policy Characteristics'!G:G,MATCH($C497,'Policy Characteristics'!$C:$C,0)))</f>
        <v>0.95</v>
      </c>
      <c r="N497" s="205">
        <f>IF(ISBLANK(INDEX('Policy Characteristics'!H:H,MATCH($C497,'Policy Characteristics'!$C:$C,0))),"",INDEX('Policy Characteristics'!H:H,MATCH($C497,'Policy Characteristics'!$C:$C,0)))</f>
        <v>0.01</v>
      </c>
      <c r="O497" s="76" t="str">
        <f>IF(ISBLANK(INDEX('Policy Characteristics'!I:I,MATCH($C497,'Policy Characteristics'!$C:$C,0))),"",INDEX('Policy Characteristics'!I:I,MATCH($C497,'Policy Characteristics'!$C:$C,0)))</f>
        <v>% of construction cost</v>
      </c>
      <c r="P497" s="76" t="str">
        <f>IF(ISBLANK(INDEX('Policy Characteristics'!J:J,MATCH($C497,'Policy Characteristics'!$C:$C,0))),"",INDEX('Policy Characteristics'!J:J,MATCH($C497,'Policy Characteristics'!$C:$C,0)))</f>
        <v>**Description:** This policy is a subsidy paid by the government to electricity suppliers per unit of new capacity constructed.  This only applies to utilities, not distributed systems (such as rooftop solar). // **Guidance for setting values:** The U.S. provides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97" s="76" t="str">
        <f>IF(ISBLANK(INDEX('Policy Characteristics'!K:K,MATCH($C497,'Policy Characteristics'!$C:$C,0))),"",INDEX('Policy Characteristics'!K:K,MATCH($C497,'Policy Characteristics'!$C:$C,0)))</f>
        <v>electricity-sector-main.html#subsidies</v>
      </c>
      <c r="R497" s="76" t="str">
        <f>IF(ISBLANK(INDEX('Policy Characteristics'!L:L,MATCH($C497,'Policy Characteristics'!$C:$C,0))),"",INDEX('Policy Characteristics'!L:L,MATCH($C497,'Policy Characteristics'!$C:$C,0)))</f>
        <v/>
      </c>
    </row>
    <row r="498" spans="1:19" s="143" customFormat="1" x14ac:dyDescent="0.25">
      <c r="A498" s="76" t="str">
        <f>IF(ISBLANK(INDEX('Policy Characteristics'!A:A,MATCH($C498,'Policy Characteristics'!$C:$C,0))),"",INDEX('Policy Characteristics'!A:A,MATCH($C498,'Policy Characteristics'!$C:$C,0)))</f>
        <v>Electricity Supply</v>
      </c>
      <c r="B498" s="200" t="str">
        <f>IF(ISBLANK(INDEX('Policy Characteristics'!B:B,MATCH($C498,'Policy Characteristics'!$C:$C,0))),"",INDEX('Policy Characteristics'!B:B,MATCH($C498,'Policy Characteristics'!$C:$C,0)))</f>
        <v>Subsidy for Capacity Construction</v>
      </c>
      <c r="C498" s="79" t="str">
        <f t="shared" si="21"/>
        <v>Perc Subsidy for Elec Capacity Construction</v>
      </c>
      <c r="D498" s="78" t="s">
        <v>1658</v>
      </c>
      <c r="E498" s="88"/>
      <c r="F498" s="78" t="s">
        <v>1663</v>
      </c>
      <c r="G498" s="78"/>
      <c r="H498" s="80">
        <v>1791</v>
      </c>
      <c r="I498" s="201" t="s">
        <v>43</v>
      </c>
      <c r="J498" s="202" t="str">
        <f>IF(ISBLANK(INDEX('Policy Characteristics'!D:D,MATCH($C498,'Policy Characteristics'!$C:$C,0))),"",INDEX('Policy Characteristics'!D:D,MATCH($C498,'Policy Characteristics'!$C:$C,0)))</f>
        <v>Subsidy for Capacity Construction</v>
      </c>
      <c r="K498" s="76" t="str">
        <f>IF(ISBLANK(INDEX('Policy Characteristics'!E:E,MATCH($C498,'Policy Characteristics'!$C:$C,0))),"",INDEX('Policy Characteristics'!E:E,MATCH($C498,'Policy Characteristics'!$C:$C,0)))</f>
        <v>elec capacity construction subsidy</v>
      </c>
      <c r="L498" s="205">
        <f>IF(ISBLANK(INDEX('Policy Characteristics'!F:F,MATCH($C498,'Policy Characteristics'!$C:$C,0))),"",INDEX('Policy Characteristics'!F:F,MATCH($C498,'Policy Characteristics'!$C:$C,0)))</f>
        <v>0</v>
      </c>
      <c r="M498" s="205">
        <f>IF(ISBLANK(INDEX('Policy Characteristics'!G:G,MATCH($C498,'Policy Characteristics'!$C:$C,0))),"",INDEX('Policy Characteristics'!G:G,MATCH($C498,'Policy Characteristics'!$C:$C,0)))</f>
        <v>0.95</v>
      </c>
      <c r="N498" s="205">
        <f>IF(ISBLANK(INDEX('Policy Characteristics'!H:H,MATCH($C498,'Policy Characteristics'!$C:$C,0))),"",INDEX('Policy Characteristics'!H:H,MATCH($C498,'Policy Characteristics'!$C:$C,0)))</f>
        <v>0.01</v>
      </c>
      <c r="O498" s="76" t="str">
        <f>IF(ISBLANK(INDEX('Policy Characteristics'!I:I,MATCH($C498,'Policy Characteristics'!$C:$C,0))),"",INDEX('Policy Characteristics'!I:I,MATCH($C498,'Policy Characteristics'!$C:$C,0)))</f>
        <v>% of construction cost</v>
      </c>
      <c r="P498" s="76" t="str">
        <f>IF(ISBLANK(INDEX('Policy Characteristics'!J:J,MATCH($C498,'Policy Characteristics'!$C:$C,0))),"",INDEX('Policy Characteristics'!J:J,MATCH($C498,'Policy Characteristics'!$C:$C,0)))</f>
        <v>**Description:** This policy is a subsidy paid by the government to electricity suppliers per unit of new capacity constructed.  This only applies to utilities, not distributed systems (such as rooftop solar). // **Guidance for setting values:** The U.S. provides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98" s="76" t="str">
        <f>IF(ISBLANK(INDEX('Policy Characteristics'!K:K,MATCH($C498,'Policy Characteristics'!$C:$C,0))),"",INDEX('Policy Characteristics'!K:K,MATCH($C498,'Policy Characteristics'!$C:$C,0)))</f>
        <v>electricity-sector-main.html#subsidies</v>
      </c>
      <c r="R498" s="76" t="str">
        <f>IF(ISBLANK(INDEX('Policy Characteristics'!L:L,MATCH($C498,'Policy Characteristics'!$C:$C,0))),"",INDEX('Policy Characteristics'!L:L,MATCH($C498,'Policy Characteristics'!$C:$C,0)))</f>
        <v/>
      </c>
    </row>
    <row r="499" spans="1:19" s="143" customFormat="1" x14ac:dyDescent="0.25">
      <c r="A499" s="76" t="str">
        <f>IF(ISBLANK(INDEX('Policy Characteristics'!A:A,MATCH($C499,'Policy Characteristics'!$C:$C,0))),"",INDEX('Policy Characteristics'!A:A,MATCH($C499,'Policy Characteristics'!$C:$C,0)))</f>
        <v>Electricity Supply</v>
      </c>
      <c r="B499" s="200" t="str">
        <f>IF(ISBLANK(INDEX('Policy Characteristics'!B:B,MATCH($C499,'Policy Characteristics'!$C:$C,0))),"",INDEX('Policy Characteristics'!B:B,MATCH($C499,'Policy Characteristics'!$C:$C,0)))</f>
        <v>Subsidy for Capacity Construction</v>
      </c>
      <c r="C499" s="79" t="str">
        <f t="shared" si="21"/>
        <v>Perc Subsidy for Elec Capacity Construction</v>
      </c>
      <c r="D499" s="78" t="s">
        <v>1659</v>
      </c>
      <c r="E499" s="88"/>
      <c r="F499" s="78" t="s">
        <v>1664</v>
      </c>
      <c r="G499" s="78"/>
      <c r="H499" s="80">
        <v>1792</v>
      </c>
      <c r="I499" s="201" t="s">
        <v>43</v>
      </c>
      <c r="J499" s="202" t="str">
        <f>IF(ISBLANK(INDEX('Policy Characteristics'!D:D,MATCH($C499,'Policy Characteristics'!$C:$C,0))),"",INDEX('Policy Characteristics'!D:D,MATCH($C499,'Policy Characteristics'!$C:$C,0)))</f>
        <v>Subsidy for Capacity Construction</v>
      </c>
      <c r="K499" s="76" t="str">
        <f>IF(ISBLANK(INDEX('Policy Characteristics'!E:E,MATCH($C499,'Policy Characteristics'!$C:$C,0))),"",INDEX('Policy Characteristics'!E:E,MATCH($C499,'Policy Characteristics'!$C:$C,0)))</f>
        <v>elec capacity construction subsidy</v>
      </c>
      <c r="L499" s="205">
        <f>IF(ISBLANK(INDEX('Policy Characteristics'!F:F,MATCH($C499,'Policy Characteristics'!$C:$C,0))),"",INDEX('Policy Characteristics'!F:F,MATCH($C499,'Policy Characteristics'!$C:$C,0)))</f>
        <v>0</v>
      </c>
      <c r="M499" s="205">
        <f>IF(ISBLANK(INDEX('Policy Characteristics'!G:G,MATCH($C499,'Policy Characteristics'!$C:$C,0))),"",INDEX('Policy Characteristics'!G:G,MATCH($C499,'Policy Characteristics'!$C:$C,0)))</f>
        <v>0.95</v>
      </c>
      <c r="N499" s="205">
        <f>IF(ISBLANK(INDEX('Policy Characteristics'!H:H,MATCH($C499,'Policy Characteristics'!$C:$C,0))),"",INDEX('Policy Characteristics'!H:H,MATCH($C499,'Policy Characteristics'!$C:$C,0)))</f>
        <v>0.01</v>
      </c>
      <c r="O499" s="76" t="str">
        <f>IF(ISBLANK(INDEX('Policy Characteristics'!I:I,MATCH($C499,'Policy Characteristics'!$C:$C,0))),"",INDEX('Policy Characteristics'!I:I,MATCH($C499,'Policy Characteristics'!$C:$C,0)))</f>
        <v>% of construction cost</v>
      </c>
      <c r="P499" s="76" t="str">
        <f>IF(ISBLANK(INDEX('Policy Characteristics'!J:J,MATCH($C499,'Policy Characteristics'!$C:$C,0))),"",INDEX('Policy Characteristics'!J:J,MATCH($C499,'Policy Characteristics'!$C:$C,0)))</f>
        <v>**Description:** This policy is a subsidy paid by the government to electricity suppliers per unit of new capacity constructed.  This only applies to utilities, not distributed systems (such as rooftop solar). // **Guidance for setting values:** The U.S. provides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499" s="76" t="str">
        <f>IF(ISBLANK(INDEX('Policy Characteristics'!K:K,MATCH($C499,'Policy Characteristics'!$C:$C,0))),"",INDEX('Policy Characteristics'!K:K,MATCH($C499,'Policy Characteristics'!$C:$C,0)))</f>
        <v>electricity-sector-main.html#subsidies</v>
      </c>
      <c r="R499" s="76" t="str">
        <f>IF(ISBLANK(INDEX('Policy Characteristics'!L:L,MATCH($C499,'Policy Characteristics'!$C:$C,0))),"",INDEX('Policy Characteristics'!L:L,MATCH($C499,'Policy Characteristics'!$C:$C,0)))</f>
        <v/>
      </c>
    </row>
    <row r="500" spans="1:19" s="143" customFormat="1" x14ac:dyDescent="0.25">
      <c r="A500" s="76" t="str">
        <f>IF(ISBLANK(INDEX('Policy Characteristics'!A:A,MATCH($C500,'Policy Characteristics'!$C:$C,0))),"",INDEX('Policy Characteristics'!A:A,MATCH($C500,'Policy Characteristics'!$C:$C,0)))</f>
        <v>Electricity Supply</v>
      </c>
      <c r="B500" s="200" t="str">
        <f>IF(ISBLANK(INDEX('Policy Characteristics'!B:B,MATCH($C500,'Policy Characteristics'!$C:$C,0))),"",INDEX('Policy Characteristics'!B:B,MATCH($C500,'Policy Characteristics'!$C:$C,0)))</f>
        <v>Subsidy for Capacity Construction</v>
      </c>
      <c r="C500" s="79" t="str">
        <f t="shared" si="21"/>
        <v>Perc Subsidy for Elec Capacity Construction</v>
      </c>
      <c r="D500" s="78" t="s">
        <v>1660</v>
      </c>
      <c r="E500" s="88"/>
      <c r="F500" s="78" t="s">
        <v>1665</v>
      </c>
      <c r="G500" s="78"/>
      <c r="H500" s="80">
        <v>1793</v>
      </c>
      <c r="I500" s="201" t="s">
        <v>43</v>
      </c>
      <c r="J500" s="202" t="str">
        <f>IF(ISBLANK(INDEX('Policy Characteristics'!D:D,MATCH($C500,'Policy Characteristics'!$C:$C,0))),"",INDEX('Policy Characteristics'!D:D,MATCH($C500,'Policy Characteristics'!$C:$C,0)))</f>
        <v>Subsidy for Capacity Construction</v>
      </c>
      <c r="K500" s="76" t="str">
        <f>IF(ISBLANK(INDEX('Policy Characteristics'!E:E,MATCH($C500,'Policy Characteristics'!$C:$C,0))),"",INDEX('Policy Characteristics'!E:E,MATCH($C500,'Policy Characteristics'!$C:$C,0)))</f>
        <v>elec capacity construction subsidy</v>
      </c>
      <c r="L500" s="205">
        <f>IF(ISBLANK(INDEX('Policy Characteristics'!F:F,MATCH($C500,'Policy Characteristics'!$C:$C,0))),"",INDEX('Policy Characteristics'!F:F,MATCH($C500,'Policy Characteristics'!$C:$C,0)))</f>
        <v>0</v>
      </c>
      <c r="M500" s="205">
        <f>IF(ISBLANK(INDEX('Policy Characteristics'!G:G,MATCH($C500,'Policy Characteristics'!$C:$C,0))),"",INDEX('Policy Characteristics'!G:G,MATCH($C500,'Policy Characteristics'!$C:$C,0)))</f>
        <v>0.95</v>
      </c>
      <c r="N500" s="205">
        <f>IF(ISBLANK(INDEX('Policy Characteristics'!H:H,MATCH($C500,'Policy Characteristics'!$C:$C,0))),"",INDEX('Policy Characteristics'!H:H,MATCH($C500,'Policy Characteristics'!$C:$C,0)))</f>
        <v>0.01</v>
      </c>
      <c r="O500" s="76" t="str">
        <f>IF(ISBLANK(INDEX('Policy Characteristics'!I:I,MATCH($C500,'Policy Characteristics'!$C:$C,0))),"",INDEX('Policy Characteristics'!I:I,MATCH($C500,'Policy Characteristics'!$C:$C,0)))</f>
        <v>% of construction cost</v>
      </c>
      <c r="P500" s="76" t="str">
        <f>IF(ISBLANK(INDEX('Policy Characteristics'!J:J,MATCH($C500,'Policy Characteristics'!$C:$C,0))),"",INDEX('Policy Characteristics'!J:J,MATCH($C500,'Policy Characteristics'!$C:$C,0)))</f>
        <v>**Description:** This policy is a subsidy paid by the government to electricity suppliers per unit of new capacity constructed.  This only applies to utilities, not distributed systems (such as rooftop solar). // **Guidance for setting values:** The U.S. provides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500" s="76" t="str">
        <f>IF(ISBLANK(INDEX('Policy Characteristics'!K:K,MATCH($C500,'Policy Characteristics'!$C:$C,0))),"",INDEX('Policy Characteristics'!K:K,MATCH($C500,'Policy Characteristics'!$C:$C,0)))</f>
        <v>electricity-sector-main.html#subsidies</v>
      </c>
      <c r="R500" s="76" t="str">
        <f>IF(ISBLANK(INDEX('Policy Characteristics'!L:L,MATCH($C500,'Policy Characteristics'!$C:$C,0))),"",INDEX('Policy Characteristics'!L:L,MATCH($C500,'Policy Characteristics'!$C:$C,0)))</f>
        <v/>
      </c>
    </row>
    <row r="501" spans="1:19" s="143" customFormat="1" x14ac:dyDescent="0.25">
      <c r="A501" s="76" t="str">
        <f>IF(ISBLANK(INDEX('Policy Characteristics'!A:A,MATCH($C501,'Policy Characteristics'!$C:$C,0))),"",INDEX('Policy Characteristics'!A:A,MATCH($C501,'Policy Characteristics'!$C:$C,0)))</f>
        <v>Electricity Supply</v>
      </c>
      <c r="B501" s="200" t="str">
        <f>IF(ISBLANK(INDEX('Policy Characteristics'!B:B,MATCH($C501,'Policy Characteristics'!$C:$C,0))),"",INDEX('Policy Characteristics'!B:B,MATCH($C501,'Policy Characteristics'!$C:$C,0)))</f>
        <v>Subsidy for Capacity Construction</v>
      </c>
      <c r="C501" s="79" t="str">
        <f t="shared" si="21"/>
        <v>Perc Subsidy for Elec Capacity Construction</v>
      </c>
      <c r="D501" s="78" t="s">
        <v>1661</v>
      </c>
      <c r="E501" s="88"/>
      <c r="F501" s="78" t="s">
        <v>1666</v>
      </c>
      <c r="G501" s="78"/>
      <c r="H501" s="80">
        <v>1794</v>
      </c>
      <c r="I501" s="201" t="s">
        <v>43</v>
      </c>
      <c r="J501" s="202" t="str">
        <f>IF(ISBLANK(INDEX('Policy Characteristics'!D:D,MATCH($C501,'Policy Characteristics'!$C:$C,0))),"",INDEX('Policy Characteristics'!D:D,MATCH($C501,'Policy Characteristics'!$C:$C,0)))</f>
        <v>Subsidy for Capacity Construction</v>
      </c>
      <c r="K501" s="76" t="str">
        <f>IF(ISBLANK(INDEX('Policy Characteristics'!E:E,MATCH($C501,'Policy Characteristics'!$C:$C,0))),"",INDEX('Policy Characteristics'!E:E,MATCH($C501,'Policy Characteristics'!$C:$C,0)))</f>
        <v>elec capacity construction subsidy</v>
      </c>
      <c r="L501" s="205">
        <f>IF(ISBLANK(INDEX('Policy Characteristics'!F:F,MATCH($C501,'Policy Characteristics'!$C:$C,0))),"",INDEX('Policy Characteristics'!F:F,MATCH($C501,'Policy Characteristics'!$C:$C,0)))</f>
        <v>0</v>
      </c>
      <c r="M501" s="205">
        <f>IF(ISBLANK(INDEX('Policy Characteristics'!G:G,MATCH($C501,'Policy Characteristics'!$C:$C,0))),"",INDEX('Policy Characteristics'!G:G,MATCH($C501,'Policy Characteristics'!$C:$C,0)))</f>
        <v>0.95</v>
      </c>
      <c r="N501" s="205">
        <f>IF(ISBLANK(INDEX('Policy Characteristics'!H:H,MATCH($C501,'Policy Characteristics'!$C:$C,0))),"",INDEX('Policy Characteristics'!H:H,MATCH($C501,'Policy Characteristics'!$C:$C,0)))</f>
        <v>0.01</v>
      </c>
      <c r="O501" s="76" t="str">
        <f>IF(ISBLANK(INDEX('Policy Characteristics'!I:I,MATCH($C501,'Policy Characteristics'!$C:$C,0))),"",INDEX('Policy Characteristics'!I:I,MATCH($C501,'Policy Characteristics'!$C:$C,0)))</f>
        <v>% of construction cost</v>
      </c>
      <c r="P501" s="76" t="str">
        <f>IF(ISBLANK(INDEX('Policy Characteristics'!J:J,MATCH($C501,'Policy Characteristics'!$C:$C,0))),"",INDEX('Policy Characteristics'!J:J,MATCH($C501,'Policy Characteristics'!$C:$C,0)))</f>
        <v>**Description:** This policy is a subsidy paid by the government to electricity suppliers per unit of new capacity constructed.  This only applies to utilities, not distributed systems (such as rooftop solar). // **Guidance for setting values:** The U.S. provides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501" s="76" t="str">
        <f>IF(ISBLANK(INDEX('Policy Characteristics'!K:K,MATCH($C501,'Policy Characteristics'!$C:$C,0))),"",INDEX('Policy Characteristics'!K:K,MATCH($C501,'Policy Characteristics'!$C:$C,0)))</f>
        <v>electricity-sector-main.html#subsidies</v>
      </c>
      <c r="R501" s="76" t="str">
        <f>IF(ISBLANK(INDEX('Policy Characteristics'!L:L,MATCH($C501,'Policy Characteristics'!$C:$C,0))),"",INDEX('Policy Characteristics'!L:L,MATCH($C501,'Policy Characteristics'!$C:$C,0)))</f>
        <v/>
      </c>
    </row>
    <row r="502" spans="1:19" s="143" customFormat="1" x14ac:dyDescent="0.25">
      <c r="A502" s="76" t="str">
        <f>IF(ISBLANK(INDEX('Policy Characteristics'!A:A,MATCH($C502,'Policy Characteristics'!$C:$C,0))),"",INDEX('Policy Characteristics'!A:A,MATCH($C502,'Policy Characteristics'!$C:$C,0)))</f>
        <v>Electricity Supply</v>
      </c>
      <c r="B502" s="200" t="str">
        <f>IF(ISBLANK(INDEX('Policy Characteristics'!B:B,MATCH($C502,'Policy Characteristics'!$C:$C,0))),"",INDEX('Policy Characteristics'!B:B,MATCH($C502,'Policy Characteristics'!$C:$C,0)))</f>
        <v>Subsidy for Capacity Construction</v>
      </c>
      <c r="C502" s="79" t="str">
        <f t="shared" si="21"/>
        <v>Perc Subsidy for Elec Capacity Construction</v>
      </c>
      <c r="D502" s="78" t="s">
        <v>1748</v>
      </c>
      <c r="E502" s="88"/>
      <c r="F502" s="78" t="s">
        <v>1746</v>
      </c>
      <c r="G502" s="78"/>
      <c r="H502" s="80">
        <v>1795</v>
      </c>
      <c r="I502" s="201" t="s">
        <v>43</v>
      </c>
      <c r="J502" s="202" t="str">
        <f>IF(ISBLANK(INDEX('Policy Characteristics'!D:D,MATCH($C502,'Policy Characteristics'!$C:$C,0))),"",INDEX('Policy Characteristics'!D:D,MATCH($C502,'Policy Characteristics'!$C:$C,0)))</f>
        <v>Subsidy for Capacity Construction</v>
      </c>
      <c r="K502" s="76" t="str">
        <f>IF(ISBLANK(INDEX('Policy Characteristics'!E:E,MATCH($C502,'Policy Characteristics'!$C:$C,0))),"",INDEX('Policy Characteristics'!E:E,MATCH($C502,'Policy Characteristics'!$C:$C,0)))</f>
        <v>elec capacity construction subsidy</v>
      </c>
      <c r="L502" s="205">
        <f>IF(ISBLANK(INDEX('Policy Characteristics'!F:F,MATCH($C502,'Policy Characteristics'!$C:$C,0))),"",INDEX('Policy Characteristics'!F:F,MATCH($C502,'Policy Characteristics'!$C:$C,0)))</f>
        <v>0</v>
      </c>
      <c r="M502" s="205">
        <f>IF(ISBLANK(INDEX('Policy Characteristics'!G:G,MATCH($C502,'Policy Characteristics'!$C:$C,0))),"",INDEX('Policy Characteristics'!G:G,MATCH($C502,'Policy Characteristics'!$C:$C,0)))</f>
        <v>0.95</v>
      </c>
      <c r="N502" s="205">
        <f>IF(ISBLANK(INDEX('Policy Characteristics'!H:H,MATCH($C502,'Policy Characteristics'!$C:$C,0))),"",INDEX('Policy Characteristics'!H:H,MATCH($C502,'Policy Characteristics'!$C:$C,0)))</f>
        <v>0.01</v>
      </c>
      <c r="O502" s="76" t="str">
        <f>IF(ISBLANK(INDEX('Policy Characteristics'!I:I,MATCH($C502,'Policy Characteristics'!$C:$C,0))),"",INDEX('Policy Characteristics'!I:I,MATCH($C502,'Policy Characteristics'!$C:$C,0)))</f>
        <v>% of construction cost</v>
      </c>
      <c r="P502" s="76" t="str">
        <f>IF(ISBLANK(INDEX('Policy Characteristics'!J:J,MATCH($C502,'Policy Characteristics'!$C:$C,0))),"",INDEX('Policy Characteristics'!J:J,MATCH($C502,'Policy Characteristics'!$C:$C,0)))</f>
        <v>**Description:** This policy is a subsidy paid by the government to electricity suppliers per unit of new capacity constructed.  This only applies to utilities, not distributed systems (such as rooftop solar). // **Guidance for setting values:** The U.S. provides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502" s="76" t="str">
        <f>IF(ISBLANK(INDEX('Policy Characteristics'!K:K,MATCH($C502,'Policy Characteristics'!$C:$C,0))),"",INDEX('Policy Characteristics'!K:K,MATCH($C502,'Policy Characteristics'!$C:$C,0)))</f>
        <v>electricity-sector-main.html#subsidies</v>
      </c>
      <c r="R502" s="76" t="str">
        <f>IF(ISBLANK(INDEX('Policy Characteristics'!L:L,MATCH($C502,'Policy Characteristics'!$C:$C,0))),"",INDEX('Policy Characteristics'!L:L,MATCH($C502,'Policy Characteristics'!$C:$C,0)))</f>
        <v/>
      </c>
    </row>
    <row r="503" spans="1:19" s="143" customFormat="1" x14ac:dyDescent="0.25">
      <c r="A503" s="76" t="str">
        <f>IF(ISBLANK(INDEX('Policy Characteristics'!A:A,MATCH($C503,'Policy Characteristics'!$C:$C,0))),"",INDEX('Policy Characteristics'!A:A,MATCH($C503,'Policy Characteristics'!$C:$C,0)))</f>
        <v>Electricity Supply</v>
      </c>
      <c r="B503" s="200" t="str">
        <f>IF(ISBLANK(INDEX('Policy Characteristics'!B:B,MATCH($C503,'Policy Characteristics'!$C:$C,0))),"",INDEX('Policy Characteristics'!B:B,MATCH($C503,'Policy Characteristics'!$C:$C,0)))</f>
        <v>Subsidy for Capacity Construction</v>
      </c>
      <c r="C503" s="79" t="str">
        <f t="shared" si="21"/>
        <v>Perc Subsidy for Elec Capacity Construction</v>
      </c>
      <c r="D503" s="78" t="s">
        <v>1749</v>
      </c>
      <c r="E503" s="88"/>
      <c r="F503" s="78" t="s">
        <v>1747</v>
      </c>
      <c r="G503" s="78"/>
      <c r="H503" s="80">
        <v>2243</v>
      </c>
      <c r="I503" s="201" t="s">
        <v>43</v>
      </c>
      <c r="J503" s="202" t="str">
        <f>IF(ISBLANK(INDEX('Policy Characteristics'!D:D,MATCH($C503,'Policy Characteristics'!$C:$C,0))),"",INDEX('Policy Characteristics'!D:D,MATCH($C503,'Policy Characteristics'!$C:$C,0)))</f>
        <v>Subsidy for Capacity Construction</v>
      </c>
      <c r="K503" s="76" t="str">
        <f>IF(ISBLANK(INDEX('Policy Characteristics'!E:E,MATCH($C503,'Policy Characteristics'!$C:$C,0))),"",INDEX('Policy Characteristics'!E:E,MATCH($C503,'Policy Characteristics'!$C:$C,0)))</f>
        <v>elec capacity construction subsidy</v>
      </c>
      <c r="L503" s="205">
        <f>IF(ISBLANK(INDEX('Policy Characteristics'!F:F,MATCH($C503,'Policy Characteristics'!$C:$C,0))),"",INDEX('Policy Characteristics'!F:F,MATCH($C503,'Policy Characteristics'!$C:$C,0)))</f>
        <v>0</v>
      </c>
      <c r="M503" s="205">
        <f>IF(ISBLANK(INDEX('Policy Characteristics'!G:G,MATCH($C503,'Policy Characteristics'!$C:$C,0))),"",INDEX('Policy Characteristics'!G:G,MATCH($C503,'Policy Characteristics'!$C:$C,0)))</f>
        <v>0.95</v>
      </c>
      <c r="N503" s="205">
        <f>IF(ISBLANK(INDEX('Policy Characteristics'!H:H,MATCH($C503,'Policy Characteristics'!$C:$C,0))),"",INDEX('Policy Characteristics'!H:H,MATCH($C503,'Policy Characteristics'!$C:$C,0)))</f>
        <v>0.01</v>
      </c>
      <c r="O503" s="76" t="str">
        <f>IF(ISBLANK(INDEX('Policy Characteristics'!I:I,MATCH($C503,'Policy Characteristics'!$C:$C,0))),"",INDEX('Policy Characteristics'!I:I,MATCH($C503,'Policy Characteristics'!$C:$C,0)))</f>
        <v>% of construction cost</v>
      </c>
      <c r="P503" s="76" t="str">
        <f>IF(ISBLANK(INDEX('Policy Characteristics'!J:J,MATCH($C503,'Policy Characteristics'!$C:$C,0))),"",INDEX('Policy Characteristics'!J:J,MATCH($C503,'Policy Characteristics'!$C:$C,0)))</f>
        <v>**Description:** This policy is a subsidy paid by the government to electricity suppliers per unit of new capacity constructed.  This only applies to utilities, not distributed systems (such as rooftop solar). // **Guidance for setting values:** The U.S. provides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503" s="76" t="str">
        <f>IF(ISBLANK(INDEX('Policy Characteristics'!K:K,MATCH($C503,'Policy Characteristics'!$C:$C,0))),"",INDEX('Policy Characteristics'!K:K,MATCH($C503,'Policy Characteristics'!$C:$C,0)))</f>
        <v>electricity-sector-main.html#subsidies</v>
      </c>
      <c r="R503" s="76"/>
    </row>
    <row r="504" spans="1:19" s="76" customFormat="1" x14ac:dyDescent="0.25">
      <c r="A504" s="76" t="str">
        <f>IF(ISBLANK(INDEX('Policy Characteristics'!A:A,MATCH($C504,'Policy Characteristics'!$C:$C,0))),"",INDEX('Policy Characteristics'!A:A,MATCH($C504,'Policy Characteristics'!$C:$C,0)))</f>
        <v>Electricity Supply</v>
      </c>
      <c r="B504" s="200" t="str">
        <f>IF(ISBLANK(INDEX('Policy Characteristics'!B:B,MATCH($C504,'Policy Characteristics'!$C:$C,0))),"",INDEX('Policy Characteristics'!B:B,MATCH($C504,'Policy Characteristics'!$C:$C,0)))</f>
        <v>Subsidy for Electricity Production</v>
      </c>
      <c r="C504" t="s">
        <v>130</v>
      </c>
      <c r="D504" s="88" t="s">
        <v>445</v>
      </c>
      <c r="E504" s="88"/>
      <c r="F504" s="88" t="s">
        <v>444</v>
      </c>
      <c r="G504" s="78"/>
      <c r="H504" s="15">
        <v>1564</v>
      </c>
      <c r="I504" s="201" t="s">
        <v>44</v>
      </c>
      <c r="J504" s="202" t="str">
        <f>IF(ISBLANK(INDEX('Policy Characteristics'!D:D,MATCH($C504,'Policy Characteristics'!$C:$C,0))),"",INDEX('Policy Characteristics'!D:D,MATCH($C504,'Policy Characteristics'!$C:$C,0)))</f>
        <v>Subsidy for Electricity Production</v>
      </c>
      <c r="K504" s="76" t="str">
        <f>IF(ISBLANK(INDEX('Policy Characteristics'!E:E,MATCH($C504,'Policy Characteristics'!$C:$C,0))),"",INDEX('Policy Characteristics'!E:E,MATCH($C504,'Policy Characteristics'!$C:$C,0)))</f>
        <v>elec generation subsidy</v>
      </c>
      <c r="L504" s="76">
        <f>IF(ISBLANK(INDEX('Policy Characteristics'!F:F,MATCH($C504,'Policy Characteristics'!$C:$C,0))),"",INDEX('Policy Characteristics'!F:F,MATCH($C504,'Policy Characteristics'!$C:$C,0)))</f>
        <v>0</v>
      </c>
      <c r="M504" s="76">
        <f>IF(ISBLANK(INDEX('Policy Characteristics'!G:G,MATCH($C504,'Policy Characteristics'!$C:$C,0))),"",INDEX('Policy Characteristics'!G:G,MATCH($C504,'Policy Characteristics'!$C:$C,0)))</f>
        <v>60</v>
      </c>
      <c r="N504" s="76">
        <f>IF(ISBLANK(INDEX('Policy Characteristics'!H:H,MATCH($C504,'Policy Characteristics'!$C:$C,0))),"",INDEX('Policy Characteristics'!H:H,MATCH($C504,'Policy Characteristics'!$C:$C,0)))</f>
        <v>1</v>
      </c>
      <c r="O504" s="76" t="str">
        <f>IF(ISBLANK(INDEX('Policy Characteristics'!I:I,MATCH($C504,'Policy Characteristics'!$C:$C,0))),"",INDEX('Policy Characteristics'!I:I,MATCH($C504,'Policy Characteristics'!$C:$C,0)))</f>
        <v>$/MWh</v>
      </c>
      <c r="P504" s="76" t="str">
        <f>IF(ISBLANK(INDEX('Policy Characteristics'!J:J,MATCH($C504,'Policy Characteristics'!$C:$C,0))),"",INDEX('Policy Characteristics'!J:J,MATCH($C504,'Policy Characteristics'!$C:$C,0)))</f>
        <v>**Description:** This policy is a subsidy paid by the government to suppliers of electricity per unit of electricity generated from the selected plant type(s).This is in addition to subsidies that exist in the BAU scenario.  // **Guidance for setting values:** The U.S. provides clean electricity tax credits as part of the Inflation Reduction Act (IRA). The BAU assumes IRA tax credits will begin phasing out after the year 2039, when electricity sector emissions reach the target of 25% below 2022 levels. Tax credits are claimed as either the Investment Tax Credit (per unit capacity) or Production Tax Credit (per unit electricity generation), depending on the plant type.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$20.50 per MWh, based on assumptions on which share of new plants qualify for various bonus credits. // **Solar PV:**  We assume IRA tax credits of roughly $24.50, based on assumptions on which share of new plants qualify for various bonus credits.</v>
      </c>
      <c r="Q504" s="76" t="str">
        <f>IF(ISBLANK(INDEX('Policy Characteristics'!K:K,MATCH($C504,'Policy Characteristics'!$C:$C,0))),"",INDEX('Policy Characteristics'!K:K,MATCH($C504,'Policy Characteristics'!$C:$C,0)))</f>
        <v>electricity-sector-main.html#subsidies</v>
      </c>
      <c r="R504" s="76" t="str">
        <f>IF(ISBLANK(INDEX('Policy Characteristics'!L:L,MATCH($C504,'Policy Characteristics'!$C:$C,0))),"",INDEX('Policy Characteristics'!L:L,MATCH($C504,'Policy Characteristics'!$C:$C,0)))</f>
        <v>subsidy-for-electricity-production.html</v>
      </c>
      <c r="S504" s="78"/>
    </row>
    <row r="505" spans="1:19" x14ac:dyDescent="0.25">
      <c r="A505" s="76" t="str">
        <f>IF(ISBLANK(INDEX('Policy Characteristics'!A:A,MATCH($C505,'Policy Characteristics'!$C:$C,0))),"",INDEX('Policy Characteristics'!A:A,MATCH($C505,'Policy Characteristics'!$C:$C,0)))</f>
        <v>Electricity Supply</v>
      </c>
      <c r="B505" s="200" t="str">
        <f>IF(ISBLANK(INDEX('Policy Characteristics'!B:B,MATCH($C505,'Policy Characteristics'!$C:$C,0))),"",INDEX('Policy Characteristics'!B:B,MATCH($C505,'Policy Characteristics'!$C:$C,0)))</f>
        <v>Subsidy for Electricity Production</v>
      </c>
      <c r="C505" s="76" t="str">
        <f t="shared" ref="C505:C527" si="22">$C$504</f>
        <v>Subsidy for Elec Production by Fuel</v>
      </c>
      <c r="D505" s="78" t="s">
        <v>1656</v>
      </c>
      <c r="E505" s="88"/>
      <c r="F505" s="78" t="s">
        <v>1597</v>
      </c>
      <c r="G505" s="78"/>
      <c r="H505" s="15">
        <v>1566</v>
      </c>
      <c r="I505" s="201" t="s">
        <v>44</v>
      </c>
      <c r="J505" s="202" t="str">
        <f>IF(ISBLANK(INDEX('Policy Characteristics'!D:D,MATCH($C505,'Policy Characteristics'!$C:$C,0))),"",INDEX('Policy Characteristics'!D:D,MATCH($C505,'Policy Characteristics'!$C:$C,0)))</f>
        <v>Subsidy for Electricity Production</v>
      </c>
      <c r="K505" s="76" t="str">
        <f>IF(ISBLANK(INDEX('Policy Characteristics'!E:E,MATCH($C505,'Policy Characteristics'!$C:$C,0))),"",INDEX('Policy Characteristics'!E:E,MATCH($C505,'Policy Characteristics'!$C:$C,0)))</f>
        <v>elec generation subsidy</v>
      </c>
      <c r="L505" s="76">
        <f>IF(ISBLANK(INDEX('Policy Characteristics'!F:F,MATCH($C505,'Policy Characteristics'!$C:$C,0))),"",INDEX('Policy Characteristics'!F:F,MATCH($C505,'Policy Characteristics'!$C:$C,0)))</f>
        <v>0</v>
      </c>
      <c r="M505" s="76">
        <f>IF(ISBLANK(INDEX('Policy Characteristics'!G:G,MATCH($C505,'Policy Characteristics'!$C:$C,0))),"",INDEX('Policy Characteristics'!G:G,MATCH($C505,'Policy Characteristics'!$C:$C,0)))</f>
        <v>60</v>
      </c>
      <c r="N505" s="76">
        <f>IF(ISBLANK(INDEX('Policy Characteristics'!H:H,MATCH($C505,'Policy Characteristics'!$C:$C,0))),"",INDEX('Policy Characteristics'!H:H,MATCH($C505,'Policy Characteristics'!$C:$C,0)))</f>
        <v>1</v>
      </c>
      <c r="O505" s="76" t="str">
        <f>IF(ISBLANK(INDEX('Policy Characteristics'!I:I,MATCH($C505,'Policy Characteristics'!$C:$C,0))),"",INDEX('Policy Characteristics'!I:I,MATCH($C505,'Policy Characteristics'!$C:$C,0)))</f>
        <v>$/MWh</v>
      </c>
      <c r="P505" s="76" t="str">
        <f>IF(ISBLANK(INDEX('Policy Characteristics'!J:J,MATCH($C505,'Policy Characteristics'!$C:$C,0))),"",INDEX('Policy Characteristics'!J:J,MATCH($C505,'Policy Characteristics'!$C:$C,0)))</f>
        <v>**Description:** This policy is a subsidy paid by the government to suppliers of electricity per unit of electricity generated from the selected plant type(s).This is in addition to subsidies that exist in the BAU scenario.  // **Guidance for setting values:** The U.S. provides clean electricity tax credits as part of the Inflation Reduction Act (IRA). The BAU assumes IRA tax credits will begin phasing out after the year 2039, when electricity sector emissions reach the target of 25% below 2022 levels. Tax credits are claimed as either the Investment Tax Credit (per unit capacity) or Production Tax Credit (per unit electricity generation), depending on the plant type.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$20.50 per MWh, based on assumptions on which share of new plants qualify for various bonus credits. // **Solar PV:**  We assume IRA tax credits of roughly $24.50, based on assumptions on which share of new plants qualify for various bonus credits.</v>
      </c>
      <c r="Q505" s="76" t="str">
        <f>IF(ISBLANK(INDEX('Policy Characteristics'!K:K,MATCH($C505,'Policy Characteristics'!$C:$C,0))),"",INDEX('Policy Characteristics'!K:K,MATCH($C505,'Policy Characteristics'!$C:$C,0)))</f>
        <v>electricity-sector-main.html#subsidies</v>
      </c>
      <c r="R505" s="76" t="str">
        <f>IF(ISBLANK(INDEX('Policy Characteristics'!L:L,MATCH($C505,'Policy Characteristics'!$C:$C,0))),"",INDEX('Policy Characteristics'!L:L,MATCH($C505,'Policy Characteristics'!$C:$C,0)))</f>
        <v>subsidy-for-electricity-production.html</v>
      </c>
      <c r="S505" s="78"/>
    </row>
    <row r="506" spans="1:19" x14ac:dyDescent="0.25">
      <c r="A506" s="76" t="str">
        <f>IF(ISBLANK(INDEX('Policy Characteristics'!A:A,MATCH($C506,'Policy Characteristics'!$C:$C,0))),"",INDEX('Policy Characteristics'!A:A,MATCH($C506,'Policy Characteristics'!$C:$C,0)))</f>
        <v>Electricity Supply</v>
      </c>
      <c r="B506" s="200" t="str">
        <f>IF(ISBLANK(INDEX('Policy Characteristics'!B:B,MATCH($C506,'Policy Characteristics'!$C:$C,0))),"",INDEX('Policy Characteristics'!B:B,MATCH($C506,'Policy Characteristics'!$C:$C,0)))</f>
        <v>Subsidy for Electricity Production</v>
      </c>
      <c r="C506" s="76" t="str">
        <f t="shared" si="22"/>
        <v>Subsidy for Elec Production by Fuel</v>
      </c>
      <c r="D506" s="78" t="s">
        <v>1657</v>
      </c>
      <c r="E506" s="88"/>
      <c r="F506" s="78" t="s">
        <v>1598</v>
      </c>
      <c r="G506" s="78"/>
      <c r="H506" s="15">
        <v>1796</v>
      </c>
      <c r="I506" s="201" t="s">
        <v>44</v>
      </c>
      <c r="J506" s="202" t="str">
        <f>IF(ISBLANK(INDEX('Policy Characteristics'!D:D,MATCH($C506,'Policy Characteristics'!$C:$C,0))),"",INDEX('Policy Characteristics'!D:D,MATCH($C506,'Policy Characteristics'!$C:$C,0)))</f>
        <v>Subsidy for Electricity Production</v>
      </c>
      <c r="K506" s="76" t="str">
        <f>IF(ISBLANK(INDEX('Policy Characteristics'!E:E,MATCH($C506,'Policy Characteristics'!$C:$C,0))),"",INDEX('Policy Characteristics'!E:E,MATCH($C506,'Policy Characteristics'!$C:$C,0)))</f>
        <v>elec generation subsidy</v>
      </c>
      <c r="L506" s="76">
        <f>IF(ISBLANK(INDEX('Policy Characteristics'!F:F,MATCH($C506,'Policy Characteristics'!$C:$C,0))),"",INDEX('Policy Characteristics'!F:F,MATCH($C506,'Policy Characteristics'!$C:$C,0)))</f>
        <v>0</v>
      </c>
      <c r="M506" s="76">
        <f>IF(ISBLANK(INDEX('Policy Characteristics'!G:G,MATCH($C506,'Policy Characteristics'!$C:$C,0))),"",INDEX('Policy Characteristics'!G:G,MATCH($C506,'Policy Characteristics'!$C:$C,0)))</f>
        <v>60</v>
      </c>
      <c r="N506" s="76">
        <f>IF(ISBLANK(INDEX('Policy Characteristics'!H:H,MATCH($C506,'Policy Characteristics'!$C:$C,0))),"",INDEX('Policy Characteristics'!H:H,MATCH($C506,'Policy Characteristics'!$C:$C,0)))</f>
        <v>1</v>
      </c>
      <c r="O506" s="76" t="str">
        <f>IF(ISBLANK(INDEX('Policy Characteristics'!I:I,MATCH($C506,'Policy Characteristics'!$C:$C,0))),"",INDEX('Policy Characteristics'!I:I,MATCH($C506,'Policy Characteristics'!$C:$C,0)))</f>
        <v>$/MWh</v>
      </c>
      <c r="P506" s="76" t="str">
        <f>IF(ISBLANK(INDEX('Policy Characteristics'!J:J,MATCH($C506,'Policy Characteristics'!$C:$C,0))),"",INDEX('Policy Characteristics'!J:J,MATCH($C506,'Policy Characteristics'!$C:$C,0)))</f>
        <v>**Description:** This policy is a subsidy paid by the government to suppliers of electricity per unit of electricity generated from the selected plant type(s).This is in addition to subsidies that exist in the BAU scenario.  // **Guidance for setting values:** The U.S. provides clean electricity tax credits as part of the Inflation Reduction Act (IRA). The BAU assumes IRA tax credits will begin phasing out after the year 2039, when electricity sector emissions reach the target of 25% below 2022 levels. Tax credits are claimed as either the Investment Tax Credit (per unit capacity) or Production Tax Credit (per unit electricity generation), depending on the plant type.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$20.50 per MWh, based on assumptions on which share of new plants qualify for various bonus credits. // **Solar PV:**  We assume IRA tax credits of roughly $24.50, based on assumptions on which share of new plants qualify for various bonus credits.</v>
      </c>
      <c r="Q506" s="76" t="str">
        <f>IF(ISBLANK(INDEX('Policy Characteristics'!K:K,MATCH($C506,'Policy Characteristics'!$C:$C,0))),"",INDEX('Policy Characteristics'!K:K,MATCH($C506,'Policy Characteristics'!$C:$C,0)))</f>
        <v>electricity-sector-main.html#subsidies</v>
      </c>
      <c r="R506" s="76" t="str">
        <f>IF(ISBLANK(INDEX('Policy Characteristics'!L:L,MATCH($C506,'Policy Characteristics'!$C:$C,0))),"",INDEX('Policy Characteristics'!L:L,MATCH($C506,'Policy Characteristics'!$C:$C,0)))</f>
        <v>subsidy-for-electricity-production.html</v>
      </c>
      <c r="S506" s="78"/>
    </row>
    <row r="507" spans="1:19" x14ac:dyDescent="0.25">
      <c r="A507" s="76" t="str">
        <f>IF(ISBLANK(INDEX('Policy Characteristics'!A:A,MATCH($C507,'Policy Characteristics'!$C:$C,0))),"",INDEX('Policy Characteristics'!A:A,MATCH($C507,'Policy Characteristics'!$C:$C,0)))</f>
        <v>Electricity Supply</v>
      </c>
      <c r="B507" s="200" t="str">
        <f>IF(ISBLANK(INDEX('Policy Characteristics'!B:B,MATCH($C507,'Policy Characteristics'!$C:$C,0))),"",INDEX('Policy Characteristics'!B:B,MATCH($C507,'Policy Characteristics'!$C:$C,0)))</f>
        <v>Subsidy for Electricity Production</v>
      </c>
      <c r="C507" s="76" t="str">
        <f t="shared" si="22"/>
        <v>Subsidy for Elec Production by Fuel</v>
      </c>
      <c r="D507" s="78" t="s">
        <v>76</v>
      </c>
      <c r="E507" s="88"/>
      <c r="F507" s="78" t="s">
        <v>1667</v>
      </c>
      <c r="G507" s="78"/>
      <c r="H507" s="15">
        <v>1568</v>
      </c>
      <c r="I507" s="213" t="s">
        <v>43</v>
      </c>
      <c r="J507" s="202" t="str">
        <f>IF(ISBLANK(INDEX('Policy Characteristics'!D:D,MATCH($C507,'Policy Characteristics'!$C:$C,0))),"",INDEX('Policy Characteristics'!D:D,MATCH($C507,'Policy Characteristics'!$C:$C,0)))</f>
        <v>Subsidy for Electricity Production</v>
      </c>
      <c r="K507" s="76" t="str">
        <f>IF(ISBLANK(INDEX('Policy Characteristics'!E:E,MATCH($C507,'Policy Characteristics'!$C:$C,0))),"",INDEX('Policy Characteristics'!E:E,MATCH($C507,'Policy Characteristics'!$C:$C,0)))</f>
        <v>elec generation subsidy</v>
      </c>
      <c r="L507" s="76">
        <f>IF(ISBLANK(INDEX('Policy Characteristics'!F:F,MATCH($C507,'Policy Characteristics'!$C:$C,0))),"",INDEX('Policy Characteristics'!F:F,MATCH($C507,'Policy Characteristics'!$C:$C,0)))</f>
        <v>0</v>
      </c>
      <c r="M507" s="76">
        <f>IF(ISBLANK(INDEX('Policy Characteristics'!G:G,MATCH($C507,'Policy Characteristics'!$C:$C,0))),"",INDEX('Policy Characteristics'!G:G,MATCH($C507,'Policy Characteristics'!$C:$C,0)))</f>
        <v>60</v>
      </c>
      <c r="N507" s="76">
        <f>IF(ISBLANK(INDEX('Policy Characteristics'!H:H,MATCH($C507,'Policy Characteristics'!$C:$C,0))),"",INDEX('Policy Characteristics'!H:H,MATCH($C507,'Policy Characteristics'!$C:$C,0)))</f>
        <v>1</v>
      </c>
      <c r="O507" s="76" t="str">
        <f>IF(ISBLANK(INDEX('Policy Characteristics'!I:I,MATCH($C507,'Policy Characteristics'!$C:$C,0))),"",INDEX('Policy Characteristics'!I:I,MATCH($C507,'Policy Characteristics'!$C:$C,0)))</f>
        <v>$/MWh</v>
      </c>
      <c r="P507" s="76" t="str">
        <f>IF(ISBLANK(INDEX('Policy Characteristics'!J:J,MATCH($C507,'Policy Characteristics'!$C:$C,0))),"",INDEX('Policy Characteristics'!J:J,MATCH($C507,'Policy Characteristics'!$C:$C,0)))</f>
        <v>**Description:** This policy is a subsidy paid by the government to suppliers of electricity per unit of electricity generated from the selected plant type(s).This is in addition to subsidies that exist in the BAU scenario.  // **Guidance for setting values:** The U.S. provides clean electricity tax credits as part of the Inflation Reduction Act (IRA). The BAU assumes IRA tax credits will begin phasing out after the year 2039, when electricity sector emissions reach the target of 25% below 2022 levels. Tax credits are claimed as either the Investment Tax Credit (per unit capacity) or Production Tax Credit (per unit electricity generation), depending on the plant type.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$20.50 per MWh, based on assumptions on which share of new plants qualify for various bonus credits. // **Solar PV:**  We assume IRA tax credits of roughly $24.50, based on assumptions on which share of new plants qualify for various bonus credits.</v>
      </c>
      <c r="Q507" s="76" t="str">
        <f>IF(ISBLANK(INDEX('Policy Characteristics'!K:K,MATCH($C507,'Policy Characteristics'!$C:$C,0))),"",INDEX('Policy Characteristics'!K:K,MATCH($C507,'Policy Characteristics'!$C:$C,0)))</f>
        <v>electricity-sector-main.html#subsidies</v>
      </c>
      <c r="R507" s="76" t="str">
        <f>IF(ISBLANK(INDEX('Policy Characteristics'!L:L,MATCH($C507,'Policy Characteristics'!$C:$C,0))),"",INDEX('Policy Characteristics'!L:L,MATCH($C507,'Policy Characteristics'!$C:$C,0)))</f>
        <v>subsidy-for-electricity-production.html</v>
      </c>
      <c r="S507" s="78"/>
    </row>
    <row r="508" spans="1:19" x14ac:dyDescent="0.25">
      <c r="A508" s="76" t="str">
        <f>IF(ISBLANK(INDEX('Policy Characteristics'!A:A,MATCH($C508,'Policy Characteristics'!$C:$C,0))),"",INDEX('Policy Characteristics'!A:A,MATCH($C508,'Policy Characteristics'!$C:$C,0)))</f>
        <v>Electricity Supply</v>
      </c>
      <c r="B508" s="200" t="str">
        <f>IF(ISBLANK(INDEX('Policy Characteristics'!B:B,MATCH($C508,'Policy Characteristics'!$C:$C,0))),"",INDEX('Policy Characteristics'!B:B,MATCH($C508,'Policy Characteristics'!$C:$C,0)))</f>
        <v>Subsidy for Electricity Production</v>
      </c>
      <c r="C508" s="76" t="str">
        <f t="shared" si="22"/>
        <v>Subsidy for Elec Production by Fuel</v>
      </c>
      <c r="D508" s="78" t="s">
        <v>77</v>
      </c>
      <c r="E508" s="88"/>
      <c r="F508" s="78" t="s">
        <v>89</v>
      </c>
      <c r="G508" s="78"/>
      <c r="H508" s="15">
        <v>1570</v>
      </c>
      <c r="I508" s="213" t="s">
        <v>43</v>
      </c>
      <c r="J508" s="202" t="str">
        <f>IF(ISBLANK(INDEX('Policy Characteristics'!D:D,MATCH($C508,'Policy Characteristics'!$C:$C,0))),"",INDEX('Policy Characteristics'!D:D,MATCH($C508,'Policy Characteristics'!$C:$C,0)))</f>
        <v>Subsidy for Electricity Production</v>
      </c>
      <c r="K508" s="76" t="str">
        <f>IF(ISBLANK(INDEX('Policy Characteristics'!E:E,MATCH($C508,'Policy Characteristics'!$C:$C,0))),"",INDEX('Policy Characteristics'!E:E,MATCH($C508,'Policy Characteristics'!$C:$C,0)))</f>
        <v>elec generation subsidy</v>
      </c>
      <c r="L508" s="76">
        <f>IF(ISBLANK(INDEX('Policy Characteristics'!F:F,MATCH($C508,'Policy Characteristics'!$C:$C,0))),"",INDEX('Policy Characteristics'!F:F,MATCH($C508,'Policy Characteristics'!$C:$C,0)))</f>
        <v>0</v>
      </c>
      <c r="M508" s="76">
        <f>IF(ISBLANK(INDEX('Policy Characteristics'!G:G,MATCH($C508,'Policy Characteristics'!$C:$C,0))),"",INDEX('Policy Characteristics'!G:G,MATCH($C508,'Policy Characteristics'!$C:$C,0)))</f>
        <v>60</v>
      </c>
      <c r="N508" s="76">
        <f>IF(ISBLANK(INDEX('Policy Characteristics'!H:H,MATCH($C508,'Policy Characteristics'!$C:$C,0))),"",INDEX('Policy Characteristics'!H:H,MATCH($C508,'Policy Characteristics'!$C:$C,0)))</f>
        <v>1</v>
      </c>
      <c r="O508" s="76" t="str">
        <f>IF(ISBLANK(INDEX('Policy Characteristics'!I:I,MATCH($C508,'Policy Characteristics'!$C:$C,0))),"",INDEX('Policy Characteristics'!I:I,MATCH($C508,'Policy Characteristics'!$C:$C,0)))</f>
        <v>$/MWh</v>
      </c>
      <c r="P508" s="76" t="str">
        <f>IF(ISBLANK(INDEX('Policy Characteristics'!J:J,MATCH($C508,'Policy Characteristics'!$C:$C,0))),"",INDEX('Policy Characteristics'!J:J,MATCH($C508,'Policy Characteristics'!$C:$C,0)))</f>
        <v>**Description:** This policy is a subsidy paid by the government to suppliers of electricity per unit of electricity generated from the selected plant type(s).This is in addition to subsidies that exist in the BAU scenario.  // **Guidance for setting values:** The U.S. provides clean electricity tax credits as part of the Inflation Reduction Act (IRA). The BAU assumes IRA tax credits will begin phasing out after the year 2039, when electricity sector emissions reach the target of 25% below 2022 levels. Tax credits are claimed as either the Investment Tax Credit (per unit capacity) or Production Tax Credit (per unit electricity generation), depending on the plant type.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$20.50 per MWh, based on assumptions on which share of new plants qualify for various bonus credits. // **Solar PV:**  We assume IRA tax credits of roughly $24.50, based on assumptions on which share of new plants qualify for various bonus credits.</v>
      </c>
      <c r="Q508" s="76" t="str">
        <f>IF(ISBLANK(INDEX('Policy Characteristics'!K:K,MATCH($C508,'Policy Characteristics'!$C:$C,0))),"",INDEX('Policy Characteristics'!K:K,MATCH($C508,'Policy Characteristics'!$C:$C,0)))</f>
        <v>electricity-sector-main.html#subsidies</v>
      </c>
      <c r="R508" s="76" t="str">
        <f>IF(ISBLANK(INDEX('Policy Characteristics'!L:L,MATCH($C508,'Policy Characteristics'!$C:$C,0))),"",INDEX('Policy Characteristics'!L:L,MATCH($C508,'Policy Characteristics'!$C:$C,0)))</f>
        <v>subsidy-for-electricity-production.html</v>
      </c>
      <c r="S508" s="78"/>
    </row>
    <row r="509" spans="1:19" x14ac:dyDescent="0.25">
      <c r="A509" s="76" t="str">
        <f>IF(ISBLANK(INDEX('Policy Characteristics'!A:A,MATCH($C509,'Policy Characteristics'!$C:$C,0))),"",INDEX('Policy Characteristics'!A:A,MATCH($C509,'Policy Characteristics'!$C:$C,0)))</f>
        <v>Electricity Supply</v>
      </c>
      <c r="B509" s="200" t="str">
        <f>IF(ISBLANK(INDEX('Policy Characteristics'!B:B,MATCH($C509,'Policy Characteristics'!$C:$C,0))),"",INDEX('Policy Characteristics'!B:B,MATCH($C509,'Policy Characteristics'!$C:$C,0)))</f>
        <v>Subsidy for Electricity Production</v>
      </c>
      <c r="C509" s="76" t="str">
        <f t="shared" si="22"/>
        <v>Subsidy for Elec Production by Fuel</v>
      </c>
      <c r="D509" s="78" t="s">
        <v>446</v>
      </c>
      <c r="E509" s="88"/>
      <c r="F509" s="78" t="s">
        <v>449</v>
      </c>
      <c r="G509" s="78"/>
      <c r="H509" s="15">
        <v>1572</v>
      </c>
      <c r="I509" s="213" t="s">
        <v>43</v>
      </c>
      <c r="J509" s="202" t="str">
        <f>IF(ISBLANK(INDEX('Policy Characteristics'!D:D,MATCH($C509,'Policy Characteristics'!$C:$C,0))),"",INDEX('Policy Characteristics'!D:D,MATCH($C509,'Policy Characteristics'!$C:$C,0)))</f>
        <v>Subsidy for Electricity Production</v>
      </c>
      <c r="K509" s="76" t="str">
        <f>IF(ISBLANK(INDEX('Policy Characteristics'!E:E,MATCH($C509,'Policy Characteristics'!$C:$C,0))),"",INDEX('Policy Characteristics'!E:E,MATCH($C509,'Policy Characteristics'!$C:$C,0)))</f>
        <v>elec generation subsidy</v>
      </c>
      <c r="L509" s="76">
        <f>IF(ISBLANK(INDEX('Policy Characteristics'!F:F,MATCH($C509,'Policy Characteristics'!$C:$C,0))),"",INDEX('Policy Characteristics'!F:F,MATCH($C509,'Policy Characteristics'!$C:$C,0)))</f>
        <v>0</v>
      </c>
      <c r="M509" s="76">
        <f>IF(ISBLANK(INDEX('Policy Characteristics'!G:G,MATCH($C509,'Policy Characteristics'!$C:$C,0))),"",INDEX('Policy Characteristics'!G:G,MATCH($C509,'Policy Characteristics'!$C:$C,0)))</f>
        <v>60</v>
      </c>
      <c r="N509" s="76">
        <f>IF(ISBLANK(INDEX('Policy Characteristics'!H:H,MATCH($C509,'Policy Characteristics'!$C:$C,0))),"",INDEX('Policy Characteristics'!H:H,MATCH($C509,'Policy Characteristics'!$C:$C,0)))</f>
        <v>1</v>
      </c>
      <c r="O509" s="76" t="str">
        <f>IF(ISBLANK(INDEX('Policy Characteristics'!I:I,MATCH($C509,'Policy Characteristics'!$C:$C,0))),"",INDEX('Policy Characteristics'!I:I,MATCH($C509,'Policy Characteristics'!$C:$C,0)))</f>
        <v>$/MWh</v>
      </c>
      <c r="P509" s="76" t="str">
        <f>IF(ISBLANK(INDEX('Policy Characteristics'!J:J,MATCH($C509,'Policy Characteristics'!$C:$C,0))),"",INDEX('Policy Characteristics'!J:J,MATCH($C509,'Policy Characteristics'!$C:$C,0)))</f>
        <v>**Description:** This policy is a subsidy paid by the government to suppliers of electricity per unit of electricity generated from the selected plant type(s).This is in addition to subsidies that exist in the BAU scenario.  // **Guidance for setting values:** The U.S. provides clean electricity tax credits as part of the Inflation Reduction Act (IRA). The BAU assumes IRA tax credits will begin phasing out after the year 2039, when electricity sector emissions reach the target of 25% below 2022 levels. Tax credits are claimed as either the Investment Tax Credit (per unit capacity) or Production Tax Credit (per unit electricity generation), depending on the plant type.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$20.50 per MWh, based on assumptions on which share of new plants qualify for various bonus credits. // **Solar PV:**  We assume IRA tax credits of roughly $24.50, based on assumptions on which share of new plants qualify for various bonus credits.</v>
      </c>
      <c r="Q509" s="76" t="str">
        <f>IF(ISBLANK(INDEX('Policy Characteristics'!K:K,MATCH($C509,'Policy Characteristics'!$C:$C,0))),"",INDEX('Policy Characteristics'!K:K,MATCH($C509,'Policy Characteristics'!$C:$C,0)))</f>
        <v>electricity-sector-main.html#subsidies</v>
      </c>
      <c r="R509" s="76" t="str">
        <f>IF(ISBLANK(INDEX('Policy Characteristics'!L:L,MATCH($C509,'Policy Characteristics'!$C:$C,0))),"",INDEX('Policy Characteristics'!L:L,MATCH($C509,'Policy Characteristics'!$C:$C,0)))</f>
        <v>subsidy-for-electricity-production.html</v>
      </c>
      <c r="S509" s="78"/>
    </row>
    <row r="510" spans="1:19" x14ac:dyDescent="0.25">
      <c r="A510" s="76" t="str">
        <f>IF(ISBLANK(INDEX('Policy Characteristics'!A:A,MATCH($C510,'Policy Characteristics'!$C:$C,0))),"",INDEX('Policy Characteristics'!A:A,MATCH($C510,'Policy Characteristics'!$C:$C,0)))</f>
        <v>Electricity Supply</v>
      </c>
      <c r="B510" s="200" t="str">
        <f>IF(ISBLANK(INDEX('Policy Characteristics'!B:B,MATCH($C510,'Policy Characteristics'!$C:$C,0))),"",INDEX('Policy Characteristics'!B:B,MATCH($C510,'Policy Characteristics'!$C:$C,0)))</f>
        <v>Subsidy for Electricity Production</v>
      </c>
      <c r="C510" s="76" t="str">
        <f t="shared" si="22"/>
        <v>Subsidy for Elec Production by Fuel</v>
      </c>
      <c r="D510" s="78" t="s">
        <v>78</v>
      </c>
      <c r="E510" s="88"/>
      <c r="F510" s="78" t="s">
        <v>90</v>
      </c>
      <c r="G510" s="78"/>
      <c r="H510" s="15">
        <v>1574</v>
      </c>
      <c r="I510" s="213" t="s">
        <v>43</v>
      </c>
      <c r="J510" s="202" t="str">
        <f>IF(ISBLANK(INDEX('Policy Characteristics'!D:D,MATCH($C510,'Policy Characteristics'!$C:$C,0))),"",INDEX('Policy Characteristics'!D:D,MATCH($C510,'Policy Characteristics'!$C:$C,0)))</f>
        <v>Subsidy for Electricity Production</v>
      </c>
      <c r="K510" s="76" t="str">
        <f>IF(ISBLANK(INDEX('Policy Characteristics'!E:E,MATCH($C510,'Policy Characteristics'!$C:$C,0))),"",INDEX('Policy Characteristics'!E:E,MATCH($C510,'Policy Characteristics'!$C:$C,0)))</f>
        <v>elec generation subsidy</v>
      </c>
      <c r="L510" s="76">
        <f>IF(ISBLANK(INDEX('Policy Characteristics'!F:F,MATCH($C510,'Policy Characteristics'!$C:$C,0))),"",INDEX('Policy Characteristics'!F:F,MATCH($C510,'Policy Characteristics'!$C:$C,0)))</f>
        <v>0</v>
      </c>
      <c r="M510" s="76">
        <f>IF(ISBLANK(INDEX('Policy Characteristics'!G:G,MATCH($C510,'Policy Characteristics'!$C:$C,0))),"",INDEX('Policy Characteristics'!G:G,MATCH($C510,'Policy Characteristics'!$C:$C,0)))</f>
        <v>60</v>
      </c>
      <c r="N510" s="76">
        <f>IF(ISBLANK(INDEX('Policy Characteristics'!H:H,MATCH($C510,'Policy Characteristics'!$C:$C,0))),"",INDEX('Policy Characteristics'!H:H,MATCH($C510,'Policy Characteristics'!$C:$C,0)))</f>
        <v>1</v>
      </c>
      <c r="O510" s="76" t="str">
        <f>IF(ISBLANK(INDEX('Policy Characteristics'!I:I,MATCH($C510,'Policy Characteristics'!$C:$C,0))),"",INDEX('Policy Characteristics'!I:I,MATCH($C510,'Policy Characteristics'!$C:$C,0)))</f>
        <v>$/MWh</v>
      </c>
      <c r="P510" s="76" t="str">
        <f>IF(ISBLANK(INDEX('Policy Characteristics'!J:J,MATCH($C510,'Policy Characteristics'!$C:$C,0))),"",INDEX('Policy Characteristics'!J:J,MATCH($C510,'Policy Characteristics'!$C:$C,0)))</f>
        <v>**Description:** This policy is a subsidy paid by the government to suppliers of electricity per unit of electricity generated from the selected plant type(s).This is in addition to subsidies that exist in the BAU scenario.  // **Guidance for setting values:** The U.S. provides clean electricity tax credits as part of the Inflation Reduction Act (IRA). The BAU assumes IRA tax credits will begin phasing out after the year 2039, when electricity sector emissions reach the target of 25% below 2022 levels. Tax credits are claimed as either the Investment Tax Credit (per unit capacity) or Production Tax Credit (per unit electricity generation), depending on the plant type.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$20.50 per MWh, based on assumptions on which share of new plants qualify for various bonus credits. // **Solar PV:**  We assume IRA tax credits of roughly $24.50, based on assumptions on which share of new plants qualify for various bonus credits.</v>
      </c>
      <c r="Q510" s="76" t="str">
        <f>IF(ISBLANK(INDEX('Policy Characteristics'!K:K,MATCH($C510,'Policy Characteristics'!$C:$C,0))),"",INDEX('Policy Characteristics'!K:K,MATCH($C510,'Policy Characteristics'!$C:$C,0)))</f>
        <v>electricity-sector-main.html#subsidies</v>
      </c>
      <c r="R510" s="76" t="str">
        <f>IF(ISBLANK(INDEX('Policy Characteristics'!L:L,MATCH($C510,'Policy Characteristics'!$C:$C,0))),"",INDEX('Policy Characteristics'!L:L,MATCH($C510,'Policy Characteristics'!$C:$C,0)))</f>
        <v>subsidy-for-electricity-production.html</v>
      </c>
      <c r="S510" s="78"/>
    </row>
    <row r="511" spans="1:19" x14ac:dyDescent="0.25">
      <c r="A511" s="76" t="str">
        <f>IF(ISBLANK(INDEX('Policy Characteristics'!A:A,MATCH($C511,'Policy Characteristics'!$C:$C,0))),"",INDEX('Policy Characteristics'!A:A,MATCH($C511,'Policy Characteristics'!$C:$C,0)))</f>
        <v>Electricity Supply</v>
      </c>
      <c r="B511" s="200" t="str">
        <f>IF(ISBLANK(INDEX('Policy Characteristics'!B:B,MATCH($C511,'Policy Characteristics'!$C:$C,0))),"",INDEX('Policy Characteristics'!B:B,MATCH($C511,'Policy Characteristics'!$C:$C,0)))</f>
        <v>Subsidy for Electricity Production</v>
      </c>
      <c r="C511" s="76" t="str">
        <f t="shared" si="22"/>
        <v>Subsidy for Elec Production by Fuel</v>
      </c>
      <c r="D511" s="78" t="s">
        <v>79</v>
      </c>
      <c r="E511" s="88"/>
      <c r="F511" s="78" t="s">
        <v>91</v>
      </c>
      <c r="G511" s="78"/>
      <c r="H511" s="15">
        <v>1576</v>
      </c>
      <c r="I511" s="213" t="s">
        <v>43</v>
      </c>
      <c r="J511" s="202" t="str">
        <f>IF(ISBLANK(INDEX('Policy Characteristics'!D:D,MATCH($C511,'Policy Characteristics'!$C:$C,0))),"",INDEX('Policy Characteristics'!D:D,MATCH($C511,'Policy Characteristics'!$C:$C,0)))</f>
        <v>Subsidy for Electricity Production</v>
      </c>
      <c r="K511" s="76" t="str">
        <f>IF(ISBLANK(INDEX('Policy Characteristics'!E:E,MATCH($C511,'Policy Characteristics'!$C:$C,0))),"",INDEX('Policy Characteristics'!E:E,MATCH($C511,'Policy Characteristics'!$C:$C,0)))</f>
        <v>elec generation subsidy</v>
      </c>
      <c r="L511" s="76">
        <f>IF(ISBLANK(INDEX('Policy Characteristics'!F:F,MATCH($C511,'Policy Characteristics'!$C:$C,0))),"",INDEX('Policy Characteristics'!F:F,MATCH($C511,'Policy Characteristics'!$C:$C,0)))</f>
        <v>0</v>
      </c>
      <c r="M511" s="76">
        <f>IF(ISBLANK(INDEX('Policy Characteristics'!G:G,MATCH($C511,'Policy Characteristics'!$C:$C,0))),"",INDEX('Policy Characteristics'!G:G,MATCH($C511,'Policy Characteristics'!$C:$C,0)))</f>
        <v>60</v>
      </c>
      <c r="N511" s="76">
        <f>IF(ISBLANK(INDEX('Policy Characteristics'!H:H,MATCH($C511,'Policy Characteristics'!$C:$C,0))),"",INDEX('Policy Characteristics'!H:H,MATCH($C511,'Policy Characteristics'!$C:$C,0)))</f>
        <v>1</v>
      </c>
      <c r="O511" s="76" t="str">
        <f>IF(ISBLANK(INDEX('Policy Characteristics'!I:I,MATCH($C511,'Policy Characteristics'!$C:$C,0))),"",INDEX('Policy Characteristics'!I:I,MATCH($C511,'Policy Characteristics'!$C:$C,0)))</f>
        <v>$/MWh</v>
      </c>
      <c r="P511" s="76" t="str">
        <f>IF(ISBLANK(INDEX('Policy Characteristics'!J:J,MATCH($C511,'Policy Characteristics'!$C:$C,0))),"",INDEX('Policy Characteristics'!J:J,MATCH($C511,'Policy Characteristics'!$C:$C,0)))</f>
        <v>**Description:** This policy is a subsidy paid by the government to suppliers of electricity per unit of electricity generated from the selected plant type(s).This is in addition to subsidies that exist in the BAU scenario.  // **Guidance for setting values:** The U.S. provides clean electricity tax credits as part of the Inflation Reduction Act (IRA). The BAU assumes IRA tax credits will begin phasing out after the year 2039, when electricity sector emissions reach the target of 25% below 2022 levels. Tax credits are claimed as either the Investment Tax Credit (per unit capacity) or Production Tax Credit (per unit electricity generation), depending on the plant type.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$20.50 per MWh, based on assumptions on which share of new plants qualify for various bonus credits. // **Solar PV:**  We assume IRA tax credits of roughly $24.50, based on assumptions on which share of new plants qualify for various bonus credits.</v>
      </c>
      <c r="Q511" s="76" t="str">
        <f>IF(ISBLANK(INDEX('Policy Characteristics'!K:K,MATCH($C511,'Policy Characteristics'!$C:$C,0))),"",INDEX('Policy Characteristics'!K:K,MATCH($C511,'Policy Characteristics'!$C:$C,0)))</f>
        <v>electricity-sector-main.html#subsidies</v>
      </c>
      <c r="R511" s="76" t="str">
        <f>IF(ISBLANK(INDEX('Policy Characteristics'!L:L,MATCH($C511,'Policy Characteristics'!$C:$C,0))),"",INDEX('Policy Characteristics'!L:L,MATCH($C511,'Policy Characteristics'!$C:$C,0)))</f>
        <v>subsidy-for-electricity-production.html</v>
      </c>
      <c r="S511" s="78"/>
    </row>
    <row r="512" spans="1:19" x14ac:dyDescent="0.25">
      <c r="A512" s="76" t="str">
        <f>IF(ISBLANK(INDEX('Policy Characteristics'!A:A,MATCH($C512,'Policy Characteristics'!$C:$C,0))),"",INDEX('Policy Characteristics'!A:A,MATCH($C512,'Policy Characteristics'!$C:$C,0)))</f>
        <v>Electricity Supply</v>
      </c>
      <c r="B512" s="200" t="str">
        <f>IF(ISBLANK(INDEX('Policy Characteristics'!B:B,MATCH($C512,'Policy Characteristics'!$C:$C,0))),"",INDEX('Policy Characteristics'!B:B,MATCH($C512,'Policy Characteristics'!$C:$C,0)))</f>
        <v>Subsidy for Electricity Production</v>
      </c>
      <c r="C512" s="76" t="str">
        <f t="shared" si="22"/>
        <v>Subsidy for Elec Production by Fuel</v>
      </c>
      <c r="D512" s="78" t="s">
        <v>80</v>
      </c>
      <c r="E512" s="88"/>
      <c r="F512" s="78" t="s">
        <v>92</v>
      </c>
      <c r="G512" s="78"/>
      <c r="H512" s="15">
        <v>1578</v>
      </c>
      <c r="I512" s="213" t="s">
        <v>43</v>
      </c>
      <c r="J512" s="202" t="str">
        <f>IF(ISBLANK(INDEX('Policy Characteristics'!D:D,MATCH($C512,'Policy Characteristics'!$C:$C,0))),"",INDEX('Policy Characteristics'!D:D,MATCH($C512,'Policy Characteristics'!$C:$C,0)))</f>
        <v>Subsidy for Electricity Production</v>
      </c>
      <c r="K512" s="76" t="str">
        <f>IF(ISBLANK(INDEX('Policy Characteristics'!E:E,MATCH($C512,'Policy Characteristics'!$C:$C,0))),"",INDEX('Policy Characteristics'!E:E,MATCH($C512,'Policy Characteristics'!$C:$C,0)))</f>
        <v>elec generation subsidy</v>
      </c>
      <c r="L512" s="76">
        <f>IF(ISBLANK(INDEX('Policy Characteristics'!F:F,MATCH($C512,'Policy Characteristics'!$C:$C,0))),"",INDEX('Policy Characteristics'!F:F,MATCH($C512,'Policy Characteristics'!$C:$C,0)))</f>
        <v>0</v>
      </c>
      <c r="M512" s="76">
        <f>IF(ISBLANK(INDEX('Policy Characteristics'!G:G,MATCH($C512,'Policy Characteristics'!$C:$C,0))),"",INDEX('Policy Characteristics'!G:G,MATCH($C512,'Policy Characteristics'!$C:$C,0)))</f>
        <v>60</v>
      </c>
      <c r="N512" s="76">
        <f>IF(ISBLANK(INDEX('Policy Characteristics'!H:H,MATCH($C512,'Policy Characteristics'!$C:$C,0))),"",INDEX('Policy Characteristics'!H:H,MATCH($C512,'Policy Characteristics'!$C:$C,0)))</f>
        <v>1</v>
      </c>
      <c r="O512" s="76" t="str">
        <f>IF(ISBLANK(INDEX('Policy Characteristics'!I:I,MATCH($C512,'Policy Characteristics'!$C:$C,0))),"",INDEX('Policy Characteristics'!I:I,MATCH($C512,'Policy Characteristics'!$C:$C,0)))</f>
        <v>$/MWh</v>
      </c>
      <c r="P512" s="76" t="str">
        <f>IF(ISBLANK(INDEX('Policy Characteristics'!J:J,MATCH($C512,'Policy Characteristics'!$C:$C,0))),"",INDEX('Policy Characteristics'!J:J,MATCH($C512,'Policy Characteristics'!$C:$C,0)))</f>
        <v>**Description:** This policy is a subsidy paid by the government to suppliers of electricity per unit of electricity generated from the selected plant type(s).This is in addition to subsidies that exist in the BAU scenario.  // **Guidance for setting values:** The U.S. provides clean electricity tax credits as part of the Inflation Reduction Act (IRA). The BAU assumes IRA tax credits will begin phasing out after the year 2039, when electricity sector emissions reach the target of 25% below 2022 levels. Tax credits are claimed as either the Investment Tax Credit (per unit capacity) or Production Tax Credit (per unit electricity generation), depending on the plant type.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$20.50 per MWh, based on assumptions on which share of new plants qualify for various bonus credits. // **Solar PV:**  We assume IRA tax credits of roughly $24.50, based on assumptions on which share of new plants qualify for various bonus credits.</v>
      </c>
      <c r="Q512" s="76" t="str">
        <f>IF(ISBLANK(INDEX('Policy Characteristics'!K:K,MATCH($C512,'Policy Characteristics'!$C:$C,0))),"",INDEX('Policy Characteristics'!K:K,MATCH($C512,'Policy Characteristics'!$C:$C,0)))</f>
        <v>electricity-sector-main.html#subsidies</v>
      </c>
      <c r="R512" s="76" t="str">
        <f>IF(ISBLANK(INDEX('Policy Characteristics'!L:L,MATCH($C512,'Policy Characteristics'!$C:$C,0))),"",INDEX('Policy Characteristics'!L:L,MATCH($C512,'Policy Characteristics'!$C:$C,0)))</f>
        <v>subsidy-for-electricity-production.html</v>
      </c>
      <c r="S512" s="78"/>
    </row>
    <row r="513" spans="1:19" x14ac:dyDescent="0.25">
      <c r="A513" s="76" t="str">
        <f>IF(ISBLANK(INDEX('Policy Characteristics'!A:A,MATCH($C513,'Policy Characteristics'!$C:$C,0))),"",INDEX('Policy Characteristics'!A:A,MATCH($C513,'Policy Characteristics'!$C:$C,0)))</f>
        <v>Electricity Supply</v>
      </c>
      <c r="B513" s="200" t="str">
        <f>IF(ISBLANK(INDEX('Policy Characteristics'!B:B,MATCH($C513,'Policy Characteristics'!$C:$C,0))),"",INDEX('Policy Characteristics'!B:B,MATCH($C513,'Policy Characteristics'!$C:$C,0)))</f>
        <v>Subsidy for Electricity Production</v>
      </c>
      <c r="C513" s="76" t="str">
        <f t="shared" si="22"/>
        <v>Subsidy for Elec Production by Fuel</v>
      </c>
      <c r="D513" s="78" t="s">
        <v>668</v>
      </c>
      <c r="E513" s="88"/>
      <c r="F513" s="78" t="s">
        <v>434</v>
      </c>
      <c r="G513" s="78"/>
      <c r="H513" s="15">
        <v>1591</v>
      </c>
      <c r="I513" s="213" t="s">
        <v>43</v>
      </c>
      <c r="J513" s="202" t="str">
        <f>IF(ISBLANK(INDEX('Policy Characteristics'!D:D,MATCH($C513,'Policy Characteristics'!$C:$C,0))),"",INDEX('Policy Characteristics'!D:D,MATCH($C513,'Policy Characteristics'!$C:$C,0)))</f>
        <v>Subsidy for Electricity Production</v>
      </c>
      <c r="K513" s="76" t="str">
        <f>IF(ISBLANK(INDEX('Policy Characteristics'!E:E,MATCH($C513,'Policy Characteristics'!$C:$C,0))),"",INDEX('Policy Characteristics'!E:E,MATCH($C513,'Policy Characteristics'!$C:$C,0)))</f>
        <v>elec generation subsidy</v>
      </c>
      <c r="L513" s="76">
        <f>IF(ISBLANK(INDEX('Policy Characteristics'!F:F,MATCH($C513,'Policy Characteristics'!$C:$C,0))),"",INDEX('Policy Characteristics'!F:F,MATCH($C513,'Policy Characteristics'!$C:$C,0)))</f>
        <v>0</v>
      </c>
      <c r="M513" s="76">
        <f>IF(ISBLANK(INDEX('Policy Characteristics'!G:G,MATCH($C513,'Policy Characteristics'!$C:$C,0))),"",INDEX('Policy Characteristics'!G:G,MATCH($C513,'Policy Characteristics'!$C:$C,0)))</f>
        <v>60</v>
      </c>
      <c r="N513" s="76">
        <f>IF(ISBLANK(INDEX('Policy Characteristics'!H:H,MATCH($C513,'Policy Characteristics'!$C:$C,0))),"",INDEX('Policy Characteristics'!H:H,MATCH($C513,'Policy Characteristics'!$C:$C,0)))</f>
        <v>1</v>
      </c>
      <c r="O513" s="76" t="str">
        <f>IF(ISBLANK(INDEX('Policy Characteristics'!I:I,MATCH($C513,'Policy Characteristics'!$C:$C,0))),"",INDEX('Policy Characteristics'!I:I,MATCH($C513,'Policy Characteristics'!$C:$C,0)))</f>
        <v>$/MWh</v>
      </c>
      <c r="P513" s="76" t="str">
        <f>IF(ISBLANK(INDEX('Policy Characteristics'!J:J,MATCH($C513,'Policy Characteristics'!$C:$C,0))),"",INDEX('Policy Characteristics'!J:J,MATCH($C513,'Policy Characteristics'!$C:$C,0)))</f>
        <v>**Description:** This policy is a subsidy paid by the government to suppliers of electricity per unit of electricity generated from the selected plant type(s).This is in addition to subsidies that exist in the BAU scenario.  // **Guidance for setting values:** The U.S. provides clean electricity tax credits as part of the Inflation Reduction Act (IRA). The BAU assumes IRA tax credits will begin phasing out after the year 2039, when electricity sector emissions reach the target of 25% below 2022 levels. Tax credits are claimed as either the Investment Tax Credit (per unit capacity) or Production Tax Credit (per unit electricity generation), depending on the plant type.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$20.50 per MWh, based on assumptions on which share of new plants qualify for various bonus credits. // **Solar PV:**  We assume IRA tax credits of roughly $24.50, based on assumptions on which share of new plants qualify for various bonus credits.</v>
      </c>
      <c r="Q513" s="76" t="str">
        <f>IF(ISBLANK(INDEX('Policy Characteristics'!K:K,MATCH($C513,'Policy Characteristics'!$C:$C,0))),"",INDEX('Policy Characteristics'!K:K,MATCH($C513,'Policy Characteristics'!$C:$C,0)))</f>
        <v>electricity-sector-main.html#subsidies</v>
      </c>
      <c r="R513" s="76" t="str">
        <f>IF(ISBLANK(INDEX('Policy Characteristics'!L:L,MATCH($C513,'Policy Characteristics'!$C:$C,0))),"",INDEX('Policy Characteristics'!L:L,MATCH($C513,'Policy Characteristics'!$C:$C,0)))</f>
        <v>subsidy-for-electricity-production.html</v>
      </c>
      <c r="S513" s="78"/>
    </row>
    <row r="514" spans="1:19" x14ac:dyDescent="0.25">
      <c r="A514" s="76" t="str">
        <f>IF(ISBLANK(INDEX('Policy Characteristics'!A:A,MATCH($C514,'Policy Characteristics'!$C:$C,0))),"",INDEX('Policy Characteristics'!A:A,MATCH($C514,'Policy Characteristics'!$C:$C,0)))</f>
        <v>Electricity Supply</v>
      </c>
      <c r="B514" s="200" t="str">
        <f>IF(ISBLANK(INDEX('Policy Characteristics'!B:B,MATCH($C514,'Policy Characteristics'!$C:$C,0))),"",INDEX('Policy Characteristics'!B:B,MATCH($C514,'Policy Characteristics'!$C:$C,0)))</f>
        <v>Subsidy for Electricity Production</v>
      </c>
      <c r="C514" s="76" t="str">
        <f t="shared" si="22"/>
        <v>Subsidy for Elec Production by Fuel</v>
      </c>
      <c r="D514" s="78" t="s">
        <v>306</v>
      </c>
      <c r="E514" s="88"/>
      <c r="F514" s="78" t="s">
        <v>308</v>
      </c>
      <c r="G514" s="78"/>
      <c r="H514" s="15">
        <v>1594</v>
      </c>
      <c r="I514" s="201" t="s">
        <v>44</v>
      </c>
      <c r="J514" s="202" t="str">
        <f>IF(ISBLANK(INDEX('Policy Characteristics'!D:D,MATCH($C514,'Policy Characteristics'!$C:$C,0))),"",INDEX('Policy Characteristics'!D:D,MATCH($C514,'Policy Characteristics'!$C:$C,0)))</f>
        <v>Subsidy for Electricity Production</v>
      </c>
      <c r="K514" s="76" t="str">
        <f>IF(ISBLANK(INDEX('Policy Characteristics'!E:E,MATCH($C514,'Policy Characteristics'!$C:$C,0))),"",INDEX('Policy Characteristics'!E:E,MATCH($C514,'Policy Characteristics'!$C:$C,0)))</f>
        <v>elec generation subsidy</v>
      </c>
      <c r="L514" s="76">
        <f>IF(ISBLANK(INDEX('Policy Characteristics'!F:F,MATCH($C514,'Policy Characteristics'!$C:$C,0))),"",INDEX('Policy Characteristics'!F:F,MATCH($C514,'Policy Characteristics'!$C:$C,0)))</f>
        <v>0</v>
      </c>
      <c r="M514" s="76">
        <f>IF(ISBLANK(INDEX('Policy Characteristics'!G:G,MATCH($C514,'Policy Characteristics'!$C:$C,0))),"",INDEX('Policy Characteristics'!G:G,MATCH($C514,'Policy Characteristics'!$C:$C,0)))</f>
        <v>60</v>
      </c>
      <c r="N514" s="76">
        <f>IF(ISBLANK(INDEX('Policy Characteristics'!H:H,MATCH($C514,'Policy Characteristics'!$C:$C,0))),"",INDEX('Policy Characteristics'!H:H,MATCH($C514,'Policy Characteristics'!$C:$C,0)))</f>
        <v>1</v>
      </c>
      <c r="O514" s="76" t="str">
        <f>IF(ISBLANK(INDEX('Policy Characteristics'!I:I,MATCH($C514,'Policy Characteristics'!$C:$C,0))),"",INDEX('Policy Characteristics'!I:I,MATCH($C514,'Policy Characteristics'!$C:$C,0)))</f>
        <v>$/MWh</v>
      </c>
      <c r="P514" s="76" t="str">
        <f>IF(ISBLANK(INDEX('Policy Characteristics'!J:J,MATCH($C514,'Policy Characteristics'!$C:$C,0))),"",INDEX('Policy Characteristics'!J:J,MATCH($C514,'Policy Characteristics'!$C:$C,0)))</f>
        <v>**Description:** This policy is a subsidy paid by the government to suppliers of electricity per unit of electricity generated from the selected plant type(s).This is in addition to subsidies that exist in the BAU scenario.  // **Guidance for setting values:** The U.S. provides clean electricity tax credits as part of the Inflation Reduction Act (IRA). The BAU assumes IRA tax credits will begin phasing out after the year 2039, when electricity sector emissions reach the target of 25% below 2022 levels. Tax credits are claimed as either the Investment Tax Credit (per unit capacity) or Production Tax Credit (per unit electricity generation), depending on the plant type.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$20.50 per MWh, based on assumptions on which share of new plants qualify for various bonus credits. // **Solar PV:**  We assume IRA tax credits of roughly $24.50, based on assumptions on which share of new plants qualify for various bonus credits.</v>
      </c>
      <c r="Q514" s="76" t="str">
        <f>IF(ISBLANK(INDEX('Policy Characteristics'!K:K,MATCH($C514,'Policy Characteristics'!$C:$C,0))),"",INDEX('Policy Characteristics'!K:K,MATCH($C514,'Policy Characteristics'!$C:$C,0)))</f>
        <v>electricity-sector-main.html#subsidies</v>
      </c>
      <c r="R514" s="76" t="str">
        <f>IF(ISBLANK(INDEX('Policy Characteristics'!L:L,MATCH($C514,'Policy Characteristics'!$C:$C,0))),"",INDEX('Policy Characteristics'!L:L,MATCH($C514,'Policy Characteristics'!$C:$C,0)))</f>
        <v>subsidy-for-electricity-production.html</v>
      </c>
      <c r="S514" s="78"/>
    </row>
    <row r="515" spans="1:19" x14ac:dyDescent="0.25">
      <c r="A515" s="76" t="str">
        <f>IF(ISBLANK(INDEX('Policy Characteristics'!A:A,MATCH($C515,'Policy Characteristics'!$C:$C,0))),"",INDEX('Policy Characteristics'!A:A,MATCH($C515,'Policy Characteristics'!$C:$C,0)))</f>
        <v>Electricity Supply</v>
      </c>
      <c r="B515" s="200" t="str">
        <f>IF(ISBLANK(INDEX('Policy Characteristics'!B:B,MATCH($C515,'Policy Characteristics'!$C:$C,0))),"",INDEX('Policy Characteristics'!B:B,MATCH($C515,'Policy Characteristics'!$C:$C,0)))</f>
        <v>Subsidy for Electricity Production</v>
      </c>
      <c r="C515" s="76" t="str">
        <f t="shared" si="22"/>
        <v>Subsidy for Elec Production by Fuel</v>
      </c>
      <c r="D515" s="78" t="s">
        <v>307</v>
      </c>
      <c r="E515" s="88"/>
      <c r="F515" s="78" t="s">
        <v>309</v>
      </c>
      <c r="G515" s="78"/>
      <c r="H515" s="15">
        <v>1597</v>
      </c>
      <c r="I515" s="201" t="s">
        <v>44</v>
      </c>
      <c r="J515" s="202" t="str">
        <f>IF(ISBLANK(INDEX('Policy Characteristics'!D:D,MATCH($C515,'Policy Characteristics'!$C:$C,0))),"",INDEX('Policy Characteristics'!D:D,MATCH($C515,'Policy Characteristics'!$C:$C,0)))</f>
        <v>Subsidy for Electricity Production</v>
      </c>
      <c r="K515" s="76" t="str">
        <f>IF(ISBLANK(INDEX('Policy Characteristics'!E:E,MATCH($C515,'Policy Characteristics'!$C:$C,0))),"",INDEX('Policy Characteristics'!E:E,MATCH($C515,'Policy Characteristics'!$C:$C,0)))</f>
        <v>elec generation subsidy</v>
      </c>
      <c r="L515" s="76">
        <f>IF(ISBLANK(INDEX('Policy Characteristics'!F:F,MATCH($C515,'Policy Characteristics'!$C:$C,0))),"",INDEX('Policy Characteristics'!F:F,MATCH($C515,'Policy Characteristics'!$C:$C,0)))</f>
        <v>0</v>
      </c>
      <c r="M515" s="76">
        <f>IF(ISBLANK(INDEX('Policy Characteristics'!G:G,MATCH($C515,'Policy Characteristics'!$C:$C,0))),"",INDEX('Policy Characteristics'!G:G,MATCH($C515,'Policy Characteristics'!$C:$C,0)))</f>
        <v>60</v>
      </c>
      <c r="N515" s="76">
        <f>IF(ISBLANK(INDEX('Policy Characteristics'!H:H,MATCH($C515,'Policy Characteristics'!$C:$C,0))),"",INDEX('Policy Characteristics'!H:H,MATCH($C515,'Policy Characteristics'!$C:$C,0)))</f>
        <v>1</v>
      </c>
      <c r="O515" s="76" t="str">
        <f>IF(ISBLANK(INDEX('Policy Characteristics'!I:I,MATCH($C515,'Policy Characteristics'!$C:$C,0))),"",INDEX('Policy Characteristics'!I:I,MATCH($C515,'Policy Characteristics'!$C:$C,0)))</f>
        <v>$/MWh</v>
      </c>
      <c r="P515" s="76" t="str">
        <f>IF(ISBLANK(INDEX('Policy Characteristics'!J:J,MATCH($C515,'Policy Characteristics'!$C:$C,0))),"",INDEX('Policy Characteristics'!J:J,MATCH($C515,'Policy Characteristics'!$C:$C,0)))</f>
        <v>**Description:** This policy is a subsidy paid by the government to suppliers of electricity per unit of electricity generated from the selected plant type(s).This is in addition to subsidies that exist in the BAU scenario.  // **Guidance for setting values:** The U.S. provides clean electricity tax credits as part of the Inflation Reduction Act (IRA). The BAU assumes IRA tax credits will begin phasing out after the year 2039, when electricity sector emissions reach the target of 25% below 2022 levels. Tax credits are claimed as either the Investment Tax Credit (per unit capacity) or Production Tax Credit (per unit electricity generation), depending on the plant type.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$20.50 per MWh, based on assumptions on which share of new plants qualify for various bonus credits. // **Solar PV:**  We assume IRA tax credits of roughly $24.50, based on assumptions on which share of new plants qualify for various bonus credits.</v>
      </c>
      <c r="Q515" s="76" t="str">
        <f>IF(ISBLANK(INDEX('Policy Characteristics'!K:K,MATCH($C515,'Policy Characteristics'!$C:$C,0))),"",INDEX('Policy Characteristics'!K:K,MATCH($C515,'Policy Characteristics'!$C:$C,0)))</f>
        <v>electricity-sector-main.html#subsidies</v>
      </c>
      <c r="R515" s="76" t="str">
        <f>IF(ISBLANK(INDEX('Policy Characteristics'!L:L,MATCH($C515,'Policy Characteristics'!$C:$C,0))),"",INDEX('Policy Characteristics'!L:L,MATCH($C515,'Policy Characteristics'!$C:$C,0)))</f>
        <v>subsidy-for-electricity-production.html</v>
      </c>
      <c r="S515" s="78"/>
    </row>
    <row r="516" spans="1:19" x14ac:dyDescent="0.25">
      <c r="A516" s="76" t="str">
        <f>IF(ISBLANK(INDEX('Policy Characteristics'!A:A,MATCH($C516,'Policy Characteristics'!$C:$C,0))),"",INDEX('Policy Characteristics'!A:A,MATCH($C516,'Policy Characteristics'!$C:$C,0)))</f>
        <v>Electricity Supply</v>
      </c>
      <c r="B516" s="200" t="str">
        <f>IF(ISBLANK(INDEX('Policy Characteristics'!B:B,MATCH($C516,'Policy Characteristics'!$C:$C,0))),"",INDEX('Policy Characteristics'!B:B,MATCH($C516,'Policy Characteristics'!$C:$C,0)))</f>
        <v>Subsidy for Electricity Production</v>
      </c>
      <c r="C516" s="76" t="str">
        <f t="shared" si="22"/>
        <v>Subsidy for Elec Production by Fuel</v>
      </c>
      <c r="D516" s="78" t="s">
        <v>442</v>
      </c>
      <c r="E516" s="88"/>
      <c r="F516" s="78" t="s">
        <v>441</v>
      </c>
      <c r="G516" s="78"/>
      <c r="H516" s="15">
        <v>1580</v>
      </c>
      <c r="I516" s="201" t="s">
        <v>44</v>
      </c>
      <c r="J516" s="202" t="str">
        <f>IF(ISBLANK(INDEX('Policy Characteristics'!D:D,MATCH($C516,'Policy Characteristics'!$C:$C,0))),"",INDEX('Policy Characteristics'!D:D,MATCH($C516,'Policy Characteristics'!$C:$C,0)))</f>
        <v>Subsidy for Electricity Production</v>
      </c>
      <c r="K516" s="76" t="str">
        <f>IF(ISBLANK(INDEX('Policy Characteristics'!E:E,MATCH($C516,'Policy Characteristics'!$C:$C,0))),"",INDEX('Policy Characteristics'!E:E,MATCH($C516,'Policy Characteristics'!$C:$C,0)))</f>
        <v>elec generation subsidy</v>
      </c>
      <c r="L516" s="76">
        <f>IF(ISBLANK(INDEX('Policy Characteristics'!F:F,MATCH($C516,'Policy Characteristics'!$C:$C,0))),"",INDEX('Policy Characteristics'!F:F,MATCH($C516,'Policy Characteristics'!$C:$C,0)))</f>
        <v>0</v>
      </c>
      <c r="M516" s="76">
        <f>IF(ISBLANK(INDEX('Policy Characteristics'!G:G,MATCH($C516,'Policy Characteristics'!$C:$C,0))),"",INDEX('Policy Characteristics'!G:G,MATCH($C516,'Policy Characteristics'!$C:$C,0)))</f>
        <v>60</v>
      </c>
      <c r="N516" s="76">
        <f>IF(ISBLANK(INDEX('Policy Characteristics'!H:H,MATCH($C516,'Policy Characteristics'!$C:$C,0))),"",INDEX('Policy Characteristics'!H:H,MATCH($C516,'Policy Characteristics'!$C:$C,0)))</f>
        <v>1</v>
      </c>
      <c r="O516" s="76" t="str">
        <f>IF(ISBLANK(INDEX('Policy Characteristics'!I:I,MATCH($C516,'Policy Characteristics'!$C:$C,0))),"",INDEX('Policy Characteristics'!I:I,MATCH($C516,'Policy Characteristics'!$C:$C,0)))</f>
        <v>$/MWh</v>
      </c>
      <c r="P516" s="76" t="str">
        <f>IF(ISBLANK(INDEX('Policy Characteristics'!J:J,MATCH($C516,'Policy Characteristics'!$C:$C,0))),"",INDEX('Policy Characteristics'!J:J,MATCH($C516,'Policy Characteristics'!$C:$C,0)))</f>
        <v>**Description:** This policy is a subsidy paid by the government to suppliers of electricity per unit of electricity generated from the selected plant type(s).This is in addition to subsidies that exist in the BAU scenario.  // **Guidance for setting values:** The U.S. provides clean electricity tax credits as part of the Inflation Reduction Act (IRA). The BAU assumes IRA tax credits will begin phasing out after the year 2039, when electricity sector emissions reach the target of 25% below 2022 levels. Tax credits are claimed as either the Investment Tax Credit (per unit capacity) or Production Tax Credit (per unit electricity generation), depending on the plant type.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$20.50 per MWh, based on assumptions on which share of new plants qualify for various bonus credits. // **Solar PV:**  We assume IRA tax credits of roughly $24.50, based on assumptions on which share of new plants qualify for various bonus credits.</v>
      </c>
      <c r="Q516" s="76" t="str">
        <f>IF(ISBLANK(INDEX('Policy Characteristics'!K:K,MATCH($C516,'Policy Characteristics'!$C:$C,0))),"",INDEX('Policy Characteristics'!K:K,MATCH($C516,'Policy Characteristics'!$C:$C,0)))</f>
        <v>electricity-sector-main.html#subsidies</v>
      </c>
      <c r="R516" s="76" t="str">
        <f>IF(ISBLANK(INDEX('Policy Characteristics'!L:L,MATCH($C516,'Policy Characteristics'!$C:$C,0))),"",INDEX('Policy Characteristics'!L:L,MATCH($C516,'Policy Characteristics'!$C:$C,0)))</f>
        <v>subsidy-for-electricity-production.html</v>
      </c>
      <c r="S516" s="78"/>
    </row>
    <row r="517" spans="1:19" x14ac:dyDescent="0.25">
      <c r="A517" s="76" t="str">
        <f>IF(ISBLANK(INDEX('Policy Characteristics'!A:A,MATCH($C517,'Policy Characteristics'!$C:$C,0))),"",INDEX('Policy Characteristics'!A:A,MATCH($C517,'Policy Characteristics'!$C:$C,0)))</f>
        <v>Electricity Supply</v>
      </c>
      <c r="B517" s="200" t="str">
        <f>IF(ISBLANK(INDEX('Policy Characteristics'!B:B,MATCH($C517,'Policy Characteristics'!$C:$C,0))),"",INDEX('Policy Characteristics'!B:B,MATCH($C517,'Policy Characteristics'!$C:$C,0)))</f>
        <v>Subsidy for Electricity Production</v>
      </c>
      <c r="C517" s="76" t="str">
        <f t="shared" si="22"/>
        <v>Subsidy for Elec Production by Fuel</v>
      </c>
      <c r="D517" s="78" t="s">
        <v>451</v>
      </c>
      <c r="E517" s="88"/>
      <c r="F517" s="78" t="s">
        <v>452</v>
      </c>
      <c r="G517" s="78"/>
      <c r="H517" s="15">
        <v>1582</v>
      </c>
      <c r="I517" s="213" t="s">
        <v>43</v>
      </c>
      <c r="J517" s="202" t="str">
        <f>IF(ISBLANK(INDEX('Policy Characteristics'!D:D,MATCH($C517,'Policy Characteristics'!$C:$C,0))),"",INDEX('Policy Characteristics'!D:D,MATCH($C517,'Policy Characteristics'!$C:$C,0)))</f>
        <v>Subsidy for Electricity Production</v>
      </c>
      <c r="K517" s="76" t="str">
        <f>IF(ISBLANK(INDEX('Policy Characteristics'!E:E,MATCH($C517,'Policy Characteristics'!$C:$C,0))),"",INDEX('Policy Characteristics'!E:E,MATCH($C517,'Policy Characteristics'!$C:$C,0)))</f>
        <v>elec generation subsidy</v>
      </c>
      <c r="L517" s="76">
        <f>IF(ISBLANK(INDEX('Policy Characteristics'!F:F,MATCH($C517,'Policy Characteristics'!$C:$C,0))),"",INDEX('Policy Characteristics'!F:F,MATCH($C517,'Policy Characteristics'!$C:$C,0)))</f>
        <v>0</v>
      </c>
      <c r="M517" s="76">
        <f>IF(ISBLANK(INDEX('Policy Characteristics'!G:G,MATCH($C517,'Policy Characteristics'!$C:$C,0))),"",INDEX('Policy Characteristics'!G:G,MATCH($C517,'Policy Characteristics'!$C:$C,0)))</f>
        <v>60</v>
      </c>
      <c r="N517" s="76">
        <f>IF(ISBLANK(INDEX('Policy Characteristics'!H:H,MATCH($C517,'Policy Characteristics'!$C:$C,0))),"",INDEX('Policy Characteristics'!H:H,MATCH($C517,'Policy Characteristics'!$C:$C,0)))</f>
        <v>1</v>
      </c>
      <c r="O517" s="76" t="str">
        <f>IF(ISBLANK(INDEX('Policy Characteristics'!I:I,MATCH($C517,'Policy Characteristics'!$C:$C,0))),"",INDEX('Policy Characteristics'!I:I,MATCH($C517,'Policy Characteristics'!$C:$C,0)))</f>
        <v>$/MWh</v>
      </c>
      <c r="P517" s="76" t="str">
        <f>IF(ISBLANK(INDEX('Policy Characteristics'!J:J,MATCH($C517,'Policy Characteristics'!$C:$C,0))),"",INDEX('Policy Characteristics'!J:J,MATCH($C517,'Policy Characteristics'!$C:$C,0)))</f>
        <v>**Description:** This policy is a subsidy paid by the government to suppliers of electricity per unit of electricity generated from the selected plant type(s).This is in addition to subsidies that exist in the BAU scenario.  // **Guidance for setting values:** The U.S. provides clean electricity tax credits as part of the Inflation Reduction Act (IRA). The BAU assumes IRA tax credits will begin phasing out after the year 2039, when electricity sector emissions reach the target of 25% below 2022 levels. Tax credits are claimed as either the Investment Tax Credit (per unit capacity) or Production Tax Credit (per unit electricity generation), depending on the plant type.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$20.50 per MWh, based on assumptions on which share of new plants qualify for various bonus credits. // **Solar PV:**  We assume IRA tax credits of roughly $24.50, based on assumptions on which share of new plants qualify for various bonus credits.</v>
      </c>
      <c r="Q517" s="76" t="str">
        <f>IF(ISBLANK(INDEX('Policy Characteristics'!K:K,MATCH($C517,'Policy Characteristics'!$C:$C,0))),"",INDEX('Policy Characteristics'!K:K,MATCH($C517,'Policy Characteristics'!$C:$C,0)))</f>
        <v>electricity-sector-main.html#subsidies</v>
      </c>
      <c r="R517" s="76" t="str">
        <f>IF(ISBLANK(INDEX('Policy Characteristics'!L:L,MATCH($C517,'Policy Characteristics'!$C:$C,0))),"",INDEX('Policy Characteristics'!L:L,MATCH($C517,'Policy Characteristics'!$C:$C,0)))</f>
        <v>subsidy-for-electricity-production.html</v>
      </c>
      <c r="S517" s="78"/>
    </row>
    <row r="518" spans="1:19" x14ac:dyDescent="0.25">
      <c r="A518" s="76" t="str">
        <f>IF(ISBLANK(INDEX('Policy Characteristics'!A:A,MATCH($C518,'Policy Characteristics'!$C:$C,0))),"",INDEX('Policy Characteristics'!A:A,MATCH($C518,'Policy Characteristics'!$C:$C,0)))</f>
        <v>Electricity Supply</v>
      </c>
      <c r="B518" s="200" t="str">
        <f>IF(ISBLANK(INDEX('Policy Characteristics'!B:B,MATCH($C518,'Policy Characteristics'!$C:$C,0))),"",INDEX('Policy Characteristics'!B:B,MATCH($C518,'Policy Characteristics'!$C:$C,0)))</f>
        <v>Subsidy for Electricity Production</v>
      </c>
      <c r="C518" s="76" t="str">
        <f t="shared" si="22"/>
        <v>Subsidy for Elec Production by Fuel</v>
      </c>
      <c r="D518" s="78" t="s">
        <v>988</v>
      </c>
      <c r="E518" s="88"/>
      <c r="F518" s="78" t="s">
        <v>712</v>
      </c>
      <c r="G518" s="78"/>
      <c r="H518" s="15">
        <v>1584</v>
      </c>
      <c r="I518" s="201" t="s">
        <v>44</v>
      </c>
      <c r="J518" s="202" t="str">
        <f>IF(ISBLANK(INDEX('Policy Characteristics'!D:D,MATCH($C518,'Policy Characteristics'!$C:$C,0))),"",INDEX('Policy Characteristics'!D:D,MATCH($C518,'Policy Characteristics'!$C:$C,0)))</f>
        <v>Subsidy for Electricity Production</v>
      </c>
      <c r="K518" s="76" t="str">
        <f>IF(ISBLANK(INDEX('Policy Characteristics'!E:E,MATCH($C518,'Policy Characteristics'!$C:$C,0))),"",INDEX('Policy Characteristics'!E:E,MATCH($C518,'Policy Characteristics'!$C:$C,0)))</f>
        <v>elec generation subsidy</v>
      </c>
      <c r="L518" s="76">
        <f>IF(ISBLANK(INDEX('Policy Characteristics'!F:F,MATCH($C518,'Policy Characteristics'!$C:$C,0))),"",INDEX('Policy Characteristics'!F:F,MATCH($C518,'Policy Characteristics'!$C:$C,0)))</f>
        <v>0</v>
      </c>
      <c r="M518" s="76">
        <f>IF(ISBLANK(INDEX('Policy Characteristics'!G:G,MATCH($C518,'Policy Characteristics'!$C:$C,0))),"",INDEX('Policy Characteristics'!G:G,MATCH($C518,'Policy Characteristics'!$C:$C,0)))</f>
        <v>60</v>
      </c>
      <c r="N518" s="76">
        <f>IF(ISBLANK(INDEX('Policy Characteristics'!H:H,MATCH($C518,'Policy Characteristics'!$C:$C,0))),"",INDEX('Policy Characteristics'!H:H,MATCH($C518,'Policy Characteristics'!$C:$C,0)))</f>
        <v>1</v>
      </c>
      <c r="O518" s="76" t="str">
        <f>IF(ISBLANK(INDEX('Policy Characteristics'!I:I,MATCH($C518,'Policy Characteristics'!$C:$C,0))),"",INDEX('Policy Characteristics'!I:I,MATCH($C518,'Policy Characteristics'!$C:$C,0)))</f>
        <v>$/MWh</v>
      </c>
      <c r="P518" s="76" t="str">
        <f>IF(ISBLANK(INDEX('Policy Characteristics'!J:J,MATCH($C518,'Policy Characteristics'!$C:$C,0))),"",INDEX('Policy Characteristics'!J:J,MATCH($C518,'Policy Characteristics'!$C:$C,0)))</f>
        <v>**Description:** This policy is a subsidy paid by the government to suppliers of electricity per unit of electricity generated from the selected plant type(s).This is in addition to subsidies that exist in the BAU scenario.  // **Guidance for setting values:** The U.S. provides clean electricity tax credits as part of the Inflation Reduction Act (IRA). The BAU assumes IRA tax credits will begin phasing out after the year 2039, when electricity sector emissions reach the target of 25% below 2022 levels. Tax credits are claimed as either the Investment Tax Credit (per unit capacity) or Production Tax Credit (per unit electricity generation), depending on the plant type.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$20.50 per MWh, based on assumptions on which share of new plants qualify for various bonus credits. // **Solar PV:**  We assume IRA tax credits of roughly $24.50, based on assumptions on which share of new plants qualify for various bonus credits.</v>
      </c>
      <c r="Q518" s="76" t="str">
        <f>IF(ISBLANK(INDEX('Policy Characteristics'!K:K,MATCH($C518,'Policy Characteristics'!$C:$C,0))),"",INDEX('Policy Characteristics'!K:K,MATCH($C518,'Policy Characteristics'!$C:$C,0)))</f>
        <v>electricity-sector-main.html#subsidies</v>
      </c>
      <c r="R518" s="76" t="str">
        <f>IF(ISBLANK(INDEX('Policy Characteristics'!L:L,MATCH($C518,'Policy Characteristics'!$C:$C,0))),"",INDEX('Policy Characteristics'!L:L,MATCH($C518,'Policy Characteristics'!$C:$C,0)))</f>
        <v>subsidy-for-electricity-production.html</v>
      </c>
      <c r="S518" s="78"/>
    </row>
    <row r="519" spans="1:19" x14ac:dyDescent="0.25">
      <c r="A519" s="76" t="str">
        <f>IF(ISBLANK(INDEX('Policy Characteristics'!A:A,MATCH($C519,'Policy Characteristics'!$C:$C,0))),"",INDEX('Policy Characteristics'!A:A,MATCH($C519,'Policy Characteristics'!$C:$C,0)))</f>
        <v>Electricity Supply</v>
      </c>
      <c r="B519" s="200" t="str">
        <f>IF(ISBLANK(INDEX('Policy Characteristics'!B:B,MATCH($C519,'Policy Characteristics'!$C:$C,0))),"",INDEX('Policy Characteristics'!B:B,MATCH($C519,'Policy Characteristics'!$C:$C,0)))</f>
        <v>Subsidy for Electricity Production</v>
      </c>
      <c r="C519" s="76" t="str">
        <f t="shared" si="22"/>
        <v>Subsidy for Elec Production by Fuel</v>
      </c>
      <c r="D519" s="78" t="s">
        <v>989</v>
      </c>
      <c r="E519" s="88"/>
      <c r="F519" s="78" t="s">
        <v>832</v>
      </c>
      <c r="G519" s="78"/>
      <c r="H519" s="15">
        <v>1586</v>
      </c>
      <c r="I519" s="201" t="s">
        <v>44</v>
      </c>
      <c r="J519" s="202" t="str">
        <f>IF(ISBLANK(INDEX('Policy Characteristics'!D:D,MATCH($C519,'Policy Characteristics'!$C:$C,0))),"",INDEX('Policy Characteristics'!D:D,MATCH($C519,'Policy Characteristics'!$C:$C,0)))</f>
        <v>Subsidy for Electricity Production</v>
      </c>
      <c r="K519" s="76" t="str">
        <f>IF(ISBLANK(INDEX('Policy Characteristics'!E:E,MATCH($C519,'Policy Characteristics'!$C:$C,0))),"",INDEX('Policy Characteristics'!E:E,MATCH($C519,'Policy Characteristics'!$C:$C,0)))</f>
        <v>elec generation subsidy</v>
      </c>
      <c r="L519" s="76">
        <f>IF(ISBLANK(INDEX('Policy Characteristics'!F:F,MATCH($C519,'Policy Characteristics'!$C:$C,0))),"",INDEX('Policy Characteristics'!F:F,MATCH($C519,'Policy Characteristics'!$C:$C,0)))</f>
        <v>0</v>
      </c>
      <c r="M519" s="76">
        <f>IF(ISBLANK(INDEX('Policy Characteristics'!G:G,MATCH($C519,'Policy Characteristics'!$C:$C,0))),"",INDEX('Policy Characteristics'!G:G,MATCH($C519,'Policy Characteristics'!$C:$C,0)))</f>
        <v>60</v>
      </c>
      <c r="N519" s="76">
        <f>IF(ISBLANK(INDEX('Policy Characteristics'!H:H,MATCH($C519,'Policy Characteristics'!$C:$C,0))),"",INDEX('Policy Characteristics'!H:H,MATCH($C519,'Policy Characteristics'!$C:$C,0)))</f>
        <v>1</v>
      </c>
      <c r="O519" s="76" t="str">
        <f>IF(ISBLANK(INDEX('Policy Characteristics'!I:I,MATCH($C519,'Policy Characteristics'!$C:$C,0))),"",INDEX('Policy Characteristics'!I:I,MATCH($C519,'Policy Characteristics'!$C:$C,0)))</f>
        <v>$/MWh</v>
      </c>
      <c r="P519" s="76" t="str">
        <f>IF(ISBLANK(INDEX('Policy Characteristics'!J:J,MATCH($C519,'Policy Characteristics'!$C:$C,0))),"",INDEX('Policy Characteristics'!J:J,MATCH($C519,'Policy Characteristics'!$C:$C,0)))</f>
        <v>**Description:** This policy is a subsidy paid by the government to suppliers of electricity per unit of electricity generated from the selected plant type(s).This is in addition to subsidies that exist in the BAU scenario.  // **Guidance for setting values:** The U.S. provides clean electricity tax credits as part of the Inflation Reduction Act (IRA). The BAU assumes IRA tax credits will begin phasing out after the year 2039, when electricity sector emissions reach the target of 25% below 2022 levels. Tax credits are claimed as either the Investment Tax Credit (per unit capacity) or Production Tax Credit (per unit electricity generation), depending on the plant type.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$20.50 per MWh, based on assumptions on which share of new plants qualify for various bonus credits. // **Solar PV:**  We assume IRA tax credits of roughly $24.50, based on assumptions on which share of new plants qualify for various bonus credits.</v>
      </c>
      <c r="Q519" s="76" t="str">
        <f>IF(ISBLANK(INDEX('Policy Characteristics'!K:K,MATCH($C519,'Policy Characteristics'!$C:$C,0))),"",INDEX('Policy Characteristics'!K:K,MATCH($C519,'Policy Characteristics'!$C:$C,0)))</f>
        <v>electricity-sector-main.html#subsidies</v>
      </c>
      <c r="R519" s="76" t="str">
        <f>IF(ISBLANK(INDEX('Policy Characteristics'!L:L,MATCH($C519,'Policy Characteristics'!$C:$C,0))),"",INDEX('Policy Characteristics'!L:L,MATCH($C519,'Policy Characteristics'!$C:$C,0)))</f>
        <v>subsidy-for-electricity-production.html</v>
      </c>
      <c r="S519" s="78"/>
    </row>
    <row r="520" spans="1:19" x14ac:dyDescent="0.25">
      <c r="A520" s="76" t="str">
        <f>IF(ISBLANK(INDEX('Policy Characteristics'!A:A,MATCH($C520,'Policy Characteristics'!$C:$C,0))),"",INDEX('Policy Characteristics'!A:A,MATCH($C520,'Policy Characteristics'!$C:$C,0)))</f>
        <v>Electricity Supply</v>
      </c>
      <c r="B520" s="200" t="str">
        <f>IF(ISBLANK(INDEX('Policy Characteristics'!B:B,MATCH($C520,'Policy Characteristics'!$C:$C,0))),"",INDEX('Policy Characteristics'!B:B,MATCH($C520,'Policy Characteristics'!$C:$C,0)))</f>
        <v>Subsidy for Electricity Production</v>
      </c>
      <c r="C520" s="76" t="str">
        <f t="shared" si="22"/>
        <v>Subsidy for Elec Production by Fuel</v>
      </c>
      <c r="D520" s="78" t="s">
        <v>990</v>
      </c>
      <c r="E520" s="88"/>
      <c r="F520" s="78" t="s">
        <v>714</v>
      </c>
      <c r="G520" s="78"/>
      <c r="H520" s="15">
        <v>1588</v>
      </c>
      <c r="I520" s="201" t="s">
        <v>43</v>
      </c>
      <c r="J520" s="202" t="str">
        <f>IF(ISBLANK(INDEX('Policy Characteristics'!D:D,MATCH($C520,'Policy Characteristics'!$C:$C,0))),"",INDEX('Policy Characteristics'!D:D,MATCH($C520,'Policy Characteristics'!$C:$C,0)))</f>
        <v>Subsidy for Electricity Production</v>
      </c>
      <c r="K520" s="76" t="str">
        <f>IF(ISBLANK(INDEX('Policy Characteristics'!E:E,MATCH($C520,'Policy Characteristics'!$C:$C,0))),"",INDEX('Policy Characteristics'!E:E,MATCH($C520,'Policy Characteristics'!$C:$C,0)))</f>
        <v>elec generation subsidy</v>
      </c>
      <c r="L520" s="76">
        <f>IF(ISBLANK(INDEX('Policy Characteristics'!F:F,MATCH($C520,'Policy Characteristics'!$C:$C,0))),"",INDEX('Policy Characteristics'!F:F,MATCH($C520,'Policy Characteristics'!$C:$C,0)))</f>
        <v>0</v>
      </c>
      <c r="M520" s="76">
        <f>IF(ISBLANK(INDEX('Policy Characteristics'!G:G,MATCH($C520,'Policy Characteristics'!$C:$C,0))),"",INDEX('Policy Characteristics'!G:G,MATCH($C520,'Policy Characteristics'!$C:$C,0)))</f>
        <v>60</v>
      </c>
      <c r="N520" s="76">
        <f>IF(ISBLANK(INDEX('Policy Characteristics'!H:H,MATCH($C520,'Policy Characteristics'!$C:$C,0))),"",INDEX('Policy Characteristics'!H:H,MATCH($C520,'Policy Characteristics'!$C:$C,0)))</f>
        <v>1</v>
      </c>
      <c r="O520" s="76" t="str">
        <f>IF(ISBLANK(INDEX('Policy Characteristics'!I:I,MATCH($C520,'Policy Characteristics'!$C:$C,0))),"",INDEX('Policy Characteristics'!I:I,MATCH($C520,'Policy Characteristics'!$C:$C,0)))</f>
        <v>$/MWh</v>
      </c>
      <c r="P520" s="76" t="str">
        <f>IF(ISBLANK(INDEX('Policy Characteristics'!J:J,MATCH($C520,'Policy Characteristics'!$C:$C,0))),"",INDEX('Policy Characteristics'!J:J,MATCH($C520,'Policy Characteristics'!$C:$C,0)))</f>
        <v>**Description:** This policy is a subsidy paid by the government to suppliers of electricity per unit of electricity generated from the selected plant type(s).This is in addition to subsidies that exist in the BAU scenario.  // **Guidance for setting values:** The U.S. provides clean electricity tax credits as part of the Inflation Reduction Act (IRA). The BAU assumes IRA tax credits will begin phasing out after the year 2039, when electricity sector emissions reach the target of 25% below 2022 levels. Tax credits are claimed as either the Investment Tax Credit (per unit capacity) or Production Tax Credit (per unit electricity generation), depending on the plant type.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$20.50 per MWh, based on assumptions on which share of new plants qualify for various bonus credits. // **Solar PV:**  We assume IRA tax credits of roughly $24.50, based on assumptions on which share of new plants qualify for various bonus credits.</v>
      </c>
      <c r="Q520" s="76" t="str">
        <f>IF(ISBLANK(INDEX('Policy Characteristics'!K:K,MATCH($C520,'Policy Characteristics'!$C:$C,0))),"",INDEX('Policy Characteristics'!K:K,MATCH($C520,'Policy Characteristics'!$C:$C,0)))</f>
        <v>electricity-sector-main.html#subsidies</v>
      </c>
      <c r="R520" s="76" t="str">
        <f>IF(ISBLANK(INDEX('Policy Characteristics'!L:L,MATCH($C520,'Policy Characteristics'!$C:$C,0))),"",INDEX('Policy Characteristics'!L:L,MATCH($C520,'Policy Characteristics'!$C:$C,0)))</f>
        <v>subsidy-for-electricity-production.html</v>
      </c>
      <c r="S520" s="78"/>
    </row>
    <row r="521" spans="1:19" x14ac:dyDescent="0.25">
      <c r="A521" s="76" t="str">
        <f>IF(ISBLANK(INDEX('Policy Characteristics'!A:A,MATCH($C521,'Policy Characteristics'!$C:$C,0))),"",INDEX('Policy Characteristics'!A:A,MATCH($C521,'Policy Characteristics'!$C:$C,0)))</f>
        <v>Electricity Supply</v>
      </c>
      <c r="B521" s="200" t="str">
        <f>IF(ISBLANK(INDEX('Policy Characteristics'!B:B,MATCH($C521,'Policy Characteristics'!$C:$C,0))),"",INDEX('Policy Characteristics'!B:B,MATCH($C521,'Policy Characteristics'!$C:$C,0)))</f>
        <v>Subsidy for Electricity Production</v>
      </c>
      <c r="C521" s="76" t="str">
        <f t="shared" si="22"/>
        <v>Subsidy for Elec Production by Fuel</v>
      </c>
      <c r="D521" s="78" t="s">
        <v>1655</v>
      </c>
      <c r="E521" s="88"/>
      <c r="F521" s="78" t="s">
        <v>1662</v>
      </c>
      <c r="G521" s="78"/>
      <c r="H521" s="15">
        <v>1797</v>
      </c>
      <c r="I521" s="201" t="s">
        <v>43</v>
      </c>
      <c r="J521" s="202" t="str">
        <f>IF(ISBLANK(INDEX('Policy Characteristics'!D:D,MATCH($C521,'Policy Characteristics'!$C:$C,0))),"",INDEX('Policy Characteristics'!D:D,MATCH($C521,'Policy Characteristics'!$C:$C,0)))</f>
        <v>Subsidy for Electricity Production</v>
      </c>
      <c r="K521" s="76" t="str">
        <f>IF(ISBLANK(INDEX('Policy Characteristics'!E:E,MATCH($C521,'Policy Characteristics'!$C:$C,0))),"",INDEX('Policy Characteristics'!E:E,MATCH($C521,'Policy Characteristics'!$C:$C,0)))</f>
        <v>elec generation subsidy</v>
      </c>
      <c r="L521" s="76">
        <f>IF(ISBLANK(INDEX('Policy Characteristics'!F:F,MATCH($C521,'Policy Characteristics'!$C:$C,0))),"",INDEX('Policy Characteristics'!F:F,MATCH($C521,'Policy Characteristics'!$C:$C,0)))</f>
        <v>0</v>
      </c>
      <c r="M521" s="76">
        <f>IF(ISBLANK(INDEX('Policy Characteristics'!G:G,MATCH($C521,'Policy Characteristics'!$C:$C,0))),"",INDEX('Policy Characteristics'!G:G,MATCH($C521,'Policy Characteristics'!$C:$C,0)))</f>
        <v>60</v>
      </c>
      <c r="N521" s="76">
        <f>IF(ISBLANK(INDEX('Policy Characteristics'!H:H,MATCH($C521,'Policy Characteristics'!$C:$C,0))),"",INDEX('Policy Characteristics'!H:H,MATCH($C521,'Policy Characteristics'!$C:$C,0)))</f>
        <v>1</v>
      </c>
      <c r="O521" s="76" t="str">
        <f>IF(ISBLANK(INDEX('Policy Characteristics'!I:I,MATCH($C521,'Policy Characteristics'!$C:$C,0))),"",INDEX('Policy Characteristics'!I:I,MATCH($C521,'Policy Characteristics'!$C:$C,0)))</f>
        <v>$/MWh</v>
      </c>
      <c r="P521" s="76" t="str">
        <f>IF(ISBLANK(INDEX('Policy Characteristics'!J:J,MATCH($C521,'Policy Characteristics'!$C:$C,0))),"",INDEX('Policy Characteristics'!J:J,MATCH($C521,'Policy Characteristics'!$C:$C,0)))</f>
        <v>**Description:** This policy is a subsidy paid by the government to suppliers of electricity per unit of electricity generated from the selected plant type(s).This is in addition to subsidies that exist in the BAU scenario.  // **Guidance for setting values:** The U.S. provides clean electricity tax credits as part of the Inflation Reduction Act (IRA). The BAU assumes IRA tax credits will begin phasing out after the year 2039, when electricity sector emissions reach the target of 25% below 2022 levels. Tax credits are claimed as either the Investment Tax Credit (per unit capacity) or Production Tax Credit (per unit electricity generation), depending on the plant type.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$20.50 per MWh, based on assumptions on which share of new plants qualify for various bonus credits. // **Solar PV:**  We assume IRA tax credits of roughly $24.50, based on assumptions on which share of new plants qualify for various bonus credits.</v>
      </c>
      <c r="Q521" s="76" t="str">
        <f>IF(ISBLANK(INDEX('Policy Characteristics'!K:K,MATCH($C521,'Policy Characteristics'!$C:$C,0))),"",INDEX('Policy Characteristics'!K:K,MATCH($C521,'Policy Characteristics'!$C:$C,0)))</f>
        <v>electricity-sector-main.html#subsidies</v>
      </c>
      <c r="R521" s="76" t="str">
        <f>IF(ISBLANK(INDEX('Policy Characteristics'!L:L,MATCH($C521,'Policy Characteristics'!$C:$C,0))),"",INDEX('Policy Characteristics'!L:L,MATCH($C521,'Policy Characteristics'!$C:$C,0)))</f>
        <v>subsidy-for-electricity-production.html</v>
      </c>
      <c r="S521" s="78"/>
    </row>
    <row r="522" spans="1:19" x14ac:dyDescent="0.25">
      <c r="A522" s="76" t="str">
        <f>IF(ISBLANK(INDEX('Policy Characteristics'!A:A,MATCH($C522,'Policy Characteristics'!$C:$C,0))),"",INDEX('Policy Characteristics'!A:A,MATCH($C522,'Policy Characteristics'!$C:$C,0)))</f>
        <v>Electricity Supply</v>
      </c>
      <c r="B522" s="200" t="str">
        <f>IF(ISBLANK(INDEX('Policy Characteristics'!B:B,MATCH($C522,'Policy Characteristics'!$C:$C,0))),"",INDEX('Policy Characteristics'!B:B,MATCH($C522,'Policy Characteristics'!$C:$C,0)))</f>
        <v>Subsidy for Electricity Production</v>
      </c>
      <c r="C522" s="76" t="str">
        <f t="shared" si="22"/>
        <v>Subsidy for Elec Production by Fuel</v>
      </c>
      <c r="D522" s="78" t="s">
        <v>1658</v>
      </c>
      <c r="E522" s="88"/>
      <c r="F522" s="78" t="s">
        <v>1663</v>
      </c>
      <c r="G522" s="78"/>
      <c r="H522" s="15">
        <v>1798</v>
      </c>
      <c r="I522" s="201" t="s">
        <v>43</v>
      </c>
      <c r="J522" s="202" t="str">
        <f>IF(ISBLANK(INDEX('Policy Characteristics'!D:D,MATCH($C522,'Policy Characteristics'!$C:$C,0))),"",INDEX('Policy Characteristics'!D:D,MATCH($C522,'Policy Characteristics'!$C:$C,0)))</f>
        <v>Subsidy for Electricity Production</v>
      </c>
      <c r="K522" s="76" t="str">
        <f>IF(ISBLANK(INDEX('Policy Characteristics'!E:E,MATCH($C522,'Policy Characteristics'!$C:$C,0))),"",INDEX('Policy Characteristics'!E:E,MATCH($C522,'Policy Characteristics'!$C:$C,0)))</f>
        <v>elec generation subsidy</v>
      </c>
      <c r="L522" s="76">
        <f>IF(ISBLANK(INDEX('Policy Characteristics'!F:F,MATCH($C522,'Policy Characteristics'!$C:$C,0))),"",INDEX('Policy Characteristics'!F:F,MATCH($C522,'Policy Characteristics'!$C:$C,0)))</f>
        <v>0</v>
      </c>
      <c r="M522" s="76">
        <f>IF(ISBLANK(INDEX('Policy Characteristics'!G:G,MATCH($C522,'Policy Characteristics'!$C:$C,0))),"",INDEX('Policy Characteristics'!G:G,MATCH($C522,'Policy Characteristics'!$C:$C,0)))</f>
        <v>60</v>
      </c>
      <c r="N522" s="76">
        <f>IF(ISBLANK(INDEX('Policy Characteristics'!H:H,MATCH($C522,'Policy Characteristics'!$C:$C,0))),"",INDEX('Policy Characteristics'!H:H,MATCH($C522,'Policy Characteristics'!$C:$C,0)))</f>
        <v>1</v>
      </c>
      <c r="O522" s="76" t="str">
        <f>IF(ISBLANK(INDEX('Policy Characteristics'!I:I,MATCH($C522,'Policy Characteristics'!$C:$C,0))),"",INDEX('Policy Characteristics'!I:I,MATCH($C522,'Policy Characteristics'!$C:$C,0)))</f>
        <v>$/MWh</v>
      </c>
      <c r="P522" s="76" t="str">
        <f>IF(ISBLANK(INDEX('Policy Characteristics'!J:J,MATCH($C522,'Policy Characteristics'!$C:$C,0))),"",INDEX('Policy Characteristics'!J:J,MATCH($C522,'Policy Characteristics'!$C:$C,0)))</f>
        <v>**Description:** This policy is a subsidy paid by the government to suppliers of electricity per unit of electricity generated from the selected plant type(s).This is in addition to subsidies that exist in the BAU scenario.  // **Guidance for setting values:** The U.S. provides clean electricity tax credits as part of the Inflation Reduction Act (IRA). The BAU assumes IRA tax credits will begin phasing out after the year 2039, when electricity sector emissions reach the target of 25% below 2022 levels. Tax credits are claimed as either the Investment Tax Credit (per unit capacity) or Production Tax Credit (per unit electricity generation), depending on the plant type.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$20.50 per MWh, based on assumptions on which share of new plants qualify for various bonus credits. // **Solar PV:**  We assume IRA tax credits of roughly $24.50, based on assumptions on which share of new plants qualify for various bonus credits.</v>
      </c>
      <c r="Q522" s="76" t="str">
        <f>IF(ISBLANK(INDEX('Policy Characteristics'!K:K,MATCH($C522,'Policy Characteristics'!$C:$C,0))),"",INDEX('Policy Characteristics'!K:K,MATCH($C522,'Policy Characteristics'!$C:$C,0)))</f>
        <v>electricity-sector-main.html#subsidies</v>
      </c>
      <c r="R522" s="76" t="str">
        <f>IF(ISBLANK(INDEX('Policy Characteristics'!L:L,MATCH($C522,'Policy Characteristics'!$C:$C,0))),"",INDEX('Policy Characteristics'!L:L,MATCH($C522,'Policy Characteristics'!$C:$C,0)))</f>
        <v>subsidy-for-electricity-production.html</v>
      </c>
      <c r="S522" s="78"/>
    </row>
    <row r="523" spans="1:19" x14ac:dyDescent="0.25">
      <c r="A523" s="76" t="str">
        <f>IF(ISBLANK(INDEX('Policy Characteristics'!A:A,MATCH($C523,'Policy Characteristics'!$C:$C,0))),"",INDEX('Policy Characteristics'!A:A,MATCH($C523,'Policy Characteristics'!$C:$C,0)))</f>
        <v>Electricity Supply</v>
      </c>
      <c r="B523" s="200" t="str">
        <f>IF(ISBLANK(INDEX('Policy Characteristics'!B:B,MATCH($C523,'Policy Characteristics'!$C:$C,0))),"",INDEX('Policy Characteristics'!B:B,MATCH($C523,'Policy Characteristics'!$C:$C,0)))</f>
        <v>Subsidy for Electricity Production</v>
      </c>
      <c r="C523" s="76" t="str">
        <f t="shared" si="22"/>
        <v>Subsidy for Elec Production by Fuel</v>
      </c>
      <c r="D523" s="78" t="s">
        <v>1659</v>
      </c>
      <c r="E523" s="88"/>
      <c r="F523" s="78" t="s">
        <v>1664</v>
      </c>
      <c r="G523" s="78"/>
      <c r="H523" s="15">
        <v>1799</v>
      </c>
      <c r="I523" s="201" t="s">
        <v>43</v>
      </c>
      <c r="J523" s="202" t="str">
        <f>IF(ISBLANK(INDEX('Policy Characteristics'!D:D,MATCH($C523,'Policy Characteristics'!$C:$C,0))),"",INDEX('Policy Characteristics'!D:D,MATCH($C523,'Policy Characteristics'!$C:$C,0)))</f>
        <v>Subsidy for Electricity Production</v>
      </c>
      <c r="K523" s="76" t="str">
        <f>IF(ISBLANK(INDEX('Policy Characteristics'!E:E,MATCH($C523,'Policy Characteristics'!$C:$C,0))),"",INDEX('Policy Characteristics'!E:E,MATCH($C523,'Policy Characteristics'!$C:$C,0)))</f>
        <v>elec generation subsidy</v>
      </c>
      <c r="L523" s="76">
        <f>IF(ISBLANK(INDEX('Policy Characteristics'!F:F,MATCH($C523,'Policy Characteristics'!$C:$C,0))),"",INDEX('Policy Characteristics'!F:F,MATCH($C523,'Policy Characteristics'!$C:$C,0)))</f>
        <v>0</v>
      </c>
      <c r="M523" s="76">
        <f>IF(ISBLANK(INDEX('Policy Characteristics'!G:G,MATCH($C523,'Policy Characteristics'!$C:$C,0))),"",INDEX('Policy Characteristics'!G:G,MATCH($C523,'Policy Characteristics'!$C:$C,0)))</f>
        <v>60</v>
      </c>
      <c r="N523" s="76">
        <f>IF(ISBLANK(INDEX('Policy Characteristics'!H:H,MATCH($C523,'Policy Characteristics'!$C:$C,0))),"",INDEX('Policy Characteristics'!H:H,MATCH($C523,'Policy Characteristics'!$C:$C,0)))</f>
        <v>1</v>
      </c>
      <c r="O523" s="76" t="str">
        <f>IF(ISBLANK(INDEX('Policy Characteristics'!I:I,MATCH($C523,'Policy Characteristics'!$C:$C,0))),"",INDEX('Policy Characteristics'!I:I,MATCH($C523,'Policy Characteristics'!$C:$C,0)))</f>
        <v>$/MWh</v>
      </c>
      <c r="P523" s="76" t="str">
        <f>IF(ISBLANK(INDEX('Policy Characteristics'!J:J,MATCH($C523,'Policy Characteristics'!$C:$C,0))),"",INDEX('Policy Characteristics'!J:J,MATCH($C523,'Policy Characteristics'!$C:$C,0)))</f>
        <v>**Description:** This policy is a subsidy paid by the government to suppliers of electricity per unit of electricity generated from the selected plant type(s).This is in addition to subsidies that exist in the BAU scenario.  // **Guidance for setting values:** The U.S. provides clean electricity tax credits as part of the Inflation Reduction Act (IRA). The BAU assumes IRA tax credits will begin phasing out after the year 2039, when electricity sector emissions reach the target of 25% below 2022 levels. Tax credits are claimed as either the Investment Tax Credit (per unit capacity) or Production Tax Credit (per unit electricity generation), depending on the plant type.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$20.50 per MWh, based on assumptions on which share of new plants qualify for various bonus credits. // **Solar PV:**  We assume IRA tax credits of roughly $24.50, based on assumptions on which share of new plants qualify for various bonus credits.</v>
      </c>
      <c r="Q523" s="76" t="str">
        <f>IF(ISBLANK(INDEX('Policy Characteristics'!K:K,MATCH($C523,'Policy Characteristics'!$C:$C,0))),"",INDEX('Policy Characteristics'!K:K,MATCH($C523,'Policy Characteristics'!$C:$C,0)))</f>
        <v>electricity-sector-main.html#subsidies</v>
      </c>
      <c r="R523" s="76" t="str">
        <f>IF(ISBLANK(INDEX('Policy Characteristics'!L:L,MATCH($C523,'Policy Characteristics'!$C:$C,0))),"",INDEX('Policy Characteristics'!L:L,MATCH($C523,'Policy Characteristics'!$C:$C,0)))</f>
        <v>subsidy-for-electricity-production.html</v>
      </c>
      <c r="S523" s="78"/>
    </row>
    <row r="524" spans="1:19" x14ac:dyDescent="0.25">
      <c r="A524" s="76" t="str">
        <f>IF(ISBLANK(INDEX('Policy Characteristics'!A:A,MATCH($C524,'Policy Characteristics'!$C:$C,0))),"",INDEX('Policy Characteristics'!A:A,MATCH($C524,'Policy Characteristics'!$C:$C,0)))</f>
        <v>Electricity Supply</v>
      </c>
      <c r="B524" s="200" t="str">
        <f>IF(ISBLANK(INDEX('Policy Characteristics'!B:B,MATCH($C524,'Policy Characteristics'!$C:$C,0))),"",INDEX('Policy Characteristics'!B:B,MATCH($C524,'Policy Characteristics'!$C:$C,0)))</f>
        <v>Subsidy for Electricity Production</v>
      </c>
      <c r="C524" s="76" t="str">
        <f t="shared" si="22"/>
        <v>Subsidy for Elec Production by Fuel</v>
      </c>
      <c r="D524" s="78" t="s">
        <v>1660</v>
      </c>
      <c r="E524" s="88"/>
      <c r="F524" s="78" t="s">
        <v>1665</v>
      </c>
      <c r="G524" s="78"/>
      <c r="H524" s="15">
        <v>1800</v>
      </c>
      <c r="I524" s="201" t="s">
        <v>43</v>
      </c>
      <c r="J524" s="202" t="str">
        <f>IF(ISBLANK(INDEX('Policy Characteristics'!D:D,MATCH($C524,'Policy Characteristics'!$C:$C,0))),"",INDEX('Policy Characteristics'!D:D,MATCH($C524,'Policy Characteristics'!$C:$C,0)))</f>
        <v>Subsidy for Electricity Production</v>
      </c>
      <c r="K524" s="76" t="str">
        <f>IF(ISBLANK(INDEX('Policy Characteristics'!E:E,MATCH($C524,'Policy Characteristics'!$C:$C,0))),"",INDEX('Policy Characteristics'!E:E,MATCH($C524,'Policy Characteristics'!$C:$C,0)))</f>
        <v>elec generation subsidy</v>
      </c>
      <c r="L524" s="76">
        <f>IF(ISBLANK(INDEX('Policy Characteristics'!F:F,MATCH($C524,'Policy Characteristics'!$C:$C,0))),"",INDEX('Policy Characteristics'!F:F,MATCH($C524,'Policy Characteristics'!$C:$C,0)))</f>
        <v>0</v>
      </c>
      <c r="M524" s="76">
        <f>IF(ISBLANK(INDEX('Policy Characteristics'!G:G,MATCH($C524,'Policy Characteristics'!$C:$C,0))),"",INDEX('Policy Characteristics'!G:G,MATCH($C524,'Policy Characteristics'!$C:$C,0)))</f>
        <v>60</v>
      </c>
      <c r="N524" s="76">
        <f>IF(ISBLANK(INDEX('Policy Characteristics'!H:H,MATCH($C524,'Policy Characteristics'!$C:$C,0))),"",INDEX('Policy Characteristics'!H:H,MATCH($C524,'Policy Characteristics'!$C:$C,0)))</f>
        <v>1</v>
      </c>
      <c r="O524" s="76" t="str">
        <f>IF(ISBLANK(INDEX('Policy Characteristics'!I:I,MATCH($C524,'Policy Characteristics'!$C:$C,0))),"",INDEX('Policy Characteristics'!I:I,MATCH($C524,'Policy Characteristics'!$C:$C,0)))</f>
        <v>$/MWh</v>
      </c>
      <c r="P524" s="76" t="str">
        <f>IF(ISBLANK(INDEX('Policy Characteristics'!J:J,MATCH($C524,'Policy Characteristics'!$C:$C,0))),"",INDEX('Policy Characteristics'!J:J,MATCH($C524,'Policy Characteristics'!$C:$C,0)))</f>
        <v>**Description:** This policy is a subsidy paid by the government to suppliers of electricity per unit of electricity generated from the selected plant type(s).This is in addition to subsidies that exist in the BAU scenario.  // **Guidance for setting values:** The U.S. provides clean electricity tax credits as part of the Inflation Reduction Act (IRA). The BAU assumes IRA tax credits will begin phasing out after the year 2039, when electricity sector emissions reach the target of 25% below 2022 levels. Tax credits are claimed as either the Investment Tax Credit (per unit capacity) or Production Tax Credit (per unit electricity generation), depending on the plant type.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$20.50 per MWh, based on assumptions on which share of new plants qualify for various bonus credits. // **Solar PV:**  We assume IRA tax credits of roughly $24.50, based on assumptions on which share of new plants qualify for various bonus credits.</v>
      </c>
      <c r="Q524" s="76" t="str">
        <f>IF(ISBLANK(INDEX('Policy Characteristics'!K:K,MATCH($C524,'Policy Characteristics'!$C:$C,0))),"",INDEX('Policy Characteristics'!K:K,MATCH($C524,'Policy Characteristics'!$C:$C,0)))</f>
        <v>electricity-sector-main.html#subsidies</v>
      </c>
      <c r="R524" s="76" t="str">
        <f>IF(ISBLANK(INDEX('Policy Characteristics'!L:L,MATCH($C524,'Policy Characteristics'!$C:$C,0))),"",INDEX('Policy Characteristics'!L:L,MATCH($C524,'Policy Characteristics'!$C:$C,0)))</f>
        <v>subsidy-for-electricity-production.html</v>
      </c>
      <c r="S524" s="78"/>
    </row>
    <row r="525" spans="1:19" x14ac:dyDescent="0.25">
      <c r="A525" s="76" t="str">
        <f>IF(ISBLANK(INDEX('Policy Characteristics'!A:A,MATCH($C525,'Policy Characteristics'!$C:$C,0))),"",INDEX('Policy Characteristics'!A:A,MATCH($C525,'Policy Characteristics'!$C:$C,0)))</f>
        <v>Electricity Supply</v>
      </c>
      <c r="B525" s="200" t="str">
        <f>IF(ISBLANK(INDEX('Policy Characteristics'!B:B,MATCH($C525,'Policy Characteristics'!$C:$C,0))),"",INDEX('Policy Characteristics'!B:B,MATCH($C525,'Policy Characteristics'!$C:$C,0)))</f>
        <v>Subsidy for Electricity Production</v>
      </c>
      <c r="C525" s="76" t="str">
        <f t="shared" si="22"/>
        <v>Subsidy for Elec Production by Fuel</v>
      </c>
      <c r="D525" s="78" t="s">
        <v>1661</v>
      </c>
      <c r="E525" s="88"/>
      <c r="F525" s="78" t="s">
        <v>1666</v>
      </c>
      <c r="G525" s="78"/>
      <c r="H525" s="15">
        <v>1801</v>
      </c>
      <c r="I525" s="201" t="s">
        <v>43</v>
      </c>
      <c r="J525" s="202" t="str">
        <f>IF(ISBLANK(INDEX('Policy Characteristics'!D:D,MATCH($C525,'Policy Characteristics'!$C:$C,0))),"",INDEX('Policy Characteristics'!D:D,MATCH($C525,'Policy Characteristics'!$C:$C,0)))</f>
        <v>Subsidy for Electricity Production</v>
      </c>
      <c r="K525" s="76" t="str">
        <f>IF(ISBLANK(INDEX('Policy Characteristics'!E:E,MATCH($C525,'Policy Characteristics'!$C:$C,0))),"",INDEX('Policy Characteristics'!E:E,MATCH($C525,'Policy Characteristics'!$C:$C,0)))</f>
        <v>elec generation subsidy</v>
      </c>
      <c r="L525" s="76">
        <f>IF(ISBLANK(INDEX('Policy Characteristics'!F:F,MATCH($C525,'Policy Characteristics'!$C:$C,0))),"",INDEX('Policy Characteristics'!F:F,MATCH($C525,'Policy Characteristics'!$C:$C,0)))</f>
        <v>0</v>
      </c>
      <c r="M525" s="76">
        <f>IF(ISBLANK(INDEX('Policy Characteristics'!G:G,MATCH($C525,'Policy Characteristics'!$C:$C,0))),"",INDEX('Policy Characteristics'!G:G,MATCH($C525,'Policy Characteristics'!$C:$C,0)))</f>
        <v>60</v>
      </c>
      <c r="N525" s="76">
        <f>IF(ISBLANK(INDEX('Policy Characteristics'!H:H,MATCH($C525,'Policy Characteristics'!$C:$C,0))),"",INDEX('Policy Characteristics'!H:H,MATCH($C525,'Policy Characteristics'!$C:$C,0)))</f>
        <v>1</v>
      </c>
      <c r="O525" s="76" t="str">
        <f>IF(ISBLANK(INDEX('Policy Characteristics'!I:I,MATCH($C525,'Policy Characteristics'!$C:$C,0))),"",INDEX('Policy Characteristics'!I:I,MATCH($C525,'Policy Characteristics'!$C:$C,0)))</f>
        <v>$/MWh</v>
      </c>
      <c r="P525" s="76" t="str">
        <f>IF(ISBLANK(INDEX('Policy Characteristics'!J:J,MATCH($C525,'Policy Characteristics'!$C:$C,0))),"",INDEX('Policy Characteristics'!J:J,MATCH($C525,'Policy Characteristics'!$C:$C,0)))</f>
        <v>**Description:** This policy is a subsidy paid by the government to suppliers of electricity per unit of electricity generated from the selected plant type(s).This is in addition to subsidies that exist in the BAU scenario.  // **Guidance for setting values:** The U.S. provides clean electricity tax credits as part of the Inflation Reduction Act (IRA). The BAU assumes IRA tax credits will begin phasing out after the year 2039, when electricity sector emissions reach the target of 25% below 2022 levels. Tax credits are claimed as either the Investment Tax Credit (per unit capacity) or Production Tax Credit (per unit electricity generation), depending on the plant type.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$20.50 per MWh, based on assumptions on which share of new plants qualify for various bonus credits. // **Solar PV:**  We assume IRA tax credits of roughly $24.50, based on assumptions on which share of new plants qualify for various bonus credits.</v>
      </c>
      <c r="Q525" s="76" t="str">
        <f>IF(ISBLANK(INDEX('Policy Characteristics'!K:K,MATCH($C525,'Policy Characteristics'!$C:$C,0))),"",INDEX('Policy Characteristics'!K:K,MATCH($C525,'Policy Characteristics'!$C:$C,0)))</f>
        <v>electricity-sector-main.html#subsidies</v>
      </c>
      <c r="R525" s="76" t="str">
        <f>IF(ISBLANK(INDEX('Policy Characteristics'!L:L,MATCH($C525,'Policy Characteristics'!$C:$C,0))),"",INDEX('Policy Characteristics'!L:L,MATCH($C525,'Policy Characteristics'!$C:$C,0)))</f>
        <v>subsidy-for-electricity-production.html</v>
      </c>
      <c r="S525" s="78"/>
    </row>
    <row r="526" spans="1:19" x14ac:dyDescent="0.25">
      <c r="A526" s="76" t="str">
        <f>IF(ISBLANK(INDEX('Policy Characteristics'!A:A,MATCH($C526,'Policy Characteristics'!$C:$C,0))),"",INDEX('Policy Characteristics'!A:A,MATCH($C526,'Policy Characteristics'!$C:$C,0)))</f>
        <v>Electricity Supply</v>
      </c>
      <c r="B526" s="200" t="str">
        <f>IF(ISBLANK(INDEX('Policy Characteristics'!B:B,MATCH($C526,'Policy Characteristics'!$C:$C,0))),"",INDEX('Policy Characteristics'!B:B,MATCH($C526,'Policy Characteristics'!$C:$C,0)))</f>
        <v>Subsidy for Electricity Production</v>
      </c>
      <c r="C526" s="76" t="str">
        <f t="shared" si="22"/>
        <v>Subsidy for Elec Production by Fuel</v>
      </c>
      <c r="D526" s="78" t="s">
        <v>1748</v>
      </c>
      <c r="E526" s="88"/>
      <c r="F526" s="78" t="s">
        <v>1746</v>
      </c>
      <c r="G526" s="78"/>
      <c r="H526" s="15">
        <v>1802</v>
      </c>
      <c r="I526" s="201" t="s">
        <v>43</v>
      </c>
      <c r="J526" s="202" t="str">
        <f>IF(ISBLANK(INDEX('Policy Characteristics'!D:D,MATCH($C526,'Policy Characteristics'!$C:$C,0))),"",INDEX('Policy Characteristics'!D:D,MATCH($C526,'Policy Characteristics'!$C:$C,0)))</f>
        <v>Subsidy for Electricity Production</v>
      </c>
      <c r="K526" s="76" t="str">
        <f>IF(ISBLANK(INDEX('Policy Characteristics'!E:E,MATCH($C526,'Policy Characteristics'!$C:$C,0))),"",INDEX('Policy Characteristics'!E:E,MATCH($C526,'Policy Characteristics'!$C:$C,0)))</f>
        <v>elec generation subsidy</v>
      </c>
      <c r="L526" s="76">
        <f>IF(ISBLANK(INDEX('Policy Characteristics'!F:F,MATCH($C526,'Policy Characteristics'!$C:$C,0))),"",INDEX('Policy Characteristics'!F:F,MATCH($C526,'Policy Characteristics'!$C:$C,0)))</f>
        <v>0</v>
      </c>
      <c r="M526" s="76">
        <f>IF(ISBLANK(INDEX('Policy Characteristics'!G:G,MATCH($C526,'Policy Characteristics'!$C:$C,0))),"",INDEX('Policy Characteristics'!G:G,MATCH($C526,'Policy Characteristics'!$C:$C,0)))</f>
        <v>60</v>
      </c>
      <c r="N526" s="76">
        <f>IF(ISBLANK(INDEX('Policy Characteristics'!H:H,MATCH($C526,'Policy Characteristics'!$C:$C,0))),"",INDEX('Policy Characteristics'!H:H,MATCH($C526,'Policy Characteristics'!$C:$C,0)))</f>
        <v>1</v>
      </c>
      <c r="O526" s="76" t="str">
        <f>IF(ISBLANK(INDEX('Policy Characteristics'!I:I,MATCH($C526,'Policy Characteristics'!$C:$C,0))),"",INDEX('Policy Characteristics'!I:I,MATCH($C526,'Policy Characteristics'!$C:$C,0)))</f>
        <v>$/MWh</v>
      </c>
      <c r="P526" s="76" t="str">
        <f>IF(ISBLANK(INDEX('Policy Characteristics'!J:J,MATCH($C526,'Policy Characteristics'!$C:$C,0))),"",INDEX('Policy Characteristics'!J:J,MATCH($C526,'Policy Characteristics'!$C:$C,0)))</f>
        <v>**Description:** This policy is a subsidy paid by the government to suppliers of electricity per unit of electricity generated from the selected plant type(s).This is in addition to subsidies that exist in the BAU scenario.  // **Guidance for setting values:** The U.S. provides clean electricity tax credits as part of the Inflation Reduction Act (IRA). The BAU assumes IRA tax credits will begin phasing out after the year 2039, when electricity sector emissions reach the target of 25% below 2022 levels. Tax credits are claimed as either the Investment Tax Credit (per unit capacity) or Production Tax Credit (per unit electricity generation), depending on the plant type.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$20.50 per MWh, based on assumptions on which share of new plants qualify for various bonus credits. // **Solar PV:**  We assume IRA tax credits of roughly $24.50, based on assumptions on which share of new plants qualify for various bonus credits.</v>
      </c>
      <c r="Q526" s="76" t="str">
        <f>IF(ISBLANK(INDEX('Policy Characteristics'!K:K,MATCH($C526,'Policy Characteristics'!$C:$C,0))),"",INDEX('Policy Characteristics'!K:K,MATCH($C526,'Policy Characteristics'!$C:$C,0)))</f>
        <v>electricity-sector-main.html#subsidies</v>
      </c>
      <c r="R526" s="76" t="str">
        <f>IF(ISBLANK(INDEX('Policy Characteristics'!L:L,MATCH($C526,'Policy Characteristics'!$C:$C,0))),"",INDEX('Policy Characteristics'!L:L,MATCH($C526,'Policy Characteristics'!$C:$C,0)))</f>
        <v>subsidy-for-electricity-production.html</v>
      </c>
      <c r="S526" s="78"/>
    </row>
    <row r="527" spans="1:19" x14ac:dyDescent="0.25">
      <c r="A527" s="76" t="str">
        <f>IF(ISBLANK(INDEX('Policy Characteristics'!A:A,MATCH($C527,'Policy Characteristics'!$C:$C,0))),"",INDEX('Policy Characteristics'!A:A,MATCH($C527,'Policy Characteristics'!$C:$C,0)))</f>
        <v>Electricity Supply</v>
      </c>
      <c r="B527" s="200" t="str">
        <f>IF(ISBLANK(INDEX('Policy Characteristics'!B:B,MATCH($C527,'Policy Characteristics'!$C:$C,0))),"",INDEX('Policy Characteristics'!B:B,MATCH($C527,'Policy Characteristics'!$C:$C,0)))</f>
        <v>Subsidy for Electricity Production</v>
      </c>
      <c r="C527" s="76" t="str">
        <f t="shared" si="22"/>
        <v>Subsidy for Elec Production by Fuel</v>
      </c>
      <c r="D527" s="78" t="s">
        <v>1749</v>
      </c>
      <c r="E527" s="88"/>
      <c r="F527" s="78" t="s">
        <v>1747</v>
      </c>
      <c r="G527" s="78"/>
      <c r="H527" s="15">
        <v>2244</v>
      </c>
      <c r="I527" s="201" t="s">
        <v>43</v>
      </c>
      <c r="J527" s="202" t="str">
        <f>IF(ISBLANK(INDEX('Policy Characteristics'!D:D,MATCH($C527,'Policy Characteristics'!$C:$C,0))),"",INDEX('Policy Characteristics'!D:D,MATCH($C527,'Policy Characteristics'!$C:$C,0)))</f>
        <v>Subsidy for Electricity Production</v>
      </c>
      <c r="K527" s="76" t="str">
        <f>IF(ISBLANK(INDEX('Policy Characteristics'!E:E,MATCH($C527,'Policy Characteristics'!$C:$C,0))),"",INDEX('Policy Characteristics'!E:E,MATCH($C527,'Policy Characteristics'!$C:$C,0)))</f>
        <v>elec generation subsidy</v>
      </c>
      <c r="L527" s="76">
        <f>IF(ISBLANK(INDEX('Policy Characteristics'!F:F,MATCH($C527,'Policy Characteristics'!$C:$C,0))),"",INDEX('Policy Characteristics'!F:F,MATCH($C527,'Policy Characteristics'!$C:$C,0)))</f>
        <v>0</v>
      </c>
      <c r="M527" s="76">
        <f>IF(ISBLANK(INDEX('Policy Characteristics'!G:G,MATCH($C527,'Policy Characteristics'!$C:$C,0))),"",INDEX('Policy Characteristics'!G:G,MATCH($C527,'Policy Characteristics'!$C:$C,0)))</f>
        <v>60</v>
      </c>
      <c r="N527" s="76">
        <f>IF(ISBLANK(INDEX('Policy Characteristics'!H:H,MATCH($C527,'Policy Characteristics'!$C:$C,0))),"",INDEX('Policy Characteristics'!H:H,MATCH($C527,'Policy Characteristics'!$C:$C,0)))</f>
        <v>1</v>
      </c>
      <c r="O527" s="76" t="str">
        <f>IF(ISBLANK(INDEX('Policy Characteristics'!I:I,MATCH($C527,'Policy Characteristics'!$C:$C,0))),"",INDEX('Policy Characteristics'!I:I,MATCH($C527,'Policy Characteristics'!$C:$C,0)))</f>
        <v>$/MWh</v>
      </c>
      <c r="P527" s="76" t="str">
        <f>IF(ISBLANK(INDEX('Policy Characteristics'!J:J,MATCH($C527,'Policy Characteristics'!$C:$C,0))),"",INDEX('Policy Characteristics'!J:J,MATCH($C527,'Policy Characteristics'!$C:$C,0)))</f>
        <v>**Description:** This policy is a subsidy paid by the government to suppliers of electricity per unit of electricity generated from the selected plant type(s).This is in addition to subsidies that exist in the BAU scenario.  // **Guidance for setting values:** The U.S. provides clean electricity tax credits as part of the Inflation Reduction Act (IRA). The BAU assumes IRA tax credits will begin phasing out after the year 2039, when electricity sector emissions reach the target of 25% below 2022 levels. Tax credits are claimed as either the Investment Tax Credit (per unit capacity) or Production Tax Credit (per unit electricity generation), depending on the plant type.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$20.50 per MWh, based on assumptions on which share of new plants qualify for various bonus credits. // **Solar PV:**  We assume IRA tax credits of roughly $24.50, based on assumptions on which share of new plants qualify for various bonus credits.</v>
      </c>
      <c r="Q527" s="76" t="str">
        <f>IF(ISBLANK(INDEX('Policy Characteristics'!K:K,MATCH($C527,'Policy Characteristics'!$C:$C,0))),"",INDEX('Policy Characteristics'!K:K,MATCH($C527,'Policy Characteristics'!$C:$C,0)))</f>
        <v>electricity-sector-main.html#subsidies</v>
      </c>
      <c r="R527" s="76"/>
      <c r="S527" s="78"/>
    </row>
    <row r="528" spans="1:19" x14ac:dyDescent="0.25">
      <c r="A528" s="76" t="str">
        <f>IF(ISBLANK(INDEX('Policy Characteristics'!A:A,MATCH($C528,'Policy Characteristics'!$C:$C,0))),"",INDEX('Policy Characteristics'!A:A,MATCH($C528,'Policy Characteristics'!$C:$C,0)))</f>
        <v>Electricity Supply</v>
      </c>
      <c r="B528" s="200" t="str">
        <f>IF(ISBLANK(INDEX('Policy Characteristics'!B:B,MATCH($C528,'Policy Characteristics'!$C:$C,0))),"",INDEX('Policy Characteristics'!B:B,MATCH($C528,'Policy Characteristics'!$C:$C,0)))</f>
        <v>Use EVs for Grid Balancing</v>
      </c>
      <c r="C528" t="s">
        <v>1741</v>
      </c>
      <c r="D528" s="78"/>
      <c r="E528" s="88"/>
      <c r="F528" s="78"/>
      <c r="G528" s="78"/>
      <c r="H528" s="15">
        <v>2235</v>
      </c>
      <c r="I528" s="201" t="s">
        <v>43</v>
      </c>
      <c r="J528" s="202" t="str">
        <f>IF(ISBLANK(INDEX('Policy Characteristics'!D:D,MATCH($C528,'Policy Characteristics'!$C:$C,0))),"",INDEX('Policy Characteristics'!D:D,MATCH($C528,'Policy Characteristics'!$C:$C,0)))</f>
        <v>EVs for Grid Balancing</v>
      </c>
      <c r="K528" s="76" t="str">
        <f>IF(ISBLANK(INDEX('Policy Characteristics'!E:E,MATCH($C528,'Policy Characteristics'!$C:$C,0))),"",INDEX('Policy Characteristics'!E:E,MATCH($C528,'Policy Characteristics'!$C:$C,0)))</f>
        <v>elec use EVs for grid balancing</v>
      </c>
      <c r="L528" s="203">
        <f>IF(ISBLANK(INDEX('Policy Characteristics'!F:F,MATCH($C528,'Policy Characteristics'!$C:$C,0))),"",INDEX('Policy Characteristics'!F:F,MATCH($C528,'Policy Characteristics'!$C:$C,0)))</f>
        <v>0</v>
      </c>
      <c r="M528" s="203">
        <f>IF(ISBLANK(INDEX('Policy Characteristics'!G:G,MATCH($C528,'Policy Characteristics'!$C:$C,0))),"",INDEX('Policy Characteristics'!G:G,MATCH($C528,'Policy Characteristics'!$C:$C,0)))</f>
        <v>1</v>
      </c>
      <c r="N528" s="203">
        <f>IF(ISBLANK(INDEX('Policy Characteristics'!H:H,MATCH($C528,'Policy Characteristics'!$C:$C,0))),"",INDEX('Policy Characteristics'!H:H,MATCH($C528,'Policy Characteristics'!$C:$C,0)))</f>
        <v>0.01</v>
      </c>
      <c r="O528" s="76" t="str">
        <f>IF(ISBLANK(INDEX('Policy Characteristics'!I:I,MATCH($C528,'Policy Characteristics'!$C:$C,0))),"",INDEX('Policy Characteristics'!I:I,MATCH($C528,'Policy Characteristics'!$C:$C,0)))</f>
        <v>% of EVs used</v>
      </c>
      <c r="P528" s="76" t="str">
        <f>IF(ISBLANK(INDEX('Policy Characteristics'!J:J,MATCH($C528,'Policy Characteristics'!$C:$C,0))),"",INDEX('Policy Characteristics'!J:J,MATCH($C528,'Policy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528" s="76" t="str">
        <f>IF(ISBLANK(INDEX('Policy Characteristics'!K:K,MATCH($C528,'Policy Characteristics'!$C:$C,0))),"",INDEX('Policy Characteristics'!K:K,MATCH($C528,'Policy Characteristics'!$C:$C,0)))</f>
        <v/>
      </c>
      <c r="R528" s="76" t="str">
        <f>IF(ISBLANK(INDEX('Policy Characteristics'!L:L,MATCH($C528,'Policy Characteristics'!$C:$C,0))),"",INDEX('Policy Characteristics'!L:L,MATCH($C528,'Policy Characteristics'!$C:$C,0)))</f>
        <v/>
      </c>
      <c r="S528" s="78"/>
    </row>
    <row r="529" spans="1:19" x14ac:dyDescent="0.25">
      <c r="A529" s="76" t="str">
        <f>IF(ISBLANK(INDEX('Policy Characteristics'!A:A,MATCH($C529,'Policy Characteristics'!$C:$C,0))),"",INDEX('Policy Characteristics'!A:A,MATCH($C529,'Policy Characteristics'!$C:$C,0)))</f>
        <v>Electricity Supply</v>
      </c>
      <c r="B529" s="200" t="str">
        <f>IF(ISBLANK(INDEX('Policy Characteristics'!B:B,MATCH($C529,'Policy Characteristics'!$C:$C,0))),"",INDEX('Policy Characteristics'!B:B,MATCH($C529,'Policy Characteristics'!$C:$C,0)))</f>
        <v>Subsidy for Grid Battery Production</v>
      </c>
      <c r="C529" t="s">
        <v>2586</v>
      </c>
      <c r="D529" s="78"/>
      <c r="E529" s="88"/>
      <c r="F529" s="78"/>
      <c r="G529" s="78"/>
      <c r="H529" s="15">
        <v>2769</v>
      </c>
      <c r="I529" s="201" t="s">
        <v>43</v>
      </c>
      <c r="J529" s="202" t="str">
        <f>IF(ISBLANK(INDEX('Policy Characteristics'!D:D,MATCH($C529,'Policy Characteristics'!$C:$C,0))),"",INDEX('Policy Characteristics'!D:D,MATCH($C529,'Policy Characteristics'!$C:$C,0)))</f>
        <v>Grid Battery Subsidy</v>
      </c>
      <c r="K529" s="76" t="str">
        <f>IF(ISBLANK(INDEX('Policy Characteristics'!E:E,MATCH($C529,'Policy Characteristics'!$C:$C,0))),"",INDEX('Policy Characteristics'!E:E,MATCH($C529,'Policy Characteristics'!$C:$C,0)))</f>
        <v>elec battery production subsidy</v>
      </c>
      <c r="L529" s="76">
        <f>IF(ISBLANK(INDEX('Policy Characteristics'!F:F,MATCH($C529,'Policy Characteristics'!$C:$C,0))),"",INDEX('Policy Characteristics'!F:F,MATCH($C529,'Policy Characteristics'!$C:$C,0)))</f>
        <v>-100</v>
      </c>
      <c r="M529" s="76">
        <f>IF(ISBLANK(INDEX('Policy Characteristics'!G:G,MATCH($C529,'Policy Characteristics'!$C:$C,0))),"",INDEX('Policy Characteristics'!G:G,MATCH($C529,'Policy Characteristics'!$C:$C,0)))</f>
        <v>100</v>
      </c>
      <c r="N529" s="76">
        <f>IF(ISBLANK(INDEX('Policy Characteristics'!H:H,MATCH($C529,'Policy Characteristics'!$C:$C,0))),"",INDEX('Policy Characteristics'!H:H,MATCH($C529,'Policy Characteristics'!$C:$C,0)))</f>
        <v>5</v>
      </c>
      <c r="O529" s="76" t="str">
        <f>IF(ISBLANK(INDEX('Policy Characteristics'!I:I,MATCH($C529,'Policy Characteristics'!$C:$C,0))),"",INDEX('Policy Characteristics'!I:I,MATCH($C529,'Policy Characteristics'!$C:$C,0)))</f>
        <v>$/kWh</v>
      </c>
      <c r="P529" s="76" t="str">
        <f>IF(ISBLANK(INDEX('Policy Characteristics'!J:J,MATCH($C529,'Policy Characteristics'!$C:$C,0))),"",INDEX('Policy Characteristics'!J:J,MATCH($C529,'Policy Characteristics'!$C:$C,0)))</f>
        <v>**Description:** This policy provides a subsidy in units of dollar per kilowatt-hour of battery capacity produced by manufacturers. This is in addition to subsidies that exist in the BAU scenario. A negative value implies a tax or removal of subsidies.  // **Guidance for setting values:** The BAU scenario has a $45/kWh production credit provided to manufacturers reflecting the Inflation Reduction Act's 45X tax credit.</v>
      </c>
      <c r="Q529" s="76" t="str">
        <f>IF(ISBLANK(INDEX('Policy Characteristics'!K:K,MATCH($C529,'Policy Characteristics'!$C:$C,0))),"",INDEX('Policy Characteristics'!K:K,MATCH($C529,'Policy Characteristics'!$C:$C,0)))</f>
        <v/>
      </c>
      <c r="R529" s="76" t="str">
        <f>IF(ISBLANK(INDEX('Policy Characteristics'!L:L,MATCH($C529,'Policy Characteristics'!$C:$C,0))),"",INDEX('Policy Characteristics'!L:L,MATCH($C529,'Policy Characteristics'!$C:$C,0)))</f>
        <v/>
      </c>
      <c r="S529" s="78"/>
    </row>
    <row r="530" spans="1:19" x14ac:dyDescent="0.25">
      <c r="A530" s="76" t="str">
        <f>IF(ISBLANK(INDEX('Policy Characteristics'!A:A,MATCH($C530,'Policy Characteristics'!$C:$C,0))),"",INDEX('Policy Characteristics'!A:A,MATCH($C530,'Policy Characteristics'!$C:$C,0)))</f>
        <v>Electricity Supply</v>
      </c>
      <c r="B530" s="200" t="str">
        <f>IF(ISBLANK(INDEX('Policy Characteristics'!B:B,MATCH($C530,'Policy Characteristics'!$C:$C,0))),"",INDEX('Policy Characteristics'!B:B,MATCH($C530,'Policy Characteristics'!$C:$C,0)))</f>
        <v>Subsidy for Grid Battery Output</v>
      </c>
      <c r="C530" t="s">
        <v>1794</v>
      </c>
      <c r="D530" s="78"/>
      <c r="E530" s="88"/>
      <c r="F530" s="78"/>
      <c r="G530" s="78"/>
      <c r="H530" s="15">
        <v>2258</v>
      </c>
      <c r="I530" s="201" t="s">
        <v>43</v>
      </c>
      <c r="J530" s="202" t="str">
        <f>IF(ISBLANK(INDEX('Policy Characteristics'!D:D,MATCH($C530,'Policy Characteristics'!$C:$C,0))),"",INDEX('Policy Characteristics'!D:D,MATCH($C530,'Policy Characteristics'!$C:$C,0)))</f>
        <v>Grid Battery Subsidy</v>
      </c>
      <c r="K530" s="76" t="str">
        <f>IF(ISBLANK(INDEX('Policy Characteristics'!E:E,MATCH($C530,'Policy Characteristics'!$C:$C,0))),"",INDEX('Policy Characteristics'!E:E,MATCH($C530,'Policy Characteristics'!$C:$C,0)))</f>
        <v>elec battery subsidy per output</v>
      </c>
      <c r="L530" s="76">
        <f>IF(ISBLANK(INDEX('Policy Characteristics'!F:F,MATCH($C530,'Policy Characteristics'!$C:$C,0))),"",INDEX('Policy Characteristics'!F:F,MATCH($C530,'Policy Characteristics'!$C:$C,0)))</f>
        <v>-100</v>
      </c>
      <c r="M530" s="76">
        <f>IF(ISBLANK(INDEX('Policy Characteristics'!G:G,MATCH($C530,'Policy Characteristics'!$C:$C,0))),"",INDEX('Policy Characteristics'!G:G,MATCH($C530,'Policy Characteristics'!$C:$C,0)))</f>
        <v>100</v>
      </c>
      <c r="N530" s="76">
        <f>IF(ISBLANK(INDEX('Policy Characteristics'!H:H,MATCH($C530,'Policy Characteristics'!$C:$C,0))),"",INDEX('Policy Characteristics'!H:H,MATCH($C530,'Policy Characteristics'!$C:$C,0)))</f>
        <v>5</v>
      </c>
      <c r="O530" s="76" t="str">
        <f>IF(ISBLANK(INDEX('Policy Characteristics'!I:I,MATCH($C530,'Policy Characteristics'!$C:$C,0))),"",INDEX('Policy Characteristics'!I:I,MATCH($C530,'Policy Characteristics'!$C:$C,0)))</f>
        <v>$ / MWh</v>
      </c>
      <c r="P530" s="76" t="str">
        <f>IF(ISBLANK(INDEX('Policy Characteristics'!J:J,MATCH($C530,'Policy Characteristics'!$C:$C,0))),"",INDEX('Policy Characteristics'!J:J,MATCH($C530,'Policy Characteristics'!$C:$C,0)))</f>
        <v>**Description:**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v>
      </c>
      <c r="Q530" s="76" t="str">
        <f>IF(ISBLANK(INDEX('Policy Characteristics'!K:K,MATCH($C530,'Policy Characteristics'!$C:$C,0))),"",INDEX('Policy Characteristics'!K:K,MATCH($C530,'Policy Characteristics'!$C:$C,0)))</f>
        <v/>
      </c>
      <c r="R530" s="76"/>
      <c r="S530" s="78"/>
    </row>
    <row r="531" spans="1:19" x14ac:dyDescent="0.25">
      <c r="A531" s="76" t="str">
        <f>IF(ISBLANK(INDEX('Policy Characteristics'!A:A,MATCH($C531,'Policy Characteristics'!$C:$C,0))),"",INDEX('Policy Characteristics'!A:A,MATCH($C531,'Policy Characteristics'!$C:$C,0)))</f>
        <v>Electricity Supply</v>
      </c>
      <c r="B531" s="200" t="str">
        <f>IF(ISBLANK(INDEX('Policy Characteristics'!B:B,MATCH($C531,'Policy Characteristics'!$C:$C,0))),"",INDEX('Policy Characteristics'!B:B,MATCH($C531,'Policy Characteristics'!$C:$C,0)))</f>
        <v>Subsidy for Grid Battery Capacity</v>
      </c>
      <c r="C531" t="s">
        <v>1798</v>
      </c>
      <c r="D531" s="78"/>
      <c r="E531" s="88"/>
      <c r="F531" s="78"/>
      <c r="G531" s="78"/>
      <c r="H531" s="15">
        <v>2259</v>
      </c>
      <c r="I531" s="201" t="s">
        <v>43</v>
      </c>
      <c r="J531" s="202" t="str">
        <f>IF(ISBLANK(INDEX('Policy Characteristics'!D:D,MATCH($C531,'Policy Characteristics'!$C:$C,0))),"",INDEX('Policy Characteristics'!D:D,MATCH($C531,'Policy Characteristics'!$C:$C,0)))</f>
        <v>Grid Battery Subsidy</v>
      </c>
      <c r="K531" s="76" t="str">
        <f>IF(ISBLANK(INDEX('Policy Characteristics'!E:E,MATCH($C531,'Policy Characteristics'!$C:$C,0))),"",INDEX('Policy Characteristics'!E:E,MATCH($C531,'Policy Characteristics'!$C:$C,0)))</f>
        <v>elec battery construction subsidy</v>
      </c>
      <c r="L531" s="203">
        <f>IF(ISBLANK(INDEX('Policy Characteristics'!F:F,MATCH($C531,'Policy Characteristics'!$C:$C,0))),"",INDEX('Policy Characteristics'!F:F,MATCH($C531,'Policy Characteristics'!$C:$C,0)))</f>
        <v>-1</v>
      </c>
      <c r="M531" s="203">
        <f>IF(ISBLANK(INDEX('Policy Characteristics'!G:G,MATCH($C531,'Policy Characteristics'!$C:$C,0))),"",INDEX('Policy Characteristics'!G:G,MATCH($C531,'Policy Characteristics'!$C:$C,0)))</f>
        <v>1</v>
      </c>
      <c r="N531" s="203">
        <f>IF(ISBLANK(INDEX('Policy Characteristics'!H:H,MATCH($C531,'Policy Characteristics'!$C:$C,0))),"",INDEX('Policy Characteristics'!H:H,MATCH($C531,'Policy Characteristics'!$C:$C,0)))</f>
        <v>0.01</v>
      </c>
      <c r="O531" s="76" t="str">
        <f>IF(ISBLANK(INDEX('Policy Characteristics'!I:I,MATCH($C531,'Policy Characteristics'!$C:$C,0))),"",INDEX('Policy Characteristics'!I:I,MATCH($C531,'Policy Characteristics'!$C:$C,0)))</f>
        <v>% of capital costs</v>
      </c>
      <c r="P531" s="76" t="str">
        <f>IF(ISBLANK(INDEX('Policy Characteristics'!J:J,MATCH($C531,'Policy Characteristics'!$C:$C,0))),"",INDEX('Policy Characteristics'!J:J,MATCH($C531,'Policy Characteristics'!$C:$C,0)))</f>
        <v>**Description:** This policy subsidizes a percentage of grid battery capacity costs, additional to any BAU capacity construction subsidies. A negative value implies a tax or removal of subsidies. // **Guidance for setting values:** The BAU scenario assumes IRA tax credits of 41.6%, based on assumptions on which share of new projects qualify for various bonus credits.</v>
      </c>
      <c r="Q531" s="76" t="str">
        <f>IF(ISBLANK(INDEX('Policy Characteristics'!K:K,MATCH($C531,'Policy Characteristics'!$C:$C,0))),"",INDEX('Policy Characteristics'!K:K,MATCH($C531,'Policy Characteristics'!$C:$C,0)))</f>
        <v/>
      </c>
      <c r="R531" s="76"/>
      <c r="S531" s="78"/>
    </row>
    <row r="532" spans="1:19" x14ac:dyDescent="0.25">
      <c r="A532" s="76" t="str">
        <f>IF(ISBLANK(INDEX('Policy Characteristics'!A:A,MATCH($C532,'Policy Characteristics'!$C:$C,0))),"",INDEX('Policy Characteristics'!A:A,MATCH($C532,'Policy Characteristics'!$C:$C,0)))</f>
        <v>Electricity Supply</v>
      </c>
      <c r="B532" s="200" t="str">
        <f>IF(ISBLANK(INDEX('Policy Characteristics'!B:B,MATCH($C532,'Policy Characteristics'!$C:$C,0))),"",INDEX('Policy Characteristics'!B:B,MATCH($C532,'Policy Characteristics'!$C:$C,0)))</f>
        <v>Electricity CCS Subsidy</v>
      </c>
      <c r="C532" t="s">
        <v>1804</v>
      </c>
      <c r="D532" s="88" t="s">
        <v>445</v>
      </c>
      <c r="F532" s="88" t="s">
        <v>444</v>
      </c>
      <c r="H532" s="15">
        <v>2260</v>
      </c>
      <c r="I532" t="s">
        <v>44</v>
      </c>
      <c r="J532" s="202" t="str">
        <f>IF(ISBLANK(INDEX('Policy Characteristics'!D:D,MATCH($C532,'Policy Characteristics'!$C:$C,0))),"",INDEX('Policy Characteristics'!D:D,MATCH($C532,'Policy Characteristics'!$C:$C,0)))</f>
        <v>Electricity CCS Subsidy</v>
      </c>
      <c r="K532" s="76" t="str">
        <f>IF(ISBLANK(INDEX('Policy Characteristics'!E:E,MATCH($C532,'Policy Characteristics'!$C:$C,0))),"",INDEX('Policy Characteristics'!E:E,MATCH($C532,'Policy Characteristics'!$C:$C,0)))</f>
        <v>elec CCS subsidy</v>
      </c>
      <c r="L532" s="203">
        <f>IF(ISBLANK(INDEX('Policy Characteristics'!F:F,MATCH($C532,'Policy Characteristics'!$C:$C,0))),"",INDEX('Policy Characteristics'!F:F,MATCH($C532,'Policy Characteristics'!$C:$C,0)))</f>
        <v>-100</v>
      </c>
      <c r="M532" s="203">
        <f>IF(ISBLANK(INDEX('Policy Characteristics'!G:G,MATCH($C532,'Policy Characteristics'!$C:$C,0))),"",INDEX('Policy Characteristics'!G:G,MATCH($C532,'Policy Characteristics'!$C:$C,0)))</f>
        <v>100</v>
      </c>
      <c r="N532" s="203">
        <f>IF(ISBLANK(INDEX('Policy Characteristics'!H:H,MATCH($C532,'Policy Characteristics'!$C:$C,0))),"",INDEX('Policy Characteristics'!H:H,MATCH($C532,'Policy Characteristics'!$C:$C,0)))</f>
        <v>5</v>
      </c>
      <c r="O532" s="76" t="str">
        <f>IF(ISBLANK(INDEX('Policy Characteristics'!I:I,MATCH($C532,'Policy Characteristics'!$C:$C,0))),"",INDEX('Policy Characteristics'!I:I,MATCH($C532,'Policy Characteristics'!$C:$C,0)))</f>
        <v>$ / metric ton CO2e</v>
      </c>
      <c r="P532" s="76" t="str">
        <f>IF(ISBLANK(INDEX('Policy Characteristics'!J:J,MATCH($C532,'Policy Characteristics'!$C:$C,0))),"",INDEX('Policy Characteristics'!J:J,MATCH($C532,'Policy Characteristics'!$C:$C,0)))</f>
        <v>**Description:** This policy provides a dollar per metric ton CO2e subsidy, additional to any BAU subsidies.  A negative value implies a tax or removal of subsidies. // **Guidance for setting values:** The 45Q tax credits provide $85 per metric ton CO2e stored, which is included in the BAU case.</v>
      </c>
      <c r="R532"/>
    </row>
    <row r="533" spans="1:19" x14ac:dyDescent="0.25">
      <c r="A533" s="76" t="str">
        <f>IF(ISBLANK(INDEX('Policy Characteristics'!A:A,MATCH($C533,'Policy Characteristics'!$C:$C,0))),"",INDEX('Policy Characteristics'!A:A,MATCH($C533,'Policy Characteristics'!$C:$C,0)))</f>
        <v>Electricity Supply</v>
      </c>
      <c r="B533" s="200" t="str">
        <f>IF(ISBLANK(INDEX('Policy Characteristics'!B:B,MATCH($C533,'Policy Characteristics'!$C:$C,0))),"",INDEX('Policy Characteristics'!B:B,MATCH($C533,'Policy Characteristics'!$C:$C,0)))</f>
        <v>Electricity CCS Subsidy</v>
      </c>
      <c r="C533" s="76" t="str">
        <f>$C$532</f>
        <v>Additional Subsidy for Elec CCS</v>
      </c>
      <c r="D533" s="78" t="s">
        <v>1656</v>
      </c>
      <c r="F533" s="78" t="s">
        <v>1597</v>
      </c>
      <c r="H533" s="15">
        <v>2261</v>
      </c>
      <c r="I533" t="s">
        <v>44</v>
      </c>
      <c r="J533" s="202" t="str">
        <f>IF(ISBLANK(INDEX('Policy Characteristics'!D:D,MATCH($C533,'Policy Characteristics'!$C:$C,0))),"",INDEX('Policy Characteristics'!D:D,MATCH($C533,'Policy Characteristics'!$C:$C,0)))</f>
        <v>Electricity CCS Subsidy</v>
      </c>
      <c r="K533" s="76" t="str">
        <f>IF(ISBLANK(INDEX('Policy Characteristics'!E:E,MATCH($C533,'Policy Characteristics'!$C:$C,0))),"",INDEX('Policy Characteristics'!E:E,MATCH($C533,'Policy Characteristics'!$C:$C,0)))</f>
        <v>elec CCS subsidy</v>
      </c>
      <c r="L533" s="203">
        <f>IF(ISBLANK(INDEX('Policy Characteristics'!F:F,MATCH($C533,'Policy Characteristics'!$C:$C,0))),"",INDEX('Policy Characteristics'!F:F,MATCH($C533,'Policy Characteristics'!$C:$C,0)))</f>
        <v>-100</v>
      </c>
      <c r="M533" s="203">
        <f>IF(ISBLANK(INDEX('Policy Characteristics'!G:G,MATCH($C533,'Policy Characteristics'!$C:$C,0))),"",INDEX('Policy Characteristics'!G:G,MATCH($C533,'Policy Characteristics'!$C:$C,0)))</f>
        <v>100</v>
      </c>
      <c r="N533" s="203">
        <f>IF(ISBLANK(INDEX('Policy Characteristics'!H:H,MATCH($C533,'Policy Characteristics'!$C:$C,0))),"",INDEX('Policy Characteristics'!H:H,MATCH($C533,'Policy Characteristics'!$C:$C,0)))</f>
        <v>5</v>
      </c>
      <c r="O533" s="76" t="str">
        <f>IF(ISBLANK(INDEX('Policy Characteristics'!I:I,MATCH($C533,'Policy Characteristics'!$C:$C,0))),"",INDEX('Policy Characteristics'!I:I,MATCH($C533,'Policy Characteristics'!$C:$C,0)))</f>
        <v>$ / metric ton CO2e</v>
      </c>
      <c r="P533" s="76" t="str">
        <f>IF(ISBLANK(INDEX('Policy Characteristics'!J:J,MATCH($C533,'Policy Characteristics'!$C:$C,0))),"",INDEX('Policy Characteristics'!J:J,MATCH($C533,'Policy Characteristics'!$C:$C,0)))</f>
        <v>**Description:** This policy provides a dollar per metric ton CO2e subsidy, additional to any BAU subsidies.  A negative value implies a tax or removal of subsidies. // **Guidance for setting values:** The 45Q tax credits provide $85 per metric ton CO2e stored, which is included in the BAU case.</v>
      </c>
      <c r="R533"/>
    </row>
    <row r="534" spans="1:19" x14ac:dyDescent="0.25">
      <c r="A534" s="76" t="str">
        <f>IF(ISBLANK(INDEX('Policy Characteristics'!A:A,MATCH($C534,'Policy Characteristics'!$C:$C,0))),"",INDEX('Policy Characteristics'!A:A,MATCH($C534,'Policy Characteristics'!$C:$C,0)))</f>
        <v>Electricity Supply</v>
      </c>
      <c r="B534" s="200" t="str">
        <f>IF(ISBLANK(INDEX('Policy Characteristics'!B:B,MATCH($C534,'Policy Characteristics'!$C:$C,0))),"",INDEX('Policy Characteristics'!B:B,MATCH($C534,'Policy Characteristics'!$C:$C,0)))</f>
        <v>Electricity CCS Subsidy</v>
      </c>
      <c r="C534" s="76" t="str">
        <f t="shared" ref="C534:C555" si="23">$C$532</f>
        <v>Additional Subsidy for Elec CCS</v>
      </c>
      <c r="D534" s="78" t="s">
        <v>1657</v>
      </c>
      <c r="F534" s="78" t="s">
        <v>1598</v>
      </c>
      <c r="H534" s="15">
        <v>2262</v>
      </c>
      <c r="I534" t="s">
        <v>44</v>
      </c>
      <c r="J534" s="202" t="str">
        <f>IF(ISBLANK(INDEX('Policy Characteristics'!D:D,MATCH($C534,'Policy Characteristics'!$C:$C,0))),"",INDEX('Policy Characteristics'!D:D,MATCH($C534,'Policy Characteristics'!$C:$C,0)))</f>
        <v>Electricity CCS Subsidy</v>
      </c>
      <c r="K534" s="76" t="str">
        <f>IF(ISBLANK(INDEX('Policy Characteristics'!E:E,MATCH($C534,'Policy Characteristics'!$C:$C,0))),"",INDEX('Policy Characteristics'!E:E,MATCH($C534,'Policy Characteristics'!$C:$C,0)))</f>
        <v>elec CCS subsidy</v>
      </c>
      <c r="L534" s="203">
        <f>IF(ISBLANK(INDEX('Policy Characteristics'!F:F,MATCH($C534,'Policy Characteristics'!$C:$C,0))),"",INDEX('Policy Characteristics'!F:F,MATCH($C534,'Policy Characteristics'!$C:$C,0)))</f>
        <v>-100</v>
      </c>
      <c r="M534" s="203">
        <f>IF(ISBLANK(INDEX('Policy Characteristics'!G:G,MATCH($C534,'Policy Characteristics'!$C:$C,0))),"",INDEX('Policy Characteristics'!G:G,MATCH($C534,'Policy Characteristics'!$C:$C,0)))</f>
        <v>100</v>
      </c>
      <c r="N534" s="203">
        <f>IF(ISBLANK(INDEX('Policy Characteristics'!H:H,MATCH($C534,'Policy Characteristics'!$C:$C,0))),"",INDEX('Policy Characteristics'!H:H,MATCH($C534,'Policy Characteristics'!$C:$C,0)))</f>
        <v>5</v>
      </c>
      <c r="O534" s="76" t="str">
        <f>IF(ISBLANK(INDEX('Policy Characteristics'!I:I,MATCH($C534,'Policy Characteristics'!$C:$C,0))),"",INDEX('Policy Characteristics'!I:I,MATCH($C534,'Policy Characteristics'!$C:$C,0)))</f>
        <v>$ / metric ton CO2e</v>
      </c>
      <c r="P534" s="76" t="str">
        <f>IF(ISBLANK(INDEX('Policy Characteristics'!J:J,MATCH($C534,'Policy Characteristics'!$C:$C,0))),"",INDEX('Policy Characteristics'!J:J,MATCH($C534,'Policy Characteristics'!$C:$C,0)))</f>
        <v>**Description:** This policy provides a dollar per metric ton CO2e subsidy, additional to any BAU subsidies.  A negative value implies a tax or removal of subsidies. // **Guidance for setting values:** The 45Q tax credits provide $85 per metric ton CO2e stored, which is included in the BAU case.</v>
      </c>
      <c r="R534"/>
    </row>
    <row r="535" spans="1:19" x14ac:dyDescent="0.25">
      <c r="A535" s="76" t="str">
        <f>IF(ISBLANK(INDEX('Policy Characteristics'!A:A,MATCH($C535,'Policy Characteristics'!$C:$C,0))),"",INDEX('Policy Characteristics'!A:A,MATCH($C535,'Policy Characteristics'!$C:$C,0)))</f>
        <v>Electricity Supply</v>
      </c>
      <c r="B535" s="200" t="str">
        <f>IF(ISBLANK(INDEX('Policy Characteristics'!B:B,MATCH($C535,'Policy Characteristics'!$C:$C,0))),"",INDEX('Policy Characteristics'!B:B,MATCH($C535,'Policy Characteristics'!$C:$C,0)))</f>
        <v>Electricity CCS Subsidy</v>
      </c>
      <c r="C535" s="76" t="str">
        <f t="shared" si="23"/>
        <v>Additional Subsidy for Elec CCS</v>
      </c>
      <c r="D535" s="78" t="s">
        <v>76</v>
      </c>
      <c r="F535" s="78" t="s">
        <v>1667</v>
      </c>
      <c r="H535" s="15">
        <v>2263</v>
      </c>
      <c r="I535" t="s">
        <v>44</v>
      </c>
      <c r="J535" s="202" t="str">
        <f>IF(ISBLANK(INDEX('Policy Characteristics'!D:D,MATCH($C535,'Policy Characteristics'!$C:$C,0))),"",INDEX('Policy Characteristics'!D:D,MATCH($C535,'Policy Characteristics'!$C:$C,0)))</f>
        <v>Electricity CCS Subsidy</v>
      </c>
      <c r="K535" s="76" t="str">
        <f>IF(ISBLANK(INDEX('Policy Characteristics'!E:E,MATCH($C535,'Policy Characteristics'!$C:$C,0))),"",INDEX('Policy Characteristics'!E:E,MATCH($C535,'Policy Characteristics'!$C:$C,0)))</f>
        <v>elec CCS subsidy</v>
      </c>
      <c r="L535" s="203">
        <f>IF(ISBLANK(INDEX('Policy Characteristics'!F:F,MATCH($C535,'Policy Characteristics'!$C:$C,0))),"",INDEX('Policy Characteristics'!F:F,MATCH($C535,'Policy Characteristics'!$C:$C,0)))</f>
        <v>-100</v>
      </c>
      <c r="M535" s="203">
        <f>IF(ISBLANK(INDEX('Policy Characteristics'!G:G,MATCH($C535,'Policy Characteristics'!$C:$C,0))),"",INDEX('Policy Characteristics'!G:G,MATCH($C535,'Policy Characteristics'!$C:$C,0)))</f>
        <v>100</v>
      </c>
      <c r="N535" s="203">
        <f>IF(ISBLANK(INDEX('Policy Characteristics'!H:H,MATCH($C535,'Policy Characteristics'!$C:$C,0))),"",INDEX('Policy Characteristics'!H:H,MATCH($C535,'Policy Characteristics'!$C:$C,0)))</f>
        <v>5</v>
      </c>
      <c r="O535" s="76" t="str">
        <f>IF(ISBLANK(INDEX('Policy Characteristics'!I:I,MATCH($C535,'Policy Characteristics'!$C:$C,0))),"",INDEX('Policy Characteristics'!I:I,MATCH($C535,'Policy Characteristics'!$C:$C,0)))</f>
        <v>$ / metric ton CO2e</v>
      </c>
      <c r="P535" s="76" t="str">
        <f>IF(ISBLANK(INDEX('Policy Characteristics'!J:J,MATCH($C535,'Policy Characteristics'!$C:$C,0))),"",INDEX('Policy Characteristics'!J:J,MATCH($C535,'Policy Characteristics'!$C:$C,0)))</f>
        <v>**Description:** This policy provides a dollar per metric ton CO2e subsidy, additional to any BAU subsidies.  A negative value implies a tax or removal of subsidies. // **Guidance for setting values:** The 45Q tax credits provide $85 per metric ton CO2e stored, which is included in the BAU case.</v>
      </c>
      <c r="R535"/>
    </row>
    <row r="536" spans="1:19" x14ac:dyDescent="0.25">
      <c r="A536" s="76" t="str">
        <f>IF(ISBLANK(INDEX('Policy Characteristics'!A:A,MATCH($C536,'Policy Characteristics'!$C:$C,0))),"",INDEX('Policy Characteristics'!A:A,MATCH($C536,'Policy Characteristics'!$C:$C,0)))</f>
        <v>Electricity Supply</v>
      </c>
      <c r="B536" s="200" t="str">
        <f>IF(ISBLANK(INDEX('Policy Characteristics'!B:B,MATCH($C536,'Policy Characteristics'!$C:$C,0))),"",INDEX('Policy Characteristics'!B:B,MATCH($C536,'Policy Characteristics'!$C:$C,0)))</f>
        <v>Electricity CCS Subsidy</v>
      </c>
      <c r="C536" s="76" t="str">
        <f t="shared" si="23"/>
        <v>Additional Subsidy for Elec CCS</v>
      </c>
      <c r="D536" s="78" t="s">
        <v>77</v>
      </c>
      <c r="F536" s="78" t="s">
        <v>89</v>
      </c>
      <c r="H536" s="15">
        <v>2264</v>
      </c>
      <c r="I536" t="s">
        <v>44</v>
      </c>
      <c r="J536" s="202" t="str">
        <f>IF(ISBLANK(INDEX('Policy Characteristics'!D:D,MATCH($C536,'Policy Characteristics'!$C:$C,0))),"",INDEX('Policy Characteristics'!D:D,MATCH($C536,'Policy Characteristics'!$C:$C,0)))</f>
        <v>Electricity CCS Subsidy</v>
      </c>
      <c r="K536" s="76" t="str">
        <f>IF(ISBLANK(INDEX('Policy Characteristics'!E:E,MATCH($C536,'Policy Characteristics'!$C:$C,0))),"",INDEX('Policy Characteristics'!E:E,MATCH($C536,'Policy Characteristics'!$C:$C,0)))</f>
        <v>elec CCS subsidy</v>
      </c>
      <c r="L536" s="203">
        <f>IF(ISBLANK(INDEX('Policy Characteristics'!F:F,MATCH($C536,'Policy Characteristics'!$C:$C,0))),"",INDEX('Policy Characteristics'!F:F,MATCH($C536,'Policy Characteristics'!$C:$C,0)))</f>
        <v>-100</v>
      </c>
      <c r="M536" s="203">
        <f>IF(ISBLANK(INDEX('Policy Characteristics'!G:G,MATCH($C536,'Policy Characteristics'!$C:$C,0))),"",INDEX('Policy Characteristics'!G:G,MATCH($C536,'Policy Characteristics'!$C:$C,0)))</f>
        <v>100</v>
      </c>
      <c r="N536" s="203">
        <f>IF(ISBLANK(INDEX('Policy Characteristics'!H:H,MATCH($C536,'Policy Characteristics'!$C:$C,0))),"",INDEX('Policy Characteristics'!H:H,MATCH($C536,'Policy Characteristics'!$C:$C,0)))</f>
        <v>5</v>
      </c>
      <c r="O536" s="76" t="str">
        <f>IF(ISBLANK(INDEX('Policy Characteristics'!I:I,MATCH($C536,'Policy Characteristics'!$C:$C,0))),"",INDEX('Policy Characteristics'!I:I,MATCH($C536,'Policy Characteristics'!$C:$C,0)))</f>
        <v>$ / metric ton CO2e</v>
      </c>
      <c r="P536" s="76" t="str">
        <f>IF(ISBLANK(INDEX('Policy Characteristics'!J:J,MATCH($C536,'Policy Characteristics'!$C:$C,0))),"",INDEX('Policy Characteristics'!J:J,MATCH($C536,'Policy Characteristics'!$C:$C,0)))</f>
        <v>**Description:** This policy provides a dollar per metric ton CO2e subsidy, additional to any BAU subsidies.  A negative value implies a tax or removal of subsidies. // **Guidance for setting values:** The 45Q tax credits provide $85 per metric ton CO2e stored, which is included in the BAU case.</v>
      </c>
      <c r="R536"/>
    </row>
    <row r="537" spans="1:19" x14ac:dyDescent="0.25">
      <c r="A537" s="76" t="str">
        <f>IF(ISBLANK(INDEX('Policy Characteristics'!A:A,MATCH($C537,'Policy Characteristics'!$C:$C,0))),"",INDEX('Policy Characteristics'!A:A,MATCH($C537,'Policy Characteristics'!$C:$C,0)))</f>
        <v>Electricity Supply</v>
      </c>
      <c r="B537" s="200" t="str">
        <f>IF(ISBLANK(INDEX('Policy Characteristics'!B:B,MATCH($C537,'Policy Characteristics'!$C:$C,0))),"",INDEX('Policy Characteristics'!B:B,MATCH($C537,'Policy Characteristics'!$C:$C,0)))</f>
        <v>Electricity CCS Subsidy</v>
      </c>
      <c r="C537" s="76" t="str">
        <f t="shared" si="23"/>
        <v>Additional Subsidy for Elec CCS</v>
      </c>
      <c r="D537" s="78" t="s">
        <v>446</v>
      </c>
      <c r="F537" s="78" t="s">
        <v>449</v>
      </c>
      <c r="H537" s="15">
        <v>2265</v>
      </c>
      <c r="I537" t="s">
        <v>44</v>
      </c>
      <c r="J537" s="202" t="str">
        <f>IF(ISBLANK(INDEX('Policy Characteristics'!D:D,MATCH($C537,'Policy Characteristics'!$C:$C,0))),"",INDEX('Policy Characteristics'!D:D,MATCH($C537,'Policy Characteristics'!$C:$C,0)))</f>
        <v>Electricity CCS Subsidy</v>
      </c>
      <c r="K537" s="76" t="str">
        <f>IF(ISBLANK(INDEX('Policy Characteristics'!E:E,MATCH($C537,'Policy Characteristics'!$C:$C,0))),"",INDEX('Policy Characteristics'!E:E,MATCH($C537,'Policy Characteristics'!$C:$C,0)))</f>
        <v>elec CCS subsidy</v>
      </c>
      <c r="L537" s="203">
        <f>IF(ISBLANK(INDEX('Policy Characteristics'!F:F,MATCH($C537,'Policy Characteristics'!$C:$C,0))),"",INDEX('Policy Characteristics'!F:F,MATCH($C537,'Policy Characteristics'!$C:$C,0)))</f>
        <v>-100</v>
      </c>
      <c r="M537" s="203">
        <f>IF(ISBLANK(INDEX('Policy Characteristics'!G:G,MATCH($C537,'Policy Characteristics'!$C:$C,0))),"",INDEX('Policy Characteristics'!G:G,MATCH($C537,'Policy Characteristics'!$C:$C,0)))</f>
        <v>100</v>
      </c>
      <c r="N537" s="203">
        <f>IF(ISBLANK(INDEX('Policy Characteristics'!H:H,MATCH($C537,'Policy Characteristics'!$C:$C,0))),"",INDEX('Policy Characteristics'!H:H,MATCH($C537,'Policy Characteristics'!$C:$C,0)))</f>
        <v>5</v>
      </c>
      <c r="O537" s="76" t="str">
        <f>IF(ISBLANK(INDEX('Policy Characteristics'!I:I,MATCH($C537,'Policy Characteristics'!$C:$C,0))),"",INDEX('Policy Characteristics'!I:I,MATCH($C537,'Policy Characteristics'!$C:$C,0)))</f>
        <v>$ / metric ton CO2e</v>
      </c>
      <c r="P537" s="76" t="str">
        <f>IF(ISBLANK(INDEX('Policy Characteristics'!J:J,MATCH($C537,'Policy Characteristics'!$C:$C,0))),"",INDEX('Policy Characteristics'!J:J,MATCH($C537,'Policy Characteristics'!$C:$C,0)))</f>
        <v>**Description:** This policy provides a dollar per metric ton CO2e subsidy, additional to any BAU subsidies.  A negative value implies a tax or removal of subsidies. // **Guidance for setting values:** The 45Q tax credits provide $85 per metric ton CO2e stored, which is included in the BAU case.</v>
      </c>
      <c r="R537"/>
    </row>
    <row r="538" spans="1:19" x14ac:dyDescent="0.25">
      <c r="A538" s="76" t="str">
        <f>IF(ISBLANK(INDEX('Policy Characteristics'!A:A,MATCH($C538,'Policy Characteristics'!$C:$C,0))),"",INDEX('Policy Characteristics'!A:A,MATCH($C538,'Policy Characteristics'!$C:$C,0)))</f>
        <v>Electricity Supply</v>
      </c>
      <c r="B538" s="200" t="str">
        <f>IF(ISBLANK(INDEX('Policy Characteristics'!B:B,MATCH($C538,'Policy Characteristics'!$C:$C,0))),"",INDEX('Policy Characteristics'!B:B,MATCH($C538,'Policy Characteristics'!$C:$C,0)))</f>
        <v>Electricity CCS Subsidy</v>
      </c>
      <c r="C538" s="76" t="str">
        <f t="shared" si="23"/>
        <v>Additional Subsidy for Elec CCS</v>
      </c>
      <c r="D538" s="78" t="s">
        <v>78</v>
      </c>
      <c r="F538" s="78" t="s">
        <v>90</v>
      </c>
      <c r="H538" s="15">
        <v>2266</v>
      </c>
      <c r="I538" t="s">
        <v>44</v>
      </c>
      <c r="J538" s="202" t="str">
        <f>IF(ISBLANK(INDEX('Policy Characteristics'!D:D,MATCH($C538,'Policy Characteristics'!$C:$C,0))),"",INDEX('Policy Characteristics'!D:D,MATCH($C538,'Policy Characteristics'!$C:$C,0)))</f>
        <v>Electricity CCS Subsidy</v>
      </c>
      <c r="K538" s="76" t="str">
        <f>IF(ISBLANK(INDEX('Policy Characteristics'!E:E,MATCH($C538,'Policy Characteristics'!$C:$C,0))),"",INDEX('Policy Characteristics'!E:E,MATCH($C538,'Policy Characteristics'!$C:$C,0)))</f>
        <v>elec CCS subsidy</v>
      </c>
      <c r="L538" s="203">
        <f>IF(ISBLANK(INDEX('Policy Characteristics'!F:F,MATCH($C538,'Policy Characteristics'!$C:$C,0))),"",INDEX('Policy Characteristics'!F:F,MATCH($C538,'Policy Characteristics'!$C:$C,0)))</f>
        <v>-100</v>
      </c>
      <c r="M538" s="203">
        <f>IF(ISBLANK(INDEX('Policy Characteristics'!G:G,MATCH($C538,'Policy Characteristics'!$C:$C,0))),"",INDEX('Policy Characteristics'!G:G,MATCH($C538,'Policy Characteristics'!$C:$C,0)))</f>
        <v>100</v>
      </c>
      <c r="N538" s="203">
        <f>IF(ISBLANK(INDEX('Policy Characteristics'!H:H,MATCH($C538,'Policy Characteristics'!$C:$C,0))),"",INDEX('Policy Characteristics'!H:H,MATCH($C538,'Policy Characteristics'!$C:$C,0)))</f>
        <v>5</v>
      </c>
      <c r="O538" s="76" t="str">
        <f>IF(ISBLANK(INDEX('Policy Characteristics'!I:I,MATCH($C538,'Policy Characteristics'!$C:$C,0))),"",INDEX('Policy Characteristics'!I:I,MATCH($C538,'Policy Characteristics'!$C:$C,0)))</f>
        <v>$ / metric ton CO2e</v>
      </c>
      <c r="P538" s="76" t="str">
        <f>IF(ISBLANK(INDEX('Policy Characteristics'!J:J,MATCH($C538,'Policy Characteristics'!$C:$C,0))),"",INDEX('Policy Characteristics'!J:J,MATCH($C538,'Policy Characteristics'!$C:$C,0)))</f>
        <v>**Description:** This policy provides a dollar per metric ton CO2e subsidy, additional to any BAU subsidies.  A negative value implies a tax or removal of subsidies. // **Guidance for setting values:** The 45Q tax credits provide $85 per metric ton CO2e stored, which is included in the BAU case.</v>
      </c>
      <c r="R538"/>
    </row>
    <row r="539" spans="1:19" x14ac:dyDescent="0.25">
      <c r="A539" s="76" t="str">
        <f>IF(ISBLANK(INDEX('Policy Characteristics'!A:A,MATCH($C539,'Policy Characteristics'!$C:$C,0))),"",INDEX('Policy Characteristics'!A:A,MATCH($C539,'Policy Characteristics'!$C:$C,0)))</f>
        <v>Electricity Supply</v>
      </c>
      <c r="B539" s="200" t="str">
        <f>IF(ISBLANK(INDEX('Policy Characteristics'!B:B,MATCH($C539,'Policy Characteristics'!$C:$C,0))),"",INDEX('Policy Characteristics'!B:B,MATCH($C539,'Policy Characteristics'!$C:$C,0)))</f>
        <v>Electricity CCS Subsidy</v>
      </c>
      <c r="C539" s="76" t="str">
        <f t="shared" si="23"/>
        <v>Additional Subsidy for Elec CCS</v>
      </c>
      <c r="D539" s="78" t="s">
        <v>79</v>
      </c>
      <c r="F539" s="78" t="s">
        <v>91</v>
      </c>
      <c r="H539" s="15">
        <v>2267</v>
      </c>
      <c r="I539" t="s">
        <v>44</v>
      </c>
      <c r="J539" s="202" t="str">
        <f>IF(ISBLANK(INDEX('Policy Characteristics'!D:D,MATCH($C539,'Policy Characteristics'!$C:$C,0))),"",INDEX('Policy Characteristics'!D:D,MATCH($C539,'Policy Characteristics'!$C:$C,0)))</f>
        <v>Electricity CCS Subsidy</v>
      </c>
      <c r="K539" s="76" t="str">
        <f>IF(ISBLANK(INDEX('Policy Characteristics'!E:E,MATCH($C539,'Policy Characteristics'!$C:$C,0))),"",INDEX('Policy Characteristics'!E:E,MATCH($C539,'Policy Characteristics'!$C:$C,0)))</f>
        <v>elec CCS subsidy</v>
      </c>
      <c r="L539" s="203">
        <f>IF(ISBLANK(INDEX('Policy Characteristics'!F:F,MATCH($C539,'Policy Characteristics'!$C:$C,0))),"",INDEX('Policy Characteristics'!F:F,MATCH($C539,'Policy Characteristics'!$C:$C,0)))</f>
        <v>-100</v>
      </c>
      <c r="M539" s="203">
        <f>IF(ISBLANK(INDEX('Policy Characteristics'!G:G,MATCH($C539,'Policy Characteristics'!$C:$C,0))),"",INDEX('Policy Characteristics'!G:G,MATCH($C539,'Policy Characteristics'!$C:$C,0)))</f>
        <v>100</v>
      </c>
      <c r="N539" s="203">
        <f>IF(ISBLANK(INDEX('Policy Characteristics'!H:H,MATCH($C539,'Policy Characteristics'!$C:$C,0))),"",INDEX('Policy Characteristics'!H:H,MATCH($C539,'Policy Characteristics'!$C:$C,0)))</f>
        <v>5</v>
      </c>
      <c r="O539" s="76" t="str">
        <f>IF(ISBLANK(INDEX('Policy Characteristics'!I:I,MATCH($C539,'Policy Characteristics'!$C:$C,0))),"",INDEX('Policy Characteristics'!I:I,MATCH($C539,'Policy Characteristics'!$C:$C,0)))</f>
        <v>$ / metric ton CO2e</v>
      </c>
      <c r="P539" s="76" t="str">
        <f>IF(ISBLANK(INDEX('Policy Characteristics'!J:J,MATCH($C539,'Policy Characteristics'!$C:$C,0))),"",INDEX('Policy Characteristics'!J:J,MATCH($C539,'Policy Characteristics'!$C:$C,0)))</f>
        <v>**Description:** This policy provides a dollar per metric ton CO2e subsidy, additional to any BAU subsidies.  A negative value implies a tax or removal of subsidies. // **Guidance for setting values:** The 45Q tax credits provide $85 per metric ton CO2e stored, which is included in the BAU case.</v>
      </c>
      <c r="R539"/>
    </row>
    <row r="540" spans="1:19" x14ac:dyDescent="0.25">
      <c r="A540" s="76" t="str">
        <f>IF(ISBLANK(INDEX('Policy Characteristics'!A:A,MATCH($C540,'Policy Characteristics'!$C:$C,0))),"",INDEX('Policy Characteristics'!A:A,MATCH($C540,'Policy Characteristics'!$C:$C,0)))</f>
        <v>Electricity Supply</v>
      </c>
      <c r="B540" s="200" t="str">
        <f>IF(ISBLANK(INDEX('Policy Characteristics'!B:B,MATCH($C540,'Policy Characteristics'!$C:$C,0))),"",INDEX('Policy Characteristics'!B:B,MATCH($C540,'Policy Characteristics'!$C:$C,0)))</f>
        <v>Electricity CCS Subsidy</v>
      </c>
      <c r="C540" s="76" t="str">
        <f t="shared" si="23"/>
        <v>Additional Subsidy for Elec CCS</v>
      </c>
      <c r="D540" s="78" t="s">
        <v>80</v>
      </c>
      <c r="F540" s="78" t="s">
        <v>92</v>
      </c>
      <c r="H540" s="15">
        <v>2268</v>
      </c>
      <c r="I540" t="s">
        <v>44</v>
      </c>
      <c r="J540" s="202" t="str">
        <f>IF(ISBLANK(INDEX('Policy Characteristics'!D:D,MATCH($C540,'Policy Characteristics'!$C:$C,0))),"",INDEX('Policy Characteristics'!D:D,MATCH($C540,'Policy Characteristics'!$C:$C,0)))</f>
        <v>Electricity CCS Subsidy</v>
      </c>
      <c r="K540" s="76" t="str">
        <f>IF(ISBLANK(INDEX('Policy Characteristics'!E:E,MATCH($C540,'Policy Characteristics'!$C:$C,0))),"",INDEX('Policy Characteristics'!E:E,MATCH($C540,'Policy Characteristics'!$C:$C,0)))</f>
        <v>elec CCS subsidy</v>
      </c>
      <c r="L540" s="203">
        <f>IF(ISBLANK(INDEX('Policy Characteristics'!F:F,MATCH($C540,'Policy Characteristics'!$C:$C,0))),"",INDEX('Policy Characteristics'!F:F,MATCH($C540,'Policy Characteristics'!$C:$C,0)))</f>
        <v>-100</v>
      </c>
      <c r="M540" s="203">
        <f>IF(ISBLANK(INDEX('Policy Characteristics'!G:G,MATCH($C540,'Policy Characteristics'!$C:$C,0))),"",INDEX('Policy Characteristics'!G:G,MATCH($C540,'Policy Characteristics'!$C:$C,0)))</f>
        <v>100</v>
      </c>
      <c r="N540" s="203">
        <f>IF(ISBLANK(INDEX('Policy Characteristics'!H:H,MATCH($C540,'Policy Characteristics'!$C:$C,0))),"",INDEX('Policy Characteristics'!H:H,MATCH($C540,'Policy Characteristics'!$C:$C,0)))</f>
        <v>5</v>
      </c>
      <c r="O540" s="76" t="str">
        <f>IF(ISBLANK(INDEX('Policy Characteristics'!I:I,MATCH($C540,'Policy Characteristics'!$C:$C,0))),"",INDEX('Policy Characteristics'!I:I,MATCH($C540,'Policy Characteristics'!$C:$C,0)))</f>
        <v>$ / metric ton CO2e</v>
      </c>
      <c r="P540" s="76" t="str">
        <f>IF(ISBLANK(INDEX('Policy Characteristics'!J:J,MATCH($C540,'Policy Characteristics'!$C:$C,0))),"",INDEX('Policy Characteristics'!J:J,MATCH($C540,'Policy Characteristics'!$C:$C,0)))</f>
        <v>**Description:** This policy provides a dollar per metric ton CO2e subsidy, additional to any BAU subsidies.  A negative value implies a tax or removal of subsidies. // **Guidance for setting values:** The 45Q tax credits provide $85 per metric ton CO2e stored, which is included in the BAU case.</v>
      </c>
      <c r="R540"/>
    </row>
    <row r="541" spans="1:19" x14ac:dyDescent="0.25">
      <c r="A541" s="76" t="str">
        <f>IF(ISBLANK(INDEX('Policy Characteristics'!A:A,MATCH($C541,'Policy Characteristics'!$C:$C,0))),"",INDEX('Policy Characteristics'!A:A,MATCH($C541,'Policy Characteristics'!$C:$C,0)))</f>
        <v>Electricity Supply</v>
      </c>
      <c r="B541" s="200" t="str">
        <f>IF(ISBLANK(INDEX('Policy Characteristics'!B:B,MATCH($C541,'Policy Characteristics'!$C:$C,0))),"",INDEX('Policy Characteristics'!B:B,MATCH($C541,'Policy Characteristics'!$C:$C,0)))</f>
        <v>Electricity CCS Subsidy</v>
      </c>
      <c r="C541" s="76" t="str">
        <f t="shared" si="23"/>
        <v>Additional Subsidy for Elec CCS</v>
      </c>
      <c r="D541" s="78" t="s">
        <v>668</v>
      </c>
      <c r="F541" s="78" t="s">
        <v>434</v>
      </c>
      <c r="H541" s="15">
        <v>2269</v>
      </c>
      <c r="I541" t="s">
        <v>44</v>
      </c>
      <c r="J541" s="202" t="str">
        <f>IF(ISBLANK(INDEX('Policy Characteristics'!D:D,MATCH($C541,'Policy Characteristics'!$C:$C,0))),"",INDEX('Policy Characteristics'!D:D,MATCH($C541,'Policy Characteristics'!$C:$C,0)))</f>
        <v>Electricity CCS Subsidy</v>
      </c>
      <c r="K541" s="76" t="str">
        <f>IF(ISBLANK(INDEX('Policy Characteristics'!E:E,MATCH($C541,'Policy Characteristics'!$C:$C,0))),"",INDEX('Policy Characteristics'!E:E,MATCH($C541,'Policy Characteristics'!$C:$C,0)))</f>
        <v>elec CCS subsidy</v>
      </c>
      <c r="L541" s="203">
        <f>IF(ISBLANK(INDEX('Policy Characteristics'!F:F,MATCH($C541,'Policy Characteristics'!$C:$C,0))),"",INDEX('Policy Characteristics'!F:F,MATCH($C541,'Policy Characteristics'!$C:$C,0)))</f>
        <v>-100</v>
      </c>
      <c r="M541" s="203">
        <f>IF(ISBLANK(INDEX('Policy Characteristics'!G:G,MATCH($C541,'Policy Characteristics'!$C:$C,0))),"",INDEX('Policy Characteristics'!G:G,MATCH($C541,'Policy Characteristics'!$C:$C,0)))</f>
        <v>100</v>
      </c>
      <c r="N541" s="203">
        <f>IF(ISBLANK(INDEX('Policy Characteristics'!H:H,MATCH($C541,'Policy Characteristics'!$C:$C,0))),"",INDEX('Policy Characteristics'!H:H,MATCH($C541,'Policy Characteristics'!$C:$C,0)))</f>
        <v>5</v>
      </c>
      <c r="O541" s="76" t="str">
        <f>IF(ISBLANK(INDEX('Policy Characteristics'!I:I,MATCH($C541,'Policy Characteristics'!$C:$C,0))),"",INDEX('Policy Characteristics'!I:I,MATCH($C541,'Policy Characteristics'!$C:$C,0)))</f>
        <v>$ / metric ton CO2e</v>
      </c>
      <c r="P541" s="76" t="str">
        <f>IF(ISBLANK(INDEX('Policy Characteristics'!J:J,MATCH($C541,'Policy Characteristics'!$C:$C,0))),"",INDEX('Policy Characteristics'!J:J,MATCH($C541,'Policy Characteristics'!$C:$C,0)))</f>
        <v>**Description:** This policy provides a dollar per metric ton CO2e subsidy, additional to any BAU subsidies.  A negative value implies a tax or removal of subsidies. // **Guidance for setting values:** The 45Q tax credits provide $85 per metric ton CO2e stored, which is included in the BAU case.</v>
      </c>
      <c r="R541"/>
    </row>
    <row r="542" spans="1:19" x14ac:dyDescent="0.25">
      <c r="A542" s="76" t="str">
        <f>IF(ISBLANK(INDEX('Policy Characteristics'!A:A,MATCH($C542,'Policy Characteristics'!$C:$C,0))),"",INDEX('Policy Characteristics'!A:A,MATCH($C542,'Policy Characteristics'!$C:$C,0)))</f>
        <v>Electricity Supply</v>
      </c>
      <c r="B542" s="200" t="str">
        <f>IF(ISBLANK(INDEX('Policy Characteristics'!B:B,MATCH($C542,'Policy Characteristics'!$C:$C,0))),"",INDEX('Policy Characteristics'!B:B,MATCH($C542,'Policy Characteristics'!$C:$C,0)))</f>
        <v>Electricity CCS Subsidy</v>
      </c>
      <c r="C542" s="76" t="str">
        <f t="shared" si="23"/>
        <v>Additional Subsidy for Elec CCS</v>
      </c>
      <c r="D542" s="78" t="s">
        <v>306</v>
      </c>
      <c r="F542" s="78" t="s">
        <v>308</v>
      </c>
      <c r="H542" s="15">
        <v>2270</v>
      </c>
      <c r="I542" t="s">
        <v>44</v>
      </c>
      <c r="J542" s="202" t="str">
        <f>IF(ISBLANK(INDEX('Policy Characteristics'!D:D,MATCH($C542,'Policy Characteristics'!$C:$C,0))),"",INDEX('Policy Characteristics'!D:D,MATCH($C542,'Policy Characteristics'!$C:$C,0)))</f>
        <v>Electricity CCS Subsidy</v>
      </c>
      <c r="K542" s="76" t="str">
        <f>IF(ISBLANK(INDEX('Policy Characteristics'!E:E,MATCH($C542,'Policy Characteristics'!$C:$C,0))),"",INDEX('Policy Characteristics'!E:E,MATCH($C542,'Policy Characteristics'!$C:$C,0)))</f>
        <v>elec CCS subsidy</v>
      </c>
      <c r="L542" s="203">
        <f>IF(ISBLANK(INDEX('Policy Characteristics'!F:F,MATCH($C542,'Policy Characteristics'!$C:$C,0))),"",INDEX('Policy Characteristics'!F:F,MATCH($C542,'Policy Characteristics'!$C:$C,0)))</f>
        <v>-100</v>
      </c>
      <c r="M542" s="203">
        <f>IF(ISBLANK(INDEX('Policy Characteristics'!G:G,MATCH($C542,'Policy Characteristics'!$C:$C,0))),"",INDEX('Policy Characteristics'!G:G,MATCH($C542,'Policy Characteristics'!$C:$C,0)))</f>
        <v>100</v>
      </c>
      <c r="N542" s="203">
        <f>IF(ISBLANK(INDEX('Policy Characteristics'!H:H,MATCH($C542,'Policy Characteristics'!$C:$C,0))),"",INDEX('Policy Characteristics'!H:H,MATCH($C542,'Policy Characteristics'!$C:$C,0)))</f>
        <v>5</v>
      </c>
      <c r="O542" s="76" t="str">
        <f>IF(ISBLANK(INDEX('Policy Characteristics'!I:I,MATCH($C542,'Policy Characteristics'!$C:$C,0))),"",INDEX('Policy Characteristics'!I:I,MATCH($C542,'Policy Characteristics'!$C:$C,0)))</f>
        <v>$ / metric ton CO2e</v>
      </c>
      <c r="P542" s="76" t="str">
        <f>IF(ISBLANK(INDEX('Policy Characteristics'!J:J,MATCH($C542,'Policy Characteristics'!$C:$C,0))),"",INDEX('Policy Characteristics'!J:J,MATCH($C542,'Policy Characteristics'!$C:$C,0)))</f>
        <v>**Description:** This policy provides a dollar per metric ton CO2e subsidy, additional to any BAU subsidies.  A negative value implies a tax or removal of subsidies. // **Guidance for setting values:** The 45Q tax credits provide $85 per metric ton CO2e stored, which is included in the BAU case.</v>
      </c>
      <c r="R542"/>
    </row>
    <row r="543" spans="1:19" x14ac:dyDescent="0.25">
      <c r="A543" s="76" t="str">
        <f>IF(ISBLANK(INDEX('Policy Characteristics'!A:A,MATCH($C543,'Policy Characteristics'!$C:$C,0))),"",INDEX('Policy Characteristics'!A:A,MATCH($C543,'Policy Characteristics'!$C:$C,0)))</f>
        <v>Electricity Supply</v>
      </c>
      <c r="B543" s="200" t="str">
        <f>IF(ISBLANK(INDEX('Policy Characteristics'!B:B,MATCH($C543,'Policy Characteristics'!$C:$C,0))),"",INDEX('Policy Characteristics'!B:B,MATCH($C543,'Policy Characteristics'!$C:$C,0)))</f>
        <v>Electricity CCS Subsidy</v>
      </c>
      <c r="C543" s="76" t="str">
        <f t="shared" si="23"/>
        <v>Additional Subsidy for Elec CCS</v>
      </c>
      <c r="D543" s="78" t="s">
        <v>307</v>
      </c>
      <c r="F543" s="78" t="s">
        <v>309</v>
      </c>
      <c r="H543" s="15">
        <v>2271</v>
      </c>
      <c r="I543" t="s">
        <v>44</v>
      </c>
      <c r="J543" s="202" t="str">
        <f>IF(ISBLANK(INDEX('Policy Characteristics'!D:D,MATCH($C543,'Policy Characteristics'!$C:$C,0))),"",INDEX('Policy Characteristics'!D:D,MATCH($C543,'Policy Characteristics'!$C:$C,0)))</f>
        <v>Electricity CCS Subsidy</v>
      </c>
      <c r="K543" s="76" t="str">
        <f>IF(ISBLANK(INDEX('Policy Characteristics'!E:E,MATCH($C543,'Policy Characteristics'!$C:$C,0))),"",INDEX('Policy Characteristics'!E:E,MATCH($C543,'Policy Characteristics'!$C:$C,0)))</f>
        <v>elec CCS subsidy</v>
      </c>
      <c r="L543" s="203">
        <f>IF(ISBLANK(INDEX('Policy Characteristics'!F:F,MATCH($C543,'Policy Characteristics'!$C:$C,0))),"",INDEX('Policy Characteristics'!F:F,MATCH($C543,'Policy Characteristics'!$C:$C,0)))</f>
        <v>-100</v>
      </c>
      <c r="M543" s="203">
        <f>IF(ISBLANK(INDEX('Policy Characteristics'!G:G,MATCH($C543,'Policy Characteristics'!$C:$C,0))),"",INDEX('Policy Characteristics'!G:G,MATCH($C543,'Policy Characteristics'!$C:$C,0)))</f>
        <v>100</v>
      </c>
      <c r="N543" s="203">
        <f>IF(ISBLANK(INDEX('Policy Characteristics'!H:H,MATCH($C543,'Policy Characteristics'!$C:$C,0))),"",INDEX('Policy Characteristics'!H:H,MATCH($C543,'Policy Characteristics'!$C:$C,0)))</f>
        <v>5</v>
      </c>
      <c r="O543" s="76" t="str">
        <f>IF(ISBLANK(INDEX('Policy Characteristics'!I:I,MATCH($C543,'Policy Characteristics'!$C:$C,0))),"",INDEX('Policy Characteristics'!I:I,MATCH($C543,'Policy Characteristics'!$C:$C,0)))</f>
        <v>$ / metric ton CO2e</v>
      </c>
      <c r="P543" s="76" t="str">
        <f>IF(ISBLANK(INDEX('Policy Characteristics'!J:J,MATCH($C543,'Policy Characteristics'!$C:$C,0))),"",INDEX('Policy Characteristics'!J:J,MATCH($C543,'Policy Characteristics'!$C:$C,0)))</f>
        <v>**Description:** This policy provides a dollar per metric ton CO2e subsidy, additional to any BAU subsidies.  A negative value implies a tax or removal of subsidies. // **Guidance for setting values:** The 45Q tax credits provide $85 per metric ton CO2e stored, which is included in the BAU case.</v>
      </c>
      <c r="R543"/>
    </row>
    <row r="544" spans="1:19" x14ac:dyDescent="0.25">
      <c r="A544" s="76" t="str">
        <f>IF(ISBLANK(INDEX('Policy Characteristics'!A:A,MATCH($C544,'Policy Characteristics'!$C:$C,0))),"",INDEX('Policy Characteristics'!A:A,MATCH($C544,'Policy Characteristics'!$C:$C,0)))</f>
        <v>Electricity Supply</v>
      </c>
      <c r="B544" s="200" t="str">
        <f>IF(ISBLANK(INDEX('Policy Characteristics'!B:B,MATCH($C544,'Policy Characteristics'!$C:$C,0))),"",INDEX('Policy Characteristics'!B:B,MATCH($C544,'Policy Characteristics'!$C:$C,0)))</f>
        <v>Electricity CCS Subsidy</v>
      </c>
      <c r="C544" s="76" t="str">
        <f t="shared" si="23"/>
        <v>Additional Subsidy for Elec CCS</v>
      </c>
      <c r="D544" s="78" t="s">
        <v>442</v>
      </c>
      <c r="F544" s="78" t="s">
        <v>441</v>
      </c>
      <c r="H544" s="15">
        <v>2272</v>
      </c>
      <c r="I544" t="s">
        <v>44</v>
      </c>
      <c r="J544" s="202" t="str">
        <f>IF(ISBLANK(INDEX('Policy Characteristics'!D:D,MATCH($C544,'Policy Characteristics'!$C:$C,0))),"",INDEX('Policy Characteristics'!D:D,MATCH($C544,'Policy Characteristics'!$C:$C,0)))</f>
        <v>Electricity CCS Subsidy</v>
      </c>
      <c r="K544" s="76" t="str">
        <f>IF(ISBLANK(INDEX('Policy Characteristics'!E:E,MATCH($C544,'Policy Characteristics'!$C:$C,0))),"",INDEX('Policy Characteristics'!E:E,MATCH($C544,'Policy Characteristics'!$C:$C,0)))</f>
        <v>elec CCS subsidy</v>
      </c>
      <c r="L544" s="203">
        <f>IF(ISBLANK(INDEX('Policy Characteristics'!F:F,MATCH($C544,'Policy Characteristics'!$C:$C,0))),"",INDEX('Policy Characteristics'!F:F,MATCH($C544,'Policy Characteristics'!$C:$C,0)))</f>
        <v>-100</v>
      </c>
      <c r="M544" s="203">
        <f>IF(ISBLANK(INDEX('Policy Characteristics'!G:G,MATCH($C544,'Policy Characteristics'!$C:$C,0))),"",INDEX('Policy Characteristics'!G:G,MATCH($C544,'Policy Characteristics'!$C:$C,0)))</f>
        <v>100</v>
      </c>
      <c r="N544" s="203">
        <f>IF(ISBLANK(INDEX('Policy Characteristics'!H:H,MATCH($C544,'Policy Characteristics'!$C:$C,0))),"",INDEX('Policy Characteristics'!H:H,MATCH($C544,'Policy Characteristics'!$C:$C,0)))</f>
        <v>5</v>
      </c>
      <c r="O544" s="76" t="str">
        <f>IF(ISBLANK(INDEX('Policy Characteristics'!I:I,MATCH($C544,'Policy Characteristics'!$C:$C,0))),"",INDEX('Policy Characteristics'!I:I,MATCH($C544,'Policy Characteristics'!$C:$C,0)))</f>
        <v>$ / metric ton CO2e</v>
      </c>
      <c r="P544" s="76" t="str">
        <f>IF(ISBLANK(INDEX('Policy Characteristics'!J:J,MATCH($C544,'Policy Characteristics'!$C:$C,0))),"",INDEX('Policy Characteristics'!J:J,MATCH($C544,'Policy Characteristics'!$C:$C,0)))</f>
        <v>**Description:** This policy provides a dollar per metric ton CO2e subsidy, additional to any BAU subsidies.  A negative value implies a tax or removal of subsidies. // **Guidance for setting values:** The 45Q tax credits provide $85 per metric ton CO2e stored, which is included in the BAU case.</v>
      </c>
      <c r="R544"/>
    </row>
    <row r="545" spans="1:18" x14ac:dyDescent="0.25">
      <c r="A545" s="76" t="str">
        <f>IF(ISBLANK(INDEX('Policy Characteristics'!A:A,MATCH($C545,'Policy Characteristics'!$C:$C,0))),"",INDEX('Policy Characteristics'!A:A,MATCH($C545,'Policy Characteristics'!$C:$C,0)))</f>
        <v>Electricity Supply</v>
      </c>
      <c r="B545" s="200" t="str">
        <f>IF(ISBLANK(INDEX('Policy Characteristics'!B:B,MATCH($C545,'Policy Characteristics'!$C:$C,0))),"",INDEX('Policy Characteristics'!B:B,MATCH($C545,'Policy Characteristics'!$C:$C,0)))</f>
        <v>Electricity CCS Subsidy</v>
      </c>
      <c r="C545" s="76" t="str">
        <f t="shared" si="23"/>
        <v>Additional Subsidy for Elec CCS</v>
      </c>
      <c r="D545" s="78" t="s">
        <v>451</v>
      </c>
      <c r="F545" s="78" t="s">
        <v>452</v>
      </c>
      <c r="H545" s="15">
        <v>2273</v>
      </c>
      <c r="I545" t="s">
        <v>44</v>
      </c>
      <c r="J545" s="202" t="str">
        <f>IF(ISBLANK(INDEX('Policy Characteristics'!D:D,MATCH($C545,'Policy Characteristics'!$C:$C,0))),"",INDEX('Policy Characteristics'!D:D,MATCH($C545,'Policy Characteristics'!$C:$C,0)))</f>
        <v>Electricity CCS Subsidy</v>
      </c>
      <c r="K545" s="76" t="str">
        <f>IF(ISBLANK(INDEX('Policy Characteristics'!E:E,MATCH($C545,'Policy Characteristics'!$C:$C,0))),"",INDEX('Policy Characteristics'!E:E,MATCH($C545,'Policy Characteristics'!$C:$C,0)))</f>
        <v>elec CCS subsidy</v>
      </c>
      <c r="L545" s="203">
        <f>IF(ISBLANK(INDEX('Policy Characteristics'!F:F,MATCH($C545,'Policy Characteristics'!$C:$C,0))),"",INDEX('Policy Characteristics'!F:F,MATCH($C545,'Policy Characteristics'!$C:$C,0)))</f>
        <v>-100</v>
      </c>
      <c r="M545" s="203">
        <f>IF(ISBLANK(INDEX('Policy Characteristics'!G:G,MATCH($C545,'Policy Characteristics'!$C:$C,0))),"",INDEX('Policy Characteristics'!G:G,MATCH($C545,'Policy Characteristics'!$C:$C,0)))</f>
        <v>100</v>
      </c>
      <c r="N545" s="203">
        <f>IF(ISBLANK(INDEX('Policy Characteristics'!H:H,MATCH($C545,'Policy Characteristics'!$C:$C,0))),"",INDEX('Policy Characteristics'!H:H,MATCH($C545,'Policy Characteristics'!$C:$C,0)))</f>
        <v>5</v>
      </c>
      <c r="O545" s="76" t="str">
        <f>IF(ISBLANK(INDEX('Policy Characteristics'!I:I,MATCH($C545,'Policy Characteristics'!$C:$C,0))),"",INDEX('Policy Characteristics'!I:I,MATCH($C545,'Policy Characteristics'!$C:$C,0)))</f>
        <v>$ / metric ton CO2e</v>
      </c>
      <c r="P545" s="76" t="str">
        <f>IF(ISBLANK(INDEX('Policy Characteristics'!J:J,MATCH($C545,'Policy Characteristics'!$C:$C,0))),"",INDEX('Policy Characteristics'!J:J,MATCH($C545,'Policy Characteristics'!$C:$C,0)))</f>
        <v>**Description:** This policy provides a dollar per metric ton CO2e subsidy, additional to any BAU subsidies.  A negative value implies a tax or removal of subsidies. // **Guidance for setting values:** The 45Q tax credits provide $85 per metric ton CO2e stored, which is included in the BAU case.</v>
      </c>
      <c r="R545"/>
    </row>
    <row r="546" spans="1:18" x14ac:dyDescent="0.25">
      <c r="A546" s="76" t="str">
        <f>IF(ISBLANK(INDEX('Policy Characteristics'!A:A,MATCH($C546,'Policy Characteristics'!$C:$C,0))),"",INDEX('Policy Characteristics'!A:A,MATCH($C546,'Policy Characteristics'!$C:$C,0)))</f>
        <v>Electricity Supply</v>
      </c>
      <c r="B546" s="200" t="str">
        <f>IF(ISBLANK(INDEX('Policy Characteristics'!B:B,MATCH($C546,'Policy Characteristics'!$C:$C,0))),"",INDEX('Policy Characteristics'!B:B,MATCH($C546,'Policy Characteristics'!$C:$C,0)))</f>
        <v>Electricity CCS Subsidy</v>
      </c>
      <c r="C546" s="76" t="str">
        <f t="shared" si="23"/>
        <v>Additional Subsidy for Elec CCS</v>
      </c>
      <c r="D546" s="78" t="s">
        <v>988</v>
      </c>
      <c r="F546" s="78" t="s">
        <v>712</v>
      </c>
      <c r="H546" s="15">
        <v>2274</v>
      </c>
      <c r="I546" t="s">
        <v>44</v>
      </c>
      <c r="J546" s="202" t="str">
        <f>IF(ISBLANK(INDEX('Policy Characteristics'!D:D,MATCH($C546,'Policy Characteristics'!$C:$C,0))),"",INDEX('Policy Characteristics'!D:D,MATCH($C546,'Policy Characteristics'!$C:$C,0)))</f>
        <v>Electricity CCS Subsidy</v>
      </c>
      <c r="K546" s="76" t="str">
        <f>IF(ISBLANK(INDEX('Policy Characteristics'!E:E,MATCH($C546,'Policy Characteristics'!$C:$C,0))),"",INDEX('Policy Characteristics'!E:E,MATCH($C546,'Policy Characteristics'!$C:$C,0)))</f>
        <v>elec CCS subsidy</v>
      </c>
      <c r="L546" s="203">
        <f>IF(ISBLANK(INDEX('Policy Characteristics'!F:F,MATCH($C546,'Policy Characteristics'!$C:$C,0))),"",INDEX('Policy Characteristics'!F:F,MATCH($C546,'Policy Characteristics'!$C:$C,0)))</f>
        <v>-100</v>
      </c>
      <c r="M546" s="203">
        <f>IF(ISBLANK(INDEX('Policy Characteristics'!G:G,MATCH($C546,'Policy Characteristics'!$C:$C,0))),"",INDEX('Policy Characteristics'!G:G,MATCH($C546,'Policy Characteristics'!$C:$C,0)))</f>
        <v>100</v>
      </c>
      <c r="N546" s="203">
        <f>IF(ISBLANK(INDEX('Policy Characteristics'!H:H,MATCH($C546,'Policy Characteristics'!$C:$C,0))),"",INDEX('Policy Characteristics'!H:H,MATCH($C546,'Policy Characteristics'!$C:$C,0)))</f>
        <v>5</v>
      </c>
      <c r="O546" s="76" t="str">
        <f>IF(ISBLANK(INDEX('Policy Characteristics'!I:I,MATCH($C546,'Policy Characteristics'!$C:$C,0))),"",INDEX('Policy Characteristics'!I:I,MATCH($C546,'Policy Characteristics'!$C:$C,0)))</f>
        <v>$ / metric ton CO2e</v>
      </c>
      <c r="P546" s="76" t="str">
        <f>IF(ISBLANK(INDEX('Policy Characteristics'!J:J,MATCH($C546,'Policy Characteristics'!$C:$C,0))),"",INDEX('Policy Characteristics'!J:J,MATCH($C546,'Policy Characteristics'!$C:$C,0)))</f>
        <v>**Description:** This policy provides a dollar per metric ton CO2e subsidy, additional to any BAU subsidies.  A negative value implies a tax or removal of subsidies. // **Guidance for setting values:** The 45Q tax credits provide $85 per metric ton CO2e stored, which is included in the BAU case.</v>
      </c>
      <c r="R546"/>
    </row>
    <row r="547" spans="1:18" x14ac:dyDescent="0.25">
      <c r="A547" s="76" t="str">
        <f>IF(ISBLANK(INDEX('Policy Characteristics'!A:A,MATCH($C547,'Policy Characteristics'!$C:$C,0))),"",INDEX('Policy Characteristics'!A:A,MATCH($C547,'Policy Characteristics'!$C:$C,0)))</f>
        <v>Electricity Supply</v>
      </c>
      <c r="B547" s="200" t="str">
        <f>IF(ISBLANK(INDEX('Policy Characteristics'!B:B,MATCH($C547,'Policy Characteristics'!$C:$C,0))),"",INDEX('Policy Characteristics'!B:B,MATCH($C547,'Policy Characteristics'!$C:$C,0)))</f>
        <v>Electricity CCS Subsidy</v>
      </c>
      <c r="C547" s="76" t="str">
        <f t="shared" si="23"/>
        <v>Additional Subsidy for Elec CCS</v>
      </c>
      <c r="D547" s="78" t="s">
        <v>989</v>
      </c>
      <c r="F547" s="78" t="s">
        <v>832</v>
      </c>
      <c r="H547" s="15">
        <v>2275</v>
      </c>
      <c r="I547" t="s">
        <v>44</v>
      </c>
      <c r="J547" s="202" t="str">
        <f>IF(ISBLANK(INDEX('Policy Characteristics'!D:D,MATCH($C547,'Policy Characteristics'!$C:$C,0))),"",INDEX('Policy Characteristics'!D:D,MATCH($C547,'Policy Characteristics'!$C:$C,0)))</f>
        <v>Electricity CCS Subsidy</v>
      </c>
      <c r="K547" s="76" t="str">
        <f>IF(ISBLANK(INDEX('Policy Characteristics'!E:E,MATCH($C547,'Policy Characteristics'!$C:$C,0))),"",INDEX('Policy Characteristics'!E:E,MATCH($C547,'Policy Characteristics'!$C:$C,0)))</f>
        <v>elec CCS subsidy</v>
      </c>
      <c r="L547" s="203">
        <f>IF(ISBLANK(INDEX('Policy Characteristics'!F:F,MATCH($C547,'Policy Characteristics'!$C:$C,0))),"",INDEX('Policy Characteristics'!F:F,MATCH($C547,'Policy Characteristics'!$C:$C,0)))</f>
        <v>-100</v>
      </c>
      <c r="M547" s="203">
        <f>IF(ISBLANK(INDEX('Policy Characteristics'!G:G,MATCH($C547,'Policy Characteristics'!$C:$C,0))),"",INDEX('Policy Characteristics'!G:G,MATCH($C547,'Policy Characteristics'!$C:$C,0)))</f>
        <v>100</v>
      </c>
      <c r="N547" s="203">
        <f>IF(ISBLANK(INDEX('Policy Characteristics'!H:H,MATCH($C547,'Policy Characteristics'!$C:$C,0))),"",INDEX('Policy Characteristics'!H:H,MATCH($C547,'Policy Characteristics'!$C:$C,0)))</f>
        <v>5</v>
      </c>
      <c r="O547" s="76" t="str">
        <f>IF(ISBLANK(INDEX('Policy Characteristics'!I:I,MATCH($C547,'Policy Characteristics'!$C:$C,0))),"",INDEX('Policy Characteristics'!I:I,MATCH($C547,'Policy Characteristics'!$C:$C,0)))</f>
        <v>$ / metric ton CO2e</v>
      </c>
      <c r="P547" s="76" t="str">
        <f>IF(ISBLANK(INDEX('Policy Characteristics'!J:J,MATCH($C547,'Policy Characteristics'!$C:$C,0))),"",INDEX('Policy Characteristics'!J:J,MATCH($C547,'Policy Characteristics'!$C:$C,0)))</f>
        <v>**Description:** This policy provides a dollar per metric ton CO2e subsidy, additional to any BAU subsidies.  A negative value implies a tax or removal of subsidies. // **Guidance for setting values:** The 45Q tax credits provide $85 per metric ton CO2e stored, which is included in the BAU case.</v>
      </c>
      <c r="R547"/>
    </row>
    <row r="548" spans="1:18" x14ac:dyDescent="0.25">
      <c r="A548" s="76" t="str">
        <f>IF(ISBLANK(INDEX('Policy Characteristics'!A:A,MATCH($C548,'Policy Characteristics'!$C:$C,0))),"",INDEX('Policy Characteristics'!A:A,MATCH($C548,'Policy Characteristics'!$C:$C,0)))</f>
        <v>Electricity Supply</v>
      </c>
      <c r="B548" s="200" t="str">
        <f>IF(ISBLANK(INDEX('Policy Characteristics'!B:B,MATCH($C548,'Policy Characteristics'!$C:$C,0))),"",INDEX('Policy Characteristics'!B:B,MATCH($C548,'Policy Characteristics'!$C:$C,0)))</f>
        <v>Electricity CCS Subsidy</v>
      </c>
      <c r="C548" s="76" t="str">
        <f t="shared" si="23"/>
        <v>Additional Subsidy for Elec CCS</v>
      </c>
      <c r="D548" s="78" t="s">
        <v>990</v>
      </c>
      <c r="F548" s="78" t="s">
        <v>714</v>
      </c>
      <c r="H548" s="15">
        <v>2276</v>
      </c>
      <c r="I548" t="s">
        <v>44</v>
      </c>
      <c r="J548" s="202" t="str">
        <f>IF(ISBLANK(INDEX('Policy Characteristics'!D:D,MATCH($C548,'Policy Characteristics'!$C:$C,0))),"",INDEX('Policy Characteristics'!D:D,MATCH($C548,'Policy Characteristics'!$C:$C,0)))</f>
        <v>Electricity CCS Subsidy</v>
      </c>
      <c r="K548" s="76" t="str">
        <f>IF(ISBLANK(INDEX('Policy Characteristics'!E:E,MATCH($C548,'Policy Characteristics'!$C:$C,0))),"",INDEX('Policy Characteristics'!E:E,MATCH($C548,'Policy Characteristics'!$C:$C,0)))</f>
        <v>elec CCS subsidy</v>
      </c>
      <c r="L548" s="203">
        <f>IF(ISBLANK(INDEX('Policy Characteristics'!F:F,MATCH($C548,'Policy Characteristics'!$C:$C,0))),"",INDEX('Policy Characteristics'!F:F,MATCH($C548,'Policy Characteristics'!$C:$C,0)))</f>
        <v>-100</v>
      </c>
      <c r="M548" s="203">
        <f>IF(ISBLANK(INDEX('Policy Characteristics'!G:G,MATCH($C548,'Policy Characteristics'!$C:$C,0))),"",INDEX('Policy Characteristics'!G:G,MATCH($C548,'Policy Characteristics'!$C:$C,0)))</f>
        <v>100</v>
      </c>
      <c r="N548" s="203">
        <f>IF(ISBLANK(INDEX('Policy Characteristics'!H:H,MATCH($C548,'Policy Characteristics'!$C:$C,0))),"",INDEX('Policy Characteristics'!H:H,MATCH($C548,'Policy Characteristics'!$C:$C,0)))</f>
        <v>5</v>
      </c>
      <c r="O548" s="76" t="str">
        <f>IF(ISBLANK(INDEX('Policy Characteristics'!I:I,MATCH($C548,'Policy Characteristics'!$C:$C,0))),"",INDEX('Policy Characteristics'!I:I,MATCH($C548,'Policy Characteristics'!$C:$C,0)))</f>
        <v>$ / metric ton CO2e</v>
      </c>
      <c r="P548" s="76" t="str">
        <f>IF(ISBLANK(INDEX('Policy Characteristics'!J:J,MATCH($C548,'Policy Characteristics'!$C:$C,0))),"",INDEX('Policy Characteristics'!J:J,MATCH($C548,'Policy Characteristics'!$C:$C,0)))</f>
        <v>**Description:** This policy provides a dollar per metric ton CO2e subsidy, additional to any BAU subsidies.  A negative value implies a tax or removal of subsidies. // **Guidance for setting values:** The 45Q tax credits provide $85 per metric ton CO2e stored, which is included in the BAU case.</v>
      </c>
      <c r="R548"/>
    </row>
    <row r="549" spans="1:18" x14ac:dyDescent="0.25">
      <c r="A549" s="76" t="str">
        <f>IF(ISBLANK(INDEX('Policy Characteristics'!A:A,MATCH($C549,'Policy Characteristics'!$C:$C,0))),"",INDEX('Policy Characteristics'!A:A,MATCH($C549,'Policy Characteristics'!$C:$C,0)))</f>
        <v>Electricity Supply</v>
      </c>
      <c r="B549" s="200" t="str">
        <f>IF(ISBLANK(INDEX('Policy Characteristics'!B:B,MATCH($C549,'Policy Characteristics'!$C:$C,0))),"",INDEX('Policy Characteristics'!B:B,MATCH($C549,'Policy Characteristics'!$C:$C,0)))</f>
        <v>Electricity CCS Subsidy</v>
      </c>
      <c r="C549" s="76" t="str">
        <f t="shared" si="23"/>
        <v>Additional Subsidy for Elec CCS</v>
      </c>
      <c r="D549" s="78" t="s">
        <v>1655</v>
      </c>
      <c r="F549" s="78" t="s">
        <v>1662</v>
      </c>
      <c r="H549" s="15">
        <v>2277</v>
      </c>
      <c r="I549" t="s">
        <v>43</v>
      </c>
      <c r="J549" s="202" t="str">
        <f>IF(ISBLANK(INDEX('Policy Characteristics'!D:D,MATCH($C549,'Policy Characteristics'!$C:$C,0))),"",INDEX('Policy Characteristics'!D:D,MATCH($C549,'Policy Characteristics'!$C:$C,0)))</f>
        <v>Electricity CCS Subsidy</v>
      </c>
      <c r="K549" s="76" t="str">
        <f>IF(ISBLANK(INDEX('Policy Characteristics'!E:E,MATCH($C549,'Policy Characteristics'!$C:$C,0))),"",INDEX('Policy Characteristics'!E:E,MATCH($C549,'Policy Characteristics'!$C:$C,0)))</f>
        <v>elec CCS subsidy</v>
      </c>
      <c r="L549" s="203">
        <f>IF(ISBLANK(INDEX('Policy Characteristics'!F:F,MATCH($C549,'Policy Characteristics'!$C:$C,0))),"",INDEX('Policy Characteristics'!F:F,MATCH($C549,'Policy Characteristics'!$C:$C,0)))</f>
        <v>-100</v>
      </c>
      <c r="M549" s="203">
        <f>IF(ISBLANK(INDEX('Policy Characteristics'!G:G,MATCH($C549,'Policy Characteristics'!$C:$C,0))),"",INDEX('Policy Characteristics'!G:G,MATCH($C549,'Policy Characteristics'!$C:$C,0)))</f>
        <v>100</v>
      </c>
      <c r="N549" s="203">
        <f>IF(ISBLANK(INDEX('Policy Characteristics'!H:H,MATCH($C549,'Policy Characteristics'!$C:$C,0))),"",INDEX('Policy Characteristics'!H:H,MATCH($C549,'Policy Characteristics'!$C:$C,0)))</f>
        <v>5</v>
      </c>
      <c r="O549" s="76" t="str">
        <f>IF(ISBLANK(INDEX('Policy Characteristics'!I:I,MATCH($C549,'Policy Characteristics'!$C:$C,0))),"",INDEX('Policy Characteristics'!I:I,MATCH($C549,'Policy Characteristics'!$C:$C,0)))</f>
        <v>$ / metric ton CO2e</v>
      </c>
      <c r="P549" s="76" t="str">
        <f>IF(ISBLANK(INDEX('Policy Characteristics'!J:J,MATCH($C549,'Policy Characteristics'!$C:$C,0))),"",INDEX('Policy Characteristics'!J:J,MATCH($C549,'Policy Characteristics'!$C:$C,0)))</f>
        <v>**Description:** This policy provides a dollar per metric ton CO2e subsidy, additional to any BAU subsidies.  A negative value implies a tax or removal of subsidies. // **Guidance for setting values:** The 45Q tax credits provide $85 per metric ton CO2e stored, which is included in the BAU case.</v>
      </c>
      <c r="R549"/>
    </row>
    <row r="550" spans="1:18" x14ac:dyDescent="0.25">
      <c r="A550" s="76" t="str">
        <f>IF(ISBLANK(INDEX('Policy Characteristics'!A:A,MATCH($C550,'Policy Characteristics'!$C:$C,0))),"",INDEX('Policy Characteristics'!A:A,MATCH($C550,'Policy Characteristics'!$C:$C,0)))</f>
        <v>Electricity Supply</v>
      </c>
      <c r="B550" s="200" t="str">
        <f>IF(ISBLANK(INDEX('Policy Characteristics'!B:B,MATCH($C550,'Policy Characteristics'!$C:$C,0))),"",INDEX('Policy Characteristics'!B:B,MATCH($C550,'Policy Characteristics'!$C:$C,0)))</f>
        <v>Electricity CCS Subsidy</v>
      </c>
      <c r="C550" s="76" t="str">
        <f t="shared" si="23"/>
        <v>Additional Subsidy for Elec CCS</v>
      </c>
      <c r="D550" s="78" t="s">
        <v>1658</v>
      </c>
      <c r="F550" s="78" t="s">
        <v>1663</v>
      </c>
      <c r="H550" s="15">
        <v>2278</v>
      </c>
      <c r="I550" t="s">
        <v>43</v>
      </c>
      <c r="J550" s="202" t="str">
        <f>IF(ISBLANK(INDEX('Policy Characteristics'!D:D,MATCH($C550,'Policy Characteristics'!$C:$C,0))),"",INDEX('Policy Characteristics'!D:D,MATCH($C550,'Policy Characteristics'!$C:$C,0)))</f>
        <v>Electricity CCS Subsidy</v>
      </c>
      <c r="K550" s="76" t="str">
        <f>IF(ISBLANK(INDEX('Policy Characteristics'!E:E,MATCH($C550,'Policy Characteristics'!$C:$C,0))),"",INDEX('Policy Characteristics'!E:E,MATCH($C550,'Policy Characteristics'!$C:$C,0)))</f>
        <v>elec CCS subsidy</v>
      </c>
      <c r="L550" s="203">
        <f>IF(ISBLANK(INDEX('Policy Characteristics'!F:F,MATCH($C550,'Policy Characteristics'!$C:$C,0))),"",INDEX('Policy Characteristics'!F:F,MATCH($C550,'Policy Characteristics'!$C:$C,0)))</f>
        <v>-100</v>
      </c>
      <c r="M550" s="203">
        <f>IF(ISBLANK(INDEX('Policy Characteristics'!G:G,MATCH($C550,'Policy Characteristics'!$C:$C,0))),"",INDEX('Policy Characteristics'!G:G,MATCH($C550,'Policy Characteristics'!$C:$C,0)))</f>
        <v>100</v>
      </c>
      <c r="N550" s="203">
        <f>IF(ISBLANK(INDEX('Policy Characteristics'!H:H,MATCH($C550,'Policy Characteristics'!$C:$C,0))),"",INDEX('Policy Characteristics'!H:H,MATCH($C550,'Policy Characteristics'!$C:$C,0)))</f>
        <v>5</v>
      </c>
      <c r="O550" s="76" t="str">
        <f>IF(ISBLANK(INDEX('Policy Characteristics'!I:I,MATCH($C550,'Policy Characteristics'!$C:$C,0))),"",INDEX('Policy Characteristics'!I:I,MATCH($C550,'Policy Characteristics'!$C:$C,0)))</f>
        <v>$ / metric ton CO2e</v>
      </c>
      <c r="P550" s="76" t="str">
        <f>IF(ISBLANK(INDEX('Policy Characteristics'!J:J,MATCH($C550,'Policy Characteristics'!$C:$C,0))),"",INDEX('Policy Characteristics'!J:J,MATCH($C550,'Policy Characteristics'!$C:$C,0)))</f>
        <v>**Description:** This policy provides a dollar per metric ton CO2e subsidy, additional to any BAU subsidies.  A negative value implies a tax or removal of subsidies. // **Guidance for setting values:** The 45Q tax credits provide $85 per metric ton CO2e stored, which is included in the BAU case.</v>
      </c>
      <c r="R550"/>
    </row>
    <row r="551" spans="1:18" x14ac:dyDescent="0.25">
      <c r="A551" s="76" t="str">
        <f>IF(ISBLANK(INDEX('Policy Characteristics'!A:A,MATCH($C551,'Policy Characteristics'!$C:$C,0))),"",INDEX('Policy Characteristics'!A:A,MATCH($C551,'Policy Characteristics'!$C:$C,0)))</f>
        <v>Electricity Supply</v>
      </c>
      <c r="B551" s="200" t="str">
        <f>IF(ISBLANK(INDEX('Policy Characteristics'!B:B,MATCH($C551,'Policy Characteristics'!$C:$C,0))),"",INDEX('Policy Characteristics'!B:B,MATCH($C551,'Policy Characteristics'!$C:$C,0)))</f>
        <v>Electricity CCS Subsidy</v>
      </c>
      <c r="C551" s="76" t="str">
        <f t="shared" si="23"/>
        <v>Additional Subsidy for Elec CCS</v>
      </c>
      <c r="D551" s="78" t="s">
        <v>1659</v>
      </c>
      <c r="F551" s="78" t="s">
        <v>1664</v>
      </c>
      <c r="H551" s="15">
        <v>2279</v>
      </c>
      <c r="I551" t="s">
        <v>43</v>
      </c>
      <c r="J551" s="202" t="str">
        <f>IF(ISBLANK(INDEX('Policy Characteristics'!D:D,MATCH($C551,'Policy Characteristics'!$C:$C,0))),"",INDEX('Policy Characteristics'!D:D,MATCH($C551,'Policy Characteristics'!$C:$C,0)))</f>
        <v>Electricity CCS Subsidy</v>
      </c>
      <c r="K551" s="76" t="str">
        <f>IF(ISBLANK(INDEX('Policy Characteristics'!E:E,MATCH($C551,'Policy Characteristics'!$C:$C,0))),"",INDEX('Policy Characteristics'!E:E,MATCH($C551,'Policy Characteristics'!$C:$C,0)))</f>
        <v>elec CCS subsidy</v>
      </c>
      <c r="L551" s="203">
        <f>IF(ISBLANK(INDEX('Policy Characteristics'!F:F,MATCH($C551,'Policy Characteristics'!$C:$C,0))),"",INDEX('Policy Characteristics'!F:F,MATCH($C551,'Policy Characteristics'!$C:$C,0)))</f>
        <v>-100</v>
      </c>
      <c r="M551" s="203">
        <f>IF(ISBLANK(INDEX('Policy Characteristics'!G:G,MATCH($C551,'Policy Characteristics'!$C:$C,0))),"",INDEX('Policy Characteristics'!G:G,MATCH($C551,'Policy Characteristics'!$C:$C,0)))</f>
        <v>100</v>
      </c>
      <c r="N551" s="203">
        <f>IF(ISBLANK(INDEX('Policy Characteristics'!H:H,MATCH($C551,'Policy Characteristics'!$C:$C,0))),"",INDEX('Policy Characteristics'!H:H,MATCH($C551,'Policy Characteristics'!$C:$C,0)))</f>
        <v>5</v>
      </c>
      <c r="O551" s="76" t="str">
        <f>IF(ISBLANK(INDEX('Policy Characteristics'!I:I,MATCH($C551,'Policy Characteristics'!$C:$C,0))),"",INDEX('Policy Characteristics'!I:I,MATCH($C551,'Policy Characteristics'!$C:$C,0)))</f>
        <v>$ / metric ton CO2e</v>
      </c>
      <c r="P551" s="76" t="str">
        <f>IF(ISBLANK(INDEX('Policy Characteristics'!J:J,MATCH($C551,'Policy Characteristics'!$C:$C,0))),"",INDEX('Policy Characteristics'!J:J,MATCH($C551,'Policy Characteristics'!$C:$C,0)))</f>
        <v>**Description:** This policy provides a dollar per metric ton CO2e subsidy, additional to any BAU subsidies.  A negative value implies a tax or removal of subsidies. // **Guidance for setting values:** The 45Q tax credits provide $85 per metric ton CO2e stored, which is included in the BAU case.</v>
      </c>
      <c r="R551"/>
    </row>
    <row r="552" spans="1:18" x14ac:dyDescent="0.25">
      <c r="A552" s="76" t="str">
        <f>IF(ISBLANK(INDEX('Policy Characteristics'!A:A,MATCH($C552,'Policy Characteristics'!$C:$C,0))),"",INDEX('Policy Characteristics'!A:A,MATCH($C552,'Policy Characteristics'!$C:$C,0)))</f>
        <v>Electricity Supply</v>
      </c>
      <c r="B552" s="200" t="str">
        <f>IF(ISBLANK(INDEX('Policy Characteristics'!B:B,MATCH($C552,'Policy Characteristics'!$C:$C,0))),"",INDEX('Policy Characteristics'!B:B,MATCH($C552,'Policy Characteristics'!$C:$C,0)))</f>
        <v>Electricity CCS Subsidy</v>
      </c>
      <c r="C552" s="76" t="str">
        <f t="shared" si="23"/>
        <v>Additional Subsidy for Elec CCS</v>
      </c>
      <c r="D552" s="78" t="s">
        <v>1660</v>
      </c>
      <c r="F552" s="78" t="s">
        <v>1665</v>
      </c>
      <c r="H552" s="15">
        <v>2280</v>
      </c>
      <c r="I552" t="s">
        <v>43</v>
      </c>
      <c r="J552" s="202" t="str">
        <f>IF(ISBLANK(INDEX('Policy Characteristics'!D:D,MATCH($C552,'Policy Characteristics'!$C:$C,0))),"",INDEX('Policy Characteristics'!D:D,MATCH($C552,'Policy Characteristics'!$C:$C,0)))</f>
        <v>Electricity CCS Subsidy</v>
      </c>
      <c r="K552" s="76" t="str">
        <f>IF(ISBLANK(INDEX('Policy Characteristics'!E:E,MATCH($C552,'Policy Characteristics'!$C:$C,0))),"",INDEX('Policy Characteristics'!E:E,MATCH($C552,'Policy Characteristics'!$C:$C,0)))</f>
        <v>elec CCS subsidy</v>
      </c>
      <c r="L552" s="203">
        <f>IF(ISBLANK(INDEX('Policy Characteristics'!F:F,MATCH($C552,'Policy Characteristics'!$C:$C,0))),"",INDEX('Policy Characteristics'!F:F,MATCH($C552,'Policy Characteristics'!$C:$C,0)))</f>
        <v>-100</v>
      </c>
      <c r="M552" s="203">
        <f>IF(ISBLANK(INDEX('Policy Characteristics'!G:G,MATCH($C552,'Policy Characteristics'!$C:$C,0))),"",INDEX('Policy Characteristics'!G:G,MATCH($C552,'Policy Characteristics'!$C:$C,0)))</f>
        <v>100</v>
      </c>
      <c r="N552" s="203">
        <f>IF(ISBLANK(INDEX('Policy Characteristics'!H:H,MATCH($C552,'Policy Characteristics'!$C:$C,0))),"",INDEX('Policy Characteristics'!H:H,MATCH($C552,'Policy Characteristics'!$C:$C,0)))</f>
        <v>5</v>
      </c>
      <c r="O552" s="76" t="str">
        <f>IF(ISBLANK(INDEX('Policy Characteristics'!I:I,MATCH($C552,'Policy Characteristics'!$C:$C,0))),"",INDEX('Policy Characteristics'!I:I,MATCH($C552,'Policy Characteristics'!$C:$C,0)))</f>
        <v>$ / metric ton CO2e</v>
      </c>
      <c r="P552" s="76" t="str">
        <f>IF(ISBLANK(INDEX('Policy Characteristics'!J:J,MATCH($C552,'Policy Characteristics'!$C:$C,0))),"",INDEX('Policy Characteristics'!J:J,MATCH($C552,'Policy Characteristics'!$C:$C,0)))</f>
        <v>**Description:** This policy provides a dollar per metric ton CO2e subsidy, additional to any BAU subsidies.  A negative value implies a tax or removal of subsidies. // **Guidance for setting values:** The 45Q tax credits provide $85 per metric ton CO2e stored, which is included in the BAU case.</v>
      </c>
      <c r="R552"/>
    </row>
    <row r="553" spans="1:18" x14ac:dyDescent="0.25">
      <c r="A553" s="76" t="str">
        <f>IF(ISBLANK(INDEX('Policy Characteristics'!A:A,MATCH($C553,'Policy Characteristics'!$C:$C,0))),"",INDEX('Policy Characteristics'!A:A,MATCH($C553,'Policy Characteristics'!$C:$C,0)))</f>
        <v>Electricity Supply</v>
      </c>
      <c r="B553" s="200" t="str">
        <f>IF(ISBLANK(INDEX('Policy Characteristics'!B:B,MATCH($C553,'Policy Characteristics'!$C:$C,0))),"",INDEX('Policy Characteristics'!B:B,MATCH($C553,'Policy Characteristics'!$C:$C,0)))</f>
        <v>Electricity CCS Subsidy</v>
      </c>
      <c r="C553" s="76" t="str">
        <f t="shared" si="23"/>
        <v>Additional Subsidy for Elec CCS</v>
      </c>
      <c r="D553" s="78" t="s">
        <v>1661</v>
      </c>
      <c r="F553" s="78" t="s">
        <v>1666</v>
      </c>
      <c r="H553" s="15">
        <v>2281</v>
      </c>
      <c r="I553" t="s">
        <v>44</v>
      </c>
      <c r="J553" s="202" t="str">
        <f>IF(ISBLANK(INDEX('Policy Characteristics'!D:D,MATCH($C553,'Policy Characteristics'!$C:$C,0))),"",INDEX('Policy Characteristics'!D:D,MATCH($C553,'Policy Characteristics'!$C:$C,0)))</f>
        <v>Electricity CCS Subsidy</v>
      </c>
      <c r="K553" s="76" t="str">
        <f>IF(ISBLANK(INDEX('Policy Characteristics'!E:E,MATCH($C553,'Policy Characteristics'!$C:$C,0))),"",INDEX('Policy Characteristics'!E:E,MATCH($C553,'Policy Characteristics'!$C:$C,0)))</f>
        <v>elec CCS subsidy</v>
      </c>
      <c r="L553" s="203">
        <f>IF(ISBLANK(INDEX('Policy Characteristics'!F:F,MATCH($C553,'Policy Characteristics'!$C:$C,0))),"",INDEX('Policy Characteristics'!F:F,MATCH($C553,'Policy Characteristics'!$C:$C,0)))</f>
        <v>-100</v>
      </c>
      <c r="M553" s="203">
        <f>IF(ISBLANK(INDEX('Policy Characteristics'!G:G,MATCH($C553,'Policy Characteristics'!$C:$C,0))),"",INDEX('Policy Characteristics'!G:G,MATCH($C553,'Policy Characteristics'!$C:$C,0)))</f>
        <v>100</v>
      </c>
      <c r="N553" s="203">
        <f>IF(ISBLANK(INDEX('Policy Characteristics'!H:H,MATCH($C553,'Policy Characteristics'!$C:$C,0))),"",INDEX('Policy Characteristics'!H:H,MATCH($C553,'Policy Characteristics'!$C:$C,0)))</f>
        <v>5</v>
      </c>
      <c r="O553" s="76" t="str">
        <f>IF(ISBLANK(INDEX('Policy Characteristics'!I:I,MATCH($C553,'Policy Characteristics'!$C:$C,0))),"",INDEX('Policy Characteristics'!I:I,MATCH($C553,'Policy Characteristics'!$C:$C,0)))</f>
        <v>$ / metric ton CO2e</v>
      </c>
      <c r="P553" s="76" t="str">
        <f>IF(ISBLANK(INDEX('Policy Characteristics'!J:J,MATCH($C553,'Policy Characteristics'!$C:$C,0))),"",INDEX('Policy Characteristics'!J:J,MATCH($C553,'Policy Characteristics'!$C:$C,0)))</f>
        <v>**Description:** This policy provides a dollar per metric ton CO2e subsidy, additional to any BAU subsidies.  A negative value implies a tax or removal of subsidies. // **Guidance for setting values:** The 45Q tax credits provide $85 per metric ton CO2e stored, which is included in the BAU case.</v>
      </c>
      <c r="R553"/>
    </row>
    <row r="554" spans="1:18" x14ac:dyDescent="0.25">
      <c r="A554" s="76" t="str">
        <f>IF(ISBLANK(INDEX('Policy Characteristics'!A:A,MATCH($C554,'Policy Characteristics'!$C:$C,0))),"",INDEX('Policy Characteristics'!A:A,MATCH($C554,'Policy Characteristics'!$C:$C,0)))</f>
        <v>Electricity Supply</v>
      </c>
      <c r="B554" s="200" t="str">
        <f>IF(ISBLANK(INDEX('Policy Characteristics'!B:B,MATCH($C554,'Policy Characteristics'!$C:$C,0))),"",INDEX('Policy Characteristics'!B:B,MATCH($C554,'Policy Characteristics'!$C:$C,0)))</f>
        <v>Electricity CCS Subsidy</v>
      </c>
      <c r="C554" s="76" t="str">
        <f t="shared" si="23"/>
        <v>Additional Subsidy for Elec CCS</v>
      </c>
      <c r="D554" s="78" t="s">
        <v>1748</v>
      </c>
      <c r="F554" s="78" t="s">
        <v>1746</v>
      </c>
      <c r="H554" s="15">
        <v>2282</v>
      </c>
      <c r="I554" t="s">
        <v>44</v>
      </c>
      <c r="J554" s="202" t="str">
        <f>IF(ISBLANK(INDEX('Policy Characteristics'!D:D,MATCH($C554,'Policy Characteristics'!$C:$C,0))),"",INDEX('Policy Characteristics'!D:D,MATCH($C554,'Policy Characteristics'!$C:$C,0)))</f>
        <v>Electricity CCS Subsidy</v>
      </c>
      <c r="K554" s="76" t="str">
        <f>IF(ISBLANK(INDEX('Policy Characteristics'!E:E,MATCH($C554,'Policy Characteristics'!$C:$C,0))),"",INDEX('Policy Characteristics'!E:E,MATCH($C554,'Policy Characteristics'!$C:$C,0)))</f>
        <v>elec CCS subsidy</v>
      </c>
      <c r="L554" s="203">
        <f>IF(ISBLANK(INDEX('Policy Characteristics'!F:F,MATCH($C554,'Policy Characteristics'!$C:$C,0))),"",INDEX('Policy Characteristics'!F:F,MATCH($C554,'Policy Characteristics'!$C:$C,0)))</f>
        <v>-100</v>
      </c>
      <c r="M554" s="203">
        <f>IF(ISBLANK(INDEX('Policy Characteristics'!G:G,MATCH($C554,'Policy Characteristics'!$C:$C,0))),"",INDEX('Policy Characteristics'!G:G,MATCH($C554,'Policy Characteristics'!$C:$C,0)))</f>
        <v>100</v>
      </c>
      <c r="N554" s="203">
        <f>IF(ISBLANK(INDEX('Policy Characteristics'!H:H,MATCH($C554,'Policy Characteristics'!$C:$C,0))),"",INDEX('Policy Characteristics'!H:H,MATCH($C554,'Policy Characteristics'!$C:$C,0)))</f>
        <v>5</v>
      </c>
      <c r="O554" s="76" t="str">
        <f>IF(ISBLANK(INDEX('Policy Characteristics'!I:I,MATCH($C554,'Policy Characteristics'!$C:$C,0))),"",INDEX('Policy Characteristics'!I:I,MATCH($C554,'Policy Characteristics'!$C:$C,0)))</f>
        <v>$ / metric ton CO2e</v>
      </c>
      <c r="P554" s="76" t="str">
        <f>IF(ISBLANK(INDEX('Policy Characteristics'!J:J,MATCH($C554,'Policy Characteristics'!$C:$C,0))),"",INDEX('Policy Characteristics'!J:J,MATCH($C554,'Policy Characteristics'!$C:$C,0)))</f>
        <v>**Description:** This policy provides a dollar per metric ton CO2e subsidy, additional to any BAU subsidies.  A negative value implies a tax or removal of subsidies. // **Guidance for setting values:** The 45Q tax credits provide $85 per metric ton CO2e stored, which is included in the BAU case.</v>
      </c>
      <c r="R554"/>
    </row>
    <row r="555" spans="1:18" x14ac:dyDescent="0.25">
      <c r="A555" s="76" t="str">
        <f>IF(ISBLANK(INDEX('Policy Characteristics'!A:A,MATCH($C555,'Policy Characteristics'!$C:$C,0))),"",INDEX('Policy Characteristics'!A:A,MATCH($C555,'Policy Characteristics'!$C:$C,0)))</f>
        <v>Electricity Supply</v>
      </c>
      <c r="B555" s="200" t="str">
        <f>IF(ISBLANK(INDEX('Policy Characteristics'!B:B,MATCH($C555,'Policy Characteristics'!$C:$C,0))),"",INDEX('Policy Characteristics'!B:B,MATCH($C555,'Policy Characteristics'!$C:$C,0)))</f>
        <v>Electricity CCS Subsidy</v>
      </c>
      <c r="C555" s="76" t="str">
        <f t="shared" si="23"/>
        <v>Additional Subsidy for Elec CCS</v>
      </c>
      <c r="D555" s="78" t="s">
        <v>1749</v>
      </c>
      <c r="F555" s="78" t="s">
        <v>1747</v>
      </c>
      <c r="H555" s="15">
        <v>2283</v>
      </c>
      <c r="I555" t="s">
        <v>44</v>
      </c>
      <c r="J555" s="202" t="str">
        <f>IF(ISBLANK(INDEX('Policy Characteristics'!D:D,MATCH($C555,'Policy Characteristics'!$C:$C,0))),"",INDEX('Policy Characteristics'!D:D,MATCH($C555,'Policy Characteristics'!$C:$C,0)))</f>
        <v>Electricity CCS Subsidy</v>
      </c>
      <c r="K555" s="76" t="str">
        <f>IF(ISBLANK(INDEX('Policy Characteristics'!E:E,MATCH($C555,'Policy Characteristics'!$C:$C,0))),"",INDEX('Policy Characteristics'!E:E,MATCH($C555,'Policy Characteristics'!$C:$C,0)))</f>
        <v>elec CCS subsidy</v>
      </c>
      <c r="L555" s="203">
        <f>IF(ISBLANK(INDEX('Policy Characteristics'!F:F,MATCH($C555,'Policy Characteristics'!$C:$C,0))),"",INDEX('Policy Characteristics'!F:F,MATCH($C555,'Policy Characteristics'!$C:$C,0)))</f>
        <v>-100</v>
      </c>
      <c r="M555" s="203">
        <f>IF(ISBLANK(INDEX('Policy Characteristics'!G:G,MATCH($C555,'Policy Characteristics'!$C:$C,0))),"",INDEX('Policy Characteristics'!G:G,MATCH($C555,'Policy Characteristics'!$C:$C,0)))</f>
        <v>100</v>
      </c>
      <c r="N555" s="203">
        <f>IF(ISBLANK(INDEX('Policy Characteristics'!H:H,MATCH($C555,'Policy Characteristics'!$C:$C,0))),"",INDEX('Policy Characteristics'!H:H,MATCH($C555,'Policy Characteristics'!$C:$C,0)))</f>
        <v>5</v>
      </c>
      <c r="O555" s="76" t="str">
        <f>IF(ISBLANK(INDEX('Policy Characteristics'!I:I,MATCH($C555,'Policy Characteristics'!$C:$C,0))),"",INDEX('Policy Characteristics'!I:I,MATCH($C555,'Policy Characteristics'!$C:$C,0)))</f>
        <v>$ / metric ton CO2e</v>
      </c>
      <c r="P555" s="76" t="str">
        <f>IF(ISBLANK(INDEX('Policy Characteristics'!J:J,MATCH($C555,'Policy Characteristics'!$C:$C,0))),"",INDEX('Policy Characteristics'!J:J,MATCH($C555,'Policy Characteristics'!$C:$C,0)))</f>
        <v>**Description:** This policy provides a dollar per metric ton CO2e subsidy, additional to any BAU subsidies.  A negative value implies a tax or removal of subsidies. // **Guidance for setting values:** The 45Q tax credits provide $85 per metric ton CO2e stored, which is included in the BAU case.</v>
      </c>
      <c r="R555"/>
    </row>
    <row r="556" spans="1:18" s="156" customFormat="1" x14ac:dyDescent="0.25">
      <c r="A556" s="156" t="str">
        <f>IF(ISBLANK(INDEX('Policy Characteristics'!A:A,MATCH($C556,'Policy Characteristics'!$C:$C,0))),"",INDEX('Policy Characteristics'!A:A,MATCH($C556,'Policy Characteristics'!$C:$C,0)))</f>
        <v>Electricity Supply</v>
      </c>
      <c r="B556" s="157" t="str">
        <f>IF(ISBLANK(INDEX('Policy Characteristics'!B:B,MATCH($C556,'Policy Characteristics'!$C:$C,0))),"",INDEX('Policy Characteristics'!B:B,MATCH($C556,'Policy Characteristics'!$C:$C,0)))</f>
        <v>Non BAU RPS Qualifying Resources</v>
      </c>
      <c r="C556" s="58" t="s">
        <v>356</v>
      </c>
      <c r="D556" s="114"/>
      <c r="E556" s="114"/>
      <c r="F556" s="114"/>
      <c r="G556" s="114"/>
      <c r="H556" s="158">
        <v>649</v>
      </c>
      <c r="I556" s="159" t="s">
        <v>2431</v>
      </c>
      <c r="J556" s="160" t="s">
        <v>1360</v>
      </c>
      <c r="K556" s="156" t="str">
        <f>IF(ISBLANK(INDEX('Policy Characteristics'!E:E,MATCH($C556,'Policy Characteristics'!$C:$C,0))),"",INDEX('Policy Characteristics'!E:E,MATCH($C556,'Policy Characteristics'!$C:$C,0)))</f>
        <v>elec non BAU RPS qualifying resources</v>
      </c>
      <c r="L556" s="161">
        <f>IF(ISBLANK(INDEX('Policy Characteristics'!F:F,MATCH($C556,'Policy Characteristics'!$C:$C,0))),"",INDEX('Policy Characteristics'!F:F,MATCH($C556,'Policy Characteristics'!$C:$C,0)))</f>
        <v>0</v>
      </c>
      <c r="M556" s="161">
        <f>IF(ISBLANK(INDEX('Policy Characteristics'!G:G,MATCH($C556,'Policy Characteristics'!$C:$C,0))),"",INDEX('Policy Characteristics'!G:G,MATCH($C556,'Policy Characteristics'!$C:$C,0)))</f>
        <v>1</v>
      </c>
      <c r="N556" s="161">
        <f>IF(ISBLANK(INDEX('Policy Characteristics'!H:H,MATCH($C556,'Policy Characteristics'!$C:$C,0))),"",INDEX('Policy Characteristics'!H:H,MATCH($C556,'Policy Characteristics'!$C:$C,0)))</f>
        <v>1</v>
      </c>
      <c r="O556" s="156" t="str">
        <f>IF(ISBLANK(INDEX('Policy Characteristics'!I:I,MATCH($C556,'Policy Characteristics'!$C:$C,0))),"",INDEX('Policy Characteristics'!I:I,MATCH($C556,'Policy Characteristics'!$C:$C,0)))</f>
        <v>on/off</v>
      </c>
      <c r="P556" s="156" t="str">
        <f>IF(ISBLANK(INDEX('Policy Characteristics'!J:J,MATCH($C556,'Policy Characteristics'!$C:$C,0))),"",INDEX('Policy Characteristics'!J:J,MATCH($C556,'Policy Characteristics'!$C:$C,0)))</f>
        <v>**Description:** This policy expands the definitions for qualifying carbon-free sources to include: nuclear, hydro, wind, solar, biomass, geothermal, municipal solid waste, carbon capture and storage, and hydrogen.//</v>
      </c>
      <c r="Q556" s="156" t="str">
        <f>IF(ISBLANK(INDEX('Policy Characteristics'!K:K,MATCH($C556,'Policy Characteristics'!$C:$C,0))),"",INDEX('Policy Characteristics'!K:K,MATCH($C556,'Policy Characteristics'!$C:$C,0)))</f>
        <v/>
      </c>
    </row>
    <row r="557" spans="1:18" s="58" customFormat="1" x14ac:dyDescent="0.25">
      <c r="A557" s="156" t="str">
        <f>IF(ISBLANK(INDEX('Policy Characteristics'!A:A,MATCH($C557,'Policy Characteristics'!$C:$C,0))),"",INDEX('Policy Characteristics'!A:A,MATCH($C557,'Policy Characteristics'!$C:$C,0)))</f>
        <v>Industry</v>
      </c>
      <c r="B557" s="157" t="str">
        <f>IF(ISBLANK(INDEX('Policy Characteristics'!B:B,MATCH($C557,'Policy Characteristics'!$C:$C,0))),"",INDEX('Policy Characteristics'!B:B,MATCH($C557,'Policy Characteristics'!$C:$C,0)))</f>
        <v>Buy In-Region Products</v>
      </c>
      <c r="C557" s="58" t="s">
        <v>1411</v>
      </c>
      <c r="D557" s="114" t="s">
        <v>1300</v>
      </c>
      <c r="E557" s="214"/>
      <c r="F557" s="58" t="s">
        <v>1325</v>
      </c>
      <c r="G557" s="114"/>
      <c r="H557" s="158">
        <v>1537</v>
      </c>
      <c r="I557" s="159" t="s">
        <v>2432</v>
      </c>
      <c r="J557" s="160" t="str">
        <f>IF(ISBLANK(INDEX('Policy Characteristics'!D:D,MATCH($C557,'Policy Characteristics'!$C:$C,0))),"",INDEX('Policy Characteristics'!D:D,MATCH($C557,'Policy Characteristics'!$C:$C,0)))</f>
        <v>Buy In-Region Products</v>
      </c>
      <c r="K557" s="156" t="str">
        <f>IF(ISBLANK(INDEX('Policy Characteristics'!E:E,MATCH($C557,'Policy Characteristics'!$C:$C,0))),"",INDEX('Policy Characteristics'!E:E,MATCH($C557,'Policy Characteristics'!$C:$C,0)))</f>
        <v>indst buy in region outputs</v>
      </c>
      <c r="L557" s="215">
        <f>IF(ISBLANK(INDEX('Policy Characteristics'!F:F,MATCH($C557,'Policy Characteristics'!$C:$C,0))),"",INDEX('Policy Characteristics'!F:F,MATCH($C557,'Policy Characteristics'!$C:$C,0)))</f>
        <v>0</v>
      </c>
      <c r="M557" s="215">
        <f>IF(ISBLANK(INDEX('Policy Characteristics'!G:G,MATCH($C557,'Policy Characteristics'!$C:$C,0))),"",INDEX('Policy Characteristics'!G:G,MATCH($C557,'Policy Characteristics'!$C:$C,0)))</f>
        <v>0.5</v>
      </c>
      <c r="N557" s="215">
        <f>IF(ISBLANK(INDEX('Policy Characteristics'!H:H,MATCH($C557,'Policy Characteristics'!$C:$C,0))),"",INDEX('Policy Characteristics'!H:H,MATCH($C557,'Policy Characteristics'!$C:$C,0)))</f>
        <v>0.01</v>
      </c>
      <c r="O557" s="156" t="str">
        <f>IF(ISBLANK(INDEX('Policy Characteristics'!I:I,MATCH($C557,'Policy Characteristics'!$C:$C,0))),"",INDEX('Policy Characteristics'!I:I,MATCH($C557,'Policy Characteristics'!$C:$C,0)))</f>
        <v>% of imports shifted</v>
      </c>
      <c r="P557" s="156" t="str">
        <f>IF(ISBLANK(INDEX('Policy Characteristics'!J:J,MATCH($C557,'Policy Characteristics'!$C:$C,0))),"",INDEX('Policy Characteristics'!J:J,MATCH($C557,'Policy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57" s="156" t="str">
        <f>IF(ISBLANK(INDEX('Policy Characteristics'!K:K,MATCH($C557,'Policy Characteristics'!$C:$C,0))),"",INDEX('Policy Characteristics'!K:K,MATCH($C557,'Policy Characteristics'!$C:$C,0)))</f>
        <v/>
      </c>
      <c r="R557" s="156" t="str">
        <f>IF(ISBLANK(INDEX('Policy Characteristics'!L:L,MATCH($C557,'Policy Characteristics'!$C:$C,0))),"",INDEX('Policy Characteristics'!L:L,MATCH($C557,'Policy Characteristics'!$C:$C,0)))</f>
        <v/>
      </c>
    </row>
    <row r="558" spans="1:18" s="58" customFormat="1" x14ac:dyDescent="0.25">
      <c r="A558" s="156" t="str">
        <f>IF(ISBLANK(INDEX('Policy Characteristics'!A:A,MATCH($C558,'Policy Characteristics'!$C:$C,0))),"",INDEX('Policy Characteristics'!A:A,MATCH($C558,'Policy Characteristics'!$C:$C,0)))</f>
        <v>Industry</v>
      </c>
      <c r="B558" s="157" t="str">
        <f>IF(ISBLANK(INDEX('Policy Characteristics'!B:B,MATCH($C558,'Policy Characteristics'!$C:$C,0))),"",INDEX('Policy Characteristics'!B:B,MATCH($C558,'Policy Characteristics'!$C:$C,0)))</f>
        <v>Buy In-Region Products</v>
      </c>
      <c r="C558" s="156" t="str">
        <f>C$557</f>
        <v>Fraction of Imported Industrial Outputs Shifted to In Region Suppliers</v>
      </c>
      <c r="D558" s="214" t="s">
        <v>1301</v>
      </c>
      <c r="E558" s="214"/>
      <c r="F558" s="58" t="s">
        <v>999</v>
      </c>
      <c r="G558" s="216"/>
      <c r="H558" s="158">
        <v>1538</v>
      </c>
      <c r="I558" s="159" t="s">
        <v>2432</v>
      </c>
      <c r="J558" s="160" t="str">
        <f>IF(ISBLANK(INDEX('Policy Characteristics'!D:D,MATCH($C558,'Policy Characteristics'!$C:$C,0))),"",INDEX('Policy Characteristics'!D:D,MATCH($C558,'Policy Characteristics'!$C:$C,0)))</f>
        <v>Buy In-Region Products</v>
      </c>
      <c r="K558" s="156" t="str">
        <f>IF(ISBLANK(INDEX('Policy Characteristics'!E:E,MATCH($C558,'Policy Characteristics'!$C:$C,0))),"",INDEX('Policy Characteristics'!E:E,MATCH($C558,'Policy Characteristics'!$C:$C,0)))</f>
        <v>indst buy in region outputs</v>
      </c>
      <c r="L558" s="215">
        <f>IF(ISBLANK(INDEX('Policy Characteristics'!F:F,MATCH($C558,'Policy Characteristics'!$C:$C,0))),"",INDEX('Policy Characteristics'!F:F,MATCH($C558,'Policy Characteristics'!$C:$C,0)))</f>
        <v>0</v>
      </c>
      <c r="M558" s="215">
        <f>IF(ISBLANK(INDEX('Policy Characteristics'!G:G,MATCH($C558,'Policy Characteristics'!$C:$C,0))),"",INDEX('Policy Characteristics'!G:G,MATCH($C558,'Policy Characteristics'!$C:$C,0)))</f>
        <v>0.5</v>
      </c>
      <c r="N558" s="215">
        <f>IF(ISBLANK(INDEX('Policy Characteristics'!H:H,MATCH($C558,'Policy Characteristics'!$C:$C,0))),"",INDEX('Policy Characteristics'!H:H,MATCH($C558,'Policy Characteristics'!$C:$C,0)))</f>
        <v>0.01</v>
      </c>
      <c r="O558" s="156" t="str">
        <f>IF(ISBLANK(INDEX('Policy Characteristics'!I:I,MATCH($C558,'Policy Characteristics'!$C:$C,0))),"",INDEX('Policy Characteristics'!I:I,MATCH($C558,'Policy Characteristics'!$C:$C,0)))</f>
        <v>% of imports shifted</v>
      </c>
      <c r="P558" s="156" t="str">
        <f>IF(ISBLANK(INDEX('Policy Characteristics'!J:J,MATCH($C558,'Policy Characteristics'!$C:$C,0))),"",INDEX('Policy Characteristics'!J:J,MATCH($C558,'Policy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58" s="156" t="str">
        <f>IF(ISBLANK(INDEX('Policy Characteristics'!K:K,MATCH($C558,'Policy Characteristics'!$C:$C,0))),"",INDEX('Policy Characteristics'!K:K,MATCH($C558,'Policy Characteristics'!$C:$C,0)))</f>
        <v/>
      </c>
      <c r="R558" s="156" t="str">
        <f>IF(ISBLANK(INDEX('Policy Characteristics'!L:L,MATCH($C558,'Policy Characteristics'!$C:$C,0))),"",INDEX('Policy Characteristics'!L:L,MATCH($C558,'Policy Characteristics'!$C:$C,0)))</f>
        <v/>
      </c>
    </row>
    <row r="559" spans="1:18" s="58" customFormat="1" x14ac:dyDescent="0.25">
      <c r="A559" s="156" t="str">
        <f>IF(ISBLANK(INDEX('Policy Characteristics'!A:A,MATCH($C559,'Policy Characteristics'!$C:$C,0))),"",INDEX('Policy Characteristics'!A:A,MATCH($C559,'Policy Characteristics'!$C:$C,0)))</f>
        <v>Industry</v>
      </c>
      <c r="B559" s="157" t="str">
        <f>IF(ISBLANK(INDEX('Policy Characteristics'!B:B,MATCH($C559,'Policy Characteristics'!$C:$C,0))),"",INDEX('Policy Characteristics'!B:B,MATCH($C559,'Policy Characteristics'!$C:$C,0)))</f>
        <v>Buy In-Region Products</v>
      </c>
      <c r="C559" s="156" t="str">
        <f t="shared" ref="C559:C581" si="24">C$557</f>
        <v>Fraction of Imported Industrial Outputs Shifted to In Region Suppliers</v>
      </c>
      <c r="D559" s="214" t="s">
        <v>1302</v>
      </c>
      <c r="E559" s="214"/>
      <c r="F559" s="58" t="s">
        <v>1266</v>
      </c>
      <c r="G559" s="216"/>
      <c r="H559" s="158">
        <v>1539</v>
      </c>
      <c r="I559" s="159" t="s">
        <v>2432</v>
      </c>
      <c r="J559" s="160" t="str">
        <f>IF(ISBLANK(INDEX('Policy Characteristics'!D:D,MATCH($C559,'Policy Characteristics'!$C:$C,0))),"",INDEX('Policy Characteristics'!D:D,MATCH($C559,'Policy Characteristics'!$C:$C,0)))</f>
        <v>Buy In-Region Products</v>
      </c>
      <c r="K559" s="156" t="str">
        <f>IF(ISBLANK(INDEX('Policy Characteristics'!E:E,MATCH($C559,'Policy Characteristics'!$C:$C,0))),"",INDEX('Policy Characteristics'!E:E,MATCH($C559,'Policy Characteristics'!$C:$C,0)))</f>
        <v>indst buy in region outputs</v>
      </c>
      <c r="L559" s="215">
        <f>IF(ISBLANK(INDEX('Policy Characteristics'!F:F,MATCH($C559,'Policy Characteristics'!$C:$C,0))),"",INDEX('Policy Characteristics'!F:F,MATCH($C559,'Policy Characteristics'!$C:$C,0)))</f>
        <v>0</v>
      </c>
      <c r="M559" s="215">
        <f>IF(ISBLANK(INDEX('Policy Characteristics'!G:G,MATCH($C559,'Policy Characteristics'!$C:$C,0))),"",INDEX('Policy Characteristics'!G:G,MATCH($C559,'Policy Characteristics'!$C:$C,0)))</f>
        <v>0.5</v>
      </c>
      <c r="N559" s="215">
        <f>IF(ISBLANK(INDEX('Policy Characteristics'!H:H,MATCH($C559,'Policy Characteristics'!$C:$C,0))),"",INDEX('Policy Characteristics'!H:H,MATCH($C559,'Policy Characteristics'!$C:$C,0)))</f>
        <v>0.01</v>
      </c>
      <c r="O559" s="156" t="str">
        <f>IF(ISBLANK(INDEX('Policy Characteristics'!I:I,MATCH($C559,'Policy Characteristics'!$C:$C,0))),"",INDEX('Policy Characteristics'!I:I,MATCH($C559,'Policy Characteristics'!$C:$C,0)))</f>
        <v>% of imports shifted</v>
      </c>
      <c r="P559" s="156" t="str">
        <f>IF(ISBLANK(INDEX('Policy Characteristics'!J:J,MATCH($C559,'Policy Characteristics'!$C:$C,0))),"",INDEX('Policy Characteristics'!J:J,MATCH($C559,'Policy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59" s="156" t="str">
        <f>IF(ISBLANK(INDEX('Policy Characteristics'!K:K,MATCH($C559,'Policy Characteristics'!$C:$C,0))),"",INDEX('Policy Characteristics'!K:K,MATCH($C559,'Policy Characteristics'!$C:$C,0)))</f>
        <v/>
      </c>
      <c r="R559" s="156" t="str">
        <f>IF(ISBLANK(INDEX('Policy Characteristics'!L:L,MATCH($C559,'Policy Characteristics'!$C:$C,0))),"",INDEX('Policy Characteristics'!L:L,MATCH($C559,'Policy Characteristics'!$C:$C,0)))</f>
        <v/>
      </c>
    </row>
    <row r="560" spans="1:18" s="58" customFormat="1" x14ac:dyDescent="0.25">
      <c r="A560" s="156" t="str">
        <f>IF(ISBLANK(INDEX('Policy Characteristics'!A:A,MATCH($C560,'Policy Characteristics'!$C:$C,0))),"",INDEX('Policy Characteristics'!A:A,MATCH($C560,'Policy Characteristics'!$C:$C,0)))</f>
        <v>Industry</v>
      </c>
      <c r="B560" s="157" t="str">
        <f>IF(ISBLANK(INDEX('Policy Characteristics'!B:B,MATCH($C560,'Policy Characteristics'!$C:$C,0))),"",INDEX('Policy Characteristics'!B:B,MATCH($C560,'Policy Characteristics'!$C:$C,0)))</f>
        <v>Buy In-Region Products</v>
      </c>
      <c r="C560" s="156" t="str">
        <f t="shared" si="24"/>
        <v>Fraction of Imported Industrial Outputs Shifted to In Region Suppliers</v>
      </c>
      <c r="D560" s="214" t="s">
        <v>1303</v>
      </c>
      <c r="E560" s="214"/>
      <c r="F560" s="58" t="s">
        <v>1267</v>
      </c>
      <c r="G560" s="216"/>
      <c r="H560" s="158">
        <v>1540</v>
      </c>
      <c r="I560" s="159" t="s">
        <v>2432</v>
      </c>
      <c r="J560" s="160" t="str">
        <f>IF(ISBLANK(INDEX('Policy Characteristics'!D:D,MATCH($C560,'Policy Characteristics'!$C:$C,0))),"",INDEX('Policy Characteristics'!D:D,MATCH($C560,'Policy Characteristics'!$C:$C,0)))</f>
        <v>Buy In-Region Products</v>
      </c>
      <c r="K560" s="156" t="str">
        <f>IF(ISBLANK(INDEX('Policy Characteristics'!E:E,MATCH($C560,'Policy Characteristics'!$C:$C,0))),"",INDEX('Policy Characteristics'!E:E,MATCH($C560,'Policy Characteristics'!$C:$C,0)))</f>
        <v>indst buy in region outputs</v>
      </c>
      <c r="L560" s="215">
        <f>IF(ISBLANK(INDEX('Policy Characteristics'!F:F,MATCH($C560,'Policy Characteristics'!$C:$C,0))),"",INDEX('Policy Characteristics'!F:F,MATCH($C560,'Policy Characteristics'!$C:$C,0)))</f>
        <v>0</v>
      </c>
      <c r="M560" s="215">
        <f>IF(ISBLANK(INDEX('Policy Characteristics'!G:G,MATCH($C560,'Policy Characteristics'!$C:$C,0))),"",INDEX('Policy Characteristics'!G:G,MATCH($C560,'Policy Characteristics'!$C:$C,0)))</f>
        <v>0.5</v>
      </c>
      <c r="N560" s="215">
        <f>IF(ISBLANK(INDEX('Policy Characteristics'!H:H,MATCH($C560,'Policy Characteristics'!$C:$C,0))),"",INDEX('Policy Characteristics'!H:H,MATCH($C560,'Policy Characteristics'!$C:$C,0)))</f>
        <v>0.01</v>
      </c>
      <c r="O560" s="156" t="str">
        <f>IF(ISBLANK(INDEX('Policy Characteristics'!I:I,MATCH($C560,'Policy Characteristics'!$C:$C,0))),"",INDEX('Policy Characteristics'!I:I,MATCH($C560,'Policy Characteristics'!$C:$C,0)))</f>
        <v>% of imports shifted</v>
      </c>
      <c r="P560" s="156" t="str">
        <f>IF(ISBLANK(INDEX('Policy Characteristics'!J:J,MATCH($C560,'Policy Characteristics'!$C:$C,0))),"",INDEX('Policy Characteristics'!J:J,MATCH($C560,'Policy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60" s="156" t="str">
        <f>IF(ISBLANK(INDEX('Policy Characteristics'!K:K,MATCH($C560,'Policy Characteristics'!$C:$C,0))),"",INDEX('Policy Characteristics'!K:K,MATCH($C560,'Policy Characteristics'!$C:$C,0)))</f>
        <v/>
      </c>
      <c r="R560" s="156" t="str">
        <f>IF(ISBLANK(INDEX('Policy Characteristics'!L:L,MATCH($C560,'Policy Characteristics'!$C:$C,0))),"",INDEX('Policy Characteristics'!L:L,MATCH($C560,'Policy Characteristics'!$C:$C,0)))</f>
        <v/>
      </c>
    </row>
    <row r="561" spans="1:18" s="58" customFormat="1" x14ac:dyDescent="0.25">
      <c r="A561" s="156" t="str">
        <f>IF(ISBLANK(INDEX('Policy Characteristics'!A:A,MATCH($C561,'Policy Characteristics'!$C:$C,0))),"",INDEX('Policy Characteristics'!A:A,MATCH($C561,'Policy Characteristics'!$C:$C,0)))</f>
        <v>Industry</v>
      </c>
      <c r="B561" s="157" t="str">
        <f>IF(ISBLANK(INDEX('Policy Characteristics'!B:B,MATCH($C561,'Policy Characteristics'!$C:$C,0))),"",INDEX('Policy Characteristics'!B:B,MATCH($C561,'Policy Characteristics'!$C:$C,0)))</f>
        <v>Buy In-Region Products</v>
      </c>
      <c r="C561" s="156" t="str">
        <f t="shared" si="24"/>
        <v>Fraction of Imported Industrial Outputs Shifted to In Region Suppliers</v>
      </c>
      <c r="D561" s="214" t="s">
        <v>1304</v>
      </c>
      <c r="E561" s="214"/>
      <c r="F561" s="58" t="s">
        <v>1268</v>
      </c>
      <c r="G561" s="216"/>
      <c r="H561" s="158">
        <v>1541</v>
      </c>
      <c r="I561" s="159" t="s">
        <v>2432</v>
      </c>
      <c r="J561" s="160" t="str">
        <f>IF(ISBLANK(INDEX('Policy Characteristics'!D:D,MATCH($C561,'Policy Characteristics'!$C:$C,0))),"",INDEX('Policy Characteristics'!D:D,MATCH($C561,'Policy Characteristics'!$C:$C,0)))</f>
        <v>Buy In-Region Products</v>
      </c>
      <c r="K561" s="156" t="str">
        <f>IF(ISBLANK(INDEX('Policy Characteristics'!E:E,MATCH($C561,'Policy Characteristics'!$C:$C,0))),"",INDEX('Policy Characteristics'!E:E,MATCH($C561,'Policy Characteristics'!$C:$C,0)))</f>
        <v>indst buy in region outputs</v>
      </c>
      <c r="L561" s="215">
        <f>IF(ISBLANK(INDEX('Policy Characteristics'!F:F,MATCH($C561,'Policy Characteristics'!$C:$C,0))),"",INDEX('Policy Characteristics'!F:F,MATCH($C561,'Policy Characteristics'!$C:$C,0)))</f>
        <v>0</v>
      </c>
      <c r="M561" s="215">
        <f>IF(ISBLANK(INDEX('Policy Characteristics'!G:G,MATCH($C561,'Policy Characteristics'!$C:$C,0))),"",INDEX('Policy Characteristics'!G:G,MATCH($C561,'Policy Characteristics'!$C:$C,0)))</f>
        <v>0.5</v>
      </c>
      <c r="N561" s="215">
        <f>IF(ISBLANK(INDEX('Policy Characteristics'!H:H,MATCH($C561,'Policy Characteristics'!$C:$C,0))),"",INDEX('Policy Characteristics'!H:H,MATCH($C561,'Policy Characteristics'!$C:$C,0)))</f>
        <v>0.01</v>
      </c>
      <c r="O561" s="156" t="str">
        <f>IF(ISBLANK(INDEX('Policy Characteristics'!I:I,MATCH($C561,'Policy Characteristics'!$C:$C,0))),"",INDEX('Policy Characteristics'!I:I,MATCH($C561,'Policy Characteristics'!$C:$C,0)))</f>
        <v>% of imports shifted</v>
      </c>
      <c r="P561" s="156" t="str">
        <f>IF(ISBLANK(INDEX('Policy Characteristics'!J:J,MATCH($C561,'Policy Characteristics'!$C:$C,0))),"",INDEX('Policy Characteristics'!J:J,MATCH($C561,'Policy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61" s="156" t="str">
        <f>IF(ISBLANK(INDEX('Policy Characteristics'!K:K,MATCH($C561,'Policy Characteristics'!$C:$C,0))),"",INDEX('Policy Characteristics'!K:K,MATCH($C561,'Policy Characteristics'!$C:$C,0)))</f>
        <v/>
      </c>
      <c r="R561" s="156" t="str">
        <f>IF(ISBLANK(INDEX('Policy Characteristics'!L:L,MATCH($C561,'Policy Characteristics'!$C:$C,0))),"",INDEX('Policy Characteristics'!L:L,MATCH($C561,'Policy Characteristics'!$C:$C,0)))</f>
        <v/>
      </c>
    </row>
    <row r="562" spans="1:18" s="58" customFormat="1" x14ac:dyDescent="0.25">
      <c r="A562" s="156" t="str">
        <f>IF(ISBLANK(INDEX('Policy Characteristics'!A:A,MATCH($C562,'Policy Characteristics'!$C:$C,0))),"",INDEX('Policy Characteristics'!A:A,MATCH($C562,'Policy Characteristics'!$C:$C,0)))</f>
        <v>Industry</v>
      </c>
      <c r="B562" s="157" t="str">
        <f>IF(ISBLANK(INDEX('Policy Characteristics'!B:B,MATCH($C562,'Policy Characteristics'!$C:$C,0))),"",INDEX('Policy Characteristics'!B:B,MATCH($C562,'Policy Characteristics'!$C:$C,0)))</f>
        <v>Buy In-Region Products</v>
      </c>
      <c r="C562" s="156" t="str">
        <f t="shared" si="24"/>
        <v>Fraction of Imported Industrial Outputs Shifted to In Region Suppliers</v>
      </c>
      <c r="D562" s="214" t="s">
        <v>1305</v>
      </c>
      <c r="E562" s="214"/>
      <c r="F562" s="58" t="s">
        <v>1269</v>
      </c>
      <c r="G562" s="216"/>
      <c r="H562" s="158">
        <v>1542</v>
      </c>
      <c r="I562" s="159" t="s">
        <v>2432</v>
      </c>
      <c r="J562" s="160" t="str">
        <f>IF(ISBLANK(INDEX('Policy Characteristics'!D:D,MATCH($C562,'Policy Characteristics'!$C:$C,0))),"",INDEX('Policy Characteristics'!D:D,MATCH($C562,'Policy Characteristics'!$C:$C,0)))</f>
        <v>Buy In-Region Products</v>
      </c>
      <c r="K562" s="156" t="str">
        <f>IF(ISBLANK(INDEX('Policy Characteristics'!E:E,MATCH($C562,'Policy Characteristics'!$C:$C,0))),"",INDEX('Policy Characteristics'!E:E,MATCH($C562,'Policy Characteristics'!$C:$C,0)))</f>
        <v>indst buy in region outputs</v>
      </c>
      <c r="L562" s="215">
        <f>IF(ISBLANK(INDEX('Policy Characteristics'!F:F,MATCH($C562,'Policy Characteristics'!$C:$C,0))),"",INDEX('Policy Characteristics'!F:F,MATCH($C562,'Policy Characteristics'!$C:$C,0)))</f>
        <v>0</v>
      </c>
      <c r="M562" s="215">
        <f>IF(ISBLANK(INDEX('Policy Characteristics'!G:G,MATCH($C562,'Policy Characteristics'!$C:$C,0))),"",INDEX('Policy Characteristics'!G:G,MATCH($C562,'Policy Characteristics'!$C:$C,0)))</f>
        <v>0.5</v>
      </c>
      <c r="N562" s="215">
        <f>IF(ISBLANK(INDEX('Policy Characteristics'!H:H,MATCH($C562,'Policy Characteristics'!$C:$C,0))),"",INDEX('Policy Characteristics'!H:H,MATCH($C562,'Policy Characteristics'!$C:$C,0)))</f>
        <v>0.01</v>
      </c>
      <c r="O562" s="156" t="str">
        <f>IF(ISBLANK(INDEX('Policy Characteristics'!I:I,MATCH($C562,'Policy Characteristics'!$C:$C,0))),"",INDEX('Policy Characteristics'!I:I,MATCH($C562,'Policy Characteristics'!$C:$C,0)))</f>
        <v>% of imports shifted</v>
      </c>
      <c r="P562" s="156" t="str">
        <f>IF(ISBLANK(INDEX('Policy Characteristics'!J:J,MATCH($C562,'Policy Characteristics'!$C:$C,0))),"",INDEX('Policy Characteristics'!J:J,MATCH($C562,'Policy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62" s="156" t="str">
        <f>IF(ISBLANK(INDEX('Policy Characteristics'!K:K,MATCH($C562,'Policy Characteristics'!$C:$C,0))),"",INDEX('Policy Characteristics'!K:K,MATCH($C562,'Policy Characteristics'!$C:$C,0)))</f>
        <v/>
      </c>
      <c r="R562" s="156" t="str">
        <f>IF(ISBLANK(INDEX('Policy Characteristics'!L:L,MATCH($C562,'Policy Characteristics'!$C:$C,0))),"",INDEX('Policy Characteristics'!L:L,MATCH($C562,'Policy Characteristics'!$C:$C,0)))</f>
        <v/>
      </c>
    </row>
    <row r="563" spans="1:18" s="58" customFormat="1" x14ac:dyDescent="0.25">
      <c r="A563" s="156" t="str">
        <f>IF(ISBLANK(INDEX('Policy Characteristics'!A:A,MATCH($C563,'Policy Characteristics'!$C:$C,0))),"",INDEX('Policy Characteristics'!A:A,MATCH($C563,'Policy Characteristics'!$C:$C,0)))</f>
        <v>Industry</v>
      </c>
      <c r="B563" s="157" t="str">
        <f>IF(ISBLANK(INDEX('Policy Characteristics'!B:B,MATCH($C563,'Policy Characteristics'!$C:$C,0))),"",INDEX('Policy Characteristics'!B:B,MATCH($C563,'Policy Characteristics'!$C:$C,0)))</f>
        <v>Buy In-Region Products</v>
      </c>
      <c r="C563" s="156" t="str">
        <f t="shared" si="24"/>
        <v>Fraction of Imported Industrial Outputs Shifted to In Region Suppliers</v>
      </c>
      <c r="D563" s="214" t="s">
        <v>1306</v>
      </c>
      <c r="E563" s="214"/>
      <c r="F563" s="58" t="s">
        <v>1270</v>
      </c>
      <c r="G563" s="216"/>
      <c r="H563" s="158">
        <v>1543</v>
      </c>
      <c r="I563" s="159" t="s">
        <v>2432</v>
      </c>
      <c r="J563" s="160" t="str">
        <f>IF(ISBLANK(INDEX('Policy Characteristics'!D:D,MATCH($C563,'Policy Characteristics'!$C:$C,0))),"",INDEX('Policy Characteristics'!D:D,MATCH($C563,'Policy Characteristics'!$C:$C,0)))</f>
        <v>Buy In-Region Products</v>
      </c>
      <c r="K563" s="156" t="str">
        <f>IF(ISBLANK(INDEX('Policy Characteristics'!E:E,MATCH($C563,'Policy Characteristics'!$C:$C,0))),"",INDEX('Policy Characteristics'!E:E,MATCH($C563,'Policy Characteristics'!$C:$C,0)))</f>
        <v>indst buy in region outputs</v>
      </c>
      <c r="L563" s="215">
        <f>IF(ISBLANK(INDEX('Policy Characteristics'!F:F,MATCH($C563,'Policy Characteristics'!$C:$C,0))),"",INDEX('Policy Characteristics'!F:F,MATCH($C563,'Policy Characteristics'!$C:$C,0)))</f>
        <v>0</v>
      </c>
      <c r="M563" s="215">
        <f>IF(ISBLANK(INDEX('Policy Characteristics'!G:G,MATCH($C563,'Policy Characteristics'!$C:$C,0))),"",INDEX('Policy Characteristics'!G:G,MATCH($C563,'Policy Characteristics'!$C:$C,0)))</f>
        <v>0.5</v>
      </c>
      <c r="N563" s="215">
        <f>IF(ISBLANK(INDEX('Policy Characteristics'!H:H,MATCH($C563,'Policy Characteristics'!$C:$C,0))),"",INDEX('Policy Characteristics'!H:H,MATCH($C563,'Policy Characteristics'!$C:$C,0)))</f>
        <v>0.01</v>
      </c>
      <c r="O563" s="156" t="str">
        <f>IF(ISBLANK(INDEX('Policy Characteristics'!I:I,MATCH($C563,'Policy Characteristics'!$C:$C,0))),"",INDEX('Policy Characteristics'!I:I,MATCH($C563,'Policy Characteristics'!$C:$C,0)))</f>
        <v>% of imports shifted</v>
      </c>
      <c r="P563" s="156" t="str">
        <f>IF(ISBLANK(INDEX('Policy Characteristics'!J:J,MATCH($C563,'Policy Characteristics'!$C:$C,0))),"",INDEX('Policy Characteristics'!J:J,MATCH($C563,'Policy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63" s="156" t="str">
        <f>IF(ISBLANK(INDEX('Policy Characteristics'!K:K,MATCH($C563,'Policy Characteristics'!$C:$C,0))),"",INDEX('Policy Characteristics'!K:K,MATCH($C563,'Policy Characteristics'!$C:$C,0)))</f>
        <v/>
      </c>
      <c r="R563" s="156" t="str">
        <f>IF(ISBLANK(INDEX('Policy Characteristics'!L:L,MATCH($C563,'Policy Characteristics'!$C:$C,0))),"",INDEX('Policy Characteristics'!L:L,MATCH($C563,'Policy Characteristics'!$C:$C,0)))</f>
        <v/>
      </c>
    </row>
    <row r="564" spans="1:18" s="58" customFormat="1" x14ac:dyDescent="0.25">
      <c r="A564" s="156" t="str">
        <f>IF(ISBLANK(INDEX('Policy Characteristics'!A:A,MATCH($C564,'Policy Characteristics'!$C:$C,0))),"",INDEX('Policy Characteristics'!A:A,MATCH($C564,'Policy Characteristics'!$C:$C,0)))</f>
        <v>Industry</v>
      </c>
      <c r="B564" s="157" t="str">
        <f>IF(ISBLANK(INDEX('Policy Characteristics'!B:B,MATCH($C564,'Policy Characteristics'!$C:$C,0))),"",INDEX('Policy Characteristics'!B:B,MATCH($C564,'Policy Characteristics'!$C:$C,0)))</f>
        <v>Buy In-Region Products</v>
      </c>
      <c r="C564" s="156" t="str">
        <f t="shared" si="24"/>
        <v>Fraction of Imported Industrial Outputs Shifted to In Region Suppliers</v>
      </c>
      <c r="D564" s="214" t="s">
        <v>1307</v>
      </c>
      <c r="E564" s="214"/>
      <c r="F564" s="58" t="s">
        <v>1271</v>
      </c>
      <c r="G564" s="216"/>
      <c r="H564" s="158">
        <v>1544</v>
      </c>
      <c r="I564" s="159" t="s">
        <v>2432</v>
      </c>
      <c r="J564" s="160" t="str">
        <f>IF(ISBLANK(INDEX('Policy Characteristics'!D:D,MATCH($C564,'Policy Characteristics'!$C:$C,0))),"",INDEX('Policy Characteristics'!D:D,MATCH($C564,'Policy Characteristics'!$C:$C,0)))</f>
        <v>Buy In-Region Products</v>
      </c>
      <c r="K564" s="156" t="str">
        <f>IF(ISBLANK(INDEX('Policy Characteristics'!E:E,MATCH($C564,'Policy Characteristics'!$C:$C,0))),"",INDEX('Policy Characteristics'!E:E,MATCH($C564,'Policy Characteristics'!$C:$C,0)))</f>
        <v>indst buy in region outputs</v>
      </c>
      <c r="L564" s="215">
        <f>IF(ISBLANK(INDEX('Policy Characteristics'!F:F,MATCH($C564,'Policy Characteristics'!$C:$C,0))),"",INDEX('Policy Characteristics'!F:F,MATCH($C564,'Policy Characteristics'!$C:$C,0)))</f>
        <v>0</v>
      </c>
      <c r="M564" s="215">
        <f>IF(ISBLANK(INDEX('Policy Characteristics'!G:G,MATCH($C564,'Policy Characteristics'!$C:$C,0))),"",INDEX('Policy Characteristics'!G:G,MATCH($C564,'Policy Characteristics'!$C:$C,0)))</f>
        <v>0.5</v>
      </c>
      <c r="N564" s="215">
        <f>IF(ISBLANK(INDEX('Policy Characteristics'!H:H,MATCH($C564,'Policy Characteristics'!$C:$C,0))),"",INDEX('Policy Characteristics'!H:H,MATCH($C564,'Policy Characteristics'!$C:$C,0)))</f>
        <v>0.01</v>
      </c>
      <c r="O564" s="156" t="str">
        <f>IF(ISBLANK(INDEX('Policy Characteristics'!I:I,MATCH($C564,'Policy Characteristics'!$C:$C,0))),"",INDEX('Policy Characteristics'!I:I,MATCH($C564,'Policy Characteristics'!$C:$C,0)))</f>
        <v>% of imports shifted</v>
      </c>
      <c r="P564" s="156" t="str">
        <f>IF(ISBLANK(INDEX('Policy Characteristics'!J:J,MATCH($C564,'Policy Characteristics'!$C:$C,0))),"",INDEX('Policy Characteristics'!J:J,MATCH($C564,'Policy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64" s="156" t="str">
        <f>IF(ISBLANK(INDEX('Policy Characteristics'!K:K,MATCH($C564,'Policy Characteristics'!$C:$C,0))),"",INDEX('Policy Characteristics'!K:K,MATCH($C564,'Policy Characteristics'!$C:$C,0)))</f>
        <v/>
      </c>
      <c r="R564" s="156" t="str">
        <f>IF(ISBLANK(INDEX('Policy Characteristics'!L:L,MATCH($C564,'Policy Characteristics'!$C:$C,0))),"",INDEX('Policy Characteristics'!L:L,MATCH($C564,'Policy Characteristics'!$C:$C,0)))</f>
        <v/>
      </c>
    </row>
    <row r="565" spans="1:18" s="58" customFormat="1" x14ac:dyDescent="0.25">
      <c r="A565" s="156" t="str">
        <f>IF(ISBLANK(INDEX('Policy Characteristics'!A:A,MATCH($C565,'Policy Characteristics'!$C:$C,0))),"",INDEX('Policy Characteristics'!A:A,MATCH($C565,'Policy Characteristics'!$C:$C,0)))</f>
        <v>Industry</v>
      </c>
      <c r="B565" s="157" t="str">
        <f>IF(ISBLANK(INDEX('Policy Characteristics'!B:B,MATCH($C565,'Policy Characteristics'!$C:$C,0))),"",INDEX('Policy Characteristics'!B:B,MATCH($C565,'Policy Characteristics'!$C:$C,0)))</f>
        <v>Buy In-Region Products</v>
      </c>
      <c r="C565" s="156" t="str">
        <f t="shared" si="24"/>
        <v>Fraction of Imported Industrial Outputs Shifted to In Region Suppliers</v>
      </c>
      <c r="D565" s="214" t="s">
        <v>1308</v>
      </c>
      <c r="E565" s="214"/>
      <c r="F565" s="58" t="s">
        <v>1272</v>
      </c>
      <c r="G565" s="216"/>
      <c r="H565" s="158">
        <v>1545</v>
      </c>
      <c r="I565" s="159" t="s">
        <v>2432</v>
      </c>
      <c r="J565" s="160" t="str">
        <f>IF(ISBLANK(INDEX('Policy Characteristics'!D:D,MATCH($C565,'Policy Characteristics'!$C:$C,0))),"",INDEX('Policy Characteristics'!D:D,MATCH($C565,'Policy Characteristics'!$C:$C,0)))</f>
        <v>Buy In-Region Products</v>
      </c>
      <c r="K565" s="156" t="str">
        <f>IF(ISBLANK(INDEX('Policy Characteristics'!E:E,MATCH($C565,'Policy Characteristics'!$C:$C,0))),"",INDEX('Policy Characteristics'!E:E,MATCH($C565,'Policy Characteristics'!$C:$C,0)))</f>
        <v>indst buy in region outputs</v>
      </c>
      <c r="L565" s="215">
        <f>IF(ISBLANK(INDEX('Policy Characteristics'!F:F,MATCH($C565,'Policy Characteristics'!$C:$C,0))),"",INDEX('Policy Characteristics'!F:F,MATCH($C565,'Policy Characteristics'!$C:$C,0)))</f>
        <v>0</v>
      </c>
      <c r="M565" s="215">
        <f>IF(ISBLANK(INDEX('Policy Characteristics'!G:G,MATCH($C565,'Policy Characteristics'!$C:$C,0))),"",INDEX('Policy Characteristics'!G:G,MATCH($C565,'Policy Characteristics'!$C:$C,0)))</f>
        <v>0.5</v>
      </c>
      <c r="N565" s="215">
        <f>IF(ISBLANK(INDEX('Policy Characteristics'!H:H,MATCH($C565,'Policy Characteristics'!$C:$C,0))),"",INDEX('Policy Characteristics'!H:H,MATCH($C565,'Policy Characteristics'!$C:$C,0)))</f>
        <v>0.01</v>
      </c>
      <c r="O565" s="156" t="str">
        <f>IF(ISBLANK(INDEX('Policy Characteristics'!I:I,MATCH($C565,'Policy Characteristics'!$C:$C,0))),"",INDEX('Policy Characteristics'!I:I,MATCH($C565,'Policy Characteristics'!$C:$C,0)))</f>
        <v>% of imports shifted</v>
      </c>
      <c r="P565" s="156" t="str">
        <f>IF(ISBLANK(INDEX('Policy Characteristics'!J:J,MATCH($C565,'Policy Characteristics'!$C:$C,0))),"",INDEX('Policy Characteristics'!J:J,MATCH($C565,'Policy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65" s="156" t="str">
        <f>IF(ISBLANK(INDEX('Policy Characteristics'!K:K,MATCH($C565,'Policy Characteristics'!$C:$C,0))),"",INDEX('Policy Characteristics'!K:K,MATCH($C565,'Policy Characteristics'!$C:$C,0)))</f>
        <v/>
      </c>
      <c r="R565" s="156" t="str">
        <f>IF(ISBLANK(INDEX('Policy Characteristics'!L:L,MATCH($C565,'Policy Characteristics'!$C:$C,0))),"",INDEX('Policy Characteristics'!L:L,MATCH($C565,'Policy Characteristics'!$C:$C,0)))</f>
        <v/>
      </c>
    </row>
    <row r="566" spans="1:18" s="58" customFormat="1" x14ac:dyDescent="0.25">
      <c r="A566" s="156" t="str">
        <f>IF(ISBLANK(INDEX('Policy Characteristics'!A:A,MATCH($C566,'Policy Characteristics'!$C:$C,0))),"",INDEX('Policy Characteristics'!A:A,MATCH($C566,'Policy Characteristics'!$C:$C,0)))</f>
        <v>Industry</v>
      </c>
      <c r="B566" s="157" t="str">
        <f>IF(ISBLANK(INDEX('Policy Characteristics'!B:B,MATCH($C566,'Policy Characteristics'!$C:$C,0))),"",INDEX('Policy Characteristics'!B:B,MATCH($C566,'Policy Characteristics'!$C:$C,0)))</f>
        <v>Buy In-Region Products</v>
      </c>
      <c r="C566" s="156" t="str">
        <f t="shared" si="24"/>
        <v>Fraction of Imported Industrial Outputs Shifted to In Region Suppliers</v>
      </c>
      <c r="D566" s="214" t="s">
        <v>1309</v>
      </c>
      <c r="E566" s="214"/>
      <c r="F566" s="58" t="s">
        <v>819</v>
      </c>
      <c r="G566" s="216"/>
      <c r="H566" s="158">
        <v>1546</v>
      </c>
      <c r="I566" s="159" t="s">
        <v>2432</v>
      </c>
      <c r="J566" s="160" t="str">
        <f>IF(ISBLANK(INDEX('Policy Characteristics'!D:D,MATCH($C566,'Policy Characteristics'!$C:$C,0))),"",INDEX('Policy Characteristics'!D:D,MATCH($C566,'Policy Characteristics'!$C:$C,0)))</f>
        <v>Buy In-Region Products</v>
      </c>
      <c r="K566" s="156" t="str">
        <f>IF(ISBLANK(INDEX('Policy Characteristics'!E:E,MATCH($C566,'Policy Characteristics'!$C:$C,0))),"",INDEX('Policy Characteristics'!E:E,MATCH($C566,'Policy Characteristics'!$C:$C,0)))</f>
        <v>indst buy in region outputs</v>
      </c>
      <c r="L566" s="215">
        <f>IF(ISBLANK(INDEX('Policy Characteristics'!F:F,MATCH($C566,'Policy Characteristics'!$C:$C,0))),"",INDEX('Policy Characteristics'!F:F,MATCH($C566,'Policy Characteristics'!$C:$C,0)))</f>
        <v>0</v>
      </c>
      <c r="M566" s="215">
        <f>IF(ISBLANK(INDEX('Policy Characteristics'!G:G,MATCH($C566,'Policy Characteristics'!$C:$C,0))),"",INDEX('Policy Characteristics'!G:G,MATCH($C566,'Policy Characteristics'!$C:$C,0)))</f>
        <v>0.5</v>
      </c>
      <c r="N566" s="215">
        <f>IF(ISBLANK(INDEX('Policy Characteristics'!H:H,MATCH($C566,'Policy Characteristics'!$C:$C,0))),"",INDEX('Policy Characteristics'!H:H,MATCH($C566,'Policy Characteristics'!$C:$C,0)))</f>
        <v>0.01</v>
      </c>
      <c r="O566" s="156" t="str">
        <f>IF(ISBLANK(INDEX('Policy Characteristics'!I:I,MATCH($C566,'Policy Characteristics'!$C:$C,0))),"",INDEX('Policy Characteristics'!I:I,MATCH($C566,'Policy Characteristics'!$C:$C,0)))</f>
        <v>% of imports shifted</v>
      </c>
      <c r="P566" s="156" t="str">
        <f>IF(ISBLANK(INDEX('Policy Characteristics'!J:J,MATCH($C566,'Policy Characteristics'!$C:$C,0))),"",INDEX('Policy Characteristics'!J:J,MATCH($C566,'Policy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66" s="156" t="str">
        <f>IF(ISBLANK(INDEX('Policy Characteristics'!K:K,MATCH($C566,'Policy Characteristics'!$C:$C,0))),"",INDEX('Policy Characteristics'!K:K,MATCH($C566,'Policy Characteristics'!$C:$C,0)))</f>
        <v/>
      </c>
      <c r="R566" s="156" t="str">
        <f>IF(ISBLANK(INDEX('Policy Characteristics'!L:L,MATCH($C566,'Policy Characteristics'!$C:$C,0))),"",INDEX('Policy Characteristics'!L:L,MATCH($C566,'Policy Characteristics'!$C:$C,0)))</f>
        <v/>
      </c>
    </row>
    <row r="567" spans="1:18" s="58" customFormat="1" x14ac:dyDescent="0.25">
      <c r="A567" s="156" t="str">
        <f>IF(ISBLANK(INDEX('Policy Characteristics'!A:A,MATCH($C567,'Policy Characteristics'!$C:$C,0))),"",INDEX('Policy Characteristics'!A:A,MATCH($C567,'Policy Characteristics'!$C:$C,0)))</f>
        <v>Industry</v>
      </c>
      <c r="B567" s="157" t="str">
        <f>IF(ISBLANK(INDEX('Policy Characteristics'!B:B,MATCH($C567,'Policy Characteristics'!$C:$C,0))),"",INDEX('Policy Characteristics'!B:B,MATCH($C567,'Policy Characteristics'!$C:$C,0)))</f>
        <v>Buy In-Region Products</v>
      </c>
      <c r="C567" s="156" t="str">
        <f t="shared" si="24"/>
        <v>Fraction of Imported Industrial Outputs Shifted to In Region Suppliers</v>
      </c>
      <c r="D567" s="214" t="s">
        <v>1310</v>
      </c>
      <c r="E567" s="214"/>
      <c r="F567" s="58" t="s">
        <v>1273</v>
      </c>
      <c r="G567" s="216"/>
      <c r="H567" s="158">
        <v>1547</v>
      </c>
      <c r="I567" s="159" t="s">
        <v>2432</v>
      </c>
      <c r="J567" s="160" t="str">
        <f>IF(ISBLANK(INDEX('Policy Characteristics'!D:D,MATCH($C567,'Policy Characteristics'!$C:$C,0))),"",INDEX('Policy Characteristics'!D:D,MATCH($C567,'Policy Characteristics'!$C:$C,0)))</f>
        <v>Buy In-Region Products</v>
      </c>
      <c r="K567" s="156" t="str">
        <f>IF(ISBLANK(INDEX('Policy Characteristics'!E:E,MATCH($C567,'Policy Characteristics'!$C:$C,0))),"",INDEX('Policy Characteristics'!E:E,MATCH($C567,'Policy Characteristics'!$C:$C,0)))</f>
        <v>indst buy in region outputs</v>
      </c>
      <c r="L567" s="215">
        <f>IF(ISBLANK(INDEX('Policy Characteristics'!F:F,MATCH($C567,'Policy Characteristics'!$C:$C,0))),"",INDEX('Policy Characteristics'!F:F,MATCH($C567,'Policy Characteristics'!$C:$C,0)))</f>
        <v>0</v>
      </c>
      <c r="M567" s="215">
        <f>IF(ISBLANK(INDEX('Policy Characteristics'!G:G,MATCH($C567,'Policy Characteristics'!$C:$C,0))),"",INDEX('Policy Characteristics'!G:G,MATCH($C567,'Policy Characteristics'!$C:$C,0)))</f>
        <v>0.5</v>
      </c>
      <c r="N567" s="215">
        <f>IF(ISBLANK(INDEX('Policy Characteristics'!H:H,MATCH($C567,'Policy Characteristics'!$C:$C,0))),"",INDEX('Policy Characteristics'!H:H,MATCH($C567,'Policy Characteristics'!$C:$C,0)))</f>
        <v>0.01</v>
      </c>
      <c r="O567" s="156" t="str">
        <f>IF(ISBLANK(INDEX('Policy Characteristics'!I:I,MATCH($C567,'Policy Characteristics'!$C:$C,0))),"",INDEX('Policy Characteristics'!I:I,MATCH($C567,'Policy Characteristics'!$C:$C,0)))</f>
        <v>% of imports shifted</v>
      </c>
      <c r="P567" s="156" t="str">
        <f>IF(ISBLANK(INDEX('Policy Characteristics'!J:J,MATCH($C567,'Policy Characteristics'!$C:$C,0))),"",INDEX('Policy Characteristics'!J:J,MATCH($C567,'Policy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67" s="156" t="str">
        <f>IF(ISBLANK(INDEX('Policy Characteristics'!K:K,MATCH($C567,'Policy Characteristics'!$C:$C,0))),"",INDEX('Policy Characteristics'!K:K,MATCH($C567,'Policy Characteristics'!$C:$C,0)))</f>
        <v/>
      </c>
      <c r="R567" s="156" t="str">
        <f>IF(ISBLANK(INDEX('Policy Characteristics'!L:L,MATCH($C567,'Policy Characteristics'!$C:$C,0))),"",INDEX('Policy Characteristics'!L:L,MATCH($C567,'Policy Characteristics'!$C:$C,0)))</f>
        <v/>
      </c>
    </row>
    <row r="568" spans="1:18" s="58" customFormat="1" x14ac:dyDescent="0.25">
      <c r="A568" s="156" t="str">
        <f>IF(ISBLANK(INDEX('Policy Characteristics'!A:A,MATCH($C568,'Policy Characteristics'!$C:$C,0))),"",INDEX('Policy Characteristics'!A:A,MATCH($C568,'Policy Characteristics'!$C:$C,0)))</f>
        <v>Industry</v>
      </c>
      <c r="B568" s="157" t="str">
        <f>IF(ISBLANK(INDEX('Policy Characteristics'!B:B,MATCH($C568,'Policy Characteristics'!$C:$C,0))),"",INDEX('Policy Characteristics'!B:B,MATCH($C568,'Policy Characteristics'!$C:$C,0)))</f>
        <v>Buy In-Region Products</v>
      </c>
      <c r="C568" s="156" t="str">
        <f t="shared" si="24"/>
        <v>Fraction of Imported Industrial Outputs Shifted to In Region Suppliers</v>
      </c>
      <c r="D568" s="214" t="s">
        <v>1311</v>
      </c>
      <c r="E568" s="214"/>
      <c r="F568" s="58" t="s">
        <v>1274</v>
      </c>
      <c r="G568" s="216"/>
      <c r="H568" s="158">
        <v>1548</v>
      </c>
      <c r="I568" s="159" t="s">
        <v>2432</v>
      </c>
      <c r="J568" s="160" t="str">
        <f>IF(ISBLANK(INDEX('Policy Characteristics'!D:D,MATCH($C568,'Policy Characteristics'!$C:$C,0))),"",INDEX('Policy Characteristics'!D:D,MATCH($C568,'Policy Characteristics'!$C:$C,0)))</f>
        <v>Buy In-Region Products</v>
      </c>
      <c r="K568" s="156" t="str">
        <f>IF(ISBLANK(INDEX('Policy Characteristics'!E:E,MATCH($C568,'Policy Characteristics'!$C:$C,0))),"",INDEX('Policy Characteristics'!E:E,MATCH($C568,'Policy Characteristics'!$C:$C,0)))</f>
        <v>indst buy in region outputs</v>
      </c>
      <c r="L568" s="215">
        <f>IF(ISBLANK(INDEX('Policy Characteristics'!F:F,MATCH($C568,'Policy Characteristics'!$C:$C,0))),"",INDEX('Policy Characteristics'!F:F,MATCH($C568,'Policy Characteristics'!$C:$C,0)))</f>
        <v>0</v>
      </c>
      <c r="M568" s="215">
        <f>IF(ISBLANK(INDEX('Policy Characteristics'!G:G,MATCH($C568,'Policy Characteristics'!$C:$C,0))),"",INDEX('Policy Characteristics'!G:G,MATCH($C568,'Policy Characteristics'!$C:$C,0)))</f>
        <v>0.5</v>
      </c>
      <c r="N568" s="215">
        <f>IF(ISBLANK(INDEX('Policy Characteristics'!H:H,MATCH($C568,'Policy Characteristics'!$C:$C,0))),"",INDEX('Policy Characteristics'!H:H,MATCH($C568,'Policy Characteristics'!$C:$C,0)))</f>
        <v>0.01</v>
      </c>
      <c r="O568" s="156" t="str">
        <f>IF(ISBLANK(INDEX('Policy Characteristics'!I:I,MATCH($C568,'Policy Characteristics'!$C:$C,0))),"",INDEX('Policy Characteristics'!I:I,MATCH($C568,'Policy Characteristics'!$C:$C,0)))</f>
        <v>% of imports shifted</v>
      </c>
      <c r="P568" s="156" t="str">
        <f>IF(ISBLANK(INDEX('Policy Characteristics'!J:J,MATCH($C568,'Policy Characteristics'!$C:$C,0))),"",INDEX('Policy Characteristics'!J:J,MATCH($C568,'Policy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68" s="156" t="str">
        <f>IF(ISBLANK(INDEX('Policy Characteristics'!K:K,MATCH($C568,'Policy Characteristics'!$C:$C,0))),"",INDEX('Policy Characteristics'!K:K,MATCH($C568,'Policy Characteristics'!$C:$C,0)))</f>
        <v/>
      </c>
      <c r="R568" s="156" t="str">
        <f>IF(ISBLANK(INDEX('Policy Characteristics'!L:L,MATCH($C568,'Policy Characteristics'!$C:$C,0))),"",INDEX('Policy Characteristics'!L:L,MATCH($C568,'Policy Characteristics'!$C:$C,0)))</f>
        <v/>
      </c>
    </row>
    <row r="569" spans="1:18" s="58" customFormat="1" x14ac:dyDescent="0.25">
      <c r="A569" s="156" t="str">
        <f>IF(ISBLANK(INDEX('Policy Characteristics'!A:A,MATCH($C569,'Policy Characteristics'!$C:$C,0))),"",INDEX('Policy Characteristics'!A:A,MATCH($C569,'Policy Characteristics'!$C:$C,0)))</f>
        <v>Industry</v>
      </c>
      <c r="B569" s="157" t="str">
        <f>IF(ISBLANK(INDEX('Policy Characteristics'!B:B,MATCH($C569,'Policy Characteristics'!$C:$C,0))),"",INDEX('Policy Characteristics'!B:B,MATCH($C569,'Policy Characteristics'!$C:$C,0)))</f>
        <v>Buy In-Region Products</v>
      </c>
      <c r="C569" s="156" t="str">
        <f t="shared" si="24"/>
        <v>Fraction of Imported Industrial Outputs Shifted to In Region Suppliers</v>
      </c>
      <c r="D569" s="214" t="s">
        <v>1312</v>
      </c>
      <c r="E569" s="214"/>
      <c r="F569" s="58" t="s">
        <v>1275</v>
      </c>
      <c r="G569" s="216"/>
      <c r="H569" s="158">
        <v>1549</v>
      </c>
      <c r="I569" s="159" t="s">
        <v>2432</v>
      </c>
      <c r="J569" s="160" t="str">
        <f>IF(ISBLANK(INDEX('Policy Characteristics'!D:D,MATCH($C569,'Policy Characteristics'!$C:$C,0))),"",INDEX('Policy Characteristics'!D:D,MATCH($C569,'Policy Characteristics'!$C:$C,0)))</f>
        <v>Buy In-Region Products</v>
      </c>
      <c r="K569" s="156" t="str">
        <f>IF(ISBLANK(INDEX('Policy Characteristics'!E:E,MATCH($C569,'Policy Characteristics'!$C:$C,0))),"",INDEX('Policy Characteristics'!E:E,MATCH($C569,'Policy Characteristics'!$C:$C,0)))</f>
        <v>indst buy in region outputs</v>
      </c>
      <c r="L569" s="215">
        <f>IF(ISBLANK(INDEX('Policy Characteristics'!F:F,MATCH($C569,'Policy Characteristics'!$C:$C,0))),"",INDEX('Policy Characteristics'!F:F,MATCH($C569,'Policy Characteristics'!$C:$C,0)))</f>
        <v>0</v>
      </c>
      <c r="M569" s="215">
        <f>IF(ISBLANK(INDEX('Policy Characteristics'!G:G,MATCH($C569,'Policy Characteristics'!$C:$C,0))),"",INDEX('Policy Characteristics'!G:G,MATCH($C569,'Policy Characteristics'!$C:$C,0)))</f>
        <v>0.5</v>
      </c>
      <c r="N569" s="215">
        <f>IF(ISBLANK(INDEX('Policy Characteristics'!H:H,MATCH($C569,'Policy Characteristics'!$C:$C,0))),"",INDEX('Policy Characteristics'!H:H,MATCH($C569,'Policy Characteristics'!$C:$C,0)))</f>
        <v>0.01</v>
      </c>
      <c r="O569" s="156" t="str">
        <f>IF(ISBLANK(INDEX('Policy Characteristics'!I:I,MATCH($C569,'Policy Characteristics'!$C:$C,0))),"",INDEX('Policy Characteristics'!I:I,MATCH($C569,'Policy Characteristics'!$C:$C,0)))</f>
        <v>% of imports shifted</v>
      </c>
      <c r="P569" s="156" t="str">
        <f>IF(ISBLANK(INDEX('Policy Characteristics'!J:J,MATCH($C569,'Policy Characteristics'!$C:$C,0))),"",INDEX('Policy Characteristics'!J:J,MATCH($C569,'Policy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69" s="156" t="str">
        <f>IF(ISBLANK(INDEX('Policy Characteristics'!K:K,MATCH($C569,'Policy Characteristics'!$C:$C,0))),"",INDEX('Policy Characteristics'!K:K,MATCH($C569,'Policy Characteristics'!$C:$C,0)))</f>
        <v/>
      </c>
      <c r="R569" s="156" t="str">
        <f>IF(ISBLANK(INDEX('Policy Characteristics'!L:L,MATCH($C569,'Policy Characteristics'!$C:$C,0))),"",INDEX('Policy Characteristics'!L:L,MATCH($C569,'Policy Characteristics'!$C:$C,0)))</f>
        <v/>
      </c>
    </row>
    <row r="570" spans="1:18" s="58" customFormat="1" x14ac:dyDescent="0.25">
      <c r="A570" s="156" t="str">
        <f>IF(ISBLANK(INDEX('Policy Characteristics'!A:A,MATCH($C570,'Policy Characteristics'!$C:$C,0))),"",INDEX('Policy Characteristics'!A:A,MATCH($C570,'Policy Characteristics'!$C:$C,0)))</f>
        <v>Industry</v>
      </c>
      <c r="B570" s="157" t="str">
        <f>IF(ISBLANK(INDEX('Policy Characteristics'!B:B,MATCH($C570,'Policy Characteristics'!$C:$C,0))),"",INDEX('Policy Characteristics'!B:B,MATCH($C570,'Policy Characteristics'!$C:$C,0)))</f>
        <v>Buy In-Region Products</v>
      </c>
      <c r="C570" s="156" t="str">
        <f t="shared" si="24"/>
        <v>Fraction of Imported Industrial Outputs Shifted to In Region Suppliers</v>
      </c>
      <c r="D570" s="214" t="s">
        <v>1313</v>
      </c>
      <c r="E570" s="214"/>
      <c r="F570" s="58" t="s">
        <v>820</v>
      </c>
      <c r="G570" s="216"/>
      <c r="H570" s="158">
        <v>1550</v>
      </c>
      <c r="I570" s="159" t="s">
        <v>2432</v>
      </c>
      <c r="J570" s="160" t="str">
        <f>IF(ISBLANK(INDEX('Policy Characteristics'!D:D,MATCH($C570,'Policy Characteristics'!$C:$C,0))),"",INDEX('Policy Characteristics'!D:D,MATCH($C570,'Policy Characteristics'!$C:$C,0)))</f>
        <v>Buy In-Region Products</v>
      </c>
      <c r="K570" s="156" t="str">
        <f>IF(ISBLANK(INDEX('Policy Characteristics'!E:E,MATCH($C570,'Policy Characteristics'!$C:$C,0))),"",INDEX('Policy Characteristics'!E:E,MATCH($C570,'Policy Characteristics'!$C:$C,0)))</f>
        <v>indst buy in region outputs</v>
      </c>
      <c r="L570" s="215">
        <f>IF(ISBLANK(INDEX('Policy Characteristics'!F:F,MATCH($C570,'Policy Characteristics'!$C:$C,0))),"",INDEX('Policy Characteristics'!F:F,MATCH($C570,'Policy Characteristics'!$C:$C,0)))</f>
        <v>0</v>
      </c>
      <c r="M570" s="215">
        <f>IF(ISBLANK(INDEX('Policy Characteristics'!G:G,MATCH($C570,'Policy Characteristics'!$C:$C,0))),"",INDEX('Policy Characteristics'!G:G,MATCH($C570,'Policy Characteristics'!$C:$C,0)))</f>
        <v>0.5</v>
      </c>
      <c r="N570" s="215">
        <f>IF(ISBLANK(INDEX('Policy Characteristics'!H:H,MATCH($C570,'Policy Characteristics'!$C:$C,0))),"",INDEX('Policy Characteristics'!H:H,MATCH($C570,'Policy Characteristics'!$C:$C,0)))</f>
        <v>0.01</v>
      </c>
      <c r="O570" s="156" t="str">
        <f>IF(ISBLANK(INDEX('Policy Characteristics'!I:I,MATCH($C570,'Policy Characteristics'!$C:$C,0))),"",INDEX('Policy Characteristics'!I:I,MATCH($C570,'Policy Characteristics'!$C:$C,0)))</f>
        <v>% of imports shifted</v>
      </c>
      <c r="P570" s="156" t="str">
        <f>IF(ISBLANK(INDEX('Policy Characteristics'!J:J,MATCH($C570,'Policy Characteristics'!$C:$C,0))),"",INDEX('Policy Characteristics'!J:J,MATCH($C570,'Policy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70" s="156" t="str">
        <f>IF(ISBLANK(INDEX('Policy Characteristics'!K:K,MATCH($C570,'Policy Characteristics'!$C:$C,0))),"",INDEX('Policy Characteristics'!K:K,MATCH($C570,'Policy Characteristics'!$C:$C,0)))</f>
        <v/>
      </c>
      <c r="R570" s="156" t="str">
        <f>IF(ISBLANK(INDEX('Policy Characteristics'!L:L,MATCH($C570,'Policy Characteristics'!$C:$C,0))),"",INDEX('Policy Characteristics'!L:L,MATCH($C570,'Policy Characteristics'!$C:$C,0)))</f>
        <v/>
      </c>
    </row>
    <row r="571" spans="1:18" s="58" customFormat="1" x14ac:dyDescent="0.25">
      <c r="A571" s="156" t="str">
        <f>IF(ISBLANK(INDEX('Policy Characteristics'!A:A,MATCH($C571,'Policy Characteristics'!$C:$C,0))),"",INDEX('Policy Characteristics'!A:A,MATCH($C571,'Policy Characteristics'!$C:$C,0)))</f>
        <v>Industry</v>
      </c>
      <c r="B571" s="157" t="str">
        <f>IF(ISBLANK(INDEX('Policy Characteristics'!B:B,MATCH($C571,'Policy Characteristics'!$C:$C,0))),"",INDEX('Policy Characteristics'!B:B,MATCH($C571,'Policy Characteristics'!$C:$C,0)))</f>
        <v>Buy In-Region Products</v>
      </c>
      <c r="C571" s="156" t="str">
        <f t="shared" si="24"/>
        <v>Fraction of Imported Industrial Outputs Shifted to In Region Suppliers</v>
      </c>
      <c r="D571" s="214" t="s">
        <v>1314</v>
      </c>
      <c r="E571" s="214"/>
      <c r="F571" s="58" t="s">
        <v>1276</v>
      </c>
      <c r="G571" s="216"/>
      <c r="H571" s="158">
        <v>1551</v>
      </c>
      <c r="I571" s="159" t="s">
        <v>2432</v>
      </c>
      <c r="J571" s="160" t="str">
        <f>IF(ISBLANK(INDEX('Policy Characteristics'!D:D,MATCH($C571,'Policy Characteristics'!$C:$C,0))),"",INDEX('Policy Characteristics'!D:D,MATCH($C571,'Policy Characteristics'!$C:$C,0)))</f>
        <v>Buy In-Region Products</v>
      </c>
      <c r="K571" s="156" t="str">
        <f>IF(ISBLANK(INDEX('Policy Characteristics'!E:E,MATCH($C571,'Policy Characteristics'!$C:$C,0))),"",INDEX('Policy Characteristics'!E:E,MATCH($C571,'Policy Characteristics'!$C:$C,0)))</f>
        <v>indst buy in region outputs</v>
      </c>
      <c r="L571" s="215">
        <f>IF(ISBLANK(INDEX('Policy Characteristics'!F:F,MATCH($C571,'Policy Characteristics'!$C:$C,0))),"",INDEX('Policy Characteristics'!F:F,MATCH($C571,'Policy Characteristics'!$C:$C,0)))</f>
        <v>0</v>
      </c>
      <c r="M571" s="215">
        <f>IF(ISBLANK(INDEX('Policy Characteristics'!G:G,MATCH($C571,'Policy Characteristics'!$C:$C,0))),"",INDEX('Policy Characteristics'!G:G,MATCH($C571,'Policy Characteristics'!$C:$C,0)))</f>
        <v>0.5</v>
      </c>
      <c r="N571" s="215">
        <f>IF(ISBLANK(INDEX('Policy Characteristics'!H:H,MATCH($C571,'Policy Characteristics'!$C:$C,0))),"",INDEX('Policy Characteristics'!H:H,MATCH($C571,'Policy Characteristics'!$C:$C,0)))</f>
        <v>0.01</v>
      </c>
      <c r="O571" s="156" t="str">
        <f>IF(ISBLANK(INDEX('Policy Characteristics'!I:I,MATCH($C571,'Policy Characteristics'!$C:$C,0))),"",INDEX('Policy Characteristics'!I:I,MATCH($C571,'Policy Characteristics'!$C:$C,0)))</f>
        <v>% of imports shifted</v>
      </c>
      <c r="P571" s="156" t="str">
        <f>IF(ISBLANK(INDEX('Policy Characteristics'!J:J,MATCH($C571,'Policy Characteristics'!$C:$C,0))),"",INDEX('Policy Characteristics'!J:J,MATCH($C571,'Policy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71" s="156" t="str">
        <f>IF(ISBLANK(INDEX('Policy Characteristics'!K:K,MATCH($C571,'Policy Characteristics'!$C:$C,0))),"",INDEX('Policy Characteristics'!K:K,MATCH($C571,'Policy Characteristics'!$C:$C,0)))</f>
        <v/>
      </c>
      <c r="R571" s="156" t="str">
        <f>IF(ISBLANK(INDEX('Policy Characteristics'!L:L,MATCH($C571,'Policy Characteristics'!$C:$C,0))),"",INDEX('Policy Characteristics'!L:L,MATCH($C571,'Policy Characteristics'!$C:$C,0)))</f>
        <v/>
      </c>
    </row>
    <row r="572" spans="1:18" s="58" customFormat="1" x14ac:dyDescent="0.25">
      <c r="A572" s="156" t="str">
        <f>IF(ISBLANK(INDEX('Policy Characteristics'!A:A,MATCH($C572,'Policy Characteristics'!$C:$C,0))),"",INDEX('Policy Characteristics'!A:A,MATCH($C572,'Policy Characteristics'!$C:$C,0)))</f>
        <v>Industry</v>
      </c>
      <c r="B572" s="157" t="str">
        <f>IF(ISBLANK(INDEX('Policy Characteristics'!B:B,MATCH($C572,'Policy Characteristics'!$C:$C,0))),"",INDEX('Policy Characteristics'!B:B,MATCH($C572,'Policy Characteristics'!$C:$C,0)))</f>
        <v>Buy In-Region Products</v>
      </c>
      <c r="C572" s="156" t="str">
        <f t="shared" si="24"/>
        <v>Fraction of Imported Industrial Outputs Shifted to In Region Suppliers</v>
      </c>
      <c r="D572" s="214" t="s">
        <v>1315</v>
      </c>
      <c r="E572" s="214"/>
      <c r="F572" s="58" t="s">
        <v>1277</v>
      </c>
      <c r="G572" s="216"/>
      <c r="H572" s="158">
        <v>1552</v>
      </c>
      <c r="I572" s="159" t="s">
        <v>2432</v>
      </c>
      <c r="J572" s="160" t="str">
        <f>IF(ISBLANK(INDEX('Policy Characteristics'!D:D,MATCH($C572,'Policy Characteristics'!$C:$C,0))),"",INDEX('Policy Characteristics'!D:D,MATCH($C572,'Policy Characteristics'!$C:$C,0)))</f>
        <v>Buy In-Region Products</v>
      </c>
      <c r="K572" s="156" t="str">
        <f>IF(ISBLANK(INDEX('Policy Characteristics'!E:E,MATCH($C572,'Policy Characteristics'!$C:$C,0))),"",INDEX('Policy Characteristics'!E:E,MATCH($C572,'Policy Characteristics'!$C:$C,0)))</f>
        <v>indst buy in region outputs</v>
      </c>
      <c r="L572" s="215">
        <f>IF(ISBLANK(INDEX('Policy Characteristics'!F:F,MATCH($C572,'Policy Characteristics'!$C:$C,0))),"",INDEX('Policy Characteristics'!F:F,MATCH($C572,'Policy Characteristics'!$C:$C,0)))</f>
        <v>0</v>
      </c>
      <c r="M572" s="215">
        <f>IF(ISBLANK(INDEX('Policy Characteristics'!G:G,MATCH($C572,'Policy Characteristics'!$C:$C,0))),"",INDEX('Policy Characteristics'!G:G,MATCH($C572,'Policy Characteristics'!$C:$C,0)))</f>
        <v>0.5</v>
      </c>
      <c r="N572" s="215">
        <f>IF(ISBLANK(INDEX('Policy Characteristics'!H:H,MATCH($C572,'Policy Characteristics'!$C:$C,0))),"",INDEX('Policy Characteristics'!H:H,MATCH($C572,'Policy Characteristics'!$C:$C,0)))</f>
        <v>0.01</v>
      </c>
      <c r="O572" s="156" t="str">
        <f>IF(ISBLANK(INDEX('Policy Characteristics'!I:I,MATCH($C572,'Policy Characteristics'!$C:$C,0))),"",INDEX('Policy Characteristics'!I:I,MATCH($C572,'Policy Characteristics'!$C:$C,0)))</f>
        <v>% of imports shifted</v>
      </c>
      <c r="P572" s="156" t="str">
        <f>IF(ISBLANK(INDEX('Policy Characteristics'!J:J,MATCH($C572,'Policy Characteristics'!$C:$C,0))),"",INDEX('Policy Characteristics'!J:J,MATCH($C572,'Policy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72" s="156" t="str">
        <f>IF(ISBLANK(INDEX('Policy Characteristics'!K:K,MATCH($C572,'Policy Characteristics'!$C:$C,0))),"",INDEX('Policy Characteristics'!K:K,MATCH($C572,'Policy Characteristics'!$C:$C,0)))</f>
        <v/>
      </c>
      <c r="R572" s="156" t="str">
        <f>IF(ISBLANK(INDEX('Policy Characteristics'!L:L,MATCH($C572,'Policy Characteristics'!$C:$C,0))),"",INDEX('Policy Characteristics'!L:L,MATCH($C572,'Policy Characteristics'!$C:$C,0)))</f>
        <v/>
      </c>
    </row>
    <row r="573" spans="1:18" s="58" customFormat="1" x14ac:dyDescent="0.25">
      <c r="A573" s="156" t="str">
        <f>IF(ISBLANK(INDEX('Policy Characteristics'!A:A,MATCH($C573,'Policy Characteristics'!$C:$C,0))),"",INDEX('Policy Characteristics'!A:A,MATCH($C573,'Policy Characteristics'!$C:$C,0)))</f>
        <v>Industry</v>
      </c>
      <c r="B573" s="157" t="str">
        <f>IF(ISBLANK(INDEX('Policy Characteristics'!B:B,MATCH($C573,'Policy Characteristics'!$C:$C,0))),"",INDEX('Policy Characteristics'!B:B,MATCH($C573,'Policy Characteristics'!$C:$C,0)))</f>
        <v>Buy In-Region Products</v>
      </c>
      <c r="C573" s="156" t="str">
        <f t="shared" si="24"/>
        <v>Fraction of Imported Industrial Outputs Shifted to In Region Suppliers</v>
      </c>
      <c r="D573" s="214" t="s">
        <v>1316</v>
      </c>
      <c r="E573" s="214"/>
      <c r="F573" s="58" t="s">
        <v>1278</v>
      </c>
      <c r="G573" s="216"/>
      <c r="H573" s="158">
        <v>1553</v>
      </c>
      <c r="I573" s="159" t="s">
        <v>2432</v>
      </c>
      <c r="J573" s="160" t="str">
        <f>IF(ISBLANK(INDEX('Policy Characteristics'!D:D,MATCH($C573,'Policy Characteristics'!$C:$C,0))),"",INDEX('Policy Characteristics'!D:D,MATCH($C573,'Policy Characteristics'!$C:$C,0)))</f>
        <v>Buy In-Region Products</v>
      </c>
      <c r="K573" s="156" t="str">
        <f>IF(ISBLANK(INDEX('Policy Characteristics'!E:E,MATCH($C573,'Policy Characteristics'!$C:$C,0))),"",INDEX('Policy Characteristics'!E:E,MATCH($C573,'Policy Characteristics'!$C:$C,0)))</f>
        <v>indst buy in region outputs</v>
      </c>
      <c r="L573" s="215">
        <f>IF(ISBLANK(INDEX('Policy Characteristics'!F:F,MATCH($C573,'Policy Characteristics'!$C:$C,0))),"",INDEX('Policy Characteristics'!F:F,MATCH($C573,'Policy Characteristics'!$C:$C,0)))</f>
        <v>0</v>
      </c>
      <c r="M573" s="215">
        <f>IF(ISBLANK(INDEX('Policy Characteristics'!G:G,MATCH($C573,'Policy Characteristics'!$C:$C,0))),"",INDEX('Policy Characteristics'!G:G,MATCH($C573,'Policy Characteristics'!$C:$C,0)))</f>
        <v>0.5</v>
      </c>
      <c r="N573" s="215">
        <f>IF(ISBLANK(INDEX('Policy Characteristics'!H:H,MATCH($C573,'Policy Characteristics'!$C:$C,0))),"",INDEX('Policy Characteristics'!H:H,MATCH($C573,'Policy Characteristics'!$C:$C,0)))</f>
        <v>0.01</v>
      </c>
      <c r="O573" s="156" t="str">
        <f>IF(ISBLANK(INDEX('Policy Characteristics'!I:I,MATCH($C573,'Policy Characteristics'!$C:$C,0))),"",INDEX('Policy Characteristics'!I:I,MATCH($C573,'Policy Characteristics'!$C:$C,0)))</f>
        <v>% of imports shifted</v>
      </c>
      <c r="P573" s="156" t="str">
        <f>IF(ISBLANK(INDEX('Policy Characteristics'!J:J,MATCH($C573,'Policy Characteristics'!$C:$C,0))),"",INDEX('Policy Characteristics'!J:J,MATCH($C573,'Policy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73" s="156" t="str">
        <f>IF(ISBLANK(INDEX('Policy Characteristics'!K:K,MATCH($C573,'Policy Characteristics'!$C:$C,0))),"",INDEX('Policy Characteristics'!K:K,MATCH($C573,'Policy Characteristics'!$C:$C,0)))</f>
        <v/>
      </c>
      <c r="R573" s="156" t="str">
        <f>IF(ISBLANK(INDEX('Policy Characteristics'!L:L,MATCH($C573,'Policy Characteristics'!$C:$C,0))),"",INDEX('Policy Characteristics'!L:L,MATCH($C573,'Policy Characteristics'!$C:$C,0)))</f>
        <v/>
      </c>
    </row>
    <row r="574" spans="1:18" s="58" customFormat="1" x14ac:dyDescent="0.25">
      <c r="A574" s="156" t="str">
        <f>IF(ISBLANK(INDEX('Policy Characteristics'!A:A,MATCH($C574,'Policy Characteristics'!$C:$C,0))),"",INDEX('Policy Characteristics'!A:A,MATCH($C574,'Policy Characteristics'!$C:$C,0)))</f>
        <v>Industry</v>
      </c>
      <c r="B574" s="157" t="str">
        <f>IF(ISBLANK(INDEX('Policy Characteristics'!B:B,MATCH($C574,'Policy Characteristics'!$C:$C,0))),"",INDEX('Policy Characteristics'!B:B,MATCH($C574,'Policy Characteristics'!$C:$C,0)))</f>
        <v>Buy In-Region Products</v>
      </c>
      <c r="C574" s="156" t="str">
        <f t="shared" si="24"/>
        <v>Fraction of Imported Industrial Outputs Shifted to In Region Suppliers</v>
      </c>
      <c r="D574" s="214" t="s">
        <v>1317</v>
      </c>
      <c r="E574" s="214"/>
      <c r="F574" s="58" t="s">
        <v>1279</v>
      </c>
      <c r="G574" s="216"/>
      <c r="H574" s="158">
        <v>1554</v>
      </c>
      <c r="I574" s="159" t="s">
        <v>2432</v>
      </c>
      <c r="J574" s="160" t="str">
        <f>IF(ISBLANK(INDEX('Policy Characteristics'!D:D,MATCH($C574,'Policy Characteristics'!$C:$C,0))),"",INDEX('Policy Characteristics'!D:D,MATCH($C574,'Policy Characteristics'!$C:$C,0)))</f>
        <v>Buy In-Region Products</v>
      </c>
      <c r="K574" s="156" t="str">
        <f>IF(ISBLANK(INDEX('Policy Characteristics'!E:E,MATCH($C574,'Policy Characteristics'!$C:$C,0))),"",INDEX('Policy Characteristics'!E:E,MATCH($C574,'Policy Characteristics'!$C:$C,0)))</f>
        <v>indst buy in region outputs</v>
      </c>
      <c r="L574" s="215">
        <f>IF(ISBLANK(INDEX('Policy Characteristics'!F:F,MATCH($C574,'Policy Characteristics'!$C:$C,0))),"",INDEX('Policy Characteristics'!F:F,MATCH($C574,'Policy Characteristics'!$C:$C,0)))</f>
        <v>0</v>
      </c>
      <c r="M574" s="215">
        <f>IF(ISBLANK(INDEX('Policy Characteristics'!G:G,MATCH($C574,'Policy Characteristics'!$C:$C,0))),"",INDEX('Policy Characteristics'!G:G,MATCH($C574,'Policy Characteristics'!$C:$C,0)))</f>
        <v>0.5</v>
      </c>
      <c r="N574" s="215">
        <f>IF(ISBLANK(INDEX('Policy Characteristics'!H:H,MATCH($C574,'Policy Characteristics'!$C:$C,0))),"",INDEX('Policy Characteristics'!H:H,MATCH($C574,'Policy Characteristics'!$C:$C,0)))</f>
        <v>0.01</v>
      </c>
      <c r="O574" s="156" t="str">
        <f>IF(ISBLANK(INDEX('Policy Characteristics'!I:I,MATCH($C574,'Policy Characteristics'!$C:$C,0))),"",INDEX('Policy Characteristics'!I:I,MATCH($C574,'Policy Characteristics'!$C:$C,0)))</f>
        <v>% of imports shifted</v>
      </c>
      <c r="P574" s="156" t="str">
        <f>IF(ISBLANK(INDEX('Policy Characteristics'!J:J,MATCH($C574,'Policy Characteristics'!$C:$C,0))),"",INDEX('Policy Characteristics'!J:J,MATCH($C574,'Policy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74" s="156" t="str">
        <f>IF(ISBLANK(INDEX('Policy Characteristics'!K:K,MATCH($C574,'Policy Characteristics'!$C:$C,0))),"",INDEX('Policy Characteristics'!K:K,MATCH($C574,'Policy Characteristics'!$C:$C,0)))</f>
        <v/>
      </c>
      <c r="R574" s="156" t="str">
        <f>IF(ISBLANK(INDEX('Policy Characteristics'!L:L,MATCH($C574,'Policy Characteristics'!$C:$C,0))),"",INDEX('Policy Characteristics'!L:L,MATCH($C574,'Policy Characteristics'!$C:$C,0)))</f>
        <v/>
      </c>
    </row>
    <row r="575" spans="1:18" s="58" customFormat="1" x14ac:dyDescent="0.25">
      <c r="A575" s="156" t="str">
        <f>IF(ISBLANK(INDEX('Policy Characteristics'!A:A,MATCH($C575,'Policy Characteristics'!$C:$C,0))),"",INDEX('Policy Characteristics'!A:A,MATCH($C575,'Policy Characteristics'!$C:$C,0)))</f>
        <v>Industry</v>
      </c>
      <c r="B575" s="157" t="str">
        <f>IF(ISBLANK(INDEX('Policy Characteristics'!B:B,MATCH($C575,'Policy Characteristics'!$C:$C,0))),"",INDEX('Policy Characteristics'!B:B,MATCH($C575,'Policy Characteristics'!$C:$C,0)))</f>
        <v>Buy In-Region Products</v>
      </c>
      <c r="C575" s="156" t="str">
        <f t="shared" si="24"/>
        <v>Fraction of Imported Industrial Outputs Shifted to In Region Suppliers</v>
      </c>
      <c r="D575" s="214" t="s">
        <v>1318</v>
      </c>
      <c r="E575" s="214"/>
      <c r="F575" s="58" t="s">
        <v>1280</v>
      </c>
      <c r="G575" s="216"/>
      <c r="H575" s="158">
        <v>1555</v>
      </c>
      <c r="I575" s="159" t="s">
        <v>2432</v>
      </c>
      <c r="J575" s="160" t="str">
        <f>IF(ISBLANK(INDEX('Policy Characteristics'!D:D,MATCH($C575,'Policy Characteristics'!$C:$C,0))),"",INDEX('Policy Characteristics'!D:D,MATCH($C575,'Policy Characteristics'!$C:$C,0)))</f>
        <v>Buy In-Region Products</v>
      </c>
      <c r="K575" s="156" t="str">
        <f>IF(ISBLANK(INDEX('Policy Characteristics'!E:E,MATCH($C575,'Policy Characteristics'!$C:$C,0))),"",INDEX('Policy Characteristics'!E:E,MATCH($C575,'Policy Characteristics'!$C:$C,0)))</f>
        <v>indst buy in region outputs</v>
      </c>
      <c r="L575" s="215">
        <f>IF(ISBLANK(INDEX('Policy Characteristics'!F:F,MATCH($C575,'Policy Characteristics'!$C:$C,0))),"",INDEX('Policy Characteristics'!F:F,MATCH($C575,'Policy Characteristics'!$C:$C,0)))</f>
        <v>0</v>
      </c>
      <c r="M575" s="215">
        <f>IF(ISBLANK(INDEX('Policy Characteristics'!G:G,MATCH($C575,'Policy Characteristics'!$C:$C,0))),"",INDEX('Policy Characteristics'!G:G,MATCH($C575,'Policy Characteristics'!$C:$C,0)))</f>
        <v>0.5</v>
      </c>
      <c r="N575" s="215">
        <f>IF(ISBLANK(INDEX('Policy Characteristics'!H:H,MATCH($C575,'Policy Characteristics'!$C:$C,0))),"",INDEX('Policy Characteristics'!H:H,MATCH($C575,'Policy Characteristics'!$C:$C,0)))</f>
        <v>0.01</v>
      </c>
      <c r="O575" s="156" t="str">
        <f>IF(ISBLANK(INDEX('Policy Characteristics'!I:I,MATCH($C575,'Policy Characteristics'!$C:$C,0))),"",INDEX('Policy Characteristics'!I:I,MATCH($C575,'Policy Characteristics'!$C:$C,0)))</f>
        <v>% of imports shifted</v>
      </c>
      <c r="P575" s="156" t="str">
        <f>IF(ISBLANK(INDEX('Policy Characteristics'!J:J,MATCH($C575,'Policy Characteristics'!$C:$C,0))),"",INDEX('Policy Characteristics'!J:J,MATCH($C575,'Policy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75" s="156" t="str">
        <f>IF(ISBLANK(INDEX('Policy Characteristics'!K:K,MATCH($C575,'Policy Characteristics'!$C:$C,0))),"",INDEX('Policy Characteristics'!K:K,MATCH($C575,'Policy Characteristics'!$C:$C,0)))</f>
        <v/>
      </c>
      <c r="R575" s="156" t="str">
        <f>IF(ISBLANK(INDEX('Policy Characteristics'!L:L,MATCH($C575,'Policy Characteristics'!$C:$C,0))),"",INDEX('Policy Characteristics'!L:L,MATCH($C575,'Policy Characteristics'!$C:$C,0)))</f>
        <v/>
      </c>
    </row>
    <row r="576" spans="1:18" s="58" customFormat="1" x14ac:dyDescent="0.25">
      <c r="A576" s="156" t="str">
        <f>IF(ISBLANK(INDEX('Policy Characteristics'!A:A,MATCH($C576,'Policy Characteristics'!$C:$C,0))),"",INDEX('Policy Characteristics'!A:A,MATCH($C576,'Policy Characteristics'!$C:$C,0)))</f>
        <v>Industry</v>
      </c>
      <c r="B576" s="157" t="str">
        <f>IF(ISBLANK(INDEX('Policy Characteristics'!B:B,MATCH($C576,'Policy Characteristics'!$C:$C,0))),"",INDEX('Policy Characteristics'!B:B,MATCH($C576,'Policy Characteristics'!$C:$C,0)))</f>
        <v>Buy In-Region Products</v>
      </c>
      <c r="C576" s="156" t="str">
        <f t="shared" si="24"/>
        <v>Fraction of Imported Industrial Outputs Shifted to In Region Suppliers</v>
      </c>
      <c r="D576" s="214" t="s">
        <v>1319</v>
      </c>
      <c r="E576" s="214"/>
      <c r="F576" s="58" t="s">
        <v>1281</v>
      </c>
      <c r="G576" s="216"/>
      <c r="H576" s="158">
        <v>1556</v>
      </c>
      <c r="I576" s="159" t="s">
        <v>2432</v>
      </c>
      <c r="J576" s="160" t="str">
        <f>IF(ISBLANK(INDEX('Policy Characteristics'!D:D,MATCH($C576,'Policy Characteristics'!$C:$C,0))),"",INDEX('Policy Characteristics'!D:D,MATCH($C576,'Policy Characteristics'!$C:$C,0)))</f>
        <v>Buy In-Region Products</v>
      </c>
      <c r="K576" s="156" t="str">
        <f>IF(ISBLANK(INDEX('Policy Characteristics'!E:E,MATCH($C576,'Policy Characteristics'!$C:$C,0))),"",INDEX('Policy Characteristics'!E:E,MATCH($C576,'Policy Characteristics'!$C:$C,0)))</f>
        <v>indst buy in region outputs</v>
      </c>
      <c r="L576" s="215">
        <f>IF(ISBLANK(INDEX('Policy Characteristics'!F:F,MATCH($C576,'Policy Characteristics'!$C:$C,0))),"",INDEX('Policy Characteristics'!F:F,MATCH($C576,'Policy Characteristics'!$C:$C,0)))</f>
        <v>0</v>
      </c>
      <c r="M576" s="215">
        <f>IF(ISBLANK(INDEX('Policy Characteristics'!G:G,MATCH($C576,'Policy Characteristics'!$C:$C,0))),"",INDEX('Policy Characteristics'!G:G,MATCH($C576,'Policy Characteristics'!$C:$C,0)))</f>
        <v>0.5</v>
      </c>
      <c r="N576" s="215">
        <f>IF(ISBLANK(INDEX('Policy Characteristics'!H:H,MATCH($C576,'Policy Characteristics'!$C:$C,0))),"",INDEX('Policy Characteristics'!H:H,MATCH($C576,'Policy Characteristics'!$C:$C,0)))</f>
        <v>0.01</v>
      </c>
      <c r="O576" s="156" t="str">
        <f>IF(ISBLANK(INDEX('Policy Characteristics'!I:I,MATCH($C576,'Policy Characteristics'!$C:$C,0))),"",INDEX('Policy Characteristics'!I:I,MATCH($C576,'Policy Characteristics'!$C:$C,0)))</f>
        <v>% of imports shifted</v>
      </c>
      <c r="P576" s="156" t="str">
        <f>IF(ISBLANK(INDEX('Policy Characteristics'!J:J,MATCH($C576,'Policy Characteristics'!$C:$C,0))),"",INDEX('Policy Characteristics'!J:J,MATCH($C576,'Policy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76" s="156" t="str">
        <f>IF(ISBLANK(INDEX('Policy Characteristics'!K:K,MATCH($C576,'Policy Characteristics'!$C:$C,0))),"",INDEX('Policy Characteristics'!K:K,MATCH($C576,'Policy Characteristics'!$C:$C,0)))</f>
        <v/>
      </c>
      <c r="R576" s="156" t="str">
        <f>IF(ISBLANK(INDEX('Policy Characteristics'!L:L,MATCH($C576,'Policy Characteristics'!$C:$C,0))),"",INDEX('Policy Characteristics'!L:L,MATCH($C576,'Policy Characteristics'!$C:$C,0)))</f>
        <v/>
      </c>
    </row>
    <row r="577" spans="1:18" s="58" customFormat="1" x14ac:dyDescent="0.25">
      <c r="A577" s="156" t="str">
        <f>IF(ISBLANK(INDEX('Policy Characteristics'!A:A,MATCH($C577,'Policy Characteristics'!$C:$C,0))),"",INDEX('Policy Characteristics'!A:A,MATCH($C577,'Policy Characteristics'!$C:$C,0)))</f>
        <v>Industry</v>
      </c>
      <c r="B577" s="157" t="str">
        <f>IF(ISBLANK(INDEX('Policy Characteristics'!B:B,MATCH($C577,'Policy Characteristics'!$C:$C,0))),"",INDEX('Policy Characteristics'!B:B,MATCH($C577,'Policy Characteristics'!$C:$C,0)))</f>
        <v>Buy In-Region Products</v>
      </c>
      <c r="C577" s="156" t="str">
        <f t="shared" si="24"/>
        <v>Fraction of Imported Industrial Outputs Shifted to In Region Suppliers</v>
      </c>
      <c r="D577" s="214" t="s">
        <v>1320</v>
      </c>
      <c r="E577" s="214"/>
      <c r="F577" s="58" t="s">
        <v>1282</v>
      </c>
      <c r="G577" s="216"/>
      <c r="H577" s="158">
        <v>1557</v>
      </c>
      <c r="I577" s="159" t="s">
        <v>2432</v>
      </c>
      <c r="J577" s="160" t="str">
        <f>IF(ISBLANK(INDEX('Policy Characteristics'!D:D,MATCH($C577,'Policy Characteristics'!$C:$C,0))),"",INDEX('Policy Characteristics'!D:D,MATCH($C577,'Policy Characteristics'!$C:$C,0)))</f>
        <v>Buy In-Region Products</v>
      </c>
      <c r="K577" s="156" t="str">
        <f>IF(ISBLANK(INDEX('Policy Characteristics'!E:E,MATCH($C577,'Policy Characteristics'!$C:$C,0))),"",INDEX('Policy Characteristics'!E:E,MATCH($C577,'Policy Characteristics'!$C:$C,0)))</f>
        <v>indst buy in region outputs</v>
      </c>
      <c r="L577" s="215">
        <f>IF(ISBLANK(INDEX('Policy Characteristics'!F:F,MATCH($C577,'Policy Characteristics'!$C:$C,0))),"",INDEX('Policy Characteristics'!F:F,MATCH($C577,'Policy Characteristics'!$C:$C,0)))</f>
        <v>0</v>
      </c>
      <c r="M577" s="215">
        <f>IF(ISBLANK(INDEX('Policy Characteristics'!G:G,MATCH($C577,'Policy Characteristics'!$C:$C,0))),"",INDEX('Policy Characteristics'!G:G,MATCH($C577,'Policy Characteristics'!$C:$C,0)))</f>
        <v>0.5</v>
      </c>
      <c r="N577" s="215">
        <f>IF(ISBLANK(INDEX('Policy Characteristics'!H:H,MATCH($C577,'Policy Characteristics'!$C:$C,0))),"",INDEX('Policy Characteristics'!H:H,MATCH($C577,'Policy Characteristics'!$C:$C,0)))</f>
        <v>0.01</v>
      </c>
      <c r="O577" s="156" t="str">
        <f>IF(ISBLANK(INDEX('Policy Characteristics'!I:I,MATCH($C577,'Policy Characteristics'!$C:$C,0))),"",INDEX('Policy Characteristics'!I:I,MATCH($C577,'Policy Characteristics'!$C:$C,0)))</f>
        <v>% of imports shifted</v>
      </c>
      <c r="P577" s="156" t="str">
        <f>IF(ISBLANK(INDEX('Policy Characteristics'!J:J,MATCH($C577,'Policy Characteristics'!$C:$C,0))),"",INDEX('Policy Characteristics'!J:J,MATCH($C577,'Policy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77" s="156" t="str">
        <f>IF(ISBLANK(INDEX('Policy Characteristics'!K:K,MATCH($C577,'Policy Characteristics'!$C:$C,0))),"",INDEX('Policy Characteristics'!K:K,MATCH($C577,'Policy Characteristics'!$C:$C,0)))</f>
        <v/>
      </c>
      <c r="R577" s="156" t="str">
        <f>IF(ISBLANK(INDEX('Policy Characteristics'!L:L,MATCH($C577,'Policy Characteristics'!$C:$C,0))),"",INDEX('Policy Characteristics'!L:L,MATCH($C577,'Policy Characteristics'!$C:$C,0)))</f>
        <v/>
      </c>
    </row>
    <row r="578" spans="1:18" s="58" customFormat="1" x14ac:dyDescent="0.25">
      <c r="A578" s="156" t="str">
        <f>IF(ISBLANK(INDEX('Policy Characteristics'!A:A,MATCH($C578,'Policy Characteristics'!$C:$C,0))),"",INDEX('Policy Characteristics'!A:A,MATCH($C578,'Policy Characteristics'!$C:$C,0)))</f>
        <v>Industry</v>
      </c>
      <c r="B578" s="157" t="str">
        <f>IF(ISBLANK(INDEX('Policy Characteristics'!B:B,MATCH($C578,'Policy Characteristics'!$C:$C,0))),"",INDEX('Policy Characteristics'!B:B,MATCH($C578,'Policy Characteristics'!$C:$C,0)))</f>
        <v>Buy In-Region Products</v>
      </c>
      <c r="C578" s="156" t="str">
        <f t="shared" si="24"/>
        <v>Fraction of Imported Industrial Outputs Shifted to In Region Suppliers</v>
      </c>
      <c r="D578" s="214" t="s">
        <v>1321</v>
      </c>
      <c r="E578" s="214"/>
      <c r="F578" s="58" t="s">
        <v>1283</v>
      </c>
      <c r="G578" s="216"/>
      <c r="H578" s="158">
        <v>1558</v>
      </c>
      <c r="I578" s="159" t="s">
        <v>2432</v>
      </c>
      <c r="J578" s="160" t="str">
        <f>IF(ISBLANK(INDEX('Policy Characteristics'!D:D,MATCH($C578,'Policy Characteristics'!$C:$C,0))),"",INDEX('Policy Characteristics'!D:D,MATCH($C578,'Policy Characteristics'!$C:$C,0)))</f>
        <v>Buy In-Region Products</v>
      </c>
      <c r="K578" s="156" t="str">
        <f>IF(ISBLANK(INDEX('Policy Characteristics'!E:E,MATCH($C578,'Policy Characteristics'!$C:$C,0))),"",INDEX('Policy Characteristics'!E:E,MATCH($C578,'Policy Characteristics'!$C:$C,0)))</f>
        <v>indst buy in region outputs</v>
      </c>
      <c r="L578" s="215">
        <f>IF(ISBLANK(INDEX('Policy Characteristics'!F:F,MATCH($C578,'Policy Characteristics'!$C:$C,0))),"",INDEX('Policy Characteristics'!F:F,MATCH($C578,'Policy Characteristics'!$C:$C,0)))</f>
        <v>0</v>
      </c>
      <c r="M578" s="215">
        <f>IF(ISBLANK(INDEX('Policy Characteristics'!G:G,MATCH($C578,'Policy Characteristics'!$C:$C,0))),"",INDEX('Policy Characteristics'!G:G,MATCH($C578,'Policy Characteristics'!$C:$C,0)))</f>
        <v>0.5</v>
      </c>
      <c r="N578" s="215">
        <f>IF(ISBLANK(INDEX('Policy Characteristics'!H:H,MATCH($C578,'Policy Characteristics'!$C:$C,0))),"",INDEX('Policy Characteristics'!H:H,MATCH($C578,'Policy Characteristics'!$C:$C,0)))</f>
        <v>0.01</v>
      </c>
      <c r="O578" s="156" t="str">
        <f>IF(ISBLANK(INDEX('Policy Characteristics'!I:I,MATCH($C578,'Policy Characteristics'!$C:$C,0))),"",INDEX('Policy Characteristics'!I:I,MATCH($C578,'Policy Characteristics'!$C:$C,0)))</f>
        <v>% of imports shifted</v>
      </c>
      <c r="P578" s="156" t="str">
        <f>IF(ISBLANK(INDEX('Policy Characteristics'!J:J,MATCH($C578,'Policy Characteristics'!$C:$C,0))),"",INDEX('Policy Characteristics'!J:J,MATCH($C578,'Policy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78" s="156" t="str">
        <f>IF(ISBLANK(INDEX('Policy Characteristics'!K:K,MATCH($C578,'Policy Characteristics'!$C:$C,0))),"",INDEX('Policy Characteristics'!K:K,MATCH($C578,'Policy Characteristics'!$C:$C,0)))</f>
        <v/>
      </c>
      <c r="R578" s="156" t="str">
        <f>IF(ISBLANK(INDEX('Policy Characteristics'!L:L,MATCH($C578,'Policy Characteristics'!$C:$C,0))),"",INDEX('Policy Characteristics'!L:L,MATCH($C578,'Policy Characteristics'!$C:$C,0)))</f>
        <v/>
      </c>
    </row>
    <row r="579" spans="1:18" s="58" customFormat="1" x14ac:dyDescent="0.25">
      <c r="A579" s="156" t="str">
        <f>IF(ISBLANK(INDEX('Policy Characteristics'!A:A,MATCH($C579,'Policy Characteristics'!$C:$C,0))),"",INDEX('Policy Characteristics'!A:A,MATCH($C579,'Policy Characteristics'!$C:$C,0)))</f>
        <v>Industry</v>
      </c>
      <c r="B579" s="157" t="str">
        <f>IF(ISBLANK(INDEX('Policy Characteristics'!B:B,MATCH($C579,'Policy Characteristics'!$C:$C,0))),"",INDEX('Policy Characteristics'!B:B,MATCH($C579,'Policy Characteristics'!$C:$C,0)))</f>
        <v>Buy In-Region Products</v>
      </c>
      <c r="C579" s="156" t="str">
        <f t="shared" si="24"/>
        <v>Fraction of Imported Industrial Outputs Shifted to In Region Suppliers</v>
      </c>
      <c r="D579" s="214" t="s">
        <v>1322</v>
      </c>
      <c r="E579" s="214"/>
      <c r="F579" s="58" t="s">
        <v>1284</v>
      </c>
      <c r="G579" s="216"/>
      <c r="H579" s="158">
        <v>1559</v>
      </c>
      <c r="I579" s="159" t="s">
        <v>2432</v>
      </c>
      <c r="J579" s="160" t="str">
        <f>IF(ISBLANK(INDEX('Policy Characteristics'!D:D,MATCH($C579,'Policy Characteristics'!$C:$C,0))),"",INDEX('Policy Characteristics'!D:D,MATCH($C579,'Policy Characteristics'!$C:$C,0)))</f>
        <v>Buy In-Region Products</v>
      </c>
      <c r="K579" s="156" t="str">
        <f>IF(ISBLANK(INDEX('Policy Characteristics'!E:E,MATCH($C579,'Policy Characteristics'!$C:$C,0))),"",INDEX('Policy Characteristics'!E:E,MATCH($C579,'Policy Characteristics'!$C:$C,0)))</f>
        <v>indst buy in region outputs</v>
      </c>
      <c r="L579" s="215">
        <f>IF(ISBLANK(INDEX('Policy Characteristics'!F:F,MATCH($C579,'Policy Characteristics'!$C:$C,0))),"",INDEX('Policy Characteristics'!F:F,MATCH($C579,'Policy Characteristics'!$C:$C,0)))</f>
        <v>0</v>
      </c>
      <c r="M579" s="215">
        <f>IF(ISBLANK(INDEX('Policy Characteristics'!G:G,MATCH($C579,'Policy Characteristics'!$C:$C,0))),"",INDEX('Policy Characteristics'!G:G,MATCH($C579,'Policy Characteristics'!$C:$C,0)))</f>
        <v>0.5</v>
      </c>
      <c r="N579" s="215">
        <f>IF(ISBLANK(INDEX('Policy Characteristics'!H:H,MATCH($C579,'Policy Characteristics'!$C:$C,0))),"",INDEX('Policy Characteristics'!H:H,MATCH($C579,'Policy Characteristics'!$C:$C,0)))</f>
        <v>0.01</v>
      </c>
      <c r="O579" s="156" t="str">
        <f>IF(ISBLANK(INDEX('Policy Characteristics'!I:I,MATCH($C579,'Policy Characteristics'!$C:$C,0))),"",INDEX('Policy Characteristics'!I:I,MATCH($C579,'Policy Characteristics'!$C:$C,0)))</f>
        <v>% of imports shifted</v>
      </c>
      <c r="P579" s="156" t="str">
        <f>IF(ISBLANK(INDEX('Policy Characteristics'!J:J,MATCH($C579,'Policy Characteristics'!$C:$C,0))),"",INDEX('Policy Characteristics'!J:J,MATCH($C579,'Policy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79" s="156" t="str">
        <f>IF(ISBLANK(INDEX('Policy Characteristics'!K:K,MATCH($C579,'Policy Characteristics'!$C:$C,0))),"",INDEX('Policy Characteristics'!K:K,MATCH($C579,'Policy Characteristics'!$C:$C,0)))</f>
        <v/>
      </c>
      <c r="R579" s="156" t="str">
        <f>IF(ISBLANK(INDEX('Policy Characteristics'!L:L,MATCH($C579,'Policy Characteristics'!$C:$C,0))),"",INDEX('Policy Characteristics'!L:L,MATCH($C579,'Policy Characteristics'!$C:$C,0)))</f>
        <v/>
      </c>
    </row>
    <row r="580" spans="1:18" s="58" customFormat="1" x14ac:dyDescent="0.25">
      <c r="A580" s="156" t="str">
        <f>IF(ISBLANK(INDEX('Policy Characteristics'!A:A,MATCH($C580,'Policy Characteristics'!$C:$C,0))),"",INDEX('Policy Characteristics'!A:A,MATCH($C580,'Policy Characteristics'!$C:$C,0)))</f>
        <v>Industry</v>
      </c>
      <c r="B580" s="157" t="str">
        <f>IF(ISBLANK(INDEX('Policy Characteristics'!B:B,MATCH($C580,'Policy Characteristics'!$C:$C,0))),"",INDEX('Policy Characteristics'!B:B,MATCH($C580,'Policy Characteristics'!$C:$C,0)))</f>
        <v>Buy In-Region Products</v>
      </c>
      <c r="C580" s="156" t="str">
        <f t="shared" si="24"/>
        <v>Fraction of Imported Industrial Outputs Shifted to In Region Suppliers</v>
      </c>
      <c r="D580" s="214" t="s">
        <v>1323</v>
      </c>
      <c r="E580" s="214"/>
      <c r="F580" s="58" t="s">
        <v>1326</v>
      </c>
      <c r="G580" s="216"/>
      <c r="H580" s="158">
        <v>1560</v>
      </c>
      <c r="I580" s="159" t="s">
        <v>2432</v>
      </c>
      <c r="J580" s="160" t="str">
        <f>IF(ISBLANK(INDEX('Policy Characteristics'!D:D,MATCH($C580,'Policy Characteristics'!$C:$C,0))),"",INDEX('Policy Characteristics'!D:D,MATCH($C580,'Policy Characteristics'!$C:$C,0)))</f>
        <v>Buy In-Region Products</v>
      </c>
      <c r="K580" s="156" t="str">
        <f>IF(ISBLANK(INDEX('Policy Characteristics'!E:E,MATCH($C580,'Policy Characteristics'!$C:$C,0))),"",INDEX('Policy Characteristics'!E:E,MATCH($C580,'Policy Characteristics'!$C:$C,0)))</f>
        <v>indst buy in region outputs</v>
      </c>
      <c r="L580" s="215">
        <f>IF(ISBLANK(INDEX('Policy Characteristics'!F:F,MATCH($C580,'Policy Characteristics'!$C:$C,0))),"",INDEX('Policy Characteristics'!F:F,MATCH($C580,'Policy Characteristics'!$C:$C,0)))</f>
        <v>0</v>
      </c>
      <c r="M580" s="215">
        <f>IF(ISBLANK(INDEX('Policy Characteristics'!G:G,MATCH($C580,'Policy Characteristics'!$C:$C,0))),"",INDEX('Policy Characteristics'!G:G,MATCH($C580,'Policy Characteristics'!$C:$C,0)))</f>
        <v>0.5</v>
      </c>
      <c r="N580" s="215">
        <f>IF(ISBLANK(INDEX('Policy Characteristics'!H:H,MATCH($C580,'Policy Characteristics'!$C:$C,0))),"",INDEX('Policy Characteristics'!H:H,MATCH($C580,'Policy Characteristics'!$C:$C,0)))</f>
        <v>0.01</v>
      </c>
      <c r="O580" s="156" t="str">
        <f>IF(ISBLANK(INDEX('Policy Characteristics'!I:I,MATCH($C580,'Policy Characteristics'!$C:$C,0))),"",INDEX('Policy Characteristics'!I:I,MATCH($C580,'Policy Characteristics'!$C:$C,0)))</f>
        <v>% of imports shifted</v>
      </c>
      <c r="P580" s="156" t="str">
        <f>IF(ISBLANK(INDEX('Policy Characteristics'!J:J,MATCH($C580,'Policy Characteristics'!$C:$C,0))),"",INDEX('Policy Characteristics'!J:J,MATCH($C580,'Policy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0" s="156" t="str">
        <f>IF(ISBLANK(INDEX('Policy Characteristics'!K:K,MATCH($C580,'Policy Characteristics'!$C:$C,0))),"",INDEX('Policy Characteristics'!K:K,MATCH($C580,'Policy Characteristics'!$C:$C,0)))</f>
        <v/>
      </c>
      <c r="R580" s="156" t="str">
        <f>IF(ISBLANK(INDEX('Policy Characteristics'!L:L,MATCH($C580,'Policy Characteristics'!$C:$C,0))),"",INDEX('Policy Characteristics'!L:L,MATCH($C580,'Policy Characteristics'!$C:$C,0)))</f>
        <v/>
      </c>
    </row>
    <row r="581" spans="1:18" s="58" customFormat="1" x14ac:dyDescent="0.25">
      <c r="A581" s="156" t="str">
        <f>IF(ISBLANK(INDEX('Policy Characteristics'!A:A,MATCH($C581,'Policy Characteristics'!$C:$C,0))),"",INDEX('Policy Characteristics'!A:A,MATCH($C581,'Policy Characteristics'!$C:$C,0)))</f>
        <v>Industry</v>
      </c>
      <c r="B581" s="157" t="str">
        <f>IF(ISBLANK(INDEX('Policy Characteristics'!B:B,MATCH($C581,'Policy Characteristics'!$C:$C,0))),"",INDEX('Policy Characteristics'!B:B,MATCH($C581,'Policy Characteristics'!$C:$C,0)))</f>
        <v>Buy In-Region Products</v>
      </c>
      <c r="C581" s="156" t="str">
        <f t="shared" si="24"/>
        <v>Fraction of Imported Industrial Outputs Shifted to In Region Suppliers</v>
      </c>
      <c r="D581" s="214" t="s">
        <v>1324</v>
      </c>
      <c r="E581" s="214"/>
      <c r="F581" s="58" t="s">
        <v>1285</v>
      </c>
      <c r="G581" s="216"/>
      <c r="H581" s="158">
        <v>1561</v>
      </c>
      <c r="I581" s="159" t="s">
        <v>2432</v>
      </c>
      <c r="J581" s="160" t="str">
        <f>IF(ISBLANK(INDEX('Policy Characteristics'!D:D,MATCH($C581,'Policy Characteristics'!$C:$C,0))),"",INDEX('Policy Characteristics'!D:D,MATCH($C581,'Policy Characteristics'!$C:$C,0)))</f>
        <v>Buy In-Region Products</v>
      </c>
      <c r="K581" s="156" t="str">
        <f>IF(ISBLANK(INDEX('Policy Characteristics'!E:E,MATCH($C581,'Policy Characteristics'!$C:$C,0))),"",INDEX('Policy Characteristics'!E:E,MATCH($C581,'Policy Characteristics'!$C:$C,0)))</f>
        <v>indst buy in region outputs</v>
      </c>
      <c r="L581" s="215">
        <f>IF(ISBLANK(INDEX('Policy Characteristics'!F:F,MATCH($C581,'Policy Characteristics'!$C:$C,0))),"",INDEX('Policy Characteristics'!F:F,MATCH($C581,'Policy Characteristics'!$C:$C,0)))</f>
        <v>0</v>
      </c>
      <c r="M581" s="215">
        <f>IF(ISBLANK(INDEX('Policy Characteristics'!G:G,MATCH($C581,'Policy Characteristics'!$C:$C,0))),"",INDEX('Policy Characteristics'!G:G,MATCH($C581,'Policy Characteristics'!$C:$C,0)))</f>
        <v>0.5</v>
      </c>
      <c r="N581" s="215">
        <f>IF(ISBLANK(INDEX('Policy Characteristics'!H:H,MATCH($C581,'Policy Characteristics'!$C:$C,0))),"",INDEX('Policy Characteristics'!H:H,MATCH($C581,'Policy Characteristics'!$C:$C,0)))</f>
        <v>0.01</v>
      </c>
      <c r="O581" s="156" t="str">
        <f>IF(ISBLANK(INDEX('Policy Characteristics'!I:I,MATCH($C581,'Policy Characteristics'!$C:$C,0))),"",INDEX('Policy Characteristics'!I:I,MATCH($C581,'Policy Characteristics'!$C:$C,0)))</f>
        <v>% of imports shifted</v>
      </c>
      <c r="P581" s="156" t="str">
        <f>IF(ISBLANK(INDEX('Policy Characteristics'!J:J,MATCH($C581,'Policy Characteristics'!$C:$C,0))),"",INDEX('Policy Characteristics'!J:J,MATCH($C581,'Policy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1" s="156" t="str">
        <f>IF(ISBLANK(INDEX('Policy Characteristics'!K:K,MATCH($C581,'Policy Characteristics'!$C:$C,0))),"",INDEX('Policy Characteristics'!K:K,MATCH($C581,'Policy Characteristics'!$C:$C,0)))</f>
        <v/>
      </c>
      <c r="R581" s="156" t="str">
        <f>IF(ISBLANK(INDEX('Policy Characteristics'!L:L,MATCH($C581,'Policy Characteristics'!$C:$C,0))),"",INDEX('Policy Characteristics'!L:L,MATCH($C581,'Policy Characteristics'!$C:$C,0)))</f>
        <v/>
      </c>
    </row>
    <row r="582" spans="1:18" x14ac:dyDescent="0.25">
      <c r="A582" s="76" t="str">
        <f>IF(ISBLANK(INDEX('Policy Characteristics'!A:A,MATCH($C582,'Policy Characteristics'!$C:$C,0))),"",INDEX('Policy Characteristics'!A:A,MATCH($C582,'Policy Characteristics'!$C:$C,0)))</f>
        <v>Industry</v>
      </c>
      <c r="B582" s="200" t="str">
        <f>IF(ISBLANK(INDEX('Policy Characteristics'!B:B,MATCH($C582,'Policy Characteristics'!$C:$C,0))),"",INDEX('Policy Characteristics'!B:B,MATCH($C582,'Policy Characteristics'!$C:$C,0)))</f>
        <v>Carbon Capture and Sequestration</v>
      </c>
      <c r="C582" t="s">
        <v>1260</v>
      </c>
      <c r="D582" s="88" t="s">
        <v>1300</v>
      </c>
      <c r="E582" s="78" t="s">
        <v>1262</v>
      </c>
      <c r="F582" t="s">
        <v>1325</v>
      </c>
      <c r="G582" s="88" t="s">
        <v>1263</v>
      </c>
      <c r="H582" s="15">
        <v>908</v>
      </c>
      <c r="I582" s="201" t="s">
        <v>44</v>
      </c>
      <c r="J582" s="202" t="str">
        <f>IF(ISBLANK(INDEX('Policy Characteristics'!D:D,MATCH($C582,'Policy Characteristics'!$C:$C,0))),"",INDEX('Policy Characteristics'!D:D,MATCH($C582,'Policy Characteristics'!$C:$C,0)))</f>
        <v>Industry CCS</v>
      </c>
      <c r="K582" s="76" t="str">
        <f>IF(ISBLANK(INDEX('Policy Characteristics'!E:E,MATCH($C582,'Policy Characteristics'!$C:$C,0))),"",INDEX('Policy Characteristics'!E:E,MATCH($C582,'Policy Characteristics'!$C:$C,0)))</f>
        <v>indst CCS</v>
      </c>
      <c r="L582" s="205">
        <f>IF(ISBLANK(INDEX('Policy Characteristics'!F:F,MATCH($C582,'Policy Characteristics'!$C:$C,0))),"",INDEX('Policy Characteristics'!F:F,MATCH($C582,'Policy Characteristics'!$C:$C,0)))</f>
        <v>0</v>
      </c>
      <c r="M582" s="205">
        <f>IF(ISBLANK(INDEX('Policy Characteristics'!G:G,MATCH($C582,'Policy Characteristics'!$C:$C,0))),"",INDEX('Policy Characteristics'!G:G,MATCH($C582,'Policy Characteristics'!$C:$C,0)))</f>
        <v>1</v>
      </c>
      <c r="N582" s="205">
        <f>IF(ISBLANK(INDEX('Policy Characteristics'!H:H,MATCH($C582,'Policy Characteristics'!$C:$C,0))),"",INDEX('Policy Characteristics'!H:H,MATCH($C582,'Policy Characteristics'!$C:$C,0)))</f>
        <v>0.01</v>
      </c>
      <c r="O582" s="76" t="str">
        <f>IF(ISBLANK(INDEX('Policy Characteristics'!I:I,MATCH($C582,'Policy Characteristics'!$C:$C,0))),"",INDEX('Policy Characteristics'!I:I,MATCH($C582,'Policy Characteristics'!$C:$C,0)))</f>
        <v>% of CO2 captured</v>
      </c>
      <c r="P582" s="76" t="str">
        <f>IF(ISBLANK(INDEX('Policy Characteristics'!J:J,MATCH($C582,'Policy Characteristics'!$C:$C,0))),"",INDEX('Policy Characteristics'!J:J,MATCH($C582,'Policy Characteristics'!$C:$C,0)))</f>
        <v>**Description:** This policy specifies the fraction of CO2 emissions from industry that is captured and stored, above the amount predicted in the BAUlscenario.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582" s="76" t="str">
        <f>IF(ISBLANK(INDEX('Policy Characteristics'!K:K,MATCH($C582,'Policy Characteristics'!$C:$C,0))),"",INDEX('Policy Characteristics'!K:K,MATCH($C582,'Policy Characteristics'!$C:$C,0)))</f>
        <v>ccs.html#ccs</v>
      </c>
      <c r="R582" s="76" t="str">
        <f>IF(ISBLANK(INDEX('Policy Characteristics'!L:L,MATCH($C582,'Policy Characteristics'!$C:$C,0))),"",INDEX('Policy Characteristics'!L:L,MATCH($C582,'Policy Characteristics'!$C:$C,0)))</f>
        <v>carbon-capture-and-sequestration.html</v>
      </c>
    </row>
    <row r="583" spans="1:18" x14ac:dyDescent="0.25">
      <c r="A583" s="76" t="str">
        <f>IF(ISBLANK(INDEX('Policy Characteristics'!A:A,MATCH($C583,'Policy Characteristics'!$C:$C,0))),"",INDEX('Policy Characteristics'!A:A,MATCH($C583,'Policy Characteristics'!$C:$C,0)))</f>
        <v>Industry</v>
      </c>
      <c r="B583" s="200" t="str">
        <f>IF(ISBLANK(INDEX('Policy Characteristics'!B:B,MATCH($C583,'Policy Characteristics'!$C:$C,0))),"",INDEX('Policy Characteristics'!B:B,MATCH($C583,'Policy Characteristics'!$C:$C,0)))</f>
        <v>Carbon Capture and Sequestration</v>
      </c>
      <c r="C583" s="76" t="str">
        <f t="shared" ref="C583:C631" si="25">C$582</f>
        <v>Industry Sector Fraction of Potential Additional CCS Achieved</v>
      </c>
      <c r="D583" s="88" t="s">
        <v>1300</v>
      </c>
      <c r="E583" s="78" t="s">
        <v>772</v>
      </c>
      <c r="F583" t="s">
        <v>1325</v>
      </c>
      <c r="G583" s="88" t="s">
        <v>1264</v>
      </c>
      <c r="H583" s="15">
        <v>909</v>
      </c>
      <c r="I583" s="201" t="s">
        <v>44</v>
      </c>
      <c r="J583" s="202" t="str">
        <f>IF(ISBLANK(INDEX('Policy Characteristics'!D:D,MATCH($C583,'Policy Characteristics'!$C:$C,0))),"",INDEX('Policy Characteristics'!D:D,MATCH($C583,'Policy Characteristics'!$C:$C,0)))</f>
        <v>Industry CCS</v>
      </c>
      <c r="K583" s="76" t="str">
        <f>IF(ISBLANK(INDEX('Policy Characteristics'!E:E,MATCH($C583,'Policy Characteristics'!$C:$C,0))),"",INDEX('Policy Characteristics'!E:E,MATCH($C583,'Policy Characteristics'!$C:$C,0)))</f>
        <v>indst CCS</v>
      </c>
      <c r="L583" s="205">
        <f>IF(ISBLANK(INDEX('Policy Characteristics'!F:F,MATCH($C583,'Policy Characteristics'!$C:$C,0))),"",INDEX('Policy Characteristics'!F:F,MATCH($C583,'Policy Characteristics'!$C:$C,0)))</f>
        <v>0</v>
      </c>
      <c r="M583" s="205">
        <f>IF(ISBLANK(INDEX('Policy Characteristics'!G:G,MATCH($C583,'Policy Characteristics'!$C:$C,0))),"",INDEX('Policy Characteristics'!G:G,MATCH($C583,'Policy Characteristics'!$C:$C,0)))</f>
        <v>1</v>
      </c>
      <c r="N583" s="205">
        <f>IF(ISBLANK(INDEX('Policy Characteristics'!H:H,MATCH($C583,'Policy Characteristics'!$C:$C,0))),"",INDEX('Policy Characteristics'!H:H,MATCH($C583,'Policy Characteristics'!$C:$C,0)))</f>
        <v>0.01</v>
      </c>
      <c r="O583" s="76" t="str">
        <f>IF(ISBLANK(INDEX('Policy Characteristics'!I:I,MATCH($C583,'Policy Characteristics'!$C:$C,0))),"",INDEX('Policy Characteristics'!I:I,MATCH($C583,'Policy Characteristics'!$C:$C,0)))</f>
        <v>% of CO2 captured</v>
      </c>
      <c r="P583" s="76" t="str">
        <f>IF(ISBLANK(INDEX('Policy Characteristics'!J:J,MATCH($C583,'Policy Characteristics'!$C:$C,0))),"",INDEX('Policy Characteristics'!J:J,MATCH($C583,'Policy Characteristics'!$C:$C,0)))</f>
        <v>**Description:** This policy specifies the fraction of CO2 emissions from industry that is captured and stored, above the amount predicted in the BAUlscenario.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583" s="76" t="str">
        <f>IF(ISBLANK(INDEX('Policy Characteristics'!K:K,MATCH($C583,'Policy Characteristics'!$C:$C,0))),"",INDEX('Policy Characteristics'!K:K,MATCH($C583,'Policy Characteristics'!$C:$C,0)))</f>
        <v>ccs.html#ccs</v>
      </c>
      <c r="R583" s="76" t="str">
        <f>IF(ISBLANK(INDEX('Policy Characteristics'!L:L,MATCH($C583,'Policy Characteristics'!$C:$C,0))),"",INDEX('Policy Characteristics'!L:L,MATCH($C583,'Policy Characteristics'!$C:$C,0)))</f>
        <v>carbon-capture-and-sequestration.html</v>
      </c>
    </row>
    <row r="584" spans="1:18" x14ac:dyDescent="0.25">
      <c r="A584" s="76" t="str">
        <f>IF(ISBLANK(INDEX('Policy Characteristics'!A:A,MATCH($C584,'Policy Characteristics'!$C:$C,0))),"",INDEX('Policy Characteristics'!A:A,MATCH($C584,'Policy Characteristics'!$C:$C,0)))</f>
        <v>Industry</v>
      </c>
      <c r="B584" s="200" t="str">
        <f>IF(ISBLANK(INDEX('Policy Characteristics'!B:B,MATCH($C584,'Policy Characteristics'!$C:$C,0))),"",INDEX('Policy Characteristics'!B:B,MATCH($C584,'Policy Characteristics'!$C:$C,0)))</f>
        <v>Carbon Capture and Sequestration</v>
      </c>
      <c r="C584" s="76" t="str">
        <f t="shared" si="25"/>
        <v>Industry Sector Fraction of Potential Additional CCS Achieved</v>
      </c>
      <c r="D584" s="78" t="s">
        <v>1301</v>
      </c>
      <c r="E584" s="78" t="s">
        <v>1262</v>
      </c>
      <c r="F584" t="s">
        <v>999</v>
      </c>
      <c r="G584" s="88" t="s">
        <v>1263</v>
      </c>
      <c r="H584" s="15">
        <v>910</v>
      </c>
      <c r="I584" s="201" t="s">
        <v>44</v>
      </c>
      <c r="J584" s="202" t="str">
        <f>IF(ISBLANK(INDEX('Policy Characteristics'!D:D,MATCH($C584,'Policy Characteristics'!$C:$C,0))),"",INDEX('Policy Characteristics'!D:D,MATCH($C584,'Policy Characteristics'!$C:$C,0)))</f>
        <v>Industry CCS</v>
      </c>
      <c r="K584" s="76" t="str">
        <f>IF(ISBLANK(INDEX('Policy Characteristics'!E:E,MATCH($C584,'Policy Characteristics'!$C:$C,0))),"",INDEX('Policy Characteristics'!E:E,MATCH($C584,'Policy Characteristics'!$C:$C,0)))</f>
        <v>indst CCS</v>
      </c>
      <c r="L584" s="205">
        <f>IF(ISBLANK(INDEX('Policy Characteristics'!F:F,MATCH($C584,'Policy Characteristics'!$C:$C,0))),"",INDEX('Policy Characteristics'!F:F,MATCH($C584,'Policy Characteristics'!$C:$C,0)))</f>
        <v>0</v>
      </c>
      <c r="M584" s="205">
        <f>IF(ISBLANK(INDEX('Policy Characteristics'!G:G,MATCH($C584,'Policy Characteristics'!$C:$C,0))),"",INDEX('Policy Characteristics'!G:G,MATCH($C584,'Policy Characteristics'!$C:$C,0)))</f>
        <v>1</v>
      </c>
      <c r="N584" s="205">
        <f>IF(ISBLANK(INDEX('Policy Characteristics'!H:H,MATCH($C584,'Policy Characteristics'!$C:$C,0))),"",INDEX('Policy Characteristics'!H:H,MATCH($C584,'Policy Characteristics'!$C:$C,0)))</f>
        <v>0.01</v>
      </c>
      <c r="O584" s="76" t="str">
        <f>IF(ISBLANK(INDEX('Policy Characteristics'!I:I,MATCH($C584,'Policy Characteristics'!$C:$C,0))),"",INDEX('Policy Characteristics'!I:I,MATCH($C584,'Policy Characteristics'!$C:$C,0)))</f>
        <v>% of CO2 captured</v>
      </c>
      <c r="P584" s="76" t="str">
        <f>IF(ISBLANK(INDEX('Policy Characteristics'!J:J,MATCH($C584,'Policy Characteristics'!$C:$C,0))),"",INDEX('Policy Characteristics'!J:J,MATCH($C584,'Policy Characteristics'!$C:$C,0)))</f>
        <v>**Description:** This policy specifies the fraction of CO2 emissions from industry that is captured and stored, above the amount predicted in the BAUlscenario.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584" s="76" t="str">
        <f>IF(ISBLANK(INDEX('Policy Characteristics'!K:K,MATCH($C584,'Policy Characteristics'!$C:$C,0))),"",INDEX('Policy Characteristics'!K:K,MATCH($C584,'Policy Characteristics'!$C:$C,0)))</f>
        <v>ccs.html#ccs</v>
      </c>
      <c r="R584" s="76" t="str">
        <f>IF(ISBLANK(INDEX('Policy Characteristics'!L:L,MATCH($C584,'Policy Characteristics'!$C:$C,0))),"",INDEX('Policy Characteristics'!L:L,MATCH($C584,'Policy Characteristics'!$C:$C,0)))</f>
        <v>carbon-capture-and-sequestration.html</v>
      </c>
    </row>
    <row r="585" spans="1:18" x14ac:dyDescent="0.25">
      <c r="A585" s="76" t="str">
        <f>IF(ISBLANK(INDEX('Policy Characteristics'!A:A,MATCH($C585,'Policy Characteristics'!$C:$C,0))),"",INDEX('Policy Characteristics'!A:A,MATCH($C585,'Policy Characteristics'!$C:$C,0)))</f>
        <v>Industry</v>
      </c>
      <c r="B585" s="200" t="str">
        <f>IF(ISBLANK(INDEX('Policy Characteristics'!B:B,MATCH($C585,'Policy Characteristics'!$C:$C,0))),"",INDEX('Policy Characteristics'!B:B,MATCH($C585,'Policy Characteristics'!$C:$C,0)))</f>
        <v>Carbon Capture and Sequestration</v>
      </c>
      <c r="C585" s="76" t="str">
        <f t="shared" si="25"/>
        <v>Industry Sector Fraction of Potential Additional CCS Achieved</v>
      </c>
      <c r="D585" s="78" t="s">
        <v>1301</v>
      </c>
      <c r="E585" s="78" t="s">
        <v>772</v>
      </c>
      <c r="F585" t="s">
        <v>999</v>
      </c>
      <c r="G585" s="88" t="s">
        <v>1264</v>
      </c>
      <c r="H585" s="15">
        <v>911</v>
      </c>
      <c r="I585" s="201" t="s">
        <v>44</v>
      </c>
      <c r="J585" s="202" t="str">
        <f>IF(ISBLANK(INDEX('Policy Characteristics'!D:D,MATCH($C585,'Policy Characteristics'!$C:$C,0))),"",INDEX('Policy Characteristics'!D:D,MATCH($C585,'Policy Characteristics'!$C:$C,0)))</f>
        <v>Industry CCS</v>
      </c>
      <c r="K585" s="76" t="str">
        <f>IF(ISBLANK(INDEX('Policy Characteristics'!E:E,MATCH($C585,'Policy Characteristics'!$C:$C,0))),"",INDEX('Policy Characteristics'!E:E,MATCH($C585,'Policy Characteristics'!$C:$C,0)))</f>
        <v>indst CCS</v>
      </c>
      <c r="L585" s="205">
        <f>IF(ISBLANK(INDEX('Policy Characteristics'!F:F,MATCH($C585,'Policy Characteristics'!$C:$C,0))),"",INDEX('Policy Characteristics'!F:F,MATCH($C585,'Policy Characteristics'!$C:$C,0)))</f>
        <v>0</v>
      </c>
      <c r="M585" s="205">
        <f>IF(ISBLANK(INDEX('Policy Characteristics'!G:G,MATCH($C585,'Policy Characteristics'!$C:$C,0))),"",INDEX('Policy Characteristics'!G:G,MATCH($C585,'Policy Characteristics'!$C:$C,0)))</f>
        <v>1</v>
      </c>
      <c r="N585" s="205">
        <f>IF(ISBLANK(INDEX('Policy Characteristics'!H:H,MATCH($C585,'Policy Characteristics'!$C:$C,0))),"",INDEX('Policy Characteristics'!H:H,MATCH($C585,'Policy Characteristics'!$C:$C,0)))</f>
        <v>0.01</v>
      </c>
      <c r="O585" s="76" t="str">
        <f>IF(ISBLANK(INDEX('Policy Characteristics'!I:I,MATCH($C585,'Policy Characteristics'!$C:$C,0))),"",INDEX('Policy Characteristics'!I:I,MATCH($C585,'Policy Characteristics'!$C:$C,0)))</f>
        <v>% of CO2 captured</v>
      </c>
      <c r="P585" s="76" t="str">
        <f>IF(ISBLANK(INDEX('Policy Characteristics'!J:J,MATCH($C585,'Policy Characteristics'!$C:$C,0))),"",INDEX('Policy Characteristics'!J:J,MATCH($C585,'Policy Characteristics'!$C:$C,0)))</f>
        <v>**Description:** This policy specifies the fraction of CO2 emissions from industry that is captured and stored, above the amount predicted in the BAUlscenario.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585" s="76" t="str">
        <f>IF(ISBLANK(INDEX('Policy Characteristics'!K:K,MATCH($C585,'Policy Characteristics'!$C:$C,0))),"",INDEX('Policy Characteristics'!K:K,MATCH($C585,'Policy Characteristics'!$C:$C,0)))</f>
        <v>ccs.html#ccs</v>
      </c>
      <c r="R585" s="76" t="str">
        <f>IF(ISBLANK(INDEX('Policy Characteristics'!L:L,MATCH($C585,'Policy Characteristics'!$C:$C,0))),"",INDEX('Policy Characteristics'!L:L,MATCH($C585,'Policy Characteristics'!$C:$C,0)))</f>
        <v>carbon-capture-and-sequestration.html</v>
      </c>
    </row>
    <row r="586" spans="1:18" x14ac:dyDescent="0.25">
      <c r="A586" s="76" t="str">
        <f>IF(ISBLANK(INDEX('Policy Characteristics'!A:A,MATCH($C586,'Policy Characteristics'!$C:$C,0))),"",INDEX('Policy Characteristics'!A:A,MATCH($C586,'Policy Characteristics'!$C:$C,0)))</f>
        <v>Industry</v>
      </c>
      <c r="B586" s="200" t="str">
        <f>IF(ISBLANK(INDEX('Policy Characteristics'!B:B,MATCH($C586,'Policy Characteristics'!$C:$C,0))),"",INDEX('Policy Characteristics'!B:B,MATCH($C586,'Policy Characteristics'!$C:$C,0)))</f>
        <v>Carbon Capture and Sequestration</v>
      </c>
      <c r="C586" s="76" t="str">
        <f t="shared" si="25"/>
        <v>Industry Sector Fraction of Potential Additional CCS Achieved</v>
      </c>
      <c r="D586" s="78" t="s">
        <v>1302</v>
      </c>
      <c r="E586" s="78" t="s">
        <v>1262</v>
      </c>
      <c r="F586" t="s">
        <v>1266</v>
      </c>
      <c r="G586" s="88" t="s">
        <v>1263</v>
      </c>
      <c r="H586" s="15">
        <v>912</v>
      </c>
      <c r="I586" s="201" t="s">
        <v>44</v>
      </c>
      <c r="J586" s="202" t="str">
        <f>IF(ISBLANK(INDEX('Policy Characteristics'!D:D,MATCH($C586,'Policy Characteristics'!$C:$C,0))),"",INDEX('Policy Characteristics'!D:D,MATCH($C586,'Policy Characteristics'!$C:$C,0)))</f>
        <v>Industry CCS</v>
      </c>
      <c r="K586" s="76" t="str">
        <f>IF(ISBLANK(INDEX('Policy Characteristics'!E:E,MATCH($C586,'Policy Characteristics'!$C:$C,0))),"",INDEX('Policy Characteristics'!E:E,MATCH($C586,'Policy Characteristics'!$C:$C,0)))</f>
        <v>indst CCS</v>
      </c>
      <c r="L586" s="205">
        <f>IF(ISBLANK(INDEX('Policy Characteristics'!F:F,MATCH($C586,'Policy Characteristics'!$C:$C,0))),"",INDEX('Policy Characteristics'!F:F,MATCH($C586,'Policy Characteristics'!$C:$C,0)))</f>
        <v>0</v>
      </c>
      <c r="M586" s="205">
        <f>IF(ISBLANK(INDEX('Policy Characteristics'!G:G,MATCH($C586,'Policy Characteristics'!$C:$C,0))),"",INDEX('Policy Characteristics'!G:G,MATCH($C586,'Policy Characteristics'!$C:$C,0)))</f>
        <v>1</v>
      </c>
      <c r="N586" s="205">
        <f>IF(ISBLANK(INDEX('Policy Characteristics'!H:H,MATCH($C586,'Policy Characteristics'!$C:$C,0))),"",INDEX('Policy Characteristics'!H:H,MATCH($C586,'Policy Characteristics'!$C:$C,0)))</f>
        <v>0.01</v>
      </c>
      <c r="O586" s="76" t="str">
        <f>IF(ISBLANK(INDEX('Policy Characteristics'!I:I,MATCH($C586,'Policy Characteristics'!$C:$C,0))),"",INDEX('Policy Characteristics'!I:I,MATCH($C586,'Policy Characteristics'!$C:$C,0)))</f>
        <v>% of CO2 captured</v>
      </c>
      <c r="P586" s="76" t="str">
        <f>IF(ISBLANK(INDEX('Policy Characteristics'!J:J,MATCH($C586,'Policy Characteristics'!$C:$C,0))),"",INDEX('Policy Characteristics'!J:J,MATCH($C586,'Policy Characteristics'!$C:$C,0)))</f>
        <v>**Description:** This policy specifies the fraction of CO2 emissions from industry that is captured and stored, above the amount predicted in the BAUlscenario.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586" s="76" t="str">
        <f>IF(ISBLANK(INDEX('Policy Characteristics'!K:K,MATCH($C586,'Policy Characteristics'!$C:$C,0))),"",INDEX('Policy Characteristics'!K:K,MATCH($C586,'Policy Characteristics'!$C:$C,0)))</f>
        <v>ccs.html#ccs</v>
      </c>
      <c r="R586" s="76" t="str">
        <f>IF(ISBLANK(INDEX('Policy Characteristics'!L:L,MATCH($C586,'Policy Characteristics'!$C:$C,0))),"",INDEX('Policy Characteristics'!L:L,MATCH($C586,'Policy Characteristics'!$C:$C,0)))</f>
        <v>carbon-capture-and-sequestration.html</v>
      </c>
    </row>
    <row r="587" spans="1:18" x14ac:dyDescent="0.25">
      <c r="A587" s="76" t="str">
        <f>IF(ISBLANK(INDEX('Policy Characteristics'!A:A,MATCH($C587,'Policy Characteristics'!$C:$C,0))),"",INDEX('Policy Characteristics'!A:A,MATCH($C587,'Policy Characteristics'!$C:$C,0)))</f>
        <v>Industry</v>
      </c>
      <c r="B587" s="200" t="str">
        <f>IF(ISBLANK(INDEX('Policy Characteristics'!B:B,MATCH($C587,'Policy Characteristics'!$C:$C,0))),"",INDEX('Policy Characteristics'!B:B,MATCH($C587,'Policy Characteristics'!$C:$C,0)))</f>
        <v>Carbon Capture and Sequestration</v>
      </c>
      <c r="C587" s="76" t="str">
        <f t="shared" si="25"/>
        <v>Industry Sector Fraction of Potential Additional CCS Achieved</v>
      </c>
      <c r="D587" s="78" t="s">
        <v>1302</v>
      </c>
      <c r="E587" s="78" t="s">
        <v>772</v>
      </c>
      <c r="F587" t="s">
        <v>1266</v>
      </c>
      <c r="G587" s="88" t="s">
        <v>1264</v>
      </c>
      <c r="H587" s="15">
        <v>913</v>
      </c>
      <c r="I587" s="201" t="s">
        <v>44</v>
      </c>
      <c r="J587" s="202" t="str">
        <f>IF(ISBLANK(INDEX('Policy Characteristics'!D:D,MATCH($C587,'Policy Characteristics'!$C:$C,0))),"",INDEX('Policy Characteristics'!D:D,MATCH($C587,'Policy Characteristics'!$C:$C,0)))</f>
        <v>Industry CCS</v>
      </c>
      <c r="K587" s="76" t="str">
        <f>IF(ISBLANK(INDEX('Policy Characteristics'!E:E,MATCH($C587,'Policy Characteristics'!$C:$C,0))),"",INDEX('Policy Characteristics'!E:E,MATCH($C587,'Policy Characteristics'!$C:$C,0)))</f>
        <v>indst CCS</v>
      </c>
      <c r="L587" s="205">
        <f>IF(ISBLANK(INDEX('Policy Characteristics'!F:F,MATCH($C587,'Policy Characteristics'!$C:$C,0))),"",INDEX('Policy Characteristics'!F:F,MATCH($C587,'Policy Characteristics'!$C:$C,0)))</f>
        <v>0</v>
      </c>
      <c r="M587" s="205">
        <f>IF(ISBLANK(INDEX('Policy Characteristics'!G:G,MATCH($C587,'Policy Characteristics'!$C:$C,0))),"",INDEX('Policy Characteristics'!G:G,MATCH($C587,'Policy Characteristics'!$C:$C,0)))</f>
        <v>1</v>
      </c>
      <c r="N587" s="205">
        <f>IF(ISBLANK(INDEX('Policy Characteristics'!H:H,MATCH($C587,'Policy Characteristics'!$C:$C,0))),"",INDEX('Policy Characteristics'!H:H,MATCH($C587,'Policy Characteristics'!$C:$C,0)))</f>
        <v>0.01</v>
      </c>
      <c r="O587" s="76" t="str">
        <f>IF(ISBLANK(INDEX('Policy Characteristics'!I:I,MATCH($C587,'Policy Characteristics'!$C:$C,0))),"",INDEX('Policy Characteristics'!I:I,MATCH($C587,'Policy Characteristics'!$C:$C,0)))</f>
        <v>% of CO2 captured</v>
      </c>
      <c r="P587" s="76" t="str">
        <f>IF(ISBLANK(INDEX('Policy Characteristics'!J:J,MATCH($C587,'Policy Characteristics'!$C:$C,0))),"",INDEX('Policy Characteristics'!J:J,MATCH($C587,'Policy Characteristics'!$C:$C,0)))</f>
        <v>**Description:** This policy specifies the fraction of CO2 emissions from industry that is captured and stored, above the amount predicted in the BAUlscenario.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587" s="76" t="str">
        <f>IF(ISBLANK(INDEX('Policy Characteristics'!K:K,MATCH($C587,'Policy Characteristics'!$C:$C,0))),"",INDEX('Policy Characteristics'!K:K,MATCH($C587,'Policy Characteristics'!$C:$C,0)))</f>
        <v>ccs.html#ccs</v>
      </c>
      <c r="R587" s="76" t="str">
        <f>IF(ISBLANK(INDEX('Policy Characteristics'!L:L,MATCH($C587,'Policy Characteristics'!$C:$C,0))),"",INDEX('Policy Characteristics'!L:L,MATCH($C587,'Policy Characteristics'!$C:$C,0)))</f>
        <v>carbon-capture-and-sequestration.html</v>
      </c>
    </row>
    <row r="588" spans="1:18" x14ac:dyDescent="0.25">
      <c r="A588" s="76" t="str">
        <f>IF(ISBLANK(INDEX('Policy Characteristics'!A:A,MATCH($C588,'Policy Characteristics'!$C:$C,0))),"",INDEX('Policy Characteristics'!A:A,MATCH($C588,'Policy Characteristics'!$C:$C,0)))</f>
        <v>Industry</v>
      </c>
      <c r="B588" s="200" t="str">
        <f>IF(ISBLANK(INDEX('Policy Characteristics'!B:B,MATCH($C588,'Policy Characteristics'!$C:$C,0))),"",INDEX('Policy Characteristics'!B:B,MATCH($C588,'Policy Characteristics'!$C:$C,0)))</f>
        <v>Carbon Capture and Sequestration</v>
      </c>
      <c r="C588" s="76" t="str">
        <f t="shared" si="25"/>
        <v>Industry Sector Fraction of Potential Additional CCS Achieved</v>
      </c>
      <c r="D588" s="78" t="s">
        <v>1303</v>
      </c>
      <c r="E588" s="78" t="s">
        <v>1262</v>
      </c>
      <c r="F588" t="s">
        <v>1267</v>
      </c>
      <c r="G588" s="88" t="s">
        <v>1263</v>
      </c>
      <c r="H588" s="15">
        <v>914</v>
      </c>
      <c r="I588" s="201" t="s">
        <v>44</v>
      </c>
      <c r="J588" s="202" t="str">
        <f>IF(ISBLANK(INDEX('Policy Characteristics'!D:D,MATCH($C588,'Policy Characteristics'!$C:$C,0))),"",INDEX('Policy Characteristics'!D:D,MATCH($C588,'Policy Characteristics'!$C:$C,0)))</f>
        <v>Industry CCS</v>
      </c>
      <c r="K588" s="76" t="str">
        <f>IF(ISBLANK(INDEX('Policy Characteristics'!E:E,MATCH($C588,'Policy Characteristics'!$C:$C,0))),"",INDEX('Policy Characteristics'!E:E,MATCH($C588,'Policy Characteristics'!$C:$C,0)))</f>
        <v>indst CCS</v>
      </c>
      <c r="L588" s="205">
        <f>IF(ISBLANK(INDEX('Policy Characteristics'!F:F,MATCH($C588,'Policy Characteristics'!$C:$C,0))),"",INDEX('Policy Characteristics'!F:F,MATCH($C588,'Policy Characteristics'!$C:$C,0)))</f>
        <v>0</v>
      </c>
      <c r="M588" s="205">
        <f>IF(ISBLANK(INDEX('Policy Characteristics'!G:G,MATCH($C588,'Policy Characteristics'!$C:$C,0))),"",INDEX('Policy Characteristics'!G:G,MATCH($C588,'Policy Characteristics'!$C:$C,0)))</f>
        <v>1</v>
      </c>
      <c r="N588" s="205">
        <f>IF(ISBLANK(INDEX('Policy Characteristics'!H:H,MATCH($C588,'Policy Characteristics'!$C:$C,0))),"",INDEX('Policy Characteristics'!H:H,MATCH($C588,'Policy Characteristics'!$C:$C,0)))</f>
        <v>0.01</v>
      </c>
      <c r="O588" s="76" t="str">
        <f>IF(ISBLANK(INDEX('Policy Characteristics'!I:I,MATCH($C588,'Policy Characteristics'!$C:$C,0))),"",INDEX('Policy Characteristics'!I:I,MATCH($C588,'Policy Characteristics'!$C:$C,0)))</f>
        <v>% of CO2 captured</v>
      </c>
      <c r="P588" s="76" t="str">
        <f>IF(ISBLANK(INDEX('Policy Characteristics'!J:J,MATCH($C588,'Policy Characteristics'!$C:$C,0))),"",INDEX('Policy Characteristics'!J:J,MATCH($C588,'Policy Characteristics'!$C:$C,0)))</f>
        <v>**Description:** This policy specifies the fraction of CO2 emissions from industry that is captured and stored, above the amount predicted in the BAUlscenario.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588" s="76" t="str">
        <f>IF(ISBLANK(INDEX('Policy Characteristics'!K:K,MATCH($C588,'Policy Characteristics'!$C:$C,0))),"",INDEX('Policy Characteristics'!K:K,MATCH($C588,'Policy Characteristics'!$C:$C,0)))</f>
        <v>ccs.html#ccs</v>
      </c>
      <c r="R588" s="76" t="str">
        <f>IF(ISBLANK(INDEX('Policy Characteristics'!L:L,MATCH($C588,'Policy Characteristics'!$C:$C,0))),"",INDEX('Policy Characteristics'!L:L,MATCH($C588,'Policy Characteristics'!$C:$C,0)))</f>
        <v>carbon-capture-and-sequestration.html</v>
      </c>
    </row>
    <row r="589" spans="1:18" x14ac:dyDescent="0.25">
      <c r="A589" s="76" t="str">
        <f>IF(ISBLANK(INDEX('Policy Characteristics'!A:A,MATCH($C589,'Policy Characteristics'!$C:$C,0))),"",INDEX('Policy Characteristics'!A:A,MATCH($C589,'Policy Characteristics'!$C:$C,0)))</f>
        <v>Industry</v>
      </c>
      <c r="B589" s="200" t="str">
        <f>IF(ISBLANK(INDEX('Policy Characteristics'!B:B,MATCH($C589,'Policy Characteristics'!$C:$C,0))),"",INDEX('Policy Characteristics'!B:B,MATCH($C589,'Policy Characteristics'!$C:$C,0)))</f>
        <v>Carbon Capture and Sequestration</v>
      </c>
      <c r="C589" s="76" t="str">
        <f t="shared" si="25"/>
        <v>Industry Sector Fraction of Potential Additional CCS Achieved</v>
      </c>
      <c r="D589" s="78" t="s">
        <v>1303</v>
      </c>
      <c r="E589" s="78" t="s">
        <v>772</v>
      </c>
      <c r="F589" t="s">
        <v>1267</v>
      </c>
      <c r="G589" s="88" t="s">
        <v>1264</v>
      </c>
      <c r="H589" s="15">
        <v>915</v>
      </c>
      <c r="I589" s="201" t="s">
        <v>44</v>
      </c>
      <c r="J589" s="202" t="str">
        <f>IF(ISBLANK(INDEX('Policy Characteristics'!D:D,MATCH($C589,'Policy Characteristics'!$C:$C,0))),"",INDEX('Policy Characteristics'!D:D,MATCH($C589,'Policy Characteristics'!$C:$C,0)))</f>
        <v>Industry CCS</v>
      </c>
      <c r="K589" s="76" t="str">
        <f>IF(ISBLANK(INDEX('Policy Characteristics'!E:E,MATCH($C589,'Policy Characteristics'!$C:$C,0))),"",INDEX('Policy Characteristics'!E:E,MATCH($C589,'Policy Characteristics'!$C:$C,0)))</f>
        <v>indst CCS</v>
      </c>
      <c r="L589" s="205">
        <f>IF(ISBLANK(INDEX('Policy Characteristics'!F:F,MATCH($C589,'Policy Characteristics'!$C:$C,0))),"",INDEX('Policy Characteristics'!F:F,MATCH($C589,'Policy Characteristics'!$C:$C,0)))</f>
        <v>0</v>
      </c>
      <c r="M589" s="205">
        <f>IF(ISBLANK(INDEX('Policy Characteristics'!G:G,MATCH($C589,'Policy Characteristics'!$C:$C,0))),"",INDEX('Policy Characteristics'!G:G,MATCH($C589,'Policy Characteristics'!$C:$C,0)))</f>
        <v>1</v>
      </c>
      <c r="N589" s="205">
        <f>IF(ISBLANK(INDEX('Policy Characteristics'!H:H,MATCH($C589,'Policy Characteristics'!$C:$C,0))),"",INDEX('Policy Characteristics'!H:H,MATCH($C589,'Policy Characteristics'!$C:$C,0)))</f>
        <v>0.01</v>
      </c>
      <c r="O589" s="76" t="str">
        <f>IF(ISBLANK(INDEX('Policy Characteristics'!I:I,MATCH($C589,'Policy Characteristics'!$C:$C,0))),"",INDEX('Policy Characteristics'!I:I,MATCH($C589,'Policy Characteristics'!$C:$C,0)))</f>
        <v>% of CO2 captured</v>
      </c>
      <c r="P589" s="76" t="str">
        <f>IF(ISBLANK(INDEX('Policy Characteristics'!J:J,MATCH($C589,'Policy Characteristics'!$C:$C,0))),"",INDEX('Policy Characteristics'!J:J,MATCH($C589,'Policy Characteristics'!$C:$C,0)))</f>
        <v>**Description:** This policy specifies the fraction of CO2 emissions from industry that is captured and stored, above the amount predicted in the BAUlscenario.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589" s="76" t="str">
        <f>IF(ISBLANK(INDEX('Policy Characteristics'!K:K,MATCH($C589,'Policy Characteristics'!$C:$C,0))),"",INDEX('Policy Characteristics'!K:K,MATCH($C589,'Policy Characteristics'!$C:$C,0)))</f>
        <v>ccs.html#ccs</v>
      </c>
      <c r="R589" s="76" t="str">
        <f>IF(ISBLANK(INDEX('Policy Characteristics'!L:L,MATCH($C589,'Policy Characteristics'!$C:$C,0))),"",INDEX('Policy Characteristics'!L:L,MATCH($C589,'Policy Characteristics'!$C:$C,0)))</f>
        <v>carbon-capture-and-sequestration.html</v>
      </c>
    </row>
    <row r="590" spans="1:18" x14ac:dyDescent="0.25">
      <c r="A590" s="76" t="str">
        <f>IF(ISBLANK(INDEX('Policy Characteristics'!A:A,MATCH($C590,'Policy Characteristics'!$C:$C,0))),"",INDEX('Policy Characteristics'!A:A,MATCH($C590,'Policy Characteristics'!$C:$C,0)))</f>
        <v>Industry</v>
      </c>
      <c r="B590" s="200" t="str">
        <f>IF(ISBLANK(INDEX('Policy Characteristics'!B:B,MATCH($C590,'Policy Characteristics'!$C:$C,0))),"",INDEX('Policy Characteristics'!B:B,MATCH($C590,'Policy Characteristics'!$C:$C,0)))</f>
        <v>Carbon Capture and Sequestration</v>
      </c>
      <c r="C590" s="76" t="str">
        <f t="shared" si="25"/>
        <v>Industry Sector Fraction of Potential Additional CCS Achieved</v>
      </c>
      <c r="D590" s="78" t="s">
        <v>1304</v>
      </c>
      <c r="E590" s="78" t="s">
        <v>1262</v>
      </c>
      <c r="F590" t="s">
        <v>1268</v>
      </c>
      <c r="G590" s="88" t="s">
        <v>1263</v>
      </c>
      <c r="H590" s="15">
        <v>916</v>
      </c>
      <c r="I590" s="213" t="s">
        <v>43</v>
      </c>
      <c r="J590" s="202" t="str">
        <f>IF(ISBLANK(INDEX('Policy Characteristics'!D:D,MATCH($C590,'Policy Characteristics'!$C:$C,0))),"",INDEX('Policy Characteristics'!D:D,MATCH($C590,'Policy Characteristics'!$C:$C,0)))</f>
        <v>Industry CCS</v>
      </c>
      <c r="K590" s="76" t="str">
        <f>IF(ISBLANK(INDEX('Policy Characteristics'!E:E,MATCH($C590,'Policy Characteristics'!$C:$C,0))),"",INDEX('Policy Characteristics'!E:E,MATCH($C590,'Policy Characteristics'!$C:$C,0)))</f>
        <v>indst CCS</v>
      </c>
      <c r="L590" s="205">
        <f>IF(ISBLANK(INDEX('Policy Characteristics'!F:F,MATCH($C590,'Policy Characteristics'!$C:$C,0))),"",INDEX('Policy Characteristics'!F:F,MATCH($C590,'Policy Characteristics'!$C:$C,0)))</f>
        <v>0</v>
      </c>
      <c r="M590" s="205">
        <f>IF(ISBLANK(INDEX('Policy Characteristics'!G:G,MATCH($C590,'Policy Characteristics'!$C:$C,0))),"",INDEX('Policy Characteristics'!G:G,MATCH($C590,'Policy Characteristics'!$C:$C,0)))</f>
        <v>1</v>
      </c>
      <c r="N590" s="205">
        <f>IF(ISBLANK(INDEX('Policy Characteristics'!H:H,MATCH($C590,'Policy Characteristics'!$C:$C,0))),"",INDEX('Policy Characteristics'!H:H,MATCH($C590,'Policy Characteristics'!$C:$C,0)))</f>
        <v>0.01</v>
      </c>
      <c r="O590" s="76" t="str">
        <f>IF(ISBLANK(INDEX('Policy Characteristics'!I:I,MATCH($C590,'Policy Characteristics'!$C:$C,0))),"",INDEX('Policy Characteristics'!I:I,MATCH($C590,'Policy Characteristics'!$C:$C,0)))</f>
        <v>% of CO2 captured</v>
      </c>
      <c r="P590" s="76" t="str">
        <f>IF(ISBLANK(INDEX('Policy Characteristics'!J:J,MATCH($C590,'Policy Characteristics'!$C:$C,0))),"",INDEX('Policy Characteristics'!J:J,MATCH($C590,'Policy Characteristics'!$C:$C,0)))</f>
        <v>**Description:** This policy specifies the fraction of CO2 emissions from industry that is captured and stored, above the amount predicted in the BAUlscenario.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590" s="76" t="str">
        <f>IF(ISBLANK(INDEX('Policy Characteristics'!K:K,MATCH($C590,'Policy Characteristics'!$C:$C,0))),"",INDEX('Policy Characteristics'!K:K,MATCH($C590,'Policy Characteristics'!$C:$C,0)))</f>
        <v>ccs.html#ccs</v>
      </c>
      <c r="R590" s="76" t="str">
        <f>IF(ISBLANK(INDEX('Policy Characteristics'!L:L,MATCH($C590,'Policy Characteristics'!$C:$C,0))),"",INDEX('Policy Characteristics'!L:L,MATCH($C590,'Policy Characteristics'!$C:$C,0)))</f>
        <v>carbon-capture-and-sequestration.html</v>
      </c>
    </row>
    <row r="591" spans="1:18" x14ac:dyDescent="0.25">
      <c r="A591" s="76" t="str">
        <f>IF(ISBLANK(INDEX('Policy Characteristics'!A:A,MATCH($C591,'Policy Characteristics'!$C:$C,0))),"",INDEX('Policy Characteristics'!A:A,MATCH($C591,'Policy Characteristics'!$C:$C,0)))</f>
        <v>Industry</v>
      </c>
      <c r="B591" s="200" t="str">
        <f>IF(ISBLANK(INDEX('Policy Characteristics'!B:B,MATCH($C591,'Policy Characteristics'!$C:$C,0))),"",INDEX('Policy Characteristics'!B:B,MATCH($C591,'Policy Characteristics'!$C:$C,0)))</f>
        <v>Carbon Capture and Sequestration</v>
      </c>
      <c r="C591" s="76" t="str">
        <f t="shared" si="25"/>
        <v>Industry Sector Fraction of Potential Additional CCS Achieved</v>
      </c>
      <c r="D591" s="78" t="s">
        <v>1304</v>
      </c>
      <c r="E591" s="78" t="s">
        <v>772</v>
      </c>
      <c r="F591" t="s">
        <v>1268</v>
      </c>
      <c r="G591" s="88" t="s">
        <v>1264</v>
      </c>
      <c r="H591" s="15">
        <v>917</v>
      </c>
      <c r="I591" s="201" t="s">
        <v>44</v>
      </c>
      <c r="J591" s="202" t="str">
        <f>IF(ISBLANK(INDEX('Policy Characteristics'!D:D,MATCH($C591,'Policy Characteristics'!$C:$C,0))),"",INDEX('Policy Characteristics'!D:D,MATCH($C591,'Policy Characteristics'!$C:$C,0)))</f>
        <v>Industry CCS</v>
      </c>
      <c r="K591" s="76" t="str">
        <f>IF(ISBLANK(INDEX('Policy Characteristics'!E:E,MATCH($C591,'Policy Characteristics'!$C:$C,0))),"",INDEX('Policy Characteristics'!E:E,MATCH($C591,'Policy Characteristics'!$C:$C,0)))</f>
        <v>indst CCS</v>
      </c>
      <c r="L591" s="205">
        <f>IF(ISBLANK(INDEX('Policy Characteristics'!F:F,MATCH($C591,'Policy Characteristics'!$C:$C,0))),"",INDEX('Policy Characteristics'!F:F,MATCH($C591,'Policy Characteristics'!$C:$C,0)))</f>
        <v>0</v>
      </c>
      <c r="M591" s="205">
        <f>IF(ISBLANK(INDEX('Policy Characteristics'!G:G,MATCH($C591,'Policy Characteristics'!$C:$C,0))),"",INDEX('Policy Characteristics'!G:G,MATCH($C591,'Policy Characteristics'!$C:$C,0)))</f>
        <v>1</v>
      </c>
      <c r="N591" s="205">
        <f>IF(ISBLANK(INDEX('Policy Characteristics'!H:H,MATCH($C591,'Policy Characteristics'!$C:$C,0))),"",INDEX('Policy Characteristics'!H:H,MATCH($C591,'Policy Characteristics'!$C:$C,0)))</f>
        <v>0.01</v>
      </c>
      <c r="O591" s="76" t="str">
        <f>IF(ISBLANK(INDEX('Policy Characteristics'!I:I,MATCH($C591,'Policy Characteristics'!$C:$C,0))),"",INDEX('Policy Characteristics'!I:I,MATCH($C591,'Policy Characteristics'!$C:$C,0)))</f>
        <v>% of CO2 captured</v>
      </c>
      <c r="P591" s="76" t="str">
        <f>IF(ISBLANK(INDEX('Policy Characteristics'!J:J,MATCH($C591,'Policy Characteristics'!$C:$C,0))),"",INDEX('Policy Characteristics'!J:J,MATCH($C591,'Policy Characteristics'!$C:$C,0)))</f>
        <v>**Description:** This policy specifies the fraction of CO2 emissions from industry that is captured and stored, above the amount predicted in the BAUlscenario.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591" s="76" t="str">
        <f>IF(ISBLANK(INDEX('Policy Characteristics'!K:K,MATCH($C591,'Policy Characteristics'!$C:$C,0))),"",INDEX('Policy Characteristics'!K:K,MATCH($C591,'Policy Characteristics'!$C:$C,0)))</f>
        <v>ccs.html#ccs</v>
      </c>
      <c r="R591" s="76" t="str">
        <f>IF(ISBLANK(INDEX('Policy Characteristics'!L:L,MATCH($C591,'Policy Characteristics'!$C:$C,0))),"",INDEX('Policy Characteristics'!L:L,MATCH($C591,'Policy Characteristics'!$C:$C,0)))</f>
        <v>carbon-capture-and-sequestration.html</v>
      </c>
    </row>
    <row r="592" spans="1:18" x14ac:dyDescent="0.25">
      <c r="A592" s="76" t="str">
        <f>IF(ISBLANK(INDEX('Policy Characteristics'!A:A,MATCH($C592,'Policy Characteristics'!$C:$C,0))),"",INDEX('Policy Characteristics'!A:A,MATCH($C592,'Policy Characteristics'!$C:$C,0)))</f>
        <v>Industry</v>
      </c>
      <c r="B592" s="200" t="str">
        <f>IF(ISBLANK(INDEX('Policy Characteristics'!B:B,MATCH($C592,'Policy Characteristics'!$C:$C,0))),"",INDEX('Policy Characteristics'!B:B,MATCH($C592,'Policy Characteristics'!$C:$C,0)))</f>
        <v>Carbon Capture and Sequestration</v>
      </c>
      <c r="C592" s="76" t="str">
        <f t="shared" si="25"/>
        <v>Industry Sector Fraction of Potential Additional CCS Achieved</v>
      </c>
      <c r="D592" s="78" t="s">
        <v>1305</v>
      </c>
      <c r="E592" s="78" t="s">
        <v>1262</v>
      </c>
      <c r="F592" t="s">
        <v>1269</v>
      </c>
      <c r="G592" s="88" t="s">
        <v>1263</v>
      </c>
      <c r="H592" s="15">
        <v>918</v>
      </c>
      <c r="I592" s="213" t="s">
        <v>43</v>
      </c>
      <c r="J592" s="202" t="str">
        <f>IF(ISBLANK(INDEX('Policy Characteristics'!D:D,MATCH($C592,'Policy Characteristics'!$C:$C,0))),"",INDEX('Policy Characteristics'!D:D,MATCH($C592,'Policy Characteristics'!$C:$C,0)))</f>
        <v>Industry CCS</v>
      </c>
      <c r="K592" s="76" t="str">
        <f>IF(ISBLANK(INDEX('Policy Characteristics'!E:E,MATCH($C592,'Policy Characteristics'!$C:$C,0))),"",INDEX('Policy Characteristics'!E:E,MATCH($C592,'Policy Characteristics'!$C:$C,0)))</f>
        <v>indst CCS</v>
      </c>
      <c r="L592" s="205">
        <f>IF(ISBLANK(INDEX('Policy Characteristics'!F:F,MATCH($C592,'Policy Characteristics'!$C:$C,0))),"",INDEX('Policy Characteristics'!F:F,MATCH($C592,'Policy Characteristics'!$C:$C,0)))</f>
        <v>0</v>
      </c>
      <c r="M592" s="205">
        <f>IF(ISBLANK(INDEX('Policy Characteristics'!G:G,MATCH($C592,'Policy Characteristics'!$C:$C,0))),"",INDEX('Policy Characteristics'!G:G,MATCH($C592,'Policy Characteristics'!$C:$C,0)))</f>
        <v>1</v>
      </c>
      <c r="N592" s="205">
        <f>IF(ISBLANK(INDEX('Policy Characteristics'!H:H,MATCH($C592,'Policy Characteristics'!$C:$C,0))),"",INDEX('Policy Characteristics'!H:H,MATCH($C592,'Policy Characteristics'!$C:$C,0)))</f>
        <v>0.01</v>
      </c>
      <c r="O592" s="76" t="str">
        <f>IF(ISBLANK(INDEX('Policy Characteristics'!I:I,MATCH($C592,'Policy Characteristics'!$C:$C,0))),"",INDEX('Policy Characteristics'!I:I,MATCH($C592,'Policy Characteristics'!$C:$C,0)))</f>
        <v>% of CO2 captured</v>
      </c>
      <c r="P592" s="76" t="str">
        <f>IF(ISBLANK(INDEX('Policy Characteristics'!J:J,MATCH($C592,'Policy Characteristics'!$C:$C,0))),"",INDEX('Policy Characteristics'!J:J,MATCH($C592,'Policy Characteristics'!$C:$C,0)))</f>
        <v>**Description:** This policy specifies the fraction of CO2 emissions from industry that is captured and stored, above the amount predicted in the BAUlscenario.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592" s="76" t="str">
        <f>IF(ISBLANK(INDEX('Policy Characteristics'!K:K,MATCH($C592,'Policy Characteristics'!$C:$C,0))),"",INDEX('Policy Characteristics'!K:K,MATCH($C592,'Policy Characteristics'!$C:$C,0)))</f>
        <v>ccs.html#ccs</v>
      </c>
      <c r="R592" s="76" t="str">
        <f>IF(ISBLANK(INDEX('Policy Characteristics'!L:L,MATCH($C592,'Policy Characteristics'!$C:$C,0))),"",INDEX('Policy Characteristics'!L:L,MATCH($C592,'Policy Characteristics'!$C:$C,0)))</f>
        <v>carbon-capture-and-sequestration.html</v>
      </c>
    </row>
    <row r="593" spans="1:18" x14ac:dyDescent="0.25">
      <c r="A593" s="76" t="str">
        <f>IF(ISBLANK(INDEX('Policy Characteristics'!A:A,MATCH($C593,'Policy Characteristics'!$C:$C,0))),"",INDEX('Policy Characteristics'!A:A,MATCH($C593,'Policy Characteristics'!$C:$C,0)))</f>
        <v>Industry</v>
      </c>
      <c r="B593" s="200" t="str">
        <f>IF(ISBLANK(INDEX('Policy Characteristics'!B:B,MATCH($C593,'Policy Characteristics'!$C:$C,0))),"",INDEX('Policy Characteristics'!B:B,MATCH($C593,'Policy Characteristics'!$C:$C,0)))</f>
        <v>Carbon Capture and Sequestration</v>
      </c>
      <c r="C593" s="76" t="str">
        <f t="shared" si="25"/>
        <v>Industry Sector Fraction of Potential Additional CCS Achieved</v>
      </c>
      <c r="D593" s="78" t="s">
        <v>1305</v>
      </c>
      <c r="E593" s="78" t="s">
        <v>772</v>
      </c>
      <c r="F593" t="s">
        <v>1269</v>
      </c>
      <c r="G593" s="88" t="s">
        <v>1264</v>
      </c>
      <c r="H593" s="15">
        <v>919</v>
      </c>
      <c r="I593" s="201" t="s">
        <v>44</v>
      </c>
      <c r="J593" s="202" t="str">
        <f>IF(ISBLANK(INDEX('Policy Characteristics'!D:D,MATCH($C593,'Policy Characteristics'!$C:$C,0))),"",INDEX('Policy Characteristics'!D:D,MATCH($C593,'Policy Characteristics'!$C:$C,0)))</f>
        <v>Industry CCS</v>
      </c>
      <c r="K593" s="76" t="str">
        <f>IF(ISBLANK(INDEX('Policy Characteristics'!E:E,MATCH($C593,'Policy Characteristics'!$C:$C,0))),"",INDEX('Policy Characteristics'!E:E,MATCH($C593,'Policy Characteristics'!$C:$C,0)))</f>
        <v>indst CCS</v>
      </c>
      <c r="L593" s="205">
        <f>IF(ISBLANK(INDEX('Policy Characteristics'!F:F,MATCH($C593,'Policy Characteristics'!$C:$C,0))),"",INDEX('Policy Characteristics'!F:F,MATCH($C593,'Policy Characteristics'!$C:$C,0)))</f>
        <v>0</v>
      </c>
      <c r="M593" s="205">
        <f>IF(ISBLANK(INDEX('Policy Characteristics'!G:G,MATCH($C593,'Policy Characteristics'!$C:$C,0))),"",INDEX('Policy Characteristics'!G:G,MATCH($C593,'Policy Characteristics'!$C:$C,0)))</f>
        <v>1</v>
      </c>
      <c r="N593" s="205">
        <f>IF(ISBLANK(INDEX('Policy Characteristics'!H:H,MATCH($C593,'Policy Characteristics'!$C:$C,0))),"",INDEX('Policy Characteristics'!H:H,MATCH($C593,'Policy Characteristics'!$C:$C,0)))</f>
        <v>0.01</v>
      </c>
      <c r="O593" s="76" t="str">
        <f>IF(ISBLANK(INDEX('Policy Characteristics'!I:I,MATCH($C593,'Policy Characteristics'!$C:$C,0))),"",INDEX('Policy Characteristics'!I:I,MATCH($C593,'Policy Characteristics'!$C:$C,0)))</f>
        <v>% of CO2 captured</v>
      </c>
      <c r="P593" s="76" t="str">
        <f>IF(ISBLANK(INDEX('Policy Characteristics'!J:J,MATCH($C593,'Policy Characteristics'!$C:$C,0))),"",INDEX('Policy Characteristics'!J:J,MATCH($C593,'Policy Characteristics'!$C:$C,0)))</f>
        <v>**Description:** This policy specifies the fraction of CO2 emissions from industry that is captured and stored, above the amount predicted in the BAUlscenario.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593" s="76" t="str">
        <f>IF(ISBLANK(INDEX('Policy Characteristics'!K:K,MATCH($C593,'Policy Characteristics'!$C:$C,0))),"",INDEX('Policy Characteristics'!K:K,MATCH($C593,'Policy Characteristics'!$C:$C,0)))</f>
        <v>ccs.html#ccs</v>
      </c>
      <c r="R593" s="76" t="str">
        <f>IF(ISBLANK(INDEX('Policy Characteristics'!L:L,MATCH($C593,'Policy Characteristics'!$C:$C,0))),"",INDEX('Policy Characteristics'!L:L,MATCH($C593,'Policy Characteristics'!$C:$C,0)))</f>
        <v>carbon-capture-and-sequestration.html</v>
      </c>
    </row>
    <row r="594" spans="1:18" x14ac:dyDescent="0.25">
      <c r="A594" s="76" t="str">
        <f>IF(ISBLANK(INDEX('Policy Characteristics'!A:A,MATCH($C594,'Policy Characteristics'!$C:$C,0))),"",INDEX('Policy Characteristics'!A:A,MATCH($C594,'Policy Characteristics'!$C:$C,0)))</f>
        <v>Industry</v>
      </c>
      <c r="B594" s="200" t="str">
        <f>IF(ISBLANK(INDEX('Policy Characteristics'!B:B,MATCH($C594,'Policy Characteristics'!$C:$C,0))),"",INDEX('Policy Characteristics'!B:B,MATCH($C594,'Policy Characteristics'!$C:$C,0)))</f>
        <v>Carbon Capture and Sequestration</v>
      </c>
      <c r="C594" s="76" t="str">
        <f t="shared" si="25"/>
        <v>Industry Sector Fraction of Potential Additional CCS Achieved</v>
      </c>
      <c r="D594" s="78" t="s">
        <v>1306</v>
      </c>
      <c r="E594" s="78" t="s">
        <v>1262</v>
      </c>
      <c r="F594" t="s">
        <v>1270</v>
      </c>
      <c r="G594" s="88" t="s">
        <v>1263</v>
      </c>
      <c r="H594" s="15">
        <v>920</v>
      </c>
      <c r="I594" s="213" t="s">
        <v>43</v>
      </c>
      <c r="J594" s="202" t="str">
        <f>IF(ISBLANK(INDEX('Policy Characteristics'!D:D,MATCH($C594,'Policy Characteristics'!$C:$C,0))),"",INDEX('Policy Characteristics'!D:D,MATCH($C594,'Policy Characteristics'!$C:$C,0)))</f>
        <v>Industry CCS</v>
      </c>
      <c r="K594" s="76" t="str">
        <f>IF(ISBLANK(INDEX('Policy Characteristics'!E:E,MATCH($C594,'Policy Characteristics'!$C:$C,0))),"",INDEX('Policy Characteristics'!E:E,MATCH($C594,'Policy Characteristics'!$C:$C,0)))</f>
        <v>indst CCS</v>
      </c>
      <c r="L594" s="205">
        <f>IF(ISBLANK(INDEX('Policy Characteristics'!F:F,MATCH($C594,'Policy Characteristics'!$C:$C,0))),"",INDEX('Policy Characteristics'!F:F,MATCH($C594,'Policy Characteristics'!$C:$C,0)))</f>
        <v>0</v>
      </c>
      <c r="M594" s="205">
        <f>IF(ISBLANK(INDEX('Policy Characteristics'!G:G,MATCH($C594,'Policy Characteristics'!$C:$C,0))),"",INDEX('Policy Characteristics'!G:G,MATCH($C594,'Policy Characteristics'!$C:$C,0)))</f>
        <v>1</v>
      </c>
      <c r="N594" s="205">
        <f>IF(ISBLANK(INDEX('Policy Characteristics'!H:H,MATCH($C594,'Policy Characteristics'!$C:$C,0))),"",INDEX('Policy Characteristics'!H:H,MATCH($C594,'Policy Characteristics'!$C:$C,0)))</f>
        <v>0.01</v>
      </c>
      <c r="O594" s="76" t="str">
        <f>IF(ISBLANK(INDEX('Policy Characteristics'!I:I,MATCH($C594,'Policy Characteristics'!$C:$C,0))),"",INDEX('Policy Characteristics'!I:I,MATCH($C594,'Policy Characteristics'!$C:$C,0)))</f>
        <v>% of CO2 captured</v>
      </c>
      <c r="P594" s="76" t="str">
        <f>IF(ISBLANK(INDEX('Policy Characteristics'!J:J,MATCH($C594,'Policy Characteristics'!$C:$C,0))),"",INDEX('Policy Characteristics'!J:J,MATCH($C594,'Policy Characteristics'!$C:$C,0)))</f>
        <v>**Description:** This policy specifies the fraction of CO2 emissions from industry that is captured and stored, above the amount predicted in the BAUlscenario.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594" s="76" t="str">
        <f>IF(ISBLANK(INDEX('Policy Characteristics'!K:K,MATCH($C594,'Policy Characteristics'!$C:$C,0))),"",INDEX('Policy Characteristics'!K:K,MATCH($C594,'Policy Characteristics'!$C:$C,0)))</f>
        <v>ccs.html#ccs</v>
      </c>
      <c r="R594" s="76" t="str">
        <f>IF(ISBLANK(INDEX('Policy Characteristics'!L:L,MATCH($C594,'Policy Characteristics'!$C:$C,0))),"",INDEX('Policy Characteristics'!L:L,MATCH($C594,'Policy Characteristics'!$C:$C,0)))</f>
        <v>carbon-capture-and-sequestration.html</v>
      </c>
    </row>
    <row r="595" spans="1:18" x14ac:dyDescent="0.25">
      <c r="A595" s="76" t="str">
        <f>IF(ISBLANK(INDEX('Policy Characteristics'!A:A,MATCH($C595,'Policy Characteristics'!$C:$C,0))),"",INDEX('Policy Characteristics'!A:A,MATCH($C595,'Policy Characteristics'!$C:$C,0)))</f>
        <v>Industry</v>
      </c>
      <c r="B595" s="200" t="str">
        <f>IF(ISBLANK(INDEX('Policy Characteristics'!B:B,MATCH($C595,'Policy Characteristics'!$C:$C,0))),"",INDEX('Policy Characteristics'!B:B,MATCH($C595,'Policy Characteristics'!$C:$C,0)))</f>
        <v>Carbon Capture and Sequestration</v>
      </c>
      <c r="C595" s="76" t="str">
        <f t="shared" si="25"/>
        <v>Industry Sector Fraction of Potential Additional CCS Achieved</v>
      </c>
      <c r="D595" s="78" t="s">
        <v>1306</v>
      </c>
      <c r="E595" s="78" t="s">
        <v>772</v>
      </c>
      <c r="F595" t="s">
        <v>1270</v>
      </c>
      <c r="G595" s="88" t="s">
        <v>1264</v>
      </c>
      <c r="H595" s="15">
        <v>921</v>
      </c>
      <c r="I595" s="201" t="s">
        <v>44</v>
      </c>
      <c r="J595" s="202" t="str">
        <f>IF(ISBLANK(INDEX('Policy Characteristics'!D:D,MATCH($C595,'Policy Characteristics'!$C:$C,0))),"",INDEX('Policy Characteristics'!D:D,MATCH($C595,'Policy Characteristics'!$C:$C,0)))</f>
        <v>Industry CCS</v>
      </c>
      <c r="K595" s="76" t="str">
        <f>IF(ISBLANK(INDEX('Policy Characteristics'!E:E,MATCH($C595,'Policy Characteristics'!$C:$C,0))),"",INDEX('Policy Characteristics'!E:E,MATCH($C595,'Policy Characteristics'!$C:$C,0)))</f>
        <v>indst CCS</v>
      </c>
      <c r="L595" s="205">
        <f>IF(ISBLANK(INDEX('Policy Characteristics'!F:F,MATCH($C595,'Policy Characteristics'!$C:$C,0))),"",INDEX('Policy Characteristics'!F:F,MATCH($C595,'Policy Characteristics'!$C:$C,0)))</f>
        <v>0</v>
      </c>
      <c r="M595" s="205">
        <f>IF(ISBLANK(INDEX('Policy Characteristics'!G:G,MATCH($C595,'Policy Characteristics'!$C:$C,0))),"",INDEX('Policy Characteristics'!G:G,MATCH($C595,'Policy Characteristics'!$C:$C,0)))</f>
        <v>1</v>
      </c>
      <c r="N595" s="205">
        <f>IF(ISBLANK(INDEX('Policy Characteristics'!H:H,MATCH($C595,'Policy Characteristics'!$C:$C,0))),"",INDEX('Policy Characteristics'!H:H,MATCH($C595,'Policy Characteristics'!$C:$C,0)))</f>
        <v>0.01</v>
      </c>
      <c r="O595" s="76" t="str">
        <f>IF(ISBLANK(INDEX('Policy Characteristics'!I:I,MATCH($C595,'Policy Characteristics'!$C:$C,0))),"",INDEX('Policy Characteristics'!I:I,MATCH($C595,'Policy Characteristics'!$C:$C,0)))</f>
        <v>% of CO2 captured</v>
      </c>
      <c r="P595" s="76" t="str">
        <f>IF(ISBLANK(INDEX('Policy Characteristics'!J:J,MATCH($C595,'Policy Characteristics'!$C:$C,0))),"",INDEX('Policy Characteristics'!J:J,MATCH($C595,'Policy Characteristics'!$C:$C,0)))</f>
        <v>**Description:** This policy specifies the fraction of CO2 emissions from industry that is captured and stored, above the amount predicted in the BAUlscenario.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595" s="76" t="str">
        <f>IF(ISBLANK(INDEX('Policy Characteristics'!K:K,MATCH($C595,'Policy Characteristics'!$C:$C,0))),"",INDEX('Policy Characteristics'!K:K,MATCH($C595,'Policy Characteristics'!$C:$C,0)))</f>
        <v>ccs.html#ccs</v>
      </c>
      <c r="R595" s="76" t="str">
        <f>IF(ISBLANK(INDEX('Policy Characteristics'!L:L,MATCH($C595,'Policy Characteristics'!$C:$C,0))),"",INDEX('Policy Characteristics'!L:L,MATCH($C595,'Policy Characteristics'!$C:$C,0)))</f>
        <v>carbon-capture-and-sequestration.html</v>
      </c>
    </row>
    <row r="596" spans="1:18" x14ac:dyDescent="0.25">
      <c r="A596" s="76" t="str">
        <f>IF(ISBLANK(INDEX('Policy Characteristics'!A:A,MATCH($C596,'Policy Characteristics'!$C:$C,0))),"",INDEX('Policy Characteristics'!A:A,MATCH($C596,'Policy Characteristics'!$C:$C,0)))</f>
        <v>Industry</v>
      </c>
      <c r="B596" s="200" t="str">
        <f>IF(ISBLANK(INDEX('Policy Characteristics'!B:B,MATCH($C596,'Policy Characteristics'!$C:$C,0))),"",INDEX('Policy Characteristics'!B:B,MATCH($C596,'Policy Characteristics'!$C:$C,0)))</f>
        <v>Carbon Capture and Sequestration</v>
      </c>
      <c r="C596" s="76" t="str">
        <f t="shared" si="25"/>
        <v>Industry Sector Fraction of Potential Additional CCS Achieved</v>
      </c>
      <c r="D596" s="78" t="s">
        <v>1307</v>
      </c>
      <c r="E596" s="78" t="s">
        <v>1262</v>
      </c>
      <c r="F596" t="s">
        <v>1271</v>
      </c>
      <c r="G596" s="88" t="s">
        <v>1263</v>
      </c>
      <c r="H596" s="15">
        <v>922</v>
      </c>
      <c r="I596" s="213" t="s">
        <v>43</v>
      </c>
      <c r="J596" s="202" t="str">
        <f>IF(ISBLANK(INDEX('Policy Characteristics'!D:D,MATCH($C596,'Policy Characteristics'!$C:$C,0))),"",INDEX('Policy Characteristics'!D:D,MATCH($C596,'Policy Characteristics'!$C:$C,0)))</f>
        <v>Industry CCS</v>
      </c>
      <c r="K596" s="76" t="str">
        <f>IF(ISBLANK(INDEX('Policy Characteristics'!E:E,MATCH($C596,'Policy Characteristics'!$C:$C,0))),"",INDEX('Policy Characteristics'!E:E,MATCH($C596,'Policy Characteristics'!$C:$C,0)))</f>
        <v>indst CCS</v>
      </c>
      <c r="L596" s="205">
        <f>IF(ISBLANK(INDEX('Policy Characteristics'!F:F,MATCH($C596,'Policy Characteristics'!$C:$C,0))),"",INDEX('Policy Characteristics'!F:F,MATCH($C596,'Policy Characteristics'!$C:$C,0)))</f>
        <v>0</v>
      </c>
      <c r="M596" s="205">
        <f>IF(ISBLANK(INDEX('Policy Characteristics'!G:G,MATCH($C596,'Policy Characteristics'!$C:$C,0))),"",INDEX('Policy Characteristics'!G:G,MATCH($C596,'Policy Characteristics'!$C:$C,0)))</f>
        <v>1</v>
      </c>
      <c r="N596" s="205">
        <f>IF(ISBLANK(INDEX('Policy Characteristics'!H:H,MATCH($C596,'Policy Characteristics'!$C:$C,0))),"",INDEX('Policy Characteristics'!H:H,MATCH($C596,'Policy Characteristics'!$C:$C,0)))</f>
        <v>0.01</v>
      </c>
      <c r="O596" s="76" t="str">
        <f>IF(ISBLANK(INDEX('Policy Characteristics'!I:I,MATCH($C596,'Policy Characteristics'!$C:$C,0))),"",INDEX('Policy Characteristics'!I:I,MATCH($C596,'Policy Characteristics'!$C:$C,0)))</f>
        <v>% of CO2 captured</v>
      </c>
      <c r="P596" s="76" t="str">
        <f>IF(ISBLANK(INDEX('Policy Characteristics'!J:J,MATCH($C596,'Policy Characteristics'!$C:$C,0))),"",INDEX('Policy Characteristics'!J:J,MATCH($C596,'Policy Characteristics'!$C:$C,0)))</f>
        <v>**Description:** This policy specifies the fraction of CO2 emissions from industry that is captured and stored, above the amount predicted in the BAUlscenario.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596" s="76" t="str">
        <f>IF(ISBLANK(INDEX('Policy Characteristics'!K:K,MATCH($C596,'Policy Characteristics'!$C:$C,0))),"",INDEX('Policy Characteristics'!K:K,MATCH($C596,'Policy Characteristics'!$C:$C,0)))</f>
        <v>ccs.html#ccs</v>
      </c>
      <c r="R596" s="76" t="str">
        <f>IF(ISBLANK(INDEX('Policy Characteristics'!L:L,MATCH($C596,'Policy Characteristics'!$C:$C,0))),"",INDEX('Policy Characteristics'!L:L,MATCH($C596,'Policy Characteristics'!$C:$C,0)))</f>
        <v>carbon-capture-and-sequestration.html</v>
      </c>
    </row>
    <row r="597" spans="1:18" x14ac:dyDescent="0.25">
      <c r="A597" s="76" t="str">
        <f>IF(ISBLANK(INDEX('Policy Characteristics'!A:A,MATCH($C597,'Policy Characteristics'!$C:$C,0))),"",INDEX('Policy Characteristics'!A:A,MATCH($C597,'Policy Characteristics'!$C:$C,0)))</f>
        <v>Industry</v>
      </c>
      <c r="B597" s="200" t="str">
        <f>IF(ISBLANK(INDEX('Policy Characteristics'!B:B,MATCH($C597,'Policy Characteristics'!$C:$C,0))),"",INDEX('Policy Characteristics'!B:B,MATCH($C597,'Policy Characteristics'!$C:$C,0)))</f>
        <v>Carbon Capture and Sequestration</v>
      </c>
      <c r="C597" s="76" t="str">
        <f t="shared" si="25"/>
        <v>Industry Sector Fraction of Potential Additional CCS Achieved</v>
      </c>
      <c r="D597" s="78" t="s">
        <v>1307</v>
      </c>
      <c r="E597" s="78" t="s">
        <v>772</v>
      </c>
      <c r="F597" t="s">
        <v>1271</v>
      </c>
      <c r="G597" s="88" t="s">
        <v>1264</v>
      </c>
      <c r="H597" s="15">
        <v>923</v>
      </c>
      <c r="I597" s="201" t="s">
        <v>44</v>
      </c>
      <c r="J597" s="202" t="str">
        <f>IF(ISBLANK(INDEX('Policy Characteristics'!D:D,MATCH($C597,'Policy Characteristics'!$C:$C,0))),"",INDEX('Policy Characteristics'!D:D,MATCH($C597,'Policy Characteristics'!$C:$C,0)))</f>
        <v>Industry CCS</v>
      </c>
      <c r="K597" s="76" t="str">
        <f>IF(ISBLANK(INDEX('Policy Characteristics'!E:E,MATCH($C597,'Policy Characteristics'!$C:$C,0))),"",INDEX('Policy Characteristics'!E:E,MATCH($C597,'Policy Characteristics'!$C:$C,0)))</f>
        <v>indst CCS</v>
      </c>
      <c r="L597" s="205">
        <f>IF(ISBLANK(INDEX('Policy Characteristics'!F:F,MATCH($C597,'Policy Characteristics'!$C:$C,0))),"",INDEX('Policy Characteristics'!F:F,MATCH($C597,'Policy Characteristics'!$C:$C,0)))</f>
        <v>0</v>
      </c>
      <c r="M597" s="205">
        <f>IF(ISBLANK(INDEX('Policy Characteristics'!G:G,MATCH($C597,'Policy Characteristics'!$C:$C,0))),"",INDEX('Policy Characteristics'!G:G,MATCH($C597,'Policy Characteristics'!$C:$C,0)))</f>
        <v>1</v>
      </c>
      <c r="N597" s="205">
        <f>IF(ISBLANK(INDEX('Policy Characteristics'!H:H,MATCH($C597,'Policy Characteristics'!$C:$C,0))),"",INDEX('Policy Characteristics'!H:H,MATCH($C597,'Policy Characteristics'!$C:$C,0)))</f>
        <v>0.01</v>
      </c>
      <c r="O597" s="76" t="str">
        <f>IF(ISBLANK(INDEX('Policy Characteristics'!I:I,MATCH($C597,'Policy Characteristics'!$C:$C,0))),"",INDEX('Policy Characteristics'!I:I,MATCH($C597,'Policy Characteristics'!$C:$C,0)))</f>
        <v>% of CO2 captured</v>
      </c>
      <c r="P597" s="76" t="str">
        <f>IF(ISBLANK(INDEX('Policy Characteristics'!J:J,MATCH($C597,'Policy Characteristics'!$C:$C,0))),"",INDEX('Policy Characteristics'!J:J,MATCH($C597,'Policy Characteristics'!$C:$C,0)))</f>
        <v>**Description:** This policy specifies the fraction of CO2 emissions from industry that is captured and stored, above the amount predicted in the BAUlscenario.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597" s="76" t="str">
        <f>IF(ISBLANK(INDEX('Policy Characteristics'!K:K,MATCH($C597,'Policy Characteristics'!$C:$C,0))),"",INDEX('Policy Characteristics'!K:K,MATCH($C597,'Policy Characteristics'!$C:$C,0)))</f>
        <v>ccs.html#ccs</v>
      </c>
      <c r="R597" s="76" t="str">
        <f>IF(ISBLANK(INDEX('Policy Characteristics'!L:L,MATCH($C597,'Policy Characteristics'!$C:$C,0))),"",INDEX('Policy Characteristics'!L:L,MATCH($C597,'Policy Characteristics'!$C:$C,0)))</f>
        <v>carbon-capture-and-sequestration.html</v>
      </c>
    </row>
    <row r="598" spans="1:18" x14ac:dyDescent="0.25">
      <c r="A598" s="76" t="str">
        <f>IF(ISBLANK(INDEX('Policy Characteristics'!A:A,MATCH($C598,'Policy Characteristics'!$C:$C,0))),"",INDEX('Policy Characteristics'!A:A,MATCH($C598,'Policy Characteristics'!$C:$C,0)))</f>
        <v>Industry</v>
      </c>
      <c r="B598" s="200" t="str">
        <f>IF(ISBLANK(INDEX('Policy Characteristics'!B:B,MATCH($C598,'Policy Characteristics'!$C:$C,0))),"",INDEX('Policy Characteristics'!B:B,MATCH($C598,'Policy Characteristics'!$C:$C,0)))</f>
        <v>Carbon Capture and Sequestration</v>
      </c>
      <c r="C598" s="76" t="str">
        <f t="shared" si="25"/>
        <v>Industry Sector Fraction of Potential Additional CCS Achieved</v>
      </c>
      <c r="D598" s="78" t="s">
        <v>1308</v>
      </c>
      <c r="E598" s="78" t="s">
        <v>1262</v>
      </c>
      <c r="F598" t="s">
        <v>1272</v>
      </c>
      <c r="G598" s="88" t="s">
        <v>1263</v>
      </c>
      <c r="H598" s="15">
        <v>924</v>
      </c>
      <c r="I598" s="213" t="s">
        <v>43</v>
      </c>
      <c r="J598" s="202" t="str">
        <f>IF(ISBLANK(INDEX('Policy Characteristics'!D:D,MATCH($C598,'Policy Characteristics'!$C:$C,0))),"",INDEX('Policy Characteristics'!D:D,MATCH($C598,'Policy Characteristics'!$C:$C,0)))</f>
        <v>Industry CCS</v>
      </c>
      <c r="K598" s="76" t="str">
        <f>IF(ISBLANK(INDEX('Policy Characteristics'!E:E,MATCH($C598,'Policy Characteristics'!$C:$C,0))),"",INDEX('Policy Characteristics'!E:E,MATCH($C598,'Policy Characteristics'!$C:$C,0)))</f>
        <v>indst CCS</v>
      </c>
      <c r="L598" s="205">
        <f>IF(ISBLANK(INDEX('Policy Characteristics'!F:F,MATCH($C598,'Policy Characteristics'!$C:$C,0))),"",INDEX('Policy Characteristics'!F:F,MATCH($C598,'Policy Characteristics'!$C:$C,0)))</f>
        <v>0</v>
      </c>
      <c r="M598" s="205">
        <f>IF(ISBLANK(INDEX('Policy Characteristics'!G:G,MATCH($C598,'Policy Characteristics'!$C:$C,0))),"",INDEX('Policy Characteristics'!G:G,MATCH($C598,'Policy Characteristics'!$C:$C,0)))</f>
        <v>1</v>
      </c>
      <c r="N598" s="205">
        <f>IF(ISBLANK(INDEX('Policy Characteristics'!H:H,MATCH($C598,'Policy Characteristics'!$C:$C,0))),"",INDEX('Policy Characteristics'!H:H,MATCH($C598,'Policy Characteristics'!$C:$C,0)))</f>
        <v>0.01</v>
      </c>
      <c r="O598" s="76" t="str">
        <f>IF(ISBLANK(INDEX('Policy Characteristics'!I:I,MATCH($C598,'Policy Characteristics'!$C:$C,0))),"",INDEX('Policy Characteristics'!I:I,MATCH($C598,'Policy Characteristics'!$C:$C,0)))</f>
        <v>% of CO2 captured</v>
      </c>
      <c r="P598" s="76" t="str">
        <f>IF(ISBLANK(INDEX('Policy Characteristics'!J:J,MATCH($C598,'Policy Characteristics'!$C:$C,0))),"",INDEX('Policy Characteristics'!J:J,MATCH($C598,'Policy Characteristics'!$C:$C,0)))</f>
        <v>**Description:** This policy specifies the fraction of CO2 emissions from industry that is captured and stored, above the amount predicted in the BAUlscenario.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598" s="76" t="str">
        <f>IF(ISBLANK(INDEX('Policy Characteristics'!K:K,MATCH($C598,'Policy Characteristics'!$C:$C,0))),"",INDEX('Policy Characteristics'!K:K,MATCH($C598,'Policy Characteristics'!$C:$C,0)))</f>
        <v>ccs.html#ccs</v>
      </c>
      <c r="R598" s="76" t="str">
        <f>IF(ISBLANK(INDEX('Policy Characteristics'!L:L,MATCH($C598,'Policy Characteristics'!$C:$C,0))),"",INDEX('Policy Characteristics'!L:L,MATCH($C598,'Policy Characteristics'!$C:$C,0)))</f>
        <v>carbon-capture-and-sequestration.html</v>
      </c>
    </row>
    <row r="599" spans="1:18" x14ac:dyDescent="0.25">
      <c r="A599" s="76" t="str">
        <f>IF(ISBLANK(INDEX('Policy Characteristics'!A:A,MATCH($C599,'Policy Characteristics'!$C:$C,0))),"",INDEX('Policy Characteristics'!A:A,MATCH($C599,'Policy Characteristics'!$C:$C,0)))</f>
        <v>Industry</v>
      </c>
      <c r="B599" s="200" t="str">
        <f>IF(ISBLANK(INDEX('Policy Characteristics'!B:B,MATCH($C599,'Policy Characteristics'!$C:$C,0))),"",INDEX('Policy Characteristics'!B:B,MATCH($C599,'Policy Characteristics'!$C:$C,0)))</f>
        <v>Carbon Capture and Sequestration</v>
      </c>
      <c r="C599" s="76" t="str">
        <f t="shared" si="25"/>
        <v>Industry Sector Fraction of Potential Additional CCS Achieved</v>
      </c>
      <c r="D599" s="78" t="s">
        <v>1308</v>
      </c>
      <c r="E599" s="78" t="s">
        <v>772</v>
      </c>
      <c r="F599" t="s">
        <v>1272</v>
      </c>
      <c r="G599" s="88" t="s">
        <v>1264</v>
      </c>
      <c r="H599" s="15">
        <v>925</v>
      </c>
      <c r="I599" s="201" t="s">
        <v>43</v>
      </c>
      <c r="J599" s="202" t="str">
        <f>IF(ISBLANK(INDEX('Policy Characteristics'!D:D,MATCH($C599,'Policy Characteristics'!$C:$C,0))),"",INDEX('Policy Characteristics'!D:D,MATCH($C599,'Policy Characteristics'!$C:$C,0)))</f>
        <v>Industry CCS</v>
      </c>
      <c r="K599" s="76" t="str">
        <f>IF(ISBLANK(INDEX('Policy Characteristics'!E:E,MATCH($C599,'Policy Characteristics'!$C:$C,0))),"",INDEX('Policy Characteristics'!E:E,MATCH($C599,'Policy Characteristics'!$C:$C,0)))</f>
        <v>indst CCS</v>
      </c>
      <c r="L599" s="205">
        <f>IF(ISBLANK(INDEX('Policy Characteristics'!F:F,MATCH($C599,'Policy Characteristics'!$C:$C,0))),"",INDEX('Policy Characteristics'!F:F,MATCH($C599,'Policy Characteristics'!$C:$C,0)))</f>
        <v>0</v>
      </c>
      <c r="M599" s="205">
        <f>IF(ISBLANK(INDEX('Policy Characteristics'!G:G,MATCH($C599,'Policy Characteristics'!$C:$C,0))),"",INDEX('Policy Characteristics'!G:G,MATCH($C599,'Policy Characteristics'!$C:$C,0)))</f>
        <v>1</v>
      </c>
      <c r="N599" s="205">
        <f>IF(ISBLANK(INDEX('Policy Characteristics'!H:H,MATCH($C599,'Policy Characteristics'!$C:$C,0))),"",INDEX('Policy Characteristics'!H:H,MATCH($C599,'Policy Characteristics'!$C:$C,0)))</f>
        <v>0.01</v>
      </c>
      <c r="O599" s="76" t="str">
        <f>IF(ISBLANK(INDEX('Policy Characteristics'!I:I,MATCH($C599,'Policy Characteristics'!$C:$C,0))),"",INDEX('Policy Characteristics'!I:I,MATCH($C599,'Policy Characteristics'!$C:$C,0)))</f>
        <v>% of CO2 captured</v>
      </c>
      <c r="P599" s="76" t="str">
        <f>IF(ISBLANK(INDEX('Policy Characteristics'!J:J,MATCH($C599,'Policy Characteristics'!$C:$C,0))),"",INDEX('Policy Characteristics'!J:J,MATCH($C599,'Policy Characteristics'!$C:$C,0)))</f>
        <v>**Description:** This policy specifies the fraction of CO2 emissions from industry that is captured and stored, above the amount predicted in the BAUlscenario.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599" s="76" t="str">
        <f>IF(ISBLANK(INDEX('Policy Characteristics'!K:K,MATCH($C599,'Policy Characteristics'!$C:$C,0))),"",INDEX('Policy Characteristics'!K:K,MATCH($C599,'Policy Characteristics'!$C:$C,0)))</f>
        <v>ccs.html#ccs</v>
      </c>
      <c r="R599" s="76" t="str">
        <f>IF(ISBLANK(INDEX('Policy Characteristics'!L:L,MATCH($C599,'Policy Characteristics'!$C:$C,0))),"",INDEX('Policy Characteristics'!L:L,MATCH($C599,'Policy Characteristics'!$C:$C,0)))</f>
        <v>carbon-capture-and-sequestration.html</v>
      </c>
    </row>
    <row r="600" spans="1:18" x14ac:dyDescent="0.25">
      <c r="A600" s="76" t="str">
        <f>IF(ISBLANK(INDEX('Policy Characteristics'!A:A,MATCH($C600,'Policy Characteristics'!$C:$C,0))),"",INDEX('Policy Characteristics'!A:A,MATCH($C600,'Policy Characteristics'!$C:$C,0)))</f>
        <v>Industry</v>
      </c>
      <c r="B600" s="200" t="str">
        <f>IF(ISBLANK(INDEX('Policy Characteristics'!B:B,MATCH($C600,'Policy Characteristics'!$C:$C,0))),"",INDEX('Policy Characteristics'!B:B,MATCH($C600,'Policy Characteristics'!$C:$C,0)))</f>
        <v>Carbon Capture and Sequestration</v>
      </c>
      <c r="C600" s="76" t="str">
        <f t="shared" si="25"/>
        <v>Industry Sector Fraction of Potential Additional CCS Achieved</v>
      </c>
      <c r="D600" s="78" t="s">
        <v>1309</v>
      </c>
      <c r="E600" s="78" t="s">
        <v>1262</v>
      </c>
      <c r="F600" t="s">
        <v>819</v>
      </c>
      <c r="G600" s="88" t="s">
        <v>1263</v>
      </c>
      <c r="H600" s="15">
        <v>926</v>
      </c>
      <c r="I600" s="213" t="s">
        <v>43</v>
      </c>
      <c r="J600" s="202" t="str">
        <f>IF(ISBLANK(INDEX('Policy Characteristics'!D:D,MATCH($C600,'Policy Characteristics'!$C:$C,0))),"",INDEX('Policy Characteristics'!D:D,MATCH($C600,'Policy Characteristics'!$C:$C,0)))</f>
        <v>Industry CCS</v>
      </c>
      <c r="K600" s="76" t="str">
        <f>IF(ISBLANK(INDEX('Policy Characteristics'!E:E,MATCH($C600,'Policy Characteristics'!$C:$C,0))),"",INDEX('Policy Characteristics'!E:E,MATCH($C600,'Policy Characteristics'!$C:$C,0)))</f>
        <v>indst CCS</v>
      </c>
      <c r="L600" s="205">
        <f>IF(ISBLANK(INDEX('Policy Characteristics'!F:F,MATCH($C600,'Policy Characteristics'!$C:$C,0))),"",INDEX('Policy Characteristics'!F:F,MATCH($C600,'Policy Characteristics'!$C:$C,0)))</f>
        <v>0</v>
      </c>
      <c r="M600" s="205">
        <f>IF(ISBLANK(INDEX('Policy Characteristics'!G:G,MATCH($C600,'Policy Characteristics'!$C:$C,0))),"",INDEX('Policy Characteristics'!G:G,MATCH($C600,'Policy Characteristics'!$C:$C,0)))</f>
        <v>1</v>
      </c>
      <c r="N600" s="205">
        <f>IF(ISBLANK(INDEX('Policy Characteristics'!H:H,MATCH($C600,'Policy Characteristics'!$C:$C,0))),"",INDEX('Policy Characteristics'!H:H,MATCH($C600,'Policy Characteristics'!$C:$C,0)))</f>
        <v>0.01</v>
      </c>
      <c r="O600" s="76" t="str">
        <f>IF(ISBLANK(INDEX('Policy Characteristics'!I:I,MATCH($C600,'Policy Characteristics'!$C:$C,0))),"",INDEX('Policy Characteristics'!I:I,MATCH($C600,'Policy Characteristics'!$C:$C,0)))</f>
        <v>% of CO2 captured</v>
      </c>
      <c r="P600" s="76" t="str">
        <f>IF(ISBLANK(INDEX('Policy Characteristics'!J:J,MATCH($C600,'Policy Characteristics'!$C:$C,0))),"",INDEX('Policy Characteristics'!J:J,MATCH($C600,'Policy Characteristics'!$C:$C,0)))</f>
        <v>**Description:** This policy specifies the fraction of CO2 emissions from industry that is captured and stored, above the amount predicted in the BAUlscenario.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0" s="76" t="str">
        <f>IF(ISBLANK(INDEX('Policy Characteristics'!K:K,MATCH($C600,'Policy Characteristics'!$C:$C,0))),"",INDEX('Policy Characteristics'!K:K,MATCH($C600,'Policy Characteristics'!$C:$C,0)))</f>
        <v>ccs.html#ccs</v>
      </c>
      <c r="R600" s="76" t="str">
        <f>IF(ISBLANK(INDEX('Policy Characteristics'!L:L,MATCH($C600,'Policy Characteristics'!$C:$C,0))),"",INDEX('Policy Characteristics'!L:L,MATCH($C600,'Policy Characteristics'!$C:$C,0)))</f>
        <v>carbon-capture-and-sequestration.html</v>
      </c>
    </row>
    <row r="601" spans="1:18" x14ac:dyDescent="0.25">
      <c r="A601" s="76" t="str">
        <f>IF(ISBLANK(INDEX('Policy Characteristics'!A:A,MATCH($C601,'Policy Characteristics'!$C:$C,0))),"",INDEX('Policy Characteristics'!A:A,MATCH($C601,'Policy Characteristics'!$C:$C,0)))</f>
        <v>Industry</v>
      </c>
      <c r="B601" s="200" t="str">
        <f>IF(ISBLANK(INDEX('Policy Characteristics'!B:B,MATCH($C601,'Policy Characteristics'!$C:$C,0))),"",INDEX('Policy Characteristics'!B:B,MATCH($C601,'Policy Characteristics'!$C:$C,0)))</f>
        <v>Carbon Capture and Sequestration</v>
      </c>
      <c r="C601" s="76" t="str">
        <f t="shared" si="25"/>
        <v>Industry Sector Fraction of Potential Additional CCS Achieved</v>
      </c>
      <c r="D601" s="78" t="s">
        <v>1309</v>
      </c>
      <c r="E601" s="78" t="s">
        <v>772</v>
      </c>
      <c r="F601" t="s">
        <v>819</v>
      </c>
      <c r="G601" s="88" t="s">
        <v>1264</v>
      </c>
      <c r="H601" s="15">
        <v>927</v>
      </c>
      <c r="I601" s="213" t="s">
        <v>43</v>
      </c>
      <c r="J601" s="202" t="str">
        <f>IF(ISBLANK(INDEX('Policy Characteristics'!D:D,MATCH($C601,'Policy Characteristics'!$C:$C,0))),"",INDEX('Policy Characteristics'!D:D,MATCH($C601,'Policy Characteristics'!$C:$C,0)))</f>
        <v>Industry CCS</v>
      </c>
      <c r="K601" s="76" t="str">
        <f>IF(ISBLANK(INDEX('Policy Characteristics'!E:E,MATCH($C601,'Policy Characteristics'!$C:$C,0))),"",INDEX('Policy Characteristics'!E:E,MATCH($C601,'Policy Characteristics'!$C:$C,0)))</f>
        <v>indst CCS</v>
      </c>
      <c r="L601" s="205">
        <f>IF(ISBLANK(INDEX('Policy Characteristics'!F:F,MATCH($C601,'Policy Characteristics'!$C:$C,0))),"",INDEX('Policy Characteristics'!F:F,MATCH($C601,'Policy Characteristics'!$C:$C,0)))</f>
        <v>0</v>
      </c>
      <c r="M601" s="205">
        <f>IF(ISBLANK(INDEX('Policy Characteristics'!G:G,MATCH($C601,'Policy Characteristics'!$C:$C,0))),"",INDEX('Policy Characteristics'!G:G,MATCH($C601,'Policy Characteristics'!$C:$C,0)))</f>
        <v>1</v>
      </c>
      <c r="N601" s="205">
        <f>IF(ISBLANK(INDEX('Policy Characteristics'!H:H,MATCH($C601,'Policy Characteristics'!$C:$C,0))),"",INDEX('Policy Characteristics'!H:H,MATCH($C601,'Policy Characteristics'!$C:$C,0)))</f>
        <v>0.01</v>
      </c>
      <c r="O601" s="76" t="str">
        <f>IF(ISBLANK(INDEX('Policy Characteristics'!I:I,MATCH($C601,'Policy Characteristics'!$C:$C,0))),"",INDEX('Policy Characteristics'!I:I,MATCH($C601,'Policy Characteristics'!$C:$C,0)))</f>
        <v>% of CO2 captured</v>
      </c>
      <c r="P601" s="76" t="str">
        <f>IF(ISBLANK(INDEX('Policy Characteristics'!J:J,MATCH($C601,'Policy Characteristics'!$C:$C,0))),"",INDEX('Policy Characteristics'!J:J,MATCH($C601,'Policy Characteristics'!$C:$C,0)))</f>
        <v>**Description:** This policy specifies the fraction of CO2 emissions from industry that is captured and stored, above the amount predicted in the BAUlscenario.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1" s="76" t="str">
        <f>IF(ISBLANK(INDEX('Policy Characteristics'!K:K,MATCH($C601,'Policy Characteristics'!$C:$C,0))),"",INDEX('Policy Characteristics'!K:K,MATCH($C601,'Policy Characteristics'!$C:$C,0)))</f>
        <v>ccs.html#ccs</v>
      </c>
      <c r="R601" s="76" t="str">
        <f>IF(ISBLANK(INDEX('Policy Characteristics'!L:L,MATCH($C601,'Policy Characteristics'!$C:$C,0))),"",INDEX('Policy Characteristics'!L:L,MATCH($C601,'Policy Characteristics'!$C:$C,0)))</f>
        <v>carbon-capture-and-sequestration.html</v>
      </c>
    </row>
    <row r="602" spans="1:18" x14ac:dyDescent="0.25">
      <c r="A602" s="76" t="str">
        <f>IF(ISBLANK(INDEX('Policy Characteristics'!A:A,MATCH($C602,'Policy Characteristics'!$C:$C,0))),"",INDEX('Policy Characteristics'!A:A,MATCH($C602,'Policy Characteristics'!$C:$C,0)))</f>
        <v>Industry</v>
      </c>
      <c r="B602" s="200" t="str">
        <f>IF(ISBLANK(INDEX('Policy Characteristics'!B:B,MATCH($C602,'Policy Characteristics'!$C:$C,0))),"",INDEX('Policy Characteristics'!B:B,MATCH($C602,'Policy Characteristics'!$C:$C,0)))</f>
        <v>Carbon Capture and Sequestration</v>
      </c>
      <c r="C602" s="76" t="str">
        <f t="shared" si="25"/>
        <v>Industry Sector Fraction of Potential Additional CCS Achieved</v>
      </c>
      <c r="D602" s="78" t="s">
        <v>1310</v>
      </c>
      <c r="E602" s="78" t="s">
        <v>1262</v>
      </c>
      <c r="F602" t="s">
        <v>1273</v>
      </c>
      <c r="G602" s="88" t="s">
        <v>1263</v>
      </c>
      <c r="H602" s="15">
        <v>928</v>
      </c>
      <c r="I602" s="213" t="s">
        <v>43</v>
      </c>
      <c r="J602" s="202" t="str">
        <f>IF(ISBLANK(INDEX('Policy Characteristics'!D:D,MATCH($C602,'Policy Characteristics'!$C:$C,0))),"",INDEX('Policy Characteristics'!D:D,MATCH($C602,'Policy Characteristics'!$C:$C,0)))</f>
        <v>Industry CCS</v>
      </c>
      <c r="K602" s="76" t="str">
        <f>IF(ISBLANK(INDEX('Policy Characteristics'!E:E,MATCH($C602,'Policy Characteristics'!$C:$C,0))),"",INDEX('Policy Characteristics'!E:E,MATCH($C602,'Policy Characteristics'!$C:$C,0)))</f>
        <v>indst CCS</v>
      </c>
      <c r="L602" s="205">
        <f>IF(ISBLANK(INDEX('Policy Characteristics'!F:F,MATCH($C602,'Policy Characteristics'!$C:$C,0))),"",INDEX('Policy Characteristics'!F:F,MATCH($C602,'Policy Characteristics'!$C:$C,0)))</f>
        <v>0</v>
      </c>
      <c r="M602" s="205">
        <f>IF(ISBLANK(INDEX('Policy Characteristics'!G:G,MATCH($C602,'Policy Characteristics'!$C:$C,0))),"",INDEX('Policy Characteristics'!G:G,MATCH($C602,'Policy Characteristics'!$C:$C,0)))</f>
        <v>1</v>
      </c>
      <c r="N602" s="205">
        <f>IF(ISBLANK(INDEX('Policy Characteristics'!H:H,MATCH($C602,'Policy Characteristics'!$C:$C,0))),"",INDEX('Policy Characteristics'!H:H,MATCH($C602,'Policy Characteristics'!$C:$C,0)))</f>
        <v>0.01</v>
      </c>
      <c r="O602" s="76" t="str">
        <f>IF(ISBLANK(INDEX('Policy Characteristics'!I:I,MATCH($C602,'Policy Characteristics'!$C:$C,0))),"",INDEX('Policy Characteristics'!I:I,MATCH($C602,'Policy Characteristics'!$C:$C,0)))</f>
        <v>% of CO2 captured</v>
      </c>
      <c r="P602" s="76" t="str">
        <f>IF(ISBLANK(INDEX('Policy Characteristics'!J:J,MATCH($C602,'Policy Characteristics'!$C:$C,0))),"",INDEX('Policy Characteristics'!J:J,MATCH($C602,'Policy Characteristics'!$C:$C,0)))</f>
        <v>**Description:** This policy specifies the fraction of CO2 emissions from industry that is captured and stored, above the amount predicted in the BAUlscenario.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2" s="76" t="str">
        <f>IF(ISBLANK(INDEX('Policy Characteristics'!K:K,MATCH($C602,'Policy Characteristics'!$C:$C,0))),"",INDEX('Policy Characteristics'!K:K,MATCH($C602,'Policy Characteristics'!$C:$C,0)))</f>
        <v>ccs.html#ccs</v>
      </c>
      <c r="R602" s="76" t="str">
        <f>IF(ISBLANK(INDEX('Policy Characteristics'!L:L,MATCH($C602,'Policy Characteristics'!$C:$C,0))),"",INDEX('Policy Characteristics'!L:L,MATCH($C602,'Policy Characteristics'!$C:$C,0)))</f>
        <v>carbon-capture-and-sequestration.html</v>
      </c>
    </row>
    <row r="603" spans="1:18" x14ac:dyDescent="0.25">
      <c r="A603" s="76" t="str">
        <f>IF(ISBLANK(INDEX('Policy Characteristics'!A:A,MATCH($C603,'Policy Characteristics'!$C:$C,0))),"",INDEX('Policy Characteristics'!A:A,MATCH($C603,'Policy Characteristics'!$C:$C,0)))</f>
        <v>Industry</v>
      </c>
      <c r="B603" s="200" t="str">
        <f>IF(ISBLANK(INDEX('Policy Characteristics'!B:B,MATCH($C603,'Policy Characteristics'!$C:$C,0))),"",INDEX('Policy Characteristics'!B:B,MATCH($C603,'Policy Characteristics'!$C:$C,0)))</f>
        <v>Carbon Capture and Sequestration</v>
      </c>
      <c r="C603" s="76" t="str">
        <f t="shared" si="25"/>
        <v>Industry Sector Fraction of Potential Additional CCS Achieved</v>
      </c>
      <c r="D603" s="78" t="s">
        <v>1310</v>
      </c>
      <c r="E603" s="78" t="s">
        <v>772</v>
      </c>
      <c r="F603" t="s">
        <v>1273</v>
      </c>
      <c r="G603" s="88" t="s">
        <v>1264</v>
      </c>
      <c r="H603" s="15">
        <v>929</v>
      </c>
      <c r="I603" s="201" t="s">
        <v>44</v>
      </c>
      <c r="J603" s="202" t="str">
        <f>IF(ISBLANK(INDEX('Policy Characteristics'!D:D,MATCH($C603,'Policy Characteristics'!$C:$C,0))),"",INDEX('Policy Characteristics'!D:D,MATCH($C603,'Policy Characteristics'!$C:$C,0)))</f>
        <v>Industry CCS</v>
      </c>
      <c r="K603" s="76" t="str">
        <f>IF(ISBLANK(INDEX('Policy Characteristics'!E:E,MATCH($C603,'Policy Characteristics'!$C:$C,0))),"",INDEX('Policy Characteristics'!E:E,MATCH($C603,'Policy Characteristics'!$C:$C,0)))</f>
        <v>indst CCS</v>
      </c>
      <c r="L603" s="205">
        <f>IF(ISBLANK(INDEX('Policy Characteristics'!F:F,MATCH($C603,'Policy Characteristics'!$C:$C,0))),"",INDEX('Policy Characteristics'!F:F,MATCH($C603,'Policy Characteristics'!$C:$C,0)))</f>
        <v>0</v>
      </c>
      <c r="M603" s="205">
        <f>IF(ISBLANK(INDEX('Policy Characteristics'!G:G,MATCH($C603,'Policy Characteristics'!$C:$C,0))),"",INDEX('Policy Characteristics'!G:G,MATCH($C603,'Policy Characteristics'!$C:$C,0)))</f>
        <v>1</v>
      </c>
      <c r="N603" s="205">
        <f>IF(ISBLANK(INDEX('Policy Characteristics'!H:H,MATCH($C603,'Policy Characteristics'!$C:$C,0))),"",INDEX('Policy Characteristics'!H:H,MATCH($C603,'Policy Characteristics'!$C:$C,0)))</f>
        <v>0.01</v>
      </c>
      <c r="O603" s="76" t="str">
        <f>IF(ISBLANK(INDEX('Policy Characteristics'!I:I,MATCH($C603,'Policy Characteristics'!$C:$C,0))),"",INDEX('Policy Characteristics'!I:I,MATCH($C603,'Policy Characteristics'!$C:$C,0)))</f>
        <v>% of CO2 captured</v>
      </c>
      <c r="P603" s="76" t="str">
        <f>IF(ISBLANK(INDEX('Policy Characteristics'!J:J,MATCH($C603,'Policy Characteristics'!$C:$C,0))),"",INDEX('Policy Characteristics'!J:J,MATCH($C603,'Policy Characteristics'!$C:$C,0)))</f>
        <v>**Description:** This policy specifies the fraction of CO2 emissions from industry that is captured and stored, above the amount predicted in the BAUlscenario.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3" s="76" t="str">
        <f>IF(ISBLANK(INDEX('Policy Characteristics'!K:K,MATCH($C603,'Policy Characteristics'!$C:$C,0))),"",INDEX('Policy Characteristics'!K:K,MATCH($C603,'Policy Characteristics'!$C:$C,0)))</f>
        <v>ccs.html#ccs</v>
      </c>
      <c r="R603" s="76" t="str">
        <f>IF(ISBLANK(INDEX('Policy Characteristics'!L:L,MATCH($C603,'Policy Characteristics'!$C:$C,0))),"",INDEX('Policy Characteristics'!L:L,MATCH($C603,'Policy Characteristics'!$C:$C,0)))</f>
        <v>carbon-capture-and-sequestration.html</v>
      </c>
    </row>
    <row r="604" spans="1:18" x14ac:dyDescent="0.25">
      <c r="A604" s="76" t="str">
        <f>IF(ISBLANK(INDEX('Policy Characteristics'!A:A,MATCH($C604,'Policy Characteristics'!$C:$C,0))),"",INDEX('Policy Characteristics'!A:A,MATCH($C604,'Policy Characteristics'!$C:$C,0)))</f>
        <v>Industry</v>
      </c>
      <c r="B604" s="200" t="str">
        <f>IF(ISBLANK(INDEX('Policy Characteristics'!B:B,MATCH($C604,'Policy Characteristics'!$C:$C,0))),"",INDEX('Policy Characteristics'!B:B,MATCH($C604,'Policy Characteristics'!$C:$C,0)))</f>
        <v>Carbon Capture and Sequestration</v>
      </c>
      <c r="C604" s="76" t="str">
        <f t="shared" si="25"/>
        <v>Industry Sector Fraction of Potential Additional CCS Achieved</v>
      </c>
      <c r="D604" s="78" t="s">
        <v>1311</v>
      </c>
      <c r="E604" s="78" t="s">
        <v>1262</v>
      </c>
      <c r="F604" t="s">
        <v>1274</v>
      </c>
      <c r="G604" s="88" t="s">
        <v>1263</v>
      </c>
      <c r="H604" s="15">
        <v>930</v>
      </c>
      <c r="I604" s="213" t="s">
        <v>43</v>
      </c>
      <c r="J604" s="202" t="str">
        <f>IF(ISBLANK(INDEX('Policy Characteristics'!D:D,MATCH($C604,'Policy Characteristics'!$C:$C,0))),"",INDEX('Policy Characteristics'!D:D,MATCH($C604,'Policy Characteristics'!$C:$C,0)))</f>
        <v>Industry CCS</v>
      </c>
      <c r="K604" s="76" t="str">
        <f>IF(ISBLANK(INDEX('Policy Characteristics'!E:E,MATCH($C604,'Policy Characteristics'!$C:$C,0))),"",INDEX('Policy Characteristics'!E:E,MATCH($C604,'Policy Characteristics'!$C:$C,0)))</f>
        <v>indst CCS</v>
      </c>
      <c r="L604" s="205">
        <f>IF(ISBLANK(INDEX('Policy Characteristics'!F:F,MATCH($C604,'Policy Characteristics'!$C:$C,0))),"",INDEX('Policy Characteristics'!F:F,MATCH($C604,'Policy Characteristics'!$C:$C,0)))</f>
        <v>0</v>
      </c>
      <c r="M604" s="205">
        <f>IF(ISBLANK(INDEX('Policy Characteristics'!G:G,MATCH($C604,'Policy Characteristics'!$C:$C,0))),"",INDEX('Policy Characteristics'!G:G,MATCH($C604,'Policy Characteristics'!$C:$C,0)))</f>
        <v>1</v>
      </c>
      <c r="N604" s="205">
        <f>IF(ISBLANK(INDEX('Policy Characteristics'!H:H,MATCH($C604,'Policy Characteristics'!$C:$C,0))),"",INDEX('Policy Characteristics'!H:H,MATCH($C604,'Policy Characteristics'!$C:$C,0)))</f>
        <v>0.01</v>
      </c>
      <c r="O604" s="76" t="str">
        <f>IF(ISBLANK(INDEX('Policy Characteristics'!I:I,MATCH($C604,'Policy Characteristics'!$C:$C,0))),"",INDEX('Policy Characteristics'!I:I,MATCH($C604,'Policy Characteristics'!$C:$C,0)))</f>
        <v>% of CO2 captured</v>
      </c>
      <c r="P604" s="76" t="str">
        <f>IF(ISBLANK(INDEX('Policy Characteristics'!J:J,MATCH($C604,'Policy Characteristics'!$C:$C,0))),"",INDEX('Policy Characteristics'!J:J,MATCH($C604,'Policy Characteristics'!$C:$C,0)))</f>
        <v>**Description:** This policy specifies the fraction of CO2 emissions from industry that is captured and stored, above the amount predicted in the BAUlscenario.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4" s="76" t="str">
        <f>IF(ISBLANK(INDEX('Policy Characteristics'!K:K,MATCH($C604,'Policy Characteristics'!$C:$C,0))),"",INDEX('Policy Characteristics'!K:K,MATCH($C604,'Policy Characteristics'!$C:$C,0)))</f>
        <v>ccs.html#ccs</v>
      </c>
      <c r="R604" s="76" t="str">
        <f>IF(ISBLANK(INDEX('Policy Characteristics'!L:L,MATCH($C604,'Policy Characteristics'!$C:$C,0))),"",INDEX('Policy Characteristics'!L:L,MATCH($C604,'Policy Characteristics'!$C:$C,0)))</f>
        <v>carbon-capture-and-sequestration.html</v>
      </c>
    </row>
    <row r="605" spans="1:18" x14ac:dyDescent="0.25">
      <c r="A605" s="76" t="str">
        <f>IF(ISBLANK(INDEX('Policy Characteristics'!A:A,MATCH($C605,'Policy Characteristics'!$C:$C,0))),"",INDEX('Policy Characteristics'!A:A,MATCH($C605,'Policy Characteristics'!$C:$C,0)))</f>
        <v>Industry</v>
      </c>
      <c r="B605" s="200" t="str">
        <f>IF(ISBLANK(INDEX('Policy Characteristics'!B:B,MATCH($C605,'Policy Characteristics'!$C:$C,0))),"",INDEX('Policy Characteristics'!B:B,MATCH($C605,'Policy Characteristics'!$C:$C,0)))</f>
        <v>Carbon Capture and Sequestration</v>
      </c>
      <c r="C605" s="76" t="str">
        <f t="shared" si="25"/>
        <v>Industry Sector Fraction of Potential Additional CCS Achieved</v>
      </c>
      <c r="D605" s="78" t="s">
        <v>1311</v>
      </c>
      <c r="E605" s="78" t="s">
        <v>772</v>
      </c>
      <c r="F605" t="s">
        <v>1274</v>
      </c>
      <c r="G605" s="88" t="s">
        <v>1264</v>
      </c>
      <c r="H605" s="15">
        <v>931</v>
      </c>
      <c r="I605" s="201" t="s">
        <v>44</v>
      </c>
      <c r="J605" s="202" t="str">
        <f>IF(ISBLANK(INDEX('Policy Characteristics'!D:D,MATCH($C605,'Policy Characteristics'!$C:$C,0))),"",INDEX('Policy Characteristics'!D:D,MATCH($C605,'Policy Characteristics'!$C:$C,0)))</f>
        <v>Industry CCS</v>
      </c>
      <c r="K605" s="76" t="str">
        <f>IF(ISBLANK(INDEX('Policy Characteristics'!E:E,MATCH($C605,'Policy Characteristics'!$C:$C,0))),"",INDEX('Policy Characteristics'!E:E,MATCH($C605,'Policy Characteristics'!$C:$C,0)))</f>
        <v>indst CCS</v>
      </c>
      <c r="L605" s="205">
        <f>IF(ISBLANK(INDEX('Policy Characteristics'!F:F,MATCH($C605,'Policy Characteristics'!$C:$C,0))),"",INDEX('Policy Characteristics'!F:F,MATCH($C605,'Policy Characteristics'!$C:$C,0)))</f>
        <v>0</v>
      </c>
      <c r="M605" s="205">
        <f>IF(ISBLANK(INDEX('Policy Characteristics'!G:G,MATCH($C605,'Policy Characteristics'!$C:$C,0))),"",INDEX('Policy Characteristics'!G:G,MATCH($C605,'Policy Characteristics'!$C:$C,0)))</f>
        <v>1</v>
      </c>
      <c r="N605" s="205">
        <f>IF(ISBLANK(INDEX('Policy Characteristics'!H:H,MATCH($C605,'Policy Characteristics'!$C:$C,0))),"",INDEX('Policy Characteristics'!H:H,MATCH($C605,'Policy Characteristics'!$C:$C,0)))</f>
        <v>0.01</v>
      </c>
      <c r="O605" s="76" t="str">
        <f>IF(ISBLANK(INDEX('Policy Characteristics'!I:I,MATCH($C605,'Policy Characteristics'!$C:$C,0))),"",INDEX('Policy Characteristics'!I:I,MATCH($C605,'Policy Characteristics'!$C:$C,0)))</f>
        <v>% of CO2 captured</v>
      </c>
      <c r="P605" s="76" t="str">
        <f>IF(ISBLANK(INDEX('Policy Characteristics'!J:J,MATCH($C605,'Policy Characteristics'!$C:$C,0))),"",INDEX('Policy Characteristics'!J:J,MATCH($C605,'Policy Characteristics'!$C:$C,0)))</f>
        <v>**Description:** This policy specifies the fraction of CO2 emissions from industry that is captured and stored, above the amount predicted in the BAUlscenario.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5" s="76" t="str">
        <f>IF(ISBLANK(INDEX('Policy Characteristics'!K:K,MATCH($C605,'Policy Characteristics'!$C:$C,0))),"",INDEX('Policy Characteristics'!K:K,MATCH($C605,'Policy Characteristics'!$C:$C,0)))</f>
        <v>ccs.html#ccs</v>
      </c>
      <c r="R605" s="76" t="str">
        <f>IF(ISBLANK(INDEX('Policy Characteristics'!L:L,MATCH($C605,'Policy Characteristics'!$C:$C,0))),"",INDEX('Policy Characteristics'!L:L,MATCH($C605,'Policy Characteristics'!$C:$C,0)))</f>
        <v>carbon-capture-and-sequestration.html</v>
      </c>
    </row>
    <row r="606" spans="1:18" x14ac:dyDescent="0.25">
      <c r="A606" s="76" t="str">
        <f>IF(ISBLANK(INDEX('Policy Characteristics'!A:A,MATCH($C606,'Policy Characteristics'!$C:$C,0))),"",INDEX('Policy Characteristics'!A:A,MATCH($C606,'Policy Characteristics'!$C:$C,0)))</f>
        <v>Industry</v>
      </c>
      <c r="B606" s="200" t="str">
        <f>IF(ISBLANK(INDEX('Policy Characteristics'!B:B,MATCH($C606,'Policy Characteristics'!$C:$C,0))),"",INDEX('Policy Characteristics'!B:B,MATCH($C606,'Policy Characteristics'!$C:$C,0)))</f>
        <v>Carbon Capture and Sequestration</v>
      </c>
      <c r="C606" s="76" t="str">
        <f t="shared" si="25"/>
        <v>Industry Sector Fraction of Potential Additional CCS Achieved</v>
      </c>
      <c r="D606" s="78" t="s">
        <v>1312</v>
      </c>
      <c r="E606" s="78" t="s">
        <v>1262</v>
      </c>
      <c r="F606" t="s">
        <v>1275</v>
      </c>
      <c r="G606" s="88" t="s">
        <v>1263</v>
      </c>
      <c r="H606" s="15">
        <v>932</v>
      </c>
      <c r="I606" s="213" t="s">
        <v>43</v>
      </c>
      <c r="J606" s="202" t="str">
        <f>IF(ISBLANK(INDEX('Policy Characteristics'!D:D,MATCH($C606,'Policy Characteristics'!$C:$C,0))),"",INDEX('Policy Characteristics'!D:D,MATCH($C606,'Policy Characteristics'!$C:$C,0)))</f>
        <v>Industry CCS</v>
      </c>
      <c r="K606" s="76" t="str">
        <f>IF(ISBLANK(INDEX('Policy Characteristics'!E:E,MATCH($C606,'Policy Characteristics'!$C:$C,0))),"",INDEX('Policy Characteristics'!E:E,MATCH($C606,'Policy Characteristics'!$C:$C,0)))</f>
        <v>indst CCS</v>
      </c>
      <c r="L606" s="205">
        <f>IF(ISBLANK(INDEX('Policy Characteristics'!F:F,MATCH($C606,'Policy Characteristics'!$C:$C,0))),"",INDEX('Policy Characteristics'!F:F,MATCH($C606,'Policy Characteristics'!$C:$C,0)))</f>
        <v>0</v>
      </c>
      <c r="M606" s="205">
        <f>IF(ISBLANK(INDEX('Policy Characteristics'!G:G,MATCH($C606,'Policy Characteristics'!$C:$C,0))),"",INDEX('Policy Characteristics'!G:G,MATCH($C606,'Policy Characteristics'!$C:$C,0)))</f>
        <v>1</v>
      </c>
      <c r="N606" s="205">
        <f>IF(ISBLANK(INDEX('Policy Characteristics'!H:H,MATCH($C606,'Policy Characteristics'!$C:$C,0))),"",INDEX('Policy Characteristics'!H:H,MATCH($C606,'Policy Characteristics'!$C:$C,0)))</f>
        <v>0.01</v>
      </c>
      <c r="O606" s="76" t="str">
        <f>IF(ISBLANK(INDEX('Policy Characteristics'!I:I,MATCH($C606,'Policy Characteristics'!$C:$C,0))),"",INDEX('Policy Characteristics'!I:I,MATCH($C606,'Policy Characteristics'!$C:$C,0)))</f>
        <v>% of CO2 captured</v>
      </c>
      <c r="P606" s="76" t="str">
        <f>IF(ISBLANK(INDEX('Policy Characteristics'!J:J,MATCH($C606,'Policy Characteristics'!$C:$C,0))),"",INDEX('Policy Characteristics'!J:J,MATCH($C606,'Policy Characteristics'!$C:$C,0)))</f>
        <v>**Description:** This policy specifies the fraction of CO2 emissions from industry that is captured and stored, above the amount predicted in the BAUlscenario.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6" s="76" t="str">
        <f>IF(ISBLANK(INDEX('Policy Characteristics'!K:K,MATCH($C606,'Policy Characteristics'!$C:$C,0))),"",INDEX('Policy Characteristics'!K:K,MATCH($C606,'Policy Characteristics'!$C:$C,0)))</f>
        <v>ccs.html#ccs</v>
      </c>
      <c r="R606" s="76" t="str">
        <f>IF(ISBLANK(INDEX('Policy Characteristics'!L:L,MATCH($C606,'Policy Characteristics'!$C:$C,0))),"",INDEX('Policy Characteristics'!L:L,MATCH($C606,'Policy Characteristics'!$C:$C,0)))</f>
        <v>carbon-capture-and-sequestration.html</v>
      </c>
    </row>
    <row r="607" spans="1:18" x14ac:dyDescent="0.25">
      <c r="A607" s="76" t="str">
        <f>IF(ISBLANK(INDEX('Policy Characteristics'!A:A,MATCH($C607,'Policy Characteristics'!$C:$C,0))),"",INDEX('Policy Characteristics'!A:A,MATCH($C607,'Policy Characteristics'!$C:$C,0)))</f>
        <v>Industry</v>
      </c>
      <c r="B607" s="200" t="str">
        <f>IF(ISBLANK(INDEX('Policy Characteristics'!B:B,MATCH($C607,'Policy Characteristics'!$C:$C,0))),"",INDEX('Policy Characteristics'!B:B,MATCH($C607,'Policy Characteristics'!$C:$C,0)))</f>
        <v>Carbon Capture and Sequestration</v>
      </c>
      <c r="C607" s="76" t="str">
        <f t="shared" si="25"/>
        <v>Industry Sector Fraction of Potential Additional CCS Achieved</v>
      </c>
      <c r="D607" s="78" t="s">
        <v>1312</v>
      </c>
      <c r="E607" s="78" t="s">
        <v>772</v>
      </c>
      <c r="F607" t="s">
        <v>1275</v>
      </c>
      <c r="G607" s="88" t="s">
        <v>1264</v>
      </c>
      <c r="H607" s="15">
        <v>933</v>
      </c>
      <c r="I607" s="213" t="s">
        <v>43</v>
      </c>
      <c r="J607" s="202" t="str">
        <f>IF(ISBLANK(INDEX('Policy Characteristics'!D:D,MATCH($C607,'Policy Characteristics'!$C:$C,0))),"",INDEX('Policy Characteristics'!D:D,MATCH($C607,'Policy Characteristics'!$C:$C,0)))</f>
        <v>Industry CCS</v>
      </c>
      <c r="K607" s="76" t="str">
        <f>IF(ISBLANK(INDEX('Policy Characteristics'!E:E,MATCH($C607,'Policy Characteristics'!$C:$C,0))),"",INDEX('Policy Characteristics'!E:E,MATCH($C607,'Policy Characteristics'!$C:$C,0)))</f>
        <v>indst CCS</v>
      </c>
      <c r="L607" s="205">
        <f>IF(ISBLANK(INDEX('Policy Characteristics'!F:F,MATCH($C607,'Policy Characteristics'!$C:$C,0))),"",INDEX('Policy Characteristics'!F:F,MATCH($C607,'Policy Characteristics'!$C:$C,0)))</f>
        <v>0</v>
      </c>
      <c r="M607" s="205">
        <f>IF(ISBLANK(INDEX('Policy Characteristics'!G:G,MATCH($C607,'Policy Characteristics'!$C:$C,0))),"",INDEX('Policy Characteristics'!G:G,MATCH($C607,'Policy Characteristics'!$C:$C,0)))</f>
        <v>1</v>
      </c>
      <c r="N607" s="205">
        <f>IF(ISBLANK(INDEX('Policy Characteristics'!H:H,MATCH($C607,'Policy Characteristics'!$C:$C,0))),"",INDEX('Policy Characteristics'!H:H,MATCH($C607,'Policy Characteristics'!$C:$C,0)))</f>
        <v>0.01</v>
      </c>
      <c r="O607" s="76" t="str">
        <f>IF(ISBLANK(INDEX('Policy Characteristics'!I:I,MATCH($C607,'Policy Characteristics'!$C:$C,0))),"",INDEX('Policy Characteristics'!I:I,MATCH($C607,'Policy Characteristics'!$C:$C,0)))</f>
        <v>% of CO2 captured</v>
      </c>
      <c r="P607" s="7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BAUlscenario.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76" t="str">
        <f>IF(ISBLANK(INDEX('Policy Characteristics'!K:K,MATCH($C607,'Policy Characteristics'!$C:$C,0))),"",INDEX('Policy Characteristics'!K:K,MATCH($C607,'Policy Characteristics'!$C:$C,0)))</f>
        <v>ccs.html#ccs</v>
      </c>
      <c r="R607" s="76" t="str">
        <f>IF(ISBLANK(INDEX('Policy Characteristics'!L:L,MATCH($C607,'Policy Characteristics'!$C:$C,0))),"",INDEX('Policy Characteristics'!L:L,MATCH($C607,'Policy Characteristics'!$C:$C,0)))</f>
        <v>carbon-capture-and-sequestration.html</v>
      </c>
    </row>
    <row r="608" spans="1:18" x14ac:dyDescent="0.25">
      <c r="A608" s="76" t="str">
        <f>IF(ISBLANK(INDEX('Policy Characteristics'!A:A,MATCH($C608,'Policy Characteristics'!$C:$C,0))),"",INDEX('Policy Characteristics'!A:A,MATCH($C608,'Policy Characteristics'!$C:$C,0)))</f>
        <v>Industry</v>
      </c>
      <c r="B608" s="200" t="str">
        <f>IF(ISBLANK(INDEX('Policy Characteristics'!B:B,MATCH($C608,'Policy Characteristics'!$C:$C,0))),"",INDEX('Policy Characteristics'!B:B,MATCH($C608,'Policy Characteristics'!$C:$C,0)))</f>
        <v>Carbon Capture and Sequestration</v>
      </c>
      <c r="C608" s="76" t="str">
        <f t="shared" si="25"/>
        <v>Industry Sector Fraction of Potential Additional CCS Achieved</v>
      </c>
      <c r="D608" s="78" t="s">
        <v>1313</v>
      </c>
      <c r="E608" s="78" t="s">
        <v>1262</v>
      </c>
      <c r="F608" t="s">
        <v>820</v>
      </c>
      <c r="G608" s="88" t="s">
        <v>1263</v>
      </c>
      <c r="H608" s="15">
        <v>934</v>
      </c>
      <c r="I608" s="213" t="s">
        <v>43</v>
      </c>
      <c r="J608" s="202" t="str">
        <f>IF(ISBLANK(INDEX('Policy Characteristics'!D:D,MATCH($C608,'Policy Characteristics'!$C:$C,0))),"",INDEX('Policy Characteristics'!D:D,MATCH($C608,'Policy Characteristics'!$C:$C,0)))</f>
        <v>Industry CCS</v>
      </c>
      <c r="K608" s="76" t="str">
        <f>IF(ISBLANK(INDEX('Policy Characteristics'!E:E,MATCH($C608,'Policy Characteristics'!$C:$C,0))),"",INDEX('Policy Characteristics'!E:E,MATCH($C608,'Policy Characteristics'!$C:$C,0)))</f>
        <v>indst CCS</v>
      </c>
      <c r="L608" s="205">
        <f>IF(ISBLANK(INDEX('Policy Characteristics'!F:F,MATCH($C608,'Policy Characteristics'!$C:$C,0))),"",INDEX('Policy Characteristics'!F:F,MATCH($C608,'Policy Characteristics'!$C:$C,0)))</f>
        <v>0</v>
      </c>
      <c r="M608" s="205">
        <f>IF(ISBLANK(INDEX('Policy Characteristics'!G:G,MATCH($C608,'Policy Characteristics'!$C:$C,0))),"",INDEX('Policy Characteristics'!G:G,MATCH($C608,'Policy Characteristics'!$C:$C,0)))</f>
        <v>1</v>
      </c>
      <c r="N608" s="205">
        <f>IF(ISBLANK(INDEX('Policy Characteristics'!H:H,MATCH($C608,'Policy Characteristics'!$C:$C,0))),"",INDEX('Policy Characteristics'!H:H,MATCH($C608,'Policy Characteristics'!$C:$C,0)))</f>
        <v>0.01</v>
      </c>
      <c r="O608" s="76" t="str">
        <f>IF(ISBLANK(INDEX('Policy Characteristics'!I:I,MATCH($C608,'Policy Characteristics'!$C:$C,0))),"",INDEX('Policy Characteristics'!I:I,MATCH($C608,'Policy Characteristics'!$C:$C,0)))</f>
        <v>% of CO2 captured</v>
      </c>
      <c r="P608" s="7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BAUlscenario.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76" t="str">
        <f>IF(ISBLANK(INDEX('Policy Characteristics'!K:K,MATCH($C608,'Policy Characteristics'!$C:$C,0))),"",INDEX('Policy Characteristics'!K:K,MATCH($C608,'Policy Characteristics'!$C:$C,0)))</f>
        <v>ccs.html#ccs</v>
      </c>
      <c r="R608" s="76" t="str">
        <f>IF(ISBLANK(INDEX('Policy Characteristics'!L:L,MATCH($C608,'Policy Characteristics'!$C:$C,0))),"",INDEX('Policy Characteristics'!L:L,MATCH($C608,'Policy Characteristics'!$C:$C,0)))</f>
        <v>carbon-capture-and-sequestration.html</v>
      </c>
    </row>
    <row r="609" spans="1:18" x14ac:dyDescent="0.25">
      <c r="A609" s="76" t="str">
        <f>IF(ISBLANK(INDEX('Policy Characteristics'!A:A,MATCH($C609,'Policy Characteristics'!$C:$C,0))),"",INDEX('Policy Characteristics'!A:A,MATCH($C609,'Policy Characteristics'!$C:$C,0)))</f>
        <v>Industry</v>
      </c>
      <c r="B609" s="200" t="str">
        <f>IF(ISBLANK(INDEX('Policy Characteristics'!B:B,MATCH($C609,'Policy Characteristics'!$C:$C,0))),"",INDEX('Policy Characteristics'!B:B,MATCH($C609,'Policy Characteristics'!$C:$C,0)))</f>
        <v>Carbon Capture and Sequestration</v>
      </c>
      <c r="C609" s="76" t="str">
        <f t="shared" si="25"/>
        <v>Industry Sector Fraction of Potential Additional CCS Achieved</v>
      </c>
      <c r="D609" s="78" t="s">
        <v>1313</v>
      </c>
      <c r="E609" s="78" t="s">
        <v>772</v>
      </c>
      <c r="F609" t="s">
        <v>820</v>
      </c>
      <c r="G609" s="88" t="s">
        <v>1264</v>
      </c>
      <c r="H609" s="15">
        <v>935</v>
      </c>
      <c r="I609" s="213" t="s">
        <v>43</v>
      </c>
      <c r="J609" s="202" t="str">
        <f>IF(ISBLANK(INDEX('Policy Characteristics'!D:D,MATCH($C609,'Policy Characteristics'!$C:$C,0))),"",INDEX('Policy Characteristics'!D:D,MATCH($C609,'Policy Characteristics'!$C:$C,0)))</f>
        <v>Industry CCS</v>
      </c>
      <c r="K609" s="76" t="str">
        <f>IF(ISBLANK(INDEX('Policy Characteristics'!E:E,MATCH($C609,'Policy Characteristics'!$C:$C,0))),"",INDEX('Policy Characteristics'!E:E,MATCH($C609,'Policy Characteristics'!$C:$C,0)))</f>
        <v>indst CCS</v>
      </c>
      <c r="L609" s="205">
        <f>IF(ISBLANK(INDEX('Policy Characteristics'!F:F,MATCH($C609,'Policy Characteristics'!$C:$C,0))),"",INDEX('Policy Characteristics'!F:F,MATCH($C609,'Policy Characteristics'!$C:$C,0)))</f>
        <v>0</v>
      </c>
      <c r="M609" s="205">
        <f>IF(ISBLANK(INDEX('Policy Characteristics'!G:G,MATCH($C609,'Policy Characteristics'!$C:$C,0))),"",INDEX('Policy Characteristics'!G:G,MATCH($C609,'Policy Characteristics'!$C:$C,0)))</f>
        <v>1</v>
      </c>
      <c r="N609" s="205">
        <f>IF(ISBLANK(INDEX('Policy Characteristics'!H:H,MATCH($C609,'Policy Characteristics'!$C:$C,0))),"",INDEX('Policy Characteristics'!H:H,MATCH($C609,'Policy Characteristics'!$C:$C,0)))</f>
        <v>0.01</v>
      </c>
      <c r="O609" s="76" t="str">
        <f>IF(ISBLANK(INDEX('Policy Characteristics'!I:I,MATCH($C609,'Policy Characteristics'!$C:$C,0))),"",INDEX('Policy Characteristics'!I:I,MATCH($C609,'Policy Characteristics'!$C:$C,0)))</f>
        <v>% of CO2 captured</v>
      </c>
      <c r="P609" s="7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BAUlscenario.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76" t="str">
        <f>IF(ISBLANK(INDEX('Policy Characteristics'!K:K,MATCH($C609,'Policy Characteristics'!$C:$C,0))),"",INDEX('Policy Characteristics'!K:K,MATCH($C609,'Policy Characteristics'!$C:$C,0)))</f>
        <v>ccs.html#ccs</v>
      </c>
      <c r="R609" s="76" t="str">
        <f>IF(ISBLANK(INDEX('Policy Characteristics'!L:L,MATCH($C609,'Policy Characteristics'!$C:$C,0))),"",INDEX('Policy Characteristics'!L:L,MATCH($C609,'Policy Characteristics'!$C:$C,0)))</f>
        <v>carbon-capture-and-sequestration.html</v>
      </c>
    </row>
    <row r="610" spans="1:18" x14ac:dyDescent="0.25">
      <c r="A610" s="76" t="str">
        <f>IF(ISBLANK(INDEX('Policy Characteristics'!A:A,MATCH($C610,'Policy Characteristics'!$C:$C,0))),"",INDEX('Policy Characteristics'!A:A,MATCH($C610,'Policy Characteristics'!$C:$C,0)))</f>
        <v>Industry</v>
      </c>
      <c r="B610" s="200" t="str">
        <f>IF(ISBLANK(INDEX('Policy Characteristics'!B:B,MATCH($C610,'Policy Characteristics'!$C:$C,0))),"",INDEX('Policy Characteristics'!B:B,MATCH($C610,'Policy Characteristics'!$C:$C,0)))</f>
        <v>Carbon Capture and Sequestration</v>
      </c>
      <c r="C610" s="76" t="str">
        <f t="shared" si="25"/>
        <v>Industry Sector Fraction of Potential Additional CCS Achieved</v>
      </c>
      <c r="D610" s="78" t="s">
        <v>1314</v>
      </c>
      <c r="E610" s="78" t="s">
        <v>1262</v>
      </c>
      <c r="F610" t="s">
        <v>1276</v>
      </c>
      <c r="G610" s="88" t="s">
        <v>1263</v>
      </c>
      <c r="H610" s="15">
        <v>936</v>
      </c>
      <c r="I610" s="213" t="s">
        <v>43</v>
      </c>
      <c r="J610" s="202" t="str">
        <f>IF(ISBLANK(INDEX('Policy Characteristics'!D:D,MATCH($C610,'Policy Characteristics'!$C:$C,0))),"",INDEX('Policy Characteristics'!D:D,MATCH($C610,'Policy Characteristics'!$C:$C,0)))</f>
        <v>Industry CCS</v>
      </c>
      <c r="K610" s="76" t="str">
        <f>IF(ISBLANK(INDEX('Policy Characteristics'!E:E,MATCH($C610,'Policy Characteristics'!$C:$C,0))),"",INDEX('Policy Characteristics'!E:E,MATCH($C610,'Policy Characteristics'!$C:$C,0)))</f>
        <v>indst CCS</v>
      </c>
      <c r="L610" s="205">
        <f>IF(ISBLANK(INDEX('Policy Characteristics'!F:F,MATCH($C610,'Policy Characteristics'!$C:$C,0))),"",INDEX('Policy Characteristics'!F:F,MATCH($C610,'Policy Characteristics'!$C:$C,0)))</f>
        <v>0</v>
      </c>
      <c r="M610" s="205">
        <f>IF(ISBLANK(INDEX('Policy Characteristics'!G:G,MATCH($C610,'Policy Characteristics'!$C:$C,0))),"",INDEX('Policy Characteristics'!G:G,MATCH($C610,'Policy Characteristics'!$C:$C,0)))</f>
        <v>1</v>
      </c>
      <c r="N610" s="205">
        <f>IF(ISBLANK(INDEX('Policy Characteristics'!H:H,MATCH($C610,'Policy Characteristics'!$C:$C,0))),"",INDEX('Policy Characteristics'!H:H,MATCH($C610,'Policy Characteristics'!$C:$C,0)))</f>
        <v>0.01</v>
      </c>
      <c r="O610" s="76" t="str">
        <f>IF(ISBLANK(INDEX('Policy Characteristics'!I:I,MATCH($C610,'Policy Characteristics'!$C:$C,0))),"",INDEX('Policy Characteristics'!I:I,MATCH($C610,'Policy Characteristics'!$C:$C,0)))</f>
        <v>% of CO2 captured</v>
      </c>
      <c r="P610" s="7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BAUlscenario.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76" t="str">
        <f>IF(ISBLANK(INDEX('Policy Characteristics'!K:K,MATCH($C610,'Policy Characteristics'!$C:$C,0))),"",INDEX('Policy Characteristics'!K:K,MATCH($C610,'Policy Characteristics'!$C:$C,0)))</f>
        <v>ccs.html#ccs</v>
      </c>
      <c r="R610" s="76" t="str">
        <f>IF(ISBLANK(INDEX('Policy Characteristics'!L:L,MATCH($C610,'Policy Characteristics'!$C:$C,0))),"",INDEX('Policy Characteristics'!L:L,MATCH($C610,'Policy Characteristics'!$C:$C,0)))</f>
        <v>carbon-capture-and-sequestration.html</v>
      </c>
    </row>
    <row r="611" spans="1:18" x14ac:dyDescent="0.25">
      <c r="A611" s="76" t="str">
        <f>IF(ISBLANK(INDEX('Policy Characteristics'!A:A,MATCH($C611,'Policy Characteristics'!$C:$C,0))),"",INDEX('Policy Characteristics'!A:A,MATCH($C611,'Policy Characteristics'!$C:$C,0)))</f>
        <v>Industry</v>
      </c>
      <c r="B611" s="200" t="str">
        <f>IF(ISBLANK(INDEX('Policy Characteristics'!B:B,MATCH($C611,'Policy Characteristics'!$C:$C,0))),"",INDEX('Policy Characteristics'!B:B,MATCH($C611,'Policy Characteristics'!$C:$C,0)))</f>
        <v>Carbon Capture and Sequestration</v>
      </c>
      <c r="C611" s="76" t="str">
        <f t="shared" si="25"/>
        <v>Industry Sector Fraction of Potential Additional CCS Achieved</v>
      </c>
      <c r="D611" s="78" t="s">
        <v>1314</v>
      </c>
      <c r="E611" s="78" t="s">
        <v>772</v>
      </c>
      <c r="F611" t="s">
        <v>1276</v>
      </c>
      <c r="G611" s="88" t="s">
        <v>1264</v>
      </c>
      <c r="H611" s="15">
        <v>937</v>
      </c>
      <c r="I611" s="201" t="s">
        <v>44</v>
      </c>
      <c r="J611" s="202" t="str">
        <f>IF(ISBLANK(INDEX('Policy Characteristics'!D:D,MATCH($C611,'Policy Characteristics'!$C:$C,0))),"",INDEX('Policy Characteristics'!D:D,MATCH($C611,'Policy Characteristics'!$C:$C,0)))</f>
        <v>Industry CCS</v>
      </c>
      <c r="K611" s="76" t="str">
        <f>IF(ISBLANK(INDEX('Policy Characteristics'!E:E,MATCH($C611,'Policy Characteristics'!$C:$C,0))),"",INDEX('Policy Characteristics'!E:E,MATCH($C611,'Policy Characteristics'!$C:$C,0)))</f>
        <v>indst CCS</v>
      </c>
      <c r="L611" s="205">
        <f>IF(ISBLANK(INDEX('Policy Characteristics'!F:F,MATCH($C611,'Policy Characteristics'!$C:$C,0))),"",INDEX('Policy Characteristics'!F:F,MATCH($C611,'Policy Characteristics'!$C:$C,0)))</f>
        <v>0</v>
      </c>
      <c r="M611" s="205">
        <f>IF(ISBLANK(INDEX('Policy Characteristics'!G:G,MATCH($C611,'Policy Characteristics'!$C:$C,0))),"",INDEX('Policy Characteristics'!G:G,MATCH($C611,'Policy Characteristics'!$C:$C,0)))</f>
        <v>1</v>
      </c>
      <c r="N611" s="205">
        <f>IF(ISBLANK(INDEX('Policy Characteristics'!H:H,MATCH($C611,'Policy Characteristics'!$C:$C,0))),"",INDEX('Policy Characteristics'!H:H,MATCH($C611,'Policy Characteristics'!$C:$C,0)))</f>
        <v>0.01</v>
      </c>
      <c r="O611" s="76" t="str">
        <f>IF(ISBLANK(INDEX('Policy Characteristics'!I:I,MATCH($C611,'Policy Characteristics'!$C:$C,0))),"",INDEX('Policy Characteristics'!I:I,MATCH($C611,'Policy Characteristics'!$C:$C,0)))</f>
        <v>% of CO2 captured</v>
      </c>
      <c r="P611" s="7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BAUlscenario.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76" t="str">
        <f>IF(ISBLANK(INDEX('Policy Characteristics'!K:K,MATCH($C611,'Policy Characteristics'!$C:$C,0))),"",INDEX('Policy Characteristics'!K:K,MATCH($C611,'Policy Characteristics'!$C:$C,0)))</f>
        <v>ccs.html#ccs</v>
      </c>
      <c r="R611" s="76" t="str">
        <f>IF(ISBLANK(INDEX('Policy Characteristics'!L:L,MATCH($C611,'Policy Characteristics'!$C:$C,0))),"",INDEX('Policy Characteristics'!L:L,MATCH($C611,'Policy Characteristics'!$C:$C,0)))</f>
        <v>carbon-capture-and-sequestration.html</v>
      </c>
    </row>
    <row r="612" spans="1:18" x14ac:dyDescent="0.25">
      <c r="A612" s="76" t="str">
        <f>IF(ISBLANK(INDEX('Policy Characteristics'!A:A,MATCH($C612,'Policy Characteristics'!$C:$C,0))),"",INDEX('Policy Characteristics'!A:A,MATCH($C612,'Policy Characteristics'!$C:$C,0)))</f>
        <v>Industry</v>
      </c>
      <c r="B612" s="200" t="str">
        <f>IF(ISBLANK(INDEX('Policy Characteristics'!B:B,MATCH($C612,'Policy Characteristics'!$C:$C,0))),"",INDEX('Policy Characteristics'!B:B,MATCH($C612,'Policy Characteristics'!$C:$C,0)))</f>
        <v>Carbon Capture and Sequestration</v>
      </c>
      <c r="C612" s="76" t="str">
        <f t="shared" si="25"/>
        <v>Industry Sector Fraction of Potential Additional CCS Achieved</v>
      </c>
      <c r="D612" s="78" t="s">
        <v>1315</v>
      </c>
      <c r="E612" s="78" t="s">
        <v>1262</v>
      </c>
      <c r="F612" t="s">
        <v>1277</v>
      </c>
      <c r="G612" s="88" t="s">
        <v>1263</v>
      </c>
      <c r="H612" s="15">
        <v>938</v>
      </c>
      <c r="I612" s="213" t="s">
        <v>43</v>
      </c>
      <c r="J612" s="202" t="str">
        <f>IF(ISBLANK(INDEX('Policy Characteristics'!D:D,MATCH($C612,'Policy Characteristics'!$C:$C,0))),"",INDEX('Policy Characteristics'!D:D,MATCH($C612,'Policy Characteristics'!$C:$C,0)))</f>
        <v>Industry CCS</v>
      </c>
      <c r="K612" s="76" t="str">
        <f>IF(ISBLANK(INDEX('Policy Characteristics'!E:E,MATCH($C612,'Policy Characteristics'!$C:$C,0))),"",INDEX('Policy Characteristics'!E:E,MATCH($C612,'Policy Characteristics'!$C:$C,0)))</f>
        <v>indst CCS</v>
      </c>
      <c r="L612" s="205">
        <f>IF(ISBLANK(INDEX('Policy Characteristics'!F:F,MATCH($C612,'Policy Characteristics'!$C:$C,0))),"",INDEX('Policy Characteristics'!F:F,MATCH($C612,'Policy Characteristics'!$C:$C,0)))</f>
        <v>0</v>
      </c>
      <c r="M612" s="205">
        <f>IF(ISBLANK(INDEX('Policy Characteristics'!G:G,MATCH($C612,'Policy Characteristics'!$C:$C,0))),"",INDEX('Policy Characteristics'!G:G,MATCH($C612,'Policy Characteristics'!$C:$C,0)))</f>
        <v>1</v>
      </c>
      <c r="N612" s="205">
        <f>IF(ISBLANK(INDEX('Policy Characteristics'!H:H,MATCH($C612,'Policy Characteristics'!$C:$C,0))),"",INDEX('Policy Characteristics'!H:H,MATCH($C612,'Policy Characteristics'!$C:$C,0)))</f>
        <v>0.01</v>
      </c>
      <c r="O612" s="76" t="str">
        <f>IF(ISBLANK(INDEX('Policy Characteristics'!I:I,MATCH($C612,'Policy Characteristics'!$C:$C,0))),"",INDEX('Policy Characteristics'!I:I,MATCH($C612,'Policy Characteristics'!$C:$C,0)))</f>
        <v>% of CO2 captured</v>
      </c>
      <c r="P612" s="7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BAUlscenario.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76" t="str">
        <f>IF(ISBLANK(INDEX('Policy Characteristics'!K:K,MATCH($C612,'Policy Characteristics'!$C:$C,0))),"",INDEX('Policy Characteristics'!K:K,MATCH($C612,'Policy Characteristics'!$C:$C,0)))</f>
        <v>ccs.html#ccs</v>
      </c>
      <c r="R612" s="76" t="str">
        <f>IF(ISBLANK(INDEX('Policy Characteristics'!L:L,MATCH($C612,'Policy Characteristics'!$C:$C,0))),"",INDEX('Policy Characteristics'!L:L,MATCH($C612,'Policy Characteristics'!$C:$C,0)))</f>
        <v>carbon-capture-and-sequestration.html</v>
      </c>
    </row>
    <row r="613" spans="1:18" x14ac:dyDescent="0.25">
      <c r="A613" s="76" t="str">
        <f>IF(ISBLANK(INDEX('Policy Characteristics'!A:A,MATCH($C613,'Policy Characteristics'!$C:$C,0))),"",INDEX('Policy Characteristics'!A:A,MATCH($C613,'Policy Characteristics'!$C:$C,0)))</f>
        <v>Industry</v>
      </c>
      <c r="B613" s="200" t="str">
        <f>IF(ISBLANK(INDEX('Policy Characteristics'!B:B,MATCH($C613,'Policy Characteristics'!$C:$C,0))),"",INDEX('Policy Characteristics'!B:B,MATCH($C613,'Policy Characteristics'!$C:$C,0)))</f>
        <v>Carbon Capture and Sequestration</v>
      </c>
      <c r="C613" s="76" t="str">
        <f t="shared" si="25"/>
        <v>Industry Sector Fraction of Potential Additional CCS Achieved</v>
      </c>
      <c r="D613" s="78" t="s">
        <v>1315</v>
      </c>
      <c r="E613" s="78" t="s">
        <v>772</v>
      </c>
      <c r="F613" t="s">
        <v>1277</v>
      </c>
      <c r="G613" s="88" t="s">
        <v>1264</v>
      </c>
      <c r="H613" s="15">
        <v>939</v>
      </c>
      <c r="I613" s="201" t="s">
        <v>44</v>
      </c>
      <c r="J613" s="202" t="str">
        <f>IF(ISBLANK(INDEX('Policy Characteristics'!D:D,MATCH($C613,'Policy Characteristics'!$C:$C,0))),"",INDEX('Policy Characteristics'!D:D,MATCH($C613,'Policy Characteristics'!$C:$C,0)))</f>
        <v>Industry CCS</v>
      </c>
      <c r="K613" s="76" t="str">
        <f>IF(ISBLANK(INDEX('Policy Characteristics'!E:E,MATCH($C613,'Policy Characteristics'!$C:$C,0))),"",INDEX('Policy Characteristics'!E:E,MATCH($C613,'Policy Characteristics'!$C:$C,0)))</f>
        <v>indst CCS</v>
      </c>
      <c r="L613" s="205">
        <f>IF(ISBLANK(INDEX('Policy Characteristics'!F:F,MATCH($C613,'Policy Characteristics'!$C:$C,0))),"",INDEX('Policy Characteristics'!F:F,MATCH($C613,'Policy Characteristics'!$C:$C,0)))</f>
        <v>0</v>
      </c>
      <c r="M613" s="205">
        <f>IF(ISBLANK(INDEX('Policy Characteristics'!G:G,MATCH($C613,'Policy Characteristics'!$C:$C,0))),"",INDEX('Policy Characteristics'!G:G,MATCH($C613,'Policy Characteristics'!$C:$C,0)))</f>
        <v>1</v>
      </c>
      <c r="N613" s="205">
        <f>IF(ISBLANK(INDEX('Policy Characteristics'!H:H,MATCH($C613,'Policy Characteristics'!$C:$C,0))),"",INDEX('Policy Characteristics'!H:H,MATCH($C613,'Policy Characteristics'!$C:$C,0)))</f>
        <v>0.01</v>
      </c>
      <c r="O613" s="76" t="str">
        <f>IF(ISBLANK(INDEX('Policy Characteristics'!I:I,MATCH($C613,'Policy Characteristics'!$C:$C,0))),"",INDEX('Policy Characteristics'!I:I,MATCH($C613,'Policy Characteristics'!$C:$C,0)))</f>
        <v>% of CO2 captured</v>
      </c>
      <c r="P613" s="7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BAUlscenario.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76" t="str">
        <f>IF(ISBLANK(INDEX('Policy Characteristics'!K:K,MATCH($C613,'Policy Characteristics'!$C:$C,0))),"",INDEX('Policy Characteristics'!K:K,MATCH($C613,'Policy Characteristics'!$C:$C,0)))</f>
        <v>ccs.html#ccs</v>
      </c>
      <c r="R613" s="76" t="str">
        <f>IF(ISBLANK(INDEX('Policy Characteristics'!L:L,MATCH($C613,'Policy Characteristics'!$C:$C,0))),"",INDEX('Policy Characteristics'!L:L,MATCH($C613,'Policy Characteristics'!$C:$C,0)))</f>
        <v>carbon-capture-and-sequestration.html</v>
      </c>
    </row>
    <row r="614" spans="1:18" x14ac:dyDescent="0.25">
      <c r="A614" s="76" t="str">
        <f>IF(ISBLANK(INDEX('Policy Characteristics'!A:A,MATCH($C614,'Policy Characteristics'!$C:$C,0))),"",INDEX('Policy Characteristics'!A:A,MATCH($C614,'Policy Characteristics'!$C:$C,0)))</f>
        <v>Industry</v>
      </c>
      <c r="B614" s="200" t="str">
        <f>IF(ISBLANK(INDEX('Policy Characteristics'!B:B,MATCH($C614,'Policy Characteristics'!$C:$C,0))),"",INDEX('Policy Characteristics'!B:B,MATCH($C614,'Policy Characteristics'!$C:$C,0)))</f>
        <v>Carbon Capture and Sequestration</v>
      </c>
      <c r="C614" s="76" t="str">
        <f t="shared" si="25"/>
        <v>Industry Sector Fraction of Potential Additional CCS Achieved</v>
      </c>
      <c r="D614" s="78" t="s">
        <v>1316</v>
      </c>
      <c r="E614" s="78" t="s">
        <v>1262</v>
      </c>
      <c r="F614" t="s">
        <v>1278</v>
      </c>
      <c r="G614" s="88" t="s">
        <v>1263</v>
      </c>
      <c r="H614" s="15">
        <v>940</v>
      </c>
      <c r="I614" s="213" t="s">
        <v>43</v>
      </c>
      <c r="J614" s="202" t="str">
        <f>IF(ISBLANK(INDEX('Policy Characteristics'!D:D,MATCH($C614,'Policy Characteristics'!$C:$C,0))),"",INDEX('Policy Characteristics'!D:D,MATCH($C614,'Policy Characteristics'!$C:$C,0)))</f>
        <v>Industry CCS</v>
      </c>
      <c r="K614" s="76" t="str">
        <f>IF(ISBLANK(INDEX('Policy Characteristics'!E:E,MATCH($C614,'Policy Characteristics'!$C:$C,0))),"",INDEX('Policy Characteristics'!E:E,MATCH($C614,'Policy Characteristics'!$C:$C,0)))</f>
        <v>indst CCS</v>
      </c>
      <c r="L614" s="205">
        <f>IF(ISBLANK(INDEX('Policy Characteristics'!F:F,MATCH($C614,'Policy Characteristics'!$C:$C,0))),"",INDEX('Policy Characteristics'!F:F,MATCH($C614,'Policy Characteristics'!$C:$C,0)))</f>
        <v>0</v>
      </c>
      <c r="M614" s="205">
        <f>IF(ISBLANK(INDEX('Policy Characteristics'!G:G,MATCH($C614,'Policy Characteristics'!$C:$C,0))),"",INDEX('Policy Characteristics'!G:G,MATCH($C614,'Policy Characteristics'!$C:$C,0)))</f>
        <v>1</v>
      </c>
      <c r="N614" s="205">
        <f>IF(ISBLANK(INDEX('Policy Characteristics'!H:H,MATCH($C614,'Policy Characteristics'!$C:$C,0))),"",INDEX('Policy Characteristics'!H:H,MATCH($C614,'Policy Characteristics'!$C:$C,0)))</f>
        <v>0.01</v>
      </c>
      <c r="O614" s="76" t="str">
        <f>IF(ISBLANK(INDEX('Policy Characteristics'!I:I,MATCH($C614,'Policy Characteristics'!$C:$C,0))),"",INDEX('Policy Characteristics'!I:I,MATCH($C614,'Policy Characteristics'!$C:$C,0)))</f>
        <v>% of CO2 captured</v>
      </c>
      <c r="P614" s="7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BAUlscenario.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76" t="str">
        <f>IF(ISBLANK(INDEX('Policy Characteristics'!K:K,MATCH($C614,'Policy Characteristics'!$C:$C,0))),"",INDEX('Policy Characteristics'!K:K,MATCH($C614,'Policy Characteristics'!$C:$C,0)))</f>
        <v>ccs.html#ccs</v>
      </c>
      <c r="R614" s="76" t="str">
        <f>IF(ISBLANK(INDEX('Policy Characteristics'!L:L,MATCH($C614,'Policy Characteristics'!$C:$C,0))),"",INDEX('Policy Characteristics'!L:L,MATCH($C614,'Policy Characteristics'!$C:$C,0)))</f>
        <v>carbon-capture-and-sequestration.html</v>
      </c>
    </row>
    <row r="615" spans="1:18" x14ac:dyDescent="0.25">
      <c r="A615" s="76" t="str">
        <f>IF(ISBLANK(INDEX('Policy Characteristics'!A:A,MATCH($C615,'Policy Characteristics'!$C:$C,0))),"",INDEX('Policy Characteristics'!A:A,MATCH($C615,'Policy Characteristics'!$C:$C,0)))</f>
        <v>Industry</v>
      </c>
      <c r="B615" s="200" t="str">
        <f>IF(ISBLANK(INDEX('Policy Characteristics'!B:B,MATCH($C615,'Policy Characteristics'!$C:$C,0))),"",INDEX('Policy Characteristics'!B:B,MATCH($C615,'Policy Characteristics'!$C:$C,0)))</f>
        <v>Carbon Capture and Sequestration</v>
      </c>
      <c r="C615" s="76" t="str">
        <f t="shared" si="25"/>
        <v>Industry Sector Fraction of Potential Additional CCS Achieved</v>
      </c>
      <c r="D615" s="78" t="s">
        <v>1316</v>
      </c>
      <c r="E615" s="78" t="s">
        <v>772</v>
      </c>
      <c r="F615" t="s">
        <v>1278</v>
      </c>
      <c r="G615" s="88" t="s">
        <v>1264</v>
      </c>
      <c r="H615" s="15">
        <v>941</v>
      </c>
      <c r="I615" s="201" t="s">
        <v>44</v>
      </c>
      <c r="J615" s="202" t="str">
        <f>IF(ISBLANK(INDEX('Policy Characteristics'!D:D,MATCH($C615,'Policy Characteristics'!$C:$C,0))),"",INDEX('Policy Characteristics'!D:D,MATCH($C615,'Policy Characteristics'!$C:$C,0)))</f>
        <v>Industry CCS</v>
      </c>
      <c r="K615" s="76" t="str">
        <f>IF(ISBLANK(INDEX('Policy Characteristics'!E:E,MATCH($C615,'Policy Characteristics'!$C:$C,0))),"",INDEX('Policy Characteristics'!E:E,MATCH($C615,'Policy Characteristics'!$C:$C,0)))</f>
        <v>indst CCS</v>
      </c>
      <c r="L615" s="205">
        <f>IF(ISBLANK(INDEX('Policy Characteristics'!F:F,MATCH($C615,'Policy Characteristics'!$C:$C,0))),"",INDEX('Policy Characteristics'!F:F,MATCH($C615,'Policy Characteristics'!$C:$C,0)))</f>
        <v>0</v>
      </c>
      <c r="M615" s="205">
        <f>IF(ISBLANK(INDEX('Policy Characteristics'!G:G,MATCH($C615,'Policy Characteristics'!$C:$C,0))),"",INDEX('Policy Characteristics'!G:G,MATCH($C615,'Policy Characteristics'!$C:$C,0)))</f>
        <v>1</v>
      </c>
      <c r="N615" s="205">
        <f>IF(ISBLANK(INDEX('Policy Characteristics'!H:H,MATCH($C615,'Policy Characteristics'!$C:$C,0))),"",INDEX('Policy Characteristics'!H:H,MATCH($C615,'Policy Characteristics'!$C:$C,0)))</f>
        <v>0.01</v>
      </c>
      <c r="O615" s="76" t="str">
        <f>IF(ISBLANK(INDEX('Policy Characteristics'!I:I,MATCH($C615,'Policy Characteristics'!$C:$C,0))),"",INDEX('Policy Characteristics'!I:I,MATCH($C615,'Policy Characteristics'!$C:$C,0)))</f>
        <v>% of CO2 captured</v>
      </c>
      <c r="P615" s="7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BAUlscenario.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76" t="str">
        <f>IF(ISBLANK(INDEX('Policy Characteristics'!K:K,MATCH($C615,'Policy Characteristics'!$C:$C,0))),"",INDEX('Policy Characteristics'!K:K,MATCH($C615,'Policy Characteristics'!$C:$C,0)))</f>
        <v>ccs.html#ccs</v>
      </c>
      <c r="R615" s="76" t="str">
        <f>IF(ISBLANK(INDEX('Policy Characteristics'!L:L,MATCH($C615,'Policy Characteristics'!$C:$C,0))),"",INDEX('Policy Characteristics'!L:L,MATCH($C615,'Policy Characteristics'!$C:$C,0)))</f>
        <v>carbon-capture-and-sequestration.html</v>
      </c>
    </row>
    <row r="616" spans="1:18" x14ac:dyDescent="0.25">
      <c r="A616" s="76" t="str">
        <f>IF(ISBLANK(INDEX('Policy Characteristics'!A:A,MATCH($C616,'Policy Characteristics'!$C:$C,0))),"",INDEX('Policy Characteristics'!A:A,MATCH($C616,'Policy Characteristics'!$C:$C,0)))</f>
        <v>Industry</v>
      </c>
      <c r="B616" s="200" t="str">
        <f>IF(ISBLANK(INDEX('Policy Characteristics'!B:B,MATCH($C616,'Policy Characteristics'!$C:$C,0))),"",INDEX('Policy Characteristics'!B:B,MATCH($C616,'Policy Characteristics'!$C:$C,0)))</f>
        <v>Carbon Capture and Sequestration</v>
      </c>
      <c r="C616" s="76" t="str">
        <f t="shared" si="25"/>
        <v>Industry Sector Fraction of Potential Additional CCS Achieved</v>
      </c>
      <c r="D616" s="78" t="s">
        <v>1317</v>
      </c>
      <c r="E616" s="78" t="s">
        <v>1262</v>
      </c>
      <c r="F616" t="s">
        <v>1279</v>
      </c>
      <c r="G616" s="88" t="s">
        <v>1263</v>
      </c>
      <c r="H616" s="15">
        <v>942</v>
      </c>
      <c r="I616" s="213" t="s">
        <v>43</v>
      </c>
      <c r="J616" s="202" t="str">
        <f>IF(ISBLANK(INDEX('Policy Characteristics'!D:D,MATCH($C616,'Policy Characteristics'!$C:$C,0))),"",INDEX('Policy Characteristics'!D:D,MATCH($C616,'Policy Characteristics'!$C:$C,0)))</f>
        <v>Industry CCS</v>
      </c>
      <c r="K616" s="76" t="str">
        <f>IF(ISBLANK(INDEX('Policy Characteristics'!E:E,MATCH($C616,'Policy Characteristics'!$C:$C,0))),"",INDEX('Policy Characteristics'!E:E,MATCH($C616,'Policy Characteristics'!$C:$C,0)))</f>
        <v>indst CCS</v>
      </c>
      <c r="L616" s="205">
        <f>IF(ISBLANK(INDEX('Policy Characteristics'!F:F,MATCH($C616,'Policy Characteristics'!$C:$C,0))),"",INDEX('Policy Characteristics'!F:F,MATCH($C616,'Policy Characteristics'!$C:$C,0)))</f>
        <v>0</v>
      </c>
      <c r="M616" s="205">
        <f>IF(ISBLANK(INDEX('Policy Characteristics'!G:G,MATCH($C616,'Policy Characteristics'!$C:$C,0))),"",INDEX('Policy Characteristics'!G:G,MATCH($C616,'Policy Characteristics'!$C:$C,0)))</f>
        <v>1</v>
      </c>
      <c r="N616" s="205">
        <f>IF(ISBLANK(INDEX('Policy Characteristics'!H:H,MATCH($C616,'Policy Characteristics'!$C:$C,0))),"",INDEX('Policy Characteristics'!H:H,MATCH($C616,'Policy Characteristics'!$C:$C,0)))</f>
        <v>0.01</v>
      </c>
      <c r="O616" s="76" t="str">
        <f>IF(ISBLANK(INDEX('Policy Characteristics'!I:I,MATCH($C616,'Policy Characteristics'!$C:$C,0))),"",INDEX('Policy Characteristics'!I:I,MATCH($C616,'Policy Characteristics'!$C:$C,0)))</f>
        <v>% of CO2 captured</v>
      </c>
      <c r="P616" s="7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BAUlscenario.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76" t="str">
        <f>IF(ISBLANK(INDEX('Policy Characteristics'!K:K,MATCH($C616,'Policy Characteristics'!$C:$C,0))),"",INDEX('Policy Characteristics'!K:K,MATCH($C616,'Policy Characteristics'!$C:$C,0)))</f>
        <v>ccs.html#ccs</v>
      </c>
      <c r="R616" s="76" t="str">
        <f>IF(ISBLANK(INDEX('Policy Characteristics'!L:L,MATCH($C616,'Policy Characteristics'!$C:$C,0))),"",INDEX('Policy Characteristics'!L:L,MATCH($C616,'Policy Characteristics'!$C:$C,0)))</f>
        <v>carbon-capture-and-sequestration.html</v>
      </c>
    </row>
    <row r="617" spans="1:18" x14ac:dyDescent="0.25">
      <c r="A617" s="76" t="str">
        <f>IF(ISBLANK(INDEX('Policy Characteristics'!A:A,MATCH($C617,'Policy Characteristics'!$C:$C,0))),"",INDEX('Policy Characteristics'!A:A,MATCH($C617,'Policy Characteristics'!$C:$C,0)))</f>
        <v>Industry</v>
      </c>
      <c r="B617" s="200" t="str">
        <f>IF(ISBLANK(INDEX('Policy Characteristics'!B:B,MATCH($C617,'Policy Characteristics'!$C:$C,0))),"",INDEX('Policy Characteristics'!B:B,MATCH($C617,'Policy Characteristics'!$C:$C,0)))</f>
        <v>Carbon Capture and Sequestration</v>
      </c>
      <c r="C617" s="76" t="str">
        <f t="shared" si="25"/>
        <v>Industry Sector Fraction of Potential Additional CCS Achieved</v>
      </c>
      <c r="D617" s="78" t="s">
        <v>1317</v>
      </c>
      <c r="E617" s="78" t="s">
        <v>772</v>
      </c>
      <c r="F617" t="s">
        <v>1279</v>
      </c>
      <c r="G617" s="88" t="s">
        <v>1264</v>
      </c>
      <c r="H617" s="15">
        <v>943</v>
      </c>
      <c r="I617" s="201" t="s">
        <v>44</v>
      </c>
      <c r="J617" s="202" t="str">
        <f>IF(ISBLANK(INDEX('Policy Characteristics'!D:D,MATCH($C617,'Policy Characteristics'!$C:$C,0))),"",INDEX('Policy Characteristics'!D:D,MATCH($C617,'Policy Characteristics'!$C:$C,0)))</f>
        <v>Industry CCS</v>
      </c>
      <c r="K617" s="76" t="str">
        <f>IF(ISBLANK(INDEX('Policy Characteristics'!E:E,MATCH($C617,'Policy Characteristics'!$C:$C,0))),"",INDEX('Policy Characteristics'!E:E,MATCH($C617,'Policy Characteristics'!$C:$C,0)))</f>
        <v>indst CCS</v>
      </c>
      <c r="L617" s="205">
        <f>IF(ISBLANK(INDEX('Policy Characteristics'!F:F,MATCH($C617,'Policy Characteristics'!$C:$C,0))),"",INDEX('Policy Characteristics'!F:F,MATCH($C617,'Policy Characteristics'!$C:$C,0)))</f>
        <v>0</v>
      </c>
      <c r="M617" s="205">
        <f>IF(ISBLANK(INDEX('Policy Characteristics'!G:G,MATCH($C617,'Policy Characteristics'!$C:$C,0))),"",INDEX('Policy Characteristics'!G:G,MATCH($C617,'Policy Characteristics'!$C:$C,0)))</f>
        <v>1</v>
      </c>
      <c r="N617" s="205">
        <f>IF(ISBLANK(INDEX('Policy Characteristics'!H:H,MATCH($C617,'Policy Characteristics'!$C:$C,0))),"",INDEX('Policy Characteristics'!H:H,MATCH($C617,'Policy Characteristics'!$C:$C,0)))</f>
        <v>0.01</v>
      </c>
      <c r="O617" s="76" t="str">
        <f>IF(ISBLANK(INDEX('Policy Characteristics'!I:I,MATCH($C617,'Policy Characteristics'!$C:$C,0))),"",INDEX('Policy Characteristics'!I:I,MATCH($C617,'Policy Characteristics'!$C:$C,0)))</f>
        <v>% of CO2 captured</v>
      </c>
      <c r="P617" s="7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BAUlscenario.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76" t="str">
        <f>IF(ISBLANK(INDEX('Policy Characteristics'!K:K,MATCH($C617,'Policy Characteristics'!$C:$C,0))),"",INDEX('Policy Characteristics'!K:K,MATCH($C617,'Policy Characteristics'!$C:$C,0)))</f>
        <v>ccs.html#ccs</v>
      </c>
      <c r="R617" s="76" t="str">
        <f>IF(ISBLANK(INDEX('Policy Characteristics'!L:L,MATCH($C617,'Policy Characteristics'!$C:$C,0))),"",INDEX('Policy Characteristics'!L:L,MATCH($C617,'Policy Characteristics'!$C:$C,0)))</f>
        <v>carbon-capture-and-sequestration.html</v>
      </c>
    </row>
    <row r="618" spans="1:18" x14ac:dyDescent="0.25">
      <c r="A618" s="76" t="str">
        <f>IF(ISBLANK(INDEX('Policy Characteristics'!A:A,MATCH($C618,'Policy Characteristics'!$C:$C,0))),"",INDEX('Policy Characteristics'!A:A,MATCH($C618,'Policy Characteristics'!$C:$C,0)))</f>
        <v>Industry</v>
      </c>
      <c r="B618" s="200" t="str">
        <f>IF(ISBLANK(INDEX('Policy Characteristics'!B:B,MATCH($C618,'Policy Characteristics'!$C:$C,0))),"",INDEX('Policy Characteristics'!B:B,MATCH($C618,'Policy Characteristics'!$C:$C,0)))</f>
        <v>Carbon Capture and Sequestration</v>
      </c>
      <c r="C618" s="76" t="str">
        <f t="shared" si="25"/>
        <v>Industry Sector Fraction of Potential Additional CCS Achieved</v>
      </c>
      <c r="D618" s="78" t="s">
        <v>1318</v>
      </c>
      <c r="E618" s="78" t="s">
        <v>1262</v>
      </c>
      <c r="F618" t="s">
        <v>1280</v>
      </c>
      <c r="G618" s="88" t="s">
        <v>1263</v>
      </c>
      <c r="H618" s="15">
        <v>944</v>
      </c>
      <c r="I618" s="213" t="s">
        <v>43</v>
      </c>
      <c r="J618" s="202" t="str">
        <f>IF(ISBLANK(INDEX('Policy Characteristics'!D:D,MATCH($C618,'Policy Characteristics'!$C:$C,0))),"",INDEX('Policy Characteristics'!D:D,MATCH($C618,'Policy Characteristics'!$C:$C,0)))</f>
        <v>Industry CCS</v>
      </c>
      <c r="K618" s="76" t="str">
        <f>IF(ISBLANK(INDEX('Policy Characteristics'!E:E,MATCH($C618,'Policy Characteristics'!$C:$C,0))),"",INDEX('Policy Characteristics'!E:E,MATCH($C618,'Policy Characteristics'!$C:$C,0)))</f>
        <v>indst CCS</v>
      </c>
      <c r="L618" s="205">
        <f>IF(ISBLANK(INDEX('Policy Characteristics'!F:F,MATCH($C618,'Policy Characteristics'!$C:$C,0))),"",INDEX('Policy Characteristics'!F:F,MATCH($C618,'Policy Characteristics'!$C:$C,0)))</f>
        <v>0</v>
      </c>
      <c r="M618" s="205">
        <f>IF(ISBLANK(INDEX('Policy Characteristics'!G:G,MATCH($C618,'Policy Characteristics'!$C:$C,0))),"",INDEX('Policy Characteristics'!G:G,MATCH($C618,'Policy Characteristics'!$C:$C,0)))</f>
        <v>1</v>
      </c>
      <c r="N618" s="205">
        <f>IF(ISBLANK(INDEX('Policy Characteristics'!H:H,MATCH($C618,'Policy Characteristics'!$C:$C,0))),"",INDEX('Policy Characteristics'!H:H,MATCH($C618,'Policy Characteristics'!$C:$C,0)))</f>
        <v>0.01</v>
      </c>
      <c r="O618" s="76" t="str">
        <f>IF(ISBLANK(INDEX('Policy Characteristics'!I:I,MATCH($C618,'Policy Characteristics'!$C:$C,0))),"",INDEX('Policy Characteristics'!I:I,MATCH($C618,'Policy Characteristics'!$C:$C,0)))</f>
        <v>% of CO2 captured</v>
      </c>
      <c r="P618" s="7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BAUlscenario.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76" t="str">
        <f>IF(ISBLANK(INDEX('Policy Characteristics'!K:K,MATCH($C618,'Policy Characteristics'!$C:$C,0))),"",INDEX('Policy Characteristics'!K:K,MATCH($C618,'Policy Characteristics'!$C:$C,0)))</f>
        <v>ccs.html#ccs</v>
      </c>
      <c r="R618" s="76" t="str">
        <f>IF(ISBLANK(INDEX('Policy Characteristics'!L:L,MATCH($C618,'Policy Characteristics'!$C:$C,0))),"",INDEX('Policy Characteristics'!L:L,MATCH($C618,'Policy Characteristics'!$C:$C,0)))</f>
        <v>carbon-capture-and-sequestration.html</v>
      </c>
    </row>
    <row r="619" spans="1:18" x14ac:dyDescent="0.25">
      <c r="A619" s="76" t="str">
        <f>IF(ISBLANK(INDEX('Policy Characteristics'!A:A,MATCH($C619,'Policy Characteristics'!$C:$C,0))),"",INDEX('Policy Characteristics'!A:A,MATCH($C619,'Policy Characteristics'!$C:$C,0)))</f>
        <v>Industry</v>
      </c>
      <c r="B619" s="200" t="str">
        <f>IF(ISBLANK(INDEX('Policy Characteristics'!B:B,MATCH($C619,'Policy Characteristics'!$C:$C,0))),"",INDEX('Policy Characteristics'!B:B,MATCH($C619,'Policy Characteristics'!$C:$C,0)))</f>
        <v>Carbon Capture and Sequestration</v>
      </c>
      <c r="C619" s="76" t="str">
        <f t="shared" si="25"/>
        <v>Industry Sector Fraction of Potential Additional CCS Achieved</v>
      </c>
      <c r="D619" s="78" t="s">
        <v>1318</v>
      </c>
      <c r="E619" s="78" t="s">
        <v>772</v>
      </c>
      <c r="F619" t="s">
        <v>1280</v>
      </c>
      <c r="G619" s="88" t="s">
        <v>1264</v>
      </c>
      <c r="H619" s="15">
        <v>945</v>
      </c>
      <c r="I619" s="201" t="s">
        <v>44</v>
      </c>
      <c r="J619" s="202" t="str">
        <f>IF(ISBLANK(INDEX('Policy Characteristics'!D:D,MATCH($C619,'Policy Characteristics'!$C:$C,0))),"",INDEX('Policy Characteristics'!D:D,MATCH($C619,'Policy Characteristics'!$C:$C,0)))</f>
        <v>Industry CCS</v>
      </c>
      <c r="K619" s="76" t="str">
        <f>IF(ISBLANK(INDEX('Policy Characteristics'!E:E,MATCH($C619,'Policy Characteristics'!$C:$C,0))),"",INDEX('Policy Characteristics'!E:E,MATCH($C619,'Policy Characteristics'!$C:$C,0)))</f>
        <v>indst CCS</v>
      </c>
      <c r="L619" s="205">
        <f>IF(ISBLANK(INDEX('Policy Characteristics'!F:F,MATCH($C619,'Policy Characteristics'!$C:$C,0))),"",INDEX('Policy Characteristics'!F:F,MATCH($C619,'Policy Characteristics'!$C:$C,0)))</f>
        <v>0</v>
      </c>
      <c r="M619" s="205">
        <f>IF(ISBLANK(INDEX('Policy Characteristics'!G:G,MATCH($C619,'Policy Characteristics'!$C:$C,0))),"",INDEX('Policy Characteristics'!G:G,MATCH($C619,'Policy Characteristics'!$C:$C,0)))</f>
        <v>1</v>
      </c>
      <c r="N619" s="205">
        <f>IF(ISBLANK(INDEX('Policy Characteristics'!H:H,MATCH($C619,'Policy Characteristics'!$C:$C,0))),"",INDEX('Policy Characteristics'!H:H,MATCH($C619,'Policy Characteristics'!$C:$C,0)))</f>
        <v>0.01</v>
      </c>
      <c r="O619" s="76" t="str">
        <f>IF(ISBLANK(INDEX('Policy Characteristics'!I:I,MATCH($C619,'Policy Characteristics'!$C:$C,0))),"",INDEX('Policy Characteristics'!I:I,MATCH($C619,'Policy Characteristics'!$C:$C,0)))</f>
        <v>% of CO2 captured</v>
      </c>
      <c r="P619" s="7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BAUlscenario.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76" t="str">
        <f>IF(ISBLANK(INDEX('Policy Characteristics'!K:K,MATCH($C619,'Policy Characteristics'!$C:$C,0))),"",INDEX('Policy Characteristics'!K:K,MATCH($C619,'Policy Characteristics'!$C:$C,0)))</f>
        <v>ccs.html#ccs</v>
      </c>
      <c r="R619" s="76" t="str">
        <f>IF(ISBLANK(INDEX('Policy Characteristics'!L:L,MATCH($C619,'Policy Characteristics'!$C:$C,0))),"",INDEX('Policy Characteristics'!L:L,MATCH($C619,'Policy Characteristics'!$C:$C,0)))</f>
        <v>carbon-capture-and-sequestration.html</v>
      </c>
    </row>
    <row r="620" spans="1:18" x14ac:dyDescent="0.25">
      <c r="A620" s="76" t="str">
        <f>IF(ISBLANK(INDEX('Policy Characteristics'!A:A,MATCH($C620,'Policy Characteristics'!$C:$C,0))),"",INDEX('Policy Characteristics'!A:A,MATCH($C620,'Policy Characteristics'!$C:$C,0)))</f>
        <v>Industry</v>
      </c>
      <c r="B620" s="200" t="str">
        <f>IF(ISBLANK(INDEX('Policy Characteristics'!B:B,MATCH($C620,'Policy Characteristics'!$C:$C,0))),"",INDEX('Policy Characteristics'!B:B,MATCH($C620,'Policy Characteristics'!$C:$C,0)))</f>
        <v>Carbon Capture and Sequestration</v>
      </c>
      <c r="C620" s="76" t="str">
        <f t="shared" si="25"/>
        <v>Industry Sector Fraction of Potential Additional CCS Achieved</v>
      </c>
      <c r="D620" s="78" t="s">
        <v>1319</v>
      </c>
      <c r="E620" s="78" t="s">
        <v>1262</v>
      </c>
      <c r="F620" t="s">
        <v>1281</v>
      </c>
      <c r="G620" s="88" t="s">
        <v>1263</v>
      </c>
      <c r="H620" s="15">
        <v>946</v>
      </c>
      <c r="I620" s="213" t="s">
        <v>43</v>
      </c>
      <c r="J620" s="202" t="str">
        <f>IF(ISBLANK(INDEX('Policy Characteristics'!D:D,MATCH($C620,'Policy Characteristics'!$C:$C,0))),"",INDEX('Policy Characteristics'!D:D,MATCH($C620,'Policy Characteristics'!$C:$C,0)))</f>
        <v>Industry CCS</v>
      </c>
      <c r="K620" s="76" t="str">
        <f>IF(ISBLANK(INDEX('Policy Characteristics'!E:E,MATCH($C620,'Policy Characteristics'!$C:$C,0))),"",INDEX('Policy Characteristics'!E:E,MATCH($C620,'Policy Characteristics'!$C:$C,0)))</f>
        <v>indst CCS</v>
      </c>
      <c r="L620" s="205">
        <f>IF(ISBLANK(INDEX('Policy Characteristics'!F:F,MATCH($C620,'Policy Characteristics'!$C:$C,0))),"",INDEX('Policy Characteristics'!F:F,MATCH($C620,'Policy Characteristics'!$C:$C,0)))</f>
        <v>0</v>
      </c>
      <c r="M620" s="205">
        <f>IF(ISBLANK(INDEX('Policy Characteristics'!G:G,MATCH($C620,'Policy Characteristics'!$C:$C,0))),"",INDEX('Policy Characteristics'!G:G,MATCH($C620,'Policy Characteristics'!$C:$C,0)))</f>
        <v>1</v>
      </c>
      <c r="N620" s="205">
        <f>IF(ISBLANK(INDEX('Policy Characteristics'!H:H,MATCH($C620,'Policy Characteristics'!$C:$C,0))),"",INDEX('Policy Characteristics'!H:H,MATCH($C620,'Policy Characteristics'!$C:$C,0)))</f>
        <v>0.01</v>
      </c>
      <c r="O620" s="76" t="str">
        <f>IF(ISBLANK(INDEX('Policy Characteristics'!I:I,MATCH($C620,'Policy Characteristics'!$C:$C,0))),"",INDEX('Policy Characteristics'!I:I,MATCH($C620,'Policy Characteristics'!$C:$C,0)))</f>
        <v>% of CO2 captured</v>
      </c>
      <c r="P620" s="7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BAUlscenario.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76" t="str">
        <f>IF(ISBLANK(INDEX('Policy Characteristics'!K:K,MATCH($C620,'Policy Characteristics'!$C:$C,0))),"",INDEX('Policy Characteristics'!K:K,MATCH($C620,'Policy Characteristics'!$C:$C,0)))</f>
        <v>ccs.html#ccs</v>
      </c>
      <c r="R620" s="76" t="str">
        <f>IF(ISBLANK(INDEX('Policy Characteristics'!L:L,MATCH($C620,'Policy Characteristics'!$C:$C,0))),"",INDEX('Policy Characteristics'!L:L,MATCH($C620,'Policy Characteristics'!$C:$C,0)))</f>
        <v>carbon-capture-and-sequestration.html</v>
      </c>
    </row>
    <row r="621" spans="1:18" x14ac:dyDescent="0.25">
      <c r="A621" s="76" t="str">
        <f>IF(ISBLANK(INDEX('Policy Characteristics'!A:A,MATCH($C621,'Policy Characteristics'!$C:$C,0))),"",INDEX('Policy Characteristics'!A:A,MATCH($C621,'Policy Characteristics'!$C:$C,0)))</f>
        <v>Industry</v>
      </c>
      <c r="B621" s="200" t="str">
        <f>IF(ISBLANK(INDEX('Policy Characteristics'!B:B,MATCH($C621,'Policy Characteristics'!$C:$C,0))),"",INDEX('Policy Characteristics'!B:B,MATCH($C621,'Policy Characteristics'!$C:$C,0)))</f>
        <v>Carbon Capture and Sequestration</v>
      </c>
      <c r="C621" s="76" t="str">
        <f t="shared" si="25"/>
        <v>Industry Sector Fraction of Potential Additional CCS Achieved</v>
      </c>
      <c r="D621" s="78" t="s">
        <v>1319</v>
      </c>
      <c r="E621" s="78" t="s">
        <v>772</v>
      </c>
      <c r="F621" t="s">
        <v>1281</v>
      </c>
      <c r="G621" s="88" t="s">
        <v>1264</v>
      </c>
      <c r="H621" s="15">
        <v>947</v>
      </c>
      <c r="I621" s="201" t="s">
        <v>44</v>
      </c>
      <c r="J621" s="202" t="str">
        <f>IF(ISBLANK(INDEX('Policy Characteristics'!D:D,MATCH($C621,'Policy Characteristics'!$C:$C,0))),"",INDEX('Policy Characteristics'!D:D,MATCH($C621,'Policy Characteristics'!$C:$C,0)))</f>
        <v>Industry CCS</v>
      </c>
      <c r="K621" s="76" t="str">
        <f>IF(ISBLANK(INDEX('Policy Characteristics'!E:E,MATCH($C621,'Policy Characteristics'!$C:$C,0))),"",INDEX('Policy Characteristics'!E:E,MATCH($C621,'Policy Characteristics'!$C:$C,0)))</f>
        <v>indst CCS</v>
      </c>
      <c r="L621" s="205">
        <f>IF(ISBLANK(INDEX('Policy Characteristics'!F:F,MATCH($C621,'Policy Characteristics'!$C:$C,0))),"",INDEX('Policy Characteristics'!F:F,MATCH($C621,'Policy Characteristics'!$C:$C,0)))</f>
        <v>0</v>
      </c>
      <c r="M621" s="205">
        <f>IF(ISBLANK(INDEX('Policy Characteristics'!G:G,MATCH($C621,'Policy Characteristics'!$C:$C,0))),"",INDEX('Policy Characteristics'!G:G,MATCH($C621,'Policy Characteristics'!$C:$C,0)))</f>
        <v>1</v>
      </c>
      <c r="N621" s="205">
        <f>IF(ISBLANK(INDEX('Policy Characteristics'!H:H,MATCH($C621,'Policy Characteristics'!$C:$C,0))),"",INDEX('Policy Characteristics'!H:H,MATCH($C621,'Policy Characteristics'!$C:$C,0)))</f>
        <v>0.01</v>
      </c>
      <c r="O621" s="76" t="str">
        <f>IF(ISBLANK(INDEX('Policy Characteristics'!I:I,MATCH($C621,'Policy Characteristics'!$C:$C,0))),"",INDEX('Policy Characteristics'!I:I,MATCH($C621,'Policy Characteristics'!$C:$C,0)))</f>
        <v>% of CO2 captured</v>
      </c>
      <c r="P621" s="7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BAUlscenario.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76" t="str">
        <f>IF(ISBLANK(INDEX('Policy Characteristics'!K:K,MATCH($C621,'Policy Characteristics'!$C:$C,0))),"",INDEX('Policy Characteristics'!K:K,MATCH($C621,'Policy Characteristics'!$C:$C,0)))</f>
        <v>ccs.html#ccs</v>
      </c>
      <c r="R621" s="76" t="str">
        <f>IF(ISBLANK(INDEX('Policy Characteristics'!L:L,MATCH($C621,'Policy Characteristics'!$C:$C,0))),"",INDEX('Policy Characteristics'!L:L,MATCH($C621,'Policy Characteristics'!$C:$C,0)))</f>
        <v>carbon-capture-and-sequestration.html</v>
      </c>
    </row>
    <row r="622" spans="1:18" x14ac:dyDescent="0.25">
      <c r="A622" s="76" t="str">
        <f>IF(ISBLANK(INDEX('Policy Characteristics'!A:A,MATCH($C622,'Policy Characteristics'!$C:$C,0))),"",INDEX('Policy Characteristics'!A:A,MATCH($C622,'Policy Characteristics'!$C:$C,0)))</f>
        <v>Industry</v>
      </c>
      <c r="B622" s="200" t="str">
        <f>IF(ISBLANK(INDEX('Policy Characteristics'!B:B,MATCH($C622,'Policy Characteristics'!$C:$C,0))),"",INDEX('Policy Characteristics'!B:B,MATCH($C622,'Policy Characteristics'!$C:$C,0)))</f>
        <v>Carbon Capture and Sequestration</v>
      </c>
      <c r="C622" s="76" t="str">
        <f t="shared" si="25"/>
        <v>Industry Sector Fraction of Potential Additional CCS Achieved</v>
      </c>
      <c r="D622" s="78" t="s">
        <v>1320</v>
      </c>
      <c r="E622" s="78" t="s">
        <v>1262</v>
      </c>
      <c r="F622" t="s">
        <v>1282</v>
      </c>
      <c r="G622" s="88" t="s">
        <v>1263</v>
      </c>
      <c r="H622" s="15">
        <v>948</v>
      </c>
      <c r="I622" s="213" t="s">
        <v>43</v>
      </c>
      <c r="J622" s="202" t="str">
        <f>IF(ISBLANK(INDEX('Policy Characteristics'!D:D,MATCH($C622,'Policy Characteristics'!$C:$C,0))),"",INDEX('Policy Characteristics'!D:D,MATCH($C622,'Policy Characteristics'!$C:$C,0)))</f>
        <v>Industry CCS</v>
      </c>
      <c r="K622" s="76" t="str">
        <f>IF(ISBLANK(INDEX('Policy Characteristics'!E:E,MATCH($C622,'Policy Characteristics'!$C:$C,0))),"",INDEX('Policy Characteristics'!E:E,MATCH($C622,'Policy Characteristics'!$C:$C,0)))</f>
        <v>indst CCS</v>
      </c>
      <c r="L622" s="205">
        <f>IF(ISBLANK(INDEX('Policy Characteristics'!F:F,MATCH($C622,'Policy Characteristics'!$C:$C,0))),"",INDEX('Policy Characteristics'!F:F,MATCH($C622,'Policy Characteristics'!$C:$C,0)))</f>
        <v>0</v>
      </c>
      <c r="M622" s="205">
        <f>IF(ISBLANK(INDEX('Policy Characteristics'!G:G,MATCH($C622,'Policy Characteristics'!$C:$C,0))),"",INDEX('Policy Characteristics'!G:G,MATCH($C622,'Policy Characteristics'!$C:$C,0)))</f>
        <v>1</v>
      </c>
      <c r="N622" s="205">
        <f>IF(ISBLANK(INDEX('Policy Characteristics'!H:H,MATCH($C622,'Policy Characteristics'!$C:$C,0))),"",INDEX('Policy Characteristics'!H:H,MATCH($C622,'Policy Characteristics'!$C:$C,0)))</f>
        <v>0.01</v>
      </c>
      <c r="O622" s="76" t="str">
        <f>IF(ISBLANK(INDEX('Policy Characteristics'!I:I,MATCH($C622,'Policy Characteristics'!$C:$C,0))),"",INDEX('Policy Characteristics'!I:I,MATCH($C622,'Policy Characteristics'!$C:$C,0)))</f>
        <v>% of CO2 captured</v>
      </c>
      <c r="P622" s="7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BAUlscenario.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76" t="str">
        <f>IF(ISBLANK(INDEX('Policy Characteristics'!K:K,MATCH($C622,'Policy Characteristics'!$C:$C,0))),"",INDEX('Policy Characteristics'!K:K,MATCH($C622,'Policy Characteristics'!$C:$C,0)))</f>
        <v>ccs.html#ccs</v>
      </c>
      <c r="R622" s="76" t="str">
        <f>IF(ISBLANK(INDEX('Policy Characteristics'!L:L,MATCH($C622,'Policy Characteristics'!$C:$C,0))),"",INDEX('Policy Characteristics'!L:L,MATCH($C622,'Policy Characteristics'!$C:$C,0)))</f>
        <v>carbon-capture-and-sequestration.html</v>
      </c>
    </row>
    <row r="623" spans="1:18" x14ac:dyDescent="0.25">
      <c r="A623" s="76" t="str">
        <f>IF(ISBLANK(INDEX('Policy Characteristics'!A:A,MATCH($C623,'Policy Characteristics'!$C:$C,0))),"",INDEX('Policy Characteristics'!A:A,MATCH($C623,'Policy Characteristics'!$C:$C,0)))</f>
        <v>Industry</v>
      </c>
      <c r="B623" s="200" t="str">
        <f>IF(ISBLANK(INDEX('Policy Characteristics'!B:B,MATCH($C623,'Policy Characteristics'!$C:$C,0))),"",INDEX('Policy Characteristics'!B:B,MATCH($C623,'Policy Characteristics'!$C:$C,0)))</f>
        <v>Carbon Capture and Sequestration</v>
      </c>
      <c r="C623" s="76" t="str">
        <f t="shared" si="25"/>
        <v>Industry Sector Fraction of Potential Additional CCS Achieved</v>
      </c>
      <c r="D623" s="78" t="s">
        <v>1320</v>
      </c>
      <c r="E623" s="78" t="s">
        <v>772</v>
      </c>
      <c r="F623" t="s">
        <v>1282</v>
      </c>
      <c r="G623" s="88" t="s">
        <v>1264</v>
      </c>
      <c r="H623" s="15">
        <v>949</v>
      </c>
      <c r="I623" s="201" t="s">
        <v>44</v>
      </c>
      <c r="J623" s="202" t="str">
        <f>IF(ISBLANK(INDEX('Policy Characteristics'!D:D,MATCH($C623,'Policy Characteristics'!$C:$C,0))),"",INDEX('Policy Characteristics'!D:D,MATCH($C623,'Policy Characteristics'!$C:$C,0)))</f>
        <v>Industry CCS</v>
      </c>
      <c r="K623" s="76" t="str">
        <f>IF(ISBLANK(INDEX('Policy Characteristics'!E:E,MATCH($C623,'Policy Characteristics'!$C:$C,0))),"",INDEX('Policy Characteristics'!E:E,MATCH($C623,'Policy Characteristics'!$C:$C,0)))</f>
        <v>indst CCS</v>
      </c>
      <c r="L623" s="205">
        <f>IF(ISBLANK(INDEX('Policy Characteristics'!F:F,MATCH($C623,'Policy Characteristics'!$C:$C,0))),"",INDEX('Policy Characteristics'!F:F,MATCH($C623,'Policy Characteristics'!$C:$C,0)))</f>
        <v>0</v>
      </c>
      <c r="M623" s="205">
        <f>IF(ISBLANK(INDEX('Policy Characteristics'!G:G,MATCH($C623,'Policy Characteristics'!$C:$C,0))),"",INDEX('Policy Characteristics'!G:G,MATCH($C623,'Policy Characteristics'!$C:$C,0)))</f>
        <v>1</v>
      </c>
      <c r="N623" s="205">
        <f>IF(ISBLANK(INDEX('Policy Characteristics'!H:H,MATCH($C623,'Policy Characteristics'!$C:$C,0))),"",INDEX('Policy Characteristics'!H:H,MATCH($C623,'Policy Characteristics'!$C:$C,0)))</f>
        <v>0.01</v>
      </c>
      <c r="O623" s="76" t="str">
        <f>IF(ISBLANK(INDEX('Policy Characteristics'!I:I,MATCH($C623,'Policy Characteristics'!$C:$C,0))),"",INDEX('Policy Characteristics'!I:I,MATCH($C623,'Policy Characteristics'!$C:$C,0)))</f>
        <v>% of CO2 captured</v>
      </c>
      <c r="P623" s="7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BAUlscenario.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76" t="str">
        <f>IF(ISBLANK(INDEX('Policy Characteristics'!K:K,MATCH($C623,'Policy Characteristics'!$C:$C,0))),"",INDEX('Policy Characteristics'!K:K,MATCH($C623,'Policy Characteristics'!$C:$C,0)))</f>
        <v>ccs.html#ccs</v>
      </c>
      <c r="R623" s="76" t="str">
        <f>IF(ISBLANK(INDEX('Policy Characteristics'!L:L,MATCH($C623,'Policy Characteristics'!$C:$C,0))),"",INDEX('Policy Characteristics'!L:L,MATCH($C623,'Policy Characteristics'!$C:$C,0)))</f>
        <v>carbon-capture-and-sequestration.html</v>
      </c>
    </row>
    <row r="624" spans="1:18" x14ac:dyDescent="0.25">
      <c r="A624" s="76" t="str">
        <f>IF(ISBLANK(INDEX('Policy Characteristics'!A:A,MATCH($C624,'Policy Characteristics'!$C:$C,0))),"",INDEX('Policy Characteristics'!A:A,MATCH($C624,'Policy Characteristics'!$C:$C,0)))</f>
        <v>Industry</v>
      </c>
      <c r="B624" s="200" t="str">
        <f>IF(ISBLANK(INDEX('Policy Characteristics'!B:B,MATCH($C624,'Policy Characteristics'!$C:$C,0))),"",INDEX('Policy Characteristics'!B:B,MATCH($C624,'Policy Characteristics'!$C:$C,0)))</f>
        <v>Carbon Capture and Sequestration</v>
      </c>
      <c r="C624" s="76" t="str">
        <f t="shared" si="25"/>
        <v>Industry Sector Fraction of Potential Additional CCS Achieved</v>
      </c>
      <c r="D624" s="78" t="s">
        <v>1321</v>
      </c>
      <c r="E624" s="78" t="s">
        <v>1262</v>
      </c>
      <c r="F624" t="s">
        <v>1283</v>
      </c>
      <c r="G624" s="88" t="s">
        <v>1263</v>
      </c>
      <c r="H624" s="15">
        <v>950</v>
      </c>
      <c r="I624" s="213" t="s">
        <v>43</v>
      </c>
      <c r="J624" s="202" t="str">
        <f>IF(ISBLANK(INDEX('Policy Characteristics'!D:D,MATCH($C624,'Policy Characteristics'!$C:$C,0))),"",INDEX('Policy Characteristics'!D:D,MATCH($C624,'Policy Characteristics'!$C:$C,0)))</f>
        <v>Industry CCS</v>
      </c>
      <c r="K624" s="76" t="str">
        <f>IF(ISBLANK(INDEX('Policy Characteristics'!E:E,MATCH($C624,'Policy Characteristics'!$C:$C,0))),"",INDEX('Policy Characteristics'!E:E,MATCH($C624,'Policy Characteristics'!$C:$C,0)))</f>
        <v>indst CCS</v>
      </c>
      <c r="L624" s="205">
        <f>IF(ISBLANK(INDEX('Policy Characteristics'!F:F,MATCH($C624,'Policy Characteristics'!$C:$C,0))),"",INDEX('Policy Characteristics'!F:F,MATCH($C624,'Policy Characteristics'!$C:$C,0)))</f>
        <v>0</v>
      </c>
      <c r="M624" s="205">
        <f>IF(ISBLANK(INDEX('Policy Characteristics'!G:G,MATCH($C624,'Policy Characteristics'!$C:$C,0))),"",INDEX('Policy Characteristics'!G:G,MATCH($C624,'Policy Characteristics'!$C:$C,0)))</f>
        <v>1</v>
      </c>
      <c r="N624" s="205">
        <f>IF(ISBLANK(INDEX('Policy Characteristics'!H:H,MATCH($C624,'Policy Characteristics'!$C:$C,0))),"",INDEX('Policy Characteristics'!H:H,MATCH($C624,'Policy Characteristics'!$C:$C,0)))</f>
        <v>0.01</v>
      </c>
      <c r="O624" s="76" t="str">
        <f>IF(ISBLANK(INDEX('Policy Characteristics'!I:I,MATCH($C624,'Policy Characteristics'!$C:$C,0))),"",INDEX('Policy Characteristics'!I:I,MATCH($C624,'Policy Characteristics'!$C:$C,0)))</f>
        <v>% of CO2 captured</v>
      </c>
      <c r="P624" s="7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BAUlscenario.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76" t="str">
        <f>IF(ISBLANK(INDEX('Policy Characteristics'!K:K,MATCH($C624,'Policy Characteristics'!$C:$C,0))),"",INDEX('Policy Characteristics'!K:K,MATCH($C624,'Policy Characteristics'!$C:$C,0)))</f>
        <v>ccs.html#ccs</v>
      </c>
      <c r="R624" s="76" t="str">
        <f>IF(ISBLANK(INDEX('Policy Characteristics'!L:L,MATCH($C624,'Policy Characteristics'!$C:$C,0))),"",INDEX('Policy Characteristics'!L:L,MATCH($C624,'Policy Characteristics'!$C:$C,0)))</f>
        <v>carbon-capture-and-sequestration.html</v>
      </c>
    </row>
    <row r="625" spans="1:18" x14ac:dyDescent="0.25">
      <c r="A625" s="76" t="str">
        <f>IF(ISBLANK(INDEX('Policy Characteristics'!A:A,MATCH($C625,'Policy Characteristics'!$C:$C,0))),"",INDEX('Policy Characteristics'!A:A,MATCH($C625,'Policy Characteristics'!$C:$C,0)))</f>
        <v>Industry</v>
      </c>
      <c r="B625" s="200" t="str">
        <f>IF(ISBLANK(INDEX('Policy Characteristics'!B:B,MATCH($C625,'Policy Characteristics'!$C:$C,0))),"",INDEX('Policy Characteristics'!B:B,MATCH($C625,'Policy Characteristics'!$C:$C,0)))</f>
        <v>Carbon Capture and Sequestration</v>
      </c>
      <c r="C625" s="76" t="str">
        <f t="shared" si="25"/>
        <v>Industry Sector Fraction of Potential Additional CCS Achieved</v>
      </c>
      <c r="D625" s="78" t="s">
        <v>1321</v>
      </c>
      <c r="E625" s="78" t="s">
        <v>772</v>
      </c>
      <c r="F625" t="s">
        <v>1283</v>
      </c>
      <c r="G625" s="88" t="s">
        <v>1264</v>
      </c>
      <c r="H625" s="15">
        <v>951</v>
      </c>
      <c r="I625" s="201" t="s">
        <v>44</v>
      </c>
      <c r="J625" s="202" t="str">
        <f>IF(ISBLANK(INDEX('Policy Characteristics'!D:D,MATCH($C625,'Policy Characteristics'!$C:$C,0))),"",INDEX('Policy Characteristics'!D:D,MATCH($C625,'Policy Characteristics'!$C:$C,0)))</f>
        <v>Industry CCS</v>
      </c>
      <c r="K625" s="76" t="str">
        <f>IF(ISBLANK(INDEX('Policy Characteristics'!E:E,MATCH($C625,'Policy Characteristics'!$C:$C,0))),"",INDEX('Policy Characteristics'!E:E,MATCH($C625,'Policy Characteristics'!$C:$C,0)))</f>
        <v>indst CCS</v>
      </c>
      <c r="L625" s="205">
        <f>IF(ISBLANK(INDEX('Policy Characteristics'!F:F,MATCH($C625,'Policy Characteristics'!$C:$C,0))),"",INDEX('Policy Characteristics'!F:F,MATCH($C625,'Policy Characteristics'!$C:$C,0)))</f>
        <v>0</v>
      </c>
      <c r="M625" s="205">
        <f>IF(ISBLANK(INDEX('Policy Characteristics'!G:G,MATCH($C625,'Policy Characteristics'!$C:$C,0))),"",INDEX('Policy Characteristics'!G:G,MATCH($C625,'Policy Characteristics'!$C:$C,0)))</f>
        <v>1</v>
      </c>
      <c r="N625" s="205">
        <f>IF(ISBLANK(INDEX('Policy Characteristics'!H:H,MATCH($C625,'Policy Characteristics'!$C:$C,0))),"",INDEX('Policy Characteristics'!H:H,MATCH($C625,'Policy Characteristics'!$C:$C,0)))</f>
        <v>0.01</v>
      </c>
      <c r="O625" s="76" t="str">
        <f>IF(ISBLANK(INDEX('Policy Characteristics'!I:I,MATCH($C625,'Policy Characteristics'!$C:$C,0))),"",INDEX('Policy Characteristics'!I:I,MATCH($C625,'Policy Characteristics'!$C:$C,0)))</f>
        <v>% of CO2 captured</v>
      </c>
      <c r="P625" s="7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BAUlscenario.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76" t="str">
        <f>IF(ISBLANK(INDEX('Policy Characteristics'!K:K,MATCH($C625,'Policy Characteristics'!$C:$C,0))),"",INDEX('Policy Characteristics'!K:K,MATCH($C625,'Policy Characteristics'!$C:$C,0)))</f>
        <v>ccs.html#ccs</v>
      </c>
      <c r="R625" s="76" t="str">
        <f>IF(ISBLANK(INDEX('Policy Characteristics'!L:L,MATCH($C625,'Policy Characteristics'!$C:$C,0))),"",INDEX('Policy Characteristics'!L:L,MATCH($C625,'Policy Characteristics'!$C:$C,0)))</f>
        <v>carbon-capture-and-sequestration.html</v>
      </c>
    </row>
    <row r="626" spans="1:18" x14ac:dyDescent="0.25">
      <c r="A626" s="76" t="str">
        <f>IF(ISBLANK(INDEX('Policy Characteristics'!A:A,MATCH($C626,'Policy Characteristics'!$C:$C,0))),"",INDEX('Policy Characteristics'!A:A,MATCH($C626,'Policy Characteristics'!$C:$C,0)))</f>
        <v>Industry</v>
      </c>
      <c r="B626" s="200" t="str">
        <f>IF(ISBLANK(INDEX('Policy Characteristics'!B:B,MATCH($C626,'Policy Characteristics'!$C:$C,0))),"",INDEX('Policy Characteristics'!B:B,MATCH($C626,'Policy Characteristics'!$C:$C,0)))</f>
        <v>Carbon Capture and Sequestration</v>
      </c>
      <c r="C626" s="76" t="str">
        <f t="shared" si="25"/>
        <v>Industry Sector Fraction of Potential Additional CCS Achieved</v>
      </c>
      <c r="D626" s="78" t="s">
        <v>1322</v>
      </c>
      <c r="E626" s="78" t="s">
        <v>1262</v>
      </c>
      <c r="F626" t="s">
        <v>1284</v>
      </c>
      <c r="G626" s="88" t="s">
        <v>1263</v>
      </c>
      <c r="H626" s="15">
        <v>952</v>
      </c>
      <c r="I626" s="213" t="s">
        <v>43</v>
      </c>
      <c r="J626" s="202" t="str">
        <f>IF(ISBLANK(INDEX('Policy Characteristics'!D:D,MATCH($C626,'Policy Characteristics'!$C:$C,0))),"",INDEX('Policy Characteristics'!D:D,MATCH($C626,'Policy Characteristics'!$C:$C,0)))</f>
        <v>Industry CCS</v>
      </c>
      <c r="K626" s="76" t="str">
        <f>IF(ISBLANK(INDEX('Policy Characteristics'!E:E,MATCH($C626,'Policy Characteristics'!$C:$C,0))),"",INDEX('Policy Characteristics'!E:E,MATCH($C626,'Policy Characteristics'!$C:$C,0)))</f>
        <v>indst CCS</v>
      </c>
      <c r="L626" s="205">
        <f>IF(ISBLANK(INDEX('Policy Characteristics'!F:F,MATCH($C626,'Policy Characteristics'!$C:$C,0))),"",INDEX('Policy Characteristics'!F:F,MATCH($C626,'Policy Characteristics'!$C:$C,0)))</f>
        <v>0</v>
      </c>
      <c r="M626" s="205">
        <f>IF(ISBLANK(INDEX('Policy Characteristics'!G:G,MATCH($C626,'Policy Characteristics'!$C:$C,0))),"",INDEX('Policy Characteristics'!G:G,MATCH($C626,'Policy Characteristics'!$C:$C,0)))</f>
        <v>1</v>
      </c>
      <c r="N626" s="205">
        <f>IF(ISBLANK(INDEX('Policy Characteristics'!H:H,MATCH($C626,'Policy Characteristics'!$C:$C,0))),"",INDEX('Policy Characteristics'!H:H,MATCH($C626,'Policy Characteristics'!$C:$C,0)))</f>
        <v>0.01</v>
      </c>
      <c r="O626" s="76" t="str">
        <f>IF(ISBLANK(INDEX('Policy Characteristics'!I:I,MATCH($C626,'Policy Characteristics'!$C:$C,0))),"",INDEX('Policy Characteristics'!I:I,MATCH($C626,'Policy Characteristics'!$C:$C,0)))</f>
        <v>% of CO2 captured</v>
      </c>
      <c r="P626" s="7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BAUlscenario.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76" t="str">
        <f>IF(ISBLANK(INDEX('Policy Characteristics'!K:K,MATCH($C626,'Policy Characteristics'!$C:$C,0))),"",INDEX('Policy Characteristics'!K:K,MATCH($C626,'Policy Characteristics'!$C:$C,0)))</f>
        <v>ccs.html#ccs</v>
      </c>
      <c r="R626" s="76" t="str">
        <f>IF(ISBLANK(INDEX('Policy Characteristics'!L:L,MATCH($C626,'Policy Characteristics'!$C:$C,0))),"",INDEX('Policy Characteristics'!L:L,MATCH($C626,'Policy Characteristics'!$C:$C,0)))</f>
        <v>carbon-capture-and-sequestration.html</v>
      </c>
    </row>
    <row r="627" spans="1:18" x14ac:dyDescent="0.25">
      <c r="A627" s="76" t="str">
        <f>IF(ISBLANK(INDEX('Policy Characteristics'!A:A,MATCH($C627,'Policy Characteristics'!$C:$C,0))),"",INDEX('Policy Characteristics'!A:A,MATCH($C627,'Policy Characteristics'!$C:$C,0)))</f>
        <v>Industry</v>
      </c>
      <c r="B627" s="200" t="str">
        <f>IF(ISBLANK(INDEX('Policy Characteristics'!B:B,MATCH($C627,'Policy Characteristics'!$C:$C,0))),"",INDEX('Policy Characteristics'!B:B,MATCH($C627,'Policy Characteristics'!$C:$C,0)))</f>
        <v>Carbon Capture and Sequestration</v>
      </c>
      <c r="C627" s="76" t="str">
        <f t="shared" si="25"/>
        <v>Industry Sector Fraction of Potential Additional CCS Achieved</v>
      </c>
      <c r="D627" s="78" t="s">
        <v>1322</v>
      </c>
      <c r="E627" s="78" t="s">
        <v>772</v>
      </c>
      <c r="F627" t="s">
        <v>1284</v>
      </c>
      <c r="G627" s="88" t="s">
        <v>1264</v>
      </c>
      <c r="H627" s="15">
        <v>953</v>
      </c>
      <c r="I627" s="201" t="s">
        <v>43</v>
      </c>
      <c r="J627" s="202" t="str">
        <f>IF(ISBLANK(INDEX('Policy Characteristics'!D:D,MATCH($C627,'Policy Characteristics'!$C:$C,0))),"",INDEX('Policy Characteristics'!D:D,MATCH($C627,'Policy Characteristics'!$C:$C,0)))</f>
        <v>Industry CCS</v>
      </c>
      <c r="K627" s="76" t="str">
        <f>IF(ISBLANK(INDEX('Policy Characteristics'!E:E,MATCH($C627,'Policy Characteristics'!$C:$C,0))),"",INDEX('Policy Characteristics'!E:E,MATCH($C627,'Policy Characteristics'!$C:$C,0)))</f>
        <v>indst CCS</v>
      </c>
      <c r="L627" s="205">
        <f>IF(ISBLANK(INDEX('Policy Characteristics'!F:F,MATCH($C627,'Policy Characteristics'!$C:$C,0))),"",INDEX('Policy Characteristics'!F:F,MATCH($C627,'Policy Characteristics'!$C:$C,0)))</f>
        <v>0</v>
      </c>
      <c r="M627" s="205">
        <f>IF(ISBLANK(INDEX('Policy Characteristics'!G:G,MATCH($C627,'Policy Characteristics'!$C:$C,0))),"",INDEX('Policy Characteristics'!G:G,MATCH($C627,'Policy Characteristics'!$C:$C,0)))</f>
        <v>1</v>
      </c>
      <c r="N627" s="205">
        <f>IF(ISBLANK(INDEX('Policy Characteristics'!H:H,MATCH($C627,'Policy Characteristics'!$C:$C,0))),"",INDEX('Policy Characteristics'!H:H,MATCH($C627,'Policy Characteristics'!$C:$C,0)))</f>
        <v>0.01</v>
      </c>
      <c r="O627" s="76" t="str">
        <f>IF(ISBLANK(INDEX('Policy Characteristics'!I:I,MATCH($C627,'Policy Characteristics'!$C:$C,0))),"",INDEX('Policy Characteristics'!I:I,MATCH($C627,'Policy Characteristics'!$C:$C,0)))</f>
        <v>% of CO2 captured</v>
      </c>
      <c r="P627" s="7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BAUlscenario.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76" t="str">
        <f>IF(ISBLANK(INDEX('Policy Characteristics'!K:K,MATCH($C627,'Policy Characteristics'!$C:$C,0))),"",INDEX('Policy Characteristics'!K:K,MATCH($C627,'Policy Characteristics'!$C:$C,0)))</f>
        <v>ccs.html#ccs</v>
      </c>
      <c r="R627" s="76" t="str">
        <f>IF(ISBLANK(INDEX('Policy Characteristics'!L:L,MATCH($C627,'Policy Characteristics'!$C:$C,0))),"",INDEX('Policy Characteristics'!L:L,MATCH($C627,'Policy Characteristics'!$C:$C,0)))</f>
        <v>carbon-capture-and-sequestration.html</v>
      </c>
    </row>
    <row r="628" spans="1:18" x14ac:dyDescent="0.25">
      <c r="A628" s="76" t="str">
        <f>IF(ISBLANK(INDEX('Policy Characteristics'!A:A,MATCH($C628,'Policy Characteristics'!$C:$C,0))),"",INDEX('Policy Characteristics'!A:A,MATCH($C628,'Policy Characteristics'!$C:$C,0)))</f>
        <v>Industry</v>
      </c>
      <c r="B628" s="200" t="str">
        <f>IF(ISBLANK(INDEX('Policy Characteristics'!B:B,MATCH($C628,'Policy Characteristics'!$C:$C,0))),"",INDEX('Policy Characteristics'!B:B,MATCH($C628,'Policy Characteristics'!$C:$C,0)))</f>
        <v>Carbon Capture and Sequestration</v>
      </c>
      <c r="C628" s="76" t="str">
        <f t="shared" si="25"/>
        <v>Industry Sector Fraction of Potential Additional CCS Achieved</v>
      </c>
      <c r="D628" s="78" t="s">
        <v>1323</v>
      </c>
      <c r="E628" s="78" t="s">
        <v>1262</v>
      </c>
      <c r="F628" t="s">
        <v>1326</v>
      </c>
      <c r="G628" s="88" t="s">
        <v>1263</v>
      </c>
      <c r="H628" s="15">
        <v>954</v>
      </c>
      <c r="I628" s="201" t="s">
        <v>44</v>
      </c>
      <c r="J628" s="202" t="str">
        <f>IF(ISBLANK(INDEX('Policy Characteristics'!D:D,MATCH($C628,'Policy Characteristics'!$C:$C,0))),"",INDEX('Policy Characteristics'!D:D,MATCH($C628,'Policy Characteristics'!$C:$C,0)))</f>
        <v>Industry CCS</v>
      </c>
      <c r="K628" s="76" t="str">
        <f>IF(ISBLANK(INDEX('Policy Characteristics'!E:E,MATCH($C628,'Policy Characteristics'!$C:$C,0))),"",INDEX('Policy Characteristics'!E:E,MATCH($C628,'Policy Characteristics'!$C:$C,0)))</f>
        <v>indst CCS</v>
      </c>
      <c r="L628" s="205">
        <f>IF(ISBLANK(INDEX('Policy Characteristics'!F:F,MATCH($C628,'Policy Characteristics'!$C:$C,0))),"",INDEX('Policy Characteristics'!F:F,MATCH($C628,'Policy Characteristics'!$C:$C,0)))</f>
        <v>0</v>
      </c>
      <c r="M628" s="205">
        <f>IF(ISBLANK(INDEX('Policy Characteristics'!G:G,MATCH($C628,'Policy Characteristics'!$C:$C,0))),"",INDEX('Policy Characteristics'!G:G,MATCH($C628,'Policy Characteristics'!$C:$C,0)))</f>
        <v>1</v>
      </c>
      <c r="N628" s="205">
        <f>IF(ISBLANK(INDEX('Policy Characteristics'!H:H,MATCH($C628,'Policy Characteristics'!$C:$C,0))),"",INDEX('Policy Characteristics'!H:H,MATCH($C628,'Policy Characteristics'!$C:$C,0)))</f>
        <v>0.01</v>
      </c>
      <c r="O628" s="76" t="str">
        <f>IF(ISBLANK(INDEX('Policy Characteristics'!I:I,MATCH($C628,'Policy Characteristics'!$C:$C,0))),"",INDEX('Policy Characteristics'!I:I,MATCH($C628,'Policy Characteristics'!$C:$C,0)))</f>
        <v>% of CO2 captured</v>
      </c>
      <c r="P628" s="7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BAUlscenario.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76" t="str">
        <f>IF(ISBLANK(INDEX('Policy Characteristics'!K:K,MATCH($C628,'Policy Characteristics'!$C:$C,0))),"",INDEX('Policy Characteristics'!K:K,MATCH($C628,'Policy Characteristics'!$C:$C,0)))</f>
        <v>ccs.html#ccs</v>
      </c>
      <c r="R628" s="76" t="str">
        <f>IF(ISBLANK(INDEX('Policy Characteristics'!L:L,MATCH($C628,'Policy Characteristics'!$C:$C,0))),"",INDEX('Policy Characteristics'!L:L,MATCH($C628,'Policy Characteristics'!$C:$C,0)))</f>
        <v>carbon-capture-and-sequestration.html</v>
      </c>
    </row>
    <row r="629" spans="1:18" x14ac:dyDescent="0.25">
      <c r="A629" s="76" t="str">
        <f>IF(ISBLANK(INDEX('Policy Characteristics'!A:A,MATCH($C629,'Policy Characteristics'!$C:$C,0))),"",INDEX('Policy Characteristics'!A:A,MATCH($C629,'Policy Characteristics'!$C:$C,0)))</f>
        <v>Industry</v>
      </c>
      <c r="B629" s="200" t="str">
        <f>IF(ISBLANK(INDEX('Policy Characteristics'!B:B,MATCH($C629,'Policy Characteristics'!$C:$C,0))),"",INDEX('Policy Characteristics'!B:B,MATCH($C629,'Policy Characteristics'!$C:$C,0)))</f>
        <v>Carbon Capture and Sequestration</v>
      </c>
      <c r="C629" s="76" t="str">
        <f t="shared" si="25"/>
        <v>Industry Sector Fraction of Potential Additional CCS Achieved</v>
      </c>
      <c r="D629" s="78" t="s">
        <v>1323</v>
      </c>
      <c r="E629" s="78" t="s">
        <v>772</v>
      </c>
      <c r="F629" t="s">
        <v>1326</v>
      </c>
      <c r="G629" s="88" t="s">
        <v>1264</v>
      </c>
      <c r="H629" s="15">
        <v>955</v>
      </c>
      <c r="I629" s="201" t="s">
        <v>44</v>
      </c>
      <c r="J629" s="202" t="str">
        <f>IF(ISBLANK(INDEX('Policy Characteristics'!D:D,MATCH($C629,'Policy Characteristics'!$C:$C,0))),"",INDEX('Policy Characteristics'!D:D,MATCH($C629,'Policy Characteristics'!$C:$C,0)))</f>
        <v>Industry CCS</v>
      </c>
      <c r="K629" s="76" t="str">
        <f>IF(ISBLANK(INDEX('Policy Characteristics'!E:E,MATCH($C629,'Policy Characteristics'!$C:$C,0))),"",INDEX('Policy Characteristics'!E:E,MATCH($C629,'Policy Characteristics'!$C:$C,0)))</f>
        <v>indst CCS</v>
      </c>
      <c r="L629" s="205">
        <f>IF(ISBLANK(INDEX('Policy Characteristics'!F:F,MATCH($C629,'Policy Characteristics'!$C:$C,0))),"",INDEX('Policy Characteristics'!F:F,MATCH($C629,'Policy Characteristics'!$C:$C,0)))</f>
        <v>0</v>
      </c>
      <c r="M629" s="205">
        <f>IF(ISBLANK(INDEX('Policy Characteristics'!G:G,MATCH($C629,'Policy Characteristics'!$C:$C,0))),"",INDEX('Policy Characteristics'!G:G,MATCH($C629,'Policy Characteristics'!$C:$C,0)))</f>
        <v>1</v>
      </c>
      <c r="N629" s="205">
        <f>IF(ISBLANK(INDEX('Policy Characteristics'!H:H,MATCH($C629,'Policy Characteristics'!$C:$C,0))),"",INDEX('Policy Characteristics'!H:H,MATCH($C629,'Policy Characteristics'!$C:$C,0)))</f>
        <v>0.01</v>
      </c>
      <c r="O629" s="76" t="str">
        <f>IF(ISBLANK(INDEX('Policy Characteristics'!I:I,MATCH($C629,'Policy Characteristics'!$C:$C,0))),"",INDEX('Policy Characteristics'!I:I,MATCH($C629,'Policy Characteristics'!$C:$C,0)))</f>
        <v>% of CO2 captured</v>
      </c>
      <c r="P629" s="7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BAUlscenario.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76" t="str">
        <f>IF(ISBLANK(INDEX('Policy Characteristics'!K:K,MATCH($C629,'Policy Characteristics'!$C:$C,0))),"",INDEX('Policy Characteristics'!K:K,MATCH($C629,'Policy Characteristics'!$C:$C,0)))</f>
        <v>ccs.html#ccs</v>
      </c>
      <c r="R629" s="76" t="str">
        <f>IF(ISBLANK(INDEX('Policy Characteristics'!L:L,MATCH($C629,'Policy Characteristics'!$C:$C,0))),"",INDEX('Policy Characteristics'!L:L,MATCH($C629,'Policy Characteristics'!$C:$C,0)))</f>
        <v>carbon-capture-and-sequestration.html</v>
      </c>
    </row>
    <row r="630" spans="1:18" x14ac:dyDescent="0.25">
      <c r="A630" s="76" t="str">
        <f>IF(ISBLANK(INDEX('Policy Characteristics'!A:A,MATCH($C630,'Policy Characteristics'!$C:$C,0))),"",INDEX('Policy Characteristics'!A:A,MATCH($C630,'Policy Characteristics'!$C:$C,0)))</f>
        <v>Industry</v>
      </c>
      <c r="B630" s="200" t="str">
        <f>IF(ISBLANK(INDEX('Policy Characteristics'!B:B,MATCH($C630,'Policy Characteristics'!$C:$C,0))),"",INDEX('Policy Characteristics'!B:B,MATCH($C630,'Policy Characteristics'!$C:$C,0)))</f>
        <v>Carbon Capture and Sequestration</v>
      </c>
      <c r="C630" s="76" t="str">
        <f t="shared" si="25"/>
        <v>Industry Sector Fraction of Potential Additional CCS Achieved</v>
      </c>
      <c r="D630" s="78" t="s">
        <v>1324</v>
      </c>
      <c r="E630" s="78" t="s">
        <v>1262</v>
      </c>
      <c r="F630" t="s">
        <v>1285</v>
      </c>
      <c r="G630" s="88" t="s">
        <v>1263</v>
      </c>
      <c r="H630" s="15">
        <v>956</v>
      </c>
      <c r="I630" s="201" t="s">
        <v>44</v>
      </c>
      <c r="J630" s="202" t="str">
        <f>IF(ISBLANK(INDEX('Policy Characteristics'!D:D,MATCH($C630,'Policy Characteristics'!$C:$C,0))),"",INDEX('Policy Characteristics'!D:D,MATCH($C630,'Policy Characteristics'!$C:$C,0)))</f>
        <v>Industry CCS</v>
      </c>
      <c r="K630" s="76" t="str">
        <f>IF(ISBLANK(INDEX('Policy Characteristics'!E:E,MATCH($C630,'Policy Characteristics'!$C:$C,0))),"",INDEX('Policy Characteristics'!E:E,MATCH($C630,'Policy Characteristics'!$C:$C,0)))</f>
        <v>indst CCS</v>
      </c>
      <c r="L630" s="205">
        <f>IF(ISBLANK(INDEX('Policy Characteristics'!F:F,MATCH($C630,'Policy Characteristics'!$C:$C,0))),"",INDEX('Policy Characteristics'!F:F,MATCH($C630,'Policy Characteristics'!$C:$C,0)))</f>
        <v>0</v>
      </c>
      <c r="M630" s="205">
        <f>IF(ISBLANK(INDEX('Policy Characteristics'!G:G,MATCH($C630,'Policy Characteristics'!$C:$C,0))),"",INDEX('Policy Characteristics'!G:G,MATCH($C630,'Policy Characteristics'!$C:$C,0)))</f>
        <v>1</v>
      </c>
      <c r="N630" s="205">
        <f>IF(ISBLANK(INDEX('Policy Characteristics'!H:H,MATCH($C630,'Policy Characteristics'!$C:$C,0))),"",INDEX('Policy Characteristics'!H:H,MATCH($C630,'Policy Characteristics'!$C:$C,0)))</f>
        <v>0.01</v>
      </c>
      <c r="O630" s="76" t="str">
        <f>IF(ISBLANK(INDEX('Policy Characteristics'!I:I,MATCH($C630,'Policy Characteristics'!$C:$C,0))),"",INDEX('Policy Characteristics'!I:I,MATCH($C630,'Policy Characteristics'!$C:$C,0)))</f>
        <v>% of CO2 captured</v>
      </c>
      <c r="P630" s="7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BAUlscenario.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76" t="str">
        <f>IF(ISBLANK(INDEX('Policy Characteristics'!K:K,MATCH($C630,'Policy Characteristics'!$C:$C,0))),"",INDEX('Policy Characteristics'!K:K,MATCH($C630,'Policy Characteristics'!$C:$C,0)))</f>
        <v>ccs.html#ccs</v>
      </c>
      <c r="R630" s="76" t="str">
        <f>IF(ISBLANK(INDEX('Policy Characteristics'!L:L,MATCH($C630,'Policy Characteristics'!$C:$C,0))),"",INDEX('Policy Characteristics'!L:L,MATCH($C630,'Policy Characteristics'!$C:$C,0)))</f>
        <v>carbon-capture-and-sequestration.html</v>
      </c>
    </row>
    <row r="631" spans="1:18" x14ac:dyDescent="0.25">
      <c r="A631" s="76" t="str">
        <f>IF(ISBLANK(INDEX('Policy Characteristics'!A:A,MATCH($C631,'Policy Characteristics'!$C:$C,0))),"",INDEX('Policy Characteristics'!A:A,MATCH($C631,'Policy Characteristics'!$C:$C,0)))</f>
        <v>Industry</v>
      </c>
      <c r="B631" s="200" t="str">
        <f>IF(ISBLANK(INDEX('Policy Characteristics'!B:B,MATCH($C631,'Policy Characteristics'!$C:$C,0))),"",INDEX('Policy Characteristics'!B:B,MATCH($C631,'Policy Characteristics'!$C:$C,0)))</f>
        <v>Carbon Capture and Sequestration</v>
      </c>
      <c r="C631" s="76" t="str">
        <f t="shared" si="25"/>
        <v>Industry Sector Fraction of Potential Additional CCS Achieved</v>
      </c>
      <c r="D631" s="78" t="s">
        <v>1324</v>
      </c>
      <c r="E631" s="78" t="s">
        <v>772</v>
      </c>
      <c r="F631" t="s">
        <v>1285</v>
      </c>
      <c r="G631" s="88" t="s">
        <v>1264</v>
      </c>
      <c r="H631" s="15">
        <v>957</v>
      </c>
      <c r="I631" s="201" t="s">
        <v>44</v>
      </c>
      <c r="J631" s="202" t="str">
        <f>IF(ISBLANK(INDEX('Policy Characteristics'!D:D,MATCH($C631,'Policy Characteristics'!$C:$C,0))),"",INDEX('Policy Characteristics'!D:D,MATCH($C631,'Policy Characteristics'!$C:$C,0)))</f>
        <v>Industry CCS</v>
      </c>
      <c r="K631" s="76" t="str">
        <f>IF(ISBLANK(INDEX('Policy Characteristics'!E:E,MATCH($C631,'Policy Characteristics'!$C:$C,0))),"",INDEX('Policy Characteristics'!E:E,MATCH($C631,'Policy Characteristics'!$C:$C,0)))</f>
        <v>indst CCS</v>
      </c>
      <c r="L631" s="205">
        <f>IF(ISBLANK(INDEX('Policy Characteristics'!F:F,MATCH($C631,'Policy Characteristics'!$C:$C,0))),"",INDEX('Policy Characteristics'!F:F,MATCH($C631,'Policy Characteristics'!$C:$C,0)))</f>
        <v>0</v>
      </c>
      <c r="M631" s="205">
        <f>IF(ISBLANK(INDEX('Policy Characteristics'!G:G,MATCH($C631,'Policy Characteristics'!$C:$C,0))),"",INDEX('Policy Characteristics'!G:G,MATCH($C631,'Policy Characteristics'!$C:$C,0)))</f>
        <v>1</v>
      </c>
      <c r="N631" s="205">
        <f>IF(ISBLANK(INDEX('Policy Characteristics'!H:H,MATCH($C631,'Policy Characteristics'!$C:$C,0))),"",INDEX('Policy Characteristics'!H:H,MATCH($C631,'Policy Characteristics'!$C:$C,0)))</f>
        <v>0.01</v>
      </c>
      <c r="O631" s="76" t="str">
        <f>IF(ISBLANK(INDEX('Policy Characteristics'!I:I,MATCH($C631,'Policy Characteristics'!$C:$C,0))),"",INDEX('Policy Characteristics'!I:I,MATCH($C631,'Policy Characteristics'!$C:$C,0)))</f>
        <v>% of CO2 captured</v>
      </c>
      <c r="P631" s="7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BAUlscenario.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76" t="str">
        <f>IF(ISBLANK(INDEX('Policy Characteristics'!K:K,MATCH($C631,'Policy Characteristics'!$C:$C,0))),"",INDEX('Policy Characteristics'!K:K,MATCH($C631,'Policy Characteristics'!$C:$C,0)))</f>
        <v>ccs.html#ccs</v>
      </c>
      <c r="R631" s="76" t="str">
        <f>IF(ISBLANK(INDEX('Policy Characteristics'!L:L,MATCH($C631,'Policy Characteristics'!$C:$C,0))),"",INDEX('Policy Characteristics'!L:L,MATCH($C631,'Policy Characteristics'!$C:$C,0)))</f>
        <v>carbon-capture-and-sequestration.html</v>
      </c>
    </row>
    <row r="632" spans="1:18" x14ac:dyDescent="0.25">
      <c r="A632" s="76" t="str">
        <f>IF(ISBLANK(INDEX('Policy Characteristics'!A:A,MATCH($C632,'Policy Characteristics'!$C:$C,0))),"",INDEX('Policy Characteristics'!A:A,MATCH($C632,'Policy Characteristics'!$C:$C,0)))</f>
        <v>Industry</v>
      </c>
      <c r="B632" s="200" t="str">
        <f>IF(ISBLANK(INDEX('Policy Characteristics'!B:B,MATCH($C632,'Policy Characteristics'!$C:$C,0))),"",INDEX('Policy Characteristics'!B:B,MATCH($C632,'Policy Characteristics'!$C:$C,0)))</f>
        <v>Non BAU Industry CCS Subsidy</v>
      </c>
      <c r="C632" t="s">
        <v>1945</v>
      </c>
      <c r="D632" s="88" t="s">
        <v>1300</v>
      </c>
      <c r="E632" s="78"/>
      <c r="F632" t="s">
        <v>1325</v>
      </c>
      <c r="H632" s="15">
        <v>2723</v>
      </c>
      <c r="I632" s="213" t="s">
        <v>43</v>
      </c>
      <c r="J632" s="202" t="str">
        <f>IF(ISBLANK(INDEX('Policy Characteristics'!D:D,MATCH($C632,'Policy Characteristics'!$C:$C,0))),"",INDEX('Policy Characteristics'!D:D,MATCH($C632,'Policy Characteristics'!$C:$C,0)))</f>
        <v>Industry CCS</v>
      </c>
      <c r="K632" s="76" t="str">
        <f>IF(ISBLANK(INDEX('Policy Characteristics'!E:E,MATCH($C632,'Policy Characteristics'!$C:$C,0))),"",INDEX('Policy Characteristics'!E:E,MATCH($C632,'Policy Characteristics'!$C:$C,0)))</f>
        <v>indst non BAU CCS</v>
      </c>
      <c r="L632" s="205">
        <f>IF(ISBLANK(INDEX('Policy Characteristics'!F:F,MATCH($C632,'Policy Characteristics'!$C:$C,0))),"",INDEX('Policy Characteristics'!F:F,MATCH($C632,'Policy Characteristics'!$C:$C,0)))</f>
        <v>0</v>
      </c>
      <c r="M632" s="205">
        <f>IF(ISBLANK(INDEX('Policy Characteristics'!G:G,MATCH($C632,'Policy Characteristics'!$C:$C,0))),"",INDEX('Policy Characteristics'!G:G,MATCH($C632,'Policy Characteristics'!$C:$C,0)))</f>
        <v>1</v>
      </c>
      <c r="N632" s="205">
        <f>IF(ISBLANK(INDEX('Policy Characteristics'!H:H,MATCH($C632,'Policy Characteristics'!$C:$C,0))),"",INDEX('Policy Characteristics'!H:H,MATCH($C632,'Policy Characteristics'!$C:$C,0)))</f>
        <v>1</v>
      </c>
      <c r="O632" s="76" t="str">
        <f>IF(ISBLANK(INDEX('Policy Characteristics'!I:I,MATCH($C632,'Policy Characteristics'!$C:$C,0))),"",INDEX('Policy Characteristics'!I:I,MATCH($C632,'Policy Characteristics'!$C:$C,0)))</f>
        <v>on/off</v>
      </c>
      <c r="P632" s="76" t="str">
        <f>IF(ISBLANK(INDEX('Policy Characteristics'!J:J,MATCH($C632,'Policy Characteristics'!$C:$C,0))),"",INDEX('Policy Characteristics'!J:J,MATCH($C632,'Policy Characteristics'!$C:$C,0)))</f>
        <v xml:space="preserve">**Description:** This policy allows users to model the emissions and cash flow impacts of a non-BAU industry CCS subsidy. For the United States, this lever is set up to test the impacts of removing all CCS subsidies flowing to industry from the BAU scenario. // **Guidance for setting values:** The United States currently offers 45Q tax credits through 2032 for CCS. Enabling this lever will remove those credits and the amount of CO2 sequestration they are estimated to incentivize. </v>
      </c>
      <c r="Q632" s="76" t="str">
        <f>IF(ISBLANK(INDEX('Policy Characteristics'!K:K,MATCH($C632,'Policy Characteristics'!$C:$C,0))),"",INDEX('Policy Characteristics'!K:K,MATCH($C632,'Policy Characteristics'!$C:$C,0)))</f>
        <v>ccs.html#ccs</v>
      </c>
      <c r="R632" s="76" t="str">
        <f>IF(ISBLANK(INDEX('Policy Characteristics'!L:L,MATCH($C632,'Policy Characteristics'!$C:$C,0))),"",INDEX('Policy Characteristics'!L:L,MATCH($C632,'Policy Characteristics'!$C:$C,0)))</f>
        <v>carbon-capture-and-sequestration.html</v>
      </c>
    </row>
    <row r="633" spans="1:18" x14ac:dyDescent="0.25">
      <c r="A633" s="76" t="str">
        <f>IF(ISBLANK(INDEX('Policy Characteristics'!A:A,MATCH($C633,'Policy Characteristics'!$C:$C,0))),"",INDEX('Policy Characteristics'!A:A,MATCH($C633,'Policy Characteristics'!$C:$C,0)))</f>
        <v>Industry</v>
      </c>
      <c r="B633" s="200" t="str">
        <f>IF(ISBLANK(INDEX('Policy Characteristics'!B:B,MATCH($C633,'Policy Characteristics'!$C:$C,0))),"",INDEX('Policy Characteristics'!B:B,MATCH($C633,'Policy Characteristics'!$C:$C,0)))</f>
        <v>Non BAU Industry CCS Subsidy</v>
      </c>
      <c r="C633" s="76" t="str">
        <f>$C$632</f>
        <v>Boolean Use Non BAU Industry CCS Subsidies</v>
      </c>
      <c r="D633" s="78" t="s">
        <v>1301</v>
      </c>
      <c r="E633" s="78"/>
      <c r="F633" t="s">
        <v>999</v>
      </c>
      <c r="H633" s="15">
        <v>2724</v>
      </c>
      <c r="I633" s="213" t="s">
        <v>43</v>
      </c>
      <c r="J633" s="202" t="str">
        <f>IF(ISBLANK(INDEX('Policy Characteristics'!D:D,MATCH($C633,'Policy Characteristics'!$C:$C,0))),"",INDEX('Policy Characteristics'!D:D,MATCH($C633,'Policy Characteristics'!$C:$C,0)))</f>
        <v>Industry CCS</v>
      </c>
      <c r="K633" s="76" t="str">
        <f>IF(ISBLANK(INDEX('Policy Characteristics'!E:E,MATCH($C633,'Policy Characteristics'!$C:$C,0))),"",INDEX('Policy Characteristics'!E:E,MATCH($C633,'Policy Characteristics'!$C:$C,0)))</f>
        <v>indst non BAU CCS</v>
      </c>
      <c r="L633" s="205">
        <f>IF(ISBLANK(INDEX('Policy Characteristics'!F:F,MATCH($C633,'Policy Characteristics'!$C:$C,0))),"",INDEX('Policy Characteristics'!F:F,MATCH($C633,'Policy Characteristics'!$C:$C,0)))</f>
        <v>0</v>
      </c>
      <c r="M633" s="205">
        <f>IF(ISBLANK(INDEX('Policy Characteristics'!G:G,MATCH($C633,'Policy Characteristics'!$C:$C,0))),"",INDEX('Policy Characteristics'!G:G,MATCH($C633,'Policy Characteristics'!$C:$C,0)))</f>
        <v>1</v>
      </c>
      <c r="N633" s="205">
        <f>IF(ISBLANK(INDEX('Policy Characteristics'!H:H,MATCH($C633,'Policy Characteristics'!$C:$C,0))),"",INDEX('Policy Characteristics'!H:H,MATCH($C633,'Policy Characteristics'!$C:$C,0)))</f>
        <v>1</v>
      </c>
      <c r="O633" s="76" t="str">
        <f>IF(ISBLANK(INDEX('Policy Characteristics'!I:I,MATCH($C633,'Policy Characteristics'!$C:$C,0))),"",INDEX('Policy Characteristics'!I:I,MATCH($C633,'Policy Characteristics'!$C:$C,0)))</f>
        <v>on/off</v>
      </c>
      <c r="P633" s="76" t="str">
        <f>IF(ISBLANK(INDEX('Policy Characteristics'!J:J,MATCH($C633,'Policy Characteristics'!$C:$C,0))),"",INDEX('Policy Characteristics'!J:J,MATCH($C633,'Policy Characteristics'!$C:$C,0)))</f>
        <v xml:space="preserve">**Description:** This policy allows users to model the emissions and cash flow impacts of a non-BAU industry CCS subsidy. For the United States, this lever is set up to test the impacts of removing all CCS subsidies flowing to industry from the BAU scenario. // **Guidance for setting values:** The United States currently offers 45Q tax credits through 2032 for CCS. Enabling this lever will remove those credits and the amount of CO2 sequestration they are estimated to incentivize. </v>
      </c>
      <c r="Q633" s="76" t="str">
        <f>IF(ISBLANK(INDEX('Policy Characteristics'!K:K,MATCH($C633,'Policy Characteristics'!$C:$C,0))),"",INDEX('Policy Characteristics'!K:K,MATCH($C633,'Policy Characteristics'!$C:$C,0)))</f>
        <v>ccs.html#ccs</v>
      </c>
      <c r="R633" s="76" t="str">
        <f>IF(ISBLANK(INDEX('Policy Characteristics'!L:L,MATCH($C633,'Policy Characteristics'!$C:$C,0))),"",INDEX('Policy Characteristics'!L:L,MATCH($C633,'Policy Characteristics'!$C:$C,0)))</f>
        <v>carbon-capture-and-sequestration.html</v>
      </c>
    </row>
    <row r="634" spans="1:18" x14ac:dyDescent="0.25">
      <c r="A634" s="76" t="str">
        <f>IF(ISBLANK(INDEX('Policy Characteristics'!A:A,MATCH($C634,'Policy Characteristics'!$C:$C,0))),"",INDEX('Policy Characteristics'!A:A,MATCH($C634,'Policy Characteristics'!$C:$C,0)))</f>
        <v>Industry</v>
      </c>
      <c r="B634" s="200" t="str">
        <f>IF(ISBLANK(INDEX('Policy Characteristics'!B:B,MATCH($C634,'Policy Characteristics'!$C:$C,0))),"",INDEX('Policy Characteristics'!B:B,MATCH($C634,'Policy Characteristics'!$C:$C,0)))</f>
        <v>Non BAU Industry CCS Subsidy</v>
      </c>
      <c r="C634" s="76" t="str">
        <f t="shared" ref="C634:C656" si="26">$C$632</f>
        <v>Boolean Use Non BAU Industry CCS Subsidies</v>
      </c>
      <c r="D634" s="78" t="s">
        <v>1302</v>
      </c>
      <c r="E634" s="78"/>
      <c r="F634" t="s">
        <v>1266</v>
      </c>
      <c r="H634" s="15">
        <v>2725</v>
      </c>
      <c r="I634" s="213" t="s">
        <v>43</v>
      </c>
      <c r="J634" s="202" t="str">
        <f>IF(ISBLANK(INDEX('Policy Characteristics'!D:D,MATCH($C634,'Policy Characteristics'!$C:$C,0))),"",INDEX('Policy Characteristics'!D:D,MATCH($C634,'Policy Characteristics'!$C:$C,0)))</f>
        <v>Industry CCS</v>
      </c>
      <c r="K634" s="76" t="str">
        <f>IF(ISBLANK(INDEX('Policy Characteristics'!E:E,MATCH($C634,'Policy Characteristics'!$C:$C,0))),"",INDEX('Policy Characteristics'!E:E,MATCH($C634,'Policy Characteristics'!$C:$C,0)))</f>
        <v>indst non BAU CCS</v>
      </c>
      <c r="L634" s="205">
        <f>IF(ISBLANK(INDEX('Policy Characteristics'!F:F,MATCH($C634,'Policy Characteristics'!$C:$C,0))),"",INDEX('Policy Characteristics'!F:F,MATCH($C634,'Policy Characteristics'!$C:$C,0)))</f>
        <v>0</v>
      </c>
      <c r="M634" s="205">
        <f>IF(ISBLANK(INDEX('Policy Characteristics'!G:G,MATCH($C634,'Policy Characteristics'!$C:$C,0))),"",INDEX('Policy Characteristics'!G:G,MATCH($C634,'Policy Characteristics'!$C:$C,0)))</f>
        <v>1</v>
      </c>
      <c r="N634" s="205">
        <f>IF(ISBLANK(INDEX('Policy Characteristics'!H:H,MATCH($C634,'Policy Characteristics'!$C:$C,0))),"",INDEX('Policy Characteristics'!H:H,MATCH($C634,'Policy Characteristics'!$C:$C,0)))</f>
        <v>1</v>
      </c>
      <c r="O634" s="76" t="str">
        <f>IF(ISBLANK(INDEX('Policy Characteristics'!I:I,MATCH($C634,'Policy Characteristics'!$C:$C,0))),"",INDEX('Policy Characteristics'!I:I,MATCH($C634,'Policy Characteristics'!$C:$C,0)))</f>
        <v>on/off</v>
      </c>
      <c r="P634" s="76" t="str">
        <f>IF(ISBLANK(INDEX('Policy Characteristics'!J:J,MATCH($C634,'Policy Characteristics'!$C:$C,0))),"",INDEX('Policy Characteristics'!J:J,MATCH($C634,'Policy Characteristics'!$C:$C,0)))</f>
        <v xml:space="preserve">**Description:** This policy allows users to model the emissions and cash flow impacts of a non-BAU industry CCS subsidy. For the United States, this lever is set up to test the impacts of removing all CCS subsidies flowing to industry from the BAU scenario. // **Guidance for setting values:** The United States currently offers 45Q tax credits through 2032 for CCS. Enabling this lever will remove those credits and the amount of CO2 sequestration they are estimated to incentivize. </v>
      </c>
      <c r="Q634" s="76" t="str">
        <f>IF(ISBLANK(INDEX('Policy Characteristics'!K:K,MATCH($C634,'Policy Characteristics'!$C:$C,0))),"",INDEX('Policy Characteristics'!K:K,MATCH($C634,'Policy Characteristics'!$C:$C,0)))</f>
        <v>ccs.html#ccs</v>
      </c>
      <c r="R634" s="76" t="str">
        <f>IF(ISBLANK(INDEX('Policy Characteristics'!L:L,MATCH($C634,'Policy Characteristics'!$C:$C,0))),"",INDEX('Policy Characteristics'!L:L,MATCH($C634,'Policy Characteristics'!$C:$C,0)))</f>
        <v>carbon-capture-and-sequestration.html</v>
      </c>
    </row>
    <row r="635" spans="1:18" x14ac:dyDescent="0.25">
      <c r="A635" s="76" t="str">
        <f>IF(ISBLANK(INDEX('Policy Characteristics'!A:A,MATCH($C635,'Policy Characteristics'!$C:$C,0))),"",INDEX('Policy Characteristics'!A:A,MATCH($C635,'Policy Characteristics'!$C:$C,0)))</f>
        <v>Industry</v>
      </c>
      <c r="B635" s="200" t="str">
        <f>IF(ISBLANK(INDEX('Policy Characteristics'!B:B,MATCH($C635,'Policy Characteristics'!$C:$C,0))),"",INDEX('Policy Characteristics'!B:B,MATCH($C635,'Policy Characteristics'!$C:$C,0)))</f>
        <v>Non BAU Industry CCS Subsidy</v>
      </c>
      <c r="C635" s="76" t="str">
        <f t="shared" si="26"/>
        <v>Boolean Use Non BAU Industry CCS Subsidies</v>
      </c>
      <c r="D635" s="78" t="s">
        <v>1303</v>
      </c>
      <c r="E635" s="78"/>
      <c r="F635" t="s">
        <v>1267</v>
      </c>
      <c r="H635" s="15">
        <v>2726</v>
      </c>
      <c r="I635" s="213" t="s">
        <v>43</v>
      </c>
      <c r="J635" s="202" t="str">
        <f>IF(ISBLANK(INDEX('Policy Characteristics'!D:D,MATCH($C635,'Policy Characteristics'!$C:$C,0))),"",INDEX('Policy Characteristics'!D:D,MATCH($C635,'Policy Characteristics'!$C:$C,0)))</f>
        <v>Industry CCS</v>
      </c>
      <c r="K635" s="76" t="str">
        <f>IF(ISBLANK(INDEX('Policy Characteristics'!E:E,MATCH($C635,'Policy Characteristics'!$C:$C,0))),"",INDEX('Policy Characteristics'!E:E,MATCH($C635,'Policy Characteristics'!$C:$C,0)))</f>
        <v>indst non BAU CCS</v>
      </c>
      <c r="L635" s="205">
        <f>IF(ISBLANK(INDEX('Policy Characteristics'!F:F,MATCH($C635,'Policy Characteristics'!$C:$C,0))),"",INDEX('Policy Characteristics'!F:F,MATCH($C635,'Policy Characteristics'!$C:$C,0)))</f>
        <v>0</v>
      </c>
      <c r="M635" s="205">
        <f>IF(ISBLANK(INDEX('Policy Characteristics'!G:G,MATCH($C635,'Policy Characteristics'!$C:$C,0))),"",INDEX('Policy Characteristics'!G:G,MATCH($C635,'Policy Characteristics'!$C:$C,0)))</f>
        <v>1</v>
      </c>
      <c r="N635" s="205">
        <f>IF(ISBLANK(INDEX('Policy Characteristics'!H:H,MATCH($C635,'Policy Characteristics'!$C:$C,0))),"",INDEX('Policy Characteristics'!H:H,MATCH($C635,'Policy Characteristics'!$C:$C,0)))</f>
        <v>1</v>
      </c>
      <c r="O635" s="76" t="str">
        <f>IF(ISBLANK(INDEX('Policy Characteristics'!I:I,MATCH($C635,'Policy Characteristics'!$C:$C,0))),"",INDEX('Policy Characteristics'!I:I,MATCH($C635,'Policy Characteristics'!$C:$C,0)))</f>
        <v>on/off</v>
      </c>
      <c r="P635" s="76" t="str">
        <f>IF(ISBLANK(INDEX('Policy Characteristics'!J:J,MATCH($C635,'Policy Characteristics'!$C:$C,0))),"",INDEX('Policy Characteristics'!J:J,MATCH($C635,'Policy Characteristics'!$C:$C,0)))</f>
        <v xml:space="preserve">**Description:** This policy allows users to model the emissions and cash flow impacts of a non-BAU industry CCS subsidy. For the United States, this lever is set up to test the impacts of removing all CCS subsidies flowing to industry from the BAU scenario. // **Guidance for setting values:** The United States currently offers 45Q tax credits through 2032 for CCS. Enabling this lever will remove those credits and the amount of CO2 sequestration they are estimated to incentivize. </v>
      </c>
      <c r="Q635" s="76" t="str">
        <f>IF(ISBLANK(INDEX('Policy Characteristics'!K:K,MATCH($C635,'Policy Characteristics'!$C:$C,0))),"",INDEX('Policy Characteristics'!K:K,MATCH($C635,'Policy Characteristics'!$C:$C,0)))</f>
        <v>ccs.html#ccs</v>
      </c>
      <c r="R635" s="76" t="str">
        <f>IF(ISBLANK(INDEX('Policy Characteristics'!L:L,MATCH($C635,'Policy Characteristics'!$C:$C,0))),"",INDEX('Policy Characteristics'!L:L,MATCH($C635,'Policy Characteristics'!$C:$C,0)))</f>
        <v>carbon-capture-and-sequestration.html</v>
      </c>
    </row>
    <row r="636" spans="1:18" x14ac:dyDescent="0.25">
      <c r="A636" s="76" t="str">
        <f>IF(ISBLANK(INDEX('Policy Characteristics'!A:A,MATCH($C636,'Policy Characteristics'!$C:$C,0))),"",INDEX('Policy Characteristics'!A:A,MATCH($C636,'Policy Characteristics'!$C:$C,0)))</f>
        <v>Industry</v>
      </c>
      <c r="B636" s="200" t="str">
        <f>IF(ISBLANK(INDEX('Policy Characteristics'!B:B,MATCH($C636,'Policy Characteristics'!$C:$C,0))),"",INDEX('Policy Characteristics'!B:B,MATCH($C636,'Policy Characteristics'!$C:$C,0)))</f>
        <v>Non BAU Industry CCS Subsidy</v>
      </c>
      <c r="C636" s="76" t="str">
        <f t="shared" si="26"/>
        <v>Boolean Use Non BAU Industry CCS Subsidies</v>
      </c>
      <c r="D636" s="78" t="s">
        <v>1304</v>
      </c>
      <c r="E636" s="78"/>
      <c r="F636" t="s">
        <v>1268</v>
      </c>
      <c r="H636" s="15">
        <v>2727</v>
      </c>
      <c r="I636" s="213" t="s">
        <v>43</v>
      </c>
      <c r="J636" s="202" t="str">
        <f>IF(ISBLANK(INDEX('Policy Characteristics'!D:D,MATCH($C636,'Policy Characteristics'!$C:$C,0))),"",INDEX('Policy Characteristics'!D:D,MATCH($C636,'Policy Characteristics'!$C:$C,0)))</f>
        <v>Industry CCS</v>
      </c>
      <c r="K636" s="76" t="str">
        <f>IF(ISBLANK(INDEX('Policy Characteristics'!E:E,MATCH($C636,'Policy Characteristics'!$C:$C,0))),"",INDEX('Policy Characteristics'!E:E,MATCH($C636,'Policy Characteristics'!$C:$C,0)))</f>
        <v>indst non BAU CCS</v>
      </c>
      <c r="L636" s="205">
        <f>IF(ISBLANK(INDEX('Policy Characteristics'!F:F,MATCH($C636,'Policy Characteristics'!$C:$C,0))),"",INDEX('Policy Characteristics'!F:F,MATCH($C636,'Policy Characteristics'!$C:$C,0)))</f>
        <v>0</v>
      </c>
      <c r="M636" s="205">
        <f>IF(ISBLANK(INDEX('Policy Characteristics'!G:G,MATCH($C636,'Policy Characteristics'!$C:$C,0))),"",INDEX('Policy Characteristics'!G:G,MATCH($C636,'Policy Characteristics'!$C:$C,0)))</f>
        <v>1</v>
      </c>
      <c r="N636" s="205">
        <f>IF(ISBLANK(INDEX('Policy Characteristics'!H:H,MATCH($C636,'Policy Characteristics'!$C:$C,0))),"",INDEX('Policy Characteristics'!H:H,MATCH($C636,'Policy Characteristics'!$C:$C,0)))</f>
        <v>1</v>
      </c>
      <c r="O636" s="76" t="str">
        <f>IF(ISBLANK(INDEX('Policy Characteristics'!I:I,MATCH($C636,'Policy Characteristics'!$C:$C,0))),"",INDEX('Policy Characteristics'!I:I,MATCH($C636,'Policy Characteristics'!$C:$C,0)))</f>
        <v>on/off</v>
      </c>
      <c r="P636" s="76" t="str">
        <f>IF(ISBLANK(INDEX('Policy Characteristics'!J:J,MATCH($C636,'Policy Characteristics'!$C:$C,0))),"",INDEX('Policy Characteristics'!J:J,MATCH($C636,'Policy Characteristics'!$C:$C,0)))</f>
        <v xml:space="preserve">**Description:** This policy allows users to model the emissions and cash flow impacts of a non-BAU industry CCS subsidy. For the United States, this lever is set up to test the impacts of removing all CCS subsidies flowing to industry from the BAU scenario. // **Guidance for setting values:** The United States currently offers 45Q tax credits through 2032 for CCS. Enabling this lever will remove those credits and the amount of CO2 sequestration they are estimated to incentivize. </v>
      </c>
      <c r="Q636" s="76" t="str">
        <f>IF(ISBLANK(INDEX('Policy Characteristics'!K:K,MATCH($C636,'Policy Characteristics'!$C:$C,0))),"",INDEX('Policy Characteristics'!K:K,MATCH($C636,'Policy Characteristics'!$C:$C,0)))</f>
        <v>ccs.html#ccs</v>
      </c>
      <c r="R636" s="76" t="str">
        <f>IF(ISBLANK(INDEX('Policy Characteristics'!L:L,MATCH($C636,'Policy Characteristics'!$C:$C,0))),"",INDEX('Policy Characteristics'!L:L,MATCH($C636,'Policy Characteristics'!$C:$C,0)))</f>
        <v>carbon-capture-and-sequestration.html</v>
      </c>
    </row>
    <row r="637" spans="1:18" x14ac:dyDescent="0.25">
      <c r="A637" s="76" t="str">
        <f>IF(ISBLANK(INDEX('Policy Characteristics'!A:A,MATCH($C637,'Policy Characteristics'!$C:$C,0))),"",INDEX('Policy Characteristics'!A:A,MATCH($C637,'Policy Characteristics'!$C:$C,0)))</f>
        <v>Industry</v>
      </c>
      <c r="B637" s="200" t="str">
        <f>IF(ISBLANK(INDEX('Policy Characteristics'!B:B,MATCH($C637,'Policy Characteristics'!$C:$C,0))),"",INDEX('Policy Characteristics'!B:B,MATCH($C637,'Policy Characteristics'!$C:$C,0)))</f>
        <v>Non BAU Industry CCS Subsidy</v>
      </c>
      <c r="C637" s="76" t="str">
        <f t="shared" si="26"/>
        <v>Boolean Use Non BAU Industry CCS Subsidies</v>
      </c>
      <c r="D637" s="78" t="s">
        <v>1305</v>
      </c>
      <c r="E637" s="78"/>
      <c r="F637" t="s">
        <v>1269</v>
      </c>
      <c r="H637" s="15">
        <v>2728</v>
      </c>
      <c r="I637" s="213" t="s">
        <v>43</v>
      </c>
      <c r="J637" s="202" t="str">
        <f>IF(ISBLANK(INDEX('Policy Characteristics'!D:D,MATCH($C637,'Policy Characteristics'!$C:$C,0))),"",INDEX('Policy Characteristics'!D:D,MATCH($C637,'Policy Characteristics'!$C:$C,0)))</f>
        <v>Industry CCS</v>
      </c>
      <c r="K637" s="76" t="str">
        <f>IF(ISBLANK(INDEX('Policy Characteristics'!E:E,MATCH($C637,'Policy Characteristics'!$C:$C,0))),"",INDEX('Policy Characteristics'!E:E,MATCH($C637,'Policy Characteristics'!$C:$C,0)))</f>
        <v>indst non BAU CCS</v>
      </c>
      <c r="L637" s="205">
        <f>IF(ISBLANK(INDEX('Policy Characteristics'!F:F,MATCH($C637,'Policy Characteristics'!$C:$C,0))),"",INDEX('Policy Characteristics'!F:F,MATCH($C637,'Policy Characteristics'!$C:$C,0)))</f>
        <v>0</v>
      </c>
      <c r="M637" s="205">
        <f>IF(ISBLANK(INDEX('Policy Characteristics'!G:G,MATCH($C637,'Policy Characteristics'!$C:$C,0))),"",INDEX('Policy Characteristics'!G:G,MATCH($C637,'Policy Characteristics'!$C:$C,0)))</f>
        <v>1</v>
      </c>
      <c r="N637" s="205">
        <f>IF(ISBLANK(INDEX('Policy Characteristics'!H:H,MATCH($C637,'Policy Characteristics'!$C:$C,0))),"",INDEX('Policy Characteristics'!H:H,MATCH($C637,'Policy Characteristics'!$C:$C,0)))</f>
        <v>1</v>
      </c>
      <c r="O637" s="76" t="str">
        <f>IF(ISBLANK(INDEX('Policy Characteristics'!I:I,MATCH($C637,'Policy Characteristics'!$C:$C,0))),"",INDEX('Policy Characteristics'!I:I,MATCH($C637,'Policy Characteristics'!$C:$C,0)))</f>
        <v>on/off</v>
      </c>
      <c r="P637" s="76" t="str">
        <f>IF(ISBLANK(INDEX('Policy Characteristics'!J:J,MATCH($C637,'Policy Characteristics'!$C:$C,0))),"",INDEX('Policy Characteristics'!J:J,MATCH($C637,'Policy Characteristics'!$C:$C,0)))</f>
        <v xml:space="preserve">**Description:** This policy allows users to model the emissions and cash flow impacts of a non-BAU industry CCS subsidy. For the United States, this lever is set up to test the impacts of removing all CCS subsidies flowing to industry from the BAU scenario. // **Guidance for setting values:** The United States currently offers 45Q tax credits through 2032 for CCS. Enabling this lever will remove those credits and the amount of CO2 sequestration they are estimated to incentivize. </v>
      </c>
      <c r="Q637" s="76" t="str">
        <f>IF(ISBLANK(INDEX('Policy Characteristics'!K:K,MATCH($C637,'Policy Characteristics'!$C:$C,0))),"",INDEX('Policy Characteristics'!K:K,MATCH($C637,'Policy Characteristics'!$C:$C,0)))</f>
        <v>ccs.html#ccs</v>
      </c>
      <c r="R637" s="76" t="str">
        <f>IF(ISBLANK(INDEX('Policy Characteristics'!L:L,MATCH($C637,'Policy Characteristics'!$C:$C,0))),"",INDEX('Policy Characteristics'!L:L,MATCH($C637,'Policy Characteristics'!$C:$C,0)))</f>
        <v>carbon-capture-and-sequestration.html</v>
      </c>
    </row>
    <row r="638" spans="1:18" x14ac:dyDescent="0.25">
      <c r="A638" s="76" t="str">
        <f>IF(ISBLANK(INDEX('Policy Characteristics'!A:A,MATCH($C638,'Policy Characteristics'!$C:$C,0))),"",INDEX('Policy Characteristics'!A:A,MATCH($C638,'Policy Characteristics'!$C:$C,0)))</f>
        <v>Industry</v>
      </c>
      <c r="B638" s="200" t="str">
        <f>IF(ISBLANK(INDEX('Policy Characteristics'!B:B,MATCH($C638,'Policy Characteristics'!$C:$C,0))),"",INDEX('Policy Characteristics'!B:B,MATCH($C638,'Policy Characteristics'!$C:$C,0)))</f>
        <v>Non BAU Industry CCS Subsidy</v>
      </c>
      <c r="C638" s="76" t="str">
        <f t="shared" si="26"/>
        <v>Boolean Use Non BAU Industry CCS Subsidies</v>
      </c>
      <c r="D638" s="78" t="s">
        <v>1306</v>
      </c>
      <c r="E638" s="78"/>
      <c r="F638" t="s">
        <v>1270</v>
      </c>
      <c r="H638" s="15">
        <v>2729</v>
      </c>
      <c r="I638" s="213" t="s">
        <v>43</v>
      </c>
      <c r="J638" s="202" t="str">
        <f>IF(ISBLANK(INDEX('Policy Characteristics'!D:D,MATCH($C638,'Policy Characteristics'!$C:$C,0))),"",INDEX('Policy Characteristics'!D:D,MATCH($C638,'Policy Characteristics'!$C:$C,0)))</f>
        <v>Industry CCS</v>
      </c>
      <c r="K638" s="76" t="str">
        <f>IF(ISBLANK(INDEX('Policy Characteristics'!E:E,MATCH($C638,'Policy Characteristics'!$C:$C,0))),"",INDEX('Policy Characteristics'!E:E,MATCH($C638,'Policy Characteristics'!$C:$C,0)))</f>
        <v>indst non BAU CCS</v>
      </c>
      <c r="L638" s="205">
        <f>IF(ISBLANK(INDEX('Policy Characteristics'!F:F,MATCH($C638,'Policy Characteristics'!$C:$C,0))),"",INDEX('Policy Characteristics'!F:F,MATCH($C638,'Policy Characteristics'!$C:$C,0)))</f>
        <v>0</v>
      </c>
      <c r="M638" s="205">
        <f>IF(ISBLANK(INDEX('Policy Characteristics'!G:G,MATCH($C638,'Policy Characteristics'!$C:$C,0))),"",INDEX('Policy Characteristics'!G:G,MATCH($C638,'Policy Characteristics'!$C:$C,0)))</f>
        <v>1</v>
      </c>
      <c r="N638" s="205">
        <f>IF(ISBLANK(INDEX('Policy Characteristics'!H:H,MATCH($C638,'Policy Characteristics'!$C:$C,0))),"",INDEX('Policy Characteristics'!H:H,MATCH($C638,'Policy Characteristics'!$C:$C,0)))</f>
        <v>1</v>
      </c>
      <c r="O638" s="76" t="str">
        <f>IF(ISBLANK(INDEX('Policy Characteristics'!I:I,MATCH($C638,'Policy Characteristics'!$C:$C,0))),"",INDEX('Policy Characteristics'!I:I,MATCH($C638,'Policy Characteristics'!$C:$C,0)))</f>
        <v>on/off</v>
      </c>
      <c r="P638" s="76" t="str">
        <f>IF(ISBLANK(INDEX('Policy Characteristics'!J:J,MATCH($C638,'Policy Characteristics'!$C:$C,0))),"",INDEX('Policy Characteristics'!J:J,MATCH($C638,'Policy Characteristics'!$C:$C,0)))</f>
        <v xml:space="preserve">**Description:** This policy allows users to model the emissions and cash flow impacts of a non-BAU industry CCS subsidy. For the United States, this lever is set up to test the impacts of removing all CCS subsidies flowing to industry from the BAU scenario. // **Guidance for setting values:** The United States currently offers 45Q tax credits through 2032 for CCS. Enabling this lever will remove those credits and the amount of CO2 sequestration they are estimated to incentivize. </v>
      </c>
      <c r="Q638" s="76" t="str">
        <f>IF(ISBLANK(INDEX('Policy Characteristics'!K:K,MATCH($C638,'Policy Characteristics'!$C:$C,0))),"",INDEX('Policy Characteristics'!K:K,MATCH($C638,'Policy Characteristics'!$C:$C,0)))</f>
        <v>ccs.html#ccs</v>
      </c>
      <c r="R638" s="76" t="str">
        <f>IF(ISBLANK(INDEX('Policy Characteristics'!L:L,MATCH($C638,'Policy Characteristics'!$C:$C,0))),"",INDEX('Policy Characteristics'!L:L,MATCH($C638,'Policy Characteristics'!$C:$C,0)))</f>
        <v>carbon-capture-and-sequestration.html</v>
      </c>
    </row>
    <row r="639" spans="1:18" x14ac:dyDescent="0.25">
      <c r="A639" s="76" t="str">
        <f>IF(ISBLANK(INDEX('Policy Characteristics'!A:A,MATCH($C639,'Policy Characteristics'!$C:$C,0))),"",INDEX('Policy Characteristics'!A:A,MATCH($C639,'Policy Characteristics'!$C:$C,0)))</f>
        <v>Industry</v>
      </c>
      <c r="B639" s="200" t="str">
        <f>IF(ISBLANK(INDEX('Policy Characteristics'!B:B,MATCH($C639,'Policy Characteristics'!$C:$C,0))),"",INDEX('Policy Characteristics'!B:B,MATCH($C639,'Policy Characteristics'!$C:$C,0)))</f>
        <v>Non BAU Industry CCS Subsidy</v>
      </c>
      <c r="C639" s="76" t="str">
        <f t="shared" si="26"/>
        <v>Boolean Use Non BAU Industry CCS Subsidies</v>
      </c>
      <c r="D639" s="78" t="s">
        <v>1307</v>
      </c>
      <c r="E639" s="78"/>
      <c r="F639" t="s">
        <v>1271</v>
      </c>
      <c r="H639" s="15">
        <v>2730</v>
      </c>
      <c r="I639" s="213" t="s">
        <v>43</v>
      </c>
      <c r="J639" s="202" t="str">
        <f>IF(ISBLANK(INDEX('Policy Characteristics'!D:D,MATCH($C639,'Policy Characteristics'!$C:$C,0))),"",INDEX('Policy Characteristics'!D:D,MATCH($C639,'Policy Characteristics'!$C:$C,0)))</f>
        <v>Industry CCS</v>
      </c>
      <c r="K639" s="76" t="str">
        <f>IF(ISBLANK(INDEX('Policy Characteristics'!E:E,MATCH($C639,'Policy Characteristics'!$C:$C,0))),"",INDEX('Policy Characteristics'!E:E,MATCH($C639,'Policy Characteristics'!$C:$C,0)))</f>
        <v>indst non BAU CCS</v>
      </c>
      <c r="L639" s="205">
        <f>IF(ISBLANK(INDEX('Policy Characteristics'!F:F,MATCH($C639,'Policy Characteristics'!$C:$C,0))),"",INDEX('Policy Characteristics'!F:F,MATCH($C639,'Policy Characteristics'!$C:$C,0)))</f>
        <v>0</v>
      </c>
      <c r="M639" s="205">
        <f>IF(ISBLANK(INDEX('Policy Characteristics'!G:G,MATCH($C639,'Policy Characteristics'!$C:$C,0))),"",INDEX('Policy Characteristics'!G:G,MATCH($C639,'Policy Characteristics'!$C:$C,0)))</f>
        <v>1</v>
      </c>
      <c r="N639" s="205">
        <f>IF(ISBLANK(INDEX('Policy Characteristics'!H:H,MATCH($C639,'Policy Characteristics'!$C:$C,0))),"",INDEX('Policy Characteristics'!H:H,MATCH($C639,'Policy Characteristics'!$C:$C,0)))</f>
        <v>1</v>
      </c>
      <c r="O639" s="76" t="str">
        <f>IF(ISBLANK(INDEX('Policy Characteristics'!I:I,MATCH($C639,'Policy Characteristics'!$C:$C,0))),"",INDEX('Policy Characteristics'!I:I,MATCH($C639,'Policy Characteristics'!$C:$C,0)))</f>
        <v>on/off</v>
      </c>
      <c r="P639" s="76" t="str">
        <f>IF(ISBLANK(INDEX('Policy Characteristics'!J:J,MATCH($C639,'Policy Characteristics'!$C:$C,0))),"",INDEX('Policy Characteristics'!J:J,MATCH($C639,'Policy Characteristics'!$C:$C,0)))</f>
        <v xml:space="preserve">**Description:** This policy allows users to model the emissions and cash flow impacts of a non-BAU industry CCS subsidy. For the United States, this lever is set up to test the impacts of removing all CCS subsidies flowing to industry from the BAU scenario. // **Guidance for setting values:** The United States currently offers 45Q tax credits through 2032 for CCS. Enabling this lever will remove those credits and the amount of CO2 sequestration they are estimated to incentivize. </v>
      </c>
      <c r="Q639" s="76" t="str">
        <f>IF(ISBLANK(INDEX('Policy Characteristics'!K:K,MATCH($C639,'Policy Characteristics'!$C:$C,0))),"",INDEX('Policy Characteristics'!K:K,MATCH($C639,'Policy Characteristics'!$C:$C,0)))</f>
        <v>ccs.html#ccs</v>
      </c>
      <c r="R639" s="76" t="str">
        <f>IF(ISBLANK(INDEX('Policy Characteristics'!L:L,MATCH($C639,'Policy Characteristics'!$C:$C,0))),"",INDEX('Policy Characteristics'!L:L,MATCH($C639,'Policy Characteristics'!$C:$C,0)))</f>
        <v>carbon-capture-and-sequestration.html</v>
      </c>
    </row>
    <row r="640" spans="1:18" x14ac:dyDescent="0.25">
      <c r="A640" s="76" t="str">
        <f>IF(ISBLANK(INDEX('Policy Characteristics'!A:A,MATCH($C640,'Policy Characteristics'!$C:$C,0))),"",INDEX('Policy Characteristics'!A:A,MATCH($C640,'Policy Characteristics'!$C:$C,0)))</f>
        <v>Industry</v>
      </c>
      <c r="B640" s="200" t="str">
        <f>IF(ISBLANK(INDEX('Policy Characteristics'!B:B,MATCH($C640,'Policy Characteristics'!$C:$C,0))),"",INDEX('Policy Characteristics'!B:B,MATCH($C640,'Policy Characteristics'!$C:$C,0)))</f>
        <v>Non BAU Industry CCS Subsidy</v>
      </c>
      <c r="C640" s="76" t="str">
        <f t="shared" si="26"/>
        <v>Boolean Use Non BAU Industry CCS Subsidies</v>
      </c>
      <c r="D640" s="78" t="s">
        <v>1308</v>
      </c>
      <c r="E640" s="78"/>
      <c r="F640" t="s">
        <v>1272</v>
      </c>
      <c r="H640" s="15">
        <v>2731</v>
      </c>
      <c r="I640" s="213" t="s">
        <v>43</v>
      </c>
      <c r="J640" s="202" t="str">
        <f>IF(ISBLANK(INDEX('Policy Characteristics'!D:D,MATCH($C640,'Policy Characteristics'!$C:$C,0))),"",INDEX('Policy Characteristics'!D:D,MATCH($C640,'Policy Characteristics'!$C:$C,0)))</f>
        <v>Industry CCS</v>
      </c>
      <c r="K640" s="76" t="str">
        <f>IF(ISBLANK(INDEX('Policy Characteristics'!E:E,MATCH($C640,'Policy Characteristics'!$C:$C,0))),"",INDEX('Policy Characteristics'!E:E,MATCH($C640,'Policy Characteristics'!$C:$C,0)))</f>
        <v>indst non BAU CCS</v>
      </c>
      <c r="L640" s="205">
        <f>IF(ISBLANK(INDEX('Policy Characteristics'!F:F,MATCH($C640,'Policy Characteristics'!$C:$C,0))),"",INDEX('Policy Characteristics'!F:F,MATCH($C640,'Policy Characteristics'!$C:$C,0)))</f>
        <v>0</v>
      </c>
      <c r="M640" s="205">
        <f>IF(ISBLANK(INDEX('Policy Characteristics'!G:G,MATCH($C640,'Policy Characteristics'!$C:$C,0))),"",INDEX('Policy Characteristics'!G:G,MATCH($C640,'Policy Characteristics'!$C:$C,0)))</f>
        <v>1</v>
      </c>
      <c r="N640" s="205">
        <f>IF(ISBLANK(INDEX('Policy Characteristics'!H:H,MATCH($C640,'Policy Characteristics'!$C:$C,0))),"",INDEX('Policy Characteristics'!H:H,MATCH($C640,'Policy Characteristics'!$C:$C,0)))</f>
        <v>1</v>
      </c>
      <c r="O640" s="76" t="str">
        <f>IF(ISBLANK(INDEX('Policy Characteristics'!I:I,MATCH($C640,'Policy Characteristics'!$C:$C,0))),"",INDEX('Policy Characteristics'!I:I,MATCH($C640,'Policy Characteristics'!$C:$C,0)))</f>
        <v>on/off</v>
      </c>
      <c r="P640" s="76" t="str">
        <f>IF(ISBLANK(INDEX('Policy Characteristics'!J:J,MATCH($C640,'Policy Characteristics'!$C:$C,0))),"",INDEX('Policy Characteristics'!J:J,MATCH($C640,'Policy Characteristics'!$C:$C,0)))</f>
        <v xml:space="preserve">**Description:** This policy allows users to model the emissions and cash flow impacts of a non-BAU industry CCS subsidy. For the United States, this lever is set up to test the impacts of removing all CCS subsidies flowing to industry from the BAU scenario. // **Guidance for setting values:** The United States currently offers 45Q tax credits through 2032 for CCS. Enabling this lever will remove those credits and the amount of CO2 sequestration they are estimated to incentivize. </v>
      </c>
      <c r="Q640" s="76" t="str">
        <f>IF(ISBLANK(INDEX('Policy Characteristics'!K:K,MATCH($C640,'Policy Characteristics'!$C:$C,0))),"",INDEX('Policy Characteristics'!K:K,MATCH($C640,'Policy Characteristics'!$C:$C,0)))</f>
        <v>ccs.html#ccs</v>
      </c>
      <c r="R640" s="76" t="str">
        <f>IF(ISBLANK(INDEX('Policy Characteristics'!L:L,MATCH($C640,'Policy Characteristics'!$C:$C,0))),"",INDEX('Policy Characteristics'!L:L,MATCH($C640,'Policy Characteristics'!$C:$C,0)))</f>
        <v>carbon-capture-and-sequestration.html</v>
      </c>
    </row>
    <row r="641" spans="1:18" x14ac:dyDescent="0.25">
      <c r="A641" s="76" t="str">
        <f>IF(ISBLANK(INDEX('Policy Characteristics'!A:A,MATCH($C641,'Policy Characteristics'!$C:$C,0))),"",INDEX('Policy Characteristics'!A:A,MATCH($C641,'Policy Characteristics'!$C:$C,0)))</f>
        <v>Industry</v>
      </c>
      <c r="B641" s="200" t="str">
        <f>IF(ISBLANK(INDEX('Policy Characteristics'!B:B,MATCH($C641,'Policy Characteristics'!$C:$C,0))),"",INDEX('Policy Characteristics'!B:B,MATCH($C641,'Policy Characteristics'!$C:$C,0)))</f>
        <v>Non BAU Industry CCS Subsidy</v>
      </c>
      <c r="C641" s="76" t="str">
        <f t="shared" si="26"/>
        <v>Boolean Use Non BAU Industry CCS Subsidies</v>
      </c>
      <c r="D641" s="78" t="s">
        <v>1309</v>
      </c>
      <c r="E641" s="78"/>
      <c r="F641" t="s">
        <v>819</v>
      </c>
      <c r="H641" s="15">
        <v>2732</v>
      </c>
      <c r="I641" s="213" t="s">
        <v>43</v>
      </c>
      <c r="J641" s="202" t="str">
        <f>IF(ISBLANK(INDEX('Policy Characteristics'!D:D,MATCH($C641,'Policy Characteristics'!$C:$C,0))),"",INDEX('Policy Characteristics'!D:D,MATCH($C641,'Policy Characteristics'!$C:$C,0)))</f>
        <v>Industry CCS</v>
      </c>
      <c r="K641" s="76" t="str">
        <f>IF(ISBLANK(INDEX('Policy Characteristics'!E:E,MATCH($C641,'Policy Characteristics'!$C:$C,0))),"",INDEX('Policy Characteristics'!E:E,MATCH($C641,'Policy Characteristics'!$C:$C,0)))</f>
        <v>indst non BAU CCS</v>
      </c>
      <c r="L641" s="205">
        <f>IF(ISBLANK(INDEX('Policy Characteristics'!F:F,MATCH($C641,'Policy Characteristics'!$C:$C,0))),"",INDEX('Policy Characteristics'!F:F,MATCH($C641,'Policy Characteristics'!$C:$C,0)))</f>
        <v>0</v>
      </c>
      <c r="M641" s="205">
        <f>IF(ISBLANK(INDEX('Policy Characteristics'!G:G,MATCH($C641,'Policy Characteristics'!$C:$C,0))),"",INDEX('Policy Characteristics'!G:G,MATCH($C641,'Policy Characteristics'!$C:$C,0)))</f>
        <v>1</v>
      </c>
      <c r="N641" s="205">
        <f>IF(ISBLANK(INDEX('Policy Characteristics'!H:H,MATCH($C641,'Policy Characteristics'!$C:$C,0))),"",INDEX('Policy Characteristics'!H:H,MATCH($C641,'Policy Characteristics'!$C:$C,0)))</f>
        <v>1</v>
      </c>
      <c r="O641" s="76" t="str">
        <f>IF(ISBLANK(INDEX('Policy Characteristics'!I:I,MATCH($C641,'Policy Characteristics'!$C:$C,0))),"",INDEX('Policy Characteristics'!I:I,MATCH($C641,'Policy Characteristics'!$C:$C,0)))</f>
        <v>on/off</v>
      </c>
      <c r="P641" s="76" t="str">
        <f>IF(ISBLANK(INDEX('Policy Characteristics'!J:J,MATCH($C641,'Policy Characteristics'!$C:$C,0))),"",INDEX('Policy Characteristics'!J:J,MATCH($C641,'Policy Characteristics'!$C:$C,0)))</f>
        <v xml:space="preserve">**Description:** This policy allows users to model the emissions and cash flow impacts of a non-BAU industry CCS subsidy. For the United States, this lever is set up to test the impacts of removing all CCS subsidies flowing to industry from the BAU scenario. // **Guidance for setting values:** The United States currently offers 45Q tax credits through 2032 for CCS. Enabling this lever will remove those credits and the amount of CO2 sequestration they are estimated to incentivize. </v>
      </c>
      <c r="Q641" s="76" t="str">
        <f>IF(ISBLANK(INDEX('Policy Characteristics'!K:K,MATCH($C641,'Policy Characteristics'!$C:$C,0))),"",INDEX('Policy Characteristics'!K:K,MATCH($C641,'Policy Characteristics'!$C:$C,0)))</f>
        <v>ccs.html#ccs</v>
      </c>
      <c r="R641" s="76" t="str">
        <f>IF(ISBLANK(INDEX('Policy Characteristics'!L:L,MATCH($C641,'Policy Characteristics'!$C:$C,0))),"",INDEX('Policy Characteristics'!L:L,MATCH($C641,'Policy Characteristics'!$C:$C,0)))</f>
        <v>carbon-capture-and-sequestration.html</v>
      </c>
    </row>
    <row r="642" spans="1:18" x14ac:dyDescent="0.25">
      <c r="A642" s="76" t="str">
        <f>IF(ISBLANK(INDEX('Policy Characteristics'!A:A,MATCH($C642,'Policy Characteristics'!$C:$C,0))),"",INDEX('Policy Characteristics'!A:A,MATCH($C642,'Policy Characteristics'!$C:$C,0)))</f>
        <v>Industry</v>
      </c>
      <c r="B642" s="200" t="str">
        <f>IF(ISBLANK(INDEX('Policy Characteristics'!B:B,MATCH($C642,'Policy Characteristics'!$C:$C,0))),"",INDEX('Policy Characteristics'!B:B,MATCH($C642,'Policy Characteristics'!$C:$C,0)))</f>
        <v>Non BAU Industry CCS Subsidy</v>
      </c>
      <c r="C642" s="76" t="str">
        <f t="shared" si="26"/>
        <v>Boolean Use Non BAU Industry CCS Subsidies</v>
      </c>
      <c r="D642" s="78" t="s">
        <v>1310</v>
      </c>
      <c r="E642" s="78"/>
      <c r="F642" t="s">
        <v>1273</v>
      </c>
      <c r="H642" s="15">
        <v>2733</v>
      </c>
      <c r="I642" s="213" t="s">
        <v>43</v>
      </c>
      <c r="J642" s="202" t="str">
        <f>IF(ISBLANK(INDEX('Policy Characteristics'!D:D,MATCH($C642,'Policy Characteristics'!$C:$C,0))),"",INDEX('Policy Characteristics'!D:D,MATCH($C642,'Policy Characteristics'!$C:$C,0)))</f>
        <v>Industry CCS</v>
      </c>
      <c r="K642" s="76" t="str">
        <f>IF(ISBLANK(INDEX('Policy Characteristics'!E:E,MATCH($C642,'Policy Characteristics'!$C:$C,0))),"",INDEX('Policy Characteristics'!E:E,MATCH($C642,'Policy Characteristics'!$C:$C,0)))</f>
        <v>indst non BAU CCS</v>
      </c>
      <c r="L642" s="205">
        <f>IF(ISBLANK(INDEX('Policy Characteristics'!F:F,MATCH($C642,'Policy Characteristics'!$C:$C,0))),"",INDEX('Policy Characteristics'!F:F,MATCH($C642,'Policy Characteristics'!$C:$C,0)))</f>
        <v>0</v>
      </c>
      <c r="M642" s="205">
        <f>IF(ISBLANK(INDEX('Policy Characteristics'!G:G,MATCH($C642,'Policy Characteristics'!$C:$C,0))),"",INDEX('Policy Characteristics'!G:G,MATCH($C642,'Policy Characteristics'!$C:$C,0)))</f>
        <v>1</v>
      </c>
      <c r="N642" s="205">
        <f>IF(ISBLANK(INDEX('Policy Characteristics'!H:H,MATCH($C642,'Policy Characteristics'!$C:$C,0))),"",INDEX('Policy Characteristics'!H:H,MATCH($C642,'Policy Characteristics'!$C:$C,0)))</f>
        <v>1</v>
      </c>
      <c r="O642" s="76" t="str">
        <f>IF(ISBLANK(INDEX('Policy Characteristics'!I:I,MATCH($C642,'Policy Characteristics'!$C:$C,0))),"",INDEX('Policy Characteristics'!I:I,MATCH($C642,'Policy Characteristics'!$C:$C,0)))</f>
        <v>on/off</v>
      </c>
      <c r="P642" s="76" t="str">
        <f>IF(ISBLANK(INDEX('Policy Characteristics'!J:J,MATCH($C642,'Policy Characteristics'!$C:$C,0))),"",INDEX('Policy Characteristics'!J:J,MATCH($C642,'Policy Characteristics'!$C:$C,0)))</f>
        <v xml:space="preserve">**Description:** This policy allows users to model the emissions and cash flow impacts of a non-BAU industry CCS subsidy. For the United States, this lever is set up to test the impacts of removing all CCS subsidies flowing to industry from the BAU scenario. // **Guidance for setting values:** The United States currently offers 45Q tax credits through 2032 for CCS. Enabling this lever will remove those credits and the amount of CO2 sequestration they are estimated to incentivize. </v>
      </c>
      <c r="Q642" s="76" t="str">
        <f>IF(ISBLANK(INDEX('Policy Characteristics'!K:K,MATCH($C642,'Policy Characteristics'!$C:$C,0))),"",INDEX('Policy Characteristics'!K:K,MATCH($C642,'Policy Characteristics'!$C:$C,0)))</f>
        <v>ccs.html#ccs</v>
      </c>
      <c r="R642" s="76" t="str">
        <f>IF(ISBLANK(INDEX('Policy Characteristics'!L:L,MATCH($C642,'Policy Characteristics'!$C:$C,0))),"",INDEX('Policy Characteristics'!L:L,MATCH($C642,'Policy Characteristics'!$C:$C,0)))</f>
        <v>carbon-capture-and-sequestration.html</v>
      </c>
    </row>
    <row r="643" spans="1:18" x14ac:dyDescent="0.25">
      <c r="A643" s="76" t="str">
        <f>IF(ISBLANK(INDEX('Policy Characteristics'!A:A,MATCH($C643,'Policy Characteristics'!$C:$C,0))),"",INDEX('Policy Characteristics'!A:A,MATCH($C643,'Policy Characteristics'!$C:$C,0)))</f>
        <v>Industry</v>
      </c>
      <c r="B643" s="200" t="str">
        <f>IF(ISBLANK(INDEX('Policy Characteristics'!B:B,MATCH($C643,'Policy Characteristics'!$C:$C,0))),"",INDEX('Policy Characteristics'!B:B,MATCH($C643,'Policy Characteristics'!$C:$C,0)))</f>
        <v>Non BAU Industry CCS Subsidy</v>
      </c>
      <c r="C643" s="76" t="str">
        <f t="shared" si="26"/>
        <v>Boolean Use Non BAU Industry CCS Subsidies</v>
      </c>
      <c r="D643" s="78" t="s">
        <v>1311</v>
      </c>
      <c r="E643" s="78"/>
      <c r="F643" t="s">
        <v>1274</v>
      </c>
      <c r="H643" s="15">
        <v>2734</v>
      </c>
      <c r="I643" s="213" t="s">
        <v>43</v>
      </c>
      <c r="J643" s="202" t="str">
        <f>IF(ISBLANK(INDEX('Policy Characteristics'!D:D,MATCH($C643,'Policy Characteristics'!$C:$C,0))),"",INDEX('Policy Characteristics'!D:D,MATCH($C643,'Policy Characteristics'!$C:$C,0)))</f>
        <v>Industry CCS</v>
      </c>
      <c r="K643" s="76" t="str">
        <f>IF(ISBLANK(INDEX('Policy Characteristics'!E:E,MATCH($C643,'Policy Characteristics'!$C:$C,0))),"",INDEX('Policy Characteristics'!E:E,MATCH($C643,'Policy Characteristics'!$C:$C,0)))</f>
        <v>indst non BAU CCS</v>
      </c>
      <c r="L643" s="205">
        <f>IF(ISBLANK(INDEX('Policy Characteristics'!F:F,MATCH($C643,'Policy Characteristics'!$C:$C,0))),"",INDEX('Policy Characteristics'!F:F,MATCH($C643,'Policy Characteristics'!$C:$C,0)))</f>
        <v>0</v>
      </c>
      <c r="M643" s="205">
        <f>IF(ISBLANK(INDEX('Policy Characteristics'!G:G,MATCH($C643,'Policy Characteristics'!$C:$C,0))),"",INDEX('Policy Characteristics'!G:G,MATCH($C643,'Policy Characteristics'!$C:$C,0)))</f>
        <v>1</v>
      </c>
      <c r="N643" s="205">
        <f>IF(ISBLANK(INDEX('Policy Characteristics'!H:H,MATCH($C643,'Policy Characteristics'!$C:$C,0))),"",INDEX('Policy Characteristics'!H:H,MATCH($C643,'Policy Characteristics'!$C:$C,0)))</f>
        <v>1</v>
      </c>
      <c r="O643" s="76" t="str">
        <f>IF(ISBLANK(INDEX('Policy Characteristics'!I:I,MATCH($C643,'Policy Characteristics'!$C:$C,0))),"",INDEX('Policy Characteristics'!I:I,MATCH($C643,'Policy Characteristics'!$C:$C,0)))</f>
        <v>on/off</v>
      </c>
      <c r="P643" s="76" t="str">
        <f>IF(ISBLANK(INDEX('Policy Characteristics'!J:J,MATCH($C643,'Policy Characteristics'!$C:$C,0))),"",INDEX('Policy Characteristics'!J:J,MATCH($C643,'Policy Characteristics'!$C:$C,0)))</f>
        <v xml:space="preserve">**Description:** This policy allows users to model the emissions and cash flow impacts of a non-BAU industry CCS subsidy. For the United States, this lever is set up to test the impacts of removing all CCS subsidies flowing to industry from the BAU scenario. // **Guidance for setting values:** The United States currently offers 45Q tax credits through 2032 for CCS. Enabling this lever will remove those credits and the amount of CO2 sequestration they are estimated to incentivize. </v>
      </c>
      <c r="Q643" s="76" t="str">
        <f>IF(ISBLANK(INDEX('Policy Characteristics'!K:K,MATCH($C643,'Policy Characteristics'!$C:$C,0))),"",INDEX('Policy Characteristics'!K:K,MATCH($C643,'Policy Characteristics'!$C:$C,0)))</f>
        <v>ccs.html#ccs</v>
      </c>
      <c r="R643" s="76" t="str">
        <f>IF(ISBLANK(INDEX('Policy Characteristics'!L:L,MATCH($C643,'Policy Characteristics'!$C:$C,0))),"",INDEX('Policy Characteristics'!L:L,MATCH($C643,'Policy Characteristics'!$C:$C,0)))</f>
        <v>carbon-capture-and-sequestration.html</v>
      </c>
    </row>
    <row r="644" spans="1:18" x14ac:dyDescent="0.25">
      <c r="A644" s="76" t="str">
        <f>IF(ISBLANK(INDEX('Policy Characteristics'!A:A,MATCH($C644,'Policy Characteristics'!$C:$C,0))),"",INDEX('Policy Characteristics'!A:A,MATCH($C644,'Policy Characteristics'!$C:$C,0)))</f>
        <v>Industry</v>
      </c>
      <c r="B644" s="200" t="str">
        <f>IF(ISBLANK(INDEX('Policy Characteristics'!B:B,MATCH($C644,'Policy Characteristics'!$C:$C,0))),"",INDEX('Policy Characteristics'!B:B,MATCH($C644,'Policy Characteristics'!$C:$C,0)))</f>
        <v>Non BAU Industry CCS Subsidy</v>
      </c>
      <c r="C644" s="76" t="str">
        <f t="shared" si="26"/>
        <v>Boolean Use Non BAU Industry CCS Subsidies</v>
      </c>
      <c r="D644" s="78" t="s">
        <v>1312</v>
      </c>
      <c r="E644" s="78"/>
      <c r="F644" t="s">
        <v>1275</v>
      </c>
      <c r="H644" s="15">
        <v>2735</v>
      </c>
      <c r="I644" s="213" t="s">
        <v>43</v>
      </c>
      <c r="J644" s="202" t="str">
        <f>IF(ISBLANK(INDEX('Policy Characteristics'!D:D,MATCH($C644,'Policy Characteristics'!$C:$C,0))),"",INDEX('Policy Characteristics'!D:D,MATCH($C644,'Policy Characteristics'!$C:$C,0)))</f>
        <v>Industry CCS</v>
      </c>
      <c r="K644" s="76" t="str">
        <f>IF(ISBLANK(INDEX('Policy Characteristics'!E:E,MATCH($C644,'Policy Characteristics'!$C:$C,0))),"",INDEX('Policy Characteristics'!E:E,MATCH($C644,'Policy Characteristics'!$C:$C,0)))</f>
        <v>indst non BAU CCS</v>
      </c>
      <c r="L644" s="205">
        <f>IF(ISBLANK(INDEX('Policy Characteristics'!F:F,MATCH($C644,'Policy Characteristics'!$C:$C,0))),"",INDEX('Policy Characteristics'!F:F,MATCH($C644,'Policy Characteristics'!$C:$C,0)))</f>
        <v>0</v>
      </c>
      <c r="M644" s="205">
        <f>IF(ISBLANK(INDEX('Policy Characteristics'!G:G,MATCH($C644,'Policy Characteristics'!$C:$C,0))),"",INDEX('Policy Characteristics'!G:G,MATCH($C644,'Policy Characteristics'!$C:$C,0)))</f>
        <v>1</v>
      </c>
      <c r="N644" s="205">
        <f>IF(ISBLANK(INDEX('Policy Characteristics'!H:H,MATCH($C644,'Policy Characteristics'!$C:$C,0))),"",INDEX('Policy Characteristics'!H:H,MATCH($C644,'Policy Characteristics'!$C:$C,0)))</f>
        <v>1</v>
      </c>
      <c r="O644" s="76" t="str">
        <f>IF(ISBLANK(INDEX('Policy Characteristics'!I:I,MATCH($C644,'Policy Characteristics'!$C:$C,0))),"",INDEX('Policy Characteristics'!I:I,MATCH($C644,'Policy Characteristics'!$C:$C,0)))</f>
        <v>on/off</v>
      </c>
      <c r="P644" s="76" t="str">
        <f>IF(ISBLANK(INDEX('Policy Characteristics'!J:J,MATCH($C644,'Policy Characteristics'!$C:$C,0))),"",INDEX('Policy Characteristics'!J:J,MATCH($C644,'Policy Characteristics'!$C:$C,0)))</f>
        <v xml:space="preserve">**Description:** This policy allows users to model the emissions and cash flow impacts of a non-BAU industry CCS subsidy. For the United States, this lever is set up to test the impacts of removing all CCS subsidies flowing to industry from the BAU scenario. // **Guidance for setting values:** The United States currently offers 45Q tax credits through 2032 for CCS. Enabling this lever will remove those credits and the amount of CO2 sequestration they are estimated to incentivize. </v>
      </c>
      <c r="Q644" s="76" t="str">
        <f>IF(ISBLANK(INDEX('Policy Characteristics'!K:K,MATCH($C644,'Policy Characteristics'!$C:$C,0))),"",INDEX('Policy Characteristics'!K:K,MATCH($C644,'Policy Characteristics'!$C:$C,0)))</f>
        <v>ccs.html#ccs</v>
      </c>
      <c r="R644" s="76" t="str">
        <f>IF(ISBLANK(INDEX('Policy Characteristics'!L:L,MATCH($C644,'Policy Characteristics'!$C:$C,0))),"",INDEX('Policy Characteristics'!L:L,MATCH($C644,'Policy Characteristics'!$C:$C,0)))</f>
        <v>carbon-capture-and-sequestration.html</v>
      </c>
    </row>
    <row r="645" spans="1:18" x14ac:dyDescent="0.25">
      <c r="A645" s="76" t="str">
        <f>IF(ISBLANK(INDEX('Policy Characteristics'!A:A,MATCH($C645,'Policy Characteristics'!$C:$C,0))),"",INDEX('Policy Characteristics'!A:A,MATCH($C645,'Policy Characteristics'!$C:$C,0)))</f>
        <v>Industry</v>
      </c>
      <c r="B645" s="200" t="str">
        <f>IF(ISBLANK(INDEX('Policy Characteristics'!B:B,MATCH($C645,'Policy Characteristics'!$C:$C,0))),"",INDEX('Policy Characteristics'!B:B,MATCH($C645,'Policy Characteristics'!$C:$C,0)))</f>
        <v>Non BAU Industry CCS Subsidy</v>
      </c>
      <c r="C645" s="76" t="str">
        <f t="shared" si="26"/>
        <v>Boolean Use Non BAU Industry CCS Subsidies</v>
      </c>
      <c r="D645" s="78" t="s">
        <v>1313</v>
      </c>
      <c r="E645" s="78"/>
      <c r="F645" t="s">
        <v>820</v>
      </c>
      <c r="H645" s="15">
        <v>2736</v>
      </c>
      <c r="I645" s="213" t="s">
        <v>43</v>
      </c>
      <c r="J645" s="202" t="str">
        <f>IF(ISBLANK(INDEX('Policy Characteristics'!D:D,MATCH($C645,'Policy Characteristics'!$C:$C,0))),"",INDEX('Policy Characteristics'!D:D,MATCH($C645,'Policy Characteristics'!$C:$C,0)))</f>
        <v>Industry CCS</v>
      </c>
      <c r="K645" s="76" t="str">
        <f>IF(ISBLANK(INDEX('Policy Characteristics'!E:E,MATCH($C645,'Policy Characteristics'!$C:$C,0))),"",INDEX('Policy Characteristics'!E:E,MATCH($C645,'Policy Characteristics'!$C:$C,0)))</f>
        <v>indst non BAU CCS</v>
      </c>
      <c r="L645" s="205">
        <f>IF(ISBLANK(INDEX('Policy Characteristics'!F:F,MATCH($C645,'Policy Characteristics'!$C:$C,0))),"",INDEX('Policy Characteristics'!F:F,MATCH($C645,'Policy Characteristics'!$C:$C,0)))</f>
        <v>0</v>
      </c>
      <c r="M645" s="205">
        <f>IF(ISBLANK(INDEX('Policy Characteristics'!G:G,MATCH($C645,'Policy Characteristics'!$C:$C,0))),"",INDEX('Policy Characteristics'!G:G,MATCH($C645,'Policy Characteristics'!$C:$C,0)))</f>
        <v>1</v>
      </c>
      <c r="N645" s="205">
        <f>IF(ISBLANK(INDEX('Policy Characteristics'!H:H,MATCH($C645,'Policy Characteristics'!$C:$C,0))),"",INDEX('Policy Characteristics'!H:H,MATCH($C645,'Policy Characteristics'!$C:$C,0)))</f>
        <v>1</v>
      </c>
      <c r="O645" s="76" t="str">
        <f>IF(ISBLANK(INDEX('Policy Characteristics'!I:I,MATCH($C645,'Policy Characteristics'!$C:$C,0))),"",INDEX('Policy Characteristics'!I:I,MATCH($C645,'Policy Characteristics'!$C:$C,0)))</f>
        <v>on/off</v>
      </c>
      <c r="P645" s="76" t="str">
        <f>IF(ISBLANK(INDEX('Policy Characteristics'!J:J,MATCH($C645,'Policy Characteristics'!$C:$C,0))),"",INDEX('Policy Characteristics'!J:J,MATCH($C645,'Policy Characteristics'!$C:$C,0)))</f>
        <v xml:space="preserve">**Description:** This policy allows users to model the emissions and cash flow impacts of a non-BAU industry CCS subsidy. For the United States, this lever is set up to test the impacts of removing all CCS subsidies flowing to industry from the BAU scenario. // **Guidance for setting values:** The United States currently offers 45Q tax credits through 2032 for CCS. Enabling this lever will remove those credits and the amount of CO2 sequestration they are estimated to incentivize. </v>
      </c>
      <c r="Q645" s="76" t="str">
        <f>IF(ISBLANK(INDEX('Policy Characteristics'!K:K,MATCH($C645,'Policy Characteristics'!$C:$C,0))),"",INDEX('Policy Characteristics'!K:K,MATCH($C645,'Policy Characteristics'!$C:$C,0)))</f>
        <v>ccs.html#ccs</v>
      </c>
      <c r="R645" s="76" t="str">
        <f>IF(ISBLANK(INDEX('Policy Characteristics'!L:L,MATCH($C645,'Policy Characteristics'!$C:$C,0))),"",INDEX('Policy Characteristics'!L:L,MATCH($C645,'Policy Characteristics'!$C:$C,0)))</f>
        <v>carbon-capture-and-sequestration.html</v>
      </c>
    </row>
    <row r="646" spans="1:18" x14ac:dyDescent="0.25">
      <c r="A646" s="76" t="str">
        <f>IF(ISBLANK(INDEX('Policy Characteristics'!A:A,MATCH($C646,'Policy Characteristics'!$C:$C,0))),"",INDEX('Policy Characteristics'!A:A,MATCH($C646,'Policy Characteristics'!$C:$C,0)))</f>
        <v>Industry</v>
      </c>
      <c r="B646" s="200" t="str">
        <f>IF(ISBLANK(INDEX('Policy Characteristics'!B:B,MATCH($C646,'Policy Characteristics'!$C:$C,0))),"",INDEX('Policy Characteristics'!B:B,MATCH($C646,'Policy Characteristics'!$C:$C,0)))</f>
        <v>Non BAU Industry CCS Subsidy</v>
      </c>
      <c r="C646" s="76" t="str">
        <f t="shared" si="26"/>
        <v>Boolean Use Non BAU Industry CCS Subsidies</v>
      </c>
      <c r="D646" s="78" t="s">
        <v>1314</v>
      </c>
      <c r="E646" s="78"/>
      <c r="F646" t="s">
        <v>1276</v>
      </c>
      <c r="H646" s="15">
        <v>2737</v>
      </c>
      <c r="I646" s="213" t="s">
        <v>43</v>
      </c>
      <c r="J646" s="202" t="str">
        <f>IF(ISBLANK(INDEX('Policy Characteristics'!D:D,MATCH($C646,'Policy Characteristics'!$C:$C,0))),"",INDEX('Policy Characteristics'!D:D,MATCH($C646,'Policy Characteristics'!$C:$C,0)))</f>
        <v>Industry CCS</v>
      </c>
      <c r="K646" s="76" t="str">
        <f>IF(ISBLANK(INDEX('Policy Characteristics'!E:E,MATCH($C646,'Policy Characteristics'!$C:$C,0))),"",INDEX('Policy Characteristics'!E:E,MATCH($C646,'Policy Characteristics'!$C:$C,0)))</f>
        <v>indst non BAU CCS</v>
      </c>
      <c r="L646" s="205">
        <f>IF(ISBLANK(INDEX('Policy Characteristics'!F:F,MATCH($C646,'Policy Characteristics'!$C:$C,0))),"",INDEX('Policy Characteristics'!F:F,MATCH($C646,'Policy Characteristics'!$C:$C,0)))</f>
        <v>0</v>
      </c>
      <c r="M646" s="205">
        <f>IF(ISBLANK(INDEX('Policy Characteristics'!G:G,MATCH($C646,'Policy Characteristics'!$C:$C,0))),"",INDEX('Policy Characteristics'!G:G,MATCH($C646,'Policy Characteristics'!$C:$C,0)))</f>
        <v>1</v>
      </c>
      <c r="N646" s="205">
        <f>IF(ISBLANK(INDEX('Policy Characteristics'!H:H,MATCH($C646,'Policy Characteristics'!$C:$C,0))),"",INDEX('Policy Characteristics'!H:H,MATCH($C646,'Policy Characteristics'!$C:$C,0)))</f>
        <v>1</v>
      </c>
      <c r="O646" s="76" t="str">
        <f>IF(ISBLANK(INDEX('Policy Characteristics'!I:I,MATCH($C646,'Policy Characteristics'!$C:$C,0))),"",INDEX('Policy Characteristics'!I:I,MATCH($C646,'Policy Characteristics'!$C:$C,0)))</f>
        <v>on/off</v>
      </c>
      <c r="P646" s="76" t="str">
        <f>IF(ISBLANK(INDEX('Policy Characteristics'!J:J,MATCH($C646,'Policy Characteristics'!$C:$C,0))),"",INDEX('Policy Characteristics'!J:J,MATCH($C646,'Policy Characteristics'!$C:$C,0)))</f>
        <v xml:space="preserve">**Description:** This policy allows users to model the emissions and cash flow impacts of a non-BAU industry CCS subsidy. For the United States, this lever is set up to test the impacts of removing all CCS subsidies flowing to industry from the BAU scenario. // **Guidance for setting values:** The United States currently offers 45Q tax credits through 2032 for CCS. Enabling this lever will remove those credits and the amount of CO2 sequestration they are estimated to incentivize. </v>
      </c>
      <c r="Q646" s="76" t="str">
        <f>IF(ISBLANK(INDEX('Policy Characteristics'!K:K,MATCH($C646,'Policy Characteristics'!$C:$C,0))),"",INDEX('Policy Characteristics'!K:K,MATCH($C646,'Policy Characteristics'!$C:$C,0)))</f>
        <v>ccs.html#ccs</v>
      </c>
      <c r="R646" s="76" t="str">
        <f>IF(ISBLANK(INDEX('Policy Characteristics'!L:L,MATCH($C646,'Policy Characteristics'!$C:$C,0))),"",INDEX('Policy Characteristics'!L:L,MATCH($C646,'Policy Characteristics'!$C:$C,0)))</f>
        <v>carbon-capture-and-sequestration.html</v>
      </c>
    </row>
    <row r="647" spans="1:18" x14ac:dyDescent="0.25">
      <c r="A647" s="76" t="str">
        <f>IF(ISBLANK(INDEX('Policy Characteristics'!A:A,MATCH($C647,'Policy Characteristics'!$C:$C,0))),"",INDEX('Policy Characteristics'!A:A,MATCH($C647,'Policy Characteristics'!$C:$C,0)))</f>
        <v>Industry</v>
      </c>
      <c r="B647" s="200" t="str">
        <f>IF(ISBLANK(INDEX('Policy Characteristics'!B:B,MATCH($C647,'Policy Characteristics'!$C:$C,0))),"",INDEX('Policy Characteristics'!B:B,MATCH($C647,'Policy Characteristics'!$C:$C,0)))</f>
        <v>Non BAU Industry CCS Subsidy</v>
      </c>
      <c r="C647" s="76" t="str">
        <f t="shared" si="26"/>
        <v>Boolean Use Non BAU Industry CCS Subsidies</v>
      </c>
      <c r="D647" s="78" t="s">
        <v>1315</v>
      </c>
      <c r="E647" s="78"/>
      <c r="F647" t="s">
        <v>1277</v>
      </c>
      <c r="H647" s="15">
        <v>2738</v>
      </c>
      <c r="I647" s="213" t="s">
        <v>43</v>
      </c>
      <c r="J647" s="202" t="str">
        <f>IF(ISBLANK(INDEX('Policy Characteristics'!D:D,MATCH($C647,'Policy Characteristics'!$C:$C,0))),"",INDEX('Policy Characteristics'!D:D,MATCH($C647,'Policy Characteristics'!$C:$C,0)))</f>
        <v>Industry CCS</v>
      </c>
      <c r="K647" s="76" t="str">
        <f>IF(ISBLANK(INDEX('Policy Characteristics'!E:E,MATCH($C647,'Policy Characteristics'!$C:$C,0))),"",INDEX('Policy Characteristics'!E:E,MATCH($C647,'Policy Characteristics'!$C:$C,0)))</f>
        <v>indst non BAU CCS</v>
      </c>
      <c r="L647" s="205">
        <f>IF(ISBLANK(INDEX('Policy Characteristics'!F:F,MATCH($C647,'Policy Characteristics'!$C:$C,0))),"",INDEX('Policy Characteristics'!F:F,MATCH($C647,'Policy Characteristics'!$C:$C,0)))</f>
        <v>0</v>
      </c>
      <c r="M647" s="205">
        <f>IF(ISBLANK(INDEX('Policy Characteristics'!G:G,MATCH($C647,'Policy Characteristics'!$C:$C,0))),"",INDEX('Policy Characteristics'!G:G,MATCH($C647,'Policy Characteristics'!$C:$C,0)))</f>
        <v>1</v>
      </c>
      <c r="N647" s="205">
        <f>IF(ISBLANK(INDEX('Policy Characteristics'!H:H,MATCH($C647,'Policy Characteristics'!$C:$C,0))),"",INDEX('Policy Characteristics'!H:H,MATCH($C647,'Policy Characteristics'!$C:$C,0)))</f>
        <v>1</v>
      </c>
      <c r="O647" s="76" t="str">
        <f>IF(ISBLANK(INDEX('Policy Characteristics'!I:I,MATCH($C647,'Policy Characteristics'!$C:$C,0))),"",INDEX('Policy Characteristics'!I:I,MATCH($C647,'Policy Characteristics'!$C:$C,0)))</f>
        <v>on/off</v>
      </c>
      <c r="P647" s="76" t="str">
        <f>IF(ISBLANK(INDEX('Policy Characteristics'!J:J,MATCH($C647,'Policy Characteristics'!$C:$C,0))),"",INDEX('Policy Characteristics'!J:J,MATCH($C647,'Policy Characteristics'!$C:$C,0)))</f>
        <v xml:space="preserve">**Description:** This policy allows users to model the emissions and cash flow impacts of a non-BAU industry CCS subsidy. For the United States, this lever is set up to test the impacts of removing all CCS subsidies flowing to industry from the BAU scenario. // **Guidance for setting values:** The United States currently offers 45Q tax credits through 2032 for CCS. Enabling this lever will remove those credits and the amount of CO2 sequestration they are estimated to incentivize. </v>
      </c>
      <c r="Q647" s="76" t="str">
        <f>IF(ISBLANK(INDEX('Policy Characteristics'!K:K,MATCH($C647,'Policy Characteristics'!$C:$C,0))),"",INDEX('Policy Characteristics'!K:K,MATCH($C647,'Policy Characteristics'!$C:$C,0)))</f>
        <v>ccs.html#ccs</v>
      </c>
      <c r="R647" s="76" t="str">
        <f>IF(ISBLANK(INDEX('Policy Characteristics'!L:L,MATCH($C647,'Policy Characteristics'!$C:$C,0))),"",INDEX('Policy Characteristics'!L:L,MATCH($C647,'Policy Characteristics'!$C:$C,0)))</f>
        <v>carbon-capture-and-sequestration.html</v>
      </c>
    </row>
    <row r="648" spans="1:18" x14ac:dyDescent="0.25">
      <c r="A648" s="76" t="str">
        <f>IF(ISBLANK(INDEX('Policy Characteristics'!A:A,MATCH($C648,'Policy Characteristics'!$C:$C,0))),"",INDEX('Policy Characteristics'!A:A,MATCH($C648,'Policy Characteristics'!$C:$C,0)))</f>
        <v>Industry</v>
      </c>
      <c r="B648" s="200" t="str">
        <f>IF(ISBLANK(INDEX('Policy Characteristics'!B:B,MATCH($C648,'Policy Characteristics'!$C:$C,0))),"",INDEX('Policy Characteristics'!B:B,MATCH($C648,'Policy Characteristics'!$C:$C,0)))</f>
        <v>Non BAU Industry CCS Subsidy</v>
      </c>
      <c r="C648" s="76" t="str">
        <f t="shared" si="26"/>
        <v>Boolean Use Non BAU Industry CCS Subsidies</v>
      </c>
      <c r="D648" s="78" t="s">
        <v>1316</v>
      </c>
      <c r="E648" s="78"/>
      <c r="F648" t="s">
        <v>1278</v>
      </c>
      <c r="H648" s="15">
        <v>2739</v>
      </c>
      <c r="I648" s="213" t="s">
        <v>43</v>
      </c>
      <c r="J648" s="202" t="str">
        <f>IF(ISBLANK(INDEX('Policy Characteristics'!D:D,MATCH($C648,'Policy Characteristics'!$C:$C,0))),"",INDEX('Policy Characteristics'!D:D,MATCH($C648,'Policy Characteristics'!$C:$C,0)))</f>
        <v>Industry CCS</v>
      </c>
      <c r="K648" s="76" t="str">
        <f>IF(ISBLANK(INDEX('Policy Characteristics'!E:E,MATCH($C648,'Policy Characteristics'!$C:$C,0))),"",INDEX('Policy Characteristics'!E:E,MATCH($C648,'Policy Characteristics'!$C:$C,0)))</f>
        <v>indst non BAU CCS</v>
      </c>
      <c r="L648" s="205">
        <f>IF(ISBLANK(INDEX('Policy Characteristics'!F:F,MATCH($C648,'Policy Characteristics'!$C:$C,0))),"",INDEX('Policy Characteristics'!F:F,MATCH($C648,'Policy Characteristics'!$C:$C,0)))</f>
        <v>0</v>
      </c>
      <c r="M648" s="205">
        <f>IF(ISBLANK(INDEX('Policy Characteristics'!G:G,MATCH($C648,'Policy Characteristics'!$C:$C,0))),"",INDEX('Policy Characteristics'!G:G,MATCH($C648,'Policy Characteristics'!$C:$C,0)))</f>
        <v>1</v>
      </c>
      <c r="N648" s="205">
        <f>IF(ISBLANK(INDEX('Policy Characteristics'!H:H,MATCH($C648,'Policy Characteristics'!$C:$C,0))),"",INDEX('Policy Characteristics'!H:H,MATCH($C648,'Policy Characteristics'!$C:$C,0)))</f>
        <v>1</v>
      </c>
      <c r="O648" s="76" t="str">
        <f>IF(ISBLANK(INDEX('Policy Characteristics'!I:I,MATCH($C648,'Policy Characteristics'!$C:$C,0))),"",INDEX('Policy Characteristics'!I:I,MATCH($C648,'Policy Characteristics'!$C:$C,0)))</f>
        <v>on/off</v>
      </c>
      <c r="P648" s="76" t="str">
        <f>IF(ISBLANK(INDEX('Policy Characteristics'!J:J,MATCH($C648,'Policy Characteristics'!$C:$C,0))),"",INDEX('Policy Characteristics'!J:J,MATCH($C648,'Policy Characteristics'!$C:$C,0)))</f>
        <v xml:space="preserve">**Description:** This policy allows users to model the emissions and cash flow impacts of a non-BAU industry CCS subsidy. For the United States, this lever is set up to test the impacts of removing all CCS subsidies flowing to industry from the BAU scenario. // **Guidance for setting values:** The United States currently offers 45Q tax credits through 2032 for CCS. Enabling this lever will remove those credits and the amount of CO2 sequestration they are estimated to incentivize. </v>
      </c>
      <c r="Q648" s="76" t="str">
        <f>IF(ISBLANK(INDEX('Policy Characteristics'!K:K,MATCH($C648,'Policy Characteristics'!$C:$C,0))),"",INDEX('Policy Characteristics'!K:K,MATCH($C648,'Policy Characteristics'!$C:$C,0)))</f>
        <v>ccs.html#ccs</v>
      </c>
      <c r="R648" s="76" t="str">
        <f>IF(ISBLANK(INDEX('Policy Characteristics'!L:L,MATCH($C648,'Policy Characteristics'!$C:$C,0))),"",INDEX('Policy Characteristics'!L:L,MATCH($C648,'Policy Characteristics'!$C:$C,0)))</f>
        <v>carbon-capture-and-sequestration.html</v>
      </c>
    </row>
    <row r="649" spans="1:18" x14ac:dyDescent="0.25">
      <c r="A649" s="76" t="str">
        <f>IF(ISBLANK(INDEX('Policy Characteristics'!A:A,MATCH($C649,'Policy Characteristics'!$C:$C,0))),"",INDEX('Policy Characteristics'!A:A,MATCH($C649,'Policy Characteristics'!$C:$C,0)))</f>
        <v>Industry</v>
      </c>
      <c r="B649" s="200" t="str">
        <f>IF(ISBLANK(INDEX('Policy Characteristics'!B:B,MATCH($C649,'Policy Characteristics'!$C:$C,0))),"",INDEX('Policy Characteristics'!B:B,MATCH($C649,'Policy Characteristics'!$C:$C,0)))</f>
        <v>Non BAU Industry CCS Subsidy</v>
      </c>
      <c r="C649" s="76" t="str">
        <f t="shared" si="26"/>
        <v>Boolean Use Non BAU Industry CCS Subsidies</v>
      </c>
      <c r="D649" s="78" t="s">
        <v>1317</v>
      </c>
      <c r="E649" s="78"/>
      <c r="F649" t="s">
        <v>1279</v>
      </c>
      <c r="H649" s="15">
        <v>2740</v>
      </c>
      <c r="I649" s="213" t="s">
        <v>43</v>
      </c>
      <c r="J649" s="202" t="str">
        <f>IF(ISBLANK(INDEX('Policy Characteristics'!D:D,MATCH($C649,'Policy Characteristics'!$C:$C,0))),"",INDEX('Policy Characteristics'!D:D,MATCH($C649,'Policy Characteristics'!$C:$C,0)))</f>
        <v>Industry CCS</v>
      </c>
      <c r="K649" s="76" t="str">
        <f>IF(ISBLANK(INDEX('Policy Characteristics'!E:E,MATCH($C649,'Policy Characteristics'!$C:$C,0))),"",INDEX('Policy Characteristics'!E:E,MATCH($C649,'Policy Characteristics'!$C:$C,0)))</f>
        <v>indst non BAU CCS</v>
      </c>
      <c r="L649" s="205">
        <f>IF(ISBLANK(INDEX('Policy Characteristics'!F:F,MATCH($C649,'Policy Characteristics'!$C:$C,0))),"",INDEX('Policy Characteristics'!F:F,MATCH($C649,'Policy Characteristics'!$C:$C,0)))</f>
        <v>0</v>
      </c>
      <c r="M649" s="205">
        <f>IF(ISBLANK(INDEX('Policy Characteristics'!G:G,MATCH($C649,'Policy Characteristics'!$C:$C,0))),"",INDEX('Policy Characteristics'!G:G,MATCH($C649,'Policy Characteristics'!$C:$C,0)))</f>
        <v>1</v>
      </c>
      <c r="N649" s="205">
        <f>IF(ISBLANK(INDEX('Policy Characteristics'!H:H,MATCH($C649,'Policy Characteristics'!$C:$C,0))),"",INDEX('Policy Characteristics'!H:H,MATCH($C649,'Policy Characteristics'!$C:$C,0)))</f>
        <v>1</v>
      </c>
      <c r="O649" s="76" t="str">
        <f>IF(ISBLANK(INDEX('Policy Characteristics'!I:I,MATCH($C649,'Policy Characteristics'!$C:$C,0))),"",INDEX('Policy Characteristics'!I:I,MATCH($C649,'Policy Characteristics'!$C:$C,0)))</f>
        <v>on/off</v>
      </c>
      <c r="P649" s="76" t="str">
        <f>IF(ISBLANK(INDEX('Policy Characteristics'!J:J,MATCH($C649,'Policy Characteristics'!$C:$C,0))),"",INDEX('Policy Characteristics'!J:J,MATCH($C649,'Policy Characteristics'!$C:$C,0)))</f>
        <v xml:space="preserve">**Description:** This policy allows users to model the emissions and cash flow impacts of a non-BAU industry CCS subsidy. For the United States, this lever is set up to test the impacts of removing all CCS subsidies flowing to industry from the BAU scenario. // **Guidance for setting values:** The United States currently offers 45Q tax credits through 2032 for CCS. Enabling this lever will remove those credits and the amount of CO2 sequestration they are estimated to incentivize. </v>
      </c>
      <c r="Q649" s="76" t="str">
        <f>IF(ISBLANK(INDEX('Policy Characteristics'!K:K,MATCH($C649,'Policy Characteristics'!$C:$C,0))),"",INDEX('Policy Characteristics'!K:K,MATCH($C649,'Policy Characteristics'!$C:$C,0)))</f>
        <v>ccs.html#ccs</v>
      </c>
      <c r="R649" s="76" t="str">
        <f>IF(ISBLANK(INDEX('Policy Characteristics'!L:L,MATCH($C649,'Policy Characteristics'!$C:$C,0))),"",INDEX('Policy Characteristics'!L:L,MATCH($C649,'Policy Characteristics'!$C:$C,0)))</f>
        <v>carbon-capture-and-sequestration.html</v>
      </c>
    </row>
    <row r="650" spans="1:18" x14ac:dyDescent="0.25">
      <c r="A650" s="76" t="str">
        <f>IF(ISBLANK(INDEX('Policy Characteristics'!A:A,MATCH($C650,'Policy Characteristics'!$C:$C,0))),"",INDEX('Policy Characteristics'!A:A,MATCH($C650,'Policy Characteristics'!$C:$C,0)))</f>
        <v>Industry</v>
      </c>
      <c r="B650" s="200" t="str">
        <f>IF(ISBLANK(INDEX('Policy Characteristics'!B:B,MATCH($C650,'Policy Characteristics'!$C:$C,0))),"",INDEX('Policy Characteristics'!B:B,MATCH($C650,'Policy Characteristics'!$C:$C,0)))</f>
        <v>Non BAU Industry CCS Subsidy</v>
      </c>
      <c r="C650" s="76" t="str">
        <f t="shared" si="26"/>
        <v>Boolean Use Non BAU Industry CCS Subsidies</v>
      </c>
      <c r="D650" s="78" t="s">
        <v>1318</v>
      </c>
      <c r="E650" s="78"/>
      <c r="F650" t="s">
        <v>1280</v>
      </c>
      <c r="H650" s="15">
        <v>2741</v>
      </c>
      <c r="I650" s="213" t="s">
        <v>43</v>
      </c>
      <c r="J650" s="202" t="str">
        <f>IF(ISBLANK(INDEX('Policy Characteristics'!D:D,MATCH($C650,'Policy Characteristics'!$C:$C,0))),"",INDEX('Policy Characteristics'!D:D,MATCH($C650,'Policy Characteristics'!$C:$C,0)))</f>
        <v>Industry CCS</v>
      </c>
      <c r="K650" s="76" t="str">
        <f>IF(ISBLANK(INDEX('Policy Characteristics'!E:E,MATCH($C650,'Policy Characteristics'!$C:$C,0))),"",INDEX('Policy Characteristics'!E:E,MATCH($C650,'Policy Characteristics'!$C:$C,0)))</f>
        <v>indst non BAU CCS</v>
      </c>
      <c r="L650" s="205">
        <f>IF(ISBLANK(INDEX('Policy Characteristics'!F:F,MATCH($C650,'Policy Characteristics'!$C:$C,0))),"",INDEX('Policy Characteristics'!F:F,MATCH($C650,'Policy Characteristics'!$C:$C,0)))</f>
        <v>0</v>
      </c>
      <c r="M650" s="205">
        <f>IF(ISBLANK(INDEX('Policy Characteristics'!G:G,MATCH($C650,'Policy Characteristics'!$C:$C,0))),"",INDEX('Policy Characteristics'!G:G,MATCH($C650,'Policy Characteristics'!$C:$C,0)))</f>
        <v>1</v>
      </c>
      <c r="N650" s="205">
        <f>IF(ISBLANK(INDEX('Policy Characteristics'!H:H,MATCH($C650,'Policy Characteristics'!$C:$C,0))),"",INDEX('Policy Characteristics'!H:H,MATCH($C650,'Policy Characteristics'!$C:$C,0)))</f>
        <v>1</v>
      </c>
      <c r="O650" s="76" t="str">
        <f>IF(ISBLANK(INDEX('Policy Characteristics'!I:I,MATCH($C650,'Policy Characteristics'!$C:$C,0))),"",INDEX('Policy Characteristics'!I:I,MATCH($C650,'Policy Characteristics'!$C:$C,0)))</f>
        <v>on/off</v>
      </c>
      <c r="P650" s="76" t="str">
        <f>IF(ISBLANK(INDEX('Policy Characteristics'!J:J,MATCH($C650,'Policy Characteristics'!$C:$C,0))),"",INDEX('Policy Characteristics'!J:J,MATCH($C650,'Policy Characteristics'!$C:$C,0)))</f>
        <v xml:space="preserve">**Description:** This policy allows users to model the emissions and cash flow impacts of a non-BAU industry CCS subsidy. For the United States, this lever is set up to test the impacts of removing all CCS subsidies flowing to industry from the BAU scenario. // **Guidance for setting values:** The United States currently offers 45Q tax credits through 2032 for CCS. Enabling this lever will remove those credits and the amount of CO2 sequestration they are estimated to incentivize. </v>
      </c>
      <c r="Q650" s="76" t="str">
        <f>IF(ISBLANK(INDEX('Policy Characteristics'!K:K,MATCH($C650,'Policy Characteristics'!$C:$C,0))),"",INDEX('Policy Characteristics'!K:K,MATCH($C650,'Policy Characteristics'!$C:$C,0)))</f>
        <v>ccs.html#ccs</v>
      </c>
      <c r="R650" s="76" t="str">
        <f>IF(ISBLANK(INDEX('Policy Characteristics'!L:L,MATCH($C650,'Policy Characteristics'!$C:$C,0))),"",INDEX('Policy Characteristics'!L:L,MATCH($C650,'Policy Characteristics'!$C:$C,0)))</f>
        <v>carbon-capture-and-sequestration.html</v>
      </c>
    </row>
    <row r="651" spans="1:18" x14ac:dyDescent="0.25">
      <c r="A651" s="76" t="str">
        <f>IF(ISBLANK(INDEX('Policy Characteristics'!A:A,MATCH($C651,'Policy Characteristics'!$C:$C,0))),"",INDEX('Policy Characteristics'!A:A,MATCH($C651,'Policy Characteristics'!$C:$C,0)))</f>
        <v>Industry</v>
      </c>
      <c r="B651" s="200" t="str">
        <f>IF(ISBLANK(INDEX('Policy Characteristics'!B:B,MATCH($C651,'Policy Characteristics'!$C:$C,0))),"",INDEX('Policy Characteristics'!B:B,MATCH($C651,'Policy Characteristics'!$C:$C,0)))</f>
        <v>Non BAU Industry CCS Subsidy</v>
      </c>
      <c r="C651" s="76" t="str">
        <f t="shared" si="26"/>
        <v>Boolean Use Non BAU Industry CCS Subsidies</v>
      </c>
      <c r="D651" s="78" t="s">
        <v>1319</v>
      </c>
      <c r="E651" s="78"/>
      <c r="F651" t="s">
        <v>1281</v>
      </c>
      <c r="H651" s="15">
        <v>2742</v>
      </c>
      <c r="I651" s="213" t="s">
        <v>43</v>
      </c>
      <c r="J651" s="202" t="str">
        <f>IF(ISBLANK(INDEX('Policy Characteristics'!D:D,MATCH($C651,'Policy Characteristics'!$C:$C,0))),"",INDEX('Policy Characteristics'!D:D,MATCH($C651,'Policy Characteristics'!$C:$C,0)))</f>
        <v>Industry CCS</v>
      </c>
      <c r="K651" s="76" t="str">
        <f>IF(ISBLANK(INDEX('Policy Characteristics'!E:E,MATCH($C651,'Policy Characteristics'!$C:$C,0))),"",INDEX('Policy Characteristics'!E:E,MATCH($C651,'Policy Characteristics'!$C:$C,0)))</f>
        <v>indst non BAU CCS</v>
      </c>
      <c r="L651" s="205">
        <f>IF(ISBLANK(INDEX('Policy Characteristics'!F:F,MATCH($C651,'Policy Characteristics'!$C:$C,0))),"",INDEX('Policy Characteristics'!F:F,MATCH($C651,'Policy Characteristics'!$C:$C,0)))</f>
        <v>0</v>
      </c>
      <c r="M651" s="205">
        <f>IF(ISBLANK(INDEX('Policy Characteristics'!G:G,MATCH($C651,'Policy Characteristics'!$C:$C,0))),"",INDEX('Policy Characteristics'!G:G,MATCH($C651,'Policy Characteristics'!$C:$C,0)))</f>
        <v>1</v>
      </c>
      <c r="N651" s="205">
        <f>IF(ISBLANK(INDEX('Policy Characteristics'!H:H,MATCH($C651,'Policy Characteristics'!$C:$C,0))),"",INDEX('Policy Characteristics'!H:H,MATCH($C651,'Policy Characteristics'!$C:$C,0)))</f>
        <v>1</v>
      </c>
      <c r="O651" s="76" t="str">
        <f>IF(ISBLANK(INDEX('Policy Characteristics'!I:I,MATCH($C651,'Policy Characteristics'!$C:$C,0))),"",INDEX('Policy Characteristics'!I:I,MATCH($C651,'Policy Characteristics'!$C:$C,0)))</f>
        <v>on/off</v>
      </c>
      <c r="P651" s="76" t="str">
        <f>IF(ISBLANK(INDEX('Policy Characteristics'!J:J,MATCH($C651,'Policy Characteristics'!$C:$C,0))),"",INDEX('Policy Characteristics'!J:J,MATCH($C651,'Policy Characteristics'!$C:$C,0)))</f>
        <v xml:space="preserve">**Description:** This policy allows users to model the emissions and cash flow impacts of a non-BAU industry CCS subsidy. For the United States, this lever is set up to test the impacts of removing all CCS subsidies flowing to industry from the BAU scenario. // **Guidance for setting values:** The United States currently offers 45Q tax credits through 2032 for CCS. Enabling this lever will remove those credits and the amount of CO2 sequestration they are estimated to incentivize. </v>
      </c>
      <c r="Q651" s="76" t="str">
        <f>IF(ISBLANK(INDEX('Policy Characteristics'!K:K,MATCH($C651,'Policy Characteristics'!$C:$C,0))),"",INDEX('Policy Characteristics'!K:K,MATCH($C651,'Policy Characteristics'!$C:$C,0)))</f>
        <v>ccs.html#ccs</v>
      </c>
      <c r="R651" s="76" t="str">
        <f>IF(ISBLANK(INDEX('Policy Characteristics'!L:L,MATCH($C651,'Policy Characteristics'!$C:$C,0))),"",INDEX('Policy Characteristics'!L:L,MATCH($C651,'Policy Characteristics'!$C:$C,0)))</f>
        <v>carbon-capture-and-sequestration.html</v>
      </c>
    </row>
    <row r="652" spans="1:18" x14ac:dyDescent="0.25">
      <c r="A652" s="76" t="str">
        <f>IF(ISBLANK(INDEX('Policy Characteristics'!A:A,MATCH($C652,'Policy Characteristics'!$C:$C,0))),"",INDEX('Policy Characteristics'!A:A,MATCH($C652,'Policy Characteristics'!$C:$C,0)))</f>
        <v>Industry</v>
      </c>
      <c r="B652" s="200" t="str">
        <f>IF(ISBLANK(INDEX('Policy Characteristics'!B:B,MATCH($C652,'Policy Characteristics'!$C:$C,0))),"",INDEX('Policy Characteristics'!B:B,MATCH($C652,'Policy Characteristics'!$C:$C,0)))</f>
        <v>Non BAU Industry CCS Subsidy</v>
      </c>
      <c r="C652" s="76" t="str">
        <f t="shared" si="26"/>
        <v>Boolean Use Non BAU Industry CCS Subsidies</v>
      </c>
      <c r="D652" s="78" t="s">
        <v>1320</v>
      </c>
      <c r="E652" s="78"/>
      <c r="F652" t="s">
        <v>1282</v>
      </c>
      <c r="H652" s="15">
        <v>2743</v>
      </c>
      <c r="I652" s="213" t="s">
        <v>43</v>
      </c>
      <c r="J652" s="202" t="str">
        <f>IF(ISBLANK(INDEX('Policy Characteristics'!D:D,MATCH($C652,'Policy Characteristics'!$C:$C,0))),"",INDEX('Policy Characteristics'!D:D,MATCH($C652,'Policy Characteristics'!$C:$C,0)))</f>
        <v>Industry CCS</v>
      </c>
      <c r="K652" s="76" t="str">
        <f>IF(ISBLANK(INDEX('Policy Characteristics'!E:E,MATCH($C652,'Policy Characteristics'!$C:$C,0))),"",INDEX('Policy Characteristics'!E:E,MATCH($C652,'Policy Characteristics'!$C:$C,0)))</f>
        <v>indst non BAU CCS</v>
      </c>
      <c r="L652" s="205">
        <f>IF(ISBLANK(INDEX('Policy Characteristics'!F:F,MATCH($C652,'Policy Characteristics'!$C:$C,0))),"",INDEX('Policy Characteristics'!F:F,MATCH($C652,'Policy Characteristics'!$C:$C,0)))</f>
        <v>0</v>
      </c>
      <c r="M652" s="205">
        <f>IF(ISBLANK(INDEX('Policy Characteristics'!G:G,MATCH($C652,'Policy Characteristics'!$C:$C,0))),"",INDEX('Policy Characteristics'!G:G,MATCH($C652,'Policy Characteristics'!$C:$C,0)))</f>
        <v>1</v>
      </c>
      <c r="N652" s="205">
        <f>IF(ISBLANK(INDEX('Policy Characteristics'!H:H,MATCH($C652,'Policy Characteristics'!$C:$C,0))),"",INDEX('Policy Characteristics'!H:H,MATCH($C652,'Policy Characteristics'!$C:$C,0)))</f>
        <v>1</v>
      </c>
      <c r="O652" s="76" t="str">
        <f>IF(ISBLANK(INDEX('Policy Characteristics'!I:I,MATCH($C652,'Policy Characteristics'!$C:$C,0))),"",INDEX('Policy Characteristics'!I:I,MATCH($C652,'Policy Characteristics'!$C:$C,0)))</f>
        <v>on/off</v>
      </c>
      <c r="P652" s="76" t="str">
        <f>IF(ISBLANK(INDEX('Policy Characteristics'!J:J,MATCH($C652,'Policy Characteristics'!$C:$C,0))),"",INDEX('Policy Characteristics'!J:J,MATCH($C652,'Policy Characteristics'!$C:$C,0)))</f>
        <v xml:space="preserve">**Description:** This policy allows users to model the emissions and cash flow impacts of a non-BAU industry CCS subsidy. For the United States, this lever is set up to test the impacts of removing all CCS subsidies flowing to industry from the BAU scenario. // **Guidance for setting values:** The United States currently offers 45Q tax credits through 2032 for CCS. Enabling this lever will remove those credits and the amount of CO2 sequestration they are estimated to incentivize. </v>
      </c>
      <c r="Q652" s="76" t="str">
        <f>IF(ISBLANK(INDEX('Policy Characteristics'!K:K,MATCH($C652,'Policy Characteristics'!$C:$C,0))),"",INDEX('Policy Characteristics'!K:K,MATCH($C652,'Policy Characteristics'!$C:$C,0)))</f>
        <v>ccs.html#ccs</v>
      </c>
      <c r="R652" s="76" t="str">
        <f>IF(ISBLANK(INDEX('Policy Characteristics'!L:L,MATCH($C652,'Policy Characteristics'!$C:$C,0))),"",INDEX('Policy Characteristics'!L:L,MATCH($C652,'Policy Characteristics'!$C:$C,0)))</f>
        <v>carbon-capture-and-sequestration.html</v>
      </c>
    </row>
    <row r="653" spans="1:18" x14ac:dyDescent="0.25">
      <c r="A653" s="76" t="str">
        <f>IF(ISBLANK(INDEX('Policy Characteristics'!A:A,MATCH($C653,'Policy Characteristics'!$C:$C,0))),"",INDEX('Policy Characteristics'!A:A,MATCH($C653,'Policy Characteristics'!$C:$C,0)))</f>
        <v>Industry</v>
      </c>
      <c r="B653" s="200" t="str">
        <f>IF(ISBLANK(INDEX('Policy Characteristics'!B:B,MATCH($C653,'Policy Characteristics'!$C:$C,0))),"",INDEX('Policy Characteristics'!B:B,MATCH($C653,'Policy Characteristics'!$C:$C,0)))</f>
        <v>Non BAU Industry CCS Subsidy</v>
      </c>
      <c r="C653" s="76" t="str">
        <f t="shared" si="26"/>
        <v>Boolean Use Non BAU Industry CCS Subsidies</v>
      </c>
      <c r="D653" s="78" t="s">
        <v>1321</v>
      </c>
      <c r="E653" s="78"/>
      <c r="F653" t="s">
        <v>1283</v>
      </c>
      <c r="H653" s="15">
        <v>2744</v>
      </c>
      <c r="I653" s="213" t="s">
        <v>43</v>
      </c>
      <c r="J653" s="202" t="str">
        <f>IF(ISBLANK(INDEX('Policy Characteristics'!D:D,MATCH($C653,'Policy Characteristics'!$C:$C,0))),"",INDEX('Policy Characteristics'!D:D,MATCH($C653,'Policy Characteristics'!$C:$C,0)))</f>
        <v>Industry CCS</v>
      </c>
      <c r="K653" s="76" t="str">
        <f>IF(ISBLANK(INDEX('Policy Characteristics'!E:E,MATCH($C653,'Policy Characteristics'!$C:$C,0))),"",INDEX('Policy Characteristics'!E:E,MATCH($C653,'Policy Characteristics'!$C:$C,0)))</f>
        <v>indst non BAU CCS</v>
      </c>
      <c r="L653" s="205">
        <f>IF(ISBLANK(INDEX('Policy Characteristics'!F:F,MATCH($C653,'Policy Characteristics'!$C:$C,0))),"",INDEX('Policy Characteristics'!F:F,MATCH($C653,'Policy Characteristics'!$C:$C,0)))</f>
        <v>0</v>
      </c>
      <c r="M653" s="205">
        <f>IF(ISBLANK(INDEX('Policy Characteristics'!G:G,MATCH($C653,'Policy Characteristics'!$C:$C,0))),"",INDEX('Policy Characteristics'!G:G,MATCH($C653,'Policy Characteristics'!$C:$C,0)))</f>
        <v>1</v>
      </c>
      <c r="N653" s="205">
        <f>IF(ISBLANK(INDEX('Policy Characteristics'!H:H,MATCH($C653,'Policy Characteristics'!$C:$C,0))),"",INDEX('Policy Characteristics'!H:H,MATCH($C653,'Policy Characteristics'!$C:$C,0)))</f>
        <v>1</v>
      </c>
      <c r="O653" s="76" t="str">
        <f>IF(ISBLANK(INDEX('Policy Characteristics'!I:I,MATCH($C653,'Policy Characteristics'!$C:$C,0))),"",INDEX('Policy Characteristics'!I:I,MATCH($C653,'Policy Characteristics'!$C:$C,0)))</f>
        <v>on/off</v>
      </c>
      <c r="P653" s="76" t="str">
        <f>IF(ISBLANK(INDEX('Policy Characteristics'!J:J,MATCH($C653,'Policy Characteristics'!$C:$C,0))),"",INDEX('Policy Characteristics'!J:J,MATCH($C653,'Policy Characteristics'!$C:$C,0)))</f>
        <v xml:space="preserve">**Description:** This policy allows users to model the emissions and cash flow impacts of a non-BAU industry CCS subsidy. For the United States, this lever is set up to test the impacts of removing all CCS subsidies flowing to industry from the BAU scenario. // **Guidance for setting values:** The United States currently offers 45Q tax credits through 2032 for CCS. Enabling this lever will remove those credits and the amount of CO2 sequestration they are estimated to incentivize. </v>
      </c>
      <c r="Q653" s="76" t="str">
        <f>IF(ISBLANK(INDEX('Policy Characteristics'!K:K,MATCH($C653,'Policy Characteristics'!$C:$C,0))),"",INDEX('Policy Characteristics'!K:K,MATCH($C653,'Policy Characteristics'!$C:$C,0)))</f>
        <v>ccs.html#ccs</v>
      </c>
      <c r="R653" s="76" t="str">
        <f>IF(ISBLANK(INDEX('Policy Characteristics'!L:L,MATCH($C653,'Policy Characteristics'!$C:$C,0))),"",INDEX('Policy Characteristics'!L:L,MATCH($C653,'Policy Characteristics'!$C:$C,0)))</f>
        <v>carbon-capture-and-sequestration.html</v>
      </c>
    </row>
    <row r="654" spans="1:18" x14ac:dyDescent="0.25">
      <c r="A654" s="76" t="str">
        <f>IF(ISBLANK(INDEX('Policy Characteristics'!A:A,MATCH($C654,'Policy Characteristics'!$C:$C,0))),"",INDEX('Policy Characteristics'!A:A,MATCH($C654,'Policy Characteristics'!$C:$C,0)))</f>
        <v>Industry</v>
      </c>
      <c r="B654" s="200" t="str">
        <f>IF(ISBLANK(INDEX('Policy Characteristics'!B:B,MATCH($C654,'Policy Characteristics'!$C:$C,0))),"",INDEX('Policy Characteristics'!B:B,MATCH($C654,'Policy Characteristics'!$C:$C,0)))</f>
        <v>Non BAU Industry CCS Subsidy</v>
      </c>
      <c r="C654" s="76" t="str">
        <f t="shared" si="26"/>
        <v>Boolean Use Non BAU Industry CCS Subsidies</v>
      </c>
      <c r="D654" s="78" t="s">
        <v>1322</v>
      </c>
      <c r="E654" s="78"/>
      <c r="F654" t="s">
        <v>1284</v>
      </c>
      <c r="H654" s="15">
        <v>2745</v>
      </c>
      <c r="I654" s="213" t="s">
        <v>43</v>
      </c>
      <c r="J654" s="202" t="str">
        <f>IF(ISBLANK(INDEX('Policy Characteristics'!D:D,MATCH($C654,'Policy Characteristics'!$C:$C,0))),"",INDEX('Policy Characteristics'!D:D,MATCH($C654,'Policy Characteristics'!$C:$C,0)))</f>
        <v>Industry CCS</v>
      </c>
      <c r="K654" s="76" t="str">
        <f>IF(ISBLANK(INDEX('Policy Characteristics'!E:E,MATCH($C654,'Policy Characteristics'!$C:$C,0))),"",INDEX('Policy Characteristics'!E:E,MATCH($C654,'Policy Characteristics'!$C:$C,0)))</f>
        <v>indst non BAU CCS</v>
      </c>
      <c r="L654" s="205">
        <f>IF(ISBLANK(INDEX('Policy Characteristics'!F:F,MATCH($C654,'Policy Characteristics'!$C:$C,0))),"",INDEX('Policy Characteristics'!F:F,MATCH($C654,'Policy Characteristics'!$C:$C,0)))</f>
        <v>0</v>
      </c>
      <c r="M654" s="205">
        <f>IF(ISBLANK(INDEX('Policy Characteristics'!G:G,MATCH($C654,'Policy Characteristics'!$C:$C,0))),"",INDEX('Policy Characteristics'!G:G,MATCH($C654,'Policy Characteristics'!$C:$C,0)))</f>
        <v>1</v>
      </c>
      <c r="N654" s="205">
        <f>IF(ISBLANK(INDEX('Policy Characteristics'!H:H,MATCH($C654,'Policy Characteristics'!$C:$C,0))),"",INDEX('Policy Characteristics'!H:H,MATCH($C654,'Policy Characteristics'!$C:$C,0)))</f>
        <v>1</v>
      </c>
      <c r="O654" s="76" t="str">
        <f>IF(ISBLANK(INDEX('Policy Characteristics'!I:I,MATCH($C654,'Policy Characteristics'!$C:$C,0))),"",INDEX('Policy Characteristics'!I:I,MATCH($C654,'Policy Characteristics'!$C:$C,0)))</f>
        <v>on/off</v>
      </c>
      <c r="P654" s="76" t="str">
        <f>IF(ISBLANK(INDEX('Policy Characteristics'!J:J,MATCH($C654,'Policy Characteristics'!$C:$C,0))),"",INDEX('Policy Characteristics'!J:J,MATCH($C654,'Policy Characteristics'!$C:$C,0)))</f>
        <v xml:space="preserve">**Description:** This policy allows users to model the emissions and cash flow impacts of a non-BAU industry CCS subsidy. For the United States, this lever is set up to test the impacts of removing all CCS subsidies flowing to industry from the BAU scenario. // **Guidance for setting values:** The United States currently offers 45Q tax credits through 2032 for CCS. Enabling this lever will remove those credits and the amount of CO2 sequestration they are estimated to incentivize. </v>
      </c>
      <c r="Q654" s="76" t="str">
        <f>IF(ISBLANK(INDEX('Policy Characteristics'!K:K,MATCH($C654,'Policy Characteristics'!$C:$C,0))),"",INDEX('Policy Characteristics'!K:K,MATCH($C654,'Policy Characteristics'!$C:$C,0)))</f>
        <v>ccs.html#ccs</v>
      </c>
      <c r="R654" s="76" t="str">
        <f>IF(ISBLANK(INDEX('Policy Characteristics'!L:L,MATCH($C654,'Policy Characteristics'!$C:$C,0))),"",INDEX('Policy Characteristics'!L:L,MATCH($C654,'Policy Characteristics'!$C:$C,0)))</f>
        <v>carbon-capture-and-sequestration.html</v>
      </c>
    </row>
    <row r="655" spans="1:18" x14ac:dyDescent="0.25">
      <c r="A655" s="76" t="str">
        <f>IF(ISBLANK(INDEX('Policy Characteristics'!A:A,MATCH($C655,'Policy Characteristics'!$C:$C,0))),"",INDEX('Policy Characteristics'!A:A,MATCH($C655,'Policy Characteristics'!$C:$C,0)))</f>
        <v>Industry</v>
      </c>
      <c r="B655" s="200" t="str">
        <f>IF(ISBLANK(INDEX('Policy Characteristics'!B:B,MATCH($C655,'Policy Characteristics'!$C:$C,0))),"",INDEX('Policy Characteristics'!B:B,MATCH($C655,'Policy Characteristics'!$C:$C,0)))</f>
        <v>Non BAU Industry CCS Subsidy</v>
      </c>
      <c r="C655" s="76" t="str">
        <f t="shared" si="26"/>
        <v>Boolean Use Non BAU Industry CCS Subsidies</v>
      </c>
      <c r="D655" s="78" t="s">
        <v>1323</v>
      </c>
      <c r="E655" s="78"/>
      <c r="F655" t="s">
        <v>1326</v>
      </c>
      <c r="H655" s="15">
        <v>2746</v>
      </c>
      <c r="I655" s="213" t="s">
        <v>43</v>
      </c>
      <c r="J655" s="202" t="str">
        <f>IF(ISBLANK(INDEX('Policy Characteristics'!D:D,MATCH($C655,'Policy Characteristics'!$C:$C,0))),"",INDEX('Policy Characteristics'!D:D,MATCH($C655,'Policy Characteristics'!$C:$C,0)))</f>
        <v>Industry CCS</v>
      </c>
      <c r="K655" s="76" t="str">
        <f>IF(ISBLANK(INDEX('Policy Characteristics'!E:E,MATCH($C655,'Policy Characteristics'!$C:$C,0))),"",INDEX('Policy Characteristics'!E:E,MATCH($C655,'Policy Characteristics'!$C:$C,0)))</f>
        <v>indst non BAU CCS</v>
      </c>
      <c r="L655" s="205">
        <f>IF(ISBLANK(INDEX('Policy Characteristics'!F:F,MATCH($C655,'Policy Characteristics'!$C:$C,0))),"",INDEX('Policy Characteristics'!F:F,MATCH($C655,'Policy Characteristics'!$C:$C,0)))</f>
        <v>0</v>
      </c>
      <c r="M655" s="205">
        <f>IF(ISBLANK(INDEX('Policy Characteristics'!G:G,MATCH($C655,'Policy Characteristics'!$C:$C,0))),"",INDEX('Policy Characteristics'!G:G,MATCH($C655,'Policy Characteristics'!$C:$C,0)))</f>
        <v>1</v>
      </c>
      <c r="N655" s="205">
        <f>IF(ISBLANK(INDEX('Policy Characteristics'!H:H,MATCH($C655,'Policy Characteristics'!$C:$C,0))),"",INDEX('Policy Characteristics'!H:H,MATCH($C655,'Policy Characteristics'!$C:$C,0)))</f>
        <v>1</v>
      </c>
      <c r="O655" s="76" t="str">
        <f>IF(ISBLANK(INDEX('Policy Characteristics'!I:I,MATCH($C655,'Policy Characteristics'!$C:$C,0))),"",INDEX('Policy Characteristics'!I:I,MATCH($C655,'Policy Characteristics'!$C:$C,0)))</f>
        <v>on/off</v>
      </c>
      <c r="P655" s="76" t="str">
        <f>IF(ISBLANK(INDEX('Policy Characteristics'!J:J,MATCH($C655,'Policy Characteristics'!$C:$C,0))),"",INDEX('Policy Characteristics'!J:J,MATCH($C655,'Policy Characteristics'!$C:$C,0)))</f>
        <v xml:space="preserve">**Description:** This policy allows users to model the emissions and cash flow impacts of a non-BAU industry CCS subsidy. For the United States, this lever is set up to test the impacts of removing all CCS subsidies flowing to industry from the BAU scenario. // **Guidance for setting values:** The United States currently offers 45Q tax credits through 2032 for CCS. Enabling this lever will remove those credits and the amount of CO2 sequestration they are estimated to incentivize. </v>
      </c>
      <c r="Q655" s="76" t="str">
        <f>IF(ISBLANK(INDEX('Policy Characteristics'!K:K,MATCH($C655,'Policy Characteristics'!$C:$C,0))),"",INDEX('Policy Characteristics'!K:K,MATCH($C655,'Policy Characteristics'!$C:$C,0)))</f>
        <v>ccs.html#ccs</v>
      </c>
      <c r="R655" s="76" t="str">
        <f>IF(ISBLANK(INDEX('Policy Characteristics'!L:L,MATCH($C655,'Policy Characteristics'!$C:$C,0))),"",INDEX('Policy Characteristics'!L:L,MATCH($C655,'Policy Characteristics'!$C:$C,0)))</f>
        <v>carbon-capture-and-sequestration.html</v>
      </c>
    </row>
    <row r="656" spans="1:18" x14ac:dyDescent="0.25">
      <c r="A656" s="76" t="str">
        <f>IF(ISBLANK(INDEX('Policy Characteristics'!A:A,MATCH($C656,'Policy Characteristics'!$C:$C,0))),"",INDEX('Policy Characteristics'!A:A,MATCH($C656,'Policy Characteristics'!$C:$C,0)))</f>
        <v>Industry</v>
      </c>
      <c r="B656" s="200" t="str">
        <f>IF(ISBLANK(INDEX('Policy Characteristics'!B:B,MATCH($C656,'Policy Characteristics'!$C:$C,0))),"",INDEX('Policy Characteristics'!B:B,MATCH($C656,'Policy Characteristics'!$C:$C,0)))</f>
        <v>Non BAU Industry CCS Subsidy</v>
      </c>
      <c r="C656" s="76" t="str">
        <f t="shared" si="26"/>
        <v>Boolean Use Non BAU Industry CCS Subsidies</v>
      </c>
      <c r="D656" s="78" t="s">
        <v>1324</v>
      </c>
      <c r="E656" s="78"/>
      <c r="F656" t="s">
        <v>1285</v>
      </c>
      <c r="H656" s="15">
        <v>2747</v>
      </c>
      <c r="I656" s="213" t="s">
        <v>43</v>
      </c>
      <c r="J656" s="202" t="str">
        <f>IF(ISBLANK(INDEX('Policy Characteristics'!D:D,MATCH($C656,'Policy Characteristics'!$C:$C,0))),"",INDEX('Policy Characteristics'!D:D,MATCH($C656,'Policy Characteristics'!$C:$C,0)))</f>
        <v>Industry CCS</v>
      </c>
      <c r="K656" s="76" t="str">
        <f>IF(ISBLANK(INDEX('Policy Characteristics'!E:E,MATCH($C656,'Policy Characteristics'!$C:$C,0))),"",INDEX('Policy Characteristics'!E:E,MATCH($C656,'Policy Characteristics'!$C:$C,0)))</f>
        <v>indst non BAU CCS</v>
      </c>
      <c r="L656" s="205">
        <f>IF(ISBLANK(INDEX('Policy Characteristics'!F:F,MATCH($C656,'Policy Characteristics'!$C:$C,0))),"",INDEX('Policy Characteristics'!F:F,MATCH($C656,'Policy Characteristics'!$C:$C,0)))</f>
        <v>0</v>
      </c>
      <c r="M656" s="205">
        <f>IF(ISBLANK(INDEX('Policy Characteristics'!G:G,MATCH($C656,'Policy Characteristics'!$C:$C,0))),"",INDEX('Policy Characteristics'!G:G,MATCH($C656,'Policy Characteristics'!$C:$C,0)))</f>
        <v>1</v>
      </c>
      <c r="N656" s="205">
        <f>IF(ISBLANK(INDEX('Policy Characteristics'!H:H,MATCH($C656,'Policy Characteristics'!$C:$C,0))),"",INDEX('Policy Characteristics'!H:H,MATCH($C656,'Policy Characteristics'!$C:$C,0)))</f>
        <v>1</v>
      </c>
      <c r="O656" s="76" t="str">
        <f>IF(ISBLANK(INDEX('Policy Characteristics'!I:I,MATCH($C656,'Policy Characteristics'!$C:$C,0))),"",INDEX('Policy Characteristics'!I:I,MATCH($C656,'Policy Characteristics'!$C:$C,0)))</f>
        <v>on/off</v>
      </c>
      <c r="P656" s="76" t="str">
        <f>IF(ISBLANK(INDEX('Policy Characteristics'!J:J,MATCH($C656,'Policy Characteristics'!$C:$C,0))),"",INDEX('Policy Characteristics'!J:J,MATCH($C656,'Policy Characteristics'!$C:$C,0)))</f>
        <v xml:space="preserve">**Description:** This policy allows users to model the emissions and cash flow impacts of a non-BAU industry CCS subsidy. For the United States, this lever is set up to test the impacts of removing all CCS subsidies flowing to industry from the BAU scenario. // **Guidance for setting values:** The United States currently offers 45Q tax credits through 2032 for CCS. Enabling this lever will remove those credits and the amount of CO2 sequestration they are estimated to incentivize. </v>
      </c>
      <c r="Q656" s="76" t="str">
        <f>IF(ISBLANK(INDEX('Policy Characteristics'!K:K,MATCH($C656,'Policy Characteristics'!$C:$C,0))),"",INDEX('Policy Characteristics'!K:K,MATCH($C656,'Policy Characteristics'!$C:$C,0)))</f>
        <v>ccs.html#ccs</v>
      </c>
      <c r="R656" s="76" t="str">
        <f>IF(ISBLANK(INDEX('Policy Characteristics'!L:L,MATCH($C656,'Policy Characteristics'!$C:$C,0))),"",INDEX('Policy Characteristics'!L:L,MATCH($C656,'Policy Characteristics'!$C:$C,0)))</f>
        <v>carbon-capture-and-sequestration.html</v>
      </c>
    </row>
    <row r="657" spans="1:18" x14ac:dyDescent="0.25">
      <c r="A657" s="76" t="str">
        <f>IF(ISBLANK(INDEX('Policy Characteristics'!A:A,MATCH($C657,'Policy Characteristics'!$C:$C,0))),"",INDEX('Policy Characteristics'!A:A,MATCH($C657,'Policy Characteristics'!$C:$C,0)))</f>
        <v>Industry</v>
      </c>
      <c r="B657" s="200" t="str">
        <f>IF(ISBLANK(INDEX('Policy Characteristics'!B:B,MATCH($C657,'Policy Characteristics'!$C:$C,0))),"",INDEX('Policy Characteristics'!B:B,MATCH($C657,'Policy Characteristics'!$C:$C,0)))</f>
        <v>Cement Clinker Substitution</v>
      </c>
      <c r="C657" t="s">
        <v>1008</v>
      </c>
      <c r="D657" s="88"/>
      <c r="E657" s="88"/>
      <c r="F657" s="88"/>
      <c r="G657" s="88"/>
      <c r="H657" s="15">
        <v>43</v>
      </c>
      <c r="I657" s="213" t="s">
        <v>43</v>
      </c>
      <c r="J657" s="202" t="str">
        <f>IF(ISBLANK(INDEX('Policy Characteristics'!D:D,MATCH($C657,'Policy Characteristics'!$C:$C,0))),"",INDEX('Policy Characteristics'!D:D,MATCH($C657,'Policy Characteristics'!$C:$C,0)))</f>
        <v>Cement Clinker Substitution</v>
      </c>
      <c r="K657" s="76" t="str">
        <f>IF(ISBLANK(INDEX('Policy Characteristics'!E:E,MATCH($C657,'Policy Characteristics'!$C:$C,0))),"",INDEX('Policy Characteristics'!E:E,MATCH($C657,'Policy Characteristics'!$C:$C,0)))</f>
        <v>indst cement measures</v>
      </c>
      <c r="L657" s="205">
        <f>IF(ISBLANK(INDEX('Policy Characteristics'!F:F,MATCH($C657,'Policy Characteristics'!$C:$C,0))),"",INDEX('Policy Characteristics'!F:F,MATCH($C657,'Policy Characteristics'!$C:$C,0)))</f>
        <v>0</v>
      </c>
      <c r="M657" s="205">
        <f>IF(ISBLANK(INDEX('Policy Characteristics'!G:G,MATCH($C657,'Policy Characteristics'!$C:$C,0))),"",INDEX('Policy Characteristics'!G:G,MATCH($C657,'Policy Characteristics'!$C:$C,0)))</f>
        <v>1</v>
      </c>
      <c r="N657" s="205">
        <f>IF(ISBLANK(INDEX('Policy Characteristics'!H:H,MATCH($C657,'Policy Characteristics'!$C:$C,0))),"",INDEX('Policy Characteristics'!H:H,MATCH($C657,'Policy Characteristics'!$C:$C,0)))</f>
        <v>0.01</v>
      </c>
      <c r="O657" s="76" t="str">
        <f>IF(ISBLANK(INDEX('Policy Characteristics'!I:I,MATCH($C657,'Policy Characteristics'!$C:$C,0))),"",INDEX('Policy Characteristics'!I:I,MATCH($C657,'Policy Characteristics'!$C:$C,0)))</f>
        <v>% of potential achieved</v>
      </c>
      <c r="P657" s="7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76" t="str">
        <f>IF(ISBLANK(INDEX('Policy Characteristics'!K:K,MATCH($C657,'Policy Characteristics'!$C:$C,0))),"",INDEX('Policy Characteristics'!K:K,MATCH($C657,'Policy Characteristics'!$C:$C,0)))</f>
        <v>industry-ag-main.html#clinker</v>
      </c>
      <c r="R657" s="76" t="str">
        <f>IF(ISBLANK(INDEX('Policy Characteristics'!L:L,MATCH($C657,'Policy Characteristics'!$C:$C,0))),"",INDEX('Policy Characteristics'!L:L,MATCH($C657,'Policy Characteristics'!$C:$C,0)))</f>
        <v>cement-clinker-substitution.html</v>
      </c>
    </row>
    <row r="658" spans="1:18" s="76" customFormat="1" x14ac:dyDescent="0.25">
      <c r="A658" s="76" t="str">
        <f>IF(ISBLANK(INDEX('Policy Characteristics'!A:A,MATCH($C658,'Policy Characteristics'!$C:$C,0))),"",INDEX('Policy Characteristics'!A:A,MATCH($C658,'Policy Characteristics'!$C:$C,0)))</f>
        <v>Industry</v>
      </c>
      <c r="B658" s="200" t="str">
        <f>IF(ISBLANK(INDEX('Policy Characteristics'!B:B,MATCH($C658,'Policy Characteristics'!$C:$C,0))),"",INDEX('Policy Characteristics'!B:B,MATCH($C658,'Policy Characteristics'!$C:$C,0)))</f>
        <v>Cogeneration and Waste Heat Recovery</v>
      </c>
      <c r="C658" t="s">
        <v>280</v>
      </c>
      <c r="D658" s="88"/>
      <c r="E658" s="88"/>
      <c r="F658" s="88"/>
      <c r="G658" s="88"/>
      <c r="H658" s="15">
        <v>44</v>
      </c>
      <c r="I658" s="213" t="s">
        <v>43</v>
      </c>
      <c r="J658" s="202" t="str">
        <f>IF(ISBLANK(INDEX('Policy Characteristics'!D:D,MATCH($C658,'Policy Characteristics'!$C:$C,0))),"",INDEX('Policy Characteristics'!D:D,MATCH($C658,'Policy Characteristics'!$C:$C,0)))</f>
        <v>Cogeneration and Waste Heat Recovery</v>
      </c>
      <c r="K658" s="76" t="str">
        <f>IF(ISBLANK(INDEX('Policy Characteristics'!E:E,MATCH($C658,'Policy Characteristics'!$C:$C,0))),"",INDEX('Policy Characteristics'!E:E,MATCH($C658,'Policy Characteristics'!$C:$C,0)))</f>
        <v>indst CHP</v>
      </c>
      <c r="L658" s="205">
        <f>IF(ISBLANK(INDEX('Policy Characteristics'!F:F,MATCH($C658,'Policy Characteristics'!$C:$C,0))),"",INDEX('Policy Characteristics'!F:F,MATCH($C658,'Policy Characteristics'!$C:$C,0)))</f>
        <v>0</v>
      </c>
      <c r="M658" s="205">
        <f>IF(ISBLANK(INDEX('Policy Characteristics'!G:G,MATCH($C658,'Policy Characteristics'!$C:$C,0))),"",INDEX('Policy Characteristics'!G:G,MATCH($C658,'Policy Characteristics'!$C:$C,0)))</f>
        <v>1</v>
      </c>
      <c r="N658" s="205">
        <f>IF(ISBLANK(INDEX('Policy Characteristics'!H:H,MATCH($C658,'Policy Characteristics'!$C:$C,0))),"",INDEX('Policy Characteristics'!H:H,MATCH($C658,'Policy Characteristics'!$C:$C,0)))</f>
        <v>0.01</v>
      </c>
      <c r="O658" s="76" t="str">
        <f>IF(ISBLANK(INDEX('Policy Characteristics'!I:I,MATCH($C658,'Policy Characteristics'!$C:$C,0))),"",INDEX('Policy Characteristics'!I:I,MATCH($C658,'Policy Characteristics'!$C:$C,0)))</f>
        <v>% of potential achieved</v>
      </c>
      <c r="P658" s="7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76" t="str">
        <f>IF(ISBLANK(INDEX('Policy Characteristics'!K:K,MATCH($C658,'Policy Characteristics'!$C:$C,0))),"",INDEX('Policy Characteristics'!K:K,MATCH($C658,'Policy Characteristics'!$C:$C,0)))</f>
        <v>industry-ag-main.html#cogen</v>
      </c>
      <c r="R658" s="76" t="str">
        <f>IF(ISBLANK(INDEX('Policy Characteristics'!L:L,MATCH($C658,'Policy Characteristics'!$C:$C,0))),"",INDEX('Policy Characteristics'!L:L,MATCH($C658,'Policy Characteristics'!$C:$C,0)))</f>
        <v>cogeneration-and-waste-heat-recovery.html</v>
      </c>
    </row>
    <row r="659" spans="1:18" s="76" customFormat="1" x14ac:dyDescent="0.25">
      <c r="A659" s="76" t="str">
        <f>IF(ISBLANK(INDEX('Policy Characteristics'!A:A,MATCH($C659,'Policy Characteristics'!$C:$C,0))),"",INDEX('Policy Characteristics'!A:A,MATCH($C659,'Policy Characteristics'!$C:$C,0)))</f>
        <v>Industry</v>
      </c>
      <c r="B659" s="200" t="str">
        <f>IF(ISBLANK(INDEX('Policy Characteristics'!B:B,MATCH($C659,'Policy Characteristics'!$C:$C,0))),"",INDEX('Policy Characteristics'!B:B,MATCH($C659,'Policy Characteristics'!$C:$C,0)))</f>
        <v>Early Retirement of Industrial Facilities</v>
      </c>
      <c r="C659" t="s">
        <v>58</v>
      </c>
      <c r="D659" s="88"/>
      <c r="E659" s="88"/>
      <c r="F659" s="88"/>
      <c r="G659" s="88"/>
      <c r="H659" s="15">
        <v>45</v>
      </c>
      <c r="I659" s="213" t="s">
        <v>43</v>
      </c>
      <c r="J659" s="202" t="str">
        <f>IF(ISBLANK(INDEX('Policy Characteristics'!D:D,MATCH($C659,'Policy Characteristics'!$C:$C,0))),"",INDEX('Policy Characteristics'!D:D,MATCH($C659,'Policy Characteristics'!$C:$C,0)))</f>
        <v>Early Retirement of Industrial Facilities</v>
      </c>
      <c r="K659" s="76" t="str">
        <f>IF(ISBLANK(INDEX('Policy Characteristics'!E:E,MATCH($C659,'Policy Characteristics'!$C:$C,0))),"",INDEX('Policy Characteristics'!E:E,MATCH($C659,'Policy Characteristics'!$C:$C,0)))</f>
        <v>indst early retirement</v>
      </c>
      <c r="L659" s="205">
        <f>IF(ISBLANK(INDEX('Policy Characteristics'!F:F,MATCH($C659,'Policy Characteristics'!$C:$C,0))),"",INDEX('Policy Characteristics'!F:F,MATCH($C659,'Policy Characteristics'!$C:$C,0)))</f>
        <v>0</v>
      </c>
      <c r="M659" s="205">
        <f>IF(ISBLANK(INDEX('Policy Characteristics'!G:G,MATCH($C659,'Policy Characteristics'!$C:$C,0))),"",INDEX('Policy Characteristics'!G:G,MATCH($C659,'Policy Characteristics'!$C:$C,0)))</f>
        <v>1</v>
      </c>
      <c r="N659" s="205">
        <f>IF(ISBLANK(INDEX('Policy Characteristics'!H:H,MATCH($C659,'Policy Characteristics'!$C:$C,0))),"",INDEX('Policy Characteristics'!H:H,MATCH($C659,'Policy Characteristics'!$C:$C,0)))</f>
        <v>0.01</v>
      </c>
      <c r="O659" s="76" t="str">
        <f>IF(ISBLANK(INDEX('Policy Characteristics'!I:I,MATCH($C659,'Policy Characteristics'!$C:$C,0))),"",INDEX('Policy Characteristics'!I:I,MATCH($C659,'Policy Characteristics'!$C:$C,0)))</f>
        <v>% of potential achieved</v>
      </c>
      <c r="P659" s="7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76" t="str">
        <f>IF(ISBLANK(INDEX('Policy Characteristics'!K:K,MATCH($C659,'Policy Characteristics'!$C:$C,0))),"",INDEX('Policy Characteristics'!K:K,MATCH($C659,'Policy Characteristics'!$C:$C,0)))</f>
        <v>industry-ag-main.html#early-ret</v>
      </c>
      <c r="R659" s="76" t="str">
        <f>IF(ISBLANK(INDEX('Policy Characteristics'!L:L,MATCH($C659,'Policy Characteristics'!$C:$C,0))),"",INDEX('Policy Characteristics'!L:L,MATCH($C659,'Policy Characteristics'!$C:$C,0)))</f>
        <v>early-retirement-of-industrial-facilities.html</v>
      </c>
    </row>
    <row r="660" spans="1:18" x14ac:dyDescent="0.25">
      <c r="A660" s="76" t="str">
        <f>IF(ISBLANK(INDEX('Policy Characteristics'!A:A,MATCH($C660,'Policy Characteristics'!$C:$C,0))),"",INDEX('Policy Characteristics'!A:A,MATCH($C660,'Policy Characteristics'!$C:$C,0)))</f>
        <v>Industry</v>
      </c>
      <c r="B660" s="200" t="str">
        <f>IF(ISBLANK(INDEX('Policy Characteristics'!B:B,MATCH($C660,'Policy Characteristics'!$C:$C,0))),"",INDEX('Policy Characteristics'!B:B,MATCH($C660,'Policy Characteristics'!$C:$C,0)))</f>
        <v>Electrification</v>
      </c>
      <c r="C660" t="s">
        <v>1705</v>
      </c>
      <c r="D660" s="88" t="s">
        <v>1300</v>
      </c>
      <c r="E660" t="s">
        <v>1682</v>
      </c>
      <c r="F660" t="s">
        <v>1325</v>
      </c>
      <c r="G660" s="88" t="s">
        <v>1689</v>
      </c>
      <c r="H660" s="15">
        <v>1834</v>
      </c>
      <c r="I660" s="213" t="s">
        <v>43</v>
      </c>
      <c r="J660" s="202" t="str">
        <f>IF(ISBLANK(INDEX('Policy Characteristics'!D:D,MATCH($C660,'Policy Characteristics'!$C:$C,0))),"",INDEX('Policy Characteristics'!D:D,MATCH($C660,'Policy Characteristics'!$C:$C,0)))</f>
        <v>Electrification</v>
      </c>
      <c r="K660" s="76" t="str">
        <f>IF(ISBLANK(INDEX('Policy Characteristics'!E:E,MATCH($C660,'Policy Characteristics'!$C:$C,0))),"",INDEX('Policy Characteristics'!E:E,MATCH($C660,'Policy Characteristics'!$C:$C,0)))</f>
        <v>indst shift to electricity</v>
      </c>
      <c r="L660" s="205">
        <f>IF(ISBLANK(INDEX('Policy Characteristics'!F:F,MATCH($C660,'Policy Characteristics'!$C:$C,0))),"",INDEX('Policy Characteristics'!F:F,MATCH($C660,'Policy Characteristics'!$C:$C,0)))</f>
        <v>0</v>
      </c>
      <c r="M660" s="205">
        <f>IF(ISBLANK(INDEX('Policy Characteristics'!G:G,MATCH($C660,'Policy Characteristics'!$C:$C,0))),"",INDEX('Policy Characteristics'!G:G,MATCH($C660,'Policy Characteristics'!$C:$C,0)))</f>
        <v>1</v>
      </c>
      <c r="N660" s="205">
        <f>IF(ISBLANK(INDEX('Policy Characteristics'!H:H,MATCH($C660,'Policy Characteristics'!$C:$C,0))),"",INDEX('Policy Characteristics'!H:H,MATCH($C660,'Policy Characteristics'!$C:$C,0)))</f>
        <v>0.01</v>
      </c>
      <c r="O660" s="76" t="str">
        <f>IF(ISBLANK(INDEX('Policy Characteristics'!I:I,MATCH($C660,'Policy Characteristics'!$C:$C,0))),"",INDEX('Policy Characteristics'!I:I,MATCH($C660,'Policy Characteristics'!$C:$C,0)))</f>
        <v>% of fuel shifted</v>
      </c>
      <c r="P660" s="7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76" t="str">
        <f>IF(ISBLANK(INDEX('Policy Characteristics'!K:K,MATCH($C660,'Policy Characteristics'!$C:$C,0))),"",INDEX('Policy Characteristics'!K:K,MATCH($C660,'Policy Characteristics'!$C:$C,0)))</f>
        <v>industry-ag-main.html#fuel-switching</v>
      </c>
      <c r="R660" s="76" t="str">
        <f>IF(ISBLANK(INDEX('Policy Characteristics'!L:L,MATCH($C660,'Policy Characteristics'!$C:$C,0))),"",INDEX('Policy Characteristics'!L:L,MATCH($C660,'Policy Characteristics'!$C:$C,0)))</f>
        <v>industry-elec-and-hydrogen.html</v>
      </c>
    </row>
    <row r="661" spans="1:18" x14ac:dyDescent="0.25">
      <c r="A661" s="76" t="str">
        <f>IF(ISBLANK(INDEX('Policy Characteristics'!A:A,MATCH($C661,'Policy Characteristics'!$C:$C,0))),"",INDEX('Policy Characteristics'!A:A,MATCH($C661,'Policy Characteristics'!$C:$C,0)))</f>
        <v>Industry</v>
      </c>
      <c r="B661" s="200" t="str">
        <f>IF(ISBLANK(INDEX('Policy Characteristics'!B:B,MATCH($C661,'Policy Characteristics'!$C:$C,0))),"",INDEX('Policy Characteristics'!B:B,MATCH($C661,'Policy Characteristics'!$C:$C,0)))</f>
        <v>Electrification</v>
      </c>
      <c r="C661" s="76" t="str">
        <f t="shared" ref="C661:C724" si="27">C$660</f>
        <v>Fraction of Eligible Industrial Energy Use Shifted to Electricity</v>
      </c>
      <c r="D661" s="88" t="s">
        <v>1300</v>
      </c>
      <c r="E661" t="s">
        <v>1683</v>
      </c>
      <c r="F661" t="s">
        <v>1325</v>
      </c>
      <c r="G661" s="88" t="s">
        <v>1690</v>
      </c>
      <c r="H661" s="15">
        <v>1835</v>
      </c>
      <c r="I661" s="213" t="s">
        <v>43</v>
      </c>
      <c r="J661" s="202" t="str">
        <f>IF(ISBLANK(INDEX('Policy Characteristics'!D:D,MATCH($C661,'Policy Characteristics'!$C:$C,0))),"",INDEX('Policy Characteristics'!D:D,MATCH($C661,'Policy Characteristics'!$C:$C,0)))</f>
        <v>Electrification</v>
      </c>
      <c r="K661" s="76" t="str">
        <f>IF(ISBLANK(INDEX('Policy Characteristics'!E:E,MATCH($C661,'Policy Characteristics'!$C:$C,0))),"",INDEX('Policy Characteristics'!E:E,MATCH($C661,'Policy Characteristics'!$C:$C,0)))</f>
        <v>indst shift to electricity</v>
      </c>
      <c r="L661" s="205">
        <f>IF(ISBLANK(INDEX('Policy Characteristics'!F:F,MATCH($C661,'Policy Characteristics'!$C:$C,0))),"",INDEX('Policy Characteristics'!F:F,MATCH($C661,'Policy Characteristics'!$C:$C,0)))</f>
        <v>0</v>
      </c>
      <c r="M661" s="205">
        <f>IF(ISBLANK(INDEX('Policy Characteristics'!G:G,MATCH($C661,'Policy Characteristics'!$C:$C,0))),"",INDEX('Policy Characteristics'!G:G,MATCH($C661,'Policy Characteristics'!$C:$C,0)))</f>
        <v>1</v>
      </c>
      <c r="N661" s="205">
        <f>IF(ISBLANK(INDEX('Policy Characteristics'!H:H,MATCH($C661,'Policy Characteristics'!$C:$C,0))),"",INDEX('Policy Characteristics'!H:H,MATCH($C661,'Policy Characteristics'!$C:$C,0)))</f>
        <v>0.01</v>
      </c>
      <c r="O661" s="76" t="str">
        <f>IF(ISBLANK(INDEX('Policy Characteristics'!I:I,MATCH($C661,'Policy Characteristics'!$C:$C,0))),"",INDEX('Policy Characteristics'!I:I,MATCH($C661,'Policy Characteristics'!$C:$C,0)))</f>
        <v>% of fuel shifted</v>
      </c>
      <c r="P661" s="7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76" t="str">
        <f>IF(ISBLANK(INDEX('Policy Characteristics'!K:K,MATCH($C661,'Policy Characteristics'!$C:$C,0))),"",INDEX('Policy Characteristics'!K:K,MATCH($C661,'Policy Characteristics'!$C:$C,0)))</f>
        <v>industry-ag-main.html#fuel-switching</v>
      </c>
      <c r="R661" s="76" t="str">
        <f>IF(ISBLANK(INDEX('Policy Characteristics'!L:L,MATCH($C661,'Policy Characteristics'!$C:$C,0))),"",INDEX('Policy Characteristics'!L:L,MATCH($C661,'Policy Characteristics'!$C:$C,0)))</f>
        <v>industry-elec-and-hydrogen.html</v>
      </c>
    </row>
    <row r="662" spans="1:18" x14ac:dyDescent="0.25">
      <c r="A662" s="76" t="str">
        <f>IF(ISBLANK(INDEX('Policy Characteristics'!A:A,MATCH($C662,'Policy Characteristics'!$C:$C,0))),"",INDEX('Policy Characteristics'!A:A,MATCH($C662,'Policy Characteristics'!$C:$C,0)))</f>
        <v>Industry</v>
      </c>
      <c r="B662" s="200" t="str">
        <f>IF(ISBLANK(INDEX('Policy Characteristics'!B:B,MATCH($C662,'Policy Characteristics'!$C:$C,0))),"",INDEX('Policy Characteristics'!B:B,MATCH($C662,'Policy Characteristics'!$C:$C,0)))</f>
        <v>Electrification</v>
      </c>
      <c r="C662" s="76" t="str">
        <f t="shared" si="27"/>
        <v>Fraction of Eligible Industrial Energy Use Shifted to Electricity</v>
      </c>
      <c r="D662" s="88" t="s">
        <v>1300</v>
      </c>
      <c r="E662" t="s">
        <v>1684</v>
      </c>
      <c r="F662" t="s">
        <v>1325</v>
      </c>
      <c r="G662" s="88" t="s">
        <v>1691</v>
      </c>
      <c r="H662" s="15">
        <v>1836</v>
      </c>
      <c r="I662" s="213" t="s">
        <v>43</v>
      </c>
      <c r="J662" s="202" t="str">
        <f>IF(ISBLANK(INDEX('Policy Characteristics'!D:D,MATCH($C662,'Policy Characteristics'!$C:$C,0))),"",INDEX('Policy Characteristics'!D:D,MATCH($C662,'Policy Characteristics'!$C:$C,0)))</f>
        <v>Electrification</v>
      </c>
      <c r="K662" s="76" t="str">
        <f>IF(ISBLANK(INDEX('Policy Characteristics'!E:E,MATCH($C662,'Policy Characteristics'!$C:$C,0))),"",INDEX('Policy Characteristics'!E:E,MATCH($C662,'Policy Characteristics'!$C:$C,0)))</f>
        <v>indst shift to electricity</v>
      </c>
      <c r="L662" s="205">
        <f>IF(ISBLANK(INDEX('Policy Characteristics'!F:F,MATCH($C662,'Policy Characteristics'!$C:$C,0))),"",INDEX('Policy Characteristics'!F:F,MATCH($C662,'Policy Characteristics'!$C:$C,0)))</f>
        <v>0</v>
      </c>
      <c r="M662" s="205">
        <f>IF(ISBLANK(INDEX('Policy Characteristics'!G:G,MATCH($C662,'Policy Characteristics'!$C:$C,0))),"",INDEX('Policy Characteristics'!G:G,MATCH($C662,'Policy Characteristics'!$C:$C,0)))</f>
        <v>1</v>
      </c>
      <c r="N662" s="205">
        <f>IF(ISBLANK(INDEX('Policy Characteristics'!H:H,MATCH($C662,'Policy Characteristics'!$C:$C,0))),"",INDEX('Policy Characteristics'!H:H,MATCH($C662,'Policy Characteristics'!$C:$C,0)))</f>
        <v>0.01</v>
      </c>
      <c r="O662" s="76" t="str">
        <f>IF(ISBLANK(INDEX('Policy Characteristics'!I:I,MATCH($C662,'Policy Characteristics'!$C:$C,0))),"",INDEX('Policy Characteristics'!I:I,MATCH($C662,'Policy Characteristics'!$C:$C,0)))</f>
        <v>% of fuel shifted</v>
      </c>
      <c r="P662" s="7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76" t="str">
        <f>IF(ISBLANK(INDEX('Policy Characteristics'!K:K,MATCH($C662,'Policy Characteristics'!$C:$C,0))),"",INDEX('Policy Characteristics'!K:K,MATCH($C662,'Policy Characteristics'!$C:$C,0)))</f>
        <v>industry-ag-main.html#fuel-switching</v>
      </c>
      <c r="R662" s="76" t="str">
        <f>IF(ISBLANK(INDEX('Policy Characteristics'!L:L,MATCH($C662,'Policy Characteristics'!$C:$C,0))),"",INDEX('Policy Characteristics'!L:L,MATCH($C662,'Policy Characteristics'!$C:$C,0)))</f>
        <v>industry-elec-and-hydrogen.html</v>
      </c>
    </row>
    <row r="663" spans="1:18" x14ac:dyDescent="0.25">
      <c r="A663" s="76" t="str">
        <f>IF(ISBLANK(INDEX('Policy Characteristics'!A:A,MATCH($C663,'Policy Characteristics'!$C:$C,0))),"",INDEX('Policy Characteristics'!A:A,MATCH($C663,'Policy Characteristics'!$C:$C,0)))</f>
        <v>Industry</v>
      </c>
      <c r="B663" s="200" t="str">
        <f>IF(ISBLANK(INDEX('Policy Characteristics'!B:B,MATCH($C663,'Policy Characteristics'!$C:$C,0))),"",INDEX('Policy Characteristics'!B:B,MATCH($C663,'Policy Characteristics'!$C:$C,0)))</f>
        <v>Electrification</v>
      </c>
      <c r="C663" s="76" t="str">
        <f t="shared" si="27"/>
        <v>Fraction of Eligible Industrial Energy Use Shifted to Electricity</v>
      </c>
      <c r="D663" s="88" t="s">
        <v>1300</v>
      </c>
      <c r="E663" t="s">
        <v>1685</v>
      </c>
      <c r="F663" t="s">
        <v>1325</v>
      </c>
      <c r="G663" s="88" t="s">
        <v>1692</v>
      </c>
      <c r="H663" s="15">
        <v>1837</v>
      </c>
      <c r="I663" s="213" t="s">
        <v>43</v>
      </c>
      <c r="J663" s="202" t="str">
        <f>IF(ISBLANK(INDEX('Policy Characteristics'!D:D,MATCH($C663,'Policy Characteristics'!$C:$C,0))),"",INDEX('Policy Characteristics'!D:D,MATCH($C663,'Policy Characteristics'!$C:$C,0)))</f>
        <v>Electrification</v>
      </c>
      <c r="K663" s="76" t="str">
        <f>IF(ISBLANK(INDEX('Policy Characteristics'!E:E,MATCH($C663,'Policy Characteristics'!$C:$C,0))),"",INDEX('Policy Characteristics'!E:E,MATCH($C663,'Policy Characteristics'!$C:$C,0)))</f>
        <v>indst shift to electricity</v>
      </c>
      <c r="L663" s="205">
        <f>IF(ISBLANK(INDEX('Policy Characteristics'!F:F,MATCH($C663,'Policy Characteristics'!$C:$C,0))),"",INDEX('Policy Characteristics'!F:F,MATCH($C663,'Policy Characteristics'!$C:$C,0)))</f>
        <v>0</v>
      </c>
      <c r="M663" s="205">
        <f>IF(ISBLANK(INDEX('Policy Characteristics'!G:G,MATCH($C663,'Policy Characteristics'!$C:$C,0))),"",INDEX('Policy Characteristics'!G:G,MATCH($C663,'Policy Characteristics'!$C:$C,0)))</f>
        <v>1</v>
      </c>
      <c r="N663" s="205">
        <f>IF(ISBLANK(INDEX('Policy Characteristics'!H:H,MATCH($C663,'Policy Characteristics'!$C:$C,0))),"",INDEX('Policy Characteristics'!H:H,MATCH($C663,'Policy Characteristics'!$C:$C,0)))</f>
        <v>0.01</v>
      </c>
      <c r="O663" s="76" t="str">
        <f>IF(ISBLANK(INDEX('Policy Characteristics'!I:I,MATCH($C663,'Policy Characteristics'!$C:$C,0))),"",INDEX('Policy Characteristics'!I:I,MATCH($C663,'Policy Characteristics'!$C:$C,0)))</f>
        <v>% of fuel shifted</v>
      </c>
      <c r="P663" s="7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76" t="str">
        <f>IF(ISBLANK(INDEX('Policy Characteristics'!K:K,MATCH($C663,'Policy Characteristics'!$C:$C,0))),"",INDEX('Policy Characteristics'!K:K,MATCH($C663,'Policy Characteristics'!$C:$C,0)))</f>
        <v>industry-ag-main.html#fuel-switching</v>
      </c>
      <c r="R663" s="76" t="str">
        <f>IF(ISBLANK(INDEX('Policy Characteristics'!L:L,MATCH($C663,'Policy Characteristics'!$C:$C,0))),"",INDEX('Policy Characteristics'!L:L,MATCH($C663,'Policy Characteristics'!$C:$C,0)))</f>
        <v>industry-elec-and-hydrogen.html</v>
      </c>
    </row>
    <row r="664" spans="1:18" x14ac:dyDescent="0.25">
      <c r="A664" s="76" t="str">
        <f>IF(ISBLANK(INDEX('Policy Characteristics'!A:A,MATCH($C664,'Policy Characteristics'!$C:$C,0))),"",INDEX('Policy Characteristics'!A:A,MATCH($C664,'Policy Characteristics'!$C:$C,0)))</f>
        <v>Industry</v>
      </c>
      <c r="B664" s="200" t="str">
        <f>IF(ISBLANK(INDEX('Policy Characteristics'!B:B,MATCH($C664,'Policy Characteristics'!$C:$C,0))),"",INDEX('Policy Characteristics'!B:B,MATCH($C664,'Policy Characteristics'!$C:$C,0)))</f>
        <v>Electrification</v>
      </c>
      <c r="C664" s="76" t="str">
        <f t="shared" si="27"/>
        <v>Fraction of Eligible Industrial Energy Use Shifted to Electricity</v>
      </c>
      <c r="D664" s="88" t="s">
        <v>1300</v>
      </c>
      <c r="E664" t="s">
        <v>1686</v>
      </c>
      <c r="F664" t="s">
        <v>1325</v>
      </c>
      <c r="G664" s="88" t="s">
        <v>1693</v>
      </c>
      <c r="H664" s="15">
        <v>1838</v>
      </c>
      <c r="I664" s="213" t="s">
        <v>43</v>
      </c>
      <c r="J664" s="202" t="str">
        <f>IF(ISBLANK(INDEX('Policy Characteristics'!D:D,MATCH($C664,'Policy Characteristics'!$C:$C,0))),"",INDEX('Policy Characteristics'!D:D,MATCH($C664,'Policy Characteristics'!$C:$C,0)))</f>
        <v>Electrification</v>
      </c>
      <c r="K664" s="76" t="str">
        <f>IF(ISBLANK(INDEX('Policy Characteristics'!E:E,MATCH($C664,'Policy Characteristics'!$C:$C,0))),"",INDEX('Policy Characteristics'!E:E,MATCH($C664,'Policy Characteristics'!$C:$C,0)))</f>
        <v>indst shift to electricity</v>
      </c>
      <c r="L664" s="205">
        <f>IF(ISBLANK(INDEX('Policy Characteristics'!F:F,MATCH($C664,'Policy Characteristics'!$C:$C,0))),"",INDEX('Policy Characteristics'!F:F,MATCH($C664,'Policy Characteristics'!$C:$C,0)))</f>
        <v>0</v>
      </c>
      <c r="M664" s="205">
        <f>IF(ISBLANK(INDEX('Policy Characteristics'!G:G,MATCH($C664,'Policy Characteristics'!$C:$C,0))),"",INDEX('Policy Characteristics'!G:G,MATCH($C664,'Policy Characteristics'!$C:$C,0)))</f>
        <v>1</v>
      </c>
      <c r="N664" s="205">
        <f>IF(ISBLANK(INDEX('Policy Characteristics'!H:H,MATCH($C664,'Policy Characteristics'!$C:$C,0))),"",INDEX('Policy Characteristics'!H:H,MATCH($C664,'Policy Characteristics'!$C:$C,0)))</f>
        <v>0.01</v>
      </c>
      <c r="O664" s="76" t="str">
        <f>IF(ISBLANK(INDEX('Policy Characteristics'!I:I,MATCH($C664,'Policy Characteristics'!$C:$C,0))),"",INDEX('Policy Characteristics'!I:I,MATCH($C664,'Policy Characteristics'!$C:$C,0)))</f>
        <v>% of fuel shifted</v>
      </c>
      <c r="P664" s="7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76" t="str">
        <f>IF(ISBLANK(INDEX('Policy Characteristics'!K:K,MATCH($C664,'Policy Characteristics'!$C:$C,0))),"",INDEX('Policy Characteristics'!K:K,MATCH($C664,'Policy Characteristics'!$C:$C,0)))</f>
        <v>industry-ag-main.html#fuel-switching</v>
      </c>
      <c r="R664" s="76" t="str">
        <f>IF(ISBLANK(INDEX('Policy Characteristics'!L:L,MATCH($C664,'Policy Characteristics'!$C:$C,0))),"",INDEX('Policy Characteristics'!L:L,MATCH($C664,'Policy Characteristics'!$C:$C,0)))</f>
        <v>industry-elec-and-hydrogen.html</v>
      </c>
    </row>
    <row r="665" spans="1:18" x14ac:dyDescent="0.25">
      <c r="A665" s="76" t="str">
        <f>IF(ISBLANK(INDEX('Policy Characteristics'!A:A,MATCH($C665,'Policy Characteristics'!$C:$C,0))),"",INDEX('Policy Characteristics'!A:A,MATCH($C665,'Policy Characteristics'!$C:$C,0)))</f>
        <v>Industry</v>
      </c>
      <c r="B665" s="200" t="str">
        <f>IF(ISBLANK(INDEX('Policy Characteristics'!B:B,MATCH($C665,'Policy Characteristics'!$C:$C,0))),"",INDEX('Policy Characteristics'!B:B,MATCH($C665,'Policy Characteristics'!$C:$C,0)))</f>
        <v>Electrification</v>
      </c>
      <c r="C665" s="76" t="str">
        <f t="shared" si="27"/>
        <v>Fraction of Eligible Industrial Energy Use Shifted to Electricity</v>
      </c>
      <c r="D665" s="88" t="s">
        <v>1300</v>
      </c>
      <c r="E665" t="s">
        <v>1687</v>
      </c>
      <c r="F665" t="s">
        <v>1325</v>
      </c>
      <c r="G665" s="88" t="s">
        <v>1694</v>
      </c>
      <c r="H665" s="15">
        <v>1839</v>
      </c>
      <c r="I665" s="213" t="s">
        <v>43</v>
      </c>
      <c r="J665" s="202" t="str">
        <f>IF(ISBLANK(INDEX('Policy Characteristics'!D:D,MATCH($C665,'Policy Characteristics'!$C:$C,0))),"",INDEX('Policy Characteristics'!D:D,MATCH($C665,'Policy Characteristics'!$C:$C,0)))</f>
        <v>Electrification</v>
      </c>
      <c r="K665" s="76" t="str">
        <f>IF(ISBLANK(INDEX('Policy Characteristics'!E:E,MATCH($C665,'Policy Characteristics'!$C:$C,0))),"",INDEX('Policy Characteristics'!E:E,MATCH($C665,'Policy Characteristics'!$C:$C,0)))</f>
        <v>indst shift to electricity</v>
      </c>
      <c r="L665" s="205">
        <f>IF(ISBLANK(INDEX('Policy Characteristics'!F:F,MATCH($C665,'Policy Characteristics'!$C:$C,0))),"",INDEX('Policy Characteristics'!F:F,MATCH($C665,'Policy Characteristics'!$C:$C,0)))</f>
        <v>0</v>
      </c>
      <c r="M665" s="205">
        <f>IF(ISBLANK(INDEX('Policy Characteristics'!G:G,MATCH($C665,'Policy Characteristics'!$C:$C,0))),"",INDEX('Policy Characteristics'!G:G,MATCH($C665,'Policy Characteristics'!$C:$C,0)))</f>
        <v>1</v>
      </c>
      <c r="N665" s="205">
        <f>IF(ISBLANK(INDEX('Policy Characteristics'!H:H,MATCH($C665,'Policy Characteristics'!$C:$C,0))),"",INDEX('Policy Characteristics'!H:H,MATCH($C665,'Policy Characteristics'!$C:$C,0)))</f>
        <v>0.01</v>
      </c>
      <c r="O665" s="76" t="str">
        <f>IF(ISBLANK(INDEX('Policy Characteristics'!I:I,MATCH($C665,'Policy Characteristics'!$C:$C,0))),"",INDEX('Policy Characteristics'!I:I,MATCH($C665,'Policy Characteristics'!$C:$C,0)))</f>
        <v>% of fuel shifted</v>
      </c>
      <c r="P665" s="7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76" t="str">
        <f>IF(ISBLANK(INDEX('Policy Characteristics'!K:K,MATCH($C665,'Policy Characteristics'!$C:$C,0))),"",INDEX('Policy Characteristics'!K:K,MATCH($C665,'Policy Characteristics'!$C:$C,0)))</f>
        <v>industry-ag-main.html#fuel-switching</v>
      </c>
      <c r="R665" s="76" t="str">
        <f>IF(ISBLANK(INDEX('Policy Characteristics'!L:L,MATCH($C665,'Policy Characteristics'!$C:$C,0))),"",INDEX('Policy Characteristics'!L:L,MATCH($C665,'Policy Characteristics'!$C:$C,0)))</f>
        <v>industry-elec-and-hydrogen.html</v>
      </c>
    </row>
    <row r="666" spans="1:18" x14ac:dyDescent="0.25">
      <c r="A666" s="76" t="str">
        <f>IF(ISBLANK(INDEX('Policy Characteristics'!A:A,MATCH($C666,'Policy Characteristics'!$C:$C,0))),"",INDEX('Policy Characteristics'!A:A,MATCH($C666,'Policy Characteristics'!$C:$C,0)))</f>
        <v>Industry</v>
      </c>
      <c r="B666" s="200" t="str">
        <f>IF(ISBLANK(INDEX('Policy Characteristics'!B:B,MATCH($C666,'Policy Characteristics'!$C:$C,0))),"",INDEX('Policy Characteristics'!B:B,MATCH($C666,'Policy Characteristics'!$C:$C,0)))</f>
        <v>Electrification</v>
      </c>
      <c r="C666" s="76" t="str">
        <f t="shared" si="27"/>
        <v>Fraction of Eligible Industrial Energy Use Shifted to Electricity</v>
      </c>
      <c r="D666" s="88" t="s">
        <v>1300</v>
      </c>
      <c r="E666" t="s">
        <v>1688</v>
      </c>
      <c r="F666" t="s">
        <v>1325</v>
      </c>
      <c r="G666" s="88" t="s">
        <v>1695</v>
      </c>
      <c r="H666" s="15">
        <v>1840</v>
      </c>
      <c r="I666" s="213" t="s">
        <v>43</v>
      </c>
      <c r="J666" s="202" t="str">
        <f>IF(ISBLANK(INDEX('Policy Characteristics'!D:D,MATCH($C666,'Policy Characteristics'!$C:$C,0))),"",INDEX('Policy Characteristics'!D:D,MATCH($C666,'Policy Characteristics'!$C:$C,0)))</f>
        <v>Electrification</v>
      </c>
      <c r="K666" s="76" t="str">
        <f>IF(ISBLANK(INDEX('Policy Characteristics'!E:E,MATCH($C666,'Policy Characteristics'!$C:$C,0))),"",INDEX('Policy Characteristics'!E:E,MATCH($C666,'Policy Characteristics'!$C:$C,0)))</f>
        <v>indst shift to electricity</v>
      </c>
      <c r="L666" s="205">
        <f>IF(ISBLANK(INDEX('Policy Characteristics'!F:F,MATCH($C666,'Policy Characteristics'!$C:$C,0))),"",INDEX('Policy Characteristics'!F:F,MATCH($C666,'Policy Characteristics'!$C:$C,0)))</f>
        <v>0</v>
      </c>
      <c r="M666" s="205">
        <f>IF(ISBLANK(INDEX('Policy Characteristics'!G:G,MATCH($C666,'Policy Characteristics'!$C:$C,0))),"",INDEX('Policy Characteristics'!G:G,MATCH($C666,'Policy Characteristics'!$C:$C,0)))</f>
        <v>1</v>
      </c>
      <c r="N666" s="205">
        <f>IF(ISBLANK(INDEX('Policy Characteristics'!H:H,MATCH($C666,'Policy Characteristics'!$C:$C,0))),"",INDEX('Policy Characteristics'!H:H,MATCH($C666,'Policy Characteristics'!$C:$C,0)))</f>
        <v>0.01</v>
      </c>
      <c r="O666" s="76" t="str">
        <f>IF(ISBLANK(INDEX('Policy Characteristics'!I:I,MATCH($C666,'Policy Characteristics'!$C:$C,0))),"",INDEX('Policy Characteristics'!I:I,MATCH($C666,'Policy Characteristics'!$C:$C,0)))</f>
        <v>% of fuel shifted</v>
      </c>
      <c r="P666" s="7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76" t="str">
        <f>IF(ISBLANK(INDEX('Policy Characteristics'!K:K,MATCH($C666,'Policy Characteristics'!$C:$C,0))),"",INDEX('Policy Characteristics'!K:K,MATCH($C666,'Policy Characteristics'!$C:$C,0)))</f>
        <v>industry-ag-main.html#fuel-switching</v>
      </c>
      <c r="R666" s="76" t="str">
        <f>IF(ISBLANK(INDEX('Policy Characteristics'!L:L,MATCH($C666,'Policy Characteristics'!$C:$C,0))),"",INDEX('Policy Characteristics'!L:L,MATCH($C666,'Policy Characteristics'!$C:$C,0)))</f>
        <v>industry-elec-and-hydrogen.html</v>
      </c>
    </row>
    <row r="667" spans="1:18" x14ac:dyDescent="0.25">
      <c r="A667" s="76" t="str">
        <f>IF(ISBLANK(INDEX('Policy Characteristics'!A:A,MATCH($C667,'Policy Characteristics'!$C:$C,0))),"",INDEX('Policy Characteristics'!A:A,MATCH($C667,'Policy Characteristics'!$C:$C,0)))</f>
        <v>Industry</v>
      </c>
      <c r="B667" s="200" t="str">
        <f>IF(ISBLANK(INDEX('Policy Characteristics'!B:B,MATCH($C667,'Policy Characteristics'!$C:$C,0))),"",INDEX('Policy Characteristics'!B:B,MATCH($C667,'Policy Characteristics'!$C:$C,0)))</f>
        <v>Electrification</v>
      </c>
      <c r="C667" s="76" t="str">
        <f t="shared" si="27"/>
        <v>Fraction of Eligible Industrial Energy Use Shifted to Electricity</v>
      </c>
      <c r="D667" s="88" t="s">
        <v>1300</v>
      </c>
      <c r="E667" t="s">
        <v>1824</v>
      </c>
      <c r="F667" t="s">
        <v>1325</v>
      </c>
      <c r="G667" s="88" t="s">
        <v>1824</v>
      </c>
      <c r="H667" s="15">
        <v>1841</v>
      </c>
      <c r="I667" s="213" t="s">
        <v>43</v>
      </c>
      <c r="J667" s="202" t="str">
        <f>IF(ISBLANK(INDEX('Policy Characteristics'!D:D,MATCH($C667,'Policy Characteristics'!$C:$C,0))),"",INDEX('Policy Characteristics'!D:D,MATCH($C667,'Policy Characteristics'!$C:$C,0)))</f>
        <v>Electrification</v>
      </c>
      <c r="K667" s="76" t="str">
        <f>IF(ISBLANK(INDEX('Policy Characteristics'!E:E,MATCH($C667,'Policy Characteristics'!$C:$C,0))),"",INDEX('Policy Characteristics'!E:E,MATCH($C667,'Policy Characteristics'!$C:$C,0)))</f>
        <v>indst shift to electricity</v>
      </c>
      <c r="L667" s="205">
        <f>IF(ISBLANK(INDEX('Policy Characteristics'!F:F,MATCH($C667,'Policy Characteristics'!$C:$C,0))),"",INDEX('Policy Characteristics'!F:F,MATCH($C667,'Policy Characteristics'!$C:$C,0)))</f>
        <v>0</v>
      </c>
      <c r="M667" s="205">
        <f>IF(ISBLANK(INDEX('Policy Characteristics'!G:G,MATCH($C667,'Policy Characteristics'!$C:$C,0))),"",INDEX('Policy Characteristics'!G:G,MATCH($C667,'Policy Characteristics'!$C:$C,0)))</f>
        <v>1</v>
      </c>
      <c r="N667" s="205">
        <f>IF(ISBLANK(INDEX('Policy Characteristics'!H:H,MATCH($C667,'Policy Characteristics'!$C:$C,0))),"",INDEX('Policy Characteristics'!H:H,MATCH($C667,'Policy Characteristics'!$C:$C,0)))</f>
        <v>0.01</v>
      </c>
      <c r="O667" s="76" t="str">
        <f>IF(ISBLANK(INDEX('Policy Characteristics'!I:I,MATCH($C667,'Policy Characteristics'!$C:$C,0))),"",INDEX('Policy Characteristics'!I:I,MATCH($C667,'Policy Characteristics'!$C:$C,0)))</f>
        <v>% of fuel shifted</v>
      </c>
      <c r="P667" s="7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76" t="str">
        <f>IF(ISBLANK(INDEX('Policy Characteristics'!K:K,MATCH($C667,'Policy Characteristics'!$C:$C,0))),"",INDEX('Policy Characteristics'!K:K,MATCH($C667,'Policy Characteristics'!$C:$C,0)))</f>
        <v>industry-ag-main.html#fuel-switching</v>
      </c>
      <c r="R667" s="76" t="str">
        <f>IF(ISBLANK(INDEX('Policy Characteristics'!L:L,MATCH($C667,'Policy Characteristics'!$C:$C,0))),"",INDEX('Policy Characteristics'!L:L,MATCH($C667,'Policy Characteristics'!$C:$C,0)))</f>
        <v>industry-elec-and-hydrogen.html</v>
      </c>
    </row>
    <row r="668" spans="1:18" x14ac:dyDescent="0.25">
      <c r="A668" s="76" t="str">
        <f>IF(ISBLANK(INDEX('Policy Characteristics'!A:A,MATCH($C668,'Policy Characteristics'!$C:$C,0))),"",INDEX('Policy Characteristics'!A:A,MATCH($C668,'Policy Characteristics'!$C:$C,0)))</f>
        <v>Industry</v>
      </c>
      <c r="B668" s="200" t="str">
        <f>IF(ISBLANK(INDEX('Policy Characteristics'!B:B,MATCH($C668,'Policy Characteristics'!$C:$C,0))),"",INDEX('Policy Characteristics'!B:B,MATCH($C668,'Policy Characteristics'!$C:$C,0)))</f>
        <v>Electrification</v>
      </c>
      <c r="C668" s="76" t="str">
        <f t="shared" si="27"/>
        <v>Fraction of Eligible Industrial Energy Use Shifted to Electricity</v>
      </c>
      <c r="D668" s="78" t="s">
        <v>1301</v>
      </c>
      <c r="E668" t="s">
        <v>1682</v>
      </c>
      <c r="F668" t="s">
        <v>999</v>
      </c>
      <c r="G668" s="88" t="s">
        <v>1689</v>
      </c>
      <c r="H668" s="15">
        <v>1842</v>
      </c>
      <c r="I668" s="213" t="s">
        <v>43</v>
      </c>
      <c r="J668" s="202" t="str">
        <f>IF(ISBLANK(INDEX('Policy Characteristics'!D:D,MATCH($C668,'Policy Characteristics'!$C:$C,0))),"",INDEX('Policy Characteristics'!D:D,MATCH($C668,'Policy Characteristics'!$C:$C,0)))</f>
        <v>Electrification</v>
      </c>
      <c r="K668" s="76" t="str">
        <f>IF(ISBLANK(INDEX('Policy Characteristics'!E:E,MATCH($C668,'Policy Characteristics'!$C:$C,0))),"",INDEX('Policy Characteristics'!E:E,MATCH($C668,'Policy Characteristics'!$C:$C,0)))</f>
        <v>indst shift to electricity</v>
      </c>
      <c r="L668" s="205">
        <f>IF(ISBLANK(INDEX('Policy Characteristics'!F:F,MATCH($C668,'Policy Characteristics'!$C:$C,0))),"",INDEX('Policy Characteristics'!F:F,MATCH($C668,'Policy Characteristics'!$C:$C,0)))</f>
        <v>0</v>
      </c>
      <c r="M668" s="205">
        <f>IF(ISBLANK(INDEX('Policy Characteristics'!G:G,MATCH($C668,'Policy Characteristics'!$C:$C,0))),"",INDEX('Policy Characteristics'!G:G,MATCH($C668,'Policy Characteristics'!$C:$C,0)))</f>
        <v>1</v>
      </c>
      <c r="N668" s="205">
        <f>IF(ISBLANK(INDEX('Policy Characteristics'!H:H,MATCH($C668,'Policy Characteristics'!$C:$C,0))),"",INDEX('Policy Characteristics'!H:H,MATCH($C668,'Policy Characteristics'!$C:$C,0)))</f>
        <v>0.01</v>
      </c>
      <c r="O668" s="76" t="str">
        <f>IF(ISBLANK(INDEX('Policy Characteristics'!I:I,MATCH($C668,'Policy Characteristics'!$C:$C,0))),"",INDEX('Policy Characteristics'!I:I,MATCH($C668,'Policy Characteristics'!$C:$C,0)))</f>
        <v>% of fuel shifted</v>
      </c>
      <c r="P668" s="7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76" t="str">
        <f>IF(ISBLANK(INDEX('Policy Characteristics'!K:K,MATCH($C668,'Policy Characteristics'!$C:$C,0))),"",INDEX('Policy Characteristics'!K:K,MATCH($C668,'Policy Characteristics'!$C:$C,0)))</f>
        <v>industry-ag-main.html#fuel-switching</v>
      </c>
      <c r="R668" s="76" t="str">
        <f>IF(ISBLANK(INDEX('Policy Characteristics'!L:L,MATCH($C668,'Policy Characteristics'!$C:$C,0))),"",INDEX('Policy Characteristics'!L:L,MATCH($C668,'Policy Characteristics'!$C:$C,0)))</f>
        <v>industry-elec-and-hydrogen.html</v>
      </c>
    </row>
    <row r="669" spans="1:18" x14ac:dyDescent="0.25">
      <c r="A669" s="76" t="str">
        <f>IF(ISBLANK(INDEX('Policy Characteristics'!A:A,MATCH($C669,'Policy Characteristics'!$C:$C,0))),"",INDEX('Policy Characteristics'!A:A,MATCH($C669,'Policy Characteristics'!$C:$C,0)))</f>
        <v>Industry</v>
      </c>
      <c r="B669" s="200" t="str">
        <f>IF(ISBLANK(INDEX('Policy Characteristics'!B:B,MATCH($C669,'Policy Characteristics'!$C:$C,0))),"",INDEX('Policy Characteristics'!B:B,MATCH($C669,'Policy Characteristics'!$C:$C,0)))</f>
        <v>Electrification</v>
      </c>
      <c r="C669" s="76" t="str">
        <f t="shared" si="27"/>
        <v>Fraction of Eligible Industrial Energy Use Shifted to Electricity</v>
      </c>
      <c r="D669" s="78" t="s">
        <v>1301</v>
      </c>
      <c r="E669" t="s">
        <v>1683</v>
      </c>
      <c r="F669" t="s">
        <v>999</v>
      </c>
      <c r="G669" s="88" t="s">
        <v>1690</v>
      </c>
      <c r="H669" s="15">
        <v>1843</v>
      </c>
      <c r="I669" s="213" t="s">
        <v>43</v>
      </c>
      <c r="J669" s="202" t="str">
        <f>IF(ISBLANK(INDEX('Policy Characteristics'!D:D,MATCH($C669,'Policy Characteristics'!$C:$C,0))),"",INDEX('Policy Characteristics'!D:D,MATCH($C669,'Policy Characteristics'!$C:$C,0)))</f>
        <v>Electrification</v>
      </c>
      <c r="K669" s="76" t="str">
        <f>IF(ISBLANK(INDEX('Policy Characteristics'!E:E,MATCH($C669,'Policy Characteristics'!$C:$C,0))),"",INDEX('Policy Characteristics'!E:E,MATCH($C669,'Policy Characteristics'!$C:$C,0)))</f>
        <v>indst shift to electricity</v>
      </c>
      <c r="L669" s="205">
        <f>IF(ISBLANK(INDEX('Policy Characteristics'!F:F,MATCH($C669,'Policy Characteristics'!$C:$C,0))),"",INDEX('Policy Characteristics'!F:F,MATCH($C669,'Policy Characteristics'!$C:$C,0)))</f>
        <v>0</v>
      </c>
      <c r="M669" s="205">
        <f>IF(ISBLANK(INDEX('Policy Characteristics'!G:G,MATCH($C669,'Policy Characteristics'!$C:$C,0))),"",INDEX('Policy Characteristics'!G:G,MATCH($C669,'Policy Characteristics'!$C:$C,0)))</f>
        <v>1</v>
      </c>
      <c r="N669" s="205">
        <f>IF(ISBLANK(INDEX('Policy Characteristics'!H:H,MATCH($C669,'Policy Characteristics'!$C:$C,0))),"",INDEX('Policy Characteristics'!H:H,MATCH($C669,'Policy Characteristics'!$C:$C,0)))</f>
        <v>0.01</v>
      </c>
      <c r="O669" s="76" t="str">
        <f>IF(ISBLANK(INDEX('Policy Characteristics'!I:I,MATCH($C669,'Policy Characteristics'!$C:$C,0))),"",INDEX('Policy Characteristics'!I:I,MATCH($C669,'Policy Characteristics'!$C:$C,0)))</f>
        <v>% of fuel shifted</v>
      </c>
      <c r="P669" s="7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76" t="str">
        <f>IF(ISBLANK(INDEX('Policy Characteristics'!K:K,MATCH($C669,'Policy Characteristics'!$C:$C,0))),"",INDEX('Policy Characteristics'!K:K,MATCH($C669,'Policy Characteristics'!$C:$C,0)))</f>
        <v>industry-ag-main.html#fuel-switching</v>
      </c>
      <c r="R669" s="76" t="str">
        <f>IF(ISBLANK(INDEX('Policy Characteristics'!L:L,MATCH($C669,'Policy Characteristics'!$C:$C,0))),"",INDEX('Policy Characteristics'!L:L,MATCH($C669,'Policy Characteristics'!$C:$C,0)))</f>
        <v>industry-elec-and-hydrogen.html</v>
      </c>
    </row>
    <row r="670" spans="1:18" x14ac:dyDescent="0.25">
      <c r="A670" s="76" t="str">
        <f>IF(ISBLANK(INDEX('Policy Characteristics'!A:A,MATCH($C670,'Policy Characteristics'!$C:$C,0))),"",INDEX('Policy Characteristics'!A:A,MATCH($C670,'Policy Characteristics'!$C:$C,0)))</f>
        <v>Industry</v>
      </c>
      <c r="B670" s="200" t="str">
        <f>IF(ISBLANK(INDEX('Policy Characteristics'!B:B,MATCH($C670,'Policy Characteristics'!$C:$C,0))),"",INDEX('Policy Characteristics'!B:B,MATCH($C670,'Policy Characteristics'!$C:$C,0)))</f>
        <v>Electrification</v>
      </c>
      <c r="C670" s="76" t="str">
        <f t="shared" si="27"/>
        <v>Fraction of Eligible Industrial Energy Use Shifted to Electricity</v>
      </c>
      <c r="D670" s="78" t="s">
        <v>1301</v>
      </c>
      <c r="E670" t="s">
        <v>1684</v>
      </c>
      <c r="F670" t="s">
        <v>999</v>
      </c>
      <c r="G670" s="88" t="s">
        <v>1691</v>
      </c>
      <c r="H670" s="15">
        <v>1844</v>
      </c>
      <c r="I670" s="213" t="s">
        <v>43</v>
      </c>
      <c r="J670" s="202" t="str">
        <f>IF(ISBLANK(INDEX('Policy Characteristics'!D:D,MATCH($C670,'Policy Characteristics'!$C:$C,0))),"",INDEX('Policy Characteristics'!D:D,MATCH($C670,'Policy Characteristics'!$C:$C,0)))</f>
        <v>Electrification</v>
      </c>
      <c r="K670" s="76" t="str">
        <f>IF(ISBLANK(INDEX('Policy Characteristics'!E:E,MATCH($C670,'Policy Characteristics'!$C:$C,0))),"",INDEX('Policy Characteristics'!E:E,MATCH($C670,'Policy Characteristics'!$C:$C,0)))</f>
        <v>indst shift to electricity</v>
      </c>
      <c r="L670" s="205">
        <f>IF(ISBLANK(INDEX('Policy Characteristics'!F:F,MATCH($C670,'Policy Characteristics'!$C:$C,0))),"",INDEX('Policy Characteristics'!F:F,MATCH($C670,'Policy Characteristics'!$C:$C,0)))</f>
        <v>0</v>
      </c>
      <c r="M670" s="205">
        <f>IF(ISBLANK(INDEX('Policy Characteristics'!G:G,MATCH($C670,'Policy Characteristics'!$C:$C,0))),"",INDEX('Policy Characteristics'!G:G,MATCH($C670,'Policy Characteristics'!$C:$C,0)))</f>
        <v>1</v>
      </c>
      <c r="N670" s="205">
        <f>IF(ISBLANK(INDEX('Policy Characteristics'!H:H,MATCH($C670,'Policy Characteristics'!$C:$C,0))),"",INDEX('Policy Characteristics'!H:H,MATCH($C670,'Policy Characteristics'!$C:$C,0)))</f>
        <v>0.01</v>
      </c>
      <c r="O670" s="76" t="str">
        <f>IF(ISBLANK(INDEX('Policy Characteristics'!I:I,MATCH($C670,'Policy Characteristics'!$C:$C,0))),"",INDEX('Policy Characteristics'!I:I,MATCH($C670,'Policy Characteristics'!$C:$C,0)))</f>
        <v>% of fuel shifted</v>
      </c>
      <c r="P670" s="7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76" t="str">
        <f>IF(ISBLANK(INDEX('Policy Characteristics'!K:K,MATCH($C670,'Policy Characteristics'!$C:$C,0))),"",INDEX('Policy Characteristics'!K:K,MATCH($C670,'Policy Characteristics'!$C:$C,0)))</f>
        <v>industry-ag-main.html#fuel-switching</v>
      </c>
      <c r="R670" s="76" t="str">
        <f>IF(ISBLANK(INDEX('Policy Characteristics'!L:L,MATCH($C670,'Policy Characteristics'!$C:$C,0))),"",INDEX('Policy Characteristics'!L:L,MATCH($C670,'Policy Characteristics'!$C:$C,0)))</f>
        <v>industry-elec-and-hydrogen.html</v>
      </c>
    </row>
    <row r="671" spans="1:18" x14ac:dyDescent="0.25">
      <c r="A671" s="76" t="str">
        <f>IF(ISBLANK(INDEX('Policy Characteristics'!A:A,MATCH($C671,'Policy Characteristics'!$C:$C,0))),"",INDEX('Policy Characteristics'!A:A,MATCH($C671,'Policy Characteristics'!$C:$C,0)))</f>
        <v>Industry</v>
      </c>
      <c r="B671" s="200" t="str">
        <f>IF(ISBLANK(INDEX('Policy Characteristics'!B:B,MATCH($C671,'Policy Characteristics'!$C:$C,0))),"",INDEX('Policy Characteristics'!B:B,MATCH($C671,'Policy Characteristics'!$C:$C,0)))</f>
        <v>Electrification</v>
      </c>
      <c r="C671" s="76" t="str">
        <f t="shared" si="27"/>
        <v>Fraction of Eligible Industrial Energy Use Shifted to Electricity</v>
      </c>
      <c r="D671" s="78" t="s">
        <v>1301</v>
      </c>
      <c r="E671" t="s">
        <v>1685</v>
      </c>
      <c r="F671" t="s">
        <v>999</v>
      </c>
      <c r="G671" s="88" t="s">
        <v>1692</v>
      </c>
      <c r="H671" s="15">
        <v>1845</v>
      </c>
      <c r="I671" s="213" t="s">
        <v>43</v>
      </c>
      <c r="J671" s="202" t="str">
        <f>IF(ISBLANK(INDEX('Policy Characteristics'!D:D,MATCH($C671,'Policy Characteristics'!$C:$C,0))),"",INDEX('Policy Characteristics'!D:D,MATCH($C671,'Policy Characteristics'!$C:$C,0)))</f>
        <v>Electrification</v>
      </c>
      <c r="K671" s="76" t="str">
        <f>IF(ISBLANK(INDEX('Policy Characteristics'!E:E,MATCH($C671,'Policy Characteristics'!$C:$C,0))),"",INDEX('Policy Characteristics'!E:E,MATCH($C671,'Policy Characteristics'!$C:$C,0)))</f>
        <v>indst shift to electricity</v>
      </c>
      <c r="L671" s="205">
        <f>IF(ISBLANK(INDEX('Policy Characteristics'!F:F,MATCH($C671,'Policy Characteristics'!$C:$C,0))),"",INDEX('Policy Characteristics'!F:F,MATCH($C671,'Policy Characteristics'!$C:$C,0)))</f>
        <v>0</v>
      </c>
      <c r="M671" s="205">
        <f>IF(ISBLANK(INDEX('Policy Characteristics'!G:G,MATCH($C671,'Policy Characteristics'!$C:$C,0))),"",INDEX('Policy Characteristics'!G:G,MATCH($C671,'Policy Characteristics'!$C:$C,0)))</f>
        <v>1</v>
      </c>
      <c r="N671" s="205">
        <f>IF(ISBLANK(INDEX('Policy Characteristics'!H:H,MATCH($C671,'Policy Characteristics'!$C:$C,0))),"",INDEX('Policy Characteristics'!H:H,MATCH($C671,'Policy Characteristics'!$C:$C,0)))</f>
        <v>0.01</v>
      </c>
      <c r="O671" s="76" t="str">
        <f>IF(ISBLANK(INDEX('Policy Characteristics'!I:I,MATCH($C671,'Policy Characteristics'!$C:$C,0))),"",INDEX('Policy Characteristics'!I:I,MATCH($C671,'Policy Characteristics'!$C:$C,0)))</f>
        <v>% of fuel shifted</v>
      </c>
      <c r="P671" s="7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76" t="str">
        <f>IF(ISBLANK(INDEX('Policy Characteristics'!K:K,MATCH($C671,'Policy Characteristics'!$C:$C,0))),"",INDEX('Policy Characteristics'!K:K,MATCH($C671,'Policy Characteristics'!$C:$C,0)))</f>
        <v>industry-ag-main.html#fuel-switching</v>
      </c>
      <c r="R671" s="76" t="str">
        <f>IF(ISBLANK(INDEX('Policy Characteristics'!L:L,MATCH($C671,'Policy Characteristics'!$C:$C,0))),"",INDEX('Policy Characteristics'!L:L,MATCH($C671,'Policy Characteristics'!$C:$C,0)))</f>
        <v>industry-elec-and-hydrogen.html</v>
      </c>
    </row>
    <row r="672" spans="1:18" x14ac:dyDescent="0.25">
      <c r="A672" s="76" t="str">
        <f>IF(ISBLANK(INDEX('Policy Characteristics'!A:A,MATCH($C672,'Policy Characteristics'!$C:$C,0))),"",INDEX('Policy Characteristics'!A:A,MATCH($C672,'Policy Characteristics'!$C:$C,0)))</f>
        <v>Industry</v>
      </c>
      <c r="B672" s="200" t="str">
        <f>IF(ISBLANK(INDEX('Policy Characteristics'!B:B,MATCH($C672,'Policy Characteristics'!$C:$C,0))),"",INDEX('Policy Characteristics'!B:B,MATCH($C672,'Policy Characteristics'!$C:$C,0)))</f>
        <v>Electrification</v>
      </c>
      <c r="C672" s="76" t="str">
        <f t="shared" si="27"/>
        <v>Fraction of Eligible Industrial Energy Use Shifted to Electricity</v>
      </c>
      <c r="D672" s="78" t="s">
        <v>1301</v>
      </c>
      <c r="E672" t="s">
        <v>1686</v>
      </c>
      <c r="F672" t="s">
        <v>999</v>
      </c>
      <c r="G672" s="88" t="s">
        <v>1693</v>
      </c>
      <c r="H672" s="15">
        <v>1846</v>
      </c>
      <c r="I672" s="213" t="s">
        <v>43</v>
      </c>
      <c r="J672" s="202" t="str">
        <f>IF(ISBLANK(INDEX('Policy Characteristics'!D:D,MATCH($C672,'Policy Characteristics'!$C:$C,0))),"",INDEX('Policy Characteristics'!D:D,MATCH($C672,'Policy Characteristics'!$C:$C,0)))</f>
        <v>Electrification</v>
      </c>
      <c r="K672" s="76" t="str">
        <f>IF(ISBLANK(INDEX('Policy Characteristics'!E:E,MATCH($C672,'Policy Characteristics'!$C:$C,0))),"",INDEX('Policy Characteristics'!E:E,MATCH($C672,'Policy Characteristics'!$C:$C,0)))</f>
        <v>indst shift to electricity</v>
      </c>
      <c r="L672" s="205">
        <f>IF(ISBLANK(INDEX('Policy Characteristics'!F:F,MATCH($C672,'Policy Characteristics'!$C:$C,0))),"",INDEX('Policy Characteristics'!F:F,MATCH($C672,'Policy Characteristics'!$C:$C,0)))</f>
        <v>0</v>
      </c>
      <c r="M672" s="205">
        <f>IF(ISBLANK(INDEX('Policy Characteristics'!G:G,MATCH($C672,'Policy Characteristics'!$C:$C,0))),"",INDEX('Policy Characteristics'!G:G,MATCH($C672,'Policy Characteristics'!$C:$C,0)))</f>
        <v>1</v>
      </c>
      <c r="N672" s="205">
        <f>IF(ISBLANK(INDEX('Policy Characteristics'!H:H,MATCH($C672,'Policy Characteristics'!$C:$C,0))),"",INDEX('Policy Characteristics'!H:H,MATCH($C672,'Policy Characteristics'!$C:$C,0)))</f>
        <v>0.01</v>
      </c>
      <c r="O672" s="76" t="str">
        <f>IF(ISBLANK(INDEX('Policy Characteristics'!I:I,MATCH($C672,'Policy Characteristics'!$C:$C,0))),"",INDEX('Policy Characteristics'!I:I,MATCH($C672,'Policy Characteristics'!$C:$C,0)))</f>
        <v>% of fuel shifted</v>
      </c>
      <c r="P672" s="7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76" t="str">
        <f>IF(ISBLANK(INDEX('Policy Characteristics'!K:K,MATCH($C672,'Policy Characteristics'!$C:$C,0))),"",INDEX('Policy Characteristics'!K:K,MATCH($C672,'Policy Characteristics'!$C:$C,0)))</f>
        <v>industry-ag-main.html#fuel-switching</v>
      </c>
      <c r="R672" s="76" t="str">
        <f>IF(ISBLANK(INDEX('Policy Characteristics'!L:L,MATCH($C672,'Policy Characteristics'!$C:$C,0))),"",INDEX('Policy Characteristics'!L:L,MATCH($C672,'Policy Characteristics'!$C:$C,0)))</f>
        <v>industry-elec-and-hydrogen.html</v>
      </c>
    </row>
    <row r="673" spans="1:18" x14ac:dyDescent="0.25">
      <c r="A673" s="76" t="str">
        <f>IF(ISBLANK(INDEX('Policy Characteristics'!A:A,MATCH($C673,'Policy Characteristics'!$C:$C,0))),"",INDEX('Policy Characteristics'!A:A,MATCH($C673,'Policy Characteristics'!$C:$C,0)))</f>
        <v>Industry</v>
      </c>
      <c r="B673" s="200" t="str">
        <f>IF(ISBLANK(INDEX('Policy Characteristics'!B:B,MATCH($C673,'Policy Characteristics'!$C:$C,0))),"",INDEX('Policy Characteristics'!B:B,MATCH($C673,'Policy Characteristics'!$C:$C,0)))</f>
        <v>Electrification</v>
      </c>
      <c r="C673" s="76" t="str">
        <f t="shared" si="27"/>
        <v>Fraction of Eligible Industrial Energy Use Shifted to Electricity</v>
      </c>
      <c r="D673" s="78" t="s">
        <v>1301</v>
      </c>
      <c r="E673" t="s">
        <v>1687</v>
      </c>
      <c r="F673" t="s">
        <v>999</v>
      </c>
      <c r="G673" s="88" t="s">
        <v>1694</v>
      </c>
      <c r="H673" s="15">
        <v>1847</v>
      </c>
      <c r="I673" s="213" t="s">
        <v>43</v>
      </c>
      <c r="J673" s="202" t="str">
        <f>IF(ISBLANK(INDEX('Policy Characteristics'!D:D,MATCH($C673,'Policy Characteristics'!$C:$C,0))),"",INDEX('Policy Characteristics'!D:D,MATCH($C673,'Policy Characteristics'!$C:$C,0)))</f>
        <v>Electrification</v>
      </c>
      <c r="K673" s="76" t="str">
        <f>IF(ISBLANK(INDEX('Policy Characteristics'!E:E,MATCH($C673,'Policy Characteristics'!$C:$C,0))),"",INDEX('Policy Characteristics'!E:E,MATCH($C673,'Policy Characteristics'!$C:$C,0)))</f>
        <v>indst shift to electricity</v>
      </c>
      <c r="L673" s="205">
        <f>IF(ISBLANK(INDEX('Policy Characteristics'!F:F,MATCH($C673,'Policy Characteristics'!$C:$C,0))),"",INDEX('Policy Characteristics'!F:F,MATCH($C673,'Policy Characteristics'!$C:$C,0)))</f>
        <v>0</v>
      </c>
      <c r="M673" s="205">
        <f>IF(ISBLANK(INDEX('Policy Characteristics'!G:G,MATCH($C673,'Policy Characteristics'!$C:$C,0))),"",INDEX('Policy Characteristics'!G:G,MATCH($C673,'Policy Characteristics'!$C:$C,0)))</f>
        <v>1</v>
      </c>
      <c r="N673" s="205">
        <f>IF(ISBLANK(INDEX('Policy Characteristics'!H:H,MATCH($C673,'Policy Characteristics'!$C:$C,0))),"",INDEX('Policy Characteristics'!H:H,MATCH($C673,'Policy Characteristics'!$C:$C,0)))</f>
        <v>0.01</v>
      </c>
      <c r="O673" s="76" t="str">
        <f>IF(ISBLANK(INDEX('Policy Characteristics'!I:I,MATCH($C673,'Policy Characteristics'!$C:$C,0))),"",INDEX('Policy Characteristics'!I:I,MATCH($C673,'Policy Characteristics'!$C:$C,0)))</f>
        <v>% of fuel shifted</v>
      </c>
      <c r="P673" s="7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76" t="str">
        <f>IF(ISBLANK(INDEX('Policy Characteristics'!K:K,MATCH($C673,'Policy Characteristics'!$C:$C,0))),"",INDEX('Policy Characteristics'!K:K,MATCH($C673,'Policy Characteristics'!$C:$C,0)))</f>
        <v>industry-ag-main.html#fuel-switching</v>
      </c>
      <c r="R673" s="76" t="str">
        <f>IF(ISBLANK(INDEX('Policy Characteristics'!L:L,MATCH($C673,'Policy Characteristics'!$C:$C,0))),"",INDEX('Policy Characteristics'!L:L,MATCH($C673,'Policy Characteristics'!$C:$C,0)))</f>
        <v>industry-elec-and-hydrogen.html</v>
      </c>
    </row>
    <row r="674" spans="1:18" x14ac:dyDescent="0.25">
      <c r="A674" s="76" t="str">
        <f>IF(ISBLANK(INDEX('Policy Characteristics'!A:A,MATCH($C674,'Policy Characteristics'!$C:$C,0))),"",INDEX('Policy Characteristics'!A:A,MATCH($C674,'Policy Characteristics'!$C:$C,0)))</f>
        <v>Industry</v>
      </c>
      <c r="B674" s="200" t="str">
        <f>IF(ISBLANK(INDEX('Policy Characteristics'!B:B,MATCH($C674,'Policy Characteristics'!$C:$C,0))),"",INDEX('Policy Characteristics'!B:B,MATCH($C674,'Policy Characteristics'!$C:$C,0)))</f>
        <v>Electrification</v>
      </c>
      <c r="C674" s="76" t="str">
        <f t="shared" si="27"/>
        <v>Fraction of Eligible Industrial Energy Use Shifted to Electricity</v>
      </c>
      <c r="D674" s="78" t="s">
        <v>1301</v>
      </c>
      <c r="E674" t="s">
        <v>1688</v>
      </c>
      <c r="F674" t="s">
        <v>999</v>
      </c>
      <c r="G674" s="88" t="s">
        <v>1695</v>
      </c>
      <c r="H674" s="15">
        <v>1848</v>
      </c>
      <c r="I674" s="213" t="s">
        <v>43</v>
      </c>
      <c r="J674" s="202" t="str">
        <f>IF(ISBLANK(INDEX('Policy Characteristics'!D:D,MATCH($C674,'Policy Characteristics'!$C:$C,0))),"",INDEX('Policy Characteristics'!D:D,MATCH($C674,'Policy Characteristics'!$C:$C,0)))</f>
        <v>Electrification</v>
      </c>
      <c r="K674" s="76" t="str">
        <f>IF(ISBLANK(INDEX('Policy Characteristics'!E:E,MATCH($C674,'Policy Characteristics'!$C:$C,0))),"",INDEX('Policy Characteristics'!E:E,MATCH($C674,'Policy Characteristics'!$C:$C,0)))</f>
        <v>indst shift to electricity</v>
      </c>
      <c r="L674" s="205">
        <f>IF(ISBLANK(INDEX('Policy Characteristics'!F:F,MATCH($C674,'Policy Characteristics'!$C:$C,0))),"",INDEX('Policy Characteristics'!F:F,MATCH($C674,'Policy Characteristics'!$C:$C,0)))</f>
        <v>0</v>
      </c>
      <c r="M674" s="205">
        <f>IF(ISBLANK(INDEX('Policy Characteristics'!G:G,MATCH($C674,'Policy Characteristics'!$C:$C,0))),"",INDEX('Policy Characteristics'!G:G,MATCH($C674,'Policy Characteristics'!$C:$C,0)))</f>
        <v>1</v>
      </c>
      <c r="N674" s="205">
        <f>IF(ISBLANK(INDEX('Policy Characteristics'!H:H,MATCH($C674,'Policy Characteristics'!$C:$C,0))),"",INDEX('Policy Characteristics'!H:H,MATCH($C674,'Policy Characteristics'!$C:$C,0)))</f>
        <v>0.01</v>
      </c>
      <c r="O674" s="76" t="str">
        <f>IF(ISBLANK(INDEX('Policy Characteristics'!I:I,MATCH($C674,'Policy Characteristics'!$C:$C,0))),"",INDEX('Policy Characteristics'!I:I,MATCH($C674,'Policy Characteristics'!$C:$C,0)))</f>
        <v>% of fuel shifted</v>
      </c>
      <c r="P674" s="7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76" t="str">
        <f>IF(ISBLANK(INDEX('Policy Characteristics'!K:K,MATCH($C674,'Policy Characteristics'!$C:$C,0))),"",INDEX('Policy Characteristics'!K:K,MATCH($C674,'Policy Characteristics'!$C:$C,0)))</f>
        <v>industry-ag-main.html#fuel-switching</v>
      </c>
      <c r="R674" s="76" t="str">
        <f>IF(ISBLANK(INDEX('Policy Characteristics'!L:L,MATCH($C674,'Policy Characteristics'!$C:$C,0))),"",INDEX('Policy Characteristics'!L:L,MATCH($C674,'Policy Characteristics'!$C:$C,0)))</f>
        <v>industry-elec-and-hydrogen.html</v>
      </c>
    </row>
    <row r="675" spans="1:18" x14ac:dyDescent="0.25">
      <c r="A675" s="76" t="str">
        <f>IF(ISBLANK(INDEX('Policy Characteristics'!A:A,MATCH($C675,'Policy Characteristics'!$C:$C,0))),"",INDEX('Policy Characteristics'!A:A,MATCH($C675,'Policy Characteristics'!$C:$C,0)))</f>
        <v>Industry</v>
      </c>
      <c r="B675" s="200" t="str">
        <f>IF(ISBLANK(INDEX('Policy Characteristics'!B:B,MATCH($C675,'Policy Characteristics'!$C:$C,0))),"",INDEX('Policy Characteristics'!B:B,MATCH($C675,'Policy Characteristics'!$C:$C,0)))</f>
        <v>Electrification</v>
      </c>
      <c r="C675" s="76" t="str">
        <f t="shared" si="27"/>
        <v>Fraction of Eligible Industrial Energy Use Shifted to Electricity</v>
      </c>
      <c r="D675" s="78" t="s">
        <v>1301</v>
      </c>
      <c r="E675" t="s">
        <v>1824</v>
      </c>
      <c r="F675" t="s">
        <v>999</v>
      </c>
      <c r="G675" s="88" t="s">
        <v>1824</v>
      </c>
      <c r="H675" s="15">
        <v>1849</v>
      </c>
      <c r="I675" s="213" t="s">
        <v>43</v>
      </c>
      <c r="J675" s="202" t="str">
        <f>IF(ISBLANK(INDEX('Policy Characteristics'!D:D,MATCH($C675,'Policy Characteristics'!$C:$C,0))),"",INDEX('Policy Characteristics'!D:D,MATCH($C675,'Policy Characteristics'!$C:$C,0)))</f>
        <v>Electrification</v>
      </c>
      <c r="K675" s="76" t="str">
        <f>IF(ISBLANK(INDEX('Policy Characteristics'!E:E,MATCH($C675,'Policy Characteristics'!$C:$C,0))),"",INDEX('Policy Characteristics'!E:E,MATCH($C675,'Policy Characteristics'!$C:$C,0)))</f>
        <v>indst shift to electricity</v>
      </c>
      <c r="L675" s="205">
        <f>IF(ISBLANK(INDEX('Policy Characteristics'!F:F,MATCH($C675,'Policy Characteristics'!$C:$C,0))),"",INDEX('Policy Characteristics'!F:F,MATCH($C675,'Policy Characteristics'!$C:$C,0)))</f>
        <v>0</v>
      </c>
      <c r="M675" s="205">
        <f>IF(ISBLANK(INDEX('Policy Characteristics'!G:G,MATCH($C675,'Policy Characteristics'!$C:$C,0))),"",INDEX('Policy Characteristics'!G:G,MATCH($C675,'Policy Characteristics'!$C:$C,0)))</f>
        <v>1</v>
      </c>
      <c r="N675" s="205">
        <f>IF(ISBLANK(INDEX('Policy Characteristics'!H:H,MATCH($C675,'Policy Characteristics'!$C:$C,0))),"",INDEX('Policy Characteristics'!H:H,MATCH($C675,'Policy Characteristics'!$C:$C,0)))</f>
        <v>0.01</v>
      </c>
      <c r="O675" s="76" t="str">
        <f>IF(ISBLANK(INDEX('Policy Characteristics'!I:I,MATCH($C675,'Policy Characteristics'!$C:$C,0))),"",INDEX('Policy Characteristics'!I:I,MATCH($C675,'Policy Characteristics'!$C:$C,0)))</f>
        <v>% of fuel shifted</v>
      </c>
      <c r="P675" s="7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76" t="str">
        <f>IF(ISBLANK(INDEX('Policy Characteristics'!K:K,MATCH($C675,'Policy Characteristics'!$C:$C,0))),"",INDEX('Policy Characteristics'!K:K,MATCH($C675,'Policy Characteristics'!$C:$C,0)))</f>
        <v>industry-ag-main.html#fuel-switching</v>
      </c>
      <c r="R675" s="76" t="str">
        <f>IF(ISBLANK(INDEX('Policy Characteristics'!L:L,MATCH($C675,'Policy Characteristics'!$C:$C,0))),"",INDEX('Policy Characteristics'!L:L,MATCH($C675,'Policy Characteristics'!$C:$C,0)))</f>
        <v>industry-elec-and-hydrogen.html</v>
      </c>
    </row>
    <row r="676" spans="1:18" x14ac:dyDescent="0.25">
      <c r="A676" s="76" t="str">
        <f>IF(ISBLANK(INDEX('Policy Characteristics'!A:A,MATCH($C676,'Policy Characteristics'!$C:$C,0))),"",INDEX('Policy Characteristics'!A:A,MATCH($C676,'Policy Characteristics'!$C:$C,0)))</f>
        <v>Industry</v>
      </c>
      <c r="B676" s="200" t="str">
        <f>IF(ISBLANK(INDEX('Policy Characteristics'!B:B,MATCH($C676,'Policy Characteristics'!$C:$C,0))),"",INDEX('Policy Characteristics'!B:B,MATCH($C676,'Policy Characteristics'!$C:$C,0)))</f>
        <v>Electrification</v>
      </c>
      <c r="C676" s="76" t="str">
        <f t="shared" si="27"/>
        <v>Fraction of Eligible Industrial Energy Use Shifted to Electricity</v>
      </c>
      <c r="D676" s="78" t="s">
        <v>1302</v>
      </c>
      <c r="E676" t="s">
        <v>1682</v>
      </c>
      <c r="F676" t="s">
        <v>1266</v>
      </c>
      <c r="G676" s="88" t="s">
        <v>1689</v>
      </c>
      <c r="H676" s="15">
        <v>1850</v>
      </c>
      <c r="I676" s="213" t="s">
        <v>43</v>
      </c>
      <c r="J676" s="202" t="str">
        <f>IF(ISBLANK(INDEX('Policy Characteristics'!D:D,MATCH($C676,'Policy Characteristics'!$C:$C,0))),"",INDEX('Policy Characteristics'!D:D,MATCH($C676,'Policy Characteristics'!$C:$C,0)))</f>
        <v>Electrification</v>
      </c>
      <c r="K676" s="76" t="str">
        <f>IF(ISBLANK(INDEX('Policy Characteristics'!E:E,MATCH($C676,'Policy Characteristics'!$C:$C,0))),"",INDEX('Policy Characteristics'!E:E,MATCH($C676,'Policy Characteristics'!$C:$C,0)))</f>
        <v>indst shift to electricity</v>
      </c>
      <c r="L676" s="205">
        <f>IF(ISBLANK(INDEX('Policy Characteristics'!F:F,MATCH($C676,'Policy Characteristics'!$C:$C,0))),"",INDEX('Policy Characteristics'!F:F,MATCH($C676,'Policy Characteristics'!$C:$C,0)))</f>
        <v>0</v>
      </c>
      <c r="M676" s="205">
        <f>IF(ISBLANK(INDEX('Policy Characteristics'!G:G,MATCH($C676,'Policy Characteristics'!$C:$C,0))),"",INDEX('Policy Characteristics'!G:G,MATCH($C676,'Policy Characteristics'!$C:$C,0)))</f>
        <v>1</v>
      </c>
      <c r="N676" s="205">
        <f>IF(ISBLANK(INDEX('Policy Characteristics'!H:H,MATCH($C676,'Policy Characteristics'!$C:$C,0))),"",INDEX('Policy Characteristics'!H:H,MATCH($C676,'Policy Characteristics'!$C:$C,0)))</f>
        <v>0.01</v>
      </c>
      <c r="O676" s="76" t="str">
        <f>IF(ISBLANK(INDEX('Policy Characteristics'!I:I,MATCH($C676,'Policy Characteristics'!$C:$C,0))),"",INDEX('Policy Characteristics'!I:I,MATCH($C676,'Policy Characteristics'!$C:$C,0)))</f>
        <v>% of fuel shifted</v>
      </c>
      <c r="P676" s="7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76" t="str">
        <f>IF(ISBLANK(INDEX('Policy Characteristics'!K:K,MATCH($C676,'Policy Characteristics'!$C:$C,0))),"",INDEX('Policy Characteristics'!K:K,MATCH($C676,'Policy Characteristics'!$C:$C,0)))</f>
        <v>industry-ag-main.html#fuel-switching</v>
      </c>
      <c r="R676" s="76" t="str">
        <f>IF(ISBLANK(INDEX('Policy Characteristics'!L:L,MATCH($C676,'Policy Characteristics'!$C:$C,0))),"",INDEX('Policy Characteristics'!L:L,MATCH($C676,'Policy Characteristics'!$C:$C,0)))</f>
        <v>industry-elec-and-hydrogen.html</v>
      </c>
    </row>
    <row r="677" spans="1:18" x14ac:dyDescent="0.25">
      <c r="A677" s="76" t="str">
        <f>IF(ISBLANK(INDEX('Policy Characteristics'!A:A,MATCH($C677,'Policy Characteristics'!$C:$C,0))),"",INDEX('Policy Characteristics'!A:A,MATCH($C677,'Policy Characteristics'!$C:$C,0)))</f>
        <v>Industry</v>
      </c>
      <c r="B677" s="200" t="str">
        <f>IF(ISBLANK(INDEX('Policy Characteristics'!B:B,MATCH($C677,'Policy Characteristics'!$C:$C,0))),"",INDEX('Policy Characteristics'!B:B,MATCH($C677,'Policy Characteristics'!$C:$C,0)))</f>
        <v>Electrification</v>
      </c>
      <c r="C677" s="76" t="str">
        <f t="shared" si="27"/>
        <v>Fraction of Eligible Industrial Energy Use Shifted to Electricity</v>
      </c>
      <c r="D677" s="78" t="s">
        <v>1302</v>
      </c>
      <c r="E677" t="s">
        <v>1683</v>
      </c>
      <c r="F677" t="s">
        <v>1266</v>
      </c>
      <c r="G677" s="88" t="s">
        <v>1690</v>
      </c>
      <c r="H677" s="15">
        <v>1851</v>
      </c>
      <c r="I677" s="213" t="s">
        <v>43</v>
      </c>
      <c r="J677" s="202" t="str">
        <f>IF(ISBLANK(INDEX('Policy Characteristics'!D:D,MATCH($C677,'Policy Characteristics'!$C:$C,0))),"",INDEX('Policy Characteristics'!D:D,MATCH($C677,'Policy Characteristics'!$C:$C,0)))</f>
        <v>Electrification</v>
      </c>
      <c r="K677" s="76" t="str">
        <f>IF(ISBLANK(INDEX('Policy Characteristics'!E:E,MATCH($C677,'Policy Characteristics'!$C:$C,0))),"",INDEX('Policy Characteristics'!E:E,MATCH($C677,'Policy Characteristics'!$C:$C,0)))</f>
        <v>indst shift to electricity</v>
      </c>
      <c r="L677" s="205">
        <f>IF(ISBLANK(INDEX('Policy Characteristics'!F:F,MATCH($C677,'Policy Characteristics'!$C:$C,0))),"",INDEX('Policy Characteristics'!F:F,MATCH($C677,'Policy Characteristics'!$C:$C,0)))</f>
        <v>0</v>
      </c>
      <c r="M677" s="205">
        <f>IF(ISBLANK(INDEX('Policy Characteristics'!G:G,MATCH($C677,'Policy Characteristics'!$C:$C,0))),"",INDEX('Policy Characteristics'!G:G,MATCH($C677,'Policy Characteristics'!$C:$C,0)))</f>
        <v>1</v>
      </c>
      <c r="N677" s="205">
        <f>IF(ISBLANK(INDEX('Policy Characteristics'!H:H,MATCH($C677,'Policy Characteristics'!$C:$C,0))),"",INDEX('Policy Characteristics'!H:H,MATCH($C677,'Policy Characteristics'!$C:$C,0)))</f>
        <v>0.01</v>
      </c>
      <c r="O677" s="76" t="str">
        <f>IF(ISBLANK(INDEX('Policy Characteristics'!I:I,MATCH($C677,'Policy Characteristics'!$C:$C,0))),"",INDEX('Policy Characteristics'!I:I,MATCH($C677,'Policy Characteristics'!$C:$C,0)))</f>
        <v>% of fuel shifted</v>
      </c>
      <c r="P677" s="7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76" t="str">
        <f>IF(ISBLANK(INDEX('Policy Characteristics'!K:K,MATCH($C677,'Policy Characteristics'!$C:$C,0))),"",INDEX('Policy Characteristics'!K:K,MATCH($C677,'Policy Characteristics'!$C:$C,0)))</f>
        <v>industry-ag-main.html#fuel-switching</v>
      </c>
      <c r="R677" s="76" t="str">
        <f>IF(ISBLANK(INDEX('Policy Characteristics'!L:L,MATCH($C677,'Policy Characteristics'!$C:$C,0))),"",INDEX('Policy Characteristics'!L:L,MATCH($C677,'Policy Characteristics'!$C:$C,0)))</f>
        <v>industry-elec-and-hydrogen.html</v>
      </c>
    </row>
    <row r="678" spans="1:18" x14ac:dyDescent="0.25">
      <c r="A678" s="76" t="str">
        <f>IF(ISBLANK(INDEX('Policy Characteristics'!A:A,MATCH($C678,'Policy Characteristics'!$C:$C,0))),"",INDEX('Policy Characteristics'!A:A,MATCH($C678,'Policy Characteristics'!$C:$C,0)))</f>
        <v>Industry</v>
      </c>
      <c r="B678" s="200" t="str">
        <f>IF(ISBLANK(INDEX('Policy Characteristics'!B:B,MATCH($C678,'Policy Characteristics'!$C:$C,0))),"",INDEX('Policy Characteristics'!B:B,MATCH($C678,'Policy Characteristics'!$C:$C,0)))</f>
        <v>Electrification</v>
      </c>
      <c r="C678" s="76" t="str">
        <f t="shared" si="27"/>
        <v>Fraction of Eligible Industrial Energy Use Shifted to Electricity</v>
      </c>
      <c r="D678" s="78" t="s">
        <v>1302</v>
      </c>
      <c r="E678" t="s">
        <v>1684</v>
      </c>
      <c r="F678" t="s">
        <v>1266</v>
      </c>
      <c r="G678" s="88" t="s">
        <v>1691</v>
      </c>
      <c r="H678" s="15">
        <v>1852</v>
      </c>
      <c r="I678" s="213" t="s">
        <v>43</v>
      </c>
      <c r="J678" s="202" t="str">
        <f>IF(ISBLANK(INDEX('Policy Characteristics'!D:D,MATCH($C678,'Policy Characteristics'!$C:$C,0))),"",INDEX('Policy Characteristics'!D:D,MATCH($C678,'Policy Characteristics'!$C:$C,0)))</f>
        <v>Electrification</v>
      </c>
      <c r="K678" s="76" t="str">
        <f>IF(ISBLANK(INDEX('Policy Characteristics'!E:E,MATCH($C678,'Policy Characteristics'!$C:$C,0))),"",INDEX('Policy Characteristics'!E:E,MATCH($C678,'Policy Characteristics'!$C:$C,0)))</f>
        <v>indst shift to electricity</v>
      </c>
      <c r="L678" s="205">
        <f>IF(ISBLANK(INDEX('Policy Characteristics'!F:F,MATCH($C678,'Policy Characteristics'!$C:$C,0))),"",INDEX('Policy Characteristics'!F:F,MATCH($C678,'Policy Characteristics'!$C:$C,0)))</f>
        <v>0</v>
      </c>
      <c r="M678" s="205">
        <f>IF(ISBLANK(INDEX('Policy Characteristics'!G:G,MATCH($C678,'Policy Characteristics'!$C:$C,0))),"",INDEX('Policy Characteristics'!G:G,MATCH($C678,'Policy Characteristics'!$C:$C,0)))</f>
        <v>1</v>
      </c>
      <c r="N678" s="205">
        <f>IF(ISBLANK(INDEX('Policy Characteristics'!H:H,MATCH($C678,'Policy Characteristics'!$C:$C,0))),"",INDEX('Policy Characteristics'!H:H,MATCH($C678,'Policy Characteristics'!$C:$C,0)))</f>
        <v>0.01</v>
      </c>
      <c r="O678" s="76" t="str">
        <f>IF(ISBLANK(INDEX('Policy Characteristics'!I:I,MATCH($C678,'Policy Characteristics'!$C:$C,0))),"",INDEX('Policy Characteristics'!I:I,MATCH($C678,'Policy Characteristics'!$C:$C,0)))</f>
        <v>% of fuel shifted</v>
      </c>
      <c r="P678" s="7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76" t="str">
        <f>IF(ISBLANK(INDEX('Policy Characteristics'!K:K,MATCH($C678,'Policy Characteristics'!$C:$C,0))),"",INDEX('Policy Characteristics'!K:K,MATCH($C678,'Policy Characteristics'!$C:$C,0)))</f>
        <v>industry-ag-main.html#fuel-switching</v>
      </c>
      <c r="R678" s="76" t="str">
        <f>IF(ISBLANK(INDEX('Policy Characteristics'!L:L,MATCH($C678,'Policy Characteristics'!$C:$C,0))),"",INDEX('Policy Characteristics'!L:L,MATCH($C678,'Policy Characteristics'!$C:$C,0)))</f>
        <v>industry-elec-and-hydrogen.html</v>
      </c>
    </row>
    <row r="679" spans="1:18" x14ac:dyDescent="0.25">
      <c r="A679" s="76" t="str">
        <f>IF(ISBLANK(INDEX('Policy Characteristics'!A:A,MATCH($C679,'Policy Characteristics'!$C:$C,0))),"",INDEX('Policy Characteristics'!A:A,MATCH($C679,'Policy Characteristics'!$C:$C,0)))</f>
        <v>Industry</v>
      </c>
      <c r="B679" s="200" t="str">
        <f>IF(ISBLANK(INDEX('Policy Characteristics'!B:B,MATCH($C679,'Policy Characteristics'!$C:$C,0))),"",INDEX('Policy Characteristics'!B:B,MATCH($C679,'Policy Characteristics'!$C:$C,0)))</f>
        <v>Electrification</v>
      </c>
      <c r="C679" s="76" t="str">
        <f t="shared" si="27"/>
        <v>Fraction of Eligible Industrial Energy Use Shifted to Electricity</v>
      </c>
      <c r="D679" s="78" t="s">
        <v>1302</v>
      </c>
      <c r="E679" t="s">
        <v>1685</v>
      </c>
      <c r="F679" t="s">
        <v>1266</v>
      </c>
      <c r="G679" s="88" t="s">
        <v>1692</v>
      </c>
      <c r="H679" s="15">
        <v>1853</v>
      </c>
      <c r="I679" s="213" t="s">
        <v>43</v>
      </c>
      <c r="J679" s="202" t="str">
        <f>IF(ISBLANK(INDEX('Policy Characteristics'!D:D,MATCH($C679,'Policy Characteristics'!$C:$C,0))),"",INDEX('Policy Characteristics'!D:D,MATCH($C679,'Policy Characteristics'!$C:$C,0)))</f>
        <v>Electrification</v>
      </c>
      <c r="K679" s="76" t="str">
        <f>IF(ISBLANK(INDEX('Policy Characteristics'!E:E,MATCH($C679,'Policy Characteristics'!$C:$C,0))),"",INDEX('Policy Characteristics'!E:E,MATCH($C679,'Policy Characteristics'!$C:$C,0)))</f>
        <v>indst shift to electricity</v>
      </c>
      <c r="L679" s="205">
        <f>IF(ISBLANK(INDEX('Policy Characteristics'!F:F,MATCH($C679,'Policy Characteristics'!$C:$C,0))),"",INDEX('Policy Characteristics'!F:F,MATCH($C679,'Policy Characteristics'!$C:$C,0)))</f>
        <v>0</v>
      </c>
      <c r="M679" s="205">
        <f>IF(ISBLANK(INDEX('Policy Characteristics'!G:G,MATCH($C679,'Policy Characteristics'!$C:$C,0))),"",INDEX('Policy Characteristics'!G:G,MATCH($C679,'Policy Characteristics'!$C:$C,0)))</f>
        <v>1</v>
      </c>
      <c r="N679" s="205">
        <f>IF(ISBLANK(INDEX('Policy Characteristics'!H:H,MATCH($C679,'Policy Characteristics'!$C:$C,0))),"",INDEX('Policy Characteristics'!H:H,MATCH($C679,'Policy Characteristics'!$C:$C,0)))</f>
        <v>0.01</v>
      </c>
      <c r="O679" s="76" t="str">
        <f>IF(ISBLANK(INDEX('Policy Characteristics'!I:I,MATCH($C679,'Policy Characteristics'!$C:$C,0))),"",INDEX('Policy Characteristics'!I:I,MATCH($C679,'Policy Characteristics'!$C:$C,0)))</f>
        <v>% of fuel shifted</v>
      </c>
      <c r="P679" s="7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76" t="str">
        <f>IF(ISBLANK(INDEX('Policy Characteristics'!K:K,MATCH($C679,'Policy Characteristics'!$C:$C,0))),"",INDEX('Policy Characteristics'!K:K,MATCH($C679,'Policy Characteristics'!$C:$C,0)))</f>
        <v>industry-ag-main.html#fuel-switching</v>
      </c>
      <c r="R679" s="76" t="str">
        <f>IF(ISBLANK(INDEX('Policy Characteristics'!L:L,MATCH($C679,'Policy Characteristics'!$C:$C,0))),"",INDEX('Policy Characteristics'!L:L,MATCH($C679,'Policy Characteristics'!$C:$C,0)))</f>
        <v>industry-elec-and-hydrogen.html</v>
      </c>
    </row>
    <row r="680" spans="1:18" x14ac:dyDescent="0.25">
      <c r="A680" s="76" t="str">
        <f>IF(ISBLANK(INDEX('Policy Characteristics'!A:A,MATCH($C680,'Policy Characteristics'!$C:$C,0))),"",INDEX('Policy Characteristics'!A:A,MATCH($C680,'Policy Characteristics'!$C:$C,0)))</f>
        <v>Industry</v>
      </c>
      <c r="B680" s="200" t="str">
        <f>IF(ISBLANK(INDEX('Policy Characteristics'!B:B,MATCH($C680,'Policy Characteristics'!$C:$C,0))),"",INDEX('Policy Characteristics'!B:B,MATCH($C680,'Policy Characteristics'!$C:$C,0)))</f>
        <v>Electrification</v>
      </c>
      <c r="C680" s="76" t="str">
        <f t="shared" si="27"/>
        <v>Fraction of Eligible Industrial Energy Use Shifted to Electricity</v>
      </c>
      <c r="D680" s="78" t="s">
        <v>1302</v>
      </c>
      <c r="E680" t="s">
        <v>1686</v>
      </c>
      <c r="F680" t="s">
        <v>1266</v>
      </c>
      <c r="G680" s="88" t="s">
        <v>1693</v>
      </c>
      <c r="H680" s="15">
        <v>1854</v>
      </c>
      <c r="I680" s="213" t="s">
        <v>43</v>
      </c>
      <c r="J680" s="202" t="str">
        <f>IF(ISBLANK(INDEX('Policy Characteristics'!D:D,MATCH($C680,'Policy Characteristics'!$C:$C,0))),"",INDEX('Policy Characteristics'!D:D,MATCH($C680,'Policy Characteristics'!$C:$C,0)))</f>
        <v>Electrification</v>
      </c>
      <c r="K680" s="76" t="str">
        <f>IF(ISBLANK(INDEX('Policy Characteristics'!E:E,MATCH($C680,'Policy Characteristics'!$C:$C,0))),"",INDEX('Policy Characteristics'!E:E,MATCH($C680,'Policy Characteristics'!$C:$C,0)))</f>
        <v>indst shift to electricity</v>
      </c>
      <c r="L680" s="205">
        <f>IF(ISBLANK(INDEX('Policy Characteristics'!F:F,MATCH($C680,'Policy Characteristics'!$C:$C,0))),"",INDEX('Policy Characteristics'!F:F,MATCH($C680,'Policy Characteristics'!$C:$C,0)))</f>
        <v>0</v>
      </c>
      <c r="M680" s="205">
        <f>IF(ISBLANK(INDEX('Policy Characteristics'!G:G,MATCH($C680,'Policy Characteristics'!$C:$C,0))),"",INDEX('Policy Characteristics'!G:G,MATCH($C680,'Policy Characteristics'!$C:$C,0)))</f>
        <v>1</v>
      </c>
      <c r="N680" s="205">
        <f>IF(ISBLANK(INDEX('Policy Characteristics'!H:H,MATCH($C680,'Policy Characteristics'!$C:$C,0))),"",INDEX('Policy Characteristics'!H:H,MATCH($C680,'Policy Characteristics'!$C:$C,0)))</f>
        <v>0.01</v>
      </c>
      <c r="O680" s="76" t="str">
        <f>IF(ISBLANK(INDEX('Policy Characteristics'!I:I,MATCH($C680,'Policy Characteristics'!$C:$C,0))),"",INDEX('Policy Characteristics'!I:I,MATCH($C680,'Policy Characteristics'!$C:$C,0)))</f>
        <v>% of fuel shifted</v>
      </c>
      <c r="P680" s="7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76" t="str">
        <f>IF(ISBLANK(INDEX('Policy Characteristics'!K:K,MATCH($C680,'Policy Characteristics'!$C:$C,0))),"",INDEX('Policy Characteristics'!K:K,MATCH($C680,'Policy Characteristics'!$C:$C,0)))</f>
        <v>industry-ag-main.html#fuel-switching</v>
      </c>
      <c r="R680" s="76" t="str">
        <f>IF(ISBLANK(INDEX('Policy Characteristics'!L:L,MATCH($C680,'Policy Characteristics'!$C:$C,0))),"",INDEX('Policy Characteristics'!L:L,MATCH($C680,'Policy Characteristics'!$C:$C,0)))</f>
        <v>industry-elec-and-hydrogen.html</v>
      </c>
    </row>
    <row r="681" spans="1:18" x14ac:dyDescent="0.25">
      <c r="A681" s="76" t="str">
        <f>IF(ISBLANK(INDEX('Policy Characteristics'!A:A,MATCH($C681,'Policy Characteristics'!$C:$C,0))),"",INDEX('Policy Characteristics'!A:A,MATCH($C681,'Policy Characteristics'!$C:$C,0)))</f>
        <v>Industry</v>
      </c>
      <c r="B681" s="200" t="str">
        <f>IF(ISBLANK(INDEX('Policy Characteristics'!B:B,MATCH($C681,'Policy Characteristics'!$C:$C,0))),"",INDEX('Policy Characteristics'!B:B,MATCH($C681,'Policy Characteristics'!$C:$C,0)))</f>
        <v>Electrification</v>
      </c>
      <c r="C681" s="76" t="str">
        <f t="shared" si="27"/>
        <v>Fraction of Eligible Industrial Energy Use Shifted to Electricity</v>
      </c>
      <c r="D681" s="78" t="s">
        <v>1302</v>
      </c>
      <c r="E681" t="s">
        <v>1687</v>
      </c>
      <c r="F681" t="s">
        <v>1266</v>
      </c>
      <c r="G681" s="88" t="s">
        <v>1694</v>
      </c>
      <c r="H681" s="15">
        <v>1855</v>
      </c>
      <c r="I681" s="213" t="s">
        <v>43</v>
      </c>
      <c r="J681" s="202" t="str">
        <f>IF(ISBLANK(INDEX('Policy Characteristics'!D:D,MATCH($C681,'Policy Characteristics'!$C:$C,0))),"",INDEX('Policy Characteristics'!D:D,MATCH($C681,'Policy Characteristics'!$C:$C,0)))</f>
        <v>Electrification</v>
      </c>
      <c r="K681" s="76" t="str">
        <f>IF(ISBLANK(INDEX('Policy Characteristics'!E:E,MATCH($C681,'Policy Characteristics'!$C:$C,0))),"",INDEX('Policy Characteristics'!E:E,MATCH($C681,'Policy Characteristics'!$C:$C,0)))</f>
        <v>indst shift to electricity</v>
      </c>
      <c r="L681" s="205">
        <f>IF(ISBLANK(INDEX('Policy Characteristics'!F:F,MATCH($C681,'Policy Characteristics'!$C:$C,0))),"",INDEX('Policy Characteristics'!F:F,MATCH($C681,'Policy Characteristics'!$C:$C,0)))</f>
        <v>0</v>
      </c>
      <c r="M681" s="205">
        <f>IF(ISBLANK(INDEX('Policy Characteristics'!G:G,MATCH($C681,'Policy Characteristics'!$C:$C,0))),"",INDEX('Policy Characteristics'!G:G,MATCH($C681,'Policy Characteristics'!$C:$C,0)))</f>
        <v>1</v>
      </c>
      <c r="N681" s="205">
        <f>IF(ISBLANK(INDEX('Policy Characteristics'!H:H,MATCH($C681,'Policy Characteristics'!$C:$C,0))),"",INDEX('Policy Characteristics'!H:H,MATCH($C681,'Policy Characteristics'!$C:$C,0)))</f>
        <v>0.01</v>
      </c>
      <c r="O681" s="76" t="str">
        <f>IF(ISBLANK(INDEX('Policy Characteristics'!I:I,MATCH($C681,'Policy Characteristics'!$C:$C,0))),"",INDEX('Policy Characteristics'!I:I,MATCH($C681,'Policy Characteristics'!$C:$C,0)))</f>
        <v>% of fuel shifted</v>
      </c>
      <c r="P681" s="7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76" t="str">
        <f>IF(ISBLANK(INDEX('Policy Characteristics'!K:K,MATCH($C681,'Policy Characteristics'!$C:$C,0))),"",INDEX('Policy Characteristics'!K:K,MATCH($C681,'Policy Characteristics'!$C:$C,0)))</f>
        <v>industry-ag-main.html#fuel-switching</v>
      </c>
      <c r="R681" s="76" t="str">
        <f>IF(ISBLANK(INDEX('Policy Characteristics'!L:L,MATCH($C681,'Policy Characteristics'!$C:$C,0))),"",INDEX('Policy Characteristics'!L:L,MATCH($C681,'Policy Characteristics'!$C:$C,0)))</f>
        <v>industry-elec-and-hydrogen.html</v>
      </c>
    </row>
    <row r="682" spans="1:18" x14ac:dyDescent="0.25">
      <c r="A682" s="76" t="str">
        <f>IF(ISBLANK(INDEX('Policy Characteristics'!A:A,MATCH($C682,'Policy Characteristics'!$C:$C,0))),"",INDEX('Policy Characteristics'!A:A,MATCH($C682,'Policy Characteristics'!$C:$C,0)))</f>
        <v>Industry</v>
      </c>
      <c r="B682" s="200" t="str">
        <f>IF(ISBLANK(INDEX('Policy Characteristics'!B:B,MATCH($C682,'Policy Characteristics'!$C:$C,0))),"",INDEX('Policy Characteristics'!B:B,MATCH($C682,'Policy Characteristics'!$C:$C,0)))</f>
        <v>Electrification</v>
      </c>
      <c r="C682" s="76" t="str">
        <f t="shared" si="27"/>
        <v>Fraction of Eligible Industrial Energy Use Shifted to Electricity</v>
      </c>
      <c r="D682" s="78" t="s">
        <v>1302</v>
      </c>
      <c r="E682" t="s">
        <v>1688</v>
      </c>
      <c r="F682" t="s">
        <v>1266</v>
      </c>
      <c r="G682" s="88" t="s">
        <v>1695</v>
      </c>
      <c r="H682" s="15">
        <v>1856</v>
      </c>
      <c r="I682" s="213" t="s">
        <v>43</v>
      </c>
      <c r="J682" s="202" t="str">
        <f>IF(ISBLANK(INDEX('Policy Characteristics'!D:D,MATCH($C682,'Policy Characteristics'!$C:$C,0))),"",INDEX('Policy Characteristics'!D:D,MATCH($C682,'Policy Characteristics'!$C:$C,0)))</f>
        <v>Electrification</v>
      </c>
      <c r="K682" s="76" t="str">
        <f>IF(ISBLANK(INDEX('Policy Characteristics'!E:E,MATCH($C682,'Policy Characteristics'!$C:$C,0))),"",INDEX('Policy Characteristics'!E:E,MATCH($C682,'Policy Characteristics'!$C:$C,0)))</f>
        <v>indst shift to electricity</v>
      </c>
      <c r="L682" s="205">
        <f>IF(ISBLANK(INDEX('Policy Characteristics'!F:F,MATCH($C682,'Policy Characteristics'!$C:$C,0))),"",INDEX('Policy Characteristics'!F:F,MATCH($C682,'Policy Characteristics'!$C:$C,0)))</f>
        <v>0</v>
      </c>
      <c r="M682" s="205">
        <f>IF(ISBLANK(INDEX('Policy Characteristics'!G:G,MATCH($C682,'Policy Characteristics'!$C:$C,0))),"",INDEX('Policy Characteristics'!G:G,MATCH($C682,'Policy Characteristics'!$C:$C,0)))</f>
        <v>1</v>
      </c>
      <c r="N682" s="205">
        <f>IF(ISBLANK(INDEX('Policy Characteristics'!H:H,MATCH($C682,'Policy Characteristics'!$C:$C,0))),"",INDEX('Policy Characteristics'!H:H,MATCH($C682,'Policy Characteristics'!$C:$C,0)))</f>
        <v>0.01</v>
      </c>
      <c r="O682" s="76" t="str">
        <f>IF(ISBLANK(INDEX('Policy Characteristics'!I:I,MATCH($C682,'Policy Characteristics'!$C:$C,0))),"",INDEX('Policy Characteristics'!I:I,MATCH($C682,'Policy Characteristics'!$C:$C,0)))</f>
        <v>% of fuel shifted</v>
      </c>
      <c r="P682" s="7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76" t="str">
        <f>IF(ISBLANK(INDEX('Policy Characteristics'!K:K,MATCH($C682,'Policy Characteristics'!$C:$C,0))),"",INDEX('Policy Characteristics'!K:K,MATCH($C682,'Policy Characteristics'!$C:$C,0)))</f>
        <v>industry-ag-main.html#fuel-switching</v>
      </c>
      <c r="R682" s="76" t="str">
        <f>IF(ISBLANK(INDEX('Policy Characteristics'!L:L,MATCH($C682,'Policy Characteristics'!$C:$C,0))),"",INDEX('Policy Characteristics'!L:L,MATCH($C682,'Policy Characteristics'!$C:$C,0)))</f>
        <v>industry-elec-and-hydrogen.html</v>
      </c>
    </row>
    <row r="683" spans="1:18" x14ac:dyDescent="0.25">
      <c r="A683" s="76" t="str">
        <f>IF(ISBLANK(INDEX('Policy Characteristics'!A:A,MATCH($C683,'Policy Characteristics'!$C:$C,0))),"",INDEX('Policy Characteristics'!A:A,MATCH($C683,'Policy Characteristics'!$C:$C,0)))</f>
        <v>Industry</v>
      </c>
      <c r="B683" s="200" t="str">
        <f>IF(ISBLANK(INDEX('Policy Characteristics'!B:B,MATCH($C683,'Policy Characteristics'!$C:$C,0))),"",INDEX('Policy Characteristics'!B:B,MATCH($C683,'Policy Characteristics'!$C:$C,0)))</f>
        <v>Electrification</v>
      </c>
      <c r="C683" s="76" t="str">
        <f t="shared" si="27"/>
        <v>Fraction of Eligible Industrial Energy Use Shifted to Electricity</v>
      </c>
      <c r="D683" s="78" t="s">
        <v>1302</v>
      </c>
      <c r="E683" t="s">
        <v>1824</v>
      </c>
      <c r="F683" t="s">
        <v>1266</v>
      </c>
      <c r="G683" s="88" t="s">
        <v>1824</v>
      </c>
      <c r="H683" s="15">
        <v>1857</v>
      </c>
      <c r="I683" s="213" t="s">
        <v>43</v>
      </c>
      <c r="J683" s="202" t="str">
        <f>IF(ISBLANK(INDEX('Policy Characteristics'!D:D,MATCH($C683,'Policy Characteristics'!$C:$C,0))),"",INDEX('Policy Characteristics'!D:D,MATCH($C683,'Policy Characteristics'!$C:$C,0)))</f>
        <v>Electrification</v>
      </c>
      <c r="K683" s="76" t="str">
        <f>IF(ISBLANK(INDEX('Policy Characteristics'!E:E,MATCH($C683,'Policy Characteristics'!$C:$C,0))),"",INDEX('Policy Characteristics'!E:E,MATCH($C683,'Policy Characteristics'!$C:$C,0)))</f>
        <v>indst shift to electricity</v>
      </c>
      <c r="L683" s="205">
        <f>IF(ISBLANK(INDEX('Policy Characteristics'!F:F,MATCH($C683,'Policy Characteristics'!$C:$C,0))),"",INDEX('Policy Characteristics'!F:F,MATCH($C683,'Policy Characteristics'!$C:$C,0)))</f>
        <v>0</v>
      </c>
      <c r="M683" s="205">
        <f>IF(ISBLANK(INDEX('Policy Characteristics'!G:G,MATCH($C683,'Policy Characteristics'!$C:$C,0))),"",INDEX('Policy Characteristics'!G:G,MATCH($C683,'Policy Characteristics'!$C:$C,0)))</f>
        <v>1</v>
      </c>
      <c r="N683" s="205">
        <f>IF(ISBLANK(INDEX('Policy Characteristics'!H:H,MATCH($C683,'Policy Characteristics'!$C:$C,0))),"",INDEX('Policy Characteristics'!H:H,MATCH($C683,'Policy Characteristics'!$C:$C,0)))</f>
        <v>0.01</v>
      </c>
      <c r="O683" s="76" t="str">
        <f>IF(ISBLANK(INDEX('Policy Characteristics'!I:I,MATCH($C683,'Policy Characteristics'!$C:$C,0))),"",INDEX('Policy Characteristics'!I:I,MATCH($C683,'Policy Characteristics'!$C:$C,0)))</f>
        <v>% of fuel shifted</v>
      </c>
      <c r="P683" s="7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76" t="str">
        <f>IF(ISBLANK(INDEX('Policy Characteristics'!K:K,MATCH($C683,'Policy Characteristics'!$C:$C,0))),"",INDEX('Policy Characteristics'!K:K,MATCH($C683,'Policy Characteristics'!$C:$C,0)))</f>
        <v>industry-ag-main.html#fuel-switching</v>
      </c>
      <c r="R683" s="76" t="str">
        <f>IF(ISBLANK(INDEX('Policy Characteristics'!L:L,MATCH($C683,'Policy Characteristics'!$C:$C,0))),"",INDEX('Policy Characteristics'!L:L,MATCH($C683,'Policy Characteristics'!$C:$C,0)))</f>
        <v>industry-elec-and-hydrogen.html</v>
      </c>
    </row>
    <row r="684" spans="1:18" x14ac:dyDescent="0.25">
      <c r="A684" s="76" t="str">
        <f>IF(ISBLANK(INDEX('Policy Characteristics'!A:A,MATCH($C684,'Policy Characteristics'!$C:$C,0))),"",INDEX('Policy Characteristics'!A:A,MATCH($C684,'Policy Characteristics'!$C:$C,0)))</f>
        <v>Industry</v>
      </c>
      <c r="B684" s="200" t="str">
        <f>IF(ISBLANK(INDEX('Policy Characteristics'!B:B,MATCH($C684,'Policy Characteristics'!$C:$C,0))),"",INDEX('Policy Characteristics'!B:B,MATCH($C684,'Policy Characteristics'!$C:$C,0)))</f>
        <v>Electrification</v>
      </c>
      <c r="C684" s="76" t="str">
        <f t="shared" si="27"/>
        <v>Fraction of Eligible Industrial Energy Use Shifted to Electricity</v>
      </c>
      <c r="D684" s="78" t="s">
        <v>1303</v>
      </c>
      <c r="E684" t="s">
        <v>1682</v>
      </c>
      <c r="F684" t="s">
        <v>1267</v>
      </c>
      <c r="G684" s="88" t="s">
        <v>1689</v>
      </c>
      <c r="H684" s="15">
        <v>1858</v>
      </c>
      <c r="I684" s="213" t="s">
        <v>43</v>
      </c>
      <c r="J684" s="202" t="str">
        <f>IF(ISBLANK(INDEX('Policy Characteristics'!D:D,MATCH($C684,'Policy Characteristics'!$C:$C,0))),"",INDEX('Policy Characteristics'!D:D,MATCH($C684,'Policy Characteristics'!$C:$C,0)))</f>
        <v>Electrification</v>
      </c>
      <c r="K684" s="76" t="str">
        <f>IF(ISBLANK(INDEX('Policy Characteristics'!E:E,MATCH($C684,'Policy Characteristics'!$C:$C,0))),"",INDEX('Policy Characteristics'!E:E,MATCH($C684,'Policy Characteristics'!$C:$C,0)))</f>
        <v>indst shift to electricity</v>
      </c>
      <c r="L684" s="205">
        <f>IF(ISBLANK(INDEX('Policy Characteristics'!F:F,MATCH($C684,'Policy Characteristics'!$C:$C,0))),"",INDEX('Policy Characteristics'!F:F,MATCH($C684,'Policy Characteristics'!$C:$C,0)))</f>
        <v>0</v>
      </c>
      <c r="M684" s="205">
        <f>IF(ISBLANK(INDEX('Policy Characteristics'!G:G,MATCH($C684,'Policy Characteristics'!$C:$C,0))),"",INDEX('Policy Characteristics'!G:G,MATCH($C684,'Policy Characteristics'!$C:$C,0)))</f>
        <v>1</v>
      </c>
      <c r="N684" s="205">
        <f>IF(ISBLANK(INDEX('Policy Characteristics'!H:H,MATCH($C684,'Policy Characteristics'!$C:$C,0))),"",INDEX('Policy Characteristics'!H:H,MATCH($C684,'Policy Characteristics'!$C:$C,0)))</f>
        <v>0.01</v>
      </c>
      <c r="O684" s="76" t="str">
        <f>IF(ISBLANK(INDEX('Policy Characteristics'!I:I,MATCH($C684,'Policy Characteristics'!$C:$C,0))),"",INDEX('Policy Characteristics'!I:I,MATCH($C684,'Policy Characteristics'!$C:$C,0)))</f>
        <v>% of fuel shifted</v>
      </c>
      <c r="P684" s="7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76" t="str">
        <f>IF(ISBLANK(INDEX('Policy Characteristics'!K:K,MATCH($C684,'Policy Characteristics'!$C:$C,0))),"",INDEX('Policy Characteristics'!K:K,MATCH($C684,'Policy Characteristics'!$C:$C,0)))</f>
        <v>industry-ag-main.html#fuel-switching</v>
      </c>
      <c r="R684" s="76" t="str">
        <f>IF(ISBLANK(INDEX('Policy Characteristics'!L:L,MATCH($C684,'Policy Characteristics'!$C:$C,0))),"",INDEX('Policy Characteristics'!L:L,MATCH($C684,'Policy Characteristics'!$C:$C,0)))</f>
        <v>industry-elec-and-hydrogen.html</v>
      </c>
    </row>
    <row r="685" spans="1:18" x14ac:dyDescent="0.25">
      <c r="A685" s="76" t="str">
        <f>IF(ISBLANK(INDEX('Policy Characteristics'!A:A,MATCH($C685,'Policy Characteristics'!$C:$C,0))),"",INDEX('Policy Characteristics'!A:A,MATCH($C685,'Policy Characteristics'!$C:$C,0)))</f>
        <v>Industry</v>
      </c>
      <c r="B685" s="200" t="str">
        <f>IF(ISBLANK(INDEX('Policy Characteristics'!B:B,MATCH($C685,'Policy Characteristics'!$C:$C,0))),"",INDEX('Policy Characteristics'!B:B,MATCH($C685,'Policy Characteristics'!$C:$C,0)))</f>
        <v>Electrification</v>
      </c>
      <c r="C685" s="76" t="str">
        <f t="shared" si="27"/>
        <v>Fraction of Eligible Industrial Energy Use Shifted to Electricity</v>
      </c>
      <c r="D685" s="78" t="s">
        <v>1303</v>
      </c>
      <c r="E685" t="s">
        <v>1683</v>
      </c>
      <c r="F685" t="s">
        <v>1267</v>
      </c>
      <c r="G685" s="88" t="s">
        <v>1690</v>
      </c>
      <c r="H685" s="15">
        <v>1859</v>
      </c>
      <c r="I685" s="213" t="s">
        <v>43</v>
      </c>
      <c r="J685" s="202" t="str">
        <f>IF(ISBLANK(INDEX('Policy Characteristics'!D:D,MATCH($C685,'Policy Characteristics'!$C:$C,0))),"",INDEX('Policy Characteristics'!D:D,MATCH($C685,'Policy Characteristics'!$C:$C,0)))</f>
        <v>Electrification</v>
      </c>
      <c r="K685" s="76" t="str">
        <f>IF(ISBLANK(INDEX('Policy Characteristics'!E:E,MATCH($C685,'Policy Characteristics'!$C:$C,0))),"",INDEX('Policy Characteristics'!E:E,MATCH($C685,'Policy Characteristics'!$C:$C,0)))</f>
        <v>indst shift to electricity</v>
      </c>
      <c r="L685" s="205">
        <f>IF(ISBLANK(INDEX('Policy Characteristics'!F:F,MATCH($C685,'Policy Characteristics'!$C:$C,0))),"",INDEX('Policy Characteristics'!F:F,MATCH($C685,'Policy Characteristics'!$C:$C,0)))</f>
        <v>0</v>
      </c>
      <c r="M685" s="205">
        <f>IF(ISBLANK(INDEX('Policy Characteristics'!G:G,MATCH($C685,'Policy Characteristics'!$C:$C,0))),"",INDEX('Policy Characteristics'!G:G,MATCH($C685,'Policy Characteristics'!$C:$C,0)))</f>
        <v>1</v>
      </c>
      <c r="N685" s="205">
        <f>IF(ISBLANK(INDEX('Policy Characteristics'!H:H,MATCH($C685,'Policy Characteristics'!$C:$C,0))),"",INDEX('Policy Characteristics'!H:H,MATCH($C685,'Policy Characteristics'!$C:$C,0)))</f>
        <v>0.01</v>
      </c>
      <c r="O685" s="76" t="str">
        <f>IF(ISBLANK(INDEX('Policy Characteristics'!I:I,MATCH($C685,'Policy Characteristics'!$C:$C,0))),"",INDEX('Policy Characteristics'!I:I,MATCH($C685,'Policy Characteristics'!$C:$C,0)))</f>
        <v>% of fuel shifted</v>
      </c>
      <c r="P685" s="7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76" t="str">
        <f>IF(ISBLANK(INDEX('Policy Characteristics'!K:K,MATCH($C685,'Policy Characteristics'!$C:$C,0))),"",INDEX('Policy Characteristics'!K:K,MATCH($C685,'Policy Characteristics'!$C:$C,0)))</f>
        <v>industry-ag-main.html#fuel-switching</v>
      </c>
      <c r="R685" s="76" t="str">
        <f>IF(ISBLANK(INDEX('Policy Characteristics'!L:L,MATCH($C685,'Policy Characteristics'!$C:$C,0))),"",INDEX('Policy Characteristics'!L:L,MATCH($C685,'Policy Characteristics'!$C:$C,0)))</f>
        <v>industry-elec-and-hydrogen.html</v>
      </c>
    </row>
    <row r="686" spans="1:18" x14ac:dyDescent="0.25">
      <c r="A686" s="76" t="str">
        <f>IF(ISBLANK(INDEX('Policy Characteristics'!A:A,MATCH($C686,'Policy Characteristics'!$C:$C,0))),"",INDEX('Policy Characteristics'!A:A,MATCH($C686,'Policy Characteristics'!$C:$C,0)))</f>
        <v>Industry</v>
      </c>
      <c r="B686" s="200" t="str">
        <f>IF(ISBLANK(INDEX('Policy Characteristics'!B:B,MATCH($C686,'Policy Characteristics'!$C:$C,0))),"",INDEX('Policy Characteristics'!B:B,MATCH($C686,'Policy Characteristics'!$C:$C,0)))</f>
        <v>Electrification</v>
      </c>
      <c r="C686" s="76" t="str">
        <f t="shared" si="27"/>
        <v>Fraction of Eligible Industrial Energy Use Shifted to Electricity</v>
      </c>
      <c r="D686" s="78" t="s">
        <v>1303</v>
      </c>
      <c r="E686" t="s">
        <v>1684</v>
      </c>
      <c r="F686" t="s">
        <v>1267</v>
      </c>
      <c r="G686" s="88" t="s">
        <v>1691</v>
      </c>
      <c r="H686" s="15">
        <v>1860</v>
      </c>
      <c r="I686" s="213" t="s">
        <v>43</v>
      </c>
      <c r="J686" s="202" t="str">
        <f>IF(ISBLANK(INDEX('Policy Characteristics'!D:D,MATCH($C686,'Policy Characteristics'!$C:$C,0))),"",INDEX('Policy Characteristics'!D:D,MATCH($C686,'Policy Characteristics'!$C:$C,0)))</f>
        <v>Electrification</v>
      </c>
      <c r="K686" s="76" t="str">
        <f>IF(ISBLANK(INDEX('Policy Characteristics'!E:E,MATCH($C686,'Policy Characteristics'!$C:$C,0))),"",INDEX('Policy Characteristics'!E:E,MATCH($C686,'Policy Characteristics'!$C:$C,0)))</f>
        <v>indst shift to electricity</v>
      </c>
      <c r="L686" s="205">
        <f>IF(ISBLANK(INDEX('Policy Characteristics'!F:F,MATCH($C686,'Policy Characteristics'!$C:$C,0))),"",INDEX('Policy Characteristics'!F:F,MATCH($C686,'Policy Characteristics'!$C:$C,0)))</f>
        <v>0</v>
      </c>
      <c r="M686" s="205">
        <f>IF(ISBLANK(INDEX('Policy Characteristics'!G:G,MATCH($C686,'Policy Characteristics'!$C:$C,0))),"",INDEX('Policy Characteristics'!G:G,MATCH($C686,'Policy Characteristics'!$C:$C,0)))</f>
        <v>1</v>
      </c>
      <c r="N686" s="205">
        <f>IF(ISBLANK(INDEX('Policy Characteristics'!H:H,MATCH($C686,'Policy Characteristics'!$C:$C,0))),"",INDEX('Policy Characteristics'!H:H,MATCH($C686,'Policy Characteristics'!$C:$C,0)))</f>
        <v>0.01</v>
      </c>
      <c r="O686" s="76" t="str">
        <f>IF(ISBLANK(INDEX('Policy Characteristics'!I:I,MATCH($C686,'Policy Characteristics'!$C:$C,0))),"",INDEX('Policy Characteristics'!I:I,MATCH($C686,'Policy Characteristics'!$C:$C,0)))</f>
        <v>% of fuel shifted</v>
      </c>
      <c r="P686" s="7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76" t="str">
        <f>IF(ISBLANK(INDEX('Policy Characteristics'!K:K,MATCH($C686,'Policy Characteristics'!$C:$C,0))),"",INDEX('Policy Characteristics'!K:K,MATCH($C686,'Policy Characteristics'!$C:$C,0)))</f>
        <v>industry-ag-main.html#fuel-switching</v>
      </c>
      <c r="R686" s="76" t="str">
        <f>IF(ISBLANK(INDEX('Policy Characteristics'!L:L,MATCH($C686,'Policy Characteristics'!$C:$C,0))),"",INDEX('Policy Characteristics'!L:L,MATCH($C686,'Policy Characteristics'!$C:$C,0)))</f>
        <v>industry-elec-and-hydrogen.html</v>
      </c>
    </row>
    <row r="687" spans="1:18" x14ac:dyDescent="0.25">
      <c r="A687" s="76" t="str">
        <f>IF(ISBLANK(INDEX('Policy Characteristics'!A:A,MATCH($C687,'Policy Characteristics'!$C:$C,0))),"",INDEX('Policy Characteristics'!A:A,MATCH($C687,'Policy Characteristics'!$C:$C,0)))</f>
        <v>Industry</v>
      </c>
      <c r="B687" s="200" t="str">
        <f>IF(ISBLANK(INDEX('Policy Characteristics'!B:B,MATCH($C687,'Policy Characteristics'!$C:$C,0))),"",INDEX('Policy Characteristics'!B:B,MATCH($C687,'Policy Characteristics'!$C:$C,0)))</f>
        <v>Electrification</v>
      </c>
      <c r="C687" s="76" t="str">
        <f t="shared" si="27"/>
        <v>Fraction of Eligible Industrial Energy Use Shifted to Electricity</v>
      </c>
      <c r="D687" s="78" t="s">
        <v>1303</v>
      </c>
      <c r="E687" t="s">
        <v>1685</v>
      </c>
      <c r="F687" t="s">
        <v>1267</v>
      </c>
      <c r="G687" s="88" t="s">
        <v>1692</v>
      </c>
      <c r="H687" s="15">
        <v>1861</v>
      </c>
      <c r="I687" s="213" t="s">
        <v>43</v>
      </c>
      <c r="J687" s="202" t="str">
        <f>IF(ISBLANK(INDEX('Policy Characteristics'!D:D,MATCH($C687,'Policy Characteristics'!$C:$C,0))),"",INDEX('Policy Characteristics'!D:D,MATCH($C687,'Policy Characteristics'!$C:$C,0)))</f>
        <v>Electrification</v>
      </c>
      <c r="K687" s="76" t="str">
        <f>IF(ISBLANK(INDEX('Policy Characteristics'!E:E,MATCH($C687,'Policy Characteristics'!$C:$C,0))),"",INDEX('Policy Characteristics'!E:E,MATCH($C687,'Policy Characteristics'!$C:$C,0)))</f>
        <v>indst shift to electricity</v>
      </c>
      <c r="L687" s="205">
        <f>IF(ISBLANK(INDEX('Policy Characteristics'!F:F,MATCH($C687,'Policy Characteristics'!$C:$C,0))),"",INDEX('Policy Characteristics'!F:F,MATCH($C687,'Policy Characteristics'!$C:$C,0)))</f>
        <v>0</v>
      </c>
      <c r="M687" s="205">
        <f>IF(ISBLANK(INDEX('Policy Characteristics'!G:G,MATCH($C687,'Policy Characteristics'!$C:$C,0))),"",INDEX('Policy Characteristics'!G:G,MATCH($C687,'Policy Characteristics'!$C:$C,0)))</f>
        <v>1</v>
      </c>
      <c r="N687" s="205">
        <f>IF(ISBLANK(INDEX('Policy Characteristics'!H:H,MATCH($C687,'Policy Characteristics'!$C:$C,0))),"",INDEX('Policy Characteristics'!H:H,MATCH($C687,'Policy Characteristics'!$C:$C,0)))</f>
        <v>0.01</v>
      </c>
      <c r="O687" s="76" t="str">
        <f>IF(ISBLANK(INDEX('Policy Characteristics'!I:I,MATCH($C687,'Policy Characteristics'!$C:$C,0))),"",INDEX('Policy Characteristics'!I:I,MATCH($C687,'Policy Characteristics'!$C:$C,0)))</f>
        <v>% of fuel shifted</v>
      </c>
      <c r="P687" s="7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76" t="str">
        <f>IF(ISBLANK(INDEX('Policy Characteristics'!K:K,MATCH($C687,'Policy Characteristics'!$C:$C,0))),"",INDEX('Policy Characteristics'!K:K,MATCH($C687,'Policy Characteristics'!$C:$C,0)))</f>
        <v>industry-ag-main.html#fuel-switching</v>
      </c>
      <c r="R687" s="76" t="str">
        <f>IF(ISBLANK(INDEX('Policy Characteristics'!L:L,MATCH($C687,'Policy Characteristics'!$C:$C,0))),"",INDEX('Policy Characteristics'!L:L,MATCH($C687,'Policy Characteristics'!$C:$C,0)))</f>
        <v>industry-elec-and-hydrogen.html</v>
      </c>
    </row>
    <row r="688" spans="1:18" x14ac:dyDescent="0.25">
      <c r="A688" s="76" t="str">
        <f>IF(ISBLANK(INDEX('Policy Characteristics'!A:A,MATCH($C688,'Policy Characteristics'!$C:$C,0))),"",INDEX('Policy Characteristics'!A:A,MATCH($C688,'Policy Characteristics'!$C:$C,0)))</f>
        <v>Industry</v>
      </c>
      <c r="B688" s="200" t="str">
        <f>IF(ISBLANK(INDEX('Policy Characteristics'!B:B,MATCH($C688,'Policy Characteristics'!$C:$C,0))),"",INDEX('Policy Characteristics'!B:B,MATCH($C688,'Policy Characteristics'!$C:$C,0)))</f>
        <v>Electrification</v>
      </c>
      <c r="C688" s="76" t="str">
        <f t="shared" si="27"/>
        <v>Fraction of Eligible Industrial Energy Use Shifted to Electricity</v>
      </c>
      <c r="D688" s="78" t="s">
        <v>1303</v>
      </c>
      <c r="E688" t="s">
        <v>1686</v>
      </c>
      <c r="F688" t="s">
        <v>1267</v>
      </c>
      <c r="G688" s="88" t="s">
        <v>1693</v>
      </c>
      <c r="H688" s="15">
        <v>1862</v>
      </c>
      <c r="I688" s="213" t="s">
        <v>43</v>
      </c>
      <c r="J688" s="202" t="str">
        <f>IF(ISBLANK(INDEX('Policy Characteristics'!D:D,MATCH($C688,'Policy Characteristics'!$C:$C,0))),"",INDEX('Policy Characteristics'!D:D,MATCH($C688,'Policy Characteristics'!$C:$C,0)))</f>
        <v>Electrification</v>
      </c>
      <c r="K688" s="76" t="str">
        <f>IF(ISBLANK(INDEX('Policy Characteristics'!E:E,MATCH($C688,'Policy Characteristics'!$C:$C,0))),"",INDEX('Policy Characteristics'!E:E,MATCH($C688,'Policy Characteristics'!$C:$C,0)))</f>
        <v>indst shift to electricity</v>
      </c>
      <c r="L688" s="205">
        <f>IF(ISBLANK(INDEX('Policy Characteristics'!F:F,MATCH($C688,'Policy Characteristics'!$C:$C,0))),"",INDEX('Policy Characteristics'!F:F,MATCH($C688,'Policy Characteristics'!$C:$C,0)))</f>
        <v>0</v>
      </c>
      <c r="M688" s="205">
        <f>IF(ISBLANK(INDEX('Policy Characteristics'!G:G,MATCH($C688,'Policy Characteristics'!$C:$C,0))),"",INDEX('Policy Characteristics'!G:G,MATCH($C688,'Policy Characteristics'!$C:$C,0)))</f>
        <v>1</v>
      </c>
      <c r="N688" s="205">
        <f>IF(ISBLANK(INDEX('Policy Characteristics'!H:H,MATCH($C688,'Policy Characteristics'!$C:$C,0))),"",INDEX('Policy Characteristics'!H:H,MATCH($C688,'Policy Characteristics'!$C:$C,0)))</f>
        <v>0.01</v>
      </c>
      <c r="O688" s="76" t="str">
        <f>IF(ISBLANK(INDEX('Policy Characteristics'!I:I,MATCH($C688,'Policy Characteristics'!$C:$C,0))),"",INDEX('Policy Characteristics'!I:I,MATCH($C688,'Policy Characteristics'!$C:$C,0)))</f>
        <v>% of fuel shifted</v>
      </c>
      <c r="P688" s="7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76" t="str">
        <f>IF(ISBLANK(INDEX('Policy Characteristics'!K:K,MATCH($C688,'Policy Characteristics'!$C:$C,0))),"",INDEX('Policy Characteristics'!K:K,MATCH($C688,'Policy Characteristics'!$C:$C,0)))</f>
        <v>industry-ag-main.html#fuel-switching</v>
      </c>
      <c r="R688" s="76" t="str">
        <f>IF(ISBLANK(INDEX('Policy Characteristics'!L:L,MATCH($C688,'Policy Characteristics'!$C:$C,0))),"",INDEX('Policy Characteristics'!L:L,MATCH($C688,'Policy Characteristics'!$C:$C,0)))</f>
        <v>industry-elec-and-hydrogen.html</v>
      </c>
    </row>
    <row r="689" spans="1:18" x14ac:dyDescent="0.25">
      <c r="A689" s="76" t="str">
        <f>IF(ISBLANK(INDEX('Policy Characteristics'!A:A,MATCH($C689,'Policy Characteristics'!$C:$C,0))),"",INDEX('Policy Characteristics'!A:A,MATCH($C689,'Policy Characteristics'!$C:$C,0)))</f>
        <v>Industry</v>
      </c>
      <c r="B689" s="200" t="str">
        <f>IF(ISBLANK(INDEX('Policy Characteristics'!B:B,MATCH($C689,'Policy Characteristics'!$C:$C,0))),"",INDEX('Policy Characteristics'!B:B,MATCH($C689,'Policy Characteristics'!$C:$C,0)))</f>
        <v>Electrification</v>
      </c>
      <c r="C689" s="76" t="str">
        <f t="shared" si="27"/>
        <v>Fraction of Eligible Industrial Energy Use Shifted to Electricity</v>
      </c>
      <c r="D689" s="78" t="s">
        <v>1303</v>
      </c>
      <c r="E689" t="s">
        <v>1687</v>
      </c>
      <c r="F689" t="s">
        <v>1267</v>
      </c>
      <c r="G689" s="88" t="s">
        <v>1694</v>
      </c>
      <c r="H689" s="15">
        <v>1863</v>
      </c>
      <c r="I689" s="213" t="s">
        <v>43</v>
      </c>
      <c r="J689" s="202" t="str">
        <f>IF(ISBLANK(INDEX('Policy Characteristics'!D:D,MATCH($C689,'Policy Characteristics'!$C:$C,0))),"",INDEX('Policy Characteristics'!D:D,MATCH($C689,'Policy Characteristics'!$C:$C,0)))</f>
        <v>Electrification</v>
      </c>
      <c r="K689" s="76" t="str">
        <f>IF(ISBLANK(INDEX('Policy Characteristics'!E:E,MATCH($C689,'Policy Characteristics'!$C:$C,0))),"",INDEX('Policy Characteristics'!E:E,MATCH($C689,'Policy Characteristics'!$C:$C,0)))</f>
        <v>indst shift to electricity</v>
      </c>
      <c r="L689" s="205">
        <f>IF(ISBLANK(INDEX('Policy Characteristics'!F:F,MATCH($C689,'Policy Characteristics'!$C:$C,0))),"",INDEX('Policy Characteristics'!F:F,MATCH($C689,'Policy Characteristics'!$C:$C,0)))</f>
        <v>0</v>
      </c>
      <c r="M689" s="205">
        <f>IF(ISBLANK(INDEX('Policy Characteristics'!G:G,MATCH($C689,'Policy Characteristics'!$C:$C,0))),"",INDEX('Policy Characteristics'!G:G,MATCH($C689,'Policy Characteristics'!$C:$C,0)))</f>
        <v>1</v>
      </c>
      <c r="N689" s="205">
        <f>IF(ISBLANK(INDEX('Policy Characteristics'!H:H,MATCH($C689,'Policy Characteristics'!$C:$C,0))),"",INDEX('Policy Characteristics'!H:H,MATCH($C689,'Policy Characteristics'!$C:$C,0)))</f>
        <v>0.01</v>
      </c>
      <c r="O689" s="76" t="str">
        <f>IF(ISBLANK(INDEX('Policy Characteristics'!I:I,MATCH($C689,'Policy Characteristics'!$C:$C,0))),"",INDEX('Policy Characteristics'!I:I,MATCH($C689,'Policy Characteristics'!$C:$C,0)))</f>
        <v>% of fuel shifted</v>
      </c>
      <c r="P689" s="7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76" t="str">
        <f>IF(ISBLANK(INDEX('Policy Characteristics'!K:K,MATCH($C689,'Policy Characteristics'!$C:$C,0))),"",INDEX('Policy Characteristics'!K:K,MATCH($C689,'Policy Characteristics'!$C:$C,0)))</f>
        <v>industry-ag-main.html#fuel-switching</v>
      </c>
      <c r="R689" s="76" t="str">
        <f>IF(ISBLANK(INDEX('Policy Characteristics'!L:L,MATCH($C689,'Policy Characteristics'!$C:$C,0))),"",INDEX('Policy Characteristics'!L:L,MATCH($C689,'Policy Characteristics'!$C:$C,0)))</f>
        <v>industry-elec-and-hydrogen.html</v>
      </c>
    </row>
    <row r="690" spans="1:18" x14ac:dyDescent="0.25">
      <c r="A690" s="76" t="str">
        <f>IF(ISBLANK(INDEX('Policy Characteristics'!A:A,MATCH($C690,'Policy Characteristics'!$C:$C,0))),"",INDEX('Policy Characteristics'!A:A,MATCH($C690,'Policy Characteristics'!$C:$C,0)))</f>
        <v>Industry</v>
      </c>
      <c r="B690" s="200" t="str">
        <f>IF(ISBLANK(INDEX('Policy Characteristics'!B:B,MATCH($C690,'Policy Characteristics'!$C:$C,0))),"",INDEX('Policy Characteristics'!B:B,MATCH($C690,'Policy Characteristics'!$C:$C,0)))</f>
        <v>Electrification</v>
      </c>
      <c r="C690" s="76" t="str">
        <f t="shared" si="27"/>
        <v>Fraction of Eligible Industrial Energy Use Shifted to Electricity</v>
      </c>
      <c r="D690" s="78" t="s">
        <v>1303</v>
      </c>
      <c r="E690" t="s">
        <v>1688</v>
      </c>
      <c r="F690" t="s">
        <v>1267</v>
      </c>
      <c r="G690" s="88" t="s">
        <v>1695</v>
      </c>
      <c r="H690" s="15">
        <v>1864</v>
      </c>
      <c r="I690" s="213" t="s">
        <v>43</v>
      </c>
      <c r="J690" s="202" t="str">
        <f>IF(ISBLANK(INDEX('Policy Characteristics'!D:D,MATCH($C690,'Policy Characteristics'!$C:$C,0))),"",INDEX('Policy Characteristics'!D:D,MATCH($C690,'Policy Characteristics'!$C:$C,0)))</f>
        <v>Electrification</v>
      </c>
      <c r="K690" s="76" t="str">
        <f>IF(ISBLANK(INDEX('Policy Characteristics'!E:E,MATCH($C690,'Policy Characteristics'!$C:$C,0))),"",INDEX('Policy Characteristics'!E:E,MATCH($C690,'Policy Characteristics'!$C:$C,0)))</f>
        <v>indst shift to electricity</v>
      </c>
      <c r="L690" s="205">
        <f>IF(ISBLANK(INDEX('Policy Characteristics'!F:F,MATCH($C690,'Policy Characteristics'!$C:$C,0))),"",INDEX('Policy Characteristics'!F:F,MATCH($C690,'Policy Characteristics'!$C:$C,0)))</f>
        <v>0</v>
      </c>
      <c r="M690" s="205">
        <f>IF(ISBLANK(INDEX('Policy Characteristics'!G:G,MATCH($C690,'Policy Characteristics'!$C:$C,0))),"",INDEX('Policy Characteristics'!G:G,MATCH($C690,'Policy Characteristics'!$C:$C,0)))</f>
        <v>1</v>
      </c>
      <c r="N690" s="205">
        <f>IF(ISBLANK(INDEX('Policy Characteristics'!H:H,MATCH($C690,'Policy Characteristics'!$C:$C,0))),"",INDEX('Policy Characteristics'!H:H,MATCH($C690,'Policy Characteristics'!$C:$C,0)))</f>
        <v>0.01</v>
      </c>
      <c r="O690" s="76" t="str">
        <f>IF(ISBLANK(INDEX('Policy Characteristics'!I:I,MATCH($C690,'Policy Characteristics'!$C:$C,0))),"",INDEX('Policy Characteristics'!I:I,MATCH($C690,'Policy Characteristics'!$C:$C,0)))</f>
        <v>% of fuel shifted</v>
      </c>
      <c r="P690" s="7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76" t="str">
        <f>IF(ISBLANK(INDEX('Policy Characteristics'!K:K,MATCH($C690,'Policy Characteristics'!$C:$C,0))),"",INDEX('Policy Characteristics'!K:K,MATCH($C690,'Policy Characteristics'!$C:$C,0)))</f>
        <v>industry-ag-main.html#fuel-switching</v>
      </c>
      <c r="R690" s="76" t="str">
        <f>IF(ISBLANK(INDEX('Policy Characteristics'!L:L,MATCH($C690,'Policy Characteristics'!$C:$C,0))),"",INDEX('Policy Characteristics'!L:L,MATCH($C690,'Policy Characteristics'!$C:$C,0)))</f>
        <v>industry-elec-and-hydrogen.html</v>
      </c>
    </row>
    <row r="691" spans="1:18" x14ac:dyDescent="0.25">
      <c r="A691" s="76" t="str">
        <f>IF(ISBLANK(INDEX('Policy Characteristics'!A:A,MATCH($C691,'Policy Characteristics'!$C:$C,0))),"",INDEX('Policy Characteristics'!A:A,MATCH($C691,'Policy Characteristics'!$C:$C,0)))</f>
        <v>Industry</v>
      </c>
      <c r="B691" s="200" t="str">
        <f>IF(ISBLANK(INDEX('Policy Characteristics'!B:B,MATCH($C691,'Policy Characteristics'!$C:$C,0))),"",INDEX('Policy Characteristics'!B:B,MATCH($C691,'Policy Characteristics'!$C:$C,0)))</f>
        <v>Electrification</v>
      </c>
      <c r="C691" s="76" t="str">
        <f t="shared" si="27"/>
        <v>Fraction of Eligible Industrial Energy Use Shifted to Electricity</v>
      </c>
      <c r="D691" s="78" t="s">
        <v>1303</v>
      </c>
      <c r="E691" t="s">
        <v>1824</v>
      </c>
      <c r="F691" t="s">
        <v>1267</v>
      </c>
      <c r="G691" s="88" t="s">
        <v>1824</v>
      </c>
      <c r="H691" s="15">
        <v>1865</v>
      </c>
      <c r="I691" s="213" t="s">
        <v>43</v>
      </c>
      <c r="J691" s="202" t="str">
        <f>IF(ISBLANK(INDEX('Policy Characteristics'!D:D,MATCH($C691,'Policy Characteristics'!$C:$C,0))),"",INDEX('Policy Characteristics'!D:D,MATCH($C691,'Policy Characteristics'!$C:$C,0)))</f>
        <v>Electrification</v>
      </c>
      <c r="K691" s="76" t="str">
        <f>IF(ISBLANK(INDEX('Policy Characteristics'!E:E,MATCH($C691,'Policy Characteristics'!$C:$C,0))),"",INDEX('Policy Characteristics'!E:E,MATCH($C691,'Policy Characteristics'!$C:$C,0)))</f>
        <v>indst shift to electricity</v>
      </c>
      <c r="L691" s="205">
        <f>IF(ISBLANK(INDEX('Policy Characteristics'!F:F,MATCH($C691,'Policy Characteristics'!$C:$C,0))),"",INDEX('Policy Characteristics'!F:F,MATCH($C691,'Policy Characteristics'!$C:$C,0)))</f>
        <v>0</v>
      </c>
      <c r="M691" s="205">
        <f>IF(ISBLANK(INDEX('Policy Characteristics'!G:G,MATCH($C691,'Policy Characteristics'!$C:$C,0))),"",INDEX('Policy Characteristics'!G:G,MATCH($C691,'Policy Characteristics'!$C:$C,0)))</f>
        <v>1</v>
      </c>
      <c r="N691" s="205">
        <f>IF(ISBLANK(INDEX('Policy Characteristics'!H:H,MATCH($C691,'Policy Characteristics'!$C:$C,0))),"",INDEX('Policy Characteristics'!H:H,MATCH($C691,'Policy Characteristics'!$C:$C,0)))</f>
        <v>0.01</v>
      </c>
      <c r="O691" s="76" t="str">
        <f>IF(ISBLANK(INDEX('Policy Characteristics'!I:I,MATCH($C691,'Policy Characteristics'!$C:$C,0))),"",INDEX('Policy Characteristics'!I:I,MATCH($C691,'Policy Characteristics'!$C:$C,0)))</f>
        <v>% of fuel shifted</v>
      </c>
      <c r="P691" s="7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76" t="str">
        <f>IF(ISBLANK(INDEX('Policy Characteristics'!K:K,MATCH($C691,'Policy Characteristics'!$C:$C,0))),"",INDEX('Policy Characteristics'!K:K,MATCH($C691,'Policy Characteristics'!$C:$C,0)))</f>
        <v>industry-ag-main.html#fuel-switching</v>
      </c>
      <c r="R691" s="76" t="str">
        <f>IF(ISBLANK(INDEX('Policy Characteristics'!L:L,MATCH($C691,'Policy Characteristics'!$C:$C,0))),"",INDEX('Policy Characteristics'!L:L,MATCH($C691,'Policy Characteristics'!$C:$C,0)))</f>
        <v>industry-elec-and-hydrogen.html</v>
      </c>
    </row>
    <row r="692" spans="1:18" x14ac:dyDescent="0.25">
      <c r="A692" s="76" t="str">
        <f>IF(ISBLANK(INDEX('Policy Characteristics'!A:A,MATCH($C692,'Policy Characteristics'!$C:$C,0))),"",INDEX('Policy Characteristics'!A:A,MATCH($C692,'Policy Characteristics'!$C:$C,0)))</f>
        <v>Industry</v>
      </c>
      <c r="B692" s="200" t="str">
        <f>IF(ISBLANK(INDEX('Policy Characteristics'!B:B,MATCH($C692,'Policy Characteristics'!$C:$C,0))),"",INDEX('Policy Characteristics'!B:B,MATCH($C692,'Policy Characteristics'!$C:$C,0)))</f>
        <v>Electrification</v>
      </c>
      <c r="C692" s="76" t="str">
        <f t="shared" si="27"/>
        <v>Fraction of Eligible Industrial Energy Use Shifted to Electricity</v>
      </c>
      <c r="D692" s="78" t="s">
        <v>1304</v>
      </c>
      <c r="E692" t="s">
        <v>1682</v>
      </c>
      <c r="F692" t="s">
        <v>1268</v>
      </c>
      <c r="G692" s="88" t="s">
        <v>1689</v>
      </c>
      <c r="H692" s="15">
        <v>1866</v>
      </c>
      <c r="I692" s="213" t="s">
        <v>43</v>
      </c>
      <c r="J692" s="202" t="str">
        <f>IF(ISBLANK(INDEX('Policy Characteristics'!D:D,MATCH($C692,'Policy Characteristics'!$C:$C,0))),"",INDEX('Policy Characteristics'!D:D,MATCH($C692,'Policy Characteristics'!$C:$C,0)))</f>
        <v>Electrification</v>
      </c>
      <c r="K692" s="76" t="str">
        <f>IF(ISBLANK(INDEX('Policy Characteristics'!E:E,MATCH($C692,'Policy Characteristics'!$C:$C,0))),"",INDEX('Policy Characteristics'!E:E,MATCH($C692,'Policy Characteristics'!$C:$C,0)))</f>
        <v>indst shift to electricity</v>
      </c>
      <c r="L692" s="205">
        <f>IF(ISBLANK(INDEX('Policy Characteristics'!F:F,MATCH($C692,'Policy Characteristics'!$C:$C,0))),"",INDEX('Policy Characteristics'!F:F,MATCH($C692,'Policy Characteristics'!$C:$C,0)))</f>
        <v>0</v>
      </c>
      <c r="M692" s="205">
        <f>IF(ISBLANK(INDEX('Policy Characteristics'!G:G,MATCH($C692,'Policy Characteristics'!$C:$C,0))),"",INDEX('Policy Characteristics'!G:G,MATCH($C692,'Policy Characteristics'!$C:$C,0)))</f>
        <v>1</v>
      </c>
      <c r="N692" s="205">
        <f>IF(ISBLANK(INDEX('Policy Characteristics'!H:H,MATCH($C692,'Policy Characteristics'!$C:$C,0))),"",INDEX('Policy Characteristics'!H:H,MATCH($C692,'Policy Characteristics'!$C:$C,0)))</f>
        <v>0.01</v>
      </c>
      <c r="O692" s="76" t="str">
        <f>IF(ISBLANK(INDEX('Policy Characteristics'!I:I,MATCH($C692,'Policy Characteristics'!$C:$C,0))),"",INDEX('Policy Characteristics'!I:I,MATCH($C692,'Policy Characteristics'!$C:$C,0)))</f>
        <v>% of fuel shifted</v>
      </c>
      <c r="P692" s="7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76" t="str">
        <f>IF(ISBLANK(INDEX('Policy Characteristics'!K:K,MATCH($C692,'Policy Characteristics'!$C:$C,0))),"",INDEX('Policy Characteristics'!K:K,MATCH($C692,'Policy Characteristics'!$C:$C,0)))</f>
        <v>industry-ag-main.html#fuel-switching</v>
      </c>
      <c r="R692" s="76" t="str">
        <f>IF(ISBLANK(INDEX('Policy Characteristics'!L:L,MATCH($C692,'Policy Characteristics'!$C:$C,0))),"",INDEX('Policy Characteristics'!L:L,MATCH($C692,'Policy Characteristics'!$C:$C,0)))</f>
        <v>industry-elec-and-hydrogen.html</v>
      </c>
    </row>
    <row r="693" spans="1:18" x14ac:dyDescent="0.25">
      <c r="A693" s="76" t="str">
        <f>IF(ISBLANK(INDEX('Policy Characteristics'!A:A,MATCH($C693,'Policy Characteristics'!$C:$C,0))),"",INDEX('Policy Characteristics'!A:A,MATCH($C693,'Policy Characteristics'!$C:$C,0)))</f>
        <v>Industry</v>
      </c>
      <c r="B693" s="200" t="str">
        <f>IF(ISBLANK(INDEX('Policy Characteristics'!B:B,MATCH($C693,'Policy Characteristics'!$C:$C,0))),"",INDEX('Policy Characteristics'!B:B,MATCH($C693,'Policy Characteristics'!$C:$C,0)))</f>
        <v>Electrification</v>
      </c>
      <c r="C693" s="76" t="str">
        <f t="shared" si="27"/>
        <v>Fraction of Eligible Industrial Energy Use Shifted to Electricity</v>
      </c>
      <c r="D693" s="78" t="s">
        <v>1304</v>
      </c>
      <c r="E693" t="s">
        <v>1683</v>
      </c>
      <c r="F693" t="s">
        <v>1268</v>
      </c>
      <c r="G693" s="88" t="s">
        <v>1690</v>
      </c>
      <c r="H693" s="15">
        <v>1867</v>
      </c>
      <c r="I693" s="213" t="s">
        <v>43</v>
      </c>
      <c r="J693" s="202" t="str">
        <f>IF(ISBLANK(INDEX('Policy Characteristics'!D:D,MATCH($C693,'Policy Characteristics'!$C:$C,0))),"",INDEX('Policy Characteristics'!D:D,MATCH($C693,'Policy Characteristics'!$C:$C,0)))</f>
        <v>Electrification</v>
      </c>
      <c r="K693" s="76" t="str">
        <f>IF(ISBLANK(INDEX('Policy Characteristics'!E:E,MATCH($C693,'Policy Characteristics'!$C:$C,0))),"",INDEX('Policy Characteristics'!E:E,MATCH($C693,'Policy Characteristics'!$C:$C,0)))</f>
        <v>indst shift to electricity</v>
      </c>
      <c r="L693" s="205">
        <f>IF(ISBLANK(INDEX('Policy Characteristics'!F:F,MATCH($C693,'Policy Characteristics'!$C:$C,0))),"",INDEX('Policy Characteristics'!F:F,MATCH($C693,'Policy Characteristics'!$C:$C,0)))</f>
        <v>0</v>
      </c>
      <c r="M693" s="205">
        <f>IF(ISBLANK(INDEX('Policy Characteristics'!G:G,MATCH($C693,'Policy Characteristics'!$C:$C,0))),"",INDEX('Policy Characteristics'!G:G,MATCH($C693,'Policy Characteristics'!$C:$C,0)))</f>
        <v>1</v>
      </c>
      <c r="N693" s="205">
        <f>IF(ISBLANK(INDEX('Policy Characteristics'!H:H,MATCH($C693,'Policy Characteristics'!$C:$C,0))),"",INDEX('Policy Characteristics'!H:H,MATCH($C693,'Policy Characteristics'!$C:$C,0)))</f>
        <v>0.01</v>
      </c>
      <c r="O693" s="76" t="str">
        <f>IF(ISBLANK(INDEX('Policy Characteristics'!I:I,MATCH($C693,'Policy Characteristics'!$C:$C,0))),"",INDEX('Policy Characteristics'!I:I,MATCH($C693,'Policy Characteristics'!$C:$C,0)))</f>
        <v>% of fuel shifted</v>
      </c>
      <c r="P693" s="7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76" t="str">
        <f>IF(ISBLANK(INDEX('Policy Characteristics'!K:K,MATCH($C693,'Policy Characteristics'!$C:$C,0))),"",INDEX('Policy Characteristics'!K:K,MATCH($C693,'Policy Characteristics'!$C:$C,0)))</f>
        <v>industry-ag-main.html#fuel-switching</v>
      </c>
      <c r="R693" s="76" t="str">
        <f>IF(ISBLANK(INDEX('Policy Characteristics'!L:L,MATCH($C693,'Policy Characteristics'!$C:$C,0))),"",INDEX('Policy Characteristics'!L:L,MATCH($C693,'Policy Characteristics'!$C:$C,0)))</f>
        <v>industry-elec-and-hydrogen.html</v>
      </c>
    </row>
    <row r="694" spans="1:18" x14ac:dyDescent="0.25">
      <c r="A694" s="76" t="str">
        <f>IF(ISBLANK(INDEX('Policy Characteristics'!A:A,MATCH($C694,'Policy Characteristics'!$C:$C,0))),"",INDEX('Policy Characteristics'!A:A,MATCH($C694,'Policy Characteristics'!$C:$C,0)))</f>
        <v>Industry</v>
      </c>
      <c r="B694" s="200" t="str">
        <f>IF(ISBLANK(INDEX('Policy Characteristics'!B:B,MATCH($C694,'Policy Characteristics'!$C:$C,0))),"",INDEX('Policy Characteristics'!B:B,MATCH($C694,'Policy Characteristics'!$C:$C,0)))</f>
        <v>Electrification</v>
      </c>
      <c r="C694" s="76" t="str">
        <f t="shared" si="27"/>
        <v>Fraction of Eligible Industrial Energy Use Shifted to Electricity</v>
      </c>
      <c r="D694" s="78" t="s">
        <v>1304</v>
      </c>
      <c r="E694" t="s">
        <v>1684</v>
      </c>
      <c r="F694" t="s">
        <v>1268</v>
      </c>
      <c r="G694" s="88" t="s">
        <v>1691</v>
      </c>
      <c r="H694" s="15">
        <v>1868</v>
      </c>
      <c r="I694" s="213" t="s">
        <v>43</v>
      </c>
      <c r="J694" s="202" t="str">
        <f>IF(ISBLANK(INDEX('Policy Characteristics'!D:D,MATCH($C694,'Policy Characteristics'!$C:$C,0))),"",INDEX('Policy Characteristics'!D:D,MATCH($C694,'Policy Characteristics'!$C:$C,0)))</f>
        <v>Electrification</v>
      </c>
      <c r="K694" s="76" t="str">
        <f>IF(ISBLANK(INDEX('Policy Characteristics'!E:E,MATCH($C694,'Policy Characteristics'!$C:$C,0))),"",INDEX('Policy Characteristics'!E:E,MATCH($C694,'Policy Characteristics'!$C:$C,0)))</f>
        <v>indst shift to electricity</v>
      </c>
      <c r="L694" s="205">
        <f>IF(ISBLANK(INDEX('Policy Characteristics'!F:F,MATCH($C694,'Policy Characteristics'!$C:$C,0))),"",INDEX('Policy Characteristics'!F:F,MATCH($C694,'Policy Characteristics'!$C:$C,0)))</f>
        <v>0</v>
      </c>
      <c r="M694" s="205">
        <f>IF(ISBLANK(INDEX('Policy Characteristics'!G:G,MATCH($C694,'Policy Characteristics'!$C:$C,0))),"",INDEX('Policy Characteristics'!G:G,MATCH($C694,'Policy Characteristics'!$C:$C,0)))</f>
        <v>1</v>
      </c>
      <c r="N694" s="205">
        <f>IF(ISBLANK(INDEX('Policy Characteristics'!H:H,MATCH($C694,'Policy Characteristics'!$C:$C,0))),"",INDEX('Policy Characteristics'!H:H,MATCH($C694,'Policy Characteristics'!$C:$C,0)))</f>
        <v>0.01</v>
      </c>
      <c r="O694" s="76" t="str">
        <f>IF(ISBLANK(INDEX('Policy Characteristics'!I:I,MATCH($C694,'Policy Characteristics'!$C:$C,0))),"",INDEX('Policy Characteristics'!I:I,MATCH($C694,'Policy Characteristics'!$C:$C,0)))</f>
        <v>% of fuel shifted</v>
      </c>
      <c r="P694" s="7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76" t="str">
        <f>IF(ISBLANK(INDEX('Policy Characteristics'!K:K,MATCH($C694,'Policy Characteristics'!$C:$C,0))),"",INDEX('Policy Characteristics'!K:K,MATCH($C694,'Policy Characteristics'!$C:$C,0)))</f>
        <v>industry-ag-main.html#fuel-switching</v>
      </c>
      <c r="R694" s="76" t="str">
        <f>IF(ISBLANK(INDEX('Policy Characteristics'!L:L,MATCH($C694,'Policy Characteristics'!$C:$C,0))),"",INDEX('Policy Characteristics'!L:L,MATCH($C694,'Policy Characteristics'!$C:$C,0)))</f>
        <v>industry-elec-and-hydrogen.html</v>
      </c>
    </row>
    <row r="695" spans="1:18" x14ac:dyDescent="0.25">
      <c r="A695" s="76" t="str">
        <f>IF(ISBLANK(INDEX('Policy Characteristics'!A:A,MATCH($C695,'Policy Characteristics'!$C:$C,0))),"",INDEX('Policy Characteristics'!A:A,MATCH($C695,'Policy Characteristics'!$C:$C,0)))</f>
        <v>Industry</v>
      </c>
      <c r="B695" s="200" t="str">
        <f>IF(ISBLANK(INDEX('Policy Characteristics'!B:B,MATCH($C695,'Policy Characteristics'!$C:$C,0))),"",INDEX('Policy Characteristics'!B:B,MATCH($C695,'Policy Characteristics'!$C:$C,0)))</f>
        <v>Electrification</v>
      </c>
      <c r="C695" s="76" t="str">
        <f t="shared" si="27"/>
        <v>Fraction of Eligible Industrial Energy Use Shifted to Electricity</v>
      </c>
      <c r="D695" s="78" t="s">
        <v>1304</v>
      </c>
      <c r="E695" t="s">
        <v>1685</v>
      </c>
      <c r="F695" t="s">
        <v>1268</v>
      </c>
      <c r="G695" s="88" t="s">
        <v>1692</v>
      </c>
      <c r="H695" s="15">
        <v>1869</v>
      </c>
      <c r="I695" s="213" t="s">
        <v>43</v>
      </c>
      <c r="J695" s="202" t="str">
        <f>IF(ISBLANK(INDEX('Policy Characteristics'!D:D,MATCH($C695,'Policy Characteristics'!$C:$C,0))),"",INDEX('Policy Characteristics'!D:D,MATCH($C695,'Policy Characteristics'!$C:$C,0)))</f>
        <v>Electrification</v>
      </c>
      <c r="K695" s="76" t="str">
        <f>IF(ISBLANK(INDEX('Policy Characteristics'!E:E,MATCH($C695,'Policy Characteristics'!$C:$C,0))),"",INDEX('Policy Characteristics'!E:E,MATCH($C695,'Policy Characteristics'!$C:$C,0)))</f>
        <v>indst shift to electricity</v>
      </c>
      <c r="L695" s="205">
        <f>IF(ISBLANK(INDEX('Policy Characteristics'!F:F,MATCH($C695,'Policy Characteristics'!$C:$C,0))),"",INDEX('Policy Characteristics'!F:F,MATCH($C695,'Policy Characteristics'!$C:$C,0)))</f>
        <v>0</v>
      </c>
      <c r="M695" s="205">
        <f>IF(ISBLANK(INDEX('Policy Characteristics'!G:G,MATCH($C695,'Policy Characteristics'!$C:$C,0))),"",INDEX('Policy Characteristics'!G:G,MATCH($C695,'Policy Characteristics'!$C:$C,0)))</f>
        <v>1</v>
      </c>
      <c r="N695" s="205">
        <f>IF(ISBLANK(INDEX('Policy Characteristics'!H:H,MATCH($C695,'Policy Characteristics'!$C:$C,0))),"",INDEX('Policy Characteristics'!H:H,MATCH($C695,'Policy Characteristics'!$C:$C,0)))</f>
        <v>0.01</v>
      </c>
      <c r="O695" s="76" t="str">
        <f>IF(ISBLANK(INDEX('Policy Characteristics'!I:I,MATCH($C695,'Policy Characteristics'!$C:$C,0))),"",INDEX('Policy Characteristics'!I:I,MATCH($C695,'Policy Characteristics'!$C:$C,0)))</f>
        <v>% of fuel shifted</v>
      </c>
      <c r="P695" s="7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76" t="str">
        <f>IF(ISBLANK(INDEX('Policy Characteristics'!K:K,MATCH($C695,'Policy Characteristics'!$C:$C,0))),"",INDEX('Policy Characteristics'!K:K,MATCH($C695,'Policy Characteristics'!$C:$C,0)))</f>
        <v>industry-ag-main.html#fuel-switching</v>
      </c>
      <c r="R695" s="76" t="str">
        <f>IF(ISBLANK(INDEX('Policy Characteristics'!L:L,MATCH($C695,'Policy Characteristics'!$C:$C,0))),"",INDEX('Policy Characteristics'!L:L,MATCH($C695,'Policy Characteristics'!$C:$C,0)))</f>
        <v>industry-elec-and-hydrogen.html</v>
      </c>
    </row>
    <row r="696" spans="1:18" x14ac:dyDescent="0.25">
      <c r="A696" s="76" t="str">
        <f>IF(ISBLANK(INDEX('Policy Characteristics'!A:A,MATCH($C696,'Policy Characteristics'!$C:$C,0))),"",INDEX('Policy Characteristics'!A:A,MATCH($C696,'Policy Characteristics'!$C:$C,0)))</f>
        <v>Industry</v>
      </c>
      <c r="B696" s="200" t="str">
        <f>IF(ISBLANK(INDEX('Policy Characteristics'!B:B,MATCH($C696,'Policy Characteristics'!$C:$C,0))),"",INDEX('Policy Characteristics'!B:B,MATCH($C696,'Policy Characteristics'!$C:$C,0)))</f>
        <v>Electrification</v>
      </c>
      <c r="C696" s="76" t="str">
        <f t="shared" si="27"/>
        <v>Fraction of Eligible Industrial Energy Use Shifted to Electricity</v>
      </c>
      <c r="D696" s="78" t="s">
        <v>1304</v>
      </c>
      <c r="E696" t="s">
        <v>1686</v>
      </c>
      <c r="F696" t="s">
        <v>1268</v>
      </c>
      <c r="G696" s="88" t="s">
        <v>1693</v>
      </c>
      <c r="H696" s="15">
        <v>1870</v>
      </c>
      <c r="I696" s="213" t="s">
        <v>43</v>
      </c>
      <c r="J696" s="202" t="str">
        <f>IF(ISBLANK(INDEX('Policy Characteristics'!D:D,MATCH($C696,'Policy Characteristics'!$C:$C,0))),"",INDEX('Policy Characteristics'!D:D,MATCH($C696,'Policy Characteristics'!$C:$C,0)))</f>
        <v>Electrification</v>
      </c>
      <c r="K696" s="76" t="str">
        <f>IF(ISBLANK(INDEX('Policy Characteristics'!E:E,MATCH($C696,'Policy Characteristics'!$C:$C,0))),"",INDEX('Policy Characteristics'!E:E,MATCH($C696,'Policy Characteristics'!$C:$C,0)))</f>
        <v>indst shift to electricity</v>
      </c>
      <c r="L696" s="205">
        <f>IF(ISBLANK(INDEX('Policy Characteristics'!F:F,MATCH($C696,'Policy Characteristics'!$C:$C,0))),"",INDEX('Policy Characteristics'!F:F,MATCH($C696,'Policy Characteristics'!$C:$C,0)))</f>
        <v>0</v>
      </c>
      <c r="M696" s="205">
        <f>IF(ISBLANK(INDEX('Policy Characteristics'!G:G,MATCH($C696,'Policy Characteristics'!$C:$C,0))),"",INDEX('Policy Characteristics'!G:G,MATCH($C696,'Policy Characteristics'!$C:$C,0)))</f>
        <v>1</v>
      </c>
      <c r="N696" s="205">
        <f>IF(ISBLANK(INDEX('Policy Characteristics'!H:H,MATCH($C696,'Policy Characteristics'!$C:$C,0))),"",INDEX('Policy Characteristics'!H:H,MATCH($C696,'Policy Characteristics'!$C:$C,0)))</f>
        <v>0.01</v>
      </c>
      <c r="O696" s="76" t="str">
        <f>IF(ISBLANK(INDEX('Policy Characteristics'!I:I,MATCH($C696,'Policy Characteristics'!$C:$C,0))),"",INDEX('Policy Characteristics'!I:I,MATCH($C696,'Policy Characteristics'!$C:$C,0)))</f>
        <v>% of fuel shifted</v>
      </c>
      <c r="P696" s="7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76" t="str">
        <f>IF(ISBLANK(INDEX('Policy Characteristics'!K:K,MATCH($C696,'Policy Characteristics'!$C:$C,0))),"",INDEX('Policy Characteristics'!K:K,MATCH($C696,'Policy Characteristics'!$C:$C,0)))</f>
        <v>industry-ag-main.html#fuel-switching</v>
      </c>
      <c r="R696" s="76" t="str">
        <f>IF(ISBLANK(INDEX('Policy Characteristics'!L:L,MATCH($C696,'Policy Characteristics'!$C:$C,0))),"",INDEX('Policy Characteristics'!L:L,MATCH($C696,'Policy Characteristics'!$C:$C,0)))</f>
        <v>industry-elec-and-hydrogen.html</v>
      </c>
    </row>
    <row r="697" spans="1:18" x14ac:dyDescent="0.25">
      <c r="A697" s="76" t="str">
        <f>IF(ISBLANK(INDEX('Policy Characteristics'!A:A,MATCH($C697,'Policy Characteristics'!$C:$C,0))),"",INDEX('Policy Characteristics'!A:A,MATCH($C697,'Policy Characteristics'!$C:$C,0)))</f>
        <v>Industry</v>
      </c>
      <c r="B697" s="200" t="str">
        <f>IF(ISBLANK(INDEX('Policy Characteristics'!B:B,MATCH($C697,'Policy Characteristics'!$C:$C,0))),"",INDEX('Policy Characteristics'!B:B,MATCH($C697,'Policy Characteristics'!$C:$C,0)))</f>
        <v>Electrification</v>
      </c>
      <c r="C697" s="76" t="str">
        <f t="shared" si="27"/>
        <v>Fraction of Eligible Industrial Energy Use Shifted to Electricity</v>
      </c>
      <c r="D697" s="78" t="s">
        <v>1304</v>
      </c>
      <c r="E697" t="s">
        <v>1687</v>
      </c>
      <c r="F697" t="s">
        <v>1268</v>
      </c>
      <c r="G697" s="88" t="s">
        <v>1694</v>
      </c>
      <c r="H697" s="15">
        <v>1871</v>
      </c>
      <c r="I697" s="213" t="s">
        <v>43</v>
      </c>
      <c r="J697" s="202" t="str">
        <f>IF(ISBLANK(INDEX('Policy Characteristics'!D:D,MATCH($C697,'Policy Characteristics'!$C:$C,0))),"",INDEX('Policy Characteristics'!D:D,MATCH($C697,'Policy Characteristics'!$C:$C,0)))</f>
        <v>Electrification</v>
      </c>
      <c r="K697" s="76" t="str">
        <f>IF(ISBLANK(INDEX('Policy Characteristics'!E:E,MATCH($C697,'Policy Characteristics'!$C:$C,0))),"",INDEX('Policy Characteristics'!E:E,MATCH($C697,'Policy Characteristics'!$C:$C,0)))</f>
        <v>indst shift to electricity</v>
      </c>
      <c r="L697" s="205">
        <f>IF(ISBLANK(INDEX('Policy Characteristics'!F:F,MATCH($C697,'Policy Characteristics'!$C:$C,0))),"",INDEX('Policy Characteristics'!F:F,MATCH($C697,'Policy Characteristics'!$C:$C,0)))</f>
        <v>0</v>
      </c>
      <c r="M697" s="205">
        <f>IF(ISBLANK(INDEX('Policy Characteristics'!G:G,MATCH($C697,'Policy Characteristics'!$C:$C,0))),"",INDEX('Policy Characteristics'!G:G,MATCH($C697,'Policy Characteristics'!$C:$C,0)))</f>
        <v>1</v>
      </c>
      <c r="N697" s="205">
        <f>IF(ISBLANK(INDEX('Policy Characteristics'!H:H,MATCH($C697,'Policy Characteristics'!$C:$C,0))),"",INDEX('Policy Characteristics'!H:H,MATCH($C697,'Policy Characteristics'!$C:$C,0)))</f>
        <v>0.01</v>
      </c>
      <c r="O697" s="76" t="str">
        <f>IF(ISBLANK(INDEX('Policy Characteristics'!I:I,MATCH($C697,'Policy Characteristics'!$C:$C,0))),"",INDEX('Policy Characteristics'!I:I,MATCH($C697,'Policy Characteristics'!$C:$C,0)))</f>
        <v>% of fuel shifted</v>
      </c>
      <c r="P697" s="7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76" t="str">
        <f>IF(ISBLANK(INDEX('Policy Characteristics'!K:K,MATCH($C697,'Policy Characteristics'!$C:$C,0))),"",INDEX('Policy Characteristics'!K:K,MATCH($C697,'Policy Characteristics'!$C:$C,0)))</f>
        <v>industry-ag-main.html#fuel-switching</v>
      </c>
      <c r="R697" s="76" t="str">
        <f>IF(ISBLANK(INDEX('Policy Characteristics'!L:L,MATCH($C697,'Policy Characteristics'!$C:$C,0))),"",INDEX('Policy Characteristics'!L:L,MATCH($C697,'Policy Characteristics'!$C:$C,0)))</f>
        <v>industry-elec-and-hydrogen.html</v>
      </c>
    </row>
    <row r="698" spans="1:18" x14ac:dyDescent="0.25">
      <c r="A698" s="76" t="str">
        <f>IF(ISBLANK(INDEX('Policy Characteristics'!A:A,MATCH($C698,'Policy Characteristics'!$C:$C,0))),"",INDEX('Policy Characteristics'!A:A,MATCH($C698,'Policy Characteristics'!$C:$C,0)))</f>
        <v>Industry</v>
      </c>
      <c r="B698" s="200" t="str">
        <f>IF(ISBLANK(INDEX('Policy Characteristics'!B:B,MATCH($C698,'Policy Characteristics'!$C:$C,0))),"",INDEX('Policy Characteristics'!B:B,MATCH($C698,'Policy Characteristics'!$C:$C,0)))</f>
        <v>Electrification</v>
      </c>
      <c r="C698" s="76" t="str">
        <f t="shared" si="27"/>
        <v>Fraction of Eligible Industrial Energy Use Shifted to Electricity</v>
      </c>
      <c r="D698" s="78" t="s">
        <v>1304</v>
      </c>
      <c r="E698" t="s">
        <v>1688</v>
      </c>
      <c r="F698" t="s">
        <v>1268</v>
      </c>
      <c r="G698" s="88" t="s">
        <v>1695</v>
      </c>
      <c r="H698" s="15">
        <v>1872</v>
      </c>
      <c r="I698" s="213" t="s">
        <v>43</v>
      </c>
      <c r="J698" s="202" t="str">
        <f>IF(ISBLANK(INDEX('Policy Characteristics'!D:D,MATCH($C698,'Policy Characteristics'!$C:$C,0))),"",INDEX('Policy Characteristics'!D:D,MATCH($C698,'Policy Characteristics'!$C:$C,0)))</f>
        <v>Electrification</v>
      </c>
      <c r="K698" s="76" t="str">
        <f>IF(ISBLANK(INDEX('Policy Characteristics'!E:E,MATCH($C698,'Policy Characteristics'!$C:$C,0))),"",INDEX('Policy Characteristics'!E:E,MATCH($C698,'Policy Characteristics'!$C:$C,0)))</f>
        <v>indst shift to electricity</v>
      </c>
      <c r="L698" s="205">
        <f>IF(ISBLANK(INDEX('Policy Characteristics'!F:F,MATCH($C698,'Policy Characteristics'!$C:$C,0))),"",INDEX('Policy Characteristics'!F:F,MATCH($C698,'Policy Characteristics'!$C:$C,0)))</f>
        <v>0</v>
      </c>
      <c r="M698" s="205">
        <f>IF(ISBLANK(INDEX('Policy Characteristics'!G:G,MATCH($C698,'Policy Characteristics'!$C:$C,0))),"",INDEX('Policy Characteristics'!G:G,MATCH($C698,'Policy Characteristics'!$C:$C,0)))</f>
        <v>1</v>
      </c>
      <c r="N698" s="205">
        <f>IF(ISBLANK(INDEX('Policy Characteristics'!H:H,MATCH($C698,'Policy Characteristics'!$C:$C,0))),"",INDEX('Policy Characteristics'!H:H,MATCH($C698,'Policy Characteristics'!$C:$C,0)))</f>
        <v>0.01</v>
      </c>
      <c r="O698" s="76" t="str">
        <f>IF(ISBLANK(INDEX('Policy Characteristics'!I:I,MATCH($C698,'Policy Characteristics'!$C:$C,0))),"",INDEX('Policy Characteristics'!I:I,MATCH($C698,'Policy Characteristics'!$C:$C,0)))</f>
        <v>% of fuel shifted</v>
      </c>
      <c r="P698" s="7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76" t="str">
        <f>IF(ISBLANK(INDEX('Policy Characteristics'!K:K,MATCH($C698,'Policy Characteristics'!$C:$C,0))),"",INDEX('Policy Characteristics'!K:K,MATCH($C698,'Policy Characteristics'!$C:$C,0)))</f>
        <v>industry-ag-main.html#fuel-switching</v>
      </c>
      <c r="R698" s="76" t="str">
        <f>IF(ISBLANK(INDEX('Policy Characteristics'!L:L,MATCH($C698,'Policy Characteristics'!$C:$C,0))),"",INDEX('Policy Characteristics'!L:L,MATCH($C698,'Policy Characteristics'!$C:$C,0)))</f>
        <v>industry-elec-and-hydrogen.html</v>
      </c>
    </row>
    <row r="699" spans="1:18" x14ac:dyDescent="0.25">
      <c r="A699" s="76" t="str">
        <f>IF(ISBLANK(INDEX('Policy Characteristics'!A:A,MATCH($C699,'Policy Characteristics'!$C:$C,0))),"",INDEX('Policy Characteristics'!A:A,MATCH($C699,'Policy Characteristics'!$C:$C,0)))</f>
        <v>Industry</v>
      </c>
      <c r="B699" s="200" t="str">
        <f>IF(ISBLANK(INDEX('Policy Characteristics'!B:B,MATCH($C699,'Policy Characteristics'!$C:$C,0))),"",INDEX('Policy Characteristics'!B:B,MATCH($C699,'Policy Characteristics'!$C:$C,0)))</f>
        <v>Electrification</v>
      </c>
      <c r="C699" s="76" t="str">
        <f t="shared" si="27"/>
        <v>Fraction of Eligible Industrial Energy Use Shifted to Electricity</v>
      </c>
      <c r="D699" s="78" t="s">
        <v>1304</v>
      </c>
      <c r="E699" t="s">
        <v>1824</v>
      </c>
      <c r="F699" t="s">
        <v>1268</v>
      </c>
      <c r="G699" s="88" t="s">
        <v>1824</v>
      </c>
      <c r="H699" s="15">
        <v>1873</v>
      </c>
      <c r="I699" s="213" t="s">
        <v>43</v>
      </c>
      <c r="J699" s="202" t="str">
        <f>IF(ISBLANK(INDEX('Policy Characteristics'!D:D,MATCH($C699,'Policy Characteristics'!$C:$C,0))),"",INDEX('Policy Characteristics'!D:D,MATCH($C699,'Policy Characteristics'!$C:$C,0)))</f>
        <v>Electrification</v>
      </c>
      <c r="K699" s="76" t="str">
        <f>IF(ISBLANK(INDEX('Policy Characteristics'!E:E,MATCH($C699,'Policy Characteristics'!$C:$C,0))),"",INDEX('Policy Characteristics'!E:E,MATCH($C699,'Policy Characteristics'!$C:$C,0)))</f>
        <v>indst shift to electricity</v>
      </c>
      <c r="L699" s="205">
        <f>IF(ISBLANK(INDEX('Policy Characteristics'!F:F,MATCH($C699,'Policy Characteristics'!$C:$C,0))),"",INDEX('Policy Characteristics'!F:F,MATCH($C699,'Policy Characteristics'!$C:$C,0)))</f>
        <v>0</v>
      </c>
      <c r="M699" s="205">
        <f>IF(ISBLANK(INDEX('Policy Characteristics'!G:G,MATCH($C699,'Policy Characteristics'!$C:$C,0))),"",INDEX('Policy Characteristics'!G:G,MATCH($C699,'Policy Characteristics'!$C:$C,0)))</f>
        <v>1</v>
      </c>
      <c r="N699" s="205">
        <f>IF(ISBLANK(INDEX('Policy Characteristics'!H:H,MATCH($C699,'Policy Characteristics'!$C:$C,0))),"",INDEX('Policy Characteristics'!H:H,MATCH($C699,'Policy Characteristics'!$C:$C,0)))</f>
        <v>0.01</v>
      </c>
      <c r="O699" s="76" t="str">
        <f>IF(ISBLANK(INDEX('Policy Characteristics'!I:I,MATCH($C699,'Policy Characteristics'!$C:$C,0))),"",INDEX('Policy Characteristics'!I:I,MATCH($C699,'Policy Characteristics'!$C:$C,0)))</f>
        <v>% of fuel shifted</v>
      </c>
      <c r="P699" s="7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76" t="str">
        <f>IF(ISBLANK(INDEX('Policy Characteristics'!K:K,MATCH($C699,'Policy Characteristics'!$C:$C,0))),"",INDEX('Policy Characteristics'!K:K,MATCH($C699,'Policy Characteristics'!$C:$C,0)))</f>
        <v>industry-ag-main.html#fuel-switching</v>
      </c>
      <c r="R699" s="76" t="str">
        <f>IF(ISBLANK(INDEX('Policy Characteristics'!L:L,MATCH($C699,'Policy Characteristics'!$C:$C,0))),"",INDEX('Policy Characteristics'!L:L,MATCH($C699,'Policy Characteristics'!$C:$C,0)))</f>
        <v>industry-elec-and-hydrogen.html</v>
      </c>
    </row>
    <row r="700" spans="1:18" x14ac:dyDescent="0.25">
      <c r="A700" s="76" t="str">
        <f>IF(ISBLANK(INDEX('Policy Characteristics'!A:A,MATCH($C700,'Policy Characteristics'!$C:$C,0))),"",INDEX('Policy Characteristics'!A:A,MATCH($C700,'Policy Characteristics'!$C:$C,0)))</f>
        <v>Industry</v>
      </c>
      <c r="B700" s="200" t="str">
        <f>IF(ISBLANK(INDEX('Policy Characteristics'!B:B,MATCH($C700,'Policy Characteristics'!$C:$C,0))),"",INDEX('Policy Characteristics'!B:B,MATCH($C700,'Policy Characteristics'!$C:$C,0)))</f>
        <v>Electrification</v>
      </c>
      <c r="C700" s="76" t="str">
        <f t="shared" si="27"/>
        <v>Fraction of Eligible Industrial Energy Use Shifted to Electricity</v>
      </c>
      <c r="D700" s="78" t="s">
        <v>1305</v>
      </c>
      <c r="E700" t="s">
        <v>1682</v>
      </c>
      <c r="F700" t="s">
        <v>1269</v>
      </c>
      <c r="G700" s="88" t="s">
        <v>1689</v>
      </c>
      <c r="H700" s="15">
        <v>1874</v>
      </c>
      <c r="I700" s="213" t="s">
        <v>43</v>
      </c>
      <c r="J700" s="202" t="str">
        <f>IF(ISBLANK(INDEX('Policy Characteristics'!D:D,MATCH($C700,'Policy Characteristics'!$C:$C,0))),"",INDEX('Policy Characteristics'!D:D,MATCH($C700,'Policy Characteristics'!$C:$C,0)))</f>
        <v>Electrification</v>
      </c>
      <c r="K700" s="76" t="str">
        <f>IF(ISBLANK(INDEX('Policy Characteristics'!E:E,MATCH($C700,'Policy Characteristics'!$C:$C,0))),"",INDEX('Policy Characteristics'!E:E,MATCH($C700,'Policy Characteristics'!$C:$C,0)))</f>
        <v>indst shift to electricity</v>
      </c>
      <c r="L700" s="205">
        <f>IF(ISBLANK(INDEX('Policy Characteristics'!F:F,MATCH($C700,'Policy Characteristics'!$C:$C,0))),"",INDEX('Policy Characteristics'!F:F,MATCH($C700,'Policy Characteristics'!$C:$C,0)))</f>
        <v>0</v>
      </c>
      <c r="M700" s="205">
        <f>IF(ISBLANK(INDEX('Policy Characteristics'!G:G,MATCH($C700,'Policy Characteristics'!$C:$C,0))),"",INDEX('Policy Characteristics'!G:G,MATCH($C700,'Policy Characteristics'!$C:$C,0)))</f>
        <v>1</v>
      </c>
      <c r="N700" s="205">
        <f>IF(ISBLANK(INDEX('Policy Characteristics'!H:H,MATCH($C700,'Policy Characteristics'!$C:$C,0))),"",INDEX('Policy Characteristics'!H:H,MATCH($C700,'Policy Characteristics'!$C:$C,0)))</f>
        <v>0.01</v>
      </c>
      <c r="O700" s="76" t="str">
        <f>IF(ISBLANK(INDEX('Policy Characteristics'!I:I,MATCH($C700,'Policy Characteristics'!$C:$C,0))),"",INDEX('Policy Characteristics'!I:I,MATCH($C700,'Policy Characteristics'!$C:$C,0)))</f>
        <v>% of fuel shifted</v>
      </c>
      <c r="P700" s="7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76" t="str">
        <f>IF(ISBLANK(INDEX('Policy Characteristics'!K:K,MATCH($C700,'Policy Characteristics'!$C:$C,0))),"",INDEX('Policy Characteristics'!K:K,MATCH($C700,'Policy Characteristics'!$C:$C,0)))</f>
        <v>industry-ag-main.html#fuel-switching</v>
      </c>
      <c r="R700" s="76" t="str">
        <f>IF(ISBLANK(INDEX('Policy Characteristics'!L:L,MATCH($C700,'Policy Characteristics'!$C:$C,0))),"",INDEX('Policy Characteristics'!L:L,MATCH($C700,'Policy Characteristics'!$C:$C,0)))</f>
        <v>industry-elec-and-hydrogen.html</v>
      </c>
    </row>
    <row r="701" spans="1:18" x14ac:dyDescent="0.25">
      <c r="A701" s="76" t="str">
        <f>IF(ISBLANK(INDEX('Policy Characteristics'!A:A,MATCH($C701,'Policy Characteristics'!$C:$C,0))),"",INDEX('Policy Characteristics'!A:A,MATCH($C701,'Policy Characteristics'!$C:$C,0)))</f>
        <v>Industry</v>
      </c>
      <c r="B701" s="200" t="str">
        <f>IF(ISBLANK(INDEX('Policy Characteristics'!B:B,MATCH($C701,'Policy Characteristics'!$C:$C,0))),"",INDEX('Policy Characteristics'!B:B,MATCH($C701,'Policy Characteristics'!$C:$C,0)))</f>
        <v>Electrification</v>
      </c>
      <c r="C701" s="76" t="str">
        <f t="shared" si="27"/>
        <v>Fraction of Eligible Industrial Energy Use Shifted to Electricity</v>
      </c>
      <c r="D701" s="78" t="s">
        <v>1305</v>
      </c>
      <c r="E701" t="s">
        <v>1683</v>
      </c>
      <c r="F701" t="s">
        <v>1269</v>
      </c>
      <c r="G701" s="88" t="s">
        <v>1690</v>
      </c>
      <c r="H701" s="15">
        <v>1875</v>
      </c>
      <c r="I701" s="213" t="s">
        <v>43</v>
      </c>
      <c r="J701" s="202" t="str">
        <f>IF(ISBLANK(INDEX('Policy Characteristics'!D:D,MATCH($C701,'Policy Characteristics'!$C:$C,0))),"",INDEX('Policy Characteristics'!D:D,MATCH($C701,'Policy Characteristics'!$C:$C,0)))</f>
        <v>Electrification</v>
      </c>
      <c r="K701" s="76" t="str">
        <f>IF(ISBLANK(INDEX('Policy Characteristics'!E:E,MATCH($C701,'Policy Characteristics'!$C:$C,0))),"",INDEX('Policy Characteristics'!E:E,MATCH($C701,'Policy Characteristics'!$C:$C,0)))</f>
        <v>indst shift to electricity</v>
      </c>
      <c r="L701" s="205">
        <f>IF(ISBLANK(INDEX('Policy Characteristics'!F:F,MATCH($C701,'Policy Characteristics'!$C:$C,0))),"",INDEX('Policy Characteristics'!F:F,MATCH($C701,'Policy Characteristics'!$C:$C,0)))</f>
        <v>0</v>
      </c>
      <c r="M701" s="205">
        <f>IF(ISBLANK(INDEX('Policy Characteristics'!G:G,MATCH($C701,'Policy Characteristics'!$C:$C,0))),"",INDEX('Policy Characteristics'!G:G,MATCH($C701,'Policy Characteristics'!$C:$C,0)))</f>
        <v>1</v>
      </c>
      <c r="N701" s="205">
        <f>IF(ISBLANK(INDEX('Policy Characteristics'!H:H,MATCH($C701,'Policy Characteristics'!$C:$C,0))),"",INDEX('Policy Characteristics'!H:H,MATCH($C701,'Policy Characteristics'!$C:$C,0)))</f>
        <v>0.01</v>
      </c>
      <c r="O701" s="76" t="str">
        <f>IF(ISBLANK(INDEX('Policy Characteristics'!I:I,MATCH($C701,'Policy Characteristics'!$C:$C,0))),"",INDEX('Policy Characteristics'!I:I,MATCH($C701,'Policy Characteristics'!$C:$C,0)))</f>
        <v>% of fuel shifted</v>
      </c>
      <c r="P701" s="7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76" t="str">
        <f>IF(ISBLANK(INDEX('Policy Characteristics'!K:K,MATCH($C701,'Policy Characteristics'!$C:$C,0))),"",INDEX('Policy Characteristics'!K:K,MATCH($C701,'Policy Characteristics'!$C:$C,0)))</f>
        <v>industry-ag-main.html#fuel-switching</v>
      </c>
      <c r="R701" s="76" t="str">
        <f>IF(ISBLANK(INDEX('Policy Characteristics'!L:L,MATCH($C701,'Policy Characteristics'!$C:$C,0))),"",INDEX('Policy Characteristics'!L:L,MATCH($C701,'Policy Characteristics'!$C:$C,0)))</f>
        <v>industry-elec-and-hydrogen.html</v>
      </c>
    </row>
    <row r="702" spans="1:18" x14ac:dyDescent="0.25">
      <c r="A702" s="76" t="str">
        <f>IF(ISBLANK(INDEX('Policy Characteristics'!A:A,MATCH($C702,'Policy Characteristics'!$C:$C,0))),"",INDEX('Policy Characteristics'!A:A,MATCH($C702,'Policy Characteristics'!$C:$C,0)))</f>
        <v>Industry</v>
      </c>
      <c r="B702" s="200" t="str">
        <f>IF(ISBLANK(INDEX('Policy Characteristics'!B:B,MATCH($C702,'Policy Characteristics'!$C:$C,0))),"",INDEX('Policy Characteristics'!B:B,MATCH($C702,'Policy Characteristics'!$C:$C,0)))</f>
        <v>Electrification</v>
      </c>
      <c r="C702" s="76" t="str">
        <f t="shared" si="27"/>
        <v>Fraction of Eligible Industrial Energy Use Shifted to Electricity</v>
      </c>
      <c r="D702" s="78" t="s">
        <v>1305</v>
      </c>
      <c r="E702" t="s">
        <v>1684</v>
      </c>
      <c r="F702" t="s">
        <v>1269</v>
      </c>
      <c r="G702" s="88" t="s">
        <v>1691</v>
      </c>
      <c r="H702" s="15">
        <v>1876</v>
      </c>
      <c r="I702" s="213" t="s">
        <v>43</v>
      </c>
      <c r="J702" s="202" t="str">
        <f>IF(ISBLANK(INDEX('Policy Characteristics'!D:D,MATCH($C702,'Policy Characteristics'!$C:$C,0))),"",INDEX('Policy Characteristics'!D:D,MATCH($C702,'Policy Characteristics'!$C:$C,0)))</f>
        <v>Electrification</v>
      </c>
      <c r="K702" s="76" t="str">
        <f>IF(ISBLANK(INDEX('Policy Characteristics'!E:E,MATCH($C702,'Policy Characteristics'!$C:$C,0))),"",INDEX('Policy Characteristics'!E:E,MATCH($C702,'Policy Characteristics'!$C:$C,0)))</f>
        <v>indst shift to electricity</v>
      </c>
      <c r="L702" s="205">
        <f>IF(ISBLANK(INDEX('Policy Characteristics'!F:F,MATCH($C702,'Policy Characteristics'!$C:$C,0))),"",INDEX('Policy Characteristics'!F:F,MATCH($C702,'Policy Characteristics'!$C:$C,0)))</f>
        <v>0</v>
      </c>
      <c r="M702" s="205">
        <f>IF(ISBLANK(INDEX('Policy Characteristics'!G:G,MATCH($C702,'Policy Characteristics'!$C:$C,0))),"",INDEX('Policy Characteristics'!G:G,MATCH($C702,'Policy Characteristics'!$C:$C,0)))</f>
        <v>1</v>
      </c>
      <c r="N702" s="205">
        <f>IF(ISBLANK(INDEX('Policy Characteristics'!H:H,MATCH($C702,'Policy Characteristics'!$C:$C,0))),"",INDEX('Policy Characteristics'!H:H,MATCH($C702,'Policy Characteristics'!$C:$C,0)))</f>
        <v>0.01</v>
      </c>
      <c r="O702" s="76" t="str">
        <f>IF(ISBLANK(INDEX('Policy Characteristics'!I:I,MATCH($C702,'Policy Characteristics'!$C:$C,0))),"",INDEX('Policy Characteristics'!I:I,MATCH($C702,'Policy Characteristics'!$C:$C,0)))</f>
        <v>% of fuel shifted</v>
      </c>
      <c r="P702" s="7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76" t="str">
        <f>IF(ISBLANK(INDEX('Policy Characteristics'!K:K,MATCH($C702,'Policy Characteristics'!$C:$C,0))),"",INDEX('Policy Characteristics'!K:K,MATCH($C702,'Policy Characteristics'!$C:$C,0)))</f>
        <v>industry-ag-main.html#fuel-switching</v>
      </c>
      <c r="R702" s="76" t="str">
        <f>IF(ISBLANK(INDEX('Policy Characteristics'!L:L,MATCH($C702,'Policy Characteristics'!$C:$C,0))),"",INDEX('Policy Characteristics'!L:L,MATCH($C702,'Policy Characteristics'!$C:$C,0)))</f>
        <v>industry-elec-and-hydrogen.html</v>
      </c>
    </row>
    <row r="703" spans="1:18" x14ac:dyDescent="0.25">
      <c r="A703" s="76" t="str">
        <f>IF(ISBLANK(INDEX('Policy Characteristics'!A:A,MATCH($C703,'Policy Characteristics'!$C:$C,0))),"",INDEX('Policy Characteristics'!A:A,MATCH($C703,'Policy Characteristics'!$C:$C,0)))</f>
        <v>Industry</v>
      </c>
      <c r="B703" s="200" t="str">
        <f>IF(ISBLANK(INDEX('Policy Characteristics'!B:B,MATCH($C703,'Policy Characteristics'!$C:$C,0))),"",INDEX('Policy Characteristics'!B:B,MATCH($C703,'Policy Characteristics'!$C:$C,0)))</f>
        <v>Electrification</v>
      </c>
      <c r="C703" s="76" t="str">
        <f t="shared" si="27"/>
        <v>Fraction of Eligible Industrial Energy Use Shifted to Electricity</v>
      </c>
      <c r="D703" s="78" t="s">
        <v>1305</v>
      </c>
      <c r="E703" t="s">
        <v>1685</v>
      </c>
      <c r="F703" t="s">
        <v>1269</v>
      </c>
      <c r="G703" s="88" t="s">
        <v>1692</v>
      </c>
      <c r="H703" s="15">
        <v>1877</v>
      </c>
      <c r="I703" s="213" t="s">
        <v>43</v>
      </c>
      <c r="J703" s="202" t="str">
        <f>IF(ISBLANK(INDEX('Policy Characteristics'!D:D,MATCH($C703,'Policy Characteristics'!$C:$C,0))),"",INDEX('Policy Characteristics'!D:D,MATCH($C703,'Policy Characteristics'!$C:$C,0)))</f>
        <v>Electrification</v>
      </c>
      <c r="K703" s="76" t="str">
        <f>IF(ISBLANK(INDEX('Policy Characteristics'!E:E,MATCH($C703,'Policy Characteristics'!$C:$C,0))),"",INDEX('Policy Characteristics'!E:E,MATCH($C703,'Policy Characteristics'!$C:$C,0)))</f>
        <v>indst shift to electricity</v>
      </c>
      <c r="L703" s="205">
        <f>IF(ISBLANK(INDEX('Policy Characteristics'!F:F,MATCH($C703,'Policy Characteristics'!$C:$C,0))),"",INDEX('Policy Characteristics'!F:F,MATCH($C703,'Policy Characteristics'!$C:$C,0)))</f>
        <v>0</v>
      </c>
      <c r="M703" s="205">
        <f>IF(ISBLANK(INDEX('Policy Characteristics'!G:G,MATCH($C703,'Policy Characteristics'!$C:$C,0))),"",INDEX('Policy Characteristics'!G:G,MATCH($C703,'Policy Characteristics'!$C:$C,0)))</f>
        <v>1</v>
      </c>
      <c r="N703" s="205">
        <f>IF(ISBLANK(INDEX('Policy Characteristics'!H:H,MATCH($C703,'Policy Characteristics'!$C:$C,0))),"",INDEX('Policy Characteristics'!H:H,MATCH($C703,'Policy Characteristics'!$C:$C,0)))</f>
        <v>0.01</v>
      </c>
      <c r="O703" s="76" t="str">
        <f>IF(ISBLANK(INDEX('Policy Characteristics'!I:I,MATCH($C703,'Policy Characteristics'!$C:$C,0))),"",INDEX('Policy Characteristics'!I:I,MATCH($C703,'Policy Characteristics'!$C:$C,0)))</f>
        <v>% of fuel shifted</v>
      </c>
      <c r="P703" s="7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76" t="str">
        <f>IF(ISBLANK(INDEX('Policy Characteristics'!K:K,MATCH($C703,'Policy Characteristics'!$C:$C,0))),"",INDEX('Policy Characteristics'!K:K,MATCH($C703,'Policy Characteristics'!$C:$C,0)))</f>
        <v>industry-ag-main.html#fuel-switching</v>
      </c>
      <c r="R703" s="76" t="str">
        <f>IF(ISBLANK(INDEX('Policy Characteristics'!L:L,MATCH($C703,'Policy Characteristics'!$C:$C,0))),"",INDEX('Policy Characteristics'!L:L,MATCH($C703,'Policy Characteristics'!$C:$C,0)))</f>
        <v>industry-elec-and-hydrogen.html</v>
      </c>
    </row>
    <row r="704" spans="1:18" x14ac:dyDescent="0.25">
      <c r="A704" s="76" t="str">
        <f>IF(ISBLANK(INDEX('Policy Characteristics'!A:A,MATCH($C704,'Policy Characteristics'!$C:$C,0))),"",INDEX('Policy Characteristics'!A:A,MATCH($C704,'Policy Characteristics'!$C:$C,0)))</f>
        <v>Industry</v>
      </c>
      <c r="B704" s="200" t="str">
        <f>IF(ISBLANK(INDEX('Policy Characteristics'!B:B,MATCH($C704,'Policy Characteristics'!$C:$C,0))),"",INDEX('Policy Characteristics'!B:B,MATCH($C704,'Policy Characteristics'!$C:$C,0)))</f>
        <v>Electrification</v>
      </c>
      <c r="C704" s="76" t="str">
        <f t="shared" si="27"/>
        <v>Fraction of Eligible Industrial Energy Use Shifted to Electricity</v>
      </c>
      <c r="D704" s="78" t="s">
        <v>1305</v>
      </c>
      <c r="E704" t="s">
        <v>1686</v>
      </c>
      <c r="F704" t="s">
        <v>1269</v>
      </c>
      <c r="G704" s="88" t="s">
        <v>1693</v>
      </c>
      <c r="H704" s="15">
        <v>1878</v>
      </c>
      <c r="I704" s="213" t="s">
        <v>43</v>
      </c>
      <c r="J704" s="202" t="str">
        <f>IF(ISBLANK(INDEX('Policy Characteristics'!D:D,MATCH($C704,'Policy Characteristics'!$C:$C,0))),"",INDEX('Policy Characteristics'!D:D,MATCH($C704,'Policy Characteristics'!$C:$C,0)))</f>
        <v>Electrification</v>
      </c>
      <c r="K704" s="76" t="str">
        <f>IF(ISBLANK(INDEX('Policy Characteristics'!E:E,MATCH($C704,'Policy Characteristics'!$C:$C,0))),"",INDEX('Policy Characteristics'!E:E,MATCH($C704,'Policy Characteristics'!$C:$C,0)))</f>
        <v>indst shift to electricity</v>
      </c>
      <c r="L704" s="205">
        <f>IF(ISBLANK(INDEX('Policy Characteristics'!F:F,MATCH($C704,'Policy Characteristics'!$C:$C,0))),"",INDEX('Policy Characteristics'!F:F,MATCH($C704,'Policy Characteristics'!$C:$C,0)))</f>
        <v>0</v>
      </c>
      <c r="M704" s="205">
        <f>IF(ISBLANK(INDEX('Policy Characteristics'!G:G,MATCH($C704,'Policy Characteristics'!$C:$C,0))),"",INDEX('Policy Characteristics'!G:G,MATCH($C704,'Policy Characteristics'!$C:$C,0)))</f>
        <v>1</v>
      </c>
      <c r="N704" s="205">
        <f>IF(ISBLANK(INDEX('Policy Characteristics'!H:H,MATCH($C704,'Policy Characteristics'!$C:$C,0))),"",INDEX('Policy Characteristics'!H:H,MATCH($C704,'Policy Characteristics'!$C:$C,0)))</f>
        <v>0.01</v>
      </c>
      <c r="O704" s="76" t="str">
        <f>IF(ISBLANK(INDEX('Policy Characteristics'!I:I,MATCH($C704,'Policy Characteristics'!$C:$C,0))),"",INDEX('Policy Characteristics'!I:I,MATCH($C704,'Policy Characteristics'!$C:$C,0)))</f>
        <v>% of fuel shifted</v>
      </c>
      <c r="P704" s="7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76" t="str">
        <f>IF(ISBLANK(INDEX('Policy Characteristics'!K:K,MATCH($C704,'Policy Characteristics'!$C:$C,0))),"",INDEX('Policy Characteristics'!K:K,MATCH($C704,'Policy Characteristics'!$C:$C,0)))</f>
        <v>industry-ag-main.html#fuel-switching</v>
      </c>
      <c r="R704" s="76" t="str">
        <f>IF(ISBLANK(INDEX('Policy Characteristics'!L:L,MATCH($C704,'Policy Characteristics'!$C:$C,0))),"",INDEX('Policy Characteristics'!L:L,MATCH($C704,'Policy Characteristics'!$C:$C,0)))</f>
        <v>industry-elec-and-hydrogen.html</v>
      </c>
    </row>
    <row r="705" spans="1:18" x14ac:dyDescent="0.25">
      <c r="A705" s="76" t="str">
        <f>IF(ISBLANK(INDEX('Policy Characteristics'!A:A,MATCH($C705,'Policy Characteristics'!$C:$C,0))),"",INDEX('Policy Characteristics'!A:A,MATCH($C705,'Policy Characteristics'!$C:$C,0)))</f>
        <v>Industry</v>
      </c>
      <c r="B705" s="200" t="str">
        <f>IF(ISBLANK(INDEX('Policy Characteristics'!B:B,MATCH($C705,'Policy Characteristics'!$C:$C,0))),"",INDEX('Policy Characteristics'!B:B,MATCH($C705,'Policy Characteristics'!$C:$C,0)))</f>
        <v>Electrification</v>
      </c>
      <c r="C705" s="76" t="str">
        <f t="shared" si="27"/>
        <v>Fraction of Eligible Industrial Energy Use Shifted to Electricity</v>
      </c>
      <c r="D705" s="78" t="s">
        <v>1305</v>
      </c>
      <c r="E705" t="s">
        <v>1687</v>
      </c>
      <c r="F705" t="s">
        <v>1269</v>
      </c>
      <c r="G705" s="88" t="s">
        <v>1694</v>
      </c>
      <c r="H705" s="15">
        <v>1879</v>
      </c>
      <c r="I705" s="213" t="s">
        <v>43</v>
      </c>
      <c r="J705" s="202" t="str">
        <f>IF(ISBLANK(INDEX('Policy Characteristics'!D:D,MATCH($C705,'Policy Characteristics'!$C:$C,0))),"",INDEX('Policy Characteristics'!D:D,MATCH($C705,'Policy Characteristics'!$C:$C,0)))</f>
        <v>Electrification</v>
      </c>
      <c r="K705" s="76" t="str">
        <f>IF(ISBLANK(INDEX('Policy Characteristics'!E:E,MATCH($C705,'Policy Characteristics'!$C:$C,0))),"",INDEX('Policy Characteristics'!E:E,MATCH($C705,'Policy Characteristics'!$C:$C,0)))</f>
        <v>indst shift to electricity</v>
      </c>
      <c r="L705" s="205">
        <f>IF(ISBLANK(INDEX('Policy Characteristics'!F:F,MATCH($C705,'Policy Characteristics'!$C:$C,0))),"",INDEX('Policy Characteristics'!F:F,MATCH($C705,'Policy Characteristics'!$C:$C,0)))</f>
        <v>0</v>
      </c>
      <c r="M705" s="205">
        <f>IF(ISBLANK(INDEX('Policy Characteristics'!G:G,MATCH($C705,'Policy Characteristics'!$C:$C,0))),"",INDEX('Policy Characteristics'!G:G,MATCH($C705,'Policy Characteristics'!$C:$C,0)))</f>
        <v>1</v>
      </c>
      <c r="N705" s="205">
        <f>IF(ISBLANK(INDEX('Policy Characteristics'!H:H,MATCH($C705,'Policy Characteristics'!$C:$C,0))),"",INDEX('Policy Characteristics'!H:H,MATCH($C705,'Policy Characteristics'!$C:$C,0)))</f>
        <v>0.01</v>
      </c>
      <c r="O705" s="76" t="str">
        <f>IF(ISBLANK(INDEX('Policy Characteristics'!I:I,MATCH($C705,'Policy Characteristics'!$C:$C,0))),"",INDEX('Policy Characteristics'!I:I,MATCH($C705,'Policy Characteristics'!$C:$C,0)))</f>
        <v>% of fuel shifted</v>
      </c>
      <c r="P705" s="7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76" t="str">
        <f>IF(ISBLANK(INDEX('Policy Characteristics'!K:K,MATCH($C705,'Policy Characteristics'!$C:$C,0))),"",INDEX('Policy Characteristics'!K:K,MATCH($C705,'Policy Characteristics'!$C:$C,0)))</f>
        <v>industry-ag-main.html#fuel-switching</v>
      </c>
      <c r="R705" s="76" t="str">
        <f>IF(ISBLANK(INDEX('Policy Characteristics'!L:L,MATCH($C705,'Policy Characteristics'!$C:$C,0))),"",INDEX('Policy Characteristics'!L:L,MATCH($C705,'Policy Characteristics'!$C:$C,0)))</f>
        <v>industry-elec-and-hydrogen.html</v>
      </c>
    </row>
    <row r="706" spans="1:18" x14ac:dyDescent="0.25">
      <c r="A706" s="76" t="str">
        <f>IF(ISBLANK(INDEX('Policy Characteristics'!A:A,MATCH($C706,'Policy Characteristics'!$C:$C,0))),"",INDEX('Policy Characteristics'!A:A,MATCH($C706,'Policy Characteristics'!$C:$C,0)))</f>
        <v>Industry</v>
      </c>
      <c r="B706" s="200" t="str">
        <f>IF(ISBLANK(INDEX('Policy Characteristics'!B:B,MATCH($C706,'Policy Characteristics'!$C:$C,0))),"",INDEX('Policy Characteristics'!B:B,MATCH($C706,'Policy Characteristics'!$C:$C,0)))</f>
        <v>Electrification</v>
      </c>
      <c r="C706" s="76" t="str">
        <f t="shared" si="27"/>
        <v>Fraction of Eligible Industrial Energy Use Shifted to Electricity</v>
      </c>
      <c r="D706" s="78" t="s">
        <v>1305</v>
      </c>
      <c r="E706" t="s">
        <v>1688</v>
      </c>
      <c r="F706" t="s">
        <v>1269</v>
      </c>
      <c r="G706" s="88" t="s">
        <v>1695</v>
      </c>
      <c r="H706" s="15">
        <v>1880</v>
      </c>
      <c r="I706" s="213" t="s">
        <v>43</v>
      </c>
      <c r="J706" s="202" t="str">
        <f>IF(ISBLANK(INDEX('Policy Characteristics'!D:D,MATCH($C706,'Policy Characteristics'!$C:$C,0))),"",INDEX('Policy Characteristics'!D:D,MATCH($C706,'Policy Characteristics'!$C:$C,0)))</f>
        <v>Electrification</v>
      </c>
      <c r="K706" s="76" t="str">
        <f>IF(ISBLANK(INDEX('Policy Characteristics'!E:E,MATCH($C706,'Policy Characteristics'!$C:$C,0))),"",INDEX('Policy Characteristics'!E:E,MATCH($C706,'Policy Characteristics'!$C:$C,0)))</f>
        <v>indst shift to electricity</v>
      </c>
      <c r="L706" s="205">
        <f>IF(ISBLANK(INDEX('Policy Characteristics'!F:F,MATCH($C706,'Policy Characteristics'!$C:$C,0))),"",INDEX('Policy Characteristics'!F:F,MATCH($C706,'Policy Characteristics'!$C:$C,0)))</f>
        <v>0</v>
      </c>
      <c r="M706" s="205">
        <f>IF(ISBLANK(INDEX('Policy Characteristics'!G:G,MATCH($C706,'Policy Characteristics'!$C:$C,0))),"",INDEX('Policy Characteristics'!G:G,MATCH($C706,'Policy Characteristics'!$C:$C,0)))</f>
        <v>1</v>
      </c>
      <c r="N706" s="205">
        <f>IF(ISBLANK(INDEX('Policy Characteristics'!H:H,MATCH($C706,'Policy Characteristics'!$C:$C,0))),"",INDEX('Policy Characteristics'!H:H,MATCH($C706,'Policy Characteristics'!$C:$C,0)))</f>
        <v>0.01</v>
      </c>
      <c r="O706" s="76" t="str">
        <f>IF(ISBLANK(INDEX('Policy Characteristics'!I:I,MATCH($C706,'Policy Characteristics'!$C:$C,0))),"",INDEX('Policy Characteristics'!I:I,MATCH($C706,'Policy Characteristics'!$C:$C,0)))</f>
        <v>% of fuel shifted</v>
      </c>
      <c r="P706" s="7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76" t="str">
        <f>IF(ISBLANK(INDEX('Policy Characteristics'!K:K,MATCH($C706,'Policy Characteristics'!$C:$C,0))),"",INDEX('Policy Characteristics'!K:K,MATCH($C706,'Policy Characteristics'!$C:$C,0)))</f>
        <v>industry-ag-main.html#fuel-switching</v>
      </c>
      <c r="R706" s="76" t="str">
        <f>IF(ISBLANK(INDEX('Policy Characteristics'!L:L,MATCH($C706,'Policy Characteristics'!$C:$C,0))),"",INDEX('Policy Characteristics'!L:L,MATCH($C706,'Policy Characteristics'!$C:$C,0)))</f>
        <v>industry-elec-and-hydrogen.html</v>
      </c>
    </row>
    <row r="707" spans="1:18" x14ac:dyDescent="0.25">
      <c r="A707" s="76" t="str">
        <f>IF(ISBLANK(INDEX('Policy Characteristics'!A:A,MATCH($C707,'Policy Characteristics'!$C:$C,0))),"",INDEX('Policy Characteristics'!A:A,MATCH($C707,'Policy Characteristics'!$C:$C,0)))</f>
        <v>Industry</v>
      </c>
      <c r="B707" s="200" t="str">
        <f>IF(ISBLANK(INDEX('Policy Characteristics'!B:B,MATCH($C707,'Policy Characteristics'!$C:$C,0))),"",INDEX('Policy Characteristics'!B:B,MATCH($C707,'Policy Characteristics'!$C:$C,0)))</f>
        <v>Electrification</v>
      </c>
      <c r="C707" s="76" t="str">
        <f t="shared" si="27"/>
        <v>Fraction of Eligible Industrial Energy Use Shifted to Electricity</v>
      </c>
      <c r="D707" s="78" t="s">
        <v>1305</v>
      </c>
      <c r="E707" t="s">
        <v>1824</v>
      </c>
      <c r="F707" t="s">
        <v>1269</v>
      </c>
      <c r="G707" s="88" t="s">
        <v>1824</v>
      </c>
      <c r="H707" s="15">
        <v>1881</v>
      </c>
      <c r="I707" s="213" t="s">
        <v>43</v>
      </c>
      <c r="J707" s="202" t="str">
        <f>IF(ISBLANK(INDEX('Policy Characteristics'!D:D,MATCH($C707,'Policy Characteristics'!$C:$C,0))),"",INDEX('Policy Characteristics'!D:D,MATCH($C707,'Policy Characteristics'!$C:$C,0)))</f>
        <v>Electrification</v>
      </c>
      <c r="K707" s="76" t="str">
        <f>IF(ISBLANK(INDEX('Policy Characteristics'!E:E,MATCH($C707,'Policy Characteristics'!$C:$C,0))),"",INDEX('Policy Characteristics'!E:E,MATCH($C707,'Policy Characteristics'!$C:$C,0)))</f>
        <v>indst shift to electricity</v>
      </c>
      <c r="L707" s="205">
        <f>IF(ISBLANK(INDEX('Policy Characteristics'!F:F,MATCH($C707,'Policy Characteristics'!$C:$C,0))),"",INDEX('Policy Characteristics'!F:F,MATCH($C707,'Policy Characteristics'!$C:$C,0)))</f>
        <v>0</v>
      </c>
      <c r="M707" s="205">
        <f>IF(ISBLANK(INDEX('Policy Characteristics'!G:G,MATCH($C707,'Policy Characteristics'!$C:$C,0))),"",INDEX('Policy Characteristics'!G:G,MATCH($C707,'Policy Characteristics'!$C:$C,0)))</f>
        <v>1</v>
      </c>
      <c r="N707" s="205">
        <f>IF(ISBLANK(INDEX('Policy Characteristics'!H:H,MATCH($C707,'Policy Characteristics'!$C:$C,0))),"",INDEX('Policy Characteristics'!H:H,MATCH($C707,'Policy Characteristics'!$C:$C,0)))</f>
        <v>0.01</v>
      </c>
      <c r="O707" s="76" t="str">
        <f>IF(ISBLANK(INDEX('Policy Characteristics'!I:I,MATCH($C707,'Policy Characteristics'!$C:$C,0))),"",INDEX('Policy Characteristics'!I:I,MATCH($C707,'Policy Characteristics'!$C:$C,0)))</f>
        <v>% of fuel shifted</v>
      </c>
      <c r="P707" s="7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76" t="str">
        <f>IF(ISBLANK(INDEX('Policy Characteristics'!K:K,MATCH($C707,'Policy Characteristics'!$C:$C,0))),"",INDEX('Policy Characteristics'!K:K,MATCH($C707,'Policy Characteristics'!$C:$C,0)))</f>
        <v>industry-ag-main.html#fuel-switching</v>
      </c>
      <c r="R707" s="76" t="str">
        <f>IF(ISBLANK(INDEX('Policy Characteristics'!L:L,MATCH($C707,'Policy Characteristics'!$C:$C,0))),"",INDEX('Policy Characteristics'!L:L,MATCH($C707,'Policy Characteristics'!$C:$C,0)))</f>
        <v>industry-elec-and-hydrogen.html</v>
      </c>
    </row>
    <row r="708" spans="1:18" x14ac:dyDescent="0.25">
      <c r="A708" s="76" t="str">
        <f>IF(ISBLANK(INDEX('Policy Characteristics'!A:A,MATCH($C708,'Policy Characteristics'!$C:$C,0))),"",INDEX('Policy Characteristics'!A:A,MATCH($C708,'Policy Characteristics'!$C:$C,0)))</f>
        <v>Industry</v>
      </c>
      <c r="B708" s="200" t="str">
        <f>IF(ISBLANK(INDEX('Policy Characteristics'!B:B,MATCH($C708,'Policy Characteristics'!$C:$C,0))),"",INDEX('Policy Characteristics'!B:B,MATCH($C708,'Policy Characteristics'!$C:$C,0)))</f>
        <v>Electrification</v>
      </c>
      <c r="C708" s="76" t="str">
        <f t="shared" si="27"/>
        <v>Fraction of Eligible Industrial Energy Use Shifted to Electricity</v>
      </c>
      <c r="D708" s="78" t="s">
        <v>1306</v>
      </c>
      <c r="E708" t="s">
        <v>1682</v>
      </c>
      <c r="F708" t="s">
        <v>1270</v>
      </c>
      <c r="G708" s="88" t="s">
        <v>1689</v>
      </c>
      <c r="H708" s="15">
        <v>1882</v>
      </c>
      <c r="I708" s="213" t="s">
        <v>43</v>
      </c>
      <c r="J708" s="202" t="str">
        <f>IF(ISBLANK(INDEX('Policy Characteristics'!D:D,MATCH($C708,'Policy Characteristics'!$C:$C,0))),"",INDEX('Policy Characteristics'!D:D,MATCH($C708,'Policy Characteristics'!$C:$C,0)))</f>
        <v>Electrification</v>
      </c>
      <c r="K708" s="76" t="str">
        <f>IF(ISBLANK(INDEX('Policy Characteristics'!E:E,MATCH($C708,'Policy Characteristics'!$C:$C,0))),"",INDEX('Policy Characteristics'!E:E,MATCH($C708,'Policy Characteristics'!$C:$C,0)))</f>
        <v>indst shift to electricity</v>
      </c>
      <c r="L708" s="205">
        <f>IF(ISBLANK(INDEX('Policy Characteristics'!F:F,MATCH($C708,'Policy Characteristics'!$C:$C,0))),"",INDEX('Policy Characteristics'!F:F,MATCH($C708,'Policy Characteristics'!$C:$C,0)))</f>
        <v>0</v>
      </c>
      <c r="M708" s="205">
        <f>IF(ISBLANK(INDEX('Policy Characteristics'!G:G,MATCH($C708,'Policy Characteristics'!$C:$C,0))),"",INDEX('Policy Characteristics'!G:G,MATCH($C708,'Policy Characteristics'!$C:$C,0)))</f>
        <v>1</v>
      </c>
      <c r="N708" s="205">
        <f>IF(ISBLANK(INDEX('Policy Characteristics'!H:H,MATCH($C708,'Policy Characteristics'!$C:$C,0))),"",INDEX('Policy Characteristics'!H:H,MATCH($C708,'Policy Characteristics'!$C:$C,0)))</f>
        <v>0.01</v>
      </c>
      <c r="O708" s="76" t="str">
        <f>IF(ISBLANK(INDEX('Policy Characteristics'!I:I,MATCH($C708,'Policy Characteristics'!$C:$C,0))),"",INDEX('Policy Characteristics'!I:I,MATCH($C708,'Policy Characteristics'!$C:$C,0)))</f>
        <v>% of fuel shifted</v>
      </c>
      <c r="P708" s="7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76" t="str">
        <f>IF(ISBLANK(INDEX('Policy Characteristics'!K:K,MATCH($C708,'Policy Characteristics'!$C:$C,0))),"",INDEX('Policy Characteristics'!K:K,MATCH($C708,'Policy Characteristics'!$C:$C,0)))</f>
        <v>industry-ag-main.html#fuel-switching</v>
      </c>
      <c r="R708" s="76" t="str">
        <f>IF(ISBLANK(INDEX('Policy Characteristics'!L:L,MATCH($C708,'Policy Characteristics'!$C:$C,0))),"",INDEX('Policy Characteristics'!L:L,MATCH($C708,'Policy Characteristics'!$C:$C,0)))</f>
        <v>industry-elec-and-hydrogen.html</v>
      </c>
    </row>
    <row r="709" spans="1:18" x14ac:dyDescent="0.25">
      <c r="A709" s="76" t="str">
        <f>IF(ISBLANK(INDEX('Policy Characteristics'!A:A,MATCH($C709,'Policy Characteristics'!$C:$C,0))),"",INDEX('Policy Characteristics'!A:A,MATCH($C709,'Policy Characteristics'!$C:$C,0)))</f>
        <v>Industry</v>
      </c>
      <c r="B709" s="200" t="str">
        <f>IF(ISBLANK(INDEX('Policy Characteristics'!B:B,MATCH($C709,'Policy Characteristics'!$C:$C,0))),"",INDEX('Policy Characteristics'!B:B,MATCH($C709,'Policy Characteristics'!$C:$C,0)))</f>
        <v>Electrification</v>
      </c>
      <c r="C709" s="76" t="str">
        <f t="shared" si="27"/>
        <v>Fraction of Eligible Industrial Energy Use Shifted to Electricity</v>
      </c>
      <c r="D709" s="78" t="s">
        <v>1306</v>
      </c>
      <c r="E709" t="s">
        <v>1683</v>
      </c>
      <c r="F709" t="s">
        <v>1270</v>
      </c>
      <c r="G709" s="88" t="s">
        <v>1690</v>
      </c>
      <c r="H709" s="15">
        <v>1883</v>
      </c>
      <c r="I709" s="213" t="s">
        <v>43</v>
      </c>
      <c r="J709" s="202" t="str">
        <f>IF(ISBLANK(INDEX('Policy Characteristics'!D:D,MATCH($C709,'Policy Characteristics'!$C:$C,0))),"",INDEX('Policy Characteristics'!D:D,MATCH($C709,'Policy Characteristics'!$C:$C,0)))</f>
        <v>Electrification</v>
      </c>
      <c r="K709" s="76" t="str">
        <f>IF(ISBLANK(INDEX('Policy Characteristics'!E:E,MATCH($C709,'Policy Characteristics'!$C:$C,0))),"",INDEX('Policy Characteristics'!E:E,MATCH($C709,'Policy Characteristics'!$C:$C,0)))</f>
        <v>indst shift to electricity</v>
      </c>
      <c r="L709" s="205">
        <f>IF(ISBLANK(INDEX('Policy Characteristics'!F:F,MATCH($C709,'Policy Characteristics'!$C:$C,0))),"",INDEX('Policy Characteristics'!F:F,MATCH($C709,'Policy Characteristics'!$C:$C,0)))</f>
        <v>0</v>
      </c>
      <c r="M709" s="205">
        <f>IF(ISBLANK(INDEX('Policy Characteristics'!G:G,MATCH($C709,'Policy Characteristics'!$C:$C,0))),"",INDEX('Policy Characteristics'!G:G,MATCH($C709,'Policy Characteristics'!$C:$C,0)))</f>
        <v>1</v>
      </c>
      <c r="N709" s="205">
        <f>IF(ISBLANK(INDEX('Policy Characteristics'!H:H,MATCH($C709,'Policy Characteristics'!$C:$C,0))),"",INDEX('Policy Characteristics'!H:H,MATCH($C709,'Policy Characteristics'!$C:$C,0)))</f>
        <v>0.01</v>
      </c>
      <c r="O709" s="76" t="str">
        <f>IF(ISBLANK(INDEX('Policy Characteristics'!I:I,MATCH($C709,'Policy Characteristics'!$C:$C,0))),"",INDEX('Policy Characteristics'!I:I,MATCH($C709,'Policy Characteristics'!$C:$C,0)))</f>
        <v>% of fuel shifted</v>
      </c>
      <c r="P709" s="7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76" t="str">
        <f>IF(ISBLANK(INDEX('Policy Characteristics'!K:K,MATCH($C709,'Policy Characteristics'!$C:$C,0))),"",INDEX('Policy Characteristics'!K:K,MATCH($C709,'Policy Characteristics'!$C:$C,0)))</f>
        <v>industry-ag-main.html#fuel-switching</v>
      </c>
      <c r="R709" s="76" t="str">
        <f>IF(ISBLANK(INDEX('Policy Characteristics'!L:L,MATCH($C709,'Policy Characteristics'!$C:$C,0))),"",INDEX('Policy Characteristics'!L:L,MATCH($C709,'Policy Characteristics'!$C:$C,0)))</f>
        <v>industry-elec-and-hydrogen.html</v>
      </c>
    </row>
    <row r="710" spans="1:18" x14ac:dyDescent="0.25">
      <c r="A710" s="76" t="str">
        <f>IF(ISBLANK(INDEX('Policy Characteristics'!A:A,MATCH($C710,'Policy Characteristics'!$C:$C,0))),"",INDEX('Policy Characteristics'!A:A,MATCH($C710,'Policy Characteristics'!$C:$C,0)))</f>
        <v>Industry</v>
      </c>
      <c r="B710" s="200" t="str">
        <f>IF(ISBLANK(INDEX('Policy Characteristics'!B:B,MATCH($C710,'Policy Characteristics'!$C:$C,0))),"",INDEX('Policy Characteristics'!B:B,MATCH($C710,'Policy Characteristics'!$C:$C,0)))</f>
        <v>Electrification</v>
      </c>
      <c r="C710" s="76" t="str">
        <f t="shared" si="27"/>
        <v>Fraction of Eligible Industrial Energy Use Shifted to Electricity</v>
      </c>
      <c r="D710" s="78" t="s">
        <v>1306</v>
      </c>
      <c r="E710" t="s">
        <v>1684</v>
      </c>
      <c r="F710" t="s">
        <v>1270</v>
      </c>
      <c r="G710" s="88" t="s">
        <v>1691</v>
      </c>
      <c r="H710" s="15">
        <v>1884</v>
      </c>
      <c r="I710" s="213" t="s">
        <v>43</v>
      </c>
      <c r="J710" s="202" t="str">
        <f>IF(ISBLANK(INDEX('Policy Characteristics'!D:D,MATCH($C710,'Policy Characteristics'!$C:$C,0))),"",INDEX('Policy Characteristics'!D:D,MATCH($C710,'Policy Characteristics'!$C:$C,0)))</f>
        <v>Electrification</v>
      </c>
      <c r="K710" s="76" t="str">
        <f>IF(ISBLANK(INDEX('Policy Characteristics'!E:E,MATCH($C710,'Policy Characteristics'!$C:$C,0))),"",INDEX('Policy Characteristics'!E:E,MATCH($C710,'Policy Characteristics'!$C:$C,0)))</f>
        <v>indst shift to electricity</v>
      </c>
      <c r="L710" s="205">
        <f>IF(ISBLANK(INDEX('Policy Characteristics'!F:F,MATCH($C710,'Policy Characteristics'!$C:$C,0))),"",INDEX('Policy Characteristics'!F:F,MATCH($C710,'Policy Characteristics'!$C:$C,0)))</f>
        <v>0</v>
      </c>
      <c r="M710" s="205">
        <f>IF(ISBLANK(INDEX('Policy Characteristics'!G:G,MATCH($C710,'Policy Characteristics'!$C:$C,0))),"",INDEX('Policy Characteristics'!G:G,MATCH($C710,'Policy Characteristics'!$C:$C,0)))</f>
        <v>1</v>
      </c>
      <c r="N710" s="205">
        <f>IF(ISBLANK(INDEX('Policy Characteristics'!H:H,MATCH($C710,'Policy Characteristics'!$C:$C,0))),"",INDEX('Policy Characteristics'!H:H,MATCH($C710,'Policy Characteristics'!$C:$C,0)))</f>
        <v>0.01</v>
      </c>
      <c r="O710" s="76" t="str">
        <f>IF(ISBLANK(INDEX('Policy Characteristics'!I:I,MATCH($C710,'Policy Characteristics'!$C:$C,0))),"",INDEX('Policy Characteristics'!I:I,MATCH($C710,'Policy Characteristics'!$C:$C,0)))</f>
        <v>% of fuel shifted</v>
      </c>
      <c r="P710" s="7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76" t="str">
        <f>IF(ISBLANK(INDEX('Policy Characteristics'!K:K,MATCH($C710,'Policy Characteristics'!$C:$C,0))),"",INDEX('Policy Characteristics'!K:K,MATCH($C710,'Policy Characteristics'!$C:$C,0)))</f>
        <v>industry-ag-main.html#fuel-switching</v>
      </c>
      <c r="R710" s="76" t="str">
        <f>IF(ISBLANK(INDEX('Policy Characteristics'!L:L,MATCH($C710,'Policy Characteristics'!$C:$C,0))),"",INDEX('Policy Characteristics'!L:L,MATCH($C710,'Policy Characteristics'!$C:$C,0)))</f>
        <v>industry-elec-and-hydrogen.html</v>
      </c>
    </row>
    <row r="711" spans="1:18" x14ac:dyDescent="0.25">
      <c r="A711" s="76" t="str">
        <f>IF(ISBLANK(INDEX('Policy Characteristics'!A:A,MATCH($C711,'Policy Characteristics'!$C:$C,0))),"",INDEX('Policy Characteristics'!A:A,MATCH($C711,'Policy Characteristics'!$C:$C,0)))</f>
        <v>Industry</v>
      </c>
      <c r="B711" s="200" t="str">
        <f>IF(ISBLANK(INDEX('Policy Characteristics'!B:B,MATCH($C711,'Policy Characteristics'!$C:$C,0))),"",INDEX('Policy Characteristics'!B:B,MATCH($C711,'Policy Characteristics'!$C:$C,0)))</f>
        <v>Electrification</v>
      </c>
      <c r="C711" s="76" t="str">
        <f t="shared" si="27"/>
        <v>Fraction of Eligible Industrial Energy Use Shifted to Electricity</v>
      </c>
      <c r="D711" s="78" t="s">
        <v>1306</v>
      </c>
      <c r="E711" t="s">
        <v>1685</v>
      </c>
      <c r="F711" t="s">
        <v>1270</v>
      </c>
      <c r="G711" s="88" t="s">
        <v>1692</v>
      </c>
      <c r="H711" s="15">
        <v>1885</v>
      </c>
      <c r="I711" s="213" t="s">
        <v>43</v>
      </c>
      <c r="J711" s="202" t="str">
        <f>IF(ISBLANK(INDEX('Policy Characteristics'!D:D,MATCH($C711,'Policy Characteristics'!$C:$C,0))),"",INDEX('Policy Characteristics'!D:D,MATCH($C711,'Policy Characteristics'!$C:$C,0)))</f>
        <v>Electrification</v>
      </c>
      <c r="K711" s="76" t="str">
        <f>IF(ISBLANK(INDEX('Policy Characteristics'!E:E,MATCH($C711,'Policy Characteristics'!$C:$C,0))),"",INDEX('Policy Characteristics'!E:E,MATCH($C711,'Policy Characteristics'!$C:$C,0)))</f>
        <v>indst shift to electricity</v>
      </c>
      <c r="L711" s="205">
        <f>IF(ISBLANK(INDEX('Policy Characteristics'!F:F,MATCH($C711,'Policy Characteristics'!$C:$C,0))),"",INDEX('Policy Characteristics'!F:F,MATCH($C711,'Policy Characteristics'!$C:$C,0)))</f>
        <v>0</v>
      </c>
      <c r="M711" s="205">
        <f>IF(ISBLANK(INDEX('Policy Characteristics'!G:G,MATCH($C711,'Policy Characteristics'!$C:$C,0))),"",INDEX('Policy Characteristics'!G:G,MATCH($C711,'Policy Characteristics'!$C:$C,0)))</f>
        <v>1</v>
      </c>
      <c r="N711" s="205">
        <f>IF(ISBLANK(INDEX('Policy Characteristics'!H:H,MATCH($C711,'Policy Characteristics'!$C:$C,0))),"",INDEX('Policy Characteristics'!H:H,MATCH($C711,'Policy Characteristics'!$C:$C,0)))</f>
        <v>0.01</v>
      </c>
      <c r="O711" s="76" t="str">
        <f>IF(ISBLANK(INDEX('Policy Characteristics'!I:I,MATCH($C711,'Policy Characteristics'!$C:$C,0))),"",INDEX('Policy Characteristics'!I:I,MATCH($C711,'Policy Characteristics'!$C:$C,0)))</f>
        <v>% of fuel shifted</v>
      </c>
      <c r="P711" s="7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76" t="str">
        <f>IF(ISBLANK(INDEX('Policy Characteristics'!K:K,MATCH($C711,'Policy Characteristics'!$C:$C,0))),"",INDEX('Policy Characteristics'!K:K,MATCH($C711,'Policy Characteristics'!$C:$C,0)))</f>
        <v>industry-ag-main.html#fuel-switching</v>
      </c>
      <c r="R711" s="76" t="str">
        <f>IF(ISBLANK(INDEX('Policy Characteristics'!L:L,MATCH($C711,'Policy Characteristics'!$C:$C,0))),"",INDEX('Policy Characteristics'!L:L,MATCH($C711,'Policy Characteristics'!$C:$C,0)))</f>
        <v>industry-elec-and-hydrogen.html</v>
      </c>
    </row>
    <row r="712" spans="1:18" x14ac:dyDescent="0.25">
      <c r="A712" s="76" t="str">
        <f>IF(ISBLANK(INDEX('Policy Characteristics'!A:A,MATCH($C712,'Policy Characteristics'!$C:$C,0))),"",INDEX('Policy Characteristics'!A:A,MATCH($C712,'Policy Characteristics'!$C:$C,0)))</f>
        <v>Industry</v>
      </c>
      <c r="B712" s="200" t="str">
        <f>IF(ISBLANK(INDEX('Policy Characteristics'!B:B,MATCH($C712,'Policy Characteristics'!$C:$C,0))),"",INDEX('Policy Characteristics'!B:B,MATCH($C712,'Policy Characteristics'!$C:$C,0)))</f>
        <v>Electrification</v>
      </c>
      <c r="C712" s="76" t="str">
        <f t="shared" si="27"/>
        <v>Fraction of Eligible Industrial Energy Use Shifted to Electricity</v>
      </c>
      <c r="D712" s="78" t="s">
        <v>1306</v>
      </c>
      <c r="E712" t="s">
        <v>1686</v>
      </c>
      <c r="F712" t="s">
        <v>1270</v>
      </c>
      <c r="G712" s="88" t="s">
        <v>1693</v>
      </c>
      <c r="H712" s="15">
        <v>1886</v>
      </c>
      <c r="I712" s="213" t="s">
        <v>43</v>
      </c>
      <c r="J712" s="202" t="str">
        <f>IF(ISBLANK(INDEX('Policy Characteristics'!D:D,MATCH($C712,'Policy Characteristics'!$C:$C,0))),"",INDEX('Policy Characteristics'!D:D,MATCH($C712,'Policy Characteristics'!$C:$C,0)))</f>
        <v>Electrification</v>
      </c>
      <c r="K712" s="76" t="str">
        <f>IF(ISBLANK(INDEX('Policy Characteristics'!E:E,MATCH($C712,'Policy Characteristics'!$C:$C,0))),"",INDEX('Policy Characteristics'!E:E,MATCH($C712,'Policy Characteristics'!$C:$C,0)))</f>
        <v>indst shift to electricity</v>
      </c>
      <c r="L712" s="205">
        <f>IF(ISBLANK(INDEX('Policy Characteristics'!F:F,MATCH($C712,'Policy Characteristics'!$C:$C,0))),"",INDEX('Policy Characteristics'!F:F,MATCH($C712,'Policy Characteristics'!$C:$C,0)))</f>
        <v>0</v>
      </c>
      <c r="M712" s="205">
        <f>IF(ISBLANK(INDEX('Policy Characteristics'!G:G,MATCH($C712,'Policy Characteristics'!$C:$C,0))),"",INDEX('Policy Characteristics'!G:G,MATCH($C712,'Policy Characteristics'!$C:$C,0)))</f>
        <v>1</v>
      </c>
      <c r="N712" s="205">
        <f>IF(ISBLANK(INDEX('Policy Characteristics'!H:H,MATCH($C712,'Policy Characteristics'!$C:$C,0))),"",INDEX('Policy Characteristics'!H:H,MATCH($C712,'Policy Characteristics'!$C:$C,0)))</f>
        <v>0.01</v>
      </c>
      <c r="O712" s="76" t="str">
        <f>IF(ISBLANK(INDEX('Policy Characteristics'!I:I,MATCH($C712,'Policy Characteristics'!$C:$C,0))),"",INDEX('Policy Characteristics'!I:I,MATCH($C712,'Policy Characteristics'!$C:$C,0)))</f>
        <v>% of fuel shifted</v>
      </c>
      <c r="P712" s="7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76" t="str">
        <f>IF(ISBLANK(INDEX('Policy Characteristics'!K:K,MATCH($C712,'Policy Characteristics'!$C:$C,0))),"",INDEX('Policy Characteristics'!K:K,MATCH($C712,'Policy Characteristics'!$C:$C,0)))</f>
        <v>industry-ag-main.html#fuel-switching</v>
      </c>
      <c r="R712" s="76" t="str">
        <f>IF(ISBLANK(INDEX('Policy Characteristics'!L:L,MATCH($C712,'Policy Characteristics'!$C:$C,0))),"",INDEX('Policy Characteristics'!L:L,MATCH($C712,'Policy Characteristics'!$C:$C,0)))</f>
        <v>industry-elec-and-hydrogen.html</v>
      </c>
    </row>
    <row r="713" spans="1:18" x14ac:dyDescent="0.25">
      <c r="A713" s="76" t="str">
        <f>IF(ISBLANK(INDEX('Policy Characteristics'!A:A,MATCH($C713,'Policy Characteristics'!$C:$C,0))),"",INDEX('Policy Characteristics'!A:A,MATCH($C713,'Policy Characteristics'!$C:$C,0)))</f>
        <v>Industry</v>
      </c>
      <c r="B713" s="200" t="str">
        <f>IF(ISBLANK(INDEX('Policy Characteristics'!B:B,MATCH($C713,'Policy Characteristics'!$C:$C,0))),"",INDEX('Policy Characteristics'!B:B,MATCH($C713,'Policy Characteristics'!$C:$C,0)))</f>
        <v>Electrification</v>
      </c>
      <c r="C713" s="76" t="str">
        <f t="shared" si="27"/>
        <v>Fraction of Eligible Industrial Energy Use Shifted to Electricity</v>
      </c>
      <c r="D713" s="78" t="s">
        <v>1306</v>
      </c>
      <c r="E713" t="s">
        <v>1687</v>
      </c>
      <c r="F713" t="s">
        <v>1270</v>
      </c>
      <c r="G713" s="88" t="s">
        <v>1694</v>
      </c>
      <c r="H713" s="15">
        <v>1887</v>
      </c>
      <c r="I713" s="213" t="s">
        <v>43</v>
      </c>
      <c r="J713" s="202" t="str">
        <f>IF(ISBLANK(INDEX('Policy Characteristics'!D:D,MATCH($C713,'Policy Characteristics'!$C:$C,0))),"",INDEX('Policy Characteristics'!D:D,MATCH($C713,'Policy Characteristics'!$C:$C,0)))</f>
        <v>Electrification</v>
      </c>
      <c r="K713" s="76" t="str">
        <f>IF(ISBLANK(INDEX('Policy Characteristics'!E:E,MATCH($C713,'Policy Characteristics'!$C:$C,0))),"",INDEX('Policy Characteristics'!E:E,MATCH($C713,'Policy Characteristics'!$C:$C,0)))</f>
        <v>indst shift to electricity</v>
      </c>
      <c r="L713" s="205">
        <f>IF(ISBLANK(INDEX('Policy Characteristics'!F:F,MATCH($C713,'Policy Characteristics'!$C:$C,0))),"",INDEX('Policy Characteristics'!F:F,MATCH($C713,'Policy Characteristics'!$C:$C,0)))</f>
        <v>0</v>
      </c>
      <c r="M713" s="205">
        <f>IF(ISBLANK(INDEX('Policy Characteristics'!G:G,MATCH($C713,'Policy Characteristics'!$C:$C,0))),"",INDEX('Policy Characteristics'!G:G,MATCH($C713,'Policy Characteristics'!$C:$C,0)))</f>
        <v>1</v>
      </c>
      <c r="N713" s="205">
        <f>IF(ISBLANK(INDEX('Policy Characteristics'!H:H,MATCH($C713,'Policy Characteristics'!$C:$C,0))),"",INDEX('Policy Characteristics'!H:H,MATCH($C713,'Policy Characteristics'!$C:$C,0)))</f>
        <v>0.01</v>
      </c>
      <c r="O713" s="76" t="str">
        <f>IF(ISBLANK(INDEX('Policy Characteristics'!I:I,MATCH($C713,'Policy Characteristics'!$C:$C,0))),"",INDEX('Policy Characteristics'!I:I,MATCH($C713,'Policy Characteristics'!$C:$C,0)))</f>
        <v>% of fuel shifted</v>
      </c>
      <c r="P713" s="7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76" t="str">
        <f>IF(ISBLANK(INDEX('Policy Characteristics'!K:K,MATCH($C713,'Policy Characteristics'!$C:$C,0))),"",INDEX('Policy Characteristics'!K:K,MATCH($C713,'Policy Characteristics'!$C:$C,0)))</f>
        <v>industry-ag-main.html#fuel-switching</v>
      </c>
      <c r="R713" s="76" t="str">
        <f>IF(ISBLANK(INDEX('Policy Characteristics'!L:L,MATCH($C713,'Policy Characteristics'!$C:$C,0))),"",INDEX('Policy Characteristics'!L:L,MATCH($C713,'Policy Characteristics'!$C:$C,0)))</f>
        <v>industry-elec-and-hydrogen.html</v>
      </c>
    </row>
    <row r="714" spans="1:18" x14ac:dyDescent="0.25">
      <c r="A714" s="76" t="str">
        <f>IF(ISBLANK(INDEX('Policy Characteristics'!A:A,MATCH($C714,'Policy Characteristics'!$C:$C,0))),"",INDEX('Policy Characteristics'!A:A,MATCH($C714,'Policy Characteristics'!$C:$C,0)))</f>
        <v>Industry</v>
      </c>
      <c r="B714" s="200" t="str">
        <f>IF(ISBLANK(INDEX('Policy Characteristics'!B:B,MATCH($C714,'Policy Characteristics'!$C:$C,0))),"",INDEX('Policy Characteristics'!B:B,MATCH($C714,'Policy Characteristics'!$C:$C,0)))</f>
        <v>Electrification</v>
      </c>
      <c r="C714" s="76" t="str">
        <f t="shared" si="27"/>
        <v>Fraction of Eligible Industrial Energy Use Shifted to Electricity</v>
      </c>
      <c r="D714" s="78" t="s">
        <v>1306</v>
      </c>
      <c r="E714" t="s">
        <v>1688</v>
      </c>
      <c r="F714" t="s">
        <v>1270</v>
      </c>
      <c r="G714" s="88" t="s">
        <v>1695</v>
      </c>
      <c r="H714" s="15">
        <v>1888</v>
      </c>
      <c r="I714" s="213" t="s">
        <v>43</v>
      </c>
      <c r="J714" s="202" t="str">
        <f>IF(ISBLANK(INDEX('Policy Characteristics'!D:D,MATCH($C714,'Policy Characteristics'!$C:$C,0))),"",INDEX('Policy Characteristics'!D:D,MATCH($C714,'Policy Characteristics'!$C:$C,0)))</f>
        <v>Electrification</v>
      </c>
      <c r="K714" s="76" t="str">
        <f>IF(ISBLANK(INDEX('Policy Characteristics'!E:E,MATCH($C714,'Policy Characteristics'!$C:$C,0))),"",INDEX('Policy Characteristics'!E:E,MATCH($C714,'Policy Characteristics'!$C:$C,0)))</f>
        <v>indst shift to electricity</v>
      </c>
      <c r="L714" s="205">
        <f>IF(ISBLANK(INDEX('Policy Characteristics'!F:F,MATCH($C714,'Policy Characteristics'!$C:$C,0))),"",INDEX('Policy Characteristics'!F:F,MATCH($C714,'Policy Characteristics'!$C:$C,0)))</f>
        <v>0</v>
      </c>
      <c r="M714" s="205">
        <f>IF(ISBLANK(INDEX('Policy Characteristics'!G:G,MATCH($C714,'Policy Characteristics'!$C:$C,0))),"",INDEX('Policy Characteristics'!G:G,MATCH($C714,'Policy Characteristics'!$C:$C,0)))</f>
        <v>1</v>
      </c>
      <c r="N714" s="205">
        <f>IF(ISBLANK(INDEX('Policy Characteristics'!H:H,MATCH($C714,'Policy Characteristics'!$C:$C,0))),"",INDEX('Policy Characteristics'!H:H,MATCH($C714,'Policy Characteristics'!$C:$C,0)))</f>
        <v>0.01</v>
      </c>
      <c r="O714" s="76" t="str">
        <f>IF(ISBLANK(INDEX('Policy Characteristics'!I:I,MATCH($C714,'Policy Characteristics'!$C:$C,0))),"",INDEX('Policy Characteristics'!I:I,MATCH($C714,'Policy Characteristics'!$C:$C,0)))</f>
        <v>% of fuel shifted</v>
      </c>
      <c r="P714" s="7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76" t="str">
        <f>IF(ISBLANK(INDEX('Policy Characteristics'!K:K,MATCH($C714,'Policy Characteristics'!$C:$C,0))),"",INDEX('Policy Characteristics'!K:K,MATCH($C714,'Policy Characteristics'!$C:$C,0)))</f>
        <v>industry-ag-main.html#fuel-switching</v>
      </c>
      <c r="R714" s="76" t="str">
        <f>IF(ISBLANK(INDEX('Policy Characteristics'!L:L,MATCH($C714,'Policy Characteristics'!$C:$C,0))),"",INDEX('Policy Characteristics'!L:L,MATCH($C714,'Policy Characteristics'!$C:$C,0)))</f>
        <v>industry-elec-and-hydrogen.html</v>
      </c>
    </row>
    <row r="715" spans="1:18" x14ac:dyDescent="0.25">
      <c r="A715" s="76" t="str">
        <f>IF(ISBLANK(INDEX('Policy Characteristics'!A:A,MATCH($C715,'Policy Characteristics'!$C:$C,0))),"",INDEX('Policy Characteristics'!A:A,MATCH($C715,'Policy Characteristics'!$C:$C,0)))</f>
        <v>Industry</v>
      </c>
      <c r="B715" s="200" t="str">
        <f>IF(ISBLANK(INDEX('Policy Characteristics'!B:B,MATCH($C715,'Policy Characteristics'!$C:$C,0))),"",INDEX('Policy Characteristics'!B:B,MATCH($C715,'Policy Characteristics'!$C:$C,0)))</f>
        <v>Electrification</v>
      </c>
      <c r="C715" s="76" t="str">
        <f t="shared" si="27"/>
        <v>Fraction of Eligible Industrial Energy Use Shifted to Electricity</v>
      </c>
      <c r="D715" s="78" t="s">
        <v>1306</v>
      </c>
      <c r="E715" t="s">
        <v>1824</v>
      </c>
      <c r="F715" t="s">
        <v>1270</v>
      </c>
      <c r="G715" s="88" t="s">
        <v>1824</v>
      </c>
      <c r="H715" s="15">
        <v>1889</v>
      </c>
      <c r="I715" s="213" t="s">
        <v>43</v>
      </c>
      <c r="J715" s="202" t="str">
        <f>IF(ISBLANK(INDEX('Policy Characteristics'!D:D,MATCH($C715,'Policy Characteristics'!$C:$C,0))),"",INDEX('Policy Characteristics'!D:D,MATCH($C715,'Policy Characteristics'!$C:$C,0)))</f>
        <v>Electrification</v>
      </c>
      <c r="K715" s="76" t="str">
        <f>IF(ISBLANK(INDEX('Policy Characteristics'!E:E,MATCH($C715,'Policy Characteristics'!$C:$C,0))),"",INDEX('Policy Characteristics'!E:E,MATCH($C715,'Policy Characteristics'!$C:$C,0)))</f>
        <v>indst shift to electricity</v>
      </c>
      <c r="L715" s="205">
        <f>IF(ISBLANK(INDEX('Policy Characteristics'!F:F,MATCH($C715,'Policy Characteristics'!$C:$C,0))),"",INDEX('Policy Characteristics'!F:F,MATCH($C715,'Policy Characteristics'!$C:$C,0)))</f>
        <v>0</v>
      </c>
      <c r="M715" s="205">
        <f>IF(ISBLANK(INDEX('Policy Characteristics'!G:G,MATCH($C715,'Policy Characteristics'!$C:$C,0))),"",INDEX('Policy Characteristics'!G:G,MATCH($C715,'Policy Characteristics'!$C:$C,0)))</f>
        <v>1</v>
      </c>
      <c r="N715" s="205">
        <f>IF(ISBLANK(INDEX('Policy Characteristics'!H:H,MATCH($C715,'Policy Characteristics'!$C:$C,0))),"",INDEX('Policy Characteristics'!H:H,MATCH($C715,'Policy Characteristics'!$C:$C,0)))</f>
        <v>0.01</v>
      </c>
      <c r="O715" s="76" t="str">
        <f>IF(ISBLANK(INDEX('Policy Characteristics'!I:I,MATCH($C715,'Policy Characteristics'!$C:$C,0))),"",INDEX('Policy Characteristics'!I:I,MATCH($C715,'Policy Characteristics'!$C:$C,0)))</f>
        <v>% of fuel shifted</v>
      </c>
      <c r="P715" s="7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76" t="str">
        <f>IF(ISBLANK(INDEX('Policy Characteristics'!K:K,MATCH($C715,'Policy Characteristics'!$C:$C,0))),"",INDEX('Policy Characteristics'!K:K,MATCH($C715,'Policy Characteristics'!$C:$C,0)))</f>
        <v>industry-ag-main.html#fuel-switching</v>
      </c>
      <c r="R715" s="76" t="str">
        <f>IF(ISBLANK(INDEX('Policy Characteristics'!L:L,MATCH($C715,'Policy Characteristics'!$C:$C,0))),"",INDEX('Policy Characteristics'!L:L,MATCH($C715,'Policy Characteristics'!$C:$C,0)))</f>
        <v>industry-elec-and-hydrogen.html</v>
      </c>
    </row>
    <row r="716" spans="1:18" x14ac:dyDescent="0.25">
      <c r="A716" s="76" t="str">
        <f>IF(ISBLANK(INDEX('Policy Characteristics'!A:A,MATCH($C716,'Policy Characteristics'!$C:$C,0))),"",INDEX('Policy Characteristics'!A:A,MATCH($C716,'Policy Characteristics'!$C:$C,0)))</f>
        <v>Industry</v>
      </c>
      <c r="B716" s="200" t="str">
        <f>IF(ISBLANK(INDEX('Policy Characteristics'!B:B,MATCH($C716,'Policy Characteristics'!$C:$C,0))),"",INDEX('Policy Characteristics'!B:B,MATCH($C716,'Policy Characteristics'!$C:$C,0)))</f>
        <v>Electrification</v>
      </c>
      <c r="C716" s="76" t="str">
        <f t="shared" si="27"/>
        <v>Fraction of Eligible Industrial Energy Use Shifted to Electricity</v>
      </c>
      <c r="D716" s="78" t="s">
        <v>1307</v>
      </c>
      <c r="E716" t="s">
        <v>1682</v>
      </c>
      <c r="F716" t="s">
        <v>1271</v>
      </c>
      <c r="G716" s="88" t="s">
        <v>1689</v>
      </c>
      <c r="H716" s="15">
        <v>1890</v>
      </c>
      <c r="I716" s="213" t="s">
        <v>43</v>
      </c>
      <c r="J716" s="202" t="str">
        <f>IF(ISBLANK(INDEX('Policy Characteristics'!D:D,MATCH($C716,'Policy Characteristics'!$C:$C,0))),"",INDEX('Policy Characteristics'!D:D,MATCH($C716,'Policy Characteristics'!$C:$C,0)))</f>
        <v>Electrification</v>
      </c>
      <c r="K716" s="76" t="str">
        <f>IF(ISBLANK(INDEX('Policy Characteristics'!E:E,MATCH($C716,'Policy Characteristics'!$C:$C,0))),"",INDEX('Policy Characteristics'!E:E,MATCH($C716,'Policy Characteristics'!$C:$C,0)))</f>
        <v>indst shift to electricity</v>
      </c>
      <c r="L716" s="205">
        <f>IF(ISBLANK(INDEX('Policy Characteristics'!F:F,MATCH($C716,'Policy Characteristics'!$C:$C,0))),"",INDEX('Policy Characteristics'!F:F,MATCH($C716,'Policy Characteristics'!$C:$C,0)))</f>
        <v>0</v>
      </c>
      <c r="M716" s="205">
        <f>IF(ISBLANK(INDEX('Policy Characteristics'!G:G,MATCH($C716,'Policy Characteristics'!$C:$C,0))),"",INDEX('Policy Characteristics'!G:G,MATCH($C716,'Policy Characteristics'!$C:$C,0)))</f>
        <v>1</v>
      </c>
      <c r="N716" s="205">
        <f>IF(ISBLANK(INDEX('Policy Characteristics'!H:H,MATCH($C716,'Policy Characteristics'!$C:$C,0))),"",INDEX('Policy Characteristics'!H:H,MATCH($C716,'Policy Characteristics'!$C:$C,0)))</f>
        <v>0.01</v>
      </c>
      <c r="O716" s="76" t="str">
        <f>IF(ISBLANK(INDEX('Policy Characteristics'!I:I,MATCH($C716,'Policy Characteristics'!$C:$C,0))),"",INDEX('Policy Characteristics'!I:I,MATCH($C716,'Policy Characteristics'!$C:$C,0)))</f>
        <v>% of fuel shifted</v>
      </c>
      <c r="P716" s="7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76" t="str">
        <f>IF(ISBLANK(INDEX('Policy Characteristics'!K:K,MATCH($C716,'Policy Characteristics'!$C:$C,0))),"",INDEX('Policy Characteristics'!K:K,MATCH($C716,'Policy Characteristics'!$C:$C,0)))</f>
        <v>industry-ag-main.html#fuel-switching</v>
      </c>
      <c r="R716" s="76" t="str">
        <f>IF(ISBLANK(INDEX('Policy Characteristics'!L:L,MATCH($C716,'Policy Characteristics'!$C:$C,0))),"",INDEX('Policy Characteristics'!L:L,MATCH($C716,'Policy Characteristics'!$C:$C,0)))</f>
        <v>industry-elec-and-hydrogen.html</v>
      </c>
    </row>
    <row r="717" spans="1:18" x14ac:dyDescent="0.25">
      <c r="A717" s="76" t="str">
        <f>IF(ISBLANK(INDEX('Policy Characteristics'!A:A,MATCH($C717,'Policy Characteristics'!$C:$C,0))),"",INDEX('Policy Characteristics'!A:A,MATCH($C717,'Policy Characteristics'!$C:$C,0)))</f>
        <v>Industry</v>
      </c>
      <c r="B717" s="200" t="str">
        <f>IF(ISBLANK(INDEX('Policy Characteristics'!B:B,MATCH($C717,'Policy Characteristics'!$C:$C,0))),"",INDEX('Policy Characteristics'!B:B,MATCH($C717,'Policy Characteristics'!$C:$C,0)))</f>
        <v>Electrification</v>
      </c>
      <c r="C717" s="76" t="str">
        <f t="shared" si="27"/>
        <v>Fraction of Eligible Industrial Energy Use Shifted to Electricity</v>
      </c>
      <c r="D717" s="78" t="s">
        <v>1307</v>
      </c>
      <c r="E717" t="s">
        <v>1683</v>
      </c>
      <c r="F717" t="s">
        <v>1271</v>
      </c>
      <c r="G717" s="88" t="s">
        <v>1690</v>
      </c>
      <c r="H717" s="15">
        <v>1891</v>
      </c>
      <c r="I717" s="213" t="s">
        <v>43</v>
      </c>
      <c r="J717" s="202" t="str">
        <f>IF(ISBLANK(INDEX('Policy Characteristics'!D:D,MATCH($C717,'Policy Characteristics'!$C:$C,0))),"",INDEX('Policy Characteristics'!D:D,MATCH($C717,'Policy Characteristics'!$C:$C,0)))</f>
        <v>Electrification</v>
      </c>
      <c r="K717" s="76" t="str">
        <f>IF(ISBLANK(INDEX('Policy Characteristics'!E:E,MATCH($C717,'Policy Characteristics'!$C:$C,0))),"",INDEX('Policy Characteristics'!E:E,MATCH($C717,'Policy Characteristics'!$C:$C,0)))</f>
        <v>indst shift to electricity</v>
      </c>
      <c r="L717" s="205">
        <f>IF(ISBLANK(INDEX('Policy Characteristics'!F:F,MATCH($C717,'Policy Characteristics'!$C:$C,0))),"",INDEX('Policy Characteristics'!F:F,MATCH($C717,'Policy Characteristics'!$C:$C,0)))</f>
        <v>0</v>
      </c>
      <c r="M717" s="205">
        <f>IF(ISBLANK(INDEX('Policy Characteristics'!G:G,MATCH($C717,'Policy Characteristics'!$C:$C,0))),"",INDEX('Policy Characteristics'!G:G,MATCH($C717,'Policy Characteristics'!$C:$C,0)))</f>
        <v>1</v>
      </c>
      <c r="N717" s="205">
        <f>IF(ISBLANK(INDEX('Policy Characteristics'!H:H,MATCH($C717,'Policy Characteristics'!$C:$C,0))),"",INDEX('Policy Characteristics'!H:H,MATCH($C717,'Policy Characteristics'!$C:$C,0)))</f>
        <v>0.01</v>
      </c>
      <c r="O717" s="76" t="str">
        <f>IF(ISBLANK(INDEX('Policy Characteristics'!I:I,MATCH($C717,'Policy Characteristics'!$C:$C,0))),"",INDEX('Policy Characteristics'!I:I,MATCH($C717,'Policy Characteristics'!$C:$C,0)))</f>
        <v>% of fuel shifted</v>
      </c>
      <c r="P717" s="7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76" t="str">
        <f>IF(ISBLANK(INDEX('Policy Characteristics'!K:K,MATCH($C717,'Policy Characteristics'!$C:$C,0))),"",INDEX('Policy Characteristics'!K:K,MATCH($C717,'Policy Characteristics'!$C:$C,0)))</f>
        <v>industry-ag-main.html#fuel-switching</v>
      </c>
      <c r="R717" s="76" t="str">
        <f>IF(ISBLANK(INDEX('Policy Characteristics'!L:L,MATCH($C717,'Policy Characteristics'!$C:$C,0))),"",INDEX('Policy Characteristics'!L:L,MATCH($C717,'Policy Characteristics'!$C:$C,0)))</f>
        <v>industry-elec-and-hydrogen.html</v>
      </c>
    </row>
    <row r="718" spans="1:18" x14ac:dyDescent="0.25">
      <c r="A718" s="76" t="str">
        <f>IF(ISBLANK(INDEX('Policy Characteristics'!A:A,MATCH($C718,'Policy Characteristics'!$C:$C,0))),"",INDEX('Policy Characteristics'!A:A,MATCH($C718,'Policy Characteristics'!$C:$C,0)))</f>
        <v>Industry</v>
      </c>
      <c r="B718" s="200" t="str">
        <f>IF(ISBLANK(INDEX('Policy Characteristics'!B:B,MATCH($C718,'Policy Characteristics'!$C:$C,0))),"",INDEX('Policy Characteristics'!B:B,MATCH($C718,'Policy Characteristics'!$C:$C,0)))</f>
        <v>Electrification</v>
      </c>
      <c r="C718" s="76" t="str">
        <f t="shared" si="27"/>
        <v>Fraction of Eligible Industrial Energy Use Shifted to Electricity</v>
      </c>
      <c r="D718" s="78" t="s">
        <v>1307</v>
      </c>
      <c r="E718" t="s">
        <v>1684</v>
      </c>
      <c r="F718" t="s">
        <v>1271</v>
      </c>
      <c r="G718" s="88" t="s">
        <v>1691</v>
      </c>
      <c r="H718" s="15">
        <v>1892</v>
      </c>
      <c r="I718" s="213" t="s">
        <v>43</v>
      </c>
      <c r="J718" s="202" t="str">
        <f>IF(ISBLANK(INDEX('Policy Characteristics'!D:D,MATCH($C718,'Policy Characteristics'!$C:$C,0))),"",INDEX('Policy Characteristics'!D:D,MATCH($C718,'Policy Characteristics'!$C:$C,0)))</f>
        <v>Electrification</v>
      </c>
      <c r="K718" s="76" t="str">
        <f>IF(ISBLANK(INDEX('Policy Characteristics'!E:E,MATCH($C718,'Policy Characteristics'!$C:$C,0))),"",INDEX('Policy Characteristics'!E:E,MATCH($C718,'Policy Characteristics'!$C:$C,0)))</f>
        <v>indst shift to electricity</v>
      </c>
      <c r="L718" s="205">
        <f>IF(ISBLANK(INDEX('Policy Characteristics'!F:F,MATCH($C718,'Policy Characteristics'!$C:$C,0))),"",INDEX('Policy Characteristics'!F:F,MATCH($C718,'Policy Characteristics'!$C:$C,0)))</f>
        <v>0</v>
      </c>
      <c r="M718" s="205">
        <f>IF(ISBLANK(INDEX('Policy Characteristics'!G:G,MATCH($C718,'Policy Characteristics'!$C:$C,0))),"",INDEX('Policy Characteristics'!G:G,MATCH($C718,'Policy Characteristics'!$C:$C,0)))</f>
        <v>1</v>
      </c>
      <c r="N718" s="205">
        <f>IF(ISBLANK(INDEX('Policy Characteristics'!H:H,MATCH($C718,'Policy Characteristics'!$C:$C,0))),"",INDEX('Policy Characteristics'!H:H,MATCH($C718,'Policy Characteristics'!$C:$C,0)))</f>
        <v>0.01</v>
      </c>
      <c r="O718" s="76" t="str">
        <f>IF(ISBLANK(INDEX('Policy Characteristics'!I:I,MATCH($C718,'Policy Characteristics'!$C:$C,0))),"",INDEX('Policy Characteristics'!I:I,MATCH($C718,'Policy Characteristics'!$C:$C,0)))</f>
        <v>% of fuel shifted</v>
      </c>
      <c r="P718" s="7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76" t="str">
        <f>IF(ISBLANK(INDEX('Policy Characteristics'!K:K,MATCH($C718,'Policy Characteristics'!$C:$C,0))),"",INDEX('Policy Characteristics'!K:K,MATCH($C718,'Policy Characteristics'!$C:$C,0)))</f>
        <v>industry-ag-main.html#fuel-switching</v>
      </c>
      <c r="R718" s="76" t="str">
        <f>IF(ISBLANK(INDEX('Policy Characteristics'!L:L,MATCH($C718,'Policy Characteristics'!$C:$C,0))),"",INDEX('Policy Characteristics'!L:L,MATCH($C718,'Policy Characteristics'!$C:$C,0)))</f>
        <v>industry-elec-and-hydrogen.html</v>
      </c>
    </row>
    <row r="719" spans="1:18" x14ac:dyDescent="0.25">
      <c r="A719" s="76" t="str">
        <f>IF(ISBLANK(INDEX('Policy Characteristics'!A:A,MATCH($C719,'Policy Characteristics'!$C:$C,0))),"",INDEX('Policy Characteristics'!A:A,MATCH($C719,'Policy Characteristics'!$C:$C,0)))</f>
        <v>Industry</v>
      </c>
      <c r="B719" s="200" t="str">
        <f>IF(ISBLANK(INDEX('Policy Characteristics'!B:B,MATCH($C719,'Policy Characteristics'!$C:$C,0))),"",INDEX('Policy Characteristics'!B:B,MATCH($C719,'Policy Characteristics'!$C:$C,0)))</f>
        <v>Electrification</v>
      </c>
      <c r="C719" s="76" t="str">
        <f t="shared" si="27"/>
        <v>Fraction of Eligible Industrial Energy Use Shifted to Electricity</v>
      </c>
      <c r="D719" s="78" t="s">
        <v>1307</v>
      </c>
      <c r="E719" t="s">
        <v>1685</v>
      </c>
      <c r="F719" t="s">
        <v>1271</v>
      </c>
      <c r="G719" s="88" t="s">
        <v>1692</v>
      </c>
      <c r="H719" s="15">
        <v>1893</v>
      </c>
      <c r="I719" s="213" t="s">
        <v>43</v>
      </c>
      <c r="J719" s="202" t="str">
        <f>IF(ISBLANK(INDEX('Policy Characteristics'!D:D,MATCH($C719,'Policy Characteristics'!$C:$C,0))),"",INDEX('Policy Characteristics'!D:D,MATCH($C719,'Policy Characteristics'!$C:$C,0)))</f>
        <v>Electrification</v>
      </c>
      <c r="K719" s="76" t="str">
        <f>IF(ISBLANK(INDEX('Policy Characteristics'!E:E,MATCH($C719,'Policy Characteristics'!$C:$C,0))),"",INDEX('Policy Characteristics'!E:E,MATCH($C719,'Policy Characteristics'!$C:$C,0)))</f>
        <v>indst shift to electricity</v>
      </c>
      <c r="L719" s="205">
        <f>IF(ISBLANK(INDEX('Policy Characteristics'!F:F,MATCH($C719,'Policy Characteristics'!$C:$C,0))),"",INDEX('Policy Characteristics'!F:F,MATCH($C719,'Policy Characteristics'!$C:$C,0)))</f>
        <v>0</v>
      </c>
      <c r="M719" s="205">
        <f>IF(ISBLANK(INDEX('Policy Characteristics'!G:G,MATCH($C719,'Policy Characteristics'!$C:$C,0))),"",INDEX('Policy Characteristics'!G:G,MATCH($C719,'Policy Characteristics'!$C:$C,0)))</f>
        <v>1</v>
      </c>
      <c r="N719" s="205">
        <f>IF(ISBLANK(INDEX('Policy Characteristics'!H:H,MATCH($C719,'Policy Characteristics'!$C:$C,0))),"",INDEX('Policy Characteristics'!H:H,MATCH($C719,'Policy Characteristics'!$C:$C,0)))</f>
        <v>0.01</v>
      </c>
      <c r="O719" s="76" t="str">
        <f>IF(ISBLANK(INDEX('Policy Characteristics'!I:I,MATCH($C719,'Policy Characteristics'!$C:$C,0))),"",INDEX('Policy Characteristics'!I:I,MATCH($C719,'Policy Characteristics'!$C:$C,0)))</f>
        <v>% of fuel shifted</v>
      </c>
      <c r="P719" s="7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76" t="str">
        <f>IF(ISBLANK(INDEX('Policy Characteristics'!K:K,MATCH($C719,'Policy Characteristics'!$C:$C,0))),"",INDEX('Policy Characteristics'!K:K,MATCH($C719,'Policy Characteristics'!$C:$C,0)))</f>
        <v>industry-ag-main.html#fuel-switching</v>
      </c>
      <c r="R719" s="76" t="str">
        <f>IF(ISBLANK(INDEX('Policy Characteristics'!L:L,MATCH($C719,'Policy Characteristics'!$C:$C,0))),"",INDEX('Policy Characteristics'!L:L,MATCH($C719,'Policy Characteristics'!$C:$C,0)))</f>
        <v>industry-elec-and-hydrogen.html</v>
      </c>
    </row>
    <row r="720" spans="1:18" x14ac:dyDescent="0.25">
      <c r="A720" s="76" t="str">
        <f>IF(ISBLANK(INDEX('Policy Characteristics'!A:A,MATCH($C720,'Policy Characteristics'!$C:$C,0))),"",INDEX('Policy Characteristics'!A:A,MATCH($C720,'Policy Characteristics'!$C:$C,0)))</f>
        <v>Industry</v>
      </c>
      <c r="B720" s="200" t="str">
        <f>IF(ISBLANK(INDEX('Policy Characteristics'!B:B,MATCH($C720,'Policy Characteristics'!$C:$C,0))),"",INDEX('Policy Characteristics'!B:B,MATCH($C720,'Policy Characteristics'!$C:$C,0)))</f>
        <v>Electrification</v>
      </c>
      <c r="C720" s="76" t="str">
        <f t="shared" si="27"/>
        <v>Fraction of Eligible Industrial Energy Use Shifted to Electricity</v>
      </c>
      <c r="D720" s="78" t="s">
        <v>1307</v>
      </c>
      <c r="E720" t="s">
        <v>1686</v>
      </c>
      <c r="F720" t="s">
        <v>1271</v>
      </c>
      <c r="G720" s="88" t="s">
        <v>1693</v>
      </c>
      <c r="H720" s="15">
        <v>1894</v>
      </c>
      <c r="I720" s="213" t="s">
        <v>43</v>
      </c>
      <c r="J720" s="202" t="str">
        <f>IF(ISBLANK(INDEX('Policy Characteristics'!D:D,MATCH($C720,'Policy Characteristics'!$C:$C,0))),"",INDEX('Policy Characteristics'!D:D,MATCH($C720,'Policy Characteristics'!$C:$C,0)))</f>
        <v>Electrification</v>
      </c>
      <c r="K720" s="76" t="str">
        <f>IF(ISBLANK(INDEX('Policy Characteristics'!E:E,MATCH($C720,'Policy Characteristics'!$C:$C,0))),"",INDEX('Policy Characteristics'!E:E,MATCH($C720,'Policy Characteristics'!$C:$C,0)))</f>
        <v>indst shift to electricity</v>
      </c>
      <c r="L720" s="205">
        <f>IF(ISBLANK(INDEX('Policy Characteristics'!F:F,MATCH($C720,'Policy Characteristics'!$C:$C,0))),"",INDEX('Policy Characteristics'!F:F,MATCH($C720,'Policy Characteristics'!$C:$C,0)))</f>
        <v>0</v>
      </c>
      <c r="M720" s="205">
        <f>IF(ISBLANK(INDEX('Policy Characteristics'!G:G,MATCH($C720,'Policy Characteristics'!$C:$C,0))),"",INDEX('Policy Characteristics'!G:G,MATCH($C720,'Policy Characteristics'!$C:$C,0)))</f>
        <v>1</v>
      </c>
      <c r="N720" s="205">
        <f>IF(ISBLANK(INDEX('Policy Characteristics'!H:H,MATCH($C720,'Policy Characteristics'!$C:$C,0))),"",INDEX('Policy Characteristics'!H:H,MATCH($C720,'Policy Characteristics'!$C:$C,0)))</f>
        <v>0.01</v>
      </c>
      <c r="O720" s="76" t="str">
        <f>IF(ISBLANK(INDEX('Policy Characteristics'!I:I,MATCH($C720,'Policy Characteristics'!$C:$C,0))),"",INDEX('Policy Characteristics'!I:I,MATCH($C720,'Policy Characteristics'!$C:$C,0)))</f>
        <v>% of fuel shifted</v>
      </c>
      <c r="P720" s="7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76" t="str">
        <f>IF(ISBLANK(INDEX('Policy Characteristics'!K:K,MATCH($C720,'Policy Characteristics'!$C:$C,0))),"",INDEX('Policy Characteristics'!K:K,MATCH($C720,'Policy Characteristics'!$C:$C,0)))</f>
        <v>industry-ag-main.html#fuel-switching</v>
      </c>
      <c r="R720" s="76" t="str">
        <f>IF(ISBLANK(INDEX('Policy Characteristics'!L:L,MATCH($C720,'Policy Characteristics'!$C:$C,0))),"",INDEX('Policy Characteristics'!L:L,MATCH($C720,'Policy Characteristics'!$C:$C,0)))</f>
        <v>industry-elec-and-hydrogen.html</v>
      </c>
    </row>
    <row r="721" spans="1:18" x14ac:dyDescent="0.25">
      <c r="A721" s="76" t="str">
        <f>IF(ISBLANK(INDEX('Policy Characteristics'!A:A,MATCH($C721,'Policy Characteristics'!$C:$C,0))),"",INDEX('Policy Characteristics'!A:A,MATCH($C721,'Policy Characteristics'!$C:$C,0)))</f>
        <v>Industry</v>
      </c>
      <c r="B721" s="200" t="str">
        <f>IF(ISBLANK(INDEX('Policy Characteristics'!B:B,MATCH($C721,'Policy Characteristics'!$C:$C,0))),"",INDEX('Policy Characteristics'!B:B,MATCH($C721,'Policy Characteristics'!$C:$C,0)))</f>
        <v>Electrification</v>
      </c>
      <c r="C721" s="76" t="str">
        <f t="shared" si="27"/>
        <v>Fraction of Eligible Industrial Energy Use Shifted to Electricity</v>
      </c>
      <c r="D721" s="78" t="s">
        <v>1307</v>
      </c>
      <c r="E721" t="s">
        <v>1687</v>
      </c>
      <c r="F721" t="s">
        <v>1271</v>
      </c>
      <c r="G721" s="88" t="s">
        <v>1694</v>
      </c>
      <c r="H721" s="15">
        <v>1895</v>
      </c>
      <c r="I721" s="213" t="s">
        <v>43</v>
      </c>
      <c r="J721" s="202" t="str">
        <f>IF(ISBLANK(INDEX('Policy Characteristics'!D:D,MATCH($C721,'Policy Characteristics'!$C:$C,0))),"",INDEX('Policy Characteristics'!D:D,MATCH($C721,'Policy Characteristics'!$C:$C,0)))</f>
        <v>Electrification</v>
      </c>
      <c r="K721" s="76" t="str">
        <f>IF(ISBLANK(INDEX('Policy Characteristics'!E:E,MATCH($C721,'Policy Characteristics'!$C:$C,0))),"",INDEX('Policy Characteristics'!E:E,MATCH($C721,'Policy Characteristics'!$C:$C,0)))</f>
        <v>indst shift to electricity</v>
      </c>
      <c r="L721" s="205">
        <f>IF(ISBLANK(INDEX('Policy Characteristics'!F:F,MATCH($C721,'Policy Characteristics'!$C:$C,0))),"",INDEX('Policy Characteristics'!F:F,MATCH($C721,'Policy Characteristics'!$C:$C,0)))</f>
        <v>0</v>
      </c>
      <c r="M721" s="205">
        <f>IF(ISBLANK(INDEX('Policy Characteristics'!G:G,MATCH($C721,'Policy Characteristics'!$C:$C,0))),"",INDEX('Policy Characteristics'!G:G,MATCH($C721,'Policy Characteristics'!$C:$C,0)))</f>
        <v>1</v>
      </c>
      <c r="N721" s="205">
        <f>IF(ISBLANK(INDEX('Policy Characteristics'!H:H,MATCH($C721,'Policy Characteristics'!$C:$C,0))),"",INDEX('Policy Characteristics'!H:H,MATCH($C721,'Policy Characteristics'!$C:$C,0)))</f>
        <v>0.01</v>
      </c>
      <c r="O721" s="76" t="str">
        <f>IF(ISBLANK(INDEX('Policy Characteristics'!I:I,MATCH($C721,'Policy Characteristics'!$C:$C,0))),"",INDEX('Policy Characteristics'!I:I,MATCH($C721,'Policy Characteristics'!$C:$C,0)))</f>
        <v>% of fuel shifted</v>
      </c>
      <c r="P721" s="7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76" t="str">
        <f>IF(ISBLANK(INDEX('Policy Characteristics'!K:K,MATCH($C721,'Policy Characteristics'!$C:$C,0))),"",INDEX('Policy Characteristics'!K:K,MATCH($C721,'Policy Characteristics'!$C:$C,0)))</f>
        <v>industry-ag-main.html#fuel-switching</v>
      </c>
      <c r="R721" s="76" t="str">
        <f>IF(ISBLANK(INDEX('Policy Characteristics'!L:L,MATCH($C721,'Policy Characteristics'!$C:$C,0))),"",INDEX('Policy Characteristics'!L:L,MATCH($C721,'Policy Characteristics'!$C:$C,0)))</f>
        <v>industry-elec-and-hydrogen.html</v>
      </c>
    </row>
    <row r="722" spans="1:18" x14ac:dyDescent="0.25">
      <c r="A722" s="76" t="str">
        <f>IF(ISBLANK(INDEX('Policy Characteristics'!A:A,MATCH($C722,'Policy Characteristics'!$C:$C,0))),"",INDEX('Policy Characteristics'!A:A,MATCH($C722,'Policy Characteristics'!$C:$C,0)))</f>
        <v>Industry</v>
      </c>
      <c r="B722" s="200" t="str">
        <f>IF(ISBLANK(INDEX('Policy Characteristics'!B:B,MATCH($C722,'Policy Characteristics'!$C:$C,0))),"",INDEX('Policy Characteristics'!B:B,MATCH($C722,'Policy Characteristics'!$C:$C,0)))</f>
        <v>Electrification</v>
      </c>
      <c r="C722" s="76" t="str">
        <f t="shared" si="27"/>
        <v>Fraction of Eligible Industrial Energy Use Shifted to Electricity</v>
      </c>
      <c r="D722" s="78" t="s">
        <v>1307</v>
      </c>
      <c r="E722" t="s">
        <v>1688</v>
      </c>
      <c r="F722" t="s">
        <v>1271</v>
      </c>
      <c r="G722" s="88" t="s">
        <v>1695</v>
      </c>
      <c r="H722" s="15">
        <v>1896</v>
      </c>
      <c r="I722" s="213" t="s">
        <v>43</v>
      </c>
      <c r="J722" s="202" t="str">
        <f>IF(ISBLANK(INDEX('Policy Characteristics'!D:D,MATCH($C722,'Policy Characteristics'!$C:$C,0))),"",INDEX('Policy Characteristics'!D:D,MATCH($C722,'Policy Characteristics'!$C:$C,0)))</f>
        <v>Electrification</v>
      </c>
      <c r="K722" s="76" t="str">
        <f>IF(ISBLANK(INDEX('Policy Characteristics'!E:E,MATCH($C722,'Policy Characteristics'!$C:$C,0))),"",INDEX('Policy Characteristics'!E:E,MATCH($C722,'Policy Characteristics'!$C:$C,0)))</f>
        <v>indst shift to electricity</v>
      </c>
      <c r="L722" s="205">
        <f>IF(ISBLANK(INDEX('Policy Characteristics'!F:F,MATCH($C722,'Policy Characteristics'!$C:$C,0))),"",INDEX('Policy Characteristics'!F:F,MATCH($C722,'Policy Characteristics'!$C:$C,0)))</f>
        <v>0</v>
      </c>
      <c r="M722" s="205">
        <f>IF(ISBLANK(INDEX('Policy Characteristics'!G:G,MATCH($C722,'Policy Characteristics'!$C:$C,0))),"",INDEX('Policy Characteristics'!G:G,MATCH($C722,'Policy Characteristics'!$C:$C,0)))</f>
        <v>1</v>
      </c>
      <c r="N722" s="205">
        <f>IF(ISBLANK(INDEX('Policy Characteristics'!H:H,MATCH($C722,'Policy Characteristics'!$C:$C,0))),"",INDEX('Policy Characteristics'!H:H,MATCH($C722,'Policy Characteristics'!$C:$C,0)))</f>
        <v>0.01</v>
      </c>
      <c r="O722" s="76" t="str">
        <f>IF(ISBLANK(INDEX('Policy Characteristics'!I:I,MATCH($C722,'Policy Characteristics'!$C:$C,0))),"",INDEX('Policy Characteristics'!I:I,MATCH($C722,'Policy Characteristics'!$C:$C,0)))</f>
        <v>% of fuel shifted</v>
      </c>
      <c r="P722" s="7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76" t="str">
        <f>IF(ISBLANK(INDEX('Policy Characteristics'!K:K,MATCH($C722,'Policy Characteristics'!$C:$C,0))),"",INDEX('Policy Characteristics'!K:K,MATCH($C722,'Policy Characteristics'!$C:$C,0)))</f>
        <v>industry-ag-main.html#fuel-switching</v>
      </c>
      <c r="R722" s="76" t="str">
        <f>IF(ISBLANK(INDEX('Policy Characteristics'!L:L,MATCH($C722,'Policy Characteristics'!$C:$C,0))),"",INDEX('Policy Characteristics'!L:L,MATCH($C722,'Policy Characteristics'!$C:$C,0)))</f>
        <v>industry-elec-and-hydrogen.html</v>
      </c>
    </row>
    <row r="723" spans="1:18" x14ac:dyDescent="0.25">
      <c r="A723" s="76" t="str">
        <f>IF(ISBLANK(INDEX('Policy Characteristics'!A:A,MATCH($C723,'Policy Characteristics'!$C:$C,0))),"",INDEX('Policy Characteristics'!A:A,MATCH($C723,'Policy Characteristics'!$C:$C,0)))</f>
        <v>Industry</v>
      </c>
      <c r="B723" s="200" t="str">
        <f>IF(ISBLANK(INDEX('Policy Characteristics'!B:B,MATCH($C723,'Policy Characteristics'!$C:$C,0))),"",INDEX('Policy Characteristics'!B:B,MATCH($C723,'Policy Characteristics'!$C:$C,0)))</f>
        <v>Electrification</v>
      </c>
      <c r="C723" s="76" t="str">
        <f t="shared" si="27"/>
        <v>Fraction of Eligible Industrial Energy Use Shifted to Electricity</v>
      </c>
      <c r="D723" s="78" t="s">
        <v>1307</v>
      </c>
      <c r="E723" t="s">
        <v>1824</v>
      </c>
      <c r="F723" t="s">
        <v>1271</v>
      </c>
      <c r="G723" s="88" t="s">
        <v>1824</v>
      </c>
      <c r="H723" s="15">
        <v>1897</v>
      </c>
      <c r="I723" s="213" t="s">
        <v>43</v>
      </c>
      <c r="J723" s="202" t="str">
        <f>IF(ISBLANK(INDEX('Policy Characteristics'!D:D,MATCH($C723,'Policy Characteristics'!$C:$C,0))),"",INDEX('Policy Characteristics'!D:D,MATCH($C723,'Policy Characteristics'!$C:$C,0)))</f>
        <v>Electrification</v>
      </c>
      <c r="K723" s="76" t="str">
        <f>IF(ISBLANK(INDEX('Policy Characteristics'!E:E,MATCH($C723,'Policy Characteristics'!$C:$C,0))),"",INDEX('Policy Characteristics'!E:E,MATCH($C723,'Policy Characteristics'!$C:$C,0)))</f>
        <v>indst shift to electricity</v>
      </c>
      <c r="L723" s="205">
        <f>IF(ISBLANK(INDEX('Policy Characteristics'!F:F,MATCH($C723,'Policy Characteristics'!$C:$C,0))),"",INDEX('Policy Characteristics'!F:F,MATCH($C723,'Policy Characteristics'!$C:$C,0)))</f>
        <v>0</v>
      </c>
      <c r="M723" s="205">
        <f>IF(ISBLANK(INDEX('Policy Characteristics'!G:G,MATCH($C723,'Policy Characteristics'!$C:$C,0))),"",INDEX('Policy Characteristics'!G:G,MATCH($C723,'Policy Characteristics'!$C:$C,0)))</f>
        <v>1</v>
      </c>
      <c r="N723" s="205">
        <f>IF(ISBLANK(INDEX('Policy Characteristics'!H:H,MATCH($C723,'Policy Characteristics'!$C:$C,0))),"",INDEX('Policy Characteristics'!H:H,MATCH($C723,'Policy Characteristics'!$C:$C,0)))</f>
        <v>0.01</v>
      </c>
      <c r="O723" s="76" t="str">
        <f>IF(ISBLANK(INDEX('Policy Characteristics'!I:I,MATCH($C723,'Policy Characteristics'!$C:$C,0))),"",INDEX('Policy Characteristics'!I:I,MATCH($C723,'Policy Characteristics'!$C:$C,0)))</f>
        <v>% of fuel shifted</v>
      </c>
      <c r="P723" s="7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76" t="str">
        <f>IF(ISBLANK(INDEX('Policy Characteristics'!K:K,MATCH($C723,'Policy Characteristics'!$C:$C,0))),"",INDEX('Policy Characteristics'!K:K,MATCH($C723,'Policy Characteristics'!$C:$C,0)))</f>
        <v>industry-ag-main.html#fuel-switching</v>
      </c>
      <c r="R723" s="76" t="str">
        <f>IF(ISBLANK(INDEX('Policy Characteristics'!L:L,MATCH($C723,'Policy Characteristics'!$C:$C,0))),"",INDEX('Policy Characteristics'!L:L,MATCH($C723,'Policy Characteristics'!$C:$C,0)))</f>
        <v>industry-elec-and-hydrogen.html</v>
      </c>
    </row>
    <row r="724" spans="1:18" x14ac:dyDescent="0.25">
      <c r="A724" s="76" t="str">
        <f>IF(ISBLANK(INDEX('Policy Characteristics'!A:A,MATCH($C724,'Policy Characteristics'!$C:$C,0))),"",INDEX('Policy Characteristics'!A:A,MATCH($C724,'Policy Characteristics'!$C:$C,0)))</f>
        <v>Industry</v>
      </c>
      <c r="B724" s="200" t="str">
        <f>IF(ISBLANK(INDEX('Policy Characteristics'!B:B,MATCH($C724,'Policy Characteristics'!$C:$C,0))),"",INDEX('Policy Characteristics'!B:B,MATCH($C724,'Policy Characteristics'!$C:$C,0)))</f>
        <v>Electrification</v>
      </c>
      <c r="C724" s="76" t="str">
        <f t="shared" si="27"/>
        <v>Fraction of Eligible Industrial Energy Use Shifted to Electricity</v>
      </c>
      <c r="D724" s="78" t="s">
        <v>1308</v>
      </c>
      <c r="E724" t="s">
        <v>1682</v>
      </c>
      <c r="F724" t="s">
        <v>1272</v>
      </c>
      <c r="G724" s="88" t="s">
        <v>1689</v>
      </c>
      <c r="H724" s="15">
        <v>1898</v>
      </c>
      <c r="I724" s="213" t="s">
        <v>43</v>
      </c>
      <c r="J724" s="202" t="str">
        <f>IF(ISBLANK(INDEX('Policy Characteristics'!D:D,MATCH($C724,'Policy Characteristics'!$C:$C,0))),"",INDEX('Policy Characteristics'!D:D,MATCH($C724,'Policy Characteristics'!$C:$C,0)))</f>
        <v>Electrification</v>
      </c>
      <c r="K724" s="76" t="str">
        <f>IF(ISBLANK(INDEX('Policy Characteristics'!E:E,MATCH($C724,'Policy Characteristics'!$C:$C,0))),"",INDEX('Policy Characteristics'!E:E,MATCH($C724,'Policy Characteristics'!$C:$C,0)))</f>
        <v>indst shift to electricity</v>
      </c>
      <c r="L724" s="205">
        <f>IF(ISBLANK(INDEX('Policy Characteristics'!F:F,MATCH($C724,'Policy Characteristics'!$C:$C,0))),"",INDEX('Policy Characteristics'!F:F,MATCH($C724,'Policy Characteristics'!$C:$C,0)))</f>
        <v>0</v>
      </c>
      <c r="M724" s="205">
        <f>IF(ISBLANK(INDEX('Policy Characteristics'!G:G,MATCH($C724,'Policy Characteristics'!$C:$C,0))),"",INDEX('Policy Characteristics'!G:G,MATCH($C724,'Policy Characteristics'!$C:$C,0)))</f>
        <v>1</v>
      </c>
      <c r="N724" s="205">
        <f>IF(ISBLANK(INDEX('Policy Characteristics'!H:H,MATCH($C724,'Policy Characteristics'!$C:$C,0))),"",INDEX('Policy Characteristics'!H:H,MATCH($C724,'Policy Characteristics'!$C:$C,0)))</f>
        <v>0.01</v>
      </c>
      <c r="O724" s="76" t="str">
        <f>IF(ISBLANK(INDEX('Policy Characteristics'!I:I,MATCH($C724,'Policy Characteristics'!$C:$C,0))),"",INDEX('Policy Characteristics'!I:I,MATCH($C724,'Policy Characteristics'!$C:$C,0)))</f>
        <v>% of fuel shifted</v>
      </c>
      <c r="P724" s="7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76" t="str">
        <f>IF(ISBLANK(INDEX('Policy Characteristics'!K:K,MATCH($C724,'Policy Characteristics'!$C:$C,0))),"",INDEX('Policy Characteristics'!K:K,MATCH($C724,'Policy Characteristics'!$C:$C,0)))</f>
        <v>industry-ag-main.html#fuel-switching</v>
      </c>
      <c r="R724" s="76" t="str">
        <f>IF(ISBLANK(INDEX('Policy Characteristics'!L:L,MATCH($C724,'Policy Characteristics'!$C:$C,0))),"",INDEX('Policy Characteristics'!L:L,MATCH($C724,'Policy Characteristics'!$C:$C,0)))</f>
        <v>industry-elec-and-hydrogen.html</v>
      </c>
    </row>
    <row r="725" spans="1:18" x14ac:dyDescent="0.25">
      <c r="A725" s="76" t="str">
        <f>IF(ISBLANK(INDEX('Policy Characteristics'!A:A,MATCH($C725,'Policy Characteristics'!$C:$C,0))),"",INDEX('Policy Characteristics'!A:A,MATCH($C725,'Policy Characteristics'!$C:$C,0)))</f>
        <v>Industry</v>
      </c>
      <c r="B725" s="200" t="str">
        <f>IF(ISBLANK(INDEX('Policy Characteristics'!B:B,MATCH($C725,'Policy Characteristics'!$C:$C,0))),"",INDEX('Policy Characteristics'!B:B,MATCH($C725,'Policy Characteristics'!$C:$C,0)))</f>
        <v>Electrification</v>
      </c>
      <c r="C725" s="76" t="str">
        <f t="shared" ref="C725:C788" si="28">C$660</f>
        <v>Fraction of Eligible Industrial Energy Use Shifted to Electricity</v>
      </c>
      <c r="D725" s="78" t="s">
        <v>1308</v>
      </c>
      <c r="E725" t="s">
        <v>1683</v>
      </c>
      <c r="F725" t="s">
        <v>1272</v>
      </c>
      <c r="G725" s="88" t="s">
        <v>1690</v>
      </c>
      <c r="H725" s="15">
        <v>1899</v>
      </c>
      <c r="I725" s="213" t="s">
        <v>43</v>
      </c>
      <c r="J725" s="202" t="str">
        <f>IF(ISBLANK(INDEX('Policy Characteristics'!D:D,MATCH($C725,'Policy Characteristics'!$C:$C,0))),"",INDEX('Policy Characteristics'!D:D,MATCH($C725,'Policy Characteristics'!$C:$C,0)))</f>
        <v>Electrification</v>
      </c>
      <c r="K725" s="76" t="str">
        <f>IF(ISBLANK(INDEX('Policy Characteristics'!E:E,MATCH($C725,'Policy Characteristics'!$C:$C,0))),"",INDEX('Policy Characteristics'!E:E,MATCH($C725,'Policy Characteristics'!$C:$C,0)))</f>
        <v>indst shift to electricity</v>
      </c>
      <c r="L725" s="205">
        <f>IF(ISBLANK(INDEX('Policy Characteristics'!F:F,MATCH($C725,'Policy Characteristics'!$C:$C,0))),"",INDEX('Policy Characteristics'!F:F,MATCH($C725,'Policy Characteristics'!$C:$C,0)))</f>
        <v>0</v>
      </c>
      <c r="M725" s="205">
        <f>IF(ISBLANK(INDEX('Policy Characteristics'!G:G,MATCH($C725,'Policy Characteristics'!$C:$C,0))),"",INDEX('Policy Characteristics'!G:G,MATCH($C725,'Policy Characteristics'!$C:$C,0)))</f>
        <v>1</v>
      </c>
      <c r="N725" s="205">
        <f>IF(ISBLANK(INDEX('Policy Characteristics'!H:H,MATCH($C725,'Policy Characteristics'!$C:$C,0))),"",INDEX('Policy Characteristics'!H:H,MATCH($C725,'Policy Characteristics'!$C:$C,0)))</f>
        <v>0.01</v>
      </c>
      <c r="O725" s="76" t="str">
        <f>IF(ISBLANK(INDEX('Policy Characteristics'!I:I,MATCH($C725,'Policy Characteristics'!$C:$C,0))),"",INDEX('Policy Characteristics'!I:I,MATCH($C725,'Policy Characteristics'!$C:$C,0)))</f>
        <v>% of fuel shifted</v>
      </c>
      <c r="P725" s="7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76" t="str">
        <f>IF(ISBLANK(INDEX('Policy Characteristics'!K:K,MATCH($C725,'Policy Characteristics'!$C:$C,0))),"",INDEX('Policy Characteristics'!K:K,MATCH($C725,'Policy Characteristics'!$C:$C,0)))</f>
        <v>industry-ag-main.html#fuel-switching</v>
      </c>
      <c r="R725" s="76" t="str">
        <f>IF(ISBLANK(INDEX('Policy Characteristics'!L:L,MATCH($C725,'Policy Characteristics'!$C:$C,0))),"",INDEX('Policy Characteristics'!L:L,MATCH($C725,'Policy Characteristics'!$C:$C,0)))</f>
        <v>industry-elec-and-hydrogen.html</v>
      </c>
    </row>
    <row r="726" spans="1:18" x14ac:dyDescent="0.25">
      <c r="A726" s="76" t="str">
        <f>IF(ISBLANK(INDEX('Policy Characteristics'!A:A,MATCH($C726,'Policy Characteristics'!$C:$C,0))),"",INDEX('Policy Characteristics'!A:A,MATCH($C726,'Policy Characteristics'!$C:$C,0)))</f>
        <v>Industry</v>
      </c>
      <c r="B726" s="200" t="str">
        <f>IF(ISBLANK(INDEX('Policy Characteristics'!B:B,MATCH($C726,'Policy Characteristics'!$C:$C,0))),"",INDEX('Policy Characteristics'!B:B,MATCH($C726,'Policy Characteristics'!$C:$C,0)))</f>
        <v>Electrification</v>
      </c>
      <c r="C726" s="76" t="str">
        <f t="shared" si="28"/>
        <v>Fraction of Eligible Industrial Energy Use Shifted to Electricity</v>
      </c>
      <c r="D726" s="78" t="s">
        <v>1308</v>
      </c>
      <c r="E726" t="s">
        <v>1684</v>
      </c>
      <c r="F726" t="s">
        <v>1272</v>
      </c>
      <c r="G726" s="88" t="s">
        <v>1691</v>
      </c>
      <c r="H726" s="15">
        <v>1900</v>
      </c>
      <c r="I726" s="213" t="s">
        <v>43</v>
      </c>
      <c r="J726" s="202" t="str">
        <f>IF(ISBLANK(INDEX('Policy Characteristics'!D:D,MATCH($C726,'Policy Characteristics'!$C:$C,0))),"",INDEX('Policy Characteristics'!D:D,MATCH($C726,'Policy Characteristics'!$C:$C,0)))</f>
        <v>Electrification</v>
      </c>
      <c r="K726" s="76" t="str">
        <f>IF(ISBLANK(INDEX('Policy Characteristics'!E:E,MATCH($C726,'Policy Characteristics'!$C:$C,0))),"",INDEX('Policy Characteristics'!E:E,MATCH($C726,'Policy Characteristics'!$C:$C,0)))</f>
        <v>indst shift to electricity</v>
      </c>
      <c r="L726" s="205">
        <f>IF(ISBLANK(INDEX('Policy Characteristics'!F:F,MATCH($C726,'Policy Characteristics'!$C:$C,0))),"",INDEX('Policy Characteristics'!F:F,MATCH($C726,'Policy Characteristics'!$C:$C,0)))</f>
        <v>0</v>
      </c>
      <c r="M726" s="205">
        <f>IF(ISBLANK(INDEX('Policy Characteristics'!G:G,MATCH($C726,'Policy Characteristics'!$C:$C,0))),"",INDEX('Policy Characteristics'!G:G,MATCH($C726,'Policy Characteristics'!$C:$C,0)))</f>
        <v>1</v>
      </c>
      <c r="N726" s="205">
        <f>IF(ISBLANK(INDEX('Policy Characteristics'!H:H,MATCH($C726,'Policy Characteristics'!$C:$C,0))),"",INDEX('Policy Characteristics'!H:H,MATCH($C726,'Policy Characteristics'!$C:$C,0)))</f>
        <v>0.01</v>
      </c>
      <c r="O726" s="76" t="str">
        <f>IF(ISBLANK(INDEX('Policy Characteristics'!I:I,MATCH($C726,'Policy Characteristics'!$C:$C,0))),"",INDEX('Policy Characteristics'!I:I,MATCH($C726,'Policy Characteristics'!$C:$C,0)))</f>
        <v>% of fuel shifted</v>
      </c>
      <c r="P726" s="7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76" t="str">
        <f>IF(ISBLANK(INDEX('Policy Characteristics'!K:K,MATCH($C726,'Policy Characteristics'!$C:$C,0))),"",INDEX('Policy Characteristics'!K:K,MATCH($C726,'Policy Characteristics'!$C:$C,0)))</f>
        <v>industry-ag-main.html#fuel-switching</v>
      </c>
      <c r="R726" s="76" t="str">
        <f>IF(ISBLANK(INDEX('Policy Characteristics'!L:L,MATCH($C726,'Policy Characteristics'!$C:$C,0))),"",INDEX('Policy Characteristics'!L:L,MATCH($C726,'Policy Characteristics'!$C:$C,0)))</f>
        <v>industry-elec-and-hydrogen.html</v>
      </c>
    </row>
    <row r="727" spans="1:18" x14ac:dyDescent="0.25">
      <c r="A727" s="76" t="str">
        <f>IF(ISBLANK(INDEX('Policy Characteristics'!A:A,MATCH($C727,'Policy Characteristics'!$C:$C,0))),"",INDEX('Policy Characteristics'!A:A,MATCH($C727,'Policy Characteristics'!$C:$C,0)))</f>
        <v>Industry</v>
      </c>
      <c r="B727" s="200" t="str">
        <f>IF(ISBLANK(INDEX('Policy Characteristics'!B:B,MATCH($C727,'Policy Characteristics'!$C:$C,0))),"",INDEX('Policy Characteristics'!B:B,MATCH($C727,'Policy Characteristics'!$C:$C,0)))</f>
        <v>Electrification</v>
      </c>
      <c r="C727" s="76" t="str">
        <f t="shared" si="28"/>
        <v>Fraction of Eligible Industrial Energy Use Shifted to Electricity</v>
      </c>
      <c r="D727" s="78" t="s">
        <v>1308</v>
      </c>
      <c r="E727" t="s">
        <v>1685</v>
      </c>
      <c r="F727" t="s">
        <v>1272</v>
      </c>
      <c r="G727" s="88" t="s">
        <v>1692</v>
      </c>
      <c r="H727" s="15">
        <v>1901</v>
      </c>
      <c r="I727" s="213" t="s">
        <v>43</v>
      </c>
      <c r="J727" s="202" t="str">
        <f>IF(ISBLANK(INDEX('Policy Characteristics'!D:D,MATCH($C727,'Policy Characteristics'!$C:$C,0))),"",INDEX('Policy Characteristics'!D:D,MATCH($C727,'Policy Characteristics'!$C:$C,0)))</f>
        <v>Electrification</v>
      </c>
      <c r="K727" s="76" t="str">
        <f>IF(ISBLANK(INDEX('Policy Characteristics'!E:E,MATCH($C727,'Policy Characteristics'!$C:$C,0))),"",INDEX('Policy Characteristics'!E:E,MATCH($C727,'Policy Characteristics'!$C:$C,0)))</f>
        <v>indst shift to electricity</v>
      </c>
      <c r="L727" s="205">
        <f>IF(ISBLANK(INDEX('Policy Characteristics'!F:F,MATCH($C727,'Policy Characteristics'!$C:$C,0))),"",INDEX('Policy Characteristics'!F:F,MATCH($C727,'Policy Characteristics'!$C:$C,0)))</f>
        <v>0</v>
      </c>
      <c r="M727" s="205">
        <f>IF(ISBLANK(INDEX('Policy Characteristics'!G:G,MATCH($C727,'Policy Characteristics'!$C:$C,0))),"",INDEX('Policy Characteristics'!G:G,MATCH($C727,'Policy Characteristics'!$C:$C,0)))</f>
        <v>1</v>
      </c>
      <c r="N727" s="205">
        <f>IF(ISBLANK(INDEX('Policy Characteristics'!H:H,MATCH($C727,'Policy Characteristics'!$C:$C,0))),"",INDEX('Policy Characteristics'!H:H,MATCH($C727,'Policy Characteristics'!$C:$C,0)))</f>
        <v>0.01</v>
      </c>
      <c r="O727" s="76" t="str">
        <f>IF(ISBLANK(INDEX('Policy Characteristics'!I:I,MATCH($C727,'Policy Characteristics'!$C:$C,0))),"",INDEX('Policy Characteristics'!I:I,MATCH($C727,'Policy Characteristics'!$C:$C,0)))</f>
        <v>% of fuel shifted</v>
      </c>
      <c r="P727" s="7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76" t="str">
        <f>IF(ISBLANK(INDEX('Policy Characteristics'!K:K,MATCH($C727,'Policy Characteristics'!$C:$C,0))),"",INDEX('Policy Characteristics'!K:K,MATCH($C727,'Policy Characteristics'!$C:$C,0)))</f>
        <v>industry-ag-main.html#fuel-switching</v>
      </c>
      <c r="R727" s="76" t="str">
        <f>IF(ISBLANK(INDEX('Policy Characteristics'!L:L,MATCH($C727,'Policy Characteristics'!$C:$C,0))),"",INDEX('Policy Characteristics'!L:L,MATCH($C727,'Policy Characteristics'!$C:$C,0)))</f>
        <v>industry-elec-and-hydrogen.html</v>
      </c>
    </row>
    <row r="728" spans="1:18" x14ac:dyDescent="0.25">
      <c r="A728" s="76" t="str">
        <f>IF(ISBLANK(INDEX('Policy Characteristics'!A:A,MATCH($C728,'Policy Characteristics'!$C:$C,0))),"",INDEX('Policy Characteristics'!A:A,MATCH($C728,'Policy Characteristics'!$C:$C,0)))</f>
        <v>Industry</v>
      </c>
      <c r="B728" s="200" t="str">
        <f>IF(ISBLANK(INDEX('Policy Characteristics'!B:B,MATCH($C728,'Policy Characteristics'!$C:$C,0))),"",INDEX('Policy Characteristics'!B:B,MATCH($C728,'Policy Characteristics'!$C:$C,0)))</f>
        <v>Electrification</v>
      </c>
      <c r="C728" s="76" t="str">
        <f t="shared" si="28"/>
        <v>Fraction of Eligible Industrial Energy Use Shifted to Electricity</v>
      </c>
      <c r="D728" s="78" t="s">
        <v>1308</v>
      </c>
      <c r="E728" t="s">
        <v>1686</v>
      </c>
      <c r="F728" t="s">
        <v>1272</v>
      </c>
      <c r="G728" s="88" t="s">
        <v>1693</v>
      </c>
      <c r="H728" s="15">
        <v>1902</v>
      </c>
      <c r="I728" s="213" t="s">
        <v>43</v>
      </c>
      <c r="J728" s="202" t="str">
        <f>IF(ISBLANK(INDEX('Policy Characteristics'!D:D,MATCH($C728,'Policy Characteristics'!$C:$C,0))),"",INDEX('Policy Characteristics'!D:D,MATCH($C728,'Policy Characteristics'!$C:$C,0)))</f>
        <v>Electrification</v>
      </c>
      <c r="K728" s="76" t="str">
        <f>IF(ISBLANK(INDEX('Policy Characteristics'!E:E,MATCH($C728,'Policy Characteristics'!$C:$C,0))),"",INDEX('Policy Characteristics'!E:E,MATCH($C728,'Policy Characteristics'!$C:$C,0)))</f>
        <v>indst shift to electricity</v>
      </c>
      <c r="L728" s="205">
        <f>IF(ISBLANK(INDEX('Policy Characteristics'!F:F,MATCH($C728,'Policy Characteristics'!$C:$C,0))),"",INDEX('Policy Characteristics'!F:F,MATCH($C728,'Policy Characteristics'!$C:$C,0)))</f>
        <v>0</v>
      </c>
      <c r="M728" s="205">
        <f>IF(ISBLANK(INDEX('Policy Characteristics'!G:G,MATCH($C728,'Policy Characteristics'!$C:$C,0))),"",INDEX('Policy Characteristics'!G:G,MATCH($C728,'Policy Characteristics'!$C:$C,0)))</f>
        <v>1</v>
      </c>
      <c r="N728" s="205">
        <f>IF(ISBLANK(INDEX('Policy Characteristics'!H:H,MATCH($C728,'Policy Characteristics'!$C:$C,0))),"",INDEX('Policy Characteristics'!H:H,MATCH($C728,'Policy Characteristics'!$C:$C,0)))</f>
        <v>0.01</v>
      </c>
      <c r="O728" s="76" t="str">
        <f>IF(ISBLANK(INDEX('Policy Characteristics'!I:I,MATCH($C728,'Policy Characteristics'!$C:$C,0))),"",INDEX('Policy Characteristics'!I:I,MATCH($C728,'Policy Characteristics'!$C:$C,0)))</f>
        <v>% of fuel shifted</v>
      </c>
      <c r="P728" s="7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76" t="str">
        <f>IF(ISBLANK(INDEX('Policy Characteristics'!K:K,MATCH($C728,'Policy Characteristics'!$C:$C,0))),"",INDEX('Policy Characteristics'!K:K,MATCH($C728,'Policy Characteristics'!$C:$C,0)))</f>
        <v>industry-ag-main.html#fuel-switching</v>
      </c>
      <c r="R728" s="76" t="str">
        <f>IF(ISBLANK(INDEX('Policy Characteristics'!L:L,MATCH($C728,'Policy Characteristics'!$C:$C,0))),"",INDEX('Policy Characteristics'!L:L,MATCH($C728,'Policy Characteristics'!$C:$C,0)))</f>
        <v>industry-elec-and-hydrogen.html</v>
      </c>
    </row>
    <row r="729" spans="1:18" x14ac:dyDescent="0.25">
      <c r="A729" s="76" t="str">
        <f>IF(ISBLANK(INDEX('Policy Characteristics'!A:A,MATCH($C729,'Policy Characteristics'!$C:$C,0))),"",INDEX('Policy Characteristics'!A:A,MATCH($C729,'Policy Characteristics'!$C:$C,0)))</f>
        <v>Industry</v>
      </c>
      <c r="B729" s="200" t="str">
        <f>IF(ISBLANK(INDEX('Policy Characteristics'!B:B,MATCH($C729,'Policy Characteristics'!$C:$C,0))),"",INDEX('Policy Characteristics'!B:B,MATCH($C729,'Policy Characteristics'!$C:$C,0)))</f>
        <v>Electrification</v>
      </c>
      <c r="C729" s="76" t="str">
        <f t="shared" si="28"/>
        <v>Fraction of Eligible Industrial Energy Use Shifted to Electricity</v>
      </c>
      <c r="D729" s="78" t="s">
        <v>1308</v>
      </c>
      <c r="E729" t="s">
        <v>1687</v>
      </c>
      <c r="F729" t="s">
        <v>1272</v>
      </c>
      <c r="G729" s="88" t="s">
        <v>1694</v>
      </c>
      <c r="H729" s="15">
        <v>1903</v>
      </c>
      <c r="I729" s="213" t="s">
        <v>43</v>
      </c>
      <c r="J729" s="202" t="str">
        <f>IF(ISBLANK(INDEX('Policy Characteristics'!D:D,MATCH($C729,'Policy Characteristics'!$C:$C,0))),"",INDEX('Policy Characteristics'!D:D,MATCH($C729,'Policy Characteristics'!$C:$C,0)))</f>
        <v>Electrification</v>
      </c>
      <c r="K729" s="76" t="str">
        <f>IF(ISBLANK(INDEX('Policy Characteristics'!E:E,MATCH($C729,'Policy Characteristics'!$C:$C,0))),"",INDEX('Policy Characteristics'!E:E,MATCH($C729,'Policy Characteristics'!$C:$C,0)))</f>
        <v>indst shift to electricity</v>
      </c>
      <c r="L729" s="205">
        <f>IF(ISBLANK(INDEX('Policy Characteristics'!F:F,MATCH($C729,'Policy Characteristics'!$C:$C,0))),"",INDEX('Policy Characteristics'!F:F,MATCH($C729,'Policy Characteristics'!$C:$C,0)))</f>
        <v>0</v>
      </c>
      <c r="M729" s="205">
        <f>IF(ISBLANK(INDEX('Policy Characteristics'!G:G,MATCH($C729,'Policy Characteristics'!$C:$C,0))),"",INDEX('Policy Characteristics'!G:G,MATCH($C729,'Policy Characteristics'!$C:$C,0)))</f>
        <v>1</v>
      </c>
      <c r="N729" s="205">
        <f>IF(ISBLANK(INDEX('Policy Characteristics'!H:H,MATCH($C729,'Policy Characteristics'!$C:$C,0))),"",INDEX('Policy Characteristics'!H:H,MATCH($C729,'Policy Characteristics'!$C:$C,0)))</f>
        <v>0.01</v>
      </c>
      <c r="O729" s="76" t="str">
        <f>IF(ISBLANK(INDEX('Policy Characteristics'!I:I,MATCH($C729,'Policy Characteristics'!$C:$C,0))),"",INDEX('Policy Characteristics'!I:I,MATCH($C729,'Policy Characteristics'!$C:$C,0)))</f>
        <v>% of fuel shifted</v>
      </c>
      <c r="P729" s="7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76" t="str">
        <f>IF(ISBLANK(INDEX('Policy Characteristics'!K:K,MATCH($C729,'Policy Characteristics'!$C:$C,0))),"",INDEX('Policy Characteristics'!K:K,MATCH($C729,'Policy Characteristics'!$C:$C,0)))</f>
        <v>industry-ag-main.html#fuel-switching</v>
      </c>
      <c r="R729" s="76" t="str">
        <f>IF(ISBLANK(INDEX('Policy Characteristics'!L:L,MATCH($C729,'Policy Characteristics'!$C:$C,0))),"",INDEX('Policy Characteristics'!L:L,MATCH($C729,'Policy Characteristics'!$C:$C,0)))</f>
        <v>industry-elec-and-hydrogen.html</v>
      </c>
    </row>
    <row r="730" spans="1:18" x14ac:dyDescent="0.25">
      <c r="A730" s="76" t="str">
        <f>IF(ISBLANK(INDEX('Policy Characteristics'!A:A,MATCH($C730,'Policy Characteristics'!$C:$C,0))),"",INDEX('Policy Characteristics'!A:A,MATCH($C730,'Policy Characteristics'!$C:$C,0)))</f>
        <v>Industry</v>
      </c>
      <c r="B730" s="200" t="str">
        <f>IF(ISBLANK(INDEX('Policy Characteristics'!B:B,MATCH($C730,'Policy Characteristics'!$C:$C,0))),"",INDEX('Policy Characteristics'!B:B,MATCH($C730,'Policy Characteristics'!$C:$C,0)))</f>
        <v>Electrification</v>
      </c>
      <c r="C730" s="76" t="str">
        <f t="shared" si="28"/>
        <v>Fraction of Eligible Industrial Energy Use Shifted to Electricity</v>
      </c>
      <c r="D730" s="78" t="s">
        <v>1308</v>
      </c>
      <c r="E730" t="s">
        <v>1688</v>
      </c>
      <c r="F730" t="s">
        <v>1272</v>
      </c>
      <c r="G730" s="88" t="s">
        <v>1695</v>
      </c>
      <c r="H730" s="15">
        <v>1904</v>
      </c>
      <c r="I730" s="213" t="s">
        <v>43</v>
      </c>
      <c r="J730" s="202" t="str">
        <f>IF(ISBLANK(INDEX('Policy Characteristics'!D:D,MATCH($C730,'Policy Characteristics'!$C:$C,0))),"",INDEX('Policy Characteristics'!D:D,MATCH($C730,'Policy Characteristics'!$C:$C,0)))</f>
        <v>Electrification</v>
      </c>
      <c r="K730" s="76" t="str">
        <f>IF(ISBLANK(INDEX('Policy Characteristics'!E:E,MATCH($C730,'Policy Characteristics'!$C:$C,0))),"",INDEX('Policy Characteristics'!E:E,MATCH($C730,'Policy Characteristics'!$C:$C,0)))</f>
        <v>indst shift to electricity</v>
      </c>
      <c r="L730" s="205">
        <f>IF(ISBLANK(INDEX('Policy Characteristics'!F:F,MATCH($C730,'Policy Characteristics'!$C:$C,0))),"",INDEX('Policy Characteristics'!F:F,MATCH($C730,'Policy Characteristics'!$C:$C,0)))</f>
        <v>0</v>
      </c>
      <c r="M730" s="205">
        <f>IF(ISBLANK(INDEX('Policy Characteristics'!G:G,MATCH($C730,'Policy Characteristics'!$C:$C,0))),"",INDEX('Policy Characteristics'!G:G,MATCH($C730,'Policy Characteristics'!$C:$C,0)))</f>
        <v>1</v>
      </c>
      <c r="N730" s="205">
        <f>IF(ISBLANK(INDEX('Policy Characteristics'!H:H,MATCH($C730,'Policy Characteristics'!$C:$C,0))),"",INDEX('Policy Characteristics'!H:H,MATCH($C730,'Policy Characteristics'!$C:$C,0)))</f>
        <v>0.01</v>
      </c>
      <c r="O730" s="76" t="str">
        <f>IF(ISBLANK(INDEX('Policy Characteristics'!I:I,MATCH($C730,'Policy Characteristics'!$C:$C,0))),"",INDEX('Policy Characteristics'!I:I,MATCH($C730,'Policy Characteristics'!$C:$C,0)))</f>
        <v>% of fuel shifted</v>
      </c>
      <c r="P730" s="7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76" t="str">
        <f>IF(ISBLANK(INDEX('Policy Characteristics'!K:K,MATCH($C730,'Policy Characteristics'!$C:$C,0))),"",INDEX('Policy Characteristics'!K:K,MATCH($C730,'Policy Characteristics'!$C:$C,0)))</f>
        <v>industry-ag-main.html#fuel-switching</v>
      </c>
      <c r="R730" s="76" t="str">
        <f>IF(ISBLANK(INDEX('Policy Characteristics'!L:L,MATCH($C730,'Policy Characteristics'!$C:$C,0))),"",INDEX('Policy Characteristics'!L:L,MATCH($C730,'Policy Characteristics'!$C:$C,0)))</f>
        <v>industry-elec-and-hydrogen.html</v>
      </c>
    </row>
    <row r="731" spans="1:18" x14ac:dyDescent="0.25">
      <c r="A731" s="76" t="str">
        <f>IF(ISBLANK(INDEX('Policy Characteristics'!A:A,MATCH($C731,'Policy Characteristics'!$C:$C,0))),"",INDEX('Policy Characteristics'!A:A,MATCH($C731,'Policy Characteristics'!$C:$C,0)))</f>
        <v>Industry</v>
      </c>
      <c r="B731" s="200" t="str">
        <f>IF(ISBLANK(INDEX('Policy Characteristics'!B:B,MATCH($C731,'Policy Characteristics'!$C:$C,0))),"",INDEX('Policy Characteristics'!B:B,MATCH($C731,'Policy Characteristics'!$C:$C,0)))</f>
        <v>Electrification</v>
      </c>
      <c r="C731" s="76" t="str">
        <f t="shared" si="28"/>
        <v>Fraction of Eligible Industrial Energy Use Shifted to Electricity</v>
      </c>
      <c r="D731" s="78" t="s">
        <v>1308</v>
      </c>
      <c r="E731" t="s">
        <v>1824</v>
      </c>
      <c r="F731" t="s">
        <v>1272</v>
      </c>
      <c r="G731" s="88" t="s">
        <v>1824</v>
      </c>
      <c r="H731" s="15">
        <v>1905</v>
      </c>
      <c r="I731" s="213" t="s">
        <v>43</v>
      </c>
      <c r="J731" s="202" t="str">
        <f>IF(ISBLANK(INDEX('Policy Characteristics'!D:D,MATCH($C731,'Policy Characteristics'!$C:$C,0))),"",INDEX('Policy Characteristics'!D:D,MATCH($C731,'Policy Characteristics'!$C:$C,0)))</f>
        <v>Electrification</v>
      </c>
      <c r="K731" s="76" t="str">
        <f>IF(ISBLANK(INDEX('Policy Characteristics'!E:E,MATCH($C731,'Policy Characteristics'!$C:$C,0))),"",INDEX('Policy Characteristics'!E:E,MATCH($C731,'Policy Characteristics'!$C:$C,0)))</f>
        <v>indst shift to electricity</v>
      </c>
      <c r="L731" s="205">
        <f>IF(ISBLANK(INDEX('Policy Characteristics'!F:F,MATCH($C731,'Policy Characteristics'!$C:$C,0))),"",INDEX('Policy Characteristics'!F:F,MATCH($C731,'Policy Characteristics'!$C:$C,0)))</f>
        <v>0</v>
      </c>
      <c r="M731" s="205">
        <f>IF(ISBLANK(INDEX('Policy Characteristics'!G:G,MATCH($C731,'Policy Characteristics'!$C:$C,0))),"",INDEX('Policy Characteristics'!G:G,MATCH($C731,'Policy Characteristics'!$C:$C,0)))</f>
        <v>1</v>
      </c>
      <c r="N731" s="205">
        <f>IF(ISBLANK(INDEX('Policy Characteristics'!H:H,MATCH($C731,'Policy Characteristics'!$C:$C,0))),"",INDEX('Policy Characteristics'!H:H,MATCH($C731,'Policy Characteristics'!$C:$C,0)))</f>
        <v>0.01</v>
      </c>
      <c r="O731" s="76" t="str">
        <f>IF(ISBLANK(INDEX('Policy Characteristics'!I:I,MATCH($C731,'Policy Characteristics'!$C:$C,0))),"",INDEX('Policy Characteristics'!I:I,MATCH($C731,'Policy Characteristics'!$C:$C,0)))</f>
        <v>% of fuel shifted</v>
      </c>
      <c r="P731" s="7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76" t="str">
        <f>IF(ISBLANK(INDEX('Policy Characteristics'!K:K,MATCH($C731,'Policy Characteristics'!$C:$C,0))),"",INDEX('Policy Characteristics'!K:K,MATCH($C731,'Policy Characteristics'!$C:$C,0)))</f>
        <v>industry-ag-main.html#fuel-switching</v>
      </c>
      <c r="R731" s="76" t="str">
        <f>IF(ISBLANK(INDEX('Policy Characteristics'!L:L,MATCH($C731,'Policy Characteristics'!$C:$C,0))),"",INDEX('Policy Characteristics'!L:L,MATCH($C731,'Policy Characteristics'!$C:$C,0)))</f>
        <v>industry-elec-and-hydrogen.html</v>
      </c>
    </row>
    <row r="732" spans="1:18" x14ac:dyDescent="0.25">
      <c r="A732" s="76" t="str">
        <f>IF(ISBLANK(INDEX('Policy Characteristics'!A:A,MATCH($C732,'Policy Characteristics'!$C:$C,0))),"",INDEX('Policy Characteristics'!A:A,MATCH($C732,'Policy Characteristics'!$C:$C,0)))</f>
        <v>Industry</v>
      </c>
      <c r="B732" s="200" t="str">
        <f>IF(ISBLANK(INDEX('Policy Characteristics'!B:B,MATCH($C732,'Policy Characteristics'!$C:$C,0))),"",INDEX('Policy Characteristics'!B:B,MATCH($C732,'Policy Characteristics'!$C:$C,0)))</f>
        <v>Electrification</v>
      </c>
      <c r="C732" s="76" t="str">
        <f t="shared" si="28"/>
        <v>Fraction of Eligible Industrial Energy Use Shifted to Electricity</v>
      </c>
      <c r="D732" s="78" t="s">
        <v>1309</v>
      </c>
      <c r="E732" t="s">
        <v>1682</v>
      </c>
      <c r="F732" t="s">
        <v>819</v>
      </c>
      <c r="G732" s="88" t="s">
        <v>1689</v>
      </c>
      <c r="H732" s="15">
        <v>1906</v>
      </c>
      <c r="I732" s="213" t="s">
        <v>43</v>
      </c>
      <c r="J732" s="202" t="str">
        <f>IF(ISBLANK(INDEX('Policy Characteristics'!D:D,MATCH($C732,'Policy Characteristics'!$C:$C,0))),"",INDEX('Policy Characteristics'!D:D,MATCH($C732,'Policy Characteristics'!$C:$C,0)))</f>
        <v>Electrification</v>
      </c>
      <c r="K732" s="76" t="str">
        <f>IF(ISBLANK(INDEX('Policy Characteristics'!E:E,MATCH($C732,'Policy Characteristics'!$C:$C,0))),"",INDEX('Policy Characteristics'!E:E,MATCH($C732,'Policy Characteristics'!$C:$C,0)))</f>
        <v>indst shift to electricity</v>
      </c>
      <c r="L732" s="205">
        <f>IF(ISBLANK(INDEX('Policy Characteristics'!F:F,MATCH($C732,'Policy Characteristics'!$C:$C,0))),"",INDEX('Policy Characteristics'!F:F,MATCH($C732,'Policy Characteristics'!$C:$C,0)))</f>
        <v>0</v>
      </c>
      <c r="M732" s="205">
        <f>IF(ISBLANK(INDEX('Policy Characteristics'!G:G,MATCH($C732,'Policy Characteristics'!$C:$C,0))),"",INDEX('Policy Characteristics'!G:G,MATCH($C732,'Policy Characteristics'!$C:$C,0)))</f>
        <v>1</v>
      </c>
      <c r="N732" s="205">
        <f>IF(ISBLANK(INDEX('Policy Characteristics'!H:H,MATCH($C732,'Policy Characteristics'!$C:$C,0))),"",INDEX('Policy Characteristics'!H:H,MATCH($C732,'Policy Characteristics'!$C:$C,0)))</f>
        <v>0.01</v>
      </c>
      <c r="O732" s="76" t="str">
        <f>IF(ISBLANK(INDEX('Policy Characteristics'!I:I,MATCH($C732,'Policy Characteristics'!$C:$C,0))),"",INDEX('Policy Characteristics'!I:I,MATCH($C732,'Policy Characteristics'!$C:$C,0)))</f>
        <v>% of fuel shifted</v>
      </c>
      <c r="P732" s="7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76" t="str">
        <f>IF(ISBLANK(INDEX('Policy Characteristics'!K:K,MATCH($C732,'Policy Characteristics'!$C:$C,0))),"",INDEX('Policy Characteristics'!K:K,MATCH($C732,'Policy Characteristics'!$C:$C,0)))</f>
        <v>industry-ag-main.html#fuel-switching</v>
      </c>
      <c r="R732" s="76" t="str">
        <f>IF(ISBLANK(INDEX('Policy Characteristics'!L:L,MATCH($C732,'Policy Characteristics'!$C:$C,0))),"",INDEX('Policy Characteristics'!L:L,MATCH($C732,'Policy Characteristics'!$C:$C,0)))</f>
        <v>industry-elec-and-hydrogen.html</v>
      </c>
    </row>
    <row r="733" spans="1:18" x14ac:dyDescent="0.25">
      <c r="A733" s="76" t="str">
        <f>IF(ISBLANK(INDEX('Policy Characteristics'!A:A,MATCH($C733,'Policy Characteristics'!$C:$C,0))),"",INDEX('Policy Characteristics'!A:A,MATCH($C733,'Policy Characteristics'!$C:$C,0)))</f>
        <v>Industry</v>
      </c>
      <c r="B733" s="200" t="str">
        <f>IF(ISBLANK(INDEX('Policy Characteristics'!B:B,MATCH($C733,'Policy Characteristics'!$C:$C,0))),"",INDEX('Policy Characteristics'!B:B,MATCH($C733,'Policy Characteristics'!$C:$C,0)))</f>
        <v>Electrification</v>
      </c>
      <c r="C733" s="76" t="str">
        <f t="shared" si="28"/>
        <v>Fraction of Eligible Industrial Energy Use Shifted to Electricity</v>
      </c>
      <c r="D733" s="78" t="s">
        <v>1309</v>
      </c>
      <c r="E733" t="s">
        <v>1683</v>
      </c>
      <c r="F733" t="s">
        <v>819</v>
      </c>
      <c r="G733" s="88" t="s">
        <v>1690</v>
      </c>
      <c r="H733" s="15">
        <v>1907</v>
      </c>
      <c r="I733" s="213" t="s">
        <v>43</v>
      </c>
      <c r="J733" s="202" t="str">
        <f>IF(ISBLANK(INDEX('Policy Characteristics'!D:D,MATCH($C733,'Policy Characteristics'!$C:$C,0))),"",INDEX('Policy Characteristics'!D:D,MATCH($C733,'Policy Characteristics'!$C:$C,0)))</f>
        <v>Electrification</v>
      </c>
      <c r="K733" s="76" t="str">
        <f>IF(ISBLANK(INDEX('Policy Characteristics'!E:E,MATCH($C733,'Policy Characteristics'!$C:$C,0))),"",INDEX('Policy Characteristics'!E:E,MATCH($C733,'Policy Characteristics'!$C:$C,0)))</f>
        <v>indst shift to electricity</v>
      </c>
      <c r="L733" s="205">
        <f>IF(ISBLANK(INDEX('Policy Characteristics'!F:F,MATCH($C733,'Policy Characteristics'!$C:$C,0))),"",INDEX('Policy Characteristics'!F:F,MATCH($C733,'Policy Characteristics'!$C:$C,0)))</f>
        <v>0</v>
      </c>
      <c r="M733" s="205">
        <f>IF(ISBLANK(INDEX('Policy Characteristics'!G:G,MATCH($C733,'Policy Characteristics'!$C:$C,0))),"",INDEX('Policy Characteristics'!G:G,MATCH($C733,'Policy Characteristics'!$C:$C,0)))</f>
        <v>1</v>
      </c>
      <c r="N733" s="205">
        <f>IF(ISBLANK(INDEX('Policy Characteristics'!H:H,MATCH($C733,'Policy Characteristics'!$C:$C,0))),"",INDEX('Policy Characteristics'!H:H,MATCH($C733,'Policy Characteristics'!$C:$C,0)))</f>
        <v>0.01</v>
      </c>
      <c r="O733" s="76" t="str">
        <f>IF(ISBLANK(INDEX('Policy Characteristics'!I:I,MATCH($C733,'Policy Characteristics'!$C:$C,0))),"",INDEX('Policy Characteristics'!I:I,MATCH($C733,'Policy Characteristics'!$C:$C,0)))</f>
        <v>% of fuel shifted</v>
      </c>
      <c r="P733" s="7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76" t="str">
        <f>IF(ISBLANK(INDEX('Policy Characteristics'!K:K,MATCH($C733,'Policy Characteristics'!$C:$C,0))),"",INDEX('Policy Characteristics'!K:K,MATCH($C733,'Policy Characteristics'!$C:$C,0)))</f>
        <v>industry-ag-main.html#fuel-switching</v>
      </c>
      <c r="R733" s="76" t="str">
        <f>IF(ISBLANK(INDEX('Policy Characteristics'!L:L,MATCH($C733,'Policy Characteristics'!$C:$C,0))),"",INDEX('Policy Characteristics'!L:L,MATCH($C733,'Policy Characteristics'!$C:$C,0)))</f>
        <v>industry-elec-and-hydrogen.html</v>
      </c>
    </row>
    <row r="734" spans="1:18" x14ac:dyDescent="0.25">
      <c r="A734" s="76" t="str">
        <f>IF(ISBLANK(INDEX('Policy Characteristics'!A:A,MATCH($C734,'Policy Characteristics'!$C:$C,0))),"",INDEX('Policy Characteristics'!A:A,MATCH($C734,'Policy Characteristics'!$C:$C,0)))</f>
        <v>Industry</v>
      </c>
      <c r="B734" s="200" t="str">
        <f>IF(ISBLANK(INDEX('Policy Characteristics'!B:B,MATCH($C734,'Policy Characteristics'!$C:$C,0))),"",INDEX('Policy Characteristics'!B:B,MATCH($C734,'Policy Characteristics'!$C:$C,0)))</f>
        <v>Electrification</v>
      </c>
      <c r="C734" s="76" t="str">
        <f t="shared" si="28"/>
        <v>Fraction of Eligible Industrial Energy Use Shifted to Electricity</v>
      </c>
      <c r="D734" s="78" t="s">
        <v>1309</v>
      </c>
      <c r="E734" t="s">
        <v>1684</v>
      </c>
      <c r="F734" t="s">
        <v>819</v>
      </c>
      <c r="G734" s="88" t="s">
        <v>1691</v>
      </c>
      <c r="H734" s="15">
        <v>1908</v>
      </c>
      <c r="I734" s="213" t="s">
        <v>43</v>
      </c>
      <c r="J734" s="202" t="str">
        <f>IF(ISBLANK(INDEX('Policy Characteristics'!D:D,MATCH($C734,'Policy Characteristics'!$C:$C,0))),"",INDEX('Policy Characteristics'!D:D,MATCH($C734,'Policy Characteristics'!$C:$C,0)))</f>
        <v>Electrification</v>
      </c>
      <c r="K734" s="76" t="str">
        <f>IF(ISBLANK(INDEX('Policy Characteristics'!E:E,MATCH($C734,'Policy Characteristics'!$C:$C,0))),"",INDEX('Policy Characteristics'!E:E,MATCH($C734,'Policy Characteristics'!$C:$C,0)))</f>
        <v>indst shift to electricity</v>
      </c>
      <c r="L734" s="205">
        <f>IF(ISBLANK(INDEX('Policy Characteristics'!F:F,MATCH($C734,'Policy Characteristics'!$C:$C,0))),"",INDEX('Policy Characteristics'!F:F,MATCH($C734,'Policy Characteristics'!$C:$C,0)))</f>
        <v>0</v>
      </c>
      <c r="M734" s="205">
        <f>IF(ISBLANK(INDEX('Policy Characteristics'!G:G,MATCH($C734,'Policy Characteristics'!$C:$C,0))),"",INDEX('Policy Characteristics'!G:G,MATCH($C734,'Policy Characteristics'!$C:$C,0)))</f>
        <v>1</v>
      </c>
      <c r="N734" s="205">
        <f>IF(ISBLANK(INDEX('Policy Characteristics'!H:H,MATCH($C734,'Policy Characteristics'!$C:$C,0))),"",INDEX('Policy Characteristics'!H:H,MATCH($C734,'Policy Characteristics'!$C:$C,0)))</f>
        <v>0.01</v>
      </c>
      <c r="O734" s="76" t="str">
        <f>IF(ISBLANK(INDEX('Policy Characteristics'!I:I,MATCH($C734,'Policy Characteristics'!$C:$C,0))),"",INDEX('Policy Characteristics'!I:I,MATCH($C734,'Policy Characteristics'!$C:$C,0)))</f>
        <v>% of fuel shifted</v>
      </c>
      <c r="P734" s="7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76" t="str">
        <f>IF(ISBLANK(INDEX('Policy Characteristics'!K:K,MATCH($C734,'Policy Characteristics'!$C:$C,0))),"",INDEX('Policy Characteristics'!K:K,MATCH($C734,'Policy Characteristics'!$C:$C,0)))</f>
        <v>industry-ag-main.html#fuel-switching</v>
      </c>
      <c r="R734" s="76" t="str">
        <f>IF(ISBLANK(INDEX('Policy Characteristics'!L:L,MATCH($C734,'Policy Characteristics'!$C:$C,0))),"",INDEX('Policy Characteristics'!L:L,MATCH($C734,'Policy Characteristics'!$C:$C,0)))</f>
        <v>industry-elec-and-hydrogen.html</v>
      </c>
    </row>
    <row r="735" spans="1:18" x14ac:dyDescent="0.25">
      <c r="A735" s="76" t="str">
        <f>IF(ISBLANK(INDEX('Policy Characteristics'!A:A,MATCH($C735,'Policy Characteristics'!$C:$C,0))),"",INDEX('Policy Characteristics'!A:A,MATCH($C735,'Policy Characteristics'!$C:$C,0)))</f>
        <v>Industry</v>
      </c>
      <c r="B735" s="200" t="str">
        <f>IF(ISBLANK(INDEX('Policy Characteristics'!B:B,MATCH($C735,'Policy Characteristics'!$C:$C,0))),"",INDEX('Policy Characteristics'!B:B,MATCH($C735,'Policy Characteristics'!$C:$C,0)))</f>
        <v>Electrification</v>
      </c>
      <c r="C735" s="76" t="str">
        <f t="shared" si="28"/>
        <v>Fraction of Eligible Industrial Energy Use Shifted to Electricity</v>
      </c>
      <c r="D735" s="78" t="s">
        <v>1309</v>
      </c>
      <c r="E735" t="s">
        <v>1685</v>
      </c>
      <c r="F735" t="s">
        <v>819</v>
      </c>
      <c r="G735" s="88" t="s">
        <v>1692</v>
      </c>
      <c r="H735" s="15">
        <v>1909</v>
      </c>
      <c r="I735" s="213" t="s">
        <v>43</v>
      </c>
      <c r="J735" s="202" t="str">
        <f>IF(ISBLANK(INDEX('Policy Characteristics'!D:D,MATCH($C735,'Policy Characteristics'!$C:$C,0))),"",INDEX('Policy Characteristics'!D:D,MATCH($C735,'Policy Characteristics'!$C:$C,0)))</f>
        <v>Electrification</v>
      </c>
      <c r="K735" s="76" t="str">
        <f>IF(ISBLANK(INDEX('Policy Characteristics'!E:E,MATCH($C735,'Policy Characteristics'!$C:$C,0))),"",INDEX('Policy Characteristics'!E:E,MATCH($C735,'Policy Characteristics'!$C:$C,0)))</f>
        <v>indst shift to electricity</v>
      </c>
      <c r="L735" s="205">
        <f>IF(ISBLANK(INDEX('Policy Characteristics'!F:F,MATCH($C735,'Policy Characteristics'!$C:$C,0))),"",INDEX('Policy Characteristics'!F:F,MATCH($C735,'Policy Characteristics'!$C:$C,0)))</f>
        <v>0</v>
      </c>
      <c r="M735" s="205">
        <f>IF(ISBLANK(INDEX('Policy Characteristics'!G:G,MATCH($C735,'Policy Characteristics'!$C:$C,0))),"",INDEX('Policy Characteristics'!G:G,MATCH($C735,'Policy Characteristics'!$C:$C,0)))</f>
        <v>1</v>
      </c>
      <c r="N735" s="205">
        <f>IF(ISBLANK(INDEX('Policy Characteristics'!H:H,MATCH($C735,'Policy Characteristics'!$C:$C,0))),"",INDEX('Policy Characteristics'!H:H,MATCH($C735,'Policy Characteristics'!$C:$C,0)))</f>
        <v>0.01</v>
      </c>
      <c r="O735" s="76" t="str">
        <f>IF(ISBLANK(INDEX('Policy Characteristics'!I:I,MATCH($C735,'Policy Characteristics'!$C:$C,0))),"",INDEX('Policy Characteristics'!I:I,MATCH($C735,'Policy Characteristics'!$C:$C,0)))</f>
        <v>% of fuel shifted</v>
      </c>
      <c r="P735" s="7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76" t="str">
        <f>IF(ISBLANK(INDEX('Policy Characteristics'!K:K,MATCH($C735,'Policy Characteristics'!$C:$C,0))),"",INDEX('Policy Characteristics'!K:K,MATCH($C735,'Policy Characteristics'!$C:$C,0)))</f>
        <v>industry-ag-main.html#fuel-switching</v>
      </c>
      <c r="R735" s="76" t="str">
        <f>IF(ISBLANK(INDEX('Policy Characteristics'!L:L,MATCH($C735,'Policy Characteristics'!$C:$C,0))),"",INDEX('Policy Characteristics'!L:L,MATCH($C735,'Policy Characteristics'!$C:$C,0)))</f>
        <v>industry-elec-and-hydrogen.html</v>
      </c>
    </row>
    <row r="736" spans="1:18" x14ac:dyDescent="0.25">
      <c r="A736" s="76" t="str">
        <f>IF(ISBLANK(INDEX('Policy Characteristics'!A:A,MATCH($C736,'Policy Characteristics'!$C:$C,0))),"",INDEX('Policy Characteristics'!A:A,MATCH($C736,'Policy Characteristics'!$C:$C,0)))</f>
        <v>Industry</v>
      </c>
      <c r="B736" s="200" t="str">
        <f>IF(ISBLANK(INDEX('Policy Characteristics'!B:B,MATCH($C736,'Policy Characteristics'!$C:$C,0))),"",INDEX('Policy Characteristics'!B:B,MATCH($C736,'Policy Characteristics'!$C:$C,0)))</f>
        <v>Electrification</v>
      </c>
      <c r="C736" s="76" t="str">
        <f t="shared" si="28"/>
        <v>Fraction of Eligible Industrial Energy Use Shifted to Electricity</v>
      </c>
      <c r="D736" s="78" t="s">
        <v>1309</v>
      </c>
      <c r="E736" t="s">
        <v>1686</v>
      </c>
      <c r="F736" t="s">
        <v>819</v>
      </c>
      <c r="G736" s="88" t="s">
        <v>1693</v>
      </c>
      <c r="H736" s="15">
        <v>1910</v>
      </c>
      <c r="I736" s="213" t="s">
        <v>43</v>
      </c>
      <c r="J736" s="202" t="str">
        <f>IF(ISBLANK(INDEX('Policy Characteristics'!D:D,MATCH($C736,'Policy Characteristics'!$C:$C,0))),"",INDEX('Policy Characteristics'!D:D,MATCH($C736,'Policy Characteristics'!$C:$C,0)))</f>
        <v>Electrification</v>
      </c>
      <c r="K736" s="76" t="str">
        <f>IF(ISBLANK(INDEX('Policy Characteristics'!E:E,MATCH($C736,'Policy Characteristics'!$C:$C,0))),"",INDEX('Policy Characteristics'!E:E,MATCH($C736,'Policy Characteristics'!$C:$C,0)))</f>
        <v>indst shift to electricity</v>
      </c>
      <c r="L736" s="205">
        <f>IF(ISBLANK(INDEX('Policy Characteristics'!F:F,MATCH($C736,'Policy Characteristics'!$C:$C,0))),"",INDEX('Policy Characteristics'!F:F,MATCH($C736,'Policy Characteristics'!$C:$C,0)))</f>
        <v>0</v>
      </c>
      <c r="M736" s="205">
        <f>IF(ISBLANK(INDEX('Policy Characteristics'!G:G,MATCH($C736,'Policy Characteristics'!$C:$C,0))),"",INDEX('Policy Characteristics'!G:G,MATCH($C736,'Policy Characteristics'!$C:$C,0)))</f>
        <v>1</v>
      </c>
      <c r="N736" s="205">
        <f>IF(ISBLANK(INDEX('Policy Characteristics'!H:H,MATCH($C736,'Policy Characteristics'!$C:$C,0))),"",INDEX('Policy Characteristics'!H:H,MATCH($C736,'Policy Characteristics'!$C:$C,0)))</f>
        <v>0.01</v>
      </c>
      <c r="O736" s="76" t="str">
        <f>IF(ISBLANK(INDEX('Policy Characteristics'!I:I,MATCH($C736,'Policy Characteristics'!$C:$C,0))),"",INDEX('Policy Characteristics'!I:I,MATCH($C736,'Policy Characteristics'!$C:$C,0)))</f>
        <v>% of fuel shifted</v>
      </c>
      <c r="P736" s="7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76" t="str">
        <f>IF(ISBLANK(INDEX('Policy Characteristics'!K:K,MATCH($C736,'Policy Characteristics'!$C:$C,0))),"",INDEX('Policy Characteristics'!K:K,MATCH($C736,'Policy Characteristics'!$C:$C,0)))</f>
        <v>industry-ag-main.html#fuel-switching</v>
      </c>
      <c r="R736" s="76" t="str">
        <f>IF(ISBLANK(INDEX('Policy Characteristics'!L:L,MATCH($C736,'Policy Characteristics'!$C:$C,0))),"",INDEX('Policy Characteristics'!L:L,MATCH($C736,'Policy Characteristics'!$C:$C,0)))</f>
        <v>industry-elec-and-hydrogen.html</v>
      </c>
    </row>
    <row r="737" spans="1:18" x14ac:dyDescent="0.25">
      <c r="A737" s="76" t="str">
        <f>IF(ISBLANK(INDEX('Policy Characteristics'!A:A,MATCH($C737,'Policy Characteristics'!$C:$C,0))),"",INDEX('Policy Characteristics'!A:A,MATCH($C737,'Policy Characteristics'!$C:$C,0)))</f>
        <v>Industry</v>
      </c>
      <c r="B737" s="200" t="str">
        <f>IF(ISBLANK(INDEX('Policy Characteristics'!B:B,MATCH($C737,'Policy Characteristics'!$C:$C,0))),"",INDEX('Policy Characteristics'!B:B,MATCH($C737,'Policy Characteristics'!$C:$C,0)))</f>
        <v>Electrification</v>
      </c>
      <c r="C737" s="76" t="str">
        <f t="shared" si="28"/>
        <v>Fraction of Eligible Industrial Energy Use Shifted to Electricity</v>
      </c>
      <c r="D737" s="78" t="s">
        <v>1309</v>
      </c>
      <c r="E737" t="s">
        <v>1687</v>
      </c>
      <c r="F737" t="s">
        <v>819</v>
      </c>
      <c r="G737" s="88" t="s">
        <v>1694</v>
      </c>
      <c r="H737" s="15">
        <v>1911</v>
      </c>
      <c r="I737" s="213" t="s">
        <v>43</v>
      </c>
      <c r="J737" s="202" t="str">
        <f>IF(ISBLANK(INDEX('Policy Characteristics'!D:D,MATCH($C737,'Policy Characteristics'!$C:$C,0))),"",INDEX('Policy Characteristics'!D:D,MATCH($C737,'Policy Characteristics'!$C:$C,0)))</f>
        <v>Electrification</v>
      </c>
      <c r="K737" s="76" t="str">
        <f>IF(ISBLANK(INDEX('Policy Characteristics'!E:E,MATCH($C737,'Policy Characteristics'!$C:$C,0))),"",INDEX('Policy Characteristics'!E:E,MATCH($C737,'Policy Characteristics'!$C:$C,0)))</f>
        <v>indst shift to electricity</v>
      </c>
      <c r="L737" s="205">
        <f>IF(ISBLANK(INDEX('Policy Characteristics'!F:F,MATCH($C737,'Policy Characteristics'!$C:$C,0))),"",INDEX('Policy Characteristics'!F:F,MATCH($C737,'Policy Characteristics'!$C:$C,0)))</f>
        <v>0</v>
      </c>
      <c r="M737" s="205">
        <f>IF(ISBLANK(INDEX('Policy Characteristics'!G:G,MATCH($C737,'Policy Characteristics'!$C:$C,0))),"",INDEX('Policy Characteristics'!G:G,MATCH($C737,'Policy Characteristics'!$C:$C,0)))</f>
        <v>1</v>
      </c>
      <c r="N737" s="205">
        <f>IF(ISBLANK(INDEX('Policy Characteristics'!H:H,MATCH($C737,'Policy Characteristics'!$C:$C,0))),"",INDEX('Policy Characteristics'!H:H,MATCH($C737,'Policy Characteristics'!$C:$C,0)))</f>
        <v>0.01</v>
      </c>
      <c r="O737" s="76" t="str">
        <f>IF(ISBLANK(INDEX('Policy Characteristics'!I:I,MATCH($C737,'Policy Characteristics'!$C:$C,0))),"",INDEX('Policy Characteristics'!I:I,MATCH($C737,'Policy Characteristics'!$C:$C,0)))</f>
        <v>% of fuel shifted</v>
      </c>
      <c r="P737" s="7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76" t="str">
        <f>IF(ISBLANK(INDEX('Policy Characteristics'!K:K,MATCH($C737,'Policy Characteristics'!$C:$C,0))),"",INDEX('Policy Characteristics'!K:K,MATCH($C737,'Policy Characteristics'!$C:$C,0)))</f>
        <v>industry-ag-main.html#fuel-switching</v>
      </c>
      <c r="R737" s="76" t="str">
        <f>IF(ISBLANK(INDEX('Policy Characteristics'!L:L,MATCH($C737,'Policy Characteristics'!$C:$C,0))),"",INDEX('Policy Characteristics'!L:L,MATCH($C737,'Policy Characteristics'!$C:$C,0)))</f>
        <v>industry-elec-and-hydrogen.html</v>
      </c>
    </row>
    <row r="738" spans="1:18" x14ac:dyDescent="0.25">
      <c r="A738" s="76" t="str">
        <f>IF(ISBLANK(INDEX('Policy Characteristics'!A:A,MATCH($C738,'Policy Characteristics'!$C:$C,0))),"",INDEX('Policy Characteristics'!A:A,MATCH($C738,'Policy Characteristics'!$C:$C,0)))</f>
        <v>Industry</v>
      </c>
      <c r="B738" s="200" t="str">
        <f>IF(ISBLANK(INDEX('Policy Characteristics'!B:B,MATCH($C738,'Policy Characteristics'!$C:$C,0))),"",INDEX('Policy Characteristics'!B:B,MATCH($C738,'Policy Characteristics'!$C:$C,0)))</f>
        <v>Electrification</v>
      </c>
      <c r="C738" s="76" t="str">
        <f t="shared" si="28"/>
        <v>Fraction of Eligible Industrial Energy Use Shifted to Electricity</v>
      </c>
      <c r="D738" s="78" t="s">
        <v>1309</v>
      </c>
      <c r="E738" t="s">
        <v>1688</v>
      </c>
      <c r="F738" t="s">
        <v>819</v>
      </c>
      <c r="G738" s="88" t="s">
        <v>1695</v>
      </c>
      <c r="H738" s="15">
        <v>1912</v>
      </c>
      <c r="I738" s="213" t="s">
        <v>43</v>
      </c>
      <c r="J738" s="202" t="str">
        <f>IF(ISBLANK(INDEX('Policy Characteristics'!D:D,MATCH($C738,'Policy Characteristics'!$C:$C,0))),"",INDEX('Policy Characteristics'!D:D,MATCH($C738,'Policy Characteristics'!$C:$C,0)))</f>
        <v>Electrification</v>
      </c>
      <c r="K738" s="76" t="str">
        <f>IF(ISBLANK(INDEX('Policy Characteristics'!E:E,MATCH($C738,'Policy Characteristics'!$C:$C,0))),"",INDEX('Policy Characteristics'!E:E,MATCH($C738,'Policy Characteristics'!$C:$C,0)))</f>
        <v>indst shift to electricity</v>
      </c>
      <c r="L738" s="205">
        <f>IF(ISBLANK(INDEX('Policy Characteristics'!F:F,MATCH($C738,'Policy Characteristics'!$C:$C,0))),"",INDEX('Policy Characteristics'!F:F,MATCH($C738,'Policy Characteristics'!$C:$C,0)))</f>
        <v>0</v>
      </c>
      <c r="M738" s="205">
        <f>IF(ISBLANK(INDEX('Policy Characteristics'!G:G,MATCH($C738,'Policy Characteristics'!$C:$C,0))),"",INDEX('Policy Characteristics'!G:G,MATCH($C738,'Policy Characteristics'!$C:$C,0)))</f>
        <v>1</v>
      </c>
      <c r="N738" s="205">
        <f>IF(ISBLANK(INDEX('Policy Characteristics'!H:H,MATCH($C738,'Policy Characteristics'!$C:$C,0))),"",INDEX('Policy Characteristics'!H:H,MATCH($C738,'Policy Characteristics'!$C:$C,0)))</f>
        <v>0.01</v>
      </c>
      <c r="O738" s="76" t="str">
        <f>IF(ISBLANK(INDEX('Policy Characteristics'!I:I,MATCH($C738,'Policy Characteristics'!$C:$C,0))),"",INDEX('Policy Characteristics'!I:I,MATCH($C738,'Policy Characteristics'!$C:$C,0)))</f>
        <v>% of fuel shifted</v>
      </c>
      <c r="P738" s="7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76" t="str">
        <f>IF(ISBLANK(INDEX('Policy Characteristics'!K:K,MATCH($C738,'Policy Characteristics'!$C:$C,0))),"",INDEX('Policy Characteristics'!K:K,MATCH($C738,'Policy Characteristics'!$C:$C,0)))</f>
        <v>industry-ag-main.html#fuel-switching</v>
      </c>
      <c r="R738" s="76" t="str">
        <f>IF(ISBLANK(INDEX('Policy Characteristics'!L:L,MATCH($C738,'Policy Characteristics'!$C:$C,0))),"",INDEX('Policy Characteristics'!L:L,MATCH($C738,'Policy Characteristics'!$C:$C,0)))</f>
        <v>industry-elec-and-hydrogen.html</v>
      </c>
    </row>
    <row r="739" spans="1:18" x14ac:dyDescent="0.25">
      <c r="A739" s="76" t="str">
        <f>IF(ISBLANK(INDEX('Policy Characteristics'!A:A,MATCH($C739,'Policy Characteristics'!$C:$C,0))),"",INDEX('Policy Characteristics'!A:A,MATCH($C739,'Policy Characteristics'!$C:$C,0)))</f>
        <v>Industry</v>
      </c>
      <c r="B739" s="200" t="str">
        <f>IF(ISBLANK(INDEX('Policy Characteristics'!B:B,MATCH($C739,'Policy Characteristics'!$C:$C,0))),"",INDEX('Policy Characteristics'!B:B,MATCH($C739,'Policy Characteristics'!$C:$C,0)))</f>
        <v>Electrification</v>
      </c>
      <c r="C739" s="76" t="str">
        <f t="shared" si="28"/>
        <v>Fraction of Eligible Industrial Energy Use Shifted to Electricity</v>
      </c>
      <c r="D739" s="78" t="s">
        <v>1309</v>
      </c>
      <c r="E739" t="s">
        <v>1824</v>
      </c>
      <c r="F739" t="s">
        <v>819</v>
      </c>
      <c r="G739" s="88" t="s">
        <v>1824</v>
      </c>
      <c r="H739" s="15">
        <v>1913</v>
      </c>
      <c r="I739" s="213" t="s">
        <v>43</v>
      </c>
      <c r="J739" s="202" t="str">
        <f>IF(ISBLANK(INDEX('Policy Characteristics'!D:D,MATCH($C739,'Policy Characteristics'!$C:$C,0))),"",INDEX('Policy Characteristics'!D:D,MATCH($C739,'Policy Characteristics'!$C:$C,0)))</f>
        <v>Electrification</v>
      </c>
      <c r="K739" s="76" t="str">
        <f>IF(ISBLANK(INDEX('Policy Characteristics'!E:E,MATCH($C739,'Policy Characteristics'!$C:$C,0))),"",INDEX('Policy Characteristics'!E:E,MATCH($C739,'Policy Characteristics'!$C:$C,0)))</f>
        <v>indst shift to electricity</v>
      </c>
      <c r="L739" s="205">
        <f>IF(ISBLANK(INDEX('Policy Characteristics'!F:F,MATCH($C739,'Policy Characteristics'!$C:$C,0))),"",INDEX('Policy Characteristics'!F:F,MATCH($C739,'Policy Characteristics'!$C:$C,0)))</f>
        <v>0</v>
      </c>
      <c r="M739" s="205">
        <f>IF(ISBLANK(INDEX('Policy Characteristics'!G:G,MATCH($C739,'Policy Characteristics'!$C:$C,0))),"",INDEX('Policy Characteristics'!G:G,MATCH($C739,'Policy Characteristics'!$C:$C,0)))</f>
        <v>1</v>
      </c>
      <c r="N739" s="205">
        <f>IF(ISBLANK(INDEX('Policy Characteristics'!H:H,MATCH($C739,'Policy Characteristics'!$C:$C,0))),"",INDEX('Policy Characteristics'!H:H,MATCH($C739,'Policy Characteristics'!$C:$C,0)))</f>
        <v>0.01</v>
      </c>
      <c r="O739" s="76" t="str">
        <f>IF(ISBLANK(INDEX('Policy Characteristics'!I:I,MATCH($C739,'Policy Characteristics'!$C:$C,0))),"",INDEX('Policy Characteristics'!I:I,MATCH($C739,'Policy Characteristics'!$C:$C,0)))</f>
        <v>% of fuel shifted</v>
      </c>
      <c r="P739" s="7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76" t="str">
        <f>IF(ISBLANK(INDEX('Policy Characteristics'!K:K,MATCH($C739,'Policy Characteristics'!$C:$C,0))),"",INDEX('Policy Characteristics'!K:K,MATCH($C739,'Policy Characteristics'!$C:$C,0)))</f>
        <v>industry-ag-main.html#fuel-switching</v>
      </c>
      <c r="R739" s="76" t="str">
        <f>IF(ISBLANK(INDEX('Policy Characteristics'!L:L,MATCH($C739,'Policy Characteristics'!$C:$C,0))),"",INDEX('Policy Characteristics'!L:L,MATCH($C739,'Policy Characteristics'!$C:$C,0)))</f>
        <v>industry-elec-and-hydrogen.html</v>
      </c>
    </row>
    <row r="740" spans="1:18" x14ac:dyDescent="0.25">
      <c r="A740" s="76" t="str">
        <f>IF(ISBLANK(INDEX('Policy Characteristics'!A:A,MATCH($C740,'Policy Characteristics'!$C:$C,0))),"",INDEX('Policy Characteristics'!A:A,MATCH($C740,'Policy Characteristics'!$C:$C,0)))</f>
        <v>Industry</v>
      </c>
      <c r="B740" s="200" t="str">
        <f>IF(ISBLANK(INDEX('Policy Characteristics'!B:B,MATCH($C740,'Policy Characteristics'!$C:$C,0))),"",INDEX('Policy Characteristics'!B:B,MATCH($C740,'Policy Characteristics'!$C:$C,0)))</f>
        <v>Electrification</v>
      </c>
      <c r="C740" s="76" t="str">
        <f t="shared" si="28"/>
        <v>Fraction of Eligible Industrial Energy Use Shifted to Electricity</v>
      </c>
      <c r="D740" s="78" t="s">
        <v>1310</v>
      </c>
      <c r="E740" t="s">
        <v>1682</v>
      </c>
      <c r="F740" t="s">
        <v>1273</v>
      </c>
      <c r="G740" s="88" t="s">
        <v>1689</v>
      </c>
      <c r="H740" s="15">
        <v>1914</v>
      </c>
      <c r="I740" s="213" t="s">
        <v>43</v>
      </c>
      <c r="J740" s="202" t="str">
        <f>IF(ISBLANK(INDEX('Policy Characteristics'!D:D,MATCH($C740,'Policy Characteristics'!$C:$C,0))),"",INDEX('Policy Characteristics'!D:D,MATCH($C740,'Policy Characteristics'!$C:$C,0)))</f>
        <v>Electrification</v>
      </c>
      <c r="K740" s="76" t="str">
        <f>IF(ISBLANK(INDEX('Policy Characteristics'!E:E,MATCH($C740,'Policy Characteristics'!$C:$C,0))),"",INDEX('Policy Characteristics'!E:E,MATCH($C740,'Policy Characteristics'!$C:$C,0)))</f>
        <v>indst shift to electricity</v>
      </c>
      <c r="L740" s="205">
        <f>IF(ISBLANK(INDEX('Policy Characteristics'!F:F,MATCH($C740,'Policy Characteristics'!$C:$C,0))),"",INDEX('Policy Characteristics'!F:F,MATCH($C740,'Policy Characteristics'!$C:$C,0)))</f>
        <v>0</v>
      </c>
      <c r="M740" s="205">
        <f>IF(ISBLANK(INDEX('Policy Characteristics'!G:G,MATCH($C740,'Policy Characteristics'!$C:$C,0))),"",INDEX('Policy Characteristics'!G:G,MATCH($C740,'Policy Characteristics'!$C:$C,0)))</f>
        <v>1</v>
      </c>
      <c r="N740" s="205">
        <f>IF(ISBLANK(INDEX('Policy Characteristics'!H:H,MATCH($C740,'Policy Characteristics'!$C:$C,0))),"",INDEX('Policy Characteristics'!H:H,MATCH($C740,'Policy Characteristics'!$C:$C,0)))</f>
        <v>0.01</v>
      </c>
      <c r="O740" s="76" t="str">
        <f>IF(ISBLANK(INDEX('Policy Characteristics'!I:I,MATCH($C740,'Policy Characteristics'!$C:$C,0))),"",INDEX('Policy Characteristics'!I:I,MATCH($C740,'Policy Characteristics'!$C:$C,0)))</f>
        <v>% of fuel shifted</v>
      </c>
      <c r="P740" s="7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76" t="str">
        <f>IF(ISBLANK(INDEX('Policy Characteristics'!K:K,MATCH($C740,'Policy Characteristics'!$C:$C,0))),"",INDEX('Policy Characteristics'!K:K,MATCH($C740,'Policy Characteristics'!$C:$C,0)))</f>
        <v>industry-ag-main.html#fuel-switching</v>
      </c>
      <c r="R740" s="76" t="str">
        <f>IF(ISBLANK(INDEX('Policy Characteristics'!L:L,MATCH($C740,'Policy Characteristics'!$C:$C,0))),"",INDEX('Policy Characteristics'!L:L,MATCH($C740,'Policy Characteristics'!$C:$C,0)))</f>
        <v>industry-elec-and-hydrogen.html</v>
      </c>
    </row>
    <row r="741" spans="1:18" x14ac:dyDescent="0.25">
      <c r="A741" s="76" t="str">
        <f>IF(ISBLANK(INDEX('Policy Characteristics'!A:A,MATCH($C741,'Policy Characteristics'!$C:$C,0))),"",INDEX('Policy Characteristics'!A:A,MATCH($C741,'Policy Characteristics'!$C:$C,0)))</f>
        <v>Industry</v>
      </c>
      <c r="B741" s="200" t="str">
        <f>IF(ISBLANK(INDEX('Policy Characteristics'!B:B,MATCH($C741,'Policy Characteristics'!$C:$C,0))),"",INDEX('Policy Characteristics'!B:B,MATCH($C741,'Policy Characteristics'!$C:$C,0)))</f>
        <v>Electrification</v>
      </c>
      <c r="C741" s="76" t="str">
        <f t="shared" si="28"/>
        <v>Fraction of Eligible Industrial Energy Use Shifted to Electricity</v>
      </c>
      <c r="D741" s="78" t="s">
        <v>1310</v>
      </c>
      <c r="E741" t="s">
        <v>1683</v>
      </c>
      <c r="F741" t="s">
        <v>1273</v>
      </c>
      <c r="G741" s="88" t="s">
        <v>1690</v>
      </c>
      <c r="H741" s="15">
        <v>1915</v>
      </c>
      <c r="I741" s="213" t="s">
        <v>43</v>
      </c>
      <c r="J741" s="202" t="str">
        <f>IF(ISBLANK(INDEX('Policy Characteristics'!D:D,MATCH($C741,'Policy Characteristics'!$C:$C,0))),"",INDEX('Policy Characteristics'!D:D,MATCH($C741,'Policy Characteristics'!$C:$C,0)))</f>
        <v>Electrification</v>
      </c>
      <c r="K741" s="76" t="str">
        <f>IF(ISBLANK(INDEX('Policy Characteristics'!E:E,MATCH($C741,'Policy Characteristics'!$C:$C,0))),"",INDEX('Policy Characteristics'!E:E,MATCH($C741,'Policy Characteristics'!$C:$C,0)))</f>
        <v>indst shift to electricity</v>
      </c>
      <c r="L741" s="205">
        <f>IF(ISBLANK(INDEX('Policy Characteristics'!F:F,MATCH($C741,'Policy Characteristics'!$C:$C,0))),"",INDEX('Policy Characteristics'!F:F,MATCH($C741,'Policy Characteristics'!$C:$C,0)))</f>
        <v>0</v>
      </c>
      <c r="M741" s="205">
        <f>IF(ISBLANK(INDEX('Policy Characteristics'!G:G,MATCH($C741,'Policy Characteristics'!$C:$C,0))),"",INDEX('Policy Characteristics'!G:G,MATCH($C741,'Policy Characteristics'!$C:$C,0)))</f>
        <v>1</v>
      </c>
      <c r="N741" s="205">
        <f>IF(ISBLANK(INDEX('Policy Characteristics'!H:H,MATCH($C741,'Policy Characteristics'!$C:$C,0))),"",INDEX('Policy Characteristics'!H:H,MATCH($C741,'Policy Characteristics'!$C:$C,0)))</f>
        <v>0.01</v>
      </c>
      <c r="O741" s="76" t="str">
        <f>IF(ISBLANK(INDEX('Policy Characteristics'!I:I,MATCH($C741,'Policy Characteristics'!$C:$C,0))),"",INDEX('Policy Characteristics'!I:I,MATCH($C741,'Policy Characteristics'!$C:$C,0)))</f>
        <v>% of fuel shifted</v>
      </c>
      <c r="P741" s="7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76" t="str">
        <f>IF(ISBLANK(INDEX('Policy Characteristics'!K:K,MATCH($C741,'Policy Characteristics'!$C:$C,0))),"",INDEX('Policy Characteristics'!K:K,MATCH($C741,'Policy Characteristics'!$C:$C,0)))</f>
        <v>industry-ag-main.html#fuel-switching</v>
      </c>
      <c r="R741" s="76" t="str">
        <f>IF(ISBLANK(INDEX('Policy Characteristics'!L:L,MATCH($C741,'Policy Characteristics'!$C:$C,0))),"",INDEX('Policy Characteristics'!L:L,MATCH($C741,'Policy Characteristics'!$C:$C,0)))</f>
        <v>industry-elec-and-hydrogen.html</v>
      </c>
    </row>
    <row r="742" spans="1:18" x14ac:dyDescent="0.25">
      <c r="A742" s="76" t="str">
        <f>IF(ISBLANK(INDEX('Policy Characteristics'!A:A,MATCH($C742,'Policy Characteristics'!$C:$C,0))),"",INDEX('Policy Characteristics'!A:A,MATCH($C742,'Policy Characteristics'!$C:$C,0)))</f>
        <v>Industry</v>
      </c>
      <c r="B742" s="200" t="str">
        <f>IF(ISBLANK(INDEX('Policy Characteristics'!B:B,MATCH($C742,'Policy Characteristics'!$C:$C,0))),"",INDEX('Policy Characteristics'!B:B,MATCH($C742,'Policy Characteristics'!$C:$C,0)))</f>
        <v>Electrification</v>
      </c>
      <c r="C742" s="76" t="str">
        <f t="shared" si="28"/>
        <v>Fraction of Eligible Industrial Energy Use Shifted to Electricity</v>
      </c>
      <c r="D742" s="78" t="s">
        <v>1310</v>
      </c>
      <c r="E742" t="s">
        <v>1684</v>
      </c>
      <c r="F742" t="s">
        <v>1273</v>
      </c>
      <c r="G742" s="88" t="s">
        <v>1691</v>
      </c>
      <c r="H742" s="15">
        <v>1916</v>
      </c>
      <c r="I742" s="213" t="s">
        <v>43</v>
      </c>
      <c r="J742" s="202" t="str">
        <f>IF(ISBLANK(INDEX('Policy Characteristics'!D:D,MATCH($C742,'Policy Characteristics'!$C:$C,0))),"",INDEX('Policy Characteristics'!D:D,MATCH($C742,'Policy Characteristics'!$C:$C,0)))</f>
        <v>Electrification</v>
      </c>
      <c r="K742" s="76" t="str">
        <f>IF(ISBLANK(INDEX('Policy Characteristics'!E:E,MATCH($C742,'Policy Characteristics'!$C:$C,0))),"",INDEX('Policy Characteristics'!E:E,MATCH($C742,'Policy Characteristics'!$C:$C,0)))</f>
        <v>indst shift to electricity</v>
      </c>
      <c r="L742" s="205">
        <f>IF(ISBLANK(INDEX('Policy Characteristics'!F:F,MATCH($C742,'Policy Characteristics'!$C:$C,0))),"",INDEX('Policy Characteristics'!F:F,MATCH($C742,'Policy Characteristics'!$C:$C,0)))</f>
        <v>0</v>
      </c>
      <c r="M742" s="205">
        <f>IF(ISBLANK(INDEX('Policy Characteristics'!G:G,MATCH($C742,'Policy Characteristics'!$C:$C,0))),"",INDEX('Policy Characteristics'!G:G,MATCH($C742,'Policy Characteristics'!$C:$C,0)))</f>
        <v>1</v>
      </c>
      <c r="N742" s="205">
        <f>IF(ISBLANK(INDEX('Policy Characteristics'!H:H,MATCH($C742,'Policy Characteristics'!$C:$C,0))),"",INDEX('Policy Characteristics'!H:H,MATCH($C742,'Policy Characteristics'!$C:$C,0)))</f>
        <v>0.01</v>
      </c>
      <c r="O742" s="76" t="str">
        <f>IF(ISBLANK(INDEX('Policy Characteristics'!I:I,MATCH($C742,'Policy Characteristics'!$C:$C,0))),"",INDEX('Policy Characteristics'!I:I,MATCH($C742,'Policy Characteristics'!$C:$C,0)))</f>
        <v>% of fuel shifted</v>
      </c>
      <c r="P742" s="7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76" t="str">
        <f>IF(ISBLANK(INDEX('Policy Characteristics'!K:K,MATCH($C742,'Policy Characteristics'!$C:$C,0))),"",INDEX('Policy Characteristics'!K:K,MATCH($C742,'Policy Characteristics'!$C:$C,0)))</f>
        <v>industry-ag-main.html#fuel-switching</v>
      </c>
      <c r="R742" s="76" t="str">
        <f>IF(ISBLANK(INDEX('Policy Characteristics'!L:L,MATCH($C742,'Policy Characteristics'!$C:$C,0))),"",INDEX('Policy Characteristics'!L:L,MATCH($C742,'Policy Characteristics'!$C:$C,0)))</f>
        <v>industry-elec-and-hydrogen.html</v>
      </c>
    </row>
    <row r="743" spans="1:18" x14ac:dyDescent="0.25">
      <c r="A743" s="76" t="str">
        <f>IF(ISBLANK(INDEX('Policy Characteristics'!A:A,MATCH($C743,'Policy Characteristics'!$C:$C,0))),"",INDEX('Policy Characteristics'!A:A,MATCH($C743,'Policy Characteristics'!$C:$C,0)))</f>
        <v>Industry</v>
      </c>
      <c r="B743" s="200" t="str">
        <f>IF(ISBLANK(INDEX('Policy Characteristics'!B:B,MATCH($C743,'Policy Characteristics'!$C:$C,0))),"",INDEX('Policy Characteristics'!B:B,MATCH($C743,'Policy Characteristics'!$C:$C,0)))</f>
        <v>Electrification</v>
      </c>
      <c r="C743" s="76" t="str">
        <f t="shared" si="28"/>
        <v>Fraction of Eligible Industrial Energy Use Shifted to Electricity</v>
      </c>
      <c r="D743" s="78" t="s">
        <v>1310</v>
      </c>
      <c r="E743" t="s">
        <v>1685</v>
      </c>
      <c r="F743" t="s">
        <v>1273</v>
      </c>
      <c r="G743" s="88" t="s">
        <v>1692</v>
      </c>
      <c r="H743" s="15">
        <v>1917</v>
      </c>
      <c r="I743" s="213" t="s">
        <v>43</v>
      </c>
      <c r="J743" s="202" t="str">
        <f>IF(ISBLANK(INDEX('Policy Characteristics'!D:D,MATCH($C743,'Policy Characteristics'!$C:$C,0))),"",INDEX('Policy Characteristics'!D:D,MATCH($C743,'Policy Characteristics'!$C:$C,0)))</f>
        <v>Electrification</v>
      </c>
      <c r="K743" s="76" t="str">
        <f>IF(ISBLANK(INDEX('Policy Characteristics'!E:E,MATCH($C743,'Policy Characteristics'!$C:$C,0))),"",INDEX('Policy Characteristics'!E:E,MATCH($C743,'Policy Characteristics'!$C:$C,0)))</f>
        <v>indst shift to electricity</v>
      </c>
      <c r="L743" s="205">
        <f>IF(ISBLANK(INDEX('Policy Characteristics'!F:F,MATCH($C743,'Policy Characteristics'!$C:$C,0))),"",INDEX('Policy Characteristics'!F:F,MATCH($C743,'Policy Characteristics'!$C:$C,0)))</f>
        <v>0</v>
      </c>
      <c r="M743" s="205">
        <f>IF(ISBLANK(INDEX('Policy Characteristics'!G:G,MATCH($C743,'Policy Characteristics'!$C:$C,0))),"",INDEX('Policy Characteristics'!G:G,MATCH($C743,'Policy Characteristics'!$C:$C,0)))</f>
        <v>1</v>
      </c>
      <c r="N743" s="205">
        <f>IF(ISBLANK(INDEX('Policy Characteristics'!H:H,MATCH($C743,'Policy Characteristics'!$C:$C,0))),"",INDEX('Policy Characteristics'!H:H,MATCH($C743,'Policy Characteristics'!$C:$C,0)))</f>
        <v>0.01</v>
      </c>
      <c r="O743" s="76" t="str">
        <f>IF(ISBLANK(INDEX('Policy Characteristics'!I:I,MATCH($C743,'Policy Characteristics'!$C:$C,0))),"",INDEX('Policy Characteristics'!I:I,MATCH($C743,'Policy Characteristics'!$C:$C,0)))</f>
        <v>% of fuel shifted</v>
      </c>
      <c r="P743" s="7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76" t="str">
        <f>IF(ISBLANK(INDEX('Policy Characteristics'!K:K,MATCH($C743,'Policy Characteristics'!$C:$C,0))),"",INDEX('Policy Characteristics'!K:K,MATCH($C743,'Policy Characteristics'!$C:$C,0)))</f>
        <v>industry-ag-main.html#fuel-switching</v>
      </c>
      <c r="R743" s="76" t="str">
        <f>IF(ISBLANK(INDEX('Policy Characteristics'!L:L,MATCH($C743,'Policy Characteristics'!$C:$C,0))),"",INDEX('Policy Characteristics'!L:L,MATCH($C743,'Policy Characteristics'!$C:$C,0)))</f>
        <v>industry-elec-and-hydrogen.html</v>
      </c>
    </row>
    <row r="744" spans="1:18" x14ac:dyDescent="0.25">
      <c r="A744" s="76" t="str">
        <f>IF(ISBLANK(INDEX('Policy Characteristics'!A:A,MATCH($C744,'Policy Characteristics'!$C:$C,0))),"",INDEX('Policy Characteristics'!A:A,MATCH($C744,'Policy Characteristics'!$C:$C,0)))</f>
        <v>Industry</v>
      </c>
      <c r="B744" s="200" t="str">
        <f>IF(ISBLANK(INDEX('Policy Characteristics'!B:B,MATCH($C744,'Policy Characteristics'!$C:$C,0))),"",INDEX('Policy Characteristics'!B:B,MATCH($C744,'Policy Characteristics'!$C:$C,0)))</f>
        <v>Electrification</v>
      </c>
      <c r="C744" s="76" t="str">
        <f t="shared" si="28"/>
        <v>Fraction of Eligible Industrial Energy Use Shifted to Electricity</v>
      </c>
      <c r="D744" s="78" t="s">
        <v>1310</v>
      </c>
      <c r="E744" t="s">
        <v>1686</v>
      </c>
      <c r="F744" t="s">
        <v>1273</v>
      </c>
      <c r="G744" s="88" t="s">
        <v>1693</v>
      </c>
      <c r="H744" s="15">
        <v>1918</v>
      </c>
      <c r="I744" s="213" t="s">
        <v>43</v>
      </c>
      <c r="J744" s="202" t="str">
        <f>IF(ISBLANK(INDEX('Policy Characteristics'!D:D,MATCH($C744,'Policy Characteristics'!$C:$C,0))),"",INDEX('Policy Characteristics'!D:D,MATCH($C744,'Policy Characteristics'!$C:$C,0)))</f>
        <v>Electrification</v>
      </c>
      <c r="K744" s="76" t="str">
        <f>IF(ISBLANK(INDEX('Policy Characteristics'!E:E,MATCH($C744,'Policy Characteristics'!$C:$C,0))),"",INDEX('Policy Characteristics'!E:E,MATCH($C744,'Policy Characteristics'!$C:$C,0)))</f>
        <v>indst shift to electricity</v>
      </c>
      <c r="L744" s="205">
        <f>IF(ISBLANK(INDEX('Policy Characteristics'!F:F,MATCH($C744,'Policy Characteristics'!$C:$C,0))),"",INDEX('Policy Characteristics'!F:F,MATCH($C744,'Policy Characteristics'!$C:$C,0)))</f>
        <v>0</v>
      </c>
      <c r="M744" s="205">
        <f>IF(ISBLANK(INDEX('Policy Characteristics'!G:G,MATCH($C744,'Policy Characteristics'!$C:$C,0))),"",INDEX('Policy Characteristics'!G:G,MATCH($C744,'Policy Characteristics'!$C:$C,0)))</f>
        <v>1</v>
      </c>
      <c r="N744" s="205">
        <f>IF(ISBLANK(INDEX('Policy Characteristics'!H:H,MATCH($C744,'Policy Characteristics'!$C:$C,0))),"",INDEX('Policy Characteristics'!H:H,MATCH($C744,'Policy Characteristics'!$C:$C,0)))</f>
        <v>0.01</v>
      </c>
      <c r="O744" s="76" t="str">
        <f>IF(ISBLANK(INDEX('Policy Characteristics'!I:I,MATCH($C744,'Policy Characteristics'!$C:$C,0))),"",INDEX('Policy Characteristics'!I:I,MATCH($C744,'Policy Characteristics'!$C:$C,0)))</f>
        <v>% of fuel shifted</v>
      </c>
      <c r="P744" s="7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76" t="str">
        <f>IF(ISBLANK(INDEX('Policy Characteristics'!K:K,MATCH($C744,'Policy Characteristics'!$C:$C,0))),"",INDEX('Policy Characteristics'!K:K,MATCH($C744,'Policy Characteristics'!$C:$C,0)))</f>
        <v>industry-ag-main.html#fuel-switching</v>
      </c>
      <c r="R744" s="76" t="str">
        <f>IF(ISBLANK(INDEX('Policy Characteristics'!L:L,MATCH($C744,'Policy Characteristics'!$C:$C,0))),"",INDEX('Policy Characteristics'!L:L,MATCH($C744,'Policy Characteristics'!$C:$C,0)))</f>
        <v>industry-elec-and-hydrogen.html</v>
      </c>
    </row>
    <row r="745" spans="1:18" x14ac:dyDescent="0.25">
      <c r="A745" s="76" t="str">
        <f>IF(ISBLANK(INDEX('Policy Characteristics'!A:A,MATCH($C745,'Policy Characteristics'!$C:$C,0))),"",INDEX('Policy Characteristics'!A:A,MATCH($C745,'Policy Characteristics'!$C:$C,0)))</f>
        <v>Industry</v>
      </c>
      <c r="B745" s="200" t="str">
        <f>IF(ISBLANK(INDEX('Policy Characteristics'!B:B,MATCH($C745,'Policy Characteristics'!$C:$C,0))),"",INDEX('Policy Characteristics'!B:B,MATCH($C745,'Policy Characteristics'!$C:$C,0)))</f>
        <v>Electrification</v>
      </c>
      <c r="C745" s="76" t="str">
        <f t="shared" si="28"/>
        <v>Fraction of Eligible Industrial Energy Use Shifted to Electricity</v>
      </c>
      <c r="D745" s="78" t="s">
        <v>1310</v>
      </c>
      <c r="E745" t="s">
        <v>1687</v>
      </c>
      <c r="F745" t="s">
        <v>1273</v>
      </c>
      <c r="G745" s="88" t="s">
        <v>1694</v>
      </c>
      <c r="H745" s="15">
        <v>1919</v>
      </c>
      <c r="I745" s="213" t="s">
        <v>43</v>
      </c>
      <c r="J745" s="202" t="str">
        <f>IF(ISBLANK(INDEX('Policy Characteristics'!D:D,MATCH($C745,'Policy Characteristics'!$C:$C,0))),"",INDEX('Policy Characteristics'!D:D,MATCH($C745,'Policy Characteristics'!$C:$C,0)))</f>
        <v>Electrification</v>
      </c>
      <c r="K745" s="76" t="str">
        <f>IF(ISBLANK(INDEX('Policy Characteristics'!E:E,MATCH($C745,'Policy Characteristics'!$C:$C,0))),"",INDEX('Policy Characteristics'!E:E,MATCH($C745,'Policy Characteristics'!$C:$C,0)))</f>
        <v>indst shift to electricity</v>
      </c>
      <c r="L745" s="205">
        <f>IF(ISBLANK(INDEX('Policy Characteristics'!F:F,MATCH($C745,'Policy Characteristics'!$C:$C,0))),"",INDEX('Policy Characteristics'!F:F,MATCH($C745,'Policy Characteristics'!$C:$C,0)))</f>
        <v>0</v>
      </c>
      <c r="M745" s="205">
        <f>IF(ISBLANK(INDEX('Policy Characteristics'!G:G,MATCH($C745,'Policy Characteristics'!$C:$C,0))),"",INDEX('Policy Characteristics'!G:G,MATCH($C745,'Policy Characteristics'!$C:$C,0)))</f>
        <v>1</v>
      </c>
      <c r="N745" s="205">
        <f>IF(ISBLANK(INDEX('Policy Characteristics'!H:H,MATCH($C745,'Policy Characteristics'!$C:$C,0))),"",INDEX('Policy Characteristics'!H:H,MATCH($C745,'Policy Characteristics'!$C:$C,0)))</f>
        <v>0.01</v>
      </c>
      <c r="O745" s="76" t="str">
        <f>IF(ISBLANK(INDEX('Policy Characteristics'!I:I,MATCH($C745,'Policy Characteristics'!$C:$C,0))),"",INDEX('Policy Characteristics'!I:I,MATCH($C745,'Policy Characteristics'!$C:$C,0)))</f>
        <v>% of fuel shifted</v>
      </c>
      <c r="P745" s="7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76" t="str">
        <f>IF(ISBLANK(INDEX('Policy Characteristics'!K:K,MATCH($C745,'Policy Characteristics'!$C:$C,0))),"",INDEX('Policy Characteristics'!K:K,MATCH($C745,'Policy Characteristics'!$C:$C,0)))</f>
        <v>industry-ag-main.html#fuel-switching</v>
      </c>
      <c r="R745" s="76" t="str">
        <f>IF(ISBLANK(INDEX('Policy Characteristics'!L:L,MATCH($C745,'Policy Characteristics'!$C:$C,0))),"",INDEX('Policy Characteristics'!L:L,MATCH($C745,'Policy Characteristics'!$C:$C,0)))</f>
        <v>industry-elec-and-hydrogen.html</v>
      </c>
    </row>
    <row r="746" spans="1:18" x14ac:dyDescent="0.25">
      <c r="A746" s="76" t="str">
        <f>IF(ISBLANK(INDEX('Policy Characteristics'!A:A,MATCH($C746,'Policy Characteristics'!$C:$C,0))),"",INDEX('Policy Characteristics'!A:A,MATCH($C746,'Policy Characteristics'!$C:$C,0)))</f>
        <v>Industry</v>
      </c>
      <c r="B746" s="200" t="str">
        <f>IF(ISBLANK(INDEX('Policy Characteristics'!B:B,MATCH($C746,'Policy Characteristics'!$C:$C,0))),"",INDEX('Policy Characteristics'!B:B,MATCH($C746,'Policy Characteristics'!$C:$C,0)))</f>
        <v>Electrification</v>
      </c>
      <c r="C746" s="76" t="str">
        <f t="shared" si="28"/>
        <v>Fraction of Eligible Industrial Energy Use Shifted to Electricity</v>
      </c>
      <c r="D746" s="78" t="s">
        <v>1310</v>
      </c>
      <c r="E746" t="s">
        <v>1688</v>
      </c>
      <c r="F746" t="s">
        <v>1273</v>
      </c>
      <c r="G746" s="88" t="s">
        <v>1695</v>
      </c>
      <c r="H746" s="15">
        <v>1920</v>
      </c>
      <c r="I746" s="213" t="s">
        <v>43</v>
      </c>
      <c r="J746" s="202" t="str">
        <f>IF(ISBLANK(INDEX('Policy Characteristics'!D:D,MATCH($C746,'Policy Characteristics'!$C:$C,0))),"",INDEX('Policy Characteristics'!D:D,MATCH($C746,'Policy Characteristics'!$C:$C,0)))</f>
        <v>Electrification</v>
      </c>
      <c r="K746" s="76" t="str">
        <f>IF(ISBLANK(INDEX('Policy Characteristics'!E:E,MATCH($C746,'Policy Characteristics'!$C:$C,0))),"",INDEX('Policy Characteristics'!E:E,MATCH($C746,'Policy Characteristics'!$C:$C,0)))</f>
        <v>indst shift to electricity</v>
      </c>
      <c r="L746" s="205">
        <f>IF(ISBLANK(INDEX('Policy Characteristics'!F:F,MATCH($C746,'Policy Characteristics'!$C:$C,0))),"",INDEX('Policy Characteristics'!F:F,MATCH($C746,'Policy Characteristics'!$C:$C,0)))</f>
        <v>0</v>
      </c>
      <c r="M746" s="205">
        <f>IF(ISBLANK(INDEX('Policy Characteristics'!G:G,MATCH($C746,'Policy Characteristics'!$C:$C,0))),"",INDEX('Policy Characteristics'!G:G,MATCH($C746,'Policy Characteristics'!$C:$C,0)))</f>
        <v>1</v>
      </c>
      <c r="N746" s="205">
        <f>IF(ISBLANK(INDEX('Policy Characteristics'!H:H,MATCH($C746,'Policy Characteristics'!$C:$C,0))),"",INDEX('Policy Characteristics'!H:H,MATCH($C746,'Policy Characteristics'!$C:$C,0)))</f>
        <v>0.01</v>
      </c>
      <c r="O746" s="76" t="str">
        <f>IF(ISBLANK(INDEX('Policy Characteristics'!I:I,MATCH($C746,'Policy Characteristics'!$C:$C,0))),"",INDEX('Policy Characteristics'!I:I,MATCH($C746,'Policy Characteristics'!$C:$C,0)))</f>
        <v>% of fuel shifted</v>
      </c>
      <c r="P746" s="7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76" t="str">
        <f>IF(ISBLANK(INDEX('Policy Characteristics'!K:K,MATCH($C746,'Policy Characteristics'!$C:$C,0))),"",INDEX('Policy Characteristics'!K:K,MATCH($C746,'Policy Characteristics'!$C:$C,0)))</f>
        <v>industry-ag-main.html#fuel-switching</v>
      </c>
      <c r="R746" s="76" t="str">
        <f>IF(ISBLANK(INDEX('Policy Characteristics'!L:L,MATCH($C746,'Policy Characteristics'!$C:$C,0))),"",INDEX('Policy Characteristics'!L:L,MATCH($C746,'Policy Characteristics'!$C:$C,0)))</f>
        <v>industry-elec-and-hydrogen.html</v>
      </c>
    </row>
    <row r="747" spans="1:18" x14ac:dyDescent="0.25">
      <c r="A747" s="76" t="str">
        <f>IF(ISBLANK(INDEX('Policy Characteristics'!A:A,MATCH($C747,'Policy Characteristics'!$C:$C,0))),"",INDEX('Policy Characteristics'!A:A,MATCH($C747,'Policy Characteristics'!$C:$C,0)))</f>
        <v>Industry</v>
      </c>
      <c r="B747" s="200" t="str">
        <f>IF(ISBLANK(INDEX('Policy Characteristics'!B:B,MATCH($C747,'Policy Characteristics'!$C:$C,0))),"",INDEX('Policy Characteristics'!B:B,MATCH($C747,'Policy Characteristics'!$C:$C,0)))</f>
        <v>Electrification</v>
      </c>
      <c r="C747" s="76" t="str">
        <f t="shared" si="28"/>
        <v>Fraction of Eligible Industrial Energy Use Shifted to Electricity</v>
      </c>
      <c r="D747" s="78" t="s">
        <v>1310</v>
      </c>
      <c r="E747" t="s">
        <v>1824</v>
      </c>
      <c r="F747" t="s">
        <v>1273</v>
      </c>
      <c r="G747" s="88" t="s">
        <v>1824</v>
      </c>
      <c r="H747" s="15">
        <v>1921</v>
      </c>
      <c r="I747" s="213" t="s">
        <v>43</v>
      </c>
      <c r="J747" s="202" t="str">
        <f>IF(ISBLANK(INDEX('Policy Characteristics'!D:D,MATCH($C747,'Policy Characteristics'!$C:$C,0))),"",INDEX('Policy Characteristics'!D:D,MATCH($C747,'Policy Characteristics'!$C:$C,0)))</f>
        <v>Electrification</v>
      </c>
      <c r="K747" s="76" t="str">
        <f>IF(ISBLANK(INDEX('Policy Characteristics'!E:E,MATCH($C747,'Policy Characteristics'!$C:$C,0))),"",INDEX('Policy Characteristics'!E:E,MATCH($C747,'Policy Characteristics'!$C:$C,0)))</f>
        <v>indst shift to electricity</v>
      </c>
      <c r="L747" s="205">
        <f>IF(ISBLANK(INDEX('Policy Characteristics'!F:F,MATCH($C747,'Policy Characteristics'!$C:$C,0))),"",INDEX('Policy Characteristics'!F:F,MATCH($C747,'Policy Characteristics'!$C:$C,0)))</f>
        <v>0</v>
      </c>
      <c r="M747" s="205">
        <f>IF(ISBLANK(INDEX('Policy Characteristics'!G:G,MATCH($C747,'Policy Characteristics'!$C:$C,0))),"",INDEX('Policy Characteristics'!G:G,MATCH($C747,'Policy Characteristics'!$C:$C,0)))</f>
        <v>1</v>
      </c>
      <c r="N747" s="205">
        <f>IF(ISBLANK(INDEX('Policy Characteristics'!H:H,MATCH($C747,'Policy Characteristics'!$C:$C,0))),"",INDEX('Policy Characteristics'!H:H,MATCH($C747,'Policy Characteristics'!$C:$C,0)))</f>
        <v>0.01</v>
      </c>
      <c r="O747" s="76" t="str">
        <f>IF(ISBLANK(INDEX('Policy Characteristics'!I:I,MATCH($C747,'Policy Characteristics'!$C:$C,0))),"",INDEX('Policy Characteristics'!I:I,MATCH($C747,'Policy Characteristics'!$C:$C,0)))</f>
        <v>% of fuel shifted</v>
      </c>
      <c r="P747" s="7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76" t="str">
        <f>IF(ISBLANK(INDEX('Policy Characteristics'!K:K,MATCH($C747,'Policy Characteristics'!$C:$C,0))),"",INDEX('Policy Characteristics'!K:K,MATCH($C747,'Policy Characteristics'!$C:$C,0)))</f>
        <v>industry-ag-main.html#fuel-switching</v>
      </c>
      <c r="R747" s="76" t="str">
        <f>IF(ISBLANK(INDEX('Policy Characteristics'!L:L,MATCH($C747,'Policy Characteristics'!$C:$C,0))),"",INDEX('Policy Characteristics'!L:L,MATCH($C747,'Policy Characteristics'!$C:$C,0)))</f>
        <v>industry-elec-and-hydrogen.html</v>
      </c>
    </row>
    <row r="748" spans="1:18" x14ac:dyDescent="0.25">
      <c r="A748" s="76" t="str">
        <f>IF(ISBLANK(INDEX('Policy Characteristics'!A:A,MATCH($C748,'Policy Characteristics'!$C:$C,0))),"",INDEX('Policy Characteristics'!A:A,MATCH($C748,'Policy Characteristics'!$C:$C,0)))</f>
        <v>Industry</v>
      </c>
      <c r="B748" s="200" t="str">
        <f>IF(ISBLANK(INDEX('Policy Characteristics'!B:B,MATCH($C748,'Policy Characteristics'!$C:$C,0))),"",INDEX('Policy Characteristics'!B:B,MATCH($C748,'Policy Characteristics'!$C:$C,0)))</f>
        <v>Electrification</v>
      </c>
      <c r="C748" s="76" t="str">
        <f t="shared" si="28"/>
        <v>Fraction of Eligible Industrial Energy Use Shifted to Electricity</v>
      </c>
      <c r="D748" s="78" t="s">
        <v>1311</v>
      </c>
      <c r="E748" t="s">
        <v>1682</v>
      </c>
      <c r="F748" t="s">
        <v>1274</v>
      </c>
      <c r="G748" s="88" t="s">
        <v>1689</v>
      </c>
      <c r="H748" s="15">
        <v>1922</v>
      </c>
      <c r="I748" s="213" t="s">
        <v>43</v>
      </c>
      <c r="J748" s="202" t="str">
        <f>IF(ISBLANK(INDEX('Policy Characteristics'!D:D,MATCH($C748,'Policy Characteristics'!$C:$C,0))),"",INDEX('Policy Characteristics'!D:D,MATCH($C748,'Policy Characteristics'!$C:$C,0)))</f>
        <v>Electrification</v>
      </c>
      <c r="K748" s="76" t="str">
        <f>IF(ISBLANK(INDEX('Policy Characteristics'!E:E,MATCH($C748,'Policy Characteristics'!$C:$C,0))),"",INDEX('Policy Characteristics'!E:E,MATCH($C748,'Policy Characteristics'!$C:$C,0)))</f>
        <v>indst shift to electricity</v>
      </c>
      <c r="L748" s="205">
        <f>IF(ISBLANK(INDEX('Policy Characteristics'!F:F,MATCH($C748,'Policy Characteristics'!$C:$C,0))),"",INDEX('Policy Characteristics'!F:F,MATCH($C748,'Policy Characteristics'!$C:$C,0)))</f>
        <v>0</v>
      </c>
      <c r="M748" s="205">
        <f>IF(ISBLANK(INDEX('Policy Characteristics'!G:G,MATCH($C748,'Policy Characteristics'!$C:$C,0))),"",INDEX('Policy Characteristics'!G:G,MATCH($C748,'Policy Characteristics'!$C:$C,0)))</f>
        <v>1</v>
      </c>
      <c r="N748" s="205">
        <f>IF(ISBLANK(INDEX('Policy Characteristics'!H:H,MATCH($C748,'Policy Characteristics'!$C:$C,0))),"",INDEX('Policy Characteristics'!H:H,MATCH($C748,'Policy Characteristics'!$C:$C,0)))</f>
        <v>0.01</v>
      </c>
      <c r="O748" s="76" t="str">
        <f>IF(ISBLANK(INDEX('Policy Characteristics'!I:I,MATCH($C748,'Policy Characteristics'!$C:$C,0))),"",INDEX('Policy Characteristics'!I:I,MATCH($C748,'Policy Characteristics'!$C:$C,0)))</f>
        <v>% of fuel shifted</v>
      </c>
      <c r="P748" s="7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76" t="str">
        <f>IF(ISBLANK(INDEX('Policy Characteristics'!K:K,MATCH($C748,'Policy Characteristics'!$C:$C,0))),"",INDEX('Policy Characteristics'!K:K,MATCH($C748,'Policy Characteristics'!$C:$C,0)))</f>
        <v>industry-ag-main.html#fuel-switching</v>
      </c>
      <c r="R748" s="76" t="str">
        <f>IF(ISBLANK(INDEX('Policy Characteristics'!L:L,MATCH($C748,'Policy Characteristics'!$C:$C,0))),"",INDEX('Policy Characteristics'!L:L,MATCH($C748,'Policy Characteristics'!$C:$C,0)))</f>
        <v>industry-elec-and-hydrogen.html</v>
      </c>
    </row>
    <row r="749" spans="1:18" x14ac:dyDescent="0.25">
      <c r="A749" s="76" t="str">
        <f>IF(ISBLANK(INDEX('Policy Characteristics'!A:A,MATCH($C749,'Policy Characteristics'!$C:$C,0))),"",INDEX('Policy Characteristics'!A:A,MATCH($C749,'Policy Characteristics'!$C:$C,0)))</f>
        <v>Industry</v>
      </c>
      <c r="B749" s="200" t="str">
        <f>IF(ISBLANK(INDEX('Policy Characteristics'!B:B,MATCH($C749,'Policy Characteristics'!$C:$C,0))),"",INDEX('Policy Characteristics'!B:B,MATCH($C749,'Policy Characteristics'!$C:$C,0)))</f>
        <v>Electrification</v>
      </c>
      <c r="C749" s="76" t="str">
        <f t="shared" si="28"/>
        <v>Fraction of Eligible Industrial Energy Use Shifted to Electricity</v>
      </c>
      <c r="D749" s="78" t="s">
        <v>1311</v>
      </c>
      <c r="E749" t="s">
        <v>1683</v>
      </c>
      <c r="F749" t="s">
        <v>1274</v>
      </c>
      <c r="G749" s="88" t="s">
        <v>1690</v>
      </c>
      <c r="H749" s="15">
        <v>1923</v>
      </c>
      <c r="I749" s="213" t="s">
        <v>43</v>
      </c>
      <c r="J749" s="202" t="str">
        <f>IF(ISBLANK(INDEX('Policy Characteristics'!D:D,MATCH($C749,'Policy Characteristics'!$C:$C,0))),"",INDEX('Policy Characteristics'!D:D,MATCH($C749,'Policy Characteristics'!$C:$C,0)))</f>
        <v>Electrification</v>
      </c>
      <c r="K749" s="76" t="str">
        <f>IF(ISBLANK(INDEX('Policy Characteristics'!E:E,MATCH($C749,'Policy Characteristics'!$C:$C,0))),"",INDEX('Policy Characteristics'!E:E,MATCH($C749,'Policy Characteristics'!$C:$C,0)))</f>
        <v>indst shift to electricity</v>
      </c>
      <c r="L749" s="205">
        <f>IF(ISBLANK(INDEX('Policy Characteristics'!F:F,MATCH($C749,'Policy Characteristics'!$C:$C,0))),"",INDEX('Policy Characteristics'!F:F,MATCH($C749,'Policy Characteristics'!$C:$C,0)))</f>
        <v>0</v>
      </c>
      <c r="M749" s="205">
        <f>IF(ISBLANK(INDEX('Policy Characteristics'!G:G,MATCH($C749,'Policy Characteristics'!$C:$C,0))),"",INDEX('Policy Characteristics'!G:G,MATCH($C749,'Policy Characteristics'!$C:$C,0)))</f>
        <v>1</v>
      </c>
      <c r="N749" s="205">
        <f>IF(ISBLANK(INDEX('Policy Characteristics'!H:H,MATCH($C749,'Policy Characteristics'!$C:$C,0))),"",INDEX('Policy Characteristics'!H:H,MATCH($C749,'Policy Characteristics'!$C:$C,0)))</f>
        <v>0.01</v>
      </c>
      <c r="O749" s="76" t="str">
        <f>IF(ISBLANK(INDEX('Policy Characteristics'!I:I,MATCH($C749,'Policy Characteristics'!$C:$C,0))),"",INDEX('Policy Characteristics'!I:I,MATCH($C749,'Policy Characteristics'!$C:$C,0)))</f>
        <v>% of fuel shifted</v>
      </c>
      <c r="P749" s="7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76" t="str">
        <f>IF(ISBLANK(INDEX('Policy Characteristics'!K:K,MATCH($C749,'Policy Characteristics'!$C:$C,0))),"",INDEX('Policy Characteristics'!K:K,MATCH($C749,'Policy Characteristics'!$C:$C,0)))</f>
        <v>industry-ag-main.html#fuel-switching</v>
      </c>
      <c r="R749" s="76" t="str">
        <f>IF(ISBLANK(INDEX('Policy Characteristics'!L:L,MATCH($C749,'Policy Characteristics'!$C:$C,0))),"",INDEX('Policy Characteristics'!L:L,MATCH($C749,'Policy Characteristics'!$C:$C,0)))</f>
        <v>industry-elec-and-hydrogen.html</v>
      </c>
    </row>
    <row r="750" spans="1:18" x14ac:dyDescent="0.25">
      <c r="A750" s="76" t="str">
        <f>IF(ISBLANK(INDEX('Policy Characteristics'!A:A,MATCH($C750,'Policy Characteristics'!$C:$C,0))),"",INDEX('Policy Characteristics'!A:A,MATCH($C750,'Policy Characteristics'!$C:$C,0)))</f>
        <v>Industry</v>
      </c>
      <c r="B750" s="200" t="str">
        <f>IF(ISBLANK(INDEX('Policy Characteristics'!B:B,MATCH($C750,'Policy Characteristics'!$C:$C,0))),"",INDEX('Policy Characteristics'!B:B,MATCH($C750,'Policy Characteristics'!$C:$C,0)))</f>
        <v>Electrification</v>
      </c>
      <c r="C750" s="76" t="str">
        <f t="shared" si="28"/>
        <v>Fraction of Eligible Industrial Energy Use Shifted to Electricity</v>
      </c>
      <c r="D750" s="78" t="s">
        <v>1311</v>
      </c>
      <c r="E750" t="s">
        <v>1684</v>
      </c>
      <c r="F750" t="s">
        <v>1274</v>
      </c>
      <c r="G750" s="88" t="s">
        <v>1691</v>
      </c>
      <c r="H750" s="15">
        <v>1924</v>
      </c>
      <c r="I750" s="213" t="s">
        <v>43</v>
      </c>
      <c r="J750" s="202" t="str">
        <f>IF(ISBLANK(INDEX('Policy Characteristics'!D:D,MATCH($C750,'Policy Characteristics'!$C:$C,0))),"",INDEX('Policy Characteristics'!D:D,MATCH($C750,'Policy Characteristics'!$C:$C,0)))</f>
        <v>Electrification</v>
      </c>
      <c r="K750" s="76" t="str">
        <f>IF(ISBLANK(INDEX('Policy Characteristics'!E:E,MATCH($C750,'Policy Characteristics'!$C:$C,0))),"",INDEX('Policy Characteristics'!E:E,MATCH($C750,'Policy Characteristics'!$C:$C,0)))</f>
        <v>indst shift to electricity</v>
      </c>
      <c r="L750" s="205">
        <f>IF(ISBLANK(INDEX('Policy Characteristics'!F:F,MATCH($C750,'Policy Characteristics'!$C:$C,0))),"",INDEX('Policy Characteristics'!F:F,MATCH($C750,'Policy Characteristics'!$C:$C,0)))</f>
        <v>0</v>
      </c>
      <c r="M750" s="205">
        <f>IF(ISBLANK(INDEX('Policy Characteristics'!G:G,MATCH($C750,'Policy Characteristics'!$C:$C,0))),"",INDEX('Policy Characteristics'!G:G,MATCH($C750,'Policy Characteristics'!$C:$C,0)))</f>
        <v>1</v>
      </c>
      <c r="N750" s="205">
        <f>IF(ISBLANK(INDEX('Policy Characteristics'!H:H,MATCH($C750,'Policy Characteristics'!$C:$C,0))),"",INDEX('Policy Characteristics'!H:H,MATCH($C750,'Policy Characteristics'!$C:$C,0)))</f>
        <v>0.01</v>
      </c>
      <c r="O750" s="76" t="str">
        <f>IF(ISBLANK(INDEX('Policy Characteristics'!I:I,MATCH($C750,'Policy Characteristics'!$C:$C,0))),"",INDEX('Policy Characteristics'!I:I,MATCH($C750,'Policy Characteristics'!$C:$C,0)))</f>
        <v>% of fuel shifted</v>
      </c>
      <c r="P750" s="7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76" t="str">
        <f>IF(ISBLANK(INDEX('Policy Characteristics'!K:K,MATCH($C750,'Policy Characteristics'!$C:$C,0))),"",INDEX('Policy Characteristics'!K:K,MATCH($C750,'Policy Characteristics'!$C:$C,0)))</f>
        <v>industry-ag-main.html#fuel-switching</v>
      </c>
      <c r="R750" s="76" t="str">
        <f>IF(ISBLANK(INDEX('Policy Characteristics'!L:L,MATCH($C750,'Policy Characteristics'!$C:$C,0))),"",INDEX('Policy Characteristics'!L:L,MATCH($C750,'Policy Characteristics'!$C:$C,0)))</f>
        <v>industry-elec-and-hydrogen.html</v>
      </c>
    </row>
    <row r="751" spans="1:18" x14ac:dyDescent="0.25">
      <c r="A751" s="76" t="str">
        <f>IF(ISBLANK(INDEX('Policy Characteristics'!A:A,MATCH($C751,'Policy Characteristics'!$C:$C,0))),"",INDEX('Policy Characteristics'!A:A,MATCH($C751,'Policy Characteristics'!$C:$C,0)))</f>
        <v>Industry</v>
      </c>
      <c r="B751" s="200" t="str">
        <f>IF(ISBLANK(INDEX('Policy Characteristics'!B:B,MATCH($C751,'Policy Characteristics'!$C:$C,0))),"",INDEX('Policy Characteristics'!B:B,MATCH($C751,'Policy Characteristics'!$C:$C,0)))</f>
        <v>Electrification</v>
      </c>
      <c r="C751" s="76" t="str">
        <f t="shared" si="28"/>
        <v>Fraction of Eligible Industrial Energy Use Shifted to Electricity</v>
      </c>
      <c r="D751" s="78" t="s">
        <v>1311</v>
      </c>
      <c r="E751" t="s">
        <v>1685</v>
      </c>
      <c r="F751" t="s">
        <v>1274</v>
      </c>
      <c r="G751" s="88" t="s">
        <v>1692</v>
      </c>
      <c r="H751" s="15">
        <v>1925</v>
      </c>
      <c r="I751" s="213" t="s">
        <v>43</v>
      </c>
      <c r="J751" s="202" t="str">
        <f>IF(ISBLANK(INDEX('Policy Characteristics'!D:D,MATCH($C751,'Policy Characteristics'!$C:$C,0))),"",INDEX('Policy Characteristics'!D:D,MATCH($C751,'Policy Characteristics'!$C:$C,0)))</f>
        <v>Electrification</v>
      </c>
      <c r="K751" s="76" t="str">
        <f>IF(ISBLANK(INDEX('Policy Characteristics'!E:E,MATCH($C751,'Policy Characteristics'!$C:$C,0))),"",INDEX('Policy Characteristics'!E:E,MATCH($C751,'Policy Characteristics'!$C:$C,0)))</f>
        <v>indst shift to electricity</v>
      </c>
      <c r="L751" s="205">
        <f>IF(ISBLANK(INDEX('Policy Characteristics'!F:F,MATCH($C751,'Policy Characteristics'!$C:$C,0))),"",INDEX('Policy Characteristics'!F:F,MATCH($C751,'Policy Characteristics'!$C:$C,0)))</f>
        <v>0</v>
      </c>
      <c r="M751" s="205">
        <f>IF(ISBLANK(INDEX('Policy Characteristics'!G:G,MATCH($C751,'Policy Characteristics'!$C:$C,0))),"",INDEX('Policy Characteristics'!G:G,MATCH($C751,'Policy Characteristics'!$C:$C,0)))</f>
        <v>1</v>
      </c>
      <c r="N751" s="205">
        <f>IF(ISBLANK(INDEX('Policy Characteristics'!H:H,MATCH($C751,'Policy Characteristics'!$C:$C,0))),"",INDEX('Policy Characteristics'!H:H,MATCH($C751,'Policy Characteristics'!$C:$C,0)))</f>
        <v>0.01</v>
      </c>
      <c r="O751" s="76" t="str">
        <f>IF(ISBLANK(INDEX('Policy Characteristics'!I:I,MATCH($C751,'Policy Characteristics'!$C:$C,0))),"",INDEX('Policy Characteristics'!I:I,MATCH($C751,'Policy Characteristics'!$C:$C,0)))</f>
        <v>% of fuel shifted</v>
      </c>
      <c r="P751" s="7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76" t="str">
        <f>IF(ISBLANK(INDEX('Policy Characteristics'!K:K,MATCH($C751,'Policy Characteristics'!$C:$C,0))),"",INDEX('Policy Characteristics'!K:K,MATCH($C751,'Policy Characteristics'!$C:$C,0)))</f>
        <v>industry-ag-main.html#fuel-switching</v>
      </c>
      <c r="R751" s="76" t="str">
        <f>IF(ISBLANK(INDEX('Policy Characteristics'!L:L,MATCH($C751,'Policy Characteristics'!$C:$C,0))),"",INDEX('Policy Characteristics'!L:L,MATCH($C751,'Policy Characteristics'!$C:$C,0)))</f>
        <v>industry-elec-and-hydrogen.html</v>
      </c>
    </row>
    <row r="752" spans="1:18" x14ac:dyDescent="0.25">
      <c r="A752" s="76" t="str">
        <f>IF(ISBLANK(INDEX('Policy Characteristics'!A:A,MATCH($C752,'Policy Characteristics'!$C:$C,0))),"",INDEX('Policy Characteristics'!A:A,MATCH($C752,'Policy Characteristics'!$C:$C,0)))</f>
        <v>Industry</v>
      </c>
      <c r="B752" s="200" t="str">
        <f>IF(ISBLANK(INDEX('Policy Characteristics'!B:B,MATCH($C752,'Policy Characteristics'!$C:$C,0))),"",INDEX('Policy Characteristics'!B:B,MATCH($C752,'Policy Characteristics'!$C:$C,0)))</f>
        <v>Electrification</v>
      </c>
      <c r="C752" s="76" t="str">
        <f t="shared" si="28"/>
        <v>Fraction of Eligible Industrial Energy Use Shifted to Electricity</v>
      </c>
      <c r="D752" s="78" t="s">
        <v>1311</v>
      </c>
      <c r="E752" t="s">
        <v>1686</v>
      </c>
      <c r="F752" t="s">
        <v>1274</v>
      </c>
      <c r="G752" s="88" t="s">
        <v>1693</v>
      </c>
      <c r="H752" s="15">
        <v>1926</v>
      </c>
      <c r="I752" s="213" t="s">
        <v>43</v>
      </c>
      <c r="J752" s="202" t="str">
        <f>IF(ISBLANK(INDEX('Policy Characteristics'!D:D,MATCH($C752,'Policy Characteristics'!$C:$C,0))),"",INDEX('Policy Characteristics'!D:D,MATCH($C752,'Policy Characteristics'!$C:$C,0)))</f>
        <v>Electrification</v>
      </c>
      <c r="K752" s="76" t="str">
        <f>IF(ISBLANK(INDEX('Policy Characteristics'!E:E,MATCH($C752,'Policy Characteristics'!$C:$C,0))),"",INDEX('Policy Characteristics'!E:E,MATCH($C752,'Policy Characteristics'!$C:$C,0)))</f>
        <v>indst shift to electricity</v>
      </c>
      <c r="L752" s="205">
        <f>IF(ISBLANK(INDEX('Policy Characteristics'!F:F,MATCH($C752,'Policy Characteristics'!$C:$C,0))),"",INDEX('Policy Characteristics'!F:F,MATCH($C752,'Policy Characteristics'!$C:$C,0)))</f>
        <v>0</v>
      </c>
      <c r="M752" s="205">
        <f>IF(ISBLANK(INDEX('Policy Characteristics'!G:G,MATCH($C752,'Policy Characteristics'!$C:$C,0))),"",INDEX('Policy Characteristics'!G:G,MATCH($C752,'Policy Characteristics'!$C:$C,0)))</f>
        <v>1</v>
      </c>
      <c r="N752" s="205">
        <f>IF(ISBLANK(INDEX('Policy Characteristics'!H:H,MATCH($C752,'Policy Characteristics'!$C:$C,0))),"",INDEX('Policy Characteristics'!H:H,MATCH($C752,'Policy Characteristics'!$C:$C,0)))</f>
        <v>0.01</v>
      </c>
      <c r="O752" s="76" t="str">
        <f>IF(ISBLANK(INDEX('Policy Characteristics'!I:I,MATCH($C752,'Policy Characteristics'!$C:$C,0))),"",INDEX('Policy Characteristics'!I:I,MATCH($C752,'Policy Characteristics'!$C:$C,0)))</f>
        <v>% of fuel shifted</v>
      </c>
      <c r="P752" s="7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76" t="str">
        <f>IF(ISBLANK(INDEX('Policy Characteristics'!K:K,MATCH($C752,'Policy Characteristics'!$C:$C,0))),"",INDEX('Policy Characteristics'!K:K,MATCH($C752,'Policy Characteristics'!$C:$C,0)))</f>
        <v>industry-ag-main.html#fuel-switching</v>
      </c>
      <c r="R752" s="76" t="str">
        <f>IF(ISBLANK(INDEX('Policy Characteristics'!L:L,MATCH($C752,'Policy Characteristics'!$C:$C,0))),"",INDEX('Policy Characteristics'!L:L,MATCH($C752,'Policy Characteristics'!$C:$C,0)))</f>
        <v>industry-elec-and-hydrogen.html</v>
      </c>
    </row>
    <row r="753" spans="1:18" x14ac:dyDescent="0.25">
      <c r="A753" s="76" t="str">
        <f>IF(ISBLANK(INDEX('Policy Characteristics'!A:A,MATCH($C753,'Policy Characteristics'!$C:$C,0))),"",INDEX('Policy Characteristics'!A:A,MATCH($C753,'Policy Characteristics'!$C:$C,0)))</f>
        <v>Industry</v>
      </c>
      <c r="B753" s="200" t="str">
        <f>IF(ISBLANK(INDEX('Policy Characteristics'!B:B,MATCH($C753,'Policy Characteristics'!$C:$C,0))),"",INDEX('Policy Characteristics'!B:B,MATCH($C753,'Policy Characteristics'!$C:$C,0)))</f>
        <v>Electrification</v>
      </c>
      <c r="C753" s="76" t="str">
        <f t="shared" si="28"/>
        <v>Fraction of Eligible Industrial Energy Use Shifted to Electricity</v>
      </c>
      <c r="D753" s="78" t="s">
        <v>1311</v>
      </c>
      <c r="E753" t="s">
        <v>1687</v>
      </c>
      <c r="F753" t="s">
        <v>1274</v>
      </c>
      <c r="G753" s="88" t="s">
        <v>1694</v>
      </c>
      <c r="H753" s="15">
        <v>1927</v>
      </c>
      <c r="I753" s="213" t="s">
        <v>43</v>
      </c>
      <c r="J753" s="202" t="str">
        <f>IF(ISBLANK(INDEX('Policy Characteristics'!D:D,MATCH($C753,'Policy Characteristics'!$C:$C,0))),"",INDEX('Policy Characteristics'!D:D,MATCH($C753,'Policy Characteristics'!$C:$C,0)))</f>
        <v>Electrification</v>
      </c>
      <c r="K753" s="76" t="str">
        <f>IF(ISBLANK(INDEX('Policy Characteristics'!E:E,MATCH($C753,'Policy Characteristics'!$C:$C,0))),"",INDEX('Policy Characteristics'!E:E,MATCH($C753,'Policy Characteristics'!$C:$C,0)))</f>
        <v>indst shift to electricity</v>
      </c>
      <c r="L753" s="205">
        <f>IF(ISBLANK(INDEX('Policy Characteristics'!F:F,MATCH($C753,'Policy Characteristics'!$C:$C,0))),"",INDEX('Policy Characteristics'!F:F,MATCH($C753,'Policy Characteristics'!$C:$C,0)))</f>
        <v>0</v>
      </c>
      <c r="M753" s="205">
        <f>IF(ISBLANK(INDEX('Policy Characteristics'!G:G,MATCH($C753,'Policy Characteristics'!$C:$C,0))),"",INDEX('Policy Characteristics'!G:G,MATCH($C753,'Policy Characteristics'!$C:$C,0)))</f>
        <v>1</v>
      </c>
      <c r="N753" s="205">
        <f>IF(ISBLANK(INDEX('Policy Characteristics'!H:H,MATCH($C753,'Policy Characteristics'!$C:$C,0))),"",INDEX('Policy Characteristics'!H:H,MATCH($C753,'Policy Characteristics'!$C:$C,0)))</f>
        <v>0.01</v>
      </c>
      <c r="O753" s="76" t="str">
        <f>IF(ISBLANK(INDEX('Policy Characteristics'!I:I,MATCH($C753,'Policy Characteristics'!$C:$C,0))),"",INDEX('Policy Characteristics'!I:I,MATCH($C753,'Policy Characteristics'!$C:$C,0)))</f>
        <v>% of fuel shifted</v>
      </c>
      <c r="P753" s="7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76" t="str">
        <f>IF(ISBLANK(INDEX('Policy Characteristics'!K:K,MATCH($C753,'Policy Characteristics'!$C:$C,0))),"",INDEX('Policy Characteristics'!K:K,MATCH($C753,'Policy Characteristics'!$C:$C,0)))</f>
        <v>industry-ag-main.html#fuel-switching</v>
      </c>
      <c r="R753" s="76" t="str">
        <f>IF(ISBLANK(INDEX('Policy Characteristics'!L:L,MATCH($C753,'Policy Characteristics'!$C:$C,0))),"",INDEX('Policy Characteristics'!L:L,MATCH($C753,'Policy Characteristics'!$C:$C,0)))</f>
        <v>industry-elec-and-hydrogen.html</v>
      </c>
    </row>
    <row r="754" spans="1:18" x14ac:dyDescent="0.25">
      <c r="A754" s="76" t="str">
        <f>IF(ISBLANK(INDEX('Policy Characteristics'!A:A,MATCH($C754,'Policy Characteristics'!$C:$C,0))),"",INDEX('Policy Characteristics'!A:A,MATCH($C754,'Policy Characteristics'!$C:$C,0)))</f>
        <v>Industry</v>
      </c>
      <c r="B754" s="200" t="str">
        <f>IF(ISBLANK(INDEX('Policy Characteristics'!B:B,MATCH($C754,'Policy Characteristics'!$C:$C,0))),"",INDEX('Policy Characteristics'!B:B,MATCH($C754,'Policy Characteristics'!$C:$C,0)))</f>
        <v>Electrification</v>
      </c>
      <c r="C754" s="76" t="str">
        <f t="shared" si="28"/>
        <v>Fraction of Eligible Industrial Energy Use Shifted to Electricity</v>
      </c>
      <c r="D754" s="78" t="s">
        <v>1311</v>
      </c>
      <c r="E754" t="s">
        <v>1688</v>
      </c>
      <c r="F754" t="s">
        <v>1274</v>
      </c>
      <c r="G754" s="88" t="s">
        <v>1695</v>
      </c>
      <c r="H754" s="15">
        <v>1928</v>
      </c>
      <c r="I754" s="213" t="s">
        <v>43</v>
      </c>
      <c r="J754" s="202" t="str">
        <f>IF(ISBLANK(INDEX('Policy Characteristics'!D:D,MATCH($C754,'Policy Characteristics'!$C:$C,0))),"",INDEX('Policy Characteristics'!D:D,MATCH($C754,'Policy Characteristics'!$C:$C,0)))</f>
        <v>Electrification</v>
      </c>
      <c r="K754" s="76" t="str">
        <f>IF(ISBLANK(INDEX('Policy Characteristics'!E:E,MATCH($C754,'Policy Characteristics'!$C:$C,0))),"",INDEX('Policy Characteristics'!E:E,MATCH($C754,'Policy Characteristics'!$C:$C,0)))</f>
        <v>indst shift to electricity</v>
      </c>
      <c r="L754" s="205">
        <f>IF(ISBLANK(INDEX('Policy Characteristics'!F:F,MATCH($C754,'Policy Characteristics'!$C:$C,0))),"",INDEX('Policy Characteristics'!F:F,MATCH($C754,'Policy Characteristics'!$C:$C,0)))</f>
        <v>0</v>
      </c>
      <c r="M754" s="205">
        <f>IF(ISBLANK(INDEX('Policy Characteristics'!G:G,MATCH($C754,'Policy Characteristics'!$C:$C,0))),"",INDEX('Policy Characteristics'!G:G,MATCH($C754,'Policy Characteristics'!$C:$C,0)))</f>
        <v>1</v>
      </c>
      <c r="N754" s="205">
        <f>IF(ISBLANK(INDEX('Policy Characteristics'!H:H,MATCH($C754,'Policy Characteristics'!$C:$C,0))),"",INDEX('Policy Characteristics'!H:H,MATCH($C754,'Policy Characteristics'!$C:$C,0)))</f>
        <v>0.01</v>
      </c>
      <c r="O754" s="76" t="str">
        <f>IF(ISBLANK(INDEX('Policy Characteristics'!I:I,MATCH($C754,'Policy Characteristics'!$C:$C,0))),"",INDEX('Policy Characteristics'!I:I,MATCH($C754,'Policy Characteristics'!$C:$C,0)))</f>
        <v>% of fuel shifted</v>
      </c>
      <c r="P754" s="7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76" t="str">
        <f>IF(ISBLANK(INDEX('Policy Characteristics'!K:K,MATCH($C754,'Policy Characteristics'!$C:$C,0))),"",INDEX('Policy Characteristics'!K:K,MATCH($C754,'Policy Characteristics'!$C:$C,0)))</f>
        <v>industry-ag-main.html#fuel-switching</v>
      </c>
      <c r="R754" s="76" t="str">
        <f>IF(ISBLANK(INDEX('Policy Characteristics'!L:L,MATCH($C754,'Policy Characteristics'!$C:$C,0))),"",INDEX('Policy Characteristics'!L:L,MATCH($C754,'Policy Characteristics'!$C:$C,0)))</f>
        <v>industry-elec-and-hydrogen.html</v>
      </c>
    </row>
    <row r="755" spans="1:18" x14ac:dyDescent="0.25">
      <c r="A755" s="76" t="str">
        <f>IF(ISBLANK(INDEX('Policy Characteristics'!A:A,MATCH($C755,'Policy Characteristics'!$C:$C,0))),"",INDEX('Policy Characteristics'!A:A,MATCH($C755,'Policy Characteristics'!$C:$C,0)))</f>
        <v>Industry</v>
      </c>
      <c r="B755" s="200" t="str">
        <f>IF(ISBLANK(INDEX('Policy Characteristics'!B:B,MATCH($C755,'Policy Characteristics'!$C:$C,0))),"",INDEX('Policy Characteristics'!B:B,MATCH($C755,'Policy Characteristics'!$C:$C,0)))</f>
        <v>Electrification</v>
      </c>
      <c r="C755" s="76" t="str">
        <f t="shared" si="28"/>
        <v>Fraction of Eligible Industrial Energy Use Shifted to Electricity</v>
      </c>
      <c r="D755" s="78" t="s">
        <v>1311</v>
      </c>
      <c r="E755" t="s">
        <v>1824</v>
      </c>
      <c r="F755" t="s">
        <v>1274</v>
      </c>
      <c r="G755" s="88" t="s">
        <v>1824</v>
      </c>
      <c r="H755" s="15">
        <v>1929</v>
      </c>
      <c r="I755" s="213" t="s">
        <v>43</v>
      </c>
      <c r="J755" s="202" t="str">
        <f>IF(ISBLANK(INDEX('Policy Characteristics'!D:D,MATCH($C755,'Policy Characteristics'!$C:$C,0))),"",INDEX('Policy Characteristics'!D:D,MATCH($C755,'Policy Characteristics'!$C:$C,0)))</f>
        <v>Electrification</v>
      </c>
      <c r="K755" s="76" t="str">
        <f>IF(ISBLANK(INDEX('Policy Characteristics'!E:E,MATCH($C755,'Policy Characteristics'!$C:$C,0))),"",INDEX('Policy Characteristics'!E:E,MATCH($C755,'Policy Characteristics'!$C:$C,0)))</f>
        <v>indst shift to electricity</v>
      </c>
      <c r="L755" s="205">
        <f>IF(ISBLANK(INDEX('Policy Characteristics'!F:F,MATCH($C755,'Policy Characteristics'!$C:$C,0))),"",INDEX('Policy Characteristics'!F:F,MATCH($C755,'Policy Characteristics'!$C:$C,0)))</f>
        <v>0</v>
      </c>
      <c r="M755" s="205">
        <f>IF(ISBLANK(INDEX('Policy Characteristics'!G:G,MATCH($C755,'Policy Characteristics'!$C:$C,0))),"",INDEX('Policy Characteristics'!G:G,MATCH($C755,'Policy Characteristics'!$C:$C,0)))</f>
        <v>1</v>
      </c>
      <c r="N755" s="205">
        <f>IF(ISBLANK(INDEX('Policy Characteristics'!H:H,MATCH($C755,'Policy Characteristics'!$C:$C,0))),"",INDEX('Policy Characteristics'!H:H,MATCH($C755,'Policy Characteristics'!$C:$C,0)))</f>
        <v>0.01</v>
      </c>
      <c r="O755" s="76" t="str">
        <f>IF(ISBLANK(INDEX('Policy Characteristics'!I:I,MATCH($C755,'Policy Characteristics'!$C:$C,0))),"",INDEX('Policy Characteristics'!I:I,MATCH($C755,'Policy Characteristics'!$C:$C,0)))</f>
        <v>% of fuel shifted</v>
      </c>
      <c r="P755" s="7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76" t="str">
        <f>IF(ISBLANK(INDEX('Policy Characteristics'!K:K,MATCH($C755,'Policy Characteristics'!$C:$C,0))),"",INDEX('Policy Characteristics'!K:K,MATCH($C755,'Policy Characteristics'!$C:$C,0)))</f>
        <v>industry-ag-main.html#fuel-switching</v>
      </c>
      <c r="R755" s="76" t="str">
        <f>IF(ISBLANK(INDEX('Policy Characteristics'!L:L,MATCH($C755,'Policy Characteristics'!$C:$C,0))),"",INDEX('Policy Characteristics'!L:L,MATCH($C755,'Policy Characteristics'!$C:$C,0)))</f>
        <v>industry-elec-and-hydrogen.html</v>
      </c>
    </row>
    <row r="756" spans="1:18" x14ac:dyDescent="0.25">
      <c r="A756" s="76" t="str">
        <f>IF(ISBLANK(INDEX('Policy Characteristics'!A:A,MATCH($C756,'Policy Characteristics'!$C:$C,0))),"",INDEX('Policy Characteristics'!A:A,MATCH($C756,'Policy Characteristics'!$C:$C,0)))</f>
        <v>Industry</v>
      </c>
      <c r="B756" s="200" t="str">
        <f>IF(ISBLANK(INDEX('Policy Characteristics'!B:B,MATCH($C756,'Policy Characteristics'!$C:$C,0))),"",INDEX('Policy Characteristics'!B:B,MATCH($C756,'Policy Characteristics'!$C:$C,0)))</f>
        <v>Electrification</v>
      </c>
      <c r="C756" s="76" t="str">
        <f t="shared" si="28"/>
        <v>Fraction of Eligible Industrial Energy Use Shifted to Electricity</v>
      </c>
      <c r="D756" s="78" t="s">
        <v>1312</v>
      </c>
      <c r="E756" t="s">
        <v>1682</v>
      </c>
      <c r="F756" t="s">
        <v>1275</v>
      </c>
      <c r="G756" s="88" t="s">
        <v>1689</v>
      </c>
      <c r="H756" s="15">
        <v>1930</v>
      </c>
      <c r="I756" s="213" t="s">
        <v>43</v>
      </c>
      <c r="J756" s="202" t="str">
        <f>IF(ISBLANK(INDEX('Policy Characteristics'!D:D,MATCH($C756,'Policy Characteristics'!$C:$C,0))),"",INDEX('Policy Characteristics'!D:D,MATCH($C756,'Policy Characteristics'!$C:$C,0)))</f>
        <v>Electrification</v>
      </c>
      <c r="K756" s="76" t="str">
        <f>IF(ISBLANK(INDEX('Policy Characteristics'!E:E,MATCH($C756,'Policy Characteristics'!$C:$C,0))),"",INDEX('Policy Characteristics'!E:E,MATCH($C756,'Policy Characteristics'!$C:$C,0)))</f>
        <v>indst shift to electricity</v>
      </c>
      <c r="L756" s="205">
        <f>IF(ISBLANK(INDEX('Policy Characteristics'!F:F,MATCH($C756,'Policy Characteristics'!$C:$C,0))),"",INDEX('Policy Characteristics'!F:F,MATCH($C756,'Policy Characteristics'!$C:$C,0)))</f>
        <v>0</v>
      </c>
      <c r="M756" s="205">
        <f>IF(ISBLANK(INDEX('Policy Characteristics'!G:G,MATCH($C756,'Policy Characteristics'!$C:$C,0))),"",INDEX('Policy Characteristics'!G:G,MATCH($C756,'Policy Characteristics'!$C:$C,0)))</f>
        <v>1</v>
      </c>
      <c r="N756" s="205">
        <f>IF(ISBLANK(INDEX('Policy Characteristics'!H:H,MATCH($C756,'Policy Characteristics'!$C:$C,0))),"",INDEX('Policy Characteristics'!H:H,MATCH($C756,'Policy Characteristics'!$C:$C,0)))</f>
        <v>0.01</v>
      </c>
      <c r="O756" s="76" t="str">
        <f>IF(ISBLANK(INDEX('Policy Characteristics'!I:I,MATCH($C756,'Policy Characteristics'!$C:$C,0))),"",INDEX('Policy Characteristics'!I:I,MATCH($C756,'Policy Characteristics'!$C:$C,0)))</f>
        <v>% of fuel shifted</v>
      </c>
      <c r="P756" s="7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76" t="str">
        <f>IF(ISBLANK(INDEX('Policy Characteristics'!K:K,MATCH($C756,'Policy Characteristics'!$C:$C,0))),"",INDEX('Policy Characteristics'!K:K,MATCH($C756,'Policy Characteristics'!$C:$C,0)))</f>
        <v>industry-ag-main.html#fuel-switching</v>
      </c>
      <c r="R756" s="76" t="str">
        <f>IF(ISBLANK(INDEX('Policy Characteristics'!L:L,MATCH($C756,'Policy Characteristics'!$C:$C,0))),"",INDEX('Policy Characteristics'!L:L,MATCH($C756,'Policy Characteristics'!$C:$C,0)))</f>
        <v>industry-elec-and-hydrogen.html</v>
      </c>
    </row>
    <row r="757" spans="1:18" x14ac:dyDescent="0.25">
      <c r="A757" s="76" t="str">
        <f>IF(ISBLANK(INDEX('Policy Characteristics'!A:A,MATCH($C757,'Policy Characteristics'!$C:$C,0))),"",INDEX('Policy Characteristics'!A:A,MATCH($C757,'Policy Characteristics'!$C:$C,0)))</f>
        <v>Industry</v>
      </c>
      <c r="B757" s="200" t="str">
        <f>IF(ISBLANK(INDEX('Policy Characteristics'!B:B,MATCH($C757,'Policy Characteristics'!$C:$C,0))),"",INDEX('Policy Characteristics'!B:B,MATCH($C757,'Policy Characteristics'!$C:$C,0)))</f>
        <v>Electrification</v>
      </c>
      <c r="C757" s="76" t="str">
        <f t="shared" si="28"/>
        <v>Fraction of Eligible Industrial Energy Use Shifted to Electricity</v>
      </c>
      <c r="D757" s="78" t="s">
        <v>1312</v>
      </c>
      <c r="E757" t="s">
        <v>1683</v>
      </c>
      <c r="F757" t="s">
        <v>1275</v>
      </c>
      <c r="G757" s="88" t="s">
        <v>1690</v>
      </c>
      <c r="H757" s="15">
        <v>1931</v>
      </c>
      <c r="I757" s="213" t="s">
        <v>43</v>
      </c>
      <c r="J757" s="202" t="str">
        <f>IF(ISBLANK(INDEX('Policy Characteristics'!D:D,MATCH($C757,'Policy Characteristics'!$C:$C,0))),"",INDEX('Policy Characteristics'!D:D,MATCH($C757,'Policy Characteristics'!$C:$C,0)))</f>
        <v>Electrification</v>
      </c>
      <c r="K757" s="76" t="str">
        <f>IF(ISBLANK(INDEX('Policy Characteristics'!E:E,MATCH($C757,'Policy Characteristics'!$C:$C,0))),"",INDEX('Policy Characteristics'!E:E,MATCH($C757,'Policy Characteristics'!$C:$C,0)))</f>
        <v>indst shift to electricity</v>
      </c>
      <c r="L757" s="205">
        <f>IF(ISBLANK(INDEX('Policy Characteristics'!F:F,MATCH($C757,'Policy Characteristics'!$C:$C,0))),"",INDEX('Policy Characteristics'!F:F,MATCH($C757,'Policy Characteristics'!$C:$C,0)))</f>
        <v>0</v>
      </c>
      <c r="M757" s="205">
        <f>IF(ISBLANK(INDEX('Policy Characteristics'!G:G,MATCH($C757,'Policy Characteristics'!$C:$C,0))),"",INDEX('Policy Characteristics'!G:G,MATCH($C757,'Policy Characteristics'!$C:$C,0)))</f>
        <v>1</v>
      </c>
      <c r="N757" s="205">
        <f>IF(ISBLANK(INDEX('Policy Characteristics'!H:H,MATCH($C757,'Policy Characteristics'!$C:$C,0))),"",INDEX('Policy Characteristics'!H:H,MATCH($C757,'Policy Characteristics'!$C:$C,0)))</f>
        <v>0.01</v>
      </c>
      <c r="O757" s="76" t="str">
        <f>IF(ISBLANK(INDEX('Policy Characteristics'!I:I,MATCH($C757,'Policy Characteristics'!$C:$C,0))),"",INDEX('Policy Characteristics'!I:I,MATCH($C757,'Policy Characteristics'!$C:$C,0)))</f>
        <v>% of fuel shifted</v>
      </c>
      <c r="P757" s="7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76" t="str">
        <f>IF(ISBLANK(INDEX('Policy Characteristics'!K:K,MATCH($C757,'Policy Characteristics'!$C:$C,0))),"",INDEX('Policy Characteristics'!K:K,MATCH($C757,'Policy Characteristics'!$C:$C,0)))</f>
        <v>industry-ag-main.html#fuel-switching</v>
      </c>
      <c r="R757" s="76" t="str">
        <f>IF(ISBLANK(INDEX('Policy Characteristics'!L:L,MATCH($C757,'Policy Characteristics'!$C:$C,0))),"",INDEX('Policy Characteristics'!L:L,MATCH($C757,'Policy Characteristics'!$C:$C,0)))</f>
        <v>industry-elec-and-hydrogen.html</v>
      </c>
    </row>
    <row r="758" spans="1:18" x14ac:dyDescent="0.25">
      <c r="A758" s="76" t="str">
        <f>IF(ISBLANK(INDEX('Policy Characteristics'!A:A,MATCH($C758,'Policy Characteristics'!$C:$C,0))),"",INDEX('Policy Characteristics'!A:A,MATCH($C758,'Policy Characteristics'!$C:$C,0)))</f>
        <v>Industry</v>
      </c>
      <c r="B758" s="200" t="str">
        <f>IF(ISBLANK(INDEX('Policy Characteristics'!B:B,MATCH($C758,'Policy Characteristics'!$C:$C,0))),"",INDEX('Policy Characteristics'!B:B,MATCH($C758,'Policy Characteristics'!$C:$C,0)))</f>
        <v>Electrification</v>
      </c>
      <c r="C758" s="76" t="str">
        <f t="shared" si="28"/>
        <v>Fraction of Eligible Industrial Energy Use Shifted to Electricity</v>
      </c>
      <c r="D758" s="78" t="s">
        <v>1312</v>
      </c>
      <c r="E758" t="s">
        <v>1684</v>
      </c>
      <c r="F758" t="s">
        <v>1275</v>
      </c>
      <c r="G758" s="88" t="s">
        <v>1691</v>
      </c>
      <c r="H758" s="15">
        <v>1932</v>
      </c>
      <c r="I758" s="213" t="s">
        <v>43</v>
      </c>
      <c r="J758" s="202" t="str">
        <f>IF(ISBLANK(INDEX('Policy Characteristics'!D:D,MATCH($C758,'Policy Characteristics'!$C:$C,0))),"",INDEX('Policy Characteristics'!D:D,MATCH($C758,'Policy Characteristics'!$C:$C,0)))</f>
        <v>Electrification</v>
      </c>
      <c r="K758" s="76" t="str">
        <f>IF(ISBLANK(INDEX('Policy Characteristics'!E:E,MATCH($C758,'Policy Characteristics'!$C:$C,0))),"",INDEX('Policy Characteristics'!E:E,MATCH($C758,'Policy Characteristics'!$C:$C,0)))</f>
        <v>indst shift to electricity</v>
      </c>
      <c r="L758" s="205">
        <f>IF(ISBLANK(INDEX('Policy Characteristics'!F:F,MATCH($C758,'Policy Characteristics'!$C:$C,0))),"",INDEX('Policy Characteristics'!F:F,MATCH($C758,'Policy Characteristics'!$C:$C,0)))</f>
        <v>0</v>
      </c>
      <c r="M758" s="205">
        <f>IF(ISBLANK(INDEX('Policy Characteristics'!G:G,MATCH($C758,'Policy Characteristics'!$C:$C,0))),"",INDEX('Policy Characteristics'!G:G,MATCH($C758,'Policy Characteristics'!$C:$C,0)))</f>
        <v>1</v>
      </c>
      <c r="N758" s="205">
        <f>IF(ISBLANK(INDEX('Policy Characteristics'!H:H,MATCH($C758,'Policy Characteristics'!$C:$C,0))),"",INDEX('Policy Characteristics'!H:H,MATCH($C758,'Policy Characteristics'!$C:$C,0)))</f>
        <v>0.01</v>
      </c>
      <c r="O758" s="76" t="str">
        <f>IF(ISBLANK(INDEX('Policy Characteristics'!I:I,MATCH($C758,'Policy Characteristics'!$C:$C,0))),"",INDEX('Policy Characteristics'!I:I,MATCH($C758,'Policy Characteristics'!$C:$C,0)))</f>
        <v>% of fuel shifted</v>
      </c>
      <c r="P758" s="7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76" t="str">
        <f>IF(ISBLANK(INDEX('Policy Characteristics'!K:K,MATCH($C758,'Policy Characteristics'!$C:$C,0))),"",INDEX('Policy Characteristics'!K:K,MATCH($C758,'Policy Characteristics'!$C:$C,0)))</f>
        <v>industry-ag-main.html#fuel-switching</v>
      </c>
      <c r="R758" s="76" t="str">
        <f>IF(ISBLANK(INDEX('Policy Characteristics'!L:L,MATCH($C758,'Policy Characteristics'!$C:$C,0))),"",INDEX('Policy Characteristics'!L:L,MATCH($C758,'Policy Characteristics'!$C:$C,0)))</f>
        <v>industry-elec-and-hydrogen.html</v>
      </c>
    </row>
    <row r="759" spans="1:18" x14ac:dyDescent="0.25">
      <c r="A759" s="76" t="str">
        <f>IF(ISBLANK(INDEX('Policy Characteristics'!A:A,MATCH($C759,'Policy Characteristics'!$C:$C,0))),"",INDEX('Policy Characteristics'!A:A,MATCH($C759,'Policy Characteristics'!$C:$C,0)))</f>
        <v>Industry</v>
      </c>
      <c r="B759" s="200" t="str">
        <f>IF(ISBLANK(INDEX('Policy Characteristics'!B:B,MATCH($C759,'Policy Characteristics'!$C:$C,0))),"",INDEX('Policy Characteristics'!B:B,MATCH($C759,'Policy Characteristics'!$C:$C,0)))</f>
        <v>Electrification</v>
      </c>
      <c r="C759" s="76" t="str">
        <f t="shared" si="28"/>
        <v>Fraction of Eligible Industrial Energy Use Shifted to Electricity</v>
      </c>
      <c r="D759" s="78" t="s">
        <v>1312</v>
      </c>
      <c r="E759" t="s">
        <v>1685</v>
      </c>
      <c r="F759" t="s">
        <v>1275</v>
      </c>
      <c r="G759" s="88" t="s">
        <v>1692</v>
      </c>
      <c r="H759" s="15">
        <v>1933</v>
      </c>
      <c r="I759" s="213" t="s">
        <v>43</v>
      </c>
      <c r="J759" s="202" t="str">
        <f>IF(ISBLANK(INDEX('Policy Characteristics'!D:D,MATCH($C759,'Policy Characteristics'!$C:$C,0))),"",INDEX('Policy Characteristics'!D:D,MATCH($C759,'Policy Characteristics'!$C:$C,0)))</f>
        <v>Electrification</v>
      </c>
      <c r="K759" s="76" t="str">
        <f>IF(ISBLANK(INDEX('Policy Characteristics'!E:E,MATCH($C759,'Policy Characteristics'!$C:$C,0))),"",INDEX('Policy Characteristics'!E:E,MATCH($C759,'Policy Characteristics'!$C:$C,0)))</f>
        <v>indst shift to electricity</v>
      </c>
      <c r="L759" s="205">
        <f>IF(ISBLANK(INDEX('Policy Characteristics'!F:F,MATCH($C759,'Policy Characteristics'!$C:$C,0))),"",INDEX('Policy Characteristics'!F:F,MATCH($C759,'Policy Characteristics'!$C:$C,0)))</f>
        <v>0</v>
      </c>
      <c r="M759" s="205">
        <f>IF(ISBLANK(INDEX('Policy Characteristics'!G:G,MATCH($C759,'Policy Characteristics'!$C:$C,0))),"",INDEX('Policy Characteristics'!G:G,MATCH($C759,'Policy Characteristics'!$C:$C,0)))</f>
        <v>1</v>
      </c>
      <c r="N759" s="205">
        <f>IF(ISBLANK(INDEX('Policy Characteristics'!H:H,MATCH($C759,'Policy Characteristics'!$C:$C,0))),"",INDEX('Policy Characteristics'!H:H,MATCH($C759,'Policy Characteristics'!$C:$C,0)))</f>
        <v>0.01</v>
      </c>
      <c r="O759" s="76" t="str">
        <f>IF(ISBLANK(INDEX('Policy Characteristics'!I:I,MATCH($C759,'Policy Characteristics'!$C:$C,0))),"",INDEX('Policy Characteristics'!I:I,MATCH($C759,'Policy Characteristics'!$C:$C,0)))</f>
        <v>% of fuel shifted</v>
      </c>
      <c r="P759" s="7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76" t="str">
        <f>IF(ISBLANK(INDEX('Policy Characteristics'!K:K,MATCH($C759,'Policy Characteristics'!$C:$C,0))),"",INDEX('Policy Characteristics'!K:K,MATCH($C759,'Policy Characteristics'!$C:$C,0)))</f>
        <v>industry-ag-main.html#fuel-switching</v>
      </c>
      <c r="R759" s="76" t="str">
        <f>IF(ISBLANK(INDEX('Policy Characteristics'!L:L,MATCH($C759,'Policy Characteristics'!$C:$C,0))),"",INDEX('Policy Characteristics'!L:L,MATCH($C759,'Policy Characteristics'!$C:$C,0)))</f>
        <v>industry-elec-and-hydrogen.html</v>
      </c>
    </row>
    <row r="760" spans="1:18" x14ac:dyDescent="0.25">
      <c r="A760" s="76" t="str">
        <f>IF(ISBLANK(INDEX('Policy Characteristics'!A:A,MATCH($C760,'Policy Characteristics'!$C:$C,0))),"",INDEX('Policy Characteristics'!A:A,MATCH($C760,'Policy Characteristics'!$C:$C,0)))</f>
        <v>Industry</v>
      </c>
      <c r="B760" s="200" t="str">
        <f>IF(ISBLANK(INDEX('Policy Characteristics'!B:B,MATCH($C760,'Policy Characteristics'!$C:$C,0))),"",INDEX('Policy Characteristics'!B:B,MATCH($C760,'Policy Characteristics'!$C:$C,0)))</f>
        <v>Electrification</v>
      </c>
      <c r="C760" s="76" t="str">
        <f t="shared" si="28"/>
        <v>Fraction of Eligible Industrial Energy Use Shifted to Electricity</v>
      </c>
      <c r="D760" s="78" t="s">
        <v>1312</v>
      </c>
      <c r="E760" t="s">
        <v>1686</v>
      </c>
      <c r="F760" t="s">
        <v>1275</v>
      </c>
      <c r="G760" s="88" t="s">
        <v>1693</v>
      </c>
      <c r="H760" s="15">
        <v>1934</v>
      </c>
      <c r="I760" s="213" t="s">
        <v>43</v>
      </c>
      <c r="J760" s="202" t="str">
        <f>IF(ISBLANK(INDEX('Policy Characteristics'!D:D,MATCH($C760,'Policy Characteristics'!$C:$C,0))),"",INDEX('Policy Characteristics'!D:D,MATCH($C760,'Policy Characteristics'!$C:$C,0)))</f>
        <v>Electrification</v>
      </c>
      <c r="K760" s="76" t="str">
        <f>IF(ISBLANK(INDEX('Policy Characteristics'!E:E,MATCH($C760,'Policy Characteristics'!$C:$C,0))),"",INDEX('Policy Characteristics'!E:E,MATCH($C760,'Policy Characteristics'!$C:$C,0)))</f>
        <v>indst shift to electricity</v>
      </c>
      <c r="L760" s="205">
        <f>IF(ISBLANK(INDEX('Policy Characteristics'!F:F,MATCH($C760,'Policy Characteristics'!$C:$C,0))),"",INDEX('Policy Characteristics'!F:F,MATCH($C760,'Policy Characteristics'!$C:$C,0)))</f>
        <v>0</v>
      </c>
      <c r="M760" s="205">
        <f>IF(ISBLANK(INDEX('Policy Characteristics'!G:G,MATCH($C760,'Policy Characteristics'!$C:$C,0))),"",INDEX('Policy Characteristics'!G:G,MATCH($C760,'Policy Characteristics'!$C:$C,0)))</f>
        <v>1</v>
      </c>
      <c r="N760" s="205">
        <f>IF(ISBLANK(INDEX('Policy Characteristics'!H:H,MATCH($C760,'Policy Characteristics'!$C:$C,0))),"",INDEX('Policy Characteristics'!H:H,MATCH($C760,'Policy Characteristics'!$C:$C,0)))</f>
        <v>0.01</v>
      </c>
      <c r="O760" s="76" t="str">
        <f>IF(ISBLANK(INDEX('Policy Characteristics'!I:I,MATCH($C760,'Policy Characteristics'!$C:$C,0))),"",INDEX('Policy Characteristics'!I:I,MATCH($C760,'Policy Characteristics'!$C:$C,0)))</f>
        <v>% of fuel shifted</v>
      </c>
      <c r="P760" s="7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76" t="str">
        <f>IF(ISBLANK(INDEX('Policy Characteristics'!K:K,MATCH($C760,'Policy Characteristics'!$C:$C,0))),"",INDEX('Policy Characteristics'!K:K,MATCH($C760,'Policy Characteristics'!$C:$C,0)))</f>
        <v>industry-ag-main.html#fuel-switching</v>
      </c>
      <c r="R760" s="76" t="str">
        <f>IF(ISBLANK(INDEX('Policy Characteristics'!L:L,MATCH($C760,'Policy Characteristics'!$C:$C,0))),"",INDEX('Policy Characteristics'!L:L,MATCH($C760,'Policy Characteristics'!$C:$C,0)))</f>
        <v>industry-elec-and-hydrogen.html</v>
      </c>
    </row>
    <row r="761" spans="1:18" x14ac:dyDescent="0.25">
      <c r="A761" s="76" t="str">
        <f>IF(ISBLANK(INDEX('Policy Characteristics'!A:A,MATCH($C761,'Policy Characteristics'!$C:$C,0))),"",INDEX('Policy Characteristics'!A:A,MATCH($C761,'Policy Characteristics'!$C:$C,0)))</f>
        <v>Industry</v>
      </c>
      <c r="B761" s="200" t="str">
        <f>IF(ISBLANK(INDEX('Policy Characteristics'!B:B,MATCH($C761,'Policy Characteristics'!$C:$C,0))),"",INDEX('Policy Characteristics'!B:B,MATCH($C761,'Policy Characteristics'!$C:$C,0)))</f>
        <v>Electrification</v>
      </c>
      <c r="C761" s="76" t="str">
        <f t="shared" si="28"/>
        <v>Fraction of Eligible Industrial Energy Use Shifted to Electricity</v>
      </c>
      <c r="D761" s="78" t="s">
        <v>1312</v>
      </c>
      <c r="E761" t="s">
        <v>1687</v>
      </c>
      <c r="F761" t="s">
        <v>1275</v>
      </c>
      <c r="G761" s="88" t="s">
        <v>1694</v>
      </c>
      <c r="H761" s="15">
        <v>1935</v>
      </c>
      <c r="I761" s="213" t="s">
        <v>43</v>
      </c>
      <c r="J761" s="202" t="str">
        <f>IF(ISBLANK(INDEX('Policy Characteristics'!D:D,MATCH($C761,'Policy Characteristics'!$C:$C,0))),"",INDEX('Policy Characteristics'!D:D,MATCH($C761,'Policy Characteristics'!$C:$C,0)))</f>
        <v>Electrification</v>
      </c>
      <c r="K761" s="76" t="str">
        <f>IF(ISBLANK(INDEX('Policy Characteristics'!E:E,MATCH($C761,'Policy Characteristics'!$C:$C,0))),"",INDEX('Policy Characteristics'!E:E,MATCH($C761,'Policy Characteristics'!$C:$C,0)))</f>
        <v>indst shift to electricity</v>
      </c>
      <c r="L761" s="205">
        <f>IF(ISBLANK(INDEX('Policy Characteristics'!F:F,MATCH($C761,'Policy Characteristics'!$C:$C,0))),"",INDEX('Policy Characteristics'!F:F,MATCH($C761,'Policy Characteristics'!$C:$C,0)))</f>
        <v>0</v>
      </c>
      <c r="M761" s="205">
        <f>IF(ISBLANK(INDEX('Policy Characteristics'!G:G,MATCH($C761,'Policy Characteristics'!$C:$C,0))),"",INDEX('Policy Characteristics'!G:G,MATCH($C761,'Policy Characteristics'!$C:$C,0)))</f>
        <v>1</v>
      </c>
      <c r="N761" s="205">
        <f>IF(ISBLANK(INDEX('Policy Characteristics'!H:H,MATCH($C761,'Policy Characteristics'!$C:$C,0))),"",INDEX('Policy Characteristics'!H:H,MATCH($C761,'Policy Characteristics'!$C:$C,0)))</f>
        <v>0.01</v>
      </c>
      <c r="O761" s="76" t="str">
        <f>IF(ISBLANK(INDEX('Policy Characteristics'!I:I,MATCH($C761,'Policy Characteristics'!$C:$C,0))),"",INDEX('Policy Characteristics'!I:I,MATCH($C761,'Policy Characteristics'!$C:$C,0)))</f>
        <v>% of fuel shifted</v>
      </c>
      <c r="P761" s="7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76" t="str">
        <f>IF(ISBLANK(INDEX('Policy Characteristics'!K:K,MATCH($C761,'Policy Characteristics'!$C:$C,0))),"",INDEX('Policy Characteristics'!K:K,MATCH($C761,'Policy Characteristics'!$C:$C,0)))</f>
        <v>industry-ag-main.html#fuel-switching</v>
      </c>
      <c r="R761" s="76" t="str">
        <f>IF(ISBLANK(INDEX('Policy Characteristics'!L:L,MATCH($C761,'Policy Characteristics'!$C:$C,0))),"",INDEX('Policy Characteristics'!L:L,MATCH($C761,'Policy Characteristics'!$C:$C,0)))</f>
        <v>industry-elec-and-hydrogen.html</v>
      </c>
    </row>
    <row r="762" spans="1:18" x14ac:dyDescent="0.25">
      <c r="A762" s="76" t="str">
        <f>IF(ISBLANK(INDEX('Policy Characteristics'!A:A,MATCH($C762,'Policy Characteristics'!$C:$C,0))),"",INDEX('Policy Characteristics'!A:A,MATCH($C762,'Policy Characteristics'!$C:$C,0)))</f>
        <v>Industry</v>
      </c>
      <c r="B762" s="200" t="str">
        <f>IF(ISBLANK(INDEX('Policy Characteristics'!B:B,MATCH($C762,'Policy Characteristics'!$C:$C,0))),"",INDEX('Policy Characteristics'!B:B,MATCH($C762,'Policy Characteristics'!$C:$C,0)))</f>
        <v>Electrification</v>
      </c>
      <c r="C762" s="76" t="str">
        <f t="shared" si="28"/>
        <v>Fraction of Eligible Industrial Energy Use Shifted to Electricity</v>
      </c>
      <c r="D762" s="78" t="s">
        <v>1312</v>
      </c>
      <c r="E762" t="s">
        <v>1688</v>
      </c>
      <c r="F762" t="s">
        <v>1275</v>
      </c>
      <c r="G762" s="88" t="s">
        <v>1695</v>
      </c>
      <c r="H762" s="15">
        <v>1936</v>
      </c>
      <c r="I762" s="213" t="s">
        <v>43</v>
      </c>
      <c r="J762" s="202" t="str">
        <f>IF(ISBLANK(INDEX('Policy Characteristics'!D:D,MATCH($C762,'Policy Characteristics'!$C:$C,0))),"",INDEX('Policy Characteristics'!D:D,MATCH($C762,'Policy Characteristics'!$C:$C,0)))</f>
        <v>Electrification</v>
      </c>
      <c r="K762" s="76" t="str">
        <f>IF(ISBLANK(INDEX('Policy Characteristics'!E:E,MATCH($C762,'Policy Characteristics'!$C:$C,0))),"",INDEX('Policy Characteristics'!E:E,MATCH($C762,'Policy Characteristics'!$C:$C,0)))</f>
        <v>indst shift to electricity</v>
      </c>
      <c r="L762" s="205">
        <f>IF(ISBLANK(INDEX('Policy Characteristics'!F:F,MATCH($C762,'Policy Characteristics'!$C:$C,0))),"",INDEX('Policy Characteristics'!F:F,MATCH($C762,'Policy Characteristics'!$C:$C,0)))</f>
        <v>0</v>
      </c>
      <c r="M762" s="205">
        <f>IF(ISBLANK(INDEX('Policy Characteristics'!G:G,MATCH($C762,'Policy Characteristics'!$C:$C,0))),"",INDEX('Policy Characteristics'!G:G,MATCH($C762,'Policy Characteristics'!$C:$C,0)))</f>
        <v>1</v>
      </c>
      <c r="N762" s="205">
        <f>IF(ISBLANK(INDEX('Policy Characteristics'!H:H,MATCH($C762,'Policy Characteristics'!$C:$C,0))),"",INDEX('Policy Characteristics'!H:H,MATCH($C762,'Policy Characteristics'!$C:$C,0)))</f>
        <v>0.01</v>
      </c>
      <c r="O762" s="76" t="str">
        <f>IF(ISBLANK(INDEX('Policy Characteristics'!I:I,MATCH($C762,'Policy Characteristics'!$C:$C,0))),"",INDEX('Policy Characteristics'!I:I,MATCH($C762,'Policy Characteristics'!$C:$C,0)))</f>
        <v>% of fuel shifted</v>
      </c>
      <c r="P762" s="7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76" t="str">
        <f>IF(ISBLANK(INDEX('Policy Characteristics'!K:K,MATCH($C762,'Policy Characteristics'!$C:$C,0))),"",INDEX('Policy Characteristics'!K:K,MATCH($C762,'Policy Characteristics'!$C:$C,0)))</f>
        <v>industry-ag-main.html#fuel-switching</v>
      </c>
      <c r="R762" s="76" t="str">
        <f>IF(ISBLANK(INDEX('Policy Characteristics'!L:L,MATCH($C762,'Policy Characteristics'!$C:$C,0))),"",INDEX('Policy Characteristics'!L:L,MATCH($C762,'Policy Characteristics'!$C:$C,0)))</f>
        <v>industry-elec-and-hydrogen.html</v>
      </c>
    </row>
    <row r="763" spans="1:18" x14ac:dyDescent="0.25">
      <c r="A763" s="76" t="str">
        <f>IF(ISBLANK(INDEX('Policy Characteristics'!A:A,MATCH($C763,'Policy Characteristics'!$C:$C,0))),"",INDEX('Policy Characteristics'!A:A,MATCH($C763,'Policy Characteristics'!$C:$C,0)))</f>
        <v>Industry</v>
      </c>
      <c r="B763" s="200" t="str">
        <f>IF(ISBLANK(INDEX('Policy Characteristics'!B:B,MATCH($C763,'Policy Characteristics'!$C:$C,0))),"",INDEX('Policy Characteristics'!B:B,MATCH($C763,'Policy Characteristics'!$C:$C,0)))</f>
        <v>Electrification</v>
      </c>
      <c r="C763" s="76" t="str">
        <f t="shared" si="28"/>
        <v>Fraction of Eligible Industrial Energy Use Shifted to Electricity</v>
      </c>
      <c r="D763" s="78" t="s">
        <v>1312</v>
      </c>
      <c r="E763" t="s">
        <v>1824</v>
      </c>
      <c r="F763" t="s">
        <v>1275</v>
      </c>
      <c r="G763" s="88" t="s">
        <v>1824</v>
      </c>
      <c r="H763" s="15">
        <v>1937</v>
      </c>
      <c r="I763" s="213" t="s">
        <v>43</v>
      </c>
      <c r="J763" s="202" t="str">
        <f>IF(ISBLANK(INDEX('Policy Characteristics'!D:D,MATCH($C763,'Policy Characteristics'!$C:$C,0))),"",INDEX('Policy Characteristics'!D:D,MATCH($C763,'Policy Characteristics'!$C:$C,0)))</f>
        <v>Electrification</v>
      </c>
      <c r="K763" s="76" t="str">
        <f>IF(ISBLANK(INDEX('Policy Characteristics'!E:E,MATCH($C763,'Policy Characteristics'!$C:$C,0))),"",INDEX('Policy Characteristics'!E:E,MATCH($C763,'Policy Characteristics'!$C:$C,0)))</f>
        <v>indst shift to electricity</v>
      </c>
      <c r="L763" s="205">
        <f>IF(ISBLANK(INDEX('Policy Characteristics'!F:F,MATCH($C763,'Policy Characteristics'!$C:$C,0))),"",INDEX('Policy Characteristics'!F:F,MATCH($C763,'Policy Characteristics'!$C:$C,0)))</f>
        <v>0</v>
      </c>
      <c r="M763" s="205">
        <f>IF(ISBLANK(INDEX('Policy Characteristics'!G:G,MATCH($C763,'Policy Characteristics'!$C:$C,0))),"",INDEX('Policy Characteristics'!G:G,MATCH($C763,'Policy Characteristics'!$C:$C,0)))</f>
        <v>1</v>
      </c>
      <c r="N763" s="205">
        <f>IF(ISBLANK(INDEX('Policy Characteristics'!H:H,MATCH($C763,'Policy Characteristics'!$C:$C,0))),"",INDEX('Policy Characteristics'!H:H,MATCH($C763,'Policy Characteristics'!$C:$C,0)))</f>
        <v>0.01</v>
      </c>
      <c r="O763" s="76" t="str">
        <f>IF(ISBLANK(INDEX('Policy Characteristics'!I:I,MATCH($C763,'Policy Characteristics'!$C:$C,0))),"",INDEX('Policy Characteristics'!I:I,MATCH($C763,'Policy Characteristics'!$C:$C,0)))</f>
        <v>% of fuel shifted</v>
      </c>
      <c r="P763" s="7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76" t="str">
        <f>IF(ISBLANK(INDEX('Policy Characteristics'!K:K,MATCH($C763,'Policy Characteristics'!$C:$C,0))),"",INDEX('Policy Characteristics'!K:K,MATCH($C763,'Policy Characteristics'!$C:$C,0)))</f>
        <v>industry-ag-main.html#fuel-switching</v>
      </c>
      <c r="R763" s="76" t="str">
        <f>IF(ISBLANK(INDEX('Policy Characteristics'!L:L,MATCH($C763,'Policy Characteristics'!$C:$C,0))),"",INDEX('Policy Characteristics'!L:L,MATCH($C763,'Policy Characteristics'!$C:$C,0)))</f>
        <v>industry-elec-and-hydrogen.html</v>
      </c>
    </row>
    <row r="764" spans="1:18" x14ac:dyDescent="0.25">
      <c r="A764" s="76" t="str">
        <f>IF(ISBLANK(INDEX('Policy Characteristics'!A:A,MATCH($C764,'Policy Characteristics'!$C:$C,0))),"",INDEX('Policy Characteristics'!A:A,MATCH($C764,'Policy Characteristics'!$C:$C,0)))</f>
        <v>Industry</v>
      </c>
      <c r="B764" s="200" t="str">
        <f>IF(ISBLANK(INDEX('Policy Characteristics'!B:B,MATCH($C764,'Policy Characteristics'!$C:$C,0))),"",INDEX('Policy Characteristics'!B:B,MATCH($C764,'Policy Characteristics'!$C:$C,0)))</f>
        <v>Electrification</v>
      </c>
      <c r="C764" s="76" t="str">
        <f t="shared" si="28"/>
        <v>Fraction of Eligible Industrial Energy Use Shifted to Electricity</v>
      </c>
      <c r="D764" s="78" t="s">
        <v>1313</v>
      </c>
      <c r="E764" t="s">
        <v>1682</v>
      </c>
      <c r="F764" t="s">
        <v>820</v>
      </c>
      <c r="G764" s="88" t="s">
        <v>1689</v>
      </c>
      <c r="H764" s="15">
        <v>1938</v>
      </c>
      <c r="I764" s="213" t="s">
        <v>43</v>
      </c>
      <c r="J764" s="202" t="str">
        <f>IF(ISBLANK(INDEX('Policy Characteristics'!D:D,MATCH($C764,'Policy Characteristics'!$C:$C,0))),"",INDEX('Policy Characteristics'!D:D,MATCH($C764,'Policy Characteristics'!$C:$C,0)))</f>
        <v>Electrification</v>
      </c>
      <c r="K764" s="76" t="str">
        <f>IF(ISBLANK(INDEX('Policy Characteristics'!E:E,MATCH($C764,'Policy Characteristics'!$C:$C,0))),"",INDEX('Policy Characteristics'!E:E,MATCH($C764,'Policy Characteristics'!$C:$C,0)))</f>
        <v>indst shift to electricity</v>
      </c>
      <c r="L764" s="205">
        <f>IF(ISBLANK(INDEX('Policy Characteristics'!F:F,MATCH($C764,'Policy Characteristics'!$C:$C,0))),"",INDEX('Policy Characteristics'!F:F,MATCH($C764,'Policy Characteristics'!$C:$C,0)))</f>
        <v>0</v>
      </c>
      <c r="M764" s="205">
        <f>IF(ISBLANK(INDEX('Policy Characteristics'!G:G,MATCH($C764,'Policy Characteristics'!$C:$C,0))),"",INDEX('Policy Characteristics'!G:G,MATCH($C764,'Policy Characteristics'!$C:$C,0)))</f>
        <v>1</v>
      </c>
      <c r="N764" s="205">
        <f>IF(ISBLANK(INDEX('Policy Characteristics'!H:H,MATCH($C764,'Policy Characteristics'!$C:$C,0))),"",INDEX('Policy Characteristics'!H:H,MATCH($C764,'Policy Characteristics'!$C:$C,0)))</f>
        <v>0.01</v>
      </c>
      <c r="O764" s="76" t="str">
        <f>IF(ISBLANK(INDEX('Policy Characteristics'!I:I,MATCH($C764,'Policy Characteristics'!$C:$C,0))),"",INDEX('Policy Characteristics'!I:I,MATCH($C764,'Policy Characteristics'!$C:$C,0)))</f>
        <v>% of fuel shifted</v>
      </c>
      <c r="P764" s="7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76" t="str">
        <f>IF(ISBLANK(INDEX('Policy Characteristics'!K:K,MATCH($C764,'Policy Characteristics'!$C:$C,0))),"",INDEX('Policy Characteristics'!K:K,MATCH($C764,'Policy Characteristics'!$C:$C,0)))</f>
        <v>industry-ag-main.html#fuel-switching</v>
      </c>
      <c r="R764" s="76" t="str">
        <f>IF(ISBLANK(INDEX('Policy Characteristics'!L:L,MATCH($C764,'Policy Characteristics'!$C:$C,0))),"",INDEX('Policy Characteristics'!L:L,MATCH($C764,'Policy Characteristics'!$C:$C,0)))</f>
        <v>industry-elec-and-hydrogen.html</v>
      </c>
    </row>
    <row r="765" spans="1:18" x14ac:dyDescent="0.25">
      <c r="A765" s="76" t="str">
        <f>IF(ISBLANK(INDEX('Policy Characteristics'!A:A,MATCH($C765,'Policy Characteristics'!$C:$C,0))),"",INDEX('Policy Characteristics'!A:A,MATCH($C765,'Policy Characteristics'!$C:$C,0)))</f>
        <v>Industry</v>
      </c>
      <c r="B765" s="200" t="str">
        <f>IF(ISBLANK(INDEX('Policy Characteristics'!B:B,MATCH($C765,'Policy Characteristics'!$C:$C,0))),"",INDEX('Policy Characteristics'!B:B,MATCH($C765,'Policy Characteristics'!$C:$C,0)))</f>
        <v>Electrification</v>
      </c>
      <c r="C765" s="76" t="str">
        <f t="shared" si="28"/>
        <v>Fraction of Eligible Industrial Energy Use Shifted to Electricity</v>
      </c>
      <c r="D765" s="78" t="s">
        <v>1313</v>
      </c>
      <c r="E765" t="s">
        <v>1683</v>
      </c>
      <c r="F765" t="s">
        <v>820</v>
      </c>
      <c r="G765" s="88" t="s">
        <v>1690</v>
      </c>
      <c r="H765" s="15">
        <v>1939</v>
      </c>
      <c r="I765" s="213" t="s">
        <v>43</v>
      </c>
      <c r="J765" s="202" t="str">
        <f>IF(ISBLANK(INDEX('Policy Characteristics'!D:D,MATCH($C765,'Policy Characteristics'!$C:$C,0))),"",INDEX('Policy Characteristics'!D:D,MATCH($C765,'Policy Characteristics'!$C:$C,0)))</f>
        <v>Electrification</v>
      </c>
      <c r="K765" s="76" t="str">
        <f>IF(ISBLANK(INDEX('Policy Characteristics'!E:E,MATCH($C765,'Policy Characteristics'!$C:$C,0))),"",INDEX('Policy Characteristics'!E:E,MATCH($C765,'Policy Characteristics'!$C:$C,0)))</f>
        <v>indst shift to electricity</v>
      </c>
      <c r="L765" s="205">
        <f>IF(ISBLANK(INDEX('Policy Characteristics'!F:F,MATCH($C765,'Policy Characteristics'!$C:$C,0))),"",INDEX('Policy Characteristics'!F:F,MATCH($C765,'Policy Characteristics'!$C:$C,0)))</f>
        <v>0</v>
      </c>
      <c r="M765" s="205">
        <f>IF(ISBLANK(INDEX('Policy Characteristics'!G:G,MATCH($C765,'Policy Characteristics'!$C:$C,0))),"",INDEX('Policy Characteristics'!G:G,MATCH($C765,'Policy Characteristics'!$C:$C,0)))</f>
        <v>1</v>
      </c>
      <c r="N765" s="205">
        <f>IF(ISBLANK(INDEX('Policy Characteristics'!H:H,MATCH($C765,'Policy Characteristics'!$C:$C,0))),"",INDEX('Policy Characteristics'!H:H,MATCH($C765,'Policy Characteristics'!$C:$C,0)))</f>
        <v>0.01</v>
      </c>
      <c r="O765" s="76" t="str">
        <f>IF(ISBLANK(INDEX('Policy Characteristics'!I:I,MATCH($C765,'Policy Characteristics'!$C:$C,0))),"",INDEX('Policy Characteristics'!I:I,MATCH($C765,'Policy Characteristics'!$C:$C,0)))</f>
        <v>% of fuel shifted</v>
      </c>
      <c r="P765" s="7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76" t="str">
        <f>IF(ISBLANK(INDEX('Policy Characteristics'!K:K,MATCH($C765,'Policy Characteristics'!$C:$C,0))),"",INDEX('Policy Characteristics'!K:K,MATCH($C765,'Policy Characteristics'!$C:$C,0)))</f>
        <v>industry-ag-main.html#fuel-switching</v>
      </c>
      <c r="R765" s="76" t="str">
        <f>IF(ISBLANK(INDEX('Policy Characteristics'!L:L,MATCH($C765,'Policy Characteristics'!$C:$C,0))),"",INDEX('Policy Characteristics'!L:L,MATCH($C765,'Policy Characteristics'!$C:$C,0)))</f>
        <v>industry-elec-and-hydrogen.html</v>
      </c>
    </row>
    <row r="766" spans="1:18" x14ac:dyDescent="0.25">
      <c r="A766" s="76" t="str">
        <f>IF(ISBLANK(INDEX('Policy Characteristics'!A:A,MATCH($C766,'Policy Characteristics'!$C:$C,0))),"",INDEX('Policy Characteristics'!A:A,MATCH($C766,'Policy Characteristics'!$C:$C,0)))</f>
        <v>Industry</v>
      </c>
      <c r="B766" s="200" t="str">
        <f>IF(ISBLANK(INDEX('Policy Characteristics'!B:B,MATCH($C766,'Policy Characteristics'!$C:$C,0))),"",INDEX('Policy Characteristics'!B:B,MATCH($C766,'Policy Characteristics'!$C:$C,0)))</f>
        <v>Electrification</v>
      </c>
      <c r="C766" s="76" t="str">
        <f t="shared" si="28"/>
        <v>Fraction of Eligible Industrial Energy Use Shifted to Electricity</v>
      </c>
      <c r="D766" s="78" t="s">
        <v>1313</v>
      </c>
      <c r="E766" t="s">
        <v>1684</v>
      </c>
      <c r="F766" t="s">
        <v>820</v>
      </c>
      <c r="G766" s="88" t="s">
        <v>1691</v>
      </c>
      <c r="H766" s="15">
        <v>1940</v>
      </c>
      <c r="I766" s="213" t="s">
        <v>43</v>
      </c>
      <c r="J766" s="202" t="str">
        <f>IF(ISBLANK(INDEX('Policy Characteristics'!D:D,MATCH($C766,'Policy Characteristics'!$C:$C,0))),"",INDEX('Policy Characteristics'!D:D,MATCH($C766,'Policy Characteristics'!$C:$C,0)))</f>
        <v>Electrification</v>
      </c>
      <c r="K766" s="76" t="str">
        <f>IF(ISBLANK(INDEX('Policy Characteristics'!E:E,MATCH($C766,'Policy Characteristics'!$C:$C,0))),"",INDEX('Policy Characteristics'!E:E,MATCH($C766,'Policy Characteristics'!$C:$C,0)))</f>
        <v>indst shift to electricity</v>
      </c>
      <c r="L766" s="205">
        <f>IF(ISBLANK(INDEX('Policy Characteristics'!F:F,MATCH($C766,'Policy Characteristics'!$C:$C,0))),"",INDEX('Policy Characteristics'!F:F,MATCH($C766,'Policy Characteristics'!$C:$C,0)))</f>
        <v>0</v>
      </c>
      <c r="M766" s="205">
        <f>IF(ISBLANK(INDEX('Policy Characteristics'!G:G,MATCH($C766,'Policy Characteristics'!$C:$C,0))),"",INDEX('Policy Characteristics'!G:G,MATCH($C766,'Policy Characteristics'!$C:$C,0)))</f>
        <v>1</v>
      </c>
      <c r="N766" s="205">
        <f>IF(ISBLANK(INDEX('Policy Characteristics'!H:H,MATCH($C766,'Policy Characteristics'!$C:$C,0))),"",INDEX('Policy Characteristics'!H:H,MATCH($C766,'Policy Characteristics'!$C:$C,0)))</f>
        <v>0.01</v>
      </c>
      <c r="O766" s="76" t="str">
        <f>IF(ISBLANK(INDEX('Policy Characteristics'!I:I,MATCH($C766,'Policy Characteristics'!$C:$C,0))),"",INDEX('Policy Characteristics'!I:I,MATCH($C766,'Policy Characteristics'!$C:$C,0)))</f>
        <v>% of fuel shifted</v>
      </c>
      <c r="P766" s="7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76" t="str">
        <f>IF(ISBLANK(INDEX('Policy Characteristics'!K:K,MATCH($C766,'Policy Characteristics'!$C:$C,0))),"",INDEX('Policy Characteristics'!K:K,MATCH($C766,'Policy Characteristics'!$C:$C,0)))</f>
        <v>industry-ag-main.html#fuel-switching</v>
      </c>
      <c r="R766" s="76" t="str">
        <f>IF(ISBLANK(INDEX('Policy Characteristics'!L:L,MATCH($C766,'Policy Characteristics'!$C:$C,0))),"",INDEX('Policy Characteristics'!L:L,MATCH($C766,'Policy Characteristics'!$C:$C,0)))</f>
        <v>industry-elec-and-hydrogen.html</v>
      </c>
    </row>
    <row r="767" spans="1:18" x14ac:dyDescent="0.25">
      <c r="A767" s="76" t="str">
        <f>IF(ISBLANK(INDEX('Policy Characteristics'!A:A,MATCH($C767,'Policy Characteristics'!$C:$C,0))),"",INDEX('Policy Characteristics'!A:A,MATCH($C767,'Policy Characteristics'!$C:$C,0)))</f>
        <v>Industry</v>
      </c>
      <c r="B767" s="200" t="str">
        <f>IF(ISBLANK(INDEX('Policy Characteristics'!B:B,MATCH($C767,'Policy Characteristics'!$C:$C,0))),"",INDEX('Policy Characteristics'!B:B,MATCH($C767,'Policy Characteristics'!$C:$C,0)))</f>
        <v>Electrification</v>
      </c>
      <c r="C767" s="76" t="str">
        <f t="shared" si="28"/>
        <v>Fraction of Eligible Industrial Energy Use Shifted to Electricity</v>
      </c>
      <c r="D767" s="78" t="s">
        <v>1313</v>
      </c>
      <c r="E767" t="s">
        <v>1685</v>
      </c>
      <c r="F767" t="s">
        <v>820</v>
      </c>
      <c r="G767" s="88" t="s">
        <v>1692</v>
      </c>
      <c r="H767" s="15">
        <v>1941</v>
      </c>
      <c r="I767" s="213" t="s">
        <v>43</v>
      </c>
      <c r="J767" s="202" t="str">
        <f>IF(ISBLANK(INDEX('Policy Characteristics'!D:D,MATCH($C767,'Policy Characteristics'!$C:$C,0))),"",INDEX('Policy Characteristics'!D:D,MATCH($C767,'Policy Characteristics'!$C:$C,0)))</f>
        <v>Electrification</v>
      </c>
      <c r="K767" s="76" t="str">
        <f>IF(ISBLANK(INDEX('Policy Characteristics'!E:E,MATCH($C767,'Policy Characteristics'!$C:$C,0))),"",INDEX('Policy Characteristics'!E:E,MATCH($C767,'Policy Characteristics'!$C:$C,0)))</f>
        <v>indst shift to electricity</v>
      </c>
      <c r="L767" s="205">
        <f>IF(ISBLANK(INDEX('Policy Characteristics'!F:F,MATCH($C767,'Policy Characteristics'!$C:$C,0))),"",INDEX('Policy Characteristics'!F:F,MATCH($C767,'Policy Characteristics'!$C:$C,0)))</f>
        <v>0</v>
      </c>
      <c r="M767" s="205">
        <f>IF(ISBLANK(INDEX('Policy Characteristics'!G:G,MATCH($C767,'Policy Characteristics'!$C:$C,0))),"",INDEX('Policy Characteristics'!G:G,MATCH($C767,'Policy Characteristics'!$C:$C,0)))</f>
        <v>1</v>
      </c>
      <c r="N767" s="205">
        <f>IF(ISBLANK(INDEX('Policy Characteristics'!H:H,MATCH($C767,'Policy Characteristics'!$C:$C,0))),"",INDEX('Policy Characteristics'!H:H,MATCH($C767,'Policy Characteristics'!$C:$C,0)))</f>
        <v>0.01</v>
      </c>
      <c r="O767" s="76" t="str">
        <f>IF(ISBLANK(INDEX('Policy Characteristics'!I:I,MATCH($C767,'Policy Characteristics'!$C:$C,0))),"",INDEX('Policy Characteristics'!I:I,MATCH($C767,'Policy Characteristics'!$C:$C,0)))</f>
        <v>% of fuel shifted</v>
      </c>
      <c r="P767" s="7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76" t="str">
        <f>IF(ISBLANK(INDEX('Policy Characteristics'!K:K,MATCH($C767,'Policy Characteristics'!$C:$C,0))),"",INDEX('Policy Characteristics'!K:K,MATCH($C767,'Policy Characteristics'!$C:$C,0)))</f>
        <v>industry-ag-main.html#fuel-switching</v>
      </c>
      <c r="R767" s="76" t="str">
        <f>IF(ISBLANK(INDEX('Policy Characteristics'!L:L,MATCH($C767,'Policy Characteristics'!$C:$C,0))),"",INDEX('Policy Characteristics'!L:L,MATCH($C767,'Policy Characteristics'!$C:$C,0)))</f>
        <v>industry-elec-and-hydrogen.html</v>
      </c>
    </row>
    <row r="768" spans="1:18" x14ac:dyDescent="0.25">
      <c r="A768" s="76" t="str">
        <f>IF(ISBLANK(INDEX('Policy Characteristics'!A:A,MATCH($C768,'Policy Characteristics'!$C:$C,0))),"",INDEX('Policy Characteristics'!A:A,MATCH($C768,'Policy Characteristics'!$C:$C,0)))</f>
        <v>Industry</v>
      </c>
      <c r="B768" s="200" t="str">
        <f>IF(ISBLANK(INDEX('Policy Characteristics'!B:B,MATCH($C768,'Policy Characteristics'!$C:$C,0))),"",INDEX('Policy Characteristics'!B:B,MATCH($C768,'Policy Characteristics'!$C:$C,0)))</f>
        <v>Electrification</v>
      </c>
      <c r="C768" s="76" t="str">
        <f t="shared" si="28"/>
        <v>Fraction of Eligible Industrial Energy Use Shifted to Electricity</v>
      </c>
      <c r="D768" s="78" t="s">
        <v>1313</v>
      </c>
      <c r="E768" t="s">
        <v>1686</v>
      </c>
      <c r="F768" t="s">
        <v>820</v>
      </c>
      <c r="G768" s="88" t="s">
        <v>1693</v>
      </c>
      <c r="H768" s="15">
        <v>1942</v>
      </c>
      <c r="I768" s="213" t="s">
        <v>43</v>
      </c>
      <c r="J768" s="202" t="str">
        <f>IF(ISBLANK(INDEX('Policy Characteristics'!D:D,MATCH($C768,'Policy Characteristics'!$C:$C,0))),"",INDEX('Policy Characteristics'!D:D,MATCH($C768,'Policy Characteristics'!$C:$C,0)))</f>
        <v>Electrification</v>
      </c>
      <c r="K768" s="76" t="str">
        <f>IF(ISBLANK(INDEX('Policy Characteristics'!E:E,MATCH($C768,'Policy Characteristics'!$C:$C,0))),"",INDEX('Policy Characteristics'!E:E,MATCH($C768,'Policy Characteristics'!$C:$C,0)))</f>
        <v>indst shift to electricity</v>
      </c>
      <c r="L768" s="205">
        <f>IF(ISBLANK(INDEX('Policy Characteristics'!F:F,MATCH($C768,'Policy Characteristics'!$C:$C,0))),"",INDEX('Policy Characteristics'!F:F,MATCH($C768,'Policy Characteristics'!$C:$C,0)))</f>
        <v>0</v>
      </c>
      <c r="M768" s="205">
        <f>IF(ISBLANK(INDEX('Policy Characteristics'!G:G,MATCH($C768,'Policy Characteristics'!$C:$C,0))),"",INDEX('Policy Characteristics'!G:G,MATCH($C768,'Policy Characteristics'!$C:$C,0)))</f>
        <v>1</v>
      </c>
      <c r="N768" s="205">
        <f>IF(ISBLANK(INDEX('Policy Characteristics'!H:H,MATCH($C768,'Policy Characteristics'!$C:$C,0))),"",INDEX('Policy Characteristics'!H:H,MATCH($C768,'Policy Characteristics'!$C:$C,0)))</f>
        <v>0.01</v>
      </c>
      <c r="O768" s="76" t="str">
        <f>IF(ISBLANK(INDEX('Policy Characteristics'!I:I,MATCH($C768,'Policy Characteristics'!$C:$C,0))),"",INDEX('Policy Characteristics'!I:I,MATCH($C768,'Policy Characteristics'!$C:$C,0)))</f>
        <v>% of fuel shifted</v>
      </c>
      <c r="P768" s="7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76" t="str">
        <f>IF(ISBLANK(INDEX('Policy Characteristics'!K:K,MATCH($C768,'Policy Characteristics'!$C:$C,0))),"",INDEX('Policy Characteristics'!K:K,MATCH($C768,'Policy Characteristics'!$C:$C,0)))</f>
        <v>industry-ag-main.html#fuel-switching</v>
      </c>
      <c r="R768" s="76" t="str">
        <f>IF(ISBLANK(INDEX('Policy Characteristics'!L:L,MATCH($C768,'Policy Characteristics'!$C:$C,0))),"",INDEX('Policy Characteristics'!L:L,MATCH($C768,'Policy Characteristics'!$C:$C,0)))</f>
        <v>industry-elec-and-hydrogen.html</v>
      </c>
    </row>
    <row r="769" spans="1:18" x14ac:dyDescent="0.25">
      <c r="A769" s="76" t="str">
        <f>IF(ISBLANK(INDEX('Policy Characteristics'!A:A,MATCH($C769,'Policy Characteristics'!$C:$C,0))),"",INDEX('Policy Characteristics'!A:A,MATCH($C769,'Policy Characteristics'!$C:$C,0)))</f>
        <v>Industry</v>
      </c>
      <c r="B769" s="200" t="str">
        <f>IF(ISBLANK(INDEX('Policy Characteristics'!B:B,MATCH($C769,'Policy Characteristics'!$C:$C,0))),"",INDEX('Policy Characteristics'!B:B,MATCH($C769,'Policy Characteristics'!$C:$C,0)))</f>
        <v>Electrification</v>
      </c>
      <c r="C769" s="76" t="str">
        <f t="shared" si="28"/>
        <v>Fraction of Eligible Industrial Energy Use Shifted to Electricity</v>
      </c>
      <c r="D769" s="78" t="s">
        <v>1313</v>
      </c>
      <c r="E769" t="s">
        <v>1687</v>
      </c>
      <c r="F769" t="s">
        <v>820</v>
      </c>
      <c r="G769" s="88" t="s">
        <v>1694</v>
      </c>
      <c r="H769" s="15">
        <v>1943</v>
      </c>
      <c r="I769" s="213" t="s">
        <v>43</v>
      </c>
      <c r="J769" s="202" t="str">
        <f>IF(ISBLANK(INDEX('Policy Characteristics'!D:D,MATCH($C769,'Policy Characteristics'!$C:$C,0))),"",INDEX('Policy Characteristics'!D:D,MATCH($C769,'Policy Characteristics'!$C:$C,0)))</f>
        <v>Electrification</v>
      </c>
      <c r="K769" s="76" t="str">
        <f>IF(ISBLANK(INDEX('Policy Characteristics'!E:E,MATCH($C769,'Policy Characteristics'!$C:$C,0))),"",INDEX('Policy Characteristics'!E:E,MATCH($C769,'Policy Characteristics'!$C:$C,0)))</f>
        <v>indst shift to electricity</v>
      </c>
      <c r="L769" s="205">
        <f>IF(ISBLANK(INDEX('Policy Characteristics'!F:F,MATCH($C769,'Policy Characteristics'!$C:$C,0))),"",INDEX('Policy Characteristics'!F:F,MATCH($C769,'Policy Characteristics'!$C:$C,0)))</f>
        <v>0</v>
      </c>
      <c r="M769" s="205">
        <f>IF(ISBLANK(INDEX('Policy Characteristics'!G:G,MATCH($C769,'Policy Characteristics'!$C:$C,0))),"",INDEX('Policy Characteristics'!G:G,MATCH($C769,'Policy Characteristics'!$C:$C,0)))</f>
        <v>1</v>
      </c>
      <c r="N769" s="205">
        <f>IF(ISBLANK(INDEX('Policy Characteristics'!H:H,MATCH($C769,'Policy Characteristics'!$C:$C,0))),"",INDEX('Policy Characteristics'!H:H,MATCH($C769,'Policy Characteristics'!$C:$C,0)))</f>
        <v>0.01</v>
      </c>
      <c r="O769" s="76" t="str">
        <f>IF(ISBLANK(INDEX('Policy Characteristics'!I:I,MATCH($C769,'Policy Characteristics'!$C:$C,0))),"",INDEX('Policy Characteristics'!I:I,MATCH($C769,'Policy Characteristics'!$C:$C,0)))</f>
        <v>% of fuel shifted</v>
      </c>
      <c r="P769" s="7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76" t="str">
        <f>IF(ISBLANK(INDEX('Policy Characteristics'!K:K,MATCH($C769,'Policy Characteristics'!$C:$C,0))),"",INDEX('Policy Characteristics'!K:K,MATCH($C769,'Policy Characteristics'!$C:$C,0)))</f>
        <v>industry-ag-main.html#fuel-switching</v>
      </c>
      <c r="R769" s="76" t="str">
        <f>IF(ISBLANK(INDEX('Policy Characteristics'!L:L,MATCH($C769,'Policy Characteristics'!$C:$C,0))),"",INDEX('Policy Characteristics'!L:L,MATCH($C769,'Policy Characteristics'!$C:$C,0)))</f>
        <v>industry-elec-and-hydrogen.html</v>
      </c>
    </row>
    <row r="770" spans="1:18" x14ac:dyDescent="0.25">
      <c r="A770" s="76" t="str">
        <f>IF(ISBLANK(INDEX('Policy Characteristics'!A:A,MATCH($C770,'Policy Characteristics'!$C:$C,0))),"",INDEX('Policy Characteristics'!A:A,MATCH($C770,'Policy Characteristics'!$C:$C,0)))</f>
        <v>Industry</v>
      </c>
      <c r="B770" s="200" t="str">
        <f>IF(ISBLANK(INDEX('Policy Characteristics'!B:B,MATCH($C770,'Policy Characteristics'!$C:$C,0))),"",INDEX('Policy Characteristics'!B:B,MATCH($C770,'Policy Characteristics'!$C:$C,0)))</f>
        <v>Electrification</v>
      </c>
      <c r="C770" s="76" t="str">
        <f t="shared" si="28"/>
        <v>Fraction of Eligible Industrial Energy Use Shifted to Electricity</v>
      </c>
      <c r="D770" s="78" t="s">
        <v>1313</v>
      </c>
      <c r="E770" t="s">
        <v>1688</v>
      </c>
      <c r="F770" t="s">
        <v>820</v>
      </c>
      <c r="G770" s="88" t="s">
        <v>1695</v>
      </c>
      <c r="H770" s="15">
        <v>1944</v>
      </c>
      <c r="I770" s="213" t="s">
        <v>43</v>
      </c>
      <c r="J770" s="202" t="str">
        <f>IF(ISBLANK(INDEX('Policy Characteristics'!D:D,MATCH($C770,'Policy Characteristics'!$C:$C,0))),"",INDEX('Policy Characteristics'!D:D,MATCH($C770,'Policy Characteristics'!$C:$C,0)))</f>
        <v>Electrification</v>
      </c>
      <c r="K770" s="76" t="str">
        <f>IF(ISBLANK(INDEX('Policy Characteristics'!E:E,MATCH($C770,'Policy Characteristics'!$C:$C,0))),"",INDEX('Policy Characteristics'!E:E,MATCH($C770,'Policy Characteristics'!$C:$C,0)))</f>
        <v>indst shift to electricity</v>
      </c>
      <c r="L770" s="205">
        <f>IF(ISBLANK(INDEX('Policy Characteristics'!F:F,MATCH($C770,'Policy Characteristics'!$C:$C,0))),"",INDEX('Policy Characteristics'!F:F,MATCH($C770,'Policy Characteristics'!$C:$C,0)))</f>
        <v>0</v>
      </c>
      <c r="M770" s="205">
        <f>IF(ISBLANK(INDEX('Policy Characteristics'!G:G,MATCH($C770,'Policy Characteristics'!$C:$C,0))),"",INDEX('Policy Characteristics'!G:G,MATCH($C770,'Policy Characteristics'!$C:$C,0)))</f>
        <v>1</v>
      </c>
      <c r="N770" s="205">
        <f>IF(ISBLANK(INDEX('Policy Characteristics'!H:H,MATCH($C770,'Policy Characteristics'!$C:$C,0))),"",INDEX('Policy Characteristics'!H:H,MATCH($C770,'Policy Characteristics'!$C:$C,0)))</f>
        <v>0.01</v>
      </c>
      <c r="O770" s="76" t="str">
        <f>IF(ISBLANK(INDEX('Policy Characteristics'!I:I,MATCH($C770,'Policy Characteristics'!$C:$C,0))),"",INDEX('Policy Characteristics'!I:I,MATCH($C770,'Policy Characteristics'!$C:$C,0)))</f>
        <v>% of fuel shifted</v>
      </c>
      <c r="P770" s="7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76" t="str">
        <f>IF(ISBLANK(INDEX('Policy Characteristics'!K:K,MATCH($C770,'Policy Characteristics'!$C:$C,0))),"",INDEX('Policy Characteristics'!K:K,MATCH($C770,'Policy Characteristics'!$C:$C,0)))</f>
        <v>industry-ag-main.html#fuel-switching</v>
      </c>
      <c r="R770" s="76" t="str">
        <f>IF(ISBLANK(INDEX('Policy Characteristics'!L:L,MATCH($C770,'Policy Characteristics'!$C:$C,0))),"",INDEX('Policy Characteristics'!L:L,MATCH($C770,'Policy Characteristics'!$C:$C,0)))</f>
        <v>industry-elec-and-hydrogen.html</v>
      </c>
    </row>
    <row r="771" spans="1:18" x14ac:dyDescent="0.25">
      <c r="A771" s="76" t="str">
        <f>IF(ISBLANK(INDEX('Policy Characteristics'!A:A,MATCH($C771,'Policy Characteristics'!$C:$C,0))),"",INDEX('Policy Characteristics'!A:A,MATCH($C771,'Policy Characteristics'!$C:$C,0)))</f>
        <v>Industry</v>
      </c>
      <c r="B771" s="200" t="str">
        <f>IF(ISBLANK(INDEX('Policy Characteristics'!B:B,MATCH($C771,'Policy Characteristics'!$C:$C,0))),"",INDEX('Policy Characteristics'!B:B,MATCH($C771,'Policy Characteristics'!$C:$C,0)))</f>
        <v>Electrification</v>
      </c>
      <c r="C771" s="76" t="str">
        <f t="shared" si="28"/>
        <v>Fraction of Eligible Industrial Energy Use Shifted to Electricity</v>
      </c>
      <c r="D771" s="78" t="s">
        <v>1313</v>
      </c>
      <c r="E771" t="s">
        <v>1824</v>
      </c>
      <c r="F771" t="s">
        <v>820</v>
      </c>
      <c r="G771" s="88" t="s">
        <v>1824</v>
      </c>
      <c r="H771" s="15">
        <v>1945</v>
      </c>
      <c r="I771" s="213" t="s">
        <v>43</v>
      </c>
      <c r="J771" s="202" t="str">
        <f>IF(ISBLANK(INDEX('Policy Characteristics'!D:D,MATCH($C771,'Policy Characteristics'!$C:$C,0))),"",INDEX('Policy Characteristics'!D:D,MATCH($C771,'Policy Characteristics'!$C:$C,0)))</f>
        <v>Electrification</v>
      </c>
      <c r="K771" s="76" t="str">
        <f>IF(ISBLANK(INDEX('Policy Characteristics'!E:E,MATCH($C771,'Policy Characteristics'!$C:$C,0))),"",INDEX('Policy Characteristics'!E:E,MATCH($C771,'Policy Characteristics'!$C:$C,0)))</f>
        <v>indst shift to electricity</v>
      </c>
      <c r="L771" s="205">
        <f>IF(ISBLANK(INDEX('Policy Characteristics'!F:F,MATCH($C771,'Policy Characteristics'!$C:$C,0))),"",INDEX('Policy Characteristics'!F:F,MATCH($C771,'Policy Characteristics'!$C:$C,0)))</f>
        <v>0</v>
      </c>
      <c r="M771" s="205">
        <f>IF(ISBLANK(INDEX('Policy Characteristics'!G:G,MATCH($C771,'Policy Characteristics'!$C:$C,0))),"",INDEX('Policy Characteristics'!G:G,MATCH($C771,'Policy Characteristics'!$C:$C,0)))</f>
        <v>1</v>
      </c>
      <c r="N771" s="205">
        <f>IF(ISBLANK(INDEX('Policy Characteristics'!H:H,MATCH($C771,'Policy Characteristics'!$C:$C,0))),"",INDEX('Policy Characteristics'!H:H,MATCH($C771,'Policy Characteristics'!$C:$C,0)))</f>
        <v>0.01</v>
      </c>
      <c r="O771" s="76" t="str">
        <f>IF(ISBLANK(INDEX('Policy Characteristics'!I:I,MATCH($C771,'Policy Characteristics'!$C:$C,0))),"",INDEX('Policy Characteristics'!I:I,MATCH($C771,'Policy Characteristics'!$C:$C,0)))</f>
        <v>% of fuel shifted</v>
      </c>
      <c r="P771" s="7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76" t="str">
        <f>IF(ISBLANK(INDEX('Policy Characteristics'!K:K,MATCH($C771,'Policy Characteristics'!$C:$C,0))),"",INDEX('Policy Characteristics'!K:K,MATCH($C771,'Policy Characteristics'!$C:$C,0)))</f>
        <v>industry-ag-main.html#fuel-switching</v>
      </c>
      <c r="R771" s="76" t="str">
        <f>IF(ISBLANK(INDEX('Policy Characteristics'!L:L,MATCH($C771,'Policy Characteristics'!$C:$C,0))),"",INDEX('Policy Characteristics'!L:L,MATCH($C771,'Policy Characteristics'!$C:$C,0)))</f>
        <v>industry-elec-and-hydrogen.html</v>
      </c>
    </row>
    <row r="772" spans="1:18" x14ac:dyDescent="0.25">
      <c r="A772" s="76" t="str">
        <f>IF(ISBLANK(INDEX('Policy Characteristics'!A:A,MATCH($C772,'Policy Characteristics'!$C:$C,0))),"",INDEX('Policy Characteristics'!A:A,MATCH($C772,'Policy Characteristics'!$C:$C,0)))</f>
        <v>Industry</v>
      </c>
      <c r="B772" s="200" t="str">
        <f>IF(ISBLANK(INDEX('Policy Characteristics'!B:B,MATCH($C772,'Policy Characteristics'!$C:$C,0))),"",INDEX('Policy Characteristics'!B:B,MATCH($C772,'Policy Characteristics'!$C:$C,0)))</f>
        <v>Electrification</v>
      </c>
      <c r="C772" s="76" t="str">
        <f t="shared" si="28"/>
        <v>Fraction of Eligible Industrial Energy Use Shifted to Electricity</v>
      </c>
      <c r="D772" s="78" t="s">
        <v>1314</v>
      </c>
      <c r="E772" t="s">
        <v>1682</v>
      </c>
      <c r="F772" t="s">
        <v>1276</v>
      </c>
      <c r="G772" s="88" t="s">
        <v>1689</v>
      </c>
      <c r="H772" s="15">
        <v>1946</v>
      </c>
      <c r="I772" s="213" t="s">
        <v>43</v>
      </c>
      <c r="J772" s="202" t="str">
        <f>IF(ISBLANK(INDEX('Policy Characteristics'!D:D,MATCH($C772,'Policy Characteristics'!$C:$C,0))),"",INDEX('Policy Characteristics'!D:D,MATCH($C772,'Policy Characteristics'!$C:$C,0)))</f>
        <v>Electrification</v>
      </c>
      <c r="K772" s="76" t="str">
        <f>IF(ISBLANK(INDEX('Policy Characteristics'!E:E,MATCH($C772,'Policy Characteristics'!$C:$C,0))),"",INDEX('Policy Characteristics'!E:E,MATCH($C772,'Policy Characteristics'!$C:$C,0)))</f>
        <v>indst shift to electricity</v>
      </c>
      <c r="L772" s="205">
        <f>IF(ISBLANK(INDEX('Policy Characteristics'!F:F,MATCH($C772,'Policy Characteristics'!$C:$C,0))),"",INDEX('Policy Characteristics'!F:F,MATCH($C772,'Policy Characteristics'!$C:$C,0)))</f>
        <v>0</v>
      </c>
      <c r="M772" s="205">
        <f>IF(ISBLANK(INDEX('Policy Characteristics'!G:G,MATCH($C772,'Policy Characteristics'!$C:$C,0))),"",INDEX('Policy Characteristics'!G:G,MATCH($C772,'Policy Characteristics'!$C:$C,0)))</f>
        <v>1</v>
      </c>
      <c r="N772" s="205">
        <f>IF(ISBLANK(INDEX('Policy Characteristics'!H:H,MATCH($C772,'Policy Characteristics'!$C:$C,0))),"",INDEX('Policy Characteristics'!H:H,MATCH($C772,'Policy Characteristics'!$C:$C,0)))</f>
        <v>0.01</v>
      </c>
      <c r="O772" s="76" t="str">
        <f>IF(ISBLANK(INDEX('Policy Characteristics'!I:I,MATCH($C772,'Policy Characteristics'!$C:$C,0))),"",INDEX('Policy Characteristics'!I:I,MATCH($C772,'Policy Characteristics'!$C:$C,0)))</f>
        <v>% of fuel shifted</v>
      </c>
      <c r="P772" s="7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76" t="str">
        <f>IF(ISBLANK(INDEX('Policy Characteristics'!K:K,MATCH($C772,'Policy Characteristics'!$C:$C,0))),"",INDEX('Policy Characteristics'!K:K,MATCH($C772,'Policy Characteristics'!$C:$C,0)))</f>
        <v>industry-ag-main.html#fuel-switching</v>
      </c>
      <c r="R772" s="76" t="str">
        <f>IF(ISBLANK(INDEX('Policy Characteristics'!L:L,MATCH($C772,'Policy Characteristics'!$C:$C,0))),"",INDEX('Policy Characteristics'!L:L,MATCH($C772,'Policy Characteristics'!$C:$C,0)))</f>
        <v>industry-elec-and-hydrogen.html</v>
      </c>
    </row>
    <row r="773" spans="1:18" x14ac:dyDescent="0.25">
      <c r="A773" s="76" t="str">
        <f>IF(ISBLANK(INDEX('Policy Characteristics'!A:A,MATCH($C773,'Policy Characteristics'!$C:$C,0))),"",INDEX('Policy Characteristics'!A:A,MATCH($C773,'Policy Characteristics'!$C:$C,0)))</f>
        <v>Industry</v>
      </c>
      <c r="B773" s="200" t="str">
        <f>IF(ISBLANK(INDEX('Policy Characteristics'!B:B,MATCH($C773,'Policy Characteristics'!$C:$C,0))),"",INDEX('Policy Characteristics'!B:B,MATCH($C773,'Policy Characteristics'!$C:$C,0)))</f>
        <v>Electrification</v>
      </c>
      <c r="C773" s="76" t="str">
        <f t="shared" si="28"/>
        <v>Fraction of Eligible Industrial Energy Use Shifted to Electricity</v>
      </c>
      <c r="D773" s="78" t="s">
        <v>1314</v>
      </c>
      <c r="E773" t="s">
        <v>1683</v>
      </c>
      <c r="F773" t="s">
        <v>1276</v>
      </c>
      <c r="G773" s="88" t="s">
        <v>1690</v>
      </c>
      <c r="H773" s="15">
        <v>1947</v>
      </c>
      <c r="I773" s="213" t="s">
        <v>43</v>
      </c>
      <c r="J773" s="202" t="str">
        <f>IF(ISBLANK(INDEX('Policy Characteristics'!D:D,MATCH($C773,'Policy Characteristics'!$C:$C,0))),"",INDEX('Policy Characteristics'!D:D,MATCH($C773,'Policy Characteristics'!$C:$C,0)))</f>
        <v>Electrification</v>
      </c>
      <c r="K773" s="76" t="str">
        <f>IF(ISBLANK(INDEX('Policy Characteristics'!E:E,MATCH($C773,'Policy Characteristics'!$C:$C,0))),"",INDEX('Policy Characteristics'!E:E,MATCH($C773,'Policy Characteristics'!$C:$C,0)))</f>
        <v>indst shift to electricity</v>
      </c>
      <c r="L773" s="205">
        <f>IF(ISBLANK(INDEX('Policy Characteristics'!F:F,MATCH($C773,'Policy Characteristics'!$C:$C,0))),"",INDEX('Policy Characteristics'!F:F,MATCH($C773,'Policy Characteristics'!$C:$C,0)))</f>
        <v>0</v>
      </c>
      <c r="M773" s="205">
        <f>IF(ISBLANK(INDEX('Policy Characteristics'!G:G,MATCH($C773,'Policy Characteristics'!$C:$C,0))),"",INDEX('Policy Characteristics'!G:G,MATCH($C773,'Policy Characteristics'!$C:$C,0)))</f>
        <v>1</v>
      </c>
      <c r="N773" s="205">
        <f>IF(ISBLANK(INDEX('Policy Characteristics'!H:H,MATCH($C773,'Policy Characteristics'!$C:$C,0))),"",INDEX('Policy Characteristics'!H:H,MATCH($C773,'Policy Characteristics'!$C:$C,0)))</f>
        <v>0.01</v>
      </c>
      <c r="O773" s="76" t="str">
        <f>IF(ISBLANK(INDEX('Policy Characteristics'!I:I,MATCH($C773,'Policy Characteristics'!$C:$C,0))),"",INDEX('Policy Characteristics'!I:I,MATCH($C773,'Policy Characteristics'!$C:$C,0)))</f>
        <v>% of fuel shifted</v>
      </c>
      <c r="P773" s="7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76" t="str">
        <f>IF(ISBLANK(INDEX('Policy Characteristics'!K:K,MATCH($C773,'Policy Characteristics'!$C:$C,0))),"",INDEX('Policy Characteristics'!K:K,MATCH($C773,'Policy Characteristics'!$C:$C,0)))</f>
        <v>industry-ag-main.html#fuel-switching</v>
      </c>
      <c r="R773" s="76" t="str">
        <f>IF(ISBLANK(INDEX('Policy Characteristics'!L:L,MATCH($C773,'Policy Characteristics'!$C:$C,0))),"",INDEX('Policy Characteristics'!L:L,MATCH($C773,'Policy Characteristics'!$C:$C,0)))</f>
        <v>industry-elec-and-hydrogen.html</v>
      </c>
    </row>
    <row r="774" spans="1:18" x14ac:dyDescent="0.25">
      <c r="A774" s="76" t="str">
        <f>IF(ISBLANK(INDEX('Policy Characteristics'!A:A,MATCH($C774,'Policy Characteristics'!$C:$C,0))),"",INDEX('Policy Characteristics'!A:A,MATCH($C774,'Policy Characteristics'!$C:$C,0)))</f>
        <v>Industry</v>
      </c>
      <c r="B774" s="200" t="str">
        <f>IF(ISBLANK(INDEX('Policy Characteristics'!B:B,MATCH($C774,'Policy Characteristics'!$C:$C,0))),"",INDEX('Policy Characteristics'!B:B,MATCH($C774,'Policy Characteristics'!$C:$C,0)))</f>
        <v>Electrification</v>
      </c>
      <c r="C774" s="76" t="str">
        <f t="shared" si="28"/>
        <v>Fraction of Eligible Industrial Energy Use Shifted to Electricity</v>
      </c>
      <c r="D774" s="78" t="s">
        <v>1314</v>
      </c>
      <c r="E774" t="s">
        <v>1684</v>
      </c>
      <c r="F774" t="s">
        <v>1276</v>
      </c>
      <c r="G774" s="88" t="s">
        <v>1691</v>
      </c>
      <c r="H774" s="15">
        <v>1948</v>
      </c>
      <c r="I774" s="213" t="s">
        <v>43</v>
      </c>
      <c r="J774" s="202" t="str">
        <f>IF(ISBLANK(INDEX('Policy Characteristics'!D:D,MATCH($C774,'Policy Characteristics'!$C:$C,0))),"",INDEX('Policy Characteristics'!D:D,MATCH($C774,'Policy Characteristics'!$C:$C,0)))</f>
        <v>Electrification</v>
      </c>
      <c r="K774" s="76" t="str">
        <f>IF(ISBLANK(INDEX('Policy Characteristics'!E:E,MATCH($C774,'Policy Characteristics'!$C:$C,0))),"",INDEX('Policy Characteristics'!E:E,MATCH($C774,'Policy Characteristics'!$C:$C,0)))</f>
        <v>indst shift to electricity</v>
      </c>
      <c r="L774" s="205">
        <f>IF(ISBLANK(INDEX('Policy Characteristics'!F:F,MATCH($C774,'Policy Characteristics'!$C:$C,0))),"",INDEX('Policy Characteristics'!F:F,MATCH($C774,'Policy Characteristics'!$C:$C,0)))</f>
        <v>0</v>
      </c>
      <c r="M774" s="205">
        <f>IF(ISBLANK(INDEX('Policy Characteristics'!G:G,MATCH($C774,'Policy Characteristics'!$C:$C,0))),"",INDEX('Policy Characteristics'!G:G,MATCH($C774,'Policy Characteristics'!$C:$C,0)))</f>
        <v>1</v>
      </c>
      <c r="N774" s="205">
        <f>IF(ISBLANK(INDEX('Policy Characteristics'!H:H,MATCH($C774,'Policy Characteristics'!$C:$C,0))),"",INDEX('Policy Characteristics'!H:H,MATCH($C774,'Policy Characteristics'!$C:$C,0)))</f>
        <v>0.01</v>
      </c>
      <c r="O774" s="76" t="str">
        <f>IF(ISBLANK(INDEX('Policy Characteristics'!I:I,MATCH($C774,'Policy Characteristics'!$C:$C,0))),"",INDEX('Policy Characteristics'!I:I,MATCH($C774,'Policy Characteristics'!$C:$C,0)))</f>
        <v>% of fuel shifted</v>
      </c>
      <c r="P774" s="7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76" t="str">
        <f>IF(ISBLANK(INDEX('Policy Characteristics'!K:K,MATCH($C774,'Policy Characteristics'!$C:$C,0))),"",INDEX('Policy Characteristics'!K:K,MATCH($C774,'Policy Characteristics'!$C:$C,0)))</f>
        <v>industry-ag-main.html#fuel-switching</v>
      </c>
      <c r="R774" s="76" t="str">
        <f>IF(ISBLANK(INDEX('Policy Characteristics'!L:L,MATCH($C774,'Policy Characteristics'!$C:$C,0))),"",INDEX('Policy Characteristics'!L:L,MATCH($C774,'Policy Characteristics'!$C:$C,0)))</f>
        <v>industry-elec-and-hydrogen.html</v>
      </c>
    </row>
    <row r="775" spans="1:18" x14ac:dyDescent="0.25">
      <c r="A775" s="76" t="str">
        <f>IF(ISBLANK(INDEX('Policy Characteristics'!A:A,MATCH($C775,'Policy Characteristics'!$C:$C,0))),"",INDEX('Policy Characteristics'!A:A,MATCH($C775,'Policy Characteristics'!$C:$C,0)))</f>
        <v>Industry</v>
      </c>
      <c r="B775" s="200" t="str">
        <f>IF(ISBLANK(INDEX('Policy Characteristics'!B:B,MATCH($C775,'Policy Characteristics'!$C:$C,0))),"",INDEX('Policy Characteristics'!B:B,MATCH($C775,'Policy Characteristics'!$C:$C,0)))</f>
        <v>Electrification</v>
      </c>
      <c r="C775" s="76" t="str">
        <f t="shared" si="28"/>
        <v>Fraction of Eligible Industrial Energy Use Shifted to Electricity</v>
      </c>
      <c r="D775" s="78" t="s">
        <v>1314</v>
      </c>
      <c r="E775" t="s">
        <v>1685</v>
      </c>
      <c r="F775" t="s">
        <v>1276</v>
      </c>
      <c r="G775" s="88" t="s">
        <v>1692</v>
      </c>
      <c r="H775" s="15">
        <v>1949</v>
      </c>
      <c r="I775" s="213" t="s">
        <v>43</v>
      </c>
      <c r="J775" s="202" t="str">
        <f>IF(ISBLANK(INDEX('Policy Characteristics'!D:D,MATCH($C775,'Policy Characteristics'!$C:$C,0))),"",INDEX('Policy Characteristics'!D:D,MATCH($C775,'Policy Characteristics'!$C:$C,0)))</f>
        <v>Electrification</v>
      </c>
      <c r="K775" s="76" t="str">
        <f>IF(ISBLANK(INDEX('Policy Characteristics'!E:E,MATCH($C775,'Policy Characteristics'!$C:$C,0))),"",INDEX('Policy Characteristics'!E:E,MATCH($C775,'Policy Characteristics'!$C:$C,0)))</f>
        <v>indst shift to electricity</v>
      </c>
      <c r="L775" s="205">
        <f>IF(ISBLANK(INDEX('Policy Characteristics'!F:F,MATCH($C775,'Policy Characteristics'!$C:$C,0))),"",INDEX('Policy Characteristics'!F:F,MATCH($C775,'Policy Characteristics'!$C:$C,0)))</f>
        <v>0</v>
      </c>
      <c r="M775" s="205">
        <f>IF(ISBLANK(INDEX('Policy Characteristics'!G:G,MATCH($C775,'Policy Characteristics'!$C:$C,0))),"",INDEX('Policy Characteristics'!G:G,MATCH($C775,'Policy Characteristics'!$C:$C,0)))</f>
        <v>1</v>
      </c>
      <c r="N775" s="205">
        <f>IF(ISBLANK(INDEX('Policy Characteristics'!H:H,MATCH($C775,'Policy Characteristics'!$C:$C,0))),"",INDEX('Policy Characteristics'!H:H,MATCH($C775,'Policy Characteristics'!$C:$C,0)))</f>
        <v>0.01</v>
      </c>
      <c r="O775" s="76" t="str">
        <f>IF(ISBLANK(INDEX('Policy Characteristics'!I:I,MATCH($C775,'Policy Characteristics'!$C:$C,0))),"",INDEX('Policy Characteristics'!I:I,MATCH($C775,'Policy Characteristics'!$C:$C,0)))</f>
        <v>% of fuel shifted</v>
      </c>
      <c r="P775" s="7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76" t="str">
        <f>IF(ISBLANK(INDEX('Policy Characteristics'!K:K,MATCH($C775,'Policy Characteristics'!$C:$C,0))),"",INDEX('Policy Characteristics'!K:K,MATCH($C775,'Policy Characteristics'!$C:$C,0)))</f>
        <v>industry-ag-main.html#fuel-switching</v>
      </c>
      <c r="R775" s="76" t="str">
        <f>IF(ISBLANK(INDEX('Policy Characteristics'!L:L,MATCH($C775,'Policy Characteristics'!$C:$C,0))),"",INDEX('Policy Characteristics'!L:L,MATCH($C775,'Policy Characteristics'!$C:$C,0)))</f>
        <v>industry-elec-and-hydrogen.html</v>
      </c>
    </row>
    <row r="776" spans="1:18" x14ac:dyDescent="0.25">
      <c r="A776" s="76" t="str">
        <f>IF(ISBLANK(INDEX('Policy Characteristics'!A:A,MATCH($C776,'Policy Characteristics'!$C:$C,0))),"",INDEX('Policy Characteristics'!A:A,MATCH($C776,'Policy Characteristics'!$C:$C,0)))</f>
        <v>Industry</v>
      </c>
      <c r="B776" s="200" t="str">
        <f>IF(ISBLANK(INDEX('Policy Characteristics'!B:B,MATCH($C776,'Policy Characteristics'!$C:$C,0))),"",INDEX('Policy Characteristics'!B:B,MATCH($C776,'Policy Characteristics'!$C:$C,0)))</f>
        <v>Electrification</v>
      </c>
      <c r="C776" s="76" t="str">
        <f t="shared" si="28"/>
        <v>Fraction of Eligible Industrial Energy Use Shifted to Electricity</v>
      </c>
      <c r="D776" s="78" t="s">
        <v>1314</v>
      </c>
      <c r="E776" t="s">
        <v>1686</v>
      </c>
      <c r="F776" t="s">
        <v>1276</v>
      </c>
      <c r="G776" s="88" t="s">
        <v>1693</v>
      </c>
      <c r="H776" s="15">
        <v>1950</v>
      </c>
      <c r="I776" s="213" t="s">
        <v>43</v>
      </c>
      <c r="J776" s="202" t="str">
        <f>IF(ISBLANK(INDEX('Policy Characteristics'!D:D,MATCH($C776,'Policy Characteristics'!$C:$C,0))),"",INDEX('Policy Characteristics'!D:D,MATCH($C776,'Policy Characteristics'!$C:$C,0)))</f>
        <v>Electrification</v>
      </c>
      <c r="K776" s="76" t="str">
        <f>IF(ISBLANK(INDEX('Policy Characteristics'!E:E,MATCH($C776,'Policy Characteristics'!$C:$C,0))),"",INDEX('Policy Characteristics'!E:E,MATCH($C776,'Policy Characteristics'!$C:$C,0)))</f>
        <v>indst shift to electricity</v>
      </c>
      <c r="L776" s="205">
        <f>IF(ISBLANK(INDEX('Policy Characteristics'!F:F,MATCH($C776,'Policy Characteristics'!$C:$C,0))),"",INDEX('Policy Characteristics'!F:F,MATCH($C776,'Policy Characteristics'!$C:$C,0)))</f>
        <v>0</v>
      </c>
      <c r="M776" s="205">
        <f>IF(ISBLANK(INDEX('Policy Characteristics'!G:G,MATCH($C776,'Policy Characteristics'!$C:$C,0))),"",INDEX('Policy Characteristics'!G:G,MATCH($C776,'Policy Characteristics'!$C:$C,0)))</f>
        <v>1</v>
      </c>
      <c r="N776" s="205">
        <f>IF(ISBLANK(INDEX('Policy Characteristics'!H:H,MATCH($C776,'Policy Characteristics'!$C:$C,0))),"",INDEX('Policy Characteristics'!H:H,MATCH($C776,'Policy Characteristics'!$C:$C,0)))</f>
        <v>0.01</v>
      </c>
      <c r="O776" s="76" t="str">
        <f>IF(ISBLANK(INDEX('Policy Characteristics'!I:I,MATCH($C776,'Policy Characteristics'!$C:$C,0))),"",INDEX('Policy Characteristics'!I:I,MATCH($C776,'Policy Characteristics'!$C:$C,0)))</f>
        <v>% of fuel shifted</v>
      </c>
      <c r="P776" s="7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76" t="str">
        <f>IF(ISBLANK(INDEX('Policy Characteristics'!K:K,MATCH($C776,'Policy Characteristics'!$C:$C,0))),"",INDEX('Policy Characteristics'!K:K,MATCH($C776,'Policy Characteristics'!$C:$C,0)))</f>
        <v>industry-ag-main.html#fuel-switching</v>
      </c>
      <c r="R776" s="76" t="str">
        <f>IF(ISBLANK(INDEX('Policy Characteristics'!L:L,MATCH($C776,'Policy Characteristics'!$C:$C,0))),"",INDEX('Policy Characteristics'!L:L,MATCH($C776,'Policy Characteristics'!$C:$C,0)))</f>
        <v>industry-elec-and-hydrogen.html</v>
      </c>
    </row>
    <row r="777" spans="1:18" x14ac:dyDescent="0.25">
      <c r="A777" s="76" t="str">
        <f>IF(ISBLANK(INDEX('Policy Characteristics'!A:A,MATCH($C777,'Policy Characteristics'!$C:$C,0))),"",INDEX('Policy Characteristics'!A:A,MATCH($C777,'Policy Characteristics'!$C:$C,0)))</f>
        <v>Industry</v>
      </c>
      <c r="B777" s="200" t="str">
        <f>IF(ISBLANK(INDEX('Policy Characteristics'!B:B,MATCH($C777,'Policy Characteristics'!$C:$C,0))),"",INDEX('Policy Characteristics'!B:B,MATCH($C777,'Policy Characteristics'!$C:$C,0)))</f>
        <v>Electrification</v>
      </c>
      <c r="C777" s="76" t="str">
        <f t="shared" si="28"/>
        <v>Fraction of Eligible Industrial Energy Use Shifted to Electricity</v>
      </c>
      <c r="D777" s="78" t="s">
        <v>1314</v>
      </c>
      <c r="E777" t="s">
        <v>1687</v>
      </c>
      <c r="F777" t="s">
        <v>1276</v>
      </c>
      <c r="G777" s="88" t="s">
        <v>1694</v>
      </c>
      <c r="H777" s="15">
        <v>1951</v>
      </c>
      <c r="I777" s="213" t="s">
        <v>43</v>
      </c>
      <c r="J777" s="202" t="str">
        <f>IF(ISBLANK(INDEX('Policy Characteristics'!D:D,MATCH($C777,'Policy Characteristics'!$C:$C,0))),"",INDEX('Policy Characteristics'!D:D,MATCH($C777,'Policy Characteristics'!$C:$C,0)))</f>
        <v>Electrification</v>
      </c>
      <c r="K777" s="76" t="str">
        <f>IF(ISBLANK(INDEX('Policy Characteristics'!E:E,MATCH($C777,'Policy Characteristics'!$C:$C,0))),"",INDEX('Policy Characteristics'!E:E,MATCH($C777,'Policy Characteristics'!$C:$C,0)))</f>
        <v>indst shift to electricity</v>
      </c>
      <c r="L777" s="205">
        <f>IF(ISBLANK(INDEX('Policy Characteristics'!F:F,MATCH($C777,'Policy Characteristics'!$C:$C,0))),"",INDEX('Policy Characteristics'!F:F,MATCH($C777,'Policy Characteristics'!$C:$C,0)))</f>
        <v>0</v>
      </c>
      <c r="M777" s="205">
        <f>IF(ISBLANK(INDEX('Policy Characteristics'!G:G,MATCH($C777,'Policy Characteristics'!$C:$C,0))),"",INDEX('Policy Characteristics'!G:G,MATCH($C777,'Policy Characteristics'!$C:$C,0)))</f>
        <v>1</v>
      </c>
      <c r="N777" s="205">
        <f>IF(ISBLANK(INDEX('Policy Characteristics'!H:H,MATCH($C777,'Policy Characteristics'!$C:$C,0))),"",INDEX('Policy Characteristics'!H:H,MATCH($C777,'Policy Characteristics'!$C:$C,0)))</f>
        <v>0.01</v>
      </c>
      <c r="O777" s="76" t="str">
        <f>IF(ISBLANK(INDEX('Policy Characteristics'!I:I,MATCH($C777,'Policy Characteristics'!$C:$C,0))),"",INDEX('Policy Characteristics'!I:I,MATCH($C777,'Policy Characteristics'!$C:$C,0)))</f>
        <v>% of fuel shifted</v>
      </c>
      <c r="P777" s="7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76" t="str">
        <f>IF(ISBLANK(INDEX('Policy Characteristics'!K:K,MATCH($C777,'Policy Characteristics'!$C:$C,0))),"",INDEX('Policy Characteristics'!K:K,MATCH($C777,'Policy Characteristics'!$C:$C,0)))</f>
        <v>industry-ag-main.html#fuel-switching</v>
      </c>
      <c r="R777" s="76" t="str">
        <f>IF(ISBLANK(INDEX('Policy Characteristics'!L:L,MATCH($C777,'Policy Characteristics'!$C:$C,0))),"",INDEX('Policy Characteristics'!L:L,MATCH($C777,'Policy Characteristics'!$C:$C,0)))</f>
        <v>industry-elec-and-hydrogen.html</v>
      </c>
    </row>
    <row r="778" spans="1:18" x14ac:dyDescent="0.25">
      <c r="A778" s="76" t="str">
        <f>IF(ISBLANK(INDEX('Policy Characteristics'!A:A,MATCH($C778,'Policy Characteristics'!$C:$C,0))),"",INDEX('Policy Characteristics'!A:A,MATCH($C778,'Policy Characteristics'!$C:$C,0)))</f>
        <v>Industry</v>
      </c>
      <c r="B778" s="200" t="str">
        <f>IF(ISBLANK(INDEX('Policy Characteristics'!B:B,MATCH($C778,'Policy Characteristics'!$C:$C,0))),"",INDEX('Policy Characteristics'!B:B,MATCH($C778,'Policy Characteristics'!$C:$C,0)))</f>
        <v>Electrification</v>
      </c>
      <c r="C778" s="76" t="str">
        <f t="shared" si="28"/>
        <v>Fraction of Eligible Industrial Energy Use Shifted to Electricity</v>
      </c>
      <c r="D778" s="78" t="s">
        <v>1314</v>
      </c>
      <c r="E778" t="s">
        <v>1688</v>
      </c>
      <c r="F778" t="s">
        <v>1276</v>
      </c>
      <c r="G778" s="88" t="s">
        <v>1695</v>
      </c>
      <c r="H778" s="15">
        <v>1952</v>
      </c>
      <c r="I778" s="213" t="s">
        <v>43</v>
      </c>
      <c r="J778" s="202" t="str">
        <f>IF(ISBLANK(INDEX('Policy Characteristics'!D:D,MATCH($C778,'Policy Characteristics'!$C:$C,0))),"",INDEX('Policy Characteristics'!D:D,MATCH($C778,'Policy Characteristics'!$C:$C,0)))</f>
        <v>Electrification</v>
      </c>
      <c r="K778" s="76" t="str">
        <f>IF(ISBLANK(INDEX('Policy Characteristics'!E:E,MATCH($C778,'Policy Characteristics'!$C:$C,0))),"",INDEX('Policy Characteristics'!E:E,MATCH($C778,'Policy Characteristics'!$C:$C,0)))</f>
        <v>indst shift to electricity</v>
      </c>
      <c r="L778" s="205">
        <f>IF(ISBLANK(INDEX('Policy Characteristics'!F:F,MATCH($C778,'Policy Characteristics'!$C:$C,0))),"",INDEX('Policy Characteristics'!F:F,MATCH($C778,'Policy Characteristics'!$C:$C,0)))</f>
        <v>0</v>
      </c>
      <c r="M778" s="205">
        <f>IF(ISBLANK(INDEX('Policy Characteristics'!G:G,MATCH($C778,'Policy Characteristics'!$C:$C,0))),"",INDEX('Policy Characteristics'!G:G,MATCH($C778,'Policy Characteristics'!$C:$C,0)))</f>
        <v>1</v>
      </c>
      <c r="N778" s="205">
        <f>IF(ISBLANK(INDEX('Policy Characteristics'!H:H,MATCH($C778,'Policy Characteristics'!$C:$C,0))),"",INDEX('Policy Characteristics'!H:H,MATCH($C778,'Policy Characteristics'!$C:$C,0)))</f>
        <v>0.01</v>
      </c>
      <c r="O778" s="76" t="str">
        <f>IF(ISBLANK(INDEX('Policy Characteristics'!I:I,MATCH($C778,'Policy Characteristics'!$C:$C,0))),"",INDEX('Policy Characteristics'!I:I,MATCH($C778,'Policy Characteristics'!$C:$C,0)))</f>
        <v>% of fuel shifted</v>
      </c>
      <c r="P778" s="7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76" t="str">
        <f>IF(ISBLANK(INDEX('Policy Characteristics'!K:K,MATCH($C778,'Policy Characteristics'!$C:$C,0))),"",INDEX('Policy Characteristics'!K:K,MATCH($C778,'Policy Characteristics'!$C:$C,0)))</f>
        <v>industry-ag-main.html#fuel-switching</v>
      </c>
      <c r="R778" s="76" t="str">
        <f>IF(ISBLANK(INDEX('Policy Characteristics'!L:L,MATCH($C778,'Policy Characteristics'!$C:$C,0))),"",INDEX('Policy Characteristics'!L:L,MATCH($C778,'Policy Characteristics'!$C:$C,0)))</f>
        <v>industry-elec-and-hydrogen.html</v>
      </c>
    </row>
    <row r="779" spans="1:18" x14ac:dyDescent="0.25">
      <c r="A779" s="76" t="str">
        <f>IF(ISBLANK(INDEX('Policy Characteristics'!A:A,MATCH($C779,'Policy Characteristics'!$C:$C,0))),"",INDEX('Policy Characteristics'!A:A,MATCH($C779,'Policy Characteristics'!$C:$C,0)))</f>
        <v>Industry</v>
      </c>
      <c r="B779" s="200" t="str">
        <f>IF(ISBLANK(INDEX('Policy Characteristics'!B:B,MATCH($C779,'Policy Characteristics'!$C:$C,0))),"",INDEX('Policy Characteristics'!B:B,MATCH($C779,'Policy Characteristics'!$C:$C,0)))</f>
        <v>Electrification</v>
      </c>
      <c r="C779" s="76" t="str">
        <f t="shared" si="28"/>
        <v>Fraction of Eligible Industrial Energy Use Shifted to Electricity</v>
      </c>
      <c r="D779" s="78" t="s">
        <v>1314</v>
      </c>
      <c r="E779" t="s">
        <v>1824</v>
      </c>
      <c r="F779" t="s">
        <v>1276</v>
      </c>
      <c r="G779" s="88" t="s">
        <v>1824</v>
      </c>
      <c r="H779" s="15">
        <v>1953</v>
      </c>
      <c r="I779" s="213" t="s">
        <v>43</v>
      </c>
      <c r="J779" s="202" t="str">
        <f>IF(ISBLANK(INDEX('Policy Characteristics'!D:D,MATCH($C779,'Policy Characteristics'!$C:$C,0))),"",INDEX('Policy Characteristics'!D:D,MATCH($C779,'Policy Characteristics'!$C:$C,0)))</f>
        <v>Electrification</v>
      </c>
      <c r="K779" s="76" t="str">
        <f>IF(ISBLANK(INDEX('Policy Characteristics'!E:E,MATCH($C779,'Policy Characteristics'!$C:$C,0))),"",INDEX('Policy Characteristics'!E:E,MATCH($C779,'Policy Characteristics'!$C:$C,0)))</f>
        <v>indst shift to electricity</v>
      </c>
      <c r="L779" s="205">
        <f>IF(ISBLANK(INDEX('Policy Characteristics'!F:F,MATCH($C779,'Policy Characteristics'!$C:$C,0))),"",INDEX('Policy Characteristics'!F:F,MATCH($C779,'Policy Characteristics'!$C:$C,0)))</f>
        <v>0</v>
      </c>
      <c r="M779" s="205">
        <f>IF(ISBLANK(INDEX('Policy Characteristics'!G:G,MATCH($C779,'Policy Characteristics'!$C:$C,0))),"",INDEX('Policy Characteristics'!G:G,MATCH($C779,'Policy Characteristics'!$C:$C,0)))</f>
        <v>1</v>
      </c>
      <c r="N779" s="205">
        <f>IF(ISBLANK(INDEX('Policy Characteristics'!H:H,MATCH($C779,'Policy Characteristics'!$C:$C,0))),"",INDEX('Policy Characteristics'!H:H,MATCH($C779,'Policy Characteristics'!$C:$C,0)))</f>
        <v>0.01</v>
      </c>
      <c r="O779" s="76" t="str">
        <f>IF(ISBLANK(INDEX('Policy Characteristics'!I:I,MATCH($C779,'Policy Characteristics'!$C:$C,0))),"",INDEX('Policy Characteristics'!I:I,MATCH($C779,'Policy Characteristics'!$C:$C,0)))</f>
        <v>% of fuel shifted</v>
      </c>
      <c r="P779" s="7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76" t="str">
        <f>IF(ISBLANK(INDEX('Policy Characteristics'!K:K,MATCH($C779,'Policy Characteristics'!$C:$C,0))),"",INDEX('Policy Characteristics'!K:K,MATCH($C779,'Policy Characteristics'!$C:$C,0)))</f>
        <v>industry-ag-main.html#fuel-switching</v>
      </c>
      <c r="R779" s="76" t="str">
        <f>IF(ISBLANK(INDEX('Policy Characteristics'!L:L,MATCH($C779,'Policy Characteristics'!$C:$C,0))),"",INDEX('Policy Characteristics'!L:L,MATCH($C779,'Policy Characteristics'!$C:$C,0)))</f>
        <v>industry-elec-and-hydrogen.html</v>
      </c>
    </row>
    <row r="780" spans="1:18" x14ac:dyDescent="0.25">
      <c r="A780" s="76" t="str">
        <f>IF(ISBLANK(INDEX('Policy Characteristics'!A:A,MATCH($C780,'Policy Characteristics'!$C:$C,0))),"",INDEX('Policy Characteristics'!A:A,MATCH($C780,'Policy Characteristics'!$C:$C,0)))</f>
        <v>Industry</v>
      </c>
      <c r="B780" s="200" t="str">
        <f>IF(ISBLANK(INDEX('Policy Characteristics'!B:B,MATCH($C780,'Policy Characteristics'!$C:$C,0))),"",INDEX('Policy Characteristics'!B:B,MATCH($C780,'Policy Characteristics'!$C:$C,0)))</f>
        <v>Electrification</v>
      </c>
      <c r="C780" s="76" t="str">
        <f t="shared" si="28"/>
        <v>Fraction of Eligible Industrial Energy Use Shifted to Electricity</v>
      </c>
      <c r="D780" s="78" t="s">
        <v>1315</v>
      </c>
      <c r="E780" t="s">
        <v>1682</v>
      </c>
      <c r="F780" t="s">
        <v>1277</v>
      </c>
      <c r="G780" s="88" t="s">
        <v>1689</v>
      </c>
      <c r="H780" s="15">
        <v>1954</v>
      </c>
      <c r="I780" s="213" t="s">
        <v>43</v>
      </c>
      <c r="J780" s="202" t="str">
        <f>IF(ISBLANK(INDEX('Policy Characteristics'!D:D,MATCH($C780,'Policy Characteristics'!$C:$C,0))),"",INDEX('Policy Characteristics'!D:D,MATCH($C780,'Policy Characteristics'!$C:$C,0)))</f>
        <v>Electrification</v>
      </c>
      <c r="K780" s="76" t="str">
        <f>IF(ISBLANK(INDEX('Policy Characteristics'!E:E,MATCH($C780,'Policy Characteristics'!$C:$C,0))),"",INDEX('Policy Characteristics'!E:E,MATCH($C780,'Policy Characteristics'!$C:$C,0)))</f>
        <v>indst shift to electricity</v>
      </c>
      <c r="L780" s="205">
        <f>IF(ISBLANK(INDEX('Policy Characteristics'!F:F,MATCH($C780,'Policy Characteristics'!$C:$C,0))),"",INDEX('Policy Characteristics'!F:F,MATCH($C780,'Policy Characteristics'!$C:$C,0)))</f>
        <v>0</v>
      </c>
      <c r="M780" s="205">
        <f>IF(ISBLANK(INDEX('Policy Characteristics'!G:G,MATCH($C780,'Policy Characteristics'!$C:$C,0))),"",INDEX('Policy Characteristics'!G:G,MATCH($C780,'Policy Characteristics'!$C:$C,0)))</f>
        <v>1</v>
      </c>
      <c r="N780" s="205">
        <f>IF(ISBLANK(INDEX('Policy Characteristics'!H:H,MATCH($C780,'Policy Characteristics'!$C:$C,0))),"",INDEX('Policy Characteristics'!H:H,MATCH($C780,'Policy Characteristics'!$C:$C,0)))</f>
        <v>0.01</v>
      </c>
      <c r="O780" s="76" t="str">
        <f>IF(ISBLANK(INDEX('Policy Characteristics'!I:I,MATCH($C780,'Policy Characteristics'!$C:$C,0))),"",INDEX('Policy Characteristics'!I:I,MATCH($C780,'Policy Characteristics'!$C:$C,0)))</f>
        <v>% of fuel shifted</v>
      </c>
      <c r="P780" s="7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76" t="str">
        <f>IF(ISBLANK(INDEX('Policy Characteristics'!K:K,MATCH($C780,'Policy Characteristics'!$C:$C,0))),"",INDEX('Policy Characteristics'!K:K,MATCH($C780,'Policy Characteristics'!$C:$C,0)))</f>
        <v>industry-ag-main.html#fuel-switching</v>
      </c>
      <c r="R780" s="76" t="str">
        <f>IF(ISBLANK(INDEX('Policy Characteristics'!L:L,MATCH($C780,'Policy Characteristics'!$C:$C,0))),"",INDEX('Policy Characteristics'!L:L,MATCH($C780,'Policy Characteristics'!$C:$C,0)))</f>
        <v>industry-elec-and-hydrogen.html</v>
      </c>
    </row>
    <row r="781" spans="1:18" x14ac:dyDescent="0.25">
      <c r="A781" s="76" t="str">
        <f>IF(ISBLANK(INDEX('Policy Characteristics'!A:A,MATCH($C781,'Policy Characteristics'!$C:$C,0))),"",INDEX('Policy Characteristics'!A:A,MATCH($C781,'Policy Characteristics'!$C:$C,0)))</f>
        <v>Industry</v>
      </c>
      <c r="B781" s="200" t="str">
        <f>IF(ISBLANK(INDEX('Policy Characteristics'!B:B,MATCH($C781,'Policy Characteristics'!$C:$C,0))),"",INDEX('Policy Characteristics'!B:B,MATCH($C781,'Policy Characteristics'!$C:$C,0)))</f>
        <v>Electrification</v>
      </c>
      <c r="C781" s="76" t="str">
        <f t="shared" si="28"/>
        <v>Fraction of Eligible Industrial Energy Use Shifted to Electricity</v>
      </c>
      <c r="D781" s="78" t="s">
        <v>1315</v>
      </c>
      <c r="E781" t="s">
        <v>1683</v>
      </c>
      <c r="F781" t="s">
        <v>1277</v>
      </c>
      <c r="G781" s="88" t="s">
        <v>1690</v>
      </c>
      <c r="H781" s="15">
        <v>1955</v>
      </c>
      <c r="I781" s="213" t="s">
        <v>43</v>
      </c>
      <c r="J781" s="202" t="str">
        <f>IF(ISBLANK(INDEX('Policy Characteristics'!D:D,MATCH($C781,'Policy Characteristics'!$C:$C,0))),"",INDEX('Policy Characteristics'!D:D,MATCH($C781,'Policy Characteristics'!$C:$C,0)))</f>
        <v>Electrification</v>
      </c>
      <c r="K781" s="76" t="str">
        <f>IF(ISBLANK(INDEX('Policy Characteristics'!E:E,MATCH($C781,'Policy Characteristics'!$C:$C,0))),"",INDEX('Policy Characteristics'!E:E,MATCH($C781,'Policy Characteristics'!$C:$C,0)))</f>
        <v>indst shift to electricity</v>
      </c>
      <c r="L781" s="205">
        <f>IF(ISBLANK(INDEX('Policy Characteristics'!F:F,MATCH($C781,'Policy Characteristics'!$C:$C,0))),"",INDEX('Policy Characteristics'!F:F,MATCH($C781,'Policy Characteristics'!$C:$C,0)))</f>
        <v>0</v>
      </c>
      <c r="M781" s="205">
        <f>IF(ISBLANK(INDEX('Policy Characteristics'!G:G,MATCH($C781,'Policy Characteristics'!$C:$C,0))),"",INDEX('Policy Characteristics'!G:G,MATCH($C781,'Policy Characteristics'!$C:$C,0)))</f>
        <v>1</v>
      </c>
      <c r="N781" s="205">
        <f>IF(ISBLANK(INDEX('Policy Characteristics'!H:H,MATCH($C781,'Policy Characteristics'!$C:$C,0))),"",INDEX('Policy Characteristics'!H:H,MATCH($C781,'Policy Characteristics'!$C:$C,0)))</f>
        <v>0.01</v>
      </c>
      <c r="O781" s="76" t="str">
        <f>IF(ISBLANK(INDEX('Policy Characteristics'!I:I,MATCH($C781,'Policy Characteristics'!$C:$C,0))),"",INDEX('Policy Characteristics'!I:I,MATCH($C781,'Policy Characteristics'!$C:$C,0)))</f>
        <v>% of fuel shifted</v>
      </c>
      <c r="P781" s="7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76" t="str">
        <f>IF(ISBLANK(INDEX('Policy Characteristics'!K:K,MATCH($C781,'Policy Characteristics'!$C:$C,0))),"",INDEX('Policy Characteristics'!K:K,MATCH($C781,'Policy Characteristics'!$C:$C,0)))</f>
        <v>industry-ag-main.html#fuel-switching</v>
      </c>
      <c r="R781" s="76" t="str">
        <f>IF(ISBLANK(INDEX('Policy Characteristics'!L:L,MATCH($C781,'Policy Characteristics'!$C:$C,0))),"",INDEX('Policy Characteristics'!L:L,MATCH($C781,'Policy Characteristics'!$C:$C,0)))</f>
        <v>industry-elec-and-hydrogen.html</v>
      </c>
    </row>
    <row r="782" spans="1:18" x14ac:dyDescent="0.25">
      <c r="A782" s="76" t="str">
        <f>IF(ISBLANK(INDEX('Policy Characteristics'!A:A,MATCH($C782,'Policy Characteristics'!$C:$C,0))),"",INDEX('Policy Characteristics'!A:A,MATCH($C782,'Policy Characteristics'!$C:$C,0)))</f>
        <v>Industry</v>
      </c>
      <c r="B782" s="200" t="str">
        <f>IF(ISBLANK(INDEX('Policy Characteristics'!B:B,MATCH($C782,'Policy Characteristics'!$C:$C,0))),"",INDEX('Policy Characteristics'!B:B,MATCH($C782,'Policy Characteristics'!$C:$C,0)))</f>
        <v>Electrification</v>
      </c>
      <c r="C782" s="76" t="str">
        <f t="shared" si="28"/>
        <v>Fraction of Eligible Industrial Energy Use Shifted to Electricity</v>
      </c>
      <c r="D782" s="78" t="s">
        <v>1315</v>
      </c>
      <c r="E782" t="s">
        <v>1684</v>
      </c>
      <c r="F782" t="s">
        <v>1277</v>
      </c>
      <c r="G782" s="88" t="s">
        <v>1691</v>
      </c>
      <c r="H782" s="15">
        <v>1956</v>
      </c>
      <c r="I782" s="213" t="s">
        <v>43</v>
      </c>
      <c r="J782" s="202" t="str">
        <f>IF(ISBLANK(INDEX('Policy Characteristics'!D:D,MATCH($C782,'Policy Characteristics'!$C:$C,0))),"",INDEX('Policy Characteristics'!D:D,MATCH($C782,'Policy Characteristics'!$C:$C,0)))</f>
        <v>Electrification</v>
      </c>
      <c r="K782" s="76" t="str">
        <f>IF(ISBLANK(INDEX('Policy Characteristics'!E:E,MATCH($C782,'Policy Characteristics'!$C:$C,0))),"",INDEX('Policy Characteristics'!E:E,MATCH($C782,'Policy Characteristics'!$C:$C,0)))</f>
        <v>indst shift to electricity</v>
      </c>
      <c r="L782" s="205">
        <f>IF(ISBLANK(INDEX('Policy Characteristics'!F:F,MATCH($C782,'Policy Characteristics'!$C:$C,0))),"",INDEX('Policy Characteristics'!F:F,MATCH($C782,'Policy Characteristics'!$C:$C,0)))</f>
        <v>0</v>
      </c>
      <c r="M782" s="205">
        <f>IF(ISBLANK(INDEX('Policy Characteristics'!G:G,MATCH($C782,'Policy Characteristics'!$C:$C,0))),"",INDEX('Policy Characteristics'!G:G,MATCH($C782,'Policy Characteristics'!$C:$C,0)))</f>
        <v>1</v>
      </c>
      <c r="N782" s="205">
        <f>IF(ISBLANK(INDEX('Policy Characteristics'!H:H,MATCH($C782,'Policy Characteristics'!$C:$C,0))),"",INDEX('Policy Characteristics'!H:H,MATCH($C782,'Policy Characteristics'!$C:$C,0)))</f>
        <v>0.01</v>
      </c>
      <c r="O782" s="76" t="str">
        <f>IF(ISBLANK(INDEX('Policy Characteristics'!I:I,MATCH($C782,'Policy Characteristics'!$C:$C,0))),"",INDEX('Policy Characteristics'!I:I,MATCH($C782,'Policy Characteristics'!$C:$C,0)))</f>
        <v>% of fuel shifted</v>
      </c>
      <c r="P782" s="7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76" t="str">
        <f>IF(ISBLANK(INDEX('Policy Characteristics'!K:K,MATCH($C782,'Policy Characteristics'!$C:$C,0))),"",INDEX('Policy Characteristics'!K:K,MATCH($C782,'Policy Characteristics'!$C:$C,0)))</f>
        <v>industry-ag-main.html#fuel-switching</v>
      </c>
      <c r="R782" s="76" t="str">
        <f>IF(ISBLANK(INDEX('Policy Characteristics'!L:L,MATCH($C782,'Policy Characteristics'!$C:$C,0))),"",INDEX('Policy Characteristics'!L:L,MATCH($C782,'Policy Characteristics'!$C:$C,0)))</f>
        <v>industry-elec-and-hydrogen.html</v>
      </c>
    </row>
    <row r="783" spans="1:18" x14ac:dyDescent="0.25">
      <c r="A783" s="76" t="str">
        <f>IF(ISBLANK(INDEX('Policy Characteristics'!A:A,MATCH($C783,'Policy Characteristics'!$C:$C,0))),"",INDEX('Policy Characteristics'!A:A,MATCH($C783,'Policy Characteristics'!$C:$C,0)))</f>
        <v>Industry</v>
      </c>
      <c r="B783" s="200" t="str">
        <f>IF(ISBLANK(INDEX('Policy Characteristics'!B:B,MATCH($C783,'Policy Characteristics'!$C:$C,0))),"",INDEX('Policy Characteristics'!B:B,MATCH($C783,'Policy Characteristics'!$C:$C,0)))</f>
        <v>Electrification</v>
      </c>
      <c r="C783" s="76" t="str">
        <f t="shared" si="28"/>
        <v>Fraction of Eligible Industrial Energy Use Shifted to Electricity</v>
      </c>
      <c r="D783" s="78" t="s">
        <v>1315</v>
      </c>
      <c r="E783" t="s">
        <v>1685</v>
      </c>
      <c r="F783" t="s">
        <v>1277</v>
      </c>
      <c r="G783" s="88" t="s">
        <v>1692</v>
      </c>
      <c r="H783" s="15">
        <v>1957</v>
      </c>
      <c r="I783" s="213" t="s">
        <v>43</v>
      </c>
      <c r="J783" s="202" t="str">
        <f>IF(ISBLANK(INDEX('Policy Characteristics'!D:D,MATCH($C783,'Policy Characteristics'!$C:$C,0))),"",INDEX('Policy Characteristics'!D:D,MATCH($C783,'Policy Characteristics'!$C:$C,0)))</f>
        <v>Electrification</v>
      </c>
      <c r="K783" s="76" t="str">
        <f>IF(ISBLANK(INDEX('Policy Characteristics'!E:E,MATCH($C783,'Policy Characteristics'!$C:$C,0))),"",INDEX('Policy Characteristics'!E:E,MATCH($C783,'Policy Characteristics'!$C:$C,0)))</f>
        <v>indst shift to electricity</v>
      </c>
      <c r="L783" s="205">
        <f>IF(ISBLANK(INDEX('Policy Characteristics'!F:F,MATCH($C783,'Policy Characteristics'!$C:$C,0))),"",INDEX('Policy Characteristics'!F:F,MATCH($C783,'Policy Characteristics'!$C:$C,0)))</f>
        <v>0</v>
      </c>
      <c r="M783" s="205">
        <f>IF(ISBLANK(INDEX('Policy Characteristics'!G:G,MATCH($C783,'Policy Characteristics'!$C:$C,0))),"",INDEX('Policy Characteristics'!G:G,MATCH($C783,'Policy Characteristics'!$C:$C,0)))</f>
        <v>1</v>
      </c>
      <c r="N783" s="205">
        <f>IF(ISBLANK(INDEX('Policy Characteristics'!H:H,MATCH($C783,'Policy Characteristics'!$C:$C,0))),"",INDEX('Policy Characteristics'!H:H,MATCH($C783,'Policy Characteristics'!$C:$C,0)))</f>
        <v>0.01</v>
      </c>
      <c r="O783" s="76" t="str">
        <f>IF(ISBLANK(INDEX('Policy Characteristics'!I:I,MATCH($C783,'Policy Characteristics'!$C:$C,0))),"",INDEX('Policy Characteristics'!I:I,MATCH($C783,'Policy Characteristics'!$C:$C,0)))</f>
        <v>% of fuel shifted</v>
      </c>
      <c r="P783" s="7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76" t="str">
        <f>IF(ISBLANK(INDEX('Policy Characteristics'!K:K,MATCH($C783,'Policy Characteristics'!$C:$C,0))),"",INDEX('Policy Characteristics'!K:K,MATCH($C783,'Policy Characteristics'!$C:$C,0)))</f>
        <v>industry-ag-main.html#fuel-switching</v>
      </c>
      <c r="R783" s="76" t="str">
        <f>IF(ISBLANK(INDEX('Policy Characteristics'!L:L,MATCH($C783,'Policy Characteristics'!$C:$C,0))),"",INDEX('Policy Characteristics'!L:L,MATCH($C783,'Policy Characteristics'!$C:$C,0)))</f>
        <v>industry-elec-and-hydrogen.html</v>
      </c>
    </row>
    <row r="784" spans="1:18" x14ac:dyDescent="0.25">
      <c r="A784" s="76" t="str">
        <f>IF(ISBLANK(INDEX('Policy Characteristics'!A:A,MATCH($C784,'Policy Characteristics'!$C:$C,0))),"",INDEX('Policy Characteristics'!A:A,MATCH($C784,'Policy Characteristics'!$C:$C,0)))</f>
        <v>Industry</v>
      </c>
      <c r="B784" s="200" t="str">
        <f>IF(ISBLANK(INDEX('Policy Characteristics'!B:B,MATCH($C784,'Policy Characteristics'!$C:$C,0))),"",INDEX('Policy Characteristics'!B:B,MATCH($C784,'Policy Characteristics'!$C:$C,0)))</f>
        <v>Electrification</v>
      </c>
      <c r="C784" s="76" t="str">
        <f t="shared" si="28"/>
        <v>Fraction of Eligible Industrial Energy Use Shifted to Electricity</v>
      </c>
      <c r="D784" s="78" t="s">
        <v>1315</v>
      </c>
      <c r="E784" t="s">
        <v>1686</v>
      </c>
      <c r="F784" t="s">
        <v>1277</v>
      </c>
      <c r="G784" s="88" t="s">
        <v>1693</v>
      </c>
      <c r="H784" s="15">
        <v>1958</v>
      </c>
      <c r="I784" s="213" t="s">
        <v>43</v>
      </c>
      <c r="J784" s="202" t="str">
        <f>IF(ISBLANK(INDEX('Policy Characteristics'!D:D,MATCH($C784,'Policy Characteristics'!$C:$C,0))),"",INDEX('Policy Characteristics'!D:D,MATCH($C784,'Policy Characteristics'!$C:$C,0)))</f>
        <v>Electrification</v>
      </c>
      <c r="K784" s="76" t="str">
        <f>IF(ISBLANK(INDEX('Policy Characteristics'!E:E,MATCH($C784,'Policy Characteristics'!$C:$C,0))),"",INDEX('Policy Characteristics'!E:E,MATCH($C784,'Policy Characteristics'!$C:$C,0)))</f>
        <v>indst shift to electricity</v>
      </c>
      <c r="L784" s="205">
        <f>IF(ISBLANK(INDEX('Policy Characteristics'!F:F,MATCH($C784,'Policy Characteristics'!$C:$C,0))),"",INDEX('Policy Characteristics'!F:F,MATCH($C784,'Policy Characteristics'!$C:$C,0)))</f>
        <v>0</v>
      </c>
      <c r="M784" s="205">
        <f>IF(ISBLANK(INDEX('Policy Characteristics'!G:G,MATCH($C784,'Policy Characteristics'!$C:$C,0))),"",INDEX('Policy Characteristics'!G:G,MATCH($C784,'Policy Characteristics'!$C:$C,0)))</f>
        <v>1</v>
      </c>
      <c r="N784" s="205">
        <f>IF(ISBLANK(INDEX('Policy Characteristics'!H:H,MATCH($C784,'Policy Characteristics'!$C:$C,0))),"",INDEX('Policy Characteristics'!H:H,MATCH($C784,'Policy Characteristics'!$C:$C,0)))</f>
        <v>0.01</v>
      </c>
      <c r="O784" s="76" t="str">
        <f>IF(ISBLANK(INDEX('Policy Characteristics'!I:I,MATCH($C784,'Policy Characteristics'!$C:$C,0))),"",INDEX('Policy Characteristics'!I:I,MATCH($C784,'Policy Characteristics'!$C:$C,0)))</f>
        <v>% of fuel shifted</v>
      </c>
      <c r="P784" s="7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76" t="str">
        <f>IF(ISBLANK(INDEX('Policy Characteristics'!K:K,MATCH($C784,'Policy Characteristics'!$C:$C,0))),"",INDEX('Policy Characteristics'!K:K,MATCH($C784,'Policy Characteristics'!$C:$C,0)))</f>
        <v>industry-ag-main.html#fuel-switching</v>
      </c>
      <c r="R784" s="76" t="str">
        <f>IF(ISBLANK(INDEX('Policy Characteristics'!L:L,MATCH($C784,'Policy Characteristics'!$C:$C,0))),"",INDEX('Policy Characteristics'!L:L,MATCH($C784,'Policy Characteristics'!$C:$C,0)))</f>
        <v>industry-elec-and-hydrogen.html</v>
      </c>
    </row>
    <row r="785" spans="1:18" x14ac:dyDescent="0.25">
      <c r="A785" s="76" t="str">
        <f>IF(ISBLANK(INDEX('Policy Characteristics'!A:A,MATCH($C785,'Policy Characteristics'!$C:$C,0))),"",INDEX('Policy Characteristics'!A:A,MATCH($C785,'Policy Characteristics'!$C:$C,0)))</f>
        <v>Industry</v>
      </c>
      <c r="B785" s="200" t="str">
        <f>IF(ISBLANK(INDEX('Policy Characteristics'!B:B,MATCH($C785,'Policy Characteristics'!$C:$C,0))),"",INDEX('Policy Characteristics'!B:B,MATCH($C785,'Policy Characteristics'!$C:$C,0)))</f>
        <v>Electrification</v>
      </c>
      <c r="C785" s="76" t="str">
        <f t="shared" si="28"/>
        <v>Fraction of Eligible Industrial Energy Use Shifted to Electricity</v>
      </c>
      <c r="D785" s="78" t="s">
        <v>1315</v>
      </c>
      <c r="E785" t="s">
        <v>1687</v>
      </c>
      <c r="F785" t="s">
        <v>1277</v>
      </c>
      <c r="G785" s="88" t="s">
        <v>1694</v>
      </c>
      <c r="H785" s="15">
        <v>1959</v>
      </c>
      <c r="I785" s="213" t="s">
        <v>43</v>
      </c>
      <c r="J785" s="202" t="str">
        <f>IF(ISBLANK(INDEX('Policy Characteristics'!D:D,MATCH($C785,'Policy Characteristics'!$C:$C,0))),"",INDEX('Policy Characteristics'!D:D,MATCH($C785,'Policy Characteristics'!$C:$C,0)))</f>
        <v>Electrification</v>
      </c>
      <c r="K785" s="76" t="str">
        <f>IF(ISBLANK(INDEX('Policy Characteristics'!E:E,MATCH($C785,'Policy Characteristics'!$C:$C,0))),"",INDEX('Policy Characteristics'!E:E,MATCH($C785,'Policy Characteristics'!$C:$C,0)))</f>
        <v>indst shift to electricity</v>
      </c>
      <c r="L785" s="205">
        <f>IF(ISBLANK(INDEX('Policy Characteristics'!F:F,MATCH($C785,'Policy Characteristics'!$C:$C,0))),"",INDEX('Policy Characteristics'!F:F,MATCH($C785,'Policy Characteristics'!$C:$C,0)))</f>
        <v>0</v>
      </c>
      <c r="M785" s="205">
        <f>IF(ISBLANK(INDEX('Policy Characteristics'!G:G,MATCH($C785,'Policy Characteristics'!$C:$C,0))),"",INDEX('Policy Characteristics'!G:G,MATCH($C785,'Policy Characteristics'!$C:$C,0)))</f>
        <v>1</v>
      </c>
      <c r="N785" s="205">
        <f>IF(ISBLANK(INDEX('Policy Characteristics'!H:H,MATCH($C785,'Policy Characteristics'!$C:$C,0))),"",INDEX('Policy Characteristics'!H:H,MATCH($C785,'Policy Characteristics'!$C:$C,0)))</f>
        <v>0.01</v>
      </c>
      <c r="O785" s="76" t="str">
        <f>IF(ISBLANK(INDEX('Policy Characteristics'!I:I,MATCH($C785,'Policy Characteristics'!$C:$C,0))),"",INDEX('Policy Characteristics'!I:I,MATCH($C785,'Policy Characteristics'!$C:$C,0)))</f>
        <v>% of fuel shifted</v>
      </c>
      <c r="P785" s="7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76" t="str">
        <f>IF(ISBLANK(INDEX('Policy Characteristics'!K:K,MATCH($C785,'Policy Characteristics'!$C:$C,0))),"",INDEX('Policy Characteristics'!K:K,MATCH($C785,'Policy Characteristics'!$C:$C,0)))</f>
        <v>industry-ag-main.html#fuel-switching</v>
      </c>
      <c r="R785" s="76" t="str">
        <f>IF(ISBLANK(INDEX('Policy Characteristics'!L:L,MATCH($C785,'Policy Characteristics'!$C:$C,0))),"",INDEX('Policy Characteristics'!L:L,MATCH($C785,'Policy Characteristics'!$C:$C,0)))</f>
        <v>industry-elec-and-hydrogen.html</v>
      </c>
    </row>
    <row r="786" spans="1:18" x14ac:dyDescent="0.25">
      <c r="A786" s="76" t="str">
        <f>IF(ISBLANK(INDEX('Policy Characteristics'!A:A,MATCH($C786,'Policy Characteristics'!$C:$C,0))),"",INDEX('Policy Characteristics'!A:A,MATCH($C786,'Policy Characteristics'!$C:$C,0)))</f>
        <v>Industry</v>
      </c>
      <c r="B786" s="200" t="str">
        <f>IF(ISBLANK(INDEX('Policy Characteristics'!B:B,MATCH($C786,'Policy Characteristics'!$C:$C,0))),"",INDEX('Policy Characteristics'!B:B,MATCH($C786,'Policy Characteristics'!$C:$C,0)))</f>
        <v>Electrification</v>
      </c>
      <c r="C786" s="76" t="str">
        <f t="shared" si="28"/>
        <v>Fraction of Eligible Industrial Energy Use Shifted to Electricity</v>
      </c>
      <c r="D786" s="78" t="s">
        <v>1315</v>
      </c>
      <c r="E786" t="s">
        <v>1688</v>
      </c>
      <c r="F786" t="s">
        <v>1277</v>
      </c>
      <c r="G786" s="88" t="s">
        <v>1695</v>
      </c>
      <c r="H786" s="15">
        <v>1960</v>
      </c>
      <c r="I786" s="213" t="s">
        <v>43</v>
      </c>
      <c r="J786" s="202" t="str">
        <f>IF(ISBLANK(INDEX('Policy Characteristics'!D:D,MATCH($C786,'Policy Characteristics'!$C:$C,0))),"",INDEX('Policy Characteristics'!D:D,MATCH($C786,'Policy Characteristics'!$C:$C,0)))</f>
        <v>Electrification</v>
      </c>
      <c r="K786" s="76" t="str">
        <f>IF(ISBLANK(INDEX('Policy Characteristics'!E:E,MATCH($C786,'Policy Characteristics'!$C:$C,0))),"",INDEX('Policy Characteristics'!E:E,MATCH($C786,'Policy Characteristics'!$C:$C,0)))</f>
        <v>indst shift to electricity</v>
      </c>
      <c r="L786" s="205">
        <f>IF(ISBLANK(INDEX('Policy Characteristics'!F:F,MATCH($C786,'Policy Characteristics'!$C:$C,0))),"",INDEX('Policy Characteristics'!F:F,MATCH($C786,'Policy Characteristics'!$C:$C,0)))</f>
        <v>0</v>
      </c>
      <c r="M786" s="205">
        <f>IF(ISBLANK(INDEX('Policy Characteristics'!G:G,MATCH($C786,'Policy Characteristics'!$C:$C,0))),"",INDEX('Policy Characteristics'!G:G,MATCH($C786,'Policy Characteristics'!$C:$C,0)))</f>
        <v>1</v>
      </c>
      <c r="N786" s="205">
        <f>IF(ISBLANK(INDEX('Policy Characteristics'!H:H,MATCH($C786,'Policy Characteristics'!$C:$C,0))),"",INDEX('Policy Characteristics'!H:H,MATCH($C786,'Policy Characteristics'!$C:$C,0)))</f>
        <v>0.01</v>
      </c>
      <c r="O786" s="76" t="str">
        <f>IF(ISBLANK(INDEX('Policy Characteristics'!I:I,MATCH($C786,'Policy Characteristics'!$C:$C,0))),"",INDEX('Policy Characteristics'!I:I,MATCH($C786,'Policy Characteristics'!$C:$C,0)))</f>
        <v>% of fuel shifted</v>
      </c>
      <c r="P786" s="7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76" t="str">
        <f>IF(ISBLANK(INDEX('Policy Characteristics'!K:K,MATCH($C786,'Policy Characteristics'!$C:$C,0))),"",INDEX('Policy Characteristics'!K:K,MATCH($C786,'Policy Characteristics'!$C:$C,0)))</f>
        <v>industry-ag-main.html#fuel-switching</v>
      </c>
      <c r="R786" s="76" t="str">
        <f>IF(ISBLANK(INDEX('Policy Characteristics'!L:L,MATCH($C786,'Policy Characteristics'!$C:$C,0))),"",INDEX('Policy Characteristics'!L:L,MATCH($C786,'Policy Characteristics'!$C:$C,0)))</f>
        <v>industry-elec-and-hydrogen.html</v>
      </c>
    </row>
    <row r="787" spans="1:18" x14ac:dyDescent="0.25">
      <c r="A787" s="76" t="str">
        <f>IF(ISBLANK(INDEX('Policy Characteristics'!A:A,MATCH($C787,'Policy Characteristics'!$C:$C,0))),"",INDEX('Policy Characteristics'!A:A,MATCH($C787,'Policy Characteristics'!$C:$C,0)))</f>
        <v>Industry</v>
      </c>
      <c r="B787" s="200" t="str">
        <f>IF(ISBLANK(INDEX('Policy Characteristics'!B:B,MATCH($C787,'Policy Characteristics'!$C:$C,0))),"",INDEX('Policy Characteristics'!B:B,MATCH($C787,'Policy Characteristics'!$C:$C,0)))</f>
        <v>Electrification</v>
      </c>
      <c r="C787" s="76" t="str">
        <f t="shared" si="28"/>
        <v>Fraction of Eligible Industrial Energy Use Shifted to Electricity</v>
      </c>
      <c r="D787" s="78" t="s">
        <v>1315</v>
      </c>
      <c r="E787" t="s">
        <v>1824</v>
      </c>
      <c r="F787" t="s">
        <v>1277</v>
      </c>
      <c r="G787" s="88" t="s">
        <v>1824</v>
      </c>
      <c r="H787" s="15">
        <v>1961</v>
      </c>
      <c r="I787" s="213" t="s">
        <v>43</v>
      </c>
      <c r="J787" s="202" t="str">
        <f>IF(ISBLANK(INDEX('Policy Characteristics'!D:D,MATCH($C787,'Policy Characteristics'!$C:$C,0))),"",INDEX('Policy Characteristics'!D:D,MATCH($C787,'Policy Characteristics'!$C:$C,0)))</f>
        <v>Electrification</v>
      </c>
      <c r="K787" s="76" t="str">
        <f>IF(ISBLANK(INDEX('Policy Characteristics'!E:E,MATCH($C787,'Policy Characteristics'!$C:$C,0))),"",INDEX('Policy Characteristics'!E:E,MATCH($C787,'Policy Characteristics'!$C:$C,0)))</f>
        <v>indst shift to electricity</v>
      </c>
      <c r="L787" s="205">
        <f>IF(ISBLANK(INDEX('Policy Characteristics'!F:F,MATCH($C787,'Policy Characteristics'!$C:$C,0))),"",INDEX('Policy Characteristics'!F:F,MATCH($C787,'Policy Characteristics'!$C:$C,0)))</f>
        <v>0</v>
      </c>
      <c r="M787" s="205">
        <f>IF(ISBLANK(INDEX('Policy Characteristics'!G:G,MATCH($C787,'Policy Characteristics'!$C:$C,0))),"",INDEX('Policy Characteristics'!G:G,MATCH($C787,'Policy Characteristics'!$C:$C,0)))</f>
        <v>1</v>
      </c>
      <c r="N787" s="205">
        <f>IF(ISBLANK(INDEX('Policy Characteristics'!H:H,MATCH($C787,'Policy Characteristics'!$C:$C,0))),"",INDEX('Policy Characteristics'!H:H,MATCH($C787,'Policy Characteristics'!$C:$C,0)))</f>
        <v>0.01</v>
      </c>
      <c r="O787" s="76" t="str">
        <f>IF(ISBLANK(INDEX('Policy Characteristics'!I:I,MATCH($C787,'Policy Characteristics'!$C:$C,0))),"",INDEX('Policy Characteristics'!I:I,MATCH($C787,'Policy Characteristics'!$C:$C,0)))</f>
        <v>% of fuel shifted</v>
      </c>
      <c r="P787" s="7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76" t="str">
        <f>IF(ISBLANK(INDEX('Policy Characteristics'!K:K,MATCH($C787,'Policy Characteristics'!$C:$C,0))),"",INDEX('Policy Characteristics'!K:K,MATCH($C787,'Policy Characteristics'!$C:$C,0)))</f>
        <v>industry-ag-main.html#fuel-switching</v>
      </c>
      <c r="R787" s="76" t="str">
        <f>IF(ISBLANK(INDEX('Policy Characteristics'!L:L,MATCH($C787,'Policy Characteristics'!$C:$C,0))),"",INDEX('Policy Characteristics'!L:L,MATCH($C787,'Policy Characteristics'!$C:$C,0)))</f>
        <v>industry-elec-and-hydrogen.html</v>
      </c>
    </row>
    <row r="788" spans="1:18" x14ac:dyDescent="0.25">
      <c r="A788" s="76" t="str">
        <f>IF(ISBLANK(INDEX('Policy Characteristics'!A:A,MATCH($C788,'Policy Characteristics'!$C:$C,0))),"",INDEX('Policy Characteristics'!A:A,MATCH($C788,'Policy Characteristics'!$C:$C,0)))</f>
        <v>Industry</v>
      </c>
      <c r="B788" s="200" t="str">
        <f>IF(ISBLANK(INDEX('Policy Characteristics'!B:B,MATCH($C788,'Policy Characteristics'!$C:$C,0))),"",INDEX('Policy Characteristics'!B:B,MATCH($C788,'Policy Characteristics'!$C:$C,0)))</f>
        <v>Electrification</v>
      </c>
      <c r="C788" s="76" t="str">
        <f t="shared" si="28"/>
        <v>Fraction of Eligible Industrial Energy Use Shifted to Electricity</v>
      </c>
      <c r="D788" s="78" t="s">
        <v>1316</v>
      </c>
      <c r="E788" t="s">
        <v>1682</v>
      </c>
      <c r="F788" t="s">
        <v>1278</v>
      </c>
      <c r="G788" s="88" t="s">
        <v>1689</v>
      </c>
      <c r="H788" s="15">
        <v>1962</v>
      </c>
      <c r="I788" s="213" t="s">
        <v>43</v>
      </c>
      <c r="J788" s="202" t="str">
        <f>IF(ISBLANK(INDEX('Policy Characteristics'!D:D,MATCH($C788,'Policy Characteristics'!$C:$C,0))),"",INDEX('Policy Characteristics'!D:D,MATCH($C788,'Policy Characteristics'!$C:$C,0)))</f>
        <v>Electrification</v>
      </c>
      <c r="K788" s="76" t="str">
        <f>IF(ISBLANK(INDEX('Policy Characteristics'!E:E,MATCH($C788,'Policy Characteristics'!$C:$C,0))),"",INDEX('Policy Characteristics'!E:E,MATCH($C788,'Policy Characteristics'!$C:$C,0)))</f>
        <v>indst shift to electricity</v>
      </c>
      <c r="L788" s="205">
        <f>IF(ISBLANK(INDEX('Policy Characteristics'!F:F,MATCH($C788,'Policy Characteristics'!$C:$C,0))),"",INDEX('Policy Characteristics'!F:F,MATCH($C788,'Policy Characteristics'!$C:$C,0)))</f>
        <v>0</v>
      </c>
      <c r="M788" s="205">
        <f>IF(ISBLANK(INDEX('Policy Characteristics'!G:G,MATCH($C788,'Policy Characteristics'!$C:$C,0))),"",INDEX('Policy Characteristics'!G:G,MATCH($C788,'Policy Characteristics'!$C:$C,0)))</f>
        <v>1</v>
      </c>
      <c r="N788" s="205">
        <f>IF(ISBLANK(INDEX('Policy Characteristics'!H:H,MATCH($C788,'Policy Characteristics'!$C:$C,0))),"",INDEX('Policy Characteristics'!H:H,MATCH($C788,'Policy Characteristics'!$C:$C,0)))</f>
        <v>0.01</v>
      </c>
      <c r="O788" s="76" t="str">
        <f>IF(ISBLANK(INDEX('Policy Characteristics'!I:I,MATCH($C788,'Policy Characteristics'!$C:$C,0))),"",INDEX('Policy Characteristics'!I:I,MATCH($C788,'Policy Characteristics'!$C:$C,0)))</f>
        <v>% of fuel shifted</v>
      </c>
      <c r="P788" s="7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76" t="str">
        <f>IF(ISBLANK(INDEX('Policy Characteristics'!K:K,MATCH($C788,'Policy Characteristics'!$C:$C,0))),"",INDEX('Policy Characteristics'!K:K,MATCH($C788,'Policy Characteristics'!$C:$C,0)))</f>
        <v>industry-ag-main.html#fuel-switching</v>
      </c>
      <c r="R788" s="76" t="str">
        <f>IF(ISBLANK(INDEX('Policy Characteristics'!L:L,MATCH($C788,'Policy Characteristics'!$C:$C,0))),"",INDEX('Policy Characteristics'!L:L,MATCH($C788,'Policy Characteristics'!$C:$C,0)))</f>
        <v>industry-elec-and-hydrogen.html</v>
      </c>
    </row>
    <row r="789" spans="1:18" x14ac:dyDescent="0.25">
      <c r="A789" s="76" t="str">
        <f>IF(ISBLANK(INDEX('Policy Characteristics'!A:A,MATCH($C789,'Policy Characteristics'!$C:$C,0))),"",INDEX('Policy Characteristics'!A:A,MATCH($C789,'Policy Characteristics'!$C:$C,0)))</f>
        <v>Industry</v>
      </c>
      <c r="B789" s="200" t="str">
        <f>IF(ISBLANK(INDEX('Policy Characteristics'!B:B,MATCH($C789,'Policy Characteristics'!$C:$C,0))),"",INDEX('Policy Characteristics'!B:B,MATCH($C789,'Policy Characteristics'!$C:$C,0)))</f>
        <v>Electrification</v>
      </c>
      <c r="C789" s="76" t="str">
        <f t="shared" ref="C789:C852" si="29">C$660</f>
        <v>Fraction of Eligible Industrial Energy Use Shifted to Electricity</v>
      </c>
      <c r="D789" s="78" t="s">
        <v>1316</v>
      </c>
      <c r="E789" t="s">
        <v>1683</v>
      </c>
      <c r="F789" t="s">
        <v>1278</v>
      </c>
      <c r="G789" s="88" t="s">
        <v>1690</v>
      </c>
      <c r="H789" s="15">
        <v>1963</v>
      </c>
      <c r="I789" s="213" t="s">
        <v>43</v>
      </c>
      <c r="J789" s="202" t="str">
        <f>IF(ISBLANK(INDEX('Policy Characteristics'!D:D,MATCH($C789,'Policy Characteristics'!$C:$C,0))),"",INDEX('Policy Characteristics'!D:D,MATCH($C789,'Policy Characteristics'!$C:$C,0)))</f>
        <v>Electrification</v>
      </c>
      <c r="K789" s="76" t="str">
        <f>IF(ISBLANK(INDEX('Policy Characteristics'!E:E,MATCH($C789,'Policy Characteristics'!$C:$C,0))),"",INDEX('Policy Characteristics'!E:E,MATCH($C789,'Policy Characteristics'!$C:$C,0)))</f>
        <v>indst shift to electricity</v>
      </c>
      <c r="L789" s="205">
        <f>IF(ISBLANK(INDEX('Policy Characteristics'!F:F,MATCH($C789,'Policy Characteristics'!$C:$C,0))),"",INDEX('Policy Characteristics'!F:F,MATCH($C789,'Policy Characteristics'!$C:$C,0)))</f>
        <v>0</v>
      </c>
      <c r="M789" s="205">
        <f>IF(ISBLANK(INDEX('Policy Characteristics'!G:G,MATCH($C789,'Policy Characteristics'!$C:$C,0))),"",INDEX('Policy Characteristics'!G:G,MATCH($C789,'Policy Characteristics'!$C:$C,0)))</f>
        <v>1</v>
      </c>
      <c r="N789" s="205">
        <f>IF(ISBLANK(INDEX('Policy Characteristics'!H:H,MATCH($C789,'Policy Characteristics'!$C:$C,0))),"",INDEX('Policy Characteristics'!H:H,MATCH($C789,'Policy Characteristics'!$C:$C,0)))</f>
        <v>0.01</v>
      </c>
      <c r="O789" s="76" t="str">
        <f>IF(ISBLANK(INDEX('Policy Characteristics'!I:I,MATCH($C789,'Policy Characteristics'!$C:$C,0))),"",INDEX('Policy Characteristics'!I:I,MATCH($C789,'Policy Characteristics'!$C:$C,0)))</f>
        <v>% of fuel shifted</v>
      </c>
      <c r="P789" s="7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76" t="str">
        <f>IF(ISBLANK(INDEX('Policy Characteristics'!K:K,MATCH($C789,'Policy Characteristics'!$C:$C,0))),"",INDEX('Policy Characteristics'!K:K,MATCH($C789,'Policy Characteristics'!$C:$C,0)))</f>
        <v>industry-ag-main.html#fuel-switching</v>
      </c>
      <c r="R789" s="76" t="str">
        <f>IF(ISBLANK(INDEX('Policy Characteristics'!L:L,MATCH($C789,'Policy Characteristics'!$C:$C,0))),"",INDEX('Policy Characteristics'!L:L,MATCH($C789,'Policy Characteristics'!$C:$C,0)))</f>
        <v>industry-elec-and-hydrogen.html</v>
      </c>
    </row>
    <row r="790" spans="1:18" x14ac:dyDescent="0.25">
      <c r="A790" s="76" t="str">
        <f>IF(ISBLANK(INDEX('Policy Characteristics'!A:A,MATCH($C790,'Policy Characteristics'!$C:$C,0))),"",INDEX('Policy Characteristics'!A:A,MATCH($C790,'Policy Characteristics'!$C:$C,0)))</f>
        <v>Industry</v>
      </c>
      <c r="B790" s="200" t="str">
        <f>IF(ISBLANK(INDEX('Policy Characteristics'!B:B,MATCH($C790,'Policy Characteristics'!$C:$C,0))),"",INDEX('Policy Characteristics'!B:B,MATCH($C790,'Policy Characteristics'!$C:$C,0)))</f>
        <v>Electrification</v>
      </c>
      <c r="C790" s="76" t="str">
        <f t="shared" si="29"/>
        <v>Fraction of Eligible Industrial Energy Use Shifted to Electricity</v>
      </c>
      <c r="D790" s="78" t="s">
        <v>1316</v>
      </c>
      <c r="E790" t="s">
        <v>1684</v>
      </c>
      <c r="F790" t="s">
        <v>1278</v>
      </c>
      <c r="G790" s="88" t="s">
        <v>1691</v>
      </c>
      <c r="H790" s="15">
        <v>1964</v>
      </c>
      <c r="I790" s="213" t="s">
        <v>43</v>
      </c>
      <c r="J790" s="202" t="str">
        <f>IF(ISBLANK(INDEX('Policy Characteristics'!D:D,MATCH($C790,'Policy Characteristics'!$C:$C,0))),"",INDEX('Policy Characteristics'!D:D,MATCH($C790,'Policy Characteristics'!$C:$C,0)))</f>
        <v>Electrification</v>
      </c>
      <c r="K790" s="76" t="str">
        <f>IF(ISBLANK(INDEX('Policy Characteristics'!E:E,MATCH($C790,'Policy Characteristics'!$C:$C,0))),"",INDEX('Policy Characteristics'!E:E,MATCH($C790,'Policy Characteristics'!$C:$C,0)))</f>
        <v>indst shift to electricity</v>
      </c>
      <c r="L790" s="205">
        <f>IF(ISBLANK(INDEX('Policy Characteristics'!F:F,MATCH($C790,'Policy Characteristics'!$C:$C,0))),"",INDEX('Policy Characteristics'!F:F,MATCH($C790,'Policy Characteristics'!$C:$C,0)))</f>
        <v>0</v>
      </c>
      <c r="M790" s="205">
        <f>IF(ISBLANK(INDEX('Policy Characteristics'!G:G,MATCH($C790,'Policy Characteristics'!$C:$C,0))),"",INDEX('Policy Characteristics'!G:G,MATCH($C790,'Policy Characteristics'!$C:$C,0)))</f>
        <v>1</v>
      </c>
      <c r="N790" s="205">
        <f>IF(ISBLANK(INDEX('Policy Characteristics'!H:H,MATCH($C790,'Policy Characteristics'!$C:$C,0))),"",INDEX('Policy Characteristics'!H:H,MATCH($C790,'Policy Characteristics'!$C:$C,0)))</f>
        <v>0.01</v>
      </c>
      <c r="O790" s="76" t="str">
        <f>IF(ISBLANK(INDEX('Policy Characteristics'!I:I,MATCH($C790,'Policy Characteristics'!$C:$C,0))),"",INDEX('Policy Characteristics'!I:I,MATCH($C790,'Policy Characteristics'!$C:$C,0)))</f>
        <v>% of fuel shifted</v>
      </c>
      <c r="P790" s="7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76" t="str">
        <f>IF(ISBLANK(INDEX('Policy Characteristics'!K:K,MATCH($C790,'Policy Characteristics'!$C:$C,0))),"",INDEX('Policy Characteristics'!K:K,MATCH($C790,'Policy Characteristics'!$C:$C,0)))</f>
        <v>industry-ag-main.html#fuel-switching</v>
      </c>
      <c r="R790" s="76" t="str">
        <f>IF(ISBLANK(INDEX('Policy Characteristics'!L:L,MATCH($C790,'Policy Characteristics'!$C:$C,0))),"",INDEX('Policy Characteristics'!L:L,MATCH($C790,'Policy Characteristics'!$C:$C,0)))</f>
        <v>industry-elec-and-hydrogen.html</v>
      </c>
    </row>
    <row r="791" spans="1:18" x14ac:dyDescent="0.25">
      <c r="A791" s="76" t="str">
        <f>IF(ISBLANK(INDEX('Policy Characteristics'!A:A,MATCH($C791,'Policy Characteristics'!$C:$C,0))),"",INDEX('Policy Characteristics'!A:A,MATCH($C791,'Policy Characteristics'!$C:$C,0)))</f>
        <v>Industry</v>
      </c>
      <c r="B791" s="200" t="str">
        <f>IF(ISBLANK(INDEX('Policy Characteristics'!B:B,MATCH($C791,'Policy Characteristics'!$C:$C,0))),"",INDEX('Policy Characteristics'!B:B,MATCH($C791,'Policy Characteristics'!$C:$C,0)))</f>
        <v>Electrification</v>
      </c>
      <c r="C791" s="76" t="str">
        <f t="shared" si="29"/>
        <v>Fraction of Eligible Industrial Energy Use Shifted to Electricity</v>
      </c>
      <c r="D791" s="78" t="s">
        <v>1316</v>
      </c>
      <c r="E791" t="s">
        <v>1685</v>
      </c>
      <c r="F791" t="s">
        <v>1278</v>
      </c>
      <c r="G791" s="88" t="s">
        <v>1692</v>
      </c>
      <c r="H791" s="15">
        <v>1965</v>
      </c>
      <c r="I791" s="213" t="s">
        <v>43</v>
      </c>
      <c r="J791" s="202" t="str">
        <f>IF(ISBLANK(INDEX('Policy Characteristics'!D:D,MATCH($C791,'Policy Characteristics'!$C:$C,0))),"",INDEX('Policy Characteristics'!D:D,MATCH($C791,'Policy Characteristics'!$C:$C,0)))</f>
        <v>Electrification</v>
      </c>
      <c r="K791" s="76" t="str">
        <f>IF(ISBLANK(INDEX('Policy Characteristics'!E:E,MATCH($C791,'Policy Characteristics'!$C:$C,0))),"",INDEX('Policy Characteristics'!E:E,MATCH($C791,'Policy Characteristics'!$C:$C,0)))</f>
        <v>indst shift to electricity</v>
      </c>
      <c r="L791" s="205">
        <f>IF(ISBLANK(INDEX('Policy Characteristics'!F:F,MATCH($C791,'Policy Characteristics'!$C:$C,0))),"",INDEX('Policy Characteristics'!F:F,MATCH($C791,'Policy Characteristics'!$C:$C,0)))</f>
        <v>0</v>
      </c>
      <c r="M791" s="205">
        <f>IF(ISBLANK(INDEX('Policy Characteristics'!G:G,MATCH($C791,'Policy Characteristics'!$C:$C,0))),"",INDEX('Policy Characteristics'!G:G,MATCH($C791,'Policy Characteristics'!$C:$C,0)))</f>
        <v>1</v>
      </c>
      <c r="N791" s="205">
        <f>IF(ISBLANK(INDEX('Policy Characteristics'!H:H,MATCH($C791,'Policy Characteristics'!$C:$C,0))),"",INDEX('Policy Characteristics'!H:H,MATCH($C791,'Policy Characteristics'!$C:$C,0)))</f>
        <v>0.01</v>
      </c>
      <c r="O791" s="76" t="str">
        <f>IF(ISBLANK(INDEX('Policy Characteristics'!I:I,MATCH($C791,'Policy Characteristics'!$C:$C,0))),"",INDEX('Policy Characteristics'!I:I,MATCH($C791,'Policy Characteristics'!$C:$C,0)))</f>
        <v>% of fuel shifted</v>
      </c>
      <c r="P791" s="7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76" t="str">
        <f>IF(ISBLANK(INDEX('Policy Characteristics'!K:K,MATCH($C791,'Policy Characteristics'!$C:$C,0))),"",INDEX('Policy Characteristics'!K:K,MATCH($C791,'Policy Characteristics'!$C:$C,0)))</f>
        <v>industry-ag-main.html#fuel-switching</v>
      </c>
      <c r="R791" s="76" t="str">
        <f>IF(ISBLANK(INDEX('Policy Characteristics'!L:L,MATCH($C791,'Policy Characteristics'!$C:$C,0))),"",INDEX('Policy Characteristics'!L:L,MATCH($C791,'Policy Characteristics'!$C:$C,0)))</f>
        <v>industry-elec-and-hydrogen.html</v>
      </c>
    </row>
    <row r="792" spans="1:18" x14ac:dyDescent="0.25">
      <c r="A792" s="76" t="str">
        <f>IF(ISBLANK(INDEX('Policy Characteristics'!A:A,MATCH($C792,'Policy Characteristics'!$C:$C,0))),"",INDEX('Policy Characteristics'!A:A,MATCH($C792,'Policy Characteristics'!$C:$C,0)))</f>
        <v>Industry</v>
      </c>
      <c r="B792" s="200" t="str">
        <f>IF(ISBLANK(INDEX('Policy Characteristics'!B:B,MATCH($C792,'Policy Characteristics'!$C:$C,0))),"",INDEX('Policy Characteristics'!B:B,MATCH($C792,'Policy Characteristics'!$C:$C,0)))</f>
        <v>Electrification</v>
      </c>
      <c r="C792" s="76" t="str">
        <f t="shared" si="29"/>
        <v>Fraction of Eligible Industrial Energy Use Shifted to Electricity</v>
      </c>
      <c r="D792" s="78" t="s">
        <v>1316</v>
      </c>
      <c r="E792" t="s">
        <v>1686</v>
      </c>
      <c r="F792" t="s">
        <v>1278</v>
      </c>
      <c r="G792" s="88" t="s">
        <v>1693</v>
      </c>
      <c r="H792" s="15">
        <v>1966</v>
      </c>
      <c r="I792" s="213" t="s">
        <v>43</v>
      </c>
      <c r="J792" s="202" t="str">
        <f>IF(ISBLANK(INDEX('Policy Characteristics'!D:D,MATCH($C792,'Policy Characteristics'!$C:$C,0))),"",INDEX('Policy Characteristics'!D:D,MATCH($C792,'Policy Characteristics'!$C:$C,0)))</f>
        <v>Electrification</v>
      </c>
      <c r="K792" s="76" t="str">
        <f>IF(ISBLANK(INDEX('Policy Characteristics'!E:E,MATCH($C792,'Policy Characteristics'!$C:$C,0))),"",INDEX('Policy Characteristics'!E:E,MATCH($C792,'Policy Characteristics'!$C:$C,0)))</f>
        <v>indst shift to electricity</v>
      </c>
      <c r="L792" s="205">
        <f>IF(ISBLANK(INDEX('Policy Characteristics'!F:F,MATCH($C792,'Policy Characteristics'!$C:$C,0))),"",INDEX('Policy Characteristics'!F:F,MATCH($C792,'Policy Characteristics'!$C:$C,0)))</f>
        <v>0</v>
      </c>
      <c r="M792" s="205">
        <f>IF(ISBLANK(INDEX('Policy Characteristics'!G:G,MATCH($C792,'Policy Characteristics'!$C:$C,0))),"",INDEX('Policy Characteristics'!G:G,MATCH($C792,'Policy Characteristics'!$C:$C,0)))</f>
        <v>1</v>
      </c>
      <c r="N792" s="205">
        <f>IF(ISBLANK(INDEX('Policy Characteristics'!H:H,MATCH($C792,'Policy Characteristics'!$C:$C,0))),"",INDEX('Policy Characteristics'!H:H,MATCH($C792,'Policy Characteristics'!$C:$C,0)))</f>
        <v>0.01</v>
      </c>
      <c r="O792" s="76" t="str">
        <f>IF(ISBLANK(INDEX('Policy Characteristics'!I:I,MATCH($C792,'Policy Characteristics'!$C:$C,0))),"",INDEX('Policy Characteristics'!I:I,MATCH($C792,'Policy Characteristics'!$C:$C,0)))</f>
        <v>% of fuel shifted</v>
      </c>
      <c r="P792" s="7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76" t="str">
        <f>IF(ISBLANK(INDEX('Policy Characteristics'!K:K,MATCH($C792,'Policy Characteristics'!$C:$C,0))),"",INDEX('Policy Characteristics'!K:K,MATCH($C792,'Policy Characteristics'!$C:$C,0)))</f>
        <v>industry-ag-main.html#fuel-switching</v>
      </c>
      <c r="R792" s="76" t="str">
        <f>IF(ISBLANK(INDEX('Policy Characteristics'!L:L,MATCH($C792,'Policy Characteristics'!$C:$C,0))),"",INDEX('Policy Characteristics'!L:L,MATCH($C792,'Policy Characteristics'!$C:$C,0)))</f>
        <v>industry-elec-and-hydrogen.html</v>
      </c>
    </row>
    <row r="793" spans="1:18" x14ac:dyDescent="0.25">
      <c r="A793" s="76" t="str">
        <f>IF(ISBLANK(INDEX('Policy Characteristics'!A:A,MATCH($C793,'Policy Characteristics'!$C:$C,0))),"",INDEX('Policy Characteristics'!A:A,MATCH($C793,'Policy Characteristics'!$C:$C,0)))</f>
        <v>Industry</v>
      </c>
      <c r="B793" s="200" t="str">
        <f>IF(ISBLANK(INDEX('Policy Characteristics'!B:B,MATCH($C793,'Policy Characteristics'!$C:$C,0))),"",INDEX('Policy Characteristics'!B:B,MATCH($C793,'Policy Characteristics'!$C:$C,0)))</f>
        <v>Electrification</v>
      </c>
      <c r="C793" s="76" t="str">
        <f t="shared" si="29"/>
        <v>Fraction of Eligible Industrial Energy Use Shifted to Electricity</v>
      </c>
      <c r="D793" s="78" t="s">
        <v>1316</v>
      </c>
      <c r="E793" t="s">
        <v>1687</v>
      </c>
      <c r="F793" t="s">
        <v>1278</v>
      </c>
      <c r="G793" s="88" t="s">
        <v>1694</v>
      </c>
      <c r="H793" s="15">
        <v>1967</v>
      </c>
      <c r="I793" s="213" t="s">
        <v>43</v>
      </c>
      <c r="J793" s="202" t="str">
        <f>IF(ISBLANK(INDEX('Policy Characteristics'!D:D,MATCH($C793,'Policy Characteristics'!$C:$C,0))),"",INDEX('Policy Characteristics'!D:D,MATCH($C793,'Policy Characteristics'!$C:$C,0)))</f>
        <v>Electrification</v>
      </c>
      <c r="K793" s="76" t="str">
        <f>IF(ISBLANK(INDEX('Policy Characteristics'!E:E,MATCH($C793,'Policy Characteristics'!$C:$C,0))),"",INDEX('Policy Characteristics'!E:E,MATCH($C793,'Policy Characteristics'!$C:$C,0)))</f>
        <v>indst shift to electricity</v>
      </c>
      <c r="L793" s="205">
        <f>IF(ISBLANK(INDEX('Policy Characteristics'!F:F,MATCH($C793,'Policy Characteristics'!$C:$C,0))),"",INDEX('Policy Characteristics'!F:F,MATCH($C793,'Policy Characteristics'!$C:$C,0)))</f>
        <v>0</v>
      </c>
      <c r="M793" s="205">
        <f>IF(ISBLANK(INDEX('Policy Characteristics'!G:G,MATCH($C793,'Policy Characteristics'!$C:$C,0))),"",INDEX('Policy Characteristics'!G:G,MATCH($C793,'Policy Characteristics'!$C:$C,0)))</f>
        <v>1</v>
      </c>
      <c r="N793" s="205">
        <f>IF(ISBLANK(INDEX('Policy Characteristics'!H:H,MATCH($C793,'Policy Characteristics'!$C:$C,0))),"",INDEX('Policy Characteristics'!H:H,MATCH($C793,'Policy Characteristics'!$C:$C,0)))</f>
        <v>0.01</v>
      </c>
      <c r="O793" s="76" t="str">
        <f>IF(ISBLANK(INDEX('Policy Characteristics'!I:I,MATCH($C793,'Policy Characteristics'!$C:$C,0))),"",INDEX('Policy Characteristics'!I:I,MATCH($C793,'Policy Characteristics'!$C:$C,0)))</f>
        <v>% of fuel shifted</v>
      </c>
      <c r="P793" s="7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76" t="str">
        <f>IF(ISBLANK(INDEX('Policy Characteristics'!K:K,MATCH($C793,'Policy Characteristics'!$C:$C,0))),"",INDEX('Policy Characteristics'!K:K,MATCH($C793,'Policy Characteristics'!$C:$C,0)))</f>
        <v>industry-ag-main.html#fuel-switching</v>
      </c>
      <c r="R793" s="76" t="str">
        <f>IF(ISBLANK(INDEX('Policy Characteristics'!L:L,MATCH($C793,'Policy Characteristics'!$C:$C,0))),"",INDEX('Policy Characteristics'!L:L,MATCH($C793,'Policy Characteristics'!$C:$C,0)))</f>
        <v>industry-elec-and-hydrogen.html</v>
      </c>
    </row>
    <row r="794" spans="1:18" x14ac:dyDescent="0.25">
      <c r="A794" s="76" t="str">
        <f>IF(ISBLANK(INDEX('Policy Characteristics'!A:A,MATCH($C794,'Policy Characteristics'!$C:$C,0))),"",INDEX('Policy Characteristics'!A:A,MATCH($C794,'Policy Characteristics'!$C:$C,0)))</f>
        <v>Industry</v>
      </c>
      <c r="B794" s="200" t="str">
        <f>IF(ISBLANK(INDEX('Policy Characteristics'!B:B,MATCH($C794,'Policy Characteristics'!$C:$C,0))),"",INDEX('Policy Characteristics'!B:B,MATCH($C794,'Policy Characteristics'!$C:$C,0)))</f>
        <v>Electrification</v>
      </c>
      <c r="C794" s="76" t="str">
        <f t="shared" si="29"/>
        <v>Fraction of Eligible Industrial Energy Use Shifted to Electricity</v>
      </c>
      <c r="D794" s="78" t="s">
        <v>1316</v>
      </c>
      <c r="E794" t="s">
        <v>1688</v>
      </c>
      <c r="F794" t="s">
        <v>1278</v>
      </c>
      <c r="G794" s="88" t="s">
        <v>1695</v>
      </c>
      <c r="H794" s="15">
        <v>1968</v>
      </c>
      <c r="I794" s="213" t="s">
        <v>43</v>
      </c>
      <c r="J794" s="202" t="str">
        <f>IF(ISBLANK(INDEX('Policy Characteristics'!D:D,MATCH($C794,'Policy Characteristics'!$C:$C,0))),"",INDEX('Policy Characteristics'!D:D,MATCH($C794,'Policy Characteristics'!$C:$C,0)))</f>
        <v>Electrification</v>
      </c>
      <c r="K794" s="76" t="str">
        <f>IF(ISBLANK(INDEX('Policy Characteristics'!E:E,MATCH($C794,'Policy Characteristics'!$C:$C,0))),"",INDEX('Policy Characteristics'!E:E,MATCH($C794,'Policy Characteristics'!$C:$C,0)))</f>
        <v>indst shift to electricity</v>
      </c>
      <c r="L794" s="205">
        <f>IF(ISBLANK(INDEX('Policy Characteristics'!F:F,MATCH($C794,'Policy Characteristics'!$C:$C,0))),"",INDEX('Policy Characteristics'!F:F,MATCH($C794,'Policy Characteristics'!$C:$C,0)))</f>
        <v>0</v>
      </c>
      <c r="M794" s="205">
        <f>IF(ISBLANK(INDEX('Policy Characteristics'!G:G,MATCH($C794,'Policy Characteristics'!$C:$C,0))),"",INDEX('Policy Characteristics'!G:G,MATCH($C794,'Policy Characteristics'!$C:$C,0)))</f>
        <v>1</v>
      </c>
      <c r="N794" s="205">
        <f>IF(ISBLANK(INDEX('Policy Characteristics'!H:H,MATCH($C794,'Policy Characteristics'!$C:$C,0))),"",INDEX('Policy Characteristics'!H:H,MATCH($C794,'Policy Characteristics'!$C:$C,0)))</f>
        <v>0.01</v>
      </c>
      <c r="O794" s="76" t="str">
        <f>IF(ISBLANK(INDEX('Policy Characteristics'!I:I,MATCH($C794,'Policy Characteristics'!$C:$C,0))),"",INDEX('Policy Characteristics'!I:I,MATCH($C794,'Policy Characteristics'!$C:$C,0)))</f>
        <v>% of fuel shifted</v>
      </c>
      <c r="P794" s="7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76" t="str">
        <f>IF(ISBLANK(INDEX('Policy Characteristics'!K:K,MATCH($C794,'Policy Characteristics'!$C:$C,0))),"",INDEX('Policy Characteristics'!K:K,MATCH($C794,'Policy Characteristics'!$C:$C,0)))</f>
        <v>industry-ag-main.html#fuel-switching</v>
      </c>
      <c r="R794" s="76" t="str">
        <f>IF(ISBLANK(INDEX('Policy Characteristics'!L:L,MATCH($C794,'Policy Characteristics'!$C:$C,0))),"",INDEX('Policy Characteristics'!L:L,MATCH($C794,'Policy Characteristics'!$C:$C,0)))</f>
        <v>industry-elec-and-hydrogen.html</v>
      </c>
    </row>
    <row r="795" spans="1:18" x14ac:dyDescent="0.25">
      <c r="A795" s="76" t="str">
        <f>IF(ISBLANK(INDEX('Policy Characteristics'!A:A,MATCH($C795,'Policy Characteristics'!$C:$C,0))),"",INDEX('Policy Characteristics'!A:A,MATCH($C795,'Policy Characteristics'!$C:$C,0)))</f>
        <v>Industry</v>
      </c>
      <c r="B795" s="200" t="str">
        <f>IF(ISBLANK(INDEX('Policy Characteristics'!B:B,MATCH($C795,'Policy Characteristics'!$C:$C,0))),"",INDEX('Policy Characteristics'!B:B,MATCH($C795,'Policy Characteristics'!$C:$C,0)))</f>
        <v>Electrification</v>
      </c>
      <c r="C795" s="76" t="str">
        <f t="shared" si="29"/>
        <v>Fraction of Eligible Industrial Energy Use Shifted to Electricity</v>
      </c>
      <c r="D795" s="78" t="s">
        <v>1316</v>
      </c>
      <c r="E795" t="s">
        <v>1824</v>
      </c>
      <c r="F795" t="s">
        <v>1278</v>
      </c>
      <c r="G795" s="88" t="s">
        <v>1824</v>
      </c>
      <c r="H795" s="15">
        <v>1969</v>
      </c>
      <c r="I795" s="213" t="s">
        <v>43</v>
      </c>
      <c r="J795" s="202" t="str">
        <f>IF(ISBLANK(INDEX('Policy Characteristics'!D:D,MATCH($C795,'Policy Characteristics'!$C:$C,0))),"",INDEX('Policy Characteristics'!D:D,MATCH($C795,'Policy Characteristics'!$C:$C,0)))</f>
        <v>Electrification</v>
      </c>
      <c r="K795" s="76" t="str">
        <f>IF(ISBLANK(INDEX('Policy Characteristics'!E:E,MATCH($C795,'Policy Characteristics'!$C:$C,0))),"",INDEX('Policy Characteristics'!E:E,MATCH($C795,'Policy Characteristics'!$C:$C,0)))</f>
        <v>indst shift to electricity</v>
      </c>
      <c r="L795" s="205">
        <f>IF(ISBLANK(INDEX('Policy Characteristics'!F:F,MATCH($C795,'Policy Characteristics'!$C:$C,0))),"",INDEX('Policy Characteristics'!F:F,MATCH($C795,'Policy Characteristics'!$C:$C,0)))</f>
        <v>0</v>
      </c>
      <c r="M795" s="205">
        <f>IF(ISBLANK(INDEX('Policy Characteristics'!G:G,MATCH($C795,'Policy Characteristics'!$C:$C,0))),"",INDEX('Policy Characteristics'!G:G,MATCH($C795,'Policy Characteristics'!$C:$C,0)))</f>
        <v>1</v>
      </c>
      <c r="N795" s="205">
        <f>IF(ISBLANK(INDEX('Policy Characteristics'!H:H,MATCH($C795,'Policy Characteristics'!$C:$C,0))),"",INDEX('Policy Characteristics'!H:H,MATCH($C795,'Policy Characteristics'!$C:$C,0)))</f>
        <v>0.01</v>
      </c>
      <c r="O795" s="76" t="str">
        <f>IF(ISBLANK(INDEX('Policy Characteristics'!I:I,MATCH($C795,'Policy Characteristics'!$C:$C,0))),"",INDEX('Policy Characteristics'!I:I,MATCH($C795,'Policy Characteristics'!$C:$C,0)))</f>
        <v>% of fuel shifted</v>
      </c>
      <c r="P795" s="7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76" t="str">
        <f>IF(ISBLANK(INDEX('Policy Characteristics'!K:K,MATCH($C795,'Policy Characteristics'!$C:$C,0))),"",INDEX('Policy Characteristics'!K:K,MATCH($C795,'Policy Characteristics'!$C:$C,0)))</f>
        <v>industry-ag-main.html#fuel-switching</v>
      </c>
      <c r="R795" s="76" t="str">
        <f>IF(ISBLANK(INDEX('Policy Characteristics'!L:L,MATCH($C795,'Policy Characteristics'!$C:$C,0))),"",INDEX('Policy Characteristics'!L:L,MATCH($C795,'Policy Characteristics'!$C:$C,0)))</f>
        <v>industry-elec-and-hydrogen.html</v>
      </c>
    </row>
    <row r="796" spans="1:18" x14ac:dyDescent="0.25">
      <c r="A796" s="76" t="str">
        <f>IF(ISBLANK(INDEX('Policy Characteristics'!A:A,MATCH($C796,'Policy Characteristics'!$C:$C,0))),"",INDEX('Policy Characteristics'!A:A,MATCH($C796,'Policy Characteristics'!$C:$C,0)))</f>
        <v>Industry</v>
      </c>
      <c r="B796" s="200" t="str">
        <f>IF(ISBLANK(INDEX('Policy Characteristics'!B:B,MATCH($C796,'Policy Characteristics'!$C:$C,0))),"",INDEX('Policy Characteristics'!B:B,MATCH($C796,'Policy Characteristics'!$C:$C,0)))</f>
        <v>Electrification</v>
      </c>
      <c r="C796" s="76" t="str">
        <f t="shared" si="29"/>
        <v>Fraction of Eligible Industrial Energy Use Shifted to Electricity</v>
      </c>
      <c r="D796" s="78" t="s">
        <v>1317</v>
      </c>
      <c r="E796" t="s">
        <v>1682</v>
      </c>
      <c r="F796" t="s">
        <v>1279</v>
      </c>
      <c r="G796" s="88" t="s">
        <v>1689</v>
      </c>
      <c r="H796" s="15">
        <v>1970</v>
      </c>
      <c r="I796" s="213" t="s">
        <v>43</v>
      </c>
      <c r="J796" s="202" t="str">
        <f>IF(ISBLANK(INDEX('Policy Characteristics'!D:D,MATCH($C796,'Policy Characteristics'!$C:$C,0))),"",INDEX('Policy Characteristics'!D:D,MATCH($C796,'Policy Characteristics'!$C:$C,0)))</f>
        <v>Electrification</v>
      </c>
      <c r="K796" s="76" t="str">
        <f>IF(ISBLANK(INDEX('Policy Characteristics'!E:E,MATCH($C796,'Policy Characteristics'!$C:$C,0))),"",INDEX('Policy Characteristics'!E:E,MATCH($C796,'Policy Characteristics'!$C:$C,0)))</f>
        <v>indst shift to electricity</v>
      </c>
      <c r="L796" s="205">
        <f>IF(ISBLANK(INDEX('Policy Characteristics'!F:F,MATCH($C796,'Policy Characteristics'!$C:$C,0))),"",INDEX('Policy Characteristics'!F:F,MATCH($C796,'Policy Characteristics'!$C:$C,0)))</f>
        <v>0</v>
      </c>
      <c r="M796" s="205">
        <f>IF(ISBLANK(INDEX('Policy Characteristics'!G:G,MATCH($C796,'Policy Characteristics'!$C:$C,0))),"",INDEX('Policy Characteristics'!G:G,MATCH($C796,'Policy Characteristics'!$C:$C,0)))</f>
        <v>1</v>
      </c>
      <c r="N796" s="205">
        <f>IF(ISBLANK(INDEX('Policy Characteristics'!H:H,MATCH($C796,'Policy Characteristics'!$C:$C,0))),"",INDEX('Policy Characteristics'!H:H,MATCH($C796,'Policy Characteristics'!$C:$C,0)))</f>
        <v>0.01</v>
      </c>
      <c r="O796" s="76" t="str">
        <f>IF(ISBLANK(INDEX('Policy Characteristics'!I:I,MATCH($C796,'Policy Characteristics'!$C:$C,0))),"",INDEX('Policy Characteristics'!I:I,MATCH($C796,'Policy Characteristics'!$C:$C,0)))</f>
        <v>% of fuel shifted</v>
      </c>
      <c r="P796" s="7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76" t="str">
        <f>IF(ISBLANK(INDEX('Policy Characteristics'!K:K,MATCH($C796,'Policy Characteristics'!$C:$C,0))),"",INDEX('Policy Characteristics'!K:K,MATCH($C796,'Policy Characteristics'!$C:$C,0)))</f>
        <v>industry-ag-main.html#fuel-switching</v>
      </c>
      <c r="R796" s="76" t="str">
        <f>IF(ISBLANK(INDEX('Policy Characteristics'!L:L,MATCH($C796,'Policy Characteristics'!$C:$C,0))),"",INDEX('Policy Characteristics'!L:L,MATCH($C796,'Policy Characteristics'!$C:$C,0)))</f>
        <v>industry-elec-and-hydrogen.html</v>
      </c>
    </row>
    <row r="797" spans="1:18" x14ac:dyDescent="0.25">
      <c r="A797" s="76" t="str">
        <f>IF(ISBLANK(INDEX('Policy Characteristics'!A:A,MATCH($C797,'Policy Characteristics'!$C:$C,0))),"",INDEX('Policy Characteristics'!A:A,MATCH($C797,'Policy Characteristics'!$C:$C,0)))</f>
        <v>Industry</v>
      </c>
      <c r="B797" s="200" t="str">
        <f>IF(ISBLANK(INDEX('Policy Characteristics'!B:B,MATCH($C797,'Policy Characteristics'!$C:$C,0))),"",INDEX('Policy Characteristics'!B:B,MATCH($C797,'Policy Characteristics'!$C:$C,0)))</f>
        <v>Electrification</v>
      </c>
      <c r="C797" s="76" t="str">
        <f t="shared" si="29"/>
        <v>Fraction of Eligible Industrial Energy Use Shifted to Electricity</v>
      </c>
      <c r="D797" s="78" t="s">
        <v>1317</v>
      </c>
      <c r="E797" t="s">
        <v>1683</v>
      </c>
      <c r="F797" t="s">
        <v>1279</v>
      </c>
      <c r="G797" s="88" t="s">
        <v>1690</v>
      </c>
      <c r="H797" s="15">
        <v>1971</v>
      </c>
      <c r="I797" s="213" t="s">
        <v>43</v>
      </c>
      <c r="J797" s="202" t="str">
        <f>IF(ISBLANK(INDEX('Policy Characteristics'!D:D,MATCH($C797,'Policy Characteristics'!$C:$C,0))),"",INDEX('Policy Characteristics'!D:D,MATCH($C797,'Policy Characteristics'!$C:$C,0)))</f>
        <v>Electrification</v>
      </c>
      <c r="K797" s="76" t="str">
        <f>IF(ISBLANK(INDEX('Policy Characteristics'!E:E,MATCH($C797,'Policy Characteristics'!$C:$C,0))),"",INDEX('Policy Characteristics'!E:E,MATCH($C797,'Policy Characteristics'!$C:$C,0)))</f>
        <v>indst shift to electricity</v>
      </c>
      <c r="L797" s="205">
        <f>IF(ISBLANK(INDEX('Policy Characteristics'!F:F,MATCH($C797,'Policy Characteristics'!$C:$C,0))),"",INDEX('Policy Characteristics'!F:F,MATCH($C797,'Policy Characteristics'!$C:$C,0)))</f>
        <v>0</v>
      </c>
      <c r="M797" s="205">
        <f>IF(ISBLANK(INDEX('Policy Characteristics'!G:G,MATCH($C797,'Policy Characteristics'!$C:$C,0))),"",INDEX('Policy Characteristics'!G:G,MATCH($C797,'Policy Characteristics'!$C:$C,0)))</f>
        <v>1</v>
      </c>
      <c r="N797" s="205">
        <f>IF(ISBLANK(INDEX('Policy Characteristics'!H:H,MATCH($C797,'Policy Characteristics'!$C:$C,0))),"",INDEX('Policy Characteristics'!H:H,MATCH($C797,'Policy Characteristics'!$C:$C,0)))</f>
        <v>0.01</v>
      </c>
      <c r="O797" s="76" t="str">
        <f>IF(ISBLANK(INDEX('Policy Characteristics'!I:I,MATCH($C797,'Policy Characteristics'!$C:$C,0))),"",INDEX('Policy Characteristics'!I:I,MATCH($C797,'Policy Characteristics'!$C:$C,0)))</f>
        <v>% of fuel shifted</v>
      </c>
      <c r="P797" s="7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76" t="str">
        <f>IF(ISBLANK(INDEX('Policy Characteristics'!K:K,MATCH($C797,'Policy Characteristics'!$C:$C,0))),"",INDEX('Policy Characteristics'!K:K,MATCH($C797,'Policy Characteristics'!$C:$C,0)))</f>
        <v>industry-ag-main.html#fuel-switching</v>
      </c>
      <c r="R797" s="76" t="str">
        <f>IF(ISBLANK(INDEX('Policy Characteristics'!L:L,MATCH($C797,'Policy Characteristics'!$C:$C,0))),"",INDEX('Policy Characteristics'!L:L,MATCH($C797,'Policy Characteristics'!$C:$C,0)))</f>
        <v>industry-elec-and-hydrogen.html</v>
      </c>
    </row>
    <row r="798" spans="1:18" x14ac:dyDescent="0.25">
      <c r="A798" s="76" t="str">
        <f>IF(ISBLANK(INDEX('Policy Characteristics'!A:A,MATCH($C798,'Policy Characteristics'!$C:$C,0))),"",INDEX('Policy Characteristics'!A:A,MATCH($C798,'Policy Characteristics'!$C:$C,0)))</f>
        <v>Industry</v>
      </c>
      <c r="B798" s="200" t="str">
        <f>IF(ISBLANK(INDEX('Policy Characteristics'!B:B,MATCH($C798,'Policy Characteristics'!$C:$C,0))),"",INDEX('Policy Characteristics'!B:B,MATCH($C798,'Policy Characteristics'!$C:$C,0)))</f>
        <v>Electrification</v>
      </c>
      <c r="C798" s="76" t="str">
        <f t="shared" si="29"/>
        <v>Fraction of Eligible Industrial Energy Use Shifted to Electricity</v>
      </c>
      <c r="D798" s="78" t="s">
        <v>1317</v>
      </c>
      <c r="E798" t="s">
        <v>1684</v>
      </c>
      <c r="F798" t="s">
        <v>1279</v>
      </c>
      <c r="G798" s="88" t="s">
        <v>1691</v>
      </c>
      <c r="H798" s="15">
        <v>1972</v>
      </c>
      <c r="I798" s="213" t="s">
        <v>43</v>
      </c>
      <c r="J798" s="202" t="str">
        <f>IF(ISBLANK(INDEX('Policy Characteristics'!D:D,MATCH($C798,'Policy Characteristics'!$C:$C,0))),"",INDEX('Policy Characteristics'!D:D,MATCH($C798,'Policy Characteristics'!$C:$C,0)))</f>
        <v>Electrification</v>
      </c>
      <c r="K798" s="76" t="str">
        <f>IF(ISBLANK(INDEX('Policy Characteristics'!E:E,MATCH($C798,'Policy Characteristics'!$C:$C,0))),"",INDEX('Policy Characteristics'!E:E,MATCH($C798,'Policy Characteristics'!$C:$C,0)))</f>
        <v>indst shift to electricity</v>
      </c>
      <c r="L798" s="205">
        <f>IF(ISBLANK(INDEX('Policy Characteristics'!F:F,MATCH($C798,'Policy Characteristics'!$C:$C,0))),"",INDEX('Policy Characteristics'!F:F,MATCH($C798,'Policy Characteristics'!$C:$C,0)))</f>
        <v>0</v>
      </c>
      <c r="M798" s="205">
        <f>IF(ISBLANK(INDEX('Policy Characteristics'!G:G,MATCH($C798,'Policy Characteristics'!$C:$C,0))),"",INDEX('Policy Characteristics'!G:G,MATCH($C798,'Policy Characteristics'!$C:$C,0)))</f>
        <v>1</v>
      </c>
      <c r="N798" s="205">
        <f>IF(ISBLANK(INDEX('Policy Characteristics'!H:H,MATCH($C798,'Policy Characteristics'!$C:$C,0))),"",INDEX('Policy Characteristics'!H:H,MATCH($C798,'Policy Characteristics'!$C:$C,0)))</f>
        <v>0.01</v>
      </c>
      <c r="O798" s="76" t="str">
        <f>IF(ISBLANK(INDEX('Policy Characteristics'!I:I,MATCH($C798,'Policy Characteristics'!$C:$C,0))),"",INDEX('Policy Characteristics'!I:I,MATCH($C798,'Policy Characteristics'!$C:$C,0)))</f>
        <v>% of fuel shifted</v>
      </c>
      <c r="P798" s="7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76" t="str">
        <f>IF(ISBLANK(INDEX('Policy Characteristics'!K:K,MATCH($C798,'Policy Characteristics'!$C:$C,0))),"",INDEX('Policy Characteristics'!K:K,MATCH($C798,'Policy Characteristics'!$C:$C,0)))</f>
        <v>industry-ag-main.html#fuel-switching</v>
      </c>
      <c r="R798" s="76" t="str">
        <f>IF(ISBLANK(INDEX('Policy Characteristics'!L:L,MATCH($C798,'Policy Characteristics'!$C:$C,0))),"",INDEX('Policy Characteristics'!L:L,MATCH($C798,'Policy Characteristics'!$C:$C,0)))</f>
        <v>industry-elec-and-hydrogen.html</v>
      </c>
    </row>
    <row r="799" spans="1:18" x14ac:dyDescent="0.25">
      <c r="A799" s="76" t="str">
        <f>IF(ISBLANK(INDEX('Policy Characteristics'!A:A,MATCH($C799,'Policy Characteristics'!$C:$C,0))),"",INDEX('Policy Characteristics'!A:A,MATCH($C799,'Policy Characteristics'!$C:$C,0)))</f>
        <v>Industry</v>
      </c>
      <c r="B799" s="200" t="str">
        <f>IF(ISBLANK(INDEX('Policy Characteristics'!B:B,MATCH($C799,'Policy Characteristics'!$C:$C,0))),"",INDEX('Policy Characteristics'!B:B,MATCH($C799,'Policy Characteristics'!$C:$C,0)))</f>
        <v>Electrification</v>
      </c>
      <c r="C799" s="76" t="str">
        <f t="shared" si="29"/>
        <v>Fraction of Eligible Industrial Energy Use Shifted to Electricity</v>
      </c>
      <c r="D799" s="78" t="s">
        <v>1317</v>
      </c>
      <c r="E799" t="s">
        <v>1685</v>
      </c>
      <c r="F799" t="s">
        <v>1279</v>
      </c>
      <c r="G799" s="88" t="s">
        <v>1692</v>
      </c>
      <c r="H799" s="15">
        <v>1973</v>
      </c>
      <c r="I799" s="213" t="s">
        <v>43</v>
      </c>
      <c r="J799" s="202" t="str">
        <f>IF(ISBLANK(INDEX('Policy Characteristics'!D:D,MATCH($C799,'Policy Characteristics'!$C:$C,0))),"",INDEX('Policy Characteristics'!D:D,MATCH($C799,'Policy Characteristics'!$C:$C,0)))</f>
        <v>Electrification</v>
      </c>
      <c r="K799" s="76" t="str">
        <f>IF(ISBLANK(INDEX('Policy Characteristics'!E:E,MATCH($C799,'Policy Characteristics'!$C:$C,0))),"",INDEX('Policy Characteristics'!E:E,MATCH($C799,'Policy Characteristics'!$C:$C,0)))</f>
        <v>indst shift to electricity</v>
      </c>
      <c r="L799" s="205">
        <f>IF(ISBLANK(INDEX('Policy Characteristics'!F:F,MATCH($C799,'Policy Characteristics'!$C:$C,0))),"",INDEX('Policy Characteristics'!F:F,MATCH($C799,'Policy Characteristics'!$C:$C,0)))</f>
        <v>0</v>
      </c>
      <c r="M799" s="205">
        <f>IF(ISBLANK(INDEX('Policy Characteristics'!G:G,MATCH($C799,'Policy Characteristics'!$C:$C,0))),"",INDEX('Policy Characteristics'!G:G,MATCH($C799,'Policy Characteristics'!$C:$C,0)))</f>
        <v>1</v>
      </c>
      <c r="N799" s="205">
        <f>IF(ISBLANK(INDEX('Policy Characteristics'!H:H,MATCH($C799,'Policy Characteristics'!$C:$C,0))),"",INDEX('Policy Characteristics'!H:H,MATCH($C799,'Policy Characteristics'!$C:$C,0)))</f>
        <v>0.01</v>
      </c>
      <c r="O799" s="76" t="str">
        <f>IF(ISBLANK(INDEX('Policy Characteristics'!I:I,MATCH($C799,'Policy Characteristics'!$C:$C,0))),"",INDEX('Policy Characteristics'!I:I,MATCH($C799,'Policy Characteristics'!$C:$C,0)))</f>
        <v>% of fuel shifted</v>
      </c>
      <c r="P799" s="7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76" t="str">
        <f>IF(ISBLANK(INDEX('Policy Characteristics'!K:K,MATCH($C799,'Policy Characteristics'!$C:$C,0))),"",INDEX('Policy Characteristics'!K:K,MATCH($C799,'Policy Characteristics'!$C:$C,0)))</f>
        <v>industry-ag-main.html#fuel-switching</v>
      </c>
      <c r="R799" s="76" t="str">
        <f>IF(ISBLANK(INDEX('Policy Characteristics'!L:L,MATCH($C799,'Policy Characteristics'!$C:$C,0))),"",INDEX('Policy Characteristics'!L:L,MATCH($C799,'Policy Characteristics'!$C:$C,0)))</f>
        <v>industry-elec-and-hydrogen.html</v>
      </c>
    </row>
    <row r="800" spans="1:18" x14ac:dyDescent="0.25">
      <c r="A800" s="76" t="str">
        <f>IF(ISBLANK(INDEX('Policy Characteristics'!A:A,MATCH($C800,'Policy Characteristics'!$C:$C,0))),"",INDEX('Policy Characteristics'!A:A,MATCH($C800,'Policy Characteristics'!$C:$C,0)))</f>
        <v>Industry</v>
      </c>
      <c r="B800" s="200" t="str">
        <f>IF(ISBLANK(INDEX('Policy Characteristics'!B:B,MATCH($C800,'Policy Characteristics'!$C:$C,0))),"",INDEX('Policy Characteristics'!B:B,MATCH($C800,'Policy Characteristics'!$C:$C,0)))</f>
        <v>Electrification</v>
      </c>
      <c r="C800" s="76" t="str">
        <f t="shared" si="29"/>
        <v>Fraction of Eligible Industrial Energy Use Shifted to Electricity</v>
      </c>
      <c r="D800" s="78" t="s">
        <v>1317</v>
      </c>
      <c r="E800" t="s">
        <v>1686</v>
      </c>
      <c r="F800" t="s">
        <v>1279</v>
      </c>
      <c r="G800" s="88" t="s">
        <v>1693</v>
      </c>
      <c r="H800" s="15">
        <v>1974</v>
      </c>
      <c r="I800" s="213" t="s">
        <v>43</v>
      </c>
      <c r="J800" s="202" t="str">
        <f>IF(ISBLANK(INDEX('Policy Characteristics'!D:D,MATCH($C800,'Policy Characteristics'!$C:$C,0))),"",INDEX('Policy Characteristics'!D:D,MATCH($C800,'Policy Characteristics'!$C:$C,0)))</f>
        <v>Electrification</v>
      </c>
      <c r="K800" s="76" t="str">
        <f>IF(ISBLANK(INDEX('Policy Characteristics'!E:E,MATCH($C800,'Policy Characteristics'!$C:$C,0))),"",INDEX('Policy Characteristics'!E:E,MATCH($C800,'Policy Characteristics'!$C:$C,0)))</f>
        <v>indst shift to electricity</v>
      </c>
      <c r="L800" s="205">
        <f>IF(ISBLANK(INDEX('Policy Characteristics'!F:F,MATCH($C800,'Policy Characteristics'!$C:$C,0))),"",INDEX('Policy Characteristics'!F:F,MATCH($C800,'Policy Characteristics'!$C:$C,0)))</f>
        <v>0</v>
      </c>
      <c r="M800" s="205">
        <f>IF(ISBLANK(INDEX('Policy Characteristics'!G:G,MATCH($C800,'Policy Characteristics'!$C:$C,0))),"",INDEX('Policy Characteristics'!G:G,MATCH($C800,'Policy Characteristics'!$C:$C,0)))</f>
        <v>1</v>
      </c>
      <c r="N800" s="205">
        <f>IF(ISBLANK(INDEX('Policy Characteristics'!H:H,MATCH($C800,'Policy Characteristics'!$C:$C,0))),"",INDEX('Policy Characteristics'!H:H,MATCH($C800,'Policy Characteristics'!$C:$C,0)))</f>
        <v>0.01</v>
      </c>
      <c r="O800" s="76" t="str">
        <f>IF(ISBLANK(INDEX('Policy Characteristics'!I:I,MATCH($C800,'Policy Characteristics'!$C:$C,0))),"",INDEX('Policy Characteristics'!I:I,MATCH($C800,'Policy Characteristics'!$C:$C,0)))</f>
        <v>% of fuel shifted</v>
      </c>
      <c r="P800" s="7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76" t="str">
        <f>IF(ISBLANK(INDEX('Policy Characteristics'!K:K,MATCH($C800,'Policy Characteristics'!$C:$C,0))),"",INDEX('Policy Characteristics'!K:K,MATCH($C800,'Policy Characteristics'!$C:$C,0)))</f>
        <v>industry-ag-main.html#fuel-switching</v>
      </c>
      <c r="R800" s="76" t="str">
        <f>IF(ISBLANK(INDEX('Policy Characteristics'!L:L,MATCH($C800,'Policy Characteristics'!$C:$C,0))),"",INDEX('Policy Characteristics'!L:L,MATCH($C800,'Policy Characteristics'!$C:$C,0)))</f>
        <v>industry-elec-and-hydrogen.html</v>
      </c>
    </row>
    <row r="801" spans="1:18" x14ac:dyDescent="0.25">
      <c r="A801" s="76" t="str">
        <f>IF(ISBLANK(INDEX('Policy Characteristics'!A:A,MATCH($C801,'Policy Characteristics'!$C:$C,0))),"",INDEX('Policy Characteristics'!A:A,MATCH($C801,'Policy Characteristics'!$C:$C,0)))</f>
        <v>Industry</v>
      </c>
      <c r="B801" s="200" t="str">
        <f>IF(ISBLANK(INDEX('Policy Characteristics'!B:B,MATCH($C801,'Policy Characteristics'!$C:$C,0))),"",INDEX('Policy Characteristics'!B:B,MATCH($C801,'Policy Characteristics'!$C:$C,0)))</f>
        <v>Electrification</v>
      </c>
      <c r="C801" s="76" t="str">
        <f t="shared" si="29"/>
        <v>Fraction of Eligible Industrial Energy Use Shifted to Electricity</v>
      </c>
      <c r="D801" s="78" t="s">
        <v>1317</v>
      </c>
      <c r="E801" t="s">
        <v>1687</v>
      </c>
      <c r="F801" t="s">
        <v>1279</v>
      </c>
      <c r="G801" s="88" t="s">
        <v>1694</v>
      </c>
      <c r="H801" s="15">
        <v>1975</v>
      </c>
      <c r="I801" s="213" t="s">
        <v>43</v>
      </c>
      <c r="J801" s="202" t="str">
        <f>IF(ISBLANK(INDEX('Policy Characteristics'!D:D,MATCH($C801,'Policy Characteristics'!$C:$C,0))),"",INDEX('Policy Characteristics'!D:D,MATCH($C801,'Policy Characteristics'!$C:$C,0)))</f>
        <v>Electrification</v>
      </c>
      <c r="K801" s="76" t="str">
        <f>IF(ISBLANK(INDEX('Policy Characteristics'!E:E,MATCH($C801,'Policy Characteristics'!$C:$C,0))),"",INDEX('Policy Characteristics'!E:E,MATCH($C801,'Policy Characteristics'!$C:$C,0)))</f>
        <v>indst shift to electricity</v>
      </c>
      <c r="L801" s="205">
        <f>IF(ISBLANK(INDEX('Policy Characteristics'!F:F,MATCH($C801,'Policy Characteristics'!$C:$C,0))),"",INDEX('Policy Characteristics'!F:F,MATCH($C801,'Policy Characteristics'!$C:$C,0)))</f>
        <v>0</v>
      </c>
      <c r="M801" s="205">
        <f>IF(ISBLANK(INDEX('Policy Characteristics'!G:G,MATCH($C801,'Policy Characteristics'!$C:$C,0))),"",INDEX('Policy Characteristics'!G:G,MATCH($C801,'Policy Characteristics'!$C:$C,0)))</f>
        <v>1</v>
      </c>
      <c r="N801" s="205">
        <f>IF(ISBLANK(INDEX('Policy Characteristics'!H:H,MATCH($C801,'Policy Characteristics'!$C:$C,0))),"",INDEX('Policy Characteristics'!H:H,MATCH($C801,'Policy Characteristics'!$C:$C,0)))</f>
        <v>0.01</v>
      </c>
      <c r="O801" s="76" t="str">
        <f>IF(ISBLANK(INDEX('Policy Characteristics'!I:I,MATCH($C801,'Policy Characteristics'!$C:$C,0))),"",INDEX('Policy Characteristics'!I:I,MATCH($C801,'Policy Characteristics'!$C:$C,0)))</f>
        <v>% of fuel shifted</v>
      </c>
      <c r="P801" s="7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76" t="str">
        <f>IF(ISBLANK(INDEX('Policy Characteristics'!K:K,MATCH($C801,'Policy Characteristics'!$C:$C,0))),"",INDEX('Policy Characteristics'!K:K,MATCH($C801,'Policy Characteristics'!$C:$C,0)))</f>
        <v>industry-ag-main.html#fuel-switching</v>
      </c>
      <c r="R801" s="76" t="str">
        <f>IF(ISBLANK(INDEX('Policy Characteristics'!L:L,MATCH($C801,'Policy Characteristics'!$C:$C,0))),"",INDEX('Policy Characteristics'!L:L,MATCH($C801,'Policy Characteristics'!$C:$C,0)))</f>
        <v>industry-elec-and-hydrogen.html</v>
      </c>
    </row>
    <row r="802" spans="1:18" x14ac:dyDescent="0.25">
      <c r="A802" s="76" t="str">
        <f>IF(ISBLANK(INDEX('Policy Characteristics'!A:A,MATCH($C802,'Policy Characteristics'!$C:$C,0))),"",INDEX('Policy Characteristics'!A:A,MATCH($C802,'Policy Characteristics'!$C:$C,0)))</f>
        <v>Industry</v>
      </c>
      <c r="B802" s="200" t="str">
        <f>IF(ISBLANK(INDEX('Policy Characteristics'!B:B,MATCH($C802,'Policy Characteristics'!$C:$C,0))),"",INDEX('Policy Characteristics'!B:B,MATCH($C802,'Policy Characteristics'!$C:$C,0)))</f>
        <v>Electrification</v>
      </c>
      <c r="C802" s="76" t="str">
        <f t="shared" si="29"/>
        <v>Fraction of Eligible Industrial Energy Use Shifted to Electricity</v>
      </c>
      <c r="D802" s="78" t="s">
        <v>1317</v>
      </c>
      <c r="E802" t="s">
        <v>1688</v>
      </c>
      <c r="F802" t="s">
        <v>1279</v>
      </c>
      <c r="G802" s="88" t="s">
        <v>1695</v>
      </c>
      <c r="H802" s="15">
        <v>1976</v>
      </c>
      <c r="I802" s="213" t="s">
        <v>43</v>
      </c>
      <c r="J802" s="202" t="str">
        <f>IF(ISBLANK(INDEX('Policy Characteristics'!D:D,MATCH($C802,'Policy Characteristics'!$C:$C,0))),"",INDEX('Policy Characteristics'!D:D,MATCH($C802,'Policy Characteristics'!$C:$C,0)))</f>
        <v>Electrification</v>
      </c>
      <c r="K802" s="76" t="str">
        <f>IF(ISBLANK(INDEX('Policy Characteristics'!E:E,MATCH($C802,'Policy Characteristics'!$C:$C,0))),"",INDEX('Policy Characteristics'!E:E,MATCH($C802,'Policy Characteristics'!$C:$C,0)))</f>
        <v>indst shift to electricity</v>
      </c>
      <c r="L802" s="205">
        <f>IF(ISBLANK(INDEX('Policy Characteristics'!F:F,MATCH($C802,'Policy Characteristics'!$C:$C,0))),"",INDEX('Policy Characteristics'!F:F,MATCH($C802,'Policy Characteristics'!$C:$C,0)))</f>
        <v>0</v>
      </c>
      <c r="M802" s="205">
        <f>IF(ISBLANK(INDEX('Policy Characteristics'!G:G,MATCH($C802,'Policy Characteristics'!$C:$C,0))),"",INDEX('Policy Characteristics'!G:G,MATCH($C802,'Policy Characteristics'!$C:$C,0)))</f>
        <v>1</v>
      </c>
      <c r="N802" s="205">
        <f>IF(ISBLANK(INDEX('Policy Characteristics'!H:H,MATCH($C802,'Policy Characteristics'!$C:$C,0))),"",INDEX('Policy Characteristics'!H:H,MATCH($C802,'Policy Characteristics'!$C:$C,0)))</f>
        <v>0.01</v>
      </c>
      <c r="O802" s="76" t="str">
        <f>IF(ISBLANK(INDEX('Policy Characteristics'!I:I,MATCH($C802,'Policy Characteristics'!$C:$C,0))),"",INDEX('Policy Characteristics'!I:I,MATCH($C802,'Policy Characteristics'!$C:$C,0)))</f>
        <v>% of fuel shifted</v>
      </c>
      <c r="P802" s="7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76" t="str">
        <f>IF(ISBLANK(INDEX('Policy Characteristics'!K:K,MATCH($C802,'Policy Characteristics'!$C:$C,0))),"",INDEX('Policy Characteristics'!K:K,MATCH($C802,'Policy Characteristics'!$C:$C,0)))</f>
        <v>industry-ag-main.html#fuel-switching</v>
      </c>
      <c r="R802" s="76" t="str">
        <f>IF(ISBLANK(INDEX('Policy Characteristics'!L:L,MATCH($C802,'Policy Characteristics'!$C:$C,0))),"",INDEX('Policy Characteristics'!L:L,MATCH($C802,'Policy Characteristics'!$C:$C,0)))</f>
        <v>industry-elec-and-hydrogen.html</v>
      </c>
    </row>
    <row r="803" spans="1:18" x14ac:dyDescent="0.25">
      <c r="A803" s="76" t="str">
        <f>IF(ISBLANK(INDEX('Policy Characteristics'!A:A,MATCH($C803,'Policy Characteristics'!$C:$C,0))),"",INDEX('Policy Characteristics'!A:A,MATCH($C803,'Policy Characteristics'!$C:$C,0)))</f>
        <v>Industry</v>
      </c>
      <c r="B803" s="200" t="str">
        <f>IF(ISBLANK(INDEX('Policy Characteristics'!B:B,MATCH($C803,'Policy Characteristics'!$C:$C,0))),"",INDEX('Policy Characteristics'!B:B,MATCH($C803,'Policy Characteristics'!$C:$C,0)))</f>
        <v>Electrification</v>
      </c>
      <c r="C803" s="76" t="str">
        <f t="shared" si="29"/>
        <v>Fraction of Eligible Industrial Energy Use Shifted to Electricity</v>
      </c>
      <c r="D803" s="78" t="s">
        <v>1317</v>
      </c>
      <c r="E803" t="s">
        <v>1824</v>
      </c>
      <c r="F803" t="s">
        <v>1279</v>
      </c>
      <c r="G803" s="88" t="s">
        <v>1824</v>
      </c>
      <c r="H803" s="15">
        <v>1977</v>
      </c>
      <c r="I803" s="213" t="s">
        <v>43</v>
      </c>
      <c r="J803" s="202" t="str">
        <f>IF(ISBLANK(INDEX('Policy Characteristics'!D:D,MATCH($C803,'Policy Characteristics'!$C:$C,0))),"",INDEX('Policy Characteristics'!D:D,MATCH($C803,'Policy Characteristics'!$C:$C,0)))</f>
        <v>Electrification</v>
      </c>
      <c r="K803" s="76" t="str">
        <f>IF(ISBLANK(INDEX('Policy Characteristics'!E:E,MATCH($C803,'Policy Characteristics'!$C:$C,0))),"",INDEX('Policy Characteristics'!E:E,MATCH($C803,'Policy Characteristics'!$C:$C,0)))</f>
        <v>indst shift to electricity</v>
      </c>
      <c r="L803" s="205">
        <f>IF(ISBLANK(INDEX('Policy Characteristics'!F:F,MATCH($C803,'Policy Characteristics'!$C:$C,0))),"",INDEX('Policy Characteristics'!F:F,MATCH($C803,'Policy Characteristics'!$C:$C,0)))</f>
        <v>0</v>
      </c>
      <c r="M803" s="205">
        <f>IF(ISBLANK(INDEX('Policy Characteristics'!G:G,MATCH($C803,'Policy Characteristics'!$C:$C,0))),"",INDEX('Policy Characteristics'!G:G,MATCH($C803,'Policy Characteristics'!$C:$C,0)))</f>
        <v>1</v>
      </c>
      <c r="N803" s="205">
        <f>IF(ISBLANK(INDEX('Policy Characteristics'!H:H,MATCH($C803,'Policy Characteristics'!$C:$C,0))),"",INDEX('Policy Characteristics'!H:H,MATCH($C803,'Policy Characteristics'!$C:$C,0)))</f>
        <v>0.01</v>
      </c>
      <c r="O803" s="76" t="str">
        <f>IF(ISBLANK(INDEX('Policy Characteristics'!I:I,MATCH($C803,'Policy Characteristics'!$C:$C,0))),"",INDEX('Policy Characteristics'!I:I,MATCH($C803,'Policy Characteristics'!$C:$C,0)))</f>
        <v>% of fuel shifted</v>
      </c>
      <c r="P803" s="7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76" t="str">
        <f>IF(ISBLANK(INDEX('Policy Characteristics'!K:K,MATCH($C803,'Policy Characteristics'!$C:$C,0))),"",INDEX('Policy Characteristics'!K:K,MATCH($C803,'Policy Characteristics'!$C:$C,0)))</f>
        <v>industry-ag-main.html#fuel-switching</v>
      </c>
      <c r="R803" s="76" t="str">
        <f>IF(ISBLANK(INDEX('Policy Characteristics'!L:L,MATCH($C803,'Policy Characteristics'!$C:$C,0))),"",INDEX('Policy Characteristics'!L:L,MATCH($C803,'Policy Characteristics'!$C:$C,0)))</f>
        <v>industry-elec-and-hydrogen.html</v>
      </c>
    </row>
    <row r="804" spans="1:18" x14ac:dyDescent="0.25">
      <c r="A804" s="76" t="str">
        <f>IF(ISBLANK(INDEX('Policy Characteristics'!A:A,MATCH($C804,'Policy Characteristics'!$C:$C,0))),"",INDEX('Policy Characteristics'!A:A,MATCH($C804,'Policy Characteristics'!$C:$C,0)))</f>
        <v>Industry</v>
      </c>
      <c r="B804" s="200" t="str">
        <f>IF(ISBLANK(INDEX('Policy Characteristics'!B:B,MATCH($C804,'Policy Characteristics'!$C:$C,0))),"",INDEX('Policy Characteristics'!B:B,MATCH($C804,'Policy Characteristics'!$C:$C,0)))</f>
        <v>Electrification</v>
      </c>
      <c r="C804" s="76" t="str">
        <f t="shared" si="29"/>
        <v>Fraction of Eligible Industrial Energy Use Shifted to Electricity</v>
      </c>
      <c r="D804" s="78" t="s">
        <v>1318</v>
      </c>
      <c r="E804" t="s">
        <v>1682</v>
      </c>
      <c r="F804" t="s">
        <v>1280</v>
      </c>
      <c r="G804" s="88" t="s">
        <v>1689</v>
      </c>
      <c r="H804" s="15">
        <v>1978</v>
      </c>
      <c r="I804" s="213" t="s">
        <v>43</v>
      </c>
      <c r="J804" s="202" t="str">
        <f>IF(ISBLANK(INDEX('Policy Characteristics'!D:D,MATCH($C804,'Policy Characteristics'!$C:$C,0))),"",INDEX('Policy Characteristics'!D:D,MATCH($C804,'Policy Characteristics'!$C:$C,0)))</f>
        <v>Electrification</v>
      </c>
      <c r="K804" s="76" t="str">
        <f>IF(ISBLANK(INDEX('Policy Characteristics'!E:E,MATCH($C804,'Policy Characteristics'!$C:$C,0))),"",INDEX('Policy Characteristics'!E:E,MATCH($C804,'Policy Characteristics'!$C:$C,0)))</f>
        <v>indst shift to electricity</v>
      </c>
      <c r="L804" s="205">
        <f>IF(ISBLANK(INDEX('Policy Characteristics'!F:F,MATCH($C804,'Policy Characteristics'!$C:$C,0))),"",INDEX('Policy Characteristics'!F:F,MATCH($C804,'Policy Characteristics'!$C:$C,0)))</f>
        <v>0</v>
      </c>
      <c r="M804" s="205">
        <f>IF(ISBLANK(INDEX('Policy Characteristics'!G:G,MATCH($C804,'Policy Characteristics'!$C:$C,0))),"",INDEX('Policy Characteristics'!G:G,MATCH($C804,'Policy Characteristics'!$C:$C,0)))</f>
        <v>1</v>
      </c>
      <c r="N804" s="205">
        <f>IF(ISBLANK(INDEX('Policy Characteristics'!H:H,MATCH($C804,'Policy Characteristics'!$C:$C,0))),"",INDEX('Policy Characteristics'!H:H,MATCH($C804,'Policy Characteristics'!$C:$C,0)))</f>
        <v>0.01</v>
      </c>
      <c r="O804" s="76" t="str">
        <f>IF(ISBLANK(INDEX('Policy Characteristics'!I:I,MATCH($C804,'Policy Characteristics'!$C:$C,0))),"",INDEX('Policy Characteristics'!I:I,MATCH($C804,'Policy Characteristics'!$C:$C,0)))</f>
        <v>% of fuel shifted</v>
      </c>
      <c r="P804" s="7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76" t="str">
        <f>IF(ISBLANK(INDEX('Policy Characteristics'!K:K,MATCH($C804,'Policy Characteristics'!$C:$C,0))),"",INDEX('Policy Characteristics'!K:K,MATCH($C804,'Policy Characteristics'!$C:$C,0)))</f>
        <v>industry-ag-main.html#fuel-switching</v>
      </c>
      <c r="R804" s="76" t="str">
        <f>IF(ISBLANK(INDEX('Policy Characteristics'!L:L,MATCH($C804,'Policy Characteristics'!$C:$C,0))),"",INDEX('Policy Characteristics'!L:L,MATCH($C804,'Policy Characteristics'!$C:$C,0)))</f>
        <v>industry-elec-and-hydrogen.html</v>
      </c>
    </row>
    <row r="805" spans="1:18" x14ac:dyDescent="0.25">
      <c r="A805" s="76" t="str">
        <f>IF(ISBLANK(INDEX('Policy Characteristics'!A:A,MATCH($C805,'Policy Characteristics'!$C:$C,0))),"",INDEX('Policy Characteristics'!A:A,MATCH($C805,'Policy Characteristics'!$C:$C,0)))</f>
        <v>Industry</v>
      </c>
      <c r="B805" s="200" t="str">
        <f>IF(ISBLANK(INDEX('Policy Characteristics'!B:B,MATCH($C805,'Policy Characteristics'!$C:$C,0))),"",INDEX('Policy Characteristics'!B:B,MATCH($C805,'Policy Characteristics'!$C:$C,0)))</f>
        <v>Electrification</v>
      </c>
      <c r="C805" s="76" t="str">
        <f t="shared" si="29"/>
        <v>Fraction of Eligible Industrial Energy Use Shifted to Electricity</v>
      </c>
      <c r="D805" s="78" t="s">
        <v>1318</v>
      </c>
      <c r="E805" t="s">
        <v>1683</v>
      </c>
      <c r="F805" t="s">
        <v>1280</v>
      </c>
      <c r="G805" s="88" t="s">
        <v>1690</v>
      </c>
      <c r="H805" s="15">
        <v>1979</v>
      </c>
      <c r="I805" s="213" t="s">
        <v>43</v>
      </c>
      <c r="J805" s="202" t="str">
        <f>IF(ISBLANK(INDEX('Policy Characteristics'!D:D,MATCH($C805,'Policy Characteristics'!$C:$C,0))),"",INDEX('Policy Characteristics'!D:D,MATCH($C805,'Policy Characteristics'!$C:$C,0)))</f>
        <v>Electrification</v>
      </c>
      <c r="K805" s="76" t="str">
        <f>IF(ISBLANK(INDEX('Policy Characteristics'!E:E,MATCH($C805,'Policy Characteristics'!$C:$C,0))),"",INDEX('Policy Characteristics'!E:E,MATCH($C805,'Policy Characteristics'!$C:$C,0)))</f>
        <v>indst shift to electricity</v>
      </c>
      <c r="L805" s="205">
        <f>IF(ISBLANK(INDEX('Policy Characteristics'!F:F,MATCH($C805,'Policy Characteristics'!$C:$C,0))),"",INDEX('Policy Characteristics'!F:F,MATCH($C805,'Policy Characteristics'!$C:$C,0)))</f>
        <v>0</v>
      </c>
      <c r="M805" s="205">
        <f>IF(ISBLANK(INDEX('Policy Characteristics'!G:G,MATCH($C805,'Policy Characteristics'!$C:$C,0))),"",INDEX('Policy Characteristics'!G:G,MATCH($C805,'Policy Characteristics'!$C:$C,0)))</f>
        <v>1</v>
      </c>
      <c r="N805" s="205">
        <f>IF(ISBLANK(INDEX('Policy Characteristics'!H:H,MATCH($C805,'Policy Characteristics'!$C:$C,0))),"",INDEX('Policy Characteristics'!H:H,MATCH($C805,'Policy Characteristics'!$C:$C,0)))</f>
        <v>0.01</v>
      </c>
      <c r="O805" s="76" t="str">
        <f>IF(ISBLANK(INDEX('Policy Characteristics'!I:I,MATCH($C805,'Policy Characteristics'!$C:$C,0))),"",INDEX('Policy Characteristics'!I:I,MATCH($C805,'Policy Characteristics'!$C:$C,0)))</f>
        <v>% of fuel shifted</v>
      </c>
      <c r="P805" s="7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76" t="str">
        <f>IF(ISBLANK(INDEX('Policy Characteristics'!K:K,MATCH($C805,'Policy Characteristics'!$C:$C,0))),"",INDEX('Policy Characteristics'!K:K,MATCH($C805,'Policy Characteristics'!$C:$C,0)))</f>
        <v>industry-ag-main.html#fuel-switching</v>
      </c>
      <c r="R805" s="76" t="str">
        <f>IF(ISBLANK(INDEX('Policy Characteristics'!L:L,MATCH($C805,'Policy Characteristics'!$C:$C,0))),"",INDEX('Policy Characteristics'!L:L,MATCH($C805,'Policy Characteristics'!$C:$C,0)))</f>
        <v>industry-elec-and-hydrogen.html</v>
      </c>
    </row>
    <row r="806" spans="1:18" x14ac:dyDescent="0.25">
      <c r="A806" s="76" t="str">
        <f>IF(ISBLANK(INDEX('Policy Characteristics'!A:A,MATCH($C806,'Policy Characteristics'!$C:$C,0))),"",INDEX('Policy Characteristics'!A:A,MATCH($C806,'Policy Characteristics'!$C:$C,0)))</f>
        <v>Industry</v>
      </c>
      <c r="B806" s="200" t="str">
        <f>IF(ISBLANK(INDEX('Policy Characteristics'!B:B,MATCH($C806,'Policy Characteristics'!$C:$C,0))),"",INDEX('Policy Characteristics'!B:B,MATCH($C806,'Policy Characteristics'!$C:$C,0)))</f>
        <v>Electrification</v>
      </c>
      <c r="C806" s="76" t="str">
        <f t="shared" si="29"/>
        <v>Fraction of Eligible Industrial Energy Use Shifted to Electricity</v>
      </c>
      <c r="D806" s="78" t="s">
        <v>1318</v>
      </c>
      <c r="E806" t="s">
        <v>1684</v>
      </c>
      <c r="F806" t="s">
        <v>1280</v>
      </c>
      <c r="G806" s="88" t="s">
        <v>1691</v>
      </c>
      <c r="H806" s="15">
        <v>1980</v>
      </c>
      <c r="I806" s="213" t="s">
        <v>43</v>
      </c>
      <c r="J806" s="202" t="str">
        <f>IF(ISBLANK(INDEX('Policy Characteristics'!D:D,MATCH($C806,'Policy Characteristics'!$C:$C,0))),"",INDEX('Policy Characteristics'!D:D,MATCH($C806,'Policy Characteristics'!$C:$C,0)))</f>
        <v>Electrification</v>
      </c>
      <c r="K806" s="76" t="str">
        <f>IF(ISBLANK(INDEX('Policy Characteristics'!E:E,MATCH($C806,'Policy Characteristics'!$C:$C,0))),"",INDEX('Policy Characteristics'!E:E,MATCH($C806,'Policy Characteristics'!$C:$C,0)))</f>
        <v>indst shift to electricity</v>
      </c>
      <c r="L806" s="205">
        <f>IF(ISBLANK(INDEX('Policy Characteristics'!F:F,MATCH($C806,'Policy Characteristics'!$C:$C,0))),"",INDEX('Policy Characteristics'!F:F,MATCH($C806,'Policy Characteristics'!$C:$C,0)))</f>
        <v>0</v>
      </c>
      <c r="M806" s="205">
        <f>IF(ISBLANK(INDEX('Policy Characteristics'!G:G,MATCH($C806,'Policy Characteristics'!$C:$C,0))),"",INDEX('Policy Characteristics'!G:G,MATCH($C806,'Policy Characteristics'!$C:$C,0)))</f>
        <v>1</v>
      </c>
      <c r="N806" s="205">
        <f>IF(ISBLANK(INDEX('Policy Characteristics'!H:H,MATCH($C806,'Policy Characteristics'!$C:$C,0))),"",INDEX('Policy Characteristics'!H:H,MATCH($C806,'Policy Characteristics'!$C:$C,0)))</f>
        <v>0.01</v>
      </c>
      <c r="O806" s="76" t="str">
        <f>IF(ISBLANK(INDEX('Policy Characteristics'!I:I,MATCH($C806,'Policy Characteristics'!$C:$C,0))),"",INDEX('Policy Characteristics'!I:I,MATCH($C806,'Policy Characteristics'!$C:$C,0)))</f>
        <v>% of fuel shifted</v>
      </c>
      <c r="P806" s="7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76" t="str">
        <f>IF(ISBLANK(INDEX('Policy Characteristics'!K:K,MATCH($C806,'Policy Characteristics'!$C:$C,0))),"",INDEX('Policy Characteristics'!K:K,MATCH($C806,'Policy Characteristics'!$C:$C,0)))</f>
        <v>industry-ag-main.html#fuel-switching</v>
      </c>
      <c r="R806" s="76" t="str">
        <f>IF(ISBLANK(INDEX('Policy Characteristics'!L:L,MATCH($C806,'Policy Characteristics'!$C:$C,0))),"",INDEX('Policy Characteristics'!L:L,MATCH($C806,'Policy Characteristics'!$C:$C,0)))</f>
        <v>industry-elec-and-hydrogen.html</v>
      </c>
    </row>
    <row r="807" spans="1:18" x14ac:dyDescent="0.25">
      <c r="A807" s="76" t="str">
        <f>IF(ISBLANK(INDEX('Policy Characteristics'!A:A,MATCH($C807,'Policy Characteristics'!$C:$C,0))),"",INDEX('Policy Characteristics'!A:A,MATCH($C807,'Policy Characteristics'!$C:$C,0)))</f>
        <v>Industry</v>
      </c>
      <c r="B807" s="200" t="str">
        <f>IF(ISBLANK(INDEX('Policy Characteristics'!B:B,MATCH($C807,'Policy Characteristics'!$C:$C,0))),"",INDEX('Policy Characteristics'!B:B,MATCH($C807,'Policy Characteristics'!$C:$C,0)))</f>
        <v>Electrification</v>
      </c>
      <c r="C807" s="76" t="str">
        <f t="shared" si="29"/>
        <v>Fraction of Eligible Industrial Energy Use Shifted to Electricity</v>
      </c>
      <c r="D807" s="78" t="s">
        <v>1318</v>
      </c>
      <c r="E807" t="s">
        <v>1685</v>
      </c>
      <c r="F807" t="s">
        <v>1280</v>
      </c>
      <c r="G807" s="88" t="s">
        <v>1692</v>
      </c>
      <c r="H807" s="15">
        <v>1981</v>
      </c>
      <c r="I807" s="213" t="s">
        <v>43</v>
      </c>
      <c r="J807" s="202" t="str">
        <f>IF(ISBLANK(INDEX('Policy Characteristics'!D:D,MATCH($C807,'Policy Characteristics'!$C:$C,0))),"",INDEX('Policy Characteristics'!D:D,MATCH($C807,'Policy Characteristics'!$C:$C,0)))</f>
        <v>Electrification</v>
      </c>
      <c r="K807" s="76" t="str">
        <f>IF(ISBLANK(INDEX('Policy Characteristics'!E:E,MATCH($C807,'Policy Characteristics'!$C:$C,0))),"",INDEX('Policy Characteristics'!E:E,MATCH($C807,'Policy Characteristics'!$C:$C,0)))</f>
        <v>indst shift to electricity</v>
      </c>
      <c r="L807" s="205">
        <f>IF(ISBLANK(INDEX('Policy Characteristics'!F:F,MATCH($C807,'Policy Characteristics'!$C:$C,0))),"",INDEX('Policy Characteristics'!F:F,MATCH($C807,'Policy Characteristics'!$C:$C,0)))</f>
        <v>0</v>
      </c>
      <c r="M807" s="205">
        <f>IF(ISBLANK(INDEX('Policy Characteristics'!G:G,MATCH($C807,'Policy Characteristics'!$C:$C,0))),"",INDEX('Policy Characteristics'!G:G,MATCH($C807,'Policy Characteristics'!$C:$C,0)))</f>
        <v>1</v>
      </c>
      <c r="N807" s="205">
        <f>IF(ISBLANK(INDEX('Policy Characteristics'!H:H,MATCH($C807,'Policy Characteristics'!$C:$C,0))),"",INDEX('Policy Characteristics'!H:H,MATCH($C807,'Policy Characteristics'!$C:$C,0)))</f>
        <v>0.01</v>
      </c>
      <c r="O807" s="76" t="str">
        <f>IF(ISBLANK(INDEX('Policy Characteristics'!I:I,MATCH($C807,'Policy Characteristics'!$C:$C,0))),"",INDEX('Policy Characteristics'!I:I,MATCH($C807,'Policy Characteristics'!$C:$C,0)))</f>
        <v>% of fuel shifted</v>
      </c>
      <c r="P807" s="7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76" t="str">
        <f>IF(ISBLANK(INDEX('Policy Characteristics'!K:K,MATCH($C807,'Policy Characteristics'!$C:$C,0))),"",INDEX('Policy Characteristics'!K:K,MATCH($C807,'Policy Characteristics'!$C:$C,0)))</f>
        <v>industry-ag-main.html#fuel-switching</v>
      </c>
      <c r="R807" s="76" t="str">
        <f>IF(ISBLANK(INDEX('Policy Characteristics'!L:L,MATCH($C807,'Policy Characteristics'!$C:$C,0))),"",INDEX('Policy Characteristics'!L:L,MATCH($C807,'Policy Characteristics'!$C:$C,0)))</f>
        <v>industry-elec-and-hydrogen.html</v>
      </c>
    </row>
    <row r="808" spans="1:18" x14ac:dyDescent="0.25">
      <c r="A808" s="76" t="str">
        <f>IF(ISBLANK(INDEX('Policy Characteristics'!A:A,MATCH($C808,'Policy Characteristics'!$C:$C,0))),"",INDEX('Policy Characteristics'!A:A,MATCH($C808,'Policy Characteristics'!$C:$C,0)))</f>
        <v>Industry</v>
      </c>
      <c r="B808" s="200" t="str">
        <f>IF(ISBLANK(INDEX('Policy Characteristics'!B:B,MATCH($C808,'Policy Characteristics'!$C:$C,0))),"",INDEX('Policy Characteristics'!B:B,MATCH($C808,'Policy Characteristics'!$C:$C,0)))</f>
        <v>Electrification</v>
      </c>
      <c r="C808" s="76" t="str">
        <f t="shared" si="29"/>
        <v>Fraction of Eligible Industrial Energy Use Shifted to Electricity</v>
      </c>
      <c r="D808" s="78" t="s">
        <v>1318</v>
      </c>
      <c r="E808" t="s">
        <v>1686</v>
      </c>
      <c r="F808" t="s">
        <v>1280</v>
      </c>
      <c r="G808" s="88" t="s">
        <v>1693</v>
      </c>
      <c r="H808" s="15">
        <v>1982</v>
      </c>
      <c r="I808" s="213" t="s">
        <v>43</v>
      </c>
      <c r="J808" s="202" t="str">
        <f>IF(ISBLANK(INDEX('Policy Characteristics'!D:D,MATCH($C808,'Policy Characteristics'!$C:$C,0))),"",INDEX('Policy Characteristics'!D:D,MATCH($C808,'Policy Characteristics'!$C:$C,0)))</f>
        <v>Electrification</v>
      </c>
      <c r="K808" s="76" t="str">
        <f>IF(ISBLANK(INDEX('Policy Characteristics'!E:E,MATCH($C808,'Policy Characteristics'!$C:$C,0))),"",INDEX('Policy Characteristics'!E:E,MATCH($C808,'Policy Characteristics'!$C:$C,0)))</f>
        <v>indst shift to electricity</v>
      </c>
      <c r="L808" s="205">
        <f>IF(ISBLANK(INDEX('Policy Characteristics'!F:F,MATCH($C808,'Policy Characteristics'!$C:$C,0))),"",INDEX('Policy Characteristics'!F:F,MATCH($C808,'Policy Characteristics'!$C:$C,0)))</f>
        <v>0</v>
      </c>
      <c r="M808" s="205">
        <f>IF(ISBLANK(INDEX('Policy Characteristics'!G:G,MATCH($C808,'Policy Characteristics'!$C:$C,0))),"",INDEX('Policy Characteristics'!G:G,MATCH($C808,'Policy Characteristics'!$C:$C,0)))</f>
        <v>1</v>
      </c>
      <c r="N808" s="205">
        <f>IF(ISBLANK(INDEX('Policy Characteristics'!H:H,MATCH($C808,'Policy Characteristics'!$C:$C,0))),"",INDEX('Policy Characteristics'!H:H,MATCH($C808,'Policy Characteristics'!$C:$C,0)))</f>
        <v>0.01</v>
      </c>
      <c r="O808" s="76" t="str">
        <f>IF(ISBLANK(INDEX('Policy Characteristics'!I:I,MATCH($C808,'Policy Characteristics'!$C:$C,0))),"",INDEX('Policy Characteristics'!I:I,MATCH($C808,'Policy Characteristics'!$C:$C,0)))</f>
        <v>% of fuel shifted</v>
      </c>
      <c r="P808" s="7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76" t="str">
        <f>IF(ISBLANK(INDEX('Policy Characteristics'!K:K,MATCH($C808,'Policy Characteristics'!$C:$C,0))),"",INDEX('Policy Characteristics'!K:K,MATCH($C808,'Policy Characteristics'!$C:$C,0)))</f>
        <v>industry-ag-main.html#fuel-switching</v>
      </c>
      <c r="R808" s="76" t="str">
        <f>IF(ISBLANK(INDEX('Policy Characteristics'!L:L,MATCH($C808,'Policy Characteristics'!$C:$C,0))),"",INDEX('Policy Characteristics'!L:L,MATCH($C808,'Policy Characteristics'!$C:$C,0)))</f>
        <v>industry-elec-and-hydrogen.html</v>
      </c>
    </row>
    <row r="809" spans="1:18" x14ac:dyDescent="0.25">
      <c r="A809" s="76" t="str">
        <f>IF(ISBLANK(INDEX('Policy Characteristics'!A:A,MATCH($C809,'Policy Characteristics'!$C:$C,0))),"",INDEX('Policy Characteristics'!A:A,MATCH($C809,'Policy Characteristics'!$C:$C,0)))</f>
        <v>Industry</v>
      </c>
      <c r="B809" s="200" t="str">
        <f>IF(ISBLANK(INDEX('Policy Characteristics'!B:B,MATCH($C809,'Policy Characteristics'!$C:$C,0))),"",INDEX('Policy Characteristics'!B:B,MATCH($C809,'Policy Characteristics'!$C:$C,0)))</f>
        <v>Electrification</v>
      </c>
      <c r="C809" s="76" t="str">
        <f t="shared" si="29"/>
        <v>Fraction of Eligible Industrial Energy Use Shifted to Electricity</v>
      </c>
      <c r="D809" s="78" t="s">
        <v>1318</v>
      </c>
      <c r="E809" t="s">
        <v>1687</v>
      </c>
      <c r="F809" t="s">
        <v>1280</v>
      </c>
      <c r="G809" s="88" t="s">
        <v>1694</v>
      </c>
      <c r="H809" s="15">
        <v>1983</v>
      </c>
      <c r="I809" s="213" t="s">
        <v>43</v>
      </c>
      <c r="J809" s="202" t="str">
        <f>IF(ISBLANK(INDEX('Policy Characteristics'!D:D,MATCH($C809,'Policy Characteristics'!$C:$C,0))),"",INDEX('Policy Characteristics'!D:D,MATCH($C809,'Policy Characteristics'!$C:$C,0)))</f>
        <v>Electrification</v>
      </c>
      <c r="K809" s="76" t="str">
        <f>IF(ISBLANK(INDEX('Policy Characteristics'!E:E,MATCH($C809,'Policy Characteristics'!$C:$C,0))),"",INDEX('Policy Characteristics'!E:E,MATCH($C809,'Policy Characteristics'!$C:$C,0)))</f>
        <v>indst shift to electricity</v>
      </c>
      <c r="L809" s="205">
        <f>IF(ISBLANK(INDEX('Policy Characteristics'!F:F,MATCH($C809,'Policy Characteristics'!$C:$C,0))),"",INDEX('Policy Characteristics'!F:F,MATCH($C809,'Policy Characteristics'!$C:$C,0)))</f>
        <v>0</v>
      </c>
      <c r="M809" s="205">
        <f>IF(ISBLANK(INDEX('Policy Characteristics'!G:G,MATCH($C809,'Policy Characteristics'!$C:$C,0))),"",INDEX('Policy Characteristics'!G:G,MATCH($C809,'Policy Characteristics'!$C:$C,0)))</f>
        <v>1</v>
      </c>
      <c r="N809" s="205">
        <f>IF(ISBLANK(INDEX('Policy Characteristics'!H:H,MATCH($C809,'Policy Characteristics'!$C:$C,0))),"",INDEX('Policy Characteristics'!H:H,MATCH($C809,'Policy Characteristics'!$C:$C,0)))</f>
        <v>0.01</v>
      </c>
      <c r="O809" s="76" t="str">
        <f>IF(ISBLANK(INDEX('Policy Characteristics'!I:I,MATCH($C809,'Policy Characteristics'!$C:$C,0))),"",INDEX('Policy Characteristics'!I:I,MATCH($C809,'Policy Characteristics'!$C:$C,0)))</f>
        <v>% of fuel shifted</v>
      </c>
      <c r="P809" s="7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76" t="str">
        <f>IF(ISBLANK(INDEX('Policy Characteristics'!K:K,MATCH($C809,'Policy Characteristics'!$C:$C,0))),"",INDEX('Policy Characteristics'!K:K,MATCH($C809,'Policy Characteristics'!$C:$C,0)))</f>
        <v>industry-ag-main.html#fuel-switching</v>
      </c>
      <c r="R809" s="76" t="str">
        <f>IF(ISBLANK(INDEX('Policy Characteristics'!L:L,MATCH($C809,'Policy Characteristics'!$C:$C,0))),"",INDEX('Policy Characteristics'!L:L,MATCH($C809,'Policy Characteristics'!$C:$C,0)))</f>
        <v>industry-elec-and-hydrogen.html</v>
      </c>
    </row>
    <row r="810" spans="1:18" x14ac:dyDescent="0.25">
      <c r="A810" s="76" t="str">
        <f>IF(ISBLANK(INDEX('Policy Characteristics'!A:A,MATCH($C810,'Policy Characteristics'!$C:$C,0))),"",INDEX('Policy Characteristics'!A:A,MATCH($C810,'Policy Characteristics'!$C:$C,0)))</f>
        <v>Industry</v>
      </c>
      <c r="B810" s="200" t="str">
        <f>IF(ISBLANK(INDEX('Policy Characteristics'!B:B,MATCH($C810,'Policy Characteristics'!$C:$C,0))),"",INDEX('Policy Characteristics'!B:B,MATCH($C810,'Policy Characteristics'!$C:$C,0)))</f>
        <v>Electrification</v>
      </c>
      <c r="C810" s="76" t="str">
        <f t="shared" si="29"/>
        <v>Fraction of Eligible Industrial Energy Use Shifted to Electricity</v>
      </c>
      <c r="D810" s="78" t="s">
        <v>1318</v>
      </c>
      <c r="E810" t="s">
        <v>1688</v>
      </c>
      <c r="F810" t="s">
        <v>1280</v>
      </c>
      <c r="G810" s="88" t="s">
        <v>1695</v>
      </c>
      <c r="H810" s="15">
        <v>1984</v>
      </c>
      <c r="I810" s="213" t="s">
        <v>43</v>
      </c>
      <c r="J810" s="202" t="str">
        <f>IF(ISBLANK(INDEX('Policy Characteristics'!D:D,MATCH($C810,'Policy Characteristics'!$C:$C,0))),"",INDEX('Policy Characteristics'!D:D,MATCH($C810,'Policy Characteristics'!$C:$C,0)))</f>
        <v>Electrification</v>
      </c>
      <c r="K810" s="76" t="str">
        <f>IF(ISBLANK(INDEX('Policy Characteristics'!E:E,MATCH($C810,'Policy Characteristics'!$C:$C,0))),"",INDEX('Policy Characteristics'!E:E,MATCH($C810,'Policy Characteristics'!$C:$C,0)))</f>
        <v>indst shift to electricity</v>
      </c>
      <c r="L810" s="205">
        <f>IF(ISBLANK(INDEX('Policy Characteristics'!F:F,MATCH($C810,'Policy Characteristics'!$C:$C,0))),"",INDEX('Policy Characteristics'!F:F,MATCH($C810,'Policy Characteristics'!$C:$C,0)))</f>
        <v>0</v>
      </c>
      <c r="M810" s="205">
        <f>IF(ISBLANK(INDEX('Policy Characteristics'!G:G,MATCH($C810,'Policy Characteristics'!$C:$C,0))),"",INDEX('Policy Characteristics'!G:G,MATCH($C810,'Policy Characteristics'!$C:$C,0)))</f>
        <v>1</v>
      </c>
      <c r="N810" s="205">
        <f>IF(ISBLANK(INDEX('Policy Characteristics'!H:H,MATCH($C810,'Policy Characteristics'!$C:$C,0))),"",INDEX('Policy Characteristics'!H:H,MATCH($C810,'Policy Characteristics'!$C:$C,0)))</f>
        <v>0.01</v>
      </c>
      <c r="O810" s="76" t="str">
        <f>IF(ISBLANK(INDEX('Policy Characteristics'!I:I,MATCH($C810,'Policy Characteristics'!$C:$C,0))),"",INDEX('Policy Characteristics'!I:I,MATCH($C810,'Policy Characteristics'!$C:$C,0)))</f>
        <v>% of fuel shifted</v>
      </c>
      <c r="P810" s="7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76" t="str">
        <f>IF(ISBLANK(INDEX('Policy Characteristics'!K:K,MATCH($C810,'Policy Characteristics'!$C:$C,0))),"",INDEX('Policy Characteristics'!K:K,MATCH($C810,'Policy Characteristics'!$C:$C,0)))</f>
        <v>industry-ag-main.html#fuel-switching</v>
      </c>
      <c r="R810" s="76" t="str">
        <f>IF(ISBLANK(INDEX('Policy Characteristics'!L:L,MATCH($C810,'Policy Characteristics'!$C:$C,0))),"",INDEX('Policy Characteristics'!L:L,MATCH($C810,'Policy Characteristics'!$C:$C,0)))</f>
        <v>industry-elec-and-hydrogen.html</v>
      </c>
    </row>
    <row r="811" spans="1:18" x14ac:dyDescent="0.25">
      <c r="A811" s="76" t="str">
        <f>IF(ISBLANK(INDEX('Policy Characteristics'!A:A,MATCH($C811,'Policy Characteristics'!$C:$C,0))),"",INDEX('Policy Characteristics'!A:A,MATCH($C811,'Policy Characteristics'!$C:$C,0)))</f>
        <v>Industry</v>
      </c>
      <c r="B811" s="200" t="str">
        <f>IF(ISBLANK(INDEX('Policy Characteristics'!B:B,MATCH($C811,'Policy Characteristics'!$C:$C,0))),"",INDEX('Policy Characteristics'!B:B,MATCH($C811,'Policy Characteristics'!$C:$C,0)))</f>
        <v>Electrification</v>
      </c>
      <c r="C811" s="76" t="str">
        <f t="shared" si="29"/>
        <v>Fraction of Eligible Industrial Energy Use Shifted to Electricity</v>
      </c>
      <c r="D811" s="78" t="s">
        <v>1318</v>
      </c>
      <c r="E811" t="s">
        <v>1824</v>
      </c>
      <c r="F811" t="s">
        <v>1280</v>
      </c>
      <c r="G811" s="88" t="s">
        <v>1824</v>
      </c>
      <c r="H811" s="15">
        <v>1985</v>
      </c>
      <c r="I811" s="213" t="s">
        <v>43</v>
      </c>
      <c r="J811" s="202" t="str">
        <f>IF(ISBLANK(INDEX('Policy Characteristics'!D:D,MATCH($C811,'Policy Characteristics'!$C:$C,0))),"",INDEX('Policy Characteristics'!D:D,MATCH($C811,'Policy Characteristics'!$C:$C,0)))</f>
        <v>Electrification</v>
      </c>
      <c r="K811" s="76" t="str">
        <f>IF(ISBLANK(INDEX('Policy Characteristics'!E:E,MATCH($C811,'Policy Characteristics'!$C:$C,0))),"",INDEX('Policy Characteristics'!E:E,MATCH($C811,'Policy Characteristics'!$C:$C,0)))</f>
        <v>indst shift to electricity</v>
      </c>
      <c r="L811" s="205">
        <f>IF(ISBLANK(INDEX('Policy Characteristics'!F:F,MATCH($C811,'Policy Characteristics'!$C:$C,0))),"",INDEX('Policy Characteristics'!F:F,MATCH($C811,'Policy Characteristics'!$C:$C,0)))</f>
        <v>0</v>
      </c>
      <c r="M811" s="205">
        <f>IF(ISBLANK(INDEX('Policy Characteristics'!G:G,MATCH($C811,'Policy Characteristics'!$C:$C,0))),"",INDEX('Policy Characteristics'!G:G,MATCH($C811,'Policy Characteristics'!$C:$C,0)))</f>
        <v>1</v>
      </c>
      <c r="N811" s="205">
        <f>IF(ISBLANK(INDEX('Policy Characteristics'!H:H,MATCH($C811,'Policy Characteristics'!$C:$C,0))),"",INDEX('Policy Characteristics'!H:H,MATCH($C811,'Policy Characteristics'!$C:$C,0)))</f>
        <v>0.01</v>
      </c>
      <c r="O811" s="76" t="str">
        <f>IF(ISBLANK(INDEX('Policy Characteristics'!I:I,MATCH($C811,'Policy Characteristics'!$C:$C,0))),"",INDEX('Policy Characteristics'!I:I,MATCH($C811,'Policy Characteristics'!$C:$C,0)))</f>
        <v>% of fuel shifted</v>
      </c>
      <c r="P811" s="7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76" t="str">
        <f>IF(ISBLANK(INDEX('Policy Characteristics'!K:K,MATCH($C811,'Policy Characteristics'!$C:$C,0))),"",INDEX('Policy Characteristics'!K:K,MATCH($C811,'Policy Characteristics'!$C:$C,0)))</f>
        <v>industry-ag-main.html#fuel-switching</v>
      </c>
      <c r="R811" s="76" t="str">
        <f>IF(ISBLANK(INDEX('Policy Characteristics'!L:L,MATCH($C811,'Policy Characteristics'!$C:$C,0))),"",INDEX('Policy Characteristics'!L:L,MATCH($C811,'Policy Characteristics'!$C:$C,0)))</f>
        <v>industry-elec-and-hydrogen.html</v>
      </c>
    </row>
    <row r="812" spans="1:18" x14ac:dyDescent="0.25">
      <c r="A812" s="76" t="str">
        <f>IF(ISBLANK(INDEX('Policy Characteristics'!A:A,MATCH($C812,'Policy Characteristics'!$C:$C,0))),"",INDEX('Policy Characteristics'!A:A,MATCH($C812,'Policy Characteristics'!$C:$C,0)))</f>
        <v>Industry</v>
      </c>
      <c r="B812" s="200" t="str">
        <f>IF(ISBLANK(INDEX('Policy Characteristics'!B:B,MATCH($C812,'Policy Characteristics'!$C:$C,0))),"",INDEX('Policy Characteristics'!B:B,MATCH($C812,'Policy Characteristics'!$C:$C,0)))</f>
        <v>Electrification</v>
      </c>
      <c r="C812" s="76" t="str">
        <f t="shared" si="29"/>
        <v>Fraction of Eligible Industrial Energy Use Shifted to Electricity</v>
      </c>
      <c r="D812" s="78" t="s">
        <v>1319</v>
      </c>
      <c r="E812" t="s">
        <v>1682</v>
      </c>
      <c r="F812" t="s">
        <v>1281</v>
      </c>
      <c r="G812" s="88" t="s">
        <v>1689</v>
      </c>
      <c r="H812" s="15">
        <v>1986</v>
      </c>
      <c r="I812" s="213" t="s">
        <v>43</v>
      </c>
      <c r="J812" s="202" t="str">
        <f>IF(ISBLANK(INDEX('Policy Characteristics'!D:D,MATCH($C812,'Policy Characteristics'!$C:$C,0))),"",INDEX('Policy Characteristics'!D:D,MATCH($C812,'Policy Characteristics'!$C:$C,0)))</f>
        <v>Electrification</v>
      </c>
      <c r="K812" s="76" t="str">
        <f>IF(ISBLANK(INDEX('Policy Characteristics'!E:E,MATCH($C812,'Policy Characteristics'!$C:$C,0))),"",INDEX('Policy Characteristics'!E:E,MATCH($C812,'Policy Characteristics'!$C:$C,0)))</f>
        <v>indst shift to electricity</v>
      </c>
      <c r="L812" s="205">
        <f>IF(ISBLANK(INDEX('Policy Characteristics'!F:F,MATCH($C812,'Policy Characteristics'!$C:$C,0))),"",INDEX('Policy Characteristics'!F:F,MATCH($C812,'Policy Characteristics'!$C:$C,0)))</f>
        <v>0</v>
      </c>
      <c r="M812" s="205">
        <f>IF(ISBLANK(INDEX('Policy Characteristics'!G:G,MATCH($C812,'Policy Characteristics'!$C:$C,0))),"",INDEX('Policy Characteristics'!G:G,MATCH($C812,'Policy Characteristics'!$C:$C,0)))</f>
        <v>1</v>
      </c>
      <c r="N812" s="205">
        <f>IF(ISBLANK(INDEX('Policy Characteristics'!H:H,MATCH($C812,'Policy Characteristics'!$C:$C,0))),"",INDEX('Policy Characteristics'!H:H,MATCH($C812,'Policy Characteristics'!$C:$C,0)))</f>
        <v>0.01</v>
      </c>
      <c r="O812" s="76" t="str">
        <f>IF(ISBLANK(INDEX('Policy Characteristics'!I:I,MATCH($C812,'Policy Characteristics'!$C:$C,0))),"",INDEX('Policy Characteristics'!I:I,MATCH($C812,'Policy Characteristics'!$C:$C,0)))</f>
        <v>% of fuel shifted</v>
      </c>
      <c r="P812" s="7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76" t="str">
        <f>IF(ISBLANK(INDEX('Policy Characteristics'!K:K,MATCH($C812,'Policy Characteristics'!$C:$C,0))),"",INDEX('Policy Characteristics'!K:K,MATCH($C812,'Policy Characteristics'!$C:$C,0)))</f>
        <v>industry-ag-main.html#fuel-switching</v>
      </c>
      <c r="R812" s="76" t="str">
        <f>IF(ISBLANK(INDEX('Policy Characteristics'!L:L,MATCH($C812,'Policy Characteristics'!$C:$C,0))),"",INDEX('Policy Characteristics'!L:L,MATCH($C812,'Policy Characteristics'!$C:$C,0)))</f>
        <v>industry-elec-and-hydrogen.html</v>
      </c>
    </row>
    <row r="813" spans="1:18" x14ac:dyDescent="0.25">
      <c r="A813" s="76" t="str">
        <f>IF(ISBLANK(INDEX('Policy Characteristics'!A:A,MATCH($C813,'Policy Characteristics'!$C:$C,0))),"",INDEX('Policy Characteristics'!A:A,MATCH($C813,'Policy Characteristics'!$C:$C,0)))</f>
        <v>Industry</v>
      </c>
      <c r="B813" s="200" t="str">
        <f>IF(ISBLANK(INDEX('Policy Characteristics'!B:B,MATCH($C813,'Policy Characteristics'!$C:$C,0))),"",INDEX('Policy Characteristics'!B:B,MATCH($C813,'Policy Characteristics'!$C:$C,0)))</f>
        <v>Electrification</v>
      </c>
      <c r="C813" s="76" t="str">
        <f t="shared" si="29"/>
        <v>Fraction of Eligible Industrial Energy Use Shifted to Electricity</v>
      </c>
      <c r="D813" s="78" t="s">
        <v>1319</v>
      </c>
      <c r="E813" t="s">
        <v>1683</v>
      </c>
      <c r="F813" t="s">
        <v>1281</v>
      </c>
      <c r="G813" s="88" t="s">
        <v>1690</v>
      </c>
      <c r="H813" s="15">
        <v>1987</v>
      </c>
      <c r="I813" s="213" t="s">
        <v>43</v>
      </c>
      <c r="J813" s="202" t="str">
        <f>IF(ISBLANK(INDEX('Policy Characteristics'!D:D,MATCH($C813,'Policy Characteristics'!$C:$C,0))),"",INDEX('Policy Characteristics'!D:D,MATCH($C813,'Policy Characteristics'!$C:$C,0)))</f>
        <v>Electrification</v>
      </c>
      <c r="K813" s="76" t="str">
        <f>IF(ISBLANK(INDEX('Policy Characteristics'!E:E,MATCH($C813,'Policy Characteristics'!$C:$C,0))),"",INDEX('Policy Characteristics'!E:E,MATCH($C813,'Policy Characteristics'!$C:$C,0)))</f>
        <v>indst shift to electricity</v>
      </c>
      <c r="L813" s="205">
        <f>IF(ISBLANK(INDEX('Policy Characteristics'!F:F,MATCH($C813,'Policy Characteristics'!$C:$C,0))),"",INDEX('Policy Characteristics'!F:F,MATCH($C813,'Policy Characteristics'!$C:$C,0)))</f>
        <v>0</v>
      </c>
      <c r="M813" s="205">
        <f>IF(ISBLANK(INDEX('Policy Characteristics'!G:G,MATCH($C813,'Policy Characteristics'!$C:$C,0))),"",INDEX('Policy Characteristics'!G:G,MATCH($C813,'Policy Characteristics'!$C:$C,0)))</f>
        <v>1</v>
      </c>
      <c r="N813" s="205">
        <f>IF(ISBLANK(INDEX('Policy Characteristics'!H:H,MATCH($C813,'Policy Characteristics'!$C:$C,0))),"",INDEX('Policy Characteristics'!H:H,MATCH($C813,'Policy Characteristics'!$C:$C,0)))</f>
        <v>0.01</v>
      </c>
      <c r="O813" s="76" t="str">
        <f>IF(ISBLANK(INDEX('Policy Characteristics'!I:I,MATCH($C813,'Policy Characteristics'!$C:$C,0))),"",INDEX('Policy Characteristics'!I:I,MATCH($C813,'Policy Characteristics'!$C:$C,0)))</f>
        <v>% of fuel shifted</v>
      </c>
      <c r="P813" s="7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76" t="str">
        <f>IF(ISBLANK(INDEX('Policy Characteristics'!K:K,MATCH($C813,'Policy Characteristics'!$C:$C,0))),"",INDEX('Policy Characteristics'!K:K,MATCH($C813,'Policy Characteristics'!$C:$C,0)))</f>
        <v>industry-ag-main.html#fuel-switching</v>
      </c>
      <c r="R813" s="76" t="str">
        <f>IF(ISBLANK(INDEX('Policy Characteristics'!L:L,MATCH($C813,'Policy Characteristics'!$C:$C,0))),"",INDEX('Policy Characteristics'!L:L,MATCH($C813,'Policy Characteristics'!$C:$C,0)))</f>
        <v>industry-elec-and-hydrogen.html</v>
      </c>
    </row>
    <row r="814" spans="1:18" x14ac:dyDescent="0.25">
      <c r="A814" s="76" t="str">
        <f>IF(ISBLANK(INDEX('Policy Characteristics'!A:A,MATCH($C814,'Policy Characteristics'!$C:$C,0))),"",INDEX('Policy Characteristics'!A:A,MATCH($C814,'Policy Characteristics'!$C:$C,0)))</f>
        <v>Industry</v>
      </c>
      <c r="B814" s="200" t="str">
        <f>IF(ISBLANK(INDEX('Policy Characteristics'!B:B,MATCH($C814,'Policy Characteristics'!$C:$C,0))),"",INDEX('Policy Characteristics'!B:B,MATCH($C814,'Policy Characteristics'!$C:$C,0)))</f>
        <v>Electrification</v>
      </c>
      <c r="C814" s="76" t="str">
        <f t="shared" si="29"/>
        <v>Fraction of Eligible Industrial Energy Use Shifted to Electricity</v>
      </c>
      <c r="D814" s="78" t="s">
        <v>1319</v>
      </c>
      <c r="E814" t="s">
        <v>1684</v>
      </c>
      <c r="F814" t="s">
        <v>1281</v>
      </c>
      <c r="G814" s="88" t="s">
        <v>1691</v>
      </c>
      <c r="H814" s="15">
        <v>1988</v>
      </c>
      <c r="I814" s="213" t="s">
        <v>43</v>
      </c>
      <c r="J814" s="202" t="str">
        <f>IF(ISBLANK(INDEX('Policy Characteristics'!D:D,MATCH($C814,'Policy Characteristics'!$C:$C,0))),"",INDEX('Policy Characteristics'!D:D,MATCH($C814,'Policy Characteristics'!$C:$C,0)))</f>
        <v>Electrification</v>
      </c>
      <c r="K814" s="76" t="str">
        <f>IF(ISBLANK(INDEX('Policy Characteristics'!E:E,MATCH($C814,'Policy Characteristics'!$C:$C,0))),"",INDEX('Policy Characteristics'!E:E,MATCH($C814,'Policy Characteristics'!$C:$C,0)))</f>
        <v>indst shift to electricity</v>
      </c>
      <c r="L814" s="205">
        <f>IF(ISBLANK(INDEX('Policy Characteristics'!F:F,MATCH($C814,'Policy Characteristics'!$C:$C,0))),"",INDEX('Policy Characteristics'!F:F,MATCH($C814,'Policy Characteristics'!$C:$C,0)))</f>
        <v>0</v>
      </c>
      <c r="M814" s="205">
        <f>IF(ISBLANK(INDEX('Policy Characteristics'!G:G,MATCH($C814,'Policy Characteristics'!$C:$C,0))),"",INDEX('Policy Characteristics'!G:G,MATCH($C814,'Policy Characteristics'!$C:$C,0)))</f>
        <v>1</v>
      </c>
      <c r="N814" s="205">
        <f>IF(ISBLANK(INDEX('Policy Characteristics'!H:H,MATCH($C814,'Policy Characteristics'!$C:$C,0))),"",INDEX('Policy Characteristics'!H:H,MATCH($C814,'Policy Characteristics'!$C:$C,0)))</f>
        <v>0.01</v>
      </c>
      <c r="O814" s="76" t="str">
        <f>IF(ISBLANK(INDEX('Policy Characteristics'!I:I,MATCH($C814,'Policy Characteristics'!$C:$C,0))),"",INDEX('Policy Characteristics'!I:I,MATCH($C814,'Policy Characteristics'!$C:$C,0)))</f>
        <v>% of fuel shifted</v>
      </c>
      <c r="P814" s="7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76" t="str">
        <f>IF(ISBLANK(INDEX('Policy Characteristics'!K:K,MATCH($C814,'Policy Characteristics'!$C:$C,0))),"",INDEX('Policy Characteristics'!K:K,MATCH($C814,'Policy Characteristics'!$C:$C,0)))</f>
        <v>industry-ag-main.html#fuel-switching</v>
      </c>
      <c r="R814" s="76" t="str">
        <f>IF(ISBLANK(INDEX('Policy Characteristics'!L:L,MATCH($C814,'Policy Characteristics'!$C:$C,0))),"",INDEX('Policy Characteristics'!L:L,MATCH($C814,'Policy Characteristics'!$C:$C,0)))</f>
        <v>industry-elec-and-hydrogen.html</v>
      </c>
    </row>
    <row r="815" spans="1:18" x14ac:dyDescent="0.25">
      <c r="A815" s="76" t="str">
        <f>IF(ISBLANK(INDEX('Policy Characteristics'!A:A,MATCH($C815,'Policy Characteristics'!$C:$C,0))),"",INDEX('Policy Characteristics'!A:A,MATCH($C815,'Policy Characteristics'!$C:$C,0)))</f>
        <v>Industry</v>
      </c>
      <c r="B815" s="200" t="str">
        <f>IF(ISBLANK(INDEX('Policy Characteristics'!B:B,MATCH($C815,'Policy Characteristics'!$C:$C,0))),"",INDEX('Policy Characteristics'!B:B,MATCH($C815,'Policy Characteristics'!$C:$C,0)))</f>
        <v>Electrification</v>
      </c>
      <c r="C815" s="76" t="str">
        <f t="shared" si="29"/>
        <v>Fraction of Eligible Industrial Energy Use Shifted to Electricity</v>
      </c>
      <c r="D815" s="78" t="s">
        <v>1319</v>
      </c>
      <c r="E815" t="s">
        <v>1685</v>
      </c>
      <c r="F815" t="s">
        <v>1281</v>
      </c>
      <c r="G815" s="88" t="s">
        <v>1692</v>
      </c>
      <c r="H815" s="15">
        <v>1989</v>
      </c>
      <c r="I815" s="213" t="s">
        <v>43</v>
      </c>
      <c r="J815" s="202" t="str">
        <f>IF(ISBLANK(INDEX('Policy Characteristics'!D:D,MATCH($C815,'Policy Characteristics'!$C:$C,0))),"",INDEX('Policy Characteristics'!D:D,MATCH($C815,'Policy Characteristics'!$C:$C,0)))</f>
        <v>Electrification</v>
      </c>
      <c r="K815" s="76" t="str">
        <f>IF(ISBLANK(INDEX('Policy Characteristics'!E:E,MATCH($C815,'Policy Characteristics'!$C:$C,0))),"",INDEX('Policy Characteristics'!E:E,MATCH($C815,'Policy Characteristics'!$C:$C,0)))</f>
        <v>indst shift to electricity</v>
      </c>
      <c r="L815" s="205">
        <f>IF(ISBLANK(INDEX('Policy Characteristics'!F:F,MATCH($C815,'Policy Characteristics'!$C:$C,0))),"",INDEX('Policy Characteristics'!F:F,MATCH($C815,'Policy Characteristics'!$C:$C,0)))</f>
        <v>0</v>
      </c>
      <c r="M815" s="205">
        <f>IF(ISBLANK(INDEX('Policy Characteristics'!G:G,MATCH($C815,'Policy Characteristics'!$C:$C,0))),"",INDEX('Policy Characteristics'!G:G,MATCH($C815,'Policy Characteristics'!$C:$C,0)))</f>
        <v>1</v>
      </c>
      <c r="N815" s="205">
        <f>IF(ISBLANK(INDEX('Policy Characteristics'!H:H,MATCH($C815,'Policy Characteristics'!$C:$C,0))),"",INDEX('Policy Characteristics'!H:H,MATCH($C815,'Policy Characteristics'!$C:$C,0)))</f>
        <v>0.01</v>
      </c>
      <c r="O815" s="76" t="str">
        <f>IF(ISBLANK(INDEX('Policy Characteristics'!I:I,MATCH($C815,'Policy Characteristics'!$C:$C,0))),"",INDEX('Policy Characteristics'!I:I,MATCH($C815,'Policy Characteristics'!$C:$C,0)))</f>
        <v>% of fuel shifted</v>
      </c>
      <c r="P815" s="7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76" t="str">
        <f>IF(ISBLANK(INDEX('Policy Characteristics'!K:K,MATCH($C815,'Policy Characteristics'!$C:$C,0))),"",INDEX('Policy Characteristics'!K:K,MATCH($C815,'Policy Characteristics'!$C:$C,0)))</f>
        <v>industry-ag-main.html#fuel-switching</v>
      </c>
      <c r="R815" s="76" t="str">
        <f>IF(ISBLANK(INDEX('Policy Characteristics'!L:L,MATCH($C815,'Policy Characteristics'!$C:$C,0))),"",INDEX('Policy Characteristics'!L:L,MATCH($C815,'Policy Characteristics'!$C:$C,0)))</f>
        <v>industry-elec-and-hydrogen.html</v>
      </c>
    </row>
    <row r="816" spans="1:18" x14ac:dyDescent="0.25">
      <c r="A816" s="76" t="str">
        <f>IF(ISBLANK(INDEX('Policy Characteristics'!A:A,MATCH($C816,'Policy Characteristics'!$C:$C,0))),"",INDEX('Policy Characteristics'!A:A,MATCH($C816,'Policy Characteristics'!$C:$C,0)))</f>
        <v>Industry</v>
      </c>
      <c r="B816" s="200" t="str">
        <f>IF(ISBLANK(INDEX('Policy Characteristics'!B:B,MATCH($C816,'Policy Characteristics'!$C:$C,0))),"",INDEX('Policy Characteristics'!B:B,MATCH($C816,'Policy Characteristics'!$C:$C,0)))</f>
        <v>Electrification</v>
      </c>
      <c r="C816" s="76" t="str">
        <f t="shared" si="29"/>
        <v>Fraction of Eligible Industrial Energy Use Shifted to Electricity</v>
      </c>
      <c r="D816" s="78" t="s">
        <v>1319</v>
      </c>
      <c r="E816" t="s">
        <v>1686</v>
      </c>
      <c r="F816" t="s">
        <v>1281</v>
      </c>
      <c r="G816" s="88" t="s">
        <v>1693</v>
      </c>
      <c r="H816" s="15">
        <v>1990</v>
      </c>
      <c r="I816" s="213" t="s">
        <v>43</v>
      </c>
      <c r="J816" s="202" t="str">
        <f>IF(ISBLANK(INDEX('Policy Characteristics'!D:D,MATCH($C816,'Policy Characteristics'!$C:$C,0))),"",INDEX('Policy Characteristics'!D:D,MATCH($C816,'Policy Characteristics'!$C:$C,0)))</f>
        <v>Electrification</v>
      </c>
      <c r="K816" s="76" t="str">
        <f>IF(ISBLANK(INDEX('Policy Characteristics'!E:E,MATCH($C816,'Policy Characteristics'!$C:$C,0))),"",INDEX('Policy Characteristics'!E:E,MATCH($C816,'Policy Characteristics'!$C:$C,0)))</f>
        <v>indst shift to electricity</v>
      </c>
      <c r="L816" s="205">
        <f>IF(ISBLANK(INDEX('Policy Characteristics'!F:F,MATCH($C816,'Policy Characteristics'!$C:$C,0))),"",INDEX('Policy Characteristics'!F:F,MATCH($C816,'Policy Characteristics'!$C:$C,0)))</f>
        <v>0</v>
      </c>
      <c r="M816" s="205">
        <f>IF(ISBLANK(INDEX('Policy Characteristics'!G:G,MATCH($C816,'Policy Characteristics'!$C:$C,0))),"",INDEX('Policy Characteristics'!G:G,MATCH($C816,'Policy Characteristics'!$C:$C,0)))</f>
        <v>1</v>
      </c>
      <c r="N816" s="205">
        <f>IF(ISBLANK(INDEX('Policy Characteristics'!H:H,MATCH($C816,'Policy Characteristics'!$C:$C,0))),"",INDEX('Policy Characteristics'!H:H,MATCH($C816,'Policy Characteristics'!$C:$C,0)))</f>
        <v>0.01</v>
      </c>
      <c r="O816" s="76" t="str">
        <f>IF(ISBLANK(INDEX('Policy Characteristics'!I:I,MATCH($C816,'Policy Characteristics'!$C:$C,0))),"",INDEX('Policy Characteristics'!I:I,MATCH($C816,'Policy Characteristics'!$C:$C,0)))</f>
        <v>% of fuel shifted</v>
      </c>
      <c r="P816" s="7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76" t="str">
        <f>IF(ISBLANK(INDEX('Policy Characteristics'!K:K,MATCH($C816,'Policy Characteristics'!$C:$C,0))),"",INDEX('Policy Characteristics'!K:K,MATCH($C816,'Policy Characteristics'!$C:$C,0)))</f>
        <v>industry-ag-main.html#fuel-switching</v>
      </c>
      <c r="R816" s="76" t="str">
        <f>IF(ISBLANK(INDEX('Policy Characteristics'!L:L,MATCH($C816,'Policy Characteristics'!$C:$C,0))),"",INDEX('Policy Characteristics'!L:L,MATCH($C816,'Policy Characteristics'!$C:$C,0)))</f>
        <v>industry-elec-and-hydrogen.html</v>
      </c>
    </row>
    <row r="817" spans="1:18" x14ac:dyDescent="0.25">
      <c r="A817" s="76" t="str">
        <f>IF(ISBLANK(INDEX('Policy Characteristics'!A:A,MATCH($C817,'Policy Characteristics'!$C:$C,0))),"",INDEX('Policy Characteristics'!A:A,MATCH($C817,'Policy Characteristics'!$C:$C,0)))</f>
        <v>Industry</v>
      </c>
      <c r="B817" s="200" t="str">
        <f>IF(ISBLANK(INDEX('Policy Characteristics'!B:B,MATCH($C817,'Policy Characteristics'!$C:$C,0))),"",INDEX('Policy Characteristics'!B:B,MATCH($C817,'Policy Characteristics'!$C:$C,0)))</f>
        <v>Electrification</v>
      </c>
      <c r="C817" s="76" t="str">
        <f t="shared" si="29"/>
        <v>Fraction of Eligible Industrial Energy Use Shifted to Electricity</v>
      </c>
      <c r="D817" s="78" t="s">
        <v>1319</v>
      </c>
      <c r="E817" t="s">
        <v>1687</v>
      </c>
      <c r="F817" t="s">
        <v>1281</v>
      </c>
      <c r="G817" s="88" t="s">
        <v>1694</v>
      </c>
      <c r="H817" s="15">
        <v>1991</v>
      </c>
      <c r="I817" s="213" t="s">
        <v>43</v>
      </c>
      <c r="J817" s="202" t="str">
        <f>IF(ISBLANK(INDEX('Policy Characteristics'!D:D,MATCH($C817,'Policy Characteristics'!$C:$C,0))),"",INDEX('Policy Characteristics'!D:D,MATCH($C817,'Policy Characteristics'!$C:$C,0)))</f>
        <v>Electrification</v>
      </c>
      <c r="K817" s="76" t="str">
        <f>IF(ISBLANK(INDEX('Policy Characteristics'!E:E,MATCH($C817,'Policy Characteristics'!$C:$C,0))),"",INDEX('Policy Characteristics'!E:E,MATCH($C817,'Policy Characteristics'!$C:$C,0)))</f>
        <v>indst shift to electricity</v>
      </c>
      <c r="L817" s="205">
        <f>IF(ISBLANK(INDEX('Policy Characteristics'!F:F,MATCH($C817,'Policy Characteristics'!$C:$C,0))),"",INDEX('Policy Characteristics'!F:F,MATCH($C817,'Policy Characteristics'!$C:$C,0)))</f>
        <v>0</v>
      </c>
      <c r="M817" s="205">
        <f>IF(ISBLANK(INDEX('Policy Characteristics'!G:G,MATCH($C817,'Policy Characteristics'!$C:$C,0))),"",INDEX('Policy Characteristics'!G:G,MATCH($C817,'Policy Characteristics'!$C:$C,0)))</f>
        <v>1</v>
      </c>
      <c r="N817" s="205">
        <f>IF(ISBLANK(INDEX('Policy Characteristics'!H:H,MATCH($C817,'Policy Characteristics'!$C:$C,0))),"",INDEX('Policy Characteristics'!H:H,MATCH($C817,'Policy Characteristics'!$C:$C,0)))</f>
        <v>0.01</v>
      </c>
      <c r="O817" s="76" t="str">
        <f>IF(ISBLANK(INDEX('Policy Characteristics'!I:I,MATCH($C817,'Policy Characteristics'!$C:$C,0))),"",INDEX('Policy Characteristics'!I:I,MATCH($C817,'Policy Characteristics'!$C:$C,0)))</f>
        <v>% of fuel shifted</v>
      </c>
      <c r="P817" s="7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76" t="str">
        <f>IF(ISBLANK(INDEX('Policy Characteristics'!K:K,MATCH($C817,'Policy Characteristics'!$C:$C,0))),"",INDEX('Policy Characteristics'!K:K,MATCH($C817,'Policy Characteristics'!$C:$C,0)))</f>
        <v>industry-ag-main.html#fuel-switching</v>
      </c>
      <c r="R817" s="76" t="str">
        <f>IF(ISBLANK(INDEX('Policy Characteristics'!L:L,MATCH($C817,'Policy Characteristics'!$C:$C,0))),"",INDEX('Policy Characteristics'!L:L,MATCH($C817,'Policy Characteristics'!$C:$C,0)))</f>
        <v>industry-elec-and-hydrogen.html</v>
      </c>
    </row>
    <row r="818" spans="1:18" x14ac:dyDescent="0.25">
      <c r="A818" s="76" t="str">
        <f>IF(ISBLANK(INDEX('Policy Characteristics'!A:A,MATCH($C818,'Policy Characteristics'!$C:$C,0))),"",INDEX('Policy Characteristics'!A:A,MATCH($C818,'Policy Characteristics'!$C:$C,0)))</f>
        <v>Industry</v>
      </c>
      <c r="B818" s="200" t="str">
        <f>IF(ISBLANK(INDEX('Policy Characteristics'!B:B,MATCH($C818,'Policy Characteristics'!$C:$C,0))),"",INDEX('Policy Characteristics'!B:B,MATCH($C818,'Policy Characteristics'!$C:$C,0)))</f>
        <v>Electrification</v>
      </c>
      <c r="C818" s="76" t="str">
        <f t="shared" si="29"/>
        <v>Fraction of Eligible Industrial Energy Use Shifted to Electricity</v>
      </c>
      <c r="D818" s="78" t="s">
        <v>1319</v>
      </c>
      <c r="E818" t="s">
        <v>1688</v>
      </c>
      <c r="F818" t="s">
        <v>1281</v>
      </c>
      <c r="G818" s="88" t="s">
        <v>1695</v>
      </c>
      <c r="H818" s="15">
        <v>1992</v>
      </c>
      <c r="I818" s="213" t="s">
        <v>43</v>
      </c>
      <c r="J818" s="202" t="str">
        <f>IF(ISBLANK(INDEX('Policy Characteristics'!D:D,MATCH($C818,'Policy Characteristics'!$C:$C,0))),"",INDEX('Policy Characteristics'!D:D,MATCH($C818,'Policy Characteristics'!$C:$C,0)))</f>
        <v>Electrification</v>
      </c>
      <c r="K818" s="76" t="str">
        <f>IF(ISBLANK(INDEX('Policy Characteristics'!E:E,MATCH($C818,'Policy Characteristics'!$C:$C,0))),"",INDEX('Policy Characteristics'!E:E,MATCH($C818,'Policy Characteristics'!$C:$C,0)))</f>
        <v>indst shift to electricity</v>
      </c>
      <c r="L818" s="205">
        <f>IF(ISBLANK(INDEX('Policy Characteristics'!F:F,MATCH($C818,'Policy Characteristics'!$C:$C,0))),"",INDEX('Policy Characteristics'!F:F,MATCH($C818,'Policy Characteristics'!$C:$C,0)))</f>
        <v>0</v>
      </c>
      <c r="M818" s="205">
        <f>IF(ISBLANK(INDEX('Policy Characteristics'!G:G,MATCH($C818,'Policy Characteristics'!$C:$C,0))),"",INDEX('Policy Characteristics'!G:G,MATCH($C818,'Policy Characteristics'!$C:$C,0)))</f>
        <v>1</v>
      </c>
      <c r="N818" s="205">
        <f>IF(ISBLANK(INDEX('Policy Characteristics'!H:H,MATCH($C818,'Policy Characteristics'!$C:$C,0))),"",INDEX('Policy Characteristics'!H:H,MATCH($C818,'Policy Characteristics'!$C:$C,0)))</f>
        <v>0.01</v>
      </c>
      <c r="O818" s="76" t="str">
        <f>IF(ISBLANK(INDEX('Policy Characteristics'!I:I,MATCH($C818,'Policy Characteristics'!$C:$C,0))),"",INDEX('Policy Characteristics'!I:I,MATCH($C818,'Policy Characteristics'!$C:$C,0)))</f>
        <v>% of fuel shifted</v>
      </c>
      <c r="P818" s="7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76" t="str">
        <f>IF(ISBLANK(INDEX('Policy Characteristics'!K:K,MATCH($C818,'Policy Characteristics'!$C:$C,0))),"",INDEX('Policy Characteristics'!K:K,MATCH($C818,'Policy Characteristics'!$C:$C,0)))</f>
        <v>industry-ag-main.html#fuel-switching</v>
      </c>
      <c r="R818" s="76" t="str">
        <f>IF(ISBLANK(INDEX('Policy Characteristics'!L:L,MATCH($C818,'Policy Characteristics'!$C:$C,0))),"",INDEX('Policy Characteristics'!L:L,MATCH($C818,'Policy Characteristics'!$C:$C,0)))</f>
        <v>industry-elec-and-hydrogen.html</v>
      </c>
    </row>
    <row r="819" spans="1:18" x14ac:dyDescent="0.25">
      <c r="A819" s="76" t="str">
        <f>IF(ISBLANK(INDEX('Policy Characteristics'!A:A,MATCH($C819,'Policy Characteristics'!$C:$C,0))),"",INDEX('Policy Characteristics'!A:A,MATCH($C819,'Policy Characteristics'!$C:$C,0)))</f>
        <v>Industry</v>
      </c>
      <c r="B819" s="200" t="str">
        <f>IF(ISBLANK(INDEX('Policy Characteristics'!B:B,MATCH($C819,'Policy Characteristics'!$C:$C,0))),"",INDEX('Policy Characteristics'!B:B,MATCH($C819,'Policy Characteristics'!$C:$C,0)))</f>
        <v>Electrification</v>
      </c>
      <c r="C819" s="76" t="str">
        <f t="shared" si="29"/>
        <v>Fraction of Eligible Industrial Energy Use Shifted to Electricity</v>
      </c>
      <c r="D819" s="78" t="s">
        <v>1319</v>
      </c>
      <c r="E819" t="s">
        <v>1824</v>
      </c>
      <c r="F819" t="s">
        <v>1281</v>
      </c>
      <c r="G819" s="88" t="s">
        <v>1824</v>
      </c>
      <c r="H819" s="15">
        <v>1993</v>
      </c>
      <c r="I819" s="213" t="s">
        <v>43</v>
      </c>
      <c r="J819" s="202" t="str">
        <f>IF(ISBLANK(INDEX('Policy Characteristics'!D:D,MATCH($C819,'Policy Characteristics'!$C:$C,0))),"",INDEX('Policy Characteristics'!D:D,MATCH($C819,'Policy Characteristics'!$C:$C,0)))</f>
        <v>Electrification</v>
      </c>
      <c r="K819" s="76" t="str">
        <f>IF(ISBLANK(INDEX('Policy Characteristics'!E:E,MATCH($C819,'Policy Characteristics'!$C:$C,0))),"",INDEX('Policy Characteristics'!E:E,MATCH($C819,'Policy Characteristics'!$C:$C,0)))</f>
        <v>indst shift to electricity</v>
      </c>
      <c r="L819" s="205">
        <f>IF(ISBLANK(INDEX('Policy Characteristics'!F:F,MATCH($C819,'Policy Characteristics'!$C:$C,0))),"",INDEX('Policy Characteristics'!F:F,MATCH($C819,'Policy Characteristics'!$C:$C,0)))</f>
        <v>0</v>
      </c>
      <c r="M819" s="205">
        <f>IF(ISBLANK(INDEX('Policy Characteristics'!G:G,MATCH($C819,'Policy Characteristics'!$C:$C,0))),"",INDEX('Policy Characteristics'!G:G,MATCH($C819,'Policy Characteristics'!$C:$C,0)))</f>
        <v>1</v>
      </c>
      <c r="N819" s="205">
        <f>IF(ISBLANK(INDEX('Policy Characteristics'!H:H,MATCH($C819,'Policy Characteristics'!$C:$C,0))),"",INDEX('Policy Characteristics'!H:H,MATCH($C819,'Policy Characteristics'!$C:$C,0)))</f>
        <v>0.01</v>
      </c>
      <c r="O819" s="76" t="str">
        <f>IF(ISBLANK(INDEX('Policy Characteristics'!I:I,MATCH($C819,'Policy Characteristics'!$C:$C,0))),"",INDEX('Policy Characteristics'!I:I,MATCH($C819,'Policy Characteristics'!$C:$C,0)))</f>
        <v>% of fuel shifted</v>
      </c>
      <c r="P819" s="7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76" t="str">
        <f>IF(ISBLANK(INDEX('Policy Characteristics'!K:K,MATCH($C819,'Policy Characteristics'!$C:$C,0))),"",INDEX('Policy Characteristics'!K:K,MATCH($C819,'Policy Characteristics'!$C:$C,0)))</f>
        <v>industry-ag-main.html#fuel-switching</v>
      </c>
      <c r="R819" s="76" t="str">
        <f>IF(ISBLANK(INDEX('Policy Characteristics'!L:L,MATCH($C819,'Policy Characteristics'!$C:$C,0))),"",INDEX('Policy Characteristics'!L:L,MATCH($C819,'Policy Characteristics'!$C:$C,0)))</f>
        <v>industry-elec-and-hydrogen.html</v>
      </c>
    </row>
    <row r="820" spans="1:18" x14ac:dyDescent="0.25">
      <c r="A820" s="76" t="str">
        <f>IF(ISBLANK(INDEX('Policy Characteristics'!A:A,MATCH($C820,'Policy Characteristics'!$C:$C,0))),"",INDEX('Policy Characteristics'!A:A,MATCH($C820,'Policy Characteristics'!$C:$C,0)))</f>
        <v>Industry</v>
      </c>
      <c r="B820" s="200" t="str">
        <f>IF(ISBLANK(INDEX('Policy Characteristics'!B:B,MATCH($C820,'Policy Characteristics'!$C:$C,0))),"",INDEX('Policy Characteristics'!B:B,MATCH($C820,'Policy Characteristics'!$C:$C,0)))</f>
        <v>Electrification</v>
      </c>
      <c r="C820" s="76" t="str">
        <f t="shared" si="29"/>
        <v>Fraction of Eligible Industrial Energy Use Shifted to Electricity</v>
      </c>
      <c r="D820" s="78" t="s">
        <v>1320</v>
      </c>
      <c r="E820" t="s">
        <v>1682</v>
      </c>
      <c r="F820" t="s">
        <v>1282</v>
      </c>
      <c r="G820" s="88" t="s">
        <v>1689</v>
      </c>
      <c r="H820" s="15">
        <v>1994</v>
      </c>
      <c r="I820" s="213" t="s">
        <v>43</v>
      </c>
      <c r="J820" s="202" t="str">
        <f>IF(ISBLANK(INDEX('Policy Characteristics'!D:D,MATCH($C820,'Policy Characteristics'!$C:$C,0))),"",INDEX('Policy Characteristics'!D:D,MATCH($C820,'Policy Characteristics'!$C:$C,0)))</f>
        <v>Electrification</v>
      </c>
      <c r="K820" s="76" t="str">
        <f>IF(ISBLANK(INDEX('Policy Characteristics'!E:E,MATCH($C820,'Policy Characteristics'!$C:$C,0))),"",INDEX('Policy Characteristics'!E:E,MATCH($C820,'Policy Characteristics'!$C:$C,0)))</f>
        <v>indst shift to electricity</v>
      </c>
      <c r="L820" s="205">
        <f>IF(ISBLANK(INDEX('Policy Characteristics'!F:F,MATCH($C820,'Policy Characteristics'!$C:$C,0))),"",INDEX('Policy Characteristics'!F:F,MATCH($C820,'Policy Characteristics'!$C:$C,0)))</f>
        <v>0</v>
      </c>
      <c r="M820" s="205">
        <f>IF(ISBLANK(INDEX('Policy Characteristics'!G:G,MATCH($C820,'Policy Characteristics'!$C:$C,0))),"",INDEX('Policy Characteristics'!G:G,MATCH($C820,'Policy Characteristics'!$C:$C,0)))</f>
        <v>1</v>
      </c>
      <c r="N820" s="205">
        <f>IF(ISBLANK(INDEX('Policy Characteristics'!H:H,MATCH($C820,'Policy Characteristics'!$C:$C,0))),"",INDEX('Policy Characteristics'!H:H,MATCH($C820,'Policy Characteristics'!$C:$C,0)))</f>
        <v>0.01</v>
      </c>
      <c r="O820" s="76" t="str">
        <f>IF(ISBLANK(INDEX('Policy Characteristics'!I:I,MATCH($C820,'Policy Characteristics'!$C:$C,0))),"",INDEX('Policy Characteristics'!I:I,MATCH($C820,'Policy Characteristics'!$C:$C,0)))</f>
        <v>% of fuel shifted</v>
      </c>
      <c r="P820" s="7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76" t="str">
        <f>IF(ISBLANK(INDEX('Policy Characteristics'!K:K,MATCH($C820,'Policy Characteristics'!$C:$C,0))),"",INDEX('Policy Characteristics'!K:K,MATCH($C820,'Policy Characteristics'!$C:$C,0)))</f>
        <v>industry-ag-main.html#fuel-switching</v>
      </c>
      <c r="R820" s="76" t="str">
        <f>IF(ISBLANK(INDEX('Policy Characteristics'!L:L,MATCH($C820,'Policy Characteristics'!$C:$C,0))),"",INDEX('Policy Characteristics'!L:L,MATCH($C820,'Policy Characteristics'!$C:$C,0)))</f>
        <v>industry-elec-and-hydrogen.html</v>
      </c>
    </row>
    <row r="821" spans="1:18" x14ac:dyDescent="0.25">
      <c r="A821" s="76" t="str">
        <f>IF(ISBLANK(INDEX('Policy Characteristics'!A:A,MATCH($C821,'Policy Characteristics'!$C:$C,0))),"",INDEX('Policy Characteristics'!A:A,MATCH($C821,'Policy Characteristics'!$C:$C,0)))</f>
        <v>Industry</v>
      </c>
      <c r="B821" s="200" t="str">
        <f>IF(ISBLANK(INDEX('Policy Characteristics'!B:B,MATCH($C821,'Policy Characteristics'!$C:$C,0))),"",INDEX('Policy Characteristics'!B:B,MATCH($C821,'Policy Characteristics'!$C:$C,0)))</f>
        <v>Electrification</v>
      </c>
      <c r="C821" s="76" t="str">
        <f t="shared" si="29"/>
        <v>Fraction of Eligible Industrial Energy Use Shifted to Electricity</v>
      </c>
      <c r="D821" s="78" t="s">
        <v>1320</v>
      </c>
      <c r="E821" t="s">
        <v>1683</v>
      </c>
      <c r="F821" t="s">
        <v>1282</v>
      </c>
      <c r="G821" s="88" t="s">
        <v>1690</v>
      </c>
      <c r="H821" s="15">
        <v>1995</v>
      </c>
      <c r="I821" s="213" t="s">
        <v>43</v>
      </c>
      <c r="J821" s="202" t="str">
        <f>IF(ISBLANK(INDEX('Policy Characteristics'!D:D,MATCH($C821,'Policy Characteristics'!$C:$C,0))),"",INDEX('Policy Characteristics'!D:D,MATCH($C821,'Policy Characteristics'!$C:$C,0)))</f>
        <v>Electrification</v>
      </c>
      <c r="K821" s="76" t="str">
        <f>IF(ISBLANK(INDEX('Policy Characteristics'!E:E,MATCH($C821,'Policy Characteristics'!$C:$C,0))),"",INDEX('Policy Characteristics'!E:E,MATCH($C821,'Policy Characteristics'!$C:$C,0)))</f>
        <v>indst shift to electricity</v>
      </c>
      <c r="L821" s="205">
        <f>IF(ISBLANK(INDEX('Policy Characteristics'!F:F,MATCH($C821,'Policy Characteristics'!$C:$C,0))),"",INDEX('Policy Characteristics'!F:F,MATCH($C821,'Policy Characteristics'!$C:$C,0)))</f>
        <v>0</v>
      </c>
      <c r="M821" s="205">
        <f>IF(ISBLANK(INDEX('Policy Characteristics'!G:G,MATCH($C821,'Policy Characteristics'!$C:$C,0))),"",INDEX('Policy Characteristics'!G:G,MATCH($C821,'Policy Characteristics'!$C:$C,0)))</f>
        <v>1</v>
      </c>
      <c r="N821" s="205">
        <f>IF(ISBLANK(INDEX('Policy Characteristics'!H:H,MATCH($C821,'Policy Characteristics'!$C:$C,0))),"",INDEX('Policy Characteristics'!H:H,MATCH($C821,'Policy Characteristics'!$C:$C,0)))</f>
        <v>0.01</v>
      </c>
      <c r="O821" s="76" t="str">
        <f>IF(ISBLANK(INDEX('Policy Characteristics'!I:I,MATCH($C821,'Policy Characteristics'!$C:$C,0))),"",INDEX('Policy Characteristics'!I:I,MATCH($C821,'Policy Characteristics'!$C:$C,0)))</f>
        <v>% of fuel shifted</v>
      </c>
      <c r="P821" s="7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76" t="str">
        <f>IF(ISBLANK(INDEX('Policy Characteristics'!K:K,MATCH($C821,'Policy Characteristics'!$C:$C,0))),"",INDEX('Policy Characteristics'!K:K,MATCH($C821,'Policy Characteristics'!$C:$C,0)))</f>
        <v>industry-ag-main.html#fuel-switching</v>
      </c>
      <c r="R821" s="76" t="str">
        <f>IF(ISBLANK(INDEX('Policy Characteristics'!L:L,MATCH($C821,'Policy Characteristics'!$C:$C,0))),"",INDEX('Policy Characteristics'!L:L,MATCH($C821,'Policy Characteristics'!$C:$C,0)))</f>
        <v>industry-elec-and-hydrogen.html</v>
      </c>
    </row>
    <row r="822" spans="1:18" x14ac:dyDescent="0.25">
      <c r="A822" s="76" t="str">
        <f>IF(ISBLANK(INDEX('Policy Characteristics'!A:A,MATCH($C822,'Policy Characteristics'!$C:$C,0))),"",INDEX('Policy Characteristics'!A:A,MATCH($C822,'Policy Characteristics'!$C:$C,0)))</f>
        <v>Industry</v>
      </c>
      <c r="B822" s="200" t="str">
        <f>IF(ISBLANK(INDEX('Policy Characteristics'!B:B,MATCH($C822,'Policy Characteristics'!$C:$C,0))),"",INDEX('Policy Characteristics'!B:B,MATCH($C822,'Policy Characteristics'!$C:$C,0)))</f>
        <v>Electrification</v>
      </c>
      <c r="C822" s="76" t="str">
        <f t="shared" si="29"/>
        <v>Fraction of Eligible Industrial Energy Use Shifted to Electricity</v>
      </c>
      <c r="D822" s="78" t="s">
        <v>1320</v>
      </c>
      <c r="E822" t="s">
        <v>1684</v>
      </c>
      <c r="F822" t="s">
        <v>1282</v>
      </c>
      <c r="G822" s="88" t="s">
        <v>1691</v>
      </c>
      <c r="H822" s="15">
        <v>1996</v>
      </c>
      <c r="I822" s="213" t="s">
        <v>43</v>
      </c>
      <c r="J822" s="202" t="str">
        <f>IF(ISBLANK(INDEX('Policy Characteristics'!D:D,MATCH($C822,'Policy Characteristics'!$C:$C,0))),"",INDEX('Policy Characteristics'!D:D,MATCH($C822,'Policy Characteristics'!$C:$C,0)))</f>
        <v>Electrification</v>
      </c>
      <c r="K822" s="76" t="str">
        <f>IF(ISBLANK(INDEX('Policy Characteristics'!E:E,MATCH($C822,'Policy Characteristics'!$C:$C,0))),"",INDEX('Policy Characteristics'!E:E,MATCH($C822,'Policy Characteristics'!$C:$C,0)))</f>
        <v>indst shift to electricity</v>
      </c>
      <c r="L822" s="205">
        <f>IF(ISBLANK(INDEX('Policy Characteristics'!F:F,MATCH($C822,'Policy Characteristics'!$C:$C,0))),"",INDEX('Policy Characteristics'!F:F,MATCH($C822,'Policy Characteristics'!$C:$C,0)))</f>
        <v>0</v>
      </c>
      <c r="M822" s="205">
        <f>IF(ISBLANK(INDEX('Policy Characteristics'!G:G,MATCH($C822,'Policy Characteristics'!$C:$C,0))),"",INDEX('Policy Characteristics'!G:G,MATCH($C822,'Policy Characteristics'!$C:$C,0)))</f>
        <v>1</v>
      </c>
      <c r="N822" s="205">
        <f>IF(ISBLANK(INDEX('Policy Characteristics'!H:H,MATCH($C822,'Policy Characteristics'!$C:$C,0))),"",INDEX('Policy Characteristics'!H:H,MATCH($C822,'Policy Characteristics'!$C:$C,0)))</f>
        <v>0.01</v>
      </c>
      <c r="O822" s="76" t="str">
        <f>IF(ISBLANK(INDEX('Policy Characteristics'!I:I,MATCH($C822,'Policy Characteristics'!$C:$C,0))),"",INDEX('Policy Characteristics'!I:I,MATCH($C822,'Policy Characteristics'!$C:$C,0)))</f>
        <v>% of fuel shifted</v>
      </c>
      <c r="P822" s="7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76" t="str">
        <f>IF(ISBLANK(INDEX('Policy Characteristics'!K:K,MATCH($C822,'Policy Characteristics'!$C:$C,0))),"",INDEX('Policy Characteristics'!K:K,MATCH($C822,'Policy Characteristics'!$C:$C,0)))</f>
        <v>industry-ag-main.html#fuel-switching</v>
      </c>
      <c r="R822" s="76" t="str">
        <f>IF(ISBLANK(INDEX('Policy Characteristics'!L:L,MATCH($C822,'Policy Characteristics'!$C:$C,0))),"",INDEX('Policy Characteristics'!L:L,MATCH($C822,'Policy Characteristics'!$C:$C,0)))</f>
        <v>industry-elec-and-hydrogen.html</v>
      </c>
    </row>
    <row r="823" spans="1:18" x14ac:dyDescent="0.25">
      <c r="A823" s="76" t="str">
        <f>IF(ISBLANK(INDEX('Policy Characteristics'!A:A,MATCH($C823,'Policy Characteristics'!$C:$C,0))),"",INDEX('Policy Characteristics'!A:A,MATCH($C823,'Policy Characteristics'!$C:$C,0)))</f>
        <v>Industry</v>
      </c>
      <c r="B823" s="200" t="str">
        <f>IF(ISBLANK(INDEX('Policy Characteristics'!B:B,MATCH($C823,'Policy Characteristics'!$C:$C,0))),"",INDEX('Policy Characteristics'!B:B,MATCH($C823,'Policy Characteristics'!$C:$C,0)))</f>
        <v>Electrification</v>
      </c>
      <c r="C823" s="76" t="str">
        <f t="shared" si="29"/>
        <v>Fraction of Eligible Industrial Energy Use Shifted to Electricity</v>
      </c>
      <c r="D823" s="78" t="s">
        <v>1320</v>
      </c>
      <c r="E823" t="s">
        <v>1685</v>
      </c>
      <c r="F823" t="s">
        <v>1282</v>
      </c>
      <c r="G823" s="88" t="s">
        <v>1692</v>
      </c>
      <c r="H823" s="15">
        <v>1997</v>
      </c>
      <c r="I823" s="213" t="s">
        <v>43</v>
      </c>
      <c r="J823" s="202" t="str">
        <f>IF(ISBLANK(INDEX('Policy Characteristics'!D:D,MATCH($C823,'Policy Characteristics'!$C:$C,0))),"",INDEX('Policy Characteristics'!D:D,MATCH($C823,'Policy Characteristics'!$C:$C,0)))</f>
        <v>Electrification</v>
      </c>
      <c r="K823" s="76" t="str">
        <f>IF(ISBLANK(INDEX('Policy Characteristics'!E:E,MATCH($C823,'Policy Characteristics'!$C:$C,0))),"",INDEX('Policy Characteristics'!E:E,MATCH($C823,'Policy Characteristics'!$C:$C,0)))</f>
        <v>indst shift to electricity</v>
      </c>
      <c r="L823" s="205">
        <f>IF(ISBLANK(INDEX('Policy Characteristics'!F:F,MATCH($C823,'Policy Characteristics'!$C:$C,0))),"",INDEX('Policy Characteristics'!F:F,MATCH($C823,'Policy Characteristics'!$C:$C,0)))</f>
        <v>0</v>
      </c>
      <c r="M823" s="205">
        <f>IF(ISBLANK(INDEX('Policy Characteristics'!G:G,MATCH($C823,'Policy Characteristics'!$C:$C,0))),"",INDEX('Policy Characteristics'!G:G,MATCH($C823,'Policy Characteristics'!$C:$C,0)))</f>
        <v>1</v>
      </c>
      <c r="N823" s="205">
        <f>IF(ISBLANK(INDEX('Policy Characteristics'!H:H,MATCH($C823,'Policy Characteristics'!$C:$C,0))),"",INDEX('Policy Characteristics'!H:H,MATCH($C823,'Policy Characteristics'!$C:$C,0)))</f>
        <v>0.01</v>
      </c>
      <c r="O823" s="76" t="str">
        <f>IF(ISBLANK(INDEX('Policy Characteristics'!I:I,MATCH($C823,'Policy Characteristics'!$C:$C,0))),"",INDEX('Policy Characteristics'!I:I,MATCH($C823,'Policy Characteristics'!$C:$C,0)))</f>
        <v>% of fuel shifted</v>
      </c>
      <c r="P823" s="7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76" t="str">
        <f>IF(ISBLANK(INDEX('Policy Characteristics'!K:K,MATCH($C823,'Policy Characteristics'!$C:$C,0))),"",INDEX('Policy Characteristics'!K:K,MATCH($C823,'Policy Characteristics'!$C:$C,0)))</f>
        <v>industry-ag-main.html#fuel-switching</v>
      </c>
      <c r="R823" s="76" t="str">
        <f>IF(ISBLANK(INDEX('Policy Characteristics'!L:L,MATCH($C823,'Policy Characteristics'!$C:$C,0))),"",INDEX('Policy Characteristics'!L:L,MATCH($C823,'Policy Characteristics'!$C:$C,0)))</f>
        <v>industry-elec-and-hydrogen.html</v>
      </c>
    </row>
    <row r="824" spans="1:18" x14ac:dyDescent="0.25">
      <c r="A824" s="76" t="str">
        <f>IF(ISBLANK(INDEX('Policy Characteristics'!A:A,MATCH($C824,'Policy Characteristics'!$C:$C,0))),"",INDEX('Policy Characteristics'!A:A,MATCH($C824,'Policy Characteristics'!$C:$C,0)))</f>
        <v>Industry</v>
      </c>
      <c r="B824" s="200" t="str">
        <f>IF(ISBLANK(INDEX('Policy Characteristics'!B:B,MATCH($C824,'Policy Characteristics'!$C:$C,0))),"",INDEX('Policy Characteristics'!B:B,MATCH($C824,'Policy Characteristics'!$C:$C,0)))</f>
        <v>Electrification</v>
      </c>
      <c r="C824" s="76" t="str">
        <f t="shared" si="29"/>
        <v>Fraction of Eligible Industrial Energy Use Shifted to Electricity</v>
      </c>
      <c r="D824" s="78" t="s">
        <v>1320</v>
      </c>
      <c r="E824" t="s">
        <v>1686</v>
      </c>
      <c r="F824" t="s">
        <v>1282</v>
      </c>
      <c r="G824" s="88" t="s">
        <v>1693</v>
      </c>
      <c r="H824" s="15">
        <v>1998</v>
      </c>
      <c r="I824" s="213" t="s">
        <v>43</v>
      </c>
      <c r="J824" s="202" t="str">
        <f>IF(ISBLANK(INDEX('Policy Characteristics'!D:D,MATCH($C824,'Policy Characteristics'!$C:$C,0))),"",INDEX('Policy Characteristics'!D:D,MATCH($C824,'Policy Characteristics'!$C:$C,0)))</f>
        <v>Electrification</v>
      </c>
      <c r="K824" s="76" t="str">
        <f>IF(ISBLANK(INDEX('Policy Characteristics'!E:E,MATCH($C824,'Policy Characteristics'!$C:$C,0))),"",INDEX('Policy Characteristics'!E:E,MATCH($C824,'Policy Characteristics'!$C:$C,0)))</f>
        <v>indst shift to electricity</v>
      </c>
      <c r="L824" s="205">
        <f>IF(ISBLANK(INDEX('Policy Characteristics'!F:F,MATCH($C824,'Policy Characteristics'!$C:$C,0))),"",INDEX('Policy Characteristics'!F:F,MATCH($C824,'Policy Characteristics'!$C:$C,0)))</f>
        <v>0</v>
      </c>
      <c r="M824" s="205">
        <f>IF(ISBLANK(INDEX('Policy Characteristics'!G:G,MATCH($C824,'Policy Characteristics'!$C:$C,0))),"",INDEX('Policy Characteristics'!G:G,MATCH($C824,'Policy Characteristics'!$C:$C,0)))</f>
        <v>1</v>
      </c>
      <c r="N824" s="205">
        <f>IF(ISBLANK(INDEX('Policy Characteristics'!H:H,MATCH($C824,'Policy Characteristics'!$C:$C,0))),"",INDEX('Policy Characteristics'!H:H,MATCH($C824,'Policy Characteristics'!$C:$C,0)))</f>
        <v>0.01</v>
      </c>
      <c r="O824" s="76" t="str">
        <f>IF(ISBLANK(INDEX('Policy Characteristics'!I:I,MATCH($C824,'Policy Characteristics'!$C:$C,0))),"",INDEX('Policy Characteristics'!I:I,MATCH($C824,'Policy Characteristics'!$C:$C,0)))</f>
        <v>% of fuel shifted</v>
      </c>
      <c r="P824" s="7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76" t="str">
        <f>IF(ISBLANK(INDEX('Policy Characteristics'!K:K,MATCH($C824,'Policy Characteristics'!$C:$C,0))),"",INDEX('Policy Characteristics'!K:K,MATCH($C824,'Policy Characteristics'!$C:$C,0)))</f>
        <v>industry-ag-main.html#fuel-switching</v>
      </c>
      <c r="R824" s="76" t="str">
        <f>IF(ISBLANK(INDEX('Policy Characteristics'!L:L,MATCH($C824,'Policy Characteristics'!$C:$C,0))),"",INDEX('Policy Characteristics'!L:L,MATCH($C824,'Policy Characteristics'!$C:$C,0)))</f>
        <v>industry-elec-and-hydrogen.html</v>
      </c>
    </row>
    <row r="825" spans="1:18" x14ac:dyDescent="0.25">
      <c r="A825" s="76" t="str">
        <f>IF(ISBLANK(INDEX('Policy Characteristics'!A:A,MATCH($C825,'Policy Characteristics'!$C:$C,0))),"",INDEX('Policy Characteristics'!A:A,MATCH($C825,'Policy Characteristics'!$C:$C,0)))</f>
        <v>Industry</v>
      </c>
      <c r="B825" s="200" t="str">
        <f>IF(ISBLANK(INDEX('Policy Characteristics'!B:B,MATCH($C825,'Policy Characteristics'!$C:$C,0))),"",INDEX('Policy Characteristics'!B:B,MATCH($C825,'Policy Characteristics'!$C:$C,0)))</f>
        <v>Electrification</v>
      </c>
      <c r="C825" s="76" t="str">
        <f t="shared" si="29"/>
        <v>Fraction of Eligible Industrial Energy Use Shifted to Electricity</v>
      </c>
      <c r="D825" s="78" t="s">
        <v>1320</v>
      </c>
      <c r="E825" t="s">
        <v>1687</v>
      </c>
      <c r="F825" t="s">
        <v>1282</v>
      </c>
      <c r="G825" s="88" t="s">
        <v>1694</v>
      </c>
      <c r="H825" s="15">
        <v>1999</v>
      </c>
      <c r="I825" s="213" t="s">
        <v>43</v>
      </c>
      <c r="J825" s="202" t="str">
        <f>IF(ISBLANK(INDEX('Policy Characteristics'!D:D,MATCH($C825,'Policy Characteristics'!$C:$C,0))),"",INDEX('Policy Characteristics'!D:D,MATCH($C825,'Policy Characteristics'!$C:$C,0)))</f>
        <v>Electrification</v>
      </c>
      <c r="K825" s="76" t="str">
        <f>IF(ISBLANK(INDEX('Policy Characteristics'!E:E,MATCH($C825,'Policy Characteristics'!$C:$C,0))),"",INDEX('Policy Characteristics'!E:E,MATCH($C825,'Policy Characteristics'!$C:$C,0)))</f>
        <v>indst shift to electricity</v>
      </c>
      <c r="L825" s="205">
        <f>IF(ISBLANK(INDEX('Policy Characteristics'!F:F,MATCH($C825,'Policy Characteristics'!$C:$C,0))),"",INDEX('Policy Characteristics'!F:F,MATCH($C825,'Policy Characteristics'!$C:$C,0)))</f>
        <v>0</v>
      </c>
      <c r="M825" s="205">
        <f>IF(ISBLANK(INDEX('Policy Characteristics'!G:G,MATCH($C825,'Policy Characteristics'!$C:$C,0))),"",INDEX('Policy Characteristics'!G:G,MATCH($C825,'Policy Characteristics'!$C:$C,0)))</f>
        <v>1</v>
      </c>
      <c r="N825" s="205">
        <f>IF(ISBLANK(INDEX('Policy Characteristics'!H:H,MATCH($C825,'Policy Characteristics'!$C:$C,0))),"",INDEX('Policy Characteristics'!H:H,MATCH($C825,'Policy Characteristics'!$C:$C,0)))</f>
        <v>0.01</v>
      </c>
      <c r="O825" s="76" t="str">
        <f>IF(ISBLANK(INDEX('Policy Characteristics'!I:I,MATCH($C825,'Policy Characteristics'!$C:$C,0))),"",INDEX('Policy Characteristics'!I:I,MATCH($C825,'Policy Characteristics'!$C:$C,0)))</f>
        <v>% of fuel shifted</v>
      </c>
      <c r="P825" s="7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76" t="str">
        <f>IF(ISBLANK(INDEX('Policy Characteristics'!K:K,MATCH($C825,'Policy Characteristics'!$C:$C,0))),"",INDEX('Policy Characteristics'!K:K,MATCH($C825,'Policy Characteristics'!$C:$C,0)))</f>
        <v>industry-ag-main.html#fuel-switching</v>
      </c>
      <c r="R825" s="76" t="str">
        <f>IF(ISBLANK(INDEX('Policy Characteristics'!L:L,MATCH($C825,'Policy Characteristics'!$C:$C,0))),"",INDEX('Policy Characteristics'!L:L,MATCH($C825,'Policy Characteristics'!$C:$C,0)))</f>
        <v>industry-elec-and-hydrogen.html</v>
      </c>
    </row>
    <row r="826" spans="1:18" x14ac:dyDescent="0.25">
      <c r="A826" s="76" t="str">
        <f>IF(ISBLANK(INDEX('Policy Characteristics'!A:A,MATCH($C826,'Policy Characteristics'!$C:$C,0))),"",INDEX('Policy Characteristics'!A:A,MATCH($C826,'Policy Characteristics'!$C:$C,0)))</f>
        <v>Industry</v>
      </c>
      <c r="B826" s="200" t="str">
        <f>IF(ISBLANK(INDEX('Policy Characteristics'!B:B,MATCH($C826,'Policy Characteristics'!$C:$C,0))),"",INDEX('Policy Characteristics'!B:B,MATCH($C826,'Policy Characteristics'!$C:$C,0)))</f>
        <v>Electrification</v>
      </c>
      <c r="C826" s="76" t="str">
        <f t="shared" si="29"/>
        <v>Fraction of Eligible Industrial Energy Use Shifted to Electricity</v>
      </c>
      <c r="D826" s="78" t="s">
        <v>1320</v>
      </c>
      <c r="E826" t="s">
        <v>1688</v>
      </c>
      <c r="F826" t="s">
        <v>1282</v>
      </c>
      <c r="G826" s="88" t="s">
        <v>1695</v>
      </c>
      <c r="H826" s="15">
        <v>2000</v>
      </c>
      <c r="I826" s="213" t="s">
        <v>43</v>
      </c>
      <c r="J826" s="202" t="str">
        <f>IF(ISBLANK(INDEX('Policy Characteristics'!D:D,MATCH($C826,'Policy Characteristics'!$C:$C,0))),"",INDEX('Policy Characteristics'!D:D,MATCH($C826,'Policy Characteristics'!$C:$C,0)))</f>
        <v>Electrification</v>
      </c>
      <c r="K826" s="76" t="str">
        <f>IF(ISBLANK(INDEX('Policy Characteristics'!E:E,MATCH($C826,'Policy Characteristics'!$C:$C,0))),"",INDEX('Policy Characteristics'!E:E,MATCH($C826,'Policy Characteristics'!$C:$C,0)))</f>
        <v>indst shift to electricity</v>
      </c>
      <c r="L826" s="205">
        <f>IF(ISBLANK(INDEX('Policy Characteristics'!F:F,MATCH($C826,'Policy Characteristics'!$C:$C,0))),"",INDEX('Policy Characteristics'!F:F,MATCH($C826,'Policy Characteristics'!$C:$C,0)))</f>
        <v>0</v>
      </c>
      <c r="M826" s="205">
        <f>IF(ISBLANK(INDEX('Policy Characteristics'!G:G,MATCH($C826,'Policy Characteristics'!$C:$C,0))),"",INDEX('Policy Characteristics'!G:G,MATCH($C826,'Policy Characteristics'!$C:$C,0)))</f>
        <v>1</v>
      </c>
      <c r="N826" s="205">
        <f>IF(ISBLANK(INDEX('Policy Characteristics'!H:H,MATCH($C826,'Policy Characteristics'!$C:$C,0))),"",INDEX('Policy Characteristics'!H:H,MATCH($C826,'Policy Characteristics'!$C:$C,0)))</f>
        <v>0.01</v>
      </c>
      <c r="O826" s="76" t="str">
        <f>IF(ISBLANK(INDEX('Policy Characteristics'!I:I,MATCH($C826,'Policy Characteristics'!$C:$C,0))),"",INDEX('Policy Characteristics'!I:I,MATCH($C826,'Policy Characteristics'!$C:$C,0)))</f>
        <v>% of fuel shifted</v>
      </c>
      <c r="P826" s="7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76" t="str">
        <f>IF(ISBLANK(INDEX('Policy Characteristics'!K:K,MATCH($C826,'Policy Characteristics'!$C:$C,0))),"",INDEX('Policy Characteristics'!K:K,MATCH($C826,'Policy Characteristics'!$C:$C,0)))</f>
        <v>industry-ag-main.html#fuel-switching</v>
      </c>
      <c r="R826" s="76" t="str">
        <f>IF(ISBLANK(INDEX('Policy Characteristics'!L:L,MATCH($C826,'Policy Characteristics'!$C:$C,0))),"",INDEX('Policy Characteristics'!L:L,MATCH($C826,'Policy Characteristics'!$C:$C,0)))</f>
        <v>industry-elec-and-hydrogen.html</v>
      </c>
    </row>
    <row r="827" spans="1:18" x14ac:dyDescent="0.25">
      <c r="A827" s="76" t="str">
        <f>IF(ISBLANK(INDEX('Policy Characteristics'!A:A,MATCH($C827,'Policy Characteristics'!$C:$C,0))),"",INDEX('Policy Characteristics'!A:A,MATCH($C827,'Policy Characteristics'!$C:$C,0)))</f>
        <v>Industry</v>
      </c>
      <c r="B827" s="200" t="str">
        <f>IF(ISBLANK(INDEX('Policy Characteristics'!B:B,MATCH($C827,'Policy Characteristics'!$C:$C,0))),"",INDEX('Policy Characteristics'!B:B,MATCH($C827,'Policy Characteristics'!$C:$C,0)))</f>
        <v>Electrification</v>
      </c>
      <c r="C827" s="76" t="str">
        <f t="shared" si="29"/>
        <v>Fraction of Eligible Industrial Energy Use Shifted to Electricity</v>
      </c>
      <c r="D827" s="78" t="s">
        <v>1320</v>
      </c>
      <c r="E827" t="s">
        <v>1824</v>
      </c>
      <c r="F827" t="s">
        <v>1282</v>
      </c>
      <c r="G827" s="88" t="s">
        <v>1824</v>
      </c>
      <c r="H827" s="15">
        <v>2001</v>
      </c>
      <c r="I827" s="213" t="s">
        <v>43</v>
      </c>
      <c r="J827" s="202" t="str">
        <f>IF(ISBLANK(INDEX('Policy Characteristics'!D:D,MATCH($C827,'Policy Characteristics'!$C:$C,0))),"",INDEX('Policy Characteristics'!D:D,MATCH($C827,'Policy Characteristics'!$C:$C,0)))</f>
        <v>Electrification</v>
      </c>
      <c r="K827" s="76" t="str">
        <f>IF(ISBLANK(INDEX('Policy Characteristics'!E:E,MATCH($C827,'Policy Characteristics'!$C:$C,0))),"",INDEX('Policy Characteristics'!E:E,MATCH($C827,'Policy Characteristics'!$C:$C,0)))</f>
        <v>indst shift to electricity</v>
      </c>
      <c r="L827" s="205">
        <f>IF(ISBLANK(INDEX('Policy Characteristics'!F:F,MATCH($C827,'Policy Characteristics'!$C:$C,0))),"",INDEX('Policy Characteristics'!F:F,MATCH($C827,'Policy Characteristics'!$C:$C,0)))</f>
        <v>0</v>
      </c>
      <c r="M827" s="205">
        <f>IF(ISBLANK(INDEX('Policy Characteristics'!G:G,MATCH($C827,'Policy Characteristics'!$C:$C,0))),"",INDEX('Policy Characteristics'!G:G,MATCH($C827,'Policy Characteristics'!$C:$C,0)))</f>
        <v>1</v>
      </c>
      <c r="N827" s="205">
        <f>IF(ISBLANK(INDEX('Policy Characteristics'!H:H,MATCH($C827,'Policy Characteristics'!$C:$C,0))),"",INDEX('Policy Characteristics'!H:H,MATCH($C827,'Policy Characteristics'!$C:$C,0)))</f>
        <v>0.01</v>
      </c>
      <c r="O827" s="76" t="str">
        <f>IF(ISBLANK(INDEX('Policy Characteristics'!I:I,MATCH($C827,'Policy Characteristics'!$C:$C,0))),"",INDEX('Policy Characteristics'!I:I,MATCH($C827,'Policy Characteristics'!$C:$C,0)))</f>
        <v>% of fuel shifted</v>
      </c>
      <c r="P827" s="7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76" t="str">
        <f>IF(ISBLANK(INDEX('Policy Characteristics'!K:K,MATCH($C827,'Policy Characteristics'!$C:$C,0))),"",INDEX('Policy Characteristics'!K:K,MATCH($C827,'Policy Characteristics'!$C:$C,0)))</f>
        <v>industry-ag-main.html#fuel-switching</v>
      </c>
      <c r="R827" s="76" t="str">
        <f>IF(ISBLANK(INDEX('Policy Characteristics'!L:L,MATCH($C827,'Policy Characteristics'!$C:$C,0))),"",INDEX('Policy Characteristics'!L:L,MATCH($C827,'Policy Characteristics'!$C:$C,0)))</f>
        <v>industry-elec-and-hydrogen.html</v>
      </c>
    </row>
    <row r="828" spans="1:18" x14ac:dyDescent="0.25">
      <c r="A828" s="76" t="str">
        <f>IF(ISBLANK(INDEX('Policy Characteristics'!A:A,MATCH($C828,'Policy Characteristics'!$C:$C,0))),"",INDEX('Policy Characteristics'!A:A,MATCH($C828,'Policy Characteristics'!$C:$C,0)))</f>
        <v>Industry</v>
      </c>
      <c r="B828" s="200" t="str">
        <f>IF(ISBLANK(INDEX('Policy Characteristics'!B:B,MATCH($C828,'Policy Characteristics'!$C:$C,0))),"",INDEX('Policy Characteristics'!B:B,MATCH($C828,'Policy Characteristics'!$C:$C,0)))</f>
        <v>Electrification</v>
      </c>
      <c r="C828" s="76" t="str">
        <f t="shared" si="29"/>
        <v>Fraction of Eligible Industrial Energy Use Shifted to Electricity</v>
      </c>
      <c r="D828" s="78" t="s">
        <v>1321</v>
      </c>
      <c r="E828" t="s">
        <v>1682</v>
      </c>
      <c r="F828" t="s">
        <v>1283</v>
      </c>
      <c r="G828" s="88" t="s">
        <v>1689</v>
      </c>
      <c r="H828" s="15">
        <v>2002</v>
      </c>
      <c r="I828" s="213" t="s">
        <v>43</v>
      </c>
      <c r="J828" s="202" t="str">
        <f>IF(ISBLANK(INDEX('Policy Characteristics'!D:D,MATCH($C828,'Policy Characteristics'!$C:$C,0))),"",INDEX('Policy Characteristics'!D:D,MATCH($C828,'Policy Characteristics'!$C:$C,0)))</f>
        <v>Electrification</v>
      </c>
      <c r="K828" s="76" t="str">
        <f>IF(ISBLANK(INDEX('Policy Characteristics'!E:E,MATCH($C828,'Policy Characteristics'!$C:$C,0))),"",INDEX('Policy Characteristics'!E:E,MATCH($C828,'Policy Characteristics'!$C:$C,0)))</f>
        <v>indst shift to electricity</v>
      </c>
      <c r="L828" s="205">
        <f>IF(ISBLANK(INDEX('Policy Characteristics'!F:F,MATCH($C828,'Policy Characteristics'!$C:$C,0))),"",INDEX('Policy Characteristics'!F:F,MATCH($C828,'Policy Characteristics'!$C:$C,0)))</f>
        <v>0</v>
      </c>
      <c r="M828" s="205">
        <f>IF(ISBLANK(INDEX('Policy Characteristics'!G:G,MATCH($C828,'Policy Characteristics'!$C:$C,0))),"",INDEX('Policy Characteristics'!G:G,MATCH($C828,'Policy Characteristics'!$C:$C,0)))</f>
        <v>1</v>
      </c>
      <c r="N828" s="205">
        <f>IF(ISBLANK(INDEX('Policy Characteristics'!H:H,MATCH($C828,'Policy Characteristics'!$C:$C,0))),"",INDEX('Policy Characteristics'!H:H,MATCH($C828,'Policy Characteristics'!$C:$C,0)))</f>
        <v>0.01</v>
      </c>
      <c r="O828" s="76" t="str">
        <f>IF(ISBLANK(INDEX('Policy Characteristics'!I:I,MATCH($C828,'Policy Characteristics'!$C:$C,0))),"",INDEX('Policy Characteristics'!I:I,MATCH($C828,'Policy Characteristics'!$C:$C,0)))</f>
        <v>% of fuel shifted</v>
      </c>
      <c r="P828" s="7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76" t="str">
        <f>IF(ISBLANK(INDEX('Policy Characteristics'!K:K,MATCH($C828,'Policy Characteristics'!$C:$C,0))),"",INDEX('Policy Characteristics'!K:K,MATCH($C828,'Policy Characteristics'!$C:$C,0)))</f>
        <v>industry-ag-main.html#fuel-switching</v>
      </c>
      <c r="R828" s="76" t="str">
        <f>IF(ISBLANK(INDEX('Policy Characteristics'!L:L,MATCH($C828,'Policy Characteristics'!$C:$C,0))),"",INDEX('Policy Characteristics'!L:L,MATCH($C828,'Policy Characteristics'!$C:$C,0)))</f>
        <v>industry-elec-and-hydrogen.html</v>
      </c>
    </row>
    <row r="829" spans="1:18" x14ac:dyDescent="0.25">
      <c r="A829" s="76" t="str">
        <f>IF(ISBLANK(INDEX('Policy Characteristics'!A:A,MATCH($C829,'Policy Characteristics'!$C:$C,0))),"",INDEX('Policy Characteristics'!A:A,MATCH($C829,'Policy Characteristics'!$C:$C,0)))</f>
        <v>Industry</v>
      </c>
      <c r="B829" s="200" t="str">
        <f>IF(ISBLANK(INDEX('Policy Characteristics'!B:B,MATCH($C829,'Policy Characteristics'!$C:$C,0))),"",INDEX('Policy Characteristics'!B:B,MATCH($C829,'Policy Characteristics'!$C:$C,0)))</f>
        <v>Electrification</v>
      </c>
      <c r="C829" s="76" t="str">
        <f t="shared" si="29"/>
        <v>Fraction of Eligible Industrial Energy Use Shifted to Electricity</v>
      </c>
      <c r="D829" s="78" t="s">
        <v>1321</v>
      </c>
      <c r="E829" t="s">
        <v>1683</v>
      </c>
      <c r="F829" t="s">
        <v>1283</v>
      </c>
      <c r="G829" s="88" t="s">
        <v>1690</v>
      </c>
      <c r="H829" s="15">
        <v>2003</v>
      </c>
      <c r="I829" s="213" t="s">
        <v>43</v>
      </c>
      <c r="J829" s="202" t="str">
        <f>IF(ISBLANK(INDEX('Policy Characteristics'!D:D,MATCH($C829,'Policy Characteristics'!$C:$C,0))),"",INDEX('Policy Characteristics'!D:D,MATCH($C829,'Policy Characteristics'!$C:$C,0)))</f>
        <v>Electrification</v>
      </c>
      <c r="K829" s="76" t="str">
        <f>IF(ISBLANK(INDEX('Policy Characteristics'!E:E,MATCH($C829,'Policy Characteristics'!$C:$C,0))),"",INDEX('Policy Characteristics'!E:E,MATCH($C829,'Policy Characteristics'!$C:$C,0)))</f>
        <v>indst shift to electricity</v>
      </c>
      <c r="L829" s="205">
        <f>IF(ISBLANK(INDEX('Policy Characteristics'!F:F,MATCH($C829,'Policy Characteristics'!$C:$C,0))),"",INDEX('Policy Characteristics'!F:F,MATCH($C829,'Policy Characteristics'!$C:$C,0)))</f>
        <v>0</v>
      </c>
      <c r="M829" s="205">
        <f>IF(ISBLANK(INDEX('Policy Characteristics'!G:G,MATCH($C829,'Policy Characteristics'!$C:$C,0))),"",INDEX('Policy Characteristics'!G:G,MATCH($C829,'Policy Characteristics'!$C:$C,0)))</f>
        <v>1</v>
      </c>
      <c r="N829" s="205">
        <f>IF(ISBLANK(INDEX('Policy Characteristics'!H:H,MATCH($C829,'Policy Characteristics'!$C:$C,0))),"",INDEX('Policy Characteristics'!H:H,MATCH($C829,'Policy Characteristics'!$C:$C,0)))</f>
        <v>0.01</v>
      </c>
      <c r="O829" s="76" t="str">
        <f>IF(ISBLANK(INDEX('Policy Characteristics'!I:I,MATCH($C829,'Policy Characteristics'!$C:$C,0))),"",INDEX('Policy Characteristics'!I:I,MATCH($C829,'Policy Characteristics'!$C:$C,0)))</f>
        <v>% of fuel shifted</v>
      </c>
      <c r="P829" s="7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76" t="str">
        <f>IF(ISBLANK(INDEX('Policy Characteristics'!K:K,MATCH($C829,'Policy Characteristics'!$C:$C,0))),"",INDEX('Policy Characteristics'!K:K,MATCH($C829,'Policy Characteristics'!$C:$C,0)))</f>
        <v>industry-ag-main.html#fuel-switching</v>
      </c>
      <c r="R829" s="76" t="str">
        <f>IF(ISBLANK(INDEX('Policy Characteristics'!L:L,MATCH($C829,'Policy Characteristics'!$C:$C,0))),"",INDEX('Policy Characteristics'!L:L,MATCH($C829,'Policy Characteristics'!$C:$C,0)))</f>
        <v>industry-elec-and-hydrogen.html</v>
      </c>
    </row>
    <row r="830" spans="1:18" x14ac:dyDescent="0.25">
      <c r="A830" s="76" t="str">
        <f>IF(ISBLANK(INDEX('Policy Characteristics'!A:A,MATCH($C830,'Policy Characteristics'!$C:$C,0))),"",INDEX('Policy Characteristics'!A:A,MATCH($C830,'Policy Characteristics'!$C:$C,0)))</f>
        <v>Industry</v>
      </c>
      <c r="B830" s="200" t="str">
        <f>IF(ISBLANK(INDEX('Policy Characteristics'!B:B,MATCH($C830,'Policy Characteristics'!$C:$C,0))),"",INDEX('Policy Characteristics'!B:B,MATCH($C830,'Policy Characteristics'!$C:$C,0)))</f>
        <v>Electrification</v>
      </c>
      <c r="C830" s="76" t="str">
        <f t="shared" si="29"/>
        <v>Fraction of Eligible Industrial Energy Use Shifted to Electricity</v>
      </c>
      <c r="D830" s="78" t="s">
        <v>1321</v>
      </c>
      <c r="E830" t="s">
        <v>1684</v>
      </c>
      <c r="F830" t="s">
        <v>1283</v>
      </c>
      <c r="G830" s="88" t="s">
        <v>1691</v>
      </c>
      <c r="H830" s="15">
        <v>2004</v>
      </c>
      <c r="I830" s="213" t="s">
        <v>43</v>
      </c>
      <c r="J830" s="202" t="str">
        <f>IF(ISBLANK(INDEX('Policy Characteristics'!D:D,MATCH($C830,'Policy Characteristics'!$C:$C,0))),"",INDEX('Policy Characteristics'!D:D,MATCH($C830,'Policy Characteristics'!$C:$C,0)))</f>
        <v>Electrification</v>
      </c>
      <c r="K830" s="76" t="str">
        <f>IF(ISBLANK(INDEX('Policy Characteristics'!E:E,MATCH($C830,'Policy Characteristics'!$C:$C,0))),"",INDEX('Policy Characteristics'!E:E,MATCH($C830,'Policy Characteristics'!$C:$C,0)))</f>
        <v>indst shift to electricity</v>
      </c>
      <c r="L830" s="205">
        <f>IF(ISBLANK(INDEX('Policy Characteristics'!F:F,MATCH($C830,'Policy Characteristics'!$C:$C,0))),"",INDEX('Policy Characteristics'!F:F,MATCH($C830,'Policy Characteristics'!$C:$C,0)))</f>
        <v>0</v>
      </c>
      <c r="M830" s="205">
        <f>IF(ISBLANK(INDEX('Policy Characteristics'!G:G,MATCH($C830,'Policy Characteristics'!$C:$C,0))),"",INDEX('Policy Characteristics'!G:G,MATCH($C830,'Policy Characteristics'!$C:$C,0)))</f>
        <v>1</v>
      </c>
      <c r="N830" s="205">
        <f>IF(ISBLANK(INDEX('Policy Characteristics'!H:H,MATCH($C830,'Policy Characteristics'!$C:$C,0))),"",INDEX('Policy Characteristics'!H:H,MATCH($C830,'Policy Characteristics'!$C:$C,0)))</f>
        <v>0.01</v>
      </c>
      <c r="O830" s="76" t="str">
        <f>IF(ISBLANK(INDEX('Policy Characteristics'!I:I,MATCH($C830,'Policy Characteristics'!$C:$C,0))),"",INDEX('Policy Characteristics'!I:I,MATCH($C830,'Policy Characteristics'!$C:$C,0)))</f>
        <v>% of fuel shifted</v>
      </c>
      <c r="P830" s="7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76" t="str">
        <f>IF(ISBLANK(INDEX('Policy Characteristics'!K:K,MATCH($C830,'Policy Characteristics'!$C:$C,0))),"",INDEX('Policy Characteristics'!K:K,MATCH($C830,'Policy Characteristics'!$C:$C,0)))</f>
        <v>industry-ag-main.html#fuel-switching</v>
      </c>
      <c r="R830" s="76" t="str">
        <f>IF(ISBLANK(INDEX('Policy Characteristics'!L:L,MATCH($C830,'Policy Characteristics'!$C:$C,0))),"",INDEX('Policy Characteristics'!L:L,MATCH($C830,'Policy Characteristics'!$C:$C,0)))</f>
        <v>industry-elec-and-hydrogen.html</v>
      </c>
    </row>
    <row r="831" spans="1:18" x14ac:dyDescent="0.25">
      <c r="A831" s="76" t="str">
        <f>IF(ISBLANK(INDEX('Policy Characteristics'!A:A,MATCH($C831,'Policy Characteristics'!$C:$C,0))),"",INDEX('Policy Characteristics'!A:A,MATCH($C831,'Policy Characteristics'!$C:$C,0)))</f>
        <v>Industry</v>
      </c>
      <c r="B831" s="200" t="str">
        <f>IF(ISBLANK(INDEX('Policy Characteristics'!B:B,MATCH($C831,'Policy Characteristics'!$C:$C,0))),"",INDEX('Policy Characteristics'!B:B,MATCH($C831,'Policy Characteristics'!$C:$C,0)))</f>
        <v>Electrification</v>
      </c>
      <c r="C831" s="76" t="str">
        <f t="shared" si="29"/>
        <v>Fraction of Eligible Industrial Energy Use Shifted to Electricity</v>
      </c>
      <c r="D831" s="78" t="s">
        <v>1321</v>
      </c>
      <c r="E831" t="s">
        <v>1685</v>
      </c>
      <c r="F831" t="s">
        <v>1283</v>
      </c>
      <c r="G831" s="88" t="s">
        <v>1692</v>
      </c>
      <c r="H831" s="15">
        <v>2005</v>
      </c>
      <c r="I831" s="213" t="s">
        <v>43</v>
      </c>
      <c r="J831" s="202" t="str">
        <f>IF(ISBLANK(INDEX('Policy Characteristics'!D:D,MATCH($C831,'Policy Characteristics'!$C:$C,0))),"",INDEX('Policy Characteristics'!D:D,MATCH($C831,'Policy Characteristics'!$C:$C,0)))</f>
        <v>Electrification</v>
      </c>
      <c r="K831" s="76" t="str">
        <f>IF(ISBLANK(INDEX('Policy Characteristics'!E:E,MATCH($C831,'Policy Characteristics'!$C:$C,0))),"",INDEX('Policy Characteristics'!E:E,MATCH($C831,'Policy Characteristics'!$C:$C,0)))</f>
        <v>indst shift to electricity</v>
      </c>
      <c r="L831" s="205">
        <f>IF(ISBLANK(INDEX('Policy Characteristics'!F:F,MATCH($C831,'Policy Characteristics'!$C:$C,0))),"",INDEX('Policy Characteristics'!F:F,MATCH($C831,'Policy Characteristics'!$C:$C,0)))</f>
        <v>0</v>
      </c>
      <c r="M831" s="205">
        <f>IF(ISBLANK(INDEX('Policy Characteristics'!G:G,MATCH($C831,'Policy Characteristics'!$C:$C,0))),"",INDEX('Policy Characteristics'!G:G,MATCH($C831,'Policy Characteristics'!$C:$C,0)))</f>
        <v>1</v>
      </c>
      <c r="N831" s="205">
        <f>IF(ISBLANK(INDEX('Policy Characteristics'!H:H,MATCH($C831,'Policy Characteristics'!$C:$C,0))),"",INDEX('Policy Characteristics'!H:H,MATCH($C831,'Policy Characteristics'!$C:$C,0)))</f>
        <v>0.01</v>
      </c>
      <c r="O831" s="76" t="str">
        <f>IF(ISBLANK(INDEX('Policy Characteristics'!I:I,MATCH($C831,'Policy Characteristics'!$C:$C,0))),"",INDEX('Policy Characteristics'!I:I,MATCH($C831,'Policy Characteristics'!$C:$C,0)))</f>
        <v>% of fuel shifted</v>
      </c>
      <c r="P831" s="7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76" t="str">
        <f>IF(ISBLANK(INDEX('Policy Characteristics'!K:K,MATCH($C831,'Policy Characteristics'!$C:$C,0))),"",INDEX('Policy Characteristics'!K:K,MATCH($C831,'Policy Characteristics'!$C:$C,0)))</f>
        <v>industry-ag-main.html#fuel-switching</v>
      </c>
      <c r="R831" s="76" t="str">
        <f>IF(ISBLANK(INDEX('Policy Characteristics'!L:L,MATCH($C831,'Policy Characteristics'!$C:$C,0))),"",INDEX('Policy Characteristics'!L:L,MATCH($C831,'Policy Characteristics'!$C:$C,0)))</f>
        <v>industry-elec-and-hydrogen.html</v>
      </c>
    </row>
    <row r="832" spans="1:18" x14ac:dyDescent="0.25">
      <c r="A832" s="76" t="str">
        <f>IF(ISBLANK(INDEX('Policy Characteristics'!A:A,MATCH($C832,'Policy Characteristics'!$C:$C,0))),"",INDEX('Policy Characteristics'!A:A,MATCH($C832,'Policy Characteristics'!$C:$C,0)))</f>
        <v>Industry</v>
      </c>
      <c r="B832" s="200" t="str">
        <f>IF(ISBLANK(INDEX('Policy Characteristics'!B:B,MATCH($C832,'Policy Characteristics'!$C:$C,0))),"",INDEX('Policy Characteristics'!B:B,MATCH($C832,'Policy Characteristics'!$C:$C,0)))</f>
        <v>Electrification</v>
      </c>
      <c r="C832" s="76" t="str">
        <f t="shared" si="29"/>
        <v>Fraction of Eligible Industrial Energy Use Shifted to Electricity</v>
      </c>
      <c r="D832" s="78" t="s">
        <v>1321</v>
      </c>
      <c r="E832" t="s">
        <v>1686</v>
      </c>
      <c r="F832" t="s">
        <v>1283</v>
      </c>
      <c r="G832" s="88" t="s">
        <v>1693</v>
      </c>
      <c r="H832" s="15">
        <v>2006</v>
      </c>
      <c r="I832" s="213" t="s">
        <v>43</v>
      </c>
      <c r="J832" s="202" t="str">
        <f>IF(ISBLANK(INDEX('Policy Characteristics'!D:D,MATCH($C832,'Policy Characteristics'!$C:$C,0))),"",INDEX('Policy Characteristics'!D:D,MATCH($C832,'Policy Characteristics'!$C:$C,0)))</f>
        <v>Electrification</v>
      </c>
      <c r="K832" s="76" t="str">
        <f>IF(ISBLANK(INDEX('Policy Characteristics'!E:E,MATCH($C832,'Policy Characteristics'!$C:$C,0))),"",INDEX('Policy Characteristics'!E:E,MATCH($C832,'Policy Characteristics'!$C:$C,0)))</f>
        <v>indst shift to electricity</v>
      </c>
      <c r="L832" s="205">
        <f>IF(ISBLANK(INDEX('Policy Characteristics'!F:F,MATCH($C832,'Policy Characteristics'!$C:$C,0))),"",INDEX('Policy Characteristics'!F:F,MATCH($C832,'Policy Characteristics'!$C:$C,0)))</f>
        <v>0</v>
      </c>
      <c r="M832" s="205">
        <f>IF(ISBLANK(INDEX('Policy Characteristics'!G:G,MATCH($C832,'Policy Characteristics'!$C:$C,0))),"",INDEX('Policy Characteristics'!G:G,MATCH($C832,'Policy Characteristics'!$C:$C,0)))</f>
        <v>1</v>
      </c>
      <c r="N832" s="205">
        <f>IF(ISBLANK(INDEX('Policy Characteristics'!H:H,MATCH($C832,'Policy Characteristics'!$C:$C,0))),"",INDEX('Policy Characteristics'!H:H,MATCH($C832,'Policy Characteristics'!$C:$C,0)))</f>
        <v>0.01</v>
      </c>
      <c r="O832" s="76" t="str">
        <f>IF(ISBLANK(INDEX('Policy Characteristics'!I:I,MATCH($C832,'Policy Characteristics'!$C:$C,0))),"",INDEX('Policy Characteristics'!I:I,MATCH($C832,'Policy Characteristics'!$C:$C,0)))</f>
        <v>% of fuel shifted</v>
      </c>
      <c r="P832" s="7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76" t="str">
        <f>IF(ISBLANK(INDEX('Policy Characteristics'!K:K,MATCH($C832,'Policy Characteristics'!$C:$C,0))),"",INDEX('Policy Characteristics'!K:K,MATCH($C832,'Policy Characteristics'!$C:$C,0)))</f>
        <v>industry-ag-main.html#fuel-switching</v>
      </c>
      <c r="R832" s="76" t="str">
        <f>IF(ISBLANK(INDEX('Policy Characteristics'!L:L,MATCH($C832,'Policy Characteristics'!$C:$C,0))),"",INDEX('Policy Characteristics'!L:L,MATCH($C832,'Policy Characteristics'!$C:$C,0)))</f>
        <v>industry-elec-and-hydrogen.html</v>
      </c>
    </row>
    <row r="833" spans="1:18" x14ac:dyDescent="0.25">
      <c r="A833" s="76" t="str">
        <f>IF(ISBLANK(INDEX('Policy Characteristics'!A:A,MATCH($C833,'Policy Characteristics'!$C:$C,0))),"",INDEX('Policy Characteristics'!A:A,MATCH($C833,'Policy Characteristics'!$C:$C,0)))</f>
        <v>Industry</v>
      </c>
      <c r="B833" s="200" t="str">
        <f>IF(ISBLANK(INDEX('Policy Characteristics'!B:B,MATCH($C833,'Policy Characteristics'!$C:$C,0))),"",INDEX('Policy Characteristics'!B:B,MATCH($C833,'Policy Characteristics'!$C:$C,0)))</f>
        <v>Electrification</v>
      </c>
      <c r="C833" s="76" t="str">
        <f t="shared" si="29"/>
        <v>Fraction of Eligible Industrial Energy Use Shifted to Electricity</v>
      </c>
      <c r="D833" s="78" t="s">
        <v>1321</v>
      </c>
      <c r="E833" t="s">
        <v>1687</v>
      </c>
      <c r="F833" t="s">
        <v>1283</v>
      </c>
      <c r="G833" s="88" t="s">
        <v>1694</v>
      </c>
      <c r="H833" s="15">
        <v>2007</v>
      </c>
      <c r="I833" s="213" t="s">
        <v>43</v>
      </c>
      <c r="J833" s="202" t="str">
        <f>IF(ISBLANK(INDEX('Policy Characteristics'!D:D,MATCH($C833,'Policy Characteristics'!$C:$C,0))),"",INDEX('Policy Characteristics'!D:D,MATCH($C833,'Policy Characteristics'!$C:$C,0)))</f>
        <v>Electrification</v>
      </c>
      <c r="K833" s="76" t="str">
        <f>IF(ISBLANK(INDEX('Policy Characteristics'!E:E,MATCH($C833,'Policy Characteristics'!$C:$C,0))),"",INDEX('Policy Characteristics'!E:E,MATCH($C833,'Policy Characteristics'!$C:$C,0)))</f>
        <v>indst shift to electricity</v>
      </c>
      <c r="L833" s="205">
        <f>IF(ISBLANK(INDEX('Policy Characteristics'!F:F,MATCH($C833,'Policy Characteristics'!$C:$C,0))),"",INDEX('Policy Characteristics'!F:F,MATCH($C833,'Policy Characteristics'!$C:$C,0)))</f>
        <v>0</v>
      </c>
      <c r="M833" s="205">
        <f>IF(ISBLANK(INDEX('Policy Characteristics'!G:G,MATCH($C833,'Policy Characteristics'!$C:$C,0))),"",INDEX('Policy Characteristics'!G:G,MATCH($C833,'Policy Characteristics'!$C:$C,0)))</f>
        <v>1</v>
      </c>
      <c r="N833" s="205">
        <f>IF(ISBLANK(INDEX('Policy Characteristics'!H:H,MATCH($C833,'Policy Characteristics'!$C:$C,0))),"",INDEX('Policy Characteristics'!H:H,MATCH($C833,'Policy Characteristics'!$C:$C,0)))</f>
        <v>0.01</v>
      </c>
      <c r="O833" s="76" t="str">
        <f>IF(ISBLANK(INDEX('Policy Characteristics'!I:I,MATCH($C833,'Policy Characteristics'!$C:$C,0))),"",INDEX('Policy Characteristics'!I:I,MATCH($C833,'Policy Characteristics'!$C:$C,0)))</f>
        <v>% of fuel shifted</v>
      </c>
      <c r="P833" s="7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76" t="str">
        <f>IF(ISBLANK(INDEX('Policy Characteristics'!K:K,MATCH($C833,'Policy Characteristics'!$C:$C,0))),"",INDEX('Policy Characteristics'!K:K,MATCH($C833,'Policy Characteristics'!$C:$C,0)))</f>
        <v>industry-ag-main.html#fuel-switching</v>
      </c>
      <c r="R833" s="76" t="str">
        <f>IF(ISBLANK(INDEX('Policy Characteristics'!L:L,MATCH($C833,'Policy Characteristics'!$C:$C,0))),"",INDEX('Policy Characteristics'!L:L,MATCH($C833,'Policy Characteristics'!$C:$C,0)))</f>
        <v>industry-elec-and-hydrogen.html</v>
      </c>
    </row>
    <row r="834" spans="1:18" x14ac:dyDescent="0.25">
      <c r="A834" s="76" t="str">
        <f>IF(ISBLANK(INDEX('Policy Characteristics'!A:A,MATCH($C834,'Policy Characteristics'!$C:$C,0))),"",INDEX('Policy Characteristics'!A:A,MATCH($C834,'Policy Characteristics'!$C:$C,0)))</f>
        <v>Industry</v>
      </c>
      <c r="B834" s="200" t="str">
        <f>IF(ISBLANK(INDEX('Policy Characteristics'!B:B,MATCH($C834,'Policy Characteristics'!$C:$C,0))),"",INDEX('Policy Characteristics'!B:B,MATCH($C834,'Policy Characteristics'!$C:$C,0)))</f>
        <v>Electrification</v>
      </c>
      <c r="C834" s="76" t="str">
        <f t="shared" si="29"/>
        <v>Fraction of Eligible Industrial Energy Use Shifted to Electricity</v>
      </c>
      <c r="D834" s="78" t="s">
        <v>1321</v>
      </c>
      <c r="E834" t="s">
        <v>1688</v>
      </c>
      <c r="F834" t="s">
        <v>1283</v>
      </c>
      <c r="G834" s="88" t="s">
        <v>1695</v>
      </c>
      <c r="H834" s="15">
        <v>2008</v>
      </c>
      <c r="I834" s="213" t="s">
        <v>43</v>
      </c>
      <c r="J834" s="202" t="str">
        <f>IF(ISBLANK(INDEX('Policy Characteristics'!D:D,MATCH($C834,'Policy Characteristics'!$C:$C,0))),"",INDEX('Policy Characteristics'!D:D,MATCH($C834,'Policy Characteristics'!$C:$C,0)))</f>
        <v>Electrification</v>
      </c>
      <c r="K834" s="76" t="str">
        <f>IF(ISBLANK(INDEX('Policy Characteristics'!E:E,MATCH($C834,'Policy Characteristics'!$C:$C,0))),"",INDEX('Policy Characteristics'!E:E,MATCH($C834,'Policy Characteristics'!$C:$C,0)))</f>
        <v>indst shift to electricity</v>
      </c>
      <c r="L834" s="205">
        <f>IF(ISBLANK(INDEX('Policy Characteristics'!F:F,MATCH($C834,'Policy Characteristics'!$C:$C,0))),"",INDEX('Policy Characteristics'!F:F,MATCH($C834,'Policy Characteristics'!$C:$C,0)))</f>
        <v>0</v>
      </c>
      <c r="M834" s="205">
        <f>IF(ISBLANK(INDEX('Policy Characteristics'!G:G,MATCH($C834,'Policy Characteristics'!$C:$C,0))),"",INDEX('Policy Characteristics'!G:G,MATCH($C834,'Policy Characteristics'!$C:$C,0)))</f>
        <v>1</v>
      </c>
      <c r="N834" s="205">
        <f>IF(ISBLANK(INDEX('Policy Characteristics'!H:H,MATCH($C834,'Policy Characteristics'!$C:$C,0))),"",INDEX('Policy Characteristics'!H:H,MATCH($C834,'Policy Characteristics'!$C:$C,0)))</f>
        <v>0.01</v>
      </c>
      <c r="O834" s="76" t="str">
        <f>IF(ISBLANK(INDEX('Policy Characteristics'!I:I,MATCH($C834,'Policy Characteristics'!$C:$C,0))),"",INDEX('Policy Characteristics'!I:I,MATCH($C834,'Policy Characteristics'!$C:$C,0)))</f>
        <v>% of fuel shifted</v>
      </c>
      <c r="P834" s="7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76" t="str">
        <f>IF(ISBLANK(INDEX('Policy Characteristics'!K:K,MATCH($C834,'Policy Characteristics'!$C:$C,0))),"",INDEX('Policy Characteristics'!K:K,MATCH($C834,'Policy Characteristics'!$C:$C,0)))</f>
        <v>industry-ag-main.html#fuel-switching</v>
      </c>
      <c r="R834" s="76" t="str">
        <f>IF(ISBLANK(INDEX('Policy Characteristics'!L:L,MATCH($C834,'Policy Characteristics'!$C:$C,0))),"",INDEX('Policy Characteristics'!L:L,MATCH($C834,'Policy Characteristics'!$C:$C,0)))</f>
        <v>industry-elec-and-hydrogen.html</v>
      </c>
    </row>
    <row r="835" spans="1:18" x14ac:dyDescent="0.25">
      <c r="A835" s="76" t="str">
        <f>IF(ISBLANK(INDEX('Policy Characteristics'!A:A,MATCH($C835,'Policy Characteristics'!$C:$C,0))),"",INDEX('Policy Characteristics'!A:A,MATCH($C835,'Policy Characteristics'!$C:$C,0)))</f>
        <v>Industry</v>
      </c>
      <c r="B835" s="200" t="str">
        <f>IF(ISBLANK(INDEX('Policy Characteristics'!B:B,MATCH($C835,'Policy Characteristics'!$C:$C,0))),"",INDEX('Policy Characteristics'!B:B,MATCH($C835,'Policy Characteristics'!$C:$C,0)))</f>
        <v>Electrification</v>
      </c>
      <c r="C835" s="76" t="str">
        <f t="shared" si="29"/>
        <v>Fraction of Eligible Industrial Energy Use Shifted to Electricity</v>
      </c>
      <c r="D835" s="78" t="s">
        <v>1321</v>
      </c>
      <c r="E835" t="s">
        <v>1824</v>
      </c>
      <c r="F835" t="s">
        <v>1283</v>
      </c>
      <c r="G835" s="88" t="s">
        <v>1824</v>
      </c>
      <c r="H835" s="15">
        <v>2009</v>
      </c>
      <c r="I835" s="213" t="s">
        <v>43</v>
      </c>
      <c r="J835" s="202" t="str">
        <f>IF(ISBLANK(INDEX('Policy Characteristics'!D:D,MATCH($C835,'Policy Characteristics'!$C:$C,0))),"",INDEX('Policy Characteristics'!D:D,MATCH($C835,'Policy Characteristics'!$C:$C,0)))</f>
        <v>Electrification</v>
      </c>
      <c r="K835" s="76" t="str">
        <f>IF(ISBLANK(INDEX('Policy Characteristics'!E:E,MATCH($C835,'Policy Characteristics'!$C:$C,0))),"",INDEX('Policy Characteristics'!E:E,MATCH($C835,'Policy Characteristics'!$C:$C,0)))</f>
        <v>indst shift to electricity</v>
      </c>
      <c r="L835" s="205">
        <f>IF(ISBLANK(INDEX('Policy Characteristics'!F:F,MATCH($C835,'Policy Characteristics'!$C:$C,0))),"",INDEX('Policy Characteristics'!F:F,MATCH($C835,'Policy Characteristics'!$C:$C,0)))</f>
        <v>0</v>
      </c>
      <c r="M835" s="205">
        <f>IF(ISBLANK(INDEX('Policy Characteristics'!G:G,MATCH($C835,'Policy Characteristics'!$C:$C,0))),"",INDEX('Policy Characteristics'!G:G,MATCH($C835,'Policy Characteristics'!$C:$C,0)))</f>
        <v>1</v>
      </c>
      <c r="N835" s="205">
        <f>IF(ISBLANK(INDEX('Policy Characteristics'!H:H,MATCH($C835,'Policy Characteristics'!$C:$C,0))),"",INDEX('Policy Characteristics'!H:H,MATCH($C835,'Policy Characteristics'!$C:$C,0)))</f>
        <v>0.01</v>
      </c>
      <c r="O835" s="76" t="str">
        <f>IF(ISBLANK(INDEX('Policy Characteristics'!I:I,MATCH($C835,'Policy Characteristics'!$C:$C,0))),"",INDEX('Policy Characteristics'!I:I,MATCH($C835,'Policy Characteristics'!$C:$C,0)))</f>
        <v>% of fuel shifted</v>
      </c>
      <c r="P835" s="7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76" t="str">
        <f>IF(ISBLANK(INDEX('Policy Characteristics'!K:K,MATCH($C835,'Policy Characteristics'!$C:$C,0))),"",INDEX('Policy Characteristics'!K:K,MATCH($C835,'Policy Characteristics'!$C:$C,0)))</f>
        <v>industry-ag-main.html#fuel-switching</v>
      </c>
      <c r="R835" s="76" t="str">
        <f>IF(ISBLANK(INDEX('Policy Characteristics'!L:L,MATCH($C835,'Policy Characteristics'!$C:$C,0))),"",INDEX('Policy Characteristics'!L:L,MATCH($C835,'Policy Characteristics'!$C:$C,0)))</f>
        <v>industry-elec-and-hydrogen.html</v>
      </c>
    </row>
    <row r="836" spans="1:18" x14ac:dyDescent="0.25">
      <c r="A836" s="76" t="str">
        <f>IF(ISBLANK(INDEX('Policy Characteristics'!A:A,MATCH($C836,'Policy Characteristics'!$C:$C,0))),"",INDEX('Policy Characteristics'!A:A,MATCH($C836,'Policy Characteristics'!$C:$C,0)))</f>
        <v>Industry</v>
      </c>
      <c r="B836" s="200" t="str">
        <f>IF(ISBLANK(INDEX('Policy Characteristics'!B:B,MATCH($C836,'Policy Characteristics'!$C:$C,0))),"",INDEX('Policy Characteristics'!B:B,MATCH($C836,'Policy Characteristics'!$C:$C,0)))</f>
        <v>Electrification</v>
      </c>
      <c r="C836" s="76" t="str">
        <f t="shared" si="29"/>
        <v>Fraction of Eligible Industrial Energy Use Shifted to Electricity</v>
      </c>
      <c r="D836" s="78" t="s">
        <v>1322</v>
      </c>
      <c r="E836" t="s">
        <v>1682</v>
      </c>
      <c r="F836" t="s">
        <v>1284</v>
      </c>
      <c r="G836" s="88" t="s">
        <v>1689</v>
      </c>
      <c r="H836" s="15">
        <v>2010</v>
      </c>
      <c r="I836" s="213" t="s">
        <v>43</v>
      </c>
      <c r="J836" s="202" t="str">
        <f>IF(ISBLANK(INDEX('Policy Characteristics'!D:D,MATCH($C836,'Policy Characteristics'!$C:$C,0))),"",INDEX('Policy Characteristics'!D:D,MATCH($C836,'Policy Characteristics'!$C:$C,0)))</f>
        <v>Electrification</v>
      </c>
      <c r="K836" s="76" t="str">
        <f>IF(ISBLANK(INDEX('Policy Characteristics'!E:E,MATCH($C836,'Policy Characteristics'!$C:$C,0))),"",INDEX('Policy Characteristics'!E:E,MATCH($C836,'Policy Characteristics'!$C:$C,0)))</f>
        <v>indst shift to electricity</v>
      </c>
      <c r="L836" s="205">
        <f>IF(ISBLANK(INDEX('Policy Characteristics'!F:F,MATCH($C836,'Policy Characteristics'!$C:$C,0))),"",INDEX('Policy Characteristics'!F:F,MATCH($C836,'Policy Characteristics'!$C:$C,0)))</f>
        <v>0</v>
      </c>
      <c r="M836" s="205">
        <f>IF(ISBLANK(INDEX('Policy Characteristics'!G:G,MATCH($C836,'Policy Characteristics'!$C:$C,0))),"",INDEX('Policy Characteristics'!G:G,MATCH($C836,'Policy Characteristics'!$C:$C,0)))</f>
        <v>1</v>
      </c>
      <c r="N836" s="205">
        <f>IF(ISBLANK(INDEX('Policy Characteristics'!H:H,MATCH($C836,'Policy Characteristics'!$C:$C,0))),"",INDEX('Policy Characteristics'!H:H,MATCH($C836,'Policy Characteristics'!$C:$C,0)))</f>
        <v>0.01</v>
      </c>
      <c r="O836" s="76" t="str">
        <f>IF(ISBLANK(INDEX('Policy Characteristics'!I:I,MATCH($C836,'Policy Characteristics'!$C:$C,0))),"",INDEX('Policy Characteristics'!I:I,MATCH($C836,'Policy Characteristics'!$C:$C,0)))</f>
        <v>% of fuel shifted</v>
      </c>
      <c r="P836" s="7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76" t="str">
        <f>IF(ISBLANK(INDEX('Policy Characteristics'!K:K,MATCH($C836,'Policy Characteristics'!$C:$C,0))),"",INDEX('Policy Characteristics'!K:K,MATCH($C836,'Policy Characteristics'!$C:$C,0)))</f>
        <v>industry-ag-main.html#fuel-switching</v>
      </c>
      <c r="R836" s="76" t="str">
        <f>IF(ISBLANK(INDEX('Policy Characteristics'!L:L,MATCH($C836,'Policy Characteristics'!$C:$C,0))),"",INDEX('Policy Characteristics'!L:L,MATCH($C836,'Policy Characteristics'!$C:$C,0)))</f>
        <v>industry-elec-and-hydrogen.html</v>
      </c>
    </row>
    <row r="837" spans="1:18" x14ac:dyDescent="0.25">
      <c r="A837" s="76" t="str">
        <f>IF(ISBLANK(INDEX('Policy Characteristics'!A:A,MATCH($C837,'Policy Characteristics'!$C:$C,0))),"",INDEX('Policy Characteristics'!A:A,MATCH($C837,'Policy Characteristics'!$C:$C,0)))</f>
        <v>Industry</v>
      </c>
      <c r="B837" s="200" t="str">
        <f>IF(ISBLANK(INDEX('Policy Characteristics'!B:B,MATCH($C837,'Policy Characteristics'!$C:$C,0))),"",INDEX('Policy Characteristics'!B:B,MATCH($C837,'Policy Characteristics'!$C:$C,0)))</f>
        <v>Electrification</v>
      </c>
      <c r="C837" s="76" t="str">
        <f t="shared" si="29"/>
        <v>Fraction of Eligible Industrial Energy Use Shifted to Electricity</v>
      </c>
      <c r="D837" s="78" t="s">
        <v>1322</v>
      </c>
      <c r="E837" t="s">
        <v>1683</v>
      </c>
      <c r="F837" t="s">
        <v>1284</v>
      </c>
      <c r="G837" s="88" t="s">
        <v>1690</v>
      </c>
      <c r="H837" s="15">
        <v>2011</v>
      </c>
      <c r="I837" s="213" t="s">
        <v>43</v>
      </c>
      <c r="J837" s="202" t="str">
        <f>IF(ISBLANK(INDEX('Policy Characteristics'!D:D,MATCH($C837,'Policy Characteristics'!$C:$C,0))),"",INDEX('Policy Characteristics'!D:D,MATCH($C837,'Policy Characteristics'!$C:$C,0)))</f>
        <v>Electrification</v>
      </c>
      <c r="K837" s="76" t="str">
        <f>IF(ISBLANK(INDEX('Policy Characteristics'!E:E,MATCH($C837,'Policy Characteristics'!$C:$C,0))),"",INDEX('Policy Characteristics'!E:E,MATCH($C837,'Policy Characteristics'!$C:$C,0)))</f>
        <v>indst shift to electricity</v>
      </c>
      <c r="L837" s="205">
        <f>IF(ISBLANK(INDEX('Policy Characteristics'!F:F,MATCH($C837,'Policy Characteristics'!$C:$C,0))),"",INDEX('Policy Characteristics'!F:F,MATCH($C837,'Policy Characteristics'!$C:$C,0)))</f>
        <v>0</v>
      </c>
      <c r="M837" s="205">
        <f>IF(ISBLANK(INDEX('Policy Characteristics'!G:G,MATCH($C837,'Policy Characteristics'!$C:$C,0))),"",INDEX('Policy Characteristics'!G:G,MATCH($C837,'Policy Characteristics'!$C:$C,0)))</f>
        <v>1</v>
      </c>
      <c r="N837" s="205">
        <f>IF(ISBLANK(INDEX('Policy Characteristics'!H:H,MATCH($C837,'Policy Characteristics'!$C:$C,0))),"",INDEX('Policy Characteristics'!H:H,MATCH($C837,'Policy Characteristics'!$C:$C,0)))</f>
        <v>0.01</v>
      </c>
      <c r="O837" s="76" t="str">
        <f>IF(ISBLANK(INDEX('Policy Characteristics'!I:I,MATCH($C837,'Policy Characteristics'!$C:$C,0))),"",INDEX('Policy Characteristics'!I:I,MATCH($C837,'Policy Characteristics'!$C:$C,0)))</f>
        <v>% of fuel shifted</v>
      </c>
      <c r="P837" s="7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76" t="str">
        <f>IF(ISBLANK(INDEX('Policy Characteristics'!K:K,MATCH($C837,'Policy Characteristics'!$C:$C,0))),"",INDEX('Policy Characteristics'!K:K,MATCH($C837,'Policy Characteristics'!$C:$C,0)))</f>
        <v>industry-ag-main.html#fuel-switching</v>
      </c>
      <c r="R837" s="76" t="str">
        <f>IF(ISBLANK(INDEX('Policy Characteristics'!L:L,MATCH($C837,'Policy Characteristics'!$C:$C,0))),"",INDEX('Policy Characteristics'!L:L,MATCH($C837,'Policy Characteristics'!$C:$C,0)))</f>
        <v>industry-elec-and-hydrogen.html</v>
      </c>
    </row>
    <row r="838" spans="1:18" x14ac:dyDescent="0.25">
      <c r="A838" s="76" t="str">
        <f>IF(ISBLANK(INDEX('Policy Characteristics'!A:A,MATCH($C838,'Policy Characteristics'!$C:$C,0))),"",INDEX('Policy Characteristics'!A:A,MATCH($C838,'Policy Characteristics'!$C:$C,0)))</f>
        <v>Industry</v>
      </c>
      <c r="B838" s="200" t="str">
        <f>IF(ISBLANK(INDEX('Policy Characteristics'!B:B,MATCH($C838,'Policy Characteristics'!$C:$C,0))),"",INDEX('Policy Characteristics'!B:B,MATCH($C838,'Policy Characteristics'!$C:$C,0)))</f>
        <v>Electrification</v>
      </c>
      <c r="C838" s="76" t="str">
        <f t="shared" si="29"/>
        <v>Fraction of Eligible Industrial Energy Use Shifted to Electricity</v>
      </c>
      <c r="D838" s="78" t="s">
        <v>1322</v>
      </c>
      <c r="E838" t="s">
        <v>1684</v>
      </c>
      <c r="F838" t="s">
        <v>1284</v>
      </c>
      <c r="G838" s="88" t="s">
        <v>1691</v>
      </c>
      <c r="H838" s="15">
        <v>2012</v>
      </c>
      <c r="I838" s="213" t="s">
        <v>43</v>
      </c>
      <c r="J838" s="202" t="str">
        <f>IF(ISBLANK(INDEX('Policy Characteristics'!D:D,MATCH($C838,'Policy Characteristics'!$C:$C,0))),"",INDEX('Policy Characteristics'!D:D,MATCH($C838,'Policy Characteristics'!$C:$C,0)))</f>
        <v>Electrification</v>
      </c>
      <c r="K838" s="76" t="str">
        <f>IF(ISBLANK(INDEX('Policy Characteristics'!E:E,MATCH($C838,'Policy Characteristics'!$C:$C,0))),"",INDEX('Policy Characteristics'!E:E,MATCH($C838,'Policy Characteristics'!$C:$C,0)))</f>
        <v>indst shift to electricity</v>
      </c>
      <c r="L838" s="205">
        <f>IF(ISBLANK(INDEX('Policy Characteristics'!F:F,MATCH($C838,'Policy Characteristics'!$C:$C,0))),"",INDEX('Policy Characteristics'!F:F,MATCH($C838,'Policy Characteristics'!$C:$C,0)))</f>
        <v>0</v>
      </c>
      <c r="M838" s="205">
        <f>IF(ISBLANK(INDEX('Policy Characteristics'!G:G,MATCH($C838,'Policy Characteristics'!$C:$C,0))),"",INDEX('Policy Characteristics'!G:G,MATCH($C838,'Policy Characteristics'!$C:$C,0)))</f>
        <v>1</v>
      </c>
      <c r="N838" s="205">
        <f>IF(ISBLANK(INDEX('Policy Characteristics'!H:H,MATCH($C838,'Policy Characteristics'!$C:$C,0))),"",INDEX('Policy Characteristics'!H:H,MATCH($C838,'Policy Characteristics'!$C:$C,0)))</f>
        <v>0.01</v>
      </c>
      <c r="O838" s="76" t="str">
        <f>IF(ISBLANK(INDEX('Policy Characteristics'!I:I,MATCH($C838,'Policy Characteristics'!$C:$C,0))),"",INDEX('Policy Characteristics'!I:I,MATCH($C838,'Policy Characteristics'!$C:$C,0)))</f>
        <v>% of fuel shifted</v>
      </c>
      <c r="P838" s="7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76" t="str">
        <f>IF(ISBLANK(INDEX('Policy Characteristics'!K:K,MATCH($C838,'Policy Characteristics'!$C:$C,0))),"",INDEX('Policy Characteristics'!K:K,MATCH($C838,'Policy Characteristics'!$C:$C,0)))</f>
        <v>industry-ag-main.html#fuel-switching</v>
      </c>
      <c r="R838" s="76" t="str">
        <f>IF(ISBLANK(INDEX('Policy Characteristics'!L:L,MATCH($C838,'Policy Characteristics'!$C:$C,0))),"",INDEX('Policy Characteristics'!L:L,MATCH($C838,'Policy Characteristics'!$C:$C,0)))</f>
        <v>industry-elec-and-hydrogen.html</v>
      </c>
    </row>
    <row r="839" spans="1:18" x14ac:dyDescent="0.25">
      <c r="A839" s="76" t="str">
        <f>IF(ISBLANK(INDEX('Policy Characteristics'!A:A,MATCH($C839,'Policy Characteristics'!$C:$C,0))),"",INDEX('Policy Characteristics'!A:A,MATCH($C839,'Policy Characteristics'!$C:$C,0)))</f>
        <v>Industry</v>
      </c>
      <c r="B839" s="200" t="str">
        <f>IF(ISBLANK(INDEX('Policy Characteristics'!B:B,MATCH($C839,'Policy Characteristics'!$C:$C,0))),"",INDEX('Policy Characteristics'!B:B,MATCH($C839,'Policy Characteristics'!$C:$C,0)))</f>
        <v>Electrification</v>
      </c>
      <c r="C839" s="76" t="str">
        <f t="shared" si="29"/>
        <v>Fraction of Eligible Industrial Energy Use Shifted to Electricity</v>
      </c>
      <c r="D839" s="78" t="s">
        <v>1322</v>
      </c>
      <c r="E839" t="s">
        <v>1685</v>
      </c>
      <c r="F839" t="s">
        <v>1284</v>
      </c>
      <c r="G839" s="88" t="s">
        <v>1692</v>
      </c>
      <c r="H839" s="15">
        <v>2013</v>
      </c>
      <c r="I839" s="213" t="s">
        <v>43</v>
      </c>
      <c r="J839" s="202" t="str">
        <f>IF(ISBLANK(INDEX('Policy Characteristics'!D:D,MATCH($C839,'Policy Characteristics'!$C:$C,0))),"",INDEX('Policy Characteristics'!D:D,MATCH($C839,'Policy Characteristics'!$C:$C,0)))</f>
        <v>Electrification</v>
      </c>
      <c r="K839" s="76" t="str">
        <f>IF(ISBLANK(INDEX('Policy Characteristics'!E:E,MATCH($C839,'Policy Characteristics'!$C:$C,0))),"",INDEX('Policy Characteristics'!E:E,MATCH($C839,'Policy Characteristics'!$C:$C,0)))</f>
        <v>indst shift to electricity</v>
      </c>
      <c r="L839" s="205">
        <f>IF(ISBLANK(INDEX('Policy Characteristics'!F:F,MATCH($C839,'Policy Characteristics'!$C:$C,0))),"",INDEX('Policy Characteristics'!F:F,MATCH($C839,'Policy Characteristics'!$C:$C,0)))</f>
        <v>0</v>
      </c>
      <c r="M839" s="205">
        <f>IF(ISBLANK(INDEX('Policy Characteristics'!G:G,MATCH($C839,'Policy Characteristics'!$C:$C,0))),"",INDEX('Policy Characteristics'!G:G,MATCH($C839,'Policy Characteristics'!$C:$C,0)))</f>
        <v>1</v>
      </c>
      <c r="N839" s="205">
        <f>IF(ISBLANK(INDEX('Policy Characteristics'!H:H,MATCH($C839,'Policy Characteristics'!$C:$C,0))),"",INDEX('Policy Characteristics'!H:H,MATCH($C839,'Policy Characteristics'!$C:$C,0)))</f>
        <v>0.01</v>
      </c>
      <c r="O839" s="76" t="str">
        <f>IF(ISBLANK(INDEX('Policy Characteristics'!I:I,MATCH($C839,'Policy Characteristics'!$C:$C,0))),"",INDEX('Policy Characteristics'!I:I,MATCH($C839,'Policy Characteristics'!$C:$C,0)))</f>
        <v>% of fuel shifted</v>
      </c>
      <c r="P839" s="7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76" t="str">
        <f>IF(ISBLANK(INDEX('Policy Characteristics'!K:K,MATCH($C839,'Policy Characteristics'!$C:$C,0))),"",INDEX('Policy Characteristics'!K:K,MATCH($C839,'Policy Characteristics'!$C:$C,0)))</f>
        <v>industry-ag-main.html#fuel-switching</v>
      </c>
      <c r="R839" s="76" t="str">
        <f>IF(ISBLANK(INDEX('Policy Characteristics'!L:L,MATCH($C839,'Policy Characteristics'!$C:$C,0))),"",INDEX('Policy Characteristics'!L:L,MATCH($C839,'Policy Characteristics'!$C:$C,0)))</f>
        <v>industry-elec-and-hydrogen.html</v>
      </c>
    </row>
    <row r="840" spans="1:18" x14ac:dyDescent="0.25">
      <c r="A840" s="76" t="str">
        <f>IF(ISBLANK(INDEX('Policy Characteristics'!A:A,MATCH($C840,'Policy Characteristics'!$C:$C,0))),"",INDEX('Policy Characteristics'!A:A,MATCH($C840,'Policy Characteristics'!$C:$C,0)))</f>
        <v>Industry</v>
      </c>
      <c r="B840" s="200" t="str">
        <f>IF(ISBLANK(INDEX('Policy Characteristics'!B:B,MATCH($C840,'Policy Characteristics'!$C:$C,0))),"",INDEX('Policy Characteristics'!B:B,MATCH($C840,'Policy Characteristics'!$C:$C,0)))</f>
        <v>Electrification</v>
      </c>
      <c r="C840" s="76" t="str">
        <f t="shared" si="29"/>
        <v>Fraction of Eligible Industrial Energy Use Shifted to Electricity</v>
      </c>
      <c r="D840" s="78" t="s">
        <v>1322</v>
      </c>
      <c r="E840" t="s">
        <v>1686</v>
      </c>
      <c r="F840" t="s">
        <v>1284</v>
      </c>
      <c r="G840" s="88" t="s">
        <v>1693</v>
      </c>
      <c r="H840" s="15">
        <v>2014</v>
      </c>
      <c r="I840" s="213" t="s">
        <v>43</v>
      </c>
      <c r="J840" s="202" t="str">
        <f>IF(ISBLANK(INDEX('Policy Characteristics'!D:D,MATCH($C840,'Policy Characteristics'!$C:$C,0))),"",INDEX('Policy Characteristics'!D:D,MATCH($C840,'Policy Characteristics'!$C:$C,0)))</f>
        <v>Electrification</v>
      </c>
      <c r="K840" s="76" t="str">
        <f>IF(ISBLANK(INDEX('Policy Characteristics'!E:E,MATCH($C840,'Policy Characteristics'!$C:$C,0))),"",INDEX('Policy Characteristics'!E:E,MATCH($C840,'Policy Characteristics'!$C:$C,0)))</f>
        <v>indst shift to electricity</v>
      </c>
      <c r="L840" s="205">
        <f>IF(ISBLANK(INDEX('Policy Characteristics'!F:F,MATCH($C840,'Policy Characteristics'!$C:$C,0))),"",INDEX('Policy Characteristics'!F:F,MATCH($C840,'Policy Characteristics'!$C:$C,0)))</f>
        <v>0</v>
      </c>
      <c r="M840" s="205">
        <f>IF(ISBLANK(INDEX('Policy Characteristics'!G:G,MATCH($C840,'Policy Characteristics'!$C:$C,0))),"",INDEX('Policy Characteristics'!G:G,MATCH($C840,'Policy Characteristics'!$C:$C,0)))</f>
        <v>1</v>
      </c>
      <c r="N840" s="205">
        <f>IF(ISBLANK(INDEX('Policy Characteristics'!H:H,MATCH($C840,'Policy Characteristics'!$C:$C,0))),"",INDEX('Policy Characteristics'!H:H,MATCH($C840,'Policy Characteristics'!$C:$C,0)))</f>
        <v>0.01</v>
      </c>
      <c r="O840" s="76" t="str">
        <f>IF(ISBLANK(INDEX('Policy Characteristics'!I:I,MATCH($C840,'Policy Characteristics'!$C:$C,0))),"",INDEX('Policy Characteristics'!I:I,MATCH($C840,'Policy Characteristics'!$C:$C,0)))</f>
        <v>% of fuel shifted</v>
      </c>
      <c r="P840" s="7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76" t="str">
        <f>IF(ISBLANK(INDEX('Policy Characteristics'!K:K,MATCH($C840,'Policy Characteristics'!$C:$C,0))),"",INDEX('Policy Characteristics'!K:K,MATCH($C840,'Policy Characteristics'!$C:$C,0)))</f>
        <v>industry-ag-main.html#fuel-switching</v>
      </c>
      <c r="R840" s="76" t="str">
        <f>IF(ISBLANK(INDEX('Policy Characteristics'!L:L,MATCH($C840,'Policy Characteristics'!$C:$C,0))),"",INDEX('Policy Characteristics'!L:L,MATCH($C840,'Policy Characteristics'!$C:$C,0)))</f>
        <v>industry-elec-and-hydrogen.html</v>
      </c>
    </row>
    <row r="841" spans="1:18" x14ac:dyDescent="0.25">
      <c r="A841" s="76" t="str">
        <f>IF(ISBLANK(INDEX('Policy Characteristics'!A:A,MATCH($C841,'Policy Characteristics'!$C:$C,0))),"",INDEX('Policy Characteristics'!A:A,MATCH($C841,'Policy Characteristics'!$C:$C,0)))</f>
        <v>Industry</v>
      </c>
      <c r="B841" s="200" t="str">
        <f>IF(ISBLANK(INDEX('Policy Characteristics'!B:B,MATCH($C841,'Policy Characteristics'!$C:$C,0))),"",INDEX('Policy Characteristics'!B:B,MATCH($C841,'Policy Characteristics'!$C:$C,0)))</f>
        <v>Electrification</v>
      </c>
      <c r="C841" s="76" t="str">
        <f t="shared" si="29"/>
        <v>Fraction of Eligible Industrial Energy Use Shifted to Electricity</v>
      </c>
      <c r="D841" s="78" t="s">
        <v>1322</v>
      </c>
      <c r="E841" t="s">
        <v>1687</v>
      </c>
      <c r="F841" t="s">
        <v>1284</v>
      </c>
      <c r="G841" s="88" t="s">
        <v>1694</v>
      </c>
      <c r="H841" s="15">
        <v>2015</v>
      </c>
      <c r="I841" s="213" t="s">
        <v>43</v>
      </c>
      <c r="J841" s="202" t="str">
        <f>IF(ISBLANK(INDEX('Policy Characteristics'!D:D,MATCH($C841,'Policy Characteristics'!$C:$C,0))),"",INDEX('Policy Characteristics'!D:D,MATCH($C841,'Policy Characteristics'!$C:$C,0)))</f>
        <v>Electrification</v>
      </c>
      <c r="K841" s="76" t="str">
        <f>IF(ISBLANK(INDEX('Policy Characteristics'!E:E,MATCH($C841,'Policy Characteristics'!$C:$C,0))),"",INDEX('Policy Characteristics'!E:E,MATCH($C841,'Policy Characteristics'!$C:$C,0)))</f>
        <v>indst shift to electricity</v>
      </c>
      <c r="L841" s="205">
        <f>IF(ISBLANK(INDEX('Policy Characteristics'!F:F,MATCH($C841,'Policy Characteristics'!$C:$C,0))),"",INDEX('Policy Characteristics'!F:F,MATCH($C841,'Policy Characteristics'!$C:$C,0)))</f>
        <v>0</v>
      </c>
      <c r="M841" s="205">
        <f>IF(ISBLANK(INDEX('Policy Characteristics'!G:G,MATCH($C841,'Policy Characteristics'!$C:$C,0))),"",INDEX('Policy Characteristics'!G:G,MATCH($C841,'Policy Characteristics'!$C:$C,0)))</f>
        <v>1</v>
      </c>
      <c r="N841" s="205">
        <f>IF(ISBLANK(INDEX('Policy Characteristics'!H:H,MATCH($C841,'Policy Characteristics'!$C:$C,0))),"",INDEX('Policy Characteristics'!H:H,MATCH($C841,'Policy Characteristics'!$C:$C,0)))</f>
        <v>0.01</v>
      </c>
      <c r="O841" s="76" t="str">
        <f>IF(ISBLANK(INDEX('Policy Characteristics'!I:I,MATCH($C841,'Policy Characteristics'!$C:$C,0))),"",INDEX('Policy Characteristics'!I:I,MATCH($C841,'Policy Characteristics'!$C:$C,0)))</f>
        <v>% of fuel shifted</v>
      </c>
      <c r="P841" s="7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76" t="str">
        <f>IF(ISBLANK(INDEX('Policy Characteristics'!K:K,MATCH($C841,'Policy Characteristics'!$C:$C,0))),"",INDEX('Policy Characteristics'!K:K,MATCH($C841,'Policy Characteristics'!$C:$C,0)))</f>
        <v>industry-ag-main.html#fuel-switching</v>
      </c>
      <c r="R841" s="76" t="str">
        <f>IF(ISBLANK(INDEX('Policy Characteristics'!L:L,MATCH($C841,'Policy Characteristics'!$C:$C,0))),"",INDEX('Policy Characteristics'!L:L,MATCH($C841,'Policy Characteristics'!$C:$C,0)))</f>
        <v>industry-elec-and-hydrogen.html</v>
      </c>
    </row>
    <row r="842" spans="1:18" x14ac:dyDescent="0.25">
      <c r="A842" s="76" t="str">
        <f>IF(ISBLANK(INDEX('Policy Characteristics'!A:A,MATCH($C842,'Policy Characteristics'!$C:$C,0))),"",INDEX('Policy Characteristics'!A:A,MATCH($C842,'Policy Characteristics'!$C:$C,0)))</f>
        <v>Industry</v>
      </c>
      <c r="B842" s="200" t="str">
        <f>IF(ISBLANK(INDEX('Policy Characteristics'!B:B,MATCH($C842,'Policy Characteristics'!$C:$C,0))),"",INDEX('Policy Characteristics'!B:B,MATCH($C842,'Policy Characteristics'!$C:$C,0)))</f>
        <v>Electrification</v>
      </c>
      <c r="C842" s="76" t="str">
        <f t="shared" si="29"/>
        <v>Fraction of Eligible Industrial Energy Use Shifted to Electricity</v>
      </c>
      <c r="D842" s="78" t="s">
        <v>1322</v>
      </c>
      <c r="E842" t="s">
        <v>1688</v>
      </c>
      <c r="F842" t="s">
        <v>1284</v>
      </c>
      <c r="G842" s="88" t="s">
        <v>1695</v>
      </c>
      <c r="H842" s="15">
        <v>2016</v>
      </c>
      <c r="I842" s="213" t="s">
        <v>43</v>
      </c>
      <c r="J842" s="202" t="str">
        <f>IF(ISBLANK(INDEX('Policy Characteristics'!D:D,MATCH($C842,'Policy Characteristics'!$C:$C,0))),"",INDEX('Policy Characteristics'!D:D,MATCH($C842,'Policy Characteristics'!$C:$C,0)))</f>
        <v>Electrification</v>
      </c>
      <c r="K842" s="76" t="str">
        <f>IF(ISBLANK(INDEX('Policy Characteristics'!E:E,MATCH($C842,'Policy Characteristics'!$C:$C,0))),"",INDEX('Policy Characteristics'!E:E,MATCH($C842,'Policy Characteristics'!$C:$C,0)))</f>
        <v>indst shift to electricity</v>
      </c>
      <c r="L842" s="205">
        <f>IF(ISBLANK(INDEX('Policy Characteristics'!F:F,MATCH($C842,'Policy Characteristics'!$C:$C,0))),"",INDEX('Policy Characteristics'!F:F,MATCH($C842,'Policy Characteristics'!$C:$C,0)))</f>
        <v>0</v>
      </c>
      <c r="M842" s="205">
        <f>IF(ISBLANK(INDEX('Policy Characteristics'!G:G,MATCH($C842,'Policy Characteristics'!$C:$C,0))),"",INDEX('Policy Characteristics'!G:G,MATCH($C842,'Policy Characteristics'!$C:$C,0)))</f>
        <v>1</v>
      </c>
      <c r="N842" s="205">
        <f>IF(ISBLANK(INDEX('Policy Characteristics'!H:H,MATCH($C842,'Policy Characteristics'!$C:$C,0))),"",INDEX('Policy Characteristics'!H:H,MATCH($C842,'Policy Characteristics'!$C:$C,0)))</f>
        <v>0.01</v>
      </c>
      <c r="O842" s="76" t="str">
        <f>IF(ISBLANK(INDEX('Policy Characteristics'!I:I,MATCH($C842,'Policy Characteristics'!$C:$C,0))),"",INDEX('Policy Characteristics'!I:I,MATCH($C842,'Policy Characteristics'!$C:$C,0)))</f>
        <v>% of fuel shifted</v>
      </c>
      <c r="P842" s="7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76" t="str">
        <f>IF(ISBLANK(INDEX('Policy Characteristics'!K:K,MATCH($C842,'Policy Characteristics'!$C:$C,0))),"",INDEX('Policy Characteristics'!K:K,MATCH($C842,'Policy Characteristics'!$C:$C,0)))</f>
        <v>industry-ag-main.html#fuel-switching</v>
      </c>
      <c r="R842" s="76" t="str">
        <f>IF(ISBLANK(INDEX('Policy Characteristics'!L:L,MATCH($C842,'Policy Characteristics'!$C:$C,0))),"",INDEX('Policy Characteristics'!L:L,MATCH($C842,'Policy Characteristics'!$C:$C,0)))</f>
        <v>industry-elec-and-hydrogen.html</v>
      </c>
    </row>
    <row r="843" spans="1:18" x14ac:dyDescent="0.25">
      <c r="A843" s="76" t="str">
        <f>IF(ISBLANK(INDEX('Policy Characteristics'!A:A,MATCH($C843,'Policy Characteristics'!$C:$C,0))),"",INDEX('Policy Characteristics'!A:A,MATCH($C843,'Policy Characteristics'!$C:$C,0)))</f>
        <v>Industry</v>
      </c>
      <c r="B843" s="200" t="str">
        <f>IF(ISBLANK(INDEX('Policy Characteristics'!B:B,MATCH($C843,'Policy Characteristics'!$C:$C,0))),"",INDEX('Policy Characteristics'!B:B,MATCH($C843,'Policy Characteristics'!$C:$C,0)))</f>
        <v>Electrification</v>
      </c>
      <c r="C843" s="76" t="str">
        <f t="shared" si="29"/>
        <v>Fraction of Eligible Industrial Energy Use Shifted to Electricity</v>
      </c>
      <c r="D843" s="78" t="s">
        <v>1322</v>
      </c>
      <c r="E843" t="s">
        <v>1824</v>
      </c>
      <c r="F843" t="s">
        <v>1284</v>
      </c>
      <c r="G843" s="88" t="s">
        <v>1824</v>
      </c>
      <c r="H843" s="15">
        <v>2017</v>
      </c>
      <c r="I843" s="213" t="s">
        <v>43</v>
      </c>
      <c r="J843" s="202" t="str">
        <f>IF(ISBLANK(INDEX('Policy Characteristics'!D:D,MATCH($C843,'Policy Characteristics'!$C:$C,0))),"",INDEX('Policy Characteristics'!D:D,MATCH($C843,'Policy Characteristics'!$C:$C,0)))</f>
        <v>Electrification</v>
      </c>
      <c r="K843" s="76" t="str">
        <f>IF(ISBLANK(INDEX('Policy Characteristics'!E:E,MATCH($C843,'Policy Characteristics'!$C:$C,0))),"",INDEX('Policy Characteristics'!E:E,MATCH($C843,'Policy Characteristics'!$C:$C,0)))</f>
        <v>indst shift to electricity</v>
      </c>
      <c r="L843" s="205">
        <f>IF(ISBLANK(INDEX('Policy Characteristics'!F:F,MATCH($C843,'Policy Characteristics'!$C:$C,0))),"",INDEX('Policy Characteristics'!F:F,MATCH($C843,'Policy Characteristics'!$C:$C,0)))</f>
        <v>0</v>
      </c>
      <c r="M843" s="205">
        <f>IF(ISBLANK(INDEX('Policy Characteristics'!G:G,MATCH($C843,'Policy Characteristics'!$C:$C,0))),"",INDEX('Policy Characteristics'!G:G,MATCH($C843,'Policy Characteristics'!$C:$C,0)))</f>
        <v>1</v>
      </c>
      <c r="N843" s="205">
        <f>IF(ISBLANK(INDEX('Policy Characteristics'!H:H,MATCH($C843,'Policy Characteristics'!$C:$C,0))),"",INDEX('Policy Characteristics'!H:H,MATCH($C843,'Policy Characteristics'!$C:$C,0)))</f>
        <v>0.01</v>
      </c>
      <c r="O843" s="76" t="str">
        <f>IF(ISBLANK(INDEX('Policy Characteristics'!I:I,MATCH($C843,'Policy Characteristics'!$C:$C,0))),"",INDEX('Policy Characteristics'!I:I,MATCH($C843,'Policy Characteristics'!$C:$C,0)))</f>
        <v>% of fuel shifted</v>
      </c>
      <c r="P843" s="7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76" t="str">
        <f>IF(ISBLANK(INDEX('Policy Characteristics'!K:K,MATCH($C843,'Policy Characteristics'!$C:$C,0))),"",INDEX('Policy Characteristics'!K:K,MATCH($C843,'Policy Characteristics'!$C:$C,0)))</f>
        <v>industry-ag-main.html#fuel-switching</v>
      </c>
      <c r="R843" s="76" t="str">
        <f>IF(ISBLANK(INDEX('Policy Characteristics'!L:L,MATCH($C843,'Policy Characteristics'!$C:$C,0))),"",INDEX('Policy Characteristics'!L:L,MATCH($C843,'Policy Characteristics'!$C:$C,0)))</f>
        <v>industry-elec-and-hydrogen.html</v>
      </c>
    </row>
    <row r="844" spans="1:18" x14ac:dyDescent="0.25">
      <c r="A844" s="76" t="str">
        <f>IF(ISBLANK(INDEX('Policy Characteristics'!A:A,MATCH($C844,'Policy Characteristics'!$C:$C,0))),"",INDEX('Policy Characteristics'!A:A,MATCH($C844,'Policy Characteristics'!$C:$C,0)))</f>
        <v>Industry</v>
      </c>
      <c r="B844" s="200" t="str">
        <f>IF(ISBLANK(INDEX('Policy Characteristics'!B:B,MATCH($C844,'Policy Characteristics'!$C:$C,0))),"",INDEX('Policy Characteristics'!B:B,MATCH($C844,'Policy Characteristics'!$C:$C,0)))</f>
        <v>Electrification</v>
      </c>
      <c r="C844" s="76" t="str">
        <f t="shared" si="29"/>
        <v>Fraction of Eligible Industrial Energy Use Shifted to Electricity</v>
      </c>
      <c r="D844" s="78" t="s">
        <v>1323</v>
      </c>
      <c r="E844" t="s">
        <v>1682</v>
      </c>
      <c r="F844" t="s">
        <v>1326</v>
      </c>
      <c r="G844" s="88" t="s">
        <v>1689</v>
      </c>
      <c r="H844" s="15">
        <v>2018</v>
      </c>
      <c r="I844" s="213" t="s">
        <v>43</v>
      </c>
      <c r="J844" s="202" t="str">
        <f>IF(ISBLANK(INDEX('Policy Characteristics'!D:D,MATCH($C844,'Policy Characteristics'!$C:$C,0))),"",INDEX('Policy Characteristics'!D:D,MATCH($C844,'Policy Characteristics'!$C:$C,0)))</f>
        <v>Electrification</v>
      </c>
      <c r="K844" s="76" t="str">
        <f>IF(ISBLANK(INDEX('Policy Characteristics'!E:E,MATCH($C844,'Policy Characteristics'!$C:$C,0))),"",INDEX('Policy Characteristics'!E:E,MATCH($C844,'Policy Characteristics'!$C:$C,0)))</f>
        <v>indst shift to electricity</v>
      </c>
      <c r="L844" s="205">
        <f>IF(ISBLANK(INDEX('Policy Characteristics'!F:F,MATCH($C844,'Policy Characteristics'!$C:$C,0))),"",INDEX('Policy Characteristics'!F:F,MATCH($C844,'Policy Characteristics'!$C:$C,0)))</f>
        <v>0</v>
      </c>
      <c r="M844" s="205">
        <f>IF(ISBLANK(INDEX('Policy Characteristics'!G:G,MATCH($C844,'Policy Characteristics'!$C:$C,0))),"",INDEX('Policy Characteristics'!G:G,MATCH($C844,'Policy Characteristics'!$C:$C,0)))</f>
        <v>1</v>
      </c>
      <c r="N844" s="205">
        <f>IF(ISBLANK(INDEX('Policy Characteristics'!H:H,MATCH($C844,'Policy Characteristics'!$C:$C,0))),"",INDEX('Policy Characteristics'!H:H,MATCH($C844,'Policy Characteristics'!$C:$C,0)))</f>
        <v>0.01</v>
      </c>
      <c r="O844" s="76" t="str">
        <f>IF(ISBLANK(INDEX('Policy Characteristics'!I:I,MATCH($C844,'Policy Characteristics'!$C:$C,0))),"",INDEX('Policy Characteristics'!I:I,MATCH($C844,'Policy Characteristics'!$C:$C,0)))</f>
        <v>% of fuel shifted</v>
      </c>
      <c r="P844" s="7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76" t="str">
        <f>IF(ISBLANK(INDEX('Policy Characteristics'!K:K,MATCH($C844,'Policy Characteristics'!$C:$C,0))),"",INDEX('Policy Characteristics'!K:K,MATCH($C844,'Policy Characteristics'!$C:$C,0)))</f>
        <v>industry-ag-main.html#fuel-switching</v>
      </c>
      <c r="R844" s="76" t="str">
        <f>IF(ISBLANK(INDEX('Policy Characteristics'!L:L,MATCH($C844,'Policy Characteristics'!$C:$C,0))),"",INDEX('Policy Characteristics'!L:L,MATCH($C844,'Policy Characteristics'!$C:$C,0)))</f>
        <v>industry-elec-and-hydrogen.html</v>
      </c>
    </row>
    <row r="845" spans="1:18" x14ac:dyDescent="0.25">
      <c r="A845" s="76" t="str">
        <f>IF(ISBLANK(INDEX('Policy Characteristics'!A:A,MATCH($C845,'Policy Characteristics'!$C:$C,0))),"",INDEX('Policy Characteristics'!A:A,MATCH($C845,'Policy Characteristics'!$C:$C,0)))</f>
        <v>Industry</v>
      </c>
      <c r="B845" s="200" t="str">
        <f>IF(ISBLANK(INDEX('Policy Characteristics'!B:B,MATCH($C845,'Policy Characteristics'!$C:$C,0))),"",INDEX('Policy Characteristics'!B:B,MATCH($C845,'Policy Characteristics'!$C:$C,0)))</f>
        <v>Electrification</v>
      </c>
      <c r="C845" s="76" t="str">
        <f t="shared" si="29"/>
        <v>Fraction of Eligible Industrial Energy Use Shifted to Electricity</v>
      </c>
      <c r="D845" s="78" t="s">
        <v>1323</v>
      </c>
      <c r="E845" t="s">
        <v>1683</v>
      </c>
      <c r="F845" t="s">
        <v>1326</v>
      </c>
      <c r="G845" s="88" t="s">
        <v>1690</v>
      </c>
      <c r="H845" s="15">
        <v>2019</v>
      </c>
      <c r="I845" s="213" t="s">
        <v>43</v>
      </c>
      <c r="J845" s="202" t="str">
        <f>IF(ISBLANK(INDEX('Policy Characteristics'!D:D,MATCH($C845,'Policy Characteristics'!$C:$C,0))),"",INDEX('Policy Characteristics'!D:D,MATCH($C845,'Policy Characteristics'!$C:$C,0)))</f>
        <v>Electrification</v>
      </c>
      <c r="K845" s="76" t="str">
        <f>IF(ISBLANK(INDEX('Policy Characteristics'!E:E,MATCH($C845,'Policy Characteristics'!$C:$C,0))),"",INDEX('Policy Characteristics'!E:E,MATCH($C845,'Policy Characteristics'!$C:$C,0)))</f>
        <v>indst shift to electricity</v>
      </c>
      <c r="L845" s="205">
        <f>IF(ISBLANK(INDEX('Policy Characteristics'!F:F,MATCH($C845,'Policy Characteristics'!$C:$C,0))),"",INDEX('Policy Characteristics'!F:F,MATCH($C845,'Policy Characteristics'!$C:$C,0)))</f>
        <v>0</v>
      </c>
      <c r="M845" s="205">
        <f>IF(ISBLANK(INDEX('Policy Characteristics'!G:G,MATCH($C845,'Policy Characteristics'!$C:$C,0))),"",INDEX('Policy Characteristics'!G:G,MATCH($C845,'Policy Characteristics'!$C:$C,0)))</f>
        <v>1</v>
      </c>
      <c r="N845" s="205">
        <f>IF(ISBLANK(INDEX('Policy Characteristics'!H:H,MATCH($C845,'Policy Characteristics'!$C:$C,0))),"",INDEX('Policy Characteristics'!H:H,MATCH($C845,'Policy Characteristics'!$C:$C,0)))</f>
        <v>0.01</v>
      </c>
      <c r="O845" s="76" t="str">
        <f>IF(ISBLANK(INDEX('Policy Characteristics'!I:I,MATCH($C845,'Policy Characteristics'!$C:$C,0))),"",INDEX('Policy Characteristics'!I:I,MATCH($C845,'Policy Characteristics'!$C:$C,0)))</f>
        <v>% of fuel shifted</v>
      </c>
      <c r="P845" s="7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76" t="str">
        <f>IF(ISBLANK(INDEX('Policy Characteristics'!K:K,MATCH($C845,'Policy Characteristics'!$C:$C,0))),"",INDEX('Policy Characteristics'!K:K,MATCH($C845,'Policy Characteristics'!$C:$C,0)))</f>
        <v>industry-ag-main.html#fuel-switching</v>
      </c>
      <c r="R845" s="76" t="str">
        <f>IF(ISBLANK(INDEX('Policy Characteristics'!L:L,MATCH($C845,'Policy Characteristics'!$C:$C,0))),"",INDEX('Policy Characteristics'!L:L,MATCH($C845,'Policy Characteristics'!$C:$C,0)))</f>
        <v>industry-elec-and-hydrogen.html</v>
      </c>
    </row>
    <row r="846" spans="1:18" x14ac:dyDescent="0.25">
      <c r="A846" s="76" t="str">
        <f>IF(ISBLANK(INDEX('Policy Characteristics'!A:A,MATCH($C846,'Policy Characteristics'!$C:$C,0))),"",INDEX('Policy Characteristics'!A:A,MATCH($C846,'Policy Characteristics'!$C:$C,0)))</f>
        <v>Industry</v>
      </c>
      <c r="B846" s="200" t="str">
        <f>IF(ISBLANK(INDEX('Policy Characteristics'!B:B,MATCH($C846,'Policy Characteristics'!$C:$C,0))),"",INDEX('Policy Characteristics'!B:B,MATCH($C846,'Policy Characteristics'!$C:$C,0)))</f>
        <v>Electrification</v>
      </c>
      <c r="C846" s="76" t="str">
        <f t="shared" si="29"/>
        <v>Fraction of Eligible Industrial Energy Use Shifted to Electricity</v>
      </c>
      <c r="D846" s="78" t="s">
        <v>1323</v>
      </c>
      <c r="E846" t="s">
        <v>1684</v>
      </c>
      <c r="F846" t="s">
        <v>1326</v>
      </c>
      <c r="G846" s="88" t="s">
        <v>1691</v>
      </c>
      <c r="H846" s="15">
        <v>2020</v>
      </c>
      <c r="I846" s="213" t="s">
        <v>43</v>
      </c>
      <c r="J846" s="202" t="str">
        <f>IF(ISBLANK(INDEX('Policy Characteristics'!D:D,MATCH($C846,'Policy Characteristics'!$C:$C,0))),"",INDEX('Policy Characteristics'!D:D,MATCH($C846,'Policy Characteristics'!$C:$C,0)))</f>
        <v>Electrification</v>
      </c>
      <c r="K846" s="76" t="str">
        <f>IF(ISBLANK(INDEX('Policy Characteristics'!E:E,MATCH($C846,'Policy Characteristics'!$C:$C,0))),"",INDEX('Policy Characteristics'!E:E,MATCH($C846,'Policy Characteristics'!$C:$C,0)))</f>
        <v>indst shift to electricity</v>
      </c>
      <c r="L846" s="205">
        <f>IF(ISBLANK(INDEX('Policy Characteristics'!F:F,MATCH($C846,'Policy Characteristics'!$C:$C,0))),"",INDEX('Policy Characteristics'!F:F,MATCH($C846,'Policy Characteristics'!$C:$C,0)))</f>
        <v>0</v>
      </c>
      <c r="M846" s="205">
        <f>IF(ISBLANK(INDEX('Policy Characteristics'!G:G,MATCH($C846,'Policy Characteristics'!$C:$C,0))),"",INDEX('Policy Characteristics'!G:G,MATCH($C846,'Policy Characteristics'!$C:$C,0)))</f>
        <v>1</v>
      </c>
      <c r="N846" s="205">
        <f>IF(ISBLANK(INDEX('Policy Characteristics'!H:H,MATCH($C846,'Policy Characteristics'!$C:$C,0))),"",INDEX('Policy Characteristics'!H:H,MATCH($C846,'Policy Characteristics'!$C:$C,0)))</f>
        <v>0.01</v>
      </c>
      <c r="O846" s="76" t="str">
        <f>IF(ISBLANK(INDEX('Policy Characteristics'!I:I,MATCH($C846,'Policy Characteristics'!$C:$C,0))),"",INDEX('Policy Characteristics'!I:I,MATCH($C846,'Policy Characteristics'!$C:$C,0)))</f>
        <v>% of fuel shifted</v>
      </c>
      <c r="P846" s="7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76" t="str">
        <f>IF(ISBLANK(INDEX('Policy Characteristics'!K:K,MATCH($C846,'Policy Characteristics'!$C:$C,0))),"",INDEX('Policy Characteristics'!K:K,MATCH($C846,'Policy Characteristics'!$C:$C,0)))</f>
        <v>industry-ag-main.html#fuel-switching</v>
      </c>
      <c r="R846" s="76" t="str">
        <f>IF(ISBLANK(INDEX('Policy Characteristics'!L:L,MATCH($C846,'Policy Characteristics'!$C:$C,0))),"",INDEX('Policy Characteristics'!L:L,MATCH($C846,'Policy Characteristics'!$C:$C,0)))</f>
        <v>industry-elec-and-hydrogen.html</v>
      </c>
    </row>
    <row r="847" spans="1:18" x14ac:dyDescent="0.25">
      <c r="A847" s="76" t="str">
        <f>IF(ISBLANK(INDEX('Policy Characteristics'!A:A,MATCH($C847,'Policy Characteristics'!$C:$C,0))),"",INDEX('Policy Characteristics'!A:A,MATCH($C847,'Policy Characteristics'!$C:$C,0)))</f>
        <v>Industry</v>
      </c>
      <c r="B847" s="200" t="str">
        <f>IF(ISBLANK(INDEX('Policy Characteristics'!B:B,MATCH($C847,'Policy Characteristics'!$C:$C,0))),"",INDEX('Policy Characteristics'!B:B,MATCH($C847,'Policy Characteristics'!$C:$C,0)))</f>
        <v>Electrification</v>
      </c>
      <c r="C847" s="76" t="str">
        <f t="shared" si="29"/>
        <v>Fraction of Eligible Industrial Energy Use Shifted to Electricity</v>
      </c>
      <c r="D847" s="78" t="s">
        <v>1323</v>
      </c>
      <c r="E847" t="s">
        <v>1685</v>
      </c>
      <c r="F847" t="s">
        <v>1326</v>
      </c>
      <c r="G847" s="88" t="s">
        <v>1692</v>
      </c>
      <c r="H847" s="15">
        <v>2021</v>
      </c>
      <c r="I847" s="213" t="s">
        <v>43</v>
      </c>
      <c r="J847" s="202" t="str">
        <f>IF(ISBLANK(INDEX('Policy Characteristics'!D:D,MATCH($C847,'Policy Characteristics'!$C:$C,0))),"",INDEX('Policy Characteristics'!D:D,MATCH($C847,'Policy Characteristics'!$C:$C,0)))</f>
        <v>Electrification</v>
      </c>
      <c r="K847" s="76" t="str">
        <f>IF(ISBLANK(INDEX('Policy Characteristics'!E:E,MATCH($C847,'Policy Characteristics'!$C:$C,0))),"",INDEX('Policy Characteristics'!E:E,MATCH($C847,'Policy Characteristics'!$C:$C,0)))</f>
        <v>indst shift to electricity</v>
      </c>
      <c r="L847" s="205">
        <f>IF(ISBLANK(INDEX('Policy Characteristics'!F:F,MATCH($C847,'Policy Characteristics'!$C:$C,0))),"",INDEX('Policy Characteristics'!F:F,MATCH($C847,'Policy Characteristics'!$C:$C,0)))</f>
        <v>0</v>
      </c>
      <c r="M847" s="205">
        <f>IF(ISBLANK(INDEX('Policy Characteristics'!G:G,MATCH($C847,'Policy Characteristics'!$C:$C,0))),"",INDEX('Policy Characteristics'!G:G,MATCH($C847,'Policy Characteristics'!$C:$C,0)))</f>
        <v>1</v>
      </c>
      <c r="N847" s="205">
        <f>IF(ISBLANK(INDEX('Policy Characteristics'!H:H,MATCH($C847,'Policy Characteristics'!$C:$C,0))),"",INDEX('Policy Characteristics'!H:H,MATCH($C847,'Policy Characteristics'!$C:$C,0)))</f>
        <v>0.01</v>
      </c>
      <c r="O847" s="76" t="str">
        <f>IF(ISBLANK(INDEX('Policy Characteristics'!I:I,MATCH($C847,'Policy Characteristics'!$C:$C,0))),"",INDEX('Policy Characteristics'!I:I,MATCH($C847,'Policy Characteristics'!$C:$C,0)))</f>
        <v>% of fuel shifted</v>
      </c>
      <c r="P847" s="7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76" t="str">
        <f>IF(ISBLANK(INDEX('Policy Characteristics'!K:K,MATCH($C847,'Policy Characteristics'!$C:$C,0))),"",INDEX('Policy Characteristics'!K:K,MATCH($C847,'Policy Characteristics'!$C:$C,0)))</f>
        <v>industry-ag-main.html#fuel-switching</v>
      </c>
      <c r="R847" s="76" t="str">
        <f>IF(ISBLANK(INDEX('Policy Characteristics'!L:L,MATCH($C847,'Policy Characteristics'!$C:$C,0))),"",INDEX('Policy Characteristics'!L:L,MATCH($C847,'Policy Characteristics'!$C:$C,0)))</f>
        <v>industry-elec-and-hydrogen.html</v>
      </c>
    </row>
    <row r="848" spans="1:18" x14ac:dyDescent="0.25">
      <c r="A848" s="76" t="str">
        <f>IF(ISBLANK(INDEX('Policy Characteristics'!A:A,MATCH($C848,'Policy Characteristics'!$C:$C,0))),"",INDEX('Policy Characteristics'!A:A,MATCH($C848,'Policy Characteristics'!$C:$C,0)))</f>
        <v>Industry</v>
      </c>
      <c r="B848" s="200" t="str">
        <f>IF(ISBLANK(INDEX('Policy Characteristics'!B:B,MATCH($C848,'Policy Characteristics'!$C:$C,0))),"",INDEX('Policy Characteristics'!B:B,MATCH($C848,'Policy Characteristics'!$C:$C,0)))</f>
        <v>Electrification</v>
      </c>
      <c r="C848" s="76" t="str">
        <f t="shared" si="29"/>
        <v>Fraction of Eligible Industrial Energy Use Shifted to Electricity</v>
      </c>
      <c r="D848" s="78" t="s">
        <v>1323</v>
      </c>
      <c r="E848" t="s">
        <v>1686</v>
      </c>
      <c r="F848" t="s">
        <v>1326</v>
      </c>
      <c r="G848" s="88" t="s">
        <v>1693</v>
      </c>
      <c r="H848" s="15">
        <v>2022</v>
      </c>
      <c r="I848" s="213" t="s">
        <v>43</v>
      </c>
      <c r="J848" s="202" t="str">
        <f>IF(ISBLANK(INDEX('Policy Characteristics'!D:D,MATCH($C848,'Policy Characteristics'!$C:$C,0))),"",INDEX('Policy Characteristics'!D:D,MATCH($C848,'Policy Characteristics'!$C:$C,0)))</f>
        <v>Electrification</v>
      </c>
      <c r="K848" s="76" t="str">
        <f>IF(ISBLANK(INDEX('Policy Characteristics'!E:E,MATCH($C848,'Policy Characteristics'!$C:$C,0))),"",INDEX('Policy Characteristics'!E:E,MATCH($C848,'Policy Characteristics'!$C:$C,0)))</f>
        <v>indst shift to electricity</v>
      </c>
      <c r="L848" s="205">
        <f>IF(ISBLANK(INDEX('Policy Characteristics'!F:F,MATCH($C848,'Policy Characteristics'!$C:$C,0))),"",INDEX('Policy Characteristics'!F:F,MATCH($C848,'Policy Characteristics'!$C:$C,0)))</f>
        <v>0</v>
      </c>
      <c r="M848" s="205">
        <f>IF(ISBLANK(INDEX('Policy Characteristics'!G:G,MATCH($C848,'Policy Characteristics'!$C:$C,0))),"",INDEX('Policy Characteristics'!G:G,MATCH($C848,'Policy Characteristics'!$C:$C,0)))</f>
        <v>1</v>
      </c>
      <c r="N848" s="205">
        <f>IF(ISBLANK(INDEX('Policy Characteristics'!H:H,MATCH($C848,'Policy Characteristics'!$C:$C,0))),"",INDEX('Policy Characteristics'!H:H,MATCH($C848,'Policy Characteristics'!$C:$C,0)))</f>
        <v>0.01</v>
      </c>
      <c r="O848" s="76" t="str">
        <f>IF(ISBLANK(INDEX('Policy Characteristics'!I:I,MATCH($C848,'Policy Characteristics'!$C:$C,0))),"",INDEX('Policy Characteristics'!I:I,MATCH($C848,'Policy Characteristics'!$C:$C,0)))</f>
        <v>% of fuel shifted</v>
      </c>
      <c r="P848" s="7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76" t="str">
        <f>IF(ISBLANK(INDEX('Policy Characteristics'!K:K,MATCH($C848,'Policy Characteristics'!$C:$C,0))),"",INDEX('Policy Characteristics'!K:K,MATCH($C848,'Policy Characteristics'!$C:$C,0)))</f>
        <v>industry-ag-main.html#fuel-switching</v>
      </c>
      <c r="R848" s="76" t="str">
        <f>IF(ISBLANK(INDEX('Policy Characteristics'!L:L,MATCH($C848,'Policy Characteristics'!$C:$C,0))),"",INDEX('Policy Characteristics'!L:L,MATCH($C848,'Policy Characteristics'!$C:$C,0)))</f>
        <v>industry-elec-and-hydrogen.html</v>
      </c>
    </row>
    <row r="849" spans="1:18" x14ac:dyDescent="0.25">
      <c r="A849" s="76" t="str">
        <f>IF(ISBLANK(INDEX('Policy Characteristics'!A:A,MATCH($C849,'Policy Characteristics'!$C:$C,0))),"",INDEX('Policy Characteristics'!A:A,MATCH($C849,'Policy Characteristics'!$C:$C,0)))</f>
        <v>Industry</v>
      </c>
      <c r="B849" s="200" t="str">
        <f>IF(ISBLANK(INDEX('Policy Characteristics'!B:B,MATCH($C849,'Policy Characteristics'!$C:$C,0))),"",INDEX('Policy Characteristics'!B:B,MATCH($C849,'Policy Characteristics'!$C:$C,0)))</f>
        <v>Electrification</v>
      </c>
      <c r="C849" s="76" t="str">
        <f t="shared" si="29"/>
        <v>Fraction of Eligible Industrial Energy Use Shifted to Electricity</v>
      </c>
      <c r="D849" s="78" t="s">
        <v>1323</v>
      </c>
      <c r="E849" t="s">
        <v>1687</v>
      </c>
      <c r="F849" t="s">
        <v>1326</v>
      </c>
      <c r="G849" s="88" t="s">
        <v>1694</v>
      </c>
      <c r="H849" s="15">
        <v>2023</v>
      </c>
      <c r="I849" s="213" t="s">
        <v>43</v>
      </c>
      <c r="J849" s="202" t="str">
        <f>IF(ISBLANK(INDEX('Policy Characteristics'!D:D,MATCH($C849,'Policy Characteristics'!$C:$C,0))),"",INDEX('Policy Characteristics'!D:D,MATCH($C849,'Policy Characteristics'!$C:$C,0)))</f>
        <v>Electrification</v>
      </c>
      <c r="K849" s="76" t="str">
        <f>IF(ISBLANK(INDEX('Policy Characteristics'!E:E,MATCH($C849,'Policy Characteristics'!$C:$C,0))),"",INDEX('Policy Characteristics'!E:E,MATCH($C849,'Policy Characteristics'!$C:$C,0)))</f>
        <v>indst shift to electricity</v>
      </c>
      <c r="L849" s="205">
        <f>IF(ISBLANK(INDEX('Policy Characteristics'!F:F,MATCH($C849,'Policy Characteristics'!$C:$C,0))),"",INDEX('Policy Characteristics'!F:F,MATCH($C849,'Policy Characteristics'!$C:$C,0)))</f>
        <v>0</v>
      </c>
      <c r="M849" s="205">
        <f>IF(ISBLANK(INDEX('Policy Characteristics'!G:G,MATCH($C849,'Policy Characteristics'!$C:$C,0))),"",INDEX('Policy Characteristics'!G:G,MATCH($C849,'Policy Characteristics'!$C:$C,0)))</f>
        <v>1</v>
      </c>
      <c r="N849" s="205">
        <f>IF(ISBLANK(INDEX('Policy Characteristics'!H:H,MATCH($C849,'Policy Characteristics'!$C:$C,0))),"",INDEX('Policy Characteristics'!H:H,MATCH($C849,'Policy Characteristics'!$C:$C,0)))</f>
        <v>0.01</v>
      </c>
      <c r="O849" s="76" t="str">
        <f>IF(ISBLANK(INDEX('Policy Characteristics'!I:I,MATCH($C849,'Policy Characteristics'!$C:$C,0))),"",INDEX('Policy Characteristics'!I:I,MATCH($C849,'Policy Characteristics'!$C:$C,0)))</f>
        <v>% of fuel shifted</v>
      </c>
      <c r="P849" s="7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76" t="str">
        <f>IF(ISBLANK(INDEX('Policy Characteristics'!K:K,MATCH($C849,'Policy Characteristics'!$C:$C,0))),"",INDEX('Policy Characteristics'!K:K,MATCH($C849,'Policy Characteristics'!$C:$C,0)))</f>
        <v>industry-ag-main.html#fuel-switching</v>
      </c>
      <c r="R849" s="76" t="str">
        <f>IF(ISBLANK(INDEX('Policy Characteristics'!L:L,MATCH($C849,'Policy Characteristics'!$C:$C,0))),"",INDEX('Policy Characteristics'!L:L,MATCH($C849,'Policy Characteristics'!$C:$C,0)))</f>
        <v>industry-elec-and-hydrogen.html</v>
      </c>
    </row>
    <row r="850" spans="1:18" x14ac:dyDescent="0.25">
      <c r="A850" s="76" t="str">
        <f>IF(ISBLANK(INDEX('Policy Characteristics'!A:A,MATCH($C850,'Policy Characteristics'!$C:$C,0))),"",INDEX('Policy Characteristics'!A:A,MATCH($C850,'Policy Characteristics'!$C:$C,0)))</f>
        <v>Industry</v>
      </c>
      <c r="B850" s="200" t="str">
        <f>IF(ISBLANK(INDEX('Policy Characteristics'!B:B,MATCH($C850,'Policy Characteristics'!$C:$C,0))),"",INDEX('Policy Characteristics'!B:B,MATCH($C850,'Policy Characteristics'!$C:$C,0)))</f>
        <v>Electrification</v>
      </c>
      <c r="C850" s="76" t="str">
        <f t="shared" si="29"/>
        <v>Fraction of Eligible Industrial Energy Use Shifted to Electricity</v>
      </c>
      <c r="D850" s="78" t="s">
        <v>1323</v>
      </c>
      <c r="E850" t="s">
        <v>1688</v>
      </c>
      <c r="F850" t="s">
        <v>1326</v>
      </c>
      <c r="G850" s="88" t="s">
        <v>1695</v>
      </c>
      <c r="H850" s="15">
        <v>2024</v>
      </c>
      <c r="I850" s="213" t="s">
        <v>43</v>
      </c>
      <c r="J850" s="202" t="str">
        <f>IF(ISBLANK(INDEX('Policy Characteristics'!D:D,MATCH($C850,'Policy Characteristics'!$C:$C,0))),"",INDEX('Policy Characteristics'!D:D,MATCH($C850,'Policy Characteristics'!$C:$C,0)))</f>
        <v>Electrification</v>
      </c>
      <c r="K850" s="76" t="str">
        <f>IF(ISBLANK(INDEX('Policy Characteristics'!E:E,MATCH($C850,'Policy Characteristics'!$C:$C,0))),"",INDEX('Policy Characteristics'!E:E,MATCH($C850,'Policy Characteristics'!$C:$C,0)))</f>
        <v>indst shift to electricity</v>
      </c>
      <c r="L850" s="205">
        <f>IF(ISBLANK(INDEX('Policy Characteristics'!F:F,MATCH($C850,'Policy Characteristics'!$C:$C,0))),"",INDEX('Policy Characteristics'!F:F,MATCH($C850,'Policy Characteristics'!$C:$C,0)))</f>
        <v>0</v>
      </c>
      <c r="M850" s="205">
        <f>IF(ISBLANK(INDEX('Policy Characteristics'!G:G,MATCH($C850,'Policy Characteristics'!$C:$C,0))),"",INDEX('Policy Characteristics'!G:G,MATCH($C850,'Policy Characteristics'!$C:$C,0)))</f>
        <v>1</v>
      </c>
      <c r="N850" s="205">
        <f>IF(ISBLANK(INDEX('Policy Characteristics'!H:H,MATCH($C850,'Policy Characteristics'!$C:$C,0))),"",INDEX('Policy Characteristics'!H:H,MATCH($C850,'Policy Characteristics'!$C:$C,0)))</f>
        <v>0.01</v>
      </c>
      <c r="O850" s="76" t="str">
        <f>IF(ISBLANK(INDEX('Policy Characteristics'!I:I,MATCH($C850,'Policy Characteristics'!$C:$C,0))),"",INDEX('Policy Characteristics'!I:I,MATCH($C850,'Policy Characteristics'!$C:$C,0)))</f>
        <v>% of fuel shifted</v>
      </c>
      <c r="P850" s="7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76" t="str">
        <f>IF(ISBLANK(INDEX('Policy Characteristics'!K:K,MATCH($C850,'Policy Characteristics'!$C:$C,0))),"",INDEX('Policy Characteristics'!K:K,MATCH($C850,'Policy Characteristics'!$C:$C,0)))</f>
        <v>industry-ag-main.html#fuel-switching</v>
      </c>
      <c r="R850" s="76" t="str">
        <f>IF(ISBLANK(INDEX('Policy Characteristics'!L:L,MATCH($C850,'Policy Characteristics'!$C:$C,0))),"",INDEX('Policy Characteristics'!L:L,MATCH($C850,'Policy Characteristics'!$C:$C,0)))</f>
        <v>industry-elec-and-hydrogen.html</v>
      </c>
    </row>
    <row r="851" spans="1:18" x14ac:dyDescent="0.25">
      <c r="A851" s="76" t="str">
        <f>IF(ISBLANK(INDEX('Policy Characteristics'!A:A,MATCH($C851,'Policy Characteristics'!$C:$C,0))),"",INDEX('Policy Characteristics'!A:A,MATCH($C851,'Policy Characteristics'!$C:$C,0)))</f>
        <v>Industry</v>
      </c>
      <c r="B851" s="200" t="str">
        <f>IF(ISBLANK(INDEX('Policy Characteristics'!B:B,MATCH($C851,'Policy Characteristics'!$C:$C,0))),"",INDEX('Policy Characteristics'!B:B,MATCH($C851,'Policy Characteristics'!$C:$C,0)))</f>
        <v>Electrification</v>
      </c>
      <c r="C851" s="76" t="str">
        <f t="shared" si="29"/>
        <v>Fraction of Eligible Industrial Energy Use Shifted to Electricity</v>
      </c>
      <c r="D851" s="78" t="s">
        <v>1323</v>
      </c>
      <c r="E851" t="s">
        <v>1824</v>
      </c>
      <c r="F851" t="s">
        <v>1326</v>
      </c>
      <c r="G851" s="88" t="s">
        <v>1824</v>
      </c>
      <c r="H851" s="15">
        <v>2025</v>
      </c>
      <c r="I851" s="213" t="s">
        <v>43</v>
      </c>
      <c r="J851" s="202" t="str">
        <f>IF(ISBLANK(INDEX('Policy Characteristics'!D:D,MATCH($C851,'Policy Characteristics'!$C:$C,0))),"",INDEX('Policy Characteristics'!D:D,MATCH($C851,'Policy Characteristics'!$C:$C,0)))</f>
        <v>Electrification</v>
      </c>
      <c r="K851" s="76" t="str">
        <f>IF(ISBLANK(INDEX('Policy Characteristics'!E:E,MATCH($C851,'Policy Characteristics'!$C:$C,0))),"",INDEX('Policy Characteristics'!E:E,MATCH($C851,'Policy Characteristics'!$C:$C,0)))</f>
        <v>indst shift to electricity</v>
      </c>
      <c r="L851" s="205">
        <f>IF(ISBLANK(INDEX('Policy Characteristics'!F:F,MATCH($C851,'Policy Characteristics'!$C:$C,0))),"",INDEX('Policy Characteristics'!F:F,MATCH($C851,'Policy Characteristics'!$C:$C,0)))</f>
        <v>0</v>
      </c>
      <c r="M851" s="205">
        <f>IF(ISBLANK(INDEX('Policy Characteristics'!G:G,MATCH($C851,'Policy Characteristics'!$C:$C,0))),"",INDEX('Policy Characteristics'!G:G,MATCH($C851,'Policy Characteristics'!$C:$C,0)))</f>
        <v>1</v>
      </c>
      <c r="N851" s="205">
        <f>IF(ISBLANK(INDEX('Policy Characteristics'!H:H,MATCH($C851,'Policy Characteristics'!$C:$C,0))),"",INDEX('Policy Characteristics'!H:H,MATCH($C851,'Policy Characteristics'!$C:$C,0)))</f>
        <v>0.01</v>
      </c>
      <c r="O851" s="76" t="str">
        <f>IF(ISBLANK(INDEX('Policy Characteristics'!I:I,MATCH($C851,'Policy Characteristics'!$C:$C,0))),"",INDEX('Policy Characteristics'!I:I,MATCH($C851,'Policy Characteristics'!$C:$C,0)))</f>
        <v>% of fuel shifted</v>
      </c>
      <c r="P851" s="7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76" t="str">
        <f>IF(ISBLANK(INDEX('Policy Characteristics'!K:K,MATCH($C851,'Policy Characteristics'!$C:$C,0))),"",INDEX('Policy Characteristics'!K:K,MATCH($C851,'Policy Characteristics'!$C:$C,0)))</f>
        <v>industry-ag-main.html#fuel-switching</v>
      </c>
      <c r="R851" s="76" t="str">
        <f>IF(ISBLANK(INDEX('Policy Characteristics'!L:L,MATCH($C851,'Policy Characteristics'!$C:$C,0))),"",INDEX('Policy Characteristics'!L:L,MATCH($C851,'Policy Characteristics'!$C:$C,0)))</f>
        <v>industry-elec-and-hydrogen.html</v>
      </c>
    </row>
    <row r="852" spans="1:18" x14ac:dyDescent="0.25">
      <c r="A852" s="76" t="str">
        <f>IF(ISBLANK(INDEX('Policy Characteristics'!A:A,MATCH($C852,'Policy Characteristics'!$C:$C,0))),"",INDEX('Policy Characteristics'!A:A,MATCH($C852,'Policy Characteristics'!$C:$C,0)))</f>
        <v>Industry</v>
      </c>
      <c r="B852" s="200" t="str">
        <f>IF(ISBLANK(INDEX('Policy Characteristics'!B:B,MATCH($C852,'Policy Characteristics'!$C:$C,0))),"",INDEX('Policy Characteristics'!B:B,MATCH($C852,'Policy Characteristics'!$C:$C,0)))</f>
        <v>Electrification</v>
      </c>
      <c r="C852" s="76" t="str">
        <f t="shared" si="29"/>
        <v>Fraction of Eligible Industrial Energy Use Shifted to Electricity</v>
      </c>
      <c r="D852" s="78" t="s">
        <v>1324</v>
      </c>
      <c r="E852" t="s">
        <v>1682</v>
      </c>
      <c r="F852" t="s">
        <v>1285</v>
      </c>
      <c r="G852" s="88" t="s">
        <v>1689</v>
      </c>
      <c r="H852" s="15">
        <v>2026</v>
      </c>
      <c r="I852" s="213" t="s">
        <v>43</v>
      </c>
      <c r="J852" s="202" t="str">
        <f>IF(ISBLANK(INDEX('Policy Characteristics'!D:D,MATCH($C852,'Policy Characteristics'!$C:$C,0))),"",INDEX('Policy Characteristics'!D:D,MATCH($C852,'Policy Characteristics'!$C:$C,0)))</f>
        <v>Electrification</v>
      </c>
      <c r="K852" s="76" t="str">
        <f>IF(ISBLANK(INDEX('Policy Characteristics'!E:E,MATCH($C852,'Policy Characteristics'!$C:$C,0))),"",INDEX('Policy Characteristics'!E:E,MATCH($C852,'Policy Characteristics'!$C:$C,0)))</f>
        <v>indst shift to electricity</v>
      </c>
      <c r="L852" s="205">
        <f>IF(ISBLANK(INDEX('Policy Characteristics'!F:F,MATCH($C852,'Policy Characteristics'!$C:$C,0))),"",INDEX('Policy Characteristics'!F:F,MATCH($C852,'Policy Characteristics'!$C:$C,0)))</f>
        <v>0</v>
      </c>
      <c r="M852" s="205">
        <f>IF(ISBLANK(INDEX('Policy Characteristics'!G:G,MATCH($C852,'Policy Characteristics'!$C:$C,0))),"",INDEX('Policy Characteristics'!G:G,MATCH($C852,'Policy Characteristics'!$C:$C,0)))</f>
        <v>1</v>
      </c>
      <c r="N852" s="205">
        <f>IF(ISBLANK(INDEX('Policy Characteristics'!H:H,MATCH($C852,'Policy Characteristics'!$C:$C,0))),"",INDEX('Policy Characteristics'!H:H,MATCH($C852,'Policy Characteristics'!$C:$C,0)))</f>
        <v>0.01</v>
      </c>
      <c r="O852" s="76" t="str">
        <f>IF(ISBLANK(INDEX('Policy Characteristics'!I:I,MATCH($C852,'Policy Characteristics'!$C:$C,0))),"",INDEX('Policy Characteristics'!I:I,MATCH($C852,'Policy Characteristics'!$C:$C,0)))</f>
        <v>% of fuel shifted</v>
      </c>
      <c r="P852" s="7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76" t="str">
        <f>IF(ISBLANK(INDEX('Policy Characteristics'!K:K,MATCH($C852,'Policy Characteristics'!$C:$C,0))),"",INDEX('Policy Characteristics'!K:K,MATCH($C852,'Policy Characteristics'!$C:$C,0)))</f>
        <v>industry-ag-main.html#fuel-switching</v>
      </c>
      <c r="R852" s="76" t="str">
        <f>IF(ISBLANK(INDEX('Policy Characteristics'!L:L,MATCH($C852,'Policy Characteristics'!$C:$C,0))),"",INDEX('Policy Characteristics'!L:L,MATCH($C852,'Policy Characteristics'!$C:$C,0)))</f>
        <v>industry-elec-and-hydrogen.html</v>
      </c>
    </row>
    <row r="853" spans="1:18" x14ac:dyDescent="0.25">
      <c r="A853" s="76" t="str">
        <f>IF(ISBLANK(INDEX('Policy Characteristics'!A:A,MATCH($C853,'Policy Characteristics'!$C:$C,0))),"",INDEX('Policy Characteristics'!A:A,MATCH($C853,'Policy Characteristics'!$C:$C,0)))</f>
        <v>Industry</v>
      </c>
      <c r="B853" s="200" t="str">
        <f>IF(ISBLANK(INDEX('Policy Characteristics'!B:B,MATCH($C853,'Policy Characteristics'!$C:$C,0))),"",INDEX('Policy Characteristics'!B:B,MATCH($C853,'Policy Characteristics'!$C:$C,0)))</f>
        <v>Electrification</v>
      </c>
      <c r="C853" s="76" t="str">
        <f t="shared" ref="C853:C859" si="30">C$660</f>
        <v>Fraction of Eligible Industrial Energy Use Shifted to Electricity</v>
      </c>
      <c r="D853" s="78" t="s">
        <v>1324</v>
      </c>
      <c r="E853" t="s">
        <v>1683</v>
      </c>
      <c r="F853" t="s">
        <v>1285</v>
      </c>
      <c r="G853" s="88" t="s">
        <v>1690</v>
      </c>
      <c r="H853" s="15">
        <v>2027</v>
      </c>
      <c r="I853" s="213" t="s">
        <v>43</v>
      </c>
      <c r="J853" s="202" t="str">
        <f>IF(ISBLANK(INDEX('Policy Characteristics'!D:D,MATCH($C853,'Policy Characteristics'!$C:$C,0))),"",INDEX('Policy Characteristics'!D:D,MATCH($C853,'Policy Characteristics'!$C:$C,0)))</f>
        <v>Electrification</v>
      </c>
      <c r="K853" s="76" t="str">
        <f>IF(ISBLANK(INDEX('Policy Characteristics'!E:E,MATCH($C853,'Policy Characteristics'!$C:$C,0))),"",INDEX('Policy Characteristics'!E:E,MATCH($C853,'Policy Characteristics'!$C:$C,0)))</f>
        <v>indst shift to electricity</v>
      </c>
      <c r="L853" s="205">
        <f>IF(ISBLANK(INDEX('Policy Characteristics'!F:F,MATCH($C853,'Policy Characteristics'!$C:$C,0))),"",INDEX('Policy Characteristics'!F:F,MATCH($C853,'Policy Characteristics'!$C:$C,0)))</f>
        <v>0</v>
      </c>
      <c r="M853" s="205">
        <f>IF(ISBLANK(INDEX('Policy Characteristics'!G:G,MATCH($C853,'Policy Characteristics'!$C:$C,0))),"",INDEX('Policy Characteristics'!G:G,MATCH($C853,'Policy Characteristics'!$C:$C,0)))</f>
        <v>1</v>
      </c>
      <c r="N853" s="205">
        <f>IF(ISBLANK(INDEX('Policy Characteristics'!H:H,MATCH($C853,'Policy Characteristics'!$C:$C,0))),"",INDEX('Policy Characteristics'!H:H,MATCH($C853,'Policy Characteristics'!$C:$C,0)))</f>
        <v>0.01</v>
      </c>
      <c r="O853" s="76" t="str">
        <f>IF(ISBLANK(INDEX('Policy Characteristics'!I:I,MATCH($C853,'Policy Characteristics'!$C:$C,0))),"",INDEX('Policy Characteristics'!I:I,MATCH($C853,'Policy Characteristics'!$C:$C,0)))</f>
        <v>% of fuel shifted</v>
      </c>
      <c r="P853" s="7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76" t="str">
        <f>IF(ISBLANK(INDEX('Policy Characteristics'!K:K,MATCH($C853,'Policy Characteristics'!$C:$C,0))),"",INDEX('Policy Characteristics'!K:K,MATCH($C853,'Policy Characteristics'!$C:$C,0)))</f>
        <v>industry-ag-main.html#fuel-switching</v>
      </c>
      <c r="R853" s="76" t="str">
        <f>IF(ISBLANK(INDEX('Policy Characteristics'!L:L,MATCH($C853,'Policy Characteristics'!$C:$C,0))),"",INDEX('Policy Characteristics'!L:L,MATCH($C853,'Policy Characteristics'!$C:$C,0)))</f>
        <v>industry-elec-and-hydrogen.html</v>
      </c>
    </row>
    <row r="854" spans="1:18" x14ac:dyDescent="0.25">
      <c r="A854" s="76" t="str">
        <f>IF(ISBLANK(INDEX('Policy Characteristics'!A:A,MATCH($C854,'Policy Characteristics'!$C:$C,0))),"",INDEX('Policy Characteristics'!A:A,MATCH($C854,'Policy Characteristics'!$C:$C,0)))</f>
        <v>Industry</v>
      </c>
      <c r="B854" s="200" t="str">
        <f>IF(ISBLANK(INDEX('Policy Characteristics'!B:B,MATCH($C854,'Policy Characteristics'!$C:$C,0))),"",INDEX('Policy Characteristics'!B:B,MATCH($C854,'Policy Characteristics'!$C:$C,0)))</f>
        <v>Electrification</v>
      </c>
      <c r="C854" s="76" t="str">
        <f t="shared" si="30"/>
        <v>Fraction of Eligible Industrial Energy Use Shifted to Electricity</v>
      </c>
      <c r="D854" s="78" t="s">
        <v>1324</v>
      </c>
      <c r="E854" t="s">
        <v>1684</v>
      </c>
      <c r="F854" t="s">
        <v>1285</v>
      </c>
      <c r="G854" s="88" t="s">
        <v>1691</v>
      </c>
      <c r="H854" s="15">
        <v>2028</v>
      </c>
      <c r="I854" s="213" t="s">
        <v>43</v>
      </c>
      <c r="J854" s="202" t="str">
        <f>IF(ISBLANK(INDEX('Policy Characteristics'!D:D,MATCH($C854,'Policy Characteristics'!$C:$C,0))),"",INDEX('Policy Characteristics'!D:D,MATCH($C854,'Policy Characteristics'!$C:$C,0)))</f>
        <v>Electrification</v>
      </c>
      <c r="K854" s="76" t="str">
        <f>IF(ISBLANK(INDEX('Policy Characteristics'!E:E,MATCH($C854,'Policy Characteristics'!$C:$C,0))),"",INDEX('Policy Characteristics'!E:E,MATCH($C854,'Policy Characteristics'!$C:$C,0)))</f>
        <v>indst shift to electricity</v>
      </c>
      <c r="L854" s="205">
        <f>IF(ISBLANK(INDEX('Policy Characteristics'!F:F,MATCH($C854,'Policy Characteristics'!$C:$C,0))),"",INDEX('Policy Characteristics'!F:F,MATCH($C854,'Policy Characteristics'!$C:$C,0)))</f>
        <v>0</v>
      </c>
      <c r="M854" s="205">
        <f>IF(ISBLANK(INDEX('Policy Characteristics'!G:G,MATCH($C854,'Policy Characteristics'!$C:$C,0))),"",INDEX('Policy Characteristics'!G:G,MATCH($C854,'Policy Characteristics'!$C:$C,0)))</f>
        <v>1</v>
      </c>
      <c r="N854" s="205">
        <f>IF(ISBLANK(INDEX('Policy Characteristics'!H:H,MATCH($C854,'Policy Characteristics'!$C:$C,0))),"",INDEX('Policy Characteristics'!H:H,MATCH($C854,'Policy Characteristics'!$C:$C,0)))</f>
        <v>0.01</v>
      </c>
      <c r="O854" s="76" t="str">
        <f>IF(ISBLANK(INDEX('Policy Characteristics'!I:I,MATCH($C854,'Policy Characteristics'!$C:$C,0))),"",INDEX('Policy Characteristics'!I:I,MATCH($C854,'Policy Characteristics'!$C:$C,0)))</f>
        <v>% of fuel shifted</v>
      </c>
      <c r="P854" s="7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76" t="str">
        <f>IF(ISBLANK(INDEX('Policy Characteristics'!K:K,MATCH($C854,'Policy Characteristics'!$C:$C,0))),"",INDEX('Policy Characteristics'!K:K,MATCH($C854,'Policy Characteristics'!$C:$C,0)))</f>
        <v>industry-ag-main.html#fuel-switching</v>
      </c>
      <c r="R854" s="76" t="str">
        <f>IF(ISBLANK(INDEX('Policy Characteristics'!L:L,MATCH($C854,'Policy Characteristics'!$C:$C,0))),"",INDEX('Policy Characteristics'!L:L,MATCH($C854,'Policy Characteristics'!$C:$C,0)))</f>
        <v>industry-elec-and-hydrogen.html</v>
      </c>
    </row>
    <row r="855" spans="1:18" x14ac:dyDescent="0.25">
      <c r="A855" s="76" t="str">
        <f>IF(ISBLANK(INDEX('Policy Characteristics'!A:A,MATCH($C855,'Policy Characteristics'!$C:$C,0))),"",INDEX('Policy Characteristics'!A:A,MATCH($C855,'Policy Characteristics'!$C:$C,0)))</f>
        <v>Industry</v>
      </c>
      <c r="B855" s="200" t="str">
        <f>IF(ISBLANK(INDEX('Policy Characteristics'!B:B,MATCH($C855,'Policy Characteristics'!$C:$C,0))),"",INDEX('Policy Characteristics'!B:B,MATCH($C855,'Policy Characteristics'!$C:$C,0)))</f>
        <v>Electrification</v>
      </c>
      <c r="C855" s="76" t="str">
        <f t="shared" si="30"/>
        <v>Fraction of Eligible Industrial Energy Use Shifted to Electricity</v>
      </c>
      <c r="D855" s="78" t="s">
        <v>1324</v>
      </c>
      <c r="E855" t="s">
        <v>1685</v>
      </c>
      <c r="F855" t="s">
        <v>1285</v>
      </c>
      <c r="G855" s="88" t="s">
        <v>1692</v>
      </c>
      <c r="H855" s="15">
        <v>2029</v>
      </c>
      <c r="I855" s="213" t="s">
        <v>43</v>
      </c>
      <c r="J855" s="202" t="str">
        <f>IF(ISBLANK(INDEX('Policy Characteristics'!D:D,MATCH($C855,'Policy Characteristics'!$C:$C,0))),"",INDEX('Policy Characteristics'!D:D,MATCH($C855,'Policy Characteristics'!$C:$C,0)))</f>
        <v>Electrification</v>
      </c>
      <c r="K855" s="76" t="str">
        <f>IF(ISBLANK(INDEX('Policy Characteristics'!E:E,MATCH($C855,'Policy Characteristics'!$C:$C,0))),"",INDEX('Policy Characteristics'!E:E,MATCH($C855,'Policy Characteristics'!$C:$C,0)))</f>
        <v>indst shift to electricity</v>
      </c>
      <c r="L855" s="205">
        <f>IF(ISBLANK(INDEX('Policy Characteristics'!F:F,MATCH($C855,'Policy Characteristics'!$C:$C,0))),"",INDEX('Policy Characteristics'!F:F,MATCH($C855,'Policy Characteristics'!$C:$C,0)))</f>
        <v>0</v>
      </c>
      <c r="M855" s="205">
        <f>IF(ISBLANK(INDEX('Policy Characteristics'!G:G,MATCH($C855,'Policy Characteristics'!$C:$C,0))),"",INDEX('Policy Characteristics'!G:G,MATCH($C855,'Policy Characteristics'!$C:$C,0)))</f>
        <v>1</v>
      </c>
      <c r="N855" s="205">
        <f>IF(ISBLANK(INDEX('Policy Characteristics'!H:H,MATCH($C855,'Policy Characteristics'!$C:$C,0))),"",INDEX('Policy Characteristics'!H:H,MATCH($C855,'Policy Characteristics'!$C:$C,0)))</f>
        <v>0.01</v>
      </c>
      <c r="O855" s="76" t="str">
        <f>IF(ISBLANK(INDEX('Policy Characteristics'!I:I,MATCH($C855,'Policy Characteristics'!$C:$C,0))),"",INDEX('Policy Characteristics'!I:I,MATCH($C855,'Policy Characteristics'!$C:$C,0)))</f>
        <v>% of fuel shifted</v>
      </c>
      <c r="P855" s="7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76" t="str">
        <f>IF(ISBLANK(INDEX('Policy Characteristics'!K:K,MATCH($C855,'Policy Characteristics'!$C:$C,0))),"",INDEX('Policy Characteristics'!K:K,MATCH($C855,'Policy Characteristics'!$C:$C,0)))</f>
        <v>industry-ag-main.html#fuel-switching</v>
      </c>
      <c r="R855" s="76" t="str">
        <f>IF(ISBLANK(INDEX('Policy Characteristics'!L:L,MATCH($C855,'Policy Characteristics'!$C:$C,0))),"",INDEX('Policy Characteristics'!L:L,MATCH($C855,'Policy Characteristics'!$C:$C,0)))</f>
        <v>industry-elec-and-hydrogen.html</v>
      </c>
    </row>
    <row r="856" spans="1:18" x14ac:dyDescent="0.25">
      <c r="A856" s="76" t="str">
        <f>IF(ISBLANK(INDEX('Policy Characteristics'!A:A,MATCH($C856,'Policy Characteristics'!$C:$C,0))),"",INDEX('Policy Characteristics'!A:A,MATCH($C856,'Policy Characteristics'!$C:$C,0)))</f>
        <v>Industry</v>
      </c>
      <c r="B856" s="200" t="str">
        <f>IF(ISBLANK(INDEX('Policy Characteristics'!B:B,MATCH($C856,'Policy Characteristics'!$C:$C,0))),"",INDEX('Policy Characteristics'!B:B,MATCH($C856,'Policy Characteristics'!$C:$C,0)))</f>
        <v>Electrification</v>
      </c>
      <c r="C856" s="76" t="str">
        <f t="shared" si="30"/>
        <v>Fraction of Eligible Industrial Energy Use Shifted to Electricity</v>
      </c>
      <c r="D856" s="78" t="s">
        <v>1324</v>
      </c>
      <c r="E856" t="s">
        <v>1686</v>
      </c>
      <c r="F856" t="s">
        <v>1285</v>
      </c>
      <c r="G856" s="88" t="s">
        <v>1693</v>
      </c>
      <c r="H856" s="15">
        <v>2030</v>
      </c>
      <c r="I856" s="213" t="s">
        <v>43</v>
      </c>
      <c r="J856" s="202" t="str">
        <f>IF(ISBLANK(INDEX('Policy Characteristics'!D:D,MATCH($C856,'Policy Characteristics'!$C:$C,0))),"",INDEX('Policy Characteristics'!D:D,MATCH($C856,'Policy Characteristics'!$C:$C,0)))</f>
        <v>Electrification</v>
      </c>
      <c r="K856" s="76" t="str">
        <f>IF(ISBLANK(INDEX('Policy Characteristics'!E:E,MATCH($C856,'Policy Characteristics'!$C:$C,0))),"",INDEX('Policy Characteristics'!E:E,MATCH($C856,'Policy Characteristics'!$C:$C,0)))</f>
        <v>indst shift to electricity</v>
      </c>
      <c r="L856" s="205">
        <f>IF(ISBLANK(INDEX('Policy Characteristics'!F:F,MATCH($C856,'Policy Characteristics'!$C:$C,0))),"",INDEX('Policy Characteristics'!F:F,MATCH($C856,'Policy Characteristics'!$C:$C,0)))</f>
        <v>0</v>
      </c>
      <c r="M856" s="205">
        <f>IF(ISBLANK(INDEX('Policy Characteristics'!G:G,MATCH($C856,'Policy Characteristics'!$C:$C,0))),"",INDEX('Policy Characteristics'!G:G,MATCH($C856,'Policy Characteristics'!$C:$C,0)))</f>
        <v>1</v>
      </c>
      <c r="N856" s="205">
        <f>IF(ISBLANK(INDEX('Policy Characteristics'!H:H,MATCH($C856,'Policy Characteristics'!$C:$C,0))),"",INDEX('Policy Characteristics'!H:H,MATCH($C856,'Policy Characteristics'!$C:$C,0)))</f>
        <v>0.01</v>
      </c>
      <c r="O856" s="76" t="str">
        <f>IF(ISBLANK(INDEX('Policy Characteristics'!I:I,MATCH($C856,'Policy Characteristics'!$C:$C,0))),"",INDEX('Policy Characteristics'!I:I,MATCH($C856,'Policy Characteristics'!$C:$C,0)))</f>
        <v>% of fuel shifted</v>
      </c>
      <c r="P856" s="7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76" t="str">
        <f>IF(ISBLANK(INDEX('Policy Characteristics'!K:K,MATCH($C856,'Policy Characteristics'!$C:$C,0))),"",INDEX('Policy Characteristics'!K:K,MATCH($C856,'Policy Characteristics'!$C:$C,0)))</f>
        <v>industry-ag-main.html#fuel-switching</v>
      </c>
      <c r="R856" s="76" t="str">
        <f>IF(ISBLANK(INDEX('Policy Characteristics'!L:L,MATCH($C856,'Policy Characteristics'!$C:$C,0))),"",INDEX('Policy Characteristics'!L:L,MATCH($C856,'Policy Characteristics'!$C:$C,0)))</f>
        <v>industry-elec-and-hydrogen.html</v>
      </c>
    </row>
    <row r="857" spans="1:18" x14ac:dyDescent="0.25">
      <c r="A857" s="76" t="str">
        <f>IF(ISBLANK(INDEX('Policy Characteristics'!A:A,MATCH($C857,'Policy Characteristics'!$C:$C,0))),"",INDEX('Policy Characteristics'!A:A,MATCH($C857,'Policy Characteristics'!$C:$C,0)))</f>
        <v>Industry</v>
      </c>
      <c r="B857" s="200" t="str">
        <f>IF(ISBLANK(INDEX('Policy Characteristics'!B:B,MATCH($C857,'Policy Characteristics'!$C:$C,0))),"",INDEX('Policy Characteristics'!B:B,MATCH($C857,'Policy Characteristics'!$C:$C,0)))</f>
        <v>Electrification</v>
      </c>
      <c r="C857" s="76" t="str">
        <f t="shared" si="30"/>
        <v>Fraction of Eligible Industrial Energy Use Shifted to Electricity</v>
      </c>
      <c r="D857" s="78" t="s">
        <v>1324</v>
      </c>
      <c r="E857" t="s">
        <v>1687</v>
      </c>
      <c r="F857" t="s">
        <v>1285</v>
      </c>
      <c r="G857" s="88" t="s">
        <v>1694</v>
      </c>
      <c r="H857" s="15">
        <v>2031</v>
      </c>
      <c r="I857" s="213" t="s">
        <v>43</v>
      </c>
      <c r="J857" s="202" t="str">
        <f>IF(ISBLANK(INDEX('Policy Characteristics'!D:D,MATCH($C857,'Policy Characteristics'!$C:$C,0))),"",INDEX('Policy Characteristics'!D:D,MATCH($C857,'Policy Characteristics'!$C:$C,0)))</f>
        <v>Electrification</v>
      </c>
      <c r="K857" s="76" t="str">
        <f>IF(ISBLANK(INDEX('Policy Characteristics'!E:E,MATCH($C857,'Policy Characteristics'!$C:$C,0))),"",INDEX('Policy Characteristics'!E:E,MATCH($C857,'Policy Characteristics'!$C:$C,0)))</f>
        <v>indst shift to electricity</v>
      </c>
      <c r="L857" s="205">
        <f>IF(ISBLANK(INDEX('Policy Characteristics'!F:F,MATCH($C857,'Policy Characteristics'!$C:$C,0))),"",INDEX('Policy Characteristics'!F:F,MATCH($C857,'Policy Characteristics'!$C:$C,0)))</f>
        <v>0</v>
      </c>
      <c r="M857" s="205">
        <f>IF(ISBLANK(INDEX('Policy Characteristics'!G:G,MATCH($C857,'Policy Characteristics'!$C:$C,0))),"",INDEX('Policy Characteristics'!G:G,MATCH($C857,'Policy Characteristics'!$C:$C,0)))</f>
        <v>1</v>
      </c>
      <c r="N857" s="205">
        <f>IF(ISBLANK(INDEX('Policy Characteristics'!H:H,MATCH($C857,'Policy Characteristics'!$C:$C,0))),"",INDEX('Policy Characteristics'!H:H,MATCH($C857,'Policy Characteristics'!$C:$C,0)))</f>
        <v>0.01</v>
      </c>
      <c r="O857" s="76" t="str">
        <f>IF(ISBLANK(INDEX('Policy Characteristics'!I:I,MATCH($C857,'Policy Characteristics'!$C:$C,0))),"",INDEX('Policy Characteristics'!I:I,MATCH($C857,'Policy Characteristics'!$C:$C,0)))</f>
        <v>% of fuel shifted</v>
      </c>
      <c r="P857" s="7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76" t="str">
        <f>IF(ISBLANK(INDEX('Policy Characteristics'!K:K,MATCH($C857,'Policy Characteristics'!$C:$C,0))),"",INDEX('Policy Characteristics'!K:K,MATCH($C857,'Policy Characteristics'!$C:$C,0)))</f>
        <v>industry-ag-main.html#fuel-switching</v>
      </c>
      <c r="R857" s="76" t="str">
        <f>IF(ISBLANK(INDEX('Policy Characteristics'!L:L,MATCH($C857,'Policy Characteristics'!$C:$C,0))),"",INDEX('Policy Characteristics'!L:L,MATCH($C857,'Policy Characteristics'!$C:$C,0)))</f>
        <v>industry-elec-and-hydrogen.html</v>
      </c>
    </row>
    <row r="858" spans="1:18" x14ac:dyDescent="0.25">
      <c r="A858" s="76" t="str">
        <f>IF(ISBLANK(INDEX('Policy Characteristics'!A:A,MATCH($C858,'Policy Characteristics'!$C:$C,0))),"",INDEX('Policy Characteristics'!A:A,MATCH($C858,'Policy Characteristics'!$C:$C,0)))</f>
        <v>Industry</v>
      </c>
      <c r="B858" s="200" t="str">
        <f>IF(ISBLANK(INDEX('Policy Characteristics'!B:B,MATCH($C858,'Policy Characteristics'!$C:$C,0))),"",INDEX('Policy Characteristics'!B:B,MATCH($C858,'Policy Characteristics'!$C:$C,0)))</f>
        <v>Electrification</v>
      </c>
      <c r="C858" s="76" t="str">
        <f t="shared" si="30"/>
        <v>Fraction of Eligible Industrial Energy Use Shifted to Electricity</v>
      </c>
      <c r="D858" s="78" t="s">
        <v>1324</v>
      </c>
      <c r="E858" t="s">
        <v>1688</v>
      </c>
      <c r="F858" t="s">
        <v>1285</v>
      </c>
      <c r="G858" s="88" t="s">
        <v>1695</v>
      </c>
      <c r="H858" s="15">
        <v>2032</v>
      </c>
      <c r="I858" s="213" t="s">
        <v>43</v>
      </c>
      <c r="J858" s="202" t="str">
        <f>IF(ISBLANK(INDEX('Policy Characteristics'!D:D,MATCH($C858,'Policy Characteristics'!$C:$C,0))),"",INDEX('Policy Characteristics'!D:D,MATCH($C858,'Policy Characteristics'!$C:$C,0)))</f>
        <v>Electrification</v>
      </c>
      <c r="K858" s="76" t="str">
        <f>IF(ISBLANK(INDEX('Policy Characteristics'!E:E,MATCH($C858,'Policy Characteristics'!$C:$C,0))),"",INDEX('Policy Characteristics'!E:E,MATCH($C858,'Policy Characteristics'!$C:$C,0)))</f>
        <v>indst shift to electricity</v>
      </c>
      <c r="L858" s="205">
        <f>IF(ISBLANK(INDEX('Policy Characteristics'!F:F,MATCH($C858,'Policy Characteristics'!$C:$C,0))),"",INDEX('Policy Characteristics'!F:F,MATCH($C858,'Policy Characteristics'!$C:$C,0)))</f>
        <v>0</v>
      </c>
      <c r="M858" s="205">
        <f>IF(ISBLANK(INDEX('Policy Characteristics'!G:G,MATCH($C858,'Policy Characteristics'!$C:$C,0))),"",INDEX('Policy Characteristics'!G:G,MATCH($C858,'Policy Characteristics'!$C:$C,0)))</f>
        <v>1</v>
      </c>
      <c r="N858" s="205">
        <f>IF(ISBLANK(INDEX('Policy Characteristics'!H:H,MATCH($C858,'Policy Characteristics'!$C:$C,0))),"",INDEX('Policy Characteristics'!H:H,MATCH($C858,'Policy Characteristics'!$C:$C,0)))</f>
        <v>0.01</v>
      </c>
      <c r="O858" s="76" t="str">
        <f>IF(ISBLANK(INDEX('Policy Characteristics'!I:I,MATCH($C858,'Policy Characteristics'!$C:$C,0))),"",INDEX('Policy Characteristics'!I:I,MATCH($C858,'Policy Characteristics'!$C:$C,0)))</f>
        <v>% of fuel shifted</v>
      </c>
      <c r="P858" s="7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76" t="str">
        <f>IF(ISBLANK(INDEX('Policy Characteristics'!K:K,MATCH($C858,'Policy Characteristics'!$C:$C,0))),"",INDEX('Policy Characteristics'!K:K,MATCH($C858,'Policy Characteristics'!$C:$C,0)))</f>
        <v>industry-ag-main.html#fuel-switching</v>
      </c>
      <c r="R858" s="76" t="str">
        <f>IF(ISBLANK(INDEX('Policy Characteristics'!L:L,MATCH($C858,'Policy Characteristics'!$C:$C,0))),"",INDEX('Policy Characteristics'!L:L,MATCH($C858,'Policy Characteristics'!$C:$C,0)))</f>
        <v>industry-elec-and-hydrogen.html</v>
      </c>
    </row>
    <row r="859" spans="1:18" x14ac:dyDescent="0.25">
      <c r="A859" s="76" t="str">
        <f>IF(ISBLANK(INDEX('Policy Characteristics'!A:A,MATCH($C859,'Policy Characteristics'!$C:$C,0))),"",INDEX('Policy Characteristics'!A:A,MATCH($C859,'Policy Characteristics'!$C:$C,0)))</f>
        <v>Industry</v>
      </c>
      <c r="B859" s="200" t="str">
        <f>IF(ISBLANK(INDEX('Policy Characteristics'!B:B,MATCH($C859,'Policy Characteristics'!$C:$C,0))),"",INDEX('Policy Characteristics'!B:B,MATCH($C859,'Policy Characteristics'!$C:$C,0)))</f>
        <v>Electrification</v>
      </c>
      <c r="C859" s="76" t="str">
        <f t="shared" si="30"/>
        <v>Fraction of Eligible Industrial Energy Use Shifted to Electricity</v>
      </c>
      <c r="D859" s="78" t="s">
        <v>1324</v>
      </c>
      <c r="E859" t="s">
        <v>1824</v>
      </c>
      <c r="F859" t="s">
        <v>1285</v>
      </c>
      <c r="G859" s="88" t="s">
        <v>1824</v>
      </c>
      <c r="H859" s="15">
        <v>2033</v>
      </c>
      <c r="I859" s="213" t="s">
        <v>43</v>
      </c>
      <c r="J859" s="202" t="str">
        <f>IF(ISBLANK(INDEX('Policy Characteristics'!D:D,MATCH($C859,'Policy Characteristics'!$C:$C,0))),"",INDEX('Policy Characteristics'!D:D,MATCH($C859,'Policy Characteristics'!$C:$C,0)))</f>
        <v>Electrification</v>
      </c>
      <c r="K859" s="76" t="str">
        <f>IF(ISBLANK(INDEX('Policy Characteristics'!E:E,MATCH($C859,'Policy Characteristics'!$C:$C,0))),"",INDEX('Policy Characteristics'!E:E,MATCH($C859,'Policy Characteristics'!$C:$C,0)))</f>
        <v>indst shift to electricity</v>
      </c>
      <c r="L859" s="205">
        <f>IF(ISBLANK(INDEX('Policy Characteristics'!F:F,MATCH($C859,'Policy Characteristics'!$C:$C,0))),"",INDEX('Policy Characteristics'!F:F,MATCH($C859,'Policy Characteristics'!$C:$C,0)))</f>
        <v>0</v>
      </c>
      <c r="M859" s="205">
        <f>IF(ISBLANK(INDEX('Policy Characteristics'!G:G,MATCH($C859,'Policy Characteristics'!$C:$C,0))),"",INDEX('Policy Characteristics'!G:G,MATCH($C859,'Policy Characteristics'!$C:$C,0)))</f>
        <v>1</v>
      </c>
      <c r="N859" s="205">
        <f>IF(ISBLANK(INDEX('Policy Characteristics'!H:H,MATCH($C859,'Policy Characteristics'!$C:$C,0))),"",INDEX('Policy Characteristics'!H:H,MATCH($C859,'Policy Characteristics'!$C:$C,0)))</f>
        <v>0.01</v>
      </c>
      <c r="O859" s="76" t="str">
        <f>IF(ISBLANK(INDEX('Policy Characteristics'!I:I,MATCH($C859,'Policy Characteristics'!$C:$C,0))),"",INDEX('Policy Characteristics'!I:I,MATCH($C859,'Policy Characteristics'!$C:$C,0)))</f>
        <v>% of fuel shifted</v>
      </c>
      <c r="P859" s="7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76" t="str">
        <f>IF(ISBLANK(INDEX('Policy Characteristics'!K:K,MATCH($C859,'Policy Characteristics'!$C:$C,0))),"",INDEX('Policy Characteristics'!K:K,MATCH($C859,'Policy Characteristics'!$C:$C,0)))</f>
        <v>industry-ag-main.html#fuel-switching</v>
      </c>
      <c r="R859" s="76" t="str">
        <f>IF(ISBLANK(INDEX('Policy Characteristics'!L:L,MATCH($C859,'Policy Characteristics'!$C:$C,0))),"",INDEX('Policy Characteristics'!L:L,MATCH($C859,'Policy Characteristics'!$C:$C,0)))</f>
        <v>industry-elec-and-hydrogen.html</v>
      </c>
    </row>
    <row r="860" spans="1:18" s="143" customFormat="1" x14ac:dyDescent="0.25">
      <c r="A860" s="76" t="str">
        <f>IF(ISBLANK(INDEX('Policy Characteristics'!A:A,MATCH($C860,'Policy Characteristics'!$C:$C,0))),"",INDEX('Policy Characteristics'!A:A,MATCH($C860,'Policy Characteristics'!$C:$C,0)))</f>
        <v>Industry</v>
      </c>
      <c r="B860" s="200" t="str">
        <f>IF(ISBLANK(INDEX('Policy Characteristics'!B:B,MATCH($C860,'Policy Characteristics'!$C:$C,0))),"",INDEX('Policy Characteristics'!B:B,MATCH($C860,'Policy Characteristics'!$C:$C,0)))</f>
        <v>F-Gas Substitution</v>
      </c>
      <c r="C860" s="143" t="s">
        <v>1016</v>
      </c>
      <c r="D860" s="78"/>
      <c r="E860" s="78"/>
      <c r="F860" s="78"/>
      <c r="G860" s="78"/>
      <c r="H860" s="80">
        <v>58</v>
      </c>
      <c r="I860" s="213" t="s">
        <v>43</v>
      </c>
      <c r="J860" s="202" t="str">
        <f>IF(ISBLANK(INDEX('Policy Characteristics'!D:D,MATCH($C860,'Policy Characteristics'!$C:$C,0))),"",INDEX('Policy Characteristics'!D:D,MATCH($C860,'Policy Characteristics'!$C:$C,0)))</f>
        <v>F-gas Measures</v>
      </c>
      <c r="K860" s="76" t="str">
        <f>IF(ISBLANK(INDEX('Policy Characteristics'!E:E,MATCH($C860,'Policy Characteristics'!$C:$C,0))),"",INDEX('Policy Characteristics'!E:E,MATCH($C860,'Policy Characteristics'!$C:$C,0)))</f>
        <v>indst f gas substitution</v>
      </c>
      <c r="L860" s="205">
        <f>IF(ISBLANK(INDEX('Policy Characteristics'!F:F,MATCH($C860,'Policy Characteristics'!$C:$C,0))),"",INDEX('Policy Characteristics'!F:F,MATCH($C860,'Policy Characteristics'!$C:$C,0)))</f>
        <v>0</v>
      </c>
      <c r="M860" s="205">
        <f>IF(ISBLANK(INDEX('Policy Characteristics'!G:G,MATCH($C860,'Policy Characteristics'!$C:$C,0))),"",INDEX('Policy Characteristics'!G:G,MATCH($C860,'Policy Characteristics'!$C:$C,0)))</f>
        <v>1</v>
      </c>
      <c r="N860" s="205">
        <f>IF(ISBLANK(INDEX('Policy Characteristics'!H:H,MATCH($C860,'Policy Characteristics'!$C:$C,0))),"",INDEX('Policy Characteristics'!H:H,MATCH($C860,'Policy Characteristics'!$C:$C,0)))</f>
        <v>0.01</v>
      </c>
      <c r="O860" s="76" t="str">
        <f>IF(ISBLANK(INDEX('Policy Characteristics'!I:I,MATCH($C860,'Policy Characteristics'!$C:$C,0))),"",INDEX('Policy Characteristics'!I:I,MATCH($C860,'Policy Characteristics'!$C:$C,0)))</f>
        <v>% of potential achieved</v>
      </c>
      <c r="P860" s="76" t="str">
        <f>IF(ISBLANK(INDEX('Policy Characteristics'!J:J,MATCH($C860,'Policy Characteristics'!$C:$C,0))),"",INDEX('Policy Characteristics'!J:J,MATCH($C860,'Policy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860" s="76" t="str">
        <f>IF(ISBLANK(INDEX('Policy Characteristics'!K:K,MATCH($C860,'Policy Characteristics'!$C:$C,0))),"",INDEX('Policy Characteristics'!K:K,MATCH($C860,'Policy Characteristics'!$C:$C,0)))</f>
        <v>industry-ag-main.html#avoid-f-gases</v>
      </c>
      <c r="R860" s="76" t="str">
        <f>IF(ISBLANK(INDEX('Policy Characteristics'!L:L,MATCH($C860,'Policy Characteristics'!$C:$C,0))),"",INDEX('Policy Characteristics'!L:L,MATCH($C860,'Policy Characteristics'!$C:$C,0)))</f>
        <v>avoid-f-gases.html</v>
      </c>
    </row>
    <row r="861" spans="1:18" s="143" customFormat="1" x14ac:dyDescent="0.25">
      <c r="A861" s="76" t="str">
        <f>IF(ISBLANK(INDEX('Policy Characteristics'!A:A,MATCH($C861,'Policy Characteristics'!$C:$C,0))),"",INDEX('Policy Characteristics'!A:A,MATCH($C861,'Policy Characteristics'!$C:$C,0)))</f>
        <v>Industry</v>
      </c>
      <c r="B861" s="200" t="str">
        <f>IF(ISBLANK(INDEX('Policy Characteristics'!B:B,MATCH($C861,'Policy Characteristics'!$C:$C,0))),"",INDEX('Policy Characteristics'!B:B,MATCH($C861,'Policy Characteristics'!$C:$C,0)))</f>
        <v>F-Gas Destruction</v>
      </c>
      <c r="C861" s="143" t="s">
        <v>1017</v>
      </c>
      <c r="D861" s="78"/>
      <c r="E861" s="78"/>
      <c r="F861" s="78"/>
      <c r="G861" s="78"/>
      <c r="H861" s="80">
        <v>510</v>
      </c>
      <c r="I861" s="213" t="s">
        <v>43</v>
      </c>
      <c r="J861" s="202" t="str">
        <f>IF(ISBLANK(INDEX('Policy Characteristics'!D:D,MATCH($C861,'Policy Characteristics'!$C:$C,0))),"",INDEX('Policy Characteristics'!D:D,MATCH($C861,'Policy Characteristics'!$C:$C,0)))</f>
        <v>F-gas Measures</v>
      </c>
      <c r="K861" s="76" t="str">
        <f>IF(ISBLANK(INDEX('Policy Characteristics'!E:E,MATCH($C861,'Policy Characteristics'!$C:$C,0))),"",INDEX('Policy Characteristics'!E:E,MATCH($C861,'Policy Characteristics'!$C:$C,0)))</f>
        <v>indst f gas destruction</v>
      </c>
      <c r="L861" s="205">
        <f>IF(ISBLANK(INDEX('Policy Characteristics'!F:F,MATCH($C861,'Policy Characteristics'!$C:$C,0))),"",INDEX('Policy Characteristics'!F:F,MATCH($C861,'Policy Characteristics'!$C:$C,0)))</f>
        <v>0</v>
      </c>
      <c r="M861" s="205">
        <f>IF(ISBLANK(INDEX('Policy Characteristics'!G:G,MATCH($C861,'Policy Characteristics'!$C:$C,0))),"",INDEX('Policy Characteristics'!G:G,MATCH($C861,'Policy Characteristics'!$C:$C,0)))</f>
        <v>1</v>
      </c>
      <c r="N861" s="205">
        <f>IF(ISBLANK(INDEX('Policy Characteristics'!H:H,MATCH($C861,'Policy Characteristics'!$C:$C,0))),"",INDEX('Policy Characteristics'!H:H,MATCH($C861,'Policy Characteristics'!$C:$C,0)))</f>
        <v>0.01</v>
      </c>
      <c r="O861" s="76" t="str">
        <f>IF(ISBLANK(INDEX('Policy Characteristics'!I:I,MATCH($C861,'Policy Characteristics'!$C:$C,0))),"",INDEX('Policy Characteristics'!I:I,MATCH($C861,'Policy Characteristics'!$C:$C,0)))</f>
        <v>% of potential achieved</v>
      </c>
      <c r="P861" s="76" t="str">
        <f>IF(ISBLANK(INDEX('Policy Characteristics'!J:J,MATCH($C861,'Policy Characteristics'!$C:$C,0))),"",INDEX('Policy Characteristics'!J:J,MATCH($C861,'Policy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861" s="76" t="str">
        <f>IF(ISBLANK(INDEX('Policy Characteristics'!K:K,MATCH($C861,'Policy Characteristics'!$C:$C,0))),"",INDEX('Policy Characteristics'!K:K,MATCH($C861,'Policy Characteristics'!$C:$C,0)))</f>
        <v>industry-ag-main.html#avoid-f-gases</v>
      </c>
      <c r="R861" s="76" t="str">
        <f>IF(ISBLANK(INDEX('Policy Characteristics'!L:L,MATCH($C861,'Policy Characteristics'!$C:$C,0))),"",INDEX('Policy Characteristics'!L:L,MATCH($C861,'Policy Characteristics'!$C:$C,0)))</f>
        <v>avoid-f-gases.html</v>
      </c>
    </row>
    <row r="862" spans="1:18" s="143" customFormat="1" x14ac:dyDescent="0.25">
      <c r="A862" s="76" t="str">
        <f>IF(ISBLANK(INDEX('Policy Characteristics'!A:A,MATCH($C862,'Policy Characteristics'!$C:$C,0))),"",INDEX('Policy Characteristics'!A:A,MATCH($C862,'Policy Characteristics'!$C:$C,0)))</f>
        <v>Industry</v>
      </c>
      <c r="B862" s="200" t="str">
        <f>IF(ISBLANK(INDEX('Policy Characteristics'!B:B,MATCH($C862,'Policy Characteristics'!$C:$C,0))),"",INDEX('Policy Characteristics'!B:B,MATCH($C862,'Policy Characteristics'!$C:$C,0)))</f>
        <v>F-Gas Recovery</v>
      </c>
      <c r="C862" s="143" t="s">
        <v>1018</v>
      </c>
      <c r="D862" s="78"/>
      <c r="E862" s="78"/>
      <c r="F862" s="78"/>
      <c r="G862" s="78"/>
      <c r="H862" s="80">
        <v>511</v>
      </c>
      <c r="I862" s="213" t="s">
        <v>43</v>
      </c>
      <c r="J862" s="202" t="str">
        <f>IF(ISBLANK(INDEX('Policy Characteristics'!D:D,MATCH($C862,'Policy Characteristics'!$C:$C,0))),"",INDEX('Policy Characteristics'!D:D,MATCH($C862,'Policy Characteristics'!$C:$C,0)))</f>
        <v>F-gas Measures</v>
      </c>
      <c r="K862" s="76" t="str">
        <f>IF(ISBLANK(INDEX('Policy Characteristics'!E:E,MATCH($C862,'Policy Characteristics'!$C:$C,0))),"",INDEX('Policy Characteristics'!E:E,MATCH($C862,'Policy Characteristics'!$C:$C,0)))</f>
        <v>indst f gas recovery</v>
      </c>
      <c r="L862" s="205">
        <f>IF(ISBLANK(INDEX('Policy Characteristics'!F:F,MATCH($C862,'Policy Characteristics'!$C:$C,0))),"",INDEX('Policy Characteristics'!F:F,MATCH($C862,'Policy Characteristics'!$C:$C,0)))</f>
        <v>0</v>
      </c>
      <c r="M862" s="205">
        <f>IF(ISBLANK(INDEX('Policy Characteristics'!G:G,MATCH($C862,'Policy Characteristics'!$C:$C,0))),"",INDEX('Policy Characteristics'!G:G,MATCH($C862,'Policy Characteristics'!$C:$C,0)))</f>
        <v>1</v>
      </c>
      <c r="N862" s="205">
        <f>IF(ISBLANK(INDEX('Policy Characteristics'!H:H,MATCH($C862,'Policy Characteristics'!$C:$C,0))),"",INDEX('Policy Characteristics'!H:H,MATCH($C862,'Policy Characteristics'!$C:$C,0)))</f>
        <v>0.01</v>
      </c>
      <c r="O862" s="76" t="str">
        <f>IF(ISBLANK(INDEX('Policy Characteristics'!I:I,MATCH($C862,'Policy Characteristics'!$C:$C,0))),"",INDEX('Policy Characteristics'!I:I,MATCH($C862,'Policy Characteristics'!$C:$C,0)))</f>
        <v>% of potential achieved</v>
      </c>
      <c r="P862" s="76" t="str">
        <f>IF(ISBLANK(INDEX('Policy Characteristics'!J:J,MATCH($C862,'Policy Characteristics'!$C:$C,0))),"",INDEX('Policy Characteristics'!J:J,MATCH($C862,'Policy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862" s="76" t="str">
        <f>IF(ISBLANK(INDEX('Policy Characteristics'!K:K,MATCH($C862,'Policy Characteristics'!$C:$C,0))),"",INDEX('Policy Characteristics'!K:K,MATCH($C862,'Policy Characteristics'!$C:$C,0)))</f>
        <v>industry-ag-main.html#avoid-f-gases</v>
      </c>
      <c r="R862" s="76" t="str">
        <f>IF(ISBLANK(INDEX('Policy Characteristics'!L:L,MATCH($C862,'Policy Characteristics'!$C:$C,0))),"",INDEX('Policy Characteristics'!L:L,MATCH($C862,'Policy Characteristics'!$C:$C,0)))</f>
        <v>avoid-f-gases.html</v>
      </c>
    </row>
    <row r="863" spans="1:18" s="143" customFormat="1" x14ac:dyDescent="0.25">
      <c r="A863" s="76" t="str">
        <f>IF(ISBLANK(INDEX('Policy Characteristics'!A:A,MATCH($C863,'Policy Characteristics'!$C:$C,0))),"",INDEX('Policy Characteristics'!A:A,MATCH($C863,'Policy Characteristics'!$C:$C,0)))</f>
        <v>Industry</v>
      </c>
      <c r="B863" s="200" t="str">
        <f>IF(ISBLANK(INDEX('Policy Characteristics'!B:B,MATCH($C863,'Policy Characteristics'!$C:$C,0))),"",INDEX('Policy Characteristics'!B:B,MATCH($C863,'Policy Characteristics'!$C:$C,0)))</f>
        <v>F-Gas Eqpt. Maintenance &amp; Retrofits</v>
      </c>
      <c r="C863" s="143" t="s">
        <v>1019</v>
      </c>
      <c r="D863" s="78" t="s">
        <v>1309</v>
      </c>
      <c r="E863" s="78"/>
      <c r="F863" t="s">
        <v>819</v>
      </c>
      <c r="G863" s="78"/>
      <c r="H863" s="80">
        <v>512</v>
      </c>
      <c r="I863" s="213" t="s">
        <v>43</v>
      </c>
      <c r="J863" s="202" t="str">
        <f>IF(ISBLANK(INDEX('Policy Characteristics'!D:D,MATCH($C863,'Policy Characteristics'!$C:$C,0))),"",INDEX('Policy Characteristics'!D:D,MATCH($C863,'Policy Characteristics'!$C:$C,0)))</f>
        <v>F-gas Measures</v>
      </c>
      <c r="K863" s="76" t="str">
        <f>IF(ISBLANK(INDEX('Policy Characteristics'!E:E,MATCH($C863,'Policy Characteristics'!$C:$C,0))),"",INDEX('Policy Characteristics'!E:E,MATCH($C863,'Policy Characteristics'!$C:$C,0)))</f>
        <v>indst f gas inspct maint retrofit</v>
      </c>
      <c r="L863" s="205">
        <f>IF(ISBLANK(INDEX('Policy Characteristics'!F:F,MATCH($C863,'Policy Characteristics'!$C:$C,0))),"",INDEX('Policy Characteristics'!F:F,MATCH($C863,'Policy Characteristics'!$C:$C,0)))</f>
        <v>0</v>
      </c>
      <c r="M863" s="205">
        <f>IF(ISBLANK(INDEX('Policy Characteristics'!G:G,MATCH($C863,'Policy Characteristics'!$C:$C,0))),"",INDEX('Policy Characteristics'!G:G,MATCH($C863,'Policy Characteristics'!$C:$C,0)))</f>
        <v>1</v>
      </c>
      <c r="N863" s="205">
        <f>IF(ISBLANK(INDEX('Policy Characteristics'!H:H,MATCH($C863,'Policy Characteristics'!$C:$C,0))),"",INDEX('Policy Characteristics'!H:H,MATCH($C863,'Policy Characteristics'!$C:$C,0)))</f>
        <v>0.01</v>
      </c>
      <c r="O863" s="76" t="str">
        <f>IF(ISBLANK(INDEX('Policy Characteristics'!I:I,MATCH($C863,'Policy Characteristics'!$C:$C,0))),"",INDEX('Policy Characteristics'!I:I,MATCH($C863,'Policy Characteristics'!$C:$C,0)))</f>
        <v>% of potential achieved</v>
      </c>
      <c r="P863" s="76" t="str">
        <f>IF(ISBLANK(INDEX('Policy Characteristics'!J:J,MATCH($C863,'Policy Characteristics'!$C:$C,0))),"",INDEX('Policy Characteristics'!J:J,MATCH($C863,'Policy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863" s="76" t="str">
        <f>IF(ISBLANK(INDEX('Policy Characteristics'!K:K,MATCH($C863,'Policy Characteristics'!$C:$C,0))),"",INDEX('Policy Characteristics'!K:K,MATCH($C863,'Policy Characteristics'!$C:$C,0)))</f>
        <v>industry-ag-main.html#avoid-f-gases</v>
      </c>
      <c r="R863" s="76" t="str">
        <f>IF(ISBLANK(INDEX('Policy Characteristics'!L:L,MATCH($C863,'Policy Characteristics'!$C:$C,0))),"",INDEX('Policy Characteristics'!L:L,MATCH($C863,'Policy Characteristics'!$C:$C,0)))</f>
        <v>avoid-f-gases.html</v>
      </c>
    </row>
    <row r="864" spans="1:18" s="143" customFormat="1" x14ac:dyDescent="0.25">
      <c r="A864" s="76" t="str">
        <f>IF(ISBLANK(INDEX('Policy Characteristics'!A:A,MATCH($C864,'Policy Characteristics'!$C:$C,0))),"",INDEX('Policy Characteristics'!A:A,MATCH($C864,'Policy Characteristics'!$C:$C,0)))</f>
        <v>Industry</v>
      </c>
      <c r="B864" s="200" t="str">
        <f>IF(ISBLANK(INDEX('Policy Characteristics'!B:B,MATCH($C864,'Policy Characteristics'!$C:$C,0))),"",INDEX('Policy Characteristics'!B:B,MATCH($C864,'Policy Characteristics'!$C:$C,0)))</f>
        <v>F-Gas Eqpt. Maintenance &amp; Retrofits</v>
      </c>
      <c r="C864" s="143" t="s">
        <v>1019</v>
      </c>
      <c r="D864" s="78" t="s">
        <v>1314</v>
      </c>
      <c r="E864" s="78"/>
      <c r="F864" t="s">
        <v>1276</v>
      </c>
      <c r="G864" s="78"/>
      <c r="H864" s="80">
        <v>1653</v>
      </c>
      <c r="I864" s="213" t="s">
        <v>43</v>
      </c>
      <c r="J864" s="202" t="str">
        <f>IF(ISBLANK(INDEX('Policy Characteristics'!D:D,MATCH($C864,'Policy Characteristics'!$C:$C,0))),"",INDEX('Policy Characteristics'!D:D,MATCH($C864,'Policy Characteristics'!$C:$C,0)))</f>
        <v>F-gas Measures</v>
      </c>
      <c r="K864" s="76" t="str">
        <f>IF(ISBLANK(INDEX('Policy Characteristics'!E:E,MATCH($C864,'Policy Characteristics'!$C:$C,0))),"",INDEX('Policy Characteristics'!E:E,MATCH($C864,'Policy Characteristics'!$C:$C,0)))</f>
        <v>indst f gas inspct maint retrofit</v>
      </c>
      <c r="L864" s="205">
        <f>IF(ISBLANK(INDEX('Policy Characteristics'!F:F,MATCH($C864,'Policy Characteristics'!$C:$C,0))),"",INDEX('Policy Characteristics'!F:F,MATCH($C864,'Policy Characteristics'!$C:$C,0)))</f>
        <v>0</v>
      </c>
      <c r="M864" s="205">
        <f>IF(ISBLANK(INDEX('Policy Characteristics'!G:G,MATCH($C864,'Policy Characteristics'!$C:$C,0))),"",INDEX('Policy Characteristics'!G:G,MATCH($C864,'Policy Characteristics'!$C:$C,0)))</f>
        <v>1</v>
      </c>
      <c r="N864" s="205">
        <f>IF(ISBLANK(INDEX('Policy Characteristics'!H:H,MATCH($C864,'Policy Characteristics'!$C:$C,0))),"",INDEX('Policy Characteristics'!H:H,MATCH($C864,'Policy Characteristics'!$C:$C,0)))</f>
        <v>0.01</v>
      </c>
      <c r="O864" s="76" t="str">
        <f>IF(ISBLANK(INDEX('Policy Characteristics'!I:I,MATCH($C864,'Policy Characteristics'!$C:$C,0))),"",INDEX('Policy Characteristics'!I:I,MATCH($C864,'Policy Characteristics'!$C:$C,0)))</f>
        <v>% of potential achieved</v>
      </c>
      <c r="P864" s="76" t="str">
        <f>IF(ISBLANK(INDEX('Policy Characteristics'!J:J,MATCH($C864,'Policy Characteristics'!$C:$C,0))),"",INDEX('Policy Characteristics'!J:J,MATCH($C864,'Policy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864" s="76" t="str">
        <f>IF(ISBLANK(INDEX('Policy Characteristics'!K:K,MATCH($C864,'Policy Characteristics'!$C:$C,0))),"",INDEX('Policy Characteristics'!K:K,MATCH($C864,'Policy Characteristics'!$C:$C,0)))</f>
        <v>industry-ag-main.html#avoid-f-gases</v>
      </c>
      <c r="R864" s="76" t="str">
        <f>IF(ISBLANK(INDEX('Policy Characteristics'!L:L,MATCH($C864,'Policy Characteristics'!$C:$C,0))),"",INDEX('Policy Characteristics'!L:L,MATCH($C864,'Policy Characteristics'!$C:$C,0)))</f>
        <v>avoid-f-gases.html</v>
      </c>
    </row>
    <row r="865" spans="1:18" s="143" customFormat="1" x14ac:dyDescent="0.25">
      <c r="A865" s="76" t="str">
        <f>IF(ISBLANK(INDEX('Policy Characteristics'!A:A,MATCH($C865,'Policy Characteristics'!$C:$C,0))),"",INDEX('Policy Characteristics'!A:A,MATCH($C865,'Policy Characteristics'!$C:$C,0)))</f>
        <v>Industry</v>
      </c>
      <c r="B865" s="200" t="str">
        <f>IF(ISBLANK(INDEX('Policy Characteristics'!B:B,MATCH($C865,'Policy Characteristics'!$C:$C,0))),"",INDEX('Policy Characteristics'!B:B,MATCH($C865,'Policy Characteristics'!$C:$C,0)))</f>
        <v>Feedstock Shifting</v>
      </c>
      <c r="C865" t="s">
        <v>1923</v>
      </c>
      <c r="D865" s="88" t="s">
        <v>1300</v>
      </c>
      <c r="E865" s="88" t="s">
        <v>642</v>
      </c>
      <c r="F865" t="s">
        <v>1325</v>
      </c>
      <c r="G865" s="88" t="s">
        <v>648</v>
      </c>
      <c r="H865" s="80">
        <v>2460</v>
      </c>
      <c r="I865" s="213" t="s">
        <v>44</v>
      </c>
      <c r="J865" s="202" t="str">
        <f>IF(ISBLANK(INDEX('Policy Characteristics'!D:D,MATCH($C865,'Policy Characteristics'!$C:$C,0))),"",INDEX('Policy Characteristics'!D:D,MATCH($C865,'Policy Characteristics'!$C:$C,0)))</f>
        <v>Feedstock Shifting</v>
      </c>
      <c r="K865" s="76" t="str">
        <f>IF(ISBLANK(INDEX('Policy Characteristics'!E:E,MATCH($C865,'Policy Characteristics'!$C:$C,0))),"",INDEX('Policy Characteristics'!E:E,MATCH($C865,'Policy Characteristics'!$C:$C,0)))</f>
        <v>indst feedstock shifting</v>
      </c>
      <c r="L865" s="205">
        <f>IF(ISBLANK(INDEX('Policy Characteristics'!F:F,MATCH($C865,'Policy Characteristics'!$C:$C,0))),"",INDEX('Policy Characteristics'!F:F,MATCH($C865,'Policy Characteristics'!$C:$C,0)))</f>
        <v>0</v>
      </c>
      <c r="M865" s="205">
        <f>IF(ISBLANK(INDEX('Policy Characteristics'!G:G,MATCH($C865,'Policy Characteristics'!$C:$C,0))),"",INDEX('Policy Characteristics'!G:G,MATCH($C865,'Policy Characteristics'!$C:$C,0)))</f>
        <v>1</v>
      </c>
      <c r="N865" s="205">
        <f>IF(ISBLANK(INDEX('Policy Characteristics'!H:H,MATCH($C865,'Policy Characteristics'!$C:$C,0))),"",INDEX('Policy Characteristics'!H:H,MATCH($C865,'Policy Characteristics'!$C:$C,0)))</f>
        <v>0.01</v>
      </c>
      <c r="O865" s="76" t="str">
        <f>IF(ISBLANK(INDEX('Policy Characteristics'!I:I,MATCH($C865,'Policy Characteristics'!$C:$C,0))),"",INDEX('Policy Characteristics'!I:I,MATCH($C865,'Policy Characteristics'!$C:$C,0)))</f>
        <v>% of potential achieved</v>
      </c>
      <c r="P865" s="7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76" t="str">
        <f>IF(ISBLANK(INDEX('Policy Characteristics'!K:K,MATCH($C865,'Policy Characteristics'!$C:$C,0))),"",INDEX('Policy Characteristics'!K:K,MATCH($C865,'Policy Characteristics'!$C:$C,0)))</f>
        <v/>
      </c>
      <c r="R865" s="76" t="str">
        <f>IF(ISBLANK(INDEX('Policy Characteristics'!L:L,MATCH($C865,'Policy Characteristics'!$C:$C,0))),"",INDEX('Policy Characteristics'!L:L,MATCH($C865,'Policy Characteristics'!$C:$C,0)))</f>
        <v/>
      </c>
    </row>
    <row r="866" spans="1:18" s="143" customFormat="1" x14ac:dyDescent="0.25">
      <c r="A866" s="76" t="str">
        <f>IF(ISBLANK(INDEX('Policy Characteristics'!A:A,MATCH($C866,'Policy Characteristics'!$C:$C,0))),"",INDEX('Policy Characteristics'!A:A,MATCH($C866,'Policy Characteristics'!$C:$C,0)))</f>
        <v>Industry</v>
      </c>
      <c r="B866" s="200" t="str">
        <f>IF(ISBLANK(INDEX('Policy Characteristics'!B:B,MATCH($C866,'Policy Characteristics'!$C:$C,0))),"",INDEX('Policy Characteristics'!B:B,MATCH($C866,'Policy Characteristics'!$C:$C,0)))</f>
        <v>Feedstock Shifting</v>
      </c>
      <c r="C866" s="76" t="str">
        <f>C$865</f>
        <v>Fraction of Feedstock Shifted</v>
      </c>
      <c r="D866" s="88" t="s">
        <v>1300</v>
      </c>
      <c r="E866" s="88" t="s">
        <v>643</v>
      </c>
      <c r="F866" t="s">
        <v>1325</v>
      </c>
      <c r="G866" s="88" t="s">
        <v>651</v>
      </c>
      <c r="H866" s="80">
        <v>2461</v>
      </c>
      <c r="I866" s="213" t="s">
        <v>44</v>
      </c>
      <c r="J866" s="202" t="str">
        <f>IF(ISBLANK(INDEX('Policy Characteristics'!D:D,MATCH($C866,'Policy Characteristics'!$C:$C,0))),"",INDEX('Policy Characteristics'!D:D,MATCH($C866,'Policy Characteristics'!$C:$C,0)))</f>
        <v>Feedstock Shifting</v>
      </c>
      <c r="K866" s="76" t="str">
        <f>IF(ISBLANK(INDEX('Policy Characteristics'!E:E,MATCH($C866,'Policy Characteristics'!$C:$C,0))),"",INDEX('Policy Characteristics'!E:E,MATCH($C866,'Policy Characteristics'!$C:$C,0)))</f>
        <v>indst feedstock shifting</v>
      </c>
      <c r="L866" s="205">
        <f>IF(ISBLANK(INDEX('Policy Characteristics'!F:F,MATCH($C866,'Policy Characteristics'!$C:$C,0))),"",INDEX('Policy Characteristics'!F:F,MATCH($C866,'Policy Characteristics'!$C:$C,0)))</f>
        <v>0</v>
      </c>
      <c r="M866" s="205">
        <f>IF(ISBLANK(INDEX('Policy Characteristics'!G:G,MATCH($C866,'Policy Characteristics'!$C:$C,0))),"",INDEX('Policy Characteristics'!G:G,MATCH($C866,'Policy Characteristics'!$C:$C,0)))</f>
        <v>1</v>
      </c>
      <c r="N866" s="205">
        <f>IF(ISBLANK(INDEX('Policy Characteristics'!H:H,MATCH($C866,'Policy Characteristics'!$C:$C,0))),"",INDEX('Policy Characteristics'!H:H,MATCH($C866,'Policy Characteristics'!$C:$C,0)))</f>
        <v>0.01</v>
      </c>
      <c r="O866" s="76" t="str">
        <f>IF(ISBLANK(INDEX('Policy Characteristics'!I:I,MATCH($C866,'Policy Characteristics'!$C:$C,0))),"",INDEX('Policy Characteristics'!I:I,MATCH($C866,'Policy Characteristics'!$C:$C,0)))</f>
        <v>% of potential achieved</v>
      </c>
      <c r="P866" s="7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76" t="str">
        <f>IF(ISBLANK(INDEX('Policy Characteristics'!K:K,MATCH($C866,'Policy Characteristics'!$C:$C,0))),"",INDEX('Policy Characteristics'!K:K,MATCH($C866,'Policy Characteristics'!$C:$C,0)))</f>
        <v/>
      </c>
      <c r="R866" s="76" t="str">
        <f>IF(ISBLANK(INDEX('Policy Characteristics'!L:L,MATCH($C866,'Policy Characteristics'!$C:$C,0))),"",INDEX('Policy Characteristics'!L:L,MATCH($C866,'Policy Characteristics'!$C:$C,0)))</f>
        <v/>
      </c>
    </row>
    <row r="867" spans="1:18" s="143" customFormat="1" x14ac:dyDescent="0.25">
      <c r="A867" s="76" t="str">
        <f>IF(ISBLANK(INDEX('Policy Characteristics'!A:A,MATCH($C867,'Policy Characteristics'!$C:$C,0))),"",INDEX('Policy Characteristics'!A:A,MATCH($C867,'Policy Characteristics'!$C:$C,0)))</f>
        <v>Industry</v>
      </c>
      <c r="B867" s="200" t="str">
        <f>IF(ISBLANK(INDEX('Policy Characteristics'!B:B,MATCH($C867,'Policy Characteristics'!$C:$C,0))),"",INDEX('Policy Characteristics'!B:B,MATCH($C867,'Policy Characteristics'!$C:$C,0)))</f>
        <v>Feedstock Shifting</v>
      </c>
      <c r="C867" s="76" t="str">
        <f t="shared" ref="C867:C930" si="31">C$865</f>
        <v>Fraction of Feedstock Shifted</v>
      </c>
      <c r="D867" s="88" t="s">
        <v>1300</v>
      </c>
      <c r="E867" s="88" t="s">
        <v>644</v>
      </c>
      <c r="F867" t="s">
        <v>1325</v>
      </c>
      <c r="G867" s="88" t="s">
        <v>652</v>
      </c>
      <c r="H867" s="80">
        <v>2462</v>
      </c>
      <c r="I867" s="213" t="s">
        <v>44</v>
      </c>
      <c r="J867" s="202" t="str">
        <f>IF(ISBLANK(INDEX('Policy Characteristics'!D:D,MATCH($C867,'Policy Characteristics'!$C:$C,0))),"",INDEX('Policy Characteristics'!D:D,MATCH($C867,'Policy Characteristics'!$C:$C,0)))</f>
        <v>Feedstock Shifting</v>
      </c>
      <c r="K867" s="76" t="str">
        <f>IF(ISBLANK(INDEX('Policy Characteristics'!E:E,MATCH($C867,'Policy Characteristics'!$C:$C,0))),"",INDEX('Policy Characteristics'!E:E,MATCH($C867,'Policy Characteristics'!$C:$C,0)))</f>
        <v>indst feedstock shifting</v>
      </c>
      <c r="L867" s="205">
        <f>IF(ISBLANK(INDEX('Policy Characteristics'!F:F,MATCH($C867,'Policy Characteristics'!$C:$C,0))),"",INDEX('Policy Characteristics'!F:F,MATCH($C867,'Policy Characteristics'!$C:$C,0)))</f>
        <v>0</v>
      </c>
      <c r="M867" s="205">
        <f>IF(ISBLANK(INDEX('Policy Characteristics'!G:G,MATCH($C867,'Policy Characteristics'!$C:$C,0))),"",INDEX('Policy Characteristics'!G:G,MATCH($C867,'Policy Characteristics'!$C:$C,0)))</f>
        <v>1</v>
      </c>
      <c r="N867" s="205">
        <f>IF(ISBLANK(INDEX('Policy Characteristics'!H:H,MATCH($C867,'Policy Characteristics'!$C:$C,0))),"",INDEX('Policy Characteristics'!H:H,MATCH($C867,'Policy Characteristics'!$C:$C,0)))</f>
        <v>0.01</v>
      </c>
      <c r="O867" s="76" t="str">
        <f>IF(ISBLANK(INDEX('Policy Characteristics'!I:I,MATCH($C867,'Policy Characteristics'!$C:$C,0))),"",INDEX('Policy Characteristics'!I:I,MATCH($C867,'Policy Characteristics'!$C:$C,0)))</f>
        <v>% of potential achieved</v>
      </c>
      <c r="P867" s="7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76" t="str">
        <f>IF(ISBLANK(INDEX('Policy Characteristics'!K:K,MATCH($C867,'Policy Characteristics'!$C:$C,0))),"",INDEX('Policy Characteristics'!K:K,MATCH($C867,'Policy Characteristics'!$C:$C,0)))</f>
        <v/>
      </c>
      <c r="R867" s="76" t="str">
        <f>IF(ISBLANK(INDEX('Policy Characteristics'!L:L,MATCH($C867,'Policy Characteristics'!$C:$C,0))),"",INDEX('Policy Characteristics'!L:L,MATCH($C867,'Policy Characteristics'!$C:$C,0)))</f>
        <v/>
      </c>
    </row>
    <row r="868" spans="1:18" s="143" customFormat="1" x14ac:dyDescent="0.25">
      <c r="A868" s="76" t="str">
        <f>IF(ISBLANK(INDEX('Policy Characteristics'!A:A,MATCH($C868,'Policy Characteristics'!$C:$C,0))),"",INDEX('Policy Characteristics'!A:A,MATCH($C868,'Policy Characteristics'!$C:$C,0)))</f>
        <v>Industry</v>
      </c>
      <c r="B868" s="200" t="str">
        <f>IF(ISBLANK(INDEX('Policy Characteristics'!B:B,MATCH($C868,'Policy Characteristics'!$C:$C,0))),"",INDEX('Policy Characteristics'!B:B,MATCH($C868,'Policy Characteristics'!$C:$C,0)))</f>
        <v>Feedstock Shifting</v>
      </c>
      <c r="C868" s="76" t="str">
        <f t="shared" si="31"/>
        <v>Fraction of Feedstock Shifted</v>
      </c>
      <c r="D868" s="88" t="s">
        <v>1300</v>
      </c>
      <c r="E868" s="88" t="s">
        <v>645</v>
      </c>
      <c r="F868" t="s">
        <v>1325</v>
      </c>
      <c r="G868" s="88" t="s">
        <v>649</v>
      </c>
      <c r="H868" s="80">
        <v>2463</v>
      </c>
      <c r="I868" s="213" t="s">
        <v>44</v>
      </c>
      <c r="J868" s="202" t="str">
        <f>IF(ISBLANK(INDEX('Policy Characteristics'!D:D,MATCH($C868,'Policy Characteristics'!$C:$C,0))),"",INDEX('Policy Characteristics'!D:D,MATCH($C868,'Policy Characteristics'!$C:$C,0)))</f>
        <v>Feedstock Shifting</v>
      </c>
      <c r="K868" s="76" t="str">
        <f>IF(ISBLANK(INDEX('Policy Characteristics'!E:E,MATCH($C868,'Policy Characteristics'!$C:$C,0))),"",INDEX('Policy Characteristics'!E:E,MATCH($C868,'Policy Characteristics'!$C:$C,0)))</f>
        <v>indst feedstock shifting</v>
      </c>
      <c r="L868" s="205">
        <f>IF(ISBLANK(INDEX('Policy Characteristics'!F:F,MATCH($C868,'Policy Characteristics'!$C:$C,0))),"",INDEX('Policy Characteristics'!F:F,MATCH($C868,'Policy Characteristics'!$C:$C,0)))</f>
        <v>0</v>
      </c>
      <c r="M868" s="205">
        <f>IF(ISBLANK(INDEX('Policy Characteristics'!G:G,MATCH($C868,'Policy Characteristics'!$C:$C,0))),"",INDEX('Policy Characteristics'!G:G,MATCH($C868,'Policy Characteristics'!$C:$C,0)))</f>
        <v>1</v>
      </c>
      <c r="N868" s="205">
        <f>IF(ISBLANK(INDEX('Policy Characteristics'!H:H,MATCH($C868,'Policy Characteristics'!$C:$C,0))),"",INDEX('Policy Characteristics'!H:H,MATCH($C868,'Policy Characteristics'!$C:$C,0)))</f>
        <v>0.01</v>
      </c>
      <c r="O868" s="76" t="str">
        <f>IF(ISBLANK(INDEX('Policy Characteristics'!I:I,MATCH($C868,'Policy Characteristics'!$C:$C,0))),"",INDEX('Policy Characteristics'!I:I,MATCH($C868,'Policy Characteristics'!$C:$C,0)))</f>
        <v>% of potential achieved</v>
      </c>
      <c r="P868" s="7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76" t="str">
        <f>IF(ISBLANK(INDEX('Policy Characteristics'!K:K,MATCH($C868,'Policy Characteristics'!$C:$C,0))),"",INDEX('Policy Characteristics'!K:K,MATCH($C868,'Policy Characteristics'!$C:$C,0)))</f>
        <v/>
      </c>
      <c r="R868" s="76" t="str">
        <f>IF(ISBLANK(INDEX('Policy Characteristics'!L:L,MATCH($C868,'Policy Characteristics'!$C:$C,0))),"",INDEX('Policy Characteristics'!L:L,MATCH($C868,'Policy Characteristics'!$C:$C,0)))</f>
        <v/>
      </c>
    </row>
    <row r="869" spans="1:18" s="143" customFormat="1" x14ac:dyDescent="0.25">
      <c r="A869" s="76" t="str">
        <f>IF(ISBLANK(INDEX('Policy Characteristics'!A:A,MATCH($C869,'Policy Characteristics'!$C:$C,0))),"",INDEX('Policy Characteristics'!A:A,MATCH($C869,'Policy Characteristics'!$C:$C,0)))</f>
        <v>Industry</v>
      </c>
      <c r="B869" s="200" t="str">
        <f>IF(ISBLANK(INDEX('Policy Characteristics'!B:B,MATCH($C869,'Policy Characteristics'!$C:$C,0))),"",INDEX('Policy Characteristics'!B:B,MATCH($C869,'Policy Characteristics'!$C:$C,0)))</f>
        <v>Feedstock Shifting</v>
      </c>
      <c r="C869" s="76" t="str">
        <f t="shared" si="31"/>
        <v>Fraction of Feedstock Shifted</v>
      </c>
      <c r="D869" s="88" t="s">
        <v>1300</v>
      </c>
      <c r="E869" s="88" t="s">
        <v>646</v>
      </c>
      <c r="F869" t="s">
        <v>1325</v>
      </c>
      <c r="G869" s="88" t="s">
        <v>650</v>
      </c>
      <c r="H869" s="80">
        <v>2464</v>
      </c>
      <c r="I869" s="213" t="s">
        <v>44</v>
      </c>
      <c r="J869" s="202" t="str">
        <f>IF(ISBLANK(INDEX('Policy Characteristics'!D:D,MATCH($C869,'Policy Characteristics'!$C:$C,0))),"",INDEX('Policy Characteristics'!D:D,MATCH($C869,'Policy Characteristics'!$C:$C,0)))</f>
        <v>Feedstock Shifting</v>
      </c>
      <c r="K869" s="76" t="str">
        <f>IF(ISBLANK(INDEX('Policy Characteristics'!E:E,MATCH($C869,'Policy Characteristics'!$C:$C,0))),"",INDEX('Policy Characteristics'!E:E,MATCH($C869,'Policy Characteristics'!$C:$C,0)))</f>
        <v>indst feedstock shifting</v>
      </c>
      <c r="L869" s="205">
        <f>IF(ISBLANK(INDEX('Policy Characteristics'!F:F,MATCH($C869,'Policy Characteristics'!$C:$C,0))),"",INDEX('Policy Characteristics'!F:F,MATCH($C869,'Policy Characteristics'!$C:$C,0)))</f>
        <v>0</v>
      </c>
      <c r="M869" s="205">
        <f>IF(ISBLANK(INDEX('Policy Characteristics'!G:G,MATCH($C869,'Policy Characteristics'!$C:$C,0))),"",INDEX('Policy Characteristics'!G:G,MATCH($C869,'Policy Characteristics'!$C:$C,0)))</f>
        <v>1</v>
      </c>
      <c r="N869" s="205">
        <f>IF(ISBLANK(INDEX('Policy Characteristics'!H:H,MATCH($C869,'Policy Characteristics'!$C:$C,0))),"",INDEX('Policy Characteristics'!H:H,MATCH($C869,'Policy Characteristics'!$C:$C,0)))</f>
        <v>0.01</v>
      </c>
      <c r="O869" s="76" t="str">
        <f>IF(ISBLANK(INDEX('Policy Characteristics'!I:I,MATCH($C869,'Policy Characteristics'!$C:$C,0))),"",INDEX('Policy Characteristics'!I:I,MATCH($C869,'Policy Characteristics'!$C:$C,0)))</f>
        <v>% of potential achieved</v>
      </c>
      <c r="P869" s="7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76" t="str">
        <f>IF(ISBLANK(INDEX('Policy Characteristics'!K:K,MATCH($C869,'Policy Characteristics'!$C:$C,0))),"",INDEX('Policy Characteristics'!K:K,MATCH($C869,'Policy Characteristics'!$C:$C,0)))</f>
        <v/>
      </c>
      <c r="R869" s="76" t="str">
        <f>IF(ISBLANK(INDEX('Policy Characteristics'!L:L,MATCH($C869,'Policy Characteristics'!$C:$C,0))),"",INDEX('Policy Characteristics'!L:L,MATCH($C869,'Policy Characteristics'!$C:$C,0)))</f>
        <v/>
      </c>
    </row>
    <row r="870" spans="1:18" s="143" customFormat="1" x14ac:dyDescent="0.25">
      <c r="A870" s="76" t="str">
        <f>IF(ISBLANK(INDEX('Policy Characteristics'!A:A,MATCH($C870,'Policy Characteristics'!$C:$C,0))),"",INDEX('Policy Characteristics'!A:A,MATCH($C870,'Policy Characteristics'!$C:$C,0)))</f>
        <v>Industry</v>
      </c>
      <c r="B870" s="200" t="str">
        <f>IF(ISBLANK(INDEX('Policy Characteristics'!B:B,MATCH($C870,'Policy Characteristics'!$C:$C,0))),"",INDEX('Policy Characteristics'!B:B,MATCH($C870,'Policy Characteristics'!$C:$C,0)))</f>
        <v>Feedstock Shifting</v>
      </c>
      <c r="C870" s="76" t="str">
        <f t="shared" si="31"/>
        <v>Fraction of Feedstock Shifted</v>
      </c>
      <c r="D870" s="88" t="s">
        <v>1300</v>
      </c>
      <c r="E870" s="88" t="s">
        <v>647</v>
      </c>
      <c r="F870" t="s">
        <v>1325</v>
      </c>
      <c r="G870" s="88" t="s">
        <v>653</v>
      </c>
      <c r="H870" s="80">
        <v>2465</v>
      </c>
      <c r="I870" s="213" t="s">
        <v>44</v>
      </c>
      <c r="J870" s="202" t="str">
        <f>IF(ISBLANK(INDEX('Policy Characteristics'!D:D,MATCH($C870,'Policy Characteristics'!$C:$C,0))),"",INDEX('Policy Characteristics'!D:D,MATCH($C870,'Policy Characteristics'!$C:$C,0)))</f>
        <v>Feedstock Shifting</v>
      </c>
      <c r="K870" s="76" t="str">
        <f>IF(ISBLANK(INDEX('Policy Characteristics'!E:E,MATCH($C870,'Policy Characteristics'!$C:$C,0))),"",INDEX('Policy Characteristics'!E:E,MATCH($C870,'Policy Characteristics'!$C:$C,0)))</f>
        <v>indst feedstock shifting</v>
      </c>
      <c r="L870" s="205">
        <f>IF(ISBLANK(INDEX('Policy Characteristics'!F:F,MATCH($C870,'Policy Characteristics'!$C:$C,0))),"",INDEX('Policy Characteristics'!F:F,MATCH($C870,'Policy Characteristics'!$C:$C,0)))</f>
        <v>0</v>
      </c>
      <c r="M870" s="205">
        <f>IF(ISBLANK(INDEX('Policy Characteristics'!G:G,MATCH($C870,'Policy Characteristics'!$C:$C,0))),"",INDEX('Policy Characteristics'!G:G,MATCH($C870,'Policy Characteristics'!$C:$C,0)))</f>
        <v>1</v>
      </c>
      <c r="N870" s="205">
        <f>IF(ISBLANK(INDEX('Policy Characteristics'!H:H,MATCH($C870,'Policy Characteristics'!$C:$C,0))),"",INDEX('Policy Characteristics'!H:H,MATCH($C870,'Policy Characteristics'!$C:$C,0)))</f>
        <v>0.01</v>
      </c>
      <c r="O870" s="76" t="str">
        <f>IF(ISBLANK(INDEX('Policy Characteristics'!I:I,MATCH($C870,'Policy Characteristics'!$C:$C,0))),"",INDEX('Policy Characteristics'!I:I,MATCH($C870,'Policy Characteristics'!$C:$C,0)))</f>
        <v>% of potential achieved</v>
      </c>
      <c r="P870" s="7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76" t="str">
        <f>IF(ISBLANK(INDEX('Policy Characteristics'!K:K,MATCH($C870,'Policy Characteristics'!$C:$C,0))),"",INDEX('Policy Characteristics'!K:K,MATCH($C870,'Policy Characteristics'!$C:$C,0)))</f>
        <v/>
      </c>
      <c r="R870" s="76" t="str">
        <f>IF(ISBLANK(INDEX('Policy Characteristics'!L:L,MATCH($C870,'Policy Characteristics'!$C:$C,0))),"",INDEX('Policy Characteristics'!L:L,MATCH($C870,'Policy Characteristics'!$C:$C,0)))</f>
        <v/>
      </c>
    </row>
    <row r="871" spans="1:18" s="143" customFormat="1" x14ac:dyDescent="0.25">
      <c r="A871" s="76" t="str">
        <f>IF(ISBLANK(INDEX('Policy Characteristics'!A:A,MATCH($C871,'Policy Characteristics'!$C:$C,0))),"",INDEX('Policy Characteristics'!A:A,MATCH($C871,'Policy Characteristics'!$C:$C,0)))</f>
        <v>Industry</v>
      </c>
      <c r="B871" s="200" t="str">
        <f>IF(ISBLANK(INDEX('Policy Characteristics'!B:B,MATCH($C871,'Policy Characteristics'!$C:$C,0))),"",INDEX('Policy Characteristics'!B:B,MATCH($C871,'Policy Characteristics'!$C:$C,0)))</f>
        <v>Feedstock Shifting</v>
      </c>
      <c r="C871" s="76" t="str">
        <f t="shared" si="31"/>
        <v>Fraction of Feedstock Shifted</v>
      </c>
      <c r="D871" s="88" t="s">
        <v>1300</v>
      </c>
      <c r="E871" s="88" t="s">
        <v>946</v>
      </c>
      <c r="F871" t="s">
        <v>1325</v>
      </c>
      <c r="G871" s="88" t="s">
        <v>949</v>
      </c>
      <c r="H871" s="80">
        <v>2466</v>
      </c>
      <c r="I871" s="213" t="s">
        <v>44</v>
      </c>
      <c r="J871" s="202" t="str">
        <f>IF(ISBLANK(INDEX('Policy Characteristics'!D:D,MATCH($C871,'Policy Characteristics'!$C:$C,0))),"",INDEX('Policy Characteristics'!D:D,MATCH($C871,'Policy Characteristics'!$C:$C,0)))</f>
        <v>Feedstock Shifting</v>
      </c>
      <c r="K871" s="76" t="str">
        <f>IF(ISBLANK(INDEX('Policy Characteristics'!E:E,MATCH($C871,'Policy Characteristics'!$C:$C,0))),"",INDEX('Policy Characteristics'!E:E,MATCH($C871,'Policy Characteristics'!$C:$C,0)))</f>
        <v>indst feedstock shifting</v>
      </c>
      <c r="L871" s="205">
        <f>IF(ISBLANK(INDEX('Policy Characteristics'!F:F,MATCH($C871,'Policy Characteristics'!$C:$C,0))),"",INDEX('Policy Characteristics'!F:F,MATCH($C871,'Policy Characteristics'!$C:$C,0)))</f>
        <v>0</v>
      </c>
      <c r="M871" s="205">
        <f>IF(ISBLANK(INDEX('Policy Characteristics'!G:G,MATCH($C871,'Policy Characteristics'!$C:$C,0))),"",INDEX('Policy Characteristics'!G:G,MATCH($C871,'Policy Characteristics'!$C:$C,0)))</f>
        <v>1</v>
      </c>
      <c r="N871" s="205">
        <f>IF(ISBLANK(INDEX('Policy Characteristics'!H:H,MATCH($C871,'Policy Characteristics'!$C:$C,0))),"",INDEX('Policy Characteristics'!H:H,MATCH($C871,'Policy Characteristics'!$C:$C,0)))</f>
        <v>0.01</v>
      </c>
      <c r="O871" s="76" t="str">
        <f>IF(ISBLANK(INDEX('Policy Characteristics'!I:I,MATCH($C871,'Policy Characteristics'!$C:$C,0))),"",INDEX('Policy Characteristics'!I:I,MATCH($C871,'Policy Characteristics'!$C:$C,0)))</f>
        <v>% of potential achieved</v>
      </c>
      <c r="P871" s="7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76" t="str">
        <f>IF(ISBLANK(INDEX('Policy Characteristics'!K:K,MATCH($C871,'Policy Characteristics'!$C:$C,0))),"",INDEX('Policy Characteristics'!K:K,MATCH($C871,'Policy Characteristics'!$C:$C,0)))</f>
        <v/>
      </c>
      <c r="R871" s="76" t="str">
        <f>IF(ISBLANK(INDEX('Policy Characteristics'!L:L,MATCH($C871,'Policy Characteristics'!$C:$C,0))),"",INDEX('Policy Characteristics'!L:L,MATCH($C871,'Policy Characteristics'!$C:$C,0)))</f>
        <v/>
      </c>
    </row>
    <row r="872" spans="1:18" s="143" customFormat="1" x14ac:dyDescent="0.25">
      <c r="A872" s="76" t="str">
        <f>IF(ISBLANK(INDEX('Policy Characteristics'!A:A,MATCH($C872,'Policy Characteristics'!$C:$C,0))),"",INDEX('Policy Characteristics'!A:A,MATCH($C872,'Policy Characteristics'!$C:$C,0)))</f>
        <v>Industry</v>
      </c>
      <c r="B872" s="200" t="str">
        <f>IF(ISBLANK(INDEX('Policy Characteristics'!B:B,MATCH($C872,'Policy Characteristics'!$C:$C,0))),"",INDEX('Policy Characteristics'!B:B,MATCH($C872,'Policy Characteristics'!$C:$C,0)))</f>
        <v>Feedstock Shifting</v>
      </c>
      <c r="C872" s="76" t="str">
        <f t="shared" si="31"/>
        <v>Fraction of Feedstock Shifted</v>
      </c>
      <c r="D872" s="88" t="s">
        <v>1300</v>
      </c>
      <c r="E872" s="88" t="s">
        <v>947</v>
      </c>
      <c r="F872" t="s">
        <v>1325</v>
      </c>
      <c r="G872" s="88" t="s">
        <v>951</v>
      </c>
      <c r="H872" s="80">
        <v>2467</v>
      </c>
      <c r="I872" s="213" t="s">
        <v>44</v>
      </c>
      <c r="J872" s="202" t="str">
        <f>IF(ISBLANK(INDEX('Policy Characteristics'!D:D,MATCH($C872,'Policy Characteristics'!$C:$C,0))),"",INDEX('Policy Characteristics'!D:D,MATCH($C872,'Policy Characteristics'!$C:$C,0)))</f>
        <v>Feedstock Shifting</v>
      </c>
      <c r="K872" s="76" t="str">
        <f>IF(ISBLANK(INDEX('Policy Characteristics'!E:E,MATCH($C872,'Policy Characteristics'!$C:$C,0))),"",INDEX('Policy Characteristics'!E:E,MATCH($C872,'Policy Characteristics'!$C:$C,0)))</f>
        <v>indst feedstock shifting</v>
      </c>
      <c r="L872" s="205">
        <f>IF(ISBLANK(INDEX('Policy Characteristics'!F:F,MATCH($C872,'Policy Characteristics'!$C:$C,0))),"",INDEX('Policy Characteristics'!F:F,MATCH($C872,'Policy Characteristics'!$C:$C,0)))</f>
        <v>0</v>
      </c>
      <c r="M872" s="205">
        <f>IF(ISBLANK(INDEX('Policy Characteristics'!G:G,MATCH($C872,'Policy Characteristics'!$C:$C,0))),"",INDEX('Policy Characteristics'!G:G,MATCH($C872,'Policy Characteristics'!$C:$C,0)))</f>
        <v>1</v>
      </c>
      <c r="N872" s="205">
        <f>IF(ISBLANK(INDEX('Policy Characteristics'!H:H,MATCH($C872,'Policy Characteristics'!$C:$C,0))),"",INDEX('Policy Characteristics'!H:H,MATCH($C872,'Policy Characteristics'!$C:$C,0)))</f>
        <v>0.01</v>
      </c>
      <c r="O872" s="76" t="str">
        <f>IF(ISBLANK(INDEX('Policy Characteristics'!I:I,MATCH($C872,'Policy Characteristics'!$C:$C,0))),"",INDEX('Policy Characteristics'!I:I,MATCH($C872,'Policy Characteristics'!$C:$C,0)))</f>
        <v>% of potential achieved</v>
      </c>
      <c r="P872" s="7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76" t="str">
        <f>IF(ISBLANK(INDEX('Policy Characteristics'!K:K,MATCH($C872,'Policy Characteristics'!$C:$C,0))),"",INDEX('Policy Characteristics'!K:K,MATCH($C872,'Policy Characteristics'!$C:$C,0)))</f>
        <v/>
      </c>
      <c r="R872" s="76" t="str">
        <f>IF(ISBLANK(INDEX('Policy Characteristics'!L:L,MATCH($C872,'Policy Characteristics'!$C:$C,0))),"",INDEX('Policy Characteristics'!L:L,MATCH($C872,'Policy Characteristics'!$C:$C,0)))</f>
        <v/>
      </c>
    </row>
    <row r="873" spans="1:18" s="143" customFormat="1" x14ac:dyDescent="0.25">
      <c r="A873" s="76" t="str">
        <f>IF(ISBLANK(INDEX('Policy Characteristics'!A:A,MATCH($C873,'Policy Characteristics'!$C:$C,0))),"",INDEX('Policy Characteristics'!A:A,MATCH($C873,'Policy Characteristics'!$C:$C,0)))</f>
        <v>Industry</v>
      </c>
      <c r="B873" s="200" t="str">
        <f>IF(ISBLANK(INDEX('Policy Characteristics'!B:B,MATCH($C873,'Policy Characteristics'!$C:$C,0))),"",INDEX('Policy Characteristics'!B:B,MATCH($C873,'Policy Characteristics'!$C:$C,0)))</f>
        <v>Feedstock Shifting</v>
      </c>
      <c r="C873" s="76" t="str">
        <f t="shared" si="31"/>
        <v>Fraction of Feedstock Shifted</v>
      </c>
      <c r="D873" s="88" t="s">
        <v>1300</v>
      </c>
      <c r="E873" s="88" t="s">
        <v>948</v>
      </c>
      <c r="F873" t="s">
        <v>1325</v>
      </c>
      <c r="G873" s="88" t="s">
        <v>952</v>
      </c>
      <c r="H873" s="80">
        <v>2468</v>
      </c>
      <c r="I873" s="213" t="s">
        <v>44</v>
      </c>
      <c r="J873" s="202" t="str">
        <f>IF(ISBLANK(INDEX('Policy Characteristics'!D:D,MATCH($C873,'Policy Characteristics'!$C:$C,0))),"",INDEX('Policy Characteristics'!D:D,MATCH($C873,'Policy Characteristics'!$C:$C,0)))</f>
        <v>Feedstock Shifting</v>
      </c>
      <c r="K873" s="76" t="str">
        <f>IF(ISBLANK(INDEX('Policy Characteristics'!E:E,MATCH($C873,'Policy Characteristics'!$C:$C,0))),"",INDEX('Policy Characteristics'!E:E,MATCH($C873,'Policy Characteristics'!$C:$C,0)))</f>
        <v>indst feedstock shifting</v>
      </c>
      <c r="L873" s="205">
        <f>IF(ISBLANK(INDEX('Policy Characteristics'!F:F,MATCH($C873,'Policy Characteristics'!$C:$C,0))),"",INDEX('Policy Characteristics'!F:F,MATCH($C873,'Policy Characteristics'!$C:$C,0)))</f>
        <v>0</v>
      </c>
      <c r="M873" s="205">
        <f>IF(ISBLANK(INDEX('Policy Characteristics'!G:G,MATCH($C873,'Policy Characteristics'!$C:$C,0))),"",INDEX('Policy Characteristics'!G:G,MATCH($C873,'Policy Characteristics'!$C:$C,0)))</f>
        <v>1</v>
      </c>
      <c r="N873" s="205">
        <f>IF(ISBLANK(INDEX('Policy Characteristics'!H:H,MATCH($C873,'Policy Characteristics'!$C:$C,0))),"",INDEX('Policy Characteristics'!H:H,MATCH($C873,'Policy Characteristics'!$C:$C,0)))</f>
        <v>0.01</v>
      </c>
      <c r="O873" s="76" t="str">
        <f>IF(ISBLANK(INDEX('Policy Characteristics'!I:I,MATCH($C873,'Policy Characteristics'!$C:$C,0))),"",INDEX('Policy Characteristics'!I:I,MATCH($C873,'Policy Characteristics'!$C:$C,0)))</f>
        <v>% of potential achieved</v>
      </c>
      <c r="P873" s="7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76" t="str">
        <f>IF(ISBLANK(INDEX('Policy Characteristics'!K:K,MATCH($C873,'Policy Characteristics'!$C:$C,0))),"",INDEX('Policy Characteristics'!K:K,MATCH($C873,'Policy Characteristics'!$C:$C,0)))</f>
        <v/>
      </c>
      <c r="R873" s="76" t="str">
        <f>IF(ISBLANK(INDEX('Policy Characteristics'!L:L,MATCH($C873,'Policy Characteristics'!$C:$C,0))),"",INDEX('Policy Characteristics'!L:L,MATCH($C873,'Policy Characteristics'!$C:$C,0)))</f>
        <v/>
      </c>
    </row>
    <row r="874" spans="1:18" s="143" customFormat="1" x14ac:dyDescent="0.25">
      <c r="A874" s="76" t="str">
        <f>IF(ISBLANK(INDEX('Policy Characteristics'!A:A,MATCH($C874,'Policy Characteristics'!$C:$C,0))),"",INDEX('Policy Characteristics'!A:A,MATCH($C874,'Policy Characteristics'!$C:$C,0)))</f>
        <v>Industry</v>
      </c>
      <c r="B874" s="200" t="str">
        <f>IF(ISBLANK(INDEX('Policy Characteristics'!B:B,MATCH($C874,'Policy Characteristics'!$C:$C,0))),"",INDEX('Policy Characteristics'!B:B,MATCH($C874,'Policy Characteristics'!$C:$C,0)))</f>
        <v>Feedstock Shifting</v>
      </c>
      <c r="C874" s="76" t="str">
        <f t="shared" si="31"/>
        <v>Fraction of Feedstock Shifted</v>
      </c>
      <c r="D874" s="88" t="s">
        <v>1300</v>
      </c>
      <c r="E874" s="88" t="s">
        <v>945</v>
      </c>
      <c r="F874" t="s">
        <v>1325</v>
      </c>
      <c r="G874" s="88" t="s">
        <v>950</v>
      </c>
      <c r="H874" s="80">
        <v>2469</v>
      </c>
      <c r="I874" s="213" t="s">
        <v>44</v>
      </c>
      <c r="J874" s="202" t="str">
        <f>IF(ISBLANK(INDEX('Policy Characteristics'!D:D,MATCH($C874,'Policy Characteristics'!$C:$C,0))),"",INDEX('Policy Characteristics'!D:D,MATCH($C874,'Policy Characteristics'!$C:$C,0)))</f>
        <v>Feedstock Shifting</v>
      </c>
      <c r="K874" s="76" t="str">
        <f>IF(ISBLANK(INDEX('Policy Characteristics'!E:E,MATCH($C874,'Policy Characteristics'!$C:$C,0))),"",INDEX('Policy Characteristics'!E:E,MATCH($C874,'Policy Characteristics'!$C:$C,0)))</f>
        <v>indst feedstock shifting</v>
      </c>
      <c r="L874" s="205">
        <f>IF(ISBLANK(INDEX('Policy Characteristics'!F:F,MATCH($C874,'Policy Characteristics'!$C:$C,0))),"",INDEX('Policy Characteristics'!F:F,MATCH($C874,'Policy Characteristics'!$C:$C,0)))</f>
        <v>0</v>
      </c>
      <c r="M874" s="205">
        <f>IF(ISBLANK(INDEX('Policy Characteristics'!G:G,MATCH($C874,'Policy Characteristics'!$C:$C,0))),"",INDEX('Policy Characteristics'!G:G,MATCH($C874,'Policy Characteristics'!$C:$C,0)))</f>
        <v>1</v>
      </c>
      <c r="N874" s="205">
        <f>IF(ISBLANK(INDEX('Policy Characteristics'!H:H,MATCH($C874,'Policy Characteristics'!$C:$C,0))),"",INDEX('Policy Characteristics'!H:H,MATCH($C874,'Policy Characteristics'!$C:$C,0)))</f>
        <v>0.01</v>
      </c>
      <c r="O874" s="76" t="str">
        <f>IF(ISBLANK(INDEX('Policy Characteristics'!I:I,MATCH($C874,'Policy Characteristics'!$C:$C,0))),"",INDEX('Policy Characteristics'!I:I,MATCH($C874,'Policy Characteristics'!$C:$C,0)))</f>
        <v>% of potential achieved</v>
      </c>
      <c r="P874" s="7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76" t="str">
        <f>IF(ISBLANK(INDEX('Policy Characteristics'!K:K,MATCH($C874,'Policy Characteristics'!$C:$C,0))),"",INDEX('Policy Characteristics'!K:K,MATCH($C874,'Policy Characteristics'!$C:$C,0)))</f>
        <v/>
      </c>
      <c r="R874" s="76" t="str">
        <f>IF(ISBLANK(INDEX('Policy Characteristics'!L:L,MATCH($C874,'Policy Characteristics'!$C:$C,0))),"",INDEX('Policy Characteristics'!L:L,MATCH($C874,'Policy Characteristics'!$C:$C,0)))</f>
        <v/>
      </c>
    </row>
    <row r="875" spans="1:18" s="143" customFormat="1" x14ac:dyDescent="0.25">
      <c r="A875" s="76" t="str">
        <f>IF(ISBLANK(INDEX('Policy Characteristics'!A:A,MATCH($C875,'Policy Characteristics'!$C:$C,0))),"",INDEX('Policy Characteristics'!A:A,MATCH($C875,'Policy Characteristics'!$C:$C,0)))</f>
        <v>Industry</v>
      </c>
      <c r="B875" s="200" t="str">
        <f>IF(ISBLANK(INDEX('Policy Characteristics'!B:B,MATCH($C875,'Policy Characteristics'!$C:$C,0))),"",INDEX('Policy Characteristics'!B:B,MATCH($C875,'Policy Characteristics'!$C:$C,0)))</f>
        <v>Feedstock Shifting</v>
      </c>
      <c r="C875" s="76" t="str">
        <f t="shared" si="31"/>
        <v>Fraction of Feedstock Shifted</v>
      </c>
      <c r="D875" s="78" t="s">
        <v>1301</v>
      </c>
      <c r="E875" s="88" t="s">
        <v>642</v>
      </c>
      <c r="F875" t="s">
        <v>999</v>
      </c>
      <c r="G875" s="88" t="s">
        <v>648</v>
      </c>
      <c r="H875" s="80">
        <v>2470</v>
      </c>
      <c r="I875" s="213" t="s">
        <v>44</v>
      </c>
      <c r="J875" s="202" t="str">
        <f>IF(ISBLANK(INDEX('Policy Characteristics'!D:D,MATCH($C875,'Policy Characteristics'!$C:$C,0))),"",INDEX('Policy Characteristics'!D:D,MATCH($C875,'Policy Characteristics'!$C:$C,0)))</f>
        <v>Feedstock Shifting</v>
      </c>
      <c r="K875" s="76" t="str">
        <f>IF(ISBLANK(INDEX('Policy Characteristics'!E:E,MATCH($C875,'Policy Characteristics'!$C:$C,0))),"",INDEX('Policy Characteristics'!E:E,MATCH($C875,'Policy Characteristics'!$C:$C,0)))</f>
        <v>indst feedstock shifting</v>
      </c>
      <c r="L875" s="205">
        <f>IF(ISBLANK(INDEX('Policy Characteristics'!F:F,MATCH($C875,'Policy Characteristics'!$C:$C,0))),"",INDEX('Policy Characteristics'!F:F,MATCH($C875,'Policy Characteristics'!$C:$C,0)))</f>
        <v>0</v>
      </c>
      <c r="M875" s="205">
        <f>IF(ISBLANK(INDEX('Policy Characteristics'!G:G,MATCH($C875,'Policy Characteristics'!$C:$C,0))),"",INDEX('Policy Characteristics'!G:G,MATCH($C875,'Policy Characteristics'!$C:$C,0)))</f>
        <v>1</v>
      </c>
      <c r="N875" s="205">
        <f>IF(ISBLANK(INDEX('Policy Characteristics'!H:H,MATCH($C875,'Policy Characteristics'!$C:$C,0))),"",INDEX('Policy Characteristics'!H:H,MATCH($C875,'Policy Characteristics'!$C:$C,0)))</f>
        <v>0.01</v>
      </c>
      <c r="O875" s="76" t="str">
        <f>IF(ISBLANK(INDEX('Policy Characteristics'!I:I,MATCH($C875,'Policy Characteristics'!$C:$C,0))),"",INDEX('Policy Characteristics'!I:I,MATCH($C875,'Policy Characteristics'!$C:$C,0)))</f>
        <v>% of potential achieved</v>
      </c>
      <c r="P875" s="7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76" t="str">
        <f>IF(ISBLANK(INDEX('Policy Characteristics'!K:K,MATCH($C875,'Policy Characteristics'!$C:$C,0))),"",INDEX('Policy Characteristics'!K:K,MATCH($C875,'Policy Characteristics'!$C:$C,0)))</f>
        <v/>
      </c>
      <c r="R875" s="76" t="str">
        <f>IF(ISBLANK(INDEX('Policy Characteristics'!L:L,MATCH($C875,'Policy Characteristics'!$C:$C,0))),"",INDEX('Policy Characteristics'!L:L,MATCH($C875,'Policy Characteristics'!$C:$C,0)))</f>
        <v/>
      </c>
    </row>
    <row r="876" spans="1:18" s="143" customFormat="1" x14ac:dyDescent="0.25">
      <c r="A876" s="76" t="str">
        <f>IF(ISBLANK(INDEX('Policy Characteristics'!A:A,MATCH($C876,'Policy Characteristics'!$C:$C,0))),"",INDEX('Policy Characteristics'!A:A,MATCH($C876,'Policy Characteristics'!$C:$C,0)))</f>
        <v>Industry</v>
      </c>
      <c r="B876" s="200" t="str">
        <f>IF(ISBLANK(INDEX('Policy Characteristics'!B:B,MATCH($C876,'Policy Characteristics'!$C:$C,0))),"",INDEX('Policy Characteristics'!B:B,MATCH($C876,'Policy Characteristics'!$C:$C,0)))</f>
        <v>Feedstock Shifting</v>
      </c>
      <c r="C876" s="76" t="str">
        <f t="shared" si="31"/>
        <v>Fraction of Feedstock Shifted</v>
      </c>
      <c r="D876" s="78" t="s">
        <v>1301</v>
      </c>
      <c r="E876" s="88" t="s">
        <v>643</v>
      </c>
      <c r="F876" t="s">
        <v>999</v>
      </c>
      <c r="G876" s="88" t="s">
        <v>651</v>
      </c>
      <c r="H876" s="80">
        <v>2471</v>
      </c>
      <c r="I876" s="213" t="s">
        <v>44</v>
      </c>
      <c r="J876" s="202" t="str">
        <f>IF(ISBLANK(INDEX('Policy Characteristics'!D:D,MATCH($C876,'Policy Characteristics'!$C:$C,0))),"",INDEX('Policy Characteristics'!D:D,MATCH($C876,'Policy Characteristics'!$C:$C,0)))</f>
        <v>Feedstock Shifting</v>
      </c>
      <c r="K876" s="76" t="str">
        <f>IF(ISBLANK(INDEX('Policy Characteristics'!E:E,MATCH($C876,'Policy Characteristics'!$C:$C,0))),"",INDEX('Policy Characteristics'!E:E,MATCH($C876,'Policy Characteristics'!$C:$C,0)))</f>
        <v>indst feedstock shifting</v>
      </c>
      <c r="L876" s="205">
        <f>IF(ISBLANK(INDEX('Policy Characteristics'!F:F,MATCH($C876,'Policy Characteristics'!$C:$C,0))),"",INDEX('Policy Characteristics'!F:F,MATCH($C876,'Policy Characteristics'!$C:$C,0)))</f>
        <v>0</v>
      </c>
      <c r="M876" s="205">
        <f>IF(ISBLANK(INDEX('Policy Characteristics'!G:G,MATCH($C876,'Policy Characteristics'!$C:$C,0))),"",INDEX('Policy Characteristics'!G:G,MATCH($C876,'Policy Characteristics'!$C:$C,0)))</f>
        <v>1</v>
      </c>
      <c r="N876" s="205">
        <f>IF(ISBLANK(INDEX('Policy Characteristics'!H:H,MATCH($C876,'Policy Characteristics'!$C:$C,0))),"",INDEX('Policy Characteristics'!H:H,MATCH($C876,'Policy Characteristics'!$C:$C,0)))</f>
        <v>0.01</v>
      </c>
      <c r="O876" s="76" t="str">
        <f>IF(ISBLANK(INDEX('Policy Characteristics'!I:I,MATCH($C876,'Policy Characteristics'!$C:$C,0))),"",INDEX('Policy Characteristics'!I:I,MATCH($C876,'Policy Characteristics'!$C:$C,0)))</f>
        <v>% of potential achieved</v>
      </c>
      <c r="P876" s="7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76" t="str">
        <f>IF(ISBLANK(INDEX('Policy Characteristics'!K:K,MATCH($C876,'Policy Characteristics'!$C:$C,0))),"",INDEX('Policy Characteristics'!K:K,MATCH($C876,'Policy Characteristics'!$C:$C,0)))</f>
        <v/>
      </c>
      <c r="R876" s="76" t="str">
        <f>IF(ISBLANK(INDEX('Policy Characteristics'!L:L,MATCH($C876,'Policy Characteristics'!$C:$C,0))),"",INDEX('Policy Characteristics'!L:L,MATCH($C876,'Policy Characteristics'!$C:$C,0)))</f>
        <v/>
      </c>
    </row>
    <row r="877" spans="1:18" s="143" customFormat="1" x14ac:dyDescent="0.25">
      <c r="A877" s="76" t="str">
        <f>IF(ISBLANK(INDEX('Policy Characteristics'!A:A,MATCH($C877,'Policy Characteristics'!$C:$C,0))),"",INDEX('Policy Characteristics'!A:A,MATCH($C877,'Policy Characteristics'!$C:$C,0)))</f>
        <v>Industry</v>
      </c>
      <c r="B877" s="200" t="str">
        <f>IF(ISBLANK(INDEX('Policy Characteristics'!B:B,MATCH($C877,'Policy Characteristics'!$C:$C,0))),"",INDEX('Policy Characteristics'!B:B,MATCH($C877,'Policy Characteristics'!$C:$C,0)))</f>
        <v>Feedstock Shifting</v>
      </c>
      <c r="C877" s="76" t="str">
        <f t="shared" si="31"/>
        <v>Fraction of Feedstock Shifted</v>
      </c>
      <c r="D877" s="78" t="s">
        <v>1301</v>
      </c>
      <c r="E877" s="88" t="s">
        <v>644</v>
      </c>
      <c r="F877" t="s">
        <v>999</v>
      </c>
      <c r="G877" s="88" t="s">
        <v>652</v>
      </c>
      <c r="H877" s="80">
        <v>2472</v>
      </c>
      <c r="I877" s="213" t="s">
        <v>44</v>
      </c>
      <c r="J877" s="202" t="str">
        <f>IF(ISBLANK(INDEX('Policy Characteristics'!D:D,MATCH($C877,'Policy Characteristics'!$C:$C,0))),"",INDEX('Policy Characteristics'!D:D,MATCH($C877,'Policy Characteristics'!$C:$C,0)))</f>
        <v>Feedstock Shifting</v>
      </c>
      <c r="K877" s="76" t="str">
        <f>IF(ISBLANK(INDEX('Policy Characteristics'!E:E,MATCH($C877,'Policy Characteristics'!$C:$C,0))),"",INDEX('Policy Characteristics'!E:E,MATCH($C877,'Policy Characteristics'!$C:$C,0)))</f>
        <v>indst feedstock shifting</v>
      </c>
      <c r="L877" s="205">
        <f>IF(ISBLANK(INDEX('Policy Characteristics'!F:F,MATCH($C877,'Policy Characteristics'!$C:$C,0))),"",INDEX('Policy Characteristics'!F:F,MATCH($C877,'Policy Characteristics'!$C:$C,0)))</f>
        <v>0</v>
      </c>
      <c r="M877" s="205">
        <f>IF(ISBLANK(INDEX('Policy Characteristics'!G:G,MATCH($C877,'Policy Characteristics'!$C:$C,0))),"",INDEX('Policy Characteristics'!G:G,MATCH($C877,'Policy Characteristics'!$C:$C,0)))</f>
        <v>1</v>
      </c>
      <c r="N877" s="205">
        <f>IF(ISBLANK(INDEX('Policy Characteristics'!H:H,MATCH($C877,'Policy Characteristics'!$C:$C,0))),"",INDEX('Policy Characteristics'!H:H,MATCH($C877,'Policy Characteristics'!$C:$C,0)))</f>
        <v>0.01</v>
      </c>
      <c r="O877" s="76" t="str">
        <f>IF(ISBLANK(INDEX('Policy Characteristics'!I:I,MATCH($C877,'Policy Characteristics'!$C:$C,0))),"",INDEX('Policy Characteristics'!I:I,MATCH($C877,'Policy Characteristics'!$C:$C,0)))</f>
        <v>% of potential achieved</v>
      </c>
      <c r="P877" s="7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76" t="str">
        <f>IF(ISBLANK(INDEX('Policy Characteristics'!K:K,MATCH($C877,'Policy Characteristics'!$C:$C,0))),"",INDEX('Policy Characteristics'!K:K,MATCH($C877,'Policy Characteristics'!$C:$C,0)))</f>
        <v/>
      </c>
      <c r="R877" s="76" t="str">
        <f>IF(ISBLANK(INDEX('Policy Characteristics'!L:L,MATCH($C877,'Policy Characteristics'!$C:$C,0))),"",INDEX('Policy Characteristics'!L:L,MATCH($C877,'Policy Characteristics'!$C:$C,0)))</f>
        <v/>
      </c>
    </row>
    <row r="878" spans="1:18" s="143" customFormat="1" x14ac:dyDescent="0.25">
      <c r="A878" s="76" t="str">
        <f>IF(ISBLANK(INDEX('Policy Characteristics'!A:A,MATCH($C878,'Policy Characteristics'!$C:$C,0))),"",INDEX('Policy Characteristics'!A:A,MATCH($C878,'Policy Characteristics'!$C:$C,0)))</f>
        <v>Industry</v>
      </c>
      <c r="B878" s="200" t="str">
        <f>IF(ISBLANK(INDEX('Policy Characteristics'!B:B,MATCH($C878,'Policy Characteristics'!$C:$C,0))),"",INDEX('Policy Characteristics'!B:B,MATCH($C878,'Policy Characteristics'!$C:$C,0)))</f>
        <v>Feedstock Shifting</v>
      </c>
      <c r="C878" s="76" t="str">
        <f t="shared" si="31"/>
        <v>Fraction of Feedstock Shifted</v>
      </c>
      <c r="D878" s="78" t="s">
        <v>1301</v>
      </c>
      <c r="E878" s="88" t="s">
        <v>645</v>
      </c>
      <c r="F878" t="s">
        <v>999</v>
      </c>
      <c r="G878" s="88" t="s">
        <v>649</v>
      </c>
      <c r="H878" s="80">
        <v>2473</v>
      </c>
      <c r="I878" s="213" t="s">
        <v>44</v>
      </c>
      <c r="J878" s="202" t="str">
        <f>IF(ISBLANK(INDEX('Policy Characteristics'!D:D,MATCH($C878,'Policy Characteristics'!$C:$C,0))),"",INDEX('Policy Characteristics'!D:D,MATCH($C878,'Policy Characteristics'!$C:$C,0)))</f>
        <v>Feedstock Shifting</v>
      </c>
      <c r="K878" s="76" t="str">
        <f>IF(ISBLANK(INDEX('Policy Characteristics'!E:E,MATCH($C878,'Policy Characteristics'!$C:$C,0))),"",INDEX('Policy Characteristics'!E:E,MATCH($C878,'Policy Characteristics'!$C:$C,0)))</f>
        <v>indst feedstock shifting</v>
      </c>
      <c r="L878" s="205">
        <f>IF(ISBLANK(INDEX('Policy Characteristics'!F:F,MATCH($C878,'Policy Characteristics'!$C:$C,0))),"",INDEX('Policy Characteristics'!F:F,MATCH($C878,'Policy Characteristics'!$C:$C,0)))</f>
        <v>0</v>
      </c>
      <c r="M878" s="205">
        <f>IF(ISBLANK(INDEX('Policy Characteristics'!G:G,MATCH($C878,'Policy Characteristics'!$C:$C,0))),"",INDEX('Policy Characteristics'!G:G,MATCH($C878,'Policy Characteristics'!$C:$C,0)))</f>
        <v>1</v>
      </c>
      <c r="N878" s="205">
        <f>IF(ISBLANK(INDEX('Policy Characteristics'!H:H,MATCH($C878,'Policy Characteristics'!$C:$C,0))),"",INDEX('Policy Characteristics'!H:H,MATCH($C878,'Policy Characteristics'!$C:$C,0)))</f>
        <v>0.01</v>
      </c>
      <c r="O878" s="76" t="str">
        <f>IF(ISBLANK(INDEX('Policy Characteristics'!I:I,MATCH($C878,'Policy Characteristics'!$C:$C,0))),"",INDEX('Policy Characteristics'!I:I,MATCH($C878,'Policy Characteristics'!$C:$C,0)))</f>
        <v>% of potential achieved</v>
      </c>
      <c r="P878" s="7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76" t="str">
        <f>IF(ISBLANK(INDEX('Policy Characteristics'!K:K,MATCH($C878,'Policy Characteristics'!$C:$C,0))),"",INDEX('Policy Characteristics'!K:K,MATCH($C878,'Policy Characteristics'!$C:$C,0)))</f>
        <v/>
      </c>
      <c r="R878" s="76" t="str">
        <f>IF(ISBLANK(INDEX('Policy Characteristics'!L:L,MATCH($C878,'Policy Characteristics'!$C:$C,0))),"",INDEX('Policy Characteristics'!L:L,MATCH($C878,'Policy Characteristics'!$C:$C,0)))</f>
        <v/>
      </c>
    </row>
    <row r="879" spans="1:18" s="143" customFormat="1" x14ac:dyDescent="0.25">
      <c r="A879" s="76" t="str">
        <f>IF(ISBLANK(INDEX('Policy Characteristics'!A:A,MATCH($C879,'Policy Characteristics'!$C:$C,0))),"",INDEX('Policy Characteristics'!A:A,MATCH($C879,'Policy Characteristics'!$C:$C,0)))</f>
        <v>Industry</v>
      </c>
      <c r="B879" s="200" t="str">
        <f>IF(ISBLANK(INDEX('Policy Characteristics'!B:B,MATCH($C879,'Policy Characteristics'!$C:$C,0))),"",INDEX('Policy Characteristics'!B:B,MATCH($C879,'Policy Characteristics'!$C:$C,0)))</f>
        <v>Feedstock Shifting</v>
      </c>
      <c r="C879" s="76" t="str">
        <f t="shared" si="31"/>
        <v>Fraction of Feedstock Shifted</v>
      </c>
      <c r="D879" s="78" t="s">
        <v>1301</v>
      </c>
      <c r="E879" s="88" t="s">
        <v>646</v>
      </c>
      <c r="F879" t="s">
        <v>999</v>
      </c>
      <c r="G879" s="88" t="s">
        <v>650</v>
      </c>
      <c r="H879" s="80">
        <v>2474</v>
      </c>
      <c r="I879" s="213" t="s">
        <v>44</v>
      </c>
      <c r="J879" s="202" t="str">
        <f>IF(ISBLANK(INDEX('Policy Characteristics'!D:D,MATCH($C879,'Policy Characteristics'!$C:$C,0))),"",INDEX('Policy Characteristics'!D:D,MATCH($C879,'Policy Characteristics'!$C:$C,0)))</f>
        <v>Feedstock Shifting</v>
      </c>
      <c r="K879" s="76" t="str">
        <f>IF(ISBLANK(INDEX('Policy Characteristics'!E:E,MATCH($C879,'Policy Characteristics'!$C:$C,0))),"",INDEX('Policy Characteristics'!E:E,MATCH($C879,'Policy Characteristics'!$C:$C,0)))</f>
        <v>indst feedstock shifting</v>
      </c>
      <c r="L879" s="205">
        <f>IF(ISBLANK(INDEX('Policy Characteristics'!F:F,MATCH($C879,'Policy Characteristics'!$C:$C,0))),"",INDEX('Policy Characteristics'!F:F,MATCH($C879,'Policy Characteristics'!$C:$C,0)))</f>
        <v>0</v>
      </c>
      <c r="M879" s="205">
        <f>IF(ISBLANK(INDEX('Policy Characteristics'!G:G,MATCH($C879,'Policy Characteristics'!$C:$C,0))),"",INDEX('Policy Characteristics'!G:G,MATCH($C879,'Policy Characteristics'!$C:$C,0)))</f>
        <v>1</v>
      </c>
      <c r="N879" s="205">
        <f>IF(ISBLANK(INDEX('Policy Characteristics'!H:H,MATCH($C879,'Policy Characteristics'!$C:$C,0))),"",INDEX('Policy Characteristics'!H:H,MATCH($C879,'Policy Characteristics'!$C:$C,0)))</f>
        <v>0.01</v>
      </c>
      <c r="O879" s="76" t="str">
        <f>IF(ISBLANK(INDEX('Policy Characteristics'!I:I,MATCH($C879,'Policy Characteristics'!$C:$C,0))),"",INDEX('Policy Characteristics'!I:I,MATCH($C879,'Policy Characteristics'!$C:$C,0)))</f>
        <v>% of potential achieved</v>
      </c>
      <c r="P879" s="7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76" t="str">
        <f>IF(ISBLANK(INDEX('Policy Characteristics'!K:K,MATCH($C879,'Policy Characteristics'!$C:$C,0))),"",INDEX('Policy Characteristics'!K:K,MATCH($C879,'Policy Characteristics'!$C:$C,0)))</f>
        <v/>
      </c>
      <c r="R879" s="76" t="str">
        <f>IF(ISBLANK(INDEX('Policy Characteristics'!L:L,MATCH($C879,'Policy Characteristics'!$C:$C,0))),"",INDEX('Policy Characteristics'!L:L,MATCH($C879,'Policy Characteristics'!$C:$C,0)))</f>
        <v/>
      </c>
    </row>
    <row r="880" spans="1:18" s="143" customFormat="1" x14ac:dyDescent="0.25">
      <c r="A880" s="76" t="str">
        <f>IF(ISBLANK(INDEX('Policy Characteristics'!A:A,MATCH($C880,'Policy Characteristics'!$C:$C,0))),"",INDEX('Policy Characteristics'!A:A,MATCH($C880,'Policy Characteristics'!$C:$C,0)))</f>
        <v>Industry</v>
      </c>
      <c r="B880" s="200" t="str">
        <f>IF(ISBLANK(INDEX('Policy Characteristics'!B:B,MATCH($C880,'Policy Characteristics'!$C:$C,0))),"",INDEX('Policy Characteristics'!B:B,MATCH($C880,'Policy Characteristics'!$C:$C,0)))</f>
        <v>Feedstock Shifting</v>
      </c>
      <c r="C880" s="76" t="str">
        <f t="shared" si="31"/>
        <v>Fraction of Feedstock Shifted</v>
      </c>
      <c r="D880" s="78" t="s">
        <v>1301</v>
      </c>
      <c r="E880" s="88" t="s">
        <v>647</v>
      </c>
      <c r="F880" t="s">
        <v>999</v>
      </c>
      <c r="G880" s="88" t="s">
        <v>653</v>
      </c>
      <c r="H880" s="80">
        <v>2475</v>
      </c>
      <c r="I880" s="213" t="s">
        <v>44</v>
      </c>
      <c r="J880" s="202" t="str">
        <f>IF(ISBLANK(INDEX('Policy Characteristics'!D:D,MATCH($C880,'Policy Characteristics'!$C:$C,0))),"",INDEX('Policy Characteristics'!D:D,MATCH($C880,'Policy Characteristics'!$C:$C,0)))</f>
        <v>Feedstock Shifting</v>
      </c>
      <c r="K880" s="76" t="str">
        <f>IF(ISBLANK(INDEX('Policy Characteristics'!E:E,MATCH($C880,'Policy Characteristics'!$C:$C,0))),"",INDEX('Policy Characteristics'!E:E,MATCH($C880,'Policy Characteristics'!$C:$C,0)))</f>
        <v>indst feedstock shifting</v>
      </c>
      <c r="L880" s="205">
        <f>IF(ISBLANK(INDEX('Policy Characteristics'!F:F,MATCH($C880,'Policy Characteristics'!$C:$C,0))),"",INDEX('Policy Characteristics'!F:F,MATCH($C880,'Policy Characteristics'!$C:$C,0)))</f>
        <v>0</v>
      </c>
      <c r="M880" s="205">
        <f>IF(ISBLANK(INDEX('Policy Characteristics'!G:G,MATCH($C880,'Policy Characteristics'!$C:$C,0))),"",INDEX('Policy Characteristics'!G:G,MATCH($C880,'Policy Characteristics'!$C:$C,0)))</f>
        <v>1</v>
      </c>
      <c r="N880" s="205">
        <f>IF(ISBLANK(INDEX('Policy Characteristics'!H:H,MATCH($C880,'Policy Characteristics'!$C:$C,0))),"",INDEX('Policy Characteristics'!H:H,MATCH($C880,'Policy Characteristics'!$C:$C,0)))</f>
        <v>0.01</v>
      </c>
      <c r="O880" s="76" t="str">
        <f>IF(ISBLANK(INDEX('Policy Characteristics'!I:I,MATCH($C880,'Policy Characteristics'!$C:$C,0))),"",INDEX('Policy Characteristics'!I:I,MATCH($C880,'Policy Characteristics'!$C:$C,0)))</f>
        <v>% of potential achieved</v>
      </c>
      <c r="P880" s="7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76" t="str">
        <f>IF(ISBLANK(INDEX('Policy Characteristics'!K:K,MATCH($C880,'Policy Characteristics'!$C:$C,0))),"",INDEX('Policy Characteristics'!K:K,MATCH($C880,'Policy Characteristics'!$C:$C,0)))</f>
        <v/>
      </c>
      <c r="R880" s="76" t="str">
        <f>IF(ISBLANK(INDEX('Policy Characteristics'!L:L,MATCH($C880,'Policy Characteristics'!$C:$C,0))),"",INDEX('Policy Characteristics'!L:L,MATCH($C880,'Policy Characteristics'!$C:$C,0)))</f>
        <v/>
      </c>
    </row>
    <row r="881" spans="1:18" s="143" customFormat="1" x14ac:dyDescent="0.25">
      <c r="A881" s="76" t="str">
        <f>IF(ISBLANK(INDEX('Policy Characteristics'!A:A,MATCH($C881,'Policy Characteristics'!$C:$C,0))),"",INDEX('Policy Characteristics'!A:A,MATCH($C881,'Policy Characteristics'!$C:$C,0)))</f>
        <v>Industry</v>
      </c>
      <c r="B881" s="200" t="str">
        <f>IF(ISBLANK(INDEX('Policy Characteristics'!B:B,MATCH($C881,'Policy Characteristics'!$C:$C,0))),"",INDEX('Policy Characteristics'!B:B,MATCH($C881,'Policy Characteristics'!$C:$C,0)))</f>
        <v>Feedstock Shifting</v>
      </c>
      <c r="C881" s="76" t="str">
        <f t="shared" si="31"/>
        <v>Fraction of Feedstock Shifted</v>
      </c>
      <c r="D881" s="78" t="s">
        <v>1301</v>
      </c>
      <c r="E881" s="88" t="s">
        <v>946</v>
      </c>
      <c r="F881" t="s">
        <v>999</v>
      </c>
      <c r="G881" s="88" t="s">
        <v>949</v>
      </c>
      <c r="H881" s="80">
        <v>2476</v>
      </c>
      <c r="I881" s="213" t="s">
        <v>44</v>
      </c>
      <c r="J881" s="202" t="str">
        <f>IF(ISBLANK(INDEX('Policy Characteristics'!D:D,MATCH($C881,'Policy Characteristics'!$C:$C,0))),"",INDEX('Policy Characteristics'!D:D,MATCH($C881,'Policy Characteristics'!$C:$C,0)))</f>
        <v>Feedstock Shifting</v>
      </c>
      <c r="K881" s="76" t="str">
        <f>IF(ISBLANK(INDEX('Policy Characteristics'!E:E,MATCH($C881,'Policy Characteristics'!$C:$C,0))),"",INDEX('Policy Characteristics'!E:E,MATCH($C881,'Policy Characteristics'!$C:$C,0)))</f>
        <v>indst feedstock shifting</v>
      </c>
      <c r="L881" s="205">
        <f>IF(ISBLANK(INDEX('Policy Characteristics'!F:F,MATCH($C881,'Policy Characteristics'!$C:$C,0))),"",INDEX('Policy Characteristics'!F:F,MATCH($C881,'Policy Characteristics'!$C:$C,0)))</f>
        <v>0</v>
      </c>
      <c r="M881" s="205">
        <f>IF(ISBLANK(INDEX('Policy Characteristics'!G:G,MATCH($C881,'Policy Characteristics'!$C:$C,0))),"",INDEX('Policy Characteristics'!G:G,MATCH($C881,'Policy Characteristics'!$C:$C,0)))</f>
        <v>1</v>
      </c>
      <c r="N881" s="205">
        <f>IF(ISBLANK(INDEX('Policy Characteristics'!H:H,MATCH($C881,'Policy Characteristics'!$C:$C,0))),"",INDEX('Policy Characteristics'!H:H,MATCH($C881,'Policy Characteristics'!$C:$C,0)))</f>
        <v>0.01</v>
      </c>
      <c r="O881" s="76" t="str">
        <f>IF(ISBLANK(INDEX('Policy Characteristics'!I:I,MATCH($C881,'Policy Characteristics'!$C:$C,0))),"",INDEX('Policy Characteristics'!I:I,MATCH($C881,'Policy Characteristics'!$C:$C,0)))</f>
        <v>% of potential achieved</v>
      </c>
      <c r="P881" s="7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76" t="str">
        <f>IF(ISBLANK(INDEX('Policy Characteristics'!K:K,MATCH($C881,'Policy Characteristics'!$C:$C,0))),"",INDEX('Policy Characteristics'!K:K,MATCH($C881,'Policy Characteristics'!$C:$C,0)))</f>
        <v/>
      </c>
      <c r="R881" s="76" t="str">
        <f>IF(ISBLANK(INDEX('Policy Characteristics'!L:L,MATCH($C881,'Policy Characteristics'!$C:$C,0))),"",INDEX('Policy Characteristics'!L:L,MATCH($C881,'Policy Characteristics'!$C:$C,0)))</f>
        <v/>
      </c>
    </row>
    <row r="882" spans="1:18" s="143" customFormat="1" x14ac:dyDescent="0.25">
      <c r="A882" s="76" t="str">
        <f>IF(ISBLANK(INDEX('Policy Characteristics'!A:A,MATCH($C882,'Policy Characteristics'!$C:$C,0))),"",INDEX('Policy Characteristics'!A:A,MATCH($C882,'Policy Characteristics'!$C:$C,0)))</f>
        <v>Industry</v>
      </c>
      <c r="B882" s="200" t="str">
        <f>IF(ISBLANK(INDEX('Policy Characteristics'!B:B,MATCH($C882,'Policy Characteristics'!$C:$C,0))),"",INDEX('Policy Characteristics'!B:B,MATCH($C882,'Policy Characteristics'!$C:$C,0)))</f>
        <v>Feedstock Shifting</v>
      </c>
      <c r="C882" s="76" t="str">
        <f t="shared" si="31"/>
        <v>Fraction of Feedstock Shifted</v>
      </c>
      <c r="D882" s="78" t="s">
        <v>1301</v>
      </c>
      <c r="E882" s="88" t="s">
        <v>947</v>
      </c>
      <c r="F882" t="s">
        <v>999</v>
      </c>
      <c r="G882" s="88" t="s">
        <v>951</v>
      </c>
      <c r="H882" s="80">
        <v>2477</v>
      </c>
      <c r="I882" s="213" t="s">
        <v>44</v>
      </c>
      <c r="J882" s="202" t="str">
        <f>IF(ISBLANK(INDEX('Policy Characteristics'!D:D,MATCH($C882,'Policy Characteristics'!$C:$C,0))),"",INDEX('Policy Characteristics'!D:D,MATCH($C882,'Policy Characteristics'!$C:$C,0)))</f>
        <v>Feedstock Shifting</v>
      </c>
      <c r="K882" s="76" t="str">
        <f>IF(ISBLANK(INDEX('Policy Characteristics'!E:E,MATCH($C882,'Policy Characteristics'!$C:$C,0))),"",INDEX('Policy Characteristics'!E:E,MATCH($C882,'Policy Characteristics'!$C:$C,0)))</f>
        <v>indst feedstock shifting</v>
      </c>
      <c r="L882" s="205">
        <f>IF(ISBLANK(INDEX('Policy Characteristics'!F:F,MATCH($C882,'Policy Characteristics'!$C:$C,0))),"",INDEX('Policy Characteristics'!F:F,MATCH($C882,'Policy Characteristics'!$C:$C,0)))</f>
        <v>0</v>
      </c>
      <c r="M882" s="205">
        <f>IF(ISBLANK(INDEX('Policy Characteristics'!G:G,MATCH($C882,'Policy Characteristics'!$C:$C,0))),"",INDEX('Policy Characteristics'!G:G,MATCH($C882,'Policy Characteristics'!$C:$C,0)))</f>
        <v>1</v>
      </c>
      <c r="N882" s="205">
        <f>IF(ISBLANK(INDEX('Policy Characteristics'!H:H,MATCH($C882,'Policy Characteristics'!$C:$C,0))),"",INDEX('Policy Characteristics'!H:H,MATCH($C882,'Policy Characteristics'!$C:$C,0)))</f>
        <v>0.01</v>
      </c>
      <c r="O882" s="76" t="str">
        <f>IF(ISBLANK(INDEX('Policy Characteristics'!I:I,MATCH($C882,'Policy Characteristics'!$C:$C,0))),"",INDEX('Policy Characteristics'!I:I,MATCH($C882,'Policy Characteristics'!$C:$C,0)))</f>
        <v>% of potential achieved</v>
      </c>
      <c r="P882" s="7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76" t="str">
        <f>IF(ISBLANK(INDEX('Policy Characteristics'!K:K,MATCH($C882,'Policy Characteristics'!$C:$C,0))),"",INDEX('Policy Characteristics'!K:K,MATCH($C882,'Policy Characteristics'!$C:$C,0)))</f>
        <v/>
      </c>
      <c r="R882" s="76" t="str">
        <f>IF(ISBLANK(INDEX('Policy Characteristics'!L:L,MATCH($C882,'Policy Characteristics'!$C:$C,0))),"",INDEX('Policy Characteristics'!L:L,MATCH($C882,'Policy Characteristics'!$C:$C,0)))</f>
        <v/>
      </c>
    </row>
    <row r="883" spans="1:18" s="143" customFormat="1" x14ac:dyDescent="0.25">
      <c r="A883" s="76" t="str">
        <f>IF(ISBLANK(INDEX('Policy Characteristics'!A:A,MATCH($C883,'Policy Characteristics'!$C:$C,0))),"",INDEX('Policy Characteristics'!A:A,MATCH($C883,'Policy Characteristics'!$C:$C,0)))</f>
        <v>Industry</v>
      </c>
      <c r="B883" s="200" t="str">
        <f>IF(ISBLANK(INDEX('Policy Characteristics'!B:B,MATCH($C883,'Policy Characteristics'!$C:$C,0))),"",INDEX('Policy Characteristics'!B:B,MATCH($C883,'Policy Characteristics'!$C:$C,0)))</f>
        <v>Feedstock Shifting</v>
      </c>
      <c r="C883" s="76" t="str">
        <f t="shared" si="31"/>
        <v>Fraction of Feedstock Shifted</v>
      </c>
      <c r="D883" s="78" t="s">
        <v>1301</v>
      </c>
      <c r="E883" s="88" t="s">
        <v>948</v>
      </c>
      <c r="F883" t="s">
        <v>999</v>
      </c>
      <c r="G883" s="88" t="s">
        <v>952</v>
      </c>
      <c r="H883" s="80">
        <v>2478</v>
      </c>
      <c r="I883" s="213" t="s">
        <v>44</v>
      </c>
      <c r="J883" s="202" t="str">
        <f>IF(ISBLANK(INDEX('Policy Characteristics'!D:D,MATCH($C883,'Policy Characteristics'!$C:$C,0))),"",INDEX('Policy Characteristics'!D:D,MATCH($C883,'Policy Characteristics'!$C:$C,0)))</f>
        <v>Feedstock Shifting</v>
      </c>
      <c r="K883" s="76" t="str">
        <f>IF(ISBLANK(INDEX('Policy Characteristics'!E:E,MATCH($C883,'Policy Characteristics'!$C:$C,0))),"",INDEX('Policy Characteristics'!E:E,MATCH($C883,'Policy Characteristics'!$C:$C,0)))</f>
        <v>indst feedstock shifting</v>
      </c>
      <c r="L883" s="205">
        <f>IF(ISBLANK(INDEX('Policy Characteristics'!F:F,MATCH($C883,'Policy Characteristics'!$C:$C,0))),"",INDEX('Policy Characteristics'!F:F,MATCH($C883,'Policy Characteristics'!$C:$C,0)))</f>
        <v>0</v>
      </c>
      <c r="M883" s="205">
        <f>IF(ISBLANK(INDEX('Policy Characteristics'!G:G,MATCH($C883,'Policy Characteristics'!$C:$C,0))),"",INDEX('Policy Characteristics'!G:G,MATCH($C883,'Policy Characteristics'!$C:$C,0)))</f>
        <v>1</v>
      </c>
      <c r="N883" s="205">
        <f>IF(ISBLANK(INDEX('Policy Characteristics'!H:H,MATCH($C883,'Policy Characteristics'!$C:$C,0))),"",INDEX('Policy Characteristics'!H:H,MATCH($C883,'Policy Characteristics'!$C:$C,0)))</f>
        <v>0.01</v>
      </c>
      <c r="O883" s="76" t="str">
        <f>IF(ISBLANK(INDEX('Policy Characteristics'!I:I,MATCH($C883,'Policy Characteristics'!$C:$C,0))),"",INDEX('Policy Characteristics'!I:I,MATCH($C883,'Policy Characteristics'!$C:$C,0)))</f>
        <v>% of potential achieved</v>
      </c>
      <c r="P883" s="7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76" t="str">
        <f>IF(ISBLANK(INDEX('Policy Characteristics'!K:K,MATCH($C883,'Policy Characteristics'!$C:$C,0))),"",INDEX('Policy Characteristics'!K:K,MATCH($C883,'Policy Characteristics'!$C:$C,0)))</f>
        <v/>
      </c>
      <c r="R883" s="76" t="str">
        <f>IF(ISBLANK(INDEX('Policy Characteristics'!L:L,MATCH($C883,'Policy Characteristics'!$C:$C,0))),"",INDEX('Policy Characteristics'!L:L,MATCH($C883,'Policy Characteristics'!$C:$C,0)))</f>
        <v/>
      </c>
    </row>
    <row r="884" spans="1:18" s="143" customFormat="1" x14ac:dyDescent="0.25">
      <c r="A884" s="76" t="str">
        <f>IF(ISBLANK(INDEX('Policy Characteristics'!A:A,MATCH($C884,'Policy Characteristics'!$C:$C,0))),"",INDEX('Policy Characteristics'!A:A,MATCH($C884,'Policy Characteristics'!$C:$C,0)))</f>
        <v>Industry</v>
      </c>
      <c r="B884" s="200" t="str">
        <f>IF(ISBLANK(INDEX('Policy Characteristics'!B:B,MATCH($C884,'Policy Characteristics'!$C:$C,0))),"",INDEX('Policy Characteristics'!B:B,MATCH($C884,'Policy Characteristics'!$C:$C,0)))</f>
        <v>Feedstock Shifting</v>
      </c>
      <c r="C884" s="76" t="str">
        <f t="shared" si="31"/>
        <v>Fraction of Feedstock Shifted</v>
      </c>
      <c r="D884" s="78" t="s">
        <v>1301</v>
      </c>
      <c r="E884" s="88" t="s">
        <v>945</v>
      </c>
      <c r="F884" t="s">
        <v>999</v>
      </c>
      <c r="G884" s="88" t="s">
        <v>950</v>
      </c>
      <c r="H884" s="80">
        <v>2479</v>
      </c>
      <c r="I884" s="213" t="s">
        <v>44</v>
      </c>
      <c r="J884" s="202" t="str">
        <f>IF(ISBLANK(INDEX('Policy Characteristics'!D:D,MATCH($C884,'Policy Characteristics'!$C:$C,0))),"",INDEX('Policy Characteristics'!D:D,MATCH($C884,'Policy Characteristics'!$C:$C,0)))</f>
        <v>Feedstock Shifting</v>
      </c>
      <c r="K884" s="76" t="str">
        <f>IF(ISBLANK(INDEX('Policy Characteristics'!E:E,MATCH($C884,'Policy Characteristics'!$C:$C,0))),"",INDEX('Policy Characteristics'!E:E,MATCH($C884,'Policy Characteristics'!$C:$C,0)))</f>
        <v>indst feedstock shifting</v>
      </c>
      <c r="L884" s="205">
        <f>IF(ISBLANK(INDEX('Policy Characteristics'!F:F,MATCH($C884,'Policy Characteristics'!$C:$C,0))),"",INDEX('Policy Characteristics'!F:F,MATCH($C884,'Policy Characteristics'!$C:$C,0)))</f>
        <v>0</v>
      </c>
      <c r="M884" s="205">
        <f>IF(ISBLANK(INDEX('Policy Characteristics'!G:G,MATCH($C884,'Policy Characteristics'!$C:$C,0))),"",INDEX('Policy Characteristics'!G:G,MATCH($C884,'Policy Characteristics'!$C:$C,0)))</f>
        <v>1</v>
      </c>
      <c r="N884" s="205">
        <f>IF(ISBLANK(INDEX('Policy Characteristics'!H:H,MATCH($C884,'Policy Characteristics'!$C:$C,0))),"",INDEX('Policy Characteristics'!H:H,MATCH($C884,'Policy Characteristics'!$C:$C,0)))</f>
        <v>0.01</v>
      </c>
      <c r="O884" s="76" t="str">
        <f>IF(ISBLANK(INDEX('Policy Characteristics'!I:I,MATCH($C884,'Policy Characteristics'!$C:$C,0))),"",INDEX('Policy Characteristics'!I:I,MATCH($C884,'Policy Characteristics'!$C:$C,0)))</f>
        <v>% of potential achieved</v>
      </c>
      <c r="P884" s="7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76" t="str">
        <f>IF(ISBLANK(INDEX('Policy Characteristics'!K:K,MATCH($C884,'Policy Characteristics'!$C:$C,0))),"",INDEX('Policy Characteristics'!K:K,MATCH($C884,'Policy Characteristics'!$C:$C,0)))</f>
        <v/>
      </c>
      <c r="R884" s="76" t="str">
        <f>IF(ISBLANK(INDEX('Policy Characteristics'!L:L,MATCH($C884,'Policy Characteristics'!$C:$C,0))),"",INDEX('Policy Characteristics'!L:L,MATCH($C884,'Policy Characteristics'!$C:$C,0)))</f>
        <v/>
      </c>
    </row>
    <row r="885" spans="1:18" s="143" customFormat="1" x14ac:dyDescent="0.25">
      <c r="A885" s="76" t="str">
        <f>IF(ISBLANK(INDEX('Policy Characteristics'!A:A,MATCH($C885,'Policy Characteristics'!$C:$C,0))),"",INDEX('Policy Characteristics'!A:A,MATCH($C885,'Policy Characteristics'!$C:$C,0)))</f>
        <v>Industry</v>
      </c>
      <c r="B885" s="200" t="str">
        <f>IF(ISBLANK(INDEX('Policy Characteristics'!B:B,MATCH($C885,'Policy Characteristics'!$C:$C,0))),"",INDEX('Policy Characteristics'!B:B,MATCH($C885,'Policy Characteristics'!$C:$C,0)))</f>
        <v>Feedstock Shifting</v>
      </c>
      <c r="C885" s="76" t="str">
        <f t="shared" si="31"/>
        <v>Fraction of Feedstock Shifted</v>
      </c>
      <c r="D885" s="78" t="s">
        <v>1302</v>
      </c>
      <c r="E885" s="88" t="s">
        <v>642</v>
      </c>
      <c r="F885" t="s">
        <v>1266</v>
      </c>
      <c r="G885" s="88" t="s">
        <v>648</v>
      </c>
      <c r="H885" s="80">
        <v>2480</v>
      </c>
      <c r="I885" s="213" t="s">
        <v>44</v>
      </c>
      <c r="J885" s="202" t="str">
        <f>IF(ISBLANK(INDEX('Policy Characteristics'!D:D,MATCH($C885,'Policy Characteristics'!$C:$C,0))),"",INDEX('Policy Characteristics'!D:D,MATCH($C885,'Policy Characteristics'!$C:$C,0)))</f>
        <v>Feedstock Shifting</v>
      </c>
      <c r="K885" s="76" t="str">
        <f>IF(ISBLANK(INDEX('Policy Characteristics'!E:E,MATCH($C885,'Policy Characteristics'!$C:$C,0))),"",INDEX('Policy Characteristics'!E:E,MATCH($C885,'Policy Characteristics'!$C:$C,0)))</f>
        <v>indst feedstock shifting</v>
      </c>
      <c r="L885" s="205">
        <f>IF(ISBLANK(INDEX('Policy Characteristics'!F:F,MATCH($C885,'Policy Characteristics'!$C:$C,0))),"",INDEX('Policy Characteristics'!F:F,MATCH($C885,'Policy Characteristics'!$C:$C,0)))</f>
        <v>0</v>
      </c>
      <c r="M885" s="205">
        <f>IF(ISBLANK(INDEX('Policy Characteristics'!G:G,MATCH($C885,'Policy Characteristics'!$C:$C,0))),"",INDEX('Policy Characteristics'!G:G,MATCH($C885,'Policy Characteristics'!$C:$C,0)))</f>
        <v>1</v>
      </c>
      <c r="N885" s="205">
        <f>IF(ISBLANK(INDEX('Policy Characteristics'!H:H,MATCH($C885,'Policy Characteristics'!$C:$C,0))),"",INDEX('Policy Characteristics'!H:H,MATCH($C885,'Policy Characteristics'!$C:$C,0)))</f>
        <v>0.01</v>
      </c>
      <c r="O885" s="76" t="str">
        <f>IF(ISBLANK(INDEX('Policy Characteristics'!I:I,MATCH($C885,'Policy Characteristics'!$C:$C,0))),"",INDEX('Policy Characteristics'!I:I,MATCH($C885,'Policy Characteristics'!$C:$C,0)))</f>
        <v>% of potential achieved</v>
      </c>
      <c r="P885" s="7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76" t="str">
        <f>IF(ISBLANK(INDEX('Policy Characteristics'!K:K,MATCH($C885,'Policy Characteristics'!$C:$C,0))),"",INDEX('Policy Characteristics'!K:K,MATCH($C885,'Policy Characteristics'!$C:$C,0)))</f>
        <v/>
      </c>
      <c r="R885" s="76" t="str">
        <f>IF(ISBLANK(INDEX('Policy Characteristics'!L:L,MATCH($C885,'Policy Characteristics'!$C:$C,0))),"",INDEX('Policy Characteristics'!L:L,MATCH($C885,'Policy Characteristics'!$C:$C,0)))</f>
        <v/>
      </c>
    </row>
    <row r="886" spans="1:18" s="143" customFormat="1" x14ac:dyDescent="0.25">
      <c r="A886" s="76" t="str">
        <f>IF(ISBLANK(INDEX('Policy Characteristics'!A:A,MATCH($C886,'Policy Characteristics'!$C:$C,0))),"",INDEX('Policy Characteristics'!A:A,MATCH($C886,'Policy Characteristics'!$C:$C,0)))</f>
        <v>Industry</v>
      </c>
      <c r="B886" s="200" t="str">
        <f>IF(ISBLANK(INDEX('Policy Characteristics'!B:B,MATCH($C886,'Policy Characteristics'!$C:$C,0))),"",INDEX('Policy Characteristics'!B:B,MATCH($C886,'Policy Characteristics'!$C:$C,0)))</f>
        <v>Feedstock Shifting</v>
      </c>
      <c r="C886" s="76" t="str">
        <f t="shared" si="31"/>
        <v>Fraction of Feedstock Shifted</v>
      </c>
      <c r="D886" s="78" t="s">
        <v>1302</v>
      </c>
      <c r="E886" s="88" t="s">
        <v>643</v>
      </c>
      <c r="F886" t="s">
        <v>1266</v>
      </c>
      <c r="G886" s="88" t="s">
        <v>651</v>
      </c>
      <c r="H886" s="80">
        <v>2481</v>
      </c>
      <c r="I886" s="213" t="s">
        <v>44</v>
      </c>
      <c r="J886" s="202" t="str">
        <f>IF(ISBLANK(INDEX('Policy Characteristics'!D:D,MATCH($C886,'Policy Characteristics'!$C:$C,0))),"",INDEX('Policy Characteristics'!D:D,MATCH($C886,'Policy Characteristics'!$C:$C,0)))</f>
        <v>Feedstock Shifting</v>
      </c>
      <c r="K886" s="76" t="str">
        <f>IF(ISBLANK(INDEX('Policy Characteristics'!E:E,MATCH($C886,'Policy Characteristics'!$C:$C,0))),"",INDEX('Policy Characteristics'!E:E,MATCH($C886,'Policy Characteristics'!$C:$C,0)))</f>
        <v>indst feedstock shifting</v>
      </c>
      <c r="L886" s="205">
        <f>IF(ISBLANK(INDEX('Policy Characteristics'!F:F,MATCH($C886,'Policy Characteristics'!$C:$C,0))),"",INDEX('Policy Characteristics'!F:F,MATCH($C886,'Policy Characteristics'!$C:$C,0)))</f>
        <v>0</v>
      </c>
      <c r="M886" s="205">
        <f>IF(ISBLANK(INDEX('Policy Characteristics'!G:G,MATCH($C886,'Policy Characteristics'!$C:$C,0))),"",INDEX('Policy Characteristics'!G:G,MATCH($C886,'Policy Characteristics'!$C:$C,0)))</f>
        <v>1</v>
      </c>
      <c r="N886" s="205">
        <f>IF(ISBLANK(INDEX('Policy Characteristics'!H:H,MATCH($C886,'Policy Characteristics'!$C:$C,0))),"",INDEX('Policy Characteristics'!H:H,MATCH($C886,'Policy Characteristics'!$C:$C,0)))</f>
        <v>0.01</v>
      </c>
      <c r="O886" s="76" t="str">
        <f>IF(ISBLANK(INDEX('Policy Characteristics'!I:I,MATCH($C886,'Policy Characteristics'!$C:$C,0))),"",INDEX('Policy Characteristics'!I:I,MATCH($C886,'Policy Characteristics'!$C:$C,0)))</f>
        <v>% of potential achieved</v>
      </c>
      <c r="P886" s="7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76" t="str">
        <f>IF(ISBLANK(INDEX('Policy Characteristics'!K:K,MATCH($C886,'Policy Characteristics'!$C:$C,0))),"",INDEX('Policy Characteristics'!K:K,MATCH($C886,'Policy Characteristics'!$C:$C,0)))</f>
        <v/>
      </c>
      <c r="R886" s="76" t="str">
        <f>IF(ISBLANK(INDEX('Policy Characteristics'!L:L,MATCH($C886,'Policy Characteristics'!$C:$C,0))),"",INDEX('Policy Characteristics'!L:L,MATCH($C886,'Policy Characteristics'!$C:$C,0)))</f>
        <v/>
      </c>
    </row>
    <row r="887" spans="1:18" s="143" customFormat="1" x14ac:dyDescent="0.25">
      <c r="A887" s="76" t="str">
        <f>IF(ISBLANK(INDEX('Policy Characteristics'!A:A,MATCH($C887,'Policy Characteristics'!$C:$C,0))),"",INDEX('Policy Characteristics'!A:A,MATCH($C887,'Policy Characteristics'!$C:$C,0)))</f>
        <v>Industry</v>
      </c>
      <c r="B887" s="200" t="str">
        <f>IF(ISBLANK(INDEX('Policy Characteristics'!B:B,MATCH($C887,'Policy Characteristics'!$C:$C,0))),"",INDEX('Policy Characteristics'!B:B,MATCH($C887,'Policy Characteristics'!$C:$C,0)))</f>
        <v>Feedstock Shifting</v>
      </c>
      <c r="C887" s="76" t="str">
        <f t="shared" si="31"/>
        <v>Fraction of Feedstock Shifted</v>
      </c>
      <c r="D887" s="78" t="s">
        <v>1302</v>
      </c>
      <c r="E887" s="88" t="s">
        <v>644</v>
      </c>
      <c r="F887" t="s">
        <v>1266</v>
      </c>
      <c r="G887" s="88" t="s">
        <v>652</v>
      </c>
      <c r="H887" s="80">
        <v>2482</v>
      </c>
      <c r="I887" s="213" t="s">
        <v>44</v>
      </c>
      <c r="J887" s="202" t="str">
        <f>IF(ISBLANK(INDEX('Policy Characteristics'!D:D,MATCH($C887,'Policy Characteristics'!$C:$C,0))),"",INDEX('Policy Characteristics'!D:D,MATCH($C887,'Policy Characteristics'!$C:$C,0)))</f>
        <v>Feedstock Shifting</v>
      </c>
      <c r="K887" s="76" t="str">
        <f>IF(ISBLANK(INDEX('Policy Characteristics'!E:E,MATCH($C887,'Policy Characteristics'!$C:$C,0))),"",INDEX('Policy Characteristics'!E:E,MATCH($C887,'Policy Characteristics'!$C:$C,0)))</f>
        <v>indst feedstock shifting</v>
      </c>
      <c r="L887" s="205">
        <f>IF(ISBLANK(INDEX('Policy Characteristics'!F:F,MATCH($C887,'Policy Characteristics'!$C:$C,0))),"",INDEX('Policy Characteristics'!F:F,MATCH($C887,'Policy Characteristics'!$C:$C,0)))</f>
        <v>0</v>
      </c>
      <c r="M887" s="205">
        <f>IF(ISBLANK(INDEX('Policy Characteristics'!G:G,MATCH($C887,'Policy Characteristics'!$C:$C,0))),"",INDEX('Policy Characteristics'!G:G,MATCH($C887,'Policy Characteristics'!$C:$C,0)))</f>
        <v>1</v>
      </c>
      <c r="N887" s="205">
        <f>IF(ISBLANK(INDEX('Policy Characteristics'!H:H,MATCH($C887,'Policy Characteristics'!$C:$C,0))),"",INDEX('Policy Characteristics'!H:H,MATCH($C887,'Policy Characteristics'!$C:$C,0)))</f>
        <v>0.01</v>
      </c>
      <c r="O887" s="76" t="str">
        <f>IF(ISBLANK(INDEX('Policy Characteristics'!I:I,MATCH($C887,'Policy Characteristics'!$C:$C,0))),"",INDEX('Policy Characteristics'!I:I,MATCH($C887,'Policy Characteristics'!$C:$C,0)))</f>
        <v>% of potential achieved</v>
      </c>
      <c r="P887" s="7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76" t="str">
        <f>IF(ISBLANK(INDEX('Policy Characteristics'!K:K,MATCH($C887,'Policy Characteristics'!$C:$C,0))),"",INDEX('Policy Characteristics'!K:K,MATCH($C887,'Policy Characteristics'!$C:$C,0)))</f>
        <v/>
      </c>
      <c r="R887" s="76" t="str">
        <f>IF(ISBLANK(INDEX('Policy Characteristics'!L:L,MATCH($C887,'Policy Characteristics'!$C:$C,0))),"",INDEX('Policy Characteristics'!L:L,MATCH($C887,'Policy Characteristics'!$C:$C,0)))</f>
        <v/>
      </c>
    </row>
    <row r="888" spans="1:18" s="143" customFormat="1" x14ac:dyDescent="0.25">
      <c r="A888" s="76" t="str">
        <f>IF(ISBLANK(INDEX('Policy Characteristics'!A:A,MATCH($C888,'Policy Characteristics'!$C:$C,0))),"",INDEX('Policy Characteristics'!A:A,MATCH($C888,'Policy Characteristics'!$C:$C,0)))</f>
        <v>Industry</v>
      </c>
      <c r="B888" s="200" t="str">
        <f>IF(ISBLANK(INDEX('Policy Characteristics'!B:B,MATCH($C888,'Policy Characteristics'!$C:$C,0))),"",INDEX('Policy Characteristics'!B:B,MATCH($C888,'Policy Characteristics'!$C:$C,0)))</f>
        <v>Feedstock Shifting</v>
      </c>
      <c r="C888" s="76" t="str">
        <f t="shared" si="31"/>
        <v>Fraction of Feedstock Shifted</v>
      </c>
      <c r="D888" s="78" t="s">
        <v>1302</v>
      </c>
      <c r="E888" s="88" t="s">
        <v>645</v>
      </c>
      <c r="F888" t="s">
        <v>1266</v>
      </c>
      <c r="G888" s="88" t="s">
        <v>649</v>
      </c>
      <c r="H888" s="80">
        <v>2483</v>
      </c>
      <c r="I888" s="213" t="s">
        <v>44</v>
      </c>
      <c r="J888" s="202" t="str">
        <f>IF(ISBLANK(INDEX('Policy Characteristics'!D:D,MATCH($C888,'Policy Characteristics'!$C:$C,0))),"",INDEX('Policy Characteristics'!D:D,MATCH($C888,'Policy Characteristics'!$C:$C,0)))</f>
        <v>Feedstock Shifting</v>
      </c>
      <c r="K888" s="76" t="str">
        <f>IF(ISBLANK(INDEX('Policy Characteristics'!E:E,MATCH($C888,'Policy Characteristics'!$C:$C,0))),"",INDEX('Policy Characteristics'!E:E,MATCH($C888,'Policy Characteristics'!$C:$C,0)))</f>
        <v>indst feedstock shifting</v>
      </c>
      <c r="L888" s="205">
        <f>IF(ISBLANK(INDEX('Policy Characteristics'!F:F,MATCH($C888,'Policy Characteristics'!$C:$C,0))),"",INDEX('Policy Characteristics'!F:F,MATCH($C888,'Policy Characteristics'!$C:$C,0)))</f>
        <v>0</v>
      </c>
      <c r="M888" s="205">
        <f>IF(ISBLANK(INDEX('Policy Characteristics'!G:G,MATCH($C888,'Policy Characteristics'!$C:$C,0))),"",INDEX('Policy Characteristics'!G:G,MATCH($C888,'Policy Characteristics'!$C:$C,0)))</f>
        <v>1</v>
      </c>
      <c r="N888" s="205">
        <f>IF(ISBLANK(INDEX('Policy Characteristics'!H:H,MATCH($C888,'Policy Characteristics'!$C:$C,0))),"",INDEX('Policy Characteristics'!H:H,MATCH($C888,'Policy Characteristics'!$C:$C,0)))</f>
        <v>0.01</v>
      </c>
      <c r="O888" s="76" t="str">
        <f>IF(ISBLANK(INDEX('Policy Characteristics'!I:I,MATCH($C888,'Policy Characteristics'!$C:$C,0))),"",INDEX('Policy Characteristics'!I:I,MATCH($C888,'Policy Characteristics'!$C:$C,0)))</f>
        <v>% of potential achieved</v>
      </c>
      <c r="P888" s="7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76" t="str">
        <f>IF(ISBLANK(INDEX('Policy Characteristics'!K:K,MATCH($C888,'Policy Characteristics'!$C:$C,0))),"",INDEX('Policy Characteristics'!K:K,MATCH($C888,'Policy Characteristics'!$C:$C,0)))</f>
        <v/>
      </c>
      <c r="R888" s="76" t="str">
        <f>IF(ISBLANK(INDEX('Policy Characteristics'!L:L,MATCH($C888,'Policy Characteristics'!$C:$C,0))),"",INDEX('Policy Characteristics'!L:L,MATCH($C888,'Policy Characteristics'!$C:$C,0)))</f>
        <v/>
      </c>
    </row>
    <row r="889" spans="1:18" s="143" customFormat="1" x14ac:dyDescent="0.25">
      <c r="A889" s="76" t="str">
        <f>IF(ISBLANK(INDEX('Policy Characteristics'!A:A,MATCH($C889,'Policy Characteristics'!$C:$C,0))),"",INDEX('Policy Characteristics'!A:A,MATCH($C889,'Policy Characteristics'!$C:$C,0)))</f>
        <v>Industry</v>
      </c>
      <c r="B889" s="200" t="str">
        <f>IF(ISBLANK(INDEX('Policy Characteristics'!B:B,MATCH($C889,'Policy Characteristics'!$C:$C,0))),"",INDEX('Policy Characteristics'!B:B,MATCH($C889,'Policy Characteristics'!$C:$C,0)))</f>
        <v>Feedstock Shifting</v>
      </c>
      <c r="C889" s="76" t="str">
        <f t="shared" si="31"/>
        <v>Fraction of Feedstock Shifted</v>
      </c>
      <c r="D889" s="78" t="s">
        <v>1302</v>
      </c>
      <c r="E889" s="88" t="s">
        <v>646</v>
      </c>
      <c r="F889" t="s">
        <v>1266</v>
      </c>
      <c r="G889" s="88" t="s">
        <v>650</v>
      </c>
      <c r="H889" s="80">
        <v>2484</v>
      </c>
      <c r="I889" s="213" t="s">
        <v>44</v>
      </c>
      <c r="J889" s="202" t="str">
        <f>IF(ISBLANK(INDEX('Policy Characteristics'!D:D,MATCH($C889,'Policy Characteristics'!$C:$C,0))),"",INDEX('Policy Characteristics'!D:D,MATCH($C889,'Policy Characteristics'!$C:$C,0)))</f>
        <v>Feedstock Shifting</v>
      </c>
      <c r="K889" s="76" t="str">
        <f>IF(ISBLANK(INDEX('Policy Characteristics'!E:E,MATCH($C889,'Policy Characteristics'!$C:$C,0))),"",INDEX('Policy Characteristics'!E:E,MATCH($C889,'Policy Characteristics'!$C:$C,0)))</f>
        <v>indst feedstock shifting</v>
      </c>
      <c r="L889" s="205">
        <f>IF(ISBLANK(INDEX('Policy Characteristics'!F:F,MATCH($C889,'Policy Characteristics'!$C:$C,0))),"",INDEX('Policy Characteristics'!F:F,MATCH($C889,'Policy Characteristics'!$C:$C,0)))</f>
        <v>0</v>
      </c>
      <c r="M889" s="205">
        <f>IF(ISBLANK(INDEX('Policy Characteristics'!G:G,MATCH($C889,'Policy Characteristics'!$C:$C,0))),"",INDEX('Policy Characteristics'!G:G,MATCH($C889,'Policy Characteristics'!$C:$C,0)))</f>
        <v>1</v>
      </c>
      <c r="N889" s="205">
        <f>IF(ISBLANK(INDEX('Policy Characteristics'!H:H,MATCH($C889,'Policy Characteristics'!$C:$C,0))),"",INDEX('Policy Characteristics'!H:H,MATCH($C889,'Policy Characteristics'!$C:$C,0)))</f>
        <v>0.01</v>
      </c>
      <c r="O889" s="76" t="str">
        <f>IF(ISBLANK(INDEX('Policy Characteristics'!I:I,MATCH($C889,'Policy Characteristics'!$C:$C,0))),"",INDEX('Policy Characteristics'!I:I,MATCH($C889,'Policy Characteristics'!$C:$C,0)))</f>
        <v>% of potential achieved</v>
      </c>
      <c r="P889" s="7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76" t="str">
        <f>IF(ISBLANK(INDEX('Policy Characteristics'!K:K,MATCH($C889,'Policy Characteristics'!$C:$C,0))),"",INDEX('Policy Characteristics'!K:K,MATCH($C889,'Policy Characteristics'!$C:$C,0)))</f>
        <v/>
      </c>
      <c r="R889" s="76" t="str">
        <f>IF(ISBLANK(INDEX('Policy Characteristics'!L:L,MATCH($C889,'Policy Characteristics'!$C:$C,0))),"",INDEX('Policy Characteristics'!L:L,MATCH($C889,'Policy Characteristics'!$C:$C,0)))</f>
        <v/>
      </c>
    </row>
    <row r="890" spans="1:18" s="143" customFormat="1" x14ac:dyDescent="0.25">
      <c r="A890" s="76" t="str">
        <f>IF(ISBLANK(INDEX('Policy Characteristics'!A:A,MATCH($C890,'Policy Characteristics'!$C:$C,0))),"",INDEX('Policy Characteristics'!A:A,MATCH($C890,'Policy Characteristics'!$C:$C,0)))</f>
        <v>Industry</v>
      </c>
      <c r="B890" s="200" t="str">
        <f>IF(ISBLANK(INDEX('Policy Characteristics'!B:B,MATCH($C890,'Policy Characteristics'!$C:$C,0))),"",INDEX('Policy Characteristics'!B:B,MATCH($C890,'Policy Characteristics'!$C:$C,0)))</f>
        <v>Feedstock Shifting</v>
      </c>
      <c r="C890" s="76" t="str">
        <f t="shared" si="31"/>
        <v>Fraction of Feedstock Shifted</v>
      </c>
      <c r="D890" s="78" t="s">
        <v>1302</v>
      </c>
      <c r="E890" s="88" t="s">
        <v>647</v>
      </c>
      <c r="F890" t="s">
        <v>1266</v>
      </c>
      <c r="G890" s="88" t="s">
        <v>653</v>
      </c>
      <c r="H890" s="80">
        <v>2485</v>
      </c>
      <c r="I890" s="213" t="s">
        <v>44</v>
      </c>
      <c r="J890" s="202" t="str">
        <f>IF(ISBLANK(INDEX('Policy Characteristics'!D:D,MATCH($C890,'Policy Characteristics'!$C:$C,0))),"",INDEX('Policy Characteristics'!D:D,MATCH($C890,'Policy Characteristics'!$C:$C,0)))</f>
        <v>Feedstock Shifting</v>
      </c>
      <c r="K890" s="76" t="str">
        <f>IF(ISBLANK(INDEX('Policy Characteristics'!E:E,MATCH($C890,'Policy Characteristics'!$C:$C,0))),"",INDEX('Policy Characteristics'!E:E,MATCH($C890,'Policy Characteristics'!$C:$C,0)))</f>
        <v>indst feedstock shifting</v>
      </c>
      <c r="L890" s="205">
        <f>IF(ISBLANK(INDEX('Policy Characteristics'!F:F,MATCH($C890,'Policy Characteristics'!$C:$C,0))),"",INDEX('Policy Characteristics'!F:F,MATCH($C890,'Policy Characteristics'!$C:$C,0)))</f>
        <v>0</v>
      </c>
      <c r="M890" s="205">
        <f>IF(ISBLANK(INDEX('Policy Characteristics'!G:G,MATCH($C890,'Policy Characteristics'!$C:$C,0))),"",INDEX('Policy Characteristics'!G:G,MATCH($C890,'Policy Characteristics'!$C:$C,0)))</f>
        <v>1</v>
      </c>
      <c r="N890" s="205">
        <f>IF(ISBLANK(INDEX('Policy Characteristics'!H:H,MATCH($C890,'Policy Characteristics'!$C:$C,0))),"",INDEX('Policy Characteristics'!H:H,MATCH($C890,'Policy Characteristics'!$C:$C,0)))</f>
        <v>0.01</v>
      </c>
      <c r="O890" s="76" t="str">
        <f>IF(ISBLANK(INDEX('Policy Characteristics'!I:I,MATCH($C890,'Policy Characteristics'!$C:$C,0))),"",INDEX('Policy Characteristics'!I:I,MATCH($C890,'Policy Characteristics'!$C:$C,0)))</f>
        <v>% of potential achieved</v>
      </c>
      <c r="P890" s="7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76" t="str">
        <f>IF(ISBLANK(INDEX('Policy Characteristics'!K:K,MATCH($C890,'Policy Characteristics'!$C:$C,0))),"",INDEX('Policy Characteristics'!K:K,MATCH($C890,'Policy Characteristics'!$C:$C,0)))</f>
        <v/>
      </c>
      <c r="R890" s="76" t="str">
        <f>IF(ISBLANK(INDEX('Policy Characteristics'!L:L,MATCH($C890,'Policy Characteristics'!$C:$C,0))),"",INDEX('Policy Characteristics'!L:L,MATCH($C890,'Policy Characteristics'!$C:$C,0)))</f>
        <v/>
      </c>
    </row>
    <row r="891" spans="1:18" s="143" customFormat="1" x14ac:dyDescent="0.25">
      <c r="A891" s="76" t="str">
        <f>IF(ISBLANK(INDEX('Policy Characteristics'!A:A,MATCH($C891,'Policy Characteristics'!$C:$C,0))),"",INDEX('Policy Characteristics'!A:A,MATCH($C891,'Policy Characteristics'!$C:$C,0)))</f>
        <v>Industry</v>
      </c>
      <c r="B891" s="200" t="str">
        <f>IF(ISBLANK(INDEX('Policy Characteristics'!B:B,MATCH($C891,'Policy Characteristics'!$C:$C,0))),"",INDEX('Policy Characteristics'!B:B,MATCH($C891,'Policy Characteristics'!$C:$C,0)))</f>
        <v>Feedstock Shifting</v>
      </c>
      <c r="C891" s="76" t="str">
        <f t="shared" si="31"/>
        <v>Fraction of Feedstock Shifted</v>
      </c>
      <c r="D891" s="78" t="s">
        <v>1302</v>
      </c>
      <c r="E891" s="88" t="s">
        <v>946</v>
      </c>
      <c r="F891" t="s">
        <v>1266</v>
      </c>
      <c r="G891" s="88" t="s">
        <v>949</v>
      </c>
      <c r="H891" s="80">
        <v>2486</v>
      </c>
      <c r="I891" s="213" t="s">
        <v>44</v>
      </c>
      <c r="J891" s="202" t="str">
        <f>IF(ISBLANK(INDEX('Policy Characteristics'!D:D,MATCH($C891,'Policy Characteristics'!$C:$C,0))),"",INDEX('Policy Characteristics'!D:D,MATCH($C891,'Policy Characteristics'!$C:$C,0)))</f>
        <v>Feedstock Shifting</v>
      </c>
      <c r="K891" s="76" t="str">
        <f>IF(ISBLANK(INDEX('Policy Characteristics'!E:E,MATCH($C891,'Policy Characteristics'!$C:$C,0))),"",INDEX('Policy Characteristics'!E:E,MATCH($C891,'Policy Characteristics'!$C:$C,0)))</f>
        <v>indst feedstock shifting</v>
      </c>
      <c r="L891" s="205">
        <f>IF(ISBLANK(INDEX('Policy Characteristics'!F:F,MATCH($C891,'Policy Characteristics'!$C:$C,0))),"",INDEX('Policy Characteristics'!F:F,MATCH($C891,'Policy Characteristics'!$C:$C,0)))</f>
        <v>0</v>
      </c>
      <c r="M891" s="205">
        <f>IF(ISBLANK(INDEX('Policy Characteristics'!G:G,MATCH($C891,'Policy Characteristics'!$C:$C,0))),"",INDEX('Policy Characteristics'!G:G,MATCH($C891,'Policy Characteristics'!$C:$C,0)))</f>
        <v>1</v>
      </c>
      <c r="N891" s="205">
        <f>IF(ISBLANK(INDEX('Policy Characteristics'!H:H,MATCH($C891,'Policy Characteristics'!$C:$C,0))),"",INDEX('Policy Characteristics'!H:H,MATCH($C891,'Policy Characteristics'!$C:$C,0)))</f>
        <v>0.01</v>
      </c>
      <c r="O891" s="76" t="str">
        <f>IF(ISBLANK(INDEX('Policy Characteristics'!I:I,MATCH($C891,'Policy Characteristics'!$C:$C,0))),"",INDEX('Policy Characteristics'!I:I,MATCH($C891,'Policy Characteristics'!$C:$C,0)))</f>
        <v>% of potential achieved</v>
      </c>
      <c r="P891" s="7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76" t="str">
        <f>IF(ISBLANK(INDEX('Policy Characteristics'!K:K,MATCH($C891,'Policy Characteristics'!$C:$C,0))),"",INDEX('Policy Characteristics'!K:K,MATCH($C891,'Policy Characteristics'!$C:$C,0)))</f>
        <v/>
      </c>
      <c r="R891" s="76" t="str">
        <f>IF(ISBLANK(INDEX('Policy Characteristics'!L:L,MATCH($C891,'Policy Characteristics'!$C:$C,0))),"",INDEX('Policy Characteristics'!L:L,MATCH($C891,'Policy Characteristics'!$C:$C,0)))</f>
        <v/>
      </c>
    </row>
    <row r="892" spans="1:18" s="143" customFormat="1" x14ac:dyDescent="0.25">
      <c r="A892" s="76" t="str">
        <f>IF(ISBLANK(INDEX('Policy Characteristics'!A:A,MATCH($C892,'Policy Characteristics'!$C:$C,0))),"",INDEX('Policy Characteristics'!A:A,MATCH($C892,'Policy Characteristics'!$C:$C,0)))</f>
        <v>Industry</v>
      </c>
      <c r="B892" s="200" t="str">
        <f>IF(ISBLANK(INDEX('Policy Characteristics'!B:B,MATCH($C892,'Policy Characteristics'!$C:$C,0))),"",INDEX('Policy Characteristics'!B:B,MATCH($C892,'Policy Characteristics'!$C:$C,0)))</f>
        <v>Feedstock Shifting</v>
      </c>
      <c r="C892" s="76" t="str">
        <f t="shared" si="31"/>
        <v>Fraction of Feedstock Shifted</v>
      </c>
      <c r="D892" s="78" t="s">
        <v>1302</v>
      </c>
      <c r="E892" s="88" t="s">
        <v>947</v>
      </c>
      <c r="F892" t="s">
        <v>1266</v>
      </c>
      <c r="G892" s="88" t="s">
        <v>951</v>
      </c>
      <c r="H892" s="80">
        <v>2487</v>
      </c>
      <c r="I892" s="213" t="s">
        <v>44</v>
      </c>
      <c r="J892" s="202" t="str">
        <f>IF(ISBLANK(INDEX('Policy Characteristics'!D:D,MATCH($C892,'Policy Characteristics'!$C:$C,0))),"",INDEX('Policy Characteristics'!D:D,MATCH($C892,'Policy Characteristics'!$C:$C,0)))</f>
        <v>Feedstock Shifting</v>
      </c>
      <c r="K892" s="76" t="str">
        <f>IF(ISBLANK(INDEX('Policy Characteristics'!E:E,MATCH($C892,'Policy Characteristics'!$C:$C,0))),"",INDEX('Policy Characteristics'!E:E,MATCH($C892,'Policy Characteristics'!$C:$C,0)))</f>
        <v>indst feedstock shifting</v>
      </c>
      <c r="L892" s="205">
        <f>IF(ISBLANK(INDEX('Policy Characteristics'!F:F,MATCH($C892,'Policy Characteristics'!$C:$C,0))),"",INDEX('Policy Characteristics'!F:F,MATCH($C892,'Policy Characteristics'!$C:$C,0)))</f>
        <v>0</v>
      </c>
      <c r="M892" s="205">
        <f>IF(ISBLANK(INDEX('Policy Characteristics'!G:G,MATCH($C892,'Policy Characteristics'!$C:$C,0))),"",INDEX('Policy Characteristics'!G:G,MATCH($C892,'Policy Characteristics'!$C:$C,0)))</f>
        <v>1</v>
      </c>
      <c r="N892" s="205">
        <f>IF(ISBLANK(INDEX('Policy Characteristics'!H:H,MATCH($C892,'Policy Characteristics'!$C:$C,0))),"",INDEX('Policy Characteristics'!H:H,MATCH($C892,'Policy Characteristics'!$C:$C,0)))</f>
        <v>0.01</v>
      </c>
      <c r="O892" s="76" t="str">
        <f>IF(ISBLANK(INDEX('Policy Characteristics'!I:I,MATCH($C892,'Policy Characteristics'!$C:$C,0))),"",INDEX('Policy Characteristics'!I:I,MATCH($C892,'Policy Characteristics'!$C:$C,0)))</f>
        <v>% of potential achieved</v>
      </c>
      <c r="P892" s="7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76" t="str">
        <f>IF(ISBLANK(INDEX('Policy Characteristics'!K:K,MATCH($C892,'Policy Characteristics'!$C:$C,0))),"",INDEX('Policy Characteristics'!K:K,MATCH($C892,'Policy Characteristics'!$C:$C,0)))</f>
        <v/>
      </c>
      <c r="R892" s="76" t="str">
        <f>IF(ISBLANK(INDEX('Policy Characteristics'!L:L,MATCH($C892,'Policy Characteristics'!$C:$C,0))),"",INDEX('Policy Characteristics'!L:L,MATCH($C892,'Policy Characteristics'!$C:$C,0)))</f>
        <v/>
      </c>
    </row>
    <row r="893" spans="1:18" s="143" customFormat="1" x14ac:dyDescent="0.25">
      <c r="A893" s="76" t="str">
        <f>IF(ISBLANK(INDEX('Policy Characteristics'!A:A,MATCH($C893,'Policy Characteristics'!$C:$C,0))),"",INDEX('Policy Characteristics'!A:A,MATCH($C893,'Policy Characteristics'!$C:$C,0)))</f>
        <v>Industry</v>
      </c>
      <c r="B893" s="200" t="str">
        <f>IF(ISBLANK(INDEX('Policy Characteristics'!B:B,MATCH($C893,'Policy Characteristics'!$C:$C,0))),"",INDEX('Policy Characteristics'!B:B,MATCH($C893,'Policy Characteristics'!$C:$C,0)))</f>
        <v>Feedstock Shifting</v>
      </c>
      <c r="C893" s="76" t="str">
        <f t="shared" si="31"/>
        <v>Fraction of Feedstock Shifted</v>
      </c>
      <c r="D893" s="78" t="s">
        <v>1302</v>
      </c>
      <c r="E893" s="88" t="s">
        <v>948</v>
      </c>
      <c r="F893" t="s">
        <v>1266</v>
      </c>
      <c r="G893" s="88" t="s">
        <v>952</v>
      </c>
      <c r="H893" s="80">
        <v>2488</v>
      </c>
      <c r="I893" s="213" t="s">
        <v>44</v>
      </c>
      <c r="J893" s="202" t="str">
        <f>IF(ISBLANK(INDEX('Policy Characteristics'!D:D,MATCH($C893,'Policy Characteristics'!$C:$C,0))),"",INDEX('Policy Characteristics'!D:D,MATCH($C893,'Policy Characteristics'!$C:$C,0)))</f>
        <v>Feedstock Shifting</v>
      </c>
      <c r="K893" s="76" t="str">
        <f>IF(ISBLANK(INDEX('Policy Characteristics'!E:E,MATCH($C893,'Policy Characteristics'!$C:$C,0))),"",INDEX('Policy Characteristics'!E:E,MATCH($C893,'Policy Characteristics'!$C:$C,0)))</f>
        <v>indst feedstock shifting</v>
      </c>
      <c r="L893" s="205">
        <f>IF(ISBLANK(INDEX('Policy Characteristics'!F:F,MATCH($C893,'Policy Characteristics'!$C:$C,0))),"",INDEX('Policy Characteristics'!F:F,MATCH($C893,'Policy Characteristics'!$C:$C,0)))</f>
        <v>0</v>
      </c>
      <c r="M893" s="205">
        <f>IF(ISBLANK(INDEX('Policy Characteristics'!G:G,MATCH($C893,'Policy Characteristics'!$C:$C,0))),"",INDEX('Policy Characteristics'!G:G,MATCH($C893,'Policy Characteristics'!$C:$C,0)))</f>
        <v>1</v>
      </c>
      <c r="N893" s="205">
        <f>IF(ISBLANK(INDEX('Policy Characteristics'!H:H,MATCH($C893,'Policy Characteristics'!$C:$C,0))),"",INDEX('Policy Characteristics'!H:H,MATCH($C893,'Policy Characteristics'!$C:$C,0)))</f>
        <v>0.01</v>
      </c>
      <c r="O893" s="76" t="str">
        <f>IF(ISBLANK(INDEX('Policy Characteristics'!I:I,MATCH($C893,'Policy Characteristics'!$C:$C,0))),"",INDEX('Policy Characteristics'!I:I,MATCH($C893,'Policy Characteristics'!$C:$C,0)))</f>
        <v>% of potential achieved</v>
      </c>
      <c r="P893" s="7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76" t="str">
        <f>IF(ISBLANK(INDEX('Policy Characteristics'!K:K,MATCH($C893,'Policy Characteristics'!$C:$C,0))),"",INDEX('Policy Characteristics'!K:K,MATCH($C893,'Policy Characteristics'!$C:$C,0)))</f>
        <v/>
      </c>
      <c r="R893" s="76" t="str">
        <f>IF(ISBLANK(INDEX('Policy Characteristics'!L:L,MATCH($C893,'Policy Characteristics'!$C:$C,0))),"",INDEX('Policy Characteristics'!L:L,MATCH($C893,'Policy Characteristics'!$C:$C,0)))</f>
        <v/>
      </c>
    </row>
    <row r="894" spans="1:18" s="143" customFormat="1" x14ac:dyDescent="0.25">
      <c r="A894" s="76" t="str">
        <f>IF(ISBLANK(INDEX('Policy Characteristics'!A:A,MATCH($C894,'Policy Characteristics'!$C:$C,0))),"",INDEX('Policy Characteristics'!A:A,MATCH($C894,'Policy Characteristics'!$C:$C,0)))</f>
        <v>Industry</v>
      </c>
      <c r="B894" s="200" t="str">
        <f>IF(ISBLANK(INDEX('Policy Characteristics'!B:B,MATCH($C894,'Policy Characteristics'!$C:$C,0))),"",INDEX('Policy Characteristics'!B:B,MATCH($C894,'Policy Characteristics'!$C:$C,0)))</f>
        <v>Feedstock Shifting</v>
      </c>
      <c r="C894" s="76" t="str">
        <f t="shared" si="31"/>
        <v>Fraction of Feedstock Shifted</v>
      </c>
      <c r="D894" s="78" t="s">
        <v>1302</v>
      </c>
      <c r="E894" s="88" t="s">
        <v>945</v>
      </c>
      <c r="F894" t="s">
        <v>1266</v>
      </c>
      <c r="G894" s="88" t="s">
        <v>950</v>
      </c>
      <c r="H894" s="80">
        <v>2489</v>
      </c>
      <c r="I894" s="213" t="s">
        <v>44</v>
      </c>
      <c r="J894" s="202" t="str">
        <f>IF(ISBLANK(INDEX('Policy Characteristics'!D:D,MATCH($C894,'Policy Characteristics'!$C:$C,0))),"",INDEX('Policy Characteristics'!D:D,MATCH($C894,'Policy Characteristics'!$C:$C,0)))</f>
        <v>Feedstock Shifting</v>
      </c>
      <c r="K894" s="76" t="str">
        <f>IF(ISBLANK(INDEX('Policy Characteristics'!E:E,MATCH($C894,'Policy Characteristics'!$C:$C,0))),"",INDEX('Policy Characteristics'!E:E,MATCH($C894,'Policy Characteristics'!$C:$C,0)))</f>
        <v>indst feedstock shifting</v>
      </c>
      <c r="L894" s="205">
        <f>IF(ISBLANK(INDEX('Policy Characteristics'!F:F,MATCH($C894,'Policy Characteristics'!$C:$C,0))),"",INDEX('Policy Characteristics'!F:F,MATCH($C894,'Policy Characteristics'!$C:$C,0)))</f>
        <v>0</v>
      </c>
      <c r="M894" s="205">
        <f>IF(ISBLANK(INDEX('Policy Characteristics'!G:G,MATCH($C894,'Policy Characteristics'!$C:$C,0))),"",INDEX('Policy Characteristics'!G:G,MATCH($C894,'Policy Characteristics'!$C:$C,0)))</f>
        <v>1</v>
      </c>
      <c r="N894" s="205">
        <f>IF(ISBLANK(INDEX('Policy Characteristics'!H:H,MATCH($C894,'Policy Characteristics'!$C:$C,0))),"",INDEX('Policy Characteristics'!H:H,MATCH($C894,'Policy Characteristics'!$C:$C,0)))</f>
        <v>0.01</v>
      </c>
      <c r="O894" s="76" t="str">
        <f>IF(ISBLANK(INDEX('Policy Characteristics'!I:I,MATCH($C894,'Policy Characteristics'!$C:$C,0))),"",INDEX('Policy Characteristics'!I:I,MATCH($C894,'Policy Characteristics'!$C:$C,0)))</f>
        <v>% of potential achieved</v>
      </c>
      <c r="P894" s="7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76" t="str">
        <f>IF(ISBLANK(INDEX('Policy Characteristics'!K:K,MATCH($C894,'Policy Characteristics'!$C:$C,0))),"",INDEX('Policy Characteristics'!K:K,MATCH($C894,'Policy Characteristics'!$C:$C,0)))</f>
        <v/>
      </c>
      <c r="R894" s="76" t="str">
        <f>IF(ISBLANK(INDEX('Policy Characteristics'!L:L,MATCH($C894,'Policy Characteristics'!$C:$C,0))),"",INDEX('Policy Characteristics'!L:L,MATCH($C894,'Policy Characteristics'!$C:$C,0)))</f>
        <v/>
      </c>
    </row>
    <row r="895" spans="1:18" s="143" customFormat="1" x14ac:dyDescent="0.25">
      <c r="A895" s="76" t="str">
        <f>IF(ISBLANK(INDEX('Policy Characteristics'!A:A,MATCH($C895,'Policy Characteristics'!$C:$C,0))),"",INDEX('Policy Characteristics'!A:A,MATCH($C895,'Policy Characteristics'!$C:$C,0)))</f>
        <v>Industry</v>
      </c>
      <c r="B895" s="200" t="str">
        <f>IF(ISBLANK(INDEX('Policy Characteristics'!B:B,MATCH($C895,'Policy Characteristics'!$C:$C,0))),"",INDEX('Policy Characteristics'!B:B,MATCH($C895,'Policy Characteristics'!$C:$C,0)))</f>
        <v>Feedstock Shifting</v>
      </c>
      <c r="C895" s="76" t="str">
        <f t="shared" si="31"/>
        <v>Fraction of Feedstock Shifted</v>
      </c>
      <c r="D895" s="78" t="s">
        <v>1303</v>
      </c>
      <c r="E895" s="88" t="s">
        <v>642</v>
      </c>
      <c r="F895" t="s">
        <v>1267</v>
      </c>
      <c r="G895" s="88" t="s">
        <v>648</v>
      </c>
      <c r="H895" s="80">
        <v>2490</v>
      </c>
      <c r="I895" s="213" t="s">
        <v>44</v>
      </c>
      <c r="J895" s="202" t="str">
        <f>IF(ISBLANK(INDEX('Policy Characteristics'!D:D,MATCH($C895,'Policy Characteristics'!$C:$C,0))),"",INDEX('Policy Characteristics'!D:D,MATCH($C895,'Policy Characteristics'!$C:$C,0)))</f>
        <v>Feedstock Shifting</v>
      </c>
      <c r="K895" s="76" t="str">
        <f>IF(ISBLANK(INDEX('Policy Characteristics'!E:E,MATCH($C895,'Policy Characteristics'!$C:$C,0))),"",INDEX('Policy Characteristics'!E:E,MATCH($C895,'Policy Characteristics'!$C:$C,0)))</f>
        <v>indst feedstock shifting</v>
      </c>
      <c r="L895" s="205">
        <f>IF(ISBLANK(INDEX('Policy Characteristics'!F:F,MATCH($C895,'Policy Characteristics'!$C:$C,0))),"",INDEX('Policy Characteristics'!F:F,MATCH($C895,'Policy Characteristics'!$C:$C,0)))</f>
        <v>0</v>
      </c>
      <c r="M895" s="205">
        <f>IF(ISBLANK(INDEX('Policy Characteristics'!G:G,MATCH($C895,'Policy Characteristics'!$C:$C,0))),"",INDEX('Policy Characteristics'!G:G,MATCH($C895,'Policy Characteristics'!$C:$C,0)))</f>
        <v>1</v>
      </c>
      <c r="N895" s="205">
        <f>IF(ISBLANK(INDEX('Policy Characteristics'!H:H,MATCH($C895,'Policy Characteristics'!$C:$C,0))),"",INDEX('Policy Characteristics'!H:H,MATCH($C895,'Policy Characteristics'!$C:$C,0)))</f>
        <v>0.01</v>
      </c>
      <c r="O895" s="76" t="str">
        <f>IF(ISBLANK(INDEX('Policy Characteristics'!I:I,MATCH($C895,'Policy Characteristics'!$C:$C,0))),"",INDEX('Policy Characteristics'!I:I,MATCH($C895,'Policy Characteristics'!$C:$C,0)))</f>
        <v>% of potential achieved</v>
      </c>
      <c r="P895" s="7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76" t="str">
        <f>IF(ISBLANK(INDEX('Policy Characteristics'!K:K,MATCH($C895,'Policy Characteristics'!$C:$C,0))),"",INDEX('Policy Characteristics'!K:K,MATCH($C895,'Policy Characteristics'!$C:$C,0)))</f>
        <v/>
      </c>
      <c r="R895" s="76" t="str">
        <f>IF(ISBLANK(INDEX('Policy Characteristics'!L:L,MATCH($C895,'Policy Characteristics'!$C:$C,0))),"",INDEX('Policy Characteristics'!L:L,MATCH($C895,'Policy Characteristics'!$C:$C,0)))</f>
        <v/>
      </c>
    </row>
    <row r="896" spans="1:18" s="143" customFormat="1" x14ac:dyDescent="0.25">
      <c r="A896" s="76" t="str">
        <f>IF(ISBLANK(INDEX('Policy Characteristics'!A:A,MATCH($C896,'Policy Characteristics'!$C:$C,0))),"",INDEX('Policy Characteristics'!A:A,MATCH($C896,'Policy Characteristics'!$C:$C,0)))</f>
        <v>Industry</v>
      </c>
      <c r="B896" s="200" t="str">
        <f>IF(ISBLANK(INDEX('Policy Characteristics'!B:B,MATCH($C896,'Policy Characteristics'!$C:$C,0))),"",INDEX('Policy Characteristics'!B:B,MATCH($C896,'Policy Characteristics'!$C:$C,0)))</f>
        <v>Feedstock Shifting</v>
      </c>
      <c r="C896" s="76" t="str">
        <f t="shared" si="31"/>
        <v>Fraction of Feedstock Shifted</v>
      </c>
      <c r="D896" s="78" t="s">
        <v>1303</v>
      </c>
      <c r="E896" s="88" t="s">
        <v>643</v>
      </c>
      <c r="F896" t="s">
        <v>1267</v>
      </c>
      <c r="G896" s="88" t="s">
        <v>651</v>
      </c>
      <c r="H896" s="80">
        <v>2491</v>
      </c>
      <c r="I896" s="213" t="s">
        <v>44</v>
      </c>
      <c r="J896" s="202" t="str">
        <f>IF(ISBLANK(INDEX('Policy Characteristics'!D:D,MATCH($C896,'Policy Characteristics'!$C:$C,0))),"",INDEX('Policy Characteristics'!D:D,MATCH($C896,'Policy Characteristics'!$C:$C,0)))</f>
        <v>Feedstock Shifting</v>
      </c>
      <c r="K896" s="76" t="str">
        <f>IF(ISBLANK(INDEX('Policy Characteristics'!E:E,MATCH($C896,'Policy Characteristics'!$C:$C,0))),"",INDEX('Policy Characteristics'!E:E,MATCH($C896,'Policy Characteristics'!$C:$C,0)))</f>
        <v>indst feedstock shifting</v>
      </c>
      <c r="L896" s="205">
        <f>IF(ISBLANK(INDEX('Policy Characteristics'!F:F,MATCH($C896,'Policy Characteristics'!$C:$C,0))),"",INDEX('Policy Characteristics'!F:F,MATCH($C896,'Policy Characteristics'!$C:$C,0)))</f>
        <v>0</v>
      </c>
      <c r="M896" s="205">
        <f>IF(ISBLANK(INDEX('Policy Characteristics'!G:G,MATCH($C896,'Policy Characteristics'!$C:$C,0))),"",INDEX('Policy Characteristics'!G:G,MATCH($C896,'Policy Characteristics'!$C:$C,0)))</f>
        <v>1</v>
      </c>
      <c r="N896" s="205">
        <f>IF(ISBLANK(INDEX('Policy Characteristics'!H:H,MATCH($C896,'Policy Characteristics'!$C:$C,0))),"",INDEX('Policy Characteristics'!H:H,MATCH($C896,'Policy Characteristics'!$C:$C,0)))</f>
        <v>0.01</v>
      </c>
      <c r="O896" s="76" t="str">
        <f>IF(ISBLANK(INDEX('Policy Characteristics'!I:I,MATCH($C896,'Policy Characteristics'!$C:$C,0))),"",INDEX('Policy Characteristics'!I:I,MATCH($C896,'Policy Characteristics'!$C:$C,0)))</f>
        <v>% of potential achieved</v>
      </c>
      <c r="P896" s="7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76" t="str">
        <f>IF(ISBLANK(INDEX('Policy Characteristics'!K:K,MATCH($C896,'Policy Characteristics'!$C:$C,0))),"",INDEX('Policy Characteristics'!K:K,MATCH($C896,'Policy Characteristics'!$C:$C,0)))</f>
        <v/>
      </c>
      <c r="R896" s="76" t="str">
        <f>IF(ISBLANK(INDEX('Policy Characteristics'!L:L,MATCH($C896,'Policy Characteristics'!$C:$C,0))),"",INDEX('Policy Characteristics'!L:L,MATCH($C896,'Policy Characteristics'!$C:$C,0)))</f>
        <v/>
      </c>
    </row>
    <row r="897" spans="1:18" s="143" customFormat="1" x14ac:dyDescent="0.25">
      <c r="A897" s="76" t="str">
        <f>IF(ISBLANK(INDEX('Policy Characteristics'!A:A,MATCH($C897,'Policy Characteristics'!$C:$C,0))),"",INDEX('Policy Characteristics'!A:A,MATCH($C897,'Policy Characteristics'!$C:$C,0)))</f>
        <v>Industry</v>
      </c>
      <c r="B897" s="200" t="str">
        <f>IF(ISBLANK(INDEX('Policy Characteristics'!B:B,MATCH($C897,'Policy Characteristics'!$C:$C,0))),"",INDEX('Policy Characteristics'!B:B,MATCH($C897,'Policy Characteristics'!$C:$C,0)))</f>
        <v>Feedstock Shifting</v>
      </c>
      <c r="C897" s="76" t="str">
        <f t="shared" si="31"/>
        <v>Fraction of Feedstock Shifted</v>
      </c>
      <c r="D897" s="78" t="s">
        <v>1303</v>
      </c>
      <c r="E897" s="88" t="s">
        <v>644</v>
      </c>
      <c r="F897" t="s">
        <v>1267</v>
      </c>
      <c r="G897" s="88" t="s">
        <v>652</v>
      </c>
      <c r="H897" s="80">
        <v>2492</v>
      </c>
      <c r="I897" s="213" t="s">
        <v>44</v>
      </c>
      <c r="J897" s="202" t="str">
        <f>IF(ISBLANK(INDEX('Policy Characteristics'!D:D,MATCH($C897,'Policy Characteristics'!$C:$C,0))),"",INDEX('Policy Characteristics'!D:D,MATCH($C897,'Policy Characteristics'!$C:$C,0)))</f>
        <v>Feedstock Shifting</v>
      </c>
      <c r="K897" s="76" t="str">
        <f>IF(ISBLANK(INDEX('Policy Characteristics'!E:E,MATCH($C897,'Policy Characteristics'!$C:$C,0))),"",INDEX('Policy Characteristics'!E:E,MATCH($C897,'Policy Characteristics'!$C:$C,0)))</f>
        <v>indst feedstock shifting</v>
      </c>
      <c r="L897" s="205">
        <f>IF(ISBLANK(INDEX('Policy Characteristics'!F:F,MATCH($C897,'Policy Characteristics'!$C:$C,0))),"",INDEX('Policy Characteristics'!F:F,MATCH($C897,'Policy Characteristics'!$C:$C,0)))</f>
        <v>0</v>
      </c>
      <c r="M897" s="205">
        <f>IF(ISBLANK(INDEX('Policy Characteristics'!G:G,MATCH($C897,'Policy Characteristics'!$C:$C,0))),"",INDEX('Policy Characteristics'!G:G,MATCH($C897,'Policy Characteristics'!$C:$C,0)))</f>
        <v>1</v>
      </c>
      <c r="N897" s="205">
        <f>IF(ISBLANK(INDEX('Policy Characteristics'!H:H,MATCH($C897,'Policy Characteristics'!$C:$C,0))),"",INDEX('Policy Characteristics'!H:H,MATCH($C897,'Policy Characteristics'!$C:$C,0)))</f>
        <v>0.01</v>
      </c>
      <c r="O897" s="76" t="str">
        <f>IF(ISBLANK(INDEX('Policy Characteristics'!I:I,MATCH($C897,'Policy Characteristics'!$C:$C,0))),"",INDEX('Policy Characteristics'!I:I,MATCH($C897,'Policy Characteristics'!$C:$C,0)))</f>
        <v>% of potential achieved</v>
      </c>
      <c r="P897" s="7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76" t="str">
        <f>IF(ISBLANK(INDEX('Policy Characteristics'!K:K,MATCH($C897,'Policy Characteristics'!$C:$C,0))),"",INDEX('Policy Characteristics'!K:K,MATCH($C897,'Policy Characteristics'!$C:$C,0)))</f>
        <v/>
      </c>
      <c r="R897" s="76" t="str">
        <f>IF(ISBLANK(INDEX('Policy Characteristics'!L:L,MATCH($C897,'Policy Characteristics'!$C:$C,0))),"",INDEX('Policy Characteristics'!L:L,MATCH($C897,'Policy Characteristics'!$C:$C,0)))</f>
        <v/>
      </c>
    </row>
    <row r="898" spans="1:18" s="143" customFormat="1" x14ac:dyDescent="0.25">
      <c r="A898" s="76" t="str">
        <f>IF(ISBLANK(INDEX('Policy Characteristics'!A:A,MATCH($C898,'Policy Characteristics'!$C:$C,0))),"",INDEX('Policy Characteristics'!A:A,MATCH($C898,'Policy Characteristics'!$C:$C,0)))</f>
        <v>Industry</v>
      </c>
      <c r="B898" s="200" t="str">
        <f>IF(ISBLANK(INDEX('Policy Characteristics'!B:B,MATCH($C898,'Policy Characteristics'!$C:$C,0))),"",INDEX('Policy Characteristics'!B:B,MATCH($C898,'Policy Characteristics'!$C:$C,0)))</f>
        <v>Feedstock Shifting</v>
      </c>
      <c r="C898" s="76" t="str">
        <f t="shared" si="31"/>
        <v>Fraction of Feedstock Shifted</v>
      </c>
      <c r="D898" s="78" t="s">
        <v>1303</v>
      </c>
      <c r="E898" s="88" t="s">
        <v>645</v>
      </c>
      <c r="F898" t="s">
        <v>1267</v>
      </c>
      <c r="G898" s="88" t="s">
        <v>649</v>
      </c>
      <c r="H898" s="80">
        <v>2493</v>
      </c>
      <c r="I898" s="213" t="s">
        <v>44</v>
      </c>
      <c r="J898" s="202" t="str">
        <f>IF(ISBLANK(INDEX('Policy Characteristics'!D:D,MATCH($C898,'Policy Characteristics'!$C:$C,0))),"",INDEX('Policy Characteristics'!D:D,MATCH($C898,'Policy Characteristics'!$C:$C,0)))</f>
        <v>Feedstock Shifting</v>
      </c>
      <c r="K898" s="76" t="str">
        <f>IF(ISBLANK(INDEX('Policy Characteristics'!E:E,MATCH($C898,'Policy Characteristics'!$C:$C,0))),"",INDEX('Policy Characteristics'!E:E,MATCH($C898,'Policy Characteristics'!$C:$C,0)))</f>
        <v>indst feedstock shifting</v>
      </c>
      <c r="L898" s="205">
        <f>IF(ISBLANK(INDEX('Policy Characteristics'!F:F,MATCH($C898,'Policy Characteristics'!$C:$C,0))),"",INDEX('Policy Characteristics'!F:F,MATCH($C898,'Policy Characteristics'!$C:$C,0)))</f>
        <v>0</v>
      </c>
      <c r="M898" s="205">
        <f>IF(ISBLANK(INDEX('Policy Characteristics'!G:G,MATCH($C898,'Policy Characteristics'!$C:$C,0))),"",INDEX('Policy Characteristics'!G:G,MATCH($C898,'Policy Characteristics'!$C:$C,0)))</f>
        <v>1</v>
      </c>
      <c r="N898" s="205">
        <f>IF(ISBLANK(INDEX('Policy Characteristics'!H:H,MATCH($C898,'Policy Characteristics'!$C:$C,0))),"",INDEX('Policy Characteristics'!H:H,MATCH($C898,'Policy Characteristics'!$C:$C,0)))</f>
        <v>0.01</v>
      </c>
      <c r="O898" s="76" t="str">
        <f>IF(ISBLANK(INDEX('Policy Characteristics'!I:I,MATCH($C898,'Policy Characteristics'!$C:$C,0))),"",INDEX('Policy Characteristics'!I:I,MATCH($C898,'Policy Characteristics'!$C:$C,0)))</f>
        <v>% of potential achieved</v>
      </c>
      <c r="P898" s="7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76" t="str">
        <f>IF(ISBLANK(INDEX('Policy Characteristics'!K:K,MATCH($C898,'Policy Characteristics'!$C:$C,0))),"",INDEX('Policy Characteristics'!K:K,MATCH($C898,'Policy Characteristics'!$C:$C,0)))</f>
        <v/>
      </c>
      <c r="R898" s="76" t="str">
        <f>IF(ISBLANK(INDEX('Policy Characteristics'!L:L,MATCH($C898,'Policy Characteristics'!$C:$C,0))),"",INDEX('Policy Characteristics'!L:L,MATCH($C898,'Policy Characteristics'!$C:$C,0)))</f>
        <v/>
      </c>
    </row>
    <row r="899" spans="1:18" s="143" customFormat="1" x14ac:dyDescent="0.25">
      <c r="A899" s="76" t="str">
        <f>IF(ISBLANK(INDEX('Policy Characteristics'!A:A,MATCH($C899,'Policy Characteristics'!$C:$C,0))),"",INDEX('Policy Characteristics'!A:A,MATCH($C899,'Policy Characteristics'!$C:$C,0)))</f>
        <v>Industry</v>
      </c>
      <c r="B899" s="200" t="str">
        <f>IF(ISBLANK(INDEX('Policy Characteristics'!B:B,MATCH($C899,'Policy Characteristics'!$C:$C,0))),"",INDEX('Policy Characteristics'!B:B,MATCH($C899,'Policy Characteristics'!$C:$C,0)))</f>
        <v>Feedstock Shifting</v>
      </c>
      <c r="C899" s="76" t="str">
        <f t="shared" si="31"/>
        <v>Fraction of Feedstock Shifted</v>
      </c>
      <c r="D899" s="78" t="s">
        <v>1303</v>
      </c>
      <c r="E899" s="88" t="s">
        <v>646</v>
      </c>
      <c r="F899" t="s">
        <v>1267</v>
      </c>
      <c r="G899" s="88" t="s">
        <v>650</v>
      </c>
      <c r="H899" s="80">
        <v>2494</v>
      </c>
      <c r="I899" s="213" t="s">
        <v>44</v>
      </c>
      <c r="J899" s="202" t="str">
        <f>IF(ISBLANK(INDEX('Policy Characteristics'!D:D,MATCH($C899,'Policy Characteristics'!$C:$C,0))),"",INDEX('Policy Characteristics'!D:D,MATCH($C899,'Policy Characteristics'!$C:$C,0)))</f>
        <v>Feedstock Shifting</v>
      </c>
      <c r="K899" s="76" t="str">
        <f>IF(ISBLANK(INDEX('Policy Characteristics'!E:E,MATCH($C899,'Policy Characteristics'!$C:$C,0))),"",INDEX('Policy Characteristics'!E:E,MATCH($C899,'Policy Characteristics'!$C:$C,0)))</f>
        <v>indst feedstock shifting</v>
      </c>
      <c r="L899" s="205">
        <f>IF(ISBLANK(INDEX('Policy Characteristics'!F:F,MATCH($C899,'Policy Characteristics'!$C:$C,0))),"",INDEX('Policy Characteristics'!F:F,MATCH($C899,'Policy Characteristics'!$C:$C,0)))</f>
        <v>0</v>
      </c>
      <c r="M899" s="205">
        <f>IF(ISBLANK(INDEX('Policy Characteristics'!G:G,MATCH($C899,'Policy Characteristics'!$C:$C,0))),"",INDEX('Policy Characteristics'!G:G,MATCH($C899,'Policy Characteristics'!$C:$C,0)))</f>
        <v>1</v>
      </c>
      <c r="N899" s="205">
        <f>IF(ISBLANK(INDEX('Policy Characteristics'!H:H,MATCH($C899,'Policy Characteristics'!$C:$C,0))),"",INDEX('Policy Characteristics'!H:H,MATCH($C899,'Policy Characteristics'!$C:$C,0)))</f>
        <v>0.01</v>
      </c>
      <c r="O899" s="76" t="str">
        <f>IF(ISBLANK(INDEX('Policy Characteristics'!I:I,MATCH($C899,'Policy Characteristics'!$C:$C,0))),"",INDEX('Policy Characteristics'!I:I,MATCH($C899,'Policy Characteristics'!$C:$C,0)))</f>
        <v>% of potential achieved</v>
      </c>
      <c r="P899" s="7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76" t="str">
        <f>IF(ISBLANK(INDEX('Policy Characteristics'!K:K,MATCH($C899,'Policy Characteristics'!$C:$C,0))),"",INDEX('Policy Characteristics'!K:K,MATCH($C899,'Policy Characteristics'!$C:$C,0)))</f>
        <v/>
      </c>
      <c r="R899" s="76" t="str">
        <f>IF(ISBLANK(INDEX('Policy Characteristics'!L:L,MATCH($C899,'Policy Characteristics'!$C:$C,0))),"",INDEX('Policy Characteristics'!L:L,MATCH($C899,'Policy Characteristics'!$C:$C,0)))</f>
        <v/>
      </c>
    </row>
    <row r="900" spans="1:18" s="143" customFormat="1" x14ac:dyDescent="0.25">
      <c r="A900" s="76" t="str">
        <f>IF(ISBLANK(INDEX('Policy Characteristics'!A:A,MATCH($C900,'Policy Characteristics'!$C:$C,0))),"",INDEX('Policy Characteristics'!A:A,MATCH($C900,'Policy Characteristics'!$C:$C,0)))</f>
        <v>Industry</v>
      </c>
      <c r="B900" s="200" t="str">
        <f>IF(ISBLANK(INDEX('Policy Characteristics'!B:B,MATCH($C900,'Policy Characteristics'!$C:$C,0))),"",INDEX('Policy Characteristics'!B:B,MATCH($C900,'Policy Characteristics'!$C:$C,0)))</f>
        <v>Feedstock Shifting</v>
      </c>
      <c r="C900" s="76" t="str">
        <f t="shared" si="31"/>
        <v>Fraction of Feedstock Shifted</v>
      </c>
      <c r="D900" s="78" t="s">
        <v>1303</v>
      </c>
      <c r="E900" s="88" t="s">
        <v>647</v>
      </c>
      <c r="F900" t="s">
        <v>1267</v>
      </c>
      <c r="G900" s="88" t="s">
        <v>653</v>
      </c>
      <c r="H900" s="80">
        <v>2495</v>
      </c>
      <c r="I900" s="213" t="s">
        <v>44</v>
      </c>
      <c r="J900" s="202" t="str">
        <f>IF(ISBLANK(INDEX('Policy Characteristics'!D:D,MATCH($C900,'Policy Characteristics'!$C:$C,0))),"",INDEX('Policy Characteristics'!D:D,MATCH($C900,'Policy Characteristics'!$C:$C,0)))</f>
        <v>Feedstock Shifting</v>
      </c>
      <c r="K900" s="76" t="str">
        <f>IF(ISBLANK(INDEX('Policy Characteristics'!E:E,MATCH($C900,'Policy Characteristics'!$C:$C,0))),"",INDEX('Policy Characteristics'!E:E,MATCH($C900,'Policy Characteristics'!$C:$C,0)))</f>
        <v>indst feedstock shifting</v>
      </c>
      <c r="L900" s="205">
        <f>IF(ISBLANK(INDEX('Policy Characteristics'!F:F,MATCH($C900,'Policy Characteristics'!$C:$C,0))),"",INDEX('Policy Characteristics'!F:F,MATCH($C900,'Policy Characteristics'!$C:$C,0)))</f>
        <v>0</v>
      </c>
      <c r="M900" s="205">
        <f>IF(ISBLANK(INDEX('Policy Characteristics'!G:G,MATCH($C900,'Policy Characteristics'!$C:$C,0))),"",INDEX('Policy Characteristics'!G:G,MATCH($C900,'Policy Characteristics'!$C:$C,0)))</f>
        <v>1</v>
      </c>
      <c r="N900" s="205">
        <f>IF(ISBLANK(INDEX('Policy Characteristics'!H:H,MATCH($C900,'Policy Characteristics'!$C:$C,0))),"",INDEX('Policy Characteristics'!H:H,MATCH($C900,'Policy Characteristics'!$C:$C,0)))</f>
        <v>0.01</v>
      </c>
      <c r="O900" s="76" t="str">
        <f>IF(ISBLANK(INDEX('Policy Characteristics'!I:I,MATCH($C900,'Policy Characteristics'!$C:$C,0))),"",INDEX('Policy Characteristics'!I:I,MATCH($C900,'Policy Characteristics'!$C:$C,0)))</f>
        <v>% of potential achieved</v>
      </c>
      <c r="P900" s="7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76" t="str">
        <f>IF(ISBLANK(INDEX('Policy Characteristics'!K:K,MATCH($C900,'Policy Characteristics'!$C:$C,0))),"",INDEX('Policy Characteristics'!K:K,MATCH($C900,'Policy Characteristics'!$C:$C,0)))</f>
        <v/>
      </c>
      <c r="R900" s="76" t="str">
        <f>IF(ISBLANK(INDEX('Policy Characteristics'!L:L,MATCH($C900,'Policy Characteristics'!$C:$C,0))),"",INDEX('Policy Characteristics'!L:L,MATCH($C900,'Policy Characteristics'!$C:$C,0)))</f>
        <v/>
      </c>
    </row>
    <row r="901" spans="1:18" s="143" customFormat="1" x14ac:dyDescent="0.25">
      <c r="A901" s="76" t="str">
        <f>IF(ISBLANK(INDEX('Policy Characteristics'!A:A,MATCH($C901,'Policy Characteristics'!$C:$C,0))),"",INDEX('Policy Characteristics'!A:A,MATCH($C901,'Policy Characteristics'!$C:$C,0)))</f>
        <v>Industry</v>
      </c>
      <c r="B901" s="200" t="str">
        <f>IF(ISBLANK(INDEX('Policy Characteristics'!B:B,MATCH($C901,'Policy Characteristics'!$C:$C,0))),"",INDEX('Policy Characteristics'!B:B,MATCH($C901,'Policy Characteristics'!$C:$C,0)))</f>
        <v>Feedstock Shifting</v>
      </c>
      <c r="C901" s="76" t="str">
        <f t="shared" si="31"/>
        <v>Fraction of Feedstock Shifted</v>
      </c>
      <c r="D901" s="78" t="s">
        <v>1303</v>
      </c>
      <c r="E901" s="88" t="s">
        <v>946</v>
      </c>
      <c r="F901" t="s">
        <v>1267</v>
      </c>
      <c r="G901" s="88" t="s">
        <v>949</v>
      </c>
      <c r="H901" s="80">
        <v>2496</v>
      </c>
      <c r="I901" s="213" t="s">
        <v>44</v>
      </c>
      <c r="J901" s="202" t="str">
        <f>IF(ISBLANK(INDEX('Policy Characteristics'!D:D,MATCH($C901,'Policy Characteristics'!$C:$C,0))),"",INDEX('Policy Characteristics'!D:D,MATCH($C901,'Policy Characteristics'!$C:$C,0)))</f>
        <v>Feedstock Shifting</v>
      </c>
      <c r="K901" s="76" t="str">
        <f>IF(ISBLANK(INDEX('Policy Characteristics'!E:E,MATCH($C901,'Policy Characteristics'!$C:$C,0))),"",INDEX('Policy Characteristics'!E:E,MATCH($C901,'Policy Characteristics'!$C:$C,0)))</f>
        <v>indst feedstock shifting</v>
      </c>
      <c r="L901" s="205">
        <f>IF(ISBLANK(INDEX('Policy Characteristics'!F:F,MATCH($C901,'Policy Characteristics'!$C:$C,0))),"",INDEX('Policy Characteristics'!F:F,MATCH($C901,'Policy Characteristics'!$C:$C,0)))</f>
        <v>0</v>
      </c>
      <c r="M901" s="205">
        <f>IF(ISBLANK(INDEX('Policy Characteristics'!G:G,MATCH($C901,'Policy Characteristics'!$C:$C,0))),"",INDEX('Policy Characteristics'!G:G,MATCH($C901,'Policy Characteristics'!$C:$C,0)))</f>
        <v>1</v>
      </c>
      <c r="N901" s="205">
        <f>IF(ISBLANK(INDEX('Policy Characteristics'!H:H,MATCH($C901,'Policy Characteristics'!$C:$C,0))),"",INDEX('Policy Characteristics'!H:H,MATCH($C901,'Policy Characteristics'!$C:$C,0)))</f>
        <v>0.01</v>
      </c>
      <c r="O901" s="76" t="str">
        <f>IF(ISBLANK(INDEX('Policy Characteristics'!I:I,MATCH($C901,'Policy Characteristics'!$C:$C,0))),"",INDEX('Policy Characteristics'!I:I,MATCH($C901,'Policy Characteristics'!$C:$C,0)))</f>
        <v>% of potential achieved</v>
      </c>
      <c r="P901" s="7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76" t="str">
        <f>IF(ISBLANK(INDEX('Policy Characteristics'!K:K,MATCH($C901,'Policy Characteristics'!$C:$C,0))),"",INDEX('Policy Characteristics'!K:K,MATCH($C901,'Policy Characteristics'!$C:$C,0)))</f>
        <v/>
      </c>
      <c r="R901" s="76" t="str">
        <f>IF(ISBLANK(INDEX('Policy Characteristics'!L:L,MATCH($C901,'Policy Characteristics'!$C:$C,0))),"",INDEX('Policy Characteristics'!L:L,MATCH($C901,'Policy Characteristics'!$C:$C,0)))</f>
        <v/>
      </c>
    </row>
    <row r="902" spans="1:18" s="143" customFormat="1" x14ac:dyDescent="0.25">
      <c r="A902" s="76" t="str">
        <f>IF(ISBLANK(INDEX('Policy Characteristics'!A:A,MATCH($C902,'Policy Characteristics'!$C:$C,0))),"",INDEX('Policy Characteristics'!A:A,MATCH($C902,'Policy Characteristics'!$C:$C,0)))</f>
        <v>Industry</v>
      </c>
      <c r="B902" s="200" t="str">
        <f>IF(ISBLANK(INDEX('Policy Characteristics'!B:B,MATCH($C902,'Policy Characteristics'!$C:$C,0))),"",INDEX('Policy Characteristics'!B:B,MATCH($C902,'Policy Characteristics'!$C:$C,0)))</f>
        <v>Feedstock Shifting</v>
      </c>
      <c r="C902" s="76" t="str">
        <f t="shared" si="31"/>
        <v>Fraction of Feedstock Shifted</v>
      </c>
      <c r="D902" s="78" t="s">
        <v>1303</v>
      </c>
      <c r="E902" s="88" t="s">
        <v>947</v>
      </c>
      <c r="F902" t="s">
        <v>1267</v>
      </c>
      <c r="G902" s="88" t="s">
        <v>951</v>
      </c>
      <c r="H902" s="80">
        <v>2497</v>
      </c>
      <c r="I902" s="213" t="s">
        <v>44</v>
      </c>
      <c r="J902" s="202" t="str">
        <f>IF(ISBLANK(INDEX('Policy Characteristics'!D:D,MATCH($C902,'Policy Characteristics'!$C:$C,0))),"",INDEX('Policy Characteristics'!D:D,MATCH($C902,'Policy Characteristics'!$C:$C,0)))</f>
        <v>Feedstock Shifting</v>
      </c>
      <c r="K902" s="76" t="str">
        <f>IF(ISBLANK(INDEX('Policy Characteristics'!E:E,MATCH($C902,'Policy Characteristics'!$C:$C,0))),"",INDEX('Policy Characteristics'!E:E,MATCH($C902,'Policy Characteristics'!$C:$C,0)))</f>
        <v>indst feedstock shifting</v>
      </c>
      <c r="L902" s="205">
        <f>IF(ISBLANK(INDEX('Policy Characteristics'!F:F,MATCH($C902,'Policy Characteristics'!$C:$C,0))),"",INDEX('Policy Characteristics'!F:F,MATCH($C902,'Policy Characteristics'!$C:$C,0)))</f>
        <v>0</v>
      </c>
      <c r="M902" s="205">
        <f>IF(ISBLANK(INDEX('Policy Characteristics'!G:G,MATCH($C902,'Policy Characteristics'!$C:$C,0))),"",INDEX('Policy Characteristics'!G:G,MATCH($C902,'Policy Characteristics'!$C:$C,0)))</f>
        <v>1</v>
      </c>
      <c r="N902" s="205">
        <f>IF(ISBLANK(INDEX('Policy Characteristics'!H:H,MATCH($C902,'Policy Characteristics'!$C:$C,0))),"",INDEX('Policy Characteristics'!H:H,MATCH($C902,'Policy Characteristics'!$C:$C,0)))</f>
        <v>0.01</v>
      </c>
      <c r="O902" s="76" t="str">
        <f>IF(ISBLANK(INDEX('Policy Characteristics'!I:I,MATCH($C902,'Policy Characteristics'!$C:$C,0))),"",INDEX('Policy Characteristics'!I:I,MATCH($C902,'Policy Characteristics'!$C:$C,0)))</f>
        <v>% of potential achieved</v>
      </c>
      <c r="P902" s="7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76" t="str">
        <f>IF(ISBLANK(INDEX('Policy Characteristics'!K:K,MATCH($C902,'Policy Characteristics'!$C:$C,0))),"",INDEX('Policy Characteristics'!K:K,MATCH($C902,'Policy Characteristics'!$C:$C,0)))</f>
        <v/>
      </c>
      <c r="R902" s="76" t="str">
        <f>IF(ISBLANK(INDEX('Policy Characteristics'!L:L,MATCH($C902,'Policy Characteristics'!$C:$C,0))),"",INDEX('Policy Characteristics'!L:L,MATCH($C902,'Policy Characteristics'!$C:$C,0)))</f>
        <v/>
      </c>
    </row>
    <row r="903" spans="1:18" s="143" customFormat="1" x14ac:dyDescent="0.25">
      <c r="A903" s="76" t="str">
        <f>IF(ISBLANK(INDEX('Policy Characteristics'!A:A,MATCH($C903,'Policy Characteristics'!$C:$C,0))),"",INDEX('Policy Characteristics'!A:A,MATCH($C903,'Policy Characteristics'!$C:$C,0)))</f>
        <v>Industry</v>
      </c>
      <c r="B903" s="200" t="str">
        <f>IF(ISBLANK(INDEX('Policy Characteristics'!B:B,MATCH($C903,'Policy Characteristics'!$C:$C,0))),"",INDEX('Policy Characteristics'!B:B,MATCH($C903,'Policy Characteristics'!$C:$C,0)))</f>
        <v>Feedstock Shifting</v>
      </c>
      <c r="C903" s="76" t="str">
        <f t="shared" si="31"/>
        <v>Fraction of Feedstock Shifted</v>
      </c>
      <c r="D903" s="78" t="s">
        <v>1303</v>
      </c>
      <c r="E903" s="88" t="s">
        <v>948</v>
      </c>
      <c r="F903" t="s">
        <v>1267</v>
      </c>
      <c r="G903" s="88" t="s">
        <v>952</v>
      </c>
      <c r="H903" s="80">
        <v>2498</v>
      </c>
      <c r="I903" s="213" t="s">
        <v>44</v>
      </c>
      <c r="J903" s="202" t="str">
        <f>IF(ISBLANK(INDEX('Policy Characteristics'!D:D,MATCH($C903,'Policy Characteristics'!$C:$C,0))),"",INDEX('Policy Characteristics'!D:D,MATCH($C903,'Policy Characteristics'!$C:$C,0)))</f>
        <v>Feedstock Shifting</v>
      </c>
      <c r="K903" s="76" t="str">
        <f>IF(ISBLANK(INDEX('Policy Characteristics'!E:E,MATCH($C903,'Policy Characteristics'!$C:$C,0))),"",INDEX('Policy Characteristics'!E:E,MATCH($C903,'Policy Characteristics'!$C:$C,0)))</f>
        <v>indst feedstock shifting</v>
      </c>
      <c r="L903" s="205">
        <f>IF(ISBLANK(INDEX('Policy Characteristics'!F:F,MATCH($C903,'Policy Characteristics'!$C:$C,0))),"",INDEX('Policy Characteristics'!F:F,MATCH($C903,'Policy Characteristics'!$C:$C,0)))</f>
        <v>0</v>
      </c>
      <c r="M903" s="205">
        <f>IF(ISBLANK(INDEX('Policy Characteristics'!G:G,MATCH($C903,'Policy Characteristics'!$C:$C,0))),"",INDEX('Policy Characteristics'!G:G,MATCH($C903,'Policy Characteristics'!$C:$C,0)))</f>
        <v>1</v>
      </c>
      <c r="N903" s="205">
        <f>IF(ISBLANK(INDEX('Policy Characteristics'!H:H,MATCH($C903,'Policy Characteristics'!$C:$C,0))),"",INDEX('Policy Characteristics'!H:H,MATCH($C903,'Policy Characteristics'!$C:$C,0)))</f>
        <v>0.01</v>
      </c>
      <c r="O903" s="76" t="str">
        <f>IF(ISBLANK(INDEX('Policy Characteristics'!I:I,MATCH($C903,'Policy Characteristics'!$C:$C,0))),"",INDEX('Policy Characteristics'!I:I,MATCH($C903,'Policy Characteristics'!$C:$C,0)))</f>
        <v>% of potential achieved</v>
      </c>
      <c r="P903" s="7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76" t="str">
        <f>IF(ISBLANK(INDEX('Policy Characteristics'!K:K,MATCH($C903,'Policy Characteristics'!$C:$C,0))),"",INDEX('Policy Characteristics'!K:K,MATCH($C903,'Policy Characteristics'!$C:$C,0)))</f>
        <v/>
      </c>
      <c r="R903" s="76" t="str">
        <f>IF(ISBLANK(INDEX('Policy Characteristics'!L:L,MATCH($C903,'Policy Characteristics'!$C:$C,0))),"",INDEX('Policy Characteristics'!L:L,MATCH($C903,'Policy Characteristics'!$C:$C,0)))</f>
        <v/>
      </c>
    </row>
    <row r="904" spans="1:18" s="143" customFormat="1" x14ac:dyDescent="0.25">
      <c r="A904" s="76" t="str">
        <f>IF(ISBLANK(INDEX('Policy Characteristics'!A:A,MATCH($C904,'Policy Characteristics'!$C:$C,0))),"",INDEX('Policy Characteristics'!A:A,MATCH($C904,'Policy Characteristics'!$C:$C,0)))</f>
        <v>Industry</v>
      </c>
      <c r="B904" s="200" t="str">
        <f>IF(ISBLANK(INDEX('Policy Characteristics'!B:B,MATCH($C904,'Policy Characteristics'!$C:$C,0))),"",INDEX('Policy Characteristics'!B:B,MATCH($C904,'Policy Characteristics'!$C:$C,0)))</f>
        <v>Feedstock Shifting</v>
      </c>
      <c r="C904" s="76" t="str">
        <f t="shared" si="31"/>
        <v>Fraction of Feedstock Shifted</v>
      </c>
      <c r="D904" s="78" t="s">
        <v>1303</v>
      </c>
      <c r="E904" s="88" t="s">
        <v>945</v>
      </c>
      <c r="F904" t="s">
        <v>1267</v>
      </c>
      <c r="G904" s="88" t="s">
        <v>950</v>
      </c>
      <c r="H904" s="80">
        <v>2499</v>
      </c>
      <c r="I904" s="213" t="s">
        <v>44</v>
      </c>
      <c r="J904" s="202" t="str">
        <f>IF(ISBLANK(INDEX('Policy Characteristics'!D:D,MATCH($C904,'Policy Characteristics'!$C:$C,0))),"",INDEX('Policy Characteristics'!D:D,MATCH($C904,'Policy Characteristics'!$C:$C,0)))</f>
        <v>Feedstock Shifting</v>
      </c>
      <c r="K904" s="76" t="str">
        <f>IF(ISBLANK(INDEX('Policy Characteristics'!E:E,MATCH($C904,'Policy Characteristics'!$C:$C,0))),"",INDEX('Policy Characteristics'!E:E,MATCH($C904,'Policy Characteristics'!$C:$C,0)))</f>
        <v>indst feedstock shifting</v>
      </c>
      <c r="L904" s="205">
        <f>IF(ISBLANK(INDEX('Policy Characteristics'!F:F,MATCH($C904,'Policy Characteristics'!$C:$C,0))),"",INDEX('Policy Characteristics'!F:F,MATCH($C904,'Policy Characteristics'!$C:$C,0)))</f>
        <v>0</v>
      </c>
      <c r="M904" s="205">
        <f>IF(ISBLANK(INDEX('Policy Characteristics'!G:G,MATCH($C904,'Policy Characteristics'!$C:$C,0))),"",INDEX('Policy Characteristics'!G:G,MATCH($C904,'Policy Characteristics'!$C:$C,0)))</f>
        <v>1</v>
      </c>
      <c r="N904" s="205">
        <f>IF(ISBLANK(INDEX('Policy Characteristics'!H:H,MATCH($C904,'Policy Characteristics'!$C:$C,0))),"",INDEX('Policy Characteristics'!H:H,MATCH($C904,'Policy Characteristics'!$C:$C,0)))</f>
        <v>0.01</v>
      </c>
      <c r="O904" s="76" t="str">
        <f>IF(ISBLANK(INDEX('Policy Characteristics'!I:I,MATCH($C904,'Policy Characteristics'!$C:$C,0))),"",INDEX('Policy Characteristics'!I:I,MATCH($C904,'Policy Characteristics'!$C:$C,0)))</f>
        <v>% of potential achieved</v>
      </c>
      <c r="P904" s="7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76" t="str">
        <f>IF(ISBLANK(INDEX('Policy Characteristics'!K:K,MATCH($C904,'Policy Characteristics'!$C:$C,0))),"",INDEX('Policy Characteristics'!K:K,MATCH($C904,'Policy Characteristics'!$C:$C,0)))</f>
        <v/>
      </c>
      <c r="R904" s="76" t="str">
        <f>IF(ISBLANK(INDEX('Policy Characteristics'!L:L,MATCH($C904,'Policy Characteristics'!$C:$C,0))),"",INDEX('Policy Characteristics'!L:L,MATCH($C904,'Policy Characteristics'!$C:$C,0)))</f>
        <v/>
      </c>
    </row>
    <row r="905" spans="1:18" s="143" customFormat="1" x14ac:dyDescent="0.25">
      <c r="A905" s="76" t="str">
        <f>IF(ISBLANK(INDEX('Policy Characteristics'!A:A,MATCH($C905,'Policy Characteristics'!$C:$C,0))),"",INDEX('Policy Characteristics'!A:A,MATCH($C905,'Policy Characteristics'!$C:$C,0)))</f>
        <v>Industry</v>
      </c>
      <c r="B905" s="200" t="str">
        <f>IF(ISBLANK(INDEX('Policy Characteristics'!B:B,MATCH($C905,'Policy Characteristics'!$C:$C,0))),"",INDEX('Policy Characteristics'!B:B,MATCH($C905,'Policy Characteristics'!$C:$C,0)))</f>
        <v>Feedstock Shifting</v>
      </c>
      <c r="C905" s="76" t="str">
        <f t="shared" si="31"/>
        <v>Fraction of Feedstock Shifted</v>
      </c>
      <c r="D905" s="78" t="s">
        <v>1304</v>
      </c>
      <c r="E905" s="88" t="s">
        <v>642</v>
      </c>
      <c r="F905" t="s">
        <v>1268</v>
      </c>
      <c r="G905" s="88" t="s">
        <v>648</v>
      </c>
      <c r="H905" s="80">
        <v>2500</v>
      </c>
      <c r="I905" s="213" t="s">
        <v>44</v>
      </c>
      <c r="J905" s="202" t="str">
        <f>IF(ISBLANK(INDEX('Policy Characteristics'!D:D,MATCH($C905,'Policy Characteristics'!$C:$C,0))),"",INDEX('Policy Characteristics'!D:D,MATCH($C905,'Policy Characteristics'!$C:$C,0)))</f>
        <v>Feedstock Shifting</v>
      </c>
      <c r="K905" s="76" t="str">
        <f>IF(ISBLANK(INDEX('Policy Characteristics'!E:E,MATCH($C905,'Policy Characteristics'!$C:$C,0))),"",INDEX('Policy Characteristics'!E:E,MATCH($C905,'Policy Characteristics'!$C:$C,0)))</f>
        <v>indst feedstock shifting</v>
      </c>
      <c r="L905" s="205">
        <f>IF(ISBLANK(INDEX('Policy Characteristics'!F:F,MATCH($C905,'Policy Characteristics'!$C:$C,0))),"",INDEX('Policy Characteristics'!F:F,MATCH($C905,'Policy Characteristics'!$C:$C,0)))</f>
        <v>0</v>
      </c>
      <c r="M905" s="205">
        <f>IF(ISBLANK(INDEX('Policy Characteristics'!G:G,MATCH($C905,'Policy Characteristics'!$C:$C,0))),"",INDEX('Policy Characteristics'!G:G,MATCH($C905,'Policy Characteristics'!$C:$C,0)))</f>
        <v>1</v>
      </c>
      <c r="N905" s="205">
        <f>IF(ISBLANK(INDEX('Policy Characteristics'!H:H,MATCH($C905,'Policy Characteristics'!$C:$C,0))),"",INDEX('Policy Characteristics'!H:H,MATCH($C905,'Policy Characteristics'!$C:$C,0)))</f>
        <v>0.01</v>
      </c>
      <c r="O905" s="76" t="str">
        <f>IF(ISBLANK(INDEX('Policy Characteristics'!I:I,MATCH($C905,'Policy Characteristics'!$C:$C,0))),"",INDEX('Policy Characteristics'!I:I,MATCH($C905,'Policy Characteristics'!$C:$C,0)))</f>
        <v>% of potential achieved</v>
      </c>
      <c r="P905" s="7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76" t="str">
        <f>IF(ISBLANK(INDEX('Policy Characteristics'!K:K,MATCH($C905,'Policy Characteristics'!$C:$C,0))),"",INDEX('Policy Characteristics'!K:K,MATCH($C905,'Policy Characteristics'!$C:$C,0)))</f>
        <v/>
      </c>
      <c r="R905" s="76" t="str">
        <f>IF(ISBLANK(INDEX('Policy Characteristics'!L:L,MATCH($C905,'Policy Characteristics'!$C:$C,0))),"",INDEX('Policy Characteristics'!L:L,MATCH($C905,'Policy Characteristics'!$C:$C,0)))</f>
        <v/>
      </c>
    </row>
    <row r="906" spans="1:18" s="143" customFormat="1" x14ac:dyDescent="0.25">
      <c r="A906" s="76" t="str">
        <f>IF(ISBLANK(INDEX('Policy Characteristics'!A:A,MATCH($C906,'Policy Characteristics'!$C:$C,0))),"",INDEX('Policy Characteristics'!A:A,MATCH($C906,'Policy Characteristics'!$C:$C,0)))</f>
        <v>Industry</v>
      </c>
      <c r="B906" s="200" t="str">
        <f>IF(ISBLANK(INDEX('Policy Characteristics'!B:B,MATCH($C906,'Policy Characteristics'!$C:$C,0))),"",INDEX('Policy Characteristics'!B:B,MATCH($C906,'Policy Characteristics'!$C:$C,0)))</f>
        <v>Feedstock Shifting</v>
      </c>
      <c r="C906" s="76" t="str">
        <f t="shared" si="31"/>
        <v>Fraction of Feedstock Shifted</v>
      </c>
      <c r="D906" s="78" t="s">
        <v>1304</v>
      </c>
      <c r="E906" s="88" t="s">
        <v>643</v>
      </c>
      <c r="F906" t="s">
        <v>1268</v>
      </c>
      <c r="G906" s="88" t="s">
        <v>651</v>
      </c>
      <c r="H906" s="80">
        <v>2501</v>
      </c>
      <c r="I906" s="213" t="s">
        <v>44</v>
      </c>
      <c r="J906" s="202" t="str">
        <f>IF(ISBLANK(INDEX('Policy Characteristics'!D:D,MATCH($C906,'Policy Characteristics'!$C:$C,0))),"",INDEX('Policy Characteristics'!D:D,MATCH($C906,'Policy Characteristics'!$C:$C,0)))</f>
        <v>Feedstock Shifting</v>
      </c>
      <c r="K906" s="76" t="str">
        <f>IF(ISBLANK(INDEX('Policy Characteristics'!E:E,MATCH($C906,'Policy Characteristics'!$C:$C,0))),"",INDEX('Policy Characteristics'!E:E,MATCH($C906,'Policy Characteristics'!$C:$C,0)))</f>
        <v>indst feedstock shifting</v>
      </c>
      <c r="L906" s="205">
        <f>IF(ISBLANK(INDEX('Policy Characteristics'!F:F,MATCH($C906,'Policy Characteristics'!$C:$C,0))),"",INDEX('Policy Characteristics'!F:F,MATCH($C906,'Policy Characteristics'!$C:$C,0)))</f>
        <v>0</v>
      </c>
      <c r="M906" s="205">
        <f>IF(ISBLANK(INDEX('Policy Characteristics'!G:G,MATCH($C906,'Policy Characteristics'!$C:$C,0))),"",INDEX('Policy Characteristics'!G:G,MATCH($C906,'Policy Characteristics'!$C:$C,0)))</f>
        <v>1</v>
      </c>
      <c r="N906" s="205">
        <f>IF(ISBLANK(INDEX('Policy Characteristics'!H:H,MATCH($C906,'Policy Characteristics'!$C:$C,0))),"",INDEX('Policy Characteristics'!H:H,MATCH($C906,'Policy Characteristics'!$C:$C,0)))</f>
        <v>0.01</v>
      </c>
      <c r="O906" s="76" t="str">
        <f>IF(ISBLANK(INDEX('Policy Characteristics'!I:I,MATCH($C906,'Policy Characteristics'!$C:$C,0))),"",INDEX('Policy Characteristics'!I:I,MATCH($C906,'Policy Characteristics'!$C:$C,0)))</f>
        <v>% of potential achieved</v>
      </c>
      <c r="P906" s="7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76" t="str">
        <f>IF(ISBLANK(INDEX('Policy Characteristics'!K:K,MATCH($C906,'Policy Characteristics'!$C:$C,0))),"",INDEX('Policy Characteristics'!K:K,MATCH($C906,'Policy Characteristics'!$C:$C,0)))</f>
        <v/>
      </c>
      <c r="R906" s="76" t="str">
        <f>IF(ISBLANK(INDEX('Policy Characteristics'!L:L,MATCH($C906,'Policy Characteristics'!$C:$C,0))),"",INDEX('Policy Characteristics'!L:L,MATCH($C906,'Policy Characteristics'!$C:$C,0)))</f>
        <v/>
      </c>
    </row>
    <row r="907" spans="1:18" s="143" customFormat="1" x14ac:dyDescent="0.25">
      <c r="A907" s="76" t="str">
        <f>IF(ISBLANK(INDEX('Policy Characteristics'!A:A,MATCH($C907,'Policy Characteristics'!$C:$C,0))),"",INDEX('Policy Characteristics'!A:A,MATCH($C907,'Policy Characteristics'!$C:$C,0)))</f>
        <v>Industry</v>
      </c>
      <c r="B907" s="200" t="str">
        <f>IF(ISBLANK(INDEX('Policy Characteristics'!B:B,MATCH($C907,'Policy Characteristics'!$C:$C,0))),"",INDEX('Policy Characteristics'!B:B,MATCH($C907,'Policy Characteristics'!$C:$C,0)))</f>
        <v>Feedstock Shifting</v>
      </c>
      <c r="C907" s="76" t="str">
        <f t="shared" si="31"/>
        <v>Fraction of Feedstock Shifted</v>
      </c>
      <c r="D907" s="78" t="s">
        <v>1304</v>
      </c>
      <c r="E907" s="88" t="s">
        <v>644</v>
      </c>
      <c r="F907" t="s">
        <v>1268</v>
      </c>
      <c r="G907" s="88" t="s">
        <v>652</v>
      </c>
      <c r="H907" s="80">
        <v>2502</v>
      </c>
      <c r="I907" s="213" t="s">
        <v>44</v>
      </c>
      <c r="J907" s="202" t="str">
        <f>IF(ISBLANK(INDEX('Policy Characteristics'!D:D,MATCH($C907,'Policy Characteristics'!$C:$C,0))),"",INDEX('Policy Characteristics'!D:D,MATCH($C907,'Policy Characteristics'!$C:$C,0)))</f>
        <v>Feedstock Shifting</v>
      </c>
      <c r="K907" s="76" t="str">
        <f>IF(ISBLANK(INDEX('Policy Characteristics'!E:E,MATCH($C907,'Policy Characteristics'!$C:$C,0))),"",INDEX('Policy Characteristics'!E:E,MATCH($C907,'Policy Characteristics'!$C:$C,0)))</f>
        <v>indst feedstock shifting</v>
      </c>
      <c r="L907" s="205">
        <f>IF(ISBLANK(INDEX('Policy Characteristics'!F:F,MATCH($C907,'Policy Characteristics'!$C:$C,0))),"",INDEX('Policy Characteristics'!F:F,MATCH($C907,'Policy Characteristics'!$C:$C,0)))</f>
        <v>0</v>
      </c>
      <c r="M907" s="205">
        <f>IF(ISBLANK(INDEX('Policy Characteristics'!G:G,MATCH($C907,'Policy Characteristics'!$C:$C,0))),"",INDEX('Policy Characteristics'!G:G,MATCH($C907,'Policy Characteristics'!$C:$C,0)))</f>
        <v>1</v>
      </c>
      <c r="N907" s="205">
        <f>IF(ISBLANK(INDEX('Policy Characteristics'!H:H,MATCH($C907,'Policy Characteristics'!$C:$C,0))),"",INDEX('Policy Characteristics'!H:H,MATCH($C907,'Policy Characteristics'!$C:$C,0)))</f>
        <v>0.01</v>
      </c>
      <c r="O907" s="76" t="str">
        <f>IF(ISBLANK(INDEX('Policy Characteristics'!I:I,MATCH($C907,'Policy Characteristics'!$C:$C,0))),"",INDEX('Policy Characteristics'!I:I,MATCH($C907,'Policy Characteristics'!$C:$C,0)))</f>
        <v>% of potential achieved</v>
      </c>
      <c r="P907" s="7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76" t="str">
        <f>IF(ISBLANK(INDEX('Policy Characteristics'!K:K,MATCH($C907,'Policy Characteristics'!$C:$C,0))),"",INDEX('Policy Characteristics'!K:K,MATCH($C907,'Policy Characteristics'!$C:$C,0)))</f>
        <v/>
      </c>
      <c r="R907" s="76" t="str">
        <f>IF(ISBLANK(INDEX('Policy Characteristics'!L:L,MATCH($C907,'Policy Characteristics'!$C:$C,0))),"",INDEX('Policy Characteristics'!L:L,MATCH($C907,'Policy Characteristics'!$C:$C,0)))</f>
        <v/>
      </c>
    </row>
    <row r="908" spans="1:18" s="143" customFormat="1" x14ac:dyDescent="0.25">
      <c r="A908" s="76" t="str">
        <f>IF(ISBLANK(INDEX('Policy Characteristics'!A:A,MATCH($C908,'Policy Characteristics'!$C:$C,0))),"",INDEX('Policy Characteristics'!A:A,MATCH($C908,'Policy Characteristics'!$C:$C,0)))</f>
        <v>Industry</v>
      </c>
      <c r="B908" s="200" t="str">
        <f>IF(ISBLANK(INDEX('Policy Characteristics'!B:B,MATCH($C908,'Policy Characteristics'!$C:$C,0))),"",INDEX('Policy Characteristics'!B:B,MATCH($C908,'Policy Characteristics'!$C:$C,0)))</f>
        <v>Feedstock Shifting</v>
      </c>
      <c r="C908" s="76" t="str">
        <f t="shared" si="31"/>
        <v>Fraction of Feedstock Shifted</v>
      </c>
      <c r="D908" s="78" t="s">
        <v>1304</v>
      </c>
      <c r="E908" s="88" t="s">
        <v>645</v>
      </c>
      <c r="F908" t="s">
        <v>1268</v>
      </c>
      <c r="G908" s="88" t="s">
        <v>649</v>
      </c>
      <c r="H908" s="80">
        <v>2503</v>
      </c>
      <c r="I908" s="213" t="s">
        <v>44</v>
      </c>
      <c r="J908" s="202" t="str">
        <f>IF(ISBLANK(INDEX('Policy Characteristics'!D:D,MATCH($C908,'Policy Characteristics'!$C:$C,0))),"",INDEX('Policy Characteristics'!D:D,MATCH($C908,'Policy Characteristics'!$C:$C,0)))</f>
        <v>Feedstock Shifting</v>
      </c>
      <c r="K908" s="76" t="str">
        <f>IF(ISBLANK(INDEX('Policy Characteristics'!E:E,MATCH($C908,'Policy Characteristics'!$C:$C,0))),"",INDEX('Policy Characteristics'!E:E,MATCH($C908,'Policy Characteristics'!$C:$C,0)))</f>
        <v>indst feedstock shifting</v>
      </c>
      <c r="L908" s="205">
        <f>IF(ISBLANK(INDEX('Policy Characteristics'!F:F,MATCH($C908,'Policy Characteristics'!$C:$C,0))),"",INDEX('Policy Characteristics'!F:F,MATCH($C908,'Policy Characteristics'!$C:$C,0)))</f>
        <v>0</v>
      </c>
      <c r="M908" s="205">
        <f>IF(ISBLANK(INDEX('Policy Characteristics'!G:G,MATCH($C908,'Policy Characteristics'!$C:$C,0))),"",INDEX('Policy Characteristics'!G:G,MATCH($C908,'Policy Characteristics'!$C:$C,0)))</f>
        <v>1</v>
      </c>
      <c r="N908" s="205">
        <f>IF(ISBLANK(INDEX('Policy Characteristics'!H:H,MATCH($C908,'Policy Characteristics'!$C:$C,0))),"",INDEX('Policy Characteristics'!H:H,MATCH($C908,'Policy Characteristics'!$C:$C,0)))</f>
        <v>0.01</v>
      </c>
      <c r="O908" s="76" t="str">
        <f>IF(ISBLANK(INDEX('Policy Characteristics'!I:I,MATCH($C908,'Policy Characteristics'!$C:$C,0))),"",INDEX('Policy Characteristics'!I:I,MATCH($C908,'Policy Characteristics'!$C:$C,0)))</f>
        <v>% of potential achieved</v>
      </c>
      <c r="P908" s="7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76" t="str">
        <f>IF(ISBLANK(INDEX('Policy Characteristics'!K:K,MATCH($C908,'Policy Characteristics'!$C:$C,0))),"",INDEX('Policy Characteristics'!K:K,MATCH($C908,'Policy Characteristics'!$C:$C,0)))</f>
        <v/>
      </c>
      <c r="R908" s="76" t="str">
        <f>IF(ISBLANK(INDEX('Policy Characteristics'!L:L,MATCH($C908,'Policy Characteristics'!$C:$C,0))),"",INDEX('Policy Characteristics'!L:L,MATCH($C908,'Policy Characteristics'!$C:$C,0)))</f>
        <v/>
      </c>
    </row>
    <row r="909" spans="1:18" s="143" customFormat="1" x14ac:dyDescent="0.25">
      <c r="A909" s="76" t="str">
        <f>IF(ISBLANK(INDEX('Policy Characteristics'!A:A,MATCH($C909,'Policy Characteristics'!$C:$C,0))),"",INDEX('Policy Characteristics'!A:A,MATCH($C909,'Policy Characteristics'!$C:$C,0)))</f>
        <v>Industry</v>
      </c>
      <c r="B909" s="200" t="str">
        <f>IF(ISBLANK(INDEX('Policy Characteristics'!B:B,MATCH($C909,'Policy Characteristics'!$C:$C,0))),"",INDEX('Policy Characteristics'!B:B,MATCH($C909,'Policy Characteristics'!$C:$C,0)))</f>
        <v>Feedstock Shifting</v>
      </c>
      <c r="C909" s="76" t="str">
        <f t="shared" si="31"/>
        <v>Fraction of Feedstock Shifted</v>
      </c>
      <c r="D909" s="78" t="s">
        <v>1304</v>
      </c>
      <c r="E909" s="88" t="s">
        <v>646</v>
      </c>
      <c r="F909" t="s">
        <v>1268</v>
      </c>
      <c r="G909" s="88" t="s">
        <v>650</v>
      </c>
      <c r="H909" s="80">
        <v>2504</v>
      </c>
      <c r="I909" s="213" t="s">
        <v>44</v>
      </c>
      <c r="J909" s="202" t="str">
        <f>IF(ISBLANK(INDEX('Policy Characteristics'!D:D,MATCH($C909,'Policy Characteristics'!$C:$C,0))),"",INDEX('Policy Characteristics'!D:D,MATCH($C909,'Policy Characteristics'!$C:$C,0)))</f>
        <v>Feedstock Shifting</v>
      </c>
      <c r="K909" s="76" t="str">
        <f>IF(ISBLANK(INDEX('Policy Characteristics'!E:E,MATCH($C909,'Policy Characteristics'!$C:$C,0))),"",INDEX('Policy Characteristics'!E:E,MATCH($C909,'Policy Characteristics'!$C:$C,0)))</f>
        <v>indst feedstock shifting</v>
      </c>
      <c r="L909" s="205">
        <f>IF(ISBLANK(INDEX('Policy Characteristics'!F:F,MATCH($C909,'Policy Characteristics'!$C:$C,0))),"",INDEX('Policy Characteristics'!F:F,MATCH($C909,'Policy Characteristics'!$C:$C,0)))</f>
        <v>0</v>
      </c>
      <c r="M909" s="205">
        <f>IF(ISBLANK(INDEX('Policy Characteristics'!G:G,MATCH($C909,'Policy Characteristics'!$C:$C,0))),"",INDEX('Policy Characteristics'!G:G,MATCH($C909,'Policy Characteristics'!$C:$C,0)))</f>
        <v>1</v>
      </c>
      <c r="N909" s="205">
        <f>IF(ISBLANK(INDEX('Policy Characteristics'!H:H,MATCH($C909,'Policy Characteristics'!$C:$C,0))),"",INDEX('Policy Characteristics'!H:H,MATCH($C909,'Policy Characteristics'!$C:$C,0)))</f>
        <v>0.01</v>
      </c>
      <c r="O909" s="76" t="str">
        <f>IF(ISBLANK(INDEX('Policy Characteristics'!I:I,MATCH($C909,'Policy Characteristics'!$C:$C,0))),"",INDEX('Policy Characteristics'!I:I,MATCH($C909,'Policy Characteristics'!$C:$C,0)))</f>
        <v>% of potential achieved</v>
      </c>
      <c r="P909" s="7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76" t="str">
        <f>IF(ISBLANK(INDEX('Policy Characteristics'!K:K,MATCH($C909,'Policy Characteristics'!$C:$C,0))),"",INDEX('Policy Characteristics'!K:K,MATCH($C909,'Policy Characteristics'!$C:$C,0)))</f>
        <v/>
      </c>
      <c r="R909" s="76" t="str">
        <f>IF(ISBLANK(INDEX('Policy Characteristics'!L:L,MATCH($C909,'Policy Characteristics'!$C:$C,0))),"",INDEX('Policy Characteristics'!L:L,MATCH($C909,'Policy Characteristics'!$C:$C,0)))</f>
        <v/>
      </c>
    </row>
    <row r="910" spans="1:18" s="143" customFormat="1" x14ac:dyDescent="0.25">
      <c r="A910" s="76" t="str">
        <f>IF(ISBLANK(INDEX('Policy Characteristics'!A:A,MATCH($C910,'Policy Characteristics'!$C:$C,0))),"",INDEX('Policy Characteristics'!A:A,MATCH($C910,'Policy Characteristics'!$C:$C,0)))</f>
        <v>Industry</v>
      </c>
      <c r="B910" s="200" t="str">
        <f>IF(ISBLANK(INDEX('Policy Characteristics'!B:B,MATCH($C910,'Policy Characteristics'!$C:$C,0))),"",INDEX('Policy Characteristics'!B:B,MATCH($C910,'Policy Characteristics'!$C:$C,0)))</f>
        <v>Feedstock Shifting</v>
      </c>
      <c r="C910" s="76" t="str">
        <f t="shared" si="31"/>
        <v>Fraction of Feedstock Shifted</v>
      </c>
      <c r="D910" s="78" t="s">
        <v>1304</v>
      </c>
      <c r="E910" s="88" t="s">
        <v>647</v>
      </c>
      <c r="F910" t="s">
        <v>1268</v>
      </c>
      <c r="G910" s="88" t="s">
        <v>653</v>
      </c>
      <c r="H910" s="80">
        <v>2505</v>
      </c>
      <c r="I910" s="213" t="s">
        <v>44</v>
      </c>
      <c r="J910" s="202" t="str">
        <f>IF(ISBLANK(INDEX('Policy Characteristics'!D:D,MATCH($C910,'Policy Characteristics'!$C:$C,0))),"",INDEX('Policy Characteristics'!D:D,MATCH($C910,'Policy Characteristics'!$C:$C,0)))</f>
        <v>Feedstock Shifting</v>
      </c>
      <c r="K910" s="76" t="str">
        <f>IF(ISBLANK(INDEX('Policy Characteristics'!E:E,MATCH($C910,'Policy Characteristics'!$C:$C,0))),"",INDEX('Policy Characteristics'!E:E,MATCH($C910,'Policy Characteristics'!$C:$C,0)))</f>
        <v>indst feedstock shifting</v>
      </c>
      <c r="L910" s="205">
        <f>IF(ISBLANK(INDEX('Policy Characteristics'!F:F,MATCH($C910,'Policy Characteristics'!$C:$C,0))),"",INDEX('Policy Characteristics'!F:F,MATCH($C910,'Policy Characteristics'!$C:$C,0)))</f>
        <v>0</v>
      </c>
      <c r="M910" s="205">
        <f>IF(ISBLANK(INDEX('Policy Characteristics'!G:G,MATCH($C910,'Policy Characteristics'!$C:$C,0))),"",INDEX('Policy Characteristics'!G:G,MATCH($C910,'Policy Characteristics'!$C:$C,0)))</f>
        <v>1</v>
      </c>
      <c r="N910" s="205">
        <f>IF(ISBLANK(INDEX('Policy Characteristics'!H:H,MATCH($C910,'Policy Characteristics'!$C:$C,0))),"",INDEX('Policy Characteristics'!H:H,MATCH($C910,'Policy Characteristics'!$C:$C,0)))</f>
        <v>0.01</v>
      </c>
      <c r="O910" s="76" t="str">
        <f>IF(ISBLANK(INDEX('Policy Characteristics'!I:I,MATCH($C910,'Policy Characteristics'!$C:$C,0))),"",INDEX('Policy Characteristics'!I:I,MATCH($C910,'Policy Characteristics'!$C:$C,0)))</f>
        <v>% of potential achieved</v>
      </c>
      <c r="P910" s="7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76" t="str">
        <f>IF(ISBLANK(INDEX('Policy Characteristics'!K:K,MATCH($C910,'Policy Characteristics'!$C:$C,0))),"",INDEX('Policy Characteristics'!K:K,MATCH($C910,'Policy Characteristics'!$C:$C,0)))</f>
        <v/>
      </c>
      <c r="R910" s="76" t="str">
        <f>IF(ISBLANK(INDEX('Policy Characteristics'!L:L,MATCH($C910,'Policy Characteristics'!$C:$C,0))),"",INDEX('Policy Characteristics'!L:L,MATCH($C910,'Policy Characteristics'!$C:$C,0)))</f>
        <v/>
      </c>
    </row>
    <row r="911" spans="1:18" s="143" customFormat="1" x14ac:dyDescent="0.25">
      <c r="A911" s="76" t="str">
        <f>IF(ISBLANK(INDEX('Policy Characteristics'!A:A,MATCH($C911,'Policy Characteristics'!$C:$C,0))),"",INDEX('Policy Characteristics'!A:A,MATCH($C911,'Policy Characteristics'!$C:$C,0)))</f>
        <v>Industry</v>
      </c>
      <c r="B911" s="200" t="str">
        <f>IF(ISBLANK(INDEX('Policy Characteristics'!B:B,MATCH($C911,'Policy Characteristics'!$C:$C,0))),"",INDEX('Policy Characteristics'!B:B,MATCH($C911,'Policy Characteristics'!$C:$C,0)))</f>
        <v>Feedstock Shifting</v>
      </c>
      <c r="C911" s="76" t="str">
        <f t="shared" si="31"/>
        <v>Fraction of Feedstock Shifted</v>
      </c>
      <c r="D911" s="78" t="s">
        <v>1304</v>
      </c>
      <c r="E911" s="88" t="s">
        <v>946</v>
      </c>
      <c r="F911" t="s">
        <v>1268</v>
      </c>
      <c r="G911" s="88" t="s">
        <v>949</v>
      </c>
      <c r="H911" s="80">
        <v>2506</v>
      </c>
      <c r="I911" s="213" t="s">
        <v>44</v>
      </c>
      <c r="J911" s="202" t="str">
        <f>IF(ISBLANK(INDEX('Policy Characteristics'!D:D,MATCH($C911,'Policy Characteristics'!$C:$C,0))),"",INDEX('Policy Characteristics'!D:D,MATCH($C911,'Policy Characteristics'!$C:$C,0)))</f>
        <v>Feedstock Shifting</v>
      </c>
      <c r="K911" s="76" t="str">
        <f>IF(ISBLANK(INDEX('Policy Characteristics'!E:E,MATCH($C911,'Policy Characteristics'!$C:$C,0))),"",INDEX('Policy Characteristics'!E:E,MATCH($C911,'Policy Characteristics'!$C:$C,0)))</f>
        <v>indst feedstock shifting</v>
      </c>
      <c r="L911" s="205">
        <f>IF(ISBLANK(INDEX('Policy Characteristics'!F:F,MATCH($C911,'Policy Characteristics'!$C:$C,0))),"",INDEX('Policy Characteristics'!F:F,MATCH($C911,'Policy Characteristics'!$C:$C,0)))</f>
        <v>0</v>
      </c>
      <c r="M911" s="205">
        <f>IF(ISBLANK(INDEX('Policy Characteristics'!G:G,MATCH($C911,'Policy Characteristics'!$C:$C,0))),"",INDEX('Policy Characteristics'!G:G,MATCH($C911,'Policy Characteristics'!$C:$C,0)))</f>
        <v>1</v>
      </c>
      <c r="N911" s="205">
        <f>IF(ISBLANK(INDEX('Policy Characteristics'!H:H,MATCH($C911,'Policy Characteristics'!$C:$C,0))),"",INDEX('Policy Characteristics'!H:H,MATCH($C911,'Policy Characteristics'!$C:$C,0)))</f>
        <v>0.01</v>
      </c>
      <c r="O911" s="76" t="str">
        <f>IF(ISBLANK(INDEX('Policy Characteristics'!I:I,MATCH($C911,'Policy Characteristics'!$C:$C,0))),"",INDEX('Policy Characteristics'!I:I,MATCH($C911,'Policy Characteristics'!$C:$C,0)))</f>
        <v>% of potential achieved</v>
      </c>
      <c r="P911" s="7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76" t="str">
        <f>IF(ISBLANK(INDEX('Policy Characteristics'!K:K,MATCH($C911,'Policy Characteristics'!$C:$C,0))),"",INDEX('Policy Characteristics'!K:K,MATCH($C911,'Policy Characteristics'!$C:$C,0)))</f>
        <v/>
      </c>
      <c r="R911" s="76" t="str">
        <f>IF(ISBLANK(INDEX('Policy Characteristics'!L:L,MATCH($C911,'Policy Characteristics'!$C:$C,0))),"",INDEX('Policy Characteristics'!L:L,MATCH($C911,'Policy Characteristics'!$C:$C,0)))</f>
        <v/>
      </c>
    </row>
    <row r="912" spans="1:18" s="143" customFormat="1" x14ac:dyDescent="0.25">
      <c r="A912" s="76" t="str">
        <f>IF(ISBLANK(INDEX('Policy Characteristics'!A:A,MATCH($C912,'Policy Characteristics'!$C:$C,0))),"",INDEX('Policy Characteristics'!A:A,MATCH($C912,'Policy Characteristics'!$C:$C,0)))</f>
        <v>Industry</v>
      </c>
      <c r="B912" s="200" t="str">
        <f>IF(ISBLANK(INDEX('Policy Characteristics'!B:B,MATCH($C912,'Policy Characteristics'!$C:$C,0))),"",INDEX('Policy Characteristics'!B:B,MATCH($C912,'Policy Characteristics'!$C:$C,0)))</f>
        <v>Feedstock Shifting</v>
      </c>
      <c r="C912" s="76" t="str">
        <f t="shared" si="31"/>
        <v>Fraction of Feedstock Shifted</v>
      </c>
      <c r="D912" s="78" t="s">
        <v>1304</v>
      </c>
      <c r="E912" s="88" t="s">
        <v>947</v>
      </c>
      <c r="F912" t="s">
        <v>1268</v>
      </c>
      <c r="G912" s="88" t="s">
        <v>951</v>
      </c>
      <c r="H912" s="80">
        <v>2507</v>
      </c>
      <c r="I912" s="213" t="s">
        <v>44</v>
      </c>
      <c r="J912" s="202" t="str">
        <f>IF(ISBLANK(INDEX('Policy Characteristics'!D:D,MATCH($C912,'Policy Characteristics'!$C:$C,0))),"",INDEX('Policy Characteristics'!D:D,MATCH($C912,'Policy Characteristics'!$C:$C,0)))</f>
        <v>Feedstock Shifting</v>
      </c>
      <c r="K912" s="76" t="str">
        <f>IF(ISBLANK(INDEX('Policy Characteristics'!E:E,MATCH($C912,'Policy Characteristics'!$C:$C,0))),"",INDEX('Policy Characteristics'!E:E,MATCH($C912,'Policy Characteristics'!$C:$C,0)))</f>
        <v>indst feedstock shifting</v>
      </c>
      <c r="L912" s="205">
        <f>IF(ISBLANK(INDEX('Policy Characteristics'!F:F,MATCH($C912,'Policy Characteristics'!$C:$C,0))),"",INDEX('Policy Characteristics'!F:F,MATCH($C912,'Policy Characteristics'!$C:$C,0)))</f>
        <v>0</v>
      </c>
      <c r="M912" s="205">
        <f>IF(ISBLANK(INDEX('Policy Characteristics'!G:G,MATCH($C912,'Policy Characteristics'!$C:$C,0))),"",INDEX('Policy Characteristics'!G:G,MATCH($C912,'Policy Characteristics'!$C:$C,0)))</f>
        <v>1</v>
      </c>
      <c r="N912" s="205">
        <f>IF(ISBLANK(INDEX('Policy Characteristics'!H:H,MATCH($C912,'Policy Characteristics'!$C:$C,0))),"",INDEX('Policy Characteristics'!H:H,MATCH($C912,'Policy Characteristics'!$C:$C,0)))</f>
        <v>0.01</v>
      </c>
      <c r="O912" s="76" t="str">
        <f>IF(ISBLANK(INDEX('Policy Characteristics'!I:I,MATCH($C912,'Policy Characteristics'!$C:$C,0))),"",INDEX('Policy Characteristics'!I:I,MATCH($C912,'Policy Characteristics'!$C:$C,0)))</f>
        <v>% of potential achieved</v>
      </c>
      <c r="P912" s="7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76" t="str">
        <f>IF(ISBLANK(INDEX('Policy Characteristics'!K:K,MATCH($C912,'Policy Characteristics'!$C:$C,0))),"",INDEX('Policy Characteristics'!K:K,MATCH($C912,'Policy Characteristics'!$C:$C,0)))</f>
        <v/>
      </c>
      <c r="R912" s="76" t="str">
        <f>IF(ISBLANK(INDEX('Policy Characteristics'!L:L,MATCH($C912,'Policy Characteristics'!$C:$C,0))),"",INDEX('Policy Characteristics'!L:L,MATCH($C912,'Policy Characteristics'!$C:$C,0)))</f>
        <v/>
      </c>
    </row>
    <row r="913" spans="1:18" s="143" customFormat="1" x14ac:dyDescent="0.25">
      <c r="A913" s="76" t="str">
        <f>IF(ISBLANK(INDEX('Policy Characteristics'!A:A,MATCH($C913,'Policy Characteristics'!$C:$C,0))),"",INDEX('Policy Characteristics'!A:A,MATCH($C913,'Policy Characteristics'!$C:$C,0)))</f>
        <v>Industry</v>
      </c>
      <c r="B913" s="200" t="str">
        <f>IF(ISBLANK(INDEX('Policy Characteristics'!B:B,MATCH($C913,'Policy Characteristics'!$C:$C,0))),"",INDEX('Policy Characteristics'!B:B,MATCH($C913,'Policy Characteristics'!$C:$C,0)))</f>
        <v>Feedstock Shifting</v>
      </c>
      <c r="C913" s="76" t="str">
        <f t="shared" si="31"/>
        <v>Fraction of Feedstock Shifted</v>
      </c>
      <c r="D913" s="78" t="s">
        <v>1304</v>
      </c>
      <c r="E913" s="88" t="s">
        <v>948</v>
      </c>
      <c r="F913" t="s">
        <v>1268</v>
      </c>
      <c r="G913" s="88" t="s">
        <v>952</v>
      </c>
      <c r="H913" s="80">
        <v>2508</v>
      </c>
      <c r="I913" s="213" t="s">
        <v>44</v>
      </c>
      <c r="J913" s="202" t="str">
        <f>IF(ISBLANK(INDEX('Policy Characteristics'!D:D,MATCH($C913,'Policy Characteristics'!$C:$C,0))),"",INDEX('Policy Characteristics'!D:D,MATCH($C913,'Policy Characteristics'!$C:$C,0)))</f>
        <v>Feedstock Shifting</v>
      </c>
      <c r="K913" s="76" t="str">
        <f>IF(ISBLANK(INDEX('Policy Characteristics'!E:E,MATCH($C913,'Policy Characteristics'!$C:$C,0))),"",INDEX('Policy Characteristics'!E:E,MATCH($C913,'Policy Characteristics'!$C:$C,0)))</f>
        <v>indst feedstock shifting</v>
      </c>
      <c r="L913" s="205">
        <f>IF(ISBLANK(INDEX('Policy Characteristics'!F:F,MATCH($C913,'Policy Characteristics'!$C:$C,0))),"",INDEX('Policy Characteristics'!F:F,MATCH($C913,'Policy Characteristics'!$C:$C,0)))</f>
        <v>0</v>
      </c>
      <c r="M913" s="205">
        <f>IF(ISBLANK(INDEX('Policy Characteristics'!G:G,MATCH($C913,'Policy Characteristics'!$C:$C,0))),"",INDEX('Policy Characteristics'!G:G,MATCH($C913,'Policy Characteristics'!$C:$C,0)))</f>
        <v>1</v>
      </c>
      <c r="N913" s="205">
        <f>IF(ISBLANK(INDEX('Policy Characteristics'!H:H,MATCH($C913,'Policy Characteristics'!$C:$C,0))),"",INDEX('Policy Characteristics'!H:H,MATCH($C913,'Policy Characteristics'!$C:$C,0)))</f>
        <v>0.01</v>
      </c>
      <c r="O913" s="76" t="str">
        <f>IF(ISBLANK(INDEX('Policy Characteristics'!I:I,MATCH($C913,'Policy Characteristics'!$C:$C,0))),"",INDEX('Policy Characteristics'!I:I,MATCH($C913,'Policy Characteristics'!$C:$C,0)))</f>
        <v>% of potential achieved</v>
      </c>
      <c r="P913" s="7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76" t="str">
        <f>IF(ISBLANK(INDEX('Policy Characteristics'!K:K,MATCH($C913,'Policy Characteristics'!$C:$C,0))),"",INDEX('Policy Characteristics'!K:K,MATCH($C913,'Policy Characteristics'!$C:$C,0)))</f>
        <v/>
      </c>
      <c r="R913" s="76" t="str">
        <f>IF(ISBLANK(INDEX('Policy Characteristics'!L:L,MATCH($C913,'Policy Characteristics'!$C:$C,0))),"",INDEX('Policy Characteristics'!L:L,MATCH($C913,'Policy Characteristics'!$C:$C,0)))</f>
        <v/>
      </c>
    </row>
    <row r="914" spans="1:18" s="143" customFormat="1" x14ac:dyDescent="0.25">
      <c r="A914" s="76" t="str">
        <f>IF(ISBLANK(INDEX('Policy Characteristics'!A:A,MATCH($C914,'Policy Characteristics'!$C:$C,0))),"",INDEX('Policy Characteristics'!A:A,MATCH($C914,'Policy Characteristics'!$C:$C,0)))</f>
        <v>Industry</v>
      </c>
      <c r="B914" s="200" t="str">
        <f>IF(ISBLANK(INDEX('Policy Characteristics'!B:B,MATCH($C914,'Policy Characteristics'!$C:$C,0))),"",INDEX('Policy Characteristics'!B:B,MATCH($C914,'Policy Characteristics'!$C:$C,0)))</f>
        <v>Feedstock Shifting</v>
      </c>
      <c r="C914" s="76" t="str">
        <f t="shared" si="31"/>
        <v>Fraction of Feedstock Shifted</v>
      </c>
      <c r="D914" s="78" t="s">
        <v>1304</v>
      </c>
      <c r="E914" s="88" t="s">
        <v>945</v>
      </c>
      <c r="F914" t="s">
        <v>1268</v>
      </c>
      <c r="G914" s="88" t="s">
        <v>950</v>
      </c>
      <c r="H914" s="80">
        <v>2509</v>
      </c>
      <c r="I914" s="213" t="s">
        <v>44</v>
      </c>
      <c r="J914" s="202" t="str">
        <f>IF(ISBLANK(INDEX('Policy Characteristics'!D:D,MATCH($C914,'Policy Characteristics'!$C:$C,0))),"",INDEX('Policy Characteristics'!D:D,MATCH($C914,'Policy Characteristics'!$C:$C,0)))</f>
        <v>Feedstock Shifting</v>
      </c>
      <c r="K914" s="76" t="str">
        <f>IF(ISBLANK(INDEX('Policy Characteristics'!E:E,MATCH($C914,'Policy Characteristics'!$C:$C,0))),"",INDEX('Policy Characteristics'!E:E,MATCH($C914,'Policy Characteristics'!$C:$C,0)))</f>
        <v>indst feedstock shifting</v>
      </c>
      <c r="L914" s="205">
        <f>IF(ISBLANK(INDEX('Policy Characteristics'!F:F,MATCH($C914,'Policy Characteristics'!$C:$C,0))),"",INDEX('Policy Characteristics'!F:F,MATCH($C914,'Policy Characteristics'!$C:$C,0)))</f>
        <v>0</v>
      </c>
      <c r="M914" s="205">
        <f>IF(ISBLANK(INDEX('Policy Characteristics'!G:G,MATCH($C914,'Policy Characteristics'!$C:$C,0))),"",INDEX('Policy Characteristics'!G:G,MATCH($C914,'Policy Characteristics'!$C:$C,0)))</f>
        <v>1</v>
      </c>
      <c r="N914" s="205">
        <f>IF(ISBLANK(INDEX('Policy Characteristics'!H:H,MATCH($C914,'Policy Characteristics'!$C:$C,0))),"",INDEX('Policy Characteristics'!H:H,MATCH($C914,'Policy Characteristics'!$C:$C,0)))</f>
        <v>0.01</v>
      </c>
      <c r="O914" s="76" t="str">
        <f>IF(ISBLANK(INDEX('Policy Characteristics'!I:I,MATCH($C914,'Policy Characteristics'!$C:$C,0))),"",INDEX('Policy Characteristics'!I:I,MATCH($C914,'Policy Characteristics'!$C:$C,0)))</f>
        <v>% of potential achieved</v>
      </c>
      <c r="P914" s="7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76" t="str">
        <f>IF(ISBLANK(INDEX('Policy Characteristics'!K:K,MATCH($C914,'Policy Characteristics'!$C:$C,0))),"",INDEX('Policy Characteristics'!K:K,MATCH($C914,'Policy Characteristics'!$C:$C,0)))</f>
        <v/>
      </c>
      <c r="R914" s="76" t="str">
        <f>IF(ISBLANK(INDEX('Policy Characteristics'!L:L,MATCH($C914,'Policy Characteristics'!$C:$C,0))),"",INDEX('Policy Characteristics'!L:L,MATCH($C914,'Policy Characteristics'!$C:$C,0)))</f>
        <v/>
      </c>
    </row>
    <row r="915" spans="1:18" s="143" customFormat="1" x14ac:dyDescent="0.25">
      <c r="A915" s="76" t="str">
        <f>IF(ISBLANK(INDEX('Policy Characteristics'!A:A,MATCH($C915,'Policy Characteristics'!$C:$C,0))),"",INDEX('Policy Characteristics'!A:A,MATCH($C915,'Policy Characteristics'!$C:$C,0)))</f>
        <v>Industry</v>
      </c>
      <c r="B915" s="200" t="str">
        <f>IF(ISBLANK(INDEX('Policy Characteristics'!B:B,MATCH($C915,'Policy Characteristics'!$C:$C,0))),"",INDEX('Policy Characteristics'!B:B,MATCH($C915,'Policy Characteristics'!$C:$C,0)))</f>
        <v>Feedstock Shifting</v>
      </c>
      <c r="C915" s="76" t="str">
        <f t="shared" si="31"/>
        <v>Fraction of Feedstock Shifted</v>
      </c>
      <c r="D915" s="78" t="s">
        <v>1305</v>
      </c>
      <c r="E915" s="88" t="s">
        <v>642</v>
      </c>
      <c r="F915" t="s">
        <v>1269</v>
      </c>
      <c r="G915" s="88" t="s">
        <v>648</v>
      </c>
      <c r="H915" s="80">
        <v>2510</v>
      </c>
      <c r="I915" s="213" t="s">
        <v>44</v>
      </c>
      <c r="J915" s="202" t="str">
        <f>IF(ISBLANK(INDEX('Policy Characteristics'!D:D,MATCH($C915,'Policy Characteristics'!$C:$C,0))),"",INDEX('Policy Characteristics'!D:D,MATCH($C915,'Policy Characteristics'!$C:$C,0)))</f>
        <v>Feedstock Shifting</v>
      </c>
      <c r="K915" s="76" t="str">
        <f>IF(ISBLANK(INDEX('Policy Characteristics'!E:E,MATCH($C915,'Policy Characteristics'!$C:$C,0))),"",INDEX('Policy Characteristics'!E:E,MATCH($C915,'Policy Characteristics'!$C:$C,0)))</f>
        <v>indst feedstock shifting</v>
      </c>
      <c r="L915" s="205">
        <f>IF(ISBLANK(INDEX('Policy Characteristics'!F:F,MATCH($C915,'Policy Characteristics'!$C:$C,0))),"",INDEX('Policy Characteristics'!F:F,MATCH($C915,'Policy Characteristics'!$C:$C,0)))</f>
        <v>0</v>
      </c>
      <c r="M915" s="205">
        <f>IF(ISBLANK(INDEX('Policy Characteristics'!G:G,MATCH($C915,'Policy Characteristics'!$C:$C,0))),"",INDEX('Policy Characteristics'!G:G,MATCH($C915,'Policy Characteristics'!$C:$C,0)))</f>
        <v>1</v>
      </c>
      <c r="N915" s="205">
        <f>IF(ISBLANK(INDEX('Policy Characteristics'!H:H,MATCH($C915,'Policy Characteristics'!$C:$C,0))),"",INDEX('Policy Characteristics'!H:H,MATCH($C915,'Policy Characteristics'!$C:$C,0)))</f>
        <v>0.01</v>
      </c>
      <c r="O915" s="76" t="str">
        <f>IF(ISBLANK(INDEX('Policy Characteristics'!I:I,MATCH($C915,'Policy Characteristics'!$C:$C,0))),"",INDEX('Policy Characteristics'!I:I,MATCH($C915,'Policy Characteristics'!$C:$C,0)))</f>
        <v>% of potential achieved</v>
      </c>
      <c r="P915" s="7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76" t="str">
        <f>IF(ISBLANK(INDEX('Policy Characteristics'!K:K,MATCH($C915,'Policy Characteristics'!$C:$C,0))),"",INDEX('Policy Characteristics'!K:K,MATCH($C915,'Policy Characteristics'!$C:$C,0)))</f>
        <v/>
      </c>
      <c r="R915" s="76" t="str">
        <f>IF(ISBLANK(INDEX('Policy Characteristics'!L:L,MATCH($C915,'Policy Characteristics'!$C:$C,0))),"",INDEX('Policy Characteristics'!L:L,MATCH($C915,'Policy Characteristics'!$C:$C,0)))</f>
        <v/>
      </c>
    </row>
    <row r="916" spans="1:18" s="143" customFormat="1" x14ac:dyDescent="0.25">
      <c r="A916" s="76" t="str">
        <f>IF(ISBLANK(INDEX('Policy Characteristics'!A:A,MATCH($C916,'Policy Characteristics'!$C:$C,0))),"",INDEX('Policy Characteristics'!A:A,MATCH($C916,'Policy Characteristics'!$C:$C,0)))</f>
        <v>Industry</v>
      </c>
      <c r="B916" s="200" t="str">
        <f>IF(ISBLANK(INDEX('Policy Characteristics'!B:B,MATCH($C916,'Policy Characteristics'!$C:$C,0))),"",INDEX('Policy Characteristics'!B:B,MATCH($C916,'Policy Characteristics'!$C:$C,0)))</f>
        <v>Feedstock Shifting</v>
      </c>
      <c r="C916" s="76" t="str">
        <f t="shared" si="31"/>
        <v>Fraction of Feedstock Shifted</v>
      </c>
      <c r="D916" s="78" t="s">
        <v>1305</v>
      </c>
      <c r="E916" s="88" t="s">
        <v>643</v>
      </c>
      <c r="F916" t="s">
        <v>1269</v>
      </c>
      <c r="G916" s="88" t="s">
        <v>651</v>
      </c>
      <c r="H916" s="80">
        <v>2511</v>
      </c>
      <c r="I916" s="213" t="s">
        <v>44</v>
      </c>
      <c r="J916" s="202" t="str">
        <f>IF(ISBLANK(INDEX('Policy Characteristics'!D:D,MATCH($C916,'Policy Characteristics'!$C:$C,0))),"",INDEX('Policy Characteristics'!D:D,MATCH($C916,'Policy Characteristics'!$C:$C,0)))</f>
        <v>Feedstock Shifting</v>
      </c>
      <c r="K916" s="76" t="str">
        <f>IF(ISBLANK(INDEX('Policy Characteristics'!E:E,MATCH($C916,'Policy Characteristics'!$C:$C,0))),"",INDEX('Policy Characteristics'!E:E,MATCH($C916,'Policy Characteristics'!$C:$C,0)))</f>
        <v>indst feedstock shifting</v>
      </c>
      <c r="L916" s="205">
        <f>IF(ISBLANK(INDEX('Policy Characteristics'!F:F,MATCH($C916,'Policy Characteristics'!$C:$C,0))),"",INDEX('Policy Characteristics'!F:F,MATCH($C916,'Policy Characteristics'!$C:$C,0)))</f>
        <v>0</v>
      </c>
      <c r="M916" s="205">
        <f>IF(ISBLANK(INDEX('Policy Characteristics'!G:G,MATCH($C916,'Policy Characteristics'!$C:$C,0))),"",INDEX('Policy Characteristics'!G:G,MATCH($C916,'Policy Characteristics'!$C:$C,0)))</f>
        <v>1</v>
      </c>
      <c r="N916" s="205">
        <f>IF(ISBLANK(INDEX('Policy Characteristics'!H:H,MATCH($C916,'Policy Characteristics'!$C:$C,0))),"",INDEX('Policy Characteristics'!H:H,MATCH($C916,'Policy Characteristics'!$C:$C,0)))</f>
        <v>0.01</v>
      </c>
      <c r="O916" s="76" t="str">
        <f>IF(ISBLANK(INDEX('Policy Characteristics'!I:I,MATCH($C916,'Policy Characteristics'!$C:$C,0))),"",INDEX('Policy Characteristics'!I:I,MATCH($C916,'Policy Characteristics'!$C:$C,0)))</f>
        <v>% of potential achieved</v>
      </c>
      <c r="P916" s="7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76" t="str">
        <f>IF(ISBLANK(INDEX('Policy Characteristics'!K:K,MATCH($C916,'Policy Characteristics'!$C:$C,0))),"",INDEX('Policy Characteristics'!K:K,MATCH($C916,'Policy Characteristics'!$C:$C,0)))</f>
        <v/>
      </c>
      <c r="R916" s="76" t="str">
        <f>IF(ISBLANK(INDEX('Policy Characteristics'!L:L,MATCH($C916,'Policy Characteristics'!$C:$C,0))),"",INDEX('Policy Characteristics'!L:L,MATCH($C916,'Policy Characteristics'!$C:$C,0)))</f>
        <v/>
      </c>
    </row>
    <row r="917" spans="1:18" s="143" customFormat="1" x14ac:dyDescent="0.25">
      <c r="A917" s="76" t="str">
        <f>IF(ISBLANK(INDEX('Policy Characteristics'!A:A,MATCH($C917,'Policy Characteristics'!$C:$C,0))),"",INDEX('Policy Characteristics'!A:A,MATCH($C917,'Policy Characteristics'!$C:$C,0)))</f>
        <v>Industry</v>
      </c>
      <c r="B917" s="200" t="str">
        <f>IF(ISBLANK(INDEX('Policy Characteristics'!B:B,MATCH($C917,'Policy Characteristics'!$C:$C,0))),"",INDEX('Policy Characteristics'!B:B,MATCH($C917,'Policy Characteristics'!$C:$C,0)))</f>
        <v>Feedstock Shifting</v>
      </c>
      <c r="C917" s="76" t="str">
        <f t="shared" si="31"/>
        <v>Fraction of Feedstock Shifted</v>
      </c>
      <c r="D917" s="78" t="s">
        <v>1305</v>
      </c>
      <c r="E917" s="88" t="s">
        <v>644</v>
      </c>
      <c r="F917" t="s">
        <v>1269</v>
      </c>
      <c r="G917" s="88" t="s">
        <v>652</v>
      </c>
      <c r="H917" s="80">
        <v>2512</v>
      </c>
      <c r="I917" s="213" t="s">
        <v>44</v>
      </c>
      <c r="J917" s="202" t="str">
        <f>IF(ISBLANK(INDEX('Policy Characteristics'!D:D,MATCH($C917,'Policy Characteristics'!$C:$C,0))),"",INDEX('Policy Characteristics'!D:D,MATCH($C917,'Policy Characteristics'!$C:$C,0)))</f>
        <v>Feedstock Shifting</v>
      </c>
      <c r="K917" s="76" t="str">
        <f>IF(ISBLANK(INDEX('Policy Characteristics'!E:E,MATCH($C917,'Policy Characteristics'!$C:$C,0))),"",INDEX('Policy Characteristics'!E:E,MATCH($C917,'Policy Characteristics'!$C:$C,0)))</f>
        <v>indst feedstock shifting</v>
      </c>
      <c r="L917" s="205">
        <f>IF(ISBLANK(INDEX('Policy Characteristics'!F:F,MATCH($C917,'Policy Characteristics'!$C:$C,0))),"",INDEX('Policy Characteristics'!F:F,MATCH($C917,'Policy Characteristics'!$C:$C,0)))</f>
        <v>0</v>
      </c>
      <c r="M917" s="205">
        <f>IF(ISBLANK(INDEX('Policy Characteristics'!G:G,MATCH($C917,'Policy Characteristics'!$C:$C,0))),"",INDEX('Policy Characteristics'!G:G,MATCH($C917,'Policy Characteristics'!$C:$C,0)))</f>
        <v>1</v>
      </c>
      <c r="N917" s="205">
        <f>IF(ISBLANK(INDEX('Policy Characteristics'!H:H,MATCH($C917,'Policy Characteristics'!$C:$C,0))),"",INDEX('Policy Characteristics'!H:H,MATCH($C917,'Policy Characteristics'!$C:$C,0)))</f>
        <v>0.01</v>
      </c>
      <c r="O917" s="76" t="str">
        <f>IF(ISBLANK(INDEX('Policy Characteristics'!I:I,MATCH($C917,'Policy Characteristics'!$C:$C,0))),"",INDEX('Policy Characteristics'!I:I,MATCH($C917,'Policy Characteristics'!$C:$C,0)))</f>
        <v>% of potential achieved</v>
      </c>
      <c r="P917" s="7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76" t="str">
        <f>IF(ISBLANK(INDEX('Policy Characteristics'!K:K,MATCH($C917,'Policy Characteristics'!$C:$C,0))),"",INDEX('Policy Characteristics'!K:K,MATCH($C917,'Policy Characteristics'!$C:$C,0)))</f>
        <v/>
      </c>
      <c r="R917" s="76" t="str">
        <f>IF(ISBLANK(INDEX('Policy Characteristics'!L:L,MATCH($C917,'Policy Characteristics'!$C:$C,0))),"",INDEX('Policy Characteristics'!L:L,MATCH($C917,'Policy Characteristics'!$C:$C,0)))</f>
        <v/>
      </c>
    </row>
    <row r="918" spans="1:18" s="143" customFormat="1" x14ac:dyDescent="0.25">
      <c r="A918" s="76" t="str">
        <f>IF(ISBLANK(INDEX('Policy Characteristics'!A:A,MATCH($C918,'Policy Characteristics'!$C:$C,0))),"",INDEX('Policy Characteristics'!A:A,MATCH($C918,'Policy Characteristics'!$C:$C,0)))</f>
        <v>Industry</v>
      </c>
      <c r="B918" s="200" t="str">
        <f>IF(ISBLANK(INDEX('Policy Characteristics'!B:B,MATCH($C918,'Policy Characteristics'!$C:$C,0))),"",INDEX('Policy Characteristics'!B:B,MATCH($C918,'Policy Characteristics'!$C:$C,0)))</f>
        <v>Feedstock Shifting</v>
      </c>
      <c r="C918" s="76" t="str">
        <f t="shared" si="31"/>
        <v>Fraction of Feedstock Shifted</v>
      </c>
      <c r="D918" s="78" t="s">
        <v>1305</v>
      </c>
      <c r="E918" s="88" t="s">
        <v>645</v>
      </c>
      <c r="F918" t="s">
        <v>1269</v>
      </c>
      <c r="G918" s="88" t="s">
        <v>649</v>
      </c>
      <c r="H918" s="80">
        <v>2513</v>
      </c>
      <c r="I918" s="213" t="s">
        <v>44</v>
      </c>
      <c r="J918" s="202" t="str">
        <f>IF(ISBLANK(INDEX('Policy Characteristics'!D:D,MATCH($C918,'Policy Characteristics'!$C:$C,0))),"",INDEX('Policy Characteristics'!D:D,MATCH($C918,'Policy Characteristics'!$C:$C,0)))</f>
        <v>Feedstock Shifting</v>
      </c>
      <c r="K918" s="76" t="str">
        <f>IF(ISBLANK(INDEX('Policy Characteristics'!E:E,MATCH($C918,'Policy Characteristics'!$C:$C,0))),"",INDEX('Policy Characteristics'!E:E,MATCH($C918,'Policy Characteristics'!$C:$C,0)))</f>
        <v>indst feedstock shifting</v>
      </c>
      <c r="L918" s="205">
        <f>IF(ISBLANK(INDEX('Policy Characteristics'!F:F,MATCH($C918,'Policy Characteristics'!$C:$C,0))),"",INDEX('Policy Characteristics'!F:F,MATCH($C918,'Policy Characteristics'!$C:$C,0)))</f>
        <v>0</v>
      </c>
      <c r="M918" s="205">
        <f>IF(ISBLANK(INDEX('Policy Characteristics'!G:G,MATCH($C918,'Policy Characteristics'!$C:$C,0))),"",INDEX('Policy Characteristics'!G:G,MATCH($C918,'Policy Characteristics'!$C:$C,0)))</f>
        <v>1</v>
      </c>
      <c r="N918" s="205">
        <f>IF(ISBLANK(INDEX('Policy Characteristics'!H:H,MATCH($C918,'Policy Characteristics'!$C:$C,0))),"",INDEX('Policy Characteristics'!H:H,MATCH($C918,'Policy Characteristics'!$C:$C,0)))</f>
        <v>0.01</v>
      </c>
      <c r="O918" s="76" t="str">
        <f>IF(ISBLANK(INDEX('Policy Characteristics'!I:I,MATCH($C918,'Policy Characteristics'!$C:$C,0))),"",INDEX('Policy Characteristics'!I:I,MATCH($C918,'Policy Characteristics'!$C:$C,0)))</f>
        <v>% of potential achieved</v>
      </c>
      <c r="P918" s="7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76" t="str">
        <f>IF(ISBLANK(INDEX('Policy Characteristics'!K:K,MATCH($C918,'Policy Characteristics'!$C:$C,0))),"",INDEX('Policy Characteristics'!K:K,MATCH($C918,'Policy Characteristics'!$C:$C,0)))</f>
        <v/>
      </c>
      <c r="R918" s="76" t="str">
        <f>IF(ISBLANK(INDEX('Policy Characteristics'!L:L,MATCH($C918,'Policy Characteristics'!$C:$C,0))),"",INDEX('Policy Characteristics'!L:L,MATCH($C918,'Policy Characteristics'!$C:$C,0)))</f>
        <v/>
      </c>
    </row>
    <row r="919" spans="1:18" s="143" customFormat="1" x14ac:dyDescent="0.25">
      <c r="A919" s="76" t="str">
        <f>IF(ISBLANK(INDEX('Policy Characteristics'!A:A,MATCH($C919,'Policy Characteristics'!$C:$C,0))),"",INDEX('Policy Characteristics'!A:A,MATCH($C919,'Policy Characteristics'!$C:$C,0)))</f>
        <v>Industry</v>
      </c>
      <c r="B919" s="200" t="str">
        <f>IF(ISBLANK(INDEX('Policy Characteristics'!B:B,MATCH($C919,'Policy Characteristics'!$C:$C,0))),"",INDEX('Policy Characteristics'!B:B,MATCH($C919,'Policy Characteristics'!$C:$C,0)))</f>
        <v>Feedstock Shifting</v>
      </c>
      <c r="C919" s="76" t="str">
        <f t="shared" si="31"/>
        <v>Fraction of Feedstock Shifted</v>
      </c>
      <c r="D919" s="78" t="s">
        <v>1305</v>
      </c>
      <c r="E919" s="88" t="s">
        <v>646</v>
      </c>
      <c r="F919" t="s">
        <v>1269</v>
      </c>
      <c r="G919" s="88" t="s">
        <v>650</v>
      </c>
      <c r="H919" s="80">
        <v>2514</v>
      </c>
      <c r="I919" s="213" t="s">
        <v>44</v>
      </c>
      <c r="J919" s="202" t="str">
        <f>IF(ISBLANK(INDEX('Policy Characteristics'!D:D,MATCH($C919,'Policy Characteristics'!$C:$C,0))),"",INDEX('Policy Characteristics'!D:D,MATCH($C919,'Policy Characteristics'!$C:$C,0)))</f>
        <v>Feedstock Shifting</v>
      </c>
      <c r="K919" s="76" t="str">
        <f>IF(ISBLANK(INDEX('Policy Characteristics'!E:E,MATCH($C919,'Policy Characteristics'!$C:$C,0))),"",INDEX('Policy Characteristics'!E:E,MATCH($C919,'Policy Characteristics'!$C:$C,0)))</f>
        <v>indst feedstock shifting</v>
      </c>
      <c r="L919" s="205">
        <f>IF(ISBLANK(INDEX('Policy Characteristics'!F:F,MATCH($C919,'Policy Characteristics'!$C:$C,0))),"",INDEX('Policy Characteristics'!F:F,MATCH($C919,'Policy Characteristics'!$C:$C,0)))</f>
        <v>0</v>
      </c>
      <c r="M919" s="205">
        <f>IF(ISBLANK(INDEX('Policy Characteristics'!G:G,MATCH($C919,'Policy Characteristics'!$C:$C,0))),"",INDEX('Policy Characteristics'!G:G,MATCH($C919,'Policy Characteristics'!$C:$C,0)))</f>
        <v>1</v>
      </c>
      <c r="N919" s="205">
        <f>IF(ISBLANK(INDEX('Policy Characteristics'!H:H,MATCH($C919,'Policy Characteristics'!$C:$C,0))),"",INDEX('Policy Characteristics'!H:H,MATCH($C919,'Policy Characteristics'!$C:$C,0)))</f>
        <v>0.01</v>
      </c>
      <c r="O919" s="76" t="str">
        <f>IF(ISBLANK(INDEX('Policy Characteristics'!I:I,MATCH($C919,'Policy Characteristics'!$C:$C,0))),"",INDEX('Policy Characteristics'!I:I,MATCH($C919,'Policy Characteristics'!$C:$C,0)))</f>
        <v>% of potential achieved</v>
      </c>
      <c r="P919" s="7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76" t="str">
        <f>IF(ISBLANK(INDEX('Policy Characteristics'!K:K,MATCH($C919,'Policy Characteristics'!$C:$C,0))),"",INDEX('Policy Characteristics'!K:K,MATCH($C919,'Policy Characteristics'!$C:$C,0)))</f>
        <v/>
      </c>
      <c r="R919" s="76" t="str">
        <f>IF(ISBLANK(INDEX('Policy Characteristics'!L:L,MATCH($C919,'Policy Characteristics'!$C:$C,0))),"",INDEX('Policy Characteristics'!L:L,MATCH($C919,'Policy Characteristics'!$C:$C,0)))</f>
        <v/>
      </c>
    </row>
    <row r="920" spans="1:18" s="143" customFormat="1" x14ac:dyDescent="0.25">
      <c r="A920" s="76" t="str">
        <f>IF(ISBLANK(INDEX('Policy Characteristics'!A:A,MATCH($C920,'Policy Characteristics'!$C:$C,0))),"",INDEX('Policy Characteristics'!A:A,MATCH($C920,'Policy Characteristics'!$C:$C,0)))</f>
        <v>Industry</v>
      </c>
      <c r="B920" s="200" t="str">
        <f>IF(ISBLANK(INDEX('Policy Characteristics'!B:B,MATCH($C920,'Policy Characteristics'!$C:$C,0))),"",INDEX('Policy Characteristics'!B:B,MATCH($C920,'Policy Characteristics'!$C:$C,0)))</f>
        <v>Feedstock Shifting</v>
      </c>
      <c r="C920" s="76" t="str">
        <f t="shared" si="31"/>
        <v>Fraction of Feedstock Shifted</v>
      </c>
      <c r="D920" s="78" t="s">
        <v>1305</v>
      </c>
      <c r="E920" s="88" t="s">
        <v>647</v>
      </c>
      <c r="F920" t="s">
        <v>1269</v>
      </c>
      <c r="G920" s="88" t="s">
        <v>653</v>
      </c>
      <c r="H920" s="80">
        <v>2515</v>
      </c>
      <c r="I920" s="213" t="s">
        <v>44</v>
      </c>
      <c r="J920" s="202" t="str">
        <f>IF(ISBLANK(INDEX('Policy Characteristics'!D:D,MATCH($C920,'Policy Characteristics'!$C:$C,0))),"",INDEX('Policy Characteristics'!D:D,MATCH($C920,'Policy Characteristics'!$C:$C,0)))</f>
        <v>Feedstock Shifting</v>
      </c>
      <c r="K920" s="76" t="str">
        <f>IF(ISBLANK(INDEX('Policy Characteristics'!E:E,MATCH($C920,'Policy Characteristics'!$C:$C,0))),"",INDEX('Policy Characteristics'!E:E,MATCH($C920,'Policy Characteristics'!$C:$C,0)))</f>
        <v>indst feedstock shifting</v>
      </c>
      <c r="L920" s="205">
        <f>IF(ISBLANK(INDEX('Policy Characteristics'!F:F,MATCH($C920,'Policy Characteristics'!$C:$C,0))),"",INDEX('Policy Characteristics'!F:F,MATCH($C920,'Policy Characteristics'!$C:$C,0)))</f>
        <v>0</v>
      </c>
      <c r="M920" s="205">
        <f>IF(ISBLANK(INDEX('Policy Characteristics'!G:G,MATCH($C920,'Policy Characteristics'!$C:$C,0))),"",INDEX('Policy Characteristics'!G:G,MATCH($C920,'Policy Characteristics'!$C:$C,0)))</f>
        <v>1</v>
      </c>
      <c r="N920" s="205">
        <f>IF(ISBLANK(INDEX('Policy Characteristics'!H:H,MATCH($C920,'Policy Characteristics'!$C:$C,0))),"",INDEX('Policy Characteristics'!H:H,MATCH($C920,'Policy Characteristics'!$C:$C,0)))</f>
        <v>0.01</v>
      </c>
      <c r="O920" s="76" t="str">
        <f>IF(ISBLANK(INDEX('Policy Characteristics'!I:I,MATCH($C920,'Policy Characteristics'!$C:$C,0))),"",INDEX('Policy Characteristics'!I:I,MATCH($C920,'Policy Characteristics'!$C:$C,0)))</f>
        <v>% of potential achieved</v>
      </c>
      <c r="P920" s="7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76" t="str">
        <f>IF(ISBLANK(INDEX('Policy Characteristics'!K:K,MATCH($C920,'Policy Characteristics'!$C:$C,0))),"",INDEX('Policy Characteristics'!K:K,MATCH($C920,'Policy Characteristics'!$C:$C,0)))</f>
        <v/>
      </c>
      <c r="R920" s="76" t="str">
        <f>IF(ISBLANK(INDEX('Policy Characteristics'!L:L,MATCH($C920,'Policy Characteristics'!$C:$C,0))),"",INDEX('Policy Characteristics'!L:L,MATCH($C920,'Policy Characteristics'!$C:$C,0)))</f>
        <v/>
      </c>
    </row>
    <row r="921" spans="1:18" s="143" customFormat="1" x14ac:dyDescent="0.25">
      <c r="A921" s="76" t="str">
        <f>IF(ISBLANK(INDEX('Policy Characteristics'!A:A,MATCH($C921,'Policy Characteristics'!$C:$C,0))),"",INDEX('Policy Characteristics'!A:A,MATCH($C921,'Policy Characteristics'!$C:$C,0)))</f>
        <v>Industry</v>
      </c>
      <c r="B921" s="200" t="str">
        <f>IF(ISBLANK(INDEX('Policy Characteristics'!B:B,MATCH($C921,'Policy Characteristics'!$C:$C,0))),"",INDEX('Policy Characteristics'!B:B,MATCH($C921,'Policy Characteristics'!$C:$C,0)))</f>
        <v>Feedstock Shifting</v>
      </c>
      <c r="C921" s="76" t="str">
        <f t="shared" si="31"/>
        <v>Fraction of Feedstock Shifted</v>
      </c>
      <c r="D921" s="78" t="s">
        <v>1305</v>
      </c>
      <c r="E921" s="88" t="s">
        <v>946</v>
      </c>
      <c r="F921" t="s">
        <v>1269</v>
      </c>
      <c r="G921" s="88" t="s">
        <v>949</v>
      </c>
      <c r="H921" s="80">
        <v>2516</v>
      </c>
      <c r="I921" s="213" t="s">
        <v>44</v>
      </c>
      <c r="J921" s="202" t="str">
        <f>IF(ISBLANK(INDEX('Policy Characteristics'!D:D,MATCH($C921,'Policy Characteristics'!$C:$C,0))),"",INDEX('Policy Characteristics'!D:D,MATCH($C921,'Policy Characteristics'!$C:$C,0)))</f>
        <v>Feedstock Shifting</v>
      </c>
      <c r="K921" s="76" t="str">
        <f>IF(ISBLANK(INDEX('Policy Characteristics'!E:E,MATCH($C921,'Policy Characteristics'!$C:$C,0))),"",INDEX('Policy Characteristics'!E:E,MATCH($C921,'Policy Characteristics'!$C:$C,0)))</f>
        <v>indst feedstock shifting</v>
      </c>
      <c r="L921" s="205">
        <f>IF(ISBLANK(INDEX('Policy Characteristics'!F:F,MATCH($C921,'Policy Characteristics'!$C:$C,0))),"",INDEX('Policy Characteristics'!F:F,MATCH($C921,'Policy Characteristics'!$C:$C,0)))</f>
        <v>0</v>
      </c>
      <c r="M921" s="205">
        <f>IF(ISBLANK(INDEX('Policy Characteristics'!G:G,MATCH($C921,'Policy Characteristics'!$C:$C,0))),"",INDEX('Policy Characteristics'!G:G,MATCH($C921,'Policy Characteristics'!$C:$C,0)))</f>
        <v>1</v>
      </c>
      <c r="N921" s="205">
        <f>IF(ISBLANK(INDEX('Policy Characteristics'!H:H,MATCH($C921,'Policy Characteristics'!$C:$C,0))),"",INDEX('Policy Characteristics'!H:H,MATCH($C921,'Policy Characteristics'!$C:$C,0)))</f>
        <v>0.01</v>
      </c>
      <c r="O921" s="76" t="str">
        <f>IF(ISBLANK(INDEX('Policy Characteristics'!I:I,MATCH($C921,'Policy Characteristics'!$C:$C,0))),"",INDEX('Policy Characteristics'!I:I,MATCH($C921,'Policy Characteristics'!$C:$C,0)))</f>
        <v>% of potential achieved</v>
      </c>
      <c r="P921" s="7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76" t="str">
        <f>IF(ISBLANK(INDEX('Policy Characteristics'!K:K,MATCH($C921,'Policy Characteristics'!$C:$C,0))),"",INDEX('Policy Characteristics'!K:K,MATCH($C921,'Policy Characteristics'!$C:$C,0)))</f>
        <v/>
      </c>
      <c r="R921" s="76" t="str">
        <f>IF(ISBLANK(INDEX('Policy Characteristics'!L:L,MATCH($C921,'Policy Characteristics'!$C:$C,0))),"",INDEX('Policy Characteristics'!L:L,MATCH($C921,'Policy Characteristics'!$C:$C,0)))</f>
        <v/>
      </c>
    </row>
    <row r="922" spans="1:18" s="143" customFormat="1" x14ac:dyDescent="0.25">
      <c r="A922" s="76" t="str">
        <f>IF(ISBLANK(INDEX('Policy Characteristics'!A:A,MATCH($C922,'Policy Characteristics'!$C:$C,0))),"",INDEX('Policy Characteristics'!A:A,MATCH($C922,'Policy Characteristics'!$C:$C,0)))</f>
        <v>Industry</v>
      </c>
      <c r="B922" s="200" t="str">
        <f>IF(ISBLANK(INDEX('Policy Characteristics'!B:B,MATCH($C922,'Policy Characteristics'!$C:$C,0))),"",INDEX('Policy Characteristics'!B:B,MATCH($C922,'Policy Characteristics'!$C:$C,0)))</f>
        <v>Feedstock Shifting</v>
      </c>
      <c r="C922" s="76" t="str">
        <f t="shared" si="31"/>
        <v>Fraction of Feedstock Shifted</v>
      </c>
      <c r="D922" s="78" t="s">
        <v>1305</v>
      </c>
      <c r="E922" s="88" t="s">
        <v>947</v>
      </c>
      <c r="F922" t="s">
        <v>1269</v>
      </c>
      <c r="G922" s="88" t="s">
        <v>951</v>
      </c>
      <c r="H922" s="80">
        <v>2517</v>
      </c>
      <c r="I922" s="213" t="s">
        <v>44</v>
      </c>
      <c r="J922" s="202" t="str">
        <f>IF(ISBLANK(INDEX('Policy Characteristics'!D:D,MATCH($C922,'Policy Characteristics'!$C:$C,0))),"",INDEX('Policy Characteristics'!D:D,MATCH($C922,'Policy Characteristics'!$C:$C,0)))</f>
        <v>Feedstock Shifting</v>
      </c>
      <c r="K922" s="76" t="str">
        <f>IF(ISBLANK(INDEX('Policy Characteristics'!E:E,MATCH($C922,'Policy Characteristics'!$C:$C,0))),"",INDEX('Policy Characteristics'!E:E,MATCH($C922,'Policy Characteristics'!$C:$C,0)))</f>
        <v>indst feedstock shifting</v>
      </c>
      <c r="L922" s="205">
        <f>IF(ISBLANK(INDEX('Policy Characteristics'!F:F,MATCH($C922,'Policy Characteristics'!$C:$C,0))),"",INDEX('Policy Characteristics'!F:F,MATCH($C922,'Policy Characteristics'!$C:$C,0)))</f>
        <v>0</v>
      </c>
      <c r="M922" s="205">
        <f>IF(ISBLANK(INDEX('Policy Characteristics'!G:G,MATCH($C922,'Policy Characteristics'!$C:$C,0))),"",INDEX('Policy Characteristics'!G:G,MATCH($C922,'Policy Characteristics'!$C:$C,0)))</f>
        <v>1</v>
      </c>
      <c r="N922" s="205">
        <f>IF(ISBLANK(INDEX('Policy Characteristics'!H:H,MATCH($C922,'Policy Characteristics'!$C:$C,0))),"",INDEX('Policy Characteristics'!H:H,MATCH($C922,'Policy Characteristics'!$C:$C,0)))</f>
        <v>0.01</v>
      </c>
      <c r="O922" s="76" t="str">
        <f>IF(ISBLANK(INDEX('Policy Characteristics'!I:I,MATCH($C922,'Policy Characteristics'!$C:$C,0))),"",INDEX('Policy Characteristics'!I:I,MATCH($C922,'Policy Characteristics'!$C:$C,0)))</f>
        <v>% of potential achieved</v>
      </c>
      <c r="P922" s="7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76" t="str">
        <f>IF(ISBLANK(INDEX('Policy Characteristics'!K:K,MATCH($C922,'Policy Characteristics'!$C:$C,0))),"",INDEX('Policy Characteristics'!K:K,MATCH($C922,'Policy Characteristics'!$C:$C,0)))</f>
        <v/>
      </c>
      <c r="R922" s="76" t="str">
        <f>IF(ISBLANK(INDEX('Policy Characteristics'!L:L,MATCH($C922,'Policy Characteristics'!$C:$C,0))),"",INDEX('Policy Characteristics'!L:L,MATCH($C922,'Policy Characteristics'!$C:$C,0)))</f>
        <v/>
      </c>
    </row>
    <row r="923" spans="1:18" s="143" customFormat="1" x14ac:dyDescent="0.25">
      <c r="A923" s="76" t="str">
        <f>IF(ISBLANK(INDEX('Policy Characteristics'!A:A,MATCH($C923,'Policy Characteristics'!$C:$C,0))),"",INDEX('Policy Characteristics'!A:A,MATCH($C923,'Policy Characteristics'!$C:$C,0)))</f>
        <v>Industry</v>
      </c>
      <c r="B923" s="200" t="str">
        <f>IF(ISBLANK(INDEX('Policy Characteristics'!B:B,MATCH($C923,'Policy Characteristics'!$C:$C,0))),"",INDEX('Policy Characteristics'!B:B,MATCH($C923,'Policy Characteristics'!$C:$C,0)))</f>
        <v>Feedstock Shifting</v>
      </c>
      <c r="C923" s="76" t="str">
        <f t="shared" si="31"/>
        <v>Fraction of Feedstock Shifted</v>
      </c>
      <c r="D923" s="78" t="s">
        <v>1305</v>
      </c>
      <c r="E923" s="88" t="s">
        <v>948</v>
      </c>
      <c r="F923" t="s">
        <v>1269</v>
      </c>
      <c r="G923" s="88" t="s">
        <v>952</v>
      </c>
      <c r="H923" s="80">
        <v>2518</v>
      </c>
      <c r="I923" s="213" t="s">
        <v>44</v>
      </c>
      <c r="J923" s="202" t="str">
        <f>IF(ISBLANK(INDEX('Policy Characteristics'!D:D,MATCH($C923,'Policy Characteristics'!$C:$C,0))),"",INDEX('Policy Characteristics'!D:D,MATCH($C923,'Policy Characteristics'!$C:$C,0)))</f>
        <v>Feedstock Shifting</v>
      </c>
      <c r="K923" s="76" t="str">
        <f>IF(ISBLANK(INDEX('Policy Characteristics'!E:E,MATCH($C923,'Policy Characteristics'!$C:$C,0))),"",INDEX('Policy Characteristics'!E:E,MATCH($C923,'Policy Characteristics'!$C:$C,0)))</f>
        <v>indst feedstock shifting</v>
      </c>
      <c r="L923" s="205">
        <f>IF(ISBLANK(INDEX('Policy Characteristics'!F:F,MATCH($C923,'Policy Characteristics'!$C:$C,0))),"",INDEX('Policy Characteristics'!F:F,MATCH($C923,'Policy Characteristics'!$C:$C,0)))</f>
        <v>0</v>
      </c>
      <c r="M923" s="205">
        <f>IF(ISBLANK(INDEX('Policy Characteristics'!G:G,MATCH($C923,'Policy Characteristics'!$C:$C,0))),"",INDEX('Policy Characteristics'!G:G,MATCH($C923,'Policy Characteristics'!$C:$C,0)))</f>
        <v>1</v>
      </c>
      <c r="N923" s="205">
        <f>IF(ISBLANK(INDEX('Policy Characteristics'!H:H,MATCH($C923,'Policy Characteristics'!$C:$C,0))),"",INDEX('Policy Characteristics'!H:H,MATCH($C923,'Policy Characteristics'!$C:$C,0)))</f>
        <v>0.01</v>
      </c>
      <c r="O923" s="76" t="str">
        <f>IF(ISBLANK(INDEX('Policy Characteristics'!I:I,MATCH($C923,'Policy Characteristics'!$C:$C,0))),"",INDEX('Policy Characteristics'!I:I,MATCH($C923,'Policy Characteristics'!$C:$C,0)))</f>
        <v>% of potential achieved</v>
      </c>
      <c r="P923" s="7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76" t="str">
        <f>IF(ISBLANK(INDEX('Policy Characteristics'!K:K,MATCH($C923,'Policy Characteristics'!$C:$C,0))),"",INDEX('Policy Characteristics'!K:K,MATCH($C923,'Policy Characteristics'!$C:$C,0)))</f>
        <v/>
      </c>
      <c r="R923" s="76" t="str">
        <f>IF(ISBLANK(INDEX('Policy Characteristics'!L:L,MATCH($C923,'Policy Characteristics'!$C:$C,0))),"",INDEX('Policy Characteristics'!L:L,MATCH($C923,'Policy Characteristics'!$C:$C,0)))</f>
        <v/>
      </c>
    </row>
    <row r="924" spans="1:18" s="143" customFormat="1" x14ac:dyDescent="0.25">
      <c r="A924" s="76" t="str">
        <f>IF(ISBLANK(INDEX('Policy Characteristics'!A:A,MATCH($C924,'Policy Characteristics'!$C:$C,0))),"",INDEX('Policy Characteristics'!A:A,MATCH($C924,'Policy Characteristics'!$C:$C,0)))</f>
        <v>Industry</v>
      </c>
      <c r="B924" s="200" t="str">
        <f>IF(ISBLANK(INDEX('Policy Characteristics'!B:B,MATCH($C924,'Policy Characteristics'!$C:$C,0))),"",INDEX('Policy Characteristics'!B:B,MATCH($C924,'Policy Characteristics'!$C:$C,0)))</f>
        <v>Feedstock Shifting</v>
      </c>
      <c r="C924" s="76" t="str">
        <f t="shared" si="31"/>
        <v>Fraction of Feedstock Shifted</v>
      </c>
      <c r="D924" s="78" t="s">
        <v>1305</v>
      </c>
      <c r="E924" s="88" t="s">
        <v>945</v>
      </c>
      <c r="F924" t="s">
        <v>1269</v>
      </c>
      <c r="G924" s="88" t="s">
        <v>950</v>
      </c>
      <c r="H924" s="80">
        <v>2519</v>
      </c>
      <c r="I924" s="213" t="s">
        <v>44</v>
      </c>
      <c r="J924" s="202" t="str">
        <f>IF(ISBLANK(INDEX('Policy Characteristics'!D:D,MATCH($C924,'Policy Characteristics'!$C:$C,0))),"",INDEX('Policy Characteristics'!D:D,MATCH($C924,'Policy Characteristics'!$C:$C,0)))</f>
        <v>Feedstock Shifting</v>
      </c>
      <c r="K924" s="76" t="str">
        <f>IF(ISBLANK(INDEX('Policy Characteristics'!E:E,MATCH($C924,'Policy Characteristics'!$C:$C,0))),"",INDEX('Policy Characteristics'!E:E,MATCH($C924,'Policy Characteristics'!$C:$C,0)))</f>
        <v>indst feedstock shifting</v>
      </c>
      <c r="L924" s="205">
        <f>IF(ISBLANK(INDEX('Policy Characteristics'!F:F,MATCH($C924,'Policy Characteristics'!$C:$C,0))),"",INDEX('Policy Characteristics'!F:F,MATCH($C924,'Policy Characteristics'!$C:$C,0)))</f>
        <v>0</v>
      </c>
      <c r="M924" s="205">
        <f>IF(ISBLANK(INDEX('Policy Characteristics'!G:G,MATCH($C924,'Policy Characteristics'!$C:$C,0))),"",INDEX('Policy Characteristics'!G:G,MATCH($C924,'Policy Characteristics'!$C:$C,0)))</f>
        <v>1</v>
      </c>
      <c r="N924" s="205">
        <f>IF(ISBLANK(INDEX('Policy Characteristics'!H:H,MATCH($C924,'Policy Characteristics'!$C:$C,0))),"",INDEX('Policy Characteristics'!H:H,MATCH($C924,'Policy Characteristics'!$C:$C,0)))</f>
        <v>0.01</v>
      </c>
      <c r="O924" s="76" t="str">
        <f>IF(ISBLANK(INDEX('Policy Characteristics'!I:I,MATCH($C924,'Policy Characteristics'!$C:$C,0))),"",INDEX('Policy Characteristics'!I:I,MATCH($C924,'Policy Characteristics'!$C:$C,0)))</f>
        <v>% of potential achieved</v>
      </c>
      <c r="P924" s="7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76" t="str">
        <f>IF(ISBLANK(INDEX('Policy Characteristics'!K:K,MATCH($C924,'Policy Characteristics'!$C:$C,0))),"",INDEX('Policy Characteristics'!K:K,MATCH($C924,'Policy Characteristics'!$C:$C,0)))</f>
        <v/>
      </c>
      <c r="R924" s="76" t="str">
        <f>IF(ISBLANK(INDEX('Policy Characteristics'!L:L,MATCH($C924,'Policy Characteristics'!$C:$C,0))),"",INDEX('Policy Characteristics'!L:L,MATCH($C924,'Policy Characteristics'!$C:$C,0)))</f>
        <v/>
      </c>
    </row>
    <row r="925" spans="1:18" s="143" customFormat="1" x14ac:dyDescent="0.25">
      <c r="A925" s="76" t="str">
        <f>IF(ISBLANK(INDEX('Policy Characteristics'!A:A,MATCH($C925,'Policy Characteristics'!$C:$C,0))),"",INDEX('Policy Characteristics'!A:A,MATCH($C925,'Policy Characteristics'!$C:$C,0)))</f>
        <v>Industry</v>
      </c>
      <c r="B925" s="200" t="str">
        <f>IF(ISBLANK(INDEX('Policy Characteristics'!B:B,MATCH($C925,'Policy Characteristics'!$C:$C,0))),"",INDEX('Policy Characteristics'!B:B,MATCH($C925,'Policy Characteristics'!$C:$C,0)))</f>
        <v>Feedstock Shifting</v>
      </c>
      <c r="C925" s="76" t="str">
        <f t="shared" si="31"/>
        <v>Fraction of Feedstock Shifted</v>
      </c>
      <c r="D925" s="78" t="s">
        <v>1306</v>
      </c>
      <c r="E925" s="88" t="s">
        <v>642</v>
      </c>
      <c r="F925" t="s">
        <v>1270</v>
      </c>
      <c r="G925" s="88" t="s">
        <v>648</v>
      </c>
      <c r="H925" s="80">
        <v>2520</v>
      </c>
      <c r="I925" s="213" t="s">
        <v>44</v>
      </c>
      <c r="J925" s="202" t="str">
        <f>IF(ISBLANK(INDEX('Policy Characteristics'!D:D,MATCH($C925,'Policy Characteristics'!$C:$C,0))),"",INDEX('Policy Characteristics'!D:D,MATCH($C925,'Policy Characteristics'!$C:$C,0)))</f>
        <v>Feedstock Shifting</v>
      </c>
      <c r="K925" s="76" t="str">
        <f>IF(ISBLANK(INDEX('Policy Characteristics'!E:E,MATCH($C925,'Policy Characteristics'!$C:$C,0))),"",INDEX('Policy Characteristics'!E:E,MATCH($C925,'Policy Characteristics'!$C:$C,0)))</f>
        <v>indst feedstock shifting</v>
      </c>
      <c r="L925" s="205">
        <f>IF(ISBLANK(INDEX('Policy Characteristics'!F:F,MATCH($C925,'Policy Characteristics'!$C:$C,0))),"",INDEX('Policy Characteristics'!F:F,MATCH($C925,'Policy Characteristics'!$C:$C,0)))</f>
        <v>0</v>
      </c>
      <c r="M925" s="205">
        <f>IF(ISBLANK(INDEX('Policy Characteristics'!G:G,MATCH($C925,'Policy Characteristics'!$C:$C,0))),"",INDEX('Policy Characteristics'!G:G,MATCH($C925,'Policy Characteristics'!$C:$C,0)))</f>
        <v>1</v>
      </c>
      <c r="N925" s="205">
        <f>IF(ISBLANK(INDEX('Policy Characteristics'!H:H,MATCH($C925,'Policy Characteristics'!$C:$C,0))),"",INDEX('Policy Characteristics'!H:H,MATCH($C925,'Policy Characteristics'!$C:$C,0)))</f>
        <v>0.01</v>
      </c>
      <c r="O925" s="76" t="str">
        <f>IF(ISBLANK(INDEX('Policy Characteristics'!I:I,MATCH($C925,'Policy Characteristics'!$C:$C,0))),"",INDEX('Policy Characteristics'!I:I,MATCH($C925,'Policy Characteristics'!$C:$C,0)))</f>
        <v>% of potential achieved</v>
      </c>
      <c r="P925" s="7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76" t="str">
        <f>IF(ISBLANK(INDEX('Policy Characteristics'!K:K,MATCH($C925,'Policy Characteristics'!$C:$C,0))),"",INDEX('Policy Characteristics'!K:K,MATCH($C925,'Policy Characteristics'!$C:$C,0)))</f>
        <v/>
      </c>
      <c r="R925" s="76" t="str">
        <f>IF(ISBLANK(INDEX('Policy Characteristics'!L:L,MATCH($C925,'Policy Characteristics'!$C:$C,0))),"",INDEX('Policy Characteristics'!L:L,MATCH($C925,'Policy Characteristics'!$C:$C,0)))</f>
        <v/>
      </c>
    </row>
    <row r="926" spans="1:18" s="143" customFormat="1" x14ac:dyDescent="0.25">
      <c r="A926" s="76" t="str">
        <f>IF(ISBLANK(INDEX('Policy Characteristics'!A:A,MATCH($C926,'Policy Characteristics'!$C:$C,0))),"",INDEX('Policy Characteristics'!A:A,MATCH($C926,'Policy Characteristics'!$C:$C,0)))</f>
        <v>Industry</v>
      </c>
      <c r="B926" s="200" t="str">
        <f>IF(ISBLANK(INDEX('Policy Characteristics'!B:B,MATCH($C926,'Policy Characteristics'!$C:$C,0))),"",INDEX('Policy Characteristics'!B:B,MATCH($C926,'Policy Characteristics'!$C:$C,0)))</f>
        <v>Feedstock Shifting</v>
      </c>
      <c r="C926" s="76" t="str">
        <f t="shared" si="31"/>
        <v>Fraction of Feedstock Shifted</v>
      </c>
      <c r="D926" s="78" t="s">
        <v>1306</v>
      </c>
      <c r="E926" s="88" t="s">
        <v>643</v>
      </c>
      <c r="F926" t="s">
        <v>1270</v>
      </c>
      <c r="G926" s="88" t="s">
        <v>651</v>
      </c>
      <c r="H926" s="80">
        <v>2521</v>
      </c>
      <c r="I926" s="213" t="s">
        <v>44</v>
      </c>
      <c r="J926" s="202" t="str">
        <f>IF(ISBLANK(INDEX('Policy Characteristics'!D:D,MATCH($C926,'Policy Characteristics'!$C:$C,0))),"",INDEX('Policy Characteristics'!D:D,MATCH($C926,'Policy Characteristics'!$C:$C,0)))</f>
        <v>Feedstock Shifting</v>
      </c>
      <c r="K926" s="76" t="str">
        <f>IF(ISBLANK(INDEX('Policy Characteristics'!E:E,MATCH($C926,'Policy Characteristics'!$C:$C,0))),"",INDEX('Policy Characteristics'!E:E,MATCH($C926,'Policy Characteristics'!$C:$C,0)))</f>
        <v>indst feedstock shifting</v>
      </c>
      <c r="L926" s="205">
        <f>IF(ISBLANK(INDEX('Policy Characteristics'!F:F,MATCH($C926,'Policy Characteristics'!$C:$C,0))),"",INDEX('Policy Characteristics'!F:F,MATCH($C926,'Policy Characteristics'!$C:$C,0)))</f>
        <v>0</v>
      </c>
      <c r="M926" s="205">
        <f>IF(ISBLANK(INDEX('Policy Characteristics'!G:G,MATCH($C926,'Policy Characteristics'!$C:$C,0))),"",INDEX('Policy Characteristics'!G:G,MATCH($C926,'Policy Characteristics'!$C:$C,0)))</f>
        <v>1</v>
      </c>
      <c r="N926" s="205">
        <f>IF(ISBLANK(INDEX('Policy Characteristics'!H:H,MATCH($C926,'Policy Characteristics'!$C:$C,0))),"",INDEX('Policy Characteristics'!H:H,MATCH($C926,'Policy Characteristics'!$C:$C,0)))</f>
        <v>0.01</v>
      </c>
      <c r="O926" s="76" t="str">
        <f>IF(ISBLANK(INDEX('Policy Characteristics'!I:I,MATCH($C926,'Policy Characteristics'!$C:$C,0))),"",INDEX('Policy Characteristics'!I:I,MATCH($C926,'Policy Characteristics'!$C:$C,0)))</f>
        <v>% of potential achieved</v>
      </c>
      <c r="P926" s="7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76" t="str">
        <f>IF(ISBLANK(INDEX('Policy Characteristics'!K:K,MATCH($C926,'Policy Characteristics'!$C:$C,0))),"",INDEX('Policy Characteristics'!K:K,MATCH($C926,'Policy Characteristics'!$C:$C,0)))</f>
        <v/>
      </c>
      <c r="R926" s="76" t="str">
        <f>IF(ISBLANK(INDEX('Policy Characteristics'!L:L,MATCH($C926,'Policy Characteristics'!$C:$C,0))),"",INDEX('Policy Characteristics'!L:L,MATCH($C926,'Policy Characteristics'!$C:$C,0)))</f>
        <v/>
      </c>
    </row>
    <row r="927" spans="1:18" s="143" customFormat="1" x14ac:dyDescent="0.25">
      <c r="A927" s="76" t="str">
        <f>IF(ISBLANK(INDEX('Policy Characteristics'!A:A,MATCH($C927,'Policy Characteristics'!$C:$C,0))),"",INDEX('Policy Characteristics'!A:A,MATCH($C927,'Policy Characteristics'!$C:$C,0)))</f>
        <v>Industry</v>
      </c>
      <c r="B927" s="200" t="str">
        <f>IF(ISBLANK(INDEX('Policy Characteristics'!B:B,MATCH($C927,'Policy Characteristics'!$C:$C,0))),"",INDEX('Policy Characteristics'!B:B,MATCH($C927,'Policy Characteristics'!$C:$C,0)))</f>
        <v>Feedstock Shifting</v>
      </c>
      <c r="C927" s="76" t="str">
        <f t="shared" si="31"/>
        <v>Fraction of Feedstock Shifted</v>
      </c>
      <c r="D927" s="78" t="s">
        <v>1306</v>
      </c>
      <c r="E927" s="88" t="s">
        <v>644</v>
      </c>
      <c r="F927" t="s">
        <v>1270</v>
      </c>
      <c r="G927" s="88" t="s">
        <v>652</v>
      </c>
      <c r="H927" s="80">
        <v>2522</v>
      </c>
      <c r="I927" s="213" t="s">
        <v>44</v>
      </c>
      <c r="J927" s="202" t="str">
        <f>IF(ISBLANK(INDEX('Policy Characteristics'!D:D,MATCH($C927,'Policy Characteristics'!$C:$C,0))),"",INDEX('Policy Characteristics'!D:D,MATCH($C927,'Policy Characteristics'!$C:$C,0)))</f>
        <v>Feedstock Shifting</v>
      </c>
      <c r="K927" s="76" t="str">
        <f>IF(ISBLANK(INDEX('Policy Characteristics'!E:E,MATCH($C927,'Policy Characteristics'!$C:$C,0))),"",INDEX('Policy Characteristics'!E:E,MATCH($C927,'Policy Characteristics'!$C:$C,0)))</f>
        <v>indst feedstock shifting</v>
      </c>
      <c r="L927" s="205">
        <f>IF(ISBLANK(INDEX('Policy Characteristics'!F:F,MATCH($C927,'Policy Characteristics'!$C:$C,0))),"",INDEX('Policy Characteristics'!F:F,MATCH($C927,'Policy Characteristics'!$C:$C,0)))</f>
        <v>0</v>
      </c>
      <c r="M927" s="205">
        <f>IF(ISBLANK(INDEX('Policy Characteristics'!G:G,MATCH($C927,'Policy Characteristics'!$C:$C,0))),"",INDEX('Policy Characteristics'!G:G,MATCH($C927,'Policy Characteristics'!$C:$C,0)))</f>
        <v>1</v>
      </c>
      <c r="N927" s="205">
        <f>IF(ISBLANK(INDEX('Policy Characteristics'!H:H,MATCH($C927,'Policy Characteristics'!$C:$C,0))),"",INDEX('Policy Characteristics'!H:H,MATCH($C927,'Policy Characteristics'!$C:$C,0)))</f>
        <v>0.01</v>
      </c>
      <c r="O927" s="76" t="str">
        <f>IF(ISBLANK(INDEX('Policy Characteristics'!I:I,MATCH($C927,'Policy Characteristics'!$C:$C,0))),"",INDEX('Policy Characteristics'!I:I,MATCH($C927,'Policy Characteristics'!$C:$C,0)))</f>
        <v>% of potential achieved</v>
      </c>
      <c r="P927" s="7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76" t="str">
        <f>IF(ISBLANK(INDEX('Policy Characteristics'!K:K,MATCH($C927,'Policy Characteristics'!$C:$C,0))),"",INDEX('Policy Characteristics'!K:K,MATCH($C927,'Policy Characteristics'!$C:$C,0)))</f>
        <v/>
      </c>
      <c r="R927" s="76" t="str">
        <f>IF(ISBLANK(INDEX('Policy Characteristics'!L:L,MATCH($C927,'Policy Characteristics'!$C:$C,0))),"",INDEX('Policy Characteristics'!L:L,MATCH($C927,'Policy Characteristics'!$C:$C,0)))</f>
        <v/>
      </c>
    </row>
    <row r="928" spans="1:18" s="143" customFormat="1" x14ac:dyDescent="0.25">
      <c r="A928" s="76" t="str">
        <f>IF(ISBLANK(INDEX('Policy Characteristics'!A:A,MATCH($C928,'Policy Characteristics'!$C:$C,0))),"",INDEX('Policy Characteristics'!A:A,MATCH($C928,'Policy Characteristics'!$C:$C,0)))</f>
        <v>Industry</v>
      </c>
      <c r="B928" s="200" t="str">
        <f>IF(ISBLANK(INDEX('Policy Characteristics'!B:B,MATCH($C928,'Policy Characteristics'!$C:$C,0))),"",INDEX('Policy Characteristics'!B:B,MATCH($C928,'Policy Characteristics'!$C:$C,0)))</f>
        <v>Feedstock Shifting</v>
      </c>
      <c r="C928" s="76" t="str">
        <f t="shared" si="31"/>
        <v>Fraction of Feedstock Shifted</v>
      </c>
      <c r="D928" s="78" t="s">
        <v>1306</v>
      </c>
      <c r="E928" s="88" t="s">
        <v>645</v>
      </c>
      <c r="F928" t="s">
        <v>1270</v>
      </c>
      <c r="G928" s="88" t="s">
        <v>649</v>
      </c>
      <c r="H928" s="80">
        <v>2523</v>
      </c>
      <c r="I928" s="213" t="s">
        <v>44</v>
      </c>
      <c r="J928" s="202" t="str">
        <f>IF(ISBLANK(INDEX('Policy Characteristics'!D:D,MATCH($C928,'Policy Characteristics'!$C:$C,0))),"",INDEX('Policy Characteristics'!D:D,MATCH($C928,'Policy Characteristics'!$C:$C,0)))</f>
        <v>Feedstock Shifting</v>
      </c>
      <c r="K928" s="76" t="str">
        <f>IF(ISBLANK(INDEX('Policy Characteristics'!E:E,MATCH($C928,'Policy Characteristics'!$C:$C,0))),"",INDEX('Policy Characteristics'!E:E,MATCH($C928,'Policy Characteristics'!$C:$C,0)))</f>
        <v>indst feedstock shifting</v>
      </c>
      <c r="L928" s="205">
        <f>IF(ISBLANK(INDEX('Policy Characteristics'!F:F,MATCH($C928,'Policy Characteristics'!$C:$C,0))),"",INDEX('Policy Characteristics'!F:F,MATCH($C928,'Policy Characteristics'!$C:$C,0)))</f>
        <v>0</v>
      </c>
      <c r="M928" s="205">
        <f>IF(ISBLANK(INDEX('Policy Characteristics'!G:G,MATCH($C928,'Policy Characteristics'!$C:$C,0))),"",INDEX('Policy Characteristics'!G:G,MATCH($C928,'Policy Characteristics'!$C:$C,0)))</f>
        <v>1</v>
      </c>
      <c r="N928" s="205">
        <f>IF(ISBLANK(INDEX('Policy Characteristics'!H:H,MATCH($C928,'Policy Characteristics'!$C:$C,0))),"",INDEX('Policy Characteristics'!H:H,MATCH($C928,'Policy Characteristics'!$C:$C,0)))</f>
        <v>0.01</v>
      </c>
      <c r="O928" s="76" t="str">
        <f>IF(ISBLANK(INDEX('Policy Characteristics'!I:I,MATCH($C928,'Policy Characteristics'!$C:$C,0))),"",INDEX('Policy Characteristics'!I:I,MATCH($C928,'Policy Characteristics'!$C:$C,0)))</f>
        <v>% of potential achieved</v>
      </c>
      <c r="P928" s="7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76" t="str">
        <f>IF(ISBLANK(INDEX('Policy Characteristics'!K:K,MATCH($C928,'Policy Characteristics'!$C:$C,0))),"",INDEX('Policy Characteristics'!K:K,MATCH($C928,'Policy Characteristics'!$C:$C,0)))</f>
        <v/>
      </c>
      <c r="R928" s="76" t="str">
        <f>IF(ISBLANK(INDEX('Policy Characteristics'!L:L,MATCH($C928,'Policy Characteristics'!$C:$C,0))),"",INDEX('Policy Characteristics'!L:L,MATCH($C928,'Policy Characteristics'!$C:$C,0)))</f>
        <v/>
      </c>
    </row>
    <row r="929" spans="1:18" s="143" customFormat="1" x14ac:dyDescent="0.25">
      <c r="A929" s="76" t="str">
        <f>IF(ISBLANK(INDEX('Policy Characteristics'!A:A,MATCH($C929,'Policy Characteristics'!$C:$C,0))),"",INDEX('Policy Characteristics'!A:A,MATCH($C929,'Policy Characteristics'!$C:$C,0)))</f>
        <v>Industry</v>
      </c>
      <c r="B929" s="200" t="str">
        <f>IF(ISBLANK(INDEX('Policy Characteristics'!B:B,MATCH($C929,'Policy Characteristics'!$C:$C,0))),"",INDEX('Policy Characteristics'!B:B,MATCH($C929,'Policy Characteristics'!$C:$C,0)))</f>
        <v>Feedstock Shifting</v>
      </c>
      <c r="C929" s="76" t="str">
        <f t="shared" si="31"/>
        <v>Fraction of Feedstock Shifted</v>
      </c>
      <c r="D929" s="78" t="s">
        <v>1306</v>
      </c>
      <c r="E929" s="88" t="s">
        <v>646</v>
      </c>
      <c r="F929" t="s">
        <v>1270</v>
      </c>
      <c r="G929" s="88" t="s">
        <v>650</v>
      </c>
      <c r="H929" s="80">
        <v>2524</v>
      </c>
      <c r="I929" s="213" t="s">
        <v>44</v>
      </c>
      <c r="J929" s="202" t="str">
        <f>IF(ISBLANK(INDEX('Policy Characteristics'!D:D,MATCH($C929,'Policy Characteristics'!$C:$C,0))),"",INDEX('Policy Characteristics'!D:D,MATCH($C929,'Policy Characteristics'!$C:$C,0)))</f>
        <v>Feedstock Shifting</v>
      </c>
      <c r="K929" s="76" t="str">
        <f>IF(ISBLANK(INDEX('Policy Characteristics'!E:E,MATCH($C929,'Policy Characteristics'!$C:$C,0))),"",INDEX('Policy Characteristics'!E:E,MATCH($C929,'Policy Characteristics'!$C:$C,0)))</f>
        <v>indst feedstock shifting</v>
      </c>
      <c r="L929" s="205">
        <f>IF(ISBLANK(INDEX('Policy Characteristics'!F:F,MATCH($C929,'Policy Characteristics'!$C:$C,0))),"",INDEX('Policy Characteristics'!F:F,MATCH($C929,'Policy Characteristics'!$C:$C,0)))</f>
        <v>0</v>
      </c>
      <c r="M929" s="205">
        <f>IF(ISBLANK(INDEX('Policy Characteristics'!G:G,MATCH($C929,'Policy Characteristics'!$C:$C,0))),"",INDEX('Policy Characteristics'!G:G,MATCH($C929,'Policy Characteristics'!$C:$C,0)))</f>
        <v>1</v>
      </c>
      <c r="N929" s="205">
        <f>IF(ISBLANK(INDEX('Policy Characteristics'!H:H,MATCH($C929,'Policy Characteristics'!$C:$C,0))),"",INDEX('Policy Characteristics'!H:H,MATCH($C929,'Policy Characteristics'!$C:$C,0)))</f>
        <v>0.01</v>
      </c>
      <c r="O929" s="76" t="str">
        <f>IF(ISBLANK(INDEX('Policy Characteristics'!I:I,MATCH($C929,'Policy Characteristics'!$C:$C,0))),"",INDEX('Policy Characteristics'!I:I,MATCH($C929,'Policy Characteristics'!$C:$C,0)))</f>
        <v>% of potential achieved</v>
      </c>
      <c r="P929" s="7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76" t="str">
        <f>IF(ISBLANK(INDEX('Policy Characteristics'!K:K,MATCH($C929,'Policy Characteristics'!$C:$C,0))),"",INDEX('Policy Characteristics'!K:K,MATCH($C929,'Policy Characteristics'!$C:$C,0)))</f>
        <v/>
      </c>
      <c r="R929" s="76" t="str">
        <f>IF(ISBLANK(INDEX('Policy Characteristics'!L:L,MATCH($C929,'Policy Characteristics'!$C:$C,0))),"",INDEX('Policy Characteristics'!L:L,MATCH($C929,'Policy Characteristics'!$C:$C,0)))</f>
        <v/>
      </c>
    </row>
    <row r="930" spans="1:18" s="143" customFormat="1" x14ac:dyDescent="0.25">
      <c r="A930" s="76" t="str">
        <f>IF(ISBLANK(INDEX('Policy Characteristics'!A:A,MATCH($C930,'Policy Characteristics'!$C:$C,0))),"",INDEX('Policy Characteristics'!A:A,MATCH($C930,'Policy Characteristics'!$C:$C,0)))</f>
        <v>Industry</v>
      </c>
      <c r="B930" s="200" t="str">
        <f>IF(ISBLANK(INDEX('Policy Characteristics'!B:B,MATCH($C930,'Policy Characteristics'!$C:$C,0))),"",INDEX('Policy Characteristics'!B:B,MATCH($C930,'Policy Characteristics'!$C:$C,0)))</f>
        <v>Feedstock Shifting</v>
      </c>
      <c r="C930" s="76" t="str">
        <f t="shared" si="31"/>
        <v>Fraction of Feedstock Shifted</v>
      </c>
      <c r="D930" s="78" t="s">
        <v>1306</v>
      </c>
      <c r="E930" s="88" t="s">
        <v>647</v>
      </c>
      <c r="F930" t="s">
        <v>1270</v>
      </c>
      <c r="G930" s="88" t="s">
        <v>653</v>
      </c>
      <c r="H930" s="80">
        <v>2525</v>
      </c>
      <c r="I930" s="213" t="s">
        <v>44</v>
      </c>
      <c r="J930" s="202" t="str">
        <f>IF(ISBLANK(INDEX('Policy Characteristics'!D:D,MATCH($C930,'Policy Characteristics'!$C:$C,0))),"",INDEX('Policy Characteristics'!D:D,MATCH($C930,'Policy Characteristics'!$C:$C,0)))</f>
        <v>Feedstock Shifting</v>
      </c>
      <c r="K930" s="76" t="str">
        <f>IF(ISBLANK(INDEX('Policy Characteristics'!E:E,MATCH($C930,'Policy Characteristics'!$C:$C,0))),"",INDEX('Policy Characteristics'!E:E,MATCH($C930,'Policy Characteristics'!$C:$C,0)))</f>
        <v>indst feedstock shifting</v>
      </c>
      <c r="L930" s="205">
        <f>IF(ISBLANK(INDEX('Policy Characteristics'!F:F,MATCH($C930,'Policy Characteristics'!$C:$C,0))),"",INDEX('Policy Characteristics'!F:F,MATCH($C930,'Policy Characteristics'!$C:$C,0)))</f>
        <v>0</v>
      </c>
      <c r="M930" s="205">
        <f>IF(ISBLANK(INDEX('Policy Characteristics'!G:G,MATCH($C930,'Policy Characteristics'!$C:$C,0))),"",INDEX('Policy Characteristics'!G:G,MATCH($C930,'Policy Characteristics'!$C:$C,0)))</f>
        <v>1</v>
      </c>
      <c r="N930" s="205">
        <f>IF(ISBLANK(INDEX('Policy Characteristics'!H:H,MATCH($C930,'Policy Characteristics'!$C:$C,0))),"",INDEX('Policy Characteristics'!H:H,MATCH($C930,'Policy Characteristics'!$C:$C,0)))</f>
        <v>0.01</v>
      </c>
      <c r="O930" s="76" t="str">
        <f>IF(ISBLANK(INDEX('Policy Characteristics'!I:I,MATCH($C930,'Policy Characteristics'!$C:$C,0))),"",INDEX('Policy Characteristics'!I:I,MATCH($C930,'Policy Characteristics'!$C:$C,0)))</f>
        <v>% of potential achieved</v>
      </c>
      <c r="P930" s="7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76" t="str">
        <f>IF(ISBLANK(INDEX('Policy Characteristics'!K:K,MATCH($C930,'Policy Characteristics'!$C:$C,0))),"",INDEX('Policy Characteristics'!K:K,MATCH($C930,'Policy Characteristics'!$C:$C,0)))</f>
        <v/>
      </c>
      <c r="R930" s="76" t="str">
        <f>IF(ISBLANK(INDEX('Policy Characteristics'!L:L,MATCH($C930,'Policy Characteristics'!$C:$C,0))),"",INDEX('Policy Characteristics'!L:L,MATCH($C930,'Policy Characteristics'!$C:$C,0)))</f>
        <v/>
      </c>
    </row>
    <row r="931" spans="1:18" s="143" customFormat="1" x14ac:dyDescent="0.25">
      <c r="A931" s="76" t="str">
        <f>IF(ISBLANK(INDEX('Policy Characteristics'!A:A,MATCH($C931,'Policy Characteristics'!$C:$C,0))),"",INDEX('Policy Characteristics'!A:A,MATCH($C931,'Policy Characteristics'!$C:$C,0)))</f>
        <v>Industry</v>
      </c>
      <c r="B931" s="200" t="str">
        <f>IF(ISBLANK(INDEX('Policy Characteristics'!B:B,MATCH($C931,'Policy Characteristics'!$C:$C,0))),"",INDEX('Policy Characteristics'!B:B,MATCH($C931,'Policy Characteristics'!$C:$C,0)))</f>
        <v>Feedstock Shifting</v>
      </c>
      <c r="C931" s="76" t="str">
        <f t="shared" ref="C931:C994" si="32">C$865</f>
        <v>Fraction of Feedstock Shifted</v>
      </c>
      <c r="D931" s="78" t="s">
        <v>1306</v>
      </c>
      <c r="E931" s="88" t="s">
        <v>946</v>
      </c>
      <c r="F931" t="s">
        <v>1270</v>
      </c>
      <c r="G931" s="88" t="s">
        <v>949</v>
      </c>
      <c r="H931" s="80">
        <v>2526</v>
      </c>
      <c r="I931" s="213" t="s">
        <v>44</v>
      </c>
      <c r="J931" s="202" t="str">
        <f>IF(ISBLANK(INDEX('Policy Characteristics'!D:D,MATCH($C931,'Policy Characteristics'!$C:$C,0))),"",INDEX('Policy Characteristics'!D:D,MATCH($C931,'Policy Characteristics'!$C:$C,0)))</f>
        <v>Feedstock Shifting</v>
      </c>
      <c r="K931" s="76" t="str">
        <f>IF(ISBLANK(INDEX('Policy Characteristics'!E:E,MATCH($C931,'Policy Characteristics'!$C:$C,0))),"",INDEX('Policy Characteristics'!E:E,MATCH($C931,'Policy Characteristics'!$C:$C,0)))</f>
        <v>indst feedstock shifting</v>
      </c>
      <c r="L931" s="205">
        <f>IF(ISBLANK(INDEX('Policy Characteristics'!F:F,MATCH($C931,'Policy Characteristics'!$C:$C,0))),"",INDEX('Policy Characteristics'!F:F,MATCH($C931,'Policy Characteristics'!$C:$C,0)))</f>
        <v>0</v>
      </c>
      <c r="M931" s="205">
        <f>IF(ISBLANK(INDEX('Policy Characteristics'!G:G,MATCH($C931,'Policy Characteristics'!$C:$C,0))),"",INDEX('Policy Characteristics'!G:G,MATCH($C931,'Policy Characteristics'!$C:$C,0)))</f>
        <v>1</v>
      </c>
      <c r="N931" s="205">
        <f>IF(ISBLANK(INDEX('Policy Characteristics'!H:H,MATCH($C931,'Policy Characteristics'!$C:$C,0))),"",INDEX('Policy Characteristics'!H:H,MATCH($C931,'Policy Characteristics'!$C:$C,0)))</f>
        <v>0.01</v>
      </c>
      <c r="O931" s="76" t="str">
        <f>IF(ISBLANK(INDEX('Policy Characteristics'!I:I,MATCH($C931,'Policy Characteristics'!$C:$C,0))),"",INDEX('Policy Characteristics'!I:I,MATCH($C931,'Policy Characteristics'!$C:$C,0)))</f>
        <v>% of potential achieved</v>
      </c>
      <c r="P931" s="7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76" t="str">
        <f>IF(ISBLANK(INDEX('Policy Characteristics'!K:K,MATCH($C931,'Policy Characteristics'!$C:$C,0))),"",INDEX('Policy Characteristics'!K:K,MATCH($C931,'Policy Characteristics'!$C:$C,0)))</f>
        <v/>
      </c>
      <c r="R931" s="76" t="str">
        <f>IF(ISBLANK(INDEX('Policy Characteristics'!L:L,MATCH($C931,'Policy Characteristics'!$C:$C,0))),"",INDEX('Policy Characteristics'!L:L,MATCH($C931,'Policy Characteristics'!$C:$C,0)))</f>
        <v/>
      </c>
    </row>
    <row r="932" spans="1:18" s="143" customFormat="1" x14ac:dyDescent="0.25">
      <c r="A932" s="76" t="str">
        <f>IF(ISBLANK(INDEX('Policy Characteristics'!A:A,MATCH($C932,'Policy Characteristics'!$C:$C,0))),"",INDEX('Policy Characteristics'!A:A,MATCH($C932,'Policy Characteristics'!$C:$C,0)))</f>
        <v>Industry</v>
      </c>
      <c r="B932" s="200" t="str">
        <f>IF(ISBLANK(INDEX('Policy Characteristics'!B:B,MATCH($C932,'Policy Characteristics'!$C:$C,0))),"",INDEX('Policy Characteristics'!B:B,MATCH($C932,'Policy Characteristics'!$C:$C,0)))</f>
        <v>Feedstock Shifting</v>
      </c>
      <c r="C932" s="76" t="str">
        <f t="shared" si="32"/>
        <v>Fraction of Feedstock Shifted</v>
      </c>
      <c r="D932" s="78" t="s">
        <v>1306</v>
      </c>
      <c r="E932" s="88" t="s">
        <v>947</v>
      </c>
      <c r="F932" t="s">
        <v>1270</v>
      </c>
      <c r="G932" s="88" t="s">
        <v>951</v>
      </c>
      <c r="H932" s="80">
        <v>2527</v>
      </c>
      <c r="I932" s="213" t="s">
        <v>44</v>
      </c>
      <c r="J932" s="202" t="str">
        <f>IF(ISBLANK(INDEX('Policy Characteristics'!D:D,MATCH($C932,'Policy Characteristics'!$C:$C,0))),"",INDEX('Policy Characteristics'!D:D,MATCH($C932,'Policy Characteristics'!$C:$C,0)))</f>
        <v>Feedstock Shifting</v>
      </c>
      <c r="K932" s="76" t="str">
        <f>IF(ISBLANK(INDEX('Policy Characteristics'!E:E,MATCH($C932,'Policy Characteristics'!$C:$C,0))),"",INDEX('Policy Characteristics'!E:E,MATCH($C932,'Policy Characteristics'!$C:$C,0)))</f>
        <v>indst feedstock shifting</v>
      </c>
      <c r="L932" s="205">
        <f>IF(ISBLANK(INDEX('Policy Characteristics'!F:F,MATCH($C932,'Policy Characteristics'!$C:$C,0))),"",INDEX('Policy Characteristics'!F:F,MATCH($C932,'Policy Characteristics'!$C:$C,0)))</f>
        <v>0</v>
      </c>
      <c r="M932" s="205">
        <f>IF(ISBLANK(INDEX('Policy Characteristics'!G:G,MATCH($C932,'Policy Characteristics'!$C:$C,0))),"",INDEX('Policy Characteristics'!G:G,MATCH($C932,'Policy Characteristics'!$C:$C,0)))</f>
        <v>1</v>
      </c>
      <c r="N932" s="205">
        <f>IF(ISBLANK(INDEX('Policy Characteristics'!H:H,MATCH($C932,'Policy Characteristics'!$C:$C,0))),"",INDEX('Policy Characteristics'!H:H,MATCH($C932,'Policy Characteristics'!$C:$C,0)))</f>
        <v>0.01</v>
      </c>
      <c r="O932" s="76" t="str">
        <f>IF(ISBLANK(INDEX('Policy Characteristics'!I:I,MATCH($C932,'Policy Characteristics'!$C:$C,0))),"",INDEX('Policy Characteristics'!I:I,MATCH($C932,'Policy Characteristics'!$C:$C,0)))</f>
        <v>% of potential achieved</v>
      </c>
      <c r="P932" s="7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76" t="str">
        <f>IF(ISBLANK(INDEX('Policy Characteristics'!K:K,MATCH($C932,'Policy Characteristics'!$C:$C,0))),"",INDEX('Policy Characteristics'!K:K,MATCH($C932,'Policy Characteristics'!$C:$C,0)))</f>
        <v/>
      </c>
      <c r="R932" s="76" t="str">
        <f>IF(ISBLANK(INDEX('Policy Characteristics'!L:L,MATCH($C932,'Policy Characteristics'!$C:$C,0))),"",INDEX('Policy Characteristics'!L:L,MATCH($C932,'Policy Characteristics'!$C:$C,0)))</f>
        <v/>
      </c>
    </row>
    <row r="933" spans="1:18" s="143" customFormat="1" x14ac:dyDescent="0.25">
      <c r="A933" s="76" t="str">
        <f>IF(ISBLANK(INDEX('Policy Characteristics'!A:A,MATCH($C933,'Policy Characteristics'!$C:$C,0))),"",INDEX('Policy Characteristics'!A:A,MATCH($C933,'Policy Characteristics'!$C:$C,0)))</f>
        <v>Industry</v>
      </c>
      <c r="B933" s="200" t="str">
        <f>IF(ISBLANK(INDEX('Policy Characteristics'!B:B,MATCH($C933,'Policy Characteristics'!$C:$C,0))),"",INDEX('Policy Characteristics'!B:B,MATCH($C933,'Policy Characteristics'!$C:$C,0)))</f>
        <v>Feedstock Shifting</v>
      </c>
      <c r="C933" s="76" t="str">
        <f t="shared" si="32"/>
        <v>Fraction of Feedstock Shifted</v>
      </c>
      <c r="D933" s="78" t="s">
        <v>1306</v>
      </c>
      <c r="E933" s="88" t="s">
        <v>948</v>
      </c>
      <c r="F933" t="s">
        <v>1270</v>
      </c>
      <c r="G933" s="88" t="s">
        <v>952</v>
      </c>
      <c r="H933" s="80">
        <v>2528</v>
      </c>
      <c r="I933" s="213" t="s">
        <v>44</v>
      </c>
      <c r="J933" s="202" t="str">
        <f>IF(ISBLANK(INDEX('Policy Characteristics'!D:D,MATCH($C933,'Policy Characteristics'!$C:$C,0))),"",INDEX('Policy Characteristics'!D:D,MATCH($C933,'Policy Characteristics'!$C:$C,0)))</f>
        <v>Feedstock Shifting</v>
      </c>
      <c r="K933" s="76" t="str">
        <f>IF(ISBLANK(INDEX('Policy Characteristics'!E:E,MATCH($C933,'Policy Characteristics'!$C:$C,0))),"",INDEX('Policy Characteristics'!E:E,MATCH($C933,'Policy Characteristics'!$C:$C,0)))</f>
        <v>indst feedstock shifting</v>
      </c>
      <c r="L933" s="205">
        <f>IF(ISBLANK(INDEX('Policy Characteristics'!F:F,MATCH($C933,'Policy Characteristics'!$C:$C,0))),"",INDEX('Policy Characteristics'!F:F,MATCH($C933,'Policy Characteristics'!$C:$C,0)))</f>
        <v>0</v>
      </c>
      <c r="M933" s="205">
        <f>IF(ISBLANK(INDEX('Policy Characteristics'!G:G,MATCH($C933,'Policy Characteristics'!$C:$C,0))),"",INDEX('Policy Characteristics'!G:G,MATCH($C933,'Policy Characteristics'!$C:$C,0)))</f>
        <v>1</v>
      </c>
      <c r="N933" s="205">
        <f>IF(ISBLANK(INDEX('Policy Characteristics'!H:H,MATCH($C933,'Policy Characteristics'!$C:$C,0))),"",INDEX('Policy Characteristics'!H:H,MATCH($C933,'Policy Characteristics'!$C:$C,0)))</f>
        <v>0.01</v>
      </c>
      <c r="O933" s="76" t="str">
        <f>IF(ISBLANK(INDEX('Policy Characteristics'!I:I,MATCH($C933,'Policy Characteristics'!$C:$C,0))),"",INDEX('Policy Characteristics'!I:I,MATCH($C933,'Policy Characteristics'!$C:$C,0)))</f>
        <v>% of potential achieved</v>
      </c>
      <c r="P933" s="7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76" t="str">
        <f>IF(ISBLANK(INDEX('Policy Characteristics'!K:K,MATCH($C933,'Policy Characteristics'!$C:$C,0))),"",INDEX('Policy Characteristics'!K:K,MATCH($C933,'Policy Characteristics'!$C:$C,0)))</f>
        <v/>
      </c>
      <c r="R933" s="76" t="str">
        <f>IF(ISBLANK(INDEX('Policy Characteristics'!L:L,MATCH($C933,'Policy Characteristics'!$C:$C,0))),"",INDEX('Policy Characteristics'!L:L,MATCH($C933,'Policy Characteristics'!$C:$C,0)))</f>
        <v/>
      </c>
    </row>
    <row r="934" spans="1:18" s="143" customFormat="1" x14ac:dyDescent="0.25">
      <c r="A934" s="76" t="str">
        <f>IF(ISBLANK(INDEX('Policy Characteristics'!A:A,MATCH($C934,'Policy Characteristics'!$C:$C,0))),"",INDEX('Policy Characteristics'!A:A,MATCH($C934,'Policy Characteristics'!$C:$C,0)))</f>
        <v>Industry</v>
      </c>
      <c r="B934" s="200" t="str">
        <f>IF(ISBLANK(INDEX('Policy Characteristics'!B:B,MATCH($C934,'Policy Characteristics'!$C:$C,0))),"",INDEX('Policy Characteristics'!B:B,MATCH($C934,'Policy Characteristics'!$C:$C,0)))</f>
        <v>Feedstock Shifting</v>
      </c>
      <c r="C934" s="76" t="str">
        <f t="shared" si="32"/>
        <v>Fraction of Feedstock Shifted</v>
      </c>
      <c r="D934" s="78" t="s">
        <v>1306</v>
      </c>
      <c r="E934" s="88" t="s">
        <v>945</v>
      </c>
      <c r="F934" t="s">
        <v>1270</v>
      </c>
      <c r="G934" s="88" t="s">
        <v>950</v>
      </c>
      <c r="H934" s="80">
        <v>2529</v>
      </c>
      <c r="I934" s="213" t="s">
        <v>44</v>
      </c>
      <c r="J934" s="202" t="str">
        <f>IF(ISBLANK(INDEX('Policy Characteristics'!D:D,MATCH($C934,'Policy Characteristics'!$C:$C,0))),"",INDEX('Policy Characteristics'!D:D,MATCH($C934,'Policy Characteristics'!$C:$C,0)))</f>
        <v>Feedstock Shifting</v>
      </c>
      <c r="K934" s="76" t="str">
        <f>IF(ISBLANK(INDEX('Policy Characteristics'!E:E,MATCH($C934,'Policy Characteristics'!$C:$C,0))),"",INDEX('Policy Characteristics'!E:E,MATCH($C934,'Policy Characteristics'!$C:$C,0)))</f>
        <v>indst feedstock shifting</v>
      </c>
      <c r="L934" s="205">
        <f>IF(ISBLANK(INDEX('Policy Characteristics'!F:F,MATCH($C934,'Policy Characteristics'!$C:$C,0))),"",INDEX('Policy Characteristics'!F:F,MATCH($C934,'Policy Characteristics'!$C:$C,0)))</f>
        <v>0</v>
      </c>
      <c r="M934" s="205">
        <f>IF(ISBLANK(INDEX('Policy Characteristics'!G:G,MATCH($C934,'Policy Characteristics'!$C:$C,0))),"",INDEX('Policy Characteristics'!G:G,MATCH($C934,'Policy Characteristics'!$C:$C,0)))</f>
        <v>1</v>
      </c>
      <c r="N934" s="205">
        <f>IF(ISBLANK(INDEX('Policy Characteristics'!H:H,MATCH($C934,'Policy Characteristics'!$C:$C,0))),"",INDEX('Policy Characteristics'!H:H,MATCH($C934,'Policy Characteristics'!$C:$C,0)))</f>
        <v>0.01</v>
      </c>
      <c r="O934" s="76" t="str">
        <f>IF(ISBLANK(INDEX('Policy Characteristics'!I:I,MATCH($C934,'Policy Characteristics'!$C:$C,0))),"",INDEX('Policy Characteristics'!I:I,MATCH($C934,'Policy Characteristics'!$C:$C,0)))</f>
        <v>% of potential achieved</v>
      </c>
      <c r="P934" s="7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76" t="str">
        <f>IF(ISBLANK(INDEX('Policy Characteristics'!K:K,MATCH($C934,'Policy Characteristics'!$C:$C,0))),"",INDEX('Policy Characteristics'!K:K,MATCH($C934,'Policy Characteristics'!$C:$C,0)))</f>
        <v/>
      </c>
      <c r="R934" s="76" t="str">
        <f>IF(ISBLANK(INDEX('Policy Characteristics'!L:L,MATCH($C934,'Policy Characteristics'!$C:$C,0))),"",INDEX('Policy Characteristics'!L:L,MATCH($C934,'Policy Characteristics'!$C:$C,0)))</f>
        <v/>
      </c>
    </row>
    <row r="935" spans="1:18" s="143" customFormat="1" x14ac:dyDescent="0.25">
      <c r="A935" s="76" t="str">
        <f>IF(ISBLANK(INDEX('Policy Characteristics'!A:A,MATCH($C935,'Policy Characteristics'!$C:$C,0))),"",INDEX('Policy Characteristics'!A:A,MATCH($C935,'Policy Characteristics'!$C:$C,0)))</f>
        <v>Industry</v>
      </c>
      <c r="B935" s="200" t="str">
        <f>IF(ISBLANK(INDEX('Policy Characteristics'!B:B,MATCH($C935,'Policy Characteristics'!$C:$C,0))),"",INDEX('Policy Characteristics'!B:B,MATCH($C935,'Policy Characteristics'!$C:$C,0)))</f>
        <v>Feedstock Shifting</v>
      </c>
      <c r="C935" s="76" t="str">
        <f t="shared" si="32"/>
        <v>Fraction of Feedstock Shifted</v>
      </c>
      <c r="D935" s="78" t="s">
        <v>1307</v>
      </c>
      <c r="E935" s="88" t="s">
        <v>642</v>
      </c>
      <c r="F935" t="s">
        <v>1271</v>
      </c>
      <c r="G935" s="88" t="s">
        <v>648</v>
      </c>
      <c r="H935" s="80">
        <v>2530</v>
      </c>
      <c r="I935" s="213" t="s">
        <v>44</v>
      </c>
      <c r="J935" s="202" t="str">
        <f>IF(ISBLANK(INDEX('Policy Characteristics'!D:D,MATCH($C935,'Policy Characteristics'!$C:$C,0))),"",INDEX('Policy Characteristics'!D:D,MATCH($C935,'Policy Characteristics'!$C:$C,0)))</f>
        <v>Feedstock Shifting</v>
      </c>
      <c r="K935" s="76" t="str">
        <f>IF(ISBLANK(INDEX('Policy Characteristics'!E:E,MATCH($C935,'Policy Characteristics'!$C:$C,0))),"",INDEX('Policy Characteristics'!E:E,MATCH($C935,'Policy Characteristics'!$C:$C,0)))</f>
        <v>indst feedstock shifting</v>
      </c>
      <c r="L935" s="205">
        <f>IF(ISBLANK(INDEX('Policy Characteristics'!F:F,MATCH($C935,'Policy Characteristics'!$C:$C,0))),"",INDEX('Policy Characteristics'!F:F,MATCH($C935,'Policy Characteristics'!$C:$C,0)))</f>
        <v>0</v>
      </c>
      <c r="M935" s="205">
        <f>IF(ISBLANK(INDEX('Policy Characteristics'!G:G,MATCH($C935,'Policy Characteristics'!$C:$C,0))),"",INDEX('Policy Characteristics'!G:G,MATCH($C935,'Policy Characteristics'!$C:$C,0)))</f>
        <v>1</v>
      </c>
      <c r="N935" s="205">
        <f>IF(ISBLANK(INDEX('Policy Characteristics'!H:H,MATCH($C935,'Policy Characteristics'!$C:$C,0))),"",INDEX('Policy Characteristics'!H:H,MATCH($C935,'Policy Characteristics'!$C:$C,0)))</f>
        <v>0.01</v>
      </c>
      <c r="O935" s="76" t="str">
        <f>IF(ISBLANK(INDEX('Policy Characteristics'!I:I,MATCH($C935,'Policy Characteristics'!$C:$C,0))),"",INDEX('Policy Characteristics'!I:I,MATCH($C935,'Policy Characteristics'!$C:$C,0)))</f>
        <v>% of potential achieved</v>
      </c>
      <c r="P935" s="7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76" t="str">
        <f>IF(ISBLANK(INDEX('Policy Characteristics'!K:K,MATCH($C935,'Policy Characteristics'!$C:$C,0))),"",INDEX('Policy Characteristics'!K:K,MATCH($C935,'Policy Characteristics'!$C:$C,0)))</f>
        <v/>
      </c>
      <c r="R935" s="76" t="str">
        <f>IF(ISBLANK(INDEX('Policy Characteristics'!L:L,MATCH($C935,'Policy Characteristics'!$C:$C,0))),"",INDEX('Policy Characteristics'!L:L,MATCH($C935,'Policy Characteristics'!$C:$C,0)))</f>
        <v/>
      </c>
    </row>
    <row r="936" spans="1:18" s="143" customFormat="1" x14ac:dyDescent="0.25">
      <c r="A936" s="76" t="str">
        <f>IF(ISBLANK(INDEX('Policy Characteristics'!A:A,MATCH($C936,'Policy Characteristics'!$C:$C,0))),"",INDEX('Policy Characteristics'!A:A,MATCH($C936,'Policy Characteristics'!$C:$C,0)))</f>
        <v>Industry</v>
      </c>
      <c r="B936" s="200" t="str">
        <f>IF(ISBLANK(INDEX('Policy Characteristics'!B:B,MATCH($C936,'Policy Characteristics'!$C:$C,0))),"",INDEX('Policy Characteristics'!B:B,MATCH($C936,'Policy Characteristics'!$C:$C,0)))</f>
        <v>Feedstock Shifting</v>
      </c>
      <c r="C936" s="76" t="str">
        <f t="shared" si="32"/>
        <v>Fraction of Feedstock Shifted</v>
      </c>
      <c r="D936" s="78" t="s">
        <v>1307</v>
      </c>
      <c r="E936" s="88" t="s">
        <v>643</v>
      </c>
      <c r="F936" t="s">
        <v>1271</v>
      </c>
      <c r="G936" s="88" t="s">
        <v>651</v>
      </c>
      <c r="H936" s="80">
        <v>2531</v>
      </c>
      <c r="I936" s="213" t="s">
        <v>44</v>
      </c>
      <c r="J936" s="202" t="str">
        <f>IF(ISBLANK(INDEX('Policy Characteristics'!D:D,MATCH($C936,'Policy Characteristics'!$C:$C,0))),"",INDEX('Policy Characteristics'!D:D,MATCH($C936,'Policy Characteristics'!$C:$C,0)))</f>
        <v>Feedstock Shifting</v>
      </c>
      <c r="K936" s="76" t="str">
        <f>IF(ISBLANK(INDEX('Policy Characteristics'!E:E,MATCH($C936,'Policy Characteristics'!$C:$C,0))),"",INDEX('Policy Characteristics'!E:E,MATCH($C936,'Policy Characteristics'!$C:$C,0)))</f>
        <v>indst feedstock shifting</v>
      </c>
      <c r="L936" s="205">
        <f>IF(ISBLANK(INDEX('Policy Characteristics'!F:F,MATCH($C936,'Policy Characteristics'!$C:$C,0))),"",INDEX('Policy Characteristics'!F:F,MATCH($C936,'Policy Characteristics'!$C:$C,0)))</f>
        <v>0</v>
      </c>
      <c r="M936" s="205">
        <f>IF(ISBLANK(INDEX('Policy Characteristics'!G:G,MATCH($C936,'Policy Characteristics'!$C:$C,0))),"",INDEX('Policy Characteristics'!G:G,MATCH($C936,'Policy Characteristics'!$C:$C,0)))</f>
        <v>1</v>
      </c>
      <c r="N936" s="205">
        <f>IF(ISBLANK(INDEX('Policy Characteristics'!H:H,MATCH($C936,'Policy Characteristics'!$C:$C,0))),"",INDEX('Policy Characteristics'!H:H,MATCH($C936,'Policy Characteristics'!$C:$C,0)))</f>
        <v>0.01</v>
      </c>
      <c r="O936" s="76" t="str">
        <f>IF(ISBLANK(INDEX('Policy Characteristics'!I:I,MATCH($C936,'Policy Characteristics'!$C:$C,0))),"",INDEX('Policy Characteristics'!I:I,MATCH($C936,'Policy Characteristics'!$C:$C,0)))</f>
        <v>% of potential achieved</v>
      </c>
      <c r="P936" s="7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76" t="str">
        <f>IF(ISBLANK(INDEX('Policy Characteristics'!K:K,MATCH($C936,'Policy Characteristics'!$C:$C,0))),"",INDEX('Policy Characteristics'!K:K,MATCH($C936,'Policy Characteristics'!$C:$C,0)))</f>
        <v/>
      </c>
      <c r="R936" s="76" t="str">
        <f>IF(ISBLANK(INDEX('Policy Characteristics'!L:L,MATCH($C936,'Policy Characteristics'!$C:$C,0))),"",INDEX('Policy Characteristics'!L:L,MATCH($C936,'Policy Characteristics'!$C:$C,0)))</f>
        <v/>
      </c>
    </row>
    <row r="937" spans="1:18" s="143" customFormat="1" x14ac:dyDescent="0.25">
      <c r="A937" s="76" t="str">
        <f>IF(ISBLANK(INDEX('Policy Characteristics'!A:A,MATCH($C937,'Policy Characteristics'!$C:$C,0))),"",INDEX('Policy Characteristics'!A:A,MATCH($C937,'Policy Characteristics'!$C:$C,0)))</f>
        <v>Industry</v>
      </c>
      <c r="B937" s="200" t="str">
        <f>IF(ISBLANK(INDEX('Policy Characteristics'!B:B,MATCH($C937,'Policy Characteristics'!$C:$C,0))),"",INDEX('Policy Characteristics'!B:B,MATCH($C937,'Policy Characteristics'!$C:$C,0)))</f>
        <v>Feedstock Shifting</v>
      </c>
      <c r="C937" s="76" t="str">
        <f t="shared" si="32"/>
        <v>Fraction of Feedstock Shifted</v>
      </c>
      <c r="D937" s="78" t="s">
        <v>1307</v>
      </c>
      <c r="E937" s="88" t="s">
        <v>644</v>
      </c>
      <c r="F937" t="s">
        <v>1271</v>
      </c>
      <c r="G937" s="88" t="s">
        <v>652</v>
      </c>
      <c r="H937" s="80">
        <v>2532</v>
      </c>
      <c r="I937" s="213" t="s">
        <v>44</v>
      </c>
      <c r="J937" s="202" t="str">
        <f>IF(ISBLANK(INDEX('Policy Characteristics'!D:D,MATCH($C937,'Policy Characteristics'!$C:$C,0))),"",INDEX('Policy Characteristics'!D:D,MATCH($C937,'Policy Characteristics'!$C:$C,0)))</f>
        <v>Feedstock Shifting</v>
      </c>
      <c r="K937" s="76" t="str">
        <f>IF(ISBLANK(INDEX('Policy Characteristics'!E:E,MATCH($C937,'Policy Characteristics'!$C:$C,0))),"",INDEX('Policy Characteristics'!E:E,MATCH($C937,'Policy Characteristics'!$C:$C,0)))</f>
        <v>indst feedstock shifting</v>
      </c>
      <c r="L937" s="205">
        <f>IF(ISBLANK(INDEX('Policy Characteristics'!F:F,MATCH($C937,'Policy Characteristics'!$C:$C,0))),"",INDEX('Policy Characteristics'!F:F,MATCH($C937,'Policy Characteristics'!$C:$C,0)))</f>
        <v>0</v>
      </c>
      <c r="M937" s="205">
        <f>IF(ISBLANK(INDEX('Policy Characteristics'!G:G,MATCH($C937,'Policy Characteristics'!$C:$C,0))),"",INDEX('Policy Characteristics'!G:G,MATCH($C937,'Policy Characteristics'!$C:$C,0)))</f>
        <v>1</v>
      </c>
      <c r="N937" s="205">
        <f>IF(ISBLANK(INDEX('Policy Characteristics'!H:H,MATCH($C937,'Policy Characteristics'!$C:$C,0))),"",INDEX('Policy Characteristics'!H:H,MATCH($C937,'Policy Characteristics'!$C:$C,0)))</f>
        <v>0.01</v>
      </c>
      <c r="O937" s="76" t="str">
        <f>IF(ISBLANK(INDEX('Policy Characteristics'!I:I,MATCH($C937,'Policy Characteristics'!$C:$C,0))),"",INDEX('Policy Characteristics'!I:I,MATCH($C937,'Policy Characteristics'!$C:$C,0)))</f>
        <v>% of potential achieved</v>
      </c>
      <c r="P937" s="7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76" t="str">
        <f>IF(ISBLANK(INDEX('Policy Characteristics'!K:K,MATCH($C937,'Policy Characteristics'!$C:$C,0))),"",INDEX('Policy Characteristics'!K:K,MATCH($C937,'Policy Characteristics'!$C:$C,0)))</f>
        <v/>
      </c>
      <c r="R937" s="76" t="str">
        <f>IF(ISBLANK(INDEX('Policy Characteristics'!L:L,MATCH($C937,'Policy Characteristics'!$C:$C,0))),"",INDEX('Policy Characteristics'!L:L,MATCH($C937,'Policy Characteristics'!$C:$C,0)))</f>
        <v/>
      </c>
    </row>
    <row r="938" spans="1:18" s="143" customFormat="1" x14ac:dyDescent="0.25">
      <c r="A938" s="76" t="str">
        <f>IF(ISBLANK(INDEX('Policy Characteristics'!A:A,MATCH($C938,'Policy Characteristics'!$C:$C,0))),"",INDEX('Policy Characteristics'!A:A,MATCH($C938,'Policy Characteristics'!$C:$C,0)))</f>
        <v>Industry</v>
      </c>
      <c r="B938" s="200" t="str">
        <f>IF(ISBLANK(INDEX('Policy Characteristics'!B:B,MATCH($C938,'Policy Characteristics'!$C:$C,0))),"",INDEX('Policy Characteristics'!B:B,MATCH($C938,'Policy Characteristics'!$C:$C,0)))</f>
        <v>Feedstock Shifting</v>
      </c>
      <c r="C938" s="76" t="str">
        <f t="shared" si="32"/>
        <v>Fraction of Feedstock Shifted</v>
      </c>
      <c r="D938" s="78" t="s">
        <v>1307</v>
      </c>
      <c r="E938" s="88" t="s">
        <v>645</v>
      </c>
      <c r="F938" t="s">
        <v>1271</v>
      </c>
      <c r="G938" s="88" t="s">
        <v>649</v>
      </c>
      <c r="H938" s="80">
        <v>2533</v>
      </c>
      <c r="I938" s="213" t="s">
        <v>44</v>
      </c>
      <c r="J938" s="202" t="str">
        <f>IF(ISBLANK(INDEX('Policy Characteristics'!D:D,MATCH($C938,'Policy Characteristics'!$C:$C,0))),"",INDEX('Policy Characteristics'!D:D,MATCH($C938,'Policy Characteristics'!$C:$C,0)))</f>
        <v>Feedstock Shifting</v>
      </c>
      <c r="K938" s="76" t="str">
        <f>IF(ISBLANK(INDEX('Policy Characteristics'!E:E,MATCH($C938,'Policy Characteristics'!$C:$C,0))),"",INDEX('Policy Characteristics'!E:E,MATCH($C938,'Policy Characteristics'!$C:$C,0)))</f>
        <v>indst feedstock shifting</v>
      </c>
      <c r="L938" s="205">
        <f>IF(ISBLANK(INDEX('Policy Characteristics'!F:F,MATCH($C938,'Policy Characteristics'!$C:$C,0))),"",INDEX('Policy Characteristics'!F:F,MATCH($C938,'Policy Characteristics'!$C:$C,0)))</f>
        <v>0</v>
      </c>
      <c r="M938" s="205">
        <f>IF(ISBLANK(INDEX('Policy Characteristics'!G:G,MATCH($C938,'Policy Characteristics'!$C:$C,0))),"",INDEX('Policy Characteristics'!G:G,MATCH($C938,'Policy Characteristics'!$C:$C,0)))</f>
        <v>1</v>
      </c>
      <c r="N938" s="205">
        <f>IF(ISBLANK(INDEX('Policy Characteristics'!H:H,MATCH($C938,'Policy Characteristics'!$C:$C,0))),"",INDEX('Policy Characteristics'!H:H,MATCH($C938,'Policy Characteristics'!$C:$C,0)))</f>
        <v>0.01</v>
      </c>
      <c r="O938" s="76" t="str">
        <f>IF(ISBLANK(INDEX('Policy Characteristics'!I:I,MATCH($C938,'Policy Characteristics'!$C:$C,0))),"",INDEX('Policy Characteristics'!I:I,MATCH($C938,'Policy Characteristics'!$C:$C,0)))</f>
        <v>% of potential achieved</v>
      </c>
      <c r="P938" s="7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76" t="str">
        <f>IF(ISBLANK(INDEX('Policy Characteristics'!K:K,MATCH($C938,'Policy Characteristics'!$C:$C,0))),"",INDEX('Policy Characteristics'!K:K,MATCH($C938,'Policy Characteristics'!$C:$C,0)))</f>
        <v/>
      </c>
      <c r="R938" s="76" t="str">
        <f>IF(ISBLANK(INDEX('Policy Characteristics'!L:L,MATCH($C938,'Policy Characteristics'!$C:$C,0))),"",INDEX('Policy Characteristics'!L:L,MATCH($C938,'Policy Characteristics'!$C:$C,0)))</f>
        <v/>
      </c>
    </row>
    <row r="939" spans="1:18" s="143" customFormat="1" x14ac:dyDescent="0.25">
      <c r="A939" s="76" t="str">
        <f>IF(ISBLANK(INDEX('Policy Characteristics'!A:A,MATCH($C939,'Policy Characteristics'!$C:$C,0))),"",INDEX('Policy Characteristics'!A:A,MATCH($C939,'Policy Characteristics'!$C:$C,0)))</f>
        <v>Industry</v>
      </c>
      <c r="B939" s="200" t="str">
        <f>IF(ISBLANK(INDEX('Policy Characteristics'!B:B,MATCH($C939,'Policy Characteristics'!$C:$C,0))),"",INDEX('Policy Characteristics'!B:B,MATCH($C939,'Policy Characteristics'!$C:$C,0)))</f>
        <v>Feedstock Shifting</v>
      </c>
      <c r="C939" s="76" t="str">
        <f t="shared" si="32"/>
        <v>Fraction of Feedstock Shifted</v>
      </c>
      <c r="D939" s="78" t="s">
        <v>1307</v>
      </c>
      <c r="E939" s="88" t="s">
        <v>646</v>
      </c>
      <c r="F939" t="s">
        <v>1271</v>
      </c>
      <c r="G939" s="88" t="s">
        <v>650</v>
      </c>
      <c r="H939" s="80">
        <v>2534</v>
      </c>
      <c r="I939" s="213" t="s">
        <v>44</v>
      </c>
      <c r="J939" s="202" t="str">
        <f>IF(ISBLANK(INDEX('Policy Characteristics'!D:D,MATCH($C939,'Policy Characteristics'!$C:$C,0))),"",INDEX('Policy Characteristics'!D:D,MATCH($C939,'Policy Characteristics'!$C:$C,0)))</f>
        <v>Feedstock Shifting</v>
      </c>
      <c r="K939" s="76" t="str">
        <f>IF(ISBLANK(INDEX('Policy Characteristics'!E:E,MATCH($C939,'Policy Characteristics'!$C:$C,0))),"",INDEX('Policy Characteristics'!E:E,MATCH($C939,'Policy Characteristics'!$C:$C,0)))</f>
        <v>indst feedstock shifting</v>
      </c>
      <c r="L939" s="205">
        <f>IF(ISBLANK(INDEX('Policy Characteristics'!F:F,MATCH($C939,'Policy Characteristics'!$C:$C,0))),"",INDEX('Policy Characteristics'!F:F,MATCH($C939,'Policy Characteristics'!$C:$C,0)))</f>
        <v>0</v>
      </c>
      <c r="M939" s="205">
        <f>IF(ISBLANK(INDEX('Policy Characteristics'!G:G,MATCH($C939,'Policy Characteristics'!$C:$C,0))),"",INDEX('Policy Characteristics'!G:G,MATCH($C939,'Policy Characteristics'!$C:$C,0)))</f>
        <v>1</v>
      </c>
      <c r="N939" s="205">
        <f>IF(ISBLANK(INDEX('Policy Characteristics'!H:H,MATCH($C939,'Policy Characteristics'!$C:$C,0))),"",INDEX('Policy Characteristics'!H:H,MATCH($C939,'Policy Characteristics'!$C:$C,0)))</f>
        <v>0.01</v>
      </c>
      <c r="O939" s="76" t="str">
        <f>IF(ISBLANK(INDEX('Policy Characteristics'!I:I,MATCH($C939,'Policy Characteristics'!$C:$C,0))),"",INDEX('Policy Characteristics'!I:I,MATCH($C939,'Policy Characteristics'!$C:$C,0)))</f>
        <v>% of potential achieved</v>
      </c>
      <c r="P939" s="7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76" t="str">
        <f>IF(ISBLANK(INDEX('Policy Characteristics'!K:K,MATCH($C939,'Policy Characteristics'!$C:$C,0))),"",INDEX('Policy Characteristics'!K:K,MATCH($C939,'Policy Characteristics'!$C:$C,0)))</f>
        <v/>
      </c>
      <c r="R939" s="76" t="str">
        <f>IF(ISBLANK(INDEX('Policy Characteristics'!L:L,MATCH($C939,'Policy Characteristics'!$C:$C,0))),"",INDEX('Policy Characteristics'!L:L,MATCH($C939,'Policy Characteristics'!$C:$C,0)))</f>
        <v/>
      </c>
    </row>
    <row r="940" spans="1:18" s="143" customFormat="1" x14ac:dyDescent="0.25">
      <c r="A940" s="76" t="str">
        <f>IF(ISBLANK(INDEX('Policy Characteristics'!A:A,MATCH($C940,'Policy Characteristics'!$C:$C,0))),"",INDEX('Policy Characteristics'!A:A,MATCH($C940,'Policy Characteristics'!$C:$C,0)))</f>
        <v>Industry</v>
      </c>
      <c r="B940" s="200" t="str">
        <f>IF(ISBLANK(INDEX('Policy Characteristics'!B:B,MATCH($C940,'Policy Characteristics'!$C:$C,0))),"",INDEX('Policy Characteristics'!B:B,MATCH($C940,'Policy Characteristics'!$C:$C,0)))</f>
        <v>Feedstock Shifting</v>
      </c>
      <c r="C940" s="76" t="str">
        <f t="shared" si="32"/>
        <v>Fraction of Feedstock Shifted</v>
      </c>
      <c r="D940" s="78" t="s">
        <v>1307</v>
      </c>
      <c r="E940" s="88" t="s">
        <v>647</v>
      </c>
      <c r="F940" t="s">
        <v>1271</v>
      </c>
      <c r="G940" s="88" t="s">
        <v>653</v>
      </c>
      <c r="H940" s="80">
        <v>2535</v>
      </c>
      <c r="I940" s="213" t="s">
        <v>44</v>
      </c>
      <c r="J940" s="202" t="str">
        <f>IF(ISBLANK(INDEX('Policy Characteristics'!D:D,MATCH($C940,'Policy Characteristics'!$C:$C,0))),"",INDEX('Policy Characteristics'!D:D,MATCH($C940,'Policy Characteristics'!$C:$C,0)))</f>
        <v>Feedstock Shifting</v>
      </c>
      <c r="K940" s="76" t="str">
        <f>IF(ISBLANK(INDEX('Policy Characteristics'!E:E,MATCH($C940,'Policy Characteristics'!$C:$C,0))),"",INDEX('Policy Characteristics'!E:E,MATCH($C940,'Policy Characteristics'!$C:$C,0)))</f>
        <v>indst feedstock shifting</v>
      </c>
      <c r="L940" s="205">
        <f>IF(ISBLANK(INDEX('Policy Characteristics'!F:F,MATCH($C940,'Policy Characteristics'!$C:$C,0))),"",INDEX('Policy Characteristics'!F:F,MATCH($C940,'Policy Characteristics'!$C:$C,0)))</f>
        <v>0</v>
      </c>
      <c r="M940" s="205">
        <f>IF(ISBLANK(INDEX('Policy Characteristics'!G:G,MATCH($C940,'Policy Characteristics'!$C:$C,0))),"",INDEX('Policy Characteristics'!G:G,MATCH($C940,'Policy Characteristics'!$C:$C,0)))</f>
        <v>1</v>
      </c>
      <c r="N940" s="205">
        <f>IF(ISBLANK(INDEX('Policy Characteristics'!H:H,MATCH($C940,'Policy Characteristics'!$C:$C,0))),"",INDEX('Policy Characteristics'!H:H,MATCH($C940,'Policy Characteristics'!$C:$C,0)))</f>
        <v>0.01</v>
      </c>
      <c r="O940" s="76" t="str">
        <f>IF(ISBLANK(INDEX('Policy Characteristics'!I:I,MATCH($C940,'Policy Characteristics'!$C:$C,0))),"",INDEX('Policy Characteristics'!I:I,MATCH($C940,'Policy Characteristics'!$C:$C,0)))</f>
        <v>% of potential achieved</v>
      </c>
      <c r="P940" s="7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76" t="str">
        <f>IF(ISBLANK(INDEX('Policy Characteristics'!K:K,MATCH($C940,'Policy Characteristics'!$C:$C,0))),"",INDEX('Policy Characteristics'!K:K,MATCH($C940,'Policy Characteristics'!$C:$C,0)))</f>
        <v/>
      </c>
      <c r="R940" s="76" t="str">
        <f>IF(ISBLANK(INDEX('Policy Characteristics'!L:L,MATCH($C940,'Policy Characteristics'!$C:$C,0))),"",INDEX('Policy Characteristics'!L:L,MATCH($C940,'Policy Characteristics'!$C:$C,0)))</f>
        <v/>
      </c>
    </row>
    <row r="941" spans="1:18" s="143" customFormat="1" x14ac:dyDescent="0.25">
      <c r="A941" s="76" t="str">
        <f>IF(ISBLANK(INDEX('Policy Characteristics'!A:A,MATCH($C941,'Policy Characteristics'!$C:$C,0))),"",INDEX('Policy Characteristics'!A:A,MATCH($C941,'Policy Characteristics'!$C:$C,0)))</f>
        <v>Industry</v>
      </c>
      <c r="B941" s="200" t="str">
        <f>IF(ISBLANK(INDEX('Policy Characteristics'!B:B,MATCH($C941,'Policy Characteristics'!$C:$C,0))),"",INDEX('Policy Characteristics'!B:B,MATCH($C941,'Policy Characteristics'!$C:$C,0)))</f>
        <v>Feedstock Shifting</v>
      </c>
      <c r="C941" s="76" t="str">
        <f t="shared" si="32"/>
        <v>Fraction of Feedstock Shifted</v>
      </c>
      <c r="D941" s="78" t="s">
        <v>1307</v>
      </c>
      <c r="E941" s="88" t="s">
        <v>946</v>
      </c>
      <c r="F941" t="s">
        <v>1271</v>
      </c>
      <c r="G941" s="88" t="s">
        <v>949</v>
      </c>
      <c r="H941" s="80">
        <v>2536</v>
      </c>
      <c r="I941" s="213" t="s">
        <v>44</v>
      </c>
      <c r="J941" s="202" t="str">
        <f>IF(ISBLANK(INDEX('Policy Characteristics'!D:D,MATCH($C941,'Policy Characteristics'!$C:$C,0))),"",INDEX('Policy Characteristics'!D:D,MATCH($C941,'Policy Characteristics'!$C:$C,0)))</f>
        <v>Feedstock Shifting</v>
      </c>
      <c r="K941" s="76" t="str">
        <f>IF(ISBLANK(INDEX('Policy Characteristics'!E:E,MATCH($C941,'Policy Characteristics'!$C:$C,0))),"",INDEX('Policy Characteristics'!E:E,MATCH($C941,'Policy Characteristics'!$C:$C,0)))</f>
        <v>indst feedstock shifting</v>
      </c>
      <c r="L941" s="205">
        <f>IF(ISBLANK(INDEX('Policy Characteristics'!F:F,MATCH($C941,'Policy Characteristics'!$C:$C,0))),"",INDEX('Policy Characteristics'!F:F,MATCH($C941,'Policy Characteristics'!$C:$C,0)))</f>
        <v>0</v>
      </c>
      <c r="M941" s="205">
        <f>IF(ISBLANK(INDEX('Policy Characteristics'!G:G,MATCH($C941,'Policy Characteristics'!$C:$C,0))),"",INDEX('Policy Characteristics'!G:G,MATCH($C941,'Policy Characteristics'!$C:$C,0)))</f>
        <v>1</v>
      </c>
      <c r="N941" s="205">
        <f>IF(ISBLANK(INDEX('Policy Characteristics'!H:H,MATCH($C941,'Policy Characteristics'!$C:$C,0))),"",INDEX('Policy Characteristics'!H:H,MATCH($C941,'Policy Characteristics'!$C:$C,0)))</f>
        <v>0.01</v>
      </c>
      <c r="O941" s="76" t="str">
        <f>IF(ISBLANK(INDEX('Policy Characteristics'!I:I,MATCH($C941,'Policy Characteristics'!$C:$C,0))),"",INDEX('Policy Characteristics'!I:I,MATCH($C941,'Policy Characteristics'!$C:$C,0)))</f>
        <v>% of potential achieved</v>
      </c>
      <c r="P941" s="7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76" t="str">
        <f>IF(ISBLANK(INDEX('Policy Characteristics'!K:K,MATCH($C941,'Policy Characteristics'!$C:$C,0))),"",INDEX('Policy Characteristics'!K:K,MATCH($C941,'Policy Characteristics'!$C:$C,0)))</f>
        <v/>
      </c>
      <c r="R941" s="76" t="str">
        <f>IF(ISBLANK(INDEX('Policy Characteristics'!L:L,MATCH($C941,'Policy Characteristics'!$C:$C,0))),"",INDEX('Policy Characteristics'!L:L,MATCH($C941,'Policy Characteristics'!$C:$C,0)))</f>
        <v/>
      </c>
    </row>
    <row r="942" spans="1:18" s="143" customFormat="1" x14ac:dyDescent="0.25">
      <c r="A942" s="76" t="str">
        <f>IF(ISBLANK(INDEX('Policy Characteristics'!A:A,MATCH($C942,'Policy Characteristics'!$C:$C,0))),"",INDEX('Policy Characteristics'!A:A,MATCH($C942,'Policy Characteristics'!$C:$C,0)))</f>
        <v>Industry</v>
      </c>
      <c r="B942" s="200" t="str">
        <f>IF(ISBLANK(INDEX('Policy Characteristics'!B:B,MATCH($C942,'Policy Characteristics'!$C:$C,0))),"",INDEX('Policy Characteristics'!B:B,MATCH($C942,'Policy Characteristics'!$C:$C,0)))</f>
        <v>Feedstock Shifting</v>
      </c>
      <c r="C942" s="76" t="str">
        <f t="shared" si="32"/>
        <v>Fraction of Feedstock Shifted</v>
      </c>
      <c r="D942" s="78" t="s">
        <v>1307</v>
      </c>
      <c r="E942" s="88" t="s">
        <v>947</v>
      </c>
      <c r="F942" t="s">
        <v>1271</v>
      </c>
      <c r="G942" s="88" t="s">
        <v>951</v>
      </c>
      <c r="H942" s="80">
        <v>2537</v>
      </c>
      <c r="I942" s="213" t="s">
        <v>44</v>
      </c>
      <c r="J942" s="202" t="str">
        <f>IF(ISBLANK(INDEX('Policy Characteristics'!D:D,MATCH($C942,'Policy Characteristics'!$C:$C,0))),"",INDEX('Policy Characteristics'!D:D,MATCH($C942,'Policy Characteristics'!$C:$C,0)))</f>
        <v>Feedstock Shifting</v>
      </c>
      <c r="K942" s="76" t="str">
        <f>IF(ISBLANK(INDEX('Policy Characteristics'!E:E,MATCH($C942,'Policy Characteristics'!$C:$C,0))),"",INDEX('Policy Characteristics'!E:E,MATCH($C942,'Policy Characteristics'!$C:$C,0)))</f>
        <v>indst feedstock shifting</v>
      </c>
      <c r="L942" s="205">
        <f>IF(ISBLANK(INDEX('Policy Characteristics'!F:F,MATCH($C942,'Policy Characteristics'!$C:$C,0))),"",INDEX('Policy Characteristics'!F:F,MATCH($C942,'Policy Characteristics'!$C:$C,0)))</f>
        <v>0</v>
      </c>
      <c r="M942" s="205">
        <f>IF(ISBLANK(INDEX('Policy Characteristics'!G:G,MATCH($C942,'Policy Characteristics'!$C:$C,0))),"",INDEX('Policy Characteristics'!G:G,MATCH($C942,'Policy Characteristics'!$C:$C,0)))</f>
        <v>1</v>
      </c>
      <c r="N942" s="205">
        <f>IF(ISBLANK(INDEX('Policy Characteristics'!H:H,MATCH($C942,'Policy Characteristics'!$C:$C,0))),"",INDEX('Policy Characteristics'!H:H,MATCH($C942,'Policy Characteristics'!$C:$C,0)))</f>
        <v>0.01</v>
      </c>
      <c r="O942" s="76" t="str">
        <f>IF(ISBLANK(INDEX('Policy Characteristics'!I:I,MATCH($C942,'Policy Characteristics'!$C:$C,0))),"",INDEX('Policy Characteristics'!I:I,MATCH($C942,'Policy Characteristics'!$C:$C,0)))</f>
        <v>% of potential achieved</v>
      </c>
      <c r="P942" s="7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76" t="str">
        <f>IF(ISBLANK(INDEX('Policy Characteristics'!K:K,MATCH($C942,'Policy Characteristics'!$C:$C,0))),"",INDEX('Policy Characteristics'!K:K,MATCH($C942,'Policy Characteristics'!$C:$C,0)))</f>
        <v/>
      </c>
      <c r="R942" s="76" t="str">
        <f>IF(ISBLANK(INDEX('Policy Characteristics'!L:L,MATCH($C942,'Policy Characteristics'!$C:$C,0))),"",INDEX('Policy Characteristics'!L:L,MATCH($C942,'Policy Characteristics'!$C:$C,0)))</f>
        <v/>
      </c>
    </row>
    <row r="943" spans="1:18" s="143" customFormat="1" x14ac:dyDescent="0.25">
      <c r="A943" s="76" t="str">
        <f>IF(ISBLANK(INDEX('Policy Characteristics'!A:A,MATCH($C943,'Policy Characteristics'!$C:$C,0))),"",INDEX('Policy Characteristics'!A:A,MATCH($C943,'Policy Characteristics'!$C:$C,0)))</f>
        <v>Industry</v>
      </c>
      <c r="B943" s="200" t="str">
        <f>IF(ISBLANK(INDEX('Policy Characteristics'!B:B,MATCH($C943,'Policy Characteristics'!$C:$C,0))),"",INDEX('Policy Characteristics'!B:B,MATCH($C943,'Policy Characteristics'!$C:$C,0)))</f>
        <v>Feedstock Shifting</v>
      </c>
      <c r="C943" s="76" t="str">
        <f t="shared" si="32"/>
        <v>Fraction of Feedstock Shifted</v>
      </c>
      <c r="D943" s="78" t="s">
        <v>1307</v>
      </c>
      <c r="E943" s="88" t="s">
        <v>948</v>
      </c>
      <c r="F943" t="s">
        <v>1271</v>
      </c>
      <c r="G943" s="88" t="s">
        <v>952</v>
      </c>
      <c r="H943" s="80">
        <v>2538</v>
      </c>
      <c r="I943" s="213" t="s">
        <v>44</v>
      </c>
      <c r="J943" s="202" t="str">
        <f>IF(ISBLANK(INDEX('Policy Characteristics'!D:D,MATCH($C943,'Policy Characteristics'!$C:$C,0))),"",INDEX('Policy Characteristics'!D:D,MATCH($C943,'Policy Characteristics'!$C:$C,0)))</f>
        <v>Feedstock Shifting</v>
      </c>
      <c r="K943" s="76" t="str">
        <f>IF(ISBLANK(INDEX('Policy Characteristics'!E:E,MATCH($C943,'Policy Characteristics'!$C:$C,0))),"",INDEX('Policy Characteristics'!E:E,MATCH($C943,'Policy Characteristics'!$C:$C,0)))</f>
        <v>indst feedstock shifting</v>
      </c>
      <c r="L943" s="205">
        <f>IF(ISBLANK(INDEX('Policy Characteristics'!F:F,MATCH($C943,'Policy Characteristics'!$C:$C,0))),"",INDEX('Policy Characteristics'!F:F,MATCH($C943,'Policy Characteristics'!$C:$C,0)))</f>
        <v>0</v>
      </c>
      <c r="M943" s="205">
        <f>IF(ISBLANK(INDEX('Policy Characteristics'!G:G,MATCH($C943,'Policy Characteristics'!$C:$C,0))),"",INDEX('Policy Characteristics'!G:G,MATCH($C943,'Policy Characteristics'!$C:$C,0)))</f>
        <v>1</v>
      </c>
      <c r="N943" s="205">
        <f>IF(ISBLANK(INDEX('Policy Characteristics'!H:H,MATCH($C943,'Policy Characteristics'!$C:$C,0))),"",INDEX('Policy Characteristics'!H:H,MATCH($C943,'Policy Characteristics'!$C:$C,0)))</f>
        <v>0.01</v>
      </c>
      <c r="O943" s="76" t="str">
        <f>IF(ISBLANK(INDEX('Policy Characteristics'!I:I,MATCH($C943,'Policy Characteristics'!$C:$C,0))),"",INDEX('Policy Characteristics'!I:I,MATCH($C943,'Policy Characteristics'!$C:$C,0)))</f>
        <v>% of potential achieved</v>
      </c>
      <c r="P943" s="7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76" t="str">
        <f>IF(ISBLANK(INDEX('Policy Characteristics'!K:K,MATCH($C943,'Policy Characteristics'!$C:$C,0))),"",INDEX('Policy Characteristics'!K:K,MATCH($C943,'Policy Characteristics'!$C:$C,0)))</f>
        <v/>
      </c>
      <c r="R943" s="76" t="str">
        <f>IF(ISBLANK(INDEX('Policy Characteristics'!L:L,MATCH($C943,'Policy Characteristics'!$C:$C,0))),"",INDEX('Policy Characteristics'!L:L,MATCH($C943,'Policy Characteristics'!$C:$C,0)))</f>
        <v/>
      </c>
    </row>
    <row r="944" spans="1:18" s="143" customFormat="1" x14ac:dyDescent="0.25">
      <c r="A944" s="76" t="str">
        <f>IF(ISBLANK(INDEX('Policy Characteristics'!A:A,MATCH($C944,'Policy Characteristics'!$C:$C,0))),"",INDEX('Policy Characteristics'!A:A,MATCH($C944,'Policy Characteristics'!$C:$C,0)))</f>
        <v>Industry</v>
      </c>
      <c r="B944" s="200" t="str">
        <f>IF(ISBLANK(INDEX('Policy Characteristics'!B:B,MATCH($C944,'Policy Characteristics'!$C:$C,0))),"",INDEX('Policy Characteristics'!B:B,MATCH($C944,'Policy Characteristics'!$C:$C,0)))</f>
        <v>Feedstock Shifting</v>
      </c>
      <c r="C944" s="76" t="str">
        <f t="shared" si="32"/>
        <v>Fraction of Feedstock Shifted</v>
      </c>
      <c r="D944" s="78" t="s">
        <v>1307</v>
      </c>
      <c r="E944" s="88" t="s">
        <v>945</v>
      </c>
      <c r="F944" t="s">
        <v>1271</v>
      </c>
      <c r="G944" s="88" t="s">
        <v>950</v>
      </c>
      <c r="H944" s="80">
        <v>2539</v>
      </c>
      <c r="I944" s="213" t="s">
        <v>44</v>
      </c>
      <c r="J944" s="202" t="str">
        <f>IF(ISBLANK(INDEX('Policy Characteristics'!D:D,MATCH($C944,'Policy Characteristics'!$C:$C,0))),"",INDEX('Policy Characteristics'!D:D,MATCH($C944,'Policy Characteristics'!$C:$C,0)))</f>
        <v>Feedstock Shifting</v>
      </c>
      <c r="K944" s="76" t="str">
        <f>IF(ISBLANK(INDEX('Policy Characteristics'!E:E,MATCH($C944,'Policy Characteristics'!$C:$C,0))),"",INDEX('Policy Characteristics'!E:E,MATCH($C944,'Policy Characteristics'!$C:$C,0)))</f>
        <v>indst feedstock shifting</v>
      </c>
      <c r="L944" s="205">
        <f>IF(ISBLANK(INDEX('Policy Characteristics'!F:F,MATCH($C944,'Policy Characteristics'!$C:$C,0))),"",INDEX('Policy Characteristics'!F:F,MATCH($C944,'Policy Characteristics'!$C:$C,0)))</f>
        <v>0</v>
      </c>
      <c r="M944" s="205">
        <f>IF(ISBLANK(INDEX('Policy Characteristics'!G:G,MATCH($C944,'Policy Characteristics'!$C:$C,0))),"",INDEX('Policy Characteristics'!G:G,MATCH($C944,'Policy Characteristics'!$C:$C,0)))</f>
        <v>1</v>
      </c>
      <c r="N944" s="205">
        <f>IF(ISBLANK(INDEX('Policy Characteristics'!H:H,MATCH($C944,'Policy Characteristics'!$C:$C,0))),"",INDEX('Policy Characteristics'!H:H,MATCH($C944,'Policy Characteristics'!$C:$C,0)))</f>
        <v>0.01</v>
      </c>
      <c r="O944" s="76" t="str">
        <f>IF(ISBLANK(INDEX('Policy Characteristics'!I:I,MATCH($C944,'Policy Characteristics'!$C:$C,0))),"",INDEX('Policy Characteristics'!I:I,MATCH($C944,'Policy Characteristics'!$C:$C,0)))</f>
        <v>% of potential achieved</v>
      </c>
      <c r="P944" s="7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76" t="str">
        <f>IF(ISBLANK(INDEX('Policy Characteristics'!K:K,MATCH($C944,'Policy Characteristics'!$C:$C,0))),"",INDEX('Policy Characteristics'!K:K,MATCH($C944,'Policy Characteristics'!$C:$C,0)))</f>
        <v/>
      </c>
      <c r="R944" s="76" t="str">
        <f>IF(ISBLANK(INDEX('Policy Characteristics'!L:L,MATCH($C944,'Policy Characteristics'!$C:$C,0))),"",INDEX('Policy Characteristics'!L:L,MATCH($C944,'Policy Characteristics'!$C:$C,0)))</f>
        <v/>
      </c>
    </row>
    <row r="945" spans="1:18" s="143" customFormat="1" x14ac:dyDescent="0.25">
      <c r="A945" s="76" t="str">
        <f>IF(ISBLANK(INDEX('Policy Characteristics'!A:A,MATCH($C945,'Policy Characteristics'!$C:$C,0))),"",INDEX('Policy Characteristics'!A:A,MATCH($C945,'Policy Characteristics'!$C:$C,0)))</f>
        <v>Industry</v>
      </c>
      <c r="B945" s="200" t="str">
        <f>IF(ISBLANK(INDEX('Policy Characteristics'!B:B,MATCH($C945,'Policy Characteristics'!$C:$C,0))),"",INDEX('Policy Characteristics'!B:B,MATCH($C945,'Policy Characteristics'!$C:$C,0)))</f>
        <v>Feedstock Shifting</v>
      </c>
      <c r="C945" s="76" t="str">
        <f t="shared" si="32"/>
        <v>Fraction of Feedstock Shifted</v>
      </c>
      <c r="D945" s="78" t="s">
        <v>1308</v>
      </c>
      <c r="E945" s="88" t="s">
        <v>642</v>
      </c>
      <c r="F945" t="s">
        <v>1272</v>
      </c>
      <c r="G945" s="88" t="s">
        <v>648</v>
      </c>
      <c r="H945" s="80">
        <v>2540</v>
      </c>
      <c r="I945" s="213" t="s">
        <v>44</v>
      </c>
      <c r="J945" s="202" t="str">
        <f>IF(ISBLANK(INDEX('Policy Characteristics'!D:D,MATCH($C945,'Policy Characteristics'!$C:$C,0))),"",INDEX('Policy Characteristics'!D:D,MATCH($C945,'Policy Characteristics'!$C:$C,0)))</f>
        <v>Feedstock Shifting</v>
      </c>
      <c r="K945" s="76" t="str">
        <f>IF(ISBLANK(INDEX('Policy Characteristics'!E:E,MATCH($C945,'Policy Characteristics'!$C:$C,0))),"",INDEX('Policy Characteristics'!E:E,MATCH($C945,'Policy Characteristics'!$C:$C,0)))</f>
        <v>indst feedstock shifting</v>
      </c>
      <c r="L945" s="205">
        <f>IF(ISBLANK(INDEX('Policy Characteristics'!F:F,MATCH($C945,'Policy Characteristics'!$C:$C,0))),"",INDEX('Policy Characteristics'!F:F,MATCH($C945,'Policy Characteristics'!$C:$C,0)))</f>
        <v>0</v>
      </c>
      <c r="M945" s="205">
        <f>IF(ISBLANK(INDEX('Policy Characteristics'!G:G,MATCH($C945,'Policy Characteristics'!$C:$C,0))),"",INDEX('Policy Characteristics'!G:G,MATCH($C945,'Policy Characteristics'!$C:$C,0)))</f>
        <v>1</v>
      </c>
      <c r="N945" s="205">
        <f>IF(ISBLANK(INDEX('Policy Characteristics'!H:H,MATCH($C945,'Policy Characteristics'!$C:$C,0))),"",INDEX('Policy Characteristics'!H:H,MATCH($C945,'Policy Characteristics'!$C:$C,0)))</f>
        <v>0.01</v>
      </c>
      <c r="O945" s="76" t="str">
        <f>IF(ISBLANK(INDEX('Policy Characteristics'!I:I,MATCH($C945,'Policy Characteristics'!$C:$C,0))),"",INDEX('Policy Characteristics'!I:I,MATCH($C945,'Policy Characteristics'!$C:$C,0)))</f>
        <v>% of potential achieved</v>
      </c>
      <c r="P945" s="7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76" t="str">
        <f>IF(ISBLANK(INDEX('Policy Characteristics'!K:K,MATCH($C945,'Policy Characteristics'!$C:$C,0))),"",INDEX('Policy Characteristics'!K:K,MATCH($C945,'Policy Characteristics'!$C:$C,0)))</f>
        <v/>
      </c>
      <c r="R945" s="76" t="str">
        <f>IF(ISBLANK(INDEX('Policy Characteristics'!L:L,MATCH($C945,'Policy Characteristics'!$C:$C,0))),"",INDEX('Policy Characteristics'!L:L,MATCH($C945,'Policy Characteristics'!$C:$C,0)))</f>
        <v/>
      </c>
    </row>
    <row r="946" spans="1:18" s="143" customFormat="1" x14ac:dyDescent="0.25">
      <c r="A946" s="76" t="str">
        <f>IF(ISBLANK(INDEX('Policy Characteristics'!A:A,MATCH($C946,'Policy Characteristics'!$C:$C,0))),"",INDEX('Policy Characteristics'!A:A,MATCH($C946,'Policy Characteristics'!$C:$C,0)))</f>
        <v>Industry</v>
      </c>
      <c r="B946" s="200" t="str">
        <f>IF(ISBLANK(INDEX('Policy Characteristics'!B:B,MATCH($C946,'Policy Characteristics'!$C:$C,0))),"",INDEX('Policy Characteristics'!B:B,MATCH($C946,'Policy Characteristics'!$C:$C,0)))</f>
        <v>Feedstock Shifting</v>
      </c>
      <c r="C946" s="76" t="str">
        <f t="shared" si="32"/>
        <v>Fraction of Feedstock Shifted</v>
      </c>
      <c r="D946" s="78" t="s">
        <v>1308</v>
      </c>
      <c r="E946" s="88" t="s">
        <v>643</v>
      </c>
      <c r="F946" t="s">
        <v>1272</v>
      </c>
      <c r="G946" s="88" t="s">
        <v>651</v>
      </c>
      <c r="H946" s="80">
        <v>2541</v>
      </c>
      <c r="I946" s="213" t="s">
        <v>44</v>
      </c>
      <c r="J946" s="202" t="str">
        <f>IF(ISBLANK(INDEX('Policy Characteristics'!D:D,MATCH($C946,'Policy Characteristics'!$C:$C,0))),"",INDEX('Policy Characteristics'!D:D,MATCH($C946,'Policy Characteristics'!$C:$C,0)))</f>
        <v>Feedstock Shifting</v>
      </c>
      <c r="K946" s="76" t="str">
        <f>IF(ISBLANK(INDEX('Policy Characteristics'!E:E,MATCH($C946,'Policy Characteristics'!$C:$C,0))),"",INDEX('Policy Characteristics'!E:E,MATCH($C946,'Policy Characteristics'!$C:$C,0)))</f>
        <v>indst feedstock shifting</v>
      </c>
      <c r="L946" s="205">
        <f>IF(ISBLANK(INDEX('Policy Characteristics'!F:F,MATCH($C946,'Policy Characteristics'!$C:$C,0))),"",INDEX('Policy Characteristics'!F:F,MATCH($C946,'Policy Characteristics'!$C:$C,0)))</f>
        <v>0</v>
      </c>
      <c r="M946" s="205">
        <f>IF(ISBLANK(INDEX('Policy Characteristics'!G:G,MATCH($C946,'Policy Characteristics'!$C:$C,0))),"",INDEX('Policy Characteristics'!G:G,MATCH($C946,'Policy Characteristics'!$C:$C,0)))</f>
        <v>1</v>
      </c>
      <c r="N946" s="205">
        <f>IF(ISBLANK(INDEX('Policy Characteristics'!H:H,MATCH($C946,'Policy Characteristics'!$C:$C,0))),"",INDEX('Policy Characteristics'!H:H,MATCH($C946,'Policy Characteristics'!$C:$C,0)))</f>
        <v>0.01</v>
      </c>
      <c r="O946" s="76" t="str">
        <f>IF(ISBLANK(INDEX('Policy Characteristics'!I:I,MATCH($C946,'Policy Characteristics'!$C:$C,0))),"",INDEX('Policy Characteristics'!I:I,MATCH($C946,'Policy Characteristics'!$C:$C,0)))</f>
        <v>% of potential achieved</v>
      </c>
      <c r="P946" s="7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76" t="str">
        <f>IF(ISBLANK(INDEX('Policy Characteristics'!K:K,MATCH($C946,'Policy Characteristics'!$C:$C,0))),"",INDEX('Policy Characteristics'!K:K,MATCH($C946,'Policy Characteristics'!$C:$C,0)))</f>
        <v/>
      </c>
      <c r="R946" s="76" t="str">
        <f>IF(ISBLANK(INDEX('Policy Characteristics'!L:L,MATCH($C946,'Policy Characteristics'!$C:$C,0))),"",INDEX('Policy Characteristics'!L:L,MATCH($C946,'Policy Characteristics'!$C:$C,0)))</f>
        <v/>
      </c>
    </row>
    <row r="947" spans="1:18" s="143" customFormat="1" x14ac:dyDescent="0.25">
      <c r="A947" s="76" t="str">
        <f>IF(ISBLANK(INDEX('Policy Characteristics'!A:A,MATCH($C947,'Policy Characteristics'!$C:$C,0))),"",INDEX('Policy Characteristics'!A:A,MATCH($C947,'Policy Characteristics'!$C:$C,0)))</f>
        <v>Industry</v>
      </c>
      <c r="B947" s="200" t="str">
        <f>IF(ISBLANK(INDEX('Policy Characteristics'!B:B,MATCH($C947,'Policy Characteristics'!$C:$C,0))),"",INDEX('Policy Characteristics'!B:B,MATCH($C947,'Policy Characteristics'!$C:$C,0)))</f>
        <v>Feedstock Shifting</v>
      </c>
      <c r="C947" s="76" t="str">
        <f t="shared" si="32"/>
        <v>Fraction of Feedstock Shifted</v>
      </c>
      <c r="D947" s="78" t="s">
        <v>1308</v>
      </c>
      <c r="E947" s="88" t="s">
        <v>644</v>
      </c>
      <c r="F947" t="s">
        <v>1272</v>
      </c>
      <c r="G947" s="88" t="s">
        <v>652</v>
      </c>
      <c r="H947" s="80">
        <v>2542</v>
      </c>
      <c r="I947" s="213" t="s">
        <v>43</v>
      </c>
      <c r="J947" s="202" t="str">
        <f>IF(ISBLANK(INDEX('Policy Characteristics'!D:D,MATCH($C947,'Policy Characteristics'!$C:$C,0))),"",INDEX('Policy Characteristics'!D:D,MATCH($C947,'Policy Characteristics'!$C:$C,0)))</f>
        <v>Feedstock Shifting</v>
      </c>
      <c r="K947" s="76" t="str">
        <f>IF(ISBLANK(INDEX('Policy Characteristics'!E:E,MATCH($C947,'Policy Characteristics'!$C:$C,0))),"",INDEX('Policy Characteristics'!E:E,MATCH($C947,'Policy Characteristics'!$C:$C,0)))</f>
        <v>indst feedstock shifting</v>
      </c>
      <c r="L947" s="205">
        <f>IF(ISBLANK(INDEX('Policy Characteristics'!F:F,MATCH($C947,'Policy Characteristics'!$C:$C,0))),"",INDEX('Policy Characteristics'!F:F,MATCH($C947,'Policy Characteristics'!$C:$C,0)))</f>
        <v>0</v>
      </c>
      <c r="M947" s="205">
        <f>IF(ISBLANK(INDEX('Policy Characteristics'!G:G,MATCH($C947,'Policy Characteristics'!$C:$C,0))),"",INDEX('Policy Characteristics'!G:G,MATCH($C947,'Policy Characteristics'!$C:$C,0)))</f>
        <v>1</v>
      </c>
      <c r="N947" s="205">
        <f>IF(ISBLANK(INDEX('Policy Characteristics'!H:H,MATCH($C947,'Policy Characteristics'!$C:$C,0))),"",INDEX('Policy Characteristics'!H:H,MATCH($C947,'Policy Characteristics'!$C:$C,0)))</f>
        <v>0.01</v>
      </c>
      <c r="O947" s="76" t="str">
        <f>IF(ISBLANK(INDEX('Policy Characteristics'!I:I,MATCH($C947,'Policy Characteristics'!$C:$C,0))),"",INDEX('Policy Characteristics'!I:I,MATCH($C947,'Policy Characteristics'!$C:$C,0)))</f>
        <v>% of potential achieved</v>
      </c>
      <c r="P947" s="7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76" t="str">
        <f>IF(ISBLANK(INDEX('Policy Characteristics'!K:K,MATCH($C947,'Policy Characteristics'!$C:$C,0))),"",INDEX('Policy Characteristics'!K:K,MATCH($C947,'Policy Characteristics'!$C:$C,0)))</f>
        <v/>
      </c>
      <c r="R947" s="76" t="str">
        <f>IF(ISBLANK(INDEX('Policy Characteristics'!L:L,MATCH($C947,'Policy Characteristics'!$C:$C,0))),"",INDEX('Policy Characteristics'!L:L,MATCH($C947,'Policy Characteristics'!$C:$C,0)))</f>
        <v/>
      </c>
    </row>
    <row r="948" spans="1:18" s="143" customFormat="1" x14ac:dyDescent="0.25">
      <c r="A948" s="76" t="str">
        <f>IF(ISBLANK(INDEX('Policy Characteristics'!A:A,MATCH($C948,'Policy Characteristics'!$C:$C,0))),"",INDEX('Policy Characteristics'!A:A,MATCH($C948,'Policy Characteristics'!$C:$C,0)))</f>
        <v>Industry</v>
      </c>
      <c r="B948" s="200" t="str">
        <f>IF(ISBLANK(INDEX('Policy Characteristics'!B:B,MATCH($C948,'Policy Characteristics'!$C:$C,0))),"",INDEX('Policy Characteristics'!B:B,MATCH($C948,'Policy Characteristics'!$C:$C,0)))</f>
        <v>Feedstock Shifting</v>
      </c>
      <c r="C948" s="76" t="str">
        <f t="shared" si="32"/>
        <v>Fraction of Feedstock Shifted</v>
      </c>
      <c r="D948" s="78" t="s">
        <v>1308</v>
      </c>
      <c r="E948" s="88" t="s">
        <v>645</v>
      </c>
      <c r="F948" t="s">
        <v>1272</v>
      </c>
      <c r="G948" s="88" t="s">
        <v>649</v>
      </c>
      <c r="H948" s="80">
        <v>2543</v>
      </c>
      <c r="I948" s="213" t="s">
        <v>44</v>
      </c>
      <c r="J948" s="202" t="str">
        <f>IF(ISBLANK(INDEX('Policy Characteristics'!D:D,MATCH($C948,'Policy Characteristics'!$C:$C,0))),"",INDEX('Policy Characteristics'!D:D,MATCH($C948,'Policy Characteristics'!$C:$C,0)))</f>
        <v>Feedstock Shifting</v>
      </c>
      <c r="K948" s="76" t="str">
        <f>IF(ISBLANK(INDEX('Policy Characteristics'!E:E,MATCH($C948,'Policy Characteristics'!$C:$C,0))),"",INDEX('Policy Characteristics'!E:E,MATCH($C948,'Policy Characteristics'!$C:$C,0)))</f>
        <v>indst feedstock shifting</v>
      </c>
      <c r="L948" s="205">
        <f>IF(ISBLANK(INDEX('Policy Characteristics'!F:F,MATCH($C948,'Policy Characteristics'!$C:$C,0))),"",INDEX('Policy Characteristics'!F:F,MATCH($C948,'Policy Characteristics'!$C:$C,0)))</f>
        <v>0</v>
      </c>
      <c r="M948" s="205">
        <f>IF(ISBLANK(INDEX('Policy Characteristics'!G:G,MATCH($C948,'Policy Characteristics'!$C:$C,0))),"",INDEX('Policy Characteristics'!G:G,MATCH($C948,'Policy Characteristics'!$C:$C,0)))</f>
        <v>1</v>
      </c>
      <c r="N948" s="205">
        <f>IF(ISBLANK(INDEX('Policy Characteristics'!H:H,MATCH($C948,'Policy Characteristics'!$C:$C,0))),"",INDEX('Policy Characteristics'!H:H,MATCH($C948,'Policy Characteristics'!$C:$C,0)))</f>
        <v>0.01</v>
      </c>
      <c r="O948" s="76" t="str">
        <f>IF(ISBLANK(INDEX('Policy Characteristics'!I:I,MATCH($C948,'Policy Characteristics'!$C:$C,0))),"",INDEX('Policy Characteristics'!I:I,MATCH($C948,'Policy Characteristics'!$C:$C,0)))</f>
        <v>% of potential achieved</v>
      </c>
      <c r="P948" s="7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76" t="str">
        <f>IF(ISBLANK(INDEX('Policy Characteristics'!K:K,MATCH($C948,'Policy Characteristics'!$C:$C,0))),"",INDEX('Policy Characteristics'!K:K,MATCH($C948,'Policy Characteristics'!$C:$C,0)))</f>
        <v/>
      </c>
      <c r="R948" s="76" t="str">
        <f>IF(ISBLANK(INDEX('Policy Characteristics'!L:L,MATCH($C948,'Policy Characteristics'!$C:$C,0))),"",INDEX('Policy Characteristics'!L:L,MATCH($C948,'Policy Characteristics'!$C:$C,0)))</f>
        <v/>
      </c>
    </row>
    <row r="949" spans="1:18" s="143" customFormat="1" x14ac:dyDescent="0.25">
      <c r="A949" s="76" t="str">
        <f>IF(ISBLANK(INDEX('Policy Characteristics'!A:A,MATCH($C949,'Policy Characteristics'!$C:$C,0))),"",INDEX('Policy Characteristics'!A:A,MATCH($C949,'Policy Characteristics'!$C:$C,0)))</f>
        <v>Industry</v>
      </c>
      <c r="B949" s="200" t="str">
        <f>IF(ISBLANK(INDEX('Policy Characteristics'!B:B,MATCH($C949,'Policy Characteristics'!$C:$C,0))),"",INDEX('Policy Characteristics'!B:B,MATCH($C949,'Policy Characteristics'!$C:$C,0)))</f>
        <v>Feedstock Shifting</v>
      </c>
      <c r="C949" s="76" t="str">
        <f t="shared" si="32"/>
        <v>Fraction of Feedstock Shifted</v>
      </c>
      <c r="D949" s="78" t="s">
        <v>1308</v>
      </c>
      <c r="E949" s="88" t="s">
        <v>646</v>
      </c>
      <c r="F949" t="s">
        <v>1272</v>
      </c>
      <c r="G949" s="88" t="s">
        <v>650</v>
      </c>
      <c r="H949" s="80">
        <v>2544</v>
      </c>
      <c r="I949" s="213" t="s">
        <v>44</v>
      </c>
      <c r="J949" s="202" t="str">
        <f>IF(ISBLANK(INDEX('Policy Characteristics'!D:D,MATCH($C949,'Policy Characteristics'!$C:$C,0))),"",INDEX('Policy Characteristics'!D:D,MATCH($C949,'Policy Characteristics'!$C:$C,0)))</f>
        <v>Feedstock Shifting</v>
      </c>
      <c r="K949" s="76" t="str">
        <f>IF(ISBLANK(INDEX('Policy Characteristics'!E:E,MATCH($C949,'Policy Characteristics'!$C:$C,0))),"",INDEX('Policy Characteristics'!E:E,MATCH($C949,'Policy Characteristics'!$C:$C,0)))</f>
        <v>indst feedstock shifting</v>
      </c>
      <c r="L949" s="205">
        <f>IF(ISBLANK(INDEX('Policy Characteristics'!F:F,MATCH($C949,'Policy Characteristics'!$C:$C,0))),"",INDEX('Policy Characteristics'!F:F,MATCH($C949,'Policy Characteristics'!$C:$C,0)))</f>
        <v>0</v>
      </c>
      <c r="M949" s="205">
        <f>IF(ISBLANK(INDEX('Policy Characteristics'!G:G,MATCH($C949,'Policy Characteristics'!$C:$C,0))),"",INDEX('Policy Characteristics'!G:G,MATCH($C949,'Policy Characteristics'!$C:$C,0)))</f>
        <v>1</v>
      </c>
      <c r="N949" s="205">
        <f>IF(ISBLANK(INDEX('Policy Characteristics'!H:H,MATCH($C949,'Policy Characteristics'!$C:$C,0))),"",INDEX('Policy Characteristics'!H:H,MATCH($C949,'Policy Characteristics'!$C:$C,0)))</f>
        <v>0.01</v>
      </c>
      <c r="O949" s="76" t="str">
        <f>IF(ISBLANK(INDEX('Policy Characteristics'!I:I,MATCH($C949,'Policy Characteristics'!$C:$C,0))),"",INDEX('Policy Characteristics'!I:I,MATCH($C949,'Policy Characteristics'!$C:$C,0)))</f>
        <v>% of potential achieved</v>
      </c>
      <c r="P949" s="7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76" t="str">
        <f>IF(ISBLANK(INDEX('Policy Characteristics'!K:K,MATCH($C949,'Policy Characteristics'!$C:$C,0))),"",INDEX('Policy Characteristics'!K:K,MATCH($C949,'Policy Characteristics'!$C:$C,0)))</f>
        <v/>
      </c>
      <c r="R949" s="76" t="str">
        <f>IF(ISBLANK(INDEX('Policy Characteristics'!L:L,MATCH($C949,'Policy Characteristics'!$C:$C,0))),"",INDEX('Policy Characteristics'!L:L,MATCH($C949,'Policy Characteristics'!$C:$C,0)))</f>
        <v/>
      </c>
    </row>
    <row r="950" spans="1:18" s="143" customFormat="1" x14ac:dyDescent="0.25">
      <c r="A950" s="76" t="str">
        <f>IF(ISBLANK(INDEX('Policy Characteristics'!A:A,MATCH($C950,'Policy Characteristics'!$C:$C,0))),"",INDEX('Policy Characteristics'!A:A,MATCH($C950,'Policy Characteristics'!$C:$C,0)))</f>
        <v>Industry</v>
      </c>
      <c r="B950" s="200" t="str">
        <f>IF(ISBLANK(INDEX('Policy Characteristics'!B:B,MATCH($C950,'Policy Characteristics'!$C:$C,0))),"",INDEX('Policy Characteristics'!B:B,MATCH($C950,'Policy Characteristics'!$C:$C,0)))</f>
        <v>Feedstock Shifting</v>
      </c>
      <c r="C950" s="76" t="str">
        <f t="shared" si="32"/>
        <v>Fraction of Feedstock Shifted</v>
      </c>
      <c r="D950" s="78" t="s">
        <v>1308</v>
      </c>
      <c r="E950" s="88" t="s">
        <v>647</v>
      </c>
      <c r="F950" t="s">
        <v>1272</v>
      </c>
      <c r="G950" s="88" t="s">
        <v>653</v>
      </c>
      <c r="H950" s="80">
        <v>2545</v>
      </c>
      <c r="I950" s="213" t="s">
        <v>44</v>
      </c>
      <c r="J950" s="202" t="str">
        <f>IF(ISBLANK(INDEX('Policy Characteristics'!D:D,MATCH($C950,'Policy Characteristics'!$C:$C,0))),"",INDEX('Policy Characteristics'!D:D,MATCH($C950,'Policy Characteristics'!$C:$C,0)))</f>
        <v>Feedstock Shifting</v>
      </c>
      <c r="K950" s="76" t="str">
        <f>IF(ISBLANK(INDEX('Policy Characteristics'!E:E,MATCH($C950,'Policy Characteristics'!$C:$C,0))),"",INDEX('Policy Characteristics'!E:E,MATCH($C950,'Policy Characteristics'!$C:$C,0)))</f>
        <v>indst feedstock shifting</v>
      </c>
      <c r="L950" s="205">
        <f>IF(ISBLANK(INDEX('Policy Characteristics'!F:F,MATCH($C950,'Policy Characteristics'!$C:$C,0))),"",INDEX('Policy Characteristics'!F:F,MATCH($C950,'Policy Characteristics'!$C:$C,0)))</f>
        <v>0</v>
      </c>
      <c r="M950" s="205">
        <f>IF(ISBLANK(INDEX('Policy Characteristics'!G:G,MATCH($C950,'Policy Characteristics'!$C:$C,0))),"",INDEX('Policy Characteristics'!G:G,MATCH($C950,'Policy Characteristics'!$C:$C,0)))</f>
        <v>1</v>
      </c>
      <c r="N950" s="205">
        <f>IF(ISBLANK(INDEX('Policy Characteristics'!H:H,MATCH($C950,'Policy Characteristics'!$C:$C,0))),"",INDEX('Policy Characteristics'!H:H,MATCH($C950,'Policy Characteristics'!$C:$C,0)))</f>
        <v>0.01</v>
      </c>
      <c r="O950" s="76" t="str">
        <f>IF(ISBLANK(INDEX('Policy Characteristics'!I:I,MATCH($C950,'Policy Characteristics'!$C:$C,0))),"",INDEX('Policy Characteristics'!I:I,MATCH($C950,'Policy Characteristics'!$C:$C,0)))</f>
        <v>% of potential achieved</v>
      </c>
      <c r="P950" s="7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76" t="str">
        <f>IF(ISBLANK(INDEX('Policy Characteristics'!K:K,MATCH($C950,'Policy Characteristics'!$C:$C,0))),"",INDEX('Policy Characteristics'!K:K,MATCH($C950,'Policy Characteristics'!$C:$C,0)))</f>
        <v/>
      </c>
      <c r="R950" s="76" t="str">
        <f>IF(ISBLANK(INDEX('Policy Characteristics'!L:L,MATCH($C950,'Policy Characteristics'!$C:$C,0))),"",INDEX('Policy Characteristics'!L:L,MATCH($C950,'Policy Characteristics'!$C:$C,0)))</f>
        <v/>
      </c>
    </row>
    <row r="951" spans="1:18" s="143" customFormat="1" x14ac:dyDescent="0.25">
      <c r="A951" s="76" t="str">
        <f>IF(ISBLANK(INDEX('Policy Characteristics'!A:A,MATCH($C951,'Policy Characteristics'!$C:$C,0))),"",INDEX('Policy Characteristics'!A:A,MATCH($C951,'Policy Characteristics'!$C:$C,0)))</f>
        <v>Industry</v>
      </c>
      <c r="B951" s="200" t="str">
        <f>IF(ISBLANK(INDEX('Policy Characteristics'!B:B,MATCH($C951,'Policy Characteristics'!$C:$C,0))),"",INDEX('Policy Characteristics'!B:B,MATCH($C951,'Policy Characteristics'!$C:$C,0)))</f>
        <v>Feedstock Shifting</v>
      </c>
      <c r="C951" s="76" t="str">
        <f t="shared" si="32"/>
        <v>Fraction of Feedstock Shifted</v>
      </c>
      <c r="D951" s="78" t="s">
        <v>1308</v>
      </c>
      <c r="E951" s="88" t="s">
        <v>946</v>
      </c>
      <c r="F951" t="s">
        <v>1272</v>
      </c>
      <c r="G951" s="88" t="s">
        <v>949</v>
      </c>
      <c r="H951" s="80">
        <v>2546</v>
      </c>
      <c r="I951" s="213" t="s">
        <v>44</v>
      </c>
      <c r="J951" s="202" t="str">
        <f>IF(ISBLANK(INDEX('Policy Characteristics'!D:D,MATCH($C951,'Policy Characteristics'!$C:$C,0))),"",INDEX('Policy Characteristics'!D:D,MATCH($C951,'Policy Characteristics'!$C:$C,0)))</f>
        <v>Feedstock Shifting</v>
      </c>
      <c r="K951" s="76" t="str">
        <f>IF(ISBLANK(INDEX('Policy Characteristics'!E:E,MATCH($C951,'Policy Characteristics'!$C:$C,0))),"",INDEX('Policy Characteristics'!E:E,MATCH($C951,'Policy Characteristics'!$C:$C,0)))</f>
        <v>indst feedstock shifting</v>
      </c>
      <c r="L951" s="205">
        <f>IF(ISBLANK(INDEX('Policy Characteristics'!F:F,MATCH($C951,'Policy Characteristics'!$C:$C,0))),"",INDEX('Policy Characteristics'!F:F,MATCH($C951,'Policy Characteristics'!$C:$C,0)))</f>
        <v>0</v>
      </c>
      <c r="M951" s="205">
        <f>IF(ISBLANK(INDEX('Policy Characteristics'!G:G,MATCH($C951,'Policy Characteristics'!$C:$C,0))),"",INDEX('Policy Characteristics'!G:G,MATCH($C951,'Policy Characteristics'!$C:$C,0)))</f>
        <v>1</v>
      </c>
      <c r="N951" s="205">
        <f>IF(ISBLANK(INDEX('Policy Characteristics'!H:H,MATCH($C951,'Policy Characteristics'!$C:$C,0))),"",INDEX('Policy Characteristics'!H:H,MATCH($C951,'Policy Characteristics'!$C:$C,0)))</f>
        <v>0.01</v>
      </c>
      <c r="O951" s="76" t="str">
        <f>IF(ISBLANK(INDEX('Policy Characteristics'!I:I,MATCH($C951,'Policy Characteristics'!$C:$C,0))),"",INDEX('Policy Characteristics'!I:I,MATCH($C951,'Policy Characteristics'!$C:$C,0)))</f>
        <v>% of potential achieved</v>
      </c>
      <c r="P951" s="7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76" t="str">
        <f>IF(ISBLANK(INDEX('Policy Characteristics'!K:K,MATCH($C951,'Policy Characteristics'!$C:$C,0))),"",INDEX('Policy Characteristics'!K:K,MATCH($C951,'Policy Characteristics'!$C:$C,0)))</f>
        <v/>
      </c>
      <c r="R951" s="76" t="str">
        <f>IF(ISBLANK(INDEX('Policy Characteristics'!L:L,MATCH($C951,'Policy Characteristics'!$C:$C,0))),"",INDEX('Policy Characteristics'!L:L,MATCH($C951,'Policy Characteristics'!$C:$C,0)))</f>
        <v/>
      </c>
    </row>
    <row r="952" spans="1:18" s="143" customFormat="1" x14ac:dyDescent="0.25">
      <c r="A952" s="76" t="str">
        <f>IF(ISBLANK(INDEX('Policy Characteristics'!A:A,MATCH($C952,'Policy Characteristics'!$C:$C,0))),"",INDEX('Policy Characteristics'!A:A,MATCH($C952,'Policy Characteristics'!$C:$C,0)))</f>
        <v>Industry</v>
      </c>
      <c r="B952" s="200" t="str">
        <f>IF(ISBLANK(INDEX('Policy Characteristics'!B:B,MATCH($C952,'Policy Characteristics'!$C:$C,0))),"",INDEX('Policy Characteristics'!B:B,MATCH($C952,'Policy Characteristics'!$C:$C,0)))</f>
        <v>Feedstock Shifting</v>
      </c>
      <c r="C952" s="76" t="str">
        <f t="shared" si="32"/>
        <v>Fraction of Feedstock Shifted</v>
      </c>
      <c r="D952" s="78" t="s">
        <v>1308</v>
      </c>
      <c r="E952" s="88" t="s">
        <v>947</v>
      </c>
      <c r="F952" t="s">
        <v>1272</v>
      </c>
      <c r="G952" s="88" t="s">
        <v>951</v>
      </c>
      <c r="H952" s="80">
        <v>2547</v>
      </c>
      <c r="I952" s="213" t="s">
        <v>44</v>
      </c>
      <c r="J952" s="202" t="str">
        <f>IF(ISBLANK(INDEX('Policy Characteristics'!D:D,MATCH($C952,'Policy Characteristics'!$C:$C,0))),"",INDEX('Policy Characteristics'!D:D,MATCH($C952,'Policy Characteristics'!$C:$C,0)))</f>
        <v>Feedstock Shifting</v>
      </c>
      <c r="K952" s="76" t="str">
        <f>IF(ISBLANK(INDEX('Policy Characteristics'!E:E,MATCH($C952,'Policy Characteristics'!$C:$C,0))),"",INDEX('Policy Characteristics'!E:E,MATCH($C952,'Policy Characteristics'!$C:$C,0)))</f>
        <v>indst feedstock shifting</v>
      </c>
      <c r="L952" s="205">
        <f>IF(ISBLANK(INDEX('Policy Characteristics'!F:F,MATCH($C952,'Policy Characteristics'!$C:$C,0))),"",INDEX('Policy Characteristics'!F:F,MATCH($C952,'Policy Characteristics'!$C:$C,0)))</f>
        <v>0</v>
      </c>
      <c r="M952" s="205">
        <f>IF(ISBLANK(INDEX('Policy Characteristics'!G:G,MATCH($C952,'Policy Characteristics'!$C:$C,0))),"",INDEX('Policy Characteristics'!G:G,MATCH($C952,'Policy Characteristics'!$C:$C,0)))</f>
        <v>1</v>
      </c>
      <c r="N952" s="205">
        <f>IF(ISBLANK(INDEX('Policy Characteristics'!H:H,MATCH($C952,'Policy Characteristics'!$C:$C,0))),"",INDEX('Policy Characteristics'!H:H,MATCH($C952,'Policy Characteristics'!$C:$C,0)))</f>
        <v>0.01</v>
      </c>
      <c r="O952" s="76" t="str">
        <f>IF(ISBLANK(INDEX('Policy Characteristics'!I:I,MATCH($C952,'Policy Characteristics'!$C:$C,0))),"",INDEX('Policy Characteristics'!I:I,MATCH($C952,'Policy Characteristics'!$C:$C,0)))</f>
        <v>% of potential achieved</v>
      </c>
      <c r="P952" s="7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76" t="str">
        <f>IF(ISBLANK(INDEX('Policy Characteristics'!K:K,MATCH($C952,'Policy Characteristics'!$C:$C,0))),"",INDEX('Policy Characteristics'!K:K,MATCH($C952,'Policy Characteristics'!$C:$C,0)))</f>
        <v/>
      </c>
      <c r="R952" s="76" t="str">
        <f>IF(ISBLANK(INDEX('Policy Characteristics'!L:L,MATCH($C952,'Policy Characteristics'!$C:$C,0))),"",INDEX('Policy Characteristics'!L:L,MATCH($C952,'Policy Characteristics'!$C:$C,0)))</f>
        <v/>
      </c>
    </row>
    <row r="953" spans="1:18" s="143" customFormat="1" x14ac:dyDescent="0.25">
      <c r="A953" s="76" t="str">
        <f>IF(ISBLANK(INDEX('Policy Characteristics'!A:A,MATCH($C953,'Policy Characteristics'!$C:$C,0))),"",INDEX('Policy Characteristics'!A:A,MATCH($C953,'Policy Characteristics'!$C:$C,0)))</f>
        <v>Industry</v>
      </c>
      <c r="B953" s="200" t="str">
        <f>IF(ISBLANK(INDEX('Policy Characteristics'!B:B,MATCH($C953,'Policy Characteristics'!$C:$C,0))),"",INDEX('Policy Characteristics'!B:B,MATCH($C953,'Policy Characteristics'!$C:$C,0)))</f>
        <v>Feedstock Shifting</v>
      </c>
      <c r="C953" s="76" t="str">
        <f t="shared" si="32"/>
        <v>Fraction of Feedstock Shifted</v>
      </c>
      <c r="D953" s="78" t="s">
        <v>1308</v>
      </c>
      <c r="E953" s="88" t="s">
        <v>948</v>
      </c>
      <c r="F953" t="s">
        <v>1272</v>
      </c>
      <c r="G953" s="88" t="s">
        <v>952</v>
      </c>
      <c r="H953" s="80">
        <v>2548</v>
      </c>
      <c r="I953" s="213" t="s">
        <v>44</v>
      </c>
      <c r="J953" s="202" t="str">
        <f>IF(ISBLANK(INDEX('Policy Characteristics'!D:D,MATCH($C953,'Policy Characteristics'!$C:$C,0))),"",INDEX('Policy Characteristics'!D:D,MATCH($C953,'Policy Characteristics'!$C:$C,0)))</f>
        <v>Feedstock Shifting</v>
      </c>
      <c r="K953" s="76" t="str">
        <f>IF(ISBLANK(INDEX('Policy Characteristics'!E:E,MATCH($C953,'Policy Characteristics'!$C:$C,0))),"",INDEX('Policy Characteristics'!E:E,MATCH($C953,'Policy Characteristics'!$C:$C,0)))</f>
        <v>indst feedstock shifting</v>
      </c>
      <c r="L953" s="205">
        <f>IF(ISBLANK(INDEX('Policy Characteristics'!F:F,MATCH($C953,'Policy Characteristics'!$C:$C,0))),"",INDEX('Policy Characteristics'!F:F,MATCH($C953,'Policy Characteristics'!$C:$C,0)))</f>
        <v>0</v>
      </c>
      <c r="M953" s="205">
        <f>IF(ISBLANK(INDEX('Policy Characteristics'!G:G,MATCH($C953,'Policy Characteristics'!$C:$C,0))),"",INDEX('Policy Characteristics'!G:G,MATCH($C953,'Policy Characteristics'!$C:$C,0)))</f>
        <v>1</v>
      </c>
      <c r="N953" s="205">
        <f>IF(ISBLANK(INDEX('Policy Characteristics'!H:H,MATCH($C953,'Policy Characteristics'!$C:$C,0))),"",INDEX('Policy Characteristics'!H:H,MATCH($C953,'Policy Characteristics'!$C:$C,0)))</f>
        <v>0.01</v>
      </c>
      <c r="O953" s="76" t="str">
        <f>IF(ISBLANK(INDEX('Policy Characteristics'!I:I,MATCH($C953,'Policy Characteristics'!$C:$C,0))),"",INDEX('Policy Characteristics'!I:I,MATCH($C953,'Policy Characteristics'!$C:$C,0)))</f>
        <v>% of potential achieved</v>
      </c>
      <c r="P953" s="7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76" t="str">
        <f>IF(ISBLANK(INDEX('Policy Characteristics'!K:K,MATCH($C953,'Policy Characteristics'!$C:$C,0))),"",INDEX('Policy Characteristics'!K:K,MATCH($C953,'Policy Characteristics'!$C:$C,0)))</f>
        <v/>
      </c>
      <c r="R953" s="76" t="str">
        <f>IF(ISBLANK(INDEX('Policy Characteristics'!L:L,MATCH($C953,'Policy Characteristics'!$C:$C,0))),"",INDEX('Policy Characteristics'!L:L,MATCH($C953,'Policy Characteristics'!$C:$C,0)))</f>
        <v/>
      </c>
    </row>
    <row r="954" spans="1:18" s="143" customFormat="1" x14ac:dyDescent="0.25">
      <c r="A954" s="76" t="str">
        <f>IF(ISBLANK(INDEX('Policy Characteristics'!A:A,MATCH($C954,'Policy Characteristics'!$C:$C,0))),"",INDEX('Policy Characteristics'!A:A,MATCH($C954,'Policy Characteristics'!$C:$C,0)))</f>
        <v>Industry</v>
      </c>
      <c r="B954" s="200" t="str">
        <f>IF(ISBLANK(INDEX('Policy Characteristics'!B:B,MATCH($C954,'Policy Characteristics'!$C:$C,0))),"",INDEX('Policy Characteristics'!B:B,MATCH($C954,'Policy Characteristics'!$C:$C,0)))</f>
        <v>Feedstock Shifting</v>
      </c>
      <c r="C954" s="76" t="str">
        <f t="shared" si="32"/>
        <v>Fraction of Feedstock Shifted</v>
      </c>
      <c r="D954" s="78" t="s">
        <v>1308</v>
      </c>
      <c r="E954" s="88" t="s">
        <v>945</v>
      </c>
      <c r="F954" t="s">
        <v>1272</v>
      </c>
      <c r="G954" s="88" t="s">
        <v>950</v>
      </c>
      <c r="H954" s="80">
        <v>2549</v>
      </c>
      <c r="I954" s="213" t="s">
        <v>44</v>
      </c>
      <c r="J954" s="202" t="str">
        <f>IF(ISBLANK(INDEX('Policy Characteristics'!D:D,MATCH($C954,'Policy Characteristics'!$C:$C,0))),"",INDEX('Policy Characteristics'!D:D,MATCH($C954,'Policy Characteristics'!$C:$C,0)))</f>
        <v>Feedstock Shifting</v>
      </c>
      <c r="K954" s="76" t="str">
        <f>IF(ISBLANK(INDEX('Policy Characteristics'!E:E,MATCH($C954,'Policy Characteristics'!$C:$C,0))),"",INDEX('Policy Characteristics'!E:E,MATCH($C954,'Policy Characteristics'!$C:$C,0)))</f>
        <v>indst feedstock shifting</v>
      </c>
      <c r="L954" s="205">
        <f>IF(ISBLANK(INDEX('Policy Characteristics'!F:F,MATCH($C954,'Policy Characteristics'!$C:$C,0))),"",INDEX('Policy Characteristics'!F:F,MATCH($C954,'Policy Characteristics'!$C:$C,0)))</f>
        <v>0</v>
      </c>
      <c r="M954" s="205">
        <f>IF(ISBLANK(INDEX('Policy Characteristics'!G:G,MATCH($C954,'Policy Characteristics'!$C:$C,0))),"",INDEX('Policy Characteristics'!G:G,MATCH($C954,'Policy Characteristics'!$C:$C,0)))</f>
        <v>1</v>
      </c>
      <c r="N954" s="205">
        <f>IF(ISBLANK(INDEX('Policy Characteristics'!H:H,MATCH($C954,'Policy Characteristics'!$C:$C,0))),"",INDEX('Policy Characteristics'!H:H,MATCH($C954,'Policy Characteristics'!$C:$C,0)))</f>
        <v>0.01</v>
      </c>
      <c r="O954" s="76" t="str">
        <f>IF(ISBLANK(INDEX('Policy Characteristics'!I:I,MATCH($C954,'Policy Characteristics'!$C:$C,0))),"",INDEX('Policy Characteristics'!I:I,MATCH($C954,'Policy Characteristics'!$C:$C,0)))</f>
        <v>% of potential achieved</v>
      </c>
      <c r="P954" s="7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76" t="str">
        <f>IF(ISBLANK(INDEX('Policy Characteristics'!K:K,MATCH($C954,'Policy Characteristics'!$C:$C,0))),"",INDEX('Policy Characteristics'!K:K,MATCH($C954,'Policy Characteristics'!$C:$C,0)))</f>
        <v/>
      </c>
      <c r="R954" s="76" t="str">
        <f>IF(ISBLANK(INDEX('Policy Characteristics'!L:L,MATCH($C954,'Policy Characteristics'!$C:$C,0))),"",INDEX('Policy Characteristics'!L:L,MATCH($C954,'Policy Characteristics'!$C:$C,0)))</f>
        <v/>
      </c>
    </row>
    <row r="955" spans="1:18" s="143" customFormat="1" x14ac:dyDescent="0.25">
      <c r="A955" s="76" t="str">
        <f>IF(ISBLANK(INDEX('Policy Characteristics'!A:A,MATCH($C955,'Policy Characteristics'!$C:$C,0))),"",INDEX('Policy Characteristics'!A:A,MATCH($C955,'Policy Characteristics'!$C:$C,0)))</f>
        <v>Industry</v>
      </c>
      <c r="B955" s="200" t="str">
        <f>IF(ISBLANK(INDEX('Policy Characteristics'!B:B,MATCH($C955,'Policy Characteristics'!$C:$C,0))),"",INDEX('Policy Characteristics'!B:B,MATCH($C955,'Policy Characteristics'!$C:$C,0)))</f>
        <v>Feedstock Shifting</v>
      </c>
      <c r="C955" s="76" t="str">
        <f t="shared" si="32"/>
        <v>Fraction of Feedstock Shifted</v>
      </c>
      <c r="D955" s="78" t="s">
        <v>1309</v>
      </c>
      <c r="E955" s="88" t="s">
        <v>642</v>
      </c>
      <c r="F955" t="s">
        <v>819</v>
      </c>
      <c r="G955" s="88" t="s">
        <v>648</v>
      </c>
      <c r="H955" s="80">
        <v>2550</v>
      </c>
      <c r="I955" s="213" t="s">
        <v>44</v>
      </c>
      <c r="J955" s="202" t="str">
        <f>IF(ISBLANK(INDEX('Policy Characteristics'!D:D,MATCH($C955,'Policy Characteristics'!$C:$C,0))),"",INDEX('Policy Characteristics'!D:D,MATCH($C955,'Policy Characteristics'!$C:$C,0)))</f>
        <v>Feedstock Shifting</v>
      </c>
      <c r="K955" s="76" t="str">
        <f>IF(ISBLANK(INDEX('Policy Characteristics'!E:E,MATCH($C955,'Policy Characteristics'!$C:$C,0))),"",INDEX('Policy Characteristics'!E:E,MATCH($C955,'Policy Characteristics'!$C:$C,0)))</f>
        <v>indst feedstock shifting</v>
      </c>
      <c r="L955" s="205">
        <f>IF(ISBLANK(INDEX('Policy Characteristics'!F:F,MATCH($C955,'Policy Characteristics'!$C:$C,0))),"",INDEX('Policy Characteristics'!F:F,MATCH($C955,'Policy Characteristics'!$C:$C,0)))</f>
        <v>0</v>
      </c>
      <c r="M955" s="205">
        <f>IF(ISBLANK(INDEX('Policy Characteristics'!G:G,MATCH($C955,'Policy Characteristics'!$C:$C,0))),"",INDEX('Policy Characteristics'!G:G,MATCH($C955,'Policy Characteristics'!$C:$C,0)))</f>
        <v>1</v>
      </c>
      <c r="N955" s="205">
        <f>IF(ISBLANK(INDEX('Policy Characteristics'!H:H,MATCH($C955,'Policy Characteristics'!$C:$C,0))),"",INDEX('Policy Characteristics'!H:H,MATCH($C955,'Policy Characteristics'!$C:$C,0)))</f>
        <v>0.01</v>
      </c>
      <c r="O955" s="76" t="str">
        <f>IF(ISBLANK(INDEX('Policy Characteristics'!I:I,MATCH($C955,'Policy Characteristics'!$C:$C,0))),"",INDEX('Policy Characteristics'!I:I,MATCH($C955,'Policy Characteristics'!$C:$C,0)))</f>
        <v>% of potential achieved</v>
      </c>
      <c r="P955" s="7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76" t="str">
        <f>IF(ISBLANK(INDEX('Policy Characteristics'!K:K,MATCH($C955,'Policy Characteristics'!$C:$C,0))),"",INDEX('Policy Characteristics'!K:K,MATCH($C955,'Policy Characteristics'!$C:$C,0)))</f>
        <v/>
      </c>
      <c r="R955" s="76" t="str">
        <f>IF(ISBLANK(INDEX('Policy Characteristics'!L:L,MATCH($C955,'Policy Characteristics'!$C:$C,0))),"",INDEX('Policy Characteristics'!L:L,MATCH($C955,'Policy Characteristics'!$C:$C,0)))</f>
        <v/>
      </c>
    </row>
    <row r="956" spans="1:18" s="143" customFormat="1" x14ac:dyDescent="0.25">
      <c r="A956" s="76" t="str">
        <f>IF(ISBLANK(INDEX('Policy Characteristics'!A:A,MATCH($C956,'Policy Characteristics'!$C:$C,0))),"",INDEX('Policy Characteristics'!A:A,MATCH($C956,'Policy Characteristics'!$C:$C,0)))</f>
        <v>Industry</v>
      </c>
      <c r="B956" s="200" t="str">
        <f>IF(ISBLANK(INDEX('Policy Characteristics'!B:B,MATCH($C956,'Policy Characteristics'!$C:$C,0))),"",INDEX('Policy Characteristics'!B:B,MATCH($C956,'Policy Characteristics'!$C:$C,0)))</f>
        <v>Feedstock Shifting</v>
      </c>
      <c r="C956" s="76" t="str">
        <f t="shared" si="32"/>
        <v>Fraction of Feedstock Shifted</v>
      </c>
      <c r="D956" s="78" t="s">
        <v>1309</v>
      </c>
      <c r="E956" s="88" t="s">
        <v>643</v>
      </c>
      <c r="F956" t="s">
        <v>819</v>
      </c>
      <c r="G956" s="88" t="s">
        <v>651</v>
      </c>
      <c r="H956" s="80">
        <v>2551</v>
      </c>
      <c r="I956" s="213" t="s">
        <v>44</v>
      </c>
      <c r="J956" s="202" t="str">
        <f>IF(ISBLANK(INDEX('Policy Characteristics'!D:D,MATCH($C956,'Policy Characteristics'!$C:$C,0))),"",INDEX('Policy Characteristics'!D:D,MATCH($C956,'Policy Characteristics'!$C:$C,0)))</f>
        <v>Feedstock Shifting</v>
      </c>
      <c r="K956" s="76" t="str">
        <f>IF(ISBLANK(INDEX('Policy Characteristics'!E:E,MATCH($C956,'Policy Characteristics'!$C:$C,0))),"",INDEX('Policy Characteristics'!E:E,MATCH($C956,'Policy Characteristics'!$C:$C,0)))</f>
        <v>indst feedstock shifting</v>
      </c>
      <c r="L956" s="205">
        <f>IF(ISBLANK(INDEX('Policy Characteristics'!F:F,MATCH($C956,'Policy Characteristics'!$C:$C,0))),"",INDEX('Policy Characteristics'!F:F,MATCH($C956,'Policy Characteristics'!$C:$C,0)))</f>
        <v>0</v>
      </c>
      <c r="M956" s="205">
        <f>IF(ISBLANK(INDEX('Policy Characteristics'!G:G,MATCH($C956,'Policy Characteristics'!$C:$C,0))),"",INDEX('Policy Characteristics'!G:G,MATCH($C956,'Policy Characteristics'!$C:$C,0)))</f>
        <v>1</v>
      </c>
      <c r="N956" s="205">
        <f>IF(ISBLANK(INDEX('Policy Characteristics'!H:H,MATCH($C956,'Policy Characteristics'!$C:$C,0))),"",INDEX('Policy Characteristics'!H:H,MATCH($C956,'Policy Characteristics'!$C:$C,0)))</f>
        <v>0.01</v>
      </c>
      <c r="O956" s="76" t="str">
        <f>IF(ISBLANK(INDEX('Policy Characteristics'!I:I,MATCH($C956,'Policy Characteristics'!$C:$C,0))),"",INDEX('Policy Characteristics'!I:I,MATCH($C956,'Policy Characteristics'!$C:$C,0)))</f>
        <v>% of potential achieved</v>
      </c>
      <c r="P956" s="7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76" t="str">
        <f>IF(ISBLANK(INDEX('Policy Characteristics'!K:K,MATCH($C956,'Policy Characteristics'!$C:$C,0))),"",INDEX('Policy Characteristics'!K:K,MATCH($C956,'Policy Characteristics'!$C:$C,0)))</f>
        <v/>
      </c>
      <c r="R956" s="76" t="str">
        <f>IF(ISBLANK(INDEX('Policy Characteristics'!L:L,MATCH($C956,'Policy Characteristics'!$C:$C,0))),"",INDEX('Policy Characteristics'!L:L,MATCH($C956,'Policy Characteristics'!$C:$C,0)))</f>
        <v/>
      </c>
    </row>
    <row r="957" spans="1:18" s="143" customFormat="1" x14ac:dyDescent="0.25">
      <c r="A957" s="76" t="str">
        <f>IF(ISBLANK(INDEX('Policy Characteristics'!A:A,MATCH($C957,'Policy Characteristics'!$C:$C,0))),"",INDEX('Policy Characteristics'!A:A,MATCH($C957,'Policy Characteristics'!$C:$C,0)))</f>
        <v>Industry</v>
      </c>
      <c r="B957" s="200" t="str">
        <f>IF(ISBLANK(INDEX('Policy Characteristics'!B:B,MATCH($C957,'Policy Characteristics'!$C:$C,0))),"",INDEX('Policy Characteristics'!B:B,MATCH($C957,'Policy Characteristics'!$C:$C,0)))</f>
        <v>Feedstock Shifting</v>
      </c>
      <c r="C957" s="76" t="str">
        <f t="shared" si="32"/>
        <v>Fraction of Feedstock Shifted</v>
      </c>
      <c r="D957" s="78" t="s">
        <v>1309</v>
      </c>
      <c r="E957" s="88" t="s">
        <v>644</v>
      </c>
      <c r="F957" t="s">
        <v>819</v>
      </c>
      <c r="G957" s="88" t="s">
        <v>652</v>
      </c>
      <c r="H957" s="80">
        <v>2552</v>
      </c>
      <c r="I957" s="213" t="s">
        <v>43</v>
      </c>
      <c r="J957" s="202" t="str">
        <f>IF(ISBLANK(INDEX('Policy Characteristics'!D:D,MATCH($C957,'Policy Characteristics'!$C:$C,0))),"",INDEX('Policy Characteristics'!D:D,MATCH($C957,'Policy Characteristics'!$C:$C,0)))</f>
        <v>Feedstock Shifting</v>
      </c>
      <c r="K957" s="76" t="str">
        <f>IF(ISBLANK(INDEX('Policy Characteristics'!E:E,MATCH($C957,'Policy Characteristics'!$C:$C,0))),"",INDEX('Policy Characteristics'!E:E,MATCH($C957,'Policy Characteristics'!$C:$C,0)))</f>
        <v>indst feedstock shifting</v>
      </c>
      <c r="L957" s="205">
        <f>IF(ISBLANK(INDEX('Policy Characteristics'!F:F,MATCH($C957,'Policy Characteristics'!$C:$C,0))),"",INDEX('Policy Characteristics'!F:F,MATCH($C957,'Policy Characteristics'!$C:$C,0)))</f>
        <v>0</v>
      </c>
      <c r="M957" s="205">
        <f>IF(ISBLANK(INDEX('Policy Characteristics'!G:G,MATCH($C957,'Policy Characteristics'!$C:$C,0))),"",INDEX('Policy Characteristics'!G:G,MATCH($C957,'Policy Characteristics'!$C:$C,0)))</f>
        <v>1</v>
      </c>
      <c r="N957" s="205">
        <f>IF(ISBLANK(INDEX('Policy Characteristics'!H:H,MATCH($C957,'Policy Characteristics'!$C:$C,0))),"",INDEX('Policy Characteristics'!H:H,MATCH($C957,'Policy Characteristics'!$C:$C,0)))</f>
        <v>0.01</v>
      </c>
      <c r="O957" s="76" t="str">
        <f>IF(ISBLANK(INDEX('Policy Characteristics'!I:I,MATCH($C957,'Policy Characteristics'!$C:$C,0))),"",INDEX('Policy Characteristics'!I:I,MATCH($C957,'Policy Characteristics'!$C:$C,0)))</f>
        <v>% of potential achieved</v>
      </c>
      <c r="P957" s="7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76" t="str">
        <f>IF(ISBLANK(INDEX('Policy Characteristics'!K:K,MATCH($C957,'Policy Characteristics'!$C:$C,0))),"",INDEX('Policy Characteristics'!K:K,MATCH($C957,'Policy Characteristics'!$C:$C,0)))</f>
        <v/>
      </c>
      <c r="R957" s="76" t="str">
        <f>IF(ISBLANK(INDEX('Policy Characteristics'!L:L,MATCH($C957,'Policy Characteristics'!$C:$C,0))),"",INDEX('Policy Characteristics'!L:L,MATCH($C957,'Policy Characteristics'!$C:$C,0)))</f>
        <v/>
      </c>
    </row>
    <row r="958" spans="1:18" s="143" customFormat="1" x14ac:dyDescent="0.25">
      <c r="A958" s="76" t="str">
        <f>IF(ISBLANK(INDEX('Policy Characteristics'!A:A,MATCH($C958,'Policy Characteristics'!$C:$C,0))),"",INDEX('Policy Characteristics'!A:A,MATCH($C958,'Policy Characteristics'!$C:$C,0)))</f>
        <v>Industry</v>
      </c>
      <c r="B958" s="200" t="str">
        <f>IF(ISBLANK(INDEX('Policy Characteristics'!B:B,MATCH($C958,'Policy Characteristics'!$C:$C,0))),"",INDEX('Policy Characteristics'!B:B,MATCH($C958,'Policy Characteristics'!$C:$C,0)))</f>
        <v>Feedstock Shifting</v>
      </c>
      <c r="C958" s="76" t="str">
        <f t="shared" si="32"/>
        <v>Fraction of Feedstock Shifted</v>
      </c>
      <c r="D958" s="78" t="s">
        <v>1309</v>
      </c>
      <c r="E958" s="88" t="s">
        <v>645</v>
      </c>
      <c r="F958" t="s">
        <v>819</v>
      </c>
      <c r="G958" s="88" t="s">
        <v>649</v>
      </c>
      <c r="H958" s="80">
        <v>2553</v>
      </c>
      <c r="I958" s="213" t="s">
        <v>44</v>
      </c>
      <c r="J958" s="202" t="str">
        <f>IF(ISBLANK(INDEX('Policy Characteristics'!D:D,MATCH($C958,'Policy Characteristics'!$C:$C,0))),"",INDEX('Policy Characteristics'!D:D,MATCH($C958,'Policy Characteristics'!$C:$C,0)))</f>
        <v>Feedstock Shifting</v>
      </c>
      <c r="K958" s="76" t="str">
        <f>IF(ISBLANK(INDEX('Policy Characteristics'!E:E,MATCH($C958,'Policy Characteristics'!$C:$C,0))),"",INDEX('Policy Characteristics'!E:E,MATCH($C958,'Policy Characteristics'!$C:$C,0)))</f>
        <v>indst feedstock shifting</v>
      </c>
      <c r="L958" s="205">
        <f>IF(ISBLANK(INDEX('Policy Characteristics'!F:F,MATCH($C958,'Policy Characteristics'!$C:$C,0))),"",INDEX('Policy Characteristics'!F:F,MATCH($C958,'Policy Characteristics'!$C:$C,0)))</f>
        <v>0</v>
      </c>
      <c r="M958" s="205">
        <f>IF(ISBLANK(INDEX('Policy Characteristics'!G:G,MATCH($C958,'Policy Characteristics'!$C:$C,0))),"",INDEX('Policy Characteristics'!G:G,MATCH($C958,'Policy Characteristics'!$C:$C,0)))</f>
        <v>1</v>
      </c>
      <c r="N958" s="205">
        <f>IF(ISBLANK(INDEX('Policy Characteristics'!H:H,MATCH($C958,'Policy Characteristics'!$C:$C,0))),"",INDEX('Policy Characteristics'!H:H,MATCH($C958,'Policy Characteristics'!$C:$C,0)))</f>
        <v>0.01</v>
      </c>
      <c r="O958" s="76" t="str">
        <f>IF(ISBLANK(INDEX('Policy Characteristics'!I:I,MATCH($C958,'Policy Characteristics'!$C:$C,0))),"",INDEX('Policy Characteristics'!I:I,MATCH($C958,'Policy Characteristics'!$C:$C,0)))</f>
        <v>% of potential achieved</v>
      </c>
      <c r="P958" s="7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76" t="str">
        <f>IF(ISBLANK(INDEX('Policy Characteristics'!K:K,MATCH($C958,'Policy Characteristics'!$C:$C,0))),"",INDEX('Policy Characteristics'!K:K,MATCH($C958,'Policy Characteristics'!$C:$C,0)))</f>
        <v/>
      </c>
      <c r="R958" s="76" t="str">
        <f>IF(ISBLANK(INDEX('Policy Characteristics'!L:L,MATCH($C958,'Policy Characteristics'!$C:$C,0))),"",INDEX('Policy Characteristics'!L:L,MATCH($C958,'Policy Characteristics'!$C:$C,0)))</f>
        <v/>
      </c>
    </row>
    <row r="959" spans="1:18" s="143" customFormat="1" x14ac:dyDescent="0.25">
      <c r="A959" s="76" t="str">
        <f>IF(ISBLANK(INDEX('Policy Characteristics'!A:A,MATCH($C959,'Policy Characteristics'!$C:$C,0))),"",INDEX('Policy Characteristics'!A:A,MATCH($C959,'Policy Characteristics'!$C:$C,0)))</f>
        <v>Industry</v>
      </c>
      <c r="B959" s="200" t="str">
        <f>IF(ISBLANK(INDEX('Policy Characteristics'!B:B,MATCH($C959,'Policy Characteristics'!$C:$C,0))),"",INDEX('Policy Characteristics'!B:B,MATCH($C959,'Policy Characteristics'!$C:$C,0)))</f>
        <v>Feedstock Shifting</v>
      </c>
      <c r="C959" s="76" t="str">
        <f t="shared" si="32"/>
        <v>Fraction of Feedstock Shifted</v>
      </c>
      <c r="D959" s="78" t="s">
        <v>1309</v>
      </c>
      <c r="E959" s="88" t="s">
        <v>646</v>
      </c>
      <c r="F959" t="s">
        <v>819</v>
      </c>
      <c r="G959" s="88" t="s">
        <v>650</v>
      </c>
      <c r="H959" s="80">
        <v>2554</v>
      </c>
      <c r="I959" s="213" t="s">
        <v>44</v>
      </c>
      <c r="J959" s="202" t="str">
        <f>IF(ISBLANK(INDEX('Policy Characteristics'!D:D,MATCH($C959,'Policy Characteristics'!$C:$C,0))),"",INDEX('Policy Characteristics'!D:D,MATCH($C959,'Policy Characteristics'!$C:$C,0)))</f>
        <v>Feedstock Shifting</v>
      </c>
      <c r="K959" s="76" t="str">
        <f>IF(ISBLANK(INDEX('Policy Characteristics'!E:E,MATCH($C959,'Policy Characteristics'!$C:$C,0))),"",INDEX('Policy Characteristics'!E:E,MATCH($C959,'Policy Characteristics'!$C:$C,0)))</f>
        <v>indst feedstock shifting</v>
      </c>
      <c r="L959" s="205">
        <f>IF(ISBLANK(INDEX('Policy Characteristics'!F:F,MATCH($C959,'Policy Characteristics'!$C:$C,0))),"",INDEX('Policy Characteristics'!F:F,MATCH($C959,'Policy Characteristics'!$C:$C,0)))</f>
        <v>0</v>
      </c>
      <c r="M959" s="205">
        <f>IF(ISBLANK(INDEX('Policy Characteristics'!G:G,MATCH($C959,'Policy Characteristics'!$C:$C,0))),"",INDEX('Policy Characteristics'!G:G,MATCH($C959,'Policy Characteristics'!$C:$C,0)))</f>
        <v>1</v>
      </c>
      <c r="N959" s="205">
        <f>IF(ISBLANK(INDEX('Policy Characteristics'!H:H,MATCH($C959,'Policy Characteristics'!$C:$C,0))),"",INDEX('Policy Characteristics'!H:H,MATCH($C959,'Policy Characteristics'!$C:$C,0)))</f>
        <v>0.01</v>
      </c>
      <c r="O959" s="76" t="str">
        <f>IF(ISBLANK(INDEX('Policy Characteristics'!I:I,MATCH($C959,'Policy Characteristics'!$C:$C,0))),"",INDEX('Policy Characteristics'!I:I,MATCH($C959,'Policy Characteristics'!$C:$C,0)))</f>
        <v>% of potential achieved</v>
      </c>
      <c r="P959" s="7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76" t="str">
        <f>IF(ISBLANK(INDEX('Policy Characteristics'!K:K,MATCH($C959,'Policy Characteristics'!$C:$C,0))),"",INDEX('Policy Characteristics'!K:K,MATCH($C959,'Policy Characteristics'!$C:$C,0)))</f>
        <v/>
      </c>
      <c r="R959" s="76" t="str">
        <f>IF(ISBLANK(INDEX('Policy Characteristics'!L:L,MATCH($C959,'Policy Characteristics'!$C:$C,0))),"",INDEX('Policy Characteristics'!L:L,MATCH($C959,'Policy Characteristics'!$C:$C,0)))</f>
        <v/>
      </c>
    </row>
    <row r="960" spans="1:18" s="143" customFormat="1" x14ac:dyDescent="0.25">
      <c r="A960" s="76" t="str">
        <f>IF(ISBLANK(INDEX('Policy Characteristics'!A:A,MATCH($C960,'Policy Characteristics'!$C:$C,0))),"",INDEX('Policy Characteristics'!A:A,MATCH($C960,'Policy Characteristics'!$C:$C,0)))</f>
        <v>Industry</v>
      </c>
      <c r="B960" s="200" t="str">
        <f>IF(ISBLANK(INDEX('Policy Characteristics'!B:B,MATCH($C960,'Policy Characteristics'!$C:$C,0))),"",INDEX('Policy Characteristics'!B:B,MATCH($C960,'Policy Characteristics'!$C:$C,0)))</f>
        <v>Feedstock Shifting</v>
      </c>
      <c r="C960" s="76" t="str">
        <f t="shared" si="32"/>
        <v>Fraction of Feedstock Shifted</v>
      </c>
      <c r="D960" s="78" t="s">
        <v>1309</v>
      </c>
      <c r="E960" s="88" t="s">
        <v>647</v>
      </c>
      <c r="F960" t="s">
        <v>819</v>
      </c>
      <c r="G960" s="88" t="s">
        <v>653</v>
      </c>
      <c r="H960" s="80">
        <v>2555</v>
      </c>
      <c r="I960" s="213" t="s">
        <v>44</v>
      </c>
      <c r="J960" s="202" t="str">
        <f>IF(ISBLANK(INDEX('Policy Characteristics'!D:D,MATCH($C960,'Policy Characteristics'!$C:$C,0))),"",INDEX('Policy Characteristics'!D:D,MATCH($C960,'Policy Characteristics'!$C:$C,0)))</f>
        <v>Feedstock Shifting</v>
      </c>
      <c r="K960" s="76" t="str">
        <f>IF(ISBLANK(INDEX('Policy Characteristics'!E:E,MATCH($C960,'Policy Characteristics'!$C:$C,0))),"",INDEX('Policy Characteristics'!E:E,MATCH($C960,'Policy Characteristics'!$C:$C,0)))</f>
        <v>indst feedstock shifting</v>
      </c>
      <c r="L960" s="205">
        <f>IF(ISBLANK(INDEX('Policy Characteristics'!F:F,MATCH($C960,'Policy Characteristics'!$C:$C,0))),"",INDEX('Policy Characteristics'!F:F,MATCH($C960,'Policy Characteristics'!$C:$C,0)))</f>
        <v>0</v>
      </c>
      <c r="M960" s="205">
        <f>IF(ISBLANK(INDEX('Policy Characteristics'!G:G,MATCH($C960,'Policy Characteristics'!$C:$C,0))),"",INDEX('Policy Characteristics'!G:G,MATCH($C960,'Policy Characteristics'!$C:$C,0)))</f>
        <v>1</v>
      </c>
      <c r="N960" s="205">
        <f>IF(ISBLANK(INDEX('Policy Characteristics'!H:H,MATCH($C960,'Policy Characteristics'!$C:$C,0))),"",INDEX('Policy Characteristics'!H:H,MATCH($C960,'Policy Characteristics'!$C:$C,0)))</f>
        <v>0.01</v>
      </c>
      <c r="O960" s="76" t="str">
        <f>IF(ISBLANK(INDEX('Policy Characteristics'!I:I,MATCH($C960,'Policy Characteristics'!$C:$C,0))),"",INDEX('Policy Characteristics'!I:I,MATCH($C960,'Policy Characteristics'!$C:$C,0)))</f>
        <v>% of potential achieved</v>
      </c>
      <c r="P960" s="7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76" t="str">
        <f>IF(ISBLANK(INDEX('Policy Characteristics'!K:K,MATCH($C960,'Policy Characteristics'!$C:$C,0))),"",INDEX('Policy Characteristics'!K:K,MATCH($C960,'Policy Characteristics'!$C:$C,0)))</f>
        <v/>
      </c>
      <c r="R960" s="76" t="str">
        <f>IF(ISBLANK(INDEX('Policy Characteristics'!L:L,MATCH($C960,'Policy Characteristics'!$C:$C,0))),"",INDEX('Policy Characteristics'!L:L,MATCH($C960,'Policy Characteristics'!$C:$C,0)))</f>
        <v/>
      </c>
    </row>
    <row r="961" spans="1:18" s="143" customFormat="1" x14ac:dyDescent="0.25">
      <c r="A961" s="76" t="str">
        <f>IF(ISBLANK(INDEX('Policy Characteristics'!A:A,MATCH($C961,'Policy Characteristics'!$C:$C,0))),"",INDEX('Policy Characteristics'!A:A,MATCH($C961,'Policy Characteristics'!$C:$C,0)))</f>
        <v>Industry</v>
      </c>
      <c r="B961" s="200" t="str">
        <f>IF(ISBLANK(INDEX('Policy Characteristics'!B:B,MATCH($C961,'Policy Characteristics'!$C:$C,0))),"",INDEX('Policy Characteristics'!B:B,MATCH($C961,'Policy Characteristics'!$C:$C,0)))</f>
        <v>Feedstock Shifting</v>
      </c>
      <c r="C961" s="76" t="str">
        <f t="shared" si="32"/>
        <v>Fraction of Feedstock Shifted</v>
      </c>
      <c r="D961" s="78" t="s">
        <v>1309</v>
      </c>
      <c r="E961" s="88" t="s">
        <v>946</v>
      </c>
      <c r="F961" t="s">
        <v>819</v>
      </c>
      <c r="G961" s="88" t="s">
        <v>949</v>
      </c>
      <c r="H961" s="80">
        <v>2556</v>
      </c>
      <c r="I961" s="213" t="s">
        <v>44</v>
      </c>
      <c r="J961" s="202" t="str">
        <f>IF(ISBLANK(INDEX('Policy Characteristics'!D:D,MATCH($C961,'Policy Characteristics'!$C:$C,0))),"",INDEX('Policy Characteristics'!D:D,MATCH($C961,'Policy Characteristics'!$C:$C,0)))</f>
        <v>Feedstock Shifting</v>
      </c>
      <c r="K961" s="76" t="str">
        <f>IF(ISBLANK(INDEX('Policy Characteristics'!E:E,MATCH($C961,'Policy Characteristics'!$C:$C,0))),"",INDEX('Policy Characteristics'!E:E,MATCH($C961,'Policy Characteristics'!$C:$C,0)))</f>
        <v>indst feedstock shifting</v>
      </c>
      <c r="L961" s="205">
        <f>IF(ISBLANK(INDEX('Policy Characteristics'!F:F,MATCH($C961,'Policy Characteristics'!$C:$C,0))),"",INDEX('Policy Characteristics'!F:F,MATCH($C961,'Policy Characteristics'!$C:$C,0)))</f>
        <v>0</v>
      </c>
      <c r="M961" s="205">
        <f>IF(ISBLANK(INDEX('Policy Characteristics'!G:G,MATCH($C961,'Policy Characteristics'!$C:$C,0))),"",INDEX('Policy Characteristics'!G:G,MATCH($C961,'Policy Characteristics'!$C:$C,0)))</f>
        <v>1</v>
      </c>
      <c r="N961" s="205">
        <f>IF(ISBLANK(INDEX('Policy Characteristics'!H:H,MATCH($C961,'Policy Characteristics'!$C:$C,0))),"",INDEX('Policy Characteristics'!H:H,MATCH($C961,'Policy Characteristics'!$C:$C,0)))</f>
        <v>0.01</v>
      </c>
      <c r="O961" s="76" t="str">
        <f>IF(ISBLANK(INDEX('Policy Characteristics'!I:I,MATCH($C961,'Policy Characteristics'!$C:$C,0))),"",INDEX('Policy Characteristics'!I:I,MATCH($C961,'Policy Characteristics'!$C:$C,0)))</f>
        <v>% of potential achieved</v>
      </c>
      <c r="P961" s="7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76" t="str">
        <f>IF(ISBLANK(INDEX('Policy Characteristics'!K:K,MATCH($C961,'Policy Characteristics'!$C:$C,0))),"",INDEX('Policy Characteristics'!K:K,MATCH($C961,'Policy Characteristics'!$C:$C,0)))</f>
        <v/>
      </c>
      <c r="R961" s="76" t="str">
        <f>IF(ISBLANK(INDEX('Policy Characteristics'!L:L,MATCH($C961,'Policy Characteristics'!$C:$C,0))),"",INDEX('Policy Characteristics'!L:L,MATCH($C961,'Policy Characteristics'!$C:$C,0)))</f>
        <v/>
      </c>
    </row>
    <row r="962" spans="1:18" s="143" customFormat="1" x14ac:dyDescent="0.25">
      <c r="A962" s="76" t="str">
        <f>IF(ISBLANK(INDEX('Policy Characteristics'!A:A,MATCH($C962,'Policy Characteristics'!$C:$C,0))),"",INDEX('Policy Characteristics'!A:A,MATCH($C962,'Policy Characteristics'!$C:$C,0)))</f>
        <v>Industry</v>
      </c>
      <c r="B962" s="200" t="str">
        <f>IF(ISBLANK(INDEX('Policy Characteristics'!B:B,MATCH($C962,'Policy Characteristics'!$C:$C,0))),"",INDEX('Policy Characteristics'!B:B,MATCH($C962,'Policy Characteristics'!$C:$C,0)))</f>
        <v>Feedstock Shifting</v>
      </c>
      <c r="C962" s="76" t="str">
        <f t="shared" si="32"/>
        <v>Fraction of Feedstock Shifted</v>
      </c>
      <c r="D962" s="78" t="s">
        <v>1309</v>
      </c>
      <c r="E962" s="88" t="s">
        <v>947</v>
      </c>
      <c r="F962" t="s">
        <v>819</v>
      </c>
      <c r="G962" s="88" t="s">
        <v>951</v>
      </c>
      <c r="H962" s="80">
        <v>2557</v>
      </c>
      <c r="I962" s="213" t="s">
        <v>44</v>
      </c>
      <c r="J962" s="202" t="str">
        <f>IF(ISBLANK(INDEX('Policy Characteristics'!D:D,MATCH($C962,'Policy Characteristics'!$C:$C,0))),"",INDEX('Policy Characteristics'!D:D,MATCH($C962,'Policy Characteristics'!$C:$C,0)))</f>
        <v>Feedstock Shifting</v>
      </c>
      <c r="K962" s="76" t="str">
        <f>IF(ISBLANK(INDEX('Policy Characteristics'!E:E,MATCH($C962,'Policy Characteristics'!$C:$C,0))),"",INDEX('Policy Characteristics'!E:E,MATCH($C962,'Policy Characteristics'!$C:$C,0)))</f>
        <v>indst feedstock shifting</v>
      </c>
      <c r="L962" s="205">
        <f>IF(ISBLANK(INDEX('Policy Characteristics'!F:F,MATCH($C962,'Policy Characteristics'!$C:$C,0))),"",INDEX('Policy Characteristics'!F:F,MATCH($C962,'Policy Characteristics'!$C:$C,0)))</f>
        <v>0</v>
      </c>
      <c r="M962" s="205">
        <f>IF(ISBLANK(INDEX('Policy Characteristics'!G:G,MATCH($C962,'Policy Characteristics'!$C:$C,0))),"",INDEX('Policy Characteristics'!G:G,MATCH($C962,'Policy Characteristics'!$C:$C,0)))</f>
        <v>1</v>
      </c>
      <c r="N962" s="205">
        <f>IF(ISBLANK(INDEX('Policy Characteristics'!H:H,MATCH($C962,'Policy Characteristics'!$C:$C,0))),"",INDEX('Policy Characteristics'!H:H,MATCH($C962,'Policy Characteristics'!$C:$C,0)))</f>
        <v>0.01</v>
      </c>
      <c r="O962" s="76" t="str">
        <f>IF(ISBLANK(INDEX('Policy Characteristics'!I:I,MATCH($C962,'Policy Characteristics'!$C:$C,0))),"",INDEX('Policy Characteristics'!I:I,MATCH($C962,'Policy Characteristics'!$C:$C,0)))</f>
        <v>% of potential achieved</v>
      </c>
      <c r="P962" s="7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76" t="str">
        <f>IF(ISBLANK(INDEX('Policy Characteristics'!K:K,MATCH($C962,'Policy Characteristics'!$C:$C,0))),"",INDEX('Policy Characteristics'!K:K,MATCH($C962,'Policy Characteristics'!$C:$C,0)))</f>
        <v/>
      </c>
      <c r="R962" s="76" t="str">
        <f>IF(ISBLANK(INDEX('Policy Characteristics'!L:L,MATCH($C962,'Policy Characteristics'!$C:$C,0))),"",INDEX('Policy Characteristics'!L:L,MATCH($C962,'Policy Characteristics'!$C:$C,0)))</f>
        <v/>
      </c>
    </row>
    <row r="963" spans="1:18" s="143" customFormat="1" x14ac:dyDescent="0.25">
      <c r="A963" s="76" t="str">
        <f>IF(ISBLANK(INDEX('Policy Characteristics'!A:A,MATCH($C963,'Policy Characteristics'!$C:$C,0))),"",INDEX('Policy Characteristics'!A:A,MATCH($C963,'Policy Characteristics'!$C:$C,0)))</f>
        <v>Industry</v>
      </c>
      <c r="B963" s="200" t="str">
        <f>IF(ISBLANK(INDEX('Policy Characteristics'!B:B,MATCH($C963,'Policy Characteristics'!$C:$C,0))),"",INDEX('Policy Characteristics'!B:B,MATCH($C963,'Policy Characteristics'!$C:$C,0)))</f>
        <v>Feedstock Shifting</v>
      </c>
      <c r="C963" s="76" t="str">
        <f t="shared" si="32"/>
        <v>Fraction of Feedstock Shifted</v>
      </c>
      <c r="D963" s="78" t="s">
        <v>1309</v>
      </c>
      <c r="E963" s="88" t="s">
        <v>948</v>
      </c>
      <c r="F963" t="s">
        <v>819</v>
      </c>
      <c r="G963" s="88" t="s">
        <v>952</v>
      </c>
      <c r="H963" s="80">
        <v>2558</v>
      </c>
      <c r="I963" s="213" t="s">
        <v>44</v>
      </c>
      <c r="J963" s="202" t="str">
        <f>IF(ISBLANK(INDEX('Policy Characteristics'!D:D,MATCH($C963,'Policy Characteristics'!$C:$C,0))),"",INDEX('Policy Characteristics'!D:D,MATCH($C963,'Policy Characteristics'!$C:$C,0)))</f>
        <v>Feedstock Shifting</v>
      </c>
      <c r="K963" s="76" t="str">
        <f>IF(ISBLANK(INDEX('Policy Characteristics'!E:E,MATCH($C963,'Policy Characteristics'!$C:$C,0))),"",INDEX('Policy Characteristics'!E:E,MATCH($C963,'Policy Characteristics'!$C:$C,0)))</f>
        <v>indst feedstock shifting</v>
      </c>
      <c r="L963" s="205">
        <f>IF(ISBLANK(INDEX('Policy Characteristics'!F:F,MATCH($C963,'Policy Characteristics'!$C:$C,0))),"",INDEX('Policy Characteristics'!F:F,MATCH($C963,'Policy Characteristics'!$C:$C,0)))</f>
        <v>0</v>
      </c>
      <c r="M963" s="205">
        <f>IF(ISBLANK(INDEX('Policy Characteristics'!G:G,MATCH($C963,'Policy Characteristics'!$C:$C,0))),"",INDEX('Policy Characteristics'!G:G,MATCH($C963,'Policy Characteristics'!$C:$C,0)))</f>
        <v>1</v>
      </c>
      <c r="N963" s="205">
        <f>IF(ISBLANK(INDEX('Policy Characteristics'!H:H,MATCH($C963,'Policy Characteristics'!$C:$C,0))),"",INDEX('Policy Characteristics'!H:H,MATCH($C963,'Policy Characteristics'!$C:$C,0)))</f>
        <v>0.01</v>
      </c>
      <c r="O963" s="76" t="str">
        <f>IF(ISBLANK(INDEX('Policy Characteristics'!I:I,MATCH($C963,'Policy Characteristics'!$C:$C,0))),"",INDEX('Policy Characteristics'!I:I,MATCH($C963,'Policy Characteristics'!$C:$C,0)))</f>
        <v>% of potential achieved</v>
      </c>
      <c r="P963" s="7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76" t="str">
        <f>IF(ISBLANK(INDEX('Policy Characteristics'!K:K,MATCH($C963,'Policy Characteristics'!$C:$C,0))),"",INDEX('Policy Characteristics'!K:K,MATCH($C963,'Policy Characteristics'!$C:$C,0)))</f>
        <v/>
      </c>
      <c r="R963" s="76" t="str">
        <f>IF(ISBLANK(INDEX('Policy Characteristics'!L:L,MATCH($C963,'Policy Characteristics'!$C:$C,0))),"",INDEX('Policy Characteristics'!L:L,MATCH($C963,'Policy Characteristics'!$C:$C,0)))</f>
        <v/>
      </c>
    </row>
    <row r="964" spans="1:18" s="143" customFormat="1" x14ac:dyDescent="0.25">
      <c r="A964" s="76" t="str">
        <f>IF(ISBLANK(INDEX('Policy Characteristics'!A:A,MATCH($C964,'Policy Characteristics'!$C:$C,0))),"",INDEX('Policy Characteristics'!A:A,MATCH($C964,'Policy Characteristics'!$C:$C,0)))</f>
        <v>Industry</v>
      </c>
      <c r="B964" s="200" t="str">
        <f>IF(ISBLANK(INDEX('Policy Characteristics'!B:B,MATCH($C964,'Policy Characteristics'!$C:$C,0))),"",INDEX('Policy Characteristics'!B:B,MATCH($C964,'Policy Characteristics'!$C:$C,0)))</f>
        <v>Feedstock Shifting</v>
      </c>
      <c r="C964" s="76" t="str">
        <f t="shared" si="32"/>
        <v>Fraction of Feedstock Shifted</v>
      </c>
      <c r="D964" s="78" t="s">
        <v>1309</v>
      </c>
      <c r="E964" s="88" t="s">
        <v>945</v>
      </c>
      <c r="F964" t="s">
        <v>819</v>
      </c>
      <c r="G964" s="88" t="s">
        <v>950</v>
      </c>
      <c r="H964" s="80">
        <v>2559</v>
      </c>
      <c r="I964" s="213" t="s">
        <v>44</v>
      </c>
      <c r="J964" s="202" t="str">
        <f>IF(ISBLANK(INDEX('Policy Characteristics'!D:D,MATCH($C964,'Policy Characteristics'!$C:$C,0))),"",INDEX('Policy Characteristics'!D:D,MATCH($C964,'Policy Characteristics'!$C:$C,0)))</f>
        <v>Feedstock Shifting</v>
      </c>
      <c r="K964" s="76" t="str">
        <f>IF(ISBLANK(INDEX('Policy Characteristics'!E:E,MATCH($C964,'Policy Characteristics'!$C:$C,0))),"",INDEX('Policy Characteristics'!E:E,MATCH($C964,'Policy Characteristics'!$C:$C,0)))</f>
        <v>indst feedstock shifting</v>
      </c>
      <c r="L964" s="205">
        <f>IF(ISBLANK(INDEX('Policy Characteristics'!F:F,MATCH($C964,'Policy Characteristics'!$C:$C,0))),"",INDEX('Policy Characteristics'!F:F,MATCH($C964,'Policy Characteristics'!$C:$C,0)))</f>
        <v>0</v>
      </c>
      <c r="M964" s="205">
        <f>IF(ISBLANK(INDEX('Policy Characteristics'!G:G,MATCH($C964,'Policy Characteristics'!$C:$C,0))),"",INDEX('Policy Characteristics'!G:G,MATCH($C964,'Policy Characteristics'!$C:$C,0)))</f>
        <v>1</v>
      </c>
      <c r="N964" s="205">
        <f>IF(ISBLANK(INDEX('Policy Characteristics'!H:H,MATCH($C964,'Policy Characteristics'!$C:$C,0))),"",INDEX('Policy Characteristics'!H:H,MATCH($C964,'Policy Characteristics'!$C:$C,0)))</f>
        <v>0.01</v>
      </c>
      <c r="O964" s="76" t="str">
        <f>IF(ISBLANK(INDEX('Policy Characteristics'!I:I,MATCH($C964,'Policy Characteristics'!$C:$C,0))),"",INDEX('Policy Characteristics'!I:I,MATCH($C964,'Policy Characteristics'!$C:$C,0)))</f>
        <v>% of potential achieved</v>
      </c>
      <c r="P964" s="7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76" t="str">
        <f>IF(ISBLANK(INDEX('Policy Characteristics'!K:K,MATCH($C964,'Policy Characteristics'!$C:$C,0))),"",INDEX('Policy Characteristics'!K:K,MATCH($C964,'Policy Characteristics'!$C:$C,0)))</f>
        <v/>
      </c>
      <c r="R964" s="76" t="str">
        <f>IF(ISBLANK(INDEX('Policy Characteristics'!L:L,MATCH($C964,'Policy Characteristics'!$C:$C,0))),"",INDEX('Policy Characteristics'!L:L,MATCH($C964,'Policy Characteristics'!$C:$C,0)))</f>
        <v/>
      </c>
    </row>
    <row r="965" spans="1:18" s="143" customFormat="1" x14ac:dyDescent="0.25">
      <c r="A965" s="76" t="str">
        <f>IF(ISBLANK(INDEX('Policy Characteristics'!A:A,MATCH($C965,'Policy Characteristics'!$C:$C,0))),"",INDEX('Policy Characteristics'!A:A,MATCH($C965,'Policy Characteristics'!$C:$C,0)))</f>
        <v>Industry</v>
      </c>
      <c r="B965" s="200" t="str">
        <f>IF(ISBLANK(INDEX('Policy Characteristics'!B:B,MATCH($C965,'Policy Characteristics'!$C:$C,0))),"",INDEX('Policy Characteristics'!B:B,MATCH($C965,'Policy Characteristics'!$C:$C,0)))</f>
        <v>Feedstock Shifting</v>
      </c>
      <c r="C965" s="76" t="str">
        <f t="shared" si="32"/>
        <v>Fraction of Feedstock Shifted</v>
      </c>
      <c r="D965" s="78" t="s">
        <v>1310</v>
      </c>
      <c r="E965" s="88" t="s">
        <v>642</v>
      </c>
      <c r="F965" t="s">
        <v>1273</v>
      </c>
      <c r="G965" s="88" t="s">
        <v>648</v>
      </c>
      <c r="H965" s="80">
        <v>2560</v>
      </c>
      <c r="I965" s="213" t="s">
        <v>44</v>
      </c>
      <c r="J965" s="202" t="str">
        <f>IF(ISBLANK(INDEX('Policy Characteristics'!D:D,MATCH($C965,'Policy Characteristics'!$C:$C,0))),"",INDEX('Policy Characteristics'!D:D,MATCH($C965,'Policy Characteristics'!$C:$C,0)))</f>
        <v>Feedstock Shifting</v>
      </c>
      <c r="K965" s="76" t="str">
        <f>IF(ISBLANK(INDEX('Policy Characteristics'!E:E,MATCH($C965,'Policy Characteristics'!$C:$C,0))),"",INDEX('Policy Characteristics'!E:E,MATCH($C965,'Policy Characteristics'!$C:$C,0)))</f>
        <v>indst feedstock shifting</v>
      </c>
      <c r="L965" s="205">
        <f>IF(ISBLANK(INDEX('Policy Characteristics'!F:F,MATCH($C965,'Policy Characteristics'!$C:$C,0))),"",INDEX('Policy Characteristics'!F:F,MATCH($C965,'Policy Characteristics'!$C:$C,0)))</f>
        <v>0</v>
      </c>
      <c r="M965" s="205">
        <f>IF(ISBLANK(INDEX('Policy Characteristics'!G:G,MATCH($C965,'Policy Characteristics'!$C:$C,0))),"",INDEX('Policy Characteristics'!G:G,MATCH($C965,'Policy Characteristics'!$C:$C,0)))</f>
        <v>1</v>
      </c>
      <c r="N965" s="205">
        <f>IF(ISBLANK(INDEX('Policy Characteristics'!H:H,MATCH($C965,'Policy Characteristics'!$C:$C,0))),"",INDEX('Policy Characteristics'!H:H,MATCH($C965,'Policy Characteristics'!$C:$C,0)))</f>
        <v>0.01</v>
      </c>
      <c r="O965" s="76" t="str">
        <f>IF(ISBLANK(INDEX('Policy Characteristics'!I:I,MATCH($C965,'Policy Characteristics'!$C:$C,0))),"",INDEX('Policy Characteristics'!I:I,MATCH($C965,'Policy Characteristics'!$C:$C,0)))</f>
        <v>% of potential achieved</v>
      </c>
      <c r="P965" s="7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76" t="str">
        <f>IF(ISBLANK(INDEX('Policy Characteristics'!K:K,MATCH($C965,'Policy Characteristics'!$C:$C,0))),"",INDEX('Policy Characteristics'!K:K,MATCH($C965,'Policy Characteristics'!$C:$C,0)))</f>
        <v/>
      </c>
      <c r="R965" s="76" t="str">
        <f>IF(ISBLANK(INDEX('Policy Characteristics'!L:L,MATCH($C965,'Policy Characteristics'!$C:$C,0))),"",INDEX('Policy Characteristics'!L:L,MATCH($C965,'Policy Characteristics'!$C:$C,0)))</f>
        <v/>
      </c>
    </row>
    <row r="966" spans="1:18" s="143" customFormat="1" x14ac:dyDescent="0.25">
      <c r="A966" s="76" t="str">
        <f>IF(ISBLANK(INDEX('Policy Characteristics'!A:A,MATCH($C966,'Policy Characteristics'!$C:$C,0))),"",INDEX('Policy Characteristics'!A:A,MATCH($C966,'Policy Characteristics'!$C:$C,0)))</f>
        <v>Industry</v>
      </c>
      <c r="B966" s="200" t="str">
        <f>IF(ISBLANK(INDEX('Policy Characteristics'!B:B,MATCH($C966,'Policy Characteristics'!$C:$C,0))),"",INDEX('Policy Characteristics'!B:B,MATCH($C966,'Policy Characteristics'!$C:$C,0)))</f>
        <v>Feedstock Shifting</v>
      </c>
      <c r="C966" s="76" t="str">
        <f t="shared" si="32"/>
        <v>Fraction of Feedstock Shifted</v>
      </c>
      <c r="D966" s="78" t="s">
        <v>1310</v>
      </c>
      <c r="E966" s="88" t="s">
        <v>643</v>
      </c>
      <c r="F966" t="s">
        <v>1273</v>
      </c>
      <c r="G966" s="88" t="s">
        <v>651</v>
      </c>
      <c r="H966" s="80">
        <v>2561</v>
      </c>
      <c r="I966" s="213" t="s">
        <v>44</v>
      </c>
      <c r="J966" s="202" t="str">
        <f>IF(ISBLANK(INDEX('Policy Characteristics'!D:D,MATCH($C966,'Policy Characteristics'!$C:$C,0))),"",INDEX('Policy Characteristics'!D:D,MATCH($C966,'Policy Characteristics'!$C:$C,0)))</f>
        <v>Feedstock Shifting</v>
      </c>
      <c r="K966" s="76" t="str">
        <f>IF(ISBLANK(INDEX('Policy Characteristics'!E:E,MATCH($C966,'Policy Characteristics'!$C:$C,0))),"",INDEX('Policy Characteristics'!E:E,MATCH($C966,'Policy Characteristics'!$C:$C,0)))</f>
        <v>indst feedstock shifting</v>
      </c>
      <c r="L966" s="205">
        <f>IF(ISBLANK(INDEX('Policy Characteristics'!F:F,MATCH($C966,'Policy Characteristics'!$C:$C,0))),"",INDEX('Policy Characteristics'!F:F,MATCH($C966,'Policy Characteristics'!$C:$C,0)))</f>
        <v>0</v>
      </c>
      <c r="M966" s="205">
        <f>IF(ISBLANK(INDEX('Policy Characteristics'!G:G,MATCH($C966,'Policy Characteristics'!$C:$C,0))),"",INDEX('Policy Characteristics'!G:G,MATCH($C966,'Policy Characteristics'!$C:$C,0)))</f>
        <v>1</v>
      </c>
      <c r="N966" s="205">
        <f>IF(ISBLANK(INDEX('Policy Characteristics'!H:H,MATCH($C966,'Policy Characteristics'!$C:$C,0))),"",INDEX('Policy Characteristics'!H:H,MATCH($C966,'Policy Characteristics'!$C:$C,0)))</f>
        <v>0.01</v>
      </c>
      <c r="O966" s="76" t="str">
        <f>IF(ISBLANK(INDEX('Policy Characteristics'!I:I,MATCH($C966,'Policy Characteristics'!$C:$C,0))),"",INDEX('Policy Characteristics'!I:I,MATCH($C966,'Policy Characteristics'!$C:$C,0)))</f>
        <v>% of potential achieved</v>
      </c>
      <c r="P966" s="7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76" t="str">
        <f>IF(ISBLANK(INDEX('Policy Characteristics'!K:K,MATCH($C966,'Policy Characteristics'!$C:$C,0))),"",INDEX('Policy Characteristics'!K:K,MATCH($C966,'Policy Characteristics'!$C:$C,0)))</f>
        <v/>
      </c>
      <c r="R966" s="76" t="str">
        <f>IF(ISBLANK(INDEX('Policy Characteristics'!L:L,MATCH($C966,'Policy Characteristics'!$C:$C,0))),"",INDEX('Policy Characteristics'!L:L,MATCH($C966,'Policy Characteristics'!$C:$C,0)))</f>
        <v/>
      </c>
    </row>
    <row r="967" spans="1:18" s="143" customFormat="1" x14ac:dyDescent="0.25">
      <c r="A967" s="76" t="str">
        <f>IF(ISBLANK(INDEX('Policy Characteristics'!A:A,MATCH($C967,'Policy Characteristics'!$C:$C,0))),"",INDEX('Policy Characteristics'!A:A,MATCH($C967,'Policy Characteristics'!$C:$C,0)))</f>
        <v>Industry</v>
      </c>
      <c r="B967" s="200" t="str">
        <f>IF(ISBLANK(INDEX('Policy Characteristics'!B:B,MATCH($C967,'Policy Characteristics'!$C:$C,0))),"",INDEX('Policy Characteristics'!B:B,MATCH($C967,'Policy Characteristics'!$C:$C,0)))</f>
        <v>Feedstock Shifting</v>
      </c>
      <c r="C967" s="76" t="str">
        <f t="shared" si="32"/>
        <v>Fraction of Feedstock Shifted</v>
      </c>
      <c r="D967" s="78" t="s">
        <v>1310</v>
      </c>
      <c r="E967" s="88" t="s">
        <v>644</v>
      </c>
      <c r="F967" t="s">
        <v>1273</v>
      </c>
      <c r="G967" s="88" t="s">
        <v>652</v>
      </c>
      <c r="H967" s="80">
        <v>2562</v>
      </c>
      <c r="I967" s="213" t="s">
        <v>44</v>
      </c>
      <c r="J967" s="202" t="str">
        <f>IF(ISBLANK(INDEX('Policy Characteristics'!D:D,MATCH($C967,'Policy Characteristics'!$C:$C,0))),"",INDEX('Policy Characteristics'!D:D,MATCH($C967,'Policy Characteristics'!$C:$C,0)))</f>
        <v>Feedstock Shifting</v>
      </c>
      <c r="K967" s="76" t="str">
        <f>IF(ISBLANK(INDEX('Policy Characteristics'!E:E,MATCH($C967,'Policy Characteristics'!$C:$C,0))),"",INDEX('Policy Characteristics'!E:E,MATCH($C967,'Policy Characteristics'!$C:$C,0)))</f>
        <v>indst feedstock shifting</v>
      </c>
      <c r="L967" s="205">
        <f>IF(ISBLANK(INDEX('Policy Characteristics'!F:F,MATCH($C967,'Policy Characteristics'!$C:$C,0))),"",INDEX('Policy Characteristics'!F:F,MATCH($C967,'Policy Characteristics'!$C:$C,0)))</f>
        <v>0</v>
      </c>
      <c r="M967" s="205">
        <f>IF(ISBLANK(INDEX('Policy Characteristics'!G:G,MATCH($C967,'Policy Characteristics'!$C:$C,0))),"",INDEX('Policy Characteristics'!G:G,MATCH($C967,'Policy Characteristics'!$C:$C,0)))</f>
        <v>1</v>
      </c>
      <c r="N967" s="205">
        <f>IF(ISBLANK(INDEX('Policy Characteristics'!H:H,MATCH($C967,'Policy Characteristics'!$C:$C,0))),"",INDEX('Policy Characteristics'!H:H,MATCH($C967,'Policy Characteristics'!$C:$C,0)))</f>
        <v>0.01</v>
      </c>
      <c r="O967" s="76" t="str">
        <f>IF(ISBLANK(INDEX('Policy Characteristics'!I:I,MATCH($C967,'Policy Characteristics'!$C:$C,0))),"",INDEX('Policy Characteristics'!I:I,MATCH($C967,'Policy Characteristics'!$C:$C,0)))</f>
        <v>% of potential achieved</v>
      </c>
      <c r="P967" s="7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76" t="str">
        <f>IF(ISBLANK(INDEX('Policy Characteristics'!K:K,MATCH($C967,'Policy Characteristics'!$C:$C,0))),"",INDEX('Policy Characteristics'!K:K,MATCH($C967,'Policy Characteristics'!$C:$C,0)))</f>
        <v/>
      </c>
      <c r="R967" s="76" t="str">
        <f>IF(ISBLANK(INDEX('Policy Characteristics'!L:L,MATCH($C967,'Policy Characteristics'!$C:$C,0))),"",INDEX('Policy Characteristics'!L:L,MATCH($C967,'Policy Characteristics'!$C:$C,0)))</f>
        <v/>
      </c>
    </row>
    <row r="968" spans="1:18" s="143" customFormat="1" x14ac:dyDescent="0.25">
      <c r="A968" s="76" t="str">
        <f>IF(ISBLANK(INDEX('Policy Characteristics'!A:A,MATCH($C968,'Policy Characteristics'!$C:$C,0))),"",INDEX('Policy Characteristics'!A:A,MATCH($C968,'Policy Characteristics'!$C:$C,0)))</f>
        <v>Industry</v>
      </c>
      <c r="B968" s="200" t="str">
        <f>IF(ISBLANK(INDEX('Policy Characteristics'!B:B,MATCH($C968,'Policy Characteristics'!$C:$C,0))),"",INDEX('Policy Characteristics'!B:B,MATCH($C968,'Policy Characteristics'!$C:$C,0)))</f>
        <v>Feedstock Shifting</v>
      </c>
      <c r="C968" s="76" t="str">
        <f t="shared" si="32"/>
        <v>Fraction of Feedstock Shifted</v>
      </c>
      <c r="D968" s="78" t="s">
        <v>1310</v>
      </c>
      <c r="E968" s="88" t="s">
        <v>645</v>
      </c>
      <c r="F968" t="s">
        <v>1273</v>
      </c>
      <c r="G968" s="88" t="s">
        <v>649</v>
      </c>
      <c r="H968" s="80">
        <v>2563</v>
      </c>
      <c r="I968" s="213" t="s">
        <v>44</v>
      </c>
      <c r="J968" s="202" t="str">
        <f>IF(ISBLANK(INDEX('Policy Characteristics'!D:D,MATCH($C968,'Policy Characteristics'!$C:$C,0))),"",INDEX('Policy Characteristics'!D:D,MATCH($C968,'Policy Characteristics'!$C:$C,0)))</f>
        <v>Feedstock Shifting</v>
      </c>
      <c r="K968" s="76" t="str">
        <f>IF(ISBLANK(INDEX('Policy Characteristics'!E:E,MATCH($C968,'Policy Characteristics'!$C:$C,0))),"",INDEX('Policy Characteristics'!E:E,MATCH($C968,'Policy Characteristics'!$C:$C,0)))</f>
        <v>indst feedstock shifting</v>
      </c>
      <c r="L968" s="205">
        <f>IF(ISBLANK(INDEX('Policy Characteristics'!F:F,MATCH($C968,'Policy Characteristics'!$C:$C,0))),"",INDEX('Policy Characteristics'!F:F,MATCH($C968,'Policy Characteristics'!$C:$C,0)))</f>
        <v>0</v>
      </c>
      <c r="M968" s="205">
        <f>IF(ISBLANK(INDEX('Policy Characteristics'!G:G,MATCH($C968,'Policy Characteristics'!$C:$C,0))),"",INDEX('Policy Characteristics'!G:G,MATCH($C968,'Policy Characteristics'!$C:$C,0)))</f>
        <v>1</v>
      </c>
      <c r="N968" s="205">
        <f>IF(ISBLANK(INDEX('Policy Characteristics'!H:H,MATCH($C968,'Policy Characteristics'!$C:$C,0))),"",INDEX('Policy Characteristics'!H:H,MATCH($C968,'Policy Characteristics'!$C:$C,0)))</f>
        <v>0.01</v>
      </c>
      <c r="O968" s="76" t="str">
        <f>IF(ISBLANK(INDEX('Policy Characteristics'!I:I,MATCH($C968,'Policy Characteristics'!$C:$C,0))),"",INDEX('Policy Characteristics'!I:I,MATCH($C968,'Policy Characteristics'!$C:$C,0)))</f>
        <v>% of potential achieved</v>
      </c>
      <c r="P968" s="7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76" t="str">
        <f>IF(ISBLANK(INDEX('Policy Characteristics'!K:K,MATCH($C968,'Policy Characteristics'!$C:$C,0))),"",INDEX('Policy Characteristics'!K:K,MATCH($C968,'Policy Characteristics'!$C:$C,0)))</f>
        <v/>
      </c>
      <c r="R968" s="76" t="str">
        <f>IF(ISBLANK(INDEX('Policy Characteristics'!L:L,MATCH($C968,'Policy Characteristics'!$C:$C,0))),"",INDEX('Policy Characteristics'!L:L,MATCH($C968,'Policy Characteristics'!$C:$C,0)))</f>
        <v/>
      </c>
    </row>
    <row r="969" spans="1:18" s="143" customFormat="1" x14ac:dyDescent="0.25">
      <c r="A969" s="76" t="str">
        <f>IF(ISBLANK(INDEX('Policy Characteristics'!A:A,MATCH($C969,'Policy Characteristics'!$C:$C,0))),"",INDEX('Policy Characteristics'!A:A,MATCH($C969,'Policy Characteristics'!$C:$C,0)))</f>
        <v>Industry</v>
      </c>
      <c r="B969" s="200" t="str">
        <f>IF(ISBLANK(INDEX('Policy Characteristics'!B:B,MATCH($C969,'Policy Characteristics'!$C:$C,0))),"",INDEX('Policy Characteristics'!B:B,MATCH($C969,'Policy Characteristics'!$C:$C,0)))</f>
        <v>Feedstock Shifting</v>
      </c>
      <c r="C969" s="76" t="str">
        <f t="shared" si="32"/>
        <v>Fraction of Feedstock Shifted</v>
      </c>
      <c r="D969" s="78" t="s">
        <v>1310</v>
      </c>
      <c r="E969" s="88" t="s">
        <v>646</v>
      </c>
      <c r="F969" t="s">
        <v>1273</v>
      </c>
      <c r="G969" s="88" t="s">
        <v>650</v>
      </c>
      <c r="H969" s="80">
        <v>2564</v>
      </c>
      <c r="I969" s="213" t="s">
        <v>44</v>
      </c>
      <c r="J969" s="202" t="str">
        <f>IF(ISBLANK(INDEX('Policy Characteristics'!D:D,MATCH($C969,'Policy Characteristics'!$C:$C,0))),"",INDEX('Policy Characteristics'!D:D,MATCH($C969,'Policy Characteristics'!$C:$C,0)))</f>
        <v>Feedstock Shifting</v>
      </c>
      <c r="K969" s="76" t="str">
        <f>IF(ISBLANK(INDEX('Policy Characteristics'!E:E,MATCH($C969,'Policy Characteristics'!$C:$C,0))),"",INDEX('Policy Characteristics'!E:E,MATCH($C969,'Policy Characteristics'!$C:$C,0)))</f>
        <v>indst feedstock shifting</v>
      </c>
      <c r="L969" s="205">
        <f>IF(ISBLANK(INDEX('Policy Characteristics'!F:F,MATCH($C969,'Policy Characteristics'!$C:$C,0))),"",INDEX('Policy Characteristics'!F:F,MATCH($C969,'Policy Characteristics'!$C:$C,0)))</f>
        <v>0</v>
      </c>
      <c r="M969" s="205">
        <f>IF(ISBLANK(INDEX('Policy Characteristics'!G:G,MATCH($C969,'Policy Characteristics'!$C:$C,0))),"",INDEX('Policy Characteristics'!G:G,MATCH($C969,'Policy Characteristics'!$C:$C,0)))</f>
        <v>1</v>
      </c>
      <c r="N969" s="205">
        <f>IF(ISBLANK(INDEX('Policy Characteristics'!H:H,MATCH($C969,'Policy Characteristics'!$C:$C,0))),"",INDEX('Policy Characteristics'!H:H,MATCH($C969,'Policy Characteristics'!$C:$C,0)))</f>
        <v>0.01</v>
      </c>
      <c r="O969" s="76" t="str">
        <f>IF(ISBLANK(INDEX('Policy Characteristics'!I:I,MATCH($C969,'Policy Characteristics'!$C:$C,0))),"",INDEX('Policy Characteristics'!I:I,MATCH($C969,'Policy Characteristics'!$C:$C,0)))</f>
        <v>% of potential achieved</v>
      </c>
      <c r="P969" s="7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76" t="str">
        <f>IF(ISBLANK(INDEX('Policy Characteristics'!K:K,MATCH($C969,'Policy Characteristics'!$C:$C,0))),"",INDEX('Policy Characteristics'!K:K,MATCH($C969,'Policy Characteristics'!$C:$C,0)))</f>
        <v/>
      </c>
      <c r="R969" s="76" t="str">
        <f>IF(ISBLANK(INDEX('Policy Characteristics'!L:L,MATCH($C969,'Policy Characteristics'!$C:$C,0))),"",INDEX('Policy Characteristics'!L:L,MATCH($C969,'Policy Characteristics'!$C:$C,0)))</f>
        <v/>
      </c>
    </row>
    <row r="970" spans="1:18" s="143" customFormat="1" x14ac:dyDescent="0.25">
      <c r="A970" s="76" t="str">
        <f>IF(ISBLANK(INDEX('Policy Characteristics'!A:A,MATCH($C970,'Policy Characteristics'!$C:$C,0))),"",INDEX('Policy Characteristics'!A:A,MATCH($C970,'Policy Characteristics'!$C:$C,0)))</f>
        <v>Industry</v>
      </c>
      <c r="B970" s="200" t="str">
        <f>IF(ISBLANK(INDEX('Policy Characteristics'!B:B,MATCH($C970,'Policy Characteristics'!$C:$C,0))),"",INDEX('Policy Characteristics'!B:B,MATCH($C970,'Policy Characteristics'!$C:$C,0)))</f>
        <v>Feedstock Shifting</v>
      </c>
      <c r="C970" s="76" t="str">
        <f t="shared" si="32"/>
        <v>Fraction of Feedstock Shifted</v>
      </c>
      <c r="D970" s="78" t="s">
        <v>1310</v>
      </c>
      <c r="E970" s="88" t="s">
        <v>647</v>
      </c>
      <c r="F970" t="s">
        <v>1273</v>
      </c>
      <c r="G970" s="88" t="s">
        <v>653</v>
      </c>
      <c r="H970" s="80">
        <v>2565</v>
      </c>
      <c r="I970" s="213" t="s">
        <v>44</v>
      </c>
      <c r="J970" s="202" t="str">
        <f>IF(ISBLANK(INDEX('Policy Characteristics'!D:D,MATCH($C970,'Policy Characteristics'!$C:$C,0))),"",INDEX('Policy Characteristics'!D:D,MATCH($C970,'Policy Characteristics'!$C:$C,0)))</f>
        <v>Feedstock Shifting</v>
      </c>
      <c r="K970" s="76" t="str">
        <f>IF(ISBLANK(INDEX('Policy Characteristics'!E:E,MATCH($C970,'Policy Characteristics'!$C:$C,0))),"",INDEX('Policy Characteristics'!E:E,MATCH($C970,'Policy Characteristics'!$C:$C,0)))</f>
        <v>indst feedstock shifting</v>
      </c>
      <c r="L970" s="205">
        <f>IF(ISBLANK(INDEX('Policy Characteristics'!F:F,MATCH($C970,'Policy Characteristics'!$C:$C,0))),"",INDEX('Policy Characteristics'!F:F,MATCH($C970,'Policy Characteristics'!$C:$C,0)))</f>
        <v>0</v>
      </c>
      <c r="M970" s="205">
        <f>IF(ISBLANK(INDEX('Policy Characteristics'!G:G,MATCH($C970,'Policy Characteristics'!$C:$C,0))),"",INDEX('Policy Characteristics'!G:G,MATCH($C970,'Policy Characteristics'!$C:$C,0)))</f>
        <v>1</v>
      </c>
      <c r="N970" s="205">
        <f>IF(ISBLANK(INDEX('Policy Characteristics'!H:H,MATCH($C970,'Policy Characteristics'!$C:$C,0))),"",INDEX('Policy Characteristics'!H:H,MATCH($C970,'Policy Characteristics'!$C:$C,0)))</f>
        <v>0.01</v>
      </c>
      <c r="O970" s="76" t="str">
        <f>IF(ISBLANK(INDEX('Policy Characteristics'!I:I,MATCH($C970,'Policy Characteristics'!$C:$C,0))),"",INDEX('Policy Characteristics'!I:I,MATCH($C970,'Policy Characteristics'!$C:$C,0)))</f>
        <v>% of potential achieved</v>
      </c>
      <c r="P970" s="7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76" t="str">
        <f>IF(ISBLANK(INDEX('Policy Characteristics'!K:K,MATCH($C970,'Policy Characteristics'!$C:$C,0))),"",INDEX('Policy Characteristics'!K:K,MATCH($C970,'Policy Characteristics'!$C:$C,0)))</f>
        <v/>
      </c>
      <c r="R970" s="76" t="str">
        <f>IF(ISBLANK(INDEX('Policy Characteristics'!L:L,MATCH($C970,'Policy Characteristics'!$C:$C,0))),"",INDEX('Policy Characteristics'!L:L,MATCH($C970,'Policy Characteristics'!$C:$C,0)))</f>
        <v/>
      </c>
    </row>
    <row r="971" spans="1:18" s="143" customFormat="1" x14ac:dyDescent="0.25">
      <c r="A971" s="76" t="str">
        <f>IF(ISBLANK(INDEX('Policy Characteristics'!A:A,MATCH($C971,'Policy Characteristics'!$C:$C,0))),"",INDEX('Policy Characteristics'!A:A,MATCH($C971,'Policy Characteristics'!$C:$C,0)))</f>
        <v>Industry</v>
      </c>
      <c r="B971" s="200" t="str">
        <f>IF(ISBLANK(INDEX('Policy Characteristics'!B:B,MATCH($C971,'Policy Characteristics'!$C:$C,0))),"",INDEX('Policy Characteristics'!B:B,MATCH($C971,'Policy Characteristics'!$C:$C,0)))</f>
        <v>Feedstock Shifting</v>
      </c>
      <c r="C971" s="76" t="str">
        <f t="shared" si="32"/>
        <v>Fraction of Feedstock Shifted</v>
      </c>
      <c r="D971" s="78" t="s">
        <v>1310</v>
      </c>
      <c r="E971" s="88" t="s">
        <v>946</v>
      </c>
      <c r="F971" t="s">
        <v>1273</v>
      </c>
      <c r="G971" s="88" t="s">
        <v>949</v>
      </c>
      <c r="H971" s="80">
        <v>2566</v>
      </c>
      <c r="I971" s="213" t="s">
        <v>44</v>
      </c>
      <c r="J971" s="202" t="str">
        <f>IF(ISBLANK(INDEX('Policy Characteristics'!D:D,MATCH($C971,'Policy Characteristics'!$C:$C,0))),"",INDEX('Policy Characteristics'!D:D,MATCH($C971,'Policy Characteristics'!$C:$C,0)))</f>
        <v>Feedstock Shifting</v>
      </c>
      <c r="K971" s="76" t="str">
        <f>IF(ISBLANK(INDEX('Policy Characteristics'!E:E,MATCH($C971,'Policy Characteristics'!$C:$C,0))),"",INDEX('Policy Characteristics'!E:E,MATCH($C971,'Policy Characteristics'!$C:$C,0)))</f>
        <v>indst feedstock shifting</v>
      </c>
      <c r="L971" s="205">
        <f>IF(ISBLANK(INDEX('Policy Characteristics'!F:F,MATCH($C971,'Policy Characteristics'!$C:$C,0))),"",INDEX('Policy Characteristics'!F:F,MATCH($C971,'Policy Characteristics'!$C:$C,0)))</f>
        <v>0</v>
      </c>
      <c r="M971" s="205">
        <f>IF(ISBLANK(INDEX('Policy Characteristics'!G:G,MATCH($C971,'Policy Characteristics'!$C:$C,0))),"",INDEX('Policy Characteristics'!G:G,MATCH($C971,'Policy Characteristics'!$C:$C,0)))</f>
        <v>1</v>
      </c>
      <c r="N971" s="205">
        <f>IF(ISBLANK(INDEX('Policy Characteristics'!H:H,MATCH($C971,'Policy Characteristics'!$C:$C,0))),"",INDEX('Policy Characteristics'!H:H,MATCH($C971,'Policy Characteristics'!$C:$C,0)))</f>
        <v>0.01</v>
      </c>
      <c r="O971" s="76" t="str">
        <f>IF(ISBLANK(INDEX('Policy Characteristics'!I:I,MATCH($C971,'Policy Characteristics'!$C:$C,0))),"",INDEX('Policy Characteristics'!I:I,MATCH($C971,'Policy Characteristics'!$C:$C,0)))</f>
        <v>% of potential achieved</v>
      </c>
      <c r="P971" s="7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76" t="str">
        <f>IF(ISBLANK(INDEX('Policy Characteristics'!K:K,MATCH($C971,'Policy Characteristics'!$C:$C,0))),"",INDEX('Policy Characteristics'!K:K,MATCH($C971,'Policy Characteristics'!$C:$C,0)))</f>
        <v/>
      </c>
      <c r="R971" s="76" t="str">
        <f>IF(ISBLANK(INDEX('Policy Characteristics'!L:L,MATCH($C971,'Policy Characteristics'!$C:$C,0))),"",INDEX('Policy Characteristics'!L:L,MATCH($C971,'Policy Characteristics'!$C:$C,0)))</f>
        <v/>
      </c>
    </row>
    <row r="972" spans="1:18" s="143" customFormat="1" x14ac:dyDescent="0.25">
      <c r="A972" s="76" t="str">
        <f>IF(ISBLANK(INDEX('Policy Characteristics'!A:A,MATCH($C972,'Policy Characteristics'!$C:$C,0))),"",INDEX('Policy Characteristics'!A:A,MATCH($C972,'Policy Characteristics'!$C:$C,0)))</f>
        <v>Industry</v>
      </c>
      <c r="B972" s="200" t="str">
        <f>IF(ISBLANK(INDEX('Policy Characteristics'!B:B,MATCH($C972,'Policy Characteristics'!$C:$C,0))),"",INDEX('Policy Characteristics'!B:B,MATCH($C972,'Policy Characteristics'!$C:$C,0)))</f>
        <v>Feedstock Shifting</v>
      </c>
      <c r="C972" s="76" t="str">
        <f t="shared" si="32"/>
        <v>Fraction of Feedstock Shifted</v>
      </c>
      <c r="D972" s="78" t="s">
        <v>1310</v>
      </c>
      <c r="E972" s="88" t="s">
        <v>947</v>
      </c>
      <c r="F972" t="s">
        <v>1273</v>
      </c>
      <c r="G972" s="88" t="s">
        <v>951</v>
      </c>
      <c r="H972" s="80">
        <v>2567</v>
      </c>
      <c r="I972" s="213" t="s">
        <v>44</v>
      </c>
      <c r="J972" s="202" t="str">
        <f>IF(ISBLANK(INDEX('Policy Characteristics'!D:D,MATCH($C972,'Policy Characteristics'!$C:$C,0))),"",INDEX('Policy Characteristics'!D:D,MATCH($C972,'Policy Characteristics'!$C:$C,0)))</f>
        <v>Feedstock Shifting</v>
      </c>
      <c r="K972" s="76" t="str">
        <f>IF(ISBLANK(INDEX('Policy Characteristics'!E:E,MATCH($C972,'Policy Characteristics'!$C:$C,0))),"",INDEX('Policy Characteristics'!E:E,MATCH($C972,'Policy Characteristics'!$C:$C,0)))</f>
        <v>indst feedstock shifting</v>
      </c>
      <c r="L972" s="205">
        <f>IF(ISBLANK(INDEX('Policy Characteristics'!F:F,MATCH($C972,'Policy Characteristics'!$C:$C,0))),"",INDEX('Policy Characteristics'!F:F,MATCH($C972,'Policy Characteristics'!$C:$C,0)))</f>
        <v>0</v>
      </c>
      <c r="M972" s="205">
        <f>IF(ISBLANK(INDEX('Policy Characteristics'!G:G,MATCH($C972,'Policy Characteristics'!$C:$C,0))),"",INDEX('Policy Characteristics'!G:G,MATCH($C972,'Policy Characteristics'!$C:$C,0)))</f>
        <v>1</v>
      </c>
      <c r="N972" s="205">
        <f>IF(ISBLANK(INDEX('Policy Characteristics'!H:H,MATCH($C972,'Policy Characteristics'!$C:$C,0))),"",INDEX('Policy Characteristics'!H:H,MATCH($C972,'Policy Characteristics'!$C:$C,0)))</f>
        <v>0.01</v>
      </c>
      <c r="O972" s="76" t="str">
        <f>IF(ISBLANK(INDEX('Policy Characteristics'!I:I,MATCH($C972,'Policy Characteristics'!$C:$C,0))),"",INDEX('Policy Characteristics'!I:I,MATCH($C972,'Policy Characteristics'!$C:$C,0)))</f>
        <v>% of potential achieved</v>
      </c>
      <c r="P972" s="7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76" t="str">
        <f>IF(ISBLANK(INDEX('Policy Characteristics'!K:K,MATCH($C972,'Policy Characteristics'!$C:$C,0))),"",INDEX('Policy Characteristics'!K:K,MATCH($C972,'Policy Characteristics'!$C:$C,0)))</f>
        <v/>
      </c>
      <c r="R972" s="76" t="str">
        <f>IF(ISBLANK(INDEX('Policy Characteristics'!L:L,MATCH($C972,'Policy Characteristics'!$C:$C,0))),"",INDEX('Policy Characteristics'!L:L,MATCH($C972,'Policy Characteristics'!$C:$C,0)))</f>
        <v/>
      </c>
    </row>
    <row r="973" spans="1:18" s="143" customFormat="1" x14ac:dyDescent="0.25">
      <c r="A973" s="76" t="str">
        <f>IF(ISBLANK(INDEX('Policy Characteristics'!A:A,MATCH($C973,'Policy Characteristics'!$C:$C,0))),"",INDEX('Policy Characteristics'!A:A,MATCH($C973,'Policy Characteristics'!$C:$C,0)))</f>
        <v>Industry</v>
      </c>
      <c r="B973" s="200" t="str">
        <f>IF(ISBLANK(INDEX('Policy Characteristics'!B:B,MATCH($C973,'Policy Characteristics'!$C:$C,0))),"",INDEX('Policy Characteristics'!B:B,MATCH($C973,'Policy Characteristics'!$C:$C,0)))</f>
        <v>Feedstock Shifting</v>
      </c>
      <c r="C973" s="76" t="str">
        <f t="shared" si="32"/>
        <v>Fraction of Feedstock Shifted</v>
      </c>
      <c r="D973" s="78" t="s">
        <v>1310</v>
      </c>
      <c r="E973" s="88" t="s">
        <v>948</v>
      </c>
      <c r="F973" t="s">
        <v>1273</v>
      </c>
      <c r="G973" s="88" t="s">
        <v>952</v>
      </c>
      <c r="H973" s="80">
        <v>2568</v>
      </c>
      <c r="I973" s="213" t="s">
        <v>44</v>
      </c>
      <c r="J973" s="202" t="str">
        <f>IF(ISBLANK(INDEX('Policy Characteristics'!D:D,MATCH($C973,'Policy Characteristics'!$C:$C,0))),"",INDEX('Policy Characteristics'!D:D,MATCH($C973,'Policy Characteristics'!$C:$C,0)))</f>
        <v>Feedstock Shifting</v>
      </c>
      <c r="K973" s="76" t="str">
        <f>IF(ISBLANK(INDEX('Policy Characteristics'!E:E,MATCH($C973,'Policy Characteristics'!$C:$C,0))),"",INDEX('Policy Characteristics'!E:E,MATCH($C973,'Policy Characteristics'!$C:$C,0)))</f>
        <v>indst feedstock shifting</v>
      </c>
      <c r="L973" s="205">
        <f>IF(ISBLANK(INDEX('Policy Characteristics'!F:F,MATCH($C973,'Policy Characteristics'!$C:$C,0))),"",INDEX('Policy Characteristics'!F:F,MATCH($C973,'Policy Characteristics'!$C:$C,0)))</f>
        <v>0</v>
      </c>
      <c r="M973" s="205">
        <f>IF(ISBLANK(INDEX('Policy Characteristics'!G:G,MATCH($C973,'Policy Characteristics'!$C:$C,0))),"",INDEX('Policy Characteristics'!G:G,MATCH($C973,'Policy Characteristics'!$C:$C,0)))</f>
        <v>1</v>
      </c>
      <c r="N973" s="205">
        <f>IF(ISBLANK(INDEX('Policy Characteristics'!H:H,MATCH($C973,'Policy Characteristics'!$C:$C,0))),"",INDEX('Policy Characteristics'!H:H,MATCH($C973,'Policy Characteristics'!$C:$C,0)))</f>
        <v>0.01</v>
      </c>
      <c r="O973" s="76" t="str">
        <f>IF(ISBLANK(INDEX('Policy Characteristics'!I:I,MATCH($C973,'Policy Characteristics'!$C:$C,0))),"",INDEX('Policy Characteristics'!I:I,MATCH($C973,'Policy Characteristics'!$C:$C,0)))</f>
        <v>% of potential achieved</v>
      </c>
      <c r="P973" s="7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76" t="str">
        <f>IF(ISBLANK(INDEX('Policy Characteristics'!K:K,MATCH($C973,'Policy Characteristics'!$C:$C,0))),"",INDEX('Policy Characteristics'!K:K,MATCH($C973,'Policy Characteristics'!$C:$C,0)))</f>
        <v/>
      </c>
      <c r="R973" s="76" t="str">
        <f>IF(ISBLANK(INDEX('Policy Characteristics'!L:L,MATCH($C973,'Policy Characteristics'!$C:$C,0))),"",INDEX('Policy Characteristics'!L:L,MATCH($C973,'Policy Characteristics'!$C:$C,0)))</f>
        <v/>
      </c>
    </row>
    <row r="974" spans="1:18" s="143" customFormat="1" x14ac:dyDescent="0.25">
      <c r="A974" s="76" t="str">
        <f>IF(ISBLANK(INDEX('Policy Characteristics'!A:A,MATCH($C974,'Policy Characteristics'!$C:$C,0))),"",INDEX('Policy Characteristics'!A:A,MATCH($C974,'Policy Characteristics'!$C:$C,0)))</f>
        <v>Industry</v>
      </c>
      <c r="B974" s="200" t="str">
        <f>IF(ISBLANK(INDEX('Policy Characteristics'!B:B,MATCH($C974,'Policy Characteristics'!$C:$C,0))),"",INDEX('Policy Characteristics'!B:B,MATCH($C974,'Policy Characteristics'!$C:$C,0)))</f>
        <v>Feedstock Shifting</v>
      </c>
      <c r="C974" s="76" t="str">
        <f t="shared" si="32"/>
        <v>Fraction of Feedstock Shifted</v>
      </c>
      <c r="D974" s="78" t="s">
        <v>1310</v>
      </c>
      <c r="E974" s="88" t="s">
        <v>945</v>
      </c>
      <c r="F974" t="s">
        <v>1273</v>
      </c>
      <c r="G974" s="88" t="s">
        <v>950</v>
      </c>
      <c r="H974" s="80">
        <v>2569</v>
      </c>
      <c r="I974" s="213" t="s">
        <v>44</v>
      </c>
      <c r="J974" s="202" t="str">
        <f>IF(ISBLANK(INDEX('Policy Characteristics'!D:D,MATCH($C974,'Policy Characteristics'!$C:$C,0))),"",INDEX('Policy Characteristics'!D:D,MATCH($C974,'Policy Characteristics'!$C:$C,0)))</f>
        <v>Feedstock Shifting</v>
      </c>
      <c r="K974" s="76" t="str">
        <f>IF(ISBLANK(INDEX('Policy Characteristics'!E:E,MATCH($C974,'Policy Characteristics'!$C:$C,0))),"",INDEX('Policy Characteristics'!E:E,MATCH($C974,'Policy Characteristics'!$C:$C,0)))</f>
        <v>indst feedstock shifting</v>
      </c>
      <c r="L974" s="205">
        <f>IF(ISBLANK(INDEX('Policy Characteristics'!F:F,MATCH($C974,'Policy Characteristics'!$C:$C,0))),"",INDEX('Policy Characteristics'!F:F,MATCH($C974,'Policy Characteristics'!$C:$C,0)))</f>
        <v>0</v>
      </c>
      <c r="M974" s="205">
        <f>IF(ISBLANK(INDEX('Policy Characteristics'!G:G,MATCH($C974,'Policy Characteristics'!$C:$C,0))),"",INDEX('Policy Characteristics'!G:G,MATCH($C974,'Policy Characteristics'!$C:$C,0)))</f>
        <v>1</v>
      </c>
      <c r="N974" s="205">
        <f>IF(ISBLANK(INDEX('Policy Characteristics'!H:H,MATCH($C974,'Policy Characteristics'!$C:$C,0))),"",INDEX('Policy Characteristics'!H:H,MATCH($C974,'Policy Characteristics'!$C:$C,0)))</f>
        <v>0.01</v>
      </c>
      <c r="O974" s="76" t="str">
        <f>IF(ISBLANK(INDEX('Policy Characteristics'!I:I,MATCH($C974,'Policy Characteristics'!$C:$C,0))),"",INDEX('Policy Characteristics'!I:I,MATCH($C974,'Policy Characteristics'!$C:$C,0)))</f>
        <v>% of potential achieved</v>
      </c>
      <c r="P974" s="7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76" t="str">
        <f>IF(ISBLANK(INDEX('Policy Characteristics'!K:K,MATCH($C974,'Policy Characteristics'!$C:$C,0))),"",INDEX('Policy Characteristics'!K:K,MATCH($C974,'Policy Characteristics'!$C:$C,0)))</f>
        <v/>
      </c>
      <c r="R974" s="76" t="str">
        <f>IF(ISBLANK(INDEX('Policy Characteristics'!L:L,MATCH($C974,'Policy Characteristics'!$C:$C,0))),"",INDEX('Policy Characteristics'!L:L,MATCH($C974,'Policy Characteristics'!$C:$C,0)))</f>
        <v/>
      </c>
    </row>
    <row r="975" spans="1:18" s="143" customFormat="1" x14ac:dyDescent="0.25">
      <c r="A975" s="76" t="str">
        <f>IF(ISBLANK(INDEX('Policy Characteristics'!A:A,MATCH($C975,'Policy Characteristics'!$C:$C,0))),"",INDEX('Policy Characteristics'!A:A,MATCH($C975,'Policy Characteristics'!$C:$C,0)))</f>
        <v>Industry</v>
      </c>
      <c r="B975" s="200" t="str">
        <f>IF(ISBLANK(INDEX('Policy Characteristics'!B:B,MATCH($C975,'Policy Characteristics'!$C:$C,0))),"",INDEX('Policy Characteristics'!B:B,MATCH($C975,'Policy Characteristics'!$C:$C,0)))</f>
        <v>Feedstock Shifting</v>
      </c>
      <c r="C975" s="76" t="str">
        <f t="shared" si="32"/>
        <v>Fraction of Feedstock Shifted</v>
      </c>
      <c r="D975" s="78" t="s">
        <v>1311</v>
      </c>
      <c r="E975" s="88" t="s">
        <v>642</v>
      </c>
      <c r="F975" t="s">
        <v>1274</v>
      </c>
      <c r="G975" s="88" t="s">
        <v>648</v>
      </c>
      <c r="H975" s="80">
        <v>2570</v>
      </c>
      <c r="I975" s="213" t="s">
        <v>44</v>
      </c>
      <c r="J975" s="202" t="str">
        <f>IF(ISBLANK(INDEX('Policy Characteristics'!D:D,MATCH($C975,'Policy Characteristics'!$C:$C,0))),"",INDEX('Policy Characteristics'!D:D,MATCH($C975,'Policy Characteristics'!$C:$C,0)))</f>
        <v>Feedstock Shifting</v>
      </c>
      <c r="K975" s="76" t="str">
        <f>IF(ISBLANK(INDEX('Policy Characteristics'!E:E,MATCH($C975,'Policy Characteristics'!$C:$C,0))),"",INDEX('Policy Characteristics'!E:E,MATCH($C975,'Policy Characteristics'!$C:$C,0)))</f>
        <v>indst feedstock shifting</v>
      </c>
      <c r="L975" s="205">
        <f>IF(ISBLANK(INDEX('Policy Characteristics'!F:F,MATCH($C975,'Policy Characteristics'!$C:$C,0))),"",INDEX('Policy Characteristics'!F:F,MATCH($C975,'Policy Characteristics'!$C:$C,0)))</f>
        <v>0</v>
      </c>
      <c r="M975" s="205">
        <f>IF(ISBLANK(INDEX('Policy Characteristics'!G:G,MATCH($C975,'Policy Characteristics'!$C:$C,0))),"",INDEX('Policy Characteristics'!G:G,MATCH($C975,'Policy Characteristics'!$C:$C,0)))</f>
        <v>1</v>
      </c>
      <c r="N975" s="205">
        <f>IF(ISBLANK(INDEX('Policy Characteristics'!H:H,MATCH($C975,'Policy Characteristics'!$C:$C,0))),"",INDEX('Policy Characteristics'!H:H,MATCH($C975,'Policy Characteristics'!$C:$C,0)))</f>
        <v>0.01</v>
      </c>
      <c r="O975" s="76" t="str">
        <f>IF(ISBLANK(INDEX('Policy Characteristics'!I:I,MATCH($C975,'Policy Characteristics'!$C:$C,0))),"",INDEX('Policy Characteristics'!I:I,MATCH($C975,'Policy Characteristics'!$C:$C,0)))</f>
        <v>% of potential achieved</v>
      </c>
      <c r="P975" s="7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76" t="str">
        <f>IF(ISBLANK(INDEX('Policy Characteristics'!K:K,MATCH($C975,'Policy Characteristics'!$C:$C,0))),"",INDEX('Policy Characteristics'!K:K,MATCH($C975,'Policy Characteristics'!$C:$C,0)))</f>
        <v/>
      </c>
      <c r="R975" s="76" t="str">
        <f>IF(ISBLANK(INDEX('Policy Characteristics'!L:L,MATCH($C975,'Policy Characteristics'!$C:$C,0))),"",INDEX('Policy Characteristics'!L:L,MATCH($C975,'Policy Characteristics'!$C:$C,0)))</f>
        <v/>
      </c>
    </row>
    <row r="976" spans="1:18" s="143" customFormat="1" x14ac:dyDescent="0.25">
      <c r="A976" s="76" t="str">
        <f>IF(ISBLANK(INDEX('Policy Characteristics'!A:A,MATCH($C976,'Policy Characteristics'!$C:$C,0))),"",INDEX('Policy Characteristics'!A:A,MATCH($C976,'Policy Characteristics'!$C:$C,0)))</f>
        <v>Industry</v>
      </c>
      <c r="B976" s="200" t="str">
        <f>IF(ISBLANK(INDEX('Policy Characteristics'!B:B,MATCH($C976,'Policy Characteristics'!$C:$C,0))),"",INDEX('Policy Characteristics'!B:B,MATCH($C976,'Policy Characteristics'!$C:$C,0)))</f>
        <v>Feedstock Shifting</v>
      </c>
      <c r="C976" s="76" t="str">
        <f t="shared" si="32"/>
        <v>Fraction of Feedstock Shifted</v>
      </c>
      <c r="D976" s="78" t="s">
        <v>1311</v>
      </c>
      <c r="E976" s="88" t="s">
        <v>643</v>
      </c>
      <c r="F976" t="s">
        <v>1274</v>
      </c>
      <c r="G976" s="88" t="s">
        <v>651</v>
      </c>
      <c r="H976" s="80">
        <v>2571</v>
      </c>
      <c r="I976" s="213" t="s">
        <v>44</v>
      </c>
      <c r="J976" s="202" t="str">
        <f>IF(ISBLANK(INDEX('Policy Characteristics'!D:D,MATCH($C976,'Policy Characteristics'!$C:$C,0))),"",INDEX('Policy Characteristics'!D:D,MATCH($C976,'Policy Characteristics'!$C:$C,0)))</f>
        <v>Feedstock Shifting</v>
      </c>
      <c r="K976" s="76" t="str">
        <f>IF(ISBLANK(INDEX('Policy Characteristics'!E:E,MATCH($C976,'Policy Characteristics'!$C:$C,0))),"",INDEX('Policy Characteristics'!E:E,MATCH($C976,'Policy Characteristics'!$C:$C,0)))</f>
        <v>indst feedstock shifting</v>
      </c>
      <c r="L976" s="205">
        <f>IF(ISBLANK(INDEX('Policy Characteristics'!F:F,MATCH($C976,'Policy Characteristics'!$C:$C,0))),"",INDEX('Policy Characteristics'!F:F,MATCH($C976,'Policy Characteristics'!$C:$C,0)))</f>
        <v>0</v>
      </c>
      <c r="M976" s="205">
        <f>IF(ISBLANK(INDEX('Policy Characteristics'!G:G,MATCH($C976,'Policy Characteristics'!$C:$C,0))),"",INDEX('Policy Characteristics'!G:G,MATCH($C976,'Policy Characteristics'!$C:$C,0)))</f>
        <v>1</v>
      </c>
      <c r="N976" s="205">
        <f>IF(ISBLANK(INDEX('Policy Characteristics'!H:H,MATCH($C976,'Policy Characteristics'!$C:$C,0))),"",INDEX('Policy Characteristics'!H:H,MATCH($C976,'Policy Characteristics'!$C:$C,0)))</f>
        <v>0.01</v>
      </c>
      <c r="O976" s="76" t="str">
        <f>IF(ISBLANK(INDEX('Policy Characteristics'!I:I,MATCH($C976,'Policy Characteristics'!$C:$C,0))),"",INDEX('Policy Characteristics'!I:I,MATCH($C976,'Policy Characteristics'!$C:$C,0)))</f>
        <v>% of potential achieved</v>
      </c>
      <c r="P976" s="7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76" t="str">
        <f>IF(ISBLANK(INDEX('Policy Characteristics'!K:K,MATCH($C976,'Policy Characteristics'!$C:$C,0))),"",INDEX('Policy Characteristics'!K:K,MATCH($C976,'Policy Characteristics'!$C:$C,0)))</f>
        <v/>
      </c>
      <c r="R976" s="76" t="str">
        <f>IF(ISBLANK(INDEX('Policy Characteristics'!L:L,MATCH($C976,'Policy Characteristics'!$C:$C,0))),"",INDEX('Policy Characteristics'!L:L,MATCH($C976,'Policy Characteristics'!$C:$C,0)))</f>
        <v/>
      </c>
    </row>
    <row r="977" spans="1:18" s="143" customFormat="1" x14ac:dyDescent="0.25">
      <c r="A977" s="76" t="str">
        <f>IF(ISBLANK(INDEX('Policy Characteristics'!A:A,MATCH($C977,'Policy Characteristics'!$C:$C,0))),"",INDEX('Policy Characteristics'!A:A,MATCH($C977,'Policy Characteristics'!$C:$C,0)))</f>
        <v>Industry</v>
      </c>
      <c r="B977" s="200" t="str">
        <f>IF(ISBLANK(INDEX('Policy Characteristics'!B:B,MATCH($C977,'Policy Characteristics'!$C:$C,0))),"",INDEX('Policy Characteristics'!B:B,MATCH($C977,'Policy Characteristics'!$C:$C,0)))</f>
        <v>Feedstock Shifting</v>
      </c>
      <c r="C977" s="76" t="str">
        <f t="shared" si="32"/>
        <v>Fraction of Feedstock Shifted</v>
      </c>
      <c r="D977" s="78" t="s">
        <v>1311</v>
      </c>
      <c r="E977" s="88" t="s">
        <v>644</v>
      </c>
      <c r="F977" t="s">
        <v>1274</v>
      </c>
      <c r="G977" s="88" t="s">
        <v>652</v>
      </c>
      <c r="H977" s="80">
        <v>2572</v>
      </c>
      <c r="I977" s="213" t="s">
        <v>44</v>
      </c>
      <c r="J977" s="202" t="str">
        <f>IF(ISBLANK(INDEX('Policy Characteristics'!D:D,MATCH($C977,'Policy Characteristics'!$C:$C,0))),"",INDEX('Policy Characteristics'!D:D,MATCH($C977,'Policy Characteristics'!$C:$C,0)))</f>
        <v>Feedstock Shifting</v>
      </c>
      <c r="K977" s="76" t="str">
        <f>IF(ISBLANK(INDEX('Policy Characteristics'!E:E,MATCH($C977,'Policy Characteristics'!$C:$C,0))),"",INDEX('Policy Characteristics'!E:E,MATCH($C977,'Policy Characteristics'!$C:$C,0)))</f>
        <v>indst feedstock shifting</v>
      </c>
      <c r="L977" s="205">
        <f>IF(ISBLANK(INDEX('Policy Characteristics'!F:F,MATCH($C977,'Policy Characteristics'!$C:$C,0))),"",INDEX('Policy Characteristics'!F:F,MATCH($C977,'Policy Characteristics'!$C:$C,0)))</f>
        <v>0</v>
      </c>
      <c r="M977" s="205">
        <f>IF(ISBLANK(INDEX('Policy Characteristics'!G:G,MATCH($C977,'Policy Characteristics'!$C:$C,0))),"",INDEX('Policy Characteristics'!G:G,MATCH($C977,'Policy Characteristics'!$C:$C,0)))</f>
        <v>1</v>
      </c>
      <c r="N977" s="205">
        <f>IF(ISBLANK(INDEX('Policy Characteristics'!H:H,MATCH($C977,'Policy Characteristics'!$C:$C,0))),"",INDEX('Policy Characteristics'!H:H,MATCH($C977,'Policy Characteristics'!$C:$C,0)))</f>
        <v>0.01</v>
      </c>
      <c r="O977" s="76" t="str">
        <f>IF(ISBLANK(INDEX('Policy Characteristics'!I:I,MATCH($C977,'Policy Characteristics'!$C:$C,0))),"",INDEX('Policy Characteristics'!I:I,MATCH($C977,'Policy Characteristics'!$C:$C,0)))</f>
        <v>% of potential achieved</v>
      </c>
      <c r="P977" s="7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76" t="str">
        <f>IF(ISBLANK(INDEX('Policy Characteristics'!K:K,MATCH($C977,'Policy Characteristics'!$C:$C,0))),"",INDEX('Policy Characteristics'!K:K,MATCH($C977,'Policy Characteristics'!$C:$C,0)))</f>
        <v/>
      </c>
      <c r="R977" s="76" t="str">
        <f>IF(ISBLANK(INDEX('Policy Characteristics'!L:L,MATCH($C977,'Policy Characteristics'!$C:$C,0))),"",INDEX('Policy Characteristics'!L:L,MATCH($C977,'Policy Characteristics'!$C:$C,0)))</f>
        <v/>
      </c>
    </row>
    <row r="978" spans="1:18" s="143" customFormat="1" x14ac:dyDescent="0.25">
      <c r="A978" s="76" t="str">
        <f>IF(ISBLANK(INDEX('Policy Characteristics'!A:A,MATCH($C978,'Policy Characteristics'!$C:$C,0))),"",INDEX('Policy Characteristics'!A:A,MATCH($C978,'Policy Characteristics'!$C:$C,0)))</f>
        <v>Industry</v>
      </c>
      <c r="B978" s="200" t="str">
        <f>IF(ISBLANK(INDEX('Policy Characteristics'!B:B,MATCH($C978,'Policy Characteristics'!$C:$C,0))),"",INDEX('Policy Characteristics'!B:B,MATCH($C978,'Policy Characteristics'!$C:$C,0)))</f>
        <v>Feedstock Shifting</v>
      </c>
      <c r="C978" s="76" t="str">
        <f t="shared" si="32"/>
        <v>Fraction of Feedstock Shifted</v>
      </c>
      <c r="D978" s="78" t="s">
        <v>1311</v>
      </c>
      <c r="E978" s="88" t="s">
        <v>645</v>
      </c>
      <c r="F978" t="s">
        <v>1274</v>
      </c>
      <c r="G978" s="88" t="s">
        <v>649</v>
      </c>
      <c r="H978" s="80">
        <v>2573</v>
      </c>
      <c r="I978" s="213" t="s">
        <v>44</v>
      </c>
      <c r="J978" s="202" t="str">
        <f>IF(ISBLANK(INDEX('Policy Characteristics'!D:D,MATCH($C978,'Policy Characteristics'!$C:$C,0))),"",INDEX('Policy Characteristics'!D:D,MATCH($C978,'Policy Characteristics'!$C:$C,0)))</f>
        <v>Feedstock Shifting</v>
      </c>
      <c r="K978" s="76" t="str">
        <f>IF(ISBLANK(INDEX('Policy Characteristics'!E:E,MATCH($C978,'Policy Characteristics'!$C:$C,0))),"",INDEX('Policy Characteristics'!E:E,MATCH($C978,'Policy Characteristics'!$C:$C,0)))</f>
        <v>indst feedstock shifting</v>
      </c>
      <c r="L978" s="205">
        <f>IF(ISBLANK(INDEX('Policy Characteristics'!F:F,MATCH($C978,'Policy Characteristics'!$C:$C,0))),"",INDEX('Policy Characteristics'!F:F,MATCH($C978,'Policy Characteristics'!$C:$C,0)))</f>
        <v>0</v>
      </c>
      <c r="M978" s="205">
        <f>IF(ISBLANK(INDEX('Policy Characteristics'!G:G,MATCH($C978,'Policy Characteristics'!$C:$C,0))),"",INDEX('Policy Characteristics'!G:G,MATCH($C978,'Policy Characteristics'!$C:$C,0)))</f>
        <v>1</v>
      </c>
      <c r="N978" s="205">
        <f>IF(ISBLANK(INDEX('Policy Characteristics'!H:H,MATCH($C978,'Policy Characteristics'!$C:$C,0))),"",INDEX('Policy Characteristics'!H:H,MATCH($C978,'Policy Characteristics'!$C:$C,0)))</f>
        <v>0.01</v>
      </c>
      <c r="O978" s="76" t="str">
        <f>IF(ISBLANK(INDEX('Policy Characteristics'!I:I,MATCH($C978,'Policy Characteristics'!$C:$C,0))),"",INDEX('Policy Characteristics'!I:I,MATCH($C978,'Policy Characteristics'!$C:$C,0)))</f>
        <v>% of potential achieved</v>
      </c>
      <c r="P978" s="7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76" t="str">
        <f>IF(ISBLANK(INDEX('Policy Characteristics'!K:K,MATCH($C978,'Policy Characteristics'!$C:$C,0))),"",INDEX('Policy Characteristics'!K:K,MATCH($C978,'Policy Characteristics'!$C:$C,0)))</f>
        <v/>
      </c>
      <c r="R978" s="76" t="str">
        <f>IF(ISBLANK(INDEX('Policy Characteristics'!L:L,MATCH($C978,'Policy Characteristics'!$C:$C,0))),"",INDEX('Policy Characteristics'!L:L,MATCH($C978,'Policy Characteristics'!$C:$C,0)))</f>
        <v/>
      </c>
    </row>
    <row r="979" spans="1:18" s="143" customFormat="1" x14ac:dyDescent="0.25">
      <c r="A979" s="76" t="str">
        <f>IF(ISBLANK(INDEX('Policy Characteristics'!A:A,MATCH($C979,'Policy Characteristics'!$C:$C,0))),"",INDEX('Policy Characteristics'!A:A,MATCH($C979,'Policy Characteristics'!$C:$C,0)))</f>
        <v>Industry</v>
      </c>
      <c r="B979" s="200" t="str">
        <f>IF(ISBLANK(INDEX('Policy Characteristics'!B:B,MATCH($C979,'Policy Characteristics'!$C:$C,0))),"",INDEX('Policy Characteristics'!B:B,MATCH($C979,'Policy Characteristics'!$C:$C,0)))</f>
        <v>Feedstock Shifting</v>
      </c>
      <c r="C979" s="76" t="str">
        <f t="shared" si="32"/>
        <v>Fraction of Feedstock Shifted</v>
      </c>
      <c r="D979" s="78" t="s">
        <v>1311</v>
      </c>
      <c r="E979" s="88" t="s">
        <v>646</v>
      </c>
      <c r="F979" t="s">
        <v>1274</v>
      </c>
      <c r="G979" s="88" t="s">
        <v>650</v>
      </c>
      <c r="H979" s="80">
        <v>2574</v>
      </c>
      <c r="I979" s="213" t="s">
        <v>44</v>
      </c>
      <c r="J979" s="202" t="str">
        <f>IF(ISBLANK(INDEX('Policy Characteristics'!D:D,MATCH($C979,'Policy Characteristics'!$C:$C,0))),"",INDEX('Policy Characteristics'!D:D,MATCH($C979,'Policy Characteristics'!$C:$C,0)))</f>
        <v>Feedstock Shifting</v>
      </c>
      <c r="K979" s="76" t="str">
        <f>IF(ISBLANK(INDEX('Policy Characteristics'!E:E,MATCH($C979,'Policy Characteristics'!$C:$C,0))),"",INDEX('Policy Characteristics'!E:E,MATCH($C979,'Policy Characteristics'!$C:$C,0)))</f>
        <v>indst feedstock shifting</v>
      </c>
      <c r="L979" s="205">
        <f>IF(ISBLANK(INDEX('Policy Characteristics'!F:F,MATCH($C979,'Policy Characteristics'!$C:$C,0))),"",INDEX('Policy Characteristics'!F:F,MATCH($C979,'Policy Characteristics'!$C:$C,0)))</f>
        <v>0</v>
      </c>
      <c r="M979" s="205">
        <f>IF(ISBLANK(INDEX('Policy Characteristics'!G:G,MATCH($C979,'Policy Characteristics'!$C:$C,0))),"",INDEX('Policy Characteristics'!G:G,MATCH($C979,'Policy Characteristics'!$C:$C,0)))</f>
        <v>1</v>
      </c>
      <c r="N979" s="205">
        <f>IF(ISBLANK(INDEX('Policy Characteristics'!H:H,MATCH($C979,'Policy Characteristics'!$C:$C,0))),"",INDEX('Policy Characteristics'!H:H,MATCH($C979,'Policy Characteristics'!$C:$C,0)))</f>
        <v>0.01</v>
      </c>
      <c r="O979" s="76" t="str">
        <f>IF(ISBLANK(INDEX('Policy Characteristics'!I:I,MATCH($C979,'Policy Characteristics'!$C:$C,0))),"",INDEX('Policy Characteristics'!I:I,MATCH($C979,'Policy Characteristics'!$C:$C,0)))</f>
        <v>% of potential achieved</v>
      </c>
      <c r="P979" s="7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76" t="str">
        <f>IF(ISBLANK(INDEX('Policy Characteristics'!K:K,MATCH($C979,'Policy Characteristics'!$C:$C,0))),"",INDEX('Policy Characteristics'!K:K,MATCH($C979,'Policy Characteristics'!$C:$C,0)))</f>
        <v/>
      </c>
      <c r="R979" s="76" t="str">
        <f>IF(ISBLANK(INDEX('Policy Characteristics'!L:L,MATCH($C979,'Policy Characteristics'!$C:$C,0))),"",INDEX('Policy Characteristics'!L:L,MATCH($C979,'Policy Characteristics'!$C:$C,0)))</f>
        <v/>
      </c>
    </row>
    <row r="980" spans="1:18" s="143" customFormat="1" x14ac:dyDescent="0.25">
      <c r="A980" s="76" t="str">
        <f>IF(ISBLANK(INDEX('Policy Characteristics'!A:A,MATCH($C980,'Policy Characteristics'!$C:$C,0))),"",INDEX('Policy Characteristics'!A:A,MATCH($C980,'Policy Characteristics'!$C:$C,0)))</f>
        <v>Industry</v>
      </c>
      <c r="B980" s="200" t="str">
        <f>IF(ISBLANK(INDEX('Policy Characteristics'!B:B,MATCH($C980,'Policy Characteristics'!$C:$C,0))),"",INDEX('Policy Characteristics'!B:B,MATCH($C980,'Policy Characteristics'!$C:$C,0)))</f>
        <v>Feedstock Shifting</v>
      </c>
      <c r="C980" s="76" t="str">
        <f t="shared" si="32"/>
        <v>Fraction of Feedstock Shifted</v>
      </c>
      <c r="D980" s="78" t="s">
        <v>1311</v>
      </c>
      <c r="E980" s="88" t="s">
        <v>647</v>
      </c>
      <c r="F980" t="s">
        <v>1274</v>
      </c>
      <c r="G980" s="88" t="s">
        <v>653</v>
      </c>
      <c r="H980" s="80">
        <v>2575</v>
      </c>
      <c r="I980" s="213" t="s">
        <v>44</v>
      </c>
      <c r="J980" s="202" t="str">
        <f>IF(ISBLANK(INDEX('Policy Characteristics'!D:D,MATCH($C980,'Policy Characteristics'!$C:$C,0))),"",INDEX('Policy Characteristics'!D:D,MATCH($C980,'Policy Characteristics'!$C:$C,0)))</f>
        <v>Feedstock Shifting</v>
      </c>
      <c r="K980" s="76" t="str">
        <f>IF(ISBLANK(INDEX('Policy Characteristics'!E:E,MATCH($C980,'Policy Characteristics'!$C:$C,0))),"",INDEX('Policy Characteristics'!E:E,MATCH($C980,'Policy Characteristics'!$C:$C,0)))</f>
        <v>indst feedstock shifting</v>
      </c>
      <c r="L980" s="205">
        <f>IF(ISBLANK(INDEX('Policy Characteristics'!F:F,MATCH($C980,'Policy Characteristics'!$C:$C,0))),"",INDEX('Policy Characteristics'!F:F,MATCH($C980,'Policy Characteristics'!$C:$C,0)))</f>
        <v>0</v>
      </c>
      <c r="M980" s="205">
        <f>IF(ISBLANK(INDEX('Policy Characteristics'!G:G,MATCH($C980,'Policy Characteristics'!$C:$C,0))),"",INDEX('Policy Characteristics'!G:G,MATCH($C980,'Policy Characteristics'!$C:$C,0)))</f>
        <v>1</v>
      </c>
      <c r="N980" s="205">
        <f>IF(ISBLANK(INDEX('Policy Characteristics'!H:H,MATCH($C980,'Policy Characteristics'!$C:$C,0))),"",INDEX('Policy Characteristics'!H:H,MATCH($C980,'Policy Characteristics'!$C:$C,0)))</f>
        <v>0.01</v>
      </c>
      <c r="O980" s="76" t="str">
        <f>IF(ISBLANK(INDEX('Policy Characteristics'!I:I,MATCH($C980,'Policy Characteristics'!$C:$C,0))),"",INDEX('Policy Characteristics'!I:I,MATCH($C980,'Policy Characteristics'!$C:$C,0)))</f>
        <v>% of potential achieved</v>
      </c>
      <c r="P980" s="7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76" t="str">
        <f>IF(ISBLANK(INDEX('Policy Characteristics'!K:K,MATCH($C980,'Policy Characteristics'!$C:$C,0))),"",INDEX('Policy Characteristics'!K:K,MATCH($C980,'Policy Characteristics'!$C:$C,0)))</f>
        <v/>
      </c>
      <c r="R980" s="76" t="str">
        <f>IF(ISBLANK(INDEX('Policy Characteristics'!L:L,MATCH($C980,'Policy Characteristics'!$C:$C,0))),"",INDEX('Policy Characteristics'!L:L,MATCH($C980,'Policy Characteristics'!$C:$C,0)))</f>
        <v/>
      </c>
    </row>
    <row r="981" spans="1:18" s="143" customFormat="1" x14ac:dyDescent="0.25">
      <c r="A981" s="76" t="str">
        <f>IF(ISBLANK(INDEX('Policy Characteristics'!A:A,MATCH($C981,'Policy Characteristics'!$C:$C,0))),"",INDEX('Policy Characteristics'!A:A,MATCH($C981,'Policy Characteristics'!$C:$C,0)))</f>
        <v>Industry</v>
      </c>
      <c r="B981" s="200" t="str">
        <f>IF(ISBLANK(INDEX('Policy Characteristics'!B:B,MATCH($C981,'Policy Characteristics'!$C:$C,0))),"",INDEX('Policy Characteristics'!B:B,MATCH($C981,'Policy Characteristics'!$C:$C,0)))</f>
        <v>Feedstock Shifting</v>
      </c>
      <c r="C981" s="76" t="str">
        <f t="shared" si="32"/>
        <v>Fraction of Feedstock Shifted</v>
      </c>
      <c r="D981" s="78" t="s">
        <v>1311</v>
      </c>
      <c r="E981" s="88" t="s">
        <v>946</v>
      </c>
      <c r="F981" t="s">
        <v>1274</v>
      </c>
      <c r="G981" s="88" t="s">
        <v>949</v>
      </c>
      <c r="H981" s="80">
        <v>2576</v>
      </c>
      <c r="I981" s="213" t="s">
        <v>44</v>
      </c>
      <c r="J981" s="202" t="str">
        <f>IF(ISBLANK(INDEX('Policy Characteristics'!D:D,MATCH($C981,'Policy Characteristics'!$C:$C,0))),"",INDEX('Policy Characteristics'!D:D,MATCH($C981,'Policy Characteristics'!$C:$C,0)))</f>
        <v>Feedstock Shifting</v>
      </c>
      <c r="K981" s="76" t="str">
        <f>IF(ISBLANK(INDEX('Policy Characteristics'!E:E,MATCH($C981,'Policy Characteristics'!$C:$C,0))),"",INDEX('Policy Characteristics'!E:E,MATCH($C981,'Policy Characteristics'!$C:$C,0)))</f>
        <v>indst feedstock shifting</v>
      </c>
      <c r="L981" s="205">
        <f>IF(ISBLANK(INDEX('Policy Characteristics'!F:F,MATCH($C981,'Policy Characteristics'!$C:$C,0))),"",INDEX('Policy Characteristics'!F:F,MATCH($C981,'Policy Characteristics'!$C:$C,0)))</f>
        <v>0</v>
      </c>
      <c r="M981" s="205">
        <f>IF(ISBLANK(INDEX('Policy Characteristics'!G:G,MATCH($C981,'Policy Characteristics'!$C:$C,0))),"",INDEX('Policy Characteristics'!G:G,MATCH($C981,'Policy Characteristics'!$C:$C,0)))</f>
        <v>1</v>
      </c>
      <c r="N981" s="205">
        <f>IF(ISBLANK(INDEX('Policy Characteristics'!H:H,MATCH($C981,'Policy Characteristics'!$C:$C,0))),"",INDEX('Policy Characteristics'!H:H,MATCH($C981,'Policy Characteristics'!$C:$C,0)))</f>
        <v>0.01</v>
      </c>
      <c r="O981" s="76" t="str">
        <f>IF(ISBLANK(INDEX('Policy Characteristics'!I:I,MATCH($C981,'Policy Characteristics'!$C:$C,0))),"",INDEX('Policy Characteristics'!I:I,MATCH($C981,'Policy Characteristics'!$C:$C,0)))</f>
        <v>% of potential achieved</v>
      </c>
      <c r="P981" s="7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76" t="str">
        <f>IF(ISBLANK(INDEX('Policy Characteristics'!K:K,MATCH($C981,'Policy Characteristics'!$C:$C,0))),"",INDEX('Policy Characteristics'!K:K,MATCH($C981,'Policy Characteristics'!$C:$C,0)))</f>
        <v/>
      </c>
      <c r="R981" s="76" t="str">
        <f>IF(ISBLANK(INDEX('Policy Characteristics'!L:L,MATCH($C981,'Policy Characteristics'!$C:$C,0))),"",INDEX('Policy Characteristics'!L:L,MATCH($C981,'Policy Characteristics'!$C:$C,0)))</f>
        <v/>
      </c>
    </row>
    <row r="982" spans="1:18" s="143" customFormat="1" x14ac:dyDescent="0.25">
      <c r="A982" s="76" t="str">
        <f>IF(ISBLANK(INDEX('Policy Characteristics'!A:A,MATCH($C982,'Policy Characteristics'!$C:$C,0))),"",INDEX('Policy Characteristics'!A:A,MATCH($C982,'Policy Characteristics'!$C:$C,0)))</f>
        <v>Industry</v>
      </c>
      <c r="B982" s="200" t="str">
        <f>IF(ISBLANK(INDEX('Policy Characteristics'!B:B,MATCH($C982,'Policy Characteristics'!$C:$C,0))),"",INDEX('Policy Characteristics'!B:B,MATCH($C982,'Policy Characteristics'!$C:$C,0)))</f>
        <v>Feedstock Shifting</v>
      </c>
      <c r="C982" s="76" t="str">
        <f t="shared" si="32"/>
        <v>Fraction of Feedstock Shifted</v>
      </c>
      <c r="D982" s="78" t="s">
        <v>1311</v>
      </c>
      <c r="E982" s="88" t="s">
        <v>947</v>
      </c>
      <c r="F982" t="s">
        <v>1274</v>
      </c>
      <c r="G982" s="88" t="s">
        <v>951</v>
      </c>
      <c r="H982" s="80">
        <v>2577</v>
      </c>
      <c r="I982" s="213" t="s">
        <v>44</v>
      </c>
      <c r="J982" s="202" t="str">
        <f>IF(ISBLANK(INDEX('Policy Characteristics'!D:D,MATCH($C982,'Policy Characteristics'!$C:$C,0))),"",INDEX('Policy Characteristics'!D:D,MATCH($C982,'Policy Characteristics'!$C:$C,0)))</f>
        <v>Feedstock Shifting</v>
      </c>
      <c r="K982" s="76" t="str">
        <f>IF(ISBLANK(INDEX('Policy Characteristics'!E:E,MATCH($C982,'Policy Characteristics'!$C:$C,0))),"",INDEX('Policy Characteristics'!E:E,MATCH($C982,'Policy Characteristics'!$C:$C,0)))</f>
        <v>indst feedstock shifting</v>
      </c>
      <c r="L982" s="205">
        <f>IF(ISBLANK(INDEX('Policy Characteristics'!F:F,MATCH($C982,'Policy Characteristics'!$C:$C,0))),"",INDEX('Policy Characteristics'!F:F,MATCH($C982,'Policy Characteristics'!$C:$C,0)))</f>
        <v>0</v>
      </c>
      <c r="M982" s="205">
        <f>IF(ISBLANK(INDEX('Policy Characteristics'!G:G,MATCH($C982,'Policy Characteristics'!$C:$C,0))),"",INDEX('Policy Characteristics'!G:G,MATCH($C982,'Policy Characteristics'!$C:$C,0)))</f>
        <v>1</v>
      </c>
      <c r="N982" s="205">
        <f>IF(ISBLANK(INDEX('Policy Characteristics'!H:H,MATCH($C982,'Policy Characteristics'!$C:$C,0))),"",INDEX('Policy Characteristics'!H:H,MATCH($C982,'Policy Characteristics'!$C:$C,0)))</f>
        <v>0.01</v>
      </c>
      <c r="O982" s="76" t="str">
        <f>IF(ISBLANK(INDEX('Policy Characteristics'!I:I,MATCH($C982,'Policy Characteristics'!$C:$C,0))),"",INDEX('Policy Characteristics'!I:I,MATCH($C982,'Policy Characteristics'!$C:$C,0)))</f>
        <v>% of potential achieved</v>
      </c>
      <c r="P982" s="7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76" t="str">
        <f>IF(ISBLANK(INDEX('Policy Characteristics'!K:K,MATCH($C982,'Policy Characteristics'!$C:$C,0))),"",INDEX('Policy Characteristics'!K:K,MATCH($C982,'Policy Characteristics'!$C:$C,0)))</f>
        <v/>
      </c>
      <c r="R982" s="76" t="str">
        <f>IF(ISBLANK(INDEX('Policy Characteristics'!L:L,MATCH($C982,'Policy Characteristics'!$C:$C,0))),"",INDEX('Policy Characteristics'!L:L,MATCH($C982,'Policy Characteristics'!$C:$C,0)))</f>
        <v/>
      </c>
    </row>
    <row r="983" spans="1:18" s="143" customFormat="1" x14ac:dyDescent="0.25">
      <c r="A983" s="76" t="str">
        <f>IF(ISBLANK(INDEX('Policy Characteristics'!A:A,MATCH($C983,'Policy Characteristics'!$C:$C,0))),"",INDEX('Policy Characteristics'!A:A,MATCH($C983,'Policy Characteristics'!$C:$C,0)))</f>
        <v>Industry</v>
      </c>
      <c r="B983" s="200" t="str">
        <f>IF(ISBLANK(INDEX('Policy Characteristics'!B:B,MATCH($C983,'Policy Characteristics'!$C:$C,0))),"",INDEX('Policy Characteristics'!B:B,MATCH($C983,'Policy Characteristics'!$C:$C,0)))</f>
        <v>Feedstock Shifting</v>
      </c>
      <c r="C983" s="76" t="str">
        <f t="shared" si="32"/>
        <v>Fraction of Feedstock Shifted</v>
      </c>
      <c r="D983" s="78" t="s">
        <v>1311</v>
      </c>
      <c r="E983" s="88" t="s">
        <v>948</v>
      </c>
      <c r="F983" t="s">
        <v>1274</v>
      </c>
      <c r="G983" s="88" t="s">
        <v>952</v>
      </c>
      <c r="H983" s="80">
        <v>2578</v>
      </c>
      <c r="I983" s="213" t="s">
        <v>44</v>
      </c>
      <c r="J983" s="202" t="str">
        <f>IF(ISBLANK(INDEX('Policy Characteristics'!D:D,MATCH($C983,'Policy Characteristics'!$C:$C,0))),"",INDEX('Policy Characteristics'!D:D,MATCH($C983,'Policy Characteristics'!$C:$C,0)))</f>
        <v>Feedstock Shifting</v>
      </c>
      <c r="K983" s="76" t="str">
        <f>IF(ISBLANK(INDEX('Policy Characteristics'!E:E,MATCH($C983,'Policy Characteristics'!$C:$C,0))),"",INDEX('Policy Characteristics'!E:E,MATCH($C983,'Policy Characteristics'!$C:$C,0)))</f>
        <v>indst feedstock shifting</v>
      </c>
      <c r="L983" s="205">
        <f>IF(ISBLANK(INDEX('Policy Characteristics'!F:F,MATCH($C983,'Policy Characteristics'!$C:$C,0))),"",INDEX('Policy Characteristics'!F:F,MATCH($C983,'Policy Characteristics'!$C:$C,0)))</f>
        <v>0</v>
      </c>
      <c r="M983" s="205">
        <f>IF(ISBLANK(INDEX('Policy Characteristics'!G:G,MATCH($C983,'Policy Characteristics'!$C:$C,0))),"",INDEX('Policy Characteristics'!G:G,MATCH($C983,'Policy Characteristics'!$C:$C,0)))</f>
        <v>1</v>
      </c>
      <c r="N983" s="205">
        <f>IF(ISBLANK(INDEX('Policy Characteristics'!H:H,MATCH($C983,'Policy Characteristics'!$C:$C,0))),"",INDEX('Policy Characteristics'!H:H,MATCH($C983,'Policy Characteristics'!$C:$C,0)))</f>
        <v>0.01</v>
      </c>
      <c r="O983" s="76" t="str">
        <f>IF(ISBLANK(INDEX('Policy Characteristics'!I:I,MATCH($C983,'Policy Characteristics'!$C:$C,0))),"",INDEX('Policy Characteristics'!I:I,MATCH($C983,'Policy Characteristics'!$C:$C,0)))</f>
        <v>% of potential achieved</v>
      </c>
      <c r="P983" s="7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76" t="str">
        <f>IF(ISBLANK(INDEX('Policy Characteristics'!K:K,MATCH($C983,'Policy Characteristics'!$C:$C,0))),"",INDEX('Policy Characteristics'!K:K,MATCH($C983,'Policy Characteristics'!$C:$C,0)))</f>
        <v/>
      </c>
      <c r="R983" s="76" t="str">
        <f>IF(ISBLANK(INDEX('Policy Characteristics'!L:L,MATCH($C983,'Policy Characteristics'!$C:$C,0))),"",INDEX('Policy Characteristics'!L:L,MATCH($C983,'Policy Characteristics'!$C:$C,0)))</f>
        <v/>
      </c>
    </row>
    <row r="984" spans="1:18" s="143" customFormat="1" x14ac:dyDescent="0.25">
      <c r="A984" s="76" t="str">
        <f>IF(ISBLANK(INDEX('Policy Characteristics'!A:A,MATCH($C984,'Policy Characteristics'!$C:$C,0))),"",INDEX('Policy Characteristics'!A:A,MATCH($C984,'Policy Characteristics'!$C:$C,0)))</f>
        <v>Industry</v>
      </c>
      <c r="B984" s="200" t="str">
        <f>IF(ISBLANK(INDEX('Policy Characteristics'!B:B,MATCH($C984,'Policy Characteristics'!$C:$C,0))),"",INDEX('Policy Characteristics'!B:B,MATCH($C984,'Policy Characteristics'!$C:$C,0)))</f>
        <v>Feedstock Shifting</v>
      </c>
      <c r="C984" s="76" t="str">
        <f t="shared" si="32"/>
        <v>Fraction of Feedstock Shifted</v>
      </c>
      <c r="D984" s="78" t="s">
        <v>1311</v>
      </c>
      <c r="E984" s="88" t="s">
        <v>945</v>
      </c>
      <c r="F984" t="s">
        <v>1274</v>
      </c>
      <c r="G984" s="88" t="s">
        <v>950</v>
      </c>
      <c r="H984" s="80">
        <v>2579</v>
      </c>
      <c r="I984" s="213" t="s">
        <v>44</v>
      </c>
      <c r="J984" s="202" t="str">
        <f>IF(ISBLANK(INDEX('Policy Characteristics'!D:D,MATCH($C984,'Policy Characteristics'!$C:$C,0))),"",INDEX('Policy Characteristics'!D:D,MATCH($C984,'Policy Characteristics'!$C:$C,0)))</f>
        <v>Feedstock Shifting</v>
      </c>
      <c r="K984" s="76" t="str">
        <f>IF(ISBLANK(INDEX('Policy Characteristics'!E:E,MATCH($C984,'Policy Characteristics'!$C:$C,0))),"",INDEX('Policy Characteristics'!E:E,MATCH($C984,'Policy Characteristics'!$C:$C,0)))</f>
        <v>indst feedstock shifting</v>
      </c>
      <c r="L984" s="205">
        <f>IF(ISBLANK(INDEX('Policy Characteristics'!F:F,MATCH($C984,'Policy Characteristics'!$C:$C,0))),"",INDEX('Policy Characteristics'!F:F,MATCH($C984,'Policy Characteristics'!$C:$C,0)))</f>
        <v>0</v>
      </c>
      <c r="M984" s="205">
        <f>IF(ISBLANK(INDEX('Policy Characteristics'!G:G,MATCH($C984,'Policy Characteristics'!$C:$C,0))),"",INDEX('Policy Characteristics'!G:G,MATCH($C984,'Policy Characteristics'!$C:$C,0)))</f>
        <v>1</v>
      </c>
      <c r="N984" s="205">
        <f>IF(ISBLANK(INDEX('Policy Characteristics'!H:H,MATCH($C984,'Policy Characteristics'!$C:$C,0))),"",INDEX('Policy Characteristics'!H:H,MATCH($C984,'Policy Characteristics'!$C:$C,0)))</f>
        <v>0.01</v>
      </c>
      <c r="O984" s="76" t="str">
        <f>IF(ISBLANK(INDEX('Policy Characteristics'!I:I,MATCH($C984,'Policy Characteristics'!$C:$C,0))),"",INDEX('Policy Characteristics'!I:I,MATCH($C984,'Policy Characteristics'!$C:$C,0)))</f>
        <v>% of potential achieved</v>
      </c>
      <c r="P984" s="7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76" t="str">
        <f>IF(ISBLANK(INDEX('Policy Characteristics'!K:K,MATCH($C984,'Policy Characteristics'!$C:$C,0))),"",INDEX('Policy Characteristics'!K:K,MATCH($C984,'Policy Characteristics'!$C:$C,0)))</f>
        <v/>
      </c>
      <c r="R984" s="76" t="str">
        <f>IF(ISBLANK(INDEX('Policy Characteristics'!L:L,MATCH($C984,'Policy Characteristics'!$C:$C,0))),"",INDEX('Policy Characteristics'!L:L,MATCH($C984,'Policy Characteristics'!$C:$C,0)))</f>
        <v/>
      </c>
    </row>
    <row r="985" spans="1:18" s="143" customFormat="1" x14ac:dyDescent="0.25">
      <c r="A985" s="76" t="str">
        <f>IF(ISBLANK(INDEX('Policy Characteristics'!A:A,MATCH($C985,'Policy Characteristics'!$C:$C,0))),"",INDEX('Policy Characteristics'!A:A,MATCH($C985,'Policy Characteristics'!$C:$C,0)))</f>
        <v>Industry</v>
      </c>
      <c r="B985" s="200" t="str">
        <f>IF(ISBLANK(INDEX('Policy Characteristics'!B:B,MATCH($C985,'Policy Characteristics'!$C:$C,0))),"",INDEX('Policy Characteristics'!B:B,MATCH($C985,'Policy Characteristics'!$C:$C,0)))</f>
        <v>Feedstock Shifting</v>
      </c>
      <c r="C985" s="76" t="str">
        <f t="shared" si="32"/>
        <v>Fraction of Feedstock Shifted</v>
      </c>
      <c r="D985" s="78" t="s">
        <v>1312</v>
      </c>
      <c r="E985" s="88" t="s">
        <v>642</v>
      </c>
      <c r="F985" t="s">
        <v>1275</v>
      </c>
      <c r="G985" s="88" t="s">
        <v>648</v>
      </c>
      <c r="H985" s="80">
        <v>2580</v>
      </c>
      <c r="I985" s="213" t="s">
        <v>44</v>
      </c>
      <c r="J985" s="202" t="str">
        <f>IF(ISBLANK(INDEX('Policy Characteristics'!D:D,MATCH($C985,'Policy Characteristics'!$C:$C,0))),"",INDEX('Policy Characteristics'!D:D,MATCH($C985,'Policy Characteristics'!$C:$C,0)))</f>
        <v>Feedstock Shifting</v>
      </c>
      <c r="K985" s="76" t="str">
        <f>IF(ISBLANK(INDEX('Policy Characteristics'!E:E,MATCH($C985,'Policy Characteristics'!$C:$C,0))),"",INDEX('Policy Characteristics'!E:E,MATCH($C985,'Policy Characteristics'!$C:$C,0)))</f>
        <v>indst feedstock shifting</v>
      </c>
      <c r="L985" s="205">
        <f>IF(ISBLANK(INDEX('Policy Characteristics'!F:F,MATCH($C985,'Policy Characteristics'!$C:$C,0))),"",INDEX('Policy Characteristics'!F:F,MATCH($C985,'Policy Characteristics'!$C:$C,0)))</f>
        <v>0</v>
      </c>
      <c r="M985" s="205">
        <f>IF(ISBLANK(INDEX('Policy Characteristics'!G:G,MATCH($C985,'Policy Characteristics'!$C:$C,0))),"",INDEX('Policy Characteristics'!G:G,MATCH($C985,'Policy Characteristics'!$C:$C,0)))</f>
        <v>1</v>
      </c>
      <c r="N985" s="205">
        <f>IF(ISBLANK(INDEX('Policy Characteristics'!H:H,MATCH($C985,'Policy Characteristics'!$C:$C,0))),"",INDEX('Policy Characteristics'!H:H,MATCH($C985,'Policy Characteristics'!$C:$C,0)))</f>
        <v>0.01</v>
      </c>
      <c r="O985" s="76" t="str">
        <f>IF(ISBLANK(INDEX('Policy Characteristics'!I:I,MATCH($C985,'Policy Characteristics'!$C:$C,0))),"",INDEX('Policy Characteristics'!I:I,MATCH($C985,'Policy Characteristics'!$C:$C,0)))</f>
        <v>% of potential achieved</v>
      </c>
      <c r="P985" s="7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76" t="str">
        <f>IF(ISBLANK(INDEX('Policy Characteristics'!K:K,MATCH($C985,'Policy Characteristics'!$C:$C,0))),"",INDEX('Policy Characteristics'!K:K,MATCH($C985,'Policy Characteristics'!$C:$C,0)))</f>
        <v/>
      </c>
      <c r="R985" s="76" t="str">
        <f>IF(ISBLANK(INDEX('Policy Characteristics'!L:L,MATCH($C985,'Policy Characteristics'!$C:$C,0))),"",INDEX('Policy Characteristics'!L:L,MATCH($C985,'Policy Characteristics'!$C:$C,0)))</f>
        <v/>
      </c>
    </row>
    <row r="986" spans="1:18" s="143" customFormat="1" x14ac:dyDescent="0.25">
      <c r="A986" s="76" t="str">
        <f>IF(ISBLANK(INDEX('Policy Characteristics'!A:A,MATCH($C986,'Policy Characteristics'!$C:$C,0))),"",INDEX('Policy Characteristics'!A:A,MATCH($C986,'Policy Characteristics'!$C:$C,0)))</f>
        <v>Industry</v>
      </c>
      <c r="B986" s="200" t="str">
        <f>IF(ISBLANK(INDEX('Policy Characteristics'!B:B,MATCH($C986,'Policy Characteristics'!$C:$C,0))),"",INDEX('Policy Characteristics'!B:B,MATCH($C986,'Policy Characteristics'!$C:$C,0)))</f>
        <v>Feedstock Shifting</v>
      </c>
      <c r="C986" s="76" t="str">
        <f t="shared" si="32"/>
        <v>Fraction of Feedstock Shifted</v>
      </c>
      <c r="D986" s="78" t="s">
        <v>1312</v>
      </c>
      <c r="E986" s="88" t="s">
        <v>643</v>
      </c>
      <c r="F986" t="s">
        <v>1275</v>
      </c>
      <c r="G986" s="88" t="s">
        <v>651</v>
      </c>
      <c r="H986" s="80">
        <v>2581</v>
      </c>
      <c r="I986" s="213" t="s">
        <v>44</v>
      </c>
      <c r="J986" s="202" t="str">
        <f>IF(ISBLANK(INDEX('Policy Characteristics'!D:D,MATCH($C986,'Policy Characteristics'!$C:$C,0))),"",INDEX('Policy Characteristics'!D:D,MATCH($C986,'Policy Characteristics'!$C:$C,0)))</f>
        <v>Feedstock Shifting</v>
      </c>
      <c r="K986" s="76" t="str">
        <f>IF(ISBLANK(INDEX('Policy Characteristics'!E:E,MATCH($C986,'Policy Characteristics'!$C:$C,0))),"",INDEX('Policy Characteristics'!E:E,MATCH($C986,'Policy Characteristics'!$C:$C,0)))</f>
        <v>indst feedstock shifting</v>
      </c>
      <c r="L986" s="205">
        <f>IF(ISBLANK(INDEX('Policy Characteristics'!F:F,MATCH($C986,'Policy Characteristics'!$C:$C,0))),"",INDEX('Policy Characteristics'!F:F,MATCH($C986,'Policy Characteristics'!$C:$C,0)))</f>
        <v>0</v>
      </c>
      <c r="M986" s="205">
        <f>IF(ISBLANK(INDEX('Policy Characteristics'!G:G,MATCH($C986,'Policy Characteristics'!$C:$C,0))),"",INDEX('Policy Characteristics'!G:G,MATCH($C986,'Policy Characteristics'!$C:$C,0)))</f>
        <v>1</v>
      </c>
      <c r="N986" s="205">
        <f>IF(ISBLANK(INDEX('Policy Characteristics'!H:H,MATCH($C986,'Policy Characteristics'!$C:$C,0))),"",INDEX('Policy Characteristics'!H:H,MATCH($C986,'Policy Characteristics'!$C:$C,0)))</f>
        <v>0.01</v>
      </c>
      <c r="O986" s="76" t="str">
        <f>IF(ISBLANK(INDEX('Policy Characteristics'!I:I,MATCH($C986,'Policy Characteristics'!$C:$C,0))),"",INDEX('Policy Characteristics'!I:I,MATCH($C986,'Policy Characteristics'!$C:$C,0)))</f>
        <v>% of potential achieved</v>
      </c>
      <c r="P986" s="7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76" t="str">
        <f>IF(ISBLANK(INDEX('Policy Characteristics'!K:K,MATCH($C986,'Policy Characteristics'!$C:$C,0))),"",INDEX('Policy Characteristics'!K:K,MATCH($C986,'Policy Characteristics'!$C:$C,0)))</f>
        <v/>
      </c>
      <c r="R986" s="76" t="str">
        <f>IF(ISBLANK(INDEX('Policy Characteristics'!L:L,MATCH($C986,'Policy Characteristics'!$C:$C,0))),"",INDEX('Policy Characteristics'!L:L,MATCH($C986,'Policy Characteristics'!$C:$C,0)))</f>
        <v/>
      </c>
    </row>
    <row r="987" spans="1:18" s="143" customFormat="1" x14ac:dyDescent="0.25">
      <c r="A987" s="76" t="str">
        <f>IF(ISBLANK(INDEX('Policy Characteristics'!A:A,MATCH($C987,'Policy Characteristics'!$C:$C,0))),"",INDEX('Policy Characteristics'!A:A,MATCH($C987,'Policy Characteristics'!$C:$C,0)))</f>
        <v>Industry</v>
      </c>
      <c r="B987" s="200" t="str">
        <f>IF(ISBLANK(INDEX('Policy Characteristics'!B:B,MATCH($C987,'Policy Characteristics'!$C:$C,0))),"",INDEX('Policy Characteristics'!B:B,MATCH($C987,'Policy Characteristics'!$C:$C,0)))</f>
        <v>Feedstock Shifting</v>
      </c>
      <c r="C987" s="76" t="str">
        <f t="shared" si="32"/>
        <v>Fraction of Feedstock Shifted</v>
      </c>
      <c r="D987" s="78" t="s">
        <v>1312</v>
      </c>
      <c r="E987" s="88" t="s">
        <v>644</v>
      </c>
      <c r="F987" t="s">
        <v>1275</v>
      </c>
      <c r="G987" s="88" t="s">
        <v>652</v>
      </c>
      <c r="H987" s="80">
        <v>2582</v>
      </c>
      <c r="I987" s="213" t="s">
        <v>44</v>
      </c>
      <c r="J987" s="202" t="str">
        <f>IF(ISBLANK(INDEX('Policy Characteristics'!D:D,MATCH($C987,'Policy Characteristics'!$C:$C,0))),"",INDEX('Policy Characteristics'!D:D,MATCH($C987,'Policy Characteristics'!$C:$C,0)))</f>
        <v>Feedstock Shifting</v>
      </c>
      <c r="K987" s="76" t="str">
        <f>IF(ISBLANK(INDEX('Policy Characteristics'!E:E,MATCH($C987,'Policy Characteristics'!$C:$C,0))),"",INDEX('Policy Characteristics'!E:E,MATCH($C987,'Policy Characteristics'!$C:$C,0)))</f>
        <v>indst feedstock shifting</v>
      </c>
      <c r="L987" s="205">
        <f>IF(ISBLANK(INDEX('Policy Characteristics'!F:F,MATCH($C987,'Policy Characteristics'!$C:$C,0))),"",INDEX('Policy Characteristics'!F:F,MATCH($C987,'Policy Characteristics'!$C:$C,0)))</f>
        <v>0</v>
      </c>
      <c r="M987" s="205">
        <f>IF(ISBLANK(INDEX('Policy Characteristics'!G:G,MATCH($C987,'Policy Characteristics'!$C:$C,0))),"",INDEX('Policy Characteristics'!G:G,MATCH($C987,'Policy Characteristics'!$C:$C,0)))</f>
        <v>1</v>
      </c>
      <c r="N987" s="205">
        <f>IF(ISBLANK(INDEX('Policy Characteristics'!H:H,MATCH($C987,'Policy Characteristics'!$C:$C,0))),"",INDEX('Policy Characteristics'!H:H,MATCH($C987,'Policy Characteristics'!$C:$C,0)))</f>
        <v>0.01</v>
      </c>
      <c r="O987" s="76" t="str">
        <f>IF(ISBLANK(INDEX('Policy Characteristics'!I:I,MATCH($C987,'Policy Characteristics'!$C:$C,0))),"",INDEX('Policy Characteristics'!I:I,MATCH($C987,'Policy Characteristics'!$C:$C,0)))</f>
        <v>% of potential achieved</v>
      </c>
      <c r="P987" s="7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76" t="str">
        <f>IF(ISBLANK(INDEX('Policy Characteristics'!K:K,MATCH($C987,'Policy Characteristics'!$C:$C,0))),"",INDEX('Policy Characteristics'!K:K,MATCH($C987,'Policy Characteristics'!$C:$C,0)))</f>
        <v/>
      </c>
      <c r="R987" s="76" t="str">
        <f>IF(ISBLANK(INDEX('Policy Characteristics'!L:L,MATCH($C987,'Policy Characteristics'!$C:$C,0))),"",INDEX('Policy Characteristics'!L:L,MATCH($C987,'Policy Characteristics'!$C:$C,0)))</f>
        <v/>
      </c>
    </row>
    <row r="988" spans="1:18" s="143" customFormat="1" x14ac:dyDescent="0.25">
      <c r="A988" s="76" t="str">
        <f>IF(ISBLANK(INDEX('Policy Characteristics'!A:A,MATCH($C988,'Policy Characteristics'!$C:$C,0))),"",INDEX('Policy Characteristics'!A:A,MATCH($C988,'Policy Characteristics'!$C:$C,0)))</f>
        <v>Industry</v>
      </c>
      <c r="B988" s="200" t="str">
        <f>IF(ISBLANK(INDEX('Policy Characteristics'!B:B,MATCH($C988,'Policy Characteristics'!$C:$C,0))),"",INDEX('Policy Characteristics'!B:B,MATCH($C988,'Policy Characteristics'!$C:$C,0)))</f>
        <v>Feedstock Shifting</v>
      </c>
      <c r="C988" s="76" t="str">
        <f t="shared" si="32"/>
        <v>Fraction of Feedstock Shifted</v>
      </c>
      <c r="D988" s="78" t="s">
        <v>1312</v>
      </c>
      <c r="E988" s="88" t="s">
        <v>645</v>
      </c>
      <c r="F988" t="s">
        <v>1275</v>
      </c>
      <c r="G988" s="88" t="s">
        <v>649</v>
      </c>
      <c r="H988" s="80">
        <v>2583</v>
      </c>
      <c r="I988" s="213" t="s">
        <v>44</v>
      </c>
      <c r="J988" s="202" t="str">
        <f>IF(ISBLANK(INDEX('Policy Characteristics'!D:D,MATCH($C988,'Policy Characteristics'!$C:$C,0))),"",INDEX('Policy Characteristics'!D:D,MATCH($C988,'Policy Characteristics'!$C:$C,0)))</f>
        <v>Feedstock Shifting</v>
      </c>
      <c r="K988" s="76" t="str">
        <f>IF(ISBLANK(INDEX('Policy Characteristics'!E:E,MATCH($C988,'Policy Characteristics'!$C:$C,0))),"",INDEX('Policy Characteristics'!E:E,MATCH($C988,'Policy Characteristics'!$C:$C,0)))</f>
        <v>indst feedstock shifting</v>
      </c>
      <c r="L988" s="205">
        <f>IF(ISBLANK(INDEX('Policy Characteristics'!F:F,MATCH($C988,'Policy Characteristics'!$C:$C,0))),"",INDEX('Policy Characteristics'!F:F,MATCH($C988,'Policy Characteristics'!$C:$C,0)))</f>
        <v>0</v>
      </c>
      <c r="M988" s="205">
        <f>IF(ISBLANK(INDEX('Policy Characteristics'!G:G,MATCH($C988,'Policy Characteristics'!$C:$C,0))),"",INDEX('Policy Characteristics'!G:G,MATCH($C988,'Policy Characteristics'!$C:$C,0)))</f>
        <v>1</v>
      </c>
      <c r="N988" s="205">
        <f>IF(ISBLANK(INDEX('Policy Characteristics'!H:H,MATCH($C988,'Policy Characteristics'!$C:$C,0))),"",INDEX('Policy Characteristics'!H:H,MATCH($C988,'Policy Characteristics'!$C:$C,0)))</f>
        <v>0.01</v>
      </c>
      <c r="O988" s="76" t="str">
        <f>IF(ISBLANK(INDEX('Policy Characteristics'!I:I,MATCH($C988,'Policy Characteristics'!$C:$C,0))),"",INDEX('Policy Characteristics'!I:I,MATCH($C988,'Policy Characteristics'!$C:$C,0)))</f>
        <v>% of potential achieved</v>
      </c>
      <c r="P988" s="7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76" t="str">
        <f>IF(ISBLANK(INDEX('Policy Characteristics'!K:K,MATCH($C988,'Policy Characteristics'!$C:$C,0))),"",INDEX('Policy Characteristics'!K:K,MATCH($C988,'Policy Characteristics'!$C:$C,0)))</f>
        <v/>
      </c>
      <c r="R988" s="76" t="str">
        <f>IF(ISBLANK(INDEX('Policy Characteristics'!L:L,MATCH($C988,'Policy Characteristics'!$C:$C,0))),"",INDEX('Policy Characteristics'!L:L,MATCH($C988,'Policy Characteristics'!$C:$C,0)))</f>
        <v/>
      </c>
    </row>
    <row r="989" spans="1:18" s="143" customFormat="1" x14ac:dyDescent="0.25">
      <c r="A989" s="76" t="str">
        <f>IF(ISBLANK(INDEX('Policy Characteristics'!A:A,MATCH($C989,'Policy Characteristics'!$C:$C,0))),"",INDEX('Policy Characteristics'!A:A,MATCH($C989,'Policy Characteristics'!$C:$C,0)))</f>
        <v>Industry</v>
      </c>
      <c r="B989" s="200" t="str">
        <f>IF(ISBLANK(INDEX('Policy Characteristics'!B:B,MATCH($C989,'Policy Characteristics'!$C:$C,0))),"",INDEX('Policy Characteristics'!B:B,MATCH($C989,'Policy Characteristics'!$C:$C,0)))</f>
        <v>Feedstock Shifting</v>
      </c>
      <c r="C989" s="76" t="str">
        <f t="shared" si="32"/>
        <v>Fraction of Feedstock Shifted</v>
      </c>
      <c r="D989" s="78" t="s">
        <v>1312</v>
      </c>
      <c r="E989" s="88" t="s">
        <v>646</v>
      </c>
      <c r="F989" t="s">
        <v>1275</v>
      </c>
      <c r="G989" s="88" t="s">
        <v>650</v>
      </c>
      <c r="H989" s="80">
        <v>2584</v>
      </c>
      <c r="I989" s="213" t="s">
        <v>44</v>
      </c>
      <c r="J989" s="202" t="str">
        <f>IF(ISBLANK(INDEX('Policy Characteristics'!D:D,MATCH($C989,'Policy Characteristics'!$C:$C,0))),"",INDEX('Policy Characteristics'!D:D,MATCH($C989,'Policy Characteristics'!$C:$C,0)))</f>
        <v>Feedstock Shifting</v>
      </c>
      <c r="K989" s="76" t="str">
        <f>IF(ISBLANK(INDEX('Policy Characteristics'!E:E,MATCH($C989,'Policy Characteristics'!$C:$C,0))),"",INDEX('Policy Characteristics'!E:E,MATCH($C989,'Policy Characteristics'!$C:$C,0)))</f>
        <v>indst feedstock shifting</v>
      </c>
      <c r="L989" s="205">
        <f>IF(ISBLANK(INDEX('Policy Characteristics'!F:F,MATCH($C989,'Policy Characteristics'!$C:$C,0))),"",INDEX('Policy Characteristics'!F:F,MATCH($C989,'Policy Characteristics'!$C:$C,0)))</f>
        <v>0</v>
      </c>
      <c r="M989" s="205">
        <f>IF(ISBLANK(INDEX('Policy Characteristics'!G:G,MATCH($C989,'Policy Characteristics'!$C:$C,0))),"",INDEX('Policy Characteristics'!G:G,MATCH($C989,'Policy Characteristics'!$C:$C,0)))</f>
        <v>1</v>
      </c>
      <c r="N989" s="205">
        <f>IF(ISBLANK(INDEX('Policy Characteristics'!H:H,MATCH($C989,'Policy Characteristics'!$C:$C,0))),"",INDEX('Policy Characteristics'!H:H,MATCH($C989,'Policy Characteristics'!$C:$C,0)))</f>
        <v>0.01</v>
      </c>
      <c r="O989" s="76" t="str">
        <f>IF(ISBLANK(INDEX('Policy Characteristics'!I:I,MATCH($C989,'Policy Characteristics'!$C:$C,0))),"",INDEX('Policy Characteristics'!I:I,MATCH($C989,'Policy Characteristics'!$C:$C,0)))</f>
        <v>% of potential achieved</v>
      </c>
      <c r="P989" s="7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76" t="str">
        <f>IF(ISBLANK(INDEX('Policy Characteristics'!K:K,MATCH($C989,'Policy Characteristics'!$C:$C,0))),"",INDEX('Policy Characteristics'!K:K,MATCH($C989,'Policy Characteristics'!$C:$C,0)))</f>
        <v/>
      </c>
      <c r="R989" s="76" t="str">
        <f>IF(ISBLANK(INDEX('Policy Characteristics'!L:L,MATCH($C989,'Policy Characteristics'!$C:$C,0))),"",INDEX('Policy Characteristics'!L:L,MATCH($C989,'Policy Characteristics'!$C:$C,0)))</f>
        <v/>
      </c>
    </row>
    <row r="990" spans="1:18" s="143" customFormat="1" x14ac:dyDescent="0.25">
      <c r="A990" s="76" t="str">
        <f>IF(ISBLANK(INDEX('Policy Characteristics'!A:A,MATCH($C990,'Policy Characteristics'!$C:$C,0))),"",INDEX('Policy Characteristics'!A:A,MATCH($C990,'Policy Characteristics'!$C:$C,0)))</f>
        <v>Industry</v>
      </c>
      <c r="B990" s="200" t="str">
        <f>IF(ISBLANK(INDEX('Policy Characteristics'!B:B,MATCH($C990,'Policy Characteristics'!$C:$C,0))),"",INDEX('Policy Characteristics'!B:B,MATCH($C990,'Policy Characteristics'!$C:$C,0)))</f>
        <v>Feedstock Shifting</v>
      </c>
      <c r="C990" s="76" t="str">
        <f t="shared" si="32"/>
        <v>Fraction of Feedstock Shifted</v>
      </c>
      <c r="D990" s="78" t="s">
        <v>1312</v>
      </c>
      <c r="E990" s="88" t="s">
        <v>647</v>
      </c>
      <c r="F990" t="s">
        <v>1275</v>
      </c>
      <c r="G990" s="88" t="s">
        <v>653</v>
      </c>
      <c r="H990" s="80">
        <v>2585</v>
      </c>
      <c r="I990" s="213" t="s">
        <v>44</v>
      </c>
      <c r="J990" s="202" t="str">
        <f>IF(ISBLANK(INDEX('Policy Characteristics'!D:D,MATCH($C990,'Policy Characteristics'!$C:$C,0))),"",INDEX('Policy Characteristics'!D:D,MATCH($C990,'Policy Characteristics'!$C:$C,0)))</f>
        <v>Feedstock Shifting</v>
      </c>
      <c r="K990" s="76" t="str">
        <f>IF(ISBLANK(INDEX('Policy Characteristics'!E:E,MATCH($C990,'Policy Characteristics'!$C:$C,0))),"",INDEX('Policy Characteristics'!E:E,MATCH($C990,'Policy Characteristics'!$C:$C,0)))</f>
        <v>indst feedstock shifting</v>
      </c>
      <c r="L990" s="205">
        <f>IF(ISBLANK(INDEX('Policy Characteristics'!F:F,MATCH($C990,'Policy Characteristics'!$C:$C,0))),"",INDEX('Policy Characteristics'!F:F,MATCH($C990,'Policy Characteristics'!$C:$C,0)))</f>
        <v>0</v>
      </c>
      <c r="M990" s="205">
        <f>IF(ISBLANK(INDEX('Policy Characteristics'!G:G,MATCH($C990,'Policy Characteristics'!$C:$C,0))),"",INDEX('Policy Characteristics'!G:G,MATCH($C990,'Policy Characteristics'!$C:$C,0)))</f>
        <v>1</v>
      </c>
      <c r="N990" s="205">
        <f>IF(ISBLANK(INDEX('Policy Characteristics'!H:H,MATCH($C990,'Policy Characteristics'!$C:$C,0))),"",INDEX('Policy Characteristics'!H:H,MATCH($C990,'Policy Characteristics'!$C:$C,0)))</f>
        <v>0.01</v>
      </c>
      <c r="O990" s="76" t="str">
        <f>IF(ISBLANK(INDEX('Policy Characteristics'!I:I,MATCH($C990,'Policy Characteristics'!$C:$C,0))),"",INDEX('Policy Characteristics'!I:I,MATCH($C990,'Policy Characteristics'!$C:$C,0)))</f>
        <v>% of potential achieved</v>
      </c>
      <c r="P990" s="7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76" t="str">
        <f>IF(ISBLANK(INDEX('Policy Characteristics'!K:K,MATCH($C990,'Policy Characteristics'!$C:$C,0))),"",INDEX('Policy Characteristics'!K:K,MATCH($C990,'Policy Characteristics'!$C:$C,0)))</f>
        <v/>
      </c>
      <c r="R990" s="76" t="str">
        <f>IF(ISBLANK(INDEX('Policy Characteristics'!L:L,MATCH($C990,'Policy Characteristics'!$C:$C,0))),"",INDEX('Policy Characteristics'!L:L,MATCH($C990,'Policy Characteristics'!$C:$C,0)))</f>
        <v/>
      </c>
    </row>
    <row r="991" spans="1:18" s="143" customFormat="1" x14ac:dyDescent="0.25">
      <c r="A991" s="76" t="str">
        <f>IF(ISBLANK(INDEX('Policy Characteristics'!A:A,MATCH($C991,'Policy Characteristics'!$C:$C,0))),"",INDEX('Policy Characteristics'!A:A,MATCH($C991,'Policy Characteristics'!$C:$C,0)))</f>
        <v>Industry</v>
      </c>
      <c r="B991" s="200" t="str">
        <f>IF(ISBLANK(INDEX('Policy Characteristics'!B:B,MATCH($C991,'Policy Characteristics'!$C:$C,0))),"",INDEX('Policy Characteristics'!B:B,MATCH($C991,'Policy Characteristics'!$C:$C,0)))</f>
        <v>Feedstock Shifting</v>
      </c>
      <c r="C991" s="76" t="str">
        <f t="shared" si="32"/>
        <v>Fraction of Feedstock Shifted</v>
      </c>
      <c r="D991" s="78" t="s">
        <v>1312</v>
      </c>
      <c r="E991" s="88" t="s">
        <v>946</v>
      </c>
      <c r="F991" t="s">
        <v>1275</v>
      </c>
      <c r="G991" s="88" t="s">
        <v>949</v>
      </c>
      <c r="H991" s="80">
        <v>2586</v>
      </c>
      <c r="I991" s="213" t="s">
        <v>44</v>
      </c>
      <c r="J991" s="202" t="str">
        <f>IF(ISBLANK(INDEX('Policy Characteristics'!D:D,MATCH($C991,'Policy Characteristics'!$C:$C,0))),"",INDEX('Policy Characteristics'!D:D,MATCH($C991,'Policy Characteristics'!$C:$C,0)))</f>
        <v>Feedstock Shifting</v>
      </c>
      <c r="K991" s="76" t="str">
        <f>IF(ISBLANK(INDEX('Policy Characteristics'!E:E,MATCH($C991,'Policy Characteristics'!$C:$C,0))),"",INDEX('Policy Characteristics'!E:E,MATCH($C991,'Policy Characteristics'!$C:$C,0)))</f>
        <v>indst feedstock shifting</v>
      </c>
      <c r="L991" s="205">
        <f>IF(ISBLANK(INDEX('Policy Characteristics'!F:F,MATCH($C991,'Policy Characteristics'!$C:$C,0))),"",INDEX('Policy Characteristics'!F:F,MATCH($C991,'Policy Characteristics'!$C:$C,0)))</f>
        <v>0</v>
      </c>
      <c r="M991" s="205">
        <f>IF(ISBLANK(INDEX('Policy Characteristics'!G:G,MATCH($C991,'Policy Characteristics'!$C:$C,0))),"",INDEX('Policy Characteristics'!G:G,MATCH($C991,'Policy Characteristics'!$C:$C,0)))</f>
        <v>1</v>
      </c>
      <c r="N991" s="205">
        <f>IF(ISBLANK(INDEX('Policy Characteristics'!H:H,MATCH($C991,'Policy Characteristics'!$C:$C,0))),"",INDEX('Policy Characteristics'!H:H,MATCH($C991,'Policy Characteristics'!$C:$C,0)))</f>
        <v>0.01</v>
      </c>
      <c r="O991" s="76" t="str">
        <f>IF(ISBLANK(INDEX('Policy Characteristics'!I:I,MATCH($C991,'Policy Characteristics'!$C:$C,0))),"",INDEX('Policy Characteristics'!I:I,MATCH($C991,'Policy Characteristics'!$C:$C,0)))</f>
        <v>% of potential achieved</v>
      </c>
      <c r="P991" s="7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76" t="str">
        <f>IF(ISBLANK(INDEX('Policy Characteristics'!K:K,MATCH($C991,'Policy Characteristics'!$C:$C,0))),"",INDEX('Policy Characteristics'!K:K,MATCH($C991,'Policy Characteristics'!$C:$C,0)))</f>
        <v/>
      </c>
      <c r="R991" s="76" t="str">
        <f>IF(ISBLANK(INDEX('Policy Characteristics'!L:L,MATCH($C991,'Policy Characteristics'!$C:$C,0))),"",INDEX('Policy Characteristics'!L:L,MATCH($C991,'Policy Characteristics'!$C:$C,0)))</f>
        <v/>
      </c>
    </row>
    <row r="992" spans="1:18" s="143" customFormat="1" x14ac:dyDescent="0.25">
      <c r="A992" s="76" t="str">
        <f>IF(ISBLANK(INDEX('Policy Characteristics'!A:A,MATCH($C992,'Policy Characteristics'!$C:$C,0))),"",INDEX('Policy Characteristics'!A:A,MATCH($C992,'Policy Characteristics'!$C:$C,0)))</f>
        <v>Industry</v>
      </c>
      <c r="B992" s="200" t="str">
        <f>IF(ISBLANK(INDEX('Policy Characteristics'!B:B,MATCH($C992,'Policy Characteristics'!$C:$C,0))),"",INDEX('Policy Characteristics'!B:B,MATCH($C992,'Policy Characteristics'!$C:$C,0)))</f>
        <v>Feedstock Shifting</v>
      </c>
      <c r="C992" s="76" t="str">
        <f t="shared" si="32"/>
        <v>Fraction of Feedstock Shifted</v>
      </c>
      <c r="D992" s="78" t="s">
        <v>1312</v>
      </c>
      <c r="E992" s="88" t="s">
        <v>947</v>
      </c>
      <c r="F992" t="s">
        <v>1275</v>
      </c>
      <c r="G992" s="88" t="s">
        <v>951</v>
      </c>
      <c r="H992" s="80">
        <v>2587</v>
      </c>
      <c r="I992" s="213" t="s">
        <v>44</v>
      </c>
      <c r="J992" s="202" t="str">
        <f>IF(ISBLANK(INDEX('Policy Characteristics'!D:D,MATCH($C992,'Policy Characteristics'!$C:$C,0))),"",INDEX('Policy Characteristics'!D:D,MATCH($C992,'Policy Characteristics'!$C:$C,0)))</f>
        <v>Feedstock Shifting</v>
      </c>
      <c r="K992" s="76" t="str">
        <f>IF(ISBLANK(INDEX('Policy Characteristics'!E:E,MATCH($C992,'Policy Characteristics'!$C:$C,0))),"",INDEX('Policy Characteristics'!E:E,MATCH($C992,'Policy Characteristics'!$C:$C,0)))</f>
        <v>indst feedstock shifting</v>
      </c>
      <c r="L992" s="205">
        <f>IF(ISBLANK(INDEX('Policy Characteristics'!F:F,MATCH($C992,'Policy Characteristics'!$C:$C,0))),"",INDEX('Policy Characteristics'!F:F,MATCH($C992,'Policy Characteristics'!$C:$C,0)))</f>
        <v>0</v>
      </c>
      <c r="M992" s="205">
        <f>IF(ISBLANK(INDEX('Policy Characteristics'!G:G,MATCH($C992,'Policy Characteristics'!$C:$C,0))),"",INDEX('Policy Characteristics'!G:G,MATCH($C992,'Policy Characteristics'!$C:$C,0)))</f>
        <v>1</v>
      </c>
      <c r="N992" s="205">
        <f>IF(ISBLANK(INDEX('Policy Characteristics'!H:H,MATCH($C992,'Policy Characteristics'!$C:$C,0))),"",INDEX('Policy Characteristics'!H:H,MATCH($C992,'Policy Characteristics'!$C:$C,0)))</f>
        <v>0.01</v>
      </c>
      <c r="O992" s="76" t="str">
        <f>IF(ISBLANK(INDEX('Policy Characteristics'!I:I,MATCH($C992,'Policy Characteristics'!$C:$C,0))),"",INDEX('Policy Characteristics'!I:I,MATCH($C992,'Policy Characteristics'!$C:$C,0)))</f>
        <v>% of potential achieved</v>
      </c>
      <c r="P992" s="7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76" t="str">
        <f>IF(ISBLANK(INDEX('Policy Characteristics'!K:K,MATCH($C992,'Policy Characteristics'!$C:$C,0))),"",INDEX('Policy Characteristics'!K:K,MATCH($C992,'Policy Characteristics'!$C:$C,0)))</f>
        <v/>
      </c>
      <c r="R992" s="76" t="str">
        <f>IF(ISBLANK(INDEX('Policy Characteristics'!L:L,MATCH($C992,'Policy Characteristics'!$C:$C,0))),"",INDEX('Policy Characteristics'!L:L,MATCH($C992,'Policy Characteristics'!$C:$C,0)))</f>
        <v/>
      </c>
    </row>
    <row r="993" spans="1:18" s="143" customFormat="1" x14ac:dyDescent="0.25">
      <c r="A993" s="76" t="str">
        <f>IF(ISBLANK(INDEX('Policy Characteristics'!A:A,MATCH($C993,'Policy Characteristics'!$C:$C,0))),"",INDEX('Policy Characteristics'!A:A,MATCH($C993,'Policy Characteristics'!$C:$C,0)))</f>
        <v>Industry</v>
      </c>
      <c r="B993" s="200" t="str">
        <f>IF(ISBLANK(INDEX('Policy Characteristics'!B:B,MATCH($C993,'Policy Characteristics'!$C:$C,0))),"",INDEX('Policy Characteristics'!B:B,MATCH($C993,'Policy Characteristics'!$C:$C,0)))</f>
        <v>Feedstock Shifting</v>
      </c>
      <c r="C993" s="76" t="str">
        <f t="shared" si="32"/>
        <v>Fraction of Feedstock Shifted</v>
      </c>
      <c r="D993" s="78" t="s">
        <v>1312</v>
      </c>
      <c r="E993" s="88" t="s">
        <v>948</v>
      </c>
      <c r="F993" t="s">
        <v>1275</v>
      </c>
      <c r="G993" s="88" t="s">
        <v>952</v>
      </c>
      <c r="H993" s="80">
        <v>2588</v>
      </c>
      <c r="I993" s="213" t="s">
        <v>44</v>
      </c>
      <c r="J993" s="202" t="str">
        <f>IF(ISBLANK(INDEX('Policy Characteristics'!D:D,MATCH($C993,'Policy Characteristics'!$C:$C,0))),"",INDEX('Policy Characteristics'!D:D,MATCH($C993,'Policy Characteristics'!$C:$C,0)))</f>
        <v>Feedstock Shifting</v>
      </c>
      <c r="K993" s="76" t="str">
        <f>IF(ISBLANK(INDEX('Policy Characteristics'!E:E,MATCH($C993,'Policy Characteristics'!$C:$C,0))),"",INDEX('Policy Characteristics'!E:E,MATCH($C993,'Policy Characteristics'!$C:$C,0)))</f>
        <v>indst feedstock shifting</v>
      </c>
      <c r="L993" s="205">
        <f>IF(ISBLANK(INDEX('Policy Characteristics'!F:F,MATCH($C993,'Policy Characteristics'!$C:$C,0))),"",INDEX('Policy Characteristics'!F:F,MATCH($C993,'Policy Characteristics'!$C:$C,0)))</f>
        <v>0</v>
      </c>
      <c r="M993" s="205">
        <f>IF(ISBLANK(INDEX('Policy Characteristics'!G:G,MATCH($C993,'Policy Characteristics'!$C:$C,0))),"",INDEX('Policy Characteristics'!G:G,MATCH($C993,'Policy Characteristics'!$C:$C,0)))</f>
        <v>1</v>
      </c>
      <c r="N993" s="205">
        <f>IF(ISBLANK(INDEX('Policy Characteristics'!H:H,MATCH($C993,'Policy Characteristics'!$C:$C,0))),"",INDEX('Policy Characteristics'!H:H,MATCH($C993,'Policy Characteristics'!$C:$C,0)))</f>
        <v>0.01</v>
      </c>
      <c r="O993" s="76" t="str">
        <f>IF(ISBLANK(INDEX('Policy Characteristics'!I:I,MATCH($C993,'Policy Characteristics'!$C:$C,0))),"",INDEX('Policy Characteristics'!I:I,MATCH($C993,'Policy Characteristics'!$C:$C,0)))</f>
        <v>% of potential achieved</v>
      </c>
      <c r="P993" s="7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76" t="str">
        <f>IF(ISBLANK(INDEX('Policy Characteristics'!K:K,MATCH($C993,'Policy Characteristics'!$C:$C,0))),"",INDEX('Policy Characteristics'!K:K,MATCH($C993,'Policy Characteristics'!$C:$C,0)))</f>
        <v/>
      </c>
      <c r="R993" s="76" t="str">
        <f>IF(ISBLANK(INDEX('Policy Characteristics'!L:L,MATCH($C993,'Policy Characteristics'!$C:$C,0))),"",INDEX('Policy Characteristics'!L:L,MATCH($C993,'Policy Characteristics'!$C:$C,0)))</f>
        <v/>
      </c>
    </row>
    <row r="994" spans="1:18" s="143" customFormat="1" x14ac:dyDescent="0.25">
      <c r="A994" s="76" t="str">
        <f>IF(ISBLANK(INDEX('Policy Characteristics'!A:A,MATCH($C994,'Policy Characteristics'!$C:$C,0))),"",INDEX('Policy Characteristics'!A:A,MATCH($C994,'Policy Characteristics'!$C:$C,0)))</f>
        <v>Industry</v>
      </c>
      <c r="B994" s="200" t="str">
        <f>IF(ISBLANK(INDEX('Policy Characteristics'!B:B,MATCH($C994,'Policy Characteristics'!$C:$C,0))),"",INDEX('Policy Characteristics'!B:B,MATCH($C994,'Policy Characteristics'!$C:$C,0)))</f>
        <v>Feedstock Shifting</v>
      </c>
      <c r="C994" s="76" t="str">
        <f t="shared" si="32"/>
        <v>Fraction of Feedstock Shifted</v>
      </c>
      <c r="D994" s="78" t="s">
        <v>1312</v>
      </c>
      <c r="E994" s="88" t="s">
        <v>945</v>
      </c>
      <c r="F994" t="s">
        <v>1275</v>
      </c>
      <c r="G994" s="88" t="s">
        <v>950</v>
      </c>
      <c r="H994" s="80">
        <v>2589</v>
      </c>
      <c r="I994" s="213" t="s">
        <v>44</v>
      </c>
      <c r="J994" s="202" t="str">
        <f>IF(ISBLANK(INDEX('Policy Characteristics'!D:D,MATCH($C994,'Policy Characteristics'!$C:$C,0))),"",INDEX('Policy Characteristics'!D:D,MATCH($C994,'Policy Characteristics'!$C:$C,0)))</f>
        <v>Feedstock Shifting</v>
      </c>
      <c r="K994" s="76" t="str">
        <f>IF(ISBLANK(INDEX('Policy Characteristics'!E:E,MATCH($C994,'Policy Characteristics'!$C:$C,0))),"",INDEX('Policy Characteristics'!E:E,MATCH($C994,'Policy Characteristics'!$C:$C,0)))</f>
        <v>indst feedstock shifting</v>
      </c>
      <c r="L994" s="205">
        <f>IF(ISBLANK(INDEX('Policy Characteristics'!F:F,MATCH($C994,'Policy Characteristics'!$C:$C,0))),"",INDEX('Policy Characteristics'!F:F,MATCH($C994,'Policy Characteristics'!$C:$C,0)))</f>
        <v>0</v>
      </c>
      <c r="M994" s="205">
        <f>IF(ISBLANK(INDEX('Policy Characteristics'!G:G,MATCH($C994,'Policy Characteristics'!$C:$C,0))),"",INDEX('Policy Characteristics'!G:G,MATCH($C994,'Policy Characteristics'!$C:$C,0)))</f>
        <v>1</v>
      </c>
      <c r="N994" s="205">
        <f>IF(ISBLANK(INDEX('Policy Characteristics'!H:H,MATCH($C994,'Policy Characteristics'!$C:$C,0))),"",INDEX('Policy Characteristics'!H:H,MATCH($C994,'Policy Characteristics'!$C:$C,0)))</f>
        <v>0.01</v>
      </c>
      <c r="O994" s="76" t="str">
        <f>IF(ISBLANK(INDEX('Policy Characteristics'!I:I,MATCH($C994,'Policy Characteristics'!$C:$C,0))),"",INDEX('Policy Characteristics'!I:I,MATCH($C994,'Policy Characteristics'!$C:$C,0)))</f>
        <v>% of potential achieved</v>
      </c>
      <c r="P994" s="7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76" t="str">
        <f>IF(ISBLANK(INDEX('Policy Characteristics'!K:K,MATCH($C994,'Policy Characteristics'!$C:$C,0))),"",INDEX('Policy Characteristics'!K:K,MATCH($C994,'Policy Characteristics'!$C:$C,0)))</f>
        <v/>
      </c>
      <c r="R994" s="76" t="str">
        <f>IF(ISBLANK(INDEX('Policy Characteristics'!L:L,MATCH($C994,'Policy Characteristics'!$C:$C,0))),"",INDEX('Policy Characteristics'!L:L,MATCH($C994,'Policy Characteristics'!$C:$C,0)))</f>
        <v/>
      </c>
    </row>
    <row r="995" spans="1:18" s="143" customFormat="1" x14ac:dyDescent="0.25">
      <c r="A995" s="76" t="str">
        <f>IF(ISBLANK(INDEX('Policy Characteristics'!A:A,MATCH($C995,'Policy Characteristics'!$C:$C,0))),"",INDEX('Policy Characteristics'!A:A,MATCH($C995,'Policy Characteristics'!$C:$C,0)))</f>
        <v>Industry</v>
      </c>
      <c r="B995" s="200" t="str">
        <f>IF(ISBLANK(INDEX('Policy Characteristics'!B:B,MATCH($C995,'Policy Characteristics'!$C:$C,0))),"",INDEX('Policy Characteristics'!B:B,MATCH($C995,'Policy Characteristics'!$C:$C,0)))</f>
        <v>Feedstock Shifting</v>
      </c>
      <c r="C995" s="76" t="str">
        <f t="shared" ref="C995:C1058" si="33">C$865</f>
        <v>Fraction of Feedstock Shifted</v>
      </c>
      <c r="D995" s="78" t="s">
        <v>1313</v>
      </c>
      <c r="E995" s="88" t="s">
        <v>642</v>
      </c>
      <c r="F995" t="s">
        <v>820</v>
      </c>
      <c r="G995" s="88" t="s">
        <v>648</v>
      </c>
      <c r="H995" s="80">
        <v>2590</v>
      </c>
      <c r="I995" s="213" t="s">
        <v>44</v>
      </c>
      <c r="J995" s="202" t="str">
        <f>IF(ISBLANK(INDEX('Policy Characteristics'!D:D,MATCH($C995,'Policy Characteristics'!$C:$C,0))),"",INDEX('Policy Characteristics'!D:D,MATCH($C995,'Policy Characteristics'!$C:$C,0)))</f>
        <v>Feedstock Shifting</v>
      </c>
      <c r="K995" s="76" t="str">
        <f>IF(ISBLANK(INDEX('Policy Characteristics'!E:E,MATCH($C995,'Policy Characteristics'!$C:$C,0))),"",INDEX('Policy Characteristics'!E:E,MATCH($C995,'Policy Characteristics'!$C:$C,0)))</f>
        <v>indst feedstock shifting</v>
      </c>
      <c r="L995" s="205">
        <f>IF(ISBLANK(INDEX('Policy Characteristics'!F:F,MATCH($C995,'Policy Characteristics'!$C:$C,0))),"",INDEX('Policy Characteristics'!F:F,MATCH($C995,'Policy Characteristics'!$C:$C,0)))</f>
        <v>0</v>
      </c>
      <c r="M995" s="205">
        <f>IF(ISBLANK(INDEX('Policy Characteristics'!G:G,MATCH($C995,'Policy Characteristics'!$C:$C,0))),"",INDEX('Policy Characteristics'!G:G,MATCH($C995,'Policy Characteristics'!$C:$C,0)))</f>
        <v>1</v>
      </c>
      <c r="N995" s="205">
        <f>IF(ISBLANK(INDEX('Policy Characteristics'!H:H,MATCH($C995,'Policy Characteristics'!$C:$C,0))),"",INDEX('Policy Characteristics'!H:H,MATCH($C995,'Policy Characteristics'!$C:$C,0)))</f>
        <v>0.01</v>
      </c>
      <c r="O995" s="76" t="str">
        <f>IF(ISBLANK(INDEX('Policy Characteristics'!I:I,MATCH($C995,'Policy Characteristics'!$C:$C,0))),"",INDEX('Policy Characteristics'!I:I,MATCH($C995,'Policy Characteristics'!$C:$C,0)))</f>
        <v>% of potential achieved</v>
      </c>
      <c r="P995" s="7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76" t="str">
        <f>IF(ISBLANK(INDEX('Policy Characteristics'!K:K,MATCH($C995,'Policy Characteristics'!$C:$C,0))),"",INDEX('Policy Characteristics'!K:K,MATCH($C995,'Policy Characteristics'!$C:$C,0)))</f>
        <v/>
      </c>
      <c r="R995" s="76" t="str">
        <f>IF(ISBLANK(INDEX('Policy Characteristics'!L:L,MATCH($C995,'Policy Characteristics'!$C:$C,0))),"",INDEX('Policy Characteristics'!L:L,MATCH($C995,'Policy Characteristics'!$C:$C,0)))</f>
        <v/>
      </c>
    </row>
    <row r="996" spans="1:18" s="143" customFormat="1" x14ac:dyDescent="0.25">
      <c r="A996" s="76" t="str">
        <f>IF(ISBLANK(INDEX('Policy Characteristics'!A:A,MATCH($C996,'Policy Characteristics'!$C:$C,0))),"",INDEX('Policy Characteristics'!A:A,MATCH($C996,'Policy Characteristics'!$C:$C,0)))</f>
        <v>Industry</v>
      </c>
      <c r="B996" s="200" t="str">
        <f>IF(ISBLANK(INDEX('Policy Characteristics'!B:B,MATCH($C996,'Policy Characteristics'!$C:$C,0))),"",INDEX('Policy Characteristics'!B:B,MATCH($C996,'Policy Characteristics'!$C:$C,0)))</f>
        <v>Feedstock Shifting</v>
      </c>
      <c r="C996" s="76" t="str">
        <f t="shared" si="33"/>
        <v>Fraction of Feedstock Shifted</v>
      </c>
      <c r="D996" s="78" t="s">
        <v>1313</v>
      </c>
      <c r="E996" s="88" t="s">
        <v>643</v>
      </c>
      <c r="F996" t="s">
        <v>820</v>
      </c>
      <c r="G996" s="88" t="s">
        <v>651</v>
      </c>
      <c r="H996" s="80">
        <v>2591</v>
      </c>
      <c r="I996" s="213" t="s">
        <v>43</v>
      </c>
      <c r="J996" s="202" t="str">
        <f>IF(ISBLANK(INDEX('Policy Characteristics'!D:D,MATCH($C996,'Policy Characteristics'!$C:$C,0))),"",INDEX('Policy Characteristics'!D:D,MATCH($C996,'Policy Characteristics'!$C:$C,0)))</f>
        <v>Feedstock Shifting</v>
      </c>
      <c r="K996" s="76" t="str">
        <f>IF(ISBLANK(INDEX('Policy Characteristics'!E:E,MATCH($C996,'Policy Characteristics'!$C:$C,0))),"",INDEX('Policy Characteristics'!E:E,MATCH($C996,'Policy Characteristics'!$C:$C,0)))</f>
        <v>indst feedstock shifting</v>
      </c>
      <c r="L996" s="205">
        <f>IF(ISBLANK(INDEX('Policy Characteristics'!F:F,MATCH($C996,'Policy Characteristics'!$C:$C,0))),"",INDEX('Policy Characteristics'!F:F,MATCH($C996,'Policy Characteristics'!$C:$C,0)))</f>
        <v>0</v>
      </c>
      <c r="M996" s="205">
        <f>IF(ISBLANK(INDEX('Policy Characteristics'!G:G,MATCH($C996,'Policy Characteristics'!$C:$C,0))),"",INDEX('Policy Characteristics'!G:G,MATCH($C996,'Policy Characteristics'!$C:$C,0)))</f>
        <v>1</v>
      </c>
      <c r="N996" s="205">
        <f>IF(ISBLANK(INDEX('Policy Characteristics'!H:H,MATCH($C996,'Policy Characteristics'!$C:$C,0))),"",INDEX('Policy Characteristics'!H:H,MATCH($C996,'Policy Characteristics'!$C:$C,0)))</f>
        <v>0.01</v>
      </c>
      <c r="O996" s="76" t="str">
        <f>IF(ISBLANK(INDEX('Policy Characteristics'!I:I,MATCH($C996,'Policy Characteristics'!$C:$C,0))),"",INDEX('Policy Characteristics'!I:I,MATCH($C996,'Policy Characteristics'!$C:$C,0)))</f>
        <v>% of potential achieved</v>
      </c>
      <c r="P996" s="7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76" t="str">
        <f>IF(ISBLANK(INDEX('Policy Characteristics'!K:K,MATCH($C996,'Policy Characteristics'!$C:$C,0))),"",INDEX('Policy Characteristics'!K:K,MATCH($C996,'Policy Characteristics'!$C:$C,0)))</f>
        <v/>
      </c>
      <c r="R996" s="76" t="str">
        <f>IF(ISBLANK(INDEX('Policy Characteristics'!L:L,MATCH($C996,'Policy Characteristics'!$C:$C,0))),"",INDEX('Policy Characteristics'!L:L,MATCH($C996,'Policy Characteristics'!$C:$C,0)))</f>
        <v/>
      </c>
    </row>
    <row r="997" spans="1:18" s="143" customFormat="1" x14ac:dyDescent="0.25">
      <c r="A997" s="76" t="str">
        <f>IF(ISBLANK(INDEX('Policy Characteristics'!A:A,MATCH($C997,'Policy Characteristics'!$C:$C,0))),"",INDEX('Policy Characteristics'!A:A,MATCH($C997,'Policy Characteristics'!$C:$C,0)))</f>
        <v>Industry</v>
      </c>
      <c r="B997" s="200" t="str">
        <f>IF(ISBLANK(INDEX('Policy Characteristics'!B:B,MATCH($C997,'Policy Characteristics'!$C:$C,0))),"",INDEX('Policy Characteristics'!B:B,MATCH($C997,'Policy Characteristics'!$C:$C,0)))</f>
        <v>Feedstock Shifting</v>
      </c>
      <c r="C997" s="76" t="str">
        <f t="shared" si="33"/>
        <v>Fraction of Feedstock Shifted</v>
      </c>
      <c r="D997" s="78" t="s">
        <v>1313</v>
      </c>
      <c r="E997" s="88" t="s">
        <v>644</v>
      </c>
      <c r="F997" t="s">
        <v>820</v>
      </c>
      <c r="G997" s="88" t="s">
        <v>652</v>
      </c>
      <c r="H997" s="80">
        <v>2592</v>
      </c>
      <c r="I997" s="213" t="s">
        <v>43</v>
      </c>
      <c r="J997" s="202" t="str">
        <f>IF(ISBLANK(INDEX('Policy Characteristics'!D:D,MATCH($C997,'Policy Characteristics'!$C:$C,0))),"",INDEX('Policy Characteristics'!D:D,MATCH($C997,'Policy Characteristics'!$C:$C,0)))</f>
        <v>Feedstock Shifting</v>
      </c>
      <c r="K997" s="76" t="str">
        <f>IF(ISBLANK(INDEX('Policy Characteristics'!E:E,MATCH($C997,'Policy Characteristics'!$C:$C,0))),"",INDEX('Policy Characteristics'!E:E,MATCH($C997,'Policy Characteristics'!$C:$C,0)))</f>
        <v>indst feedstock shifting</v>
      </c>
      <c r="L997" s="205">
        <f>IF(ISBLANK(INDEX('Policy Characteristics'!F:F,MATCH($C997,'Policy Characteristics'!$C:$C,0))),"",INDEX('Policy Characteristics'!F:F,MATCH($C997,'Policy Characteristics'!$C:$C,0)))</f>
        <v>0</v>
      </c>
      <c r="M997" s="205">
        <f>IF(ISBLANK(INDEX('Policy Characteristics'!G:G,MATCH($C997,'Policy Characteristics'!$C:$C,0))),"",INDEX('Policy Characteristics'!G:G,MATCH($C997,'Policy Characteristics'!$C:$C,0)))</f>
        <v>1</v>
      </c>
      <c r="N997" s="205">
        <f>IF(ISBLANK(INDEX('Policy Characteristics'!H:H,MATCH($C997,'Policy Characteristics'!$C:$C,0))),"",INDEX('Policy Characteristics'!H:H,MATCH($C997,'Policy Characteristics'!$C:$C,0)))</f>
        <v>0.01</v>
      </c>
      <c r="O997" s="76" t="str">
        <f>IF(ISBLANK(INDEX('Policy Characteristics'!I:I,MATCH($C997,'Policy Characteristics'!$C:$C,0))),"",INDEX('Policy Characteristics'!I:I,MATCH($C997,'Policy Characteristics'!$C:$C,0)))</f>
        <v>% of potential achieved</v>
      </c>
      <c r="P997" s="7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76" t="str">
        <f>IF(ISBLANK(INDEX('Policy Characteristics'!K:K,MATCH($C997,'Policy Characteristics'!$C:$C,0))),"",INDEX('Policy Characteristics'!K:K,MATCH($C997,'Policy Characteristics'!$C:$C,0)))</f>
        <v/>
      </c>
      <c r="R997" s="76" t="str">
        <f>IF(ISBLANK(INDEX('Policy Characteristics'!L:L,MATCH($C997,'Policy Characteristics'!$C:$C,0))),"",INDEX('Policy Characteristics'!L:L,MATCH($C997,'Policy Characteristics'!$C:$C,0)))</f>
        <v/>
      </c>
    </row>
    <row r="998" spans="1:18" s="143" customFormat="1" x14ac:dyDescent="0.25">
      <c r="A998" s="76" t="str">
        <f>IF(ISBLANK(INDEX('Policy Characteristics'!A:A,MATCH($C998,'Policy Characteristics'!$C:$C,0))),"",INDEX('Policy Characteristics'!A:A,MATCH($C998,'Policy Characteristics'!$C:$C,0)))</f>
        <v>Industry</v>
      </c>
      <c r="B998" s="200" t="str">
        <f>IF(ISBLANK(INDEX('Policy Characteristics'!B:B,MATCH($C998,'Policy Characteristics'!$C:$C,0))),"",INDEX('Policy Characteristics'!B:B,MATCH($C998,'Policy Characteristics'!$C:$C,0)))</f>
        <v>Feedstock Shifting</v>
      </c>
      <c r="C998" s="76" t="str">
        <f t="shared" si="33"/>
        <v>Fraction of Feedstock Shifted</v>
      </c>
      <c r="D998" s="78" t="s">
        <v>1313</v>
      </c>
      <c r="E998" s="88" t="s">
        <v>645</v>
      </c>
      <c r="F998" t="s">
        <v>820</v>
      </c>
      <c r="G998" s="88" t="s">
        <v>649</v>
      </c>
      <c r="H998" s="80">
        <v>2593</v>
      </c>
      <c r="I998" s="213" t="s">
        <v>44</v>
      </c>
      <c r="J998" s="202" t="str">
        <f>IF(ISBLANK(INDEX('Policy Characteristics'!D:D,MATCH($C998,'Policy Characteristics'!$C:$C,0))),"",INDEX('Policy Characteristics'!D:D,MATCH($C998,'Policy Characteristics'!$C:$C,0)))</f>
        <v>Feedstock Shifting</v>
      </c>
      <c r="K998" s="76" t="str">
        <f>IF(ISBLANK(INDEX('Policy Characteristics'!E:E,MATCH($C998,'Policy Characteristics'!$C:$C,0))),"",INDEX('Policy Characteristics'!E:E,MATCH($C998,'Policy Characteristics'!$C:$C,0)))</f>
        <v>indst feedstock shifting</v>
      </c>
      <c r="L998" s="205">
        <f>IF(ISBLANK(INDEX('Policy Characteristics'!F:F,MATCH($C998,'Policy Characteristics'!$C:$C,0))),"",INDEX('Policy Characteristics'!F:F,MATCH($C998,'Policy Characteristics'!$C:$C,0)))</f>
        <v>0</v>
      </c>
      <c r="M998" s="205">
        <f>IF(ISBLANK(INDEX('Policy Characteristics'!G:G,MATCH($C998,'Policy Characteristics'!$C:$C,0))),"",INDEX('Policy Characteristics'!G:G,MATCH($C998,'Policy Characteristics'!$C:$C,0)))</f>
        <v>1</v>
      </c>
      <c r="N998" s="205">
        <f>IF(ISBLANK(INDEX('Policy Characteristics'!H:H,MATCH($C998,'Policy Characteristics'!$C:$C,0))),"",INDEX('Policy Characteristics'!H:H,MATCH($C998,'Policy Characteristics'!$C:$C,0)))</f>
        <v>0.01</v>
      </c>
      <c r="O998" s="76" t="str">
        <f>IF(ISBLANK(INDEX('Policy Characteristics'!I:I,MATCH($C998,'Policy Characteristics'!$C:$C,0))),"",INDEX('Policy Characteristics'!I:I,MATCH($C998,'Policy Characteristics'!$C:$C,0)))</f>
        <v>% of potential achieved</v>
      </c>
      <c r="P998" s="7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76" t="str">
        <f>IF(ISBLANK(INDEX('Policy Characteristics'!K:K,MATCH($C998,'Policy Characteristics'!$C:$C,0))),"",INDEX('Policy Characteristics'!K:K,MATCH($C998,'Policy Characteristics'!$C:$C,0)))</f>
        <v/>
      </c>
      <c r="R998" s="76" t="str">
        <f>IF(ISBLANK(INDEX('Policy Characteristics'!L:L,MATCH($C998,'Policy Characteristics'!$C:$C,0))),"",INDEX('Policy Characteristics'!L:L,MATCH($C998,'Policy Characteristics'!$C:$C,0)))</f>
        <v/>
      </c>
    </row>
    <row r="999" spans="1:18" s="143" customFormat="1" x14ac:dyDescent="0.25">
      <c r="A999" s="76" t="str">
        <f>IF(ISBLANK(INDEX('Policy Characteristics'!A:A,MATCH($C999,'Policy Characteristics'!$C:$C,0))),"",INDEX('Policy Characteristics'!A:A,MATCH($C999,'Policy Characteristics'!$C:$C,0)))</f>
        <v>Industry</v>
      </c>
      <c r="B999" s="200" t="str">
        <f>IF(ISBLANK(INDEX('Policy Characteristics'!B:B,MATCH($C999,'Policy Characteristics'!$C:$C,0))),"",INDEX('Policy Characteristics'!B:B,MATCH($C999,'Policy Characteristics'!$C:$C,0)))</f>
        <v>Feedstock Shifting</v>
      </c>
      <c r="C999" s="76" t="str">
        <f t="shared" si="33"/>
        <v>Fraction of Feedstock Shifted</v>
      </c>
      <c r="D999" s="78" t="s">
        <v>1313</v>
      </c>
      <c r="E999" s="88" t="s">
        <v>646</v>
      </c>
      <c r="F999" t="s">
        <v>820</v>
      </c>
      <c r="G999" s="88" t="s">
        <v>650</v>
      </c>
      <c r="H999" s="80">
        <v>2594</v>
      </c>
      <c r="I999" s="213" t="s">
        <v>44</v>
      </c>
      <c r="J999" s="202" t="str">
        <f>IF(ISBLANK(INDEX('Policy Characteristics'!D:D,MATCH($C999,'Policy Characteristics'!$C:$C,0))),"",INDEX('Policy Characteristics'!D:D,MATCH($C999,'Policy Characteristics'!$C:$C,0)))</f>
        <v>Feedstock Shifting</v>
      </c>
      <c r="K999" s="76" t="str">
        <f>IF(ISBLANK(INDEX('Policy Characteristics'!E:E,MATCH($C999,'Policy Characteristics'!$C:$C,0))),"",INDEX('Policy Characteristics'!E:E,MATCH($C999,'Policy Characteristics'!$C:$C,0)))</f>
        <v>indst feedstock shifting</v>
      </c>
      <c r="L999" s="205">
        <f>IF(ISBLANK(INDEX('Policy Characteristics'!F:F,MATCH($C999,'Policy Characteristics'!$C:$C,0))),"",INDEX('Policy Characteristics'!F:F,MATCH($C999,'Policy Characteristics'!$C:$C,0)))</f>
        <v>0</v>
      </c>
      <c r="M999" s="205">
        <f>IF(ISBLANK(INDEX('Policy Characteristics'!G:G,MATCH($C999,'Policy Characteristics'!$C:$C,0))),"",INDEX('Policy Characteristics'!G:G,MATCH($C999,'Policy Characteristics'!$C:$C,0)))</f>
        <v>1</v>
      </c>
      <c r="N999" s="205">
        <f>IF(ISBLANK(INDEX('Policy Characteristics'!H:H,MATCH($C999,'Policy Characteristics'!$C:$C,0))),"",INDEX('Policy Characteristics'!H:H,MATCH($C999,'Policy Characteristics'!$C:$C,0)))</f>
        <v>0.01</v>
      </c>
      <c r="O999" s="76" t="str">
        <f>IF(ISBLANK(INDEX('Policy Characteristics'!I:I,MATCH($C999,'Policy Characteristics'!$C:$C,0))),"",INDEX('Policy Characteristics'!I:I,MATCH($C999,'Policy Characteristics'!$C:$C,0)))</f>
        <v>% of potential achieved</v>
      </c>
      <c r="P999" s="7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76" t="str">
        <f>IF(ISBLANK(INDEX('Policy Characteristics'!K:K,MATCH($C999,'Policy Characteristics'!$C:$C,0))),"",INDEX('Policy Characteristics'!K:K,MATCH($C999,'Policy Characteristics'!$C:$C,0)))</f>
        <v/>
      </c>
      <c r="R999" s="76" t="str">
        <f>IF(ISBLANK(INDEX('Policy Characteristics'!L:L,MATCH($C999,'Policy Characteristics'!$C:$C,0))),"",INDEX('Policy Characteristics'!L:L,MATCH($C999,'Policy Characteristics'!$C:$C,0)))</f>
        <v/>
      </c>
    </row>
    <row r="1000" spans="1:18" s="143" customFormat="1" x14ac:dyDescent="0.25">
      <c r="A1000" s="76" t="str">
        <f>IF(ISBLANK(INDEX('Policy Characteristics'!A:A,MATCH($C1000,'Policy Characteristics'!$C:$C,0))),"",INDEX('Policy Characteristics'!A:A,MATCH($C1000,'Policy Characteristics'!$C:$C,0)))</f>
        <v>Industry</v>
      </c>
      <c r="B1000" s="200" t="str">
        <f>IF(ISBLANK(INDEX('Policy Characteristics'!B:B,MATCH($C1000,'Policy Characteristics'!$C:$C,0))),"",INDEX('Policy Characteristics'!B:B,MATCH($C1000,'Policy Characteristics'!$C:$C,0)))</f>
        <v>Feedstock Shifting</v>
      </c>
      <c r="C1000" s="76" t="str">
        <f t="shared" si="33"/>
        <v>Fraction of Feedstock Shifted</v>
      </c>
      <c r="D1000" s="78" t="s">
        <v>1313</v>
      </c>
      <c r="E1000" s="88" t="s">
        <v>647</v>
      </c>
      <c r="F1000" t="s">
        <v>820</v>
      </c>
      <c r="G1000" s="88" t="s">
        <v>653</v>
      </c>
      <c r="H1000" s="80">
        <v>2595</v>
      </c>
      <c r="I1000" s="213" t="s">
        <v>44</v>
      </c>
      <c r="J1000" s="202" t="str">
        <f>IF(ISBLANK(INDEX('Policy Characteristics'!D:D,MATCH($C1000,'Policy Characteristics'!$C:$C,0))),"",INDEX('Policy Characteristics'!D:D,MATCH($C1000,'Policy Characteristics'!$C:$C,0)))</f>
        <v>Feedstock Shifting</v>
      </c>
      <c r="K1000" s="76" t="str">
        <f>IF(ISBLANK(INDEX('Policy Characteristics'!E:E,MATCH($C1000,'Policy Characteristics'!$C:$C,0))),"",INDEX('Policy Characteristics'!E:E,MATCH($C1000,'Policy Characteristics'!$C:$C,0)))</f>
        <v>indst feedstock shifting</v>
      </c>
      <c r="L1000" s="205">
        <f>IF(ISBLANK(INDEX('Policy Characteristics'!F:F,MATCH($C1000,'Policy Characteristics'!$C:$C,0))),"",INDEX('Policy Characteristics'!F:F,MATCH($C1000,'Policy Characteristics'!$C:$C,0)))</f>
        <v>0</v>
      </c>
      <c r="M1000" s="205">
        <f>IF(ISBLANK(INDEX('Policy Characteristics'!G:G,MATCH($C1000,'Policy Characteristics'!$C:$C,0))),"",INDEX('Policy Characteristics'!G:G,MATCH($C1000,'Policy Characteristics'!$C:$C,0)))</f>
        <v>1</v>
      </c>
      <c r="N1000" s="205">
        <f>IF(ISBLANK(INDEX('Policy Characteristics'!H:H,MATCH($C1000,'Policy Characteristics'!$C:$C,0))),"",INDEX('Policy Characteristics'!H:H,MATCH($C1000,'Policy Characteristics'!$C:$C,0)))</f>
        <v>0.01</v>
      </c>
      <c r="O1000" s="76" t="str">
        <f>IF(ISBLANK(INDEX('Policy Characteristics'!I:I,MATCH($C1000,'Policy Characteristics'!$C:$C,0))),"",INDEX('Policy Characteristics'!I:I,MATCH($C1000,'Policy Characteristics'!$C:$C,0)))</f>
        <v>% of potential achieved</v>
      </c>
      <c r="P1000" s="7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76" t="str">
        <f>IF(ISBLANK(INDEX('Policy Characteristics'!K:K,MATCH($C1000,'Policy Characteristics'!$C:$C,0))),"",INDEX('Policy Characteristics'!K:K,MATCH($C1000,'Policy Characteristics'!$C:$C,0)))</f>
        <v/>
      </c>
      <c r="R1000" s="76" t="str">
        <f>IF(ISBLANK(INDEX('Policy Characteristics'!L:L,MATCH($C1000,'Policy Characteristics'!$C:$C,0))),"",INDEX('Policy Characteristics'!L:L,MATCH($C1000,'Policy Characteristics'!$C:$C,0)))</f>
        <v/>
      </c>
    </row>
    <row r="1001" spans="1:18" s="143" customFormat="1" x14ac:dyDescent="0.25">
      <c r="A1001" s="76" t="str">
        <f>IF(ISBLANK(INDEX('Policy Characteristics'!A:A,MATCH($C1001,'Policy Characteristics'!$C:$C,0))),"",INDEX('Policy Characteristics'!A:A,MATCH($C1001,'Policy Characteristics'!$C:$C,0)))</f>
        <v>Industry</v>
      </c>
      <c r="B1001" s="200" t="str">
        <f>IF(ISBLANK(INDEX('Policy Characteristics'!B:B,MATCH($C1001,'Policy Characteristics'!$C:$C,0))),"",INDEX('Policy Characteristics'!B:B,MATCH($C1001,'Policy Characteristics'!$C:$C,0)))</f>
        <v>Feedstock Shifting</v>
      </c>
      <c r="C1001" s="76" t="str">
        <f t="shared" si="33"/>
        <v>Fraction of Feedstock Shifted</v>
      </c>
      <c r="D1001" s="78" t="s">
        <v>1313</v>
      </c>
      <c r="E1001" s="88" t="s">
        <v>946</v>
      </c>
      <c r="F1001" t="s">
        <v>820</v>
      </c>
      <c r="G1001" s="88" t="s">
        <v>949</v>
      </c>
      <c r="H1001" s="80">
        <v>2596</v>
      </c>
      <c r="I1001" s="213" t="s">
        <v>44</v>
      </c>
      <c r="J1001" s="202" t="str">
        <f>IF(ISBLANK(INDEX('Policy Characteristics'!D:D,MATCH($C1001,'Policy Characteristics'!$C:$C,0))),"",INDEX('Policy Characteristics'!D:D,MATCH($C1001,'Policy Characteristics'!$C:$C,0)))</f>
        <v>Feedstock Shifting</v>
      </c>
      <c r="K1001" s="76" t="str">
        <f>IF(ISBLANK(INDEX('Policy Characteristics'!E:E,MATCH($C1001,'Policy Characteristics'!$C:$C,0))),"",INDEX('Policy Characteristics'!E:E,MATCH($C1001,'Policy Characteristics'!$C:$C,0)))</f>
        <v>indst feedstock shifting</v>
      </c>
      <c r="L1001" s="205">
        <f>IF(ISBLANK(INDEX('Policy Characteristics'!F:F,MATCH($C1001,'Policy Characteristics'!$C:$C,0))),"",INDEX('Policy Characteristics'!F:F,MATCH($C1001,'Policy Characteristics'!$C:$C,0)))</f>
        <v>0</v>
      </c>
      <c r="M1001" s="205">
        <f>IF(ISBLANK(INDEX('Policy Characteristics'!G:G,MATCH($C1001,'Policy Characteristics'!$C:$C,0))),"",INDEX('Policy Characteristics'!G:G,MATCH($C1001,'Policy Characteristics'!$C:$C,0)))</f>
        <v>1</v>
      </c>
      <c r="N1001" s="205">
        <f>IF(ISBLANK(INDEX('Policy Characteristics'!H:H,MATCH($C1001,'Policy Characteristics'!$C:$C,0))),"",INDEX('Policy Characteristics'!H:H,MATCH($C1001,'Policy Characteristics'!$C:$C,0)))</f>
        <v>0.01</v>
      </c>
      <c r="O1001" s="76" t="str">
        <f>IF(ISBLANK(INDEX('Policy Characteristics'!I:I,MATCH($C1001,'Policy Characteristics'!$C:$C,0))),"",INDEX('Policy Characteristics'!I:I,MATCH($C1001,'Policy Characteristics'!$C:$C,0)))</f>
        <v>% of potential achieved</v>
      </c>
      <c r="P1001" s="7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76" t="str">
        <f>IF(ISBLANK(INDEX('Policy Characteristics'!K:K,MATCH($C1001,'Policy Characteristics'!$C:$C,0))),"",INDEX('Policy Characteristics'!K:K,MATCH($C1001,'Policy Characteristics'!$C:$C,0)))</f>
        <v/>
      </c>
      <c r="R1001" s="76" t="str">
        <f>IF(ISBLANK(INDEX('Policy Characteristics'!L:L,MATCH($C1001,'Policy Characteristics'!$C:$C,0))),"",INDEX('Policy Characteristics'!L:L,MATCH($C1001,'Policy Characteristics'!$C:$C,0)))</f>
        <v/>
      </c>
    </row>
    <row r="1002" spans="1:18" s="143" customFormat="1" x14ac:dyDescent="0.25">
      <c r="A1002" s="76" t="str">
        <f>IF(ISBLANK(INDEX('Policy Characteristics'!A:A,MATCH($C1002,'Policy Characteristics'!$C:$C,0))),"",INDEX('Policy Characteristics'!A:A,MATCH($C1002,'Policy Characteristics'!$C:$C,0)))</f>
        <v>Industry</v>
      </c>
      <c r="B1002" s="200" t="str">
        <f>IF(ISBLANK(INDEX('Policy Characteristics'!B:B,MATCH($C1002,'Policy Characteristics'!$C:$C,0))),"",INDEX('Policy Characteristics'!B:B,MATCH($C1002,'Policy Characteristics'!$C:$C,0)))</f>
        <v>Feedstock Shifting</v>
      </c>
      <c r="C1002" s="76" t="str">
        <f t="shared" si="33"/>
        <v>Fraction of Feedstock Shifted</v>
      </c>
      <c r="D1002" s="78" t="s">
        <v>1313</v>
      </c>
      <c r="E1002" s="88" t="s">
        <v>947</v>
      </c>
      <c r="F1002" t="s">
        <v>820</v>
      </c>
      <c r="G1002" s="88" t="s">
        <v>951</v>
      </c>
      <c r="H1002" s="80">
        <v>2597</v>
      </c>
      <c r="I1002" s="213" t="s">
        <v>44</v>
      </c>
      <c r="J1002" s="202" t="str">
        <f>IF(ISBLANK(INDEX('Policy Characteristics'!D:D,MATCH($C1002,'Policy Characteristics'!$C:$C,0))),"",INDEX('Policy Characteristics'!D:D,MATCH($C1002,'Policy Characteristics'!$C:$C,0)))</f>
        <v>Feedstock Shifting</v>
      </c>
      <c r="K1002" s="76" t="str">
        <f>IF(ISBLANK(INDEX('Policy Characteristics'!E:E,MATCH($C1002,'Policy Characteristics'!$C:$C,0))),"",INDEX('Policy Characteristics'!E:E,MATCH($C1002,'Policy Characteristics'!$C:$C,0)))</f>
        <v>indst feedstock shifting</v>
      </c>
      <c r="L1002" s="205">
        <f>IF(ISBLANK(INDEX('Policy Characteristics'!F:F,MATCH($C1002,'Policy Characteristics'!$C:$C,0))),"",INDEX('Policy Characteristics'!F:F,MATCH($C1002,'Policy Characteristics'!$C:$C,0)))</f>
        <v>0</v>
      </c>
      <c r="M1002" s="205">
        <f>IF(ISBLANK(INDEX('Policy Characteristics'!G:G,MATCH($C1002,'Policy Characteristics'!$C:$C,0))),"",INDEX('Policy Characteristics'!G:G,MATCH($C1002,'Policy Characteristics'!$C:$C,0)))</f>
        <v>1</v>
      </c>
      <c r="N1002" s="205">
        <f>IF(ISBLANK(INDEX('Policy Characteristics'!H:H,MATCH($C1002,'Policy Characteristics'!$C:$C,0))),"",INDEX('Policy Characteristics'!H:H,MATCH($C1002,'Policy Characteristics'!$C:$C,0)))</f>
        <v>0.01</v>
      </c>
      <c r="O1002" s="76" t="str">
        <f>IF(ISBLANK(INDEX('Policy Characteristics'!I:I,MATCH($C1002,'Policy Characteristics'!$C:$C,0))),"",INDEX('Policy Characteristics'!I:I,MATCH($C1002,'Policy Characteristics'!$C:$C,0)))</f>
        <v>% of potential achieved</v>
      </c>
      <c r="P1002" s="7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76" t="str">
        <f>IF(ISBLANK(INDEX('Policy Characteristics'!K:K,MATCH($C1002,'Policy Characteristics'!$C:$C,0))),"",INDEX('Policy Characteristics'!K:K,MATCH($C1002,'Policy Characteristics'!$C:$C,0)))</f>
        <v/>
      </c>
      <c r="R1002" s="76" t="str">
        <f>IF(ISBLANK(INDEX('Policy Characteristics'!L:L,MATCH($C1002,'Policy Characteristics'!$C:$C,0))),"",INDEX('Policy Characteristics'!L:L,MATCH($C1002,'Policy Characteristics'!$C:$C,0)))</f>
        <v/>
      </c>
    </row>
    <row r="1003" spans="1:18" s="143" customFormat="1" x14ac:dyDescent="0.25">
      <c r="A1003" s="76" t="str">
        <f>IF(ISBLANK(INDEX('Policy Characteristics'!A:A,MATCH($C1003,'Policy Characteristics'!$C:$C,0))),"",INDEX('Policy Characteristics'!A:A,MATCH($C1003,'Policy Characteristics'!$C:$C,0)))</f>
        <v>Industry</v>
      </c>
      <c r="B1003" s="200" t="str">
        <f>IF(ISBLANK(INDEX('Policy Characteristics'!B:B,MATCH($C1003,'Policy Characteristics'!$C:$C,0))),"",INDEX('Policy Characteristics'!B:B,MATCH($C1003,'Policy Characteristics'!$C:$C,0)))</f>
        <v>Feedstock Shifting</v>
      </c>
      <c r="C1003" s="76" t="str">
        <f t="shared" si="33"/>
        <v>Fraction of Feedstock Shifted</v>
      </c>
      <c r="D1003" s="78" t="s">
        <v>1313</v>
      </c>
      <c r="E1003" s="88" t="s">
        <v>948</v>
      </c>
      <c r="F1003" t="s">
        <v>820</v>
      </c>
      <c r="G1003" s="88" t="s">
        <v>952</v>
      </c>
      <c r="H1003" s="80">
        <v>2598</v>
      </c>
      <c r="I1003" s="213" t="s">
        <v>44</v>
      </c>
      <c r="J1003" s="202" t="str">
        <f>IF(ISBLANK(INDEX('Policy Characteristics'!D:D,MATCH($C1003,'Policy Characteristics'!$C:$C,0))),"",INDEX('Policy Characteristics'!D:D,MATCH($C1003,'Policy Characteristics'!$C:$C,0)))</f>
        <v>Feedstock Shifting</v>
      </c>
      <c r="K1003" s="76" t="str">
        <f>IF(ISBLANK(INDEX('Policy Characteristics'!E:E,MATCH($C1003,'Policy Characteristics'!$C:$C,0))),"",INDEX('Policy Characteristics'!E:E,MATCH($C1003,'Policy Characteristics'!$C:$C,0)))</f>
        <v>indst feedstock shifting</v>
      </c>
      <c r="L1003" s="205">
        <f>IF(ISBLANK(INDEX('Policy Characteristics'!F:F,MATCH($C1003,'Policy Characteristics'!$C:$C,0))),"",INDEX('Policy Characteristics'!F:F,MATCH($C1003,'Policy Characteristics'!$C:$C,0)))</f>
        <v>0</v>
      </c>
      <c r="M1003" s="205">
        <f>IF(ISBLANK(INDEX('Policy Characteristics'!G:G,MATCH($C1003,'Policy Characteristics'!$C:$C,0))),"",INDEX('Policy Characteristics'!G:G,MATCH($C1003,'Policy Characteristics'!$C:$C,0)))</f>
        <v>1</v>
      </c>
      <c r="N1003" s="205">
        <f>IF(ISBLANK(INDEX('Policy Characteristics'!H:H,MATCH($C1003,'Policy Characteristics'!$C:$C,0))),"",INDEX('Policy Characteristics'!H:H,MATCH($C1003,'Policy Characteristics'!$C:$C,0)))</f>
        <v>0.01</v>
      </c>
      <c r="O1003" s="76" t="str">
        <f>IF(ISBLANK(INDEX('Policy Characteristics'!I:I,MATCH($C1003,'Policy Characteristics'!$C:$C,0))),"",INDEX('Policy Characteristics'!I:I,MATCH($C1003,'Policy Characteristics'!$C:$C,0)))</f>
        <v>% of potential achieved</v>
      </c>
      <c r="P1003" s="7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76" t="str">
        <f>IF(ISBLANK(INDEX('Policy Characteristics'!K:K,MATCH($C1003,'Policy Characteristics'!$C:$C,0))),"",INDEX('Policy Characteristics'!K:K,MATCH($C1003,'Policy Characteristics'!$C:$C,0)))</f>
        <v/>
      </c>
      <c r="R1003" s="76" t="str">
        <f>IF(ISBLANK(INDEX('Policy Characteristics'!L:L,MATCH($C1003,'Policy Characteristics'!$C:$C,0))),"",INDEX('Policy Characteristics'!L:L,MATCH($C1003,'Policy Characteristics'!$C:$C,0)))</f>
        <v/>
      </c>
    </row>
    <row r="1004" spans="1:18" s="143" customFormat="1" x14ac:dyDescent="0.25">
      <c r="A1004" s="76" t="str">
        <f>IF(ISBLANK(INDEX('Policy Characteristics'!A:A,MATCH($C1004,'Policy Characteristics'!$C:$C,0))),"",INDEX('Policy Characteristics'!A:A,MATCH($C1004,'Policy Characteristics'!$C:$C,0)))</f>
        <v>Industry</v>
      </c>
      <c r="B1004" s="200" t="str">
        <f>IF(ISBLANK(INDEX('Policy Characteristics'!B:B,MATCH($C1004,'Policy Characteristics'!$C:$C,0))),"",INDEX('Policy Characteristics'!B:B,MATCH($C1004,'Policy Characteristics'!$C:$C,0)))</f>
        <v>Feedstock Shifting</v>
      </c>
      <c r="C1004" s="76" t="str">
        <f t="shared" si="33"/>
        <v>Fraction of Feedstock Shifted</v>
      </c>
      <c r="D1004" s="78" t="s">
        <v>1313</v>
      </c>
      <c r="E1004" s="88" t="s">
        <v>945</v>
      </c>
      <c r="F1004" t="s">
        <v>820</v>
      </c>
      <c r="G1004" s="88" t="s">
        <v>950</v>
      </c>
      <c r="H1004" s="80">
        <v>2599</v>
      </c>
      <c r="I1004" s="213" t="s">
        <v>44</v>
      </c>
      <c r="J1004" s="202" t="str">
        <f>IF(ISBLANK(INDEX('Policy Characteristics'!D:D,MATCH($C1004,'Policy Characteristics'!$C:$C,0))),"",INDEX('Policy Characteristics'!D:D,MATCH($C1004,'Policy Characteristics'!$C:$C,0)))</f>
        <v>Feedstock Shifting</v>
      </c>
      <c r="K1004" s="76" t="str">
        <f>IF(ISBLANK(INDEX('Policy Characteristics'!E:E,MATCH($C1004,'Policy Characteristics'!$C:$C,0))),"",INDEX('Policy Characteristics'!E:E,MATCH($C1004,'Policy Characteristics'!$C:$C,0)))</f>
        <v>indst feedstock shifting</v>
      </c>
      <c r="L1004" s="205">
        <f>IF(ISBLANK(INDEX('Policy Characteristics'!F:F,MATCH($C1004,'Policy Characteristics'!$C:$C,0))),"",INDEX('Policy Characteristics'!F:F,MATCH($C1004,'Policy Characteristics'!$C:$C,0)))</f>
        <v>0</v>
      </c>
      <c r="M1004" s="205">
        <f>IF(ISBLANK(INDEX('Policy Characteristics'!G:G,MATCH($C1004,'Policy Characteristics'!$C:$C,0))),"",INDEX('Policy Characteristics'!G:G,MATCH($C1004,'Policy Characteristics'!$C:$C,0)))</f>
        <v>1</v>
      </c>
      <c r="N1004" s="205">
        <f>IF(ISBLANK(INDEX('Policy Characteristics'!H:H,MATCH($C1004,'Policy Characteristics'!$C:$C,0))),"",INDEX('Policy Characteristics'!H:H,MATCH($C1004,'Policy Characteristics'!$C:$C,0)))</f>
        <v>0.01</v>
      </c>
      <c r="O1004" s="76" t="str">
        <f>IF(ISBLANK(INDEX('Policy Characteristics'!I:I,MATCH($C1004,'Policy Characteristics'!$C:$C,0))),"",INDEX('Policy Characteristics'!I:I,MATCH($C1004,'Policy Characteristics'!$C:$C,0)))</f>
        <v>% of potential achieved</v>
      </c>
      <c r="P1004" s="7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76" t="str">
        <f>IF(ISBLANK(INDEX('Policy Characteristics'!K:K,MATCH($C1004,'Policy Characteristics'!$C:$C,0))),"",INDEX('Policy Characteristics'!K:K,MATCH($C1004,'Policy Characteristics'!$C:$C,0)))</f>
        <v/>
      </c>
      <c r="R1004" s="76" t="str">
        <f>IF(ISBLANK(INDEX('Policy Characteristics'!L:L,MATCH($C1004,'Policy Characteristics'!$C:$C,0))),"",INDEX('Policy Characteristics'!L:L,MATCH($C1004,'Policy Characteristics'!$C:$C,0)))</f>
        <v/>
      </c>
    </row>
    <row r="1005" spans="1:18" s="143" customFormat="1" x14ac:dyDescent="0.25">
      <c r="A1005" s="76" t="str">
        <f>IF(ISBLANK(INDEX('Policy Characteristics'!A:A,MATCH($C1005,'Policy Characteristics'!$C:$C,0))),"",INDEX('Policy Characteristics'!A:A,MATCH($C1005,'Policy Characteristics'!$C:$C,0)))</f>
        <v>Industry</v>
      </c>
      <c r="B1005" s="200" t="str">
        <f>IF(ISBLANK(INDEX('Policy Characteristics'!B:B,MATCH($C1005,'Policy Characteristics'!$C:$C,0))),"",INDEX('Policy Characteristics'!B:B,MATCH($C1005,'Policy Characteristics'!$C:$C,0)))</f>
        <v>Feedstock Shifting</v>
      </c>
      <c r="C1005" s="76" t="str">
        <f t="shared" si="33"/>
        <v>Fraction of Feedstock Shifted</v>
      </c>
      <c r="D1005" s="78" t="s">
        <v>1314</v>
      </c>
      <c r="E1005" s="88" t="s">
        <v>642</v>
      </c>
      <c r="F1005" t="s">
        <v>1276</v>
      </c>
      <c r="G1005" s="88" t="s">
        <v>648</v>
      </c>
      <c r="H1005" s="80">
        <v>2600</v>
      </c>
      <c r="I1005" s="213" t="s">
        <v>44</v>
      </c>
      <c r="J1005" s="202" t="str">
        <f>IF(ISBLANK(INDEX('Policy Characteristics'!D:D,MATCH($C1005,'Policy Characteristics'!$C:$C,0))),"",INDEX('Policy Characteristics'!D:D,MATCH($C1005,'Policy Characteristics'!$C:$C,0)))</f>
        <v>Feedstock Shifting</v>
      </c>
      <c r="K1005" s="76" t="str">
        <f>IF(ISBLANK(INDEX('Policy Characteristics'!E:E,MATCH($C1005,'Policy Characteristics'!$C:$C,0))),"",INDEX('Policy Characteristics'!E:E,MATCH($C1005,'Policy Characteristics'!$C:$C,0)))</f>
        <v>indst feedstock shifting</v>
      </c>
      <c r="L1005" s="205">
        <f>IF(ISBLANK(INDEX('Policy Characteristics'!F:F,MATCH($C1005,'Policy Characteristics'!$C:$C,0))),"",INDEX('Policy Characteristics'!F:F,MATCH($C1005,'Policy Characteristics'!$C:$C,0)))</f>
        <v>0</v>
      </c>
      <c r="M1005" s="205">
        <f>IF(ISBLANK(INDEX('Policy Characteristics'!G:G,MATCH($C1005,'Policy Characteristics'!$C:$C,0))),"",INDEX('Policy Characteristics'!G:G,MATCH($C1005,'Policy Characteristics'!$C:$C,0)))</f>
        <v>1</v>
      </c>
      <c r="N1005" s="205">
        <f>IF(ISBLANK(INDEX('Policy Characteristics'!H:H,MATCH($C1005,'Policy Characteristics'!$C:$C,0))),"",INDEX('Policy Characteristics'!H:H,MATCH($C1005,'Policy Characteristics'!$C:$C,0)))</f>
        <v>0.01</v>
      </c>
      <c r="O1005" s="76" t="str">
        <f>IF(ISBLANK(INDEX('Policy Characteristics'!I:I,MATCH($C1005,'Policy Characteristics'!$C:$C,0))),"",INDEX('Policy Characteristics'!I:I,MATCH($C1005,'Policy Characteristics'!$C:$C,0)))</f>
        <v>% of potential achieved</v>
      </c>
      <c r="P1005" s="7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76" t="str">
        <f>IF(ISBLANK(INDEX('Policy Characteristics'!K:K,MATCH($C1005,'Policy Characteristics'!$C:$C,0))),"",INDEX('Policy Characteristics'!K:K,MATCH($C1005,'Policy Characteristics'!$C:$C,0)))</f>
        <v/>
      </c>
      <c r="R1005" s="76" t="str">
        <f>IF(ISBLANK(INDEX('Policy Characteristics'!L:L,MATCH($C1005,'Policy Characteristics'!$C:$C,0))),"",INDEX('Policy Characteristics'!L:L,MATCH($C1005,'Policy Characteristics'!$C:$C,0)))</f>
        <v/>
      </c>
    </row>
    <row r="1006" spans="1:18" s="143" customFormat="1" x14ac:dyDescent="0.25">
      <c r="A1006" s="76" t="str">
        <f>IF(ISBLANK(INDEX('Policy Characteristics'!A:A,MATCH($C1006,'Policy Characteristics'!$C:$C,0))),"",INDEX('Policy Characteristics'!A:A,MATCH($C1006,'Policy Characteristics'!$C:$C,0)))</f>
        <v>Industry</v>
      </c>
      <c r="B1006" s="200" t="str">
        <f>IF(ISBLANK(INDEX('Policy Characteristics'!B:B,MATCH($C1006,'Policy Characteristics'!$C:$C,0))),"",INDEX('Policy Characteristics'!B:B,MATCH($C1006,'Policy Characteristics'!$C:$C,0)))</f>
        <v>Feedstock Shifting</v>
      </c>
      <c r="C1006" s="76" t="str">
        <f t="shared" si="33"/>
        <v>Fraction of Feedstock Shifted</v>
      </c>
      <c r="D1006" s="78" t="s">
        <v>1314</v>
      </c>
      <c r="E1006" s="88" t="s">
        <v>643</v>
      </c>
      <c r="F1006" t="s">
        <v>1276</v>
      </c>
      <c r="G1006" s="88" t="s">
        <v>651</v>
      </c>
      <c r="H1006" s="80">
        <v>2601</v>
      </c>
      <c r="I1006" s="213" t="s">
        <v>44</v>
      </c>
      <c r="J1006" s="202" t="str">
        <f>IF(ISBLANK(INDEX('Policy Characteristics'!D:D,MATCH($C1006,'Policy Characteristics'!$C:$C,0))),"",INDEX('Policy Characteristics'!D:D,MATCH($C1006,'Policy Characteristics'!$C:$C,0)))</f>
        <v>Feedstock Shifting</v>
      </c>
      <c r="K1006" s="76" t="str">
        <f>IF(ISBLANK(INDEX('Policy Characteristics'!E:E,MATCH($C1006,'Policy Characteristics'!$C:$C,0))),"",INDEX('Policy Characteristics'!E:E,MATCH($C1006,'Policy Characteristics'!$C:$C,0)))</f>
        <v>indst feedstock shifting</v>
      </c>
      <c r="L1006" s="205">
        <f>IF(ISBLANK(INDEX('Policy Characteristics'!F:F,MATCH($C1006,'Policy Characteristics'!$C:$C,0))),"",INDEX('Policy Characteristics'!F:F,MATCH($C1006,'Policy Characteristics'!$C:$C,0)))</f>
        <v>0</v>
      </c>
      <c r="M1006" s="205">
        <f>IF(ISBLANK(INDEX('Policy Characteristics'!G:G,MATCH($C1006,'Policy Characteristics'!$C:$C,0))),"",INDEX('Policy Characteristics'!G:G,MATCH($C1006,'Policy Characteristics'!$C:$C,0)))</f>
        <v>1</v>
      </c>
      <c r="N1006" s="205">
        <f>IF(ISBLANK(INDEX('Policy Characteristics'!H:H,MATCH($C1006,'Policy Characteristics'!$C:$C,0))),"",INDEX('Policy Characteristics'!H:H,MATCH($C1006,'Policy Characteristics'!$C:$C,0)))</f>
        <v>0.01</v>
      </c>
      <c r="O1006" s="76" t="str">
        <f>IF(ISBLANK(INDEX('Policy Characteristics'!I:I,MATCH($C1006,'Policy Characteristics'!$C:$C,0))),"",INDEX('Policy Characteristics'!I:I,MATCH($C1006,'Policy Characteristics'!$C:$C,0)))</f>
        <v>% of potential achieved</v>
      </c>
      <c r="P1006" s="7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76" t="str">
        <f>IF(ISBLANK(INDEX('Policy Characteristics'!K:K,MATCH($C1006,'Policy Characteristics'!$C:$C,0))),"",INDEX('Policy Characteristics'!K:K,MATCH($C1006,'Policy Characteristics'!$C:$C,0)))</f>
        <v/>
      </c>
      <c r="R1006" s="76" t="str">
        <f>IF(ISBLANK(INDEX('Policy Characteristics'!L:L,MATCH($C1006,'Policy Characteristics'!$C:$C,0))),"",INDEX('Policy Characteristics'!L:L,MATCH($C1006,'Policy Characteristics'!$C:$C,0)))</f>
        <v/>
      </c>
    </row>
    <row r="1007" spans="1:18" s="143" customFormat="1" x14ac:dyDescent="0.25">
      <c r="A1007" s="76" t="str">
        <f>IF(ISBLANK(INDEX('Policy Characteristics'!A:A,MATCH($C1007,'Policy Characteristics'!$C:$C,0))),"",INDEX('Policy Characteristics'!A:A,MATCH($C1007,'Policy Characteristics'!$C:$C,0)))</f>
        <v>Industry</v>
      </c>
      <c r="B1007" s="200" t="str">
        <f>IF(ISBLANK(INDEX('Policy Characteristics'!B:B,MATCH($C1007,'Policy Characteristics'!$C:$C,0))),"",INDEX('Policy Characteristics'!B:B,MATCH($C1007,'Policy Characteristics'!$C:$C,0)))</f>
        <v>Feedstock Shifting</v>
      </c>
      <c r="C1007" s="76" t="str">
        <f t="shared" si="33"/>
        <v>Fraction of Feedstock Shifted</v>
      </c>
      <c r="D1007" s="78" t="s">
        <v>1314</v>
      </c>
      <c r="E1007" s="88" t="s">
        <v>644</v>
      </c>
      <c r="F1007" t="s">
        <v>1276</v>
      </c>
      <c r="G1007" s="88" t="s">
        <v>652</v>
      </c>
      <c r="H1007" s="80">
        <v>2602</v>
      </c>
      <c r="I1007" s="213" t="s">
        <v>44</v>
      </c>
      <c r="J1007" s="202" t="str">
        <f>IF(ISBLANK(INDEX('Policy Characteristics'!D:D,MATCH($C1007,'Policy Characteristics'!$C:$C,0))),"",INDEX('Policy Characteristics'!D:D,MATCH($C1007,'Policy Characteristics'!$C:$C,0)))</f>
        <v>Feedstock Shifting</v>
      </c>
      <c r="K1007" s="76" t="str">
        <f>IF(ISBLANK(INDEX('Policy Characteristics'!E:E,MATCH($C1007,'Policy Characteristics'!$C:$C,0))),"",INDEX('Policy Characteristics'!E:E,MATCH($C1007,'Policy Characteristics'!$C:$C,0)))</f>
        <v>indst feedstock shifting</v>
      </c>
      <c r="L1007" s="205">
        <f>IF(ISBLANK(INDEX('Policy Characteristics'!F:F,MATCH($C1007,'Policy Characteristics'!$C:$C,0))),"",INDEX('Policy Characteristics'!F:F,MATCH($C1007,'Policy Characteristics'!$C:$C,0)))</f>
        <v>0</v>
      </c>
      <c r="M1007" s="205">
        <f>IF(ISBLANK(INDEX('Policy Characteristics'!G:G,MATCH($C1007,'Policy Characteristics'!$C:$C,0))),"",INDEX('Policy Characteristics'!G:G,MATCH($C1007,'Policy Characteristics'!$C:$C,0)))</f>
        <v>1</v>
      </c>
      <c r="N1007" s="205">
        <f>IF(ISBLANK(INDEX('Policy Characteristics'!H:H,MATCH($C1007,'Policy Characteristics'!$C:$C,0))),"",INDEX('Policy Characteristics'!H:H,MATCH($C1007,'Policy Characteristics'!$C:$C,0)))</f>
        <v>0.01</v>
      </c>
      <c r="O1007" s="76" t="str">
        <f>IF(ISBLANK(INDEX('Policy Characteristics'!I:I,MATCH($C1007,'Policy Characteristics'!$C:$C,0))),"",INDEX('Policy Characteristics'!I:I,MATCH($C1007,'Policy Characteristics'!$C:$C,0)))</f>
        <v>% of potential achieved</v>
      </c>
      <c r="P1007" s="7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76" t="str">
        <f>IF(ISBLANK(INDEX('Policy Characteristics'!K:K,MATCH($C1007,'Policy Characteristics'!$C:$C,0))),"",INDEX('Policy Characteristics'!K:K,MATCH($C1007,'Policy Characteristics'!$C:$C,0)))</f>
        <v/>
      </c>
      <c r="R1007" s="76" t="str">
        <f>IF(ISBLANK(INDEX('Policy Characteristics'!L:L,MATCH($C1007,'Policy Characteristics'!$C:$C,0))),"",INDEX('Policy Characteristics'!L:L,MATCH($C1007,'Policy Characteristics'!$C:$C,0)))</f>
        <v/>
      </c>
    </row>
    <row r="1008" spans="1:18" s="143" customFormat="1" x14ac:dyDescent="0.25">
      <c r="A1008" s="76" t="str">
        <f>IF(ISBLANK(INDEX('Policy Characteristics'!A:A,MATCH($C1008,'Policy Characteristics'!$C:$C,0))),"",INDEX('Policy Characteristics'!A:A,MATCH($C1008,'Policy Characteristics'!$C:$C,0)))</f>
        <v>Industry</v>
      </c>
      <c r="B1008" s="200" t="str">
        <f>IF(ISBLANK(INDEX('Policy Characteristics'!B:B,MATCH($C1008,'Policy Characteristics'!$C:$C,0))),"",INDEX('Policy Characteristics'!B:B,MATCH($C1008,'Policy Characteristics'!$C:$C,0)))</f>
        <v>Feedstock Shifting</v>
      </c>
      <c r="C1008" s="76" t="str">
        <f t="shared" si="33"/>
        <v>Fraction of Feedstock Shifted</v>
      </c>
      <c r="D1008" s="78" t="s">
        <v>1314</v>
      </c>
      <c r="E1008" s="88" t="s">
        <v>645</v>
      </c>
      <c r="F1008" t="s">
        <v>1276</v>
      </c>
      <c r="G1008" s="88" t="s">
        <v>649</v>
      </c>
      <c r="H1008" s="80">
        <v>2603</v>
      </c>
      <c r="I1008" s="213" t="s">
        <v>44</v>
      </c>
      <c r="J1008" s="202" t="str">
        <f>IF(ISBLANK(INDEX('Policy Characteristics'!D:D,MATCH($C1008,'Policy Characteristics'!$C:$C,0))),"",INDEX('Policy Characteristics'!D:D,MATCH($C1008,'Policy Characteristics'!$C:$C,0)))</f>
        <v>Feedstock Shifting</v>
      </c>
      <c r="K1008" s="76" t="str">
        <f>IF(ISBLANK(INDEX('Policy Characteristics'!E:E,MATCH($C1008,'Policy Characteristics'!$C:$C,0))),"",INDEX('Policy Characteristics'!E:E,MATCH($C1008,'Policy Characteristics'!$C:$C,0)))</f>
        <v>indst feedstock shifting</v>
      </c>
      <c r="L1008" s="205">
        <f>IF(ISBLANK(INDEX('Policy Characteristics'!F:F,MATCH($C1008,'Policy Characteristics'!$C:$C,0))),"",INDEX('Policy Characteristics'!F:F,MATCH($C1008,'Policy Characteristics'!$C:$C,0)))</f>
        <v>0</v>
      </c>
      <c r="M1008" s="205">
        <f>IF(ISBLANK(INDEX('Policy Characteristics'!G:G,MATCH($C1008,'Policy Characteristics'!$C:$C,0))),"",INDEX('Policy Characteristics'!G:G,MATCH($C1008,'Policy Characteristics'!$C:$C,0)))</f>
        <v>1</v>
      </c>
      <c r="N1008" s="205">
        <f>IF(ISBLANK(INDEX('Policy Characteristics'!H:H,MATCH($C1008,'Policy Characteristics'!$C:$C,0))),"",INDEX('Policy Characteristics'!H:H,MATCH($C1008,'Policy Characteristics'!$C:$C,0)))</f>
        <v>0.01</v>
      </c>
      <c r="O1008" s="76" t="str">
        <f>IF(ISBLANK(INDEX('Policy Characteristics'!I:I,MATCH($C1008,'Policy Characteristics'!$C:$C,0))),"",INDEX('Policy Characteristics'!I:I,MATCH($C1008,'Policy Characteristics'!$C:$C,0)))</f>
        <v>% of potential achieved</v>
      </c>
      <c r="P1008" s="7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76" t="str">
        <f>IF(ISBLANK(INDEX('Policy Characteristics'!K:K,MATCH($C1008,'Policy Characteristics'!$C:$C,0))),"",INDEX('Policy Characteristics'!K:K,MATCH($C1008,'Policy Characteristics'!$C:$C,0)))</f>
        <v/>
      </c>
      <c r="R1008" s="76" t="str">
        <f>IF(ISBLANK(INDEX('Policy Characteristics'!L:L,MATCH($C1008,'Policy Characteristics'!$C:$C,0))),"",INDEX('Policy Characteristics'!L:L,MATCH($C1008,'Policy Characteristics'!$C:$C,0)))</f>
        <v/>
      </c>
    </row>
    <row r="1009" spans="1:18" s="143" customFormat="1" x14ac:dyDescent="0.25">
      <c r="A1009" s="76" t="str">
        <f>IF(ISBLANK(INDEX('Policy Characteristics'!A:A,MATCH($C1009,'Policy Characteristics'!$C:$C,0))),"",INDEX('Policy Characteristics'!A:A,MATCH($C1009,'Policy Characteristics'!$C:$C,0)))</f>
        <v>Industry</v>
      </c>
      <c r="B1009" s="200" t="str">
        <f>IF(ISBLANK(INDEX('Policy Characteristics'!B:B,MATCH($C1009,'Policy Characteristics'!$C:$C,0))),"",INDEX('Policy Characteristics'!B:B,MATCH($C1009,'Policy Characteristics'!$C:$C,0)))</f>
        <v>Feedstock Shifting</v>
      </c>
      <c r="C1009" s="76" t="str">
        <f t="shared" si="33"/>
        <v>Fraction of Feedstock Shifted</v>
      </c>
      <c r="D1009" s="78" t="s">
        <v>1314</v>
      </c>
      <c r="E1009" s="88" t="s">
        <v>646</v>
      </c>
      <c r="F1009" t="s">
        <v>1276</v>
      </c>
      <c r="G1009" s="88" t="s">
        <v>650</v>
      </c>
      <c r="H1009" s="80">
        <v>2604</v>
      </c>
      <c r="I1009" s="213" t="s">
        <v>44</v>
      </c>
      <c r="J1009" s="202" t="str">
        <f>IF(ISBLANK(INDEX('Policy Characteristics'!D:D,MATCH($C1009,'Policy Characteristics'!$C:$C,0))),"",INDEX('Policy Characteristics'!D:D,MATCH($C1009,'Policy Characteristics'!$C:$C,0)))</f>
        <v>Feedstock Shifting</v>
      </c>
      <c r="K1009" s="76" t="str">
        <f>IF(ISBLANK(INDEX('Policy Characteristics'!E:E,MATCH($C1009,'Policy Characteristics'!$C:$C,0))),"",INDEX('Policy Characteristics'!E:E,MATCH($C1009,'Policy Characteristics'!$C:$C,0)))</f>
        <v>indst feedstock shifting</v>
      </c>
      <c r="L1009" s="205">
        <f>IF(ISBLANK(INDEX('Policy Characteristics'!F:F,MATCH($C1009,'Policy Characteristics'!$C:$C,0))),"",INDEX('Policy Characteristics'!F:F,MATCH($C1009,'Policy Characteristics'!$C:$C,0)))</f>
        <v>0</v>
      </c>
      <c r="M1009" s="205">
        <f>IF(ISBLANK(INDEX('Policy Characteristics'!G:G,MATCH($C1009,'Policy Characteristics'!$C:$C,0))),"",INDEX('Policy Characteristics'!G:G,MATCH($C1009,'Policy Characteristics'!$C:$C,0)))</f>
        <v>1</v>
      </c>
      <c r="N1009" s="205">
        <f>IF(ISBLANK(INDEX('Policy Characteristics'!H:H,MATCH($C1009,'Policy Characteristics'!$C:$C,0))),"",INDEX('Policy Characteristics'!H:H,MATCH($C1009,'Policy Characteristics'!$C:$C,0)))</f>
        <v>0.01</v>
      </c>
      <c r="O1009" s="76" t="str">
        <f>IF(ISBLANK(INDEX('Policy Characteristics'!I:I,MATCH($C1009,'Policy Characteristics'!$C:$C,0))),"",INDEX('Policy Characteristics'!I:I,MATCH($C1009,'Policy Characteristics'!$C:$C,0)))</f>
        <v>% of potential achieved</v>
      </c>
      <c r="P1009" s="7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76" t="str">
        <f>IF(ISBLANK(INDEX('Policy Characteristics'!K:K,MATCH($C1009,'Policy Characteristics'!$C:$C,0))),"",INDEX('Policy Characteristics'!K:K,MATCH($C1009,'Policy Characteristics'!$C:$C,0)))</f>
        <v/>
      </c>
      <c r="R1009" s="76" t="str">
        <f>IF(ISBLANK(INDEX('Policy Characteristics'!L:L,MATCH($C1009,'Policy Characteristics'!$C:$C,0))),"",INDEX('Policy Characteristics'!L:L,MATCH($C1009,'Policy Characteristics'!$C:$C,0)))</f>
        <v/>
      </c>
    </row>
    <row r="1010" spans="1:18" s="143" customFormat="1" x14ac:dyDescent="0.25">
      <c r="A1010" s="76" t="str">
        <f>IF(ISBLANK(INDEX('Policy Characteristics'!A:A,MATCH($C1010,'Policy Characteristics'!$C:$C,0))),"",INDEX('Policy Characteristics'!A:A,MATCH($C1010,'Policy Characteristics'!$C:$C,0)))</f>
        <v>Industry</v>
      </c>
      <c r="B1010" s="200" t="str">
        <f>IF(ISBLANK(INDEX('Policy Characteristics'!B:B,MATCH($C1010,'Policy Characteristics'!$C:$C,0))),"",INDEX('Policy Characteristics'!B:B,MATCH($C1010,'Policy Characteristics'!$C:$C,0)))</f>
        <v>Feedstock Shifting</v>
      </c>
      <c r="C1010" s="76" t="str">
        <f t="shared" si="33"/>
        <v>Fraction of Feedstock Shifted</v>
      </c>
      <c r="D1010" s="78" t="s">
        <v>1314</v>
      </c>
      <c r="E1010" s="88" t="s">
        <v>647</v>
      </c>
      <c r="F1010" t="s">
        <v>1276</v>
      </c>
      <c r="G1010" s="88" t="s">
        <v>653</v>
      </c>
      <c r="H1010" s="80">
        <v>2605</v>
      </c>
      <c r="I1010" s="213" t="s">
        <v>44</v>
      </c>
      <c r="J1010" s="202" t="str">
        <f>IF(ISBLANK(INDEX('Policy Characteristics'!D:D,MATCH($C1010,'Policy Characteristics'!$C:$C,0))),"",INDEX('Policy Characteristics'!D:D,MATCH($C1010,'Policy Characteristics'!$C:$C,0)))</f>
        <v>Feedstock Shifting</v>
      </c>
      <c r="K1010" s="76" t="str">
        <f>IF(ISBLANK(INDEX('Policy Characteristics'!E:E,MATCH($C1010,'Policy Characteristics'!$C:$C,0))),"",INDEX('Policy Characteristics'!E:E,MATCH($C1010,'Policy Characteristics'!$C:$C,0)))</f>
        <v>indst feedstock shifting</v>
      </c>
      <c r="L1010" s="205">
        <f>IF(ISBLANK(INDEX('Policy Characteristics'!F:F,MATCH($C1010,'Policy Characteristics'!$C:$C,0))),"",INDEX('Policy Characteristics'!F:F,MATCH($C1010,'Policy Characteristics'!$C:$C,0)))</f>
        <v>0</v>
      </c>
      <c r="M1010" s="205">
        <f>IF(ISBLANK(INDEX('Policy Characteristics'!G:G,MATCH($C1010,'Policy Characteristics'!$C:$C,0))),"",INDEX('Policy Characteristics'!G:G,MATCH($C1010,'Policy Characteristics'!$C:$C,0)))</f>
        <v>1</v>
      </c>
      <c r="N1010" s="205">
        <f>IF(ISBLANK(INDEX('Policy Characteristics'!H:H,MATCH($C1010,'Policy Characteristics'!$C:$C,0))),"",INDEX('Policy Characteristics'!H:H,MATCH($C1010,'Policy Characteristics'!$C:$C,0)))</f>
        <v>0.01</v>
      </c>
      <c r="O1010" s="76" t="str">
        <f>IF(ISBLANK(INDEX('Policy Characteristics'!I:I,MATCH($C1010,'Policy Characteristics'!$C:$C,0))),"",INDEX('Policy Characteristics'!I:I,MATCH($C1010,'Policy Characteristics'!$C:$C,0)))</f>
        <v>% of potential achieved</v>
      </c>
      <c r="P1010" s="7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76" t="str">
        <f>IF(ISBLANK(INDEX('Policy Characteristics'!K:K,MATCH($C1010,'Policy Characteristics'!$C:$C,0))),"",INDEX('Policy Characteristics'!K:K,MATCH($C1010,'Policy Characteristics'!$C:$C,0)))</f>
        <v/>
      </c>
      <c r="R1010" s="76" t="str">
        <f>IF(ISBLANK(INDEX('Policy Characteristics'!L:L,MATCH($C1010,'Policy Characteristics'!$C:$C,0))),"",INDEX('Policy Characteristics'!L:L,MATCH($C1010,'Policy Characteristics'!$C:$C,0)))</f>
        <v/>
      </c>
    </row>
    <row r="1011" spans="1:18" s="143" customFormat="1" x14ac:dyDescent="0.25">
      <c r="A1011" s="76" t="str">
        <f>IF(ISBLANK(INDEX('Policy Characteristics'!A:A,MATCH($C1011,'Policy Characteristics'!$C:$C,0))),"",INDEX('Policy Characteristics'!A:A,MATCH($C1011,'Policy Characteristics'!$C:$C,0)))</f>
        <v>Industry</v>
      </c>
      <c r="B1011" s="200" t="str">
        <f>IF(ISBLANK(INDEX('Policy Characteristics'!B:B,MATCH($C1011,'Policy Characteristics'!$C:$C,0))),"",INDEX('Policy Characteristics'!B:B,MATCH($C1011,'Policy Characteristics'!$C:$C,0)))</f>
        <v>Feedstock Shifting</v>
      </c>
      <c r="C1011" s="76" t="str">
        <f t="shared" si="33"/>
        <v>Fraction of Feedstock Shifted</v>
      </c>
      <c r="D1011" s="78" t="s">
        <v>1314</v>
      </c>
      <c r="E1011" s="88" t="s">
        <v>946</v>
      </c>
      <c r="F1011" t="s">
        <v>1276</v>
      </c>
      <c r="G1011" s="88" t="s">
        <v>949</v>
      </c>
      <c r="H1011" s="80">
        <v>2606</v>
      </c>
      <c r="I1011" s="213" t="s">
        <v>44</v>
      </c>
      <c r="J1011" s="202" t="str">
        <f>IF(ISBLANK(INDEX('Policy Characteristics'!D:D,MATCH($C1011,'Policy Characteristics'!$C:$C,0))),"",INDEX('Policy Characteristics'!D:D,MATCH($C1011,'Policy Characteristics'!$C:$C,0)))</f>
        <v>Feedstock Shifting</v>
      </c>
      <c r="K1011" s="76" t="str">
        <f>IF(ISBLANK(INDEX('Policy Characteristics'!E:E,MATCH($C1011,'Policy Characteristics'!$C:$C,0))),"",INDEX('Policy Characteristics'!E:E,MATCH($C1011,'Policy Characteristics'!$C:$C,0)))</f>
        <v>indst feedstock shifting</v>
      </c>
      <c r="L1011" s="205">
        <f>IF(ISBLANK(INDEX('Policy Characteristics'!F:F,MATCH($C1011,'Policy Characteristics'!$C:$C,0))),"",INDEX('Policy Characteristics'!F:F,MATCH($C1011,'Policy Characteristics'!$C:$C,0)))</f>
        <v>0</v>
      </c>
      <c r="M1011" s="205">
        <f>IF(ISBLANK(INDEX('Policy Characteristics'!G:G,MATCH($C1011,'Policy Characteristics'!$C:$C,0))),"",INDEX('Policy Characteristics'!G:G,MATCH($C1011,'Policy Characteristics'!$C:$C,0)))</f>
        <v>1</v>
      </c>
      <c r="N1011" s="205">
        <f>IF(ISBLANK(INDEX('Policy Characteristics'!H:H,MATCH($C1011,'Policy Characteristics'!$C:$C,0))),"",INDEX('Policy Characteristics'!H:H,MATCH($C1011,'Policy Characteristics'!$C:$C,0)))</f>
        <v>0.01</v>
      </c>
      <c r="O1011" s="76" t="str">
        <f>IF(ISBLANK(INDEX('Policy Characteristics'!I:I,MATCH($C1011,'Policy Characteristics'!$C:$C,0))),"",INDEX('Policy Characteristics'!I:I,MATCH($C1011,'Policy Characteristics'!$C:$C,0)))</f>
        <v>% of potential achieved</v>
      </c>
      <c r="P1011" s="7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76" t="str">
        <f>IF(ISBLANK(INDEX('Policy Characteristics'!K:K,MATCH($C1011,'Policy Characteristics'!$C:$C,0))),"",INDEX('Policy Characteristics'!K:K,MATCH($C1011,'Policy Characteristics'!$C:$C,0)))</f>
        <v/>
      </c>
      <c r="R1011" s="76" t="str">
        <f>IF(ISBLANK(INDEX('Policy Characteristics'!L:L,MATCH($C1011,'Policy Characteristics'!$C:$C,0))),"",INDEX('Policy Characteristics'!L:L,MATCH($C1011,'Policy Characteristics'!$C:$C,0)))</f>
        <v/>
      </c>
    </row>
    <row r="1012" spans="1:18" s="143" customFormat="1" x14ac:dyDescent="0.25">
      <c r="A1012" s="76" t="str">
        <f>IF(ISBLANK(INDEX('Policy Characteristics'!A:A,MATCH($C1012,'Policy Characteristics'!$C:$C,0))),"",INDEX('Policy Characteristics'!A:A,MATCH($C1012,'Policy Characteristics'!$C:$C,0)))</f>
        <v>Industry</v>
      </c>
      <c r="B1012" s="200" t="str">
        <f>IF(ISBLANK(INDEX('Policy Characteristics'!B:B,MATCH($C1012,'Policy Characteristics'!$C:$C,0))),"",INDEX('Policy Characteristics'!B:B,MATCH($C1012,'Policy Characteristics'!$C:$C,0)))</f>
        <v>Feedstock Shifting</v>
      </c>
      <c r="C1012" s="76" t="str">
        <f t="shared" si="33"/>
        <v>Fraction of Feedstock Shifted</v>
      </c>
      <c r="D1012" s="78" t="s">
        <v>1314</v>
      </c>
      <c r="E1012" s="88" t="s">
        <v>947</v>
      </c>
      <c r="F1012" t="s">
        <v>1276</v>
      </c>
      <c r="G1012" s="88" t="s">
        <v>951</v>
      </c>
      <c r="H1012" s="80">
        <v>2607</v>
      </c>
      <c r="I1012" s="213" t="s">
        <v>44</v>
      </c>
      <c r="J1012" s="202" t="str">
        <f>IF(ISBLANK(INDEX('Policy Characteristics'!D:D,MATCH($C1012,'Policy Characteristics'!$C:$C,0))),"",INDEX('Policy Characteristics'!D:D,MATCH($C1012,'Policy Characteristics'!$C:$C,0)))</f>
        <v>Feedstock Shifting</v>
      </c>
      <c r="K1012" s="76" t="str">
        <f>IF(ISBLANK(INDEX('Policy Characteristics'!E:E,MATCH($C1012,'Policy Characteristics'!$C:$C,0))),"",INDEX('Policy Characteristics'!E:E,MATCH($C1012,'Policy Characteristics'!$C:$C,0)))</f>
        <v>indst feedstock shifting</v>
      </c>
      <c r="L1012" s="205">
        <f>IF(ISBLANK(INDEX('Policy Characteristics'!F:F,MATCH($C1012,'Policy Characteristics'!$C:$C,0))),"",INDEX('Policy Characteristics'!F:F,MATCH($C1012,'Policy Characteristics'!$C:$C,0)))</f>
        <v>0</v>
      </c>
      <c r="M1012" s="205">
        <f>IF(ISBLANK(INDEX('Policy Characteristics'!G:G,MATCH($C1012,'Policy Characteristics'!$C:$C,0))),"",INDEX('Policy Characteristics'!G:G,MATCH($C1012,'Policy Characteristics'!$C:$C,0)))</f>
        <v>1</v>
      </c>
      <c r="N1012" s="205">
        <f>IF(ISBLANK(INDEX('Policy Characteristics'!H:H,MATCH($C1012,'Policy Characteristics'!$C:$C,0))),"",INDEX('Policy Characteristics'!H:H,MATCH($C1012,'Policy Characteristics'!$C:$C,0)))</f>
        <v>0.01</v>
      </c>
      <c r="O1012" s="76" t="str">
        <f>IF(ISBLANK(INDEX('Policy Characteristics'!I:I,MATCH($C1012,'Policy Characteristics'!$C:$C,0))),"",INDEX('Policy Characteristics'!I:I,MATCH($C1012,'Policy Characteristics'!$C:$C,0)))</f>
        <v>% of potential achieved</v>
      </c>
      <c r="P1012" s="7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76" t="str">
        <f>IF(ISBLANK(INDEX('Policy Characteristics'!K:K,MATCH($C1012,'Policy Characteristics'!$C:$C,0))),"",INDEX('Policy Characteristics'!K:K,MATCH($C1012,'Policy Characteristics'!$C:$C,0)))</f>
        <v/>
      </c>
      <c r="R1012" s="76" t="str">
        <f>IF(ISBLANK(INDEX('Policy Characteristics'!L:L,MATCH($C1012,'Policy Characteristics'!$C:$C,0))),"",INDEX('Policy Characteristics'!L:L,MATCH($C1012,'Policy Characteristics'!$C:$C,0)))</f>
        <v/>
      </c>
    </row>
    <row r="1013" spans="1:18" s="143" customFormat="1" x14ac:dyDescent="0.25">
      <c r="A1013" s="76" t="str">
        <f>IF(ISBLANK(INDEX('Policy Characteristics'!A:A,MATCH($C1013,'Policy Characteristics'!$C:$C,0))),"",INDEX('Policy Characteristics'!A:A,MATCH($C1013,'Policy Characteristics'!$C:$C,0)))</f>
        <v>Industry</v>
      </c>
      <c r="B1013" s="200" t="str">
        <f>IF(ISBLANK(INDEX('Policy Characteristics'!B:B,MATCH($C1013,'Policy Characteristics'!$C:$C,0))),"",INDEX('Policy Characteristics'!B:B,MATCH($C1013,'Policy Characteristics'!$C:$C,0)))</f>
        <v>Feedstock Shifting</v>
      </c>
      <c r="C1013" s="76" t="str">
        <f t="shared" si="33"/>
        <v>Fraction of Feedstock Shifted</v>
      </c>
      <c r="D1013" s="78" t="s">
        <v>1314</v>
      </c>
      <c r="E1013" s="88" t="s">
        <v>948</v>
      </c>
      <c r="F1013" t="s">
        <v>1276</v>
      </c>
      <c r="G1013" s="88" t="s">
        <v>952</v>
      </c>
      <c r="H1013" s="80">
        <v>2608</v>
      </c>
      <c r="I1013" s="213" t="s">
        <v>44</v>
      </c>
      <c r="J1013" s="202" t="str">
        <f>IF(ISBLANK(INDEX('Policy Characteristics'!D:D,MATCH($C1013,'Policy Characteristics'!$C:$C,0))),"",INDEX('Policy Characteristics'!D:D,MATCH($C1013,'Policy Characteristics'!$C:$C,0)))</f>
        <v>Feedstock Shifting</v>
      </c>
      <c r="K1013" s="76" t="str">
        <f>IF(ISBLANK(INDEX('Policy Characteristics'!E:E,MATCH($C1013,'Policy Characteristics'!$C:$C,0))),"",INDEX('Policy Characteristics'!E:E,MATCH($C1013,'Policy Characteristics'!$C:$C,0)))</f>
        <v>indst feedstock shifting</v>
      </c>
      <c r="L1013" s="205">
        <f>IF(ISBLANK(INDEX('Policy Characteristics'!F:F,MATCH($C1013,'Policy Characteristics'!$C:$C,0))),"",INDEX('Policy Characteristics'!F:F,MATCH($C1013,'Policy Characteristics'!$C:$C,0)))</f>
        <v>0</v>
      </c>
      <c r="M1013" s="205">
        <f>IF(ISBLANK(INDEX('Policy Characteristics'!G:G,MATCH($C1013,'Policy Characteristics'!$C:$C,0))),"",INDEX('Policy Characteristics'!G:G,MATCH($C1013,'Policy Characteristics'!$C:$C,0)))</f>
        <v>1</v>
      </c>
      <c r="N1013" s="205">
        <f>IF(ISBLANK(INDEX('Policy Characteristics'!H:H,MATCH($C1013,'Policy Characteristics'!$C:$C,0))),"",INDEX('Policy Characteristics'!H:H,MATCH($C1013,'Policy Characteristics'!$C:$C,0)))</f>
        <v>0.01</v>
      </c>
      <c r="O1013" s="76" t="str">
        <f>IF(ISBLANK(INDEX('Policy Characteristics'!I:I,MATCH($C1013,'Policy Characteristics'!$C:$C,0))),"",INDEX('Policy Characteristics'!I:I,MATCH($C1013,'Policy Characteristics'!$C:$C,0)))</f>
        <v>% of potential achieved</v>
      </c>
      <c r="P1013" s="7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76" t="str">
        <f>IF(ISBLANK(INDEX('Policy Characteristics'!K:K,MATCH($C1013,'Policy Characteristics'!$C:$C,0))),"",INDEX('Policy Characteristics'!K:K,MATCH($C1013,'Policy Characteristics'!$C:$C,0)))</f>
        <v/>
      </c>
      <c r="R1013" s="76" t="str">
        <f>IF(ISBLANK(INDEX('Policy Characteristics'!L:L,MATCH($C1013,'Policy Characteristics'!$C:$C,0))),"",INDEX('Policy Characteristics'!L:L,MATCH($C1013,'Policy Characteristics'!$C:$C,0)))</f>
        <v/>
      </c>
    </row>
    <row r="1014" spans="1:18" s="143" customFormat="1" x14ac:dyDescent="0.25">
      <c r="A1014" s="76" t="str">
        <f>IF(ISBLANK(INDEX('Policy Characteristics'!A:A,MATCH($C1014,'Policy Characteristics'!$C:$C,0))),"",INDEX('Policy Characteristics'!A:A,MATCH($C1014,'Policy Characteristics'!$C:$C,0)))</f>
        <v>Industry</v>
      </c>
      <c r="B1014" s="200" t="str">
        <f>IF(ISBLANK(INDEX('Policy Characteristics'!B:B,MATCH($C1014,'Policy Characteristics'!$C:$C,0))),"",INDEX('Policy Characteristics'!B:B,MATCH($C1014,'Policy Characteristics'!$C:$C,0)))</f>
        <v>Feedstock Shifting</v>
      </c>
      <c r="C1014" s="76" t="str">
        <f t="shared" si="33"/>
        <v>Fraction of Feedstock Shifted</v>
      </c>
      <c r="D1014" s="78" t="s">
        <v>1314</v>
      </c>
      <c r="E1014" s="88" t="s">
        <v>945</v>
      </c>
      <c r="F1014" t="s">
        <v>1276</v>
      </c>
      <c r="G1014" s="88" t="s">
        <v>950</v>
      </c>
      <c r="H1014" s="80">
        <v>2609</v>
      </c>
      <c r="I1014" s="213" t="s">
        <v>44</v>
      </c>
      <c r="J1014" s="202" t="str">
        <f>IF(ISBLANK(INDEX('Policy Characteristics'!D:D,MATCH($C1014,'Policy Characteristics'!$C:$C,0))),"",INDEX('Policy Characteristics'!D:D,MATCH($C1014,'Policy Characteristics'!$C:$C,0)))</f>
        <v>Feedstock Shifting</v>
      </c>
      <c r="K1014" s="76" t="str">
        <f>IF(ISBLANK(INDEX('Policy Characteristics'!E:E,MATCH($C1014,'Policy Characteristics'!$C:$C,0))),"",INDEX('Policy Characteristics'!E:E,MATCH($C1014,'Policy Characteristics'!$C:$C,0)))</f>
        <v>indst feedstock shifting</v>
      </c>
      <c r="L1014" s="205">
        <f>IF(ISBLANK(INDEX('Policy Characteristics'!F:F,MATCH($C1014,'Policy Characteristics'!$C:$C,0))),"",INDEX('Policy Characteristics'!F:F,MATCH($C1014,'Policy Characteristics'!$C:$C,0)))</f>
        <v>0</v>
      </c>
      <c r="M1014" s="205">
        <f>IF(ISBLANK(INDEX('Policy Characteristics'!G:G,MATCH($C1014,'Policy Characteristics'!$C:$C,0))),"",INDEX('Policy Characteristics'!G:G,MATCH($C1014,'Policy Characteristics'!$C:$C,0)))</f>
        <v>1</v>
      </c>
      <c r="N1014" s="205">
        <f>IF(ISBLANK(INDEX('Policy Characteristics'!H:H,MATCH($C1014,'Policy Characteristics'!$C:$C,0))),"",INDEX('Policy Characteristics'!H:H,MATCH($C1014,'Policy Characteristics'!$C:$C,0)))</f>
        <v>0.01</v>
      </c>
      <c r="O1014" s="76" t="str">
        <f>IF(ISBLANK(INDEX('Policy Characteristics'!I:I,MATCH($C1014,'Policy Characteristics'!$C:$C,0))),"",INDEX('Policy Characteristics'!I:I,MATCH($C1014,'Policy Characteristics'!$C:$C,0)))</f>
        <v>% of potential achieved</v>
      </c>
      <c r="P1014" s="7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76" t="str">
        <f>IF(ISBLANK(INDEX('Policy Characteristics'!K:K,MATCH($C1014,'Policy Characteristics'!$C:$C,0))),"",INDEX('Policy Characteristics'!K:K,MATCH($C1014,'Policy Characteristics'!$C:$C,0)))</f>
        <v/>
      </c>
      <c r="R1014" s="76" t="str">
        <f>IF(ISBLANK(INDEX('Policy Characteristics'!L:L,MATCH($C1014,'Policy Characteristics'!$C:$C,0))),"",INDEX('Policy Characteristics'!L:L,MATCH($C1014,'Policy Characteristics'!$C:$C,0)))</f>
        <v/>
      </c>
    </row>
    <row r="1015" spans="1:18" s="143" customFormat="1" x14ac:dyDescent="0.25">
      <c r="A1015" s="76" t="str">
        <f>IF(ISBLANK(INDEX('Policy Characteristics'!A:A,MATCH($C1015,'Policy Characteristics'!$C:$C,0))),"",INDEX('Policy Characteristics'!A:A,MATCH($C1015,'Policy Characteristics'!$C:$C,0)))</f>
        <v>Industry</v>
      </c>
      <c r="B1015" s="200" t="str">
        <f>IF(ISBLANK(INDEX('Policy Characteristics'!B:B,MATCH($C1015,'Policy Characteristics'!$C:$C,0))),"",INDEX('Policy Characteristics'!B:B,MATCH($C1015,'Policy Characteristics'!$C:$C,0)))</f>
        <v>Feedstock Shifting</v>
      </c>
      <c r="C1015" s="76" t="str">
        <f t="shared" si="33"/>
        <v>Fraction of Feedstock Shifted</v>
      </c>
      <c r="D1015" s="78" t="s">
        <v>1315</v>
      </c>
      <c r="E1015" s="88" t="s">
        <v>642</v>
      </c>
      <c r="F1015" t="s">
        <v>1277</v>
      </c>
      <c r="G1015" s="88" t="s">
        <v>648</v>
      </c>
      <c r="H1015" s="80">
        <v>2610</v>
      </c>
      <c r="I1015" s="213" t="s">
        <v>44</v>
      </c>
      <c r="J1015" s="202" t="str">
        <f>IF(ISBLANK(INDEX('Policy Characteristics'!D:D,MATCH($C1015,'Policy Characteristics'!$C:$C,0))),"",INDEX('Policy Characteristics'!D:D,MATCH($C1015,'Policy Characteristics'!$C:$C,0)))</f>
        <v>Feedstock Shifting</v>
      </c>
      <c r="K1015" s="76" t="str">
        <f>IF(ISBLANK(INDEX('Policy Characteristics'!E:E,MATCH($C1015,'Policy Characteristics'!$C:$C,0))),"",INDEX('Policy Characteristics'!E:E,MATCH($C1015,'Policy Characteristics'!$C:$C,0)))</f>
        <v>indst feedstock shifting</v>
      </c>
      <c r="L1015" s="205">
        <f>IF(ISBLANK(INDEX('Policy Characteristics'!F:F,MATCH($C1015,'Policy Characteristics'!$C:$C,0))),"",INDEX('Policy Characteristics'!F:F,MATCH($C1015,'Policy Characteristics'!$C:$C,0)))</f>
        <v>0</v>
      </c>
      <c r="M1015" s="205">
        <f>IF(ISBLANK(INDEX('Policy Characteristics'!G:G,MATCH($C1015,'Policy Characteristics'!$C:$C,0))),"",INDEX('Policy Characteristics'!G:G,MATCH($C1015,'Policy Characteristics'!$C:$C,0)))</f>
        <v>1</v>
      </c>
      <c r="N1015" s="205">
        <f>IF(ISBLANK(INDEX('Policy Characteristics'!H:H,MATCH($C1015,'Policy Characteristics'!$C:$C,0))),"",INDEX('Policy Characteristics'!H:H,MATCH($C1015,'Policy Characteristics'!$C:$C,0)))</f>
        <v>0.01</v>
      </c>
      <c r="O1015" s="76" t="str">
        <f>IF(ISBLANK(INDEX('Policy Characteristics'!I:I,MATCH($C1015,'Policy Characteristics'!$C:$C,0))),"",INDEX('Policy Characteristics'!I:I,MATCH($C1015,'Policy Characteristics'!$C:$C,0)))</f>
        <v>% of potential achieved</v>
      </c>
      <c r="P1015" s="7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76" t="str">
        <f>IF(ISBLANK(INDEX('Policy Characteristics'!K:K,MATCH($C1015,'Policy Characteristics'!$C:$C,0))),"",INDEX('Policy Characteristics'!K:K,MATCH($C1015,'Policy Characteristics'!$C:$C,0)))</f>
        <v/>
      </c>
      <c r="R1015" s="76" t="str">
        <f>IF(ISBLANK(INDEX('Policy Characteristics'!L:L,MATCH($C1015,'Policy Characteristics'!$C:$C,0))),"",INDEX('Policy Characteristics'!L:L,MATCH($C1015,'Policy Characteristics'!$C:$C,0)))</f>
        <v/>
      </c>
    </row>
    <row r="1016" spans="1:18" s="143" customFormat="1" x14ac:dyDescent="0.25">
      <c r="A1016" s="76" t="str">
        <f>IF(ISBLANK(INDEX('Policy Characteristics'!A:A,MATCH($C1016,'Policy Characteristics'!$C:$C,0))),"",INDEX('Policy Characteristics'!A:A,MATCH($C1016,'Policy Characteristics'!$C:$C,0)))</f>
        <v>Industry</v>
      </c>
      <c r="B1016" s="200" t="str">
        <f>IF(ISBLANK(INDEX('Policy Characteristics'!B:B,MATCH($C1016,'Policy Characteristics'!$C:$C,0))),"",INDEX('Policy Characteristics'!B:B,MATCH($C1016,'Policy Characteristics'!$C:$C,0)))</f>
        <v>Feedstock Shifting</v>
      </c>
      <c r="C1016" s="76" t="str">
        <f t="shared" si="33"/>
        <v>Fraction of Feedstock Shifted</v>
      </c>
      <c r="D1016" s="78" t="s">
        <v>1315</v>
      </c>
      <c r="E1016" s="88" t="s">
        <v>643</v>
      </c>
      <c r="F1016" t="s">
        <v>1277</v>
      </c>
      <c r="G1016" s="88" t="s">
        <v>651</v>
      </c>
      <c r="H1016" s="80">
        <v>2611</v>
      </c>
      <c r="I1016" s="213" t="s">
        <v>44</v>
      </c>
      <c r="J1016" s="202" t="str">
        <f>IF(ISBLANK(INDEX('Policy Characteristics'!D:D,MATCH($C1016,'Policy Characteristics'!$C:$C,0))),"",INDEX('Policy Characteristics'!D:D,MATCH($C1016,'Policy Characteristics'!$C:$C,0)))</f>
        <v>Feedstock Shifting</v>
      </c>
      <c r="K1016" s="76" t="str">
        <f>IF(ISBLANK(INDEX('Policy Characteristics'!E:E,MATCH($C1016,'Policy Characteristics'!$C:$C,0))),"",INDEX('Policy Characteristics'!E:E,MATCH($C1016,'Policy Characteristics'!$C:$C,0)))</f>
        <v>indst feedstock shifting</v>
      </c>
      <c r="L1016" s="205">
        <f>IF(ISBLANK(INDEX('Policy Characteristics'!F:F,MATCH($C1016,'Policy Characteristics'!$C:$C,0))),"",INDEX('Policy Characteristics'!F:F,MATCH($C1016,'Policy Characteristics'!$C:$C,0)))</f>
        <v>0</v>
      </c>
      <c r="M1016" s="205">
        <f>IF(ISBLANK(INDEX('Policy Characteristics'!G:G,MATCH($C1016,'Policy Characteristics'!$C:$C,0))),"",INDEX('Policy Characteristics'!G:G,MATCH($C1016,'Policy Characteristics'!$C:$C,0)))</f>
        <v>1</v>
      </c>
      <c r="N1016" s="205">
        <f>IF(ISBLANK(INDEX('Policy Characteristics'!H:H,MATCH($C1016,'Policy Characteristics'!$C:$C,0))),"",INDEX('Policy Characteristics'!H:H,MATCH($C1016,'Policy Characteristics'!$C:$C,0)))</f>
        <v>0.01</v>
      </c>
      <c r="O1016" s="76" t="str">
        <f>IF(ISBLANK(INDEX('Policy Characteristics'!I:I,MATCH($C1016,'Policy Characteristics'!$C:$C,0))),"",INDEX('Policy Characteristics'!I:I,MATCH($C1016,'Policy Characteristics'!$C:$C,0)))</f>
        <v>% of potential achieved</v>
      </c>
      <c r="P1016" s="7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76" t="str">
        <f>IF(ISBLANK(INDEX('Policy Characteristics'!K:K,MATCH($C1016,'Policy Characteristics'!$C:$C,0))),"",INDEX('Policy Characteristics'!K:K,MATCH($C1016,'Policy Characteristics'!$C:$C,0)))</f>
        <v/>
      </c>
      <c r="R1016" s="76" t="str">
        <f>IF(ISBLANK(INDEX('Policy Characteristics'!L:L,MATCH($C1016,'Policy Characteristics'!$C:$C,0))),"",INDEX('Policy Characteristics'!L:L,MATCH($C1016,'Policy Characteristics'!$C:$C,0)))</f>
        <v/>
      </c>
    </row>
    <row r="1017" spans="1:18" s="143" customFormat="1" x14ac:dyDescent="0.25">
      <c r="A1017" s="76" t="str">
        <f>IF(ISBLANK(INDEX('Policy Characteristics'!A:A,MATCH($C1017,'Policy Characteristics'!$C:$C,0))),"",INDEX('Policy Characteristics'!A:A,MATCH($C1017,'Policy Characteristics'!$C:$C,0)))</f>
        <v>Industry</v>
      </c>
      <c r="B1017" s="200" t="str">
        <f>IF(ISBLANK(INDEX('Policy Characteristics'!B:B,MATCH($C1017,'Policy Characteristics'!$C:$C,0))),"",INDEX('Policy Characteristics'!B:B,MATCH($C1017,'Policy Characteristics'!$C:$C,0)))</f>
        <v>Feedstock Shifting</v>
      </c>
      <c r="C1017" s="76" t="str">
        <f t="shared" si="33"/>
        <v>Fraction of Feedstock Shifted</v>
      </c>
      <c r="D1017" s="78" t="s">
        <v>1315</v>
      </c>
      <c r="E1017" s="88" t="s">
        <v>644</v>
      </c>
      <c r="F1017" t="s">
        <v>1277</v>
      </c>
      <c r="G1017" s="88" t="s">
        <v>652</v>
      </c>
      <c r="H1017" s="80">
        <v>2612</v>
      </c>
      <c r="I1017" s="213" t="s">
        <v>44</v>
      </c>
      <c r="J1017" s="202" t="str">
        <f>IF(ISBLANK(INDEX('Policy Characteristics'!D:D,MATCH($C1017,'Policy Characteristics'!$C:$C,0))),"",INDEX('Policy Characteristics'!D:D,MATCH($C1017,'Policy Characteristics'!$C:$C,0)))</f>
        <v>Feedstock Shifting</v>
      </c>
      <c r="K1017" s="76" t="str">
        <f>IF(ISBLANK(INDEX('Policy Characteristics'!E:E,MATCH($C1017,'Policy Characteristics'!$C:$C,0))),"",INDEX('Policy Characteristics'!E:E,MATCH($C1017,'Policy Characteristics'!$C:$C,0)))</f>
        <v>indst feedstock shifting</v>
      </c>
      <c r="L1017" s="205">
        <f>IF(ISBLANK(INDEX('Policy Characteristics'!F:F,MATCH($C1017,'Policy Characteristics'!$C:$C,0))),"",INDEX('Policy Characteristics'!F:F,MATCH($C1017,'Policy Characteristics'!$C:$C,0)))</f>
        <v>0</v>
      </c>
      <c r="M1017" s="205">
        <f>IF(ISBLANK(INDEX('Policy Characteristics'!G:G,MATCH($C1017,'Policy Characteristics'!$C:$C,0))),"",INDEX('Policy Characteristics'!G:G,MATCH($C1017,'Policy Characteristics'!$C:$C,0)))</f>
        <v>1</v>
      </c>
      <c r="N1017" s="205">
        <f>IF(ISBLANK(INDEX('Policy Characteristics'!H:H,MATCH($C1017,'Policy Characteristics'!$C:$C,0))),"",INDEX('Policy Characteristics'!H:H,MATCH($C1017,'Policy Characteristics'!$C:$C,0)))</f>
        <v>0.01</v>
      </c>
      <c r="O1017" s="76" t="str">
        <f>IF(ISBLANK(INDEX('Policy Characteristics'!I:I,MATCH($C1017,'Policy Characteristics'!$C:$C,0))),"",INDEX('Policy Characteristics'!I:I,MATCH($C1017,'Policy Characteristics'!$C:$C,0)))</f>
        <v>% of potential achieved</v>
      </c>
      <c r="P1017" s="7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76" t="str">
        <f>IF(ISBLANK(INDEX('Policy Characteristics'!K:K,MATCH($C1017,'Policy Characteristics'!$C:$C,0))),"",INDEX('Policy Characteristics'!K:K,MATCH($C1017,'Policy Characteristics'!$C:$C,0)))</f>
        <v/>
      </c>
      <c r="R1017" s="76" t="str">
        <f>IF(ISBLANK(INDEX('Policy Characteristics'!L:L,MATCH($C1017,'Policy Characteristics'!$C:$C,0))),"",INDEX('Policy Characteristics'!L:L,MATCH($C1017,'Policy Characteristics'!$C:$C,0)))</f>
        <v/>
      </c>
    </row>
    <row r="1018" spans="1:18" s="143" customFormat="1" x14ac:dyDescent="0.25">
      <c r="A1018" s="76" t="str">
        <f>IF(ISBLANK(INDEX('Policy Characteristics'!A:A,MATCH($C1018,'Policy Characteristics'!$C:$C,0))),"",INDEX('Policy Characteristics'!A:A,MATCH($C1018,'Policy Characteristics'!$C:$C,0)))</f>
        <v>Industry</v>
      </c>
      <c r="B1018" s="200" t="str">
        <f>IF(ISBLANK(INDEX('Policy Characteristics'!B:B,MATCH($C1018,'Policy Characteristics'!$C:$C,0))),"",INDEX('Policy Characteristics'!B:B,MATCH($C1018,'Policy Characteristics'!$C:$C,0)))</f>
        <v>Feedstock Shifting</v>
      </c>
      <c r="C1018" s="76" t="str">
        <f t="shared" si="33"/>
        <v>Fraction of Feedstock Shifted</v>
      </c>
      <c r="D1018" s="78" t="s">
        <v>1315</v>
      </c>
      <c r="E1018" s="88" t="s">
        <v>645</v>
      </c>
      <c r="F1018" t="s">
        <v>1277</v>
      </c>
      <c r="G1018" s="88" t="s">
        <v>649</v>
      </c>
      <c r="H1018" s="80">
        <v>2613</v>
      </c>
      <c r="I1018" s="213" t="s">
        <v>44</v>
      </c>
      <c r="J1018" s="202" t="str">
        <f>IF(ISBLANK(INDEX('Policy Characteristics'!D:D,MATCH($C1018,'Policy Characteristics'!$C:$C,0))),"",INDEX('Policy Characteristics'!D:D,MATCH($C1018,'Policy Characteristics'!$C:$C,0)))</f>
        <v>Feedstock Shifting</v>
      </c>
      <c r="K1018" s="76" t="str">
        <f>IF(ISBLANK(INDEX('Policy Characteristics'!E:E,MATCH($C1018,'Policy Characteristics'!$C:$C,0))),"",INDEX('Policy Characteristics'!E:E,MATCH($C1018,'Policy Characteristics'!$C:$C,0)))</f>
        <v>indst feedstock shifting</v>
      </c>
      <c r="L1018" s="205">
        <f>IF(ISBLANK(INDEX('Policy Characteristics'!F:F,MATCH($C1018,'Policy Characteristics'!$C:$C,0))),"",INDEX('Policy Characteristics'!F:F,MATCH($C1018,'Policy Characteristics'!$C:$C,0)))</f>
        <v>0</v>
      </c>
      <c r="M1018" s="205">
        <f>IF(ISBLANK(INDEX('Policy Characteristics'!G:G,MATCH($C1018,'Policy Characteristics'!$C:$C,0))),"",INDEX('Policy Characteristics'!G:G,MATCH($C1018,'Policy Characteristics'!$C:$C,0)))</f>
        <v>1</v>
      </c>
      <c r="N1018" s="205">
        <f>IF(ISBLANK(INDEX('Policy Characteristics'!H:H,MATCH($C1018,'Policy Characteristics'!$C:$C,0))),"",INDEX('Policy Characteristics'!H:H,MATCH($C1018,'Policy Characteristics'!$C:$C,0)))</f>
        <v>0.01</v>
      </c>
      <c r="O1018" s="76" t="str">
        <f>IF(ISBLANK(INDEX('Policy Characteristics'!I:I,MATCH($C1018,'Policy Characteristics'!$C:$C,0))),"",INDEX('Policy Characteristics'!I:I,MATCH($C1018,'Policy Characteristics'!$C:$C,0)))</f>
        <v>% of potential achieved</v>
      </c>
      <c r="P1018" s="7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76" t="str">
        <f>IF(ISBLANK(INDEX('Policy Characteristics'!K:K,MATCH($C1018,'Policy Characteristics'!$C:$C,0))),"",INDEX('Policy Characteristics'!K:K,MATCH($C1018,'Policy Characteristics'!$C:$C,0)))</f>
        <v/>
      </c>
      <c r="R1018" s="76" t="str">
        <f>IF(ISBLANK(INDEX('Policy Characteristics'!L:L,MATCH($C1018,'Policy Characteristics'!$C:$C,0))),"",INDEX('Policy Characteristics'!L:L,MATCH($C1018,'Policy Characteristics'!$C:$C,0)))</f>
        <v/>
      </c>
    </row>
    <row r="1019" spans="1:18" s="143" customFormat="1" x14ac:dyDescent="0.25">
      <c r="A1019" s="76" t="str">
        <f>IF(ISBLANK(INDEX('Policy Characteristics'!A:A,MATCH($C1019,'Policy Characteristics'!$C:$C,0))),"",INDEX('Policy Characteristics'!A:A,MATCH($C1019,'Policy Characteristics'!$C:$C,0)))</f>
        <v>Industry</v>
      </c>
      <c r="B1019" s="200" t="str">
        <f>IF(ISBLANK(INDEX('Policy Characteristics'!B:B,MATCH($C1019,'Policy Characteristics'!$C:$C,0))),"",INDEX('Policy Characteristics'!B:B,MATCH($C1019,'Policy Characteristics'!$C:$C,0)))</f>
        <v>Feedstock Shifting</v>
      </c>
      <c r="C1019" s="76" t="str">
        <f t="shared" si="33"/>
        <v>Fraction of Feedstock Shifted</v>
      </c>
      <c r="D1019" s="78" t="s">
        <v>1315</v>
      </c>
      <c r="E1019" s="88" t="s">
        <v>646</v>
      </c>
      <c r="F1019" t="s">
        <v>1277</v>
      </c>
      <c r="G1019" s="88" t="s">
        <v>650</v>
      </c>
      <c r="H1019" s="80">
        <v>2614</v>
      </c>
      <c r="I1019" s="213" t="s">
        <v>44</v>
      </c>
      <c r="J1019" s="202" t="str">
        <f>IF(ISBLANK(INDEX('Policy Characteristics'!D:D,MATCH($C1019,'Policy Characteristics'!$C:$C,0))),"",INDEX('Policy Characteristics'!D:D,MATCH($C1019,'Policy Characteristics'!$C:$C,0)))</f>
        <v>Feedstock Shifting</v>
      </c>
      <c r="K1019" s="76" t="str">
        <f>IF(ISBLANK(INDEX('Policy Characteristics'!E:E,MATCH($C1019,'Policy Characteristics'!$C:$C,0))),"",INDEX('Policy Characteristics'!E:E,MATCH($C1019,'Policy Characteristics'!$C:$C,0)))</f>
        <v>indst feedstock shifting</v>
      </c>
      <c r="L1019" s="205">
        <f>IF(ISBLANK(INDEX('Policy Characteristics'!F:F,MATCH($C1019,'Policy Characteristics'!$C:$C,0))),"",INDEX('Policy Characteristics'!F:F,MATCH($C1019,'Policy Characteristics'!$C:$C,0)))</f>
        <v>0</v>
      </c>
      <c r="M1019" s="205">
        <f>IF(ISBLANK(INDEX('Policy Characteristics'!G:G,MATCH($C1019,'Policy Characteristics'!$C:$C,0))),"",INDEX('Policy Characteristics'!G:G,MATCH($C1019,'Policy Characteristics'!$C:$C,0)))</f>
        <v>1</v>
      </c>
      <c r="N1019" s="205">
        <f>IF(ISBLANK(INDEX('Policy Characteristics'!H:H,MATCH($C1019,'Policy Characteristics'!$C:$C,0))),"",INDEX('Policy Characteristics'!H:H,MATCH($C1019,'Policy Characteristics'!$C:$C,0)))</f>
        <v>0.01</v>
      </c>
      <c r="O1019" s="76" t="str">
        <f>IF(ISBLANK(INDEX('Policy Characteristics'!I:I,MATCH($C1019,'Policy Characteristics'!$C:$C,0))),"",INDEX('Policy Characteristics'!I:I,MATCH($C1019,'Policy Characteristics'!$C:$C,0)))</f>
        <v>% of potential achieved</v>
      </c>
      <c r="P1019" s="7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76" t="str">
        <f>IF(ISBLANK(INDEX('Policy Characteristics'!K:K,MATCH($C1019,'Policy Characteristics'!$C:$C,0))),"",INDEX('Policy Characteristics'!K:K,MATCH($C1019,'Policy Characteristics'!$C:$C,0)))</f>
        <v/>
      </c>
      <c r="R1019" s="76" t="str">
        <f>IF(ISBLANK(INDEX('Policy Characteristics'!L:L,MATCH($C1019,'Policy Characteristics'!$C:$C,0))),"",INDEX('Policy Characteristics'!L:L,MATCH($C1019,'Policy Characteristics'!$C:$C,0)))</f>
        <v/>
      </c>
    </row>
    <row r="1020" spans="1:18" s="143" customFormat="1" x14ac:dyDescent="0.25">
      <c r="A1020" s="76" t="str">
        <f>IF(ISBLANK(INDEX('Policy Characteristics'!A:A,MATCH($C1020,'Policy Characteristics'!$C:$C,0))),"",INDEX('Policy Characteristics'!A:A,MATCH($C1020,'Policy Characteristics'!$C:$C,0)))</f>
        <v>Industry</v>
      </c>
      <c r="B1020" s="200" t="str">
        <f>IF(ISBLANK(INDEX('Policy Characteristics'!B:B,MATCH($C1020,'Policy Characteristics'!$C:$C,0))),"",INDEX('Policy Characteristics'!B:B,MATCH($C1020,'Policy Characteristics'!$C:$C,0)))</f>
        <v>Feedstock Shifting</v>
      </c>
      <c r="C1020" s="76" t="str">
        <f t="shared" si="33"/>
        <v>Fraction of Feedstock Shifted</v>
      </c>
      <c r="D1020" s="78" t="s">
        <v>1315</v>
      </c>
      <c r="E1020" s="88" t="s">
        <v>647</v>
      </c>
      <c r="F1020" t="s">
        <v>1277</v>
      </c>
      <c r="G1020" s="88" t="s">
        <v>653</v>
      </c>
      <c r="H1020" s="80">
        <v>2615</v>
      </c>
      <c r="I1020" s="213" t="s">
        <v>44</v>
      </c>
      <c r="J1020" s="202" t="str">
        <f>IF(ISBLANK(INDEX('Policy Characteristics'!D:D,MATCH($C1020,'Policy Characteristics'!$C:$C,0))),"",INDEX('Policy Characteristics'!D:D,MATCH($C1020,'Policy Characteristics'!$C:$C,0)))</f>
        <v>Feedstock Shifting</v>
      </c>
      <c r="K1020" s="76" t="str">
        <f>IF(ISBLANK(INDEX('Policy Characteristics'!E:E,MATCH($C1020,'Policy Characteristics'!$C:$C,0))),"",INDEX('Policy Characteristics'!E:E,MATCH($C1020,'Policy Characteristics'!$C:$C,0)))</f>
        <v>indst feedstock shifting</v>
      </c>
      <c r="L1020" s="205">
        <f>IF(ISBLANK(INDEX('Policy Characteristics'!F:F,MATCH($C1020,'Policy Characteristics'!$C:$C,0))),"",INDEX('Policy Characteristics'!F:F,MATCH($C1020,'Policy Characteristics'!$C:$C,0)))</f>
        <v>0</v>
      </c>
      <c r="M1020" s="205">
        <f>IF(ISBLANK(INDEX('Policy Characteristics'!G:G,MATCH($C1020,'Policy Characteristics'!$C:$C,0))),"",INDEX('Policy Characteristics'!G:G,MATCH($C1020,'Policy Characteristics'!$C:$C,0)))</f>
        <v>1</v>
      </c>
      <c r="N1020" s="205">
        <f>IF(ISBLANK(INDEX('Policy Characteristics'!H:H,MATCH($C1020,'Policy Characteristics'!$C:$C,0))),"",INDEX('Policy Characteristics'!H:H,MATCH($C1020,'Policy Characteristics'!$C:$C,0)))</f>
        <v>0.01</v>
      </c>
      <c r="O1020" s="76" t="str">
        <f>IF(ISBLANK(INDEX('Policy Characteristics'!I:I,MATCH($C1020,'Policy Characteristics'!$C:$C,0))),"",INDEX('Policy Characteristics'!I:I,MATCH($C1020,'Policy Characteristics'!$C:$C,0)))</f>
        <v>% of potential achieved</v>
      </c>
      <c r="P1020" s="7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76" t="str">
        <f>IF(ISBLANK(INDEX('Policy Characteristics'!K:K,MATCH($C1020,'Policy Characteristics'!$C:$C,0))),"",INDEX('Policy Characteristics'!K:K,MATCH($C1020,'Policy Characteristics'!$C:$C,0)))</f>
        <v/>
      </c>
      <c r="R1020" s="76" t="str">
        <f>IF(ISBLANK(INDEX('Policy Characteristics'!L:L,MATCH($C1020,'Policy Characteristics'!$C:$C,0))),"",INDEX('Policy Characteristics'!L:L,MATCH($C1020,'Policy Characteristics'!$C:$C,0)))</f>
        <v/>
      </c>
    </row>
    <row r="1021" spans="1:18" s="143" customFormat="1" x14ac:dyDescent="0.25">
      <c r="A1021" s="76" t="str">
        <f>IF(ISBLANK(INDEX('Policy Characteristics'!A:A,MATCH($C1021,'Policy Characteristics'!$C:$C,0))),"",INDEX('Policy Characteristics'!A:A,MATCH($C1021,'Policy Characteristics'!$C:$C,0)))</f>
        <v>Industry</v>
      </c>
      <c r="B1021" s="200" t="str">
        <f>IF(ISBLANK(INDEX('Policy Characteristics'!B:B,MATCH($C1021,'Policy Characteristics'!$C:$C,0))),"",INDEX('Policy Characteristics'!B:B,MATCH($C1021,'Policy Characteristics'!$C:$C,0)))</f>
        <v>Feedstock Shifting</v>
      </c>
      <c r="C1021" s="76" t="str">
        <f t="shared" si="33"/>
        <v>Fraction of Feedstock Shifted</v>
      </c>
      <c r="D1021" s="78" t="s">
        <v>1315</v>
      </c>
      <c r="E1021" s="88" t="s">
        <v>946</v>
      </c>
      <c r="F1021" t="s">
        <v>1277</v>
      </c>
      <c r="G1021" s="88" t="s">
        <v>949</v>
      </c>
      <c r="H1021" s="80">
        <v>2616</v>
      </c>
      <c r="I1021" s="213" t="s">
        <v>44</v>
      </c>
      <c r="J1021" s="202" t="str">
        <f>IF(ISBLANK(INDEX('Policy Characteristics'!D:D,MATCH($C1021,'Policy Characteristics'!$C:$C,0))),"",INDEX('Policy Characteristics'!D:D,MATCH($C1021,'Policy Characteristics'!$C:$C,0)))</f>
        <v>Feedstock Shifting</v>
      </c>
      <c r="K1021" s="76" t="str">
        <f>IF(ISBLANK(INDEX('Policy Characteristics'!E:E,MATCH($C1021,'Policy Characteristics'!$C:$C,0))),"",INDEX('Policy Characteristics'!E:E,MATCH($C1021,'Policy Characteristics'!$C:$C,0)))</f>
        <v>indst feedstock shifting</v>
      </c>
      <c r="L1021" s="205">
        <f>IF(ISBLANK(INDEX('Policy Characteristics'!F:F,MATCH($C1021,'Policy Characteristics'!$C:$C,0))),"",INDEX('Policy Characteristics'!F:F,MATCH($C1021,'Policy Characteristics'!$C:$C,0)))</f>
        <v>0</v>
      </c>
      <c r="M1021" s="205">
        <f>IF(ISBLANK(INDEX('Policy Characteristics'!G:G,MATCH($C1021,'Policy Characteristics'!$C:$C,0))),"",INDEX('Policy Characteristics'!G:G,MATCH($C1021,'Policy Characteristics'!$C:$C,0)))</f>
        <v>1</v>
      </c>
      <c r="N1021" s="205">
        <f>IF(ISBLANK(INDEX('Policy Characteristics'!H:H,MATCH($C1021,'Policy Characteristics'!$C:$C,0))),"",INDEX('Policy Characteristics'!H:H,MATCH($C1021,'Policy Characteristics'!$C:$C,0)))</f>
        <v>0.01</v>
      </c>
      <c r="O1021" s="76" t="str">
        <f>IF(ISBLANK(INDEX('Policy Characteristics'!I:I,MATCH($C1021,'Policy Characteristics'!$C:$C,0))),"",INDEX('Policy Characteristics'!I:I,MATCH($C1021,'Policy Characteristics'!$C:$C,0)))</f>
        <v>% of potential achieved</v>
      </c>
      <c r="P1021" s="7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76" t="str">
        <f>IF(ISBLANK(INDEX('Policy Characteristics'!K:K,MATCH($C1021,'Policy Characteristics'!$C:$C,0))),"",INDEX('Policy Characteristics'!K:K,MATCH($C1021,'Policy Characteristics'!$C:$C,0)))</f>
        <v/>
      </c>
      <c r="R1021" s="76" t="str">
        <f>IF(ISBLANK(INDEX('Policy Characteristics'!L:L,MATCH($C1021,'Policy Characteristics'!$C:$C,0))),"",INDEX('Policy Characteristics'!L:L,MATCH($C1021,'Policy Characteristics'!$C:$C,0)))</f>
        <v/>
      </c>
    </row>
    <row r="1022" spans="1:18" s="143" customFormat="1" x14ac:dyDescent="0.25">
      <c r="A1022" s="76" t="str">
        <f>IF(ISBLANK(INDEX('Policy Characteristics'!A:A,MATCH($C1022,'Policy Characteristics'!$C:$C,0))),"",INDEX('Policy Characteristics'!A:A,MATCH($C1022,'Policy Characteristics'!$C:$C,0)))</f>
        <v>Industry</v>
      </c>
      <c r="B1022" s="200" t="str">
        <f>IF(ISBLANK(INDEX('Policy Characteristics'!B:B,MATCH($C1022,'Policy Characteristics'!$C:$C,0))),"",INDEX('Policy Characteristics'!B:B,MATCH($C1022,'Policy Characteristics'!$C:$C,0)))</f>
        <v>Feedstock Shifting</v>
      </c>
      <c r="C1022" s="76" t="str">
        <f t="shared" si="33"/>
        <v>Fraction of Feedstock Shifted</v>
      </c>
      <c r="D1022" s="78" t="s">
        <v>1315</v>
      </c>
      <c r="E1022" s="88" t="s">
        <v>947</v>
      </c>
      <c r="F1022" t="s">
        <v>1277</v>
      </c>
      <c r="G1022" s="88" t="s">
        <v>951</v>
      </c>
      <c r="H1022" s="80">
        <v>2617</v>
      </c>
      <c r="I1022" s="213" t="s">
        <v>44</v>
      </c>
      <c r="J1022" s="202" t="str">
        <f>IF(ISBLANK(INDEX('Policy Characteristics'!D:D,MATCH($C1022,'Policy Characteristics'!$C:$C,0))),"",INDEX('Policy Characteristics'!D:D,MATCH($C1022,'Policy Characteristics'!$C:$C,0)))</f>
        <v>Feedstock Shifting</v>
      </c>
      <c r="K1022" s="76" t="str">
        <f>IF(ISBLANK(INDEX('Policy Characteristics'!E:E,MATCH($C1022,'Policy Characteristics'!$C:$C,0))),"",INDEX('Policy Characteristics'!E:E,MATCH($C1022,'Policy Characteristics'!$C:$C,0)))</f>
        <v>indst feedstock shifting</v>
      </c>
      <c r="L1022" s="205">
        <f>IF(ISBLANK(INDEX('Policy Characteristics'!F:F,MATCH($C1022,'Policy Characteristics'!$C:$C,0))),"",INDEX('Policy Characteristics'!F:F,MATCH($C1022,'Policy Characteristics'!$C:$C,0)))</f>
        <v>0</v>
      </c>
      <c r="M1022" s="205">
        <f>IF(ISBLANK(INDEX('Policy Characteristics'!G:G,MATCH($C1022,'Policy Characteristics'!$C:$C,0))),"",INDEX('Policy Characteristics'!G:G,MATCH($C1022,'Policy Characteristics'!$C:$C,0)))</f>
        <v>1</v>
      </c>
      <c r="N1022" s="205">
        <f>IF(ISBLANK(INDEX('Policy Characteristics'!H:H,MATCH($C1022,'Policy Characteristics'!$C:$C,0))),"",INDEX('Policy Characteristics'!H:H,MATCH($C1022,'Policy Characteristics'!$C:$C,0)))</f>
        <v>0.01</v>
      </c>
      <c r="O1022" s="76" t="str">
        <f>IF(ISBLANK(INDEX('Policy Characteristics'!I:I,MATCH($C1022,'Policy Characteristics'!$C:$C,0))),"",INDEX('Policy Characteristics'!I:I,MATCH($C1022,'Policy Characteristics'!$C:$C,0)))</f>
        <v>% of potential achieved</v>
      </c>
      <c r="P1022" s="7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76" t="str">
        <f>IF(ISBLANK(INDEX('Policy Characteristics'!K:K,MATCH($C1022,'Policy Characteristics'!$C:$C,0))),"",INDEX('Policy Characteristics'!K:K,MATCH($C1022,'Policy Characteristics'!$C:$C,0)))</f>
        <v/>
      </c>
      <c r="R1022" s="76" t="str">
        <f>IF(ISBLANK(INDEX('Policy Characteristics'!L:L,MATCH($C1022,'Policy Characteristics'!$C:$C,0))),"",INDEX('Policy Characteristics'!L:L,MATCH($C1022,'Policy Characteristics'!$C:$C,0)))</f>
        <v/>
      </c>
    </row>
    <row r="1023" spans="1:18" s="143" customFormat="1" x14ac:dyDescent="0.25">
      <c r="A1023" s="76" t="str">
        <f>IF(ISBLANK(INDEX('Policy Characteristics'!A:A,MATCH($C1023,'Policy Characteristics'!$C:$C,0))),"",INDEX('Policy Characteristics'!A:A,MATCH($C1023,'Policy Characteristics'!$C:$C,0)))</f>
        <v>Industry</v>
      </c>
      <c r="B1023" s="200" t="str">
        <f>IF(ISBLANK(INDEX('Policy Characteristics'!B:B,MATCH($C1023,'Policy Characteristics'!$C:$C,0))),"",INDEX('Policy Characteristics'!B:B,MATCH($C1023,'Policy Characteristics'!$C:$C,0)))</f>
        <v>Feedstock Shifting</v>
      </c>
      <c r="C1023" s="76" t="str">
        <f t="shared" si="33"/>
        <v>Fraction of Feedstock Shifted</v>
      </c>
      <c r="D1023" s="78" t="s">
        <v>1315</v>
      </c>
      <c r="E1023" s="88" t="s">
        <v>948</v>
      </c>
      <c r="F1023" t="s">
        <v>1277</v>
      </c>
      <c r="G1023" s="88" t="s">
        <v>952</v>
      </c>
      <c r="H1023" s="80">
        <v>2618</v>
      </c>
      <c r="I1023" s="213" t="s">
        <v>44</v>
      </c>
      <c r="J1023" s="202" t="str">
        <f>IF(ISBLANK(INDEX('Policy Characteristics'!D:D,MATCH($C1023,'Policy Characteristics'!$C:$C,0))),"",INDEX('Policy Characteristics'!D:D,MATCH($C1023,'Policy Characteristics'!$C:$C,0)))</f>
        <v>Feedstock Shifting</v>
      </c>
      <c r="K1023" s="76" t="str">
        <f>IF(ISBLANK(INDEX('Policy Characteristics'!E:E,MATCH($C1023,'Policy Characteristics'!$C:$C,0))),"",INDEX('Policy Characteristics'!E:E,MATCH($C1023,'Policy Characteristics'!$C:$C,0)))</f>
        <v>indst feedstock shifting</v>
      </c>
      <c r="L1023" s="205">
        <f>IF(ISBLANK(INDEX('Policy Characteristics'!F:F,MATCH($C1023,'Policy Characteristics'!$C:$C,0))),"",INDEX('Policy Characteristics'!F:F,MATCH($C1023,'Policy Characteristics'!$C:$C,0)))</f>
        <v>0</v>
      </c>
      <c r="M1023" s="205">
        <f>IF(ISBLANK(INDEX('Policy Characteristics'!G:G,MATCH($C1023,'Policy Characteristics'!$C:$C,0))),"",INDEX('Policy Characteristics'!G:G,MATCH($C1023,'Policy Characteristics'!$C:$C,0)))</f>
        <v>1</v>
      </c>
      <c r="N1023" s="205">
        <f>IF(ISBLANK(INDEX('Policy Characteristics'!H:H,MATCH($C1023,'Policy Characteristics'!$C:$C,0))),"",INDEX('Policy Characteristics'!H:H,MATCH($C1023,'Policy Characteristics'!$C:$C,0)))</f>
        <v>0.01</v>
      </c>
      <c r="O1023" s="76" t="str">
        <f>IF(ISBLANK(INDEX('Policy Characteristics'!I:I,MATCH($C1023,'Policy Characteristics'!$C:$C,0))),"",INDEX('Policy Characteristics'!I:I,MATCH($C1023,'Policy Characteristics'!$C:$C,0)))</f>
        <v>% of potential achieved</v>
      </c>
      <c r="P1023" s="7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76" t="str">
        <f>IF(ISBLANK(INDEX('Policy Characteristics'!K:K,MATCH($C1023,'Policy Characteristics'!$C:$C,0))),"",INDEX('Policy Characteristics'!K:K,MATCH($C1023,'Policy Characteristics'!$C:$C,0)))</f>
        <v/>
      </c>
      <c r="R1023" s="76" t="str">
        <f>IF(ISBLANK(INDEX('Policy Characteristics'!L:L,MATCH($C1023,'Policy Characteristics'!$C:$C,0))),"",INDEX('Policy Characteristics'!L:L,MATCH($C1023,'Policy Characteristics'!$C:$C,0)))</f>
        <v/>
      </c>
    </row>
    <row r="1024" spans="1:18" s="143" customFormat="1" x14ac:dyDescent="0.25">
      <c r="A1024" s="76" t="str">
        <f>IF(ISBLANK(INDEX('Policy Characteristics'!A:A,MATCH($C1024,'Policy Characteristics'!$C:$C,0))),"",INDEX('Policy Characteristics'!A:A,MATCH($C1024,'Policy Characteristics'!$C:$C,0)))</f>
        <v>Industry</v>
      </c>
      <c r="B1024" s="200" t="str">
        <f>IF(ISBLANK(INDEX('Policy Characteristics'!B:B,MATCH($C1024,'Policy Characteristics'!$C:$C,0))),"",INDEX('Policy Characteristics'!B:B,MATCH($C1024,'Policy Characteristics'!$C:$C,0)))</f>
        <v>Feedstock Shifting</v>
      </c>
      <c r="C1024" s="76" t="str">
        <f t="shared" si="33"/>
        <v>Fraction of Feedstock Shifted</v>
      </c>
      <c r="D1024" s="78" t="s">
        <v>1315</v>
      </c>
      <c r="E1024" s="88" t="s">
        <v>945</v>
      </c>
      <c r="F1024" t="s">
        <v>1277</v>
      </c>
      <c r="G1024" s="88" t="s">
        <v>950</v>
      </c>
      <c r="H1024" s="80">
        <v>2619</v>
      </c>
      <c r="I1024" s="213" t="s">
        <v>44</v>
      </c>
      <c r="J1024" s="202" t="str">
        <f>IF(ISBLANK(INDEX('Policy Characteristics'!D:D,MATCH($C1024,'Policy Characteristics'!$C:$C,0))),"",INDEX('Policy Characteristics'!D:D,MATCH($C1024,'Policy Characteristics'!$C:$C,0)))</f>
        <v>Feedstock Shifting</v>
      </c>
      <c r="K1024" s="76" t="str">
        <f>IF(ISBLANK(INDEX('Policy Characteristics'!E:E,MATCH($C1024,'Policy Characteristics'!$C:$C,0))),"",INDEX('Policy Characteristics'!E:E,MATCH($C1024,'Policy Characteristics'!$C:$C,0)))</f>
        <v>indst feedstock shifting</v>
      </c>
      <c r="L1024" s="205">
        <f>IF(ISBLANK(INDEX('Policy Characteristics'!F:F,MATCH($C1024,'Policy Characteristics'!$C:$C,0))),"",INDEX('Policy Characteristics'!F:F,MATCH($C1024,'Policy Characteristics'!$C:$C,0)))</f>
        <v>0</v>
      </c>
      <c r="M1024" s="205">
        <f>IF(ISBLANK(INDEX('Policy Characteristics'!G:G,MATCH($C1024,'Policy Characteristics'!$C:$C,0))),"",INDEX('Policy Characteristics'!G:G,MATCH($C1024,'Policy Characteristics'!$C:$C,0)))</f>
        <v>1</v>
      </c>
      <c r="N1024" s="205">
        <f>IF(ISBLANK(INDEX('Policy Characteristics'!H:H,MATCH($C1024,'Policy Characteristics'!$C:$C,0))),"",INDEX('Policy Characteristics'!H:H,MATCH($C1024,'Policy Characteristics'!$C:$C,0)))</f>
        <v>0.01</v>
      </c>
      <c r="O1024" s="76" t="str">
        <f>IF(ISBLANK(INDEX('Policy Characteristics'!I:I,MATCH($C1024,'Policy Characteristics'!$C:$C,0))),"",INDEX('Policy Characteristics'!I:I,MATCH($C1024,'Policy Characteristics'!$C:$C,0)))</f>
        <v>% of potential achieved</v>
      </c>
      <c r="P1024" s="7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76" t="str">
        <f>IF(ISBLANK(INDEX('Policy Characteristics'!K:K,MATCH($C1024,'Policy Characteristics'!$C:$C,0))),"",INDEX('Policy Characteristics'!K:K,MATCH($C1024,'Policy Characteristics'!$C:$C,0)))</f>
        <v/>
      </c>
      <c r="R1024" s="76" t="str">
        <f>IF(ISBLANK(INDEX('Policy Characteristics'!L:L,MATCH($C1024,'Policy Characteristics'!$C:$C,0))),"",INDEX('Policy Characteristics'!L:L,MATCH($C1024,'Policy Characteristics'!$C:$C,0)))</f>
        <v/>
      </c>
    </row>
    <row r="1025" spans="1:18" s="143" customFormat="1" x14ac:dyDescent="0.25">
      <c r="A1025" s="76" t="str">
        <f>IF(ISBLANK(INDEX('Policy Characteristics'!A:A,MATCH($C1025,'Policy Characteristics'!$C:$C,0))),"",INDEX('Policy Characteristics'!A:A,MATCH($C1025,'Policy Characteristics'!$C:$C,0)))</f>
        <v>Industry</v>
      </c>
      <c r="B1025" s="200" t="str">
        <f>IF(ISBLANK(INDEX('Policy Characteristics'!B:B,MATCH($C1025,'Policy Characteristics'!$C:$C,0))),"",INDEX('Policy Characteristics'!B:B,MATCH($C1025,'Policy Characteristics'!$C:$C,0)))</f>
        <v>Feedstock Shifting</v>
      </c>
      <c r="C1025" s="76" t="str">
        <f t="shared" si="33"/>
        <v>Fraction of Feedstock Shifted</v>
      </c>
      <c r="D1025" s="78" t="s">
        <v>1316</v>
      </c>
      <c r="E1025" s="88" t="s">
        <v>642</v>
      </c>
      <c r="F1025" t="s">
        <v>1278</v>
      </c>
      <c r="G1025" s="88" t="s">
        <v>648</v>
      </c>
      <c r="H1025" s="80">
        <v>2620</v>
      </c>
      <c r="I1025" s="213" t="s">
        <v>44</v>
      </c>
      <c r="J1025" s="202" t="str">
        <f>IF(ISBLANK(INDEX('Policy Characteristics'!D:D,MATCH($C1025,'Policy Characteristics'!$C:$C,0))),"",INDEX('Policy Characteristics'!D:D,MATCH($C1025,'Policy Characteristics'!$C:$C,0)))</f>
        <v>Feedstock Shifting</v>
      </c>
      <c r="K1025" s="76" t="str">
        <f>IF(ISBLANK(INDEX('Policy Characteristics'!E:E,MATCH($C1025,'Policy Characteristics'!$C:$C,0))),"",INDEX('Policy Characteristics'!E:E,MATCH($C1025,'Policy Characteristics'!$C:$C,0)))</f>
        <v>indst feedstock shifting</v>
      </c>
      <c r="L1025" s="205">
        <f>IF(ISBLANK(INDEX('Policy Characteristics'!F:F,MATCH($C1025,'Policy Characteristics'!$C:$C,0))),"",INDEX('Policy Characteristics'!F:F,MATCH($C1025,'Policy Characteristics'!$C:$C,0)))</f>
        <v>0</v>
      </c>
      <c r="M1025" s="205">
        <f>IF(ISBLANK(INDEX('Policy Characteristics'!G:G,MATCH($C1025,'Policy Characteristics'!$C:$C,0))),"",INDEX('Policy Characteristics'!G:G,MATCH($C1025,'Policy Characteristics'!$C:$C,0)))</f>
        <v>1</v>
      </c>
      <c r="N1025" s="205">
        <f>IF(ISBLANK(INDEX('Policy Characteristics'!H:H,MATCH($C1025,'Policy Characteristics'!$C:$C,0))),"",INDEX('Policy Characteristics'!H:H,MATCH($C1025,'Policy Characteristics'!$C:$C,0)))</f>
        <v>0.01</v>
      </c>
      <c r="O1025" s="76" t="str">
        <f>IF(ISBLANK(INDEX('Policy Characteristics'!I:I,MATCH($C1025,'Policy Characteristics'!$C:$C,0))),"",INDEX('Policy Characteristics'!I:I,MATCH($C1025,'Policy Characteristics'!$C:$C,0)))</f>
        <v>% of potential achieved</v>
      </c>
      <c r="P1025" s="7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76" t="str">
        <f>IF(ISBLANK(INDEX('Policy Characteristics'!K:K,MATCH($C1025,'Policy Characteristics'!$C:$C,0))),"",INDEX('Policy Characteristics'!K:K,MATCH($C1025,'Policy Characteristics'!$C:$C,0)))</f>
        <v/>
      </c>
      <c r="R1025" s="76" t="str">
        <f>IF(ISBLANK(INDEX('Policy Characteristics'!L:L,MATCH($C1025,'Policy Characteristics'!$C:$C,0))),"",INDEX('Policy Characteristics'!L:L,MATCH($C1025,'Policy Characteristics'!$C:$C,0)))</f>
        <v/>
      </c>
    </row>
    <row r="1026" spans="1:18" s="143" customFormat="1" x14ac:dyDescent="0.25">
      <c r="A1026" s="76" t="str">
        <f>IF(ISBLANK(INDEX('Policy Characteristics'!A:A,MATCH($C1026,'Policy Characteristics'!$C:$C,0))),"",INDEX('Policy Characteristics'!A:A,MATCH($C1026,'Policy Characteristics'!$C:$C,0)))</f>
        <v>Industry</v>
      </c>
      <c r="B1026" s="200" t="str">
        <f>IF(ISBLANK(INDEX('Policy Characteristics'!B:B,MATCH($C1026,'Policy Characteristics'!$C:$C,0))),"",INDEX('Policy Characteristics'!B:B,MATCH($C1026,'Policy Characteristics'!$C:$C,0)))</f>
        <v>Feedstock Shifting</v>
      </c>
      <c r="C1026" s="76" t="str">
        <f t="shared" si="33"/>
        <v>Fraction of Feedstock Shifted</v>
      </c>
      <c r="D1026" s="78" t="s">
        <v>1316</v>
      </c>
      <c r="E1026" s="88" t="s">
        <v>643</v>
      </c>
      <c r="F1026" t="s">
        <v>1278</v>
      </c>
      <c r="G1026" s="88" t="s">
        <v>651</v>
      </c>
      <c r="H1026" s="80">
        <v>2621</v>
      </c>
      <c r="I1026" s="213" t="s">
        <v>44</v>
      </c>
      <c r="J1026" s="202" t="str">
        <f>IF(ISBLANK(INDEX('Policy Characteristics'!D:D,MATCH($C1026,'Policy Characteristics'!$C:$C,0))),"",INDEX('Policy Characteristics'!D:D,MATCH($C1026,'Policy Characteristics'!$C:$C,0)))</f>
        <v>Feedstock Shifting</v>
      </c>
      <c r="K1026" s="76" t="str">
        <f>IF(ISBLANK(INDEX('Policy Characteristics'!E:E,MATCH($C1026,'Policy Characteristics'!$C:$C,0))),"",INDEX('Policy Characteristics'!E:E,MATCH($C1026,'Policy Characteristics'!$C:$C,0)))</f>
        <v>indst feedstock shifting</v>
      </c>
      <c r="L1026" s="205">
        <f>IF(ISBLANK(INDEX('Policy Characteristics'!F:F,MATCH($C1026,'Policy Characteristics'!$C:$C,0))),"",INDEX('Policy Characteristics'!F:F,MATCH($C1026,'Policy Characteristics'!$C:$C,0)))</f>
        <v>0</v>
      </c>
      <c r="M1026" s="205">
        <f>IF(ISBLANK(INDEX('Policy Characteristics'!G:G,MATCH($C1026,'Policy Characteristics'!$C:$C,0))),"",INDEX('Policy Characteristics'!G:G,MATCH($C1026,'Policy Characteristics'!$C:$C,0)))</f>
        <v>1</v>
      </c>
      <c r="N1026" s="205">
        <f>IF(ISBLANK(INDEX('Policy Characteristics'!H:H,MATCH($C1026,'Policy Characteristics'!$C:$C,0))),"",INDEX('Policy Characteristics'!H:H,MATCH($C1026,'Policy Characteristics'!$C:$C,0)))</f>
        <v>0.01</v>
      </c>
      <c r="O1026" s="76" t="str">
        <f>IF(ISBLANK(INDEX('Policy Characteristics'!I:I,MATCH($C1026,'Policy Characteristics'!$C:$C,0))),"",INDEX('Policy Characteristics'!I:I,MATCH($C1026,'Policy Characteristics'!$C:$C,0)))</f>
        <v>% of potential achieved</v>
      </c>
      <c r="P1026" s="7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76" t="str">
        <f>IF(ISBLANK(INDEX('Policy Characteristics'!K:K,MATCH($C1026,'Policy Characteristics'!$C:$C,0))),"",INDEX('Policy Characteristics'!K:K,MATCH($C1026,'Policy Characteristics'!$C:$C,0)))</f>
        <v/>
      </c>
      <c r="R1026" s="76" t="str">
        <f>IF(ISBLANK(INDEX('Policy Characteristics'!L:L,MATCH($C1026,'Policy Characteristics'!$C:$C,0))),"",INDEX('Policy Characteristics'!L:L,MATCH($C1026,'Policy Characteristics'!$C:$C,0)))</f>
        <v/>
      </c>
    </row>
    <row r="1027" spans="1:18" s="143" customFormat="1" x14ac:dyDescent="0.25">
      <c r="A1027" s="76" t="str">
        <f>IF(ISBLANK(INDEX('Policy Characteristics'!A:A,MATCH($C1027,'Policy Characteristics'!$C:$C,0))),"",INDEX('Policy Characteristics'!A:A,MATCH($C1027,'Policy Characteristics'!$C:$C,0)))</f>
        <v>Industry</v>
      </c>
      <c r="B1027" s="200" t="str">
        <f>IF(ISBLANK(INDEX('Policy Characteristics'!B:B,MATCH($C1027,'Policy Characteristics'!$C:$C,0))),"",INDEX('Policy Characteristics'!B:B,MATCH($C1027,'Policy Characteristics'!$C:$C,0)))</f>
        <v>Feedstock Shifting</v>
      </c>
      <c r="C1027" s="76" t="str">
        <f t="shared" si="33"/>
        <v>Fraction of Feedstock Shifted</v>
      </c>
      <c r="D1027" s="78" t="s">
        <v>1316</v>
      </c>
      <c r="E1027" s="88" t="s">
        <v>644</v>
      </c>
      <c r="F1027" t="s">
        <v>1278</v>
      </c>
      <c r="G1027" s="88" t="s">
        <v>652</v>
      </c>
      <c r="H1027" s="80">
        <v>2622</v>
      </c>
      <c r="I1027" s="213" t="s">
        <v>44</v>
      </c>
      <c r="J1027" s="202" t="str">
        <f>IF(ISBLANK(INDEX('Policy Characteristics'!D:D,MATCH($C1027,'Policy Characteristics'!$C:$C,0))),"",INDEX('Policy Characteristics'!D:D,MATCH($C1027,'Policy Characteristics'!$C:$C,0)))</f>
        <v>Feedstock Shifting</v>
      </c>
      <c r="K1027" s="76" t="str">
        <f>IF(ISBLANK(INDEX('Policy Characteristics'!E:E,MATCH($C1027,'Policy Characteristics'!$C:$C,0))),"",INDEX('Policy Characteristics'!E:E,MATCH($C1027,'Policy Characteristics'!$C:$C,0)))</f>
        <v>indst feedstock shifting</v>
      </c>
      <c r="L1027" s="205">
        <f>IF(ISBLANK(INDEX('Policy Characteristics'!F:F,MATCH($C1027,'Policy Characteristics'!$C:$C,0))),"",INDEX('Policy Characteristics'!F:F,MATCH($C1027,'Policy Characteristics'!$C:$C,0)))</f>
        <v>0</v>
      </c>
      <c r="M1027" s="205">
        <f>IF(ISBLANK(INDEX('Policy Characteristics'!G:G,MATCH($C1027,'Policy Characteristics'!$C:$C,0))),"",INDEX('Policy Characteristics'!G:G,MATCH($C1027,'Policy Characteristics'!$C:$C,0)))</f>
        <v>1</v>
      </c>
      <c r="N1027" s="205">
        <f>IF(ISBLANK(INDEX('Policy Characteristics'!H:H,MATCH($C1027,'Policy Characteristics'!$C:$C,0))),"",INDEX('Policy Characteristics'!H:H,MATCH($C1027,'Policy Characteristics'!$C:$C,0)))</f>
        <v>0.01</v>
      </c>
      <c r="O1027" s="76" t="str">
        <f>IF(ISBLANK(INDEX('Policy Characteristics'!I:I,MATCH($C1027,'Policy Characteristics'!$C:$C,0))),"",INDEX('Policy Characteristics'!I:I,MATCH($C1027,'Policy Characteristics'!$C:$C,0)))</f>
        <v>% of potential achieved</v>
      </c>
      <c r="P1027" s="7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76" t="str">
        <f>IF(ISBLANK(INDEX('Policy Characteristics'!K:K,MATCH($C1027,'Policy Characteristics'!$C:$C,0))),"",INDEX('Policy Characteristics'!K:K,MATCH($C1027,'Policy Characteristics'!$C:$C,0)))</f>
        <v/>
      </c>
      <c r="R1027" s="76" t="str">
        <f>IF(ISBLANK(INDEX('Policy Characteristics'!L:L,MATCH($C1027,'Policy Characteristics'!$C:$C,0))),"",INDEX('Policy Characteristics'!L:L,MATCH($C1027,'Policy Characteristics'!$C:$C,0)))</f>
        <v/>
      </c>
    </row>
    <row r="1028" spans="1:18" s="143" customFormat="1" x14ac:dyDescent="0.25">
      <c r="A1028" s="76" t="str">
        <f>IF(ISBLANK(INDEX('Policy Characteristics'!A:A,MATCH($C1028,'Policy Characteristics'!$C:$C,0))),"",INDEX('Policy Characteristics'!A:A,MATCH($C1028,'Policy Characteristics'!$C:$C,0)))</f>
        <v>Industry</v>
      </c>
      <c r="B1028" s="200" t="str">
        <f>IF(ISBLANK(INDEX('Policy Characteristics'!B:B,MATCH($C1028,'Policy Characteristics'!$C:$C,0))),"",INDEX('Policy Characteristics'!B:B,MATCH($C1028,'Policy Characteristics'!$C:$C,0)))</f>
        <v>Feedstock Shifting</v>
      </c>
      <c r="C1028" s="76" t="str">
        <f t="shared" si="33"/>
        <v>Fraction of Feedstock Shifted</v>
      </c>
      <c r="D1028" s="78" t="s">
        <v>1316</v>
      </c>
      <c r="E1028" s="88" t="s">
        <v>645</v>
      </c>
      <c r="F1028" t="s">
        <v>1278</v>
      </c>
      <c r="G1028" s="88" t="s">
        <v>649</v>
      </c>
      <c r="H1028" s="80">
        <v>2623</v>
      </c>
      <c r="I1028" s="213" t="s">
        <v>44</v>
      </c>
      <c r="J1028" s="202" t="str">
        <f>IF(ISBLANK(INDEX('Policy Characteristics'!D:D,MATCH($C1028,'Policy Characteristics'!$C:$C,0))),"",INDEX('Policy Characteristics'!D:D,MATCH($C1028,'Policy Characteristics'!$C:$C,0)))</f>
        <v>Feedstock Shifting</v>
      </c>
      <c r="K1028" s="76" t="str">
        <f>IF(ISBLANK(INDEX('Policy Characteristics'!E:E,MATCH($C1028,'Policy Characteristics'!$C:$C,0))),"",INDEX('Policy Characteristics'!E:E,MATCH($C1028,'Policy Characteristics'!$C:$C,0)))</f>
        <v>indst feedstock shifting</v>
      </c>
      <c r="L1028" s="205">
        <f>IF(ISBLANK(INDEX('Policy Characteristics'!F:F,MATCH($C1028,'Policy Characteristics'!$C:$C,0))),"",INDEX('Policy Characteristics'!F:F,MATCH($C1028,'Policy Characteristics'!$C:$C,0)))</f>
        <v>0</v>
      </c>
      <c r="M1028" s="205">
        <f>IF(ISBLANK(INDEX('Policy Characteristics'!G:G,MATCH($C1028,'Policy Characteristics'!$C:$C,0))),"",INDEX('Policy Characteristics'!G:G,MATCH($C1028,'Policy Characteristics'!$C:$C,0)))</f>
        <v>1</v>
      </c>
      <c r="N1028" s="205">
        <f>IF(ISBLANK(INDEX('Policy Characteristics'!H:H,MATCH($C1028,'Policy Characteristics'!$C:$C,0))),"",INDEX('Policy Characteristics'!H:H,MATCH($C1028,'Policy Characteristics'!$C:$C,0)))</f>
        <v>0.01</v>
      </c>
      <c r="O1028" s="76" t="str">
        <f>IF(ISBLANK(INDEX('Policy Characteristics'!I:I,MATCH($C1028,'Policy Characteristics'!$C:$C,0))),"",INDEX('Policy Characteristics'!I:I,MATCH($C1028,'Policy Characteristics'!$C:$C,0)))</f>
        <v>% of potential achieved</v>
      </c>
      <c r="P1028" s="7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76" t="str">
        <f>IF(ISBLANK(INDEX('Policy Characteristics'!K:K,MATCH($C1028,'Policy Characteristics'!$C:$C,0))),"",INDEX('Policy Characteristics'!K:K,MATCH($C1028,'Policy Characteristics'!$C:$C,0)))</f>
        <v/>
      </c>
      <c r="R1028" s="76" t="str">
        <f>IF(ISBLANK(INDEX('Policy Characteristics'!L:L,MATCH($C1028,'Policy Characteristics'!$C:$C,0))),"",INDEX('Policy Characteristics'!L:L,MATCH($C1028,'Policy Characteristics'!$C:$C,0)))</f>
        <v/>
      </c>
    </row>
    <row r="1029" spans="1:18" s="143" customFormat="1" x14ac:dyDescent="0.25">
      <c r="A1029" s="76" t="str">
        <f>IF(ISBLANK(INDEX('Policy Characteristics'!A:A,MATCH($C1029,'Policy Characteristics'!$C:$C,0))),"",INDEX('Policy Characteristics'!A:A,MATCH($C1029,'Policy Characteristics'!$C:$C,0)))</f>
        <v>Industry</v>
      </c>
      <c r="B1029" s="200" t="str">
        <f>IF(ISBLANK(INDEX('Policy Characteristics'!B:B,MATCH($C1029,'Policy Characteristics'!$C:$C,0))),"",INDEX('Policy Characteristics'!B:B,MATCH($C1029,'Policy Characteristics'!$C:$C,0)))</f>
        <v>Feedstock Shifting</v>
      </c>
      <c r="C1029" s="76" t="str">
        <f t="shared" si="33"/>
        <v>Fraction of Feedstock Shifted</v>
      </c>
      <c r="D1029" s="78" t="s">
        <v>1316</v>
      </c>
      <c r="E1029" s="88" t="s">
        <v>646</v>
      </c>
      <c r="F1029" t="s">
        <v>1278</v>
      </c>
      <c r="G1029" s="88" t="s">
        <v>650</v>
      </c>
      <c r="H1029" s="80">
        <v>2624</v>
      </c>
      <c r="I1029" s="213" t="s">
        <v>44</v>
      </c>
      <c r="J1029" s="202" t="str">
        <f>IF(ISBLANK(INDEX('Policy Characteristics'!D:D,MATCH($C1029,'Policy Characteristics'!$C:$C,0))),"",INDEX('Policy Characteristics'!D:D,MATCH($C1029,'Policy Characteristics'!$C:$C,0)))</f>
        <v>Feedstock Shifting</v>
      </c>
      <c r="K1029" s="76" t="str">
        <f>IF(ISBLANK(INDEX('Policy Characteristics'!E:E,MATCH($C1029,'Policy Characteristics'!$C:$C,0))),"",INDEX('Policy Characteristics'!E:E,MATCH($C1029,'Policy Characteristics'!$C:$C,0)))</f>
        <v>indst feedstock shifting</v>
      </c>
      <c r="L1029" s="205">
        <f>IF(ISBLANK(INDEX('Policy Characteristics'!F:F,MATCH($C1029,'Policy Characteristics'!$C:$C,0))),"",INDEX('Policy Characteristics'!F:F,MATCH($C1029,'Policy Characteristics'!$C:$C,0)))</f>
        <v>0</v>
      </c>
      <c r="M1029" s="205">
        <f>IF(ISBLANK(INDEX('Policy Characteristics'!G:G,MATCH($C1029,'Policy Characteristics'!$C:$C,0))),"",INDEX('Policy Characteristics'!G:G,MATCH($C1029,'Policy Characteristics'!$C:$C,0)))</f>
        <v>1</v>
      </c>
      <c r="N1029" s="205">
        <f>IF(ISBLANK(INDEX('Policy Characteristics'!H:H,MATCH($C1029,'Policy Characteristics'!$C:$C,0))),"",INDEX('Policy Characteristics'!H:H,MATCH($C1029,'Policy Characteristics'!$C:$C,0)))</f>
        <v>0.01</v>
      </c>
      <c r="O1029" s="76" t="str">
        <f>IF(ISBLANK(INDEX('Policy Characteristics'!I:I,MATCH($C1029,'Policy Characteristics'!$C:$C,0))),"",INDEX('Policy Characteristics'!I:I,MATCH($C1029,'Policy Characteristics'!$C:$C,0)))</f>
        <v>% of potential achieved</v>
      </c>
      <c r="P1029" s="7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76" t="str">
        <f>IF(ISBLANK(INDEX('Policy Characteristics'!K:K,MATCH($C1029,'Policy Characteristics'!$C:$C,0))),"",INDEX('Policy Characteristics'!K:K,MATCH($C1029,'Policy Characteristics'!$C:$C,0)))</f>
        <v/>
      </c>
      <c r="R1029" s="76" t="str">
        <f>IF(ISBLANK(INDEX('Policy Characteristics'!L:L,MATCH($C1029,'Policy Characteristics'!$C:$C,0))),"",INDEX('Policy Characteristics'!L:L,MATCH($C1029,'Policy Characteristics'!$C:$C,0)))</f>
        <v/>
      </c>
    </row>
    <row r="1030" spans="1:18" s="143" customFormat="1" x14ac:dyDescent="0.25">
      <c r="A1030" s="76" t="str">
        <f>IF(ISBLANK(INDEX('Policy Characteristics'!A:A,MATCH($C1030,'Policy Characteristics'!$C:$C,0))),"",INDEX('Policy Characteristics'!A:A,MATCH($C1030,'Policy Characteristics'!$C:$C,0)))</f>
        <v>Industry</v>
      </c>
      <c r="B1030" s="200" t="str">
        <f>IF(ISBLANK(INDEX('Policy Characteristics'!B:B,MATCH($C1030,'Policy Characteristics'!$C:$C,0))),"",INDEX('Policy Characteristics'!B:B,MATCH($C1030,'Policy Characteristics'!$C:$C,0)))</f>
        <v>Feedstock Shifting</v>
      </c>
      <c r="C1030" s="76" t="str">
        <f t="shared" si="33"/>
        <v>Fraction of Feedstock Shifted</v>
      </c>
      <c r="D1030" s="78" t="s">
        <v>1316</v>
      </c>
      <c r="E1030" s="88" t="s">
        <v>647</v>
      </c>
      <c r="F1030" t="s">
        <v>1278</v>
      </c>
      <c r="G1030" s="88" t="s">
        <v>653</v>
      </c>
      <c r="H1030" s="80">
        <v>2625</v>
      </c>
      <c r="I1030" s="213" t="s">
        <v>44</v>
      </c>
      <c r="J1030" s="202" t="str">
        <f>IF(ISBLANK(INDEX('Policy Characteristics'!D:D,MATCH($C1030,'Policy Characteristics'!$C:$C,0))),"",INDEX('Policy Characteristics'!D:D,MATCH($C1030,'Policy Characteristics'!$C:$C,0)))</f>
        <v>Feedstock Shifting</v>
      </c>
      <c r="K1030" s="76" t="str">
        <f>IF(ISBLANK(INDEX('Policy Characteristics'!E:E,MATCH($C1030,'Policy Characteristics'!$C:$C,0))),"",INDEX('Policy Characteristics'!E:E,MATCH($C1030,'Policy Characteristics'!$C:$C,0)))</f>
        <v>indst feedstock shifting</v>
      </c>
      <c r="L1030" s="205">
        <f>IF(ISBLANK(INDEX('Policy Characteristics'!F:F,MATCH($C1030,'Policy Characteristics'!$C:$C,0))),"",INDEX('Policy Characteristics'!F:F,MATCH($C1030,'Policy Characteristics'!$C:$C,0)))</f>
        <v>0</v>
      </c>
      <c r="M1030" s="205">
        <f>IF(ISBLANK(INDEX('Policy Characteristics'!G:G,MATCH($C1030,'Policy Characteristics'!$C:$C,0))),"",INDEX('Policy Characteristics'!G:G,MATCH($C1030,'Policy Characteristics'!$C:$C,0)))</f>
        <v>1</v>
      </c>
      <c r="N1030" s="205">
        <f>IF(ISBLANK(INDEX('Policy Characteristics'!H:H,MATCH($C1030,'Policy Characteristics'!$C:$C,0))),"",INDEX('Policy Characteristics'!H:H,MATCH($C1030,'Policy Characteristics'!$C:$C,0)))</f>
        <v>0.01</v>
      </c>
      <c r="O1030" s="76" t="str">
        <f>IF(ISBLANK(INDEX('Policy Characteristics'!I:I,MATCH($C1030,'Policy Characteristics'!$C:$C,0))),"",INDEX('Policy Characteristics'!I:I,MATCH($C1030,'Policy Characteristics'!$C:$C,0)))</f>
        <v>% of potential achieved</v>
      </c>
      <c r="P1030" s="7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76" t="str">
        <f>IF(ISBLANK(INDEX('Policy Characteristics'!K:K,MATCH($C1030,'Policy Characteristics'!$C:$C,0))),"",INDEX('Policy Characteristics'!K:K,MATCH($C1030,'Policy Characteristics'!$C:$C,0)))</f>
        <v/>
      </c>
      <c r="R1030" s="76" t="str">
        <f>IF(ISBLANK(INDEX('Policy Characteristics'!L:L,MATCH($C1030,'Policy Characteristics'!$C:$C,0))),"",INDEX('Policy Characteristics'!L:L,MATCH($C1030,'Policy Characteristics'!$C:$C,0)))</f>
        <v/>
      </c>
    </row>
    <row r="1031" spans="1:18" s="143" customFormat="1" x14ac:dyDescent="0.25">
      <c r="A1031" s="76" t="str">
        <f>IF(ISBLANK(INDEX('Policy Characteristics'!A:A,MATCH($C1031,'Policy Characteristics'!$C:$C,0))),"",INDEX('Policy Characteristics'!A:A,MATCH($C1031,'Policy Characteristics'!$C:$C,0)))</f>
        <v>Industry</v>
      </c>
      <c r="B1031" s="200" t="str">
        <f>IF(ISBLANK(INDEX('Policy Characteristics'!B:B,MATCH($C1031,'Policy Characteristics'!$C:$C,0))),"",INDEX('Policy Characteristics'!B:B,MATCH($C1031,'Policy Characteristics'!$C:$C,0)))</f>
        <v>Feedstock Shifting</v>
      </c>
      <c r="C1031" s="76" t="str">
        <f t="shared" si="33"/>
        <v>Fraction of Feedstock Shifted</v>
      </c>
      <c r="D1031" s="78" t="s">
        <v>1316</v>
      </c>
      <c r="E1031" s="88" t="s">
        <v>946</v>
      </c>
      <c r="F1031" t="s">
        <v>1278</v>
      </c>
      <c r="G1031" s="88" t="s">
        <v>949</v>
      </c>
      <c r="H1031" s="80">
        <v>2626</v>
      </c>
      <c r="I1031" s="213" t="s">
        <v>44</v>
      </c>
      <c r="J1031" s="202" t="str">
        <f>IF(ISBLANK(INDEX('Policy Characteristics'!D:D,MATCH($C1031,'Policy Characteristics'!$C:$C,0))),"",INDEX('Policy Characteristics'!D:D,MATCH($C1031,'Policy Characteristics'!$C:$C,0)))</f>
        <v>Feedstock Shifting</v>
      </c>
      <c r="K1031" s="76" t="str">
        <f>IF(ISBLANK(INDEX('Policy Characteristics'!E:E,MATCH($C1031,'Policy Characteristics'!$C:$C,0))),"",INDEX('Policy Characteristics'!E:E,MATCH($C1031,'Policy Characteristics'!$C:$C,0)))</f>
        <v>indst feedstock shifting</v>
      </c>
      <c r="L1031" s="205">
        <f>IF(ISBLANK(INDEX('Policy Characteristics'!F:F,MATCH($C1031,'Policy Characteristics'!$C:$C,0))),"",INDEX('Policy Characteristics'!F:F,MATCH($C1031,'Policy Characteristics'!$C:$C,0)))</f>
        <v>0</v>
      </c>
      <c r="M1031" s="205">
        <f>IF(ISBLANK(INDEX('Policy Characteristics'!G:G,MATCH($C1031,'Policy Characteristics'!$C:$C,0))),"",INDEX('Policy Characteristics'!G:G,MATCH($C1031,'Policy Characteristics'!$C:$C,0)))</f>
        <v>1</v>
      </c>
      <c r="N1031" s="205">
        <f>IF(ISBLANK(INDEX('Policy Characteristics'!H:H,MATCH($C1031,'Policy Characteristics'!$C:$C,0))),"",INDEX('Policy Characteristics'!H:H,MATCH($C1031,'Policy Characteristics'!$C:$C,0)))</f>
        <v>0.01</v>
      </c>
      <c r="O1031" s="76" t="str">
        <f>IF(ISBLANK(INDEX('Policy Characteristics'!I:I,MATCH($C1031,'Policy Characteristics'!$C:$C,0))),"",INDEX('Policy Characteristics'!I:I,MATCH($C1031,'Policy Characteristics'!$C:$C,0)))</f>
        <v>% of potential achieved</v>
      </c>
      <c r="P1031" s="7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76" t="str">
        <f>IF(ISBLANK(INDEX('Policy Characteristics'!K:K,MATCH($C1031,'Policy Characteristics'!$C:$C,0))),"",INDEX('Policy Characteristics'!K:K,MATCH($C1031,'Policy Characteristics'!$C:$C,0)))</f>
        <v/>
      </c>
      <c r="R1031" s="76" t="str">
        <f>IF(ISBLANK(INDEX('Policy Characteristics'!L:L,MATCH($C1031,'Policy Characteristics'!$C:$C,0))),"",INDEX('Policy Characteristics'!L:L,MATCH($C1031,'Policy Characteristics'!$C:$C,0)))</f>
        <v/>
      </c>
    </row>
    <row r="1032" spans="1:18" s="143" customFormat="1" x14ac:dyDescent="0.25">
      <c r="A1032" s="76" t="str">
        <f>IF(ISBLANK(INDEX('Policy Characteristics'!A:A,MATCH($C1032,'Policy Characteristics'!$C:$C,0))),"",INDEX('Policy Characteristics'!A:A,MATCH($C1032,'Policy Characteristics'!$C:$C,0)))</f>
        <v>Industry</v>
      </c>
      <c r="B1032" s="200" t="str">
        <f>IF(ISBLANK(INDEX('Policy Characteristics'!B:B,MATCH($C1032,'Policy Characteristics'!$C:$C,0))),"",INDEX('Policy Characteristics'!B:B,MATCH($C1032,'Policy Characteristics'!$C:$C,0)))</f>
        <v>Feedstock Shifting</v>
      </c>
      <c r="C1032" s="76" t="str">
        <f t="shared" si="33"/>
        <v>Fraction of Feedstock Shifted</v>
      </c>
      <c r="D1032" s="78" t="s">
        <v>1316</v>
      </c>
      <c r="E1032" s="88" t="s">
        <v>947</v>
      </c>
      <c r="F1032" t="s">
        <v>1278</v>
      </c>
      <c r="G1032" s="88" t="s">
        <v>951</v>
      </c>
      <c r="H1032" s="80">
        <v>2627</v>
      </c>
      <c r="I1032" s="213" t="s">
        <v>44</v>
      </c>
      <c r="J1032" s="202" t="str">
        <f>IF(ISBLANK(INDEX('Policy Characteristics'!D:D,MATCH($C1032,'Policy Characteristics'!$C:$C,0))),"",INDEX('Policy Characteristics'!D:D,MATCH($C1032,'Policy Characteristics'!$C:$C,0)))</f>
        <v>Feedstock Shifting</v>
      </c>
      <c r="K1032" s="76" t="str">
        <f>IF(ISBLANK(INDEX('Policy Characteristics'!E:E,MATCH($C1032,'Policy Characteristics'!$C:$C,0))),"",INDEX('Policy Characteristics'!E:E,MATCH($C1032,'Policy Characteristics'!$C:$C,0)))</f>
        <v>indst feedstock shifting</v>
      </c>
      <c r="L1032" s="205">
        <f>IF(ISBLANK(INDEX('Policy Characteristics'!F:F,MATCH($C1032,'Policy Characteristics'!$C:$C,0))),"",INDEX('Policy Characteristics'!F:F,MATCH($C1032,'Policy Characteristics'!$C:$C,0)))</f>
        <v>0</v>
      </c>
      <c r="M1032" s="205">
        <f>IF(ISBLANK(INDEX('Policy Characteristics'!G:G,MATCH($C1032,'Policy Characteristics'!$C:$C,0))),"",INDEX('Policy Characteristics'!G:G,MATCH($C1032,'Policy Characteristics'!$C:$C,0)))</f>
        <v>1</v>
      </c>
      <c r="N1032" s="205">
        <f>IF(ISBLANK(INDEX('Policy Characteristics'!H:H,MATCH($C1032,'Policy Characteristics'!$C:$C,0))),"",INDEX('Policy Characteristics'!H:H,MATCH($C1032,'Policy Characteristics'!$C:$C,0)))</f>
        <v>0.01</v>
      </c>
      <c r="O1032" s="76" t="str">
        <f>IF(ISBLANK(INDEX('Policy Characteristics'!I:I,MATCH($C1032,'Policy Characteristics'!$C:$C,0))),"",INDEX('Policy Characteristics'!I:I,MATCH($C1032,'Policy Characteristics'!$C:$C,0)))</f>
        <v>% of potential achieved</v>
      </c>
      <c r="P1032" s="7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76" t="str">
        <f>IF(ISBLANK(INDEX('Policy Characteristics'!K:K,MATCH($C1032,'Policy Characteristics'!$C:$C,0))),"",INDEX('Policy Characteristics'!K:K,MATCH($C1032,'Policy Characteristics'!$C:$C,0)))</f>
        <v/>
      </c>
      <c r="R1032" s="76" t="str">
        <f>IF(ISBLANK(INDEX('Policy Characteristics'!L:L,MATCH($C1032,'Policy Characteristics'!$C:$C,0))),"",INDEX('Policy Characteristics'!L:L,MATCH($C1032,'Policy Characteristics'!$C:$C,0)))</f>
        <v/>
      </c>
    </row>
    <row r="1033" spans="1:18" s="143" customFormat="1" x14ac:dyDescent="0.25">
      <c r="A1033" s="76" t="str">
        <f>IF(ISBLANK(INDEX('Policy Characteristics'!A:A,MATCH($C1033,'Policy Characteristics'!$C:$C,0))),"",INDEX('Policy Characteristics'!A:A,MATCH($C1033,'Policy Characteristics'!$C:$C,0)))</f>
        <v>Industry</v>
      </c>
      <c r="B1033" s="200" t="str">
        <f>IF(ISBLANK(INDEX('Policy Characteristics'!B:B,MATCH($C1033,'Policy Characteristics'!$C:$C,0))),"",INDEX('Policy Characteristics'!B:B,MATCH($C1033,'Policy Characteristics'!$C:$C,0)))</f>
        <v>Feedstock Shifting</v>
      </c>
      <c r="C1033" s="76" t="str">
        <f t="shared" si="33"/>
        <v>Fraction of Feedstock Shifted</v>
      </c>
      <c r="D1033" s="78" t="s">
        <v>1316</v>
      </c>
      <c r="E1033" s="88" t="s">
        <v>948</v>
      </c>
      <c r="F1033" t="s">
        <v>1278</v>
      </c>
      <c r="G1033" s="88" t="s">
        <v>952</v>
      </c>
      <c r="H1033" s="80">
        <v>2628</v>
      </c>
      <c r="I1033" s="213" t="s">
        <v>44</v>
      </c>
      <c r="J1033" s="202" t="str">
        <f>IF(ISBLANK(INDEX('Policy Characteristics'!D:D,MATCH($C1033,'Policy Characteristics'!$C:$C,0))),"",INDEX('Policy Characteristics'!D:D,MATCH($C1033,'Policy Characteristics'!$C:$C,0)))</f>
        <v>Feedstock Shifting</v>
      </c>
      <c r="K1033" s="76" t="str">
        <f>IF(ISBLANK(INDEX('Policy Characteristics'!E:E,MATCH($C1033,'Policy Characteristics'!$C:$C,0))),"",INDEX('Policy Characteristics'!E:E,MATCH($C1033,'Policy Characteristics'!$C:$C,0)))</f>
        <v>indst feedstock shifting</v>
      </c>
      <c r="L1033" s="205">
        <f>IF(ISBLANK(INDEX('Policy Characteristics'!F:F,MATCH($C1033,'Policy Characteristics'!$C:$C,0))),"",INDEX('Policy Characteristics'!F:F,MATCH($C1033,'Policy Characteristics'!$C:$C,0)))</f>
        <v>0</v>
      </c>
      <c r="M1033" s="205">
        <f>IF(ISBLANK(INDEX('Policy Characteristics'!G:G,MATCH($C1033,'Policy Characteristics'!$C:$C,0))),"",INDEX('Policy Characteristics'!G:G,MATCH($C1033,'Policy Characteristics'!$C:$C,0)))</f>
        <v>1</v>
      </c>
      <c r="N1033" s="205">
        <f>IF(ISBLANK(INDEX('Policy Characteristics'!H:H,MATCH($C1033,'Policy Characteristics'!$C:$C,0))),"",INDEX('Policy Characteristics'!H:H,MATCH($C1033,'Policy Characteristics'!$C:$C,0)))</f>
        <v>0.01</v>
      </c>
      <c r="O1033" s="76" t="str">
        <f>IF(ISBLANK(INDEX('Policy Characteristics'!I:I,MATCH($C1033,'Policy Characteristics'!$C:$C,0))),"",INDEX('Policy Characteristics'!I:I,MATCH($C1033,'Policy Characteristics'!$C:$C,0)))</f>
        <v>% of potential achieved</v>
      </c>
      <c r="P1033" s="7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76" t="str">
        <f>IF(ISBLANK(INDEX('Policy Characteristics'!K:K,MATCH($C1033,'Policy Characteristics'!$C:$C,0))),"",INDEX('Policy Characteristics'!K:K,MATCH($C1033,'Policy Characteristics'!$C:$C,0)))</f>
        <v/>
      </c>
      <c r="R1033" s="76" t="str">
        <f>IF(ISBLANK(INDEX('Policy Characteristics'!L:L,MATCH($C1033,'Policy Characteristics'!$C:$C,0))),"",INDEX('Policy Characteristics'!L:L,MATCH($C1033,'Policy Characteristics'!$C:$C,0)))</f>
        <v/>
      </c>
    </row>
    <row r="1034" spans="1:18" s="143" customFormat="1" x14ac:dyDescent="0.25">
      <c r="A1034" s="76" t="str">
        <f>IF(ISBLANK(INDEX('Policy Characteristics'!A:A,MATCH($C1034,'Policy Characteristics'!$C:$C,0))),"",INDEX('Policy Characteristics'!A:A,MATCH($C1034,'Policy Characteristics'!$C:$C,0)))</f>
        <v>Industry</v>
      </c>
      <c r="B1034" s="200" t="str">
        <f>IF(ISBLANK(INDEX('Policy Characteristics'!B:B,MATCH($C1034,'Policy Characteristics'!$C:$C,0))),"",INDEX('Policy Characteristics'!B:B,MATCH($C1034,'Policy Characteristics'!$C:$C,0)))</f>
        <v>Feedstock Shifting</v>
      </c>
      <c r="C1034" s="76" t="str">
        <f t="shared" si="33"/>
        <v>Fraction of Feedstock Shifted</v>
      </c>
      <c r="D1034" s="78" t="s">
        <v>1316</v>
      </c>
      <c r="E1034" s="88" t="s">
        <v>945</v>
      </c>
      <c r="F1034" t="s">
        <v>1278</v>
      </c>
      <c r="G1034" s="88" t="s">
        <v>950</v>
      </c>
      <c r="H1034" s="80">
        <v>2629</v>
      </c>
      <c r="I1034" s="213" t="s">
        <v>44</v>
      </c>
      <c r="J1034" s="202" t="str">
        <f>IF(ISBLANK(INDEX('Policy Characteristics'!D:D,MATCH($C1034,'Policy Characteristics'!$C:$C,0))),"",INDEX('Policy Characteristics'!D:D,MATCH($C1034,'Policy Characteristics'!$C:$C,0)))</f>
        <v>Feedstock Shifting</v>
      </c>
      <c r="K1034" s="76" t="str">
        <f>IF(ISBLANK(INDEX('Policy Characteristics'!E:E,MATCH($C1034,'Policy Characteristics'!$C:$C,0))),"",INDEX('Policy Characteristics'!E:E,MATCH($C1034,'Policy Characteristics'!$C:$C,0)))</f>
        <v>indst feedstock shifting</v>
      </c>
      <c r="L1034" s="205">
        <f>IF(ISBLANK(INDEX('Policy Characteristics'!F:F,MATCH($C1034,'Policy Characteristics'!$C:$C,0))),"",INDEX('Policy Characteristics'!F:F,MATCH($C1034,'Policy Characteristics'!$C:$C,0)))</f>
        <v>0</v>
      </c>
      <c r="M1034" s="205">
        <f>IF(ISBLANK(INDEX('Policy Characteristics'!G:G,MATCH($C1034,'Policy Characteristics'!$C:$C,0))),"",INDEX('Policy Characteristics'!G:G,MATCH($C1034,'Policy Characteristics'!$C:$C,0)))</f>
        <v>1</v>
      </c>
      <c r="N1034" s="205">
        <f>IF(ISBLANK(INDEX('Policy Characteristics'!H:H,MATCH($C1034,'Policy Characteristics'!$C:$C,0))),"",INDEX('Policy Characteristics'!H:H,MATCH($C1034,'Policy Characteristics'!$C:$C,0)))</f>
        <v>0.01</v>
      </c>
      <c r="O1034" s="76" t="str">
        <f>IF(ISBLANK(INDEX('Policy Characteristics'!I:I,MATCH($C1034,'Policy Characteristics'!$C:$C,0))),"",INDEX('Policy Characteristics'!I:I,MATCH($C1034,'Policy Characteristics'!$C:$C,0)))</f>
        <v>% of potential achieved</v>
      </c>
      <c r="P1034" s="7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76" t="str">
        <f>IF(ISBLANK(INDEX('Policy Characteristics'!K:K,MATCH($C1034,'Policy Characteristics'!$C:$C,0))),"",INDEX('Policy Characteristics'!K:K,MATCH($C1034,'Policy Characteristics'!$C:$C,0)))</f>
        <v/>
      </c>
      <c r="R1034" s="76" t="str">
        <f>IF(ISBLANK(INDEX('Policy Characteristics'!L:L,MATCH($C1034,'Policy Characteristics'!$C:$C,0))),"",INDEX('Policy Characteristics'!L:L,MATCH($C1034,'Policy Characteristics'!$C:$C,0)))</f>
        <v/>
      </c>
    </row>
    <row r="1035" spans="1:18" s="143" customFormat="1" x14ac:dyDescent="0.25">
      <c r="A1035" s="76" t="str">
        <f>IF(ISBLANK(INDEX('Policy Characteristics'!A:A,MATCH($C1035,'Policy Characteristics'!$C:$C,0))),"",INDEX('Policy Characteristics'!A:A,MATCH($C1035,'Policy Characteristics'!$C:$C,0)))</f>
        <v>Industry</v>
      </c>
      <c r="B1035" s="200" t="str">
        <f>IF(ISBLANK(INDEX('Policy Characteristics'!B:B,MATCH($C1035,'Policy Characteristics'!$C:$C,0))),"",INDEX('Policy Characteristics'!B:B,MATCH($C1035,'Policy Characteristics'!$C:$C,0)))</f>
        <v>Feedstock Shifting</v>
      </c>
      <c r="C1035" s="76" t="str">
        <f t="shared" si="33"/>
        <v>Fraction of Feedstock Shifted</v>
      </c>
      <c r="D1035" s="78" t="s">
        <v>1317</v>
      </c>
      <c r="E1035" s="88" t="s">
        <v>642</v>
      </c>
      <c r="F1035" t="s">
        <v>1279</v>
      </c>
      <c r="G1035" s="88" t="s">
        <v>648</v>
      </c>
      <c r="H1035" s="80">
        <v>2630</v>
      </c>
      <c r="I1035" s="213" t="s">
        <v>44</v>
      </c>
      <c r="J1035" s="202" t="str">
        <f>IF(ISBLANK(INDEX('Policy Characteristics'!D:D,MATCH($C1035,'Policy Characteristics'!$C:$C,0))),"",INDEX('Policy Characteristics'!D:D,MATCH($C1035,'Policy Characteristics'!$C:$C,0)))</f>
        <v>Feedstock Shifting</v>
      </c>
      <c r="K1035" s="76" t="str">
        <f>IF(ISBLANK(INDEX('Policy Characteristics'!E:E,MATCH($C1035,'Policy Characteristics'!$C:$C,0))),"",INDEX('Policy Characteristics'!E:E,MATCH($C1035,'Policy Characteristics'!$C:$C,0)))</f>
        <v>indst feedstock shifting</v>
      </c>
      <c r="L1035" s="205">
        <f>IF(ISBLANK(INDEX('Policy Characteristics'!F:F,MATCH($C1035,'Policy Characteristics'!$C:$C,0))),"",INDEX('Policy Characteristics'!F:F,MATCH($C1035,'Policy Characteristics'!$C:$C,0)))</f>
        <v>0</v>
      </c>
      <c r="M1035" s="205">
        <f>IF(ISBLANK(INDEX('Policy Characteristics'!G:G,MATCH($C1035,'Policy Characteristics'!$C:$C,0))),"",INDEX('Policy Characteristics'!G:G,MATCH($C1035,'Policy Characteristics'!$C:$C,0)))</f>
        <v>1</v>
      </c>
      <c r="N1035" s="205">
        <f>IF(ISBLANK(INDEX('Policy Characteristics'!H:H,MATCH($C1035,'Policy Characteristics'!$C:$C,0))),"",INDEX('Policy Characteristics'!H:H,MATCH($C1035,'Policy Characteristics'!$C:$C,0)))</f>
        <v>0.01</v>
      </c>
      <c r="O1035" s="76" t="str">
        <f>IF(ISBLANK(INDEX('Policy Characteristics'!I:I,MATCH($C1035,'Policy Characteristics'!$C:$C,0))),"",INDEX('Policy Characteristics'!I:I,MATCH($C1035,'Policy Characteristics'!$C:$C,0)))</f>
        <v>% of potential achieved</v>
      </c>
      <c r="P1035" s="7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76" t="str">
        <f>IF(ISBLANK(INDEX('Policy Characteristics'!K:K,MATCH($C1035,'Policy Characteristics'!$C:$C,0))),"",INDEX('Policy Characteristics'!K:K,MATCH($C1035,'Policy Characteristics'!$C:$C,0)))</f>
        <v/>
      </c>
      <c r="R1035" s="76" t="str">
        <f>IF(ISBLANK(INDEX('Policy Characteristics'!L:L,MATCH($C1035,'Policy Characteristics'!$C:$C,0))),"",INDEX('Policy Characteristics'!L:L,MATCH($C1035,'Policy Characteristics'!$C:$C,0)))</f>
        <v/>
      </c>
    </row>
    <row r="1036" spans="1:18" s="143" customFormat="1" x14ac:dyDescent="0.25">
      <c r="A1036" s="76" t="str">
        <f>IF(ISBLANK(INDEX('Policy Characteristics'!A:A,MATCH($C1036,'Policy Characteristics'!$C:$C,0))),"",INDEX('Policy Characteristics'!A:A,MATCH($C1036,'Policy Characteristics'!$C:$C,0)))</f>
        <v>Industry</v>
      </c>
      <c r="B1036" s="200" t="str">
        <f>IF(ISBLANK(INDEX('Policy Characteristics'!B:B,MATCH($C1036,'Policy Characteristics'!$C:$C,0))),"",INDEX('Policy Characteristics'!B:B,MATCH($C1036,'Policy Characteristics'!$C:$C,0)))</f>
        <v>Feedstock Shifting</v>
      </c>
      <c r="C1036" s="76" t="str">
        <f t="shared" si="33"/>
        <v>Fraction of Feedstock Shifted</v>
      </c>
      <c r="D1036" s="78" t="s">
        <v>1317</v>
      </c>
      <c r="E1036" s="88" t="s">
        <v>643</v>
      </c>
      <c r="F1036" t="s">
        <v>1279</v>
      </c>
      <c r="G1036" s="88" t="s">
        <v>651</v>
      </c>
      <c r="H1036" s="80">
        <v>2631</v>
      </c>
      <c r="I1036" s="213" t="s">
        <v>44</v>
      </c>
      <c r="J1036" s="202" t="str">
        <f>IF(ISBLANK(INDEX('Policy Characteristics'!D:D,MATCH($C1036,'Policy Characteristics'!$C:$C,0))),"",INDEX('Policy Characteristics'!D:D,MATCH($C1036,'Policy Characteristics'!$C:$C,0)))</f>
        <v>Feedstock Shifting</v>
      </c>
      <c r="K1036" s="76" t="str">
        <f>IF(ISBLANK(INDEX('Policy Characteristics'!E:E,MATCH($C1036,'Policy Characteristics'!$C:$C,0))),"",INDEX('Policy Characteristics'!E:E,MATCH($C1036,'Policy Characteristics'!$C:$C,0)))</f>
        <v>indst feedstock shifting</v>
      </c>
      <c r="L1036" s="205">
        <f>IF(ISBLANK(INDEX('Policy Characteristics'!F:F,MATCH($C1036,'Policy Characteristics'!$C:$C,0))),"",INDEX('Policy Characteristics'!F:F,MATCH($C1036,'Policy Characteristics'!$C:$C,0)))</f>
        <v>0</v>
      </c>
      <c r="M1036" s="205">
        <f>IF(ISBLANK(INDEX('Policy Characteristics'!G:G,MATCH($C1036,'Policy Characteristics'!$C:$C,0))),"",INDEX('Policy Characteristics'!G:G,MATCH($C1036,'Policy Characteristics'!$C:$C,0)))</f>
        <v>1</v>
      </c>
      <c r="N1036" s="205">
        <f>IF(ISBLANK(INDEX('Policy Characteristics'!H:H,MATCH($C1036,'Policy Characteristics'!$C:$C,0))),"",INDEX('Policy Characteristics'!H:H,MATCH($C1036,'Policy Characteristics'!$C:$C,0)))</f>
        <v>0.01</v>
      </c>
      <c r="O1036" s="76" t="str">
        <f>IF(ISBLANK(INDEX('Policy Characteristics'!I:I,MATCH($C1036,'Policy Characteristics'!$C:$C,0))),"",INDEX('Policy Characteristics'!I:I,MATCH($C1036,'Policy Characteristics'!$C:$C,0)))</f>
        <v>% of potential achieved</v>
      </c>
      <c r="P1036" s="7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76" t="str">
        <f>IF(ISBLANK(INDEX('Policy Characteristics'!K:K,MATCH($C1036,'Policy Characteristics'!$C:$C,0))),"",INDEX('Policy Characteristics'!K:K,MATCH($C1036,'Policy Characteristics'!$C:$C,0)))</f>
        <v/>
      </c>
      <c r="R1036" s="76" t="str">
        <f>IF(ISBLANK(INDEX('Policy Characteristics'!L:L,MATCH($C1036,'Policy Characteristics'!$C:$C,0))),"",INDEX('Policy Characteristics'!L:L,MATCH($C1036,'Policy Characteristics'!$C:$C,0)))</f>
        <v/>
      </c>
    </row>
    <row r="1037" spans="1:18" s="143" customFormat="1" x14ac:dyDescent="0.25">
      <c r="A1037" s="76" t="str">
        <f>IF(ISBLANK(INDEX('Policy Characteristics'!A:A,MATCH($C1037,'Policy Characteristics'!$C:$C,0))),"",INDEX('Policy Characteristics'!A:A,MATCH($C1037,'Policy Characteristics'!$C:$C,0)))</f>
        <v>Industry</v>
      </c>
      <c r="B1037" s="200" t="str">
        <f>IF(ISBLANK(INDEX('Policy Characteristics'!B:B,MATCH($C1037,'Policy Characteristics'!$C:$C,0))),"",INDEX('Policy Characteristics'!B:B,MATCH($C1037,'Policy Characteristics'!$C:$C,0)))</f>
        <v>Feedstock Shifting</v>
      </c>
      <c r="C1037" s="76" t="str">
        <f t="shared" si="33"/>
        <v>Fraction of Feedstock Shifted</v>
      </c>
      <c r="D1037" s="78" t="s">
        <v>1317</v>
      </c>
      <c r="E1037" s="88" t="s">
        <v>644</v>
      </c>
      <c r="F1037" t="s">
        <v>1279</v>
      </c>
      <c r="G1037" s="88" t="s">
        <v>652</v>
      </c>
      <c r="H1037" s="80">
        <v>2632</v>
      </c>
      <c r="I1037" s="213" t="s">
        <v>44</v>
      </c>
      <c r="J1037" s="202" t="str">
        <f>IF(ISBLANK(INDEX('Policy Characteristics'!D:D,MATCH($C1037,'Policy Characteristics'!$C:$C,0))),"",INDEX('Policy Characteristics'!D:D,MATCH($C1037,'Policy Characteristics'!$C:$C,0)))</f>
        <v>Feedstock Shifting</v>
      </c>
      <c r="K1037" s="76" t="str">
        <f>IF(ISBLANK(INDEX('Policy Characteristics'!E:E,MATCH($C1037,'Policy Characteristics'!$C:$C,0))),"",INDEX('Policy Characteristics'!E:E,MATCH($C1037,'Policy Characteristics'!$C:$C,0)))</f>
        <v>indst feedstock shifting</v>
      </c>
      <c r="L1037" s="205">
        <f>IF(ISBLANK(INDEX('Policy Characteristics'!F:F,MATCH($C1037,'Policy Characteristics'!$C:$C,0))),"",INDEX('Policy Characteristics'!F:F,MATCH($C1037,'Policy Characteristics'!$C:$C,0)))</f>
        <v>0</v>
      </c>
      <c r="M1037" s="205">
        <f>IF(ISBLANK(INDEX('Policy Characteristics'!G:G,MATCH($C1037,'Policy Characteristics'!$C:$C,0))),"",INDEX('Policy Characteristics'!G:G,MATCH($C1037,'Policy Characteristics'!$C:$C,0)))</f>
        <v>1</v>
      </c>
      <c r="N1037" s="205">
        <f>IF(ISBLANK(INDEX('Policy Characteristics'!H:H,MATCH($C1037,'Policy Characteristics'!$C:$C,0))),"",INDEX('Policy Characteristics'!H:H,MATCH($C1037,'Policy Characteristics'!$C:$C,0)))</f>
        <v>0.01</v>
      </c>
      <c r="O1037" s="76" t="str">
        <f>IF(ISBLANK(INDEX('Policy Characteristics'!I:I,MATCH($C1037,'Policy Characteristics'!$C:$C,0))),"",INDEX('Policy Characteristics'!I:I,MATCH($C1037,'Policy Characteristics'!$C:$C,0)))</f>
        <v>% of potential achieved</v>
      </c>
      <c r="P1037" s="7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76" t="str">
        <f>IF(ISBLANK(INDEX('Policy Characteristics'!K:K,MATCH($C1037,'Policy Characteristics'!$C:$C,0))),"",INDEX('Policy Characteristics'!K:K,MATCH($C1037,'Policy Characteristics'!$C:$C,0)))</f>
        <v/>
      </c>
      <c r="R1037" s="76" t="str">
        <f>IF(ISBLANK(INDEX('Policy Characteristics'!L:L,MATCH($C1037,'Policy Characteristics'!$C:$C,0))),"",INDEX('Policy Characteristics'!L:L,MATCH($C1037,'Policy Characteristics'!$C:$C,0)))</f>
        <v/>
      </c>
    </row>
    <row r="1038" spans="1:18" s="143" customFormat="1" x14ac:dyDescent="0.25">
      <c r="A1038" s="76" t="str">
        <f>IF(ISBLANK(INDEX('Policy Characteristics'!A:A,MATCH($C1038,'Policy Characteristics'!$C:$C,0))),"",INDEX('Policy Characteristics'!A:A,MATCH($C1038,'Policy Characteristics'!$C:$C,0)))</f>
        <v>Industry</v>
      </c>
      <c r="B1038" s="200" t="str">
        <f>IF(ISBLANK(INDEX('Policy Characteristics'!B:B,MATCH($C1038,'Policy Characteristics'!$C:$C,0))),"",INDEX('Policy Characteristics'!B:B,MATCH($C1038,'Policy Characteristics'!$C:$C,0)))</f>
        <v>Feedstock Shifting</v>
      </c>
      <c r="C1038" s="76" t="str">
        <f t="shared" si="33"/>
        <v>Fraction of Feedstock Shifted</v>
      </c>
      <c r="D1038" s="78" t="s">
        <v>1317</v>
      </c>
      <c r="E1038" s="88" t="s">
        <v>645</v>
      </c>
      <c r="F1038" t="s">
        <v>1279</v>
      </c>
      <c r="G1038" s="88" t="s">
        <v>649</v>
      </c>
      <c r="H1038" s="80">
        <v>2633</v>
      </c>
      <c r="I1038" s="213" t="s">
        <v>44</v>
      </c>
      <c r="J1038" s="202" t="str">
        <f>IF(ISBLANK(INDEX('Policy Characteristics'!D:D,MATCH($C1038,'Policy Characteristics'!$C:$C,0))),"",INDEX('Policy Characteristics'!D:D,MATCH($C1038,'Policy Characteristics'!$C:$C,0)))</f>
        <v>Feedstock Shifting</v>
      </c>
      <c r="K1038" s="76" t="str">
        <f>IF(ISBLANK(INDEX('Policy Characteristics'!E:E,MATCH($C1038,'Policy Characteristics'!$C:$C,0))),"",INDEX('Policy Characteristics'!E:E,MATCH($C1038,'Policy Characteristics'!$C:$C,0)))</f>
        <v>indst feedstock shifting</v>
      </c>
      <c r="L1038" s="205">
        <f>IF(ISBLANK(INDEX('Policy Characteristics'!F:F,MATCH($C1038,'Policy Characteristics'!$C:$C,0))),"",INDEX('Policy Characteristics'!F:F,MATCH($C1038,'Policy Characteristics'!$C:$C,0)))</f>
        <v>0</v>
      </c>
      <c r="M1038" s="205">
        <f>IF(ISBLANK(INDEX('Policy Characteristics'!G:G,MATCH($C1038,'Policy Characteristics'!$C:$C,0))),"",INDEX('Policy Characteristics'!G:G,MATCH($C1038,'Policy Characteristics'!$C:$C,0)))</f>
        <v>1</v>
      </c>
      <c r="N1038" s="205">
        <f>IF(ISBLANK(INDEX('Policy Characteristics'!H:H,MATCH($C1038,'Policy Characteristics'!$C:$C,0))),"",INDEX('Policy Characteristics'!H:H,MATCH($C1038,'Policy Characteristics'!$C:$C,0)))</f>
        <v>0.01</v>
      </c>
      <c r="O1038" s="76" t="str">
        <f>IF(ISBLANK(INDEX('Policy Characteristics'!I:I,MATCH($C1038,'Policy Characteristics'!$C:$C,0))),"",INDEX('Policy Characteristics'!I:I,MATCH($C1038,'Policy Characteristics'!$C:$C,0)))</f>
        <v>% of potential achieved</v>
      </c>
      <c r="P1038" s="7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76" t="str">
        <f>IF(ISBLANK(INDEX('Policy Characteristics'!K:K,MATCH($C1038,'Policy Characteristics'!$C:$C,0))),"",INDEX('Policy Characteristics'!K:K,MATCH($C1038,'Policy Characteristics'!$C:$C,0)))</f>
        <v/>
      </c>
      <c r="R1038" s="76" t="str">
        <f>IF(ISBLANK(INDEX('Policy Characteristics'!L:L,MATCH($C1038,'Policy Characteristics'!$C:$C,0))),"",INDEX('Policy Characteristics'!L:L,MATCH($C1038,'Policy Characteristics'!$C:$C,0)))</f>
        <v/>
      </c>
    </row>
    <row r="1039" spans="1:18" s="143" customFormat="1" x14ac:dyDescent="0.25">
      <c r="A1039" s="76" t="str">
        <f>IF(ISBLANK(INDEX('Policy Characteristics'!A:A,MATCH($C1039,'Policy Characteristics'!$C:$C,0))),"",INDEX('Policy Characteristics'!A:A,MATCH($C1039,'Policy Characteristics'!$C:$C,0)))</f>
        <v>Industry</v>
      </c>
      <c r="B1039" s="200" t="str">
        <f>IF(ISBLANK(INDEX('Policy Characteristics'!B:B,MATCH($C1039,'Policy Characteristics'!$C:$C,0))),"",INDEX('Policy Characteristics'!B:B,MATCH($C1039,'Policy Characteristics'!$C:$C,0)))</f>
        <v>Feedstock Shifting</v>
      </c>
      <c r="C1039" s="76" t="str">
        <f t="shared" si="33"/>
        <v>Fraction of Feedstock Shifted</v>
      </c>
      <c r="D1039" s="78" t="s">
        <v>1317</v>
      </c>
      <c r="E1039" s="88" t="s">
        <v>646</v>
      </c>
      <c r="F1039" t="s">
        <v>1279</v>
      </c>
      <c r="G1039" s="88" t="s">
        <v>650</v>
      </c>
      <c r="H1039" s="80">
        <v>2634</v>
      </c>
      <c r="I1039" s="213" t="s">
        <v>44</v>
      </c>
      <c r="J1039" s="202" t="str">
        <f>IF(ISBLANK(INDEX('Policy Characteristics'!D:D,MATCH($C1039,'Policy Characteristics'!$C:$C,0))),"",INDEX('Policy Characteristics'!D:D,MATCH($C1039,'Policy Characteristics'!$C:$C,0)))</f>
        <v>Feedstock Shifting</v>
      </c>
      <c r="K1039" s="76" t="str">
        <f>IF(ISBLANK(INDEX('Policy Characteristics'!E:E,MATCH($C1039,'Policy Characteristics'!$C:$C,0))),"",INDEX('Policy Characteristics'!E:E,MATCH($C1039,'Policy Characteristics'!$C:$C,0)))</f>
        <v>indst feedstock shifting</v>
      </c>
      <c r="L1039" s="205">
        <f>IF(ISBLANK(INDEX('Policy Characteristics'!F:F,MATCH($C1039,'Policy Characteristics'!$C:$C,0))),"",INDEX('Policy Characteristics'!F:F,MATCH($C1039,'Policy Characteristics'!$C:$C,0)))</f>
        <v>0</v>
      </c>
      <c r="M1039" s="205">
        <f>IF(ISBLANK(INDEX('Policy Characteristics'!G:G,MATCH($C1039,'Policy Characteristics'!$C:$C,0))),"",INDEX('Policy Characteristics'!G:G,MATCH($C1039,'Policy Characteristics'!$C:$C,0)))</f>
        <v>1</v>
      </c>
      <c r="N1039" s="205">
        <f>IF(ISBLANK(INDEX('Policy Characteristics'!H:H,MATCH($C1039,'Policy Characteristics'!$C:$C,0))),"",INDEX('Policy Characteristics'!H:H,MATCH($C1039,'Policy Characteristics'!$C:$C,0)))</f>
        <v>0.01</v>
      </c>
      <c r="O1039" s="76" t="str">
        <f>IF(ISBLANK(INDEX('Policy Characteristics'!I:I,MATCH($C1039,'Policy Characteristics'!$C:$C,0))),"",INDEX('Policy Characteristics'!I:I,MATCH($C1039,'Policy Characteristics'!$C:$C,0)))</f>
        <v>% of potential achieved</v>
      </c>
      <c r="P1039" s="7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76" t="str">
        <f>IF(ISBLANK(INDEX('Policy Characteristics'!K:K,MATCH($C1039,'Policy Characteristics'!$C:$C,0))),"",INDEX('Policy Characteristics'!K:K,MATCH($C1039,'Policy Characteristics'!$C:$C,0)))</f>
        <v/>
      </c>
      <c r="R1039" s="76" t="str">
        <f>IF(ISBLANK(INDEX('Policy Characteristics'!L:L,MATCH($C1039,'Policy Characteristics'!$C:$C,0))),"",INDEX('Policy Characteristics'!L:L,MATCH($C1039,'Policy Characteristics'!$C:$C,0)))</f>
        <v/>
      </c>
    </row>
    <row r="1040" spans="1:18" s="143" customFormat="1" x14ac:dyDescent="0.25">
      <c r="A1040" s="76" t="str">
        <f>IF(ISBLANK(INDEX('Policy Characteristics'!A:A,MATCH($C1040,'Policy Characteristics'!$C:$C,0))),"",INDEX('Policy Characteristics'!A:A,MATCH($C1040,'Policy Characteristics'!$C:$C,0)))</f>
        <v>Industry</v>
      </c>
      <c r="B1040" s="200" t="str">
        <f>IF(ISBLANK(INDEX('Policy Characteristics'!B:B,MATCH($C1040,'Policy Characteristics'!$C:$C,0))),"",INDEX('Policy Characteristics'!B:B,MATCH($C1040,'Policy Characteristics'!$C:$C,0)))</f>
        <v>Feedstock Shifting</v>
      </c>
      <c r="C1040" s="76" t="str">
        <f t="shared" si="33"/>
        <v>Fraction of Feedstock Shifted</v>
      </c>
      <c r="D1040" s="78" t="s">
        <v>1317</v>
      </c>
      <c r="E1040" s="88" t="s">
        <v>647</v>
      </c>
      <c r="F1040" t="s">
        <v>1279</v>
      </c>
      <c r="G1040" s="88" t="s">
        <v>653</v>
      </c>
      <c r="H1040" s="80">
        <v>2635</v>
      </c>
      <c r="I1040" s="213" t="s">
        <v>44</v>
      </c>
      <c r="J1040" s="202" t="str">
        <f>IF(ISBLANK(INDEX('Policy Characteristics'!D:D,MATCH($C1040,'Policy Characteristics'!$C:$C,0))),"",INDEX('Policy Characteristics'!D:D,MATCH($C1040,'Policy Characteristics'!$C:$C,0)))</f>
        <v>Feedstock Shifting</v>
      </c>
      <c r="K1040" s="76" t="str">
        <f>IF(ISBLANK(INDEX('Policy Characteristics'!E:E,MATCH($C1040,'Policy Characteristics'!$C:$C,0))),"",INDEX('Policy Characteristics'!E:E,MATCH($C1040,'Policy Characteristics'!$C:$C,0)))</f>
        <v>indst feedstock shifting</v>
      </c>
      <c r="L1040" s="205">
        <f>IF(ISBLANK(INDEX('Policy Characteristics'!F:F,MATCH($C1040,'Policy Characteristics'!$C:$C,0))),"",INDEX('Policy Characteristics'!F:F,MATCH($C1040,'Policy Characteristics'!$C:$C,0)))</f>
        <v>0</v>
      </c>
      <c r="M1040" s="205">
        <f>IF(ISBLANK(INDEX('Policy Characteristics'!G:G,MATCH($C1040,'Policy Characteristics'!$C:$C,0))),"",INDEX('Policy Characteristics'!G:G,MATCH($C1040,'Policy Characteristics'!$C:$C,0)))</f>
        <v>1</v>
      </c>
      <c r="N1040" s="205">
        <f>IF(ISBLANK(INDEX('Policy Characteristics'!H:H,MATCH($C1040,'Policy Characteristics'!$C:$C,0))),"",INDEX('Policy Characteristics'!H:H,MATCH($C1040,'Policy Characteristics'!$C:$C,0)))</f>
        <v>0.01</v>
      </c>
      <c r="O1040" s="76" t="str">
        <f>IF(ISBLANK(INDEX('Policy Characteristics'!I:I,MATCH($C1040,'Policy Characteristics'!$C:$C,0))),"",INDEX('Policy Characteristics'!I:I,MATCH($C1040,'Policy Characteristics'!$C:$C,0)))</f>
        <v>% of potential achieved</v>
      </c>
      <c r="P1040" s="7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76" t="str">
        <f>IF(ISBLANK(INDEX('Policy Characteristics'!K:K,MATCH($C1040,'Policy Characteristics'!$C:$C,0))),"",INDEX('Policy Characteristics'!K:K,MATCH($C1040,'Policy Characteristics'!$C:$C,0)))</f>
        <v/>
      </c>
      <c r="R1040" s="76" t="str">
        <f>IF(ISBLANK(INDEX('Policy Characteristics'!L:L,MATCH($C1040,'Policy Characteristics'!$C:$C,0))),"",INDEX('Policy Characteristics'!L:L,MATCH($C1040,'Policy Characteristics'!$C:$C,0)))</f>
        <v/>
      </c>
    </row>
    <row r="1041" spans="1:18" s="143" customFormat="1" x14ac:dyDescent="0.25">
      <c r="A1041" s="76" t="str">
        <f>IF(ISBLANK(INDEX('Policy Characteristics'!A:A,MATCH($C1041,'Policy Characteristics'!$C:$C,0))),"",INDEX('Policy Characteristics'!A:A,MATCH($C1041,'Policy Characteristics'!$C:$C,0)))</f>
        <v>Industry</v>
      </c>
      <c r="B1041" s="200" t="str">
        <f>IF(ISBLANK(INDEX('Policy Characteristics'!B:B,MATCH($C1041,'Policy Characteristics'!$C:$C,0))),"",INDEX('Policy Characteristics'!B:B,MATCH($C1041,'Policy Characteristics'!$C:$C,0)))</f>
        <v>Feedstock Shifting</v>
      </c>
      <c r="C1041" s="76" t="str">
        <f t="shared" si="33"/>
        <v>Fraction of Feedstock Shifted</v>
      </c>
      <c r="D1041" s="78" t="s">
        <v>1317</v>
      </c>
      <c r="E1041" s="88" t="s">
        <v>946</v>
      </c>
      <c r="F1041" t="s">
        <v>1279</v>
      </c>
      <c r="G1041" s="88" t="s">
        <v>949</v>
      </c>
      <c r="H1041" s="80">
        <v>2636</v>
      </c>
      <c r="I1041" s="213" t="s">
        <v>44</v>
      </c>
      <c r="J1041" s="202" t="str">
        <f>IF(ISBLANK(INDEX('Policy Characteristics'!D:D,MATCH($C1041,'Policy Characteristics'!$C:$C,0))),"",INDEX('Policy Characteristics'!D:D,MATCH($C1041,'Policy Characteristics'!$C:$C,0)))</f>
        <v>Feedstock Shifting</v>
      </c>
      <c r="K1041" s="76" t="str">
        <f>IF(ISBLANK(INDEX('Policy Characteristics'!E:E,MATCH($C1041,'Policy Characteristics'!$C:$C,0))),"",INDEX('Policy Characteristics'!E:E,MATCH($C1041,'Policy Characteristics'!$C:$C,0)))</f>
        <v>indst feedstock shifting</v>
      </c>
      <c r="L1041" s="205">
        <f>IF(ISBLANK(INDEX('Policy Characteristics'!F:F,MATCH($C1041,'Policy Characteristics'!$C:$C,0))),"",INDEX('Policy Characteristics'!F:F,MATCH($C1041,'Policy Characteristics'!$C:$C,0)))</f>
        <v>0</v>
      </c>
      <c r="M1041" s="205">
        <f>IF(ISBLANK(INDEX('Policy Characteristics'!G:G,MATCH($C1041,'Policy Characteristics'!$C:$C,0))),"",INDEX('Policy Characteristics'!G:G,MATCH($C1041,'Policy Characteristics'!$C:$C,0)))</f>
        <v>1</v>
      </c>
      <c r="N1041" s="205">
        <f>IF(ISBLANK(INDEX('Policy Characteristics'!H:H,MATCH($C1041,'Policy Characteristics'!$C:$C,0))),"",INDEX('Policy Characteristics'!H:H,MATCH($C1041,'Policy Characteristics'!$C:$C,0)))</f>
        <v>0.01</v>
      </c>
      <c r="O1041" s="76" t="str">
        <f>IF(ISBLANK(INDEX('Policy Characteristics'!I:I,MATCH($C1041,'Policy Characteristics'!$C:$C,0))),"",INDEX('Policy Characteristics'!I:I,MATCH($C1041,'Policy Characteristics'!$C:$C,0)))</f>
        <v>% of potential achieved</v>
      </c>
      <c r="P1041" s="7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76" t="str">
        <f>IF(ISBLANK(INDEX('Policy Characteristics'!K:K,MATCH($C1041,'Policy Characteristics'!$C:$C,0))),"",INDEX('Policy Characteristics'!K:K,MATCH($C1041,'Policy Characteristics'!$C:$C,0)))</f>
        <v/>
      </c>
      <c r="R1041" s="76" t="str">
        <f>IF(ISBLANK(INDEX('Policy Characteristics'!L:L,MATCH($C1041,'Policy Characteristics'!$C:$C,0))),"",INDEX('Policy Characteristics'!L:L,MATCH($C1041,'Policy Characteristics'!$C:$C,0)))</f>
        <v/>
      </c>
    </row>
    <row r="1042" spans="1:18" s="143" customFormat="1" x14ac:dyDescent="0.25">
      <c r="A1042" s="76" t="str">
        <f>IF(ISBLANK(INDEX('Policy Characteristics'!A:A,MATCH($C1042,'Policy Characteristics'!$C:$C,0))),"",INDEX('Policy Characteristics'!A:A,MATCH($C1042,'Policy Characteristics'!$C:$C,0)))</f>
        <v>Industry</v>
      </c>
      <c r="B1042" s="200" t="str">
        <f>IF(ISBLANK(INDEX('Policy Characteristics'!B:B,MATCH($C1042,'Policy Characteristics'!$C:$C,0))),"",INDEX('Policy Characteristics'!B:B,MATCH($C1042,'Policy Characteristics'!$C:$C,0)))</f>
        <v>Feedstock Shifting</v>
      </c>
      <c r="C1042" s="76" t="str">
        <f t="shared" si="33"/>
        <v>Fraction of Feedstock Shifted</v>
      </c>
      <c r="D1042" s="78" t="s">
        <v>1317</v>
      </c>
      <c r="E1042" s="88" t="s">
        <v>947</v>
      </c>
      <c r="F1042" t="s">
        <v>1279</v>
      </c>
      <c r="G1042" s="88" t="s">
        <v>951</v>
      </c>
      <c r="H1042" s="80">
        <v>2637</v>
      </c>
      <c r="I1042" s="213" t="s">
        <v>44</v>
      </c>
      <c r="J1042" s="202" t="str">
        <f>IF(ISBLANK(INDEX('Policy Characteristics'!D:D,MATCH($C1042,'Policy Characteristics'!$C:$C,0))),"",INDEX('Policy Characteristics'!D:D,MATCH($C1042,'Policy Characteristics'!$C:$C,0)))</f>
        <v>Feedstock Shifting</v>
      </c>
      <c r="K1042" s="76" t="str">
        <f>IF(ISBLANK(INDEX('Policy Characteristics'!E:E,MATCH($C1042,'Policy Characteristics'!$C:$C,0))),"",INDEX('Policy Characteristics'!E:E,MATCH($C1042,'Policy Characteristics'!$C:$C,0)))</f>
        <v>indst feedstock shifting</v>
      </c>
      <c r="L1042" s="205">
        <f>IF(ISBLANK(INDEX('Policy Characteristics'!F:F,MATCH($C1042,'Policy Characteristics'!$C:$C,0))),"",INDEX('Policy Characteristics'!F:F,MATCH($C1042,'Policy Characteristics'!$C:$C,0)))</f>
        <v>0</v>
      </c>
      <c r="M1042" s="205">
        <f>IF(ISBLANK(INDEX('Policy Characteristics'!G:G,MATCH($C1042,'Policy Characteristics'!$C:$C,0))),"",INDEX('Policy Characteristics'!G:G,MATCH($C1042,'Policy Characteristics'!$C:$C,0)))</f>
        <v>1</v>
      </c>
      <c r="N1042" s="205">
        <f>IF(ISBLANK(INDEX('Policy Characteristics'!H:H,MATCH($C1042,'Policy Characteristics'!$C:$C,0))),"",INDEX('Policy Characteristics'!H:H,MATCH($C1042,'Policy Characteristics'!$C:$C,0)))</f>
        <v>0.01</v>
      </c>
      <c r="O1042" s="76" t="str">
        <f>IF(ISBLANK(INDEX('Policy Characteristics'!I:I,MATCH($C1042,'Policy Characteristics'!$C:$C,0))),"",INDEX('Policy Characteristics'!I:I,MATCH($C1042,'Policy Characteristics'!$C:$C,0)))</f>
        <v>% of potential achieved</v>
      </c>
      <c r="P1042" s="7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76" t="str">
        <f>IF(ISBLANK(INDEX('Policy Characteristics'!K:K,MATCH($C1042,'Policy Characteristics'!$C:$C,0))),"",INDEX('Policy Characteristics'!K:K,MATCH($C1042,'Policy Characteristics'!$C:$C,0)))</f>
        <v/>
      </c>
      <c r="R1042" s="76" t="str">
        <f>IF(ISBLANK(INDEX('Policy Characteristics'!L:L,MATCH($C1042,'Policy Characteristics'!$C:$C,0))),"",INDEX('Policy Characteristics'!L:L,MATCH($C1042,'Policy Characteristics'!$C:$C,0)))</f>
        <v/>
      </c>
    </row>
    <row r="1043" spans="1:18" s="143" customFormat="1" x14ac:dyDescent="0.25">
      <c r="A1043" s="76" t="str">
        <f>IF(ISBLANK(INDEX('Policy Characteristics'!A:A,MATCH($C1043,'Policy Characteristics'!$C:$C,0))),"",INDEX('Policy Characteristics'!A:A,MATCH($C1043,'Policy Characteristics'!$C:$C,0)))</f>
        <v>Industry</v>
      </c>
      <c r="B1043" s="200" t="str">
        <f>IF(ISBLANK(INDEX('Policy Characteristics'!B:B,MATCH($C1043,'Policy Characteristics'!$C:$C,0))),"",INDEX('Policy Characteristics'!B:B,MATCH($C1043,'Policy Characteristics'!$C:$C,0)))</f>
        <v>Feedstock Shifting</v>
      </c>
      <c r="C1043" s="76" t="str">
        <f t="shared" si="33"/>
        <v>Fraction of Feedstock Shifted</v>
      </c>
      <c r="D1043" s="78" t="s">
        <v>1317</v>
      </c>
      <c r="E1043" s="88" t="s">
        <v>948</v>
      </c>
      <c r="F1043" t="s">
        <v>1279</v>
      </c>
      <c r="G1043" s="88" t="s">
        <v>952</v>
      </c>
      <c r="H1043" s="80">
        <v>2638</v>
      </c>
      <c r="I1043" s="213" t="s">
        <v>44</v>
      </c>
      <c r="J1043" s="202" t="str">
        <f>IF(ISBLANK(INDEX('Policy Characteristics'!D:D,MATCH($C1043,'Policy Characteristics'!$C:$C,0))),"",INDEX('Policy Characteristics'!D:D,MATCH($C1043,'Policy Characteristics'!$C:$C,0)))</f>
        <v>Feedstock Shifting</v>
      </c>
      <c r="K1043" s="76" t="str">
        <f>IF(ISBLANK(INDEX('Policy Characteristics'!E:E,MATCH($C1043,'Policy Characteristics'!$C:$C,0))),"",INDEX('Policy Characteristics'!E:E,MATCH($C1043,'Policy Characteristics'!$C:$C,0)))</f>
        <v>indst feedstock shifting</v>
      </c>
      <c r="L1043" s="205">
        <f>IF(ISBLANK(INDEX('Policy Characteristics'!F:F,MATCH($C1043,'Policy Characteristics'!$C:$C,0))),"",INDEX('Policy Characteristics'!F:F,MATCH($C1043,'Policy Characteristics'!$C:$C,0)))</f>
        <v>0</v>
      </c>
      <c r="M1043" s="205">
        <f>IF(ISBLANK(INDEX('Policy Characteristics'!G:G,MATCH($C1043,'Policy Characteristics'!$C:$C,0))),"",INDEX('Policy Characteristics'!G:G,MATCH($C1043,'Policy Characteristics'!$C:$C,0)))</f>
        <v>1</v>
      </c>
      <c r="N1043" s="205">
        <f>IF(ISBLANK(INDEX('Policy Characteristics'!H:H,MATCH($C1043,'Policy Characteristics'!$C:$C,0))),"",INDEX('Policy Characteristics'!H:H,MATCH($C1043,'Policy Characteristics'!$C:$C,0)))</f>
        <v>0.01</v>
      </c>
      <c r="O1043" s="76" t="str">
        <f>IF(ISBLANK(INDEX('Policy Characteristics'!I:I,MATCH($C1043,'Policy Characteristics'!$C:$C,0))),"",INDEX('Policy Characteristics'!I:I,MATCH($C1043,'Policy Characteristics'!$C:$C,0)))</f>
        <v>% of potential achieved</v>
      </c>
      <c r="P1043" s="7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76" t="str">
        <f>IF(ISBLANK(INDEX('Policy Characteristics'!K:K,MATCH($C1043,'Policy Characteristics'!$C:$C,0))),"",INDEX('Policy Characteristics'!K:K,MATCH($C1043,'Policy Characteristics'!$C:$C,0)))</f>
        <v/>
      </c>
      <c r="R1043" s="76" t="str">
        <f>IF(ISBLANK(INDEX('Policy Characteristics'!L:L,MATCH($C1043,'Policy Characteristics'!$C:$C,0))),"",INDEX('Policy Characteristics'!L:L,MATCH($C1043,'Policy Characteristics'!$C:$C,0)))</f>
        <v/>
      </c>
    </row>
    <row r="1044" spans="1:18" s="143" customFormat="1" x14ac:dyDescent="0.25">
      <c r="A1044" s="76" t="str">
        <f>IF(ISBLANK(INDEX('Policy Characteristics'!A:A,MATCH($C1044,'Policy Characteristics'!$C:$C,0))),"",INDEX('Policy Characteristics'!A:A,MATCH($C1044,'Policy Characteristics'!$C:$C,0)))</f>
        <v>Industry</v>
      </c>
      <c r="B1044" s="200" t="str">
        <f>IF(ISBLANK(INDEX('Policy Characteristics'!B:B,MATCH($C1044,'Policy Characteristics'!$C:$C,0))),"",INDEX('Policy Characteristics'!B:B,MATCH($C1044,'Policy Characteristics'!$C:$C,0)))</f>
        <v>Feedstock Shifting</v>
      </c>
      <c r="C1044" s="76" t="str">
        <f t="shared" si="33"/>
        <v>Fraction of Feedstock Shifted</v>
      </c>
      <c r="D1044" s="78" t="s">
        <v>1317</v>
      </c>
      <c r="E1044" s="88" t="s">
        <v>945</v>
      </c>
      <c r="F1044" t="s">
        <v>1279</v>
      </c>
      <c r="G1044" s="88" t="s">
        <v>950</v>
      </c>
      <c r="H1044" s="80">
        <v>2639</v>
      </c>
      <c r="I1044" s="213" t="s">
        <v>44</v>
      </c>
      <c r="J1044" s="202" t="str">
        <f>IF(ISBLANK(INDEX('Policy Characteristics'!D:D,MATCH($C1044,'Policy Characteristics'!$C:$C,0))),"",INDEX('Policy Characteristics'!D:D,MATCH($C1044,'Policy Characteristics'!$C:$C,0)))</f>
        <v>Feedstock Shifting</v>
      </c>
      <c r="K1044" s="76" t="str">
        <f>IF(ISBLANK(INDEX('Policy Characteristics'!E:E,MATCH($C1044,'Policy Characteristics'!$C:$C,0))),"",INDEX('Policy Characteristics'!E:E,MATCH($C1044,'Policy Characteristics'!$C:$C,0)))</f>
        <v>indst feedstock shifting</v>
      </c>
      <c r="L1044" s="205">
        <f>IF(ISBLANK(INDEX('Policy Characteristics'!F:F,MATCH($C1044,'Policy Characteristics'!$C:$C,0))),"",INDEX('Policy Characteristics'!F:F,MATCH($C1044,'Policy Characteristics'!$C:$C,0)))</f>
        <v>0</v>
      </c>
      <c r="M1044" s="205">
        <f>IF(ISBLANK(INDEX('Policy Characteristics'!G:G,MATCH($C1044,'Policy Characteristics'!$C:$C,0))),"",INDEX('Policy Characteristics'!G:G,MATCH($C1044,'Policy Characteristics'!$C:$C,0)))</f>
        <v>1</v>
      </c>
      <c r="N1044" s="205">
        <f>IF(ISBLANK(INDEX('Policy Characteristics'!H:H,MATCH($C1044,'Policy Characteristics'!$C:$C,0))),"",INDEX('Policy Characteristics'!H:H,MATCH($C1044,'Policy Characteristics'!$C:$C,0)))</f>
        <v>0.01</v>
      </c>
      <c r="O1044" s="76" t="str">
        <f>IF(ISBLANK(INDEX('Policy Characteristics'!I:I,MATCH($C1044,'Policy Characteristics'!$C:$C,0))),"",INDEX('Policy Characteristics'!I:I,MATCH($C1044,'Policy Characteristics'!$C:$C,0)))</f>
        <v>% of potential achieved</v>
      </c>
      <c r="P1044" s="7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76" t="str">
        <f>IF(ISBLANK(INDEX('Policy Characteristics'!K:K,MATCH($C1044,'Policy Characteristics'!$C:$C,0))),"",INDEX('Policy Characteristics'!K:K,MATCH($C1044,'Policy Characteristics'!$C:$C,0)))</f>
        <v/>
      </c>
      <c r="R1044" s="76" t="str">
        <f>IF(ISBLANK(INDEX('Policy Characteristics'!L:L,MATCH($C1044,'Policy Characteristics'!$C:$C,0))),"",INDEX('Policy Characteristics'!L:L,MATCH($C1044,'Policy Characteristics'!$C:$C,0)))</f>
        <v/>
      </c>
    </row>
    <row r="1045" spans="1:18" s="143" customFormat="1" x14ac:dyDescent="0.25">
      <c r="A1045" s="76" t="str">
        <f>IF(ISBLANK(INDEX('Policy Characteristics'!A:A,MATCH($C1045,'Policy Characteristics'!$C:$C,0))),"",INDEX('Policy Characteristics'!A:A,MATCH($C1045,'Policy Characteristics'!$C:$C,0)))</f>
        <v>Industry</v>
      </c>
      <c r="B1045" s="200" t="str">
        <f>IF(ISBLANK(INDEX('Policy Characteristics'!B:B,MATCH($C1045,'Policy Characteristics'!$C:$C,0))),"",INDEX('Policy Characteristics'!B:B,MATCH($C1045,'Policy Characteristics'!$C:$C,0)))</f>
        <v>Feedstock Shifting</v>
      </c>
      <c r="C1045" s="76" t="str">
        <f t="shared" si="33"/>
        <v>Fraction of Feedstock Shifted</v>
      </c>
      <c r="D1045" s="78" t="s">
        <v>1318</v>
      </c>
      <c r="E1045" s="88" t="s">
        <v>642</v>
      </c>
      <c r="F1045" t="s">
        <v>1280</v>
      </c>
      <c r="G1045" s="88" t="s">
        <v>648</v>
      </c>
      <c r="H1045" s="80">
        <v>2640</v>
      </c>
      <c r="I1045" s="213" t="s">
        <v>44</v>
      </c>
      <c r="J1045" s="202" t="str">
        <f>IF(ISBLANK(INDEX('Policy Characteristics'!D:D,MATCH($C1045,'Policy Characteristics'!$C:$C,0))),"",INDEX('Policy Characteristics'!D:D,MATCH($C1045,'Policy Characteristics'!$C:$C,0)))</f>
        <v>Feedstock Shifting</v>
      </c>
      <c r="K1045" s="76" t="str">
        <f>IF(ISBLANK(INDEX('Policy Characteristics'!E:E,MATCH($C1045,'Policy Characteristics'!$C:$C,0))),"",INDEX('Policy Characteristics'!E:E,MATCH($C1045,'Policy Characteristics'!$C:$C,0)))</f>
        <v>indst feedstock shifting</v>
      </c>
      <c r="L1045" s="205">
        <f>IF(ISBLANK(INDEX('Policy Characteristics'!F:F,MATCH($C1045,'Policy Characteristics'!$C:$C,0))),"",INDEX('Policy Characteristics'!F:F,MATCH($C1045,'Policy Characteristics'!$C:$C,0)))</f>
        <v>0</v>
      </c>
      <c r="M1045" s="205">
        <f>IF(ISBLANK(INDEX('Policy Characteristics'!G:G,MATCH($C1045,'Policy Characteristics'!$C:$C,0))),"",INDEX('Policy Characteristics'!G:G,MATCH($C1045,'Policy Characteristics'!$C:$C,0)))</f>
        <v>1</v>
      </c>
      <c r="N1045" s="205">
        <f>IF(ISBLANK(INDEX('Policy Characteristics'!H:H,MATCH($C1045,'Policy Characteristics'!$C:$C,0))),"",INDEX('Policy Characteristics'!H:H,MATCH($C1045,'Policy Characteristics'!$C:$C,0)))</f>
        <v>0.01</v>
      </c>
      <c r="O1045" s="76" t="str">
        <f>IF(ISBLANK(INDEX('Policy Characteristics'!I:I,MATCH($C1045,'Policy Characteristics'!$C:$C,0))),"",INDEX('Policy Characteristics'!I:I,MATCH($C1045,'Policy Characteristics'!$C:$C,0)))</f>
        <v>% of potential achieved</v>
      </c>
      <c r="P1045" s="7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76" t="str">
        <f>IF(ISBLANK(INDEX('Policy Characteristics'!K:K,MATCH($C1045,'Policy Characteristics'!$C:$C,0))),"",INDEX('Policy Characteristics'!K:K,MATCH($C1045,'Policy Characteristics'!$C:$C,0)))</f>
        <v/>
      </c>
      <c r="R1045" s="76" t="str">
        <f>IF(ISBLANK(INDEX('Policy Characteristics'!L:L,MATCH($C1045,'Policy Characteristics'!$C:$C,0))),"",INDEX('Policy Characteristics'!L:L,MATCH($C1045,'Policy Characteristics'!$C:$C,0)))</f>
        <v/>
      </c>
    </row>
    <row r="1046" spans="1:18" s="143" customFormat="1" x14ac:dyDescent="0.25">
      <c r="A1046" s="76" t="str">
        <f>IF(ISBLANK(INDEX('Policy Characteristics'!A:A,MATCH($C1046,'Policy Characteristics'!$C:$C,0))),"",INDEX('Policy Characteristics'!A:A,MATCH($C1046,'Policy Characteristics'!$C:$C,0)))</f>
        <v>Industry</v>
      </c>
      <c r="B1046" s="200" t="str">
        <f>IF(ISBLANK(INDEX('Policy Characteristics'!B:B,MATCH($C1046,'Policy Characteristics'!$C:$C,0))),"",INDEX('Policy Characteristics'!B:B,MATCH($C1046,'Policy Characteristics'!$C:$C,0)))</f>
        <v>Feedstock Shifting</v>
      </c>
      <c r="C1046" s="76" t="str">
        <f t="shared" si="33"/>
        <v>Fraction of Feedstock Shifted</v>
      </c>
      <c r="D1046" s="78" t="s">
        <v>1318</v>
      </c>
      <c r="E1046" s="88" t="s">
        <v>643</v>
      </c>
      <c r="F1046" t="s">
        <v>1280</v>
      </c>
      <c r="G1046" s="88" t="s">
        <v>651</v>
      </c>
      <c r="H1046" s="80">
        <v>2641</v>
      </c>
      <c r="I1046" s="213" t="s">
        <v>44</v>
      </c>
      <c r="J1046" s="202" t="str">
        <f>IF(ISBLANK(INDEX('Policy Characteristics'!D:D,MATCH($C1046,'Policy Characteristics'!$C:$C,0))),"",INDEX('Policy Characteristics'!D:D,MATCH($C1046,'Policy Characteristics'!$C:$C,0)))</f>
        <v>Feedstock Shifting</v>
      </c>
      <c r="K1046" s="76" t="str">
        <f>IF(ISBLANK(INDEX('Policy Characteristics'!E:E,MATCH($C1046,'Policy Characteristics'!$C:$C,0))),"",INDEX('Policy Characteristics'!E:E,MATCH($C1046,'Policy Characteristics'!$C:$C,0)))</f>
        <v>indst feedstock shifting</v>
      </c>
      <c r="L1046" s="205">
        <f>IF(ISBLANK(INDEX('Policy Characteristics'!F:F,MATCH($C1046,'Policy Characteristics'!$C:$C,0))),"",INDEX('Policy Characteristics'!F:F,MATCH($C1046,'Policy Characteristics'!$C:$C,0)))</f>
        <v>0</v>
      </c>
      <c r="M1046" s="205">
        <f>IF(ISBLANK(INDEX('Policy Characteristics'!G:G,MATCH($C1046,'Policy Characteristics'!$C:$C,0))),"",INDEX('Policy Characteristics'!G:G,MATCH($C1046,'Policy Characteristics'!$C:$C,0)))</f>
        <v>1</v>
      </c>
      <c r="N1046" s="205">
        <f>IF(ISBLANK(INDEX('Policy Characteristics'!H:H,MATCH($C1046,'Policy Characteristics'!$C:$C,0))),"",INDEX('Policy Characteristics'!H:H,MATCH($C1046,'Policy Characteristics'!$C:$C,0)))</f>
        <v>0.01</v>
      </c>
      <c r="O1046" s="76" t="str">
        <f>IF(ISBLANK(INDEX('Policy Characteristics'!I:I,MATCH($C1046,'Policy Characteristics'!$C:$C,0))),"",INDEX('Policy Characteristics'!I:I,MATCH($C1046,'Policy Characteristics'!$C:$C,0)))</f>
        <v>% of potential achieved</v>
      </c>
      <c r="P1046" s="7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76" t="str">
        <f>IF(ISBLANK(INDEX('Policy Characteristics'!K:K,MATCH($C1046,'Policy Characteristics'!$C:$C,0))),"",INDEX('Policy Characteristics'!K:K,MATCH($C1046,'Policy Characteristics'!$C:$C,0)))</f>
        <v/>
      </c>
      <c r="R1046" s="76" t="str">
        <f>IF(ISBLANK(INDEX('Policy Characteristics'!L:L,MATCH($C1046,'Policy Characteristics'!$C:$C,0))),"",INDEX('Policy Characteristics'!L:L,MATCH($C1046,'Policy Characteristics'!$C:$C,0)))</f>
        <v/>
      </c>
    </row>
    <row r="1047" spans="1:18" s="143" customFormat="1" x14ac:dyDescent="0.25">
      <c r="A1047" s="76" t="str">
        <f>IF(ISBLANK(INDEX('Policy Characteristics'!A:A,MATCH($C1047,'Policy Characteristics'!$C:$C,0))),"",INDEX('Policy Characteristics'!A:A,MATCH($C1047,'Policy Characteristics'!$C:$C,0)))</f>
        <v>Industry</v>
      </c>
      <c r="B1047" s="200" t="str">
        <f>IF(ISBLANK(INDEX('Policy Characteristics'!B:B,MATCH($C1047,'Policy Characteristics'!$C:$C,0))),"",INDEX('Policy Characteristics'!B:B,MATCH($C1047,'Policy Characteristics'!$C:$C,0)))</f>
        <v>Feedstock Shifting</v>
      </c>
      <c r="C1047" s="76" t="str">
        <f t="shared" si="33"/>
        <v>Fraction of Feedstock Shifted</v>
      </c>
      <c r="D1047" s="78" t="s">
        <v>1318</v>
      </c>
      <c r="E1047" s="88" t="s">
        <v>644</v>
      </c>
      <c r="F1047" t="s">
        <v>1280</v>
      </c>
      <c r="G1047" s="88" t="s">
        <v>652</v>
      </c>
      <c r="H1047" s="80">
        <v>2642</v>
      </c>
      <c r="I1047" s="213" t="s">
        <v>44</v>
      </c>
      <c r="J1047" s="202" t="str">
        <f>IF(ISBLANK(INDEX('Policy Characteristics'!D:D,MATCH($C1047,'Policy Characteristics'!$C:$C,0))),"",INDEX('Policy Characteristics'!D:D,MATCH($C1047,'Policy Characteristics'!$C:$C,0)))</f>
        <v>Feedstock Shifting</v>
      </c>
      <c r="K1047" s="76" t="str">
        <f>IF(ISBLANK(INDEX('Policy Characteristics'!E:E,MATCH($C1047,'Policy Characteristics'!$C:$C,0))),"",INDEX('Policy Characteristics'!E:E,MATCH($C1047,'Policy Characteristics'!$C:$C,0)))</f>
        <v>indst feedstock shifting</v>
      </c>
      <c r="L1047" s="205">
        <f>IF(ISBLANK(INDEX('Policy Characteristics'!F:F,MATCH($C1047,'Policy Characteristics'!$C:$C,0))),"",INDEX('Policy Characteristics'!F:F,MATCH($C1047,'Policy Characteristics'!$C:$C,0)))</f>
        <v>0</v>
      </c>
      <c r="M1047" s="205">
        <f>IF(ISBLANK(INDEX('Policy Characteristics'!G:G,MATCH($C1047,'Policy Characteristics'!$C:$C,0))),"",INDEX('Policy Characteristics'!G:G,MATCH($C1047,'Policy Characteristics'!$C:$C,0)))</f>
        <v>1</v>
      </c>
      <c r="N1047" s="205">
        <f>IF(ISBLANK(INDEX('Policy Characteristics'!H:H,MATCH($C1047,'Policy Characteristics'!$C:$C,0))),"",INDEX('Policy Characteristics'!H:H,MATCH($C1047,'Policy Characteristics'!$C:$C,0)))</f>
        <v>0.01</v>
      </c>
      <c r="O1047" s="76" t="str">
        <f>IF(ISBLANK(INDEX('Policy Characteristics'!I:I,MATCH($C1047,'Policy Characteristics'!$C:$C,0))),"",INDEX('Policy Characteristics'!I:I,MATCH($C1047,'Policy Characteristics'!$C:$C,0)))</f>
        <v>% of potential achieved</v>
      </c>
      <c r="P1047" s="7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76" t="str">
        <f>IF(ISBLANK(INDEX('Policy Characteristics'!K:K,MATCH($C1047,'Policy Characteristics'!$C:$C,0))),"",INDEX('Policy Characteristics'!K:K,MATCH($C1047,'Policy Characteristics'!$C:$C,0)))</f>
        <v/>
      </c>
      <c r="R1047" s="76" t="str">
        <f>IF(ISBLANK(INDEX('Policy Characteristics'!L:L,MATCH($C1047,'Policy Characteristics'!$C:$C,0))),"",INDEX('Policy Characteristics'!L:L,MATCH($C1047,'Policy Characteristics'!$C:$C,0)))</f>
        <v/>
      </c>
    </row>
    <row r="1048" spans="1:18" s="143" customFormat="1" x14ac:dyDescent="0.25">
      <c r="A1048" s="76" t="str">
        <f>IF(ISBLANK(INDEX('Policy Characteristics'!A:A,MATCH($C1048,'Policy Characteristics'!$C:$C,0))),"",INDEX('Policy Characteristics'!A:A,MATCH($C1048,'Policy Characteristics'!$C:$C,0)))</f>
        <v>Industry</v>
      </c>
      <c r="B1048" s="200" t="str">
        <f>IF(ISBLANK(INDEX('Policy Characteristics'!B:B,MATCH($C1048,'Policy Characteristics'!$C:$C,0))),"",INDEX('Policy Characteristics'!B:B,MATCH($C1048,'Policy Characteristics'!$C:$C,0)))</f>
        <v>Feedstock Shifting</v>
      </c>
      <c r="C1048" s="76" t="str">
        <f t="shared" si="33"/>
        <v>Fraction of Feedstock Shifted</v>
      </c>
      <c r="D1048" s="78" t="s">
        <v>1318</v>
      </c>
      <c r="E1048" s="88" t="s">
        <v>645</v>
      </c>
      <c r="F1048" t="s">
        <v>1280</v>
      </c>
      <c r="G1048" s="88" t="s">
        <v>649</v>
      </c>
      <c r="H1048" s="80">
        <v>2643</v>
      </c>
      <c r="I1048" s="213" t="s">
        <v>44</v>
      </c>
      <c r="J1048" s="202" t="str">
        <f>IF(ISBLANK(INDEX('Policy Characteristics'!D:D,MATCH($C1048,'Policy Characteristics'!$C:$C,0))),"",INDEX('Policy Characteristics'!D:D,MATCH($C1048,'Policy Characteristics'!$C:$C,0)))</f>
        <v>Feedstock Shifting</v>
      </c>
      <c r="K1048" s="76" t="str">
        <f>IF(ISBLANK(INDEX('Policy Characteristics'!E:E,MATCH($C1048,'Policy Characteristics'!$C:$C,0))),"",INDEX('Policy Characteristics'!E:E,MATCH($C1048,'Policy Characteristics'!$C:$C,0)))</f>
        <v>indst feedstock shifting</v>
      </c>
      <c r="L1048" s="205">
        <f>IF(ISBLANK(INDEX('Policy Characteristics'!F:F,MATCH($C1048,'Policy Characteristics'!$C:$C,0))),"",INDEX('Policy Characteristics'!F:F,MATCH($C1048,'Policy Characteristics'!$C:$C,0)))</f>
        <v>0</v>
      </c>
      <c r="M1048" s="205">
        <f>IF(ISBLANK(INDEX('Policy Characteristics'!G:G,MATCH($C1048,'Policy Characteristics'!$C:$C,0))),"",INDEX('Policy Characteristics'!G:G,MATCH($C1048,'Policy Characteristics'!$C:$C,0)))</f>
        <v>1</v>
      </c>
      <c r="N1048" s="205">
        <f>IF(ISBLANK(INDEX('Policy Characteristics'!H:H,MATCH($C1048,'Policy Characteristics'!$C:$C,0))),"",INDEX('Policy Characteristics'!H:H,MATCH($C1048,'Policy Characteristics'!$C:$C,0)))</f>
        <v>0.01</v>
      </c>
      <c r="O1048" s="76" t="str">
        <f>IF(ISBLANK(INDEX('Policy Characteristics'!I:I,MATCH($C1048,'Policy Characteristics'!$C:$C,0))),"",INDEX('Policy Characteristics'!I:I,MATCH($C1048,'Policy Characteristics'!$C:$C,0)))</f>
        <v>% of potential achieved</v>
      </c>
      <c r="P1048" s="7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76" t="str">
        <f>IF(ISBLANK(INDEX('Policy Characteristics'!K:K,MATCH($C1048,'Policy Characteristics'!$C:$C,0))),"",INDEX('Policy Characteristics'!K:K,MATCH($C1048,'Policy Characteristics'!$C:$C,0)))</f>
        <v/>
      </c>
      <c r="R1048" s="76" t="str">
        <f>IF(ISBLANK(INDEX('Policy Characteristics'!L:L,MATCH($C1048,'Policy Characteristics'!$C:$C,0))),"",INDEX('Policy Characteristics'!L:L,MATCH($C1048,'Policy Characteristics'!$C:$C,0)))</f>
        <v/>
      </c>
    </row>
    <row r="1049" spans="1:18" s="143" customFormat="1" x14ac:dyDescent="0.25">
      <c r="A1049" s="76" t="str">
        <f>IF(ISBLANK(INDEX('Policy Characteristics'!A:A,MATCH($C1049,'Policy Characteristics'!$C:$C,0))),"",INDEX('Policy Characteristics'!A:A,MATCH($C1049,'Policy Characteristics'!$C:$C,0)))</f>
        <v>Industry</v>
      </c>
      <c r="B1049" s="200" t="str">
        <f>IF(ISBLANK(INDEX('Policy Characteristics'!B:B,MATCH($C1049,'Policy Characteristics'!$C:$C,0))),"",INDEX('Policy Characteristics'!B:B,MATCH($C1049,'Policy Characteristics'!$C:$C,0)))</f>
        <v>Feedstock Shifting</v>
      </c>
      <c r="C1049" s="76" t="str">
        <f t="shared" si="33"/>
        <v>Fraction of Feedstock Shifted</v>
      </c>
      <c r="D1049" s="78" t="s">
        <v>1318</v>
      </c>
      <c r="E1049" s="88" t="s">
        <v>646</v>
      </c>
      <c r="F1049" t="s">
        <v>1280</v>
      </c>
      <c r="G1049" s="88" t="s">
        <v>650</v>
      </c>
      <c r="H1049" s="80">
        <v>2644</v>
      </c>
      <c r="I1049" s="213" t="s">
        <v>44</v>
      </c>
      <c r="J1049" s="202" t="str">
        <f>IF(ISBLANK(INDEX('Policy Characteristics'!D:D,MATCH($C1049,'Policy Characteristics'!$C:$C,0))),"",INDEX('Policy Characteristics'!D:D,MATCH($C1049,'Policy Characteristics'!$C:$C,0)))</f>
        <v>Feedstock Shifting</v>
      </c>
      <c r="K1049" s="76" t="str">
        <f>IF(ISBLANK(INDEX('Policy Characteristics'!E:E,MATCH($C1049,'Policy Characteristics'!$C:$C,0))),"",INDEX('Policy Characteristics'!E:E,MATCH($C1049,'Policy Characteristics'!$C:$C,0)))</f>
        <v>indst feedstock shifting</v>
      </c>
      <c r="L1049" s="205">
        <f>IF(ISBLANK(INDEX('Policy Characteristics'!F:F,MATCH($C1049,'Policy Characteristics'!$C:$C,0))),"",INDEX('Policy Characteristics'!F:F,MATCH($C1049,'Policy Characteristics'!$C:$C,0)))</f>
        <v>0</v>
      </c>
      <c r="M1049" s="205">
        <f>IF(ISBLANK(INDEX('Policy Characteristics'!G:G,MATCH($C1049,'Policy Characteristics'!$C:$C,0))),"",INDEX('Policy Characteristics'!G:G,MATCH($C1049,'Policy Characteristics'!$C:$C,0)))</f>
        <v>1</v>
      </c>
      <c r="N1049" s="205">
        <f>IF(ISBLANK(INDEX('Policy Characteristics'!H:H,MATCH($C1049,'Policy Characteristics'!$C:$C,0))),"",INDEX('Policy Characteristics'!H:H,MATCH($C1049,'Policy Characteristics'!$C:$C,0)))</f>
        <v>0.01</v>
      </c>
      <c r="O1049" s="76" t="str">
        <f>IF(ISBLANK(INDEX('Policy Characteristics'!I:I,MATCH($C1049,'Policy Characteristics'!$C:$C,0))),"",INDEX('Policy Characteristics'!I:I,MATCH($C1049,'Policy Characteristics'!$C:$C,0)))</f>
        <v>% of potential achieved</v>
      </c>
      <c r="P1049" s="7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76" t="str">
        <f>IF(ISBLANK(INDEX('Policy Characteristics'!K:K,MATCH($C1049,'Policy Characteristics'!$C:$C,0))),"",INDEX('Policy Characteristics'!K:K,MATCH($C1049,'Policy Characteristics'!$C:$C,0)))</f>
        <v/>
      </c>
      <c r="R1049" s="76" t="str">
        <f>IF(ISBLANK(INDEX('Policy Characteristics'!L:L,MATCH($C1049,'Policy Characteristics'!$C:$C,0))),"",INDEX('Policy Characteristics'!L:L,MATCH($C1049,'Policy Characteristics'!$C:$C,0)))</f>
        <v/>
      </c>
    </row>
    <row r="1050" spans="1:18" s="143" customFormat="1" x14ac:dyDescent="0.25">
      <c r="A1050" s="76" t="str">
        <f>IF(ISBLANK(INDEX('Policy Characteristics'!A:A,MATCH($C1050,'Policy Characteristics'!$C:$C,0))),"",INDEX('Policy Characteristics'!A:A,MATCH($C1050,'Policy Characteristics'!$C:$C,0)))</f>
        <v>Industry</v>
      </c>
      <c r="B1050" s="200" t="str">
        <f>IF(ISBLANK(INDEX('Policy Characteristics'!B:B,MATCH($C1050,'Policy Characteristics'!$C:$C,0))),"",INDEX('Policy Characteristics'!B:B,MATCH($C1050,'Policy Characteristics'!$C:$C,0)))</f>
        <v>Feedstock Shifting</v>
      </c>
      <c r="C1050" s="76" t="str">
        <f t="shared" si="33"/>
        <v>Fraction of Feedstock Shifted</v>
      </c>
      <c r="D1050" s="78" t="s">
        <v>1318</v>
      </c>
      <c r="E1050" s="88" t="s">
        <v>647</v>
      </c>
      <c r="F1050" t="s">
        <v>1280</v>
      </c>
      <c r="G1050" s="88" t="s">
        <v>653</v>
      </c>
      <c r="H1050" s="80">
        <v>2645</v>
      </c>
      <c r="I1050" s="213" t="s">
        <v>44</v>
      </c>
      <c r="J1050" s="202" t="str">
        <f>IF(ISBLANK(INDEX('Policy Characteristics'!D:D,MATCH($C1050,'Policy Characteristics'!$C:$C,0))),"",INDEX('Policy Characteristics'!D:D,MATCH($C1050,'Policy Characteristics'!$C:$C,0)))</f>
        <v>Feedstock Shifting</v>
      </c>
      <c r="K1050" s="76" t="str">
        <f>IF(ISBLANK(INDEX('Policy Characteristics'!E:E,MATCH($C1050,'Policy Characteristics'!$C:$C,0))),"",INDEX('Policy Characteristics'!E:E,MATCH($C1050,'Policy Characteristics'!$C:$C,0)))</f>
        <v>indst feedstock shifting</v>
      </c>
      <c r="L1050" s="205">
        <f>IF(ISBLANK(INDEX('Policy Characteristics'!F:F,MATCH($C1050,'Policy Characteristics'!$C:$C,0))),"",INDEX('Policy Characteristics'!F:F,MATCH($C1050,'Policy Characteristics'!$C:$C,0)))</f>
        <v>0</v>
      </c>
      <c r="M1050" s="205">
        <f>IF(ISBLANK(INDEX('Policy Characteristics'!G:G,MATCH($C1050,'Policy Characteristics'!$C:$C,0))),"",INDEX('Policy Characteristics'!G:G,MATCH($C1050,'Policy Characteristics'!$C:$C,0)))</f>
        <v>1</v>
      </c>
      <c r="N1050" s="205">
        <f>IF(ISBLANK(INDEX('Policy Characteristics'!H:H,MATCH($C1050,'Policy Characteristics'!$C:$C,0))),"",INDEX('Policy Characteristics'!H:H,MATCH($C1050,'Policy Characteristics'!$C:$C,0)))</f>
        <v>0.01</v>
      </c>
      <c r="O1050" s="76" t="str">
        <f>IF(ISBLANK(INDEX('Policy Characteristics'!I:I,MATCH($C1050,'Policy Characteristics'!$C:$C,0))),"",INDEX('Policy Characteristics'!I:I,MATCH($C1050,'Policy Characteristics'!$C:$C,0)))</f>
        <v>% of potential achieved</v>
      </c>
      <c r="P1050" s="7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76" t="str">
        <f>IF(ISBLANK(INDEX('Policy Characteristics'!K:K,MATCH($C1050,'Policy Characteristics'!$C:$C,0))),"",INDEX('Policy Characteristics'!K:K,MATCH($C1050,'Policy Characteristics'!$C:$C,0)))</f>
        <v/>
      </c>
      <c r="R1050" s="76" t="str">
        <f>IF(ISBLANK(INDEX('Policy Characteristics'!L:L,MATCH($C1050,'Policy Characteristics'!$C:$C,0))),"",INDEX('Policy Characteristics'!L:L,MATCH($C1050,'Policy Characteristics'!$C:$C,0)))</f>
        <v/>
      </c>
    </row>
    <row r="1051" spans="1:18" s="143" customFormat="1" x14ac:dyDescent="0.25">
      <c r="A1051" s="76" t="str">
        <f>IF(ISBLANK(INDEX('Policy Characteristics'!A:A,MATCH($C1051,'Policy Characteristics'!$C:$C,0))),"",INDEX('Policy Characteristics'!A:A,MATCH($C1051,'Policy Characteristics'!$C:$C,0)))</f>
        <v>Industry</v>
      </c>
      <c r="B1051" s="200" t="str">
        <f>IF(ISBLANK(INDEX('Policy Characteristics'!B:B,MATCH($C1051,'Policy Characteristics'!$C:$C,0))),"",INDEX('Policy Characteristics'!B:B,MATCH($C1051,'Policy Characteristics'!$C:$C,0)))</f>
        <v>Feedstock Shifting</v>
      </c>
      <c r="C1051" s="76" t="str">
        <f t="shared" si="33"/>
        <v>Fraction of Feedstock Shifted</v>
      </c>
      <c r="D1051" s="78" t="s">
        <v>1318</v>
      </c>
      <c r="E1051" s="88" t="s">
        <v>946</v>
      </c>
      <c r="F1051" t="s">
        <v>1280</v>
      </c>
      <c r="G1051" s="88" t="s">
        <v>949</v>
      </c>
      <c r="H1051" s="80">
        <v>2646</v>
      </c>
      <c r="I1051" s="213" t="s">
        <v>44</v>
      </c>
      <c r="J1051" s="202" t="str">
        <f>IF(ISBLANK(INDEX('Policy Characteristics'!D:D,MATCH($C1051,'Policy Characteristics'!$C:$C,0))),"",INDEX('Policy Characteristics'!D:D,MATCH($C1051,'Policy Characteristics'!$C:$C,0)))</f>
        <v>Feedstock Shifting</v>
      </c>
      <c r="K1051" s="76" t="str">
        <f>IF(ISBLANK(INDEX('Policy Characteristics'!E:E,MATCH($C1051,'Policy Characteristics'!$C:$C,0))),"",INDEX('Policy Characteristics'!E:E,MATCH($C1051,'Policy Characteristics'!$C:$C,0)))</f>
        <v>indst feedstock shifting</v>
      </c>
      <c r="L1051" s="205">
        <f>IF(ISBLANK(INDEX('Policy Characteristics'!F:F,MATCH($C1051,'Policy Characteristics'!$C:$C,0))),"",INDEX('Policy Characteristics'!F:F,MATCH($C1051,'Policy Characteristics'!$C:$C,0)))</f>
        <v>0</v>
      </c>
      <c r="M1051" s="205">
        <f>IF(ISBLANK(INDEX('Policy Characteristics'!G:G,MATCH($C1051,'Policy Characteristics'!$C:$C,0))),"",INDEX('Policy Characteristics'!G:G,MATCH($C1051,'Policy Characteristics'!$C:$C,0)))</f>
        <v>1</v>
      </c>
      <c r="N1051" s="205">
        <f>IF(ISBLANK(INDEX('Policy Characteristics'!H:H,MATCH($C1051,'Policy Characteristics'!$C:$C,0))),"",INDEX('Policy Characteristics'!H:H,MATCH($C1051,'Policy Characteristics'!$C:$C,0)))</f>
        <v>0.01</v>
      </c>
      <c r="O1051" s="76" t="str">
        <f>IF(ISBLANK(INDEX('Policy Characteristics'!I:I,MATCH($C1051,'Policy Characteristics'!$C:$C,0))),"",INDEX('Policy Characteristics'!I:I,MATCH($C1051,'Policy Characteristics'!$C:$C,0)))</f>
        <v>% of potential achieved</v>
      </c>
      <c r="P1051" s="7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76" t="str">
        <f>IF(ISBLANK(INDEX('Policy Characteristics'!K:K,MATCH($C1051,'Policy Characteristics'!$C:$C,0))),"",INDEX('Policy Characteristics'!K:K,MATCH($C1051,'Policy Characteristics'!$C:$C,0)))</f>
        <v/>
      </c>
      <c r="R1051" s="76" t="str">
        <f>IF(ISBLANK(INDEX('Policy Characteristics'!L:L,MATCH($C1051,'Policy Characteristics'!$C:$C,0))),"",INDEX('Policy Characteristics'!L:L,MATCH($C1051,'Policy Characteristics'!$C:$C,0)))</f>
        <v/>
      </c>
    </row>
    <row r="1052" spans="1:18" s="143" customFormat="1" x14ac:dyDescent="0.25">
      <c r="A1052" s="76" t="str">
        <f>IF(ISBLANK(INDEX('Policy Characteristics'!A:A,MATCH($C1052,'Policy Characteristics'!$C:$C,0))),"",INDEX('Policy Characteristics'!A:A,MATCH($C1052,'Policy Characteristics'!$C:$C,0)))</f>
        <v>Industry</v>
      </c>
      <c r="B1052" s="200" t="str">
        <f>IF(ISBLANK(INDEX('Policy Characteristics'!B:B,MATCH($C1052,'Policy Characteristics'!$C:$C,0))),"",INDEX('Policy Characteristics'!B:B,MATCH($C1052,'Policy Characteristics'!$C:$C,0)))</f>
        <v>Feedstock Shifting</v>
      </c>
      <c r="C1052" s="76" t="str">
        <f t="shared" si="33"/>
        <v>Fraction of Feedstock Shifted</v>
      </c>
      <c r="D1052" s="78" t="s">
        <v>1318</v>
      </c>
      <c r="E1052" s="88" t="s">
        <v>947</v>
      </c>
      <c r="F1052" t="s">
        <v>1280</v>
      </c>
      <c r="G1052" s="88" t="s">
        <v>951</v>
      </c>
      <c r="H1052" s="80">
        <v>2647</v>
      </c>
      <c r="I1052" s="213" t="s">
        <v>44</v>
      </c>
      <c r="J1052" s="202" t="str">
        <f>IF(ISBLANK(INDEX('Policy Characteristics'!D:D,MATCH($C1052,'Policy Characteristics'!$C:$C,0))),"",INDEX('Policy Characteristics'!D:D,MATCH($C1052,'Policy Characteristics'!$C:$C,0)))</f>
        <v>Feedstock Shifting</v>
      </c>
      <c r="K1052" s="76" t="str">
        <f>IF(ISBLANK(INDEX('Policy Characteristics'!E:E,MATCH($C1052,'Policy Characteristics'!$C:$C,0))),"",INDEX('Policy Characteristics'!E:E,MATCH($C1052,'Policy Characteristics'!$C:$C,0)))</f>
        <v>indst feedstock shifting</v>
      </c>
      <c r="L1052" s="205">
        <f>IF(ISBLANK(INDEX('Policy Characteristics'!F:F,MATCH($C1052,'Policy Characteristics'!$C:$C,0))),"",INDEX('Policy Characteristics'!F:F,MATCH($C1052,'Policy Characteristics'!$C:$C,0)))</f>
        <v>0</v>
      </c>
      <c r="M1052" s="205">
        <f>IF(ISBLANK(INDEX('Policy Characteristics'!G:G,MATCH($C1052,'Policy Characteristics'!$C:$C,0))),"",INDEX('Policy Characteristics'!G:G,MATCH($C1052,'Policy Characteristics'!$C:$C,0)))</f>
        <v>1</v>
      </c>
      <c r="N1052" s="205">
        <f>IF(ISBLANK(INDEX('Policy Characteristics'!H:H,MATCH($C1052,'Policy Characteristics'!$C:$C,0))),"",INDEX('Policy Characteristics'!H:H,MATCH($C1052,'Policy Characteristics'!$C:$C,0)))</f>
        <v>0.01</v>
      </c>
      <c r="O1052" s="76" t="str">
        <f>IF(ISBLANK(INDEX('Policy Characteristics'!I:I,MATCH($C1052,'Policy Characteristics'!$C:$C,0))),"",INDEX('Policy Characteristics'!I:I,MATCH($C1052,'Policy Characteristics'!$C:$C,0)))</f>
        <v>% of potential achieved</v>
      </c>
      <c r="P1052" s="7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76" t="str">
        <f>IF(ISBLANK(INDEX('Policy Characteristics'!K:K,MATCH($C1052,'Policy Characteristics'!$C:$C,0))),"",INDEX('Policy Characteristics'!K:K,MATCH($C1052,'Policy Characteristics'!$C:$C,0)))</f>
        <v/>
      </c>
      <c r="R1052" s="76" t="str">
        <f>IF(ISBLANK(INDEX('Policy Characteristics'!L:L,MATCH($C1052,'Policy Characteristics'!$C:$C,0))),"",INDEX('Policy Characteristics'!L:L,MATCH($C1052,'Policy Characteristics'!$C:$C,0)))</f>
        <v/>
      </c>
    </row>
    <row r="1053" spans="1:18" s="143" customFormat="1" x14ac:dyDescent="0.25">
      <c r="A1053" s="76" t="str">
        <f>IF(ISBLANK(INDEX('Policy Characteristics'!A:A,MATCH($C1053,'Policy Characteristics'!$C:$C,0))),"",INDEX('Policy Characteristics'!A:A,MATCH($C1053,'Policy Characteristics'!$C:$C,0)))</f>
        <v>Industry</v>
      </c>
      <c r="B1053" s="200" t="str">
        <f>IF(ISBLANK(INDEX('Policy Characteristics'!B:B,MATCH($C1053,'Policy Characteristics'!$C:$C,0))),"",INDEX('Policy Characteristics'!B:B,MATCH($C1053,'Policy Characteristics'!$C:$C,0)))</f>
        <v>Feedstock Shifting</v>
      </c>
      <c r="C1053" s="76" t="str">
        <f t="shared" si="33"/>
        <v>Fraction of Feedstock Shifted</v>
      </c>
      <c r="D1053" s="78" t="s">
        <v>1318</v>
      </c>
      <c r="E1053" s="88" t="s">
        <v>948</v>
      </c>
      <c r="F1053" t="s">
        <v>1280</v>
      </c>
      <c r="G1053" s="88" t="s">
        <v>952</v>
      </c>
      <c r="H1053" s="80">
        <v>2648</v>
      </c>
      <c r="I1053" s="213" t="s">
        <v>44</v>
      </c>
      <c r="J1053" s="202" t="str">
        <f>IF(ISBLANK(INDEX('Policy Characteristics'!D:D,MATCH($C1053,'Policy Characteristics'!$C:$C,0))),"",INDEX('Policy Characteristics'!D:D,MATCH($C1053,'Policy Characteristics'!$C:$C,0)))</f>
        <v>Feedstock Shifting</v>
      </c>
      <c r="K1053" s="76" t="str">
        <f>IF(ISBLANK(INDEX('Policy Characteristics'!E:E,MATCH($C1053,'Policy Characteristics'!$C:$C,0))),"",INDEX('Policy Characteristics'!E:E,MATCH($C1053,'Policy Characteristics'!$C:$C,0)))</f>
        <v>indst feedstock shifting</v>
      </c>
      <c r="L1053" s="205">
        <f>IF(ISBLANK(INDEX('Policy Characteristics'!F:F,MATCH($C1053,'Policy Characteristics'!$C:$C,0))),"",INDEX('Policy Characteristics'!F:F,MATCH($C1053,'Policy Characteristics'!$C:$C,0)))</f>
        <v>0</v>
      </c>
      <c r="M1053" s="205">
        <f>IF(ISBLANK(INDEX('Policy Characteristics'!G:G,MATCH($C1053,'Policy Characteristics'!$C:$C,0))),"",INDEX('Policy Characteristics'!G:G,MATCH($C1053,'Policy Characteristics'!$C:$C,0)))</f>
        <v>1</v>
      </c>
      <c r="N1053" s="205">
        <f>IF(ISBLANK(INDEX('Policy Characteristics'!H:H,MATCH($C1053,'Policy Characteristics'!$C:$C,0))),"",INDEX('Policy Characteristics'!H:H,MATCH($C1053,'Policy Characteristics'!$C:$C,0)))</f>
        <v>0.01</v>
      </c>
      <c r="O1053" s="76" t="str">
        <f>IF(ISBLANK(INDEX('Policy Characteristics'!I:I,MATCH($C1053,'Policy Characteristics'!$C:$C,0))),"",INDEX('Policy Characteristics'!I:I,MATCH($C1053,'Policy Characteristics'!$C:$C,0)))</f>
        <v>% of potential achieved</v>
      </c>
      <c r="P1053" s="7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76" t="str">
        <f>IF(ISBLANK(INDEX('Policy Characteristics'!K:K,MATCH($C1053,'Policy Characteristics'!$C:$C,0))),"",INDEX('Policy Characteristics'!K:K,MATCH($C1053,'Policy Characteristics'!$C:$C,0)))</f>
        <v/>
      </c>
      <c r="R1053" s="76" t="str">
        <f>IF(ISBLANK(INDEX('Policy Characteristics'!L:L,MATCH($C1053,'Policy Characteristics'!$C:$C,0))),"",INDEX('Policy Characteristics'!L:L,MATCH($C1053,'Policy Characteristics'!$C:$C,0)))</f>
        <v/>
      </c>
    </row>
    <row r="1054" spans="1:18" s="143" customFormat="1" x14ac:dyDescent="0.25">
      <c r="A1054" s="76" t="str">
        <f>IF(ISBLANK(INDEX('Policy Characteristics'!A:A,MATCH($C1054,'Policy Characteristics'!$C:$C,0))),"",INDEX('Policy Characteristics'!A:A,MATCH($C1054,'Policy Characteristics'!$C:$C,0)))</f>
        <v>Industry</v>
      </c>
      <c r="B1054" s="200" t="str">
        <f>IF(ISBLANK(INDEX('Policy Characteristics'!B:B,MATCH($C1054,'Policy Characteristics'!$C:$C,0))),"",INDEX('Policy Characteristics'!B:B,MATCH($C1054,'Policy Characteristics'!$C:$C,0)))</f>
        <v>Feedstock Shifting</v>
      </c>
      <c r="C1054" s="76" t="str">
        <f t="shared" si="33"/>
        <v>Fraction of Feedstock Shifted</v>
      </c>
      <c r="D1054" s="78" t="s">
        <v>1318</v>
      </c>
      <c r="E1054" s="88" t="s">
        <v>945</v>
      </c>
      <c r="F1054" t="s">
        <v>1280</v>
      </c>
      <c r="G1054" s="88" t="s">
        <v>950</v>
      </c>
      <c r="H1054" s="80">
        <v>2649</v>
      </c>
      <c r="I1054" s="213" t="s">
        <v>44</v>
      </c>
      <c r="J1054" s="202" t="str">
        <f>IF(ISBLANK(INDEX('Policy Characteristics'!D:D,MATCH($C1054,'Policy Characteristics'!$C:$C,0))),"",INDEX('Policy Characteristics'!D:D,MATCH($C1054,'Policy Characteristics'!$C:$C,0)))</f>
        <v>Feedstock Shifting</v>
      </c>
      <c r="K1054" s="76" t="str">
        <f>IF(ISBLANK(INDEX('Policy Characteristics'!E:E,MATCH($C1054,'Policy Characteristics'!$C:$C,0))),"",INDEX('Policy Characteristics'!E:E,MATCH($C1054,'Policy Characteristics'!$C:$C,0)))</f>
        <v>indst feedstock shifting</v>
      </c>
      <c r="L1054" s="205">
        <f>IF(ISBLANK(INDEX('Policy Characteristics'!F:F,MATCH($C1054,'Policy Characteristics'!$C:$C,0))),"",INDEX('Policy Characteristics'!F:F,MATCH($C1054,'Policy Characteristics'!$C:$C,0)))</f>
        <v>0</v>
      </c>
      <c r="M1054" s="205">
        <f>IF(ISBLANK(INDEX('Policy Characteristics'!G:G,MATCH($C1054,'Policy Characteristics'!$C:$C,0))),"",INDEX('Policy Characteristics'!G:G,MATCH($C1054,'Policy Characteristics'!$C:$C,0)))</f>
        <v>1</v>
      </c>
      <c r="N1054" s="205">
        <f>IF(ISBLANK(INDEX('Policy Characteristics'!H:H,MATCH($C1054,'Policy Characteristics'!$C:$C,0))),"",INDEX('Policy Characteristics'!H:H,MATCH($C1054,'Policy Characteristics'!$C:$C,0)))</f>
        <v>0.01</v>
      </c>
      <c r="O1054" s="76" t="str">
        <f>IF(ISBLANK(INDEX('Policy Characteristics'!I:I,MATCH($C1054,'Policy Characteristics'!$C:$C,0))),"",INDEX('Policy Characteristics'!I:I,MATCH($C1054,'Policy Characteristics'!$C:$C,0)))</f>
        <v>% of potential achieved</v>
      </c>
      <c r="P1054" s="7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76" t="str">
        <f>IF(ISBLANK(INDEX('Policy Characteristics'!K:K,MATCH($C1054,'Policy Characteristics'!$C:$C,0))),"",INDEX('Policy Characteristics'!K:K,MATCH($C1054,'Policy Characteristics'!$C:$C,0)))</f>
        <v/>
      </c>
      <c r="R1054" s="76" t="str">
        <f>IF(ISBLANK(INDEX('Policy Characteristics'!L:L,MATCH($C1054,'Policy Characteristics'!$C:$C,0))),"",INDEX('Policy Characteristics'!L:L,MATCH($C1054,'Policy Characteristics'!$C:$C,0)))</f>
        <v/>
      </c>
    </row>
    <row r="1055" spans="1:18" s="143" customFormat="1" x14ac:dyDescent="0.25">
      <c r="A1055" s="76" t="str">
        <f>IF(ISBLANK(INDEX('Policy Characteristics'!A:A,MATCH($C1055,'Policy Characteristics'!$C:$C,0))),"",INDEX('Policy Characteristics'!A:A,MATCH($C1055,'Policy Characteristics'!$C:$C,0)))</f>
        <v>Industry</v>
      </c>
      <c r="B1055" s="200" t="str">
        <f>IF(ISBLANK(INDEX('Policy Characteristics'!B:B,MATCH($C1055,'Policy Characteristics'!$C:$C,0))),"",INDEX('Policy Characteristics'!B:B,MATCH($C1055,'Policy Characteristics'!$C:$C,0)))</f>
        <v>Feedstock Shifting</v>
      </c>
      <c r="C1055" s="76" t="str">
        <f t="shared" si="33"/>
        <v>Fraction of Feedstock Shifted</v>
      </c>
      <c r="D1055" s="78" t="s">
        <v>1319</v>
      </c>
      <c r="E1055" s="88" t="s">
        <v>642</v>
      </c>
      <c r="F1055" t="s">
        <v>1281</v>
      </c>
      <c r="G1055" s="88" t="s">
        <v>648</v>
      </c>
      <c r="H1055" s="80">
        <v>2650</v>
      </c>
      <c r="I1055" s="213" t="s">
        <v>44</v>
      </c>
      <c r="J1055" s="202" t="str">
        <f>IF(ISBLANK(INDEX('Policy Characteristics'!D:D,MATCH($C1055,'Policy Characteristics'!$C:$C,0))),"",INDEX('Policy Characteristics'!D:D,MATCH($C1055,'Policy Characteristics'!$C:$C,0)))</f>
        <v>Feedstock Shifting</v>
      </c>
      <c r="K1055" s="76" t="str">
        <f>IF(ISBLANK(INDEX('Policy Characteristics'!E:E,MATCH($C1055,'Policy Characteristics'!$C:$C,0))),"",INDEX('Policy Characteristics'!E:E,MATCH($C1055,'Policy Characteristics'!$C:$C,0)))</f>
        <v>indst feedstock shifting</v>
      </c>
      <c r="L1055" s="205">
        <f>IF(ISBLANK(INDEX('Policy Characteristics'!F:F,MATCH($C1055,'Policy Characteristics'!$C:$C,0))),"",INDEX('Policy Characteristics'!F:F,MATCH($C1055,'Policy Characteristics'!$C:$C,0)))</f>
        <v>0</v>
      </c>
      <c r="M1055" s="205">
        <f>IF(ISBLANK(INDEX('Policy Characteristics'!G:G,MATCH($C1055,'Policy Characteristics'!$C:$C,0))),"",INDEX('Policy Characteristics'!G:G,MATCH($C1055,'Policy Characteristics'!$C:$C,0)))</f>
        <v>1</v>
      </c>
      <c r="N1055" s="205">
        <f>IF(ISBLANK(INDEX('Policy Characteristics'!H:H,MATCH($C1055,'Policy Characteristics'!$C:$C,0))),"",INDEX('Policy Characteristics'!H:H,MATCH($C1055,'Policy Characteristics'!$C:$C,0)))</f>
        <v>0.01</v>
      </c>
      <c r="O1055" s="76" t="str">
        <f>IF(ISBLANK(INDEX('Policy Characteristics'!I:I,MATCH($C1055,'Policy Characteristics'!$C:$C,0))),"",INDEX('Policy Characteristics'!I:I,MATCH($C1055,'Policy Characteristics'!$C:$C,0)))</f>
        <v>% of potential achieved</v>
      </c>
      <c r="P1055" s="7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76" t="str">
        <f>IF(ISBLANK(INDEX('Policy Characteristics'!K:K,MATCH($C1055,'Policy Characteristics'!$C:$C,0))),"",INDEX('Policy Characteristics'!K:K,MATCH($C1055,'Policy Characteristics'!$C:$C,0)))</f>
        <v/>
      </c>
      <c r="R1055" s="76" t="str">
        <f>IF(ISBLANK(INDEX('Policy Characteristics'!L:L,MATCH($C1055,'Policy Characteristics'!$C:$C,0))),"",INDEX('Policy Characteristics'!L:L,MATCH($C1055,'Policy Characteristics'!$C:$C,0)))</f>
        <v/>
      </c>
    </row>
    <row r="1056" spans="1:18" s="143" customFormat="1" x14ac:dyDescent="0.25">
      <c r="A1056" s="76" t="str">
        <f>IF(ISBLANK(INDEX('Policy Characteristics'!A:A,MATCH($C1056,'Policy Characteristics'!$C:$C,0))),"",INDEX('Policy Characteristics'!A:A,MATCH($C1056,'Policy Characteristics'!$C:$C,0)))</f>
        <v>Industry</v>
      </c>
      <c r="B1056" s="200" t="str">
        <f>IF(ISBLANK(INDEX('Policy Characteristics'!B:B,MATCH($C1056,'Policy Characteristics'!$C:$C,0))),"",INDEX('Policy Characteristics'!B:B,MATCH($C1056,'Policy Characteristics'!$C:$C,0)))</f>
        <v>Feedstock Shifting</v>
      </c>
      <c r="C1056" s="76" t="str">
        <f t="shared" si="33"/>
        <v>Fraction of Feedstock Shifted</v>
      </c>
      <c r="D1056" s="78" t="s">
        <v>1319</v>
      </c>
      <c r="E1056" s="88" t="s">
        <v>643</v>
      </c>
      <c r="F1056" t="s">
        <v>1281</v>
      </c>
      <c r="G1056" s="88" t="s">
        <v>651</v>
      </c>
      <c r="H1056" s="80">
        <v>2651</v>
      </c>
      <c r="I1056" s="213" t="s">
        <v>44</v>
      </c>
      <c r="J1056" s="202" t="str">
        <f>IF(ISBLANK(INDEX('Policy Characteristics'!D:D,MATCH($C1056,'Policy Characteristics'!$C:$C,0))),"",INDEX('Policy Characteristics'!D:D,MATCH($C1056,'Policy Characteristics'!$C:$C,0)))</f>
        <v>Feedstock Shifting</v>
      </c>
      <c r="K1056" s="76" t="str">
        <f>IF(ISBLANK(INDEX('Policy Characteristics'!E:E,MATCH($C1056,'Policy Characteristics'!$C:$C,0))),"",INDEX('Policy Characteristics'!E:E,MATCH($C1056,'Policy Characteristics'!$C:$C,0)))</f>
        <v>indst feedstock shifting</v>
      </c>
      <c r="L1056" s="205">
        <f>IF(ISBLANK(INDEX('Policy Characteristics'!F:F,MATCH($C1056,'Policy Characteristics'!$C:$C,0))),"",INDEX('Policy Characteristics'!F:F,MATCH($C1056,'Policy Characteristics'!$C:$C,0)))</f>
        <v>0</v>
      </c>
      <c r="M1056" s="205">
        <f>IF(ISBLANK(INDEX('Policy Characteristics'!G:G,MATCH($C1056,'Policy Characteristics'!$C:$C,0))),"",INDEX('Policy Characteristics'!G:G,MATCH($C1056,'Policy Characteristics'!$C:$C,0)))</f>
        <v>1</v>
      </c>
      <c r="N1056" s="205">
        <f>IF(ISBLANK(INDEX('Policy Characteristics'!H:H,MATCH($C1056,'Policy Characteristics'!$C:$C,0))),"",INDEX('Policy Characteristics'!H:H,MATCH($C1056,'Policy Characteristics'!$C:$C,0)))</f>
        <v>0.01</v>
      </c>
      <c r="O1056" s="76" t="str">
        <f>IF(ISBLANK(INDEX('Policy Characteristics'!I:I,MATCH($C1056,'Policy Characteristics'!$C:$C,0))),"",INDEX('Policy Characteristics'!I:I,MATCH($C1056,'Policy Characteristics'!$C:$C,0)))</f>
        <v>% of potential achieved</v>
      </c>
      <c r="P1056" s="7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76" t="str">
        <f>IF(ISBLANK(INDEX('Policy Characteristics'!K:K,MATCH($C1056,'Policy Characteristics'!$C:$C,0))),"",INDEX('Policy Characteristics'!K:K,MATCH($C1056,'Policy Characteristics'!$C:$C,0)))</f>
        <v/>
      </c>
      <c r="R1056" s="76" t="str">
        <f>IF(ISBLANK(INDEX('Policy Characteristics'!L:L,MATCH($C1056,'Policy Characteristics'!$C:$C,0))),"",INDEX('Policy Characteristics'!L:L,MATCH($C1056,'Policy Characteristics'!$C:$C,0)))</f>
        <v/>
      </c>
    </row>
    <row r="1057" spans="1:18" s="143" customFormat="1" x14ac:dyDescent="0.25">
      <c r="A1057" s="76" t="str">
        <f>IF(ISBLANK(INDEX('Policy Characteristics'!A:A,MATCH($C1057,'Policy Characteristics'!$C:$C,0))),"",INDEX('Policy Characteristics'!A:A,MATCH($C1057,'Policy Characteristics'!$C:$C,0)))</f>
        <v>Industry</v>
      </c>
      <c r="B1057" s="200" t="str">
        <f>IF(ISBLANK(INDEX('Policy Characteristics'!B:B,MATCH($C1057,'Policy Characteristics'!$C:$C,0))),"",INDEX('Policy Characteristics'!B:B,MATCH($C1057,'Policy Characteristics'!$C:$C,0)))</f>
        <v>Feedstock Shifting</v>
      </c>
      <c r="C1057" s="76" t="str">
        <f t="shared" si="33"/>
        <v>Fraction of Feedstock Shifted</v>
      </c>
      <c r="D1057" s="78" t="s">
        <v>1319</v>
      </c>
      <c r="E1057" s="88" t="s">
        <v>644</v>
      </c>
      <c r="F1057" t="s">
        <v>1281</v>
      </c>
      <c r="G1057" s="88" t="s">
        <v>652</v>
      </c>
      <c r="H1057" s="80">
        <v>2652</v>
      </c>
      <c r="I1057" s="213" t="s">
        <v>44</v>
      </c>
      <c r="J1057" s="202" t="str">
        <f>IF(ISBLANK(INDEX('Policy Characteristics'!D:D,MATCH($C1057,'Policy Characteristics'!$C:$C,0))),"",INDEX('Policy Characteristics'!D:D,MATCH($C1057,'Policy Characteristics'!$C:$C,0)))</f>
        <v>Feedstock Shifting</v>
      </c>
      <c r="K1057" s="76" t="str">
        <f>IF(ISBLANK(INDEX('Policy Characteristics'!E:E,MATCH($C1057,'Policy Characteristics'!$C:$C,0))),"",INDEX('Policy Characteristics'!E:E,MATCH($C1057,'Policy Characteristics'!$C:$C,0)))</f>
        <v>indst feedstock shifting</v>
      </c>
      <c r="L1057" s="205">
        <f>IF(ISBLANK(INDEX('Policy Characteristics'!F:F,MATCH($C1057,'Policy Characteristics'!$C:$C,0))),"",INDEX('Policy Characteristics'!F:F,MATCH($C1057,'Policy Characteristics'!$C:$C,0)))</f>
        <v>0</v>
      </c>
      <c r="M1057" s="205">
        <f>IF(ISBLANK(INDEX('Policy Characteristics'!G:G,MATCH($C1057,'Policy Characteristics'!$C:$C,0))),"",INDEX('Policy Characteristics'!G:G,MATCH($C1057,'Policy Characteristics'!$C:$C,0)))</f>
        <v>1</v>
      </c>
      <c r="N1057" s="205">
        <f>IF(ISBLANK(INDEX('Policy Characteristics'!H:H,MATCH($C1057,'Policy Characteristics'!$C:$C,0))),"",INDEX('Policy Characteristics'!H:H,MATCH($C1057,'Policy Characteristics'!$C:$C,0)))</f>
        <v>0.01</v>
      </c>
      <c r="O1057" s="76" t="str">
        <f>IF(ISBLANK(INDEX('Policy Characteristics'!I:I,MATCH($C1057,'Policy Characteristics'!$C:$C,0))),"",INDEX('Policy Characteristics'!I:I,MATCH($C1057,'Policy Characteristics'!$C:$C,0)))</f>
        <v>% of potential achieved</v>
      </c>
      <c r="P1057" s="7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76" t="str">
        <f>IF(ISBLANK(INDEX('Policy Characteristics'!K:K,MATCH($C1057,'Policy Characteristics'!$C:$C,0))),"",INDEX('Policy Characteristics'!K:K,MATCH($C1057,'Policy Characteristics'!$C:$C,0)))</f>
        <v/>
      </c>
      <c r="R1057" s="76" t="str">
        <f>IF(ISBLANK(INDEX('Policy Characteristics'!L:L,MATCH($C1057,'Policy Characteristics'!$C:$C,0))),"",INDEX('Policy Characteristics'!L:L,MATCH($C1057,'Policy Characteristics'!$C:$C,0)))</f>
        <v/>
      </c>
    </row>
    <row r="1058" spans="1:18" s="143" customFormat="1" x14ac:dyDescent="0.25">
      <c r="A1058" s="76" t="str">
        <f>IF(ISBLANK(INDEX('Policy Characteristics'!A:A,MATCH($C1058,'Policy Characteristics'!$C:$C,0))),"",INDEX('Policy Characteristics'!A:A,MATCH($C1058,'Policy Characteristics'!$C:$C,0)))</f>
        <v>Industry</v>
      </c>
      <c r="B1058" s="200" t="str">
        <f>IF(ISBLANK(INDEX('Policy Characteristics'!B:B,MATCH($C1058,'Policy Characteristics'!$C:$C,0))),"",INDEX('Policy Characteristics'!B:B,MATCH($C1058,'Policy Characteristics'!$C:$C,0)))</f>
        <v>Feedstock Shifting</v>
      </c>
      <c r="C1058" s="76" t="str">
        <f t="shared" si="33"/>
        <v>Fraction of Feedstock Shifted</v>
      </c>
      <c r="D1058" s="78" t="s">
        <v>1319</v>
      </c>
      <c r="E1058" s="88" t="s">
        <v>645</v>
      </c>
      <c r="F1058" t="s">
        <v>1281</v>
      </c>
      <c r="G1058" s="88" t="s">
        <v>649</v>
      </c>
      <c r="H1058" s="80">
        <v>2653</v>
      </c>
      <c r="I1058" s="213" t="s">
        <v>44</v>
      </c>
      <c r="J1058" s="202" t="str">
        <f>IF(ISBLANK(INDEX('Policy Characteristics'!D:D,MATCH($C1058,'Policy Characteristics'!$C:$C,0))),"",INDEX('Policy Characteristics'!D:D,MATCH($C1058,'Policy Characteristics'!$C:$C,0)))</f>
        <v>Feedstock Shifting</v>
      </c>
      <c r="K1058" s="76" t="str">
        <f>IF(ISBLANK(INDEX('Policy Characteristics'!E:E,MATCH($C1058,'Policy Characteristics'!$C:$C,0))),"",INDEX('Policy Characteristics'!E:E,MATCH($C1058,'Policy Characteristics'!$C:$C,0)))</f>
        <v>indst feedstock shifting</v>
      </c>
      <c r="L1058" s="205">
        <f>IF(ISBLANK(INDEX('Policy Characteristics'!F:F,MATCH($C1058,'Policy Characteristics'!$C:$C,0))),"",INDEX('Policy Characteristics'!F:F,MATCH($C1058,'Policy Characteristics'!$C:$C,0)))</f>
        <v>0</v>
      </c>
      <c r="M1058" s="205">
        <f>IF(ISBLANK(INDEX('Policy Characteristics'!G:G,MATCH($C1058,'Policy Characteristics'!$C:$C,0))),"",INDEX('Policy Characteristics'!G:G,MATCH($C1058,'Policy Characteristics'!$C:$C,0)))</f>
        <v>1</v>
      </c>
      <c r="N1058" s="205">
        <f>IF(ISBLANK(INDEX('Policy Characteristics'!H:H,MATCH($C1058,'Policy Characteristics'!$C:$C,0))),"",INDEX('Policy Characteristics'!H:H,MATCH($C1058,'Policy Characteristics'!$C:$C,0)))</f>
        <v>0.01</v>
      </c>
      <c r="O1058" s="76" t="str">
        <f>IF(ISBLANK(INDEX('Policy Characteristics'!I:I,MATCH($C1058,'Policy Characteristics'!$C:$C,0))),"",INDEX('Policy Characteristics'!I:I,MATCH($C1058,'Policy Characteristics'!$C:$C,0)))</f>
        <v>% of potential achieved</v>
      </c>
      <c r="P1058" s="7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76" t="str">
        <f>IF(ISBLANK(INDEX('Policy Characteristics'!K:K,MATCH($C1058,'Policy Characteristics'!$C:$C,0))),"",INDEX('Policy Characteristics'!K:K,MATCH($C1058,'Policy Characteristics'!$C:$C,0)))</f>
        <v/>
      </c>
      <c r="R1058" s="76" t="str">
        <f>IF(ISBLANK(INDEX('Policy Characteristics'!L:L,MATCH($C1058,'Policy Characteristics'!$C:$C,0))),"",INDEX('Policy Characteristics'!L:L,MATCH($C1058,'Policy Characteristics'!$C:$C,0)))</f>
        <v/>
      </c>
    </row>
    <row r="1059" spans="1:18" s="143" customFormat="1" x14ac:dyDescent="0.25">
      <c r="A1059" s="76" t="str">
        <f>IF(ISBLANK(INDEX('Policy Characteristics'!A:A,MATCH($C1059,'Policy Characteristics'!$C:$C,0))),"",INDEX('Policy Characteristics'!A:A,MATCH($C1059,'Policy Characteristics'!$C:$C,0)))</f>
        <v>Industry</v>
      </c>
      <c r="B1059" s="200" t="str">
        <f>IF(ISBLANK(INDEX('Policy Characteristics'!B:B,MATCH($C1059,'Policy Characteristics'!$C:$C,0))),"",INDEX('Policy Characteristics'!B:B,MATCH($C1059,'Policy Characteristics'!$C:$C,0)))</f>
        <v>Feedstock Shifting</v>
      </c>
      <c r="C1059" s="76" t="str">
        <f t="shared" ref="C1059:C1114" si="34">C$865</f>
        <v>Fraction of Feedstock Shifted</v>
      </c>
      <c r="D1059" s="78" t="s">
        <v>1319</v>
      </c>
      <c r="E1059" s="88" t="s">
        <v>646</v>
      </c>
      <c r="F1059" t="s">
        <v>1281</v>
      </c>
      <c r="G1059" s="88" t="s">
        <v>650</v>
      </c>
      <c r="H1059" s="80">
        <v>2654</v>
      </c>
      <c r="I1059" s="213" t="s">
        <v>44</v>
      </c>
      <c r="J1059" s="202" t="str">
        <f>IF(ISBLANK(INDEX('Policy Characteristics'!D:D,MATCH($C1059,'Policy Characteristics'!$C:$C,0))),"",INDEX('Policy Characteristics'!D:D,MATCH($C1059,'Policy Characteristics'!$C:$C,0)))</f>
        <v>Feedstock Shifting</v>
      </c>
      <c r="K1059" s="76" t="str">
        <f>IF(ISBLANK(INDEX('Policy Characteristics'!E:E,MATCH($C1059,'Policy Characteristics'!$C:$C,0))),"",INDEX('Policy Characteristics'!E:E,MATCH($C1059,'Policy Characteristics'!$C:$C,0)))</f>
        <v>indst feedstock shifting</v>
      </c>
      <c r="L1059" s="205">
        <f>IF(ISBLANK(INDEX('Policy Characteristics'!F:F,MATCH($C1059,'Policy Characteristics'!$C:$C,0))),"",INDEX('Policy Characteristics'!F:F,MATCH($C1059,'Policy Characteristics'!$C:$C,0)))</f>
        <v>0</v>
      </c>
      <c r="M1059" s="205">
        <f>IF(ISBLANK(INDEX('Policy Characteristics'!G:G,MATCH($C1059,'Policy Characteristics'!$C:$C,0))),"",INDEX('Policy Characteristics'!G:G,MATCH($C1059,'Policy Characteristics'!$C:$C,0)))</f>
        <v>1</v>
      </c>
      <c r="N1059" s="205">
        <f>IF(ISBLANK(INDEX('Policy Characteristics'!H:H,MATCH($C1059,'Policy Characteristics'!$C:$C,0))),"",INDEX('Policy Characteristics'!H:H,MATCH($C1059,'Policy Characteristics'!$C:$C,0)))</f>
        <v>0.01</v>
      </c>
      <c r="O1059" s="76" t="str">
        <f>IF(ISBLANK(INDEX('Policy Characteristics'!I:I,MATCH($C1059,'Policy Characteristics'!$C:$C,0))),"",INDEX('Policy Characteristics'!I:I,MATCH($C1059,'Policy Characteristics'!$C:$C,0)))</f>
        <v>% of potential achieved</v>
      </c>
      <c r="P1059" s="7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76" t="str">
        <f>IF(ISBLANK(INDEX('Policy Characteristics'!K:K,MATCH($C1059,'Policy Characteristics'!$C:$C,0))),"",INDEX('Policy Characteristics'!K:K,MATCH($C1059,'Policy Characteristics'!$C:$C,0)))</f>
        <v/>
      </c>
      <c r="R1059" s="76" t="str">
        <f>IF(ISBLANK(INDEX('Policy Characteristics'!L:L,MATCH($C1059,'Policy Characteristics'!$C:$C,0))),"",INDEX('Policy Characteristics'!L:L,MATCH($C1059,'Policy Characteristics'!$C:$C,0)))</f>
        <v/>
      </c>
    </row>
    <row r="1060" spans="1:18" s="143" customFormat="1" x14ac:dyDescent="0.25">
      <c r="A1060" s="76" t="str">
        <f>IF(ISBLANK(INDEX('Policy Characteristics'!A:A,MATCH($C1060,'Policy Characteristics'!$C:$C,0))),"",INDEX('Policy Characteristics'!A:A,MATCH($C1060,'Policy Characteristics'!$C:$C,0)))</f>
        <v>Industry</v>
      </c>
      <c r="B1060" s="200" t="str">
        <f>IF(ISBLANK(INDEX('Policy Characteristics'!B:B,MATCH($C1060,'Policy Characteristics'!$C:$C,0))),"",INDEX('Policy Characteristics'!B:B,MATCH($C1060,'Policy Characteristics'!$C:$C,0)))</f>
        <v>Feedstock Shifting</v>
      </c>
      <c r="C1060" s="76" t="str">
        <f t="shared" si="34"/>
        <v>Fraction of Feedstock Shifted</v>
      </c>
      <c r="D1060" s="78" t="s">
        <v>1319</v>
      </c>
      <c r="E1060" s="88" t="s">
        <v>647</v>
      </c>
      <c r="F1060" t="s">
        <v>1281</v>
      </c>
      <c r="G1060" s="88" t="s">
        <v>653</v>
      </c>
      <c r="H1060" s="80">
        <v>2655</v>
      </c>
      <c r="I1060" s="213" t="s">
        <v>44</v>
      </c>
      <c r="J1060" s="202" t="str">
        <f>IF(ISBLANK(INDEX('Policy Characteristics'!D:D,MATCH($C1060,'Policy Characteristics'!$C:$C,0))),"",INDEX('Policy Characteristics'!D:D,MATCH($C1060,'Policy Characteristics'!$C:$C,0)))</f>
        <v>Feedstock Shifting</v>
      </c>
      <c r="K1060" s="76" t="str">
        <f>IF(ISBLANK(INDEX('Policy Characteristics'!E:E,MATCH($C1060,'Policy Characteristics'!$C:$C,0))),"",INDEX('Policy Characteristics'!E:E,MATCH($C1060,'Policy Characteristics'!$C:$C,0)))</f>
        <v>indst feedstock shifting</v>
      </c>
      <c r="L1060" s="205">
        <f>IF(ISBLANK(INDEX('Policy Characteristics'!F:F,MATCH($C1060,'Policy Characteristics'!$C:$C,0))),"",INDEX('Policy Characteristics'!F:F,MATCH($C1060,'Policy Characteristics'!$C:$C,0)))</f>
        <v>0</v>
      </c>
      <c r="M1060" s="205">
        <f>IF(ISBLANK(INDEX('Policy Characteristics'!G:G,MATCH($C1060,'Policy Characteristics'!$C:$C,0))),"",INDEX('Policy Characteristics'!G:G,MATCH($C1060,'Policy Characteristics'!$C:$C,0)))</f>
        <v>1</v>
      </c>
      <c r="N1060" s="205">
        <f>IF(ISBLANK(INDEX('Policy Characteristics'!H:H,MATCH($C1060,'Policy Characteristics'!$C:$C,0))),"",INDEX('Policy Characteristics'!H:H,MATCH($C1060,'Policy Characteristics'!$C:$C,0)))</f>
        <v>0.01</v>
      </c>
      <c r="O1060" s="76" t="str">
        <f>IF(ISBLANK(INDEX('Policy Characteristics'!I:I,MATCH($C1060,'Policy Characteristics'!$C:$C,0))),"",INDEX('Policy Characteristics'!I:I,MATCH($C1060,'Policy Characteristics'!$C:$C,0)))</f>
        <v>% of potential achieved</v>
      </c>
      <c r="P1060" s="7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76" t="str">
        <f>IF(ISBLANK(INDEX('Policy Characteristics'!K:K,MATCH($C1060,'Policy Characteristics'!$C:$C,0))),"",INDEX('Policy Characteristics'!K:K,MATCH($C1060,'Policy Characteristics'!$C:$C,0)))</f>
        <v/>
      </c>
      <c r="R1060" s="76" t="str">
        <f>IF(ISBLANK(INDEX('Policy Characteristics'!L:L,MATCH($C1060,'Policy Characteristics'!$C:$C,0))),"",INDEX('Policy Characteristics'!L:L,MATCH($C1060,'Policy Characteristics'!$C:$C,0)))</f>
        <v/>
      </c>
    </row>
    <row r="1061" spans="1:18" s="143" customFormat="1" x14ac:dyDescent="0.25">
      <c r="A1061" s="76" t="str">
        <f>IF(ISBLANK(INDEX('Policy Characteristics'!A:A,MATCH($C1061,'Policy Characteristics'!$C:$C,0))),"",INDEX('Policy Characteristics'!A:A,MATCH($C1061,'Policy Characteristics'!$C:$C,0)))</f>
        <v>Industry</v>
      </c>
      <c r="B1061" s="200" t="str">
        <f>IF(ISBLANK(INDEX('Policy Characteristics'!B:B,MATCH($C1061,'Policy Characteristics'!$C:$C,0))),"",INDEX('Policy Characteristics'!B:B,MATCH($C1061,'Policy Characteristics'!$C:$C,0)))</f>
        <v>Feedstock Shifting</v>
      </c>
      <c r="C1061" s="76" t="str">
        <f t="shared" si="34"/>
        <v>Fraction of Feedstock Shifted</v>
      </c>
      <c r="D1061" s="78" t="s">
        <v>1319</v>
      </c>
      <c r="E1061" s="88" t="s">
        <v>946</v>
      </c>
      <c r="F1061" t="s">
        <v>1281</v>
      </c>
      <c r="G1061" s="88" t="s">
        <v>949</v>
      </c>
      <c r="H1061" s="80">
        <v>2656</v>
      </c>
      <c r="I1061" s="213" t="s">
        <v>44</v>
      </c>
      <c r="J1061" s="202" t="str">
        <f>IF(ISBLANK(INDEX('Policy Characteristics'!D:D,MATCH($C1061,'Policy Characteristics'!$C:$C,0))),"",INDEX('Policy Characteristics'!D:D,MATCH($C1061,'Policy Characteristics'!$C:$C,0)))</f>
        <v>Feedstock Shifting</v>
      </c>
      <c r="K1061" s="76" t="str">
        <f>IF(ISBLANK(INDEX('Policy Characteristics'!E:E,MATCH($C1061,'Policy Characteristics'!$C:$C,0))),"",INDEX('Policy Characteristics'!E:E,MATCH($C1061,'Policy Characteristics'!$C:$C,0)))</f>
        <v>indst feedstock shifting</v>
      </c>
      <c r="L1061" s="205">
        <f>IF(ISBLANK(INDEX('Policy Characteristics'!F:F,MATCH($C1061,'Policy Characteristics'!$C:$C,0))),"",INDEX('Policy Characteristics'!F:F,MATCH($C1061,'Policy Characteristics'!$C:$C,0)))</f>
        <v>0</v>
      </c>
      <c r="M1061" s="205">
        <f>IF(ISBLANK(INDEX('Policy Characteristics'!G:G,MATCH($C1061,'Policy Characteristics'!$C:$C,0))),"",INDEX('Policy Characteristics'!G:G,MATCH($C1061,'Policy Characteristics'!$C:$C,0)))</f>
        <v>1</v>
      </c>
      <c r="N1061" s="205">
        <f>IF(ISBLANK(INDEX('Policy Characteristics'!H:H,MATCH($C1061,'Policy Characteristics'!$C:$C,0))),"",INDEX('Policy Characteristics'!H:H,MATCH($C1061,'Policy Characteristics'!$C:$C,0)))</f>
        <v>0.01</v>
      </c>
      <c r="O1061" s="76" t="str">
        <f>IF(ISBLANK(INDEX('Policy Characteristics'!I:I,MATCH($C1061,'Policy Characteristics'!$C:$C,0))),"",INDEX('Policy Characteristics'!I:I,MATCH($C1061,'Policy Characteristics'!$C:$C,0)))</f>
        <v>% of potential achieved</v>
      </c>
      <c r="P1061" s="7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76" t="str">
        <f>IF(ISBLANK(INDEX('Policy Characteristics'!K:K,MATCH($C1061,'Policy Characteristics'!$C:$C,0))),"",INDEX('Policy Characteristics'!K:K,MATCH($C1061,'Policy Characteristics'!$C:$C,0)))</f>
        <v/>
      </c>
      <c r="R1061" s="76" t="str">
        <f>IF(ISBLANK(INDEX('Policy Characteristics'!L:L,MATCH($C1061,'Policy Characteristics'!$C:$C,0))),"",INDEX('Policy Characteristics'!L:L,MATCH($C1061,'Policy Characteristics'!$C:$C,0)))</f>
        <v/>
      </c>
    </row>
    <row r="1062" spans="1:18" s="143" customFormat="1" x14ac:dyDescent="0.25">
      <c r="A1062" s="76" t="str">
        <f>IF(ISBLANK(INDEX('Policy Characteristics'!A:A,MATCH($C1062,'Policy Characteristics'!$C:$C,0))),"",INDEX('Policy Characteristics'!A:A,MATCH($C1062,'Policy Characteristics'!$C:$C,0)))</f>
        <v>Industry</v>
      </c>
      <c r="B1062" s="200" t="str">
        <f>IF(ISBLANK(INDEX('Policy Characteristics'!B:B,MATCH($C1062,'Policy Characteristics'!$C:$C,0))),"",INDEX('Policy Characteristics'!B:B,MATCH($C1062,'Policy Characteristics'!$C:$C,0)))</f>
        <v>Feedstock Shifting</v>
      </c>
      <c r="C1062" s="76" t="str">
        <f t="shared" si="34"/>
        <v>Fraction of Feedstock Shifted</v>
      </c>
      <c r="D1062" s="78" t="s">
        <v>1319</v>
      </c>
      <c r="E1062" s="88" t="s">
        <v>947</v>
      </c>
      <c r="F1062" t="s">
        <v>1281</v>
      </c>
      <c r="G1062" s="88" t="s">
        <v>951</v>
      </c>
      <c r="H1062" s="80">
        <v>2657</v>
      </c>
      <c r="I1062" s="213" t="s">
        <v>44</v>
      </c>
      <c r="J1062" s="202" t="str">
        <f>IF(ISBLANK(INDEX('Policy Characteristics'!D:D,MATCH($C1062,'Policy Characteristics'!$C:$C,0))),"",INDEX('Policy Characteristics'!D:D,MATCH($C1062,'Policy Characteristics'!$C:$C,0)))</f>
        <v>Feedstock Shifting</v>
      </c>
      <c r="K1062" s="76" t="str">
        <f>IF(ISBLANK(INDEX('Policy Characteristics'!E:E,MATCH($C1062,'Policy Characteristics'!$C:$C,0))),"",INDEX('Policy Characteristics'!E:E,MATCH($C1062,'Policy Characteristics'!$C:$C,0)))</f>
        <v>indst feedstock shifting</v>
      </c>
      <c r="L1062" s="205">
        <f>IF(ISBLANK(INDEX('Policy Characteristics'!F:F,MATCH($C1062,'Policy Characteristics'!$C:$C,0))),"",INDEX('Policy Characteristics'!F:F,MATCH($C1062,'Policy Characteristics'!$C:$C,0)))</f>
        <v>0</v>
      </c>
      <c r="M1062" s="205">
        <f>IF(ISBLANK(INDEX('Policy Characteristics'!G:G,MATCH($C1062,'Policy Characteristics'!$C:$C,0))),"",INDEX('Policy Characteristics'!G:G,MATCH($C1062,'Policy Characteristics'!$C:$C,0)))</f>
        <v>1</v>
      </c>
      <c r="N1062" s="205">
        <f>IF(ISBLANK(INDEX('Policy Characteristics'!H:H,MATCH($C1062,'Policy Characteristics'!$C:$C,0))),"",INDEX('Policy Characteristics'!H:H,MATCH($C1062,'Policy Characteristics'!$C:$C,0)))</f>
        <v>0.01</v>
      </c>
      <c r="O1062" s="76" t="str">
        <f>IF(ISBLANK(INDEX('Policy Characteristics'!I:I,MATCH($C1062,'Policy Characteristics'!$C:$C,0))),"",INDEX('Policy Characteristics'!I:I,MATCH($C1062,'Policy Characteristics'!$C:$C,0)))</f>
        <v>% of potential achieved</v>
      </c>
      <c r="P1062" s="7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76" t="str">
        <f>IF(ISBLANK(INDEX('Policy Characteristics'!K:K,MATCH($C1062,'Policy Characteristics'!$C:$C,0))),"",INDEX('Policy Characteristics'!K:K,MATCH($C1062,'Policy Characteristics'!$C:$C,0)))</f>
        <v/>
      </c>
      <c r="R1062" s="76" t="str">
        <f>IF(ISBLANK(INDEX('Policy Characteristics'!L:L,MATCH($C1062,'Policy Characteristics'!$C:$C,0))),"",INDEX('Policy Characteristics'!L:L,MATCH($C1062,'Policy Characteristics'!$C:$C,0)))</f>
        <v/>
      </c>
    </row>
    <row r="1063" spans="1:18" s="143" customFormat="1" x14ac:dyDescent="0.25">
      <c r="A1063" s="76" t="str">
        <f>IF(ISBLANK(INDEX('Policy Characteristics'!A:A,MATCH($C1063,'Policy Characteristics'!$C:$C,0))),"",INDEX('Policy Characteristics'!A:A,MATCH($C1063,'Policy Characteristics'!$C:$C,0)))</f>
        <v>Industry</v>
      </c>
      <c r="B1063" s="200" t="str">
        <f>IF(ISBLANK(INDEX('Policy Characteristics'!B:B,MATCH($C1063,'Policy Characteristics'!$C:$C,0))),"",INDEX('Policy Characteristics'!B:B,MATCH($C1063,'Policy Characteristics'!$C:$C,0)))</f>
        <v>Feedstock Shifting</v>
      </c>
      <c r="C1063" s="76" t="str">
        <f t="shared" si="34"/>
        <v>Fraction of Feedstock Shifted</v>
      </c>
      <c r="D1063" s="78" t="s">
        <v>1319</v>
      </c>
      <c r="E1063" s="88" t="s">
        <v>948</v>
      </c>
      <c r="F1063" t="s">
        <v>1281</v>
      </c>
      <c r="G1063" s="88" t="s">
        <v>952</v>
      </c>
      <c r="H1063" s="80">
        <v>2658</v>
      </c>
      <c r="I1063" s="213" t="s">
        <v>44</v>
      </c>
      <c r="J1063" s="202" t="str">
        <f>IF(ISBLANK(INDEX('Policy Characteristics'!D:D,MATCH($C1063,'Policy Characteristics'!$C:$C,0))),"",INDEX('Policy Characteristics'!D:D,MATCH($C1063,'Policy Characteristics'!$C:$C,0)))</f>
        <v>Feedstock Shifting</v>
      </c>
      <c r="K1063" s="76" t="str">
        <f>IF(ISBLANK(INDEX('Policy Characteristics'!E:E,MATCH($C1063,'Policy Characteristics'!$C:$C,0))),"",INDEX('Policy Characteristics'!E:E,MATCH($C1063,'Policy Characteristics'!$C:$C,0)))</f>
        <v>indst feedstock shifting</v>
      </c>
      <c r="L1063" s="205">
        <f>IF(ISBLANK(INDEX('Policy Characteristics'!F:F,MATCH($C1063,'Policy Characteristics'!$C:$C,0))),"",INDEX('Policy Characteristics'!F:F,MATCH($C1063,'Policy Characteristics'!$C:$C,0)))</f>
        <v>0</v>
      </c>
      <c r="M1063" s="205">
        <f>IF(ISBLANK(INDEX('Policy Characteristics'!G:G,MATCH($C1063,'Policy Characteristics'!$C:$C,0))),"",INDEX('Policy Characteristics'!G:G,MATCH($C1063,'Policy Characteristics'!$C:$C,0)))</f>
        <v>1</v>
      </c>
      <c r="N1063" s="205">
        <f>IF(ISBLANK(INDEX('Policy Characteristics'!H:H,MATCH($C1063,'Policy Characteristics'!$C:$C,0))),"",INDEX('Policy Characteristics'!H:H,MATCH($C1063,'Policy Characteristics'!$C:$C,0)))</f>
        <v>0.01</v>
      </c>
      <c r="O1063" s="76" t="str">
        <f>IF(ISBLANK(INDEX('Policy Characteristics'!I:I,MATCH($C1063,'Policy Characteristics'!$C:$C,0))),"",INDEX('Policy Characteristics'!I:I,MATCH($C1063,'Policy Characteristics'!$C:$C,0)))</f>
        <v>% of potential achieved</v>
      </c>
      <c r="P1063" s="7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76" t="str">
        <f>IF(ISBLANK(INDEX('Policy Characteristics'!K:K,MATCH($C1063,'Policy Characteristics'!$C:$C,0))),"",INDEX('Policy Characteristics'!K:K,MATCH($C1063,'Policy Characteristics'!$C:$C,0)))</f>
        <v/>
      </c>
      <c r="R1063" s="76" t="str">
        <f>IF(ISBLANK(INDEX('Policy Characteristics'!L:L,MATCH($C1063,'Policy Characteristics'!$C:$C,0))),"",INDEX('Policy Characteristics'!L:L,MATCH($C1063,'Policy Characteristics'!$C:$C,0)))</f>
        <v/>
      </c>
    </row>
    <row r="1064" spans="1:18" s="143" customFormat="1" x14ac:dyDescent="0.25">
      <c r="A1064" s="76" t="str">
        <f>IF(ISBLANK(INDEX('Policy Characteristics'!A:A,MATCH($C1064,'Policy Characteristics'!$C:$C,0))),"",INDEX('Policy Characteristics'!A:A,MATCH($C1064,'Policy Characteristics'!$C:$C,0)))</f>
        <v>Industry</v>
      </c>
      <c r="B1064" s="200" t="str">
        <f>IF(ISBLANK(INDEX('Policy Characteristics'!B:B,MATCH($C1064,'Policy Characteristics'!$C:$C,0))),"",INDEX('Policy Characteristics'!B:B,MATCH($C1064,'Policy Characteristics'!$C:$C,0)))</f>
        <v>Feedstock Shifting</v>
      </c>
      <c r="C1064" s="76" t="str">
        <f t="shared" si="34"/>
        <v>Fraction of Feedstock Shifted</v>
      </c>
      <c r="D1064" s="78" t="s">
        <v>1319</v>
      </c>
      <c r="E1064" s="88" t="s">
        <v>945</v>
      </c>
      <c r="F1064" t="s">
        <v>1281</v>
      </c>
      <c r="G1064" s="88" t="s">
        <v>950</v>
      </c>
      <c r="H1064" s="80">
        <v>2659</v>
      </c>
      <c r="I1064" s="213" t="s">
        <v>44</v>
      </c>
      <c r="J1064" s="202" t="str">
        <f>IF(ISBLANK(INDEX('Policy Characteristics'!D:D,MATCH($C1064,'Policy Characteristics'!$C:$C,0))),"",INDEX('Policy Characteristics'!D:D,MATCH($C1064,'Policy Characteristics'!$C:$C,0)))</f>
        <v>Feedstock Shifting</v>
      </c>
      <c r="K1064" s="76" t="str">
        <f>IF(ISBLANK(INDEX('Policy Characteristics'!E:E,MATCH($C1064,'Policy Characteristics'!$C:$C,0))),"",INDEX('Policy Characteristics'!E:E,MATCH($C1064,'Policy Characteristics'!$C:$C,0)))</f>
        <v>indst feedstock shifting</v>
      </c>
      <c r="L1064" s="205">
        <f>IF(ISBLANK(INDEX('Policy Characteristics'!F:F,MATCH($C1064,'Policy Characteristics'!$C:$C,0))),"",INDEX('Policy Characteristics'!F:F,MATCH($C1064,'Policy Characteristics'!$C:$C,0)))</f>
        <v>0</v>
      </c>
      <c r="M1064" s="205">
        <f>IF(ISBLANK(INDEX('Policy Characteristics'!G:G,MATCH($C1064,'Policy Characteristics'!$C:$C,0))),"",INDEX('Policy Characteristics'!G:G,MATCH($C1064,'Policy Characteristics'!$C:$C,0)))</f>
        <v>1</v>
      </c>
      <c r="N1064" s="205">
        <f>IF(ISBLANK(INDEX('Policy Characteristics'!H:H,MATCH($C1064,'Policy Characteristics'!$C:$C,0))),"",INDEX('Policy Characteristics'!H:H,MATCH($C1064,'Policy Characteristics'!$C:$C,0)))</f>
        <v>0.01</v>
      </c>
      <c r="O1064" s="76" t="str">
        <f>IF(ISBLANK(INDEX('Policy Characteristics'!I:I,MATCH($C1064,'Policy Characteristics'!$C:$C,0))),"",INDEX('Policy Characteristics'!I:I,MATCH($C1064,'Policy Characteristics'!$C:$C,0)))</f>
        <v>% of potential achieved</v>
      </c>
      <c r="P1064" s="7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76" t="str">
        <f>IF(ISBLANK(INDEX('Policy Characteristics'!K:K,MATCH($C1064,'Policy Characteristics'!$C:$C,0))),"",INDEX('Policy Characteristics'!K:K,MATCH($C1064,'Policy Characteristics'!$C:$C,0)))</f>
        <v/>
      </c>
      <c r="R1064" s="76" t="str">
        <f>IF(ISBLANK(INDEX('Policy Characteristics'!L:L,MATCH($C1064,'Policy Characteristics'!$C:$C,0))),"",INDEX('Policy Characteristics'!L:L,MATCH($C1064,'Policy Characteristics'!$C:$C,0)))</f>
        <v/>
      </c>
    </row>
    <row r="1065" spans="1:18" s="143" customFormat="1" x14ac:dyDescent="0.25">
      <c r="A1065" s="76" t="str">
        <f>IF(ISBLANK(INDEX('Policy Characteristics'!A:A,MATCH($C1065,'Policy Characteristics'!$C:$C,0))),"",INDEX('Policy Characteristics'!A:A,MATCH($C1065,'Policy Characteristics'!$C:$C,0)))</f>
        <v>Industry</v>
      </c>
      <c r="B1065" s="200" t="str">
        <f>IF(ISBLANK(INDEX('Policy Characteristics'!B:B,MATCH($C1065,'Policy Characteristics'!$C:$C,0))),"",INDEX('Policy Characteristics'!B:B,MATCH($C1065,'Policy Characteristics'!$C:$C,0)))</f>
        <v>Feedstock Shifting</v>
      </c>
      <c r="C1065" s="76" t="str">
        <f t="shared" si="34"/>
        <v>Fraction of Feedstock Shifted</v>
      </c>
      <c r="D1065" s="78" t="s">
        <v>1320</v>
      </c>
      <c r="E1065" s="88" t="s">
        <v>642</v>
      </c>
      <c r="F1065" t="s">
        <v>1282</v>
      </c>
      <c r="G1065" s="88" t="s">
        <v>648</v>
      </c>
      <c r="H1065" s="80">
        <v>2660</v>
      </c>
      <c r="I1065" s="213" t="s">
        <v>44</v>
      </c>
      <c r="J1065" s="202" t="str">
        <f>IF(ISBLANK(INDEX('Policy Characteristics'!D:D,MATCH($C1065,'Policy Characteristics'!$C:$C,0))),"",INDEX('Policy Characteristics'!D:D,MATCH($C1065,'Policy Characteristics'!$C:$C,0)))</f>
        <v>Feedstock Shifting</v>
      </c>
      <c r="K1065" s="76" t="str">
        <f>IF(ISBLANK(INDEX('Policy Characteristics'!E:E,MATCH($C1065,'Policy Characteristics'!$C:$C,0))),"",INDEX('Policy Characteristics'!E:E,MATCH($C1065,'Policy Characteristics'!$C:$C,0)))</f>
        <v>indst feedstock shifting</v>
      </c>
      <c r="L1065" s="205">
        <f>IF(ISBLANK(INDEX('Policy Characteristics'!F:F,MATCH($C1065,'Policy Characteristics'!$C:$C,0))),"",INDEX('Policy Characteristics'!F:F,MATCH($C1065,'Policy Characteristics'!$C:$C,0)))</f>
        <v>0</v>
      </c>
      <c r="M1065" s="205">
        <f>IF(ISBLANK(INDEX('Policy Characteristics'!G:G,MATCH($C1065,'Policy Characteristics'!$C:$C,0))),"",INDEX('Policy Characteristics'!G:G,MATCH($C1065,'Policy Characteristics'!$C:$C,0)))</f>
        <v>1</v>
      </c>
      <c r="N1065" s="205">
        <f>IF(ISBLANK(INDEX('Policy Characteristics'!H:H,MATCH($C1065,'Policy Characteristics'!$C:$C,0))),"",INDEX('Policy Characteristics'!H:H,MATCH($C1065,'Policy Characteristics'!$C:$C,0)))</f>
        <v>0.01</v>
      </c>
      <c r="O1065" s="76" t="str">
        <f>IF(ISBLANK(INDEX('Policy Characteristics'!I:I,MATCH($C1065,'Policy Characteristics'!$C:$C,0))),"",INDEX('Policy Characteristics'!I:I,MATCH($C1065,'Policy Characteristics'!$C:$C,0)))</f>
        <v>% of potential achieved</v>
      </c>
      <c r="P1065" s="7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76" t="str">
        <f>IF(ISBLANK(INDEX('Policy Characteristics'!K:K,MATCH($C1065,'Policy Characteristics'!$C:$C,0))),"",INDEX('Policy Characteristics'!K:K,MATCH($C1065,'Policy Characteristics'!$C:$C,0)))</f>
        <v/>
      </c>
      <c r="R1065" s="76" t="str">
        <f>IF(ISBLANK(INDEX('Policy Characteristics'!L:L,MATCH($C1065,'Policy Characteristics'!$C:$C,0))),"",INDEX('Policy Characteristics'!L:L,MATCH($C1065,'Policy Characteristics'!$C:$C,0)))</f>
        <v/>
      </c>
    </row>
    <row r="1066" spans="1:18" s="143" customFormat="1" x14ac:dyDescent="0.25">
      <c r="A1066" s="76" t="str">
        <f>IF(ISBLANK(INDEX('Policy Characteristics'!A:A,MATCH($C1066,'Policy Characteristics'!$C:$C,0))),"",INDEX('Policy Characteristics'!A:A,MATCH($C1066,'Policy Characteristics'!$C:$C,0)))</f>
        <v>Industry</v>
      </c>
      <c r="B1066" s="200" t="str">
        <f>IF(ISBLANK(INDEX('Policy Characteristics'!B:B,MATCH($C1066,'Policy Characteristics'!$C:$C,0))),"",INDEX('Policy Characteristics'!B:B,MATCH($C1066,'Policy Characteristics'!$C:$C,0)))</f>
        <v>Feedstock Shifting</v>
      </c>
      <c r="C1066" s="76" t="str">
        <f t="shared" si="34"/>
        <v>Fraction of Feedstock Shifted</v>
      </c>
      <c r="D1066" s="78" t="s">
        <v>1320</v>
      </c>
      <c r="E1066" s="88" t="s">
        <v>643</v>
      </c>
      <c r="F1066" t="s">
        <v>1282</v>
      </c>
      <c r="G1066" s="88" t="s">
        <v>651</v>
      </c>
      <c r="H1066" s="80">
        <v>2661</v>
      </c>
      <c r="I1066" s="213" t="s">
        <v>44</v>
      </c>
      <c r="J1066" s="202" t="str">
        <f>IF(ISBLANK(INDEX('Policy Characteristics'!D:D,MATCH($C1066,'Policy Characteristics'!$C:$C,0))),"",INDEX('Policy Characteristics'!D:D,MATCH($C1066,'Policy Characteristics'!$C:$C,0)))</f>
        <v>Feedstock Shifting</v>
      </c>
      <c r="K1066" s="76" t="str">
        <f>IF(ISBLANK(INDEX('Policy Characteristics'!E:E,MATCH($C1066,'Policy Characteristics'!$C:$C,0))),"",INDEX('Policy Characteristics'!E:E,MATCH($C1066,'Policy Characteristics'!$C:$C,0)))</f>
        <v>indst feedstock shifting</v>
      </c>
      <c r="L1066" s="205">
        <f>IF(ISBLANK(INDEX('Policy Characteristics'!F:F,MATCH($C1066,'Policy Characteristics'!$C:$C,0))),"",INDEX('Policy Characteristics'!F:F,MATCH($C1066,'Policy Characteristics'!$C:$C,0)))</f>
        <v>0</v>
      </c>
      <c r="M1066" s="205">
        <f>IF(ISBLANK(INDEX('Policy Characteristics'!G:G,MATCH($C1066,'Policy Characteristics'!$C:$C,0))),"",INDEX('Policy Characteristics'!G:G,MATCH($C1066,'Policy Characteristics'!$C:$C,0)))</f>
        <v>1</v>
      </c>
      <c r="N1066" s="205">
        <f>IF(ISBLANK(INDEX('Policy Characteristics'!H:H,MATCH($C1066,'Policy Characteristics'!$C:$C,0))),"",INDEX('Policy Characteristics'!H:H,MATCH($C1066,'Policy Characteristics'!$C:$C,0)))</f>
        <v>0.01</v>
      </c>
      <c r="O1066" s="76" t="str">
        <f>IF(ISBLANK(INDEX('Policy Characteristics'!I:I,MATCH($C1066,'Policy Characteristics'!$C:$C,0))),"",INDEX('Policy Characteristics'!I:I,MATCH($C1066,'Policy Characteristics'!$C:$C,0)))</f>
        <v>% of potential achieved</v>
      </c>
      <c r="P1066" s="7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76" t="str">
        <f>IF(ISBLANK(INDEX('Policy Characteristics'!K:K,MATCH($C1066,'Policy Characteristics'!$C:$C,0))),"",INDEX('Policy Characteristics'!K:K,MATCH($C1066,'Policy Characteristics'!$C:$C,0)))</f>
        <v/>
      </c>
      <c r="R1066" s="76" t="str">
        <f>IF(ISBLANK(INDEX('Policy Characteristics'!L:L,MATCH($C1066,'Policy Characteristics'!$C:$C,0))),"",INDEX('Policy Characteristics'!L:L,MATCH($C1066,'Policy Characteristics'!$C:$C,0)))</f>
        <v/>
      </c>
    </row>
    <row r="1067" spans="1:18" s="143" customFormat="1" x14ac:dyDescent="0.25">
      <c r="A1067" s="76" t="str">
        <f>IF(ISBLANK(INDEX('Policy Characteristics'!A:A,MATCH($C1067,'Policy Characteristics'!$C:$C,0))),"",INDEX('Policy Characteristics'!A:A,MATCH($C1067,'Policy Characteristics'!$C:$C,0)))</f>
        <v>Industry</v>
      </c>
      <c r="B1067" s="200" t="str">
        <f>IF(ISBLANK(INDEX('Policy Characteristics'!B:B,MATCH($C1067,'Policy Characteristics'!$C:$C,0))),"",INDEX('Policy Characteristics'!B:B,MATCH($C1067,'Policy Characteristics'!$C:$C,0)))</f>
        <v>Feedstock Shifting</v>
      </c>
      <c r="C1067" s="76" t="str">
        <f t="shared" si="34"/>
        <v>Fraction of Feedstock Shifted</v>
      </c>
      <c r="D1067" s="78" t="s">
        <v>1320</v>
      </c>
      <c r="E1067" s="88" t="s">
        <v>644</v>
      </c>
      <c r="F1067" t="s">
        <v>1282</v>
      </c>
      <c r="G1067" s="88" t="s">
        <v>652</v>
      </c>
      <c r="H1067" s="80">
        <v>2662</v>
      </c>
      <c r="I1067" s="213" t="s">
        <v>44</v>
      </c>
      <c r="J1067" s="202" t="str">
        <f>IF(ISBLANK(INDEX('Policy Characteristics'!D:D,MATCH($C1067,'Policy Characteristics'!$C:$C,0))),"",INDEX('Policy Characteristics'!D:D,MATCH($C1067,'Policy Characteristics'!$C:$C,0)))</f>
        <v>Feedstock Shifting</v>
      </c>
      <c r="K1067" s="76" t="str">
        <f>IF(ISBLANK(INDEX('Policy Characteristics'!E:E,MATCH($C1067,'Policy Characteristics'!$C:$C,0))),"",INDEX('Policy Characteristics'!E:E,MATCH($C1067,'Policy Characteristics'!$C:$C,0)))</f>
        <v>indst feedstock shifting</v>
      </c>
      <c r="L1067" s="205">
        <f>IF(ISBLANK(INDEX('Policy Characteristics'!F:F,MATCH($C1067,'Policy Characteristics'!$C:$C,0))),"",INDEX('Policy Characteristics'!F:F,MATCH($C1067,'Policy Characteristics'!$C:$C,0)))</f>
        <v>0</v>
      </c>
      <c r="M1067" s="205">
        <f>IF(ISBLANK(INDEX('Policy Characteristics'!G:G,MATCH($C1067,'Policy Characteristics'!$C:$C,0))),"",INDEX('Policy Characteristics'!G:G,MATCH($C1067,'Policy Characteristics'!$C:$C,0)))</f>
        <v>1</v>
      </c>
      <c r="N1067" s="205">
        <f>IF(ISBLANK(INDEX('Policy Characteristics'!H:H,MATCH($C1067,'Policy Characteristics'!$C:$C,0))),"",INDEX('Policy Characteristics'!H:H,MATCH($C1067,'Policy Characteristics'!$C:$C,0)))</f>
        <v>0.01</v>
      </c>
      <c r="O1067" s="76" t="str">
        <f>IF(ISBLANK(INDEX('Policy Characteristics'!I:I,MATCH($C1067,'Policy Characteristics'!$C:$C,0))),"",INDEX('Policy Characteristics'!I:I,MATCH($C1067,'Policy Characteristics'!$C:$C,0)))</f>
        <v>% of potential achieved</v>
      </c>
      <c r="P1067" s="7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76" t="str">
        <f>IF(ISBLANK(INDEX('Policy Characteristics'!K:K,MATCH($C1067,'Policy Characteristics'!$C:$C,0))),"",INDEX('Policy Characteristics'!K:K,MATCH($C1067,'Policy Characteristics'!$C:$C,0)))</f>
        <v/>
      </c>
      <c r="R1067" s="76" t="str">
        <f>IF(ISBLANK(INDEX('Policy Characteristics'!L:L,MATCH($C1067,'Policy Characteristics'!$C:$C,0))),"",INDEX('Policy Characteristics'!L:L,MATCH($C1067,'Policy Characteristics'!$C:$C,0)))</f>
        <v/>
      </c>
    </row>
    <row r="1068" spans="1:18" s="143" customFormat="1" x14ac:dyDescent="0.25">
      <c r="A1068" s="76" t="str">
        <f>IF(ISBLANK(INDEX('Policy Characteristics'!A:A,MATCH($C1068,'Policy Characteristics'!$C:$C,0))),"",INDEX('Policy Characteristics'!A:A,MATCH($C1068,'Policy Characteristics'!$C:$C,0)))</f>
        <v>Industry</v>
      </c>
      <c r="B1068" s="200" t="str">
        <f>IF(ISBLANK(INDEX('Policy Characteristics'!B:B,MATCH($C1068,'Policy Characteristics'!$C:$C,0))),"",INDEX('Policy Characteristics'!B:B,MATCH($C1068,'Policy Characteristics'!$C:$C,0)))</f>
        <v>Feedstock Shifting</v>
      </c>
      <c r="C1068" s="76" t="str">
        <f t="shared" si="34"/>
        <v>Fraction of Feedstock Shifted</v>
      </c>
      <c r="D1068" s="78" t="s">
        <v>1320</v>
      </c>
      <c r="E1068" s="88" t="s">
        <v>645</v>
      </c>
      <c r="F1068" t="s">
        <v>1282</v>
      </c>
      <c r="G1068" s="88" t="s">
        <v>649</v>
      </c>
      <c r="H1068" s="80">
        <v>2663</v>
      </c>
      <c r="I1068" s="213" t="s">
        <v>44</v>
      </c>
      <c r="J1068" s="202" t="str">
        <f>IF(ISBLANK(INDEX('Policy Characteristics'!D:D,MATCH($C1068,'Policy Characteristics'!$C:$C,0))),"",INDEX('Policy Characteristics'!D:D,MATCH($C1068,'Policy Characteristics'!$C:$C,0)))</f>
        <v>Feedstock Shifting</v>
      </c>
      <c r="K1068" s="76" t="str">
        <f>IF(ISBLANK(INDEX('Policy Characteristics'!E:E,MATCH($C1068,'Policy Characteristics'!$C:$C,0))),"",INDEX('Policy Characteristics'!E:E,MATCH($C1068,'Policy Characteristics'!$C:$C,0)))</f>
        <v>indst feedstock shifting</v>
      </c>
      <c r="L1068" s="205">
        <f>IF(ISBLANK(INDEX('Policy Characteristics'!F:F,MATCH($C1068,'Policy Characteristics'!$C:$C,0))),"",INDEX('Policy Characteristics'!F:F,MATCH($C1068,'Policy Characteristics'!$C:$C,0)))</f>
        <v>0</v>
      </c>
      <c r="M1068" s="205">
        <f>IF(ISBLANK(INDEX('Policy Characteristics'!G:G,MATCH($C1068,'Policy Characteristics'!$C:$C,0))),"",INDEX('Policy Characteristics'!G:G,MATCH($C1068,'Policy Characteristics'!$C:$C,0)))</f>
        <v>1</v>
      </c>
      <c r="N1068" s="205">
        <f>IF(ISBLANK(INDEX('Policy Characteristics'!H:H,MATCH($C1068,'Policy Characteristics'!$C:$C,0))),"",INDEX('Policy Characteristics'!H:H,MATCH($C1068,'Policy Characteristics'!$C:$C,0)))</f>
        <v>0.01</v>
      </c>
      <c r="O1068" s="76" t="str">
        <f>IF(ISBLANK(INDEX('Policy Characteristics'!I:I,MATCH($C1068,'Policy Characteristics'!$C:$C,0))),"",INDEX('Policy Characteristics'!I:I,MATCH($C1068,'Policy Characteristics'!$C:$C,0)))</f>
        <v>% of potential achieved</v>
      </c>
      <c r="P1068" s="7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76" t="str">
        <f>IF(ISBLANK(INDEX('Policy Characteristics'!K:K,MATCH($C1068,'Policy Characteristics'!$C:$C,0))),"",INDEX('Policy Characteristics'!K:K,MATCH($C1068,'Policy Characteristics'!$C:$C,0)))</f>
        <v/>
      </c>
      <c r="R1068" s="76" t="str">
        <f>IF(ISBLANK(INDEX('Policy Characteristics'!L:L,MATCH($C1068,'Policy Characteristics'!$C:$C,0))),"",INDEX('Policy Characteristics'!L:L,MATCH($C1068,'Policy Characteristics'!$C:$C,0)))</f>
        <v/>
      </c>
    </row>
    <row r="1069" spans="1:18" s="143" customFormat="1" x14ac:dyDescent="0.25">
      <c r="A1069" s="76" t="str">
        <f>IF(ISBLANK(INDEX('Policy Characteristics'!A:A,MATCH($C1069,'Policy Characteristics'!$C:$C,0))),"",INDEX('Policy Characteristics'!A:A,MATCH($C1069,'Policy Characteristics'!$C:$C,0)))</f>
        <v>Industry</v>
      </c>
      <c r="B1069" s="200" t="str">
        <f>IF(ISBLANK(INDEX('Policy Characteristics'!B:B,MATCH($C1069,'Policy Characteristics'!$C:$C,0))),"",INDEX('Policy Characteristics'!B:B,MATCH($C1069,'Policy Characteristics'!$C:$C,0)))</f>
        <v>Feedstock Shifting</v>
      </c>
      <c r="C1069" s="76" t="str">
        <f t="shared" si="34"/>
        <v>Fraction of Feedstock Shifted</v>
      </c>
      <c r="D1069" s="78" t="s">
        <v>1320</v>
      </c>
      <c r="E1069" s="88" t="s">
        <v>646</v>
      </c>
      <c r="F1069" t="s">
        <v>1282</v>
      </c>
      <c r="G1069" s="88" t="s">
        <v>650</v>
      </c>
      <c r="H1069" s="80">
        <v>2664</v>
      </c>
      <c r="I1069" s="213" t="s">
        <v>44</v>
      </c>
      <c r="J1069" s="202" t="str">
        <f>IF(ISBLANK(INDEX('Policy Characteristics'!D:D,MATCH($C1069,'Policy Characteristics'!$C:$C,0))),"",INDEX('Policy Characteristics'!D:D,MATCH($C1069,'Policy Characteristics'!$C:$C,0)))</f>
        <v>Feedstock Shifting</v>
      </c>
      <c r="K1069" s="76" t="str">
        <f>IF(ISBLANK(INDEX('Policy Characteristics'!E:E,MATCH($C1069,'Policy Characteristics'!$C:$C,0))),"",INDEX('Policy Characteristics'!E:E,MATCH($C1069,'Policy Characteristics'!$C:$C,0)))</f>
        <v>indst feedstock shifting</v>
      </c>
      <c r="L1069" s="205">
        <f>IF(ISBLANK(INDEX('Policy Characteristics'!F:F,MATCH($C1069,'Policy Characteristics'!$C:$C,0))),"",INDEX('Policy Characteristics'!F:F,MATCH($C1069,'Policy Characteristics'!$C:$C,0)))</f>
        <v>0</v>
      </c>
      <c r="M1069" s="205">
        <f>IF(ISBLANK(INDEX('Policy Characteristics'!G:G,MATCH($C1069,'Policy Characteristics'!$C:$C,0))),"",INDEX('Policy Characteristics'!G:G,MATCH($C1069,'Policy Characteristics'!$C:$C,0)))</f>
        <v>1</v>
      </c>
      <c r="N1069" s="205">
        <f>IF(ISBLANK(INDEX('Policy Characteristics'!H:H,MATCH($C1069,'Policy Characteristics'!$C:$C,0))),"",INDEX('Policy Characteristics'!H:H,MATCH($C1069,'Policy Characteristics'!$C:$C,0)))</f>
        <v>0.01</v>
      </c>
      <c r="O1069" s="76" t="str">
        <f>IF(ISBLANK(INDEX('Policy Characteristics'!I:I,MATCH($C1069,'Policy Characteristics'!$C:$C,0))),"",INDEX('Policy Characteristics'!I:I,MATCH($C1069,'Policy Characteristics'!$C:$C,0)))</f>
        <v>% of potential achieved</v>
      </c>
      <c r="P1069" s="7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76" t="str">
        <f>IF(ISBLANK(INDEX('Policy Characteristics'!K:K,MATCH($C1069,'Policy Characteristics'!$C:$C,0))),"",INDEX('Policy Characteristics'!K:K,MATCH($C1069,'Policy Characteristics'!$C:$C,0)))</f>
        <v/>
      </c>
      <c r="R1069" s="76" t="str">
        <f>IF(ISBLANK(INDEX('Policy Characteristics'!L:L,MATCH($C1069,'Policy Characteristics'!$C:$C,0))),"",INDEX('Policy Characteristics'!L:L,MATCH($C1069,'Policy Characteristics'!$C:$C,0)))</f>
        <v/>
      </c>
    </row>
    <row r="1070" spans="1:18" s="143" customFormat="1" x14ac:dyDescent="0.25">
      <c r="A1070" s="76" t="str">
        <f>IF(ISBLANK(INDEX('Policy Characteristics'!A:A,MATCH($C1070,'Policy Characteristics'!$C:$C,0))),"",INDEX('Policy Characteristics'!A:A,MATCH($C1070,'Policy Characteristics'!$C:$C,0)))</f>
        <v>Industry</v>
      </c>
      <c r="B1070" s="200" t="str">
        <f>IF(ISBLANK(INDEX('Policy Characteristics'!B:B,MATCH($C1070,'Policy Characteristics'!$C:$C,0))),"",INDEX('Policy Characteristics'!B:B,MATCH($C1070,'Policy Characteristics'!$C:$C,0)))</f>
        <v>Feedstock Shifting</v>
      </c>
      <c r="C1070" s="76" t="str">
        <f t="shared" si="34"/>
        <v>Fraction of Feedstock Shifted</v>
      </c>
      <c r="D1070" s="78" t="s">
        <v>1320</v>
      </c>
      <c r="E1070" s="88" t="s">
        <v>647</v>
      </c>
      <c r="F1070" t="s">
        <v>1282</v>
      </c>
      <c r="G1070" s="88" t="s">
        <v>653</v>
      </c>
      <c r="H1070" s="80">
        <v>2665</v>
      </c>
      <c r="I1070" s="213" t="s">
        <v>44</v>
      </c>
      <c r="J1070" s="202" t="str">
        <f>IF(ISBLANK(INDEX('Policy Characteristics'!D:D,MATCH($C1070,'Policy Characteristics'!$C:$C,0))),"",INDEX('Policy Characteristics'!D:D,MATCH($C1070,'Policy Characteristics'!$C:$C,0)))</f>
        <v>Feedstock Shifting</v>
      </c>
      <c r="K1070" s="76" t="str">
        <f>IF(ISBLANK(INDEX('Policy Characteristics'!E:E,MATCH($C1070,'Policy Characteristics'!$C:$C,0))),"",INDEX('Policy Characteristics'!E:E,MATCH($C1070,'Policy Characteristics'!$C:$C,0)))</f>
        <v>indst feedstock shifting</v>
      </c>
      <c r="L1070" s="205">
        <f>IF(ISBLANK(INDEX('Policy Characteristics'!F:F,MATCH($C1070,'Policy Characteristics'!$C:$C,0))),"",INDEX('Policy Characteristics'!F:F,MATCH($C1070,'Policy Characteristics'!$C:$C,0)))</f>
        <v>0</v>
      </c>
      <c r="M1070" s="205">
        <f>IF(ISBLANK(INDEX('Policy Characteristics'!G:G,MATCH($C1070,'Policy Characteristics'!$C:$C,0))),"",INDEX('Policy Characteristics'!G:G,MATCH($C1070,'Policy Characteristics'!$C:$C,0)))</f>
        <v>1</v>
      </c>
      <c r="N1070" s="205">
        <f>IF(ISBLANK(INDEX('Policy Characteristics'!H:H,MATCH($C1070,'Policy Characteristics'!$C:$C,0))),"",INDEX('Policy Characteristics'!H:H,MATCH($C1070,'Policy Characteristics'!$C:$C,0)))</f>
        <v>0.01</v>
      </c>
      <c r="O1070" s="76" t="str">
        <f>IF(ISBLANK(INDEX('Policy Characteristics'!I:I,MATCH($C1070,'Policy Characteristics'!$C:$C,0))),"",INDEX('Policy Characteristics'!I:I,MATCH($C1070,'Policy Characteristics'!$C:$C,0)))</f>
        <v>% of potential achieved</v>
      </c>
      <c r="P1070" s="7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76" t="str">
        <f>IF(ISBLANK(INDEX('Policy Characteristics'!K:K,MATCH($C1070,'Policy Characteristics'!$C:$C,0))),"",INDEX('Policy Characteristics'!K:K,MATCH($C1070,'Policy Characteristics'!$C:$C,0)))</f>
        <v/>
      </c>
      <c r="R1070" s="76" t="str">
        <f>IF(ISBLANK(INDEX('Policy Characteristics'!L:L,MATCH($C1070,'Policy Characteristics'!$C:$C,0))),"",INDEX('Policy Characteristics'!L:L,MATCH($C1070,'Policy Characteristics'!$C:$C,0)))</f>
        <v/>
      </c>
    </row>
    <row r="1071" spans="1:18" s="143" customFormat="1" x14ac:dyDescent="0.25">
      <c r="A1071" s="76" t="str">
        <f>IF(ISBLANK(INDEX('Policy Characteristics'!A:A,MATCH($C1071,'Policy Characteristics'!$C:$C,0))),"",INDEX('Policy Characteristics'!A:A,MATCH($C1071,'Policy Characteristics'!$C:$C,0)))</f>
        <v>Industry</v>
      </c>
      <c r="B1071" s="200" t="str">
        <f>IF(ISBLANK(INDEX('Policy Characteristics'!B:B,MATCH($C1071,'Policy Characteristics'!$C:$C,0))),"",INDEX('Policy Characteristics'!B:B,MATCH($C1071,'Policy Characteristics'!$C:$C,0)))</f>
        <v>Feedstock Shifting</v>
      </c>
      <c r="C1071" s="76" t="str">
        <f t="shared" si="34"/>
        <v>Fraction of Feedstock Shifted</v>
      </c>
      <c r="D1071" s="78" t="s">
        <v>1320</v>
      </c>
      <c r="E1071" s="88" t="s">
        <v>946</v>
      </c>
      <c r="F1071" t="s">
        <v>1282</v>
      </c>
      <c r="G1071" s="88" t="s">
        <v>949</v>
      </c>
      <c r="H1071" s="80">
        <v>2666</v>
      </c>
      <c r="I1071" s="213" t="s">
        <v>44</v>
      </c>
      <c r="J1071" s="202" t="str">
        <f>IF(ISBLANK(INDEX('Policy Characteristics'!D:D,MATCH($C1071,'Policy Characteristics'!$C:$C,0))),"",INDEX('Policy Characteristics'!D:D,MATCH($C1071,'Policy Characteristics'!$C:$C,0)))</f>
        <v>Feedstock Shifting</v>
      </c>
      <c r="K1071" s="76" t="str">
        <f>IF(ISBLANK(INDEX('Policy Characteristics'!E:E,MATCH($C1071,'Policy Characteristics'!$C:$C,0))),"",INDEX('Policy Characteristics'!E:E,MATCH($C1071,'Policy Characteristics'!$C:$C,0)))</f>
        <v>indst feedstock shifting</v>
      </c>
      <c r="L1071" s="205">
        <f>IF(ISBLANK(INDEX('Policy Characteristics'!F:F,MATCH($C1071,'Policy Characteristics'!$C:$C,0))),"",INDEX('Policy Characteristics'!F:F,MATCH($C1071,'Policy Characteristics'!$C:$C,0)))</f>
        <v>0</v>
      </c>
      <c r="M1071" s="205">
        <f>IF(ISBLANK(INDEX('Policy Characteristics'!G:G,MATCH($C1071,'Policy Characteristics'!$C:$C,0))),"",INDEX('Policy Characteristics'!G:G,MATCH($C1071,'Policy Characteristics'!$C:$C,0)))</f>
        <v>1</v>
      </c>
      <c r="N1071" s="205">
        <f>IF(ISBLANK(INDEX('Policy Characteristics'!H:H,MATCH($C1071,'Policy Characteristics'!$C:$C,0))),"",INDEX('Policy Characteristics'!H:H,MATCH($C1071,'Policy Characteristics'!$C:$C,0)))</f>
        <v>0.01</v>
      </c>
      <c r="O1071" s="76" t="str">
        <f>IF(ISBLANK(INDEX('Policy Characteristics'!I:I,MATCH($C1071,'Policy Characteristics'!$C:$C,0))),"",INDEX('Policy Characteristics'!I:I,MATCH($C1071,'Policy Characteristics'!$C:$C,0)))</f>
        <v>% of potential achieved</v>
      </c>
      <c r="P1071" s="7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76" t="str">
        <f>IF(ISBLANK(INDEX('Policy Characteristics'!K:K,MATCH($C1071,'Policy Characteristics'!$C:$C,0))),"",INDEX('Policy Characteristics'!K:K,MATCH($C1071,'Policy Characteristics'!$C:$C,0)))</f>
        <v/>
      </c>
      <c r="R1071" s="76" t="str">
        <f>IF(ISBLANK(INDEX('Policy Characteristics'!L:L,MATCH($C1071,'Policy Characteristics'!$C:$C,0))),"",INDEX('Policy Characteristics'!L:L,MATCH($C1071,'Policy Characteristics'!$C:$C,0)))</f>
        <v/>
      </c>
    </row>
    <row r="1072" spans="1:18" s="143" customFormat="1" x14ac:dyDescent="0.25">
      <c r="A1072" s="76" t="str">
        <f>IF(ISBLANK(INDEX('Policy Characteristics'!A:A,MATCH($C1072,'Policy Characteristics'!$C:$C,0))),"",INDEX('Policy Characteristics'!A:A,MATCH($C1072,'Policy Characteristics'!$C:$C,0)))</f>
        <v>Industry</v>
      </c>
      <c r="B1072" s="200" t="str">
        <f>IF(ISBLANK(INDEX('Policy Characteristics'!B:B,MATCH($C1072,'Policy Characteristics'!$C:$C,0))),"",INDEX('Policy Characteristics'!B:B,MATCH($C1072,'Policy Characteristics'!$C:$C,0)))</f>
        <v>Feedstock Shifting</v>
      </c>
      <c r="C1072" s="76" t="str">
        <f t="shared" si="34"/>
        <v>Fraction of Feedstock Shifted</v>
      </c>
      <c r="D1072" s="78" t="s">
        <v>1320</v>
      </c>
      <c r="E1072" s="88" t="s">
        <v>947</v>
      </c>
      <c r="F1072" t="s">
        <v>1282</v>
      </c>
      <c r="G1072" s="88" t="s">
        <v>951</v>
      </c>
      <c r="H1072" s="80">
        <v>2667</v>
      </c>
      <c r="I1072" s="213" t="s">
        <v>44</v>
      </c>
      <c r="J1072" s="202" t="str">
        <f>IF(ISBLANK(INDEX('Policy Characteristics'!D:D,MATCH($C1072,'Policy Characteristics'!$C:$C,0))),"",INDEX('Policy Characteristics'!D:D,MATCH($C1072,'Policy Characteristics'!$C:$C,0)))</f>
        <v>Feedstock Shifting</v>
      </c>
      <c r="K1072" s="76" t="str">
        <f>IF(ISBLANK(INDEX('Policy Characteristics'!E:E,MATCH($C1072,'Policy Characteristics'!$C:$C,0))),"",INDEX('Policy Characteristics'!E:E,MATCH($C1072,'Policy Characteristics'!$C:$C,0)))</f>
        <v>indst feedstock shifting</v>
      </c>
      <c r="L1072" s="205">
        <f>IF(ISBLANK(INDEX('Policy Characteristics'!F:F,MATCH($C1072,'Policy Characteristics'!$C:$C,0))),"",INDEX('Policy Characteristics'!F:F,MATCH($C1072,'Policy Characteristics'!$C:$C,0)))</f>
        <v>0</v>
      </c>
      <c r="M1072" s="205">
        <f>IF(ISBLANK(INDEX('Policy Characteristics'!G:G,MATCH($C1072,'Policy Characteristics'!$C:$C,0))),"",INDEX('Policy Characteristics'!G:G,MATCH($C1072,'Policy Characteristics'!$C:$C,0)))</f>
        <v>1</v>
      </c>
      <c r="N1072" s="205">
        <f>IF(ISBLANK(INDEX('Policy Characteristics'!H:H,MATCH($C1072,'Policy Characteristics'!$C:$C,0))),"",INDEX('Policy Characteristics'!H:H,MATCH($C1072,'Policy Characteristics'!$C:$C,0)))</f>
        <v>0.01</v>
      </c>
      <c r="O1072" s="76" t="str">
        <f>IF(ISBLANK(INDEX('Policy Characteristics'!I:I,MATCH($C1072,'Policy Characteristics'!$C:$C,0))),"",INDEX('Policy Characteristics'!I:I,MATCH($C1072,'Policy Characteristics'!$C:$C,0)))</f>
        <v>% of potential achieved</v>
      </c>
      <c r="P1072" s="7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76" t="str">
        <f>IF(ISBLANK(INDEX('Policy Characteristics'!K:K,MATCH($C1072,'Policy Characteristics'!$C:$C,0))),"",INDEX('Policy Characteristics'!K:K,MATCH($C1072,'Policy Characteristics'!$C:$C,0)))</f>
        <v/>
      </c>
      <c r="R1072" s="76" t="str">
        <f>IF(ISBLANK(INDEX('Policy Characteristics'!L:L,MATCH($C1072,'Policy Characteristics'!$C:$C,0))),"",INDEX('Policy Characteristics'!L:L,MATCH($C1072,'Policy Characteristics'!$C:$C,0)))</f>
        <v/>
      </c>
    </row>
    <row r="1073" spans="1:18" s="143" customFormat="1" x14ac:dyDescent="0.25">
      <c r="A1073" s="76" t="str">
        <f>IF(ISBLANK(INDEX('Policy Characteristics'!A:A,MATCH($C1073,'Policy Characteristics'!$C:$C,0))),"",INDEX('Policy Characteristics'!A:A,MATCH($C1073,'Policy Characteristics'!$C:$C,0)))</f>
        <v>Industry</v>
      </c>
      <c r="B1073" s="200" t="str">
        <f>IF(ISBLANK(INDEX('Policy Characteristics'!B:B,MATCH($C1073,'Policy Characteristics'!$C:$C,0))),"",INDEX('Policy Characteristics'!B:B,MATCH($C1073,'Policy Characteristics'!$C:$C,0)))</f>
        <v>Feedstock Shifting</v>
      </c>
      <c r="C1073" s="76" t="str">
        <f t="shared" si="34"/>
        <v>Fraction of Feedstock Shifted</v>
      </c>
      <c r="D1073" s="78" t="s">
        <v>1320</v>
      </c>
      <c r="E1073" s="88" t="s">
        <v>948</v>
      </c>
      <c r="F1073" t="s">
        <v>1282</v>
      </c>
      <c r="G1073" s="88" t="s">
        <v>952</v>
      </c>
      <c r="H1073" s="80">
        <v>2668</v>
      </c>
      <c r="I1073" s="213" t="s">
        <v>44</v>
      </c>
      <c r="J1073" s="202" t="str">
        <f>IF(ISBLANK(INDEX('Policy Characteristics'!D:D,MATCH($C1073,'Policy Characteristics'!$C:$C,0))),"",INDEX('Policy Characteristics'!D:D,MATCH($C1073,'Policy Characteristics'!$C:$C,0)))</f>
        <v>Feedstock Shifting</v>
      </c>
      <c r="K1073" s="76" t="str">
        <f>IF(ISBLANK(INDEX('Policy Characteristics'!E:E,MATCH($C1073,'Policy Characteristics'!$C:$C,0))),"",INDEX('Policy Characteristics'!E:E,MATCH($C1073,'Policy Characteristics'!$C:$C,0)))</f>
        <v>indst feedstock shifting</v>
      </c>
      <c r="L1073" s="205">
        <f>IF(ISBLANK(INDEX('Policy Characteristics'!F:F,MATCH($C1073,'Policy Characteristics'!$C:$C,0))),"",INDEX('Policy Characteristics'!F:F,MATCH($C1073,'Policy Characteristics'!$C:$C,0)))</f>
        <v>0</v>
      </c>
      <c r="M1073" s="205">
        <f>IF(ISBLANK(INDEX('Policy Characteristics'!G:G,MATCH($C1073,'Policy Characteristics'!$C:$C,0))),"",INDEX('Policy Characteristics'!G:G,MATCH($C1073,'Policy Characteristics'!$C:$C,0)))</f>
        <v>1</v>
      </c>
      <c r="N1073" s="205">
        <f>IF(ISBLANK(INDEX('Policy Characteristics'!H:H,MATCH($C1073,'Policy Characteristics'!$C:$C,0))),"",INDEX('Policy Characteristics'!H:H,MATCH($C1073,'Policy Characteristics'!$C:$C,0)))</f>
        <v>0.01</v>
      </c>
      <c r="O1073" s="76" t="str">
        <f>IF(ISBLANK(INDEX('Policy Characteristics'!I:I,MATCH($C1073,'Policy Characteristics'!$C:$C,0))),"",INDEX('Policy Characteristics'!I:I,MATCH($C1073,'Policy Characteristics'!$C:$C,0)))</f>
        <v>% of potential achieved</v>
      </c>
      <c r="P1073" s="7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76" t="str">
        <f>IF(ISBLANK(INDEX('Policy Characteristics'!K:K,MATCH($C1073,'Policy Characteristics'!$C:$C,0))),"",INDEX('Policy Characteristics'!K:K,MATCH($C1073,'Policy Characteristics'!$C:$C,0)))</f>
        <v/>
      </c>
      <c r="R1073" s="76" t="str">
        <f>IF(ISBLANK(INDEX('Policy Characteristics'!L:L,MATCH($C1073,'Policy Characteristics'!$C:$C,0))),"",INDEX('Policy Characteristics'!L:L,MATCH($C1073,'Policy Characteristics'!$C:$C,0)))</f>
        <v/>
      </c>
    </row>
    <row r="1074" spans="1:18" s="143" customFormat="1" x14ac:dyDescent="0.25">
      <c r="A1074" s="76" t="str">
        <f>IF(ISBLANK(INDEX('Policy Characteristics'!A:A,MATCH($C1074,'Policy Characteristics'!$C:$C,0))),"",INDEX('Policy Characteristics'!A:A,MATCH($C1074,'Policy Characteristics'!$C:$C,0)))</f>
        <v>Industry</v>
      </c>
      <c r="B1074" s="200" t="str">
        <f>IF(ISBLANK(INDEX('Policy Characteristics'!B:B,MATCH($C1074,'Policy Characteristics'!$C:$C,0))),"",INDEX('Policy Characteristics'!B:B,MATCH($C1074,'Policy Characteristics'!$C:$C,0)))</f>
        <v>Feedstock Shifting</v>
      </c>
      <c r="C1074" s="76" t="str">
        <f t="shared" si="34"/>
        <v>Fraction of Feedstock Shifted</v>
      </c>
      <c r="D1074" s="78" t="s">
        <v>1320</v>
      </c>
      <c r="E1074" s="88" t="s">
        <v>945</v>
      </c>
      <c r="F1074" t="s">
        <v>1282</v>
      </c>
      <c r="G1074" s="88" t="s">
        <v>950</v>
      </c>
      <c r="H1074" s="80">
        <v>2669</v>
      </c>
      <c r="I1074" s="213" t="s">
        <v>44</v>
      </c>
      <c r="J1074" s="202" t="str">
        <f>IF(ISBLANK(INDEX('Policy Characteristics'!D:D,MATCH($C1074,'Policy Characteristics'!$C:$C,0))),"",INDEX('Policy Characteristics'!D:D,MATCH($C1074,'Policy Characteristics'!$C:$C,0)))</f>
        <v>Feedstock Shifting</v>
      </c>
      <c r="K1074" s="76" t="str">
        <f>IF(ISBLANK(INDEX('Policy Characteristics'!E:E,MATCH($C1074,'Policy Characteristics'!$C:$C,0))),"",INDEX('Policy Characteristics'!E:E,MATCH($C1074,'Policy Characteristics'!$C:$C,0)))</f>
        <v>indst feedstock shifting</v>
      </c>
      <c r="L1074" s="205">
        <f>IF(ISBLANK(INDEX('Policy Characteristics'!F:F,MATCH($C1074,'Policy Characteristics'!$C:$C,0))),"",INDEX('Policy Characteristics'!F:F,MATCH($C1074,'Policy Characteristics'!$C:$C,0)))</f>
        <v>0</v>
      </c>
      <c r="M1074" s="205">
        <f>IF(ISBLANK(INDEX('Policy Characteristics'!G:G,MATCH($C1074,'Policy Characteristics'!$C:$C,0))),"",INDEX('Policy Characteristics'!G:G,MATCH($C1074,'Policy Characteristics'!$C:$C,0)))</f>
        <v>1</v>
      </c>
      <c r="N1074" s="205">
        <f>IF(ISBLANK(INDEX('Policy Characteristics'!H:H,MATCH($C1074,'Policy Characteristics'!$C:$C,0))),"",INDEX('Policy Characteristics'!H:H,MATCH($C1074,'Policy Characteristics'!$C:$C,0)))</f>
        <v>0.01</v>
      </c>
      <c r="O1074" s="76" t="str">
        <f>IF(ISBLANK(INDEX('Policy Characteristics'!I:I,MATCH($C1074,'Policy Characteristics'!$C:$C,0))),"",INDEX('Policy Characteristics'!I:I,MATCH($C1074,'Policy Characteristics'!$C:$C,0)))</f>
        <v>% of potential achieved</v>
      </c>
      <c r="P1074" s="7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76" t="str">
        <f>IF(ISBLANK(INDEX('Policy Characteristics'!K:K,MATCH($C1074,'Policy Characteristics'!$C:$C,0))),"",INDEX('Policy Characteristics'!K:K,MATCH($C1074,'Policy Characteristics'!$C:$C,0)))</f>
        <v/>
      </c>
      <c r="R1074" s="76" t="str">
        <f>IF(ISBLANK(INDEX('Policy Characteristics'!L:L,MATCH($C1074,'Policy Characteristics'!$C:$C,0))),"",INDEX('Policy Characteristics'!L:L,MATCH($C1074,'Policy Characteristics'!$C:$C,0)))</f>
        <v/>
      </c>
    </row>
    <row r="1075" spans="1:18" s="143" customFormat="1" x14ac:dyDescent="0.25">
      <c r="A1075" s="76" t="str">
        <f>IF(ISBLANK(INDEX('Policy Characteristics'!A:A,MATCH($C1075,'Policy Characteristics'!$C:$C,0))),"",INDEX('Policy Characteristics'!A:A,MATCH($C1075,'Policy Characteristics'!$C:$C,0)))</f>
        <v>Industry</v>
      </c>
      <c r="B1075" s="200" t="str">
        <f>IF(ISBLANK(INDEX('Policy Characteristics'!B:B,MATCH($C1075,'Policy Characteristics'!$C:$C,0))),"",INDEX('Policy Characteristics'!B:B,MATCH($C1075,'Policy Characteristics'!$C:$C,0)))</f>
        <v>Feedstock Shifting</v>
      </c>
      <c r="C1075" s="76" t="str">
        <f t="shared" si="34"/>
        <v>Fraction of Feedstock Shifted</v>
      </c>
      <c r="D1075" s="78" t="s">
        <v>1321</v>
      </c>
      <c r="E1075" s="88" t="s">
        <v>642</v>
      </c>
      <c r="F1075" t="s">
        <v>1283</v>
      </c>
      <c r="G1075" s="88" t="s">
        <v>648</v>
      </c>
      <c r="H1075" s="80">
        <v>2670</v>
      </c>
      <c r="I1075" s="213" t="s">
        <v>44</v>
      </c>
      <c r="J1075" s="202" t="str">
        <f>IF(ISBLANK(INDEX('Policy Characteristics'!D:D,MATCH($C1075,'Policy Characteristics'!$C:$C,0))),"",INDEX('Policy Characteristics'!D:D,MATCH($C1075,'Policy Characteristics'!$C:$C,0)))</f>
        <v>Feedstock Shifting</v>
      </c>
      <c r="K1075" s="76" t="str">
        <f>IF(ISBLANK(INDEX('Policy Characteristics'!E:E,MATCH($C1075,'Policy Characteristics'!$C:$C,0))),"",INDEX('Policy Characteristics'!E:E,MATCH($C1075,'Policy Characteristics'!$C:$C,0)))</f>
        <v>indst feedstock shifting</v>
      </c>
      <c r="L1075" s="205">
        <f>IF(ISBLANK(INDEX('Policy Characteristics'!F:F,MATCH($C1075,'Policy Characteristics'!$C:$C,0))),"",INDEX('Policy Characteristics'!F:F,MATCH($C1075,'Policy Characteristics'!$C:$C,0)))</f>
        <v>0</v>
      </c>
      <c r="M1075" s="205">
        <f>IF(ISBLANK(INDEX('Policy Characteristics'!G:G,MATCH($C1075,'Policy Characteristics'!$C:$C,0))),"",INDEX('Policy Characteristics'!G:G,MATCH($C1075,'Policy Characteristics'!$C:$C,0)))</f>
        <v>1</v>
      </c>
      <c r="N1075" s="205">
        <f>IF(ISBLANK(INDEX('Policy Characteristics'!H:H,MATCH($C1075,'Policy Characteristics'!$C:$C,0))),"",INDEX('Policy Characteristics'!H:H,MATCH($C1075,'Policy Characteristics'!$C:$C,0)))</f>
        <v>0.01</v>
      </c>
      <c r="O1075" s="76" t="str">
        <f>IF(ISBLANK(INDEX('Policy Characteristics'!I:I,MATCH($C1075,'Policy Characteristics'!$C:$C,0))),"",INDEX('Policy Characteristics'!I:I,MATCH($C1075,'Policy Characteristics'!$C:$C,0)))</f>
        <v>% of potential achieved</v>
      </c>
      <c r="P1075" s="7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76" t="str">
        <f>IF(ISBLANK(INDEX('Policy Characteristics'!K:K,MATCH($C1075,'Policy Characteristics'!$C:$C,0))),"",INDEX('Policy Characteristics'!K:K,MATCH($C1075,'Policy Characteristics'!$C:$C,0)))</f>
        <v/>
      </c>
      <c r="R1075" s="76" t="str">
        <f>IF(ISBLANK(INDEX('Policy Characteristics'!L:L,MATCH($C1075,'Policy Characteristics'!$C:$C,0))),"",INDEX('Policy Characteristics'!L:L,MATCH($C1075,'Policy Characteristics'!$C:$C,0)))</f>
        <v/>
      </c>
    </row>
    <row r="1076" spans="1:18" s="143" customFormat="1" x14ac:dyDescent="0.25">
      <c r="A1076" s="76" t="str">
        <f>IF(ISBLANK(INDEX('Policy Characteristics'!A:A,MATCH($C1076,'Policy Characteristics'!$C:$C,0))),"",INDEX('Policy Characteristics'!A:A,MATCH($C1076,'Policy Characteristics'!$C:$C,0)))</f>
        <v>Industry</v>
      </c>
      <c r="B1076" s="200" t="str">
        <f>IF(ISBLANK(INDEX('Policy Characteristics'!B:B,MATCH($C1076,'Policy Characteristics'!$C:$C,0))),"",INDEX('Policy Characteristics'!B:B,MATCH($C1076,'Policy Characteristics'!$C:$C,0)))</f>
        <v>Feedstock Shifting</v>
      </c>
      <c r="C1076" s="76" t="str">
        <f t="shared" si="34"/>
        <v>Fraction of Feedstock Shifted</v>
      </c>
      <c r="D1076" s="78" t="s">
        <v>1321</v>
      </c>
      <c r="E1076" s="88" t="s">
        <v>643</v>
      </c>
      <c r="F1076" t="s">
        <v>1283</v>
      </c>
      <c r="G1076" s="88" t="s">
        <v>651</v>
      </c>
      <c r="H1076" s="80">
        <v>2671</v>
      </c>
      <c r="I1076" s="213" t="s">
        <v>44</v>
      </c>
      <c r="J1076" s="202" t="str">
        <f>IF(ISBLANK(INDEX('Policy Characteristics'!D:D,MATCH($C1076,'Policy Characteristics'!$C:$C,0))),"",INDEX('Policy Characteristics'!D:D,MATCH($C1076,'Policy Characteristics'!$C:$C,0)))</f>
        <v>Feedstock Shifting</v>
      </c>
      <c r="K1076" s="76" t="str">
        <f>IF(ISBLANK(INDEX('Policy Characteristics'!E:E,MATCH($C1076,'Policy Characteristics'!$C:$C,0))),"",INDEX('Policy Characteristics'!E:E,MATCH($C1076,'Policy Characteristics'!$C:$C,0)))</f>
        <v>indst feedstock shifting</v>
      </c>
      <c r="L1076" s="205">
        <f>IF(ISBLANK(INDEX('Policy Characteristics'!F:F,MATCH($C1076,'Policy Characteristics'!$C:$C,0))),"",INDEX('Policy Characteristics'!F:F,MATCH($C1076,'Policy Characteristics'!$C:$C,0)))</f>
        <v>0</v>
      </c>
      <c r="M1076" s="205">
        <f>IF(ISBLANK(INDEX('Policy Characteristics'!G:G,MATCH($C1076,'Policy Characteristics'!$C:$C,0))),"",INDEX('Policy Characteristics'!G:G,MATCH($C1076,'Policy Characteristics'!$C:$C,0)))</f>
        <v>1</v>
      </c>
      <c r="N1076" s="205">
        <f>IF(ISBLANK(INDEX('Policy Characteristics'!H:H,MATCH($C1076,'Policy Characteristics'!$C:$C,0))),"",INDEX('Policy Characteristics'!H:H,MATCH($C1076,'Policy Characteristics'!$C:$C,0)))</f>
        <v>0.01</v>
      </c>
      <c r="O1076" s="76" t="str">
        <f>IF(ISBLANK(INDEX('Policy Characteristics'!I:I,MATCH($C1076,'Policy Characteristics'!$C:$C,0))),"",INDEX('Policy Characteristics'!I:I,MATCH($C1076,'Policy Characteristics'!$C:$C,0)))</f>
        <v>% of potential achieved</v>
      </c>
      <c r="P1076" s="7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76" t="str">
        <f>IF(ISBLANK(INDEX('Policy Characteristics'!K:K,MATCH($C1076,'Policy Characteristics'!$C:$C,0))),"",INDEX('Policy Characteristics'!K:K,MATCH($C1076,'Policy Characteristics'!$C:$C,0)))</f>
        <v/>
      </c>
      <c r="R1076" s="76" t="str">
        <f>IF(ISBLANK(INDEX('Policy Characteristics'!L:L,MATCH($C1076,'Policy Characteristics'!$C:$C,0))),"",INDEX('Policy Characteristics'!L:L,MATCH($C1076,'Policy Characteristics'!$C:$C,0)))</f>
        <v/>
      </c>
    </row>
    <row r="1077" spans="1:18" s="143" customFormat="1" x14ac:dyDescent="0.25">
      <c r="A1077" s="76" t="str">
        <f>IF(ISBLANK(INDEX('Policy Characteristics'!A:A,MATCH($C1077,'Policy Characteristics'!$C:$C,0))),"",INDEX('Policy Characteristics'!A:A,MATCH($C1077,'Policy Characteristics'!$C:$C,0)))</f>
        <v>Industry</v>
      </c>
      <c r="B1077" s="200" t="str">
        <f>IF(ISBLANK(INDEX('Policy Characteristics'!B:B,MATCH($C1077,'Policy Characteristics'!$C:$C,0))),"",INDEX('Policy Characteristics'!B:B,MATCH($C1077,'Policy Characteristics'!$C:$C,0)))</f>
        <v>Feedstock Shifting</v>
      </c>
      <c r="C1077" s="76" t="str">
        <f t="shared" si="34"/>
        <v>Fraction of Feedstock Shifted</v>
      </c>
      <c r="D1077" s="78" t="s">
        <v>1321</v>
      </c>
      <c r="E1077" s="88" t="s">
        <v>644</v>
      </c>
      <c r="F1077" t="s">
        <v>1283</v>
      </c>
      <c r="G1077" s="88" t="s">
        <v>652</v>
      </c>
      <c r="H1077" s="80">
        <v>2672</v>
      </c>
      <c r="I1077" s="213" t="s">
        <v>44</v>
      </c>
      <c r="J1077" s="202" t="str">
        <f>IF(ISBLANK(INDEX('Policy Characteristics'!D:D,MATCH($C1077,'Policy Characteristics'!$C:$C,0))),"",INDEX('Policy Characteristics'!D:D,MATCH($C1077,'Policy Characteristics'!$C:$C,0)))</f>
        <v>Feedstock Shifting</v>
      </c>
      <c r="K1077" s="76" t="str">
        <f>IF(ISBLANK(INDEX('Policy Characteristics'!E:E,MATCH($C1077,'Policy Characteristics'!$C:$C,0))),"",INDEX('Policy Characteristics'!E:E,MATCH($C1077,'Policy Characteristics'!$C:$C,0)))</f>
        <v>indst feedstock shifting</v>
      </c>
      <c r="L1077" s="205">
        <f>IF(ISBLANK(INDEX('Policy Characteristics'!F:F,MATCH($C1077,'Policy Characteristics'!$C:$C,0))),"",INDEX('Policy Characteristics'!F:F,MATCH($C1077,'Policy Characteristics'!$C:$C,0)))</f>
        <v>0</v>
      </c>
      <c r="M1077" s="205">
        <f>IF(ISBLANK(INDEX('Policy Characteristics'!G:G,MATCH($C1077,'Policy Characteristics'!$C:$C,0))),"",INDEX('Policy Characteristics'!G:G,MATCH($C1077,'Policy Characteristics'!$C:$C,0)))</f>
        <v>1</v>
      </c>
      <c r="N1077" s="205">
        <f>IF(ISBLANK(INDEX('Policy Characteristics'!H:H,MATCH($C1077,'Policy Characteristics'!$C:$C,0))),"",INDEX('Policy Characteristics'!H:H,MATCH($C1077,'Policy Characteristics'!$C:$C,0)))</f>
        <v>0.01</v>
      </c>
      <c r="O1077" s="76" t="str">
        <f>IF(ISBLANK(INDEX('Policy Characteristics'!I:I,MATCH($C1077,'Policy Characteristics'!$C:$C,0))),"",INDEX('Policy Characteristics'!I:I,MATCH($C1077,'Policy Characteristics'!$C:$C,0)))</f>
        <v>% of potential achieved</v>
      </c>
      <c r="P1077" s="7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76" t="str">
        <f>IF(ISBLANK(INDEX('Policy Characteristics'!K:K,MATCH($C1077,'Policy Characteristics'!$C:$C,0))),"",INDEX('Policy Characteristics'!K:K,MATCH($C1077,'Policy Characteristics'!$C:$C,0)))</f>
        <v/>
      </c>
      <c r="R1077" s="76" t="str">
        <f>IF(ISBLANK(INDEX('Policy Characteristics'!L:L,MATCH($C1077,'Policy Characteristics'!$C:$C,0))),"",INDEX('Policy Characteristics'!L:L,MATCH($C1077,'Policy Characteristics'!$C:$C,0)))</f>
        <v/>
      </c>
    </row>
    <row r="1078" spans="1:18" s="143" customFormat="1" x14ac:dyDescent="0.25">
      <c r="A1078" s="76" t="str">
        <f>IF(ISBLANK(INDEX('Policy Characteristics'!A:A,MATCH($C1078,'Policy Characteristics'!$C:$C,0))),"",INDEX('Policy Characteristics'!A:A,MATCH($C1078,'Policy Characteristics'!$C:$C,0)))</f>
        <v>Industry</v>
      </c>
      <c r="B1078" s="200" t="str">
        <f>IF(ISBLANK(INDEX('Policy Characteristics'!B:B,MATCH($C1078,'Policy Characteristics'!$C:$C,0))),"",INDEX('Policy Characteristics'!B:B,MATCH($C1078,'Policy Characteristics'!$C:$C,0)))</f>
        <v>Feedstock Shifting</v>
      </c>
      <c r="C1078" s="76" t="str">
        <f t="shared" si="34"/>
        <v>Fraction of Feedstock Shifted</v>
      </c>
      <c r="D1078" s="78" t="s">
        <v>1321</v>
      </c>
      <c r="E1078" s="88" t="s">
        <v>645</v>
      </c>
      <c r="F1078" t="s">
        <v>1283</v>
      </c>
      <c r="G1078" s="88" t="s">
        <v>649</v>
      </c>
      <c r="H1078" s="80">
        <v>2673</v>
      </c>
      <c r="I1078" s="213" t="s">
        <v>44</v>
      </c>
      <c r="J1078" s="202" t="str">
        <f>IF(ISBLANK(INDEX('Policy Characteristics'!D:D,MATCH($C1078,'Policy Characteristics'!$C:$C,0))),"",INDEX('Policy Characteristics'!D:D,MATCH($C1078,'Policy Characteristics'!$C:$C,0)))</f>
        <v>Feedstock Shifting</v>
      </c>
      <c r="K1078" s="76" t="str">
        <f>IF(ISBLANK(INDEX('Policy Characteristics'!E:E,MATCH($C1078,'Policy Characteristics'!$C:$C,0))),"",INDEX('Policy Characteristics'!E:E,MATCH($C1078,'Policy Characteristics'!$C:$C,0)))</f>
        <v>indst feedstock shifting</v>
      </c>
      <c r="L1078" s="205">
        <f>IF(ISBLANK(INDEX('Policy Characteristics'!F:F,MATCH($C1078,'Policy Characteristics'!$C:$C,0))),"",INDEX('Policy Characteristics'!F:F,MATCH($C1078,'Policy Characteristics'!$C:$C,0)))</f>
        <v>0</v>
      </c>
      <c r="M1078" s="205">
        <f>IF(ISBLANK(INDEX('Policy Characteristics'!G:G,MATCH($C1078,'Policy Characteristics'!$C:$C,0))),"",INDEX('Policy Characteristics'!G:G,MATCH($C1078,'Policy Characteristics'!$C:$C,0)))</f>
        <v>1</v>
      </c>
      <c r="N1078" s="205">
        <f>IF(ISBLANK(INDEX('Policy Characteristics'!H:H,MATCH($C1078,'Policy Characteristics'!$C:$C,0))),"",INDEX('Policy Characteristics'!H:H,MATCH($C1078,'Policy Characteristics'!$C:$C,0)))</f>
        <v>0.01</v>
      </c>
      <c r="O1078" s="76" t="str">
        <f>IF(ISBLANK(INDEX('Policy Characteristics'!I:I,MATCH($C1078,'Policy Characteristics'!$C:$C,0))),"",INDEX('Policy Characteristics'!I:I,MATCH($C1078,'Policy Characteristics'!$C:$C,0)))</f>
        <v>% of potential achieved</v>
      </c>
      <c r="P1078" s="7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76" t="str">
        <f>IF(ISBLANK(INDEX('Policy Characteristics'!K:K,MATCH($C1078,'Policy Characteristics'!$C:$C,0))),"",INDEX('Policy Characteristics'!K:K,MATCH($C1078,'Policy Characteristics'!$C:$C,0)))</f>
        <v/>
      </c>
      <c r="R1078" s="76" t="str">
        <f>IF(ISBLANK(INDEX('Policy Characteristics'!L:L,MATCH($C1078,'Policy Characteristics'!$C:$C,0))),"",INDEX('Policy Characteristics'!L:L,MATCH($C1078,'Policy Characteristics'!$C:$C,0)))</f>
        <v/>
      </c>
    </row>
    <row r="1079" spans="1:18" s="143" customFormat="1" x14ac:dyDescent="0.25">
      <c r="A1079" s="76" t="str">
        <f>IF(ISBLANK(INDEX('Policy Characteristics'!A:A,MATCH($C1079,'Policy Characteristics'!$C:$C,0))),"",INDEX('Policy Characteristics'!A:A,MATCH($C1079,'Policy Characteristics'!$C:$C,0)))</f>
        <v>Industry</v>
      </c>
      <c r="B1079" s="200" t="str">
        <f>IF(ISBLANK(INDEX('Policy Characteristics'!B:B,MATCH($C1079,'Policy Characteristics'!$C:$C,0))),"",INDEX('Policy Characteristics'!B:B,MATCH($C1079,'Policy Characteristics'!$C:$C,0)))</f>
        <v>Feedstock Shifting</v>
      </c>
      <c r="C1079" s="76" t="str">
        <f t="shared" si="34"/>
        <v>Fraction of Feedstock Shifted</v>
      </c>
      <c r="D1079" s="78" t="s">
        <v>1321</v>
      </c>
      <c r="E1079" s="88" t="s">
        <v>646</v>
      </c>
      <c r="F1079" t="s">
        <v>1283</v>
      </c>
      <c r="G1079" s="88" t="s">
        <v>650</v>
      </c>
      <c r="H1079" s="80">
        <v>2674</v>
      </c>
      <c r="I1079" s="213" t="s">
        <v>44</v>
      </c>
      <c r="J1079" s="202" t="str">
        <f>IF(ISBLANK(INDEX('Policy Characteristics'!D:D,MATCH($C1079,'Policy Characteristics'!$C:$C,0))),"",INDEX('Policy Characteristics'!D:D,MATCH($C1079,'Policy Characteristics'!$C:$C,0)))</f>
        <v>Feedstock Shifting</v>
      </c>
      <c r="K1079" s="76" t="str">
        <f>IF(ISBLANK(INDEX('Policy Characteristics'!E:E,MATCH($C1079,'Policy Characteristics'!$C:$C,0))),"",INDEX('Policy Characteristics'!E:E,MATCH($C1079,'Policy Characteristics'!$C:$C,0)))</f>
        <v>indst feedstock shifting</v>
      </c>
      <c r="L1079" s="205">
        <f>IF(ISBLANK(INDEX('Policy Characteristics'!F:F,MATCH($C1079,'Policy Characteristics'!$C:$C,0))),"",INDEX('Policy Characteristics'!F:F,MATCH($C1079,'Policy Characteristics'!$C:$C,0)))</f>
        <v>0</v>
      </c>
      <c r="M1079" s="205">
        <f>IF(ISBLANK(INDEX('Policy Characteristics'!G:G,MATCH($C1079,'Policy Characteristics'!$C:$C,0))),"",INDEX('Policy Characteristics'!G:G,MATCH($C1079,'Policy Characteristics'!$C:$C,0)))</f>
        <v>1</v>
      </c>
      <c r="N1079" s="205">
        <f>IF(ISBLANK(INDEX('Policy Characteristics'!H:H,MATCH($C1079,'Policy Characteristics'!$C:$C,0))),"",INDEX('Policy Characteristics'!H:H,MATCH($C1079,'Policy Characteristics'!$C:$C,0)))</f>
        <v>0.01</v>
      </c>
      <c r="O1079" s="76" t="str">
        <f>IF(ISBLANK(INDEX('Policy Characteristics'!I:I,MATCH($C1079,'Policy Characteristics'!$C:$C,0))),"",INDEX('Policy Characteristics'!I:I,MATCH($C1079,'Policy Characteristics'!$C:$C,0)))</f>
        <v>% of potential achieved</v>
      </c>
      <c r="P1079" s="7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76" t="str">
        <f>IF(ISBLANK(INDEX('Policy Characteristics'!K:K,MATCH($C1079,'Policy Characteristics'!$C:$C,0))),"",INDEX('Policy Characteristics'!K:K,MATCH($C1079,'Policy Characteristics'!$C:$C,0)))</f>
        <v/>
      </c>
      <c r="R1079" s="76" t="str">
        <f>IF(ISBLANK(INDEX('Policy Characteristics'!L:L,MATCH($C1079,'Policy Characteristics'!$C:$C,0))),"",INDEX('Policy Characteristics'!L:L,MATCH($C1079,'Policy Characteristics'!$C:$C,0)))</f>
        <v/>
      </c>
    </row>
    <row r="1080" spans="1:18" s="143" customFormat="1" x14ac:dyDescent="0.25">
      <c r="A1080" s="76" t="str">
        <f>IF(ISBLANK(INDEX('Policy Characteristics'!A:A,MATCH($C1080,'Policy Characteristics'!$C:$C,0))),"",INDEX('Policy Characteristics'!A:A,MATCH($C1080,'Policy Characteristics'!$C:$C,0)))</f>
        <v>Industry</v>
      </c>
      <c r="B1080" s="200" t="str">
        <f>IF(ISBLANK(INDEX('Policy Characteristics'!B:B,MATCH($C1080,'Policy Characteristics'!$C:$C,0))),"",INDEX('Policy Characteristics'!B:B,MATCH($C1080,'Policy Characteristics'!$C:$C,0)))</f>
        <v>Feedstock Shifting</v>
      </c>
      <c r="C1080" s="76" t="str">
        <f t="shared" si="34"/>
        <v>Fraction of Feedstock Shifted</v>
      </c>
      <c r="D1080" s="78" t="s">
        <v>1321</v>
      </c>
      <c r="E1080" s="88" t="s">
        <v>647</v>
      </c>
      <c r="F1080" t="s">
        <v>1283</v>
      </c>
      <c r="G1080" s="88" t="s">
        <v>653</v>
      </c>
      <c r="H1080" s="80">
        <v>2675</v>
      </c>
      <c r="I1080" s="213" t="s">
        <v>44</v>
      </c>
      <c r="J1080" s="202" t="str">
        <f>IF(ISBLANK(INDEX('Policy Characteristics'!D:D,MATCH($C1080,'Policy Characteristics'!$C:$C,0))),"",INDEX('Policy Characteristics'!D:D,MATCH($C1080,'Policy Characteristics'!$C:$C,0)))</f>
        <v>Feedstock Shifting</v>
      </c>
      <c r="K1080" s="76" t="str">
        <f>IF(ISBLANK(INDEX('Policy Characteristics'!E:E,MATCH($C1080,'Policy Characteristics'!$C:$C,0))),"",INDEX('Policy Characteristics'!E:E,MATCH($C1080,'Policy Characteristics'!$C:$C,0)))</f>
        <v>indst feedstock shifting</v>
      </c>
      <c r="L1080" s="205">
        <f>IF(ISBLANK(INDEX('Policy Characteristics'!F:F,MATCH($C1080,'Policy Characteristics'!$C:$C,0))),"",INDEX('Policy Characteristics'!F:F,MATCH($C1080,'Policy Characteristics'!$C:$C,0)))</f>
        <v>0</v>
      </c>
      <c r="M1080" s="205">
        <f>IF(ISBLANK(INDEX('Policy Characteristics'!G:G,MATCH($C1080,'Policy Characteristics'!$C:$C,0))),"",INDEX('Policy Characteristics'!G:G,MATCH($C1080,'Policy Characteristics'!$C:$C,0)))</f>
        <v>1</v>
      </c>
      <c r="N1080" s="205">
        <f>IF(ISBLANK(INDEX('Policy Characteristics'!H:H,MATCH($C1080,'Policy Characteristics'!$C:$C,0))),"",INDEX('Policy Characteristics'!H:H,MATCH($C1080,'Policy Characteristics'!$C:$C,0)))</f>
        <v>0.01</v>
      </c>
      <c r="O1080" s="76" t="str">
        <f>IF(ISBLANK(INDEX('Policy Characteristics'!I:I,MATCH($C1080,'Policy Characteristics'!$C:$C,0))),"",INDEX('Policy Characteristics'!I:I,MATCH($C1080,'Policy Characteristics'!$C:$C,0)))</f>
        <v>% of potential achieved</v>
      </c>
      <c r="P1080" s="7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76" t="str">
        <f>IF(ISBLANK(INDEX('Policy Characteristics'!K:K,MATCH($C1080,'Policy Characteristics'!$C:$C,0))),"",INDEX('Policy Characteristics'!K:K,MATCH($C1080,'Policy Characteristics'!$C:$C,0)))</f>
        <v/>
      </c>
      <c r="R1080" s="76" t="str">
        <f>IF(ISBLANK(INDEX('Policy Characteristics'!L:L,MATCH($C1080,'Policy Characteristics'!$C:$C,0))),"",INDEX('Policy Characteristics'!L:L,MATCH($C1080,'Policy Characteristics'!$C:$C,0)))</f>
        <v/>
      </c>
    </row>
    <row r="1081" spans="1:18" s="143" customFormat="1" x14ac:dyDescent="0.25">
      <c r="A1081" s="76" t="str">
        <f>IF(ISBLANK(INDEX('Policy Characteristics'!A:A,MATCH($C1081,'Policy Characteristics'!$C:$C,0))),"",INDEX('Policy Characteristics'!A:A,MATCH($C1081,'Policy Characteristics'!$C:$C,0)))</f>
        <v>Industry</v>
      </c>
      <c r="B1081" s="200" t="str">
        <f>IF(ISBLANK(INDEX('Policy Characteristics'!B:B,MATCH($C1081,'Policy Characteristics'!$C:$C,0))),"",INDEX('Policy Characteristics'!B:B,MATCH($C1081,'Policy Characteristics'!$C:$C,0)))</f>
        <v>Feedstock Shifting</v>
      </c>
      <c r="C1081" s="76" t="str">
        <f t="shared" si="34"/>
        <v>Fraction of Feedstock Shifted</v>
      </c>
      <c r="D1081" s="78" t="s">
        <v>1321</v>
      </c>
      <c r="E1081" s="88" t="s">
        <v>946</v>
      </c>
      <c r="F1081" t="s">
        <v>1283</v>
      </c>
      <c r="G1081" s="88" t="s">
        <v>949</v>
      </c>
      <c r="H1081" s="80">
        <v>2676</v>
      </c>
      <c r="I1081" s="213" t="s">
        <v>44</v>
      </c>
      <c r="J1081" s="202" t="str">
        <f>IF(ISBLANK(INDEX('Policy Characteristics'!D:D,MATCH($C1081,'Policy Characteristics'!$C:$C,0))),"",INDEX('Policy Characteristics'!D:D,MATCH($C1081,'Policy Characteristics'!$C:$C,0)))</f>
        <v>Feedstock Shifting</v>
      </c>
      <c r="K1081" s="76" t="str">
        <f>IF(ISBLANK(INDEX('Policy Characteristics'!E:E,MATCH($C1081,'Policy Characteristics'!$C:$C,0))),"",INDEX('Policy Characteristics'!E:E,MATCH($C1081,'Policy Characteristics'!$C:$C,0)))</f>
        <v>indst feedstock shifting</v>
      </c>
      <c r="L1081" s="205">
        <f>IF(ISBLANK(INDEX('Policy Characteristics'!F:F,MATCH($C1081,'Policy Characteristics'!$C:$C,0))),"",INDEX('Policy Characteristics'!F:F,MATCH($C1081,'Policy Characteristics'!$C:$C,0)))</f>
        <v>0</v>
      </c>
      <c r="M1081" s="205">
        <f>IF(ISBLANK(INDEX('Policy Characteristics'!G:G,MATCH($C1081,'Policy Characteristics'!$C:$C,0))),"",INDEX('Policy Characteristics'!G:G,MATCH($C1081,'Policy Characteristics'!$C:$C,0)))</f>
        <v>1</v>
      </c>
      <c r="N1081" s="205">
        <f>IF(ISBLANK(INDEX('Policy Characteristics'!H:H,MATCH($C1081,'Policy Characteristics'!$C:$C,0))),"",INDEX('Policy Characteristics'!H:H,MATCH($C1081,'Policy Characteristics'!$C:$C,0)))</f>
        <v>0.01</v>
      </c>
      <c r="O1081" s="76" t="str">
        <f>IF(ISBLANK(INDEX('Policy Characteristics'!I:I,MATCH($C1081,'Policy Characteristics'!$C:$C,0))),"",INDEX('Policy Characteristics'!I:I,MATCH($C1081,'Policy Characteristics'!$C:$C,0)))</f>
        <v>% of potential achieved</v>
      </c>
      <c r="P1081" s="7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76" t="str">
        <f>IF(ISBLANK(INDEX('Policy Characteristics'!K:K,MATCH($C1081,'Policy Characteristics'!$C:$C,0))),"",INDEX('Policy Characteristics'!K:K,MATCH($C1081,'Policy Characteristics'!$C:$C,0)))</f>
        <v/>
      </c>
      <c r="R1081" s="76" t="str">
        <f>IF(ISBLANK(INDEX('Policy Characteristics'!L:L,MATCH($C1081,'Policy Characteristics'!$C:$C,0))),"",INDEX('Policy Characteristics'!L:L,MATCH($C1081,'Policy Characteristics'!$C:$C,0)))</f>
        <v/>
      </c>
    </row>
    <row r="1082" spans="1:18" s="143" customFormat="1" x14ac:dyDescent="0.25">
      <c r="A1082" s="76" t="str">
        <f>IF(ISBLANK(INDEX('Policy Characteristics'!A:A,MATCH($C1082,'Policy Characteristics'!$C:$C,0))),"",INDEX('Policy Characteristics'!A:A,MATCH($C1082,'Policy Characteristics'!$C:$C,0)))</f>
        <v>Industry</v>
      </c>
      <c r="B1082" s="200" t="str">
        <f>IF(ISBLANK(INDEX('Policy Characteristics'!B:B,MATCH($C1082,'Policy Characteristics'!$C:$C,0))),"",INDEX('Policy Characteristics'!B:B,MATCH($C1082,'Policy Characteristics'!$C:$C,0)))</f>
        <v>Feedstock Shifting</v>
      </c>
      <c r="C1082" s="76" t="str">
        <f t="shared" si="34"/>
        <v>Fraction of Feedstock Shifted</v>
      </c>
      <c r="D1082" s="78" t="s">
        <v>1321</v>
      </c>
      <c r="E1082" s="88" t="s">
        <v>947</v>
      </c>
      <c r="F1082" t="s">
        <v>1283</v>
      </c>
      <c r="G1082" s="88" t="s">
        <v>951</v>
      </c>
      <c r="H1082" s="80">
        <v>2677</v>
      </c>
      <c r="I1082" s="213" t="s">
        <v>44</v>
      </c>
      <c r="J1082" s="202" t="str">
        <f>IF(ISBLANK(INDEX('Policy Characteristics'!D:D,MATCH($C1082,'Policy Characteristics'!$C:$C,0))),"",INDEX('Policy Characteristics'!D:D,MATCH($C1082,'Policy Characteristics'!$C:$C,0)))</f>
        <v>Feedstock Shifting</v>
      </c>
      <c r="K1082" s="76" t="str">
        <f>IF(ISBLANK(INDEX('Policy Characteristics'!E:E,MATCH($C1082,'Policy Characteristics'!$C:$C,0))),"",INDEX('Policy Characteristics'!E:E,MATCH($C1082,'Policy Characteristics'!$C:$C,0)))</f>
        <v>indst feedstock shifting</v>
      </c>
      <c r="L1082" s="205">
        <f>IF(ISBLANK(INDEX('Policy Characteristics'!F:F,MATCH($C1082,'Policy Characteristics'!$C:$C,0))),"",INDEX('Policy Characteristics'!F:F,MATCH($C1082,'Policy Characteristics'!$C:$C,0)))</f>
        <v>0</v>
      </c>
      <c r="M1082" s="205">
        <f>IF(ISBLANK(INDEX('Policy Characteristics'!G:G,MATCH($C1082,'Policy Characteristics'!$C:$C,0))),"",INDEX('Policy Characteristics'!G:G,MATCH($C1082,'Policy Characteristics'!$C:$C,0)))</f>
        <v>1</v>
      </c>
      <c r="N1082" s="205">
        <f>IF(ISBLANK(INDEX('Policy Characteristics'!H:H,MATCH($C1082,'Policy Characteristics'!$C:$C,0))),"",INDEX('Policy Characteristics'!H:H,MATCH($C1082,'Policy Characteristics'!$C:$C,0)))</f>
        <v>0.01</v>
      </c>
      <c r="O1082" s="76" t="str">
        <f>IF(ISBLANK(INDEX('Policy Characteristics'!I:I,MATCH($C1082,'Policy Characteristics'!$C:$C,0))),"",INDEX('Policy Characteristics'!I:I,MATCH($C1082,'Policy Characteristics'!$C:$C,0)))</f>
        <v>% of potential achieved</v>
      </c>
      <c r="P1082" s="7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76" t="str">
        <f>IF(ISBLANK(INDEX('Policy Characteristics'!K:K,MATCH($C1082,'Policy Characteristics'!$C:$C,0))),"",INDEX('Policy Characteristics'!K:K,MATCH($C1082,'Policy Characteristics'!$C:$C,0)))</f>
        <v/>
      </c>
      <c r="R1082" s="76" t="str">
        <f>IF(ISBLANK(INDEX('Policy Characteristics'!L:L,MATCH($C1082,'Policy Characteristics'!$C:$C,0))),"",INDEX('Policy Characteristics'!L:L,MATCH($C1082,'Policy Characteristics'!$C:$C,0)))</f>
        <v/>
      </c>
    </row>
    <row r="1083" spans="1:18" s="143" customFormat="1" x14ac:dyDescent="0.25">
      <c r="A1083" s="76" t="str">
        <f>IF(ISBLANK(INDEX('Policy Characteristics'!A:A,MATCH($C1083,'Policy Characteristics'!$C:$C,0))),"",INDEX('Policy Characteristics'!A:A,MATCH($C1083,'Policy Characteristics'!$C:$C,0)))</f>
        <v>Industry</v>
      </c>
      <c r="B1083" s="200" t="str">
        <f>IF(ISBLANK(INDEX('Policy Characteristics'!B:B,MATCH($C1083,'Policy Characteristics'!$C:$C,0))),"",INDEX('Policy Characteristics'!B:B,MATCH($C1083,'Policy Characteristics'!$C:$C,0)))</f>
        <v>Feedstock Shifting</v>
      </c>
      <c r="C1083" s="76" t="str">
        <f t="shared" si="34"/>
        <v>Fraction of Feedstock Shifted</v>
      </c>
      <c r="D1083" s="78" t="s">
        <v>1321</v>
      </c>
      <c r="E1083" s="88" t="s">
        <v>948</v>
      </c>
      <c r="F1083" t="s">
        <v>1283</v>
      </c>
      <c r="G1083" s="88" t="s">
        <v>952</v>
      </c>
      <c r="H1083" s="80">
        <v>2678</v>
      </c>
      <c r="I1083" s="213" t="s">
        <v>44</v>
      </c>
      <c r="J1083" s="202" t="str">
        <f>IF(ISBLANK(INDEX('Policy Characteristics'!D:D,MATCH($C1083,'Policy Characteristics'!$C:$C,0))),"",INDEX('Policy Characteristics'!D:D,MATCH($C1083,'Policy Characteristics'!$C:$C,0)))</f>
        <v>Feedstock Shifting</v>
      </c>
      <c r="K1083" s="76" t="str">
        <f>IF(ISBLANK(INDEX('Policy Characteristics'!E:E,MATCH($C1083,'Policy Characteristics'!$C:$C,0))),"",INDEX('Policy Characteristics'!E:E,MATCH($C1083,'Policy Characteristics'!$C:$C,0)))</f>
        <v>indst feedstock shifting</v>
      </c>
      <c r="L1083" s="205">
        <f>IF(ISBLANK(INDEX('Policy Characteristics'!F:F,MATCH($C1083,'Policy Characteristics'!$C:$C,0))),"",INDEX('Policy Characteristics'!F:F,MATCH($C1083,'Policy Characteristics'!$C:$C,0)))</f>
        <v>0</v>
      </c>
      <c r="M1083" s="205">
        <f>IF(ISBLANK(INDEX('Policy Characteristics'!G:G,MATCH($C1083,'Policy Characteristics'!$C:$C,0))),"",INDEX('Policy Characteristics'!G:G,MATCH($C1083,'Policy Characteristics'!$C:$C,0)))</f>
        <v>1</v>
      </c>
      <c r="N1083" s="205">
        <f>IF(ISBLANK(INDEX('Policy Characteristics'!H:H,MATCH($C1083,'Policy Characteristics'!$C:$C,0))),"",INDEX('Policy Characteristics'!H:H,MATCH($C1083,'Policy Characteristics'!$C:$C,0)))</f>
        <v>0.01</v>
      </c>
      <c r="O1083" s="76" t="str">
        <f>IF(ISBLANK(INDEX('Policy Characteristics'!I:I,MATCH($C1083,'Policy Characteristics'!$C:$C,0))),"",INDEX('Policy Characteristics'!I:I,MATCH($C1083,'Policy Characteristics'!$C:$C,0)))</f>
        <v>% of potential achieved</v>
      </c>
      <c r="P1083" s="7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76" t="str">
        <f>IF(ISBLANK(INDEX('Policy Characteristics'!K:K,MATCH($C1083,'Policy Characteristics'!$C:$C,0))),"",INDEX('Policy Characteristics'!K:K,MATCH($C1083,'Policy Characteristics'!$C:$C,0)))</f>
        <v/>
      </c>
      <c r="R1083" s="76" t="str">
        <f>IF(ISBLANK(INDEX('Policy Characteristics'!L:L,MATCH($C1083,'Policy Characteristics'!$C:$C,0))),"",INDEX('Policy Characteristics'!L:L,MATCH($C1083,'Policy Characteristics'!$C:$C,0)))</f>
        <v/>
      </c>
    </row>
    <row r="1084" spans="1:18" s="143" customFormat="1" x14ac:dyDescent="0.25">
      <c r="A1084" s="76" t="str">
        <f>IF(ISBLANK(INDEX('Policy Characteristics'!A:A,MATCH($C1084,'Policy Characteristics'!$C:$C,0))),"",INDEX('Policy Characteristics'!A:A,MATCH($C1084,'Policy Characteristics'!$C:$C,0)))</f>
        <v>Industry</v>
      </c>
      <c r="B1084" s="200" t="str">
        <f>IF(ISBLANK(INDEX('Policy Characteristics'!B:B,MATCH($C1084,'Policy Characteristics'!$C:$C,0))),"",INDEX('Policy Characteristics'!B:B,MATCH($C1084,'Policy Characteristics'!$C:$C,0)))</f>
        <v>Feedstock Shifting</v>
      </c>
      <c r="C1084" s="76" t="str">
        <f t="shared" si="34"/>
        <v>Fraction of Feedstock Shifted</v>
      </c>
      <c r="D1084" s="78" t="s">
        <v>1321</v>
      </c>
      <c r="E1084" s="88" t="s">
        <v>945</v>
      </c>
      <c r="F1084" t="s">
        <v>1283</v>
      </c>
      <c r="G1084" s="88" t="s">
        <v>950</v>
      </c>
      <c r="H1084" s="80">
        <v>2679</v>
      </c>
      <c r="I1084" s="213" t="s">
        <v>44</v>
      </c>
      <c r="J1084" s="202" t="str">
        <f>IF(ISBLANK(INDEX('Policy Characteristics'!D:D,MATCH($C1084,'Policy Characteristics'!$C:$C,0))),"",INDEX('Policy Characteristics'!D:D,MATCH($C1084,'Policy Characteristics'!$C:$C,0)))</f>
        <v>Feedstock Shifting</v>
      </c>
      <c r="K1084" s="76" t="str">
        <f>IF(ISBLANK(INDEX('Policy Characteristics'!E:E,MATCH($C1084,'Policy Characteristics'!$C:$C,0))),"",INDEX('Policy Characteristics'!E:E,MATCH($C1084,'Policy Characteristics'!$C:$C,0)))</f>
        <v>indst feedstock shifting</v>
      </c>
      <c r="L1084" s="205">
        <f>IF(ISBLANK(INDEX('Policy Characteristics'!F:F,MATCH($C1084,'Policy Characteristics'!$C:$C,0))),"",INDEX('Policy Characteristics'!F:F,MATCH($C1084,'Policy Characteristics'!$C:$C,0)))</f>
        <v>0</v>
      </c>
      <c r="M1084" s="205">
        <f>IF(ISBLANK(INDEX('Policy Characteristics'!G:G,MATCH($C1084,'Policy Characteristics'!$C:$C,0))),"",INDEX('Policy Characteristics'!G:G,MATCH($C1084,'Policy Characteristics'!$C:$C,0)))</f>
        <v>1</v>
      </c>
      <c r="N1084" s="205">
        <f>IF(ISBLANK(INDEX('Policy Characteristics'!H:H,MATCH($C1084,'Policy Characteristics'!$C:$C,0))),"",INDEX('Policy Characteristics'!H:H,MATCH($C1084,'Policy Characteristics'!$C:$C,0)))</f>
        <v>0.01</v>
      </c>
      <c r="O1084" s="76" t="str">
        <f>IF(ISBLANK(INDEX('Policy Characteristics'!I:I,MATCH($C1084,'Policy Characteristics'!$C:$C,0))),"",INDEX('Policy Characteristics'!I:I,MATCH($C1084,'Policy Characteristics'!$C:$C,0)))</f>
        <v>% of potential achieved</v>
      </c>
      <c r="P1084" s="7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76" t="str">
        <f>IF(ISBLANK(INDEX('Policy Characteristics'!K:K,MATCH($C1084,'Policy Characteristics'!$C:$C,0))),"",INDEX('Policy Characteristics'!K:K,MATCH($C1084,'Policy Characteristics'!$C:$C,0)))</f>
        <v/>
      </c>
      <c r="R1084" s="76" t="str">
        <f>IF(ISBLANK(INDEX('Policy Characteristics'!L:L,MATCH($C1084,'Policy Characteristics'!$C:$C,0))),"",INDEX('Policy Characteristics'!L:L,MATCH($C1084,'Policy Characteristics'!$C:$C,0)))</f>
        <v/>
      </c>
    </row>
    <row r="1085" spans="1:18" s="143" customFormat="1" x14ac:dyDescent="0.25">
      <c r="A1085" s="76" t="str">
        <f>IF(ISBLANK(INDEX('Policy Characteristics'!A:A,MATCH($C1085,'Policy Characteristics'!$C:$C,0))),"",INDEX('Policy Characteristics'!A:A,MATCH($C1085,'Policy Characteristics'!$C:$C,0)))</f>
        <v>Industry</v>
      </c>
      <c r="B1085" s="200" t="str">
        <f>IF(ISBLANK(INDEX('Policy Characteristics'!B:B,MATCH($C1085,'Policy Characteristics'!$C:$C,0))),"",INDEX('Policy Characteristics'!B:B,MATCH($C1085,'Policy Characteristics'!$C:$C,0)))</f>
        <v>Feedstock Shifting</v>
      </c>
      <c r="C1085" s="76" t="str">
        <f t="shared" si="34"/>
        <v>Fraction of Feedstock Shifted</v>
      </c>
      <c r="D1085" s="78" t="s">
        <v>1322</v>
      </c>
      <c r="E1085" s="88" t="s">
        <v>642</v>
      </c>
      <c r="F1085" t="s">
        <v>1284</v>
      </c>
      <c r="G1085" s="88" t="s">
        <v>648</v>
      </c>
      <c r="H1085" s="80">
        <v>2680</v>
      </c>
      <c r="I1085" s="213" t="s">
        <v>44</v>
      </c>
      <c r="J1085" s="202" t="str">
        <f>IF(ISBLANK(INDEX('Policy Characteristics'!D:D,MATCH($C1085,'Policy Characteristics'!$C:$C,0))),"",INDEX('Policy Characteristics'!D:D,MATCH($C1085,'Policy Characteristics'!$C:$C,0)))</f>
        <v>Feedstock Shifting</v>
      </c>
      <c r="K1085" s="76" t="str">
        <f>IF(ISBLANK(INDEX('Policy Characteristics'!E:E,MATCH($C1085,'Policy Characteristics'!$C:$C,0))),"",INDEX('Policy Characteristics'!E:E,MATCH($C1085,'Policy Characteristics'!$C:$C,0)))</f>
        <v>indst feedstock shifting</v>
      </c>
      <c r="L1085" s="205">
        <f>IF(ISBLANK(INDEX('Policy Characteristics'!F:F,MATCH($C1085,'Policy Characteristics'!$C:$C,0))),"",INDEX('Policy Characteristics'!F:F,MATCH($C1085,'Policy Characteristics'!$C:$C,0)))</f>
        <v>0</v>
      </c>
      <c r="M1085" s="205">
        <f>IF(ISBLANK(INDEX('Policy Characteristics'!G:G,MATCH($C1085,'Policy Characteristics'!$C:$C,0))),"",INDEX('Policy Characteristics'!G:G,MATCH($C1085,'Policy Characteristics'!$C:$C,0)))</f>
        <v>1</v>
      </c>
      <c r="N1085" s="205">
        <f>IF(ISBLANK(INDEX('Policy Characteristics'!H:H,MATCH($C1085,'Policy Characteristics'!$C:$C,0))),"",INDEX('Policy Characteristics'!H:H,MATCH($C1085,'Policy Characteristics'!$C:$C,0)))</f>
        <v>0.01</v>
      </c>
      <c r="O1085" s="76" t="str">
        <f>IF(ISBLANK(INDEX('Policy Characteristics'!I:I,MATCH($C1085,'Policy Characteristics'!$C:$C,0))),"",INDEX('Policy Characteristics'!I:I,MATCH($C1085,'Policy Characteristics'!$C:$C,0)))</f>
        <v>% of potential achieved</v>
      </c>
      <c r="P1085" s="7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76" t="str">
        <f>IF(ISBLANK(INDEX('Policy Characteristics'!K:K,MATCH($C1085,'Policy Characteristics'!$C:$C,0))),"",INDEX('Policy Characteristics'!K:K,MATCH($C1085,'Policy Characteristics'!$C:$C,0)))</f>
        <v/>
      </c>
      <c r="R1085" s="76" t="str">
        <f>IF(ISBLANK(INDEX('Policy Characteristics'!L:L,MATCH($C1085,'Policy Characteristics'!$C:$C,0))),"",INDEX('Policy Characteristics'!L:L,MATCH($C1085,'Policy Characteristics'!$C:$C,0)))</f>
        <v/>
      </c>
    </row>
    <row r="1086" spans="1:18" s="143" customFormat="1" x14ac:dyDescent="0.25">
      <c r="A1086" s="76" t="str">
        <f>IF(ISBLANK(INDEX('Policy Characteristics'!A:A,MATCH($C1086,'Policy Characteristics'!$C:$C,0))),"",INDEX('Policy Characteristics'!A:A,MATCH($C1086,'Policy Characteristics'!$C:$C,0)))</f>
        <v>Industry</v>
      </c>
      <c r="B1086" s="200" t="str">
        <f>IF(ISBLANK(INDEX('Policy Characteristics'!B:B,MATCH($C1086,'Policy Characteristics'!$C:$C,0))),"",INDEX('Policy Characteristics'!B:B,MATCH($C1086,'Policy Characteristics'!$C:$C,0)))</f>
        <v>Feedstock Shifting</v>
      </c>
      <c r="C1086" s="76" t="str">
        <f t="shared" si="34"/>
        <v>Fraction of Feedstock Shifted</v>
      </c>
      <c r="D1086" s="78" t="s">
        <v>1322</v>
      </c>
      <c r="E1086" s="88" t="s">
        <v>643</v>
      </c>
      <c r="F1086" t="s">
        <v>1284</v>
      </c>
      <c r="G1086" s="88" t="s">
        <v>651</v>
      </c>
      <c r="H1086" s="80">
        <v>2681</v>
      </c>
      <c r="I1086" s="213" t="s">
        <v>44</v>
      </c>
      <c r="J1086" s="202" t="str">
        <f>IF(ISBLANK(INDEX('Policy Characteristics'!D:D,MATCH($C1086,'Policy Characteristics'!$C:$C,0))),"",INDEX('Policy Characteristics'!D:D,MATCH($C1086,'Policy Characteristics'!$C:$C,0)))</f>
        <v>Feedstock Shifting</v>
      </c>
      <c r="K1086" s="76" t="str">
        <f>IF(ISBLANK(INDEX('Policy Characteristics'!E:E,MATCH($C1086,'Policy Characteristics'!$C:$C,0))),"",INDEX('Policy Characteristics'!E:E,MATCH($C1086,'Policy Characteristics'!$C:$C,0)))</f>
        <v>indst feedstock shifting</v>
      </c>
      <c r="L1086" s="205">
        <f>IF(ISBLANK(INDEX('Policy Characteristics'!F:F,MATCH($C1086,'Policy Characteristics'!$C:$C,0))),"",INDEX('Policy Characteristics'!F:F,MATCH($C1086,'Policy Characteristics'!$C:$C,0)))</f>
        <v>0</v>
      </c>
      <c r="M1086" s="205">
        <f>IF(ISBLANK(INDEX('Policy Characteristics'!G:G,MATCH($C1086,'Policy Characteristics'!$C:$C,0))),"",INDEX('Policy Characteristics'!G:G,MATCH($C1086,'Policy Characteristics'!$C:$C,0)))</f>
        <v>1</v>
      </c>
      <c r="N1086" s="205">
        <f>IF(ISBLANK(INDEX('Policy Characteristics'!H:H,MATCH($C1086,'Policy Characteristics'!$C:$C,0))),"",INDEX('Policy Characteristics'!H:H,MATCH($C1086,'Policy Characteristics'!$C:$C,0)))</f>
        <v>0.01</v>
      </c>
      <c r="O1086" s="76" t="str">
        <f>IF(ISBLANK(INDEX('Policy Characteristics'!I:I,MATCH($C1086,'Policy Characteristics'!$C:$C,0))),"",INDEX('Policy Characteristics'!I:I,MATCH($C1086,'Policy Characteristics'!$C:$C,0)))</f>
        <v>% of potential achieved</v>
      </c>
      <c r="P1086" s="7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76" t="str">
        <f>IF(ISBLANK(INDEX('Policy Characteristics'!K:K,MATCH($C1086,'Policy Characteristics'!$C:$C,0))),"",INDEX('Policy Characteristics'!K:K,MATCH($C1086,'Policy Characteristics'!$C:$C,0)))</f>
        <v/>
      </c>
      <c r="R1086" s="76" t="str">
        <f>IF(ISBLANK(INDEX('Policy Characteristics'!L:L,MATCH($C1086,'Policy Characteristics'!$C:$C,0))),"",INDEX('Policy Characteristics'!L:L,MATCH($C1086,'Policy Characteristics'!$C:$C,0)))</f>
        <v/>
      </c>
    </row>
    <row r="1087" spans="1:18" s="143" customFormat="1" x14ac:dyDescent="0.25">
      <c r="A1087" s="76" t="str">
        <f>IF(ISBLANK(INDEX('Policy Characteristics'!A:A,MATCH($C1087,'Policy Characteristics'!$C:$C,0))),"",INDEX('Policy Characteristics'!A:A,MATCH($C1087,'Policy Characteristics'!$C:$C,0)))</f>
        <v>Industry</v>
      </c>
      <c r="B1087" s="200" t="str">
        <f>IF(ISBLANK(INDEX('Policy Characteristics'!B:B,MATCH($C1087,'Policy Characteristics'!$C:$C,0))),"",INDEX('Policy Characteristics'!B:B,MATCH($C1087,'Policy Characteristics'!$C:$C,0)))</f>
        <v>Feedstock Shifting</v>
      </c>
      <c r="C1087" s="76" t="str">
        <f t="shared" si="34"/>
        <v>Fraction of Feedstock Shifted</v>
      </c>
      <c r="D1087" s="78" t="s">
        <v>1322</v>
      </c>
      <c r="E1087" s="88" t="s">
        <v>644</v>
      </c>
      <c r="F1087" t="s">
        <v>1284</v>
      </c>
      <c r="G1087" s="88" t="s">
        <v>652</v>
      </c>
      <c r="H1087" s="80">
        <v>2682</v>
      </c>
      <c r="I1087" s="213" t="s">
        <v>44</v>
      </c>
      <c r="J1087" s="202" t="str">
        <f>IF(ISBLANK(INDEX('Policy Characteristics'!D:D,MATCH($C1087,'Policy Characteristics'!$C:$C,0))),"",INDEX('Policy Characteristics'!D:D,MATCH($C1087,'Policy Characteristics'!$C:$C,0)))</f>
        <v>Feedstock Shifting</v>
      </c>
      <c r="K1087" s="76" t="str">
        <f>IF(ISBLANK(INDEX('Policy Characteristics'!E:E,MATCH($C1087,'Policy Characteristics'!$C:$C,0))),"",INDEX('Policy Characteristics'!E:E,MATCH($C1087,'Policy Characteristics'!$C:$C,0)))</f>
        <v>indst feedstock shifting</v>
      </c>
      <c r="L1087" s="205">
        <f>IF(ISBLANK(INDEX('Policy Characteristics'!F:F,MATCH($C1087,'Policy Characteristics'!$C:$C,0))),"",INDEX('Policy Characteristics'!F:F,MATCH($C1087,'Policy Characteristics'!$C:$C,0)))</f>
        <v>0</v>
      </c>
      <c r="M1087" s="205">
        <f>IF(ISBLANK(INDEX('Policy Characteristics'!G:G,MATCH($C1087,'Policy Characteristics'!$C:$C,0))),"",INDEX('Policy Characteristics'!G:G,MATCH($C1087,'Policy Characteristics'!$C:$C,0)))</f>
        <v>1</v>
      </c>
      <c r="N1087" s="205">
        <f>IF(ISBLANK(INDEX('Policy Characteristics'!H:H,MATCH($C1087,'Policy Characteristics'!$C:$C,0))),"",INDEX('Policy Characteristics'!H:H,MATCH($C1087,'Policy Characteristics'!$C:$C,0)))</f>
        <v>0.01</v>
      </c>
      <c r="O1087" s="76" t="str">
        <f>IF(ISBLANK(INDEX('Policy Characteristics'!I:I,MATCH($C1087,'Policy Characteristics'!$C:$C,0))),"",INDEX('Policy Characteristics'!I:I,MATCH($C1087,'Policy Characteristics'!$C:$C,0)))</f>
        <v>% of potential achieved</v>
      </c>
      <c r="P1087" s="7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76" t="str">
        <f>IF(ISBLANK(INDEX('Policy Characteristics'!K:K,MATCH($C1087,'Policy Characteristics'!$C:$C,0))),"",INDEX('Policy Characteristics'!K:K,MATCH($C1087,'Policy Characteristics'!$C:$C,0)))</f>
        <v/>
      </c>
      <c r="R1087" s="76" t="str">
        <f>IF(ISBLANK(INDEX('Policy Characteristics'!L:L,MATCH($C1087,'Policy Characteristics'!$C:$C,0))),"",INDEX('Policy Characteristics'!L:L,MATCH($C1087,'Policy Characteristics'!$C:$C,0)))</f>
        <v/>
      </c>
    </row>
    <row r="1088" spans="1:18" s="143" customFormat="1" x14ac:dyDescent="0.25">
      <c r="A1088" s="76" t="str">
        <f>IF(ISBLANK(INDEX('Policy Characteristics'!A:A,MATCH($C1088,'Policy Characteristics'!$C:$C,0))),"",INDEX('Policy Characteristics'!A:A,MATCH($C1088,'Policy Characteristics'!$C:$C,0)))</f>
        <v>Industry</v>
      </c>
      <c r="B1088" s="200" t="str">
        <f>IF(ISBLANK(INDEX('Policy Characteristics'!B:B,MATCH($C1088,'Policy Characteristics'!$C:$C,0))),"",INDEX('Policy Characteristics'!B:B,MATCH($C1088,'Policy Characteristics'!$C:$C,0)))</f>
        <v>Feedstock Shifting</v>
      </c>
      <c r="C1088" s="76" t="str">
        <f t="shared" si="34"/>
        <v>Fraction of Feedstock Shifted</v>
      </c>
      <c r="D1088" s="78" t="s">
        <v>1322</v>
      </c>
      <c r="E1088" s="88" t="s">
        <v>645</v>
      </c>
      <c r="F1088" t="s">
        <v>1284</v>
      </c>
      <c r="G1088" s="88" t="s">
        <v>649</v>
      </c>
      <c r="H1088" s="80">
        <v>2683</v>
      </c>
      <c r="I1088" s="213" t="s">
        <v>44</v>
      </c>
      <c r="J1088" s="202" t="str">
        <f>IF(ISBLANK(INDEX('Policy Characteristics'!D:D,MATCH($C1088,'Policy Characteristics'!$C:$C,0))),"",INDEX('Policy Characteristics'!D:D,MATCH($C1088,'Policy Characteristics'!$C:$C,0)))</f>
        <v>Feedstock Shifting</v>
      </c>
      <c r="K1088" s="76" t="str">
        <f>IF(ISBLANK(INDEX('Policy Characteristics'!E:E,MATCH($C1088,'Policy Characteristics'!$C:$C,0))),"",INDEX('Policy Characteristics'!E:E,MATCH($C1088,'Policy Characteristics'!$C:$C,0)))</f>
        <v>indst feedstock shifting</v>
      </c>
      <c r="L1088" s="205">
        <f>IF(ISBLANK(INDEX('Policy Characteristics'!F:F,MATCH($C1088,'Policy Characteristics'!$C:$C,0))),"",INDEX('Policy Characteristics'!F:F,MATCH($C1088,'Policy Characteristics'!$C:$C,0)))</f>
        <v>0</v>
      </c>
      <c r="M1088" s="205">
        <f>IF(ISBLANK(INDEX('Policy Characteristics'!G:G,MATCH($C1088,'Policy Characteristics'!$C:$C,0))),"",INDEX('Policy Characteristics'!G:G,MATCH($C1088,'Policy Characteristics'!$C:$C,0)))</f>
        <v>1</v>
      </c>
      <c r="N1088" s="205">
        <f>IF(ISBLANK(INDEX('Policy Characteristics'!H:H,MATCH($C1088,'Policy Characteristics'!$C:$C,0))),"",INDEX('Policy Characteristics'!H:H,MATCH($C1088,'Policy Characteristics'!$C:$C,0)))</f>
        <v>0.01</v>
      </c>
      <c r="O1088" s="76" t="str">
        <f>IF(ISBLANK(INDEX('Policy Characteristics'!I:I,MATCH($C1088,'Policy Characteristics'!$C:$C,0))),"",INDEX('Policy Characteristics'!I:I,MATCH($C1088,'Policy Characteristics'!$C:$C,0)))</f>
        <v>% of potential achieved</v>
      </c>
      <c r="P1088" s="7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76" t="str">
        <f>IF(ISBLANK(INDEX('Policy Characteristics'!K:K,MATCH($C1088,'Policy Characteristics'!$C:$C,0))),"",INDEX('Policy Characteristics'!K:K,MATCH($C1088,'Policy Characteristics'!$C:$C,0)))</f>
        <v/>
      </c>
      <c r="R1088" s="76" t="str">
        <f>IF(ISBLANK(INDEX('Policy Characteristics'!L:L,MATCH($C1088,'Policy Characteristics'!$C:$C,0))),"",INDEX('Policy Characteristics'!L:L,MATCH($C1088,'Policy Characteristics'!$C:$C,0)))</f>
        <v/>
      </c>
    </row>
    <row r="1089" spans="1:18" s="143" customFormat="1" x14ac:dyDescent="0.25">
      <c r="A1089" s="76" t="str">
        <f>IF(ISBLANK(INDEX('Policy Characteristics'!A:A,MATCH($C1089,'Policy Characteristics'!$C:$C,0))),"",INDEX('Policy Characteristics'!A:A,MATCH($C1089,'Policy Characteristics'!$C:$C,0)))</f>
        <v>Industry</v>
      </c>
      <c r="B1089" s="200" t="str">
        <f>IF(ISBLANK(INDEX('Policy Characteristics'!B:B,MATCH($C1089,'Policy Characteristics'!$C:$C,0))),"",INDEX('Policy Characteristics'!B:B,MATCH($C1089,'Policy Characteristics'!$C:$C,0)))</f>
        <v>Feedstock Shifting</v>
      </c>
      <c r="C1089" s="76" t="str">
        <f t="shared" si="34"/>
        <v>Fraction of Feedstock Shifted</v>
      </c>
      <c r="D1089" s="78" t="s">
        <v>1322</v>
      </c>
      <c r="E1089" s="88" t="s">
        <v>646</v>
      </c>
      <c r="F1089" t="s">
        <v>1284</v>
      </c>
      <c r="G1089" s="88" t="s">
        <v>650</v>
      </c>
      <c r="H1089" s="80">
        <v>2684</v>
      </c>
      <c r="I1089" s="213" t="s">
        <v>44</v>
      </c>
      <c r="J1089" s="202" t="str">
        <f>IF(ISBLANK(INDEX('Policy Characteristics'!D:D,MATCH($C1089,'Policy Characteristics'!$C:$C,0))),"",INDEX('Policy Characteristics'!D:D,MATCH($C1089,'Policy Characteristics'!$C:$C,0)))</f>
        <v>Feedstock Shifting</v>
      </c>
      <c r="K1089" s="76" t="str">
        <f>IF(ISBLANK(INDEX('Policy Characteristics'!E:E,MATCH($C1089,'Policy Characteristics'!$C:$C,0))),"",INDEX('Policy Characteristics'!E:E,MATCH($C1089,'Policy Characteristics'!$C:$C,0)))</f>
        <v>indst feedstock shifting</v>
      </c>
      <c r="L1089" s="205">
        <f>IF(ISBLANK(INDEX('Policy Characteristics'!F:F,MATCH($C1089,'Policy Characteristics'!$C:$C,0))),"",INDEX('Policy Characteristics'!F:F,MATCH($C1089,'Policy Characteristics'!$C:$C,0)))</f>
        <v>0</v>
      </c>
      <c r="M1089" s="205">
        <f>IF(ISBLANK(INDEX('Policy Characteristics'!G:G,MATCH($C1089,'Policy Characteristics'!$C:$C,0))),"",INDEX('Policy Characteristics'!G:G,MATCH($C1089,'Policy Characteristics'!$C:$C,0)))</f>
        <v>1</v>
      </c>
      <c r="N1089" s="205">
        <f>IF(ISBLANK(INDEX('Policy Characteristics'!H:H,MATCH($C1089,'Policy Characteristics'!$C:$C,0))),"",INDEX('Policy Characteristics'!H:H,MATCH($C1089,'Policy Characteristics'!$C:$C,0)))</f>
        <v>0.01</v>
      </c>
      <c r="O1089" s="76" t="str">
        <f>IF(ISBLANK(INDEX('Policy Characteristics'!I:I,MATCH($C1089,'Policy Characteristics'!$C:$C,0))),"",INDEX('Policy Characteristics'!I:I,MATCH($C1089,'Policy Characteristics'!$C:$C,0)))</f>
        <v>% of potential achieved</v>
      </c>
      <c r="P1089" s="7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76" t="str">
        <f>IF(ISBLANK(INDEX('Policy Characteristics'!K:K,MATCH($C1089,'Policy Characteristics'!$C:$C,0))),"",INDEX('Policy Characteristics'!K:K,MATCH($C1089,'Policy Characteristics'!$C:$C,0)))</f>
        <v/>
      </c>
      <c r="R1089" s="76" t="str">
        <f>IF(ISBLANK(INDEX('Policy Characteristics'!L:L,MATCH($C1089,'Policy Characteristics'!$C:$C,0))),"",INDEX('Policy Characteristics'!L:L,MATCH($C1089,'Policy Characteristics'!$C:$C,0)))</f>
        <v/>
      </c>
    </row>
    <row r="1090" spans="1:18" s="143" customFormat="1" x14ac:dyDescent="0.25">
      <c r="A1090" s="76" t="str">
        <f>IF(ISBLANK(INDEX('Policy Characteristics'!A:A,MATCH($C1090,'Policy Characteristics'!$C:$C,0))),"",INDEX('Policy Characteristics'!A:A,MATCH($C1090,'Policy Characteristics'!$C:$C,0)))</f>
        <v>Industry</v>
      </c>
      <c r="B1090" s="200" t="str">
        <f>IF(ISBLANK(INDEX('Policy Characteristics'!B:B,MATCH($C1090,'Policy Characteristics'!$C:$C,0))),"",INDEX('Policy Characteristics'!B:B,MATCH($C1090,'Policy Characteristics'!$C:$C,0)))</f>
        <v>Feedstock Shifting</v>
      </c>
      <c r="C1090" s="76" t="str">
        <f t="shared" si="34"/>
        <v>Fraction of Feedstock Shifted</v>
      </c>
      <c r="D1090" s="78" t="s">
        <v>1322</v>
      </c>
      <c r="E1090" s="88" t="s">
        <v>647</v>
      </c>
      <c r="F1090" t="s">
        <v>1284</v>
      </c>
      <c r="G1090" s="88" t="s">
        <v>653</v>
      </c>
      <c r="H1090" s="80">
        <v>2685</v>
      </c>
      <c r="I1090" s="213" t="s">
        <v>44</v>
      </c>
      <c r="J1090" s="202" t="str">
        <f>IF(ISBLANK(INDEX('Policy Characteristics'!D:D,MATCH($C1090,'Policy Characteristics'!$C:$C,0))),"",INDEX('Policy Characteristics'!D:D,MATCH($C1090,'Policy Characteristics'!$C:$C,0)))</f>
        <v>Feedstock Shifting</v>
      </c>
      <c r="K1090" s="76" t="str">
        <f>IF(ISBLANK(INDEX('Policy Characteristics'!E:E,MATCH($C1090,'Policy Characteristics'!$C:$C,0))),"",INDEX('Policy Characteristics'!E:E,MATCH($C1090,'Policy Characteristics'!$C:$C,0)))</f>
        <v>indst feedstock shifting</v>
      </c>
      <c r="L1090" s="205">
        <f>IF(ISBLANK(INDEX('Policy Characteristics'!F:F,MATCH($C1090,'Policy Characteristics'!$C:$C,0))),"",INDEX('Policy Characteristics'!F:F,MATCH($C1090,'Policy Characteristics'!$C:$C,0)))</f>
        <v>0</v>
      </c>
      <c r="M1090" s="205">
        <f>IF(ISBLANK(INDEX('Policy Characteristics'!G:G,MATCH($C1090,'Policy Characteristics'!$C:$C,0))),"",INDEX('Policy Characteristics'!G:G,MATCH($C1090,'Policy Characteristics'!$C:$C,0)))</f>
        <v>1</v>
      </c>
      <c r="N1090" s="205">
        <f>IF(ISBLANK(INDEX('Policy Characteristics'!H:H,MATCH($C1090,'Policy Characteristics'!$C:$C,0))),"",INDEX('Policy Characteristics'!H:H,MATCH($C1090,'Policy Characteristics'!$C:$C,0)))</f>
        <v>0.01</v>
      </c>
      <c r="O1090" s="76" t="str">
        <f>IF(ISBLANK(INDEX('Policy Characteristics'!I:I,MATCH($C1090,'Policy Characteristics'!$C:$C,0))),"",INDEX('Policy Characteristics'!I:I,MATCH($C1090,'Policy Characteristics'!$C:$C,0)))</f>
        <v>% of potential achieved</v>
      </c>
      <c r="P1090" s="7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76" t="str">
        <f>IF(ISBLANK(INDEX('Policy Characteristics'!K:K,MATCH($C1090,'Policy Characteristics'!$C:$C,0))),"",INDEX('Policy Characteristics'!K:K,MATCH($C1090,'Policy Characteristics'!$C:$C,0)))</f>
        <v/>
      </c>
      <c r="R1090" s="76" t="str">
        <f>IF(ISBLANK(INDEX('Policy Characteristics'!L:L,MATCH($C1090,'Policy Characteristics'!$C:$C,0))),"",INDEX('Policy Characteristics'!L:L,MATCH($C1090,'Policy Characteristics'!$C:$C,0)))</f>
        <v/>
      </c>
    </row>
    <row r="1091" spans="1:18" s="143" customFormat="1" x14ac:dyDescent="0.25">
      <c r="A1091" s="76" t="str">
        <f>IF(ISBLANK(INDEX('Policy Characteristics'!A:A,MATCH($C1091,'Policy Characteristics'!$C:$C,0))),"",INDEX('Policy Characteristics'!A:A,MATCH($C1091,'Policy Characteristics'!$C:$C,0)))</f>
        <v>Industry</v>
      </c>
      <c r="B1091" s="200" t="str">
        <f>IF(ISBLANK(INDEX('Policy Characteristics'!B:B,MATCH($C1091,'Policy Characteristics'!$C:$C,0))),"",INDEX('Policy Characteristics'!B:B,MATCH($C1091,'Policy Characteristics'!$C:$C,0)))</f>
        <v>Feedstock Shifting</v>
      </c>
      <c r="C1091" s="76" t="str">
        <f t="shared" si="34"/>
        <v>Fraction of Feedstock Shifted</v>
      </c>
      <c r="D1091" s="78" t="s">
        <v>1322</v>
      </c>
      <c r="E1091" s="88" t="s">
        <v>946</v>
      </c>
      <c r="F1091" t="s">
        <v>1284</v>
      </c>
      <c r="G1091" s="88" t="s">
        <v>949</v>
      </c>
      <c r="H1091" s="80">
        <v>2686</v>
      </c>
      <c r="I1091" s="213" t="s">
        <v>44</v>
      </c>
      <c r="J1091" s="202" t="str">
        <f>IF(ISBLANK(INDEX('Policy Characteristics'!D:D,MATCH($C1091,'Policy Characteristics'!$C:$C,0))),"",INDEX('Policy Characteristics'!D:D,MATCH($C1091,'Policy Characteristics'!$C:$C,0)))</f>
        <v>Feedstock Shifting</v>
      </c>
      <c r="K1091" s="76" t="str">
        <f>IF(ISBLANK(INDEX('Policy Characteristics'!E:E,MATCH($C1091,'Policy Characteristics'!$C:$C,0))),"",INDEX('Policy Characteristics'!E:E,MATCH($C1091,'Policy Characteristics'!$C:$C,0)))</f>
        <v>indst feedstock shifting</v>
      </c>
      <c r="L1091" s="205">
        <f>IF(ISBLANK(INDEX('Policy Characteristics'!F:F,MATCH($C1091,'Policy Characteristics'!$C:$C,0))),"",INDEX('Policy Characteristics'!F:F,MATCH($C1091,'Policy Characteristics'!$C:$C,0)))</f>
        <v>0</v>
      </c>
      <c r="M1091" s="205">
        <f>IF(ISBLANK(INDEX('Policy Characteristics'!G:G,MATCH($C1091,'Policy Characteristics'!$C:$C,0))),"",INDEX('Policy Characteristics'!G:G,MATCH($C1091,'Policy Characteristics'!$C:$C,0)))</f>
        <v>1</v>
      </c>
      <c r="N1091" s="205">
        <f>IF(ISBLANK(INDEX('Policy Characteristics'!H:H,MATCH($C1091,'Policy Characteristics'!$C:$C,0))),"",INDEX('Policy Characteristics'!H:H,MATCH($C1091,'Policy Characteristics'!$C:$C,0)))</f>
        <v>0.01</v>
      </c>
      <c r="O1091" s="76" t="str">
        <f>IF(ISBLANK(INDEX('Policy Characteristics'!I:I,MATCH($C1091,'Policy Characteristics'!$C:$C,0))),"",INDEX('Policy Characteristics'!I:I,MATCH($C1091,'Policy Characteristics'!$C:$C,0)))</f>
        <v>% of potential achieved</v>
      </c>
      <c r="P1091" s="7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76" t="str">
        <f>IF(ISBLANK(INDEX('Policy Characteristics'!K:K,MATCH($C1091,'Policy Characteristics'!$C:$C,0))),"",INDEX('Policy Characteristics'!K:K,MATCH($C1091,'Policy Characteristics'!$C:$C,0)))</f>
        <v/>
      </c>
      <c r="R1091" s="76" t="str">
        <f>IF(ISBLANK(INDEX('Policy Characteristics'!L:L,MATCH($C1091,'Policy Characteristics'!$C:$C,0))),"",INDEX('Policy Characteristics'!L:L,MATCH($C1091,'Policy Characteristics'!$C:$C,0)))</f>
        <v/>
      </c>
    </row>
    <row r="1092" spans="1:18" s="143" customFormat="1" x14ac:dyDescent="0.25">
      <c r="A1092" s="76" t="str">
        <f>IF(ISBLANK(INDEX('Policy Characteristics'!A:A,MATCH($C1092,'Policy Characteristics'!$C:$C,0))),"",INDEX('Policy Characteristics'!A:A,MATCH($C1092,'Policy Characteristics'!$C:$C,0)))</f>
        <v>Industry</v>
      </c>
      <c r="B1092" s="200" t="str">
        <f>IF(ISBLANK(INDEX('Policy Characteristics'!B:B,MATCH($C1092,'Policy Characteristics'!$C:$C,0))),"",INDEX('Policy Characteristics'!B:B,MATCH($C1092,'Policy Characteristics'!$C:$C,0)))</f>
        <v>Feedstock Shifting</v>
      </c>
      <c r="C1092" s="76" t="str">
        <f t="shared" si="34"/>
        <v>Fraction of Feedstock Shifted</v>
      </c>
      <c r="D1092" s="78" t="s">
        <v>1322</v>
      </c>
      <c r="E1092" s="88" t="s">
        <v>947</v>
      </c>
      <c r="F1092" t="s">
        <v>1284</v>
      </c>
      <c r="G1092" s="88" t="s">
        <v>951</v>
      </c>
      <c r="H1092" s="80">
        <v>2687</v>
      </c>
      <c r="I1092" s="213" t="s">
        <v>44</v>
      </c>
      <c r="J1092" s="202" t="str">
        <f>IF(ISBLANK(INDEX('Policy Characteristics'!D:D,MATCH($C1092,'Policy Characteristics'!$C:$C,0))),"",INDEX('Policy Characteristics'!D:D,MATCH($C1092,'Policy Characteristics'!$C:$C,0)))</f>
        <v>Feedstock Shifting</v>
      </c>
      <c r="K1092" s="76" t="str">
        <f>IF(ISBLANK(INDEX('Policy Characteristics'!E:E,MATCH($C1092,'Policy Characteristics'!$C:$C,0))),"",INDEX('Policy Characteristics'!E:E,MATCH($C1092,'Policy Characteristics'!$C:$C,0)))</f>
        <v>indst feedstock shifting</v>
      </c>
      <c r="L1092" s="205">
        <f>IF(ISBLANK(INDEX('Policy Characteristics'!F:F,MATCH($C1092,'Policy Characteristics'!$C:$C,0))),"",INDEX('Policy Characteristics'!F:F,MATCH($C1092,'Policy Characteristics'!$C:$C,0)))</f>
        <v>0</v>
      </c>
      <c r="M1092" s="205">
        <f>IF(ISBLANK(INDEX('Policy Characteristics'!G:G,MATCH($C1092,'Policy Characteristics'!$C:$C,0))),"",INDEX('Policy Characteristics'!G:G,MATCH($C1092,'Policy Characteristics'!$C:$C,0)))</f>
        <v>1</v>
      </c>
      <c r="N1092" s="205">
        <f>IF(ISBLANK(INDEX('Policy Characteristics'!H:H,MATCH($C1092,'Policy Characteristics'!$C:$C,0))),"",INDEX('Policy Characteristics'!H:H,MATCH($C1092,'Policy Characteristics'!$C:$C,0)))</f>
        <v>0.01</v>
      </c>
      <c r="O1092" s="76" t="str">
        <f>IF(ISBLANK(INDEX('Policy Characteristics'!I:I,MATCH($C1092,'Policy Characteristics'!$C:$C,0))),"",INDEX('Policy Characteristics'!I:I,MATCH($C1092,'Policy Characteristics'!$C:$C,0)))</f>
        <v>% of potential achieved</v>
      </c>
      <c r="P1092" s="7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76" t="str">
        <f>IF(ISBLANK(INDEX('Policy Characteristics'!K:K,MATCH($C1092,'Policy Characteristics'!$C:$C,0))),"",INDEX('Policy Characteristics'!K:K,MATCH($C1092,'Policy Characteristics'!$C:$C,0)))</f>
        <v/>
      </c>
      <c r="R1092" s="76" t="str">
        <f>IF(ISBLANK(INDEX('Policy Characteristics'!L:L,MATCH($C1092,'Policy Characteristics'!$C:$C,0))),"",INDEX('Policy Characteristics'!L:L,MATCH($C1092,'Policy Characteristics'!$C:$C,0)))</f>
        <v/>
      </c>
    </row>
    <row r="1093" spans="1:18" s="143" customFormat="1" x14ac:dyDescent="0.25">
      <c r="A1093" s="76" t="str">
        <f>IF(ISBLANK(INDEX('Policy Characteristics'!A:A,MATCH($C1093,'Policy Characteristics'!$C:$C,0))),"",INDEX('Policy Characteristics'!A:A,MATCH($C1093,'Policy Characteristics'!$C:$C,0)))</f>
        <v>Industry</v>
      </c>
      <c r="B1093" s="200" t="str">
        <f>IF(ISBLANK(INDEX('Policy Characteristics'!B:B,MATCH($C1093,'Policy Characteristics'!$C:$C,0))),"",INDEX('Policy Characteristics'!B:B,MATCH($C1093,'Policy Characteristics'!$C:$C,0)))</f>
        <v>Feedstock Shifting</v>
      </c>
      <c r="C1093" s="76" t="str">
        <f t="shared" si="34"/>
        <v>Fraction of Feedstock Shifted</v>
      </c>
      <c r="D1093" s="78" t="s">
        <v>1322</v>
      </c>
      <c r="E1093" s="88" t="s">
        <v>948</v>
      </c>
      <c r="F1093" t="s">
        <v>1284</v>
      </c>
      <c r="G1093" s="88" t="s">
        <v>952</v>
      </c>
      <c r="H1093" s="80">
        <v>2688</v>
      </c>
      <c r="I1093" s="213" t="s">
        <v>44</v>
      </c>
      <c r="J1093" s="202" t="str">
        <f>IF(ISBLANK(INDEX('Policy Characteristics'!D:D,MATCH($C1093,'Policy Characteristics'!$C:$C,0))),"",INDEX('Policy Characteristics'!D:D,MATCH($C1093,'Policy Characteristics'!$C:$C,0)))</f>
        <v>Feedstock Shifting</v>
      </c>
      <c r="K1093" s="76" t="str">
        <f>IF(ISBLANK(INDEX('Policy Characteristics'!E:E,MATCH($C1093,'Policy Characteristics'!$C:$C,0))),"",INDEX('Policy Characteristics'!E:E,MATCH($C1093,'Policy Characteristics'!$C:$C,0)))</f>
        <v>indst feedstock shifting</v>
      </c>
      <c r="L1093" s="205">
        <f>IF(ISBLANK(INDEX('Policy Characteristics'!F:F,MATCH($C1093,'Policy Characteristics'!$C:$C,0))),"",INDEX('Policy Characteristics'!F:F,MATCH($C1093,'Policy Characteristics'!$C:$C,0)))</f>
        <v>0</v>
      </c>
      <c r="M1093" s="205">
        <f>IF(ISBLANK(INDEX('Policy Characteristics'!G:G,MATCH($C1093,'Policy Characteristics'!$C:$C,0))),"",INDEX('Policy Characteristics'!G:G,MATCH($C1093,'Policy Characteristics'!$C:$C,0)))</f>
        <v>1</v>
      </c>
      <c r="N1093" s="205">
        <f>IF(ISBLANK(INDEX('Policy Characteristics'!H:H,MATCH($C1093,'Policy Characteristics'!$C:$C,0))),"",INDEX('Policy Characteristics'!H:H,MATCH($C1093,'Policy Characteristics'!$C:$C,0)))</f>
        <v>0.01</v>
      </c>
      <c r="O1093" s="76" t="str">
        <f>IF(ISBLANK(INDEX('Policy Characteristics'!I:I,MATCH($C1093,'Policy Characteristics'!$C:$C,0))),"",INDEX('Policy Characteristics'!I:I,MATCH($C1093,'Policy Characteristics'!$C:$C,0)))</f>
        <v>% of potential achieved</v>
      </c>
      <c r="P1093" s="7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76" t="str">
        <f>IF(ISBLANK(INDEX('Policy Characteristics'!K:K,MATCH($C1093,'Policy Characteristics'!$C:$C,0))),"",INDEX('Policy Characteristics'!K:K,MATCH($C1093,'Policy Characteristics'!$C:$C,0)))</f>
        <v/>
      </c>
      <c r="R1093" s="76" t="str">
        <f>IF(ISBLANK(INDEX('Policy Characteristics'!L:L,MATCH($C1093,'Policy Characteristics'!$C:$C,0))),"",INDEX('Policy Characteristics'!L:L,MATCH($C1093,'Policy Characteristics'!$C:$C,0)))</f>
        <v/>
      </c>
    </row>
    <row r="1094" spans="1:18" s="143" customFormat="1" x14ac:dyDescent="0.25">
      <c r="A1094" s="76" t="str">
        <f>IF(ISBLANK(INDEX('Policy Characteristics'!A:A,MATCH($C1094,'Policy Characteristics'!$C:$C,0))),"",INDEX('Policy Characteristics'!A:A,MATCH($C1094,'Policy Characteristics'!$C:$C,0)))</f>
        <v>Industry</v>
      </c>
      <c r="B1094" s="200" t="str">
        <f>IF(ISBLANK(INDEX('Policy Characteristics'!B:B,MATCH($C1094,'Policy Characteristics'!$C:$C,0))),"",INDEX('Policy Characteristics'!B:B,MATCH($C1094,'Policy Characteristics'!$C:$C,0)))</f>
        <v>Feedstock Shifting</v>
      </c>
      <c r="C1094" s="76" t="str">
        <f t="shared" si="34"/>
        <v>Fraction of Feedstock Shifted</v>
      </c>
      <c r="D1094" s="78" t="s">
        <v>1322</v>
      </c>
      <c r="E1094" s="88" t="s">
        <v>945</v>
      </c>
      <c r="F1094" t="s">
        <v>1284</v>
      </c>
      <c r="G1094" s="88" t="s">
        <v>950</v>
      </c>
      <c r="H1094" s="80">
        <v>2689</v>
      </c>
      <c r="I1094" s="213" t="s">
        <v>44</v>
      </c>
      <c r="J1094" s="202" t="str">
        <f>IF(ISBLANK(INDEX('Policy Characteristics'!D:D,MATCH($C1094,'Policy Characteristics'!$C:$C,0))),"",INDEX('Policy Characteristics'!D:D,MATCH($C1094,'Policy Characteristics'!$C:$C,0)))</f>
        <v>Feedstock Shifting</v>
      </c>
      <c r="K1094" s="76" t="str">
        <f>IF(ISBLANK(INDEX('Policy Characteristics'!E:E,MATCH($C1094,'Policy Characteristics'!$C:$C,0))),"",INDEX('Policy Characteristics'!E:E,MATCH($C1094,'Policy Characteristics'!$C:$C,0)))</f>
        <v>indst feedstock shifting</v>
      </c>
      <c r="L1094" s="205">
        <f>IF(ISBLANK(INDEX('Policy Characteristics'!F:F,MATCH($C1094,'Policy Characteristics'!$C:$C,0))),"",INDEX('Policy Characteristics'!F:F,MATCH($C1094,'Policy Characteristics'!$C:$C,0)))</f>
        <v>0</v>
      </c>
      <c r="M1094" s="205">
        <f>IF(ISBLANK(INDEX('Policy Characteristics'!G:G,MATCH($C1094,'Policy Characteristics'!$C:$C,0))),"",INDEX('Policy Characteristics'!G:G,MATCH($C1094,'Policy Characteristics'!$C:$C,0)))</f>
        <v>1</v>
      </c>
      <c r="N1094" s="205">
        <f>IF(ISBLANK(INDEX('Policy Characteristics'!H:H,MATCH($C1094,'Policy Characteristics'!$C:$C,0))),"",INDEX('Policy Characteristics'!H:H,MATCH($C1094,'Policy Characteristics'!$C:$C,0)))</f>
        <v>0.01</v>
      </c>
      <c r="O1094" s="76" t="str">
        <f>IF(ISBLANK(INDEX('Policy Characteristics'!I:I,MATCH($C1094,'Policy Characteristics'!$C:$C,0))),"",INDEX('Policy Characteristics'!I:I,MATCH($C1094,'Policy Characteristics'!$C:$C,0)))</f>
        <v>% of potential achieved</v>
      </c>
      <c r="P1094" s="7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76" t="str">
        <f>IF(ISBLANK(INDEX('Policy Characteristics'!K:K,MATCH($C1094,'Policy Characteristics'!$C:$C,0))),"",INDEX('Policy Characteristics'!K:K,MATCH($C1094,'Policy Characteristics'!$C:$C,0)))</f>
        <v/>
      </c>
      <c r="R1094" s="76" t="str">
        <f>IF(ISBLANK(INDEX('Policy Characteristics'!L:L,MATCH($C1094,'Policy Characteristics'!$C:$C,0))),"",INDEX('Policy Characteristics'!L:L,MATCH($C1094,'Policy Characteristics'!$C:$C,0)))</f>
        <v/>
      </c>
    </row>
    <row r="1095" spans="1:18" s="143" customFormat="1" x14ac:dyDescent="0.25">
      <c r="A1095" s="76" t="str">
        <f>IF(ISBLANK(INDEX('Policy Characteristics'!A:A,MATCH($C1095,'Policy Characteristics'!$C:$C,0))),"",INDEX('Policy Characteristics'!A:A,MATCH($C1095,'Policy Characteristics'!$C:$C,0)))</f>
        <v>Industry</v>
      </c>
      <c r="B1095" s="200" t="str">
        <f>IF(ISBLANK(INDEX('Policy Characteristics'!B:B,MATCH($C1095,'Policy Characteristics'!$C:$C,0))),"",INDEX('Policy Characteristics'!B:B,MATCH($C1095,'Policy Characteristics'!$C:$C,0)))</f>
        <v>Feedstock Shifting</v>
      </c>
      <c r="C1095" s="76" t="str">
        <f t="shared" si="34"/>
        <v>Fraction of Feedstock Shifted</v>
      </c>
      <c r="D1095" s="78" t="s">
        <v>1323</v>
      </c>
      <c r="E1095" s="88" t="s">
        <v>642</v>
      </c>
      <c r="F1095" t="s">
        <v>1326</v>
      </c>
      <c r="G1095" s="88" t="s">
        <v>648</v>
      </c>
      <c r="H1095" s="80">
        <v>2690</v>
      </c>
      <c r="I1095" s="213" t="s">
        <v>44</v>
      </c>
      <c r="J1095" s="202" t="str">
        <f>IF(ISBLANK(INDEX('Policy Characteristics'!D:D,MATCH($C1095,'Policy Characteristics'!$C:$C,0))),"",INDEX('Policy Characteristics'!D:D,MATCH($C1095,'Policy Characteristics'!$C:$C,0)))</f>
        <v>Feedstock Shifting</v>
      </c>
      <c r="K1095" s="76" t="str">
        <f>IF(ISBLANK(INDEX('Policy Characteristics'!E:E,MATCH($C1095,'Policy Characteristics'!$C:$C,0))),"",INDEX('Policy Characteristics'!E:E,MATCH($C1095,'Policy Characteristics'!$C:$C,0)))</f>
        <v>indst feedstock shifting</v>
      </c>
      <c r="L1095" s="205">
        <f>IF(ISBLANK(INDEX('Policy Characteristics'!F:F,MATCH($C1095,'Policy Characteristics'!$C:$C,0))),"",INDEX('Policy Characteristics'!F:F,MATCH($C1095,'Policy Characteristics'!$C:$C,0)))</f>
        <v>0</v>
      </c>
      <c r="M1095" s="205">
        <f>IF(ISBLANK(INDEX('Policy Characteristics'!G:G,MATCH($C1095,'Policy Characteristics'!$C:$C,0))),"",INDEX('Policy Characteristics'!G:G,MATCH($C1095,'Policy Characteristics'!$C:$C,0)))</f>
        <v>1</v>
      </c>
      <c r="N1095" s="205">
        <f>IF(ISBLANK(INDEX('Policy Characteristics'!H:H,MATCH($C1095,'Policy Characteristics'!$C:$C,0))),"",INDEX('Policy Characteristics'!H:H,MATCH($C1095,'Policy Characteristics'!$C:$C,0)))</f>
        <v>0.01</v>
      </c>
      <c r="O1095" s="76" t="str">
        <f>IF(ISBLANK(INDEX('Policy Characteristics'!I:I,MATCH($C1095,'Policy Characteristics'!$C:$C,0))),"",INDEX('Policy Characteristics'!I:I,MATCH($C1095,'Policy Characteristics'!$C:$C,0)))</f>
        <v>% of potential achieved</v>
      </c>
      <c r="P1095" s="7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76" t="str">
        <f>IF(ISBLANK(INDEX('Policy Characteristics'!K:K,MATCH($C1095,'Policy Characteristics'!$C:$C,0))),"",INDEX('Policy Characteristics'!K:K,MATCH($C1095,'Policy Characteristics'!$C:$C,0)))</f>
        <v/>
      </c>
      <c r="R1095" s="76" t="str">
        <f>IF(ISBLANK(INDEX('Policy Characteristics'!L:L,MATCH($C1095,'Policy Characteristics'!$C:$C,0))),"",INDEX('Policy Characteristics'!L:L,MATCH($C1095,'Policy Characteristics'!$C:$C,0)))</f>
        <v/>
      </c>
    </row>
    <row r="1096" spans="1:18" s="143" customFormat="1" x14ac:dyDescent="0.25">
      <c r="A1096" s="76" t="str">
        <f>IF(ISBLANK(INDEX('Policy Characteristics'!A:A,MATCH($C1096,'Policy Characteristics'!$C:$C,0))),"",INDEX('Policy Characteristics'!A:A,MATCH($C1096,'Policy Characteristics'!$C:$C,0)))</f>
        <v>Industry</v>
      </c>
      <c r="B1096" s="200" t="str">
        <f>IF(ISBLANK(INDEX('Policy Characteristics'!B:B,MATCH($C1096,'Policy Characteristics'!$C:$C,0))),"",INDEX('Policy Characteristics'!B:B,MATCH($C1096,'Policy Characteristics'!$C:$C,0)))</f>
        <v>Feedstock Shifting</v>
      </c>
      <c r="C1096" s="76" t="str">
        <f t="shared" si="34"/>
        <v>Fraction of Feedstock Shifted</v>
      </c>
      <c r="D1096" s="78" t="s">
        <v>1323</v>
      </c>
      <c r="E1096" s="88" t="s">
        <v>643</v>
      </c>
      <c r="F1096" t="s">
        <v>1326</v>
      </c>
      <c r="G1096" s="88" t="s">
        <v>651</v>
      </c>
      <c r="H1096" s="80">
        <v>2691</v>
      </c>
      <c r="I1096" s="213" t="s">
        <v>44</v>
      </c>
      <c r="J1096" s="202" t="str">
        <f>IF(ISBLANK(INDEX('Policy Characteristics'!D:D,MATCH($C1096,'Policy Characteristics'!$C:$C,0))),"",INDEX('Policy Characteristics'!D:D,MATCH($C1096,'Policy Characteristics'!$C:$C,0)))</f>
        <v>Feedstock Shifting</v>
      </c>
      <c r="K1096" s="76" t="str">
        <f>IF(ISBLANK(INDEX('Policy Characteristics'!E:E,MATCH($C1096,'Policy Characteristics'!$C:$C,0))),"",INDEX('Policy Characteristics'!E:E,MATCH($C1096,'Policy Characteristics'!$C:$C,0)))</f>
        <v>indst feedstock shifting</v>
      </c>
      <c r="L1096" s="205">
        <f>IF(ISBLANK(INDEX('Policy Characteristics'!F:F,MATCH($C1096,'Policy Characteristics'!$C:$C,0))),"",INDEX('Policy Characteristics'!F:F,MATCH($C1096,'Policy Characteristics'!$C:$C,0)))</f>
        <v>0</v>
      </c>
      <c r="M1096" s="205">
        <f>IF(ISBLANK(INDEX('Policy Characteristics'!G:G,MATCH($C1096,'Policy Characteristics'!$C:$C,0))),"",INDEX('Policy Characteristics'!G:G,MATCH($C1096,'Policy Characteristics'!$C:$C,0)))</f>
        <v>1</v>
      </c>
      <c r="N1096" s="205">
        <f>IF(ISBLANK(INDEX('Policy Characteristics'!H:H,MATCH($C1096,'Policy Characteristics'!$C:$C,0))),"",INDEX('Policy Characteristics'!H:H,MATCH($C1096,'Policy Characteristics'!$C:$C,0)))</f>
        <v>0.01</v>
      </c>
      <c r="O1096" s="76" t="str">
        <f>IF(ISBLANK(INDEX('Policy Characteristics'!I:I,MATCH($C1096,'Policy Characteristics'!$C:$C,0))),"",INDEX('Policy Characteristics'!I:I,MATCH($C1096,'Policy Characteristics'!$C:$C,0)))</f>
        <v>% of potential achieved</v>
      </c>
      <c r="P1096" s="7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76" t="str">
        <f>IF(ISBLANK(INDEX('Policy Characteristics'!K:K,MATCH($C1096,'Policy Characteristics'!$C:$C,0))),"",INDEX('Policy Characteristics'!K:K,MATCH($C1096,'Policy Characteristics'!$C:$C,0)))</f>
        <v/>
      </c>
      <c r="R1096" s="76" t="str">
        <f>IF(ISBLANK(INDEX('Policy Characteristics'!L:L,MATCH($C1096,'Policy Characteristics'!$C:$C,0))),"",INDEX('Policy Characteristics'!L:L,MATCH($C1096,'Policy Characteristics'!$C:$C,0)))</f>
        <v/>
      </c>
    </row>
    <row r="1097" spans="1:18" s="143" customFormat="1" x14ac:dyDescent="0.25">
      <c r="A1097" s="76" t="str">
        <f>IF(ISBLANK(INDEX('Policy Characteristics'!A:A,MATCH($C1097,'Policy Characteristics'!$C:$C,0))),"",INDEX('Policy Characteristics'!A:A,MATCH($C1097,'Policy Characteristics'!$C:$C,0)))</f>
        <v>Industry</v>
      </c>
      <c r="B1097" s="200" t="str">
        <f>IF(ISBLANK(INDEX('Policy Characteristics'!B:B,MATCH($C1097,'Policy Characteristics'!$C:$C,0))),"",INDEX('Policy Characteristics'!B:B,MATCH($C1097,'Policy Characteristics'!$C:$C,0)))</f>
        <v>Feedstock Shifting</v>
      </c>
      <c r="C1097" s="76" t="str">
        <f t="shared" si="34"/>
        <v>Fraction of Feedstock Shifted</v>
      </c>
      <c r="D1097" s="78" t="s">
        <v>1323</v>
      </c>
      <c r="E1097" s="88" t="s">
        <v>644</v>
      </c>
      <c r="F1097" t="s">
        <v>1326</v>
      </c>
      <c r="G1097" s="88" t="s">
        <v>652</v>
      </c>
      <c r="H1097" s="80">
        <v>2692</v>
      </c>
      <c r="I1097" s="213" t="s">
        <v>44</v>
      </c>
      <c r="J1097" s="202" t="str">
        <f>IF(ISBLANK(INDEX('Policy Characteristics'!D:D,MATCH($C1097,'Policy Characteristics'!$C:$C,0))),"",INDEX('Policy Characteristics'!D:D,MATCH($C1097,'Policy Characteristics'!$C:$C,0)))</f>
        <v>Feedstock Shifting</v>
      </c>
      <c r="K1097" s="76" t="str">
        <f>IF(ISBLANK(INDEX('Policy Characteristics'!E:E,MATCH($C1097,'Policy Characteristics'!$C:$C,0))),"",INDEX('Policy Characteristics'!E:E,MATCH($C1097,'Policy Characteristics'!$C:$C,0)))</f>
        <v>indst feedstock shifting</v>
      </c>
      <c r="L1097" s="205">
        <f>IF(ISBLANK(INDEX('Policy Characteristics'!F:F,MATCH($C1097,'Policy Characteristics'!$C:$C,0))),"",INDEX('Policy Characteristics'!F:F,MATCH($C1097,'Policy Characteristics'!$C:$C,0)))</f>
        <v>0</v>
      </c>
      <c r="M1097" s="205">
        <f>IF(ISBLANK(INDEX('Policy Characteristics'!G:G,MATCH($C1097,'Policy Characteristics'!$C:$C,0))),"",INDEX('Policy Characteristics'!G:G,MATCH($C1097,'Policy Characteristics'!$C:$C,0)))</f>
        <v>1</v>
      </c>
      <c r="N1097" s="205">
        <f>IF(ISBLANK(INDEX('Policy Characteristics'!H:H,MATCH($C1097,'Policy Characteristics'!$C:$C,0))),"",INDEX('Policy Characteristics'!H:H,MATCH($C1097,'Policy Characteristics'!$C:$C,0)))</f>
        <v>0.01</v>
      </c>
      <c r="O1097" s="76" t="str">
        <f>IF(ISBLANK(INDEX('Policy Characteristics'!I:I,MATCH($C1097,'Policy Characteristics'!$C:$C,0))),"",INDEX('Policy Characteristics'!I:I,MATCH($C1097,'Policy Characteristics'!$C:$C,0)))</f>
        <v>% of potential achieved</v>
      </c>
      <c r="P1097" s="7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76" t="str">
        <f>IF(ISBLANK(INDEX('Policy Characteristics'!K:K,MATCH($C1097,'Policy Characteristics'!$C:$C,0))),"",INDEX('Policy Characteristics'!K:K,MATCH($C1097,'Policy Characteristics'!$C:$C,0)))</f>
        <v/>
      </c>
      <c r="R1097" s="76" t="str">
        <f>IF(ISBLANK(INDEX('Policy Characteristics'!L:L,MATCH($C1097,'Policy Characteristics'!$C:$C,0))),"",INDEX('Policy Characteristics'!L:L,MATCH($C1097,'Policy Characteristics'!$C:$C,0)))</f>
        <v/>
      </c>
    </row>
    <row r="1098" spans="1:18" s="143" customFormat="1" x14ac:dyDescent="0.25">
      <c r="A1098" s="76" t="str">
        <f>IF(ISBLANK(INDEX('Policy Characteristics'!A:A,MATCH($C1098,'Policy Characteristics'!$C:$C,0))),"",INDEX('Policy Characteristics'!A:A,MATCH($C1098,'Policy Characteristics'!$C:$C,0)))</f>
        <v>Industry</v>
      </c>
      <c r="B1098" s="200" t="str">
        <f>IF(ISBLANK(INDEX('Policy Characteristics'!B:B,MATCH($C1098,'Policy Characteristics'!$C:$C,0))),"",INDEX('Policy Characteristics'!B:B,MATCH($C1098,'Policy Characteristics'!$C:$C,0)))</f>
        <v>Feedstock Shifting</v>
      </c>
      <c r="C1098" s="76" t="str">
        <f t="shared" si="34"/>
        <v>Fraction of Feedstock Shifted</v>
      </c>
      <c r="D1098" s="78" t="s">
        <v>1323</v>
      </c>
      <c r="E1098" s="88" t="s">
        <v>645</v>
      </c>
      <c r="F1098" t="s">
        <v>1326</v>
      </c>
      <c r="G1098" s="88" t="s">
        <v>649</v>
      </c>
      <c r="H1098" s="80">
        <v>2693</v>
      </c>
      <c r="I1098" s="213" t="s">
        <v>44</v>
      </c>
      <c r="J1098" s="202" t="str">
        <f>IF(ISBLANK(INDEX('Policy Characteristics'!D:D,MATCH($C1098,'Policy Characteristics'!$C:$C,0))),"",INDEX('Policy Characteristics'!D:D,MATCH($C1098,'Policy Characteristics'!$C:$C,0)))</f>
        <v>Feedstock Shifting</v>
      </c>
      <c r="K1098" s="76" t="str">
        <f>IF(ISBLANK(INDEX('Policy Characteristics'!E:E,MATCH($C1098,'Policy Characteristics'!$C:$C,0))),"",INDEX('Policy Characteristics'!E:E,MATCH($C1098,'Policy Characteristics'!$C:$C,0)))</f>
        <v>indst feedstock shifting</v>
      </c>
      <c r="L1098" s="205">
        <f>IF(ISBLANK(INDEX('Policy Characteristics'!F:F,MATCH($C1098,'Policy Characteristics'!$C:$C,0))),"",INDEX('Policy Characteristics'!F:F,MATCH($C1098,'Policy Characteristics'!$C:$C,0)))</f>
        <v>0</v>
      </c>
      <c r="M1098" s="205">
        <f>IF(ISBLANK(INDEX('Policy Characteristics'!G:G,MATCH($C1098,'Policy Characteristics'!$C:$C,0))),"",INDEX('Policy Characteristics'!G:G,MATCH($C1098,'Policy Characteristics'!$C:$C,0)))</f>
        <v>1</v>
      </c>
      <c r="N1098" s="205">
        <f>IF(ISBLANK(INDEX('Policy Characteristics'!H:H,MATCH($C1098,'Policy Characteristics'!$C:$C,0))),"",INDEX('Policy Characteristics'!H:H,MATCH($C1098,'Policy Characteristics'!$C:$C,0)))</f>
        <v>0.01</v>
      </c>
      <c r="O1098" s="76" t="str">
        <f>IF(ISBLANK(INDEX('Policy Characteristics'!I:I,MATCH($C1098,'Policy Characteristics'!$C:$C,0))),"",INDEX('Policy Characteristics'!I:I,MATCH($C1098,'Policy Characteristics'!$C:$C,0)))</f>
        <v>% of potential achieved</v>
      </c>
      <c r="P1098" s="7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76" t="str">
        <f>IF(ISBLANK(INDEX('Policy Characteristics'!K:K,MATCH($C1098,'Policy Characteristics'!$C:$C,0))),"",INDEX('Policy Characteristics'!K:K,MATCH($C1098,'Policy Characteristics'!$C:$C,0)))</f>
        <v/>
      </c>
      <c r="R1098" s="76" t="str">
        <f>IF(ISBLANK(INDEX('Policy Characteristics'!L:L,MATCH($C1098,'Policy Characteristics'!$C:$C,0))),"",INDEX('Policy Characteristics'!L:L,MATCH($C1098,'Policy Characteristics'!$C:$C,0)))</f>
        <v/>
      </c>
    </row>
    <row r="1099" spans="1:18" s="143" customFormat="1" x14ac:dyDescent="0.25">
      <c r="A1099" s="76" t="str">
        <f>IF(ISBLANK(INDEX('Policy Characteristics'!A:A,MATCH($C1099,'Policy Characteristics'!$C:$C,0))),"",INDEX('Policy Characteristics'!A:A,MATCH($C1099,'Policy Characteristics'!$C:$C,0)))</f>
        <v>Industry</v>
      </c>
      <c r="B1099" s="200" t="str">
        <f>IF(ISBLANK(INDEX('Policy Characteristics'!B:B,MATCH($C1099,'Policy Characteristics'!$C:$C,0))),"",INDEX('Policy Characteristics'!B:B,MATCH($C1099,'Policy Characteristics'!$C:$C,0)))</f>
        <v>Feedstock Shifting</v>
      </c>
      <c r="C1099" s="76" t="str">
        <f t="shared" si="34"/>
        <v>Fraction of Feedstock Shifted</v>
      </c>
      <c r="D1099" s="78" t="s">
        <v>1323</v>
      </c>
      <c r="E1099" s="88" t="s">
        <v>646</v>
      </c>
      <c r="F1099" t="s">
        <v>1326</v>
      </c>
      <c r="G1099" s="88" t="s">
        <v>650</v>
      </c>
      <c r="H1099" s="80">
        <v>2694</v>
      </c>
      <c r="I1099" s="213" t="s">
        <v>44</v>
      </c>
      <c r="J1099" s="202" t="str">
        <f>IF(ISBLANK(INDEX('Policy Characteristics'!D:D,MATCH($C1099,'Policy Characteristics'!$C:$C,0))),"",INDEX('Policy Characteristics'!D:D,MATCH($C1099,'Policy Characteristics'!$C:$C,0)))</f>
        <v>Feedstock Shifting</v>
      </c>
      <c r="K1099" s="76" t="str">
        <f>IF(ISBLANK(INDEX('Policy Characteristics'!E:E,MATCH($C1099,'Policy Characteristics'!$C:$C,0))),"",INDEX('Policy Characteristics'!E:E,MATCH($C1099,'Policy Characteristics'!$C:$C,0)))</f>
        <v>indst feedstock shifting</v>
      </c>
      <c r="L1099" s="205">
        <f>IF(ISBLANK(INDEX('Policy Characteristics'!F:F,MATCH($C1099,'Policy Characteristics'!$C:$C,0))),"",INDEX('Policy Characteristics'!F:F,MATCH($C1099,'Policy Characteristics'!$C:$C,0)))</f>
        <v>0</v>
      </c>
      <c r="M1099" s="205">
        <f>IF(ISBLANK(INDEX('Policy Characteristics'!G:G,MATCH($C1099,'Policy Characteristics'!$C:$C,0))),"",INDEX('Policy Characteristics'!G:G,MATCH($C1099,'Policy Characteristics'!$C:$C,0)))</f>
        <v>1</v>
      </c>
      <c r="N1099" s="205">
        <f>IF(ISBLANK(INDEX('Policy Characteristics'!H:H,MATCH($C1099,'Policy Characteristics'!$C:$C,0))),"",INDEX('Policy Characteristics'!H:H,MATCH($C1099,'Policy Characteristics'!$C:$C,0)))</f>
        <v>0.01</v>
      </c>
      <c r="O1099" s="76" t="str">
        <f>IF(ISBLANK(INDEX('Policy Characteristics'!I:I,MATCH($C1099,'Policy Characteristics'!$C:$C,0))),"",INDEX('Policy Characteristics'!I:I,MATCH($C1099,'Policy Characteristics'!$C:$C,0)))</f>
        <v>% of potential achieved</v>
      </c>
      <c r="P1099" s="7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76" t="str">
        <f>IF(ISBLANK(INDEX('Policy Characteristics'!K:K,MATCH($C1099,'Policy Characteristics'!$C:$C,0))),"",INDEX('Policy Characteristics'!K:K,MATCH($C1099,'Policy Characteristics'!$C:$C,0)))</f>
        <v/>
      </c>
      <c r="R1099" s="76" t="str">
        <f>IF(ISBLANK(INDEX('Policy Characteristics'!L:L,MATCH($C1099,'Policy Characteristics'!$C:$C,0))),"",INDEX('Policy Characteristics'!L:L,MATCH($C1099,'Policy Characteristics'!$C:$C,0)))</f>
        <v/>
      </c>
    </row>
    <row r="1100" spans="1:18" s="143" customFormat="1" x14ac:dyDescent="0.25">
      <c r="A1100" s="76" t="str">
        <f>IF(ISBLANK(INDEX('Policy Characteristics'!A:A,MATCH($C1100,'Policy Characteristics'!$C:$C,0))),"",INDEX('Policy Characteristics'!A:A,MATCH($C1100,'Policy Characteristics'!$C:$C,0)))</f>
        <v>Industry</v>
      </c>
      <c r="B1100" s="200" t="str">
        <f>IF(ISBLANK(INDEX('Policy Characteristics'!B:B,MATCH($C1100,'Policy Characteristics'!$C:$C,0))),"",INDEX('Policy Characteristics'!B:B,MATCH($C1100,'Policy Characteristics'!$C:$C,0)))</f>
        <v>Feedstock Shifting</v>
      </c>
      <c r="C1100" s="76" t="str">
        <f t="shared" si="34"/>
        <v>Fraction of Feedstock Shifted</v>
      </c>
      <c r="D1100" s="78" t="s">
        <v>1323</v>
      </c>
      <c r="E1100" s="88" t="s">
        <v>647</v>
      </c>
      <c r="F1100" t="s">
        <v>1326</v>
      </c>
      <c r="G1100" s="88" t="s">
        <v>653</v>
      </c>
      <c r="H1100" s="80">
        <v>2695</v>
      </c>
      <c r="I1100" s="213" t="s">
        <v>44</v>
      </c>
      <c r="J1100" s="202" t="str">
        <f>IF(ISBLANK(INDEX('Policy Characteristics'!D:D,MATCH($C1100,'Policy Characteristics'!$C:$C,0))),"",INDEX('Policy Characteristics'!D:D,MATCH($C1100,'Policy Characteristics'!$C:$C,0)))</f>
        <v>Feedstock Shifting</v>
      </c>
      <c r="K1100" s="76" t="str">
        <f>IF(ISBLANK(INDEX('Policy Characteristics'!E:E,MATCH($C1100,'Policy Characteristics'!$C:$C,0))),"",INDEX('Policy Characteristics'!E:E,MATCH($C1100,'Policy Characteristics'!$C:$C,0)))</f>
        <v>indst feedstock shifting</v>
      </c>
      <c r="L1100" s="205">
        <f>IF(ISBLANK(INDEX('Policy Characteristics'!F:F,MATCH($C1100,'Policy Characteristics'!$C:$C,0))),"",INDEX('Policy Characteristics'!F:F,MATCH($C1100,'Policy Characteristics'!$C:$C,0)))</f>
        <v>0</v>
      </c>
      <c r="M1100" s="205">
        <f>IF(ISBLANK(INDEX('Policy Characteristics'!G:G,MATCH($C1100,'Policy Characteristics'!$C:$C,0))),"",INDEX('Policy Characteristics'!G:G,MATCH($C1100,'Policy Characteristics'!$C:$C,0)))</f>
        <v>1</v>
      </c>
      <c r="N1100" s="205">
        <f>IF(ISBLANK(INDEX('Policy Characteristics'!H:H,MATCH($C1100,'Policy Characteristics'!$C:$C,0))),"",INDEX('Policy Characteristics'!H:H,MATCH($C1100,'Policy Characteristics'!$C:$C,0)))</f>
        <v>0.01</v>
      </c>
      <c r="O1100" s="76" t="str">
        <f>IF(ISBLANK(INDEX('Policy Characteristics'!I:I,MATCH($C1100,'Policy Characteristics'!$C:$C,0))),"",INDEX('Policy Characteristics'!I:I,MATCH($C1100,'Policy Characteristics'!$C:$C,0)))</f>
        <v>% of potential achieved</v>
      </c>
      <c r="P1100" s="7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76" t="str">
        <f>IF(ISBLANK(INDEX('Policy Characteristics'!K:K,MATCH($C1100,'Policy Characteristics'!$C:$C,0))),"",INDEX('Policy Characteristics'!K:K,MATCH($C1100,'Policy Characteristics'!$C:$C,0)))</f>
        <v/>
      </c>
      <c r="R1100" s="76" t="str">
        <f>IF(ISBLANK(INDEX('Policy Characteristics'!L:L,MATCH($C1100,'Policy Characteristics'!$C:$C,0))),"",INDEX('Policy Characteristics'!L:L,MATCH($C1100,'Policy Characteristics'!$C:$C,0)))</f>
        <v/>
      </c>
    </row>
    <row r="1101" spans="1:18" s="143" customFormat="1" x14ac:dyDescent="0.25">
      <c r="A1101" s="76" t="str">
        <f>IF(ISBLANK(INDEX('Policy Characteristics'!A:A,MATCH($C1101,'Policy Characteristics'!$C:$C,0))),"",INDEX('Policy Characteristics'!A:A,MATCH($C1101,'Policy Characteristics'!$C:$C,0)))</f>
        <v>Industry</v>
      </c>
      <c r="B1101" s="200" t="str">
        <f>IF(ISBLANK(INDEX('Policy Characteristics'!B:B,MATCH($C1101,'Policy Characteristics'!$C:$C,0))),"",INDEX('Policy Characteristics'!B:B,MATCH($C1101,'Policy Characteristics'!$C:$C,0)))</f>
        <v>Feedstock Shifting</v>
      </c>
      <c r="C1101" s="76" t="str">
        <f t="shared" si="34"/>
        <v>Fraction of Feedstock Shifted</v>
      </c>
      <c r="D1101" s="78" t="s">
        <v>1323</v>
      </c>
      <c r="E1101" s="88" t="s">
        <v>946</v>
      </c>
      <c r="F1101" t="s">
        <v>1326</v>
      </c>
      <c r="G1101" s="88" t="s">
        <v>949</v>
      </c>
      <c r="H1101" s="80">
        <v>2696</v>
      </c>
      <c r="I1101" s="213" t="s">
        <v>44</v>
      </c>
      <c r="J1101" s="202" t="str">
        <f>IF(ISBLANK(INDEX('Policy Characteristics'!D:D,MATCH($C1101,'Policy Characteristics'!$C:$C,0))),"",INDEX('Policy Characteristics'!D:D,MATCH($C1101,'Policy Characteristics'!$C:$C,0)))</f>
        <v>Feedstock Shifting</v>
      </c>
      <c r="K1101" s="76" t="str">
        <f>IF(ISBLANK(INDEX('Policy Characteristics'!E:E,MATCH($C1101,'Policy Characteristics'!$C:$C,0))),"",INDEX('Policy Characteristics'!E:E,MATCH($C1101,'Policy Characteristics'!$C:$C,0)))</f>
        <v>indst feedstock shifting</v>
      </c>
      <c r="L1101" s="205">
        <f>IF(ISBLANK(INDEX('Policy Characteristics'!F:F,MATCH($C1101,'Policy Characteristics'!$C:$C,0))),"",INDEX('Policy Characteristics'!F:F,MATCH($C1101,'Policy Characteristics'!$C:$C,0)))</f>
        <v>0</v>
      </c>
      <c r="M1101" s="205">
        <f>IF(ISBLANK(INDEX('Policy Characteristics'!G:G,MATCH($C1101,'Policy Characteristics'!$C:$C,0))),"",INDEX('Policy Characteristics'!G:G,MATCH($C1101,'Policy Characteristics'!$C:$C,0)))</f>
        <v>1</v>
      </c>
      <c r="N1101" s="205">
        <f>IF(ISBLANK(INDEX('Policy Characteristics'!H:H,MATCH($C1101,'Policy Characteristics'!$C:$C,0))),"",INDEX('Policy Characteristics'!H:H,MATCH($C1101,'Policy Characteristics'!$C:$C,0)))</f>
        <v>0.01</v>
      </c>
      <c r="O1101" s="76" t="str">
        <f>IF(ISBLANK(INDEX('Policy Characteristics'!I:I,MATCH($C1101,'Policy Characteristics'!$C:$C,0))),"",INDEX('Policy Characteristics'!I:I,MATCH($C1101,'Policy Characteristics'!$C:$C,0)))</f>
        <v>% of potential achieved</v>
      </c>
      <c r="P1101" s="7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76" t="str">
        <f>IF(ISBLANK(INDEX('Policy Characteristics'!K:K,MATCH($C1101,'Policy Characteristics'!$C:$C,0))),"",INDEX('Policy Characteristics'!K:K,MATCH($C1101,'Policy Characteristics'!$C:$C,0)))</f>
        <v/>
      </c>
      <c r="R1101" s="76" t="str">
        <f>IF(ISBLANK(INDEX('Policy Characteristics'!L:L,MATCH($C1101,'Policy Characteristics'!$C:$C,0))),"",INDEX('Policy Characteristics'!L:L,MATCH($C1101,'Policy Characteristics'!$C:$C,0)))</f>
        <v/>
      </c>
    </row>
    <row r="1102" spans="1:18" s="143" customFormat="1" x14ac:dyDescent="0.25">
      <c r="A1102" s="76" t="str">
        <f>IF(ISBLANK(INDEX('Policy Characteristics'!A:A,MATCH($C1102,'Policy Characteristics'!$C:$C,0))),"",INDEX('Policy Characteristics'!A:A,MATCH($C1102,'Policy Characteristics'!$C:$C,0)))</f>
        <v>Industry</v>
      </c>
      <c r="B1102" s="200" t="str">
        <f>IF(ISBLANK(INDEX('Policy Characteristics'!B:B,MATCH($C1102,'Policy Characteristics'!$C:$C,0))),"",INDEX('Policy Characteristics'!B:B,MATCH($C1102,'Policy Characteristics'!$C:$C,0)))</f>
        <v>Feedstock Shifting</v>
      </c>
      <c r="C1102" s="76" t="str">
        <f t="shared" si="34"/>
        <v>Fraction of Feedstock Shifted</v>
      </c>
      <c r="D1102" s="78" t="s">
        <v>1323</v>
      </c>
      <c r="E1102" s="88" t="s">
        <v>947</v>
      </c>
      <c r="F1102" t="s">
        <v>1326</v>
      </c>
      <c r="G1102" s="88" t="s">
        <v>951</v>
      </c>
      <c r="H1102" s="80">
        <v>2697</v>
      </c>
      <c r="I1102" s="213" t="s">
        <v>44</v>
      </c>
      <c r="J1102" s="202" t="str">
        <f>IF(ISBLANK(INDEX('Policy Characteristics'!D:D,MATCH($C1102,'Policy Characteristics'!$C:$C,0))),"",INDEX('Policy Characteristics'!D:D,MATCH($C1102,'Policy Characteristics'!$C:$C,0)))</f>
        <v>Feedstock Shifting</v>
      </c>
      <c r="K1102" s="76" t="str">
        <f>IF(ISBLANK(INDEX('Policy Characteristics'!E:E,MATCH($C1102,'Policy Characteristics'!$C:$C,0))),"",INDEX('Policy Characteristics'!E:E,MATCH($C1102,'Policy Characteristics'!$C:$C,0)))</f>
        <v>indst feedstock shifting</v>
      </c>
      <c r="L1102" s="205">
        <f>IF(ISBLANK(INDEX('Policy Characteristics'!F:F,MATCH($C1102,'Policy Characteristics'!$C:$C,0))),"",INDEX('Policy Characteristics'!F:F,MATCH($C1102,'Policy Characteristics'!$C:$C,0)))</f>
        <v>0</v>
      </c>
      <c r="M1102" s="205">
        <f>IF(ISBLANK(INDEX('Policy Characteristics'!G:G,MATCH($C1102,'Policy Characteristics'!$C:$C,0))),"",INDEX('Policy Characteristics'!G:G,MATCH($C1102,'Policy Characteristics'!$C:$C,0)))</f>
        <v>1</v>
      </c>
      <c r="N1102" s="205">
        <f>IF(ISBLANK(INDEX('Policy Characteristics'!H:H,MATCH($C1102,'Policy Characteristics'!$C:$C,0))),"",INDEX('Policy Characteristics'!H:H,MATCH($C1102,'Policy Characteristics'!$C:$C,0)))</f>
        <v>0.01</v>
      </c>
      <c r="O1102" s="76" t="str">
        <f>IF(ISBLANK(INDEX('Policy Characteristics'!I:I,MATCH($C1102,'Policy Characteristics'!$C:$C,0))),"",INDEX('Policy Characteristics'!I:I,MATCH($C1102,'Policy Characteristics'!$C:$C,0)))</f>
        <v>% of potential achieved</v>
      </c>
      <c r="P1102" s="7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76" t="str">
        <f>IF(ISBLANK(INDEX('Policy Characteristics'!K:K,MATCH($C1102,'Policy Characteristics'!$C:$C,0))),"",INDEX('Policy Characteristics'!K:K,MATCH($C1102,'Policy Characteristics'!$C:$C,0)))</f>
        <v/>
      </c>
      <c r="R1102" s="76" t="str">
        <f>IF(ISBLANK(INDEX('Policy Characteristics'!L:L,MATCH($C1102,'Policy Characteristics'!$C:$C,0))),"",INDEX('Policy Characteristics'!L:L,MATCH($C1102,'Policy Characteristics'!$C:$C,0)))</f>
        <v/>
      </c>
    </row>
    <row r="1103" spans="1:18" s="143" customFormat="1" x14ac:dyDescent="0.25">
      <c r="A1103" s="76" t="str">
        <f>IF(ISBLANK(INDEX('Policy Characteristics'!A:A,MATCH($C1103,'Policy Characteristics'!$C:$C,0))),"",INDEX('Policy Characteristics'!A:A,MATCH($C1103,'Policy Characteristics'!$C:$C,0)))</f>
        <v>Industry</v>
      </c>
      <c r="B1103" s="200" t="str">
        <f>IF(ISBLANK(INDEX('Policy Characteristics'!B:B,MATCH($C1103,'Policy Characteristics'!$C:$C,0))),"",INDEX('Policy Characteristics'!B:B,MATCH($C1103,'Policy Characteristics'!$C:$C,0)))</f>
        <v>Feedstock Shifting</v>
      </c>
      <c r="C1103" s="76" t="str">
        <f t="shared" si="34"/>
        <v>Fraction of Feedstock Shifted</v>
      </c>
      <c r="D1103" s="78" t="s">
        <v>1323</v>
      </c>
      <c r="E1103" s="88" t="s">
        <v>948</v>
      </c>
      <c r="F1103" t="s">
        <v>1326</v>
      </c>
      <c r="G1103" s="88" t="s">
        <v>952</v>
      </c>
      <c r="H1103" s="80">
        <v>2698</v>
      </c>
      <c r="I1103" s="213" t="s">
        <v>44</v>
      </c>
      <c r="J1103" s="202" t="str">
        <f>IF(ISBLANK(INDEX('Policy Characteristics'!D:D,MATCH($C1103,'Policy Characteristics'!$C:$C,0))),"",INDEX('Policy Characteristics'!D:D,MATCH($C1103,'Policy Characteristics'!$C:$C,0)))</f>
        <v>Feedstock Shifting</v>
      </c>
      <c r="K1103" s="76" t="str">
        <f>IF(ISBLANK(INDEX('Policy Characteristics'!E:E,MATCH($C1103,'Policy Characteristics'!$C:$C,0))),"",INDEX('Policy Characteristics'!E:E,MATCH($C1103,'Policy Characteristics'!$C:$C,0)))</f>
        <v>indst feedstock shifting</v>
      </c>
      <c r="L1103" s="205">
        <f>IF(ISBLANK(INDEX('Policy Characteristics'!F:F,MATCH($C1103,'Policy Characteristics'!$C:$C,0))),"",INDEX('Policy Characteristics'!F:F,MATCH($C1103,'Policy Characteristics'!$C:$C,0)))</f>
        <v>0</v>
      </c>
      <c r="M1103" s="205">
        <f>IF(ISBLANK(INDEX('Policy Characteristics'!G:G,MATCH($C1103,'Policy Characteristics'!$C:$C,0))),"",INDEX('Policy Characteristics'!G:G,MATCH($C1103,'Policy Characteristics'!$C:$C,0)))</f>
        <v>1</v>
      </c>
      <c r="N1103" s="205">
        <f>IF(ISBLANK(INDEX('Policy Characteristics'!H:H,MATCH($C1103,'Policy Characteristics'!$C:$C,0))),"",INDEX('Policy Characteristics'!H:H,MATCH($C1103,'Policy Characteristics'!$C:$C,0)))</f>
        <v>0.01</v>
      </c>
      <c r="O1103" s="76" t="str">
        <f>IF(ISBLANK(INDEX('Policy Characteristics'!I:I,MATCH($C1103,'Policy Characteristics'!$C:$C,0))),"",INDEX('Policy Characteristics'!I:I,MATCH($C1103,'Policy Characteristics'!$C:$C,0)))</f>
        <v>% of potential achieved</v>
      </c>
      <c r="P1103" s="7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76" t="str">
        <f>IF(ISBLANK(INDEX('Policy Characteristics'!K:K,MATCH($C1103,'Policy Characteristics'!$C:$C,0))),"",INDEX('Policy Characteristics'!K:K,MATCH($C1103,'Policy Characteristics'!$C:$C,0)))</f>
        <v/>
      </c>
      <c r="R1103" s="76" t="str">
        <f>IF(ISBLANK(INDEX('Policy Characteristics'!L:L,MATCH($C1103,'Policy Characteristics'!$C:$C,0))),"",INDEX('Policy Characteristics'!L:L,MATCH($C1103,'Policy Characteristics'!$C:$C,0)))</f>
        <v/>
      </c>
    </row>
    <row r="1104" spans="1:18" s="143" customFormat="1" x14ac:dyDescent="0.25">
      <c r="A1104" s="76" t="str">
        <f>IF(ISBLANK(INDEX('Policy Characteristics'!A:A,MATCH($C1104,'Policy Characteristics'!$C:$C,0))),"",INDEX('Policy Characteristics'!A:A,MATCH($C1104,'Policy Characteristics'!$C:$C,0)))</f>
        <v>Industry</v>
      </c>
      <c r="B1104" s="200" t="str">
        <f>IF(ISBLANK(INDEX('Policy Characteristics'!B:B,MATCH($C1104,'Policy Characteristics'!$C:$C,0))),"",INDEX('Policy Characteristics'!B:B,MATCH($C1104,'Policy Characteristics'!$C:$C,0)))</f>
        <v>Feedstock Shifting</v>
      </c>
      <c r="C1104" s="76" t="str">
        <f t="shared" si="34"/>
        <v>Fraction of Feedstock Shifted</v>
      </c>
      <c r="D1104" s="78" t="s">
        <v>1323</v>
      </c>
      <c r="E1104" s="88" t="s">
        <v>945</v>
      </c>
      <c r="F1104" t="s">
        <v>1326</v>
      </c>
      <c r="G1104" s="88" t="s">
        <v>950</v>
      </c>
      <c r="H1104" s="80">
        <v>2699</v>
      </c>
      <c r="I1104" s="213" t="s">
        <v>44</v>
      </c>
      <c r="J1104" s="202" t="str">
        <f>IF(ISBLANK(INDEX('Policy Characteristics'!D:D,MATCH($C1104,'Policy Characteristics'!$C:$C,0))),"",INDEX('Policy Characteristics'!D:D,MATCH($C1104,'Policy Characteristics'!$C:$C,0)))</f>
        <v>Feedstock Shifting</v>
      </c>
      <c r="K1104" s="76" t="str">
        <f>IF(ISBLANK(INDEX('Policy Characteristics'!E:E,MATCH($C1104,'Policy Characteristics'!$C:$C,0))),"",INDEX('Policy Characteristics'!E:E,MATCH($C1104,'Policy Characteristics'!$C:$C,0)))</f>
        <v>indst feedstock shifting</v>
      </c>
      <c r="L1104" s="205">
        <f>IF(ISBLANK(INDEX('Policy Characteristics'!F:F,MATCH($C1104,'Policy Characteristics'!$C:$C,0))),"",INDEX('Policy Characteristics'!F:F,MATCH($C1104,'Policy Characteristics'!$C:$C,0)))</f>
        <v>0</v>
      </c>
      <c r="M1104" s="205">
        <f>IF(ISBLANK(INDEX('Policy Characteristics'!G:G,MATCH($C1104,'Policy Characteristics'!$C:$C,0))),"",INDEX('Policy Characteristics'!G:G,MATCH($C1104,'Policy Characteristics'!$C:$C,0)))</f>
        <v>1</v>
      </c>
      <c r="N1104" s="205">
        <f>IF(ISBLANK(INDEX('Policy Characteristics'!H:H,MATCH($C1104,'Policy Characteristics'!$C:$C,0))),"",INDEX('Policy Characteristics'!H:H,MATCH($C1104,'Policy Characteristics'!$C:$C,0)))</f>
        <v>0.01</v>
      </c>
      <c r="O1104" s="76" t="str">
        <f>IF(ISBLANK(INDEX('Policy Characteristics'!I:I,MATCH($C1104,'Policy Characteristics'!$C:$C,0))),"",INDEX('Policy Characteristics'!I:I,MATCH($C1104,'Policy Characteristics'!$C:$C,0)))</f>
        <v>% of potential achieved</v>
      </c>
      <c r="P1104" s="7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76" t="str">
        <f>IF(ISBLANK(INDEX('Policy Characteristics'!K:K,MATCH($C1104,'Policy Characteristics'!$C:$C,0))),"",INDEX('Policy Characteristics'!K:K,MATCH($C1104,'Policy Characteristics'!$C:$C,0)))</f>
        <v/>
      </c>
      <c r="R1104" s="76" t="str">
        <f>IF(ISBLANK(INDEX('Policy Characteristics'!L:L,MATCH($C1104,'Policy Characteristics'!$C:$C,0))),"",INDEX('Policy Characteristics'!L:L,MATCH($C1104,'Policy Characteristics'!$C:$C,0)))</f>
        <v/>
      </c>
    </row>
    <row r="1105" spans="1:18" s="143" customFormat="1" x14ac:dyDescent="0.25">
      <c r="A1105" s="76" t="str">
        <f>IF(ISBLANK(INDEX('Policy Characteristics'!A:A,MATCH($C1105,'Policy Characteristics'!$C:$C,0))),"",INDEX('Policy Characteristics'!A:A,MATCH($C1105,'Policy Characteristics'!$C:$C,0)))</f>
        <v>Industry</v>
      </c>
      <c r="B1105" s="200" t="str">
        <f>IF(ISBLANK(INDEX('Policy Characteristics'!B:B,MATCH($C1105,'Policy Characteristics'!$C:$C,0))),"",INDEX('Policy Characteristics'!B:B,MATCH($C1105,'Policy Characteristics'!$C:$C,0)))</f>
        <v>Feedstock Shifting</v>
      </c>
      <c r="C1105" s="76" t="str">
        <f t="shared" si="34"/>
        <v>Fraction of Feedstock Shifted</v>
      </c>
      <c r="D1105" s="78" t="s">
        <v>1324</v>
      </c>
      <c r="E1105" s="88" t="s">
        <v>642</v>
      </c>
      <c r="F1105" t="s">
        <v>1285</v>
      </c>
      <c r="G1105" s="88" t="s">
        <v>648</v>
      </c>
      <c r="H1105" s="80">
        <v>2700</v>
      </c>
      <c r="I1105" s="213" t="s">
        <v>44</v>
      </c>
      <c r="J1105" s="202" t="str">
        <f>IF(ISBLANK(INDEX('Policy Characteristics'!D:D,MATCH($C1105,'Policy Characteristics'!$C:$C,0))),"",INDEX('Policy Characteristics'!D:D,MATCH($C1105,'Policy Characteristics'!$C:$C,0)))</f>
        <v>Feedstock Shifting</v>
      </c>
      <c r="K1105" s="76" t="str">
        <f>IF(ISBLANK(INDEX('Policy Characteristics'!E:E,MATCH($C1105,'Policy Characteristics'!$C:$C,0))),"",INDEX('Policy Characteristics'!E:E,MATCH($C1105,'Policy Characteristics'!$C:$C,0)))</f>
        <v>indst feedstock shifting</v>
      </c>
      <c r="L1105" s="205">
        <f>IF(ISBLANK(INDEX('Policy Characteristics'!F:F,MATCH($C1105,'Policy Characteristics'!$C:$C,0))),"",INDEX('Policy Characteristics'!F:F,MATCH($C1105,'Policy Characteristics'!$C:$C,0)))</f>
        <v>0</v>
      </c>
      <c r="M1105" s="205">
        <f>IF(ISBLANK(INDEX('Policy Characteristics'!G:G,MATCH($C1105,'Policy Characteristics'!$C:$C,0))),"",INDEX('Policy Characteristics'!G:G,MATCH($C1105,'Policy Characteristics'!$C:$C,0)))</f>
        <v>1</v>
      </c>
      <c r="N1105" s="205">
        <f>IF(ISBLANK(INDEX('Policy Characteristics'!H:H,MATCH($C1105,'Policy Characteristics'!$C:$C,0))),"",INDEX('Policy Characteristics'!H:H,MATCH($C1105,'Policy Characteristics'!$C:$C,0)))</f>
        <v>0.01</v>
      </c>
      <c r="O1105" s="76" t="str">
        <f>IF(ISBLANK(INDEX('Policy Characteristics'!I:I,MATCH($C1105,'Policy Characteristics'!$C:$C,0))),"",INDEX('Policy Characteristics'!I:I,MATCH($C1105,'Policy Characteristics'!$C:$C,0)))</f>
        <v>% of potential achieved</v>
      </c>
      <c r="P1105" s="7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76" t="str">
        <f>IF(ISBLANK(INDEX('Policy Characteristics'!K:K,MATCH($C1105,'Policy Characteristics'!$C:$C,0))),"",INDEX('Policy Characteristics'!K:K,MATCH($C1105,'Policy Characteristics'!$C:$C,0)))</f>
        <v/>
      </c>
      <c r="R1105" s="76" t="str">
        <f>IF(ISBLANK(INDEX('Policy Characteristics'!L:L,MATCH($C1105,'Policy Characteristics'!$C:$C,0))),"",INDEX('Policy Characteristics'!L:L,MATCH($C1105,'Policy Characteristics'!$C:$C,0)))</f>
        <v/>
      </c>
    </row>
    <row r="1106" spans="1:18" s="143" customFormat="1" x14ac:dyDescent="0.25">
      <c r="A1106" s="76" t="str">
        <f>IF(ISBLANK(INDEX('Policy Characteristics'!A:A,MATCH($C1106,'Policy Characteristics'!$C:$C,0))),"",INDEX('Policy Characteristics'!A:A,MATCH($C1106,'Policy Characteristics'!$C:$C,0)))</f>
        <v>Industry</v>
      </c>
      <c r="B1106" s="200" t="str">
        <f>IF(ISBLANK(INDEX('Policy Characteristics'!B:B,MATCH($C1106,'Policy Characteristics'!$C:$C,0))),"",INDEX('Policy Characteristics'!B:B,MATCH($C1106,'Policy Characteristics'!$C:$C,0)))</f>
        <v>Feedstock Shifting</v>
      </c>
      <c r="C1106" s="76" t="str">
        <f t="shared" si="34"/>
        <v>Fraction of Feedstock Shifted</v>
      </c>
      <c r="D1106" s="78" t="s">
        <v>1324</v>
      </c>
      <c r="E1106" s="88" t="s">
        <v>643</v>
      </c>
      <c r="F1106" t="s">
        <v>1285</v>
      </c>
      <c r="G1106" s="88" t="s">
        <v>651</v>
      </c>
      <c r="H1106" s="80">
        <v>2701</v>
      </c>
      <c r="I1106" s="213" t="s">
        <v>44</v>
      </c>
      <c r="J1106" s="202" t="str">
        <f>IF(ISBLANK(INDEX('Policy Characteristics'!D:D,MATCH($C1106,'Policy Characteristics'!$C:$C,0))),"",INDEX('Policy Characteristics'!D:D,MATCH($C1106,'Policy Characteristics'!$C:$C,0)))</f>
        <v>Feedstock Shifting</v>
      </c>
      <c r="K1106" s="76" t="str">
        <f>IF(ISBLANK(INDEX('Policy Characteristics'!E:E,MATCH($C1106,'Policy Characteristics'!$C:$C,0))),"",INDEX('Policy Characteristics'!E:E,MATCH($C1106,'Policy Characteristics'!$C:$C,0)))</f>
        <v>indst feedstock shifting</v>
      </c>
      <c r="L1106" s="205">
        <f>IF(ISBLANK(INDEX('Policy Characteristics'!F:F,MATCH($C1106,'Policy Characteristics'!$C:$C,0))),"",INDEX('Policy Characteristics'!F:F,MATCH($C1106,'Policy Characteristics'!$C:$C,0)))</f>
        <v>0</v>
      </c>
      <c r="M1106" s="205">
        <f>IF(ISBLANK(INDEX('Policy Characteristics'!G:G,MATCH($C1106,'Policy Characteristics'!$C:$C,0))),"",INDEX('Policy Characteristics'!G:G,MATCH($C1106,'Policy Characteristics'!$C:$C,0)))</f>
        <v>1</v>
      </c>
      <c r="N1106" s="205">
        <f>IF(ISBLANK(INDEX('Policy Characteristics'!H:H,MATCH($C1106,'Policy Characteristics'!$C:$C,0))),"",INDEX('Policy Characteristics'!H:H,MATCH($C1106,'Policy Characteristics'!$C:$C,0)))</f>
        <v>0.01</v>
      </c>
      <c r="O1106" s="76" t="str">
        <f>IF(ISBLANK(INDEX('Policy Characteristics'!I:I,MATCH($C1106,'Policy Characteristics'!$C:$C,0))),"",INDEX('Policy Characteristics'!I:I,MATCH($C1106,'Policy Characteristics'!$C:$C,0)))</f>
        <v>% of potential achieved</v>
      </c>
      <c r="P1106" s="7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76" t="str">
        <f>IF(ISBLANK(INDEX('Policy Characteristics'!K:K,MATCH($C1106,'Policy Characteristics'!$C:$C,0))),"",INDEX('Policy Characteristics'!K:K,MATCH($C1106,'Policy Characteristics'!$C:$C,0)))</f>
        <v/>
      </c>
      <c r="R1106" s="76" t="str">
        <f>IF(ISBLANK(INDEX('Policy Characteristics'!L:L,MATCH($C1106,'Policy Characteristics'!$C:$C,0))),"",INDEX('Policy Characteristics'!L:L,MATCH($C1106,'Policy Characteristics'!$C:$C,0)))</f>
        <v/>
      </c>
    </row>
    <row r="1107" spans="1:18" s="143" customFormat="1" x14ac:dyDescent="0.25">
      <c r="A1107" s="76" t="str">
        <f>IF(ISBLANK(INDEX('Policy Characteristics'!A:A,MATCH($C1107,'Policy Characteristics'!$C:$C,0))),"",INDEX('Policy Characteristics'!A:A,MATCH($C1107,'Policy Characteristics'!$C:$C,0)))</f>
        <v>Industry</v>
      </c>
      <c r="B1107" s="200" t="str">
        <f>IF(ISBLANK(INDEX('Policy Characteristics'!B:B,MATCH($C1107,'Policy Characteristics'!$C:$C,0))),"",INDEX('Policy Characteristics'!B:B,MATCH($C1107,'Policy Characteristics'!$C:$C,0)))</f>
        <v>Feedstock Shifting</v>
      </c>
      <c r="C1107" s="76" t="str">
        <f t="shared" si="34"/>
        <v>Fraction of Feedstock Shifted</v>
      </c>
      <c r="D1107" s="78" t="s">
        <v>1324</v>
      </c>
      <c r="E1107" s="88" t="s">
        <v>644</v>
      </c>
      <c r="F1107" t="s">
        <v>1285</v>
      </c>
      <c r="G1107" s="88" t="s">
        <v>652</v>
      </c>
      <c r="H1107" s="80">
        <v>2702</v>
      </c>
      <c r="I1107" s="213" t="s">
        <v>44</v>
      </c>
      <c r="J1107" s="202" t="str">
        <f>IF(ISBLANK(INDEX('Policy Characteristics'!D:D,MATCH($C1107,'Policy Characteristics'!$C:$C,0))),"",INDEX('Policy Characteristics'!D:D,MATCH($C1107,'Policy Characteristics'!$C:$C,0)))</f>
        <v>Feedstock Shifting</v>
      </c>
      <c r="K1107" s="76" t="str">
        <f>IF(ISBLANK(INDEX('Policy Characteristics'!E:E,MATCH($C1107,'Policy Characteristics'!$C:$C,0))),"",INDEX('Policy Characteristics'!E:E,MATCH($C1107,'Policy Characteristics'!$C:$C,0)))</f>
        <v>indst feedstock shifting</v>
      </c>
      <c r="L1107" s="205">
        <f>IF(ISBLANK(INDEX('Policy Characteristics'!F:F,MATCH($C1107,'Policy Characteristics'!$C:$C,0))),"",INDEX('Policy Characteristics'!F:F,MATCH($C1107,'Policy Characteristics'!$C:$C,0)))</f>
        <v>0</v>
      </c>
      <c r="M1107" s="205">
        <f>IF(ISBLANK(INDEX('Policy Characteristics'!G:G,MATCH($C1107,'Policy Characteristics'!$C:$C,0))),"",INDEX('Policy Characteristics'!G:G,MATCH($C1107,'Policy Characteristics'!$C:$C,0)))</f>
        <v>1</v>
      </c>
      <c r="N1107" s="205">
        <f>IF(ISBLANK(INDEX('Policy Characteristics'!H:H,MATCH($C1107,'Policy Characteristics'!$C:$C,0))),"",INDEX('Policy Characteristics'!H:H,MATCH($C1107,'Policy Characteristics'!$C:$C,0)))</f>
        <v>0.01</v>
      </c>
      <c r="O1107" s="76" t="str">
        <f>IF(ISBLANK(INDEX('Policy Characteristics'!I:I,MATCH($C1107,'Policy Characteristics'!$C:$C,0))),"",INDEX('Policy Characteristics'!I:I,MATCH($C1107,'Policy Characteristics'!$C:$C,0)))</f>
        <v>% of potential achieved</v>
      </c>
      <c r="P1107" s="7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76" t="str">
        <f>IF(ISBLANK(INDEX('Policy Characteristics'!K:K,MATCH($C1107,'Policy Characteristics'!$C:$C,0))),"",INDEX('Policy Characteristics'!K:K,MATCH($C1107,'Policy Characteristics'!$C:$C,0)))</f>
        <v/>
      </c>
      <c r="R1107" s="76" t="str">
        <f>IF(ISBLANK(INDEX('Policy Characteristics'!L:L,MATCH($C1107,'Policy Characteristics'!$C:$C,0))),"",INDEX('Policy Characteristics'!L:L,MATCH($C1107,'Policy Characteristics'!$C:$C,0)))</f>
        <v/>
      </c>
    </row>
    <row r="1108" spans="1:18" s="143" customFormat="1" x14ac:dyDescent="0.25">
      <c r="A1108" s="76" t="str">
        <f>IF(ISBLANK(INDEX('Policy Characteristics'!A:A,MATCH($C1108,'Policy Characteristics'!$C:$C,0))),"",INDEX('Policy Characteristics'!A:A,MATCH($C1108,'Policy Characteristics'!$C:$C,0)))</f>
        <v>Industry</v>
      </c>
      <c r="B1108" s="200" t="str">
        <f>IF(ISBLANK(INDEX('Policy Characteristics'!B:B,MATCH($C1108,'Policy Characteristics'!$C:$C,0))),"",INDEX('Policy Characteristics'!B:B,MATCH($C1108,'Policy Characteristics'!$C:$C,0)))</f>
        <v>Feedstock Shifting</v>
      </c>
      <c r="C1108" s="76" t="str">
        <f t="shared" si="34"/>
        <v>Fraction of Feedstock Shifted</v>
      </c>
      <c r="D1108" s="78" t="s">
        <v>1324</v>
      </c>
      <c r="E1108" s="88" t="s">
        <v>645</v>
      </c>
      <c r="F1108" t="s">
        <v>1285</v>
      </c>
      <c r="G1108" s="88" t="s">
        <v>649</v>
      </c>
      <c r="H1108" s="80">
        <v>2703</v>
      </c>
      <c r="I1108" s="213" t="s">
        <v>44</v>
      </c>
      <c r="J1108" s="202" t="str">
        <f>IF(ISBLANK(INDEX('Policy Characteristics'!D:D,MATCH($C1108,'Policy Characteristics'!$C:$C,0))),"",INDEX('Policy Characteristics'!D:D,MATCH($C1108,'Policy Characteristics'!$C:$C,0)))</f>
        <v>Feedstock Shifting</v>
      </c>
      <c r="K1108" s="76" t="str">
        <f>IF(ISBLANK(INDEX('Policy Characteristics'!E:E,MATCH($C1108,'Policy Characteristics'!$C:$C,0))),"",INDEX('Policy Characteristics'!E:E,MATCH($C1108,'Policy Characteristics'!$C:$C,0)))</f>
        <v>indst feedstock shifting</v>
      </c>
      <c r="L1108" s="205">
        <f>IF(ISBLANK(INDEX('Policy Characteristics'!F:F,MATCH($C1108,'Policy Characteristics'!$C:$C,0))),"",INDEX('Policy Characteristics'!F:F,MATCH($C1108,'Policy Characteristics'!$C:$C,0)))</f>
        <v>0</v>
      </c>
      <c r="M1108" s="205">
        <f>IF(ISBLANK(INDEX('Policy Characteristics'!G:G,MATCH($C1108,'Policy Characteristics'!$C:$C,0))),"",INDEX('Policy Characteristics'!G:G,MATCH($C1108,'Policy Characteristics'!$C:$C,0)))</f>
        <v>1</v>
      </c>
      <c r="N1108" s="205">
        <f>IF(ISBLANK(INDEX('Policy Characteristics'!H:H,MATCH($C1108,'Policy Characteristics'!$C:$C,0))),"",INDEX('Policy Characteristics'!H:H,MATCH($C1108,'Policy Characteristics'!$C:$C,0)))</f>
        <v>0.01</v>
      </c>
      <c r="O1108" s="76" t="str">
        <f>IF(ISBLANK(INDEX('Policy Characteristics'!I:I,MATCH($C1108,'Policy Characteristics'!$C:$C,0))),"",INDEX('Policy Characteristics'!I:I,MATCH($C1108,'Policy Characteristics'!$C:$C,0)))</f>
        <v>% of potential achieved</v>
      </c>
      <c r="P1108" s="7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76" t="str">
        <f>IF(ISBLANK(INDEX('Policy Characteristics'!K:K,MATCH($C1108,'Policy Characteristics'!$C:$C,0))),"",INDEX('Policy Characteristics'!K:K,MATCH($C1108,'Policy Characteristics'!$C:$C,0)))</f>
        <v/>
      </c>
      <c r="R1108" s="76" t="str">
        <f>IF(ISBLANK(INDEX('Policy Characteristics'!L:L,MATCH($C1108,'Policy Characteristics'!$C:$C,0))),"",INDEX('Policy Characteristics'!L:L,MATCH($C1108,'Policy Characteristics'!$C:$C,0)))</f>
        <v/>
      </c>
    </row>
    <row r="1109" spans="1:18" s="143" customFormat="1" x14ac:dyDescent="0.25">
      <c r="A1109" s="76" t="str">
        <f>IF(ISBLANK(INDEX('Policy Characteristics'!A:A,MATCH($C1109,'Policy Characteristics'!$C:$C,0))),"",INDEX('Policy Characteristics'!A:A,MATCH($C1109,'Policy Characteristics'!$C:$C,0)))</f>
        <v>Industry</v>
      </c>
      <c r="B1109" s="200" t="str">
        <f>IF(ISBLANK(INDEX('Policy Characteristics'!B:B,MATCH($C1109,'Policy Characteristics'!$C:$C,0))),"",INDEX('Policy Characteristics'!B:B,MATCH($C1109,'Policy Characteristics'!$C:$C,0)))</f>
        <v>Feedstock Shifting</v>
      </c>
      <c r="C1109" s="76" t="str">
        <f t="shared" si="34"/>
        <v>Fraction of Feedstock Shifted</v>
      </c>
      <c r="D1109" s="78" t="s">
        <v>1324</v>
      </c>
      <c r="E1109" s="88" t="s">
        <v>646</v>
      </c>
      <c r="F1109" t="s">
        <v>1285</v>
      </c>
      <c r="G1109" s="88" t="s">
        <v>650</v>
      </c>
      <c r="H1109" s="80">
        <v>2704</v>
      </c>
      <c r="I1109" s="213" t="s">
        <v>44</v>
      </c>
      <c r="J1109" s="202" t="str">
        <f>IF(ISBLANK(INDEX('Policy Characteristics'!D:D,MATCH($C1109,'Policy Characteristics'!$C:$C,0))),"",INDEX('Policy Characteristics'!D:D,MATCH($C1109,'Policy Characteristics'!$C:$C,0)))</f>
        <v>Feedstock Shifting</v>
      </c>
      <c r="K1109" s="76" t="str">
        <f>IF(ISBLANK(INDEX('Policy Characteristics'!E:E,MATCH($C1109,'Policy Characteristics'!$C:$C,0))),"",INDEX('Policy Characteristics'!E:E,MATCH($C1109,'Policy Characteristics'!$C:$C,0)))</f>
        <v>indst feedstock shifting</v>
      </c>
      <c r="L1109" s="205">
        <f>IF(ISBLANK(INDEX('Policy Characteristics'!F:F,MATCH($C1109,'Policy Characteristics'!$C:$C,0))),"",INDEX('Policy Characteristics'!F:F,MATCH($C1109,'Policy Characteristics'!$C:$C,0)))</f>
        <v>0</v>
      </c>
      <c r="M1109" s="205">
        <f>IF(ISBLANK(INDEX('Policy Characteristics'!G:G,MATCH($C1109,'Policy Characteristics'!$C:$C,0))),"",INDEX('Policy Characteristics'!G:G,MATCH($C1109,'Policy Characteristics'!$C:$C,0)))</f>
        <v>1</v>
      </c>
      <c r="N1109" s="205">
        <f>IF(ISBLANK(INDEX('Policy Characteristics'!H:H,MATCH($C1109,'Policy Characteristics'!$C:$C,0))),"",INDEX('Policy Characteristics'!H:H,MATCH($C1109,'Policy Characteristics'!$C:$C,0)))</f>
        <v>0.01</v>
      </c>
      <c r="O1109" s="76" t="str">
        <f>IF(ISBLANK(INDEX('Policy Characteristics'!I:I,MATCH($C1109,'Policy Characteristics'!$C:$C,0))),"",INDEX('Policy Characteristics'!I:I,MATCH($C1109,'Policy Characteristics'!$C:$C,0)))</f>
        <v>% of potential achieved</v>
      </c>
      <c r="P1109" s="7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76" t="str">
        <f>IF(ISBLANK(INDEX('Policy Characteristics'!K:K,MATCH($C1109,'Policy Characteristics'!$C:$C,0))),"",INDEX('Policy Characteristics'!K:K,MATCH($C1109,'Policy Characteristics'!$C:$C,0)))</f>
        <v/>
      </c>
      <c r="R1109" s="76" t="str">
        <f>IF(ISBLANK(INDEX('Policy Characteristics'!L:L,MATCH($C1109,'Policy Characteristics'!$C:$C,0))),"",INDEX('Policy Characteristics'!L:L,MATCH($C1109,'Policy Characteristics'!$C:$C,0)))</f>
        <v/>
      </c>
    </row>
    <row r="1110" spans="1:18" s="143" customFormat="1" x14ac:dyDescent="0.25">
      <c r="A1110" s="76" t="str">
        <f>IF(ISBLANK(INDEX('Policy Characteristics'!A:A,MATCH($C1110,'Policy Characteristics'!$C:$C,0))),"",INDEX('Policy Characteristics'!A:A,MATCH($C1110,'Policy Characteristics'!$C:$C,0)))</f>
        <v>Industry</v>
      </c>
      <c r="B1110" s="200" t="str">
        <f>IF(ISBLANK(INDEX('Policy Characteristics'!B:B,MATCH($C1110,'Policy Characteristics'!$C:$C,0))),"",INDEX('Policy Characteristics'!B:B,MATCH($C1110,'Policy Characteristics'!$C:$C,0)))</f>
        <v>Feedstock Shifting</v>
      </c>
      <c r="C1110" s="76" t="str">
        <f t="shared" si="34"/>
        <v>Fraction of Feedstock Shifted</v>
      </c>
      <c r="D1110" s="78" t="s">
        <v>1324</v>
      </c>
      <c r="E1110" s="88" t="s">
        <v>647</v>
      </c>
      <c r="F1110" t="s">
        <v>1285</v>
      </c>
      <c r="G1110" s="88" t="s">
        <v>653</v>
      </c>
      <c r="H1110" s="80">
        <v>2705</v>
      </c>
      <c r="I1110" s="213" t="s">
        <v>44</v>
      </c>
      <c r="J1110" s="202" t="str">
        <f>IF(ISBLANK(INDEX('Policy Characteristics'!D:D,MATCH($C1110,'Policy Characteristics'!$C:$C,0))),"",INDEX('Policy Characteristics'!D:D,MATCH($C1110,'Policy Characteristics'!$C:$C,0)))</f>
        <v>Feedstock Shifting</v>
      </c>
      <c r="K1110" s="76" t="str">
        <f>IF(ISBLANK(INDEX('Policy Characteristics'!E:E,MATCH($C1110,'Policy Characteristics'!$C:$C,0))),"",INDEX('Policy Characteristics'!E:E,MATCH($C1110,'Policy Characteristics'!$C:$C,0)))</f>
        <v>indst feedstock shifting</v>
      </c>
      <c r="L1110" s="205">
        <f>IF(ISBLANK(INDEX('Policy Characteristics'!F:F,MATCH($C1110,'Policy Characteristics'!$C:$C,0))),"",INDEX('Policy Characteristics'!F:F,MATCH($C1110,'Policy Characteristics'!$C:$C,0)))</f>
        <v>0</v>
      </c>
      <c r="M1110" s="205">
        <f>IF(ISBLANK(INDEX('Policy Characteristics'!G:G,MATCH($C1110,'Policy Characteristics'!$C:$C,0))),"",INDEX('Policy Characteristics'!G:G,MATCH($C1110,'Policy Characteristics'!$C:$C,0)))</f>
        <v>1</v>
      </c>
      <c r="N1110" s="205">
        <f>IF(ISBLANK(INDEX('Policy Characteristics'!H:H,MATCH($C1110,'Policy Characteristics'!$C:$C,0))),"",INDEX('Policy Characteristics'!H:H,MATCH($C1110,'Policy Characteristics'!$C:$C,0)))</f>
        <v>0.01</v>
      </c>
      <c r="O1110" s="76" t="str">
        <f>IF(ISBLANK(INDEX('Policy Characteristics'!I:I,MATCH($C1110,'Policy Characteristics'!$C:$C,0))),"",INDEX('Policy Characteristics'!I:I,MATCH($C1110,'Policy Characteristics'!$C:$C,0)))</f>
        <v>% of potential achieved</v>
      </c>
      <c r="P1110" s="76" t="str">
        <f>IF(ISBLANK(INDEX('Policy Characteristics'!J:J,MATCH($C1110,'Policy Characteristics'!$C:$C,0))),"",INDEX('Policy Characteristics'!J:J,MATCH($C1110,'Policy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10" s="76" t="str">
        <f>IF(ISBLANK(INDEX('Policy Characteristics'!K:K,MATCH($C1110,'Policy Characteristics'!$C:$C,0))),"",INDEX('Policy Characteristics'!K:K,MATCH($C1110,'Policy Characteristics'!$C:$C,0)))</f>
        <v/>
      </c>
      <c r="R1110" s="76" t="str">
        <f>IF(ISBLANK(INDEX('Policy Characteristics'!L:L,MATCH($C1110,'Policy Characteristics'!$C:$C,0))),"",INDEX('Policy Characteristics'!L:L,MATCH($C1110,'Policy Characteristics'!$C:$C,0)))</f>
        <v/>
      </c>
    </row>
    <row r="1111" spans="1:18" s="143" customFormat="1" x14ac:dyDescent="0.25">
      <c r="A1111" s="76" t="str">
        <f>IF(ISBLANK(INDEX('Policy Characteristics'!A:A,MATCH($C1111,'Policy Characteristics'!$C:$C,0))),"",INDEX('Policy Characteristics'!A:A,MATCH($C1111,'Policy Characteristics'!$C:$C,0)))</f>
        <v>Industry</v>
      </c>
      <c r="B1111" s="200" t="str">
        <f>IF(ISBLANK(INDEX('Policy Characteristics'!B:B,MATCH($C1111,'Policy Characteristics'!$C:$C,0))),"",INDEX('Policy Characteristics'!B:B,MATCH($C1111,'Policy Characteristics'!$C:$C,0)))</f>
        <v>Feedstock Shifting</v>
      </c>
      <c r="C1111" s="76" t="str">
        <f t="shared" si="34"/>
        <v>Fraction of Feedstock Shifted</v>
      </c>
      <c r="D1111" s="78" t="s">
        <v>1324</v>
      </c>
      <c r="E1111" s="88" t="s">
        <v>946</v>
      </c>
      <c r="F1111" t="s">
        <v>1285</v>
      </c>
      <c r="G1111" s="88" t="s">
        <v>949</v>
      </c>
      <c r="H1111" s="80">
        <v>2706</v>
      </c>
      <c r="I1111" s="213" t="s">
        <v>44</v>
      </c>
      <c r="J1111" s="202" t="str">
        <f>IF(ISBLANK(INDEX('Policy Characteristics'!D:D,MATCH($C1111,'Policy Characteristics'!$C:$C,0))),"",INDEX('Policy Characteristics'!D:D,MATCH($C1111,'Policy Characteristics'!$C:$C,0)))</f>
        <v>Feedstock Shifting</v>
      </c>
      <c r="K1111" s="76" t="str">
        <f>IF(ISBLANK(INDEX('Policy Characteristics'!E:E,MATCH($C1111,'Policy Characteristics'!$C:$C,0))),"",INDEX('Policy Characteristics'!E:E,MATCH($C1111,'Policy Characteristics'!$C:$C,0)))</f>
        <v>indst feedstock shifting</v>
      </c>
      <c r="L1111" s="205">
        <f>IF(ISBLANK(INDEX('Policy Characteristics'!F:F,MATCH($C1111,'Policy Characteristics'!$C:$C,0))),"",INDEX('Policy Characteristics'!F:F,MATCH($C1111,'Policy Characteristics'!$C:$C,0)))</f>
        <v>0</v>
      </c>
      <c r="M1111" s="205">
        <f>IF(ISBLANK(INDEX('Policy Characteristics'!G:G,MATCH($C1111,'Policy Characteristics'!$C:$C,0))),"",INDEX('Policy Characteristics'!G:G,MATCH($C1111,'Policy Characteristics'!$C:$C,0)))</f>
        <v>1</v>
      </c>
      <c r="N1111" s="205">
        <f>IF(ISBLANK(INDEX('Policy Characteristics'!H:H,MATCH($C1111,'Policy Characteristics'!$C:$C,0))),"",INDEX('Policy Characteristics'!H:H,MATCH($C1111,'Policy Characteristics'!$C:$C,0)))</f>
        <v>0.01</v>
      </c>
      <c r="O1111" s="76" t="str">
        <f>IF(ISBLANK(INDEX('Policy Characteristics'!I:I,MATCH($C1111,'Policy Characteristics'!$C:$C,0))),"",INDEX('Policy Characteristics'!I:I,MATCH($C1111,'Policy Characteristics'!$C:$C,0)))</f>
        <v>% of potential achieved</v>
      </c>
      <c r="P1111" s="76" t="str">
        <f>IF(ISBLANK(INDEX('Policy Characteristics'!J:J,MATCH($C1111,'Policy Characteristics'!$C:$C,0))),"",INDEX('Policy Characteristics'!J:J,MATCH($C1111,'Policy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11" s="76" t="str">
        <f>IF(ISBLANK(INDEX('Policy Characteristics'!K:K,MATCH($C1111,'Policy Characteristics'!$C:$C,0))),"",INDEX('Policy Characteristics'!K:K,MATCH($C1111,'Policy Characteristics'!$C:$C,0)))</f>
        <v/>
      </c>
      <c r="R1111" s="76" t="str">
        <f>IF(ISBLANK(INDEX('Policy Characteristics'!L:L,MATCH($C1111,'Policy Characteristics'!$C:$C,0))),"",INDEX('Policy Characteristics'!L:L,MATCH($C1111,'Policy Characteristics'!$C:$C,0)))</f>
        <v/>
      </c>
    </row>
    <row r="1112" spans="1:18" s="143" customFormat="1" x14ac:dyDescent="0.25">
      <c r="A1112" s="76" t="str">
        <f>IF(ISBLANK(INDEX('Policy Characteristics'!A:A,MATCH($C1112,'Policy Characteristics'!$C:$C,0))),"",INDEX('Policy Characteristics'!A:A,MATCH($C1112,'Policy Characteristics'!$C:$C,0)))</f>
        <v>Industry</v>
      </c>
      <c r="B1112" s="200" t="str">
        <f>IF(ISBLANK(INDEX('Policy Characteristics'!B:B,MATCH($C1112,'Policy Characteristics'!$C:$C,0))),"",INDEX('Policy Characteristics'!B:B,MATCH($C1112,'Policy Characteristics'!$C:$C,0)))</f>
        <v>Feedstock Shifting</v>
      </c>
      <c r="C1112" s="76" t="str">
        <f t="shared" si="34"/>
        <v>Fraction of Feedstock Shifted</v>
      </c>
      <c r="D1112" s="78" t="s">
        <v>1324</v>
      </c>
      <c r="E1112" s="88" t="s">
        <v>947</v>
      </c>
      <c r="F1112" t="s">
        <v>1285</v>
      </c>
      <c r="G1112" s="88" t="s">
        <v>951</v>
      </c>
      <c r="H1112" s="80">
        <v>2707</v>
      </c>
      <c r="I1112" s="213" t="s">
        <v>44</v>
      </c>
      <c r="J1112" s="202" t="str">
        <f>IF(ISBLANK(INDEX('Policy Characteristics'!D:D,MATCH($C1112,'Policy Characteristics'!$C:$C,0))),"",INDEX('Policy Characteristics'!D:D,MATCH($C1112,'Policy Characteristics'!$C:$C,0)))</f>
        <v>Feedstock Shifting</v>
      </c>
      <c r="K1112" s="76" t="str">
        <f>IF(ISBLANK(INDEX('Policy Characteristics'!E:E,MATCH($C1112,'Policy Characteristics'!$C:$C,0))),"",INDEX('Policy Characteristics'!E:E,MATCH($C1112,'Policy Characteristics'!$C:$C,0)))</f>
        <v>indst feedstock shifting</v>
      </c>
      <c r="L1112" s="205">
        <f>IF(ISBLANK(INDEX('Policy Characteristics'!F:F,MATCH($C1112,'Policy Characteristics'!$C:$C,0))),"",INDEX('Policy Characteristics'!F:F,MATCH($C1112,'Policy Characteristics'!$C:$C,0)))</f>
        <v>0</v>
      </c>
      <c r="M1112" s="205">
        <f>IF(ISBLANK(INDEX('Policy Characteristics'!G:G,MATCH($C1112,'Policy Characteristics'!$C:$C,0))),"",INDEX('Policy Characteristics'!G:G,MATCH($C1112,'Policy Characteristics'!$C:$C,0)))</f>
        <v>1</v>
      </c>
      <c r="N1112" s="205">
        <f>IF(ISBLANK(INDEX('Policy Characteristics'!H:H,MATCH($C1112,'Policy Characteristics'!$C:$C,0))),"",INDEX('Policy Characteristics'!H:H,MATCH($C1112,'Policy Characteristics'!$C:$C,0)))</f>
        <v>0.01</v>
      </c>
      <c r="O1112" s="76" t="str">
        <f>IF(ISBLANK(INDEX('Policy Characteristics'!I:I,MATCH($C1112,'Policy Characteristics'!$C:$C,0))),"",INDEX('Policy Characteristics'!I:I,MATCH($C1112,'Policy Characteristics'!$C:$C,0)))</f>
        <v>% of potential achieved</v>
      </c>
      <c r="P1112" s="76" t="str">
        <f>IF(ISBLANK(INDEX('Policy Characteristics'!J:J,MATCH($C1112,'Policy Characteristics'!$C:$C,0))),"",INDEX('Policy Characteristics'!J:J,MATCH($C1112,'Policy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12" s="76" t="str">
        <f>IF(ISBLANK(INDEX('Policy Characteristics'!K:K,MATCH($C1112,'Policy Characteristics'!$C:$C,0))),"",INDEX('Policy Characteristics'!K:K,MATCH($C1112,'Policy Characteristics'!$C:$C,0)))</f>
        <v/>
      </c>
      <c r="R1112" s="76" t="str">
        <f>IF(ISBLANK(INDEX('Policy Characteristics'!L:L,MATCH($C1112,'Policy Characteristics'!$C:$C,0))),"",INDEX('Policy Characteristics'!L:L,MATCH($C1112,'Policy Characteristics'!$C:$C,0)))</f>
        <v/>
      </c>
    </row>
    <row r="1113" spans="1:18" s="143" customFormat="1" x14ac:dyDescent="0.25">
      <c r="A1113" s="76" t="str">
        <f>IF(ISBLANK(INDEX('Policy Characteristics'!A:A,MATCH($C1113,'Policy Characteristics'!$C:$C,0))),"",INDEX('Policy Characteristics'!A:A,MATCH($C1113,'Policy Characteristics'!$C:$C,0)))</f>
        <v>Industry</v>
      </c>
      <c r="B1113" s="200" t="str">
        <f>IF(ISBLANK(INDEX('Policy Characteristics'!B:B,MATCH($C1113,'Policy Characteristics'!$C:$C,0))),"",INDEX('Policy Characteristics'!B:B,MATCH($C1113,'Policy Characteristics'!$C:$C,0)))</f>
        <v>Feedstock Shifting</v>
      </c>
      <c r="C1113" s="76" t="str">
        <f t="shared" si="34"/>
        <v>Fraction of Feedstock Shifted</v>
      </c>
      <c r="D1113" s="78" t="s">
        <v>1324</v>
      </c>
      <c r="E1113" s="88" t="s">
        <v>948</v>
      </c>
      <c r="F1113" t="s">
        <v>1285</v>
      </c>
      <c r="G1113" s="88" t="s">
        <v>952</v>
      </c>
      <c r="H1113" s="80">
        <v>2708</v>
      </c>
      <c r="I1113" s="213" t="s">
        <v>44</v>
      </c>
      <c r="J1113" s="202" t="str">
        <f>IF(ISBLANK(INDEX('Policy Characteristics'!D:D,MATCH($C1113,'Policy Characteristics'!$C:$C,0))),"",INDEX('Policy Characteristics'!D:D,MATCH($C1113,'Policy Characteristics'!$C:$C,0)))</f>
        <v>Feedstock Shifting</v>
      </c>
      <c r="K1113" s="76" t="str">
        <f>IF(ISBLANK(INDEX('Policy Characteristics'!E:E,MATCH($C1113,'Policy Characteristics'!$C:$C,0))),"",INDEX('Policy Characteristics'!E:E,MATCH($C1113,'Policy Characteristics'!$C:$C,0)))</f>
        <v>indst feedstock shifting</v>
      </c>
      <c r="L1113" s="205">
        <f>IF(ISBLANK(INDEX('Policy Characteristics'!F:F,MATCH($C1113,'Policy Characteristics'!$C:$C,0))),"",INDEX('Policy Characteristics'!F:F,MATCH($C1113,'Policy Characteristics'!$C:$C,0)))</f>
        <v>0</v>
      </c>
      <c r="M1113" s="205">
        <f>IF(ISBLANK(INDEX('Policy Characteristics'!G:G,MATCH($C1113,'Policy Characteristics'!$C:$C,0))),"",INDEX('Policy Characteristics'!G:G,MATCH($C1113,'Policy Characteristics'!$C:$C,0)))</f>
        <v>1</v>
      </c>
      <c r="N1113" s="205">
        <f>IF(ISBLANK(INDEX('Policy Characteristics'!H:H,MATCH($C1113,'Policy Characteristics'!$C:$C,0))),"",INDEX('Policy Characteristics'!H:H,MATCH($C1113,'Policy Characteristics'!$C:$C,0)))</f>
        <v>0.01</v>
      </c>
      <c r="O1113" s="76" t="str">
        <f>IF(ISBLANK(INDEX('Policy Characteristics'!I:I,MATCH($C1113,'Policy Characteristics'!$C:$C,0))),"",INDEX('Policy Characteristics'!I:I,MATCH($C1113,'Policy Characteristics'!$C:$C,0)))</f>
        <v>% of potential achieved</v>
      </c>
      <c r="P1113" s="76" t="str">
        <f>IF(ISBLANK(INDEX('Policy Characteristics'!J:J,MATCH($C1113,'Policy Characteristics'!$C:$C,0))),"",INDEX('Policy Characteristics'!J:J,MATCH($C1113,'Policy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13" s="76" t="str">
        <f>IF(ISBLANK(INDEX('Policy Characteristics'!K:K,MATCH($C1113,'Policy Characteristics'!$C:$C,0))),"",INDEX('Policy Characteristics'!K:K,MATCH($C1113,'Policy Characteristics'!$C:$C,0)))</f>
        <v/>
      </c>
      <c r="R1113" s="76" t="str">
        <f>IF(ISBLANK(INDEX('Policy Characteristics'!L:L,MATCH($C1113,'Policy Characteristics'!$C:$C,0))),"",INDEX('Policy Characteristics'!L:L,MATCH($C1113,'Policy Characteristics'!$C:$C,0)))</f>
        <v/>
      </c>
    </row>
    <row r="1114" spans="1:18" s="143" customFormat="1" x14ac:dyDescent="0.25">
      <c r="A1114" s="76" t="str">
        <f>IF(ISBLANK(INDEX('Policy Characteristics'!A:A,MATCH($C1114,'Policy Characteristics'!$C:$C,0))),"",INDEX('Policy Characteristics'!A:A,MATCH($C1114,'Policy Characteristics'!$C:$C,0)))</f>
        <v>Industry</v>
      </c>
      <c r="B1114" s="200" t="str">
        <f>IF(ISBLANK(INDEX('Policy Characteristics'!B:B,MATCH($C1114,'Policy Characteristics'!$C:$C,0))),"",INDEX('Policy Characteristics'!B:B,MATCH($C1114,'Policy Characteristics'!$C:$C,0)))</f>
        <v>Feedstock Shifting</v>
      </c>
      <c r="C1114" s="76" t="str">
        <f t="shared" si="34"/>
        <v>Fraction of Feedstock Shifted</v>
      </c>
      <c r="D1114" s="78" t="s">
        <v>1324</v>
      </c>
      <c r="E1114" s="88" t="s">
        <v>945</v>
      </c>
      <c r="F1114" t="s">
        <v>1285</v>
      </c>
      <c r="G1114" s="88" t="s">
        <v>950</v>
      </c>
      <c r="H1114" s="80">
        <v>2709</v>
      </c>
      <c r="I1114" s="213" t="s">
        <v>44</v>
      </c>
      <c r="J1114" s="202" t="str">
        <f>IF(ISBLANK(INDEX('Policy Characteristics'!D:D,MATCH($C1114,'Policy Characteristics'!$C:$C,0))),"",INDEX('Policy Characteristics'!D:D,MATCH($C1114,'Policy Characteristics'!$C:$C,0)))</f>
        <v>Feedstock Shifting</v>
      </c>
      <c r="K1114" s="76" t="str">
        <f>IF(ISBLANK(INDEX('Policy Characteristics'!E:E,MATCH($C1114,'Policy Characteristics'!$C:$C,0))),"",INDEX('Policy Characteristics'!E:E,MATCH($C1114,'Policy Characteristics'!$C:$C,0)))</f>
        <v>indst feedstock shifting</v>
      </c>
      <c r="L1114" s="205">
        <f>IF(ISBLANK(INDEX('Policy Characteristics'!F:F,MATCH($C1114,'Policy Characteristics'!$C:$C,0))),"",INDEX('Policy Characteristics'!F:F,MATCH($C1114,'Policy Characteristics'!$C:$C,0)))</f>
        <v>0</v>
      </c>
      <c r="M1114" s="205">
        <f>IF(ISBLANK(INDEX('Policy Characteristics'!G:G,MATCH($C1114,'Policy Characteristics'!$C:$C,0))),"",INDEX('Policy Characteristics'!G:G,MATCH($C1114,'Policy Characteristics'!$C:$C,0)))</f>
        <v>1</v>
      </c>
      <c r="N1114" s="205">
        <f>IF(ISBLANK(INDEX('Policy Characteristics'!H:H,MATCH($C1114,'Policy Characteristics'!$C:$C,0))),"",INDEX('Policy Characteristics'!H:H,MATCH($C1114,'Policy Characteristics'!$C:$C,0)))</f>
        <v>0.01</v>
      </c>
      <c r="O1114" s="76" t="str">
        <f>IF(ISBLANK(INDEX('Policy Characteristics'!I:I,MATCH($C1114,'Policy Characteristics'!$C:$C,0))),"",INDEX('Policy Characteristics'!I:I,MATCH($C1114,'Policy Characteristics'!$C:$C,0)))</f>
        <v>% of potential achieved</v>
      </c>
      <c r="P1114" s="76" t="str">
        <f>IF(ISBLANK(INDEX('Policy Characteristics'!J:J,MATCH($C1114,'Policy Characteristics'!$C:$C,0))),"",INDEX('Policy Characteristics'!J:J,MATCH($C1114,'Policy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14" s="76" t="str">
        <f>IF(ISBLANK(INDEX('Policy Characteristics'!K:K,MATCH($C1114,'Policy Characteristics'!$C:$C,0))),"",INDEX('Policy Characteristics'!K:K,MATCH($C1114,'Policy Characteristics'!$C:$C,0)))</f>
        <v/>
      </c>
      <c r="R1114" s="76" t="str">
        <f>IF(ISBLANK(INDEX('Policy Characteristics'!L:L,MATCH($C1114,'Policy Characteristics'!$C:$C,0))),"",INDEX('Policy Characteristics'!L:L,MATCH($C1114,'Policy Characteristics'!$C:$C,0)))</f>
        <v/>
      </c>
    </row>
    <row r="1115" spans="1:18" s="143" customFormat="1" x14ac:dyDescent="0.25">
      <c r="A1115" s="76" t="str">
        <f>IF(ISBLANK(INDEX('Policy Characteristics'!A:A,MATCH($C1115,'Policy Characteristics'!$C:$C,0))),"",INDEX('Policy Characteristics'!A:A,MATCH($C1115,'Policy Characteristics'!$C:$C,0)))</f>
        <v>Industry</v>
      </c>
      <c r="B1115" s="200" t="str">
        <f>IF(ISBLANK(INDEX('Policy Characteristics'!B:B,MATCH($C1115,'Policy Characteristics'!$C:$C,0))),"",INDEX('Policy Characteristics'!B:B,MATCH($C1115,'Policy Characteristics'!$C:$C,0)))</f>
        <v>Hydrogen Combustion</v>
      </c>
      <c r="C1115" t="s">
        <v>1706</v>
      </c>
      <c r="D1115" s="88" t="s">
        <v>1300</v>
      </c>
      <c r="E1115" t="s">
        <v>1682</v>
      </c>
      <c r="F1115" t="s">
        <v>1325</v>
      </c>
      <c r="G1115" s="88" t="s">
        <v>1689</v>
      </c>
      <c r="H1115" s="15">
        <v>2034</v>
      </c>
      <c r="I1115" s="213" t="s">
        <v>44</v>
      </c>
      <c r="J1115" s="202" t="str">
        <f>IF(ISBLANK(INDEX('Policy Characteristics'!D:D,MATCH($C1115,'Policy Characteristics'!$C:$C,0))),"",INDEX('Policy Characteristics'!D:D,MATCH($C1115,'Policy Characteristics'!$C:$C,0)))</f>
        <v>Hydrogen Combustion</v>
      </c>
      <c r="K1115" s="76" t="str">
        <f>IF(ISBLANK(INDEX('Policy Characteristics'!E:E,MATCH($C1115,'Policy Characteristics'!$C:$C,0))),"",INDEX('Policy Characteristics'!E:E,MATCH($C1115,'Policy Characteristics'!$C:$C,0)))</f>
        <v>indst shift to hydrogen</v>
      </c>
      <c r="L1115" s="205">
        <f>IF(ISBLANK(INDEX('Policy Characteristics'!F:F,MATCH($C1115,'Policy Characteristics'!$C:$C,0))),"",INDEX('Policy Characteristics'!F:F,MATCH($C1115,'Policy Characteristics'!$C:$C,0)))</f>
        <v>0</v>
      </c>
      <c r="M1115" s="205">
        <f>IF(ISBLANK(INDEX('Policy Characteristics'!G:G,MATCH($C1115,'Policy Characteristics'!$C:$C,0))),"",INDEX('Policy Characteristics'!G:G,MATCH($C1115,'Policy Characteristics'!$C:$C,0)))</f>
        <v>1</v>
      </c>
      <c r="N1115" s="205">
        <f>IF(ISBLANK(INDEX('Policy Characteristics'!H:H,MATCH($C1115,'Policy Characteristics'!$C:$C,0))),"",INDEX('Policy Characteristics'!H:H,MATCH($C1115,'Policy Characteristics'!$C:$C,0)))</f>
        <v>0.01</v>
      </c>
      <c r="O1115" s="76" t="str">
        <f>IF(ISBLANK(INDEX('Policy Characteristics'!I:I,MATCH($C1115,'Policy Characteristics'!$C:$C,0))),"",INDEX('Policy Characteristics'!I:I,MATCH($C1115,'Policy Characteristics'!$C:$C,0)))</f>
        <v>% of fuel shifted</v>
      </c>
      <c r="P1115" s="7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76" t="str">
        <f>IF(ISBLANK(INDEX('Policy Characteristics'!K:K,MATCH($C1115,'Policy Characteristics'!$C:$C,0))),"",INDEX('Policy Characteristics'!K:K,MATCH($C1115,'Policy Characteristics'!$C:$C,0)))</f>
        <v>industry-ag-main.html#fuel-switching</v>
      </c>
      <c r="R1115" s="76" t="str">
        <f>IF(ISBLANK(INDEX('Policy Characteristics'!L:L,MATCH($C1115,'Policy Characteristics'!$C:$C,0))),"",INDEX('Policy Characteristics'!L:L,MATCH($C1115,'Policy Characteristics'!$C:$C,0)))</f>
        <v>industry-elec-and-hydrogen.html</v>
      </c>
    </row>
    <row r="1116" spans="1:18" s="143" customFormat="1" x14ac:dyDescent="0.25">
      <c r="A1116" s="76" t="str">
        <f>IF(ISBLANK(INDEX('Policy Characteristics'!A:A,MATCH($C1116,'Policy Characteristics'!$C:$C,0))),"",INDEX('Policy Characteristics'!A:A,MATCH($C1116,'Policy Characteristics'!$C:$C,0)))</f>
        <v>Industry</v>
      </c>
      <c r="B1116" s="200" t="str">
        <f>IF(ISBLANK(INDEX('Policy Characteristics'!B:B,MATCH($C1116,'Policy Characteristics'!$C:$C,0))),"",INDEX('Policy Characteristics'!B:B,MATCH($C1116,'Policy Characteristics'!$C:$C,0)))</f>
        <v>Hydrogen Combustion</v>
      </c>
      <c r="C1116" s="76" t="str">
        <f>C$1115</f>
        <v>Fraction of Eligible Industrial Energy Use Shifted to Hydrogen</v>
      </c>
      <c r="D1116" s="88" t="s">
        <v>1300</v>
      </c>
      <c r="E1116" t="s">
        <v>1683</v>
      </c>
      <c r="F1116" t="s">
        <v>1325</v>
      </c>
      <c r="G1116" s="88" t="s">
        <v>1690</v>
      </c>
      <c r="H1116" s="15">
        <v>2035</v>
      </c>
      <c r="I1116" s="213" t="s">
        <v>44</v>
      </c>
      <c r="J1116" s="202" t="str">
        <f>IF(ISBLANK(INDEX('Policy Characteristics'!D:D,MATCH($C1116,'Policy Characteristics'!$C:$C,0))),"",INDEX('Policy Characteristics'!D:D,MATCH($C1116,'Policy Characteristics'!$C:$C,0)))</f>
        <v>Hydrogen Combustion</v>
      </c>
      <c r="K1116" s="76" t="str">
        <f>IF(ISBLANK(INDEX('Policy Characteristics'!E:E,MATCH($C1116,'Policy Characteristics'!$C:$C,0))),"",INDEX('Policy Characteristics'!E:E,MATCH($C1116,'Policy Characteristics'!$C:$C,0)))</f>
        <v>indst shift to hydrogen</v>
      </c>
      <c r="L1116" s="205">
        <f>IF(ISBLANK(INDEX('Policy Characteristics'!F:F,MATCH($C1116,'Policy Characteristics'!$C:$C,0))),"",INDEX('Policy Characteristics'!F:F,MATCH($C1116,'Policy Characteristics'!$C:$C,0)))</f>
        <v>0</v>
      </c>
      <c r="M1116" s="205">
        <f>IF(ISBLANK(INDEX('Policy Characteristics'!G:G,MATCH($C1116,'Policy Characteristics'!$C:$C,0))),"",INDEX('Policy Characteristics'!G:G,MATCH($C1116,'Policy Characteristics'!$C:$C,0)))</f>
        <v>1</v>
      </c>
      <c r="N1116" s="205">
        <f>IF(ISBLANK(INDEX('Policy Characteristics'!H:H,MATCH($C1116,'Policy Characteristics'!$C:$C,0))),"",INDEX('Policy Characteristics'!H:H,MATCH($C1116,'Policy Characteristics'!$C:$C,0)))</f>
        <v>0.01</v>
      </c>
      <c r="O1116" s="76" t="str">
        <f>IF(ISBLANK(INDEX('Policy Characteristics'!I:I,MATCH($C1116,'Policy Characteristics'!$C:$C,0))),"",INDEX('Policy Characteristics'!I:I,MATCH($C1116,'Policy Characteristics'!$C:$C,0)))</f>
        <v>% of fuel shifted</v>
      </c>
      <c r="P1116" s="7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76" t="str">
        <f>IF(ISBLANK(INDEX('Policy Characteristics'!K:K,MATCH($C1116,'Policy Characteristics'!$C:$C,0))),"",INDEX('Policy Characteristics'!K:K,MATCH($C1116,'Policy Characteristics'!$C:$C,0)))</f>
        <v>industry-ag-main.html#fuel-switching</v>
      </c>
      <c r="R1116" s="76" t="str">
        <f>IF(ISBLANK(INDEX('Policy Characteristics'!L:L,MATCH($C1116,'Policy Characteristics'!$C:$C,0))),"",INDEX('Policy Characteristics'!L:L,MATCH($C1116,'Policy Characteristics'!$C:$C,0)))</f>
        <v>industry-elec-and-hydrogen.html</v>
      </c>
    </row>
    <row r="1117" spans="1:18" s="143" customFormat="1" x14ac:dyDescent="0.25">
      <c r="A1117" s="76" t="str">
        <f>IF(ISBLANK(INDEX('Policy Characteristics'!A:A,MATCH($C1117,'Policy Characteristics'!$C:$C,0))),"",INDEX('Policy Characteristics'!A:A,MATCH($C1117,'Policy Characteristics'!$C:$C,0)))</f>
        <v>Industry</v>
      </c>
      <c r="B1117" s="200" t="str">
        <f>IF(ISBLANK(INDEX('Policy Characteristics'!B:B,MATCH($C1117,'Policy Characteristics'!$C:$C,0))),"",INDEX('Policy Characteristics'!B:B,MATCH($C1117,'Policy Characteristics'!$C:$C,0)))</f>
        <v>Hydrogen Combustion</v>
      </c>
      <c r="C1117" s="76" t="str">
        <f t="shared" ref="C1117:C1180" si="35">C$1115</f>
        <v>Fraction of Eligible Industrial Energy Use Shifted to Hydrogen</v>
      </c>
      <c r="D1117" s="88" t="s">
        <v>1300</v>
      </c>
      <c r="E1117" t="s">
        <v>1684</v>
      </c>
      <c r="F1117" t="s">
        <v>1325</v>
      </c>
      <c r="G1117" s="88" t="s">
        <v>1691</v>
      </c>
      <c r="H1117" s="15">
        <v>2036</v>
      </c>
      <c r="I1117" s="213" t="s">
        <v>44</v>
      </c>
      <c r="J1117" s="202" t="str">
        <f>IF(ISBLANK(INDEX('Policy Characteristics'!D:D,MATCH($C1117,'Policy Characteristics'!$C:$C,0))),"",INDEX('Policy Characteristics'!D:D,MATCH($C1117,'Policy Characteristics'!$C:$C,0)))</f>
        <v>Hydrogen Combustion</v>
      </c>
      <c r="K1117" s="76" t="str">
        <f>IF(ISBLANK(INDEX('Policy Characteristics'!E:E,MATCH($C1117,'Policy Characteristics'!$C:$C,0))),"",INDEX('Policy Characteristics'!E:E,MATCH($C1117,'Policy Characteristics'!$C:$C,0)))</f>
        <v>indst shift to hydrogen</v>
      </c>
      <c r="L1117" s="205">
        <f>IF(ISBLANK(INDEX('Policy Characteristics'!F:F,MATCH($C1117,'Policy Characteristics'!$C:$C,0))),"",INDEX('Policy Characteristics'!F:F,MATCH($C1117,'Policy Characteristics'!$C:$C,0)))</f>
        <v>0</v>
      </c>
      <c r="M1117" s="205">
        <f>IF(ISBLANK(INDEX('Policy Characteristics'!G:G,MATCH($C1117,'Policy Characteristics'!$C:$C,0))),"",INDEX('Policy Characteristics'!G:G,MATCH($C1117,'Policy Characteristics'!$C:$C,0)))</f>
        <v>1</v>
      </c>
      <c r="N1117" s="205">
        <f>IF(ISBLANK(INDEX('Policy Characteristics'!H:H,MATCH($C1117,'Policy Characteristics'!$C:$C,0))),"",INDEX('Policy Characteristics'!H:H,MATCH($C1117,'Policy Characteristics'!$C:$C,0)))</f>
        <v>0.01</v>
      </c>
      <c r="O1117" s="76" t="str">
        <f>IF(ISBLANK(INDEX('Policy Characteristics'!I:I,MATCH($C1117,'Policy Characteristics'!$C:$C,0))),"",INDEX('Policy Characteristics'!I:I,MATCH($C1117,'Policy Characteristics'!$C:$C,0)))</f>
        <v>% of fuel shifted</v>
      </c>
      <c r="P1117" s="7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76" t="str">
        <f>IF(ISBLANK(INDEX('Policy Characteristics'!K:K,MATCH($C1117,'Policy Characteristics'!$C:$C,0))),"",INDEX('Policy Characteristics'!K:K,MATCH($C1117,'Policy Characteristics'!$C:$C,0)))</f>
        <v>industry-ag-main.html#fuel-switching</v>
      </c>
      <c r="R1117" s="76" t="str">
        <f>IF(ISBLANK(INDEX('Policy Characteristics'!L:L,MATCH($C1117,'Policy Characteristics'!$C:$C,0))),"",INDEX('Policy Characteristics'!L:L,MATCH($C1117,'Policy Characteristics'!$C:$C,0)))</f>
        <v>industry-elec-and-hydrogen.html</v>
      </c>
    </row>
    <row r="1118" spans="1:18" s="143" customFormat="1" x14ac:dyDescent="0.25">
      <c r="A1118" s="76" t="str">
        <f>IF(ISBLANK(INDEX('Policy Characteristics'!A:A,MATCH($C1118,'Policy Characteristics'!$C:$C,0))),"",INDEX('Policy Characteristics'!A:A,MATCH($C1118,'Policy Characteristics'!$C:$C,0)))</f>
        <v>Industry</v>
      </c>
      <c r="B1118" s="200" t="str">
        <f>IF(ISBLANK(INDEX('Policy Characteristics'!B:B,MATCH($C1118,'Policy Characteristics'!$C:$C,0))),"",INDEX('Policy Characteristics'!B:B,MATCH($C1118,'Policy Characteristics'!$C:$C,0)))</f>
        <v>Hydrogen Combustion</v>
      </c>
      <c r="C1118" s="76" t="str">
        <f t="shared" si="35"/>
        <v>Fraction of Eligible Industrial Energy Use Shifted to Hydrogen</v>
      </c>
      <c r="D1118" s="88" t="s">
        <v>1300</v>
      </c>
      <c r="E1118" t="s">
        <v>1685</v>
      </c>
      <c r="F1118" t="s">
        <v>1325</v>
      </c>
      <c r="G1118" s="88" t="s">
        <v>1692</v>
      </c>
      <c r="H1118" s="15">
        <v>2037</v>
      </c>
      <c r="I1118" s="213" t="s">
        <v>44</v>
      </c>
      <c r="J1118" s="202" t="str">
        <f>IF(ISBLANK(INDEX('Policy Characteristics'!D:D,MATCH($C1118,'Policy Characteristics'!$C:$C,0))),"",INDEX('Policy Characteristics'!D:D,MATCH($C1118,'Policy Characteristics'!$C:$C,0)))</f>
        <v>Hydrogen Combustion</v>
      </c>
      <c r="K1118" s="76" t="str">
        <f>IF(ISBLANK(INDEX('Policy Characteristics'!E:E,MATCH($C1118,'Policy Characteristics'!$C:$C,0))),"",INDEX('Policy Characteristics'!E:E,MATCH($C1118,'Policy Characteristics'!$C:$C,0)))</f>
        <v>indst shift to hydrogen</v>
      </c>
      <c r="L1118" s="205">
        <f>IF(ISBLANK(INDEX('Policy Characteristics'!F:F,MATCH($C1118,'Policy Characteristics'!$C:$C,0))),"",INDEX('Policy Characteristics'!F:F,MATCH($C1118,'Policy Characteristics'!$C:$C,0)))</f>
        <v>0</v>
      </c>
      <c r="M1118" s="205">
        <f>IF(ISBLANK(INDEX('Policy Characteristics'!G:G,MATCH($C1118,'Policy Characteristics'!$C:$C,0))),"",INDEX('Policy Characteristics'!G:G,MATCH($C1118,'Policy Characteristics'!$C:$C,0)))</f>
        <v>1</v>
      </c>
      <c r="N1118" s="205">
        <f>IF(ISBLANK(INDEX('Policy Characteristics'!H:H,MATCH($C1118,'Policy Characteristics'!$C:$C,0))),"",INDEX('Policy Characteristics'!H:H,MATCH($C1118,'Policy Characteristics'!$C:$C,0)))</f>
        <v>0.01</v>
      </c>
      <c r="O1118" s="76" t="str">
        <f>IF(ISBLANK(INDEX('Policy Characteristics'!I:I,MATCH($C1118,'Policy Characteristics'!$C:$C,0))),"",INDEX('Policy Characteristics'!I:I,MATCH($C1118,'Policy Characteristics'!$C:$C,0)))</f>
        <v>% of fuel shifted</v>
      </c>
      <c r="P1118" s="7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76" t="str">
        <f>IF(ISBLANK(INDEX('Policy Characteristics'!K:K,MATCH($C1118,'Policy Characteristics'!$C:$C,0))),"",INDEX('Policy Characteristics'!K:K,MATCH($C1118,'Policy Characteristics'!$C:$C,0)))</f>
        <v>industry-ag-main.html#fuel-switching</v>
      </c>
      <c r="R1118" s="76" t="str">
        <f>IF(ISBLANK(INDEX('Policy Characteristics'!L:L,MATCH($C1118,'Policy Characteristics'!$C:$C,0))),"",INDEX('Policy Characteristics'!L:L,MATCH($C1118,'Policy Characteristics'!$C:$C,0)))</f>
        <v>industry-elec-and-hydrogen.html</v>
      </c>
    </row>
    <row r="1119" spans="1:18" s="143" customFormat="1" x14ac:dyDescent="0.25">
      <c r="A1119" s="76" t="str">
        <f>IF(ISBLANK(INDEX('Policy Characteristics'!A:A,MATCH($C1119,'Policy Characteristics'!$C:$C,0))),"",INDEX('Policy Characteristics'!A:A,MATCH($C1119,'Policy Characteristics'!$C:$C,0)))</f>
        <v>Industry</v>
      </c>
      <c r="B1119" s="200" t="str">
        <f>IF(ISBLANK(INDEX('Policy Characteristics'!B:B,MATCH($C1119,'Policy Characteristics'!$C:$C,0))),"",INDEX('Policy Characteristics'!B:B,MATCH($C1119,'Policy Characteristics'!$C:$C,0)))</f>
        <v>Hydrogen Combustion</v>
      </c>
      <c r="C1119" s="76" t="str">
        <f t="shared" si="35"/>
        <v>Fraction of Eligible Industrial Energy Use Shifted to Hydrogen</v>
      </c>
      <c r="D1119" s="88" t="s">
        <v>1300</v>
      </c>
      <c r="E1119" t="s">
        <v>1686</v>
      </c>
      <c r="F1119" t="s">
        <v>1325</v>
      </c>
      <c r="G1119" s="88" t="s">
        <v>1693</v>
      </c>
      <c r="H1119" s="15">
        <v>2038</v>
      </c>
      <c r="I1119" s="213" t="s">
        <v>44</v>
      </c>
      <c r="J1119" s="202" t="str">
        <f>IF(ISBLANK(INDEX('Policy Characteristics'!D:D,MATCH($C1119,'Policy Characteristics'!$C:$C,0))),"",INDEX('Policy Characteristics'!D:D,MATCH($C1119,'Policy Characteristics'!$C:$C,0)))</f>
        <v>Hydrogen Combustion</v>
      </c>
      <c r="K1119" s="76" t="str">
        <f>IF(ISBLANK(INDEX('Policy Characteristics'!E:E,MATCH($C1119,'Policy Characteristics'!$C:$C,0))),"",INDEX('Policy Characteristics'!E:E,MATCH($C1119,'Policy Characteristics'!$C:$C,0)))</f>
        <v>indst shift to hydrogen</v>
      </c>
      <c r="L1119" s="205">
        <f>IF(ISBLANK(INDEX('Policy Characteristics'!F:F,MATCH($C1119,'Policy Characteristics'!$C:$C,0))),"",INDEX('Policy Characteristics'!F:F,MATCH($C1119,'Policy Characteristics'!$C:$C,0)))</f>
        <v>0</v>
      </c>
      <c r="M1119" s="205">
        <f>IF(ISBLANK(INDEX('Policy Characteristics'!G:G,MATCH($C1119,'Policy Characteristics'!$C:$C,0))),"",INDEX('Policy Characteristics'!G:G,MATCH($C1119,'Policy Characteristics'!$C:$C,0)))</f>
        <v>1</v>
      </c>
      <c r="N1119" s="205">
        <f>IF(ISBLANK(INDEX('Policy Characteristics'!H:H,MATCH($C1119,'Policy Characteristics'!$C:$C,0))),"",INDEX('Policy Characteristics'!H:H,MATCH($C1119,'Policy Characteristics'!$C:$C,0)))</f>
        <v>0.01</v>
      </c>
      <c r="O1119" s="76" t="str">
        <f>IF(ISBLANK(INDEX('Policy Characteristics'!I:I,MATCH($C1119,'Policy Characteristics'!$C:$C,0))),"",INDEX('Policy Characteristics'!I:I,MATCH($C1119,'Policy Characteristics'!$C:$C,0)))</f>
        <v>% of fuel shifted</v>
      </c>
      <c r="P1119" s="7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76" t="str">
        <f>IF(ISBLANK(INDEX('Policy Characteristics'!K:K,MATCH($C1119,'Policy Characteristics'!$C:$C,0))),"",INDEX('Policy Characteristics'!K:K,MATCH($C1119,'Policy Characteristics'!$C:$C,0)))</f>
        <v>industry-ag-main.html#fuel-switching</v>
      </c>
      <c r="R1119" s="76" t="str">
        <f>IF(ISBLANK(INDEX('Policy Characteristics'!L:L,MATCH($C1119,'Policy Characteristics'!$C:$C,0))),"",INDEX('Policy Characteristics'!L:L,MATCH($C1119,'Policy Characteristics'!$C:$C,0)))</f>
        <v>industry-elec-and-hydrogen.html</v>
      </c>
    </row>
    <row r="1120" spans="1:18" s="143" customFormat="1" x14ac:dyDescent="0.25">
      <c r="A1120" s="76" t="str">
        <f>IF(ISBLANK(INDEX('Policy Characteristics'!A:A,MATCH($C1120,'Policy Characteristics'!$C:$C,0))),"",INDEX('Policy Characteristics'!A:A,MATCH($C1120,'Policy Characteristics'!$C:$C,0)))</f>
        <v>Industry</v>
      </c>
      <c r="B1120" s="200" t="str">
        <f>IF(ISBLANK(INDEX('Policy Characteristics'!B:B,MATCH($C1120,'Policy Characteristics'!$C:$C,0))),"",INDEX('Policy Characteristics'!B:B,MATCH($C1120,'Policy Characteristics'!$C:$C,0)))</f>
        <v>Hydrogen Combustion</v>
      </c>
      <c r="C1120" s="76" t="str">
        <f t="shared" si="35"/>
        <v>Fraction of Eligible Industrial Energy Use Shifted to Hydrogen</v>
      </c>
      <c r="D1120" s="88" t="s">
        <v>1300</v>
      </c>
      <c r="E1120" t="s">
        <v>1687</v>
      </c>
      <c r="F1120" t="s">
        <v>1325</v>
      </c>
      <c r="G1120" s="88" t="s">
        <v>1694</v>
      </c>
      <c r="H1120" s="15">
        <v>2039</v>
      </c>
      <c r="I1120" s="213" t="s">
        <v>43</v>
      </c>
      <c r="J1120" s="202" t="str">
        <f>IF(ISBLANK(INDEX('Policy Characteristics'!D:D,MATCH($C1120,'Policy Characteristics'!$C:$C,0))),"",INDEX('Policy Characteristics'!D:D,MATCH($C1120,'Policy Characteristics'!$C:$C,0)))</f>
        <v>Hydrogen Combustion</v>
      </c>
      <c r="K1120" s="76" t="str">
        <f>IF(ISBLANK(INDEX('Policy Characteristics'!E:E,MATCH($C1120,'Policy Characteristics'!$C:$C,0))),"",INDEX('Policy Characteristics'!E:E,MATCH($C1120,'Policy Characteristics'!$C:$C,0)))</f>
        <v>indst shift to hydrogen</v>
      </c>
      <c r="L1120" s="205">
        <f>IF(ISBLANK(INDEX('Policy Characteristics'!F:F,MATCH($C1120,'Policy Characteristics'!$C:$C,0))),"",INDEX('Policy Characteristics'!F:F,MATCH($C1120,'Policy Characteristics'!$C:$C,0)))</f>
        <v>0</v>
      </c>
      <c r="M1120" s="205">
        <f>IF(ISBLANK(INDEX('Policy Characteristics'!G:G,MATCH($C1120,'Policy Characteristics'!$C:$C,0))),"",INDEX('Policy Characteristics'!G:G,MATCH($C1120,'Policy Characteristics'!$C:$C,0)))</f>
        <v>1</v>
      </c>
      <c r="N1120" s="205">
        <f>IF(ISBLANK(INDEX('Policy Characteristics'!H:H,MATCH($C1120,'Policy Characteristics'!$C:$C,0))),"",INDEX('Policy Characteristics'!H:H,MATCH($C1120,'Policy Characteristics'!$C:$C,0)))</f>
        <v>0.01</v>
      </c>
      <c r="O1120" s="76" t="str">
        <f>IF(ISBLANK(INDEX('Policy Characteristics'!I:I,MATCH($C1120,'Policy Characteristics'!$C:$C,0))),"",INDEX('Policy Characteristics'!I:I,MATCH($C1120,'Policy Characteristics'!$C:$C,0)))</f>
        <v>% of fuel shifted</v>
      </c>
      <c r="P1120" s="7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76" t="str">
        <f>IF(ISBLANK(INDEX('Policy Characteristics'!K:K,MATCH($C1120,'Policy Characteristics'!$C:$C,0))),"",INDEX('Policy Characteristics'!K:K,MATCH($C1120,'Policy Characteristics'!$C:$C,0)))</f>
        <v>industry-ag-main.html#fuel-switching</v>
      </c>
      <c r="R1120" s="76" t="str">
        <f>IF(ISBLANK(INDEX('Policy Characteristics'!L:L,MATCH($C1120,'Policy Characteristics'!$C:$C,0))),"",INDEX('Policy Characteristics'!L:L,MATCH($C1120,'Policy Characteristics'!$C:$C,0)))</f>
        <v>industry-elec-and-hydrogen.html</v>
      </c>
    </row>
    <row r="1121" spans="1:18" s="143" customFormat="1" x14ac:dyDescent="0.25">
      <c r="A1121" s="76" t="str">
        <f>IF(ISBLANK(INDEX('Policy Characteristics'!A:A,MATCH($C1121,'Policy Characteristics'!$C:$C,0))),"",INDEX('Policy Characteristics'!A:A,MATCH($C1121,'Policy Characteristics'!$C:$C,0)))</f>
        <v>Industry</v>
      </c>
      <c r="B1121" s="200" t="str">
        <f>IF(ISBLANK(INDEX('Policy Characteristics'!B:B,MATCH($C1121,'Policy Characteristics'!$C:$C,0))),"",INDEX('Policy Characteristics'!B:B,MATCH($C1121,'Policy Characteristics'!$C:$C,0)))</f>
        <v>Hydrogen Combustion</v>
      </c>
      <c r="C1121" s="76" t="str">
        <f t="shared" si="35"/>
        <v>Fraction of Eligible Industrial Energy Use Shifted to Hydrogen</v>
      </c>
      <c r="D1121" s="88" t="s">
        <v>1300</v>
      </c>
      <c r="E1121" t="s">
        <v>1688</v>
      </c>
      <c r="F1121" t="s">
        <v>1325</v>
      </c>
      <c r="G1121" s="88" t="s">
        <v>1695</v>
      </c>
      <c r="H1121" s="15">
        <v>2040</v>
      </c>
      <c r="I1121" s="213" t="s">
        <v>44</v>
      </c>
      <c r="J1121" s="202" t="str">
        <f>IF(ISBLANK(INDEX('Policy Characteristics'!D:D,MATCH($C1121,'Policy Characteristics'!$C:$C,0))),"",INDEX('Policy Characteristics'!D:D,MATCH($C1121,'Policy Characteristics'!$C:$C,0)))</f>
        <v>Hydrogen Combustion</v>
      </c>
      <c r="K1121" s="76" t="str">
        <f>IF(ISBLANK(INDEX('Policy Characteristics'!E:E,MATCH($C1121,'Policy Characteristics'!$C:$C,0))),"",INDEX('Policy Characteristics'!E:E,MATCH($C1121,'Policy Characteristics'!$C:$C,0)))</f>
        <v>indst shift to hydrogen</v>
      </c>
      <c r="L1121" s="205">
        <f>IF(ISBLANK(INDEX('Policy Characteristics'!F:F,MATCH($C1121,'Policy Characteristics'!$C:$C,0))),"",INDEX('Policy Characteristics'!F:F,MATCH($C1121,'Policy Characteristics'!$C:$C,0)))</f>
        <v>0</v>
      </c>
      <c r="M1121" s="205">
        <f>IF(ISBLANK(INDEX('Policy Characteristics'!G:G,MATCH($C1121,'Policy Characteristics'!$C:$C,0))),"",INDEX('Policy Characteristics'!G:G,MATCH($C1121,'Policy Characteristics'!$C:$C,0)))</f>
        <v>1</v>
      </c>
      <c r="N1121" s="205">
        <f>IF(ISBLANK(INDEX('Policy Characteristics'!H:H,MATCH($C1121,'Policy Characteristics'!$C:$C,0))),"",INDEX('Policy Characteristics'!H:H,MATCH($C1121,'Policy Characteristics'!$C:$C,0)))</f>
        <v>0.01</v>
      </c>
      <c r="O1121" s="76" t="str">
        <f>IF(ISBLANK(INDEX('Policy Characteristics'!I:I,MATCH($C1121,'Policy Characteristics'!$C:$C,0))),"",INDEX('Policy Characteristics'!I:I,MATCH($C1121,'Policy Characteristics'!$C:$C,0)))</f>
        <v>% of fuel shifted</v>
      </c>
      <c r="P1121" s="7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76" t="str">
        <f>IF(ISBLANK(INDEX('Policy Characteristics'!K:K,MATCH($C1121,'Policy Characteristics'!$C:$C,0))),"",INDEX('Policy Characteristics'!K:K,MATCH($C1121,'Policy Characteristics'!$C:$C,0)))</f>
        <v>industry-ag-main.html#fuel-switching</v>
      </c>
      <c r="R1121" s="76" t="str">
        <f>IF(ISBLANK(INDEX('Policy Characteristics'!L:L,MATCH($C1121,'Policy Characteristics'!$C:$C,0))),"",INDEX('Policy Characteristics'!L:L,MATCH($C1121,'Policy Characteristics'!$C:$C,0)))</f>
        <v>industry-elec-and-hydrogen.html</v>
      </c>
    </row>
    <row r="1122" spans="1:18" s="143" customFormat="1" x14ac:dyDescent="0.25">
      <c r="A1122" s="76" t="str">
        <f>IF(ISBLANK(INDEX('Policy Characteristics'!A:A,MATCH($C1122,'Policy Characteristics'!$C:$C,0))),"",INDEX('Policy Characteristics'!A:A,MATCH($C1122,'Policy Characteristics'!$C:$C,0)))</f>
        <v>Industry</v>
      </c>
      <c r="B1122" s="200" t="str">
        <f>IF(ISBLANK(INDEX('Policy Characteristics'!B:B,MATCH($C1122,'Policy Characteristics'!$C:$C,0))),"",INDEX('Policy Characteristics'!B:B,MATCH($C1122,'Policy Characteristics'!$C:$C,0)))</f>
        <v>Hydrogen Combustion</v>
      </c>
      <c r="C1122" s="76" t="str">
        <f t="shared" si="35"/>
        <v>Fraction of Eligible Industrial Energy Use Shifted to Hydrogen</v>
      </c>
      <c r="D1122" s="88" t="s">
        <v>1300</v>
      </c>
      <c r="E1122" t="s">
        <v>1824</v>
      </c>
      <c r="F1122" t="s">
        <v>1325</v>
      </c>
      <c r="G1122" s="88" t="s">
        <v>1824</v>
      </c>
      <c r="H1122" s="15">
        <v>2041</v>
      </c>
      <c r="I1122" s="213" t="s">
        <v>44</v>
      </c>
      <c r="J1122" s="202" t="str">
        <f>IF(ISBLANK(INDEX('Policy Characteristics'!D:D,MATCH($C1122,'Policy Characteristics'!$C:$C,0))),"",INDEX('Policy Characteristics'!D:D,MATCH($C1122,'Policy Characteristics'!$C:$C,0)))</f>
        <v>Hydrogen Combustion</v>
      </c>
      <c r="K1122" s="76" t="str">
        <f>IF(ISBLANK(INDEX('Policy Characteristics'!E:E,MATCH($C1122,'Policy Characteristics'!$C:$C,0))),"",INDEX('Policy Characteristics'!E:E,MATCH($C1122,'Policy Characteristics'!$C:$C,0)))</f>
        <v>indst shift to hydrogen</v>
      </c>
      <c r="L1122" s="205">
        <f>IF(ISBLANK(INDEX('Policy Characteristics'!F:F,MATCH($C1122,'Policy Characteristics'!$C:$C,0))),"",INDEX('Policy Characteristics'!F:F,MATCH($C1122,'Policy Characteristics'!$C:$C,0)))</f>
        <v>0</v>
      </c>
      <c r="M1122" s="205">
        <f>IF(ISBLANK(INDEX('Policy Characteristics'!G:G,MATCH($C1122,'Policy Characteristics'!$C:$C,0))),"",INDEX('Policy Characteristics'!G:G,MATCH($C1122,'Policy Characteristics'!$C:$C,0)))</f>
        <v>1</v>
      </c>
      <c r="N1122" s="205">
        <f>IF(ISBLANK(INDEX('Policy Characteristics'!H:H,MATCH($C1122,'Policy Characteristics'!$C:$C,0))),"",INDEX('Policy Characteristics'!H:H,MATCH($C1122,'Policy Characteristics'!$C:$C,0)))</f>
        <v>0.01</v>
      </c>
      <c r="O1122" s="76" t="str">
        <f>IF(ISBLANK(INDEX('Policy Characteristics'!I:I,MATCH($C1122,'Policy Characteristics'!$C:$C,0))),"",INDEX('Policy Characteristics'!I:I,MATCH($C1122,'Policy Characteristics'!$C:$C,0)))</f>
        <v>% of fuel shifted</v>
      </c>
      <c r="P1122" s="7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76" t="str">
        <f>IF(ISBLANK(INDEX('Policy Characteristics'!K:K,MATCH($C1122,'Policy Characteristics'!$C:$C,0))),"",INDEX('Policy Characteristics'!K:K,MATCH($C1122,'Policy Characteristics'!$C:$C,0)))</f>
        <v>industry-ag-main.html#fuel-switching</v>
      </c>
      <c r="R1122" s="76" t="str">
        <f>IF(ISBLANK(INDEX('Policy Characteristics'!L:L,MATCH($C1122,'Policy Characteristics'!$C:$C,0))),"",INDEX('Policy Characteristics'!L:L,MATCH($C1122,'Policy Characteristics'!$C:$C,0)))</f>
        <v>industry-elec-and-hydrogen.html</v>
      </c>
    </row>
    <row r="1123" spans="1:18" s="143" customFormat="1" x14ac:dyDescent="0.25">
      <c r="A1123" s="76" t="str">
        <f>IF(ISBLANK(INDEX('Policy Characteristics'!A:A,MATCH($C1123,'Policy Characteristics'!$C:$C,0))),"",INDEX('Policy Characteristics'!A:A,MATCH($C1123,'Policy Characteristics'!$C:$C,0)))</f>
        <v>Industry</v>
      </c>
      <c r="B1123" s="200" t="str">
        <f>IF(ISBLANK(INDEX('Policy Characteristics'!B:B,MATCH($C1123,'Policy Characteristics'!$C:$C,0))),"",INDEX('Policy Characteristics'!B:B,MATCH($C1123,'Policy Characteristics'!$C:$C,0)))</f>
        <v>Hydrogen Combustion</v>
      </c>
      <c r="C1123" s="76" t="str">
        <f t="shared" si="35"/>
        <v>Fraction of Eligible Industrial Energy Use Shifted to Hydrogen</v>
      </c>
      <c r="D1123" s="78" t="s">
        <v>1301</v>
      </c>
      <c r="E1123" t="s">
        <v>1682</v>
      </c>
      <c r="F1123" t="s">
        <v>999</v>
      </c>
      <c r="G1123" s="88" t="s">
        <v>1689</v>
      </c>
      <c r="H1123" s="15">
        <v>2042</v>
      </c>
      <c r="I1123" s="213" t="s">
        <v>44</v>
      </c>
      <c r="J1123" s="202" t="str">
        <f>IF(ISBLANK(INDEX('Policy Characteristics'!D:D,MATCH($C1123,'Policy Characteristics'!$C:$C,0))),"",INDEX('Policy Characteristics'!D:D,MATCH($C1123,'Policy Characteristics'!$C:$C,0)))</f>
        <v>Hydrogen Combustion</v>
      </c>
      <c r="K1123" s="76" t="str">
        <f>IF(ISBLANK(INDEX('Policy Characteristics'!E:E,MATCH($C1123,'Policy Characteristics'!$C:$C,0))),"",INDEX('Policy Characteristics'!E:E,MATCH($C1123,'Policy Characteristics'!$C:$C,0)))</f>
        <v>indst shift to hydrogen</v>
      </c>
      <c r="L1123" s="205">
        <f>IF(ISBLANK(INDEX('Policy Characteristics'!F:F,MATCH($C1123,'Policy Characteristics'!$C:$C,0))),"",INDEX('Policy Characteristics'!F:F,MATCH($C1123,'Policy Characteristics'!$C:$C,0)))</f>
        <v>0</v>
      </c>
      <c r="M1123" s="205">
        <f>IF(ISBLANK(INDEX('Policy Characteristics'!G:G,MATCH($C1123,'Policy Characteristics'!$C:$C,0))),"",INDEX('Policy Characteristics'!G:G,MATCH($C1123,'Policy Characteristics'!$C:$C,0)))</f>
        <v>1</v>
      </c>
      <c r="N1123" s="205">
        <f>IF(ISBLANK(INDEX('Policy Characteristics'!H:H,MATCH($C1123,'Policy Characteristics'!$C:$C,0))),"",INDEX('Policy Characteristics'!H:H,MATCH($C1123,'Policy Characteristics'!$C:$C,0)))</f>
        <v>0.01</v>
      </c>
      <c r="O1123" s="76" t="str">
        <f>IF(ISBLANK(INDEX('Policy Characteristics'!I:I,MATCH($C1123,'Policy Characteristics'!$C:$C,0))),"",INDEX('Policy Characteristics'!I:I,MATCH($C1123,'Policy Characteristics'!$C:$C,0)))</f>
        <v>% of fuel shifted</v>
      </c>
      <c r="P1123" s="7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76" t="str">
        <f>IF(ISBLANK(INDEX('Policy Characteristics'!K:K,MATCH($C1123,'Policy Characteristics'!$C:$C,0))),"",INDEX('Policy Characteristics'!K:K,MATCH($C1123,'Policy Characteristics'!$C:$C,0)))</f>
        <v>industry-ag-main.html#fuel-switching</v>
      </c>
      <c r="R1123" s="76" t="str">
        <f>IF(ISBLANK(INDEX('Policy Characteristics'!L:L,MATCH($C1123,'Policy Characteristics'!$C:$C,0))),"",INDEX('Policy Characteristics'!L:L,MATCH($C1123,'Policy Characteristics'!$C:$C,0)))</f>
        <v>industry-elec-and-hydrogen.html</v>
      </c>
    </row>
    <row r="1124" spans="1:18" s="143" customFormat="1" x14ac:dyDescent="0.25">
      <c r="A1124" s="76" t="str">
        <f>IF(ISBLANK(INDEX('Policy Characteristics'!A:A,MATCH($C1124,'Policy Characteristics'!$C:$C,0))),"",INDEX('Policy Characteristics'!A:A,MATCH($C1124,'Policy Characteristics'!$C:$C,0)))</f>
        <v>Industry</v>
      </c>
      <c r="B1124" s="200" t="str">
        <f>IF(ISBLANK(INDEX('Policy Characteristics'!B:B,MATCH($C1124,'Policy Characteristics'!$C:$C,0))),"",INDEX('Policy Characteristics'!B:B,MATCH($C1124,'Policy Characteristics'!$C:$C,0)))</f>
        <v>Hydrogen Combustion</v>
      </c>
      <c r="C1124" s="76" t="str">
        <f t="shared" si="35"/>
        <v>Fraction of Eligible Industrial Energy Use Shifted to Hydrogen</v>
      </c>
      <c r="D1124" s="78" t="s">
        <v>1301</v>
      </c>
      <c r="E1124" t="s">
        <v>1683</v>
      </c>
      <c r="F1124" t="s">
        <v>999</v>
      </c>
      <c r="G1124" s="88" t="s">
        <v>1690</v>
      </c>
      <c r="H1124" s="15">
        <v>2043</v>
      </c>
      <c r="I1124" s="213" t="s">
        <v>43</v>
      </c>
      <c r="J1124" s="202" t="str">
        <f>IF(ISBLANK(INDEX('Policy Characteristics'!D:D,MATCH($C1124,'Policy Characteristics'!$C:$C,0))),"",INDEX('Policy Characteristics'!D:D,MATCH($C1124,'Policy Characteristics'!$C:$C,0)))</f>
        <v>Hydrogen Combustion</v>
      </c>
      <c r="K1124" s="76" t="str">
        <f>IF(ISBLANK(INDEX('Policy Characteristics'!E:E,MATCH($C1124,'Policy Characteristics'!$C:$C,0))),"",INDEX('Policy Characteristics'!E:E,MATCH($C1124,'Policy Characteristics'!$C:$C,0)))</f>
        <v>indst shift to hydrogen</v>
      </c>
      <c r="L1124" s="205">
        <f>IF(ISBLANK(INDEX('Policy Characteristics'!F:F,MATCH($C1124,'Policy Characteristics'!$C:$C,0))),"",INDEX('Policy Characteristics'!F:F,MATCH($C1124,'Policy Characteristics'!$C:$C,0)))</f>
        <v>0</v>
      </c>
      <c r="M1124" s="205">
        <f>IF(ISBLANK(INDEX('Policy Characteristics'!G:G,MATCH($C1124,'Policy Characteristics'!$C:$C,0))),"",INDEX('Policy Characteristics'!G:G,MATCH($C1124,'Policy Characteristics'!$C:$C,0)))</f>
        <v>1</v>
      </c>
      <c r="N1124" s="205">
        <f>IF(ISBLANK(INDEX('Policy Characteristics'!H:H,MATCH($C1124,'Policy Characteristics'!$C:$C,0))),"",INDEX('Policy Characteristics'!H:H,MATCH($C1124,'Policy Characteristics'!$C:$C,0)))</f>
        <v>0.01</v>
      </c>
      <c r="O1124" s="76" t="str">
        <f>IF(ISBLANK(INDEX('Policy Characteristics'!I:I,MATCH($C1124,'Policy Characteristics'!$C:$C,0))),"",INDEX('Policy Characteristics'!I:I,MATCH($C1124,'Policy Characteristics'!$C:$C,0)))</f>
        <v>% of fuel shifted</v>
      </c>
      <c r="P1124" s="7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76" t="str">
        <f>IF(ISBLANK(INDEX('Policy Characteristics'!K:K,MATCH($C1124,'Policy Characteristics'!$C:$C,0))),"",INDEX('Policy Characteristics'!K:K,MATCH($C1124,'Policy Characteristics'!$C:$C,0)))</f>
        <v>industry-ag-main.html#fuel-switching</v>
      </c>
      <c r="R1124" s="76" t="str">
        <f>IF(ISBLANK(INDEX('Policy Characteristics'!L:L,MATCH($C1124,'Policy Characteristics'!$C:$C,0))),"",INDEX('Policy Characteristics'!L:L,MATCH($C1124,'Policy Characteristics'!$C:$C,0)))</f>
        <v>industry-elec-and-hydrogen.html</v>
      </c>
    </row>
    <row r="1125" spans="1:18" s="143" customFormat="1" x14ac:dyDescent="0.25">
      <c r="A1125" s="76" t="str">
        <f>IF(ISBLANK(INDEX('Policy Characteristics'!A:A,MATCH($C1125,'Policy Characteristics'!$C:$C,0))),"",INDEX('Policy Characteristics'!A:A,MATCH($C1125,'Policy Characteristics'!$C:$C,0)))</f>
        <v>Industry</v>
      </c>
      <c r="B1125" s="200" t="str">
        <f>IF(ISBLANK(INDEX('Policy Characteristics'!B:B,MATCH($C1125,'Policy Characteristics'!$C:$C,0))),"",INDEX('Policy Characteristics'!B:B,MATCH($C1125,'Policy Characteristics'!$C:$C,0)))</f>
        <v>Hydrogen Combustion</v>
      </c>
      <c r="C1125" s="76" t="str">
        <f t="shared" si="35"/>
        <v>Fraction of Eligible Industrial Energy Use Shifted to Hydrogen</v>
      </c>
      <c r="D1125" s="78" t="s">
        <v>1301</v>
      </c>
      <c r="E1125" t="s">
        <v>1684</v>
      </c>
      <c r="F1125" t="s">
        <v>999</v>
      </c>
      <c r="G1125" s="88" t="s">
        <v>1691</v>
      </c>
      <c r="H1125" s="15">
        <v>2044</v>
      </c>
      <c r="I1125" s="213" t="s">
        <v>44</v>
      </c>
      <c r="J1125" s="202" t="str">
        <f>IF(ISBLANK(INDEX('Policy Characteristics'!D:D,MATCH($C1125,'Policy Characteristics'!$C:$C,0))),"",INDEX('Policy Characteristics'!D:D,MATCH($C1125,'Policy Characteristics'!$C:$C,0)))</f>
        <v>Hydrogen Combustion</v>
      </c>
      <c r="K1125" s="76" t="str">
        <f>IF(ISBLANK(INDEX('Policy Characteristics'!E:E,MATCH($C1125,'Policy Characteristics'!$C:$C,0))),"",INDEX('Policy Characteristics'!E:E,MATCH($C1125,'Policy Characteristics'!$C:$C,0)))</f>
        <v>indst shift to hydrogen</v>
      </c>
      <c r="L1125" s="205">
        <f>IF(ISBLANK(INDEX('Policy Characteristics'!F:F,MATCH($C1125,'Policy Characteristics'!$C:$C,0))),"",INDEX('Policy Characteristics'!F:F,MATCH($C1125,'Policy Characteristics'!$C:$C,0)))</f>
        <v>0</v>
      </c>
      <c r="M1125" s="205">
        <f>IF(ISBLANK(INDEX('Policy Characteristics'!G:G,MATCH($C1125,'Policy Characteristics'!$C:$C,0))),"",INDEX('Policy Characteristics'!G:G,MATCH($C1125,'Policy Characteristics'!$C:$C,0)))</f>
        <v>1</v>
      </c>
      <c r="N1125" s="205">
        <f>IF(ISBLANK(INDEX('Policy Characteristics'!H:H,MATCH($C1125,'Policy Characteristics'!$C:$C,0))),"",INDEX('Policy Characteristics'!H:H,MATCH($C1125,'Policy Characteristics'!$C:$C,0)))</f>
        <v>0.01</v>
      </c>
      <c r="O1125" s="76" t="str">
        <f>IF(ISBLANK(INDEX('Policy Characteristics'!I:I,MATCH($C1125,'Policy Characteristics'!$C:$C,0))),"",INDEX('Policy Characteristics'!I:I,MATCH($C1125,'Policy Characteristics'!$C:$C,0)))</f>
        <v>% of fuel shifted</v>
      </c>
      <c r="P1125" s="7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76" t="str">
        <f>IF(ISBLANK(INDEX('Policy Characteristics'!K:K,MATCH($C1125,'Policy Characteristics'!$C:$C,0))),"",INDEX('Policy Characteristics'!K:K,MATCH($C1125,'Policy Characteristics'!$C:$C,0)))</f>
        <v>industry-ag-main.html#fuel-switching</v>
      </c>
      <c r="R1125" s="76" t="str">
        <f>IF(ISBLANK(INDEX('Policy Characteristics'!L:L,MATCH($C1125,'Policy Characteristics'!$C:$C,0))),"",INDEX('Policy Characteristics'!L:L,MATCH($C1125,'Policy Characteristics'!$C:$C,0)))</f>
        <v>industry-elec-and-hydrogen.html</v>
      </c>
    </row>
    <row r="1126" spans="1:18" s="143" customFormat="1" x14ac:dyDescent="0.25">
      <c r="A1126" s="76" t="str">
        <f>IF(ISBLANK(INDEX('Policy Characteristics'!A:A,MATCH($C1126,'Policy Characteristics'!$C:$C,0))),"",INDEX('Policy Characteristics'!A:A,MATCH($C1126,'Policy Characteristics'!$C:$C,0)))</f>
        <v>Industry</v>
      </c>
      <c r="B1126" s="200" t="str">
        <f>IF(ISBLANK(INDEX('Policy Characteristics'!B:B,MATCH($C1126,'Policy Characteristics'!$C:$C,0))),"",INDEX('Policy Characteristics'!B:B,MATCH($C1126,'Policy Characteristics'!$C:$C,0)))</f>
        <v>Hydrogen Combustion</v>
      </c>
      <c r="C1126" s="76" t="str">
        <f t="shared" si="35"/>
        <v>Fraction of Eligible Industrial Energy Use Shifted to Hydrogen</v>
      </c>
      <c r="D1126" s="78" t="s">
        <v>1301</v>
      </c>
      <c r="E1126" t="s">
        <v>1685</v>
      </c>
      <c r="F1126" t="s">
        <v>999</v>
      </c>
      <c r="G1126" s="88" t="s">
        <v>1692</v>
      </c>
      <c r="H1126" s="15">
        <v>2045</v>
      </c>
      <c r="I1126" s="213" t="s">
        <v>44</v>
      </c>
      <c r="J1126" s="202" t="str">
        <f>IF(ISBLANK(INDEX('Policy Characteristics'!D:D,MATCH($C1126,'Policy Characteristics'!$C:$C,0))),"",INDEX('Policy Characteristics'!D:D,MATCH($C1126,'Policy Characteristics'!$C:$C,0)))</f>
        <v>Hydrogen Combustion</v>
      </c>
      <c r="K1126" s="76" t="str">
        <f>IF(ISBLANK(INDEX('Policy Characteristics'!E:E,MATCH($C1126,'Policy Characteristics'!$C:$C,0))),"",INDEX('Policy Characteristics'!E:E,MATCH($C1126,'Policy Characteristics'!$C:$C,0)))</f>
        <v>indst shift to hydrogen</v>
      </c>
      <c r="L1126" s="205">
        <f>IF(ISBLANK(INDEX('Policy Characteristics'!F:F,MATCH($C1126,'Policy Characteristics'!$C:$C,0))),"",INDEX('Policy Characteristics'!F:F,MATCH($C1126,'Policy Characteristics'!$C:$C,0)))</f>
        <v>0</v>
      </c>
      <c r="M1126" s="205">
        <f>IF(ISBLANK(INDEX('Policy Characteristics'!G:G,MATCH($C1126,'Policy Characteristics'!$C:$C,0))),"",INDEX('Policy Characteristics'!G:G,MATCH($C1126,'Policy Characteristics'!$C:$C,0)))</f>
        <v>1</v>
      </c>
      <c r="N1126" s="205">
        <f>IF(ISBLANK(INDEX('Policy Characteristics'!H:H,MATCH($C1126,'Policy Characteristics'!$C:$C,0))),"",INDEX('Policy Characteristics'!H:H,MATCH($C1126,'Policy Characteristics'!$C:$C,0)))</f>
        <v>0.01</v>
      </c>
      <c r="O1126" s="76" t="str">
        <f>IF(ISBLANK(INDEX('Policy Characteristics'!I:I,MATCH($C1126,'Policy Characteristics'!$C:$C,0))),"",INDEX('Policy Characteristics'!I:I,MATCH($C1126,'Policy Characteristics'!$C:$C,0)))</f>
        <v>% of fuel shifted</v>
      </c>
      <c r="P1126" s="7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76" t="str">
        <f>IF(ISBLANK(INDEX('Policy Characteristics'!K:K,MATCH($C1126,'Policy Characteristics'!$C:$C,0))),"",INDEX('Policy Characteristics'!K:K,MATCH($C1126,'Policy Characteristics'!$C:$C,0)))</f>
        <v>industry-ag-main.html#fuel-switching</v>
      </c>
      <c r="R1126" s="76" t="str">
        <f>IF(ISBLANK(INDEX('Policy Characteristics'!L:L,MATCH($C1126,'Policy Characteristics'!$C:$C,0))),"",INDEX('Policy Characteristics'!L:L,MATCH($C1126,'Policy Characteristics'!$C:$C,0)))</f>
        <v>industry-elec-and-hydrogen.html</v>
      </c>
    </row>
    <row r="1127" spans="1:18" s="143" customFormat="1" x14ac:dyDescent="0.25">
      <c r="A1127" s="76" t="str">
        <f>IF(ISBLANK(INDEX('Policy Characteristics'!A:A,MATCH($C1127,'Policy Characteristics'!$C:$C,0))),"",INDEX('Policy Characteristics'!A:A,MATCH($C1127,'Policy Characteristics'!$C:$C,0)))</f>
        <v>Industry</v>
      </c>
      <c r="B1127" s="200" t="str">
        <f>IF(ISBLANK(INDEX('Policy Characteristics'!B:B,MATCH($C1127,'Policy Characteristics'!$C:$C,0))),"",INDEX('Policy Characteristics'!B:B,MATCH($C1127,'Policy Characteristics'!$C:$C,0)))</f>
        <v>Hydrogen Combustion</v>
      </c>
      <c r="C1127" s="76" t="str">
        <f t="shared" si="35"/>
        <v>Fraction of Eligible Industrial Energy Use Shifted to Hydrogen</v>
      </c>
      <c r="D1127" s="78" t="s">
        <v>1301</v>
      </c>
      <c r="E1127" t="s">
        <v>1686</v>
      </c>
      <c r="F1127" t="s">
        <v>999</v>
      </c>
      <c r="G1127" s="88" t="s">
        <v>1693</v>
      </c>
      <c r="H1127" s="15">
        <v>2046</v>
      </c>
      <c r="I1127" s="213" t="s">
        <v>44</v>
      </c>
      <c r="J1127" s="202" t="str">
        <f>IF(ISBLANK(INDEX('Policy Characteristics'!D:D,MATCH($C1127,'Policy Characteristics'!$C:$C,0))),"",INDEX('Policy Characteristics'!D:D,MATCH($C1127,'Policy Characteristics'!$C:$C,0)))</f>
        <v>Hydrogen Combustion</v>
      </c>
      <c r="K1127" s="76" t="str">
        <f>IF(ISBLANK(INDEX('Policy Characteristics'!E:E,MATCH($C1127,'Policy Characteristics'!$C:$C,0))),"",INDEX('Policy Characteristics'!E:E,MATCH($C1127,'Policy Characteristics'!$C:$C,0)))</f>
        <v>indst shift to hydrogen</v>
      </c>
      <c r="L1127" s="205">
        <f>IF(ISBLANK(INDEX('Policy Characteristics'!F:F,MATCH($C1127,'Policy Characteristics'!$C:$C,0))),"",INDEX('Policy Characteristics'!F:F,MATCH($C1127,'Policy Characteristics'!$C:$C,0)))</f>
        <v>0</v>
      </c>
      <c r="M1127" s="205">
        <f>IF(ISBLANK(INDEX('Policy Characteristics'!G:G,MATCH($C1127,'Policy Characteristics'!$C:$C,0))),"",INDEX('Policy Characteristics'!G:G,MATCH($C1127,'Policy Characteristics'!$C:$C,0)))</f>
        <v>1</v>
      </c>
      <c r="N1127" s="205">
        <f>IF(ISBLANK(INDEX('Policy Characteristics'!H:H,MATCH($C1127,'Policy Characteristics'!$C:$C,0))),"",INDEX('Policy Characteristics'!H:H,MATCH($C1127,'Policy Characteristics'!$C:$C,0)))</f>
        <v>0.01</v>
      </c>
      <c r="O1127" s="76" t="str">
        <f>IF(ISBLANK(INDEX('Policy Characteristics'!I:I,MATCH($C1127,'Policy Characteristics'!$C:$C,0))),"",INDEX('Policy Characteristics'!I:I,MATCH($C1127,'Policy Characteristics'!$C:$C,0)))</f>
        <v>% of fuel shifted</v>
      </c>
      <c r="P1127" s="7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76" t="str">
        <f>IF(ISBLANK(INDEX('Policy Characteristics'!K:K,MATCH($C1127,'Policy Characteristics'!$C:$C,0))),"",INDEX('Policy Characteristics'!K:K,MATCH($C1127,'Policy Characteristics'!$C:$C,0)))</f>
        <v>industry-ag-main.html#fuel-switching</v>
      </c>
      <c r="R1127" s="76" t="str">
        <f>IF(ISBLANK(INDEX('Policy Characteristics'!L:L,MATCH($C1127,'Policy Characteristics'!$C:$C,0))),"",INDEX('Policy Characteristics'!L:L,MATCH($C1127,'Policy Characteristics'!$C:$C,0)))</f>
        <v>industry-elec-and-hydrogen.html</v>
      </c>
    </row>
    <row r="1128" spans="1:18" s="143" customFormat="1" x14ac:dyDescent="0.25">
      <c r="A1128" s="76" t="str">
        <f>IF(ISBLANK(INDEX('Policy Characteristics'!A:A,MATCH($C1128,'Policy Characteristics'!$C:$C,0))),"",INDEX('Policy Characteristics'!A:A,MATCH($C1128,'Policy Characteristics'!$C:$C,0)))</f>
        <v>Industry</v>
      </c>
      <c r="B1128" s="200" t="str">
        <f>IF(ISBLANK(INDEX('Policy Characteristics'!B:B,MATCH($C1128,'Policy Characteristics'!$C:$C,0))),"",INDEX('Policy Characteristics'!B:B,MATCH($C1128,'Policy Characteristics'!$C:$C,0)))</f>
        <v>Hydrogen Combustion</v>
      </c>
      <c r="C1128" s="76" t="str">
        <f t="shared" si="35"/>
        <v>Fraction of Eligible Industrial Energy Use Shifted to Hydrogen</v>
      </c>
      <c r="D1128" s="78" t="s">
        <v>1301</v>
      </c>
      <c r="E1128" t="s">
        <v>1687</v>
      </c>
      <c r="F1128" t="s">
        <v>999</v>
      </c>
      <c r="G1128" s="88" t="s">
        <v>1694</v>
      </c>
      <c r="H1128" s="15">
        <v>2047</v>
      </c>
      <c r="I1128" s="213" t="s">
        <v>44</v>
      </c>
      <c r="J1128" s="202" t="str">
        <f>IF(ISBLANK(INDEX('Policy Characteristics'!D:D,MATCH($C1128,'Policy Characteristics'!$C:$C,0))),"",INDEX('Policy Characteristics'!D:D,MATCH($C1128,'Policy Characteristics'!$C:$C,0)))</f>
        <v>Hydrogen Combustion</v>
      </c>
      <c r="K1128" s="76" t="str">
        <f>IF(ISBLANK(INDEX('Policy Characteristics'!E:E,MATCH($C1128,'Policy Characteristics'!$C:$C,0))),"",INDEX('Policy Characteristics'!E:E,MATCH($C1128,'Policy Characteristics'!$C:$C,0)))</f>
        <v>indst shift to hydrogen</v>
      </c>
      <c r="L1128" s="205">
        <f>IF(ISBLANK(INDEX('Policy Characteristics'!F:F,MATCH($C1128,'Policy Characteristics'!$C:$C,0))),"",INDEX('Policy Characteristics'!F:F,MATCH($C1128,'Policy Characteristics'!$C:$C,0)))</f>
        <v>0</v>
      </c>
      <c r="M1128" s="205">
        <f>IF(ISBLANK(INDEX('Policy Characteristics'!G:G,MATCH($C1128,'Policy Characteristics'!$C:$C,0))),"",INDEX('Policy Characteristics'!G:G,MATCH($C1128,'Policy Characteristics'!$C:$C,0)))</f>
        <v>1</v>
      </c>
      <c r="N1128" s="205">
        <f>IF(ISBLANK(INDEX('Policy Characteristics'!H:H,MATCH($C1128,'Policy Characteristics'!$C:$C,0))),"",INDEX('Policy Characteristics'!H:H,MATCH($C1128,'Policy Characteristics'!$C:$C,0)))</f>
        <v>0.01</v>
      </c>
      <c r="O1128" s="76" t="str">
        <f>IF(ISBLANK(INDEX('Policy Characteristics'!I:I,MATCH($C1128,'Policy Characteristics'!$C:$C,0))),"",INDEX('Policy Characteristics'!I:I,MATCH($C1128,'Policy Characteristics'!$C:$C,0)))</f>
        <v>% of fuel shifted</v>
      </c>
      <c r="P1128" s="7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76" t="str">
        <f>IF(ISBLANK(INDEX('Policy Characteristics'!K:K,MATCH($C1128,'Policy Characteristics'!$C:$C,0))),"",INDEX('Policy Characteristics'!K:K,MATCH($C1128,'Policy Characteristics'!$C:$C,0)))</f>
        <v>industry-ag-main.html#fuel-switching</v>
      </c>
      <c r="R1128" s="76" t="str">
        <f>IF(ISBLANK(INDEX('Policy Characteristics'!L:L,MATCH($C1128,'Policy Characteristics'!$C:$C,0))),"",INDEX('Policy Characteristics'!L:L,MATCH($C1128,'Policy Characteristics'!$C:$C,0)))</f>
        <v>industry-elec-and-hydrogen.html</v>
      </c>
    </row>
    <row r="1129" spans="1:18" s="143" customFormat="1" x14ac:dyDescent="0.25">
      <c r="A1129" s="76" t="str">
        <f>IF(ISBLANK(INDEX('Policy Characteristics'!A:A,MATCH($C1129,'Policy Characteristics'!$C:$C,0))),"",INDEX('Policy Characteristics'!A:A,MATCH($C1129,'Policy Characteristics'!$C:$C,0)))</f>
        <v>Industry</v>
      </c>
      <c r="B1129" s="200" t="str">
        <f>IF(ISBLANK(INDEX('Policy Characteristics'!B:B,MATCH($C1129,'Policy Characteristics'!$C:$C,0))),"",INDEX('Policy Characteristics'!B:B,MATCH($C1129,'Policy Characteristics'!$C:$C,0)))</f>
        <v>Hydrogen Combustion</v>
      </c>
      <c r="C1129" s="76" t="str">
        <f t="shared" si="35"/>
        <v>Fraction of Eligible Industrial Energy Use Shifted to Hydrogen</v>
      </c>
      <c r="D1129" s="78" t="s">
        <v>1301</v>
      </c>
      <c r="E1129" t="s">
        <v>1688</v>
      </c>
      <c r="F1129" t="s">
        <v>999</v>
      </c>
      <c r="G1129" s="88" t="s">
        <v>1695</v>
      </c>
      <c r="H1129" s="15">
        <v>2048</v>
      </c>
      <c r="I1129" s="213" t="s">
        <v>44</v>
      </c>
      <c r="J1129" s="202" t="str">
        <f>IF(ISBLANK(INDEX('Policy Characteristics'!D:D,MATCH($C1129,'Policy Characteristics'!$C:$C,0))),"",INDEX('Policy Characteristics'!D:D,MATCH($C1129,'Policy Characteristics'!$C:$C,0)))</f>
        <v>Hydrogen Combustion</v>
      </c>
      <c r="K1129" s="76" t="str">
        <f>IF(ISBLANK(INDEX('Policy Characteristics'!E:E,MATCH($C1129,'Policy Characteristics'!$C:$C,0))),"",INDEX('Policy Characteristics'!E:E,MATCH($C1129,'Policy Characteristics'!$C:$C,0)))</f>
        <v>indst shift to hydrogen</v>
      </c>
      <c r="L1129" s="205">
        <f>IF(ISBLANK(INDEX('Policy Characteristics'!F:F,MATCH($C1129,'Policy Characteristics'!$C:$C,0))),"",INDEX('Policy Characteristics'!F:F,MATCH($C1129,'Policy Characteristics'!$C:$C,0)))</f>
        <v>0</v>
      </c>
      <c r="M1129" s="205">
        <f>IF(ISBLANK(INDEX('Policy Characteristics'!G:G,MATCH($C1129,'Policy Characteristics'!$C:$C,0))),"",INDEX('Policy Characteristics'!G:G,MATCH($C1129,'Policy Characteristics'!$C:$C,0)))</f>
        <v>1</v>
      </c>
      <c r="N1129" s="205">
        <f>IF(ISBLANK(INDEX('Policy Characteristics'!H:H,MATCH($C1129,'Policy Characteristics'!$C:$C,0))),"",INDEX('Policy Characteristics'!H:H,MATCH($C1129,'Policy Characteristics'!$C:$C,0)))</f>
        <v>0.01</v>
      </c>
      <c r="O1129" s="76" t="str">
        <f>IF(ISBLANK(INDEX('Policy Characteristics'!I:I,MATCH($C1129,'Policy Characteristics'!$C:$C,0))),"",INDEX('Policy Characteristics'!I:I,MATCH($C1129,'Policy Characteristics'!$C:$C,0)))</f>
        <v>% of fuel shifted</v>
      </c>
      <c r="P1129" s="7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76" t="str">
        <f>IF(ISBLANK(INDEX('Policy Characteristics'!K:K,MATCH($C1129,'Policy Characteristics'!$C:$C,0))),"",INDEX('Policy Characteristics'!K:K,MATCH($C1129,'Policy Characteristics'!$C:$C,0)))</f>
        <v>industry-ag-main.html#fuel-switching</v>
      </c>
      <c r="R1129" s="76" t="str">
        <f>IF(ISBLANK(INDEX('Policy Characteristics'!L:L,MATCH($C1129,'Policy Characteristics'!$C:$C,0))),"",INDEX('Policy Characteristics'!L:L,MATCH($C1129,'Policy Characteristics'!$C:$C,0)))</f>
        <v>industry-elec-and-hydrogen.html</v>
      </c>
    </row>
    <row r="1130" spans="1:18" s="143" customFormat="1" x14ac:dyDescent="0.25">
      <c r="A1130" s="76" t="str">
        <f>IF(ISBLANK(INDEX('Policy Characteristics'!A:A,MATCH($C1130,'Policy Characteristics'!$C:$C,0))),"",INDEX('Policy Characteristics'!A:A,MATCH($C1130,'Policy Characteristics'!$C:$C,0)))</f>
        <v>Industry</v>
      </c>
      <c r="B1130" s="200" t="str">
        <f>IF(ISBLANK(INDEX('Policy Characteristics'!B:B,MATCH($C1130,'Policy Characteristics'!$C:$C,0))),"",INDEX('Policy Characteristics'!B:B,MATCH($C1130,'Policy Characteristics'!$C:$C,0)))</f>
        <v>Hydrogen Combustion</v>
      </c>
      <c r="C1130" s="76" t="str">
        <f t="shared" si="35"/>
        <v>Fraction of Eligible Industrial Energy Use Shifted to Hydrogen</v>
      </c>
      <c r="D1130" s="78" t="s">
        <v>1301</v>
      </c>
      <c r="E1130" t="s">
        <v>1824</v>
      </c>
      <c r="F1130" t="s">
        <v>999</v>
      </c>
      <c r="G1130" s="88" t="s">
        <v>1824</v>
      </c>
      <c r="H1130" s="15">
        <v>2049</v>
      </c>
      <c r="I1130" s="213" t="s">
        <v>44</v>
      </c>
      <c r="J1130" s="202" t="str">
        <f>IF(ISBLANK(INDEX('Policy Characteristics'!D:D,MATCH($C1130,'Policy Characteristics'!$C:$C,0))),"",INDEX('Policy Characteristics'!D:D,MATCH($C1130,'Policy Characteristics'!$C:$C,0)))</f>
        <v>Hydrogen Combustion</v>
      </c>
      <c r="K1130" s="76" t="str">
        <f>IF(ISBLANK(INDEX('Policy Characteristics'!E:E,MATCH($C1130,'Policy Characteristics'!$C:$C,0))),"",INDEX('Policy Characteristics'!E:E,MATCH($C1130,'Policy Characteristics'!$C:$C,0)))</f>
        <v>indst shift to hydrogen</v>
      </c>
      <c r="L1130" s="205">
        <f>IF(ISBLANK(INDEX('Policy Characteristics'!F:F,MATCH($C1130,'Policy Characteristics'!$C:$C,0))),"",INDEX('Policy Characteristics'!F:F,MATCH($C1130,'Policy Characteristics'!$C:$C,0)))</f>
        <v>0</v>
      </c>
      <c r="M1130" s="205">
        <f>IF(ISBLANK(INDEX('Policy Characteristics'!G:G,MATCH($C1130,'Policy Characteristics'!$C:$C,0))),"",INDEX('Policy Characteristics'!G:G,MATCH($C1130,'Policy Characteristics'!$C:$C,0)))</f>
        <v>1</v>
      </c>
      <c r="N1130" s="205">
        <f>IF(ISBLANK(INDEX('Policy Characteristics'!H:H,MATCH($C1130,'Policy Characteristics'!$C:$C,0))),"",INDEX('Policy Characteristics'!H:H,MATCH($C1130,'Policy Characteristics'!$C:$C,0)))</f>
        <v>0.01</v>
      </c>
      <c r="O1130" s="76" t="str">
        <f>IF(ISBLANK(INDEX('Policy Characteristics'!I:I,MATCH($C1130,'Policy Characteristics'!$C:$C,0))),"",INDEX('Policy Characteristics'!I:I,MATCH($C1130,'Policy Characteristics'!$C:$C,0)))</f>
        <v>% of fuel shifted</v>
      </c>
      <c r="P1130" s="7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76" t="str">
        <f>IF(ISBLANK(INDEX('Policy Characteristics'!K:K,MATCH($C1130,'Policy Characteristics'!$C:$C,0))),"",INDEX('Policy Characteristics'!K:K,MATCH($C1130,'Policy Characteristics'!$C:$C,0)))</f>
        <v>industry-ag-main.html#fuel-switching</v>
      </c>
      <c r="R1130" s="76" t="str">
        <f>IF(ISBLANK(INDEX('Policy Characteristics'!L:L,MATCH($C1130,'Policy Characteristics'!$C:$C,0))),"",INDEX('Policy Characteristics'!L:L,MATCH($C1130,'Policy Characteristics'!$C:$C,0)))</f>
        <v>industry-elec-and-hydrogen.html</v>
      </c>
    </row>
    <row r="1131" spans="1:18" s="143" customFormat="1" x14ac:dyDescent="0.25">
      <c r="A1131" s="76" t="str">
        <f>IF(ISBLANK(INDEX('Policy Characteristics'!A:A,MATCH($C1131,'Policy Characteristics'!$C:$C,0))),"",INDEX('Policy Characteristics'!A:A,MATCH($C1131,'Policy Characteristics'!$C:$C,0)))</f>
        <v>Industry</v>
      </c>
      <c r="B1131" s="200" t="str">
        <f>IF(ISBLANK(INDEX('Policy Characteristics'!B:B,MATCH($C1131,'Policy Characteristics'!$C:$C,0))),"",INDEX('Policy Characteristics'!B:B,MATCH($C1131,'Policy Characteristics'!$C:$C,0)))</f>
        <v>Hydrogen Combustion</v>
      </c>
      <c r="C1131" s="76" t="str">
        <f t="shared" si="35"/>
        <v>Fraction of Eligible Industrial Energy Use Shifted to Hydrogen</v>
      </c>
      <c r="D1131" s="78" t="s">
        <v>1302</v>
      </c>
      <c r="E1131" t="s">
        <v>1682</v>
      </c>
      <c r="F1131" t="s">
        <v>1266</v>
      </c>
      <c r="G1131" s="88" t="s">
        <v>1689</v>
      </c>
      <c r="H1131" s="15">
        <v>2050</v>
      </c>
      <c r="I1131" s="213" t="s">
        <v>43</v>
      </c>
      <c r="J1131" s="202" t="str">
        <f>IF(ISBLANK(INDEX('Policy Characteristics'!D:D,MATCH($C1131,'Policy Characteristics'!$C:$C,0))),"",INDEX('Policy Characteristics'!D:D,MATCH($C1131,'Policy Characteristics'!$C:$C,0)))</f>
        <v>Hydrogen Combustion</v>
      </c>
      <c r="K1131" s="76" t="str">
        <f>IF(ISBLANK(INDEX('Policy Characteristics'!E:E,MATCH($C1131,'Policy Characteristics'!$C:$C,0))),"",INDEX('Policy Characteristics'!E:E,MATCH($C1131,'Policy Characteristics'!$C:$C,0)))</f>
        <v>indst shift to hydrogen</v>
      </c>
      <c r="L1131" s="205">
        <f>IF(ISBLANK(INDEX('Policy Characteristics'!F:F,MATCH($C1131,'Policy Characteristics'!$C:$C,0))),"",INDEX('Policy Characteristics'!F:F,MATCH($C1131,'Policy Characteristics'!$C:$C,0)))</f>
        <v>0</v>
      </c>
      <c r="M1131" s="205">
        <f>IF(ISBLANK(INDEX('Policy Characteristics'!G:G,MATCH($C1131,'Policy Characteristics'!$C:$C,0))),"",INDEX('Policy Characteristics'!G:G,MATCH($C1131,'Policy Characteristics'!$C:$C,0)))</f>
        <v>1</v>
      </c>
      <c r="N1131" s="205">
        <f>IF(ISBLANK(INDEX('Policy Characteristics'!H:H,MATCH($C1131,'Policy Characteristics'!$C:$C,0))),"",INDEX('Policy Characteristics'!H:H,MATCH($C1131,'Policy Characteristics'!$C:$C,0)))</f>
        <v>0.01</v>
      </c>
      <c r="O1131" s="76" t="str">
        <f>IF(ISBLANK(INDEX('Policy Characteristics'!I:I,MATCH($C1131,'Policy Characteristics'!$C:$C,0))),"",INDEX('Policy Characteristics'!I:I,MATCH($C1131,'Policy Characteristics'!$C:$C,0)))</f>
        <v>% of fuel shifted</v>
      </c>
      <c r="P1131" s="7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76" t="str">
        <f>IF(ISBLANK(INDEX('Policy Characteristics'!K:K,MATCH($C1131,'Policy Characteristics'!$C:$C,0))),"",INDEX('Policy Characteristics'!K:K,MATCH($C1131,'Policy Characteristics'!$C:$C,0)))</f>
        <v>industry-ag-main.html#fuel-switching</v>
      </c>
      <c r="R1131" s="76" t="str">
        <f>IF(ISBLANK(INDEX('Policy Characteristics'!L:L,MATCH($C1131,'Policy Characteristics'!$C:$C,0))),"",INDEX('Policy Characteristics'!L:L,MATCH($C1131,'Policy Characteristics'!$C:$C,0)))</f>
        <v>industry-elec-and-hydrogen.html</v>
      </c>
    </row>
    <row r="1132" spans="1:18" s="143" customFormat="1" x14ac:dyDescent="0.25">
      <c r="A1132" s="76" t="str">
        <f>IF(ISBLANK(INDEX('Policy Characteristics'!A:A,MATCH($C1132,'Policy Characteristics'!$C:$C,0))),"",INDEX('Policy Characteristics'!A:A,MATCH($C1132,'Policy Characteristics'!$C:$C,0)))</f>
        <v>Industry</v>
      </c>
      <c r="B1132" s="200" t="str">
        <f>IF(ISBLANK(INDEX('Policy Characteristics'!B:B,MATCH($C1132,'Policy Characteristics'!$C:$C,0))),"",INDEX('Policy Characteristics'!B:B,MATCH($C1132,'Policy Characteristics'!$C:$C,0)))</f>
        <v>Hydrogen Combustion</v>
      </c>
      <c r="C1132" s="76" t="str">
        <f t="shared" si="35"/>
        <v>Fraction of Eligible Industrial Energy Use Shifted to Hydrogen</v>
      </c>
      <c r="D1132" s="78" t="s">
        <v>1302</v>
      </c>
      <c r="E1132" t="s">
        <v>1683</v>
      </c>
      <c r="F1132" t="s">
        <v>1266</v>
      </c>
      <c r="G1132" s="88" t="s">
        <v>1690</v>
      </c>
      <c r="H1132" s="15">
        <v>2051</v>
      </c>
      <c r="I1132" s="213" t="s">
        <v>43</v>
      </c>
      <c r="J1132" s="202" t="str">
        <f>IF(ISBLANK(INDEX('Policy Characteristics'!D:D,MATCH($C1132,'Policy Characteristics'!$C:$C,0))),"",INDEX('Policy Characteristics'!D:D,MATCH($C1132,'Policy Characteristics'!$C:$C,0)))</f>
        <v>Hydrogen Combustion</v>
      </c>
      <c r="K1132" s="76" t="str">
        <f>IF(ISBLANK(INDEX('Policy Characteristics'!E:E,MATCH($C1132,'Policy Characteristics'!$C:$C,0))),"",INDEX('Policy Characteristics'!E:E,MATCH($C1132,'Policy Characteristics'!$C:$C,0)))</f>
        <v>indst shift to hydrogen</v>
      </c>
      <c r="L1132" s="205">
        <f>IF(ISBLANK(INDEX('Policy Characteristics'!F:F,MATCH($C1132,'Policy Characteristics'!$C:$C,0))),"",INDEX('Policy Characteristics'!F:F,MATCH($C1132,'Policy Characteristics'!$C:$C,0)))</f>
        <v>0</v>
      </c>
      <c r="M1132" s="205">
        <f>IF(ISBLANK(INDEX('Policy Characteristics'!G:G,MATCH($C1132,'Policy Characteristics'!$C:$C,0))),"",INDEX('Policy Characteristics'!G:G,MATCH($C1132,'Policy Characteristics'!$C:$C,0)))</f>
        <v>1</v>
      </c>
      <c r="N1132" s="205">
        <f>IF(ISBLANK(INDEX('Policy Characteristics'!H:H,MATCH($C1132,'Policy Characteristics'!$C:$C,0))),"",INDEX('Policy Characteristics'!H:H,MATCH($C1132,'Policy Characteristics'!$C:$C,0)))</f>
        <v>0.01</v>
      </c>
      <c r="O1132" s="76" t="str">
        <f>IF(ISBLANK(INDEX('Policy Characteristics'!I:I,MATCH($C1132,'Policy Characteristics'!$C:$C,0))),"",INDEX('Policy Characteristics'!I:I,MATCH($C1132,'Policy Characteristics'!$C:$C,0)))</f>
        <v>% of fuel shifted</v>
      </c>
      <c r="P1132" s="7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76" t="str">
        <f>IF(ISBLANK(INDEX('Policy Characteristics'!K:K,MATCH($C1132,'Policy Characteristics'!$C:$C,0))),"",INDEX('Policy Characteristics'!K:K,MATCH($C1132,'Policy Characteristics'!$C:$C,0)))</f>
        <v>industry-ag-main.html#fuel-switching</v>
      </c>
      <c r="R1132" s="76" t="str">
        <f>IF(ISBLANK(INDEX('Policy Characteristics'!L:L,MATCH($C1132,'Policy Characteristics'!$C:$C,0))),"",INDEX('Policy Characteristics'!L:L,MATCH($C1132,'Policy Characteristics'!$C:$C,0)))</f>
        <v>industry-elec-and-hydrogen.html</v>
      </c>
    </row>
    <row r="1133" spans="1:18" s="143" customFormat="1" x14ac:dyDescent="0.25">
      <c r="A1133" s="76" t="str">
        <f>IF(ISBLANK(INDEX('Policy Characteristics'!A:A,MATCH($C1133,'Policy Characteristics'!$C:$C,0))),"",INDEX('Policy Characteristics'!A:A,MATCH($C1133,'Policy Characteristics'!$C:$C,0)))</f>
        <v>Industry</v>
      </c>
      <c r="B1133" s="200" t="str">
        <f>IF(ISBLANK(INDEX('Policy Characteristics'!B:B,MATCH($C1133,'Policy Characteristics'!$C:$C,0))),"",INDEX('Policy Characteristics'!B:B,MATCH($C1133,'Policy Characteristics'!$C:$C,0)))</f>
        <v>Hydrogen Combustion</v>
      </c>
      <c r="C1133" s="76" t="str">
        <f t="shared" si="35"/>
        <v>Fraction of Eligible Industrial Energy Use Shifted to Hydrogen</v>
      </c>
      <c r="D1133" s="78" t="s">
        <v>1302</v>
      </c>
      <c r="E1133" t="s">
        <v>1684</v>
      </c>
      <c r="F1133" t="s">
        <v>1266</v>
      </c>
      <c r="G1133" s="88" t="s">
        <v>1691</v>
      </c>
      <c r="H1133" s="15">
        <v>2052</v>
      </c>
      <c r="I1133" s="213" t="s">
        <v>43</v>
      </c>
      <c r="J1133" s="202" t="str">
        <f>IF(ISBLANK(INDEX('Policy Characteristics'!D:D,MATCH($C1133,'Policy Characteristics'!$C:$C,0))),"",INDEX('Policy Characteristics'!D:D,MATCH($C1133,'Policy Characteristics'!$C:$C,0)))</f>
        <v>Hydrogen Combustion</v>
      </c>
      <c r="K1133" s="76" t="str">
        <f>IF(ISBLANK(INDEX('Policy Characteristics'!E:E,MATCH($C1133,'Policy Characteristics'!$C:$C,0))),"",INDEX('Policy Characteristics'!E:E,MATCH($C1133,'Policy Characteristics'!$C:$C,0)))</f>
        <v>indst shift to hydrogen</v>
      </c>
      <c r="L1133" s="205">
        <f>IF(ISBLANK(INDEX('Policy Characteristics'!F:F,MATCH($C1133,'Policy Characteristics'!$C:$C,0))),"",INDEX('Policy Characteristics'!F:F,MATCH($C1133,'Policy Characteristics'!$C:$C,0)))</f>
        <v>0</v>
      </c>
      <c r="M1133" s="205">
        <f>IF(ISBLANK(INDEX('Policy Characteristics'!G:G,MATCH($C1133,'Policy Characteristics'!$C:$C,0))),"",INDEX('Policy Characteristics'!G:G,MATCH($C1133,'Policy Characteristics'!$C:$C,0)))</f>
        <v>1</v>
      </c>
      <c r="N1133" s="205">
        <f>IF(ISBLANK(INDEX('Policy Characteristics'!H:H,MATCH($C1133,'Policy Characteristics'!$C:$C,0))),"",INDEX('Policy Characteristics'!H:H,MATCH($C1133,'Policy Characteristics'!$C:$C,0)))</f>
        <v>0.01</v>
      </c>
      <c r="O1133" s="76" t="str">
        <f>IF(ISBLANK(INDEX('Policy Characteristics'!I:I,MATCH($C1133,'Policy Characteristics'!$C:$C,0))),"",INDEX('Policy Characteristics'!I:I,MATCH($C1133,'Policy Characteristics'!$C:$C,0)))</f>
        <v>% of fuel shifted</v>
      </c>
      <c r="P1133" s="7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76" t="str">
        <f>IF(ISBLANK(INDEX('Policy Characteristics'!K:K,MATCH($C1133,'Policy Characteristics'!$C:$C,0))),"",INDEX('Policy Characteristics'!K:K,MATCH($C1133,'Policy Characteristics'!$C:$C,0)))</f>
        <v>industry-ag-main.html#fuel-switching</v>
      </c>
      <c r="R1133" s="76" t="str">
        <f>IF(ISBLANK(INDEX('Policy Characteristics'!L:L,MATCH($C1133,'Policy Characteristics'!$C:$C,0))),"",INDEX('Policy Characteristics'!L:L,MATCH($C1133,'Policy Characteristics'!$C:$C,0)))</f>
        <v>industry-elec-and-hydrogen.html</v>
      </c>
    </row>
    <row r="1134" spans="1:18" s="143" customFormat="1" x14ac:dyDescent="0.25">
      <c r="A1134" s="76" t="str">
        <f>IF(ISBLANK(INDEX('Policy Characteristics'!A:A,MATCH($C1134,'Policy Characteristics'!$C:$C,0))),"",INDEX('Policy Characteristics'!A:A,MATCH($C1134,'Policy Characteristics'!$C:$C,0)))</f>
        <v>Industry</v>
      </c>
      <c r="B1134" s="200" t="str">
        <f>IF(ISBLANK(INDEX('Policy Characteristics'!B:B,MATCH($C1134,'Policy Characteristics'!$C:$C,0))),"",INDEX('Policy Characteristics'!B:B,MATCH($C1134,'Policy Characteristics'!$C:$C,0)))</f>
        <v>Hydrogen Combustion</v>
      </c>
      <c r="C1134" s="76" t="str">
        <f t="shared" si="35"/>
        <v>Fraction of Eligible Industrial Energy Use Shifted to Hydrogen</v>
      </c>
      <c r="D1134" s="78" t="s">
        <v>1302</v>
      </c>
      <c r="E1134" t="s">
        <v>1685</v>
      </c>
      <c r="F1134" t="s">
        <v>1266</v>
      </c>
      <c r="G1134" s="88" t="s">
        <v>1692</v>
      </c>
      <c r="H1134" s="15">
        <v>2053</v>
      </c>
      <c r="I1134" s="213" t="s">
        <v>43</v>
      </c>
      <c r="J1134" s="202" t="str">
        <f>IF(ISBLANK(INDEX('Policy Characteristics'!D:D,MATCH($C1134,'Policy Characteristics'!$C:$C,0))),"",INDEX('Policy Characteristics'!D:D,MATCH($C1134,'Policy Characteristics'!$C:$C,0)))</f>
        <v>Hydrogen Combustion</v>
      </c>
      <c r="K1134" s="76" t="str">
        <f>IF(ISBLANK(INDEX('Policy Characteristics'!E:E,MATCH($C1134,'Policy Characteristics'!$C:$C,0))),"",INDEX('Policy Characteristics'!E:E,MATCH($C1134,'Policy Characteristics'!$C:$C,0)))</f>
        <v>indst shift to hydrogen</v>
      </c>
      <c r="L1134" s="205">
        <f>IF(ISBLANK(INDEX('Policy Characteristics'!F:F,MATCH($C1134,'Policy Characteristics'!$C:$C,0))),"",INDEX('Policy Characteristics'!F:F,MATCH($C1134,'Policy Characteristics'!$C:$C,0)))</f>
        <v>0</v>
      </c>
      <c r="M1134" s="205">
        <f>IF(ISBLANK(INDEX('Policy Characteristics'!G:G,MATCH($C1134,'Policy Characteristics'!$C:$C,0))),"",INDEX('Policy Characteristics'!G:G,MATCH($C1134,'Policy Characteristics'!$C:$C,0)))</f>
        <v>1</v>
      </c>
      <c r="N1134" s="205">
        <f>IF(ISBLANK(INDEX('Policy Characteristics'!H:H,MATCH($C1134,'Policy Characteristics'!$C:$C,0))),"",INDEX('Policy Characteristics'!H:H,MATCH($C1134,'Policy Characteristics'!$C:$C,0)))</f>
        <v>0.01</v>
      </c>
      <c r="O1134" s="76" t="str">
        <f>IF(ISBLANK(INDEX('Policy Characteristics'!I:I,MATCH($C1134,'Policy Characteristics'!$C:$C,0))),"",INDEX('Policy Characteristics'!I:I,MATCH($C1134,'Policy Characteristics'!$C:$C,0)))</f>
        <v>% of fuel shifted</v>
      </c>
      <c r="P1134" s="7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76" t="str">
        <f>IF(ISBLANK(INDEX('Policy Characteristics'!K:K,MATCH($C1134,'Policy Characteristics'!$C:$C,0))),"",INDEX('Policy Characteristics'!K:K,MATCH($C1134,'Policy Characteristics'!$C:$C,0)))</f>
        <v>industry-ag-main.html#fuel-switching</v>
      </c>
      <c r="R1134" s="76" t="str">
        <f>IF(ISBLANK(INDEX('Policy Characteristics'!L:L,MATCH($C1134,'Policy Characteristics'!$C:$C,0))),"",INDEX('Policy Characteristics'!L:L,MATCH($C1134,'Policy Characteristics'!$C:$C,0)))</f>
        <v>industry-elec-and-hydrogen.html</v>
      </c>
    </row>
    <row r="1135" spans="1:18" s="143" customFormat="1" x14ac:dyDescent="0.25">
      <c r="A1135" s="76" t="str">
        <f>IF(ISBLANK(INDEX('Policy Characteristics'!A:A,MATCH($C1135,'Policy Characteristics'!$C:$C,0))),"",INDEX('Policy Characteristics'!A:A,MATCH($C1135,'Policy Characteristics'!$C:$C,0)))</f>
        <v>Industry</v>
      </c>
      <c r="B1135" s="200" t="str">
        <f>IF(ISBLANK(INDEX('Policy Characteristics'!B:B,MATCH($C1135,'Policy Characteristics'!$C:$C,0))),"",INDEX('Policy Characteristics'!B:B,MATCH($C1135,'Policy Characteristics'!$C:$C,0)))</f>
        <v>Hydrogen Combustion</v>
      </c>
      <c r="C1135" s="76" t="str">
        <f t="shared" si="35"/>
        <v>Fraction of Eligible Industrial Energy Use Shifted to Hydrogen</v>
      </c>
      <c r="D1135" s="78" t="s">
        <v>1302</v>
      </c>
      <c r="E1135" t="s">
        <v>1686</v>
      </c>
      <c r="F1135" t="s">
        <v>1266</v>
      </c>
      <c r="G1135" s="88" t="s">
        <v>1693</v>
      </c>
      <c r="H1135" s="15">
        <v>2054</v>
      </c>
      <c r="I1135" s="213" t="s">
        <v>44</v>
      </c>
      <c r="J1135" s="202" t="str">
        <f>IF(ISBLANK(INDEX('Policy Characteristics'!D:D,MATCH($C1135,'Policy Characteristics'!$C:$C,0))),"",INDEX('Policy Characteristics'!D:D,MATCH($C1135,'Policy Characteristics'!$C:$C,0)))</f>
        <v>Hydrogen Combustion</v>
      </c>
      <c r="K1135" s="76" t="str">
        <f>IF(ISBLANK(INDEX('Policy Characteristics'!E:E,MATCH($C1135,'Policy Characteristics'!$C:$C,0))),"",INDEX('Policy Characteristics'!E:E,MATCH($C1135,'Policy Characteristics'!$C:$C,0)))</f>
        <v>indst shift to hydrogen</v>
      </c>
      <c r="L1135" s="205">
        <f>IF(ISBLANK(INDEX('Policy Characteristics'!F:F,MATCH($C1135,'Policy Characteristics'!$C:$C,0))),"",INDEX('Policy Characteristics'!F:F,MATCH($C1135,'Policy Characteristics'!$C:$C,0)))</f>
        <v>0</v>
      </c>
      <c r="M1135" s="205">
        <f>IF(ISBLANK(INDEX('Policy Characteristics'!G:G,MATCH($C1135,'Policy Characteristics'!$C:$C,0))),"",INDEX('Policy Characteristics'!G:G,MATCH($C1135,'Policy Characteristics'!$C:$C,0)))</f>
        <v>1</v>
      </c>
      <c r="N1135" s="205">
        <f>IF(ISBLANK(INDEX('Policy Characteristics'!H:H,MATCH($C1135,'Policy Characteristics'!$C:$C,0))),"",INDEX('Policy Characteristics'!H:H,MATCH($C1135,'Policy Characteristics'!$C:$C,0)))</f>
        <v>0.01</v>
      </c>
      <c r="O1135" s="76" t="str">
        <f>IF(ISBLANK(INDEX('Policy Characteristics'!I:I,MATCH($C1135,'Policy Characteristics'!$C:$C,0))),"",INDEX('Policy Characteristics'!I:I,MATCH($C1135,'Policy Characteristics'!$C:$C,0)))</f>
        <v>% of fuel shifted</v>
      </c>
      <c r="P1135" s="7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76" t="str">
        <f>IF(ISBLANK(INDEX('Policy Characteristics'!K:K,MATCH($C1135,'Policy Characteristics'!$C:$C,0))),"",INDEX('Policy Characteristics'!K:K,MATCH($C1135,'Policy Characteristics'!$C:$C,0)))</f>
        <v>industry-ag-main.html#fuel-switching</v>
      </c>
      <c r="R1135" s="76" t="str">
        <f>IF(ISBLANK(INDEX('Policy Characteristics'!L:L,MATCH($C1135,'Policy Characteristics'!$C:$C,0))),"",INDEX('Policy Characteristics'!L:L,MATCH($C1135,'Policy Characteristics'!$C:$C,0)))</f>
        <v>industry-elec-and-hydrogen.html</v>
      </c>
    </row>
    <row r="1136" spans="1:18" s="143" customFormat="1" x14ac:dyDescent="0.25">
      <c r="A1136" s="76" t="str">
        <f>IF(ISBLANK(INDEX('Policy Characteristics'!A:A,MATCH($C1136,'Policy Characteristics'!$C:$C,0))),"",INDEX('Policy Characteristics'!A:A,MATCH($C1136,'Policy Characteristics'!$C:$C,0)))</f>
        <v>Industry</v>
      </c>
      <c r="B1136" s="200" t="str">
        <f>IF(ISBLANK(INDEX('Policy Characteristics'!B:B,MATCH($C1136,'Policy Characteristics'!$C:$C,0))),"",INDEX('Policy Characteristics'!B:B,MATCH($C1136,'Policy Characteristics'!$C:$C,0)))</f>
        <v>Hydrogen Combustion</v>
      </c>
      <c r="C1136" s="76" t="str">
        <f t="shared" si="35"/>
        <v>Fraction of Eligible Industrial Energy Use Shifted to Hydrogen</v>
      </c>
      <c r="D1136" s="78" t="s">
        <v>1302</v>
      </c>
      <c r="E1136" t="s">
        <v>1687</v>
      </c>
      <c r="F1136" t="s">
        <v>1266</v>
      </c>
      <c r="G1136" s="88" t="s">
        <v>1694</v>
      </c>
      <c r="H1136" s="15">
        <v>2055</v>
      </c>
      <c r="I1136" s="213" t="s">
        <v>44</v>
      </c>
      <c r="J1136" s="202" t="str">
        <f>IF(ISBLANK(INDEX('Policy Characteristics'!D:D,MATCH($C1136,'Policy Characteristics'!$C:$C,0))),"",INDEX('Policy Characteristics'!D:D,MATCH($C1136,'Policy Characteristics'!$C:$C,0)))</f>
        <v>Hydrogen Combustion</v>
      </c>
      <c r="K1136" s="76" t="str">
        <f>IF(ISBLANK(INDEX('Policy Characteristics'!E:E,MATCH($C1136,'Policy Characteristics'!$C:$C,0))),"",INDEX('Policy Characteristics'!E:E,MATCH($C1136,'Policy Characteristics'!$C:$C,0)))</f>
        <v>indst shift to hydrogen</v>
      </c>
      <c r="L1136" s="205">
        <f>IF(ISBLANK(INDEX('Policy Characteristics'!F:F,MATCH($C1136,'Policy Characteristics'!$C:$C,0))),"",INDEX('Policy Characteristics'!F:F,MATCH($C1136,'Policy Characteristics'!$C:$C,0)))</f>
        <v>0</v>
      </c>
      <c r="M1136" s="205">
        <f>IF(ISBLANK(INDEX('Policy Characteristics'!G:G,MATCH($C1136,'Policy Characteristics'!$C:$C,0))),"",INDEX('Policy Characteristics'!G:G,MATCH($C1136,'Policy Characteristics'!$C:$C,0)))</f>
        <v>1</v>
      </c>
      <c r="N1136" s="205">
        <f>IF(ISBLANK(INDEX('Policy Characteristics'!H:H,MATCH($C1136,'Policy Characteristics'!$C:$C,0))),"",INDEX('Policy Characteristics'!H:H,MATCH($C1136,'Policy Characteristics'!$C:$C,0)))</f>
        <v>0.01</v>
      </c>
      <c r="O1136" s="76" t="str">
        <f>IF(ISBLANK(INDEX('Policy Characteristics'!I:I,MATCH($C1136,'Policy Characteristics'!$C:$C,0))),"",INDEX('Policy Characteristics'!I:I,MATCH($C1136,'Policy Characteristics'!$C:$C,0)))</f>
        <v>% of fuel shifted</v>
      </c>
      <c r="P1136" s="7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76" t="str">
        <f>IF(ISBLANK(INDEX('Policy Characteristics'!K:K,MATCH($C1136,'Policy Characteristics'!$C:$C,0))),"",INDEX('Policy Characteristics'!K:K,MATCH($C1136,'Policy Characteristics'!$C:$C,0)))</f>
        <v>industry-ag-main.html#fuel-switching</v>
      </c>
      <c r="R1136" s="76" t="str">
        <f>IF(ISBLANK(INDEX('Policy Characteristics'!L:L,MATCH($C1136,'Policy Characteristics'!$C:$C,0))),"",INDEX('Policy Characteristics'!L:L,MATCH($C1136,'Policy Characteristics'!$C:$C,0)))</f>
        <v>industry-elec-and-hydrogen.html</v>
      </c>
    </row>
    <row r="1137" spans="1:18" s="143" customFormat="1" x14ac:dyDescent="0.25">
      <c r="A1137" s="76" t="str">
        <f>IF(ISBLANK(INDEX('Policy Characteristics'!A:A,MATCH($C1137,'Policy Characteristics'!$C:$C,0))),"",INDEX('Policy Characteristics'!A:A,MATCH($C1137,'Policy Characteristics'!$C:$C,0)))</f>
        <v>Industry</v>
      </c>
      <c r="B1137" s="200" t="str">
        <f>IF(ISBLANK(INDEX('Policy Characteristics'!B:B,MATCH($C1137,'Policy Characteristics'!$C:$C,0))),"",INDEX('Policy Characteristics'!B:B,MATCH($C1137,'Policy Characteristics'!$C:$C,0)))</f>
        <v>Hydrogen Combustion</v>
      </c>
      <c r="C1137" s="76" t="str">
        <f t="shared" si="35"/>
        <v>Fraction of Eligible Industrial Energy Use Shifted to Hydrogen</v>
      </c>
      <c r="D1137" s="78" t="s">
        <v>1302</v>
      </c>
      <c r="E1137" t="s">
        <v>1688</v>
      </c>
      <c r="F1137" t="s">
        <v>1266</v>
      </c>
      <c r="G1137" s="88" t="s">
        <v>1695</v>
      </c>
      <c r="H1137" s="15">
        <v>2056</v>
      </c>
      <c r="I1137" s="213" t="s">
        <v>44</v>
      </c>
      <c r="J1137" s="202" t="str">
        <f>IF(ISBLANK(INDEX('Policy Characteristics'!D:D,MATCH($C1137,'Policy Characteristics'!$C:$C,0))),"",INDEX('Policy Characteristics'!D:D,MATCH($C1137,'Policy Characteristics'!$C:$C,0)))</f>
        <v>Hydrogen Combustion</v>
      </c>
      <c r="K1137" s="76" t="str">
        <f>IF(ISBLANK(INDEX('Policy Characteristics'!E:E,MATCH($C1137,'Policy Characteristics'!$C:$C,0))),"",INDEX('Policy Characteristics'!E:E,MATCH($C1137,'Policy Characteristics'!$C:$C,0)))</f>
        <v>indst shift to hydrogen</v>
      </c>
      <c r="L1137" s="205">
        <f>IF(ISBLANK(INDEX('Policy Characteristics'!F:F,MATCH($C1137,'Policy Characteristics'!$C:$C,0))),"",INDEX('Policy Characteristics'!F:F,MATCH($C1137,'Policy Characteristics'!$C:$C,0)))</f>
        <v>0</v>
      </c>
      <c r="M1137" s="205">
        <f>IF(ISBLANK(INDEX('Policy Characteristics'!G:G,MATCH($C1137,'Policy Characteristics'!$C:$C,0))),"",INDEX('Policy Characteristics'!G:G,MATCH($C1137,'Policy Characteristics'!$C:$C,0)))</f>
        <v>1</v>
      </c>
      <c r="N1137" s="205">
        <f>IF(ISBLANK(INDEX('Policy Characteristics'!H:H,MATCH($C1137,'Policy Characteristics'!$C:$C,0))),"",INDEX('Policy Characteristics'!H:H,MATCH($C1137,'Policy Characteristics'!$C:$C,0)))</f>
        <v>0.01</v>
      </c>
      <c r="O1137" s="76" t="str">
        <f>IF(ISBLANK(INDEX('Policy Characteristics'!I:I,MATCH($C1137,'Policy Characteristics'!$C:$C,0))),"",INDEX('Policy Characteristics'!I:I,MATCH($C1137,'Policy Characteristics'!$C:$C,0)))</f>
        <v>% of fuel shifted</v>
      </c>
      <c r="P1137" s="7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76" t="str">
        <f>IF(ISBLANK(INDEX('Policy Characteristics'!K:K,MATCH($C1137,'Policy Characteristics'!$C:$C,0))),"",INDEX('Policy Characteristics'!K:K,MATCH($C1137,'Policy Characteristics'!$C:$C,0)))</f>
        <v>industry-ag-main.html#fuel-switching</v>
      </c>
      <c r="R1137" s="76" t="str">
        <f>IF(ISBLANK(INDEX('Policy Characteristics'!L:L,MATCH($C1137,'Policy Characteristics'!$C:$C,0))),"",INDEX('Policy Characteristics'!L:L,MATCH($C1137,'Policy Characteristics'!$C:$C,0)))</f>
        <v>industry-elec-and-hydrogen.html</v>
      </c>
    </row>
    <row r="1138" spans="1:18" s="143" customFormat="1" x14ac:dyDescent="0.25">
      <c r="A1138" s="76" t="str">
        <f>IF(ISBLANK(INDEX('Policy Characteristics'!A:A,MATCH($C1138,'Policy Characteristics'!$C:$C,0))),"",INDEX('Policy Characteristics'!A:A,MATCH($C1138,'Policy Characteristics'!$C:$C,0)))</f>
        <v>Industry</v>
      </c>
      <c r="B1138" s="200" t="str">
        <f>IF(ISBLANK(INDEX('Policy Characteristics'!B:B,MATCH($C1138,'Policy Characteristics'!$C:$C,0))),"",INDEX('Policy Characteristics'!B:B,MATCH($C1138,'Policy Characteristics'!$C:$C,0)))</f>
        <v>Hydrogen Combustion</v>
      </c>
      <c r="C1138" s="76" t="str">
        <f t="shared" si="35"/>
        <v>Fraction of Eligible Industrial Energy Use Shifted to Hydrogen</v>
      </c>
      <c r="D1138" s="78" t="s">
        <v>1302</v>
      </c>
      <c r="E1138" t="s">
        <v>1824</v>
      </c>
      <c r="F1138" t="s">
        <v>1266</v>
      </c>
      <c r="G1138" s="88" t="s">
        <v>1824</v>
      </c>
      <c r="H1138" s="15">
        <v>2057</v>
      </c>
      <c r="I1138" s="213" t="s">
        <v>44</v>
      </c>
      <c r="J1138" s="202" t="str">
        <f>IF(ISBLANK(INDEX('Policy Characteristics'!D:D,MATCH($C1138,'Policy Characteristics'!$C:$C,0))),"",INDEX('Policy Characteristics'!D:D,MATCH($C1138,'Policy Characteristics'!$C:$C,0)))</f>
        <v>Hydrogen Combustion</v>
      </c>
      <c r="K1138" s="76" t="str">
        <f>IF(ISBLANK(INDEX('Policy Characteristics'!E:E,MATCH($C1138,'Policy Characteristics'!$C:$C,0))),"",INDEX('Policy Characteristics'!E:E,MATCH($C1138,'Policy Characteristics'!$C:$C,0)))</f>
        <v>indst shift to hydrogen</v>
      </c>
      <c r="L1138" s="205">
        <f>IF(ISBLANK(INDEX('Policy Characteristics'!F:F,MATCH($C1138,'Policy Characteristics'!$C:$C,0))),"",INDEX('Policy Characteristics'!F:F,MATCH($C1138,'Policy Characteristics'!$C:$C,0)))</f>
        <v>0</v>
      </c>
      <c r="M1138" s="205">
        <f>IF(ISBLANK(INDEX('Policy Characteristics'!G:G,MATCH($C1138,'Policy Characteristics'!$C:$C,0))),"",INDEX('Policy Characteristics'!G:G,MATCH($C1138,'Policy Characteristics'!$C:$C,0)))</f>
        <v>1</v>
      </c>
      <c r="N1138" s="205">
        <f>IF(ISBLANK(INDEX('Policy Characteristics'!H:H,MATCH($C1138,'Policy Characteristics'!$C:$C,0))),"",INDEX('Policy Characteristics'!H:H,MATCH($C1138,'Policy Characteristics'!$C:$C,0)))</f>
        <v>0.01</v>
      </c>
      <c r="O1138" s="76" t="str">
        <f>IF(ISBLANK(INDEX('Policy Characteristics'!I:I,MATCH($C1138,'Policy Characteristics'!$C:$C,0))),"",INDEX('Policy Characteristics'!I:I,MATCH($C1138,'Policy Characteristics'!$C:$C,0)))</f>
        <v>% of fuel shifted</v>
      </c>
      <c r="P1138" s="7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76" t="str">
        <f>IF(ISBLANK(INDEX('Policy Characteristics'!K:K,MATCH($C1138,'Policy Characteristics'!$C:$C,0))),"",INDEX('Policy Characteristics'!K:K,MATCH($C1138,'Policy Characteristics'!$C:$C,0)))</f>
        <v>industry-ag-main.html#fuel-switching</v>
      </c>
      <c r="R1138" s="76" t="str">
        <f>IF(ISBLANK(INDEX('Policy Characteristics'!L:L,MATCH($C1138,'Policy Characteristics'!$C:$C,0))),"",INDEX('Policy Characteristics'!L:L,MATCH($C1138,'Policy Characteristics'!$C:$C,0)))</f>
        <v>industry-elec-and-hydrogen.html</v>
      </c>
    </row>
    <row r="1139" spans="1:18" s="143" customFormat="1" x14ac:dyDescent="0.25">
      <c r="A1139" s="76" t="str">
        <f>IF(ISBLANK(INDEX('Policy Characteristics'!A:A,MATCH($C1139,'Policy Characteristics'!$C:$C,0))),"",INDEX('Policy Characteristics'!A:A,MATCH($C1139,'Policy Characteristics'!$C:$C,0)))</f>
        <v>Industry</v>
      </c>
      <c r="B1139" s="200" t="str">
        <f>IF(ISBLANK(INDEX('Policy Characteristics'!B:B,MATCH($C1139,'Policy Characteristics'!$C:$C,0))),"",INDEX('Policy Characteristics'!B:B,MATCH($C1139,'Policy Characteristics'!$C:$C,0)))</f>
        <v>Hydrogen Combustion</v>
      </c>
      <c r="C1139" s="76" t="str">
        <f t="shared" si="35"/>
        <v>Fraction of Eligible Industrial Energy Use Shifted to Hydrogen</v>
      </c>
      <c r="D1139" s="78" t="s">
        <v>1303</v>
      </c>
      <c r="E1139" t="s">
        <v>1682</v>
      </c>
      <c r="F1139" t="s">
        <v>1267</v>
      </c>
      <c r="G1139" s="88" t="s">
        <v>1689</v>
      </c>
      <c r="H1139" s="15">
        <v>2058</v>
      </c>
      <c r="I1139" s="213" t="s">
        <v>43</v>
      </c>
      <c r="J1139" s="202" t="str">
        <f>IF(ISBLANK(INDEX('Policy Characteristics'!D:D,MATCH($C1139,'Policy Characteristics'!$C:$C,0))),"",INDEX('Policy Characteristics'!D:D,MATCH($C1139,'Policy Characteristics'!$C:$C,0)))</f>
        <v>Hydrogen Combustion</v>
      </c>
      <c r="K1139" s="76" t="str">
        <f>IF(ISBLANK(INDEX('Policy Characteristics'!E:E,MATCH($C1139,'Policy Characteristics'!$C:$C,0))),"",INDEX('Policy Characteristics'!E:E,MATCH($C1139,'Policy Characteristics'!$C:$C,0)))</f>
        <v>indst shift to hydrogen</v>
      </c>
      <c r="L1139" s="205">
        <f>IF(ISBLANK(INDEX('Policy Characteristics'!F:F,MATCH($C1139,'Policy Characteristics'!$C:$C,0))),"",INDEX('Policy Characteristics'!F:F,MATCH($C1139,'Policy Characteristics'!$C:$C,0)))</f>
        <v>0</v>
      </c>
      <c r="M1139" s="205">
        <f>IF(ISBLANK(INDEX('Policy Characteristics'!G:G,MATCH($C1139,'Policy Characteristics'!$C:$C,0))),"",INDEX('Policy Characteristics'!G:G,MATCH($C1139,'Policy Characteristics'!$C:$C,0)))</f>
        <v>1</v>
      </c>
      <c r="N1139" s="205">
        <f>IF(ISBLANK(INDEX('Policy Characteristics'!H:H,MATCH($C1139,'Policy Characteristics'!$C:$C,0))),"",INDEX('Policy Characteristics'!H:H,MATCH($C1139,'Policy Characteristics'!$C:$C,0)))</f>
        <v>0.01</v>
      </c>
      <c r="O1139" s="76" t="str">
        <f>IF(ISBLANK(INDEX('Policy Characteristics'!I:I,MATCH($C1139,'Policy Characteristics'!$C:$C,0))),"",INDEX('Policy Characteristics'!I:I,MATCH($C1139,'Policy Characteristics'!$C:$C,0)))</f>
        <v>% of fuel shifted</v>
      </c>
      <c r="P1139" s="7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76" t="str">
        <f>IF(ISBLANK(INDEX('Policy Characteristics'!K:K,MATCH($C1139,'Policy Characteristics'!$C:$C,0))),"",INDEX('Policy Characteristics'!K:K,MATCH($C1139,'Policy Characteristics'!$C:$C,0)))</f>
        <v>industry-ag-main.html#fuel-switching</v>
      </c>
      <c r="R1139" s="76" t="str">
        <f>IF(ISBLANK(INDEX('Policy Characteristics'!L:L,MATCH($C1139,'Policy Characteristics'!$C:$C,0))),"",INDEX('Policy Characteristics'!L:L,MATCH($C1139,'Policy Characteristics'!$C:$C,0)))</f>
        <v>industry-elec-and-hydrogen.html</v>
      </c>
    </row>
    <row r="1140" spans="1:18" s="143" customFormat="1" x14ac:dyDescent="0.25">
      <c r="A1140" s="76" t="str">
        <f>IF(ISBLANK(INDEX('Policy Characteristics'!A:A,MATCH($C1140,'Policy Characteristics'!$C:$C,0))),"",INDEX('Policy Characteristics'!A:A,MATCH($C1140,'Policy Characteristics'!$C:$C,0)))</f>
        <v>Industry</v>
      </c>
      <c r="B1140" s="200" t="str">
        <f>IF(ISBLANK(INDEX('Policy Characteristics'!B:B,MATCH($C1140,'Policy Characteristics'!$C:$C,0))),"",INDEX('Policy Characteristics'!B:B,MATCH($C1140,'Policy Characteristics'!$C:$C,0)))</f>
        <v>Hydrogen Combustion</v>
      </c>
      <c r="C1140" s="76" t="str">
        <f t="shared" si="35"/>
        <v>Fraction of Eligible Industrial Energy Use Shifted to Hydrogen</v>
      </c>
      <c r="D1140" s="78" t="s">
        <v>1303</v>
      </c>
      <c r="E1140" t="s">
        <v>1683</v>
      </c>
      <c r="F1140" t="s">
        <v>1267</v>
      </c>
      <c r="G1140" s="88" t="s">
        <v>1690</v>
      </c>
      <c r="H1140" s="15">
        <v>2059</v>
      </c>
      <c r="I1140" s="213" t="s">
        <v>43</v>
      </c>
      <c r="J1140" s="202" t="str">
        <f>IF(ISBLANK(INDEX('Policy Characteristics'!D:D,MATCH($C1140,'Policy Characteristics'!$C:$C,0))),"",INDEX('Policy Characteristics'!D:D,MATCH($C1140,'Policy Characteristics'!$C:$C,0)))</f>
        <v>Hydrogen Combustion</v>
      </c>
      <c r="K1140" s="76" t="str">
        <f>IF(ISBLANK(INDEX('Policy Characteristics'!E:E,MATCH($C1140,'Policy Characteristics'!$C:$C,0))),"",INDEX('Policy Characteristics'!E:E,MATCH($C1140,'Policy Characteristics'!$C:$C,0)))</f>
        <v>indst shift to hydrogen</v>
      </c>
      <c r="L1140" s="205">
        <f>IF(ISBLANK(INDEX('Policy Characteristics'!F:F,MATCH($C1140,'Policy Characteristics'!$C:$C,0))),"",INDEX('Policy Characteristics'!F:F,MATCH($C1140,'Policy Characteristics'!$C:$C,0)))</f>
        <v>0</v>
      </c>
      <c r="M1140" s="205">
        <f>IF(ISBLANK(INDEX('Policy Characteristics'!G:G,MATCH($C1140,'Policy Characteristics'!$C:$C,0))),"",INDEX('Policy Characteristics'!G:G,MATCH($C1140,'Policy Characteristics'!$C:$C,0)))</f>
        <v>1</v>
      </c>
      <c r="N1140" s="205">
        <f>IF(ISBLANK(INDEX('Policy Characteristics'!H:H,MATCH($C1140,'Policy Characteristics'!$C:$C,0))),"",INDEX('Policy Characteristics'!H:H,MATCH($C1140,'Policy Characteristics'!$C:$C,0)))</f>
        <v>0.01</v>
      </c>
      <c r="O1140" s="76" t="str">
        <f>IF(ISBLANK(INDEX('Policy Characteristics'!I:I,MATCH($C1140,'Policy Characteristics'!$C:$C,0))),"",INDEX('Policy Characteristics'!I:I,MATCH($C1140,'Policy Characteristics'!$C:$C,0)))</f>
        <v>% of fuel shifted</v>
      </c>
      <c r="P1140" s="7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76" t="str">
        <f>IF(ISBLANK(INDEX('Policy Characteristics'!K:K,MATCH($C1140,'Policy Characteristics'!$C:$C,0))),"",INDEX('Policy Characteristics'!K:K,MATCH($C1140,'Policy Characteristics'!$C:$C,0)))</f>
        <v>industry-ag-main.html#fuel-switching</v>
      </c>
      <c r="R1140" s="76" t="str">
        <f>IF(ISBLANK(INDEX('Policy Characteristics'!L:L,MATCH($C1140,'Policy Characteristics'!$C:$C,0))),"",INDEX('Policy Characteristics'!L:L,MATCH($C1140,'Policy Characteristics'!$C:$C,0)))</f>
        <v>industry-elec-and-hydrogen.html</v>
      </c>
    </row>
    <row r="1141" spans="1:18" s="143" customFormat="1" x14ac:dyDescent="0.25">
      <c r="A1141" s="76" t="str">
        <f>IF(ISBLANK(INDEX('Policy Characteristics'!A:A,MATCH($C1141,'Policy Characteristics'!$C:$C,0))),"",INDEX('Policy Characteristics'!A:A,MATCH($C1141,'Policy Characteristics'!$C:$C,0)))</f>
        <v>Industry</v>
      </c>
      <c r="B1141" s="200" t="str">
        <f>IF(ISBLANK(INDEX('Policy Characteristics'!B:B,MATCH($C1141,'Policy Characteristics'!$C:$C,0))),"",INDEX('Policy Characteristics'!B:B,MATCH($C1141,'Policy Characteristics'!$C:$C,0)))</f>
        <v>Hydrogen Combustion</v>
      </c>
      <c r="C1141" s="76" t="str">
        <f t="shared" si="35"/>
        <v>Fraction of Eligible Industrial Energy Use Shifted to Hydrogen</v>
      </c>
      <c r="D1141" s="78" t="s">
        <v>1303</v>
      </c>
      <c r="E1141" t="s">
        <v>1684</v>
      </c>
      <c r="F1141" t="s">
        <v>1267</v>
      </c>
      <c r="G1141" s="88" t="s">
        <v>1691</v>
      </c>
      <c r="H1141" s="15">
        <v>2060</v>
      </c>
      <c r="I1141" s="213" t="s">
        <v>44</v>
      </c>
      <c r="J1141" s="202" t="str">
        <f>IF(ISBLANK(INDEX('Policy Characteristics'!D:D,MATCH($C1141,'Policy Characteristics'!$C:$C,0))),"",INDEX('Policy Characteristics'!D:D,MATCH($C1141,'Policy Characteristics'!$C:$C,0)))</f>
        <v>Hydrogen Combustion</v>
      </c>
      <c r="K1141" s="76" t="str">
        <f>IF(ISBLANK(INDEX('Policy Characteristics'!E:E,MATCH($C1141,'Policy Characteristics'!$C:$C,0))),"",INDEX('Policy Characteristics'!E:E,MATCH($C1141,'Policy Characteristics'!$C:$C,0)))</f>
        <v>indst shift to hydrogen</v>
      </c>
      <c r="L1141" s="205">
        <f>IF(ISBLANK(INDEX('Policy Characteristics'!F:F,MATCH($C1141,'Policy Characteristics'!$C:$C,0))),"",INDEX('Policy Characteristics'!F:F,MATCH($C1141,'Policy Characteristics'!$C:$C,0)))</f>
        <v>0</v>
      </c>
      <c r="M1141" s="205">
        <f>IF(ISBLANK(INDEX('Policy Characteristics'!G:G,MATCH($C1141,'Policy Characteristics'!$C:$C,0))),"",INDEX('Policy Characteristics'!G:G,MATCH($C1141,'Policy Characteristics'!$C:$C,0)))</f>
        <v>1</v>
      </c>
      <c r="N1141" s="205">
        <f>IF(ISBLANK(INDEX('Policy Characteristics'!H:H,MATCH($C1141,'Policy Characteristics'!$C:$C,0))),"",INDEX('Policy Characteristics'!H:H,MATCH($C1141,'Policy Characteristics'!$C:$C,0)))</f>
        <v>0.01</v>
      </c>
      <c r="O1141" s="76" t="str">
        <f>IF(ISBLANK(INDEX('Policy Characteristics'!I:I,MATCH($C1141,'Policy Characteristics'!$C:$C,0))),"",INDEX('Policy Characteristics'!I:I,MATCH($C1141,'Policy Characteristics'!$C:$C,0)))</f>
        <v>% of fuel shifted</v>
      </c>
      <c r="P1141" s="7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76" t="str">
        <f>IF(ISBLANK(INDEX('Policy Characteristics'!K:K,MATCH($C1141,'Policy Characteristics'!$C:$C,0))),"",INDEX('Policy Characteristics'!K:K,MATCH($C1141,'Policy Characteristics'!$C:$C,0)))</f>
        <v>industry-ag-main.html#fuel-switching</v>
      </c>
      <c r="R1141" s="76" t="str">
        <f>IF(ISBLANK(INDEX('Policy Characteristics'!L:L,MATCH($C1141,'Policy Characteristics'!$C:$C,0))),"",INDEX('Policy Characteristics'!L:L,MATCH($C1141,'Policy Characteristics'!$C:$C,0)))</f>
        <v>industry-elec-and-hydrogen.html</v>
      </c>
    </row>
    <row r="1142" spans="1:18" s="143" customFormat="1" x14ac:dyDescent="0.25">
      <c r="A1142" s="76" t="str">
        <f>IF(ISBLANK(INDEX('Policy Characteristics'!A:A,MATCH($C1142,'Policy Characteristics'!$C:$C,0))),"",INDEX('Policy Characteristics'!A:A,MATCH($C1142,'Policy Characteristics'!$C:$C,0)))</f>
        <v>Industry</v>
      </c>
      <c r="B1142" s="200" t="str">
        <f>IF(ISBLANK(INDEX('Policy Characteristics'!B:B,MATCH($C1142,'Policy Characteristics'!$C:$C,0))),"",INDEX('Policy Characteristics'!B:B,MATCH($C1142,'Policy Characteristics'!$C:$C,0)))</f>
        <v>Hydrogen Combustion</v>
      </c>
      <c r="C1142" s="76" t="str">
        <f t="shared" si="35"/>
        <v>Fraction of Eligible Industrial Energy Use Shifted to Hydrogen</v>
      </c>
      <c r="D1142" s="78" t="s">
        <v>1303</v>
      </c>
      <c r="E1142" t="s">
        <v>1685</v>
      </c>
      <c r="F1142" t="s">
        <v>1267</v>
      </c>
      <c r="G1142" s="88" t="s">
        <v>1692</v>
      </c>
      <c r="H1142" s="15">
        <v>2061</v>
      </c>
      <c r="I1142" s="213" t="s">
        <v>44</v>
      </c>
      <c r="J1142" s="202" t="str">
        <f>IF(ISBLANK(INDEX('Policy Characteristics'!D:D,MATCH($C1142,'Policy Characteristics'!$C:$C,0))),"",INDEX('Policy Characteristics'!D:D,MATCH($C1142,'Policy Characteristics'!$C:$C,0)))</f>
        <v>Hydrogen Combustion</v>
      </c>
      <c r="K1142" s="76" t="str">
        <f>IF(ISBLANK(INDEX('Policy Characteristics'!E:E,MATCH($C1142,'Policy Characteristics'!$C:$C,0))),"",INDEX('Policy Characteristics'!E:E,MATCH($C1142,'Policy Characteristics'!$C:$C,0)))</f>
        <v>indst shift to hydrogen</v>
      </c>
      <c r="L1142" s="205">
        <f>IF(ISBLANK(INDEX('Policy Characteristics'!F:F,MATCH($C1142,'Policy Characteristics'!$C:$C,0))),"",INDEX('Policy Characteristics'!F:F,MATCH($C1142,'Policy Characteristics'!$C:$C,0)))</f>
        <v>0</v>
      </c>
      <c r="M1142" s="205">
        <f>IF(ISBLANK(INDEX('Policy Characteristics'!G:G,MATCH($C1142,'Policy Characteristics'!$C:$C,0))),"",INDEX('Policy Characteristics'!G:G,MATCH($C1142,'Policy Characteristics'!$C:$C,0)))</f>
        <v>1</v>
      </c>
      <c r="N1142" s="205">
        <f>IF(ISBLANK(INDEX('Policy Characteristics'!H:H,MATCH($C1142,'Policy Characteristics'!$C:$C,0))),"",INDEX('Policy Characteristics'!H:H,MATCH($C1142,'Policy Characteristics'!$C:$C,0)))</f>
        <v>0.01</v>
      </c>
      <c r="O1142" s="76" t="str">
        <f>IF(ISBLANK(INDEX('Policy Characteristics'!I:I,MATCH($C1142,'Policy Characteristics'!$C:$C,0))),"",INDEX('Policy Characteristics'!I:I,MATCH($C1142,'Policy Characteristics'!$C:$C,0)))</f>
        <v>% of fuel shifted</v>
      </c>
      <c r="P1142" s="7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76" t="str">
        <f>IF(ISBLANK(INDEX('Policy Characteristics'!K:K,MATCH($C1142,'Policy Characteristics'!$C:$C,0))),"",INDEX('Policy Characteristics'!K:K,MATCH($C1142,'Policy Characteristics'!$C:$C,0)))</f>
        <v>industry-ag-main.html#fuel-switching</v>
      </c>
      <c r="R1142" s="76" t="str">
        <f>IF(ISBLANK(INDEX('Policy Characteristics'!L:L,MATCH($C1142,'Policy Characteristics'!$C:$C,0))),"",INDEX('Policy Characteristics'!L:L,MATCH($C1142,'Policy Characteristics'!$C:$C,0)))</f>
        <v>industry-elec-and-hydrogen.html</v>
      </c>
    </row>
    <row r="1143" spans="1:18" s="143" customFormat="1" x14ac:dyDescent="0.25">
      <c r="A1143" s="76" t="str">
        <f>IF(ISBLANK(INDEX('Policy Characteristics'!A:A,MATCH($C1143,'Policy Characteristics'!$C:$C,0))),"",INDEX('Policy Characteristics'!A:A,MATCH($C1143,'Policy Characteristics'!$C:$C,0)))</f>
        <v>Industry</v>
      </c>
      <c r="B1143" s="200" t="str">
        <f>IF(ISBLANK(INDEX('Policy Characteristics'!B:B,MATCH($C1143,'Policy Characteristics'!$C:$C,0))),"",INDEX('Policy Characteristics'!B:B,MATCH($C1143,'Policy Characteristics'!$C:$C,0)))</f>
        <v>Hydrogen Combustion</v>
      </c>
      <c r="C1143" s="76" t="str">
        <f t="shared" si="35"/>
        <v>Fraction of Eligible Industrial Energy Use Shifted to Hydrogen</v>
      </c>
      <c r="D1143" s="78" t="s">
        <v>1303</v>
      </c>
      <c r="E1143" t="s">
        <v>1686</v>
      </c>
      <c r="F1143" t="s">
        <v>1267</v>
      </c>
      <c r="G1143" s="88" t="s">
        <v>1693</v>
      </c>
      <c r="H1143" s="15">
        <v>2062</v>
      </c>
      <c r="I1143" s="213" t="s">
        <v>44</v>
      </c>
      <c r="J1143" s="202" t="str">
        <f>IF(ISBLANK(INDEX('Policy Characteristics'!D:D,MATCH($C1143,'Policy Characteristics'!$C:$C,0))),"",INDEX('Policy Characteristics'!D:D,MATCH($C1143,'Policy Characteristics'!$C:$C,0)))</f>
        <v>Hydrogen Combustion</v>
      </c>
      <c r="K1143" s="76" t="str">
        <f>IF(ISBLANK(INDEX('Policy Characteristics'!E:E,MATCH($C1143,'Policy Characteristics'!$C:$C,0))),"",INDEX('Policy Characteristics'!E:E,MATCH($C1143,'Policy Characteristics'!$C:$C,0)))</f>
        <v>indst shift to hydrogen</v>
      </c>
      <c r="L1143" s="205">
        <f>IF(ISBLANK(INDEX('Policy Characteristics'!F:F,MATCH($C1143,'Policy Characteristics'!$C:$C,0))),"",INDEX('Policy Characteristics'!F:F,MATCH($C1143,'Policy Characteristics'!$C:$C,0)))</f>
        <v>0</v>
      </c>
      <c r="M1143" s="205">
        <f>IF(ISBLANK(INDEX('Policy Characteristics'!G:G,MATCH($C1143,'Policy Characteristics'!$C:$C,0))),"",INDEX('Policy Characteristics'!G:G,MATCH($C1143,'Policy Characteristics'!$C:$C,0)))</f>
        <v>1</v>
      </c>
      <c r="N1143" s="205">
        <f>IF(ISBLANK(INDEX('Policy Characteristics'!H:H,MATCH($C1143,'Policy Characteristics'!$C:$C,0))),"",INDEX('Policy Characteristics'!H:H,MATCH($C1143,'Policy Characteristics'!$C:$C,0)))</f>
        <v>0.01</v>
      </c>
      <c r="O1143" s="76" t="str">
        <f>IF(ISBLANK(INDEX('Policy Characteristics'!I:I,MATCH($C1143,'Policy Characteristics'!$C:$C,0))),"",INDEX('Policy Characteristics'!I:I,MATCH($C1143,'Policy Characteristics'!$C:$C,0)))</f>
        <v>% of fuel shifted</v>
      </c>
      <c r="P1143" s="7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76" t="str">
        <f>IF(ISBLANK(INDEX('Policy Characteristics'!K:K,MATCH($C1143,'Policy Characteristics'!$C:$C,0))),"",INDEX('Policy Characteristics'!K:K,MATCH($C1143,'Policy Characteristics'!$C:$C,0)))</f>
        <v>industry-ag-main.html#fuel-switching</v>
      </c>
      <c r="R1143" s="76" t="str">
        <f>IF(ISBLANK(INDEX('Policy Characteristics'!L:L,MATCH($C1143,'Policy Characteristics'!$C:$C,0))),"",INDEX('Policy Characteristics'!L:L,MATCH($C1143,'Policy Characteristics'!$C:$C,0)))</f>
        <v>industry-elec-and-hydrogen.html</v>
      </c>
    </row>
    <row r="1144" spans="1:18" s="143" customFormat="1" x14ac:dyDescent="0.25">
      <c r="A1144" s="76" t="str">
        <f>IF(ISBLANK(INDEX('Policy Characteristics'!A:A,MATCH($C1144,'Policy Characteristics'!$C:$C,0))),"",INDEX('Policy Characteristics'!A:A,MATCH($C1144,'Policy Characteristics'!$C:$C,0)))</f>
        <v>Industry</v>
      </c>
      <c r="B1144" s="200" t="str">
        <f>IF(ISBLANK(INDEX('Policy Characteristics'!B:B,MATCH($C1144,'Policy Characteristics'!$C:$C,0))),"",INDEX('Policy Characteristics'!B:B,MATCH($C1144,'Policy Characteristics'!$C:$C,0)))</f>
        <v>Hydrogen Combustion</v>
      </c>
      <c r="C1144" s="76" t="str">
        <f t="shared" si="35"/>
        <v>Fraction of Eligible Industrial Energy Use Shifted to Hydrogen</v>
      </c>
      <c r="D1144" s="78" t="s">
        <v>1303</v>
      </c>
      <c r="E1144" t="s">
        <v>1687</v>
      </c>
      <c r="F1144" t="s">
        <v>1267</v>
      </c>
      <c r="G1144" s="88" t="s">
        <v>1694</v>
      </c>
      <c r="H1144" s="15">
        <v>2063</v>
      </c>
      <c r="I1144" s="213" t="s">
        <v>44</v>
      </c>
      <c r="J1144" s="202" t="str">
        <f>IF(ISBLANK(INDEX('Policy Characteristics'!D:D,MATCH($C1144,'Policy Characteristics'!$C:$C,0))),"",INDEX('Policy Characteristics'!D:D,MATCH($C1144,'Policy Characteristics'!$C:$C,0)))</f>
        <v>Hydrogen Combustion</v>
      </c>
      <c r="K1144" s="76" t="str">
        <f>IF(ISBLANK(INDEX('Policy Characteristics'!E:E,MATCH($C1144,'Policy Characteristics'!$C:$C,0))),"",INDEX('Policy Characteristics'!E:E,MATCH($C1144,'Policy Characteristics'!$C:$C,0)))</f>
        <v>indst shift to hydrogen</v>
      </c>
      <c r="L1144" s="205">
        <f>IF(ISBLANK(INDEX('Policy Characteristics'!F:F,MATCH($C1144,'Policy Characteristics'!$C:$C,0))),"",INDEX('Policy Characteristics'!F:F,MATCH($C1144,'Policy Characteristics'!$C:$C,0)))</f>
        <v>0</v>
      </c>
      <c r="M1144" s="205">
        <f>IF(ISBLANK(INDEX('Policy Characteristics'!G:G,MATCH($C1144,'Policy Characteristics'!$C:$C,0))),"",INDEX('Policy Characteristics'!G:G,MATCH($C1144,'Policy Characteristics'!$C:$C,0)))</f>
        <v>1</v>
      </c>
      <c r="N1144" s="205">
        <f>IF(ISBLANK(INDEX('Policy Characteristics'!H:H,MATCH($C1144,'Policy Characteristics'!$C:$C,0))),"",INDEX('Policy Characteristics'!H:H,MATCH($C1144,'Policy Characteristics'!$C:$C,0)))</f>
        <v>0.01</v>
      </c>
      <c r="O1144" s="76" t="str">
        <f>IF(ISBLANK(INDEX('Policy Characteristics'!I:I,MATCH($C1144,'Policy Characteristics'!$C:$C,0))),"",INDEX('Policy Characteristics'!I:I,MATCH($C1144,'Policy Characteristics'!$C:$C,0)))</f>
        <v>% of fuel shifted</v>
      </c>
      <c r="P1144" s="7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76" t="str">
        <f>IF(ISBLANK(INDEX('Policy Characteristics'!K:K,MATCH($C1144,'Policy Characteristics'!$C:$C,0))),"",INDEX('Policy Characteristics'!K:K,MATCH($C1144,'Policy Characteristics'!$C:$C,0)))</f>
        <v>industry-ag-main.html#fuel-switching</v>
      </c>
      <c r="R1144" s="76" t="str">
        <f>IF(ISBLANK(INDEX('Policy Characteristics'!L:L,MATCH($C1144,'Policy Characteristics'!$C:$C,0))),"",INDEX('Policy Characteristics'!L:L,MATCH($C1144,'Policy Characteristics'!$C:$C,0)))</f>
        <v>industry-elec-and-hydrogen.html</v>
      </c>
    </row>
    <row r="1145" spans="1:18" s="143" customFormat="1" x14ac:dyDescent="0.25">
      <c r="A1145" s="76" t="str">
        <f>IF(ISBLANK(INDEX('Policy Characteristics'!A:A,MATCH($C1145,'Policy Characteristics'!$C:$C,0))),"",INDEX('Policy Characteristics'!A:A,MATCH($C1145,'Policy Characteristics'!$C:$C,0)))</f>
        <v>Industry</v>
      </c>
      <c r="B1145" s="200" t="str">
        <f>IF(ISBLANK(INDEX('Policy Characteristics'!B:B,MATCH($C1145,'Policy Characteristics'!$C:$C,0))),"",INDEX('Policy Characteristics'!B:B,MATCH($C1145,'Policy Characteristics'!$C:$C,0)))</f>
        <v>Hydrogen Combustion</v>
      </c>
      <c r="C1145" s="76" t="str">
        <f t="shared" si="35"/>
        <v>Fraction of Eligible Industrial Energy Use Shifted to Hydrogen</v>
      </c>
      <c r="D1145" s="78" t="s">
        <v>1303</v>
      </c>
      <c r="E1145" t="s">
        <v>1688</v>
      </c>
      <c r="F1145" t="s">
        <v>1267</v>
      </c>
      <c r="G1145" s="88" t="s">
        <v>1695</v>
      </c>
      <c r="H1145" s="15">
        <v>2064</v>
      </c>
      <c r="I1145" s="213" t="s">
        <v>44</v>
      </c>
      <c r="J1145" s="202" t="str">
        <f>IF(ISBLANK(INDEX('Policy Characteristics'!D:D,MATCH($C1145,'Policy Characteristics'!$C:$C,0))),"",INDEX('Policy Characteristics'!D:D,MATCH($C1145,'Policy Characteristics'!$C:$C,0)))</f>
        <v>Hydrogen Combustion</v>
      </c>
      <c r="K1145" s="76" t="str">
        <f>IF(ISBLANK(INDEX('Policy Characteristics'!E:E,MATCH($C1145,'Policy Characteristics'!$C:$C,0))),"",INDEX('Policy Characteristics'!E:E,MATCH($C1145,'Policy Characteristics'!$C:$C,0)))</f>
        <v>indst shift to hydrogen</v>
      </c>
      <c r="L1145" s="205">
        <f>IF(ISBLANK(INDEX('Policy Characteristics'!F:F,MATCH($C1145,'Policy Characteristics'!$C:$C,0))),"",INDEX('Policy Characteristics'!F:F,MATCH($C1145,'Policy Characteristics'!$C:$C,0)))</f>
        <v>0</v>
      </c>
      <c r="M1145" s="205">
        <f>IF(ISBLANK(INDEX('Policy Characteristics'!G:G,MATCH($C1145,'Policy Characteristics'!$C:$C,0))),"",INDEX('Policy Characteristics'!G:G,MATCH($C1145,'Policy Characteristics'!$C:$C,0)))</f>
        <v>1</v>
      </c>
      <c r="N1145" s="205">
        <f>IF(ISBLANK(INDEX('Policy Characteristics'!H:H,MATCH($C1145,'Policy Characteristics'!$C:$C,0))),"",INDEX('Policy Characteristics'!H:H,MATCH($C1145,'Policy Characteristics'!$C:$C,0)))</f>
        <v>0.01</v>
      </c>
      <c r="O1145" s="76" t="str">
        <f>IF(ISBLANK(INDEX('Policy Characteristics'!I:I,MATCH($C1145,'Policy Characteristics'!$C:$C,0))),"",INDEX('Policy Characteristics'!I:I,MATCH($C1145,'Policy Characteristics'!$C:$C,0)))</f>
        <v>% of fuel shifted</v>
      </c>
      <c r="P1145" s="7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76" t="str">
        <f>IF(ISBLANK(INDEX('Policy Characteristics'!K:K,MATCH($C1145,'Policy Characteristics'!$C:$C,0))),"",INDEX('Policy Characteristics'!K:K,MATCH($C1145,'Policy Characteristics'!$C:$C,0)))</f>
        <v>industry-ag-main.html#fuel-switching</v>
      </c>
      <c r="R1145" s="76" t="str">
        <f>IF(ISBLANK(INDEX('Policy Characteristics'!L:L,MATCH($C1145,'Policy Characteristics'!$C:$C,0))),"",INDEX('Policy Characteristics'!L:L,MATCH($C1145,'Policy Characteristics'!$C:$C,0)))</f>
        <v>industry-elec-and-hydrogen.html</v>
      </c>
    </row>
    <row r="1146" spans="1:18" s="143" customFormat="1" x14ac:dyDescent="0.25">
      <c r="A1146" s="76" t="str">
        <f>IF(ISBLANK(INDEX('Policy Characteristics'!A:A,MATCH($C1146,'Policy Characteristics'!$C:$C,0))),"",INDEX('Policy Characteristics'!A:A,MATCH($C1146,'Policy Characteristics'!$C:$C,0)))</f>
        <v>Industry</v>
      </c>
      <c r="B1146" s="200" t="str">
        <f>IF(ISBLANK(INDEX('Policy Characteristics'!B:B,MATCH($C1146,'Policy Characteristics'!$C:$C,0))),"",INDEX('Policy Characteristics'!B:B,MATCH($C1146,'Policy Characteristics'!$C:$C,0)))</f>
        <v>Hydrogen Combustion</v>
      </c>
      <c r="C1146" s="76" t="str">
        <f t="shared" si="35"/>
        <v>Fraction of Eligible Industrial Energy Use Shifted to Hydrogen</v>
      </c>
      <c r="D1146" s="78" t="s">
        <v>1303</v>
      </c>
      <c r="E1146" t="s">
        <v>1824</v>
      </c>
      <c r="F1146" t="s">
        <v>1267</v>
      </c>
      <c r="G1146" s="88" t="s">
        <v>1824</v>
      </c>
      <c r="H1146" s="15">
        <v>2065</v>
      </c>
      <c r="I1146" s="213" t="s">
        <v>44</v>
      </c>
      <c r="J1146" s="202" t="str">
        <f>IF(ISBLANK(INDEX('Policy Characteristics'!D:D,MATCH($C1146,'Policy Characteristics'!$C:$C,0))),"",INDEX('Policy Characteristics'!D:D,MATCH($C1146,'Policy Characteristics'!$C:$C,0)))</f>
        <v>Hydrogen Combustion</v>
      </c>
      <c r="K1146" s="76" t="str">
        <f>IF(ISBLANK(INDEX('Policy Characteristics'!E:E,MATCH($C1146,'Policy Characteristics'!$C:$C,0))),"",INDEX('Policy Characteristics'!E:E,MATCH($C1146,'Policy Characteristics'!$C:$C,0)))</f>
        <v>indst shift to hydrogen</v>
      </c>
      <c r="L1146" s="205">
        <f>IF(ISBLANK(INDEX('Policy Characteristics'!F:F,MATCH($C1146,'Policy Characteristics'!$C:$C,0))),"",INDEX('Policy Characteristics'!F:F,MATCH($C1146,'Policy Characteristics'!$C:$C,0)))</f>
        <v>0</v>
      </c>
      <c r="M1146" s="205">
        <f>IF(ISBLANK(INDEX('Policy Characteristics'!G:G,MATCH($C1146,'Policy Characteristics'!$C:$C,0))),"",INDEX('Policy Characteristics'!G:G,MATCH($C1146,'Policy Characteristics'!$C:$C,0)))</f>
        <v>1</v>
      </c>
      <c r="N1146" s="205">
        <f>IF(ISBLANK(INDEX('Policy Characteristics'!H:H,MATCH($C1146,'Policy Characteristics'!$C:$C,0))),"",INDEX('Policy Characteristics'!H:H,MATCH($C1146,'Policy Characteristics'!$C:$C,0)))</f>
        <v>0.01</v>
      </c>
      <c r="O1146" s="76" t="str">
        <f>IF(ISBLANK(INDEX('Policy Characteristics'!I:I,MATCH($C1146,'Policy Characteristics'!$C:$C,0))),"",INDEX('Policy Characteristics'!I:I,MATCH($C1146,'Policy Characteristics'!$C:$C,0)))</f>
        <v>% of fuel shifted</v>
      </c>
      <c r="P1146" s="7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76" t="str">
        <f>IF(ISBLANK(INDEX('Policy Characteristics'!K:K,MATCH($C1146,'Policy Characteristics'!$C:$C,0))),"",INDEX('Policy Characteristics'!K:K,MATCH($C1146,'Policy Characteristics'!$C:$C,0)))</f>
        <v>industry-ag-main.html#fuel-switching</v>
      </c>
      <c r="R1146" s="76" t="str">
        <f>IF(ISBLANK(INDEX('Policy Characteristics'!L:L,MATCH($C1146,'Policy Characteristics'!$C:$C,0))),"",INDEX('Policy Characteristics'!L:L,MATCH($C1146,'Policy Characteristics'!$C:$C,0)))</f>
        <v>industry-elec-and-hydrogen.html</v>
      </c>
    </row>
    <row r="1147" spans="1:18" s="143" customFormat="1" x14ac:dyDescent="0.25">
      <c r="A1147" s="76" t="str">
        <f>IF(ISBLANK(INDEX('Policy Characteristics'!A:A,MATCH($C1147,'Policy Characteristics'!$C:$C,0))),"",INDEX('Policy Characteristics'!A:A,MATCH($C1147,'Policy Characteristics'!$C:$C,0)))</f>
        <v>Industry</v>
      </c>
      <c r="B1147" s="200" t="str">
        <f>IF(ISBLANK(INDEX('Policy Characteristics'!B:B,MATCH($C1147,'Policy Characteristics'!$C:$C,0))),"",INDEX('Policy Characteristics'!B:B,MATCH($C1147,'Policy Characteristics'!$C:$C,0)))</f>
        <v>Hydrogen Combustion</v>
      </c>
      <c r="C1147" s="76" t="str">
        <f t="shared" si="35"/>
        <v>Fraction of Eligible Industrial Energy Use Shifted to Hydrogen</v>
      </c>
      <c r="D1147" s="78" t="s">
        <v>1304</v>
      </c>
      <c r="E1147" t="s">
        <v>1682</v>
      </c>
      <c r="F1147" t="s">
        <v>1268</v>
      </c>
      <c r="G1147" s="88" t="s">
        <v>1689</v>
      </c>
      <c r="H1147" s="15">
        <v>2066</v>
      </c>
      <c r="I1147" s="213" t="s">
        <v>43</v>
      </c>
      <c r="J1147" s="202" t="str">
        <f>IF(ISBLANK(INDEX('Policy Characteristics'!D:D,MATCH($C1147,'Policy Characteristics'!$C:$C,0))),"",INDEX('Policy Characteristics'!D:D,MATCH($C1147,'Policy Characteristics'!$C:$C,0)))</f>
        <v>Hydrogen Combustion</v>
      </c>
      <c r="K1147" s="76" t="str">
        <f>IF(ISBLANK(INDEX('Policy Characteristics'!E:E,MATCH($C1147,'Policy Characteristics'!$C:$C,0))),"",INDEX('Policy Characteristics'!E:E,MATCH($C1147,'Policy Characteristics'!$C:$C,0)))</f>
        <v>indst shift to hydrogen</v>
      </c>
      <c r="L1147" s="205">
        <f>IF(ISBLANK(INDEX('Policy Characteristics'!F:F,MATCH($C1147,'Policy Characteristics'!$C:$C,0))),"",INDEX('Policy Characteristics'!F:F,MATCH($C1147,'Policy Characteristics'!$C:$C,0)))</f>
        <v>0</v>
      </c>
      <c r="M1147" s="205">
        <f>IF(ISBLANK(INDEX('Policy Characteristics'!G:G,MATCH($C1147,'Policy Characteristics'!$C:$C,0))),"",INDEX('Policy Characteristics'!G:G,MATCH($C1147,'Policy Characteristics'!$C:$C,0)))</f>
        <v>1</v>
      </c>
      <c r="N1147" s="205">
        <f>IF(ISBLANK(INDEX('Policy Characteristics'!H:H,MATCH($C1147,'Policy Characteristics'!$C:$C,0))),"",INDEX('Policy Characteristics'!H:H,MATCH($C1147,'Policy Characteristics'!$C:$C,0)))</f>
        <v>0.01</v>
      </c>
      <c r="O1147" s="76" t="str">
        <f>IF(ISBLANK(INDEX('Policy Characteristics'!I:I,MATCH($C1147,'Policy Characteristics'!$C:$C,0))),"",INDEX('Policy Characteristics'!I:I,MATCH($C1147,'Policy Characteristics'!$C:$C,0)))</f>
        <v>% of fuel shifted</v>
      </c>
      <c r="P1147" s="7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76" t="str">
        <f>IF(ISBLANK(INDEX('Policy Characteristics'!K:K,MATCH($C1147,'Policy Characteristics'!$C:$C,0))),"",INDEX('Policy Characteristics'!K:K,MATCH($C1147,'Policy Characteristics'!$C:$C,0)))</f>
        <v>industry-ag-main.html#fuel-switching</v>
      </c>
      <c r="R1147" s="76" t="str">
        <f>IF(ISBLANK(INDEX('Policy Characteristics'!L:L,MATCH($C1147,'Policy Characteristics'!$C:$C,0))),"",INDEX('Policy Characteristics'!L:L,MATCH($C1147,'Policy Characteristics'!$C:$C,0)))</f>
        <v>industry-elec-and-hydrogen.html</v>
      </c>
    </row>
    <row r="1148" spans="1:18" s="143" customFormat="1" x14ac:dyDescent="0.25">
      <c r="A1148" s="76" t="str">
        <f>IF(ISBLANK(INDEX('Policy Characteristics'!A:A,MATCH($C1148,'Policy Characteristics'!$C:$C,0))),"",INDEX('Policy Characteristics'!A:A,MATCH($C1148,'Policy Characteristics'!$C:$C,0)))</f>
        <v>Industry</v>
      </c>
      <c r="B1148" s="200" t="str">
        <f>IF(ISBLANK(INDEX('Policy Characteristics'!B:B,MATCH($C1148,'Policy Characteristics'!$C:$C,0))),"",INDEX('Policy Characteristics'!B:B,MATCH($C1148,'Policy Characteristics'!$C:$C,0)))</f>
        <v>Hydrogen Combustion</v>
      </c>
      <c r="C1148" s="76" t="str">
        <f t="shared" si="35"/>
        <v>Fraction of Eligible Industrial Energy Use Shifted to Hydrogen</v>
      </c>
      <c r="D1148" s="78" t="s">
        <v>1304</v>
      </c>
      <c r="E1148" t="s">
        <v>1683</v>
      </c>
      <c r="F1148" t="s">
        <v>1268</v>
      </c>
      <c r="G1148" s="88" t="s">
        <v>1690</v>
      </c>
      <c r="H1148" s="15">
        <v>2067</v>
      </c>
      <c r="I1148" s="213" t="s">
        <v>43</v>
      </c>
      <c r="J1148" s="202" t="str">
        <f>IF(ISBLANK(INDEX('Policy Characteristics'!D:D,MATCH($C1148,'Policy Characteristics'!$C:$C,0))),"",INDEX('Policy Characteristics'!D:D,MATCH($C1148,'Policy Characteristics'!$C:$C,0)))</f>
        <v>Hydrogen Combustion</v>
      </c>
      <c r="K1148" s="76" t="str">
        <f>IF(ISBLANK(INDEX('Policy Characteristics'!E:E,MATCH($C1148,'Policy Characteristics'!$C:$C,0))),"",INDEX('Policy Characteristics'!E:E,MATCH($C1148,'Policy Characteristics'!$C:$C,0)))</f>
        <v>indst shift to hydrogen</v>
      </c>
      <c r="L1148" s="205">
        <f>IF(ISBLANK(INDEX('Policy Characteristics'!F:F,MATCH($C1148,'Policy Characteristics'!$C:$C,0))),"",INDEX('Policy Characteristics'!F:F,MATCH($C1148,'Policy Characteristics'!$C:$C,0)))</f>
        <v>0</v>
      </c>
      <c r="M1148" s="205">
        <f>IF(ISBLANK(INDEX('Policy Characteristics'!G:G,MATCH($C1148,'Policy Characteristics'!$C:$C,0))),"",INDEX('Policy Characteristics'!G:G,MATCH($C1148,'Policy Characteristics'!$C:$C,0)))</f>
        <v>1</v>
      </c>
      <c r="N1148" s="205">
        <f>IF(ISBLANK(INDEX('Policy Characteristics'!H:H,MATCH($C1148,'Policy Characteristics'!$C:$C,0))),"",INDEX('Policy Characteristics'!H:H,MATCH($C1148,'Policy Characteristics'!$C:$C,0)))</f>
        <v>0.01</v>
      </c>
      <c r="O1148" s="76" t="str">
        <f>IF(ISBLANK(INDEX('Policy Characteristics'!I:I,MATCH($C1148,'Policy Characteristics'!$C:$C,0))),"",INDEX('Policy Characteristics'!I:I,MATCH($C1148,'Policy Characteristics'!$C:$C,0)))</f>
        <v>% of fuel shifted</v>
      </c>
      <c r="P1148" s="7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76" t="str">
        <f>IF(ISBLANK(INDEX('Policy Characteristics'!K:K,MATCH($C1148,'Policy Characteristics'!$C:$C,0))),"",INDEX('Policy Characteristics'!K:K,MATCH($C1148,'Policy Characteristics'!$C:$C,0)))</f>
        <v>industry-ag-main.html#fuel-switching</v>
      </c>
      <c r="R1148" s="76" t="str">
        <f>IF(ISBLANK(INDEX('Policy Characteristics'!L:L,MATCH($C1148,'Policy Characteristics'!$C:$C,0))),"",INDEX('Policy Characteristics'!L:L,MATCH($C1148,'Policy Characteristics'!$C:$C,0)))</f>
        <v>industry-elec-and-hydrogen.html</v>
      </c>
    </row>
    <row r="1149" spans="1:18" s="143" customFormat="1" x14ac:dyDescent="0.25">
      <c r="A1149" s="76" t="str">
        <f>IF(ISBLANK(INDEX('Policy Characteristics'!A:A,MATCH($C1149,'Policy Characteristics'!$C:$C,0))),"",INDEX('Policy Characteristics'!A:A,MATCH($C1149,'Policy Characteristics'!$C:$C,0)))</f>
        <v>Industry</v>
      </c>
      <c r="B1149" s="200" t="str">
        <f>IF(ISBLANK(INDEX('Policy Characteristics'!B:B,MATCH($C1149,'Policy Characteristics'!$C:$C,0))),"",INDEX('Policy Characteristics'!B:B,MATCH($C1149,'Policy Characteristics'!$C:$C,0)))</f>
        <v>Hydrogen Combustion</v>
      </c>
      <c r="C1149" s="76" t="str">
        <f t="shared" si="35"/>
        <v>Fraction of Eligible Industrial Energy Use Shifted to Hydrogen</v>
      </c>
      <c r="D1149" s="78" t="s">
        <v>1304</v>
      </c>
      <c r="E1149" t="s">
        <v>1684</v>
      </c>
      <c r="F1149" t="s">
        <v>1268</v>
      </c>
      <c r="G1149" s="88" t="s">
        <v>1691</v>
      </c>
      <c r="H1149" s="15">
        <v>2068</v>
      </c>
      <c r="I1149" s="213" t="s">
        <v>43</v>
      </c>
      <c r="J1149" s="202" t="str">
        <f>IF(ISBLANK(INDEX('Policy Characteristics'!D:D,MATCH($C1149,'Policy Characteristics'!$C:$C,0))),"",INDEX('Policy Characteristics'!D:D,MATCH($C1149,'Policy Characteristics'!$C:$C,0)))</f>
        <v>Hydrogen Combustion</v>
      </c>
      <c r="K1149" s="76" t="str">
        <f>IF(ISBLANK(INDEX('Policy Characteristics'!E:E,MATCH($C1149,'Policy Characteristics'!$C:$C,0))),"",INDEX('Policy Characteristics'!E:E,MATCH($C1149,'Policy Characteristics'!$C:$C,0)))</f>
        <v>indst shift to hydrogen</v>
      </c>
      <c r="L1149" s="205">
        <f>IF(ISBLANK(INDEX('Policy Characteristics'!F:F,MATCH($C1149,'Policy Characteristics'!$C:$C,0))),"",INDEX('Policy Characteristics'!F:F,MATCH($C1149,'Policy Characteristics'!$C:$C,0)))</f>
        <v>0</v>
      </c>
      <c r="M1149" s="205">
        <f>IF(ISBLANK(INDEX('Policy Characteristics'!G:G,MATCH($C1149,'Policy Characteristics'!$C:$C,0))),"",INDEX('Policy Characteristics'!G:G,MATCH($C1149,'Policy Characteristics'!$C:$C,0)))</f>
        <v>1</v>
      </c>
      <c r="N1149" s="205">
        <f>IF(ISBLANK(INDEX('Policy Characteristics'!H:H,MATCH($C1149,'Policy Characteristics'!$C:$C,0))),"",INDEX('Policy Characteristics'!H:H,MATCH($C1149,'Policy Characteristics'!$C:$C,0)))</f>
        <v>0.01</v>
      </c>
      <c r="O1149" s="76" t="str">
        <f>IF(ISBLANK(INDEX('Policy Characteristics'!I:I,MATCH($C1149,'Policy Characteristics'!$C:$C,0))),"",INDEX('Policy Characteristics'!I:I,MATCH($C1149,'Policy Characteristics'!$C:$C,0)))</f>
        <v>% of fuel shifted</v>
      </c>
      <c r="P1149" s="7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76" t="str">
        <f>IF(ISBLANK(INDEX('Policy Characteristics'!K:K,MATCH($C1149,'Policy Characteristics'!$C:$C,0))),"",INDEX('Policy Characteristics'!K:K,MATCH($C1149,'Policy Characteristics'!$C:$C,0)))</f>
        <v>industry-ag-main.html#fuel-switching</v>
      </c>
      <c r="R1149" s="76" t="str">
        <f>IF(ISBLANK(INDEX('Policy Characteristics'!L:L,MATCH($C1149,'Policy Characteristics'!$C:$C,0))),"",INDEX('Policy Characteristics'!L:L,MATCH($C1149,'Policy Characteristics'!$C:$C,0)))</f>
        <v>industry-elec-and-hydrogen.html</v>
      </c>
    </row>
    <row r="1150" spans="1:18" s="143" customFormat="1" x14ac:dyDescent="0.25">
      <c r="A1150" s="76" t="str">
        <f>IF(ISBLANK(INDEX('Policy Characteristics'!A:A,MATCH($C1150,'Policy Characteristics'!$C:$C,0))),"",INDEX('Policy Characteristics'!A:A,MATCH($C1150,'Policy Characteristics'!$C:$C,0)))</f>
        <v>Industry</v>
      </c>
      <c r="B1150" s="200" t="str">
        <f>IF(ISBLANK(INDEX('Policy Characteristics'!B:B,MATCH($C1150,'Policy Characteristics'!$C:$C,0))),"",INDEX('Policy Characteristics'!B:B,MATCH($C1150,'Policy Characteristics'!$C:$C,0)))</f>
        <v>Hydrogen Combustion</v>
      </c>
      <c r="C1150" s="76" t="str">
        <f t="shared" si="35"/>
        <v>Fraction of Eligible Industrial Energy Use Shifted to Hydrogen</v>
      </c>
      <c r="D1150" s="78" t="s">
        <v>1304</v>
      </c>
      <c r="E1150" t="s">
        <v>1685</v>
      </c>
      <c r="F1150" t="s">
        <v>1268</v>
      </c>
      <c r="G1150" s="88" t="s">
        <v>1692</v>
      </c>
      <c r="H1150" s="15">
        <v>2069</v>
      </c>
      <c r="I1150" s="213" t="s">
        <v>44</v>
      </c>
      <c r="J1150" s="202" t="str">
        <f>IF(ISBLANK(INDEX('Policy Characteristics'!D:D,MATCH($C1150,'Policy Characteristics'!$C:$C,0))),"",INDEX('Policy Characteristics'!D:D,MATCH($C1150,'Policy Characteristics'!$C:$C,0)))</f>
        <v>Hydrogen Combustion</v>
      </c>
      <c r="K1150" s="76" t="str">
        <f>IF(ISBLANK(INDEX('Policy Characteristics'!E:E,MATCH($C1150,'Policy Characteristics'!$C:$C,0))),"",INDEX('Policy Characteristics'!E:E,MATCH($C1150,'Policy Characteristics'!$C:$C,0)))</f>
        <v>indst shift to hydrogen</v>
      </c>
      <c r="L1150" s="205">
        <f>IF(ISBLANK(INDEX('Policy Characteristics'!F:F,MATCH($C1150,'Policy Characteristics'!$C:$C,0))),"",INDEX('Policy Characteristics'!F:F,MATCH($C1150,'Policy Characteristics'!$C:$C,0)))</f>
        <v>0</v>
      </c>
      <c r="M1150" s="205">
        <f>IF(ISBLANK(INDEX('Policy Characteristics'!G:G,MATCH($C1150,'Policy Characteristics'!$C:$C,0))),"",INDEX('Policy Characteristics'!G:G,MATCH($C1150,'Policy Characteristics'!$C:$C,0)))</f>
        <v>1</v>
      </c>
      <c r="N1150" s="205">
        <f>IF(ISBLANK(INDEX('Policy Characteristics'!H:H,MATCH($C1150,'Policy Characteristics'!$C:$C,0))),"",INDEX('Policy Characteristics'!H:H,MATCH($C1150,'Policy Characteristics'!$C:$C,0)))</f>
        <v>0.01</v>
      </c>
      <c r="O1150" s="76" t="str">
        <f>IF(ISBLANK(INDEX('Policy Characteristics'!I:I,MATCH($C1150,'Policy Characteristics'!$C:$C,0))),"",INDEX('Policy Characteristics'!I:I,MATCH($C1150,'Policy Characteristics'!$C:$C,0)))</f>
        <v>% of fuel shifted</v>
      </c>
      <c r="P1150" s="7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76" t="str">
        <f>IF(ISBLANK(INDEX('Policy Characteristics'!K:K,MATCH($C1150,'Policy Characteristics'!$C:$C,0))),"",INDEX('Policy Characteristics'!K:K,MATCH($C1150,'Policy Characteristics'!$C:$C,0)))</f>
        <v>industry-ag-main.html#fuel-switching</v>
      </c>
      <c r="R1150" s="76" t="str">
        <f>IF(ISBLANK(INDEX('Policy Characteristics'!L:L,MATCH($C1150,'Policy Characteristics'!$C:$C,0))),"",INDEX('Policy Characteristics'!L:L,MATCH($C1150,'Policy Characteristics'!$C:$C,0)))</f>
        <v>industry-elec-and-hydrogen.html</v>
      </c>
    </row>
    <row r="1151" spans="1:18" s="143" customFormat="1" x14ac:dyDescent="0.25">
      <c r="A1151" s="76" t="str">
        <f>IF(ISBLANK(INDEX('Policy Characteristics'!A:A,MATCH($C1151,'Policy Characteristics'!$C:$C,0))),"",INDEX('Policy Characteristics'!A:A,MATCH($C1151,'Policy Characteristics'!$C:$C,0)))</f>
        <v>Industry</v>
      </c>
      <c r="B1151" s="200" t="str">
        <f>IF(ISBLANK(INDEX('Policy Characteristics'!B:B,MATCH($C1151,'Policy Characteristics'!$C:$C,0))),"",INDEX('Policy Characteristics'!B:B,MATCH($C1151,'Policy Characteristics'!$C:$C,0)))</f>
        <v>Hydrogen Combustion</v>
      </c>
      <c r="C1151" s="76" t="str">
        <f t="shared" si="35"/>
        <v>Fraction of Eligible Industrial Energy Use Shifted to Hydrogen</v>
      </c>
      <c r="D1151" s="78" t="s">
        <v>1304</v>
      </c>
      <c r="E1151" t="s">
        <v>1686</v>
      </c>
      <c r="F1151" t="s">
        <v>1268</v>
      </c>
      <c r="G1151" s="88" t="s">
        <v>1693</v>
      </c>
      <c r="H1151" s="15">
        <v>2070</v>
      </c>
      <c r="I1151" s="213" t="s">
        <v>43</v>
      </c>
      <c r="J1151" s="202" t="str">
        <f>IF(ISBLANK(INDEX('Policy Characteristics'!D:D,MATCH($C1151,'Policy Characteristics'!$C:$C,0))),"",INDEX('Policy Characteristics'!D:D,MATCH($C1151,'Policy Characteristics'!$C:$C,0)))</f>
        <v>Hydrogen Combustion</v>
      </c>
      <c r="K1151" s="76" t="str">
        <f>IF(ISBLANK(INDEX('Policy Characteristics'!E:E,MATCH($C1151,'Policy Characteristics'!$C:$C,0))),"",INDEX('Policy Characteristics'!E:E,MATCH($C1151,'Policy Characteristics'!$C:$C,0)))</f>
        <v>indst shift to hydrogen</v>
      </c>
      <c r="L1151" s="205">
        <f>IF(ISBLANK(INDEX('Policy Characteristics'!F:F,MATCH($C1151,'Policy Characteristics'!$C:$C,0))),"",INDEX('Policy Characteristics'!F:F,MATCH($C1151,'Policy Characteristics'!$C:$C,0)))</f>
        <v>0</v>
      </c>
      <c r="M1151" s="205">
        <f>IF(ISBLANK(INDEX('Policy Characteristics'!G:G,MATCH($C1151,'Policy Characteristics'!$C:$C,0))),"",INDEX('Policy Characteristics'!G:G,MATCH($C1151,'Policy Characteristics'!$C:$C,0)))</f>
        <v>1</v>
      </c>
      <c r="N1151" s="205">
        <f>IF(ISBLANK(INDEX('Policy Characteristics'!H:H,MATCH($C1151,'Policy Characteristics'!$C:$C,0))),"",INDEX('Policy Characteristics'!H:H,MATCH($C1151,'Policy Characteristics'!$C:$C,0)))</f>
        <v>0.01</v>
      </c>
      <c r="O1151" s="76" t="str">
        <f>IF(ISBLANK(INDEX('Policy Characteristics'!I:I,MATCH($C1151,'Policy Characteristics'!$C:$C,0))),"",INDEX('Policy Characteristics'!I:I,MATCH($C1151,'Policy Characteristics'!$C:$C,0)))</f>
        <v>% of fuel shifted</v>
      </c>
      <c r="P1151" s="7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76" t="str">
        <f>IF(ISBLANK(INDEX('Policy Characteristics'!K:K,MATCH($C1151,'Policy Characteristics'!$C:$C,0))),"",INDEX('Policy Characteristics'!K:K,MATCH($C1151,'Policy Characteristics'!$C:$C,0)))</f>
        <v>industry-ag-main.html#fuel-switching</v>
      </c>
      <c r="R1151" s="76" t="str">
        <f>IF(ISBLANK(INDEX('Policy Characteristics'!L:L,MATCH($C1151,'Policy Characteristics'!$C:$C,0))),"",INDEX('Policy Characteristics'!L:L,MATCH($C1151,'Policy Characteristics'!$C:$C,0)))</f>
        <v>industry-elec-and-hydrogen.html</v>
      </c>
    </row>
    <row r="1152" spans="1:18" s="143" customFormat="1" x14ac:dyDescent="0.25">
      <c r="A1152" s="76" t="str">
        <f>IF(ISBLANK(INDEX('Policy Characteristics'!A:A,MATCH($C1152,'Policy Characteristics'!$C:$C,0))),"",INDEX('Policy Characteristics'!A:A,MATCH($C1152,'Policy Characteristics'!$C:$C,0)))</f>
        <v>Industry</v>
      </c>
      <c r="B1152" s="200" t="str">
        <f>IF(ISBLANK(INDEX('Policy Characteristics'!B:B,MATCH($C1152,'Policy Characteristics'!$C:$C,0))),"",INDEX('Policy Characteristics'!B:B,MATCH($C1152,'Policy Characteristics'!$C:$C,0)))</f>
        <v>Hydrogen Combustion</v>
      </c>
      <c r="C1152" s="76" t="str">
        <f t="shared" si="35"/>
        <v>Fraction of Eligible Industrial Energy Use Shifted to Hydrogen</v>
      </c>
      <c r="D1152" s="78" t="s">
        <v>1304</v>
      </c>
      <c r="E1152" t="s">
        <v>1687</v>
      </c>
      <c r="F1152" t="s">
        <v>1268</v>
      </c>
      <c r="G1152" s="88" t="s">
        <v>1694</v>
      </c>
      <c r="H1152" s="15">
        <v>2071</v>
      </c>
      <c r="I1152" s="213" t="s">
        <v>43</v>
      </c>
      <c r="J1152" s="202" t="str">
        <f>IF(ISBLANK(INDEX('Policy Characteristics'!D:D,MATCH($C1152,'Policy Characteristics'!$C:$C,0))),"",INDEX('Policy Characteristics'!D:D,MATCH($C1152,'Policy Characteristics'!$C:$C,0)))</f>
        <v>Hydrogen Combustion</v>
      </c>
      <c r="K1152" s="76" t="str">
        <f>IF(ISBLANK(INDEX('Policy Characteristics'!E:E,MATCH($C1152,'Policy Characteristics'!$C:$C,0))),"",INDEX('Policy Characteristics'!E:E,MATCH($C1152,'Policy Characteristics'!$C:$C,0)))</f>
        <v>indst shift to hydrogen</v>
      </c>
      <c r="L1152" s="205">
        <f>IF(ISBLANK(INDEX('Policy Characteristics'!F:F,MATCH($C1152,'Policy Characteristics'!$C:$C,0))),"",INDEX('Policy Characteristics'!F:F,MATCH($C1152,'Policy Characteristics'!$C:$C,0)))</f>
        <v>0</v>
      </c>
      <c r="M1152" s="205">
        <f>IF(ISBLANK(INDEX('Policy Characteristics'!G:G,MATCH($C1152,'Policy Characteristics'!$C:$C,0))),"",INDEX('Policy Characteristics'!G:G,MATCH($C1152,'Policy Characteristics'!$C:$C,0)))</f>
        <v>1</v>
      </c>
      <c r="N1152" s="205">
        <f>IF(ISBLANK(INDEX('Policy Characteristics'!H:H,MATCH($C1152,'Policy Characteristics'!$C:$C,0))),"",INDEX('Policy Characteristics'!H:H,MATCH($C1152,'Policy Characteristics'!$C:$C,0)))</f>
        <v>0.01</v>
      </c>
      <c r="O1152" s="76" t="str">
        <f>IF(ISBLANK(INDEX('Policy Characteristics'!I:I,MATCH($C1152,'Policy Characteristics'!$C:$C,0))),"",INDEX('Policy Characteristics'!I:I,MATCH($C1152,'Policy Characteristics'!$C:$C,0)))</f>
        <v>% of fuel shifted</v>
      </c>
      <c r="P1152" s="7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76" t="str">
        <f>IF(ISBLANK(INDEX('Policy Characteristics'!K:K,MATCH($C1152,'Policy Characteristics'!$C:$C,0))),"",INDEX('Policy Characteristics'!K:K,MATCH($C1152,'Policy Characteristics'!$C:$C,0)))</f>
        <v>industry-ag-main.html#fuel-switching</v>
      </c>
      <c r="R1152" s="76" t="str">
        <f>IF(ISBLANK(INDEX('Policy Characteristics'!L:L,MATCH($C1152,'Policy Characteristics'!$C:$C,0))),"",INDEX('Policy Characteristics'!L:L,MATCH($C1152,'Policy Characteristics'!$C:$C,0)))</f>
        <v>industry-elec-and-hydrogen.html</v>
      </c>
    </row>
    <row r="1153" spans="1:18" s="143" customFormat="1" x14ac:dyDescent="0.25">
      <c r="A1153" s="76" t="str">
        <f>IF(ISBLANK(INDEX('Policy Characteristics'!A:A,MATCH($C1153,'Policy Characteristics'!$C:$C,0))),"",INDEX('Policy Characteristics'!A:A,MATCH($C1153,'Policy Characteristics'!$C:$C,0)))</f>
        <v>Industry</v>
      </c>
      <c r="B1153" s="200" t="str">
        <f>IF(ISBLANK(INDEX('Policy Characteristics'!B:B,MATCH($C1153,'Policy Characteristics'!$C:$C,0))),"",INDEX('Policy Characteristics'!B:B,MATCH($C1153,'Policy Characteristics'!$C:$C,0)))</f>
        <v>Hydrogen Combustion</v>
      </c>
      <c r="C1153" s="76" t="str">
        <f t="shared" si="35"/>
        <v>Fraction of Eligible Industrial Energy Use Shifted to Hydrogen</v>
      </c>
      <c r="D1153" s="78" t="s">
        <v>1304</v>
      </c>
      <c r="E1153" t="s">
        <v>1688</v>
      </c>
      <c r="F1153" t="s">
        <v>1268</v>
      </c>
      <c r="G1153" s="88" t="s">
        <v>1695</v>
      </c>
      <c r="H1153" s="15">
        <v>2072</v>
      </c>
      <c r="I1153" s="213" t="s">
        <v>44</v>
      </c>
      <c r="J1153" s="202" t="str">
        <f>IF(ISBLANK(INDEX('Policy Characteristics'!D:D,MATCH($C1153,'Policy Characteristics'!$C:$C,0))),"",INDEX('Policy Characteristics'!D:D,MATCH($C1153,'Policy Characteristics'!$C:$C,0)))</f>
        <v>Hydrogen Combustion</v>
      </c>
      <c r="K1153" s="76" t="str">
        <f>IF(ISBLANK(INDEX('Policy Characteristics'!E:E,MATCH($C1153,'Policy Characteristics'!$C:$C,0))),"",INDEX('Policy Characteristics'!E:E,MATCH($C1153,'Policy Characteristics'!$C:$C,0)))</f>
        <v>indst shift to hydrogen</v>
      </c>
      <c r="L1153" s="205">
        <f>IF(ISBLANK(INDEX('Policy Characteristics'!F:F,MATCH($C1153,'Policy Characteristics'!$C:$C,0))),"",INDEX('Policy Characteristics'!F:F,MATCH($C1153,'Policy Characteristics'!$C:$C,0)))</f>
        <v>0</v>
      </c>
      <c r="M1153" s="205">
        <f>IF(ISBLANK(INDEX('Policy Characteristics'!G:G,MATCH($C1153,'Policy Characteristics'!$C:$C,0))),"",INDEX('Policy Characteristics'!G:G,MATCH($C1153,'Policy Characteristics'!$C:$C,0)))</f>
        <v>1</v>
      </c>
      <c r="N1153" s="205">
        <f>IF(ISBLANK(INDEX('Policy Characteristics'!H:H,MATCH($C1153,'Policy Characteristics'!$C:$C,0))),"",INDEX('Policy Characteristics'!H:H,MATCH($C1153,'Policy Characteristics'!$C:$C,0)))</f>
        <v>0.01</v>
      </c>
      <c r="O1153" s="76" t="str">
        <f>IF(ISBLANK(INDEX('Policy Characteristics'!I:I,MATCH($C1153,'Policy Characteristics'!$C:$C,0))),"",INDEX('Policy Characteristics'!I:I,MATCH($C1153,'Policy Characteristics'!$C:$C,0)))</f>
        <v>% of fuel shifted</v>
      </c>
      <c r="P1153" s="7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76" t="str">
        <f>IF(ISBLANK(INDEX('Policy Characteristics'!K:K,MATCH($C1153,'Policy Characteristics'!$C:$C,0))),"",INDEX('Policy Characteristics'!K:K,MATCH($C1153,'Policy Characteristics'!$C:$C,0)))</f>
        <v>industry-ag-main.html#fuel-switching</v>
      </c>
      <c r="R1153" s="76" t="str">
        <f>IF(ISBLANK(INDEX('Policy Characteristics'!L:L,MATCH($C1153,'Policy Characteristics'!$C:$C,0))),"",INDEX('Policy Characteristics'!L:L,MATCH($C1153,'Policy Characteristics'!$C:$C,0)))</f>
        <v>industry-elec-and-hydrogen.html</v>
      </c>
    </row>
    <row r="1154" spans="1:18" s="143" customFormat="1" x14ac:dyDescent="0.25">
      <c r="A1154" s="76" t="str">
        <f>IF(ISBLANK(INDEX('Policy Characteristics'!A:A,MATCH($C1154,'Policy Characteristics'!$C:$C,0))),"",INDEX('Policy Characteristics'!A:A,MATCH($C1154,'Policy Characteristics'!$C:$C,0)))</f>
        <v>Industry</v>
      </c>
      <c r="B1154" s="200" t="str">
        <f>IF(ISBLANK(INDEX('Policy Characteristics'!B:B,MATCH($C1154,'Policy Characteristics'!$C:$C,0))),"",INDEX('Policy Characteristics'!B:B,MATCH($C1154,'Policy Characteristics'!$C:$C,0)))</f>
        <v>Hydrogen Combustion</v>
      </c>
      <c r="C1154" s="76" t="str">
        <f t="shared" si="35"/>
        <v>Fraction of Eligible Industrial Energy Use Shifted to Hydrogen</v>
      </c>
      <c r="D1154" s="78" t="s">
        <v>1304</v>
      </c>
      <c r="E1154" t="s">
        <v>1824</v>
      </c>
      <c r="F1154" t="s">
        <v>1268</v>
      </c>
      <c r="G1154" s="88" t="s">
        <v>1824</v>
      </c>
      <c r="H1154" s="15">
        <v>2073</v>
      </c>
      <c r="I1154" s="213" t="s">
        <v>43</v>
      </c>
      <c r="J1154" s="202" t="str">
        <f>IF(ISBLANK(INDEX('Policy Characteristics'!D:D,MATCH($C1154,'Policy Characteristics'!$C:$C,0))),"",INDEX('Policy Characteristics'!D:D,MATCH($C1154,'Policy Characteristics'!$C:$C,0)))</f>
        <v>Hydrogen Combustion</v>
      </c>
      <c r="K1154" s="76" t="str">
        <f>IF(ISBLANK(INDEX('Policy Characteristics'!E:E,MATCH($C1154,'Policy Characteristics'!$C:$C,0))),"",INDEX('Policy Characteristics'!E:E,MATCH($C1154,'Policy Characteristics'!$C:$C,0)))</f>
        <v>indst shift to hydrogen</v>
      </c>
      <c r="L1154" s="205">
        <f>IF(ISBLANK(INDEX('Policy Characteristics'!F:F,MATCH($C1154,'Policy Characteristics'!$C:$C,0))),"",INDEX('Policy Characteristics'!F:F,MATCH($C1154,'Policy Characteristics'!$C:$C,0)))</f>
        <v>0</v>
      </c>
      <c r="M1154" s="205">
        <f>IF(ISBLANK(INDEX('Policy Characteristics'!G:G,MATCH($C1154,'Policy Characteristics'!$C:$C,0))),"",INDEX('Policy Characteristics'!G:G,MATCH($C1154,'Policy Characteristics'!$C:$C,0)))</f>
        <v>1</v>
      </c>
      <c r="N1154" s="205">
        <f>IF(ISBLANK(INDEX('Policy Characteristics'!H:H,MATCH($C1154,'Policy Characteristics'!$C:$C,0))),"",INDEX('Policy Characteristics'!H:H,MATCH($C1154,'Policy Characteristics'!$C:$C,0)))</f>
        <v>0.01</v>
      </c>
      <c r="O1154" s="76" t="str">
        <f>IF(ISBLANK(INDEX('Policy Characteristics'!I:I,MATCH($C1154,'Policy Characteristics'!$C:$C,0))),"",INDEX('Policy Characteristics'!I:I,MATCH($C1154,'Policy Characteristics'!$C:$C,0)))</f>
        <v>% of fuel shifted</v>
      </c>
      <c r="P1154" s="7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76" t="str">
        <f>IF(ISBLANK(INDEX('Policy Characteristics'!K:K,MATCH($C1154,'Policy Characteristics'!$C:$C,0))),"",INDEX('Policy Characteristics'!K:K,MATCH($C1154,'Policy Characteristics'!$C:$C,0)))</f>
        <v>industry-ag-main.html#fuel-switching</v>
      </c>
      <c r="R1154" s="76" t="str">
        <f>IF(ISBLANK(INDEX('Policy Characteristics'!L:L,MATCH($C1154,'Policy Characteristics'!$C:$C,0))),"",INDEX('Policy Characteristics'!L:L,MATCH($C1154,'Policy Characteristics'!$C:$C,0)))</f>
        <v>industry-elec-and-hydrogen.html</v>
      </c>
    </row>
    <row r="1155" spans="1:18" s="143" customFormat="1" x14ac:dyDescent="0.25">
      <c r="A1155" s="76" t="str">
        <f>IF(ISBLANK(INDEX('Policy Characteristics'!A:A,MATCH($C1155,'Policy Characteristics'!$C:$C,0))),"",INDEX('Policy Characteristics'!A:A,MATCH($C1155,'Policy Characteristics'!$C:$C,0)))</f>
        <v>Industry</v>
      </c>
      <c r="B1155" s="200" t="str">
        <f>IF(ISBLANK(INDEX('Policy Characteristics'!B:B,MATCH($C1155,'Policy Characteristics'!$C:$C,0))),"",INDEX('Policy Characteristics'!B:B,MATCH($C1155,'Policy Characteristics'!$C:$C,0)))</f>
        <v>Hydrogen Combustion</v>
      </c>
      <c r="C1155" s="76" t="str">
        <f t="shared" si="35"/>
        <v>Fraction of Eligible Industrial Energy Use Shifted to Hydrogen</v>
      </c>
      <c r="D1155" s="78" t="s">
        <v>1305</v>
      </c>
      <c r="E1155" t="s">
        <v>1682</v>
      </c>
      <c r="F1155" t="s">
        <v>1269</v>
      </c>
      <c r="G1155" s="88" t="s">
        <v>1689</v>
      </c>
      <c r="H1155" s="15">
        <v>2074</v>
      </c>
      <c r="I1155" s="213" t="s">
        <v>43</v>
      </c>
      <c r="J1155" s="202" t="str">
        <f>IF(ISBLANK(INDEX('Policy Characteristics'!D:D,MATCH($C1155,'Policy Characteristics'!$C:$C,0))),"",INDEX('Policy Characteristics'!D:D,MATCH($C1155,'Policy Characteristics'!$C:$C,0)))</f>
        <v>Hydrogen Combustion</v>
      </c>
      <c r="K1155" s="76" t="str">
        <f>IF(ISBLANK(INDEX('Policy Characteristics'!E:E,MATCH($C1155,'Policy Characteristics'!$C:$C,0))),"",INDEX('Policy Characteristics'!E:E,MATCH($C1155,'Policy Characteristics'!$C:$C,0)))</f>
        <v>indst shift to hydrogen</v>
      </c>
      <c r="L1155" s="205">
        <f>IF(ISBLANK(INDEX('Policy Characteristics'!F:F,MATCH($C1155,'Policy Characteristics'!$C:$C,0))),"",INDEX('Policy Characteristics'!F:F,MATCH($C1155,'Policy Characteristics'!$C:$C,0)))</f>
        <v>0</v>
      </c>
      <c r="M1155" s="205">
        <f>IF(ISBLANK(INDEX('Policy Characteristics'!G:G,MATCH($C1155,'Policy Characteristics'!$C:$C,0))),"",INDEX('Policy Characteristics'!G:G,MATCH($C1155,'Policy Characteristics'!$C:$C,0)))</f>
        <v>1</v>
      </c>
      <c r="N1155" s="205">
        <f>IF(ISBLANK(INDEX('Policy Characteristics'!H:H,MATCH($C1155,'Policy Characteristics'!$C:$C,0))),"",INDEX('Policy Characteristics'!H:H,MATCH($C1155,'Policy Characteristics'!$C:$C,0)))</f>
        <v>0.01</v>
      </c>
      <c r="O1155" s="76" t="str">
        <f>IF(ISBLANK(INDEX('Policy Characteristics'!I:I,MATCH($C1155,'Policy Characteristics'!$C:$C,0))),"",INDEX('Policy Characteristics'!I:I,MATCH($C1155,'Policy Characteristics'!$C:$C,0)))</f>
        <v>% of fuel shifted</v>
      </c>
      <c r="P1155" s="7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76" t="str">
        <f>IF(ISBLANK(INDEX('Policy Characteristics'!K:K,MATCH($C1155,'Policy Characteristics'!$C:$C,0))),"",INDEX('Policy Characteristics'!K:K,MATCH($C1155,'Policy Characteristics'!$C:$C,0)))</f>
        <v>industry-ag-main.html#fuel-switching</v>
      </c>
      <c r="R1155" s="76" t="str">
        <f>IF(ISBLANK(INDEX('Policy Characteristics'!L:L,MATCH($C1155,'Policy Characteristics'!$C:$C,0))),"",INDEX('Policy Characteristics'!L:L,MATCH($C1155,'Policy Characteristics'!$C:$C,0)))</f>
        <v>industry-elec-and-hydrogen.html</v>
      </c>
    </row>
    <row r="1156" spans="1:18" s="143" customFormat="1" x14ac:dyDescent="0.25">
      <c r="A1156" s="76" t="str">
        <f>IF(ISBLANK(INDEX('Policy Characteristics'!A:A,MATCH($C1156,'Policy Characteristics'!$C:$C,0))),"",INDEX('Policy Characteristics'!A:A,MATCH($C1156,'Policy Characteristics'!$C:$C,0)))</f>
        <v>Industry</v>
      </c>
      <c r="B1156" s="200" t="str">
        <f>IF(ISBLANK(INDEX('Policy Characteristics'!B:B,MATCH($C1156,'Policy Characteristics'!$C:$C,0))),"",INDEX('Policy Characteristics'!B:B,MATCH($C1156,'Policy Characteristics'!$C:$C,0)))</f>
        <v>Hydrogen Combustion</v>
      </c>
      <c r="C1156" s="76" t="str">
        <f t="shared" si="35"/>
        <v>Fraction of Eligible Industrial Energy Use Shifted to Hydrogen</v>
      </c>
      <c r="D1156" s="78" t="s">
        <v>1305</v>
      </c>
      <c r="E1156" t="s">
        <v>1683</v>
      </c>
      <c r="F1156" t="s">
        <v>1269</v>
      </c>
      <c r="G1156" s="88" t="s">
        <v>1690</v>
      </c>
      <c r="H1156" s="15">
        <v>2075</v>
      </c>
      <c r="I1156" s="213" t="s">
        <v>43</v>
      </c>
      <c r="J1156" s="202" t="str">
        <f>IF(ISBLANK(INDEX('Policy Characteristics'!D:D,MATCH($C1156,'Policy Characteristics'!$C:$C,0))),"",INDEX('Policy Characteristics'!D:D,MATCH($C1156,'Policy Characteristics'!$C:$C,0)))</f>
        <v>Hydrogen Combustion</v>
      </c>
      <c r="K1156" s="76" t="str">
        <f>IF(ISBLANK(INDEX('Policy Characteristics'!E:E,MATCH($C1156,'Policy Characteristics'!$C:$C,0))),"",INDEX('Policy Characteristics'!E:E,MATCH($C1156,'Policy Characteristics'!$C:$C,0)))</f>
        <v>indst shift to hydrogen</v>
      </c>
      <c r="L1156" s="205">
        <f>IF(ISBLANK(INDEX('Policy Characteristics'!F:F,MATCH($C1156,'Policy Characteristics'!$C:$C,0))),"",INDEX('Policy Characteristics'!F:F,MATCH($C1156,'Policy Characteristics'!$C:$C,0)))</f>
        <v>0</v>
      </c>
      <c r="M1156" s="205">
        <f>IF(ISBLANK(INDEX('Policy Characteristics'!G:G,MATCH($C1156,'Policy Characteristics'!$C:$C,0))),"",INDEX('Policy Characteristics'!G:G,MATCH($C1156,'Policy Characteristics'!$C:$C,0)))</f>
        <v>1</v>
      </c>
      <c r="N1156" s="205">
        <f>IF(ISBLANK(INDEX('Policy Characteristics'!H:H,MATCH($C1156,'Policy Characteristics'!$C:$C,0))),"",INDEX('Policy Characteristics'!H:H,MATCH($C1156,'Policy Characteristics'!$C:$C,0)))</f>
        <v>0.01</v>
      </c>
      <c r="O1156" s="76" t="str">
        <f>IF(ISBLANK(INDEX('Policy Characteristics'!I:I,MATCH($C1156,'Policy Characteristics'!$C:$C,0))),"",INDEX('Policy Characteristics'!I:I,MATCH($C1156,'Policy Characteristics'!$C:$C,0)))</f>
        <v>% of fuel shifted</v>
      </c>
      <c r="P1156" s="7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76" t="str">
        <f>IF(ISBLANK(INDEX('Policy Characteristics'!K:K,MATCH($C1156,'Policy Characteristics'!$C:$C,0))),"",INDEX('Policy Characteristics'!K:K,MATCH($C1156,'Policy Characteristics'!$C:$C,0)))</f>
        <v>industry-ag-main.html#fuel-switching</v>
      </c>
      <c r="R1156" s="76" t="str">
        <f>IF(ISBLANK(INDEX('Policy Characteristics'!L:L,MATCH($C1156,'Policy Characteristics'!$C:$C,0))),"",INDEX('Policy Characteristics'!L:L,MATCH($C1156,'Policy Characteristics'!$C:$C,0)))</f>
        <v>industry-elec-and-hydrogen.html</v>
      </c>
    </row>
    <row r="1157" spans="1:18" s="143" customFormat="1" x14ac:dyDescent="0.25">
      <c r="A1157" s="76" t="str">
        <f>IF(ISBLANK(INDEX('Policy Characteristics'!A:A,MATCH($C1157,'Policy Characteristics'!$C:$C,0))),"",INDEX('Policy Characteristics'!A:A,MATCH($C1157,'Policy Characteristics'!$C:$C,0)))</f>
        <v>Industry</v>
      </c>
      <c r="B1157" s="200" t="str">
        <f>IF(ISBLANK(INDEX('Policy Characteristics'!B:B,MATCH($C1157,'Policy Characteristics'!$C:$C,0))),"",INDEX('Policy Characteristics'!B:B,MATCH($C1157,'Policy Characteristics'!$C:$C,0)))</f>
        <v>Hydrogen Combustion</v>
      </c>
      <c r="C1157" s="76" t="str">
        <f t="shared" si="35"/>
        <v>Fraction of Eligible Industrial Energy Use Shifted to Hydrogen</v>
      </c>
      <c r="D1157" s="78" t="s">
        <v>1305</v>
      </c>
      <c r="E1157" t="s">
        <v>1684</v>
      </c>
      <c r="F1157" t="s">
        <v>1269</v>
      </c>
      <c r="G1157" s="88" t="s">
        <v>1691</v>
      </c>
      <c r="H1157" s="15">
        <v>2076</v>
      </c>
      <c r="I1157" s="213" t="s">
        <v>43</v>
      </c>
      <c r="J1157" s="202" t="str">
        <f>IF(ISBLANK(INDEX('Policy Characteristics'!D:D,MATCH($C1157,'Policy Characteristics'!$C:$C,0))),"",INDEX('Policy Characteristics'!D:D,MATCH($C1157,'Policy Characteristics'!$C:$C,0)))</f>
        <v>Hydrogen Combustion</v>
      </c>
      <c r="K1157" s="76" t="str">
        <f>IF(ISBLANK(INDEX('Policy Characteristics'!E:E,MATCH($C1157,'Policy Characteristics'!$C:$C,0))),"",INDEX('Policy Characteristics'!E:E,MATCH($C1157,'Policy Characteristics'!$C:$C,0)))</f>
        <v>indst shift to hydrogen</v>
      </c>
      <c r="L1157" s="205">
        <f>IF(ISBLANK(INDEX('Policy Characteristics'!F:F,MATCH($C1157,'Policy Characteristics'!$C:$C,0))),"",INDEX('Policy Characteristics'!F:F,MATCH($C1157,'Policy Characteristics'!$C:$C,0)))</f>
        <v>0</v>
      </c>
      <c r="M1157" s="205">
        <f>IF(ISBLANK(INDEX('Policy Characteristics'!G:G,MATCH($C1157,'Policy Characteristics'!$C:$C,0))),"",INDEX('Policy Characteristics'!G:G,MATCH($C1157,'Policy Characteristics'!$C:$C,0)))</f>
        <v>1</v>
      </c>
      <c r="N1157" s="205">
        <f>IF(ISBLANK(INDEX('Policy Characteristics'!H:H,MATCH($C1157,'Policy Characteristics'!$C:$C,0))),"",INDEX('Policy Characteristics'!H:H,MATCH($C1157,'Policy Characteristics'!$C:$C,0)))</f>
        <v>0.01</v>
      </c>
      <c r="O1157" s="76" t="str">
        <f>IF(ISBLANK(INDEX('Policy Characteristics'!I:I,MATCH($C1157,'Policy Characteristics'!$C:$C,0))),"",INDEX('Policy Characteristics'!I:I,MATCH($C1157,'Policy Characteristics'!$C:$C,0)))</f>
        <v>% of fuel shifted</v>
      </c>
      <c r="P1157" s="7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76" t="str">
        <f>IF(ISBLANK(INDEX('Policy Characteristics'!K:K,MATCH($C1157,'Policy Characteristics'!$C:$C,0))),"",INDEX('Policy Characteristics'!K:K,MATCH($C1157,'Policy Characteristics'!$C:$C,0)))</f>
        <v>industry-ag-main.html#fuel-switching</v>
      </c>
      <c r="R1157" s="76" t="str">
        <f>IF(ISBLANK(INDEX('Policy Characteristics'!L:L,MATCH($C1157,'Policy Characteristics'!$C:$C,0))),"",INDEX('Policy Characteristics'!L:L,MATCH($C1157,'Policy Characteristics'!$C:$C,0)))</f>
        <v>industry-elec-and-hydrogen.html</v>
      </c>
    </row>
    <row r="1158" spans="1:18" s="143" customFormat="1" x14ac:dyDescent="0.25">
      <c r="A1158" s="76" t="str">
        <f>IF(ISBLANK(INDEX('Policy Characteristics'!A:A,MATCH($C1158,'Policy Characteristics'!$C:$C,0))),"",INDEX('Policy Characteristics'!A:A,MATCH($C1158,'Policy Characteristics'!$C:$C,0)))</f>
        <v>Industry</v>
      </c>
      <c r="B1158" s="200" t="str">
        <f>IF(ISBLANK(INDEX('Policy Characteristics'!B:B,MATCH($C1158,'Policy Characteristics'!$C:$C,0))),"",INDEX('Policy Characteristics'!B:B,MATCH($C1158,'Policy Characteristics'!$C:$C,0)))</f>
        <v>Hydrogen Combustion</v>
      </c>
      <c r="C1158" s="76" t="str">
        <f t="shared" si="35"/>
        <v>Fraction of Eligible Industrial Energy Use Shifted to Hydrogen</v>
      </c>
      <c r="D1158" s="78" t="s">
        <v>1305</v>
      </c>
      <c r="E1158" t="s">
        <v>1685</v>
      </c>
      <c r="F1158" t="s">
        <v>1269</v>
      </c>
      <c r="G1158" s="88" t="s">
        <v>1692</v>
      </c>
      <c r="H1158" s="15">
        <v>2077</v>
      </c>
      <c r="I1158" s="213" t="s">
        <v>44</v>
      </c>
      <c r="J1158" s="202" t="str">
        <f>IF(ISBLANK(INDEX('Policy Characteristics'!D:D,MATCH($C1158,'Policy Characteristics'!$C:$C,0))),"",INDEX('Policy Characteristics'!D:D,MATCH($C1158,'Policy Characteristics'!$C:$C,0)))</f>
        <v>Hydrogen Combustion</v>
      </c>
      <c r="K1158" s="76" t="str">
        <f>IF(ISBLANK(INDEX('Policy Characteristics'!E:E,MATCH($C1158,'Policy Characteristics'!$C:$C,0))),"",INDEX('Policy Characteristics'!E:E,MATCH($C1158,'Policy Characteristics'!$C:$C,0)))</f>
        <v>indst shift to hydrogen</v>
      </c>
      <c r="L1158" s="205">
        <f>IF(ISBLANK(INDEX('Policy Characteristics'!F:F,MATCH($C1158,'Policy Characteristics'!$C:$C,0))),"",INDEX('Policy Characteristics'!F:F,MATCH($C1158,'Policy Characteristics'!$C:$C,0)))</f>
        <v>0</v>
      </c>
      <c r="M1158" s="205">
        <f>IF(ISBLANK(INDEX('Policy Characteristics'!G:G,MATCH($C1158,'Policy Characteristics'!$C:$C,0))),"",INDEX('Policy Characteristics'!G:G,MATCH($C1158,'Policy Characteristics'!$C:$C,0)))</f>
        <v>1</v>
      </c>
      <c r="N1158" s="205">
        <f>IF(ISBLANK(INDEX('Policy Characteristics'!H:H,MATCH($C1158,'Policy Characteristics'!$C:$C,0))),"",INDEX('Policy Characteristics'!H:H,MATCH($C1158,'Policy Characteristics'!$C:$C,0)))</f>
        <v>0.01</v>
      </c>
      <c r="O1158" s="76" t="str">
        <f>IF(ISBLANK(INDEX('Policy Characteristics'!I:I,MATCH($C1158,'Policy Characteristics'!$C:$C,0))),"",INDEX('Policy Characteristics'!I:I,MATCH($C1158,'Policy Characteristics'!$C:$C,0)))</f>
        <v>% of fuel shifted</v>
      </c>
      <c r="P1158" s="7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76" t="str">
        <f>IF(ISBLANK(INDEX('Policy Characteristics'!K:K,MATCH($C1158,'Policy Characteristics'!$C:$C,0))),"",INDEX('Policy Characteristics'!K:K,MATCH($C1158,'Policy Characteristics'!$C:$C,0)))</f>
        <v>industry-ag-main.html#fuel-switching</v>
      </c>
      <c r="R1158" s="76" t="str">
        <f>IF(ISBLANK(INDEX('Policy Characteristics'!L:L,MATCH($C1158,'Policy Characteristics'!$C:$C,0))),"",INDEX('Policy Characteristics'!L:L,MATCH($C1158,'Policy Characteristics'!$C:$C,0)))</f>
        <v>industry-elec-and-hydrogen.html</v>
      </c>
    </row>
    <row r="1159" spans="1:18" s="143" customFormat="1" x14ac:dyDescent="0.25">
      <c r="A1159" s="76" t="str">
        <f>IF(ISBLANK(INDEX('Policy Characteristics'!A:A,MATCH($C1159,'Policy Characteristics'!$C:$C,0))),"",INDEX('Policy Characteristics'!A:A,MATCH($C1159,'Policy Characteristics'!$C:$C,0)))</f>
        <v>Industry</v>
      </c>
      <c r="B1159" s="200" t="str">
        <f>IF(ISBLANK(INDEX('Policy Characteristics'!B:B,MATCH($C1159,'Policy Characteristics'!$C:$C,0))),"",INDEX('Policy Characteristics'!B:B,MATCH($C1159,'Policy Characteristics'!$C:$C,0)))</f>
        <v>Hydrogen Combustion</v>
      </c>
      <c r="C1159" s="76" t="str">
        <f t="shared" si="35"/>
        <v>Fraction of Eligible Industrial Energy Use Shifted to Hydrogen</v>
      </c>
      <c r="D1159" s="78" t="s">
        <v>1305</v>
      </c>
      <c r="E1159" t="s">
        <v>1686</v>
      </c>
      <c r="F1159" t="s">
        <v>1269</v>
      </c>
      <c r="G1159" s="88" t="s">
        <v>1693</v>
      </c>
      <c r="H1159" s="15">
        <v>2078</v>
      </c>
      <c r="I1159" s="213" t="s">
        <v>44</v>
      </c>
      <c r="J1159" s="202" t="str">
        <f>IF(ISBLANK(INDEX('Policy Characteristics'!D:D,MATCH($C1159,'Policy Characteristics'!$C:$C,0))),"",INDEX('Policy Characteristics'!D:D,MATCH($C1159,'Policy Characteristics'!$C:$C,0)))</f>
        <v>Hydrogen Combustion</v>
      </c>
      <c r="K1159" s="76" t="str">
        <f>IF(ISBLANK(INDEX('Policy Characteristics'!E:E,MATCH($C1159,'Policy Characteristics'!$C:$C,0))),"",INDEX('Policy Characteristics'!E:E,MATCH($C1159,'Policy Characteristics'!$C:$C,0)))</f>
        <v>indst shift to hydrogen</v>
      </c>
      <c r="L1159" s="205">
        <f>IF(ISBLANK(INDEX('Policy Characteristics'!F:F,MATCH($C1159,'Policy Characteristics'!$C:$C,0))),"",INDEX('Policy Characteristics'!F:F,MATCH($C1159,'Policy Characteristics'!$C:$C,0)))</f>
        <v>0</v>
      </c>
      <c r="M1159" s="205">
        <f>IF(ISBLANK(INDEX('Policy Characteristics'!G:G,MATCH($C1159,'Policy Characteristics'!$C:$C,0))),"",INDEX('Policy Characteristics'!G:G,MATCH($C1159,'Policy Characteristics'!$C:$C,0)))</f>
        <v>1</v>
      </c>
      <c r="N1159" s="205">
        <f>IF(ISBLANK(INDEX('Policy Characteristics'!H:H,MATCH($C1159,'Policy Characteristics'!$C:$C,0))),"",INDEX('Policy Characteristics'!H:H,MATCH($C1159,'Policy Characteristics'!$C:$C,0)))</f>
        <v>0.01</v>
      </c>
      <c r="O1159" s="76" t="str">
        <f>IF(ISBLANK(INDEX('Policy Characteristics'!I:I,MATCH($C1159,'Policy Characteristics'!$C:$C,0))),"",INDEX('Policy Characteristics'!I:I,MATCH($C1159,'Policy Characteristics'!$C:$C,0)))</f>
        <v>% of fuel shifted</v>
      </c>
      <c r="P1159" s="7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76" t="str">
        <f>IF(ISBLANK(INDEX('Policy Characteristics'!K:K,MATCH($C1159,'Policy Characteristics'!$C:$C,0))),"",INDEX('Policy Characteristics'!K:K,MATCH($C1159,'Policy Characteristics'!$C:$C,0)))</f>
        <v>industry-ag-main.html#fuel-switching</v>
      </c>
      <c r="R1159" s="76" t="str">
        <f>IF(ISBLANK(INDEX('Policy Characteristics'!L:L,MATCH($C1159,'Policy Characteristics'!$C:$C,0))),"",INDEX('Policy Characteristics'!L:L,MATCH($C1159,'Policy Characteristics'!$C:$C,0)))</f>
        <v>industry-elec-and-hydrogen.html</v>
      </c>
    </row>
    <row r="1160" spans="1:18" s="143" customFormat="1" x14ac:dyDescent="0.25">
      <c r="A1160" s="76" t="str">
        <f>IF(ISBLANK(INDEX('Policy Characteristics'!A:A,MATCH($C1160,'Policy Characteristics'!$C:$C,0))),"",INDEX('Policy Characteristics'!A:A,MATCH($C1160,'Policy Characteristics'!$C:$C,0)))</f>
        <v>Industry</v>
      </c>
      <c r="B1160" s="200" t="str">
        <f>IF(ISBLANK(INDEX('Policy Characteristics'!B:B,MATCH($C1160,'Policy Characteristics'!$C:$C,0))),"",INDEX('Policy Characteristics'!B:B,MATCH($C1160,'Policy Characteristics'!$C:$C,0)))</f>
        <v>Hydrogen Combustion</v>
      </c>
      <c r="C1160" s="76" t="str">
        <f t="shared" si="35"/>
        <v>Fraction of Eligible Industrial Energy Use Shifted to Hydrogen</v>
      </c>
      <c r="D1160" s="78" t="s">
        <v>1305</v>
      </c>
      <c r="E1160" t="s">
        <v>1687</v>
      </c>
      <c r="F1160" t="s">
        <v>1269</v>
      </c>
      <c r="G1160" s="88" t="s">
        <v>1694</v>
      </c>
      <c r="H1160" s="15">
        <v>2079</v>
      </c>
      <c r="I1160" s="213" t="s">
        <v>43</v>
      </c>
      <c r="J1160" s="202" t="str">
        <f>IF(ISBLANK(INDEX('Policy Characteristics'!D:D,MATCH($C1160,'Policy Characteristics'!$C:$C,0))),"",INDEX('Policy Characteristics'!D:D,MATCH($C1160,'Policy Characteristics'!$C:$C,0)))</f>
        <v>Hydrogen Combustion</v>
      </c>
      <c r="K1160" s="76" t="str">
        <f>IF(ISBLANK(INDEX('Policy Characteristics'!E:E,MATCH($C1160,'Policy Characteristics'!$C:$C,0))),"",INDEX('Policy Characteristics'!E:E,MATCH($C1160,'Policy Characteristics'!$C:$C,0)))</f>
        <v>indst shift to hydrogen</v>
      </c>
      <c r="L1160" s="205">
        <f>IF(ISBLANK(INDEX('Policy Characteristics'!F:F,MATCH($C1160,'Policy Characteristics'!$C:$C,0))),"",INDEX('Policy Characteristics'!F:F,MATCH($C1160,'Policy Characteristics'!$C:$C,0)))</f>
        <v>0</v>
      </c>
      <c r="M1160" s="205">
        <f>IF(ISBLANK(INDEX('Policy Characteristics'!G:G,MATCH($C1160,'Policy Characteristics'!$C:$C,0))),"",INDEX('Policy Characteristics'!G:G,MATCH($C1160,'Policy Characteristics'!$C:$C,0)))</f>
        <v>1</v>
      </c>
      <c r="N1160" s="205">
        <f>IF(ISBLANK(INDEX('Policy Characteristics'!H:H,MATCH($C1160,'Policy Characteristics'!$C:$C,0))),"",INDEX('Policy Characteristics'!H:H,MATCH($C1160,'Policy Characteristics'!$C:$C,0)))</f>
        <v>0.01</v>
      </c>
      <c r="O1160" s="76" t="str">
        <f>IF(ISBLANK(INDEX('Policy Characteristics'!I:I,MATCH($C1160,'Policy Characteristics'!$C:$C,0))),"",INDEX('Policy Characteristics'!I:I,MATCH($C1160,'Policy Characteristics'!$C:$C,0)))</f>
        <v>% of fuel shifted</v>
      </c>
      <c r="P1160" s="7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76" t="str">
        <f>IF(ISBLANK(INDEX('Policy Characteristics'!K:K,MATCH($C1160,'Policy Characteristics'!$C:$C,0))),"",INDEX('Policy Characteristics'!K:K,MATCH($C1160,'Policy Characteristics'!$C:$C,0)))</f>
        <v>industry-ag-main.html#fuel-switching</v>
      </c>
      <c r="R1160" s="76" t="str">
        <f>IF(ISBLANK(INDEX('Policy Characteristics'!L:L,MATCH($C1160,'Policy Characteristics'!$C:$C,0))),"",INDEX('Policy Characteristics'!L:L,MATCH($C1160,'Policy Characteristics'!$C:$C,0)))</f>
        <v>industry-elec-and-hydrogen.html</v>
      </c>
    </row>
    <row r="1161" spans="1:18" s="143" customFormat="1" x14ac:dyDescent="0.25">
      <c r="A1161" s="76" t="str">
        <f>IF(ISBLANK(INDEX('Policy Characteristics'!A:A,MATCH($C1161,'Policy Characteristics'!$C:$C,0))),"",INDEX('Policy Characteristics'!A:A,MATCH($C1161,'Policy Characteristics'!$C:$C,0)))</f>
        <v>Industry</v>
      </c>
      <c r="B1161" s="200" t="str">
        <f>IF(ISBLANK(INDEX('Policy Characteristics'!B:B,MATCH($C1161,'Policy Characteristics'!$C:$C,0))),"",INDEX('Policy Characteristics'!B:B,MATCH($C1161,'Policy Characteristics'!$C:$C,0)))</f>
        <v>Hydrogen Combustion</v>
      </c>
      <c r="C1161" s="76" t="str">
        <f t="shared" si="35"/>
        <v>Fraction of Eligible Industrial Energy Use Shifted to Hydrogen</v>
      </c>
      <c r="D1161" s="78" t="s">
        <v>1305</v>
      </c>
      <c r="E1161" t="s">
        <v>1688</v>
      </c>
      <c r="F1161" t="s">
        <v>1269</v>
      </c>
      <c r="G1161" s="88" t="s">
        <v>1695</v>
      </c>
      <c r="H1161" s="15">
        <v>2080</v>
      </c>
      <c r="I1161" s="213" t="s">
        <v>44</v>
      </c>
      <c r="J1161" s="202" t="str">
        <f>IF(ISBLANK(INDEX('Policy Characteristics'!D:D,MATCH($C1161,'Policy Characteristics'!$C:$C,0))),"",INDEX('Policy Characteristics'!D:D,MATCH($C1161,'Policy Characteristics'!$C:$C,0)))</f>
        <v>Hydrogen Combustion</v>
      </c>
      <c r="K1161" s="76" t="str">
        <f>IF(ISBLANK(INDEX('Policy Characteristics'!E:E,MATCH($C1161,'Policy Characteristics'!$C:$C,0))),"",INDEX('Policy Characteristics'!E:E,MATCH($C1161,'Policy Characteristics'!$C:$C,0)))</f>
        <v>indst shift to hydrogen</v>
      </c>
      <c r="L1161" s="205">
        <f>IF(ISBLANK(INDEX('Policy Characteristics'!F:F,MATCH($C1161,'Policy Characteristics'!$C:$C,0))),"",INDEX('Policy Characteristics'!F:F,MATCH($C1161,'Policy Characteristics'!$C:$C,0)))</f>
        <v>0</v>
      </c>
      <c r="M1161" s="205">
        <f>IF(ISBLANK(INDEX('Policy Characteristics'!G:G,MATCH($C1161,'Policy Characteristics'!$C:$C,0))),"",INDEX('Policy Characteristics'!G:G,MATCH($C1161,'Policy Characteristics'!$C:$C,0)))</f>
        <v>1</v>
      </c>
      <c r="N1161" s="205">
        <f>IF(ISBLANK(INDEX('Policy Characteristics'!H:H,MATCH($C1161,'Policy Characteristics'!$C:$C,0))),"",INDEX('Policy Characteristics'!H:H,MATCH($C1161,'Policy Characteristics'!$C:$C,0)))</f>
        <v>0.01</v>
      </c>
      <c r="O1161" s="76" t="str">
        <f>IF(ISBLANK(INDEX('Policy Characteristics'!I:I,MATCH($C1161,'Policy Characteristics'!$C:$C,0))),"",INDEX('Policy Characteristics'!I:I,MATCH($C1161,'Policy Characteristics'!$C:$C,0)))</f>
        <v>% of fuel shifted</v>
      </c>
      <c r="P1161" s="7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76" t="str">
        <f>IF(ISBLANK(INDEX('Policy Characteristics'!K:K,MATCH($C1161,'Policy Characteristics'!$C:$C,0))),"",INDEX('Policy Characteristics'!K:K,MATCH($C1161,'Policy Characteristics'!$C:$C,0)))</f>
        <v>industry-ag-main.html#fuel-switching</v>
      </c>
      <c r="R1161" s="76" t="str">
        <f>IF(ISBLANK(INDEX('Policy Characteristics'!L:L,MATCH($C1161,'Policy Characteristics'!$C:$C,0))),"",INDEX('Policy Characteristics'!L:L,MATCH($C1161,'Policy Characteristics'!$C:$C,0)))</f>
        <v>industry-elec-and-hydrogen.html</v>
      </c>
    </row>
    <row r="1162" spans="1:18" s="143" customFormat="1" x14ac:dyDescent="0.25">
      <c r="A1162" s="76" t="str">
        <f>IF(ISBLANK(INDEX('Policy Characteristics'!A:A,MATCH($C1162,'Policy Characteristics'!$C:$C,0))),"",INDEX('Policy Characteristics'!A:A,MATCH($C1162,'Policy Characteristics'!$C:$C,0)))</f>
        <v>Industry</v>
      </c>
      <c r="B1162" s="200" t="str">
        <f>IF(ISBLANK(INDEX('Policy Characteristics'!B:B,MATCH($C1162,'Policy Characteristics'!$C:$C,0))),"",INDEX('Policy Characteristics'!B:B,MATCH($C1162,'Policy Characteristics'!$C:$C,0)))</f>
        <v>Hydrogen Combustion</v>
      </c>
      <c r="C1162" s="76" t="str">
        <f t="shared" si="35"/>
        <v>Fraction of Eligible Industrial Energy Use Shifted to Hydrogen</v>
      </c>
      <c r="D1162" s="78" t="s">
        <v>1305</v>
      </c>
      <c r="E1162" t="s">
        <v>1824</v>
      </c>
      <c r="F1162" t="s">
        <v>1269</v>
      </c>
      <c r="G1162" s="88" t="s">
        <v>1824</v>
      </c>
      <c r="H1162" s="15">
        <v>2081</v>
      </c>
      <c r="I1162" s="213" t="s">
        <v>44</v>
      </c>
      <c r="J1162" s="202" t="str">
        <f>IF(ISBLANK(INDEX('Policy Characteristics'!D:D,MATCH($C1162,'Policy Characteristics'!$C:$C,0))),"",INDEX('Policy Characteristics'!D:D,MATCH($C1162,'Policy Characteristics'!$C:$C,0)))</f>
        <v>Hydrogen Combustion</v>
      </c>
      <c r="K1162" s="76" t="str">
        <f>IF(ISBLANK(INDEX('Policy Characteristics'!E:E,MATCH($C1162,'Policy Characteristics'!$C:$C,0))),"",INDEX('Policy Characteristics'!E:E,MATCH($C1162,'Policy Characteristics'!$C:$C,0)))</f>
        <v>indst shift to hydrogen</v>
      </c>
      <c r="L1162" s="205">
        <f>IF(ISBLANK(INDEX('Policy Characteristics'!F:F,MATCH($C1162,'Policy Characteristics'!$C:$C,0))),"",INDEX('Policy Characteristics'!F:F,MATCH($C1162,'Policy Characteristics'!$C:$C,0)))</f>
        <v>0</v>
      </c>
      <c r="M1162" s="205">
        <f>IF(ISBLANK(INDEX('Policy Characteristics'!G:G,MATCH($C1162,'Policy Characteristics'!$C:$C,0))),"",INDEX('Policy Characteristics'!G:G,MATCH($C1162,'Policy Characteristics'!$C:$C,0)))</f>
        <v>1</v>
      </c>
      <c r="N1162" s="205">
        <f>IF(ISBLANK(INDEX('Policy Characteristics'!H:H,MATCH($C1162,'Policy Characteristics'!$C:$C,0))),"",INDEX('Policy Characteristics'!H:H,MATCH($C1162,'Policy Characteristics'!$C:$C,0)))</f>
        <v>0.01</v>
      </c>
      <c r="O1162" s="76" t="str">
        <f>IF(ISBLANK(INDEX('Policy Characteristics'!I:I,MATCH($C1162,'Policy Characteristics'!$C:$C,0))),"",INDEX('Policy Characteristics'!I:I,MATCH($C1162,'Policy Characteristics'!$C:$C,0)))</f>
        <v>% of fuel shifted</v>
      </c>
      <c r="P1162" s="7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76" t="str">
        <f>IF(ISBLANK(INDEX('Policy Characteristics'!K:K,MATCH($C1162,'Policy Characteristics'!$C:$C,0))),"",INDEX('Policy Characteristics'!K:K,MATCH($C1162,'Policy Characteristics'!$C:$C,0)))</f>
        <v>industry-ag-main.html#fuel-switching</v>
      </c>
      <c r="R1162" s="76" t="str">
        <f>IF(ISBLANK(INDEX('Policy Characteristics'!L:L,MATCH($C1162,'Policy Characteristics'!$C:$C,0))),"",INDEX('Policy Characteristics'!L:L,MATCH($C1162,'Policy Characteristics'!$C:$C,0)))</f>
        <v>industry-elec-and-hydrogen.html</v>
      </c>
    </row>
    <row r="1163" spans="1:18" s="143" customFormat="1" x14ac:dyDescent="0.25">
      <c r="A1163" s="76" t="str">
        <f>IF(ISBLANK(INDEX('Policy Characteristics'!A:A,MATCH($C1163,'Policy Characteristics'!$C:$C,0))),"",INDEX('Policy Characteristics'!A:A,MATCH($C1163,'Policy Characteristics'!$C:$C,0)))</f>
        <v>Industry</v>
      </c>
      <c r="B1163" s="200" t="str">
        <f>IF(ISBLANK(INDEX('Policy Characteristics'!B:B,MATCH($C1163,'Policy Characteristics'!$C:$C,0))),"",INDEX('Policy Characteristics'!B:B,MATCH($C1163,'Policy Characteristics'!$C:$C,0)))</f>
        <v>Hydrogen Combustion</v>
      </c>
      <c r="C1163" s="76" t="str">
        <f t="shared" si="35"/>
        <v>Fraction of Eligible Industrial Energy Use Shifted to Hydrogen</v>
      </c>
      <c r="D1163" s="78" t="s">
        <v>1306</v>
      </c>
      <c r="E1163" t="s">
        <v>1682</v>
      </c>
      <c r="F1163" t="s">
        <v>1270</v>
      </c>
      <c r="G1163" s="88" t="s">
        <v>1689</v>
      </c>
      <c r="H1163" s="15">
        <v>2082</v>
      </c>
      <c r="I1163" s="213" t="s">
        <v>43</v>
      </c>
      <c r="J1163" s="202" t="str">
        <f>IF(ISBLANK(INDEX('Policy Characteristics'!D:D,MATCH($C1163,'Policy Characteristics'!$C:$C,0))),"",INDEX('Policy Characteristics'!D:D,MATCH($C1163,'Policy Characteristics'!$C:$C,0)))</f>
        <v>Hydrogen Combustion</v>
      </c>
      <c r="K1163" s="76" t="str">
        <f>IF(ISBLANK(INDEX('Policy Characteristics'!E:E,MATCH($C1163,'Policy Characteristics'!$C:$C,0))),"",INDEX('Policy Characteristics'!E:E,MATCH($C1163,'Policy Characteristics'!$C:$C,0)))</f>
        <v>indst shift to hydrogen</v>
      </c>
      <c r="L1163" s="205">
        <f>IF(ISBLANK(INDEX('Policy Characteristics'!F:F,MATCH($C1163,'Policy Characteristics'!$C:$C,0))),"",INDEX('Policy Characteristics'!F:F,MATCH($C1163,'Policy Characteristics'!$C:$C,0)))</f>
        <v>0</v>
      </c>
      <c r="M1163" s="205">
        <f>IF(ISBLANK(INDEX('Policy Characteristics'!G:G,MATCH($C1163,'Policy Characteristics'!$C:$C,0))),"",INDEX('Policy Characteristics'!G:G,MATCH($C1163,'Policy Characteristics'!$C:$C,0)))</f>
        <v>1</v>
      </c>
      <c r="N1163" s="205">
        <f>IF(ISBLANK(INDEX('Policy Characteristics'!H:H,MATCH($C1163,'Policy Characteristics'!$C:$C,0))),"",INDEX('Policy Characteristics'!H:H,MATCH($C1163,'Policy Characteristics'!$C:$C,0)))</f>
        <v>0.01</v>
      </c>
      <c r="O1163" s="76" t="str">
        <f>IF(ISBLANK(INDEX('Policy Characteristics'!I:I,MATCH($C1163,'Policy Characteristics'!$C:$C,0))),"",INDEX('Policy Characteristics'!I:I,MATCH($C1163,'Policy Characteristics'!$C:$C,0)))</f>
        <v>% of fuel shifted</v>
      </c>
      <c r="P1163" s="7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76" t="str">
        <f>IF(ISBLANK(INDEX('Policy Characteristics'!K:K,MATCH($C1163,'Policy Characteristics'!$C:$C,0))),"",INDEX('Policy Characteristics'!K:K,MATCH($C1163,'Policy Characteristics'!$C:$C,0)))</f>
        <v>industry-ag-main.html#fuel-switching</v>
      </c>
      <c r="R1163" s="76" t="str">
        <f>IF(ISBLANK(INDEX('Policy Characteristics'!L:L,MATCH($C1163,'Policy Characteristics'!$C:$C,0))),"",INDEX('Policy Characteristics'!L:L,MATCH($C1163,'Policy Characteristics'!$C:$C,0)))</f>
        <v>industry-elec-and-hydrogen.html</v>
      </c>
    </row>
    <row r="1164" spans="1:18" s="143" customFormat="1" x14ac:dyDescent="0.25">
      <c r="A1164" s="76" t="str">
        <f>IF(ISBLANK(INDEX('Policy Characteristics'!A:A,MATCH($C1164,'Policy Characteristics'!$C:$C,0))),"",INDEX('Policy Characteristics'!A:A,MATCH($C1164,'Policy Characteristics'!$C:$C,0)))</f>
        <v>Industry</v>
      </c>
      <c r="B1164" s="200" t="str">
        <f>IF(ISBLANK(INDEX('Policy Characteristics'!B:B,MATCH($C1164,'Policy Characteristics'!$C:$C,0))),"",INDEX('Policy Characteristics'!B:B,MATCH($C1164,'Policy Characteristics'!$C:$C,0)))</f>
        <v>Hydrogen Combustion</v>
      </c>
      <c r="C1164" s="76" t="str">
        <f t="shared" si="35"/>
        <v>Fraction of Eligible Industrial Energy Use Shifted to Hydrogen</v>
      </c>
      <c r="D1164" s="78" t="s">
        <v>1306</v>
      </c>
      <c r="E1164" t="s">
        <v>1683</v>
      </c>
      <c r="F1164" t="s">
        <v>1270</v>
      </c>
      <c r="G1164" s="88" t="s">
        <v>1690</v>
      </c>
      <c r="H1164" s="15">
        <v>2083</v>
      </c>
      <c r="I1164" s="213" t="s">
        <v>43</v>
      </c>
      <c r="J1164" s="202" t="str">
        <f>IF(ISBLANK(INDEX('Policy Characteristics'!D:D,MATCH($C1164,'Policy Characteristics'!$C:$C,0))),"",INDEX('Policy Characteristics'!D:D,MATCH($C1164,'Policy Characteristics'!$C:$C,0)))</f>
        <v>Hydrogen Combustion</v>
      </c>
      <c r="K1164" s="76" t="str">
        <f>IF(ISBLANK(INDEX('Policy Characteristics'!E:E,MATCH($C1164,'Policy Characteristics'!$C:$C,0))),"",INDEX('Policy Characteristics'!E:E,MATCH($C1164,'Policy Characteristics'!$C:$C,0)))</f>
        <v>indst shift to hydrogen</v>
      </c>
      <c r="L1164" s="205">
        <f>IF(ISBLANK(INDEX('Policy Characteristics'!F:F,MATCH($C1164,'Policy Characteristics'!$C:$C,0))),"",INDEX('Policy Characteristics'!F:F,MATCH($C1164,'Policy Characteristics'!$C:$C,0)))</f>
        <v>0</v>
      </c>
      <c r="M1164" s="205">
        <f>IF(ISBLANK(INDEX('Policy Characteristics'!G:G,MATCH($C1164,'Policy Characteristics'!$C:$C,0))),"",INDEX('Policy Characteristics'!G:G,MATCH($C1164,'Policy Characteristics'!$C:$C,0)))</f>
        <v>1</v>
      </c>
      <c r="N1164" s="205">
        <f>IF(ISBLANK(INDEX('Policy Characteristics'!H:H,MATCH($C1164,'Policy Characteristics'!$C:$C,0))),"",INDEX('Policy Characteristics'!H:H,MATCH($C1164,'Policy Characteristics'!$C:$C,0)))</f>
        <v>0.01</v>
      </c>
      <c r="O1164" s="76" t="str">
        <f>IF(ISBLANK(INDEX('Policy Characteristics'!I:I,MATCH($C1164,'Policy Characteristics'!$C:$C,0))),"",INDEX('Policy Characteristics'!I:I,MATCH($C1164,'Policy Characteristics'!$C:$C,0)))</f>
        <v>% of fuel shifted</v>
      </c>
      <c r="P1164" s="7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76" t="str">
        <f>IF(ISBLANK(INDEX('Policy Characteristics'!K:K,MATCH($C1164,'Policy Characteristics'!$C:$C,0))),"",INDEX('Policy Characteristics'!K:K,MATCH($C1164,'Policy Characteristics'!$C:$C,0)))</f>
        <v>industry-ag-main.html#fuel-switching</v>
      </c>
      <c r="R1164" s="76" t="str">
        <f>IF(ISBLANK(INDEX('Policy Characteristics'!L:L,MATCH($C1164,'Policy Characteristics'!$C:$C,0))),"",INDEX('Policy Characteristics'!L:L,MATCH($C1164,'Policy Characteristics'!$C:$C,0)))</f>
        <v>industry-elec-and-hydrogen.html</v>
      </c>
    </row>
    <row r="1165" spans="1:18" s="143" customFormat="1" x14ac:dyDescent="0.25">
      <c r="A1165" s="76" t="str">
        <f>IF(ISBLANK(INDEX('Policy Characteristics'!A:A,MATCH($C1165,'Policy Characteristics'!$C:$C,0))),"",INDEX('Policy Characteristics'!A:A,MATCH($C1165,'Policy Characteristics'!$C:$C,0)))</f>
        <v>Industry</v>
      </c>
      <c r="B1165" s="200" t="str">
        <f>IF(ISBLANK(INDEX('Policy Characteristics'!B:B,MATCH($C1165,'Policy Characteristics'!$C:$C,0))),"",INDEX('Policy Characteristics'!B:B,MATCH($C1165,'Policy Characteristics'!$C:$C,0)))</f>
        <v>Hydrogen Combustion</v>
      </c>
      <c r="C1165" s="76" t="str">
        <f t="shared" si="35"/>
        <v>Fraction of Eligible Industrial Energy Use Shifted to Hydrogen</v>
      </c>
      <c r="D1165" s="78" t="s">
        <v>1306</v>
      </c>
      <c r="E1165" t="s">
        <v>1684</v>
      </c>
      <c r="F1165" t="s">
        <v>1270</v>
      </c>
      <c r="G1165" s="88" t="s">
        <v>1691</v>
      </c>
      <c r="H1165" s="15">
        <v>2084</v>
      </c>
      <c r="I1165" s="213" t="s">
        <v>43</v>
      </c>
      <c r="J1165" s="202" t="str">
        <f>IF(ISBLANK(INDEX('Policy Characteristics'!D:D,MATCH($C1165,'Policy Characteristics'!$C:$C,0))),"",INDEX('Policy Characteristics'!D:D,MATCH($C1165,'Policy Characteristics'!$C:$C,0)))</f>
        <v>Hydrogen Combustion</v>
      </c>
      <c r="K1165" s="76" t="str">
        <f>IF(ISBLANK(INDEX('Policy Characteristics'!E:E,MATCH($C1165,'Policy Characteristics'!$C:$C,0))),"",INDEX('Policy Characteristics'!E:E,MATCH($C1165,'Policy Characteristics'!$C:$C,0)))</f>
        <v>indst shift to hydrogen</v>
      </c>
      <c r="L1165" s="205">
        <f>IF(ISBLANK(INDEX('Policy Characteristics'!F:F,MATCH($C1165,'Policy Characteristics'!$C:$C,0))),"",INDEX('Policy Characteristics'!F:F,MATCH($C1165,'Policy Characteristics'!$C:$C,0)))</f>
        <v>0</v>
      </c>
      <c r="M1165" s="205">
        <f>IF(ISBLANK(INDEX('Policy Characteristics'!G:G,MATCH($C1165,'Policy Characteristics'!$C:$C,0))),"",INDEX('Policy Characteristics'!G:G,MATCH($C1165,'Policy Characteristics'!$C:$C,0)))</f>
        <v>1</v>
      </c>
      <c r="N1165" s="205">
        <f>IF(ISBLANK(INDEX('Policy Characteristics'!H:H,MATCH($C1165,'Policy Characteristics'!$C:$C,0))),"",INDEX('Policy Characteristics'!H:H,MATCH($C1165,'Policy Characteristics'!$C:$C,0)))</f>
        <v>0.01</v>
      </c>
      <c r="O1165" s="76" t="str">
        <f>IF(ISBLANK(INDEX('Policy Characteristics'!I:I,MATCH($C1165,'Policy Characteristics'!$C:$C,0))),"",INDEX('Policy Characteristics'!I:I,MATCH($C1165,'Policy Characteristics'!$C:$C,0)))</f>
        <v>% of fuel shifted</v>
      </c>
      <c r="P1165" s="7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76" t="str">
        <f>IF(ISBLANK(INDEX('Policy Characteristics'!K:K,MATCH($C1165,'Policy Characteristics'!$C:$C,0))),"",INDEX('Policy Characteristics'!K:K,MATCH($C1165,'Policy Characteristics'!$C:$C,0)))</f>
        <v>industry-ag-main.html#fuel-switching</v>
      </c>
      <c r="R1165" s="76" t="str">
        <f>IF(ISBLANK(INDEX('Policy Characteristics'!L:L,MATCH($C1165,'Policy Characteristics'!$C:$C,0))),"",INDEX('Policy Characteristics'!L:L,MATCH($C1165,'Policy Characteristics'!$C:$C,0)))</f>
        <v>industry-elec-and-hydrogen.html</v>
      </c>
    </row>
    <row r="1166" spans="1:18" s="143" customFormat="1" x14ac:dyDescent="0.25">
      <c r="A1166" s="76" t="str">
        <f>IF(ISBLANK(INDEX('Policy Characteristics'!A:A,MATCH($C1166,'Policy Characteristics'!$C:$C,0))),"",INDEX('Policy Characteristics'!A:A,MATCH($C1166,'Policy Characteristics'!$C:$C,0)))</f>
        <v>Industry</v>
      </c>
      <c r="B1166" s="200" t="str">
        <f>IF(ISBLANK(INDEX('Policy Characteristics'!B:B,MATCH($C1166,'Policy Characteristics'!$C:$C,0))),"",INDEX('Policy Characteristics'!B:B,MATCH($C1166,'Policy Characteristics'!$C:$C,0)))</f>
        <v>Hydrogen Combustion</v>
      </c>
      <c r="C1166" s="76" t="str">
        <f t="shared" si="35"/>
        <v>Fraction of Eligible Industrial Energy Use Shifted to Hydrogen</v>
      </c>
      <c r="D1166" s="78" t="s">
        <v>1306</v>
      </c>
      <c r="E1166" t="s">
        <v>1685</v>
      </c>
      <c r="F1166" t="s">
        <v>1270</v>
      </c>
      <c r="G1166" s="88" t="s">
        <v>1692</v>
      </c>
      <c r="H1166" s="15">
        <v>2085</v>
      </c>
      <c r="I1166" s="213" t="s">
        <v>44</v>
      </c>
      <c r="J1166" s="202" t="str">
        <f>IF(ISBLANK(INDEX('Policy Characteristics'!D:D,MATCH($C1166,'Policy Characteristics'!$C:$C,0))),"",INDEX('Policy Characteristics'!D:D,MATCH($C1166,'Policy Characteristics'!$C:$C,0)))</f>
        <v>Hydrogen Combustion</v>
      </c>
      <c r="K1166" s="76" t="str">
        <f>IF(ISBLANK(INDEX('Policy Characteristics'!E:E,MATCH($C1166,'Policy Characteristics'!$C:$C,0))),"",INDEX('Policy Characteristics'!E:E,MATCH($C1166,'Policy Characteristics'!$C:$C,0)))</f>
        <v>indst shift to hydrogen</v>
      </c>
      <c r="L1166" s="205">
        <f>IF(ISBLANK(INDEX('Policy Characteristics'!F:F,MATCH($C1166,'Policy Characteristics'!$C:$C,0))),"",INDEX('Policy Characteristics'!F:F,MATCH($C1166,'Policy Characteristics'!$C:$C,0)))</f>
        <v>0</v>
      </c>
      <c r="M1166" s="205">
        <f>IF(ISBLANK(INDEX('Policy Characteristics'!G:G,MATCH($C1166,'Policy Characteristics'!$C:$C,0))),"",INDEX('Policy Characteristics'!G:G,MATCH($C1166,'Policy Characteristics'!$C:$C,0)))</f>
        <v>1</v>
      </c>
      <c r="N1166" s="205">
        <f>IF(ISBLANK(INDEX('Policy Characteristics'!H:H,MATCH($C1166,'Policy Characteristics'!$C:$C,0))),"",INDEX('Policy Characteristics'!H:H,MATCH($C1166,'Policy Characteristics'!$C:$C,0)))</f>
        <v>0.01</v>
      </c>
      <c r="O1166" s="76" t="str">
        <f>IF(ISBLANK(INDEX('Policy Characteristics'!I:I,MATCH($C1166,'Policy Characteristics'!$C:$C,0))),"",INDEX('Policy Characteristics'!I:I,MATCH($C1166,'Policy Characteristics'!$C:$C,0)))</f>
        <v>% of fuel shifted</v>
      </c>
      <c r="P1166" s="7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76" t="str">
        <f>IF(ISBLANK(INDEX('Policy Characteristics'!K:K,MATCH($C1166,'Policy Characteristics'!$C:$C,0))),"",INDEX('Policy Characteristics'!K:K,MATCH($C1166,'Policy Characteristics'!$C:$C,0)))</f>
        <v>industry-ag-main.html#fuel-switching</v>
      </c>
      <c r="R1166" s="76" t="str">
        <f>IF(ISBLANK(INDEX('Policy Characteristics'!L:L,MATCH($C1166,'Policy Characteristics'!$C:$C,0))),"",INDEX('Policy Characteristics'!L:L,MATCH($C1166,'Policy Characteristics'!$C:$C,0)))</f>
        <v>industry-elec-and-hydrogen.html</v>
      </c>
    </row>
    <row r="1167" spans="1:18" s="143" customFormat="1" x14ac:dyDescent="0.25">
      <c r="A1167" s="76" t="str">
        <f>IF(ISBLANK(INDEX('Policy Characteristics'!A:A,MATCH($C1167,'Policy Characteristics'!$C:$C,0))),"",INDEX('Policy Characteristics'!A:A,MATCH($C1167,'Policy Characteristics'!$C:$C,0)))</f>
        <v>Industry</v>
      </c>
      <c r="B1167" s="200" t="str">
        <f>IF(ISBLANK(INDEX('Policy Characteristics'!B:B,MATCH($C1167,'Policy Characteristics'!$C:$C,0))),"",INDEX('Policy Characteristics'!B:B,MATCH($C1167,'Policy Characteristics'!$C:$C,0)))</f>
        <v>Hydrogen Combustion</v>
      </c>
      <c r="C1167" s="76" t="str">
        <f t="shared" si="35"/>
        <v>Fraction of Eligible Industrial Energy Use Shifted to Hydrogen</v>
      </c>
      <c r="D1167" s="78" t="s">
        <v>1306</v>
      </c>
      <c r="E1167" t="s">
        <v>1686</v>
      </c>
      <c r="F1167" t="s">
        <v>1270</v>
      </c>
      <c r="G1167" s="88" t="s">
        <v>1693</v>
      </c>
      <c r="H1167" s="15">
        <v>2086</v>
      </c>
      <c r="I1167" s="213" t="s">
        <v>44</v>
      </c>
      <c r="J1167" s="202" t="str">
        <f>IF(ISBLANK(INDEX('Policy Characteristics'!D:D,MATCH($C1167,'Policy Characteristics'!$C:$C,0))),"",INDEX('Policy Characteristics'!D:D,MATCH($C1167,'Policy Characteristics'!$C:$C,0)))</f>
        <v>Hydrogen Combustion</v>
      </c>
      <c r="K1167" s="76" t="str">
        <f>IF(ISBLANK(INDEX('Policy Characteristics'!E:E,MATCH($C1167,'Policy Characteristics'!$C:$C,0))),"",INDEX('Policy Characteristics'!E:E,MATCH($C1167,'Policy Characteristics'!$C:$C,0)))</f>
        <v>indst shift to hydrogen</v>
      </c>
      <c r="L1167" s="205">
        <f>IF(ISBLANK(INDEX('Policy Characteristics'!F:F,MATCH($C1167,'Policy Characteristics'!$C:$C,0))),"",INDEX('Policy Characteristics'!F:F,MATCH($C1167,'Policy Characteristics'!$C:$C,0)))</f>
        <v>0</v>
      </c>
      <c r="M1167" s="205">
        <f>IF(ISBLANK(INDEX('Policy Characteristics'!G:G,MATCH($C1167,'Policy Characteristics'!$C:$C,0))),"",INDEX('Policy Characteristics'!G:G,MATCH($C1167,'Policy Characteristics'!$C:$C,0)))</f>
        <v>1</v>
      </c>
      <c r="N1167" s="205">
        <f>IF(ISBLANK(INDEX('Policy Characteristics'!H:H,MATCH($C1167,'Policy Characteristics'!$C:$C,0))),"",INDEX('Policy Characteristics'!H:H,MATCH($C1167,'Policy Characteristics'!$C:$C,0)))</f>
        <v>0.01</v>
      </c>
      <c r="O1167" s="76" t="str">
        <f>IF(ISBLANK(INDEX('Policy Characteristics'!I:I,MATCH($C1167,'Policy Characteristics'!$C:$C,0))),"",INDEX('Policy Characteristics'!I:I,MATCH($C1167,'Policy Characteristics'!$C:$C,0)))</f>
        <v>% of fuel shifted</v>
      </c>
      <c r="P1167" s="7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76" t="str">
        <f>IF(ISBLANK(INDEX('Policy Characteristics'!K:K,MATCH($C1167,'Policy Characteristics'!$C:$C,0))),"",INDEX('Policy Characteristics'!K:K,MATCH($C1167,'Policy Characteristics'!$C:$C,0)))</f>
        <v>industry-ag-main.html#fuel-switching</v>
      </c>
      <c r="R1167" s="76" t="str">
        <f>IF(ISBLANK(INDEX('Policy Characteristics'!L:L,MATCH($C1167,'Policy Characteristics'!$C:$C,0))),"",INDEX('Policy Characteristics'!L:L,MATCH($C1167,'Policy Characteristics'!$C:$C,0)))</f>
        <v>industry-elec-and-hydrogen.html</v>
      </c>
    </row>
    <row r="1168" spans="1:18" s="143" customFormat="1" x14ac:dyDescent="0.25">
      <c r="A1168" s="76" t="str">
        <f>IF(ISBLANK(INDEX('Policy Characteristics'!A:A,MATCH($C1168,'Policy Characteristics'!$C:$C,0))),"",INDEX('Policy Characteristics'!A:A,MATCH($C1168,'Policy Characteristics'!$C:$C,0)))</f>
        <v>Industry</v>
      </c>
      <c r="B1168" s="200" t="str">
        <f>IF(ISBLANK(INDEX('Policy Characteristics'!B:B,MATCH($C1168,'Policy Characteristics'!$C:$C,0))),"",INDEX('Policy Characteristics'!B:B,MATCH($C1168,'Policy Characteristics'!$C:$C,0)))</f>
        <v>Hydrogen Combustion</v>
      </c>
      <c r="C1168" s="76" t="str">
        <f t="shared" si="35"/>
        <v>Fraction of Eligible Industrial Energy Use Shifted to Hydrogen</v>
      </c>
      <c r="D1168" s="78" t="s">
        <v>1306</v>
      </c>
      <c r="E1168" t="s">
        <v>1687</v>
      </c>
      <c r="F1168" t="s">
        <v>1270</v>
      </c>
      <c r="G1168" s="88" t="s">
        <v>1694</v>
      </c>
      <c r="H1168" s="15">
        <v>2087</v>
      </c>
      <c r="I1168" s="213" t="s">
        <v>43</v>
      </c>
      <c r="J1168" s="202" t="str">
        <f>IF(ISBLANK(INDEX('Policy Characteristics'!D:D,MATCH($C1168,'Policy Characteristics'!$C:$C,0))),"",INDEX('Policy Characteristics'!D:D,MATCH($C1168,'Policy Characteristics'!$C:$C,0)))</f>
        <v>Hydrogen Combustion</v>
      </c>
      <c r="K1168" s="76" t="str">
        <f>IF(ISBLANK(INDEX('Policy Characteristics'!E:E,MATCH($C1168,'Policy Characteristics'!$C:$C,0))),"",INDEX('Policy Characteristics'!E:E,MATCH($C1168,'Policy Characteristics'!$C:$C,0)))</f>
        <v>indst shift to hydrogen</v>
      </c>
      <c r="L1168" s="205">
        <f>IF(ISBLANK(INDEX('Policy Characteristics'!F:F,MATCH($C1168,'Policy Characteristics'!$C:$C,0))),"",INDEX('Policy Characteristics'!F:F,MATCH($C1168,'Policy Characteristics'!$C:$C,0)))</f>
        <v>0</v>
      </c>
      <c r="M1168" s="205">
        <f>IF(ISBLANK(INDEX('Policy Characteristics'!G:G,MATCH($C1168,'Policy Characteristics'!$C:$C,0))),"",INDEX('Policy Characteristics'!G:G,MATCH($C1168,'Policy Characteristics'!$C:$C,0)))</f>
        <v>1</v>
      </c>
      <c r="N1168" s="205">
        <f>IF(ISBLANK(INDEX('Policy Characteristics'!H:H,MATCH($C1168,'Policy Characteristics'!$C:$C,0))),"",INDEX('Policy Characteristics'!H:H,MATCH($C1168,'Policy Characteristics'!$C:$C,0)))</f>
        <v>0.01</v>
      </c>
      <c r="O1168" s="76" t="str">
        <f>IF(ISBLANK(INDEX('Policy Characteristics'!I:I,MATCH($C1168,'Policy Characteristics'!$C:$C,0))),"",INDEX('Policy Characteristics'!I:I,MATCH($C1168,'Policy Characteristics'!$C:$C,0)))</f>
        <v>% of fuel shifted</v>
      </c>
      <c r="P1168" s="7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76" t="str">
        <f>IF(ISBLANK(INDEX('Policy Characteristics'!K:K,MATCH($C1168,'Policy Characteristics'!$C:$C,0))),"",INDEX('Policy Characteristics'!K:K,MATCH($C1168,'Policy Characteristics'!$C:$C,0)))</f>
        <v>industry-ag-main.html#fuel-switching</v>
      </c>
      <c r="R1168" s="76" t="str">
        <f>IF(ISBLANK(INDEX('Policy Characteristics'!L:L,MATCH($C1168,'Policy Characteristics'!$C:$C,0))),"",INDEX('Policy Characteristics'!L:L,MATCH($C1168,'Policy Characteristics'!$C:$C,0)))</f>
        <v>industry-elec-and-hydrogen.html</v>
      </c>
    </row>
    <row r="1169" spans="1:18" s="143" customFormat="1" x14ac:dyDescent="0.25">
      <c r="A1169" s="76" t="str">
        <f>IF(ISBLANK(INDEX('Policy Characteristics'!A:A,MATCH($C1169,'Policy Characteristics'!$C:$C,0))),"",INDEX('Policy Characteristics'!A:A,MATCH($C1169,'Policy Characteristics'!$C:$C,0)))</f>
        <v>Industry</v>
      </c>
      <c r="B1169" s="200" t="str">
        <f>IF(ISBLANK(INDEX('Policy Characteristics'!B:B,MATCH($C1169,'Policy Characteristics'!$C:$C,0))),"",INDEX('Policy Characteristics'!B:B,MATCH($C1169,'Policy Characteristics'!$C:$C,0)))</f>
        <v>Hydrogen Combustion</v>
      </c>
      <c r="C1169" s="76" t="str">
        <f t="shared" si="35"/>
        <v>Fraction of Eligible Industrial Energy Use Shifted to Hydrogen</v>
      </c>
      <c r="D1169" s="78" t="s">
        <v>1306</v>
      </c>
      <c r="E1169" t="s">
        <v>1688</v>
      </c>
      <c r="F1169" t="s">
        <v>1270</v>
      </c>
      <c r="G1169" s="88" t="s">
        <v>1695</v>
      </c>
      <c r="H1169" s="15">
        <v>2088</v>
      </c>
      <c r="I1169" s="213" t="s">
        <v>44</v>
      </c>
      <c r="J1169" s="202" t="str">
        <f>IF(ISBLANK(INDEX('Policy Characteristics'!D:D,MATCH($C1169,'Policy Characteristics'!$C:$C,0))),"",INDEX('Policy Characteristics'!D:D,MATCH($C1169,'Policy Characteristics'!$C:$C,0)))</f>
        <v>Hydrogen Combustion</v>
      </c>
      <c r="K1169" s="76" t="str">
        <f>IF(ISBLANK(INDEX('Policy Characteristics'!E:E,MATCH($C1169,'Policy Characteristics'!$C:$C,0))),"",INDEX('Policy Characteristics'!E:E,MATCH($C1169,'Policy Characteristics'!$C:$C,0)))</f>
        <v>indst shift to hydrogen</v>
      </c>
      <c r="L1169" s="205">
        <f>IF(ISBLANK(INDEX('Policy Characteristics'!F:F,MATCH($C1169,'Policy Characteristics'!$C:$C,0))),"",INDEX('Policy Characteristics'!F:F,MATCH($C1169,'Policy Characteristics'!$C:$C,0)))</f>
        <v>0</v>
      </c>
      <c r="M1169" s="205">
        <f>IF(ISBLANK(INDEX('Policy Characteristics'!G:G,MATCH($C1169,'Policy Characteristics'!$C:$C,0))),"",INDEX('Policy Characteristics'!G:G,MATCH($C1169,'Policy Characteristics'!$C:$C,0)))</f>
        <v>1</v>
      </c>
      <c r="N1169" s="205">
        <f>IF(ISBLANK(INDEX('Policy Characteristics'!H:H,MATCH($C1169,'Policy Characteristics'!$C:$C,0))),"",INDEX('Policy Characteristics'!H:H,MATCH($C1169,'Policy Characteristics'!$C:$C,0)))</f>
        <v>0.01</v>
      </c>
      <c r="O1169" s="76" t="str">
        <f>IF(ISBLANK(INDEX('Policy Characteristics'!I:I,MATCH($C1169,'Policy Characteristics'!$C:$C,0))),"",INDEX('Policy Characteristics'!I:I,MATCH($C1169,'Policy Characteristics'!$C:$C,0)))</f>
        <v>% of fuel shifted</v>
      </c>
      <c r="P1169" s="7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76" t="str">
        <f>IF(ISBLANK(INDEX('Policy Characteristics'!K:K,MATCH($C1169,'Policy Characteristics'!$C:$C,0))),"",INDEX('Policy Characteristics'!K:K,MATCH($C1169,'Policy Characteristics'!$C:$C,0)))</f>
        <v>industry-ag-main.html#fuel-switching</v>
      </c>
      <c r="R1169" s="76" t="str">
        <f>IF(ISBLANK(INDEX('Policy Characteristics'!L:L,MATCH($C1169,'Policy Characteristics'!$C:$C,0))),"",INDEX('Policy Characteristics'!L:L,MATCH($C1169,'Policy Characteristics'!$C:$C,0)))</f>
        <v>industry-elec-and-hydrogen.html</v>
      </c>
    </row>
    <row r="1170" spans="1:18" s="143" customFormat="1" x14ac:dyDescent="0.25">
      <c r="A1170" s="76" t="str">
        <f>IF(ISBLANK(INDEX('Policy Characteristics'!A:A,MATCH($C1170,'Policy Characteristics'!$C:$C,0))),"",INDEX('Policy Characteristics'!A:A,MATCH($C1170,'Policy Characteristics'!$C:$C,0)))</f>
        <v>Industry</v>
      </c>
      <c r="B1170" s="200" t="str">
        <f>IF(ISBLANK(INDEX('Policy Characteristics'!B:B,MATCH($C1170,'Policy Characteristics'!$C:$C,0))),"",INDEX('Policy Characteristics'!B:B,MATCH($C1170,'Policy Characteristics'!$C:$C,0)))</f>
        <v>Hydrogen Combustion</v>
      </c>
      <c r="C1170" s="76" t="str">
        <f t="shared" si="35"/>
        <v>Fraction of Eligible Industrial Energy Use Shifted to Hydrogen</v>
      </c>
      <c r="D1170" s="78" t="s">
        <v>1306</v>
      </c>
      <c r="E1170" t="s">
        <v>1824</v>
      </c>
      <c r="F1170" t="s">
        <v>1270</v>
      </c>
      <c r="G1170" s="88" t="s">
        <v>1824</v>
      </c>
      <c r="H1170" s="15">
        <v>2089</v>
      </c>
      <c r="I1170" s="213" t="s">
        <v>43</v>
      </c>
      <c r="J1170" s="202" t="str">
        <f>IF(ISBLANK(INDEX('Policy Characteristics'!D:D,MATCH($C1170,'Policy Characteristics'!$C:$C,0))),"",INDEX('Policy Characteristics'!D:D,MATCH($C1170,'Policy Characteristics'!$C:$C,0)))</f>
        <v>Hydrogen Combustion</v>
      </c>
      <c r="K1170" s="76" t="str">
        <f>IF(ISBLANK(INDEX('Policy Characteristics'!E:E,MATCH($C1170,'Policy Characteristics'!$C:$C,0))),"",INDEX('Policy Characteristics'!E:E,MATCH($C1170,'Policy Characteristics'!$C:$C,0)))</f>
        <v>indst shift to hydrogen</v>
      </c>
      <c r="L1170" s="205">
        <f>IF(ISBLANK(INDEX('Policy Characteristics'!F:F,MATCH($C1170,'Policy Characteristics'!$C:$C,0))),"",INDEX('Policy Characteristics'!F:F,MATCH($C1170,'Policy Characteristics'!$C:$C,0)))</f>
        <v>0</v>
      </c>
      <c r="M1170" s="205">
        <f>IF(ISBLANK(INDEX('Policy Characteristics'!G:G,MATCH($C1170,'Policy Characteristics'!$C:$C,0))),"",INDEX('Policy Characteristics'!G:G,MATCH($C1170,'Policy Characteristics'!$C:$C,0)))</f>
        <v>1</v>
      </c>
      <c r="N1170" s="205">
        <f>IF(ISBLANK(INDEX('Policy Characteristics'!H:H,MATCH($C1170,'Policy Characteristics'!$C:$C,0))),"",INDEX('Policy Characteristics'!H:H,MATCH($C1170,'Policy Characteristics'!$C:$C,0)))</f>
        <v>0.01</v>
      </c>
      <c r="O1170" s="76" t="str">
        <f>IF(ISBLANK(INDEX('Policy Characteristics'!I:I,MATCH($C1170,'Policy Characteristics'!$C:$C,0))),"",INDEX('Policy Characteristics'!I:I,MATCH($C1170,'Policy Characteristics'!$C:$C,0)))</f>
        <v>% of fuel shifted</v>
      </c>
      <c r="P1170" s="7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76" t="str">
        <f>IF(ISBLANK(INDEX('Policy Characteristics'!K:K,MATCH($C1170,'Policy Characteristics'!$C:$C,0))),"",INDEX('Policy Characteristics'!K:K,MATCH($C1170,'Policy Characteristics'!$C:$C,0)))</f>
        <v>industry-ag-main.html#fuel-switching</v>
      </c>
      <c r="R1170" s="76" t="str">
        <f>IF(ISBLANK(INDEX('Policy Characteristics'!L:L,MATCH($C1170,'Policy Characteristics'!$C:$C,0))),"",INDEX('Policy Characteristics'!L:L,MATCH($C1170,'Policy Characteristics'!$C:$C,0)))</f>
        <v>industry-elec-and-hydrogen.html</v>
      </c>
    </row>
    <row r="1171" spans="1:18" s="143" customFormat="1" x14ac:dyDescent="0.25">
      <c r="A1171" s="76" t="str">
        <f>IF(ISBLANK(INDEX('Policy Characteristics'!A:A,MATCH($C1171,'Policy Characteristics'!$C:$C,0))),"",INDEX('Policy Characteristics'!A:A,MATCH($C1171,'Policy Characteristics'!$C:$C,0)))</f>
        <v>Industry</v>
      </c>
      <c r="B1171" s="200" t="str">
        <f>IF(ISBLANK(INDEX('Policy Characteristics'!B:B,MATCH($C1171,'Policy Characteristics'!$C:$C,0))),"",INDEX('Policy Characteristics'!B:B,MATCH($C1171,'Policy Characteristics'!$C:$C,0)))</f>
        <v>Hydrogen Combustion</v>
      </c>
      <c r="C1171" s="76" t="str">
        <f t="shared" si="35"/>
        <v>Fraction of Eligible Industrial Energy Use Shifted to Hydrogen</v>
      </c>
      <c r="D1171" s="78" t="s">
        <v>1307</v>
      </c>
      <c r="E1171" t="s">
        <v>1682</v>
      </c>
      <c r="F1171" t="s">
        <v>1271</v>
      </c>
      <c r="G1171" s="88" t="s">
        <v>1689</v>
      </c>
      <c r="H1171" s="15">
        <v>2090</v>
      </c>
      <c r="I1171" s="213" t="s">
        <v>43</v>
      </c>
      <c r="J1171" s="202" t="str">
        <f>IF(ISBLANK(INDEX('Policy Characteristics'!D:D,MATCH($C1171,'Policy Characteristics'!$C:$C,0))),"",INDEX('Policy Characteristics'!D:D,MATCH($C1171,'Policy Characteristics'!$C:$C,0)))</f>
        <v>Hydrogen Combustion</v>
      </c>
      <c r="K1171" s="76" t="str">
        <f>IF(ISBLANK(INDEX('Policy Characteristics'!E:E,MATCH($C1171,'Policy Characteristics'!$C:$C,0))),"",INDEX('Policy Characteristics'!E:E,MATCH($C1171,'Policy Characteristics'!$C:$C,0)))</f>
        <v>indst shift to hydrogen</v>
      </c>
      <c r="L1171" s="205">
        <f>IF(ISBLANK(INDEX('Policy Characteristics'!F:F,MATCH($C1171,'Policy Characteristics'!$C:$C,0))),"",INDEX('Policy Characteristics'!F:F,MATCH($C1171,'Policy Characteristics'!$C:$C,0)))</f>
        <v>0</v>
      </c>
      <c r="M1171" s="205">
        <f>IF(ISBLANK(INDEX('Policy Characteristics'!G:G,MATCH($C1171,'Policy Characteristics'!$C:$C,0))),"",INDEX('Policy Characteristics'!G:G,MATCH($C1171,'Policy Characteristics'!$C:$C,0)))</f>
        <v>1</v>
      </c>
      <c r="N1171" s="205">
        <f>IF(ISBLANK(INDEX('Policy Characteristics'!H:H,MATCH($C1171,'Policy Characteristics'!$C:$C,0))),"",INDEX('Policy Characteristics'!H:H,MATCH($C1171,'Policy Characteristics'!$C:$C,0)))</f>
        <v>0.01</v>
      </c>
      <c r="O1171" s="76" t="str">
        <f>IF(ISBLANK(INDEX('Policy Characteristics'!I:I,MATCH($C1171,'Policy Characteristics'!$C:$C,0))),"",INDEX('Policy Characteristics'!I:I,MATCH($C1171,'Policy Characteristics'!$C:$C,0)))</f>
        <v>% of fuel shifted</v>
      </c>
      <c r="P1171" s="7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76" t="str">
        <f>IF(ISBLANK(INDEX('Policy Characteristics'!K:K,MATCH($C1171,'Policy Characteristics'!$C:$C,0))),"",INDEX('Policy Characteristics'!K:K,MATCH($C1171,'Policy Characteristics'!$C:$C,0)))</f>
        <v>industry-ag-main.html#fuel-switching</v>
      </c>
      <c r="R1171" s="76" t="str">
        <f>IF(ISBLANK(INDEX('Policy Characteristics'!L:L,MATCH($C1171,'Policy Characteristics'!$C:$C,0))),"",INDEX('Policy Characteristics'!L:L,MATCH($C1171,'Policy Characteristics'!$C:$C,0)))</f>
        <v>industry-elec-and-hydrogen.html</v>
      </c>
    </row>
    <row r="1172" spans="1:18" s="143" customFormat="1" x14ac:dyDescent="0.25">
      <c r="A1172" s="76" t="str">
        <f>IF(ISBLANK(INDEX('Policy Characteristics'!A:A,MATCH($C1172,'Policy Characteristics'!$C:$C,0))),"",INDEX('Policy Characteristics'!A:A,MATCH($C1172,'Policy Characteristics'!$C:$C,0)))</f>
        <v>Industry</v>
      </c>
      <c r="B1172" s="200" t="str">
        <f>IF(ISBLANK(INDEX('Policy Characteristics'!B:B,MATCH($C1172,'Policy Characteristics'!$C:$C,0))),"",INDEX('Policy Characteristics'!B:B,MATCH($C1172,'Policy Characteristics'!$C:$C,0)))</f>
        <v>Hydrogen Combustion</v>
      </c>
      <c r="C1172" s="76" t="str">
        <f t="shared" si="35"/>
        <v>Fraction of Eligible Industrial Energy Use Shifted to Hydrogen</v>
      </c>
      <c r="D1172" s="78" t="s">
        <v>1307</v>
      </c>
      <c r="E1172" t="s">
        <v>1683</v>
      </c>
      <c r="F1172" t="s">
        <v>1271</v>
      </c>
      <c r="G1172" s="88" t="s">
        <v>1690</v>
      </c>
      <c r="H1172" s="15">
        <v>2091</v>
      </c>
      <c r="I1172" s="213" t="s">
        <v>43</v>
      </c>
      <c r="J1172" s="202" t="str">
        <f>IF(ISBLANK(INDEX('Policy Characteristics'!D:D,MATCH($C1172,'Policy Characteristics'!$C:$C,0))),"",INDEX('Policy Characteristics'!D:D,MATCH($C1172,'Policy Characteristics'!$C:$C,0)))</f>
        <v>Hydrogen Combustion</v>
      </c>
      <c r="K1172" s="76" t="str">
        <f>IF(ISBLANK(INDEX('Policy Characteristics'!E:E,MATCH($C1172,'Policy Characteristics'!$C:$C,0))),"",INDEX('Policy Characteristics'!E:E,MATCH($C1172,'Policy Characteristics'!$C:$C,0)))</f>
        <v>indst shift to hydrogen</v>
      </c>
      <c r="L1172" s="205">
        <f>IF(ISBLANK(INDEX('Policy Characteristics'!F:F,MATCH($C1172,'Policy Characteristics'!$C:$C,0))),"",INDEX('Policy Characteristics'!F:F,MATCH($C1172,'Policy Characteristics'!$C:$C,0)))</f>
        <v>0</v>
      </c>
      <c r="M1172" s="205">
        <f>IF(ISBLANK(INDEX('Policy Characteristics'!G:G,MATCH($C1172,'Policy Characteristics'!$C:$C,0))),"",INDEX('Policy Characteristics'!G:G,MATCH($C1172,'Policy Characteristics'!$C:$C,0)))</f>
        <v>1</v>
      </c>
      <c r="N1172" s="205">
        <f>IF(ISBLANK(INDEX('Policy Characteristics'!H:H,MATCH($C1172,'Policy Characteristics'!$C:$C,0))),"",INDEX('Policy Characteristics'!H:H,MATCH($C1172,'Policy Characteristics'!$C:$C,0)))</f>
        <v>0.01</v>
      </c>
      <c r="O1172" s="76" t="str">
        <f>IF(ISBLANK(INDEX('Policy Characteristics'!I:I,MATCH($C1172,'Policy Characteristics'!$C:$C,0))),"",INDEX('Policy Characteristics'!I:I,MATCH($C1172,'Policy Characteristics'!$C:$C,0)))</f>
        <v>% of fuel shifted</v>
      </c>
      <c r="P1172" s="7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76" t="str">
        <f>IF(ISBLANK(INDEX('Policy Characteristics'!K:K,MATCH($C1172,'Policy Characteristics'!$C:$C,0))),"",INDEX('Policy Characteristics'!K:K,MATCH($C1172,'Policy Characteristics'!$C:$C,0)))</f>
        <v>industry-ag-main.html#fuel-switching</v>
      </c>
      <c r="R1172" s="76" t="str">
        <f>IF(ISBLANK(INDEX('Policy Characteristics'!L:L,MATCH($C1172,'Policy Characteristics'!$C:$C,0))),"",INDEX('Policy Characteristics'!L:L,MATCH($C1172,'Policy Characteristics'!$C:$C,0)))</f>
        <v>industry-elec-and-hydrogen.html</v>
      </c>
    </row>
    <row r="1173" spans="1:18" s="143" customFormat="1" x14ac:dyDescent="0.25">
      <c r="A1173" s="76" t="str">
        <f>IF(ISBLANK(INDEX('Policy Characteristics'!A:A,MATCH($C1173,'Policy Characteristics'!$C:$C,0))),"",INDEX('Policy Characteristics'!A:A,MATCH($C1173,'Policy Characteristics'!$C:$C,0)))</f>
        <v>Industry</v>
      </c>
      <c r="B1173" s="200" t="str">
        <f>IF(ISBLANK(INDEX('Policy Characteristics'!B:B,MATCH($C1173,'Policy Characteristics'!$C:$C,0))),"",INDEX('Policy Characteristics'!B:B,MATCH($C1173,'Policy Characteristics'!$C:$C,0)))</f>
        <v>Hydrogen Combustion</v>
      </c>
      <c r="C1173" s="76" t="str">
        <f t="shared" si="35"/>
        <v>Fraction of Eligible Industrial Energy Use Shifted to Hydrogen</v>
      </c>
      <c r="D1173" s="78" t="s">
        <v>1307</v>
      </c>
      <c r="E1173" t="s">
        <v>1684</v>
      </c>
      <c r="F1173" t="s">
        <v>1271</v>
      </c>
      <c r="G1173" s="88" t="s">
        <v>1691</v>
      </c>
      <c r="H1173" s="15">
        <v>2092</v>
      </c>
      <c r="I1173" s="213" t="s">
        <v>43</v>
      </c>
      <c r="J1173" s="202" t="str">
        <f>IF(ISBLANK(INDEX('Policy Characteristics'!D:D,MATCH($C1173,'Policy Characteristics'!$C:$C,0))),"",INDEX('Policy Characteristics'!D:D,MATCH($C1173,'Policy Characteristics'!$C:$C,0)))</f>
        <v>Hydrogen Combustion</v>
      </c>
      <c r="K1173" s="76" t="str">
        <f>IF(ISBLANK(INDEX('Policy Characteristics'!E:E,MATCH($C1173,'Policy Characteristics'!$C:$C,0))),"",INDEX('Policy Characteristics'!E:E,MATCH($C1173,'Policy Characteristics'!$C:$C,0)))</f>
        <v>indst shift to hydrogen</v>
      </c>
      <c r="L1173" s="205">
        <f>IF(ISBLANK(INDEX('Policy Characteristics'!F:F,MATCH($C1173,'Policy Characteristics'!$C:$C,0))),"",INDEX('Policy Characteristics'!F:F,MATCH($C1173,'Policy Characteristics'!$C:$C,0)))</f>
        <v>0</v>
      </c>
      <c r="M1173" s="205">
        <f>IF(ISBLANK(INDEX('Policy Characteristics'!G:G,MATCH($C1173,'Policy Characteristics'!$C:$C,0))),"",INDEX('Policy Characteristics'!G:G,MATCH($C1173,'Policy Characteristics'!$C:$C,0)))</f>
        <v>1</v>
      </c>
      <c r="N1173" s="205">
        <f>IF(ISBLANK(INDEX('Policy Characteristics'!H:H,MATCH($C1173,'Policy Characteristics'!$C:$C,0))),"",INDEX('Policy Characteristics'!H:H,MATCH($C1173,'Policy Characteristics'!$C:$C,0)))</f>
        <v>0.01</v>
      </c>
      <c r="O1173" s="76" t="str">
        <f>IF(ISBLANK(INDEX('Policy Characteristics'!I:I,MATCH($C1173,'Policy Characteristics'!$C:$C,0))),"",INDEX('Policy Characteristics'!I:I,MATCH($C1173,'Policy Characteristics'!$C:$C,0)))</f>
        <v>% of fuel shifted</v>
      </c>
      <c r="P1173" s="7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76" t="str">
        <f>IF(ISBLANK(INDEX('Policy Characteristics'!K:K,MATCH($C1173,'Policy Characteristics'!$C:$C,0))),"",INDEX('Policy Characteristics'!K:K,MATCH($C1173,'Policy Characteristics'!$C:$C,0)))</f>
        <v>industry-ag-main.html#fuel-switching</v>
      </c>
      <c r="R1173" s="76" t="str">
        <f>IF(ISBLANK(INDEX('Policy Characteristics'!L:L,MATCH($C1173,'Policy Characteristics'!$C:$C,0))),"",INDEX('Policy Characteristics'!L:L,MATCH($C1173,'Policy Characteristics'!$C:$C,0)))</f>
        <v>industry-elec-and-hydrogen.html</v>
      </c>
    </row>
    <row r="1174" spans="1:18" s="143" customFormat="1" x14ac:dyDescent="0.25">
      <c r="A1174" s="76" t="str">
        <f>IF(ISBLANK(INDEX('Policy Characteristics'!A:A,MATCH($C1174,'Policy Characteristics'!$C:$C,0))),"",INDEX('Policy Characteristics'!A:A,MATCH($C1174,'Policy Characteristics'!$C:$C,0)))</f>
        <v>Industry</v>
      </c>
      <c r="B1174" s="200" t="str">
        <f>IF(ISBLANK(INDEX('Policy Characteristics'!B:B,MATCH($C1174,'Policy Characteristics'!$C:$C,0))),"",INDEX('Policy Characteristics'!B:B,MATCH($C1174,'Policy Characteristics'!$C:$C,0)))</f>
        <v>Hydrogen Combustion</v>
      </c>
      <c r="C1174" s="76" t="str">
        <f t="shared" si="35"/>
        <v>Fraction of Eligible Industrial Energy Use Shifted to Hydrogen</v>
      </c>
      <c r="D1174" s="78" t="s">
        <v>1307</v>
      </c>
      <c r="E1174" t="s">
        <v>1685</v>
      </c>
      <c r="F1174" t="s">
        <v>1271</v>
      </c>
      <c r="G1174" s="88" t="s">
        <v>1692</v>
      </c>
      <c r="H1174" s="15">
        <v>2093</v>
      </c>
      <c r="I1174" s="213" t="s">
        <v>43</v>
      </c>
      <c r="J1174" s="202" t="str">
        <f>IF(ISBLANK(INDEX('Policy Characteristics'!D:D,MATCH($C1174,'Policy Characteristics'!$C:$C,0))),"",INDEX('Policy Characteristics'!D:D,MATCH($C1174,'Policy Characteristics'!$C:$C,0)))</f>
        <v>Hydrogen Combustion</v>
      </c>
      <c r="K1174" s="76" t="str">
        <f>IF(ISBLANK(INDEX('Policy Characteristics'!E:E,MATCH($C1174,'Policy Characteristics'!$C:$C,0))),"",INDEX('Policy Characteristics'!E:E,MATCH($C1174,'Policy Characteristics'!$C:$C,0)))</f>
        <v>indst shift to hydrogen</v>
      </c>
      <c r="L1174" s="205">
        <f>IF(ISBLANK(INDEX('Policy Characteristics'!F:F,MATCH($C1174,'Policy Characteristics'!$C:$C,0))),"",INDEX('Policy Characteristics'!F:F,MATCH($C1174,'Policy Characteristics'!$C:$C,0)))</f>
        <v>0</v>
      </c>
      <c r="M1174" s="205">
        <f>IF(ISBLANK(INDEX('Policy Characteristics'!G:G,MATCH($C1174,'Policy Characteristics'!$C:$C,0))),"",INDEX('Policy Characteristics'!G:G,MATCH($C1174,'Policy Characteristics'!$C:$C,0)))</f>
        <v>1</v>
      </c>
      <c r="N1174" s="205">
        <f>IF(ISBLANK(INDEX('Policy Characteristics'!H:H,MATCH($C1174,'Policy Characteristics'!$C:$C,0))),"",INDEX('Policy Characteristics'!H:H,MATCH($C1174,'Policy Characteristics'!$C:$C,0)))</f>
        <v>0.01</v>
      </c>
      <c r="O1174" s="76" t="str">
        <f>IF(ISBLANK(INDEX('Policy Characteristics'!I:I,MATCH($C1174,'Policy Characteristics'!$C:$C,0))),"",INDEX('Policy Characteristics'!I:I,MATCH($C1174,'Policy Characteristics'!$C:$C,0)))</f>
        <v>% of fuel shifted</v>
      </c>
      <c r="P1174" s="7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76" t="str">
        <f>IF(ISBLANK(INDEX('Policy Characteristics'!K:K,MATCH($C1174,'Policy Characteristics'!$C:$C,0))),"",INDEX('Policy Characteristics'!K:K,MATCH($C1174,'Policy Characteristics'!$C:$C,0)))</f>
        <v>industry-ag-main.html#fuel-switching</v>
      </c>
      <c r="R1174" s="76" t="str">
        <f>IF(ISBLANK(INDEX('Policy Characteristics'!L:L,MATCH($C1174,'Policy Characteristics'!$C:$C,0))),"",INDEX('Policy Characteristics'!L:L,MATCH($C1174,'Policy Characteristics'!$C:$C,0)))</f>
        <v>industry-elec-and-hydrogen.html</v>
      </c>
    </row>
    <row r="1175" spans="1:18" s="143" customFormat="1" x14ac:dyDescent="0.25">
      <c r="A1175" s="76" t="str">
        <f>IF(ISBLANK(INDEX('Policy Characteristics'!A:A,MATCH($C1175,'Policy Characteristics'!$C:$C,0))),"",INDEX('Policy Characteristics'!A:A,MATCH($C1175,'Policy Characteristics'!$C:$C,0)))</f>
        <v>Industry</v>
      </c>
      <c r="B1175" s="200" t="str">
        <f>IF(ISBLANK(INDEX('Policy Characteristics'!B:B,MATCH($C1175,'Policy Characteristics'!$C:$C,0))),"",INDEX('Policy Characteristics'!B:B,MATCH($C1175,'Policy Characteristics'!$C:$C,0)))</f>
        <v>Hydrogen Combustion</v>
      </c>
      <c r="C1175" s="76" t="str">
        <f t="shared" si="35"/>
        <v>Fraction of Eligible Industrial Energy Use Shifted to Hydrogen</v>
      </c>
      <c r="D1175" s="78" t="s">
        <v>1307</v>
      </c>
      <c r="E1175" t="s">
        <v>1686</v>
      </c>
      <c r="F1175" t="s">
        <v>1271</v>
      </c>
      <c r="G1175" s="88" t="s">
        <v>1693</v>
      </c>
      <c r="H1175" s="15">
        <v>2094</v>
      </c>
      <c r="I1175" s="213" t="s">
        <v>44</v>
      </c>
      <c r="J1175" s="202" t="str">
        <f>IF(ISBLANK(INDEX('Policy Characteristics'!D:D,MATCH($C1175,'Policy Characteristics'!$C:$C,0))),"",INDEX('Policy Characteristics'!D:D,MATCH($C1175,'Policy Characteristics'!$C:$C,0)))</f>
        <v>Hydrogen Combustion</v>
      </c>
      <c r="K1175" s="76" t="str">
        <f>IF(ISBLANK(INDEX('Policy Characteristics'!E:E,MATCH($C1175,'Policy Characteristics'!$C:$C,0))),"",INDEX('Policy Characteristics'!E:E,MATCH($C1175,'Policy Characteristics'!$C:$C,0)))</f>
        <v>indst shift to hydrogen</v>
      </c>
      <c r="L1175" s="205">
        <f>IF(ISBLANK(INDEX('Policy Characteristics'!F:F,MATCH($C1175,'Policy Characteristics'!$C:$C,0))),"",INDEX('Policy Characteristics'!F:F,MATCH($C1175,'Policy Characteristics'!$C:$C,0)))</f>
        <v>0</v>
      </c>
      <c r="M1175" s="205">
        <f>IF(ISBLANK(INDEX('Policy Characteristics'!G:G,MATCH($C1175,'Policy Characteristics'!$C:$C,0))),"",INDEX('Policy Characteristics'!G:G,MATCH($C1175,'Policy Characteristics'!$C:$C,0)))</f>
        <v>1</v>
      </c>
      <c r="N1175" s="205">
        <f>IF(ISBLANK(INDEX('Policy Characteristics'!H:H,MATCH($C1175,'Policy Characteristics'!$C:$C,0))),"",INDEX('Policy Characteristics'!H:H,MATCH($C1175,'Policy Characteristics'!$C:$C,0)))</f>
        <v>0.01</v>
      </c>
      <c r="O1175" s="76" t="str">
        <f>IF(ISBLANK(INDEX('Policy Characteristics'!I:I,MATCH($C1175,'Policy Characteristics'!$C:$C,0))),"",INDEX('Policy Characteristics'!I:I,MATCH($C1175,'Policy Characteristics'!$C:$C,0)))</f>
        <v>% of fuel shifted</v>
      </c>
      <c r="P1175" s="7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76" t="str">
        <f>IF(ISBLANK(INDEX('Policy Characteristics'!K:K,MATCH($C1175,'Policy Characteristics'!$C:$C,0))),"",INDEX('Policy Characteristics'!K:K,MATCH($C1175,'Policy Characteristics'!$C:$C,0)))</f>
        <v>industry-ag-main.html#fuel-switching</v>
      </c>
      <c r="R1175" s="76" t="str">
        <f>IF(ISBLANK(INDEX('Policy Characteristics'!L:L,MATCH($C1175,'Policy Characteristics'!$C:$C,0))),"",INDEX('Policy Characteristics'!L:L,MATCH($C1175,'Policy Characteristics'!$C:$C,0)))</f>
        <v>industry-elec-and-hydrogen.html</v>
      </c>
    </row>
    <row r="1176" spans="1:18" s="143" customFormat="1" x14ac:dyDescent="0.25">
      <c r="A1176" s="76" t="str">
        <f>IF(ISBLANK(INDEX('Policy Characteristics'!A:A,MATCH($C1176,'Policy Characteristics'!$C:$C,0))),"",INDEX('Policy Characteristics'!A:A,MATCH($C1176,'Policy Characteristics'!$C:$C,0)))</f>
        <v>Industry</v>
      </c>
      <c r="B1176" s="200" t="str">
        <f>IF(ISBLANK(INDEX('Policy Characteristics'!B:B,MATCH($C1176,'Policy Characteristics'!$C:$C,0))),"",INDEX('Policy Characteristics'!B:B,MATCH($C1176,'Policy Characteristics'!$C:$C,0)))</f>
        <v>Hydrogen Combustion</v>
      </c>
      <c r="C1176" s="76" t="str">
        <f t="shared" si="35"/>
        <v>Fraction of Eligible Industrial Energy Use Shifted to Hydrogen</v>
      </c>
      <c r="D1176" s="78" t="s">
        <v>1307</v>
      </c>
      <c r="E1176" t="s">
        <v>1687</v>
      </c>
      <c r="F1176" t="s">
        <v>1271</v>
      </c>
      <c r="G1176" s="88" t="s">
        <v>1694</v>
      </c>
      <c r="H1176" s="15">
        <v>2095</v>
      </c>
      <c r="I1176" s="213" t="s">
        <v>43</v>
      </c>
      <c r="J1176" s="202" t="str">
        <f>IF(ISBLANK(INDEX('Policy Characteristics'!D:D,MATCH($C1176,'Policy Characteristics'!$C:$C,0))),"",INDEX('Policy Characteristics'!D:D,MATCH($C1176,'Policy Characteristics'!$C:$C,0)))</f>
        <v>Hydrogen Combustion</v>
      </c>
      <c r="K1176" s="76" t="str">
        <f>IF(ISBLANK(INDEX('Policy Characteristics'!E:E,MATCH($C1176,'Policy Characteristics'!$C:$C,0))),"",INDEX('Policy Characteristics'!E:E,MATCH($C1176,'Policy Characteristics'!$C:$C,0)))</f>
        <v>indst shift to hydrogen</v>
      </c>
      <c r="L1176" s="205">
        <f>IF(ISBLANK(INDEX('Policy Characteristics'!F:F,MATCH($C1176,'Policy Characteristics'!$C:$C,0))),"",INDEX('Policy Characteristics'!F:F,MATCH($C1176,'Policy Characteristics'!$C:$C,0)))</f>
        <v>0</v>
      </c>
      <c r="M1176" s="205">
        <f>IF(ISBLANK(INDEX('Policy Characteristics'!G:G,MATCH($C1176,'Policy Characteristics'!$C:$C,0))),"",INDEX('Policy Characteristics'!G:G,MATCH($C1176,'Policy Characteristics'!$C:$C,0)))</f>
        <v>1</v>
      </c>
      <c r="N1176" s="205">
        <f>IF(ISBLANK(INDEX('Policy Characteristics'!H:H,MATCH($C1176,'Policy Characteristics'!$C:$C,0))),"",INDEX('Policy Characteristics'!H:H,MATCH($C1176,'Policy Characteristics'!$C:$C,0)))</f>
        <v>0.01</v>
      </c>
      <c r="O1176" s="76" t="str">
        <f>IF(ISBLANK(INDEX('Policy Characteristics'!I:I,MATCH($C1176,'Policy Characteristics'!$C:$C,0))),"",INDEX('Policy Characteristics'!I:I,MATCH($C1176,'Policy Characteristics'!$C:$C,0)))</f>
        <v>% of fuel shifted</v>
      </c>
      <c r="P1176" s="7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76" t="str">
        <f>IF(ISBLANK(INDEX('Policy Characteristics'!K:K,MATCH($C1176,'Policy Characteristics'!$C:$C,0))),"",INDEX('Policy Characteristics'!K:K,MATCH($C1176,'Policy Characteristics'!$C:$C,0)))</f>
        <v>industry-ag-main.html#fuel-switching</v>
      </c>
      <c r="R1176" s="76" t="str">
        <f>IF(ISBLANK(INDEX('Policy Characteristics'!L:L,MATCH($C1176,'Policy Characteristics'!$C:$C,0))),"",INDEX('Policy Characteristics'!L:L,MATCH($C1176,'Policy Characteristics'!$C:$C,0)))</f>
        <v>industry-elec-and-hydrogen.html</v>
      </c>
    </row>
    <row r="1177" spans="1:18" s="143" customFormat="1" x14ac:dyDescent="0.25">
      <c r="A1177" s="76" t="str">
        <f>IF(ISBLANK(INDEX('Policy Characteristics'!A:A,MATCH($C1177,'Policy Characteristics'!$C:$C,0))),"",INDEX('Policy Characteristics'!A:A,MATCH($C1177,'Policy Characteristics'!$C:$C,0)))</f>
        <v>Industry</v>
      </c>
      <c r="B1177" s="200" t="str">
        <f>IF(ISBLANK(INDEX('Policy Characteristics'!B:B,MATCH($C1177,'Policy Characteristics'!$C:$C,0))),"",INDEX('Policy Characteristics'!B:B,MATCH($C1177,'Policy Characteristics'!$C:$C,0)))</f>
        <v>Hydrogen Combustion</v>
      </c>
      <c r="C1177" s="76" t="str">
        <f t="shared" si="35"/>
        <v>Fraction of Eligible Industrial Energy Use Shifted to Hydrogen</v>
      </c>
      <c r="D1177" s="78" t="s">
        <v>1307</v>
      </c>
      <c r="E1177" t="s">
        <v>1688</v>
      </c>
      <c r="F1177" t="s">
        <v>1271</v>
      </c>
      <c r="G1177" s="88" t="s">
        <v>1695</v>
      </c>
      <c r="H1177" s="15">
        <v>2096</v>
      </c>
      <c r="I1177" s="213" t="s">
        <v>44</v>
      </c>
      <c r="J1177" s="202" t="str">
        <f>IF(ISBLANK(INDEX('Policy Characteristics'!D:D,MATCH($C1177,'Policy Characteristics'!$C:$C,0))),"",INDEX('Policy Characteristics'!D:D,MATCH($C1177,'Policy Characteristics'!$C:$C,0)))</f>
        <v>Hydrogen Combustion</v>
      </c>
      <c r="K1177" s="76" t="str">
        <f>IF(ISBLANK(INDEX('Policy Characteristics'!E:E,MATCH($C1177,'Policy Characteristics'!$C:$C,0))),"",INDEX('Policy Characteristics'!E:E,MATCH($C1177,'Policy Characteristics'!$C:$C,0)))</f>
        <v>indst shift to hydrogen</v>
      </c>
      <c r="L1177" s="205">
        <f>IF(ISBLANK(INDEX('Policy Characteristics'!F:F,MATCH($C1177,'Policy Characteristics'!$C:$C,0))),"",INDEX('Policy Characteristics'!F:F,MATCH($C1177,'Policy Characteristics'!$C:$C,0)))</f>
        <v>0</v>
      </c>
      <c r="M1177" s="205">
        <f>IF(ISBLANK(INDEX('Policy Characteristics'!G:G,MATCH($C1177,'Policy Characteristics'!$C:$C,0))),"",INDEX('Policy Characteristics'!G:G,MATCH($C1177,'Policy Characteristics'!$C:$C,0)))</f>
        <v>1</v>
      </c>
      <c r="N1177" s="205">
        <f>IF(ISBLANK(INDEX('Policy Characteristics'!H:H,MATCH($C1177,'Policy Characteristics'!$C:$C,0))),"",INDEX('Policy Characteristics'!H:H,MATCH($C1177,'Policy Characteristics'!$C:$C,0)))</f>
        <v>0.01</v>
      </c>
      <c r="O1177" s="76" t="str">
        <f>IF(ISBLANK(INDEX('Policy Characteristics'!I:I,MATCH($C1177,'Policy Characteristics'!$C:$C,0))),"",INDEX('Policy Characteristics'!I:I,MATCH($C1177,'Policy Characteristics'!$C:$C,0)))</f>
        <v>% of fuel shifted</v>
      </c>
      <c r="P1177" s="7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76" t="str">
        <f>IF(ISBLANK(INDEX('Policy Characteristics'!K:K,MATCH($C1177,'Policy Characteristics'!$C:$C,0))),"",INDEX('Policy Characteristics'!K:K,MATCH($C1177,'Policy Characteristics'!$C:$C,0)))</f>
        <v>industry-ag-main.html#fuel-switching</v>
      </c>
      <c r="R1177" s="76" t="str">
        <f>IF(ISBLANK(INDEX('Policy Characteristics'!L:L,MATCH($C1177,'Policy Characteristics'!$C:$C,0))),"",INDEX('Policy Characteristics'!L:L,MATCH($C1177,'Policy Characteristics'!$C:$C,0)))</f>
        <v>industry-elec-and-hydrogen.html</v>
      </c>
    </row>
    <row r="1178" spans="1:18" s="143" customFormat="1" x14ac:dyDescent="0.25">
      <c r="A1178" s="76" t="str">
        <f>IF(ISBLANK(INDEX('Policy Characteristics'!A:A,MATCH($C1178,'Policy Characteristics'!$C:$C,0))),"",INDEX('Policy Characteristics'!A:A,MATCH($C1178,'Policy Characteristics'!$C:$C,0)))</f>
        <v>Industry</v>
      </c>
      <c r="B1178" s="200" t="str">
        <f>IF(ISBLANK(INDEX('Policy Characteristics'!B:B,MATCH($C1178,'Policy Characteristics'!$C:$C,0))),"",INDEX('Policy Characteristics'!B:B,MATCH($C1178,'Policy Characteristics'!$C:$C,0)))</f>
        <v>Hydrogen Combustion</v>
      </c>
      <c r="C1178" s="76" t="str">
        <f t="shared" si="35"/>
        <v>Fraction of Eligible Industrial Energy Use Shifted to Hydrogen</v>
      </c>
      <c r="D1178" s="78" t="s">
        <v>1307</v>
      </c>
      <c r="E1178" t="s">
        <v>1824</v>
      </c>
      <c r="F1178" t="s">
        <v>1271</v>
      </c>
      <c r="G1178" s="88" t="s">
        <v>1824</v>
      </c>
      <c r="H1178" s="15">
        <v>2097</v>
      </c>
      <c r="I1178" s="213" t="s">
        <v>43</v>
      </c>
      <c r="J1178" s="202" t="str">
        <f>IF(ISBLANK(INDEX('Policy Characteristics'!D:D,MATCH($C1178,'Policy Characteristics'!$C:$C,0))),"",INDEX('Policy Characteristics'!D:D,MATCH($C1178,'Policy Characteristics'!$C:$C,0)))</f>
        <v>Hydrogen Combustion</v>
      </c>
      <c r="K1178" s="76" t="str">
        <f>IF(ISBLANK(INDEX('Policy Characteristics'!E:E,MATCH($C1178,'Policy Characteristics'!$C:$C,0))),"",INDEX('Policy Characteristics'!E:E,MATCH($C1178,'Policy Characteristics'!$C:$C,0)))</f>
        <v>indst shift to hydrogen</v>
      </c>
      <c r="L1178" s="205">
        <f>IF(ISBLANK(INDEX('Policy Characteristics'!F:F,MATCH($C1178,'Policy Characteristics'!$C:$C,0))),"",INDEX('Policy Characteristics'!F:F,MATCH($C1178,'Policy Characteristics'!$C:$C,0)))</f>
        <v>0</v>
      </c>
      <c r="M1178" s="205">
        <f>IF(ISBLANK(INDEX('Policy Characteristics'!G:G,MATCH($C1178,'Policy Characteristics'!$C:$C,0))),"",INDEX('Policy Characteristics'!G:G,MATCH($C1178,'Policy Characteristics'!$C:$C,0)))</f>
        <v>1</v>
      </c>
      <c r="N1178" s="205">
        <f>IF(ISBLANK(INDEX('Policy Characteristics'!H:H,MATCH($C1178,'Policy Characteristics'!$C:$C,0))),"",INDEX('Policy Characteristics'!H:H,MATCH($C1178,'Policy Characteristics'!$C:$C,0)))</f>
        <v>0.01</v>
      </c>
      <c r="O1178" s="76" t="str">
        <f>IF(ISBLANK(INDEX('Policy Characteristics'!I:I,MATCH($C1178,'Policy Characteristics'!$C:$C,0))),"",INDEX('Policy Characteristics'!I:I,MATCH($C1178,'Policy Characteristics'!$C:$C,0)))</f>
        <v>% of fuel shifted</v>
      </c>
      <c r="P1178" s="7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76" t="str">
        <f>IF(ISBLANK(INDEX('Policy Characteristics'!K:K,MATCH($C1178,'Policy Characteristics'!$C:$C,0))),"",INDEX('Policy Characteristics'!K:K,MATCH($C1178,'Policy Characteristics'!$C:$C,0)))</f>
        <v>industry-ag-main.html#fuel-switching</v>
      </c>
      <c r="R1178" s="76" t="str">
        <f>IF(ISBLANK(INDEX('Policy Characteristics'!L:L,MATCH($C1178,'Policy Characteristics'!$C:$C,0))),"",INDEX('Policy Characteristics'!L:L,MATCH($C1178,'Policy Characteristics'!$C:$C,0)))</f>
        <v>industry-elec-and-hydrogen.html</v>
      </c>
    </row>
    <row r="1179" spans="1:18" s="143" customFormat="1" x14ac:dyDescent="0.25">
      <c r="A1179" s="76" t="str">
        <f>IF(ISBLANK(INDEX('Policy Characteristics'!A:A,MATCH($C1179,'Policy Characteristics'!$C:$C,0))),"",INDEX('Policy Characteristics'!A:A,MATCH($C1179,'Policy Characteristics'!$C:$C,0)))</f>
        <v>Industry</v>
      </c>
      <c r="B1179" s="200" t="str">
        <f>IF(ISBLANK(INDEX('Policy Characteristics'!B:B,MATCH($C1179,'Policy Characteristics'!$C:$C,0))),"",INDEX('Policy Characteristics'!B:B,MATCH($C1179,'Policy Characteristics'!$C:$C,0)))</f>
        <v>Hydrogen Combustion</v>
      </c>
      <c r="C1179" s="76" t="str">
        <f t="shared" si="35"/>
        <v>Fraction of Eligible Industrial Energy Use Shifted to Hydrogen</v>
      </c>
      <c r="D1179" s="78" t="s">
        <v>1308</v>
      </c>
      <c r="E1179" t="s">
        <v>1682</v>
      </c>
      <c r="F1179" t="s">
        <v>1272</v>
      </c>
      <c r="G1179" s="88" t="s">
        <v>1689</v>
      </c>
      <c r="H1179" s="15">
        <v>2098</v>
      </c>
      <c r="I1179" s="213" t="s">
        <v>43</v>
      </c>
      <c r="J1179" s="202" t="str">
        <f>IF(ISBLANK(INDEX('Policy Characteristics'!D:D,MATCH($C1179,'Policy Characteristics'!$C:$C,0))),"",INDEX('Policy Characteristics'!D:D,MATCH($C1179,'Policy Characteristics'!$C:$C,0)))</f>
        <v>Hydrogen Combustion</v>
      </c>
      <c r="K1179" s="76" t="str">
        <f>IF(ISBLANK(INDEX('Policy Characteristics'!E:E,MATCH($C1179,'Policy Characteristics'!$C:$C,0))),"",INDEX('Policy Characteristics'!E:E,MATCH($C1179,'Policy Characteristics'!$C:$C,0)))</f>
        <v>indst shift to hydrogen</v>
      </c>
      <c r="L1179" s="205">
        <f>IF(ISBLANK(INDEX('Policy Characteristics'!F:F,MATCH($C1179,'Policy Characteristics'!$C:$C,0))),"",INDEX('Policy Characteristics'!F:F,MATCH($C1179,'Policy Characteristics'!$C:$C,0)))</f>
        <v>0</v>
      </c>
      <c r="M1179" s="205">
        <f>IF(ISBLANK(INDEX('Policy Characteristics'!G:G,MATCH($C1179,'Policy Characteristics'!$C:$C,0))),"",INDEX('Policy Characteristics'!G:G,MATCH($C1179,'Policy Characteristics'!$C:$C,0)))</f>
        <v>1</v>
      </c>
      <c r="N1179" s="205">
        <f>IF(ISBLANK(INDEX('Policy Characteristics'!H:H,MATCH($C1179,'Policy Characteristics'!$C:$C,0))),"",INDEX('Policy Characteristics'!H:H,MATCH($C1179,'Policy Characteristics'!$C:$C,0)))</f>
        <v>0.01</v>
      </c>
      <c r="O1179" s="76" t="str">
        <f>IF(ISBLANK(INDEX('Policy Characteristics'!I:I,MATCH($C1179,'Policy Characteristics'!$C:$C,0))),"",INDEX('Policy Characteristics'!I:I,MATCH($C1179,'Policy Characteristics'!$C:$C,0)))</f>
        <v>% of fuel shifted</v>
      </c>
      <c r="P1179" s="7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76" t="str">
        <f>IF(ISBLANK(INDEX('Policy Characteristics'!K:K,MATCH($C1179,'Policy Characteristics'!$C:$C,0))),"",INDEX('Policy Characteristics'!K:K,MATCH($C1179,'Policy Characteristics'!$C:$C,0)))</f>
        <v>industry-ag-main.html#fuel-switching</v>
      </c>
      <c r="R1179" s="76" t="str">
        <f>IF(ISBLANK(INDEX('Policy Characteristics'!L:L,MATCH($C1179,'Policy Characteristics'!$C:$C,0))),"",INDEX('Policy Characteristics'!L:L,MATCH($C1179,'Policy Characteristics'!$C:$C,0)))</f>
        <v>industry-elec-and-hydrogen.html</v>
      </c>
    </row>
    <row r="1180" spans="1:18" s="143" customFormat="1" x14ac:dyDescent="0.25">
      <c r="A1180" s="76" t="str">
        <f>IF(ISBLANK(INDEX('Policy Characteristics'!A:A,MATCH($C1180,'Policy Characteristics'!$C:$C,0))),"",INDEX('Policy Characteristics'!A:A,MATCH($C1180,'Policy Characteristics'!$C:$C,0)))</f>
        <v>Industry</v>
      </c>
      <c r="B1180" s="200" t="str">
        <f>IF(ISBLANK(INDEX('Policy Characteristics'!B:B,MATCH($C1180,'Policy Characteristics'!$C:$C,0))),"",INDEX('Policy Characteristics'!B:B,MATCH($C1180,'Policy Characteristics'!$C:$C,0)))</f>
        <v>Hydrogen Combustion</v>
      </c>
      <c r="C1180" s="76" t="str">
        <f t="shared" si="35"/>
        <v>Fraction of Eligible Industrial Energy Use Shifted to Hydrogen</v>
      </c>
      <c r="D1180" s="78" t="s">
        <v>1308</v>
      </c>
      <c r="E1180" t="s">
        <v>1683</v>
      </c>
      <c r="F1180" t="s">
        <v>1272</v>
      </c>
      <c r="G1180" s="88" t="s">
        <v>1690</v>
      </c>
      <c r="H1180" s="15">
        <v>2099</v>
      </c>
      <c r="I1180" s="213" t="s">
        <v>43</v>
      </c>
      <c r="J1180" s="202" t="str">
        <f>IF(ISBLANK(INDEX('Policy Characteristics'!D:D,MATCH($C1180,'Policy Characteristics'!$C:$C,0))),"",INDEX('Policy Characteristics'!D:D,MATCH($C1180,'Policy Characteristics'!$C:$C,0)))</f>
        <v>Hydrogen Combustion</v>
      </c>
      <c r="K1180" s="76" t="str">
        <f>IF(ISBLANK(INDEX('Policy Characteristics'!E:E,MATCH($C1180,'Policy Characteristics'!$C:$C,0))),"",INDEX('Policy Characteristics'!E:E,MATCH($C1180,'Policy Characteristics'!$C:$C,0)))</f>
        <v>indst shift to hydrogen</v>
      </c>
      <c r="L1180" s="205">
        <f>IF(ISBLANK(INDEX('Policy Characteristics'!F:F,MATCH($C1180,'Policy Characteristics'!$C:$C,0))),"",INDEX('Policy Characteristics'!F:F,MATCH($C1180,'Policy Characteristics'!$C:$C,0)))</f>
        <v>0</v>
      </c>
      <c r="M1180" s="205">
        <f>IF(ISBLANK(INDEX('Policy Characteristics'!G:G,MATCH($C1180,'Policy Characteristics'!$C:$C,0))),"",INDEX('Policy Characteristics'!G:G,MATCH($C1180,'Policy Characteristics'!$C:$C,0)))</f>
        <v>1</v>
      </c>
      <c r="N1180" s="205">
        <f>IF(ISBLANK(INDEX('Policy Characteristics'!H:H,MATCH($C1180,'Policy Characteristics'!$C:$C,0))),"",INDEX('Policy Characteristics'!H:H,MATCH($C1180,'Policy Characteristics'!$C:$C,0)))</f>
        <v>0.01</v>
      </c>
      <c r="O1180" s="76" t="str">
        <f>IF(ISBLANK(INDEX('Policy Characteristics'!I:I,MATCH($C1180,'Policy Characteristics'!$C:$C,0))),"",INDEX('Policy Characteristics'!I:I,MATCH($C1180,'Policy Characteristics'!$C:$C,0)))</f>
        <v>% of fuel shifted</v>
      </c>
      <c r="P1180" s="7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76" t="str">
        <f>IF(ISBLANK(INDEX('Policy Characteristics'!K:K,MATCH($C1180,'Policy Characteristics'!$C:$C,0))),"",INDEX('Policy Characteristics'!K:K,MATCH($C1180,'Policy Characteristics'!$C:$C,0)))</f>
        <v>industry-ag-main.html#fuel-switching</v>
      </c>
      <c r="R1180" s="76" t="str">
        <f>IF(ISBLANK(INDEX('Policy Characteristics'!L:L,MATCH($C1180,'Policy Characteristics'!$C:$C,0))),"",INDEX('Policy Characteristics'!L:L,MATCH($C1180,'Policy Characteristics'!$C:$C,0)))</f>
        <v>industry-elec-and-hydrogen.html</v>
      </c>
    </row>
    <row r="1181" spans="1:18" s="143" customFormat="1" x14ac:dyDescent="0.25">
      <c r="A1181" s="76" t="str">
        <f>IF(ISBLANK(INDEX('Policy Characteristics'!A:A,MATCH($C1181,'Policy Characteristics'!$C:$C,0))),"",INDEX('Policy Characteristics'!A:A,MATCH($C1181,'Policy Characteristics'!$C:$C,0)))</f>
        <v>Industry</v>
      </c>
      <c r="B1181" s="200" t="str">
        <f>IF(ISBLANK(INDEX('Policy Characteristics'!B:B,MATCH($C1181,'Policy Characteristics'!$C:$C,0))),"",INDEX('Policy Characteristics'!B:B,MATCH($C1181,'Policy Characteristics'!$C:$C,0)))</f>
        <v>Hydrogen Combustion</v>
      </c>
      <c r="C1181" s="76" t="str">
        <f t="shared" ref="C1181:C1244" si="36">C$1115</f>
        <v>Fraction of Eligible Industrial Energy Use Shifted to Hydrogen</v>
      </c>
      <c r="D1181" s="78" t="s">
        <v>1308</v>
      </c>
      <c r="E1181" t="s">
        <v>1684</v>
      </c>
      <c r="F1181" t="s">
        <v>1272</v>
      </c>
      <c r="G1181" s="88" t="s">
        <v>1691</v>
      </c>
      <c r="H1181" s="15">
        <v>2100</v>
      </c>
      <c r="I1181" s="213" t="s">
        <v>43</v>
      </c>
      <c r="J1181" s="202" t="str">
        <f>IF(ISBLANK(INDEX('Policy Characteristics'!D:D,MATCH($C1181,'Policy Characteristics'!$C:$C,0))),"",INDEX('Policy Characteristics'!D:D,MATCH($C1181,'Policy Characteristics'!$C:$C,0)))</f>
        <v>Hydrogen Combustion</v>
      </c>
      <c r="K1181" s="76" t="str">
        <f>IF(ISBLANK(INDEX('Policy Characteristics'!E:E,MATCH($C1181,'Policy Characteristics'!$C:$C,0))),"",INDEX('Policy Characteristics'!E:E,MATCH($C1181,'Policy Characteristics'!$C:$C,0)))</f>
        <v>indst shift to hydrogen</v>
      </c>
      <c r="L1181" s="205">
        <f>IF(ISBLANK(INDEX('Policy Characteristics'!F:F,MATCH($C1181,'Policy Characteristics'!$C:$C,0))),"",INDEX('Policy Characteristics'!F:F,MATCH($C1181,'Policy Characteristics'!$C:$C,0)))</f>
        <v>0</v>
      </c>
      <c r="M1181" s="205">
        <f>IF(ISBLANK(INDEX('Policy Characteristics'!G:G,MATCH($C1181,'Policy Characteristics'!$C:$C,0))),"",INDEX('Policy Characteristics'!G:G,MATCH($C1181,'Policy Characteristics'!$C:$C,0)))</f>
        <v>1</v>
      </c>
      <c r="N1181" s="205">
        <f>IF(ISBLANK(INDEX('Policy Characteristics'!H:H,MATCH($C1181,'Policy Characteristics'!$C:$C,0))),"",INDEX('Policy Characteristics'!H:H,MATCH($C1181,'Policy Characteristics'!$C:$C,0)))</f>
        <v>0.01</v>
      </c>
      <c r="O1181" s="76" t="str">
        <f>IF(ISBLANK(INDEX('Policy Characteristics'!I:I,MATCH($C1181,'Policy Characteristics'!$C:$C,0))),"",INDEX('Policy Characteristics'!I:I,MATCH($C1181,'Policy Characteristics'!$C:$C,0)))</f>
        <v>% of fuel shifted</v>
      </c>
      <c r="P1181" s="7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76" t="str">
        <f>IF(ISBLANK(INDEX('Policy Characteristics'!K:K,MATCH($C1181,'Policy Characteristics'!$C:$C,0))),"",INDEX('Policy Characteristics'!K:K,MATCH($C1181,'Policy Characteristics'!$C:$C,0)))</f>
        <v>industry-ag-main.html#fuel-switching</v>
      </c>
      <c r="R1181" s="76" t="str">
        <f>IF(ISBLANK(INDEX('Policy Characteristics'!L:L,MATCH($C1181,'Policy Characteristics'!$C:$C,0))),"",INDEX('Policy Characteristics'!L:L,MATCH($C1181,'Policy Characteristics'!$C:$C,0)))</f>
        <v>industry-elec-and-hydrogen.html</v>
      </c>
    </row>
    <row r="1182" spans="1:18" s="143" customFormat="1" x14ac:dyDescent="0.25">
      <c r="A1182" s="76" t="str">
        <f>IF(ISBLANK(INDEX('Policy Characteristics'!A:A,MATCH($C1182,'Policy Characteristics'!$C:$C,0))),"",INDEX('Policy Characteristics'!A:A,MATCH($C1182,'Policy Characteristics'!$C:$C,0)))</f>
        <v>Industry</v>
      </c>
      <c r="B1182" s="200" t="str">
        <f>IF(ISBLANK(INDEX('Policy Characteristics'!B:B,MATCH($C1182,'Policy Characteristics'!$C:$C,0))),"",INDEX('Policy Characteristics'!B:B,MATCH($C1182,'Policy Characteristics'!$C:$C,0)))</f>
        <v>Hydrogen Combustion</v>
      </c>
      <c r="C1182" s="76" t="str">
        <f t="shared" si="36"/>
        <v>Fraction of Eligible Industrial Energy Use Shifted to Hydrogen</v>
      </c>
      <c r="D1182" s="78" t="s">
        <v>1308</v>
      </c>
      <c r="E1182" t="s">
        <v>1685</v>
      </c>
      <c r="F1182" t="s">
        <v>1272</v>
      </c>
      <c r="G1182" s="88" t="s">
        <v>1692</v>
      </c>
      <c r="H1182" s="15">
        <v>2101</v>
      </c>
      <c r="I1182" s="213" t="s">
        <v>43</v>
      </c>
      <c r="J1182" s="202" t="str">
        <f>IF(ISBLANK(INDEX('Policy Characteristics'!D:D,MATCH($C1182,'Policy Characteristics'!$C:$C,0))),"",INDEX('Policy Characteristics'!D:D,MATCH($C1182,'Policy Characteristics'!$C:$C,0)))</f>
        <v>Hydrogen Combustion</v>
      </c>
      <c r="K1182" s="76" t="str">
        <f>IF(ISBLANK(INDEX('Policy Characteristics'!E:E,MATCH($C1182,'Policy Characteristics'!$C:$C,0))),"",INDEX('Policy Characteristics'!E:E,MATCH($C1182,'Policy Characteristics'!$C:$C,0)))</f>
        <v>indst shift to hydrogen</v>
      </c>
      <c r="L1182" s="205">
        <f>IF(ISBLANK(INDEX('Policy Characteristics'!F:F,MATCH($C1182,'Policy Characteristics'!$C:$C,0))),"",INDEX('Policy Characteristics'!F:F,MATCH($C1182,'Policy Characteristics'!$C:$C,0)))</f>
        <v>0</v>
      </c>
      <c r="M1182" s="205">
        <f>IF(ISBLANK(INDEX('Policy Characteristics'!G:G,MATCH($C1182,'Policy Characteristics'!$C:$C,0))),"",INDEX('Policy Characteristics'!G:G,MATCH($C1182,'Policy Characteristics'!$C:$C,0)))</f>
        <v>1</v>
      </c>
      <c r="N1182" s="205">
        <f>IF(ISBLANK(INDEX('Policy Characteristics'!H:H,MATCH($C1182,'Policy Characteristics'!$C:$C,0))),"",INDEX('Policy Characteristics'!H:H,MATCH($C1182,'Policy Characteristics'!$C:$C,0)))</f>
        <v>0.01</v>
      </c>
      <c r="O1182" s="76" t="str">
        <f>IF(ISBLANK(INDEX('Policy Characteristics'!I:I,MATCH($C1182,'Policy Characteristics'!$C:$C,0))),"",INDEX('Policy Characteristics'!I:I,MATCH($C1182,'Policy Characteristics'!$C:$C,0)))</f>
        <v>% of fuel shifted</v>
      </c>
      <c r="P1182" s="7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76" t="str">
        <f>IF(ISBLANK(INDEX('Policy Characteristics'!K:K,MATCH($C1182,'Policy Characteristics'!$C:$C,0))),"",INDEX('Policy Characteristics'!K:K,MATCH($C1182,'Policy Characteristics'!$C:$C,0)))</f>
        <v>industry-ag-main.html#fuel-switching</v>
      </c>
      <c r="R1182" s="76" t="str">
        <f>IF(ISBLANK(INDEX('Policy Characteristics'!L:L,MATCH($C1182,'Policy Characteristics'!$C:$C,0))),"",INDEX('Policy Characteristics'!L:L,MATCH($C1182,'Policy Characteristics'!$C:$C,0)))</f>
        <v>industry-elec-and-hydrogen.html</v>
      </c>
    </row>
    <row r="1183" spans="1:18" s="143" customFormat="1" x14ac:dyDescent="0.25">
      <c r="A1183" s="76" t="str">
        <f>IF(ISBLANK(INDEX('Policy Characteristics'!A:A,MATCH($C1183,'Policy Characteristics'!$C:$C,0))),"",INDEX('Policy Characteristics'!A:A,MATCH($C1183,'Policy Characteristics'!$C:$C,0)))</f>
        <v>Industry</v>
      </c>
      <c r="B1183" s="200" t="str">
        <f>IF(ISBLANK(INDEX('Policy Characteristics'!B:B,MATCH($C1183,'Policy Characteristics'!$C:$C,0))),"",INDEX('Policy Characteristics'!B:B,MATCH($C1183,'Policy Characteristics'!$C:$C,0)))</f>
        <v>Hydrogen Combustion</v>
      </c>
      <c r="C1183" s="76" t="str">
        <f t="shared" si="36"/>
        <v>Fraction of Eligible Industrial Energy Use Shifted to Hydrogen</v>
      </c>
      <c r="D1183" s="78" t="s">
        <v>1308</v>
      </c>
      <c r="E1183" t="s">
        <v>1686</v>
      </c>
      <c r="F1183" t="s">
        <v>1272</v>
      </c>
      <c r="G1183" s="88" t="s">
        <v>1693</v>
      </c>
      <c r="H1183" s="15">
        <v>2102</v>
      </c>
      <c r="I1183" s="213" t="s">
        <v>43</v>
      </c>
      <c r="J1183" s="202" t="str">
        <f>IF(ISBLANK(INDEX('Policy Characteristics'!D:D,MATCH($C1183,'Policy Characteristics'!$C:$C,0))),"",INDEX('Policy Characteristics'!D:D,MATCH($C1183,'Policy Characteristics'!$C:$C,0)))</f>
        <v>Hydrogen Combustion</v>
      </c>
      <c r="K1183" s="76" t="str">
        <f>IF(ISBLANK(INDEX('Policy Characteristics'!E:E,MATCH($C1183,'Policy Characteristics'!$C:$C,0))),"",INDEX('Policy Characteristics'!E:E,MATCH($C1183,'Policy Characteristics'!$C:$C,0)))</f>
        <v>indst shift to hydrogen</v>
      </c>
      <c r="L1183" s="205">
        <f>IF(ISBLANK(INDEX('Policy Characteristics'!F:F,MATCH($C1183,'Policy Characteristics'!$C:$C,0))),"",INDEX('Policy Characteristics'!F:F,MATCH($C1183,'Policy Characteristics'!$C:$C,0)))</f>
        <v>0</v>
      </c>
      <c r="M1183" s="205">
        <f>IF(ISBLANK(INDEX('Policy Characteristics'!G:G,MATCH($C1183,'Policy Characteristics'!$C:$C,0))),"",INDEX('Policy Characteristics'!G:G,MATCH($C1183,'Policy Characteristics'!$C:$C,0)))</f>
        <v>1</v>
      </c>
      <c r="N1183" s="205">
        <f>IF(ISBLANK(INDEX('Policy Characteristics'!H:H,MATCH($C1183,'Policy Characteristics'!$C:$C,0))),"",INDEX('Policy Characteristics'!H:H,MATCH($C1183,'Policy Characteristics'!$C:$C,0)))</f>
        <v>0.01</v>
      </c>
      <c r="O1183" s="76" t="str">
        <f>IF(ISBLANK(INDEX('Policy Characteristics'!I:I,MATCH($C1183,'Policy Characteristics'!$C:$C,0))),"",INDEX('Policy Characteristics'!I:I,MATCH($C1183,'Policy Characteristics'!$C:$C,0)))</f>
        <v>% of fuel shifted</v>
      </c>
      <c r="P1183" s="7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76" t="str">
        <f>IF(ISBLANK(INDEX('Policy Characteristics'!K:K,MATCH($C1183,'Policy Characteristics'!$C:$C,0))),"",INDEX('Policy Characteristics'!K:K,MATCH($C1183,'Policy Characteristics'!$C:$C,0)))</f>
        <v>industry-ag-main.html#fuel-switching</v>
      </c>
      <c r="R1183" s="76" t="str">
        <f>IF(ISBLANK(INDEX('Policy Characteristics'!L:L,MATCH($C1183,'Policy Characteristics'!$C:$C,0))),"",INDEX('Policy Characteristics'!L:L,MATCH($C1183,'Policy Characteristics'!$C:$C,0)))</f>
        <v>industry-elec-and-hydrogen.html</v>
      </c>
    </row>
    <row r="1184" spans="1:18" s="143" customFormat="1" x14ac:dyDescent="0.25">
      <c r="A1184" s="76" t="str">
        <f>IF(ISBLANK(INDEX('Policy Characteristics'!A:A,MATCH($C1184,'Policy Characteristics'!$C:$C,0))),"",INDEX('Policy Characteristics'!A:A,MATCH($C1184,'Policy Characteristics'!$C:$C,0)))</f>
        <v>Industry</v>
      </c>
      <c r="B1184" s="200" t="str">
        <f>IF(ISBLANK(INDEX('Policy Characteristics'!B:B,MATCH($C1184,'Policy Characteristics'!$C:$C,0))),"",INDEX('Policy Characteristics'!B:B,MATCH($C1184,'Policy Characteristics'!$C:$C,0)))</f>
        <v>Hydrogen Combustion</v>
      </c>
      <c r="C1184" s="76" t="str">
        <f t="shared" si="36"/>
        <v>Fraction of Eligible Industrial Energy Use Shifted to Hydrogen</v>
      </c>
      <c r="D1184" s="78" t="s">
        <v>1308</v>
      </c>
      <c r="E1184" t="s">
        <v>1687</v>
      </c>
      <c r="F1184" t="s">
        <v>1272</v>
      </c>
      <c r="G1184" s="88" t="s">
        <v>1694</v>
      </c>
      <c r="H1184" s="15">
        <v>2103</v>
      </c>
      <c r="I1184" s="213" t="s">
        <v>43</v>
      </c>
      <c r="J1184" s="202" t="str">
        <f>IF(ISBLANK(INDEX('Policy Characteristics'!D:D,MATCH($C1184,'Policy Characteristics'!$C:$C,0))),"",INDEX('Policy Characteristics'!D:D,MATCH($C1184,'Policy Characteristics'!$C:$C,0)))</f>
        <v>Hydrogen Combustion</v>
      </c>
      <c r="K1184" s="76" t="str">
        <f>IF(ISBLANK(INDEX('Policy Characteristics'!E:E,MATCH($C1184,'Policy Characteristics'!$C:$C,0))),"",INDEX('Policy Characteristics'!E:E,MATCH($C1184,'Policy Characteristics'!$C:$C,0)))</f>
        <v>indst shift to hydrogen</v>
      </c>
      <c r="L1184" s="205">
        <f>IF(ISBLANK(INDEX('Policy Characteristics'!F:F,MATCH($C1184,'Policy Characteristics'!$C:$C,0))),"",INDEX('Policy Characteristics'!F:F,MATCH($C1184,'Policy Characteristics'!$C:$C,0)))</f>
        <v>0</v>
      </c>
      <c r="M1184" s="205">
        <f>IF(ISBLANK(INDEX('Policy Characteristics'!G:G,MATCH($C1184,'Policy Characteristics'!$C:$C,0))),"",INDEX('Policy Characteristics'!G:G,MATCH($C1184,'Policy Characteristics'!$C:$C,0)))</f>
        <v>1</v>
      </c>
      <c r="N1184" s="205">
        <f>IF(ISBLANK(INDEX('Policy Characteristics'!H:H,MATCH($C1184,'Policy Characteristics'!$C:$C,0))),"",INDEX('Policy Characteristics'!H:H,MATCH($C1184,'Policy Characteristics'!$C:$C,0)))</f>
        <v>0.01</v>
      </c>
      <c r="O1184" s="76" t="str">
        <f>IF(ISBLANK(INDEX('Policy Characteristics'!I:I,MATCH($C1184,'Policy Characteristics'!$C:$C,0))),"",INDEX('Policy Characteristics'!I:I,MATCH($C1184,'Policy Characteristics'!$C:$C,0)))</f>
        <v>% of fuel shifted</v>
      </c>
      <c r="P1184" s="7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76" t="str">
        <f>IF(ISBLANK(INDEX('Policy Characteristics'!K:K,MATCH($C1184,'Policy Characteristics'!$C:$C,0))),"",INDEX('Policy Characteristics'!K:K,MATCH($C1184,'Policy Characteristics'!$C:$C,0)))</f>
        <v>industry-ag-main.html#fuel-switching</v>
      </c>
      <c r="R1184" s="76" t="str">
        <f>IF(ISBLANK(INDEX('Policy Characteristics'!L:L,MATCH($C1184,'Policy Characteristics'!$C:$C,0))),"",INDEX('Policy Characteristics'!L:L,MATCH($C1184,'Policy Characteristics'!$C:$C,0)))</f>
        <v>industry-elec-and-hydrogen.html</v>
      </c>
    </row>
    <row r="1185" spans="1:18" s="143" customFormat="1" x14ac:dyDescent="0.25">
      <c r="A1185" s="76" t="str">
        <f>IF(ISBLANK(INDEX('Policy Characteristics'!A:A,MATCH($C1185,'Policy Characteristics'!$C:$C,0))),"",INDEX('Policy Characteristics'!A:A,MATCH($C1185,'Policy Characteristics'!$C:$C,0)))</f>
        <v>Industry</v>
      </c>
      <c r="B1185" s="200" t="str">
        <f>IF(ISBLANK(INDEX('Policy Characteristics'!B:B,MATCH($C1185,'Policy Characteristics'!$C:$C,0))),"",INDEX('Policy Characteristics'!B:B,MATCH($C1185,'Policy Characteristics'!$C:$C,0)))</f>
        <v>Hydrogen Combustion</v>
      </c>
      <c r="C1185" s="76" t="str">
        <f t="shared" si="36"/>
        <v>Fraction of Eligible Industrial Energy Use Shifted to Hydrogen</v>
      </c>
      <c r="D1185" s="78" t="s">
        <v>1308</v>
      </c>
      <c r="E1185" t="s">
        <v>1688</v>
      </c>
      <c r="F1185" t="s">
        <v>1272</v>
      </c>
      <c r="G1185" s="88" t="s">
        <v>1695</v>
      </c>
      <c r="H1185" s="15">
        <v>2104</v>
      </c>
      <c r="I1185" s="213" t="s">
        <v>44</v>
      </c>
      <c r="J1185" s="202" t="str">
        <f>IF(ISBLANK(INDEX('Policy Characteristics'!D:D,MATCH($C1185,'Policy Characteristics'!$C:$C,0))),"",INDEX('Policy Characteristics'!D:D,MATCH($C1185,'Policy Characteristics'!$C:$C,0)))</f>
        <v>Hydrogen Combustion</v>
      </c>
      <c r="K1185" s="76" t="str">
        <f>IF(ISBLANK(INDEX('Policy Characteristics'!E:E,MATCH($C1185,'Policy Characteristics'!$C:$C,0))),"",INDEX('Policy Characteristics'!E:E,MATCH($C1185,'Policy Characteristics'!$C:$C,0)))</f>
        <v>indst shift to hydrogen</v>
      </c>
      <c r="L1185" s="205">
        <f>IF(ISBLANK(INDEX('Policy Characteristics'!F:F,MATCH($C1185,'Policy Characteristics'!$C:$C,0))),"",INDEX('Policy Characteristics'!F:F,MATCH($C1185,'Policy Characteristics'!$C:$C,0)))</f>
        <v>0</v>
      </c>
      <c r="M1185" s="205">
        <f>IF(ISBLANK(INDEX('Policy Characteristics'!G:G,MATCH($C1185,'Policy Characteristics'!$C:$C,0))),"",INDEX('Policy Characteristics'!G:G,MATCH($C1185,'Policy Characteristics'!$C:$C,0)))</f>
        <v>1</v>
      </c>
      <c r="N1185" s="205">
        <f>IF(ISBLANK(INDEX('Policy Characteristics'!H:H,MATCH($C1185,'Policy Characteristics'!$C:$C,0))),"",INDEX('Policy Characteristics'!H:H,MATCH($C1185,'Policy Characteristics'!$C:$C,0)))</f>
        <v>0.01</v>
      </c>
      <c r="O1185" s="76" t="str">
        <f>IF(ISBLANK(INDEX('Policy Characteristics'!I:I,MATCH($C1185,'Policy Characteristics'!$C:$C,0))),"",INDEX('Policy Characteristics'!I:I,MATCH($C1185,'Policy Characteristics'!$C:$C,0)))</f>
        <v>% of fuel shifted</v>
      </c>
      <c r="P1185" s="7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76" t="str">
        <f>IF(ISBLANK(INDEX('Policy Characteristics'!K:K,MATCH($C1185,'Policy Characteristics'!$C:$C,0))),"",INDEX('Policy Characteristics'!K:K,MATCH($C1185,'Policy Characteristics'!$C:$C,0)))</f>
        <v>industry-ag-main.html#fuel-switching</v>
      </c>
      <c r="R1185" s="76" t="str">
        <f>IF(ISBLANK(INDEX('Policy Characteristics'!L:L,MATCH($C1185,'Policy Characteristics'!$C:$C,0))),"",INDEX('Policy Characteristics'!L:L,MATCH($C1185,'Policy Characteristics'!$C:$C,0)))</f>
        <v>industry-elec-and-hydrogen.html</v>
      </c>
    </row>
    <row r="1186" spans="1:18" s="143" customFormat="1" x14ac:dyDescent="0.25">
      <c r="A1186" s="76" t="str">
        <f>IF(ISBLANK(INDEX('Policy Characteristics'!A:A,MATCH($C1186,'Policy Characteristics'!$C:$C,0))),"",INDEX('Policy Characteristics'!A:A,MATCH($C1186,'Policy Characteristics'!$C:$C,0)))</f>
        <v>Industry</v>
      </c>
      <c r="B1186" s="200" t="str">
        <f>IF(ISBLANK(INDEX('Policy Characteristics'!B:B,MATCH($C1186,'Policy Characteristics'!$C:$C,0))),"",INDEX('Policy Characteristics'!B:B,MATCH($C1186,'Policy Characteristics'!$C:$C,0)))</f>
        <v>Hydrogen Combustion</v>
      </c>
      <c r="C1186" s="76" t="str">
        <f t="shared" si="36"/>
        <v>Fraction of Eligible Industrial Energy Use Shifted to Hydrogen</v>
      </c>
      <c r="D1186" s="78" t="s">
        <v>1308</v>
      </c>
      <c r="E1186" t="s">
        <v>1824</v>
      </c>
      <c r="F1186" t="s">
        <v>1272</v>
      </c>
      <c r="G1186" s="88" t="s">
        <v>1824</v>
      </c>
      <c r="H1186" s="15">
        <v>2105</v>
      </c>
      <c r="I1186" s="213" t="s">
        <v>43</v>
      </c>
      <c r="J1186" s="202" t="str">
        <f>IF(ISBLANK(INDEX('Policy Characteristics'!D:D,MATCH($C1186,'Policy Characteristics'!$C:$C,0))),"",INDEX('Policy Characteristics'!D:D,MATCH($C1186,'Policy Characteristics'!$C:$C,0)))</f>
        <v>Hydrogen Combustion</v>
      </c>
      <c r="K1186" s="76" t="str">
        <f>IF(ISBLANK(INDEX('Policy Characteristics'!E:E,MATCH($C1186,'Policy Characteristics'!$C:$C,0))),"",INDEX('Policy Characteristics'!E:E,MATCH($C1186,'Policy Characteristics'!$C:$C,0)))</f>
        <v>indst shift to hydrogen</v>
      </c>
      <c r="L1186" s="205">
        <f>IF(ISBLANK(INDEX('Policy Characteristics'!F:F,MATCH($C1186,'Policy Characteristics'!$C:$C,0))),"",INDEX('Policy Characteristics'!F:F,MATCH($C1186,'Policy Characteristics'!$C:$C,0)))</f>
        <v>0</v>
      </c>
      <c r="M1186" s="205">
        <f>IF(ISBLANK(INDEX('Policy Characteristics'!G:G,MATCH($C1186,'Policy Characteristics'!$C:$C,0))),"",INDEX('Policy Characteristics'!G:G,MATCH($C1186,'Policy Characteristics'!$C:$C,0)))</f>
        <v>1</v>
      </c>
      <c r="N1186" s="205">
        <f>IF(ISBLANK(INDEX('Policy Characteristics'!H:H,MATCH($C1186,'Policy Characteristics'!$C:$C,0))),"",INDEX('Policy Characteristics'!H:H,MATCH($C1186,'Policy Characteristics'!$C:$C,0)))</f>
        <v>0.01</v>
      </c>
      <c r="O1186" s="76" t="str">
        <f>IF(ISBLANK(INDEX('Policy Characteristics'!I:I,MATCH($C1186,'Policy Characteristics'!$C:$C,0))),"",INDEX('Policy Characteristics'!I:I,MATCH($C1186,'Policy Characteristics'!$C:$C,0)))</f>
        <v>% of fuel shifted</v>
      </c>
      <c r="P1186" s="7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76" t="str">
        <f>IF(ISBLANK(INDEX('Policy Characteristics'!K:K,MATCH($C1186,'Policy Characteristics'!$C:$C,0))),"",INDEX('Policy Characteristics'!K:K,MATCH($C1186,'Policy Characteristics'!$C:$C,0)))</f>
        <v>industry-ag-main.html#fuel-switching</v>
      </c>
      <c r="R1186" s="76" t="str">
        <f>IF(ISBLANK(INDEX('Policy Characteristics'!L:L,MATCH($C1186,'Policy Characteristics'!$C:$C,0))),"",INDEX('Policy Characteristics'!L:L,MATCH($C1186,'Policy Characteristics'!$C:$C,0)))</f>
        <v>industry-elec-and-hydrogen.html</v>
      </c>
    </row>
    <row r="1187" spans="1:18" s="143" customFormat="1" x14ac:dyDescent="0.25">
      <c r="A1187" s="76" t="str">
        <f>IF(ISBLANK(INDEX('Policy Characteristics'!A:A,MATCH($C1187,'Policy Characteristics'!$C:$C,0))),"",INDEX('Policy Characteristics'!A:A,MATCH($C1187,'Policy Characteristics'!$C:$C,0)))</f>
        <v>Industry</v>
      </c>
      <c r="B1187" s="200" t="str">
        <f>IF(ISBLANK(INDEX('Policy Characteristics'!B:B,MATCH($C1187,'Policy Characteristics'!$C:$C,0))),"",INDEX('Policy Characteristics'!B:B,MATCH($C1187,'Policy Characteristics'!$C:$C,0)))</f>
        <v>Hydrogen Combustion</v>
      </c>
      <c r="C1187" s="76" t="str">
        <f t="shared" si="36"/>
        <v>Fraction of Eligible Industrial Energy Use Shifted to Hydrogen</v>
      </c>
      <c r="D1187" s="78" t="s">
        <v>1309</v>
      </c>
      <c r="E1187" t="s">
        <v>1682</v>
      </c>
      <c r="F1187" t="s">
        <v>819</v>
      </c>
      <c r="G1187" s="88" t="s">
        <v>1689</v>
      </c>
      <c r="H1187" s="15">
        <v>2106</v>
      </c>
      <c r="I1187" s="213" t="s">
        <v>43</v>
      </c>
      <c r="J1187" s="202" t="str">
        <f>IF(ISBLANK(INDEX('Policy Characteristics'!D:D,MATCH($C1187,'Policy Characteristics'!$C:$C,0))),"",INDEX('Policy Characteristics'!D:D,MATCH($C1187,'Policy Characteristics'!$C:$C,0)))</f>
        <v>Hydrogen Combustion</v>
      </c>
      <c r="K1187" s="76" t="str">
        <f>IF(ISBLANK(INDEX('Policy Characteristics'!E:E,MATCH($C1187,'Policy Characteristics'!$C:$C,0))),"",INDEX('Policy Characteristics'!E:E,MATCH($C1187,'Policy Characteristics'!$C:$C,0)))</f>
        <v>indst shift to hydrogen</v>
      </c>
      <c r="L1187" s="205">
        <f>IF(ISBLANK(INDEX('Policy Characteristics'!F:F,MATCH($C1187,'Policy Characteristics'!$C:$C,0))),"",INDEX('Policy Characteristics'!F:F,MATCH($C1187,'Policy Characteristics'!$C:$C,0)))</f>
        <v>0</v>
      </c>
      <c r="M1187" s="205">
        <f>IF(ISBLANK(INDEX('Policy Characteristics'!G:G,MATCH($C1187,'Policy Characteristics'!$C:$C,0))),"",INDEX('Policy Characteristics'!G:G,MATCH($C1187,'Policy Characteristics'!$C:$C,0)))</f>
        <v>1</v>
      </c>
      <c r="N1187" s="205">
        <f>IF(ISBLANK(INDEX('Policy Characteristics'!H:H,MATCH($C1187,'Policy Characteristics'!$C:$C,0))),"",INDEX('Policy Characteristics'!H:H,MATCH($C1187,'Policy Characteristics'!$C:$C,0)))</f>
        <v>0.01</v>
      </c>
      <c r="O1187" s="76" t="str">
        <f>IF(ISBLANK(INDEX('Policy Characteristics'!I:I,MATCH($C1187,'Policy Characteristics'!$C:$C,0))),"",INDEX('Policy Characteristics'!I:I,MATCH($C1187,'Policy Characteristics'!$C:$C,0)))</f>
        <v>% of fuel shifted</v>
      </c>
      <c r="P1187" s="7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76" t="str">
        <f>IF(ISBLANK(INDEX('Policy Characteristics'!K:K,MATCH($C1187,'Policy Characteristics'!$C:$C,0))),"",INDEX('Policy Characteristics'!K:K,MATCH($C1187,'Policy Characteristics'!$C:$C,0)))</f>
        <v>industry-ag-main.html#fuel-switching</v>
      </c>
      <c r="R1187" s="76" t="str">
        <f>IF(ISBLANK(INDEX('Policy Characteristics'!L:L,MATCH($C1187,'Policy Characteristics'!$C:$C,0))),"",INDEX('Policy Characteristics'!L:L,MATCH($C1187,'Policy Characteristics'!$C:$C,0)))</f>
        <v>industry-elec-and-hydrogen.html</v>
      </c>
    </row>
    <row r="1188" spans="1:18" s="143" customFormat="1" x14ac:dyDescent="0.25">
      <c r="A1188" s="76" t="str">
        <f>IF(ISBLANK(INDEX('Policy Characteristics'!A:A,MATCH($C1188,'Policy Characteristics'!$C:$C,0))),"",INDEX('Policy Characteristics'!A:A,MATCH($C1188,'Policy Characteristics'!$C:$C,0)))</f>
        <v>Industry</v>
      </c>
      <c r="B1188" s="200" t="str">
        <f>IF(ISBLANK(INDEX('Policy Characteristics'!B:B,MATCH($C1188,'Policy Characteristics'!$C:$C,0))),"",INDEX('Policy Characteristics'!B:B,MATCH($C1188,'Policy Characteristics'!$C:$C,0)))</f>
        <v>Hydrogen Combustion</v>
      </c>
      <c r="C1188" s="76" t="str">
        <f t="shared" si="36"/>
        <v>Fraction of Eligible Industrial Energy Use Shifted to Hydrogen</v>
      </c>
      <c r="D1188" s="78" t="s">
        <v>1309</v>
      </c>
      <c r="E1188" t="s">
        <v>1683</v>
      </c>
      <c r="F1188" t="s">
        <v>819</v>
      </c>
      <c r="G1188" s="88" t="s">
        <v>1690</v>
      </c>
      <c r="H1188" s="15">
        <v>2107</v>
      </c>
      <c r="I1188" s="213" t="s">
        <v>43</v>
      </c>
      <c r="J1188" s="202" t="str">
        <f>IF(ISBLANK(INDEX('Policy Characteristics'!D:D,MATCH($C1188,'Policy Characteristics'!$C:$C,0))),"",INDEX('Policy Characteristics'!D:D,MATCH($C1188,'Policy Characteristics'!$C:$C,0)))</f>
        <v>Hydrogen Combustion</v>
      </c>
      <c r="K1188" s="76" t="str">
        <f>IF(ISBLANK(INDEX('Policy Characteristics'!E:E,MATCH($C1188,'Policy Characteristics'!$C:$C,0))),"",INDEX('Policy Characteristics'!E:E,MATCH($C1188,'Policy Characteristics'!$C:$C,0)))</f>
        <v>indst shift to hydrogen</v>
      </c>
      <c r="L1188" s="205">
        <f>IF(ISBLANK(INDEX('Policy Characteristics'!F:F,MATCH($C1188,'Policy Characteristics'!$C:$C,0))),"",INDEX('Policy Characteristics'!F:F,MATCH($C1188,'Policy Characteristics'!$C:$C,0)))</f>
        <v>0</v>
      </c>
      <c r="M1188" s="205">
        <f>IF(ISBLANK(INDEX('Policy Characteristics'!G:G,MATCH($C1188,'Policy Characteristics'!$C:$C,0))),"",INDEX('Policy Characteristics'!G:G,MATCH($C1188,'Policy Characteristics'!$C:$C,0)))</f>
        <v>1</v>
      </c>
      <c r="N1188" s="205">
        <f>IF(ISBLANK(INDEX('Policy Characteristics'!H:H,MATCH($C1188,'Policy Characteristics'!$C:$C,0))),"",INDEX('Policy Characteristics'!H:H,MATCH($C1188,'Policy Characteristics'!$C:$C,0)))</f>
        <v>0.01</v>
      </c>
      <c r="O1188" s="76" t="str">
        <f>IF(ISBLANK(INDEX('Policy Characteristics'!I:I,MATCH($C1188,'Policy Characteristics'!$C:$C,0))),"",INDEX('Policy Characteristics'!I:I,MATCH($C1188,'Policy Characteristics'!$C:$C,0)))</f>
        <v>% of fuel shifted</v>
      </c>
      <c r="P1188" s="7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76" t="str">
        <f>IF(ISBLANK(INDEX('Policy Characteristics'!K:K,MATCH($C1188,'Policy Characteristics'!$C:$C,0))),"",INDEX('Policy Characteristics'!K:K,MATCH($C1188,'Policy Characteristics'!$C:$C,0)))</f>
        <v>industry-ag-main.html#fuel-switching</v>
      </c>
      <c r="R1188" s="76" t="str">
        <f>IF(ISBLANK(INDEX('Policy Characteristics'!L:L,MATCH($C1188,'Policy Characteristics'!$C:$C,0))),"",INDEX('Policy Characteristics'!L:L,MATCH($C1188,'Policy Characteristics'!$C:$C,0)))</f>
        <v>industry-elec-and-hydrogen.html</v>
      </c>
    </row>
    <row r="1189" spans="1:18" s="143" customFormat="1" x14ac:dyDescent="0.25">
      <c r="A1189" s="76" t="str">
        <f>IF(ISBLANK(INDEX('Policy Characteristics'!A:A,MATCH($C1189,'Policy Characteristics'!$C:$C,0))),"",INDEX('Policy Characteristics'!A:A,MATCH($C1189,'Policy Characteristics'!$C:$C,0)))</f>
        <v>Industry</v>
      </c>
      <c r="B1189" s="200" t="str">
        <f>IF(ISBLANK(INDEX('Policy Characteristics'!B:B,MATCH($C1189,'Policy Characteristics'!$C:$C,0))),"",INDEX('Policy Characteristics'!B:B,MATCH($C1189,'Policy Characteristics'!$C:$C,0)))</f>
        <v>Hydrogen Combustion</v>
      </c>
      <c r="C1189" s="76" t="str">
        <f t="shared" si="36"/>
        <v>Fraction of Eligible Industrial Energy Use Shifted to Hydrogen</v>
      </c>
      <c r="D1189" s="78" t="s">
        <v>1309</v>
      </c>
      <c r="E1189" t="s">
        <v>1684</v>
      </c>
      <c r="F1189" t="s">
        <v>819</v>
      </c>
      <c r="G1189" s="88" t="s">
        <v>1691</v>
      </c>
      <c r="H1189" s="15">
        <v>2108</v>
      </c>
      <c r="I1189" s="213" t="s">
        <v>43</v>
      </c>
      <c r="J1189" s="202" t="str">
        <f>IF(ISBLANK(INDEX('Policy Characteristics'!D:D,MATCH($C1189,'Policy Characteristics'!$C:$C,0))),"",INDEX('Policy Characteristics'!D:D,MATCH($C1189,'Policy Characteristics'!$C:$C,0)))</f>
        <v>Hydrogen Combustion</v>
      </c>
      <c r="K1189" s="76" t="str">
        <f>IF(ISBLANK(INDEX('Policy Characteristics'!E:E,MATCH($C1189,'Policy Characteristics'!$C:$C,0))),"",INDEX('Policy Characteristics'!E:E,MATCH($C1189,'Policy Characteristics'!$C:$C,0)))</f>
        <v>indst shift to hydrogen</v>
      </c>
      <c r="L1189" s="205">
        <f>IF(ISBLANK(INDEX('Policy Characteristics'!F:F,MATCH($C1189,'Policy Characteristics'!$C:$C,0))),"",INDEX('Policy Characteristics'!F:F,MATCH($C1189,'Policy Characteristics'!$C:$C,0)))</f>
        <v>0</v>
      </c>
      <c r="M1189" s="205">
        <f>IF(ISBLANK(INDEX('Policy Characteristics'!G:G,MATCH($C1189,'Policy Characteristics'!$C:$C,0))),"",INDEX('Policy Characteristics'!G:G,MATCH($C1189,'Policy Characteristics'!$C:$C,0)))</f>
        <v>1</v>
      </c>
      <c r="N1189" s="205">
        <f>IF(ISBLANK(INDEX('Policy Characteristics'!H:H,MATCH($C1189,'Policy Characteristics'!$C:$C,0))),"",INDEX('Policy Characteristics'!H:H,MATCH($C1189,'Policy Characteristics'!$C:$C,0)))</f>
        <v>0.01</v>
      </c>
      <c r="O1189" s="76" t="str">
        <f>IF(ISBLANK(INDEX('Policy Characteristics'!I:I,MATCH($C1189,'Policy Characteristics'!$C:$C,0))),"",INDEX('Policy Characteristics'!I:I,MATCH($C1189,'Policy Characteristics'!$C:$C,0)))</f>
        <v>% of fuel shifted</v>
      </c>
      <c r="P1189" s="7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76" t="str">
        <f>IF(ISBLANK(INDEX('Policy Characteristics'!K:K,MATCH($C1189,'Policy Characteristics'!$C:$C,0))),"",INDEX('Policy Characteristics'!K:K,MATCH($C1189,'Policy Characteristics'!$C:$C,0)))</f>
        <v>industry-ag-main.html#fuel-switching</v>
      </c>
      <c r="R1189" s="76" t="str">
        <f>IF(ISBLANK(INDEX('Policy Characteristics'!L:L,MATCH($C1189,'Policy Characteristics'!$C:$C,0))),"",INDEX('Policy Characteristics'!L:L,MATCH($C1189,'Policy Characteristics'!$C:$C,0)))</f>
        <v>industry-elec-and-hydrogen.html</v>
      </c>
    </row>
    <row r="1190" spans="1:18" s="143" customFormat="1" x14ac:dyDescent="0.25">
      <c r="A1190" s="76" t="str">
        <f>IF(ISBLANK(INDEX('Policy Characteristics'!A:A,MATCH($C1190,'Policy Characteristics'!$C:$C,0))),"",INDEX('Policy Characteristics'!A:A,MATCH($C1190,'Policy Characteristics'!$C:$C,0)))</f>
        <v>Industry</v>
      </c>
      <c r="B1190" s="200" t="str">
        <f>IF(ISBLANK(INDEX('Policy Characteristics'!B:B,MATCH($C1190,'Policy Characteristics'!$C:$C,0))),"",INDEX('Policy Characteristics'!B:B,MATCH($C1190,'Policy Characteristics'!$C:$C,0)))</f>
        <v>Hydrogen Combustion</v>
      </c>
      <c r="C1190" s="76" t="str">
        <f t="shared" si="36"/>
        <v>Fraction of Eligible Industrial Energy Use Shifted to Hydrogen</v>
      </c>
      <c r="D1190" s="78" t="s">
        <v>1309</v>
      </c>
      <c r="E1190" t="s">
        <v>1685</v>
      </c>
      <c r="F1190" t="s">
        <v>819</v>
      </c>
      <c r="G1190" s="88" t="s">
        <v>1692</v>
      </c>
      <c r="H1190" s="15">
        <v>2109</v>
      </c>
      <c r="I1190" s="213" t="s">
        <v>43</v>
      </c>
      <c r="J1190" s="202" t="str">
        <f>IF(ISBLANK(INDEX('Policy Characteristics'!D:D,MATCH($C1190,'Policy Characteristics'!$C:$C,0))),"",INDEX('Policy Characteristics'!D:D,MATCH($C1190,'Policy Characteristics'!$C:$C,0)))</f>
        <v>Hydrogen Combustion</v>
      </c>
      <c r="K1190" s="76" t="str">
        <f>IF(ISBLANK(INDEX('Policy Characteristics'!E:E,MATCH($C1190,'Policy Characteristics'!$C:$C,0))),"",INDEX('Policy Characteristics'!E:E,MATCH($C1190,'Policy Characteristics'!$C:$C,0)))</f>
        <v>indst shift to hydrogen</v>
      </c>
      <c r="L1190" s="205">
        <f>IF(ISBLANK(INDEX('Policy Characteristics'!F:F,MATCH($C1190,'Policy Characteristics'!$C:$C,0))),"",INDEX('Policy Characteristics'!F:F,MATCH($C1190,'Policy Characteristics'!$C:$C,0)))</f>
        <v>0</v>
      </c>
      <c r="M1190" s="205">
        <f>IF(ISBLANK(INDEX('Policy Characteristics'!G:G,MATCH($C1190,'Policy Characteristics'!$C:$C,0))),"",INDEX('Policy Characteristics'!G:G,MATCH($C1190,'Policy Characteristics'!$C:$C,0)))</f>
        <v>1</v>
      </c>
      <c r="N1190" s="205">
        <f>IF(ISBLANK(INDEX('Policy Characteristics'!H:H,MATCH($C1190,'Policy Characteristics'!$C:$C,0))),"",INDEX('Policy Characteristics'!H:H,MATCH($C1190,'Policy Characteristics'!$C:$C,0)))</f>
        <v>0.01</v>
      </c>
      <c r="O1190" s="76" t="str">
        <f>IF(ISBLANK(INDEX('Policy Characteristics'!I:I,MATCH($C1190,'Policy Characteristics'!$C:$C,0))),"",INDEX('Policy Characteristics'!I:I,MATCH($C1190,'Policy Characteristics'!$C:$C,0)))</f>
        <v>% of fuel shifted</v>
      </c>
      <c r="P1190" s="7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76" t="str">
        <f>IF(ISBLANK(INDEX('Policy Characteristics'!K:K,MATCH($C1190,'Policy Characteristics'!$C:$C,0))),"",INDEX('Policy Characteristics'!K:K,MATCH($C1190,'Policy Characteristics'!$C:$C,0)))</f>
        <v>industry-ag-main.html#fuel-switching</v>
      </c>
      <c r="R1190" s="76" t="str">
        <f>IF(ISBLANK(INDEX('Policy Characteristics'!L:L,MATCH($C1190,'Policy Characteristics'!$C:$C,0))),"",INDEX('Policy Characteristics'!L:L,MATCH($C1190,'Policy Characteristics'!$C:$C,0)))</f>
        <v>industry-elec-and-hydrogen.html</v>
      </c>
    </row>
    <row r="1191" spans="1:18" s="143" customFormat="1" x14ac:dyDescent="0.25">
      <c r="A1191" s="76" t="str">
        <f>IF(ISBLANK(INDEX('Policy Characteristics'!A:A,MATCH($C1191,'Policy Characteristics'!$C:$C,0))),"",INDEX('Policy Characteristics'!A:A,MATCH($C1191,'Policy Characteristics'!$C:$C,0)))</f>
        <v>Industry</v>
      </c>
      <c r="B1191" s="200" t="str">
        <f>IF(ISBLANK(INDEX('Policy Characteristics'!B:B,MATCH($C1191,'Policy Characteristics'!$C:$C,0))),"",INDEX('Policy Characteristics'!B:B,MATCH($C1191,'Policy Characteristics'!$C:$C,0)))</f>
        <v>Hydrogen Combustion</v>
      </c>
      <c r="C1191" s="76" t="str">
        <f t="shared" si="36"/>
        <v>Fraction of Eligible Industrial Energy Use Shifted to Hydrogen</v>
      </c>
      <c r="D1191" s="78" t="s">
        <v>1309</v>
      </c>
      <c r="E1191" t="s">
        <v>1686</v>
      </c>
      <c r="F1191" t="s">
        <v>819</v>
      </c>
      <c r="G1191" s="88" t="s">
        <v>1693</v>
      </c>
      <c r="H1191" s="15">
        <v>2110</v>
      </c>
      <c r="I1191" s="213" t="s">
        <v>43</v>
      </c>
      <c r="J1191" s="202" t="str">
        <f>IF(ISBLANK(INDEX('Policy Characteristics'!D:D,MATCH($C1191,'Policy Characteristics'!$C:$C,0))),"",INDEX('Policy Characteristics'!D:D,MATCH($C1191,'Policy Characteristics'!$C:$C,0)))</f>
        <v>Hydrogen Combustion</v>
      </c>
      <c r="K1191" s="76" t="str">
        <f>IF(ISBLANK(INDEX('Policy Characteristics'!E:E,MATCH($C1191,'Policy Characteristics'!$C:$C,0))),"",INDEX('Policy Characteristics'!E:E,MATCH($C1191,'Policy Characteristics'!$C:$C,0)))</f>
        <v>indst shift to hydrogen</v>
      </c>
      <c r="L1191" s="205">
        <f>IF(ISBLANK(INDEX('Policy Characteristics'!F:F,MATCH($C1191,'Policy Characteristics'!$C:$C,0))),"",INDEX('Policy Characteristics'!F:F,MATCH($C1191,'Policy Characteristics'!$C:$C,0)))</f>
        <v>0</v>
      </c>
      <c r="M1191" s="205">
        <f>IF(ISBLANK(INDEX('Policy Characteristics'!G:G,MATCH($C1191,'Policy Characteristics'!$C:$C,0))),"",INDEX('Policy Characteristics'!G:G,MATCH($C1191,'Policy Characteristics'!$C:$C,0)))</f>
        <v>1</v>
      </c>
      <c r="N1191" s="205">
        <f>IF(ISBLANK(INDEX('Policy Characteristics'!H:H,MATCH($C1191,'Policy Characteristics'!$C:$C,0))),"",INDEX('Policy Characteristics'!H:H,MATCH($C1191,'Policy Characteristics'!$C:$C,0)))</f>
        <v>0.01</v>
      </c>
      <c r="O1191" s="76" t="str">
        <f>IF(ISBLANK(INDEX('Policy Characteristics'!I:I,MATCH($C1191,'Policy Characteristics'!$C:$C,0))),"",INDEX('Policy Characteristics'!I:I,MATCH($C1191,'Policy Characteristics'!$C:$C,0)))</f>
        <v>% of fuel shifted</v>
      </c>
      <c r="P1191" s="7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76" t="str">
        <f>IF(ISBLANK(INDEX('Policy Characteristics'!K:K,MATCH($C1191,'Policy Characteristics'!$C:$C,0))),"",INDEX('Policy Characteristics'!K:K,MATCH($C1191,'Policy Characteristics'!$C:$C,0)))</f>
        <v>industry-ag-main.html#fuel-switching</v>
      </c>
      <c r="R1191" s="76" t="str">
        <f>IF(ISBLANK(INDEX('Policy Characteristics'!L:L,MATCH($C1191,'Policy Characteristics'!$C:$C,0))),"",INDEX('Policy Characteristics'!L:L,MATCH($C1191,'Policy Characteristics'!$C:$C,0)))</f>
        <v>industry-elec-and-hydrogen.html</v>
      </c>
    </row>
    <row r="1192" spans="1:18" s="143" customFormat="1" x14ac:dyDescent="0.25">
      <c r="A1192" s="76" t="str">
        <f>IF(ISBLANK(INDEX('Policy Characteristics'!A:A,MATCH($C1192,'Policy Characteristics'!$C:$C,0))),"",INDEX('Policy Characteristics'!A:A,MATCH($C1192,'Policy Characteristics'!$C:$C,0)))</f>
        <v>Industry</v>
      </c>
      <c r="B1192" s="200" t="str">
        <f>IF(ISBLANK(INDEX('Policy Characteristics'!B:B,MATCH($C1192,'Policy Characteristics'!$C:$C,0))),"",INDEX('Policy Characteristics'!B:B,MATCH($C1192,'Policy Characteristics'!$C:$C,0)))</f>
        <v>Hydrogen Combustion</v>
      </c>
      <c r="C1192" s="76" t="str">
        <f t="shared" si="36"/>
        <v>Fraction of Eligible Industrial Energy Use Shifted to Hydrogen</v>
      </c>
      <c r="D1192" s="78" t="s">
        <v>1309</v>
      </c>
      <c r="E1192" t="s">
        <v>1687</v>
      </c>
      <c r="F1192" t="s">
        <v>819</v>
      </c>
      <c r="G1192" s="88" t="s">
        <v>1694</v>
      </c>
      <c r="H1192" s="15">
        <v>2111</v>
      </c>
      <c r="I1192" s="213" t="s">
        <v>43</v>
      </c>
      <c r="J1192" s="202" t="str">
        <f>IF(ISBLANK(INDEX('Policy Characteristics'!D:D,MATCH($C1192,'Policy Characteristics'!$C:$C,0))),"",INDEX('Policy Characteristics'!D:D,MATCH($C1192,'Policy Characteristics'!$C:$C,0)))</f>
        <v>Hydrogen Combustion</v>
      </c>
      <c r="K1192" s="76" t="str">
        <f>IF(ISBLANK(INDEX('Policy Characteristics'!E:E,MATCH($C1192,'Policy Characteristics'!$C:$C,0))),"",INDEX('Policy Characteristics'!E:E,MATCH($C1192,'Policy Characteristics'!$C:$C,0)))</f>
        <v>indst shift to hydrogen</v>
      </c>
      <c r="L1192" s="205">
        <f>IF(ISBLANK(INDEX('Policy Characteristics'!F:F,MATCH($C1192,'Policy Characteristics'!$C:$C,0))),"",INDEX('Policy Characteristics'!F:F,MATCH($C1192,'Policy Characteristics'!$C:$C,0)))</f>
        <v>0</v>
      </c>
      <c r="M1192" s="205">
        <f>IF(ISBLANK(INDEX('Policy Characteristics'!G:G,MATCH($C1192,'Policy Characteristics'!$C:$C,0))),"",INDEX('Policy Characteristics'!G:G,MATCH($C1192,'Policy Characteristics'!$C:$C,0)))</f>
        <v>1</v>
      </c>
      <c r="N1192" s="205">
        <f>IF(ISBLANK(INDEX('Policy Characteristics'!H:H,MATCH($C1192,'Policy Characteristics'!$C:$C,0))),"",INDEX('Policy Characteristics'!H:H,MATCH($C1192,'Policy Characteristics'!$C:$C,0)))</f>
        <v>0.01</v>
      </c>
      <c r="O1192" s="76" t="str">
        <f>IF(ISBLANK(INDEX('Policy Characteristics'!I:I,MATCH($C1192,'Policy Characteristics'!$C:$C,0))),"",INDEX('Policy Characteristics'!I:I,MATCH($C1192,'Policy Characteristics'!$C:$C,0)))</f>
        <v>% of fuel shifted</v>
      </c>
      <c r="P1192" s="7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76" t="str">
        <f>IF(ISBLANK(INDEX('Policy Characteristics'!K:K,MATCH($C1192,'Policy Characteristics'!$C:$C,0))),"",INDEX('Policy Characteristics'!K:K,MATCH($C1192,'Policy Characteristics'!$C:$C,0)))</f>
        <v>industry-ag-main.html#fuel-switching</v>
      </c>
      <c r="R1192" s="76" t="str">
        <f>IF(ISBLANK(INDEX('Policy Characteristics'!L:L,MATCH($C1192,'Policy Characteristics'!$C:$C,0))),"",INDEX('Policy Characteristics'!L:L,MATCH($C1192,'Policy Characteristics'!$C:$C,0)))</f>
        <v>industry-elec-and-hydrogen.html</v>
      </c>
    </row>
    <row r="1193" spans="1:18" s="143" customFormat="1" x14ac:dyDescent="0.25">
      <c r="A1193" s="76" t="str">
        <f>IF(ISBLANK(INDEX('Policy Characteristics'!A:A,MATCH($C1193,'Policy Characteristics'!$C:$C,0))),"",INDEX('Policy Characteristics'!A:A,MATCH($C1193,'Policy Characteristics'!$C:$C,0)))</f>
        <v>Industry</v>
      </c>
      <c r="B1193" s="200" t="str">
        <f>IF(ISBLANK(INDEX('Policy Characteristics'!B:B,MATCH($C1193,'Policy Characteristics'!$C:$C,0))),"",INDEX('Policy Characteristics'!B:B,MATCH($C1193,'Policy Characteristics'!$C:$C,0)))</f>
        <v>Hydrogen Combustion</v>
      </c>
      <c r="C1193" s="76" t="str">
        <f t="shared" si="36"/>
        <v>Fraction of Eligible Industrial Energy Use Shifted to Hydrogen</v>
      </c>
      <c r="D1193" s="78" t="s">
        <v>1309</v>
      </c>
      <c r="E1193" t="s">
        <v>1688</v>
      </c>
      <c r="F1193" t="s">
        <v>819</v>
      </c>
      <c r="G1193" s="88" t="s">
        <v>1695</v>
      </c>
      <c r="H1193" s="15">
        <v>2112</v>
      </c>
      <c r="I1193" s="213" t="s">
        <v>44</v>
      </c>
      <c r="J1193" s="202" t="str">
        <f>IF(ISBLANK(INDEX('Policy Characteristics'!D:D,MATCH($C1193,'Policy Characteristics'!$C:$C,0))),"",INDEX('Policy Characteristics'!D:D,MATCH($C1193,'Policy Characteristics'!$C:$C,0)))</f>
        <v>Hydrogen Combustion</v>
      </c>
      <c r="K1193" s="76" t="str">
        <f>IF(ISBLANK(INDEX('Policy Characteristics'!E:E,MATCH($C1193,'Policy Characteristics'!$C:$C,0))),"",INDEX('Policy Characteristics'!E:E,MATCH($C1193,'Policy Characteristics'!$C:$C,0)))</f>
        <v>indst shift to hydrogen</v>
      </c>
      <c r="L1193" s="205">
        <f>IF(ISBLANK(INDEX('Policy Characteristics'!F:F,MATCH($C1193,'Policy Characteristics'!$C:$C,0))),"",INDEX('Policy Characteristics'!F:F,MATCH($C1193,'Policy Characteristics'!$C:$C,0)))</f>
        <v>0</v>
      </c>
      <c r="M1193" s="205">
        <f>IF(ISBLANK(INDEX('Policy Characteristics'!G:G,MATCH($C1193,'Policy Characteristics'!$C:$C,0))),"",INDEX('Policy Characteristics'!G:G,MATCH($C1193,'Policy Characteristics'!$C:$C,0)))</f>
        <v>1</v>
      </c>
      <c r="N1193" s="205">
        <f>IF(ISBLANK(INDEX('Policy Characteristics'!H:H,MATCH($C1193,'Policy Characteristics'!$C:$C,0))),"",INDEX('Policy Characteristics'!H:H,MATCH($C1193,'Policy Characteristics'!$C:$C,0)))</f>
        <v>0.01</v>
      </c>
      <c r="O1193" s="76" t="str">
        <f>IF(ISBLANK(INDEX('Policy Characteristics'!I:I,MATCH($C1193,'Policy Characteristics'!$C:$C,0))),"",INDEX('Policy Characteristics'!I:I,MATCH($C1193,'Policy Characteristics'!$C:$C,0)))</f>
        <v>% of fuel shifted</v>
      </c>
      <c r="P1193" s="7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76" t="str">
        <f>IF(ISBLANK(INDEX('Policy Characteristics'!K:K,MATCH($C1193,'Policy Characteristics'!$C:$C,0))),"",INDEX('Policy Characteristics'!K:K,MATCH($C1193,'Policy Characteristics'!$C:$C,0)))</f>
        <v>industry-ag-main.html#fuel-switching</v>
      </c>
      <c r="R1193" s="76" t="str">
        <f>IF(ISBLANK(INDEX('Policy Characteristics'!L:L,MATCH($C1193,'Policy Characteristics'!$C:$C,0))),"",INDEX('Policy Characteristics'!L:L,MATCH($C1193,'Policy Characteristics'!$C:$C,0)))</f>
        <v>industry-elec-and-hydrogen.html</v>
      </c>
    </row>
    <row r="1194" spans="1:18" s="143" customFormat="1" x14ac:dyDescent="0.25">
      <c r="A1194" s="76" t="str">
        <f>IF(ISBLANK(INDEX('Policy Characteristics'!A:A,MATCH($C1194,'Policy Characteristics'!$C:$C,0))),"",INDEX('Policy Characteristics'!A:A,MATCH($C1194,'Policy Characteristics'!$C:$C,0)))</f>
        <v>Industry</v>
      </c>
      <c r="B1194" s="200" t="str">
        <f>IF(ISBLANK(INDEX('Policy Characteristics'!B:B,MATCH($C1194,'Policy Characteristics'!$C:$C,0))),"",INDEX('Policy Characteristics'!B:B,MATCH($C1194,'Policy Characteristics'!$C:$C,0)))</f>
        <v>Hydrogen Combustion</v>
      </c>
      <c r="C1194" s="76" t="str">
        <f t="shared" si="36"/>
        <v>Fraction of Eligible Industrial Energy Use Shifted to Hydrogen</v>
      </c>
      <c r="D1194" s="78" t="s">
        <v>1309</v>
      </c>
      <c r="E1194" t="s">
        <v>1824</v>
      </c>
      <c r="F1194" t="s">
        <v>819</v>
      </c>
      <c r="G1194" s="88" t="s">
        <v>1824</v>
      </c>
      <c r="H1194" s="15">
        <v>2113</v>
      </c>
      <c r="I1194" s="213" t="s">
        <v>43</v>
      </c>
      <c r="J1194" s="202" t="str">
        <f>IF(ISBLANK(INDEX('Policy Characteristics'!D:D,MATCH($C1194,'Policy Characteristics'!$C:$C,0))),"",INDEX('Policy Characteristics'!D:D,MATCH($C1194,'Policy Characteristics'!$C:$C,0)))</f>
        <v>Hydrogen Combustion</v>
      </c>
      <c r="K1194" s="76" t="str">
        <f>IF(ISBLANK(INDEX('Policy Characteristics'!E:E,MATCH($C1194,'Policy Characteristics'!$C:$C,0))),"",INDEX('Policy Characteristics'!E:E,MATCH($C1194,'Policy Characteristics'!$C:$C,0)))</f>
        <v>indst shift to hydrogen</v>
      </c>
      <c r="L1194" s="205">
        <f>IF(ISBLANK(INDEX('Policy Characteristics'!F:F,MATCH($C1194,'Policy Characteristics'!$C:$C,0))),"",INDEX('Policy Characteristics'!F:F,MATCH($C1194,'Policy Characteristics'!$C:$C,0)))</f>
        <v>0</v>
      </c>
      <c r="M1194" s="205">
        <f>IF(ISBLANK(INDEX('Policy Characteristics'!G:G,MATCH($C1194,'Policy Characteristics'!$C:$C,0))),"",INDEX('Policy Characteristics'!G:G,MATCH($C1194,'Policy Characteristics'!$C:$C,0)))</f>
        <v>1</v>
      </c>
      <c r="N1194" s="205">
        <f>IF(ISBLANK(INDEX('Policy Characteristics'!H:H,MATCH($C1194,'Policy Characteristics'!$C:$C,0))),"",INDEX('Policy Characteristics'!H:H,MATCH($C1194,'Policy Characteristics'!$C:$C,0)))</f>
        <v>0.01</v>
      </c>
      <c r="O1194" s="76" t="str">
        <f>IF(ISBLANK(INDEX('Policy Characteristics'!I:I,MATCH($C1194,'Policy Characteristics'!$C:$C,0))),"",INDEX('Policy Characteristics'!I:I,MATCH($C1194,'Policy Characteristics'!$C:$C,0)))</f>
        <v>% of fuel shifted</v>
      </c>
      <c r="P1194" s="7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76" t="str">
        <f>IF(ISBLANK(INDEX('Policy Characteristics'!K:K,MATCH($C1194,'Policy Characteristics'!$C:$C,0))),"",INDEX('Policy Characteristics'!K:K,MATCH($C1194,'Policy Characteristics'!$C:$C,0)))</f>
        <v>industry-ag-main.html#fuel-switching</v>
      </c>
      <c r="R1194" s="76" t="str">
        <f>IF(ISBLANK(INDEX('Policy Characteristics'!L:L,MATCH($C1194,'Policy Characteristics'!$C:$C,0))),"",INDEX('Policy Characteristics'!L:L,MATCH($C1194,'Policy Characteristics'!$C:$C,0)))</f>
        <v>industry-elec-and-hydrogen.html</v>
      </c>
    </row>
    <row r="1195" spans="1:18" s="143" customFormat="1" x14ac:dyDescent="0.25">
      <c r="A1195" s="76" t="str">
        <f>IF(ISBLANK(INDEX('Policy Characteristics'!A:A,MATCH($C1195,'Policy Characteristics'!$C:$C,0))),"",INDEX('Policy Characteristics'!A:A,MATCH($C1195,'Policy Characteristics'!$C:$C,0)))</f>
        <v>Industry</v>
      </c>
      <c r="B1195" s="200" t="str">
        <f>IF(ISBLANK(INDEX('Policy Characteristics'!B:B,MATCH($C1195,'Policy Characteristics'!$C:$C,0))),"",INDEX('Policy Characteristics'!B:B,MATCH($C1195,'Policy Characteristics'!$C:$C,0)))</f>
        <v>Hydrogen Combustion</v>
      </c>
      <c r="C1195" s="76" t="str">
        <f t="shared" si="36"/>
        <v>Fraction of Eligible Industrial Energy Use Shifted to Hydrogen</v>
      </c>
      <c r="D1195" s="78" t="s">
        <v>1310</v>
      </c>
      <c r="E1195" t="s">
        <v>1682</v>
      </c>
      <c r="F1195" t="s">
        <v>1273</v>
      </c>
      <c r="G1195" s="88" t="s">
        <v>1689</v>
      </c>
      <c r="H1195" s="15">
        <v>2114</v>
      </c>
      <c r="I1195" s="213" t="s">
        <v>43</v>
      </c>
      <c r="J1195" s="202" t="str">
        <f>IF(ISBLANK(INDEX('Policy Characteristics'!D:D,MATCH($C1195,'Policy Characteristics'!$C:$C,0))),"",INDEX('Policy Characteristics'!D:D,MATCH($C1195,'Policy Characteristics'!$C:$C,0)))</f>
        <v>Hydrogen Combustion</v>
      </c>
      <c r="K1195" s="76" t="str">
        <f>IF(ISBLANK(INDEX('Policy Characteristics'!E:E,MATCH($C1195,'Policy Characteristics'!$C:$C,0))),"",INDEX('Policy Characteristics'!E:E,MATCH($C1195,'Policy Characteristics'!$C:$C,0)))</f>
        <v>indst shift to hydrogen</v>
      </c>
      <c r="L1195" s="205">
        <f>IF(ISBLANK(INDEX('Policy Characteristics'!F:F,MATCH($C1195,'Policy Characteristics'!$C:$C,0))),"",INDEX('Policy Characteristics'!F:F,MATCH($C1195,'Policy Characteristics'!$C:$C,0)))</f>
        <v>0</v>
      </c>
      <c r="M1195" s="205">
        <f>IF(ISBLANK(INDEX('Policy Characteristics'!G:G,MATCH($C1195,'Policy Characteristics'!$C:$C,0))),"",INDEX('Policy Characteristics'!G:G,MATCH($C1195,'Policy Characteristics'!$C:$C,0)))</f>
        <v>1</v>
      </c>
      <c r="N1195" s="205">
        <f>IF(ISBLANK(INDEX('Policy Characteristics'!H:H,MATCH($C1195,'Policy Characteristics'!$C:$C,0))),"",INDEX('Policy Characteristics'!H:H,MATCH($C1195,'Policy Characteristics'!$C:$C,0)))</f>
        <v>0.01</v>
      </c>
      <c r="O1195" s="76" t="str">
        <f>IF(ISBLANK(INDEX('Policy Characteristics'!I:I,MATCH($C1195,'Policy Characteristics'!$C:$C,0))),"",INDEX('Policy Characteristics'!I:I,MATCH($C1195,'Policy Characteristics'!$C:$C,0)))</f>
        <v>% of fuel shifted</v>
      </c>
      <c r="P1195" s="7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76" t="str">
        <f>IF(ISBLANK(INDEX('Policy Characteristics'!K:K,MATCH($C1195,'Policy Characteristics'!$C:$C,0))),"",INDEX('Policy Characteristics'!K:K,MATCH($C1195,'Policy Characteristics'!$C:$C,0)))</f>
        <v>industry-ag-main.html#fuel-switching</v>
      </c>
      <c r="R1195" s="76" t="str">
        <f>IF(ISBLANK(INDEX('Policy Characteristics'!L:L,MATCH($C1195,'Policy Characteristics'!$C:$C,0))),"",INDEX('Policy Characteristics'!L:L,MATCH($C1195,'Policy Characteristics'!$C:$C,0)))</f>
        <v>industry-elec-and-hydrogen.html</v>
      </c>
    </row>
    <row r="1196" spans="1:18" s="143" customFormat="1" x14ac:dyDescent="0.25">
      <c r="A1196" s="76" t="str">
        <f>IF(ISBLANK(INDEX('Policy Characteristics'!A:A,MATCH($C1196,'Policy Characteristics'!$C:$C,0))),"",INDEX('Policy Characteristics'!A:A,MATCH($C1196,'Policy Characteristics'!$C:$C,0)))</f>
        <v>Industry</v>
      </c>
      <c r="B1196" s="200" t="str">
        <f>IF(ISBLANK(INDEX('Policy Characteristics'!B:B,MATCH($C1196,'Policy Characteristics'!$C:$C,0))),"",INDEX('Policy Characteristics'!B:B,MATCH($C1196,'Policy Characteristics'!$C:$C,0)))</f>
        <v>Hydrogen Combustion</v>
      </c>
      <c r="C1196" s="76" t="str">
        <f t="shared" si="36"/>
        <v>Fraction of Eligible Industrial Energy Use Shifted to Hydrogen</v>
      </c>
      <c r="D1196" s="78" t="s">
        <v>1310</v>
      </c>
      <c r="E1196" t="s">
        <v>1683</v>
      </c>
      <c r="F1196" t="s">
        <v>1273</v>
      </c>
      <c r="G1196" s="88" t="s">
        <v>1690</v>
      </c>
      <c r="H1196" s="15">
        <v>2115</v>
      </c>
      <c r="I1196" s="213" t="s">
        <v>43</v>
      </c>
      <c r="J1196" s="202" t="str">
        <f>IF(ISBLANK(INDEX('Policy Characteristics'!D:D,MATCH($C1196,'Policy Characteristics'!$C:$C,0))),"",INDEX('Policy Characteristics'!D:D,MATCH($C1196,'Policy Characteristics'!$C:$C,0)))</f>
        <v>Hydrogen Combustion</v>
      </c>
      <c r="K1196" s="76" t="str">
        <f>IF(ISBLANK(INDEX('Policy Characteristics'!E:E,MATCH($C1196,'Policy Characteristics'!$C:$C,0))),"",INDEX('Policy Characteristics'!E:E,MATCH($C1196,'Policy Characteristics'!$C:$C,0)))</f>
        <v>indst shift to hydrogen</v>
      </c>
      <c r="L1196" s="205">
        <f>IF(ISBLANK(INDEX('Policy Characteristics'!F:F,MATCH($C1196,'Policy Characteristics'!$C:$C,0))),"",INDEX('Policy Characteristics'!F:F,MATCH($C1196,'Policy Characteristics'!$C:$C,0)))</f>
        <v>0</v>
      </c>
      <c r="M1196" s="205">
        <f>IF(ISBLANK(INDEX('Policy Characteristics'!G:G,MATCH($C1196,'Policy Characteristics'!$C:$C,0))),"",INDEX('Policy Characteristics'!G:G,MATCH($C1196,'Policy Characteristics'!$C:$C,0)))</f>
        <v>1</v>
      </c>
      <c r="N1196" s="205">
        <f>IF(ISBLANK(INDEX('Policy Characteristics'!H:H,MATCH($C1196,'Policy Characteristics'!$C:$C,0))),"",INDEX('Policy Characteristics'!H:H,MATCH($C1196,'Policy Characteristics'!$C:$C,0)))</f>
        <v>0.01</v>
      </c>
      <c r="O1196" s="76" t="str">
        <f>IF(ISBLANK(INDEX('Policy Characteristics'!I:I,MATCH($C1196,'Policy Characteristics'!$C:$C,0))),"",INDEX('Policy Characteristics'!I:I,MATCH($C1196,'Policy Characteristics'!$C:$C,0)))</f>
        <v>% of fuel shifted</v>
      </c>
      <c r="P1196" s="7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76" t="str">
        <f>IF(ISBLANK(INDEX('Policy Characteristics'!K:K,MATCH($C1196,'Policy Characteristics'!$C:$C,0))),"",INDEX('Policy Characteristics'!K:K,MATCH($C1196,'Policy Characteristics'!$C:$C,0)))</f>
        <v>industry-ag-main.html#fuel-switching</v>
      </c>
      <c r="R1196" s="76" t="str">
        <f>IF(ISBLANK(INDEX('Policy Characteristics'!L:L,MATCH($C1196,'Policy Characteristics'!$C:$C,0))),"",INDEX('Policy Characteristics'!L:L,MATCH($C1196,'Policy Characteristics'!$C:$C,0)))</f>
        <v>industry-elec-and-hydrogen.html</v>
      </c>
    </row>
    <row r="1197" spans="1:18" s="143" customFormat="1" x14ac:dyDescent="0.25">
      <c r="A1197" s="76" t="str">
        <f>IF(ISBLANK(INDEX('Policy Characteristics'!A:A,MATCH($C1197,'Policy Characteristics'!$C:$C,0))),"",INDEX('Policy Characteristics'!A:A,MATCH($C1197,'Policy Characteristics'!$C:$C,0)))</f>
        <v>Industry</v>
      </c>
      <c r="B1197" s="200" t="str">
        <f>IF(ISBLANK(INDEX('Policy Characteristics'!B:B,MATCH($C1197,'Policy Characteristics'!$C:$C,0))),"",INDEX('Policy Characteristics'!B:B,MATCH($C1197,'Policy Characteristics'!$C:$C,0)))</f>
        <v>Hydrogen Combustion</v>
      </c>
      <c r="C1197" s="76" t="str">
        <f t="shared" si="36"/>
        <v>Fraction of Eligible Industrial Energy Use Shifted to Hydrogen</v>
      </c>
      <c r="D1197" s="78" t="s">
        <v>1310</v>
      </c>
      <c r="E1197" t="s">
        <v>1684</v>
      </c>
      <c r="F1197" t="s">
        <v>1273</v>
      </c>
      <c r="G1197" s="88" t="s">
        <v>1691</v>
      </c>
      <c r="H1197" s="15">
        <v>2116</v>
      </c>
      <c r="I1197" s="213" t="s">
        <v>43</v>
      </c>
      <c r="J1197" s="202" t="str">
        <f>IF(ISBLANK(INDEX('Policy Characteristics'!D:D,MATCH($C1197,'Policy Characteristics'!$C:$C,0))),"",INDEX('Policy Characteristics'!D:D,MATCH($C1197,'Policy Characteristics'!$C:$C,0)))</f>
        <v>Hydrogen Combustion</v>
      </c>
      <c r="K1197" s="76" t="str">
        <f>IF(ISBLANK(INDEX('Policy Characteristics'!E:E,MATCH($C1197,'Policy Characteristics'!$C:$C,0))),"",INDEX('Policy Characteristics'!E:E,MATCH($C1197,'Policy Characteristics'!$C:$C,0)))</f>
        <v>indst shift to hydrogen</v>
      </c>
      <c r="L1197" s="205">
        <f>IF(ISBLANK(INDEX('Policy Characteristics'!F:F,MATCH($C1197,'Policy Characteristics'!$C:$C,0))),"",INDEX('Policy Characteristics'!F:F,MATCH($C1197,'Policy Characteristics'!$C:$C,0)))</f>
        <v>0</v>
      </c>
      <c r="M1197" s="205">
        <f>IF(ISBLANK(INDEX('Policy Characteristics'!G:G,MATCH($C1197,'Policy Characteristics'!$C:$C,0))),"",INDEX('Policy Characteristics'!G:G,MATCH($C1197,'Policy Characteristics'!$C:$C,0)))</f>
        <v>1</v>
      </c>
      <c r="N1197" s="205">
        <f>IF(ISBLANK(INDEX('Policy Characteristics'!H:H,MATCH($C1197,'Policy Characteristics'!$C:$C,0))),"",INDEX('Policy Characteristics'!H:H,MATCH($C1197,'Policy Characteristics'!$C:$C,0)))</f>
        <v>0.01</v>
      </c>
      <c r="O1197" s="76" t="str">
        <f>IF(ISBLANK(INDEX('Policy Characteristics'!I:I,MATCH($C1197,'Policy Characteristics'!$C:$C,0))),"",INDEX('Policy Characteristics'!I:I,MATCH($C1197,'Policy Characteristics'!$C:$C,0)))</f>
        <v>% of fuel shifted</v>
      </c>
      <c r="P1197" s="7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76" t="str">
        <f>IF(ISBLANK(INDEX('Policy Characteristics'!K:K,MATCH($C1197,'Policy Characteristics'!$C:$C,0))),"",INDEX('Policy Characteristics'!K:K,MATCH($C1197,'Policy Characteristics'!$C:$C,0)))</f>
        <v>industry-ag-main.html#fuel-switching</v>
      </c>
      <c r="R1197" s="76" t="str">
        <f>IF(ISBLANK(INDEX('Policy Characteristics'!L:L,MATCH($C1197,'Policy Characteristics'!$C:$C,0))),"",INDEX('Policy Characteristics'!L:L,MATCH($C1197,'Policy Characteristics'!$C:$C,0)))</f>
        <v>industry-elec-and-hydrogen.html</v>
      </c>
    </row>
    <row r="1198" spans="1:18" s="143" customFormat="1" x14ac:dyDescent="0.25">
      <c r="A1198" s="76" t="str">
        <f>IF(ISBLANK(INDEX('Policy Characteristics'!A:A,MATCH($C1198,'Policy Characteristics'!$C:$C,0))),"",INDEX('Policy Characteristics'!A:A,MATCH($C1198,'Policy Characteristics'!$C:$C,0)))</f>
        <v>Industry</v>
      </c>
      <c r="B1198" s="200" t="str">
        <f>IF(ISBLANK(INDEX('Policy Characteristics'!B:B,MATCH($C1198,'Policy Characteristics'!$C:$C,0))),"",INDEX('Policy Characteristics'!B:B,MATCH($C1198,'Policy Characteristics'!$C:$C,0)))</f>
        <v>Hydrogen Combustion</v>
      </c>
      <c r="C1198" s="76" t="str">
        <f t="shared" si="36"/>
        <v>Fraction of Eligible Industrial Energy Use Shifted to Hydrogen</v>
      </c>
      <c r="D1198" s="78" t="s">
        <v>1310</v>
      </c>
      <c r="E1198" t="s">
        <v>1685</v>
      </c>
      <c r="F1198" t="s">
        <v>1273</v>
      </c>
      <c r="G1198" s="88" t="s">
        <v>1692</v>
      </c>
      <c r="H1198" s="15">
        <v>2117</v>
      </c>
      <c r="I1198" s="213" t="s">
        <v>43</v>
      </c>
      <c r="J1198" s="202" t="str">
        <f>IF(ISBLANK(INDEX('Policy Characteristics'!D:D,MATCH($C1198,'Policy Characteristics'!$C:$C,0))),"",INDEX('Policy Characteristics'!D:D,MATCH($C1198,'Policy Characteristics'!$C:$C,0)))</f>
        <v>Hydrogen Combustion</v>
      </c>
      <c r="K1198" s="76" t="str">
        <f>IF(ISBLANK(INDEX('Policy Characteristics'!E:E,MATCH($C1198,'Policy Characteristics'!$C:$C,0))),"",INDEX('Policy Characteristics'!E:E,MATCH($C1198,'Policy Characteristics'!$C:$C,0)))</f>
        <v>indst shift to hydrogen</v>
      </c>
      <c r="L1198" s="205">
        <f>IF(ISBLANK(INDEX('Policy Characteristics'!F:F,MATCH($C1198,'Policy Characteristics'!$C:$C,0))),"",INDEX('Policy Characteristics'!F:F,MATCH($C1198,'Policy Characteristics'!$C:$C,0)))</f>
        <v>0</v>
      </c>
      <c r="M1198" s="205">
        <f>IF(ISBLANK(INDEX('Policy Characteristics'!G:G,MATCH($C1198,'Policy Characteristics'!$C:$C,0))),"",INDEX('Policy Characteristics'!G:G,MATCH($C1198,'Policy Characteristics'!$C:$C,0)))</f>
        <v>1</v>
      </c>
      <c r="N1198" s="205">
        <f>IF(ISBLANK(INDEX('Policy Characteristics'!H:H,MATCH($C1198,'Policy Characteristics'!$C:$C,0))),"",INDEX('Policy Characteristics'!H:H,MATCH($C1198,'Policy Characteristics'!$C:$C,0)))</f>
        <v>0.01</v>
      </c>
      <c r="O1198" s="76" t="str">
        <f>IF(ISBLANK(INDEX('Policy Characteristics'!I:I,MATCH($C1198,'Policy Characteristics'!$C:$C,0))),"",INDEX('Policy Characteristics'!I:I,MATCH($C1198,'Policy Characteristics'!$C:$C,0)))</f>
        <v>% of fuel shifted</v>
      </c>
      <c r="P1198" s="7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76" t="str">
        <f>IF(ISBLANK(INDEX('Policy Characteristics'!K:K,MATCH($C1198,'Policy Characteristics'!$C:$C,0))),"",INDEX('Policy Characteristics'!K:K,MATCH($C1198,'Policy Characteristics'!$C:$C,0)))</f>
        <v>industry-ag-main.html#fuel-switching</v>
      </c>
      <c r="R1198" s="76" t="str">
        <f>IF(ISBLANK(INDEX('Policy Characteristics'!L:L,MATCH($C1198,'Policy Characteristics'!$C:$C,0))),"",INDEX('Policy Characteristics'!L:L,MATCH($C1198,'Policy Characteristics'!$C:$C,0)))</f>
        <v>industry-elec-and-hydrogen.html</v>
      </c>
    </row>
    <row r="1199" spans="1:18" s="143" customFormat="1" x14ac:dyDescent="0.25">
      <c r="A1199" s="76" t="str">
        <f>IF(ISBLANK(INDEX('Policy Characteristics'!A:A,MATCH($C1199,'Policy Characteristics'!$C:$C,0))),"",INDEX('Policy Characteristics'!A:A,MATCH($C1199,'Policy Characteristics'!$C:$C,0)))</f>
        <v>Industry</v>
      </c>
      <c r="B1199" s="200" t="str">
        <f>IF(ISBLANK(INDEX('Policy Characteristics'!B:B,MATCH($C1199,'Policy Characteristics'!$C:$C,0))),"",INDEX('Policy Characteristics'!B:B,MATCH($C1199,'Policy Characteristics'!$C:$C,0)))</f>
        <v>Hydrogen Combustion</v>
      </c>
      <c r="C1199" s="76" t="str">
        <f t="shared" si="36"/>
        <v>Fraction of Eligible Industrial Energy Use Shifted to Hydrogen</v>
      </c>
      <c r="D1199" s="78" t="s">
        <v>1310</v>
      </c>
      <c r="E1199" t="s">
        <v>1686</v>
      </c>
      <c r="F1199" t="s">
        <v>1273</v>
      </c>
      <c r="G1199" s="88" t="s">
        <v>1693</v>
      </c>
      <c r="H1199" s="15">
        <v>2118</v>
      </c>
      <c r="I1199" s="213" t="s">
        <v>44</v>
      </c>
      <c r="J1199" s="202" t="str">
        <f>IF(ISBLANK(INDEX('Policy Characteristics'!D:D,MATCH($C1199,'Policy Characteristics'!$C:$C,0))),"",INDEX('Policy Characteristics'!D:D,MATCH($C1199,'Policy Characteristics'!$C:$C,0)))</f>
        <v>Hydrogen Combustion</v>
      </c>
      <c r="K1199" s="76" t="str">
        <f>IF(ISBLANK(INDEX('Policy Characteristics'!E:E,MATCH($C1199,'Policy Characteristics'!$C:$C,0))),"",INDEX('Policy Characteristics'!E:E,MATCH($C1199,'Policy Characteristics'!$C:$C,0)))</f>
        <v>indst shift to hydrogen</v>
      </c>
      <c r="L1199" s="205">
        <f>IF(ISBLANK(INDEX('Policy Characteristics'!F:F,MATCH($C1199,'Policy Characteristics'!$C:$C,0))),"",INDEX('Policy Characteristics'!F:F,MATCH($C1199,'Policy Characteristics'!$C:$C,0)))</f>
        <v>0</v>
      </c>
      <c r="M1199" s="205">
        <f>IF(ISBLANK(INDEX('Policy Characteristics'!G:G,MATCH($C1199,'Policy Characteristics'!$C:$C,0))),"",INDEX('Policy Characteristics'!G:G,MATCH($C1199,'Policy Characteristics'!$C:$C,0)))</f>
        <v>1</v>
      </c>
      <c r="N1199" s="205">
        <f>IF(ISBLANK(INDEX('Policy Characteristics'!H:H,MATCH($C1199,'Policy Characteristics'!$C:$C,0))),"",INDEX('Policy Characteristics'!H:H,MATCH($C1199,'Policy Characteristics'!$C:$C,0)))</f>
        <v>0.01</v>
      </c>
      <c r="O1199" s="76" t="str">
        <f>IF(ISBLANK(INDEX('Policy Characteristics'!I:I,MATCH($C1199,'Policy Characteristics'!$C:$C,0))),"",INDEX('Policy Characteristics'!I:I,MATCH($C1199,'Policy Characteristics'!$C:$C,0)))</f>
        <v>% of fuel shifted</v>
      </c>
      <c r="P1199" s="7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76" t="str">
        <f>IF(ISBLANK(INDEX('Policy Characteristics'!K:K,MATCH($C1199,'Policy Characteristics'!$C:$C,0))),"",INDEX('Policy Characteristics'!K:K,MATCH($C1199,'Policy Characteristics'!$C:$C,0)))</f>
        <v>industry-ag-main.html#fuel-switching</v>
      </c>
      <c r="R1199" s="76" t="str">
        <f>IF(ISBLANK(INDEX('Policy Characteristics'!L:L,MATCH($C1199,'Policy Characteristics'!$C:$C,0))),"",INDEX('Policy Characteristics'!L:L,MATCH($C1199,'Policy Characteristics'!$C:$C,0)))</f>
        <v>industry-elec-and-hydrogen.html</v>
      </c>
    </row>
    <row r="1200" spans="1:18" s="143" customFormat="1" x14ac:dyDescent="0.25">
      <c r="A1200" s="76" t="str">
        <f>IF(ISBLANK(INDEX('Policy Characteristics'!A:A,MATCH($C1200,'Policy Characteristics'!$C:$C,0))),"",INDEX('Policy Characteristics'!A:A,MATCH($C1200,'Policy Characteristics'!$C:$C,0)))</f>
        <v>Industry</v>
      </c>
      <c r="B1200" s="200" t="str">
        <f>IF(ISBLANK(INDEX('Policy Characteristics'!B:B,MATCH($C1200,'Policy Characteristics'!$C:$C,0))),"",INDEX('Policy Characteristics'!B:B,MATCH($C1200,'Policy Characteristics'!$C:$C,0)))</f>
        <v>Hydrogen Combustion</v>
      </c>
      <c r="C1200" s="76" t="str">
        <f t="shared" si="36"/>
        <v>Fraction of Eligible Industrial Energy Use Shifted to Hydrogen</v>
      </c>
      <c r="D1200" s="78" t="s">
        <v>1310</v>
      </c>
      <c r="E1200" t="s">
        <v>1687</v>
      </c>
      <c r="F1200" t="s">
        <v>1273</v>
      </c>
      <c r="G1200" s="88" t="s">
        <v>1694</v>
      </c>
      <c r="H1200" s="15">
        <v>2119</v>
      </c>
      <c r="I1200" s="213" t="s">
        <v>44</v>
      </c>
      <c r="J1200" s="202" t="str">
        <f>IF(ISBLANK(INDEX('Policy Characteristics'!D:D,MATCH($C1200,'Policy Characteristics'!$C:$C,0))),"",INDEX('Policy Characteristics'!D:D,MATCH($C1200,'Policy Characteristics'!$C:$C,0)))</f>
        <v>Hydrogen Combustion</v>
      </c>
      <c r="K1200" s="76" t="str">
        <f>IF(ISBLANK(INDEX('Policy Characteristics'!E:E,MATCH($C1200,'Policy Characteristics'!$C:$C,0))),"",INDEX('Policy Characteristics'!E:E,MATCH($C1200,'Policy Characteristics'!$C:$C,0)))</f>
        <v>indst shift to hydrogen</v>
      </c>
      <c r="L1200" s="205">
        <f>IF(ISBLANK(INDEX('Policy Characteristics'!F:F,MATCH($C1200,'Policy Characteristics'!$C:$C,0))),"",INDEX('Policy Characteristics'!F:F,MATCH($C1200,'Policy Characteristics'!$C:$C,0)))</f>
        <v>0</v>
      </c>
      <c r="M1200" s="205">
        <f>IF(ISBLANK(INDEX('Policy Characteristics'!G:G,MATCH($C1200,'Policy Characteristics'!$C:$C,0))),"",INDEX('Policy Characteristics'!G:G,MATCH($C1200,'Policy Characteristics'!$C:$C,0)))</f>
        <v>1</v>
      </c>
      <c r="N1200" s="205">
        <f>IF(ISBLANK(INDEX('Policy Characteristics'!H:H,MATCH($C1200,'Policy Characteristics'!$C:$C,0))),"",INDEX('Policy Characteristics'!H:H,MATCH($C1200,'Policy Characteristics'!$C:$C,0)))</f>
        <v>0.01</v>
      </c>
      <c r="O1200" s="76" t="str">
        <f>IF(ISBLANK(INDEX('Policy Characteristics'!I:I,MATCH($C1200,'Policy Characteristics'!$C:$C,0))),"",INDEX('Policy Characteristics'!I:I,MATCH($C1200,'Policy Characteristics'!$C:$C,0)))</f>
        <v>% of fuel shifted</v>
      </c>
      <c r="P1200" s="7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76" t="str">
        <f>IF(ISBLANK(INDEX('Policy Characteristics'!K:K,MATCH($C1200,'Policy Characteristics'!$C:$C,0))),"",INDEX('Policy Characteristics'!K:K,MATCH($C1200,'Policy Characteristics'!$C:$C,0)))</f>
        <v>industry-ag-main.html#fuel-switching</v>
      </c>
      <c r="R1200" s="76" t="str">
        <f>IF(ISBLANK(INDEX('Policy Characteristics'!L:L,MATCH($C1200,'Policy Characteristics'!$C:$C,0))),"",INDEX('Policy Characteristics'!L:L,MATCH($C1200,'Policy Characteristics'!$C:$C,0)))</f>
        <v>industry-elec-and-hydrogen.html</v>
      </c>
    </row>
    <row r="1201" spans="1:18" s="143" customFormat="1" x14ac:dyDescent="0.25">
      <c r="A1201" s="76" t="str">
        <f>IF(ISBLANK(INDEX('Policy Characteristics'!A:A,MATCH($C1201,'Policy Characteristics'!$C:$C,0))),"",INDEX('Policy Characteristics'!A:A,MATCH($C1201,'Policy Characteristics'!$C:$C,0)))</f>
        <v>Industry</v>
      </c>
      <c r="B1201" s="200" t="str">
        <f>IF(ISBLANK(INDEX('Policy Characteristics'!B:B,MATCH($C1201,'Policy Characteristics'!$C:$C,0))),"",INDEX('Policy Characteristics'!B:B,MATCH($C1201,'Policy Characteristics'!$C:$C,0)))</f>
        <v>Hydrogen Combustion</v>
      </c>
      <c r="C1201" s="76" t="str">
        <f t="shared" si="36"/>
        <v>Fraction of Eligible Industrial Energy Use Shifted to Hydrogen</v>
      </c>
      <c r="D1201" s="78" t="s">
        <v>1310</v>
      </c>
      <c r="E1201" t="s">
        <v>1688</v>
      </c>
      <c r="F1201" t="s">
        <v>1273</v>
      </c>
      <c r="G1201" s="88" t="s">
        <v>1695</v>
      </c>
      <c r="H1201" s="15">
        <v>2120</v>
      </c>
      <c r="I1201" s="213" t="s">
        <v>44</v>
      </c>
      <c r="J1201" s="202" t="str">
        <f>IF(ISBLANK(INDEX('Policy Characteristics'!D:D,MATCH($C1201,'Policy Characteristics'!$C:$C,0))),"",INDEX('Policy Characteristics'!D:D,MATCH($C1201,'Policy Characteristics'!$C:$C,0)))</f>
        <v>Hydrogen Combustion</v>
      </c>
      <c r="K1201" s="76" t="str">
        <f>IF(ISBLANK(INDEX('Policy Characteristics'!E:E,MATCH($C1201,'Policy Characteristics'!$C:$C,0))),"",INDEX('Policy Characteristics'!E:E,MATCH($C1201,'Policy Characteristics'!$C:$C,0)))</f>
        <v>indst shift to hydrogen</v>
      </c>
      <c r="L1201" s="205">
        <f>IF(ISBLANK(INDEX('Policy Characteristics'!F:F,MATCH($C1201,'Policy Characteristics'!$C:$C,0))),"",INDEX('Policy Characteristics'!F:F,MATCH($C1201,'Policy Characteristics'!$C:$C,0)))</f>
        <v>0</v>
      </c>
      <c r="M1201" s="205">
        <f>IF(ISBLANK(INDEX('Policy Characteristics'!G:G,MATCH($C1201,'Policy Characteristics'!$C:$C,0))),"",INDEX('Policy Characteristics'!G:G,MATCH($C1201,'Policy Characteristics'!$C:$C,0)))</f>
        <v>1</v>
      </c>
      <c r="N1201" s="205">
        <f>IF(ISBLANK(INDEX('Policy Characteristics'!H:H,MATCH($C1201,'Policy Characteristics'!$C:$C,0))),"",INDEX('Policy Characteristics'!H:H,MATCH($C1201,'Policy Characteristics'!$C:$C,0)))</f>
        <v>0.01</v>
      </c>
      <c r="O1201" s="76" t="str">
        <f>IF(ISBLANK(INDEX('Policy Characteristics'!I:I,MATCH($C1201,'Policy Characteristics'!$C:$C,0))),"",INDEX('Policy Characteristics'!I:I,MATCH($C1201,'Policy Characteristics'!$C:$C,0)))</f>
        <v>% of fuel shifted</v>
      </c>
      <c r="P1201" s="7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76" t="str">
        <f>IF(ISBLANK(INDEX('Policy Characteristics'!K:K,MATCH($C1201,'Policy Characteristics'!$C:$C,0))),"",INDEX('Policy Characteristics'!K:K,MATCH($C1201,'Policy Characteristics'!$C:$C,0)))</f>
        <v>industry-ag-main.html#fuel-switching</v>
      </c>
      <c r="R1201" s="76" t="str">
        <f>IF(ISBLANK(INDEX('Policy Characteristics'!L:L,MATCH($C1201,'Policy Characteristics'!$C:$C,0))),"",INDEX('Policy Characteristics'!L:L,MATCH($C1201,'Policy Characteristics'!$C:$C,0)))</f>
        <v>industry-elec-and-hydrogen.html</v>
      </c>
    </row>
    <row r="1202" spans="1:18" s="143" customFormat="1" x14ac:dyDescent="0.25">
      <c r="A1202" s="76" t="str">
        <f>IF(ISBLANK(INDEX('Policy Characteristics'!A:A,MATCH($C1202,'Policy Characteristics'!$C:$C,0))),"",INDEX('Policy Characteristics'!A:A,MATCH($C1202,'Policy Characteristics'!$C:$C,0)))</f>
        <v>Industry</v>
      </c>
      <c r="B1202" s="200" t="str">
        <f>IF(ISBLANK(INDEX('Policy Characteristics'!B:B,MATCH($C1202,'Policy Characteristics'!$C:$C,0))),"",INDEX('Policy Characteristics'!B:B,MATCH($C1202,'Policy Characteristics'!$C:$C,0)))</f>
        <v>Hydrogen Combustion</v>
      </c>
      <c r="C1202" s="76" t="str">
        <f t="shared" si="36"/>
        <v>Fraction of Eligible Industrial Energy Use Shifted to Hydrogen</v>
      </c>
      <c r="D1202" s="78" t="s">
        <v>1310</v>
      </c>
      <c r="E1202" t="s">
        <v>1824</v>
      </c>
      <c r="F1202" t="s">
        <v>1273</v>
      </c>
      <c r="G1202" s="88" t="s">
        <v>1824</v>
      </c>
      <c r="H1202" s="15">
        <v>2121</v>
      </c>
      <c r="I1202" s="213" t="s">
        <v>44</v>
      </c>
      <c r="J1202" s="202" t="str">
        <f>IF(ISBLANK(INDEX('Policy Characteristics'!D:D,MATCH($C1202,'Policy Characteristics'!$C:$C,0))),"",INDEX('Policy Characteristics'!D:D,MATCH($C1202,'Policy Characteristics'!$C:$C,0)))</f>
        <v>Hydrogen Combustion</v>
      </c>
      <c r="K1202" s="76" t="str">
        <f>IF(ISBLANK(INDEX('Policy Characteristics'!E:E,MATCH($C1202,'Policy Characteristics'!$C:$C,0))),"",INDEX('Policy Characteristics'!E:E,MATCH($C1202,'Policy Characteristics'!$C:$C,0)))</f>
        <v>indst shift to hydrogen</v>
      </c>
      <c r="L1202" s="205">
        <f>IF(ISBLANK(INDEX('Policy Characteristics'!F:F,MATCH($C1202,'Policy Characteristics'!$C:$C,0))),"",INDEX('Policy Characteristics'!F:F,MATCH($C1202,'Policy Characteristics'!$C:$C,0)))</f>
        <v>0</v>
      </c>
      <c r="M1202" s="205">
        <f>IF(ISBLANK(INDEX('Policy Characteristics'!G:G,MATCH($C1202,'Policy Characteristics'!$C:$C,0))),"",INDEX('Policy Characteristics'!G:G,MATCH($C1202,'Policy Characteristics'!$C:$C,0)))</f>
        <v>1</v>
      </c>
      <c r="N1202" s="205">
        <f>IF(ISBLANK(INDEX('Policy Characteristics'!H:H,MATCH($C1202,'Policy Characteristics'!$C:$C,0))),"",INDEX('Policy Characteristics'!H:H,MATCH($C1202,'Policy Characteristics'!$C:$C,0)))</f>
        <v>0.01</v>
      </c>
      <c r="O1202" s="76" t="str">
        <f>IF(ISBLANK(INDEX('Policy Characteristics'!I:I,MATCH($C1202,'Policy Characteristics'!$C:$C,0))),"",INDEX('Policy Characteristics'!I:I,MATCH($C1202,'Policy Characteristics'!$C:$C,0)))</f>
        <v>% of fuel shifted</v>
      </c>
      <c r="P1202" s="7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76" t="str">
        <f>IF(ISBLANK(INDEX('Policy Characteristics'!K:K,MATCH($C1202,'Policy Characteristics'!$C:$C,0))),"",INDEX('Policy Characteristics'!K:K,MATCH($C1202,'Policy Characteristics'!$C:$C,0)))</f>
        <v>industry-ag-main.html#fuel-switching</v>
      </c>
      <c r="R1202" s="76" t="str">
        <f>IF(ISBLANK(INDEX('Policy Characteristics'!L:L,MATCH($C1202,'Policy Characteristics'!$C:$C,0))),"",INDEX('Policy Characteristics'!L:L,MATCH($C1202,'Policy Characteristics'!$C:$C,0)))</f>
        <v>industry-elec-and-hydrogen.html</v>
      </c>
    </row>
    <row r="1203" spans="1:18" s="143" customFormat="1" x14ac:dyDescent="0.25">
      <c r="A1203" s="76" t="str">
        <f>IF(ISBLANK(INDEX('Policy Characteristics'!A:A,MATCH($C1203,'Policy Characteristics'!$C:$C,0))),"",INDEX('Policy Characteristics'!A:A,MATCH($C1203,'Policy Characteristics'!$C:$C,0)))</f>
        <v>Industry</v>
      </c>
      <c r="B1203" s="200" t="str">
        <f>IF(ISBLANK(INDEX('Policy Characteristics'!B:B,MATCH($C1203,'Policy Characteristics'!$C:$C,0))),"",INDEX('Policy Characteristics'!B:B,MATCH($C1203,'Policy Characteristics'!$C:$C,0)))</f>
        <v>Hydrogen Combustion</v>
      </c>
      <c r="C1203" s="76" t="str">
        <f t="shared" si="36"/>
        <v>Fraction of Eligible Industrial Energy Use Shifted to Hydrogen</v>
      </c>
      <c r="D1203" s="78" t="s">
        <v>1311</v>
      </c>
      <c r="E1203" t="s">
        <v>1682</v>
      </c>
      <c r="F1203" t="s">
        <v>1274</v>
      </c>
      <c r="G1203" s="88" t="s">
        <v>1689</v>
      </c>
      <c r="H1203" s="15">
        <v>2122</v>
      </c>
      <c r="I1203" s="213" t="s">
        <v>44</v>
      </c>
      <c r="J1203" s="202" t="str">
        <f>IF(ISBLANK(INDEX('Policy Characteristics'!D:D,MATCH($C1203,'Policy Characteristics'!$C:$C,0))),"",INDEX('Policy Characteristics'!D:D,MATCH($C1203,'Policy Characteristics'!$C:$C,0)))</f>
        <v>Hydrogen Combustion</v>
      </c>
      <c r="K1203" s="76" t="str">
        <f>IF(ISBLANK(INDEX('Policy Characteristics'!E:E,MATCH($C1203,'Policy Characteristics'!$C:$C,0))),"",INDEX('Policy Characteristics'!E:E,MATCH($C1203,'Policy Characteristics'!$C:$C,0)))</f>
        <v>indst shift to hydrogen</v>
      </c>
      <c r="L1203" s="205">
        <f>IF(ISBLANK(INDEX('Policy Characteristics'!F:F,MATCH($C1203,'Policy Characteristics'!$C:$C,0))),"",INDEX('Policy Characteristics'!F:F,MATCH($C1203,'Policy Characteristics'!$C:$C,0)))</f>
        <v>0</v>
      </c>
      <c r="M1203" s="205">
        <f>IF(ISBLANK(INDEX('Policy Characteristics'!G:G,MATCH($C1203,'Policy Characteristics'!$C:$C,0))),"",INDEX('Policy Characteristics'!G:G,MATCH($C1203,'Policy Characteristics'!$C:$C,0)))</f>
        <v>1</v>
      </c>
      <c r="N1203" s="205">
        <f>IF(ISBLANK(INDEX('Policy Characteristics'!H:H,MATCH($C1203,'Policy Characteristics'!$C:$C,0))),"",INDEX('Policy Characteristics'!H:H,MATCH($C1203,'Policy Characteristics'!$C:$C,0)))</f>
        <v>0.01</v>
      </c>
      <c r="O1203" s="76" t="str">
        <f>IF(ISBLANK(INDEX('Policy Characteristics'!I:I,MATCH($C1203,'Policy Characteristics'!$C:$C,0))),"",INDEX('Policy Characteristics'!I:I,MATCH($C1203,'Policy Characteristics'!$C:$C,0)))</f>
        <v>% of fuel shifted</v>
      </c>
      <c r="P1203" s="7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76" t="str">
        <f>IF(ISBLANK(INDEX('Policy Characteristics'!K:K,MATCH($C1203,'Policy Characteristics'!$C:$C,0))),"",INDEX('Policy Characteristics'!K:K,MATCH($C1203,'Policy Characteristics'!$C:$C,0)))</f>
        <v>industry-ag-main.html#fuel-switching</v>
      </c>
      <c r="R1203" s="76" t="str">
        <f>IF(ISBLANK(INDEX('Policy Characteristics'!L:L,MATCH($C1203,'Policy Characteristics'!$C:$C,0))),"",INDEX('Policy Characteristics'!L:L,MATCH($C1203,'Policy Characteristics'!$C:$C,0)))</f>
        <v>industry-elec-and-hydrogen.html</v>
      </c>
    </row>
    <row r="1204" spans="1:18" s="143" customFormat="1" x14ac:dyDescent="0.25">
      <c r="A1204" s="76" t="str">
        <f>IF(ISBLANK(INDEX('Policy Characteristics'!A:A,MATCH($C1204,'Policy Characteristics'!$C:$C,0))),"",INDEX('Policy Characteristics'!A:A,MATCH($C1204,'Policy Characteristics'!$C:$C,0)))</f>
        <v>Industry</v>
      </c>
      <c r="B1204" s="200" t="str">
        <f>IF(ISBLANK(INDEX('Policy Characteristics'!B:B,MATCH($C1204,'Policy Characteristics'!$C:$C,0))),"",INDEX('Policy Characteristics'!B:B,MATCH($C1204,'Policy Characteristics'!$C:$C,0)))</f>
        <v>Hydrogen Combustion</v>
      </c>
      <c r="C1204" s="76" t="str">
        <f t="shared" si="36"/>
        <v>Fraction of Eligible Industrial Energy Use Shifted to Hydrogen</v>
      </c>
      <c r="D1204" s="78" t="s">
        <v>1311</v>
      </c>
      <c r="E1204" t="s">
        <v>1683</v>
      </c>
      <c r="F1204" t="s">
        <v>1274</v>
      </c>
      <c r="G1204" s="88" t="s">
        <v>1690</v>
      </c>
      <c r="H1204" s="15">
        <v>2123</v>
      </c>
      <c r="I1204" s="213" t="s">
        <v>44</v>
      </c>
      <c r="J1204" s="202" t="str">
        <f>IF(ISBLANK(INDEX('Policy Characteristics'!D:D,MATCH($C1204,'Policy Characteristics'!$C:$C,0))),"",INDEX('Policy Characteristics'!D:D,MATCH($C1204,'Policy Characteristics'!$C:$C,0)))</f>
        <v>Hydrogen Combustion</v>
      </c>
      <c r="K1204" s="76" t="str">
        <f>IF(ISBLANK(INDEX('Policy Characteristics'!E:E,MATCH($C1204,'Policy Characteristics'!$C:$C,0))),"",INDEX('Policy Characteristics'!E:E,MATCH($C1204,'Policy Characteristics'!$C:$C,0)))</f>
        <v>indst shift to hydrogen</v>
      </c>
      <c r="L1204" s="205">
        <f>IF(ISBLANK(INDEX('Policy Characteristics'!F:F,MATCH($C1204,'Policy Characteristics'!$C:$C,0))),"",INDEX('Policy Characteristics'!F:F,MATCH($C1204,'Policy Characteristics'!$C:$C,0)))</f>
        <v>0</v>
      </c>
      <c r="M1204" s="205">
        <f>IF(ISBLANK(INDEX('Policy Characteristics'!G:G,MATCH($C1204,'Policy Characteristics'!$C:$C,0))),"",INDEX('Policy Characteristics'!G:G,MATCH($C1204,'Policy Characteristics'!$C:$C,0)))</f>
        <v>1</v>
      </c>
      <c r="N1204" s="205">
        <f>IF(ISBLANK(INDEX('Policy Characteristics'!H:H,MATCH($C1204,'Policy Characteristics'!$C:$C,0))),"",INDEX('Policy Characteristics'!H:H,MATCH($C1204,'Policy Characteristics'!$C:$C,0)))</f>
        <v>0.01</v>
      </c>
      <c r="O1204" s="76" t="str">
        <f>IF(ISBLANK(INDEX('Policy Characteristics'!I:I,MATCH($C1204,'Policy Characteristics'!$C:$C,0))),"",INDEX('Policy Characteristics'!I:I,MATCH($C1204,'Policy Characteristics'!$C:$C,0)))</f>
        <v>% of fuel shifted</v>
      </c>
      <c r="P1204" s="7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76" t="str">
        <f>IF(ISBLANK(INDEX('Policy Characteristics'!K:K,MATCH($C1204,'Policy Characteristics'!$C:$C,0))),"",INDEX('Policy Characteristics'!K:K,MATCH($C1204,'Policy Characteristics'!$C:$C,0)))</f>
        <v>industry-ag-main.html#fuel-switching</v>
      </c>
      <c r="R1204" s="76" t="str">
        <f>IF(ISBLANK(INDEX('Policy Characteristics'!L:L,MATCH($C1204,'Policy Characteristics'!$C:$C,0))),"",INDEX('Policy Characteristics'!L:L,MATCH($C1204,'Policy Characteristics'!$C:$C,0)))</f>
        <v>industry-elec-and-hydrogen.html</v>
      </c>
    </row>
    <row r="1205" spans="1:18" s="143" customFormat="1" x14ac:dyDescent="0.25">
      <c r="A1205" s="76" t="str">
        <f>IF(ISBLANK(INDEX('Policy Characteristics'!A:A,MATCH($C1205,'Policy Characteristics'!$C:$C,0))),"",INDEX('Policy Characteristics'!A:A,MATCH($C1205,'Policy Characteristics'!$C:$C,0)))</f>
        <v>Industry</v>
      </c>
      <c r="B1205" s="200" t="str">
        <f>IF(ISBLANK(INDEX('Policy Characteristics'!B:B,MATCH($C1205,'Policy Characteristics'!$C:$C,0))),"",INDEX('Policy Characteristics'!B:B,MATCH($C1205,'Policy Characteristics'!$C:$C,0)))</f>
        <v>Hydrogen Combustion</v>
      </c>
      <c r="C1205" s="76" t="str">
        <f t="shared" si="36"/>
        <v>Fraction of Eligible Industrial Energy Use Shifted to Hydrogen</v>
      </c>
      <c r="D1205" s="78" t="s">
        <v>1311</v>
      </c>
      <c r="E1205" t="s">
        <v>1684</v>
      </c>
      <c r="F1205" t="s">
        <v>1274</v>
      </c>
      <c r="G1205" s="88" t="s">
        <v>1691</v>
      </c>
      <c r="H1205" s="15">
        <v>2124</v>
      </c>
      <c r="I1205" s="213" t="s">
        <v>44</v>
      </c>
      <c r="J1205" s="202" t="str">
        <f>IF(ISBLANK(INDEX('Policy Characteristics'!D:D,MATCH($C1205,'Policy Characteristics'!$C:$C,0))),"",INDEX('Policy Characteristics'!D:D,MATCH($C1205,'Policy Characteristics'!$C:$C,0)))</f>
        <v>Hydrogen Combustion</v>
      </c>
      <c r="K1205" s="76" t="str">
        <f>IF(ISBLANK(INDEX('Policy Characteristics'!E:E,MATCH($C1205,'Policy Characteristics'!$C:$C,0))),"",INDEX('Policy Characteristics'!E:E,MATCH($C1205,'Policy Characteristics'!$C:$C,0)))</f>
        <v>indst shift to hydrogen</v>
      </c>
      <c r="L1205" s="205">
        <f>IF(ISBLANK(INDEX('Policy Characteristics'!F:F,MATCH($C1205,'Policy Characteristics'!$C:$C,0))),"",INDEX('Policy Characteristics'!F:F,MATCH($C1205,'Policy Characteristics'!$C:$C,0)))</f>
        <v>0</v>
      </c>
      <c r="M1205" s="205">
        <f>IF(ISBLANK(INDEX('Policy Characteristics'!G:G,MATCH($C1205,'Policy Characteristics'!$C:$C,0))),"",INDEX('Policy Characteristics'!G:G,MATCH($C1205,'Policy Characteristics'!$C:$C,0)))</f>
        <v>1</v>
      </c>
      <c r="N1205" s="205">
        <f>IF(ISBLANK(INDEX('Policy Characteristics'!H:H,MATCH($C1205,'Policy Characteristics'!$C:$C,0))),"",INDEX('Policy Characteristics'!H:H,MATCH($C1205,'Policy Characteristics'!$C:$C,0)))</f>
        <v>0.01</v>
      </c>
      <c r="O1205" s="76" t="str">
        <f>IF(ISBLANK(INDEX('Policy Characteristics'!I:I,MATCH($C1205,'Policy Characteristics'!$C:$C,0))),"",INDEX('Policy Characteristics'!I:I,MATCH($C1205,'Policy Characteristics'!$C:$C,0)))</f>
        <v>% of fuel shifted</v>
      </c>
      <c r="P1205" s="7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76" t="str">
        <f>IF(ISBLANK(INDEX('Policy Characteristics'!K:K,MATCH($C1205,'Policy Characteristics'!$C:$C,0))),"",INDEX('Policy Characteristics'!K:K,MATCH($C1205,'Policy Characteristics'!$C:$C,0)))</f>
        <v>industry-ag-main.html#fuel-switching</v>
      </c>
      <c r="R1205" s="76" t="str">
        <f>IF(ISBLANK(INDEX('Policy Characteristics'!L:L,MATCH($C1205,'Policy Characteristics'!$C:$C,0))),"",INDEX('Policy Characteristics'!L:L,MATCH($C1205,'Policy Characteristics'!$C:$C,0)))</f>
        <v>industry-elec-and-hydrogen.html</v>
      </c>
    </row>
    <row r="1206" spans="1:18" s="143" customFormat="1" x14ac:dyDescent="0.25">
      <c r="A1206" s="76" t="str">
        <f>IF(ISBLANK(INDEX('Policy Characteristics'!A:A,MATCH($C1206,'Policy Characteristics'!$C:$C,0))),"",INDEX('Policy Characteristics'!A:A,MATCH($C1206,'Policy Characteristics'!$C:$C,0)))</f>
        <v>Industry</v>
      </c>
      <c r="B1206" s="200" t="str">
        <f>IF(ISBLANK(INDEX('Policy Characteristics'!B:B,MATCH($C1206,'Policy Characteristics'!$C:$C,0))),"",INDEX('Policy Characteristics'!B:B,MATCH($C1206,'Policy Characteristics'!$C:$C,0)))</f>
        <v>Hydrogen Combustion</v>
      </c>
      <c r="C1206" s="76" t="str">
        <f t="shared" si="36"/>
        <v>Fraction of Eligible Industrial Energy Use Shifted to Hydrogen</v>
      </c>
      <c r="D1206" s="78" t="s">
        <v>1311</v>
      </c>
      <c r="E1206" t="s">
        <v>1685</v>
      </c>
      <c r="F1206" t="s">
        <v>1274</v>
      </c>
      <c r="G1206" s="88" t="s">
        <v>1692</v>
      </c>
      <c r="H1206" s="15">
        <v>2125</v>
      </c>
      <c r="I1206" s="213" t="s">
        <v>43</v>
      </c>
      <c r="J1206" s="202" t="str">
        <f>IF(ISBLANK(INDEX('Policy Characteristics'!D:D,MATCH($C1206,'Policy Characteristics'!$C:$C,0))),"",INDEX('Policy Characteristics'!D:D,MATCH($C1206,'Policy Characteristics'!$C:$C,0)))</f>
        <v>Hydrogen Combustion</v>
      </c>
      <c r="K1206" s="76" t="str">
        <f>IF(ISBLANK(INDEX('Policy Characteristics'!E:E,MATCH($C1206,'Policy Characteristics'!$C:$C,0))),"",INDEX('Policy Characteristics'!E:E,MATCH($C1206,'Policy Characteristics'!$C:$C,0)))</f>
        <v>indst shift to hydrogen</v>
      </c>
      <c r="L1206" s="205">
        <f>IF(ISBLANK(INDEX('Policy Characteristics'!F:F,MATCH($C1206,'Policy Characteristics'!$C:$C,0))),"",INDEX('Policy Characteristics'!F:F,MATCH($C1206,'Policy Characteristics'!$C:$C,0)))</f>
        <v>0</v>
      </c>
      <c r="M1206" s="205">
        <f>IF(ISBLANK(INDEX('Policy Characteristics'!G:G,MATCH($C1206,'Policy Characteristics'!$C:$C,0))),"",INDEX('Policy Characteristics'!G:G,MATCH($C1206,'Policy Characteristics'!$C:$C,0)))</f>
        <v>1</v>
      </c>
      <c r="N1206" s="205">
        <f>IF(ISBLANK(INDEX('Policy Characteristics'!H:H,MATCH($C1206,'Policy Characteristics'!$C:$C,0))),"",INDEX('Policy Characteristics'!H:H,MATCH($C1206,'Policy Characteristics'!$C:$C,0)))</f>
        <v>0.01</v>
      </c>
      <c r="O1206" s="76" t="str">
        <f>IF(ISBLANK(INDEX('Policy Characteristics'!I:I,MATCH($C1206,'Policy Characteristics'!$C:$C,0))),"",INDEX('Policy Characteristics'!I:I,MATCH($C1206,'Policy Characteristics'!$C:$C,0)))</f>
        <v>% of fuel shifted</v>
      </c>
      <c r="P1206" s="7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76" t="str">
        <f>IF(ISBLANK(INDEX('Policy Characteristics'!K:K,MATCH($C1206,'Policy Characteristics'!$C:$C,0))),"",INDEX('Policy Characteristics'!K:K,MATCH($C1206,'Policy Characteristics'!$C:$C,0)))</f>
        <v>industry-ag-main.html#fuel-switching</v>
      </c>
      <c r="R1206" s="76" t="str">
        <f>IF(ISBLANK(INDEX('Policy Characteristics'!L:L,MATCH($C1206,'Policy Characteristics'!$C:$C,0))),"",INDEX('Policy Characteristics'!L:L,MATCH($C1206,'Policy Characteristics'!$C:$C,0)))</f>
        <v>industry-elec-and-hydrogen.html</v>
      </c>
    </row>
    <row r="1207" spans="1:18" s="143" customFormat="1" x14ac:dyDescent="0.25">
      <c r="A1207" s="76" t="str">
        <f>IF(ISBLANK(INDEX('Policy Characteristics'!A:A,MATCH($C1207,'Policy Characteristics'!$C:$C,0))),"",INDEX('Policy Characteristics'!A:A,MATCH($C1207,'Policy Characteristics'!$C:$C,0)))</f>
        <v>Industry</v>
      </c>
      <c r="B1207" s="200" t="str">
        <f>IF(ISBLANK(INDEX('Policy Characteristics'!B:B,MATCH($C1207,'Policy Characteristics'!$C:$C,0))),"",INDEX('Policy Characteristics'!B:B,MATCH($C1207,'Policy Characteristics'!$C:$C,0)))</f>
        <v>Hydrogen Combustion</v>
      </c>
      <c r="C1207" s="76" t="str">
        <f t="shared" si="36"/>
        <v>Fraction of Eligible Industrial Energy Use Shifted to Hydrogen</v>
      </c>
      <c r="D1207" s="78" t="s">
        <v>1311</v>
      </c>
      <c r="E1207" t="s">
        <v>1686</v>
      </c>
      <c r="F1207" t="s">
        <v>1274</v>
      </c>
      <c r="G1207" s="88" t="s">
        <v>1693</v>
      </c>
      <c r="H1207" s="15">
        <v>2126</v>
      </c>
      <c r="I1207" s="213" t="s">
        <v>44</v>
      </c>
      <c r="J1207" s="202" t="str">
        <f>IF(ISBLANK(INDEX('Policy Characteristics'!D:D,MATCH($C1207,'Policy Characteristics'!$C:$C,0))),"",INDEX('Policy Characteristics'!D:D,MATCH($C1207,'Policy Characteristics'!$C:$C,0)))</f>
        <v>Hydrogen Combustion</v>
      </c>
      <c r="K1207" s="76" t="str">
        <f>IF(ISBLANK(INDEX('Policy Characteristics'!E:E,MATCH($C1207,'Policy Characteristics'!$C:$C,0))),"",INDEX('Policy Characteristics'!E:E,MATCH($C1207,'Policy Characteristics'!$C:$C,0)))</f>
        <v>indst shift to hydrogen</v>
      </c>
      <c r="L1207" s="205">
        <f>IF(ISBLANK(INDEX('Policy Characteristics'!F:F,MATCH($C1207,'Policy Characteristics'!$C:$C,0))),"",INDEX('Policy Characteristics'!F:F,MATCH($C1207,'Policy Characteristics'!$C:$C,0)))</f>
        <v>0</v>
      </c>
      <c r="M1207" s="205">
        <f>IF(ISBLANK(INDEX('Policy Characteristics'!G:G,MATCH($C1207,'Policy Characteristics'!$C:$C,0))),"",INDEX('Policy Characteristics'!G:G,MATCH($C1207,'Policy Characteristics'!$C:$C,0)))</f>
        <v>1</v>
      </c>
      <c r="N1207" s="205">
        <f>IF(ISBLANK(INDEX('Policy Characteristics'!H:H,MATCH($C1207,'Policy Characteristics'!$C:$C,0))),"",INDEX('Policy Characteristics'!H:H,MATCH($C1207,'Policy Characteristics'!$C:$C,0)))</f>
        <v>0.01</v>
      </c>
      <c r="O1207" s="76" t="str">
        <f>IF(ISBLANK(INDEX('Policy Characteristics'!I:I,MATCH($C1207,'Policy Characteristics'!$C:$C,0))),"",INDEX('Policy Characteristics'!I:I,MATCH($C1207,'Policy Characteristics'!$C:$C,0)))</f>
        <v>% of fuel shifted</v>
      </c>
      <c r="P1207" s="7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76" t="str">
        <f>IF(ISBLANK(INDEX('Policy Characteristics'!K:K,MATCH($C1207,'Policy Characteristics'!$C:$C,0))),"",INDEX('Policy Characteristics'!K:K,MATCH($C1207,'Policy Characteristics'!$C:$C,0)))</f>
        <v>industry-ag-main.html#fuel-switching</v>
      </c>
      <c r="R1207" s="76" t="str">
        <f>IF(ISBLANK(INDEX('Policy Characteristics'!L:L,MATCH($C1207,'Policy Characteristics'!$C:$C,0))),"",INDEX('Policy Characteristics'!L:L,MATCH($C1207,'Policy Characteristics'!$C:$C,0)))</f>
        <v>industry-elec-and-hydrogen.html</v>
      </c>
    </row>
    <row r="1208" spans="1:18" s="143" customFormat="1" x14ac:dyDescent="0.25">
      <c r="A1208" s="76" t="str">
        <f>IF(ISBLANK(INDEX('Policy Characteristics'!A:A,MATCH($C1208,'Policy Characteristics'!$C:$C,0))),"",INDEX('Policy Characteristics'!A:A,MATCH($C1208,'Policy Characteristics'!$C:$C,0)))</f>
        <v>Industry</v>
      </c>
      <c r="B1208" s="200" t="str">
        <f>IF(ISBLANK(INDEX('Policy Characteristics'!B:B,MATCH($C1208,'Policy Characteristics'!$C:$C,0))),"",INDEX('Policy Characteristics'!B:B,MATCH($C1208,'Policy Characteristics'!$C:$C,0)))</f>
        <v>Hydrogen Combustion</v>
      </c>
      <c r="C1208" s="76" t="str">
        <f t="shared" si="36"/>
        <v>Fraction of Eligible Industrial Energy Use Shifted to Hydrogen</v>
      </c>
      <c r="D1208" s="78" t="s">
        <v>1311</v>
      </c>
      <c r="E1208" t="s">
        <v>1687</v>
      </c>
      <c r="F1208" t="s">
        <v>1274</v>
      </c>
      <c r="G1208" s="88" t="s">
        <v>1694</v>
      </c>
      <c r="H1208" s="15">
        <v>2127</v>
      </c>
      <c r="I1208" s="213" t="s">
        <v>43</v>
      </c>
      <c r="J1208" s="202" t="str">
        <f>IF(ISBLANK(INDEX('Policy Characteristics'!D:D,MATCH($C1208,'Policy Characteristics'!$C:$C,0))),"",INDEX('Policy Characteristics'!D:D,MATCH($C1208,'Policy Characteristics'!$C:$C,0)))</f>
        <v>Hydrogen Combustion</v>
      </c>
      <c r="K1208" s="76" t="str">
        <f>IF(ISBLANK(INDEX('Policy Characteristics'!E:E,MATCH($C1208,'Policy Characteristics'!$C:$C,0))),"",INDEX('Policy Characteristics'!E:E,MATCH($C1208,'Policy Characteristics'!$C:$C,0)))</f>
        <v>indst shift to hydrogen</v>
      </c>
      <c r="L1208" s="205">
        <f>IF(ISBLANK(INDEX('Policy Characteristics'!F:F,MATCH($C1208,'Policy Characteristics'!$C:$C,0))),"",INDEX('Policy Characteristics'!F:F,MATCH($C1208,'Policy Characteristics'!$C:$C,0)))</f>
        <v>0</v>
      </c>
      <c r="M1208" s="205">
        <f>IF(ISBLANK(INDEX('Policy Characteristics'!G:G,MATCH($C1208,'Policy Characteristics'!$C:$C,0))),"",INDEX('Policy Characteristics'!G:G,MATCH($C1208,'Policy Characteristics'!$C:$C,0)))</f>
        <v>1</v>
      </c>
      <c r="N1208" s="205">
        <f>IF(ISBLANK(INDEX('Policy Characteristics'!H:H,MATCH($C1208,'Policy Characteristics'!$C:$C,0))),"",INDEX('Policy Characteristics'!H:H,MATCH($C1208,'Policy Characteristics'!$C:$C,0)))</f>
        <v>0.01</v>
      </c>
      <c r="O1208" s="76" t="str">
        <f>IF(ISBLANK(INDEX('Policy Characteristics'!I:I,MATCH($C1208,'Policy Characteristics'!$C:$C,0))),"",INDEX('Policy Characteristics'!I:I,MATCH($C1208,'Policy Characteristics'!$C:$C,0)))</f>
        <v>% of fuel shifted</v>
      </c>
      <c r="P1208" s="7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76" t="str">
        <f>IF(ISBLANK(INDEX('Policy Characteristics'!K:K,MATCH($C1208,'Policy Characteristics'!$C:$C,0))),"",INDEX('Policy Characteristics'!K:K,MATCH($C1208,'Policy Characteristics'!$C:$C,0)))</f>
        <v>industry-ag-main.html#fuel-switching</v>
      </c>
      <c r="R1208" s="76" t="str">
        <f>IF(ISBLANK(INDEX('Policy Characteristics'!L:L,MATCH($C1208,'Policy Characteristics'!$C:$C,0))),"",INDEX('Policy Characteristics'!L:L,MATCH($C1208,'Policy Characteristics'!$C:$C,0)))</f>
        <v>industry-elec-and-hydrogen.html</v>
      </c>
    </row>
    <row r="1209" spans="1:18" s="143" customFormat="1" x14ac:dyDescent="0.25">
      <c r="A1209" s="76" t="str">
        <f>IF(ISBLANK(INDEX('Policy Characteristics'!A:A,MATCH($C1209,'Policy Characteristics'!$C:$C,0))),"",INDEX('Policy Characteristics'!A:A,MATCH($C1209,'Policy Characteristics'!$C:$C,0)))</f>
        <v>Industry</v>
      </c>
      <c r="B1209" s="200" t="str">
        <f>IF(ISBLANK(INDEX('Policy Characteristics'!B:B,MATCH($C1209,'Policy Characteristics'!$C:$C,0))),"",INDEX('Policy Characteristics'!B:B,MATCH($C1209,'Policy Characteristics'!$C:$C,0)))</f>
        <v>Hydrogen Combustion</v>
      </c>
      <c r="C1209" s="76" t="str">
        <f t="shared" si="36"/>
        <v>Fraction of Eligible Industrial Energy Use Shifted to Hydrogen</v>
      </c>
      <c r="D1209" s="78" t="s">
        <v>1311</v>
      </c>
      <c r="E1209" t="s">
        <v>1688</v>
      </c>
      <c r="F1209" t="s">
        <v>1274</v>
      </c>
      <c r="G1209" s="88" t="s">
        <v>1695</v>
      </c>
      <c r="H1209" s="15">
        <v>2128</v>
      </c>
      <c r="I1209" s="213" t="s">
        <v>44</v>
      </c>
      <c r="J1209" s="202" t="str">
        <f>IF(ISBLANK(INDEX('Policy Characteristics'!D:D,MATCH($C1209,'Policy Characteristics'!$C:$C,0))),"",INDEX('Policy Characteristics'!D:D,MATCH($C1209,'Policy Characteristics'!$C:$C,0)))</f>
        <v>Hydrogen Combustion</v>
      </c>
      <c r="K1209" s="76" t="str">
        <f>IF(ISBLANK(INDEX('Policy Characteristics'!E:E,MATCH($C1209,'Policy Characteristics'!$C:$C,0))),"",INDEX('Policy Characteristics'!E:E,MATCH($C1209,'Policy Characteristics'!$C:$C,0)))</f>
        <v>indst shift to hydrogen</v>
      </c>
      <c r="L1209" s="205">
        <f>IF(ISBLANK(INDEX('Policy Characteristics'!F:F,MATCH($C1209,'Policy Characteristics'!$C:$C,0))),"",INDEX('Policy Characteristics'!F:F,MATCH($C1209,'Policy Characteristics'!$C:$C,0)))</f>
        <v>0</v>
      </c>
      <c r="M1209" s="205">
        <f>IF(ISBLANK(INDEX('Policy Characteristics'!G:G,MATCH($C1209,'Policy Characteristics'!$C:$C,0))),"",INDEX('Policy Characteristics'!G:G,MATCH($C1209,'Policy Characteristics'!$C:$C,0)))</f>
        <v>1</v>
      </c>
      <c r="N1209" s="205">
        <f>IF(ISBLANK(INDEX('Policy Characteristics'!H:H,MATCH($C1209,'Policy Characteristics'!$C:$C,0))),"",INDEX('Policy Characteristics'!H:H,MATCH($C1209,'Policy Characteristics'!$C:$C,0)))</f>
        <v>0.01</v>
      </c>
      <c r="O1209" s="76" t="str">
        <f>IF(ISBLANK(INDEX('Policy Characteristics'!I:I,MATCH($C1209,'Policy Characteristics'!$C:$C,0))),"",INDEX('Policy Characteristics'!I:I,MATCH($C1209,'Policy Characteristics'!$C:$C,0)))</f>
        <v>% of fuel shifted</v>
      </c>
      <c r="P1209" s="7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76" t="str">
        <f>IF(ISBLANK(INDEX('Policy Characteristics'!K:K,MATCH($C1209,'Policy Characteristics'!$C:$C,0))),"",INDEX('Policy Characteristics'!K:K,MATCH($C1209,'Policy Characteristics'!$C:$C,0)))</f>
        <v>industry-ag-main.html#fuel-switching</v>
      </c>
      <c r="R1209" s="76" t="str">
        <f>IF(ISBLANK(INDEX('Policy Characteristics'!L:L,MATCH($C1209,'Policy Characteristics'!$C:$C,0))),"",INDEX('Policy Characteristics'!L:L,MATCH($C1209,'Policy Characteristics'!$C:$C,0)))</f>
        <v>industry-elec-and-hydrogen.html</v>
      </c>
    </row>
    <row r="1210" spans="1:18" s="143" customFormat="1" x14ac:dyDescent="0.25">
      <c r="A1210" s="76" t="str">
        <f>IF(ISBLANK(INDEX('Policy Characteristics'!A:A,MATCH($C1210,'Policy Characteristics'!$C:$C,0))),"",INDEX('Policy Characteristics'!A:A,MATCH($C1210,'Policy Characteristics'!$C:$C,0)))</f>
        <v>Industry</v>
      </c>
      <c r="B1210" s="200" t="str">
        <f>IF(ISBLANK(INDEX('Policy Characteristics'!B:B,MATCH($C1210,'Policy Characteristics'!$C:$C,0))),"",INDEX('Policy Characteristics'!B:B,MATCH($C1210,'Policy Characteristics'!$C:$C,0)))</f>
        <v>Hydrogen Combustion</v>
      </c>
      <c r="C1210" s="76" t="str">
        <f t="shared" si="36"/>
        <v>Fraction of Eligible Industrial Energy Use Shifted to Hydrogen</v>
      </c>
      <c r="D1210" s="78" t="s">
        <v>1311</v>
      </c>
      <c r="E1210" t="s">
        <v>1824</v>
      </c>
      <c r="F1210" t="s">
        <v>1274</v>
      </c>
      <c r="G1210" s="88" t="s">
        <v>1824</v>
      </c>
      <c r="H1210" s="15">
        <v>2129</v>
      </c>
      <c r="I1210" s="213" t="s">
        <v>44</v>
      </c>
      <c r="J1210" s="202" t="str">
        <f>IF(ISBLANK(INDEX('Policy Characteristics'!D:D,MATCH($C1210,'Policy Characteristics'!$C:$C,0))),"",INDEX('Policy Characteristics'!D:D,MATCH($C1210,'Policy Characteristics'!$C:$C,0)))</f>
        <v>Hydrogen Combustion</v>
      </c>
      <c r="K1210" s="76" t="str">
        <f>IF(ISBLANK(INDEX('Policy Characteristics'!E:E,MATCH($C1210,'Policy Characteristics'!$C:$C,0))),"",INDEX('Policy Characteristics'!E:E,MATCH($C1210,'Policy Characteristics'!$C:$C,0)))</f>
        <v>indst shift to hydrogen</v>
      </c>
      <c r="L1210" s="205">
        <f>IF(ISBLANK(INDEX('Policy Characteristics'!F:F,MATCH($C1210,'Policy Characteristics'!$C:$C,0))),"",INDEX('Policy Characteristics'!F:F,MATCH($C1210,'Policy Characteristics'!$C:$C,0)))</f>
        <v>0</v>
      </c>
      <c r="M1210" s="205">
        <f>IF(ISBLANK(INDEX('Policy Characteristics'!G:G,MATCH($C1210,'Policy Characteristics'!$C:$C,0))),"",INDEX('Policy Characteristics'!G:G,MATCH($C1210,'Policy Characteristics'!$C:$C,0)))</f>
        <v>1</v>
      </c>
      <c r="N1210" s="205">
        <f>IF(ISBLANK(INDEX('Policy Characteristics'!H:H,MATCH($C1210,'Policy Characteristics'!$C:$C,0))),"",INDEX('Policy Characteristics'!H:H,MATCH($C1210,'Policy Characteristics'!$C:$C,0)))</f>
        <v>0.01</v>
      </c>
      <c r="O1210" s="76" t="str">
        <f>IF(ISBLANK(INDEX('Policy Characteristics'!I:I,MATCH($C1210,'Policy Characteristics'!$C:$C,0))),"",INDEX('Policy Characteristics'!I:I,MATCH($C1210,'Policy Characteristics'!$C:$C,0)))</f>
        <v>% of fuel shifted</v>
      </c>
      <c r="P1210" s="7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76" t="str">
        <f>IF(ISBLANK(INDEX('Policy Characteristics'!K:K,MATCH($C1210,'Policy Characteristics'!$C:$C,0))),"",INDEX('Policy Characteristics'!K:K,MATCH($C1210,'Policy Characteristics'!$C:$C,0)))</f>
        <v>industry-ag-main.html#fuel-switching</v>
      </c>
      <c r="R1210" s="76" t="str">
        <f>IF(ISBLANK(INDEX('Policy Characteristics'!L:L,MATCH($C1210,'Policy Characteristics'!$C:$C,0))),"",INDEX('Policy Characteristics'!L:L,MATCH($C1210,'Policy Characteristics'!$C:$C,0)))</f>
        <v>industry-elec-and-hydrogen.html</v>
      </c>
    </row>
    <row r="1211" spans="1:18" s="143" customFormat="1" x14ac:dyDescent="0.25">
      <c r="A1211" s="76" t="str">
        <f>IF(ISBLANK(INDEX('Policy Characteristics'!A:A,MATCH($C1211,'Policy Characteristics'!$C:$C,0))),"",INDEX('Policy Characteristics'!A:A,MATCH($C1211,'Policy Characteristics'!$C:$C,0)))</f>
        <v>Industry</v>
      </c>
      <c r="B1211" s="200" t="str">
        <f>IF(ISBLANK(INDEX('Policy Characteristics'!B:B,MATCH($C1211,'Policy Characteristics'!$C:$C,0))),"",INDEX('Policy Characteristics'!B:B,MATCH($C1211,'Policy Characteristics'!$C:$C,0)))</f>
        <v>Hydrogen Combustion</v>
      </c>
      <c r="C1211" s="76" t="str">
        <f t="shared" si="36"/>
        <v>Fraction of Eligible Industrial Energy Use Shifted to Hydrogen</v>
      </c>
      <c r="D1211" s="78" t="s">
        <v>1312</v>
      </c>
      <c r="E1211" t="s">
        <v>1682</v>
      </c>
      <c r="F1211" t="s">
        <v>1275</v>
      </c>
      <c r="G1211" s="88" t="s">
        <v>1689</v>
      </c>
      <c r="H1211" s="15">
        <v>2130</v>
      </c>
      <c r="I1211" s="213" t="s">
        <v>43</v>
      </c>
      <c r="J1211" s="202" t="str">
        <f>IF(ISBLANK(INDEX('Policy Characteristics'!D:D,MATCH($C1211,'Policy Characteristics'!$C:$C,0))),"",INDEX('Policy Characteristics'!D:D,MATCH($C1211,'Policy Characteristics'!$C:$C,0)))</f>
        <v>Hydrogen Combustion</v>
      </c>
      <c r="K1211" s="76" t="str">
        <f>IF(ISBLANK(INDEX('Policy Characteristics'!E:E,MATCH($C1211,'Policy Characteristics'!$C:$C,0))),"",INDEX('Policy Characteristics'!E:E,MATCH($C1211,'Policy Characteristics'!$C:$C,0)))</f>
        <v>indst shift to hydrogen</v>
      </c>
      <c r="L1211" s="205">
        <f>IF(ISBLANK(INDEX('Policy Characteristics'!F:F,MATCH($C1211,'Policy Characteristics'!$C:$C,0))),"",INDEX('Policy Characteristics'!F:F,MATCH($C1211,'Policy Characteristics'!$C:$C,0)))</f>
        <v>0</v>
      </c>
      <c r="M1211" s="205">
        <f>IF(ISBLANK(INDEX('Policy Characteristics'!G:G,MATCH($C1211,'Policy Characteristics'!$C:$C,0))),"",INDEX('Policy Characteristics'!G:G,MATCH($C1211,'Policy Characteristics'!$C:$C,0)))</f>
        <v>1</v>
      </c>
      <c r="N1211" s="205">
        <f>IF(ISBLANK(INDEX('Policy Characteristics'!H:H,MATCH($C1211,'Policy Characteristics'!$C:$C,0))),"",INDEX('Policy Characteristics'!H:H,MATCH($C1211,'Policy Characteristics'!$C:$C,0)))</f>
        <v>0.01</v>
      </c>
      <c r="O1211" s="76" t="str">
        <f>IF(ISBLANK(INDEX('Policy Characteristics'!I:I,MATCH($C1211,'Policy Characteristics'!$C:$C,0))),"",INDEX('Policy Characteristics'!I:I,MATCH($C1211,'Policy Characteristics'!$C:$C,0)))</f>
        <v>% of fuel shifted</v>
      </c>
      <c r="P1211" s="7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76" t="str">
        <f>IF(ISBLANK(INDEX('Policy Characteristics'!K:K,MATCH($C1211,'Policy Characteristics'!$C:$C,0))),"",INDEX('Policy Characteristics'!K:K,MATCH($C1211,'Policy Characteristics'!$C:$C,0)))</f>
        <v>industry-ag-main.html#fuel-switching</v>
      </c>
      <c r="R1211" s="76" t="str">
        <f>IF(ISBLANK(INDEX('Policy Characteristics'!L:L,MATCH($C1211,'Policy Characteristics'!$C:$C,0))),"",INDEX('Policy Characteristics'!L:L,MATCH($C1211,'Policy Characteristics'!$C:$C,0)))</f>
        <v>industry-elec-and-hydrogen.html</v>
      </c>
    </row>
    <row r="1212" spans="1:18" s="143" customFormat="1" x14ac:dyDescent="0.25">
      <c r="A1212" s="76" t="str">
        <f>IF(ISBLANK(INDEX('Policy Characteristics'!A:A,MATCH($C1212,'Policy Characteristics'!$C:$C,0))),"",INDEX('Policy Characteristics'!A:A,MATCH($C1212,'Policy Characteristics'!$C:$C,0)))</f>
        <v>Industry</v>
      </c>
      <c r="B1212" s="200" t="str">
        <f>IF(ISBLANK(INDEX('Policy Characteristics'!B:B,MATCH($C1212,'Policy Characteristics'!$C:$C,0))),"",INDEX('Policy Characteristics'!B:B,MATCH($C1212,'Policy Characteristics'!$C:$C,0)))</f>
        <v>Hydrogen Combustion</v>
      </c>
      <c r="C1212" s="76" t="str">
        <f t="shared" si="36"/>
        <v>Fraction of Eligible Industrial Energy Use Shifted to Hydrogen</v>
      </c>
      <c r="D1212" s="78" t="s">
        <v>1312</v>
      </c>
      <c r="E1212" t="s">
        <v>1683</v>
      </c>
      <c r="F1212" t="s">
        <v>1275</v>
      </c>
      <c r="G1212" s="88" t="s">
        <v>1690</v>
      </c>
      <c r="H1212" s="15">
        <v>2131</v>
      </c>
      <c r="I1212" s="213" t="s">
        <v>43</v>
      </c>
      <c r="J1212" s="202" t="str">
        <f>IF(ISBLANK(INDEX('Policy Characteristics'!D:D,MATCH($C1212,'Policy Characteristics'!$C:$C,0))),"",INDEX('Policy Characteristics'!D:D,MATCH($C1212,'Policy Characteristics'!$C:$C,0)))</f>
        <v>Hydrogen Combustion</v>
      </c>
      <c r="K1212" s="76" t="str">
        <f>IF(ISBLANK(INDEX('Policy Characteristics'!E:E,MATCH($C1212,'Policy Characteristics'!$C:$C,0))),"",INDEX('Policy Characteristics'!E:E,MATCH($C1212,'Policy Characteristics'!$C:$C,0)))</f>
        <v>indst shift to hydrogen</v>
      </c>
      <c r="L1212" s="205">
        <f>IF(ISBLANK(INDEX('Policy Characteristics'!F:F,MATCH($C1212,'Policy Characteristics'!$C:$C,0))),"",INDEX('Policy Characteristics'!F:F,MATCH($C1212,'Policy Characteristics'!$C:$C,0)))</f>
        <v>0</v>
      </c>
      <c r="M1212" s="205">
        <f>IF(ISBLANK(INDEX('Policy Characteristics'!G:G,MATCH($C1212,'Policy Characteristics'!$C:$C,0))),"",INDEX('Policy Characteristics'!G:G,MATCH($C1212,'Policy Characteristics'!$C:$C,0)))</f>
        <v>1</v>
      </c>
      <c r="N1212" s="205">
        <f>IF(ISBLANK(INDEX('Policy Characteristics'!H:H,MATCH($C1212,'Policy Characteristics'!$C:$C,0))),"",INDEX('Policy Characteristics'!H:H,MATCH($C1212,'Policy Characteristics'!$C:$C,0)))</f>
        <v>0.01</v>
      </c>
      <c r="O1212" s="76" t="str">
        <f>IF(ISBLANK(INDEX('Policy Characteristics'!I:I,MATCH($C1212,'Policy Characteristics'!$C:$C,0))),"",INDEX('Policy Characteristics'!I:I,MATCH($C1212,'Policy Characteristics'!$C:$C,0)))</f>
        <v>% of fuel shifted</v>
      </c>
      <c r="P1212" s="7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76" t="str">
        <f>IF(ISBLANK(INDEX('Policy Characteristics'!K:K,MATCH($C1212,'Policy Characteristics'!$C:$C,0))),"",INDEX('Policy Characteristics'!K:K,MATCH($C1212,'Policy Characteristics'!$C:$C,0)))</f>
        <v>industry-ag-main.html#fuel-switching</v>
      </c>
      <c r="R1212" s="76" t="str">
        <f>IF(ISBLANK(INDEX('Policy Characteristics'!L:L,MATCH($C1212,'Policy Characteristics'!$C:$C,0))),"",INDEX('Policy Characteristics'!L:L,MATCH($C1212,'Policy Characteristics'!$C:$C,0)))</f>
        <v>industry-elec-and-hydrogen.html</v>
      </c>
    </row>
    <row r="1213" spans="1:18" s="143" customFormat="1" x14ac:dyDescent="0.25">
      <c r="A1213" s="76" t="str">
        <f>IF(ISBLANK(INDEX('Policy Characteristics'!A:A,MATCH($C1213,'Policy Characteristics'!$C:$C,0))),"",INDEX('Policy Characteristics'!A:A,MATCH($C1213,'Policy Characteristics'!$C:$C,0)))</f>
        <v>Industry</v>
      </c>
      <c r="B1213" s="200" t="str">
        <f>IF(ISBLANK(INDEX('Policy Characteristics'!B:B,MATCH($C1213,'Policy Characteristics'!$C:$C,0))),"",INDEX('Policy Characteristics'!B:B,MATCH($C1213,'Policy Characteristics'!$C:$C,0)))</f>
        <v>Hydrogen Combustion</v>
      </c>
      <c r="C1213" s="76" t="str">
        <f t="shared" si="36"/>
        <v>Fraction of Eligible Industrial Energy Use Shifted to Hydrogen</v>
      </c>
      <c r="D1213" s="78" t="s">
        <v>1312</v>
      </c>
      <c r="E1213" t="s">
        <v>1684</v>
      </c>
      <c r="F1213" t="s">
        <v>1275</v>
      </c>
      <c r="G1213" s="88" t="s">
        <v>1691</v>
      </c>
      <c r="H1213" s="15">
        <v>2132</v>
      </c>
      <c r="I1213" s="213" t="s">
        <v>43</v>
      </c>
      <c r="J1213" s="202" t="str">
        <f>IF(ISBLANK(INDEX('Policy Characteristics'!D:D,MATCH($C1213,'Policy Characteristics'!$C:$C,0))),"",INDEX('Policy Characteristics'!D:D,MATCH($C1213,'Policy Characteristics'!$C:$C,0)))</f>
        <v>Hydrogen Combustion</v>
      </c>
      <c r="K1213" s="76" t="str">
        <f>IF(ISBLANK(INDEX('Policy Characteristics'!E:E,MATCH($C1213,'Policy Characteristics'!$C:$C,0))),"",INDEX('Policy Characteristics'!E:E,MATCH($C1213,'Policy Characteristics'!$C:$C,0)))</f>
        <v>indst shift to hydrogen</v>
      </c>
      <c r="L1213" s="205">
        <f>IF(ISBLANK(INDEX('Policy Characteristics'!F:F,MATCH($C1213,'Policy Characteristics'!$C:$C,0))),"",INDEX('Policy Characteristics'!F:F,MATCH($C1213,'Policy Characteristics'!$C:$C,0)))</f>
        <v>0</v>
      </c>
      <c r="M1213" s="205">
        <f>IF(ISBLANK(INDEX('Policy Characteristics'!G:G,MATCH($C1213,'Policy Characteristics'!$C:$C,0))),"",INDEX('Policy Characteristics'!G:G,MATCH($C1213,'Policy Characteristics'!$C:$C,0)))</f>
        <v>1</v>
      </c>
      <c r="N1213" s="205">
        <f>IF(ISBLANK(INDEX('Policy Characteristics'!H:H,MATCH($C1213,'Policy Characteristics'!$C:$C,0))),"",INDEX('Policy Characteristics'!H:H,MATCH($C1213,'Policy Characteristics'!$C:$C,0)))</f>
        <v>0.01</v>
      </c>
      <c r="O1213" s="76" t="str">
        <f>IF(ISBLANK(INDEX('Policy Characteristics'!I:I,MATCH($C1213,'Policy Characteristics'!$C:$C,0))),"",INDEX('Policy Characteristics'!I:I,MATCH($C1213,'Policy Characteristics'!$C:$C,0)))</f>
        <v>% of fuel shifted</v>
      </c>
      <c r="P1213" s="7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76" t="str">
        <f>IF(ISBLANK(INDEX('Policy Characteristics'!K:K,MATCH($C1213,'Policy Characteristics'!$C:$C,0))),"",INDEX('Policy Characteristics'!K:K,MATCH($C1213,'Policy Characteristics'!$C:$C,0)))</f>
        <v>industry-ag-main.html#fuel-switching</v>
      </c>
      <c r="R1213" s="76" t="str">
        <f>IF(ISBLANK(INDEX('Policy Characteristics'!L:L,MATCH($C1213,'Policy Characteristics'!$C:$C,0))),"",INDEX('Policy Characteristics'!L:L,MATCH($C1213,'Policy Characteristics'!$C:$C,0)))</f>
        <v>industry-elec-and-hydrogen.html</v>
      </c>
    </row>
    <row r="1214" spans="1:18" s="143" customFormat="1" x14ac:dyDescent="0.25">
      <c r="A1214" s="76" t="str">
        <f>IF(ISBLANK(INDEX('Policy Characteristics'!A:A,MATCH($C1214,'Policy Characteristics'!$C:$C,0))),"",INDEX('Policy Characteristics'!A:A,MATCH($C1214,'Policy Characteristics'!$C:$C,0)))</f>
        <v>Industry</v>
      </c>
      <c r="B1214" s="200" t="str">
        <f>IF(ISBLANK(INDEX('Policy Characteristics'!B:B,MATCH($C1214,'Policy Characteristics'!$C:$C,0))),"",INDEX('Policy Characteristics'!B:B,MATCH($C1214,'Policy Characteristics'!$C:$C,0)))</f>
        <v>Hydrogen Combustion</v>
      </c>
      <c r="C1214" s="76" t="str">
        <f t="shared" si="36"/>
        <v>Fraction of Eligible Industrial Energy Use Shifted to Hydrogen</v>
      </c>
      <c r="D1214" s="78" t="s">
        <v>1312</v>
      </c>
      <c r="E1214" t="s">
        <v>1685</v>
      </c>
      <c r="F1214" t="s">
        <v>1275</v>
      </c>
      <c r="G1214" s="88" t="s">
        <v>1692</v>
      </c>
      <c r="H1214" s="15">
        <v>2133</v>
      </c>
      <c r="I1214" s="213" t="s">
        <v>43</v>
      </c>
      <c r="J1214" s="202" t="str">
        <f>IF(ISBLANK(INDEX('Policy Characteristics'!D:D,MATCH($C1214,'Policy Characteristics'!$C:$C,0))),"",INDEX('Policy Characteristics'!D:D,MATCH($C1214,'Policy Characteristics'!$C:$C,0)))</f>
        <v>Hydrogen Combustion</v>
      </c>
      <c r="K1214" s="76" t="str">
        <f>IF(ISBLANK(INDEX('Policy Characteristics'!E:E,MATCH($C1214,'Policy Characteristics'!$C:$C,0))),"",INDEX('Policy Characteristics'!E:E,MATCH($C1214,'Policy Characteristics'!$C:$C,0)))</f>
        <v>indst shift to hydrogen</v>
      </c>
      <c r="L1214" s="205">
        <f>IF(ISBLANK(INDEX('Policy Characteristics'!F:F,MATCH($C1214,'Policy Characteristics'!$C:$C,0))),"",INDEX('Policy Characteristics'!F:F,MATCH($C1214,'Policy Characteristics'!$C:$C,0)))</f>
        <v>0</v>
      </c>
      <c r="M1214" s="205">
        <f>IF(ISBLANK(INDEX('Policy Characteristics'!G:G,MATCH($C1214,'Policy Characteristics'!$C:$C,0))),"",INDEX('Policy Characteristics'!G:G,MATCH($C1214,'Policy Characteristics'!$C:$C,0)))</f>
        <v>1</v>
      </c>
      <c r="N1214" s="205">
        <f>IF(ISBLANK(INDEX('Policy Characteristics'!H:H,MATCH($C1214,'Policy Characteristics'!$C:$C,0))),"",INDEX('Policy Characteristics'!H:H,MATCH($C1214,'Policy Characteristics'!$C:$C,0)))</f>
        <v>0.01</v>
      </c>
      <c r="O1214" s="76" t="str">
        <f>IF(ISBLANK(INDEX('Policy Characteristics'!I:I,MATCH($C1214,'Policy Characteristics'!$C:$C,0))),"",INDEX('Policy Characteristics'!I:I,MATCH($C1214,'Policy Characteristics'!$C:$C,0)))</f>
        <v>% of fuel shifted</v>
      </c>
      <c r="P1214" s="7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76" t="str">
        <f>IF(ISBLANK(INDEX('Policy Characteristics'!K:K,MATCH($C1214,'Policy Characteristics'!$C:$C,0))),"",INDEX('Policy Characteristics'!K:K,MATCH($C1214,'Policy Characteristics'!$C:$C,0)))</f>
        <v>industry-ag-main.html#fuel-switching</v>
      </c>
      <c r="R1214" s="76" t="str">
        <f>IF(ISBLANK(INDEX('Policy Characteristics'!L:L,MATCH($C1214,'Policy Characteristics'!$C:$C,0))),"",INDEX('Policy Characteristics'!L:L,MATCH($C1214,'Policy Characteristics'!$C:$C,0)))</f>
        <v>industry-elec-and-hydrogen.html</v>
      </c>
    </row>
    <row r="1215" spans="1:18" s="143" customFormat="1" x14ac:dyDescent="0.25">
      <c r="A1215" s="76" t="str">
        <f>IF(ISBLANK(INDEX('Policy Characteristics'!A:A,MATCH($C1215,'Policy Characteristics'!$C:$C,0))),"",INDEX('Policy Characteristics'!A:A,MATCH($C1215,'Policy Characteristics'!$C:$C,0)))</f>
        <v>Industry</v>
      </c>
      <c r="B1215" s="200" t="str">
        <f>IF(ISBLANK(INDEX('Policy Characteristics'!B:B,MATCH($C1215,'Policy Characteristics'!$C:$C,0))),"",INDEX('Policy Characteristics'!B:B,MATCH($C1215,'Policy Characteristics'!$C:$C,0)))</f>
        <v>Hydrogen Combustion</v>
      </c>
      <c r="C1215" s="76" t="str">
        <f t="shared" si="36"/>
        <v>Fraction of Eligible Industrial Energy Use Shifted to Hydrogen</v>
      </c>
      <c r="D1215" s="78" t="s">
        <v>1312</v>
      </c>
      <c r="E1215" t="s">
        <v>1686</v>
      </c>
      <c r="F1215" t="s">
        <v>1275</v>
      </c>
      <c r="G1215" s="88" t="s">
        <v>1693</v>
      </c>
      <c r="H1215" s="15">
        <v>2134</v>
      </c>
      <c r="I1215" s="213" t="s">
        <v>43</v>
      </c>
      <c r="J1215" s="202" t="str">
        <f>IF(ISBLANK(INDEX('Policy Characteristics'!D:D,MATCH($C1215,'Policy Characteristics'!$C:$C,0))),"",INDEX('Policy Characteristics'!D:D,MATCH($C1215,'Policy Characteristics'!$C:$C,0)))</f>
        <v>Hydrogen Combustion</v>
      </c>
      <c r="K1215" s="76" t="str">
        <f>IF(ISBLANK(INDEX('Policy Characteristics'!E:E,MATCH($C1215,'Policy Characteristics'!$C:$C,0))),"",INDEX('Policy Characteristics'!E:E,MATCH($C1215,'Policy Characteristics'!$C:$C,0)))</f>
        <v>indst shift to hydrogen</v>
      </c>
      <c r="L1215" s="205">
        <f>IF(ISBLANK(INDEX('Policy Characteristics'!F:F,MATCH($C1215,'Policy Characteristics'!$C:$C,0))),"",INDEX('Policy Characteristics'!F:F,MATCH($C1215,'Policy Characteristics'!$C:$C,0)))</f>
        <v>0</v>
      </c>
      <c r="M1215" s="205">
        <f>IF(ISBLANK(INDEX('Policy Characteristics'!G:G,MATCH($C1215,'Policy Characteristics'!$C:$C,0))),"",INDEX('Policy Characteristics'!G:G,MATCH($C1215,'Policy Characteristics'!$C:$C,0)))</f>
        <v>1</v>
      </c>
      <c r="N1215" s="205">
        <f>IF(ISBLANK(INDEX('Policy Characteristics'!H:H,MATCH($C1215,'Policy Characteristics'!$C:$C,0))),"",INDEX('Policy Characteristics'!H:H,MATCH($C1215,'Policy Characteristics'!$C:$C,0)))</f>
        <v>0.01</v>
      </c>
      <c r="O1215" s="76" t="str">
        <f>IF(ISBLANK(INDEX('Policy Characteristics'!I:I,MATCH($C1215,'Policy Characteristics'!$C:$C,0))),"",INDEX('Policy Characteristics'!I:I,MATCH($C1215,'Policy Characteristics'!$C:$C,0)))</f>
        <v>% of fuel shifted</v>
      </c>
      <c r="P1215" s="7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76" t="str">
        <f>IF(ISBLANK(INDEX('Policy Characteristics'!K:K,MATCH($C1215,'Policy Characteristics'!$C:$C,0))),"",INDEX('Policy Characteristics'!K:K,MATCH($C1215,'Policy Characteristics'!$C:$C,0)))</f>
        <v>industry-ag-main.html#fuel-switching</v>
      </c>
      <c r="R1215" s="76" t="str">
        <f>IF(ISBLANK(INDEX('Policy Characteristics'!L:L,MATCH($C1215,'Policy Characteristics'!$C:$C,0))),"",INDEX('Policy Characteristics'!L:L,MATCH($C1215,'Policy Characteristics'!$C:$C,0)))</f>
        <v>industry-elec-and-hydrogen.html</v>
      </c>
    </row>
    <row r="1216" spans="1:18" s="143" customFormat="1" x14ac:dyDescent="0.25">
      <c r="A1216" s="76" t="str">
        <f>IF(ISBLANK(INDEX('Policy Characteristics'!A:A,MATCH($C1216,'Policy Characteristics'!$C:$C,0))),"",INDEX('Policy Characteristics'!A:A,MATCH($C1216,'Policy Characteristics'!$C:$C,0)))</f>
        <v>Industry</v>
      </c>
      <c r="B1216" s="200" t="str">
        <f>IF(ISBLANK(INDEX('Policy Characteristics'!B:B,MATCH($C1216,'Policy Characteristics'!$C:$C,0))),"",INDEX('Policy Characteristics'!B:B,MATCH($C1216,'Policy Characteristics'!$C:$C,0)))</f>
        <v>Hydrogen Combustion</v>
      </c>
      <c r="C1216" s="76" t="str">
        <f t="shared" si="36"/>
        <v>Fraction of Eligible Industrial Energy Use Shifted to Hydrogen</v>
      </c>
      <c r="D1216" s="78" t="s">
        <v>1312</v>
      </c>
      <c r="E1216" t="s">
        <v>1687</v>
      </c>
      <c r="F1216" t="s">
        <v>1275</v>
      </c>
      <c r="G1216" s="88" t="s">
        <v>1694</v>
      </c>
      <c r="H1216" s="15">
        <v>2135</v>
      </c>
      <c r="I1216" s="213" t="s">
        <v>43</v>
      </c>
      <c r="J1216" s="202" t="str">
        <f>IF(ISBLANK(INDEX('Policy Characteristics'!D:D,MATCH($C1216,'Policy Characteristics'!$C:$C,0))),"",INDEX('Policy Characteristics'!D:D,MATCH($C1216,'Policy Characteristics'!$C:$C,0)))</f>
        <v>Hydrogen Combustion</v>
      </c>
      <c r="K1216" s="76" t="str">
        <f>IF(ISBLANK(INDEX('Policy Characteristics'!E:E,MATCH($C1216,'Policy Characteristics'!$C:$C,0))),"",INDEX('Policy Characteristics'!E:E,MATCH($C1216,'Policy Characteristics'!$C:$C,0)))</f>
        <v>indst shift to hydrogen</v>
      </c>
      <c r="L1216" s="205">
        <f>IF(ISBLANK(INDEX('Policy Characteristics'!F:F,MATCH($C1216,'Policy Characteristics'!$C:$C,0))),"",INDEX('Policy Characteristics'!F:F,MATCH($C1216,'Policy Characteristics'!$C:$C,0)))</f>
        <v>0</v>
      </c>
      <c r="M1216" s="205">
        <f>IF(ISBLANK(INDEX('Policy Characteristics'!G:G,MATCH($C1216,'Policy Characteristics'!$C:$C,0))),"",INDEX('Policy Characteristics'!G:G,MATCH($C1216,'Policy Characteristics'!$C:$C,0)))</f>
        <v>1</v>
      </c>
      <c r="N1216" s="205">
        <f>IF(ISBLANK(INDEX('Policy Characteristics'!H:H,MATCH($C1216,'Policy Characteristics'!$C:$C,0))),"",INDEX('Policy Characteristics'!H:H,MATCH($C1216,'Policy Characteristics'!$C:$C,0)))</f>
        <v>0.01</v>
      </c>
      <c r="O1216" s="76" t="str">
        <f>IF(ISBLANK(INDEX('Policy Characteristics'!I:I,MATCH($C1216,'Policy Characteristics'!$C:$C,0))),"",INDEX('Policy Characteristics'!I:I,MATCH($C1216,'Policy Characteristics'!$C:$C,0)))</f>
        <v>% of fuel shifted</v>
      </c>
      <c r="P1216" s="7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76" t="str">
        <f>IF(ISBLANK(INDEX('Policy Characteristics'!K:K,MATCH($C1216,'Policy Characteristics'!$C:$C,0))),"",INDEX('Policy Characteristics'!K:K,MATCH($C1216,'Policy Characteristics'!$C:$C,0)))</f>
        <v>industry-ag-main.html#fuel-switching</v>
      </c>
      <c r="R1216" s="76" t="str">
        <f>IF(ISBLANK(INDEX('Policy Characteristics'!L:L,MATCH($C1216,'Policy Characteristics'!$C:$C,0))),"",INDEX('Policy Characteristics'!L:L,MATCH($C1216,'Policy Characteristics'!$C:$C,0)))</f>
        <v>industry-elec-and-hydrogen.html</v>
      </c>
    </row>
    <row r="1217" spans="1:18" s="143" customFormat="1" x14ac:dyDescent="0.25">
      <c r="A1217" s="76" t="str">
        <f>IF(ISBLANK(INDEX('Policy Characteristics'!A:A,MATCH($C1217,'Policy Characteristics'!$C:$C,0))),"",INDEX('Policy Characteristics'!A:A,MATCH($C1217,'Policy Characteristics'!$C:$C,0)))</f>
        <v>Industry</v>
      </c>
      <c r="B1217" s="200" t="str">
        <f>IF(ISBLANK(INDEX('Policy Characteristics'!B:B,MATCH($C1217,'Policy Characteristics'!$C:$C,0))),"",INDEX('Policy Characteristics'!B:B,MATCH($C1217,'Policy Characteristics'!$C:$C,0)))</f>
        <v>Hydrogen Combustion</v>
      </c>
      <c r="C1217" s="76" t="str">
        <f t="shared" si="36"/>
        <v>Fraction of Eligible Industrial Energy Use Shifted to Hydrogen</v>
      </c>
      <c r="D1217" s="78" t="s">
        <v>1312</v>
      </c>
      <c r="E1217" t="s">
        <v>1688</v>
      </c>
      <c r="F1217" t="s">
        <v>1275</v>
      </c>
      <c r="G1217" s="88" t="s">
        <v>1695</v>
      </c>
      <c r="H1217" s="15">
        <v>2136</v>
      </c>
      <c r="I1217" s="213" t="s">
        <v>44</v>
      </c>
      <c r="J1217" s="202" t="str">
        <f>IF(ISBLANK(INDEX('Policy Characteristics'!D:D,MATCH($C1217,'Policy Characteristics'!$C:$C,0))),"",INDEX('Policy Characteristics'!D:D,MATCH($C1217,'Policy Characteristics'!$C:$C,0)))</f>
        <v>Hydrogen Combustion</v>
      </c>
      <c r="K1217" s="76" t="str">
        <f>IF(ISBLANK(INDEX('Policy Characteristics'!E:E,MATCH($C1217,'Policy Characteristics'!$C:$C,0))),"",INDEX('Policy Characteristics'!E:E,MATCH($C1217,'Policy Characteristics'!$C:$C,0)))</f>
        <v>indst shift to hydrogen</v>
      </c>
      <c r="L1217" s="205">
        <f>IF(ISBLANK(INDEX('Policy Characteristics'!F:F,MATCH($C1217,'Policy Characteristics'!$C:$C,0))),"",INDEX('Policy Characteristics'!F:F,MATCH($C1217,'Policy Characteristics'!$C:$C,0)))</f>
        <v>0</v>
      </c>
      <c r="M1217" s="205">
        <f>IF(ISBLANK(INDEX('Policy Characteristics'!G:G,MATCH($C1217,'Policy Characteristics'!$C:$C,0))),"",INDEX('Policy Characteristics'!G:G,MATCH($C1217,'Policy Characteristics'!$C:$C,0)))</f>
        <v>1</v>
      </c>
      <c r="N1217" s="205">
        <f>IF(ISBLANK(INDEX('Policy Characteristics'!H:H,MATCH($C1217,'Policy Characteristics'!$C:$C,0))),"",INDEX('Policy Characteristics'!H:H,MATCH($C1217,'Policy Characteristics'!$C:$C,0)))</f>
        <v>0.01</v>
      </c>
      <c r="O1217" s="76" t="str">
        <f>IF(ISBLANK(INDEX('Policy Characteristics'!I:I,MATCH($C1217,'Policy Characteristics'!$C:$C,0))),"",INDEX('Policy Characteristics'!I:I,MATCH($C1217,'Policy Characteristics'!$C:$C,0)))</f>
        <v>% of fuel shifted</v>
      </c>
      <c r="P1217" s="7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76" t="str">
        <f>IF(ISBLANK(INDEX('Policy Characteristics'!K:K,MATCH($C1217,'Policy Characteristics'!$C:$C,0))),"",INDEX('Policy Characteristics'!K:K,MATCH($C1217,'Policy Characteristics'!$C:$C,0)))</f>
        <v>industry-ag-main.html#fuel-switching</v>
      </c>
      <c r="R1217" s="76" t="str">
        <f>IF(ISBLANK(INDEX('Policy Characteristics'!L:L,MATCH($C1217,'Policy Characteristics'!$C:$C,0))),"",INDEX('Policy Characteristics'!L:L,MATCH($C1217,'Policy Characteristics'!$C:$C,0)))</f>
        <v>industry-elec-and-hydrogen.html</v>
      </c>
    </row>
    <row r="1218" spans="1:18" s="143" customFormat="1" x14ac:dyDescent="0.25">
      <c r="A1218" s="76" t="str">
        <f>IF(ISBLANK(INDEX('Policy Characteristics'!A:A,MATCH($C1218,'Policy Characteristics'!$C:$C,0))),"",INDEX('Policy Characteristics'!A:A,MATCH($C1218,'Policy Characteristics'!$C:$C,0)))</f>
        <v>Industry</v>
      </c>
      <c r="B1218" s="200" t="str">
        <f>IF(ISBLANK(INDEX('Policy Characteristics'!B:B,MATCH($C1218,'Policy Characteristics'!$C:$C,0))),"",INDEX('Policy Characteristics'!B:B,MATCH($C1218,'Policy Characteristics'!$C:$C,0)))</f>
        <v>Hydrogen Combustion</v>
      </c>
      <c r="C1218" s="76" t="str">
        <f t="shared" si="36"/>
        <v>Fraction of Eligible Industrial Energy Use Shifted to Hydrogen</v>
      </c>
      <c r="D1218" s="78" t="s">
        <v>1312</v>
      </c>
      <c r="E1218" t="s">
        <v>1824</v>
      </c>
      <c r="F1218" t="s">
        <v>1275</v>
      </c>
      <c r="G1218" s="88" t="s">
        <v>1824</v>
      </c>
      <c r="H1218" s="15">
        <v>2137</v>
      </c>
      <c r="I1218" s="213" t="s">
        <v>44</v>
      </c>
      <c r="J1218" s="202" t="str">
        <f>IF(ISBLANK(INDEX('Policy Characteristics'!D:D,MATCH($C1218,'Policy Characteristics'!$C:$C,0))),"",INDEX('Policy Characteristics'!D:D,MATCH($C1218,'Policy Characteristics'!$C:$C,0)))</f>
        <v>Hydrogen Combustion</v>
      </c>
      <c r="K1218" s="76" t="str">
        <f>IF(ISBLANK(INDEX('Policy Characteristics'!E:E,MATCH($C1218,'Policy Characteristics'!$C:$C,0))),"",INDEX('Policy Characteristics'!E:E,MATCH($C1218,'Policy Characteristics'!$C:$C,0)))</f>
        <v>indst shift to hydrogen</v>
      </c>
      <c r="L1218" s="205">
        <f>IF(ISBLANK(INDEX('Policy Characteristics'!F:F,MATCH($C1218,'Policy Characteristics'!$C:$C,0))),"",INDEX('Policy Characteristics'!F:F,MATCH($C1218,'Policy Characteristics'!$C:$C,0)))</f>
        <v>0</v>
      </c>
      <c r="M1218" s="205">
        <f>IF(ISBLANK(INDEX('Policy Characteristics'!G:G,MATCH($C1218,'Policy Characteristics'!$C:$C,0))),"",INDEX('Policy Characteristics'!G:G,MATCH($C1218,'Policy Characteristics'!$C:$C,0)))</f>
        <v>1</v>
      </c>
      <c r="N1218" s="205">
        <f>IF(ISBLANK(INDEX('Policy Characteristics'!H:H,MATCH($C1218,'Policy Characteristics'!$C:$C,0))),"",INDEX('Policy Characteristics'!H:H,MATCH($C1218,'Policy Characteristics'!$C:$C,0)))</f>
        <v>0.01</v>
      </c>
      <c r="O1218" s="76" t="str">
        <f>IF(ISBLANK(INDEX('Policy Characteristics'!I:I,MATCH($C1218,'Policy Characteristics'!$C:$C,0))),"",INDEX('Policy Characteristics'!I:I,MATCH($C1218,'Policy Characteristics'!$C:$C,0)))</f>
        <v>% of fuel shifted</v>
      </c>
      <c r="P1218" s="7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76" t="str">
        <f>IF(ISBLANK(INDEX('Policy Characteristics'!K:K,MATCH($C1218,'Policy Characteristics'!$C:$C,0))),"",INDEX('Policy Characteristics'!K:K,MATCH($C1218,'Policy Characteristics'!$C:$C,0)))</f>
        <v>industry-ag-main.html#fuel-switching</v>
      </c>
      <c r="R1218" s="76" t="str">
        <f>IF(ISBLANK(INDEX('Policy Characteristics'!L:L,MATCH($C1218,'Policy Characteristics'!$C:$C,0))),"",INDEX('Policy Characteristics'!L:L,MATCH($C1218,'Policy Characteristics'!$C:$C,0)))</f>
        <v>industry-elec-and-hydrogen.html</v>
      </c>
    </row>
    <row r="1219" spans="1:18" s="143" customFormat="1" x14ac:dyDescent="0.25">
      <c r="A1219" s="76" t="str">
        <f>IF(ISBLANK(INDEX('Policy Characteristics'!A:A,MATCH($C1219,'Policy Characteristics'!$C:$C,0))),"",INDEX('Policy Characteristics'!A:A,MATCH($C1219,'Policy Characteristics'!$C:$C,0)))</f>
        <v>Industry</v>
      </c>
      <c r="B1219" s="200" t="str">
        <f>IF(ISBLANK(INDEX('Policy Characteristics'!B:B,MATCH($C1219,'Policy Characteristics'!$C:$C,0))),"",INDEX('Policy Characteristics'!B:B,MATCH($C1219,'Policy Characteristics'!$C:$C,0)))</f>
        <v>Hydrogen Combustion</v>
      </c>
      <c r="C1219" s="76" t="str">
        <f t="shared" si="36"/>
        <v>Fraction of Eligible Industrial Energy Use Shifted to Hydrogen</v>
      </c>
      <c r="D1219" s="78" t="s">
        <v>1313</v>
      </c>
      <c r="E1219" t="s">
        <v>1682</v>
      </c>
      <c r="F1219" t="s">
        <v>820</v>
      </c>
      <c r="G1219" s="88" t="s">
        <v>1689</v>
      </c>
      <c r="H1219" s="15">
        <v>2138</v>
      </c>
      <c r="I1219" s="213" t="s">
        <v>43</v>
      </c>
      <c r="J1219" s="202" t="str">
        <f>IF(ISBLANK(INDEX('Policy Characteristics'!D:D,MATCH($C1219,'Policy Characteristics'!$C:$C,0))),"",INDEX('Policy Characteristics'!D:D,MATCH($C1219,'Policy Characteristics'!$C:$C,0)))</f>
        <v>Hydrogen Combustion</v>
      </c>
      <c r="K1219" s="76" t="str">
        <f>IF(ISBLANK(INDEX('Policy Characteristics'!E:E,MATCH($C1219,'Policy Characteristics'!$C:$C,0))),"",INDEX('Policy Characteristics'!E:E,MATCH($C1219,'Policy Characteristics'!$C:$C,0)))</f>
        <v>indst shift to hydrogen</v>
      </c>
      <c r="L1219" s="205">
        <f>IF(ISBLANK(INDEX('Policy Characteristics'!F:F,MATCH($C1219,'Policy Characteristics'!$C:$C,0))),"",INDEX('Policy Characteristics'!F:F,MATCH($C1219,'Policy Characteristics'!$C:$C,0)))</f>
        <v>0</v>
      </c>
      <c r="M1219" s="205">
        <f>IF(ISBLANK(INDEX('Policy Characteristics'!G:G,MATCH($C1219,'Policy Characteristics'!$C:$C,0))),"",INDEX('Policy Characteristics'!G:G,MATCH($C1219,'Policy Characteristics'!$C:$C,0)))</f>
        <v>1</v>
      </c>
      <c r="N1219" s="205">
        <f>IF(ISBLANK(INDEX('Policy Characteristics'!H:H,MATCH($C1219,'Policy Characteristics'!$C:$C,0))),"",INDEX('Policy Characteristics'!H:H,MATCH($C1219,'Policy Characteristics'!$C:$C,0)))</f>
        <v>0.01</v>
      </c>
      <c r="O1219" s="76" t="str">
        <f>IF(ISBLANK(INDEX('Policy Characteristics'!I:I,MATCH($C1219,'Policy Characteristics'!$C:$C,0))),"",INDEX('Policy Characteristics'!I:I,MATCH($C1219,'Policy Characteristics'!$C:$C,0)))</f>
        <v>% of fuel shifted</v>
      </c>
      <c r="P1219" s="7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76" t="str">
        <f>IF(ISBLANK(INDEX('Policy Characteristics'!K:K,MATCH($C1219,'Policy Characteristics'!$C:$C,0))),"",INDEX('Policy Characteristics'!K:K,MATCH($C1219,'Policy Characteristics'!$C:$C,0)))</f>
        <v>industry-ag-main.html#fuel-switching</v>
      </c>
      <c r="R1219" s="76" t="str">
        <f>IF(ISBLANK(INDEX('Policy Characteristics'!L:L,MATCH($C1219,'Policy Characteristics'!$C:$C,0))),"",INDEX('Policy Characteristics'!L:L,MATCH($C1219,'Policy Characteristics'!$C:$C,0)))</f>
        <v>industry-elec-and-hydrogen.html</v>
      </c>
    </row>
    <row r="1220" spans="1:18" s="143" customFormat="1" x14ac:dyDescent="0.25">
      <c r="A1220" s="76" t="str">
        <f>IF(ISBLANK(INDEX('Policy Characteristics'!A:A,MATCH($C1220,'Policy Characteristics'!$C:$C,0))),"",INDEX('Policy Characteristics'!A:A,MATCH($C1220,'Policy Characteristics'!$C:$C,0)))</f>
        <v>Industry</v>
      </c>
      <c r="B1220" s="200" t="str">
        <f>IF(ISBLANK(INDEX('Policy Characteristics'!B:B,MATCH($C1220,'Policy Characteristics'!$C:$C,0))),"",INDEX('Policy Characteristics'!B:B,MATCH($C1220,'Policy Characteristics'!$C:$C,0)))</f>
        <v>Hydrogen Combustion</v>
      </c>
      <c r="C1220" s="76" t="str">
        <f t="shared" si="36"/>
        <v>Fraction of Eligible Industrial Energy Use Shifted to Hydrogen</v>
      </c>
      <c r="D1220" s="78" t="s">
        <v>1313</v>
      </c>
      <c r="E1220" t="s">
        <v>1683</v>
      </c>
      <c r="F1220" t="s">
        <v>820</v>
      </c>
      <c r="G1220" s="88" t="s">
        <v>1690</v>
      </c>
      <c r="H1220" s="15">
        <v>2139</v>
      </c>
      <c r="I1220" s="213" t="s">
        <v>43</v>
      </c>
      <c r="J1220" s="202" t="str">
        <f>IF(ISBLANK(INDEX('Policy Characteristics'!D:D,MATCH($C1220,'Policy Characteristics'!$C:$C,0))),"",INDEX('Policy Characteristics'!D:D,MATCH($C1220,'Policy Characteristics'!$C:$C,0)))</f>
        <v>Hydrogen Combustion</v>
      </c>
      <c r="K1220" s="76" t="str">
        <f>IF(ISBLANK(INDEX('Policy Characteristics'!E:E,MATCH($C1220,'Policy Characteristics'!$C:$C,0))),"",INDEX('Policy Characteristics'!E:E,MATCH($C1220,'Policy Characteristics'!$C:$C,0)))</f>
        <v>indst shift to hydrogen</v>
      </c>
      <c r="L1220" s="205">
        <f>IF(ISBLANK(INDEX('Policy Characteristics'!F:F,MATCH($C1220,'Policy Characteristics'!$C:$C,0))),"",INDEX('Policy Characteristics'!F:F,MATCH($C1220,'Policy Characteristics'!$C:$C,0)))</f>
        <v>0</v>
      </c>
      <c r="M1220" s="205">
        <f>IF(ISBLANK(INDEX('Policy Characteristics'!G:G,MATCH($C1220,'Policy Characteristics'!$C:$C,0))),"",INDEX('Policy Characteristics'!G:G,MATCH($C1220,'Policy Characteristics'!$C:$C,0)))</f>
        <v>1</v>
      </c>
      <c r="N1220" s="205">
        <f>IF(ISBLANK(INDEX('Policy Characteristics'!H:H,MATCH($C1220,'Policy Characteristics'!$C:$C,0))),"",INDEX('Policy Characteristics'!H:H,MATCH($C1220,'Policy Characteristics'!$C:$C,0)))</f>
        <v>0.01</v>
      </c>
      <c r="O1220" s="76" t="str">
        <f>IF(ISBLANK(INDEX('Policy Characteristics'!I:I,MATCH($C1220,'Policy Characteristics'!$C:$C,0))),"",INDEX('Policy Characteristics'!I:I,MATCH($C1220,'Policy Characteristics'!$C:$C,0)))</f>
        <v>% of fuel shifted</v>
      </c>
      <c r="P1220" s="7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76" t="str">
        <f>IF(ISBLANK(INDEX('Policy Characteristics'!K:K,MATCH($C1220,'Policy Characteristics'!$C:$C,0))),"",INDEX('Policy Characteristics'!K:K,MATCH($C1220,'Policy Characteristics'!$C:$C,0)))</f>
        <v>industry-ag-main.html#fuel-switching</v>
      </c>
      <c r="R1220" s="76" t="str">
        <f>IF(ISBLANK(INDEX('Policy Characteristics'!L:L,MATCH($C1220,'Policy Characteristics'!$C:$C,0))),"",INDEX('Policy Characteristics'!L:L,MATCH($C1220,'Policy Characteristics'!$C:$C,0)))</f>
        <v>industry-elec-and-hydrogen.html</v>
      </c>
    </row>
    <row r="1221" spans="1:18" s="143" customFormat="1" x14ac:dyDescent="0.25">
      <c r="A1221" s="76" t="str">
        <f>IF(ISBLANK(INDEX('Policy Characteristics'!A:A,MATCH($C1221,'Policy Characteristics'!$C:$C,0))),"",INDEX('Policy Characteristics'!A:A,MATCH($C1221,'Policy Characteristics'!$C:$C,0)))</f>
        <v>Industry</v>
      </c>
      <c r="B1221" s="200" t="str">
        <f>IF(ISBLANK(INDEX('Policy Characteristics'!B:B,MATCH($C1221,'Policy Characteristics'!$C:$C,0))),"",INDEX('Policy Characteristics'!B:B,MATCH($C1221,'Policy Characteristics'!$C:$C,0)))</f>
        <v>Hydrogen Combustion</v>
      </c>
      <c r="C1221" s="76" t="str">
        <f t="shared" si="36"/>
        <v>Fraction of Eligible Industrial Energy Use Shifted to Hydrogen</v>
      </c>
      <c r="D1221" s="78" t="s">
        <v>1313</v>
      </c>
      <c r="E1221" t="s">
        <v>1684</v>
      </c>
      <c r="F1221" t="s">
        <v>820</v>
      </c>
      <c r="G1221" s="88" t="s">
        <v>1691</v>
      </c>
      <c r="H1221" s="15">
        <v>2140</v>
      </c>
      <c r="I1221" s="213" t="s">
        <v>43</v>
      </c>
      <c r="J1221" s="202" t="str">
        <f>IF(ISBLANK(INDEX('Policy Characteristics'!D:D,MATCH($C1221,'Policy Characteristics'!$C:$C,0))),"",INDEX('Policy Characteristics'!D:D,MATCH($C1221,'Policy Characteristics'!$C:$C,0)))</f>
        <v>Hydrogen Combustion</v>
      </c>
      <c r="K1221" s="76" t="str">
        <f>IF(ISBLANK(INDEX('Policy Characteristics'!E:E,MATCH($C1221,'Policy Characteristics'!$C:$C,0))),"",INDEX('Policy Characteristics'!E:E,MATCH($C1221,'Policy Characteristics'!$C:$C,0)))</f>
        <v>indst shift to hydrogen</v>
      </c>
      <c r="L1221" s="205">
        <f>IF(ISBLANK(INDEX('Policy Characteristics'!F:F,MATCH($C1221,'Policy Characteristics'!$C:$C,0))),"",INDEX('Policy Characteristics'!F:F,MATCH($C1221,'Policy Characteristics'!$C:$C,0)))</f>
        <v>0</v>
      </c>
      <c r="M1221" s="205">
        <f>IF(ISBLANK(INDEX('Policy Characteristics'!G:G,MATCH($C1221,'Policy Characteristics'!$C:$C,0))),"",INDEX('Policy Characteristics'!G:G,MATCH($C1221,'Policy Characteristics'!$C:$C,0)))</f>
        <v>1</v>
      </c>
      <c r="N1221" s="205">
        <f>IF(ISBLANK(INDEX('Policy Characteristics'!H:H,MATCH($C1221,'Policy Characteristics'!$C:$C,0))),"",INDEX('Policy Characteristics'!H:H,MATCH($C1221,'Policy Characteristics'!$C:$C,0)))</f>
        <v>0.01</v>
      </c>
      <c r="O1221" s="76" t="str">
        <f>IF(ISBLANK(INDEX('Policy Characteristics'!I:I,MATCH($C1221,'Policy Characteristics'!$C:$C,0))),"",INDEX('Policy Characteristics'!I:I,MATCH($C1221,'Policy Characteristics'!$C:$C,0)))</f>
        <v>% of fuel shifted</v>
      </c>
      <c r="P1221" s="7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76" t="str">
        <f>IF(ISBLANK(INDEX('Policy Characteristics'!K:K,MATCH($C1221,'Policy Characteristics'!$C:$C,0))),"",INDEX('Policy Characteristics'!K:K,MATCH($C1221,'Policy Characteristics'!$C:$C,0)))</f>
        <v>industry-ag-main.html#fuel-switching</v>
      </c>
      <c r="R1221" s="76" t="str">
        <f>IF(ISBLANK(INDEX('Policy Characteristics'!L:L,MATCH($C1221,'Policy Characteristics'!$C:$C,0))),"",INDEX('Policy Characteristics'!L:L,MATCH($C1221,'Policy Characteristics'!$C:$C,0)))</f>
        <v>industry-elec-and-hydrogen.html</v>
      </c>
    </row>
    <row r="1222" spans="1:18" s="143" customFormat="1" x14ac:dyDescent="0.25">
      <c r="A1222" s="76" t="str">
        <f>IF(ISBLANK(INDEX('Policy Characteristics'!A:A,MATCH($C1222,'Policy Characteristics'!$C:$C,0))),"",INDEX('Policy Characteristics'!A:A,MATCH($C1222,'Policy Characteristics'!$C:$C,0)))</f>
        <v>Industry</v>
      </c>
      <c r="B1222" s="200" t="str">
        <f>IF(ISBLANK(INDEX('Policy Characteristics'!B:B,MATCH($C1222,'Policy Characteristics'!$C:$C,0))),"",INDEX('Policy Characteristics'!B:B,MATCH($C1222,'Policy Characteristics'!$C:$C,0)))</f>
        <v>Hydrogen Combustion</v>
      </c>
      <c r="C1222" s="76" t="str">
        <f t="shared" si="36"/>
        <v>Fraction of Eligible Industrial Energy Use Shifted to Hydrogen</v>
      </c>
      <c r="D1222" s="78" t="s">
        <v>1313</v>
      </c>
      <c r="E1222" t="s">
        <v>1685</v>
      </c>
      <c r="F1222" t="s">
        <v>820</v>
      </c>
      <c r="G1222" s="88" t="s">
        <v>1692</v>
      </c>
      <c r="H1222" s="15">
        <v>2141</v>
      </c>
      <c r="I1222" s="213" t="s">
        <v>43</v>
      </c>
      <c r="J1222" s="202" t="str">
        <f>IF(ISBLANK(INDEX('Policy Characteristics'!D:D,MATCH($C1222,'Policy Characteristics'!$C:$C,0))),"",INDEX('Policy Characteristics'!D:D,MATCH($C1222,'Policy Characteristics'!$C:$C,0)))</f>
        <v>Hydrogen Combustion</v>
      </c>
      <c r="K1222" s="76" t="str">
        <f>IF(ISBLANK(INDEX('Policy Characteristics'!E:E,MATCH($C1222,'Policy Characteristics'!$C:$C,0))),"",INDEX('Policy Characteristics'!E:E,MATCH($C1222,'Policy Characteristics'!$C:$C,0)))</f>
        <v>indst shift to hydrogen</v>
      </c>
      <c r="L1222" s="205">
        <f>IF(ISBLANK(INDEX('Policy Characteristics'!F:F,MATCH($C1222,'Policy Characteristics'!$C:$C,0))),"",INDEX('Policy Characteristics'!F:F,MATCH($C1222,'Policy Characteristics'!$C:$C,0)))</f>
        <v>0</v>
      </c>
      <c r="M1222" s="205">
        <f>IF(ISBLANK(INDEX('Policy Characteristics'!G:G,MATCH($C1222,'Policy Characteristics'!$C:$C,0))),"",INDEX('Policy Characteristics'!G:G,MATCH($C1222,'Policy Characteristics'!$C:$C,0)))</f>
        <v>1</v>
      </c>
      <c r="N1222" s="205">
        <f>IF(ISBLANK(INDEX('Policy Characteristics'!H:H,MATCH($C1222,'Policy Characteristics'!$C:$C,0))),"",INDEX('Policy Characteristics'!H:H,MATCH($C1222,'Policy Characteristics'!$C:$C,0)))</f>
        <v>0.01</v>
      </c>
      <c r="O1222" s="76" t="str">
        <f>IF(ISBLANK(INDEX('Policy Characteristics'!I:I,MATCH($C1222,'Policy Characteristics'!$C:$C,0))),"",INDEX('Policy Characteristics'!I:I,MATCH($C1222,'Policy Characteristics'!$C:$C,0)))</f>
        <v>% of fuel shifted</v>
      </c>
      <c r="P1222" s="7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76" t="str">
        <f>IF(ISBLANK(INDEX('Policy Characteristics'!K:K,MATCH($C1222,'Policy Characteristics'!$C:$C,0))),"",INDEX('Policy Characteristics'!K:K,MATCH($C1222,'Policy Characteristics'!$C:$C,0)))</f>
        <v>industry-ag-main.html#fuel-switching</v>
      </c>
      <c r="R1222" s="76" t="str">
        <f>IF(ISBLANK(INDEX('Policy Characteristics'!L:L,MATCH($C1222,'Policy Characteristics'!$C:$C,0))),"",INDEX('Policy Characteristics'!L:L,MATCH($C1222,'Policy Characteristics'!$C:$C,0)))</f>
        <v>industry-elec-and-hydrogen.html</v>
      </c>
    </row>
    <row r="1223" spans="1:18" s="143" customFormat="1" x14ac:dyDescent="0.25">
      <c r="A1223" s="76" t="str">
        <f>IF(ISBLANK(INDEX('Policy Characteristics'!A:A,MATCH($C1223,'Policy Characteristics'!$C:$C,0))),"",INDEX('Policy Characteristics'!A:A,MATCH($C1223,'Policy Characteristics'!$C:$C,0)))</f>
        <v>Industry</v>
      </c>
      <c r="B1223" s="200" t="str">
        <f>IF(ISBLANK(INDEX('Policy Characteristics'!B:B,MATCH($C1223,'Policy Characteristics'!$C:$C,0))),"",INDEX('Policy Characteristics'!B:B,MATCH($C1223,'Policy Characteristics'!$C:$C,0)))</f>
        <v>Hydrogen Combustion</v>
      </c>
      <c r="C1223" s="76" t="str">
        <f t="shared" si="36"/>
        <v>Fraction of Eligible Industrial Energy Use Shifted to Hydrogen</v>
      </c>
      <c r="D1223" s="78" t="s">
        <v>1313</v>
      </c>
      <c r="E1223" t="s">
        <v>1686</v>
      </c>
      <c r="F1223" t="s">
        <v>820</v>
      </c>
      <c r="G1223" s="88" t="s">
        <v>1693</v>
      </c>
      <c r="H1223" s="15">
        <v>2142</v>
      </c>
      <c r="I1223" s="213" t="s">
        <v>43</v>
      </c>
      <c r="J1223" s="202" t="str">
        <f>IF(ISBLANK(INDEX('Policy Characteristics'!D:D,MATCH($C1223,'Policy Characteristics'!$C:$C,0))),"",INDEX('Policy Characteristics'!D:D,MATCH($C1223,'Policy Characteristics'!$C:$C,0)))</f>
        <v>Hydrogen Combustion</v>
      </c>
      <c r="K1223" s="76" t="str">
        <f>IF(ISBLANK(INDEX('Policy Characteristics'!E:E,MATCH($C1223,'Policy Characteristics'!$C:$C,0))),"",INDEX('Policy Characteristics'!E:E,MATCH($C1223,'Policy Characteristics'!$C:$C,0)))</f>
        <v>indst shift to hydrogen</v>
      </c>
      <c r="L1223" s="205">
        <f>IF(ISBLANK(INDEX('Policy Characteristics'!F:F,MATCH($C1223,'Policy Characteristics'!$C:$C,0))),"",INDEX('Policy Characteristics'!F:F,MATCH($C1223,'Policy Characteristics'!$C:$C,0)))</f>
        <v>0</v>
      </c>
      <c r="M1223" s="205">
        <f>IF(ISBLANK(INDEX('Policy Characteristics'!G:G,MATCH($C1223,'Policy Characteristics'!$C:$C,0))),"",INDEX('Policy Characteristics'!G:G,MATCH($C1223,'Policy Characteristics'!$C:$C,0)))</f>
        <v>1</v>
      </c>
      <c r="N1223" s="205">
        <f>IF(ISBLANK(INDEX('Policy Characteristics'!H:H,MATCH($C1223,'Policy Characteristics'!$C:$C,0))),"",INDEX('Policy Characteristics'!H:H,MATCH($C1223,'Policy Characteristics'!$C:$C,0)))</f>
        <v>0.01</v>
      </c>
      <c r="O1223" s="76" t="str">
        <f>IF(ISBLANK(INDEX('Policy Characteristics'!I:I,MATCH($C1223,'Policy Characteristics'!$C:$C,0))),"",INDEX('Policy Characteristics'!I:I,MATCH($C1223,'Policy Characteristics'!$C:$C,0)))</f>
        <v>% of fuel shifted</v>
      </c>
      <c r="P1223" s="7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76" t="str">
        <f>IF(ISBLANK(INDEX('Policy Characteristics'!K:K,MATCH($C1223,'Policy Characteristics'!$C:$C,0))),"",INDEX('Policy Characteristics'!K:K,MATCH($C1223,'Policy Characteristics'!$C:$C,0)))</f>
        <v>industry-ag-main.html#fuel-switching</v>
      </c>
      <c r="R1223" s="76" t="str">
        <f>IF(ISBLANK(INDEX('Policy Characteristics'!L:L,MATCH($C1223,'Policy Characteristics'!$C:$C,0))),"",INDEX('Policy Characteristics'!L:L,MATCH($C1223,'Policy Characteristics'!$C:$C,0)))</f>
        <v>industry-elec-and-hydrogen.html</v>
      </c>
    </row>
    <row r="1224" spans="1:18" s="143" customFormat="1" x14ac:dyDescent="0.25">
      <c r="A1224" s="76" t="str">
        <f>IF(ISBLANK(INDEX('Policy Characteristics'!A:A,MATCH($C1224,'Policy Characteristics'!$C:$C,0))),"",INDEX('Policy Characteristics'!A:A,MATCH($C1224,'Policy Characteristics'!$C:$C,0)))</f>
        <v>Industry</v>
      </c>
      <c r="B1224" s="200" t="str">
        <f>IF(ISBLANK(INDEX('Policy Characteristics'!B:B,MATCH($C1224,'Policy Characteristics'!$C:$C,0))),"",INDEX('Policy Characteristics'!B:B,MATCH($C1224,'Policy Characteristics'!$C:$C,0)))</f>
        <v>Hydrogen Combustion</v>
      </c>
      <c r="C1224" s="76" t="str">
        <f t="shared" si="36"/>
        <v>Fraction of Eligible Industrial Energy Use Shifted to Hydrogen</v>
      </c>
      <c r="D1224" s="78" t="s">
        <v>1313</v>
      </c>
      <c r="E1224" t="s">
        <v>1687</v>
      </c>
      <c r="F1224" t="s">
        <v>820</v>
      </c>
      <c r="G1224" s="88" t="s">
        <v>1694</v>
      </c>
      <c r="H1224" s="15">
        <v>2143</v>
      </c>
      <c r="I1224" s="213" t="s">
        <v>43</v>
      </c>
      <c r="J1224" s="202" t="str">
        <f>IF(ISBLANK(INDEX('Policy Characteristics'!D:D,MATCH($C1224,'Policy Characteristics'!$C:$C,0))),"",INDEX('Policy Characteristics'!D:D,MATCH($C1224,'Policy Characteristics'!$C:$C,0)))</f>
        <v>Hydrogen Combustion</v>
      </c>
      <c r="K1224" s="76" t="str">
        <f>IF(ISBLANK(INDEX('Policy Characteristics'!E:E,MATCH($C1224,'Policy Characteristics'!$C:$C,0))),"",INDEX('Policy Characteristics'!E:E,MATCH($C1224,'Policy Characteristics'!$C:$C,0)))</f>
        <v>indst shift to hydrogen</v>
      </c>
      <c r="L1224" s="205">
        <f>IF(ISBLANK(INDEX('Policy Characteristics'!F:F,MATCH($C1224,'Policy Characteristics'!$C:$C,0))),"",INDEX('Policy Characteristics'!F:F,MATCH($C1224,'Policy Characteristics'!$C:$C,0)))</f>
        <v>0</v>
      </c>
      <c r="M1224" s="205">
        <f>IF(ISBLANK(INDEX('Policy Characteristics'!G:G,MATCH($C1224,'Policy Characteristics'!$C:$C,0))),"",INDEX('Policy Characteristics'!G:G,MATCH($C1224,'Policy Characteristics'!$C:$C,0)))</f>
        <v>1</v>
      </c>
      <c r="N1224" s="205">
        <f>IF(ISBLANK(INDEX('Policy Characteristics'!H:H,MATCH($C1224,'Policy Characteristics'!$C:$C,0))),"",INDEX('Policy Characteristics'!H:H,MATCH($C1224,'Policy Characteristics'!$C:$C,0)))</f>
        <v>0.01</v>
      </c>
      <c r="O1224" s="76" t="str">
        <f>IF(ISBLANK(INDEX('Policy Characteristics'!I:I,MATCH($C1224,'Policy Characteristics'!$C:$C,0))),"",INDEX('Policy Characteristics'!I:I,MATCH($C1224,'Policy Characteristics'!$C:$C,0)))</f>
        <v>% of fuel shifted</v>
      </c>
      <c r="P1224" s="7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76" t="str">
        <f>IF(ISBLANK(INDEX('Policy Characteristics'!K:K,MATCH($C1224,'Policy Characteristics'!$C:$C,0))),"",INDEX('Policy Characteristics'!K:K,MATCH($C1224,'Policy Characteristics'!$C:$C,0)))</f>
        <v>industry-ag-main.html#fuel-switching</v>
      </c>
      <c r="R1224" s="76" t="str">
        <f>IF(ISBLANK(INDEX('Policy Characteristics'!L:L,MATCH($C1224,'Policy Characteristics'!$C:$C,0))),"",INDEX('Policy Characteristics'!L:L,MATCH($C1224,'Policy Characteristics'!$C:$C,0)))</f>
        <v>industry-elec-and-hydrogen.html</v>
      </c>
    </row>
    <row r="1225" spans="1:18" s="143" customFormat="1" x14ac:dyDescent="0.25">
      <c r="A1225" s="76" t="str">
        <f>IF(ISBLANK(INDEX('Policy Characteristics'!A:A,MATCH($C1225,'Policy Characteristics'!$C:$C,0))),"",INDEX('Policy Characteristics'!A:A,MATCH($C1225,'Policy Characteristics'!$C:$C,0)))</f>
        <v>Industry</v>
      </c>
      <c r="B1225" s="200" t="str">
        <f>IF(ISBLANK(INDEX('Policy Characteristics'!B:B,MATCH($C1225,'Policy Characteristics'!$C:$C,0))),"",INDEX('Policy Characteristics'!B:B,MATCH($C1225,'Policy Characteristics'!$C:$C,0)))</f>
        <v>Hydrogen Combustion</v>
      </c>
      <c r="C1225" s="76" t="str">
        <f t="shared" si="36"/>
        <v>Fraction of Eligible Industrial Energy Use Shifted to Hydrogen</v>
      </c>
      <c r="D1225" s="78" t="s">
        <v>1313</v>
      </c>
      <c r="E1225" t="s">
        <v>1688</v>
      </c>
      <c r="F1225" t="s">
        <v>820</v>
      </c>
      <c r="G1225" s="88" t="s">
        <v>1695</v>
      </c>
      <c r="H1225" s="15">
        <v>2144</v>
      </c>
      <c r="I1225" s="213" t="s">
        <v>44</v>
      </c>
      <c r="J1225" s="202" t="str">
        <f>IF(ISBLANK(INDEX('Policy Characteristics'!D:D,MATCH($C1225,'Policy Characteristics'!$C:$C,0))),"",INDEX('Policy Characteristics'!D:D,MATCH($C1225,'Policy Characteristics'!$C:$C,0)))</f>
        <v>Hydrogen Combustion</v>
      </c>
      <c r="K1225" s="76" t="str">
        <f>IF(ISBLANK(INDEX('Policy Characteristics'!E:E,MATCH($C1225,'Policy Characteristics'!$C:$C,0))),"",INDEX('Policy Characteristics'!E:E,MATCH($C1225,'Policy Characteristics'!$C:$C,0)))</f>
        <v>indst shift to hydrogen</v>
      </c>
      <c r="L1225" s="205">
        <f>IF(ISBLANK(INDEX('Policy Characteristics'!F:F,MATCH($C1225,'Policy Characteristics'!$C:$C,0))),"",INDEX('Policy Characteristics'!F:F,MATCH($C1225,'Policy Characteristics'!$C:$C,0)))</f>
        <v>0</v>
      </c>
      <c r="M1225" s="205">
        <f>IF(ISBLANK(INDEX('Policy Characteristics'!G:G,MATCH($C1225,'Policy Characteristics'!$C:$C,0))),"",INDEX('Policy Characteristics'!G:G,MATCH($C1225,'Policy Characteristics'!$C:$C,0)))</f>
        <v>1</v>
      </c>
      <c r="N1225" s="205">
        <f>IF(ISBLANK(INDEX('Policy Characteristics'!H:H,MATCH($C1225,'Policy Characteristics'!$C:$C,0))),"",INDEX('Policy Characteristics'!H:H,MATCH($C1225,'Policy Characteristics'!$C:$C,0)))</f>
        <v>0.01</v>
      </c>
      <c r="O1225" s="76" t="str">
        <f>IF(ISBLANK(INDEX('Policy Characteristics'!I:I,MATCH($C1225,'Policy Characteristics'!$C:$C,0))),"",INDEX('Policy Characteristics'!I:I,MATCH($C1225,'Policy Characteristics'!$C:$C,0)))</f>
        <v>% of fuel shifted</v>
      </c>
      <c r="P1225" s="7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76" t="str">
        <f>IF(ISBLANK(INDEX('Policy Characteristics'!K:K,MATCH($C1225,'Policy Characteristics'!$C:$C,0))),"",INDEX('Policy Characteristics'!K:K,MATCH($C1225,'Policy Characteristics'!$C:$C,0)))</f>
        <v>industry-ag-main.html#fuel-switching</v>
      </c>
      <c r="R1225" s="76" t="str">
        <f>IF(ISBLANK(INDEX('Policy Characteristics'!L:L,MATCH($C1225,'Policy Characteristics'!$C:$C,0))),"",INDEX('Policy Characteristics'!L:L,MATCH($C1225,'Policy Characteristics'!$C:$C,0)))</f>
        <v>industry-elec-and-hydrogen.html</v>
      </c>
    </row>
    <row r="1226" spans="1:18" s="143" customFormat="1" x14ac:dyDescent="0.25">
      <c r="A1226" s="76" t="str">
        <f>IF(ISBLANK(INDEX('Policy Characteristics'!A:A,MATCH($C1226,'Policy Characteristics'!$C:$C,0))),"",INDEX('Policy Characteristics'!A:A,MATCH($C1226,'Policy Characteristics'!$C:$C,0)))</f>
        <v>Industry</v>
      </c>
      <c r="B1226" s="200" t="str">
        <f>IF(ISBLANK(INDEX('Policy Characteristics'!B:B,MATCH($C1226,'Policy Characteristics'!$C:$C,0))),"",INDEX('Policy Characteristics'!B:B,MATCH($C1226,'Policy Characteristics'!$C:$C,0)))</f>
        <v>Hydrogen Combustion</v>
      </c>
      <c r="C1226" s="76" t="str">
        <f t="shared" si="36"/>
        <v>Fraction of Eligible Industrial Energy Use Shifted to Hydrogen</v>
      </c>
      <c r="D1226" s="78" t="s">
        <v>1313</v>
      </c>
      <c r="E1226" t="s">
        <v>1824</v>
      </c>
      <c r="F1226" t="s">
        <v>820</v>
      </c>
      <c r="G1226" s="88" t="s">
        <v>1824</v>
      </c>
      <c r="H1226" s="15">
        <v>2145</v>
      </c>
      <c r="I1226" s="213" t="s">
        <v>43</v>
      </c>
      <c r="J1226" s="202" t="str">
        <f>IF(ISBLANK(INDEX('Policy Characteristics'!D:D,MATCH($C1226,'Policy Characteristics'!$C:$C,0))),"",INDEX('Policy Characteristics'!D:D,MATCH($C1226,'Policy Characteristics'!$C:$C,0)))</f>
        <v>Hydrogen Combustion</v>
      </c>
      <c r="K1226" s="76" t="str">
        <f>IF(ISBLANK(INDEX('Policy Characteristics'!E:E,MATCH($C1226,'Policy Characteristics'!$C:$C,0))),"",INDEX('Policy Characteristics'!E:E,MATCH($C1226,'Policy Characteristics'!$C:$C,0)))</f>
        <v>indst shift to hydrogen</v>
      </c>
      <c r="L1226" s="205">
        <f>IF(ISBLANK(INDEX('Policy Characteristics'!F:F,MATCH($C1226,'Policy Characteristics'!$C:$C,0))),"",INDEX('Policy Characteristics'!F:F,MATCH($C1226,'Policy Characteristics'!$C:$C,0)))</f>
        <v>0</v>
      </c>
      <c r="M1226" s="205">
        <f>IF(ISBLANK(INDEX('Policy Characteristics'!G:G,MATCH($C1226,'Policy Characteristics'!$C:$C,0))),"",INDEX('Policy Characteristics'!G:G,MATCH($C1226,'Policy Characteristics'!$C:$C,0)))</f>
        <v>1</v>
      </c>
      <c r="N1226" s="205">
        <f>IF(ISBLANK(INDEX('Policy Characteristics'!H:H,MATCH($C1226,'Policy Characteristics'!$C:$C,0))),"",INDEX('Policy Characteristics'!H:H,MATCH($C1226,'Policy Characteristics'!$C:$C,0)))</f>
        <v>0.01</v>
      </c>
      <c r="O1226" s="76" t="str">
        <f>IF(ISBLANK(INDEX('Policy Characteristics'!I:I,MATCH($C1226,'Policy Characteristics'!$C:$C,0))),"",INDEX('Policy Characteristics'!I:I,MATCH($C1226,'Policy Characteristics'!$C:$C,0)))</f>
        <v>% of fuel shifted</v>
      </c>
      <c r="P1226" s="7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76" t="str">
        <f>IF(ISBLANK(INDEX('Policy Characteristics'!K:K,MATCH($C1226,'Policy Characteristics'!$C:$C,0))),"",INDEX('Policy Characteristics'!K:K,MATCH($C1226,'Policy Characteristics'!$C:$C,0)))</f>
        <v>industry-ag-main.html#fuel-switching</v>
      </c>
      <c r="R1226" s="76" t="str">
        <f>IF(ISBLANK(INDEX('Policy Characteristics'!L:L,MATCH($C1226,'Policy Characteristics'!$C:$C,0))),"",INDEX('Policy Characteristics'!L:L,MATCH($C1226,'Policy Characteristics'!$C:$C,0)))</f>
        <v>industry-elec-and-hydrogen.html</v>
      </c>
    </row>
    <row r="1227" spans="1:18" s="143" customFormat="1" x14ac:dyDescent="0.25">
      <c r="A1227" s="76" t="str">
        <f>IF(ISBLANK(INDEX('Policy Characteristics'!A:A,MATCH($C1227,'Policy Characteristics'!$C:$C,0))),"",INDEX('Policy Characteristics'!A:A,MATCH($C1227,'Policy Characteristics'!$C:$C,0)))</f>
        <v>Industry</v>
      </c>
      <c r="B1227" s="200" t="str">
        <f>IF(ISBLANK(INDEX('Policy Characteristics'!B:B,MATCH($C1227,'Policy Characteristics'!$C:$C,0))),"",INDEX('Policy Characteristics'!B:B,MATCH($C1227,'Policy Characteristics'!$C:$C,0)))</f>
        <v>Hydrogen Combustion</v>
      </c>
      <c r="C1227" s="76" t="str">
        <f t="shared" si="36"/>
        <v>Fraction of Eligible Industrial Energy Use Shifted to Hydrogen</v>
      </c>
      <c r="D1227" s="78" t="s">
        <v>1314</v>
      </c>
      <c r="E1227" t="s">
        <v>1682</v>
      </c>
      <c r="F1227" t="s">
        <v>1276</v>
      </c>
      <c r="G1227" s="88" t="s">
        <v>1689</v>
      </c>
      <c r="H1227" s="15">
        <v>2146</v>
      </c>
      <c r="I1227" s="213" t="s">
        <v>43</v>
      </c>
      <c r="J1227" s="202" t="str">
        <f>IF(ISBLANK(INDEX('Policy Characteristics'!D:D,MATCH($C1227,'Policy Characteristics'!$C:$C,0))),"",INDEX('Policy Characteristics'!D:D,MATCH($C1227,'Policy Characteristics'!$C:$C,0)))</f>
        <v>Hydrogen Combustion</v>
      </c>
      <c r="K1227" s="76" t="str">
        <f>IF(ISBLANK(INDEX('Policy Characteristics'!E:E,MATCH($C1227,'Policy Characteristics'!$C:$C,0))),"",INDEX('Policy Characteristics'!E:E,MATCH($C1227,'Policy Characteristics'!$C:$C,0)))</f>
        <v>indst shift to hydrogen</v>
      </c>
      <c r="L1227" s="205">
        <f>IF(ISBLANK(INDEX('Policy Characteristics'!F:F,MATCH($C1227,'Policy Characteristics'!$C:$C,0))),"",INDEX('Policy Characteristics'!F:F,MATCH($C1227,'Policy Characteristics'!$C:$C,0)))</f>
        <v>0</v>
      </c>
      <c r="M1227" s="205">
        <f>IF(ISBLANK(INDEX('Policy Characteristics'!G:G,MATCH($C1227,'Policy Characteristics'!$C:$C,0))),"",INDEX('Policy Characteristics'!G:G,MATCH($C1227,'Policy Characteristics'!$C:$C,0)))</f>
        <v>1</v>
      </c>
      <c r="N1227" s="205">
        <f>IF(ISBLANK(INDEX('Policy Characteristics'!H:H,MATCH($C1227,'Policy Characteristics'!$C:$C,0))),"",INDEX('Policy Characteristics'!H:H,MATCH($C1227,'Policy Characteristics'!$C:$C,0)))</f>
        <v>0.01</v>
      </c>
      <c r="O1227" s="76" t="str">
        <f>IF(ISBLANK(INDEX('Policy Characteristics'!I:I,MATCH($C1227,'Policy Characteristics'!$C:$C,0))),"",INDEX('Policy Characteristics'!I:I,MATCH($C1227,'Policy Characteristics'!$C:$C,0)))</f>
        <v>% of fuel shifted</v>
      </c>
      <c r="P1227" s="7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76" t="str">
        <f>IF(ISBLANK(INDEX('Policy Characteristics'!K:K,MATCH($C1227,'Policy Characteristics'!$C:$C,0))),"",INDEX('Policy Characteristics'!K:K,MATCH($C1227,'Policy Characteristics'!$C:$C,0)))</f>
        <v>industry-ag-main.html#fuel-switching</v>
      </c>
      <c r="R1227" s="76" t="str">
        <f>IF(ISBLANK(INDEX('Policy Characteristics'!L:L,MATCH($C1227,'Policy Characteristics'!$C:$C,0))),"",INDEX('Policy Characteristics'!L:L,MATCH($C1227,'Policy Characteristics'!$C:$C,0)))</f>
        <v>industry-elec-and-hydrogen.html</v>
      </c>
    </row>
    <row r="1228" spans="1:18" s="143" customFormat="1" x14ac:dyDescent="0.25">
      <c r="A1228" s="76" t="str">
        <f>IF(ISBLANK(INDEX('Policy Characteristics'!A:A,MATCH($C1228,'Policy Characteristics'!$C:$C,0))),"",INDEX('Policy Characteristics'!A:A,MATCH($C1228,'Policy Characteristics'!$C:$C,0)))</f>
        <v>Industry</v>
      </c>
      <c r="B1228" s="200" t="str">
        <f>IF(ISBLANK(INDEX('Policy Characteristics'!B:B,MATCH($C1228,'Policy Characteristics'!$C:$C,0))),"",INDEX('Policy Characteristics'!B:B,MATCH($C1228,'Policy Characteristics'!$C:$C,0)))</f>
        <v>Hydrogen Combustion</v>
      </c>
      <c r="C1228" s="76" t="str">
        <f t="shared" si="36"/>
        <v>Fraction of Eligible Industrial Energy Use Shifted to Hydrogen</v>
      </c>
      <c r="D1228" s="78" t="s">
        <v>1314</v>
      </c>
      <c r="E1228" t="s">
        <v>1683</v>
      </c>
      <c r="F1228" t="s">
        <v>1276</v>
      </c>
      <c r="G1228" s="88" t="s">
        <v>1690</v>
      </c>
      <c r="H1228" s="15">
        <v>2147</v>
      </c>
      <c r="I1228" s="213" t="s">
        <v>43</v>
      </c>
      <c r="J1228" s="202" t="str">
        <f>IF(ISBLANK(INDEX('Policy Characteristics'!D:D,MATCH($C1228,'Policy Characteristics'!$C:$C,0))),"",INDEX('Policy Characteristics'!D:D,MATCH($C1228,'Policy Characteristics'!$C:$C,0)))</f>
        <v>Hydrogen Combustion</v>
      </c>
      <c r="K1228" s="76" t="str">
        <f>IF(ISBLANK(INDEX('Policy Characteristics'!E:E,MATCH($C1228,'Policy Characteristics'!$C:$C,0))),"",INDEX('Policy Characteristics'!E:E,MATCH($C1228,'Policy Characteristics'!$C:$C,0)))</f>
        <v>indst shift to hydrogen</v>
      </c>
      <c r="L1228" s="205">
        <f>IF(ISBLANK(INDEX('Policy Characteristics'!F:F,MATCH($C1228,'Policy Characteristics'!$C:$C,0))),"",INDEX('Policy Characteristics'!F:F,MATCH($C1228,'Policy Characteristics'!$C:$C,0)))</f>
        <v>0</v>
      </c>
      <c r="M1228" s="205">
        <f>IF(ISBLANK(INDEX('Policy Characteristics'!G:G,MATCH($C1228,'Policy Characteristics'!$C:$C,0))),"",INDEX('Policy Characteristics'!G:G,MATCH($C1228,'Policy Characteristics'!$C:$C,0)))</f>
        <v>1</v>
      </c>
      <c r="N1228" s="205">
        <f>IF(ISBLANK(INDEX('Policy Characteristics'!H:H,MATCH($C1228,'Policy Characteristics'!$C:$C,0))),"",INDEX('Policy Characteristics'!H:H,MATCH($C1228,'Policy Characteristics'!$C:$C,0)))</f>
        <v>0.01</v>
      </c>
      <c r="O1228" s="76" t="str">
        <f>IF(ISBLANK(INDEX('Policy Characteristics'!I:I,MATCH($C1228,'Policy Characteristics'!$C:$C,0))),"",INDEX('Policy Characteristics'!I:I,MATCH($C1228,'Policy Characteristics'!$C:$C,0)))</f>
        <v>% of fuel shifted</v>
      </c>
      <c r="P1228" s="7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76" t="str">
        <f>IF(ISBLANK(INDEX('Policy Characteristics'!K:K,MATCH($C1228,'Policy Characteristics'!$C:$C,0))),"",INDEX('Policy Characteristics'!K:K,MATCH($C1228,'Policy Characteristics'!$C:$C,0)))</f>
        <v>industry-ag-main.html#fuel-switching</v>
      </c>
      <c r="R1228" s="76" t="str">
        <f>IF(ISBLANK(INDEX('Policy Characteristics'!L:L,MATCH($C1228,'Policy Characteristics'!$C:$C,0))),"",INDEX('Policy Characteristics'!L:L,MATCH($C1228,'Policy Characteristics'!$C:$C,0)))</f>
        <v>industry-elec-and-hydrogen.html</v>
      </c>
    </row>
    <row r="1229" spans="1:18" s="143" customFormat="1" x14ac:dyDescent="0.25">
      <c r="A1229" s="76" t="str">
        <f>IF(ISBLANK(INDEX('Policy Characteristics'!A:A,MATCH($C1229,'Policy Characteristics'!$C:$C,0))),"",INDEX('Policy Characteristics'!A:A,MATCH($C1229,'Policy Characteristics'!$C:$C,0)))</f>
        <v>Industry</v>
      </c>
      <c r="B1229" s="200" t="str">
        <f>IF(ISBLANK(INDEX('Policy Characteristics'!B:B,MATCH($C1229,'Policy Characteristics'!$C:$C,0))),"",INDEX('Policy Characteristics'!B:B,MATCH($C1229,'Policy Characteristics'!$C:$C,0)))</f>
        <v>Hydrogen Combustion</v>
      </c>
      <c r="C1229" s="76" t="str">
        <f t="shared" si="36"/>
        <v>Fraction of Eligible Industrial Energy Use Shifted to Hydrogen</v>
      </c>
      <c r="D1229" s="78" t="s">
        <v>1314</v>
      </c>
      <c r="E1229" t="s">
        <v>1684</v>
      </c>
      <c r="F1229" t="s">
        <v>1276</v>
      </c>
      <c r="G1229" s="88" t="s">
        <v>1691</v>
      </c>
      <c r="H1229" s="15">
        <v>2148</v>
      </c>
      <c r="I1229" s="213" t="s">
        <v>43</v>
      </c>
      <c r="J1229" s="202" t="str">
        <f>IF(ISBLANK(INDEX('Policy Characteristics'!D:D,MATCH($C1229,'Policy Characteristics'!$C:$C,0))),"",INDEX('Policy Characteristics'!D:D,MATCH($C1229,'Policy Characteristics'!$C:$C,0)))</f>
        <v>Hydrogen Combustion</v>
      </c>
      <c r="K1229" s="76" t="str">
        <f>IF(ISBLANK(INDEX('Policy Characteristics'!E:E,MATCH($C1229,'Policy Characteristics'!$C:$C,0))),"",INDEX('Policy Characteristics'!E:E,MATCH($C1229,'Policy Characteristics'!$C:$C,0)))</f>
        <v>indst shift to hydrogen</v>
      </c>
      <c r="L1229" s="205">
        <f>IF(ISBLANK(INDEX('Policy Characteristics'!F:F,MATCH($C1229,'Policy Characteristics'!$C:$C,0))),"",INDEX('Policy Characteristics'!F:F,MATCH($C1229,'Policy Characteristics'!$C:$C,0)))</f>
        <v>0</v>
      </c>
      <c r="M1229" s="205">
        <f>IF(ISBLANK(INDEX('Policy Characteristics'!G:G,MATCH($C1229,'Policy Characteristics'!$C:$C,0))),"",INDEX('Policy Characteristics'!G:G,MATCH($C1229,'Policy Characteristics'!$C:$C,0)))</f>
        <v>1</v>
      </c>
      <c r="N1229" s="205">
        <f>IF(ISBLANK(INDEX('Policy Characteristics'!H:H,MATCH($C1229,'Policy Characteristics'!$C:$C,0))),"",INDEX('Policy Characteristics'!H:H,MATCH($C1229,'Policy Characteristics'!$C:$C,0)))</f>
        <v>0.01</v>
      </c>
      <c r="O1229" s="76" t="str">
        <f>IF(ISBLANK(INDEX('Policy Characteristics'!I:I,MATCH($C1229,'Policy Characteristics'!$C:$C,0))),"",INDEX('Policy Characteristics'!I:I,MATCH($C1229,'Policy Characteristics'!$C:$C,0)))</f>
        <v>% of fuel shifted</v>
      </c>
      <c r="P1229" s="7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76" t="str">
        <f>IF(ISBLANK(INDEX('Policy Characteristics'!K:K,MATCH($C1229,'Policy Characteristics'!$C:$C,0))),"",INDEX('Policy Characteristics'!K:K,MATCH($C1229,'Policy Characteristics'!$C:$C,0)))</f>
        <v>industry-ag-main.html#fuel-switching</v>
      </c>
      <c r="R1229" s="76" t="str">
        <f>IF(ISBLANK(INDEX('Policy Characteristics'!L:L,MATCH($C1229,'Policy Characteristics'!$C:$C,0))),"",INDEX('Policy Characteristics'!L:L,MATCH($C1229,'Policy Characteristics'!$C:$C,0)))</f>
        <v>industry-elec-and-hydrogen.html</v>
      </c>
    </row>
    <row r="1230" spans="1:18" s="143" customFormat="1" x14ac:dyDescent="0.25">
      <c r="A1230" s="76" t="str">
        <f>IF(ISBLANK(INDEX('Policy Characteristics'!A:A,MATCH($C1230,'Policy Characteristics'!$C:$C,0))),"",INDEX('Policy Characteristics'!A:A,MATCH($C1230,'Policy Characteristics'!$C:$C,0)))</f>
        <v>Industry</v>
      </c>
      <c r="B1230" s="200" t="str">
        <f>IF(ISBLANK(INDEX('Policy Characteristics'!B:B,MATCH($C1230,'Policy Characteristics'!$C:$C,0))),"",INDEX('Policy Characteristics'!B:B,MATCH($C1230,'Policy Characteristics'!$C:$C,0)))</f>
        <v>Hydrogen Combustion</v>
      </c>
      <c r="C1230" s="76" t="str">
        <f t="shared" si="36"/>
        <v>Fraction of Eligible Industrial Energy Use Shifted to Hydrogen</v>
      </c>
      <c r="D1230" s="78" t="s">
        <v>1314</v>
      </c>
      <c r="E1230" t="s">
        <v>1685</v>
      </c>
      <c r="F1230" t="s">
        <v>1276</v>
      </c>
      <c r="G1230" s="88" t="s">
        <v>1692</v>
      </c>
      <c r="H1230" s="15">
        <v>2149</v>
      </c>
      <c r="I1230" s="213" t="s">
        <v>43</v>
      </c>
      <c r="J1230" s="202" t="str">
        <f>IF(ISBLANK(INDEX('Policy Characteristics'!D:D,MATCH($C1230,'Policy Characteristics'!$C:$C,0))),"",INDEX('Policy Characteristics'!D:D,MATCH($C1230,'Policy Characteristics'!$C:$C,0)))</f>
        <v>Hydrogen Combustion</v>
      </c>
      <c r="K1230" s="76" t="str">
        <f>IF(ISBLANK(INDEX('Policy Characteristics'!E:E,MATCH($C1230,'Policy Characteristics'!$C:$C,0))),"",INDEX('Policy Characteristics'!E:E,MATCH($C1230,'Policy Characteristics'!$C:$C,0)))</f>
        <v>indst shift to hydrogen</v>
      </c>
      <c r="L1230" s="205">
        <f>IF(ISBLANK(INDEX('Policy Characteristics'!F:F,MATCH($C1230,'Policy Characteristics'!$C:$C,0))),"",INDEX('Policy Characteristics'!F:F,MATCH($C1230,'Policy Characteristics'!$C:$C,0)))</f>
        <v>0</v>
      </c>
      <c r="M1230" s="205">
        <f>IF(ISBLANK(INDEX('Policy Characteristics'!G:G,MATCH($C1230,'Policy Characteristics'!$C:$C,0))),"",INDEX('Policy Characteristics'!G:G,MATCH($C1230,'Policy Characteristics'!$C:$C,0)))</f>
        <v>1</v>
      </c>
      <c r="N1230" s="205">
        <f>IF(ISBLANK(INDEX('Policy Characteristics'!H:H,MATCH($C1230,'Policy Characteristics'!$C:$C,0))),"",INDEX('Policy Characteristics'!H:H,MATCH($C1230,'Policy Characteristics'!$C:$C,0)))</f>
        <v>0.01</v>
      </c>
      <c r="O1230" s="76" t="str">
        <f>IF(ISBLANK(INDEX('Policy Characteristics'!I:I,MATCH($C1230,'Policy Characteristics'!$C:$C,0))),"",INDEX('Policy Characteristics'!I:I,MATCH($C1230,'Policy Characteristics'!$C:$C,0)))</f>
        <v>% of fuel shifted</v>
      </c>
      <c r="P1230" s="7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76" t="str">
        <f>IF(ISBLANK(INDEX('Policy Characteristics'!K:K,MATCH($C1230,'Policy Characteristics'!$C:$C,0))),"",INDEX('Policy Characteristics'!K:K,MATCH($C1230,'Policy Characteristics'!$C:$C,0)))</f>
        <v>industry-ag-main.html#fuel-switching</v>
      </c>
      <c r="R1230" s="76" t="str">
        <f>IF(ISBLANK(INDEX('Policy Characteristics'!L:L,MATCH($C1230,'Policy Characteristics'!$C:$C,0))),"",INDEX('Policy Characteristics'!L:L,MATCH($C1230,'Policy Characteristics'!$C:$C,0)))</f>
        <v>industry-elec-and-hydrogen.html</v>
      </c>
    </row>
    <row r="1231" spans="1:18" s="143" customFormat="1" x14ac:dyDescent="0.25">
      <c r="A1231" s="76" t="str">
        <f>IF(ISBLANK(INDEX('Policy Characteristics'!A:A,MATCH($C1231,'Policy Characteristics'!$C:$C,0))),"",INDEX('Policy Characteristics'!A:A,MATCH($C1231,'Policy Characteristics'!$C:$C,0)))</f>
        <v>Industry</v>
      </c>
      <c r="B1231" s="200" t="str">
        <f>IF(ISBLANK(INDEX('Policy Characteristics'!B:B,MATCH($C1231,'Policy Characteristics'!$C:$C,0))),"",INDEX('Policy Characteristics'!B:B,MATCH($C1231,'Policy Characteristics'!$C:$C,0)))</f>
        <v>Hydrogen Combustion</v>
      </c>
      <c r="C1231" s="76" t="str">
        <f t="shared" si="36"/>
        <v>Fraction of Eligible Industrial Energy Use Shifted to Hydrogen</v>
      </c>
      <c r="D1231" s="78" t="s">
        <v>1314</v>
      </c>
      <c r="E1231" t="s">
        <v>1686</v>
      </c>
      <c r="F1231" t="s">
        <v>1276</v>
      </c>
      <c r="G1231" s="88" t="s">
        <v>1693</v>
      </c>
      <c r="H1231" s="15">
        <v>2150</v>
      </c>
      <c r="I1231" s="213" t="s">
        <v>44</v>
      </c>
      <c r="J1231" s="202" t="str">
        <f>IF(ISBLANK(INDEX('Policy Characteristics'!D:D,MATCH($C1231,'Policy Characteristics'!$C:$C,0))),"",INDEX('Policy Characteristics'!D:D,MATCH($C1231,'Policy Characteristics'!$C:$C,0)))</f>
        <v>Hydrogen Combustion</v>
      </c>
      <c r="K1231" s="76" t="str">
        <f>IF(ISBLANK(INDEX('Policy Characteristics'!E:E,MATCH($C1231,'Policy Characteristics'!$C:$C,0))),"",INDEX('Policy Characteristics'!E:E,MATCH($C1231,'Policy Characteristics'!$C:$C,0)))</f>
        <v>indst shift to hydrogen</v>
      </c>
      <c r="L1231" s="205">
        <f>IF(ISBLANK(INDEX('Policy Characteristics'!F:F,MATCH($C1231,'Policy Characteristics'!$C:$C,0))),"",INDEX('Policy Characteristics'!F:F,MATCH($C1231,'Policy Characteristics'!$C:$C,0)))</f>
        <v>0</v>
      </c>
      <c r="M1231" s="205">
        <f>IF(ISBLANK(INDEX('Policy Characteristics'!G:G,MATCH($C1231,'Policy Characteristics'!$C:$C,0))),"",INDEX('Policy Characteristics'!G:G,MATCH($C1231,'Policy Characteristics'!$C:$C,0)))</f>
        <v>1</v>
      </c>
      <c r="N1231" s="205">
        <f>IF(ISBLANK(INDEX('Policy Characteristics'!H:H,MATCH($C1231,'Policy Characteristics'!$C:$C,0))),"",INDEX('Policy Characteristics'!H:H,MATCH($C1231,'Policy Characteristics'!$C:$C,0)))</f>
        <v>0.01</v>
      </c>
      <c r="O1231" s="76" t="str">
        <f>IF(ISBLANK(INDEX('Policy Characteristics'!I:I,MATCH($C1231,'Policy Characteristics'!$C:$C,0))),"",INDEX('Policy Characteristics'!I:I,MATCH($C1231,'Policy Characteristics'!$C:$C,0)))</f>
        <v>% of fuel shifted</v>
      </c>
      <c r="P1231" s="7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76" t="str">
        <f>IF(ISBLANK(INDEX('Policy Characteristics'!K:K,MATCH($C1231,'Policy Characteristics'!$C:$C,0))),"",INDEX('Policy Characteristics'!K:K,MATCH($C1231,'Policy Characteristics'!$C:$C,0)))</f>
        <v>industry-ag-main.html#fuel-switching</v>
      </c>
      <c r="R1231" s="76" t="str">
        <f>IF(ISBLANK(INDEX('Policy Characteristics'!L:L,MATCH($C1231,'Policy Characteristics'!$C:$C,0))),"",INDEX('Policy Characteristics'!L:L,MATCH($C1231,'Policy Characteristics'!$C:$C,0)))</f>
        <v>industry-elec-and-hydrogen.html</v>
      </c>
    </row>
    <row r="1232" spans="1:18" s="143" customFormat="1" x14ac:dyDescent="0.25">
      <c r="A1232" s="76" t="str">
        <f>IF(ISBLANK(INDEX('Policy Characteristics'!A:A,MATCH($C1232,'Policy Characteristics'!$C:$C,0))),"",INDEX('Policy Characteristics'!A:A,MATCH($C1232,'Policy Characteristics'!$C:$C,0)))</f>
        <v>Industry</v>
      </c>
      <c r="B1232" s="200" t="str">
        <f>IF(ISBLANK(INDEX('Policy Characteristics'!B:B,MATCH($C1232,'Policy Characteristics'!$C:$C,0))),"",INDEX('Policy Characteristics'!B:B,MATCH($C1232,'Policy Characteristics'!$C:$C,0)))</f>
        <v>Hydrogen Combustion</v>
      </c>
      <c r="C1232" s="76" t="str">
        <f t="shared" si="36"/>
        <v>Fraction of Eligible Industrial Energy Use Shifted to Hydrogen</v>
      </c>
      <c r="D1232" s="78" t="s">
        <v>1314</v>
      </c>
      <c r="E1232" t="s">
        <v>1687</v>
      </c>
      <c r="F1232" t="s">
        <v>1276</v>
      </c>
      <c r="G1232" s="88" t="s">
        <v>1694</v>
      </c>
      <c r="H1232" s="15">
        <v>2151</v>
      </c>
      <c r="I1232" s="213" t="s">
        <v>44</v>
      </c>
      <c r="J1232" s="202" t="str">
        <f>IF(ISBLANK(INDEX('Policy Characteristics'!D:D,MATCH($C1232,'Policy Characteristics'!$C:$C,0))),"",INDEX('Policy Characteristics'!D:D,MATCH($C1232,'Policy Characteristics'!$C:$C,0)))</f>
        <v>Hydrogen Combustion</v>
      </c>
      <c r="K1232" s="76" t="str">
        <f>IF(ISBLANK(INDEX('Policy Characteristics'!E:E,MATCH($C1232,'Policy Characteristics'!$C:$C,0))),"",INDEX('Policy Characteristics'!E:E,MATCH($C1232,'Policy Characteristics'!$C:$C,0)))</f>
        <v>indst shift to hydrogen</v>
      </c>
      <c r="L1232" s="205">
        <f>IF(ISBLANK(INDEX('Policy Characteristics'!F:F,MATCH($C1232,'Policy Characteristics'!$C:$C,0))),"",INDEX('Policy Characteristics'!F:F,MATCH($C1232,'Policy Characteristics'!$C:$C,0)))</f>
        <v>0</v>
      </c>
      <c r="M1232" s="205">
        <f>IF(ISBLANK(INDEX('Policy Characteristics'!G:G,MATCH($C1232,'Policy Characteristics'!$C:$C,0))),"",INDEX('Policy Characteristics'!G:G,MATCH($C1232,'Policy Characteristics'!$C:$C,0)))</f>
        <v>1</v>
      </c>
      <c r="N1232" s="205">
        <f>IF(ISBLANK(INDEX('Policy Characteristics'!H:H,MATCH($C1232,'Policy Characteristics'!$C:$C,0))),"",INDEX('Policy Characteristics'!H:H,MATCH($C1232,'Policy Characteristics'!$C:$C,0)))</f>
        <v>0.01</v>
      </c>
      <c r="O1232" s="76" t="str">
        <f>IF(ISBLANK(INDEX('Policy Characteristics'!I:I,MATCH($C1232,'Policy Characteristics'!$C:$C,0))),"",INDEX('Policy Characteristics'!I:I,MATCH($C1232,'Policy Characteristics'!$C:$C,0)))</f>
        <v>% of fuel shifted</v>
      </c>
      <c r="P1232" s="7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76" t="str">
        <f>IF(ISBLANK(INDEX('Policy Characteristics'!K:K,MATCH($C1232,'Policy Characteristics'!$C:$C,0))),"",INDEX('Policy Characteristics'!K:K,MATCH($C1232,'Policy Characteristics'!$C:$C,0)))</f>
        <v>industry-ag-main.html#fuel-switching</v>
      </c>
      <c r="R1232" s="76" t="str">
        <f>IF(ISBLANK(INDEX('Policy Characteristics'!L:L,MATCH($C1232,'Policy Characteristics'!$C:$C,0))),"",INDEX('Policy Characteristics'!L:L,MATCH($C1232,'Policy Characteristics'!$C:$C,0)))</f>
        <v>industry-elec-and-hydrogen.html</v>
      </c>
    </row>
    <row r="1233" spans="1:18" s="143" customFormat="1" x14ac:dyDescent="0.25">
      <c r="A1233" s="76" t="str">
        <f>IF(ISBLANK(INDEX('Policy Characteristics'!A:A,MATCH($C1233,'Policy Characteristics'!$C:$C,0))),"",INDEX('Policy Characteristics'!A:A,MATCH($C1233,'Policy Characteristics'!$C:$C,0)))</f>
        <v>Industry</v>
      </c>
      <c r="B1233" s="200" t="str">
        <f>IF(ISBLANK(INDEX('Policy Characteristics'!B:B,MATCH($C1233,'Policy Characteristics'!$C:$C,0))),"",INDEX('Policy Characteristics'!B:B,MATCH($C1233,'Policy Characteristics'!$C:$C,0)))</f>
        <v>Hydrogen Combustion</v>
      </c>
      <c r="C1233" s="76" t="str">
        <f t="shared" si="36"/>
        <v>Fraction of Eligible Industrial Energy Use Shifted to Hydrogen</v>
      </c>
      <c r="D1233" s="78" t="s">
        <v>1314</v>
      </c>
      <c r="E1233" t="s">
        <v>1688</v>
      </c>
      <c r="F1233" t="s">
        <v>1276</v>
      </c>
      <c r="G1233" s="88" t="s">
        <v>1695</v>
      </c>
      <c r="H1233" s="15">
        <v>2152</v>
      </c>
      <c r="I1233" s="213" t="s">
        <v>44</v>
      </c>
      <c r="J1233" s="202" t="str">
        <f>IF(ISBLANK(INDEX('Policy Characteristics'!D:D,MATCH($C1233,'Policy Characteristics'!$C:$C,0))),"",INDEX('Policy Characteristics'!D:D,MATCH($C1233,'Policy Characteristics'!$C:$C,0)))</f>
        <v>Hydrogen Combustion</v>
      </c>
      <c r="K1233" s="76" t="str">
        <f>IF(ISBLANK(INDEX('Policy Characteristics'!E:E,MATCH($C1233,'Policy Characteristics'!$C:$C,0))),"",INDEX('Policy Characteristics'!E:E,MATCH($C1233,'Policy Characteristics'!$C:$C,0)))</f>
        <v>indst shift to hydrogen</v>
      </c>
      <c r="L1233" s="205">
        <f>IF(ISBLANK(INDEX('Policy Characteristics'!F:F,MATCH($C1233,'Policy Characteristics'!$C:$C,0))),"",INDEX('Policy Characteristics'!F:F,MATCH($C1233,'Policy Characteristics'!$C:$C,0)))</f>
        <v>0</v>
      </c>
      <c r="M1233" s="205">
        <f>IF(ISBLANK(INDEX('Policy Characteristics'!G:G,MATCH($C1233,'Policy Characteristics'!$C:$C,0))),"",INDEX('Policy Characteristics'!G:G,MATCH($C1233,'Policy Characteristics'!$C:$C,0)))</f>
        <v>1</v>
      </c>
      <c r="N1233" s="205">
        <f>IF(ISBLANK(INDEX('Policy Characteristics'!H:H,MATCH($C1233,'Policy Characteristics'!$C:$C,0))),"",INDEX('Policy Characteristics'!H:H,MATCH($C1233,'Policy Characteristics'!$C:$C,0)))</f>
        <v>0.01</v>
      </c>
      <c r="O1233" s="76" t="str">
        <f>IF(ISBLANK(INDEX('Policy Characteristics'!I:I,MATCH($C1233,'Policy Characteristics'!$C:$C,0))),"",INDEX('Policy Characteristics'!I:I,MATCH($C1233,'Policy Characteristics'!$C:$C,0)))</f>
        <v>% of fuel shifted</v>
      </c>
      <c r="P1233" s="7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76" t="str">
        <f>IF(ISBLANK(INDEX('Policy Characteristics'!K:K,MATCH($C1233,'Policy Characteristics'!$C:$C,0))),"",INDEX('Policy Characteristics'!K:K,MATCH($C1233,'Policy Characteristics'!$C:$C,0)))</f>
        <v>industry-ag-main.html#fuel-switching</v>
      </c>
      <c r="R1233" s="76" t="str">
        <f>IF(ISBLANK(INDEX('Policy Characteristics'!L:L,MATCH($C1233,'Policy Characteristics'!$C:$C,0))),"",INDEX('Policy Characteristics'!L:L,MATCH($C1233,'Policy Characteristics'!$C:$C,0)))</f>
        <v>industry-elec-and-hydrogen.html</v>
      </c>
    </row>
    <row r="1234" spans="1:18" s="143" customFormat="1" x14ac:dyDescent="0.25">
      <c r="A1234" s="76" t="str">
        <f>IF(ISBLANK(INDEX('Policy Characteristics'!A:A,MATCH($C1234,'Policy Characteristics'!$C:$C,0))),"",INDEX('Policy Characteristics'!A:A,MATCH($C1234,'Policy Characteristics'!$C:$C,0)))</f>
        <v>Industry</v>
      </c>
      <c r="B1234" s="200" t="str">
        <f>IF(ISBLANK(INDEX('Policy Characteristics'!B:B,MATCH($C1234,'Policy Characteristics'!$C:$C,0))),"",INDEX('Policy Characteristics'!B:B,MATCH($C1234,'Policy Characteristics'!$C:$C,0)))</f>
        <v>Hydrogen Combustion</v>
      </c>
      <c r="C1234" s="76" t="str">
        <f t="shared" si="36"/>
        <v>Fraction of Eligible Industrial Energy Use Shifted to Hydrogen</v>
      </c>
      <c r="D1234" s="78" t="s">
        <v>1314</v>
      </c>
      <c r="E1234" t="s">
        <v>1824</v>
      </c>
      <c r="F1234" t="s">
        <v>1276</v>
      </c>
      <c r="G1234" s="88" t="s">
        <v>1824</v>
      </c>
      <c r="H1234" s="15">
        <v>2153</v>
      </c>
      <c r="I1234" s="213" t="s">
        <v>44</v>
      </c>
      <c r="J1234" s="202" t="str">
        <f>IF(ISBLANK(INDEX('Policy Characteristics'!D:D,MATCH($C1234,'Policy Characteristics'!$C:$C,0))),"",INDEX('Policy Characteristics'!D:D,MATCH($C1234,'Policy Characteristics'!$C:$C,0)))</f>
        <v>Hydrogen Combustion</v>
      </c>
      <c r="K1234" s="76" t="str">
        <f>IF(ISBLANK(INDEX('Policy Characteristics'!E:E,MATCH($C1234,'Policy Characteristics'!$C:$C,0))),"",INDEX('Policy Characteristics'!E:E,MATCH($C1234,'Policy Characteristics'!$C:$C,0)))</f>
        <v>indst shift to hydrogen</v>
      </c>
      <c r="L1234" s="205">
        <f>IF(ISBLANK(INDEX('Policy Characteristics'!F:F,MATCH($C1234,'Policy Characteristics'!$C:$C,0))),"",INDEX('Policy Characteristics'!F:F,MATCH($C1234,'Policy Characteristics'!$C:$C,0)))</f>
        <v>0</v>
      </c>
      <c r="M1234" s="205">
        <f>IF(ISBLANK(INDEX('Policy Characteristics'!G:G,MATCH($C1234,'Policy Characteristics'!$C:$C,0))),"",INDEX('Policy Characteristics'!G:G,MATCH($C1234,'Policy Characteristics'!$C:$C,0)))</f>
        <v>1</v>
      </c>
      <c r="N1234" s="205">
        <f>IF(ISBLANK(INDEX('Policy Characteristics'!H:H,MATCH($C1234,'Policy Characteristics'!$C:$C,0))),"",INDEX('Policy Characteristics'!H:H,MATCH($C1234,'Policy Characteristics'!$C:$C,0)))</f>
        <v>0.01</v>
      </c>
      <c r="O1234" s="76" t="str">
        <f>IF(ISBLANK(INDEX('Policy Characteristics'!I:I,MATCH($C1234,'Policy Characteristics'!$C:$C,0))),"",INDEX('Policy Characteristics'!I:I,MATCH($C1234,'Policy Characteristics'!$C:$C,0)))</f>
        <v>% of fuel shifted</v>
      </c>
      <c r="P1234" s="7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76" t="str">
        <f>IF(ISBLANK(INDEX('Policy Characteristics'!K:K,MATCH($C1234,'Policy Characteristics'!$C:$C,0))),"",INDEX('Policy Characteristics'!K:K,MATCH($C1234,'Policy Characteristics'!$C:$C,0)))</f>
        <v>industry-ag-main.html#fuel-switching</v>
      </c>
      <c r="R1234" s="76" t="str">
        <f>IF(ISBLANK(INDEX('Policy Characteristics'!L:L,MATCH($C1234,'Policy Characteristics'!$C:$C,0))),"",INDEX('Policy Characteristics'!L:L,MATCH($C1234,'Policy Characteristics'!$C:$C,0)))</f>
        <v>industry-elec-and-hydrogen.html</v>
      </c>
    </row>
    <row r="1235" spans="1:18" s="143" customFormat="1" x14ac:dyDescent="0.25">
      <c r="A1235" s="76" t="str">
        <f>IF(ISBLANK(INDEX('Policy Characteristics'!A:A,MATCH($C1235,'Policy Characteristics'!$C:$C,0))),"",INDEX('Policy Characteristics'!A:A,MATCH($C1235,'Policy Characteristics'!$C:$C,0)))</f>
        <v>Industry</v>
      </c>
      <c r="B1235" s="200" t="str">
        <f>IF(ISBLANK(INDEX('Policy Characteristics'!B:B,MATCH($C1235,'Policy Characteristics'!$C:$C,0))),"",INDEX('Policy Characteristics'!B:B,MATCH($C1235,'Policy Characteristics'!$C:$C,0)))</f>
        <v>Hydrogen Combustion</v>
      </c>
      <c r="C1235" s="76" t="str">
        <f t="shared" si="36"/>
        <v>Fraction of Eligible Industrial Energy Use Shifted to Hydrogen</v>
      </c>
      <c r="D1235" s="78" t="s">
        <v>1315</v>
      </c>
      <c r="E1235" t="s">
        <v>1682</v>
      </c>
      <c r="F1235" t="s">
        <v>1277</v>
      </c>
      <c r="G1235" s="88" t="s">
        <v>1689</v>
      </c>
      <c r="H1235" s="15">
        <v>2154</v>
      </c>
      <c r="I1235" s="213" t="s">
        <v>43</v>
      </c>
      <c r="J1235" s="202" t="str">
        <f>IF(ISBLANK(INDEX('Policy Characteristics'!D:D,MATCH($C1235,'Policy Characteristics'!$C:$C,0))),"",INDEX('Policy Characteristics'!D:D,MATCH($C1235,'Policy Characteristics'!$C:$C,0)))</f>
        <v>Hydrogen Combustion</v>
      </c>
      <c r="K1235" s="76" t="str">
        <f>IF(ISBLANK(INDEX('Policy Characteristics'!E:E,MATCH($C1235,'Policy Characteristics'!$C:$C,0))),"",INDEX('Policy Characteristics'!E:E,MATCH($C1235,'Policy Characteristics'!$C:$C,0)))</f>
        <v>indst shift to hydrogen</v>
      </c>
      <c r="L1235" s="205">
        <f>IF(ISBLANK(INDEX('Policy Characteristics'!F:F,MATCH($C1235,'Policy Characteristics'!$C:$C,0))),"",INDEX('Policy Characteristics'!F:F,MATCH($C1235,'Policy Characteristics'!$C:$C,0)))</f>
        <v>0</v>
      </c>
      <c r="M1235" s="205">
        <f>IF(ISBLANK(INDEX('Policy Characteristics'!G:G,MATCH($C1235,'Policy Characteristics'!$C:$C,0))),"",INDEX('Policy Characteristics'!G:G,MATCH($C1235,'Policy Characteristics'!$C:$C,0)))</f>
        <v>1</v>
      </c>
      <c r="N1235" s="205">
        <f>IF(ISBLANK(INDEX('Policy Characteristics'!H:H,MATCH($C1235,'Policy Characteristics'!$C:$C,0))),"",INDEX('Policy Characteristics'!H:H,MATCH($C1235,'Policy Characteristics'!$C:$C,0)))</f>
        <v>0.01</v>
      </c>
      <c r="O1235" s="76" t="str">
        <f>IF(ISBLANK(INDEX('Policy Characteristics'!I:I,MATCH($C1235,'Policy Characteristics'!$C:$C,0))),"",INDEX('Policy Characteristics'!I:I,MATCH($C1235,'Policy Characteristics'!$C:$C,0)))</f>
        <v>% of fuel shifted</v>
      </c>
      <c r="P1235" s="7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76" t="str">
        <f>IF(ISBLANK(INDEX('Policy Characteristics'!K:K,MATCH($C1235,'Policy Characteristics'!$C:$C,0))),"",INDEX('Policy Characteristics'!K:K,MATCH($C1235,'Policy Characteristics'!$C:$C,0)))</f>
        <v>industry-ag-main.html#fuel-switching</v>
      </c>
      <c r="R1235" s="76" t="str">
        <f>IF(ISBLANK(INDEX('Policy Characteristics'!L:L,MATCH($C1235,'Policy Characteristics'!$C:$C,0))),"",INDEX('Policy Characteristics'!L:L,MATCH($C1235,'Policy Characteristics'!$C:$C,0)))</f>
        <v>industry-elec-and-hydrogen.html</v>
      </c>
    </row>
    <row r="1236" spans="1:18" s="143" customFormat="1" x14ac:dyDescent="0.25">
      <c r="A1236" s="76" t="str">
        <f>IF(ISBLANK(INDEX('Policy Characteristics'!A:A,MATCH($C1236,'Policy Characteristics'!$C:$C,0))),"",INDEX('Policy Characteristics'!A:A,MATCH($C1236,'Policy Characteristics'!$C:$C,0)))</f>
        <v>Industry</v>
      </c>
      <c r="B1236" s="200" t="str">
        <f>IF(ISBLANK(INDEX('Policy Characteristics'!B:B,MATCH($C1236,'Policy Characteristics'!$C:$C,0))),"",INDEX('Policy Characteristics'!B:B,MATCH($C1236,'Policy Characteristics'!$C:$C,0)))</f>
        <v>Hydrogen Combustion</v>
      </c>
      <c r="C1236" s="76" t="str">
        <f t="shared" si="36"/>
        <v>Fraction of Eligible Industrial Energy Use Shifted to Hydrogen</v>
      </c>
      <c r="D1236" s="78" t="s">
        <v>1315</v>
      </c>
      <c r="E1236" t="s">
        <v>1683</v>
      </c>
      <c r="F1236" t="s">
        <v>1277</v>
      </c>
      <c r="G1236" s="88" t="s">
        <v>1690</v>
      </c>
      <c r="H1236" s="15">
        <v>2155</v>
      </c>
      <c r="I1236" s="213" t="s">
        <v>43</v>
      </c>
      <c r="J1236" s="202" t="str">
        <f>IF(ISBLANK(INDEX('Policy Characteristics'!D:D,MATCH($C1236,'Policy Characteristics'!$C:$C,0))),"",INDEX('Policy Characteristics'!D:D,MATCH($C1236,'Policy Characteristics'!$C:$C,0)))</f>
        <v>Hydrogen Combustion</v>
      </c>
      <c r="K1236" s="76" t="str">
        <f>IF(ISBLANK(INDEX('Policy Characteristics'!E:E,MATCH($C1236,'Policy Characteristics'!$C:$C,0))),"",INDEX('Policy Characteristics'!E:E,MATCH($C1236,'Policy Characteristics'!$C:$C,0)))</f>
        <v>indst shift to hydrogen</v>
      </c>
      <c r="L1236" s="205">
        <f>IF(ISBLANK(INDEX('Policy Characteristics'!F:F,MATCH($C1236,'Policy Characteristics'!$C:$C,0))),"",INDEX('Policy Characteristics'!F:F,MATCH($C1236,'Policy Characteristics'!$C:$C,0)))</f>
        <v>0</v>
      </c>
      <c r="M1236" s="205">
        <f>IF(ISBLANK(INDEX('Policy Characteristics'!G:G,MATCH($C1236,'Policy Characteristics'!$C:$C,0))),"",INDEX('Policy Characteristics'!G:G,MATCH($C1236,'Policy Characteristics'!$C:$C,0)))</f>
        <v>1</v>
      </c>
      <c r="N1236" s="205">
        <f>IF(ISBLANK(INDEX('Policy Characteristics'!H:H,MATCH($C1236,'Policy Characteristics'!$C:$C,0))),"",INDEX('Policy Characteristics'!H:H,MATCH($C1236,'Policy Characteristics'!$C:$C,0)))</f>
        <v>0.01</v>
      </c>
      <c r="O1236" s="76" t="str">
        <f>IF(ISBLANK(INDEX('Policy Characteristics'!I:I,MATCH($C1236,'Policy Characteristics'!$C:$C,0))),"",INDEX('Policy Characteristics'!I:I,MATCH($C1236,'Policy Characteristics'!$C:$C,0)))</f>
        <v>% of fuel shifted</v>
      </c>
      <c r="P1236" s="7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76" t="str">
        <f>IF(ISBLANK(INDEX('Policy Characteristics'!K:K,MATCH($C1236,'Policy Characteristics'!$C:$C,0))),"",INDEX('Policy Characteristics'!K:K,MATCH($C1236,'Policy Characteristics'!$C:$C,0)))</f>
        <v>industry-ag-main.html#fuel-switching</v>
      </c>
      <c r="R1236" s="76" t="str">
        <f>IF(ISBLANK(INDEX('Policy Characteristics'!L:L,MATCH($C1236,'Policy Characteristics'!$C:$C,0))),"",INDEX('Policy Characteristics'!L:L,MATCH($C1236,'Policy Characteristics'!$C:$C,0)))</f>
        <v>industry-elec-and-hydrogen.html</v>
      </c>
    </row>
    <row r="1237" spans="1:18" s="143" customFormat="1" x14ac:dyDescent="0.25">
      <c r="A1237" s="76" t="str">
        <f>IF(ISBLANK(INDEX('Policy Characteristics'!A:A,MATCH($C1237,'Policy Characteristics'!$C:$C,0))),"",INDEX('Policy Characteristics'!A:A,MATCH($C1237,'Policy Characteristics'!$C:$C,0)))</f>
        <v>Industry</v>
      </c>
      <c r="B1237" s="200" t="str">
        <f>IF(ISBLANK(INDEX('Policy Characteristics'!B:B,MATCH($C1237,'Policy Characteristics'!$C:$C,0))),"",INDEX('Policy Characteristics'!B:B,MATCH($C1237,'Policy Characteristics'!$C:$C,0)))</f>
        <v>Hydrogen Combustion</v>
      </c>
      <c r="C1237" s="76" t="str">
        <f t="shared" si="36"/>
        <v>Fraction of Eligible Industrial Energy Use Shifted to Hydrogen</v>
      </c>
      <c r="D1237" s="78" t="s">
        <v>1315</v>
      </c>
      <c r="E1237" t="s">
        <v>1684</v>
      </c>
      <c r="F1237" t="s">
        <v>1277</v>
      </c>
      <c r="G1237" s="88" t="s">
        <v>1691</v>
      </c>
      <c r="H1237" s="15">
        <v>2156</v>
      </c>
      <c r="I1237" s="213" t="s">
        <v>43</v>
      </c>
      <c r="J1237" s="202" t="str">
        <f>IF(ISBLANK(INDEX('Policy Characteristics'!D:D,MATCH($C1237,'Policy Characteristics'!$C:$C,0))),"",INDEX('Policy Characteristics'!D:D,MATCH($C1237,'Policy Characteristics'!$C:$C,0)))</f>
        <v>Hydrogen Combustion</v>
      </c>
      <c r="K1237" s="76" t="str">
        <f>IF(ISBLANK(INDEX('Policy Characteristics'!E:E,MATCH($C1237,'Policy Characteristics'!$C:$C,0))),"",INDEX('Policy Characteristics'!E:E,MATCH($C1237,'Policy Characteristics'!$C:$C,0)))</f>
        <v>indst shift to hydrogen</v>
      </c>
      <c r="L1237" s="205">
        <f>IF(ISBLANK(INDEX('Policy Characteristics'!F:F,MATCH($C1237,'Policy Characteristics'!$C:$C,0))),"",INDEX('Policy Characteristics'!F:F,MATCH($C1237,'Policy Characteristics'!$C:$C,0)))</f>
        <v>0</v>
      </c>
      <c r="M1237" s="205">
        <f>IF(ISBLANK(INDEX('Policy Characteristics'!G:G,MATCH($C1237,'Policy Characteristics'!$C:$C,0))),"",INDEX('Policy Characteristics'!G:G,MATCH($C1237,'Policy Characteristics'!$C:$C,0)))</f>
        <v>1</v>
      </c>
      <c r="N1237" s="205">
        <f>IF(ISBLANK(INDEX('Policy Characteristics'!H:H,MATCH($C1237,'Policy Characteristics'!$C:$C,0))),"",INDEX('Policy Characteristics'!H:H,MATCH($C1237,'Policy Characteristics'!$C:$C,0)))</f>
        <v>0.01</v>
      </c>
      <c r="O1237" s="76" t="str">
        <f>IF(ISBLANK(INDEX('Policy Characteristics'!I:I,MATCH($C1237,'Policy Characteristics'!$C:$C,0))),"",INDEX('Policy Characteristics'!I:I,MATCH($C1237,'Policy Characteristics'!$C:$C,0)))</f>
        <v>% of fuel shifted</v>
      </c>
      <c r="P1237" s="7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76" t="str">
        <f>IF(ISBLANK(INDEX('Policy Characteristics'!K:K,MATCH($C1237,'Policy Characteristics'!$C:$C,0))),"",INDEX('Policy Characteristics'!K:K,MATCH($C1237,'Policy Characteristics'!$C:$C,0)))</f>
        <v>industry-ag-main.html#fuel-switching</v>
      </c>
      <c r="R1237" s="76" t="str">
        <f>IF(ISBLANK(INDEX('Policy Characteristics'!L:L,MATCH($C1237,'Policy Characteristics'!$C:$C,0))),"",INDEX('Policy Characteristics'!L:L,MATCH($C1237,'Policy Characteristics'!$C:$C,0)))</f>
        <v>industry-elec-and-hydrogen.html</v>
      </c>
    </row>
    <row r="1238" spans="1:18" s="143" customFormat="1" x14ac:dyDescent="0.25">
      <c r="A1238" s="76" t="str">
        <f>IF(ISBLANK(INDEX('Policy Characteristics'!A:A,MATCH($C1238,'Policy Characteristics'!$C:$C,0))),"",INDEX('Policy Characteristics'!A:A,MATCH($C1238,'Policy Characteristics'!$C:$C,0)))</f>
        <v>Industry</v>
      </c>
      <c r="B1238" s="200" t="str">
        <f>IF(ISBLANK(INDEX('Policy Characteristics'!B:B,MATCH($C1238,'Policy Characteristics'!$C:$C,0))),"",INDEX('Policy Characteristics'!B:B,MATCH($C1238,'Policy Characteristics'!$C:$C,0)))</f>
        <v>Hydrogen Combustion</v>
      </c>
      <c r="C1238" s="76" t="str">
        <f t="shared" si="36"/>
        <v>Fraction of Eligible Industrial Energy Use Shifted to Hydrogen</v>
      </c>
      <c r="D1238" s="78" t="s">
        <v>1315</v>
      </c>
      <c r="E1238" t="s">
        <v>1685</v>
      </c>
      <c r="F1238" t="s">
        <v>1277</v>
      </c>
      <c r="G1238" s="88" t="s">
        <v>1692</v>
      </c>
      <c r="H1238" s="15">
        <v>2157</v>
      </c>
      <c r="I1238" s="213" t="s">
        <v>43</v>
      </c>
      <c r="J1238" s="202" t="str">
        <f>IF(ISBLANK(INDEX('Policy Characteristics'!D:D,MATCH($C1238,'Policy Characteristics'!$C:$C,0))),"",INDEX('Policy Characteristics'!D:D,MATCH($C1238,'Policy Characteristics'!$C:$C,0)))</f>
        <v>Hydrogen Combustion</v>
      </c>
      <c r="K1238" s="76" t="str">
        <f>IF(ISBLANK(INDEX('Policy Characteristics'!E:E,MATCH($C1238,'Policy Characteristics'!$C:$C,0))),"",INDEX('Policy Characteristics'!E:E,MATCH($C1238,'Policy Characteristics'!$C:$C,0)))</f>
        <v>indst shift to hydrogen</v>
      </c>
      <c r="L1238" s="205">
        <f>IF(ISBLANK(INDEX('Policy Characteristics'!F:F,MATCH($C1238,'Policy Characteristics'!$C:$C,0))),"",INDEX('Policy Characteristics'!F:F,MATCH($C1238,'Policy Characteristics'!$C:$C,0)))</f>
        <v>0</v>
      </c>
      <c r="M1238" s="205">
        <f>IF(ISBLANK(INDEX('Policy Characteristics'!G:G,MATCH($C1238,'Policy Characteristics'!$C:$C,0))),"",INDEX('Policy Characteristics'!G:G,MATCH($C1238,'Policy Characteristics'!$C:$C,0)))</f>
        <v>1</v>
      </c>
      <c r="N1238" s="205">
        <f>IF(ISBLANK(INDEX('Policy Characteristics'!H:H,MATCH($C1238,'Policy Characteristics'!$C:$C,0))),"",INDEX('Policy Characteristics'!H:H,MATCH($C1238,'Policy Characteristics'!$C:$C,0)))</f>
        <v>0.01</v>
      </c>
      <c r="O1238" s="76" t="str">
        <f>IF(ISBLANK(INDEX('Policy Characteristics'!I:I,MATCH($C1238,'Policy Characteristics'!$C:$C,0))),"",INDEX('Policy Characteristics'!I:I,MATCH($C1238,'Policy Characteristics'!$C:$C,0)))</f>
        <v>% of fuel shifted</v>
      </c>
      <c r="P1238" s="7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76" t="str">
        <f>IF(ISBLANK(INDEX('Policy Characteristics'!K:K,MATCH($C1238,'Policy Characteristics'!$C:$C,0))),"",INDEX('Policy Characteristics'!K:K,MATCH($C1238,'Policy Characteristics'!$C:$C,0)))</f>
        <v>industry-ag-main.html#fuel-switching</v>
      </c>
      <c r="R1238" s="76" t="str">
        <f>IF(ISBLANK(INDEX('Policy Characteristics'!L:L,MATCH($C1238,'Policy Characteristics'!$C:$C,0))),"",INDEX('Policy Characteristics'!L:L,MATCH($C1238,'Policy Characteristics'!$C:$C,0)))</f>
        <v>industry-elec-and-hydrogen.html</v>
      </c>
    </row>
    <row r="1239" spans="1:18" s="143" customFormat="1" x14ac:dyDescent="0.25">
      <c r="A1239" s="76" t="str">
        <f>IF(ISBLANK(INDEX('Policy Characteristics'!A:A,MATCH($C1239,'Policy Characteristics'!$C:$C,0))),"",INDEX('Policy Characteristics'!A:A,MATCH($C1239,'Policy Characteristics'!$C:$C,0)))</f>
        <v>Industry</v>
      </c>
      <c r="B1239" s="200" t="str">
        <f>IF(ISBLANK(INDEX('Policy Characteristics'!B:B,MATCH($C1239,'Policy Characteristics'!$C:$C,0))),"",INDEX('Policy Characteristics'!B:B,MATCH($C1239,'Policy Characteristics'!$C:$C,0)))</f>
        <v>Hydrogen Combustion</v>
      </c>
      <c r="C1239" s="76" t="str">
        <f t="shared" si="36"/>
        <v>Fraction of Eligible Industrial Energy Use Shifted to Hydrogen</v>
      </c>
      <c r="D1239" s="78" t="s">
        <v>1315</v>
      </c>
      <c r="E1239" t="s">
        <v>1686</v>
      </c>
      <c r="F1239" t="s">
        <v>1277</v>
      </c>
      <c r="G1239" s="88" t="s">
        <v>1693</v>
      </c>
      <c r="H1239" s="15">
        <v>2158</v>
      </c>
      <c r="I1239" s="213" t="s">
        <v>44</v>
      </c>
      <c r="J1239" s="202" t="str">
        <f>IF(ISBLANK(INDEX('Policy Characteristics'!D:D,MATCH($C1239,'Policy Characteristics'!$C:$C,0))),"",INDEX('Policy Characteristics'!D:D,MATCH($C1239,'Policy Characteristics'!$C:$C,0)))</f>
        <v>Hydrogen Combustion</v>
      </c>
      <c r="K1239" s="76" t="str">
        <f>IF(ISBLANK(INDEX('Policy Characteristics'!E:E,MATCH($C1239,'Policy Characteristics'!$C:$C,0))),"",INDEX('Policy Characteristics'!E:E,MATCH($C1239,'Policy Characteristics'!$C:$C,0)))</f>
        <v>indst shift to hydrogen</v>
      </c>
      <c r="L1239" s="205">
        <f>IF(ISBLANK(INDEX('Policy Characteristics'!F:F,MATCH($C1239,'Policy Characteristics'!$C:$C,0))),"",INDEX('Policy Characteristics'!F:F,MATCH($C1239,'Policy Characteristics'!$C:$C,0)))</f>
        <v>0</v>
      </c>
      <c r="M1239" s="205">
        <f>IF(ISBLANK(INDEX('Policy Characteristics'!G:G,MATCH($C1239,'Policy Characteristics'!$C:$C,0))),"",INDEX('Policy Characteristics'!G:G,MATCH($C1239,'Policy Characteristics'!$C:$C,0)))</f>
        <v>1</v>
      </c>
      <c r="N1239" s="205">
        <f>IF(ISBLANK(INDEX('Policy Characteristics'!H:H,MATCH($C1239,'Policy Characteristics'!$C:$C,0))),"",INDEX('Policy Characteristics'!H:H,MATCH($C1239,'Policy Characteristics'!$C:$C,0)))</f>
        <v>0.01</v>
      </c>
      <c r="O1239" s="76" t="str">
        <f>IF(ISBLANK(INDEX('Policy Characteristics'!I:I,MATCH($C1239,'Policy Characteristics'!$C:$C,0))),"",INDEX('Policy Characteristics'!I:I,MATCH($C1239,'Policy Characteristics'!$C:$C,0)))</f>
        <v>% of fuel shifted</v>
      </c>
      <c r="P1239" s="7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76" t="str">
        <f>IF(ISBLANK(INDEX('Policy Characteristics'!K:K,MATCH($C1239,'Policy Characteristics'!$C:$C,0))),"",INDEX('Policy Characteristics'!K:K,MATCH($C1239,'Policy Characteristics'!$C:$C,0)))</f>
        <v>industry-ag-main.html#fuel-switching</v>
      </c>
      <c r="R1239" s="76" t="str">
        <f>IF(ISBLANK(INDEX('Policy Characteristics'!L:L,MATCH($C1239,'Policy Characteristics'!$C:$C,0))),"",INDEX('Policy Characteristics'!L:L,MATCH($C1239,'Policy Characteristics'!$C:$C,0)))</f>
        <v>industry-elec-and-hydrogen.html</v>
      </c>
    </row>
    <row r="1240" spans="1:18" s="143" customFormat="1" x14ac:dyDescent="0.25">
      <c r="A1240" s="76" t="str">
        <f>IF(ISBLANK(INDEX('Policy Characteristics'!A:A,MATCH($C1240,'Policy Characteristics'!$C:$C,0))),"",INDEX('Policy Characteristics'!A:A,MATCH($C1240,'Policy Characteristics'!$C:$C,0)))</f>
        <v>Industry</v>
      </c>
      <c r="B1240" s="200" t="str">
        <f>IF(ISBLANK(INDEX('Policy Characteristics'!B:B,MATCH($C1240,'Policy Characteristics'!$C:$C,0))),"",INDEX('Policy Characteristics'!B:B,MATCH($C1240,'Policy Characteristics'!$C:$C,0)))</f>
        <v>Hydrogen Combustion</v>
      </c>
      <c r="C1240" s="76" t="str">
        <f t="shared" si="36"/>
        <v>Fraction of Eligible Industrial Energy Use Shifted to Hydrogen</v>
      </c>
      <c r="D1240" s="78" t="s">
        <v>1315</v>
      </c>
      <c r="E1240" t="s">
        <v>1687</v>
      </c>
      <c r="F1240" t="s">
        <v>1277</v>
      </c>
      <c r="G1240" s="88" t="s">
        <v>1694</v>
      </c>
      <c r="H1240" s="15">
        <v>2159</v>
      </c>
      <c r="I1240" s="213" t="s">
        <v>44</v>
      </c>
      <c r="J1240" s="202" t="str">
        <f>IF(ISBLANK(INDEX('Policy Characteristics'!D:D,MATCH($C1240,'Policy Characteristics'!$C:$C,0))),"",INDEX('Policy Characteristics'!D:D,MATCH($C1240,'Policy Characteristics'!$C:$C,0)))</f>
        <v>Hydrogen Combustion</v>
      </c>
      <c r="K1240" s="76" t="str">
        <f>IF(ISBLANK(INDEX('Policy Characteristics'!E:E,MATCH($C1240,'Policy Characteristics'!$C:$C,0))),"",INDEX('Policy Characteristics'!E:E,MATCH($C1240,'Policy Characteristics'!$C:$C,0)))</f>
        <v>indst shift to hydrogen</v>
      </c>
      <c r="L1240" s="205">
        <f>IF(ISBLANK(INDEX('Policy Characteristics'!F:F,MATCH($C1240,'Policy Characteristics'!$C:$C,0))),"",INDEX('Policy Characteristics'!F:F,MATCH($C1240,'Policy Characteristics'!$C:$C,0)))</f>
        <v>0</v>
      </c>
      <c r="M1240" s="205">
        <f>IF(ISBLANK(INDEX('Policy Characteristics'!G:G,MATCH($C1240,'Policy Characteristics'!$C:$C,0))),"",INDEX('Policy Characteristics'!G:G,MATCH($C1240,'Policy Characteristics'!$C:$C,0)))</f>
        <v>1</v>
      </c>
      <c r="N1240" s="205">
        <f>IF(ISBLANK(INDEX('Policy Characteristics'!H:H,MATCH($C1240,'Policy Characteristics'!$C:$C,0))),"",INDEX('Policy Characteristics'!H:H,MATCH($C1240,'Policy Characteristics'!$C:$C,0)))</f>
        <v>0.01</v>
      </c>
      <c r="O1240" s="76" t="str">
        <f>IF(ISBLANK(INDEX('Policy Characteristics'!I:I,MATCH($C1240,'Policy Characteristics'!$C:$C,0))),"",INDEX('Policy Characteristics'!I:I,MATCH($C1240,'Policy Characteristics'!$C:$C,0)))</f>
        <v>% of fuel shifted</v>
      </c>
      <c r="P1240" s="7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76" t="str">
        <f>IF(ISBLANK(INDEX('Policy Characteristics'!K:K,MATCH($C1240,'Policy Characteristics'!$C:$C,0))),"",INDEX('Policy Characteristics'!K:K,MATCH($C1240,'Policy Characteristics'!$C:$C,0)))</f>
        <v>industry-ag-main.html#fuel-switching</v>
      </c>
      <c r="R1240" s="76" t="str">
        <f>IF(ISBLANK(INDEX('Policy Characteristics'!L:L,MATCH($C1240,'Policy Characteristics'!$C:$C,0))),"",INDEX('Policy Characteristics'!L:L,MATCH($C1240,'Policy Characteristics'!$C:$C,0)))</f>
        <v>industry-elec-and-hydrogen.html</v>
      </c>
    </row>
    <row r="1241" spans="1:18" s="143" customFormat="1" x14ac:dyDescent="0.25">
      <c r="A1241" s="76" t="str">
        <f>IF(ISBLANK(INDEX('Policy Characteristics'!A:A,MATCH($C1241,'Policy Characteristics'!$C:$C,0))),"",INDEX('Policy Characteristics'!A:A,MATCH($C1241,'Policy Characteristics'!$C:$C,0)))</f>
        <v>Industry</v>
      </c>
      <c r="B1241" s="200" t="str">
        <f>IF(ISBLANK(INDEX('Policy Characteristics'!B:B,MATCH($C1241,'Policy Characteristics'!$C:$C,0))),"",INDEX('Policy Characteristics'!B:B,MATCH($C1241,'Policy Characteristics'!$C:$C,0)))</f>
        <v>Hydrogen Combustion</v>
      </c>
      <c r="C1241" s="76" t="str">
        <f t="shared" si="36"/>
        <v>Fraction of Eligible Industrial Energy Use Shifted to Hydrogen</v>
      </c>
      <c r="D1241" s="78" t="s">
        <v>1315</v>
      </c>
      <c r="E1241" t="s">
        <v>1688</v>
      </c>
      <c r="F1241" t="s">
        <v>1277</v>
      </c>
      <c r="G1241" s="88" t="s">
        <v>1695</v>
      </c>
      <c r="H1241" s="15">
        <v>2160</v>
      </c>
      <c r="I1241" s="213" t="s">
        <v>44</v>
      </c>
      <c r="J1241" s="202" t="str">
        <f>IF(ISBLANK(INDEX('Policy Characteristics'!D:D,MATCH($C1241,'Policy Characteristics'!$C:$C,0))),"",INDEX('Policy Characteristics'!D:D,MATCH($C1241,'Policy Characteristics'!$C:$C,0)))</f>
        <v>Hydrogen Combustion</v>
      </c>
      <c r="K1241" s="76" t="str">
        <f>IF(ISBLANK(INDEX('Policy Characteristics'!E:E,MATCH($C1241,'Policy Characteristics'!$C:$C,0))),"",INDEX('Policy Characteristics'!E:E,MATCH($C1241,'Policy Characteristics'!$C:$C,0)))</f>
        <v>indst shift to hydrogen</v>
      </c>
      <c r="L1241" s="205">
        <f>IF(ISBLANK(INDEX('Policy Characteristics'!F:F,MATCH($C1241,'Policy Characteristics'!$C:$C,0))),"",INDEX('Policy Characteristics'!F:F,MATCH($C1241,'Policy Characteristics'!$C:$C,0)))</f>
        <v>0</v>
      </c>
      <c r="M1241" s="205">
        <f>IF(ISBLANK(INDEX('Policy Characteristics'!G:G,MATCH($C1241,'Policy Characteristics'!$C:$C,0))),"",INDEX('Policy Characteristics'!G:G,MATCH($C1241,'Policy Characteristics'!$C:$C,0)))</f>
        <v>1</v>
      </c>
      <c r="N1241" s="205">
        <f>IF(ISBLANK(INDEX('Policy Characteristics'!H:H,MATCH($C1241,'Policy Characteristics'!$C:$C,0))),"",INDEX('Policy Characteristics'!H:H,MATCH($C1241,'Policy Characteristics'!$C:$C,0)))</f>
        <v>0.01</v>
      </c>
      <c r="O1241" s="76" t="str">
        <f>IF(ISBLANK(INDEX('Policy Characteristics'!I:I,MATCH($C1241,'Policy Characteristics'!$C:$C,0))),"",INDEX('Policy Characteristics'!I:I,MATCH($C1241,'Policy Characteristics'!$C:$C,0)))</f>
        <v>% of fuel shifted</v>
      </c>
      <c r="P1241" s="7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76" t="str">
        <f>IF(ISBLANK(INDEX('Policy Characteristics'!K:K,MATCH($C1241,'Policy Characteristics'!$C:$C,0))),"",INDEX('Policy Characteristics'!K:K,MATCH($C1241,'Policy Characteristics'!$C:$C,0)))</f>
        <v>industry-ag-main.html#fuel-switching</v>
      </c>
      <c r="R1241" s="76" t="str">
        <f>IF(ISBLANK(INDEX('Policy Characteristics'!L:L,MATCH($C1241,'Policy Characteristics'!$C:$C,0))),"",INDEX('Policy Characteristics'!L:L,MATCH($C1241,'Policy Characteristics'!$C:$C,0)))</f>
        <v>industry-elec-and-hydrogen.html</v>
      </c>
    </row>
    <row r="1242" spans="1:18" s="143" customFormat="1" x14ac:dyDescent="0.25">
      <c r="A1242" s="76" t="str">
        <f>IF(ISBLANK(INDEX('Policy Characteristics'!A:A,MATCH($C1242,'Policy Characteristics'!$C:$C,0))),"",INDEX('Policy Characteristics'!A:A,MATCH($C1242,'Policy Characteristics'!$C:$C,0)))</f>
        <v>Industry</v>
      </c>
      <c r="B1242" s="200" t="str">
        <f>IF(ISBLANK(INDEX('Policy Characteristics'!B:B,MATCH($C1242,'Policy Characteristics'!$C:$C,0))),"",INDEX('Policy Characteristics'!B:B,MATCH($C1242,'Policy Characteristics'!$C:$C,0)))</f>
        <v>Hydrogen Combustion</v>
      </c>
      <c r="C1242" s="76" t="str">
        <f t="shared" si="36"/>
        <v>Fraction of Eligible Industrial Energy Use Shifted to Hydrogen</v>
      </c>
      <c r="D1242" s="78" t="s">
        <v>1315</v>
      </c>
      <c r="E1242" t="s">
        <v>1824</v>
      </c>
      <c r="F1242" t="s">
        <v>1277</v>
      </c>
      <c r="G1242" s="88" t="s">
        <v>1824</v>
      </c>
      <c r="H1242" s="15">
        <v>2161</v>
      </c>
      <c r="I1242" s="213" t="s">
        <v>44</v>
      </c>
      <c r="J1242" s="202" t="str">
        <f>IF(ISBLANK(INDEX('Policy Characteristics'!D:D,MATCH($C1242,'Policy Characteristics'!$C:$C,0))),"",INDEX('Policy Characteristics'!D:D,MATCH($C1242,'Policy Characteristics'!$C:$C,0)))</f>
        <v>Hydrogen Combustion</v>
      </c>
      <c r="K1242" s="76" t="str">
        <f>IF(ISBLANK(INDEX('Policy Characteristics'!E:E,MATCH($C1242,'Policy Characteristics'!$C:$C,0))),"",INDEX('Policy Characteristics'!E:E,MATCH($C1242,'Policy Characteristics'!$C:$C,0)))</f>
        <v>indst shift to hydrogen</v>
      </c>
      <c r="L1242" s="205">
        <f>IF(ISBLANK(INDEX('Policy Characteristics'!F:F,MATCH($C1242,'Policy Characteristics'!$C:$C,0))),"",INDEX('Policy Characteristics'!F:F,MATCH($C1242,'Policy Characteristics'!$C:$C,0)))</f>
        <v>0</v>
      </c>
      <c r="M1242" s="205">
        <f>IF(ISBLANK(INDEX('Policy Characteristics'!G:G,MATCH($C1242,'Policy Characteristics'!$C:$C,0))),"",INDEX('Policy Characteristics'!G:G,MATCH($C1242,'Policy Characteristics'!$C:$C,0)))</f>
        <v>1</v>
      </c>
      <c r="N1242" s="205">
        <f>IF(ISBLANK(INDEX('Policy Characteristics'!H:H,MATCH($C1242,'Policy Characteristics'!$C:$C,0))),"",INDEX('Policy Characteristics'!H:H,MATCH($C1242,'Policy Characteristics'!$C:$C,0)))</f>
        <v>0.01</v>
      </c>
      <c r="O1242" s="76" t="str">
        <f>IF(ISBLANK(INDEX('Policy Characteristics'!I:I,MATCH($C1242,'Policy Characteristics'!$C:$C,0))),"",INDEX('Policy Characteristics'!I:I,MATCH($C1242,'Policy Characteristics'!$C:$C,0)))</f>
        <v>% of fuel shifted</v>
      </c>
      <c r="P1242" s="7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76" t="str">
        <f>IF(ISBLANK(INDEX('Policy Characteristics'!K:K,MATCH($C1242,'Policy Characteristics'!$C:$C,0))),"",INDEX('Policy Characteristics'!K:K,MATCH($C1242,'Policy Characteristics'!$C:$C,0)))</f>
        <v>industry-ag-main.html#fuel-switching</v>
      </c>
      <c r="R1242" s="76" t="str">
        <f>IF(ISBLANK(INDEX('Policy Characteristics'!L:L,MATCH($C1242,'Policy Characteristics'!$C:$C,0))),"",INDEX('Policy Characteristics'!L:L,MATCH($C1242,'Policy Characteristics'!$C:$C,0)))</f>
        <v>industry-elec-and-hydrogen.html</v>
      </c>
    </row>
    <row r="1243" spans="1:18" s="143" customFormat="1" x14ac:dyDescent="0.25">
      <c r="A1243" s="76" t="str">
        <f>IF(ISBLANK(INDEX('Policy Characteristics'!A:A,MATCH($C1243,'Policy Characteristics'!$C:$C,0))),"",INDEX('Policy Characteristics'!A:A,MATCH($C1243,'Policy Characteristics'!$C:$C,0)))</f>
        <v>Industry</v>
      </c>
      <c r="B1243" s="200" t="str">
        <f>IF(ISBLANK(INDEX('Policy Characteristics'!B:B,MATCH($C1243,'Policy Characteristics'!$C:$C,0))),"",INDEX('Policy Characteristics'!B:B,MATCH($C1243,'Policy Characteristics'!$C:$C,0)))</f>
        <v>Hydrogen Combustion</v>
      </c>
      <c r="C1243" s="76" t="str">
        <f t="shared" si="36"/>
        <v>Fraction of Eligible Industrial Energy Use Shifted to Hydrogen</v>
      </c>
      <c r="D1243" s="78" t="s">
        <v>1316</v>
      </c>
      <c r="E1243" t="s">
        <v>1682</v>
      </c>
      <c r="F1243" t="s">
        <v>1278</v>
      </c>
      <c r="G1243" s="88" t="s">
        <v>1689</v>
      </c>
      <c r="H1243" s="15">
        <v>2162</v>
      </c>
      <c r="I1243" s="213" t="s">
        <v>43</v>
      </c>
      <c r="J1243" s="202" t="str">
        <f>IF(ISBLANK(INDEX('Policy Characteristics'!D:D,MATCH($C1243,'Policy Characteristics'!$C:$C,0))),"",INDEX('Policy Characteristics'!D:D,MATCH($C1243,'Policy Characteristics'!$C:$C,0)))</f>
        <v>Hydrogen Combustion</v>
      </c>
      <c r="K1243" s="76" t="str">
        <f>IF(ISBLANK(INDEX('Policy Characteristics'!E:E,MATCH($C1243,'Policy Characteristics'!$C:$C,0))),"",INDEX('Policy Characteristics'!E:E,MATCH($C1243,'Policy Characteristics'!$C:$C,0)))</f>
        <v>indst shift to hydrogen</v>
      </c>
      <c r="L1243" s="205">
        <f>IF(ISBLANK(INDEX('Policy Characteristics'!F:F,MATCH($C1243,'Policy Characteristics'!$C:$C,0))),"",INDEX('Policy Characteristics'!F:F,MATCH($C1243,'Policy Characteristics'!$C:$C,0)))</f>
        <v>0</v>
      </c>
      <c r="M1243" s="205">
        <f>IF(ISBLANK(INDEX('Policy Characteristics'!G:G,MATCH($C1243,'Policy Characteristics'!$C:$C,0))),"",INDEX('Policy Characteristics'!G:G,MATCH($C1243,'Policy Characteristics'!$C:$C,0)))</f>
        <v>1</v>
      </c>
      <c r="N1243" s="205">
        <f>IF(ISBLANK(INDEX('Policy Characteristics'!H:H,MATCH($C1243,'Policy Characteristics'!$C:$C,0))),"",INDEX('Policy Characteristics'!H:H,MATCH($C1243,'Policy Characteristics'!$C:$C,0)))</f>
        <v>0.01</v>
      </c>
      <c r="O1243" s="76" t="str">
        <f>IF(ISBLANK(INDEX('Policy Characteristics'!I:I,MATCH($C1243,'Policy Characteristics'!$C:$C,0))),"",INDEX('Policy Characteristics'!I:I,MATCH($C1243,'Policy Characteristics'!$C:$C,0)))</f>
        <v>% of fuel shifted</v>
      </c>
      <c r="P1243" s="7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76" t="str">
        <f>IF(ISBLANK(INDEX('Policy Characteristics'!K:K,MATCH($C1243,'Policy Characteristics'!$C:$C,0))),"",INDEX('Policy Characteristics'!K:K,MATCH($C1243,'Policy Characteristics'!$C:$C,0)))</f>
        <v>industry-ag-main.html#fuel-switching</v>
      </c>
      <c r="R1243" s="76" t="str">
        <f>IF(ISBLANK(INDEX('Policy Characteristics'!L:L,MATCH($C1243,'Policy Characteristics'!$C:$C,0))),"",INDEX('Policy Characteristics'!L:L,MATCH($C1243,'Policy Characteristics'!$C:$C,0)))</f>
        <v>industry-elec-and-hydrogen.html</v>
      </c>
    </row>
    <row r="1244" spans="1:18" s="143" customFormat="1" x14ac:dyDescent="0.25">
      <c r="A1244" s="76" t="str">
        <f>IF(ISBLANK(INDEX('Policy Characteristics'!A:A,MATCH($C1244,'Policy Characteristics'!$C:$C,0))),"",INDEX('Policy Characteristics'!A:A,MATCH($C1244,'Policy Characteristics'!$C:$C,0)))</f>
        <v>Industry</v>
      </c>
      <c r="B1244" s="200" t="str">
        <f>IF(ISBLANK(INDEX('Policy Characteristics'!B:B,MATCH($C1244,'Policy Characteristics'!$C:$C,0))),"",INDEX('Policy Characteristics'!B:B,MATCH($C1244,'Policy Characteristics'!$C:$C,0)))</f>
        <v>Hydrogen Combustion</v>
      </c>
      <c r="C1244" s="76" t="str">
        <f t="shared" si="36"/>
        <v>Fraction of Eligible Industrial Energy Use Shifted to Hydrogen</v>
      </c>
      <c r="D1244" s="78" t="s">
        <v>1316</v>
      </c>
      <c r="E1244" t="s">
        <v>1683</v>
      </c>
      <c r="F1244" t="s">
        <v>1278</v>
      </c>
      <c r="G1244" s="88" t="s">
        <v>1690</v>
      </c>
      <c r="H1244" s="15">
        <v>2163</v>
      </c>
      <c r="I1244" s="213" t="s">
        <v>43</v>
      </c>
      <c r="J1244" s="202" t="str">
        <f>IF(ISBLANK(INDEX('Policy Characteristics'!D:D,MATCH($C1244,'Policy Characteristics'!$C:$C,0))),"",INDEX('Policy Characteristics'!D:D,MATCH($C1244,'Policy Characteristics'!$C:$C,0)))</f>
        <v>Hydrogen Combustion</v>
      </c>
      <c r="K1244" s="76" t="str">
        <f>IF(ISBLANK(INDEX('Policy Characteristics'!E:E,MATCH($C1244,'Policy Characteristics'!$C:$C,0))),"",INDEX('Policy Characteristics'!E:E,MATCH($C1244,'Policy Characteristics'!$C:$C,0)))</f>
        <v>indst shift to hydrogen</v>
      </c>
      <c r="L1244" s="205">
        <f>IF(ISBLANK(INDEX('Policy Characteristics'!F:F,MATCH($C1244,'Policy Characteristics'!$C:$C,0))),"",INDEX('Policy Characteristics'!F:F,MATCH($C1244,'Policy Characteristics'!$C:$C,0)))</f>
        <v>0</v>
      </c>
      <c r="M1244" s="205">
        <f>IF(ISBLANK(INDEX('Policy Characteristics'!G:G,MATCH($C1244,'Policy Characteristics'!$C:$C,0))),"",INDEX('Policy Characteristics'!G:G,MATCH($C1244,'Policy Characteristics'!$C:$C,0)))</f>
        <v>1</v>
      </c>
      <c r="N1244" s="205">
        <f>IF(ISBLANK(INDEX('Policy Characteristics'!H:H,MATCH($C1244,'Policy Characteristics'!$C:$C,0))),"",INDEX('Policy Characteristics'!H:H,MATCH($C1244,'Policy Characteristics'!$C:$C,0)))</f>
        <v>0.01</v>
      </c>
      <c r="O1244" s="76" t="str">
        <f>IF(ISBLANK(INDEX('Policy Characteristics'!I:I,MATCH($C1244,'Policy Characteristics'!$C:$C,0))),"",INDEX('Policy Characteristics'!I:I,MATCH($C1244,'Policy Characteristics'!$C:$C,0)))</f>
        <v>% of fuel shifted</v>
      </c>
      <c r="P1244" s="7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76" t="str">
        <f>IF(ISBLANK(INDEX('Policy Characteristics'!K:K,MATCH($C1244,'Policy Characteristics'!$C:$C,0))),"",INDEX('Policy Characteristics'!K:K,MATCH($C1244,'Policy Characteristics'!$C:$C,0)))</f>
        <v>industry-ag-main.html#fuel-switching</v>
      </c>
      <c r="R1244" s="76" t="str">
        <f>IF(ISBLANK(INDEX('Policy Characteristics'!L:L,MATCH($C1244,'Policy Characteristics'!$C:$C,0))),"",INDEX('Policy Characteristics'!L:L,MATCH($C1244,'Policy Characteristics'!$C:$C,0)))</f>
        <v>industry-elec-and-hydrogen.html</v>
      </c>
    </row>
    <row r="1245" spans="1:18" s="143" customFormat="1" x14ac:dyDescent="0.25">
      <c r="A1245" s="76" t="str">
        <f>IF(ISBLANK(INDEX('Policy Characteristics'!A:A,MATCH($C1245,'Policy Characteristics'!$C:$C,0))),"",INDEX('Policy Characteristics'!A:A,MATCH($C1245,'Policy Characteristics'!$C:$C,0)))</f>
        <v>Industry</v>
      </c>
      <c r="B1245" s="200" t="str">
        <f>IF(ISBLANK(INDEX('Policy Characteristics'!B:B,MATCH($C1245,'Policy Characteristics'!$C:$C,0))),"",INDEX('Policy Characteristics'!B:B,MATCH($C1245,'Policy Characteristics'!$C:$C,0)))</f>
        <v>Hydrogen Combustion</v>
      </c>
      <c r="C1245" s="76" t="str">
        <f t="shared" ref="C1245:C1308" si="37">C$1115</f>
        <v>Fraction of Eligible Industrial Energy Use Shifted to Hydrogen</v>
      </c>
      <c r="D1245" s="78" t="s">
        <v>1316</v>
      </c>
      <c r="E1245" t="s">
        <v>1684</v>
      </c>
      <c r="F1245" t="s">
        <v>1278</v>
      </c>
      <c r="G1245" s="88" t="s">
        <v>1691</v>
      </c>
      <c r="H1245" s="15">
        <v>2164</v>
      </c>
      <c r="I1245" s="213" t="s">
        <v>43</v>
      </c>
      <c r="J1245" s="202" t="str">
        <f>IF(ISBLANK(INDEX('Policy Characteristics'!D:D,MATCH($C1245,'Policy Characteristics'!$C:$C,0))),"",INDEX('Policy Characteristics'!D:D,MATCH($C1245,'Policy Characteristics'!$C:$C,0)))</f>
        <v>Hydrogen Combustion</v>
      </c>
      <c r="K1245" s="76" t="str">
        <f>IF(ISBLANK(INDEX('Policy Characteristics'!E:E,MATCH($C1245,'Policy Characteristics'!$C:$C,0))),"",INDEX('Policy Characteristics'!E:E,MATCH($C1245,'Policy Characteristics'!$C:$C,0)))</f>
        <v>indst shift to hydrogen</v>
      </c>
      <c r="L1245" s="205">
        <f>IF(ISBLANK(INDEX('Policy Characteristics'!F:F,MATCH($C1245,'Policy Characteristics'!$C:$C,0))),"",INDEX('Policy Characteristics'!F:F,MATCH($C1245,'Policy Characteristics'!$C:$C,0)))</f>
        <v>0</v>
      </c>
      <c r="M1245" s="205">
        <f>IF(ISBLANK(INDEX('Policy Characteristics'!G:G,MATCH($C1245,'Policy Characteristics'!$C:$C,0))),"",INDEX('Policy Characteristics'!G:G,MATCH($C1245,'Policy Characteristics'!$C:$C,0)))</f>
        <v>1</v>
      </c>
      <c r="N1245" s="205">
        <f>IF(ISBLANK(INDEX('Policy Characteristics'!H:H,MATCH($C1245,'Policy Characteristics'!$C:$C,0))),"",INDEX('Policy Characteristics'!H:H,MATCH($C1245,'Policy Characteristics'!$C:$C,0)))</f>
        <v>0.01</v>
      </c>
      <c r="O1245" s="76" t="str">
        <f>IF(ISBLANK(INDEX('Policy Characteristics'!I:I,MATCH($C1245,'Policy Characteristics'!$C:$C,0))),"",INDEX('Policy Characteristics'!I:I,MATCH($C1245,'Policy Characteristics'!$C:$C,0)))</f>
        <v>% of fuel shifted</v>
      </c>
      <c r="P1245" s="7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76" t="str">
        <f>IF(ISBLANK(INDEX('Policy Characteristics'!K:K,MATCH($C1245,'Policy Characteristics'!$C:$C,0))),"",INDEX('Policy Characteristics'!K:K,MATCH($C1245,'Policy Characteristics'!$C:$C,0)))</f>
        <v>industry-ag-main.html#fuel-switching</v>
      </c>
      <c r="R1245" s="76" t="str">
        <f>IF(ISBLANK(INDEX('Policy Characteristics'!L:L,MATCH($C1245,'Policy Characteristics'!$C:$C,0))),"",INDEX('Policy Characteristics'!L:L,MATCH($C1245,'Policy Characteristics'!$C:$C,0)))</f>
        <v>industry-elec-and-hydrogen.html</v>
      </c>
    </row>
    <row r="1246" spans="1:18" s="143" customFormat="1" x14ac:dyDescent="0.25">
      <c r="A1246" s="76" t="str">
        <f>IF(ISBLANK(INDEX('Policy Characteristics'!A:A,MATCH($C1246,'Policy Characteristics'!$C:$C,0))),"",INDEX('Policy Characteristics'!A:A,MATCH($C1246,'Policy Characteristics'!$C:$C,0)))</f>
        <v>Industry</v>
      </c>
      <c r="B1246" s="200" t="str">
        <f>IF(ISBLANK(INDEX('Policy Characteristics'!B:B,MATCH($C1246,'Policy Characteristics'!$C:$C,0))),"",INDEX('Policy Characteristics'!B:B,MATCH($C1246,'Policy Characteristics'!$C:$C,0)))</f>
        <v>Hydrogen Combustion</v>
      </c>
      <c r="C1246" s="76" t="str">
        <f t="shared" si="37"/>
        <v>Fraction of Eligible Industrial Energy Use Shifted to Hydrogen</v>
      </c>
      <c r="D1246" s="78" t="s">
        <v>1316</v>
      </c>
      <c r="E1246" t="s">
        <v>1685</v>
      </c>
      <c r="F1246" t="s">
        <v>1278</v>
      </c>
      <c r="G1246" s="88" t="s">
        <v>1692</v>
      </c>
      <c r="H1246" s="15">
        <v>2165</v>
      </c>
      <c r="I1246" s="213" t="s">
        <v>43</v>
      </c>
      <c r="J1246" s="202" t="str">
        <f>IF(ISBLANK(INDEX('Policy Characteristics'!D:D,MATCH($C1246,'Policy Characteristics'!$C:$C,0))),"",INDEX('Policy Characteristics'!D:D,MATCH($C1246,'Policy Characteristics'!$C:$C,0)))</f>
        <v>Hydrogen Combustion</v>
      </c>
      <c r="K1246" s="76" t="str">
        <f>IF(ISBLANK(INDEX('Policy Characteristics'!E:E,MATCH($C1246,'Policy Characteristics'!$C:$C,0))),"",INDEX('Policy Characteristics'!E:E,MATCH($C1246,'Policy Characteristics'!$C:$C,0)))</f>
        <v>indst shift to hydrogen</v>
      </c>
      <c r="L1246" s="205">
        <f>IF(ISBLANK(INDEX('Policy Characteristics'!F:F,MATCH($C1246,'Policy Characteristics'!$C:$C,0))),"",INDEX('Policy Characteristics'!F:F,MATCH($C1246,'Policy Characteristics'!$C:$C,0)))</f>
        <v>0</v>
      </c>
      <c r="M1246" s="205">
        <f>IF(ISBLANK(INDEX('Policy Characteristics'!G:G,MATCH($C1246,'Policy Characteristics'!$C:$C,0))),"",INDEX('Policy Characteristics'!G:G,MATCH($C1246,'Policy Characteristics'!$C:$C,0)))</f>
        <v>1</v>
      </c>
      <c r="N1246" s="205">
        <f>IF(ISBLANK(INDEX('Policy Characteristics'!H:H,MATCH($C1246,'Policy Characteristics'!$C:$C,0))),"",INDEX('Policy Characteristics'!H:H,MATCH($C1246,'Policy Characteristics'!$C:$C,0)))</f>
        <v>0.01</v>
      </c>
      <c r="O1246" s="76" t="str">
        <f>IF(ISBLANK(INDEX('Policy Characteristics'!I:I,MATCH($C1246,'Policy Characteristics'!$C:$C,0))),"",INDEX('Policy Characteristics'!I:I,MATCH($C1246,'Policy Characteristics'!$C:$C,0)))</f>
        <v>% of fuel shifted</v>
      </c>
      <c r="P1246" s="7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76" t="str">
        <f>IF(ISBLANK(INDEX('Policy Characteristics'!K:K,MATCH($C1246,'Policy Characteristics'!$C:$C,0))),"",INDEX('Policy Characteristics'!K:K,MATCH($C1246,'Policy Characteristics'!$C:$C,0)))</f>
        <v>industry-ag-main.html#fuel-switching</v>
      </c>
      <c r="R1246" s="76" t="str">
        <f>IF(ISBLANK(INDEX('Policy Characteristics'!L:L,MATCH($C1246,'Policy Characteristics'!$C:$C,0))),"",INDEX('Policy Characteristics'!L:L,MATCH($C1246,'Policy Characteristics'!$C:$C,0)))</f>
        <v>industry-elec-and-hydrogen.html</v>
      </c>
    </row>
    <row r="1247" spans="1:18" s="143" customFormat="1" x14ac:dyDescent="0.25">
      <c r="A1247" s="76" t="str">
        <f>IF(ISBLANK(INDEX('Policy Characteristics'!A:A,MATCH($C1247,'Policy Characteristics'!$C:$C,0))),"",INDEX('Policy Characteristics'!A:A,MATCH($C1247,'Policy Characteristics'!$C:$C,0)))</f>
        <v>Industry</v>
      </c>
      <c r="B1247" s="200" t="str">
        <f>IF(ISBLANK(INDEX('Policy Characteristics'!B:B,MATCH($C1247,'Policy Characteristics'!$C:$C,0))),"",INDEX('Policy Characteristics'!B:B,MATCH($C1247,'Policy Characteristics'!$C:$C,0)))</f>
        <v>Hydrogen Combustion</v>
      </c>
      <c r="C1247" s="76" t="str">
        <f t="shared" si="37"/>
        <v>Fraction of Eligible Industrial Energy Use Shifted to Hydrogen</v>
      </c>
      <c r="D1247" s="78" t="s">
        <v>1316</v>
      </c>
      <c r="E1247" t="s">
        <v>1686</v>
      </c>
      <c r="F1247" t="s">
        <v>1278</v>
      </c>
      <c r="G1247" s="88" t="s">
        <v>1693</v>
      </c>
      <c r="H1247" s="15">
        <v>2166</v>
      </c>
      <c r="I1247" s="213" t="s">
        <v>44</v>
      </c>
      <c r="J1247" s="202" t="str">
        <f>IF(ISBLANK(INDEX('Policy Characteristics'!D:D,MATCH($C1247,'Policy Characteristics'!$C:$C,0))),"",INDEX('Policy Characteristics'!D:D,MATCH($C1247,'Policy Characteristics'!$C:$C,0)))</f>
        <v>Hydrogen Combustion</v>
      </c>
      <c r="K1247" s="76" t="str">
        <f>IF(ISBLANK(INDEX('Policy Characteristics'!E:E,MATCH($C1247,'Policy Characteristics'!$C:$C,0))),"",INDEX('Policy Characteristics'!E:E,MATCH($C1247,'Policy Characteristics'!$C:$C,0)))</f>
        <v>indst shift to hydrogen</v>
      </c>
      <c r="L1247" s="205">
        <f>IF(ISBLANK(INDEX('Policy Characteristics'!F:F,MATCH($C1247,'Policy Characteristics'!$C:$C,0))),"",INDEX('Policy Characteristics'!F:F,MATCH($C1247,'Policy Characteristics'!$C:$C,0)))</f>
        <v>0</v>
      </c>
      <c r="M1247" s="205">
        <f>IF(ISBLANK(INDEX('Policy Characteristics'!G:G,MATCH($C1247,'Policy Characteristics'!$C:$C,0))),"",INDEX('Policy Characteristics'!G:G,MATCH($C1247,'Policy Characteristics'!$C:$C,0)))</f>
        <v>1</v>
      </c>
      <c r="N1247" s="205">
        <f>IF(ISBLANK(INDEX('Policy Characteristics'!H:H,MATCH($C1247,'Policy Characteristics'!$C:$C,0))),"",INDEX('Policy Characteristics'!H:H,MATCH($C1247,'Policy Characteristics'!$C:$C,0)))</f>
        <v>0.01</v>
      </c>
      <c r="O1247" s="76" t="str">
        <f>IF(ISBLANK(INDEX('Policy Characteristics'!I:I,MATCH($C1247,'Policy Characteristics'!$C:$C,0))),"",INDEX('Policy Characteristics'!I:I,MATCH($C1247,'Policy Characteristics'!$C:$C,0)))</f>
        <v>% of fuel shifted</v>
      </c>
      <c r="P1247" s="7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76" t="str">
        <f>IF(ISBLANK(INDEX('Policy Characteristics'!K:K,MATCH($C1247,'Policy Characteristics'!$C:$C,0))),"",INDEX('Policy Characteristics'!K:K,MATCH($C1247,'Policy Characteristics'!$C:$C,0)))</f>
        <v>industry-ag-main.html#fuel-switching</v>
      </c>
      <c r="R1247" s="76" t="str">
        <f>IF(ISBLANK(INDEX('Policy Characteristics'!L:L,MATCH($C1247,'Policy Characteristics'!$C:$C,0))),"",INDEX('Policy Characteristics'!L:L,MATCH($C1247,'Policy Characteristics'!$C:$C,0)))</f>
        <v>industry-elec-and-hydrogen.html</v>
      </c>
    </row>
    <row r="1248" spans="1:18" s="143" customFormat="1" x14ac:dyDescent="0.25">
      <c r="A1248" s="76" t="str">
        <f>IF(ISBLANK(INDEX('Policy Characteristics'!A:A,MATCH($C1248,'Policy Characteristics'!$C:$C,0))),"",INDEX('Policy Characteristics'!A:A,MATCH($C1248,'Policy Characteristics'!$C:$C,0)))</f>
        <v>Industry</v>
      </c>
      <c r="B1248" s="200" t="str">
        <f>IF(ISBLANK(INDEX('Policy Characteristics'!B:B,MATCH($C1248,'Policy Characteristics'!$C:$C,0))),"",INDEX('Policy Characteristics'!B:B,MATCH($C1248,'Policy Characteristics'!$C:$C,0)))</f>
        <v>Hydrogen Combustion</v>
      </c>
      <c r="C1248" s="76" t="str">
        <f t="shared" si="37"/>
        <v>Fraction of Eligible Industrial Energy Use Shifted to Hydrogen</v>
      </c>
      <c r="D1248" s="78" t="s">
        <v>1316</v>
      </c>
      <c r="E1248" t="s">
        <v>1687</v>
      </c>
      <c r="F1248" t="s">
        <v>1278</v>
      </c>
      <c r="G1248" s="88" t="s">
        <v>1694</v>
      </c>
      <c r="H1248" s="15">
        <v>2167</v>
      </c>
      <c r="I1248" s="213" t="s">
        <v>44</v>
      </c>
      <c r="J1248" s="202" t="str">
        <f>IF(ISBLANK(INDEX('Policy Characteristics'!D:D,MATCH($C1248,'Policy Characteristics'!$C:$C,0))),"",INDEX('Policy Characteristics'!D:D,MATCH($C1248,'Policy Characteristics'!$C:$C,0)))</f>
        <v>Hydrogen Combustion</v>
      </c>
      <c r="K1248" s="76" t="str">
        <f>IF(ISBLANK(INDEX('Policy Characteristics'!E:E,MATCH($C1248,'Policy Characteristics'!$C:$C,0))),"",INDEX('Policy Characteristics'!E:E,MATCH($C1248,'Policy Characteristics'!$C:$C,0)))</f>
        <v>indst shift to hydrogen</v>
      </c>
      <c r="L1248" s="205">
        <f>IF(ISBLANK(INDEX('Policy Characteristics'!F:F,MATCH($C1248,'Policy Characteristics'!$C:$C,0))),"",INDEX('Policy Characteristics'!F:F,MATCH($C1248,'Policy Characteristics'!$C:$C,0)))</f>
        <v>0</v>
      </c>
      <c r="M1248" s="205">
        <f>IF(ISBLANK(INDEX('Policy Characteristics'!G:G,MATCH($C1248,'Policy Characteristics'!$C:$C,0))),"",INDEX('Policy Characteristics'!G:G,MATCH($C1248,'Policy Characteristics'!$C:$C,0)))</f>
        <v>1</v>
      </c>
      <c r="N1248" s="205">
        <f>IF(ISBLANK(INDEX('Policy Characteristics'!H:H,MATCH($C1248,'Policy Characteristics'!$C:$C,0))),"",INDEX('Policy Characteristics'!H:H,MATCH($C1248,'Policy Characteristics'!$C:$C,0)))</f>
        <v>0.01</v>
      </c>
      <c r="O1248" s="76" t="str">
        <f>IF(ISBLANK(INDEX('Policy Characteristics'!I:I,MATCH($C1248,'Policy Characteristics'!$C:$C,0))),"",INDEX('Policy Characteristics'!I:I,MATCH($C1248,'Policy Characteristics'!$C:$C,0)))</f>
        <v>% of fuel shifted</v>
      </c>
      <c r="P1248" s="7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76" t="str">
        <f>IF(ISBLANK(INDEX('Policy Characteristics'!K:K,MATCH($C1248,'Policy Characteristics'!$C:$C,0))),"",INDEX('Policy Characteristics'!K:K,MATCH($C1248,'Policy Characteristics'!$C:$C,0)))</f>
        <v>industry-ag-main.html#fuel-switching</v>
      </c>
      <c r="R1248" s="76" t="str">
        <f>IF(ISBLANK(INDEX('Policy Characteristics'!L:L,MATCH($C1248,'Policy Characteristics'!$C:$C,0))),"",INDEX('Policy Characteristics'!L:L,MATCH($C1248,'Policy Characteristics'!$C:$C,0)))</f>
        <v>industry-elec-and-hydrogen.html</v>
      </c>
    </row>
    <row r="1249" spans="1:18" s="143" customFormat="1" x14ac:dyDescent="0.25">
      <c r="A1249" s="76" t="str">
        <f>IF(ISBLANK(INDEX('Policy Characteristics'!A:A,MATCH($C1249,'Policy Characteristics'!$C:$C,0))),"",INDEX('Policy Characteristics'!A:A,MATCH($C1249,'Policy Characteristics'!$C:$C,0)))</f>
        <v>Industry</v>
      </c>
      <c r="B1249" s="200" t="str">
        <f>IF(ISBLANK(INDEX('Policy Characteristics'!B:B,MATCH($C1249,'Policy Characteristics'!$C:$C,0))),"",INDEX('Policy Characteristics'!B:B,MATCH($C1249,'Policy Characteristics'!$C:$C,0)))</f>
        <v>Hydrogen Combustion</v>
      </c>
      <c r="C1249" s="76" t="str">
        <f t="shared" si="37"/>
        <v>Fraction of Eligible Industrial Energy Use Shifted to Hydrogen</v>
      </c>
      <c r="D1249" s="78" t="s">
        <v>1316</v>
      </c>
      <c r="E1249" t="s">
        <v>1688</v>
      </c>
      <c r="F1249" t="s">
        <v>1278</v>
      </c>
      <c r="G1249" s="88" t="s">
        <v>1695</v>
      </c>
      <c r="H1249" s="15">
        <v>2168</v>
      </c>
      <c r="I1249" s="213" t="s">
        <v>44</v>
      </c>
      <c r="J1249" s="202" t="str">
        <f>IF(ISBLANK(INDEX('Policy Characteristics'!D:D,MATCH($C1249,'Policy Characteristics'!$C:$C,0))),"",INDEX('Policy Characteristics'!D:D,MATCH($C1249,'Policy Characteristics'!$C:$C,0)))</f>
        <v>Hydrogen Combustion</v>
      </c>
      <c r="K1249" s="76" t="str">
        <f>IF(ISBLANK(INDEX('Policy Characteristics'!E:E,MATCH($C1249,'Policy Characteristics'!$C:$C,0))),"",INDEX('Policy Characteristics'!E:E,MATCH($C1249,'Policy Characteristics'!$C:$C,0)))</f>
        <v>indst shift to hydrogen</v>
      </c>
      <c r="L1249" s="205">
        <f>IF(ISBLANK(INDEX('Policy Characteristics'!F:F,MATCH($C1249,'Policy Characteristics'!$C:$C,0))),"",INDEX('Policy Characteristics'!F:F,MATCH($C1249,'Policy Characteristics'!$C:$C,0)))</f>
        <v>0</v>
      </c>
      <c r="M1249" s="205">
        <f>IF(ISBLANK(INDEX('Policy Characteristics'!G:G,MATCH($C1249,'Policy Characteristics'!$C:$C,0))),"",INDEX('Policy Characteristics'!G:G,MATCH($C1249,'Policy Characteristics'!$C:$C,0)))</f>
        <v>1</v>
      </c>
      <c r="N1249" s="205">
        <f>IF(ISBLANK(INDEX('Policy Characteristics'!H:H,MATCH($C1249,'Policy Characteristics'!$C:$C,0))),"",INDEX('Policy Characteristics'!H:H,MATCH($C1249,'Policy Characteristics'!$C:$C,0)))</f>
        <v>0.01</v>
      </c>
      <c r="O1249" s="76" t="str">
        <f>IF(ISBLANK(INDEX('Policy Characteristics'!I:I,MATCH($C1249,'Policy Characteristics'!$C:$C,0))),"",INDEX('Policy Characteristics'!I:I,MATCH($C1249,'Policy Characteristics'!$C:$C,0)))</f>
        <v>% of fuel shifted</v>
      </c>
      <c r="P1249" s="7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76" t="str">
        <f>IF(ISBLANK(INDEX('Policy Characteristics'!K:K,MATCH($C1249,'Policy Characteristics'!$C:$C,0))),"",INDEX('Policy Characteristics'!K:K,MATCH($C1249,'Policy Characteristics'!$C:$C,0)))</f>
        <v>industry-ag-main.html#fuel-switching</v>
      </c>
      <c r="R1249" s="76" t="str">
        <f>IF(ISBLANK(INDEX('Policy Characteristics'!L:L,MATCH($C1249,'Policy Characteristics'!$C:$C,0))),"",INDEX('Policy Characteristics'!L:L,MATCH($C1249,'Policy Characteristics'!$C:$C,0)))</f>
        <v>industry-elec-and-hydrogen.html</v>
      </c>
    </row>
    <row r="1250" spans="1:18" s="143" customFormat="1" x14ac:dyDescent="0.25">
      <c r="A1250" s="76" t="str">
        <f>IF(ISBLANK(INDEX('Policy Characteristics'!A:A,MATCH($C1250,'Policy Characteristics'!$C:$C,0))),"",INDEX('Policy Characteristics'!A:A,MATCH($C1250,'Policy Characteristics'!$C:$C,0)))</f>
        <v>Industry</v>
      </c>
      <c r="B1250" s="200" t="str">
        <f>IF(ISBLANK(INDEX('Policy Characteristics'!B:B,MATCH($C1250,'Policy Characteristics'!$C:$C,0))),"",INDEX('Policy Characteristics'!B:B,MATCH($C1250,'Policy Characteristics'!$C:$C,0)))</f>
        <v>Hydrogen Combustion</v>
      </c>
      <c r="C1250" s="76" t="str">
        <f t="shared" si="37"/>
        <v>Fraction of Eligible Industrial Energy Use Shifted to Hydrogen</v>
      </c>
      <c r="D1250" s="78" t="s">
        <v>1316</v>
      </c>
      <c r="E1250" t="s">
        <v>1824</v>
      </c>
      <c r="F1250" t="s">
        <v>1278</v>
      </c>
      <c r="G1250" s="88" t="s">
        <v>1824</v>
      </c>
      <c r="H1250" s="15">
        <v>2169</v>
      </c>
      <c r="I1250" s="213" t="s">
        <v>43</v>
      </c>
      <c r="J1250" s="202" t="str">
        <f>IF(ISBLANK(INDEX('Policy Characteristics'!D:D,MATCH($C1250,'Policy Characteristics'!$C:$C,0))),"",INDEX('Policy Characteristics'!D:D,MATCH($C1250,'Policy Characteristics'!$C:$C,0)))</f>
        <v>Hydrogen Combustion</v>
      </c>
      <c r="K1250" s="76" t="str">
        <f>IF(ISBLANK(INDEX('Policy Characteristics'!E:E,MATCH($C1250,'Policy Characteristics'!$C:$C,0))),"",INDEX('Policy Characteristics'!E:E,MATCH($C1250,'Policy Characteristics'!$C:$C,0)))</f>
        <v>indst shift to hydrogen</v>
      </c>
      <c r="L1250" s="205">
        <f>IF(ISBLANK(INDEX('Policy Characteristics'!F:F,MATCH($C1250,'Policy Characteristics'!$C:$C,0))),"",INDEX('Policy Characteristics'!F:F,MATCH($C1250,'Policy Characteristics'!$C:$C,0)))</f>
        <v>0</v>
      </c>
      <c r="M1250" s="205">
        <f>IF(ISBLANK(INDEX('Policy Characteristics'!G:G,MATCH($C1250,'Policy Characteristics'!$C:$C,0))),"",INDEX('Policy Characteristics'!G:G,MATCH($C1250,'Policy Characteristics'!$C:$C,0)))</f>
        <v>1</v>
      </c>
      <c r="N1250" s="205">
        <f>IF(ISBLANK(INDEX('Policy Characteristics'!H:H,MATCH($C1250,'Policy Characteristics'!$C:$C,0))),"",INDEX('Policy Characteristics'!H:H,MATCH($C1250,'Policy Characteristics'!$C:$C,0)))</f>
        <v>0.01</v>
      </c>
      <c r="O1250" s="76" t="str">
        <f>IF(ISBLANK(INDEX('Policy Characteristics'!I:I,MATCH($C1250,'Policy Characteristics'!$C:$C,0))),"",INDEX('Policy Characteristics'!I:I,MATCH($C1250,'Policy Characteristics'!$C:$C,0)))</f>
        <v>% of fuel shifted</v>
      </c>
      <c r="P1250" s="7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76" t="str">
        <f>IF(ISBLANK(INDEX('Policy Characteristics'!K:K,MATCH($C1250,'Policy Characteristics'!$C:$C,0))),"",INDEX('Policy Characteristics'!K:K,MATCH($C1250,'Policy Characteristics'!$C:$C,0)))</f>
        <v>industry-ag-main.html#fuel-switching</v>
      </c>
      <c r="R1250" s="76" t="str">
        <f>IF(ISBLANK(INDEX('Policy Characteristics'!L:L,MATCH($C1250,'Policy Characteristics'!$C:$C,0))),"",INDEX('Policy Characteristics'!L:L,MATCH($C1250,'Policy Characteristics'!$C:$C,0)))</f>
        <v>industry-elec-and-hydrogen.html</v>
      </c>
    </row>
    <row r="1251" spans="1:18" s="143" customFormat="1" x14ac:dyDescent="0.25">
      <c r="A1251" s="76" t="str">
        <f>IF(ISBLANK(INDEX('Policy Characteristics'!A:A,MATCH($C1251,'Policy Characteristics'!$C:$C,0))),"",INDEX('Policy Characteristics'!A:A,MATCH($C1251,'Policy Characteristics'!$C:$C,0)))</f>
        <v>Industry</v>
      </c>
      <c r="B1251" s="200" t="str">
        <f>IF(ISBLANK(INDEX('Policy Characteristics'!B:B,MATCH($C1251,'Policy Characteristics'!$C:$C,0))),"",INDEX('Policy Characteristics'!B:B,MATCH($C1251,'Policy Characteristics'!$C:$C,0)))</f>
        <v>Hydrogen Combustion</v>
      </c>
      <c r="C1251" s="76" t="str">
        <f t="shared" si="37"/>
        <v>Fraction of Eligible Industrial Energy Use Shifted to Hydrogen</v>
      </c>
      <c r="D1251" s="78" t="s">
        <v>1317</v>
      </c>
      <c r="E1251" t="s">
        <v>1682</v>
      </c>
      <c r="F1251" t="s">
        <v>1279</v>
      </c>
      <c r="G1251" s="88" t="s">
        <v>1689</v>
      </c>
      <c r="H1251" s="15">
        <v>2170</v>
      </c>
      <c r="I1251" s="213" t="s">
        <v>43</v>
      </c>
      <c r="J1251" s="202" t="str">
        <f>IF(ISBLANK(INDEX('Policy Characteristics'!D:D,MATCH($C1251,'Policy Characteristics'!$C:$C,0))),"",INDEX('Policy Characteristics'!D:D,MATCH($C1251,'Policy Characteristics'!$C:$C,0)))</f>
        <v>Hydrogen Combustion</v>
      </c>
      <c r="K1251" s="76" t="str">
        <f>IF(ISBLANK(INDEX('Policy Characteristics'!E:E,MATCH($C1251,'Policy Characteristics'!$C:$C,0))),"",INDEX('Policy Characteristics'!E:E,MATCH($C1251,'Policy Characteristics'!$C:$C,0)))</f>
        <v>indst shift to hydrogen</v>
      </c>
      <c r="L1251" s="205">
        <f>IF(ISBLANK(INDEX('Policy Characteristics'!F:F,MATCH($C1251,'Policy Characteristics'!$C:$C,0))),"",INDEX('Policy Characteristics'!F:F,MATCH($C1251,'Policy Characteristics'!$C:$C,0)))</f>
        <v>0</v>
      </c>
      <c r="M1251" s="205">
        <f>IF(ISBLANK(INDEX('Policy Characteristics'!G:G,MATCH($C1251,'Policy Characteristics'!$C:$C,0))),"",INDEX('Policy Characteristics'!G:G,MATCH($C1251,'Policy Characteristics'!$C:$C,0)))</f>
        <v>1</v>
      </c>
      <c r="N1251" s="205">
        <f>IF(ISBLANK(INDEX('Policy Characteristics'!H:H,MATCH($C1251,'Policy Characteristics'!$C:$C,0))),"",INDEX('Policy Characteristics'!H:H,MATCH($C1251,'Policy Characteristics'!$C:$C,0)))</f>
        <v>0.01</v>
      </c>
      <c r="O1251" s="76" t="str">
        <f>IF(ISBLANK(INDEX('Policy Characteristics'!I:I,MATCH($C1251,'Policy Characteristics'!$C:$C,0))),"",INDEX('Policy Characteristics'!I:I,MATCH($C1251,'Policy Characteristics'!$C:$C,0)))</f>
        <v>% of fuel shifted</v>
      </c>
      <c r="P1251" s="7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76" t="str">
        <f>IF(ISBLANK(INDEX('Policy Characteristics'!K:K,MATCH($C1251,'Policy Characteristics'!$C:$C,0))),"",INDEX('Policy Characteristics'!K:K,MATCH($C1251,'Policy Characteristics'!$C:$C,0)))</f>
        <v>industry-ag-main.html#fuel-switching</v>
      </c>
      <c r="R1251" s="76" t="str">
        <f>IF(ISBLANK(INDEX('Policy Characteristics'!L:L,MATCH($C1251,'Policy Characteristics'!$C:$C,0))),"",INDEX('Policy Characteristics'!L:L,MATCH($C1251,'Policy Characteristics'!$C:$C,0)))</f>
        <v>industry-elec-and-hydrogen.html</v>
      </c>
    </row>
    <row r="1252" spans="1:18" s="143" customFormat="1" x14ac:dyDescent="0.25">
      <c r="A1252" s="76" t="str">
        <f>IF(ISBLANK(INDEX('Policy Characteristics'!A:A,MATCH($C1252,'Policy Characteristics'!$C:$C,0))),"",INDEX('Policy Characteristics'!A:A,MATCH($C1252,'Policy Characteristics'!$C:$C,0)))</f>
        <v>Industry</v>
      </c>
      <c r="B1252" s="200" t="str">
        <f>IF(ISBLANK(INDEX('Policy Characteristics'!B:B,MATCH($C1252,'Policy Characteristics'!$C:$C,0))),"",INDEX('Policy Characteristics'!B:B,MATCH($C1252,'Policy Characteristics'!$C:$C,0)))</f>
        <v>Hydrogen Combustion</v>
      </c>
      <c r="C1252" s="76" t="str">
        <f t="shared" si="37"/>
        <v>Fraction of Eligible Industrial Energy Use Shifted to Hydrogen</v>
      </c>
      <c r="D1252" s="78" t="s">
        <v>1317</v>
      </c>
      <c r="E1252" t="s">
        <v>1683</v>
      </c>
      <c r="F1252" t="s">
        <v>1279</v>
      </c>
      <c r="G1252" s="88" t="s">
        <v>1690</v>
      </c>
      <c r="H1252" s="15">
        <v>2171</v>
      </c>
      <c r="I1252" s="213" t="s">
        <v>43</v>
      </c>
      <c r="J1252" s="202" t="str">
        <f>IF(ISBLANK(INDEX('Policy Characteristics'!D:D,MATCH($C1252,'Policy Characteristics'!$C:$C,0))),"",INDEX('Policy Characteristics'!D:D,MATCH($C1252,'Policy Characteristics'!$C:$C,0)))</f>
        <v>Hydrogen Combustion</v>
      </c>
      <c r="K1252" s="76" t="str">
        <f>IF(ISBLANK(INDEX('Policy Characteristics'!E:E,MATCH($C1252,'Policy Characteristics'!$C:$C,0))),"",INDEX('Policy Characteristics'!E:E,MATCH($C1252,'Policy Characteristics'!$C:$C,0)))</f>
        <v>indst shift to hydrogen</v>
      </c>
      <c r="L1252" s="205">
        <f>IF(ISBLANK(INDEX('Policy Characteristics'!F:F,MATCH($C1252,'Policy Characteristics'!$C:$C,0))),"",INDEX('Policy Characteristics'!F:F,MATCH($C1252,'Policy Characteristics'!$C:$C,0)))</f>
        <v>0</v>
      </c>
      <c r="M1252" s="205">
        <f>IF(ISBLANK(INDEX('Policy Characteristics'!G:G,MATCH($C1252,'Policy Characteristics'!$C:$C,0))),"",INDEX('Policy Characteristics'!G:G,MATCH($C1252,'Policy Characteristics'!$C:$C,0)))</f>
        <v>1</v>
      </c>
      <c r="N1252" s="205">
        <f>IF(ISBLANK(INDEX('Policy Characteristics'!H:H,MATCH($C1252,'Policy Characteristics'!$C:$C,0))),"",INDEX('Policy Characteristics'!H:H,MATCH($C1252,'Policy Characteristics'!$C:$C,0)))</f>
        <v>0.01</v>
      </c>
      <c r="O1252" s="76" t="str">
        <f>IF(ISBLANK(INDEX('Policy Characteristics'!I:I,MATCH($C1252,'Policy Characteristics'!$C:$C,0))),"",INDEX('Policy Characteristics'!I:I,MATCH($C1252,'Policy Characteristics'!$C:$C,0)))</f>
        <v>% of fuel shifted</v>
      </c>
      <c r="P1252" s="7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76" t="str">
        <f>IF(ISBLANK(INDEX('Policy Characteristics'!K:K,MATCH($C1252,'Policy Characteristics'!$C:$C,0))),"",INDEX('Policy Characteristics'!K:K,MATCH($C1252,'Policy Characteristics'!$C:$C,0)))</f>
        <v>industry-ag-main.html#fuel-switching</v>
      </c>
      <c r="R1252" s="76" t="str">
        <f>IF(ISBLANK(INDEX('Policy Characteristics'!L:L,MATCH($C1252,'Policy Characteristics'!$C:$C,0))),"",INDEX('Policy Characteristics'!L:L,MATCH($C1252,'Policy Characteristics'!$C:$C,0)))</f>
        <v>industry-elec-and-hydrogen.html</v>
      </c>
    </row>
    <row r="1253" spans="1:18" s="143" customFormat="1" x14ac:dyDescent="0.25">
      <c r="A1253" s="76" t="str">
        <f>IF(ISBLANK(INDEX('Policy Characteristics'!A:A,MATCH($C1253,'Policy Characteristics'!$C:$C,0))),"",INDEX('Policy Characteristics'!A:A,MATCH($C1253,'Policy Characteristics'!$C:$C,0)))</f>
        <v>Industry</v>
      </c>
      <c r="B1253" s="200" t="str">
        <f>IF(ISBLANK(INDEX('Policy Characteristics'!B:B,MATCH($C1253,'Policy Characteristics'!$C:$C,0))),"",INDEX('Policy Characteristics'!B:B,MATCH($C1253,'Policy Characteristics'!$C:$C,0)))</f>
        <v>Hydrogen Combustion</v>
      </c>
      <c r="C1253" s="76" t="str">
        <f t="shared" si="37"/>
        <v>Fraction of Eligible Industrial Energy Use Shifted to Hydrogen</v>
      </c>
      <c r="D1253" s="78" t="s">
        <v>1317</v>
      </c>
      <c r="E1253" t="s">
        <v>1684</v>
      </c>
      <c r="F1253" t="s">
        <v>1279</v>
      </c>
      <c r="G1253" s="88" t="s">
        <v>1691</v>
      </c>
      <c r="H1253" s="15">
        <v>2172</v>
      </c>
      <c r="I1253" s="213" t="s">
        <v>43</v>
      </c>
      <c r="J1253" s="202" t="str">
        <f>IF(ISBLANK(INDEX('Policy Characteristics'!D:D,MATCH($C1253,'Policy Characteristics'!$C:$C,0))),"",INDEX('Policy Characteristics'!D:D,MATCH($C1253,'Policy Characteristics'!$C:$C,0)))</f>
        <v>Hydrogen Combustion</v>
      </c>
      <c r="K1253" s="76" t="str">
        <f>IF(ISBLANK(INDEX('Policy Characteristics'!E:E,MATCH($C1253,'Policy Characteristics'!$C:$C,0))),"",INDEX('Policy Characteristics'!E:E,MATCH($C1253,'Policy Characteristics'!$C:$C,0)))</f>
        <v>indst shift to hydrogen</v>
      </c>
      <c r="L1253" s="205">
        <f>IF(ISBLANK(INDEX('Policy Characteristics'!F:F,MATCH($C1253,'Policy Characteristics'!$C:$C,0))),"",INDEX('Policy Characteristics'!F:F,MATCH($C1253,'Policy Characteristics'!$C:$C,0)))</f>
        <v>0</v>
      </c>
      <c r="M1253" s="205">
        <f>IF(ISBLANK(INDEX('Policy Characteristics'!G:G,MATCH($C1253,'Policy Characteristics'!$C:$C,0))),"",INDEX('Policy Characteristics'!G:G,MATCH($C1253,'Policy Characteristics'!$C:$C,0)))</f>
        <v>1</v>
      </c>
      <c r="N1253" s="205">
        <f>IF(ISBLANK(INDEX('Policy Characteristics'!H:H,MATCH($C1253,'Policy Characteristics'!$C:$C,0))),"",INDEX('Policy Characteristics'!H:H,MATCH($C1253,'Policy Characteristics'!$C:$C,0)))</f>
        <v>0.01</v>
      </c>
      <c r="O1253" s="76" t="str">
        <f>IF(ISBLANK(INDEX('Policy Characteristics'!I:I,MATCH($C1253,'Policy Characteristics'!$C:$C,0))),"",INDEX('Policy Characteristics'!I:I,MATCH($C1253,'Policy Characteristics'!$C:$C,0)))</f>
        <v>% of fuel shifted</v>
      </c>
      <c r="P1253" s="7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76" t="str">
        <f>IF(ISBLANK(INDEX('Policy Characteristics'!K:K,MATCH($C1253,'Policy Characteristics'!$C:$C,0))),"",INDEX('Policy Characteristics'!K:K,MATCH($C1253,'Policy Characteristics'!$C:$C,0)))</f>
        <v>industry-ag-main.html#fuel-switching</v>
      </c>
      <c r="R1253" s="76" t="str">
        <f>IF(ISBLANK(INDEX('Policy Characteristics'!L:L,MATCH($C1253,'Policy Characteristics'!$C:$C,0))),"",INDEX('Policy Characteristics'!L:L,MATCH($C1253,'Policy Characteristics'!$C:$C,0)))</f>
        <v>industry-elec-and-hydrogen.html</v>
      </c>
    </row>
    <row r="1254" spans="1:18" s="143" customFormat="1" x14ac:dyDescent="0.25">
      <c r="A1254" s="76" t="str">
        <f>IF(ISBLANK(INDEX('Policy Characteristics'!A:A,MATCH($C1254,'Policy Characteristics'!$C:$C,0))),"",INDEX('Policy Characteristics'!A:A,MATCH($C1254,'Policy Characteristics'!$C:$C,0)))</f>
        <v>Industry</v>
      </c>
      <c r="B1254" s="200" t="str">
        <f>IF(ISBLANK(INDEX('Policy Characteristics'!B:B,MATCH($C1254,'Policy Characteristics'!$C:$C,0))),"",INDEX('Policy Characteristics'!B:B,MATCH($C1254,'Policy Characteristics'!$C:$C,0)))</f>
        <v>Hydrogen Combustion</v>
      </c>
      <c r="C1254" s="76" t="str">
        <f t="shared" si="37"/>
        <v>Fraction of Eligible Industrial Energy Use Shifted to Hydrogen</v>
      </c>
      <c r="D1254" s="78" t="s">
        <v>1317</v>
      </c>
      <c r="E1254" t="s">
        <v>1685</v>
      </c>
      <c r="F1254" t="s">
        <v>1279</v>
      </c>
      <c r="G1254" s="88" t="s">
        <v>1692</v>
      </c>
      <c r="H1254" s="15">
        <v>2173</v>
      </c>
      <c r="I1254" s="213" t="s">
        <v>43</v>
      </c>
      <c r="J1254" s="202" t="str">
        <f>IF(ISBLANK(INDEX('Policy Characteristics'!D:D,MATCH($C1254,'Policy Characteristics'!$C:$C,0))),"",INDEX('Policy Characteristics'!D:D,MATCH($C1254,'Policy Characteristics'!$C:$C,0)))</f>
        <v>Hydrogen Combustion</v>
      </c>
      <c r="K1254" s="76" t="str">
        <f>IF(ISBLANK(INDEX('Policy Characteristics'!E:E,MATCH($C1254,'Policy Characteristics'!$C:$C,0))),"",INDEX('Policy Characteristics'!E:E,MATCH($C1254,'Policy Characteristics'!$C:$C,0)))</f>
        <v>indst shift to hydrogen</v>
      </c>
      <c r="L1254" s="205">
        <f>IF(ISBLANK(INDEX('Policy Characteristics'!F:F,MATCH($C1254,'Policy Characteristics'!$C:$C,0))),"",INDEX('Policy Characteristics'!F:F,MATCH($C1254,'Policy Characteristics'!$C:$C,0)))</f>
        <v>0</v>
      </c>
      <c r="M1254" s="205">
        <f>IF(ISBLANK(INDEX('Policy Characteristics'!G:G,MATCH($C1254,'Policy Characteristics'!$C:$C,0))),"",INDEX('Policy Characteristics'!G:G,MATCH($C1254,'Policy Characteristics'!$C:$C,0)))</f>
        <v>1</v>
      </c>
      <c r="N1254" s="205">
        <f>IF(ISBLANK(INDEX('Policy Characteristics'!H:H,MATCH($C1254,'Policy Characteristics'!$C:$C,0))),"",INDEX('Policy Characteristics'!H:H,MATCH($C1254,'Policy Characteristics'!$C:$C,0)))</f>
        <v>0.01</v>
      </c>
      <c r="O1254" s="76" t="str">
        <f>IF(ISBLANK(INDEX('Policy Characteristics'!I:I,MATCH($C1254,'Policy Characteristics'!$C:$C,0))),"",INDEX('Policy Characteristics'!I:I,MATCH($C1254,'Policy Characteristics'!$C:$C,0)))</f>
        <v>% of fuel shifted</v>
      </c>
      <c r="P1254" s="7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76" t="str">
        <f>IF(ISBLANK(INDEX('Policy Characteristics'!K:K,MATCH($C1254,'Policy Characteristics'!$C:$C,0))),"",INDEX('Policy Characteristics'!K:K,MATCH($C1254,'Policy Characteristics'!$C:$C,0)))</f>
        <v>industry-ag-main.html#fuel-switching</v>
      </c>
      <c r="R1254" s="76" t="str">
        <f>IF(ISBLANK(INDEX('Policy Characteristics'!L:L,MATCH($C1254,'Policy Characteristics'!$C:$C,0))),"",INDEX('Policy Characteristics'!L:L,MATCH($C1254,'Policy Characteristics'!$C:$C,0)))</f>
        <v>industry-elec-and-hydrogen.html</v>
      </c>
    </row>
    <row r="1255" spans="1:18" s="143" customFormat="1" x14ac:dyDescent="0.25">
      <c r="A1255" s="76" t="str">
        <f>IF(ISBLANK(INDEX('Policy Characteristics'!A:A,MATCH($C1255,'Policy Characteristics'!$C:$C,0))),"",INDEX('Policy Characteristics'!A:A,MATCH($C1255,'Policy Characteristics'!$C:$C,0)))</f>
        <v>Industry</v>
      </c>
      <c r="B1255" s="200" t="str">
        <f>IF(ISBLANK(INDEX('Policy Characteristics'!B:B,MATCH($C1255,'Policy Characteristics'!$C:$C,0))),"",INDEX('Policy Characteristics'!B:B,MATCH($C1255,'Policy Characteristics'!$C:$C,0)))</f>
        <v>Hydrogen Combustion</v>
      </c>
      <c r="C1255" s="76" t="str">
        <f t="shared" si="37"/>
        <v>Fraction of Eligible Industrial Energy Use Shifted to Hydrogen</v>
      </c>
      <c r="D1255" s="78" t="s">
        <v>1317</v>
      </c>
      <c r="E1255" t="s">
        <v>1686</v>
      </c>
      <c r="F1255" t="s">
        <v>1279</v>
      </c>
      <c r="G1255" s="88" t="s">
        <v>1693</v>
      </c>
      <c r="H1255" s="15">
        <v>2174</v>
      </c>
      <c r="I1255" s="213" t="s">
        <v>44</v>
      </c>
      <c r="J1255" s="202" t="str">
        <f>IF(ISBLANK(INDEX('Policy Characteristics'!D:D,MATCH($C1255,'Policy Characteristics'!$C:$C,0))),"",INDEX('Policy Characteristics'!D:D,MATCH($C1255,'Policy Characteristics'!$C:$C,0)))</f>
        <v>Hydrogen Combustion</v>
      </c>
      <c r="K1255" s="76" t="str">
        <f>IF(ISBLANK(INDEX('Policy Characteristics'!E:E,MATCH($C1255,'Policy Characteristics'!$C:$C,0))),"",INDEX('Policy Characteristics'!E:E,MATCH($C1255,'Policy Characteristics'!$C:$C,0)))</f>
        <v>indst shift to hydrogen</v>
      </c>
      <c r="L1255" s="205">
        <f>IF(ISBLANK(INDEX('Policy Characteristics'!F:F,MATCH($C1255,'Policy Characteristics'!$C:$C,0))),"",INDEX('Policy Characteristics'!F:F,MATCH($C1255,'Policy Characteristics'!$C:$C,0)))</f>
        <v>0</v>
      </c>
      <c r="M1255" s="205">
        <f>IF(ISBLANK(INDEX('Policy Characteristics'!G:G,MATCH($C1255,'Policy Characteristics'!$C:$C,0))),"",INDEX('Policy Characteristics'!G:G,MATCH($C1255,'Policy Characteristics'!$C:$C,0)))</f>
        <v>1</v>
      </c>
      <c r="N1255" s="205">
        <f>IF(ISBLANK(INDEX('Policy Characteristics'!H:H,MATCH($C1255,'Policy Characteristics'!$C:$C,0))),"",INDEX('Policy Characteristics'!H:H,MATCH($C1255,'Policy Characteristics'!$C:$C,0)))</f>
        <v>0.01</v>
      </c>
      <c r="O1255" s="76" t="str">
        <f>IF(ISBLANK(INDEX('Policy Characteristics'!I:I,MATCH($C1255,'Policy Characteristics'!$C:$C,0))),"",INDEX('Policy Characteristics'!I:I,MATCH($C1255,'Policy Characteristics'!$C:$C,0)))</f>
        <v>% of fuel shifted</v>
      </c>
      <c r="P1255" s="7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76" t="str">
        <f>IF(ISBLANK(INDEX('Policy Characteristics'!K:K,MATCH($C1255,'Policy Characteristics'!$C:$C,0))),"",INDEX('Policy Characteristics'!K:K,MATCH($C1255,'Policy Characteristics'!$C:$C,0)))</f>
        <v>industry-ag-main.html#fuel-switching</v>
      </c>
      <c r="R1255" s="76" t="str">
        <f>IF(ISBLANK(INDEX('Policy Characteristics'!L:L,MATCH($C1255,'Policy Characteristics'!$C:$C,0))),"",INDEX('Policy Characteristics'!L:L,MATCH($C1255,'Policy Characteristics'!$C:$C,0)))</f>
        <v>industry-elec-and-hydrogen.html</v>
      </c>
    </row>
    <row r="1256" spans="1:18" s="143" customFormat="1" x14ac:dyDescent="0.25">
      <c r="A1256" s="76" t="str">
        <f>IF(ISBLANK(INDEX('Policy Characteristics'!A:A,MATCH($C1256,'Policy Characteristics'!$C:$C,0))),"",INDEX('Policy Characteristics'!A:A,MATCH($C1256,'Policy Characteristics'!$C:$C,0)))</f>
        <v>Industry</v>
      </c>
      <c r="B1256" s="200" t="str">
        <f>IF(ISBLANK(INDEX('Policy Characteristics'!B:B,MATCH($C1256,'Policy Characteristics'!$C:$C,0))),"",INDEX('Policy Characteristics'!B:B,MATCH($C1256,'Policy Characteristics'!$C:$C,0)))</f>
        <v>Hydrogen Combustion</v>
      </c>
      <c r="C1256" s="76" t="str">
        <f t="shared" si="37"/>
        <v>Fraction of Eligible Industrial Energy Use Shifted to Hydrogen</v>
      </c>
      <c r="D1256" s="78" t="s">
        <v>1317</v>
      </c>
      <c r="E1256" t="s">
        <v>1687</v>
      </c>
      <c r="F1256" t="s">
        <v>1279</v>
      </c>
      <c r="G1256" s="88" t="s">
        <v>1694</v>
      </c>
      <c r="H1256" s="15">
        <v>2175</v>
      </c>
      <c r="I1256" s="213" t="s">
        <v>44</v>
      </c>
      <c r="J1256" s="202" t="str">
        <f>IF(ISBLANK(INDEX('Policy Characteristics'!D:D,MATCH($C1256,'Policy Characteristics'!$C:$C,0))),"",INDEX('Policy Characteristics'!D:D,MATCH($C1256,'Policy Characteristics'!$C:$C,0)))</f>
        <v>Hydrogen Combustion</v>
      </c>
      <c r="K1256" s="76" t="str">
        <f>IF(ISBLANK(INDEX('Policy Characteristics'!E:E,MATCH($C1256,'Policy Characteristics'!$C:$C,0))),"",INDEX('Policy Characteristics'!E:E,MATCH($C1256,'Policy Characteristics'!$C:$C,0)))</f>
        <v>indst shift to hydrogen</v>
      </c>
      <c r="L1256" s="205">
        <f>IF(ISBLANK(INDEX('Policy Characteristics'!F:F,MATCH($C1256,'Policy Characteristics'!$C:$C,0))),"",INDEX('Policy Characteristics'!F:F,MATCH($C1256,'Policy Characteristics'!$C:$C,0)))</f>
        <v>0</v>
      </c>
      <c r="M1256" s="205">
        <f>IF(ISBLANK(INDEX('Policy Characteristics'!G:G,MATCH($C1256,'Policy Characteristics'!$C:$C,0))),"",INDEX('Policy Characteristics'!G:G,MATCH($C1256,'Policy Characteristics'!$C:$C,0)))</f>
        <v>1</v>
      </c>
      <c r="N1256" s="205">
        <f>IF(ISBLANK(INDEX('Policy Characteristics'!H:H,MATCH($C1256,'Policy Characteristics'!$C:$C,0))),"",INDEX('Policy Characteristics'!H:H,MATCH($C1256,'Policy Characteristics'!$C:$C,0)))</f>
        <v>0.01</v>
      </c>
      <c r="O1256" s="76" t="str">
        <f>IF(ISBLANK(INDEX('Policy Characteristics'!I:I,MATCH($C1256,'Policy Characteristics'!$C:$C,0))),"",INDEX('Policy Characteristics'!I:I,MATCH($C1256,'Policy Characteristics'!$C:$C,0)))</f>
        <v>% of fuel shifted</v>
      </c>
      <c r="P1256" s="7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76" t="str">
        <f>IF(ISBLANK(INDEX('Policy Characteristics'!K:K,MATCH($C1256,'Policy Characteristics'!$C:$C,0))),"",INDEX('Policy Characteristics'!K:K,MATCH($C1256,'Policy Characteristics'!$C:$C,0)))</f>
        <v>industry-ag-main.html#fuel-switching</v>
      </c>
      <c r="R1256" s="76" t="str">
        <f>IF(ISBLANK(INDEX('Policy Characteristics'!L:L,MATCH($C1256,'Policy Characteristics'!$C:$C,0))),"",INDEX('Policy Characteristics'!L:L,MATCH($C1256,'Policy Characteristics'!$C:$C,0)))</f>
        <v>industry-elec-and-hydrogen.html</v>
      </c>
    </row>
    <row r="1257" spans="1:18" s="143" customFormat="1" x14ac:dyDescent="0.25">
      <c r="A1257" s="76" t="str">
        <f>IF(ISBLANK(INDEX('Policy Characteristics'!A:A,MATCH($C1257,'Policy Characteristics'!$C:$C,0))),"",INDEX('Policy Characteristics'!A:A,MATCH($C1257,'Policy Characteristics'!$C:$C,0)))</f>
        <v>Industry</v>
      </c>
      <c r="B1257" s="200" t="str">
        <f>IF(ISBLANK(INDEX('Policy Characteristics'!B:B,MATCH($C1257,'Policy Characteristics'!$C:$C,0))),"",INDEX('Policy Characteristics'!B:B,MATCH($C1257,'Policy Characteristics'!$C:$C,0)))</f>
        <v>Hydrogen Combustion</v>
      </c>
      <c r="C1257" s="76" t="str">
        <f t="shared" si="37"/>
        <v>Fraction of Eligible Industrial Energy Use Shifted to Hydrogen</v>
      </c>
      <c r="D1257" s="78" t="s">
        <v>1317</v>
      </c>
      <c r="E1257" t="s">
        <v>1688</v>
      </c>
      <c r="F1257" t="s">
        <v>1279</v>
      </c>
      <c r="G1257" s="88" t="s">
        <v>1695</v>
      </c>
      <c r="H1257" s="15">
        <v>2176</v>
      </c>
      <c r="I1257" s="213" t="s">
        <v>44</v>
      </c>
      <c r="J1257" s="202" t="str">
        <f>IF(ISBLANK(INDEX('Policy Characteristics'!D:D,MATCH($C1257,'Policy Characteristics'!$C:$C,0))),"",INDEX('Policy Characteristics'!D:D,MATCH($C1257,'Policy Characteristics'!$C:$C,0)))</f>
        <v>Hydrogen Combustion</v>
      </c>
      <c r="K1257" s="76" t="str">
        <f>IF(ISBLANK(INDEX('Policy Characteristics'!E:E,MATCH($C1257,'Policy Characteristics'!$C:$C,0))),"",INDEX('Policy Characteristics'!E:E,MATCH($C1257,'Policy Characteristics'!$C:$C,0)))</f>
        <v>indst shift to hydrogen</v>
      </c>
      <c r="L1257" s="205">
        <f>IF(ISBLANK(INDEX('Policy Characteristics'!F:F,MATCH($C1257,'Policy Characteristics'!$C:$C,0))),"",INDEX('Policy Characteristics'!F:F,MATCH($C1257,'Policy Characteristics'!$C:$C,0)))</f>
        <v>0</v>
      </c>
      <c r="M1257" s="205">
        <f>IF(ISBLANK(INDEX('Policy Characteristics'!G:G,MATCH($C1257,'Policy Characteristics'!$C:$C,0))),"",INDEX('Policy Characteristics'!G:G,MATCH($C1257,'Policy Characteristics'!$C:$C,0)))</f>
        <v>1</v>
      </c>
      <c r="N1257" s="205">
        <f>IF(ISBLANK(INDEX('Policy Characteristics'!H:H,MATCH($C1257,'Policy Characteristics'!$C:$C,0))),"",INDEX('Policy Characteristics'!H:H,MATCH($C1257,'Policy Characteristics'!$C:$C,0)))</f>
        <v>0.01</v>
      </c>
      <c r="O1257" s="76" t="str">
        <f>IF(ISBLANK(INDEX('Policy Characteristics'!I:I,MATCH($C1257,'Policy Characteristics'!$C:$C,0))),"",INDEX('Policy Characteristics'!I:I,MATCH($C1257,'Policy Characteristics'!$C:$C,0)))</f>
        <v>% of fuel shifted</v>
      </c>
      <c r="P1257" s="7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76" t="str">
        <f>IF(ISBLANK(INDEX('Policy Characteristics'!K:K,MATCH($C1257,'Policy Characteristics'!$C:$C,0))),"",INDEX('Policy Characteristics'!K:K,MATCH($C1257,'Policy Characteristics'!$C:$C,0)))</f>
        <v>industry-ag-main.html#fuel-switching</v>
      </c>
      <c r="R1257" s="76" t="str">
        <f>IF(ISBLANK(INDEX('Policy Characteristics'!L:L,MATCH($C1257,'Policy Characteristics'!$C:$C,0))),"",INDEX('Policy Characteristics'!L:L,MATCH($C1257,'Policy Characteristics'!$C:$C,0)))</f>
        <v>industry-elec-and-hydrogen.html</v>
      </c>
    </row>
    <row r="1258" spans="1:18" s="143" customFormat="1" x14ac:dyDescent="0.25">
      <c r="A1258" s="76" t="str">
        <f>IF(ISBLANK(INDEX('Policy Characteristics'!A:A,MATCH($C1258,'Policy Characteristics'!$C:$C,0))),"",INDEX('Policy Characteristics'!A:A,MATCH($C1258,'Policy Characteristics'!$C:$C,0)))</f>
        <v>Industry</v>
      </c>
      <c r="B1258" s="200" t="str">
        <f>IF(ISBLANK(INDEX('Policy Characteristics'!B:B,MATCH($C1258,'Policy Characteristics'!$C:$C,0))),"",INDEX('Policy Characteristics'!B:B,MATCH($C1258,'Policy Characteristics'!$C:$C,0)))</f>
        <v>Hydrogen Combustion</v>
      </c>
      <c r="C1258" s="76" t="str">
        <f t="shared" si="37"/>
        <v>Fraction of Eligible Industrial Energy Use Shifted to Hydrogen</v>
      </c>
      <c r="D1258" s="78" t="s">
        <v>1317</v>
      </c>
      <c r="E1258" t="s">
        <v>1824</v>
      </c>
      <c r="F1258" t="s">
        <v>1279</v>
      </c>
      <c r="G1258" s="88" t="s">
        <v>1824</v>
      </c>
      <c r="H1258" s="15">
        <v>2177</v>
      </c>
      <c r="I1258" s="213" t="s">
        <v>44</v>
      </c>
      <c r="J1258" s="202" t="str">
        <f>IF(ISBLANK(INDEX('Policy Characteristics'!D:D,MATCH($C1258,'Policy Characteristics'!$C:$C,0))),"",INDEX('Policy Characteristics'!D:D,MATCH($C1258,'Policy Characteristics'!$C:$C,0)))</f>
        <v>Hydrogen Combustion</v>
      </c>
      <c r="K1258" s="76" t="str">
        <f>IF(ISBLANK(INDEX('Policy Characteristics'!E:E,MATCH($C1258,'Policy Characteristics'!$C:$C,0))),"",INDEX('Policy Characteristics'!E:E,MATCH($C1258,'Policy Characteristics'!$C:$C,0)))</f>
        <v>indst shift to hydrogen</v>
      </c>
      <c r="L1258" s="205">
        <f>IF(ISBLANK(INDEX('Policy Characteristics'!F:F,MATCH($C1258,'Policy Characteristics'!$C:$C,0))),"",INDEX('Policy Characteristics'!F:F,MATCH($C1258,'Policy Characteristics'!$C:$C,0)))</f>
        <v>0</v>
      </c>
      <c r="M1258" s="205">
        <f>IF(ISBLANK(INDEX('Policy Characteristics'!G:G,MATCH($C1258,'Policy Characteristics'!$C:$C,0))),"",INDEX('Policy Characteristics'!G:G,MATCH($C1258,'Policy Characteristics'!$C:$C,0)))</f>
        <v>1</v>
      </c>
      <c r="N1258" s="205">
        <f>IF(ISBLANK(INDEX('Policy Characteristics'!H:H,MATCH($C1258,'Policy Characteristics'!$C:$C,0))),"",INDEX('Policy Characteristics'!H:H,MATCH($C1258,'Policy Characteristics'!$C:$C,0)))</f>
        <v>0.01</v>
      </c>
      <c r="O1258" s="76" t="str">
        <f>IF(ISBLANK(INDEX('Policy Characteristics'!I:I,MATCH($C1258,'Policy Characteristics'!$C:$C,0))),"",INDEX('Policy Characteristics'!I:I,MATCH($C1258,'Policy Characteristics'!$C:$C,0)))</f>
        <v>% of fuel shifted</v>
      </c>
      <c r="P1258" s="7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76" t="str">
        <f>IF(ISBLANK(INDEX('Policy Characteristics'!K:K,MATCH($C1258,'Policy Characteristics'!$C:$C,0))),"",INDEX('Policy Characteristics'!K:K,MATCH($C1258,'Policy Characteristics'!$C:$C,0)))</f>
        <v>industry-ag-main.html#fuel-switching</v>
      </c>
      <c r="R1258" s="76" t="str">
        <f>IF(ISBLANK(INDEX('Policy Characteristics'!L:L,MATCH($C1258,'Policy Characteristics'!$C:$C,0))),"",INDEX('Policy Characteristics'!L:L,MATCH($C1258,'Policy Characteristics'!$C:$C,0)))</f>
        <v>industry-elec-and-hydrogen.html</v>
      </c>
    </row>
    <row r="1259" spans="1:18" s="143" customFormat="1" x14ac:dyDescent="0.25">
      <c r="A1259" s="76" t="str">
        <f>IF(ISBLANK(INDEX('Policy Characteristics'!A:A,MATCH($C1259,'Policy Characteristics'!$C:$C,0))),"",INDEX('Policy Characteristics'!A:A,MATCH($C1259,'Policy Characteristics'!$C:$C,0)))</f>
        <v>Industry</v>
      </c>
      <c r="B1259" s="200" t="str">
        <f>IF(ISBLANK(INDEX('Policy Characteristics'!B:B,MATCH($C1259,'Policy Characteristics'!$C:$C,0))),"",INDEX('Policy Characteristics'!B:B,MATCH($C1259,'Policy Characteristics'!$C:$C,0)))</f>
        <v>Hydrogen Combustion</v>
      </c>
      <c r="C1259" s="76" t="str">
        <f t="shared" si="37"/>
        <v>Fraction of Eligible Industrial Energy Use Shifted to Hydrogen</v>
      </c>
      <c r="D1259" s="78" t="s">
        <v>1318</v>
      </c>
      <c r="E1259" t="s">
        <v>1682</v>
      </c>
      <c r="F1259" t="s">
        <v>1280</v>
      </c>
      <c r="G1259" s="88" t="s">
        <v>1689</v>
      </c>
      <c r="H1259" s="15">
        <v>2178</v>
      </c>
      <c r="I1259" s="213" t="s">
        <v>43</v>
      </c>
      <c r="J1259" s="202" t="str">
        <f>IF(ISBLANK(INDEX('Policy Characteristics'!D:D,MATCH($C1259,'Policy Characteristics'!$C:$C,0))),"",INDEX('Policy Characteristics'!D:D,MATCH($C1259,'Policy Characteristics'!$C:$C,0)))</f>
        <v>Hydrogen Combustion</v>
      </c>
      <c r="K1259" s="76" t="str">
        <f>IF(ISBLANK(INDEX('Policy Characteristics'!E:E,MATCH($C1259,'Policy Characteristics'!$C:$C,0))),"",INDEX('Policy Characteristics'!E:E,MATCH($C1259,'Policy Characteristics'!$C:$C,0)))</f>
        <v>indst shift to hydrogen</v>
      </c>
      <c r="L1259" s="205">
        <f>IF(ISBLANK(INDEX('Policy Characteristics'!F:F,MATCH($C1259,'Policy Characteristics'!$C:$C,0))),"",INDEX('Policy Characteristics'!F:F,MATCH($C1259,'Policy Characteristics'!$C:$C,0)))</f>
        <v>0</v>
      </c>
      <c r="M1259" s="205">
        <f>IF(ISBLANK(INDEX('Policy Characteristics'!G:G,MATCH($C1259,'Policy Characteristics'!$C:$C,0))),"",INDEX('Policy Characteristics'!G:G,MATCH($C1259,'Policy Characteristics'!$C:$C,0)))</f>
        <v>1</v>
      </c>
      <c r="N1259" s="205">
        <f>IF(ISBLANK(INDEX('Policy Characteristics'!H:H,MATCH($C1259,'Policy Characteristics'!$C:$C,0))),"",INDEX('Policy Characteristics'!H:H,MATCH($C1259,'Policy Characteristics'!$C:$C,0)))</f>
        <v>0.01</v>
      </c>
      <c r="O1259" s="76" t="str">
        <f>IF(ISBLANK(INDEX('Policy Characteristics'!I:I,MATCH($C1259,'Policy Characteristics'!$C:$C,0))),"",INDEX('Policy Characteristics'!I:I,MATCH($C1259,'Policy Characteristics'!$C:$C,0)))</f>
        <v>% of fuel shifted</v>
      </c>
      <c r="P1259" s="7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76" t="str">
        <f>IF(ISBLANK(INDEX('Policy Characteristics'!K:K,MATCH($C1259,'Policy Characteristics'!$C:$C,0))),"",INDEX('Policy Characteristics'!K:K,MATCH($C1259,'Policy Characteristics'!$C:$C,0)))</f>
        <v>industry-ag-main.html#fuel-switching</v>
      </c>
      <c r="R1259" s="76" t="str">
        <f>IF(ISBLANK(INDEX('Policy Characteristics'!L:L,MATCH($C1259,'Policy Characteristics'!$C:$C,0))),"",INDEX('Policy Characteristics'!L:L,MATCH($C1259,'Policy Characteristics'!$C:$C,0)))</f>
        <v>industry-elec-and-hydrogen.html</v>
      </c>
    </row>
    <row r="1260" spans="1:18" s="143" customFormat="1" x14ac:dyDescent="0.25">
      <c r="A1260" s="76" t="str">
        <f>IF(ISBLANK(INDEX('Policy Characteristics'!A:A,MATCH($C1260,'Policy Characteristics'!$C:$C,0))),"",INDEX('Policy Characteristics'!A:A,MATCH($C1260,'Policy Characteristics'!$C:$C,0)))</f>
        <v>Industry</v>
      </c>
      <c r="B1260" s="200" t="str">
        <f>IF(ISBLANK(INDEX('Policy Characteristics'!B:B,MATCH($C1260,'Policy Characteristics'!$C:$C,0))),"",INDEX('Policy Characteristics'!B:B,MATCH($C1260,'Policy Characteristics'!$C:$C,0)))</f>
        <v>Hydrogen Combustion</v>
      </c>
      <c r="C1260" s="76" t="str">
        <f t="shared" si="37"/>
        <v>Fraction of Eligible Industrial Energy Use Shifted to Hydrogen</v>
      </c>
      <c r="D1260" s="78" t="s">
        <v>1318</v>
      </c>
      <c r="E1260" t="s">
        <v>1683</v>
      </c>
      <c r="F1260" t="s">
        <v>1280</v>
      </c>
      <c r="G1260" s="88" t="s">
        <v>1690</v>
      </c>
      <c r="H1260" s="15">
        <v>2179</v>
      </c>
      <c r="I1260" s="213" t="s">
        <v>43</v>
      </c>
      <c r="J1260" s="202" t="str">
        <f>IF(ISBLANK(INDEX('Policy Characteristics'!D:D,MATCH($C1260,'Policy Characteristics'!$C:$C,0))),"",INDEX('Policy Characteristics'!D:D,MATCH($C1260,'Policy Characteristics'!$C:$C,0)))</f>
        <v>Hydrogen Combustion</v>
      </c>
      <c r="K1260" s="76" t="str">
        <f>IF(ISBLANK(INDEX('Policy Characteristics'!E:E,MATCH($C1260,'Policy Characteristics'!$C:$C,0))),"",INDEX('Policy Characteristics'!E:E,MATCH($C1260,'Policy Characteristics'!$C:$C,0)))</f>
        <v>indst shift to hydrogen</v>
      </c>
      <c r="L1260" s="205">
        <f>IF(ISBLANK(INDEX('Policy Characteristics'!F:F,MATCH($C1260,'Policy Characteristics'!$C:$C,0))),"",INDEX('Policy Characteristics'!F:F,MATCH($C1260,'Policy Characteristics'!$C:$C,0)))</f>
        <v>0</v>
      </c>
      <c r="M1260" s="205">
        <f>IF(ISBLANK(INDEX('Policy Characteristics'!G:G,MATCH($C1260,'Policy Characteristics'!$C:$C,0))),"",INDEX('Policy Characteristics'!G:G,MATCH($C1260,'Policy Characteristics'!$C:$C,0)))</f>
        <v>1</v>
      </c>
      <c r="N1260" s="205">
        <f>IF(ISBLANK(INDEX('Policy Characteristics'!H:H,MATCH($C1260,'Policy Characteristics'!$C:$C,0))),"",INDEX('Policy Characteristics'!H:H,MATCH($C1260,'Policy Characteristics'!$C:$C,0)))</f>
        <v>0.01</v>
      </c>
      <c r="O1260" s="76" t="str">
        <f>IF(ISBLANK(INDEX('Policy Characteristics'!I:I,MATCH($C1260,'Policy Characteristics'!$C:$C,0))),"",INDEX('Policy Characteristics'!I:I,MATCH($C1260,'Policy Characteristics'!$C:$C,0)))</f>
        <v>% of fuel shifted</v>
      </c>
      <c r="P1260" s="7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76" t="str">
        <f>IF(ISBLANK(INDEX('Policy Characteristics'!K:K,MATCH($C1260,'Policy Characteristics'!$C:$C,0))),"",INDEX('Policy Characteristics'!K:K,MATCH($C1260,'Policy Characteristics'!$C:$C,0)))</f>
        <v>industry-ag-main.html#fuel-switching</v>
      </c>
      <c r="R1260" s="76" t="str">
        <f>IF(ISBLANK(INDEX('Policy Characteristics'!L:L,MATCH($C1260,'Policy Characteristics'!$C:$C,0))),"",INDEX('Policy Characteristics'!L:L,MATCH($C1260,'Policy Characteristics'!$C:$C,0)))</f>
        <v>industry-elec-and-hydrogen.html</v>
      </c>
    </row>
    <row r="1261" spans="1:18" s="143" customFormat="1" x14ac:dyDescent="0.25">
      <c r="A1261" s="76" t="str">
        <f>IF(ISBLANK(INDEX('Policy Characteristics'!A:A,MATCH($C1261,'Policy Characteristics'!$C:$C,0))),"",INDEX('Policy Characteristics'!A:A,MATCH($C1261,'Policy Characteristics'!$C:$C,0)))</f>
        <v>Industry</v>
      </c>
      <c r="B1261" s="200" t="str">
        <f>IF(ISBLANK(INDEX('Policy Characteristics'!B:B,MATCH($C1261,'Policy Characteristics'!$C:$C,0))),"",INDEX('Policy Characteristics'!B:B,MATCH($C1261,'Policy Characteristics'!$C:$C,0)))</f>
        <v>Hydrogen Combustion</v>
      </c>
      <c r="C1261" s="76" t="str">
        <f t="shared" si="37"/>
        <v>Fraction of Eligible Industrial Energy Use Shifted to Hydrogen</v>
      </c>
      <c r="D1261" s="78" t="s">
        <v>1318</v>
      </c>
      <c r="E1261" t="s">
        <v>1684</v>
      </c>
      <c r="F1261" t="s">
        <v>1280</v>
      </c>
      <c r="G1261" s="88" t="s">
        <v>1691</v>
      </c>
      <c r="H1261" s="15">
        <v>2180</v>
      </c>
      <c r="I1261" s="213" t="s">
        <v>43</v>
      </c>
      <c r="J1261" s="202" t="str">
        <f>IF(ISBLANK(INDEX('Policy Characteristics'!D:D,MATCH($C1261,'Policy Characteristics'!$C:$C,0))),"",INDEX('Policy Characteristics'!D:D,MATCH($C1261,'Policy Characteristics'!$C:$C,0)))</f>
        <v>Hydrogen Combustion</v>
      </c>
      <c r="K1261" s="76" t="str">
        <f>IF(ISBLANK(INDEX('Policy Characteristics'!E:E,MATCH($C1261,'Policy Characteristics'!$C:$C,0))),"",INDEX('Policy Characteristics'!E:E,MATCH($C1261,'Policy Characteristics'!$C:$C,0)))</f>
        <v>indst shift to hydrogen</v>
      </c>
      <c r="L1261" s="205">
        <f>IF(ISBLANK(INDEX('Policy Characteristics'!F:F,MATCH($C1261,'Policy Characteristics'!$C:$C,0))),"",INDEX('Policy Characteristics'!F:F,MATCH($C1261,'Policy Characteristics'!$C:$C,0)))</f>
        <v>0</v>
      </c>
      <c r="M1261" s="205">
        <f>IF(ISBLANK(INDEX('Policy Characteristics'!G:G,MATCH($C1261,'Policy Characteristics'!$C:$C,0))),"",INDEX('Policy Characteristics'!G:G,MATCH($C1261,'Policy Characteristics'!$C:$C,0)))</f>
        <v>1</v>
      </c>
      <c r="N1261" s="205">
        <f>IF(ISBLANK(INDEX('Policy Characteristics'!H:H,MATCH($C1261,'Policy Characteristics'!$C:$C,0))),"",INDEX('Policy Characteristics'!H:H,MATCH($C1261,'Policy Characteristics'!$C:$C,0)))</f>
        <v>0.01</v>
      </c>
      <c r="O1261" s="76" t="str">
        <f>IF(ISBLANK(INDEX('Policy Characteristics'!I:I,MATCH($C1261,'Policy Characteristics'!$C:$C,0))),"",INDEX('Policy Characteristics'!I:I,MATCH($C1261,'Policy Characteristics'!$C:$C,0)))</f>
        <v>% of fuel shifted</v>
      </c>
      <c r="P1261" s="7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76" t="str">
        <f>IF(ISBLANK(INDEX('Policy Characteristics'!K:K,MATCH($C1261,'Policy Characteristics'!$C:$C,0))),"",INDEX('Policy Characteristics'!K:K,MATCH($C1261,'Policy Characteristics'!$C:$C,0)))</f>
        <v>industry-ag-main.html#fuel-switching</v>
      </c>
      <c r="R1261" s="76" t="str">
        <f>IF(ISBLANK(INDEX('Policy Characteristics'!L:L,MATCH($C1261,'Policy Characteristics'!$C:$C,0))),"",INDEX('Policy Characteristics'!L:L,MATCH($C1261,'Policy Characteristics'!$C:$C,0)))</f>
        <v>industry-elec-and-hydrogen.html</v>
      </c>
    </row>
    <row r="1262" spans="1:18" s="143" customFormat="1" x14ac:dyDescent="0.25">
      <c r="A1262" s="76" t="str">
        <f>IF(ISBLANK(INDEX('Policy Characteristics'!A:A,MATCH($C1262,'Policy Characteristics'!$C:$C,0))),"",INDEX('Policy Characteristics'!A:A,MATCH($C1262,'Policy Characteristics'!$C:$C,0)))</f>
        <v>Industry</v>
      </c>
      <c r="B1262" s="200" t="str">
        <f>IF(ISBLANK(INDEX('Policy Characteristics'!B:B,MATCH($C1262,'Policy Characteristics'!$C:$C,0))),"",INDEX('Policy Characteristics'!B:B,MATCH($C1262,'Policy Characteristics'!$C:$C,0)))</f>
        <v>Hydrogen Combustion</v>
      </c>
      <c r="C1262" s="76" t="str">
        <f t="shared" si="37"/>
        <v>Fraction of Eligible Industrial Energy Use Shifted to Hydrogen</v>
      </c>
      <c r="D1262" s="78" t="s">
        <v>1318</v>
      </c>
      <c r="E1262" t="s">
        <v>1685</v>
      </c>
      <c r="F1262" t="s">
        <v>1280</v>
      </c>
      <c r="G1262" s="88" t="s">
        <v>1692</v>
      </c>
      <c r="H1262" s="15">
        <v>2181</v>
      </c>
      <c r="I1262" s="213" t="s">
        <v>43</v>
      </c>
      <c r="J1262" s="202" t="str">
        <f>IF(ISBLANK(INDEX('Policy Characteristics'!D:D,MATCH($C1262,'Policy Characteristics'!$C:$C,0))),"",INDEX('Policy Characteristics'!D:D,MATCH($C1262,'Policy Characteristics'!$C:$C,0)))</f>
        <v>Hydrogen Combustion</v>
      </c>
      <c r="K1262" s="76" t="str">
        <f>IF(ISBLANK(INDEX('Policy Characteristics'!E:E,MATCH($C1262,'Policy Characteristics'!$C:$C,0))),"",INDEX('Policy Characteristics'!E:E,MATCH($C1262,'Policy Characteristics'!$C:$C,0)))</f>
        <v>indst shift to hydrogen</v>
      </c>
      <c r="L1262" s="205">
        <f>IF(ISBLANK(INDEX('Policy Characteristics'!F:F,MATCH($C1262,'Policy Characteristics'!$C:$C,0))),"",INDEX('Policy Characteristics'!F:F,MATCH($C1262,'Policy Characteristics'!$C:$C,0)))</f>
        <v>0</v>
      </c>
      <c r="M1262" s="205">
        <f>IF(ISBLANK(INDEX('Policy Characteristics'!G:G,MATCH($C1262,'Policy Characteristics'!$C:$C,0))),"",INDEX('Policy Characteristics'!G:G,MATCH($C1262,'Policy Characteristics'!$C:$C,0)))</f>
        <v>1</v>
      </c>
      <c r="N1262" s="205">
        <f>IF(ISBLANK(INDEX('Policy Characteristics'!H:H,MATCH($C1262,'Policy Characteristics'!$C:$C,0))),"",INDEX('Policy Characteristics'!H:H,MATCH($C1262,'Policy Characteristics'!$C:$C,0)))</f>
        <v>0.01</v>
      </c>
      <c r="O1262" s="76" t="str">
        <f>IF(ISBLANK(INDEX('Policy Characteristics'!I:I,MATCH($C1262,'Policy Characteristics'!$C:$C,0))),"",INDEX('Policy Characteristics'!I:I,MATCH($C1262,'Policy Characteristics'!$C:$C,0)))</f>
        <v>% of fuel shifted</v>
      </c>
      <c r="P1262" s="7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76" t="str">
        <f>IF(ISBLANK(INDEX('Policy Characteristics'!K:K,MATCH($C1262,'Policy Characteristics'!$C:$C,0))),"",INDEX('Policy Characteristics'!K:K,MATCH($C1262,'Policy Characteristics'!$C:$C,0)))</f>
        <v>industry-ag-main.html#fuel-switching</v>
      </c>
      <c r="R1262" s="76" t="str">
        <f>IF(ISBLANK(INDEX('Policy Characteristics'!L:L,MATCH($C1262,'Policy Characteristics'!$C:$C,0))),"",INDEX('Policy Characteristics'!L:L,MATCH($C1262,'Policy Characteristics'!$C:$C,0)))</f>
        <v>industry-elec-and-hydrogen.html</v>
      </c>
    </row>
    <row r="1263" spans="1:18" s="143" customFormat="1" x14ac:dyDescent="0.25">
      <c r="A1263" s="76" t="str">
        <f>IF(ISBLANK(INDEX('Policy Characteristics'!A:A,MATCH($C1263,'Policy Characteristics'!$C:$C,0))),"",INDEX('Policy Characteristics'!A:A,MATCH($C1263,'Policy Characteristics'!$C:$C,0)))</f>
        <v>Industry</v>
      </c>
      <c r="B1263" s="200" t="str">
        <f>IF(ISBLANK(INDEX('Policy Characteristics'!B:B,MATCH($C1263,'Policy Characteristics'!$C:$C,0))),"",INDEX('Policy Characteristics'!B:B,MATCH($C1263,'Policy Characteristics'!$C:$C,0)))</f>
        <v>Hydrogen Combustion</v>
      </c>
      <c r="C1263" s="76" t="str">
        <f t="shared" si="37"/>
        <v>Fraction of Eligible Industrial Energy Use Shifted to Hydrogen</v>
      </c>
      <c r="D1263" s="78" t="s">
        <v>1318</v>
      </c>
      <c r="E1263" t="s">
        <v>1686</v>
      </c>
      <c r="F1263" t="s">
        <v>1280</v>
      </c>
      <c r="G1263" s="88" t="s">
        <v>1693</v>
      </c>
      <c r="H1263" s="15">
        <v>2182</v>
      </c>
      <c r="I1263" s="213" t="s">
        <v>44</v>
      </c>
      <c r="J1263" s="202" t="str">
        <f>IF(ISBLANK(INDEX('Policy Characteristics'!D:D,MATCH($C1263,'Policy Characteristics'!$C:$C,0))),"",INDEX('Policy Characteristics'!D:D,MATCH($C1263,'Policy Characteristics'!$C:$C,0)))</f>
        <v>Hydrogen Combustion</v>
      </c>
      <c r="K1263" s="76" t="str">
        <f>IF(ISBLANK(INDEX('Policy Characteristics'!E:E,MATCH($C1263,'Policy Characteristics'!$C:$C,0))),"",INDEX('Policy Characteristics'!E:E,MATCH($C1263,'Policy Characteristics'!$C:$C,0)))</f>
        <v>indst shift to hydrogen</v>
      </c>
      <c r="L1263" s="205">
        <f>IF(ISBLANK(INDEX('Policy Characteristics'!F:F,MATCH($C1263,'Policy Characteristics'!$C:$C,0))),"",INDEX('Policy Characteristics'!F:F,MATCH($C1263,'Policy Characteristics'!$C:$C,0)))</f>
        <v>0</v>
      </c>
      <c r="M1263" s="205">
        <f>IF(ISBLANK(INDEX('Policy Characteristics'!G:G,MATCH($C1263,'Policy Characteristics'!$C:$C,0))),"",INDEX('Policy Characteristics'!G:G,MATCH($C1263,'Policy Characteristics'!$C:$C,0)))</f>
        <v>1</v>
      </c>
      <c r="N1263" s="205">
        <f>IF(ISBLANK(INDEX('Policy Characteristics'!H:H,MATCH($C1263,'Policy Characteristics'!$C:$C,0))),"",INDEX('Policy Characteristics'!H:H,MATCH($C1263,'Policy Characteristics'!$C:$C,0)))</f>
        <v>0.01</v>
      </c>
      <c r="O1263" s="76" t="str">
        <f>IF(ISBLANK(INDEX('Policy Characteristics'!I:I,MATCH($C1263,'Policy Characteristics'!$C:$C,0))),"",INDEX('Policy Characteristics'!I:I,MATCH($C1263,'Policy Characteristics'!$C:$C,0)))</f>
        <v>% of fuel shifted</v>
      </c>
      <c r="P1263" s="7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76" t="str">
        <f>IF(ISBLANK(INDEX('Policy Characteristics'!K:K,MATCH($C1263,'Policy Characteristics'!$C:$C,0))),"",INDEX('Policy Characteristics'!K:K,MATCH($C1263,'Policy Characteristics'!$C:$C,0)))</f>
        <v>industry-ag-main.html#fuel-switching</v>
      </c>
      <c r="R1263" s="76" t="str">
        <f>IF(ISBLANK(INDEX('Policy Characteristics'!L:L,MATCH($C1263,'Policy Characteristics'!$C:$C,0))),"",INDEX('Policy Characteristics'!L:L,MATCH($C1263,'Policy Characteristics'!$C:$C,0)))</f>
        <v>industry-elec-and-hydrogen.html</v>
      </c>
    </row>
    <row r="1264" spans="1:18" s="143" customFormat="1" x14ac:dyDescent="0.25">
      <c r="A1264" s="76" t="str">
        <f>IF(ISBLANK(INDEX('Policy Characteristics'!A:A,MATCH($C1264,'Policy Characteristics'!$C:$C,0))),"",INDEX('Policy Characteristics'!A:A,MATCH($C1264,'Policy Characteristics'!$C:$C,0)))</f>
        <v>Industry</v>
      </c>
      <c r="B1264" s="200" t="str">
        <f>IF(ISBLANK(INDEX('Policy Characteristics'!B:B,MATCH($C1264,'Policy Characteristics'!$C:$C,0))),"",INDEX('Policy Characteristics'!B:B,MATCH($C1264,'Policy Characteristics'!$C:$C,0)))</f>
        <v>Hydrogen Combustion</v>
      </c>
      <c r="C1264" s="76" t="str">
        <f t="shared" si="37"/>
        <v>Fraction of Eligible Industrial Energy Use Shifted to Hydrogen</v>
      </c>
      <c r="D1264" s="78" t="s">
        <v>1318</v>
      </c>
      <c r="E1264" t="s">
        <v>1687</v>
      </c>
      <c r="F1264" t="s">
        <v>1280</v>
      </c>
      <c r="G1264" s="88" t="s">
        <v>1694</v>
      </c>
      <c r="H1264" s="15">
        <v>2183</v>
      </c>
      <c r="I1264" s="213" t="s">
        <v>43</v>
      </c>
      <c r="J1264" s="202" t="str">
        <f>IF(ISBLANK(INDEX('Policy Characteristics'!D:D,MATCH($C1264,'Policy Characteristics'!$C:$C,0))),"",INDEX('Policy Characteristics'!D:D,MATCH($C1264,'Policy Characteristics'!$C:$C,0)))</f>
        <v>Hydrogen Combustion</v>
      </c>
      <c r="K1264" s="76" t="str">
        <f>IF(ISBLANK(INDEX('Policy Characteristics'!E:E,MATCH($C1264,'Policy Characteristics'!$C:$C,0))),"",INDEX('Policy Characteristics'!E:E,MATCH($C1264,'Policy Characteristics'!$C:$C,0)))</f>
        <v>indst shift to hydrogen</v>
      </c>
      <c r="L1264" s="205">
        <f>IF(ISBLANK(INDEX('Policy Characteristics'!F:F,MATCH($C1264,'Policy Characteristics'!$C:$C,0))),"",INDEX('Policy Characteristics'!F:F,MATCH($C1264,'Policy Characteristics'!$C:$C,0)))</f>
        <v>0</v>
      </c>
      <c r="M1264" s="205">
        <f>IF(ISBLANK(INDEX('Policy Characteristics'!G:G,MATCH($C1264,'Policy Characteristics'!$C:$C,0))),"",INDEX('Policy Characteristics'!G:G,MATCH($C1264,'Policy Characteristics'!$C:$C,0)))</f>
        <v>1</v>
      </c>
      <c r="N1264" s="205">
        <f>IF(ISBLANK(INDEX('Policy Characteristics'!H:H,MATCH($C1264,'Policy Characteristics'!$C:$C,0))),"",INDEX('Policy Characteristics'!H:H,MATCH($C1264,'Policy Characteristics'!$C:$C,0)))</f>
        <v>0.01</v>
      </c>
      <c r="O1264" s="76" t="str">
        <f>IF(ISBLANK(INDEX('Policy Characteristics'!I:I,MATCH($C1264,'Policy Characteristics'!$C:$C,0))),"",INDEX('Policy Characteristics'!I:I,MATCH($C1264,'Policy Characteristics'!$C:$C,0)))</f>
        <v>% of fuel shifted</v>
      </c>
      <c r="P1264" s="7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76" t="str">
        <f>IF(ISBLANK(INDEX('Policy Characteristics'!K:K,MATCH($C1264,'Policy Characteristics'!$C:$C,0))),"",INDEX('Policy Characteristics'!K:K,MATCH($C1264,'Policy Characteristics'!$C:$C,0)))</f>
        <v>industry-ag-main.html#fuel-switching</v>
      </c>
      <c r="R1264" s="76" t="str">
        <f>IF(ISBLANK(INDEX('Policy Characteristics'!L:L,MATCH($C1264,'Policy Characteristics'!$C:$C,0))),"",INDEX('Policy Characteristics'!L:L,MATCH($C1264,'Policy Characteristics'!$C:$C,0)))</f>
        <v>industry-elec-and-hydrogen.html</v>
      </c>
    </row>
    <row r="1265" spans="1:18" s="143" customFormat="1" x14ac:dyDescent="0.25">
      <c r="A1265" s="76" t="str">
        <f>IF(ISBLANK(INDEX('Policy Characteristics'!A:A,MATCH($C1265,'Policy Characteristics'!$C:$C,0))),"",INDEX('Policy Characteristics'!A:A,MATCH($C1265,'Policy Characteristics'!$C:$C,0)))</f>
        <v>Industry</v>
      </c>
      <c r="B1265" s="200" t="str">
        <f>IF(ISBLANK(INDEX('Policy Characteristics'!B:B,MATCH($C1265,'Policy Characteristics'!$C:$C,0))),"",INDEX('Policy Characteristics'!B:B,MATCH($C1265,'Policy Characteristics'!$C:$C,0)))</f>
        <v>Hydrogen Combustion</v>
      </c>
      <c r="C1265" s="76" t="str">
        <f t="shared" si="37"/>
        <v>Fraction of Eligible Industrial Energy Use Shifted to Hydrogen</v>
      </c>
      <c r="D1265" s="78" t="s">
        <v>1318</v>
      </c>
      <c r="E1265" t="s">
        <v>1688</v>
      </c>
      <c r="F1265" t="s">
        <v>1280</v>
      </c>
      <c r="G1265" s="88" t="s">
        <v>1695</v>
      </c>
      <c r="H1265" s="15">
        <v>2184</v>
      </c>
      <c r="I1265" s="213" t="s">
        <v>44</v>
      </c>
      <c r="J1265" s="202" t="str">
        <f>IF(ISBLANK(INDEX('Policy Characteristics'!D:D,MATCH($C1265,'Policy Characteristics'!$C:$C,0))),"",INDEX('Policy Characteristics'!D:D,MATCH($C1265,'Policy Characteristics'!$C:$C,0)))</f>
        <v>Hydrogen Combustion</v>
      </c>
      <c r="K1265" s="76" t="str">
        <f>IF(ISBLANK(INDEX('Policy Characteristics'!E:E,MATCH($C1265,'Policy Characteristics'!$C:$C,0))),"",INDEX('Policy Characteristics'!E:E,MATCH($C1265,'Policy Characteristics'!$C:$C,0)))</f>
        <v>indst shift to hydrogen</v>
      </c>
      <c r="L1265" s="205">
        <f>IF(ISBLANK(INDEX('Policy Characteristics'!F:F,MATCH($C1265,'Policy Characteristics'!$C:$C,0))),"",INDEX('Policy Characteristics'!F:F,MATCH($C1265,'Policy Characteristics'!$C:$C,0)))</f>
        <v>0</v>
      </c>
      <c r="M1265" s="205">
        <f>IF(ISBLANK(INDEX('Policy Characteristics'!G:G,MATCH($C1265,'Policy Characteristics'!$C:$C,0))),"",INDEX('Policy Characteristics'!G:G,MATCH($C1265,'Policy Characteristics'!$C:$C,0)))</f>
        <v>1</v>
      </c>
      <c r="N1265" s="205">
        <f>IF(ISBLANK(INDEX('Policy Characteristics'!H:H,MATCH($C1265,'Policy Characteristics'!$C:$C,0))),"",INDEX('Policy Characteristics'!H:H,MATCH($C1265,'Policy Characteristics'!$C:$C,0)))</f>
        <v>0.01</v>
      </c>
      <c r="O1265" s="76" t="str">
        <f>IF(ISBLANK(INDEX('Policy Characteristics'!I:I,MATCH($C1265,'Policy Characteristics'!$C:$C,0))),"",INDEX('Policy Characteristics'!I:I,MATCH($C1265,'Policy Characteristics'!$C:$C,0)))</f>
        <v>% of fuel shifted</v>
      </c>
      <c r="P1265" s="7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76" t="str">
        <f>IF(ISBLANK(INDEX('Policy Characteristics'!K:K,MATCH($C1265,'Policy Characteristics'!$C:$C,0))),"",INDEX('Policy Characteristics'!K:K,MATCH($C1265,'Policy Characteristics'!$C:$C,0)))</f>
        <v>industry-ag-main.html#fuel-switching</v>
      </c>
      <c r="R1265" s="76" t="str">
        <f>IF(ISBLANK(INDEX('Policy Characteristics'!L:L,MATCH($C1265,'Policy Characteristics'!$C:$C,0))),"",INDEX('Policy Characteristics'!L:L,MATCH($C1265,'Policy Characteristics'!$C:$C,0)))</f>
        <v>industry-elec-and-hydrogen.html</v>
      </c>
    </row>
    <row r="1266" spans="1:18" s="143" customFormat="1" x14ac:dyDescent="0.25">
      <c r="A1266" s="76" t="str">
        <f>IF(ISBLANK(INDEX('Policy Characteristics'!A:A,MATCH($C1266,'Policy Characteristics'!$C:$C,0))),"",INDEX('Policy Characteristics'!A:A,MATCH($C1266,'Policy Characteristics'!$C:$C,0)))</f>
        <v>Industry</v>
      </c>
      <c r="B1266" s="200" t="str">
        <f>IF(ISBLANK(INDEX('Policy Characteristics'!B:B,MATCH($C1266,'Policy Characteristics'!$C:$C,0))),"",INDEX('Policy Characteristics'!B:B,MATCH($C1266,'Policy Characteristics'!$C:$C,0)))</f>
        <v>Hydrogen Combustion</v>
      </c>
      <c r="C1266" s="76" t="str">
        <f t="shared" si="37"/>
        <v>Fraction of Eligible Industrial Energy Use Shifted to Hydrogen</v>
      </c>
      <c r="D1266" s="78" t="s">
        <v>1318</v>
      </c>
      <c r="E1266" t="s">
        <v>1824</v>
      </c>
      <c r="F1266" t="s">
        <v>1280</v>
      </c>
      <c r="G1266" s="88" t="s">
        <v>1824</v>
      </c>
      <c r="H1266" s="15">
        <v>2185</v>
      </c>
      <c r="I1266" s="213" t="s">
        <v>43</v>
      </c>
      <c r="J1266" s="202" t="str">
        <f>IF(ISBLANK(INDEX('Policy Characteristics'!D:D,MATCH($C1266,'Policy Characteristics'!$C:$C,0))),"",INDEX('Policy Characteristics'!D:D,MATCH($C1266,'Policy Characteristics'!$C:$C,0)))</f>
        <v>Hydrogen Combustion</v>
      </c>
      <c r="K1266" s="76" t="str">
        <f>IF(ISBLANK(INDEX('Policy Characteristics'!E:E,MATCH($C1266,'Policy Characteristics'!$C:$C,0))),"",INDEX('Policy Characteristics'!E:E,MATCH($C1266,'Policy Characteristics'!$C:$C,0)))</f>
        <v>indst shift to hydrogen</v>
      </c>
      <c r="L1266" s="205">
        <f>IF(ISBLANK(INDEX('Policy Characteristics'!F:F,MATCH($C1266,'Policy Characteristics'!$C:$C,0))),"",INDEX('Policy Characteristics'!F:F,MATCH($C1266,'Policy Characteristics'!$C:$C,0)))</f>
        <v>0</v>
      </c>
      <c r="M1266" s="205">
        <f>IF(ISBLANK(INDEX('Policy Characteristics'!G:G,MATCH($C1266,'Policy Characteristics'!$C:$C,0))),"",INDEX('Policy Characteristics'!G:G,MATCH($C1266,'Policy Characteristics'!$C:$C,0)))</f>
        <v>1</v>
      </c>
      <c r="N1266" s="205">
        <f>IF(ISBLANK(INDEX('Policy Characteristics'!H:H,MATCH($C1266,'Policy Characteristics'!$C:$C,0))),"",INDEX('Policy Characteristics'!H:H,MATCH($C1266,'Policy Characteristics'!$C:$C,0)))</f>
        <v>0.01</v>
      </c>
      <c r="O1266" s="76" t="str">
        <f>IF(ISBLANK(INDEX('Policy Characteristics'!I:I,MATCH($C1266,'Policy Characteristics'!$C:$C,0))),"",INDEX('Policy Characteristics'!I:I,MATCH($C1266,'Policy Characteristics'!$C:$C,0)))</f>
        <v>% of fuel shifted</v>
      </c>
      <c r="P1266" s="7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76" t="str">
        <f>IF(ISBLANK(INDEX('Policy Characteristics'!K:K,MATCH($C1266,'Policy Characteristics'!$C:$C,0))),"",INDEX('Policy Characteristics'!K:K,MATCH($C1266,'Policy Characteristics'!$C:$C,0)))</f>
        <v>industry-ag-main.html#fuel-switching</v>
      </c>
      <c r="R1266" s="76" t="str">
        <f>IF(ISBLANK(INDEX('Policy Characteristics'!L:L,MATCH($C1266,'Policy Characteristics'!$C:$C,0))),"",INDEX('Policy Characteristics'!L:L,MATCH($C1266,'Policy Characteristics'!$C:$C,0)))</f>
        <v>industry-elec-and-hydrogen.html</v>
      </c>
    </row>
    <row r="1267" spans="1:18" s="143" customFormat="1" x14ac:dyDescent="0.25">
      <c r="A1267" s="76" t="str">
        <f>IF(ISBLANK(INDEX('Policy Characteristics'!A:A,MATCH($C1267,'Policy Characteristics'!$C:$C,0))),"",INDEX('Policy Characteristics'!A:A,MATCH($C1267,'Policy Characteristics'!$C:$C,0)))</f>
        <v>Industry</v>
      </c>
      <c r="B1267" s="200" t="str">
        <f>IF(ISBLANK(INDEX('Policy Characteristics'!B:B,MATCH($C1267,'Policy Characteristics'!$C:$C,0))),"",INDEX('Policy Characteristics'!B:B,MATCH($C1267,'Policy Characteristics'!$C:$C,0)))</f>
        <v>Hydrogen Combustion</v>
      </c>
      <c r="C1267" s="76" t="str">
        <f t="shared" si="37"/>
        <v>Fraction of Eligible Industrial Energy Use Shifted to Hydrogen</v>
      </c>
      <c r="D1267" s="78" t="s">
        <v>1319</v>
      </c>
      <c r="E1267" t="s">
        <v>1682</v>
      </c>
      <c r="F1267" t="s">
        <v>1281</v>
      </c>
      <c r="G1267" s="88" t="s">
        <v>1689</v>
      </c>
      <c r="H1267" s="15">
        <v>2186</v>
      </c>
      <c r="I1267" s="213" t="s">
        <v>43</v>
      </c>
      <c r="J1267" s="202" t="str">
        <f>IF(ISBLANK(INDEX('Policy Characteristics'!D:D,MATCH($C1267,'Policy Characteristics'!$C:$C,0))),"",INDEX('Policy Characteristics'!D:D,MATCH($C1267,'Policy Characteristics'!$C:$C,0)))</f>
        <v>Hydrogen Combustion</v>
      </c>
      <c r="K1267" s="76" t="str">
        <f>IF(ISBLANK(INDEX('Policy Characteristics'!E:E,MATCH($C1267,'Policy Characteristics'!$C:$C,0))),"",INDEX('Policy Characteristics'!E:E,MATCH($C1267,'Policy Characteristics'!$C:$C,0)))</f>
        <v>indst shift to hydrogen</v>
      </c>
      <c r="L1267" s="205">
        <f>IF(ISBLANK(INDEX('Policy Characteristics'!F:F,MATCH($C1267,'Policy Characteristics'!$C:$C,0))),"",INDEX('Policy Characteristics'!F:F,MATCH($C1267,'Policy Characteristics'!$C:$C,0)))</f>
        <v>0</v>
      </c>
      <c r="M1267" s="205">
        <f>IF(ISBLANK(INDEX('Policy Characteristics'!G:G,MATCH($C1267,'Policy Characteristics'!$C:$C,0))),"",INDEX('Policy Characteristics'!G:G,MATCH($C1267,'Policy Characteristics'!$C:$C,0)))</f>
        <v>1</v>
      </c>
      <c r="N1267" s="205">
        <f>IF(ISBLANK(INDEX('Policy Characteristics'!H:H,MATCH($C1267,'Policy Characteristics'!$C:$C,0))),"",INDEX('Policy Characteristics'!H:H,MATCH($C1267,'Policy Characteristics'!$C:$C,0)))</f>
        <v>0.01</v>
      </c>
      <c r="O1267" s="76" t="str">
        <f>IF(ISBLANK(INDEX('Policy Characteristics'!I:I,MATCH($C1267,'Policy Characteristics'!$C:$C,0))),"",INDEX('Policy Characteristics'!I:I,MATCH($C1267,'Policy Characteristics'!$C:$C,0)))</f>
        <v>% of fuel shifted</v>
      </c>
      <c r="P1267" s="7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76" t="str">
        <f>IF(ISBLANK(INDEX('Policy Characteristics'!K:K,MATCH($C1267,'Policy Characteristics'!$C:$C,0))),"",INDEX('Policy Characteristics'!K:K,MATCH($C1267,'Policy Characteristics'!$C:$C,0)))</f>
        <v>industry-ag-main.html#fuel-switching</v>
      </c>
      <c r="R1267" s="76" t="str">
        <f>IF(ISBLANK(INDEX('Policy Characteristics'!L:L,MATCH($C1267,'Policy Characteristics'!$C:$C,0))),"",INDEX('Policy Characteristics'!L:L,MATCH($C1267,'Policy Characteristics'!$C:$C,0)))</f>
        <v>industry-elec-and-hydrogen.html</v>
      </c>
    </row>
    <row r="1268" spans="1:18" s="143" customFormat="1" x14ac:dyDescent="0.25">
      <c r="A1268" s="76" t="str">
        <f>IF(ISBLANK(INDEX('Policy Characteristics'!A:A,MATCH($C1268,'Policy Characteristics'!$C:$C,0))),"",INDEX('Policy Characteristics'!A:A,MATCH($C1268,'Policy Characteristics'!$C:$C,0)))</f>
        <v>Industry</v>
      </c>
      <c r="B1268" s="200" t="str">
        <f>IF(ISBLANK(INDEX('Policy Characteristics'!B:B,MATCH($C1268,'Policy Characteristics'!$C:$C,0))),"",INDEX('Policy Characteristics'!B:B,MATCH($C1268,'Policy Characteristics'!$C:$C,0)))</f>
        <v>Hydrogen Combustion</v>
      </c>
      <c r="C1268" s="76" t="str">
        <f t="shared" si="37"/>
        <v>Fraction of Eligible Industrial Energy Use Shifted to Hydrogen</v>
      </c>
      <c r="D1268" s="78" t="s">
        <v>1319</v>
      </c>
      <c r="E1268" t="s">
        <v>1683</v>
      </c>
      <c r="F1268" t="s">
        <v>1281</v>
      </c>
      <c r="G1268" s="88" t="s">
        <v>1690</v>
      </c>
      <c r="H1268" s="15">
        <v>2187</v>
      </c>
      <c r="I1268" s="213" t="s">
        <v>43</v>
      </c>
      <c r="J1268" s="202" t="str">
        <f>IF(ISBLANK(INDEX('Policy Characteristics'!D:D,MATCH($C1268,'Policy Characteristics'!$C:$C,0))),"",INDEX('Policy Characteristics'!D:D,MATCH($C1268,'Policy Characteristics'!$C:$C,0)))</f>
        <v>Hydrogen Combustion</v>
      </c>
      <c r="K1268" s="76" t="str">
        <f>IF(ISBLANK(INDEX('Policy Characteristics'!E:E,MATCH($C1268,'Policy Characteristics'!$C:$C,0))),"",INDEX('Policy Characteristics'!E:E,MATCH($C1268,'Policy Characteristics'!$C:$C,0)))</f>
        <v>indst shift to hydrogen</v>
      </c>
      <c r="L1268" s="205">
        <f>IF(ISBLANK(INDEX('Policy Characteristics'!F:F,MATCH($C1268,'Policy Characteristics'!$C:$C,0))),"",INDEX('Policy Characteristics'!F:F,MATCH($C1268,'Policy Characteristics'!$C:$C,0)))</f>
        <v>0</v>
      </c>
      <c r="M1268" s="205">
        <f>IF(ISBLANK(INDEX('Policy Characteristics'!G:G,MATCH($C1268,'Policy Characteristics'!$C:$C,0))),"",INDEX('Policy Characteristics'!G:G,MATCH($C1268,'Policy Characteristics'!$C:$C,0)))</f>
        <v>1</v>
      </c>
      <c r="N1268" s="205">
        <f>IF(ISBLANK(INDEX('Policy Characteristics'!H:H,MATCH($C1268,'Policy Characteristics'!$C:$C,0))),"",INDEX('Policy Characteristics'!H:H,MATCH($C1268,'Policy Characteristics'!$C:$C,0)))</f>
        <v>0.01</v>
      </c>
      <c r="O1268" s="76" t="str">
        <f>IF(ISBLANK(INDEX('Policy Characteristics'!I:I,MATCH($C1268,'Policy Characteristics'!$C:$C,0))),"",INDEX('Policy Characteristics'!I:I,MATCH($C1268,'Policy Characteristics'!$C:$C,0)))</f>
        <v>% of fuel shifted</v>
      </c>
      <c r="P1268" s="7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76" t="str">
        <f>IF(ISBLANK(INDEX('Policy Characteristics'!K:K,MATCH($C1268,'Policy Characteristics'!$C:$C,0))),"",INDEX('Policy Characteristics'!K:K,MATCH($C1268,'Policy Characteristics'!$C:$C,0)))</f>
        <v>industry-ag-main.html#fuel-switching</v>
      </c>
      <c r="R1268" s="76" t="str">
        <f>IF(ISBLANK(INDEX('Policy Characteristics'!L:L,MATCH($C1268,'Policy Characteristics'!$C:$C,0))),"",INDEX('Policy Characteristics'!L:L,MATCH($C1268,'Policy Characteristics'!$C:$C,0)))</f>
        <v>industry-elec-and-hydrogen.html</v>
      </c>
    </row>
    <row r="1269" spans="1:18" s="143" customFormat="1" x14ac:dyDescent="0.25">
      <c r="A1269" s="76" t="str">
        <f>IF(ISBLANK(INDEX('Policy Characteristics'!A:A,MATCH($C1269,'Policy Characteristics'!$C:$C,0))),"",INDEX('Policy Characteristics'!A:A,MATCH($C1269,'Policy Characteristics'!$C:$C,0)))</f>
        <v>Industry</v>
      </c>
      <c r="B1269" s="200" t="str">
        <f>IF(ISBLANK(INDEX('Policy Characteristics'!B:B,MATCH($C1269,'Policy Characteristics'!$C:$C,0))),"",INDEX('Policy Characteristics'!B:B,MATCH($C1269,'Policy Characteristics'!$C:$C,0)))</f>
        <v>Hydrogen Combustion</v>
      </c>
      <c r="C1269" s="76" t="str">
        <f t="shared" si="37"/>
        <v>Fraction of Eligible Industrial Energy Use Shifted to Hydrogen</v>
      </c>
      <c r="D1269" s="78" t="s">
        <v>1319</v>
      </c>
      <c r="E1269" t="s">
        <v>1684</v>
      </c>
      <c r="F1269" t="s">
        <v>1281</v>
      </c>
      <c r="G1269" s="88" t="s">
        <v>1691</v>
      </c>
      <c r="H1269" s="15">
        <v>2188</v>
      </c>
      <c r="I1269" s="213" t="s">
        <v>43</v>
      </c>
      <c r="J1269" s="202" t="str">
        <f>IF(ISBLANK(INDEX('Policy Characteristics'!D:D,MATCH($C1269,'Policy Characteristics'!$C:$C,0))),"",INDEX('Policy Characteristics'!D:D,MATCH($C1269,'Policy Characteristics'!$C:$C,0)))</f>
        <v>Hydrogen Combustion</v>
      </c>
      <c r="K1269" s="76" t="str">
        <f>IF(ISBLANK(INDEX('Policy Characteristics'!E:E,MATCH($C1269,'Policy Characteristics'!$C:$C,0))),"",INDEX('Policy Characteristics'!E:E,MATCH($C1269,'Policy Characteristics'!$C:$C,0)))</f>
        <v>indst shift to hydrogen</v>
      </c>
      <c r="L1269" s="205">
        <f>IF(ISBLANK(INDEX('Policy Characteristics'!F:F,MATCH($C1269,'Policy Characteristics'!$C:$C,0))),"",INDEX('Policy Characteristics'!F:F,MATCH($C1269,'Policy Characteristics'!$C:$C,0)))</f>
        <v>0</v>
      </c>
      <c r="M1269" s="205">
        <f>IF(ISBLANK(INDEX('Policy Characteristics'!G:G,MATCH($C1269,'Policy Characteristics'!$C:$C,0))),"",INDEX('Policy Characteristics'!G:G,MATCH($C1269,'Policy Characteristics'!$C:$C,0)))</f>
        <v>1</v>
      </c>
      <c r="N1269" s="205">
        <f>IF(ISBLANK(INDEX('Policy Characteristics'!H:H,MATCH($C1269,'Policy Characteristics'!$C:$C,0))),"",INDEX('Policy Characteristics'!H:H,MATCH($C1269,'Policy Characteristics'!$C:$C,0)))</f>
        <v>0.01</v>
      </c>
      <c r="O1269" s="76" t="str">
        <f>IF(ISBLANK(INDEX('Policy Characteristics'!I:I,MATCH($C1269,'Policy Characteristics'!$C:$C,0))),"",INDEX('Policy Characteristics'!I:I,MATCH($C1269,'Policy Characteristics'!$C:$C,0)))</f>
        <v>% of fuel shifted</v>
      </c>
      <c r="P1269" s="7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76" t="str">
        <f>IF(ISBLANK(INDEX('Policy Characteristics'!K:K,MATCH($C1269,'Policy Characteristics'!$C:$C,0))),"",INDEX('Policy Characteristics'!K:K,MATCH($C1269,'Policy Characteristics'!$C:$C,0)))</f>
        <v>industry-ag-main.html#fuel-switching</v>
      </c>
      <c r="R1269" s="76" t="str">
        <f>IF(ISBLANK(INDEX('Policy Characteristics'!L:L,MATCH($C1269,'Policy Characteristics'!$C:$C,0))),"",INDEX('Policy Characteristics'!L:L,MATCH($C1269,'Policy Characteristics'!$C:$C,0)))</f>
        <v>industry-elec-and-hydrogen.html</v>
      </c>
    </row>
    <row r="1270" spans="1:18" s="143" customFormat="1" x14ac:dyDescent="0.25">
      <c r="A1270" s="76" t="str">
        <f>IF(ISBLANK(INDEX('Policy Characteristics'!A:A,MATCH($C1270,'Policy Characteristics'!$C:$C,0))),"",INDEX('Policy Characteristics'!A:A,MATCH($C1270,'Policy Characteristics'!$C:$C,0)))</f>
        <v>Industry</v>
      </c>
      <c r="B1270" s="200" t="str">
        <f>IF(ISBLANK(INDEX('Policy Characteristics'!B:B,MATCH($C1270,'Policy Characteristics'!$C:$C,0))),"",INDEX('Policy Characteristics'!B:B,MATCH($C1270,'Policy Characteristics'!$C:$C,0)))</f>
        <v>Hydrogen Combustion</v>
      </c>
      <c r="C1270" s="76" t="str">
        <f t="shared" si="37"/>
        <v>Fraction of Eligible Industrial Energy Use Shifted to Hydrogen</v>
      </c>
      <c r="D1270" s="78" t="s">
        <v>1319</v>
      </c>
      <c r="E1270" t="s">
        <v>1685</v>
      </c>
      <c r="F1270" t="s">
        <v>1281</v>
      </c>
      <c r="G1270" s="88" t="s">
        <v>1692</v>
      </c>
      <c r="H1270" s="15">
        <v>2189</v>
      </c>
      <c r="I1270" s="213" t="s">
        <v>43</v>
      </c>
      <c r="J1270" s="202" t="str">
        <f>IF(ISBLANK(INDEX('Policy Characteristics'!D:D,MATCH($C1270,'Policy Characteristics'!$C:$C,0))),"",INDEX('Policy Characteristics'!D:D,MATCH($C1270,'Policy Characteristics'!$C:$C,0)))</f>
        <v>Hydrogen Combustion</v>
      </c>
      <c r="K1270" s="76" t="str">
        <f>IF(ISBLANK(INDEX('Policy Characteristics'!E:E,MATCH($C1270,'Policy Characteristics'!$C:$C,0))),"",INDEX('Policy Characteristics'!E:E,MATCH($C1270,'Policy Characteristics'!$C:$C,0)))</f>
        <v>indst shift to hydrogen</v>
      </c>
      <c r="L1270" s="205">
        <f>IF(ISBLANK(INDEX('Policy Characteristics'!F:F,MATCH($C1270,'Policy Characteristics'!$C:$C,0))),"",INDEX('Policy Characteristics'!F:F,MATCH($C1270,'Policy Characteristics'!$C:$C,0)))</f>
        <v>0</v>
      </c>
      <c r="M1270" s="205">
        <f>IF(ISBLANK(INDEX('Policy Characteristics'!G:G,MATCH($C1270,'Policy Characteristics'!$C:$C,0))),"",INDEX('Policy Characteristics'!G:G,MATCH($C1270,'Policy Characteristics'!$C:$C,0)))</f>
        <v>1</v>
      </c>
      <c r="N1270" s="205">
        <f>IF(ISBLANK(INDEX('Policy Characteristics'!H:H,MATCH($C1270,'Policy Characteristics'!$C:$C,0))),"",INDEX('Policy Characteristics'!H:H,MATCH($C1270,'Policy Characteristics'!$C:$C,0)))</f>
        <v>0.01</v>
      </c>
      <c r="O1270" s="76" t="str">
        <f>IF(ISBLANK(INDEX('Policy Characteristics'!I:I,MATCH($C1270,'Policy Characteristics'!$C:$C,0))),"",INDEX('Policy Characteristics'!I:I,MATCH($C1270,'Policy Characteristics'!$C:$C,0)))</f>
        <v>% of fuel shifted</v>
      </c>
      <c r="P1270" s="7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76" t="str">
        <f>IF(ISBLANK(INDEX('Policy Characteristics'!K:K,MATCH($C1270,'Policy Characteristics'!$C:$C,0))),"",INDEX('Policy Characteristics'!K:K,MATCH($C1270,'Policy Characteristics'!$C:$C,0)))</f>
        <v>industry-ag-main.html#fuel-switching</v>
      </c>
      <c r="R1270" s="76" t="str">
        <f>IF(ISBLANK(INDEX('Policy Characteristics'!L:L,MATCH($C1270,'Policy Characteristics'!$C:$C,0))),"",INDEX('Policy Characteristics'!L:L,MATCH($C1270,'Policy Characteristics'!$C:$C,0)))</f>
        <v>industry-elec-and-hydrogen.html</v>
      </c>
    </row>
    <row r="1271" spans="1:18" s="143" customFormat="1" x14ac:dyDescent="0.25">
      <c r="A1271" s="76" t="str">
        <f>IF(ISBLANK(INDEX('Policy Characteristics'!A:A,MATCH($C1271,'Policy Characteristics'!$C:$C,0))),"",INDEX('Policy Characteristics'!A:A,MATCH($C1271,'Policy Characteristics'!$C:$C,0)))</f>
        <v>Industry</v>
      </c>
      <c r="B1271" s="200" t="str">
        <f>IF(ISBLANK(INDEX('Policy Characteristics'!B:B,MATCH($C1271,'Policy Characteristics'!$C:$C,0))),"",INDEX('Policy Characteristics'!B:B,MATCH($C1271,'Policy Characteristics'!$C:$C,0)))</f>
        <v>Hydrogen Combustion</v>
      </c>
      <c r="C1271" s="76" t="str">
        <f t="shared" si="37"/>
        <v>Fraction of Eligible Industrial Energy Use Shifted to Hydrogen</v>
      </c>
      <c r="D1271" s="78" t="s">
        <v>1319</v>
      </c>
      <c r="E1271" t="s">
        <v>1686</v>
      </c>
      <c r="F1271" t="s">
        <v>1281</v>
      </c>
      <c r="G1271" s="88" t="s">
        <v>1693</v>
      </c>
      <c r="H1271" s="15">
        <v>2190</v>
      </c>
      <c r="I1271" s="213" t="s">
        <v>44</v>
      </c>
      <c r="J1271" s="202" t="str">
        <f>IF(ISBLANK(INDEX('Policy Characteristics'!D:D,MATCH($C1271,'Policy Characteristics'!$C:$C,0))),"",INDEX('Policy Characteristics'!D:D,MATCH($C1271,'Policy Characteristics'!$C:$C,0)))</f>
        <v>Hydrogen Combustion</v>
      </c>
      <c r="K1271" s="76" t="str">
        <f>IF(ISBLANK(INDEX('Policy Characteristics'!E:E,MATCH($C1271,'Policy Characteristics'!$C:$C,0))),"",INDEX('Policy Characteristics'!E:E,MATCH($C1271,'Policy Characteristics'!$C:$C,0)))</f>
        <v>indst shift to hydrogen</v>
      </c>
      <c r="L1271" s="205">
        <f>IF(ISBLANK(INDEX('Policy Characteristics'!F:F,MATCH($C1271,'Policy Characteristics'!$C:$C,0))),"",INDEX('Policy Characteristics'!F:F,MATCH($C1271,'Policy Characteristics'!$C:$C,0)))</f>
        <v>0</v>
      </c>
      <c r="M1271" s="205">
        <f>IF(ISBLANK(INDEX('Policy Characteristics'!G:G,MATCH($C1271,'Policy Characteristics'!$C:$C,0))),"",INDEX('Policy Characteristics'!G:G,MATCH($C1271,'Policy Characteristics'!$C:$C,0)))</f>
        <v>1</v>
      </c>
      <c r="N1271" s="205">
        <f>IF(ISBLANK(INDEX('Policy Characteristics'!H:H,MATCH($C1271,'Policy Characteristics'!$C:$C,0))),"",INDEX('Policy Characteristics'!H:H,MATCH($C1271,'Policy Characteristics'!$C:$C,0)))</f>
        <v>0.01</v>
      </c>
      <c r="O1271" s="76" t="str">
        <f>IF(ISBLANK(INDEX('Policy Characteristics'!I:I,MATCH($C1271,'Policy Characteristics'!$C:$C,0))),"",INDEX('Policy Characteristics'!I:I,MATCH($C1271,'Policy Characteristics'!$C:$C,0)))</f>
        <v>% of fuel shifted</v>
      </c>
      <c r="P1271" s="7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76" t="str">
        <f>IF(ISBLANK(INDEX('Policy Characteristics'!K:K,MATCH($C1271,'Policy Characteristics'!$C:$C,0))),"",INDEX('Policy Characteristics'!K:K,MATCH($C1271,'Policy Characteristics'!$C:$C,0)))</f>
        <v>industry-ag-main.html#fuel-switching</v>
      </c>
      <c r="R1271" s="76" t="str">
        <f>IF(ISBLANK(INDEX('Policy Characteristics'!L:L,MATCH($C1271,'Policy Characteristics'!$C:$C,0))),"",INDEX('Policy Characteristics'!L:L,MATCH($C1271,'Policy Characteristics'!$C:$C,0)))</f>
        <v>industry-elec-and-hydrogen.html</v>
      </c>
    </row>
    <row r="1272" spans="1:18" s="143" customFormat="1" x14ac:dyDescent="0.25">
      <c r="A1272" s="76" t="str">
        <f>IF(ISBLANK(INDEX('Policy Characteristics'!A:A,MATCH($C1272,'Policy Characteristics'!$C:$C,0))),"",INDEX('Policy Characteristics'!A:A,MATCH($C1272,'Policy Characteristics'!$C:$C,0)))</f>
        <v>Industry</v>
      </c>
      <c r="B1272" s="200" t="str">
        <f>IF(ISBLANK(INDEX('Policy Characteristics'!B:B,MATCH($C1272,'Policy Characteristics'!$C:$C,0))),"",INDEX('Policy Characteristics'!B:B,MATCH($C1272,'Policy Characteristics'!$C:$C,0)))</f>
        <v>Hydrogen Combustion</v>
      </c>
      <c r="C1272" s="76" t="str">
        <f t="shared" si="37"/>
        <v>Fraction of Eligible Industrial Energy Use Shifted to Hydrogen</v>
      </c>
      <c r="D1272" s="78" t="s">
        <v>1319</v>
      </c>
      <c r="E1272" t="s">
        <v>1687</v>
      </c>
      <c r="F1272" t="s">
        <v>1281</v>
      </c>
      <c r="G1272" s="88" t="s">
        <v>1694</v>
      </c>
      <c r="H1272" s="15">
        <v>2191</v>
      </c>
      <c r="I1272" s="213" t="s">
        <v>44</v>
      </c>
      <c r="J1272" s="202" t="str">
        <f>IF(ISBLANK(INDEX('Policy Characteristics'!D:D,MATCH($C1272,'Policy Characteristics'!$C:$C,0))),"",INDEX('Policy Characteristics'!D:D,MATCH($C1272,'Policy Characteristics'!$C:$C,0)))</f>
        <v>Hydrogen Combustion</v>
      </c>
      <c r="K1272" s="76" t="str">
        <f>IF(ISBLANK(INDEX('Policy Characteristics'!E:E,MATCH($C1272,'Policy Characteristics'!$C:$C,0))),"",INDEX('Policy Characteristics'!E:E,MATCH($C1272,'Policy Characteristics'!$C:$C,0)))</f>
        <v>indst shift to hydrogen</v>
      </c>
      <c r="L1272" s="205">
        <f>IF(ISBLANK(INDEX('Policy Characteristics'!F:F,MATCH($C1272,'Policy Characteristics'!$C:$C,0))),"",INDEX('Policy Characteristics'!F:F,MATCH($C1272,'Policy Characteristics'!$C:$C,0)))</f>
        <v>0</v>
      </c>
      <c r="M1272" s="205">
        <f>IF(ISBLANK(INDEX('Policy Characteristics'!G:G,MATCH($C1272,'Policy Characteristics'!$C:$C,0))),"",INDEX('Policy Characteristics'!G:G,MATCH($C1272,'Policy Characteristics'!$C:$C,0)))</f>
        <v>1</v>
      </c>
      <c r="N1272" s="205">
        <f>IF(ISBLANK(INDEX('Policy Characteristics'!H:H,MATCH($C1272,'Policy Characteristics'!$C:$C,0))),"",INDEX('Policy Characteristics'!H:H,MATCH($C1272,'Policy Characteristics'!$C:$C,0)))</f>
        <v>0.01</v>
      </c>
      <c r="O1272" s="76" t="str">
        <f>IF(ISBLANK(INDEX('Policy Characteristics'!I:I,MATCH($C1272,'Policy Characteristics'!$C:$C,0))),"",INDEX('Policy Characteristics'!I:I,MATCH($C1272,'Policy Characteristics'!$C:$C,0)))</f>
        <v>% of fuel shifted</v>
      </c>
      <c r="P1272" s="7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76" t="str">
        <f>IF(ISBLANK(INDEX('Policy Characteristics'!K:K,MATCH($C1272,'Policy Characteristics'!$C:$C,0))),"",INDEX('Policy Characteristics'!K:K,MATCH($C1272,'Policy Characteristics'!$C:$C,0)))</f>
        <v>industry-ag-main.html#fuel-switching</v>
      </c>
      <c r="R1272" s="76" t="str">
        <f>IF(ISBLANK(INDEX('Policy Characteristics'!L:L,MATCH($C1272,'Policy Characteristics'!$C:$C,0))),"",INDEX('Policy Characteristics'!L:L,MATCH($C1272,'Policy Characteristics'!$C:$C,0)))</f>
        <v>industry-elec-and-hydrogen.html</v>
      </c>
    </row>
    <row r="1273" spans="1:18" s="143" customFormat="1" x14ac:dyDescent="0.25">
      <c r="A1273" s="76" t="str">
        <f>IF(ISBLANK(INDEX('Policy Characteristics'!A:A,MATCH($C1273,'Policy Characteristics'!$C:$C,0))),"",INDEX('Policy Characteristics'!A:A,MATCH($C1273,'Policy Characteristics'!$C:$C,0)))</f>
        <v>Industry</v>
      </c>
      <c r="B1273" s="200" t="str">
        <f>IF(ISBLANK(INDEX('Policy Characteristics'!B:B,MATCH($C1273,'Policy Characteristics'!$C:$C,0))),"",INDEX('Policy Characteristics'!B:B,MATCH($C1273,'Policy Characteristics'!$C:$C,0)))</f>
        <v>Hydrogen Combustion</v>
      </c>
      <c r="C1273" s="76" t="str">
        <f t="shared" si="37"/>
        <v>Fraction of Eligible Industrial Energy Use Shifted to Hydrogen</v>
      </c>
      <c r="D1273" s="78" t="s">
        <v>1319</v>
      </c>
      <c r="E1273" t="s">
        <v>1688</v>
      </c>
      <c r="F1273" t="s">
        <v>1281</v>
      </c>
      <c r="G1273" s="88" t="s">
        <v>1695</v>
      </c>
      <c r="H1273" s="15">
        <v>2192</v>
      </c>
      <c r="I1273" s="213" t="s">
        <v>44</v>
      </c>
      <c r="J1273" s="202" t="str">
        <f>IF(ISBLANK(INDEX('Policy Characteristics'!D:D,MATCH($C1273,'Policy Characteristics'!$C:$C,0))),"",INDEX('Policy Characteristics'!D:D,MATCH($C1273,'Policy Characteristics'!$C:$C,0)))</f>
        <v>Hydrogen Combustion</v>
      </c>
      <c r="K1273" s="76" t="str">
        <f>IF(ISBLANK(INDEX('Policy Characteristics'!E:E,MATCH($C1273,'Policy Characteristics'!$C:$C,0))),"",INDEX('Policy Characteristics'!E:E,MATCH($C1273,'Policy Characteristics'!$C:$C,0)))</f>
        <v>indst shift to hydrogen</v>
      </c>
      <c r="L1273" s="205">
        <f>IF(ISBLANK(INDEX('Policy Characteristics'!F:F,MATCH($C1273,'Policy Characteristics'!$C:$C,0))),"",INDEX('Policy Characteristics'!F:F,MATCH($C1273,'Policy Characteristics'!$C:$C,0)))</f>
        <v>0</v>
      </c>
      <c r="M1273" s="205">
        <f>IF(ISBLANK(INDEX('Policy Characteristics'!G:G,MATCH($C1273,'Policy Characteristics'!$C:$C,0))),"",INDEX('Policy Characteristics'!G:G,MATCH($C1273,'Policy Characteristics'!$C:$C,0)))</f>
        <v>1</v>
      </c>
      <c r="N1273" s="205">
        <f>IF(ISBLANK(INDEX('Policy Characteristics'!H:H,MATCH($C1273,'Policy Characteristics'!$C:$C,0))),"",INDEX('Policy Characteristics'!H:H,MATCH($C1273,'Policy Characteristics'!$C:$C,0)))</f>
        <v>0.01</v>
      </c>
      <c r="O1273" s="76" t="str">
        <f>IF(ISBLANK(INDEX('Policy Characteristics'!I:I,MATCH($C1273,'Policy Characteristics'!$C:$C,0))),"",INDEX('Policy Characteristics'!I:I,MATCH($C1273,'Policy Characteristics'!$C:$C,0)))</f>
        <v>% of fuel shifted</v>
      </c>
      <c r="P1273" s="7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76" t="str">
        <f>IF(ISBLANK(INDEX('Policy Characteristics'!K:K,MATCH($C1273,'Policy Characteristics'!$C:$C,0))),"",INDEX('Policy Characteristics'!K:K,MATCH($C1273,'Policy Characteristics'!$C:$C,0)))</f>
        <v>industry-ag-main.html#fuel-switching</v>
      </c>
      <c r="R1273" s="76" t="str">
        <f>IF(ISBLANK(INDEX('Policy Characteristics'!L:L,MATCH($C1273,'Policy Characteristics'!$C:$C,0))),"",INDEX('Policy Characteristics'!L:L,MATCH($C1273,'Policy Characteristics'!$C:$C,0)))</f>
        <v>industry-elec-and-hydrogen.html</v>
      </c>
    </row>
    <row r="1274" spans="1:18" s="143" customFormat="1" x14ac:dyDescent="0.25">
      <c r="A1274" s="76" t="str">
        <f>IF(ISBLANK(INDEX('Policy Characteristics'!A:A,MATCH($C1274,'Policy Characteristics'!$C:$C,0))),"",INDEX('Policy Characteristics'!A:A,MATCH($C1274,'Policy Characteristics'!$C:$C,0)))</f>
        <v>Industry</v>
      </c>
      <c r="B1274" s="200" t="str">
        <f>IF(ISBLANK(INDEX('Policy Characteristics'!B:B,MATCH($C1274,'Policy Characteristics'!$C:$C,0))),"",INDEX('Policy Characteristics'!B:B,MATCH($C1274,'Policy Characteristics'!$C:$C,0)))</f>
        <v>Hydrogen Combustion</v>
      </c>
      <c r="C1274" s="76" t="str">
        <f t="shared" si="37"/>
        <v>Fraction of Eligible Industrial Energy Use Shifted to Hydrogen</v>
      </c>
      <c r="D1274" s="78" t="s">
        <v>1319</v>
      </c>
      <c r="E1274" t="s">
        <v>1824</v>
      </c>
      <c r="F1274" t="s">
        <v>1281</v>
      </c>
      <c r="G1274" s="88" t="s">
        <v>1824</v>
      </c>
      <c r="H1274" s="15">
        <v>2193</v>
      </c>
      <c r="I1274" s="213" t="s">
        <v>43</v>
      </c>
      <c r="J1274" s="202" t="str">
        <f>IF(ISBLANK(INDEX('Policy Characteristics'!D:D,MATCH($C1274,'Policy Characteristics'!$C:$C,0))),"",INDEX('Policy Characteristics'!D:D,MATCH($C1274,'Policy Characteristics'!$C:$C,0)))</f>
        <v>Hydrogen Combustion</v>
      </c>
      <c r="K1274" s="76" t="str">
        <f>IF(ISBLANK(INDEX('Policy Characteristics'!E:E,MATCH($C1274,'Policy Characteristics'!$C:$C,0))),"",INDEX('Policy Characteristics'!E:E,MATCH($C1274,'Policy Characteristics'!$C:$C,0)))</f>
        <v>indst shift to hydrogen</v>
      </c>
      <c r="L1274" s="205">
        <f>IF(ISBLANK(INDEX('Policy Characteristics'!F:F,MATCH($C1274,'Policy Characteristics'!$C:$C,0))),"",INDEX('Policy Characteristics'!F:F,MATCH($C1274,'Policy Characteristics'!$C:$C,0)))</f>
        <v>0</v>
      </c>
      <c r="M1274" s="205">
        <f>IF(ISBLANK(INDEX('Policy Characteristics'!G:G,MATCH($C1274,'Policy Characteristics'!$C:$C,0))),"",INDEX('Policy Characteristics'!G:G,MATCH($C1274,'Policy Characteristics'!$C:$C,0)))</f>
        <v>1</v>
      </c>
      <c r="N1274" s="205">
        <f>IF(ISBLANK(INDEX('Policy Characteristics'!H:H,MATCH($C1274,'Policy Characteristics'!$C:$C,0))),"",INDEX('Policy Characteristics'!H:H,MATCH($C1274,'Policy Characteristics'!$C:$C,0)))</f>
        <v>0.01</v>
      </c>
      <c r="O1274" s="76" t="str">
        <f>IF(ISBLANK(INDEX('Policy Characteristics'!I:I,MATCH($C1274,'Policy Characteristics'!$C:$C,0))),"",INDEX('Policy Characteristics'!I:I,MATCH($C1274,'Policy Characteristics'!$C:$C,0)))</f>
        <v>% of fuel shifted</v>
      </c>
      <c r="P1274" s="7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76" t="str">
        <f>IF(ISBLANK(INDEX('Policy Characteristics'!K:K,MATCH($C1274,'Policy Characteristics'!$C:$C,0))),"",INDEX('Policy Characteristics'!K:K,MATCH($C1274,'Policy Characteristics'!$C:$C,0)))</f>
        <v>industry-ag-main.html#fuel-switching</v>
      </c>
      <c r="R1274" s="76" t="str">
        <f>IF(ISBLANK(INDEX('Policy Characteristics'!L:L,MATCH($C1274,'Policy Characteristics'!$C:$C,0))),"",INDEX('Policy Characteristics'!L:L,MATCH($C1274,'Policy Characteristics'!$C:$C,0)))</f>
        <v>industry-elec-and-hydrogen.html</v>
      </c>
    </row>
    <row r="1275" spans="1:18" s="143" customFormat="1" x14ac:dyDescent="0.25">
      <c r="A1275" s="76" t="str">
        <f>IF(ISBLANK(INDEX('Policy Characteristics'!A:A,MATCH($C1275,'Policy Characteristics'!$C:$C,0))),"",INDEX('Policy Characteristics'!A:A,MATCH($C1275,'Policy Characteristics'!$C:$C,0)))</f>
        <v>Industry</v>
      </c>
      <c r="B1275" s="200" t="str">
        <f>IF(ISBLANK(INDEX('Policy Characteristics'!B:B,MATCH($C1275,'Policy Characteristics'!$C:$C,0))),"",INDEX('Policy Characteristics'!B:B,MATCH($C1275,'Policy Characteristics'!$C:$C,0)))</f>
        <v>Hydrogen Combustion</v>
      </c>
      <c r="C1275" s="76" t="str">
        <f t="shared" si="37"/>
        <v>Fraction of Eligible Industrial Energy Use Shifted to Hydrogen</v>
      </c>
      <c r="D1275" s="78" t="s">
        <v>1320</v>
      </c>
      <c r="E1275" t="s">
        <v>1682</v>
      </c>
      <c r="F1275" t="s">
        <v>1282</v>
      </c>
      <c r="G1275" s="88" t="s">
        <v>1689</v>
      </c>
      <c r="H1275" s="15">
        <v>2194</v>
      </c>
      <c r="I1275" s="213" t="s">
        <v>43</v>
      </c>
      <c r="J1275" s="202" t="str">
        <f>IF(ISBLANK(INDEX('Policy Characteristics'!D:D,MATCH($C1275,'Policy Characteristics'!$C:$C,0))),"",INDEX('Policy Characteristics'!D:D,MATCH($C1275,'Policy Characteristics'!$C:$C,0)))</f>
        <v>Hydrogen Combustion</v>
      </c>
      <c r="K1275" s="76" t="str">
        <f>IF(ISBLANK(INDEX('Policy Characteristics'!E:E,MATCH($C1275,'Policy Characteristics'!$C:$C,0))),"",INDEX('Policy Characteristics'!E:E,MATCH($C1275,'Policy Characteristics'!$C:$C,0)))</f>
        <v>indst shift to hydrogen</v>
      </c>
      <c r="L1275" s="205">
        <f>IF(ISBLANK(INDEX('Policy Characteristics'!F:F,MATCH($C1275,'Policy Characteristics'!$C:$C,0))),"",INDEX('Policy Characteristics'!F:F,MATCH($C1275,'Policy Characteristics'!$C:$C,0)))</f>
        <v>0</v>
      </c>
      <c r="M1275" s="205">
        <f>IF(ISBLANK(INDEX('Policy Characteristics'!G:G,MATCH($C1275,'Policy Characteristics'!$C:$C,0))),"",INDEX('Policy Characteristics'!G:G,MATCH($C1275,'Policy Characteristics'!$C:$C,0)))</f>
        <v>1</v>
      </c>
      <c r="N1275" s="205">
        <f>IF(ISBLANK(INDEX('Policy Characteristics'!H:H,MATCH($C1275,'Policy Characteristics'!$C:$C,0))),"",INDEX('Policy Characteristics'!H:H,MATCH($C1275,'Policy Characteristics'!$C:$C,0)))</f>
        <v>0.01</v>
      </c>
      <c r="O1275" s="76" t="str">
        <f>IF(ISBLANK(INDEX('Policy Characteristics'!I:I,MATCH($C1275,'Policy Characteristics'!$C:$C,0))),"",INDEX('Policy Characteristics'!I:I,MATCH($C1275,'Policy Characteristics'!$C:$C,0)))</f>
        <v>% of fuel shifted</v>
      </c>
      <c r="P1275" s="7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76" t="str">
        <f>IF(ISBLANK(INDEX('Policy Characteristics'!K:K,MATCH($C1275,'Policy Characteristics'!$C:$C,0))),"",INDEX('Policy Characteristics'!K:K,MATCH($C1275,'Policy Characteristics'!$C:$C,0)))</f>
        <v>industry-ag-main.html#fuel-switching</v>
      </c>
      <c r="R1275" s="76" t="str">
        <f>IF(ISBLANK(INDEX('Policy Characteristics'!L:L,MATCH($C1275,'Policy Characteristics'!$C:$C,0))),"",INDEX('Policy Characteristics'!L:L,MATCH($C1275,'Policy Characteristics'!$C:$C,0)))</f>
        <v>industry-elec-and-hydrogen.html</v>
      </c>
    </row>
    <row r="1276" spans="1:18" s="143" customFormat="1" x14ac:dyDescent="0.25">
      <c r="A1276" s="76" t="str">
        <f>IF(ISBLANK(INDEX('Policy Characteristics'!A:A,MATCH($C1276,'Policy Characteristics'!$C:$C,0))),"",INDEX('Policy Characteristics'!A:A,MATCH($C1276,'Policy Characteristics'!$C:$C,0)))</f>
        <v>Industry</v>
      </c>
      <c r="B1276" s="200" t="str">
        <f>IF(ISBLANK(INDEX('Policy Characteristics'!B:B,MATCH($C1276,'Policy Characteristics'!$C:$C,0))),"",INDEX('Policy Characteristics'!B:B,MATCH($C1276,'Policy Characteristics'!$C:$C,0)))</f>
        <v>Hydrogen Combustion</v>
      </c>
      <c r="C1276" s="76" t="str">
        <f t="shared" si="37"/>
        <v>Fraction of Eligible Industrial Energy Use Shifted to Hydrogen</v>
      </c>
      <c r="D1276" s="78" t="s">
        <v>1320</v>
      </c>
      <c r="E1276" t="s">
        <v>1683</v>
      </c>
      <c r="F1276" t="s">
        <v>1282</v>
      </c>
      <c r="G1276" s="88" t="s">
        <v>1690</v>
      </c>
      <c r="H1276" s="15">
        <v>2195</v>
      </c>
      <c r="I1276" s="213" t="s">
        <v>43</v>
      </c>
      <c r="J1276" s="202" t="str">
        <f>IF(ISBLANK(INDEX('Policy Characteristics'!D:D,MATCH($C1276,'Policy Characteristics'!$C:$C,0))),"",INDEX('Policy Characteristics'!D:D,MATCH($C1276,'Policy Characteristics'!$C:$C,0)))</f>
        <v>Hydrogen Combustion</v>
      </c>
      <c r="K1276" s="76" t="str">
        <f>IF(ISBLANK(INDEX('Policy Characteristics'!E:E,MATCH($C1276,'Policy Characteristics'!$C:$C,0))),"",INDEX('Policy Characteristics'!E:E,MATCH($C1276,'Policy Characteristics'!$C:$C,0)))</f>
        <v>indst shift to hydrogen</v>
      </c>
      <c r="L1276" s="205">
        <f>IF(ISBLANK(INDEX('Policy Characteristics'!F:F,MATCH($C1276,'Policy Characteristics'!$C:$C,0))),"",INDEX('Policy Characteristics'!F:F,MATCH($C1276,'Policy Characteristics'!$C:$C,0)))</f>
        <v>0</v>
      </c>
      <c r="M1276" s="205">
        <f>IF(ISBLANK(INDEX('Policy Characteristics'!G:G,MATCH($C1276,'Policy Characteristics'!$C:$C,0))),"",INDEX('Policy Characteristics'!G:G,MATCH($C1276,'Policy Characteristics'!$C:$C,0)))</f>
        <v>1</v>
      </c>
      <c r="N1276" s="205">
        <f>IF(ISBLANK(INDEX('Policy Characteristics'!H:H,MATCH($C1276,'Policy Characteristics'!$C:$C,0))),"",INDEX('Policy Characteristics'!H:H,MATCH($C1276,'Policy Characteristics'!$C:$C,0)))</f>
        <v>0.01</v>
      </c>
      <c r="O1276" s="76" t="str">
        <f>IF(ISBLANK(INDEX('Policy Characteristics'!I:I,MATCH($C1276,'Policy Characteristics'!$C:$C,0))),"",INDEX('Policy Characteristics'!I:I,MATCH($C1276,'Policy Characteristics'!$C:$C,0)))</f>
        <v>% of fuel shifted</v>
      </c>
      <c r="P1276" s="7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76" t="str">
        <f>IF(ISBLANK(INDEX('Policy Characteristics'!K:K,MATCH($C1276,'Policy Characteristics'!$C:$C,0))),"",INDEX('Policy Characteristics'!K:K,MATCH($C1276,'Policy Characteristics'!$C:$C,0)))</f>
        <v>industry-ag-main.html#fuel-switching</v>
      </c>
      <c r="R1276" s="76" t="str">
        <f>IF(ISBLANK(INDEX('Policy Characteristics'!L:L,MATCH($C1276,'Policy Characteristics'!$C:$C,0))),"",INDEX('Policy Characteristics'!L:L,MATCH($C1276,'Policy Characteristics'!$C:$C,0)))</f>
        <v>industry-elec-and-hydrogen.html</v>
      </c>
    </row>
    <row r="1277" spans="1:18" s="143" customFormat="1" x14ac:dyDescent="0.25">
      <c r="A1277" s="76" t="str">
        <f>IF(ISBLANK(INDEX('Policy Characteristics'!A:A,MATCH($C1277,'Policy Characteristics'!$C:$C,0))),"",INDEX('Policy Characteristics'!A:A,MATCH($C1277,'Policy Characteristics'!$C:$C,0)))</f>
        <v>Industry</v>
      </c>
      <c r="B1277" s="200" t="str">
        <f>IF(ISBLANK(INDEX('Policy Characteristics'!B:B,MATCH($C1277,'Policy Characteristics'!$C:$C,0))),"",INDEX('Policy Characteristics'!B:B,MATCH($C1277,'Policy Characteristics'!$C:$C,0)))</f>
        <v>Hydrogen Combustion</v>
      </c>
      <c r="C1277" s="76" t="str">
        <f t="shared" si="37"/>
        <v>Fraction of Eligible Industrial Energy Use Shifted to Hydrogen</v>
      </c>
      <c r="D1277" s="78" t="s">
        <v>1320</v>
      </c>
      <c r="E1277" t="s">
        <v>1684</v>
      </c>
      <c r="F1277" t="s">
        <v>1282</v>
      </c>
      <c r="G1277" s="88" t="s">
        <v>1691</v>
      </c>
      <c r="H1277" s="15">
        <v>2196</v>
      </c>
      <c r="I1277" s="213" t="s">
        <v>43</v>
      </c>
      <c r="J1277" s="202" t="str">
        <f>IF(ISBLANK(INDEX('Policy Characteristics'!D:D,MATCH($C1277,'Policy Characteristics'!$C:$C,0))),"",INDEX('Policy Characteristics'!D:D,MATCH($C1277,'Policy Characteristics'!$C:$C,0)))</f>
        <v>Hydrogen Combustion</v>
      </c>
      <c r="K1277" s="76" t="str">
        <f>IF(ISBLANK(INDEX('Policy Characteristics'!E:E,MATCH($C1277,'Policy Characteristics'!$C:$C,0))),"",INDEX('Policy Characteristics'!E:E,MATCH($C1277,'Policy Characteristics'!$C:$C,0)))</f>
        <v>indst shift to hydrogen</v>
      </c>
      <c r="L1277" s="205">
        <f>IF(ISBLANK(INDEX('Policy Characteristics'!F:F,MATCH($C1277,'Policy Characteristics'!$C:$C,0))),"",INDEX('Policy Characteristics'!F:F,MATCH($C1277,'Policy Characteristics'!$C:$C,0)))</f>
        <v>0</v>
      </c>
      <c r="M1277" s="205">
        <f>IF(ISBLANK(INDEX('Policy Characteristics'!G:G,MATCH($C1277,'Policy Characteristics'!$C:$C,0))),"",INDEX('Policy Characteristics'!G:G,MATCH($C1277,'Policy Characteristics'!$C:$C,0)))</f>
        <v>1</v>
      </c>
      <c r="N1277" s="205">
        <f>IF(ISBLANK(INDEX('Policy Characteristics'!H:H,MATCH($C1277,'Policy Characteristics'!$C:$C,0))),"",INDEX('Policy Characteristics'!H:H,MATCH($C1277,'Policy Characteristics'!$C:$C,0)))</f>
        <v>0.01</v>
      </c>
      <c r="O1277" s="76" t="str">
        <f>IF(ISBLANK(INDEX('Policy Characteristics'!I:I,MATCH($C1277,'Policy Characteristics'!$C:$C,0))),"",INDEX('Policy Characteristics'!I:I,MATCH($C1277,'Policy Characteristics'!$C:$C,0)))</f>
        <v>% of fuel shifted</v>
      </c>
      <c r="P1277" s="7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76" t="str">
        <f>IF(ISBLANK(INDEX('Policy Characteristics'!K:K,MATCH($C1277,'Policy Characteristics'!$C:$C,0))),"",INDEX('Policy Characteristics'!K:K,MATCH($C1277,'Policy Characteristics'!$C:$C,0)))</f>
        <v>industry-ag-main.html#fuel-switching</v>
      </c>
      <c r="R1277" s="76" t="str">
        <f>IF(ISBLANK(INDEX('Policy Characteristics'!L:L,MATCH($C1277,'Policy Characteristics'!$C:$C,0))),"",INDEX('Policy Characteristics'!L:L,MATCH($C1277,'Policy Characteristics'!$C:$C,0)))</f>
        <v>industry-elec-and-hydrogen.html</v>
      </c>
    </row>
    <row r="1278" spans="1:18" s="143" customFormat="1" x14ac:dyDescent="0.25">
      <c r="A1278" s="76" t="str">
        <f>IF(ISBLANK(INDEX('Policy Characteristics'!A:A,MATCH($C1278,'Policy Characteristics'!$C:$C,0))),"",INDEX('Policy Characteristics'!A:A,MATCH($C1278,'Policy Characteristics'!$C:$C,0)))</f>
        <v>Industry</v>
      </c>
      <c r="B1278" s="200" t="str">
        <f>IF(ISBLANK(INDEX('Policy Characteristics'!B:B,MATCH($C1278,'Policy Characteristics'!$C:$C,0))),"",INDEX('Policy Characteristics'!B:B,MATCH($C1278,'Policy Characteristics'!$C:$C,0)))</f>
        <v>Hydrogen Combustion</v>
      </c>
      <c r="C1278" s="76" t="str">
        <f t="shared" si="37"/>
        <v>Fraction of Eligible Industrial Energy Use Shifted to Hydrogen</v>
      </c>
      <c r="D1278" s="78" t="s">
        <v>1320</v>
      </c>
      <c r="E1278" t="s">
        <v>1685</v>
      </c>
      <c r="F1278" t="s">
        <v>1282</v>
      </c>
      <c r="G1278" s="88" t="s">
        <v>1692</v>
      </c>
      <c r="H1278" s="15">
        <v>2197</v>
      </c>
      <c r="I1278" s="213" t="s">
        <v>43</v>
      </c>
      <c r="J1278" s="202" t="str">
        <f>IF(ISBLANK(INDEX('Policy Characteristics'!D:D,MATCH($C1278,'Policy Characteristics'!$C:$C,0))),"",INDEX('Policy Characteristics'!D:D,MATCH($C1278,'Policy Characteristics'!$C:$C,0)))</f>
        <v>Hydrogen Combustion</v>
      </c>
      <c r="K1278" s="76" t="str">
        <f>IF(ISBLANK(INDEX('Policy Characteristics'!E:E,MATCH($C1278,'Policy Characteristics'!$C:$C,0))),"",INDEX('Policy Characteristics'!E:E,MATCH($C1278,'Policy Characteristics'!$C:$C,0)))</f>
        <v>indst shift to hydrogen</v>
      </c>
      <c r="L1278" s="205">
        <f>IF(ISBLANK(INDEX('Policy Characteristics'!F:F,MATCH($C1278,'Policy Characteristics'!$C:$C,0))),"",INDEX('Policy Characteristics'!F:F,MATCH($C1278,'Policy Characteristics'!$C:$C,0)))</f>
        <v>0</v>
      </c>
      <c r="M1278" s="205">
        <f>IF(ISBLANK(INDEX('Policy Characteristics'!G:G,MATCH($C1278,'Policy Characteristics'!$C:$C,0))),"",INDEX('Policy Characteristics'!G:G,MATCH($C1278,'Policy Characteristics'!$C:$C,0)))</f>
        <v>1</v>
      </c>
      <c r="N1278" s="205">
        <f>IF(ISBLANK(INDEX('Policy Characteristics'!H:H,MATCH($C1278,'Policy Characteristics'!$C:$C,0))),"",INDEX('Policy Characteristics'!H:H,MATCH($C1278,'Policy Characteristics'!$C:$C,0)))</f>
        <v>0.01</v>
      </c>
      <c r="O1278" s="76" t="str">
        <f>IF(ISBLANK(INDEX('Policy Characteristics'!I:I,MATCH($C1278,'Policy Characteristics'!$C:$C,0))),"",INDEX('Policy Characteristics'!I:I,MATCH($C1278,'Policy Characteristics'!$C:$C,0)))</f>
        <v>% of fuel shifted</v>
      </c>
      <c r="P1278" s="7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76" t="str">
        <f>IF(ISBLANK(INDEX('Policy Characteristics'!K:K,MATCH($C1278,'Policy Characteristics'!$C:$C,0))),"",INDEX('Policy Characteristics'!K:K,MATCH($C1278,'Policy Characteristics'!$C:$C,0)))</f>
        <v>industry-ag-main.html#fuel-switching</v>
      </c>
      <c r="R1278" s="76" t="str">
        <f>IF(ISBLANK(INDEX('Policy Characteristics'!L:L,MATCH($C1278,'Policy Characteristics'!$C:$C,0))),"",INDEX('Policy Characteristics'!L:L,MATCH($C1278,'Policy Characteristics'!$C:$C,0)))</f>
        <v>industry-elec-and-hydrogen.html</v>
      </c>
    </row>
    <row r="1279" spans="1:18" s="143" customFormat="1" x14ac:dyDescent="0.25">
      <c r="A1279" s="76" t="str">
        <f>IF(ISBLANK(INDEX('Policy Characteristics'!A:A,MATCH($C1279,'Policy Characteristics'!$C:$C,0))),"",INDEX('Policy Characteristics'!A:A,MATCH($C1279,'Policy Characteristics'!$C:$C,0)))</f>
        <v>Industry</v>
      </c>
      <c r="B1279" s="200" t="str">
        <f>IF(ISBLANK(INDEX('Policy Characteristics'!B:B,MATCH($C1279,'Policy Characteristics'!$C:$C,0))),"",INDEX('Policy Characteristics'!B:B,MATCH($C1279,'Policy Characteristics'!$C:$C,0)))</f>
        <v>Hydrogen Combustion</v>
      </c>
      <c r="C1279" s="76" t="str">
        <f t="shared" si="37"/>
        <v>Fraction of Eligible Industrial Energy Use Shifted to Hydrogen</v>
      </c>
      <c r="D1279" s="78" t="s">
        <v>1320</v>
      </c>
      <c r="E1279" t="s">
        <v>1686</v>
      </c>
      <c r="F1279" t="s">
        <v>1282</v>
      </c>
      <c r="G1279" s="88" t="s">
        <v>1693</v>
      </c>
      <c r="H1279" s="15">
        <v>2198</v>
      </c>
      <c r="I1279" s="213" t="s">
        <v>44</v>
      </c>
      <c r="J1279" s="202" t="str">
        <f>IF(ISBLANK(INDEX('Policy Characteristics'!D:D,MATCH($C1279,'Policy Characteristics'!$C:$C,0))),"",INDEX('Policy Characteristics'!D:D,MATCH($C1279,'Policy Characteristics'!$C:$C,0)))</f>
        <v>Hydrogen Combustion</v>
      </c>
      <c r="K1279" s="76" t="str">
        <f>IF(ISBLANK(INDEX('Policy Characteristics'!E:E,MATCH($C1279,'Policy Characteristics'!$C:$C,0))),"",INDEX('Policy Characteristics'!E:E,MATCH($C1279,'Policy Characteristics'!$C:$C,0)))</f>
        <v>indst shift to hydrogen</v>
      </c>
      <c r="L1279" s="205">
        <f>IF(ISBLANK(INDEX('Policy Characteristics'!F:F,MATCH($C1279,'Policy Characteristics'!$C:$C,0))),"",INDEX('Policy Characteristics'!F:F,MATCH($C1279,'Policy Characteristics'!$C:$C,0)))</f>
        <v>0</v>
      </c>
      <c r="M1279" s="205">
        <f>IF(ISBLANK(INDEX('Policy Characteristics'!G:G,MATCH($C1279,'Policy Characteristics'!$C:$C,0))),"",INDEX('Policy Characteristics'!G:G,MATCH($C1279,'Policy Characteristics'!$C:$C,0)))</f>
        <v>1</v>
      </c>
      <c r="N1279" s="205">
        <f>IF(ISBLANK(INDEX('Policy Characteristics'!H:H,MATCH($C1279,'Policy Characteristics'!$C:$C,0))),"",INDEX('Policy Characteristics'!H:H,MATCH($C1279,'Policy Characteristics'!$C:$C,0)))</f>
        <v>0.01</v>
      </c>
      <c r="O1279" s="76" t="str">
        <f>IF(ISBLANK(INDEX('Policy Characteristics'!I:I,MATCH($C1279,'Policy Characteristics'!$C:$C,0))),"",INDEX('Policy Characteristics'!I:I,MATCH($C1279,'Policy Characteristics'!$C:$C,0)))</f>
        <v>% of fuel shifted</v>
      </c>
      <c r="P1279" s="7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76" t="str">
        <f>IF(ISBLANK(INDEX('Policy Characteristics'!K:K,MATCH($C1279,'Policy Characteristics'!$C:$C,0))),"",INDEX('Policy Characteristics'!K:K,MATCH($C1279,'Policy Characteristics'!$C:$C,0)))</f>
        <v>industry-ag-main.html#fuel-switching</v>
      </c>
      <c r="R1279" s="76" t="str">
        <f>IF(ISBLANK(INDEX('Policy Characteristics'!L:L,MATCH($C1279,'Policy Characteristics'!$C:$C,0))),"",INDEX('Policy Characteristics'!L:L,MATCH($C1279,'Policy Characteristics'!$C:$C,0)))</f>
        <v>industry-elec-and-hydrogen.html</v>
      </c>
    </row>
    <row r="1280" spans="1:18" s="143" customFormat="1" x14ac:dyDescent="0.25">
      <c r="A1280" s="76" t="str">
        <f>IF(ISBLANK(INDEX('Policy Characteristics'!A:A,MATCH($C1280,'Policy Characteristics'!$C:$C,0))),"",INDEX('Policy Characteristics'!A:A,MATCH($C1280,'Policy Characteristics'!$C:$C,0)))</f>
        <v>Industry</v>
      </c>
      <c r="B1280" s="200" t="str">
        <f>IF(ISBLANK(INDEX('Policy Characteristics'!B:B,MATCH($C1280,'Policy Characteristics'!$C:$C,0))),"",INDEX('Policy Characteristics'!B:B,MATCH($C1280,'Policy Characteristics'!$C:$C,0)))</f>
        <v>Hydrogen Combustion</v>
      </c>
      <c r="C1280" s="76" t="str">
        <f t="shared" si="37"/>
        <v>Fraction of Eligible Industrial Energy Use Shifted to Hydrogen</v>
      </c>
      <c r="D1280" s="78" t="s">
        <v>1320</v>
      </c>
      <c r="E1280" t="s">
        <v>1687</v>
      </c>
      <c r="F1280" t="s">
        <v>1282</v>
      </c>
      <c r="G1280" s="88" t="s">
        <v>1694</v>
      </c>
      <c r="H1280" s="15">
        <v>2199</v>
      </c>
      <c r="I1280" s="213" t="s">
        <v>43</v>
      </c>
      <c r="J1280" s="202" t="str">
        <f>IF(ISBLANK(INDEX('Policy Characteristics'!D:D,MATCH($C1280,'Policy Characteristics'!$C:$C,0))),"",INDEX('Policy Characteristics'!D:D,MATCH($C1280,'Policy Characteristics'!$C:$C,0)))</f>
        <v>Hydrogen Combustion</v>
      </c>
      <c r="K1280" s="76" t="str">
        <f>IF(ISBLANK(INDEX('Policy Characteristics'!E:E,MATCH($C1280,'Policy Characteristics'!$C:$C,0))),"",INDEX('Policy Characteristics'!E:E,MATCH($C1280,'Policy Characteristics'!$C:$C,0)))</f>
        <v>indst shift to hydrogen</v>
      </c>
      <c r="L1280" s="205">
        <f>IF(ISBLANK(INDEX('Policy Characteristics'!F:F,MATCH($C1280,'Policy Characteristics'!$C:$C,0))),"",INDEX('Policy Characteristics'!F:F,MATCH($C1280,'Policy Characteristics'!$C:$C,0)))</f>
        <v>0</v>
      </c>
      <c r="M1280" s="205">
        <f>IF(ISBLANK(INDEX('Policy Characteristics'!G:G,MATCH($C1280,'Policy Characteristics'!$C:$C,0))),"",INDEX('Policy Characteristics'!G:G,MATCH($C1280,'Policy Characteristics'!$C:$C,0)))</f>
        <v>1</v>
      </c>
      <c r="N1280" s="205">
        <f>IF(ISBLANK(INDEX('Policy Characteristics'!H:H,MATCH($C1280,'Policy Characteristics'!$C:$C,0))),"",INDEX('Policy Characteristics'!H:H,MATCH($C1280,'Policy Characteristics'!$C:$C,0)))</f>
        <v>0.01</v>
      </c>
      <c r="O1280" s="76" t="str">
        <f>IF(ISBLANK(INDEX('Policy Characteristics'!I:I,MATCH($C1280,'Policy Characteristics'!$C:$C,0))),"",INDEX('Policy Characteristics'!I:I,MATCH($C1280,'Policy Characteristics'!$C:$C,0)))</f>
        <v>% of fuel shifted</v>
      </c>
      <c r="P1280" s="7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76" t="str">
        <f>IF(ISBLANK(INDEX('Policy Characteristics'!K:K,MATCH($C1280,'Policy Characteristics'!$C:$C,0))),"",INDEX('Policy Characteristics'!K:K,MATCH($C1280,'Policy Characteristics'!$C:$C,0)))</f>
        <v>industry-ag-main.html#fuel-switching</v>
      </c>
      <c r="R1280" s="76" t="str">
        <f>IF(ISBLANK(INDEX('Policy Characteristics'!L:L,MATCH($C1280,'Policy Characteristics'!$C:$C,0))),"",INDEX('Policy Characteristics'!L:L,MATCH($C1280,'Policy Characteristics'!$C:$C,0)))</f>
        <v>industry-elec-and-hydrogen.html</v>
      </c>
    </row>
    <row r="1281" spans="1:18" s="143" customFormat="1" x14ac:dyDescent="0.25">
      <c r="A1281" s="76" t="str">
        <f>IF(ISBLANK(INDEX('Policy Characteristics'!A:A,MATCH($C1281,'Policy Characteristics'!$C:$C,0))),"",INDEX('Policy Characteristics'!A:A,MATCH($C1281,'Policy Characteristics'!$C:$C,0)))</f>
        <v>Industry</v>
      </c>
      <c r="B1281" s="200" t="str">
        <f>IF(ISBLANK(INDEX('Policy Characteristics'!B:B,MATCH($C1281,'Policy Characteristics'!$C:$C,0))),"",INDEX('Policy Characteristics'!B:B,MATCH($C1281,'Policy Characteristics'!$C:$C,0)))</f>
        <v>Hydrogen Combustion</v>
      </c>
      <c r="C1281" s="76" t="str">
        <f t="shared" si="37"/>
        <v>Fraction of Eligible Industrial Energy Use Shifted to Hydrogen</v>
      </c>
      <c r="D1281" s="78" t="s">
        <v>1320</v>
      </c>
      <c r="E1281" t="s">
        <v>1688</v>
      </c>
      <c r="F1281" t="s">
        <v>1282</v>
      </c>
      <c r="G1281" s="88" t="s">
        <v>1695</v>
      </c>
      <c r="H1281" s="15">
        <v>2200</v>
      </c>
      <c r="I1281" s="213" t="s">
        <v>44</v>
      </c>
      <c r="J1281" s="202" t="str">
        <f>IF(ISBLANK(INDEX('Policy Characteristics'!D:D,MATCH($C1281,'Policy Characteristics'!$C:$C,0))),"",INDEX('Policy Characteristics'!D:D,MATCH($C1281,'Policy Characteristics'!$C:$C,0)))</f>
        <v>Hydrogen Combustion</v>
      </c>
      <c r="K1281" s="76" t="str">
        <f>IF(ISBLANK(INDEX('Policy Characteristics'!E:E,MATCH($C1281,'Policy Characteristics'!$C:$C,0))),"",INDEX('Policy Characteristics'!E:E,MATCH($C1281,'Policy Characteristics'!$C:$C,0)))</f>
        <v>indst shift to hydrogen</v>
      </c>
      <c r="L1281" s="205">
        <f>IF(ISBLANK(INDEX('Policy Characteristics'!F:F,MATCH($C1281,'Policy Characteristics'!$C:$C,0))),"",INDEX('Policy Characteristics'!F:F,MATCH($C1281,'Policy Characteristics'!$C:$C,0)))</f>
        <v>0</v>
      </c>
      <c r="M1281" s="205">
        <f>IF(ISBLANK(INDEX('Policy Characteristics'!G:G,MATCH($C1281,'Policy Characteristics'!$C:$C,0))),"",INDEX('Policy Characteristics'!G:G,MATCH($C1281,'Policy Characteristics'!$C:$C,0)))</f>
        <v>1</v>
      </c>
      <c r="N1281" s="205">
        <f>IF(ISBLANK(INDEX('Policy Characteristics'!H:H,MATCH($C1281,'Policy Characteristics'!$C:$C,0))),"",INDEX('Policy Characteristics'!H:H,MATCH($C1281,'Policy Characteristics'!$C:$C,0)))</f>
        <v>0.01</v>
      </c>
      <c r="O1281" s="76" t="str">
        <f>IF(ISBLANK(INDEX('Policy Characteristics'!I:I,MATCH($C1281,'Policy Characteristics'!$C:$C,0))),"",INDEX('Policy Characteristics'!I:I,MATCH($C1281,'Policy Characteristics'!$C:$C,0)))</f>
        <v>% of fuel shifted</v>
      </c>
      <c r="P1281" s="7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76" t="str">
        <f>IF(ISBLANK(INDEX('Policy Characteristics'!K:K,MATCH($C1281,'Policy Characteristics'!$C:$C,0))),"",INDEX('Policy Characteristics'!K:K,MATCH($C1281,'Policy Characteristics'!$C:$C,0)))</f>
        <v>industry-ag-main.html#fuel-switching</v>
      </c>
      <c r="R1281" s="76" t="str">
        <f>IF(ISBLANK(INDEX('Policy Characteristics'!L:L,MATCH($C1281,'Policy Characteristics'!$C:$C,0))),"",INDEX('Policy Characteristics'!L:L,MATCH($C1281,'Policy Characteristics'!$C:$C,0)))</f>
        <v>industry-elec-and-hydrogen.html</v>
      </c>
    </row>
    <row r="1282" spans="1:18" s="143" customFormat="1" x14ac:dyDescent="0.25">
      <c r="A1282" s="76" t="str">
        <f>IF(ISBLANK(INDEX('Policy Characteristics'!A:A,MATCH($C1282,'Policy Characteristics'!$C:$C,0))),"",INDEX('Policy Characteristics'!A:A,MATCH($C1282,'Policy Characteristics'!$C:$C,0)))</f>
        <v>Industry</v>
      </c>
      <c r="B1282" s="200" t="str">
        <f>IF(ISBLANK(INDEX('Policy Characteristics'!B:B,MATCH($C1282,'Policy Characteristics'!$C:$C,0))),"",INDEX('Policy Characteristics'!B:B,MATCH($C1282,'Policy Characteristics'!$C:$C,0)))</f>
        <v>Hydrogen Combustion</v>
      </c>
      <c r="C1282" s="76" t="str">
        <f t="shared" si="37"/>
        <v>Fraction of Eligible Industrial Energy Use Shifted to Hydrogen</v>
      </c>
      <c r="D1282" s="78" t="s">
        <v>1320</v>
      </c>
      <c r="E1282" t="s">
        <v>1824</v>
      </c>
      <c r="F1282" t="s">
        <v>1282</v>
      </c>
      <c r="G1282" s="88" t="s">
        <v>1824</v>
      </c>
      <c r="H1282" s="15">
        <v>2201</v>
      </c>
      <c r="I1282" s="213" t="s">
        <v>44</v>
      </c>
      <c r="J1282" s="202" t="str">
        <f>IF(ISBLANK(INDEX('Policy Characteristics'!D:D,MATCH($C1282,'Policy Characteristics'!$C:$C,0))),"",INDEX('Policy Characteristics'!D:D,MATCH($C1282,'Policy Characteristics'!$C:$C,0)))</f>
        <v>Hydrogen Combustion</v>
      </c>
      <c r="K1282" s="76" t="str">
        <f>IF(ISBLANK(INDEX('Policy Characteristics'!E:E,MATCH($C1282,'Policy Characteristics'!$C:$C,0))),"",INDEX('Policy Characteristics'!E:E,MATCH($C1282,'Policy Characteristics'!$C:$C,0)))</f>
        <v>indst shift to hydrogen</v>
      </c>
      <c r="L1282" s="205">
        <f>IF(ISBLANK(INDEX('Policy Characteristics'!F:F,MATCH($C1282,'Policy Characteristics'!$C:$C,0))),"",INDEX('Policy Characteristics'!F:F,MATCH($C1282,'Policy Characteristics'!$C:$C,0)))</f>
        <v>0</v>
      </c>
      <c r="M1282" s="205">
        <f>IF(ISBLANK(INDEX('Policy Characteristics'!G:G,MATCH($C1282,'Policy Characteristics'!$C:$C,0))),"",INDEX('Policy Characteristics'!G:G,MATCH($C1282,'Policy Characteristics'!$C:$C,0)))</f>
        <v>1</v>
      </c>
      <c r="N1282" s="205">
        <f>IF(ISBLANK(INDEX('Policy Characteristics'!H:H,MATCH($C1282,'Policy Characteristics'!$C:$C,0))),"",INDEX('Policy Characteristics'!H:H,MATCH($C1282,'Policy Characteristics'!$C:$C,0)))</f>
        <v>0.01</v>
      </c>
      <c r="O1282" s="76" t="str">
        <f>IF(ISBLANK(INDEX('Policy Characteristics'!I:I,MATCH($C1282,'Policy Characteristics'!$C:$C,0))),"",INDEX('Policy Characteristics'!I:I,MATCH($C1282,'Policy Characteristics'!$C:$C,0)))</f>
        <v>% of fuel shifted</v>
      </c>
      <c r="P1282" s="7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76" t="str">
        <f>IF(ISBLANK(INDEX('Policy Characteristics'!K:K,MATCH($C1282,'Policy Characteristics'!$C:$C,0))),"",INDEX('Policy Characteristics'!K:K,MATCH($C1282,'Policy Characteristics'!$C:$C,0)))</f>
        <v>industry-ag-main.html#fuel-switching</v>
      </c>
      <c r="R1282" s="76" t="str">
        <f>IF(ISBLANK(INDEX('Policy Characteristics'!L:L,MATCH($C1282,'Policy Characteristics'!$C:$C,0))),"",INDEX('Policy Characteristics'!L:L,MATCH($C1282,'Policy Characteristics'!$C:$C,0)))</f>
        <v>industry-elec-and-hydrogen.html</v>
      </c>
    </row>
    <row r="1283" spans="1:18" s="143" customFormat="1" x14ac:dyDescent="0.25">
      <c r="A1283" s="76" t="str">
        <f>IF(ISBLANK(INDEX('Policy Characteristics'!A:A,MATCH($C1283,'Policy Characteristics'!$C:$C,0))),"",INDEX('Policy Characteristics'!A:A,MATCH($C1283,'Policy Characteristics'!$C:$C,0)))</f>
        <v>Industry</v>
      </c>
      <c r="B1283" s="200" t="str">
        <f>IF(ISBLANK(INDEX('Policy Characteristics'!B:B,MATCH($C1283,'Policy Characteristics'!$C:$C,0))),"",INDEX('Policy Characteristics'!B:B,MATCH($C1283,'Policy Characteristics'!$C:$C,0)))</f>
        <v>Hydrogen Combustion</v>
      </c>
      <c r="C1283" s="76" t="str">
        <f t="shared" si="37"/>
        <v>Fraction of Eligible Industrial Energy Use Shifted to Hydrogen</v>
      </c>
      <c r="D1283" s="78" t="s">
        <v>1321</v>
      </c>
      <c r="E1283" t="s">
        <v>1682</v>
      </c>
      <c r="F1283" t="s">
        <v>1283</v>
      </c>
      <c r="G1283" s="88" t="s">
        <v>1689</v>
      </c>
      <c r="H1283" s="15">
        <v>2202</v>
      </c>
      <c r="I1283" s="213" t="s">
        <v>43</v>
      </c>
      <c r="J1283" s="202" t="str">
        <f>IF(ISBLANK(INDEX('Policy Characteristics'!D:D,MATCH($C1283,'Policy Characteristics'!$C:$C,0))),"",INDEX('Policy Characteristics'!D:D,MATCH($C1283,'Policy Characteristics'!$C:$C,0)))</f>
        <v>Hydrogen Combustion</v>
      </c>
      <c r="K1283" s="76" t="str">
        <f>IF(ISBLANK(INDEX('Policy Characteristics'!E:E,MATCH($C1283,'Policy Characteristics'!$C:$C,0))),"",INDEX('Policy Characteristics'!E:E,MATCH($C1283,'Policy Characteristics'!$C:$C,0)))</f>
        <v>indst shift to hydrogen</v>
      </c>
      <c r="L1283" s="205">
        <f>IF(ISBLANK(INDEX('Policy Characteristics'!F:F,MATCH($C1283,'Policy Characteristics'!$C:$C,0))),"",INDEX('Policy Characteristics'!F:F,MATCH($C1283,'Policy Characteristics'!$C:$C,0)))</f>
        <v>0</v>
      </c>
      <c r="M1283" s="205">
        <f>IF(ISBLANK(INDEX('Policy Characteristics'!G:G,MATCH($C1283,'Policy Characteristics'!$C:$C,0))),"",INDEX('Policy Characteristics'!G:G,MATCH($C1283,'Policy Characteristics'!$C:$C,0)))</f>
        <v>1</v>
      </c>
      <c r="N1283" s="205">
        <f>IF(ISBLANK(INDEX('Policy Characteristics'!H:H,MATCH($C1283,'Policy Characteristics'!$C:$C,0))),"",INDEX('Policy Characteristics'!H:H,MATCH($C1283,'Policy Characteristics'!$C:$C,0)))</f>
        <v>0.01</v>
      </c>
      <c r="O1283" s="76" t="str">
        <f>IF(ISBLANK(INDEX('Policy Characteristics'!I:I,MATCH($C1283,'Policy Characteristics'!$C:$C,0))),"",INDEX('Policy Characteristics'!I:I,MATCH($C1283,'Policy Characteristics'!$C:$C,0)))</f>
        <v>% of fuel shifted</v>
      </c>
      <c r="P1283" s="7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76" t="str">
        <f>IF(ISBLANK(INDEX('Policy Characteristics'!K:K,MATCH($C1283,'Policy Characteristics'!$C:$C,0))),"",INDEX('Policy Characteristics'!K:K,MATCH($C1283,'Policy Characteristics'!$C:$C,0)))</f>
        <v>industry-ag-main.html#fuel-switching</v>
      </c>
      <c r="R1283" s="76" t="str">
        <f>IF(ISBLANK(INDEX('Policy Characteristics'!L:L,MATCH($C1283,'Policy Characteristics'!$C:$C,0))),"",INDEX('Policy Characteristics'!L:L,MATCH($C1283,'Policy Characteristics'!$C:$C,0)))</f>
        <v>industry-elec-and-hydrogen.html</v>
      </c>
    </row>
    <row r="1284" spans="1:18" s="143" customFormat="1" x14ac:dyDescent="0.25">
      <c r="A1284" s="76" t="str">
        <f>IF(ISBLANK(INDEX('Policy Characteristics'!A:A,MATCH($C1284,'Policy Characteristics'!$C:$C,0))),"",INDEX('Policy Characteristics'!A:A,MATCH($C1284,'Policy Characteristics'!$C:$C,0)))</f>
        <v>Industry</v>
      </c>
      <c r="B1284" s="200" t="str">
        <f>IF(ISBLANK(INDEX('Policy Characteristics'!B:B,MATCH($C1284,'Policy Characteristics'!$C:$C,0))),"",INDEX('Policy Characteristics'!B:B,MATCH($C1284,'Policy Characteristics'!$C:$C,0)))</f>
        <v>Hydrogen Combustion</v>
      </c>
      <c r="C1284" s="76" t="str">
        <f t="shared" si="37"/>
        <v>Fraction of Eligible Industrial Energy Use Shifted to Hydrogen</v>
      </c>
      <c r="D1284" s="78" t="s">
        <v>1321</v>
      </c>
      <c r="E1284" t="s">
        <v>1683</v>
      </c>
      <c r="F1284" t="s">
        <v>1283</v>
      </c>
      <c r="G1284" s="88" t="s">
        <v>1690</v>
      </c>
      <c r="H1284" s="15">
        <v>2203</v>
      </c>
      <c r="I1284" s="213" t="s">
        <v>43</v>
      </c>
      <c r="J1284" s="202" t="str">
        <f>IF(ISBLANK(INDEX('Policy Characteristics'!D:D,MATCH($C1284,'Policy Characteristics'!$C:$C,0))),"",INDEX('Policy Characteristics'!D:D,MATCH($C1284,'Policy Characteristics'!$C:$C,0)))</f>
        <v>Hydrogen Combustion</v>
      </c>
      <c r="K1284" s="76" t="str">
        <f>IF(ISBLANK(INDEX('Policy Characteristics'!E:E,MATCH($C1284,'Policy Characteristics'!$C:$C,0))),"",INDEX('Policy Characteristics'!E:E,MATCH($C1284,'Policy Characteristics'!$C:$C,0)))</f>
        <v>indst shift to hydrogen</v>
      </c>
      <c r="L1284" s="205">
        <f>IF(ISBLANK(INDEX('Policy Characteristics'!F:F,MATCH($C1284,'Policy Characteristics'!$C:$C,0))),"",INDEX('Policy Characteristics'!F:F,MATCH($C1284,'Policy Characteristics'!$C:$C,0)))</f>
        <v>0</v>
      </c>
      <c r="M1284" s="205">
        <f>IF(ISBLANK(INDEX('Policy Characteristics'!G:G,MATCH($C1284,'Policy Characteristics'!$C:$C,0))),"",INDEX('Policy Characteristics'!G:G,MATCH($C1284,'Policy Characteristics'!$C:$C,0)))</f>
        <v>1</v>
      </c>
      <c r="N1284" s="205">
        <f>IF(ISBLANK(INDEX('Policy Characteristics'!H:H,MATCH($C1284,'Policy Characteristics'!$C:$C,0))),"",INDEX('Policy Characteristics'!H:H,MATCH($C1284,'Policy Characteristics'!$C:$C,0)))</f>
        <v>0.01</v>
      </c>
      <c r="O1284" s="76" t="str">
        <f>IF(ISBLANK(INDEX('Policy Characteristics'!I:I,MATCH($C1284,'Policy Characteristics'!$C:$C,0))),"",INDEX('Policy Characteristics'!I:I,MATCH($C1284,'Policy Characteristics'!$C:$C,0)))</f>
        <v>% of fuel shifted</v>
      </c>
      <c r="P1284" s="7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76" t="str">
        <f>IF(ISBLANK(INDEX('Policy Characteristics'!K:K,MATCH($C1284,'Policy Characteristics'!$C:$C,0))),"",INDEX('Policy Characteristics'!K:K,MATCH($C1284,'Policy Characteristics'!$C:$C,0)))</f>
        <v>industry-ag-main.html#fuel-switching</v>
      </c>
      <c r="R1284" s="76" t="str">
        <f>IF(ISBLANK(INDEX('Policy Characteristics'!L:L,MATCH($C1284,'Policy Characteristics'!$C:$C,0))),"",INDEX('Policy Characteristics'!L:L,MATCH($C1284,'Policy Characteristics'!$C:$C,0)))</f>
        <v>industry-elec-and-hydrogen.html</v>
      </c>
    </row>
    <row r="1285" spans="1:18" s="143" customFormat="1" x14ac:dyDescent="0.25">
      <c r="A1285" s="76" t="str">
        <f>IF(ISBLANK(INDEX('Policy Characteristics'!A:A,MATCH($C1285,'Policy Characteristics'!$C:$C,0))),"",INDEX('Policy Characteristics'!A:A,MATCH($C1285,'Policy Characteristics'!$C:$C,0)))</f>
        <v>Industry</v>
      </c>
      <c r="B1285" s="200" t="str">
        <f>IF(ISBLANK(INDEX('Policy Characteristics'!B:B,MATCH($C1285,'Policy Characteristics'!$C:$C,0))),"",INDEX('Policy Characteristics'!B:B,MATCH($C1285,'Policy Characteristics'!$C:$C,0)))</f>
        <v>Hydrogen Combustion</v>
      </c>
      <c r="C1285" s="76" t="str">
        <f t="shared" si="37"/>
        <v>Fraction of Eligible Industrial Energy Use Shifted to Hydrogen</v>
      </c>
      <c r="D1285" s="78" t="s">
        <v>1321</v>
      </c>
      <c r="E1285" t="s">
        <v>1684</v>
      </c>
      <c r="F1285" t="s">
        <v>1283</v>
      </c>
      <c r="G1285" s="88" t="s">
        <v>1691</v>
      </c>
      <c r="H1285" s="15">
        <v>2204</v>
      </c>
      <c r="I1285" s="213" t="s">
        <v>43</v>
      </c>
      <c r="J1285" s="202" t="str">
        <f>IF(ISBLANK(INDEX('Policy Characteristics'!D:D,MATCH($C1285,'Policy Characteristics'!$C:$C,0))),"",INDEX('Policy Characteristics'!D:D,MATCH($C1285,'Policy Characteristics'!$C:$C,0)))</f>
        <v>Hydrogen Combustion</v>
      </c>
      <c r="K1285" s="76" t="str">
        <f>IF(ISBLANK(INDEX('Policy Characteristics'!E:E,MATCH($C1285,'Policy Characteristics'!$C:$C,0))),"",INDEX('Policy Characteristics'!E:E,MATCH($C1285,'Policy Characteristics'!$C:$C,0)))</f>
        <v>indst shift to hydrogen</v>
      </c>
      <c r="L1285" s="205">
        <f>IF(ISBLANK(INDEX('Policy Characteristics'!F:F,MATCH($C1285,'Policy Characteristics'!$C:$C,0))),"",INDEX('Policy Characteristics'!F:F,MATCH($C1285,'Policy Characteristics'!$C:$C,0)))</f>
        <v>0</v>
      </c>
      <c r="M1285" s="205">
        <f>IF(ISBLANK(INDEX('Policy Characteristics'!G:G,MATCH($C1285,'Policy Characteristics'!$C:$C,0))),"",INDEX('Policy Characteristics'!G:G,MATCH($C1285,'Policy Characteristics'!$C:$C,0)))</f>
        <v>1</v>
      </c>
      <c r="N1285" s="205">
        <f>IF(ISBLANK(INDEX('Policy Characteristics'!H:H,MATCH($C1285,'Policy Characteristics'!$C:$C,0))),"",INDEX('Policy Characteristics'!H:H,MATCH($C1285,'Policy Characteristics'!$C:$C,0)))</f>
        <v>0.01</v>
      </c>
      <c r="O1285" s="76" t="str">
        <f>IF(ISBLANK(INDEX('Policy Characteristics'!I:I,MATCH($C1285,'Policy Characteristics'!$C:$C,0))),"",INDEX('Policy Characteristics'!I:I,MATCH($C1285,'Policy Characteristics'!$C:$C,0)))</f>
        <v>% of fuel shifted</v>
      </c>
      <c r="P1285" s="7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76" t="str">
        <f>IF(ISBLANK(INDEX('Policy Characteristics'!K:K,MATCH($C1285,'Policy Characteristics'!$C:$C,0))),"",INDEX('Policy Characteristics'!K:K,MATCH($C1285,'Policy Characteristics'!$C:$C,0)))</f>
        <v>industry-ag-main.html#fuel-switching</v>
      </c>
      <c r="R1285" s="76" t="str">
        <f>IF(ISBLANK(INDEX('Policy Characteristics'!L:L,MATCH($C1285,'Policy Characteristics'!$C:$C,0))),"",INDEX('Policy Characteristics'!L:L,MATCH($C1285,'Policy Characteristics'!$C:$C,0)))</f>
        <v>industry-elec-and-hydrogen.html</v>
      </c>
    </row>
    <row r="1286" spans="1:18" s="143" customFormat="1" x14ac:dyDescent="0.25">
      <c r="A1286" s="76" t="str">
        <f>IF(ISBLANK(INDEX('Policy Characteristics'!A:A,MATCH($C1286,'Policy Characteristics'!$C:$C,0))),"",INDEX('Policy Characteristics'!A:A,MATCH($C1286,'Policy Characteristics'!$C:$C,0)))</f>
        <v>Industry</v>
      </c>
      <c r="B1286" s="200" t="str">
        <f>IF(ISBLANK(INDEX('Policy Characteristics'!B:B,MATCH($C1286,'Policy Characteristics'!$C:$C,0))),"",INDEX('Policy Characteristics'!B:B,MATCH($C1286,'Policy Characteristics'!$C:$C,0)))</f>
        <v>Hydrogen Combustion</v>
      </c>
      <c r="C1286" s="76" t="str">
        <f t="shared" si="37"/>
        <v>Fraction of Eligible Industrial Energy Use Shifted to Hydrogen</v>
      </c>
      <c r="D1286" s="78" t="s">
        <v>1321</v>
      </c>
      <c r="E1286" t="s">
        <v>1685</v>
      </c>
      <c r="F1286" t="s">
        <v>1283</v>
      </c>
      <c r="G1286" s="88" t="s">
        <v>1692</v>
      </c>
      <c r="H1286" s="15">
        <v>2205</v>
      </c>
      <c r="I1286" s="213" t="s">
        <v>43</v>
      </c>
      <c r="J1286" s="202" t="str">
        <f>IF(ISBLANK(INDEX('Policy Characteristics'!D:D,MATCH($C1286,'Policy Characteristics'!$C:$C,0))),"",INDEX('Policy Characteristics'!D:D,MATCH($C1286,'Policy Characteristics'!$C:$C,0)))</f>
        <v>Hydrogen Combustion</v>
      </c>
      <c r="K1286" s="76" t="str">
        <f>IF(ISBLANK(INDEX('Policy Characteristics'!E:E,MATCH($C1286,'Policy Characteristics'!$C:$C,0))),"",INDEX('Policy Characteristics'!E:E,MATCH($C1286,'Policy Characteristics'!$C:$C,0)))</f>
        <v>indst shift to hydrogen</v>
      </c>
      <c r="L1286" s="205">
        <f>IF(ISBLANK(INDEX('Policy Characteristics'!F:F,MATCH($C1286,'Policy Characteristics'!$C:$C,0))),"",INDEX('Policy Characteristics'!F:F,MATCH($C1286,'Policy Characteristics'!$C:$C,0)))</f>
        <v>0</v>
      </c>
      <c r="M1286" s="205">
        <f>IF(ISBLANK(INDEX('Policy Characteristics'!G:G,MATCH($C1286,'Policy Characteristics'!$C:$C,0))),"",INDEX('Policy Characteristics'!G:G,MATCH($C1286,'Policy Characteristics'!$C:$C,0)))</f>
        <v>1</v>
      </c>
      <c r="N1286" s="205">
        <f>IF(ISBLANK(INDEX('Policy Characteristics'!H:H,MATCH($C1286,'Policy Characteristics'!$C:$C,0))),"",INDEX('Policy Characteristics'!H:H,MATCH($C1286,'Policy Characteristics'!$C:$C,0)))</f>
        <v>0.01</v>
      </c>
      <c r="O1286" s="76" t="str">
        <f>IF(ISBLANK(INDEX('Policy Characteristics'!I:I,MATCH($C1286,'Policy Characteristics'!$C:$C,0))),"",INDEX('Policy Characteristics'!I:I,MATCH($C1286,'Policy Characteristics'!$C:$C,0)))</f>
        <v>% of fuel shifted</v>
      </c>
      <c r="P1286" s="7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76" t="str">
        <f>IF(ISBLANK(INDEX('Policy Characteristics'!K:K,MATCH($C1286,'Policy Characteristics'!$C:$C,0))),"",INDEX('Policy Characteristics'!K:K,MATCH($C1286,'Policy Characteristics'!$C:$C,0)))</f>
        <v>industry-ag-main.html#fuel-switching</v>
      </c>
      <c r="R1286" s="76" t="str">
        <f>IF(ISBLANK(INDEX('Policy Characteristics'!L:L,MATCH($C1286,'Policy Characteristics'!$C:$C,0))),"",INDEX('Policy Characteristics'!L:L,MATCH($C1286,'Policy Characteristics'!$C:$C,0)))</f>
        <v>industry-elec-and-hydrogen.html</v>
      </c>
    </row>
    <row r="1287" spans="1:18" s="143" customFormat="1" x14ac:dyDescent="0.25">
      <c r="A1287" s="76" t="str">
        <f>IF(ISBLANK(INDEX('Policy Characteristics'!A:A,MATCH($C1287,'Policy Characteristics'!$C:$C,0))),"",INDEX('Policy Characteristics'!A:A,MATCH($C1287,'Policy Characteristics'!$C:$C,0)))</f>
        <v>Industry</v>
      </c>
      <c r="B1287" s="200" t="str">
        <f>IF(ISBLANK(INDEX('Policy Characteristics'!B:B,MATCH($C1287,'Policy Characteristics'!$C:$C,0))),"",INDEX('Policy Characteristics'!B:B,MATCH($C1287,'Policy Characteristics'!$C:$C,0)))</f>
        <v>Hydrogen Combustion</v>
      </c>
      <c r="C1287" s="76" t="str">
        <f t="shared" si="37"/>
        <v>Fraction of Eligible Industrial Energy Use Shifted to Hydrogen</v>
      </c>
      <c r="D1287" s="78" t="s">
        <v>1321</v>
      </c>
      <c r="E1287" t="s">
        <v>1686</v>
      </c>
      <c r="F1287" t="s">
        <v>1283</v>
      </c>
      <c r="G1287" s="88" t="s">
        <v>1693</v>
      </c>
      <c r="H1287" s="15">
        <v>2206</v>
      </c>
      <c r="I1287" s="213" t="s">
        <v>44</v>
      </c>
      <c r="J1287" s="202" t="str">
        <f>IF(ISBLANK(INDEX('Policy Characteristics'!D:D,MATCH($C1287,'Policy Characteristics'!$C:$C,0))),"",INDEX('Policy Characteristics'!D:D,MATCH($C1287,'Policy Characteristics'!$C:$C,0)))</f>
        <v>Hydrogen Combustion</v>
      </c>
      <c r="K1287" s="76" t="str">
        <f>IF(ISBLANK(INDEX('Policy Characteristics'!E:E,MATCH($C1287,'Policy Characteristics'!$C:$C,0))),"",INDEX('Policy Characteristics'!E:E,MATCH($C1287,'Policy Characteristics'!$C:$C,0)))</f>
        <v>indst shift to hydrogen</v>
      </c>
      <c r="L1287" s="205">
        <f>IF(ISBLANK(INDEX('Policy Characteristics'!F:F,MATCH($C1287,'Policy Characteristics'!$C:$C,0))),"",INDEX('Policy Characteristics'!F:F,MATCH($C1287,'Policy Characteristics'!$C:$C,0)))</f>
        <v>0</v>
      </c>
      <c r="M1287" s="205">
        <f>IF(ISBLANK(INDEX('Policy Characteristics'!G:G,MATCH($C1287,'Policy Characteristics'!$C:$C,0))),"",INDEX('Policy Characteristics'!G:G,MATCH($C1287,'Policy Characteristics'!$C:$C,0)))</f>
        <v>1</v>
      </c>
      <c r="N1287" s="205">
        <f>IF(ISBLANK(INDEX('Policy Characteristics'!H:H,MATCH($C1287,'Policy Characteristics'!$C:$C,0))),"",INDEX('Policy Characteristics'!H:H,MATCH($C1287,'Policy Characteristics'!$C:$C,0)))</f>
        <v>0.01</v>
      </c>
      <c r="O1287" s="76" t="str">
        <f>IF(ISBLANK(INDEX('Policy Characteristics'!I:I,MATCH($C1287,'Policy Characteristics'!$C:$C,0))),"",INDEX('Policy Characteristics'!I:I,MATCH($C1287,'Policy Characteristics'!$C:$C,0)))</f>
        <v>% of fuel shifted</v>
      </c>
      <c r="P1287" s="7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76" t="str">
        <f>IF(ISBLANK(INDEX('Policy Characteristics'!K:K,MATCH($C1287,'Policy Characteristics'!$C:$C,0))),"",INDEX('Policy Characteristics'!K:K,MATCH($C1287,'Policy Characteristics'!$C:$C,0)))</f>
        <v>industry-ag-main.html#fuel-switching</v>
      </c>
      <c r="R1287" s="76" t="str">
        <f>IF(ISBLANK(INDEX('Policy Characteristics'!L:L,MATCH($C1287,'Policy Characteristics'!$C:$C,0))),"",INDEX('Policy Characteristics'!L:L,MATCH($C1287,'Policy Characteristics'!$C:$C,0)))</f>
        <v>industry-elec-and-hydrogen.html</v>
      </c>
    </row>
    <row r="1288" spans="1:18" s="143" customFormat="1" x14ac:dyDescent="0.25">
      <c r="A1288" s="76" t="str">
        <f>IF(ISBLANK(INDEX('Policy Characteristics'!A:A,MATCH($C1288,'Policy Characteristics'!$C:$C,0))),"",INDEX('Policy Characteristics'!A:A,MATCH($C1288,'Policy Characteristics'!$C:$C,0)))</f>
        <v>Industry</v>
      </c>
      <c r="B1288" s="200" t="str">
        <f>IF(ISBLANK(INDEX('Policy Characteristics'!B:B,MATCH($C1288,'Policy Characteristics'!$C:$C,0))),"",INDEX('Policy Characteristics'!B:B,MATCH($C1288,'Policy Characteristics'!$C:$C,0)))</f>
        <v>Hydrogen Combustion</v>
      </c>
      <c r="C1288" s="76" t="str">
        <f t="shared" si="37"/>
        <v>Fraction of Eligible Industrial Energy Use Shifted to Hydrogen</v>
      </c>
      <c r="D1288" s="78" t="s">
        <v>1321</v>
      </c>
      <c r="E1288" t="s">
        <v>1687</v>
      </c>
      <c r="F1288" t="s">
        <v>1283</v>
      </c>
      <c r="G1288" s="88" t="s">
        <v>1694</v>
      </c>
      <c r="H1288" s="15">
        <v>2207</v>
      </c>
      <c r="I1288" s="213" t="s">
        <v>43</v>
      </c>
      <c r="J1288" s="202" t="str">
        <f>IF(ISBLANK(INDEX('Policy Characteristics'!D:D,MATCH($C1288,'Policy Characteristics'!$C:$C,0))),"",INDEX('Policy Characteristics'!D:D,MATCH($C1288,'Policy Characteristics'!$C:$C,0)))</f>
        <v>Hydrogen Combustion</v>
      </c>
      <c r="K1288" s="76" t="str">
        <f>IF(ISBLANK(INDEX('Policy Characteristics'!E:E,MATCH($C1288,'Policy Characteristics'!$C:$C,0))),"",INDEX('Policy Characteristics'!E:E,MATCH($C1288,'Policy Characteristics'!$C:$C,0)))</f>
        <v>indst shift to hydrogen</v>
      </c>
      <c r="L1288" s="205">
        <f>IF(ISBLANK(INDEX('Policy Characteristics'!F:F,MATCH($C1288,'Policy Characteristics'!$C:$C,0))),"",INDEX('Policy Characteristics'!F:F,MATCH($C1288,'Policy Characteristics'!$C:$C,0)))</f>
        <v>0</v>
      </c>
      <c r="M1288" s="205">
        <f>IF(ISBLANK(INDEX('Policy Characteristics'!G:G,MATCH($C1288,'Policy Characteristics'!$C:$C,0))),"",INDEX('Policy Characteristics'!G:G,MATCH($C1288,'Policy Characteristics'!$C:$C,0)))</f>
        <v>1</v>
      </c>
      <c r="N1288" s="205">
        <f>IF(ISBLANK(INDEX('Policy Characteristics'!H:H,MATCH($C1288,'Policy Characteristics'!$C:$C,0))),"",INDEX('Policy Characteristics'!H:H,MATCH($C1288,'Policy Characteristics'!$C:$C,0)))</f>
        <v>0.01</v>
      </c>
      <c r="O1288" s="76" t="str">
        <f>IF(ISBLANK(INDEX('Policy Characteristics'!I:I,MATCH($C1288,'Policy Characteristics'!$C:$C,0))),"",INDEX('Policy Characteristics'!I:I,MATCH($C1288,'Policy Characteristics'!$C:$C,0)))</f>
        <v>% of fuel shifted</v>
      </c>
      <c r="P1288" s="7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76" t="str">
        <f>IF(ISBLANK(INDEX('Policy Characteristics'!K:K,MATCH($C1288,'Policy Characteristics'!$C:$C,0))),"",INDEX('Policy Characteristics'!K:K,MATCH($C1288,'Policy Characteristics'!$C:$C,0)))</f>
        <v>industry-ag-main.html#fuel-switching</v>
      </c>
      <c r="R1288" s="76" t="str">
        <f>IF(ISBLANK(INDEX('Policy Characteristics'!L:L,MATCH($C1288,'Policy Characteristics'!$C:$C,0))),"",INDEX('Policy Characteristics'!L:L,MATCH($C1288,'Policy Characteristics'!$C:$C,0)))</f>
        <v>industry-elec-and-hydrogen.html</v>
      </c>
    </row>
    <row r="1289" spans="1:18" s="143" customFormat="1" x14ac:dyDescent="0.25">
      <c r="A1289" s="76" t="str">
        <f>IF(ISBLANK(INDEX('Policy Characteristics'!A:A,MATCH($C1289,'Policy Characteristics'!$C:$C,0))),"",INDEX('Policy Characteristics'!A:A,MATCH($C1289,'Policy Characteristics'!$C:$C,0)))</f>
        <v>Industry</v>
      </c>
      <c r="B1289" s="200" t="str">
        <f>IF(ISBLANK(INDEX('Policy Characteristics'!B:B,MATCH($C1289,'Policy Characteristics'!$C:$C,0))),"",INDEX('Policy Characteristics'!B:B,MATCH($C1289,'Policy Characteristics'!$C:$C,0)))</f>
        <v>Hydrogen Combustion</v>
      </c>
      <c r="C1289" s="76" t="str">
        <f t="shared" si="37"/>
        <v>Fraction of Eligible Industrial Energy Use Shifted to Hydrogen</v>
      </c>
      <c r="D1289" s="78" t="s">
        <v>1321</v>
      </c>
      <c r="E1289" t="s">
        <v>1688</v>
      </c>
      <c r="F1289" t="s">
        <v>1283</v>
      </c>
      <c r="G1289" s="88" t="s">
        <v>1695</v>
      </c>
      <c r="H1289" s="15">
        <v>2208</v>
      </c>
      <c r="I1289" s="213" t="s">
        <v>44</v>
      </c>
      <c r="J1289" s="202" t="str">
        <f>IF(ISBLANK(INDEX('Policy Characteristics'!D:D,MATCH($C1289,'Policy Characteristics'!$C:$C,0))),"",INDEX('Policy Characteristics'!D:D,MATCH($C1289,'Policy Characteristics'!$C:$C,0)))</f>
        <v>Hydrogen Combustion</v>
      </c>
      <c r="K1289" s="76" t="str">
        <f>IF(ISBLANK(INDEX('Policy Characteristics'!E:E,MATCH($C1289,'Policy Characteristics'!$C:$C,0))),"",INDEX('Policy Characteristics'!E:E,MATCH($C1289,'Policy Characteristics'!$C:$C,0)))</f>
        <v>indst shift to hydrogen</v>
      </c>
      <c r="L1289" s="205">
        <f>IF(ISBLANK(INDEX('Policy Characteristics'!F:F,MATCH($C1289,'Policy Characteristics'!$C:$C,0))),"",INDEX('Policy Characteristics'!F:F,MATCH($C1289,'Policy Characteristics'!$C:$C,0)))</f>
        <v>0</v>
      </c>
      <c r="M1289" s="205">
        <f>IF(ISBLANK(INDEX('Policy Characteristics'!G:G,MATCH($C1289,'Policy Characteristics'!$C:$C,0))),"",INDEX('Policy Characteristics'!G:G,MATCH($C1289,'Policy Characteristics'!$C:$C,0)))</f>
        <v>1</v>
      </c>
      <c r="N1289" s="205">
        <f>IF(ISBLANK(INDEX('Policy Characteristics'!H:H,MATCH($C1289,'Policy Characteristics'!$C:$C,0))),"",INDEX('Policy Characteristics'!H:H,MATCH($C1289,'Policy Characteristics'!$C:$C,0)))</f>
        <v>0.01</v>
      </c>
      <c r="O1289" s="76" t="str">
        <f>IF(ISBLANK(INDEX('Policy Characteristics'!I:I,MATCH($C1289,'Policy Characteristics'!$C:$C,0))),"",INDEX('Policy Characteristics'!I:I,MATCH($C1289,'Policy Characteristics'!$C:$C,0)))</f>
        <v>% of fuel shifted</v>
      </c>
      <c r="P1289" s="7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76" t="str">
        <f>IF(ISBLANK(INDEX('Policy Characteristics'!K:K,MATCH($C1289,'Policy Characteristics'!$C:$C,0))),"",INDEX('Policy Characteristics'!K:K,MATCH($C1289,'Policy Characteristics'!$C:$C,0)))</f>
        <v>industry-ag-main.html#fuel-switching</v>
      </c>
      <c r="R1289" s="76" t="str">
        <f>IF(ISBLANK(INDEX('Policy Characteristics'!L:L,MATCH($C1289,'Policy Characteristics'!$C:$C,0))),"",INDEX('Policy Characteristics'!L:L,MATCH($C1289,'Policy Characteristics'!$C:$C,0)))</f>
        <v>industry-elec-and-hydrogen.html</v>
      </c>
    </row>
    <row r="1290" spans="1:18" s="143" customFormat="1" x14ac:dyDescent="0.25">
      <c r="A1290" s="76" t="str">
        <f>IF(ISBLANK(INDEX('Policy Characteristics'!A:A,MATCH($C1290,'Policy Characteristics'!$C:$C,0))),"",INDEX('Policy Characteristics'!A:A,MATCH($C1290,'Policy Characteristics'!$C:$C,0)))</f>
        <v>Industry</v>
      </c>
      <c r="B1290" s="200" t="str">
        <f>IF(ISBLANK(INDEX('Policy Characteristics'!B:B,MATCH($C1290,'Policy Characteristics'!$C:$C,0))),"",INDEX('Policy Characteristics'!B:B,MATCH($C1290,'Policy Characteristics'!$C:$C,0)))</f>
        <v>Hydrogen Combustion</v>
      </c>
      <c r="C1290" s="76" t="str">
        <f t="shared" si="37"/>
        <v>Fraction of Eligible Industrial Energy Use Shifted to Hydrogen</v>
      </c>
      <c r="D1290" s="78" t="s">
        <v>1321</v>
      </c>
      <c r="E1290" t="s">
        <v>1824</v>
      </c>
      <c r="F1290" t="s">
        <v>1283</v>
      </c>
      <c r="G1290" s="88" t="s">
        <v>1824</v>
      </c>
      <c r="H1290" s="15">
        <v>2209</v>
      </c>
      <c r="I1290" s="213" t="s">
        <v>44</v>
      </c>
      <c r="J1290" s="202" t="str">
        <f>IF(ISBLANK(INDEX('Policy Characteristics'!D:D,MATCH($C1290,'Policy Characteristics'!$C:$C,0))),"",INDEX('Policy Characteristics'!D:D,MATCH($C1290,'Policy Characteristics'!$C:$C,0)))</f>
        <v>Hydrogen Combustion</v>
      </c>
      <c r="K1290" s="76" t="str">
        <f>IF(ISBLANK(INDEX('Policy Characteristics'!E:E,MATCH($C1290,'Policy Characteristics'!$C:$C,0))),"",INDEX('Policy Characteristics'!E:E,MATCH($C1290,'Policy Characteristics'!$C:$C,0)))</f>
        <v>indst shift to hydrogen</v>
      </c>
      <c r="L1290" s="205">
        <f>IF(ISBLANK(INDEX('Policy Characteristics'!F:F,MATCH($C1290,'Policy Characteristics'!$C:$C,0))),"",INDEX('Policy Characteristics'!F:F,MATCH($C1290,'Policy Characteristics'!$C:$C,0)))</f>
        <v>0</v>
      </c>
      <c r="M1290" s="205">
        <f>IF(ISBLANK(INDEX('Policy Characteristics'!G:G,MATCH($C1290,'Policy Characteristics'!$C:$C,0))),"",INDEX('Policy Characteristics'!G:G,MATCH($C1290,'Policy Characteristics'!$C:$C,0)))</f>
        <v>1</v>
      </c>
      <c r="N1290" s="205">
        <f>IF(ISBLANK(INDEX('Policy Characteristics'!H:H,MATCH($C1290,'Policy Characteristics'!$C:$C,0))),"",INDEX('Policy Characteristics'!H:H,MATCH($C1290,'Policy Characteristics'!$C:$C,0)))</f>
        <v>0.01</v>
      </c>
      <c r="O1290" s="76" t="str">
        <f>IF(ISBLANK(INDEX('Policy Characteristics'!I:I,MATCH($C1290,'Policy Characteristics'!$C:$C,0))),"",INDEX('Policy Characteristics'!I:I,MATCH($C1290,'Policy Characteristics'!$C:$C,0)))</f>
        <v>% of fuel shifted</v>
      </c>
      <c r="P1290" s="7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76" t="str">
        <f>IF(ISBLANK(INDEX('Policy Characteristics'!K:K,MATCH($C1290,'Policy Characteristics'!$C:$C,0))),"",INDEX('Policy Characteristics'!K:K,MATCH($C1290,'Policy Characteristics'!$C:$C,0)))</f>
        <v>industry-ag-main.html#fuel-switching</v>
      </c>
      <c r="R1290" s="76" t="str">
        <f>IF(ISBLANK(INDEX('Policy Characteristics'!L:L,MATCH($C1290,'Policy Characteristics'!$C:$C,0))),"",INDEX('Policy Characteristics'!L:L,MATCH($C1290,'Policy Characteristics'!$C:$C,0)))</f>
        <v>industry-elec-and-hydrogen.html</v>
      </c>
    </row>
    <row r="1291" spans="1:18" s="143" customFormat="1" x14ac:dyDescent="0.25">
      <c r="A1291" s="76" t="str">
        <f>IF(ISBLANK(INDEX('Policy Characteristics'!A:A,MATCH($C1291,'Policy Characteristics'!$C:$C,0))),"",INDEX('Policy Characteristics'!A:A,MATCH($C1291,'Policy Characteristics'!$C:$C,0)))</f>
        <v>Industry</v>
      </c>
      <c r="B1291" s="200" t="str">
        <f>IF(ISBLANK(INDEX('Policy Characteristics'!B:B,MATCH($C1291,'Policy Characteristics'!$C:$C,0))),"",INDEX('Policy Characteristics'!B:B,MATCH($C1291,'Policy Characteristics'!$C:$C,0)))</f>
        <v>Hydrogen Combustion</v>
      </c>
      <c r="C1291" s="76" t="str">
        <f t="shared" si="37"/>
        <v>Fraction of Eligible Industrial Energy Use Shifted to Hydrogen</v>
      </c>
      <c r="D1291" s="78" t="s">
        <v>1322</v>
      </c>
      <c r="E1291" t="s">
        <v>1682</v>
      </c>
      <c r="F1291" t="s">
        <v>1284</v>
      </c>
      <c r="G1291" s="88" t="s">
        <v>1689</v>
      </c>
      <c r="H1291" s="15">
        <v>2210</v>
      </c>
      <c r="I1291" s="213" t="s">
        <v>44</v>
      </c>
      <c r="J1291" s="202" t="str">
        <f>IF(ISBLANK(INDEX('Policy Characteristics'!D:D,MATCH($C1291,'Policy Characteristics'!$C:$C,0))),"",INDEX('Policy Characteristics'!D:D,MATCH($C1291,'Policy Characteristics'!$C:$C,0)))</f>
        <v>Hydrogen Combustion</v>
      </c>
      <c r="K1291" s="76" t="str">
        <f>IF(ISBLANK(INDEX('Policy Characteristics'!E:E,MATCH($C1291,'Policy Characteristics'!$C:$C,0))),"",INDEX('Policy Characteristics'!E:E,MATCH($C1291,'Policy Characteristics'!$C:$C,0)))</f>
        <v>indst shift to hydrogen</v>
      </c>
      <c r="L1291" s="205">
        <f>IF(ISBLANK(INDEX('Policy Characteristics'!F:F,MATCH($C1291,'Policy Characteristics'!$C:$C,0))),"",INDEX('Policy Characteristics'!F:F,MATCH($C1291,'Policy Characteristics'!$C:$C,0)))</f>
        <v>0</v>
      </c>
      <c r="M1291" s="205">
        <f>IF(ISBLANK(INDEX('Policy Characteristics'!G:G,MATCH($C1291,'Policy Characteristics'!$C:$C,0))),"",INDEX('Policy Characteristics'!G:G,MATCH($C1291,'Policy Characteristics'!$C:$C,0)))</f>
        <v>1</v>
      </c>
      <c r="N1291" s="205">
        <f>IF(ISBLANK(INDEX('Policy Characteristics'!H:H,MATCH($C1291,'Policy Characteristics'!$C:$C,0))),"",INDEX('Policy Characteristics'!H:H,MATCH($C1291,'Policy Characteristics'!$C:$C,0)))</f>
        <v>0.01</v>
      </c>
      <c r="O1291" s="76" t="str">
        <f>IF(ISBLANK(INDEX('Policy Characteristics'!I:I,MATCH($C1291,'Policy Characteristics'!$C:$C,0))),"",INDEX('Policy Characteristics'!I:I,MATCH($C1291,'Policy Characteristics'!$C:$C,0)))</f>
        <v>% of fuel shifted</v>
      </c>
      <c r="P1291" s="7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76" t="str">
        <f>IF(ISBLANK(INDEX('Policy Characteristics'!K:K,MATCH($C1291,'Policy Characteristics'!$C:$C,0))),"",INDEX('Policy Characteristics'!K:K,MATCH($C1291,'Policy Characteristics'!$C:$C,0)))</f>
        <v>industry-ag-main.html#fuel-switching</v>
      </c>
      <c r="R1291" s="76" t="str">
        <f>IF(ISBLANK(INDEX('Policy Characteristics'!L:L,MATCH($C1291,'Policy Characteristics'!$C:$C,0))),"",INDEX('Policy Characteristics'!L:L,MATCH($C1291,'Policy Characteristics'!$C:$C,0)))</f>
        <v>industry-elec-and-hydrogen.html</v>
      </c>
    </row>
    <row r="1292" spans="1:18" s="143" customFormat="1" x14ac:dyDescent="0.25">
      <c r="A1292" s="76" t="str">
        <f>IF(ISBLANK(INDEX('Policy Characteristics'!A:A,MATCH($C1292,'Policy Characteristics'!$C:$C,0))),"",INDEX('Policy Characteristics'!A:A,MATCH($C1292,'Policy Characteristics'!$C:$C,0)))</f>
        <v>Industry</v>
      </c>
      <c r="B1292" s="200" t="str">
        <f>IF(ISBLANK(INDEX('Policy Characteristics'!B:B,MATCH($C1292,'Policy Characteristics'!$C:$C,0))),"",INDEX('Policy Characteristics'!B:B,MATCH($C1292,'Policy Characteristics'!$C:$C,0)))</f>
        <v>Hydrogen Combustion</v>
      </c>
      <c r="C1292" s="76" t="str">
        <f t="shared" si="37"/>
        <v>Fraction of Eligible Industrial Energy Use Shifted to Hydrogen</v>
      </c>
      <c r="D1292" s="78" t="s">
        <v>1322</v>
      </c>
      <c r="E1292" t="s">
        <v>1683</v>
      </c>
      <c r="F1292" t="s">
        <v>1284</v>
      </c>
      <c r="G1292" s="88" t="s">
        <v>1690</v>
      </c>
      <c r="H1292" s="15">
        <v>2211</v>
      </c>
      <c r="I1292" s="213" t="s">
        <v>44</v>
      </c>
      <c r="J1292" s="202" t="str">
        <f>IF(ISBLANK(INDEX('Policy Characteristics'!D:D,MATCH($C1292,'Policy Characteristics'!$C:$C,0))),"",INDEX('Policy Characteristics'!D:D,MATCH($C1292,'Policy Characteristics'!$C:$C,0)))</f>
        <v>Hydrogen Combustion</v>
      </c>
      <c r="K1292" s="76" t="str">
        <f>IF(ISBLANK(INDEX('Policy Characteristics'!E:E,MATCH($C1292,'Policy Characteristics'!$C:$C,0))),"",INDEX('Policy Characteristics'!E:E,MATCH($C1292,'Policy Characteristics'!$C:$C,0)))</f>
        <v>indst shift to hydrogen</v>
      </c>
      <c r="L1292" s="205">
        <f>IF(ISBLANK(INDEX('Policy Characteristics'!F:F,MATCH($C1292,'Policy Characteristics'!$C:$C,0))),"",INDEX('Policy Characteristics'!F:F,MATCH($C1292,'Policy Characteristics'!$C:$C,0)))</f>
        <v>0</v>
      </c>
      <c r="M1292" s="205">
        <f>IF(ISBLANK(INDEX('Policy Characteristics'!G:G,MATCH($C1292,'Policy Characteristics'!$C:$C,0))),"",INDEX('Policy Characteristics'!G:G,MATCH($C1292,'Policy Characteristics'!$C:$C,0)))</f>
        <v>1</v>
      </c>
      <c r="N1292" s="205">
        <f>IF(ISBLANK(INDEX('Policy Characteristics'!H:H,MATCH($C1292,'Policy Characteristics'!$C:$C,0))),"",INDEX('Policy Characteristics'!H:H,MATCH($C1292,'Policy Characteristics'!$C:$C,0)))</f>
        <v>0.01</v>
      </c>
      <c r="O1292" s="76" t="str">
        <f>IF(ISBLANK(INDEX('Policy Characteristics'!I:I,MATCH($C1292,'Policy Characteristics'!$C:$C,0))),"",INDEX('Policy Characteristics'!I:I,MATCH($C1292,'Policy Characteristics'!$C:$C,0)))</f>
        <v>% of fuel shifted</v>
      </c>
      <c r="P1292" s="7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76" t="str">
        <f>IF(ISBLANK(INDEX('Policy Characteristics'!K:K,MATCH($C1292,'Policy Characteristics'!$C:$C,0))),"",INDEX('Policy Characteristics'!K:K,MATCH($C1292,'Policy Characteristics'!$C:$C,0)))</f>
        <v>industry-ag-main.html#fuel-switching</v>
      </c>
      <c r="R1292" s="76" t="str">
        <f>IF(ISBLANK(INDEX('Policy Characteristics'!L:L,MATCH($C1292,'Policy Characteristics'!$C:$C,0))),"",INDEX('Policy Characteristics'!L:L,MATCH($C1292,'Policy Characteristics'!$C:$C,0)))</f>
        <v>industry-elec-and-hydrogen.html</v>
      </c>
    </row>
    <row r="1293" spans="1:18" s="143" customFormat="1" x14ac:dyDescent="0.25">
      <c r="A1293" s="76" t="str">
        <f>IF(ISBLANK(INDEX('Policy Characteristics'!A:A,MATCH($C1293,'Policy Characteristics'!$C:$C,0))),"",INDEX('Policy Characteristics'!A:A,MATCH($C1293,'Policy Characteristics'!$C:$C,0)))</f>
        <v>Industry</v>
      </c>
      <c r="B1293" s="200" t="str">
        <f>IF(ISBLANK(INDEX('Policy Characteristics'!B:B,MATCH($C1293,'Policy Characteristics'!$C:$C,0))),"",INDEX('Policy Characteristics'!B:B,MATCH($C1293,'Policy Characteristics'!$C:$C,0)))</f>
        <v>Hydrogen Combustion</v>
      </c>
      <c r="C1293" s="76" t="str">
        <f t="shared" si="37"/>
        <v>Fraction of Eligible Industrial Energy Use Shifted to Hydrogen</v>
      </c>
      <c r="D1293" s="78" t="s">
        <v>1322</v>
      </c>
      <c r="E1293" t="s">
        <v>1684</v>
      </c>
      <c r="F1293" t="s">
        <v>1284</v>
      </c>
      <c r="G1293" s="88" t="s">
        <v>1691</v>
      </c>
      <c r="H1293" s="15">
        <v>2212</v>
      </c>
      <c r="I1293" s="213" t="s">
        <v>44</v>
      </c>
      <c r="J1293" s="202" t="str">
        <f>IF(ISBLANK(INDEX('Policy Characteristics'!D:D,MATCH($C1293,'Policy Characteristics'!$C:$C,0))),"",INDEX('Policy Characteristics'!D:D,MATCH($C1293,'Policy Characteristics'!$C:$C,0)))</f>
        <v>Hydrogen Combustion</v>
      </c>
      <c r="K1293" s="76" t="str">
        <f>IF(ISBLANK(INDEX('Policy Characteristics'!E:E,MATCH($C1293,'Policy Characteristics'!$C:$C,0))),"",INDEX('Policy Characteristics'!E:E,MATCH($C1293,'Policy Characteristics'!$C:$C,0)))</f>
        <v>indst shift to hydrogen</v>
      </c>
      <c r="L1293" s="205">
        <f>IF(ISBLANK(INDEX('Policy Characteristics'!F:F,MATCH($C1293,'Policy Characteristics'!$C:$C,0))),"",INDEX('Policy Characteristics'!F:F,MATCH($C1293,'Policy Characteristics'!$C:$C,0)))</f>
        <v>0</v>
      </c>
      <c r="M1293" s="205">
        <f>IF(ISBLANK(INDEX('Policy Characteristics'!G:G,MATCH($C1293,'Policy Characteristics'!$C:$C,0))),"",INDEX('Policy Characteristics'!G:G,MATCH($C1293,'Policy Characteristics'!$C:$C,0)))</f>
        <v>1</v>
      </c>
      <c r="N1293" s="205">
        <f>IF(ISBLANK(INDEX('Policy Characteristics'!H:H,MATCH($C1293,'Policy Characteristics'!$C:$C,0))),"",INDEX('Policy Characteristics'!H:H,MATCH($C1293,'Policy Characteristics'!$C:$C,0)))</f>
        <v>0.01</v>
      </c>
      <c r="O1293" s="76" t="str">
        <f>IF(ISBLANK(INDEX('Policy Characteristics'!I:I,MATCH($C1293,'Policy Characteristics'!$C:$C,0))),"",INDEX('Policy Characteristics'!I:I,MATCH($C1293,'Policy Characteristics'!$C:$C,0)))</f>
        <v>% of fuel shifted</v>
      </c>
      <c r="P1293" s="7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76" t="str">
        <f>IF(ISBLANK(INDEX('Policy Characteristics'!K:K,MATCH($C1293,'Policy Characteristics'!$C:$C,0))),"",INDEX('Policy Characteristics'!K:K,MATCH($C1293,'Policy Characteristics'!$C:$C,0)))</f>
        <v>industry-ag-main.html#fuel-switching</v>
      </c>
      <c r="R1293" s="76" t="str">
        <f>IF(ISBLANK(INDEX('Policy Characteristics'!L:L,MATCH($C1293,'Policy Characteristics'!$C:$C,0))),"",INDEX('Policy Characteristics'!L:L,MATCH($C1293,'Policy Characteristics'!$C:$C,0)))</f>
        <v>industry-elec-and-hydrogen.html</v>
      </c>
    </row>
    <row r="1294" spans="1:18" s="143" customFormat="1" x14ac:dyDescent="0.25">
      <c r="A1294" s="76" t="str">
        <f>IF(ISBLANK(INDEX('Policy Characteristics'!A:A,MATCH($C1294,'Policy Characteristics'!$C:$C,0))),"",INDEX('Policy Characteristics'!A:A,MATCH($C1294,'Policy Characteristics'!$C:$C,0)))</f>
        <v>Industry</v>
      </c>
      <c r="B1294" s="200" t="str">
        <f>IF(ISBLANK(INDEX('Policy Characteristics'!B:B,MATCH($C1294,'Policy Characteristics'!$C:$C,0))),"",INDEX('Policy Characteristics'!B:B,MATCH($C1294,'Policy Characteristics'!$C:$C,0)))</f>
        <v>Hydrogen Combustion</v>
      </c>
      <c r="C1294" s="76" t="str">
        <f t="shared" si="37"/>
        <v>Fraction of Eligible Industrial Energy Use Shifted to Hydrogen</v>
      </c>
      <c r="D1294" s="78" t="s">
        <v>1322</v>
      </c>
      <c r="E1294" t="s">
        <v>1685</v>
      </c>
      <c r="F1294" t="s">
        <v>1284</v>
      </c>
      <c r="G1294" s="88" t="s">
        <v>1692</v>
      </c>
      <c r="H1294" s="15">
        <v>2213</v>
      </c>
      <c r="I1294" s="213" t="s">
        <v>44</v>
      </c>
      <c r="J1294" s="202" t="str">
        <f>IF(ISBLANK(INDEX('Policy Characteristics'!D:D,MATCH($C1294,'Policy Characteristics'!$C:$C,0))),"",INDEX('Policy Characteristics'!D:D,MATCH($C1294,'Policy Characteristics'!$C:$C,0)))</f>
        <v>Hydrogen Combustion</v>
      </c>
      <c r="K1294" s="76" t="str">
        <f>IF(ISBLANK(INDEX('Policy Characteristics'!E:E,MATCH($C1294,'Policy Characteristics'!$C:$C,0))),"",INDEX('Policy Characteristics'!E:E,MATCH($C1294,'Policy Characteristics'!$C:$C,0)))</f>
        <v>indst shift to hydrogen</v>
      </c>
      <c r="L1294" s="205">
        <f>IF(ISBLANK(INDEX('Policy Characteristics'!F:F,MATCH($C1294,'Policy Characteristics'!$C:$C,0))),"",INDEX('Policy Characteristics'!F:F,MATCH($C1294,'Policy Characteristics'!$C:$C,0)))</f>
        <v>0</v>
      </c>
      <c r="M1294" s="205">
        <f>IF(ISBLANK(INDEX('Policy Characteristics'!G:G,MATCH($C1294,'Policy Characteristics'!$C:$C,0))),"",INDEX('Policy Characteristics'!G:G,MATCH($C1294,'Policy Characteristics'!$C:$C,0)))</f>
        <v>1</v>
      </c>
      <c r="N1294" s="205">
        <f>IF(ISBLANK(INDEX('Policy Characteristics'!H:H,MATCH($C1294,'Policy Characteristics'!$C:$C,0))),"",INDEX('Policy Characteristics'!H:H,MATCH($C1294,'Policy Characteristics'!$C:$C,0)))</f>
        <v>0.01</v>
      </c>
      <c r="O1294" s="76" t="str">
        <f>IF(ISBLANK(INDEX('Policy Characteristics'!I:I,MATCH($C1294,'Policy Characteristics'!$C:$C,0))),"",INDEX('Policy Characteristics'!I:I,MATCH($C1294,'Policy Characteristics'!$C:$C,0)))</f>
        <v>% of fuel shifted</v>
      </c>
      <c r="P1294" s="7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76" t="str">
        <f>IF(ISBLANK(INDEX('Policy Characteristics'!K:K,MATCH($C1294,'Policy Characteristics'!$C:$C,0))),"",INDEX('Policy Characteristics'!K:K,MATCH($C1294,'Policy Characteristics'!$C:$C,0)))</f>
        <v>industry-ag-main.html#fuel-switching</v>
      </c>
      <c r="R1294" s="76" t="str">
        <f>IF(ISBLANK(INDEX('Policy Characteristics'!L:L,MATCH($C1294,'Policy Characteristics'!$C:$C,0))),"",INDEX('Policy Characteristics'!L:L,MATCH($C1294,'Policy Characteristics'!$C:$C,0)))</f>
        <v>industry-elec-and-hydrogen.html</v>
      </c>
    </row>
    <row r="1295" spans="1:18" s="143" customFormat="1" x14ac:dyDescent="0.25">
      <c r="A1295" s="76" t="str">
        <f>IF(ISBLANK(INDEX('Policy Characteristics'!A:A,MATCH($C1295,'Policy Characteristics'!$C:$C,0))),"",INDEX('Policy Characteristics'!A:A,MATCH($C1295,'Policy Characteristics'!$C:$C,0)))</f>
        <v>Industry</v>
      </c>
      <c r="B1295" s="200" t="str">
        <f>IF(ISBLANK(INDEX('Policy Characteristics'!B:B,MATCH($C1295,'Policy Characteristics'!$C:$C,0))),"",INDEX('Policy Characteristics'!B:B,MATCH($C1295,'Policy Characteristics'!$C:$C,0)))</f>
        <v>Hydrogen Combustion</v>
      </c>
      <c r="C1295" s="76" t="str">
        <f t="shared" si="37"/>
        <v>Fraction of Eligible Industrial Energy Use Shifted to Hydrogen</v>
      </c>
      <c r="D1295" s="78" t="s">
        <v>1322</v>
      </c>
      <c r="E1295" t="s">
        <v>1686</v>
      </c>
      <c r="F1295" t="s">
        <v>1284</v>
      </c>
      <c r="G1295" s="88" t="s">
        <v>1693</v>
      </c>
      <c r="H1295" s="15">
        <v>2214</v>
      </c>
      <c r="I1295" s="213" t="s">
        <v>44</v>
      </c>
      <c r="J1295" s="202" t="str">
        <f>IF(ISBLANK(INDEX('Policy Characteristics'!D:D,MATCH($C1295,'Policy Characteristics'!$C:$C,0))),"",INDEX('Policy Characteristics'!D:D,MATCH($C1295,'Policy Characteristics'!$C:$C,0)))</f>
        <v>Hydrogen Combustion</v>
      </c>
      <c r="K1295" s="76" t="str">
        <f>IF(ISBLANK(INDEX('Policy Characteristics'!E:E,MATCH($C1295,'Policy Characteristics'!$C:$C,0))),"",INDEX('Policy Characteristics'!E:E,MATCH($C1295,'Policy Characteristics'!$C:$C,0)))</f>
        <v>indst shift to hydrogen</v>
      </c>
      <c r="L1295" s="205">
        <f>IF(ISBLANK(INDEX('Policy Characteristics'!F:F,MATCH($C1295,'Policy Characteristics'!$C:$C,0))),"",INDEX('Policy Characteristics'!F:F,MATCH($C1295,'Policy Characteristics'!$C:$C,0)))</f>
        <v>0</v>
      </c>
      <c r="M1295" s="205">
        <f>IF(ISBLANK(INDEX('Policy Characteristics'!G:G,MATCH($C1295,'Policy Characteristics'!$C:$C,0))),"",INDEX('Policy Characteristics'!G:G,MATCH($C1295,'Policy Characteristics'!$C:$C,0)))</f>
        <v>1</v>
      </c>
      <c r="N1295" s="205">
        <f>IF(ISBLANK(INDEX('Policy Characteristics'!H:H,MATCH($C1295,'Policy Characteristics'!$C:$C,0))),"",INDEX('Policy Characteristics'!H:H,MATCH($C1295,'Policy Characteristics'!$C:$C,0)))</f>
        <v>0.01</v>
      </c>
      <c r="O1295" s="76" t="str">
        <f>IF(ISBLANK(INDEX('Policy Characteristics'!I:I,MATCH($C1295,'Policy Characteristics'!$C:$C,0))),"",INDEX('Policy Characteristics'!I:I,MATCH($C1295,'Policy Characteristics'!$C:$C,0)))</f>
        <v>% of fuel shifted</v>
      </c>
      <c r="P1295" s="7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76" t="str">
        <f>IF(ISBLANK(INDEX('Policy Characteristics'!K:K,MATCH($C1295,'Policy Characteristics'!$C:$C,0))),"",INDEX('Policy Characteristics'!K:K,MATCH($C1295,'Policy Characteristics'!$C:$C,0)))</f>
        <v>industry-ag-main.html#fuel-switching</v>
      </c>
      <c r="R1295" s="76" t="str">
        <f>IF(ISBLANK(INDEX('Policy Characteristics'!L:L,MATCH($C1295,'Policy Characteristics'!$C:$C,0))),"",INDEX('Policy Characteristics'!L:L,MATCH($C1295,'Policy Characteristics'!$C:$C,0)))</f>
        <v>industry-elec-and-hydrogen.html</v>
      </c>
    </row>
    <row r="1296" spans="1:18" s="143" customFormat="1" x14ac:dyDescent="0.25">
      <c r="A1296" s="76" t="str">
        <f>IF(ISBLANK(INDEX('Policy Characteristics'!A:A,MATCH($C1296,'Policy Characteristics'!$C:$C,0))),"",INDEX('Policy Characteristics'!A:A,MATCH($C1296,'Policy Characteristics'!$C:$C,0)))</f>
        <v>Industry</v>
      </c>
      <c r="B1296" s="200" t="str">
        <f>IF(ISBLANK(INDEX('Policy Characteristics'!B:B,MATCH($C1296,'Policy Characteristics'!$C:$C,0))),"",INDEX('Policy Characteristics'!B:B,MATCH($C1296,'Policy Characteristics'!$C:$C,0)))</f>
        <v>Hydrogen Combustion</v>
      </c>
      <c r="C1296" s="76" t="str">
        <f t="shared" si="37"/>
        <v>Fraction of Eligible Industrial Energy Use Shifted to Hydrogen</v>
      </c>
      <c r="D1296" s="78" t="s">
        <v>1322</v>
      </c>
      <c r="E1296" t="s">
        <v>1687</v>
      </c>
      <c r="F1296" t="s">
        <v>1284</v>
      </c>
      <c r="G1296" s="88" t="s">
        <v>1694</v>
      </c>
      <c r="H1296" s="15">
        <v>2215</v>
      </c>
      <c r="I1296" s="213" t="s">
        <v>43</v>
      </c>
      <c r="J1296" s="202" t="str">
        <f>IF(ISBLANK(INDEX('Policy Characteristics'!D:D,MATCH($C1296,'Policy Characteristics'!$C:$C,0))),"",INDEX('Policy Characteristics'!D:D,MATCH($C1296,'Policy Characteristics'!$C:$C,0)))</f>
        <v>Hydrogen Combustion</v>
      </c>
      <c r="K1296" s="76" t="str">
        <f>IF(ISBLANK(INDEX('Policy Characteristics'!E:E,MATCH($C1296,'Policy Characteristics'!$C:$C,0))),"",INDEX('Policy Characteristics'!E:E,MATCH($C1296,'Policy Characteristics'!$C:$C,0)))</f>
        <v>indst shift to hydrogen</v>
      </c>
      <c r="L1296" s="205">
        <f>IF(ISBLANK(INDEX('Policy Characteristics'!F:F,MATCH($C1296,'Policy Characteristics'!$C:$C,0))),"",INDEX('Policy Characteristics'!F:F,MATCH($C1296,'Policy Characteristics'!$C:$C,0)))</f>
        <v>0</v>
      </c>
      <c r="M1296" s="205">
        <f>IF(ISBLANK(INDEX('Policy Characteristics'!G:G,MATCH($C1296,'Policy Characteristics'!$C:$C,0))),"",INDEX('Policy Characteristics'!G:G,MATCH($C1296,'Policy Characteristics'!$C:$C,0)))</f>
        <v>1</v>
      </c>
      <c r="N1296" s="205">
        <f>IF(ISBLANK(INDEX('Policy Characteristics'!H:H,MATCH($C1296,'Policy Characteristics'!$C:$C,0))),"",INDEX('Policy Characteristics'!H:H,MATCH($C1296,'Policy Characteristics'!$C:$C,0)))</f>
        <v>0.01</v>
      </c>
      <c r="O1296" s="76" t="str">
        <f>IF(ISBLANK(INDEX('Policy Characteristics'!I:I,MATCH($C1296,'Policy Characteristics'!$C:$C,0))),"",INDEX('Policy Characteristics'!I:I,MATCH($C1296,'Policy Characteristics'!$C:$C,0)))</f>
        <v>% of fuel shifted</v>
      </c>
      <c r="P1296" s="7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76" t="str">
        <f>IF(ISBLANK(INDEX('Policy Characteristics'!K:K,MATCH($C1296,'Policy Characteristics'!$C:$C,0))),"",INDEX('Policy Characteristics'!K:K,MATCH($C1296,'Policy Characteristics'!$C:$C,0)))</f>
        <v>industry-ag-main.html#fuel-switching</v>
      </c>
      <c r="R1296" s="76" t="str">
        <f>IF(ISBLANK(INDEX('Policy Characteristics'!L:L,MATCH($C1296,'Policy Characteristics'!$C:$C,0))),"",INDEX('Policy Characteristics'!L:L,MATCH($C1296,'Policy Characteristics'!$C:$C,0)))</f>
        <v>industry-elec-and-hydrogen.html</v>
      </c>
    </row>
    <row r="1297" spans="1:18" s="143" customFormat="1" x14ac:dyDescent="0.25">
      <c r="A1297" s="76" t="str">
        <f>IF(ISBLANK(INDEX('Policy Characteristics'!A:A,MATCH($C1297,'Policy Characteristics'!$C:$C,0))),"",INDEX('Policy Characteristics'!A:A,MATCH($C1297,'Policy Characteristics'!$C:$C,0)))</f>
        <v>Industry</v>
      </c>
      <c r="B1297" s="200" t="str">
        <f>IF(ISBLANK(INDEX('Policy Characteristics'!B:B,MATCH($C1297,'Policy Characteristics'!$C:$C,0))),"",INDEX('Policy Characteristics'!B:B,MATCH($C1297,'Policy Characteristics'!$C:$C,0)))</f>
        <v>Hydrogen Combustion</v>
      </c>
      <c r="C1297" s="76" t="str">
        <f t="shared" si="37"/>
        <v>Fraction of Eligible Industrial Energy Use Shifted to Hydrogen</v>
      </c>
      <c r="D1297" s="78" t="s">
        <v>1322</v>
      </c>
      <c r="E1297" t="s">
        <v>1688</v>
      </c>
      <c r="F1297" t="s">
        <v>1284</v>
      </c>
      <c r="G1297" s="88" t="s">
        <v>1695</v>
      </c>
      <c r="H1297" s="15">
        <v>2216</v>
      </c>
      <c r="I1297" s="213" t="s">
        <v>44</v>
      </c>
      <c r="J1297" s="202" t="str">
        <f>IF(ISBLANK(INDEX('Policy Characteristics'!D:D,MATCH($C1297,'Policy Characteristics'!$C:$C,0))),"",INDEX('Policy Characteristics'!D:D,MATCH($C1297,'Policy Characteristics'!$C:$C,0)))</f>
        <v>Hydrogen Combustion</v>
      </c>
      <c r="K1297" s="76" t="str">
        <f>IF(ISBLANK(INDEX('Policy Characteristics'!E:E,MATCH($C1297,'Policy Characteristics'!$C:$C,0))),"",INDEX('Policy Characteristics'!E:E,MATCH($C1297,'Policy Characteristics'!$C:$C,0)))</f>
        <v>indst shift to hydrogen</v>
      </c>
      <c r="L1297" s="205">
        <f>IF(ISBLANK(INDEX('Policy Characteristics'!F:F,MATCH($C1297,'Policy Characteristics'!$C:$C,0))),"",INDEX('Policy Characteristics'!F:F,MATCH($C1297,'Policy Characteristics'!$C:$C,0)))</f>
        <v>0</v>
      </c>
      <c r="M1297" s="205">
        <f>IF(ISBLANK(INDEX('Policy Characteristics'!G:G,MATCH($C1297,'Policy Characteristics'!$C:$C,0))),"",INDEX('Policy Characteristics'!G:G,MATCH($C1297,'Policy Characteristics'!$C:$C,0)))</f>
        <v>1</v>
      </c>
      <c r="N1297" s="205">
        <f>IF(ISBLANK(INDEX('Policy Characteristics'!H:H,MATCH($C1297,'Policy Characteristics'!$C:$C,0))),"",INDEX('Policy Characteristics'!H:H,MATCH($C1297,'Policy Characteristics'!$C:$C,0)))</f>
        <v>0.01</v>
      </c>
      <c r="O1297" s="76" t="str">
        <f>IF(ISBLANK(INDEX('Policy Characteristics'!I:I,MATCH($C1297,'Policy Characteristics'!$C:$C,0))),"",INDEX('Policy Characteristics'!I:I,MATCH($C1297,'Policy Characteristics'!$C:$C,0)))</f>
        <v>% of fuel shifted</v>
      </c>
      <c r="P1297" s="7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76" t="str">
        <f>IF(ISBLANK(INDEX('Policy Characteristics'!K:K,MATCH($C1297,'Policy Characteristics'!$C:$C,0))),"",INDEX('Policy Characteristics'!K:K,MATCH($C1297,'Policy Characteristics'!$C:$C,0)))</f>
        <v>industry-ag-main.html#fuel-switching</v>
      </c>
      <c r="R1297" s="76" t="str">
        <f>IF(ISBLANK(INDEX('Policy Characteristics'!L:L,MATCH($C1297,'Policy Characteristics'!$C:$C,0))),"",INDEX('Policy Characteristics'!L:L,MATCH($C1297,'Policy Characteristics'!$C:$C,0)))</f>
        <v>industry-elec-and-hydrogen.html</v>
      </c>
    </row>
    <row r="1298" spans="1:18" s="143" customFormat="1" x14ac:dyDescent="0.25">
      <c r="A1298" s="76" t="str">
        <f>IF(ISBLANK(INDEX('Policy Characteristics'!A:A,MATCH($C1298,'Policy Characteristics'!$C:$C,0))),"",INDEX('Policy Characteristics'!A:A,MATCH($C1298,'Policy Characteristics'!$C:$C,0)))</f>
        <v>Industry</v>
      </c>
      <c r="B1298" s="200" t="str">
        <f>IF(ISBLANK(INDEX('Policy Characteristics'!B:B,MATCH($C1298,'Policy Characteristics'!$C:$C,0))),"",INDEX('Policy Characteristics'!B:B,MATCH($C1298,'Policy Characteristics'!$C:$C,0)))</f>
        <v>Hydrogen Combustion</v>
      </c>
      <c r="C1298" s="76" t="str">
        <f t="shared" si="37"/>
        <v>Fraction of Eligible Industrial Energy Use Shifted to Hydrogen</v>
      </c>
      <c r="D1298" s="78" t="s">
        <v>1322</v>
      </c>
      <c r="E1298" t="s">
        <v>1824</v>
      </c>
      <c r="F1298" t="s">
        <v>1284</v>
      </c>
      <c r="G1298" s="88" t="s">
        <v>1824</v>
      </c>
      <c r="H1298" s="15">
        <v>2217</v>
      </c>
      <c r="I1298" s="213" t="s">
        <v>44</v>
      </c>
      <c r="J1298" s="202" t="str">
        <f>IF(ISBLANK(INDEX('Policy Characteristics'!D:D,MATCH($C1298,'Policy Characteristics'!$C:$C,0))),"",INDEX('Policy Characteristics'!D:D,MATCH($C1298,'Policy Characteristics'!$C:$C,0)))</f>
        <v>Hydrogen Combustion</v>
      </c>
      <c r="K1298" s="76" t="str">
        <f>IF(ISBLANK(INDEX('Policy Characteristics'!E:E,MATCH($C1298,'Policy Characteristics'!$C:$C,0))),"",INDEX('Policy Characteristics'!E:E,MATCH($C1298,'Policy Characteristics'!$C:$C,0)))</f>
        <v>indst shift to hydrogen</v>
      </c>
      <c r="L1298" s="205">
        <f>IF(ISBLANK(INDEX('Policy Characteristics'!F:F,MATCH($C1298,'Policy Characteristics'!$C:$C,0))),"",INDEX('Policy Characteristics'!F:F,MATCH($C1298,'Policy Characteristics'!$C:$C,0)))</f>
        <v>0</v>
      </c>
      <c r="M1298" s="205">
        <f>IF(ISBLANK(INDEX('Policy Characteristics'!G:G,MATCH($C1298,'Policy Characteristics'!$C:$C,0))),"",INDEX('Policy Characteristics'!G:G,MATCH($C1298,'Policy Characteristics'!$C:$C,0)))</f>
        <v>1</v>
      </c>
      <c r="N1298" s="205">
        <f>IF(ISBLANK(INDEX('Policy Characteristics'!H:H,MATCH($C1298,'Policy Characteristics'!$C:$C,0))),"",INDEX('Policy Characteristics'!H:H,MATCH($C1298,'Policy Characteristics'!$C:$C,0)))</f>
        <v>0.01</v>
      </c>
      <c r="O1298" s="76" t="str">
        <f>IF(ISBLANK(INDEX('Policy Characteristics'!I:I,MATCH($C1298,'Policy Characteristics'!$C:$C,0))),"",INDEX('Policy Characteristics'!I:I,MATCH($C1298,'Policy Characteristics'!$C:$C,0)))</f>
        <v>% of fuel shifted</v>
      </c>
      <c r="P1298" s="7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76" t="str">
        <f>IF(ISBLANK(INDEX('Policy Characteristics'!K:K,MATCH($C1298,'Policy Characteristics'!$C:$C,0))),"",INDEX('Policy Characteristics'!K:K,MATCH($C1298,'Policy Characteristics'!$C:$C,0)))</f>
        <v>industry-ag-main.html#fuel-switching</v>
      </c>
      <c r="R1298" s="76" t="str">
        <f>IF(ISBLANK(INDEX('Policy Characteristics'!L:L,MATCH($C1298,'Policy Characteristics'!$C:$C,0))),"",INDEX('Policy Characteristics'!L:L,MATCH($C1298,'Policy Characteristics'!$C:$C,0)))</f>
        <v>industry-elec-and-hydrogen.html</v>
      </c>
    </row>
    <row r="1299" spans="1:18" s="143" customFormat="1" x14ac:dyDescent="0.25">
      <c r="A1299" s="76" t="str">
        <f>IF(ISBLANK(INDEX('Policy Characteristics'!A:A,MATCH($C1299,'Policy Characteristics'!$C:$C,0))),"",INDEX('Policy Characteristics'!A:A,MATCH($C1299,'Policy Characteristics'!$C:$C,0)))</f>
        <v>Industry</v>
      </c>
      <c r="B1299" s="200" t="str">
        <f>IF(ISBLANK(INDEX('Policy Characteristics'!B:B,MATCH($C1299,'Policy Characteristics'!$C:$C,0))),"",INDEX('Policy Characteristics'!B:B,MATCH($C1299,'Policy Characteristics'!$C:$C,0)))</f>
        <v>Hydrogen Combustion</v>
      </c>
      <c r="C1299" s="76" t="str">
        <f t="shared" si="37"/>
        <v>Fraction of Eligible Industrial Energy Use Shifted to Hydrogen</v>
      </c>
      <c r="D1299" s="78" t="s">
        <v>1323</v>
      </c>
      <c r="E1299" t="s">
        <v>1682</v>
      </c>
      <c r="F1299" t="s">
        <v>1326</v>
      </c>
      <c r="G1299" s="88" t="s">
        <v>1689</v>
      </c>
      <c r="H1299" s="15">
        <v>2218</v>
      </c>
      <c r="I1299" s="213" t="s">
        <v>43</v>
      </c>
      <c r="J1299" s="202" t="str">
        <f>IF(ISBLANK(INDEX('Policy Characteristics'!D:D,MATCH($C1299,'Policy Characteristics'!$C:$C,0))),"",INDEX('Policy Characteristics'!D:D,MATCH($C1299,'Policy Characteristics'!$C:$C,0)))</f>
        <v>Hydrogen Combustion</v>
      </c>
      <c r="K1299" s="76" t="str">
        <f>IF(ISBLANK(INDEX('Policy Characteristics'!E:E,MATCH($C1299,'Policy Characteristics'!$C:$C,0))),"",INDEX('Policy Characteristics'!E:E,MATCH($C1299,'Policy Characteristics'!$C:$C,0)))</f>
        <v>indst shift to hydrogen</v>
      </c>
      <c r="L1299" s="205">
        <f>IF(ISBLANK(INDEX('Policy Characteristics'!F:F,MATCH($C1299,'Policy Characteristics'!$C:$C,0))),"",INDEX('Policy Characteristics'!F:F,MATCH($C1299,'Policy Characteristics'!$C:$C,0)))</f>
        <v>0</v>
      </c>
      <c r="M1299" s="205">
        <f>IF(ISBLANK(INDEX('Policy Characteristics'!G:G,MATCH($C1299,'Policy Characteristics'!$C:$C,0))),"",INDEX('Policy Characteristics'!G:G,MATCH($C1299,'Policy Characteristics'!$C:$C,0)))</f>
        <v>1</v>
      </c>
      <c r="N1299" s="205">
        <f>IF(ISBLANK(INDEX('Policy Characteristics'!H:H,MATCH($C1299,'Policy Characteristics'!$C:$C,0))),"",INDEX('Policy Characteristics'!H:H,MATCH($C1299,'Policy Characteristics'!$C:$C,0)))</f>
        <v>0.01</v>
      </c>
      <c r="O1299" s="76" t="str">
        <f>IF(ISBLANK(INDEX('Policy Characteristics'!I:I,MATCH($C1299,'Policy Characteristics'!$C:$C,0))),"",INDEX('Policy Characteristics'!I:I,MATCH($C1299,'Policy Characteristics'!$C:$C,0)))</f>
        <v>% of fuel shifted</v>
      </c>
      <c r="P1299" s="7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76" t="str">
        <f>IF(ISBLANK(INDEX('Policy Characteristics'!K:K,MATCH($C1299,'Policy Characteristics'!$C:$C,0))),"",INDEX('Policy Characteristics'!K:K,MATCH($C1299,'Policy Characteristics'!$C:$C,0)))</f>
        <v>industry-ag-main.html#fuel-switching</v>
      </c>
      <c r="R1299" s="76" t="str">
        <f>IF(ISBLANK(INDEX('Policy Characteristics'!L:L,MATCH($C1299,'Policy Characteristics'!$C:$C,0))),"",INDEX('Policy Characteristics'!L:L,MATCH($C1299,'Policy Characteristics'!$C:$C,0)))</f>
        <v>industry-elec-and-hydrogen.html</v>
      </c>
    </row>
    <row r="1300" spans="1:18" s="143" customFormat="1" x14ac:dyDescent="0.25">
      <c r="A1300" s="76" t="str">
        <f>IF(ISBLANK(INDEX('Policy Characteristics'!A:A,MATCH($C1300,'Policy Characteristics'!$C:$C,0))),"",INDEX('Policy Characteristics'!A:A,MATCH($C1300,'Policy Characteristics'!$C:$C,0)))</f>
        <v>Industry</v>
      </c>
      <c r="B1300" s="200" t="str">
        <f>IF(ISBLANK(INDEX('Policy Characteristics'!B:B,MATCH($C1300,'Policy Characteristics'!$C:$C,0))),"",INDEX('Policy Characteristics'!B:B,MATCH($C1300,'Policy Characteristics'!$C:$C,0)))</f>
        <v>Hydrogen Combustion</v>
      </c>
      <c r="C1300" s="76" t="str">
        <f t="shared" si="37"/>
        <v>Fraction of Eligible Industrial Energy Use Shifted to Hydrogen</v>
      </c>
      <c r="D1300" s="78" t="s">
        <v>1323</v>
      </c>
      <c r="E1300" t="s">
        <v>1683</v>
      </c>
      <c r="F1300" t="s">
        <v>1326</v>
      </c>
      <c r="G1300" s="88" t="s">
        <v>1690</v>
      </c>
      <c r="H1300" s="15">
        <v>2219</v>
      </c>
      <c r="I1300" s="213" t="s">
        <v>44</v>
      </c>
      <c r="J1300" s="202" t="str">
        <f>IF(ISBLANK(INDEX('Policy Characteristics'!D:D,MATCH($C1300,'Policy Characteristics'!$C:$C,0))),"",INDEX('Policy Characteristics'!D:D,MATCH($C1300,'Policy Characteristics'!$C:$C,0)))</f>
        <v>Hydrogen Combustion</v>
      </c>
      <c r="K1300" s="76" t="str">
        <f>IF(ISBLANK(INDEX('Policy Characteristics'!E:E,MATCH($C1300,'Policy Characteristics'!$C:$C,0))),"",INDEX('Policy Characteristics'!E:E,MATCH($C1300,'Policy Characteristics'!$C:$C,0)))</f>
        <v>indst shift to hydrogen</v>
      </c>
      <c r="L1300" s="205">
        <f>IF(ISBLANK(INDEX('Policy Characteristics'!F:F,MATCH($C1300,'Policy Characteristics'!$C:$C,0))),"",INDEX('Policy Characteristics'!F:F,MATCH($C1300,'Policy Characteristics'!$C:$C,0)))</f>
        <v>0</v>
      </c>
      <c r="M1300" s="205">
        <f>IF(ISBLANK(INDEX('Policy Characteristics'!G:G,MATCH($C1300,'Policy Characteristics'!$C:$C,0))),"",INDEX('Policy Characteristics'!G:G,MATCH($C1300,'Policy Characteristics'!$C:$C,0)))</f>
        <v>1</v>
      </c>
      <c r="N1300" s="205">
        <f>IF(ISBLANK(INDEX('Policy Characteristics'!H:H,MATCH($C1300,'Policy Characteristics'!$C:$C,0))),"",INDEX('Policy Characteristics'!H:H,MATCH($C1300,'Policy Characteristics'!$C:$C,0)))</f>
        <v>0.01</v>
      </c>
      <c r="O1300" s="76" t="str">
        <f>IF(ISBLANK(INDEX('Policy Characteristics'!I:I,MATCH($C1300,'Policy Characteristics'!$C:$C,0))),"",INDEX('Policy Characteristics'!I:I,MATCH($C1300,'Policy Characteristics'!$C:$C,0)))</f>
        <v>% of fuel shifted</v>
      </c>
      <c r="P1300" s="7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76" t="str">
        <f>IF(ISBLANK(INDEX('Policy Characteristics'!K:K,MATCH($C1300,'Policy Characteristics'!$C:$C,0))),"",INDEX('Policy Characteristics'!K:K,MATCH($C1300,'Policy Characteristics'!$C:$C,0)))</f>
        <v>industry-ag-main.html#fuel-switching</v>
      </c>
      <c r="R1300" s="76" t="str">
        <f>IF(ISBLANK(INDEX('Policy Characteristics'!L:L,MATCH($C1300,'Policy Characteristics'!$C:$C,0))),"",INDEX('Policy Characteristics'!L:L,MATCH($C1300,'Policy Characteristics'!$C:$C,0)))</f>
        <v>industry-elec-and-hydrogen.html</v>
      </c>
    </row>
    <row r="1301" spans="1:18" s="143" customFormat="1" x14ac:dyDescent="0.25">
      <c r="A1301" s="76" t="str">
        <f>IF(ISBLANK(INDEX('Policy Characteristics'!A:A,MATCH($C1301,'Policy Characteristics'!$C:$C,0))),"",INDEX('Policy Characteristics'!A:A,MATCH($C1301,'Policy Characteristics'!$C:$C,0)))</f>
        <v>Industry</v>
      </c>
      <c r="B1301" s="200" t="str">
        <f>IF(ISBLANK(INDEX('Policy Characteristics'!B:B,MATCH($C1301,'Policy Characteristics'!$C:$C,0))),"",INDEX('Policy Characteristics'!B:B,MATCH($C1301,'Policy Characteristics'!$C:$C,0)))</f>
        <v>Hydrogen Combustion</v>
      </c>
      <c r="C1301" s="76" t="str">
        <f t="shared" si="37"/>
        <v>Fraction of Eligible Industrial Energy Use Shifted to Hydrogen</v>
      </c>
      <c r="D1301" s="78" t="s">
        <v>1323</v>
      </c>
      <c r="E1301" t="s">
        <v>1684</v>
      </c>
      <c r="F1301" t="s">
        <v>1326</v>
      </c>
      <c r="G1301" s="88" t="s">
        <v>1691</v>
      </c>
      <c r="H1301" s="15">
        <v>2220</v>
      </c>
      <c r="I1301" s="213" t="s">
        <v>44</v>
      </c>
      <c r="J1301" s="202" t="str">
        <f>IF(ISBLANK(INDEX('Policy Characteristics'!D:D,MATCH($C1301,'Policy Characteristics'!$C:$C,0))),"",INDEX('Policy Characteristics'!D:D,MATCH($C1301,'Policy Characteristics'!$C:$C,0)))</f>
        <v>Hydrogen Combustion</v>
      </c>
      <c r="K1301" s="76" t="str">
        <f>IF(ISBLANK(INDEX('Policy Characteristics'!E:E,MATCH($C1301,'Policy Characteristics'!$C:$C,0))),"",INDEX('Policy Characteristics'!E:E,MATCH($C1301,'Policy Characteristics'!$C:$C,0)))</f>
        <v>indst shift to hydrogen</v>
      </c>
      <c r="L1301" s="205">
        <f>IF(ISBLANK(INDEX('Policy Characteristics'!F:F,MATCH($C1301,'Policy Characteristics'!$C:$C,0))),"",INDEX('Policy Characteristics'!F:F,MATCH($C1301,'Policy Characteristics'!$C:$C,0)))</f>
        <v>0</v>
      </c>
      <c r="M1301" s="205">
        <f>IF(ISBLANK(INDEX('Policy Characteristics'!G:G,MATCH($C1301,'Policy Characteristics'!$C:$C,0))),"",INDEX('Policy Characteristics'!G:G,MATCH($C1301,'Policy Characteristics'!$C:$C,0)))</f>
        <v>1</v>
      </c>
      <c r="N1301" s="205">
        <f>IF(ISBLANK(INDEX('Policy Characteristics'!H:H,MATCH($C1301,'Policy Characteristics'!$C:$C,0))),"",INDEX('Policy Characteristics'!H:H,MATCH($C1301,'Policy Characteristics'!$C:$C,0)))</f>
        <v>0.01</v>
      </c>
      <c r="O1301" s="76" t="str">
        <f>IF(ISBLANK(INDEX('Policy Characteristics'!I:I,MATCH($C1301,'Policy Characteristics'!$C:$C,0))),"",INDEX('Policy Characteristics'!I:I,MATCH($C1301,'Policy Characteristics'!$C:$C,0)))</f>
        <v>% of fuel shifted</v>
      </c>
      <c r="P1301" s="7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76" t="str">
        <f>IF(ISBLANK(INDEX('Policy Characteristics'!K:K,MATCH($C1301,'Policy Characteristics'!$C:$C,0))),"",INDEX('Policy Characteristics'!K:K,MATCH($C1301,'Policy Characteristics'!$C:$C,0)))</f>
        <v>industry-ag-main.html#fuel-switching</v>
      </c>
      <c r="R1301" s="76" t="str">
        <f>IF(ISBLANK(INDEX('Policy Characteristics'!L:L,MATCH($C1301,'Policy Characteristics'!$C:$C,0))),"",INDEX('Policy Characteristics'!L:L,MATCH($C1301,'Policy Characteristics'!$C:$C,0)))</f>
        <v>industry-elec-and-hydrogen.html</v>
      </c>
    </row>
    <row r="1302" spans="1:18" s="143" customFormat="1" x14ac:dyDescent="0.25">
      <c r="A1302" s="76" t="str">
        <f>IF(ISBLANK(INDEX('Policy Characteristics'!A:A,MATCH($C1302,'Policy Characteristics'!$C:$C,0))),"",INDEX('Policy Characteristics'!A:A,MATCH($C1302,'Policy Characteristics'!$C:$C,0)))</f>
        <v>Industry</v>
      </c>
      <c r="B1302" s="200" t="str">
        <f>IF(ISBLANK(INDEX('Policy Characteristics'!B:B,MATCH($C1302,'Policy Characteristics'!$C:$C,0))),"",INDEX('Policy Characteristics'!B:B,MATCH($C1302,'Policy Characteristics'!$C:$C,0)))</f>
        <v>Hydrogen Combustion</v>
      </c>
      <c r="C1302" s="76" t="str">
        <f t="shared" si="37"/>
        <v>Fraction of Eligible Industrial Energy Use Shifted to Hydrogen</v>
      </c>
      <c r="D1302" s="78" t="s">
        <v>1323</v>
      </c>
      <c r="E1302" t="s">
        <v>1685</v>
      </c>
      <c r="F1302" t="s">
        <v>1326</v>
      </c>
      <c r="G1302" s="88" t="s">
        <v>1692</v>
      </c>
      <c r="H1302" s="15">
        <v>2221</v>
      </c>
      <c r="I1302" s="213" t="s">
        <v>44</v>
      </c>
      <c r="J1302" s="202" t="str">
        <f>IF(ISBLANK(INDEX('Policy Characteristics'!D:D,MATCH($C1302,'Policy Characteristics'!$C:$C,0))),"",INDEX('Policy Characteristics'!D:D,MATCH($C1302,'Policy Characteristics'!$C:$C,0)))</f>
        <v>Hydrogen Combustion</v>
      </c>
      <c r="K1302" s="76" t="str">
        <f>IF(ISBLANK(INDEX('Policy Characteristics'!E:E,MATCH($C1302,'Policy Characteristics'!$C:$C,0))),"",INDEX('Policy Characteristics'!E:E,MATCH($C1302,'Policy Characteristics'!$C:$C,0)))</f>
        <v>indst shift to hydrogen</v>
      </c>
      <c r="L1302" s="205">
        <f>IF(ISBLANK(INDEX('Policy Characteristics'!F:F,MATCH($C1302,'Policy Characteristics'!$C:$C,0))),"",INDEX('Policy Characteristics'!F:F,MATCH($C1302,'Policy Characteristics'!$C:$C,0)))</f>
        <v>0</v>
      </c>
      <c r="M1302" s="205">
        <f>IF(ISBLANK(INDEX('Policy Characteristics'!G:G,MATCH($C1302,'Policy Characteristics'!$C:$C,0))),"",INDEX('Policy Characteristics'!G:G,MATCH($C1302,'Policy Characteristics'!$C:$C,0)))</f>
        <v>1</v>
      </c>
      <c r="N1302" s="205">
        <f>IF(ISBLANK(INDEX('Policy Characteristics'!H:H,MATCH($C1302,'Policy Characteristics'!$C:$C,0))),"",INDEX('Policy Characteristics'!H:H,MATCH($C1302,'Policy Characteristics'!$C:$C,0)))</f>
        <v>0.01</v>
      </c>
      <c r="O1302" s="76" t="str">
        <f>IF(ISBLANK(INDEX('Policy Characteristics'!I:I,MATCH($C1302,'Policy Characteristics'!$C:$C,0))),"",INDEX('Policy Characteristics'!I:I,MATCH($C1302,'Policy Characteristics'!$C:$C,0)))</f>
        <v>% of fuel shifted</v>
      </c>
      <c r="P1302" s="7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76" t="str">
        <f>IF(ISBLANK(INDEX('Policy Characteristics'!K:K,MATCH($C1302,'Policy Characteristics'!$C:$C,0))),"",INDEX('Policy Characteristics'!K:K,MATCH($C1302,'Policy Characteristics'!$C:$C,0)))</f>
        <v>industry-ag-main.html#fuel-switching</v>
      </c>
      <c r="R1302" s="76" t="str">
        <f>IF(ISBLANK(INDEX('Policy Characteristics'!L:L,MATCH($C1302,'Policy Characteristics'!$C:$C,0))),"",INDEX('Policy Characteristics'!L:L,MATCH($C1302,'Policy Characteristics'!$C:$C,0)))</f>
        <v>industry-elec-and-hydrogen.html</v>
      </c>
    </row>
    <row r="1303" spans="1:18" s="143" customFormat="1" x14ac:dyDescent="0.25">
      <c r="A1303" s="76" t="str">
        <f>IF(ISBLANK(INDEX('Policy Characteristics'!A:A,MATCH($C1303,'Policy Characteristics'!$C:$C,0))),"",INDEX('Policy Characteristics'!A:A,MATCH($C1303,'Policy Characteristics'!$C:$C,0)))</f>
        <v>Industry</v>
      </c>
      <c r="B1303" s="200" t="str">
        <f>IF(ISBLANK(INDEX('Policy Characteristics'!B:B,MATCH($C1303,'Policy Characteristics'!$C:$C,0))),"",INDEX('Policy Characteristics'!B:B,MATCH($C1303,'Policy Characteristics'!$C:$C,0)))</f>
        <v>Hydrogen Combustion</v>
      </c>
      <c r="C1303" s="76" t="str">
        <f t="shared" si="37"/>
        <v>Fraction of Eligible Industrial Energy Use Shifted to Hydrogen</v>
      </c>
      <c r="D1303" s="78" t="s">
        <v>1323</v>
      </c>
      <c r="E1303" t="s">
        <v>1686</v>
      </c>
      <c r="F1303" t="s">
        <v>1326</v>
      </c>
      <c r="G1303" s="88" t="s">
        <v>1693</v>
      </c>
      <c r="H1303" s="15">
        <v>2222</v>
      </c>
      <c r="I1303" s="213" t="s">
        <v>44</v>
      </c>
      <c r="J1303" s="202" t="str">
        <f>IF(ISBLANK(INDEX('Policy Characteristics'!D:D,MATCH($C1303,'Policy Characteristics'!$C:$C,0))),"",INDEX('Policy Characteristics'!D:D,MATCH($C1303,'Policy Characteristics'!$C:$C,0)))</f>
        <v>Hydrogen Combustion</v>
      </c>
      <c r="K1303" s="76" t="str">
        <f>IF(ISBLANK(INDEX('Policy Characteristics'!E:E,MATCH($C1303,'Policy Characteristics'!$C:$C,0))),"",INDEX('Policy Characteristics'!E:E,MATCH($C1303,'Policy Characteristics'!$C:$C,0)))</f>
        <v>indst shift to hydrogen</v>
      </c>
      <c r="L1303" s="205">
        <f>IF(ISBLANK(INDEX('Policy Characteristics'!F:F,MATCH($C1303,'Policy Characteristics'!$C:$C,0))),"",INDEX('Policy Characteristics'!F:F,MATCH($C1303,'Policy Characteristics'!$C:$C,0)))</f>
        <v>0</v>
      </c>
      <c r="M1303" s="205">
        <f>IF(ISBLANK(INDEX('Policy Characteristics'!G:G,MATCH($C1303,'Policy Characteristics'!$C:$C,0))),"",INDEX('Policy Characteristics'!G:G,MATCH($C1303,'Policy Characteristics'!$C:$C,0)))</f>
        <v>1</v>
      </c>
      <c r="N1303" s="205">
        <f>IF(ISBLANK(INDEX('Policy Characteristics'!H:H,MATCH($C1303,'Policy Characteristics'!$C:$C,0))),"",INDEX('Policy Characteristics'!H:H,MATCH($C1303,'Policy Characteristics'!$C:$C,0)))</f>
        <v>0.01</v>
      </c>
      <c r="O1303" s="76" t="str">
        <f>IF(ISBLANK(INDEX('Policy Characteristics'!I:I,MATCH($C1303,'Policy Characteristics'!$C:$C,0))),"",INDEX('Policy Characteristics'!I:I,MATCH($C1303,'Policy Characteristics'!$C:$C,0)))</f>
        <v>% of fuel shifted</v>
      </c>
      <c r="P1303" s="7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76" t="str">
        <f>IF(ISBLANK(INDEX('Policy Characteristics'!K:K,MATCH($C1303,'Policy Characteristics'!$C:$C,0))),"",INDEX('Policy Characteristics'!K:K,MATCH($C1303,'Policy Characteristics'!$C:$C,0)))</f>
        <v>industry-ag-main.html#fuel-switching</v>
      </c>
      <c r="R1303" s="76" t="str">
        <f>IF(ISBLANK(INDEX('Policy Characteristics'!L:L,MATCH($C1303,'Policy Characteristics'!$C:$C,0))),"",INDEX('Policy Characteristics'!L:L,MATCH($C1303,'Policy Characteristics'!$C:$C,0)))</f>
        <v>industry-elec-and-hydrogen.html</v>
      </c>
    </row>
    <row r="1304" spans="1:18" s="143" customFormat="1" x14ac:dyDescent="0.25">
      <c r="A1304" s="76" t="str">
        <f>IF(ISBLANK(INDEX('Policy Characteristics'!A:A,MATCH($C1304,'Policy Characteristics'!$C:$C,0))),"",INDEX('Policy Characteristics'!A:A,MATCH($C1304,'Policy Characteristics'!$C:$C,0)))</f>
        <v>Industry</v>
      </c>
      <c r="B1304" s="200" t="str">
        <f>IF(ISBLANK(INDEX('Policy Characteristics'!B:B,MATCH($C1304,'Policy Characteristics'!$C:$C,0))),"",INDEX('Policy Characteristics'!B:B,MATCH($C1304,'Policy Characteristics'!$C:$C,0)))</f>
        <v>Hydrogen Combustion</v>
      </c>
      <c r="C1304" s="76" t="str">
        <f t="shared" si="37"/>
        <v>Fraction of Eligible Industrial Energy Use Shifted to Hydrogen</v>
      </c>
      <c r="D1304" s="78" t="s">
        <v>1323</v>
      </c>
      <c r="E1304" t="s">
        <v>1687</v>
      </c>
      <c r="F1304" t="s">
        <v>1326</v>
      </c>
      <c r="G1304" s="88" t="s">
        <v>1694</v>
      </c>
      <c r="H1304" s="15">
        <v>2223</v>
      </c>
      <c r="I1304" s="213" t="s">
        <v>44</v>
      </c>
      <c r="J1304" s="202" t="str">
        <f>IF(ISBLANK(INDEX('Policy Characteristics'!D:D,MATCH($C1304,'Policy Characteristics'!$C:$C,0))),"",INDEX('Policy Characteristics'!D:D,MATCH($C1304,'Policy Characteristics'!$C:$C,0)))</f>
        <v>Hydrogen Combustion</v>
      </c>
      <c r="K1304" s="76" t="str">
        <f>IF(ISBLANK(INDEX('Policy Characteristics'!E:E,MATCH($C1304,'Policy Characteristics'!$C:$C,0))),"",INDEX('Policy Characteristics'!E:E,MATCH($C1304,'Policy Characteristics'!$C:$C,0)))</f>
        <v>indst shift to hydrogen</v>
      </c>
      <c r="L1304" s="205">
        <f>IF(ISBLANK(INDEX('Policy Characteristics'!F:F,MATCH($C1304,'Policy Characteristics'!$C:$C,0))),"",INDEX('Policy Characteristics'!F:F,MATCH($C1304,'Policy Characteristics'!$C:$C,0)))</f>
        <v>0</v>
      </c>
      <c r="M1304" s="205">
        <f>IF(ISBLANK(INDEX('Policy Characteristics'!G:G,MATCH($C1304,'Policy Characteristics'!$C:$C,0))),"",INDEX('Policy Characteristics'!G:G,MATCH($C1304,'Policy Characteristics'!$C:$C,0)))</f>
        <v>1</v>
      </c>
      <c r="N1304" s="205">
        <f>IF(ISBLANK(INDEX('Policy Characteristics'!H:H,MATCH($C1304,'Policy Characteristics'!$C:$C,0))),"",INDEX('Policy Characteristics'!H:H,MATCH($C1304,'Policy Characteristics'!$C:$C,0)))</f>
        <v>0.01</v>
      </c>
      <c r="O1304" s="76" t="str">
        <f>IF(ISBLANK(INDEX('Policy Characteristics'!I:I,MATCH($C1304,'Policy Characteristics'!$C:$C,0))),"",INDEX('Policy Characteristics'!I:I,MATCH($C1304,'Policy Characteristics'!$C:$C,0)))</f>
        <v>% of fuel shifted</v>
      </c>
      <c r="P1304" s="7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76" t="str">
        <f>IF(ISBLANK(INDEX('Policy Characteristics'!K:K,MATCH($C1304,'Policy Characteristics'!$C:$C,0))),"",INDEX('Policy Characteristics'!K:K,MATCH($C1304,'Policy Characteristics'!$C:$C,0)))</f>
        <v>industry-ag-main.html#fuel-switching</v>
      </c>
      <c r="R1304" s="76" t="str">
        <f>IF(ISBLANK(INDEX('Policy Characteristics'!L:L,MATCH($C1304,'Policy Characteristics'!$C:$C,0))),"",INDEX('Policy Characteristics'!L:L,MATCH($C1304,'Policy Characteristics'!$C:$C,0)))</f>
        <v>industry-elec-and-hydrogen.html</v>
      </c>
    </row>
    <row r="1305" spans="1:18" s="143" customFormat="1" x14ac:dyDescent="0.25">
      <c r="A1305" s="76" t="str">
        <f>IF(ISBLANK(INDEX('Policy Characteristics'!A:A,MATCH($C1305,'Policy Characteristics'!$C:$C,0))),"",INDEX('Policy Characteristics'!A:A,MATCH($C1305,'Policy Characteristics'!$C:$C,0)))</f>
        <v>Industry</v>
      </c>
      <c r="B1305" s="200" t="str">
        <f>IF(ISBLANK(INDEX('Policy Characteristics'!B:B,MATCH($C1305,'Policy Characteristics'!$C:$C,0))),"",INDEX('Policy Characteristics'!B:B,MATCH($C1305,'Policy Characteristics'!$C:$C,0)))</f>
        <v>Hydrogen Combustion</v>
      </c>
      <c r="C1305" s="76" t="str">
        <f t="shared" si="37"/>
        <v>Fraction of Eligible Industrial Energy Use Shifted to Hydrogen</v>
      </c>
      <c r="D1305" s="78" t="s">
        <v>1323</v>
      </c>
      <c r="E1305" t="s">
        <v>1688</v>
      </c>
      <c r="F1305" t="s">
        <v>1326</v>
      </c>
      <c r="G1305" s="88" t="s">
        <v>1695</v>
      </c>
      <c r="H1305" s="15">
        <v>2224</v>
      </c>
      <c r="I1305" s="213" t="s">
        <v>44</v>
      </c>
      <c r="J1305" s="202" t="str">
        <f>IF(ISBLANK(INDEX('Policy Characteristics'!D:D,MATCH($C1305,'Policy Characteristics'!$C:$C,0))),"",INDEX('Policy Characteristics'!D:D,MATCH($C1305,'Policy Characteristics'!$C:$C,0)))</f>
        <v>Hydrogen Combustion</v>
      </c>
      <c r="K1305" s="76" t="str">
        <f>IF(ISBLANK(INDEX('Policy Characteristics'!E:E,MATCH($C1305,'Policy Characteristics'!$C:$C,0))),"",INDEX('Policy Characteristics'!E:E,MATCH($C1305,'Policy Characteristics'!$C:$C,0)))</f>
        <v>indst shift to hydrogen</v>
      </c>
      <c r="L1305" s="205">
        <f>IF(ISBLANK(INDEX('Policy Characteristics'!F:F,MATCH($C1305,'Policy Characteristics'!$C:$C,0))),"",INDEX('Policy Characteristics'!F:F,MATCH($C1305,'Policy Characteristics'!$C:$C,0)))</f>
        <v>0</v>
      </c>
      <c r="M1305" s="205">
        <f>IF(ISBLANK(INDEX('Policy Characteristics'!G:G,MATCH($C1305,'Policy Characteristics'!$C:$C,0))),"",INDEX('Policy Characteristics'!G:G,MATCH($C1305,'Policy Characteristics'!$C:$C,0)))</f>
        <v>1</v>
      </c>
      <c r="N1305" s="205">
        <f>IF(ISBLANK(INDEX('Policy Characteristics'!H:H,MATCH($C1305,'Policy Characteristics'!$C:$C,0))),"",INDEX('Policy Characteristics'!H:H,MATCH($C1305,'Policy Characteristics'!$C:$C,0)))</f>
        <v>0.01</v>
      </c>
      <c r="O1305" s="76" t="str">
        <f>IF(ISBLANK(INDEX('Policy Characteristics'!I:I,MATCH($C1305,'Policy Characteristics'!$C:$C,0))),"",INDEX('Policy Characteristics'!I:I,MATCH($C1305,'Policy Characteristics'!$C:$C,0)))</f>
        <v>% of fuel shifted</v>
      </c>
      <c r="P1305" s="7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76" t="str">
        <f>IF(ISBLANK(INDEX('Policy Characteristics'!K:K,MATCH($C1305,'Policy Characteristics'!$C:$C,0))),"",INDEX('Policy Characteristics'!K:K,MATCH($C1305,'Policy Characteristics'!$C:$C,0)))</f>
        <v>industry-ag-main.html#fuel-switching</v>
      </c>
      <c r="R1305" s="76" t="str">
        <f>IF(ISBLANK(INDEX('Policy Characteristics'!L:L,MATCH($C1305,'Policy Characteristics'!$C:$C,0))),"",INDEX('Policy Characteristics'!L:L,MATCH($C1305,'Policy Characteristics'!$C:$C,0)))</f>
        <v>industry-elec-and-hydrogen.html</v>
      </c>
    </row>
    <row r="1306" spans="1:18" s="143" customFormat="1" x14ac:dyDescent="0.25">
      <c r="A1306" s="76" t="str">
        <f>IF(ISBLANK(INDEX('Policy Characteristics'!A:A,MATCH($C1306,'Policy Characteristics'!$C:$C,0))),"",INDEX('Policy Characteristics'!A:A,MATCH($C1306,'Policy Characteristics'!$C:$C,0)))</f>
        <v>Industry</v>
      </c>
      <c r="B1306" s="200" t="str">
        <f>IF(ISBLANK(INDEX('Policy Characteristics'!B:B,MATCH($C1306,'Policy Characteristics'!$C:$C,0))),"",INDEX('Policy Characteristics'!B:B,MATCH($C1306,'Policy Characteristics'!$C:$C,0)))</f>
        <v>Hydrogen Combustion</v>
      </c>
      <c r="C1306" s="76" t="str">
        <f t="shared" si="37"/>
        <v>Fraction of Eligible Industrial Energy Use Shifted to Hydrogen</v>
      </c>
      <c r="D1306" s="78" t="s">
        <v>1323</v>
      </c>
      <c r="E1306" t="s">
        <v>1824</v>
      </c>
      <c r="F1306" t="s">
        <v>1326</v>
      </c>
      <c r="G1306" s="88" t="s">
        <v>1824</v>
      </c>
      <c r="H1306" s="15">
        <v>2225</v>
      </c>
      <c r="I1306" s="213" t="s">
        <v>44</v>
      </c>
      <c r="J1306" s="202" t="str">
        <f>IF(ISBLANK(INDEX('Policy Characteristics'!D:D,MATCH($C1306,'Policy Characteristics'!$C:$C,0))),"",INDEX('Policy Characteristics'!D:D,MATCH($C1306,'Policy Characteristics'!$C:$C,0)))</f>
        <v>Hydrogen Combustion</v>
      </c>
      <c r="K1306" s="76" t="str">
        <f>IF(ISBLANK(INDEX('Policy Characteristics'!E:E,MATCH($C1306,'Policy Characteristics'!$C:$C,0))),"",INDEX('Policy Characteristics'!E:E,MATCH($C1306,'Policy Characteristics'!$C:$C,0)))</f>
        <v>indst shift to hydrogen</v>
      </c>
      <c r="L1306" s="205">
        <f>IF(ISBLANK(INDEX('Policy Characteristics'!F:F,MATCH($C1306,'Policy Characteristics'!$C:$C,0))),"",INDEX('Policy Characteristics'!F:F,MATCH($C1306,'Policy Characteristics'!$C:$C,0)))</f>
        <v>0</v>
      </c>
      <c r="M1306" s="205">
        <f>IF(ISBLANK(INDEX('Policy Characteristics'!G:G,MATCH($C1306,'Policy Characteristics'!$C:$C,0))),"",INDEX('Policy Characteristics'!G:G,MATCH($C1306,'Policy Characteristics'!$C:$C,0)))</f>
        <v>1</v>
      </c>
      <c r="N1306" s="205">
        <f>IF(ISBLANK(INDEX('Policy Characteristics'!H:H,MATCH($C1306,'Policy Characteristics'!$C:$C,0))),"",INDEX('Policy Characteristics'!H:H,MATCH($C1306,'Policy Characteristics'!$C:$C,0)))</f>
        <v>0.01</v>
      </c>
      <c r="O1306" s="76" t="str">
        <f>IF(ISBLANK(INDEX('Policy Characteristics'!I:I,MATCH($C1306,'Policy Characteristics'!$C:$C,0))),"",INDEX('Policy Characteristics'!I:I,MATCH($C1306,'Policy Characteristics'!$C:$C,0)))</f>
        <v>% of fuel shifted</v>
      </c>
      <c r="P1306" s="7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76" t="str">
        <f>IF(ISBLANK(INDEX('Policy Characteristics'!K:K,MATCH($C1306,'Policy Characteristics'!$C:$C,0))),"",INDEX('Policy Characteristics'!K:K,MATCH($C1306,'Policy Characteristics'!$C:$C,0)))</f>
        <v>industry-ag-main.html#fuel-switching</v>
      </c>
      <c r="R1306" s="76" t="str">
        <f>IF(ISBLANK(INDEX('Policy Characteristics'!L:L,MATCH($C1306,'Policy Characteristics'!$C:$C,0))),"",INDEX('Policy Characteristics'!L:L,MATCH($C1306,'Policy Characteristics'!$C:$C,0)))</f>
        <v>industry-elec-and-hydrogen.html</v>
      </c>
    </row>
    <row r="1307" spans="1:18" s="143" customFormat="1" x14ac:dyDescent="0.25">
      <c r="A1307" s="76" t="str">
        <f>IF(ISBLANK(INDEX('Policy Characteristics'!A:A,MATCH($C1307,'Policy Characteristics'!$C:$C,0))),"",INDEX('Policy Characteristics'!A:A,MATCH($C1307,'Policy Characteristics'!$C:$C,0)))</f>
        <v>Industry</v>
      </c>
      <c r="B1307" s="200" t="str">
        <f>IF(ISBLANK(INDEX('Policy Characteristics'!B:B,MATCH($C1307,'Policy Characteristics'!$C:$C,0))),"",INDEX('Policy Characteristics'!B:B,MATCH($C1307,'Policy Characteristics'!$C:$C,0)))</f>
        <v>Hydrogen Combustion</v>
      </c>
      <c r="C1307" s="76" t="str">
        <f t="shared" si="37"/>
        <v>Fraction of Eligible Industrial Energy Use Shifted to Hydrogen</v>
      </c>
      <c r="D1307" s="78" t="s">
        <v>1324</v>
      </c>
      <c r="E1307" t="s">
        <v>1682</v>
      </c>
      <c r="F1307" t="s">
        <v>1285</v>
      </c>
      <c r="G1307" s="88" t="s">
        <v>1689</v>
      </c>
      <c r="H1307" s="15">
        <v>2226</v>
      </c>
      <c r="I1307" s="213" t="s">
        <v>44</v>
      </c>
      <c r="J1307" s="202" t="str">
        <f>IF(ISBLANK(INDEX('Policy Characteristics'!D:D,MATCH($C1307,'Policy Characteristics'!$C:$C,0))),"",INDEX('Policy Characteristics'!D:D,MATCH($C1307,'Policy Characteristics'!$C:$C,0)))</f>
        <v>Hydrogen Combustion</v>
      </c>
      <c r="K1307" s="76" t="str">
        <f>IF(ISBLANK(INDEX('Policy Characteristics'!E:E,MATCH($C1307,'Policy Characteristics'!$C:$C,0))),"",INDEX('Policy Characteristics'!E:E,MATCH($C1307,'Policy Characteristics'!$C:$C,0)))</f>
        <v>indst shift to hydrogen</v>
      </c>
      <c r="L1307" s="205">
        <f>IF(ISBLANK(INDEX('Policy Characteristics'!F:F,MATCH($C1307,'Policy Characteristics'!$C:$C,0))),"",INDEX('Policy Characteristics'!F:F,MATCH($C1307,'Policy Characteristics'!$C:$C,0)))</f>
        <v>0</v>
      </c>
      <c r="M1307" s="205">
        <f>IF(ISBLANK(INDEX('Policy Characteristics'!G:G,MATCH($C1307,'Policy Characteristics'!$C:$C,0))),"",INDEX('Policy Characteristics'!G:G,MATCH($C1307,'Policy Characteristics'!$C:$C,0)))</f>
        <v>1</v>
      </c>
      <c r="N1307" s="205">
        <f>IF(ISBLANK(INDEX('Policy Characteristics'!H:H,MATCH($C1307,'Policy Characteristics'!$C:$C,0))),"",INDEX('Policy Characteristics'!H:H,MATCH($C1307,'Policy Characteristics'!$C:$C,0)))</f>
        <v>0.01</v>
      </c>
      <c r="O1307" s="76" t="str">
        <f>IF(ISBLANK(INDEX('Policy Characteristics'!I:I,MATCH($C1307,'Policy Characteristics'!$C:$C,0))),"",INDEX('Policy Characteristics'!I:I,MATCH($C1307,'Policy Characteristics'!$C:$C,0)))</f>
        <v>% of fuel shifted</v>
      </c>
      <c r="P1307" s="7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76" t="str">
        <f>IF(ISBLANK(INDEX('Policy Characteristics'!K:K,MATCH($C1307,'Policy Characteristics'!$C:$C,0))),"",INDEX('Policy Characteristics'!K:K,MATCH($C1307,'Policy Characteristics'!$C:$C,0)))</f>
        <v>industry-ag-main.html#fuel-switching</v>
      </c>
      <c r="R1307" s="76" t="str">
        <f>IF(ISBLANK(INDEX('Policy Characteristics'!L:L,MATCH($C1307,'Policy Characteristics'!$C:$C,0))),"",INDEX('Policy Characteristics'!L:L,MATCH($C1307,'Policy Characteristics'!$C:$C,0)))</f>
        <v>industry-elec-and-hydrogen.html</v>
      </c>
    </row>
    <row r="1308" spans="1:18" s="143" customFormat="1" x14ac:dyDescent="0.25">
      <c r="A1308" s="76" t="str">
        <f>IF(ISBLANK(INDEX('Policy Characteristics'!A:A,MATCH($C1308,'Policy Characteristics'!$C:$C,0))),"",INDEX('Policy Characteristics'!A:A,MATCH($C1308,'Policy Characteristics'!$C:$C,0)))</f>
        <v>Industry</v>
      </c>
      <c r="B1308" s="200" t="str">
        <f>IF(ISBLANK(INDEX('Policy Characteristics'!B:B,MATCH($C1308,'Policy Characteristics'!$C:$C,0))),"",INDEX('Policy Characteristics'!B:B,MATCH($C1308,'Policy Characteristics'!$C:$C,0)))</f>
        <v>Hydrogen Combustion</v>
      </c>
      <c r="C1308" s="76" t="str">
        <f t="shared" si="37"/>
        <v>Fraction of Eligible Industrial Energy Use Shifted to Hydrogen</v>
      </c>
      <c r="D1308" s="78" t="s">
        <v>1324</v>
      </c>
      <c r="E1308" t="s">
        <v>1683</v>
      </c>
      <c r="F1308" t="s">
        <v>1285</v>
      </c>
      <c r="G1308" s="88" t="s">
        <v>1690</v>
      </c>
      <c r="H1308" s="15">
        <v>2227</v>
      </c>
      <c r="I1308" s="213" t="s">
        <v>43</v>
      </c>
      <c r="J1308" s="202" t="str">
        <f>IF(ISBLANK(INDEX('Policy Characteristics'!D:D,MATCH($C1308,'Policy Characteristics'!$C:$C,0))),"",INDEX('Policy Characteristics'!D:D,MATCH($C1308,'Policy Characteristics'!$C:$C,0)))</f>
        <v>Hydrogen Combustion</v>
      </c>
      <c r="K1308" s="76" t="str">
        <f>IF(ISBLANK(INDEX('Policy Characteristics'!E:E,MATCH($C1308,'Policy Characteristics'!$C:$C,0))),"",INDEX('Policy Characteristics'!E:E,MATCH($C1308,'Policy Characteristics'!$C:$C,0)))</f>
        <v>indst shift to hydrogen</v>
      </c>
      <c r="L1308" s="205">
        <f>IF(ISBLANK(INDEX('Policy Characteristics'!F:F,MATCH($C1308,'Policy Characteristics'!$C:$C,0))),"",INDEX('Policy Characteristics'!F:F,MATCH($C1308,'Policy Characteristics'!$C:$C,0)))</f>
        <v>0</v>
      </c>
      <c r="M1308" s="205">
        <f>IF(ISBLANK(INDEX('Policy Characteristics'!G:G,MATCH($C1308,'Policy Characteristics'!$C:$C,0))),"",INDEX('Policy Characteristics'!G:G,MATCH($C1308,'Policy Characteristics'!$C:$C,0)))</f>
        <v>1</v>
      </c>
      <c r="N1308" s="205">
        <f>IF(ISBLANK(INDEX('Policy Characteristics'!H:H,MATCH($C1308,'Policy Characteristics'!$C:$C,0))),"",INDEX('Policy Characteristics'!H:H,MATCH($C1308,'Policy Characteristics'!$C:$C,0)))</f>
        <v>0.01</v>
      </c>
      <c r="O1308" s="76" t="str">
        <f>IF(ISBLANK(INDEX('Policy Characteristics'!I:I,MATCH($C1308,'Policy Characteristics'!$C:$C,0))),"",INDEX('Policy Characteristics'!I:I,MATCH($C1308,'Policy Characteristics'!$C:$C,0)))</f>
        <v>% of fuel shifted</v>
      </c>
      <c r="P1308" s="7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76" t="str">
        <f>IF(ISBLANK(INDEX('Policy Characteristics'!K:K,MATCH($C1308,'Policy Characteristics'!$C:$C,0))),"",INDEX('Policy Characteristics'!K:K,MATCH($C1308,'Policy Characteristics'!$C:$C,0)))</f>
        <v>industry-ag-main.html#fuel-switching</v>
      </c>
      <c r="R1308" s="76" t="str">
        <f>IF(ISBLANK(INDEX('Policy Characteristics'!L:L,MATCH($C1308,'Policy Characteristics'!$C:$C,0))),"",INDEX('Policy Characteristics'!L:L,MATCH($C1308,'Policy Characteristics'!$C:$C,0)))</f>
        <v>industry-elec-and-hydrogen.html</v>
      </c>
    </row>
    <row r="1309" spans="1:18" s="143" customFormat="1" x14ac:dyDescent="0.25">
      <c r="A1309" s="76" t="str">
        <f>IF(ISBLANK(INDEX('Policy Characteristics'!A:A,MATCH($C1309,'Policy Characteristics'!$C:$C,0))),"",INDEX('Policy Characteristics'!A:A,MATCH($C1309,'Policy Characteristics'!$C:$C,0)))</f>
        <v>Industry</v>
      </c>
      <c r="B1309" s="200" t="str">
        <f>IF(ISBLANK(INDEX('Policy Characteristics'!B:B,MATCH($C1309,'Policy Characteristics'!$C:$C,0))),"",INDEX('Policy Characteristics'!B:B,MATCH($C1309,'Policy Characteristics'!$C:$C,0)))</f>
        <v>Hydrogen Combustion</v>
      </c>
      <c r="C1309" s="76" t="str">
        <f t="shared" ref="C1309:C1314" si="38">C$1115</f>
        <v>Fraction of Eligible Industrial Energy Use Shifted to Hydrogen</v>
      </c>
      <c r="D1309" s="78" t="s">
        <v>1324</v>
      </c>
      <c r="E1309" t="s">
        <v>1684</v>
      </c>
      <c r="F1309" t="s">
        <v>1285</v>
      </c>
      <c r="G1309" s="88" t="s">
        <v>1691</v>
      </c>
      <c r="H1309" s="15">
        <v>2228</v>
      </c>
      <c r="I1309" s="213" t="s">
        <v>44</v>
      </c>
      <c r="J1309" s="202" t="str">
        <f>IF(ISBLANK(INDEX('Policy Characteristics'!D:D,MATCH($C1309,'Policy Characteristics'!$C:$C,0))),"",INDEX('Policy Characteristics'!D:D,MATCH($C1309,'Policy Characteristics'!$C:$C,0)))</f>
        <v>Hydrogen Combustion</v>
      </c>
      <c r="K1309" s="76" t="str">
        <f>IF(ISBLANK(INDEX('Policy Characteristics'!E:E,MATCH($C1309,'Policy Characteristics'!$C:$C,0))),"",INDEX('Policy Characteristics'!E:E,MATCH($C1309,'Policy Characteristics'!$C:$C,0)))</f>
        <v>indst shift to hydrogen</v>
      </c>
      <c r="L1309" s="205">
        <f>IF(ISBLANK(INDEX('Policy Characteristics'!F:F,MATCH($C1309,'Policy Characteristics'!$C:$C,0))),"",INDEX('Policy Characteristics'!F:F,MATCH($C1309,'Policy Characteristics'!$C:$C,0)))</f>
        <v>0</v>
      </c>
      <c r="M1309" s="205">
        <f>IF(ISBLANK(INDEX('Policy Characteristics'!G:G,MATCH($C1309,'Policy Characteristics'!$C:$C,0))),"",INDEX('Policy Characteristics'!G:G,MATCH($C1309,'Policy Characteristics'!$C:$C,0)))</f>
        <v>1</v>
      </c>
      <c r="N1309" s="205">
        <f>IF(ISBLANK(INDEX('Policy Characteristics'!H:H,MATCH($C1309,'Policy Characteristics'!$C:$C,0))),"",INDEX('Policy Characteristics'!H:H,MATCH($C1309,'Policy Characteristics'!$C:$C,0)))</f>
        <v>0.01</v>
      </c>
      <c r="O1309" s="76" t="str">
        <f>IF(ISBLANK(INDEX('Policy Characteristics'!I:I,MATCH($C1309,'Policy Characteristics'!$C:$C,0))),"",INDEX('Policy Characteristics'!I:I,MATCH($C1309,'Policy Characteristics'!$C:$C,0)))</f>
        <v>% of fuel shifted</v>
      </c>
      <c r="P1309" s="7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76" t="str">
        <f>IF(ISBLANK(INDEX('Policy Characteristics'!K:K,MATCH($C1309,'Policy Characteristics'!$C:$C,0))),"",INDEX('Policy Characteristics'!K:K,MATCH($C1309,'Policy Characteristics'!$C:$C,0)))</f>
        <v>industry-ag-main.html#fuel-switching</v>
      </c>
      <c r="R1309" s="76" t="str">
        <f>IF(ISBLANK(INDEX('Policy Characteristics'!L:L,MATCH($C1309,'Policy Characteristics'!$C:$C,0))),"",INDEX('Policy Characteristics'!L:L,MATCH($C1309,'Policy Characteristics'!$C:$C,0)))</f>
        <v>industry-elec-and-hydrogen.html</v>
      </c>
    </row>
    <row r="1310" spans="1:18" s="143" customFormat="1" x14ac:dyDescent="0.25">
      <c r="A1310" s="76" t="str">
        <f>IF(ISBLANK(INDEX('Policy Characteristics'!A:A,MATCH($C1310,'Policy Characteristics'!$C:$C,0))),"",INDEX('Policy Characteristics'!A:A,MATCH($C1310,'Policy Characteristics'!$C:$C,0)))</f>
        <v>Industry</v>
      </c>
      <c r="B1310" s="200" t="str">
        <f>IF(ISBLANK(INDEX('Policy Characteristics'!B:B,MATCH($C1310,'Policy Characteristics'!$C:$C,0))),"",INDEX('Policy Characteristics'!B:B,MATCH($C1310,'Policy Characteristics'!$C:$C,0)))</f>
        <v>Hydrogen Combustion</v>
      </c>
      <c r="C1310" s="76" t="str">
        <f t="shared" si="38"/>
        <v>Fraction of Eligible Industrial Energy Use Shifted to Hydrogen</v>
      </c>
      <c r="D1310" s="78" t="s">
        <v>1324</v>
      </c>
      <c r="E1310" t="s">
        <v>1685</v>
      </c>
      <c r="F1310" t="s">
        <v>1285</v>
      </c>
      <c r="G1310" s="88" t="s">
        <v>1692</v>
      </c>
      <c r="H1310" s="15">
        <v>2229</v>
      </c>
      <c r="I1310" s="213" t="s">
        <v>44</v>
      </c>
      <c r="J1310" s="202" t="str">
        <f>IF(ISBLANK(INDEX('Policy Characteristics'!D:D,MATCH($C1310,'Policy Characteristics'!$C:$C,0))),"",INDEX('Policy Characteristics'!D:D,MATCH($C1310,'Policy Characteristics'!$C:$C,0)))</f>
        <v>Hydrogen Combustion</v>
      </c>
      <c r="K1310" s="76" t="str">
        <f>IF(ISBLANK(INDEX('Policy Characteristics'!E:E,MATCH($C1310,'Policy Characteristics'!$C:$C,0))),"",INDEX('Policy Characteristics'!E:E,MATCH($C1310,'Policy Characteristics'!$C:$C,0)))</f>
        <v>indst shift to hydrogen</v>
      </c>
      <c r="L1310" s="205">
        <f>IF(ISBLANK(INDEX('Policy Characteristics'!F:F,MATCH($C1310,'Policy Characteristics'!$C:$C,0))),"",INDEX('Policy Characteristics'!F:F,MATCH($C1310,'Policy Characteristics'!$C:$C,0)))</f>
        <v>0</v>
      </c>
      <c r="M1310" s="205">
        <f>IF(ISBLANK(INDEX('Policy Characteristics'!G:G,MATCH($C1310,'Policy Characteristics'!$C:$C,0))),"",INDEX('Policy Characteristics'!G:G,MATCH($C1310,'Policy Characteristics'!$C:$C,0)))</f>
        <v>1</v>
      </c>
      <c r="N1310" s="205">
        <f>IF(ISBLANK(INDEX('Policy Characteristics'!H:H,MATCH($C1310,'Policy Characteristics'!$C:$C,0))),"",INDEX('Policy Characteristics'!H:H,MATCH($C1310,'Policy Characteristics'!$C:$C,0)))</f>
        <v>0.01</v>
      </c>
      <c r="O1310" s="76" t="str">
        <f>IF(ISBLANK(INDEX('Policy Characteristics'!I:I,MATCH($C1310,'Policy Characteristics'!$C:$C,0))),"",INDEX('Policy Characteristics'!I:I,MATCH($C1310,'Policy Characteristics'!$C:$C,0)))</f>
        <v>% of fuel shifted</v>
      </c>
      <c r="P1310" s="7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76" t="str">
        <f>IF(ISBLANK(INDEX('Policy Characteristics'!K:K,MATCH($C1310,'Policy Characteristics'!$C:$C,0))),"",INDEX('Policy Characteristics'!K:K,MATCH($C1310,'Policy Characteristics'!$C:$C,0)))</f>
        <v>industry-ag-main.html#fuel-switching</v>
      </c>
      <c r="R1310" s="76" t="str">
        <f>IF(ISBLANK(INDEX('Policy Characteristics'!L:L,MATCH($C1310,'Policy Characteristics'!$C:$C,0))),"",INDEX('Policy Characteristics'!L:L,MATCH($C1310,'Policy Characteristics'!$C:$C,0)))</f>
        <v>industry-elec-and-hydrogen.html</v>
      </c>
    </row>
    <row r="1311" spans="1:18" s="143" customFormat="1" x14ac:dyDescent="0.25">
      <c r="A1311" s="76" t="str">
        <f>IF(ISBLANK(INDEX('Policy Characteristics'!A:A,MATCH($C1311,'Policy Characteristics'!$C:$C,0))),"",INDEX('Policy Characteristics'!A:A,MATCH($C1311,'Policy Characteristics'!$C:$C,0)))</f>
        <v>Industry</v>
      </c>
      <c r="B1311" s="200" t="str">
        <f>IF(ISBLANK(INDEX('Policy Characteristics'!B:B,MATCH($C1311,'Policy Characteristics'!$C:$C,0))),"",INDEX('Policy Characteristics'!B:B,MATCH($C1311,'Policy Characteristics'!$C:$C,0)))</f>
        <v>Hydrogen Combustion</v>
      </c>
      <c r="C1311" s="76" t="str">
        <f t="shared" si="38"/>
        <v>Fraction of Eligible Industrial Energy Use Shifted to Hydrogen</v>
      </c>
      <c r="D1311" s="78" t="s">
        <v>1324</v>
      </c>
      <c r="E1311" t="s">
        <v>1686</v>
      </c>
      <c r="F1311" t="s">
        <v>1285</v>
      </c>
      <c r="G1311" s="88" t="s">
        <v>1693</v>
      </c>
      <c r="H1311" s="15">
        <v>2230</v>
      </c>
      <c r="I1311" s="213" t="s">
        <v>44</v>
      </c>
      <c r="J1311" s="202" t="str">
        <f>IF(ISBLANK(INDEX('Policy Characteristics'!D:D,MATCH($C1311,'Policy Characteristics'!$C:$C,0))),"",INDEX('Policy Characteristics'!D:D,MATCH($C1311,'Policy Characteristics'!$C:$C,0)))</f>
        <v>Hydrogen Combustion</v>
      </c>
      <c r="K1311" s="76" t="str">
        <f>IF(ISBLANK(INDEX('Policy Characteristics'!E:E,MATCH($C1311,'Policy Characteristics'!$C:$C,0))),"",INDEX('Policy Characteristics'!E:E,MATCH($C1311,'Policy Characteristics'!$C:$C,0)))</f>
        <v>indst shift to hydrogen</v>
      </c>
      <c r="L1311" s="205">
        <f>IF(ISBLANK(INDEX('Policy Characteristics'!F:F,MATCH($C1311,'Policy Characteristics'!$C:$C,0))),"",INDEX('Policy Characteristics'!F:F,MATCH($C1311,'Policy Characteristics'!$C:$C,0)))</f>
        <v>0</v>
      </c>
      <c r="M1311" s="205">
        <f>IF(ISBLANK(INDEX('Policy Characteristics'!G:G,MATCH($C1311,'Policy Characteristics'!$C:$C,0))),"",INDEX('Policy Characteristics'!G:G,MATCH($C1311,'Policy Characteristics'!$C:$C,0)))</f>
        <v>1</v>
      </c>
      <c r="N1311" s="205">
        <f>IF(ISBLANK(INDEX('Policy Characteristics'!H:H,MATCH($C1311,'Policy Characteristics'!$C:$C,0))),"",INDEX('Policy Characteristics'!H:H,MATCH($C1311,'Policy Characteristics'!$C:$C,0)))</f>
        <v>0.01</v>
      </c>
      <c r="O1311" s="76" t="str">
        <f>IF(ISBLANK(INDEX('Policy Characteristics'!I:I,MATCH($C1311,'Policy Characteristics'!$C:$C,0))),"",INDEX('Policy Characteristics'!I:I,MATCH($C1311,'Policy Characteristics'!$C:$C,0)))</f>
        <v>% of fuel shifted</v>
      </c>
      <c r="P1311" s="7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76" t="str">
        <f>IF(ISBLANK(INDEX('Policy Characteristics'!K:K,MATCH($C1311,'Policy Characteristics'!$C:$C,0))),"",INDEX('Policy Characteristics'!K:K,MATCH($C1311,'Policy Characteristics'!$C:$C,0)))</f>
        <v>industry-ag-main.html#fuel-switching</v>
      </c>
      <c r="R1311" s="76" t="str">
        <f>IF(ISBLANK(INDEX('Policy Characteristics'!L:L,MATCH($C1311,'Policy Characteristics'!$C:$C,0))),"",INDEX('Policy Characteristics'!L:L,MATCH($C1311,'Policy Characteristics'!$C:$C,0)))</f>
        <v>industry-elec-and-hydrogen.html</v>
      </c>
    </row>
    <row r="1312" spans="1:18" s="143" customFormat="1" x14ac:dyDescent="0.25">
      <c r="A1312" s="76" t="str">
        <f>IF(ISBLANK(INDEX('Policy Characteristics'!A:A,MATCH($C1312,'Policy Characteristics'!$C:$C,0))),"",INDEX('Policy Characteristics'!A:A,MATCH($C1312,'Policy Characteristics'!$C:$C,0)))</f>
        <v>Industry</v>
      </c>
      <c r="B1312" s="200" t="str">
        <f>IF(ISBLANK(INDEX('Policy Characteristics'!B:B,MATCH($C1312,'Policy Characteristics'!$C:$C,0))),"",INDEX('Policy Characteristics'!B:B,MATCH($C1312,'Policy Characteristics'!$C:$C,0)))</f>
        <v>Hydrogen Combustion</v>
      </c>
      <c r="C1312" s="76" t="str">
        <f t="shared" si="38"/>
        <v>Fraction of Eligible Industrial Energy Use Shifted to Hydrogen</v>
      </c>
      <c r="D1312" s="78" t="s">
        <v>1324</v>
      </c>
      <c r="E1312" t="s">
        <v>1687</v>
      </c>
      <c r="F1312" t="s">
        <v>1285</v>
      </c>
      <c r="G1312" s="88" t="s">
        <v>1694</v>
      </c>
      <c r="H1312" s="15">
        <v>2231</v>
      </c>
      <c r="I1312" s="213" t="s">
        <v>44</v>
      </c>
      <c r="J1312" s="202" t="str">
        <f>IF(ISBLANK(INDEX('Policy Characteristics'!D:D,MATCH($C1312,'Policy Characteristics'!$C:$C,0))),"",INDEX('Policy Characteristics'!D:D,MATCH($C1312,'Policy Characteristics'!$C:$C,0)))</f>
        <v>Hydrogen Combustion</v>
      </c>
      <c r="K1312" s="76" t="str">
        <f>IF(ISBLANK(INDEX('Policy Characteristics'!E:E,MATCH($C1312,'Policy Characteristics'!$C:$C,0))),"",INDEX('Policy Characteristics'!E:E,MATCH($C1312,'Policy Characteristics'!$C:$C,0)))</f>
        <v>indst shift to hydrogen</v>
      </c>
      <c r="L1312" s="205">
        <f>IF(ISBLANK(INDEX('Policy Characteristics'!F:F,MATCH($C1312,'Policy Characteristics'!$C:$C,0))),"",INDEX('Policy Characteristics'!F:F,MATCH($C1312,'Policy Characteristics'!$C:$C,0)))</f>
        <v>0</v>
      </c>
      <c r="M1312" s="205">
        <f>IF(ISBLANK(INDEX('Policy Characteristics'!G:G,MATCH($C1312,'Policy Characteristics'!$C:$C,0))),"",INDEX('Policy Characteristics'!G:G,MATCH($C1312,'Policy Characteristics'!$C:$C,0)))</f>
        <v>1</v>
      </c>
      <c r="N1312" s="205">
        <f>IF(ISBLANK(INDEX('Policy Characteristics'!H:H,MATCH($C1312,'Policy Characteristics'!$C:$C,0))),"",INDEX('Policy Characteristics'!H:H,MATCH($C1312,'Policy Characteristics'!$C:$C,0)))</f>
        <v>0.01</v>
      </c>
      <c r="O1312" s="76" t="str">
        <f>IF(ISBLANK(INDEX('Policy Characteristics'!I:I,MATCH($C1312,'Policy Characteristics'!$C:$C,0))),"",INDEX('Policy Characteristics'!I:I,MATCH($C1312,'Policy Characteristics'!$C:$C,0)))</f>
        <v>% of fuel shifted</v>
      </c>
      <c r="P1312" s="7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76" t="str">
        <f>IF(ISBLANK(INDEX('Policy Characteristics'!K:K,MATCH($C1312,'Policy Characteristics'!$C:$C,0))),"",INDEX('Policy Characteristics'!K:K,MATCH($C1312,'Policy Characteristics'!$C:$C,0)))</f>
        <v>industry-ag-main.html#fuel-switching</v>
      </c>
      <c r="R1312" s="76" t="str">
        <f>IF(ISBLANK(INDEX('Policy Characteristics'!L:L,MATCH($C1312,'Policy Characteristics'!$C:$C,0))),"",INDEX('Policy Characteristics'!L:L,MATCH($C1312,'Policy Characteristics'!$C:$C,0)))</f>
        <v>industry-elec-and-hydrogen.html</v>
      </c>
    </row>
    <row r="1313" spans="1:18" s="143" customFormat="1" x14ac:dyDescent="0.25">
      <c r="A1313" s="76" t="str">
        <f>IF(ISBLANK(INDEX('Policy Characteristics'!A:A,MATCH($C1313,'Policy Characteristics'!$C:$C,0))),"",INDEX('Policy Characteristics'!A:A,MATCH($C1313,'Policy Characteristics'!$C:$C,0)))</f>
        <v>Industry</v>
      </c>
      <c r="B1313" s="200" t="str">
        <f>IF(ISBLANK(INDEX('Policy Characteristics'!B:B,MATCH($C1313,'Policy Characteristics'!$C:$C,0))),"",INDEX('Policy Characteristics'!B:B,MATCH($C1313,'Policy Characteristics'!$C:$C,0)))</f>
        <v>Hydrogen Combustion</v>
      </c>
      <c r="C1313" s="76" t="str">
        <f t="shared" si="38"/>
        <v>Fraction of Eligible Industrial Energy Use Shifted to Hydrogen</v>
      </c>
      <c r="D1313" s="78" t="s">
        <v>1324</v>
      </c>
      <c r="E1313" t="s">
        <v>1688</v>
      </c>
      <c r="F1313" t="s">
        <v>1285</v>
      </c>
      <c r="G1313" s="88" t="s">
        <v>1695</v>
      </c>
      <c r="H1313" s="15">
        <v>2232</v>
      </c>
      <c r="I1313" s="213" t="s">
        <v>44</v>
      </c>
      <c r="J1313" s="202" t="str">
        <f>IF(ISBLANK(INDEX('Policy Characteristics'!D:D,MATCH($C1313,'Policy Characteristics'!$C:$C,0))),"",INDEX('Policy Characteristics'!D:D,MATCH($C1313,'Policy Characteristics'!$C:$C,0)))</f>
        <v>Hydrogen Combustion</v>
      </c>
      <c r="K1313" s="76" t="str">
        <f>IF(ISBLANK(INDEX('Policy Characteristics'!E:E,MATCH($C1313,'Policy Characteristics'!$C:$C,0))),"",INDEX('Policy Characteristics'!E:E,MATCH($C1313,'Policy Characteristics'!$C:$C,0)))</f>
        <v>indst shift to hydrogen</v>
      </c>
      <c r="L1313" s="205">
        <f>IF(ISBLANK(INDEX('Policy Characteristics'!F:F,MATCH($C1313,'Policy Characteristics'!$C:$C,0))),"",INDEX('Policy Characteristics'!F:F,MATCH($C1313,'Policy Characteristics'!$C:$C,0)))</f>
        <v>0</v>
      </c>
      <c r="M1313" s="205">
        <f>IF(ISBLANK(INDEX('Policy Characteristics'!G:G,MATCH($C1313,'Policy Characteristics'!$C:$C,0))),"",INDEX('Policy Characteristics'!G:G,MATCH($C1313,'Policy Characteristics'!$C:$C,0)))</f>
        <v>1</v>
      </c>
      <c r="N1313" s="205">
        <f>IF(ISBLANK(INDEX('Policy Characteristics'!H:H,MATCH($C1313,'Policy Characteristics'!$C:$C,0))),"",INDEX('Policy Characteristics'!H:H,MATCH($C1313,'Policy Characteristics'!$C:$C,0)))</f>
        <v>0.01</v>
      </c>
      <c r="O1313" s="76" t="str">
        <f>IF(ISBLANK(INDEX('Policy Characteristics'!I:I,MATCH($C1313,'Policy Characteristics'!$C:$C,0))),"",INDEX('Policy Characteristics'!I:I,MATCH($C1313,'Policy Characteristics'!$C:$C,0)))</f>
        <v>% of fuel shifted</v>
      </c>
      <c r="P1313" s="7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76" t="str">
        <f>IF(ISBLANK(INDEX('Policy Characteristics'!K:K,MATCH($C1313,'Policy Characteristics'!$C:$C,0))),"",INDEX('Policy Characteristics'!K:K,MATCH($C1313,'Policy Characteristics'!$C:$C,0)))</f>
        <v>industry-ag-main.html#fuel-switching</v>
      </c>
      <c r="R1313" s="76" t="str">
        <f>IF(ISBLANK(INDEX('Policy Characteristics'!L:L,MATCH($C1313,'Policy Characteristics'!$C:$C,0))),"",INDEX('Policy Characteristics'!L:L,MATCH($C1313,'Policy Characteristics'!$C:$C,0)))</f>
        <v>industry-elec-and-hydrogen.html</v>
      </c>
    </row>
    <row r="1314" spans="1:18" s="143" customFormat="1" x14ac:dyDescent="0.25">
      <c r="A1314" s="76" t="str">
        <f>IF(ISBLANK(INDEX('Policy Characteristics'!A:A,MATCH($C1314,'Policy Characteristics'!$C:$C,0))),"",INDEX('Policy Characteristics'!A:A,MATCH($C1314,'Policy Characteristics'!$C:$C,0)))</f>
        <v>Industry</v>
      </c>
      <c r="B1314" s="200" t="str">
        <f>IF(ISBLANK(INDEX('Policy Characteristics'!B:B,MATCH($C1314,'Policy Characteristics'!$C:$C,0))),"",INDEX('Policy Characteristics'!B:B,MATCH($C1314,'Policy Characteristics'!$C:$C,0)))</f>
        <v>Hydrogen Combustion</v>
      </c>
      <c r="C1314" s="76" t="str">
        <f t="shared" si="38"/>
        <v>Fraction of Eligible Industrial Energy Use Shifted to Hydrogen</v>
      </c>
      <c r="D1314" s="78" t="s">
        <v>1324</v>
      </c>
      <c r="E1314" t="s">
        <v>1824</v>
      </c>
      <c r="F1314" t="s">
        <v>1285</v>
      </c>
      <c r="G1314" s="88" t="s">
        <v>1824</v>
      </c>
      <c r="H1314" s="15">
        <v>2233</v>
      </c>
      <c r="I1314" s="213" t="s">
        <v>44</v>
      </c>
      <c r="J1314" s="202" t="str">
        <f>IF(ISBLANK(INDEX('Policy Characteristics'!D:D,MATCH($C1314,'Policy Characteristics'!$C:$C,0))),"",INDEX('Policy Characteristics'!D:D,MATCH($C1314,'Policy Characteristics'!$C:$C,0)))</f>
        <v>Hydrogen Combustion</v>
      </c>
      <c r="K1314" s="76" t="str">
        <f>IF(ISBLANK(INDEX('Policy Characteristics'!E:E,MATCH($C1314,'Policy Characteristics'!$C:$C,0))),"",INDEX('Policy Characteristics'!E:E,MATCH($C1314,'Policy Characteristics'!$C:$C,0)))</f>
        <v>indst shift to hydrogen</v>
      </c>
      <c r="L1314" s="205">
        <f>IF(ISBLANK(INDEX('Policy Characteristics'!F:F,MATCH($C1314,'Policy Characteristics'!$C:$C,0))),"",INDEX('Policy Characteristics'!F:F,MATCH($C1314,'Policy Characteristics'!$C:$C,0)))</f>
        <v>0</v>
      </c>
      <c r="M1314" s="205">
        <f>IF(ISBLANK(INDEX('Policy Characteristics'!G:G,MATCH($C1314,'Policy Characteristics'!$C:$C,0))),"",INDEX('Policy Characteristics'!G:G,MATCH($C1314,'Policy Characteristics'!$C:$C,0)))</f>
        <v>1</v>
      </c>
      <c r="N1314" s="205">
        <f>IF(ISBLANK(INDEX('Policy Characteristics'!H:H,MATCH($C1314,'Policy Characteristics'!$C:$C,0))),"",INDEX('Policy Characteristics'!H:H,MATCH($C1314,'Policy Characteristics'!$C:$C,0)))</f>
        <v>0.01</v>
      </c>
      <c r="O1314" s="76" t="str">
        <f>IF(ISBLANK(INDEX('Policy Characteristics'!I:I,MATCH($C1314,'Policy Characteristics'!$C:$C,0))),"",INDEX('Policy Characteristics'!I:I,MATCH($C1314,'Policy Characteristics'!$C:$C,0)))</f>
        <v>% of fuel shifted</v>
      </c>
      <c r="P1314" s="7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76" t="str">
        <f>IF(ISBLANK(INDEX('Policy Characteristics'!K:K,MATCH($C1314,'Policy Characteristics'!$C:$C,0))),"",INDEX('Policy Characteristics'!K:K,MATCH($C1314,'Policy Characteristics'!$C:$C,0)))</f>
        <v>industry-ag-main.html#fuel-switching</v>
      </c>
      <c r="R1314" s="76" t="str">
        <f>IF(ISBLANK(INDEX('Policy Characteristics'!L:L,MATCH($C1314,'Policy Characteristics'!$C:$C,0))),"",INDEX('Policy Characteristics'!L:L,MATCH($C1314,'Policy Characteristics'!$C:$C,0)))</f>
        <v>industry-elec-and-hydrogen.html</v>
      </c>
    </row>
    <row r="1315" spans="1:18" s="76" customFormat="1" x14ac:dyDescent="0.25">
      <c r="A1315" s="76" t="str">
        <f>IF(ISBLANK(INDEX('Policy Characteristics'!A:A,MATCH($C1315,'Policy Characteristics'!$C:$C,0))),"",INDEX('Policy Characteristics'!A:A,MATCH($C1315,'Policy Characteristics'!$C:$C,0)))</f>
        <v>Industry</v>
      </c>
      <c r="B1315" s="200" t="str">
        <f>IF(ISBLANK(INDEX('Policy Characteristics'!B:B,MATCH($C1315,'Policy Characteristics'!$C:$C,0))),"",INDEX('Policy Characteristics'!B:B,MATCH($C1315,'Policy Characteristics'!$C:$C,0)))</f>
        <v>Improved System Design</v>
      </c>
      <c r="C1315" t="s">
        <v>282</v>
      </c>
      <c r="D1315" s="88"/>
      <c r="E1315" s="88"/>
      <c r="F1315" s="88"/>
      <c r="G1315" s="88"/>
      <c r="H1315" s="15">
        <v>54</v>
      </c>
      <c r="I1315" s="213" t="s">
        <v>43</v>
      </c>
      <c r="J1315" s="202" t="str">
        <f>IF(ISBLANK(INDEX('Policy Characteristics'!D:D,MATCH($C1315,'Policy Characteristics'!$C:$C,0))),"",INDEX('Policy Characteristics'!D:D,MATCH($C1315,'Policy Characteristics'!$C:$C,0)))</f>
        <v>Improved System Design</v>
      </c>
      <c r="K1315" s="76" t="str">
        <f>IF(ISBLANK(INDEX('Policy Characteristics'!E:E,MATCH($C1315,'Policy Characteristics'!$C:$C,0))),"",INDEX('Policy Characteristics'!E:E,MATCH($C1315,'Policy Characteristics'!$C:$C,0)))</f>
        <v>indst system integration</v>
      </c>
      <c r="L1315" s="205">
        <f>IF(ISBLANK(INDEX('Policy Characteristics'!F:F,MATCH($C1315,'Policy Characteristics'!$C:$C,0))),"",INDEX('Policy Characteristics'!F:F,MATCH($C1315,'Policy Characteristics'!$C:$C,0)))</f>
        <v>0</v>
      </c>
      <c r="M1315" s="205">
        <f>IF(ISBLANK(INDEX('Policy Characteristics'!G:G,MATCH($C1315,'Policy Characteristics'!$C:$C,0))),"",INDEX('Policy Characteristics'!G:G,MATCH($C1315,'Policy Characteristics'!$C:$C,0)))</f>
        <v>1</v>
      </c>
      <c r="N1315" s="205">
        <f>IF(ISBLANK(INDEX('Policy Characteristics'!H:H,MATCH($C1315,'Policy Characteristics'!$C:$C,0))),"",INDEX('Policy Characteristics'!H:H,MATCH($C1315,'Policy Characteristics'!$C:$C,0)))</f>
        <v>0.01</v>
      </c>
      <c r="O1315" s="76" t="str">
        <f>IF(ISBLANK(INDEX('Policy Characteristics'!I:I,MATCH($C1315,'Policy Characteristics'!$C:$C,0))),"",INDEX('Policy Characteristics'!I:I,MATCH($C1315,'Policy Characteristics'!$C:$C,0)))</f>
        <v>% of potential achieved</v>
      </c>
      <c r="P1315" s="7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76" t="str">
        <f>IF(ISBLANK(INDEX('Policy Characteristics'!K:K,MATCH($C1315,'Policy Characteristics'!$C:$C,0))),"",INDEX('Policy Characteristics'!K:K,MATCH($C1315,'Policy Characteristics'!$C:$C,0)))</f>
        <v>industry-ag-main.html#system-integ</v>
      </c>
      <c r="R1315" s="76" t="str">
        <f>IF(ISBLANK(INDEX('Policy Characteristics'!L:L,MATCH($C1315,'Policy Characteristics'!$C:$C,0))),"",INDEX('Policy Characteristics'!L:L,MATCH($C1315,'Policy Characteristics'!$C:$C,0)))</f>
        <v>improved-system-design.html</v>
      </c>
    </row>
    <row r="1316" spans="1:18" s="76" customFormat="1" x14ac:dyDescent="0.25">
      <c r="A1316" s="76" t="str">
        <f>IF(ISBLANK(INDEX('Policy Characteristics'!A:A,MATCH($C1316,'Policy Characteristics'!$C:$C,0))),"",INDEX('Policy Characteristics'!A:A,MATCH($C1316,'Policy Characteristics'!$C:$C,0)))</f>
        <v>Industry</v>
      </c>
      <c r="B1316" s="200" t="str">
        <f>IF(ISBLANK(INDEX('Policy Characteristics'!B:B,MATCH($C1316,'Policy Characteristics'!$C:$C,0))),"",INDEX('Policy Characteristics'!B:B,MATCH($C1316,'Policy Characteristics'!$C:$C,0)))</f>
        <v>Industry Energy Efficiency Standards</v>
      </c>
      <c r="C1316" t="s">
        <v>281</v>
      </c>
      <c r="D1316" s="88" t="s">
        <v>1300</v>
      </c>
      <c r="E1316" s="88" t="s">
        <v>642</v>
      </c>
      <c r="F1316" t="s">
        <v>1325</v>
      </c>
      <c r="G1316" s="88" t="s">
        <v>648</v>
      </c>
      <c r="H1316" s="15">
        <v>958</v>
      </c>
      <c r="I1316" s="213" t="s">
        <v>43</v>
      </c>
      <c r="J1316" s="202" t="str">
        <f>IF(ISBLANK(INDEX('Policy Characteristics'!D:D,MATCH($C1316,'Policy Characteristics'!$C:$C,0))),"",INDEX('Policy Characteristics'!D:D,MATCH($C1316,'Policy Characteristics'!$C:$C,0)))</f>
        <v>Industry Energy Efficiency Standards</v>
      </c>
      <c r="K1316" s="76" t="str">
        <f>IF(ISBLANK(INDEX('Policy Characteristics'!E:E,MATCH($C1316,'Policy Characteristics'!$C:$C,0))),"",INDEX('Policy Characteristics'!E:E,MATCH($C1316,'Policy Characteristics'!$C:$C,0)))</f>
        <v>indst efficiency standards</v>
      </c>
      <c r="L1316" s="205">
        <f>IF(ISBLANK(INDEX('Policy Characteristics'!F:F,MATCH($C1316,'Policy Characteristics'!$C:$C,0))),"",INDEX('Policy Characteristics'!F:F,MATCH($C1316,'Policy Characteristics'!$C:$C,0)))</f>
        <v>0</v>
      </c>
      <c r="M1316" s="205">
        <f>IF(ISBLANK(INDEX('Policy Characteristics'!G:G,MATCH($C1316,'Policy Characteristics'!$C:$C,0))),"",INDEX('Policy Characteristics'!G:G,MATCH($C1316,'Policy Characteristics'!$C:$C,0)))</f>
        <v>0.3</v>
      </c>
      <c r="N1316" s="205">
        <f>IF(ISBLANK(INDEX('Policy Characteristics'!H:H,MATCH($C1316,'Policy Characteristics'!$C:$C,0))),"",INDEX('Policy Characteristics'!H:H,MATCH($C1316,'Policy Characteristics'!$C:$C,0)))</f>
        <v>0.01</v>
      </c>
      <c r="O1316" s="76" t="str">
        <f>IF(ISBLANK(INDEX('Policy Characteristics'!I:I,MATCH($C1316,'Policy Characteristics'!$C:$C,0))),"",INDEX('Policy Characteristics'!I:I,MATCH($C1316,'Policy Characteristics'!$C:$C,0)))</f>
        <v>% reduction in energy use</v>
      </c>
      <c r="P1316" s="7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76" t="str">
        <f>IF(ISBLANK(INDEX('Policy Characteristics'!K:K,MATCH($C1316,'Policy Characteristics'!$C:$C,0))),"",INDEX('Policy Characteristics'!K:K,MATCH($C1316,'Policy Characteristics'!$C:$C,0)))</f>
        <v>industry-ag-main.html#eff-stds</v>
      </c>
      <c r="R1316" s="76" t="str">
        <f>IF(ISBLANK(INDEX('Policy Characteristics'!L:L,MATCH($C1316,'Policy Characteristics'!$C:$C,0))),"",INDEX('Policy Characteristics'!L:L,MATCH($C1316,'Policy Characteristics'!$C:$C,0)))</f>
        <v>industry-energy-efficiency-standards.html</v>
      </c>
    </row>
    <row r="1317" spans="1:18" s="76" customFormat="1" x14ac:dyDescent="0.25">
      <c r="A1317" s="76" t="str">
        <f>IF(ISBLANK(INDEX('Policy Characteristics'!A:A,MATCH($C1317,'Policy Characteristics'!$C:$C,0))),"",INDEX('Policy Characteristics'!A:A,MATCH($C1317,'Policy Characteristics'!$C:$C,0)))</f>
        <v>Industry</v>
      </c>
      <c r="B1317" s="200" t="str">
        <f>IF(ISBLANK(INDEX('Policy Characteristics'!B:B,MATCH($C1317,'Policy Characteristics'!$C:$C,0))),"",INDEX('Policy Characteristics'!B:B,MATCH($C1317,'Policy Characteristics'!$C:$C,0)))</f>
        <v>Industry Energy Efficiency Standards</v>
      </c>
      <c r="C1317" s="76" t="str">
        <f t="shared" ref="C1317:C1380" si="39">C$1316</f>
        <v>Percentage Improvement in Eqpt Efficiency Standards above BAU</v>
      </c>
      <c r="D1317" s="88" t="s">
        <v>1300</v>
      </c>
      <c r="E1317" s="88" t="s">
        <v>643</v>
      </c>
      <c r="F1317" t="s">
        <v>1325</v>
      </c>
      <c r="G1317" s="88" t="s">
        <v>651</v>
      </c>
      <c r="H1317" s="15">
        <v>959</v>
      </c>
      <c r="I1317" s="213" t="s">
        <v>44</v>
      </c>
      <c r="J1317" s="202" t="str">
        <f>IF(ISBLANK(INDEX('Policy Characteristics'!D:D,MATCH($C1317,'Policy Characteristics'!$C:$C,0))),"",INDEX('Policy Characteristics'!D:D,MATCH($C1317,'Policy Characteristics'!$C:$C,0)))</f>
        <v>Industry Energy Efficiency Standards</v>
      </c>
      <c r="K1317" s="76" t="str">
        <f>IF(ISBLANK(INDEX('Policy Characteristics'!E:E,MATCH($C1317,'Policy Characteristics'!$C:$C,0))),"",INDEX('Policy Characteristics'!E:E,MATCH($C1317,'Policy Characteristics'!$C:$C,0)))</f>
        <v>indst efficiency standards</v>
      </c>
      <c r="L1317" s="205">
        <f>IF(ISBLANK(INDEX('Policy Characteristics'!F:F,MATCH($C1317,'Policy Characteristics'!$C:$C,0))),"",INDEX('Policy Characteristics'!F:F,MATCH($C1317,'Policy Characteristics'!$C:$C,0)))</f>
        <v>0</v>
      </c>
      <c r="M1317" s="205">
        <f>IF(ISBLANK(INDEX('Policy Characteristics'!G:G,MATCH($C1317,'Policy Characteristics'!$C:$C,0))),"",INDEX('Policy Characteristics'!G:G,MATCH($C1317,'Policy Characteristics'!$C:$C,0)))</f>
        <v>0.3</v>
      </c>
      <c r="N1317" s="205">
        <f>IF(ISBLANK(INDEX('Policy Characteristics'!H:H,MATCH($C1317,'Policy Characteristics'!$C:$C,0))),"",INDEX('Policy Characteristics'!H:H,MATCH($C1317,'Policy Characteristics'!$C:$C,0)))</f>
        <v>0.01</v>
      </c>
      <c r="O1317" s="76" t="str">
        <f>IF(ISBLANK(INDEX('Policy Characteristics'!I:I,MATCH($C1317,'Policy Characteristics'!$C:$C,0))),"",INDEX('Policy Characteristics'!I:I,MATCH($C1317,'Policy Characteristics'!$C:$C,0)))</f>
        <v>% reduction in energy use</v>
      </c>
      <c r="P1317" s="7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76" t="str">
        <f>IF(ISBLANK(INDEX('Policy Characteristics'!K:K,MATCH($C1317,'Policy Characteristics'!$C:$C,0))),"",INDEX('Policy Characteristics'!K:K,MATCH($C1317,'Policy Characteristics'!$C:$C,0)))</f>
        <v>industry-ag-main.html#eff-stds</v>
      </c>
      <c r="R1317" s="76" t="str">
        <f>IF(ISBLANK(INDEX('Policy Characteristics'!L:L,MATCH($C1317,'Policy Characteristics'!$C:$C,0))),"",INDEX('Policy Characteristics'!L:L,MATCH($C1317,'Policy Characteristics'!$C:$C,0)))</f>
        <v>industry-energy-efficiency-standards.html</v>
      </c>
    </row>
    <row r="1318" spans="1:18" s="76" customFormat="1" x14ac:dyDescent="0.25">
      <c r="A1318" s="76" t="str">
        <f>IF(ISBLANK(INDEX('Policy Characteristics'!A:A,MATCH($C1318,'Policy Characteristics'!$C:$C,0))),"",INDEX('Policy Characteristics'!A:A,MATCH($C1318,'Policy Characteristics'!$C:$C,0)))</f>
        <v>Industry</v>
      </c>
      <c r="B1318" s="200" t="str">
        <f>IF(ISBLANK(INDEX('Policy Characteristics'!B:B,MATCH($C1318,'Policy Characteristics'!$C:$C,0))),"",INDEX('Policy Characteristics'!B:B,MATCH($C1318,'Policy Characteristics'!$C:$C,0)))</f>
        <v>Industry Energy Efficiency Standards</v>
      </c>
      <c r="C1318" s="76" t="str">
        <f t="shared" si="39"/>
        <v>Percentage Improvement in Eqpt Efficiency Standards above BAU</v>
      </c>
      <c r="D1318" s="88" t="s">
        <v>1300</v>
      </c>
      <c r="E1318" s="88" t="s">
        <v>644</v>
      </c>
      <c r="F1318" t="s">
        <v>1325</v>
      </c>
      <c r="G1318" s="88" t="s">
        <v>652</v>
      </c>
      <c r="H1318" s="15">
        <v>960</v>
      </c>
      <c r="I1318" s="213" t="s">
        <v>43</v>
      </c>
      <c r="J1318" s="202" t="str">
        <f>IF(ISBLANK(INDEX('Policy Characteristics'!D:D,MATCH($C1318,'Policy Characteristics'!$C:$C,0))),"",INDEX('Policy Characteristics'!D:D,MATCH($C1318,'Policy Characteristics'!$C:$C,0)))</f>
        <v>Industry Energy Efficiency Standards</v>
      </c>
      <c r="K1318" s="76" t="str">
        <f>IF(ISBLANK(INDEX('Policy Characteristics'!E:E,MATCH($C1318,'Policy Characteristics'!$C:$C,0))),"",INDEX('Policy Characteristics'!E:E,MATCH($C1318,'Policy Characteristics'!$C:$C,0)))</f>
        <v>indst efficiency standards</v>
      </c>
      <c r="L1318" s="205">
        <f>IF(ISBLANK(INDEX('Policy Characteristics'!F:F,MATCH($C1318,'Policy Characteristics'!$C:$C,0))),"",INDEX('Policy Characteristics'!F:F,MATCH($C1318,'Policy Characteristics'!$C:$C,0)))</f>
        <v>0</v>
      </c>
      <c r="M1318" s="205">
        <f>IF(ISBLANK(INDEX('Policy Characteristics'!G:G,MATCH($C1318,'Policy Characteristics'!$C:$C,0))),"",INDEX('Policy Characteristics'!G:G,MATCH($C1318,'Policy Characteristics'!$C:$C,0)))</f>
        <v>0.3</v>
      </c>
      <c r="N1318" s="205">
        <f>IF(ISBLANK(INDEX('Policy Characteristics'!H:H,MATCH($C1318,'Policy Characteristics'!$C:$C,0))),"",INDEX('Policy Characteristics'!H:H,MATCH($C1318,'Policy Characteristics'!$C:$C,0)))</f>
        <v>0.01</v>
      </c>
      <c r="O1318" s="76" t="str">
        <f>IF(ISBLANK(INDEX('Policy Characteristics'!I:I,MATCH($C1318,'Policy Characteristics'!$C:$C,0))),"",INDEX('Policy Characteristics'!I:I,MATCH($C1318,'Policy Characteristics'!$C:$C,0)))</f>
        <v>% reduction in energy use</v>
      </c>
      <c r="P1318" s="7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76" t="str">
        <f>IF(ISBLANK(INDEX('Policy Characteristics'!K:K,MATCH($C1318,'Policy Characteristics'!$C:$C,0))),"",INDEX('Policy Characteristics'!K:K,MATCH($C1318,'Policy Characteristics'!$C:$C,0)))</f>
        <v>industry-ag-main.html#eff-stds</v>
      </c>
      <c r="R1318" s="76" t="str">
        <f>IF(ISBLANK(INDEX('Policy Characteristics'!L:L,MATCH($C1318,'Policy Characteristics'!$C:$C,0))),"",INDEX('Policy Characteristics'!L:L,MATCH($C1318,'Policy Characteristics'!$C:$C,0)))</f>
        <v>industry-energy-efficiency-standards.html</v>
      </c>
    </row>
    <row r="1319" spans="1:18" s="76" customFormat="1" x14ac:dyDescent="0.25">
      <c r="A1319" s="76" t="str">
        <f>IF(ISBLANK(INDEX('Policy Characteristics'!A:A,MATCH($C1319,'Policy Characteristics'!$C:$C,0))),"",INDEX('Policy Characteristics'!A:A,MATCH($C1319,'Policy Characteristics'!$C:$C,0)))</f>
        <v>Industry</v>
      </c>
      <c r="B1319" s="200" t="str">
        <f>IF(ISBLANK(INDEX('Policy Characteristics'!B:B,MATCH($C1319,'Policy Characteristics'!$C:$C,0))),"",INDEX('Policy Characteristics'!B:B,MATCH($C1319,'Policy Characteristics'!$C:$C,0)))</f>
        <v>Industry Energy Efficiency Standards</v>
      </c>
      <c r="C1319" s="76" t="str">
        <f t="shared" si="39"/>
        <v>Percentage Improvement in Eqpt Efficiency Standards above BAU</v>
      </c>
      <c r="D1319" s="88" t="s">
        <v>1300</v>
      </c>
      <c r="E1319" s="88" t="s">
        <v>645</v>
      </c>
      <c r="F1319" t="s">
        <v>1325</v>
      </c>
      <c r="G1319" s="88" t="s">
        <v>649</v>
      </c>
      <c r="H1319" s="15">
        <v>961</v>
      </c>
      <c r="I1319" s="213" t="s">
        <v>44</v>
      </c>
      <c r="J1319" s="202" t="str">
        <f>IF(ISBLANK(INDEX('Policy Characteristics'!D:D,MATCH($C1319,'Policy Characteristics'!$C:$C,0))),"",INDEX('Policy Characteristics'!D:D,MATCH($C1319,'Policy Characteristics'!$C:$C,0)))</f>
        <v>Industry Energy Efficiency Standards</v>
      </c>
      <c r="K1319" s="76" t="str">
        <f>IF(ISBLANK(INDEX('Policy Characteristics'!E:E,MATCH($C1319,'Policy Characteristics'!$C:$C,0))),"",INDEX('Policy Characteristics'!E:E,MATCH($C1319,'Policy Characteristics'!$C:$C,0)))</f>
        <v>indst efficiency standards</v>
      </c>
      <c r="L1319" s="205">
        <f>IF(ISBLANK(INDEX('Policy Characteristics'!F:F,MATCH($C1319,'Policy Characteristics'!$C:$C,0))),"",INDEX('Policy Characteristics'!F:F,MATCH($C1319,'Policy Characteristics'!$C:$C,0)))</f>
        <v>0</v>
      </c>
      <c r="M1319" s="205">
        <f>IF(ISBLANK(INDEX('Policy Characteristics'!G:G,MATCH($C1319,'Policy Characteristics'!$C:$C,0))),"",INDEX('Policy Characteristics'!G:G,MATCH($C1319,'Policy Characteristics'!$C:$C,0)))</f>
        <v>0.3</v>
      </c>
      <c r="N1319" s="205">
        <f>IF(ISBLANK(INDEX('Policy Characteristics'!H:H,MATCH($C1319,'Policy Characteristics'!$C:$C,0))),"",INDEX('Policy Characteristics'!H:H,MATCH($C1319,'Policy Characteristics'!$C:$C,0)))</f>
        <v>0.01</v>
      </c>
      <c r="O1319" s="76" t="str">
        <f>IF(ISBLANK(INDEX('Policy Characteristics'!I:I,MATCH($C1319,'Policy Characteristics'!$C:$C,0))),"",INDEX('Policy Characteristics'!I:I,MATCH($C1319,'Policy Characteristics'!$C:$C,0)))</f>
        <v>% reduction in energy use</v>
      </c>
      <c r="P1319" s="7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76" t="str">
        <f>IF(ISBLANK(INDEX('Policy Characteristics'!K:K,MATCH($C1319,'Policy Characteristics'!$C:$C,0))),"",INDEX('Policy Characteristics'!K:K,MATCH($C1319,'Policy Characteristics'!$C:$C,0)))</f>
        <v>industry-ag-main.html#eff-stds</v>
      </c>
      <c r="R1319" s="76" t="str">
        <f>IF(ISBLANK(INDEX('Policy Characteristics'!L:L,MATCH($C1319,'Policy Characteristics'!$C:$C,0))),"",INDEX('Policy Characteristics'!L:L,MATCH($C1319,'Policy Characteristics'!$C:$C,0)))</f>
        <v>industry-energy-efficiency-standards.html</v>
      </c>
    </row>
    <row r="1320" spans="1:18" s="76" customFormat="1" x14ac:dyDescent="0.25">
      <c r="A1320" s="76" t="str">
        <f>IF(ISBLANK(INDEX('Policy Characteristics'!A:A,MATCH($C1320,'Policy Characteristics'!$C:$C,0))),"",INDEX('Policy Characteristics'!A:A,MATCH($C1320,'Policy Characteristics'!$C:$C,0)))</f>
        <v>Industry</v>
      </c>
      <c r="B1320" s="200" t="str">
        <f>IF(ISBLANK(INDEX('Policy Characteristics'!B:B,MATCH($C1320,'Policy Characteristics'!$C:$C,0))),"",INDEX('Policy Characteristics'!B:B,MATCH($C1320,'Policy Characteristics'!$C:$C,0)))</f>
        <v>Industry Energy Efficiency Standards</v>
      </c>
      <c r="C1320" s="76" t="str">
        <f t="shared" si="39"/>
        <v>Percentage Improvement in Eqpt Efficiency Standards above BAU</v>
      </c>
      <c r="D1320" s="88" t="s">
        <v>1300</v>
      </c>
      <c r="E1320" s="88" t="s">
        <v>646</v>
      </c>
      <c r="F1320" t="s">
        <v>1325</v>
      </c>
      <c r="G1320" s="88" t="s">
        <v>650</v>
      </c>
      <c r="H1320" s="15">
        <v>962</v>
      </c>
      <c r="I1320" s="213" t="s">
        <v>43</v>
      </c>
      <c r="J1320" s="202" t="str">
        <f>IF(ISBLANK(INDEX('Policy Characteristics'!D:D,MATCH($C1320,'Policy Characteristics'!$C:$C,0))),"",INDEX('Policy Characteristics'!D:D,MATCH($C1320,'Policy Characteristics'!$C:$C,0)))</f>
        <v>Industry Energy Efficiency Standards</v>
      </c>
      <c r="K1320" s="76" t="str">
        <f>IF(ISBLANK(INDEX('Policy Characteristics'!E:E,MATCH($C1320,'Policy Characteristics'!$C:$C,0))),"",INDEX('Policy Characteristics'!E:E,MATCH($C1320,'Policy Characteristics'!$C:$C,0)))</f>
        <v>indst efficiency standards</v>
      </c>
      <c r="L1320" s="205">
        <f>IF(ISBLANK(INDEX('Policy Characteristics'!F:F,MATCH($C1320,'Policy Characteristics'!$C:$C,0))),"",INDEX('Policy Characteristics'!F:F,MATCH($C1320,'Policy Characteristics'!$C:$C,0)))</f>
        <v>0</v>
      </c>
      <c r="M1320" s="205">
        <f>IF(ISBLANK(INDEX('Policy Characteristics'!G:G,MATCH($C1320,'Policy Characteristics'!$C:$C,0))),"",INDEX('Policy Characteristics'!G:G,MATCH($C1320,'Policy Characteristics'!$C:$C,0)))</f>
        <v>0.3</v>
      </c>
      <c r="N1320" s="205">
        <f>IF(ISBLANK(INDEX('Policy Characteristics'!H:H,MATCH($C1320,'Policy Characteristics'!$C:$C,0))),"",INDEX('Policy Characteristics'!H:H,MATCH($C1320,'Policy Characteristics'!$C:$C,0)))</f>
        <v>0.01</v>
      </c>
      <c r="O1320" s="76" t="str">
        <f>IF(ISBLANK(INDEX('Policy Characteristics'!I:I,MATCH($C1320,'Policy Characteristics'!$C:$C,0))),"",INDEX('Policy Characteristics'!I:I,MATCH($C1320,'Policy Characteristics'!$C:$C,0)))</f>
        <v>% reduction in energy use</v>
      </c>
      <c r="P1320" s="7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76" t="str">
        <f>IF(ISBLANK(INDEX('Policy Characteristics'!K:K,MATCH($C1320,'Policy Characteristics'!$C:$C,0))),"",INDEX('Policy Characteristics'!K:K,MATCH($C1320,'Policy Characteristics'!$C:$C,0)))</f>
        <v>industry-ag-main.html#eff-stds</v>
      </c>
      <c r="R1320" s="76" t="str">
        <f>IF(ISBLANK(INDEX('Policy Characteristics'!L:L,MATCH($C1320,'Policy Characteristics'!$C:$C,0))),"",INDEX('Policy Characteristics'!L:L,MATCH($C1320,'Policy Characteristics'!$C:$C,0)))</f>
        <v>industry-energy-efficiency-standards.html</v>
      </c>
    </row>
    <row r="1321" spans="1:18" s="76" customFormat="1" x14ac:dyDescent="0.25">
      <c r="A1321" s="76" t="str">
        <f>IF(ISBLANK(INDEX('Policy Characteristics'!A:A,MATCH($C1321,'Policy Characteristics'!$C:$C,0))),"",INDEX('Policy Characteristics'!A:A,MATCH($C1321,'Policy Characteristics'!$C:$C,0)))</f>
        <v>Industry</v>
      </c>
      <c r="B1321" s="200" t="str">
        <f>IF(ISBLANK(INDEX('Policy Characteristics'!B:B,MATCH($C1321,'Policy Characteristics'!$C:$C,0))),"",INDEX('Policy Characteristics'!B:B,MATCH($C1321,'Policy Characteristics'!$C:$C,0)))</f>
        <v>Industry Energy Efficiency Standards</v>
      </c>
      <c r="C1321" s="76" t="str">
        <f t="shared" si="39"/>
        <v>Percentage Improvement in Eqpt Efficiency Standards above BAU</v>
      </c>
      <c r="D1321" s="88" t="s">
        <v>1300</v>
      </c>
      <c r="E1321" s="88" t="s">
        <v>647</v>
      </c>
      <c r="F1321" t="s">
        <v>1325</v>
      </c>
      <c r="G1321" s="88" t="s">
        <v>653</v>
      </c>
      <c r="H1321" s="15">
        <v>963</v>
      </c>
      <c r="I1321" s="213" t="s">
        <v>44</v>
      </c>
      <c r="J1321" s="202" t="str">
        <f>IF(ISBLANK(INDEX('Policy Characteristics'!D:D,MATCH($C1321,'Policy Characteristics'!$C:$C,0))),"",INDEX('Policy Characteristics'!D:D,MATCH($C1321,'Policy Characteristics'!$C:$C,0)))</f>
        <v>Industry Energy Efficiency Standards</v>
      </c>
      <c r="K1321" s="76" t="str">
        <f>IF(ISBLANK(INDEX('Policy Characteristics'!E:E,MATCH($C1321,'Policy Characteristics'!$C:$C,0))),"",INDEX('Policy Characteristics'!E:E,MATCH($C1321,'Policy Characteristics'!$C:$C,0)))</f>
        <v>indst efficiency standards</v>
      </c>
      <c r="L1321" s="205">
        <f>IF(ISBLANK(INDEX('Policy Characteristics'!F:F,MATCH($C1321,'Policy Characteristics'!$C:$C,0))),"",INDEX('Policy Characteristics'!F:F,MATCH($C1321,'Policy Characteristics'!$C:$C,0)))</f>
        <v>0</v>
      </c>
      <c r="M1321" s="205">
        <f>IF(ISBLANK(INDEX('Policy Characteristics'!G:G,MATCH($C1321,'Policy Characteristics'!$C:$C,0))),"",INDEX('Policy Characteristics'!G:G,MATCH($C1321,'Policy Characteristics'!$C:$C,0)))</f>
        <v>0.3</v>
      </c>
      <c r="N1321" s="205">
        <f>IF(ISBLANK(INDEX('Policy Characteristics'!H:H,MATCH($C1321,'Policy Characteristics'!$C:$C,0))),"",INDEX('Policy Characteristics'!H:H,MATCH($C1321,'Policy Characteristics'!$C:$C,0)))</f>
        <v>0.01</v>
      </c>
      <c r="O1321" s="76" t="str">
        <f>IF(ISBLANK(INDEX('Policy Characteristics'!I:I,MATCH($C1321,'Policy Characteristics'!$C:$C,0))),"",INDEX('Policy Characteristics'!I:I,MATCH($C1321,'Policy Characteristics'!$C:$C,0)))</f>
        <v>% reduction in energy use</v>
      </c>
      <c r="P1321" s="7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76" t="str">
        <f>IF(ISBLANK(INDEX('Policy Characteristics'!K:K,MATCH($C1321,'Policy Characteristics'!$C:$C,0))),"",INDEX('Policy Characteristics'!K:K,MATCH($C1321,'Policy Characteristics'!$C:$C,0)))</f>
        <v>industry-ag-main.html#eff-stds</v>
      </c>
      <c r="R1321" s="76" t="str">
        <f>IF(ISBLANK(INDEX('Policy Characteristics'!L:L,MATCH($C1321,'Policy Characteristics'!$C:$C,0))),"",INDEX('Policy Characteristics'!L:L,MATCH($C1321,'Policy Characteristics'!$C:$C,0)))</f>
        <v>industry-energy-efficiency-standards.html</v>
      </c>
    </row>
    <row r="1322" spans="1:18" x14ac:dyDescent="0.25">
      <c r="A1322" s="76" t="str">
        <f>IF(ISBLANK(INDEX('Policy Characteristics'!A:A,MATCH($C1322,'Policy Characteristics'!$C:$C,0))),"",INDEX('Policy Characteristics'!A:A,MATCH($C1322,'Policy Characteristics'!$C:$C,0)))</f>
        <v>Industry</v>
      </c>
      <c r="B1322" s="200" t="str">
        <f>IF(ISBLANK(INDEX('Policy Characteristics'!B:B,MATCH($C1322,'Policy Characteristics'!$C:$C,0))),"",INDEX('Policy Characteristics'!B:B,MATCH($C1322,'Policy Characteristics'!$C:$C,0)))</f>
        <v>Industry Energy Efficiency Standards</v>
      </c>
      <c r="C1322" s="76" t="str">
        <f t="shared" si="39"/>
        <v>Percentage Improvement in Eqpt Efficiency Standards above BAU</v>
      </c>
      <c r="D1322" s="88" t="s">
        <v>1300</v>
      </c>
      <c r="E1322" s="88" t="s">
        <v>946</v>
      </c>
      <c r="F1322" t="s">
        <v>1325</v>
      </c>
      <c r="G1322" s="88" t="s">
        <v>949</v>
      </c>
      <c r="H1322" s="15">
        <v>964</v>
      </c>
      <c r="I1322" s="213" t="s">
        <v>44</v>
      </c>
      <c r="J1322" s="202" t="str">
        <f>IF(ISBLANK(INDEX('Policy Characteristics'!D:D,MATCH($C1322,'Policy Characteristics'!$C:$C,0))),"",INDEX('Policy Characteristics'!D:D,MATCH($C1322,'Policy Characteristics'!$C:$C,0)))</f>
        <v>Industry Energy Efficiency Standards</v>
      </c>
      <c r="K1322" s="76" t="str">
        <f>IF(ISBLANK(INDEX('Policy Characteristics'!E:E,MATCH($C1322,'Policy Characteristics'!$C:$C,0))),"",INDEX('Policy Characteristics'!E:E,MATCH($C1322,'Policy Characteristics'!$C:$C,0)))</f>
        <v>indst efficiency standards</v>
      </c>
      <c r="L1322" s="205">
        <f>IF(ISBLANK(INDEX('Policy Characteristics'!F:F,MATCH($C1322,'Policy Characteristics'!$C:$C,0))),"",INDEX('Policy Characteristics'!F:F,MATCH($C1322,'Policy Characteristics'!$C:$C,0)))</f>
        <v>0</v>
      </c>
      <c r="M1322" s="205">
        <f>IF(ISBLANK(INDEX('Policy Characteristics'!G:G,MATCH($C1322,'Policy Characteristics'!$C:$C,0))),"",INDEX('Policy Characteristics'!G:G,MATCH($C1322,'Policy Characteristics'!$C:$C,0)))</f>
        <v>0.3</v>
      </c>
      <c r="N1322" s="205">
        <f>IF(ISBLANK(INDEX('Policy Characteristics'!H:H,MATCH($C1322,'Policy Characteristics'!$C:$C,0))),"",INDEX('Policy Characteristics'!H:H,MATCH($C1322,'Policy Characteristics'!$C:$C,0)))</f>
        <v>0.01</v>
      </c>
      <c r="O1322" s="76" t="str">
        <f>IF(ISBLANK(INDEX('Policy Characteristics'!I:I,MATCH($C1322,'Policy Characteristics'!$C:$C,0))),"",INDEX('Policy Characteristics'!I:I,MATCH($C1322,'Policy Characteristics'!$C:$C,0)))</f>
        <v>% reduction in energy use</v>
      </c>
      <c r="P1322" s="7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76" t="str">
        <f>IF(ISBLANK(INDEX('Policy Characteristics'!K:K,MATCH($C1322,'Policy Characteristics'!$C:$C,0))),"",INDEX('Policy Characteristics'!K:K,MATCH($C1322,'Policy Characteristics'!$C:$C,0)))</f>
        <v>industry-ag-main.html#eff-stds</v>
      </c>
      <c r="R1322" s="76" t="str">
        <f>IF(ISBLANK(INDEX('Policy Characteristics'!L:L,MATCH($C1322,'Policy Characteristics'!$C:$C,0))),"",INDEX('Policy Characteristics'!L:L,MATCH($C1322,'Policy Characteristics'!$C:$C,0)))</f>
        <v>industry-energy-efficiency-standards.html</v>
      </c>
    </row>
    <row r="1323" spans="1:18" s="76" customFormat="1" x14ac:dyDescent="0.25">
      <c r="A1323" s="76" t="str">
        <f>IF(ISBLANK(INDEX('Policy Characteristics'!A:A,MATCH($C1323,'Policy Characteristics'!$C:$C,0))),"",INDEX('Policy Characteristics'!A:A,MATCH($C1323,'Policy Characteristics'!$C:$C,0)))</f>
        <v>Industry</v>
      </c>
      <c r="B1323" s="200" t="str">
        <f>IF(ISBLANK(INDEX('Policy Characteristics'!B:B,MATCH($C1323,'Policy Characteristics'!$C:$C,0))),"",INDEX('Policy Characteristics'!B:B,MATCH($C1323,'Policy Characteristics'!$C:$C,0)))</f>
        <v>Industry Energy Efficiency Standards</v>
      </c>
      <c r="C1323" s="76" t="str">
        <f t="shared" si="39"/>
        <v>Percentage Improvement in Eqpt Efficiency Standards above BAU</v>
      </c>
      <c r="D1323" s="88" t="s">
        <v>1300</v>
      </c>
      <c r="E1323" s="88" t="s">
        <v>947</v>
      </c>
      <c r="F1323" t="s">
        <v>1325</v>
      </c>
      <c r="G1323" s="88" t="s">
        <v>951</v>
      </c>
      <c r="H1323" s="15">
        <v>965</v>
      </c>
      <c r="I1323" s="213" t="s">
        <v>43</v>
      </c>
      <c r="J1323" s="202" t="str">
        <f>IF(ISBLANK(INDEX('Policy Characteristics'!D:D,MATCH($C1323,'Policy Characteristics'!$C:$C,0))),"",INDEX('Policy Characteristics'!D:D,MATCH($C1323,'Policy Characteristics'!$C:$C,0)))</f>
        <v>Industry Energy Efficiency Standards</v>
      </c>
      <c r="K1323" s="76" t="str">
        <f>IF(ISBLANK(INDEX('Policy Characteristics'!E:E,MATCH($C1323,'Policy Characteristics'!$C:$C,0))),"",INDEX('Policy Characteristics'!E:E,MATCH($C1323,'Policy Characteristics'!$C:$C,0)))</f>
        <v>indst efficiency standards</v>
      </c>
      <c r="L1323" s="205">
        <f>IF(ISBLANK(INDEX('Policy Characteristics'!F:F,MATCH($C1323,'Policy Characteristics'!$C:$C,0))),"",INDEX('Policy Characteristics'!F:F,MATCH($C1323,'Policy Characteristics'!$C:$C,0)))</f>
        <v>0</v>
      </c>
      <c r="M1323" s="205">
        <f>IF(ISBLANK(INDEX('Policy Characteristics'!G:G,MATCH($C1323,'Policy Characteristics'!$C:$C,0))),"",INDEX('Policy Characteristics'!G:G,MATCH($C1323,'Policy Characteristics'!$C:$C,0)))</f>
        <v>0.3</v>
      </c>
      <c r="N1323" s="205">
        <f>IF(ISBLANK(INDEX('Policy Characteristics'!H:H,MATCH($C1323,'Policy Characteristics'!$C:$C,0))),"",INDEX('Policy Characteristics'!H:H,MATCH($C1323,'Policy Characteristics'!$C:$C,0)))</f>
        <v>0.01</v>
      </c>
      <c r="O1323" s="76" t="str">
        <f>IF(ISBLANK(INDEX('Policy Characteristics'!I:I,MATCH($C1323,'Policy Characteristics'!$C:$C,0))),"",INDEX('Policy Characteristics'!I:I,MATCH($C1323,'Policy Characteristics'!$C:$C,0)))</f>
        <v>% reduction in energy use</v>
      </c>
      <c r="P1323" s="7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76" t="str">
        <f>IF(ISBLANK(INDEX('Policy Characteristics'!K:K,MATCH($C1323,'Policy Characteristics'!$C:$C,0))),"",INDEX('Policy Characteristics'!K:K,MATCH($C1323,'Policy Characteristics'!$C:$C,0)))</f>
        <v>industry-ag-main.html#eff-stds</v>
      </c>
      <c r="R1323" s="76" t="str">
        <f>IF(ISBLANK(INDEX('Policy Characteristics'!L:L,MATCH($C1323,'Policy Characteristics'!$C:$C,0))),"",INDEX('Policy Characteristics'!L:L,MATCH($C1323,'Policy Characteristics'!$C:$C,0)))</f>
        <v>industry-energy-efficiency-standards.html</v>
      </c>
    </row>
    <row r="1324" spans="1:18" s="76" customFormat="1" x14ac:dyDescent="0.25">
      <c r="A1324" s="76" t="str">
        <f>IF(ISBLANK(INDEX('Policy Characteristics'!A:A,MATCH($C1324,'Policy Characteristics'!$C:$C,0))),"",INDEX('Policy Characteristics'!A:A,MATCH($C1324,'Policy Characteristics'!$C:$C,0)))</f>
        <v>Industry</v>
      </c>
      <c r="B1324" s="200" t="str">
        <f>IF(ISBLANK(INDEX('Policy Characteristics'!B:B,MATCH($C1324,'Policy Characteristics'!$C:$C,0))),"",INDEX('Policy Characteristics'!B:B,MATCH($C1324,'Policy Characteristics'!$C:$C,0)))</f>
        <v>Industry Energy Efficiency Standards</v>
      </c>
      <c r="C1324" s="76" t="str">
        <f t="shared" si="39"/>
        <v>Percentage Improvement in Eqpt Efficiency Standards above BAU</v>
      </c>
      <c r="D1324" s="88" t="s">
        <v>1300</v>
      </c>
      <c r="E1324" s="88" t="s">
        <v>948</v>
      </c>
      <c r="F1324" t="s">
        <v>1325</v>
      </c>
      <c r="G1324" s="88" t="s">
        <v>952</v>
      </c>
      <c r="H1324" s="15">
        <v>966</v>
      </c>
      <c r="I1324" s="213" t="s">
        <v>43</v>
      </c>
      <c r="J1324" s="202" t="str">
        <f>IF(ISBLANK(INDEX('Policy Characteristics'!D:D,MATCH($C1324,'Policy Characteristics'!$C:$C,0))),"",INDEX('Policy Characteristics'!D:D,MATCH($C1324,'Policy Characteristics'!$C:$C,0)))</f>
        <v>Industry Energy Efficiency Standards</v>
      </c>
      <c r="K1324" s="76" t="str">
        <f>IF(ISBLANK(INDEX('Policy Characteristics'!E:E,MATCH($C1324,'Policy Characteristics'!$C:$C,0))),"",INDEX('Policy Characteristics'!E:E,MATCH($C1324,'Policy Characteristics'!$C:$C,0)))</f>
        <v>indst efficiency standards</v>
      </c>
      <c r="L1324" s="205">
        <f>IF(ISBLANK(INDEX('Policy Characteristics'!F:F,MATCH($C1324,'Policy Characteristics'!$C:$C,0))),"",INDEX('Policy Characteristics'!F:F,MATCH($C1324,'Policy Characteristics'!$C:$C,0)))</f>
        <v>0</v>
      </c>
      <c r="M1324" s="205">
        <f>IF(ISBLANK(INDEX('Policy Characteristics'!G:G,MATCH($C1324,'Policy Characteristics'!$C:$C,0))),"",INDEX('Policy Characteristics'!G:G,MATCH($C1324,'Policy Characteristics'!$C:$C,0)))</f>
        <v>0.3</v>
      </c>
      <c r="N1324" s="205">
        <f>IF(ISBLANK(INDEX('Policy Characteristics'!H:H,MATCH($C1324,'Policy Characteristics'!$C:$C,0))),"",INDEX('Policy Characteristics'!H:H,MATCH($C1324,'Policy Characteristics'!$C:$C,0)))</f>
        <v>0.01</v>
      </c>
      <c r="O1324" s="76" t="str">
        <f>IF(ISBLANK(INDEX('Policy Characteristics'!I:I,MATCH($C1324,'Policy Characteristics'!$C:$C,0))),"",INDEX('Policy Characteristics'!I:I,MATCH($C1324,'Policy Characteristics'!$C:$C,0)))</f>
        <v>% reduction in energy use</v>
      </c>
      <c r="P1324" s="7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76" t="str">
        <f>IF(ISBLANK(INDEX('Policy Characteristics'!K:K,MATCH($C1324,'Policy Characteristics'!$C:$C,0))),"",INDEX('Policy Characteristics'!K:K,MATCH($C1324,'Policy Characteristics'!$C:$C,0)))</f>
        <v>industry-ag-main.html#eff-stds</v>
      </c>
      <c r="R1324" s="76" t="str">
        <f>IF(ISBLANK(INDEX('Policy Characteristics'!L:L,MATCH($C1324,'Policy Characteristics'!$C:$C,0))),"",INDEX('Policy Characteristics'!L:L,MATCH($C1324,'Policy Characteristics'!$C:$C,0)))</f>
        <v>industry-energy-efficiency-standards.html</v>
      </c>
    </row>
    <row r="1325" spans="1:18" s="76" customFormat="1" x14ac:dyDescent="0.25">
      <c r="A1325" s="76" t="str">
        <f>IF(ISBLANK(INDEX('Policy Characteristics'!A:A,MATCH($C1325,'Policy Characteristics'!$C:$C,0))),"",INDEX('Policy Characteristics'!A:A,MATCH($C1325,'Policy Characteristics'!$C:$C,0)))</f>
        <v>Industry</v>
      </c>
      <c r="B1325" s="200" t="str">
        <f>IF(ISBLANK(INDEX('Policy Characteristics'!B:B,MATCH($C1325,'Policy Characteristics'!$C:$C,0))),"",INDEX('Policy Characteristics'!B:B,MATCH($C1325,'Policy Characteristics'!$C:$C,0)))</f>
        <v>Industry Energy Efficiency Standards</v>
      </c>
      <c r="C1325" s="76" t="str">
        <f t="shared" si="39"/>
        <v>Percentage Improvement in Eqpt Efficiency Standards above BAU</v>
      </c>
      <c r="D1325" s="88" t="s">
        <v>1300</v>
      </c>
      <c r="E1325" s="88" t="s">
        <v>945</v>
      </c>
      <c r="F1325" t="s">
        <v>1325</v>
      </c>
      <c r="G1325" s="88" t="s">
        <v>950</v>
      </c>
      <c r="H1325" s="15">
        <v>967</v>
      </c>
      <c r="I1325" s="213" t="s">
        <v>44</v>
      </c>
      <c r="J1325" s="202" t="str">
        <f>IF(ISBLANK(INDEX('Policy Characteristics'!D:D,MATCH($C1325,'Policy Characteristics'!$C:$C,0))),"",INDEX('Policy Characteristics'!D:D,MATCH($C1325,'Policy Characteristics'!$C:$C,0)))</f>
        <v>Industry Energy Efficiency Standards</v>
      </c>
      <c r="K1325" s="76" t="str">
        <f>IF(ISBLANK(INDEX('Policy Characteristics'!E:E,MATCH($C1325,'Policy Characteristics'!$C:$C,0))),"",INDEX('Policy Characteristics'!E:E,MATCH($C1325,'Policy Characteristics'!$C:$C,0)))</f>
        <v>indst efficiency standards</v>
      </c>
      <c r="L1325" s="205">
        <f>IF(ISBLANK(INDEX('Policy Characteristics'!F:F,MATCH($C1325,'Policy Characteristics'!$C:$C,0))),"",INDEX('Policy Characteristics'!F:F,MATCH($C1325,'Policy Characteristics'!$C:$C,0)))</f>
        <v>0</v>
      </c>
      <c r="M1325" s="205">
        <f>IF(ISBLANK(INDEX('Policy Characteristics'!G:G,MATCH($C1325,'Policy Characteristics'!$C:$C,0))),"",INDEX('Policy Characteristics'!G:G,MATCH($C1325,'Policy Characteristics'!$C:$C,0)))</f>
        <v>0.3</v>
      </c>
      <c r="N1325" s="205">
        <f>IF(ISBLANK(INDEX('Policy Characteristics'!H:H,MATCH($C1325,'Policy Characteristics'!$C:$C,0))),"",INDEX('Policy Characteristics'!H:H,MATCH($C1325,'Policy Characteristics'!$C:$C,0)))</f>
        <v>0.01</v>
      </c>
      <c r="O1325" s="76" t="str">
        <f>IF(ISBLANK(INDEX('Policy Characteristics'!I:I,MATCH($C1325,'Policy Characteristics'!$C:$C,0))),"",INDEX('Policy Characteristics'!I:I,MATCH($C1325,'Policy Characteristics'!$C:$C,0)))</f>
        <v>% reduction in energy use</v>
      </c>
      <c r="P1325" s="7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76" t="str">
        <f>IF(ISBLANK(INDEX('Policy Characteristics'!K:K,MATCH($C1325,'Policy Characteristics'!$C:$C,0))),"",INDEX('Policy Characteristics'!K:K,MATCH($C1325,'Policy Characteristics'!$C:$C,0)))</f>
        <v>industry-ag-main.html#eff-stds</v>
      </c>
      <c r="R1325" s="76" t="str">
        <f>IF(ISBLANK(INDEX('Policy Characteristics'!L:L,MATCH($C1325,'Policy Characteristics'!$C:$C,0))),"",INDEX('Policy Characteristics'!L:L,MATCH($C1325,'Policy Characteristics'!$C:$C,0)))</f>
        <v>industry-energy-efficiency-standards.html</v>
      </c>
    </row>
    <row r="1326" spans="1:18" s="76" customFormat="1" x14ac:dyDescent="0.25">
      <c r="A1326" s="76" t="str">
        <f>IF(ISBLANK(INDEX('Policy Characteristics'!A:A,MATCH($C1326,'Policy Characteristics'!$C:$C,0))),"",INDEX('Policy Characteristics'!A:A,MATCH($C1326,'Policy Characteristics'!$C:$C,0)))</f>
        <v>Industry</v>
      </c>
      <c r="B1326" s="200" t="str">
        <f>IF(ISBLANK(INDEX('Policy Characteristics'!B:B,MATCH($C1326,'Policy Characteristics'!$C:$C,0))),"",INDEX('Policy Characteristics'!B:B,MATCH($C1326,'Policy Characteristics'!$C:$C,0)))</f>
        <v>Industry Energy Efficiency Standards</v>
      </c>
      <c r="C1326" s="76" t="str">
        <f t="shared" si="39"/>
        <v>Percentage Improvement in Eqpt Efficiency Standards above BAU</v>
      </c>
      <c r="D1326" s="78" t="s">
        <v>1301</v>
      </c>
      <c r="E1326" s="88" t="s">
        <v>642</v>
      </c>
      <c r="F1326" t="s">
        <v>999</v>
      </c>
      <c r="G1326" s="88" t="s">
        <v>648</v>
      </c>
      <c r="H1326" s="15">
        <v>968</v>
      </c>
      <c r="I1326" s="213" t="s">
        <v>43</v>
      </c>
      <c r="J1326" s="202" t="str">
        <f>IF(ISBLANK(INDEX('Policy Characteristics'!D:D,MATCH($C1326,'Policy Characteristics'!$C:$C,0))),"",INDEX('Policy Characteristics'!D:D,MATCH($C1326,'Policy Characteristics'!$C:$C,0)))</f>
        <v>Industry Energy Efficiency Standards</v>
      </c>
      <c r="K1326" s="76" t="str">
        <f>IF(ISBLANK(INDEX('Policy Characteristics'!E:E,MATCH($C1326,'Policy Characteristics'!$C:$C,0))),"",INDEX('Policy Characteristics'!E:E,MATCH($C1326,'Policy Characteristics'!$C:$C,0)))</f>
        <v>indst efficiency standards</v>
      </c>
      <c r="L1326" s="205">
        <f>IF(ISBLANK(INDEX('Policy Characteristics'!F:F,MATCH($C1326,'Policy Characteristics'!$C:$C,0))),"",INDEX('Policy Characteristics'!F:F,MATCH($C1326,'Policy Characteristics'!$C:$C,0)))</f>
        <v>0</v>
      </c>
      <c r="M1326" s="205">
        <f>IF(ISBLANK(INDEX('Policy Characteristics'!G:G,MATCH($C1326,'Policy Characteristics'!$C:$C,0))),"",INDEX('Policy Characteristics'!G:G,MATCH($C1326,'Policy Characteristics'!$C:$C,0)))</f>
        <v>0.3</v>
      </c>
      <c r="N1326" s="205">
        <f>IF(ISBLANK(INDEX('Policy Characteristics'!H:H,MATCH($C1326,'Policy Characteristics'!$C:$C,0))),"",INDEX('Policy Characteristics'!H:H,MATCH($C1326,'Policy Characteristics'!$C:$C,0)))</f>
        <v>0.01</v>
      </c>
      <c r="O1326" s="76" t="str">
        <f>IF(ISBLANK(INDEX('Policy Characteristics'!I:I,MATCH($C1326,'Policy Characteristics'!$C:$C,0))),"",INDEX('Policy Characteristics'!I:I,MATCH($C1326,'Policy Characteristics'!$C:$C,0)))</f>
        <v>% reduction in energy use</v>
      </c>
      <c r="P1326" s="7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76" t="str">
        <f>IF(ISBLANK(INDEX('Policy Characteristics'!K:K,MATCH($C1326,'Policy Characteristics'!$C:$C,0))),"",INDEX('Policy Characteristics'!K:K,MATCH($C1326,'Policy Characteristics'!$C:$C,0)))</f>
        <v>industry-ag-main.html#eff-stds</v>
      </c>
      <c r="R1326" s="76" t="str">
        <f>IF(ISBLANK(INDEX('Policy Characteristics'!L:L,MATCH($C1326,'Policy Characteristics'!$C:$C,0))),"",INDEX('Policy Characteristics'!L:L,MATCH($C1326,'Policy Characteristics'!$C:$C,0)))</f>
        <v>industry-energy-efficiency-standards.html</v>
      </c>
    </row>
    <row r="1327" spans="1:18" s="76" customFormat="1" x14ac:dyDescent="0.25">
      <c r="A1327" s="76" t="str">
        <f>IF(ISBLANK(INDEX('Policy Characteristics'!A:A,MATCH($C1327,'Policy Characteristics'!$C:$C,0))),"",INDEX('Policy Characteristics'!A:A,MATCH($C1327,'Policy Characteristics'!$C:$C,0)))</f>
        <v>Industry</v>
      </c>
      <c r="B1327" s="200" t="str">
        <f>IF(ISBLANK(INDEX('Policy Characteristics'!B:B,MATCH($C1327,'Policy Characteristics'!$C:$C,0))),"",INDEX('Policy Characteristics'!B:B,MATCH($C1327,'Policy Characteristics'!$C:$C,0)))</f>
        <v>Industry Energy Efficiency Standards</v>
      </c>
      <c r="C1327" s="76" t="str">
        <f t="shared" si="39"/>
        <v>Percentage Improvement in Eqpt Efficiency Standards above BAU</v>
      </c>
      <c r="D1327" s="78" t="s">
        <v>1301</v>
      </c>
      <c r="E1327" s="88" t="s">
        <v>643</v>
      </c>
      <c r="F1327" t="s">
        <v>999</v>
      </c>
      <c r="G1327" s="88" t="s">
        <v>651</v>
      </c>
      <c r="H1327" s="15">
        <v>969</v>
      </c>
      <c r="I1327" s="213" t="s">
        <v>43</v>
      </c>
      <c r="J1327" s="202" t="str">
        <f>IF(ISBLANK(INDEX('Policy Characteristics'!D:D,MATCH($C1327,'Policy Characteristics'!$C:$C,0))),"",INDEX('Policy Characteristics'!D:D,MATCH($C1327,'Policy Characteristics'!$C:$C,0)))</f>
        <v>Industry Energy Efficiency Standards</v>
      </c>
      <c r="K1327" s="76" t="str">
        <f>IF(ISBLANK(INDEX('Policy Characteristics'!E:E,MATCH($C1327,'Policy Characteristics'!$C:$C,0))),"",INDEX('Policy Characteristics'!E:E,MATCH($C1327,'Policy Characteristics'!$C:$C,0)))</f>
        <v>indst efficiency standards</v>
      </c>
      <c r="L1327" s="205">
        <f>IF(ISBLANK(INDEX('Policy Characteristics'!F:F,MATCH($C1327,'Policy Characteristics'!$C:$C,0))),"",INDEX('Policy Characteristics'!F:F,MATCH($C1327,'Policy Characteristics'!$C:$C,0)))</f>
        <v>0</v>
      </c>
      <c r="M1327" s="205">
        <f>IF(ISBLANK(INDEX('Policy Characteristics'!G:G,MATCH($C1327,'Policy Characteristics'!$C:$C,0))),"",INDEX('Policy Characteristics'!G:G,MATCH($C1327,'Policy Characteristics'!$C:$C,0)))</f>
        <v>0.3</v>
      </c>
      <c r="N1327" s="205">
        <f>IF(ISBLANK(INDEX('Policy Characteristics'!H:H,MATCH($C1327,'Policy Characteristics'!$C:$C,0))),"",INDEX('Policy Characteristics'!H:H,MATCH($C1327,'Policy Characteristics'!$C:$C,0)))</f>
        <v>0.01</v>
      </c>
      <c r="O1327" s="76" t="str">
        <f>IF(ISBLANK(INDEX('Policy Characteristics'!I:I,MATCH($C1327,'Policy Characteristics'!$C:$C,0))),"",INDEX('Policy Characteristics'!I:I,MATCH($C1327,'Policy Characteristics'!$C:$C,0)))</f>
        <v>% reduction in energy use</v>
      </c>
      <c r="P1327" s="7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76" t="str">
        <f>IF(ISBLANK(INDEX('Policy Characteristics'!K:K,MATCH($C1327,'Policy Characteristics'!$C:$C,0))),"",INDEX('Policy Characteristics'!K:K,MATCH($C1327,'Policy Characteristics'!$C:$C,0)))</f>
        <v>industry-ag-main.html#eff-stds</v>
      </c>
      <c r="R1327" s="76" t="str">
        <f>IF(ISBLANK(INDEX('Policy Characteristics'!L:L,MATCH($C1327,'Policy Characteristics'!$C:$C,0))),"",INDEX('Policy Characteristics'!L:L,MATCH($C1327,'Policy Characteristics'!$C:$C,0)))</f>
        <v>industry-energy-efficiency-standards.html</v>
      </c>
    </row>
    <row r="1328" spans="1:18" s="76" customFormat="1" x14ac:dyDescent="0.25">
      <c r="A1328" s="76" t="str">
        <f>IF(ISBLANK(INDEX('Policy Characteristics'!A:A,MATCH($C1328,'Policy Characteristics'!$C:$C,0))),"",INDEX('Policy Characteristics'!A:A,MATCH($C1328,'Policy Characteristics'!$C:$C,0)))</f>
        <v>Industry</v>
      </c>
      <c r="B1328" s="200" t="str">
        <f>IF(ISBLANK(INDEX('Policy Characteristics'!B:B,MATCH($C1328,'Policy Characteristics'!$C:$C,0))),"",INDEX('Policy Characteristics'!B:B,MATCH($C1328,'Policy Characteristics'!$C:$C,0)))</f>
        <v>Industry Energy Efficiency Standards</v>
      </c>
      <c r="C1328" s="76" t="str">
        <f t="shared" si="39"/>
        <v>Percentage Improvement in Eqpt Efficiency Standards above BAU</v>
      </c>
      <c r="D1328" s="78" t="s">
        <v>1301</v>
      </c>
      <c r="E1328" s="88" t="s">
        <v>644</v>
      </c>
      <c r="F1328" t="s">
        <v>999</v>
      </c>
      <c r="G1328" s="88" t="s">
        <v>652</v>
      </c>
      <c r="H1328" s="15">
        <v>970</v>
      </c>
      <c r="I1328" s="213" t="s">
        <v>43</v>
      </c>
      <c r="J1328" s="202" t="str">
        <f>IF(ISBLANK(INDEX('Policy Characteristics'!D:D,MATCH($C1328,'Policy Characteristics'!$C:$C,0))),"",INDEX('Policy Characteristics'!D:D,MATCH($C1328,'Policy Characteristics'!$C:$C,0)))</f>
        <v>Industry Energy Efficiency Standards</v>
      </c>
      <c r="K1328" s="76" t="str">
        <f>IF(ISBLANK(INDEX('Policy Characteristics'!E:E,MATCH($C1328,'Policy Characteristics'!$C:$C,0))),"",INDEX('Policy Characteristics'!E:E,MATCH($C1328,'Policy Characteristics'!$C:$C,0)))</f>
        <v>indst efficiency standards</v>
      </c>
      <c r="L1328" s="205">
        <f>IF(ISBLANK(INDEX('Policy Characteristics'!F:F,MATCH($C1328,'Policy Characteristics'!$C:$C,0))),"",INDEX('Policy Characteristics'!F:F,MATCH($C1328,'Policy Characteristics'!$C:$C,0)))</f>
        <v>0</v>
      </c>
      <c r="M1328" s="205">
        <f>IF(ISBLANK(INDEX('Policy Characteristics'!G:G,MATCH($C1328,'Policy Characteristics'!$C:$C,0))),"",INDEX('Policy Characteristics'!G:G,MATCH($C1328,'Policy Characteristics'!$C:$C,0)))</f>
        <v>0.3</v>
      </c>
      <c r="N1328" s="205">
        <f>IF(ISBLANK(INDEX('Policy Characteristics'!H:H,MATCH($C1328,'Policy Characteristics'!$C:$C,0))),"",INDEX('Policy Characteristics'!H:H,MATCH($C1328,'Policy Characteristics'!$C:$C,0)))</f>
        <v>0.01</v>
      </c>
      <c r="O1328" s="76" t="str">
        <f>IF(ISBLANK(INDEX('Policy Characteristics'!I:I,MATCH($C1328,'Policy Characteristics'!$C:$C,0))),"",INDEX('Policy Characteristics'!I:I,MATCH($C1328,'Policy Characteristics'!$C:$C,0)))</f>
        <v>% reduction in energy use</v>
      </c>
      <c r="P1328" s="7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76" t="str">
        <f>IF(ISBLANK(INDEX('Policy Characteristics'!K:K,MATCH($C1328,'Policy Characteristics'!$C:$C,0))),"",INDEX('Policy Characteristics'!K:K,MATCH($C1328,'Policy Characteristics'!$C:$C,0)))</f>
        <v>industry-ag-main.html#eff-stds</v>
      </c>
      <c r="R1328" s="76" t="str">
        <f>IF(ISBLANK(INDEX('Policy Characteristics'!L:L,MATCH($C1328,'Policy Characteristics'!$C:$C,0))),"",INDEX('Policy Characteristics'!L:L,MATCH($C1328,'Policy Characteristics'!$C:$C,0)))</f>
        <v>industry-energy-efficiency-standards.html</v>
      </c>
    </row>
    <row r="1329" spans="1:18" s="76" customFormat="1" x14ac:dyDescent="0.25">
      <c r="A1329" s="76" t="str">
        <f>IF(ISBLANK(INDEX('Policy Characteristics'!A:A,MATCH($C1329,'Policy Characteristics'!$C:$C,0))),"",INDEX('Policy Characteristics'!A:A,MATCH($C1329,'Policy Characteristics'!$C:$C,0)))</f>
        <v>Industry</v>
      </c>
      <c r="B1329" s="200" t="str">
        <f>IF(ISBLANK(INDEX('Policy Characteristics'!B:B,MATCH($C1329,'Policy Characteristics'!$C:$C,0))),"",INDEX('Policy Characteristics'!B:B,MATCH($C1329,'Policy Characteristics'!$C:$C,0)))</f>
        <v>Industry Energy Efficiency Standards</v>
      </c>
      <c r="C1329" s="76" t="str">
        <f t="shared" si="39"/>
        <v>Percentage Improvement in Eqpt Efficiency Standards above BAU</v>
      </c>
      <c r="D1329" s="78" t="s">
        <v>1301</v>
      </c>
      <c r="E1329" s="88" t="s">
        <v>645</v>
      </c>
      <c r="F1329" t="s">
        <v>999</v>
      </c>
      <c r="G1329" s="88" t="s">
        <v>649</v>
      </c>
      <c r="H1329" s="15">
        <v>971</v>
      </c>
      <c r="I1329" s="213" t="s">
        <v>44</v>
      </c>
      <c r="J1329" s="202" t="str">
        <f>IF(ISBLANK(INDEX('Policy Characteristics'!D:D,MATCH($C1329,'Policy Characteristics'!$C:$C,0))),"",INDEX('Policy Characteristics'!D:D,MATCH($C1329,'Policy Characteristics'!$C:$C,0)))</f>
        <v>Industry Energy Efficiency Standards</v>
      </c>
      <c r="K1329" s="76" t="str">
        <f>IF(ISBLANK(INDEX('Policy Characteristics'!E:E,MATCH($C1329,'Policy Characteristics'!$C:$C,0))),"",INDEX('Policy Characteristics'!E:E,MATCH($C1329,'Policy Characteristics'!$C:$C,0)))</f>
        <v>indst efficiency standards</v>
      </c>
      <c r="L1329" s="205">
        <f>IF(ISBLANK(INDEX('Policy Characteristics'!F:F,MATCH($C1329,'Policy Characteristics'!$C:$C,0))),"",INDEX('Policy Characteristics'!F:F,MATCH($C1329,'Policy Characteristics'!$C:$C,0)))</f>
        <v>0</v>
      </c>
      <c r="M1329" s="205">
        <f>IF(ISBLANK(INDEX('Policy Characteristics'!G:G,MATCH($C1329,'Policy Characteristics'!$C:$C,0))),"",INDEX('Policy Characteristics'!G:G,MATCH($C1329,'Policy Characteristics'!$C:$C,0)))</f>
        <v>0.3</v>
      </c>
      <c r="N1329" s="205">
        <f>IF(ISBLANK(INDEX('Policy Characteristics'!H:H,MATCH($C1329,'Policy Characteristics'!$C:$C,0))),"",INDEX('Policy Characteristics'!H:H,MATCH($C1329,'Policy Characteristics'!$C:$C,0)))</f>
        <v>0.01</v>
      </c>
      <c r="O1329" s="76" t="str">
        <f>IF(ISBLANK(INDEX('Policy Characteristics'!I:I,MATCH($C1329,'Policy Characteristics'!$C:$C,0))),"",INDEX('Policy Characteristics'!I:I,MATCH($C1329,'Policy Characteristics'!$C:$C,0)))</f>
        <v>% reduction in energy use</v>
      </c>
      <c r="P1329" s="7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76" t="str">
        <f>IF(ISBLANK(INDEX('Policy Characteristics'!K:K,MATCH($C1329,'Policy Characteristics'!$C:$C,0))),"",INDEX('Policy Characteristics'!K:K,MATCH($C1329,'Policy Characteristics'!$C:$C,0)))</f>
        <v>industry-ag-main.html#eff-stds</v>
      </c>
      <c r="R1329" s="76" t="str">
        <f>IF(ISBLANK(INDEX('Policy Characteristics'!L:L,MATCH($C1329,'Policy Characteristics'!$C:$C,0))),"",INDEX('Policy Characteristics'!L:L,MATCH($C1329,'Policy Characteristics'!$C:$C,0)))</f>
        <v>industry-energy-efficiency-standards.html</v>
      </c>
    </row>
    <row r="1330" spans="1:18" s="76" customFormat="1" x14ac:dyDescent="0.25">
      <c r="A1330" s="76" t="str">
        <f>IF(ISBLANK(INDEX('Policy Characteristics'!A:A,MATCH($C1330,'Policy Characteristics'!$C:$C,0))),"",INDEX('Policy Characteristics'!A:A,MATCH($C1330,'Policy Characteristics'!$C:$C,0)))</f>
        <v>Industry</v>
      </c>
      <c r="B1330" s="200" t="str">
        <f>IF(ISBLANK(INDEX('Policy Characteristics'!B:B,MATCH($C1330,'Policy Characteristics'!$C:$C,0))),"",INDEX('Policy Characteristics'!B:B,MATCH($C1330,'Policy Characteristics'!$C:$C,0)))</f>
        <v>Industry Energy Efficiency Standards</v>
      </c>
      <c r="C1330" s="76" t="str">
        <f t="shared" si="39"/>
        <v>Percentage Improvement in Eqpt Efficiency Standards above BAU</v>
      </c>
      <c r="D1330" s="78" t="s">
        <v>1301</v>
      </c>
      <c r="E1330" s="88" t="s">
        <v>646</v>
      </c>
      <c r="F1330" t="s">
        <v>999</v>
      </c>
      <c r="G1330" s="88" t="s">
        <v>650</v>
      </c>
      <c r="H1330" s="15">
        <v>972</v>
      </c>
      <c r="I1330" s="213" t="s">
        <v>43</v>
      </c>
      <c r="J1330" s="202" t="str">
        <f>IF(ISBLANK(INDEX('Policy Characteristics'!D:D,MATCH($C1330,'Policy Characteristics'!$C:$C,0))),"",INDEX('Policy Characteristics'!D:D,MATCH($C1330,'Policy Characteristics'!$C:$C,0)))</f>
        <v>Industry Energy Efficiency Standards</v>
      </c>
      <c r="K1330" s="76" t="str">
        <f>IF(ISBLANK(INDEX('Policy Characteristics'!E:E,MATCH($C1330,'Policy Characteristics'!$C:$C,0))),"",INDEX('Policy Characteristics'!E:E,MATCH($C1330,'Policy Characteristics'!$C:$C,0)))</f>
        <v>indst efficiency standards</v>
      </c>
      <c r="L1330" s="205">
        <f>IF(ISBLANK(INDEX('Policy Characteristics'!F:F,MATCH($C1330,'Policy Characteristics'!$C:$C,0))),"",INDEX('Policy Characteristics'!F:F,MATCH($C1330,'Policy Characteristics'!$C:$C,0)))</f>
        <v>0</v>
      </c>
      <c r="M1330" s="205">
        <f>IF(ISBLANK(INDEX('Policy Characteristics'!G:G,MATCH($C1330,'Policy Characteristics'!$C:$C,0))),"",INDEX('Policy Characteristics'!G:G,MATCH($C1330,'Policy Characteristics'!$C:$C,0)))</f>
        <v>0.3</v>
      </c>
      <c r="N1330" s="205">
        <f>IF(ISBLANK(INDEX('Policy Characteristics'!H:H,MATCH($C1330,'Policy Characteristics'!$C:$C,0))),"",INDEX('Policy Characteristics'!H:H,MATCH($C1330,'Policy Characteristics'!$C:$C,0)))</f>
        <v>0.01</v>
      </c>
      <c r="O1330" s="76" t="str">
        <f>IF(ISBLANK(INDEX('Policy Characteristics'!I:I,MATCH($C1330,'Policy Characteristics'!$C:$C,0))),"",INDEX('Policy Characteristics'!I:I,MATCH($C1330,'Policy Characteristics'!$C:$C,0)))</f>
        <v>% reduction in energy use</v>
      </c>
      <c r="P1330" s="7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76" t="str">
        <f>IF(ISBLANK(INDEX('Policy Characteristics'!K:K,MATCH($C1330,'Policy Characteristics'!$C:$C,0))),"",INDEX('Policy Characteristics'!K:K,MATCH($C1330,'Policy Characteristics'!$C:$C,0)))</f>
        <v>industry-ag-main.html#eff-stds</v>
      </c>
      <c r="R1330" s="76" t="str">
        <f>IF(ISBLANK(INDEX('Policy Characteristics'!L:L,MATCH($C1330,'Policy Characteristics'!$C:$C,0))),"",INDEX('Policy Characteristics'!L:L,MATCH($C1330,'Policy Characteristics'!$C:$C,0)))</f>
        <v>industry-energy-efficiency-standards.html</v>
      </c>
    </row>
    <row r="1331" spans="1:18" s="76" customFormat="1" x14ac:dyDescent="0.25">
      <c r="A1331" s="76" t="str">
        <f>IF(ISBLANK(INDEX('Policy Characteristics'!A:A,MATCH($C1331,'Policy Characteristics'!$C:$C,0))),"",INDEX('Policy Characteristics'!A:A,MATCH($C1331,'Policy Characteristics'!$C:$C,0)))</f>
        <v>Industry</v>
      </c>
      <c r="B1331" s="200" t="str">
        <f>IF(ISBLANK(INDEX('Policy Characteristics'!B:B,MATCH($C1331,'Policy Characteristics'!$C:$C,0))),"",INDEX('Policy Characteristics'!B:B,MATCH($C1331,'Policy Characteristics'!$C:$C,0)))</f>
        <v>Industry Energy Efficiency Standards</v>
      </c>
      <c r="C1331" s="76" t="str">
        <f t="shared" si="39"/>
        <v>Percentage Improvement in Eqpt Efficiency Standards above BAU</v>
      </c>
      <c r="D1331" s="78" t="s">
        <v>1301</v>
      </c>
      <c r="E1331" s="88" t="s">
        <v>647</v>
      </c>
      <c r="F1331" t="s">
        <v>999</v>
      </c>
      <c r="G1331" s="88" t="s">
        <v>653</v>
      </c>
      <c r="H1331" s="15">
        <v>973</v>
      </c>
      <c r="I1331" s="213" t="s">
        <v>44</v>
      </c>
      <c r="J1331" s="202" t="str">
        <f>IF(ISBLANK(INDEX('Policy Characteristics'!D:D,MATCH($C1331,'Policy Characteristics'!$C:$C,0))),"",INDEX('Policy Characteristics'!D:D,MATCH($C1331,'Policy Characteristics'!$C:$C,0)))</f>
        <v>Industry Energy Efficiency Standards</v>
      </c>
      <c r="K1331" s="76" t="str">
        <f>IF(ISBLANK(INDEX('Policy Characteristics'!E:E,MATCH($C1331,'Policy Characteristics'!$C:$C,0))),"",INDEX('Policy Characteristics'!E:E,MATCH($C1331,'Policy Characteristics'!$C:$C,0)))</f>
        <v>indst efficiency standards</v>
      </c>
      <c r="L1331" s="205">
        <f>IF(ISBLANK(INDEX('Policy Characteristics'!F:F,MATCH($C1331,'Policy Characteristics'!$C:$C,0))),"",INDEX('Policy Characteristics'!F:F,MATCH($C1331,'Policy Characteristics'!$C:$C,0)))</f>
        <v>0</v>
      </c>
      <c r="M1331" s="205">
        <f>IF(ISBLANK(INDEX('Policy Characteristics'!G:G,MATCH($C1331,'Policy Characteristics'!$C:$C,0))),"",INDEX('Policy Characteristics'!G:G,MATCH($C1331,'Policy Characteristics'!$C:$C,0)))</f>
        <v>0.3</v>
      </c>
      <c r="N1331" s="205">
        <f>IF(ISBLANK(INDEX('Policy Characteristics'!H:H,MATCH($C1331,'Policy Characteristics'!$C:$C,0))),"",INDEX('Policy Characteristics'!H:H,MATCH($C1331,'Policy Characteristics'!$C:$C,0)))</f>
        <v>0.01</v>
      </c>
      <c r="O1331" s="76" t="str">
        <f>IF(ISBLANK(INDEX('Policy Characteristics'!I:I,MATCH($C1331,'Policy Characteristics'!$C:$C,0))),"",INDEX('Policy Characteristics'!I:I,MATCH($C1331,'Policy Characteristics'!$C:$C,0)))</f>
        <v>% reduction in energy use</v>
      </c>
      <c r="P1331" s="7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76" t="str">
        <f>IF(ISBLANK(INDEX('Policy Characteristics'!K:K,MATCH($C1331,'Policy Characteristics'!$C:$C,0))),"",INDEX('Policy Characteristics'!K:K,MATCH($C1331,'Policy Characteristics'!$C:$C,0)))</f>
        <v>industry-ag-main.html#eff-stds</v>
      </c>
      <c r="R1331" s="76" t="str">
        <f>IF(ISBLANK(INDEX('Policy Characteristics'!L:L,MATCH($C1331,'Policy Characteristics'!$C:$C,0))),"",INDEX('Policy Characteristics'!L:L,MATCH($C1331,'Policy Characteristics'!$C:$C,0)))</f>
        <v>industry-energy-efficiency-standards.html</v>
      </c>
    </row>
    <row r="1332" spans="1:18" s="76" customFormat="1" x14ac:dyDescent="0.25">
      <c r="A1332" s="76" t="str">
        <f>IF(ISBLANK(INDEX('Policy Characteristics'!A:A,MATCH($C1332,'Policy Characteristics'!$C:$C,0))),"",INDEX('Policy Characteristics'!A:A,MATCH($C1332,'Policy Characteristics'!$C:$C,0)))</f>
        <v>Industry</v>
      </c>
      <c r="B1332" s="200" t="str">
        <f>IF(ISBLANK(INDEX('Policy Characteristics'!B:B,MATCH($C1332,'Policy Characteristics'!$C:$C,0))),"",INDEX('Policy Characteristics'!B:B,MATCH($C1332,'Policy Characteristics'!$C:$C,0)))</f>
        <v>Industry Energy Efficiency Standards</v>
      </c>
      <c r="C1332" s="76" t="str">
        <f t="shared" si="39"/>
        <v>Percentage Improvement in Eqpt Efficiency Standards above BAU</v>
      </c>
      <c r="D1332" s="78" t="s">
        <v>1301</v>
      </c>
      <c r="E1332" s="88" t="s">
        <v>946</v>
      </c>
      <c r="F1332" t="s">
        <v>999</v>
      </c>
      <c r="G1332" s="88" t="s">
        <v>949</v>
      </c>
      <c r="H1332" s="15">
        <v>974</v>
      </c>
      <c r="I1332" s="213" t="s">
        <v>44</v>
      </c>
      <c r="J1332" s="202" t="str">
        <f>IF(ISBLANK(INDEX('Policy Characteristics'!D:D,MATCH($C1332,'Policy Characteristics'!$C:$C,0))),"",INDEX('Policy Characteristics'!D:D,MATCH($C1332,'Policy Characteristics'!$C:$C,0)))</f>
        <v>Industry Energy Efficiency Standards</v>
      </c>
      <c r="K1332" s="76" t="str">
        <f>IF(ISBLANK(INDEX('Policy Characteristics'!E:E,MATCH($C1332,'Policy Characteristics'!$C:$C,0))),"",INDEX('Policy Characteristics'!E:E,MATCH($C1332,'Policy Characteristics'!$C:$C,0)))</f>
        <v>indst efficiency standards</v>
      </c>
      <c r="L1332" s="205">
        <f>IF(ISBLANK(INDEX('Policy Characteristics'!F:F,MATCH($C1332,'Policy Characteristics'!$C:$C,0))),"",INDEX('Policy Characteristics'!F:F,MATCH($C1332,'Policy Characteristics'!$C:$C,0)))</f>
        <v>0</v>
      </c>
      <c r="M1332" s="205">
        <f>IF(ISBLANK(INDEX('Policy Characteristics'!G:G,MATCH($C1332,'Policy Characteristics'!$C:$C,0))),"",INDEX('Policy Characteristics'!G:G,MATCH($C1332,'Policy Characteristics'!$C:$C,0)))</f>
        <v>0.3</v>
      </c>
      <c r="N1332" s="205">
        <f>IF(ISBLANK(INDEX('Policy Characteristics'!H:H,MATCH($C1332,'Policy Characteristics'!$C:$C,0))),"",INDEX('Policy Characteristics'!H:H,MATCH($C1332,'Policy Characteristics'!$C:$C,0)))</f>
        <v>0.01</v>
      </c>
      <c r="O1332" s="76" t="str">
        <f>IF(ISBLANK(INDEX('Policy Characteristics'!I:I,MATCH($C1332,'Policy Characteristics'!$C:$C,0))),"",INDEX('Policy Characteristics'!I:I,MATCH($C1332,'Policy Characteristics'!$C:$C,0)))</f>
        <v>% reduction in energy use</v>
      </c>
      <c r="P1332" s="7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76" t="str">
        <f>IF(ISBLANK(INDEX('Policy Characteristics'!K:K,MATCH($C1332,'Policy Characteristics'!$C:$C,0))),"",INDEX('Policy Characteristics'!K:K,MATCH($C1332,'Policy Characteristics'!$C:$C,0)))</f>
        <v>industry-ag-main.html#eff-stds</v>
      </c>
      <c r="R1332" s="76" t="str">
        <f>IF(ISBLANK(INDEX('Policy Characteristics'!L:L,MATCH($C1332,'Policy Characteristics'!$C:$C,0))),"",INDEX('Policy Characteristics'!L:L,MATCH($C1332,'Policy Characteristics'!$C:$C,0)))</f>
        <v>industry-energy-efficiency-standards.html</v>
      </c>
    </row>
    <row r="1333" spans="1:18" s="76" customFormat="1" x14ac:dyDescent="0.25">
      <c r="A1333" s="76" t="str">
        <f>IF(ISBLANK(INDEX('Policy Characteristics'!A:A,MATCH($C1333,'Policy Characteristics'!$C:$C,0))),"",INDEX('Policy Characteristics'!A:A,MATCH($C1333,'Policy Characteristics'!$C:$C,0)))</f>
        <v>Industry</v>
      </c>
      <c r="B1333" s="200" t="str">
        <f>IF(ISBLANK(INDEX('Policy Characteristics'!B:B,MATCH($C1333,'Policy Characteristics'!$C:$C,0))),"",INDEX('Policy Characteristics'!B:B,MATCH($C1333,'Policy Characteristics'!$C:$C,0)))</f>
        <v>Industry Energy Efficiency Standards</v>
      </c>
      <c r="C1333" s="76" t="str">
        <f t="shared" si="39"/>
        <v>Percentage Improvement in Eqpt Efficiency Standards above BAU</v>
      </c>
      <c r="D1333" s="78" t="s">
        <v>1301</v>
      </c>
      <c r="E1333" s="88" t="s">
        <v>947</v>
      </c>
      <c r="F1333" t="s">
        <v>999</v>
      </c>
      <c r="G1333" s="88" t="s">
        <v>951</v>
      </c>
      <c r="H1333" s="15">
        <v>975</v>
      </c>
      <c r="I1333" s="213" t="s">
        <v>43</v>
      </c>
      <c r="J1333" s="202" t="str">
        <f>IF(ISBLANK(INDEX('Policy Characteristics'!D:D,MATCH($C1333,'Policy Characteristics'!$C:$C,0))),"",INDEX('Policy Characteristics'!D:D,MATCH($C1333,'Policy Characteristics'!$C:$C,0)))</f>
        <v>Industry Energy Efficiency Standards</v>
      </c>
      <c r="K1333" s="76" t="str">
        <f>IF(ISBLANK(INDEX('Policy Characteristics'!E:E,MATCH($C1333,'Policy Characteristics'!$C:$C,0))),"",INDEX('Policy Characteristics'!E:E,MATCH($C1333,'Policy Characteristics'!$C:$C,0)))</f>
        <v>indst efficiency standards</v>
      </c>
      <c r="L1333" s="205">
        <f>IF(ISBLANK(INDEX('Policy Characteristics'!F:F,MATCH($C1333,'Policy Characteristics'!$C:$C,0))),"",INDEX('Policy Characteristics'!F:F,MATCH($C1333,'Policy Characteristics'!$C:$C,0)))</f>
        <v>0</v>
      </c>
      <c r="M1333" s="205">
        <f>IF(ISBLANK(INDEX('Policy Characteristics'!G:G,MATCH($C1333,'Policy Characteristics'!$C:$C,0))),"",INDEX('Policy Characteristics'!G:G,MATCH($C1333,'Policy Characteristics'!$C:$C,0)))</f>
        <v>0.3</v>
      </c>
      <c r="N1333" s="205">
        <f>IF(ISBLANK(INDEX('Policy Characteristics'!H:H,MATCH($C1333,'Policy Characteristics'!$C:$C,0))),"",INDEX('Policy Characteristics'!H:H,MATCH($C1333,'Policy Characteristics'!$C:$C,0)))</f>
        <v>0.01</v>
      </c>
      <c r="O1333" s="76" t="str">
        <f>IF(ISBLANK(INDEX('Policy Characteristics'!I:I,MATCH($C1333,'Policy Characteristics'!$C:$C,0))),"",INDEX('Policy Characteristics'!I:I,MATCH($C1333,'Policy Characteristics'!$C:$C,0)))</f>
        <v>% reduction in energy use</v>
      </c>
      <c r="P1333" s="7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76" t="str">
        <f>IF(ISBLANK(INDEX('Policy Characteristics'!K:K,MATCH($C1333,'Policy Characteristics'!$C:$C,0))),"",INDEX('Policy Characteristics'!K:K,MATCH($C1333,'Policy Characteristics'!$C:$C,0)))</f>
        <v>industry-ag-main.html#eff-stds</v>
      </c>
      <c r="R1333" s="76" t="str">
        <f>IF(ISBLANK(INDEX('Policy Characteristics'!L:L,MATCH($C1333,'Policy Characteristics'!$C:$C,0))),"",INDEX('Policy Characteristics'!L:L,MATCH($C1333,'Policy Characteristics'!$C:$C,0)))</f>
        <v>industry-energy-efficiency-standards.html</v>
      </c>
    </row>
    <row r="1334" spans="1:18" s="76" customFormat="1" x14ac:dyDescent="0.25">
      <c r="A1334" s="76" t="str">
        <f>IF(ISBLANK(INDEX('Policy Characteristics'!A:A,MATCH($C1334,'Policy Characteristics'!$C:$C,0))),"",INDEX('Policy Characteristics'!A:A,MATCH($C1334,'Policy Characteristics'!$C:$C,0)))</f>
        <v>Industry</v>
      </c>
      <c r="B1334" s="200" t="str">
        <f>IF(ISBLANK(INDEX('Policy Characteristics'!B:B,MATCH($C1334,'Policy Characteristics'!$C:$C,0))),"",INDEX('Policy Characteristics'!B:B,MATCH($C1334,'Policy Characteristics'!$C:$C,0)))</f>
        <v>Industry Energy Efficiency Standards</v>
      </c>
      <c r="C1334" s="76" t="str">
        <f t="shared" si="39"/>
        <v>Percentage Improvement in Eqpt Efficiency Standards above BAU</v>
      </c>
      <c r="D1334" s="78" t="s">
        <v>1301</v>
      </c>
      <c r="E1334" s="88" t="s">
        <v>948</v>
      </c>
      <c r="F1334" t="s">
        <v>999</v>
      </c>
      <c r="G1334" s="88" t="s">
        <v>952</v>
      </c>
      <c r="H1334" s="15">
        <v>976</v>
      </c>
      <c r="I1334" s="213" t="s">
        <v>44</v>
      </c>
      <c r="J1334" s="202" t="str">
        <f>IF(ISBLANK(INDEX('Policy Characteristics'!D:D,MATCH($C1334,'Policy Characteristics'!$C:$C,0))),"",INDEX('Policy Characteristics'!D:D,MATCH($C1334,'Policy Characteristics'!$C:$C,0)))</f>
        <v>Industry Energy Efficiency Standards</v>
      </c>
      <c r="K1334" s="76" t="str">
        <f>IF(ISBLANK(INDEX('Policy Characteristics'!E:E,MATCH($C1334,'Policy Characteristics'!$C:$C,0))),"",INDEX('Policy Characteristics'!E:E,MATCH($C1334,'Policy Characteristics'!$C:$C,0)))</f>
        <v>indst efficiency standards</v>
      </c>
      <c r="L1334" s="205">
        <f>IF(ISBLANK(INDEX('Policy Characteristics'!F:F,MATCH($C1334,'Policy Characteristics'!$C:$C,0))),"",INDEX('Policy Characteristics'!F:F,MATCH($C1334,'Policy Characteristics'!$C:$C,0)))</f>
        <v>0</v>
      </c>
      <c r="M1334" s="205">
        <f>IF(ISBLANK(INDEX('Policy Characteristics'!G:G,MATCH($C1334,'Policy Characteristics'!$C:$C,0))),"",INDEX('Policy Characteristics'!G:G,MATCH($C1334,'Policy Characteristics'!$C:$C,0)))</f>
        <v>0.3</v>
      </c>
      <c r="N1334" s="205">
        <f>IF(ISBLANK(INDEX('Policy Characteristics'!H:H,MATCH($C1334,'Policy Characteristics'!$C:$C,0))),"",INDEX('Policy Characteristics'!H:H,MATCH($C1334,'Policy Characteristics'!$C:$C,0)))</f>
        <v>0.01</v>
      </c>
      <c r="O1334" s="76" t="str">
        <f>IF(ISBLANK(INDEX('Policy Characteristics'!I:I,MATCH($C1334,'Policy Characteristics'!$C:$C,0))),"",INDEX('Policy Characteristics'!I:I,MATCH($C1334,'Policy Characteristics'!$C:$C,0)))</f>
        <v>% reduction in energy use</v>
      </c>
      <c r="P1334" s="7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76" t="str">
        <f>IF(ISBLANK(INDEX('Policy Characteristics'!K:K,MATCH($C1334,'Policy Characteristics'!$C:$C,0))),"",INDEX('Policy Characteristics'!K:K,MATCH($C1334,'Policy Characteristics'!$C:$C,0)))</f>
        <v>industry-ag-main.html#eff-stds</v>
      </c>
      <c r="R1334" s="76" t="str">
        <f>IF(ISBLANK(INDEX('Policy Characteristics'!L:L,MATCH($C1334,'Policy Characteristics'!$C:$C,0))),"",INDEX('Policy Characteristics'!L:L,MATCH($C1334,'Policy Characteristics'!$C:$C,0)))</f>
        <v>industry-energy-efficiency-standards.html</v>
      </c>
    </row>
    <row r="1335" spans="1:18" s="76" customFormat="1" x14ac:dyDescent="0.25">
      <c r="A1335" s="76" t="str">
        <f>IF(ISBLANK(INDEX('Policy Characteristics'!A:A,MATCH($C1335,'Policy Characteristics'!$C:$C,0))),"",INDEX('Policy Characteristics'!A:A,MATCH($C1335,'Policy Characteristics'!$C:$C,0)))</f>
        <v>Industry</v>
      </c>
      <c r="B1335" s="200" t="str">
        <f>IF(ISBLANK(INDEX('Policy Characteristics'!B:B,MATCH($C1335,'Policy Characteristics'!$C:$C,0))),"",INDEX('Policy Characteristics'!B:B,MATCH($C1335,'Policy Characteristics'!$C:$C,0)))</f>
        <v>Industry Energy Efficiency Standards</v>
      </c>
      <c r="C1335" s="76" t="str">
        <f t="shared" si="39"/>
        <v>Percentage Improvement in Eqpt Efficiency Standards above BAU</v>
      </c>
      <c r="D1335" s="78" t="s">
        <v>1301</v>
      </c>
      <c r="E1335" s="88" t="s">
        <v>945</v>
      </c>
      <c r="F1335" t="s">
        <v>999</v>
      </c>
      <c r="G1335" s="88" t="s">
        <v>950</v>
      </c>
      <c r="H1335" s="15">
        <v>977</v>
      </c>
      <c r="I1335" s="213" t="s">
        <v>44</v>
      </c>
      <c r="J1335" s="202" t="str">
        <f>IF(ISBLANK(INDEX('Policy Characteristics'!D:D,MATCH($C1335,'Policy Characteristics'!$C:$C,0))),"",INDEX('Policy Characteristics'!D:D,MATCH($C1335,'Policy Characteristics'!$C:$C,0)))</f>
        <v>Industry Energy Efficiency Standards</v>
      </c>
      <c r="K1335" s="76" t="str">
        <f>IF(ISBLANK(INDEX('Policy Characteristics'!E:E,MATCH($C1335,'Policy Characteristics'!$C:$C,0))),"",INDEX('Policy Characteristics'!E:E,MATCH($C1335,'Policy Characteristics'!$C:$C,0)))</f>
        <v>indst efficiency standards</v>
      </c>
      <c r="L1335" s="205">
        <f>IF(ISBLANK(INDEX('Policy Characteristics'!F:F,MATCH($C1335,'Policy Characteristics'!$C:$C,0))),"",INDEX('Policy Characteristics'!F:F,MATCH($C1335,'Policy Characteristics'!$C:$C,0)))</f>
        <v>0</v>
      </c>
      <c r="M1335" s="205">
        <f>IF(ISBLANK(INDEX('Policy Characteristics'!G:G,MATCH($C1335,'Policy Characteristics'!$C:$C,0))),"",INDEX('Policy Characteristics'!G:G,MATCH($C1335,'Policy Characteristics'!$C:$C,0)))</f>
        <v>0.3</v>
      </c>
      <c r="N1335" s="205">
        <f>IF(ISBLANK(INDEX('Policy Characteristics'!H:H,MATCH($C1335,'Policy Characteristics'!$C:$C,0))),"",INDEX('Policy Characteristics'!H:H,MATCH($C1335,'Policy Characteristics'!$C:$C,0)))</f>
        <v>0.01</v>
      </c>
      <c r="O1335" s="76" t="str">
        <f>IF(ISBLANK(INDEX('Policy Characteristics'!I:I,MATCH($C1335,'Policy Characteristics'!$C:$C,0))),"",INDEX('Policy Characteristics'!I:I,MATCH($C1335,'Policy Characteristics'!$C:$C,0)))</f>
        <v>% reduction in energy use</v>
      </c>
      <c r="P1335" s="7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76" t="str">
        <f>IF(ISBLANK(INDEX('Policy Characteristics'!K:K,MATCH($C1335,'Policy Characteristics'!$C:$C,0))),"",INDEX('Policy Characteristics'!K:K,MATCH($C1335,'Policy Characteristics'!$C:$C,0)))</f>
        <v>industry-ag-main.html#eff-stds</v>
      </c>
      <c r="R1335" s="76" t="str">
        <f>IF(ISBLANK(INDEX('Policy Characteristics'!L:L,MATCH($C1335,'Policy Characteristics'!$C:$C,0))),"",INDEX('Policy Characteristics'!L:L,MATCH($C1335,'Policy Characteristics'!$C:$C,0)))</f>
        <v>industry-energy-efficiency-standards.html</v>
      </c>
    </row>
    <row r="1336" spans="1:18" s="76" customFormat="1" x14ac:dyDescent="0.25">
      <c r="A1336" s="76" t="str">
        <f>IF(ISBLANK(INDEX('Policy Characteristics'!A:A,MATCH($C1336,'Policy Characteristics'!$C:$C,0))),"",INDEX('Policy Characteristics'!A:A,MATCH($C1336,'Policy Characteristics'!$C:$C,0)))</f>
        <v>Industry</v>
      </c>
      <c r="B1336" s="200" t="str">
        <f>IF(ISBLANK(INDEX('Policy Characteristics'!B:B,MATCH($C1336,'Policy Characteristics'!$C:$C,0))),"",INDEX('Policy Characteristics'!B:B,MATCH($C1336,'Policy Characteristics'!$C:$C,0)))</f>
        <v>Industry Energy Efficiency Standards</v>
      </c>
      <c r="C1336" s="76" t="str">
        <f t="shared" si="39"/>
        <v>Percentage Improvement in Eqpt Efficiency Standards above BAU</v>
      </c>
      <c r="D1336" s="78" t="s">
        <v>1302</v>
      </c>
      <c r="E1336" s="88" t="s">
        <v>642</v>
      </c>
      <c r="F1336" t="s">
        <v>1266</v>
      </c>
      <c r="G1336" s="88" t="s">
        <v>648</v>
      </c>
      <c r="H1336" s="15">
        <v>978</v>
      </c>
      <c r="I1336" s="213" t="s">
        <v>43</v>
      </c>
      <c r="J1336" s="202" t="str">
        <f>IF(ISBLANK(INDEX('Policy Characteristics'!D:D,MATCH($C1336,'Policy Characteristics'!$C:$C,0))),"",INDEX('Policy Characteristics'!D:D,MATCH($C1336,'Policy Characteristics'!$C:$C,0)))</f>
        <v>Industry Energy Efficiency Standards</v>
      </c>
      <c r="K1336" s="76" t="str">
        <f>IF(ISBLANK(INDEX('Policy Characteristics'!E:E,MATCH($C1336,'Policy Characteristics'!$C:$C,0))),"",INDEX('Policy Characteristics'!E:E,MATCH($C1336,'Policy Characteristics'!$C:$C,0)))</f>
        <v>indst efficiency standards</v>
      </c>
      <c r="L1336" s="205">
        <f>IF(ISBLANK(INDEX('Policy Characteristics'!F:F,MATCH($C1336,'Policy Characteristics'!$C:$C,0))),"",INDEX('Policy Characteristics'!F:F,MATCH($C1336,'Policy Characteristics'!$C:$C,0)))</f>
        <v>0</v>
      </c>
      <c r="M1336" s="205">
        <f>IF(ISBLANK(INDEX('Policy Characteristics'!G:G,MATCH($C1336,'Policy Characteristics'!$C:$C,0))),"",INDEX('Policy Characteristics'!G:G,MATCH($C1336,'Policy Characteristics'!$C:$C,0)))</f>
        <v>0.3</v>
      </c>
      <c r="N1336" s="205">
        <f>IF(ISBLANK(INDEX('Policy Characteristics'!H:H,MATCH($C1336,'Policy Characteristics'!$C:$C,0))),"",INDEX('Policy Characteristics'!H:H,MATCH($C1336,'Policy Characteristics'!$C:$C,0)))</f>
        <v>0.01</v>
      </c>
      <c r="O1336" s="76" t="str">
        <f>IF(ISBLANK(INDEX('Policy Characteristics'!I:I,MATCH($C1336,'Policy Characteristics'!$C:$C,0))),"",INDEX('Policy Characteristics'!I:I,MATCH($C1336,'Policy Characteristics'!$C:$C,0)))</f>
        <v>% reduction in energy use</v>
      </c>
      <c r="P1336" s="7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76" t="str">
        <f>IF(ISBLANK(INDEX('Policy Characteristics'!K:K,MATCH($C1336,'Policy Characteristics'!$C:$C,0))),"",INDEX('Policy Characteristics'!K:K,MATCH($C1336,'Policy Characteristics'!$C:$C,0)))</f>
        <v>industry-ag-main.html#eff-stds</v>
      </c>
      <c r="R1336" s="76" t="str">
        <f>IF(ISBLANK(INDEX('Policy Characteristics'!L:L,MATCH($C1336,'Policy Characteristics'!$C:$C,0))),"",INDEX('Policy Characteristics'!L:L,MATCH($C1336,'Policy Characteristics'!$C:$C,0)))</f>
        <v>industry-energy-efficiency-standards.html</v>
      </c>
    </row>
    <row r="1337" spans="1:18" s="76" customFormat="1" x14ac:dyDescent="0.25">
      <c r="A1337" s="76" t="str">
        <f>IF(ISBLANK(INDEX('Policy Characteristics'!A:A,MATCH($C1337,'Policy Characteristics'!$C:$C,0))),"",INDEX('Policy Characteristics'!A:A,MATCH($C1337,'Policy Characteristics'!$C:$C,0)))</f>
        <v>Industry</v>
      </c>
      <c r="B1337" s="200" t="str">
        <f>IF(ISBLANK(INDEX('Policy Characteristics'!B:B,MATCH($C1337,'Policy Characteristics'!$C:$C,0))),"",INDEX('Policy Characteristics'!B:B,MATCH($C1337,'Policy Characteristics'!$C:$C,0)))</f>
        <v>Industry Energy Efficiency Standards</v>
      </c>
      <c r="C1337" s="76" t="str">
        <f t="shared" si="39"/>
        <v>Percentage Improvement in Eqpt Efficiency Standards above BAU</v>
      </c>
      <c r="D1337" s="78" t="s">
        <v>1302</v>
      </c>
      <c r="E1337" s="88" t="s">
        <v>643</v>
      </c>
      <c r="F1337" t="s">
        <v>1266</v>
      </c>
      <c r="G1337" s="88" t="s">
        <v>651</v>
      </c>
      <c r="H1337" s="15">
        <v>979</v>
      </c>
      <c r="I1337" s="213" t="s">
        <v>44</v>
      </c>
      <c r="J1337" s="202" t="str">
        <f>IF(ISBLANK(INDEX('Policy Characteristics'!D:D,MATCH($C1337,'Policy Characteristics'!$C:$C,0))),"",INDEX('Policy Characteristics'!D:D,MATCH($C1337,'Policy Characteristics'!$C:$C,0)))</f>
        <v>Industry Energy Efficiency Standards</v>
      </c>
      <c r="K1337" s="76" t="str">
        <f>IF(ISBLANK(INDEX('Policy Characteristics'!E:E,MATCH($C1337,'Policy Characteristics'!$C:$C,0))),"",INDEX('Policy Characteristics'!E:E,MATCH($C1337,'Policy Characteristics'!$C:$C,0)))</f>
        <v>indst efficiency standards</v>
      </c>
      <c r="L1337" s="205">
        <f>IF(ISBLANK(INDEX('Policy Characteristics'!F:F,MATCH($C1337,'Policy Characteristics'!$C:$C,0))),"",INDEX('Policy Characteristics'!F:F,MATCH($C1337,'Policy Characteristics'!$C:$C,0)))</f>
        <v>0</v>
      </c>
      <c r="M1337" s="205">
        <f>IF(ISBLANK(INDEX('Policy Characteristics'!G:G,MATCH($C1337,'Policy Characteristics'!$C:$C,0))),"",INDEX('Policy Characteristics'!G:G,MATCH($C1337,'Policy Characteristics'!$C:$C,0)))</f>
        <v>0.3</v>
      </c>
      <c r="N1337" s="205">
        <f>IF(ISBLANK(INDEX('Policy Characteristics'!H:H,MATCH($C1337,'Policy Characteristics'!$C:$C,0))),"",INDEX('Policy Characteristics'!H:H,MATCH($C1337,'Policy Characteristics'!$C:$C,0)))</f>
        <v>0.01</v>
      </c>
      <c r="O1337" s="76" t="str">
        <f>IF(ISBLANK(INDEX('Policy Characteristics'!I:I,MATCH($C1337,'Policy Characteristics'!$C:$C,0))),"",INDEX('Policy Characteristics'!I:I,MATCH($C1337,'Policy Characteristics'!$C:$C,0)))</f>
        <v>% reduction in energy use</v>
      </c>
      <c r="P1337" s="7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76" t="str">
        <f>IF(ISBLANK(INDEX('Policy Characteristics'!K:K,MATCH($C1337,'Policy Characteristics'!$C:$C,0))),"",INDEX('Policy Characteristics'!K:K,MATCH($C1337,'Policy Characteristics'!$C:$C,0)))</f>
        <v>industry-ag-main.html#eff-stds</v>
      </c>
      <c r="R1337" s="76" t="str">
        <f>IF(ISBLANK(INDEX('Policy Characteristics'!L:L,MATCH($C1337,'Policy Characteristics'!$C:$C,0))),"",INDEX('Policy Characteristics'!L:L,MATCH($C1337,'Policy Characteristics'!$C:$C,0)))</f>
        <v>industry-energy-efficiency-standards.html</v>
      </c>
    </row>
    <row r="1338" spans="1:18" s="76" customFormat="1" x14ac:dyDescent="0.25">
      <c r="A1338" s="76" t="str">
        <f>IF(ISBLANK(INDEX('Policy Characteristics'!A:A,MATCH($C1338,'Policy Characteristics'!$C:$C,0))),"",INDEX('Policy Characteristics'!A:A,MATCH($C1338,'Policy Characteristics'!$C:$C,0)))</f>
        <v>Industry</v>
      </c>
      <c r="B1338" s="200" t="str">
        <f>IF(ISBLANK(INDEX('Policy Characteristics'!B:B,MATCH($C1338,'Policy Characteristics'!$C:$C,0))),"",INDEX('Policy Characteristics'!B:B,MATCH($C1338,'Policy Characteristics'!$C:$C,0)))</f>
        <v>Industry Energy Efficiency Standards</v>
      </c>
      <c r="C1338" s="76" t="str">
        <f t="shared" si="39"/>
        <v>Percentage Improvement in Eqpt Efficiency Standards above BAU</v>
      </c>
      <c r="D1338" s="78" t="s">
        <v>1302</v>
      </c>
      <c r="E1338" s="88" t="s">
        <v>644</v>
      </c>
      <c r="F1338" t="s">
        <v>1266</v>
      </c>
      <c r="G1338" s="88" t="s">
        <v>652</v>
      </c>
      <c r="H1338" s="15">
        <v>980</v>
      </c>
      <c r="I1338" s="213" t="s">
        <v>43</v>
      </c>
      <c r="J1338" s="202" t="str">
        <f>IF(ISBLANK(INDEX('Policy Characteristics'!D:D,MATCH($C1338,'Policy Characteristics'!$C:$C,0))),"",INDEX('Policy Characteristics'!D:D,MATCH($C1338,'Policy Characteristics'!$C:$C,0)))</f>
        <v>Industry Energy Efficiency Standards</v>
      </c>
      <c r="K1338" s="76" t="str">
        <f>IF(ISBLANK(INDEX('Policy Characteristics'!E:E,MATCH($C1338,'Policy Characteristics'!$C:$C,0))),"",INDEX('Policy Characteristics'!E:E,MATCH($C1338,'Policy Characteristics'!$C:$C,0)))</f>
        <v>indst efficiency standards</v>
      </c>
      <c r="L1338" s="205">
        <f>IF(ISBLANK(INDEX('Policy Characteristics'!F:F,MATCH($C1338,'Policy Characteristics'!$C:$C,0))),"",INDEX('Policy Characteristics'!F:F,MATCH($C1338,'Policy Characteristics'!$C:$C,0)))</f>
        <v>0</v>
      </c>
      <c r="M1338" s="205">
        <f>IF(ISBLANK(INDEX('Policy Characteristics'!G:G,MATCH($C1338,'Policy Characteristics'!$C:$C,0))),"",INDEX('Policy Characteristics'!G:G,MATCH($C1338,'Policy Characteristics'!$C:$C,0)))</f>
        <v>0.3</v>
      </c>
      <c r="N1338" s="205">
        <f>IF(ISBLANK(INDEX('Policy Characteristics'!H:H,MATCH($C1338,'Policy Characteristics'!$C:$C,0))),"",INDEX('Policy Characteristics'!H:H,MATCH($C1338,'Policy Characteristics'!$C:$C,0)))</f>
        <v>0.01</v>
      </c>
      <c r="O1338" s="76" t="str">
        <f>IF(ISBLANK(INDEX('Policy Characteristics'!I:I,MATCH($C1338,'Policy Characteristics'!$C:$C,0))),"",INDEX('Policy Characteristics'!I:I,MATCH($C1338,'Policy Characteristics'!$C:$C,0)))</f>
        <v>% reduction in energy use</v>
      </c>
      <c r="P1338" s="7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76" t="str">
        <f>IF(ISBLANK(INDEX('Policy Characteristics'!K:K,MATCH($C1338,'Policy Characteristics'!$C:$C,0))),"",INDEX('Policy Characteristics'!K:K,MATCH($C1338,'Policy Characteristics'!$C:$C,0)))</f>
        <v>industry-ag-main.html#eff-stds</v>
      </c>
      <c r="R1338" s="76" t="str">
        <f>IF(ISBLANK(INDEX('Policy Characteristics'!L:L,MATCH($C1338,'Policy Characteristics'!$C:$C,0))),"",INDEX('Policy Characteristics'!L:L,MATCH($C1338,'Policy Characteristics'!$C:$C,0)))</f>
        <v>industry-energy-efficiency-standards.html</v>
      </c>
    </row>
    <row r="1339" spans="1:18" s="76" customFormat="1" x14ac:dyDescent="0.25">
      <c r="A1339" s="76" t="str">
        <f>IF(ISBLANK(INDEX('Policy Characteristics'!A:A,MATCH($C1339,'Policy Characteristics'!$C:$C,0))),"",INDEX('Policy Characteristics'!A:A,MATCH($C1339,'Policy Characteristics'!$C:$C,0)))</f>
        <v>Industry</v>
      </c>
      <c r="B1339" s="200" t="str">
        <f>IF(ISBLANK(INDEX('Policy Characteristics'!B:B,MATCH($C1339,'Policy Characteristics'!$C:$C,0))),"",INDEX('Policy Characteristics'!B:B,MATCH($C1339,'Policy Characteristics'!$C:$C,0)))</f>
        <v>Industry Energy Efficiency Standards</v>
      </c>
      <c r="C1339" s="76" t="str">
        <f t="shared" si="39"/>
        <v>Percentage Improvement in Eqpt Efficiency Standards above BAU</v>
      </c>
      <c r="D1339" s="78" t="s">
        <v>1302</v>
      </c>
      <c r="E1339" s="88" t="s">
        <v>645</v>
      </c>
      <c r="F1339" t="s">
        <v>1266</v>
      </c>
      <c r="G1339" s="88" t="s">
        <v>649</v>
      </c>
      <c r="H1339" s="15">
        <v>981</v>
      </c>
      <c r="I1339" s="213" t="s">
        <v>44</v>
      </c>
      <c r="J1339" s="202" t="str">
        <f>IF(ISBLANK(INDEX('Policy Characteristics'!D:D,MATCH($C1339,'Policy Characteristics'!$C:$C,0))),"",INDEX('Policy Characteristics'!D:D,MATCH($C1339,'Policy Characteristics'!$C:$C,0)))</f>
        <v>Industry Energy Efficiency Standards</v>
      </c>
      <c r="K1339" s="76" t="str">
        <f>IF(ISBLANK(INDEX('Policy Characteristics'!E:E,MATCH($C1339,'Policy Characteristics'!$C:$C,0))),"",INDEX('Policy Characteristics'!E:E,MATCH($C1339,'Policy Characteristics'!$C:$C,0)))</f>
        <v>indst efficiency standards</v>
      </c>
      <c r="L1339" s="205">
        <f>IF(ISBLANK(INDEX('Policy Characteristics'!F:F,MATCH($C1339,'Policy Characteristics'!$C:$C,0))),"",INDEX('Policy Characteristics'!F:F,MATCH($C1339,'Policy Characteristics'!$C:$C,0)))</f>
        <v>0</v>
      </c>
      <c r="M1339" s="205">
        <f>IF(ISBLANK(INDEX('Policy Characteristics'!G:G,MATCH($C1339,'Policy Characteristics'!$C:$C,0))),"",INDEX('Policy Characteristics'!G:G,MATCH($C1339,'Policy Characteristics'!$C:$C,0)))</f>
        <v>0.3</v>
      </c>
      <c r="N1339" s="205">
        <f>IF(ISBLANK(INDEX('Policy Characteristics'!H:H,MATCH($C1339,'Policy Characteristics'!$C:$C,0))),"",INDEX('Policy Characteristics'!H:H,MATCH($C1339,'Policy Characteristics'!$C:$C,0)))</f>
        <v>0.01</v>
      </c>
      <c r="O1339" s="76" t="str">
        <f>IF(ISBLANK(INDEX('Policy Characteristics'!I:I,MATCH($C1339,'Policy Characteristics'!$C:$C,0))),"",INDEX('Policy Characteristics'!I:I,MATCH($C1339,'Policy Characteristics'!$C:$C,0)))</f>
        <v>% reduction in energy use</v>
      </c>
      <c r="P1339" s="7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76" t="str">
        <f>IF(ISBLANK(INDEX('Policy Characteristics'!K:K,MATCH($C1339,'Policy Characteristics'!$C:$C,0))),"",INDEX('Policy Characteristics'!K:K,MATCH($C1339,'Policy Characteristics'!$C:$C,0)))</f>
        <v>industry-ag-main.html#eff-stds</v>
      </c>
      <c r="R1339" s="76" t="str">
        <f>IF(ISBLANK(INDEX('Policy Characteristics'!L:L,MATCH($C1339,'Policy Characteristics'!$C:$C,0))),"",INDEX('Policy Characteristics'!L:L,MATCH($C1339,'Policy Characteristics'!$C:$C,0)))</f>
        <v>industry-energy-efficiency-standards.html</v>
      </c>
    </row>
    <row r="1340" spans="1:18" s="76" customFormat="1" x14ac:dyDescent="0.25">
      <c r="A1340" s="76" t="str">
        <f>IF(ISBLANK(INDEX('Policy Characteristics'!A:A,MATCH($C1340,'Policy Characteristics'!$C:$C,0))),"",INDEX('Policy Characteristics'!A:A,MATCH($C1340,'Policy Characteristics'!$C:$C,0)))</f>
        <v>Industry</v>
      </c>
      <c r="B1340" s="200" t="str">
        <f>IF(ISBLANK(INDEX('Policy Characteristics'!B:B,MATCH($C1340,'Policy Characteristics'!$C:$C,0))),"",INDEX('Policy Characteristics'!B:B,MATCH($C1340,'Policy Characteristics'!$C:$C,0)))</f>
        <v>Industry Energy Efficiency Standards</v>
      </c>
      <c r="C1340" s="76" t="str">
        <f t="shared" si="39"/>
        <v>Percentage Improvement in Eqpt Efficiency Standards above BAU</v>
      </c>
      <c r="D1340" s="78" t="s">
        <v>1302</v>
      </c>
      <c r="E1340" s="88" t="s">
        <v>646</v>
      </c>
      <c r="F1340" t="s">
        <v>1266</v>
      </c>
      <c r="G1340" s="88" t="s">
        <v>650</v>
      </c>
      <c r="H1340" s="15">
        <v>982</v>
      </c>
      <c r="I1340" s="213" t="s">
        <v>43</v>
      </c>
      <c r="J1340" s="202" t="str">
        <f>IF(ISBLANK(INDEX('Policy Characteristics'!D:D,MATCH($C1340,'Policy Characteristics'!$C:$C,0))),"",INDEX('Policy Characteristics'!D:D,MATCH($C1340,'Policy Characteristics'!$C:$C,0)))</f>
        <v>Industry Energy Efficiency Standards</v>
      </c>
      <c r="K1340" s="76" t="str">
        <f>IF(ISBLANK(INDEX('Policy Characteristics'!E:E,MATCH($C1340,'Policy Characteristics'!$C:$C,0))),"",INDEX('Policy Characteristics'!E:E,MATCH($C1340,'Policy Characteristics'!$C:$C,0)))</f>
        <v>indst efficiency standards</v>
      </c>
      <c r="L1340" s="205">
        <f>IF(ISBLANK(INDEX('Policy Characteristics'!F:F,MATCH($C1340,'Policy Characteristics'!$C:$C,0))),"",INDEX('Policy Characteristics'!F:F,MATCH($C1340,'Policy Characteristics'!$C:$C,0)))</f>
        <v>0</v>
      </c>
      <c r="M1340" s="205">
        <f>IF(ISBLANK(INDEX('Policy Characteristics'!G:G,MATCH($C1340,'Policy Characteristics'!$C:$C,0))),"",INDEX('Policy Characteristics'!G:G,MATCH($C1340,'Policy Characteristics'!$C:$C,0)))</f>
        <v>0.3</v>
      </c>
      <c r="N1340" s="205">
        <f>IF(ISBLANK(INDEX('Policy Characteristics'!H:H,MATCH($C1340,'Policy Characteristics'!$C:$C,0))),"",INDEX('Policy Characteristics'!H:H,MATCH($C1340,'Policy Characteristics'!$C:$C,0)))</f>
        <v>0.01</v>
      </c>
      <c r="O1340" s="76" t="str">
        <f>IF(ISBLANK(INDEX('Policy Characteristics'!I:I,MATCH($C1340,'Policy Characteristics'!$C:$C,0))),"",INDEX('Policy Characteristics'!I:I,MATCH($C1340,'Policy Characteristics'!$C:$C,0)))</f>
        <v>% reduction in energy use</v>
      </c>
      <c r="P1340" s="7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76" t="str">
        <f>IF(ISBLANK(INDEX('Policy Characteristics'!K:K,MATCH($C1340,'Policy Characteristics'!$C:$C,0))),"",INDEX('Policy Characteristics'!K:K,MATCH($C1340,'Policy Characteristics'!$C:$C,0)))</f>
        <v>industry-ag-main.html#eff-stds</v>
      </c>
      <c r="R1340" s="76" t="str">
        <f>IF(ISBLANK(INDEX('Policy Characteristics'!L:L,MATCH($C1340,'Policy Characteristics'!$C:$C,0))),"",INDEX('Policy Characteristics'!L:L,MATCH($C1340,'Policy Characteristics'!$C:$C,0)))</f>
        <v>industry-energy-efficiency-standards.html</v>
      </c>
    </row>
    <row r="1341" spans="1:18" s="76" customFormat="1" x14ac:dyDescent="0.25">
      <c r="A1341" s="76" t="str">
        <f>IF(ISBLANK(INDEX('Policy Characteristics'!A:A,MATCH($C1341,'Policy Characteristics'!$C:$C,0))),"",INDEX('Policy Characteristics'!A:A,MATCH($C1341,'Policy Characteristics'!$C:$C,0)))</f>
        <v>Industry</v>
      </c>
      <c r="B1341" s="200" t="str">
        <f>IF(ISBLANK(INDEX('Policy Characteristics'!B:B,MATCH($C1341,'Policy Characteristics'!$C:$C,0))),"",INDEX('Policy Characteristics'!B:B,MATCH($C1341,'Policy Characteristics'!$C:$C,0)))</f>
        <v>Industry Energy Efficiency Standards</v>
      </c>
      <c r="C1341" s="76" t="str">
        <f t="shared" si="39"/>
        <v>Percentage Improvement in Eqpt Efficiency Standards above BAU</v>
      </c>
      <c r="D1341" s="78" t="s">
        <v>1302</v>
      </c>
      <c r="E1341" s="88" t="s">
        <v>647</v>
      </c>
      <c r="F1341" t="s">
        <v>1266</v>
      </c>
      <c r="G1341" s="88" t="s">
        <v>653</v>
      </c>
      <c r="H1341" s="15">
        <v>983</v>
      </c>
      <c r="I1341" s="213" t="s">
        <v>44</v>
      </c>
      <c r="J1341" s="202" t="str">
        <f>IF(ISBLANK(INDEX('Policy Characteristics'!D:D,MATCH($C1341,'Policy Characteristics'!$C:$C,0))),"",INDEX('Policy Characteristics'!D:D,MATCH($C1341,'Policy Characteristics'!$C:$C,0)))</f>
        <v>Industry Energy Efficiency Standards</v>
      </c>
      <c r="K1341" s="76" t="str">
        <f>IF(ISBLANK(INDEX('Policy Characteristics'!E:E,MATCH($C1341,'Policy Characteristics'!$C:$C,0))),"",INDEX('Policy Characteristics'!E:E,MATCH($C1341,'Policy Characteristics'!$C:$C,0)))</f>
        <v>indst efficiency standards</v>
      </c>
      <c r="L1341" s="205">
        <f>IF(ISBLANK(INDEX('Policy Characteristics'!F:F,MATCH($C1341,'Policy Characteristics'!$C:$C,0))),"",INDEX('Policy Characteristics'!F:F,MATCH($C1341,'Policy Characteristics'!$C:$C,0)))</f>
        <v>0</v>
      </c>
      <c r="M1341" s="205">
        <f>IF(ISBLANK(INDEX('Policy Characteristics'!G:G,MATCH($C1341,'Policy Characteristics'!$C:$C,0))),"",INDEX('Policy Characteristics'!G:G,MATCH($C1341,'Policy Characteristics'!$C:$C,0)))</f>
        <v>0.3</v>
      </c>
      <c r="N1341" s="205">
        <f>IF(ISBLANK(INDEX('Policy Characteristics'!H:H,MATCH($C1341,'Policy Characteristics'!$C:$C,0))),"",INDEX('Policy Characteristics'!H:H,MATCH($C1341,'Policy Characteristics'!$C:$C,0)))</f>
        <v>0.01</v>
      </c>
      <c r="O1341" s="76" t="str">
        <f>IF(ISBLANK(INDEX('Policy Characteristics'!I:I,MATCH($C1341,'Policy Characteristics'!$C:$C,0))),"",INDEX('Policy Characteristics'!I:I,MATCH($C1341,'Policy Characteristics'!$C:$C,0)))</f>
        <v>% reduction in energy use</v>
      </c>
      <c r="P1341" s="7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76" t="str">
        <f>IF(ISBLANK(INDEX('Policy Characteristics'!K:K,MATCH($C1341,'Policy Characteristics'!$C:$C,0))),"",INDEX('Policy Characteristics'!K:K,MATCH($C1341,'Policy Characteristics'!$C:$C,0)))</f>
        <v>industry-ag-main.html#eff-stds</v>
      </c>
      <c r="R1341" s="76" t="str">
        <f>IF(ISBLANK(INDEX('Policy Characteristics'!L:L,MATCH($C1341,'Policy Characteristics'!$C:$C,0))),"",INDEX('Policy Characteristics'!L:L,MATCH($C1341,'Policy Characteristics'!$C:$C,0)))</f>
        <v>industry-energy-efficiency-standards.html</v>
      </c>
    </row>
    <row r="1342" spans="1:18" s="76" customFormat="1" x14ac:dyDescent="0.25">
      <c r="A1342" s="76" t="str">
        <f>IF(ISBLANK(INDEX('Policy Characteristics'!A:A,MATCH($C1342,'Policy Characteristics'!$C:$C,0))),"",INDEX('Policy Characteristics'!A:A,MATCH($C1342,'Policy Characteristics'!$C:$C,0)))</f>
        <v>Industry</v>
      </c>
      <c r="B1342" s="200" t="str">
        <f>IF(ISBLANK(INDEX('Policy Characteristics'!B:B,MATCH($C1342,'Policy Characteristics'!$C:$C,0))),"",INDEX('Policy Characteristics'!B:B,MATCH($C1342,'Policy Characteristics'!$C:$C,0)))</f>
        <v>Industry Energy Efficiency Standards</v>
      </c>
      <c r="C1342" s="76" t="str">
        <f t="shared" si="39"/>
        <v>Percentage Improvement in Eqpt Efficiency Standards above BAU</v>
      </c>
      <c r="D1342" s="78" t="s">
        <v>1302</v>
      </c>
      <c r="E1342" s="88" t="s">
        <v>946</v>
      </c>
      <c r="F1342" t="s">
        <v>1266</v>
      </c>
      <c r="G1342" s="88" t="s">
        <v>949</v>
      </c>
      <c r="H1342" s="15">
        <v>984</v>
      </c>
      <c r="I1342" s="213" t="s">
        <v>44</v>
      </c>
      <c r="J1342" s="202" t="str">
        <f>IF(ISBLANK(INDEX('Policy Characteristics'!D:D,MATCH($C1342,'Policy Characteristics'!$C:$C,0))),"",INDEX('Policy Characteristics'!D:D,MATCH($C1342,'Policy Characteristics'!$C:$C,0)))</f>
        <v>Industry Energy Efficiency Standards</v>
      </c>
      <c r="K1342" s="76" t="str">
        <f>IF(ISBLANK(INDEX('Policy Characteristics'!E:E,MATCH($C1342,'Policy Characteristics'!$C:$C,0))),"",INDEX('Policy Characteristics'!E:E,MATCH($C1342,'Policy Characteristics'!$C:$C,0)))</f>
        <v>indst efficiency standards</v>
      </c>
      <c r="L1342" s="205">
        <f>IF(ISBLANK(INDEX('Policy Characteristics'!F:F,MATCH($C1342,'Policy Characteristics'!$C:$C,0))),"",INDEX('Policy Characteristics'!F:F,MATCH($C1342,'Policy Characteristics'!$C:$C,0)))</f>
        <v>0</v>
      </c>
      <c r="M1342" s="205">
        <f>IF(ISBLANK(INDEX('Policy Characteristics'!G:G,MATCH($C1342,'Policy Characteristics'!$C:$C,0))),"",INDEX('Policy Characteristics'!G:G,MATCH($C1342,'Policy Characteristics'!$C:$C,0)))</f>
        <v>0.3</v>
      </c>
      <c r="N1342" s="205">
        <f>IF(ISBLANK(INDEX('Policy Characteristics'!H:H,MATCH($C1342,'Policy Characteristics'!$C:$C,0))),"",INDEX('Policy Characteristics'!H:H,MATCH($C1342,'Policy Characteristics'!$C:$C,0)))</f>
        <v>0.01</v>
      </c>
      <c r="O1342" s="76" t="str">
        <f>IF(ISBLANK(INDEX('Policy Characteristics'!I:I,MATCH($C1342,'Policy Characteristics'!$C:$C,0))),"",INDEX('Policy Characteristics'!I:I,MATCH($C1342,'Policy Characteristics'!$C:$C,0)))</f>
        <v>% reduction in energy use</v>
      </c>
      <c r="P1342" s="7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76" t="str">
        <f>IF(ISBLANK(INDEX('Policy Characteristics'!K:K,MATCH($C1342,'Policy Characteristics'!$C:$C,0))),"",INDEX('Policy Characteristics'!K:K,MATCH($C1342,'Policy Characteristics'!$C:$C,0)))</f>
        <v>industry-ag-main.html#eff-stds</v>
      </c>
      <c r="R1342" s="76" t="str">
        <f>IF(ISBLANK(INDEX('Policy Characteristics'!L:L,MATCH($C1342,'Policy Characteristics'!$C:$C,0))),"",INDEX('Policy Characteristics'!L:L,MATCH($C1342,'Policy Characteristics'!$C:$C,0)))</f>
        <v>industry-energy-efficiency-standards.html</v>
      </c>
    </row>
    <row r="1343" spans="1:18" s="76" customFormat="1" x14ac:dyDescent="0.25">
      <c r="A1343" s="76" t="str">
        <f>IF(ISBLANK(INDEX('Policy Characteristics'!A:A,MATCH($C1343,'Policy Characteristics'!$C:$C,0))),"",INDEX('Policy Characteristics'!A:A,MATCH($C1343,'Policy Characteristics'!$C:$C,0)))</f>
        <v>Industry</v>
      </c>
      <c r="B1343" s="200" t="str">
        <f>IF(ISBLANK(INDEX('Policy Characteristics'!B:B,MATCH($C1343,'Policy Characteristics'!$C:$C,0))),"",INDEX('Policy Characteristics'!B:B,MATCH($C1343,'Policy Characteristics'!$C:$C,0)))</f>
        <v>Industry Energy Efficiency Standards</v>
      </c>
      <c r="C1343" s="76" t="str">
        <f t="shared" si="39"/>
        <v>Percentage Improvement in Eqpt Efficiency Standards above BAU</v>
      </c>
      <c r="D1343" s="78" t="s">
        <v>1302</v>
      </c>
      <c r="E1343" s="88" t="s">
        <v>947</v>
      </c>
      <c r="F1343" t="s">
        <v>1266</v>
      </c>
      <c r="G1343" s="88" t="s">
        <v>951</v>
      </c>
      <c r="H1343" s="15">
        <v>985</v>
      </c>
      <c r="I1343" s="213" t="s">
        <v>43</v>
      </c>
      <c r="J1343" s="202" t="str">
        <f>IF(ISBLANK(INDEX('Policy Characteristics'!D:D,MATCH($C1343,'Policy Characteristics'!$C:$C,0))),"",INDEX('Policy Characteristics'!D:D,MATCH($C1343,'Policy Characteristics'!$C:$C,0)))</f>
        <v>Industry Energy Efficiency Standards</v>
      </c>
      <c r="K1343" s="76" t="str">
        <f>IF(ISBLANK(INDEX('Policy Characteristics'!E:E,MATCH($C1343,'Policy Characteristics'!$C:$C,0))),"",INDEX('Policy Characteristics'!E:E,MATCH($C1343,'Policy Characteristics'!$C:$C,0)))</f>
        <v>indst efficiency standards</v>
      </c>
      <c r="L1343" s="205">
        <f>IF(ISBLANK(INDEX('Policy Characteristics'!F:F,MATCH($C1343,'Policy Characteristics'!$C:$C,0))),"",INDEX('Policy Characteristics'!F:F,MATCH($C1343,'Policy Characteristics'!$C:$C,0)))</f>
        <v>0</v>
      </c>
      <c r="M1343" s="205">
        <f>IF(ISBLANK(INDEX('Policy Characteristics'!G:G,MATCH($C1343,'Policy Characteristics'!$C:$C,0))),"",INDEX('Policy Characteristics'!G:G,MATCH($C1343,'Policy Characteristics'!$C:$C,0)))</f>
        <v>0.3</v>
      </c>
      <c r="N1343" s="205">
        <f>IF(ISBLANK(INDEX('Policy Characteristics'!H:H,MATCH($C1343,'Policy Characteristics'!$C:$C,0))),"",INDEX('Policy Characteristics'!H:H,MATCH($C1343,'Policy Characteristics'!$C:$C,0)))</f>
        <v>0.01</v>
      </c>
      <c r="O1343" s="76" t="str">
        <f>IF(ISBLANK(INDEX('Policy Characteristics'!I:I,MATCH($C1343,'Policy Characteristics'!$C:$C,0))),"",INDEX('Policy Characteristics'!I:I,MATCH($C1343,'Policy Characteristics'!$C:$C,0)))</f>
        <v>% reduction in energy use</v>
      </c>
      <c r="P1343" s="7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76" t="str">
        <f>IF(ISBLANK(INDEX('Policy Characteristics'!K:K,MATCH($C1343,'Policy Characteristics'!$C:$C,0))),"",INDEX('Policy Characteristics'!K:K,MATCH($C1343,'Policy Characteristics'!$C:$C,0)))</f>
        <v>industry-ag-main.html#eff-stds</v>
      </c>
      <c r="R1343" s="76" t="str">
        <f>IF(ISBLANK(INDEX('Policy Characteristics'!L:L,MATCH($C1343,'Policy Characteristics'!$C:$C,0))),"",INDEX('Policy Characteristics'!L:L,MATCH($C1343,'Policy Characteristics'!$C:$C,0)))</f>
        <v>industry-energy-efficiency-standards.html</v>
      </c>
    </row>
    <row r="1344" spans="1:18" s="76" customFormat="1" x14ac:dyDescent="0.25">
      <c r="A1344" s="76" t="str">
        <f>IF(ISBLANK(INDEX('Policy Characteristics'!A:A,MATCH($C1344,'Policy Characteristics'!$C:$C,0))),"",INDEX('Policy Characteristics'!A:A,MATCH($C1344,'Policy Characteristics'!$C:$C,0)))</f>
        <v>Industry</v>
      </c>
      <c r="B1344" s="200" t="str">
        <f>IF(ISBLANK(INDEX('Policy Characteristics'!B:B,MATCH($C1344,'Policy Characteristics'!$C:$C,0))),"",INDEX('Policy Characteristics'!B:B,MATCH($C1344,'Policy Characteristics'!$C:$C,0)))</f>
        <v>Industry Energy Efficiency Standards</v>
      </c>
      <c r="C1344" s="76" t="str">
        <f t="shared" si="39"/>
        <v>Percentage Improvement in Eqpt Efficiency Standards above BAU</v>
      </c>
      <c r="D1344" s="78" t="s">
        <v>1302</v>
      </c>
      <c r="E1344" s="88" t="s">
        <v>948</v>
      </c>
      <c r="F1344" t="s">
        <v>1266</v>
      </c>
      <c r="G1344" s="88" t="s">
        <v>952</v>
      </c>
      <c r="H1344" s="15">
        <v>986</v>
      </c>
      <c r="I1344" s="213" t="s">
        <v>44</v>
      </c>
      <c r="J1344" s="202" t="str">
        <f>IF(ISBLANK(INDEX('Policy Characteristics'!D:D,MATCH($C1344,'Policy Characteristics'!$C:$C,0))),"",INDEX('Policy Characteristics'!D:D,MATCH($C1344,'Policy Characteristics'!$C:$C,0)))</f>
        <v>Industry Energy Efficiency Standards</v>
      </c>
      <c r="K1344" s="76" t="str">
        <f>IF(ISBLANK(INDEX('Policy Characteristics'!E:E,MATCH($C1344,'Policy Characteristics'!$C:$C,0))),"",INDEX('Policy Characteristics'!E:E,MATCH($C1344,'Policy Characteristics'!$C:$C,0)))</f>
        <v>indst efficiency standards</v>
      </c>
      <c r="L1344" s="205">
        <f>IF(ISBLANK(INDEX('Policy Characteristics'!F:F,MATCH($C1344,'Policy Characteristics'!$C:$C,0))),"",INDEX('Policy Characteristics'!F:F,MATCH($C1344,'Policy Characteristics'!$C:$C,0)))</f>
        <v>0</v>
      </c>
      <c r="M1344" s="205">
        <f>IF(ISBLANK(INDEX('Policy Characteristics'!G:G,MATCH($C1344,'Policy Characteristics'!$C:$C,0))),"",INDEX('Policy Characteristics'!G:G,MATCH($C1344,'Policy Characteristics'!$C:$C,0)))</f>
        <v>0.3</v>
      </c>
      <c r="N1344" s="205">
        <f>IF(ISBLANK(INDEX('Policy Characteristics'!H:H,MATCH($C1344,'Policy Characteristics'!$C:$C,0))),"",INDEX('Policy Characteristics'!H:H,MATCH($C1344,'Policy Characteristics'!$C:$C,0)))</f>
        <v>0.01</v>
      </c>
      <c r="O1344" s="76" t="str">
        <f>IF(ISBLANK(INDEX('Policy Characteristics'!I:I,MATCH($C1344,'Policy Characteristics'!$C:$C,0))),"",INDEX('Policy Characteristics'!I:I,MATCH($C1344,'Policy Characteristics'!$C:$C,0)))</f>
        <v>% reduction in energy use</v>
      </c>
      <c r="P1344" s="7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76" t="str">
        <f>IF(ISBLANK(INDEX('Policy Characteristics'!K:K,MATCH($C1344,'Policy Characteristics'!$C:$C,0))),"",INDEX('Policy Characteristics'!K:K,MATCH($C1344,'Policy Characteristics'!$C:$C,0)))</f>
        <v>industry-ag-main.html#eff-stds</v>
      </c>
      <c r="R1344" s="76" t="str">
        <f>IF(ISBLANK(INDEX('Policy Characteristics'!L:L,MATCH($C1344,'Policy Characteristics'!$C:$C,0))),"",INDEX('Policy Characteristics'!L:L,MATCH($C1344,'Policy Characteristics'!$C:$C,0)))</f>
        <v>industry-energy-efficiency-standards.html</v>
      </c>
    </row>
    <row r="1345" spans="1:18" s="76" customFormat="1" x14ac:dyDescent="0.25">
      <c r="A1345" s="76" t="str">
        <f>IF(ISBLANK(INDEX('Policy Characteristics'!A:A,MATCH($C1345,'Policy Characteristics'!$C:$C,0))),"",INDEX('Policy Characteristics'!A:A,MATCH($C1345,'Policy Characteristics'!$C:$C,0)))</f>
        <v>Industry</v>
      </c>
      <c r="B1345" s="200" t="str">
        <f>IF(ISBLANK(INDEX('Policy Characteristics'!B:B,MATCH($C1345,'Policy Characteristics'!$C:$C,0))),"",INDEX('Policy Characteristics'!B:B,MATCH($C1345,'Policy Characteristics'!$C:$C,0)))</f>
        <v>Industry Energy Efficiency Standards</v>
      </c>
      <c r="C1345" s="76" t="str">
        <f t="shared" si="39"/>
        <v>Percentage Improvement in Eqpt Efficiency Standards above BAU</v>
      </c>
      <c r="D1345" s="78" t="s">
        <v>1302</v>
      </c>
      <c r="E1345" s="88" t="s">
        <v>945</v>
      </c>
      <c r="F1345" t="s">
        <v>1266</v>
      </c>
      <c r="G1345" s="88" t="s">
        <v>950</v>
      </c>
      <c r="H1345" s="15">
        <v>987</v>
      </c>
      <c r="I1345" s="213" t="s">
        <v>44</v>
      </c>
      <c r="J1345" s="202" t="str">
        <f>IF(ISBLANK(INDEX('Policy Characteristics'!D:D,MATCH($C1345,'Policy Characteristics'!$C:$C,0))),"",INDEX('Policy Characteristics'!D:D,MATCH($C1345,'Policy Characteristics'!$C:$C,0)))</f>
        <v>Industry Energy Efficiency Standards</v>
      </c>
      <c r="K1345" s="76" t="str">
        <f>IF(ISBLANK(INDEX('Policy Characteristics'!E:E,MATCH($C1345,'Policy Characteristics'!$C:$C,0))),"",INDEX('Policy Characteristics'!E:E,MATCH($C1345,'Policy Characteristics'!$C:$C,0)))</f>
        <v>indst efficiency standards</v>
      </c>
      <c r="L1345" s="205">
        <f>IF(ISBLANK(INDEX('Policy Characteristics'!F:F,MATCH($C1345,'Policy Characteristics'!$C:$C,0))),"",INDEX('Policy Characteristics'!F:F,MATCH($C1345,'Policy Characteristics'!$C:$C,0)))</f>
        <v>0</v>
      </c>
      <c r="M1345" s="205">
        <f>IF(ISBLANK(INDEX('Policy Characteristics'!G:G,MATCH($C1345,'Policy Characteristics'!$C:$C,0))),"",INDEX('Policy Characteristics'!G:G,MATCH($C1345,'Policy Characteristics'!$C:$C,0)))</f>
        <v>0.3</v>
      </c>
      <c r="N1345" s="205">
        <f>IF(ISBLANK(INDEX('Policy Characteristics'!H:H,MATCH($C1345,'Policy Characteristics'!$C:$C,0))),"",INDEX('Policy Characteristics'!H:H,MATCH($C1345,'Policy Characteristics'!$C:$C,0)))</f>
        <v>0.01</v>
      </c>
      <c r="O1345" s="76" t="str">
        <f>IF(ISBLANK(INDEX('Policy Characteristics'!I:I,MATCH($C1345,'Policy Characteristics'!$C:$C,0))),"",INDEX('Policy Characteristics'!I:I,MATCH($C1345,'Policy Characteristics'!$C:$C,0)))</f>
        <v>% reduction in energy use</v>
      </c>
      <c r="P1345" s="7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76" t="str">
        <f>IF(ISBLANK(INDEX('Policy Characteristics'!K:K,MATCH($C1345,'Policy Characteristics'!$C:$C,0))),"",INDEX('Policy Characteristics'!K:K,MATCH($C1345,'Policy Characteristics'!$C:$C,0)))</f>
        <v>industry-ag-main.html#eff-stds</v>
      </c>
      <c r="R1345" s="76" t="str">
        <f>IF(ISBLANK(INDEX('Policy Characteristics'!L:L,MATCH($C1345,'Policy Characteristics'!$C:$C,0))),"",INDEX('Policy Characteristics'!L:L,MATCH($C1345,'Policy Characteristics'!$C:$C,0)))</f>
        <v>industry-energy-efficiency-standards.html</v>
      </c>
    </row>
    <row r="1346" spans="1:18" s="76" customFormat="1" x14ac:dyDescent="0.25">
      <c r="A1346" s="76" t="str">
        <f>IF(ISBLANK(INDEX('Policy Characteristics'!A:A,MATCH($C1346,'Policy Characteristics'!$C:$C,0))),"",INDEX('Policy Characteristics'!A:A,MATCH($C1346,'Policy Characteristics'!$C:$C,0)))</f>
        <v>Industry</v>
      </c>
      <c r="B1346" s="200" t="str">
        <f>IF(ISBLANK(INDEX('Policy Characteristics'!B:B,MATCH($C1346,'Policy Characteristics'!$C:$C,0))),"",INDEX('Policy Characteristics'!B:B,MATCH($C1346,'Policy Characteristics'!$C:$C,0)))</f>
        <v>Industry Energy Efficiency Standards</v>
      </c>
      <c r="C1346" s="76" t="str">
        <f t="shared" si="39"/>
        <v>Percentage Improvement in Eqpt Efficiency Standards above BAU</v>
      </c>
      <c r="D1346" s="78" t="s">
        <v>1303</v>
      </c>
      <c r="E1346" s="88" t="s">
        <v>642</v>
      </c>
      <c r="F1346" t="s">
        <v>1267</v>
      </c>
      <c r="G1346" s="88" t="s">
        <v>648</v>
      </c>
      <c r="H1346" s="15">
        <v>988</v>
      </c>
      <c r="I1346" s="213" t="s">
        <v>43</v>
      </c>
      <c r="J1346" s="202" t="str">
        <f>IF(ISBLANK(INDEX('Policy Characteristics'!D:D,MATCH($C1346,'Policy Characteristics'!$C:$C,0))),"",INDEX('Policy Characteristics'!D:D,MATCH($C1346,'Policy Characteristics'!$C:$C,0)))</f>
        <v>Industry Energy Efficiency Standards</v>
      </c>
      <c r="K1346" s="76" t="str">
        <f>IF(ISBLANK(INDEX('Policy Characteristics'!E:E,MATCH($C1346,'Policy Characteristics'!$C:$C,0))),"",INDEX('Policy Characteristics'!E:E,MATCH($C1346,'Policy Characteristics'!$C:$C,0)))</f>
        <v>indst efficiency standards</v>
      </c>
      <c r="L1346" s="205">
        <f>IF(ISBLANK(INDEX('Policy Characteristics'!F:F,MATCH($C1346,'Policy Characteristics'!$C:$C,0))),"",INDEX('Policy Characteristics'!F:F,MATCH($C1346,'Policy Characteristics'!$C:$C,0)))</f>
        <v>0</v>
      </c>
      <c r="M1346" s="205">
        <f>IF(ISBLANK(INDEX('Policy Characteristics'!G:G,MATCH($C1346,'Policy Characteristics'!$C:$C,0))),"",INDEX('Policy Characteristics'!G:G,MATCH($C1346,'Policy Characteristics'!$C:$C,0)))</f>
        <v>0.3</v>
      </c>
      <c r="N1346" s="205">
        <f>IF(ISBLANK(INDEX('Policy Characteristics'!H:H,MATCH($C1346,'Policy Characteristics'!$C:$C,0))),"",INDEX('Policy Characteristics'!H:H,MATCH($C1346,'Policy Characteristics'!$C:$C,0)))</f>
        <v>0.01</v>
      </c>
      <c r="O1346" s="76" t="str">
        <f>IF(ISBLANK(INDEX('Policy Characteristics'!I:I,MATCH($C1346,'Policy Characteristics'!$C:$C,0))),"",INDEX('Policy Characteristics'!I:I,MATCH($C1346,'Policy Characteristics'!$C:$C,0)))</f>
        <v>% reduction in energy use</v>
      </c>
      <c r="P1346" s="7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76" t="str">
        <f>IF(ISBLANK(INDEX('Policy Characteristics'!K:K,MATCH($C1346,'Policy Characteristics'!$C:$C,0))),"",INDEX('Policy Characteristics'!K:K,MATCH($C1346,'Policy Characteristics'!$C:$C,0)))</f>
        <v>industry-ag-main.html#eff-stds</v>
      </c>
      <c r="R1346" s="76" t="str">
        <f>IF(ISBLANK(INDEX('Policy Characteristics'!L:L,MATCH($C1346,'Policy Characteristics'!$C:$C,0))),"",INDEX('Policy Characteristics'!L:L,MATCH($C1346,'Policy Characteristics'!$C:$C,0)))</f>
        <v>industry-energy-efficiency-standards.html</v>
      </c>
    </row>
    <row r="1347" spans="1:18" s="76" customFormat="1" x14ac:dyDescent="0.25">
      <c r="A1347" s="76" t="str">
        <f>IF(ISBLANK(INDEX('Policy Characteristics'!A:A,MATCH($C1347,'Policy Characteristics'!$C:$C,0))),"",INDEX('Policy Characteristics'!A:A,MATCH($C1347,'Policy Characteristics'!$C:$C,0)))</f>
        <v>Industry</v>
      </c>
      <c r="B1347" s="200" t="str">
        <f>IF(ISBLANK(INDEX('Policy Characteristics'!B:B,MATCH($C1347,'Policy Characteristics'!$C:$C,0))),"",INDEX('Policy Characteristics'!B:B,MATCH($C1347,'Policy Characteristics'!$C:$C,0)))</f>
        <v>Industry Energy Efficiency Standards</v>
      </c>
      <c r="C1347" s="76" t="str">
        <f t="shared" si="39"/>
        <v>Percentage Improvement in Eqpt Efficiency Standards above BAU</v>
      </c>
      <c r="D1347" s="78" t="s">
        <v>1303</v>
      </c>
      <c r="E1347" s="88" t="s">
        <v>643</v>
      </c>
      <c r="F1347" t="s">
        <v>1267</v>
      </c>
      <c r="G1347" s="88" t="s">
        <v>651</v>
      </c>
      <c r="H1347" s="15">
        <v>989</v>
      </c>
      <c r="I1347" s="213" t="s">
        <v>44</v>
      </c>
      <c r="J1347" s="202" t="str">
        <f>IF(ISBLANK(INDEX('Policy Characteristics'!D:D,MATCH($C1347,'Policy Characteristics'!$C:$C,0))),"",INDEX('Policy Characteristics'!D:D,MATCH($C1347,'Policy Characteristics'!$C:$C,0)))</f>
        <v>Industry Energy Efficiency Standards</v>
      </c>
      <c r="K1347" s="76" t="str">
        <f>IF(ISBLANK(INDEX('Policy Characteristics'!E:E,MATCH($C1347,'Policy Characteristics'!$C:$C,0))),"",INDEX('Policy Characteristics'!E:E,MATCH($C1347,'Policy Characteristics'!$C:$C,0)))</f>
        <v>indst efficiency standards</v>
      </c>
      <c r="L1347" s="205">
        <f>IF(ISBLANK(INDEX('Policy Characteristics'!F:F,MATCH($C1347,'Policy Characteristics'!$C:$C,0))),"",INDEX('Policy Characteristics'!F:F,MATCH($C1347,'Policy Characteristics'!$C:$C,0)))</f>
        <v>0</v>
      </c>
      <c r="M1347" s="205">
        <f>IF(ISBLANK(INDEX('Policy Characteristics'!G:G,MATCH($C1347,'Policy Characteristics'!$C:$C,0))),"",INDEX('Policy Characteristics'!G:G,MATCH($C1347,'Policy Characteristics'!$C:$C,0)))</f>
        <v>0.3</v>
      </c>
      <c r="N1347" s="205">
        <f>IF(ISBLANK(INDEX('Policy Characteristics'!H:H,MATCH($C1347,'Policy Characteristics'!$C:$C,0))),"",INDEX('Policy Characteristics'!H:H,MATCH($C1347,'Policy Characteristics'!$C:$C,0)))</f>
        <v>0.01</v>
      </c>
      <c r="O1347" s="76" t="str">
        <f>IF(ISBLANK(INDEX('Policy Characteristics'!I:I,MATCH($C1347,'Policy Characteristics'!$C:$C,0))),"",INDEX('Policy Characteristics'!I:I,MATCH($C1347,'Policy Characteristics'!$C:$C,0)))</f>
        <v>% reduction in energy use</v>
      </c>
      <c r="P1347" s="7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76" t="str">
        <f>IF(ISBLANK(INDEX('Policy Characteristics'!K:K,MATCH($C1347,'Policy Characteristics'!$C:$C,0))),"",INDEX('Policy Characteristics'!K:K,MATCH($C1347,'Policy Characteristics'!$C:$C,0)))</f>
        <v>industry-ag-main.html#eff-stds</v>
      </c>
      <c r="R1347" s="76" t="str">
        <f>IF(ISBLANK(INDEX('Policy Characteristics'!L:L,MATCH($C1347,'Policy Characteristics'!$C:$C,0))),"",INDEX('Policy Characteristics'!L:L,MATCH($C1347,'Policy Characteristics'!$C:$C,0)))</f>
        <v>industry-energy-efficiency-standards.html</v>
      </c>
    </row>
    <row r="1348" spans="1:18" s="76" customFormat="1" x14ac:dyDescent="0.25">
      <c r="A1348" s="76" t="str">
        <f>IF(ISBLANK(INDEX('Policy Characteristics'!A:A,MATCH($C1348,'Policy Characteristics'!$C:$C,0))),"",INDEX('Policy Characteristics'!A:A,MATCH($C1348,'Policy Characteristics'!$C:$C,0)))</f>
        <v>Industry</v>
      </c>
      <c r="B1348" s="200" t="str">
        <f>IF(ISBLANK(INDEX('Policy Characteristics'!B:B,MATCH($C1348,'Policy Characteristics'!$C:$C,0))),"",INDEX('Policy Characteristics'!B:B,MATCH($C1348,'Policy Characteristics'!$C:$C,0)))</f>
        <v>Industry Energy Efficiency Standards</v>
      </c>
      <c r="C1348" s="76" t="str">
        <f t="shared" si="39"/>
        <v>Percentage Improvement in Eqpt Efficiency Standards above BAU</v>
      </c>
      <c r="D1348" s="78" t="s">
        <v>1303</v>
      </c>
      <c r="E1348" s="88" t="s">
        <v>644</v>
      </c>
      <c r="F1348" t="s">
        <v>1267</v>
      </c>
      <c r="G1348" s="88" t="s">
        <v>652</v>
      </c>
      <c r="H1348" s="15">
        <v>990</v>
      </c>
      <c r="I1348" s="213" t="s">
        <v>43</v>
      </c>
      <c r="J1348" s="202" t="str">
        <f>IF(ISBLANK(INDEX('Policy Characteristics'!D:D,MATCH($C1348,'Policy Characteristics'!$C:$C,0))),"",INDEX('Policy Characteristics'!D:D,MATCH($C1348,'Policy Characteristics'!$C:$C,0)))</f>
        <v>Industry Energy Efficiency Standards</v>
      </c>
      <c r="K1348" s="76" t="str">
        <f>IF(ISBLANK(INDEX('Policy Characteristics'!E:E,MATCH($C1348,'Policy Characteristics'!$C:$C,0))),"",INDEX('Policy Characteristics'!E:E,MATCH($C1348,'Policy Characteristics'!$C:$C,0)))</f>
        <v>indst efficiency standards</v>
      </c>
      <c r="L1348" s="205">
        <f>IF(ISBLANK(INDEX('Policy Characteristics'!F:F,MATCH($C1348,'Policy Characteristics'!$C:$C,0))),"",INDEX('Policy Characteristics'!F:F,MATCH($C1348,'Policy Characteristics'!$C:$C,0)))</f>
        <v>0</v>
      </c>
      <c r="M1348" s="205">
        <f>IF(ISBLANK(INDEX('Policy Characteristics'!G:G,MATCH($C1348,'Policy Characteristics'!$C:$C,0))),"",INDEX('Policy Characteristics'!G:G,MATCH($C1348,'Policy Characteristics'!$C:$C,0)))</f>
        <v>0.3</v>
      </c>
      <c r="N1348" s="205">
        <f>IF(ISBLANK(INDEX('Policy Characteristics'!H:H,MATCH($C1348,'Policy Characteristics'!$C:$C,0))),"",INDEX('Policy Characteristics'!H:H,MATCH($C1348,'Policy Characteristics'!$C:$C,0)))</f>
        <v>0.01</v>
      </c>
      <c r="O1348" s="76" t="str">
        <f>IF(ISBLANK(INDEX('Policy Characteristics'!I:I,MATCH($C1348,'Policy Characteristics'!$C:$C,0))),"",INDEX('Policy Characteristics'!I:I,MATCH($C1348,'Policy Characteristics'!$C:$C,0)))</f>
        <v>% reduction in energy use</v>
      </c>
      <c r="P1348" s="7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76" t="str">
        <f>IF(ISBLANK(INDEX('Policy Characteristics'!K:K,MATCH($C1348,'Policy Characteristics'!$C:$C,0))),"",INDEX('Policy Characteristics'!K:K,MATCH($C1348,'Policy Characteristics'!$C:$C,0)))</f>
        <v>industry-ag-main.html#eff-stds</v>
      </c>
      <c r="R1348" s="76" t="str">
        <f>IF(ISBLANK(INDEX('Policy Characteristics'!L:L,MATCH($C1348,'Policy Characteristics'!$C:$C,0))),"",INDEX('Policy Characteristics'!L:L,MATCH($C1348,'Policy Characteristics'!$C:$C,0)))</f>
        <v>industry-energy-efficiency-standards.html</v>
      </c>
    </row>
    <row r="1349" spans="1:18" s="76" customFormat="1" x14ac:dyDescent="0.25">
      <c r="A1349" s="76" t="str">
        <f>IF(ISBLANK(INDEX('Policy Characteristics'!A:A,MATCH($C1349,'Policy Characteristics'!$C:$C,0))),"",INDEX('Policy Characteristics'!A:A,MATCH($C1349,'Policy Characteristics'!$C:$C,0)))</f>
        <v>Industry</v>
      </c>
      <c r="B1349" s="200" t="str">
        <f>IF(ISBLANK(INDEX('Policy Characteristics'!B:B,MATCH($C1349,'Policy Characteristics'!$C:$C,0))),"",INDEX('Policy Characteristics'!B:B,MATCH($C1349,'Policy Characteristics'!$C:$C,0)))</f>
        <v>Industry Energy Efficiency Standards</v>
      </c>
      <c r="C1349" s="76" t="str">
        <f t="shared" si="39"/>
        <v>Percentage Improvement in Eqpt Efficiency Standards above BAU</v>
      </c>
      <c r="D1349" s="78" t="s">
        <v>1303</v>
      </c>
      <c r="E1349" s="88" t="s">
        <v>645</v>
      </c>
      <c r="F1349" t="s">
        <v>1267</v>
      </c>
      <c r="G1349" s="88" t="s">
        <v>649</v>
      </c>
      <c r="H1349" s="15">
        <v>991</v>
      </c>
      <c r="I1349" s="213" t="s">
        <v>44</v>
      </c>
      <c r="J1349" s="202" t="str">
        <f>IF(ISBLANK(INDEX('Policy Characteristics'!D:D,MATCH($C1349,'Policy Characteristics'!$C:$C,0))),"",INDEX('Policy Characteristics'!D:D,MATCH($C1349,'Policy Characteristics'!$C:$C,0)))</f>
        <v>Industry Energy Efficiency Standards</v>
      </c>
      <c r="K1349" s="76" t="str">
        <f>IF(ISBLANK(INDEX('Policy Characteristics'!E:E,MATCH($C1349,'Policy Characteristics'!$C:$C,0))),"",INDEX('Policy Characteristics'!E:E,MATCH($C1349,'Policy Characteristics'!$C:$C,0)))</f>
        <v>indst efficiency standards</v>
      </c>
      <c r="L1349" s="205">
        <f>IF(ISBLANK(INDEX('Policy Characteristics'!F:F,MATCH($C1349,'Policy Characteristics'!$C:$C,0))),"",INDEX('Policy Characteristics'!F:F,MATCH($C1349,'Policy Characteristics'!$C:$C,0)))</f>
        <v>0</v>
      </c>
      <c r="M1349" s="205">
        <f>IF(ISBLANK(INDEX('Policy Characteristics'!G:G,MATCH($C1349,'Policy Characteristics'!$C:$C,0))),"",INDEX('Policy Characteristics'!G:G,MATCH($C1349,'Policy Characteristics'!$C:$C,0)))</f>
        <v>0.3</v>
      </c>
      <c r="N1349" s="205">
        <f>IF(ISBLANK(INDEX('Policy Characteristics'!H:H,MATCH($C1349,'Policy Characteristics'!$C:$C,0))),"",INDEX('Policy Characteristics'!H:H,MATCH($C1349,'Policy Characteristics'!$C:$C,0)))</f>
        <v>0.01</v>
      </c>
      <c r="O1349" s="76" t="str">
        <f>IF(ISBLANK(INDEX('Policy Characteristics'!I:I,MATCH($C1349,'Policy Characteristics'!$C:$C,0))),"",INDEX('Policy Characteristics'!I:I,MATCH($C1349,'Policy Characteristics'!$C:$C,0)))</f>
        <v>% reduction in energy use</v>
      </c>
      <c r="P1349" s="7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76" t="str">
        <f>IF(ISBLANK(INDEX('Policy Characteristics'!K:K,MATCH($C1349,'Policy Characteristics'!$C:$C,0))),"",INDEX('Policy Characteristics'!K:K,MATCH($C1349,'Policy Characteristics'!$C:$C,0)))</f>
        <v>industry-ag-main.html#eff-stds</v>
      </c>
      <c r="R1349" s="76" t="str">
        <f>IF(ISBLANK(INDEX('Policy Characteristics'!L:L,MATCH($C1349,'Policy Characteristics'!$C:$C,0))),"",INDEX('Policy Characteristics'!L:L,MATCH($C1349,'Policy Characteristics'!$C:$C,0)))</f>
        <v>industry-energy-efficiency-standards.html</v>
      </c>
    </row>
    <row r="1350" spans="1:18" s="76" customFormat="1" x14ac:dyDescent="0.25">
      <c r="A1350" s="76" t="str">
        <f>IF(ISBLANK(INDEX('Policy Characteristics'!A:A,MATCH($C1350,'Policy Characteristics'!$C:$C,0))),"",INDEX('Policy Characteristics'!A:A,MATCH($C1350,'Policy Characteristics'!$C:$C,0)))</f>
        <v>Industry</v>
      </c>
      <c r="B1350" s="200" t="str">
        <f>IF(ISBLANK(INDEX('Policy Characteristics'!B:B,MATCH($C1350,'Policy Characteristics'!$C:$C,0))),"",INDEX('Policy Characteristics'!B:B,MATCH($C1350,'Policy Characteristics'!$C:$C,0)))</f>
        <v>Industry Energy Efficiency Standards</v>
      </c>
      <c r="C1350" s="76" t="str">
        <f t="shared" si="39"/>
        <v>Percentage Improvement in Eqpt Efficiency Standards above BAU</v>
      </c>
      <c r="D1350" s="78" t="s">
        <v>1303</v>
      </c>
      <c r="E1350" s="88" t="s">
        <v>646</v>
      </c>
      <c r="F1350" t="s">
        <v>1267</v>
      </c>
      <c r="G1350" s="88" t="s">
        <v>650</v>
      </c>
      <c r="H1350" s="15">
        <v>992</v>
      </c>
      <c r="I1350" s="213" t="s">
        <v>43</v>
      </c>
      <c r="J1350" s="202" t="str">
        <f>IF(ISBLANK(INDEX('Policy Characteristics'!D:D,MATCH($C1350,'Policy Characteristics'!$C:$C,0))),"",INDEX('Policy Characteristics'!D:D,MATCH($C1350,'Policy Characteristics'!$C:$C,0)))</f>
        <v>Industry Energy Efficiency Standards</v>
      </c>
      <c r="K1350" s="76" t="str">
        <f>IF(ISBLANK(INDEX('Policy Characteristics'!E:E,MATCH($C1350,'Policy Characteristics'!$C:$C,0))),"",INDEX('Policy Characteristics'!E:E,MATCH($C1350,'Policy Characteristics'!$C:$C,0)))</f>
        <v>indst efficiency standards</v>
      </c>
      <c r="L1350" s="205">
        <f>IF(ISBLANK(INDEX('Policy Characteristics'!F:F,MATCH($C1350,'Policy Characteristics'!$C:$C,0))),"",INDEX('Policy Characteristics'!F:F,MATCH($C1350,'Policy Characteristics'!$C:$C,0)))</f>
        <v>0</v>
      </c>
      <c r="M1350" s="205">
        <f>IF(ISBLANK(INDEX('Policy Characteristics'!G:G,MATCH($C1350,'Policy Characteristics'!$C:$C,0))),"",INDEX('Policy Characteristics'!G:G,MATCH($C1350,'Policy Characteristics'!$C:$C,0)))</f>
        <v>0.3</v>
      </c>
      <c r="N1350" s="205">
        <f>IF(ISBLANK(INDEX('Policy Characteristics'!H:H,MATCH($C1350,'Policy Characteristics'!$C:$C,0))),"",INDEX('Policy Characteristics'!H:H,MATCH($C1350,'Policy Characteristics'!$C:$C,0)))</f>
        <v>0.01</v>
      </c>
      <c r="O1350" s="76" t="str">
        <f>IF(ISBLANK(INDEX('Policy Characteristics'!I:I,MATCH($C1350,'Policy Characteristics'!$C:$C,0))),"",INDEX('Policy Characteristics'!I:I,MATCH($C1350,'Policy Characteristics'!$C:$C,0)))</f>
        <v>% reduction in energy use</v>
      </c>
      <c r="P1350" s="7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76" t="str">
        <f>IF(ISBLANK(INDEX('Policy Characteristics'!K:K,MATCH($C1350,'Policy Characteristics'!$C:$C,0))),"",INDEX('Policy Characteristics'!K:K,MATCH($C1350,'Policy Characteristics'!$C:$C,0)))</f>
        <v>industry-ag-main.html#eff-stds</v>
      </c>
      <c r="R1350" s="76" t="str">
        <f>IF(ISBLANK(INDEX('Policy Characteristics'!L:L,MATCH($C1350,'Policy Characteristics'!$C:$C,0))),"",INDEX('Policy Characteristics'!L:L,MATCH($C1350,'Policy Characteristics'!$C:$C,0)))</f>
        <v>industry-energy-efficiency-standards.html</v>
      </c>
    </row>
    <row r="1351" spans="1:18" s="76" customFormat="1" x14ac:dyDescent="0.25">
      <c r="A1351" s="76" t="str">
        <f>IF(ISBLANK(INDEX('Policy Characteristics'!A:A,MATCH($C1351,'Policy Characteristics'!$C:$C,0))),"",INDEX('Policy Characteristics'!A:A,MATCH($C1351,'Policy Characteristics'!$C:$C,0)))</f>
        <v>Industry</v>
      </c>
      <c r="B1351" s="200" t="str">
        <f>IF(ISBLANK(INDEX('Policy Characteristics'!B:B,MATCH($C1351,'Policy Characteristics'!$C:$C,0))),"",INDEX('Policy Characteristics'!B:B,MATCH($C1351,'Policy Characteristics'!$C:$C,0)))</f>
        <v>Industry Energy Efficiency Standards</v>
      </c>
      <c r="C1351" s="76" t="str">
        <f t="shared" si="39"/>
        <v>Percentage Improvement in Eqpt Efficiency Standards above BAU</v>
      </c>
      <c r="D1351" s="78" t="s">
        <v>1303</v>
      </c>
      <c r="E1351" s="88" t="s">
        <v>647</v>
      </c>
      <c r="F1351" t="s">
        <v>1267</v>
      </c>
      <c r="G1351" s="88" t="s">
        <v>653</v>
      </c>
      <c r="H1351" s="15">
        <v>993</v>
      </c>
      <c r="I1351" s="213" t="s">
        <v>44</v>
      </c>
      <c r="J1351" s="202" t="str">
        <f>IF(ISBLANK(INDEX('Policy Characteristics'!D:D,MATCH($C1351,'Policy Characteristics'!$C:$C,0))),"",INDEX('Policy Characteristics'!D:D,MATCH($C1351,'Policy Characteristics'!$C:$C,0)))</f>
        <v>Industry Energy Efficiency Standards</v>
      </c>
      <c r="K1351" s="76" t="str">
        <f>IF(ISBLANK(INDEX('Policy Characteristics'!E:E,MATCH($C1351,'Policy Characteristics'!$C:$C,0))),"",INDEX('Policy Characteristics'!E:E,MATCH($C1351,'Policy Characteristics'!$C:$C,0)))</f>
        <v>indst efficiency standards</v>
      </c>
      <c r="L1351" s="205">
        <f>IF(ISBLANK(INDEX('Policy Characteristics'!F:F,MATCH($C1351,'Policy Characteristics'!$C:$C,0))),"",INDEX('Policy Characteristics'!F:F,MATCH($C1351,'Policy Characteristics'!$C:$C,0)))</f>
        <v>0</v>
      </c>
      <c r="M1351" s="205">
        <f>IF(ISBLANK(INDEX('Policy Characteristics'!G:G,MATCH($C1351,'Policy Characteristics'!$C:$C,0))),"",INDEX('Policy Characteristics'!G:G,MATCH($C1351,'Policy Characteristics'!$C:$C,0)))</f>
        <v>0.3</v>
      </c>
      <c r="N1351" s="205">
        <f>IF(ISBLANK(INDEX('Policy Characteristics'!H:H,MATCH($C1351,'Policy Characteristics'!$C:$C,0))),"",INDEX('Policy Characteristics'!H:H,MATCH($C1351,'Policy Characteristics'!$C:$C,0)))</f>
        <v>0.01</v>
      </c>
      <c r="O1351" s="76" t="str">
        <f>IF(ISBLANK(INDEX('Policy Characteristics'!I:I,MATCH($C1351,'Policy Characteristics'!$C:$C,0))),"",INDEX('Policy Characteristics'!I:I,MATCH($C1351,'Policy Characteristics'!$C:$C,0)))</f>
        <v>% reduction in energy use</v>
      </c>
      <c r="P1351" s="7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76" t="str">
        <f>IF(ISBLANK(INDEX('Policy Characteristics'!K:K,MATCH($C1351,'Policy Characteristics'!$C:$C,0))),"",INDEX('Policy Characteristics'!K:K,MATCH($C1351,'Policy Characteristics'!$C:$C,0)))</f>
        <v>industry-ag-main.html#eff-stds</v>
      </c>
      <c r="R1351" s="76" t="str">
        <f>IF(ISBLANK(INDEX('Policy Characteristics'!L:L,MATCH($C1351,'Policy Characteristics'!$C:$C,0))),"",INDEX('Policy Characteristics'!L:L,MATCH($C1351,'Policy Characteristics'!$C:$C,0)))</f>
        <v>industry-energy-efficiency-standards.html</v>
      </c>
    </row>
    <row r="1352" spans="1:18" s="76" customFormat="1" x14ac:dyDescent="0.25">
      <c r="A1352" s="76" t="str">
        <f>IF(ISBLANK(INDEX('Policy Characteristics'!A:A,MATCH($C1352,'Policy Characteristics'!$C:$C,0))),"",INDEX('Policy Characteristics'!A:A,MATCH($C1352,'Policy Characteristics'!$C:$C,0)))</f>
        <v>Industry</v>
      </c>
      <c r="B1352" s="200" t="str">
        <f>IF(ISBLANK(INDEX('Policy Characteristics'!B:B,MATCH($C1352,'Policy Characteristics'!$C:$C,0))),"",INDEX('Policy Characteristics'!B:B,MATCH($C1352,'Policy Characteristics'!$C:$C,0)))</f>
        <v>Industry Energy Efficiency Standards</v>
      </c>
      <c r="C1352" s="76" t="str">
        <f t="shared" si="39"/>
        <v>Percentage Improvement in Eqpt Efficiency Standards above BAU</v>
      </c>
      <c r="D1352" s="78" t="s">
        <v>1303</v>
      </c>
      <c r="E1352" s="88" t="s">
        <v>946</v>
      </c>
      <c r="F1352" t="s">
        <v>1267</v>
      </c>
      <c r="G1352" s="88" t="s">
        <v>949</v>
      </c>
      <c r="H1352" s="15">
        <v>994</v>
      </c>
      <c r="I1352" s="213" t="s">
        <v>44</v>
      </c>
      <c r="J1352" s="202" t="str">
        <f>IF(ISBLANK(INDEX('Policy Characteristics'!D:D,MATCH($C1352,'Policy Characteristics'!$C:$C,0))),"",INDEX('Policy Characteristics'!D:D,MATCH($C1352,'Policy Characteristics'!$C:$C,0)))</f>
        <v>Industry Energy Efficiency Standards</v>
      </c>
      <c r="K1352" s="76" t="str">
        <f>IF(ISBLANK(INDEX('Policy Characteristics'!E:E,MATCH($C1352,'Policy Characteristics'!$C:$C,0))),"",INDEX('Policy Characteristics'!E:E,MATCH($C1352,'Policy Characteristics'!$C:$C,0)))</f>
        <v>indst efficiency standards</v>
      </c>
      <c r="L1352" s="205">
        <f>IF(ISBLANK(INDEX('Policy Characteristics'!F:F,MATCH($C1352,'Policy Characteristics'!$C:$C,0))),"",INDEX('Policy Characteristics'!F:F,MATCH($C1352,'Policy Characteristics'!$C:$C,0)))</f>
        <v>0</v>
      </c>
      <c r="M1352" s="205">
        <f>IF(ISBLANK(INDEX('Policy Characteristics'!G:G,MATCH($C1352,'Policy Characteristics'!$C:$C,0))),"",INDEX('Policy Characteristics'!G:G,MATCH($C1352,'Policy Characteristics'!$C:$C,0)))</f>
        <v>0.3</v>
      </c>
      <c r="N1352" s="205">
        <f>IF(ISBLANK(INDEX('Policy Characteristics'!H:H,MATCH($C1352,'Policy Characteristics'!$C:$C,0))),"",INDEX('Policy Characteristics'!H:H,MATCH($C1352,'Policy Characteristics'!$C:$C,0)))</f>
        <v>0.01</v>
      </c>
      <c r="O1352" s="76" t="str">
        <f>IF(ISBLANK(INDEX('Policy Characteristics'!I:I,MATCH($C1352,'Policy Characteristics'!$C:$C,0))),"",INDEX('Policy Characteristics'!I:I,MATCH($C1352,'Policy Characteristics'!$C:$C,0)))</f>
        <v>% reduction in energy use</v>
      </c>
      <c r="P1352" s="7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76" t="str">
        <f>IF(ISBLANK(INDEX('Policy Characteristics'!K:K,MATCH($C1352,'Policy Characteristics'!$C:$C,0))),"",INDEX('Policy Characteristics'!K:K,MATCH($C1352,'Policy Characteristics'!$C:$C,0)))</f>
        <v>industry-ag-main.html#eff-stds</v>
      </c>
      <c r="R1352" s="76" t="str">
        <f>IF(ISBLANK(INDEX('Policy Characteristics'!L:L,MATCH($C1352,'Policy Characteristics'!$C:$C,0))),"",INDEX('Policy Characteristics'!L:L,MATCH($C1352,'Policy Characteristics'!$C:$C,0)))</f>
        <v>industry-energy-efficiency-standards.html</v>
      </c>
    </row>
    <row r="1353" spans="1:18" s="76" customFormat="1" x14ac:dyDescent="0.25">
      <c r="A1353" s="76" t="str">
        <f>IF(ISBLANK(INDEX('Policy Characteristics'!A:A,MATCH($C1353,'Policy Characteristics'!$C:$C,0))),"",INDEX('Policy Characteristics'!A:A,MATCH($C1353,'Policy Characteristics'!$C:$C,0)))</f>
        <v>Industry</v>
      </c>
      <c r="B1353" s="200" t="str">
        <f>IF(ISBLANK(INDEX('Policy Characteristics'!B:B,MATCH($C1353,'Policy Characteristics'!$C:$C,0))),"",INDEX('Policy Characteristics'!B:B,MATCH($C1353,'Policy Characteristics'!$C:$C,0)))</f>
        <v>Industry Energy Efficiency Standards</v>
      </c>
      <c r="C1353" s="76" t="str">
        <f t="shared" si="39"/>
        <v>Percentage Improvement in Eqpt Efficiency Standards above BAU</v>
      </c>
      <c r="D1353" s="78" t="s">
        <v>1303</v>
      </c>
      <c r="E1353" s="88" t="s">
        <v>947</v>
      </c>
      <c r="F1353" t="s">
        <v>1267</v>
      </c>
      <c r="G1353" s="88" t="s">
        <v>951</v>
      </c>
      <c r="H1353" s="15">
        <v>995</v>
      </c>
      <c r="I1353" s="213" t="s">
        <v>43</v>
      </c>
      <c r="J1353" s="202" t="str">
        <f>IF(ISBLANK(INDEX('Policy Characteristics'!D:D,MATCH($C1353,'Policy Characteristics'!$C:$C,0))),"",INDEX('Policy Characteristics'!D:D,MATCH($C1353,'Policy Characteristics'!$C:$C,0)))</f>
        <v>Industry Energy Efficiency Standards</v>
      </c>
      <c r="K1353" s="76" t="str">
        <f>IF(ISBLANK(INDEX('Policy Characteristics'!E:E,MATCH($C1353,'Policy Characteristics'!$C:$C,0))),"",INDEX('Policy Characteristics'!E:E,MATCH($C1353,'Policy Characteristics'!$C:$C,0)))</f>
        <v>indst efficiency standards</v>
      </c>
      <c r="L1353" s="205">
        <f>IF(ISBLANK(INDEX('Policy Characteristics'!F:F,MATCH($C1353,'Policy Characteristics'!$C:$C,0))),"",INDEX('Policy Characteristics'!F:F,MATCH($C1353,'Policy Characteristics'!$C:$C,0)))</f>
        <v>0</v>
      </c>
      <c r="M1353" s="205">
        <f>IF(ISBLANK(INDEX('Policy Characteristics'!G:G,MATCH($C1353,'Policy Characteristics'!$C:$C,0))),"",INDEX('Policy Characteristics'!G:G,MATCH($C1353,'Policy Characteristics'!$C:$C,0)))</f>
        <v>0.3</v>
      </c>
      <c r="N1353" s="205">
        <f>IF(ISBLANK(INDEX('Policy Characteristics'!H:H,MATCH($C1353,'Policy Characteristics'!$C:$C,0))),"",INDEX('Policy Characteristics'!H:H,MATCH($C1353,'Policy Characteristics'!$C:$C,0)))</f>
        <v>0.01</v>
      </c>
      <c r="O1353" s="76" t="str">
        <f>IF(ISBLANK(INDEX('Policy Characteristics'!I:I,MATCH($C1353,'Policy Characteristics'!$C:$C,0))),"",INDEX('Policy Characteristics'!I:I,MATCH($C1353,'Policy Characteristics'!$C:$C,0)))</f>
        <v>% reduction in energy use</v>
      </c>
      <c r="P1353" s="7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76" t="str">
        <f>IF(ISBLANK(INDEX('Policy Characteristics'!K:K,MATCH($C1353,'Policy Characteristics'!$C:$C,0))),"",INDEX('Policy Characteristics'!K:K,MATCH($C1353,'Policy Characteristics'!$C:$C,0)))</f>
        <v>industry-ag-main.html#eff-stds</v>
      </c>
      <c r="R1353" s="76" t="str">
        <f>IF(ISBLANK(INDEX('Policy Characteristics'!L:L,MATCH($C1353,'Policy Characteristics'!$C:$C,0))),"",INDEX('Policy Characteristics'!L:L,MATCH($C1353,'Policy Characteristics'!$C:$C,0)))</f>
        <v>industry-energy-efficiency-standards.html</v>
      </c>
    </row>
    <row r="1354" spans="1:18" s="76" customFormat="1" x14ac:dyDescent="0.25">
      <c r="A1354" s="76" t="str">
        <f>IF(ISBLANK(INDEX('Policy Characteristics'!A:A,MATCH($C1354,'Policy Characteristics'!$C:$C,0))),"",INDEX('Policy Characteristics'!A:A,MATCH($C1354,'Policy Characteristics'!$C:$C,0)))</f>
        <v>Industry</v>
      </c>
      <c r="B1354" s="200" t="str">
        <f>IF(ISBLANK(INDEX('Policy Characteristics'!B:B,MATCH($C1354,'Policy Characteristics'!$C:$C,0))),"",INDEX('Policy Characteristics'!B:B,MATCH($C1354,'Policy Characteristics'!$C:$C,0)))</f>
        <v>Industry Energy Efficiency Standards</v>
      </c>
      <c r="C1354" s="76" t="str">
        <f t="shared" si="39"/>
        <v>Percentage Improvement in Eqpt Efficiency Standards above BAU</v>
      </c>
      <c r="D1354" s="78" t="s">
        <v>1303</v>
      </c>
      <c r="E1354" s="88" t="s">
        <v>948</v>
      </c>
      <c r="F1354" t="s">
        <v>1267</v>
      </c>
      <c r="G1354" s="88" t="s">
        <v>952</v>
      </c>
      <c r="H1354" s="15">
        <v>996</v>
      </c>
      <c r="I1354" s="213" t="s">
        <v>44</v>
      </c>
      <c r="J1354" s="202" t="str">
        <f>IF(ISBLANK(INDEX('Policy Characteristics'!D:D,MATCH($C1354,'Policy Characteristics'!$C:$C,0))),"",INDEX('Policy Characteristics'!D:D,MATCH($C1354,'Policy Characteristics'!$C:$C,0)))</f>
        <v>Industry Energy Efficiency Standards</v>
      </c>
      <c r="K1354" s="76" t="str">
        <f>IF(ISBLANK(INDEX('Policy Characteristics'!E:E,MATCH($C1354,'Policy Characteristics'!$C:$C,0))),"",INDEX('Policy Characteristics'!E:E,MATCH($C1354,'Policy Characteristics'!$C:$C,0)))</f>
        <v>indst efficiency standards</v>
      </c>
      <c r="L1354" s="205">
        <f>IF(ISBLANK(INDEX('Policy Characteristics'!F:F,MATCH($C1354,'Policy Characteristics'!$C:$C,0))),"",INDEX('Policy Characteristics'!F:F,MATCH($C1354,'Policy Characteristics'!$C:$C,0)))</f>
        <v>0</v>
      </c>
      <c r="M1354" s="205">
        <f>IF(ISBLANK(INDEX('Policy Characteristics'!G:G,MATCH($C1354,'Policy Characteristics'!$C:$C,0))),"",INDEX('Policy Characteristics'!G:G,MATCH($C1354,'Policy Characteristics'!$C:$C,0)))</f>
        <v>0.3</v>
      </c>
      <c r="N1354" s="205">
        <f>IF(ISBLANK(INDEX('Policy Characteristics'!H:H,MATCH($C1354,'Policy Characteristics'!$C:$C,0))),"",INDEX('Policy Characteristics'!H:H,MATCH($C1354,'Policy Characteristics'!$C:$C,0)))</f>
        <v>0.01</v>
      </c>
      <c r="O1354" s="76" t="str">
        <f>IF(ISBLANK(INDEX('Policy Characteristics'!I:I,MATCH($C1354,'Policy Characteristics'!$C:$C,0))),"",INDEX('Policy Characteristics'!I:I,MATCH($C1354,'Policy Characteristics'!$C:$C,0)))</f>
        <v>% reduction in energy use</v>
      </c>
      <c r="P1354" s="7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76" t="str">
        <f>IF(ISBLANK(INDEX('Policy Characteristics'!K:K,MATCH($C1354,'Policy Characteristics'!$C:$C,0))),"",INDEX('Policy Characteristics'!K:K,MATCH($C1354,'Policy Characteristics'!$C:$C,0)))</f>
        <v>industry-ag-main.html#eff-stds</v>
      </c>
      <c r="R1354" s="76" t="str">
        <f>IF(ISBLANK(INDEX('Policy Characteristics'!L:L,MATCH($C1354,'Policy Characteristics'!$C:$C,0))),"",INDEX('Policy Characteristics'!L:L,MATCH($C1354,'Policy Characteristics'!$C:$C,0)))</f>
        <v>industry-energy-efficiency-standards.html</v>
      </c>
    </row>
    <row r="1355" spans="1:18" s="76" customFormat="1" x14ac:dyDescent="0.25">
      <c r="A1355" s="76" t="str">
        <f>IF(ISBLANK(INDEX('Policy Characteristics'!A:A,MATCH($C1355,'Policy Characteristics'!$C:$C,0))),"",INDEX('Policy Characteristics'!A:A,MATCH($C1355,'Policy Characteristics'!$C:$C,0)))</f>
        <v>Industry</v>
      </c>
      <c r="B1355" s="200" t="str">
        <f>IF(ISBLANK(INDEX('Policy Characteristics'!B:B,MATCH($C1355,'Policy Characteristics'!$C:$C,0))),"",INDEX('Policy Characteristics'!B:B,MATCH($C1355,'Policy Characteristics'!$C:$C,0)))</f>
        <v>Industry Energy Efficiency Standards</v>
      </c>
      <c r="C1355" s="76" t="str">
        <f t="shared" si="39"/>
        <v>Percentage Improvement in Eqpt Efficiency Standards above BAU</v>
      </c>
      <c r="D1355" s="78" t="s">
        <v>1303</v>
      </c>
      <c r="E1355" s="88" t="s">
        <v>945</v>
      </c>
      <c r="F1355" t="s">
        <v>1267</v>
      </c>
      <c r="G1355" s="88" t="s">
        <v>950</v>
      </c>
      <c r="H1355" s="15">
        <v>997</v>
      </c>
      <c r="I1355" s="213" t="s">
        <v>44</v>
      </c>
      <c r="J1355" s="202" t="str">
        <f>IF(ISBLANK(INDEX('Policy Characteristics'!D:D,MATCH($C1355,'Policy Characteristics'!$C:$C,0))),"",INDEX('Policy Characteristics'!D:D,MATCH($C1355,'Policy Characteristics'!$C:$C,0)))</f>
        <v>Industry Energy Efficiency Standards</v>
      </c>
      <c r="K1355" s="76" t="str">
        <f>IF(ISBLANK(INDEX('Policy Characteristics'!E:E,MATCH($C1355,'Policy Characteristics'!$C:$C,0))),"",INDEX('Policy Characteristics'!E:E,MATCH($C1355,'Policy Characteristics'!$C:$C,0)))</f>
        <v>indst efficiency standards</v>
      </c>
      <c r="L1355" s="205">
        <f>IF(ISBLANK(INDEX('Policy Characteristics'!F:F,MATCH($C1355,'Policy Characteristics'!$C:$C,0))),"",INDEX('Policy Characteristics'!F:F,MATCH($C1355,'Policy Characteristics'!$C:$C,0)))</f>
        <v>0</v>
      </c>
      <c r="M1355" s="205">
        <f>IF(ISBLANK(INDEX('Policy Characteristics'!G:G,MATCH($C1355,'Policy Characteristics'!$C:$C,0))),"",INDEX('Policy Characteristics'!G:G,MATCH($C1355,'Policy Characteristics'!$C:$C,0)))</f>
        <v>0.3</v>
      </c>
      <c r="N1355" s="205">
        <f>IF(ISBLANK(INDEX('Policy Characteristics'!H:H,MATCH($C1355,'Policy Characteristics'!$C:$C,0))),"",INDEX('Policy Characteristics'!H:H,MATCH($C1355,'Policy Characteristics'!$C:$C,0)))</f>
        <v>0.01</v>
      </c>
      <c r="O1355" s="76" t="str">
        <f>IF(ISBLANK(INDEX('Policy Characteristics'!I:I,MATCH($C1355,'Policy Characteristics'!$C:$C,0))),"",INDEX('Policy Characteristics'!I:I,MATCH($C1355,'Policy Characteristics'!$C:$C,0)))</f>
        <v>% reduction in energy use</v>
      </c>
      <c r="P1355" s="7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76" t="str">
        <f>IF(ISBLANK(INDEX('Policy Characteristics'!K:K,MATCH($C1355,'Policy Characteristics'!$C:$C,0))),"",INDEX('Policy Characteristics'!K:K,MATCH($C1355,'Policy Characteristics'!$C:$C,0)))</f>
        <v>industry-ag-main.html#eff-stds</v>
      </c>
      <c r="R1355" s="76" t="str">
        <f>IF(ISBLANK(INDEX('Policy Characteristics'!L:L,MATCH($C1355,'Policy Characteristics'!$C:$C,0))),"",INDEX('Policy Characteristics'!L:L,MATCH($C1355,'Policy Characteristics'!$C:$C,0)))</f>
        <v>industry-energy-efficiency-standards.html</v>
      </c>
    </row>
    <row r="1356" spans="1:18" s="76" customFormat="1" x14ac:dyDescent="0.25">
      <c r="A1356" s="76" t="str">
        <f>IF(ISBLANK(INDEX('Policy Characteristics'!A:A,MATCH($C1356,'Policy Characteristics'!$C:$C,0))),"",INDEX('Policy Characteristics'!A:A,MATCH($C1356,'Policy Characteristics'!$C:$C,0)))</f>
        <v>Industry</v>
      </c>
      <c r="B1356" s="200" t="str">
        <f>IF(ISBLANK(INDEX('Policy Characteristics'!B:B,MATCH($C1356,'Policy Characteristics'!$C:$C,0))),"",INDEX('Policy Characteristics'!B:B,MATCH($C1356,'Policy Characteristics'!$C:$C,0)))</f>
        <v>Industry Energy Efficiency Standards</v>
      </c>
      <c r="C1356" s="76" t="str">
        <f t="shared" si="39"/>
        <v>Percentage Improvement in Eqpt Efficiency Standards above BAU</v>
      </c>
      <c r="D1356" s="78" t="s">
        <v>1304</v>
      </c>
      <c r="E1356" s="88" t="s">
        <v>642</v>
      </c>
      <c r="F1356" t="s">
        <v>1268</v>
      </c>
      <c r="G1356" s="88" t="s">
        <v>648</v>
      </c>
      <c r="H1356" s="15">
        <v>998</v>
      </c>
      <c r="I1356" s="213" t="s">
        <v>43</v>
      </c>
      <c r="J1356" s="202" t="str">
        <f>IF(ISBLANK(INDEX('Policy Characteristics'!D:D,MATCH($C1356,'Policy Characteristics'!$C:$C,0))),"",INDEX('Policy Characteristics'!D:D,MATCH($C1356,'Policy Characteristics'!$C:$C,0)))</f>
        <v>Industry Energy Efficiency Standards</v>
      </c>
      <c r="K1356" s="76" t="str">
        <f>IF(ISBLANK(INDEX('Policy Characteristics'!E:E,MATCH($C1356,'Policy Characteristics'!$C:$C,0))),"",INDEX('Policy Characteristics'!E:E,MATCH($C1356,'Policy Characteristics'!$C:$C,0)))</f>
        <v>indst efficiency standards</v>
      </c>
      <c r="L1356" s="205">
        <f>IF(ISBLANK(INDEX('Policy Characteristics'!F:F,MATCH($C1356,'Policy Characteristics'!$C:$C,0))),"",INDEX('Policy Characteristics'!F:F,MATCH($C1356,'Policy Characteristics'!$C:$C,0)))</f>
        <v>0</v>
      </c>
      <c r="M1356" s="205">
        <f>IF(ISBLANK(INDEX('Policy Characteristics'!G:G,MATCH($C1356,'Policy Characteristics'!$C:$C,0))),"",INDEX('Policy Characteristics'!G:G,MATCH($C1356,'Policy Characteristics'!$C:$C,0)))</f>
        <v>0.3</v>
      </c>
      <c r="N1356" s="205">
        <f>IF(ISBLANK(INDEX('Policy Characteristics'!H:H,MATCH($C1356,'Policy Characteristics'!$C:$C,0))),"",INDEX('Policy Characteristics'!H:H,MATCH($C1356,'Policy Characteristics'!$C:$C,0)))</f>
        <v>0.01</v>
      </c>
      <c r="O1356" s="76" t="str">
        <f>IF(ISBLANK(INDEX('Policy Characteristics'!I:I,MATCH($C1356,'Policy Characteristics'!$C:$C,0))),"",INDEX('Policy Characteristics'!I:I,MATCH($C1356,'Policy Characteristics'!$C:$C,0)))</f>
        <v>% reduction in energy use</v>
      </c>
      <c r="P1356" s="7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76" t="str">
        <f>IF(ISBLANK(INDEX('Policy Characteristics'!K:K,MATCH($C1356,'Policy Characteristics'!$C:$C,0))),"",INDEX('Policy Characteristics'!K:K,MATCH($C1356,'Policy Characteristics'!$C:$C,0)))</f>
        <v>industry-ag-main.html#eff-stds</v>
      </c>
      <c r="R1356" s="76" t="str">
        <f>IF(ISBLANK(INDEX('Policy Characteristics'!L:L,MATCH($C1356,'Policy Characteristics'!$C:$C,0))),"",INDEX('Policy Characteristics'!L:L,MATCH($C1356,'Policy Characteristics'!$C:$C,0)))</f>
        <v>industry-energy-efficiency-standards.html</v>
      </c>
    </row>
    <row r="1357" spans="1:18" s="76" customFormat="1" x14ac:dyDescent="0.25">
      <c r="A1357" s="76" t="str">
        <f>IF(ISBLANK(INDEX('Policy Characteristics'!A:A,MATCH($C1357,'Policy Characteristics'!$C:$C,0))),"",INDEX('Policy Characteristics'!A:A,MATCH($C1357,'Policy Characteristics'!$C:$C,0)))</f>
        <v>Industry</v>
      </c>
      <c r="B1357" s="200" t="str">
        <f>IF(ISBLANK(INDEX('Policy Characteristics'!B:B,MATCH($C1357,'Policy Characteristics'!$C:$C,0))),"",INDEX('Policy Characteristics'!B:B,MATCH($C1357,'Policy Characteristics'!$C:$C,0)))</f>
        <v>Industry Energy Efficiency Standards</v>
      </c>
      <c r="C1357" s="76" t="str">
        <f t="shared" si="39"/>
        <v>Percentage Improvement in Eqpt Efficiency Standards above BAU</v>
      </c>
      <c r="D1357" s="78" t="s">
        <v>1304</v>
      </c>
      <c r="E1357" s="88" t="s">
        <v>643</v>
      </c>
      <c r="F1357" t="s">
        <v>1268</v>
      </c>
      <c r="G1357" s="88" t="s">
        <v>651</v>
      </c>
      <c r="H1357" s="15">
        <v>999</v>
      </c>
      <c r="I1357" s="213" t="s">
        <v>43</v>
      </c>
      <c r="J1357" s="202" t="str">
        <f>IF(ISBLANK(INDEX('Policy Characteristics'!D:D,MATCH($C1357,'Policy Characteristics'!$C:$C,0))),"",INDEX('Policy Characteristics'!D:D,MATCH($C1357,'Policy Characteristics'!$C:$C,0)))</f>
        <v>Industry Energy Efficiency Standards</v>
      </c>
      <c r="K1357" s="76" t="str">
        <f>IF(ISBLANK(INDEX('Policy Characteristics'!E:E,MATCH($C1357,'Policy Characteristics'!$C:$C,0))),"",INDEX('Policy Characteristics'!E:E,MATCH($C1357,'Policy Characteristics'!$C:$C,0)))</f>
        <v>indst efficiency standards</v>
      </c>
      <c r="L1357" s="205">
        <f>IF(ISBLANK(INDEX('Policy Characteristics'!F:F,MATCH($C1357,'Policy Characteristics'!$C:$C,0))),"",INDEX('Policy Characteristics'!F:F,MATCH($C1357,'Policy Characteristics'!$C:$C,0)))</f>
        <v>0</v>
      </c>
      <c r="M1357" s="205">
        <f>IF(ISBLANK(INDEX('Policy Characteristics'!G:G,MATCH($C1357,'Policy Characteristics'!$C:$C,0))),"",INDEX('Policy Characteristics'!G:G,MATCH($C1357,'Policy Characteristics'!$C:$C,0)))</f>
        <v>0.3</v>
      </c>
      <c r="N1357" s="205">
        <f>IF(ISBLANK(INDEX('Policy Characteristics'!H:H,MATCH($C1357,'Policy Characteristics'!$C:$C,0))),"",INDEX('Policy Characteristics'!H:H,MATCH($C1357,'Policy Characteristics'!$C:$C,0)))</f>
        <v>0.01</v>
      </c>
      <c r="O1357" s="76" t="str">
        <f>IF(ISBLANK(INDEX('Policy Characteristics'!I:I,MATCH($C1357,'Policy Characteristics'!$C:$C,0))),"",INDEX('Policy Characteristics'!I:I,MATCH($C1357,'Policy Characteristics'!$C:$C,0)))</f>
        <v>% reduction in energy use</v>
      </c>
      <c r="P1357" s="7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76" t="str">
        <f>IF(ISBLANK(INDEX('Policy Characteristics'!K:K,MATCH($C1357,'Policy Characteristics'!$C:$C,0))),"",INDEX('Policy Characteristics'!K:K,MATCH($C1357,'Policy Characteristics'!$C:$C,0)))</f>
        <v>industry-ag-main.html#eff-stds</v>
      </c>
      <c r="R1357" s="76" t="str">
        <f>IF(ISBLANK(INDEX('Policy Characteristics'!L:L,MATCH($C1357,'Policy Characteristics'!$C:$C,0))),"",INDEX('Policy Characteristics'!L:L,MATCH($C1357,'Policy Characteristics'!$C:$C,0)))</f>
        <v>industry-energy-efficiency-standards.html</v>
      </c>
    </row>
    <row r="1358" spans="1:18" s="76" customFormat="1" x14ac:dyDescent="0.25">
      <c r="A1358" s="76" t="str">
        <f>IF(ISBLANK(INDEX('Policy Characteristics'!A:A,MATCH($C1358,'Policy Characteristics'!$C:$C,0))),"",INDEX('Policy Characteristics'!A:A,MATCH($C1358,'Policy Characteristics'!$C:$C,0)))</f>
        <v>Industry</v>
      </c>
      <c r="B1358" s="200" t="str">
        <f>IF(ISBLANK(INDEX('Policy Characteristics'!B:B,MATCH($C1358,'Policy Characteristics'!$C:$C,0))),"",INDEX('Policy Characteristics'!B:B,MATCH($C1358,'Policy Characteristics'!$C:$C,0)))</f>
        <v>Industry Energy Efficiency Standards</v>
      </c>
      <c r="C1358" s="76" t="str">
        <f t="shared" si="39"/>
        <v>Percentage Improvement in Eqpt Efficiency Standards above BAU</v>
      </c>
      <c r="D1358" s="78" t="s">
        <v>1304</v>
      </c>
      <c r="E1358" s="88" t="s">
        <v>644</v>
      </c>
      <c r="F1358" t="s">
        <v>1268</v>
      </c>
      <c r="G1358" s="88" t="s">
        <v>652</v>
      </c>
      <c r="H1358" s="15">
        <v>1000</v>
      </c>
      <c r="I1358" s="213" t="s">
        <v>43</v>
      </c>
      <c r="J1358" s="202" t="str">
        <f>IF(ISBLANK(INDEX('Policy Characteristics'!D:D,MATCH($C1358,'Policy Characteristics'!$C:$C,0))),"",INDEX('Policy Characteristics'!D:D,MATCH($C1358,'Policy Characteristics'!$C:$C,0)))</f>
        <v>Industry Energy Efficiency Standards</v>
      </c>
      <c r="K1358" s="76" t="str">
        <f>IF(ISBLANK(INDEX('Policy Characteristics'!E:E,MATCH($C1358,'Policy Characteristics'!$C:$C,0))),"",INDEX('Policy Characteristics'!E:E,MATCH($C1358,'Policy Characteristics'!$C:$C,0)))</f>
        <v>indst efficiency standards</v>
      </c>
      <c r="L1358" s="205">
        <f>IF(ISBLANK(INDEX('Policy Characteristics'!F:F,MATCH($C1358,'Policy Characteristics'!$C:$C,0))),"",INDEX('Policy Characteristics'!F:F,MATCH($C1358,'Policy Characteristics'!$C:$C,0)))</f>
        <v>0</v>
      </c>
      <c r="M1358" s="205">
        <f>IF(ISBLANK(INDEX('Policy Characteristics'!G:G,MATCH($C1358,'Policy Characteristics'!$C:$C,0))),"",INDEX('Policy Characteristics'!G:G,MATCH($C1358,'Policy Characteristics'!$C:$C,0)))</f>
        <v>0.3</v>
      </c>
      <c r="N1358" s="205">
        <f>IF(ISBLANK(INDEX('Policy Characteristics'!H:H,MATCH($C1358,'Policy Characteristics'!$C:$C,0))),"",INDEX('Policy Characteristics'!H:H,MATCH($C1358,'Policy Characteristics'!$C:$C,0)))</f>
        <v>0.01</v>
      </c>
      <c r="O1358" s="76" t="str">
        <f>IF(ISBLANK(INDEX('Policy Characteristics'!I:I,MATCH($C1358,'Policy Characteristics'!$C:$C,0))),"",INDEX('Policy Characteristics'!I:I,MATCH($C1358,'Policy Characteristics'!$C:$C,0)))</f>
        <v>% reduction in energy use</v>
      </c>
      <c r="P1358" s="7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76" t="str">
        <f>IF(ISBLANK(INDEX('Policy Characteristics'!K:K,MATCH($C1358,'Policy Characteristics'!$C:$C,0))),"",INDEX('Policy Characteristics'!K:K,MATCH($C1358,'Policy Characteristics'!$C:$C,0)))</f>
        <v>industry-ag-main.html#eff-stds</v>
      </c>
      <c r="R1358" s="76" t="str">
        <f>IF(ISBLANK(INDEX('Policy Characteristics'!L:L,MATCH($C1358,'Policy Characteristics'!$C:$C,0))),"",INDEX('Policy Characteristics'!L:L,MATCH($C1358,'Policy Characteristics'!$C:$C,0)))</f>
        <v>industry-energy-efficiency-standards.html</v>
      </c>
    </row>
    <row r="1359" spans="1:18" s="76" customFormat="1" x14ac:dyDescent="0.25">
      <c r="A1359" s="76" t="str">
        <f>IF(ISBLANK(INDEX('Policy Characteristics'!A:A,MATCH($C1359,'Policy Characteristics'!$C:$C,0))),"",INDEX('Policy Characteristics'!A:A,MATCH($C1359,'Policy Characteristics'!$C:$C,0)))</f>
        <v>Industry</v>
      </c>
      <c r="B1359" s="200" t="str">
        <f>IF(ISBLANK(INDEX('Policy Characteristics'!B:B,MATCH($C1359,'Policy Characteristics'!$C:$C,0))),"",INDEX('Policy Characteristics'!B:B,MATCH($C1359,'Policy Characteristics'!$C:$C,0)))</f>
        <v>Industry Energy Efficiency Standards</v>
      </c>
      <c r="C1359" s="76" t="str">
        <f t="shared" si="39"/>
        <v>Percentage Improvement in Eqpt Efficiency Standards above BAU</v>
      </c>
      <c r="D1359" s="78" t="s">
        <v>1304</v>
      </c>
      <c r="E1359" s="88" t="s">
        <v>645</v>
      </c>
      <c r="F1359" t="s">
        <v>1268</v>
      </c>
      <c r="G1359" s="88" t="s">
        <v>649</v>
      </c>
      <c r="H1359" s="15">
        <v>1001</v>
      </c>
      <c r="I1359" s="213" t="s">
        <v>44</v>
      </c>
      <c r="J1359" s="202" t="str">
        <f>IF(ISBLANK(INDEX('Policy Characteristics'!D:D,MATCH($C1359,'Policy Characteristics'!$C:$C,0))),"",INDEX('Policy Characteristics'!D:D,MATCH($C1359,'Policy Characteristics'!$C:$C,0)))</f>
        <v>Industry Energy Efficiency Standards</v>
      </c>
      <c r="K1359" s="76" t="str">
        <f>IF(ISBLANK(INDEX('Policy Characteristics'!E:E,MATCH($C1359,'Policy Characteristics'!$C:$C,0))),"",INDEX('Policy Characteristics'!E:E,MATCH($C1359,'Policy Characteristics'!$C:$C,0)))</f>
        <v>indst efficiency standards</v>
      </c>
      <c r="L1359" s="205">
        <f>IF(ISBLANK(INDEX('Policy Characteristics'!F:F,MATCH($C1359,'Policy Characteristics'!$C:$C,0))),"",INDEX('Policy Characteristics'!F:F,MATCH($C1359,'Policy Characteristics'!$C:$C,0)))</f>
        <v>0</v>
      </c>
      <c r="M1359" s="205">
        <f>IF(ISBLANK(INDEX('Policy Characteristics'!G:G,MATCH($C1359,'Policy Characteristics'!$C:$C,0))),"",INDEX('Policy Characteristics'!G:G,MATCH($C1359,'Policy Characteristics'!$C:$C,0)))</f>
        <v>0.3</v>
      </c>
      <c r="N1359" s="205">
        <f>IF(ISBLANK(INDEX('Policy Characteristics'!H:H,MATCH($C1359,'Policy Characteristics'!$C:$C,0))),"",INDEX('Policy Characteristics'!H:H,MATCH($C1359,'Policy Characteristics'!$C:$C,0)))</f>
        <v>0.01</v>
      </c>
      <c r="O1359" s="76" t="str">
        <f>IF(ISBLANK(INDEX('Policy Characteristics'!I:I,MATCH($C1359,'Policy Characteristics'!$C:$C,0))),"",INDEX('Policy Characteristics'!I:I,MATCH($C1359,'Policy Characteristics'!$C:$C,0)))</f>
        <v>% reduction in energy use</v>
      </c>
      <c r="P1359" s="7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76" t="str">
        <f>IF(ISBLANK(INDEX('Policy Characteristics'!K:K,MATCH($C1359,'Policy Characteristics'!$C:$C,0))),"",INDEX('Policy Characteristics'!K:K,MATCH($C1359,'Policy Characteristics'!$C:$C,0)))</f>
        <v>industry-ag-main.html#eff-stds</v>
      </c>
      <c r="R1359" s="76" t="str">
        <f>IF(ISBLANK(INDEX('Policy Characteristics'!L:L,MATCH($C1359,'Policy Characteristics'!$C:$C,0))),"",INDEX('Policy Characteristics'!L:L,MATCH($C1359,'Policy Characteristics'!$C:$C,0)))</f>
        <v>industry-energy-efficiency-standards.html</v>
      </c>
    </row>
    <row r="1360" spans="1:18" s="76" customFormat="1" x14ac:dyDescent="0.25">
      <c r="A1360" s="76" t="str">
        <f>IF(ISBLANK(INDEX('Policy Characteristics'!A:A,MATCH($C1360,'Policy Characteristics'!$C:$C,0))),"",INDEX('Policy Characteristics'!A:A,MATCH($C1360,'Policy Characteristics'!$C:$C,0)))</f>
        <v>Industry</v>
      </c>
      <c r="B1360" s="200" t="str">
        <f>IF(ISBLANK(INDEX('Policy Characteristics'!B:B,MATCH($C1360,'Policy Characteristics'!$C:$C,0))),"",INDEX('Policy Characteristics'!B:B,MATCH($C1360,'Policy Characteristics'!$C:$C,0)))</f>
        <v>Industry Energy Efficiency Standards</v>
      </c>
      <c r="C1360" s="76" t="str">
        <f t="shared" si="39"/>
        <v>Percentage Improvement in Eqpt Efficiency Standards above BAU</v>
      </c>
      <c r="D1360" s="78" t="s">
        <v>1304</v>
      </c>
      <c r="E1360" s="88" t="s">
        <v>646</v>
      </c>
      <c r="F1360" t="s">
        <v>1268</v>
      </c>
      <c r="G1360" s="88" t="s">
        <v>650</v>
      </c>
      <c r="H1360" s="15">
        <v>1002</v>
      </c>
      <c r="I1360" s="213" t="s">
        <v>43</v>
      </c>
      <c r="J1360" s="202" t="str">
        <f>IF(ISBLANK(INDEX('Policy Characteristics'!D:D,MATCH($C1360,'Policy Characteristics'!$C:$C,0))),"",INDEX('Policy Characteristics'!D:D,MATCH($C1360,'Policy Characteristics'!$C:$C,0)))</f>
        <v>Industry Energy Efficiency Standards</v>
      </c>
      <c r="K1360" s="76" t="str">
        <f>IF(ISBLANK(INDEX('Policy Characteristics'!E:E,MATCH($C1360,'Policy Characteristics'!$C:$C,0))),"",INDEX('Policy Characteristics'!E:E,MATCH($C1360,'Policy Characteristics'!$C:$C,0)))</f>
        <v>indst efficiency standards</v>
      </c>
      <c r="L1360" s="205">
        <f>IF(ISBLANK(INDEX('Policy Characteristics'!F:F,MATCH($C1360,'Policy Characteristics'!$C:$C,0))),"",INDEX('Policy Characteristics'!F:F,MATCH($C1360,'Policy Characteristics'!$C:$C,0)))</f>
        <v>0</v>
      </c>
      <c r="M1360" s="205">
        <f>IF(ISBLANK(INDEX('Policy Characteristics'!G:G,MATCH($C1360,'Policy Characteristics'!$C:$C,0))),"",INDEX('Policy Characteristics'!G:G,MATCH($C1360,'Policy Characteristics'!$C:$C,0)))</f>
        <v>0.3</v>
      </c>
      <c r="N1360" s="205">
        <f>IF(ISBLANK(INDEX('Policy Characteristics'!H:H,MATCH($C1360,'Policy Characteristics'!$C:$C,0))),"",INDEX('Policy Characteristics'!H:H,MATCH($C1360,'Policy Characteristics'!$C:$C,0)))</f>
        <v>0.01</v>
      </c>
      <c r="O1360" s="76" t="str">
        <f>IF(ISBLANK(INDEX('Policy Characteristics'!I:I,MATCH($C1360,'Policy Characteristics'!$C:$C,0))),"",INDEX('Policy Characteristics'!I:I,MATCH($C1360,'Policy Characteristics'!$C:$C,0)))</f>
        <v>% reduction in energy use</v>
      </c>
      <c r="P1360" s="7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76" t="str">
        <f>IF(ISBLANK(INDEX('Policy Characteristics'!K:K,MATCH($C1360,'Policy Characteristics'!$C:$C,0))),"",INDEX('Policy Characteristics'!K:K,MATCH($C1360,'Policy Characteristics'!$C:$C,0)))</f>
        <v>industry-ag-main.html#eff-stds</v>
      </c>
      <c r="R1360" s="76" t="str">
        <f>IF(ISBLANK(INDEX('Policy Characteristics'!L:L,MATCH($C1360,'Policy Characteristics'!$C:$C,0))),"",INDEX('Policy Characteristics'!L:L,MATCH($C1360,'Policy Characteristics'!$C:$C,0)))</f>
        <v>industry-energy-efficiency-standards.html</v>
      </c>
    </row>
    <row r="1361" spans="1:18" s="76" customFormat="1" x14ac:dyDescent="0.25">
      <c r="A1361" s="76" t="str">
        <f>IF(ISBLANK(INDEX('Policy Characteristics'!A:A,MATCH($C1361,'Policy Characteristics'!$C:$C,0))),"",INDEX('Policy Characteristics'!A:A,MATCH($C1361,'Policy Characteristics'!$C:$C,0)))</f>
        <v>Industry</v>
      </c>
      <c r="B1361" s="200" t="str">
        <f>IF(ISBLANK(INDEX('Policy Characteristics'!B:B,MATCH($C1361,'Policy Characteristics'!$C:$C,0))),"",INDEX('Policy Characteristics'!B:B,MATCH($C1361,'Policy Characteristics'!$C:$C,0)))</f>
        <v>Industry Energy Efficiency Standards</v>
      </c>
      <c r="C1361" s="76" t="str">
        <f t="shared" si="39"/>
        <v>Percentage Improvement in Eqpt Efficiency Standards above BAU</v>
      </c>
      <c r="D1361" s="78" t="s">
        <v>1304</v>
      </c>
      <c r="E1361" s="88" t="s">
        <v>647</v>
      </c>
      <c r="F1361" t="s">
        <v>1268</v>
      </c>
      <c r="G1361" s="88" t="s">
        <v>653</v>
      </c>
      <c r="H1361" s="15">
        <v>1003</v>
      </c>
      <c r="I1361" s="213" t="s">
        <v>44</v>
      </c>
      <c r="J1361" s="202" t="str">
        <f>IF(ISBLANK(INDEX('Policy Characteristics'!D:D,MATCH($C1361,'Policy Characteristics'!$C:$C,0))),"",INDEX('Policy Characteristics'!D:D,MATCH($C1361,'Policy Characteristics'!$C:$C,0)))</f>
        <v>Industry Energy Efficiency Standards</v>
      </c>
      <c r="K1361" s="76" t="str">
        <f>IF(ISBLANK(INDEX('Policy Characteristics'!E:E,MATCH($C1361,'Policy Characteristics'!$C:$C,0))),"",INDEX('Policy Characteristics'!E:E,MATCH($C1361,'Policy Characteristics'!$C:$C,0)))</f>
        <v>indst efficiency standards</v>
      </c>
      <c r="L1361" s="205">
        <f>IF(ISBLANK(INDEX('Policy Characteristics'!F:F,MATCH($C1361,'Policy Characteristics'!$C:$C,0))),"",INDEX('Policy Characteristics'!F:F,MATCH($C1361,'Policy Characteristics'!$C:$C,0)))</f>
        <v>0</v>
      </c>
      <c r="M1361" s="205">
        <f>IF(ISBLANK(INDEX('Policy Characteristics'!G:G,MATCH($C1361,'Policy Characteristics'!$C:$C,0))),"",INDEX('Policy Characteristics'!G:G,MATCH($C1361,'Policy Characteristics'!$C:$C,0)))</f>
        <v>0.3</v>
      </c>
      <c r="N1361" s="205">
        <f>IF(ISBLANK(INDEX('Policy Characteristics'!H:H,MATCH($C1361,'Policy Characteristics'!$C:$C,0))),"",INDEX('Policy Characteristics'!H:H,MATCH($C1361,'Policy Characteristics'!$C:$C,0)))</f>
        <v>0.01</v>
      </c>
      <c r="O1361" s="76" t="str">
        <f>IF(ISBLANK(INDEX('Policy Characteristics'!I:I,MATCH($C1361,'Policy Characteristics'!$C:$C,0))),"",INDEX('Policy Characteristics'!I:I,MATCH($C1361,'Policy Characteristics'!$C:$C,0)))</f>
        <v>% reduction in energy use</v>
      </c>
      <c r="P1361" s="7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76" t="str">
        <f>IF(ISBLANK(INDEX('Policy Characteristics'!K:K,MATCH($C1361,'Policy Characteristics'!$C:$C,0))),"",INDEX('Policy Characteristics'!K:K,MATCH($C1361,'Policy Characteristics'!$C:$C,0)))</f>
        <v>industry-ag-main.html#eff-stds</v>
      </c>
      <c r="R1361" s="76" t="str">
        <f>IF(ISBLANK(INDEX('Policy Characteristics'!L:L,MATCH($C1361,'Policy Characteristics'!$C:$C,0))),"",INDEX('Policy Characteristics'!L:L,MATCH($C1361,'Policy Characteristics'!$C:$C,0)))</f>
        <v>industry-energy-efficiency-standards.html</v>
      </c>
    </row>
    <row r="1362" spans="1:18" s="76" customFormat="1" x14ac:dyDescent="0.25">
      <c r="A1362" s="76" t="str">
        <f>IF(ISBLANK(INDEX('Policy Characteristics'!A:A,MATCH($C1362,'Policy Characteristics'!$C:$C,0))),"",INDEX('Policy Characteristics'!A:A,MATCH($C1362,'Policy Characteristics'!$C:$C,0)))</f>
        <v>Industry</v>
      </c>
      <c r="B1362" s="200" t="str">
        <f>IF(ISBLANK(INDEX('Policy Characteristics'!B:B,MATCH($C1362,'Policy Characteristics'!$C:$C,0))),"",INDEX('Policy Characteristics'!B:B,MATCH($C1362,'Policy Characteristics'!$C:$C,0)))</f>
        <v>Industry Energy Efficiency Standards</v>
      </c>
      <c r="C1362" s="76" t="str">
        <f t="shared" si="39"/>
        <v>Percentage Improvement in Eqpt Efficiency Standards above BAU</v>
      </c>
      <c r="D1362" s="78" t="s">
        <v>1304</v>
      </c>
      <c r="E1362" s="88" t="s">
        <v>946</v>
      </c>
      <c r="F1362" t="s">
        <v>1268</v>
      </c>
      <c r="G1362" s="88" t="s">
        <v>949</v>
      </c>
      <c r="H1362" s="15">
        <v>1004</v>
      </c>
      <c r="I1362" s="213" t="s">
        <v>44</v>
      </c>
      <c r="J1362" s="202" t="str">
        <f>IF(ISBLANK(INDEX('Policy Characteristics'!D:D,MATCH($C1362,'Policy Characteristics'!$C:$C,0))),"",INDEX('Policy Characteristics'!D:D,MATCH($C1362,'Policy Characteristics'!$C:$C,0)))</f>
        <v>Industry Energy Efficiency Standards</v>
      </c>
      <c r="K1362" s="76" t="str">
        <f>IF(ISBLANK(INDEX('Policy Characteristics'!E:E,MATCH($C1362,'Policy Characteristics'!$C:$C,0))),"",INDEX('Policy Characteristics'!E:E,MATCH($C1362,'Policy Characteristics'!$C:$C,0)))</f>
        <v>indst efficiency standards</v>
      </c>
      <c r="L1362" s="205">
        <f>IF(ISBLANK(INDEX('Policy Characteristics'!F:F,MATCH($C1362,'Policy Characteristics'!$C:$C,0))),"",INDEX('Policy Characteristics'!F:F,MATCH($C1362,'Policy Characteristics'!$C:$C,0)))</f>
        <v>0</v>
      </c>
      <c r="M1362" s="205">
        <f>IF(ISBLANK(INDEX('Policy Characteristics'!G:G,MATCH($C1362,'Policy Characteristics'!$C:$C,0))),"",INDEX('Policy Characteristics'!G:G,MATCH($C1362,'Policy Characteristics'!$C:$C,0)))</f>
        <v>0.3</v>
      </c>
      <c r="N1362" s="205">
        <f>IF(ISBLANK(INDEX('Policy Characteristics'!H:H,MATCH($C1362,'Policy Characteristics'!$C:$C,0))),"",INDEX('Policy Characteristics'!H:H,MATCH($C1362,'Policy Characteristics'!$C:$C,0)))</f>
        <v>0.01</v>
      </c>
      <c r="O1362" s="76" t="str">
        <f>IF(ISBLANK(INDEX('Policy Characteristics'!I:I,MATCH($C1362,'Policy Characteristics'!$C:$C,0))),"",INDEX('Policy Characteristics'!I:I,MATCH($C1362,'Policy Characteristics'!$C:$C,0)))</f>
        <v>% reduction in energy use</v>
      </c>
      <c r="P1362" s="7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76" t="str">
        <f>IF(ISBLANK(INDEX('Policy Characteristics'!K:K,MATCH($C1362,'Policy Characteristics'!$C:$C,0))),"",INDEX('Policy Characteristics'!K:K,MATCH($C1362,'Policy Characteristics'!$C:$C,0)))</f>
        <v>industry-ag-main.html#eff-stds</v>
      </c>
      <c r="R1362" s="76" t="str">
        <f>IF(ISBLANK(INDEX('Policy Characteristics'!L:L,MATCH($C1362,'Policy Characteristics'!$C:$C,0))),"",INDEX('Policy Characteristics'!L:L,MATCH($C1362,'Policy Characteristics'!$C:$C,0)))</f>
        <v>industry-energy-efficiency-standards.html</v>
      </c>
    </row>
    <row r="1363" spans="1:18" s="76" customFormat="1" x14ac:dyDescent="0.25">
      <c r="A1363" s="76" t="str">
        <f>IF(ISBLANK(INDEX('Policy Characteristics'!A:A,MATCH($C1363,'Policy Characteristics'!$C:$C,0))),"",INDEX('Policy Characteristics'!A:A,MATCH($C1363,'Policy Characteristics'!$C:$C,0)))</f>
        <v>Industry</v>
      </c>
      <c r="B1363" s="200" t="str">
        <f>IF(ISBLANK(INDEX('Policy Characteristics'!B:B,MATCH($C1363,'Policy Characteristics'!$C:$C,0))),"",INDEX('Policy Characteristics'!B:B,MATCH($C1363,'Policy Characteristics'!$C:$C,0)))</f>
        <v>Industry Energy Efficiency Standards</v>
      </c>
      <c r="C1363" s="76" t="str">
        <f t="shared" si="39"/>
        <v>Percentage Improvement in Eqpt Efficiency Standards above BAU</v>
      </c>
      <c r="D1363" s="78" t="s">
        <v>1304</v>
      </c>
      <c r="E1363" s="88" t="s">
        <v>947</v>
      </c>
      <c r="F1363" t="s">
        <v>1268</v>
      </c>
      <c r="G1363" s="88" t="s">
        <v>951</v>
      </c>
      <c r="H1363" s="15">
        <v>1005</v>
      </c>
      <c r="I1363" s="213" t="s">
        <v>43</v>
      </c>
      <c r="J1363" s="202" t="str">
        <f>IF(ISBLANK(INDEX('Policy Characteristics'!D:D,MATCH($C1363,'Policy Characteristics'!$C:$C,0))),"",INDEX('Policy Characteristics'!D:D,MATCH($C1363,'Policy Characteristics'!$C:$C,0)))</f>
        <v>Industry Energy Efficiency Standards</v>
      </c>
      <c r="K1363" s="76" t="str">
        <f>IF(ISBLANK(INDEX('Policy Characteristics'!E:E,MATCH($C1363,'Policy Characteristics'!$C:$C,0))),"",INDEX('Policy Characteristics'!E:E,MATCH($C1363,'Policy Characteristics'!$C:$C,0)))</f>
        <v>indst efficiency standards</v>
      </c>
      <c r="L1363" s="205">
        <f>IF(ISBLANK(INDEX('Policy Characteristics'!F:F,MATCH($C1363,'Policy Characteristics'!$C:$C,0))),"",INDEX('Policy Characteristics'!F:F,MATCH($C1363,'Policy Characteristics'!$C:$C,0)))</f>
        <v>0</v>
      </c>
      <c r="M1363" s="205">
        <f>IF(ISBLANK(INDEX('Policy Characteristics'!G:G,MATCH($C1363,'Policy Characteristics'!$C:$C,0))),"",INDEX('Policy Characteristics'!G:G,MATCH($C1363,'Policy Characteristics'!$C:$C,0)))</f>
        <v>0.3</v>
      </c>
      <c r="N1363" s="205">
        <f>IF(ISBLANK(INDEX('Policy Characteristics'!H:H,MATCH($C1363,'Policy Characteristics'!$C:$C,0))),"",INDEX('Policy Characteristics'!H:H,MATCH($C1363,'Policy Characteristics'!$C:$C,0)))</f>
        <v>0.01</v>
      </c>
      <c r="O1363" s="76" t="str">
        <f>IF(ISBLANK(INDEX('Policy Characteristics'!I:I,MATCH($C1363,'Policy Characteristics'!$C:$C,0))),"",INDEX('Policy Characteristics'!I:I,MATCH($C1363,'Policy Characteristics'!$C:$C,0)))</f>
        <v>% reduction in energy use</v>
      </c>
      <c r="P1363" s="7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76" t="str">
        <f>IF(ISBLANK(INDEX('Policy Characteristics'!K:K,MATCH($C1363,'Policy Characteristics'!$C:$C,0))),"",INDEX('Policy Characteristics'!K:K,MATCH($C1363,'Policy Characteristics'!$C:$C,0)))</f>
        <v>industry-ag-main.html#eff-stds</v>
      </c>
      <c r="R1363" s="76" t="str">
        <f>IF(ISBLANK(INDEX('Policy Characteristics'!L:L,MATCH($C1363,'Policy Characteristics'!$C:$C,0))),"",INDEX('Policy Characteristics'!L:L,MATCH($C1363,'Policy Characteristics'!$C:$C,0)))</f>
        <v>industry-energy-efficiency-standards.html</v>
      </c>
    </row>
    <row r="1364" spans="1:18" s="76" customFormat="1" x14ac:dyDescent="0.25">
      <c r="A1364" s="76" t="str">
        <f>IF(ISBLANK(INDEX('Policy Characteristics'!A:A,MATCH($C1364,'Policy Characteristics'!$C:$C,0))),"",INDEX('Policy Characteristics'!A:A,MATCH($C1364,'Policy Characteristics'!$C:$C,0)))</f>
        <v>Industry</v>
      </c>
      <c r="B1364" s="200" t="str">
        <f>IF(ISBLANK(INDEX('Policy Characteristics'!B:B,MATCH($C1364,'Policy Characteristics'!$C:$C,0))),"",INDEX('Policy Characteristics'!B:B,MATCH($C1364,'Policy Characteristics'!$C:$C,0)))</f>
        <v>Industry Energy Efficiency Standards</v>
      </c>
      <c r="C1364" s="76" t="str">
        <f t="shared" si="39"/>
        <v>Percentage Improvement in Eqpt Efficiency Standards above BAU</v>
      </c>
      <c r="D1364" s="78" t="s">
        <v>1304</v>
      </c>
      <c r="E1364" s="88" t="s">
        <v>948</v>
      </c>
      <c r="F1364" t="s">
        <v>1268</v>
      </c>
      <c r="G1364" s="88" t="s">
        <v>952</v>
      </c>
      <c r="H1364" s="15">
        <v>1006</v>
      </c>
      <c r="I1364" s="213" t="s">
        <v>43</v>
      </c>
      <c r="J1364" s="202" t="str">
        <f>IF(ISBLANK(INDEX('Policy Characteristics'!D:D,MATCH($C1364,'Policy Characteristics'!$C:$C,0))),"",INDEX('Policy Characteristics'!D:D,MATCH($C1364,'Policy Characteristics'!$C:$C,0)))</f>
        <v>Industry Energy Efficiency Standards</v>
      </c>
      <c r="K1364" s="76" t="str">
        <f>IF(ISBLANK(INDEX('Policy Characteristics'!E:E,MATCH($C1364,'Policy Characteristics'!$C:$C,0))),"",INDEX('Policy Characteristics'!E:E,MATCH($C1364,'Policy Characteristics'!$C:$C,0)))</f>
        <v>indst efficiency standards</v>
      </c>
      <c r="L1364" s="205">
        <f>IF(ISBLANK(INDEX('Policy Characteristics'!F:F,MATCH($C1364,'Policy Characteristics'!$C:$C,0))),"",INDEX('Policy Characteristics'!F:F,MATCH($C1364,'Policy Characteristics'!$C:$C,0)))</f>
        <v>0</v>
      </c>
      <c r="M1364" s="205">
        <f>IF(ISBLANK(INDEX('Policy Characteristics'!G:G,MATCH($C1364,'Policy Characteristics'!$C:$C,0))),"",INDEX('Policy Characteristics'!G:G,MATCH($C1364,'Policy Characteristics'!$C:$C,0)))</f>
        <v>0.3</v>
      </c>
      <c r="N1364" s="205">
        <f>IF(ISBLANK(INDEX('Policy Characteristics'!H:H,MATCH($C1364,'Policy Characteristics'!$C:$C,0))),"",INDEX('Policy Characteristics'!H:H,MATCH($C1364,'Policy Characteristics'!$C:$C,0)))</f>
        <v>0.01</v>
      </c>
      <c r="O1364" s="76" t="str">
        <f>IF(ISBLANK(INDEX('Policy Characteristics'!I:I,MATCH($C1364,'Policy Characteristics'!$C:$C,0))),"",INDEX('Policy Characteristics'!I:I,MATCH($C1364,'Policy Characteristics'!$C:$C,0)))</f>
        <v>% reduction in energy use</v>
      </c>
      <c r="P1364" s="7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76" t="str">
        <f>IF(ISBLANK(INDEX('Policy Characteristics'!K:K,MATCH($C1364,'Policy Characteristics'!$C:$C,0))),"",INDEX('Policy Characteristics'!K:K,MATCH($C1364,'Policy Characteristics'!$C:$C,0)))</f>
        <v>industry-ag-main.html#eff-stds</v>
      </c>
      <c r="R1364" s="76" t="str">
        <f>IF(ISBLANK(INDEX('Policy Characteristics'!L:L,MATCH($C1364,'Policy Characteristics'!$C:$C,0))),"",INDEX('Policy Characteristics'!L:L,MATCH($C1364,'Policy Characteristics'!$C:$C,0)))</f>
        <v>industry-energy-efficiency-standards.html</v>
      </c>
    </row>
    <row r="1365" spans="1:18" s="76" customFormat="1" x14ac:dyDescent="0.25">
      <c r="A1365" s="76" t="str">
        <f>IF(ISBLANK(INDEX('Policy Characteristics'!A:A,MATCH($C1365,'Policy Characteristics'!$C:$C,0))),"",INDEX('Policy Characteristics'!A:A,MATCH($C1365,'Policy Characteristics'!$C:$C,0)))</f>
        <v>Industry</v>
      </c>
      <c r="B1365" s="200" t="str">
        <f>IF(ISBLANK(INDEX('Policy Characteristics'!B:B,MATCH($C1365,'Policy Characteristics'!$C:$C,0))),"",INDEX('Policy Characteristics'!B:B,MATCH($C1365,'Policy Characteristics'!$C:$C,0)))</f>
        <v>Industry Energy Efficiency Standards</v>
      </c>
      <c r="C1365" s="76" t="str">
        <f t="shared" si="39"/>
        <v>Percentage Improvement in Eqpt Efficiency Standards above BAU</v>
      </c>
      <c r="D1365" s="78" t="s">
        <v>1304</v>
      </c>
      <c r="E1365" s="88" t="s">
        <v>945</v>
      </c>
      <c r="F1365" t="s">
        <v>1268</v>
      </c>
      <c r="G1365" s="88" t="s">
        <v>950</v>
      </c>
      <c r="H1365" s="15">
        <v>1007</v>
      </c>
      <c r="I1365" s="213" t="s">
        <v>44</v>
      </c>
      <c r="J1365" s="202" t="str">
        <f>IF(ISBLANK(INDEX('Policy Characteristics'!D:D,MATCH($C1365,'Policy Characteristics'!$C:$C,0))),"",INDEX('Policy Characteristics'!D:D,MATCH($C1365,'Policy Characteristics'!$C:$C,0)))</f>
        <v>Industry Energy Efficiency Standards</v>
      </c>
      <c r="K1365" s="76" t="str">
        <f>IF(ISBLANK(INDEX('Policy Characteristics'!E:E,MATCH($C1365,'Policy Characteristics'!$C:$C,0))),"",INDEX('Policy Characteristics'!E:E,MATCH($C1365,'Policy Characteristics'!$C:$C,0)))</f>
        <v>indst efficiency standards</v>
      </c>
      <c r="L1365" s="205">
        <f>IF(ISBLANK(INDEX('Policy Characteristics'!F:F,MATCH($C1365,'Policy Characteristics'!$C:$C,0))),"",INDEX('Policy Characteristics'!F:F,MATCH($C1365,'Policy Characteristics'!$C:$C,0)))</f>
        <v>0</v>
      </c>
      <c r="M1365" s="205">
        <f>IF(ISBLANK(INDEX('Policy Characteristics'!G:G,MATCH($C1365,'Policy Characteristics'!$C:$C,0))),"",INDEX('Policy Characteristics'!G:G,MATCH($C1365,'Policy Characteristics'!$C:$C,0)))</f>
        <v>0.3</v>
      </c>
      <c r="N1365" s="205">
        <f>IF(ISBLANK(INDEX('Policy Characteristics'!H:H,MATCH($C1365,'Policy Characteristics'!$C:$C,0))),"",INDEX('Policy Characteristics'!H:H,MATCH($C1365,'Policy Characteristics'!$C:$C,0)))</f>
        <v>0.01</v>
      </c>
      <c r="O1365" s="76" t="str">
        <f>IF(ISBLANK(INDEX('Policy Characteristics'!I:I,MATCH($C1365,'Policy Characteristics'!$C:$C,0))),"",INDEX('Policy Characteristics'!I:I,MATCH($C1365,'Policy Characteristics'!$C:$C,0)))</f>
        <v>% reduction in energy use</v>
      </c>
      <c r="P1365" s="7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76" t="str">
        <f>IF(ISBLANK(INDEX('Policy Characteristics'!K:K,MATCH($C1365,'Policy Characteristics'!$C:$C,0))),"",INDEX('Policy Characteristics'!K:K,MATCH($C1365,'Policy Characteristics'!$C:$C,0)))</f>
        <v>industry-ag-main.html#eff-stds</v>
      </c>
      <c r="R1365" s="76" t="str">
        <f>IF(ISBLANK(INDEX('Policy Characteristics'!L:L,MATCH($C1365,'Policy Characteristics'!$C:$C,0))),"",INDEX('Policy Characteristics'!L:L,MATCH($C1365,'Policy Characteristics'!$C:$C,0)))</f>
        <v>industry-energy-efficiency-standards.html</v>
      </c>
    </row>
    <row r="1366" spans="1:18" s="76" customFormat="1" x14ac:dyDescent="0.25">
      <c r="A1366" s="76" t="str">
        <f>IF(ISBLANK(INDEX('Policy Characteristics'!A:A,MATCH($C1366,'Policy Characteristics'!$C:$C,0))),"",INDEX('Policy Characteristics'!A:A,MATCH($C1366,'Policy Characteristics'!$C:$C,0)))</f>
        <v>Industry</v>
      </c>
      <c r="B1366" s="200" t="str">
        <f>IF(ISBLANK(INDEX('Policy Characteristics'!B:B,MATCH($C1366,'Policy Characteristics'!$C:$C,0))),"",INDEX('Policy Characteristics'!B:B,MATCH($C1366,'Policy Characteristics'!$C:$C,0)))</f>
        <v>Industry Energy Efficiency Standards</v>
      </c>
      <c r="C1366" s="76" t="str">
        <f t="shared" si="39"/>
        <v>Percentage Improvement in Eqpt Efficiency Standards above BAU</v>
      </c>
      <c r="D1366" s="78" t="s">
        <v>1305</v>
      </c>
      <c r="E1366" s="88" t="s">
        <v>642</v>
      </c>
      <c r="F1366" t="s">
        <v>1269</v>
      </c>
      <c r="G1366" s="88" t="s">
        <v>648</v>
      </c>
      <c r="H1366" s="15">
        <v>1008</v>
      </c>
      <c r="I1366" s="213" t="s">
        <v>43</v>
      </c>
      <c r="J1366" s="202" t="str">
        <f>IF(ISBLANK(INDEX('Policy Characteristics'!D:D,MATCH($C1366,'Policy Characteristics'!$C:$C,0))),"",INDEX('Policy Characteristics'!D:D,MATCH($C1366,'Policy Characteristics'!$C:$C,0)))</f>
        <v>Industry Energy Efficiency Standards</v>
      </c>
      <c r="K1366" s="76" t="str">
        <f>IF(ISBLANK(INDEX('Policy Characteristics'!E:E,MATCH($C1366,'Policy Characteristics'!$C:$C,0))),"",INDEX('Policy Characteristics'!E:E,MATCH($C1366,'Policy Characteristics'!$C:$C,0)))</f>
        <v>indst efficiency standards</v>
      </c>
      <c r="L1366" s="205">
        <f>IF(ISBLANK(INDEX('Policy Characteristics'!F:F,MATCH($C1366,'Policy Characteristics'!$C:$C,0))),"",INDEX('Policy Characteristics'!F:F,MATCH($C1366,'Policy Characteristics'!$C:$C,0)))</f>
        <v>0</v>
      </c>
      <c r="M1366" s="205">
        <f>IF(ISBLANK(INDEX('Policy Characteristics'!G:G,MATCH($C1366,'Policy Characteristics'!$C:$C,0))),"",INDEX('Policy Characteristics'!G:G,MATCH($C1366,'Policy Characteristics'!$C:$C,0)))</f>
        <v>0.3</v>
      </c>
      <c r="N1366" s="205">
        <f>IF(ISBLANK(INDEX('Policy Characteristics'!H:H,MATCH($C1366,'Policy Characteristics'!$C:$C,0))),"",INDEX('Policy Characteristics'!H:H,MATCH($C1366,'Policy Characteristics'!$C:$C,0)))</f>
        <v>0.01</v>
      </c>
      <c r="O1366" s="76" t="str">
        <f>IF(ISBLANK(INDEX('Policy Characteristics'!I:I,MATCH($C1366,'Policy Characteristics'!$C:$C,0))),"",INDEX('Policy Characteristics'!I:I,MATCH($C1366,'Policy Characteristics'!$C:$C,0)))</f>
        <v>% reduction in energy use</v>
      </c>
      <c r="P1366" s="7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76" t="str">
        <f>IF(ISBLANK(INDEX('Policy Characteristics'!K:K,MATCH($C1366,'Policy Characteristics'!$C:$C,0))),"",INDEX('Policy Characteristics'!K:K,MATCH($C1366,'Policy Characteristics'!$C:$C,0)))</f>
        <v>industry-ag-main.html#eff-stds</v>
      </c>
      <c r="R1366" s="76" t="str">
        <f>IF(ISBLANK(INDEX('Policy Characteristics'!L:L,MATCH($C1366,'Policy Characteristics'!$C:$C,0))),"",INDEX('Policy Characteristics'!L:L,MATCH($C1366,'Policy Characteristics'!$C:$C,0)))</f>
        <v>industry-energy-efficiency-standards.html</v>
      </c>
    </row>
    <row r="1367" spans="1:18" s="76" customFormat="1" x14ac:dyDescent="0.25">
      <c r="A1367" s="76" t="str">
        <f>IF(ISBLANK(INDEX('Policy Characteristics'!A:A,MATCH($C1367,'Policy Characteristics'!$C:$C,0))),"",INDEX('Policy Characteristics'!A:A,MATCH($C1367,'Policy Characteristics'!$C:$C,0)))</f>
        <v>Industry</v>
      </c>
      <c r="B1367" s="200" t="str">
        <f>IF(ISBLANK(INDEX('Policy Characteristics'!B:B,MATCH($C1367,'Policy Characteristics'!$C:$C,0))),"",INDEX('Policy Characteristics'!B:B,MATCH($C1367,'Policy Characteristics'!$C:$C,0)))</f>
        <v>Industry Energy Efficiency Standards</v>
      </c>
      <c r="C1367" s="76" t="str">
        <f t="shared" si="39"/>
        <v>Percentage Improvement in Eqpt Efficiency Standards above BAU</v>
      </c>
      <c r="D1367" s="78" t="s">
        <v>1305</v>
      </c>
      <c r="E1367" s="88" t="s">
        <v>643</v>
      </c>
      <c r="F1367" t="s">
        <v>1269</v>
      </c>
      <c r="G1367" s="88" t="s">
        <v>651</v>
      </c>
      <c r="H1367" s="15">
        <v>1009</v>
      </c>
      <c r="I1367" s="213" t="s">
        <v>43</v>
      </c>
      <c r="J1367" s="202" t="str">
        <f>IF(ISBLANK(INDEX('Policy Characteristics'!D:D,MATCH($C1367,'Policy Characteristics'!$C:$C,0))),"",INDEX('Policy Characteristics'!D:D,MATCH($C1367,'Policy Characteristics'!$C:$C,0)))</f>
        <v>Industry Energy Efficiency Standards</v>
      </c>
      <c r="K1367" s="76" t="str">
        <f>IF(ISBLANK(INDEX('Policy Characteristics'!E:E,MATCH($C1367,'Policy Characteristics'!$C:$C,0))),"",INDEX('Policy Characteristics'!E:E,MATCH($C1367,'Policy Characteristics'!$C:$C,0)))</f>
        <v>indst efficiency standards</v>
      </c>
      <c r="L1367" s="205">
        <f>IF(ISBLANK(INDEX('Policy Characteristics'!F:F,MATCH($C1367,'Policy Characteristics'!$C:$C,0))),"",INDEX('Policy Characteristics'!F:F,MATCH($C1367,'Policy Characteristics'!$C:$C,0)))</f>
        <v>0</v>
      </c>
      <c r="M1367" s="205">
        <f>IF(ISBLANK(INDEX('Policy Characteristics'!G:G,MATCH($C1367,'Policy Characteristics'!$C:$C,0))),"",INDEX('Policy Characteristics'!G:G,MATCH($C1367,'Policy Characteristics'!$C:$C,0)))</f>
        <v>0.3</v>
      </c>
      <c r="N1367" s="205">
        <f>IF(ISBLANK(INDEX('Policy Characteristics'!H:H,MATCH($C1367,'Policy Characteristics'!$C:$C,0))),"",INDEX('Policy Characteristics'!H:H,MATCH($C1367,'Policy Characteristics'!$C:$C,0)))</f>
        <v>0.01</v>
      </c>
      <c r="O1367" s="76" t="str">
        <f>IF(ISBLANK(INDEX('Policy Characteristics'!I:I,MATCH($C1367,'Policy Characteristics'!$C:$C,0))),"",INDEX('Policy Characteristics'!I:I,MATCH($C1367,'Policy Characteristics'!$C:$C,0)))</f>
        <v>% reduction in energy use</v>
      </c>
      <c r="P1367" s="7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76" t="str">
        <f>IF(ISBLANK(INDEX('Policy Characteristics'!K:K,MATCH($C1367,'Policy Characteristics'!$C:$C,0))),"",INDEX('Policy Characteristics'!K:K,MATCH($C1367,'Policy Characteristics'!$C:$C,0)))</f>
        <v>industry-ag-main.html#eff-stds</v>
      </c>
      <c r="R1367" s="76" t="str">
        <f>IF(ISBLANK(INDEX('Policy Characteristics'!L:L,MATCH($C1367,'Policy Characteristics'!$C:$C,0))),"",INDEX('Policy Characteristics'!L:L,MATCH($C1367,'Policy Characteristics'!$C:$C,0)))</f>
        <v>industry-energy-efficiency-standards.html</v>
      </c>
    </row>
    <row r="1368" spans="1:18" s="76" customFormat="1" x14ac:dyDescent="0.25">
      <c r="A1368" s="76" t="str">
        <f>IF(ISBLANK(INDEX('Policy Characteristics'!A:A,MATCH($C1368,'Policy Characteristics'!$C:$C,0))),"",INDEX('Policy Characteristics'!A:A,MATCH($C1368,'Policy Characteristics'!$C:$C,0)))</f>
        <v>Industry</v>
      </c>
      <c r="B1368" s="200" t="str">
        <f>IF(ISBLANK(INDEX('Policy Characteristics'!B:B,MATCH($C1368,'Policy Characteristics'!$C:$C,0))),"",INDEX('Policy Characteristics'!B:B,MATCH($C1368,'Policy Characteristics'!$C:$C,0)))</f>
        <v>Industry Energy Efficiency Standards</v>
      </c>
      <c r="C1368" s="76" t="str">
        <f t="shared" si="39"/>
        <v>Percentage Improvement in Eqpt Efficiency Standards above BAU</v>
      </c>
      <c r="D1368" s="78" t="s">
        <v>1305</v>
      </c>
      <c r="E1368" s="88" t="s">
        <v>644</v>
      </c>
      <c r="F1368" t="s">
        <v>1269</v>
      </c>
      <c r="G1368" s="88" t="s">
        <v>652</v>
      </c>
      <c r="H1368" s="15">
        <v>1010</v>
      </c>
      <c r="I1368" s="213" t="s">
        <v>43</v>
      </c>
      <c r="J1368" s="202" t="str">
        <f>IF(ISBLANK(INDEX('Policy Characteristics'!D:D,MATCH($C1368,'Policy Characteristics'!$C:$C,0))),"",INDEX('Policy Characteristics'!D:D,MATCH($C1368,'Policy Characteristics'!$C:$C,0)))</f>
        <v>Industry Energy Efficiency Standards</v>
      </c>
      <c r="K1368" s="76" t="str">
        <f>IF(ISBLANK(INDEX('Policy Characteristics'!E:E,MATCH($C1368,'Policy Characteristics'!$C:$C,0))),"",INDEX('Policy Characteristics'!E:E,MATCH($C1368,'Policy Characteristics'!$C:$C,0)))</f>
        <v>indst efficiency standards</v>
      </c>
      <c r="L1368" s="205">
        <f>IF(ISBLANK(INDEX('Policy Characteristics'!F:F,MATCH($C1368,'Policy Characteristics'!$C:$C,0))),"",INDEX('Policy Characteristics'!F:F,MATCH($C1368,'Policy Characteristics'!$C:$C,0)))</f>
        <v>0</v>
      </c>
      <c r="M1368" s="205">
        <f>IF(ISBLANK(INDEX('Policy Characteristics'!G:G,MATCH($C1368,'Policy Characteristics'!$C:$C,0))),"",INDEX('Policy Characteristics'!G:G,MATCH($C1368,'Policy Characteristics'!$C:$C,0)))</f>
        <v>0.3</v>
      </c>
      <c r="N1368" s="205">
        <f>IF(ISBLANK(INDEX('Policy Characteristics'!H:H,MATCH($C1368,'Policy Characteristics'!$C:$C,0))),"",INDEX('Policy Characteristics'!H:H,MATCH($C1368,'Policy Characteristics'!$C:$C,0)))</f>
        <v>0.01</v>
      </c>
      <c r="O1368" s="76" t="str">
        <f>IF(ISBLANK(INDEX('Policy Characteristics'!I:I,MATCH($C1368,'Policy Characteristics'!$C:$C,0))),"",INDEX('Policy Characteristics'!I:I,MATCH($C1368,'Policy Characteristics'!$C:$C,0)))</f>
        <v>% reduction in energy use</v>
      </c>
      <c r="P1368" s="7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76" t="str">
        <f>IF(ISBLANK(INDEX('Policy Characteristics'!K:K,MATCH($C1368,'Policy Characteristics'!$C:$C,0))),"",INDEX('Policy Characteristics'!K:K,MATCH($C1368,'Policy Characteristics'!$C:$C,0)))</f>
        <v>industry-ag-main.html#eff-stds</v>
      </c>
      <c r="R1368" s="76" t="str">
        <f>IF(ISBLANK(INDEX('Policy Characteristics'!L:L,MATCH($C1368,'Policy Characteristics'!$C:$C,0))),"",INDEX('Policy Characteristics'!L:L,MATCH($C1368,'Policy Characteristics'!$C:$C,0)))</f>
        <v>industry-energy-efficiency-standards.html</v>
      </c>
    </row>
    <row r="1369" spans="1:18" s="76" customFormat="1" x14ac:dyDescent="0.25">
      <c r="A1369" s="76" t="str">
        <f>IF(ISBLANK(INDEX('Policy Characteristics'!A:A,MATCH($C1369,'Policy Characteristics'!$C:$C,0))),"",INDEX('Policy Characteristics'!A:A,MATCH($C1369,'Policy Characteristics'!$C:$C,0)))</f>
        <v>Industry</v>
      </c>
      <c r="B1369" s="200" t="str">
        <f>IF(ISBLANK(INDEX('Policy Characteristics'!B:B,MATCH($C1369,'Policy Characteristics'!$C:$C,0))),"",INDEX('Policy Characteristics'!B:B,MATCH($C1369,'Policy Characteristics'!$C:$C,0)))</f>
        <v>Industry Energy Efficiency Standards</v>
      </c>
      <c r="C1369" s="76" t="str">
        <f t="shared" si="39"/>
        <v>Percentage Improvement in Eqpt Efficiency Standards above BAU</v>
      </c>
      <c r="D1369" s="78" t="s">
        <v>1305</v>
      </c>
      <c r="E1369" s="88" t="s">
        <v>645</v>
      </c>
      <c r="F1369" t="s">
        <v>1269</v>
      </c>
      <c r="G1369" s="88" t="s">
        <v>649</v>
      </c>
      <c r="H1369" s="15">
        <v>1011</v>
      </c>
      <c r="I1369" s="213" t="s">
        <v>44</v>
      </c>
      <c r="J1369" s="202" t="str">
        <f>IF(ISBLANK(INDEX('Policy Characteristics'!D:D,MATCH($C1369,'Policy Characteristics'!$C:$C,0))),"",INDEX('Policy Characteristics'!D:D,MATCH($C1369,'Policy Characteristics'!$C:$C,0)))</f>
        <v>Industry Energy Efficiency Standards</v>
      </c>
      <c r="K1369" s="76" t="str">
        <f>IF(ISBLANK(INDEX('Policy Characteristics'!E:E,MATCH($C1369,'Policy Characteristics'!$C:$C,0))),"",INDEX('Policy Characteristics'!E:E,MATCH($C1369,'Policy Characteristics'!$C:$C,0)))</f>
        <v>indst efficiency standards</v>
      </c>
      <c r="L1369" s="205">
        <f>IF(ISBLANK(INDEX('Policy Characteristics'!F:F,MATCH($C1369,'Policy Characteristics'!$C:$C,0))),"",INDEX('Policy Characteristics'!F:F,MATCH($C1369,'Policy Characteristics'!$C:$C,0)))</f>
        <v>0</v>
      </c>
      <c r="M1369" s="205">
        <f>IF(ISBLANK(INDEX('Policy Characteristics'!G:G,MATCH($C1369,'Policy Characteristics'!$C:$C,0))),"",INDEX('Policy Characteristics'!G:G,MATCH($C1369,'Policy Characteristics'!$C:$C,0)))</f>
        <v>0.3</v>
      </c>
      <c r="N1369" s="205">
        <f>IF(ISBLANK(INDEX('Policy Characteristics'!H:H,MATCH($C1369,'Policy Characteristics'!$C:$C,0))),"",INDEX('Policy Characteristics'!H:H,MATCH($C1369,'Policy Characteristics'!$C:$C,0)))</f>
        <v>0.01</v>
      </c>
      <c r="O1369" s="76" t="str">
        <f>IF(ISBLANK(INDEX('Policy Characteristics'!I:I,MATCH($C1369,'Policy Characteristics'!$C:$C,0))),"",INDEX('Policy Characteristics'!I:I,MATCH($C1369,'Policy Characteristics'!$C:$C,0)))</f>
        <v>% reduction in energy use</v>
      </c>
      <c r="P1369" s="7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76" t="str">
        <f>IF(ISBLANK(INDEX('Policy Characteristics'!K:K,MATCH($C1369,'Policy Characteristics'!$C:$C,0))),"",INDEX('Policy Characteristics'!K:K,MATCH($C1369,'Policy Characteristics'!$C:$C,0)))</f>
        <v>industry-ag-main.html#eff-stds</v>
      </c>
      <c r="R1369" s="76" t="str">
        <f>IF(ISBLANK(INDEX('Policy Characteristics'!L:L,MATCH($C1369,'Policy Characteristics'!$C:$C,0))),"",INDEX('Policy Characteristics'!L:L,MATCH($C1369,'Policy Characteristics'!$C:$C,0)))</f>
        <v>industry-energy-efficiency-standards.html</v>
      </c>
    </row>
    <row r="1370" spans="1:18" s="76" customFormat="1" x14ac:dyDescent="0.25">
      <c r="A1370" s="76" t="str">
        <f>IF(ISBLANK(INDEX('Policy Characteristics'!A:A,MATCH($C1370,'Policy Characteristics'!$C:$C,0))),"",INDEX('Policy Characteristics'!A:A,MATCH($C1370,'Policy Characteristics'!$C:$C,0)))</f>
        <v>Industry</v>
      </c>
      <c r="B1370" s="200" t="str">
        <f>IF(ISBLANK(INDEX('Policy Characteristics'!B:B,MATCH($C1370,'Policy Characteristics'!$C:$C,0))),"",INDEX('Policy Characteristics'!B:B,MATCH($C1370,'Policy Characteristics'!$C:$C,0)))</f>
        <v>Industry Energy Efficiency Standards</v>
      </c>
      <c r="C1370" s="76" t="str">
        <f t="shared" si="39"/>
        <v>Percentage Improvement in Eqpt Efficiency Standards above BAU</v>
      </c>
      <c r="D1370" s="78" t="s">
        <v>1305</v>
      </c>
      <c r="E1370" s="88" t="s">
        <v>646</v>
      </c>
      <c r="F1370" t="s">
        <v>1269</v>
      </c>
      <c r="G1370" s="88" t="s">
        <v>650</v>
      </c>
      <c r="H1370" s="15">
        <v>1012</v>
      </c>
      <c r="I1370" s="213" t="s">
        <v>43</v>
      </c>
      <c r="J1370" s="202" t="str">
        <f>IF(ISBLANK(INDEX('Policy Characteristics'!D:D,MATCH($C1370,'Policy Characteristics'!$C:$C,0))),"",INDEX('Policy Characteristics'!D:D,MATCH($C1370,'Policy Characteristics'!$C:$C,0)))</f>
        <v>Industry Energy Efficiency Standards</v>
      </c>
      <c r="K1370" s="76" t="str">
        <f>IF(ISBLANK(INDEX('Policy Characteristics'!E:E,MATCH($C1370,'Policy Characteristics'!$C:$C,0))),"",INDEX('Policy Characteristics'!E:E,MATCH($C1370,'Policy Characteristics'!$C:$C,0)))</f>
        <v>indst efficiency standards</v>
      </c>
      <c r="L1370" s="205">
        <f>IF(ISBLANK(INDEX('Policy Characteristics'!F:F,MATCH($C1370,'Policy Characteristics'!$C:$C,0))),"",INDEX('Policy Characteristics'!F:F,MATCH($C1370,'Policy Characteristics'!$C:$C,0)))</f>
        <v>0</v>
      </c>
      <c r="M1370" s="205">
        <f>IF(ISBLANK(INDEX('Policy Characteristics'!G:G,MATCH($C1370,'Policy Characteristics'!$C:$C,0))),"",INDEX('Policy Characteristics'!G:G,MATCH($C1370,'Policy Characteristics'!$C:$C,0)))</f>
        <v>0.3</v>
      </c>
      <c r="N1370" s="205">
        <f>IF(ISBLANK(INDEX('Policy Characteristics'!H:H,MATCH($C1370,'Policy Characteristics'!$C:$C,0))),"",INDEX('Policy Characteristics'!H:H,MATCH($C1370,'Policy Characteristics'!$C:$C,0)))</f>
        <v>0.01</v>
      </c>
      <c r="O1370" s="76" t="str">
        <f>IF(ISBLANK(INDEX('Policy Characteristics'!I:I,MATCH($C1370,'Policy Characteristics'!$C:$C,0))),"",INDEX('Policy Characteristics'!I:I,MATCH($C1370,'Policy Characteristics'!$C:$C,0)))</f>
        <v>% reduction in energy use</v>
      </c>
      <c r="P1370" s="7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76" t="str">
        <f>IF(ISBLANK(INDEX('Policy Characteristics'!K:K,MATCH($C1370,'Policy Characteristics'!$C:$C,0))),"",INDEX('Policy Characteristics'!K:K,MATCH($C1370,'Policy Characteristics'!$C:$C,0)))</f>
        <v>industry-ag-main.html#eff-stds</v>
      </c>
      <c r="R1370" s="76" t="str">
        <f>IF(ISBLANK(INDEX('Policy Characteristics'!L:L,MATCH($C1370,'Policy Characteristics'!$C:$C,0))),"",INDEX('Policy Characteristics'!L:L,MATCH($C1370,'Policy Characteristics'!$C:$C,0)))</f>
        <v>industry-energy-efficiency-standards.html</v>
      </c>
    </row>
    <row r="1371" spans="1:18" s="76" customFormat="1" x14ac:dyDescent="0.25">
      <c r="A1371" s="76" t="str">
        <f>IF(ISBLANK(INDEX('Policy Characteristics'!A:A,MATCH($C1371,'Policy Characteristics'!$C:$C,0))),"",INDEX('Policy Characteristics'!A:A,MATCH($C1371,'Policy Characteristics'!$C:$C,0)))</f>
        <v>Industry</v>
      </c>
      <c r="B1371" s="200" t="str">
        <f>IF(ISBLANK(INDEX('Policy Characteristics'!B:B,MATCH($C1371,'Policy Characteristics'!$C:$C,0))),"",INDEX('Policy Characteristics'!B:B,MATCH($C1371,'Policy Characteristics'!$C:$C,0)))</f>
        <v>Industry Energy Efficiency Standards</v>
      </c>
      <c r="C1371" s="76" t="str">
        <f t="shared" si="39"/>
        <v>Percentage Improvement in Eqpt Efficiency Standards above BAU</v>
      </c>
      <c r="D1371" s="78" t="s">
        <v>1305</v>
      </c>
      <c r="E1371" s="88" t="s">
        <v>647</v>
      </c>
      <c r="F1371" t="s">
        <v>1269</v>
      </c>
      <c r="G1371" s="88" t="s">
        <v>653</v>
      </c>
      <c r="H1371" s="15">
        <v>1013</v>
      </c>
      <c r="I1371" s="213" t="s">
        <v>44</v>
      </c>
      <c r="J1371" s="202" t="str">
        <f>IF(ISBLANK(INDEX('Policy Characteristics'!D:D,MATCH($C1371,'Policy Characteristics'!$C:$C,0))),"",INDEX('Policy Characteristics'!D:D,MATCH($C1371,'Policy Characteristics'!$C:$C,0)))</f>
        <v>Industry Energy Efficiency Standards</v>
      </c>
      <c r="K1371" s="76" t="str">
        <f>IF(ISBLANK(INDEX('Policy Characteristics'!E:E,MATCH($C1371,'Policy Characteristics'!$C:$C,0))),"",INDEX('Policy Characteristics'!E:E,MATCH($C1371,'Policy Characteristics'!$C:$C,0)))</f>
        <v>indst efficiency standards</v>
      </c>
      <c r="L1371" s="205">
        <f>IF(ISBLANK(INDEX('Policy Characteristics'!F:F,MATCH($C1371,'Policy Characteristics'!$C:$C,0))),"",INDEX('Policy Characteristics'!F:F,MATCH($C1371,'Policy Characteristics'!$C:$C,0)))</f>
        <v>0</v>
      </c>
      <c r="M1371" s="205">
        <f>IF(ISBLANK(INDEX('Policy Characteristics'!G:G,MATCH($C1371,'Policy Characteristics'!$C:$C,0))),"",INDEX('Policy Characteristics'!G:G,MATCH($C1371,'Policy Characteristics'!$C:$C,0)))</f>
        <v>0.3</v>
      </c>
      <c r="N1371" s="205">
        <f>IF(ISBLANK(INDEX('Policy Characteristics'!H:H,MATCH($C1371,'Policy Characteristics'!$C:$C,0))),"",INDEX('Policy Characteristics'!H:H,MATCH($C1371,'Policy Characteristics'!$C:$C,0)))</f>
        <v>0.01</v>
      </c>
      <c r="O1371" s="76" t="str">
        <f>IF(ISBLANK(INDEX('Policy Characteristics'!I:I,MATCH($C1371,'Policy Characteristics'!$C:$C,0))),"",INDEX('Policy Characteristics'!I:I,MATCH($C1371,'Policy Characteristics'!$C:$C,0)))</f>
        <v>% reduction in energy use</v>
      </c>
      <c r="P1371" s="7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76" t="str">
        <f>IF(ISBLANK(INDEX('Policy Characteristics'!K:K,MATCH($C1371,'Policy Characteristics'!$C:$C,0))),"",INDEX('Policy Characteristics'!K:K,MATCH($C1371,'Policy Characteristics'!$C:$C,0)))</f>
        <v>industry-ag-main.html#eff-stds</v>
      </c>
      <c r="R1371" s="76" t="str">
        <f>IF(ISBLANK(INDEX('Policy Characteristics'!L:L,MATCH($C1371,'Policy Characteristics'!$C:$C,0))),"",INDEX('Policy Characteristics'!L:L,MATCH($C1371,'Policy Characteristics'!$C:$C,0)))</f>
        <v>industry-energy-efficiency-standards.html</v>
      </c>
    </row>
    <row r="1372" spans="1:18" s="76" customFormat="1" x14ac:dyDescent="0.25">
      <c r="A1372" s="76" t="str">
        <f>IF(ISBLANK(INDEX('Policy Characteristics'!A:A,MATCH($C1372,'Policy Characteristics'!$C:$C,0))),"",INDEX('Policy Characteristics'!A:A,MATCH($C1372,'Policy Characteristics'!$C:$C,0)))</f>
        <v>Industry</v>
      </c>
      <c r="B1372" s="200" t="str">
        <f>IF(ISBLANK(INDEX('Policy Characteristics'!B:B,MATCH($C1372,'Policy Characteristics'!$C:$C,0))),"",INDEX('Policy Characteristics'!B:B,MATCH($C1372,'Policy Characteristics'!$C:$C,0)))</f>
        <v>Industry Energy Efficiency Standards</v>
      </c>
      <c r="C1372" s="76" t="str">
        <f t="shared" si="39"/>
        <v>Percentage Improvement in Eqpt Efficiency Standards above BAU</v>
      </c>
      <c r="D1372" s="78" t="s">
        <v>1305</v>
      </c>
      <c r="E1372" s="88" t="s">
        <v>946</v>
      </c>
      <c r="F1372" t="s">
        <v>1269</v>
      </c>
      <c r="G1372" s="88" t="s">
        <v>949</v>
      </c>
      <c r="H1372" s="15">
        <v>1014</v>
      </c>
      <c r="I1372" s="213" t="s">
        <v>44</v>
      </c>
      <c r="J1372" s="202" t="str">
        <f>IF(ISBLANK(INDEX('Policy Characteristics'!D:D,MATCH($C1372,'Policy Characteristics'!$C:$C,0))),"",INDEX('Policy Characteristics'!D:D,MATCH($C1372,'Policy Characteristics'!$C:$C,0)))</f>
        <v>Industry Energy Efficiency Standards</v>
      </c>
      <c r="K1372" s="76" t="str">
        <f>IF(ISBLANK(INDEX('Policy Characteristics'!E:E,MATCH($C1372,'Policy Characteristics'!$C:$C,0))),"",INDEX('Policy Characteristics'!E:E,MATCH($C1372,'Policy Characteristics'!$C:$C,0)))</f>
        <v>indst efficiency standards</v>
      </c>
      <c r="L1372" s="205">
        <f>IF(ISBLANK(INDEX('Policy Characteristics'!F:F,MATCH($C1372,'Policy Characteristics'!$C:$C,0))),"",INDEX('Policy Characteristics'!F:F,MATCH($C1372,'Policy Characteristics'!$C:$C,0)))</f>
        <v>0</v>
      </c>
      <c r="M1372" s="205">
        <f>IF(ISBLANK(INDEX('Policy Characteristics'!G:G,MATCH($C1372,'Policy Characteristics'!$C:$C,0))),"",INDEX('Policy Characteristics'!G:G,MATCH($C1372,'Policy Characteristics'!$C:$C,0)))</f>
        <v>0.3</v>
      </c>
      <c r="N1372" s="205">
        <f>IF(ISBLANK(INDEX('Policy Characteristics'!H:H,MATCH($C1372,'Policy Characteristics'!$C:$C,0))),"",INDEX('Policy Characteristics'!H:H,MATCH($C1372,'Policy Characteristics'!$C:$C,0)))</f>
        <v>0.01</v>
      </c>
      <c r="O1372" s="76" t="str">
        <f>IF(ISBLANK(INDEX('Policy Characteristics'!I:I,MATCH($C1372,'Policy Characteristics'!$C:$C,0))),"",INDEX('Policy Characteristics'!I:I,MATCH($C1372,'Policy Characteristics'!$C:$C,0)))</f>
        <v>% reduction in energy use</v>
      </c>
      <c r="P1372" s="7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76" t="str">
        <f>IF(ISBLANK(INDEX('Policy Characteristics'!K:K,MATCH($C1372,'Policy Characteristics'!$C:$C,0))),"",INDEX('Policy Characteristics'!K:K,MATCH($C1372,'Policy Characteristics'!$C:$C,0)))</f>
        <v>industry-ag-main.html#eff-stds</v>
      </c>
      <c r="R1372" s="76" t="str">
        <f>IF(ISBLANK(INDEX('Policy Characteristics'!L:L,MATCH($C1372,'Policy Characteristics'!$C:$C,0))),"",INDEX('Policy Characteristics'!L:L,MATCH($C1372,'Policy Characteristics'!$C:$C,0)))</f>
        <v>industry-energy-efficiency-standards.html</v>
      </c>
    </row>
    <row r="1373" spans="1:18" s="76" customFormat="1" x14ac:dyDescent="0.25">
      <c r="A1373" s="76" t="str">
        <f>IF(ISBLANK(INDEX('Policy Characteristics'!A:A,MATCH($C1373,'Policy Characteristics'!$C:$C,0))),"",INDEX('Policy Characteristics'!A:A,MATCH($C1373,'Policy Characteristics'!$C:$C,0)))</f>
        <v>Industry</v>
      </c>
      <c r="B1373" s="200" t="str">
        <f>IF(ISBLANK(INDEX('Policy Characteristics'!B:B,MATCH($C1373,'Policy Characteristics'!$C:$C,0))),"",INDEX('Policy Characteristics'!B:B,MATCH($C1373,'Policy Characteristics'!$C:$C,0)))</f>
        <v>Industry Energy Efficiency Standards</v>
      </c>
      <c r="C1373" s="76" t="str">
        <f t="shared" si="39"/>
        <v>Percentage Improvement in Eqpt Efficiency Standards above BAU</v>
      </c>
      <c r="D1373" s="78" t="s">
        <v>1305</v>
      </c>
      <c r="E1373" s="88" t="s">
        <v>947</v>
      </c>
      <c r="F1373" t="s">
        <v>1269</v>
      </c>
      <c r="G1373" s="88" t="s">
        <v>951</v>
      </c>
      <c r="H1373" s="15">
        <v>1015</v>
      </c>
      <c r="I1373" s="213" t="s">
        <v>43</v>
      </c>
      <c r="J1373" s="202" t="str">
        <f>IF(ISBLANK(INDEX('Policy Characteristics'!D:D,MATCH($C1373,'Policy Characteristics'!$C:$C,0))),"",INDEX('Policy Characteristics'!D:D,MATCH($C1373,'Policy Characteristics'!$C:$C,0)))</f>
        <v>Industry Energy Efficiency Standards</v>
      </c>
      <c r="K1373" s="76" t="str">
        <f>IF(ISBLANK(INDEX('Policy Characteristics'!E:E,MATCH($C1373,'Policy Characteristics'!$C:$C,0))),"",INDEX('Policy Characteristics'!E:E,MATCH($C1373,'Policy Characteristics'!$C:$C,0)))</f>
        <v>indst efficiency standards</v>
      </c>
      <c r="L1373" s="205">
        <f>IF(ISBLANK(INDEX('Policy Characteristics'!F:F,MATCH($C1373,'Policy Characteristics'!$C:$C,0))),"",INDEX('Policy Characteristics'!F:F,MATCH($C1373,'Policy Characteristics'!$C:$C,0)))</f>
        <v>0</v>
      </c>
      <c r="M1373" s="205">
        <f>IF(ISBLANK(INDEX('Policy Characteristics'!G:G,MATCH($C1373,'Policy Characteristics'!$C:$C,0))),"",INDEX('Policy Characteristics'!G:G,MATCH($C1373,'Policy Characteristics'!$C:$C,0)))</f>
        <v>0.3</v>
      </c>
      <c r="N1373" s="205">
        <f>IF(ISBLANK(INDEX('Policy Characteristics'!H:H,MATCH($C1373,'Policy Characteristics'!$C:$C,0))),"",INDEX('Policy Characteristics'!H:H,MATCH($C1373,'Policy Characteristics'!$C:$C,0)))</f>
        <v>0.01</v>
      </c>
      <c r="O1373" s="76" t="str">
        <f>IF(ISBLANK(INDEX('Policy Characteristics'!I:I,MATCH($C1373,'Policy Characteristics'!$C:$C,0))),"",INDEX('Policy Characteristics'!I:I,MATCH($C1373,'Policy Characteristics'!$C:$C,0)))</f>
        <v>% reduction in energy use</v>
      </c>
      <c r="P1373" s="7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76" t="str">
        <f>IF(ISBLANK(INDEX('Policy Characteristics'!K:K,MATCH($C1373,'Policy Characteristics'!$C:$C,0))),"",INDEX('Policy Characteristics'!K:K,MATCH($C1373,'Policy Characteristics'!$C:$C,0)))</f>
        <v>industry-ag-main.html#eff-stds</v>
      </c>
      <c r="R1373" s="76" t="str">
        <f>IF(ISBLANK(INDEX('Policy Characteristics'!L:L,MATCH($C1373,'Policy Characteristics'!$C:$C,0))),"",INDEX('Policy Characteristics'!L:L,MATCH($C1373,'Policy Characteristics'!$C:$C,0)))</f>
        <v>industry-energy-efficiency-standards.html</v>
      </c>
    </row>
    <row r="1374" spans="1:18" s="76" customFormat="1" x14ac:dyDescent="0.25">
      <c r="A1374" s="76" t="str">
        <f>IF(ISBLANK(INDEX('Policy Characteristics'!A:A,MATCH($C1374,'Policy Characteristics'!$C:$C,0))),"",INDEX('Policy Characteristics'!A:A,MATCH($C1374,'Policy Characteristics'!$C:$C,0)))</f>
        <v>Industry</v>
      </c>
      <c r="B1374" s="200" t="str">
        <f>IF(ISBLANK(INDEX('Policy Characteristics'!B:B,MATCH($C1374,'Policy Characteristics'!$C:$C,0))),"",INDEX('Policy Characteristics'!B:B,MATCH($C1374,'Policy Characteristics'!$C:$C,0)))</f>
        <v>Industry Energy Efficiency Standards</v>
      </c>
      <c r="C1374" s="76" t="str">
        <f t="shared" si="39"/>
        <v>Percentage Improvement in Eqpt Efficiency Standards above BAU</v>
      </c>
      <c r="D1374" s="78" t="s">
        <v>1305</v>
      </c>
      <c r="E1374" s="88" t="s">
        <v>948</v>
      </c>
      <c r="F1374" t="s">
        <v>1269</v>
      </c>
      <c r="G1374" s="88" t="s">
        <v>952</v>
      </c>
      <c r="H1374" s="15">
        <v>1016</v>
      </c>
      <c r="I1374" s="213" t="s">
        <v>43</v>
      </c>
      <c r="J1374" s="202" t="str">
        <f>IF(ISBLANK(INDEX('Policy Characteristics'!D:D,MATCH($C1374,'Policy Characteristics'!$C:$C,0))),"",INDEX('Policy Characteristics'!D:D,MATCH($C1374,'Policy Characteristics'!$C:$C,0)))</f>
        <v>Industry Energy Efficiency Standards</v>
      </c>
      <c r="K1374" s="76" t="str">
        <f>IF(ISBLANK(INDEX('Policy Characteristics'!E:E,MATCH($C1374,'Policy Characteristics'!$C:$C,0))),"",INDEX('Policy Characteristics'!E:E,MATCH($C1374,'Policy Characteristics'!$C:$C,0)))</f>
        <v>indst efficiency standards</v>
      </c>
      <c r="L1374" s="205">
        <f>IF(ISBLANK(INDEX('Policy Characteristics'!F:F,MATCH($C1374,'Policy Characteristics'!$C:$C,0))),"",INDEX('Policy Characteristics'!F:F,MATCH($C1374,'Policy Characteristics'!$C:$C,0)))</f>
        <v>0</v>
      </c>
      <c r="M1374" s="205">
        <f>IF(ISBLANK(INDEX('Policy Characteristics'!G:G,MATCH($C1374,'Policy Characteristics'!$C:$C,0))),"",INDEX('Policy Characteristics'!G:G,MATCH($C1374,'Policy Characteristics'!$C:$C,0)))</f>
        <v>0.3</v>
      </c>
      <c r="N1374" s="205">
        <f>IF(ISBLANK(INDEX('Policy Characteristics'!H:H,MATCH($C1374,'Policy Characteristics'!$C:$C,0))),"",INDEX('Policy Characteristics'!H:H,MATCH($C1374,'Policy Characteristics'!$C:$C,0)))</f>
        <v>0.01</v>
      </c>
      <c r="O1374" s="76" t="str">
        <f>IF(ISBLANK(INDEX('Policy Characteristics'!I:I,MATCH($C1374,'Policy Characteristics'!$C:$C,0))),"",INDEX('Policy Characteristics'!I:I,MATCH($C1374,'Policy Characteristics'!$C:$C,0)))</f>
        <v>% reduction in energy use</v>
      </c>
      <c r="P1374" s="7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76" t="str">
        <f>IF(ISBLANK(INDEX('Policy Characteristics'!K:K,MATCH($C1374,'Policy Characteristics'!$C:$C,0))),"",INDEX('Policy Characteristics'!K:K,MATCH($C1374,'Policy Characteristics'!$C:$C,0)))</f>
        <v>industry-ag-main.html#eff-stds</v>
      </c>
      <c r="R1374" s="76" t="str">
        <f>IF(ISBLANK(INDEX('Policy Characteristics'!L:L,MATCH($C1374,'Policy Characteristics'!$C:$C,0))),"",INDEX('Policy Characteristics'!L:L,MATCH($C1374,'Policy Characteristics'!$C:$C,0)))</f>
        <v>industry-energy-efficiency-standards.html</v>
      </c>
    </row>
    <row r="1375" spans="1:18" s="76" customFormat="1" x14ac:dyDescent="0.25">
      <c r="A1375" s="76" t="str">
        <f>IF(ISBLANK(INDEX('Policy Characteristics'!A:A,MATCH($C1375,'Policy Characteristics'!$C:$C,0))),"",INDEX('Policy Characteristics'!A:A,MATCH($C1375,'Policy Characteristics'!$C:$C,0)))</f>
        <v>Industry</v>
      </c>
      <c r="B1375" s="200" t="str">
        <f>IF(ISBLANK(INDEX('Policy Characteristics'!B:B,MATCH($C1375,'Policy Characteristics'!$C:$C,0))),"",INDEX('Policy Characteristics'!B:B,MATCH($C1375,'Policy Characteristics'!$C:$C,0)))</f>
        <v>Industry Energy Efficiency Standards</v>
      </c>
      <c r="C1375" s="76" t="str">
        <f t="shared" si="39"/>
        <v>Percentage Improvement in Eqpt Efficiency Standards above BAU</v>
      </c>
      <c r="D1375" s="78" t="s">
        <v>1305</v>
      </c>
      <c r="E1375" s="88" t="s">
        <v>945</v>
      </c>
      <c r="F1375" t="s">
        <v>1269</v>
      </c>
      <c r="G1375" s="88" t="s">
        <v>950</v>
      </c>
      <c r="H1375" s="15">
        <v>1017</v>
      </c>
      <c r="I1375" s="213" t="s">
        <v>44</v>
      </c>
      <c r="J1375" s="202" t="str">
        <f>IF(ISBLANK(INDEX('Policy Characteristics'!D:D,MATCH($C1375,'Policy Characteristics'!$C:$C,0))),"",INDEX('Policy Characteristics'!D:D,MATCH($C1375,'Policy Characteristics'!$C:$C,0)))</f>
        <v>Industry Energy Efficiency Standards</v>
      </c>
      <c r="K1375" s="76" t="str">
        <f>IF(ISBLANK(INDEX('Policy Characteristics'!E:E,MATCH($C1375,'Policy Characteristics'!$C:$C,0))),"",INDEX('Policy Characteristics'!E:E,MATCH($C1375,'Policy Characteristics'!$C:$C,0)))</f>
        <v>indst efficiency standards</v>
      </c>
      <c r="L1375" s="205">
        <f>IF(ISBLANK(INDEX('Policy Characteristics'!F:F,MATCH($C1375,'Policy Characteristics'!$C:$C,0))),"",INDEX('Policy Characteristics'!F:F,MATCH($C1375,'Policy Characteristics'!$C:$C,0)))</f>
        <v>0</v>
      </c>
      <c r="M1375" s="205">
        <f>IF(ISBLANK(INDEX('Policy Characteristics'!G:G,MATCH($C1375,'Policy Characteristics'!$C:$C,0))),"",INDEX('Policy Characteristics'!G:G,MATCH($C1375,'Policy Characteristics'!$C:$C,0)))</f>
        <v>0.3</v>
      </c>
      <c r="N1375" s="205">
        <f>IF(ISBLANK(INDEX('Policy Characteristics'!H:H,MATCH($C1375,'Policy Characteristics'!$C:$C,0))),"",INDEX('Policy Characteristics'!H:H,MATCH($C1375,'Policy Characteristics'!$C:$C,0)))</f>
        <v>0.01</v>
      </c>
      <c r="O1375" s="76" t="str">
        <f>IF(ISBLANK(INDEX('Policy Characteristics'!I:I,MATCH($C1375,'Policy Characteristics'!$C:$C,0))),"",INDEX('Policy Characteristics'!I:I,MATCH($C1375,'Policy Characteristics'!$C:$C,0)))</f>
        <v>% reduction in energy use</v>
      </c>
      <c r="P1375" s="7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76" t="str">
        <f>IF(ISBLANK(INDEX('Policy Characteristics'!K:K,MATCH($C1375,'Policy Characteristics'!$C:$C,0))),"",INDEX('Policy Characteristics'!K:K,MATCH($C1375,'Policy Characteristics'!$C:$C,0)))</f>
        <v>industry-ag-main.html#eff-stds</v>
      </c>
      <c r="R1375" s="76" t="str">
        <f>IF(ISBLANK(INDEX('Policy Characteristics'!L:L,MATCH($C1375,'Policy Characteristics'!$C:$C,0))),"",INDEX('Policy Characteristics'!L:L,MATCH($C1375,'Policy Characteristics'!$C:$C,0)))</f>
        <v>industry-energy-efficiency-standards.html</v>
      </c>
    </row>
    <row r="1376" spans="1:18" s="76" customFormat="1" x14ac:dyDescent="0.25">
      <c r="A1376" s="76" t="str">
        <f>IF(ISBLANK(INDEX('Policy Characteristics'!A:A,MATCH($C1376,'Policy Characteristics'!$C:$C,0))),"",INDEX('Policy Characteristics'!A:A,MATCH($C1376,'Policy Characteristics'!$C:$C,0)))</f>
        <v>Industry</v>
      </c>
      <c r="B1376" s="200" t="str">
        <f>IF(ISBLANK(INDEX('Policy Characteristics'!B:B,MATCH($C1376,'Policy Characteristics'!$C:$C,0))),"",INDEX('Policy Characteristics'!B:B,MATCH($C1376,'Policy Characteristics'!$C:$C,0)))</f>
        <v>Industry Energy Efficiency Standards</v>
      </c>
      <c r="C1376" s="76" t="str">
        <f t="shared" si="39"/>
        <v>Percentage Improvement in Eqpt Efficiency Standards above BAU</v>
      </c>
      <c r="D1376" s="78" t="s">
        <v>1306</v>
      </c>
      <c r="E1376" s="88" t="s">
        <v>642</v>
      </c>
      <c r="F1376" t="s">
        <v>1270</v>
      </c>
      <c r="G1376" s="88" t="s">
        <v>648</v>
      </c>
      <c r="H1376" s="15">
        <v>1018</v>
      </c>
      <c r="I1376" s="213" t="s">
        <v>43</v>
      </c>
      <c r="J1376" s="202" t="str">
        <f>IF(ISBLANK(INDEX('Policy Characteristics'!D:D,MATCH($C1376,'Policy Characteristics'!$C:$C,0))),"",INDEX('Policy Characteristics'!D:D,MATCH($C1376,'Policy Characteristics'!$C:$C,0)))</f>
        <v>Industry Energy Efficiency Standards</v>
      </c>
      <c r="K1376" s="76" t="str">
        <f>IF(ISBLANK(INDEX('Policy Characteristics'!E:E,MATCH($C1376,'Policy Characteristics'!$C:$C,0))),"",INDEX('Policy Characteristics'!E:E,MATCH($C1376,'Policy Characteristics'!$C:$C,0)))</f>
        <v>indst efficiency standards</v>
      </c>
      <c r="L1376" s="205">
        <f>IF(ISBLANK(INDEX('Policy Characteristics'!F:F,MATCH($C1376,'Policy Characteristics'!$C:$C,0))),"",INDEX('Policy Characteristics'!F:F,MATCH($C1376,'Policy Characteristics'!$C:$C,0)))</f>
        <v>0</v>
      </c>
      <c r="M1376" s="205">
        <f>IF(ISBLANK(INDEX('Policy Characteristics'!G:G,MATCH($C1376,'Policy Characteristics'!$C:$C,0))),"",INDEX('Policy Characteristics'!G:G,MATCH($C1376,'Policy Characteristics'!$C:$C,0)))</f>
        <v>0.3</v>
      </c>
      <c r="N1376" s="205">
        <f>IF(ISBLANK(INDEX('Policy Characteristics'!H:H,MATCH($C1376,'Policy Characteristics'!$C:$C,0))),"",INDEX('Policy Characteristics'!H:H,MATCH($C1376,'Policy Characteristics'!$C:$C,0)))</f>
        <v>0.01</v>
      </c>
      <c r="O1376" s="76" t="str">
        <f>IF(ISBLANK(INDEX('Policy Characteristics'!I:I,MATCH($C1376,'Policy Characteristics'!$C:$C,0))),"",INDEX('Policy Characteristics'!I:I,MATCH($C1376,'Policy Characteristics'!$C:$C,0)))</f>
        <v>% reduction in energy use</v>
      </c>
      <c r="P1376" s="7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76" t="str">
        <f>IF(ISBLANK(INDEX('Policy Characteristics'!K:K,MATCH($C1376,'Policy Characteristics'!$C:$C,0))),"",INDEX('Policy Characteristics'!K:K,MATCH($C1376,'Policy Characteristics'!$C:$C,0)))</f>
        <v>industry-ag-main.html#eff-stds</v>
      </c>
      <c r="R1376" s="76" t="str">
        <f>IF(ISBLANK(INDEX('Policy Characteristics'!L:L,MATCH($C1376,'Policy Characteristics'!$C:$C,0))),"",INDEX('Policy Characteristics'!L:L,MATCH($C1376,'Policy Characteristics'!$C:$C,0)))</f>
        <v>industry-energy-efficiency-standards.html</v>
      </c>
    </row>
    <row r="1377" spans="1:18" s="76" customFormat="1" x14ac:dyDescent="0.25">
      <c r="A1377" s="76" t="str">
        <f>IF(ISBLANK(INDEX('Policy Characteristics'!A:A,MATCH($C1377,'Policy Characteristics'!$C:$C,0))),"",INDEX('Policy Characteristics'!A:A,MATCH($C1377,'Policy Characteristics'!$C:$C,0)))</f>
        <v>Industry</v>
      </c>
      <c r="B1377" s="200" t="str">
        <f>IF(ISBLANK(INDEX('Policy Characteristics'!B:B,MATCH($C1377,'Policy Characteristics'!$C:$C,0))),"",INDEX('Policy Characteristics'!B:B,MATCH($C1377,'Policy Characteristics'!$C:$C,0)))</f>
        <v>Industry Energy Efficiency Standards</v>
      </c>
      <c r="C1377" s="76" t="str">
        <f t="shared" si="39"/>
        <v>Percentage Improvement in Eqpt Efficiency Standards above BAU</v>
      </c>
      <c r="D1377" s="78" t="s">
        <v>1306</v>
      </c>
      <c r="E1377" s="88" t="s">
        <v>643</v>
      </c>
      <c r="F1377" t="s">
        <v>1270</v>
      </c>
      <c r="G1377" s="88" t="s">
        <v>651</v>
      </c>
      <c r="H1377" s="15">
        <v>1019</v>
      </c>
      <c r="I1377" s="213" t="s">
        <v>43</v>
      </c>
      <c r="J1377" s="202" t="str">
        <f>IF(ISBLANK(INDEX('Policy Characteristics'!D:D,MATCH($C1377,'Policy Characteristics'!$C:$C,0))),"",INDEX('Policy Characteristics'!D:D,MATCH($C1377,'Policy Characteristics'!$C:$C,0)))</f>
        <v>Industry Energy Efficiency Standards</v>
      </c>
      <c r="K1377" s="76" t="str">
        <f>IF(ISBLANK(INDEX('Policy Characteristics'!E:E,MATCH($C1377,'Policy Characteristics'!$C:$C,0))),"",INDEX('Policy Characteristics'!E:E,MATCH($C1377,'Policy Characteristics'!$C:$C,0)))</f>
        <v>indst efficiency standards</v>
      </c>
      <c r="L1377" s="205">
        <f>IF(ISBLANK(INDEX('Policy Characteristics'!F:F,MATCH($C1377,'Policy Characteristics'!$C:$C,0))),"",INDEX('Policy Characteristics'!F:F,MATCH($C1377,'Policy Characteristics'!$C:$C,0)))</f>
        <v>0</v>
      </c>
      <c r="M1377" s="205">
        <f>IF(ISBLANK(INDEX('Policy Characteristics'!G:G,MATCH($C1377,'Policy Characteristics'!$C:$C,0))),"",INDEX('Policy Characteristics'!G:G,MATCH($C1377,'Policy Characteristics'!$C:$C,0)))</f>
        <v>0.3</v>
      </c>
      <c r="N1377" s="205">
        <f>IF(ISBLANK(INDEX('Policy Characteristics'!H:H,MATCH($C1377,'Policy Characteristics'!$C:$C,0))),"",INDEX('Policy Characteristics'!H:H,MATCH($C1377,'Policy Characteristics'!$C:$C,0)))</f>
        <v>0.01</v>
      </c>
      <c r="O1377" s="76" t="str">
        <f>IF(ISBLANK(INDEX('Policy Characteristics'!I:I,MATCH($C1377,'Policy Characteristics'!$C:$C,0))),"",INDEX('Policy Characteristics'!I:I,MATCH($C1377,'Policy Characteristics'!$C:$C,0)))</f>
        <v>% reduction in energy use</v>
      </c>
      <c r="P1377" s="7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76" t="str">
        <f>IF(ISBLANK(INDEX('Policy Characteristics'!K:K,MATCH($C1377,'Policy Characteristics'!$C:$C,0))),"",INDEX('Policy Characteristics'!K:K,MATCH($C1377,'Policy Characteristics'!$C:$C,0)))</f>
        <v>industry-ag-main.html#eff-stds</v>
      </c>
      <c r="R1377" s="76" t="str">
        <f>IF(ISBLANK(INDEX('Policy Characteristics'!L:L,MATCH($C1377,'Policy Characteristics'!$C:$C,0))),"",INDEX('Policy Characteristics'!L:L,MATCH($C1377,'Policy Characteristics'!$C:$C,0)))</f>
        <v>industry-energy-efficiency-standards.html</v>
      </c>
    </row>
    <row r="1378" spans="1:18" s="76" customFormat="1" x14ac:dyDescent="0.25">
      <c r="A1378" s="76" t="str">
        <f>IF(ISBLANK(INDEX('Policy Characteristics'!A:A,MATCH($C1378,'Policy Characteristics'!$C:$C,0))),"",INDEX('Policy Characteristics'!A:A,MATCH($C1378,'Policy Characteristics'!$C:$C,0)))</f>
        <v>Industry</v>
      </c>
      <c r="B1378" s="200" t="str">
        <f>IF(ISBLANK(INDEX('Policy Characteristics'!B:B,MATCH($C1378,'Policy Characteristics'!$C:$C,0))),"",INDEX('Policy Characteristics'!B:B,MATCH($C1378,'Policy Characteristics'!$C:$C,0)))</f>
        <v>Industry Energy Efficiency Standards</v>
      </c>
      <c r="C1378" s="76" t="str">
        <f t="shared" si="39"/>
        <v>Percentage Improvement in Eqpt Efficiency Standards above BAU</v>
      </c>
      <c r="D1378" s="78" t="s">
        <v>1306</v>
      </c>
      <c r="E1378" s="88" t="s">
        <v>644</v>
      </c>
      <c r="F1378" t="s">
        <v>1270</v>
      </c>
      <c r="G1378" s="88" t="s">
        <v>652</v>
      </c>
      <c r="H1378" s="15">
        <v>1020</v>
      </c>
      <c r="I1378" s="213" t="s">
        <v>43</v>
      </c>
      <c r="J1378" s="202" t="str">
        <f>IF(ISBLANK(INDEX('Policy Characteristics'!D:D,MATCH($C1378,'Policy Characteristics'!$C:$C,0))),"",INDEX('Policy Characteristics'!D:D,MATCH($C1378,'Policy Characteristics'!$C:$C,0)))</f>
        <v>Industry Energy Efficiency Standards</v>
      </c>
      <c r="K1378" s="76" t="str">
        <f>IF(ISBLANK(INDEX('Policy Characteristics'!E:E,MATCH($C1378,'Policy Characteristics'!$C:$C,0))),"",INDEX('Policy Characteristics'!E:E,MATCH($C1378,'Policy Characteristics'!$C:$C,0)))</f>
        <v>indst efficiency standards</v>
      </c>
      <c r="L1378" s="205">
        <f>IF(ISBLANK(INDEX('Policy Characteristics'!F:F,MATCH($C1378,'Policy Characteristics'!$C:$C,0))),"",INDEX('Policy Characteristics'!F:F,MATCH($C1378,'Policy Characteristics'!$C:$C,0)))</f>
        <v>0</v>
      </c>
      <c r="M1378" s="205">
        <f>IF(ISBLANK(INDEX('Policy Characteristics'!G:G,MATCH($C1378,'Policy Characteristics'!$C:$C,0))),"",INDEX('Policy Characteristics'!G:G,MATCH($C1378,'Policy Characteristics'!$C:$C,0)))</f>
        <v>0.3</v>
      </c>
      <c r="N1378" s="205">
        <f>IF(ISBLANK(INDEX('Policy Characteristics'!H:H,MATCH($C1378,'Policy Characteristics'!$C:$C,0))),"",INDEX('Policy Characteristics'!H:H,MATCH($C1378,'Policy Characteristics'!$C:$C,0)))</f>
        <v>0.01</v>
      </c>
      <c r="O1378" s="76" t="str">
        <f>IF(ISBLANK(INDEX('Policy Characteristics'!I:I,MATCH($C1378,'Policy Characteristics'!$C:$C,0))),"",INDEX('Policy Characteristics'!I:I,MATCH($C1378,'Policy Characteristics'!$C:$C,0)))</f>
        <v>% reduction in energy use</v>
      </c>
      <c r="P1378" s="7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76" t="str">
        <f>IF(ISBLANK(INDEX('Policy Characteristics'!K:K,MATCH($C1378,'Policy Characteristics'!$C:$C,0))),"",INDEX('Policy Characteristics'!K:K,MATCH($C1378,'Policy Characteristics'!$C:$C,0)))</f>
        <v>industry-ag-main.html#eff-stds</v>
      </c>
      <c r="R1378" s="76" t="str">
        <f>IF(ISBLANK(INDEX('Policy Characteristics'!L:L,MATCH($C1378,'Policy Characteristics'!$C:$C,0))),"",INDEX('Policy Characteristics'!L:L,MATCH($C1378,'Policy Characteristics'!$C:$C,0)))</f>
        <v>industry-energy-efficiency-standards.html</v>
      </c>
    </row>
    <row r="1379" spans="1:18" s="76" customFormat="1" x14ac:dyDescent="0.25">
      <c r="A1379" s="76" t="str">
        <f>IF(ISBLANK(INDEX('Policy Characteristics'!A:A,MATCH($C1379,'Policy Characteristics'!$C:$C,0))),"",INDEX('Policy Characteristics'!A:A,MATCH($C1379,'Policy Characteristics'!$C:$C,0)))</f>
        <v>Industry</v>
      </c>
      <c r="B1379" s="200" t="str">
        <f>IF(ISBLANK(INDEX('Policy Characteristics'!B:B,MATCH($C1379,'Policy Characteristics'!$C:$C,0))),"",INDEX('Policy Characteristics'!B:B,MATCH($C1379,'Policy Characteristics'!$C:$C,0)))</f>
        <v>Industry Energy Efficiency Standards</v>
      </c>
      <c r="C1379" s="76" t="str">
        <f t="shared" si="39"/>
        <v>Percentage Improvement in Eqpt Efficiency Standards above BAU</v>
      </c>
      <c r="D1379" s="78" t="s">
        <v>1306</v>
      </c>
      <c r="E1379" s="88" t="s">
        <v>645</v>
      </c>
      <c r="F1379" t="s">
        <v>1270</v>
      </c>
      <c r="G1379" s="88" t="s">
        <v>649</v>
      </c>
      <c r="H1379" s="15">
        <v>1021</v>
      </c>
      <c r="I1379" s="213" t="s">
        <v>44</v>
      </c>
      <c r="J1379" s="202" t="str">
        <f>IF(ISBLANK(INDEX('Policy Characteristics'!D:D,MATCH($C1379,'Policy Characteristics'!$C:$C,0))),"",INDEX('Policy Characteristics'!D:D,MATCH($C1379,'Policy Characteristics'!$C:$C,0)))</f>
        <v>Industry Energy Efficiency Standards</v>
      </c>
      <c r="K1379" s="76" t="str">
        <f>IF(ISBLANK(INDEX('Policy Characteristics'!E:E,MATCH($C1379,'Policy Characteristics'!$C:$C,0))),"",INDEX('Policy Characteristics'!E:E,MATCH($C1379,'Policy Characteristics'!$C:$C,0)))</f>
        <v>indst efficiency standards</v>
      </c>
      <c r="L1379" s="205">
        <f>IF(ISBLANK(INDEX('Policy Characteristics'!F:F,MATCH($C1379,'Policy Characteristics'!$C:$C,0))),"",INDEX('Policy Characteristics'!F:F,MATCH($C1379,'Policy Characteristics'!$C:$C,0)))</f>
        <v>0</v>
      </c>
      <c r="M1379" s="205">
        <f>IF(ISBLANK(INDEX('Policy Characteristics'!G:G,MATCH($C1379,'Policy Characteristics'!$C:$C,0))),"",INDEX('Policy Characteristics'!G:G,MATCH($C1379,'Policy Characteristics'!$C:$C,0)))</f>
        <v>0.3</v>
      </c>
      <c r="N1379" s="205">
        <f>IF(ISBLANK(INDEX('Policy Characteristics'!H:H,MATCH($C1379,'Policy Characteristics'!$C:$C,0))),"",INDEX('Policy Characteristics'!H:H,MATCH($C1379,'Policy Characteristics'!$C:$C,0)))</f>
        <v>0.01</v>
      </c>
      <c r="O1379" s="76" t="str">
        <f>IF(ISBLANK(INDEX('Policy Characteristics'!I:I,MATCH($C1379,'Policy Characteristics'!$C:$C,0))),"",INDEX('Policy Characteristics'!I:I,MATCH($C1379,'Policy Characteristics'!$C:$C,0)))</f>
        <v>% reduction in energy use</v>
      </c>
      <c r="P1379" s="7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76" t="str">
        <f>IF(ISBLANK(INDEX('Policy Characteristics'!K:K,MATCH($C1379,'Policy Characteristics'!$C:$C,0))),"",INDEX('Policy Characteristics'!K:K,MATCH($C1379,'Policy Characteristics'!$C:$C,0)))</f>
        <v>industry-ag-main.html#eff-stds</v>
      </c>
      <c r="R1379" s="76" t="str">
        <f>IF(ISBLANK(INDEX('Policy Characteristics'!L:L,MATCH($C1379,'Policy Characteristics'!$C:$C,0))),"",INDEX('Policy Characteristics'!L:L,MATCH($C1379,'Policy Characteristics'!$C:$C,0)))</f>
        <v>industry-energy-efficiency-standards.html</v>
      </c>
    </row>
    <row r="1380" spans="1:18" s="76" customFormat="1" x14ac:dyDescent="0.25">
      <c r="A1380" s="76" t="str">
        <f>IF(ISBLANK(INDEX('Policy Characteristics'!A:A,MATCH($C1380,'Policy Characteristics'!$C:$C,0))),"",INDEX('Policy Characteristics'!A:A,MATCH($C1380,'Policy Characteristics'!$C:$C,0)))</f>
        <v>Industry</v>
      </c>
      <c r="B1380" s="200" t="str">
        <f>IF(ISBLANK(INDEX('Policy Characteristics'!B:B,MATCH($C1380,'Policy Characteristics'!$C:$C,0))),"",INDEX('Policy Characteristics'!B:B,MATCH($C1380,'Policy Characteristics'!$C:$C,0)))</f>
        <v>Industry Energy Efficiency Standards</v>
      </c>
      <c r="C1380" s="76" t="str">
        <f t="shared" si="39"/>
        <v>Percentage Improvement in Eqpt Efficiency Standards above BAU</v>
      </c>
      <c r="D1380" s="78" t="s">
        <v>1306</v>
      </c>
      <c r="E1380" s="88" t="s">
        <v>646</v>
      </c>
      <c r="F1380" t="s">
        <v>1270</v>
      </c>
      <c r="G1380" s="88" t="s">
        <v>650</v>
      </c>
      <c r="H1380" s="15">
        <v>1022</v>
      </c>
      <c r="I1380" s="213" t="s">
        <v>43</v>
      </c>
      <c r="J1380" s="202" t="str">
        <f>IF(ISBLANK(INDEX('Policy Characteristics'!D:D,MATCH($C1380,'Policy Characteristics'!$C:$C,0))),"",INDEX('Policy Characteristics'!D:D,MATCH($C1380,'Policy Characteristics'!$C:$C,0)))</f>
        <v>Industry Energy Efficiency Standards</v>
      </c>
      <c r="K1380" s="76" t="str">
        <f>IF(ISBLANK(INDEX('Policy Characteristics'!E:E,MATCH($C1380,'Policy Characteristics'!$C:$C,0))),"",INDEX('Policy Characteristics'!E:E,MATCH($C1380,'Policy Characteristics'!$C:$C,0)))</f>
        <v>indst efficiency standards</v>
      </c>
      <c r="L1380" s="205">
        <f>IF(ISBLANK(INDEX('Policy Characteristics'!F:F,MATCH($C1380,'Policy Characteristics'!$C:$C,0))),"",INDEX('Policy Characteristics'!F:F,MATCH($C1380,'Policy Characteristics'!$C:$C,0)))</f>
        <v>0</v>
      </c>
      <c r="M1380" s="205">
        <f>IF(ISBLANK(INDEX('Policy Characteristics'!G:G,MATCH($C1380,'Policy Characteristics'!$C:$C,0))),"",INDEX('Policy Characteristics'!G:G,MATCH($C1380,'Policy Characteristics'!$C:$C,0)))</f>
        <v>0.3</v>
      </c>
      <c r="N1380" s="205">
        <f>IF(ISBLANK(INDEX('Policy Characteristics'!H:H,MATCH($C1380,'Policy Characteristics'!$C:$C,0))),"",INDEX('Policy Characteristics'!H:H,MATCH($C1380,'Policy Characteristics'!$C:$C,0)))</f>
        <v>0.01</v>
      </c>
      <c r="O1380" s="76" t="str">
        <f>IF(ISBLANK(INDEX('Policy Characteristics'!I:I,MATCH($C1380,'Policy Characteristics'!$C:$C,0))),"",INDEX('Policy Characteristics'!I:I,MATCH($C1380,'Policy Characteristics'!$C:$C,0)))</f>
        <v>% reduction in energy use</v>
      </c>
      <c r="P1380" s="7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76" t="str">
        <f>IF(ISBLANK(INDEX('Policy Characteristics'!K:K,MATCH($C1380,'Policy Characteristics'!$C:$C,0))),"",INDEX('Policy Characteristics'!K:K,MATCH($C1380,'Policy Characteristics'!$C:$C,0)))</f>
        <v>industry-ag-main.html#eff-stds</v>
      </c>
      <c r="R1380" s="76" t="str">
        <f>IF(ISBLANK(INDEX('Policy Characteristics'!L:L,MATCH($C1380,'Policy Characteristics'!$C:$C,0))),"",INDEX('Policy Characteristics'!L:L,MATCH($C1380,'Policy Characteristics'!$C:$C,0)))</f>
        <v>industry-energy-efficiency-standards.html</v>
      </c>
    </row>
    <row r="1381" spans="1:18" s="76" customFormat="1" x14ac:dyDescent="0.25">
      <c r="A1381" s="76" t="str">
        <f>IF(ISBLANK(INDEX('Policy Characteristics'!A:A,MATCH($C1381,'Policy Characteristics'!$C:$C,0))),"",INDEX('Policy Characteristics'!A:A,MATCH($C1381,'Policy Characteristics'!$C:$C,0)))</f>
        <v>Industry</v>
      </c>
      <c r="B1381" s="200" t="str">
        <f>IF(ISBLANK(INDEX('Policy Characteristics'!B:B,MATCH($C1381,'Policy Characteristics'!$C:$C,0))),"",INDEX('Policy Characteristics'!B:B,MATCH($C1381,'Policy Characteristics'!$C:$C,0)))</f>
        <v>Industry Energy Efficiency Standards</v>
      </c>
      <c r="C1381" s="76" t="str">
        <f t="shared" ref="C1381:C1444" si="40">C$1316</f>
        <v>Percentage Improvement in Eqpt Efficiency Standards above BAU</v>
      </c>
      <c r="D1381" s="78" t="s">
        <v>1306</v>
      </c>
      <c r="E1381" s="88" t="s">
        <v>647</v>
      </c>
      <c r="F1381" t="s">
        <v>1270</v>
      </c>
      <c r="G1381" s="88" t="s">
        <v>653</v>
      </c>
      <c r="H1381" s="15">
        <v>1023</v>
      </c>
      <c r="I1381" s="213" t="s">
        <v>44</v>
      </c>
      <c r="J1381" s="202" t="str">
        <f>IF(ISBLANK(INDEX('Policy Characteristics'!D:D,MATCH($C1381,'Policy Characteristics'!$C:$C,0))),"",INDEX('Policy Characteristics'!D:D,MATCH($C1381,'Policy Characteristics'!$C:$C,0)))</f>
        <v>Industry Energy Efficiency Standards</v>
      </c>
      <c r="K1381" s="76" t="str">
        <f>IF(ISBLANK(INDEX('Policy Characteristics'!E:E,MATCH($C1381,'Policy Characteristics'!$C:$C,0))),"",INDEX('Policy Characteristics'!E:E,MATCH($C1381,'Policy Characteristics'!$C:$C,0)))</f>
        <v>indst efficiency standards</v>
      </c>
      <c r="L1381" s="205">
        <f>IF(ISBLANK(INDEX('Policy Characteristics'!F:F,MATCH($C1381,'Policy Characteristics'!$C:$C,0))),"",INDEX('Policy Characteristics'!F:F,MATCH($C1381,'Policy Characteristics'!$C:$C,0)))</f>
        <v>0</v>
      </c>
      <c r="M1381" s="205">
        <f>IF(ISBLANK(INDEX('Policy Characteristics'!G:G,MATCH($C1381,'Policy Characteristics'!$C:$C,0))),"",INDEX('Policy Characteristics'!G:G,MATCH($C1381,'Policy Characteristics'!$C:$C,0)))</f>
        <v>0.3</v>
      </c>
      <c r="N1381" s="205">
        <f>IF(ISBLANK(INDEX('Policy Characteristics'!H:H,MATCH($C1381,'Policy Characteristics'!$C:$C,0))),"",INDEX('Policy Characteristics'!H:H,MATCH($C1381,'Policy Characteristics'!$C:$C,0)))</f>
        <v>0.01</v>
      </c>
      <c r="O1381" s="76" t="str">
        <f>IF(ISBLANK(INDEX('Policy Characteristics'!I:I,MATCH($C1381,'Policy Characteristics'!$C:$C,0))),"",INDEX('Policy Characteristics'!I:I,MATCH($C1381,'Policy Characteristics'!$C:$C,0)))</f>
        <v>% reduction in energy use</v>
      </c>
      <c r="P1381" s="7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76" t="str">
        <f>IF(ISBLANK(INDEX('Policy Characteristics'!K:K,MATCH($C1381,'Policy Characteristics'!$C:$C,0))),"",INDEX('Policy Characteristics'!K:K,MATCH($C1381,'Policy Characteristics'!$C:$C,0)))</f>
        <v>industry-ag-main.html#eff-stds</v>
      </c>
      <c r="R1381" s="76" t="str">
        <f>IF(ISBLANK(INDEX('Policy Characteristics'!L:L,MATCH($C1381,'Policy Characteristics'!$C:$C,0))),"",INDEX('Policy Characteristics'!L:L,MATCH($C1381,'Policy Characteristics'!$C:$C,0)))</f>
        <v>industry-energy-efficiency-standards.html</v>
      </c>
    </row>
    <row r="1382" spans="1:18" s="76" customFormat="1" x14ac:dyDescent="0.25">
      <c r="A1382" s="76" t="str">
        <f>IF(ISBLANK(INDEX('Policy Characteristics'!A:A,MATCH($C1382,'Policy Characteristics'!$C:$C,0))),"",INDEX('Policy Characteristics'!A:A,MATCH($C1382,'Policy Characteristics'!$C:$C,0)))</f>
        <v>Industry</v>
      </c>
      <c r="B1382" s="200" t="str">
        <f>IF(ISBLANK(INDEX('Policy Characteristics'!B:B,MATCH($C1382,'Policy Characteristics'!$C:$C,0))),"",INDEX('Policy Characteristics'!B:B,MATCH($C1382,'Policy Characteristics'!$C:$C,0)))</f>
        <v>Industry Energy Efficiency Standards</v>
      </c>
      <c r="C1382" s="76" t="str">
        <f t="shared" si="40"/>
        <v>Percentage Improvement in Eqpt Efficiency Standards above BAU</v>
      </c>
      <c r="D1382" s="78" t="s">
        <v>1306</v>
      </c>
      <c r="E1382" s="88" t="s">
        <v>946</v>
      </c>
      <c r="F1382" t="s">
        <v>1270</v>
      </c>
      <c r="G1382" s="88" t="s">
        <v>949</v>
      </c>
      <c r="H1382" s="15">
        <v>1024</v>
      </c>
      <c r="I1382" s="213" t="s">
        <v>44</v>
      </c>
      <c r="J1382" s="202" t="str">
        <f>IF(ISBLANK(INDEX('Policy Characteristics'!D:D,MATCH($C1382,'Policy Characteristics'!$C:$C,0))),"",INDEX('Policy Characteristics'!D:D,MATCH($C1382,'Policy Characteristics'!$C:$C,0)))</f>
        <v>Industry Energy Efficiency Standards</v>
      </c>
      <c r="K1382" s="76" t="str">
        <f>IF(ISBLANK(INDEX('Policy Characteristics'!E:E,MATCH($C1382,'Policy Characteristics'!$C:$C,0))),"",INDEX('Policy Characteristics'!E:E,MATCH($C1382,'Policy Characteristics'!$C:$C,0)))</f>
        <v>indst efficiency standards</v>
      </c>
      <c r="L1382" s="205">
        <f>IF(ISBLANK(INDEX('Policy Characteristics'!F:F,MATCH($C1382,'Policy Characteristics'!$C:$C,0))),"",INDEX('Policy Characteristics'!F:F,MATCH($C1382,'Policy Characteristics'!$C:$C,0)))</f>
        <v>0</v>
      </c>
      <c r="M1382" s="205">
        <f>IF(ISBLANK(INDEX('Policy Characteristics'!G:G,MATCH($C1382,'Policy Characteristics'!$C:$C,0))),"",INDEX('Policy Characteristics'!G:G,MATCH($C1382,'Policy Characteristics'!$C:$C,0)))</f>
        <v>0.3</v>
      </c>
      <c r="N1382" s="205">
        <f>IF(ISBLANK(INDEX('Policy Characteristics'!H:H,MATCH($C1382,'Policy Characteristics'!$C:$C,0))),"",INDEX('Policy Characteristics'!H:H,MATCH($C1382,'Policy Characteristics'!$C:$C,0)))</f>
        <v>0.01</v>
      </c>
      <c r="O1382" s="76" t="str">
        <f>IF(ISBLANK(INDEX('Policy Characteristics'!I:I,MATCH($C1382,'Policy Characteristics'!$C:$C,0))),"",INDEX('Policy Characteristics'!I:I,MATCH($C1382,'Policy Characteristics'!$C:$C,0)))</f>
        <v>% reduction in energy use</v>
      </c>
      <c r="P1382" s="7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76" t="str">
        <f>IF(ISBLANK(INDEX('Policy Characteristics'!K:K,MATCH($C1382,'Policy Characteristics'!$C:$C,0))),"",INDEX('Policy Characteristics'!K:K,MATCH($C1382,'Policy Characteristics'!$C:$C,0)))</f>
        <v>industry-ag-main.html#eff-stds</v>
      </c>
      <c r="R1382" s="76" t="str">
        <f>IF(ISBLANK(INDEX('Policy Characteristics'!L:L,MATCH($C1382,'Policy Characteristics'!$C:$C,0))),"",INDEX('Policy Characteristics'!L:L,MATCH($C1382,'Policy Characteristics'!$C:$C,0)))</f>
        <v>industry-energy-efficiency-standards.html</v>
      </c>
    </row>
    <row r="1383" spans="1:18" s="76" customFormat="1" x14ac:dyDescent="0.25">
      <c r="A1383" s="76" t="str">
        <f>IF(ISBLANK(INDEX('Policy Characteristics'!A:A,MATCH($C1383,'Policy Characteristics'!$C:$C,0))),"",INDEX('Policy Characteristics'!A:A,MATCH($C1383,'Policy Characteristics'!$C:$C,0)))</f>
        <v>Industry</v>
      </c>
      <c r="B1383" s="200" t="str">
        <f>IF(ISBLANK(INDEX('Policy Characteristics'!B:B,MATCH($C1383,'Policy Characteristics'!$C:$C,0))),"",INDEX('Policy Characteristics'!B:B,MATCH($C1383,'Policy Characteristics'!$C:$C,0)))</f>
        <v>Industry Energy Efficiency Standards</v>
      </c>
      <c r="C1383" s="76" t="str">
        <f t="shared" si="40"/>
        <v>Percentage Improvement in Eqpt Efficiency Standards above BAU</v>
      </c>
      <c r="D1383" s="78" t="s">
        <v>1306</v>
      </c>
      <c r="E1383" s="88" t="s">
        <v>947</v>
      </c>
      <c r="F1383" t="s">
        <v>1270</v>
      </c>
      <c r="G1383" s="88" t="s">
        <v>951</v>
      </c>
      <c r="H1383" s="15">
        <v>1025</v>
      </c>
      <c r="I1383" s="213" t="s">
        <v>43</v>
      </c>
      <c r="J1383" s="202" t="str">
        <f>IF(ISBLANK(INDEX('Policy Characteristics'!D:D,MATCH($C1383,'Policy Characteristics'!$C:$C,0))),"",INDEX('Policy Characteristics'!D:D,MATCH($C1383,'Policy Characteristics'!$C:$C,0)))</f>
        <v>Industry Energy Efficiency Standards</v>
      </c>
      <c r="K1383" s="76" t="str">
        <f>IF(ISBLANK(INDEX('Policy Characteristics'!E:E,MATCH($C1383,'Policy Characteristics'!$C:$C,0))),"",INDEX('Policy Characteristics'!E:E,MATCH($C1383,'Policy Characteristics'!$C:$C,0)))</f>
        <v>indst efficiency standards</v>
      </c>
      <c r="L1383" s="205">
        <f>IF(ISBLANK(INDEX('Policy Characteristics'!F:F,MATCH($C1383,'Policy Characteristics'!$C:$C,0))),"",INDEX('Policy Characteristics'!F:F,MATCH($C1383,'Policy Characteristics'!$C:$C,0)))</f>
        <v>0</v>
      </c>
      <c r="M1383" s="205">
        <f>IF(ISBLANK(INDEX('Policy Characteristics'!G:G,MATCH($C1383,'Policy Characteristics'!$C:$C,0))),"",INDEX('Policy Characteristics'!G:G,MATCH($C1383,'Policy Characteristics'!$C:$C,0)))</f>
        <v>0.3</v>
      </c>
      <c r="N1383" s="205">
        <f>IF(ISBLANK(INDEX('Policy Characteristics'!H:H,MATCH($C1383,'Policy Characteristics'!$C:$C,0))),"",INDEX('Policy Characteristics'!H:H,MATCH($C1383,'Policy Characteristics'!$C:$C,0)))</f>
        <v>0.01</v>
      </c>
      <c r="O1383" s="76" t="str">
        <f>IF(ISBLANK(INDEX('Policy Characteristics'!I:I,MATCH($C1383,'Policy Characteristics'!$C:$C,0))),"",INDEX('Policy Characteristics'!I:I,MATCH($C1383,'Policy Characteristics'!$C:$C,0)))</f>
        <v>% reduction in energy use</v>
      </c>
      <c r="P1383" s="7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76" t="str">
        <f>IF(ISBLANK(INDEX('Policy Characteristics'!K:K,MATCH($C1383,'Policy Characteristics'!$C:$C,0))),"",INDEX('Policy Characteristics'!K:K,MATCH($C1383,'Policy Characteristics'!$C:$C,0)))</f>
        <v>industry-ag-main.html#eff-stds</v>
      </c>
      <c r="R1383" s="76" t="str">
        <f>IF(ISBLANK(INDEX('Policy Characteristics'!L:L,MATCH($C1383,'Policy Characteristics'!$C:$C,0))),"",INDEX('Policy Characteristics'!L:L,MATCH($C1383,'Policy Characteristics'!$C:$C,0)))</f>
        <v>industry-energy-efficiency-standards.html</v>
      </c>
    </row>
    <row r="1384" spans="1:18" s="76" customFormat="1" x14ac:dyDescent="0.25">
      <c r="A1384" s="76" t="str">
        <f>IF(ISBLANK(INDEX('Policy Characteristics'!A:A,MATCH($C1384,'Policy Characteristics'!$C:$C,0))),"",INDEX('Policy Characteristics'!A:A,MATCH($C1384,'Policy Characteristics'!$C:$C,0)))</f>
        <v>Industry</v>
      </c>
      <c r="B1384" s="200" t="str">
        <f>IF(ISBLANK(INDEX('Policy Characteristics'!B:B,MATCH($C1384,'Policy Characteristics'!$C:$C,0))),"",INDEX('Policy Characteristics'!B:B,MATCH($C1384,'Policy Characteristics'!$C:$C,0)))</f>
        <v>Industry Energy Efficiency Standards</v>
      </c>
      <c r="C1384" s="76" t="str">
        <f t="shared" si="40"/>
        <v>Percentage Improvement in Eqpt Efficiency Standards above BAU</v>
      </c>
      <c r="D1384" s="78" t="s">
        <v>1306</v>
      </c>
      <c r="E1384" s="88" t="s">
        <v>948</v>
      </c>
      <c r="F1384" t="s">
        <v>1270</v>
      </c>
      <c r="G1384" s="88" t="s">
        <v>952</v>
      </c>
      <c r="H1384" s="15">
        <v>1026</v>
      </c>
      <c r="I1384" s="213" t="s">
        <v>43</v>
      </c>
      <c r="J1384" s="202" t="str">
        <f>IF(ISBLANK(INDEX('Policy Characteristics'!D:D,MATCH($C1384,'Policy Characteristics'!$C:$C,0))),"",INDEX('Policy Characteristics'!D:D,MATCH($C1384,'Policy Characteristics'!$C:$C,0)))</f>
        <v>Industry Energy Efficiency Standards</v>
      </c>
      <c r="K1384" s="76" t="str">
        <f>IF(ISBLANK(INDEX('Policy Characteristics'!E:E,MATCH($C1384,'Policy Characteristics'!$C:$C,0))),"",INDEX('Policy Characteristics'!E:E,MATCH($C1384,'Policy Characteristics'!$C:$C,0)))</f>
        <v>indst efficiency standards</v>
      </c>
      <c r="L1384" s="205">
        <f>IF(ISBLANK(INDEX('Policy Characteristics'!F:F,MATCH($C1384,'Policy Characteristics'!$C:$C,0))),"",INDEX('Policy Characteristics'!F:F,MATCH($C1384,'Policy Characteristics'!$C:$C,0)))</f>
        <v>0</v>
      </c>
      <c r="M1384" s="205">
        <f>IF(ISBLANK(INDEX('Policy Characteristics'!G:G,MATCH($C1384,'Policy Characteristics'!$C:$C,0))),"",INDEX('Policy Characteristics'!G:G,MATCH($C1384,'Policy Characteristics'!$C:$C,0)))</f>
        <v>0.3</v>
      </c>
      <c r="N1384" s="205">
        <f>IF(ISBLANK(INDEX('Policy Characteristics'!H:H,MATCH($C1384,'Policy Characteristics'!$C:$C,0))),"",INDEX('Policy Characteristics'!H:H,MATCH($C1384,'Policy Characteristics'!$C:$C,0)))</f>
        <v>0.01</v>
      </c>
      <c r="O1384" s="76" t="str">
        <f>IF(ISBLANK(INDEX('Policy Characteristics'!I:I,MATCH($C1384,'Policy Characteristics'!$C:$C,0))),"",INDEX('Policy Characteristics'!I:I,MATCH($C1384,'Policy Characteristics'!$C:$C,0)))</f>
        <v>% reduction in energy use</v>
      </c>
      <c r="P1384" s="7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76" t="str">
        <f>IF(ISBLANK(INDEX('Policy Characteristics'!K:K,MATCH($C1384,'Policy Characteristics'!$C:$C,0))),"",INDEX('Policy Characteristics'!K:K,MATCH($C1384,'Policy Characteristics'!$C:$C,0)))</f>
        <v>industry-ag-main.html#eff-stds</v>
      </c>
      <c r="R1384" s="76" t="str">
        <f>IF(ISBLANK(INDEX('Policy Characteristics'!L:L,MATCH($C1384,'Policy Characteristics'!$C:$C,0))),"",INDEX('Policy Characteristics'!L:L,MATCH($C1384,'Policy Characteristics'!$C:$C,0)))</f>
        <v>industry-energy-efficiency-standards.html</v>
      </c>
    </row>
    <row r="1385" spans="1:18" s="76" customFormat="1" x14ac:dyDescent="0.25">
      <c r="A1385" s="76" t="str">
        <f>IF(ISBLANK(INDEX('Policy Characteristics'!A:A,MATCH($C1385,'Policy Characteristics'!$C:$C,0))),"",INDEX('Policy Characteristics'!A:A,MATCH($C1385,'Policy Characteristics'!$C:$C,0)))</f>
        <v>Industry</v>
      </c>
      <c r="B1385" s="200" t="str">
        <f>IF(ISBLANK(INDEX('Policy Characteristics'!B:B,MATCH($C1385,'Policy Characteristics'!$C:$C,0))),"",INDEX('Policy Characteristics'!B:B,MATCH($C1385,'Policy Characteristics'!$C:$C,0)))</f>
        <v>Industry Energy Efficiency Standards</v>
      </c>
      <c r="C1385" s="76" t="str">
        <f t="shared" si="40"/>
        <v>Percentage Improvement in Eqpt Efficiency Standards above BAU</v>
      </c>
      <c r="D1385" s="78" t="s">
        <v>1306</v>
      </c>
      <c r="E1385" s="88" t="s">
        <v>945</v>
      </c>
      <c r="F1385" t="s">
        <v>1270</v>
      </c>
      <c r="G1385" s="88" t="s">
        <v>950</v>
      </c>
      <c r="H1385" s="15">
        <v>1027</v>
      </c>
      <c r="I1385" s="213" t="s">
        <v>44</v>
      </c>
      <c r="J1385" s="202" t="str">
        <f>IF(ISBLANK(INDEX('Policy Characteristics'!D:D,MATCH($C1385,'Policy Characteristics'!$C:$C,0))),"",INDEX('Policy Characteristics'!D:D,MATCH($C1385,'Policy Characteristics'!$C:$C,0)))</f>
        <v>Industry Energy Efficiency Standards</v>
      </c>
      <c r="K1385" s="76" t="str">
        <f>IF(ISBLANK(INDEX('Policy Characteristics'!E:E,MATCH($C1385,'Policy Characteristics'!$C:$C,0))),"",INDEX('Policy Characteristics'!E:E,MATCH($C1385,'Policy Characteristics'!$C:$C,0)))</f>
        <v>indst efficiency standards</v>
      </c>
      <c r="L1385" s="205">
        <f>IF(ISBLANK(INDEX('Policy Characteristics'!F:F,MATCH($C1385,'Policy Characteristics'!$C:$C,0))),"",INDEX('Policy Characteristics'!F:F,MATCH($C1385,'Policy Characteristics'!$C:$C,0)))</f>
        <v>0</v>
      </c>
      <c r="M1385" s="205">
        <f>IF(ISBLANK(INDEX('Policy Characteristics'!G:G,MATCH($C1385,'Policy Characteristics'!$C:$C,0))),"",INDEX('Policy Characteristics'!G:G,MATCH($C1385,'Policy Characteristics'!$C:$C,0)))</f>
        <v>0.3</v>
      </c>
      <c r="N1385" s="205">
        <f>IF(ISBLANK(INDEX('Policy Characteristics'!H:H,MATCH($C1385,'Policy Characteristics'!$C:$C,0))),"",INDEX('Policy Characteristics'!H:H,MATCH($C1385,'Policy Characteristics'!$C:$C,0)))</f>
        <v>0.01</v>
      </c>
      <c r="O1385" s="76" t="str">
        <f>IF(ISBLANK(INDEX('Policy Characteristics'!I:I,MATCH($C1385,'Policy Characteristics'!$C:$C,0))),"",INDEX('Policy Characteristics'!I:I,MATCH($C1385,'Policy Characteristics'!$C:$C,0)))</f>
        <v>% reduction in energy use</v>
      </c>
      <c r="P1385" s="7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76" t="str">
        <f>IF(ISBLANK(INDEX('Policy Characteristics'!K:K,MATCH($C1385,'Policy Characteristics'!$C:$C,0))),"",INDEX('Policy Characteristics'!K:K,MATCH($C1385,'Policy Characteristics'!$C:$C,0)))</f>
        <v>industry-ag-main.html#eff-stds</v>
      </c>
      <c r="R1385" s="76" t="str">
        <f>IF(ISBLANK(INDEX('Policy Characteristics'!L:L,MATCH($C1385,'Policy Characteristics'!$C:$C,0))),"",INDEX('Policy Characteristics'!L:L,MATCH($C1385,'Policy Characteristics'!$C:$C,0)))</f>
        <v>industry-energy-efficiency-standards.html</v>
      </c>
    </row>
    <row r="1386" spans="1:18" s="76" customFormat="1" x14ac:dyDescent="0.25">
      <c r="A1386" s="76" t="str">
        <f>IF(ISBLANK(INDEX('Policy Characteristics'!A:A,MATCH($C1386,'Policy Characteristics'!$C:$C,0))),"",INDEX('Policy Characteristics'!A:A,MATCH($C1386,'Policy Characteristics'!$C:$C,0)))</f>
        <v>Industry</v>
      </c>
      <c r="B1386" s="200" t="str">
        <f>IF(ISBLANK(INDEX('Policy Characteristics'!B:B,MATCH($C1386,'Policy Characteristics'!$C:$C,0))),"",INDEX('Policy Characteristics'!B:B,MATCH($C1386,'Policy Characteristics'!$C:$C,0)))</f>
        <v>Industry Energy Efficiency Standards</v>
      </c>
      <c r="C1386" s="76" t="str">
        <f t="shared" si="40"/>
        <v>Percentage Improvement in Eqpt Efficiency Standards above BAU</v>
      </c>
      <c r="D1386" s="78" t="s">
        <v>1307</v>
      </c>
      <c r="E1386" s="88" t="s">
        <v>642</v>
      </c>
      <c r="F1386" t="s">
        <v>1271</v>
      </c>
      <c r="G1386" s="88" t="s">
        <v>648</v>
      </c>
      <c r="H1386" s="15">
        <v>1028</v>
      </c>
      <c r="I1386" s="213" t="s">
        <v>43</v>
      </c>
      <c r="J1386" s="202" t="str">
        <f>IF(ISBLANK(INDEX('Policy Characteristics'!D:D,MATCH($C1386,'Policy Characteristics'!$C:$C,0))),"",INDEX('Policy Characteristics'!D:D,MATCH($C1386,'Policy Characteristics'!$C:$C,0)))</f>
        <v>Industry Energy Efficiency Standards</v>
      </c>
      <c r="K1386" s="76" t="str">
        <f>IF(ISBLANK(INDEX('Policy Characteristics'!E:E,MATCH($C1386,'Policy Characteristics'!$C:$C,0))),"",INDEX('Policy Characteristics'!E:E,MATCH($C1386,'Policy Characteristics'!$C:$C,0)))</f>
        <v>indst efficiency standards</v>
      </c>
      <c r="L1386" s="205">
        <f>IF(ISBLANK(INDEX('Policy Characteristics'!F:F,MATCH($C1386,'Policy Characteristics'!$C:$C,0))),"",INDEX('Policy Characteristics'!F:F,MATCH($C1386,'Policy Characteristics'!$C:$C,0)))</f>
        <v>0</v>
      </c>
      <c r="M1386" s="205">
        <f>IF(ISBLANK(INDEX('Policy Characteristics'!G:G,MATCH($C1386,'Policy Characteristics'!$C:$C,0))),"",INDEX('Policy Characteristics'!G:G,MATCH($C1386,'Policy Characteristics'!$C:$C,0)))</f>
        <v>0.3</v>
      </c>
      <c r="N1386" s="205">
        <f>IF(ISBLANK(INDEX('Policy Characteristics'!H:H,MATCH($C1386,'Policy Characteristics'!$C:$C,0))),"",INDEX('Policy Characteristics'!H:H,MATCH($C1386,'Policy Characteristics'!$C:$C,0)))</f>
        <v>0.01</v>
      </c>
      <c r="O1386" s="76" t="str">
        <f>IF(ISBLANK(INDEX('Policy Characteristics'!I:I,MATCH($C1386,'Policy Characteristics'!$C:$C,0))),"",INDEX('Policy Characteristics'!I:I,MATCH($C1386,'Policy Characteristics'!$C:$C,0)))</f>
        <v>% reduction in energy use</v>
      </c>
      <c r="P1386" s="7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76" t="str">
        <f>IF(ISBLANK(INDEX('Policy Characteristics'!K:K,MATCH($C1386,'Policy Characteristics'!$C:$C,0))),"",INDEX('Policy Characteristics'!K:K,MATCH($C1386,'Policy Characteristics'!$C:$C,0)))</f>
        <v>industry-ag-main.html#eff-stds</v>
      </c>
      <c r="R1386" s="76" t="str">
        <f>IF(ISBLANK(INDEX('Policy Characteristics'!L:L,MATCH($C1386,'Policy Characteristics'!$C:$C,0))),"",INDEX('Policy Characteristics'!L:L,MATCH($C1386,'Policy Characteristics'!$C:$C,0)))</f>
        <v>industry-energy-efficiency-standards.html</v>
      </c>
    </row>
    <row r="1387" spans="1:18" s="76" customFormat="1" x14ac:dyDescent="0.25">
      <c r="A1387" s="76" t="str">
        <f>IF(ISBLANK(INDEX('Policy Characteristics'!A:A,MATCH($C1387,'Policy Characteristics'!$C:$C,0))),"",INDEX('Policy Characteristics'!A:A,MATCH($C1387,'Policy Characteristics'!$C:$C,0)))</f>
        <v>Industry</v>
      </c>
      <c r="B1387" s="200" t="str">
        <f>IF(ISBLANK(INDEX('Policy Characteristics'!B:B,MATCH($C1387,'Policy Characteristics'!$C:$C,0))),"",INDEX('Policy Characteristics'!B:B,MATCH($C1387,'Policy Characteristics'!$C:$C,0)))</f>
        <v>Industry Energy Efficiency Standards</v>
      </c>
      <c r="C1387" s="76" t="str">
        <f t="shared" si="40"/>
        <v>Percentage Improvement in Eqpt Efficiency Standards above BAU</v>
      </c>
      <c r="D1387" s="78" t="s">
        <v>1307</v>
      </c>
      <c r="E1387" s="88" t="s">
        <v>643</v>
      </c>
      <c r="F1387" t="s">
        <v>1271</v>
      </c>
      <c r="G1387" s="88" t="s">
        <v>651</v>
      </c>
      <c r="H1387" s="15">
        <v>1029</v>
      </c>
      <c r="I1387" s="213" t="s">
        <v>43</v>
      </c>
      <c r="J1387" s="202" t="str">
        <f>IF(ISBLANK(INDEX('Policy Characteristics'!D:D,MATCH($C1387,'Policy Characteristics'!$C:$C,0))),"",INDEX('Policy Characteristics'!D:D,MATCH($C1387,'Policy Characteristics'!$C:$C,0)))</f>
        <v>Industry Energy Efficiency Standards</v>
      </c>
      <c r="K1387" s="76" t="str">
        <f>IF(ISBLANK(INDEX('Policy Characteristics'!E:E,MATCH($C1387,'Policy Characteristics'!$C:$C,0))),"",INDEX('Policy Characteristics'!E:E,MATCH($C1387,'Policy Characteristics'!$C:$C,0)))</f>
        <v>indst efficiency standards</v>
      </c>
      <c r="L1387" s="205">
        <f>IF(ISBLANK(INDEX('Policy Characteristics'!F:F,MATCH($C1387,'Policy Characteristics'!$C:$C,0))),"",INDEX('Policy Characteristics'!F:F,MATCH($C1387,'Policy Characteristics'!$C:$C,0)))</f>
        <v>0</v>
      </c>
      <c r="M1387" s="205">
        <f>IF(ISBLANK(INDEX('Policy Characteristics'!G:G,MATCH($C1387,'Policy Characteristics'!$C:$C,0))),"",INDEX('Policy Characteristics'!G:G,MATCH($C1387,'Policy Characteristics'!$C:$C,0)))</f>
        <v>0.3</v>
      </c>
      <c r="N1387" s="205">
        <f>IF(ISBLANK(INDEX('Policy Characteristics'!H:H,MATCH($C1387,'Policy Characteristics'!$C:$C,0))),"",INDEX('Policy Characteristics'!H:H,MATCH($C1387,'Policy Characteristics'!$C:$C,0)))</f>
        <v>0.01</v>
      </c>
      <c r="O1387" s="76" t="str">
        <f>IF(ISBLANK(INDEX('Policy Characteristics'!I:I,MATCH($C1387,'Policy Characteristics'!$C:$C,0))),"",INDEX('Policy Characteristics'!I:I,MATCH($C1387,'Policy Characteristics'!$C:$C,0)))</f>
        <v>% reduction in energy use</v>
      </c>
      <c r="P1387" s="7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76" t="str">
        <f>IF(ISBLANK(INDEX('Policy Characteristics'!K:K,MATCH($C1387,'Policy Characteristics'!$C:$C,0))),"",INDEX('Policy Characteristics'!K:K,MATCH($C1387,'Policy Characteristics'!$C:$C,0)))</f>
        <v>industry-ag-main.html#eff-stds</v>
      </c>
      <c r="R1387" s="76" t="str">
        <f>IF(ISBLANK(INDEX('Policy Characteristics'!L:L,MATCH($C1387,'Policy Characteristics'!$C:$C,0))),"",INDEX('Policy Characteristics'!L:L,MATCH($C1387,'Policy Characteristics'!$C:$C,0)))</f>
        <v>industry-energy-efficiency-standards.html</v>
      </c>
    </row>
    <row r="1388" spans="1:18" s="76" customFormat="1" x14ac:dyDescent="0.25">
      <c r="A1388" s="76" t="str">
        <f>IF(ISBLANK(INDEX('Policy Characteristics'!A:A,MATCH($C1388,'Policy Characteristics'!$C:$C,0))),"",INDEX('Policy Characteristics'!A:A,MATCH($C1388,'Policy Characteristics'!$C:$C,0)))</f>
        <v>Industry</v>
      </c>
      <c r="B1388" s="200" t="str">
        <f>IF(ISBLANK(INDEX('Policy Characteristics'!B:B,MATCH($C1388,'Policy Characteristics'!$C:$C,0))),"",INDEX('Policy Characteristics'!B:B,MATCH($C1388,'Policy Characteristics'!$C:$C,0)))</f>
        <v>Industry Energy Efficiency Standards</v>
      </c>
      <c r="C1388" s="76" t="str">
        <f t="shared" si="40"/>
        <v>Percentage Improvement in Eqpt Efficiency Standards above BAU</v>
      </c>
      <c r="D1388" s="78" t="s">
        <v>1307</v>
      </c>
      <c r="E1388" s="88" t="s">
        <v>644</v>
      </c>
      <c r="F1388" t="s">
        <v>1271</v>
      </c>
      <c r="G1388" s="88" t="s">
        <v>652</v>
      </c>
      <c r="H1388" s="15">
        <v>1030</v>
      </c>
      <c r="I1388" s="213" t="s">
        <v>43</v>
      </c>
      <c r="J1388" s="202" t="str">
        <f>IF(ISBLANK(INDEX('Policy Characteristics'!D:D,MATCH($C1388,'Policy Characteristics'!$C:$C,0))),"",INDEX('Policy Characteristics'!D:D,MATCH($C1388,'Policy Characteristics'!$C:$C,0)))</f>
        <v>Industry Energy Efficiency Standards</v>
      </c>
      <c r="K1388" s="76" t="str">
        <f>IF(ISBLANK(INDEX('Policy Characteristics'!E:E,MATCH($C1388,'Policy Characteristics'!$C:$C,0))),"",INDEX('Policy Characteristics'!E:E,MATCH($C1388,'Policy Characteristics'!$C:$C,0)))</f>
        <v>indst efficiency standards</v>
      </c>
      <c r="L1388" s="205">
        <f>IF(ISBLANK(INDEX('Policy Characteristics'!F:F,MATCH($C1388,'Policy Characteristics'!$C:$C,0))),"",INDEX('Policy Characteristics'!F:F,MATCH($C1388,'Policy Characteristics'!$C:$C,0)))</f>
        <v>0</v>
      </c>
      <c r="M1388" s="205">
        <f>IF(ISBLANK(INDEX('Policy Characteristics'!G:G,MATCH($C1388,'Policy Characteristics'!$C:$C,0))),"",INDEX('Policy Characteristics'!G:G,MATCH($C1388,'Policy Characteristics'!$C:$C,0)))</f>
        <v>0.3</v>
      </c>
      <c r="N1388" s="205">
        <f>IF(ISBLANK(INDEX('Policy Characteristics'!H:H,MATCH($C1388,'Policy Characteristics'!$C:$C,0))),"",INDEX('Policy Characteristics'!H:H,MATCH($C1388,'Policy Characteristics'!$C:$C,0)))</f>
        <v>0.01</v>
      </c>
      <c r="O1388" s="76" t="str">
        <f>IF(ISBLANK(INDEX('Policy Characteristics'!I:I,MATCH($C1388,'Policy Characteristics'!$C:$C,0))),"",INDEX('Policy Characteristics'!I:I,MATCH($C1388,'Policy Characteristics'!$C:$C,0)))</f>
        <v>% reduction in energy use</v>
      </c>
      <c r="P1388" s="7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76" t="str">
        <f>IF(ISBLANK(INDEX('Policy Characteristics'!K:K,MATCH($C1388,'Policy Characteristics'!$C:$C,0))),"",INDEX('Policy Characteristics'!K:K,MATCH($C1388,'Policy Characteristics'!$C:$C,0)))</f>
        <v>industry-ag-main.html#eff-stds</v>
      </c>
      <c r="R1388" s="76" t="str">
        <f>IF(ISBLANK(INDEX('Policy Characteristics'!L:L,MATCH($C1388,'Policy Characteristics'!$C:$C,0))),"",INDEX('Policy Characteristics'!L:L,MATCH($C1388,'Policy Characteristics'!$C:$C,0)))</f>
        <v>industry-energy-efficiency-standards.html</v>
      </c>
    </row>
    <row r="1389" spans="1:18" s="76" customFormat="1" x14ac:dyDescent="0.25">
      <c r="A1389" s="76" t="str">
        <f>IF(ISBLANK(INDEX('Policy Characteristics'!A:A,MATCH($C1389,'Policy Characteristics'!$C:$C,0))),"",INDEX('Policy Characteristics'!A:A,MATCH($C1389,'Policy Characteristics'!$C:$C,0)))</f>
        <v>Industry</v>
      </c>
      <c r="B1389" s="200" t="str">
        <f>IF(ISBLANK(INDEX('Policy Characteristics'!B:B,MATCH($C1389,'Policy Characteristics'!$C:$C,0))),"",INDEX('Policy Characteristics'!B:B,MATCH($C1389,'Policy Characteristics'!$C:$C,0)))</f>
        <v>Industry Energy Efficiency Standards</v>
      </c>
      <c r="C1389" s="76" t="str">
        <f t="shared" si="40"/>
        <v>Percentage Improvement in Eqpt Efficiency Standards above BAU</v>
      </c>
      <c r="D1389" s="78" t="s">
        <v>1307</v>
      </c>
      <c r="E1389" s="88" t="s">
        <v>645</v>
      </c>
      <c r="F1389" t="s">
        <v>1271</v>
      </c>
      <c r="G1389" s="88" t="s">
        <v>649</v>
      </c>
      <c r="H1389" s="15">
        <v>1031</v>
      </c>
      <c r="I1389" s="213" t="s">
        <v>44</v>
      </c>
      <c r="J1389" s="202" t="str">
        <f>IF(ISBLANK(INDEX('Policy Characteristics'!D:D,MATCH($C1389,'Policy Characteristics'!$C:$C,0))),"",INDEX('Policy Characteristics'!D:D,MATCH($C1389,'Policy Characteristics'!$C:$C,0)))</f>
        <v>Industry Energy Efficiency Standards</v>
      </c>
      <c r="K1389" s="76" t="str">
        <f>IF(ISBLANK(INDEX('Policy Characteristics'!E:E,MATCH($C1389,'Policy Characteristics'!$C:$C,0))),"",INDEX('Policy Characteristics'!E:E,MATCH($C1389,'Policy Characteristics'!$C:$C,0)))</f>
        <v>indst efficiency standards</v>
      </c>
      <c r="L1389" s="205">
        <f>IF(ISBLANK(INDEX('Policy Characteristics'!F:F,MATCH($C1389,'Policy Characteristics'!$C:$C,0))),"",INDEX('Policy Characteristics'!F:F,MATCH($C1389,'Policy Characteristics'!$C:$C,0)))</f>
        <v>0</v>
      </c>
      <c r="M1389" s="205">
        <f>IF(ISBLANK(INDEX('Policy Characteristics'!G:G,MATCH($C1389,'Policy Characteristics'!$C:$C,0))),"",INDEX('Policy Characteristics'!G:G,MATCH($C1389,'Policy Characteristics'!$C:$C,0)))</f>
        <v>0.3</v>
      </c>
      <c r="N1389" s="205">
        <f>IF(ISBLANK(INDEX('Policy Characteristics'!H:H,MATCH($C1389,'Policy Characteristics'!$C:$C,0))),"",INDEX('Policy Characteristics'!H:H,MATCH($C1389,'Policy Characteristics'!$C:$C,0)))</f>
        <v>0.01</v>
      </c>
      <c r="O1389" s="76" t="str">
        <f>IF(ISBLANK(INDEX('Policy Characteristics'!I:I,MATCH($C1389,'Policy Characteristics'!$C:$C,0))),"",INDEX('Policy Characteristics'!I:I,MATCH($C1389,'Policy Characteristics'!$C:$C,0)))</f>
        <v>% reduction in energy use</v>
      </c>
      <c r="P1389" s="7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76" t="str">
        <f>IF(ISBLANK(INDEX('Policy Characteristics'!K:K,MATCH($C1389,'Policy Characteristics'!$C:$C,0))),"",INDEX('Policy Characteristics'!K:K,MATCH($C1389,'Policy Characteristics'!$C:$C,0)))</f>
        <v>industry-ag-main.html#eff-stds</v>
      </c>
      <c r="R1389" s="76" t="str">
        <f>IF(ISBLANK(INDEX('Policy Characteristics'!L:L,MATCH($C1389,'Policy Characteristics'!$C:$C,0))),"",INDEX('Policy Characteristics'!L:L,MATCH($C1389,'Policy Characteristics'!$C:$C,0)))</f>
        <v>industry-energy-efficiency-standards.html</v>
      </c>
    </row>
    <row r="1390" spans="1:18" s="76" customFormat="1" x14ac:dyDescent="0.25">
      <c r="A1390" s="76" t="str">
        <f>IF(ISBLANK(INDEX('Policy Characteristics'!A:A,MATCH($C1390,'Policy Characteristics'!$C:$C,0))),"",INDEX('Policy Characteristics'!A:A,MATCH($C1390,'Policy Characteristics'!$C:$C,0)))</f>
        <v>Industry</v>
      </c>
      <c r="B1390" s="200" t="str">
        <f>IF(ISBLANK(INDEX('Policy Characteristics'!B:B,MATCH($C1390,'Policy Characteristics'!$C:$C,0))),"",INDEX('Policy Characteristics'!B:B,MATCH($C1390,'Policy Characteristics'!$C:$C,0)))</f>
        <v>Industry Energy Efficiency Standards</v>
      </c>
      <c r="C1390" s="76" t="str">
        <f t="shared" si="40"/>
        <v>Percentage Improvement in Eqpt Efficiency Standards above BAU</v>
      </c>
      <c r="D1390" s="78" t="s">
        <v>1307</v>
      </c>
      <c r="E1390" s="88" t="s">
        <v>646</v>
      </c>
      <c r="F1390" t="s">
        <v>1271</v>
      </c>
      <c r="G1390" s="88" t="s">
        <v>650</v>
      </c>
      <c r="H1390" s="15">
        <v>1032</v>
      </c>
      <c r="I1390" s="213" t="s">
        <v>43</v>
      </c>
      <c r="J1390" s="202" t="str">
        <f>IF(ISBLANK(INDEX('Policy Characteristics'!D:D,MATCH($C1390,'Policy Characteristics'!$C:$C,0))),"",INDEX('Policy Characteristics'!D:D,MATCH($C1390,'Policy Characteristics'!$C:$C,0)))</f>
        <v>Industry Energy Efficiency Standards</v>
      </c>
      <c r="K1390" s="76" t="str">
        <f>IF(ISBLANK(INDEX('Policy Characteristics'!E:E,MATCH($C1390,'Policy Characteristics'!$C:$C,0))),"",INDEX('Policy Characteristics'!E:E,MATCH($C1390,'Policy Characteristics'!$C:$C,0)))</f>
        <v>indst efficiency standards</v>
      </c>
      <c r="L1390" s="205">
        <f>IF(ISBLANK(INDEX('Policy Characteristics'!F:F,MATCH($C1390,'Policy Characteristics'!$C:$C,0))),"",INDEX('Policy Characteristics'!F:F,MATCH($C1390,'Policy Characteristics'!$C:$C,0)))</f>
        <v>0</v>
      </c>
      <c r="M1390" s="205">
        <f>IF(ISBLANK(INDEX('Policy Characteristics'!G:G,MATCH($C1390,'Policy Characteristics'!$C:$C,0))),"",INDEX('Policy Characteristics'!G:G,MATCH($C1390,'Policy Characteristics'!$C:$C,0)))</f>
        <v>0.3</v>
      </c>
      <c r="N1390" s="205">
        <f>IF(ISBLANK(INDEX('Policy Characteristics'!H:H,MATCH($C1390,'Policy Characteristics'!$C:$C,0))),"",INDEX('Policy Characteristics'!H:H,MATCH($C1390,'Policy Characteristics'!$C:$C,0)))</f>
        <v>0.01</v>
      </c>
      <c r="O1390" s="76" t="str">
        <f>IF(ISBLANK(INDEX('Policy Characteristics'!I:I,MATCH($C1390,'Policy Characteristics'!$C:$C,0))),"",INDEX('Policy Characteristics'!I:I,MATCH($C1390,'Policy Characteristics'!$C:$C,0)))</f>
        <v>% reduction in energy use</v>
      </c>
      <c r="P1390" s="7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76" t="str">
        <f>IF(ISBLANK(INDEX('Policy Characteristics'!K:K,MATCH($C1390,'Policy Characteristics'!$C:$C,0))),"",INDEX('Policy Characteristics'!K:K,MATCH($C1390,'Policy Characteristics'!$C:$C,0)))</f>
        <v>industry-ag-main.html#eff-stds</v>
      </c>
      <c r="R1390" s="76" t="str">
        <f>IF(ISBLANK(INDEX('Policy Characteristics'!L:L,MATCH($C1390,'Policy Characteristics'!$C:$C,0))),"",INDEX('Policy Characteristics'!L:L,MATCH($C1390,'Policy Characteristics'!$C:$C,0)))</f>
        <v>industry-energy-efficiency-standards.html</v>
      </c>
    </row>
    <row r="1391" spans="1:18" s="76" customFormat="1" x14ac:dyDescent="0.25">
      <c r="A1391" s="76" t="str">
        <f>IF(ISBLANK(INDEX('Policy Characteristics'!A:A,MATCH($C1391,'Policy Characteristics'!$C:$C,0))),"",INDEX('Policy Characteristics'!A:A,MATCH($C1391,'Policy Characteristics'!$C:$C,0)))</f>
        <v>Industry</v>
      </c>
      <c r="B1391" s="200" t="str">
        <f>IF(ISBLANK(INDEX('Policy Characteristics'!B:B,MATCH($C1391,'Policy Characteristics'!$C:$C,0))),"",INDEX('Policy Characteristics'!B:B,MATCH($C1391,'Policy Characteristics'!$C:$C,0)))</f>
        <v>Industry Energy Efficiency Standards</v>
      </c>
      <c r="C1391" s="76" t="str">
        <f t="shared" si="40"/>
        <v>Percentage Improvement in Eqpt Efficiency Standards above BAU</v>
      </c>
      <c r="D1391" s="78" t="s">
        <v>1307</v>
      </c>
      <c r="E1391" s="88" t="s">
        <v>647</v>
      </c>
      <c r="F1391" t="s">
        <v>1271</v>
      </c>
      <c r="G1391" s="88" t="s">
        <v>653</v>
      </c>
      <c r="H1391" s="15">
        <v>1033</v>
      </c>
      <c r="I1391" s="213" t="s">
        <v>44</v>
      </c>
      <c r="J1391" s="202" t="str">
        <f>IF(ISBLANK(INDEX('Policy Characteristics'!D:D,MATCH($C1391,'Policy Characteristics'!$C:$C,0))),"",INDEX('Policy Characteristics'!D:D,MATCH($C1391,'Policy Characteristics'!$C:$C,0)))</f>
        <v>Industry Energy Efficiency Standards</v>
      </c>
      <c r="K1391" s="76" t="str">
        <f>IF(ISBLANK(INDEX('Policy Characteristics'!E:E,MATCH($C1391,'Policy Characteristics'!$C:$C,0))),"",INDEX('Policy Characteristics'!E:E,MATCH($C1391,'Policy Characteristics'!$C:$C,0)))</f>
        <v>indst efficiency standards</v>
      </c>
      <c r="L1391" s="205">
        <f>IF(ISBLANK(INDEX('Policy Characteristics'!F:F,MATCH($C1391,'Policy Characteristics'!$C:$C,0))),"",INDEX('Policy Characteristics'!F:F,MATCH($C1391,'Policy Characteristics'!$C:$C,0)))</f>
        <v>0</v>
      </c>
      <c r="M1391" s="205">
        <f>IF(ISBLANK(INDEX('Policy Characteristics'!G:G,MATCH($C1391,'Policy Characteristics'!$C:$C,0))),"",INDEX('Policy Characteristics'!G:G,MATCH($C1391,'Policy Characteristics'!$C:$C,0)))</f>
        <v>0.3</v>
      </c>
      <c r="N1391" s="205">
        <f>IF(ISBLANK(INDEX('Policy Characteristics'!H:H,MATCH($C1391,'Policy Characteristics'!$C:$C,0))),"",INDEX('Policy Characteristics'!H:H,MATCH($C1391,'Policy Characteristics'!$C:$C,0)))</f>
        <v>0.01</v>
      </c>
      <c r="O1391" s="76" t="str">
        <f>IF(ISBLANK(INDEX('Policy Characteristics'!I:I,MATCH($C1391,'Policy Characteristics'!$C:$C,0))),"",INDEX('Policy Characteristics'!I:I,MATCH($C1391,'Policy Characteristics'!$C:$C,0)))</f>
        <v>% reduction in energy use</v>
      </c>
      <c r="P1391" s="7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76" t="str">
        <f>IF(ISBLANK(INDEX('Policy Characteristics'!K:K,MATCH($C1391,'Policy Characteristics'!$C:$C,0))),"",INDEX('Policy Characteristics'!K:K,MATCH($C1391,'Policy Characteristics'!$C:$C,0)))</f>
        <v>industry-ag-main.html#eff-stds</v>
      </c>
      <c r="R1391" s="76" t="str">
        <f>IF(ISBLANK(INDEX('Policy Characteristics'!L:L,MATCH($C1391,'Policy Characteristics'!$C:$C,0))),"",INDEX('Policy Characteristics'!L:L,MATCH($C1391,'Policy Characteristics'!$C:$C,0)))</f>
        <v>industry-energy-efficiency-standards.html</v>
      </c>
    </row>
    <row r="1392" spans="1:18" s="76" customFormat="1" x14ac:dyDescent="0.25">
      <c r="A1392" s="76" t="str">
        <f>IF(ISBLANK(INDEX('Policy Characteristics'!A:A,MATCH($C1392,'Policy Characteristics'!$C:$C,0))),"",INDEX('Policy Characteristics'!A:A,MATCH($C1392,'Policy Characteristics'!$C:$C,0)))</f>
        <v>Industry</v>
      </c>
      <c r="B1392" s="200" t="str">
        <f>IF(ISBLANK(INDEX('Policy Characteristics'!B:B,MATCH($C1392,'Policy Characteristics'!$C:$C,0))),"",INDEX('Policy Characteristics'!B:B,MATCH($C1392,'Policy Characteristics'!$C:$C,0)))</f>
        <v>Industry Energy Efficiency Standards</v>
      </c>
      <c r="C1392" s="76" t="str">
        <f t="shared" si="40"/>
        <v>Percentage Improvement in Eqpt Efficiency Standards above BAU</v>
      </c>
      <c r="D1392" s="78" t="s">
        <v>1307</v>
      </c>
      <c r="E1392" s="88" t="s">
        <v>946</v>
      </c>
      <c r="F1392" t="s">
        <v>1271</v>
      </c>
      <c r="G1392" s="88" t="s">
        <v>949</v>
      </c>
      <c r="H1392" s="15">
        <v>1034</v>
      </c>
      <c r="I1392" s="213" t="s">
        <v>44</v>
      </c>
      <c r="J1392" s="202" t="str">
        <f>IF(ISBLANK(INDEX('Policy Characteristics'!D:D,MATCH($C1392,'Policy Characteristics'!$C:$C,0))),"",INDEX('Policy Characteristics'!D:D,MATCH($C1392,'Policy Characteristics'!$C:$C,0)))</f>
        <v>Industry Energy Efficiency Standards</v>
      </c>
      <c r="K1392" s="76" t="str">
        <f>IF(ISBLANK(INDEX('Policy Characteristics'!E:E,MATCH($C1392,'Policy Characteristics'!$C:$C,0))),"",INDEX('Policy Characteristics'!E:E,MATCH($C1392,'Policy Characteristics'!$C:$C,0)))</f>
        <v>indst efficiency standards</v>
      </c>
      <c r="L1392" s="205">
        <f>IF(ISBLANK(INDEX('Policy Characteristics'!F:F,MATCH($C1392,'Policy Characteristics'!$C:$C,0))),"",INDEX('Policy Characteristics'!F:F,MATCH($C1392,'Policy Characteristics'!$C:$C,0)))</f>
        <v>0</v>
      </c>
      <c r="M1392" s="205">
        <f>IF(ISBLANK(INDEX('Policy Characteristics'!G:G,MATCH($C1392,'Policy Characteristics'!$C:$C,0))),"",INDEX('Policy Characteristics'!G:G,MATCH($C1392,'Policy Characteristics'!$C:$C,0)))</f>
        <v>0.3</v>
      </c>
      <c r="N1392" s="205">
        <f>IF(ISBLANK(INDEX('Policy Characteristics'!H:H,MATCH($C1392,'Policy Characteristics'!$C:$C,0))),"",INDEX('Policy Characteristics'!H:H,MATCH($C1392,'Policy Characteristics'!$C:$C,0)))</f>
        <v>0.01</v>
      </c>
      <c r="O1392" s="76" t="str">
        <f>IF(ISBLANK(INDEX('Policy Characteristics'!I:I,MATCH($C1392,'Policy Characteristics'!$C:$C,0))),"",INDEX('Policy Characteristics'!I:I,MATCH($C1392,'Policy Characteristics'!$C:$C,0)))</f>
        <v>% reduction in energy use</v>
      </c>
      <c r="P1392" s="7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76" t="str">
        <f>IF(ISBLANK(INDEX('Policy Characteristics'!K:K,MATCH($C1392,'Policy Characteristics'!$C:$C,0))),"",INDEX('Policy Characteristics'!K:K,MATCH($C1392,'Policy Characteristics'!$C:$C,0)))</f>
        <v>industry-ag-main.html#eff-stds</v>
      </c>
      <c r="R1392" s="76" t="str">
        <f>IF(ISBLANK(INDEX('Policy Characteristics'!L:L,MATCH($C1392,'Policy Characteristics'!$C:$C,0))),"",INDEX('Policy Characteristics'!L:L,MATCH($C1392,'Policy Characteristics'!$C:$C,0)))</f>
        <v>industry-energy-efficiency-standards.html</v>
      </c>
    </row>
    <row r="1393" spans="1:18" s="76" customFormat="1" x14ac:dyDescent="0.25">
      <c r="A1393" s="76" t="str">
        <f>IF(ISBLANK(INDEX('Policy Characteristics'!A:A,MATCH($C1393,'Policy Characteristics'!$C:$C,0))),"",INDEX('Policy Characteristics'!A:A,MATCH($C1393,'Policy Characteristics'!$C:$C,0)))</f>
        <v>Industry</v>
      </c>
      <c r="B1393" s="200" t="str">
        <f>IF(ISBLANK(INDEX('Policy Characteristics'!B:B,MATCH($C1393,'Policy Characteristics'!$C:$C,0))),"",INDEX('Policy Characteristics'!B:B,MATCH($C1393,'Policy Characteristics'!$C:$C,0)))</f>
        <v>Industry Energy Efficiency Standards</v>
      </c>
      <c r="C1393" s="76" t="str">
        <f t="shared" si="40"/>
        <v>Percentage Improvement in Eqpt Efficiency Standards above BAU</v>
      </c>
      <c r="D1393" s="78" t="s">
        <v>1307</v>
      </c>
      <c r="E1393" s="88" t="s">
        <v>947</v>
      </c>
      <c r="F1393" t="s">
        <v>1271</v>
      </c>
      <c r="G1393" s="88" t="s">
        <v>951</v>
      </c>
      <c r="H1393" s="15">
        <v>1035</v>
      </c>
      <c r="I1393" s="213" t="s">
        <v>43</v>
      </c>
      <c r="J1393" s="202" t="str">
        <f>IF(ISBLANK(INDEX('Policy Characteristics'!D:D,MATCH($C1393,'Policy Characteristics'!$C:$C,0))),"",INDEX('Policy Characteristics'!D:D,MATCH($C1393,'Policy Characteristics'!$C:$C,0)))</f>
        <v>Industry Energy Efficiency Standards</v>
      </c>
      <c r="K1393" s="76" t="str">
        <f>IF(ISBLANK(INDEX('Policy Characteristics'!E:E,MATCH($C1393,'Policy Characteristics'!$C:$C,0))),"",INDEX('Policy Characteristics'!E:E,MATCH($C1393,'Policy Characteristics'!$C:$C,0)))</f>
        <v>indst efficiency standards</v>
      </c>
      <c r="L1393" s="205">
        <f>IF(ISBLANK(INDEX('Policy Characteristics'!F:F,MATCH($C1393,'Policy Characteristics'!$C:$C,0))),"",INDEX('Policy Characteristics'!F:F,MATCH($C1393,'Policy Characteristics'!$C:$C,0)))</f>
        <v>0</v>
      </c>
      <c r="M1393" s="205">
        <f>IF(ISBLANK(INDEX('Policy Characteristics'!G:G,MATCH($C1393,'Policy Characteristics'!$C:$C,0))),"",INDEX('Policy Characteristics'!G:G,MATCH($C1393,'Policy Characteristics'!$C:$C,0)))</f>
        <v>0.3</v>
      </c>
      <c r="N1393" s="205">
        <f>IF(ISBLANK(INDEX('Policy Characteristics'!H:H,MATCH($C1393,'Policy Characteristics'!$C:$C,0))),"",INDEX('Policy Characteristics'!H:H,MATCH($C1393,'Policy Characteristics'!$C:$C,0)))</f>
        <v>0.01</v>
      </c>
      <c r="O1393" s="76" t="str">
        <f>IF(ISBLANK(INDEX('Policy Characteristics'!I:I,MATCH($C1393,'Policy Characteristics'!$C:$C,0))),"",INDEX('Policy Characteristics'!I:I,MATCH($C1393,'Policy Characteristics'!$C:$C,0)))</f>
        <v>% reduction in energy use</v>
      </c>
      <c r="P1393" s="7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76" t="str">
        <f>IF(ISBLANK(INDEX('Policy Characteristics'!K:K,MATCH($C1393,'Policy Characteristics'!$C:$C,0))),"",INDEX('Policy Characteristics'!K:K,MATCH($C1393,'Policy Characteristics'!$C:$C,0)))</f>
        <v>industry-ag-main.html#eff-stds</v>
      </c>
      <c r="R1393" s="76" t="str">
        <f>IF(ISBLANK(INDEX('Policy Characteristics'!L:L,MATCH($C1393,'Policy Characteristics'!$C:$C,0))),"",INDEX('Policy Characteristics'!L:L,MATCH($C1393,'Policy Characteristics'!$C:$C,0)))</f>
        <v>industry-energy-efficiency-standards.html</v>
      </c>
    </row>
    <row r="1394" spans="1:18" s="76" customFormat="1" x14ac:dyDescent="0.25">
      <c r="A1394" s="76" t="str">
        <f>IF(ISBLANK(INDEX('Policy Characteristics'!A:A,MATCH($C1394,'Policy Characteristics'!$C:$C,0))),"",INDEX('Policy Characteristics'!A:A,MATCH($C1394,'Policy Characteristics'!$C:$C,0)))</f>
        <v>Industry</v>
      </c>
      <c r="B1394" s="200" t="str">
        <f>IF(ISBLANK(INDEX('Policy Characteristics'!B:B,MATCH($C1394,'Policy Characteristics'!$C:$C,0))),"",INDEX('Policy Characteristics'!B:B,MATCH($C1394,'Policy Characteristics'!$C:$C,0)))</f>
        <v>Industry Energy Efficiency Standards</v>
      </c>
      <c r="C1394" s="76" t="str">
        <f t="shared" si="40"/>
        <v>Percentage Improvement in Eqpt Efficiency Standards above BAU</v>
      </c>
      <c r="D1394" s="78" t="s">
        <v>1307</v>
      </c>
      <c r="E1394" s="88" t="s">
        <v>948</v>
      </c>
      <c r="F1394" t="s">
        <v>1271</v>
      </c>
      <c r="G1394" s="88" t="s">
        <v>952</v>
      </c>
      <c r="H1394" s="15">
        <v>1036</v>
      </c>
      <c r="I1394" s="213" t="s">
        <v>43</v>
      </c>
      <c r="J1394" s="202" t="str">
        <f>IF(ISBLANK(INDEX('Policy Characteristics'!D:D,MATCH($C1394,'Policy Characteristics'!$C:$C,0))),"",INDEX('Policy Characteristics'!D:D,MATCH($C1394,'Policy Characteristics'!$C:$C,0)))</f>
        <v>Industry Energy Efficiency Standards</v>
      </c>
      <c r="K1394" s="76" t="str">
        <f>IF(ISBLANK(INDEX('Policy Characteristics'!E:E,MATCH($C1394,'Policy Characteristics'!$C:$C,0))),"",INDEX('Policy Characteristics'!E:E,MATCH($C1394,'Policy Characteristics'!$C:$C,0)))</f>
        <v>indst efficiency standards</v>
      </c>
      <c r="L1394" s="205">
        <f>IF(ISBLANK(INDEX('Policy Characteristics'!F:F,MATCH($C1394,'Policy Characteristics'!$C:$C,0))),"",INDEX('Policy Characteristics'!F:F,MATCH($C1394,'Policy Characteristics'!$C:$C,0)))</f>
        <v>0</v>
      </c>
      <c r="M1394" s="205">
        <f>IF(ISBLANK(INDEX('Policy Characteristics'!G:G,MATCH($C1394,'Policy Characteristics'!$C:$C,0))),"",INDEX('Policy Characteristics'!G:G,MATCH($C1394,'Policy Characteristics'!$C:$C,0)))</f>
        <v>0.3</v>
      </c>
      <c r="N1394" s="205">
        <f>IF(ISBLANK(INDEX('Policy Characteristics'!H:H,MATCH($C1394,'Policy Characteristics'!$C:$C,0))),"",INDEX('Policy Characteristics'!H:H,MATCH($C1394,'Policy Characteristics'!$C:$C,0)))</f>
        <v>0.01</v>
      </c>
      <c r="O1394" s="76" t="str">
        <f>IF(ISBLANK(INDEX('Policy Characteristics'!I:I,MATCH($C1394,'Policy Characteristics'!$C:$C,0))),"",INDEX('Policy Characteristics'!I:I,MATCH($C1394,'Policy Characteristics'!$C:$C,0)))</f>
        <v>% reduction in energy use</v>
      </c>
      <c r="P1394" s="7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76" t="str">
        <f>IF(ISBLANK(INDEX('Policy Characteristics'!K:K,MATCH($C1394,'Policy Characteristics'!$C:$C,0))),"",INDEX('Policy Characteristics'!K:K,MATCH($C1394,'Policy Characteristics'!$C:$C,0)))</f>
        <v>industry-ag-main.html#eff-stds</v>
      </c>
      <c r="R1394" s="76" t="str">
        <f>IF(ISBLANK(INDEX('Policy Characteristics'!L:L,MATCH($C1394,'Policy Characteristics'!$C:$C,0))),"",INDEX('Policy Characteristics'!L:L,MATCH($C1394,'Policy Characteristics'!$C:$C,0)))</f>
        <v>industry-energy-efficiency-standards.html</v>
      </c>
    </row>
    <row r="1395" spans="1:18" s="76" customFormat="1" x14ac:dyDescent="0.25">
      <c r="A1395" s="76" t="str">
        <f>IF(ISBLANK(INDEX('Policy Characteristics'!A:A,MATCH($C1395,'Policy Characteristics'!$C:$C,0))),"",INDEX('Policy Characteristics'!A:A,MATCH($C1395,'Policy Characteristics'!$C:$C,0)))</f>
        <v>Industry</v>
      </c>
      <c r="B1395" s="200" t="str">
        <f>IF(ISBLANK(INDEX('Policy Characteristics'!B:B,MATCH($C1395,'Policy Characteristics'!$C:$C,0))),"",INDEX('Policy Characteristics'!B:B,MATCH($C1395,'Policy Characteristics'!$C:$C,0)))</f>
        <v>Industry Energy Efficiency Standards</v>
      </c>
      <c r="C1395" s="76" t="str">
        <f t="shared" si="40"/>
        <v>Percentage Improvement in Eqpt Efficiency Standards above BAU</v>
      </c>
      <c r="D1395" s="78" t="s">
        <v>1307</v>
      </c>
      <c r="E1395" s="88" t="s">
        <v>945</v>
      </c>
      <c r="F1395" t="s">
        <v>1271</v>
      </c>
      <c r="G1395" s="88" t="s">
        <v>950</v>
      </c>
      <c r="H1395" s="15">
        <v>1037</v>
      </c>
      <c r="I1395" s="213" t="s">
        <v>44</v>
      </c>
      <c r="J1395" s="202" t="str">
        <f>IF(ISBLANK(INDEX('Policy Characteristics'!D:D,MATCH($C1395,'Policy Characteristics'!$C:$C,0))),"",INDEX('Policy Characteristics'!D:D,MATCH($C1395,'Policy Characteristics'!$C:$C,0)))</f>
        <v>Industry Energy Efficiency Standards</v>
      </c>
      <c r="K1395" s="76" t="str">
        <f>IF(ISBLANK(INDEX('Policy Characteristics'!E:E,MATCH($C1395,'Policy Characteristics'!$C:$C,0))),"",INDEX('Policy Characteristics'!E:E,MATCH($C1395,'Policy Characteristics'!$C:$C,0)))</f>
        <v>indst efficiency standards</v>
      </c>
      <c r="L1395" s="205">
        <f>IF(ISBLANK(INDEX('Policy Characteristics'!F:F,MATCH($C1395,'Policy Characteristics'!$C:$C,0))),"",INDEX('Policy Characteristics'!F:F,MATCH($C1395,'Policy Characteristics'!$C:$C,0)))</f>
        <v>0</v>
      </c>
      <c r="M1395" s="205">
        <f>IF(ISBLANK(INDEX('Policy Characteristics'!G:G,MATCH($C1395,'Policy Characteristics'!$C:$C,0))),"",INDEX('Policy Characteristics'!G:G,MATCH($C1395,'Policy Characteristics'!$C:$C,0)))</f>
        <v>0.3</v>
      </c>
      <c r="N1395" s="205">
        <f>IF(ISBLANK(INDEX('Policy Characteristics'!H:H,MATCH($C1395,'Policy Characteristics'!$C:$C,0))),"",INDEX('Policy Characteristics'!H:H,MATCH($C1395,'Policy Characteristics'!$C:$C,0)))</f>
        <v>0.01</v>
      </c>
      <c r="O1395" s="76" t="str">
        <f>IF(ISBLANK(INDEX('Policy Characteristics'!I:I,MATCH($C1395,'Policy Characteristics'!$C:$C,0))),"",INDEX('Policy Characteristics'!I:I,MATCH($C1395,'Policy Characteristics'!$C:$C,0)))</f>
        <v>% reduction in energy use</v>
      </c>
      <c r="P1395" s="7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76" t="str">
        <f>IF(ISBLANK(INDEX('Policy Characteristics'!K:K,MATCH($C1395,'Policy Characteristics'!$C:$C,0))),"",INDEX('Policy Characteristics'!K:K,MATCH($C1395,'Policy Characteristics'!$C:$C,0)))</f>
        <v>industry-ag-main.html#eff-stds</v>
      </c>
      <c r="R1395" s="76" t="str">
        <f>IF(ISBLANK(INDEX('Policy Characteristics'!L:L,MATCH($C1395,'Policy Characteristics'!$C:$C,0))),"",INDEX('Policy Characteristics'!L:L,MATCH($C1395,'Policy Characteristics'!$C:$C,0)))</f>
        <v>industry-energy-efficiency-standards.html</v>
      </c>
    </row>
    <row r="1396" spans="1:18" s="76" customFormat="1" x14ac:dyDescent="0.25">
      <c r="A1396" s="76" t="str">
        <f>IF(ISBLANK(INDEX('Policy Characteristics'!A:A,MATCH($C1396,'Policy Characteristics'!$C:$C,0))),"",INDEX('Policy Characteristics'!A:A,MATCH($C1396,'Policy Characteristics'!$C:$C,0)))</f>
        <v>Industry</v>
      </c>
      <c r="B1396" s="200" t="str">
        <f>IF(ISBLANK(INDEX('Policy Characteristics'!B:B,MATCH($C1396,'Policy Characteristics'!$C:$C,0))),"",INDEX('Policy Characteristics'!B:B,MATCH($C1396,'Policy Characteristics'!$C:$C,0)))</f>
        <v>Industry Energy Efficiency Standards</v>
      </c>
      <c r="C1396" s="76" t="str">
        <f t="shared" si="40"/>
        <v>Percentage Improvement in Eqpt Efficiency Standards above BAU</v>
      </c>
      <c r="D1396" s="78" t="s">
        <v>1308</v>
      </c>
      <c r="E1396" s="88" t="s">
        <v>642</v>
      </c>
      <c r="F1396" t="s">
        <v>1272</v>
      </c>
      <c r="G1396" s="88" t="s">
        <v>648</v>
      </c>
      <c r="H1396" s="15">
        <v>1038</v>
      </c>
      <c r="I1396" s="213" t="s">
        <v>43</v>
      </c>
      <c r="J1396" s="202" t="str">
        <f>IF(ISBLANK(INDEX('Policy Characteristics'!D:D,MATCH($C1396,'Policy Characteristics'!$C:$C,0))),"",INDEX('Policy Characteristics'!D:D,MATCH($C1396,'Policy Characteristics'!$C:$C,0)))</f>
        <v>Industry Energy Efficiency Standards</v>
      </c>
      <c r="K1396" s="76" t="str">
        <f>IF(ISBLANK(INDEX('Policy Characteristics'!E:E,MATCH($C1396,'Policy Characteristics'!$C:$C,0))),"",INDEX('Policy Characteristics'!E:E,MATCH($C1396,'Policy Characteristics'!$C:$C,0)))</f>
        <v>indst efficiency standards</v>
      </c>
      <c r="L1396" s="205">
        <f>IF(ISBLANK(INDEX('Policy Characteristics'!F:F,MATCH($C1396,'Policy Characteristics'!$C:$C,0))),"",INDEX('Policy Characteristics'!F:F,MATCH($C1396,'Policy Characteristics'!$C:$C,0)))</f>
        <v>0</v>
      </c>
      <c r="M1396" s="205">
        <f>IF(ISBLANK(INDEX('Policy Characteristics'!G:G,MATCH($C1396,'Policy Characteristics'!$C:$C,0))),"",INDEX('Policy Characteristics'!G:G,MATCH($C1396,'Policy Characteristics'!$C:$C,0)))</f>
        <v>0.3</v>
      </c>
      <c r="N1396" s="205">
        <f>IF(ISBLANK(INDEX('Policy Characteristics'!H:H,MATCH($C1396,'Policy Characteristics'!$C:$C,0))),"",INDEX('Policy Characteristics'!H:H,MATCH($C1396,'Policy Characteristics'!$C:$C,0)))</f>
        <v>0.01</v>
      </c>
      <c r="O1396" s="76" t="str">
        <f>IF(ISBLANK(INDEX('Policy Characteristics'!I:I,MATCH($C1396,'Policy Characteristics'!$C:$C,0))),"",INDEX('Policy Characteristics'!I:I,MATCH($C1396,'Policy Characteristics'!$C:$C,0)))</f>
        <v>% reduction in energy use</v>
      </c>
      <c r="P1396" s="7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76" t="str">
        <f>IF(ISBLANK(INDEX('Policy Characteristics'!K:K,MATCH($C1396,'Policy Characteristics'!$C:$C,0))),"",INDEX('Policy Characteristics'!K:K,MATCH($C1396,'Policy Characteristics'!$C:$C,0)))</f>
        <v>industry-ag-main.html#eff-stds</v>
      </c>
      <c r="R1396" s="76" t="str">
        <f>IF(ISBLANK(INDEX('Policy Characteristics'!L:L,MATCH($C1396,'Policy Characteristics'!$C:$C,0))),"",INDEX('Policy Characteristics'!L:L,MATCH($C1396,'Policy Characteristics'!$C:$C,0)))</f>
        <v>industry-energy-efficiency-standards.html</v>
      </c>
    </row>
    <row r="1397" spans="1:18" s="76" customFormat="1" x14ac:dyDescent="0.25">
      <c r="A1397" s="76" t="str">
        <f>IF(ISBLANK(INDEX('Policy Characteristics'!A:A,MATCH($C1397,'Policy Characteristics'!$C:$C,0))),"",INDEX('Policy Characteristics'!A:A,MATCH($C1397,'Policy Characteristics'!$C:$C,0)))</f>
        <v>Industry</v>
      </c>
      <c r="B1397" s="200" t="str">
        <f>IF(ISBLANK(INDEX('Policy Characteristics'!B:B,MATCH($C1397,'Policy Characteristics'!$C:$C,0))),"",INDEX('Policy Characteristics'!B:B,MATCH($C1397,'Policy Characteristics'!$C:$C,0)))</f>
        <v>Industry Energy Efficiency Standards</v>
      </c>
      <c r="C1397" s="76" t="str">
        <f t="shared" si="40"/>
        <v>Percentage Improvement in Eqpt Efficiency Standards above BAU</v>
      </c>
      <c r="D1397" s="78" t="s">
        <v>1308</v>
      </c>
      <c r="E1397" s="88" t="s">
        <v>643</v>
      </c>
      <c r="F1397" t="s">
        <v>1272</v>
      </c>
      <c r="G1397" s="88" t="s">
        <v>651</v>
      </c>
      <c r="H1397" s="15">
        <v>1039</v>
      </c>
      <c r="I1397" s="213" t="s">
        <v>43</v>
      </c>
      <c r="J1397" s="202" t="str">
        <f>IF(ISBLANK(INDEX('Policy Characteristics'!D:D,MATCH($C1397,'Policy Characteristics'!$C:$C,0))),"",INDEX('Policy Characteristics'!D:D,MATCH($C1397,'Policy Characteristics'!$C:$C,0)))</f>
        <v>Industry Energy Efficiency Standards</v>
      </c>
      <c r="K1397" s="76" t="str">
        <f>IF(ISBLANK(INDEX('Policy Characteristics'!E:E,MATCH($C1397,'Policy Characteristics'!$C:$C,0))),"",INDEX('Policy Characteristics'!E:E,MATCH($C1397,'Policy Characteristics'!$C:$C,0)))</f>
        <v>indst efficiency standards</v>
      </c>
      <c r="L1397" s="205">
        <f>IF(ISBLANK(INDEX('Policy Characteristics'!F:F,MATCH($C1397,'Policy Characteristics'!$C:$C,0))),"",INDEX('Policy Characteristics'!F:F,MATCH($C1397,'Policy Characteristics'!$C:$C,0)))</f>
        <v>0</v>
      </c>
      <c r="M1397" s="205">
        <f>IF(ISBLANK(INDEX('Policy Characteristics'!G:G,MATCH($C1397,'Policy Characteristics'!$C:$C,0))),"",INDEX('Policy Characteristics'!G:G,MATCH($C1397,'Policy Characteristics'!$C:$C,0)))</f>
        <v>0.3</v>
      </c>
      <c r="N1397" s="205">
        <f>IF(ISBLANK(INDEX('Policy Characteristics'!H:H,MATCH($C1397,'Policy Characteristics'!$C:$C,0))),"",INDEX('Policy Characteristics'!H:H,MATCH($C1397,'Policy Characteristics'!$C:$C,0)))</f>
        <v>0.01</v>
      </c>
      <c r="O1397" s="76" t="str">
        <f>IF(ISBLANK(INDEX('Policy Characteristics'!I:I,MATCH($C1397,'Policy Characteristics'!$C:$C,0))),"",INDEX('Policy Characteristics'!I:I,MATCH($C1397,'Policy Characteristics'!$C:$C,0)))</f>
        <v>% reduction in energy use</v>
      </c>
      <c r="P1397" s="7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76" t="str">
        <f>IF(ISBLANK(INDEX('Policy Characteristics'!K:K,MATCH($C1397,'Policy Characteristics'!$C:$C,0))),"",INDEX('Policy Characteristics'!K:K,MATCH($C1397,'Policy Characteristics'!$C:$C,0)))</f>
        <v>industry-ag-main.html#eff-stds</v>
      </c>
      <c r="R1397" s="76" t="str">
        <f>IF(ISBLANK(INDEX('Policy Characteristics'!L:L,MATCH($C1397,'Policy Characteristics'!$C:$C,0))),"",INDEX('Policy Characteristics'!L:L,MATCH($C1397,'Policy Characteristics'!$C:$C,0)))</f>
        <v>industry-energy-efficiency-standards.html</v>
      </c>
    </row>
    <row r="1398" spans="1:18" s="76" customFormat="1" x14ac:dyDescent="0.25">
      <c r="A1398" s="76" t="str">
        <f>IF(ISBLANK(INDEX('Policy Characteristics'!A:A,MATCH($C1398,'Policy Characteristics'!$C:$C,0))),"",INDEX('Policy Characteristics'!A:A,MATCH($C1398,'Policy Characteristics'!$C:$C,0)))</f>
        <v>Industry</v>
      </c>
      <c r="B1398" s="200" t="str">
        <f>IF(ISBLANK(INDEX('Policy Characteristics'!B:B,MATCH($C1398,'Policy Characteristics'!$C:$C,0))),"",INDEX('Policy Characteristics'!B:B,MATCH($C1398,'Policy Characteristics'!$C:$C,0)))</f>
        <v>Industry Energy Efficiency Standards</v>
      </c>
      <c r="C1398" s="76" t="str">
        <f t="shared" si="40"/>
        <v>Percentage Improvement in Eqpt Efficiency Standards above BAU</v>
      </c>
      <c r="D1398" s="78" t="s">
        <v>1308</v>
      </c>
      <c r="E1398" s="88" t="s">
        <v>644</v>
      </c>
      <c r="F1398" t="s">
        <v>1272</v>
      </c>
      <c r="G1398" s="88" t="s">
        <v>652</v>
      </c>
      <c r="H1398" s="15">
        <v>1040</v>
      </c>
      <c r="I1398" s="213" t="s">
        <v>43</v>
      </c>
      <c r="J1398" s="202" t="str">
        <f>IF(ISBLANK(INDEX('Policy Characteristics'!D:D,MATCH($C1398,'Policy Characteristics'!$C:$C,0))),"",INDEX('Policy Characteristics'!D:D,MATCH($C1398,'Policy Characteristics'!$C:$C,0)))</f>
        <v>Industry Energy Efficiency Standards</v>
      </c>
      <c r="K1398" s="76" t="str">
        <f>IF(ISBLANK(INDEX('Policy Characteristics'!E:E,MATCH($C1398,'Policy Characteristics'!$C:$C,0))),"",INDEX('Policy Characteristics'!E:E,MATCH($C1398,'Policy Characteristics'!$C:$C,0)))</f>
        <v>indst efficiency standards</v>
      </c>
      <c r="L1398" s="205">
        <f>IF(ISBLANK(INDEX('Policy Characteristics'!F:F,MATCH($C1398,'Policy Characteristics'!$C:$C,0))),"",INDEX('Policy Characteristics'!F:F,MATCH($C1398,'Policy Characteristics'!$C:$C,0)))</f>
        <v>0</v>
      </c>
      <c r="M1398" s="205">
        <f>IF(ISBLANK(INDEX('Policy Characteristics'!G:G,MATCH($C1398,'Policy Characteristics'!$C:$C,0))),"",INDEX('Policy Characteristics'!G:G,MATCH($C1398,'Policy Characteristics'!$C:$C,0)))</f>
        <v>0.3</v>
      </c>
      <c r="N1398" s="205">
        <f>IF(ISBLANK(INDEX('Policy Characteristics'!H:H,MATCH($C1398,'Policy Characteristics'!$C:$C,0))),"",INDEX('Policy Characteristics'!H:H,MATCH($C1398,'Policy Characteristics'!$C:$C,0)))</f>
        <v>0.01</v>
      </c>
      <c r="O1398" s="76" t="str">
        <f>IF(ISBLANK(INDEX('Policy Characteristics'!I:I,MATCH($C1398,'Policy Characteristics'!$C:$C,0))),"",INDEX('Policy Characteristics'!I:I,MATCH($C1398,'Policy Characteristics'!$C:$C,0)))</f>
        <v>% reduction in energy use</v>
      </c>
      <c r="P1398" s="7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76" t="str">
        <f>IF(ISBLANK(INDEX('Policy Characteristics'!K:K,MATCH($C1398,'Policy Characteristics'!$C:$C,0))),"",INDEX('Policy Characteristics'!K:K,MATCH($C1398,'Policy Characteristics'!$C:$C,0)))</f>
        <v>industry-ag-main.html#eff-stds</v>
      </c>
      <c r="R1398" s="76" t="str">
        <f>IF(ISBLANK(INDEX('Policy Characteristics'!L:L,MATCH($C1398,'Policy Characteristics'!$C:$C,0))),"",INDEX('Policy Characteristics'!L:L,MATCH($C1398,'Policy Characteristics'!$C:$C,0)))</f>
        <v>industry-energy-efficiency-standards.html</v>
      </c>
    </row>
    <row r="1399" spans="1:18" s="76" customFormat="1" x14ac:dyDescent="0.25">
      <c r="A1399" s="76" t="str">
        <f>IF(ISBLANK(INDEX('Policy Characteristics'!A:A,MATCH($C1399,'Policy Characteristics'!$C:$C,0))),"",INDEX('Policy Characteristics'!A:A,MATCH($C1399,'Policy Characteristics'!$C:$C,0)))</f>
        <v>Industry</v>
      </c>
      <c r="B1399" s="200" t="str">
        <f>IF(ISBLANK(INDEX('Policy Characteristics'!B:B,MATCH($C1399,'Policy Characteristics'!$C:$C,0))),"",INDEX('Policy Characteristics'!B:B,MATCH($C1399,'Policy Characteristics'!$C:$C,0)))</f>
        <v>Industry Energy Efficiency Standards</v>
      </c>
      <c r="C1399" s="76" t="str">
        <f t="shared" si="40"/>
        <v>Percentage Improvement in Eqpt Efficiency Standards above BAU</v>
      </c>
      <c r="D1399" s="78" t="s">
        <v>1308</v>
      </c>
      <c r="E1399" s="88" t="s">
        <v>645</v>
      </c>
      <c r="F1399" t="s">
        <v>1272</v>
      </c>
      <c r="G1399" s="88" t="s">
        <v>649</v>
      </c>
      <c r="H1399" s="15">
        <v>1041</v>
      </c>
      <c r="I1399" s="213" t="s">
        <v>43</v>
      </c>
      <c r="J1399" s="202" t="str">
        <f>IF(ISBLANK(INDEX('Policy Characteristics'!D:D,MATCH($C1399,'Policy Characteristics'!$C:$C,0))),"",INDEX('Policy Characteristics'!D:D,MATCH($C1399,'Policy Characteristics'!$C:$C,0)))</f>
        <v>Industry Energy Efficiency Standards</v>
      </c>
      <c r="K1399" s="76" t="str">
        <f>IF(ISBLANK(INDEX('Policy Characteristics'!E:E,MATCH($C1399,'Policy Characteristics'!$C:$C,0))),"",INDEX('Policy Characteristics'!E:E,MATCH($C1399,'Policy Characteristics'!$C:$C,0)))</f>
        <v>indst efficiency standards</v>
      </c>
      <c r="L1399" s="205">
        <f>IF(ISBLANK(INDEX('Policy Characteristics'!F:F,MATCH($C1399,'Policy Characteristics'!$C:$C,0))),"",INDEX('Policy Characteristics'!F:F,MATCH($C1399,'Policy Characteristics'!$C:$C,0)))</f>
        <v>0</v>
      </c>
      <c r="M1399" s="205">
        <f>IF(ISBLANK(INDEX('Policy Characteristics'!G:G,MATCH($C1399,'Policy Characteristics'!$C:$C,0))),"",INDEX('Policy Characteristics'!G:G,MATCH($C1399,'Policy Characteristics'!$C:$C,0)))</f>
        <v>0.3</v>
      </c>
      <c r="N1399" s="205">
        <f>IF(ISBLANK(INDEX('Policy Characteristics'!H:H,MATCH($C1399,'Policy Characteristics'!$C:$C,0))),"",INDEX('Policy Characteristics'!H:H,MATCH($C1399,'Policy Characteristics'!$C:$C,0)))</f>
        <v>0.01</v>
      </c>
      <c r="O1399" s="76" t="str">
        <f>IF(ISBLANK(INDEX('Policy Characteristics'!I:I,MATCH($C1399,'Policy Characteristics'!$C:$C,0))),"",INDEX('Policy Characteristics'!I:I,MATCH($C1399,'Policy Characteristics'!$C:$C,0)))</f>
        <v>% reduction in energy use</v>
      </c>
      <c r="P1399" s="7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76" t="str">
        <f>IF(ISBLANK(INDEX('Policy Characteristics'!K:K,MATCH($C1399,'Policy Characteristics'!$C:$C,0))),"",INDEX('Policy Characteristics'!K:K,MATCH($C1399,'Policy Characteristics'!$C:$C,0)))</f>
        <v>industry-ag-main.html#eff-stds</v>
      </c>
      <c r="R1399" s="76" t="str">
        <f>IF(ISBLANK(INDEX('Policy Characteristics'!L:L,MATCH($C1399,'Policy Characteristics'!$C:$C,0))),"",INDEX('Policy Characteristics'!L:L,MATCH($C1399,'Policy Characteristics'!$C:$C,0)))</f>
        <v>industry-energy-efficiency-standards.html</v>
      </c>
    </row>
    <row r="1400" spans="1:18" s="76" customFormat="1" x14ac:dyDescent="0.25">
      <c r="A1400" s="76" t="str">
        <f>IF(ISBLANK(INDEX('Policy Characteristics'!A:A,MATCH($C1400,'Policy Characteristics'!$C:$C,0))),"",INDEX('Policy Characteristics'!A:A,MATCH($C1400,'Policy Characteristics'!$C:$C,0)))</f>
        <v>Industry</v>
      </c>
      <c r="B1400" s="200" t="str">
        <f>IF(ISBLANK(INDEX('Policy Characteristics'!B:B,MATCH($C1400,'Policy Characteristics'!$C:$C,0))),"",INDEX('Policy Characteristics'!B:B,MATCH($C1400,'Policy Characteristics'!$C:$C,0)))</f>
        <v>Industry Energy Efficiency Standards</v>
      </c>
      <c r="C1400" s="76" t="str">
        <f t="shared" si="40"/>
        <v>Percentage Improvement in Eqpt Efficiency Standards above BAU</v>
      </c>
      <c r="D1400" s="78" t="s">
        <v>1308</v>
      </c>
      <c r="E1400" s="88" t="s">
        <v>646</v>
      </c>
      <c r="F1400" t="s">
        <v>1272</v>
      </c>
      <c r="G1400" s="88" t="s">
        <v>650</v>
      </c>
      <c r="H1400" s="15">
        <v>1042</v>
      </c>
      <c r="I1400" s="213" t="s">
        <v>44</v>
      </c>
      <c r="J1400" s="202" t="str">
        <f>IF(ISBLANK(INDEX('Policy Characteristics'!D:D,MATCH($C1400,'Policy Characteristics'!$C:$C,0))),"",INDEX('Policy Characteristics'!D:D,MATCH($C1400,'Policy Characteristics'!$C:$C,0)))</f>
        <v>Industry Energy Efficiency Standards</v>
      </c>
      <c r="K1400" s="76" t="str">
        <f>IF(ISBLANK(INDEX('Policy Characteristics'!E:E,MATCH($C1400,'Policy Characteristics'!$C:$C,0))),"",INDEX('Policy Characteristics'!E:E,MATCH($C1400,'Policy Characteristics'!$C:$C,0)))</f>
        <v>indst efficiency standards</v>
      </c>
      <c r="L1400" s="205">
        <f>IF(ISBLANK(INDEX('Policy Characteristics'!F:F,MATCH($C1400,'Policy Characteristics'!$C:$C,0))),"",INDEX('Policy Characteristics'!F:F,MATCH($C1400,'Policy Characteristics'!$C:$C,0)))</f>
        <v>0</v>
      </c>
      <c r="M1400" s="205">
        <f>IF(ISBLANK(INDEX('Policy Characteristics'!G:G,MATCH($C1400,'Policy Characteristics'!$C:$C,0))),"",INDEX('Policy Characteristics'!G:G,MATCH($C1400,'Policy Characteristics'!$C:$C,0)))</f>
        <v>0.3</v>
      </c>
      <c r="N1400" s="205">
        <f>IF(ISBLANK(INDEX('Policy Characteristics'!H:H,MATCH($C1400,'Policy Characteristics'!$C:$C,0))),"",INDEX('Policy Characteristics'!H:H,MATCH($C1400,'Policy Characteristics'!$C:$C,0)))</f>
        <v>0.01</v>
      </c>
      <c r="O1400" s="76" t="str">
        <f>IF(ISBLANK(INDEX('Policy Characteristics'!I:I,MATCH($C1400,'Policy Characteristics'!$C:$C,0))),"",INDEX('Policy Characteristics'!I:I,MATCH($C1400,'Policy Characteristics'!$C:$C,0)))</f>
        <v>% reduction in energy use</v>
      </c>
      <c r="P1400" s="7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76" t="str">
        <f>IF(ISBLANK(INDEX('Policy Characteristics'!K:K,MATCH($C1400,'Policy Characteristics'!$C:$C,0))),"",INDEX('Policy Characteristics'!K:K,MATCH($C1400,'Policy Characteristics'!$C:$C,0)))</f>
        <v>industry-ag-main.html#eff-stds</v>
      </c>
      <c r="R1400" s="76" t="str">
        <f>IF(ISBLANK(INDEX('Policy Characteristics'!L:L,MATCH($C1400,'Policy Characteristics'!$C:$C,0))),"",INDEX('Policy Characteristics'!L:L,MATCH($C1400,'Policy Characteristics'!$C:$C,0)))</f>
        <v>industry-energy-efficiency-standards.html</v>
      </c>
    </row>
    <row r="1401" spans="1:18" s="76" customFormat="1" x14ac:dyDescent="0.25">
      <c r="A1401" s="76" t="str">
        <f>IF(ISBLANK(INDEX('Policy Characteristics'!A:A,MATCH($C1401,'Policy Characteristics'!$C:$C,0))),"",INDEX('Policy Characteristics'!A:A,MATCH($C1401,'Policy Characteristics'!$C:$C,0)))</f>
        <v>Industry</v>
      </c>
      <c r="B1401" s="200" t="str">
        <f>IF(ISBLANK(INDEX('Policy Characteristics'!B:B,MATCH($C1401,'Policy Characteristics'!$C:$C,0))),"",INDEX('Policy Characteristics'!B:B,MATCH($C1401,'Policy Characteristics'!$C:$C,0)))</f>
        <v>Industry Energy Efficiency Standards</v>
      </c>
      <c r="C1401" s="76" t="str">
        <f t="shared" si="40"/>
        <v>Percentage Improvement in Eqpt Efficiency Standards above BAU</v>
      </c>
      <c r="D1401" s="78" t="s">
        <v>1308</v>
      </c>
      <c r="E1401" s="88" t="s">
        <v>647</v>
      </c>
      <c r="F1401" t="s">
        <v>1272</v>
      </c>
      <c r="G1401" s="88" t="s">
        <v>653</v>
      </c>
      <c r="H1401" s="15">
        <v>1043</v>
      </c>
      <c r="I1401" s="213" t="s">
        <v>44</v>
      </c>
      <c r="J1401" s="202" t="str">
        <f>IF(ISBLANK(INDEX('Policy Characteristics'!D:D,MATCH($C1401,'Policy Characteristics'!$C:$C,0))),"",INDEX('Policy Characteristics'!D:D,MATCH($C1401,'Policy Characteristics'!$C:$C,0)))</f>
        <v>Industry Energy Efficiency Standards</v>
      </c>
      <c r="K1401" s="76" t="str">
        <f>IF(ISBLANK(INDEX('Policy Characteristics'!E:E,MATCH($C1401,'Policy Characteristics'!$C:$C,0))),"",INDEX('Policy Characteristics'!E:E,MATCH($C1401,'Policy Characteristics'!$C:$C,0)))</f>
        <v>indst efficiency standards</v>
      </c>
      <c r="L1401" s="205">
        <f>IF(ISBLANK(INDEX('Policy Characteristics'!F:F,MATCH($C1401,'Policy Characteristics'!$C:$C,0))),"",INDEX('Policy Characteristics'!F:F,MATCH($C1401,'Policy Characteristics'!$C:$C,0)))</f>
        <v>0</v>
      </c>
      <c r="M1401" s="205">
        <f>IF(ISBLANK(INDEX('Policy Characteristics'!G:G,MATCH($C1401,'Policy Characteristics'!$C:$C,0))),"",INDEX('Policy Characteristics'!G:G,MATCH($C1401,'Policy Characteristics'!$C:$C,0)))</f>
        <v>0.3</v>
      </c>
      <c r="N1401" s="205">
        <f>IF(ISBLANK(INDEX('Policy Characteristics'!H:H,MATCH($C1401,'Policy Characteristics'!$C:$C,0))),"",INDEX('Policy Characteristics'!H:H,MATCH($C1401,'Policy Characteristics'!$C:$C,0)))</f>
        <v>0.01</v>
      </c>
      <c r="O1401" s="76" t="str">
        <f>IF(ISBLANK(INDEX('Policy Characteristics'!I:I,MATCH($C1401,'Policy Characteristics'!$C:$C,0))),"",INDEX('Policy Characteristics'!I:I,MATCH($C1401,'Policy Characteristics'!$C:$C,0)))</f>
        <v>% reduction in energy use</v>
      </c>
      <c r="P1401" s="7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76" t="str">
        <f>IF(ISBLANK(INDEX('Policy Characteristics'!K:K,MATCH($C1401,'Policy Characteristics'!$C:$C,0))),"",INDEX('Policy Characteristics'!K:K,MATCH($C1401,'Policy Characteristics'!$C:$C,0)))</f>
        <v>industry-ag-main.html#eff-stds</v>
      </c>
      <c r="R1401" s="76" t="str">
        <f>IF(ISBLANK(INDEX('Policy Characteristics'!L:L,MATCH($C1401,'Policy Characteristics'!$C:$C,0))),"",INDEX('Policy Characteristics'!L:L,MATCH($C1401,'Policy Characteristics'!$C:$C,0)))</f>
        <v>industry-energy-efficiency-standards.html</v>
      </c>
    </row>
    <row r="1402" spans="1:18" s="76" customFormat="1" x14ac:dyDescent="0.25">
      <c r="A1402" s="76" t="str">
        <f>IF(ISBLANK(INDEX('Policy Characteristics'!A:A,MATCH($C1402,'Policy Characteristics'!$C:$C,0))),"",INDEX('Policy Characteristics'!A:A,MATCH($C1402,'Policy Characteristics'!$C:$C,0)))</f>
        <v>Industry</v>
      </c>
      <c r="B1402" s="200" t="str">
        <f>IF(ISBLANK(INDEX('Policy Characteristics'!B:B,MATCH($C1402,'Policy Characteristics'!$C:$C,0))),"",INDEX('Policy Characteristics'!B:B,MATCH($C1402,'Policy Characteristics'!$C:$C,0)))</f>
        <v>Industry Energy Efficiency Standards</v>
      </c>
      <c r="C1402" s="76" t="str">
        <f t="shared" si="40"/>
        <v>Percentage Improvement in Eqpt Efficiency Standards above BAU</v>
      </c>
      <c r="D1402" s="78" t="s">
        <v>1308</v>
      </c>
      <c r="E1402" s="88" t="s">
        <v>946</v>
      </c>
      <c r="F1402" t="s">
        <v>1272</v>
      </c>
      <c r="G1402" s="88" t="s">
        <v>949</v>
      </c>
      <c r="H1402" s="15">
        <v>1044</v>
      </c>
      <c r="I1402" s="213" t="s">
        <v>43</v>
      </c>
      <c r="J1402" s="202" t="str">
        <f>IF(ISBLANK(INDEX('Policy Characteristics'!D:D,MATCH($C1402,'Policy Characteristics'!$C:$C,0))),"",INDEX('Policy Characteristics'!D:D,MATCH($C1402,'Policy Characteristics'!$C:$C,0)))</f>
        <v>Industry Energy Efficiency Standards</v>
      </c>
      <c r="K1402" s="76" t="str">
        <f>IF(ISBLANK(INDEX('Policy Characteristics'!E:E,MATCH($C1402,'Policy Characteristics'!$C:$C,0))),"",INDEX('Policy Characteristics'!E:E,MATCH($C1402,'Policy Characteristics'!$C:$C,0)))</f>
        <v>indst efficiency standards</v>
      </c>
      <c r="L1402" s="205">
        <f>IF(ISBLANK(INDEX('Policy Characteristics'!F:F,MATCH($C1402,'Policy Characteristics'!$C:$C,0))),"",INDEX('Policy Characteristics'!F:F,MATCH($C1402,'Policy Characteristics'!$C:$C,0)))</f>
        <v>0</v>
      </c>
      <c r="M1402" s="205">
        <f>IF(ISBLANK(INDEX('Policy Characteristics'!G:G,MATCH($C1402,'Policy Characteristics'!$C:$C,0))),"",INDEX('Policy Characteristics'!G:G,MATCH($C1402,'Policy Characteristics'!$C:$C,0)))</f>
        <v>0.3</v>
      </c>
      <c r="N1402" s="205">
        <f>IF(ISBLANK(INDEX('Policy Characteristics'!H:H,MATCH($C1402,'Policy Characteristics'!$C:$C,0))),"",INDEX('Policy Characteristics'!H:H,MATCH($C1402,'Policy Characteristics'!$C:$C,0)))</f>
        <v>0.01</v>
      </c>
      <c r="O1402" s="76" t="str">
        <f>IF(ISBLANK(INDEX('Policy Characteristics'!I:I,MATCH($C1402,'Policy Characteristics'!$C:$C,0))),"",INDEX('Policy Characteristics'!I:I,MATCH($C1402,'Policy Characteristics'!$C:$C,0)))</f>
        <v>% reduction in energy use</v>
      </c>
      <c r="P1402" s="7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76" t="str">
        <f>IF(ISBLANK(INDEX('Policy Characteristics'!K:K,MATCH($C1402,'Policy Characteristics'!$C:$C,0))),"",INDEX('Policy Characteristics'!K:K,MATCH($C1402,'Policy Characteristics'!$C:$C,0)))</f>
        <v>industry-ag-main.html#eff-stds</v>
      </c>
      <c r="R1402" s="76" t="str">
        <f>IF(ISBLANK(INDEX('Policy Characteristics'!L:L,MATCH($C1402,'Policy Characteristics'!$C:$C,0))),"",INDEX('Policy Characteristics'!L:L,MATCH($C1402,'Policy Characteristics'!$C:$C,0)))</f>
        <v>industry-energy-efficiency-standards.html</v>
      </c>
    </row>
    <row r="1403" spans="1:18" s="76" customFormat="1" x14ac:dyDescent="0.25">
      <c r="A1403" s="76" t="str">
        <f>IF(ISBLANK(INDEX('Policy Characteristics'!A:A,MATCH($C1403,'Policy Characteristics'!$C:$C,0))),"",INDEX('Policy Characteristics'!A:A,MATCH($C1403,'Policy Characteristics'!$C:$C,0)))</f>
        <v>Industry</v>
      </c>
      <c r="B1403" s="200" t="str">
        <f>IF(ISBLANK(INDEX('Policy Characteristics'!B:B,MATCH($C1403,'Policy Characteristics'!$C:$C,0))),"",INDEX('Policy Characteristics'!B:B,MATCH($C1403,'Policy Characteristics'!$C:$C,0)))</f>
        <v>Industry Energy Efficiency Standards</v>
      </c>
      <c r="C1403" s="76" t="str">
        <f t="shared" si="40"/>
        <v>Percentage Improvement in Eqpt Efficiency Standards above BAU</v>
      </c>
      <c r="D1403" s="78" t="s">
        <v>1308</v>
      </c>
      <c r="E1403" s="88" t="s">
        <v>947</v>
      </c>
      <c r="F1403" t="s">
        <v>1272</v>
      </c>
      <c r="G1403" s="88" t="s">
        <v>951</v>
      </c>
      <c r="H1403" s="15">
        <v>1045</v>
      </c>
      <c r="I1403" s="213" t="s">
        <v>44</v>
      </c>
      <c r="J1403" s="202" t="str">
        <f>IF(ISBLANK(INDEX('Policy Characteristics'!D:D,MATCH($C1403,'Policy Characteristics'!$C:$C,0))),"",INDEX('Policy Characteristics'!D:D,MATCH($C1403,'Policy Characteristics'!$C:$C,0)))</f>
        <v>Industry Energy Efficiency Standards</v>
      </c>
      <c r="K1403" s="76" t="str">
        <f>IF(ISBLANK(INDEX('Policy Characteristics'!E:E,MATCH($C1403,'Policy Characteristics'!$C:$C,0))),"",INDEX('Policy Characteristics'!E:E,MATCH($C1403,'Policy Characteristics'!$C:$C,0)))</f>
        <v>indst efficiency standards</v>
      </c>
      <c r="L1403" s="205">
        <f>IF(ISBLANK(INDEX('Policy Characteristics'!F:F,MATCH($C1403,'Policy Characteristics'!$C:$C,0))),"",INDEX('Policy Characteristics'!F:F,MATCH($C1403,'Policy Characteristics'!$C:$C,0)))</f>
        <v>0</v>
      </c>
      <c r="M1403" s="205">
        <f>IF(ISBLANK(INDEX('Policy Characteristics'!G:G,MATCH($C1403,'Policy Characteristics'!$C:$C,0))),"",INDEX('Policy Characteristics'!G:G,MATCH($C1403,'Policy Characteristics'!$C:$C,0)))</f>
        <v>0.3</v>
      </c>
      <c r="N1403" s="205">
        <f>IF(ISBLANK(INDEX('Policy Characteristics'!H:H,MATCH($C1403,'Policy Characteristics'!$C:$C,0))),"",INDEX('Policy Characteristics'!H:H,MATCH($C1403,'Policy Characteristics'!$C:$C,0)))</f>
        <v>0.01</v>
      </c>
      <c r="O1403" s="76" t="str">
        <f>IF(ISBLANK(INDEX('Policy Characteristics'!I:I,MATCH($C1403,'Policy Characteristics'!$C:$C,0))),"",INDEX('Policy Characteristics'!I:I,MATCH($C1403,'Policy Characteristics'!$C:$C,0)))</f>
        <v>% reduction in energy use</v>
      </c>
      <c r="P1403" s="7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76" t="str">
        <f>IF(ISBLANK(INDEX('Policy Characteristics'!K:K,MATCH($C1403,'Policy Characteristics'!$C:$C,0))),"",INDEX('Policy Characteristics'!K:K,MATCH($C1403,'Policy Characteristics'!$C:$C,0)))</f>
        <v>industry-ag-main.html#eff-stds</v>
      </c>
      <c r="R1403" s="76" t="str">
        <f>IF(ISBLANK(INDEX('Policy Characteristics'!L:L,MATCH($C1403,'Policy Characteristics'!$C:$C,0))),"",INDEX('Policy Characteristics'!L:L,MATCH($C1403,'Policy Characteristics'!$C:$C,0)))</f>
        <v>industry-energy-efficiency-standards.html</v>
      </c>
    </row>
    <row r="1404" spans="1:18" s="76" customFormat="1" x14ac:dyDescent="0.25">
      <c r="A1404" s="76" t="str">
        <f>IF(ISBLANK(INDEX('Policy Characteristics'!A:A,MATCH($C1404,'Policy Characteristics'!$C:$C,0))),"",INDEX('Policy Characteristics'!A:A,MATCH($C1404,'Policy Characteristics'!$C:$C,0)))</f>
        <v>Industry</v>
      </c>
      <c r="B1404" s="200" t="str">
        <f>IF(ISBLANK(INDEX('Policy Characteristics'!B:B,MATCH($C1404,'Policy Characteristics'!$C:$C,0))),"",INDEX('Policy Characteristics'!B:B,MATCH($C1404,'Policy Characteristics'!$C:$C,0)))</f>
        <v>Industry Energy Efficiency Standards</v>
      </c>
      <c r="C1404" s="76" t="str">
        <f t="shared" si="40"/>
        <v>Percentage Improvement in Eqpt Efficiency Standards above BAU</v>
      </c>
      <c r="D1404" s="78" t="s">
        <v>1308</v>
      </c>
      <c r="E1404" s="88" t="s">
        <v>948</v>
      </c>
      <c r="F1404" t="s">
        <v>1272</v>
      </c>
      <c r="G1404" s="88" t="s">
        <v>952</v>
      </c>
      <c r="H1404" s="15">
        <v>1046</v>
      </c>
      <c r="I1404" s="213" t="s">
        <v>44</v>
      </c>
      <c r="J1404" s="202" t="str">
        <f>IF(ISBLANK(INDEX('Policy Characteristics'!D:D,MATCH($C1404,'Policy Characteristics'!$C:$C,0))),"",INDEX('Policy Characteristics'!D:D,MATCH($C1404,'Policy Characteristics'!$C:$C,0)))</f>
        <v>Industry Energy Efficiency Standards</v>
      </c>
      <c r="K1404" s="76" t="str">
        <f>IF(ISBLANK(INDEX('Policy Characteristics'!E:E,MATCH($C1404,'Policy Characteristics'!$C:$C,0))),"",INDEX('Policy Characteristics'!E:E,MATCH($C1404,'Policy Characteristics'!$C:$C,0)))</f>
        <v>indst efficiency standards</v>
      </c>
      <c r="L1404" s="205">
        <f>IF(ISBLANK(INDEX('Policy Characteristics'!F:F,MATCH($C1404,'Policy Characteristics'!$C:$C,0))),"",INDEX('Policy Characteristics'!F:F,MATCH($C1404,'Policy Characteristics'!$C:$C,0)))</f>
        <v>0</v>
      </c>
      <c r="M1404" s="205">
        <f>IF(ISBLANK(INDEX('Policy Characteristics'!G:G,MATCH($C1404,'Policy Characteristics'!$C:$C,0))),"",INDEX('Policy Characteristics'!G:G,MATCH($C1404,'Policy Characteristics'!$C:$C,0)))</f>
        <v>0.3</v>
      </c>
      <c r="N1404" s="205">
        <f>IF(ISBLANK(INDEX('Policy Characteristics'!H:H,MATCH($C1404,'Policy Characteristics'!$C:$C,0))),"",INDEX('Policy Characteristics'!H:H,MATCH($C1404,'Policy Characteristics'!$C:$C,0)))</f>
        <v>0.01</v>
      </c>
      <c r="O1404" s="76" t="str">
        <f>IF(ISBLANK(INDEX('Policy Characteristics'!I:I,MATCH($C1404,'Policy Characteristics'!$C:$C,0))),"",INDEX('Policy Characteristics'!I:I,MATCH($C1404,'Policy Characteristics'!$C:$C,0)))</f>
        <v>% reduction in energy use</v>
      </c>
      <c r="P1404" s="7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76" t="str">
        <f>IF(ISBLANK(INDEX('Policy Characteristics'!K:K,MATCH($C1404,'Policy Characteristics'!$C:$C,0))),"",INDEX('Policy Characteristics'!K:K,MATCH($C1404,'Policy Characteristics'!$C:$C,0)))</f>
        <v>industry-ag-main.html#eff-stds</v>
      </c>
      <c r="R1404" s="76" t="str">
        <f>IF(ISBLANK(INDEX('Policy Characteristics'!L:L,MATCH($C1404,'Policy Characteristics'!$C:$C,0))),"",INDEX('Policy Characteristics'!L:L,MATCH($C1404,'Policy Characteristics'!$C:$C,0)))</f>
        <v>industry-energy-efficiency-standards.html</v>
      </c>
    </row>
    <row r="1405" spans="1:18" s="76" customFormat="1" x14ac:dyDescent="0.25">
      <c r="A1405" s="76" t="str">
        <f>IF(ISBLANK(INDEX('Policy Characteristics'!A:A,MATCH($C1405,'Policy Characteristics'!$C:$C,0))),"",INDEX('Policy Characteristics'!A:A,MATCH($C1405,'Policy Characteristics'!$C:$C,0)))</f>
        <v>Industry</v>
      </c>
      <c r="B1405" s="200" t="str">
        <f>IF(ISBLANK(INDEX('Policy Characteristics'!B:B,MATCH($C1405,'Policy Characteristics'!$C:$C,0))),"",INDEX('Policy Characteristics'!B:B,MATCH($C1405,'Policy Characteristics'!$C:$C,0)))</f>
        <v>Industry Energy Efficiency Standards</v>
      </c>
      <c r="C1405" s="76" t="str">
        <f t="shared" si="40"/>
        <v>Percentage Improvement in Eqpt Efficiency Standards above BAU</v>
      </c>
      <c r="D1405" s="78" t="s">
        <v>1308</v>
      </c>
      <c r="E1405" s="88" t="s">
        <v>945</v>
      </c>
      <c r="F1405" t="s">
        <v>1272</v>
      </c>
      <c r="G1405" s="88" t="s">
        <v>950</v>
      </c>
      <c r="H1405" s="15">
        <v>1047</v>
      </c>
      <c r="I1405" s="213" t="s">
        <v>44</v>
      </c>
      <c r="J1405" s="202" t="str">
        <f>IF(ISBLANK(INDEX('Policy Characteristics'!D:D,MATCH($C1405,'Policy Characteristics'!$C:$C,0))),"",INDEX('Policy Characteristics'!D:D,MATCH($C1405,'Policy Characteristics'!$C:$C,0)))</f>
        <v>Industry Energy Efficiency Standards</v>
      </c>
      <c r="K1405" s="76" t="str">
        <f>IF(ISBLANK(INDEX('Policy Characteristics'!E:E,MATCH($C1405,'Policy Characteristics'!$C:$C,0))),"",INDEX('Policy Characteristics'!E:E,MATCH($C1405,'Policy Characteristics'!$C:$C,0)))</f>
        <v>indst efficiency standards</v>
      </c>
      <c r="L1405" s="205">
        <f>IF(ISBLANK(INDEX('Policy Characteristics'!F:F,MATCH($C1405,'Policy Characteristics'!$C:$C,0))),"",INDEX('Policy Characteristics'!F:F,MATCH($C1405,'Policy Characteristics'!$C:$C,0)))</f>
        <v>0</v>
      </c>
      <c r="M1405" s="205">
        <f>IF(ISBLANK(INDEX('Policy Characteristics'!G:G,MATCH($C1405,'Policy Characteristics'!$C:$C,0))),"",INDEX('Policy Characteristics'!G:G,MATCH($C1405,'Policy Characteristics'!$C:$C,0)))</f>
        <v>0.3</v>
      </c>
      <c r="N1405" s="205">
        <f>IF(ISBLANK(INDEX('Policy Characteristics'!H:H,MATCH($C1405,'Policy Characteristics'!$C:$C,0))),"",INDEX('Policy Characteristics'!H:H,MATCH($C1405,'Policy Characteristics'!$C:$C,0)))</f>
        <v>0.01</v>
      </c>
      <c r="O1405" s="76" t="str">
        <f>IF(ISBLANK(INDEX('Policy Characteristics'!I:I,MATCH($C1405,'Policy Characteristics'!$C:$C,0))),"",INDEX('Policy Characteristics'!I:I,MATCH($C1405,'Policy Characteristics'!$C:$C,0)))</f>
        <v>% reduction in energy use</v>
      </c>
      <c r="P1405" s="7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76" t="str">
        <f>IF(ISBLANK(INDEX('Policy Characteristics'!K:K,MATCH($C1405,'Policy Characteristics'!$C:$C,0))),"",INDEX('Policy Characteristics'!K:K,MATCH($C1405,'Policy Characteristics'!$C:$C,0)))</f>
        <v>industry-ag-main.html#eff-stds</v>
      </c>
      <c r="R1405" s="76" t="str">
        <f>IF(ISBLANK(INDEX('Policy Characteristics'!L:L,MATCH($C1405,'Policy Characteristics'!$C:$C,0))),"",INDEX('Policy Characteristics'!L:L,MATCH($C1405,'Policy Characteristics'!$C:$C,0)))</f>
        <v>industry-energy-efficiency-standards.html</v>
      </c>
    </row>
    <row r="1406" spans="1:18" s="76" customFormat="1" x14ac:dyDescent="0.25">
      <c r="A1406" s="76" t="str">
        <f>IF(ISBLANK(INDEX('Policy Characteristics'!A:A,MATCH($C1406,'Policy Characteristics'!$C:$C,0))),"",INDEX('Policy Characteristics'!A:A,MATCH($C1406,'Policy Characteristics'!$C:$C,0)))</f>
        <v>Industry</v>
      </c>
      <c r="B1406" s="200" t="str">
        <f>IF(ISBLANK(INDEX('Policy Characteristics'!B:B,MATCH($C1406,'Policy Characteristics'!$C:$C,0))),"",INDEX('Policy Characteristics'!B:B,MATCH($C1406,'Policy Characteristics'!$C:$C,0)))</f>
        <v>Industry Energy Efficiency Standards</v>
      </c>
      <c r="C1406" s="76" t="str">
        <f t="shared" si="40"/>
        <v>Percentage Improvement in Eqpt Efficiency Standards above BAU</v>
      </c>
      <c r="D1406" s="78" t="s">
        <v>1309</v>
      </c>
      <c r="E1406" s="88" t="s">
        <v>642</v>
      </c>
      <c r="F1406" t="s">
        <v>819</v>
      </c>
      <c r="G1406" s="88" t="s">
        <v>648</v>
      </c>
      <c r="H1406" s="15">
        <v>1048</v>
      </c>
      <c r="I1406" s="213" t="s">
        <v>43</v>
      </c>
      <c r="J1406" s="202" t="str">
        <f>IF(ISBLANK(INDEX('Policy Characteristics'!D:D,MATCH($C1406,'Policy Characteristics'!$C:$C,0))),"",INDEX('Policy Characteristics'!D:D,MATCH($C1406,'Policy Characteristics'!$C:$C,0)))</f>
        <v>Industry Energy Efficiency Standards</v>
      </c>
      <c r="K1406" s="76" t="str">
        <f>IF(ISBLANK(INDEX('Policy Characteristics'!E:E,MATCH($C1406,'Policy Characteristics'!$C:$C,0))),"",INDEX('Policy Characteristics'!E:E,MATCH($C1406,'Policy Characteristics'!$C:$C,0)))</f>
        <v>indst efficiency standards</v>
      </c>
      <c r="L1406" s="205">
        <f>IF(ISBLANK(INDEX('Policy Characteristics'!F:F,MATCH($C1406,'Policy Characteristics'!$C:$C,0))),"",INDEX('Policy Characteristics'!F:F,MATCH($C1406,'Policy Characteristics'!$C:$C,0)))</f>
        <v>0</v>
      </c>
      <c r="M1406" s="205">
        <f>IF(ISBLANK(INDEX('Policy Characteristics'!G:G,MATCH($C1406,'Policy Characteristics'!$C:$C,0))),"",INDEX('Policy Characteristics'!G:G,MATCH($C1406,'Policy Characteristics'!$C:$C,0)))</f>
        <v>0.3</v>
      </c>
      <c r="N1406" s="205">
        <f>IF(ISBLANK(INDEX('Policy Characteristics'!H:H,MATCH($C1406,'Policy Characteristics'!$C:$C,0))),"",INDEX('Policy Characteristics'!H:H,MATCH($C1406,'Policy Characteristics'!$C:$C,0)))</f>
        <v>0.01</v>
      </c>
      <c r="O1406" s="76" t="str">
        <f>IF(ISBLANK(INDEX('Policy Characteristics'!I:I,MATCH($C1406,'Policy Characteristics'!$C:$C,0))),"",INDEX('Policy Characteristics'!I:I,MATCH($C1406,'Policy Characteristics'!$C:$C,0)))</f>
        <v>% reduction in energy use</v>
      </c>
      <c r="P1406" s="7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76" t="str">
        <f>IF(ISBLANK(INDEX('Policy Characteristics'!K:K,MATCH($C1406,'Policy Characteristics'!$C:$C,0))),"",INDEX('Policy Characteristics'!K:K,MATCH($C1406,'Policy Characteristics'!$C:$C,0)))</f>
        <v>industry-ag-main.html#eff-stds</v>
      </c>
      <c r="R1406" s="76" t="str">
        <f>IF(ISBLANK(INDEX('Policy Characteristics'!L:L,MATCH($C1406,'Policy Characteristics'!$C:$C,0))),"",INDEX('Policy Characteristics'!L:L,MATCH($C1406,'Policy Characteristics'!$C:$C,0)))</f>
        <v>industry-energy-efficiency-standards.html</v>
      </c>
    </row>
    <row r="1407" spans="1:18" s="76" customFormat="1" x14ac:dyDescent="0.25">
      <c r="A1407" s="76" t="str">
        <f>IF(ISBLANK(INDEX('Policy Characteristics'!A:A,MATCH($C1407,'Policy Characteristics'!$C:$C,0))),"",INDEX('Policy Characteristics'!A:A,MATCH($C1407,'Policy Characteristics'!$C:$C,0)))</f>
        <v>Industry</v>
      </c>
      <c r="B1407" s="200" t="str">
        <f>IF(ISBLANK(INDEX('Policy Characteristics'!B:B,MATCH($C1407,'Policy Characteristics'!$C:$C,0))),"",INDEX('Policy Characteristics'!B:B,MATCH($C1407,'Policy Characteristics'!$C:$C,0)))</f>
        <v>Industry Energy Efficiency Standards</v>
      </c>
      <c r="C1407" s="76" t="str">
        <f t="shared" si="40"/>
        <v>Percentage Improvement in Eqpt Efficiency Standards above BAU</v>
      </c>
      <c r="D1407" s="78" t="s">
        <v>1309</v>
      </c>
      <c r="E1407" s="88" t="s">
        <v>643</v>
      </c>
      <c r="F1407" t="s">
        <v>819</v>
      </c>
      <c r="G1407" s="88" t="s">
        <v>651</v>
      </c>
      <c r="H1407" s="15">
        <v>1049</v>
      </c>
      <c r="I1407" s="213" t="s">
        <v>43</v>
      </c>
      <c r="J1407" s="202" t="str">
        <f>IF(ISBLANK(INDEX('Policy Characteristics'!D:D,MATCH($C1407,'Policy Characteristics'!$C:$C,0))),"",INDEX('Policy Characteristics'!D:D,MATCH($C1407,'Policy Characteristics'!$C:$C,0)))</f>
        <v>Industry Energy Efficiency Standards</v>
      </c>
      <c r="K1407" s="76" t="str">
        <f>IF(ISBLANK(INDEX('Policy Characteristics'!E:E,MATCH($C1407,'Policy Characteristics'!$C:$C,0))),"",INDEX('Policy Characteristics'!E:E,MATCH($C1407,'Policy Characteristics'!$C:$C,0)))</f>
        <v>indst efficiency standards</v>
      </c>
      <c r="L1407" s="205">
        <f>IF(ISBLANK(INDEX('Policy Characteristics'!F:F,MATCH($C1407,'Policy Characteristics'!$C:$C,0))),"",INDEX('Policy Characteristics'!F:F,MATCH($C1407,'Policy Characteristics'!$C:$C,0)))</f>
        <v>0</v>
      </c>
      <c r="M1407" s="205">
        <f>IF(ISBLANK(INDEX('Policy Characteristics'!G:G,MATCH($C1407,'Policy Characteristics'!$C:$C,0))),"",INDEX('Policy Characteristics'!G:G,MATCH($C1407,'Policy Characteristics'!$C:$C,0)))</f>
        <v>0.3</v>
      </c>
      <c r="N1407" s="205">
        <f>IF(ISBLANK(INDEX('Policy Characteristics'!H:H,MATCH($C1407,'Policy Characteristics'!$C:$C,0))),"",INDEX('Policy Characteristics'!H:H,MATCH($C1407,'Policy Characteristics'!$C:$C,0)))</f>
        <v>0.01</v>
      </c>
      <c r="O1407" s="76" t="str">
        <f>IF(ISBLANK(INDEX('Policy Characteristics'!I:I,MATCH($C1407,'Policy Characteristics'!$C:$C,0))),"",INDEX('Policy Characteristics'!I:I,MATCH($C1407,'Policy Characteristics'!$C:$C,0)))</f>
        <v>% reduction in energy use</v>
      </c>
      <c r="P1407" s="7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76" t="str">
        <f>IF(ISBLANK(INDEX('Policy Characteristics'!K:K,MATCH($C1407,'Policy Characteristics'!$C:$C,0))),"",INDEX('Policy Characteristics'!K:K,MATCH($C1407,'Policy Characteristics'!$C:$C,0)))</f>
        <v>industry-ag-main.html#eff-stds</v>
      </c>
      <c r="R1407" s="76" t="str">
        <f>IF(ISBLANK(INDEX('Policy Characteristics'!L:L,MATCH($C1407,'Policy Characteristics'!$C:$C,0))),"",INDEX('Policy Characteristics'!L:L,MATCH($C1407,'Policy Characteristics'!$C:$C,0)))</f>
        <v>industry-energy-efficiency-standards.html</v>
      </c>
    </row>
    <row r="1408" spans="1:18" s="76" customFormat="1" x14ac:dyDescent="0.25">
      <c r="A1408" s="76" t="str">
        <f>IF(ISBLANK(INDEX('Policy Characteristics'!A:A,MATCH($C1408,'Policy Characteristics'!$C:$C,0))),"",INDEX('Policy Characteristics'!A:A,MATCH($C1408,'Policy Characteristics'!$C:$C,0)))</f>
        <v>Industry</v>
      </c>
      <c r="B1408" s="200" t="str">
        <f>IF(ISBLANK(INDEX('Policy Characteristics'!B:B,MATCH($C1408,'Policy Characteristics'!$C:$C,0))),"",INDEX('Policy Characteristics'!B:B,MATCH($C1408,'Policy Characteristics'!$C:$C,0)))</f>
        <v>Industry Energy Efficiency Standards</v>
      </c>
      <c r="C1408" s="76" t="str">
        <f t="shared" si="40"/>
        <v>Percentage Improvement in Eqpt Efficiency Standards above BAU</v>
      </c>
      <c r="D1408" s="78" t="s">
        <v>1309</v>
      </c>
      <c r="E1408" s="88" t="s">
        <v>644</v>
      </c>
      <c r="F1408" t="s">
        <v>819</v>
      </c>
      <c r="G1408" s="88" t="s">
        <v>652</v>
      </c>
      <c r="H1408" s="15">
        <v>1050</v>
      </c>
      <c r="I1408" s="213" t="s">
        <v>43</v>
      </c>
      <c r="J1408" s="202" t="str">
        <f>IF(ISBLANK(INDEX('Policy Characteristics'!D:D,MATCH($C1408,'Policy Characteristics'!$C:$C,0))),"",INDEX('Policy Characteristics'!D:D,MATCH($C1408,'Policy Characteristics'!$C:$C,0)))</f>
        <v>Industry Energy Efficiency Standards</v>
      </c>
      <c r="K1408" s="76" t="str">
        <f>IF(ISBLANK(INDEX('Policy Characteristics'!E:E,MATCH($C1408,'Policy Characteristics'!$C:$C,0))),"",INDEX('Policy Characteristics'!E:E,MATCH($C1408,'Policy Characteristics'!$C:$C,0)))</f>
        <v>indst efficiency standards</v>
      </c>
      <c r="L1408" s="205">
        <f>IF(ISBLANK(INDEX('Policy Characteristics'!F:F,MATCH($C1408,'Policy Characteristics'!$C:$C,0))),"",INDEX('Policy Characteristics'!F:F,MATCH($C1408,'Policy Characteristics'!$C:$C,0)))</f>
        <v>0</v>
      </c>
      <c r="M1408" s="205">
        <f>IF(ISBLANK(INDEX('Policy Characteristics'!G:G,MATCH($C1408,'Policy Characteristics'!$C:$C,0))),"",INDEX('Policy Characteristics'!G:G,MATCH($C1408,'Policy Characteristics'!$C:$C,0)))</f>
        <v>0.3</v>
      </c>
      <c r="N1408" s="205">
        <f>IF(ISBLANK(INDEX('Policy Characteristics'!H:H,MATCH($C1408,'Policy Characteristics'!$C:$C,0))),"",INDEX('Policy Characteristics'!H:H,MATCH($C1408,'Policy Characteristics'!$C:$C,0)))</f>
        <v>0.01</v>
      </c>
      <c r="O1408" s="76" t="str">
        <f>IF(ISBLANK(INDEX('Policy Characteristics'!I:I,MATCH($C1408,'Policy Characteristics'!$C:$C,0))),"",INDEX('Policy Characteristics'!I:I,MATCH($C1408,'Policy Characteristics'!$C:$C,0)))</f>
        <v>% reduction in energy use</v>
      </c>
      <c r="P1408" s="7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76" t="str">
        <f>IF(ISBLANK(INDEX('Policy Characteristics'!K:K,MATCH($C1408,'Policy Characteristics'!$C:$C,0))),"",INDEX('Policy Characteristics'!K:K,MATCH($C1408,'Policy Characteristics'!$C:$C,0)))</f>
        <v>industry-ag-main.html#eff-stds</v>
      </c>
      <c r="R1408" s="76" t="str">
        <f>IF(ISBLANK(INDEX('Policy Characteristics'!L:L,MATCH($C1408,'Policy Characteristics'!$C:$C,0))),"",INDEX('Policy Characteristics'!L:L,MATCH($C1408,'Policy Characteristics'!$C:$C,0)))</f>
        <v>industry-energy-efficiency-standards.html</v>
      </c>
    </row>
    <row r="1409" spans="1:18" s="76" customFormat="1" x14ac:dyDescent="0.25">
      <c r="A1409" s="76" t="str">
        <f>IF(ISBLANK(INDEX('Policy Characteristics'!A:A,MATCH($C1409,'Policy Characteristics'!$C:$C,0))),"",INDEX('Policy Characteristics'!A:A,MATCH($C1409,'Policy Characteristics'!$C:$C,0)))</f>
        <v>Industry</v>
      </c>
      <c r="B1409" s="200" t="str">
        <f>IF(ISBLANK(INDEX('Policy Characteristics'!B:B,MATCH($C1409,'Policy Characteristics'!$C:$C,0))),"",INDEX('Policy Characteristics'!B:B,MATCH($C1409,'Policy Characteristics'!$C:$C,0)))</f>
        <v>Industry Energy Efficiency Standards</v>
      </c>
      <c r="C1409" s="76" t="str">
        <f t="shared" si="40"/>
        <v>Percentage Improvement in Eqpt Efficiency Standards above BAU</v>
      </c>
      <c r="D1409" s="78" t="s">
        <v>1309</v>
      </c>
      <c r="E1409" s="88" t="s">
        <v>645</v>
      </c>
      <c r="F1409" t="s">
        <v>819</v>
      </c>
      <c r="G1409" s="88" t="s">
        <v>649</v>
      </c>
      <c r="H1409" s="15">
        <v>1051</v>
      </c>
      <c r="I1409" s="213" t="s">
        <v>44</v>
      </c>
      <c r="J1409" s="202" t="str">
        <f>IF(ISBLANK(INDEX('Policy Characteristics'!D:D,MATCH($C1409,'Policy Characteristics'!$C:$C,0))),"",INDEX('Policy Characteristics'!D:D,MATCH($C1409,'Policy Characteristics'!$C:$C,0)))</f>
        <v>Industry Energy Efficiency Standards</v>
      </c>
      <c r="K1409" s="76" t="str">
        <f>IF(ISBLANK(INDEX('Policy Characteristics'!E:E,MATCH($C1409,'Policy Characteristics'!$C:$C,0))),"",INDEX('Policy Characteristics'!E:E,MATCH($C1409,'Policy Characteristics'!$C:$C,0)))</f>
        <v>indst efficiency standards</v>
      </c>
      <c r="L1409" s="205">
        <f>IF(ISBLANK(INDEX('Policy Characteristics'!F:F,MATCH($C1409,'Policy Characteristics'!$C:$C,0))),"",INDEX('Policy Characteristics'!F:F,MATCH($C1409,'Policy Characteristics'!$C:$C,0)))</f>
        <v>0</v>
      </c>
      <c r="M1409" s="205">
        <f>IF(ISBLANK(INDEX('Policy Characteristics'!G:G,MATCH($C1409,'Policy Characteristics'!$C:$C,0))),"",INDEX('Policy Characteristics'!G:G,MATCH($C1409,'Policy Characteristics'!$C:$C,0)))</f>
        <v>0.3</v>
      </c>
      <c r="N1409" s="205">
        <f>IF(ISBLANK(INDEX('Policy Characteristics'!H:H,MATCH($C1409,'Policy Characteristics'!$C:$C,0))),"",INDEX('Policy Characteristics'!H:H,MATCH($C1409,'Policy Characteristics'!$C:$C,0)))</f>
        <v>0.01</v>
      </c>
      <c r="O1409" s="76" t="str">
        <f>IF(ISBLANK(INDEX('Policy Characteristics'!I:I,MATCH($C1409,'Policy Characteristics'!$C:$C,0))),"",INDEX('Policy Characteristics'!I:I,MATCH($C1409,'Policy Characteristics'!$C:$C,0)))</f>
        <v>% reduction in energy use</v>
      </c>
      <c r="P1409" s="7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76" t="str">
        <f>IF(ISBLANK(INDEX('Policy Characteristics'!K:K,MATCH($C1409,'Policy Characteristics'!$C:$C,0))),"",INDEX('Policy Characteristics'!K:K,MATCH($C1409,'Policy Characteristics'!$C:$C,0)))</f>
        <v>industry-ag-main.html#eff-stds</v>
      </c>
      <c r="R1409" s="76" t="str">
        <f>IF(ISBLANK(INDEX('Policy Characteristics'!L:L,MATCH($C1409,'Policy Characteristics'!$C:$C,0))),"",INDEX('Policy Characteristics'!L:L,MATCH($C1409,'Policy Characteristics'!$C:$C,0)))</f>
        <v>industry-energy-efficiency-standards.html</v>
      </c>
    </row>
    <row r="1410" spans="1:18" s="76" customFormat="1" x14ac:dyDescent="0.25">
      <c r="A1410" s="76" t="str">
        <f>IF(ISBLANK(INDEX('Policy Characteristics'!A:A,MATCH($C1410,'Policy Characteristics'!$C:$C,0))),"",INDEX('Policy Characteristics'!A:A,MATCH($C1410,'Policy Characteristics'!$C:$C,0)))</f>
        <v>Industry</v>
      </c>
      <c r="B1410" s="200" t="str">
        <f>IF(ISBLANK(INDEX('Policy Characteristics'!B:B,MATCH($C1410,'Policy Characteristics'!$C:$C,0))),"",INDEX('Policy Characteristics'!B:B,MATCH($C1410,'Policy Characteristics'!$C:$C,0)))</f>
        <v>Industry Energy Efficiency Standards</v>
      </c>
      <c r="C1410" s="76" t="str">
        <f t="shared" si="40"/>
        <v>Percentage Improvement in Eqpt Efficiency Standards above BAU</v>
      </c>
      <c r="D1410" s="78" t="s">
        <v>1309</v>
      </c>
      <c r="E1410" s="88" t="s">
        <v>646</v>
      </c>
      <c r="F1410" t="s">
        <v>819</v>
      </c>
      <c r="G1410" s="88" t="s">
        <v>650</v>
      </c>
      <c r="H1410" s="15">
        <v>1052</v>
      </c>
      <c r="I1410" s="213" t="s">
        <v>43</v>
      </c>
      <c r="J1410" s="202" t="str">
        <f>IF(ISBLANK(INDEX('Policy Characteristics'!D:D,MATCH($C1410,'Policy Characteristics'!$C:$C,0))),"",INDEX('Policy Characteristics'!D:D,MATCH($C1410,'Policy Characteristics'!$C:$C,0)))</f>
        <v>Industry Energy Efficiency Standards</v>
      </c>
      <c r="K1410" s="76" t="str">
        <f>IF(ISBLANK(INDEX('Policy Characteristics'!E:E,MATCH($C1410,'Policy Characteristics'!$C:$C,0))),"",INDEX('Policy Characteristics'!E:E,MATCH($C1410,'Policy Characteristics'!$C:$C,0)))</f>
        <v>indst efficiency standards</v>
      </c>
      <c r="L1410" s="205">
        <f>IF(ISBLANK(INDEX('Policy Characteristics'!F:F,MATCH($C1410,'Policy Characteristics'!$C:$C,0))),"",INDEX('Policy Characteristics'!F:F,MATCH($C1410,'Policy Characteristics'!$C:$C,0)))</f>
        <v>0</v>
      </c>
      <c r="M1410" s="205">
        <f>IF(ISBLANK(INDEX('Policy Characteristics'!G:G,MATCH($C1410,'Policy Characteristics'!$C:$C,0))),"",INDEX('Policy Characteristics'!G:G,MATCH($C1410,'Policy Characteristics'!$C:$C,0)))</f>
        <v>0.3</v>
      </c>
      <c r="N1410" s="205">
        <f>IF(ISBLANK(INDEX('Policy Characteristics'!H:H,MATCH($C1410,'Policy Characteristics'!$C:$C,0))),"",INDEX('Policy Characteristics'!H:H,MATCH($C1410,'Policy Characteristics'!$C:$C,0)))</f>
        <v>0.01</v>
      </c>
      <c r="O1410" s="76" t="str">
        <f>IF(ISBLANK(INDEX('Policy Characteristics'!I:I,MATCH($C1410,'Policy Characteristics'!$C:$C,0))),"",INDEX('Policy Characteristics'!I:I,MATCH($C1410,'Policy Characteristics'!$C:$C,0)))</f>
        <v>% reduction in energy use</v>
      </c>
      <c r="P1410" s="7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76" t="str">
        <f>IF(ISBLANK(INDEX('Policy Characteristics'!K:K,MATCH($C1410,'Policy Characteristics'!$C:$C,0))),"",INDEX('Policy Characteristics'!K:K,MATCH($C1410,'Policy Characteristics'!$C:$C,0)))</f>
        <v>industry-ag-main.html#eff-stds</v>
      </c>
      <c r="R1410" s="76" t="str">
        <f>IF(ISBLANK(INDEX('Policy Characteristics'!L:L,MATCH($C1410,'Policy Characteristics'!$C:$C,0))),"",INDEX('Policy Characteristics'!L:L,MATCH($C1410,'Policy Characteristics'!$C:$C,0)))</f>
        <v>industry-energy-efficiency-standards.html</v>
      </c>
    </row>
    <row r="1411" spans="1:18" s="76" customFormat="1" x14ac:dyDescent="0.25">
      <c r="A1411" s="76" t="str">
        <f>IF(ISBLANK(INDEX('Policy Characteristics'!A:A,MATCH($C1411,'Policy Characteristics'!$C:$C,0))),"",INDEX('Policy Characteristics'!A:A,MATCH($C1411,'Policy Characteristics'!$C:$C,0)))</f>
        <v>Industry</v>
      </c>
      <c r="B1411" s="200" t="str">
        <f>IF(ISBLANK(INDEX('Policy Characteristics'!B:B,MATCH($C1411,'Policy Characteristics'!$C:$C,0))),"",INDEX('Policy Characteristics'!B:B,MATCH($C1411,'Policy Characteristics'!$C:$C,0)))</f>
        <v>Industry Energy Efficiency Standards</v>
      </c>
      <c r="C1411" s="76" t="str">
        <f t="shared" si="40"/>
        <v>Percentage Improvement in Eqpt Efficiency Standards above BAU</v>
      </c>
      <c r="D1411" s="78" t="s">
        <v>1309</v>
      </c>
      <c r="E1411" s="88" t="s">
        <v>647</v>
      </c>
      <c r="F1411" t="s">
        <v>819</v>
      </c>
      <c r="G1411" s="88" t="s">
        <v>653</v>
      </c>
      <c r="H1411" s="15">
        <v>1053</v>
      </c>
      <c r="I1411" s="213" t="s">
        <v>44</v>
      </c>
      <c r="J1411" s="202" t="str">
        <f>IF(ISBLANK(INDEX('Policy Characteristics'!D:D,MATCH($C1411,'Policy Characteristics'!$C:$C,0))),"",INDEX('Policy Characteristics'!D:D,MATCH($C1411,'Policy Characteristics'!$C:$C,0)))</f>
        <v>Industry Energy Efficiency Standards</v>
      </c>
      <c r="K1411" s="76" t="str">
        <f>IF(ISBLANK(INDEX('Policy Characteristics'!E:E,MATCH($C1411,'Policy Characteristics'!$C:$C,0))),"",INDEX('Policy Characteristics'!E:E,MATCH($C1411,'Policy Characteristics'!$C:$C,0)))</f>
        <v>indst efficiency standards</v>
      </c>
      <c r="L1411" s="205">
        <f>IF(ISBLANK(INDEX('Policy Characteristics'!F:F,MATCH($C1411,'Policy Characteristics'!$C:$C,0))),"",INDEX('Policy Characteristics'!F:F,MATCH($C1411,'Policy Characteristics'!$C:$C,0)))</f>
        <v>0</v>
      </c>
      <c r="M1411" s="205">
        <f>IF(ISBLANK(INDEX('Policy Characteristics'!G:G,MATCH($C1411,'Policy Characteristics'!$C:$C,0))),"",INDEX('Policy Characteristics'!G:G,MATCH($C1411,'Policy Characteristics'!$C:$C,0)))</f>
        <v>0.3</v>
      </c>
      <c r="N1411" s="205">
        <f>IF(ISBLANK(INDEX('Policy Characteristics'!H:H,MATCH($C1411,'Policy Characteristics'!$C:$C,0))),"",INDEX('Policy Characteristics'!H:H,MATCH($C1411,'Policy Characteristics'!$C:$C,0)))</f>
        <v>0.01</v>
      </c>
      <c r="O1411" s="76" t="str">
        <f>IF(ISBLANK(INDEX('Policy Characteristics'!I:I,MATCH($C1411,'Policy Characteristics'!$C:$C,0))),"",INDEX('Policy Characteristics'!I:I,MATCH($C1411,'Policy Characteristics'!$C:$C,0)))</f>
        <v>% reduction in energy use</v>
      </c>
      <c r="P1411" s="7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76" t="str">
        <f>IF(ISBLANK(INDEX('Policy Characteristics'!K:K,MATCH($C1411,'Policy Characteristics'!$C:$C,0))),"",INDEX('Policy Characteristics'!K:K,MATCH($C1411,'Policy Characteristics'!$C:$C,0)))</f>
        <v>industry-ag-main.html#eff-stds</v>
      </c>
      <c r="R1411" s="76" t="str">
        <f>IF(ISBLANK(INDEX('Policy Characteristics'!L:L,MATCH($C1411,'Policy Characteristics'!$C:$C,0))),"",INDEX('Policy Characteristics'!L:L,MATCH($C1411,'Policy Characteristics'!$C:$C,0)))</f>
        <v>industry-energy-efficiency-standards.html</v>
      </c>
    </row>
    <row r="1412" spans="1:18" s="76" customFormat="1" x14ac:dyDescent="0.25">
      <c r="A1412" s="76" t="str">
        <f>IF(ISBLANK(INDEX('Policy Characteristics'!A:A,MATCH($C1412,'Policy Characteristics'!$C:$C,0))),"",INDEX('Policy Characteristics'!A:A,MATCH($C1412,'Policy Characteristics'!$C:$C,0)))</f>
        <v>Industry</v>
      </c>
      <c r="B1412" s="200" t="str">
        <f>IF(ISBLANK(INDEX('Policy Characteristics'!B:B,MATCH($C1412,'Policy Characteristics'!$C:$C,0))),"",INDEX('Policy Characteristics'!B:B,MATCH($C1412,'Policy Characteristics'!$C:$C,0)))</f>
        <v>Industry Energy Efficiency Standards</v>
      </c>
      <c r="C1412" s="76" t="str">
        <f t="shared" si="40"/>
        <v>Percentage Improvement in Eqpt Efficiency Standards above BAU</v>
      </c>
      <c r="D1412" s="78" t="s">
        <v>1309</v>
      </c>
      <c r="E1412" s="88" t="s">
        <v>946</v>
      </c>
      <c r="F1412" t="s">
        <v>819</v>
      </c>
      <c r="G1412" s="88" t="s">
        <v>949</v>
      </c>
      <c r="H1412" s="15">
        <v>1054</v>
      </c>
      <c r="I1412" s="213" t="s">
        <v>44</v>
      </c>
      <c r="J1412" s="202" t="str">
        <f>IF(ISBLANK(INDEX('Policy Characteristics'!D:D,MATCH($C1412,'Policy Characteristics'!$C:$C,0))),"",INDEX('Policy Characteristics'!D:D,MATCH($C1412,'Policy Characteristics'!$C:$C,0)))</f>
        <v>Industry Energy Efficiency Standards</v>
      </c>
      <c r="K1412" s="76" t="str">
        <f>IF(ISBLANK(INDEX('Policy Characteristics'!E:E,MATCH($C1412,'Policy Characteristics'!$C:$C,0))),"",INDEX('Policy Characteristics'!E:E,MATCH($C1412,'Policy Characteristics'!$C:$C,0)))</f>
        <v>indst efficiency standards</v>
      </c>
      <c r="L1412" s="205">
        <f>IF(ISBLANK(INDEX('Policy Characteristics'!F:F,MATCH($C1412,'Policy Characteristics'!$C:$C,0))),"",INDEX('Policy Characteristics'!F:F,MATCH($C1412,'Policy Characteristics'!$C:$C,0)))</f>
        <v>0</v>
      </c>
      <c r="M1412" s="205">
        <f>IF(ISBLANK(INDEX('Policy Characteristics'!G:G,MATCH($C1412,'Policy Characteristics'!$C:$C,0))),"",INDEX('Policy Characteristics'!G:G,MATCH($C1412,'Policy Characteristics'!$C:$C,0)))</f>
        <v>0.3</v>
      </c>
      <c r="N1412" s="205">
        <f>IF(ISBLANK(INDEX('Policy Characteristics'!H:H,MATCH($C1412,'Policy Characteristics'!$C:$C,0))),"",INDEX('Policy Characteristics'!H:H,MATCH($C1412,'Policy Characteristics'!$C:$C,0)))</f>
        <v>0.01</v>
      </c>
      <c r="O1412" s="76" t="str">
        <f>IF(ISBLANK(INDEX('Policy Characteristics'!I:I,MATCH($C1412,'Policy Characteristics'!$C:$C,0))),"",INDEX('Policy Characteristics'!I:I,MATCH($C1412,'Policy Characteristics'!$C:$C,0)))</f>
        <v>% reduction in energy use</v>
      </c>
      <c r="P1412" s="7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76" t="str">
        <f>IF(ISBLANK(INDEX('Policy Characteristics'!K:K,MATCH($C1412,'Policy Characteristics'!$C:$C,0))),"",INDEX('Policy Characteristics'!K:K,MATCH($C1412,'Policy Characteristics'!$C:$C,0)))</f>
        <v>industry-ag-main.html#eff-stds</v>
      </c>
      <c r="R1412" s="76" t="str">
        <f>IF(ISBLANK(INDEX('Policy Characteristics'!L:L,MATCH($C1412,'Policy Characteristics'!$C:$C,0))),"",INDEX('Policy Characteristics'!L:L,MATCH($C1412,'Policy Characteristics'!$C:$C,0)))</f>
        <v>industry-energy-efficiency-standards.html</v>
      </c>
    </row>
    <row r="1413" spans="1:18" s="76" customFormat="1" x14ac:dyDescent="0.25">
      <c r="A1413" s="76" t="str">
        <f>IF(ISBLANK(INDEX('Policy Characteristics'!A:A,MATCH($C1413,'Policy Characteristics'!$C:$C,0))),"",INDEX('Policy Characteristics'!A:A,MATCH($C1413,'Policy Characteristics'!$C:$C,0)))</f>
        <v>Industry</v>
      </c>
      <c r="B1413" s="200" t="str">
        <f>IF(ISBLANK(INDEX('Policy Characteristics'!B:B,MATCH($C1413,'Policy Characteristics'!$C:$C,0))),"",INDEX('Policy Characteristics'!B:B,MATCH($C1413,'Policy Characteristics'!$C:$C,0)))</f>
        <v>Industry Energy Efficiency Standards</v>
      </c>
      <c r="C1413" s="76" t="str">
        <f t="shared" si="40"/>
        <v>Percentage Improvement in Eqpt Efficiency Standards above BAU</v>
      </c>
      <c r="D1413" s="78" t="s">
        <v>1309</v>
      </c>
      <c r="E1413" s="88" t="s">
        <v>947</v>
      </c>
      <c r="F1413" t="s">
        <v>819</v>
      </c>
      <c r="G1413" s="88" t="s">
        <v>951</v>
      </c>
      <c r="H1413" s="15">
        <v>1055</v>
      </c>
      <c r="I1413" s="213" t="s">
        <v>43</v>
      </c>
      <c r="J1413" s="202" t="str">
        <f>IF(ISBLANK(INDEX('Policy Characteristics'!D:D,MATCH($C1413,'Policy Characteristics'!$C:$C,0))),"",INDEX('Policy Characteristics'!D:D,MATCH($C1413,'Policy Characteristics'!$C:$C,0)))</f>
        <v>Industry Energy Efficiency Standards</v>
      </c>
      <c r="K1413" s="76" t="str">
        <f>IF(ISBLANK(INDEX('Policy Characteristics'!E:E,MATCH($C1413,'Policy Characteristics'!$C:$C,0))),"",INDEX('Policy Characteristics'!E:E,MATCH($C1413,'Policy Characteristics'!$C:$C,0)))</f>
        <v>indst efficiency standards</v>
      </c>
      <c r="L1413" s="205">
        <f>IF(ISBLANK(INDEX('Policy Characteristics'!F:F,MATCH($C1413,'Policy Characteristics'!$C:$C,0))),"",INDEX('Policy Characteristics'!F:F,MATCH($C1413,'Policy Characteristics'!$C:$C,0)))</f>
        <v>0</v>
      </c>
      <c r="M1413" s="205">
        <f>IF(ISBLANK(INDEX('Policy Characteristics'!G:G,MATCH($C1413,'Policy Characteristics'!$C:$C,0))),"",INDEX('Policy Characteristics'!G:G,MATCH($C1413,'Policy Characteristics'!$C:$C,0)))</f>
        <v>0.3</v>
      </c>
      <c r="N1413" s="205">
        <f>IF(ISBLANK(INDEX('Policy Characteristics'!H:H,MATCH($C1413,'Policy Characteristics'!$C:$C,0))),"",INDEX('Policy Characteristics'!H:H,MATCH($C1413,'Policy Characteristics'!$C:$C,0)))</f>
        <v>0.01</v>
      </c>
      <c r="O1413" s="76" t="str">
        <f>IF(ISBLANK(INDEX('Policy Characteristics'!I:I,MATCH($C1413,'Policy Characteristics'!$C:$C,0))),"",INDEX('Policy Characteristics'!I:I,MATCH($C1413,'Policy Characteristics'!$C:$C,0)))</f>
        <v>% reduction in energy use</v>
      </c>
      <c r="P1413" s="7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76" t="str">
        <f>IF(ISBLANK(INDEX('Policy Characteristics'!K:K,MATCH($C1413,'Policy Characteristics'!$C:$C,0))),"",INDEX('Policy Characteristics'!K:K,MATCH($C1413,'Policy Characteristics'!$C:$C,0)))</f>
        <v>industry-ag-main.html#eff-stds</v>
      </c>
      <c r="R1413" s="76" t="str">
        <f>IF(ISBLANK(INDEX('Policy Characteristics'!L:L,MATCH($C1413,'Policy Characteristics'!$C:$C,0))),"",INDEX('Policy Characteristics'!L:L,MATCH($C1413,'Policy Characteristics'!$C:$C,0)))</f>
        <v>industry-energy-efficiency-standards.html</v>
      </c>
    </row>
    <row r="1414" spans="1:18" s="76" customFormat="1" x14ac:dyDescent="0.25">
      <c r="A1414" s="76" t="str">
        <f>IF(ISBLANK(INDEX('Policy Characteristics'!A:A,MATCH($C1414,'Policy Characteristics'!$C:$C,0))),"",INDEX('Policy Characteristics'!A:A,MATCH($C1414,'Policy Characteristics'!$C:$C,0)))</f>
        <v>Industry</v>
      </c>
      <c r="B1414" s="200" t="str">
        <f>IF(ISBLANK(INDEX('Policy Characteristics'!B:B,MATCH($C1414,'Policy Characteristics'!$C:$C,0))),"",INDEX('Policy Characteristics'!B:B,MATCH($C1414,'Policy Characteristics'!$C:$C,0)))</f>
        <v>Industry Energy Efficiency Standards</v>
      </c>
      <c r="C1414" s="76" t="str">
        <f t="shared" si="40"/>
        <v>Percentage Improvement in Eqpt Efficiency Standards above BAU</v>
      </c>
      <c r="D1414" s="78" t="s">
        <v>1309</v>
      </c>
      <c r="E1414" s="88" t="s">
        <v>948</v>
      </c>
      <c r="F1414" t="s">
        <v>819</v>
      </c>
      <c r="G1414" s="88" t="s">
        <v>952</v>
      </c>
      <c r="H1414" s="15">
        <v>1056</v>
      </c>
      <c r="I1414" s="213" t="s">
        <v>43</v>
      </c>
      <c r="J1414" s="202" t="str">
        <f>IF(ISBLANK(INDEX('Policy Characteristics'!D:D,MATCH($C1414,'Policy Characteristics'!$C:$C,0))),"",INDEX('Policy Characteristics'!D:D,MATCH($C1414,'Policy Characteristics'!$C:$C,0)))</f>
        <v>Industry Energy Efficiency Standards</v>
      </c>
      <c r="K1414" s="76" t="str">
        <f>IF(ISBLANK(INDEX('Policy Characteristics'!E:E,MATCH($C1414,'Policy Characteristics'!$C:$C,0))),"",INDEX('Policy Characteristics'!E:E,MATCH($C1414,'Policy Characteristics'!$C:$C,0)))</f>
        <v>indst efficiency standards</v>
      </c>
      <c r="L1414" s="205">
        <f>IF(ISBLANK(INDEX('Policy Characteristics'!F:F,MATCH($C1414,'Policy Characteristics'!$C:$C,0))),"",INDEX('Policy Characteristics'!F:F,MATCH($C1414,'Policy Characteristics'!$C:$C,0)))</f>
        <v>0</v>
      </c>
      <c r="M1414" s="205">
        <f>IF(ISBLANK(INDEX('Policy Characteristics'!G:G,MATCH($C1414,'Policy Characteristics'!$C:$C,0))),"",INDEX('Policy Characteristics'!G:G,MATCH($C1414,'Policy Characteristics'!$C:$C,0)))</f>
        <v>0.3</v>
      </c>
      <c r="N1414" s="205">
        <f>IF(ISBLANK(INDEX('Policy Characteristics'!H:H,MATCH($C1414,'Policy Characteristics'!$C:$C,0))),"",INDEX('Policy Characteristics'!H:H,MATCH($C1414,'Policy Characteristics'!$C:$C,0)))</f>
        <v>0.01</v>
      </c>
      <c r="O1414" s="76" t="str">
        <f>IF(ISBLANK(INDEX('Policy Characteristics'!I:I,MATCH($C1414,'Policy Characteristics'!$C:$C,0))),"",INDEX('Policy Characteristics'!I:I,MATCH($C1414,'Policy Characteristics'!$C:$C,0)))</f>
        <v>% reduction in energy use</v>
      </c>
      <c r="P1414" s="7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76" t="str">
        <f>IF(ISBLANK(INDEX('Policy Characteristics'!K:K,MATCH($C1414,'Policy Characteristics'!$C:$C,0))),"",INDEX('Policy Characteristics'!K:K,MATCH($C1414,'Policy Characteristics'!$C:$C,0)))</f>
        <v>industry-ag-main.html#eff-stds</v>
      </c>
      <c r="R1414" s="76" t="str">
        <f>IF(ISBLANK(INDEX('Policy Characteristics'!L:L,MATCH($C1414,'Policy Characteristics'!$C:$C,0))),"",INDEX('Policy Characteristics'!L:L,MATCH($C1414,'Policy Characteristics'!$C:$C,0)))</f>
        <v>industry-energy-efficiency-standards.html</v>
      </c>
    </row>
    <row r="1415" spans="1:18" s="76" customFormat="1" x14ac:dyDescent="0.25">
      <c r="A1415" s="76" t="str">
        <f>IF(ISBLANK(INDEX('Policy Characteristics'!A:A,MATCH($C1415,'Policy Characteristics'!$C:$C,0))),"",INDEX('Policy Characteristics'!A:A,MATCH($C1415,'Policy Characteristics'!$C:$C,0)))</f>
        <v>Industry</v>
      </c>
      <c r="B1415" s="200" t="str">
        <f>IF(ISBLANK(INDEX('Policy Characteristics'!B:B,MATCH($C1415,'Policy Characteristics'!$C:$C,0))),"",INDEX('Policy Characteristics'!B:B,MATCH($C1415,'Policy Characteristics'!$C:$C,0)))</f>
        <v>Industry Energy Efficiency Standards</v>
      </c>
      <c r="C1415" s="76" t="str">
        <f t="shared" si="40"/>
        <v>Percentage Improvement in Eqpt Efficiency Standards above BAU</v>
      </c>
      <c r="D1415" s="78" t="s">
        <v>1309</v>
      </c>
      <c r="E1415" s="88" t="s">
        <v>945</v>
      </c>
      <c r="F1415" t="s">
        <v>819</v>
      </c>
      <c r="G1415" s="88" t="s">
        <v>950</v>
      </c>
      <c r="H1415" s="15">
        <v>1057</v>
      </c>
      <c r="I1415" s="213" t="s">
        <v>44</v>
      </c>
      <c r="J1415" s="202" t="str">
        <f>IF(ISBLANK(INDEX('Policy Characteristics'!D:D,MATCH($C1415,'Policy Characteristics'!$C:$C,0))),"",INDEX('Policy Characteristics'!D:D,MATCH($C1415,'Policy Characteristics'!$C:$C,0)))</f>
        <v>Industry Energy Efficiency Standards</v>
      </c>
      <c r="K1415" s="76" t="str">
        <f>IF(ISBLANK(INDEX('Policy Characteristics'!E:E,MATCH($C1415,'Policy Characteristics'!$C:$C,0))),"",INDEX('Policy Characteristics'!E:E,MATCH($C1415,'Policy Characteristics'!$C:$C,0)))</f>
        <v>indst efficiency standards</v>
      </c>
      <c r="L1415" s="205">
        <f>IF(ISBLANK(INDEX('Policy Characteristics'!F:F,MATCH($C1415,'Policy Characteristics'!$C:$C,0))),"",INDEX('Policy Characteristics'!F:F,MATCH($C1415,'Policy Characteristics'!$C:$C,0)))</f>
        <v>0</v>
      </c>
      <c r="M1415" s="205">
        <f>IF(ISBLANK(INDEX('Policy Characteristics'!G:G,MATCH($C1415,'Policy Characteristics'!$C:$C,0))),"",INDEX('Policy Characteristics'!G:G,MATCH($C1415,'Policy Characteristics'!$C:$C,0)))</f>
        <v>0.3</v>
      </c>
      <c r="N1415" s="205">
        <f>IF(ISBLANK(INDEX('Policy Characteristics'!H:H,MATCH($C1415,'Policy Characteristics'!$C:$C,0))),"",INDEX('Policy Characteristics'!H:H,MATCH($C1415,'Policy Characteristics'!$C:$C,0)))</f>
        <v>0.01</v>
      </c>
      <c r="O1415" s="76" t="str">
        <f>IF(ISBLANK(INDEX('Policy Characteristics'!I:I,MATCH($C1415,'Policy Characteristics'!$C:$C,0))),"",INDEX('Policy Characteristics'!I:I,MATCH($C1415,'Policy Characteristics'!$C:$C,0)))</f>
        <v>% reduction in energy use</v>
      </c>
      <c r="P1415" s="7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76" t="str">
        <f>IF(ISBLANK(INDEX('Policy Characteristics'!K:K,MATCH($C1415,'Policy Characteristics'!$C:$C,0))),"",INDEX('Policy Characteristics'!K:K,MATCH($C1415,'Policy Characteristics'!$C:$C,0)))</f>
        <v>industry-ag-main.html#eff-stds</v>
      </c>
      <c r="R1415" s="76" t="str">
        <f>IF(ISBLANK(INDEX('Policy Characteristics'!L:L,MATCH($C1415,'Policy Characteristics'!$C:$C,0))),"",INDEX('Policy Characteristics'!L:L,MATCH($C1415,'Policy Characteristics'!$C:$C,0)))</f>
        <v>industry-energy-efficiency-standards.html</v>
      </c>
    </row>
    <row r="1416" spans="1:18" s="76" customFormat="1" x14ac:dyDescent="0.25">
      <c r="A1416" s="76" t="str">
        <f>IF(ISBLANK(INDEX('Policy Characteristics'!A:A,MATCH($C1416,'Policy Characteristics'!$C:$C,0))),"",INDEX('Policy Characteristics'!A:A,MATCH($C1416,'Policy Characteristics'!$C:$C,0)))</f>
        <v>Industry</v>
      </c>
      <c r="B1416" s="200" t="str">
        <f>IF(ISBLANK(INDEX('Policy Characteristics'!B:B,MATCH($C1416,'Policy Characteristics'!$C:$C,0))),"",INDEX('Policy Characteristics'!B:B,MATCH($C1416,'Policy Characteristics'!$C:$C,0)))</f>
        <v>Industry Energy Efficiency Standards</v>
      </c>
      <c r="C1416" s="76" t="str">
        <f t="shared" si="40"/>
        <v>Percentage Improvement in Eqpt Efficiency Standards above BAU</v>
      </c>
      <c r="D1416" s="78" t="s">
        <v>1310</v>
      </c>
      <c r="E1416" s="88" t="s">
        <v>642</v>
      </c>
      <c r="F1416" t="s">
        <v>1273</v>
      </c>
      <c r="G1416" s="88" t="s">
        <v>648</v>
      </c>
      <c r="H1416" s="15">
        <v>1058</v>
      </c>
      <c r="I1416" s="213" t="s">
        <v>43</v>
      </c>
      <c r="J1416" s="202" t="str">
        <f>IF(ISBLANK(INDEX('Policy Characteristics'!D:D,MATCH($C1416,'Policy Characteristics'!$C:$C,0))),"",INDEX('Policy Characteristics'!D:D,MATCH($C1416,'Policy Characteristics'!$C:$C,0)))</f>
        <v>Industry Energy Efficiency Standards</v>
      </c>
      <c r="K1416" s="76" t="str">
        <f>IF(ISBLANK(INDEX('Policy Characteristics'!E:E,MATCH($C1416,'Policy Characteristics'!$C:$C,0))),"",INDEX('Policy Characteristics'!E:E,MATCH($C1416,'Policy Characteristics'!$C:$C,0)))</f>
        <v>indst efficiency standards</v>
      </c>
      <c r="L1416" s="205">
        <f>IF(ISBLANK(INDEX('Policy Characteristics'!F:F,MATCH($C1416,'Policy Characteristics'!$C:$C,0))),"",INDEX('Policy Characteristics'!F:F,MATCH($C1416,'Policy Characteristics'!$C:$C,0)))</f>
        <v>0</v>
      </c>
      <c r="M1416" s="205">
        <f>IF(ISBLANK(INDEX('Policy Characteristics'!G:G,MATCH($C1416,'Policy Characteristics'!$C:$C,0))),"",INDEX('Policy Characteristics'!G:G,MATCH($C1416,'Policy Characteristics'!$C:$C,0)))</f>
        <v>0.3</v>
      </c>
      <c r="N1416" s="205">
        <f>IF(ISBLANK(INDEX('Policy Characteristics'!H:H,MATCH($C1416,'Policy Characteristics'!$C:$C,0))),"",INDEX('Policy Characteristics'!H:H,MATCH($C1416,'Policy Characteristics'!$C:$C,0)))</f>
        <v>0.01</v>
      </c>
      <c r="O1416" s="76" t="str">
        <f>IF(ISBLANK(INDEX('Policy Characteristics'!I:I,MATCH($C1416,'Policy Characteristics'!$C:$C,0))),"",INDEX('Policy Characteristics'!I:I,MATCH($C1416,'Policy Characteristics'!$C:$C,0)))</f>
        <v>% reduction in energy use</v>
      </c>
      <c r="P1416" s="7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76" t="str">
        <f>IF(ISBLANK(INDEX('Policy Characteristics'!K:K,MATCH($C1416,'Policy Characteristics'!$C:$C,0))),"",INDEX('Policy Characteristics'!K:K,MATCH($C1416,'Policy Characteristics'!$C:$C,0)))</f>
        <v>industry-ag-main.html#eff-stds</v>
      </c>
      <c r="R1416" s="76" t="str">
        <f>IF(ISBLANK(INDEX('Policy Characteristics'!L:L,MATCH($C1416,'Policy Characteristics'!$C:$C,0))),"",INDEX('Policy Characteristics'!L:L,MATCH($C1416,'Policy Characteristics'!$C:$C,0)))</f>
        <v>industry-energy-efficiency-standards.html</v>
      </c>
    </row>
    <row r="1417" spans="1:18" s="76" customFormat="1" x14ac:dyDescent="0.25">
      <c r="A1417" s="76" t="str">
        <f>IF(ISBLANK(INDEX('Policy Characteristics'!A:A,MATCH($C1417,'Policy Characteristics'!$C:$C,0))),"",INDEX('Policy Characteristics'!A:A,MATCH($C1417,'Policy Characteristics'!$C:$C,0)))</f>
        <v>Industry</v>
      </c>
      <c r="B1417" s="200" t="str">
        <f>IF(ISBLANK(INDEX('Policy Characteristics'!B:B,MATCH($C1417,'Policy Characteristics'!$C:$C,0))),"",INDEX('Policy Characteristics'!B:B,MATCH($C1417,'Policy Characteristics'!$C:$C,0)))</f>
        <v>Industry Energy Efficiency Standards</v>
      </c>
      <c r="C1417" s="76" t="str">
        <f t="shared" si="40"/>
        <v>Percentage Improvement in Eqpt Efficiency Standards above BAU</v>
      </c>
      <c r="D1417" s="78" t="s">
        <v>1310</v>
      </c>
      <c r="E1417" s="88" t="s">
        <v>643</v>
      </c>
      <c r="F1417" t="s">
        <v>1273</v>
      </c>
      <c r="G1417" s="88" t="s">
        <v>651</v>
      </c>
      <c r="H1417" s="15">
        <v>1059</v>
      </c>
      <c r="I1417" s="213" t="s">
        <v>43</v>
      </c>
      <c r="J1417" s="202" t="str">
        <f>IF(ISBLANK(INDEX('Policy Characteristics'!D:D,MATCH($C1417,'Policy Characteristics'!$C:$C,0))),"",INDEX('Policy Characteristics'!D:D,MATCH($C1417,'Policy Characteristics'!$C:$C,0)))</f>
        <v>Industry Energy Efficiency Standards</v>
      </c>
      <c r="K1417" s="76" t="str">
        <f>IF(ISBLANK(INDEX('Policy Characteristics'!E:E,MATCH($C1417,'Policy Characteristics'!$C:$C,0))),"",INDEX('Policy Characteristics'!E:E,MATCH($C1417,'Policy Characteristics'!$C:$C,0)))</f>
        <v>indst efficiency standards</v>
      </c>
      <c r="L1417" s="205">
        <f>IF(ISBLANK(INDEX('Policy Characteristics'!F:F,MATCH($C1417,'Policy Characteristics'!$C:$C,0))),"",INDEX('Policy Characteristics'!F:F,MATCH($C1417,'Policy Characteristics'!$C:$C,0)))</f>
        <v>0</v>
      </c>
      <c r="M1417" s="205">
        <f>IF(ISBLANK(INDEX('Policy Characteristics'!G:G,MATCH($C1417,'Policy Characteristics'!$C:$C,0))),"",INDEX('Policy Characteristics'!G:G,MATCH($C1417,'Policy Characteristics'!$C:$C,0)))</f>
        <v>0.3</v>
      </c>
      <c r="N1417" s="205">
        <f>IF(ISBLANK(INDEX('Policy Characteristics'!H:H,MATCH($C1417,'Policy Characteristics'!$C:$C,0))),"",INDEX('Policy Characteristics'!H:H,MATCH($C1417,'Policy Characteristics'!$C:$C,0)))</f>
        <v>0.01</v>
      </c>
      <c r="O1417" s="76" t="str">
        <f>IF(ISBLANK(INDEX('Policy Characteristics'!I:I,MATCH($C1417,'Policy Characteristics'!$C:$C,0))),"",INDEX('Policy Characteristics'!I:I,MATCH($C1417,'Policy Characteristics'!$C:$C,0)))</f>
        <v>% reduction in energy use</v>
      </c>
      <c r="P1417" s="7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76" t="str">
        <f>IF(ISBLANK(INDEX('Policy Characteristics'!K:K,MATCH($C1417,'Policy Characteristics'!$C:$C,0))),"",INDEX('Policy Characteristics'!K:K,MATCH($C1417,'Policy Characteristics'!$C:$C,0)))</f>
        <v>industry-ag-main.html#eff-stds</v>
      </c>
      <c r="R1417" s="76" t="str">
        <f>IF(ISBLANK(INDEX('Policy Characteristics'!L:L,MATCH($C1417,'Policy Characteristics'!$C:$C,0))),"",INDEX('Policy Characteristics'!L:L,MATCH($C1417,'Policy Characteristics'!$C:$C,0)))</f>
        <v>industry-energy-efficiency-standards.html</v>
      </c>
    </row>
    <row r="1418" spans="1:18" s="76" customFormat="1" x14ac:dyDescent="0.25">
      <c r="A1418" s="76" t="str">
        <f>IF(ISBLANK(INDEX('Policy Characteristics'!A:A,MATCH($C1418,'Policy Characteristics'!$C:$C,0))),"",INDEX('Policy Characteristics'!A:A,MATCH($C1418,'Policy Characteristics'!$C:$C,0)))</f>
        <v>Industry</v>
      </c>
      <c r="B1418" s="200" t="str">
        <f>IF(ISBLANK(INDEX('Policy Characteristics'!B:B,MATCH($C1418,'Policy Characteristics'!$C:$C,0))),"",INDEX('Policy Characteristics'!B:B,MATCH($C1418,'Policy Characteristics'!$C:$C,0)))</f>
        <v>Industry Energy Efficiency Standards</v>
      </c>
      <c r="C1418" s="76" t="str">
        <f t="shared" si="40"/>
        <v>Percentage Improvement in Eqpt Efficiency Standards above BAU</v>
      </c>
      <c r="D1418" s="78" t="s">
        <v>1310</v>
      </c>
      <c r="E1418" s="88" t="s">
        <v>644</v>
      </c>
      <c r="F1418" t="s">
        <v>1273</v>
      </c>
      <c r="G1418" s="88" t="s">
        <v>652</v>
      </c>
      <c r="H1418" s="15">
        <v>1060</v>
      </c>
      <c r="I1418" s="213" t="s">
        <v>43</v>
      </c>
      <c r="J1418" s="202" t="str">
        <f>IF(ISBLANK(INDEX('Policy Characteristics'!D:D,MATCH($C1418,'Policy Characteristics'!$C:$C,0))),"",INDEX('Policy Characteristics'!D:D,MATCH($C1418,'Policy Characteristics'!$C:$C,0)))</f>
        <v>Industry Energy Efficiency Standards</v>
      </c>
      <c r="K1418" s="76" t="str">
        <f>IF(ISBLANK(INDEX('Policy Characteristics'!E:E,MATCH($C1418,'Policy Characteristics'!$C:$C,0))),"",INDEX('Policy Characteristics'!E:E,MATCH($C1418,'Policy Characteristics'!$C:$C,0)))</f>
        <v>indst efficiency standards</v>
      </c>
      <c r="L1418" s="205">
        <f>IF(ISBLANK(INDEX('Policy Characteristics'!F:F,MATCH($C1418,'Policy Characteristics'!$C:$C,0))),"",INDEX('Policy Characteristics'!F:F,MATCH($C1418,'Policy Characteristics'!$C:$C,0)))</f>
        <v>0</v>
      </c>
      <c r="M1418" s="205">
        <f>IF(ISBLANK(INDEX('Policy Characteristics'!G:G,MATCH($C1418,'Policy Characteristics'!$C:$C,0))),"",INDEX('Policy Characteristics'!G:G,MATCH($C1418,'Policy Characteristics'!$C:$C,0)))</f>
        <v>0.3</v>
      </c>
      <c r="N1418" s="205">
        <f>IF(ISBLANK(INDEX('Policy Characteristics'!H:H,MATCH($C1418,'Policy Characteristics'!$C:$C,0))),"",INDEX('Policy Characteristics'!H:H,MATCH($C1418,'Policy Characteristics'!$C:$C,0)))</f>
        <v>0.01</v>
      </c>
      <c r="O1418" s="76" t="str">
        <f>IF(ISBLANK(INDEX('Policy Characteristics'!I:I,MATCH($C1418,'Policy Characteristics'!$C:$C,0))),"",INDEX('Policy Characteristics'!I:I,MATCH($C1418,'Policy Characteristics'!$C:$C,0)))</f>
        <v>% reduction in energy use</v>
      </c>
      <c r="P1418" s="7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76" t="str">
        <f>IF(ISBLANK(INDEX('Policy Characteristics'!K:K,MATCH($C1418,'Policy Characteristics'!$C:$C,0))),"",INDEX('Policy Characteristics'!K:K,MATCH($C1418,'Policy Characteristics'!$C:$C,0)))</f>
        <v>industry-ag-main.html#eff-stds</v>
      </c>
      <c r="R1418" s="76" t="str">
        <f>IF(ISBLANK(INDEX('Policy Characteristics'!L:L,MATCH($C1418,'Policy Characteristics'!$C:$C,0))),"",INDEX('Policy Characteristics'!L:L,MATCH($C1418,'Policy Characteristics'!$C:$C,0)))</f>
        <v>industry-energy-efficiency-standards.html</v>
      </c>
    </row>
    <row r="1419" spans="1:18" s="76" customFormat="1" x14ac:dyDescent="0.25">
      <c r="A1419" s="76" t="str">
        <f>IF(ISBLANK(INDEX('Policy Characteristics'!A:A,MATCH($C1419,'Policy Characteristics'!$C:$C,0))),"",INDEX('Policy Characteristics'!A:A,MATCH($C1419,'Policy Characteristics'!$C:$C,0)))</f>
        <v>Industry</v>
      </c>
      <c r="B1419" s="200" t="str">
        <f>IF(ISBLANK(INDEX('Policy Characteristics'!B:B,MATCH($C1419,'Policy Characteristics'!$C:$C,0))),"",INDEX('Policy Characteristics'!B:B,MATCH($C1419,'Policy Characteristics'!$C:$C,0)))</f>
        <v>Industry Energy Efficiency Standards</v>
      </c>
      <c r="C1419" s="76" t="str">
        <f t="shared" si="40"/>
        <v>Percentage Improvement in Eqpt Efficiency Standards above BAU</v>
      </c>
      <c r="D1419" s="78" t="s">
        <v>1310</v>
      </c>
      <c r="E1419" s="88" t="s">
        <v>645</v>
      </c>
      <c r="F1419" t="s">
        <v>1273</v>
      </c>
      <c r="G1419" s="88" t="s">
        <v>649</v>
      </c>
      <c r="H1419" s="15">
        <v>1061</v>
      </c>
      <c r="I1419" s="213" t="s">
        <v>44</v>
      </c>
      <c r="J1419" s="202" t="str">
        <f>IF(ISBLANK(INDEX('Policy Characteristics'!D:D,MATCH($C1419,'Policy Characteristics'!$C:$C,0))),"",INDEX('Policy Characteristics'!D:D,MATCH($C1419,'Policy Characteristics'!$C:$C,0)))</f>
        <v>Industry Energy Efficiency Standards</v>
      </c>
      <c r="K1419" s="76" t="str">
        <f>IF(ISBLANK(INDEX('Policy Characteristics'!E:E,MATCH($C1419,'Policy Characteristics'!$C:$C,0))),"",INDEX('Policy Characteristics'!E:E,MATCH($C1419,'Policy Characteristics'!$C:$C,0)))</f>
        <v>indst efficiency standards</v>
      </c>
      <c r="L1419" s="205">
        <f>IF(ISBLANK(INDEX('Policy Characteristics'!F:F,MATCH($C1419,'Policy Characteristics'!$C:$C,0))),"",INDEX('Policy Characteristics'!F:F,MATCH($C1419,'Policy Characteristics'!$C:$C,0)))</f>
        <v>0</v>
      </c>
      <c r="M1419" s="205">
        <f>IF(ISBLANK(INDEX('Policy Characteristics'!G:G,MATCH($C1419,'Policy Characteristics'!$C:$C,0))),"",INDEX('Policy Characteristics'!G:G,MATCH($C1419,'Policy Characteristics'!$C:$C,0)))</f>
        <v>0.3</v>
      </c>
      <c r="N1419" s="205">
        <f>IF(ISBLANK(INDEX('Policy Characteristics'!H:H,MATCH($C1419,'Policy Characteristics'!$C:$C,0))),"",INDEX('Policy Characteristics'!H:H,MATCH($C1419,'Policy Characteristics'!$C:$C,0)))</f>
        <v>0.01</v>
      </c>
      <c r="O1419" s="76" t="str">
        <f>IF(ISBLANK(INDEX('Policy Characteristics'!I:I,MATCH($C1419,'Policy Characteristics'!$C:$C,0))),"",INDEX('Policy Characteristics'!I:I,MATCH($C1419,'Policy Characteristics'!$C:$C,0)))</f>
        <v>% reduction in energy use</v>
      </c>
      <c r="P1419" s="7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76" t="str">
        <f>IF(ISBLANK(INDEX('Policy Characteristics'!K:K,MATCH($C1419,'Policy Characteristics'!$C:$C,0))),"",INDEX('Policy Characteristics'!K:K,MATCH($C1419,'Policy Characteristics'!$C:$C,0)))</f>
        <v>industry-ag-main.html#eff-stds</v>
      </c>
      <c r="R1419" s="76" t="str">
        <f>IF(ISBLANK(INDEX('Policy Characteristics'!L:L,MATCH($C1419,'Policy Characteristics'!$C:$C,0))),"",INDEX('Policy Characteristics'!L:L,MATCH($C1419,'Policy Characteristics'!$C:$C,0)))</f>
        <v>industry-energy-efficiency-standards.html</v>
      </c>
    </row>
    <row r="1420" spans="1:18" s="76" customFormat="1" x14ac:dyDescent="0.25">
      <c r="A1420" s="76" t="str">
        <f>IF(ISBLANK(INDEX('Policy Characteristics'!A:A,MATCH($C1420,'Policy Characteristics'!$C:$C,0))),"",INDEX('Policy Characteristics'!A:A,MATCH($C1420,'Policy Characteristics'!$C:$C,0)))</f>
        <v>Industry</v>
      </c>
      <c r="B1420" s="200" t="str">
        <f>IF(ISBLANK(INDEX('Policy Characteristics'!B:B,MATCH($C1420,'Policy Characteristics'!$C:$C,0))),"",INDEX('Policy Characteristics'!B:B,MATCH($C1420,'Policy Characteristics'!$C:$C,0)))</f>
        <v>Industry Energy Efficiency Standards</v>
      </c>
      <c r="C1420" s="76" t="str">
        <f t="shared" si="40"/>
        <v>Percentage Improvement in Eqpt Efficiency Standards above BAU</v>
      </c>
      <c r="D1420" s="78" t="s">
        <v>1310</v>
      </c>
      <c r="E1420" s="88" t="s">
        <v>646</v>
      </c>
      <c r="F1420" t="s">
        <v>1273</v>
      </c>
      <c r="G1420" s="88" t="s">
        <v>650</v>
      </c>
      <c r="H1420" s="15">
        <v>1062</v>
      </c>
      <c r="I1420" s="213" t="s">
        <v>43</v>
      </c>
      <c r="J1420" s="202" t="str">
        <f>IF(ISBLANK(INDEX('Policy Characteristics'!D:D,MATCH($C1420,'Policy Characteristics'!$C:$C,0))),"",INDEX('Policy Characteristics'!D:D,MATCH($C1420,'Policy Characteristics'!$C:$C,0)))</f>
        <v>Industry Energy Efficiency Standards</v>
      </c>
      <c r="K1420" s="76" t="str">
        <f>IF(ISBLANK(INDEX('Policy Characteristics'!E:E,MATCH($C1420,'Policy Characteristics'!$C:$C,0))),"",INDEX('Policy Characteristics'!E:E,MATCH($C1420,'Policy Characteristics'!$C:$C,0)))</f>
        <v>indst efficiency standards</v>
      </c>
      <c r="L1420" s="205">
        <f>IF(ISBLANK(INDEX('Policy Characteristics'!F:F,MATCH($C1420,'Policy Characteristics'!$C:$C,0))),"",INDEX('Policy Characteristics'!F:F,MATCH($C1420,'Policy Characteristics'!$C:$C,0)))</f>
        <v>0</v>
      </c>
      <c r="M1420" s="205">
        <f>IF(ISBLANK(INDEX('Policy Characteristics'!G:G,MATCH($C1420,'Policy Characteristics'!$C:$C,0))),"",INDEX('Policy Characteristics'!G:G,MATCH($C1420,'Policy Characteristics'!$C:$C,0)))</f>
        <v>0.3</v>
      </c>
      <c r="N1420" s="205">
        <f>IF(ISBLANK(INDEX('Policy Characteristics'!H:H,MATCH($C1420,'Policy Characteristics'!$C:$C,0))),"",INDEX('Policy Characteristics'!H:H,MATCH($C1420,'Policy Characteristics'!$C:$C,0)))</f>
        <v>0.01</v>
      </c>
      <c r="O1420" s="76" t="str">
        <f>IF(ISBLANK(INDEX('Policy Characteristics'!I:I,MATCH($C1420,'Policy Characteristics'!$C:$C,0))),"",INDEX('Policy Characteristics'!I:I,MATCH($C1420,'Policy Characteristics'!$C:$C,0)))</f>
        <v>% reduction in energy use</v>
      </c>
      <c r="P1420" s="7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76" t="str">
        <f>IF(ISBLANK(INDEX('Policy Characteristics'!K:K,MATCH($C1420,'Policy Characteristics'!$C:$C,0))),"",INDEX('Policy Characteristics'!K:K,MATCH($C1420,'Policy Characteristics'!$C:$C,0)))</f>
        <v>industry-ag-main.html#eff-stds</v>
      </c>
      <c r="R1420" s="76" t="str">
        <f>IF(ISBLANK(INDEX('Policy Characteristics'!L:L,MATCH($C1420,'Policy Characteristics'!$C:$C,0))),"",INDEX('Policy Characteristics'!L:L,MATCH($C1420,'Policy Characteristics'!$C:$C,0)))</f>
        <v>industry-energy-efficiency-standards.html</v>
      </c>
    </row>
    <row r="1421" spans="1:18" s="76" customFormat="1" x14ac:dyDescent="0.25">
      <c r="A1421" s="76" t="str">
        <f>IF(ISBLANK(INDEX('Policy Characteristics'!A:A,MATCH($C1421,'Policy Characteristics'!$C:$C,0))),"",INDEX('Policy Characteristics'!A:A,MATCH($C1421,'Policy Characteristics'!$C:$C,0)))</f>
        <v>Industry</v>
      </c>
      <c r="B1421" s="200" t="str">
        <f>IF(ISBLANK(INDEX('Policy Characteristics'!B:B,MATCH($C1421,'Policy Characteristics'!$C:$C,0))),"",INDEX('Policy Characteristics'!B:B,MATCH($C1421,'Policy Characteristics'!$C:$C,0)))</f>
        <v>Industry Energy Efficiency Standards</v>
      </c>
      <c r="C1421" s="76" t="str">
        <f t="shared" si="40"/>
        <v>Percentage Improvement in Eqpt Efficiency Standards above BAU</v>
      </c>
      <c r="D1421" s="78" t="s">
        <v>1310</v>
      </c>
      <c r="E1421" s="88" t="s">
        <v>647</v>
      </c>
      <c r="F1421" t="s">
        <v>1273</v>
      </c>
      <c r="G1421" s="88" t="s">
        <v>653</v>
      </c>
      <c r="H1421" s="15">
        <v>1063</v>
      </c>
      <c r="I1421" s="213" t="s">
        <v>44</v>
      </c>
      <c r="J1421" s="202" t="str">
        <f>IF(ISBLANK(INDEX('Policy Characteristics'!D:D,MATCH($C1421,'Policy Characteristics'!$C:$C,0))),"",INDEX('Policy Characteristics'!D:D,MATCH($C1421,'Policy Characteristics'!$C:$C,0)))</f>
        <v>Industry Energy Efficiency Standards</v>
      </c>
      <c r="K1421" s="76" t="str">
        <f>IF(ISBLANK(INDEX('Policy Characteristics'!E:E,MATCH($C1421,'Policy Characteristics'!$C:$C,0))),"",INDEX('Policy Characteristics'!E:E,MATCH($C1421,'Policy Characteristics'!$C:$C,0)))</f>
        <v>indst efficiency standards</v>
      </c>
      <c r="L1421" s="205">
        <f>IF(ISBLANK(INDEX('Policy Characteristics'!F:F,MATCH($C1421,'Policy Characteristics'!$C:$C,0))),"",INDEX('Policy Characteristics'!F:F,MATCH($C1421,'Policy Characteristics'!$C:$C,0)))</f>
        <v>0</v>
      </c>
      <c r="M1421" s="205">
        <f>IF(ISBLANK(INDEX('Policy Characteristics'!G:G,MATCH($C1421,'Policy Characteristics'!$C:$C,0))),"",INDEX('Policy Characteristics'!G:G,MATCH($C1421,'Policy Characteristics'!$C:$C,0)))</f>
        <v>0.3</v>
      </c>
      <c r="N1421" s="205">
        <f>IF(ISBLANK(INDEX('Policy Characteristics'!H:H,MATCH($C1421,'Policy Characteristics'!$C:$C,0))),"",INDEX('Policy Characteristics'!H:H,MATCH($C1421,'Policy Characteristics'!$C:$C,0)))</f>
        <v>0.01</v>
      </c>
      <c r="O1421" s="76" t="str">
        <f>IF(ISBLANK(INDEX('Policy Characteristics'!I:I,MATCH($C1421,'Policy Characteristics'!$C:$C,0))),"",INDEX('Policy Characteristics'!I:I,MATCH($C1421,'Policy Characteristics'!$C:$C,0)))</f>
        <v>% reduction in energy use</v>
      </c>
      <c r="P1421" s="7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76" t="str">
        <f>IF(ISBLANK(INDEX('Policy Characteristics'!K:K,MATCH($C1421,'Policy Characteristics'!$C:$C,0))),"",INDEX('Policy Characteristics'!K:K,MATCH($C1421,'Policy Characteristics'!$C:$C,0)))</f>
        <v>industry-ag-main.html#eff-stds</v>
      </c>
      <c r="R1421" s="76" t="str">
        <f>IF(ISBLANK(INDEX('Policy Characteristics'!L:L,MATCH($C1421,'Policy Characteristics'!$C:$C,0))),"",INDEX('Policy Characteristics'!L:L,MATCH($C1421,'Policy Characteristics'!$C:$C,0)))</f>
        <v>industry-energy-efficiency-standards.html</v>
      </c>
    </row>
    <row r="1422" spans="1:18" s="76" customFormat="1" x14ac:dyDescent="0.25">
      <c r="A1422" s="76" t="str">
        <f>IF(ISBLANK(INDEX('Policy Characteristics'!A:A,MATCH($C1422,'Policy Characteristics'!$C:$C,0))),"",INDEX('Policy Characteristics'!A:A,MATCH($C1422,'Policy Characteristics'!$C:$C,0)))</f>
        <v>Industry</v>
      </c>
      <c r="B1422" s="200" t="str">
        <f>IF(ISBLANK(INDEX('Policy Characteristics'!B:B,MATCH($C1422,'Policy Characteristics'!$C:$C,0))),"",INDEX('Policy Characteristics'!B:B,MATCH($C1422,'Policy Characteristics'!$C:$C,0)))</f>
        <v>Industry Energy Efficiency Standards</v>
      </c>
      <c r="C1422" s="76" t="str">
        <f t="shared" si="40"/>
        <v>Percentage Improvement in Eqpt Efficiency Standards above BAU</v>
      </c>
      <c r="D1422" s="78" t="s">
        <v>1310</v>
      </c>
      <c r="E1422" s="88" t="s">
        <v>946</v>
      </c>
      <c r="F1422" t="s">
        <v>1273</v>
      </c>
      <c r="G1422" s="88" t="s">
        <v>949</v>
      </c>
      <c r="H1422" s="15">
        <v>1064</v>
      </c>
      <c r="I1422" s="213" t="s">
        <v>44</v>
      </c>
      <c r="J1422" s="202" t="str">
        <f>IF(ISBLANK(INDEX('Policy Characteristics'!D:D,MATCH($C1422,'Policy Characteristics'!$C:$C,0))),"",INDEX('Policy Characteristics'!D:D,MATCH($C1422,'Policy Characteristics'!$C:$C,0)))</f>
        <v>Industry Energy Efficiency Standards</v>
      </c>
      <c r="K1422" s="76" t="str">
        <f>IF(ISBLANK(INDEX('Policy Characteristics'!E:E,MATCH($C1422,'Policy Characteristics'!$C:$C,0))),"",INDEX('Policy Characteristics'!E:E,MATCH($C1422,'Policy Characteristics'!$C:$C,0)))</f>
        <v>indst efficiency standards</v>
      </c>
      <c r="L1422" s="205">
        <f>IF(ISBLANK(INDEX('Policy Characteristics'!F:F,MATCH($C1422,'Policy Characteristics'!$C:$C,0))),"",INDEX('Policy Characteristics'!F:F,MATCH($C1422,'Policy Characteristics'!$C:$C,0)))</f>
        <v>0</v>
      </c>
      <c r="M1422" s="205">
        <f>IF(ISBLANK(INDEX('Policy Characteristics'!G:G,MATCH($C1422,'Policy Characteristics'!$C:$C,0))),"",INDEX('Policy Characteristics'!G:G,MATCH($C1422,'Policy Characteristics'!$C:$C,0)))</f>
        <v>0.3</v>
      </c>
      <c r="N1422" s="205">
        <f>IF(ISBLANK(INDEX('Policy Characteristics'!H:H,MATCH($C1422,'Policy Characteristics'!$C:$C,0))),"",INDEX('Policy Characteristics'!H:H,MATCH($C1422,'Policy Characteristics'!$C:$C,0)))</f>
        <v>0.01</v>
      </c>
      <c r="O1422" s="76" t="str">
        <f>IF(ISBLANK(INDEX('Policy Characteristics'!I:I,MATCH($C1422,'Policy Characteristics'!$C:$C,0))),"",INDEX('Policy Characteristics'!I:I,MATCH($C1422,'Policy Characteristics'!$C:$C,0)))</f>
        <v>% reduction in energy use</v>
      </c>
      <c r="P1422" s="7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76" t="str">
        <f>IF(ISBLANK(INDEX('Policy Characteristics'!K:K,MATCH($C1422,'Policy Characteristics'!$C:$C,0))),"",INDEX('Policy Characteristics'!K:K,MATCH($C1422,'Policy Characteristics'!$C:$C,0)))</f>
        <v>industry-ag-main.html#eff-stds</v>
      </c>
      <c r="R1422" s="76" t="str">
        <f>IF(ISBLANK(INDEX('Policy Characteristics'!L:L,MATCH($C1422,'Policy Characteristics'!$C:$C,0))),"",INDEX('Policy Characteristics'!L:L,MATCH($C1422,'Policy Characteristics'!$C:$C,0)))</f>
        <v>industry-energy-efficiency-standards.html</v>
      </c>
    </row>
    <row r="1423" spans="1:18" s="76" customFormat="1" x14ac:dyDescent="0.25">
      <c r="A1423" s="76" t="str">
        <f>IF(ISBLANK(INDEX('Policy Characteristics'!A:A,MATCH($C1423,'Policy Characteristics'!$C:$C,0))),"",INDEX('Policy Characteristics'!A:A,MATCH($C1423,'Policy Characteristics'!$C:$C,0)))</f>
        <v>Industry</v>
      </c>
      <c r="B1423" s="200" t="str">
        <f>IF(ISBLANK(INDEX('Policy Characteristics'!B:B,MATCH($C1423,'Policy Characteristics'!$C:$C,0))),"",INDEX('Policy Characteristics'!B:B,MATCH($C1423,'Policy Characteristics'!$C:$C,0)))</f>
        <v>Industry Energy Efficiency Standards</v>
      </c>
      <c r="C1423" s="76" t="str">
        <f t="shared" si="40"/>
        <v>Percentage Improvement in Eqpt Efficiency Standards above BAU</v>
      </c>
      <c r="D1423" s="78" t="s">
        <v>1310</v>
      </c>
      <c r="E1423" s="88" t="s">
        <v>947</v>
      </c>
      <c r="F1423" t="s">
        <v>1273</v>
      </c>
      <c r="G1423" s="88" t="s">
        <v>951</v>
      </c>
      <c r="H1423" s="15">
        <v>1065</v>
      </c>
      <c r="I1423" s="213" t="s">
        <v>44</v>
      </c>
      <c r="J1423" s="202" t="str">
        <f>IF(ISBLANK(INDEX('Policy Characteristics'!D:D,MATCH($C1423,'Policy Characteristics'!$C:$C,0))),"",INDEX('Policy Characteristics'!D:D,MATCH($C1423,'Policy Characteristics'!$C:$C,0)))</f>
        <v>Industry Energy Efficiency Standards</v>
      </c>
      <c r="K1423" s="76" t="str">
        <f>IF(ISBLANK(INDEX('Policy Characteristics'!E:E,MATCH($C1423,'Policy Characteristics'!$C:$C,0))),"",INDEX('Policy Characteristics'!E:E,MATCH($C1423,'Policy Characteristics'!$C:$C,0)))</f>
        <v>indst efficiency standards</v>
      </c>
      <c r="L1423" s="205">
        <f>IF(ISBLANK(INDEX('Policy Characteristics'!F:F,MATCH($C1423,'Policy Characteristics'!$C:$C,0))),"",INDEX('Policy Characteristics'!F:F,MATCH($C1423,'Policy Characteristics'!$C:$C,0)))</f>
        <v>0</v>
      </c>
      <c r="M1423" s="205">
        <f>IF(ISBLANK(INDEX('Policy Characteristics'!G:G,MATCH($C1423,'Policy Characteristics'!$C:$C,0))),"",INDEX('Policy Characteristics'!G:G,MATCH($C1423,'Policy Characteristics'!$C:$C,0)))</f>
        <v>0.3</v>
      </c>
      <c r="N1423" s="205">
        <f>IF(ISBLANK(INDEX('Policy Characteristics'!H:H,MATCH($C1423,'Policy Characteristics'!$C:$C,0))),"",INDEX('Policy Characteristics'!H:H,MATCH($C1423,'Policy Characteristics'!$C:$C,0)))</f>
        <v>0.01</v>
      </c>
      <c r="O1423" s="76" t="str">
        <f>IF(ISBLANK(INDEX('Policy Characteristics'!I:I,MATCH($C1423,'Policy Characteristics'!$C:$C,0))),"",INDEX('Policy Characteristics'!I:I,MATCH($C1423,'Policy Characteristics'!$C:$C,0)))</f>
        <v>% reduction in energy use</v>
      </c>
      <c r="P1423" s="7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76" t="str">
        <f>IF(ISBLANK(INDEX('Policy Characteristics'!K:K,MATCH($C1423,'Policy Characteristics'!$C:$C,0))),"",INDEX('Policy Characteristics'!K:K,MATCH($C1423,'Policy Characteristics'!$C:$C,0)))</f>
        <v>industry-ag-main.html#eff-stds</v>
      </c>
      <c r="R1423" s="76" t="str">
        <f>IF(ISBLANK(INDEX('Policy Characteristics'!L:L,MATCH($C1423,'Policy Characteristics'!$C:$C,0))),"",INDEX('Policy Characteristics'!L:L,MATCH($C1423,'Policy Characteristics'!$C:$C,0)))</f>
        <v>industry-energy-efficiency-standards.html</v>
      </c>
    </row>
    <row r="1424" spans="1:18" s="76" customFormat="1" x14ac:dyDescent="0.25">
      <c r="A1424" s="76" t="str">
        <f>IF(ISBLANK(INDEX('Policy Characteristics'!A:A,MATCH($C1424,'Policy Characteristics'!$C:$C,0))),"",INDEX('Policy Characteristics'!A:A,MATCH($C1424,'Policy Characteristics'!$C:$C,0)))</f>
        <v>Industry</v>
      </c>
      <c r="B1424" s="200" t="str">
        <f>IF(ISBLANK(INDEX('Policy Characteristics'!B:B,MATCH($C1424,'Policy Characteristics'!$C:$C,0))),"",INDEX('Policy Characteristics'!B:B,MATCH($C1424,'Policy Characteristics'!$C:$C,0)))</f>
        <v>Industry Energy Efficiency Standards</v>
      </c>
      <c r="C1424" s="76" t="str">
        <f t="shared" si="40"/>
        <v>Percentage Improvement in Eqpt Efficiency Standards above BAU</v>
      </c>
      <c r="D1424" s="78" t="s">
        <v>1310</v>
      </c>
      <c r="E1424" s="88" t="s">
        <v>948</v>
      </c>
      <c r="F1424" t="s">
        <v>1273</v>
      </c>
      <c r="G1424" s="88" t="s">
        <v>952</v>
      </c>
      <c r="H1424" s="15">
        <v>1066</v>
      </c>
      <c r="I1424" s="213" t="s">
        <v>43</v>
      </c>
      <c r="J1424" s="202" t="str">
        <f>IF(ISBLANK(INDEX('Policy Characteristics'!D:D,MATCH($C1424,'Policy Characteristics'!$C:$C,0))),"",INDEX('Policy Characteristics'!D:D,MATCH($C1424,'Policy Characteristics'!$C:$C,0)))</f>
        <v>Industry Energy Efficiency Standards</v>
      </c>
      <c r="K1424" s="76" t="str">
        <f>IF(ISBLANK(INDEX('Policy Characteristics'!E:E,MATCH($C1424,'Policy Characteristics'!$C:$C,0))),"",INDEX('Policy Characteristics'!E:E,MATCH($C1424,'Policy Characteristics'!$C:$C,0)))</f>
        <v>indst efficiency standards</v>
      </c>
      <c r="L1424" s="205">
        <f>IF(ISBLANK(INDEX('Policy Characteristics'!F:F,MATCH($C1424,'Policy Characteristics'!$C:$C,0))),"",INDEX('Policy Characteristics'!F:F,MATCH($C1424,'Policy Characteristics'!$C:$C,0)))</f>
        <v>0</v>
      </c>
      <c r="M1424" s="205">
        <f>IF(ISBLANK(INDEX('Policy Characteristics'!G:G,MATCH($C1424,'Policy Characteristics'!$C:$C,0))),"",INDEX('Policy Characteristics'!G:G,MATCH($C1424,'Policy Characteristics'!$C:$C,0)))</f>
        <v>0.3</v>
      </c>
      <c r="N1424" s="205">
        <f>IF(ISBLANK(INDEX('Policy Characteristics'!H:H,MATCH($C1424,'Policy Characteristics'!$C:$C,0))),"",INDEX('Policy Characteristics'!H:H,MATCH($C1424,'Policy Characteristics'!$C:$C,0)))</f>
        <v>0.01</v>
      </c>
      <c r="O1424" s="76" t="str">
        <f>IF(ISBLANK(INDEX('Policy Characteristics'!I:I,MATCH($C1424,'Policy Characteristics'!$C:$C,0))),"",INDEX('Policy Characteristics'!I:I,MATCH($C1424,'Policy Characteristics'!$C:$C,0)))</f>
        <v>% reduction in energy use</v>
      </c>
      <c r="P1424" s="7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76" t="str">
        <f>IF(ISBLANK(INDEX('Policy Characteristics'!K:K,MATCH($C1424,'Policy Characteristics'!$C:$C,0))),"",INDEX('Policy Characteristics'!K:K,MATCH($C1424,'Policy Characteristics'!$C:$C,0)))</f>
        <v>industry-ag-main.html#eff-stds</v>
      </c>
      <c r="R1424" s="76" t="str">
        <f>IF(ISBLANK(INDEX('Policy Characteristics'!L:L,MATCH($C1424,'Policy Characteristics'!$C:$C,0))),"",INDEX('Policy Characteristics'!L:L,MATCH($C1424,'Policy Characteristics'!$C:$C,0)))</f>
        <v>industry-energy-efficiency-standards.html</v>
      </c>
    </row>
    <row r="1425" spans="1:18" s="76" customFormat="1" x14ac:dyDescent="0.25">
      <c r="A1425" s="76" t="str">
        <f>IF(ISBLANK(INDEX('Policy Characteristics'!A:A,MATCH($C1425,'Policy Characteristics'!$C:$C,0))),"",INDEX('Policy Characteristics'!A:A,MATCH($C1425,'Policy Characteristics'!$C:$C,0)))</f>
        <v>Industry</v>
      </c>
      <c r="B1425" s="200" t="str">
        <f>IF(ISBLANK(INDEX('Policy Characteristics'!B:B,MATCH($C1425,'Policy Characteristics'!$C:$C,0))),"",INDEX('Policy Characteristics'!B:B,MATCH($C1425,'Policy Characteristics'!$C:$C,0)))</f>
        <v>Industry Energy Efficiency Standards</v>
      </c>
      <c r="C1425" s="76" t="str">
        <f t="shared" si="40"/>
        <v>Percentage Improvement in Eqpt Efficiency Standards above BAU</v>
      </c>
      <c r="D1425" s="78" t="s">
        <v>1310</v>
      </c>
      <c r="E1425" s="88" t="s">
        <v>945</v>
      </c>
      <c r="F1425" t="s">
        <v>1273</v>
      </c>
      <c r="G1425" s="88" t="s">
        <v>950</v>
      </c>
      <c r="H1425" s="15">
        <v>1067</v>
      </c>
      <c r="I1425" s="213" t="s">
        <v>44</v>
      </c>
      <c r="J1425" s="202" t="str">
        <f>IF(ISBLANK(INDEX('Policy Characteristics'!D:D,MATCH($C1425,'Policy Characteristics'!$C:$C,0))),"",INDEX('Policy Characteristics'!D:D,MATCH($C1425,'Policy Characteristics'!$C:$C,0)))</f>
        <v>Industry Energy Efficiency Standards</v>
      </c>
      <c r="K1425" s="76" t="str">
        <f>IF(ISBLANK(INDEX('Policy Characteristics'!E:E,MATCH($C1425,'Policy Characteristics'!$C:$C,0))),"",INDEX('Policy Characteristics'!E:E,MATCH($C1425,'Policy Characteristics'!$C:$C,0)))</f>
        <v>indst efficiency standards</v>
      </c>
      <c r="L1425" s="205">
        <f>IF(ISBLANK(INDEX('Policy Characteristics'!F:F,MATCH($C1425,'Policy Characteristics'!$C:$C,0))),"",INDEX('Policy Characteristics'!F:F,MATCH($C1425,'Policy Characteristics'!$C:$C,0)))</f>
        <v>0</v>
      </c>
      <c r="M1425" s="205">
        <f>IF(ISBLANK(INDEX('Policy Characteristics'!G:G,MATCH($C1425,'Policy Characteristics'!$C:$C,0))),"",INDEX('Policy Characteristics'!G:G,MATCH($C1425,'Policy Characteristics'!$C:$C,0)))</f>
        <v>0.3</v>
      </c>
      <c r="N1425" s="205">
        <f>IF(ISBLANK(INDEX('Policy Characteristics'!H:H,MATCH($C1425,'Policy Characteristics'!$C:$C,0))),"",INDEX('Policy Characteristics'!H:H,MATCH($C1425,'Policy Characteristics'!$C:$C,0)))</f>
        <v>0.01</v>
      </c>
      <c r="O1425" s="76" t="str">
        <f>IF(ISBLANK(INDEX('Policy Characteristics'!I:I,MATCH($C1425,'Policy Characteristics'!$C:$C,0))),"",INDEX('Policy Characteristics'!I:I,MATCH($C1425,'Policy Characteristics'!$C:$C,0)))</f>
        <v>% reduction in energy use</v>
      </c>
      <c r="P1425" s="7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76" t="str">
        <f>IF(ISBLANK(INDEX('Policy Characteristics'!K:K,MATCH($C1425,'Policy Characteristics'!$C:$C,0))),"",INDEX('Policy Characteristics'!K:K,MATCH($C1425,'Policy Characteristics'!$C:$C,0)))</f>
        <v>industry-ag-main.html#eff-stds</v>
      </c>
      <c r="R1425" s="76" t="str">
        <f>IF(ISBLANK(INDEX('Policy Characteristics'!L:L,MATCH($C1425,'Policy Characteristics'!$C:$C,0))),"",INDEX('Policy Characteristics'!L:L,MATCH($C1425,'Policy Characteristics'!$C:$C,0)))</f>
        <v>industry-energy-efficiency-standards.html</v>
      </c>
    </row>
    <row r="1426" spans="1:18" s="76" customFormat="1" x14ac:dyDescent="0.25">
      <c r="A1426" s="76" t="str">
        <f>IF(ISBLANK(INDEX('Policy Characteristics'!A:A,MATCH($C1426,'Policy Characteristics'!$C:$C,0))),"",INDEX('Policy Characteristics'!A:A,MATCH($C1426,'Policy Characteristics'!$C:$C,0)))</f>
        <v>Industry</v>
      </c>
      <c r="B1426" s="200" t="str">
        <f>IF(ISBLANK(INDEX('Policy Characteristics'!B:B,MATCH($C1426,'Policy Characteristics'!$C:$C,0))),"",INDEX('Policy Characteristics'!B:B,MATCH($C1426,'Policy Characteristics'!$C:$C,0)))</f>
        <v>Industry Energy Efficiency Standards</v>
      </c>
      <c r="C1426" s="76" t="str">
        <f t="shared" si="40"/>
        <v>Percentage Improvement in Eqpt Efficiency Standards above BAU</v>
      </c>
      <c r="D1426" s="78" t="s">
        <v>1311</v>
      </c>
      <c r="E1426" s="88" t="s">
        <v>642</v>
      </c>
      <c r="F1426" t="s">
        <v>1274</v>
      </c>
      <c r="G1426" s="88" t="s">
        <v>648</v>
      </c>
      <c r="H1426" s="15">
        <v>1068</v>
      </c>
      <c r="I1426" s="213" t="s">
        <v>43</v>
      </c>
      <c r="J1426" s="202" t="str">
        <f>IF(ISBLANK(INDEX('Policy Characteristics'!D:D,MATCH($C1426,'Policy Characteristics'!$C:$C,0))),"",INDEX('Policy Characteristics'!D:D,MATCH($C1426,'Policy Characteristics'!$C:$C,0)))</f>
        <v>Industry Energy Efficiency Standards</v>
      </c>
      <c r="K1426" s="76" t="str">
        <f>IF(ISBLANK(INDEX('Policy Characteristics'!E:E,MATCH($C1426,'Policy Characteristics'!$C:$C,0))),"",INDEX('Policy Characteristics'!E:E,MATCH($C1426,'Policy Characteristics'!$C:$C,0)))</f>
        <v>indst efficiency standards</v>
      </c>
      <c r="L1426" s="205">
        <f>IF(ISBLANK(INDEX('Policy Characteristics'!F:F,MATCH($C1426,'Policy Characteristics'!$C:$C,0))),"",INDEX('Policy Characteristics'!F:F,MATCH($C1426,'Policy Characteristics'!$C:$C,0)))</f>
        <v>0</v>
      </c>
      <c r="M1426" s="205">
        <f>IF(ISBLANK(INDEX('Policy Characteristics'!G:G,MATCH($C1426,'Policy Characteristics'!$C:$C,0))),"",INDEX('Policy Characteristics'!G:G,MATCH($C1426,'Policy Characteristics'!$C:$C,0)))</f>
        <v>0.3</v>
      </c>
      <c r="N1426" s="205">
        <f>IF(ISBLANK(INDEX('Policy Characteristics'!H:H,MATCH($C1426,'Policy Characteristics'!$C:$C,0))),"",INDEX('Policy Characteristics'!H:H,MATCH($C1426,'Policy Characteristics'!$C:$C,0)))</f>
        <v>0.01</v>
      </c>
      <c r="O1426" s="76" t="str">
        <f>IF(ISBLANK(INDEX('Policy Characteristics'!I:I,MATCH($C1426,'Policy Characteristics'!$C:$C,0))),"",INDEX('Policy Characteristics'!I:I,MATCH($C1426,'Policy Characteristics'!$C:$C,0)))</f>
        <v>% reduction in energy use</v>
      </c>
      <c r="P1426" s="7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76" t="str">
        <f>IF(ISBLANK(INDEX('Policy Characteristics'!K:K,MATCH($C1426,'Policy Characteristics'!$C:$C,0))),"",INDEX('Policy Characteristics'!K:K,MATCH($C1426,'Policy Characteristics'!$C:$C,0)))</f>
        <v>industry-ag-main.html#eff-stds</v>
      </c>
      <c r="R1426" s="76" t="str">
        <f>IF(ISBLANK(INDEX('Policy Characteristics'!L:L,MATCH($C1426,'Policy Characteristics'!$C:$C,0))),"",INDEX('Policy Characteristics'!L:L,MATCH($C1426,'Policy Characteristics'!$C:$C,0)))</f>
        <v>industry-energy-efficiency-standards.html</v>
      </c>
    </row>
    <row r="1427" spans="1:18" s="76" customFormat="1" x14ac:dyDescent="0.25">
      <c r="A1427" s="76" t="str">
        <f>IF(ISBLANK(INDEX('Policy Characteristics'!A:A,MATCH($C1427,'Policy Characteristics'!$C:$C,0))),"",INDEX('Policy Characteristics'!A:A,MATCH($C1427,'Policy Characteristics'!$C:$C,0)))</f>
        <v>Industry</v>
      </c>
      <c r="B1427" s="200" t="str">
        <f>IF(ISBLANK(INDEX('Policy Characteristics'!B:B,MATCH($C1427,'Policy Characteristics'!$C:$C,0))),"",INDEX('Policy Characteristics'!B:B,MATCH($C1427,'Policy Characteristics'!$C:$C,0)))</f>
        <v>Industry Energy Efficiency Standards</v>
      </c>
      <c r="C1427" s="76" t="str">
        <f t="shared" si="40"/>
        <v>Percentage Improvement in Eqpt Efficiency Standards above BAU</v>
      </c>
      <c r="D1427" s="78" t="s">
        <v>1311</v>
      </c>
      <c r="E1427" s="88" t="s">
        <v>643</v>
      </c>
      <c r="F1427" t="s">
        <v>1274</v>
      </c>
      <c r="G1427" s="88" t="s">
        <v>651</v>
      </c>
      <c r="H1427" s="15">
        <v>1069</v>
      </c>
      <c r="I1427" s="213" t="s">
        <v>44</v>
      </c>
      <c r="J1427" s="202" t="str">
        <f>IF(ISBLANK(INDEX('Policy Characteristics'!D:D,MATCH($C1427,'Policy Characteristics'!$C:$C,0))),"",INDEX('Policy Characteristics'!D:D,MATCH($C1427,'Policy Characteristics'!$C:$C,0)))</f>
        <v>Industry Energy Efficiency Standards</v>
      </c>
      <c r="K1427" s="76" t="str">
        <f>IF(ISBLANK(INDEX('Policy Characteristics'!E:E,MATCH($C1427,'Policy Characteristics'!$C:$C,0))),"",INDEX('Policy Characteristics'!E:E,MATCH($C1427,'Policy Characteristics'!$C:$C,0)))</f>
        <v>indst efficiency standards</v>
      </c>
      <c r="L1427" s="205">
        <f>IF(ISBLANK(INDEX('Policy Characteristics'!F:F,MATCH($C1427,'Policy Characteristics'!$C:$C,0))),"",INDEX('Policy Characteristics'!F:F,MATCH($C1427,'Policy Characteristics'!$C:$C,0)))</f>
        <v>0</v>
      </c>
      <c r="M1427" s="205">
        <f>IF(ISBLANK(INDEX('Policy Characteristics'!G:G,MATCH($C1427,'Policy Characteristics'!$C:$C,0))),"",INDEX('Policy Characteristics'!G:G,MATCH($C1427,'Policy Characteristics'!$C:$C,0)))</f>
        <v>0.3</v>
      </c>
      <c r="N1427" s="205">
        <f>IF(ISBLANK(INDEX('Policy Characteristics'!H:H,MATCH($C1427,'Policy Characteristics'!$C:$C,0))),"",INDEX('Policy Characteristics'!H:H,MATCH($C1427,'Policy Characteristics'!$C:$C,0)))</f>
        <v>0.01</v>
      </c>
      <c r="O1427" s="76" t="str">
        <f>IF(ISBLANK(INDEX('Policy Characteristics'!I:I,MATCH($C1427,'Policy Characteristics'!$C:$C,0))),"",INDEX('Policy Characteristics'!I:I,MATCH($C1427,'Policy Characteristics'!$C:$C,0)))</f>
        <v>% reduction in energy use</v>
      </c>
      <c r="P1427" s="7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76" t="str">
        <f>IF(ISBLANK(INDEX('Policy Characteristics'!K:K,MATCH($C1427,'Policy Characteristics'!$C:$C,0))),"",INDEX('Policy Characteristics'!K:K,MATCH($C1427,'Policy Characteristics'!$C:$C,0)))</f>
        <v>industry-ag-main.html#eff-stds</v>
      </c>
      <c r="R1427" s="76" t="str">
        <f>IF(ISBLANK(INDEX('Policy Characteristics'!L:L,MATCH($C1427,'Policy Characteristics'!$C:$C,0))),"",INDEX('Policy Characteristics'!L:L,MATCH($C1427,'Policy Characteristics'!$C:$C,0)))</f>
        <v>industry-energy-efficiency-standards.html</v>
      </c>
    </row>
    <row r="1428" spans="1:18" s="76" customFormat="1" x14ac:dyDescent="0.25">
      <c r="A1428" s="76" t="str">
        <f>IF(ISBLANK(INDEX('Policy Characteristics'!A:A,MATCH($C1428,'Policy Characteristics'!$C:$C,0))),"",INDEX('Policy Characteristics'!A:A,MATCH($C1428,'Policy Characteristics'!$C:$C,0)))</f>
        <v>Industry</v>
      </c>
      <c r="B1428" s="200" t="str">
        <f>IF(ISBLANK(INDEX('Policy Characteristics'!B:B,MATCH($C1428,'Policy Characteristics'!$C:$C,0))),"",INDEX('Policy Characteristics'!B:B,MATCH($C1428,'Policy Characteristics'!$C:$C,0)))</f>
        <v>Industry Energy Efficiency Standards</v>
      </c>
      <c r="C1428" s="76" t="str">
        <f t="shared" si="40"/>
        <v>Percentage Improvement in Eqpt Efficiency Standards above BAU</v>
      </c>
      <c r="D1428" s="78" t="s">
        <v>1311</v>
      </c>
      <c r="E1428" s="88" t="s">
        <v>644</v>
      </c>
      <c r="F1428" t="s">
        <v>1274</v>
      </c>
      <c r="G1428" s="88" t="s">
        <v>652</v>
      </c>
      <c r="H1428" s="15">
        <v>1070</v>
      </c>
      <c r="I1428" s="213" t="s">
        <v>43</v>
      </c>
      <c r="J1428" s="202" t="str">
        <f>IF(ISBLANK(INDEX('Policy Characteristics'!D:D,MATCH($C1428,'Policy Characteristics'!$C:$C,0))),"",INDEX('Policy Characteristics'!D:D,MATCH($C1428,'Policy Characteristics'!$C:$C,0)))</f>
        <v>Industry Energy Efficiency Standards</v>
      </c>
      <c r="K1428" s="76" t="str">
        <f>IF(ISBLANK(INDEX('Policy Characteristics'!E:E,MATCH($C1428,'Policy Characteristics'!$C:$C,0))),"",INDEX('Policy Characteristics'!E:E,MATCH($C1428,'Policy Characteristics'!$C:$C,0)))</f>
        <v>indst efficiency standards</v>
      </c>
      <c r="L1428" s="205">
        <f>IF(ISBLANK(INDEX('Policy Characteristics'!F:F,MATCH($C1428,'Policy Characteristics'!$C:$C,0))),"",INDEX('Policy Characteristics'!F:F,MATCH($C1428,'Policy Characteristics'!$C:$C,0)))</f>
        <v>0</v>
      </c>
      <c r="M1428" s="205">
        <f>IF(ISBLANK(INDEX('Policy Characteristics'!G:G,MATCH($C1428,'Policy Characteristics'!$C:$C,0))),"",INDEX('Policy Characteristics'!G:G,MATCH($C1428,'Policy Characteristics'!$C:$C,0)))</f>
        <v>0.3</v>
      </c>
      <c r="N1428" s="205">
        <f>IF(ISBLANK(INDEX('Policy Characteristics'!H:H,MATCH($C1428,'Policy Characteristics'!$C:$C,0))),"",INDEX('Policy Characteristics'!H:H,MATCH($C1428,'Policy Characteristics'!$C:$C,0)))</f>
        <v>0.01</v>
      </c>
      <c r="O1428" s="76" t="str">
        <f>IF(ISBLANK(INDEX('Policy Characteristics'!I:I,MATCH($C1428,'Policy Characteristics'!$C:$C,0))),"",INDEX('Policy Characteristics'!I:I,MATCH($C1428,'Policy Characteristics'!$C:$C,0)))</f>
        <v>% reduction in energy use</v>
      </c>
      <c r="P1428" s="7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76" t="str">
        <f>IF(ISBLANK(INDEX('Policy Characteristics'!K:K,MATCH($C1428,'Policy Characteristics'!$C:$C,0))),"",INDEX('Policy Characteristics'!K:K,MATCH($C1428,'Policy Characteristics'!$C:$C,0)))</f>
        <v>industry-ag-main.html#eff-stds</v>
      </c>
      <c r="R1428" s="76" t="str">
        <f>IF(ISBLANK(INDEX('Policy Characteristics'!L:L,MATCH($C1428,'Policy Characteristics'!$C:$C,0))),"",INDEX('Policy Characteristics'!L:L,MATCH($C1428,'Policy Characteristics'!$C:$C,0)))</f>
        <v>industry-energy-efficiency-standards.html</v>
      </c>
    </row>
    <row r="1429" spans="1:18" s="76" customFormat="1" x14ac:dyDescent="0.25">
      <c r="A1429" s="76" t="str">
        <f>IF(ISBLANK(INDEX('Policy Characteristics'!A:A,MATCH($C1429,'Policy Characteristics'!$C:$C,0))),"",INDEX('Policy Characteristics'!A:A,MATCH($C1429,'Policy Characteristics'!$C:$C,0)))</f>
        <v>Industry</v>
      </c>
      <c r="B1429" s="200" t="str">
        <f>IF(ISBLANK(INDEX('Policy Characteristics'!B:B,MATCH($C1429,'Policy Characteristics'!$C:$C,0))),"",INDEX('Policy Characteristics'!B:B,MATCH($C1429,'Policy Characteristics'!$C:$C,0)))</f>
        <v>Industry Energy Efficiency Standards</v>
      </c>
      <c r="C1429" s="76" t="str">
        <f t="shared" si="40"/>
        <v>Percentage Improvement in Eqpt Efficiency Standards above BAU</v>
      </c>
      <c r="D1429" s="78" t="s">
        <v>1311</v>
      </c>
      <c r="E1429" s="88" t="s">
        <v>645</v>
      </c>
      <c r="F1429" t="s">
        <v>1274</v>
      </c>
      <c r="G1429" s="88" t="s">
        <v>649</v>
      </c>
      <c r="H1429" s="15">
        <v>1071</v>
      </c>
      <c r="I1429" s="213" t="s">
        <v>44</v>
      </c>
      <c r="J1429" s="202" t="str">
        <f>IF(ISBLANK(INDEX('Policy Characteristics'!D:D,MATCH($C1429,'Policy Characteristics'!$C:$C,0))),"",INDEX('Policy Characteristics'!D:D,MATCH($C1429,'Policy Characteristics'!$C:$C,0)))</f>
        <v>Industry Energy Efficiency Standards</v>
      </c>
      <c r="K1429" s="76" t="str">
        <f>IF(ISBLANK(INDEX('Policy Characteristics'!E:E,MATCH($C1429,'Policy Characteristics'!$C:$C,0))),"",INDEX('Policy Characteristics'!E:E,MATCH($C1429,'Policy Characteristics'!$C:$C,0)))</f>
        <v>indst efficiency standards</v>
      </c>
      <c r="L1429" s="205">
        <f>IF(ISBLANK(INDEX('Policy Characteristics'!F:F,MATCH($C1429,'Policy Characteristics'!$C:$C,0))),"",INDEX('Policy Characteristics'!F:F,MATCH($C1429,'Policy Characteristics'!$C:$C,0)))</f>
        <v>0</v>
      </c>
      <c r="M1429" s="205">
        <f>IF(ISBLANK(INDEX('Policy Characteristics'!G:G,MATCH($C1429,'Policy Characteristics'!$C:$C,0))),"",INDEX('Policy Characteristics'!G:G,MATCH($C1429,'Policy Characteristics'!$C:$C,0)))</f>
        <v>0.3</v>
      </c>
      <c r="N1429" s="205">
        <f>IF(ISBLANK(INDEX('Policy Characteristics'!H:H,MATCH($C1429,'Policy Characteristics'!$C:$C,0))),"",INDEX('Policy Characteristics'!H:H,MATCH($C1429,'Policy Characteristics'!$C:$C,0)))</f>
        <v>0.01</v>
      </c>
      <c r="O1429" s="76" t="str">
        <f>IF(ISBLANK(INDEX('Policy Characteristics'!I:I,MATCH($C1429,'Policy Characteristics'!$C:$C,0))),"",INDEX('Policy Characteristics'!I:I,MATCH($C1429,'Policy Characteristics'!$C:$C,0)))</f>
        <v>% reduction in energy use</v>
      </c>
      <c r="P1429" s="7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76" t="str">
        <f>IF(ISBLANK(INDEX('Policy Characteristics'!K:K,MATCH($C1429,'Policy Characteristics'!$C:$C,0))),"",INDEX('Policy Characteristics'!K:K,MATCH($C1429,'Policy Characteristics'!$C:$C,0)))</f>
        <v>industry-ag-main.html#eff-stds</v>
      </c>
      <c r="R1429" s="76" t="str">
        <f>IF(ISBLANK(INDEX('Policy Characteristics'!L:L,MATCH($C1429,'Policy Characteristics'!$C:$C,0))),"",INDEX('Policy Characteristics'!L:L,MATCH($C1429,'Policy Characteristics'!$C:$C,0)))</f>
        <v>industry-energy-efficiency-standards.html</v>
      </c>
    </row>
    <row r="1430" spans="1:18" s="76" customFormat="1" x14ac:dyDescent="0.25">
      <c r="A1430" s="76" t="str">
        <f>IF(ISBLANK(INDEX('Policy Characteristics'!A:A,MATCH($C1430,'Policy Characteristics'!$C:$C,0))),"",INDEX('Policy Characteristics'!A:A,MATCH($C1430,'Policy Characteristics'!$C:$C,0)))</f>
        <v>Industry</v>
      </c>
      <c r="B1430" s="200" t="str">
        <f>IF(ISBLANK(INDEX('Policy Characteristics'!B:B,MATCH($C1430,'Policy Characteristics'!$C:$C,0))),"",INDEX('Policy Characteristics'!B:B,MATCH($C1430,'Policy Characteristics'!$C:$C,0)))</f>
        <v>Industry Energy Efficiency Standards</v>
      </c>
      <c r="C1430" s="76" t="str">
        <f t="shared" si="40"/>
        <v>Percentage Improvement in Eqpt Efficiency Standards above BAU</v>
      </c>
      <c r="D1430" s="78" t="s">
        <v>1311</v>
      </c>
      <c r="E1430" s="88" t="s">
        <v>646</v>
      </c>
      <c r="F1430" t="s">
        <v>1274</v>
      </c>
      <c r="G1430" s="88" t="s">
        <v>650</v>
      </c>
      <c r="H1430" s="15">
        <v>1072</v>
      </c>
      <c r="I1430" s="213" t="s">
        <v>43</v>
      </c>
      <c r="J1430" s="202" t="str">
        <f>IF(ISBLANK(INDEX('Policy Characteristics'!D:D,MATCH($C1430,'Policy Characteristics'!$C:$C,0))),"",INDEX('Policy Characteristics'!D:D,MATCH($C1430,'Policy Characteristics'!$C:$C,0)))</f>
        <v>Industry Energy Efficiency Standards</v>
      </c>
      <c r="K1430" s="76" t="str">
        <f>IF(ISBLANK(INDEX('Policy Characteristics'!E:E,MATCH($C1430,'Policy Characteristics'!$C:$C,0))),"",INDEX('Policy Characteristics'!E:E,MATCH($C1430,'Policy Characteristics'!$C:$C,0)))</f>
        <v>indst efficiency standards</v>
      </c>
      <c r="L1430" s="205">
        <f>IF(ISBLANK(INDEX('Policy Characteristics'!F:F,MATCH($C1430,'Policy Characteristics'!$C:$C,0))),"",INDEX('Policy Characteristics'!F:F,MATCH($C1430,'Policy Characteristics'!$C:$C,0)))</f>
        <v>0</v>
      </c>
      <c r="M1430" s="205">
        <f>IF(ISBLANK(INDEX('Policy Characteristics'!G:G,MATCH($C1430,'Policy Characteristics'!$C:$C,0))),"",INDEX('Policy Characteristics'!G:G,MATCH($C1430,'Policy Characteristics'!$C:$C,0)))</f>
        <v>0.3</v>
      </c>
      <c r="N1430" s="205">
        <f>IF(ISBLANK(INDEX('Policy Characteristics'!H:H,MATCH($C1430,'Policy Characteristics'!$C:$C,0))),"",INDEX('Policy Characteristics'!H:H,MATCH($C1430,'Policy Characteristics'!$C:$C,0)))</f>
        <v>0.01</v>
      </c>
      <c r="O1430" s="76" t="str">
        <f>IF(ISBLANK(INDEX('Policy Characteristics'!I:I,MATCH($C1430,'Policy Characteristics'!$C:$C,0))),"",INDEX('Policy Characteristics'!I:I,MATCH($C1430,'Policy Characteristics'!$C:$C,0)))</f>
        <v>% reduction in energy use</v>
      </c>
      <c r="P1430" s="7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76" t="str">
        <f>IF(ISBLANK(INDEX('Policy Characteristics'!K:K,MATCH($C1430,'Policy Characteristics'!$C:$C,0))),"",INDEX('Policy Characteristics'!K:K,MATCH($C1430,'Policy Characteristics'!$C:$C,0)))</f>
        <v>industry-ag-main.html#eff-stds</v>
      </c>
      <c r="R1430" s="76" t="str">
        <f>IF(ISBLANK(INDEX('Policy Characteristics'!L:L,MATCH($C1430,'Policy Characteristics'!$C:$C,0))),"",INDEX('Policy Characteristics'!L:L,MATCH($C1430,'Policy Characteristics'!$C:$C,0)))</f>
        <v>industry-energy-efficiency-standards.html</v>
      </c>
    </row>
    <row r="1431" spans="1:18" s="76" customFormat="1" x14ac:dyDescent="0.25">
      <c r="A1431" s="76" t="str">
        <f>IF(ISBLANK(INDEX('Policy Characteristics'!A:A,MATCH($C1431,'Policy Characteristics'!$C:$C,0))),"",INDEX('Policy Characteristics'!A:A,MATCH($C1431,'Policy Characteristics'!$C:$C,0)))</f>
        <v>Industry</v>
      </c>
      <c r="B1431" s="200" t="str">
        <f>IF(ISBLANK(INDEX('Policy Characteristics'!B:B,MATCH($C1431,'Policy Characteristics'!$C:$C,0))),"",INDEX('Policy Characteristics'!B:B,MATCH($C1431,'Policy Characteristics'!$C:$C,0)))</f>
        <v>Industry Energy Efficiency Standards</v>
      </c>
      <c r="C1431" s="76" t="str">
        <f t="shared" si="40"/>
        <v>Percentage Improvement in Eqpt Efficiency Standards above BAU</v>
      </c>
      <c r="D1431" s="78" t="s">
        <v>1311</v>
      </c>
      <c r="E1431" s="88" t="s">
        <v>647</v>
      </c>
      <c r="F1431" t="s">
        <v>1274</v>
      </c>
      <c r="G1431" s="88" t="s">
        <v>653</v>
      </c>
      <c r="H1431" s="15">
        <v>1073</v>
      </c>
      <c r="I1431" s="213" t="s">
        <v>44</v>
      </c>
      <c r="J1431" s="202" t="str">
        <f>IF(ISBLANK(INDEX('Policy Characteristics'!D:D,MATCH($C1431,'Policy Characteristics'!$C:$C,0))),"",INDEX('Policy Characteristics'!D:D,MATCH($C1431,'Policy Characteristics'!$C:$C,0)))</f>
        <v>Industry Energy Efficiency Standards</v>
      </c>
      <c r="K1431" s="76" t="str">
        <f>IF(ISBLANK(INDEX('Policy Characteristics'!E:E,MATCH($C1431,'Policy Characteristics'!$C:$C,0))),"",INDEX('Policy Characteristics'!E:E,MATCH($C1431,'Policy Characteristics'!$C:$C,0)))</f>
        <v>indst efficiency standards</v>
      </c>
      <c r="L1431" s="205">
        <f>IF(ISBLANK(INDEX('Policy Characteristics'!F:F,MATCH($C1431,'Policy Characteristics'!$C:$C,0))),"",INDEX('Policy Characteristics'!F:F,MATCH($C1431,'Policy Characteristics'!$C:$C,0)))</f>
        <v>0</v>
      </c>
      <c r="M1431" s="205">
        <f>IF(ISBLANK(INDEX('Policy Characteristics'!G:G,MATCH($C1431,'Policy Characteristics'!$C:$C,0))),"",INDEX('Policy Characteristics'!G:G,MATCH($C1431,'Policy Characteristics'!$C:$C,0)))</f>
        <v>0.3</v>
      </c>
      <c r="N1431" s="205">
        <f>IF(ISBLANK(INDEX('Policy Characteristics'!H:H,MATCH($C1431,'Policy Characteristics'!$C:$C,0))),"",INDEX('Policy Characteristics'!H:H,MATCH($C1431,'Policy Characteristics'!$C:$C,0)))</f>
        <v>0.01</v>
      </c>
      <c r="O1431" s="76" t="str">
        <f>IF(ISBLANK(INDEX('Policy Characteristics'!I:I,MATCH($C1431,'Policy Characteristics'!$C:$C,0))),"",INDEX('Policy Characteristics'!I:I,MATCH($C1431,'Policy Characteristics'!$C:$C,0)))</f>
        <v>% reduction in energy use</v>
      </c>
      <c r="P1431" s="7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76" t="str">
        <f>IF(ISBLANK(INDEX('Policy Characteristics'!K:K,MATCH($C1431,'Policy Characteristics'!$C:$C,0))),"",INDEX('Policy Characteristics'!K:K,MATCH($C1431,'Policy Characteristics'!$C:$C,0)))</f>
        <v>industry-ag-main.html#eff-stds</v>
      </c>
      <c r="R1431" s="76" t="str">
        <f>IF(ISBLANK(INDEX('Policy Characteristics'!L:L,MATCH($C1431,'Policy Characteristics'!$C:$C,0))),"",INDEX('Policy Characteristics'!L:L,MATCH($C1431,'Policy Characteristics'!$C:$C,0)))</f>
        <v>industry-energy-efficiency-standards.html</v>
      </c>
    </row>
    <row r="1432" spans="1:18" s="76" customFormat="1" x14ac:dyDescent="0.25">
      <c r="A1432" s="76" t="str">
        <f>IF(ISBLANK(INDEX('Policy Characteristics'!A:A,MATCH($C1432,'Policy Characteristics'!$C:$C,0))),"",INDEX('Policy Characteristics'!A:A,MATCH($C1432,'Policy Characteristics'!$C:$C,0)))</f>
        <v>Industry</v>
      </c>
      <c r="B1432" s="200" t="str">
        <f>IF(ISBLANK(INDEX('Policy Characteristics'!B:B,MATCH($C1432,'Policy Characteristics'!$C:$C,0))),"",INDEX('Policy Characteristics'!B:B,MATCH($C1432,'Policy Characteristics'!$C:$C,0)))</f>
        <v>Industry Energy Efficiency Standards</v>
      </c>
      <c r="C1432" s="76" t="str">
        <f t="shared" si="40"/>
        <v>Percentage Improvement in Eqpt Efficiency Standards above BAU</v>
      </c>
      <c r="D1432" s="78" t="s">
        <v>1311</v>
      </c>
      <c r="E1432" s="88" t="s">
        <v>946</v>
      </c>
      <c r="F1432" t="s">
        <v>1274</v>
      </c>
      <c r="G1432" s="88" t="s">
        <v>949</v>
      </c>
      <c r="H1432" s="15">
        <v>1074</v>
      </c>
      <c r="I1432" s="213" t="s">
        <v>44</v>
      </c>
      <c r="J1432" s="202" t="str">
        <f>IF(ISBLANK(INDEX('Policy Characteristics'!D:D,MATCH($C1432,'Policy Characteristics'!$C:$C,0))),"",INDEX('Policy Characteristics'!D:D,MATCH($C1432,'Policy Characteristics'!$C:$C,0)))</f>
        <v>Industry Energy Efficiency Standards</v>
      </c>
      <c r="K1432" s="76" t="str">
        <f>IF(ISBLANK(INDEX('Policy Characteristics'!E:E,MATCH($C1432,'Policy Characteristics'!$C:$C,0))),"",INDEX('Policy Characteristics'!E:E,MATCH($C1432,'Policy Characteristics'!$C:$C,0)))</f>
        <v>indst efficiency standards</v>
      </c>
      <c r="L1432" s="205">
        <f>IF(ISBLANK(INDEX('Policy Characteristics'!F:F,MATCH($C1432,'Policy Characteristics'!$C:$C,0))),"",INDEX('Policy Characteristics'!F:F,MATCH($C1432,'Policy Characteristics'!$C:$C,0)))</f>
        <v>0</v>
      </c>
      <c r="M1432" s="205">
        <f>IF(ISBLANK(INDEX('Policy Characteristics'!G:G,MATCH($C1432,'Policy Characteristics'!$C:$C,0))),"",INDEX('Policy Characteristics'!G:G,MATCH($C1432,'Policy Characteristics'!$C:$C,0)))</f>
        <v>0.3</v>
      </c>
      <c r="N1432" s="205">
        <f>IF(ISBLANK(INDEX('Policy Characteristics'!H:H,MATCH($C1432,'Policy Characteristics'!$C:$C,0))),"",INDEX('Policy Characteristics'!H:H,MATCH($C1432,'Policy Characteristics'!$C:$C,0)))</f>
        <v>0.01</v>
      </c>
      <c r="O1432" s="76" t="str">
        <f>IF(ISBLANK(INDEX('Policy Characteristics'!I:I,MATCH($C1432,'Policy Characteristics'!$C:$C,0))),"",INDEX('Policy Characteristics'!I:I,MATCH($C1432,'Policy Characteristics'!$C:$C,0)))</f>
        <v>% reduction in energy use</v>
      </c>
      <c r="P1432" s="7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76" t="str">
        <f>IF(ISBLANK(INDEX('Policy Characteristics'!K:K,MATCH($C1432,'Policy Characteristics'!$C:$C,0))),"",INDEX('Policy Characteristics'!K:K,MATCH($C1432,'Policy Characteristics'!$C:$C,0)))</f>
        <v>industry-ag-main.html#eff-stds</v>
      </c>
      <c r="R1432" s="76" t="str">
        <f>IF(ISBLANK(INDEX('Policy Characteristics'!L:L,MATCH($C1432,'Policy Characteristics'!$C:$C,0))),"",INDEX('Policy Characteristics'!L:L,MATCH($C1432,'Policy Characteristics'!$C:$C,0)))</f>
        <v>industry-energy-efficiency-standards.html</v>
      </c>
    </row>
    <row r="1433" spans="1:18" s="76" customFormat="1" x14ac:dyDescent="0.25">
      <c r="A1433" s="76" t="str">
        <f>IF(ISBLANK(INDEX('Policy Characteristics'!A:A,MATCH($C1433,'Policy Characteristics'!$C:$C,0))),"",INDEX('Policy Characteristics'!A:A,MATCH($C1433,'Policy Characteristics'!$C:$C,0)))</f>
        <v>Industry</v>
      </c>
      <c r="B1433" s="200" t="str">
        <f>IF(ISBLANK(INDEX('Policy Characteristics'!B:B,MATCH($C1433,'Policy Characteristics'!$C:$C,0))),"",INDEX('Policy Characteristics'!B:B,MATCH($C1433,'Policy Characteristics'!$C:$C,0)))</f>
        <v>Industry Energy Efficiency Standards</v>
      </c>
      <c r="C1433" s="76" t="str">
        <f t="shared" si="40"/>
        <v>Percentage Improvement in Eqpt Efficiency Standards above BAU</v>
      </c>
      <c r="D1433" s="78" t="s">
        <v>1311</v>
      </c>
      <c r="E1433" s="88" t="s">
        <v>947</v>
      </c>
      <c r="F1433" t="s">
        <v>1274</v>
      </c>
      <c r="G1433" s="88" t="s">
        <v>951</v>
      </c>
      <c r="H1433" s="15">
        <v>1075</v>
      </c>
      <c r="I1433" s="213" t="s">
        <v>44</v>
      </c>
      <c r="J1433" s="202" t="str">
        <f>IF(ISBLANK(INDEX('Policy Characteristics'!D:D,MATCH($C1433,'Policy Characteristics'!$C:$C,0))),"",INDEX('Policy Characteristics'!D:D,MATCH($C1433,'Policy Characteristics'!$C:$C,0)))</f>
        <v>Industry Energy Efficiency Standards</v>
      </c>
      <c r="K1433" s="76" t="str">
        <f>IF(ISBLANK(INDEX('Policy Characteristics'!E:E,MATCH($C1433,'Policy Characteristics'!$C:$C,0))),"",INDEX('Policy Characteristics'!E:E,MATCH($C1433,'Policy Characteristics'!$C:$C,0)))</f>
        <v>indst efficiency standards</v>
      </c>
      <c r="L1433" s="205">
        <f>IF(ISBLANK(INDEX('Policy Characteristics'!F:F,MATCH($C1433,'Policy Characteristics'!$C:$C,0))),"",INDEX('Policy Characteristics'!F:F,MATCH($C1433,'Policy Characteristics'!$C:$C,0)))</f>
        <v>0</v>
      </c>
      <c r="M1433" s="205">
        <f>IF(ISBLANK(INDEX('Policy Characteristics'!G:G,MATCH($C1433,'Policy Characteristics'!$C:$C,0))),"",INDEX('Policy Characteristics'!G:G,MATCH($C1433,'Policy Characteristics'!$C:$C,0)))</f>
        <v>0.3</v>
      </c>
      <c r="N1433" s="205">
        <f>IF(ISBLANK(INDEX('Policy Characteristics'!H:H,MATCH($C1433,'Policy Characteristics'!$C:$C,0))),"",INDEX('Policy Characteristics'!H:H,MATCH($C1433,'Policy Characteristics'!$C:$C,0)))</f>
        <v>0.01</v>
      </c>
      <c r="O1433" s="76" t="str">
        <f>IF(ISBLANK(INDEX('Policy Characteristics'!I:I,MATCH($C1433,'Policy Characteristics'!$C:$C,0))),"",INDEX('Policy Characteristics'!I:I,MATCH($C1433,'Policy Characteristics'!$C:$C,0)))</f>
        <v>% reduction in energy use</v>
      </c>
      <c r="P1433" s="7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76" t="str">
        <f>IF(ISBLANK(INDEX('Policy Characteristics'!K:K,MATCH($C1433,'Policy Characteristics'!$C:$C,0))),"",INDEX('Policy Characteristics'!K:K,MATCH($C1433,'Policy Characteristics'!$C:$C,0)))</f>
        <v>industry-ag-main.html#eff-stds</v>
      </c>
      <c r="R1433" s="76" t="str">
        <f>IF(ISBLANK(INDEX('Policy Characteristics'!L:L,MATCH($C1433,'Policy Characteristics'!$C:$C,0))),"",INDEX('Policy Characteristics'!L:L,MATCH($C1433,'Policy Characteristics'!$C:$C,0)))</f>
        <v>industry-energy-efficiency-standards.html</v>
      </c>
    </row>
    <row r="1434" spans="1:18" s="76" customFormat="1" x14ac:dyDescent="0.25">
      <c r="A1434" s="76" t="str">
        <f>IF(ISBLANK(INDEX('Policy Characteristics'!A:A,MATCH($C1434,'Policy Characteristics'!$C:$C,0))),"",INDEX('Policy Characteristics'!A:A,MATCH($C1434,'Policy Characteristics'!$C:$C,0)))</f>
        <v>Industry</v>
      </c>
      <c r="B1434" s="200" t="str">
        <f>IF(ISBLANK(INDEX('Policy Characteristics'!B:B,MATCH($C1434,'Policy Characteristics'!$C:$C,0))),"",INDEX('Policy Characteristics'!B:B,MATCH($C1434,'Policy Characteristics'!$C:$C,0)))</f>
        <v>Industry Energy Efficiency Standards</v>
      </c>
      <c r="C1434" s="76" t="str">
        <f t="shared" si="40"/>
        <v>Percentage Improvement in Eqpt Efficiency Standards above BAU</v>
      </c>
      <c r="D1434" s="78" t="s">
        <v>1311</v>
      </c>
      <c r="E1434" s="88" t="s">
        <v>948</v>
      </c>
      <c r="F1434" t="s">
        <v>1274</v>
      </c>
      <c r="G1434" s="88" t="s">
        <v>952</v>
      </c>
      <c r="H1434" s="15">
        <v>1076</v>
      </c>
      <c r="I1434" s="213" t="s">
        <v>43</v>
      </c>
      <c r="J1434" s="202" t="str">
        <f>IF(ISBLANK(INDEX('Policy Characteristics'!D:D,MATCH($C1434,'Policy Characteristics'!$C:$C,0))),"",INDEX('Policy Characteristics'!D:D,MATCH($C1434,'Policy Characteristics'!$C:$C,0)))</f>
        <v>Industry Energy Efficiency Standards</v>
      </c>
      <c r="K1434" s="76" t="str">
        <f>IF(ISBLANK(INDEX('Policy Characteristics'!E:E,MATCH($C1434,'Policy Characteristics'!$C:$C,0))),"",INDEX('Policy Characteristics'!E:E,MATCH($C1434,'Policy Characteristics'!$C:$C,0)))</f>
        <v>indst efficiency standards</v>
      </c>
      <c r="L1434" s="205">
        <f>IF(ISBLANK(INDEX('Policy Characteristics'!F:F,MATCH($C1434,'Policy Characteristics'!$C:$C,0))),"",INDEX('Policy Characteristics'!F:F,MATCH($C1434,'Policy Characteristics'!$C:$C,0)))</f>
        <v>0</v>
      </c>
      <c r="M1434" s="205">
        <f>IF(ISBLANK(INDEX('Policy Characteristics'!G:G,MATCH($C1434,'Policy Characteristics'!$C:$C,0))),"",INDEX('Policy Characteristics'!G:G,MATCH($C1434,'Policy Characteristics'!$C:$C,0)))</f>
        <v>0.3</v>
      </c>
      <c r="N1434" s="205">
        <f>IF(ISBLANK(INDEX('Policy Characteristics'!H:H,MATCH($C1434,'Policy Characteristics'!$C:$C,0))),"",INDEX('Policy Characteristics'!H:H,MATCH($C1434,'Policy Characteristics'!$C:$C,0)))</f>
        <v>0.01</v>
      </c>
      <c r="O1434" s="76" t="str">
        <f>IF(ISBLANK(INDEX('Policy Characteristics'!I:I,MATCH($C1434,'Policy Characteristics'!$C:$C,0))),"",INDEX('Policy Characteristics'!I:I,MATCH($C1434,'Policy Characteristics'!$C:$C,0)))</f>
        <v>% reduction in energy use</v>
      </c>
      <c r="P1434" s="7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76" t="str">
        <f>IF(ISBLANK(INDEX('Policy Characteristics'!K:K,MATCH($C1434,'Policy Characteristics'!$C:$C,0))),"",INDEX('Policy Characteristics'!K:K,MATCH($C1434,'Policy Characteristics'!$C:$C,0)))</f>
        <v>industry-ag-main.html#eff-stds</v>
      </c>
      <c r="R1434" s="76" t="str">
        <f>IF(ISBLANK(INDEX('Policy Characteristics'!L:L,MATCH($C1434,'Policy Characteristics'!$C:$C,0))),"",INDEX('Policy Characteristics'!L:L,MATCH($C1434,'Policy Characteristics'!$C:$C,0)))</f>
        <v>industry-energy-efficiency-standards.html</v>
      </c>
    </row>
    <row r="1435" spans="1:18" s="76" customFormat="1" x14ac:dyDescent="0.25">
      <c r="A1435" s="76" t="str">
        <f>IF(ISBLANK(INDEX('Policy Characteristics'!A:A,MATCH($C1435,'Policy Characteristics'!$C:$C,0))),"",INDEX('Policy Characteristics'!A:A,MATCH($C1435,'Policy Characteristics'!$C:$C,0)))</f>
        <v>Industry</v>
      </c>
      <c r="B1435" s="200" t="str">
        <f>IF(ISBLANK(INDEX('Policy Characteristics'!B:B,MATCH($C1435,'Policy Characteristics'!$C:$C,0))),"",INDEX('Policy Characteristics'!B:B,MATCH($C1435,'Policy Characteristics'!$C:$C,0)))</f>
        <v>Industry Energy Efficiency Standards</v>
      </c>
      <c r="C1435" s="76" t="str">
        <f t="shared" si="40"/>
        <v>Percentage Improvement in Eqpt Efficiency Standards above BAU</v>
      </c>
      <c r="D1435" s="78" t="s">
        <v>1311</v>
      </c>
      <c r="E1435" s="88" t="s">
        <v>945</v>
      </c>
      <c r="F1435" t="s">
        <v>1274</v>
      </c>
      <c r="G1435" s="88" t="s">
        <v>950</v>
      </c>
      <c r="H1435" s="15">
        <v>1077</v>
      </c>
      <c r="I1435" s="213" t="s">
        <v>44</v>
      </c>
      <c r="J1435" s="202" t="str">
        <f>IF(ISBLANK(INDEX('Policy Characteristics'!D:D,MATCH($C1435,'Policy Characteristics'!$C:$C,0))),"",INDEX('Policy Characteristics'!D:D,MATCH($C1435,'Policy Characteristics'!$C:$C,0)))</f>
        <v>Industry Energy Efficiency Standards</v>
      </c>
      <c r="K1435" s="76" t="str">
        <f>IF(ISBLANK(INDEX('Policy Characteristics'!E:E,MATCH($C1435,'Policy Characteristics'!$C:$C,0))),"",INDEX('Policy Characteristics'!E:E,MATCH($C1435,'Policy Characteristics'!$C:$C,0)))</f>
        <v>indst efficiency standards</v>
      </c>
      <c r="L1435" s="205">
        <f>IF(ISBLANK(INDEX('Policy Characteristics'!F:F,MATCH($C1435,'Policy Characteristics'!$C:$C,0))),"",INDEX('Policy Characteristics'!F:F,MATCH($C1435,'Policy Characteristics'!$C:$C,0)))</f>
        <v>0</v>
      </c>
      <c r="M1435" s="205">
        <f>IF(ISBLANK(INDEX('Policy Characteristics'!G:G,MATCH($C1435,'Policy Characteristics'!$C:$C,0))),"",INDEX('Policy Characteristics'!G:G,MATCH($C1435,'Policy Characteristics'!$C:$C,0)))</f>
        <v>0.3</v>
      </c>
      <c r="N1435" s="205">
        <f>IF(ISBLANK(INDEX('Policy Characteristics'!H:H,MATCH($C1435,'Policy Characteristics'!$C:$C,0))),"",INDEX('Policy Characteristics'!H:H,MATCH($C1435,'Policy Characteristics'!$C:$C,0)))</f>
        <v>0.01</v>
      </c>
      <c r="O1435" s="76" t="str">
        <f>IF(ISBLANK(INDEX('Policy Characteristics'!I:I,MATCH($C1435,'Policy Characteristics'!$C:$C,0))),"",INDEX('Policy Characteristics'!I:I,MATCH($C1435,'Policy Characteristics'!$C:$C,0)))</f>
        <v>% reduction in energy use</v>
      </c>
      <c r="P1435" s="7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76" t="str">
        <f>IF(ISBLANK(INDEX('Policy Characteristics'!K:K,MATCH($C1435,'Policy Characteristics'!$C:$C,0))),"",INDEX('Policy Characteristics'!K:K,MATCH($C1435,'Policy Characteristics'!$C:$C,0)))</f>
        <v>industry-ag-main.html#eff-stds</v>
      </c>
      <c r="R1435" s="76" t="str">
        <f>IF(ISBLANK(INDEX('Policy Characteristics'!L:L,MATCH($C1435,'Policy Characteristics'!$C:$C,0))),"",INDEX('Policy Characteristics'!L:L,MATCH($C1435,'Policy Characteristics'!$C:$C,0)))</f>
        <v>industry-energy-efficiency-standards.html</v>
      </c>
    </row>
    <row r="1436" spans="1:18" s="76" customFormat="1" x14ac:dyDescent="0.25">
      <c r="A1436" s="76" t="str">
        <f>IF(ISBLANK(INDEX('Policy Characteristics'!A:A,MATCH($C1436,'Policy Characteristics'!$C:$C,0))),"",INDEX('Policy Characteristics'!A:A,MATCH($C1436,'Policy Characteristics'!$C:$C,0)))</f>
        <v>Industry</v>
      </c>
      <c r="B1436" s="200" t="str">
        <f>IF(ISBLANK(INDEX('Policy Characteristics'!B:B,MATCH($C1436,'Policy Characteristics'!$C:$C,0))),"",INDEX('Policy Characteristics'!B:B,MATCH($C1436,'Policy Characteristics'!$C:$C,0)))</f>
        <v>Industry Energy Efficiency Standards</v>
      </c>
      <c r="C1436" s="76" t="str">
        <f t="shared" si="40"/>
        <v>Percentage Improvement in Eqpt Efficiency Standards above BAU</v>
      </c>
      <c r="D1436" s="78" t="s">
        <v>1312</v>
      </c>
      <c r="E1436" s="88" t="s">
        <v>642</v>
      </c>
      <c r="F1436" t="s">
        <v>1275</v>
      </c>
      <c r="G1436" s="88" t="s">
        <v>648</v>
      </c>
      <c r="H1436" s="15">
        <v>1078</v>
      </c>
      <c r="I1436" s="213" t="s">
        <v>43</v>
      </c>
      <c r="J1436" s="202" t="str">
        <f>IF(ISBLANK(INDEX('Policy Characteristics'!D:D,MATCH($C1436,'Policy Characteristics'!$C:$C,0))),"",INDEX('Policy Characteristics'!D:D,MATCH($C1436,'Policy Characteristics'!$C:$C,0)))</f>
        <v>Industry Energy Efficiency Standards</v>
      </c>
      <c r="K1436" s="76" t="str">
        <f>IF(ISBLANK(INDEX('Policy Characteristics'!E:E,MATCH($C1436,'Policy Characteristics'!$C:$C,0))),"",INDEX('Policy Characteristics'!E:E,MATCH($C1436,'Policy Characteristics'!$C:$C,0)))</f>
        <v>indst efficiency standards</v>
      </c>
      <c r="L1436" s="205">
        <f>IF(ISBLANK(INDEX('Policy Characteristics'!F:F,MATCH($C1436,'Policy Characteristics'!$C:$C,0))),"",INDEX('Policy Characteristics'!F:F,MATCH($C1436,'Policy Characteristics'!$C:$C,0)))</f>
        <v>0</v>
      </c>
      <c r="M1436" s="205">
        <f>IF(ISBLANK(INDEX('Policy Characteristics'!G:G,MATCH($C1436,'Policy Characteristics'!$C:$C,0))),"",INDEX('Policy Characteristics'!G:G,MATCH($C1436,'Policy Characteristics'!$C:$C,0)))</f>
        <v>0.3</v>
      </c>
      <c r="N1436" s="205">
        <f>IF(ISBLANK(INDEX('Policy Characteristics'!H:H,MATCH($C1436,'Policy Characteristics'!$C:$C,0))),"",INDEX('Policy Characteristics'!H:H,MATCH($C1436,'Policy Characteristics'!$C:$C,0)))</f>
        <v>0.01</v>
      </c>
      <c r="O1436" s="76" t="str">
        <f>IF(ISBLANK(INDEX('Policy Characteristics'!I:I,MATCH($C1436,'Policy Characteristics'!$C:$C,0))),"",INDEX('Policy Characteristics'!I:I,MATCH($C1436,'Policy Characteristics'!$C:$C,0)))</f>
        <v>% reduction in energy use</v>
      </c>
      <c r="P1436" s="7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76" t="str">
        <f>IF(ISBLANK(INDEX('Policy Characteristics'!K:K,MATCH($C1436,'Policy Characteristics'!$C:$C,0))),"",INDEX('Policy Characteristics'!K:K,MATCH($C1436,'Policy Characteristics'!$C:$C,0)))</f>
        <v>industry-ag-main.html#eff-stds</v>
      </c>
      <c r="R1436" s="76" t="str">
        <f>IF(ISBLANK(INDEX('Policy Characteristics'!L:L,MATCH($C1436,'Policy Characteristics'!$C:$C,0))),"",INDEX('Policy Characteristics'!L:L,MATCH($C1436,'Policy Characteristics'!$C:$C,0)))</f>
        <v>industry-energy-efficiency-standards.html</v>
      </c>
    </row>
    <row r="1437" spans="1:18" s="76" customFormat="1" x14ac:dyDescent="0.25">
      <c r="A1437" s="76" t="str">
        <f>IF(ISBLANK(INDEX('Policy Characteristics'!A:A,MATCH($C1437,'Policy Characteristics'!$C:$C,0))),"",INDEX('Policy Characteristics'!A:A,MATCH($C1437,'Policy Characteristics'!$C:$C,0)))</f>
        <v>Industry</v>
      </c>
      <c r="B1437" s="200" t="str">
        <f>IF(ISBLANK(INDEX('Policy Characteristics'!B:B,MATCH($C1437,'Policy Characteristics'!$C:$C,0))),"",INDEX('Policy Characteristics'!B:B,MATCH($C1437,'Policy Characteristics'!$C:$C,0)))</f>
        <v>Industry Energy Efficiency Standards</v>
      </c>
      <c r="C1437" s="76" t="str">
        <f t="shared" si="40"/>
        <v>Percentage Improvement in Eqpt Efficiency Standards above BAU</v>
      </c>
      <c r="D1437" s="78" t="s">
        <v>1312</v>
      </c>
      <c r="E1437" s="88" t="s">
        <v>643</v>
      </c>
      <c r="F1437" t="s">
        <v>1275</v>
      </c>
      <c r="G1437" s="88" t="s">
        <v>651</v>
      </c>
      <c r="H1437" s="15">
        <v>1079</v>
      </c>
      <c r="I1437" s="213" t="s">
        <v>43</v>
      </c>
      <c r="J1437" s="202" t="str">
        <f>IF(ISBLANK(INDEX('Policy Characteristics'!D:D,MATCH($C1437,'Policy Characteristics'!$C:$C,0))),"",INDEX('Policy Characteristics'!D:D,MATCH($C1437,'Policy Characteristics'!$C:$C,0)))</f>
        <v>Industry Energy Efficiency Standards</v>
      </c>
      <c r="K1437" s="76" t="str">
        <f>IF(ISBLANK(INDEX('Policy Characteristics'!E:E,MATCH($C1437,'Policy Characteristics'!$C:$C,0))),"",INDEX('Policy Characteristics'!E:E,MATCH($C1437,'Policy Characteristics'!$C:$C,0)))</f>
        <v>indst efficiency standards</v>
      </c>
      <c r="L1437" s="205">
        <f>IF(ISBLANK(INDEX('Policy Characteristics'!F:F,MATCH($C1437,'Policy Characteristics'!$C:$C,0))),"",INDEX('Policy Characteristics'!F:F,MATCH($C1437,'Policy Characteristics'!$C:$C,0)))</f>
        <v>0</v>
      </c>
      <c r="M1437" s="205">
        <f>IF(ISBLANK(INDEX('Policy Characteristics'!G:G,MATCH($C1437,'Policy Characteristics'!$C:$C,0))),"",INDEX('Policy Characteristics'!G:G,MATCH($C1437,'Policy Characteristics'!$C:$C,0)))</f>
        <v>0.3</v>
      </c>
      <c r="N1437" s="205">
        <f>IF(ISBLANK(INDEX('Policy Characteristics'!H:H,MATCH($C1437,'Policy Characteristics'!$C:$C,0))),"",INDEX('Policy Characteristics'!H:H,MATCH($C1437,'Policy Characteristics'!$C:$C,0)))</f>
        <v>0.01</v>
      </c>
      <c r="O1437" s="76" t="str">
        <f>IF(ISBLANK(INDEX('Policy Characteristics'!I:I,MATCH($C1437,'Policy Characteristics'!$C:$C,0))),"",INDEX('Policy Characteristics'!I:I,MATCH($C1437,'Policy Characteristics'!$C:$C,0)))</f>
        <v>% reduction in energy use</v>
      </c>
      <c r="P1437" s="7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76" t="str">
        <f>IF(ISBLANK(INDEX('Policy Characteristics'!K:K,MATCH($C1437,'Policy Characteristics'!$C:$C,0))),"",INDEX('Policy Characteristics'!K:K,MATCH($C1437,'Policy Characteristics'!$C:$C,0)))</f>
        <v>industry-ag-main.html#eff-stds</v>
      </c>
      <c r="R1437" s="76" t="str">
        <f>IF(ISBLANK(INDEX('Policy Characteristics'!L:L,MATCH($C1437,'Policy Characteristics'!$C:$C,0))),"",INDEX('Policy Characteristics'!L:L,MATCH($C1437,'Policy Characteristics'!$C:$C,0)))</f>
        <v>industry-energy-efficiency-standards.html</v>
      </c>
    </row>
    <row r="1438" spans="1:18" s="76" customFormat="1" x14ac:dyDescent="0.25">
      <c r="A1438" s="76" t="str">
        <f>IF(ISBLANK(INDEX('Policy Characteristics'!A:A,MATCH($C1438,'Policy Characteristics'!$C:$C,0))),"",INDEX('Policy Characteristics'!A:A,MATCH($C1438,'Policy Characteristics'!$C:$C,0)))</f>
        <v>Industry</v>
      </c>
      <c r="B1438" s="200" t="str">
        <f>IF(ISBLANK(INDEX('Policy Characteristics'!B:B,MATCH($C1438,'Policy Characteristics'!$C:$C,0))),"",INDEX('Policy Characteristics'!B:B,MATCH($C1438,'Policy Characteristics'!$C:$C,0)))</f>
        <v>Industry Energy Efficiency Standards</v>
      </c>
      <c r="C1438" s="76" t="str">
        <f t="shared" si="40"/>
        <v>Percentage Improvement in Eqpt Efficiency Standards above BAU</v>
      </c>
      <c r="D1438" s="78" t="s">
        <v>1312</v>
      </c>
      <c r="E1438" s="88" t="s">
        <v>644</v>
      </c>
      <c r="F1438" t="s">
        <v>1275</v>
      </c>
      <c r="G1438" s="88" t="s">
        <v>652</v>
      </c>
      <c r="H1438" s="15">
        <v>1080</v>
      </c>
      <c r="I1438" s="213" t="s">
        <v>43</v>
      </c>
      <c r="J1438" s="202" t="str">
        <f>IF(ISBLANK(INDEX('Policy Characteristics'!D:D,MATCH($C1438,'Policy Characteristics'!$C:$C,0))),"",INDEX('Policy Characteristics'!D:D,MATCH($C1438,'Policy Characteristics'!$C:$C,0)))</f>
        <v>Industry Energy Efficiency Standards</v>
      </c>
      <c r="K1438" s="76" t="str">
        <f>IF(ISBLANK(INDEX('Policy Characteristics'!E:E,MATCH($C1438,'Policy Characteristics'!$C:$C,0))),"",INDEX('Policy Characteristics'!E:E,MATCH($C1438,'Policy Characteristics'!$C:$C,0)))</f>
        <v>indst efficiency standards</v>
      </c>
      <c r="L1438" s="205">
        <f>IF(ISBLANK(INDEX('Policy Characteristics'!F:F,MATCH($C1438,'Policy Characteristics'!$C:$C,0))),"",INDEX('Policy Characteristics'!F:F,MATCH($C1438,'Policy Characteristics'!$C:$C,0)))</f>
        <v>0</v>
      </c>
      <c r="M1438" s="205">
        <f>IF(ISBLANK(INDEX('Policy Characteristics'!G:G,MATCH($C1438,'Policy Characteristics'!$C:$C,0))),"",INDEX('Policy Characteristics'!G:G,MATCH($C1438,'Policy Characteristics'!$C:$C,0)))</f>
        <v>0.3</v>
      </c>
      <c r="N1438" s="205">
        <f>IF(ISBLANK(INDEX('Policy Characteristics'!H:H,MATCH($C1438,'Policy Characteristics'!$C:$C,0))),"",INDEX('Policy Characteristics'!H:H,MATCH($C1438,'Policy Characteristics'!$C:$C,0)))</f>
        <v>0.01</v>
      </c>
      <c r="O1438" s="76" t="str">
        <f>IF(ISBLANK(INDEX('Policy Characteristics'!I:I,MATCH($C1438,'Policy Characteristics'!$C:$C,0))),"",INDEX('Policy Characteristics'!I:I,MATCH($C1438,'Policy Characteristics'!$C:$C,0)))</f>
        <v>% reduction in energy use</v>
      </c>
      <c r="P1438" s="7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76" t="str">
        <f>IF(ISBLANK(INDEX('Policy Characteristics'!K:K,MATCH($C1438,'Policy Characteristics'!$C:$C,0))),"",INDEX('Policy Characteristics'!K:K,MATCH($C1438,'Policy Characteristics'!$C:$C,0)))</f>
        <v>industry-ag-main.html#eff-stds</v>
      </c>
      <c r="R1438" s="76" t="str">
        <f>IF(ISBLANK(INDEX('Policy Characteristics'!L:L,MATCH($C1438,'Policy Characteristics'!$C:$C,0))),"",INDEX('Policy Characteristics'!L:L,MATCH($C1438,'Policy Characteristics'!$C:$C,0)))</f>
        <v>industry-energy-efficiency-standards.html</v>
      </c>
    </row>
    <row r="1439" spans="1:18" s="76" customFormat="1" x14ac:dyDescent="0.25">
      <c r="A1439" s="76" t="str">
        <f>IF(ISBLANK(INDEX('Policy Characteristics'!A:A,MATCH($C1439,'Policy Characteristics'!$C:$C,0))),"",INDEX('Policy Characteristics'!A:A,MATCH($C1439,'Policy Characteristics'!$C:$C,0)))</f>
        <v>Industry</v>
      </c>
      <c r="B1439" s="200" t="str">
        <f>IF(ISBLANK(INDEX('Policy Characteristics'!B:B,MATCH($C1439,'Policy Characteristics'!$C:$C,0))),"",INDEX('Policy Characteristics'!B:B,MATCH($C1439,'Policy Characteristics'!$C:$C,0)))</f>
        <v>Industry Energy Efficiency Standards</v>
      </c>
      <c r="C1439" s="76" t="str">
        <f t="shared" si="40"/>
        <v>Percentage Improvement in Eqpt Efficiency Standards above BAU</v>
      </c>
      <c r="D1439" s="78" t="s">
        <v>1312</v>
      </c>
      <c r="E1439" s="88" t="s">
        <v>645</v>
      </c>
      <c r="F1439" t="s">
        <v>1275</v>
      </c>
      <c r="G1439" s="88" t="s">
        <v>649</v>
      </c>
      <c r="H1439" s="15">
        <v>1081</v>
      </c>
      <c r="I1439" s="213" t="s">
        <v>44</v>
      </c>
      <c r="J1439" s="202" t="str">
        <f>IF(ISBLANK(INDEX('Policy Characteristics'!D:D,MATCH($C1439,'Policy Characteristics'!$C:$C,0))),"",INDEX('Policy Characteristics'!D:D,MATCH($C1439,'Policy Characteristics'!$C:$C,0)))</f>
        <v>Industry Energy Efficiency Standards</v>
      </c>
      <c r="K1439" s="76" t="str">
        <f>IF(ISBLANK(INDEX('Policy Characteristics'!E:E,MATCH($C1439,'Policy Characteristics'!$C:$C,0))),"",INDEX('Policy Characteristics'!E:E,MATCH($C1439,'Policy Characteristics'!$C:$C,0)))</f>
        <v>indst efficiency standards</v>
      </c>
      <c r="L1439" s="205">
        <f>IF(ISBLANK(INDEX('Policy Characteristics'!F:F,MATCH($C1439,'Policy Characteristics'!$C:$C,0))),"",INDEX('Policy Characteristics'!F:F,MATCH($C1439,'Policy Characteristics'!$C:$C,0)))</f>
        <v>0</v>
      </c>
      <c r="M1439" s="205">
        <f>IF(ISBLANK(INDEX('Policy Characteristics'!G:G,MATCH($C1439,'Policy Characteristics'!$C:$C,0))),"",INDEX('Policy Characteristics'!G:G,MATCH($C1439,'Policy Characteristics'!$C:$C,0)))</f>
        <v>0.3</v>
      </c>
      <c r="N1439" s="205">
        <f>IF(ISBLANK(INDEX('Policy Characteristics'!H:H,MATCH($C1439,'Policy Characteristics'!$C:$C,0))),"",INDEX('Policy Characteristics'!H:H,MATCH($C1439,'Policy Characteristics'!$C:$C,0)))</f>
        <v>0.01</v>
      </c>
      <c r="O1439" s="76" t="str">
        <f>IF(ISBLANK(INDEX('Policy Characteristics'!I:I,MATCH($C1439,'Policy Characteristics'!$C:$C,0))),"",INDEX('Policy Characteristics'!I:I,MATCH($C1439,'Policy Characteristics'!$C:$C,0)))</f>
        <v>% reduction in energy use</v>
      </c>
      <c r="P1439" s="7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76" t="str">
        <f>IF(ISBLANK(INDEX('Policy Characteristics'!K:K,MATCH($C1439,'Policy Characteristics'!$C:$C,0))),"",INDEX('Policy Characteristics'!K:K,MATCH($C1439,'Policy Characteristics'!$C:$C,0)))</f>
        <v>industry-ag-main.html#eff-stds</v>
      </c>
      <c r="R1439" s="76" t="str">
        <f>IF(ISBLANK(INDEX('Policy Characteristics'!L:L,MATCH($C1439,'Policy Characteristics'!$C:$C,0))),"",INDEX('Policy Characteristics'!L:L,MATCH($C1439,'Policy Characteristics'!$C:$C,0)))</f>
        <v>industry-energy-efficiency-standards.html</v>
      </c>
    </row>
    <row r="1440" spans="1:18" s="76" customFormat="1" x14ac:dyDescent="0.25">
      <c r="A1440" s="76" t="str">
        <f>IF(ISBLANK(INDEX('Policy Characteristics'!A:A,MATCH($C1440,'Policy Characteristics'!$C:$C,0))),"",INDEX('Policy Characteristics'!A:A,MATCH($C1440,'Policy Characteristics'!$C:$C,0)))</f>
        <v>Industry</v>
      </c>
      <c r="B1440" s="200" t="str">
        <f>IF(ISBLANK(INDEX('Policy Characteristics'!B:B,MATCH($C1440,'Policy Characteristics'!$C:$C,0))),"",INDEX('Policy Characteristics'!B:B,MATCH($C1440,'Policy Characteristics'!$C:$C,0)))</f>
        <v>Industry Energy Efficiency Standards</v>
      </c>
      <c r="C1440" s="76" t="str">
        <f t="shared" si="40"/>
        <v>Percentage Improvement in Eqpt Efficiency Standards above BAU</v>
      </c>
      <c r="D1440" s="78" t="s">
        <v>1312</v>
      </c>
      <c r="E1440" s="88" t="s">
        <v>646</v>
      </c>
      <c r="F1440" t="s">
        <v>1275</v>
      </c>
      <c r="G1440" s="88" t="s">
        <v>650</v>
      </c>
      <c r="H1440" s="15">
        <v>1082</v>
      </c>
      <c r="I1440" s="213" t="s">
        <v>43</v>
      </c>
      <c r="J1440" s="202" t="str">
        <f>IF(ISBLANK(INDEX('Policy Characteristics'!D:D,MATCH($C1440,'Policy Characteristics'!$C:$C,0))),"",INDEX('Policy Characteristics'!D:D,MATCH($C1440,'Policy Characteristics'!$C:$C,0)))</f>
        <v>Industry Energy Efficiency Standards</v>
      </c>
      <c r="K1440" s="76" t="str">
        <f>IF(ISBLANK(INDEX('Policy Characteristics'!E:E,MATCH($C1440,'Policy Characteristics'!$C:$C,0))),"",INDEX('Policy Characteristics'!E:E,MATCH($C1440,'Policy Characteristics'!$C:$C,0)))</f>
        <v>indst efficiency standards</v>
      </c>
      <c r="L1440" s="205">
        <f>IF(ISBLANK(INDEX('Policy Characteristics'!F:F,MATCH($C1440,'Policy Characteristics'!$C:$C,0))),"",INDEX('Policy Characteristics'!F:F,MATCH($C1440,'Policy Characteristics'!$C:$C,0)))</f>
        <v>0</v>
      </c>
      <c r="M1440" s="205">
        <f>IF(ISBLANK(INDEX('Policy Characteristics'!G:G,MATCH($C1440,'Policy Characteristics'!$C:$C,0))),"",INDEX('Policy Characteristics'!G:G,MATCH($C1440,'Policy Characteristics'!$C:$C,0)))</f>
        <v>0.3</v>
      </c>
      <c r="N1440" s="205">
        <f>IF(ISBLANK(INDEX('Policy Characteristics'!H:H,MATCH($C1440,'Policy Characteristics'!$C:$C,0))),"",INDEX('Policy Characteristics'!H:H,MATCH($C1440,'Policy Characteristics'!$C:$C,0)))</f>
        <v>0.01</v>
      </c>
      <c r="O1440" s="76" t="str">
        <f>IF(ISBLANK(INDEX('Policy Characteristics'!I:I,MATCH($C1440,'Policy Characteristics'!$C:$C,0))),"",INDEX('Policy Characteristics'!I:I,MATCH($C1440,'Policy Characteristics'!$C:$C,0)))</f>
        <v>% reduction in energy use</v>
      </c>
      <c r="P1440" s="7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76" t="str">
        <f>IF(ISBLANK(INDEX('Policy Characteristics'!K:K,MATCH($C1440,'Policy Characteristics'!$C:$C,0))),"",INDEX('Policy Characteristics'!K:K,MATCH($C1440,'Policy Characteristics'!$C:$C,0)))</f>
        <v>industry-ag-main.html#eff-stds</v>
      </c>
      <c r="R1440" s="76" t="str">
        <f>IF(ISBLANK(INDEX('Policy Characteristics'!L:L,MATCH($C1440,'Policy Characteristics'!$C:$C,0))),"",INDEX('Policy Characteristics'!L:L,MATCH($C1440,'Policy Characteristics'!$C:$C,0)))</f>
        <v>industry-energy-efficiency-standards.html</v>
      </c>
    </row>
    <row r="1441" spans="1:18" s="76" customFormat="1" x14ac:dyDescent="0.25">
      <c r="A1441" s="76" t="str">
        <f>IF(ISBLANK(INDEX('Policy Characteristics'!A:A,MATCH($C1441,'Policy Characteristics'!$C:$C,0))),"",INDEX('Policy Characteristics'!A:A,MATCH($C1441,'Policy Characteristics'!$C:$C,0)))</f>
        <v>Industry</v>
      </c>
      <c r="B1441" s="200" t="str">
        <f>IF(ISBLANK(INDEX('Policy Characteristics'!B:B,MATCH($C1441,'Policy Characteristics'!$C:$C,0))),"",INDEX('Policy Characteristics'!B:B,MATCH($C1441,'Policy Characteristics'!$C:$C,0)))</f>
        <v>Industry Energy Efficiency Standards</v>
      </c>
      <c r="C1441" s="76" t="str">
        <f t="shared" si="40"/>
        <v>Percentage Improvement in Eqpt Efficiency Standards above BAU</v>
      </c>
      <c r="D1441" s="78" t="s">
        <v>1312</v>
      </c>
      <c r="E1441" s="88" t="s">
        <v>647</v>
      </c>
      <c r="F1441" t="s">
        <v>1275</v>
      </c>
      <c r="G1441" s="88" t="s">
        <v>653</v>
      </c>
      <c r="H1441" s="15">
        <v>1083</v>
      </c>
      <c r="I1441" s="213" t="s">
        <v>44</v>
      </c>
      <c r="J1441" s="202" t="str">
        <f>IF(ISBLANK(INDEX('Policy Characteristics'!D:D,MATCH($C1441,'Policy Characteristics'!$C:$C,0))),"",INDEX('Policy Characteristics'!D:D,MATCH($C1441,'Policy Characteristics'!$C:$C,0)))</f>
        <v>Industry Energy Efficiency Standards</v>
      </c>
      <c r="K1441" s="76" t="str">
        <f>IF(ISBLANK(INDEX('Policy Characteristics'!E:E,MATCH($C1441,'Policy Characteristics'!$C:$C,0))),"",INDEX('Policy Characteristics'!E:E,MATCH($C1441,'Policy Characteristics'!$C:$C,0)))</f>
        <v>indst efficiency standards</v>
      </c>
      <c r="L1441" s="205">
        <f>IF(ISBLANK(INDEX('Policy Characteristics'!F:F,MATCH($C1441,'Policy Characteristics'!$C:$C,0))),"",INDEX('Policy Characteristics'!F:F,MATCH($C1441,'Policy Characteristics'!$C:$C,0)))</f>
        <v>0</v>
      </c>
      <c r="M1441" s="205">
        <f>IF(ISBLANK(INDEX('Policy Characteristics'!G:G,MATCH($C1441,'Policy Characteristics'!$C:$C,0))),"",INDEX('Policy Characteristics'!G:G,MATCH($C1441,'Policy Characteristics'!$C:$C,0)))</f>
        <v>0.3</v>
      </c>
      <c r="N1441" s="205">
        <f>IF(ISBLANK(INDEX('Policy Characteristics'!H:H,MATCH($C1441,'Policy Characteristics'!$C:$C,0))),"",INDEX('Policy Characteristics'!H:H,MATCH($C1441,'Policy Characteristics'!$C:$C,0)))</f>
        <v>0.01</v>
      </c>
      <c r="O1441" s="76" t="str">
        <f>IF(ISBLANK(INDEX('Policy Characteristics'!I:I,MATCH($C1441,'Policy Characteristics'!$C:$C,0))),"",INDEX('Policy Characteristics'!I:I,MATCH($C1441,'Policy Characteristics'!$C:$C,0)))</f>
        <v>% reduction in energy use</v>
      </c>
      <c r="P1441" s="7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76" t="str">
        <f>IF(ISBLANK(INDEX('Policy Characteristics'!K:K,MATCH($C1441,'Policy Characteristics'!$C:$C,0))),"",INDEX('Policy Characteristics'!K:K,MATCH($C1441,'Policy Characteristics'!$C:$C,0)))</f>
        <v>industry-ag-main.html#eff-stds</v>
      </c>
      <c r="R1441" s="76" t="str">
        <f>IF(ISBLANK(INDEX('Policy Characteristics'!L:L,MATCH($C1441,'Policy Characteristics'!$C:$C,0))),"",INDEX('Policy Characteristics'!L:L,MATCH($C1441,'Policy Characteristics'!$C:$C,0)))</f>
        <v>industry-energy-efficiency-standards.html</v>
      </c>
    </row>
    <row r="1442" spans="1:18" s="76" customFormat="1" x14ac:dyDescent="0.25">
      <c r="A1442" s="76" t="str">
        <f>IF(ISBLANK(INDEX('Policy Characteristics'!A:A,MATCH($C1442,'Policy Characteristics'!$C:$C,0))),"",INDEX('Policy Characteristics'!A:A,MATCH($C1442,'Policy Characteristics'!$C:$C,0)))</f>
        <v>Industry</v>
      </c>
      <c r="B1442" s="200" t="str">
        <f>IF(ISBLANK(INDEX('Policy Characteristics'!B:B,MATCH($C1442,'Policy Characteristics'!$C:$C,0))),"",INDEX('Policy Characteristics'!B:B,MATCH($C1442,'Policy Characteristics'!$C:$C,0)))</f>
        <v>Industry Energy Efficiency Standards</v>
      </c>
      <c r="C1442" s="76" t="str">
        <f t="shared" si="40"/>
        <v>Percentage Improvement in Eqpt Efficiency Standards above BAU</v>
      </c>
      <c r="D1442" s="78" t="s">
        <v>1312</v>
      </c>
      <c r="E1442" s="88" t="s">
        <v>946</v>
      </c>
      <c r="F1442" t="s">
        <v>1275</v>
      </c>
      <c r="G1442" s="88" t="s">
        <v>949</v>
      </c>
      <c r="H1442" s="15">
        <v>1084</v>
      </c>
      <c r="I1442" s="213" t="s">
        <v>44</v>
      </c>
      <c r="J1442" s="202" t="str">
        <f>IF(ISBLANK(INDEX('Policy Characteristics'!D:D,MATCH($C1442,'Policy Characteristics'!$C:$C,0))),"",INDEX('Policy Characteristics'!D:D,MATCH($C1442,'Policy Characteristics'!$C:$C,0)))</f>
        <v>Industry Energy Efficiency Standards</v>
      </c>
      <c r="K1442" s="76" t="str">
        <f>IF(ISBLANK(INDEX('Policy Characteristics'!E:E,MATCH($C1442,'Policy Characteristics'!$C:$C,0))),"",INDEX('Policy Characteristics'!E:E,MATCH($C1442,'Policy Characteristics'!$C:$C,0)))</f>
        <v>indst efficiency standards</v>
      </c>
      <c r="L1442" s="205">
        <f>IF(ISBLANK(INDEX('Policy Characteristics'!F:F,MATCH($C1442,'Policy Characteristics'!$C:$C,0))),"",INDEX('Policy Characteristics'!F:F,MATCH($C1442,'Policy Characteristics'!$C:$C,0)))</f>
        <v>0</v>
      </c>
      <c r="M1442" s="205">
        <f>IF(ISBLANK(INDEX('Policy Characteristics'!G:G,MATCH($C1442,'Policy Characteristics'!$C:$C,0))),"",INDEX('Policy Characteristics'!G:G,MATCH($C1442,'Policy Characteristics'!$C:$C,0)))</f>
        <v>0.3</v>
      </c>
      <c r="N1442" s="205">
        <f>IF(ISBLANK(INDEX('Policy Characteristics'!H:H,MATCH($C1442,'Policy Characteristics'!$C:$C,0))),"",INDEX('Policy Characteristics'!H:H,MATCH($C1442,'Policy Characteristics'!$C:$C,0)))</f>
        <v>0.01</v>
      </c>
      <c r="O1442" s="76" t="str">
        <f>IF(ISBLANK(INDEX('Policy Characteristics'!I:I,MATCH($C1442,'Policy Characteristics'!$C:$C,0))),"",INDEX('Policy Characteristics'!I:I,MATCH($C1442,'Policy Characteristics'!$C:$C,0)))</f>
        <v>% reduction in energy use</v>
      </c>
      <c r="P1442" s="7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76" t="str">
        <f>IF(ISBLANK(INDEX('Policy Characteristics'!K:K,MATCH($C1442,'Policy Characteristics'!$C:$C,0))),"",INDEX('Policy Characteristics'!K:K,MATCH($C1442,'Policy Characteristics'!$C:$C,0)))</f>
        <v>industry-ag-main.html#eff-stds</v>
      </c>
      <c r="R1442" s="76" t="str">
        <f>IF(ISBLANK(INDEX('Policy Characteristics'!L:L,MATCH($C1442,'Policy Characteristics'!$C:$C,0))),"",INDEX('Policy Characteristics'!L:L,MATCH($C1442,'Policy Characteristics'!$C:$C,0)))</f>
        <v>industry-energy-efficiency-standards.html</v>
      </c>
    </row>
    <row r="1443" spans="1:18" s="76" customFormat="1" x14ac:dyDescent="0.25">
      <c r="A1443" s="76" t="str">
        <f>IF(ISBLANK(INDEX('Policy Characteristics'!A:A,MATCH($C1443,'Policy Characteristics'!$C:$C,0))),"",INDEX('Policy Characteristics'!A:A,MATCH($C1443,'Policy Characteristics'!$C:$C,0)))</f>
        <v>Industry</v>
      </c>
      <c r="B1443" s="200" t="str">
        <f>IF(ISBLANK(INDEX('Policy Characteristics'!B:B,MATCH($C1443,'Policy Characteristics'!$C:$C,0))),"",INDEX('Policy Characteristics'!B:B,MATCH($C1443,'Policy Characteristics'!$C:$C,0)))</f>
        <v>Industry Energy Efficiency Standards</v>
      </c>
      <c r="C1443" s="76" t="str">
        <f t="shared" si="40"/>
        <v>Percentage Improvement in Eqpt Efficiency Standards above BAU</v>
      </c>
      <c r="D1443" s="78" t="s">
        <v>1312</v>
      </c>
      <c r="E1443" s="88" t="s">
        <v>947</v>
      </c>
      <c r="F1443" t="s">
        <v>1275</v>
      </c>
      <c r="G1443" s="88" t="s">
        <v>951</v>
      </c>
      <c r="H1443" s="15">
        <v>1085</v>
      </c>
      <c r="I1443" s="213" t="s">
        <v>43</v>
      </c>
      <c r="J1443" s="202" t="str">
        <f>IF(ISBLANK(INDEX('Policy Characteristics'!D:D,MATCH($C1443,'Policy Characteristics'!$C:$C,0))),"",INDEX('Policy Characteristics'!D:D,MATCH($C1443,'Policy Characteristics'!$C:$C,0)))</f>
        <v>Industry Energy Efficiency Standards</v>
      </c>
      <c r="K1443" s="76" t="str">
        <f>IF(ISBLANK(INDEX('Policy Characteristics'!E:E,MATCH($C1443,'Policy Characteristics'!$C:$C,0))),"",INDEX('Policy Characteristics'!E:E,MATCH($C1443,'Policy Characteristics'!$C:$C,0)))</f>
        <v>indst efficiency standards</v>
      </c>
      <c r="L1443" s="205">
        <f>IF(ISBLANK(INDEX('Policy Characteristics'!F:F,MATCH($C1443,'Policy Characteristics'!$C:$C,0))),"",INDEX('Policy Characteristics'!F:F,MATCH($C1443,'Policy Characteristics'!$C:$C,0)))</f>
        <v>0</v>
      </c>
      <c r="M1443" s="205">
        <f>IF(ISBLANK(INDEX('Policy Characteristics'!G:G,MATCH($C1443,'Policy Characteristics'!$C:$C,0))),"",INDEX('Policy Characteristics'!G:G,MATCH($C1443,'Policy Characteristics'!$C:$C,0)))</f>
        <v>0.3</v>
      </c>
      <c r="N1443" s="205">
        <f>IF(ISBLANK(INDEX('Policy Characteristics'!H:H,MATCH($C1443,'Policy Characteristics'!$C:$C,0))),"",INDEX('Policy Characteristics'!H:H,MATCH($C1443,'Policy Characteristics'!$C:$C,0)))</f>
        <v>0.01</v>
      </c>
      <c r="O1443" s="76" t="str">
        <f>IF(ISBLANK(INDEX('Policy Characteristics'!I:I,MATCH($C1443,'Policy Characteristics'!$C:$C,0))),"",INDEX('Policy Characteristics'!I:I,MATCH($C1443,'Policy Characteristics'!$C:$C,0)))</f>
        <v>% reduction in energy use</v>
      </c>
      <c r="P1443" s="7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76" t="str">
        <f>IF(ISBLANK(INDEX('Policy Characteristics'!K:K,MATCH($C1443,'Policy Characteristics'!$C:$C,0))),"",INDEX('Policy Characteristics'!K:K,MATCH($C1443,'Policy Characteristics'!$C:$C,0)))</f>
        <v>industry-ag-main.html#eff-stds</v>
      </c>
      <c r="R1443" s="76" t="str">
        <f>IF(ISBLANK(INDEX('Policy Characteristics'!L:L,MATCH($C1443,'Policy Characteristics'!$C:$C,0))),"",INDEX('Policy Characteristics'!L:L,MATCH($C1443,'Policy Characteristics'!$C:$C,0)))</f>
        <v>industry-energy-efficiency-standards.html</v>
      </c>
    </row>
    <row r="1444" spans="1:18" s="76" customFormat="1" x14ac:dyDescent="0.25">
      <c r="A1444" s="76" t="str">
        <f>IF(ISBLANK(INDEX('Policy Characteristics'!A:A,MATCH($C1444,'Policy Characteristics'!$C:$C,0))),"",INDEX('Policy Characteristics'!A:A,MATCH($C1444,'Policy Characteristics'!$C:$C,0)))</f>
        <v>Industry</v>
      </c>
      <c r="B1444" s="200" t="str">
        <f>IF(ISBLANK(INDEX('Policy Characteristics'!B:B,MATCH($C1444,'Policy Characteristics'!$C:$C,0))),"",INDEX('Policy Characteristics'!B:B,MATCH($C1444,'Policy Characteristics'!$C:$C,0)))</f>
        <v>Industry Energy Efficiency Standards</v>
      </c>
      <c r="C1444" s="76" t="str">
        <f t="shared" si="40"/>
        <v>Percentage Improvement in Eqpt Efficiency Standards above BAU</v>
      </c>
      <c r="D1444" s="78" t="s">
        <v>1312</v>
      </c>
      <c r="E1444" s="88" t="s">
        <v>948</v>
      </c>
      <c r="F1444" t="s">
        <v>1275</v>
      </c>
      <c r="G1444" s="88" t="s">
        <v>952</v>
      </c>
      <c r="H1444" s="15">
        <v>1086</v>
      </c>
      <c r="I1444" s="213" t="s">
        <v>43</v>
      </c>
      <c r="J1444" s="202" t="str">
        <f>IF(ISBLANK(INDEX('Policy Characteristics'!D:D,MATCH($C1444,'Policy Characteristics'!$C:$C,0))),"",INDEX('Policy Characteristics'!D:D,MATCH($C1444,'Policy Characteristics'!$C:$C,0)))</f>
        <v>Industry Energy Efficiency Standards</v>
      </c>
      <c r="K1444" s="76" t="str">
        <f>IF(ISBLANK(INDEX('Policy Characteristics'!E:E,MATCH($C1444,'Policy Characteristics'!$C:$C,0))),"",INDEX('Policy Characteristics'!E:E,MATCH($C1444,'Policy Characteristics'!$C:$C,0)))</f>
        <v>indst efficiency standards</v>
      </c>
      <c r="L1444" s="205">
        <f>IF(ISBLANK(INDEX('Policy Characteristics'!F:F,MATCH($C1444,'Policy Characteristics'!$C:$C,0))),"",INDEX('Policy Characteristics'!F:F,MATCH($C1444,'Policy Characteristics'!$C:$C,0)))</f>
        <v>0</v>
      </c>
      <c r="M1444" s="205">
        <f>IF(ISBLANK(INDEX('Policy Characteristics'!G:G,MATCH($C1444,'Policy Characteristics'!$C:$C,0))),"",INDEX('Policy Characteristics'!G:G,MATCH($C1444,'Policy Characteristics'!$C:$C,0)))</f>
        <v>0.3</v>
      </c>
      <c r="N1444" s="205">
        <f>IF(ISBLANK(INDEX('Policy Characteristics'!H:H,MATCH($C1444,'Policy Characteristics'!$C:$C,0))),"",INDEX('Policy Characteristics'!H:H,MATCH($C1444,'Policy Characteristics'!$C:$C,0)))</f>
        <v>0.01</v>
      </c>
      <c r="O1444" s="76" t="str">
        <f>IF(ISBLANK(INDEX('Policy Characteristics'!I:I,MATCH($C1444,'Policy Characteristics'!$C:$C,0))),"",INDEX('Policy Characteristics'!I:I,MATCH($C1444,'Policy Characteristics'!$C:$C,0)))</f>
        <v>% reduction in energy use</v>
      </c>
      <c r="P1444" s="7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76" t="str">
        <f>IF(ISBLANK(INDEX('Policy Characteristics'!K:K,MATCH($C1444,'Policy Characteristics'!$C:$C,0))),"",INDEX('Policy Characteristics'!K:K,MATCH($C1444,'Policy Characteristics'!$C:$C,0)))</f>
        <v>industry-ag-main.html#eff-stds</v>
      </c>
      <c r="R1444" s="76" t="str">
        <f>IF(ISBLANK(INDEX('Policy Characteristics'!L:L,MATCH($C1444,'Policy Characteristics'!$C:$C,0))),"",INDEX('Policy Characteristics'!L:L,MATCH($C1444,'Policy Characteristics'!$C:$C,0)))</f>
        <v>industry-energy-efficiency-standards.html</v>
      </c>
    </row>
    <row r="1445" spans="1:18" s="76" customFormat="1" x14ac:dyDescent="0.25">
      <c r="A1445" s="76" t="str">
        <f>IF(ISBLANK(INDEX('Policy Characteristics'!A:A,MATCH($C1445,'Policy Characteristics'!$C:$C,0))),"",INDEX('Policy Characteristics'!A:A,MATCH($C1445,'Policy Characteristics'!$C:$C,0)))</f>
        <v>Industry</v>
      </c>
      <c r="B1445" s="200" t="str">
        <f>IF(ISBLANK(INDEX('Policy Characteristics'!B:B,MATCH($C1445,'Policy Characteristics'!$C:$C,0))),"",INDEX('Policy Characteristics'!B:B,MATCH($C1445,'Policy Characteristics'!$C:$C,0)))</f>
        <v>Industry Energy Efficiency Standards</v>
      </c>
      <c r="C1445" s="76" t="str">
        <f t="shared" ref="C1445:C1508" si="41">C$1316</f>
        <v>Percentage Improvement in Eqpt Efficiency Standards above BAU</v>
      </c>
      <c r="D1445" s="78" t="s">
        <v>1312</v>
      </c>
      <c r="E1445" s="88" t="s">
        <v>945</v>
      </c>
      <c r="F1445" t="s">
        <v>1275</v>
      </c>
      <c r="G1445" s="88" t="s">
        <v>950</v>
      </c>
      <c r="H1445" s="15">
        <v>1087</v>
      </c>
      <c r="I1445" s="213" t="s">
        <v>44</v>
      </c>
      <c r="J1445" s="202" t="str">
        <f>IF(ISBLANK(INDEX('Policy Characteristics'!D:D,MATCH($C1445,'Policy Characteristics'!$C:$C,0))),"",INDEX('Policy Characteristics'!D:D,MATCH($C1445,'Policy Characteristics'!$C:$C,0)))</f>
        <v>Industry Energy Efficiency Standards</v>
      </c>
      <c r="K1445" s="76" t="str">
        <f>IF(ISBLANK(INDEX('Policy Characteristics'!E:E,MATCH($C1445,'Policy Characteristics'!$C:$C,0))),"",INDEX('Policy Characteristics'!E:E,MATCH($C1445,'Policy Characteristics'!$C:$C,0)))</f>
        <v>indst efficiency standards</v>
      </c>
      <c r="L1445" s="205">
        <f>IF(ISBLANK(INDEX('Policy Characteristics'!F:F,MATCH($C1445,'Policy Characteristics'!$C:$C,0))),"",INDEX('Policy Characteristics'!F:F,MATCH($C1445,'Policy Characteristics'!$C:$C,0)))</f>
        <v>0</v>
      </c>
      <c r="M1445" s="205">
        <f>IF(ISBLANK(INDEX('Policy Characteristics'!G:G,MATCH($C1445,'Policy Characteristics'!$C:$C,0))),"",INDEX('Policy Characteristics'!G:G,MATCH($C1445,'Policy Characteristics'!$C:$C,0)))</f>
        <v>0.3</v>
      </c>
      <c r="N1445" s="205">
        <f>IF(ISBLANK(INDEX('Policy Characteristics'!H:H,MATCH($C1445,'Policy Characteristics'!$C:$C,0))),"",INDEX('Policy Characteristics'!H:H,MATCH($C1445,'Policy Characteristics'!$C:$C,0)))</f>
        <v>0.01</v>
      </c>
      <c r="O1445" s="76" t="str">
        <f>IF(ISBLANK(INDEX('Policy Characteristics'!I:I,MATCH($C1445,'Policy Characteristics'!$C:$C,0))),"",INDEX('Policy Characteristics'!I:I,MATCH($C1445,'Policy Characteristics'!$C:$C,0)))</f>
        <v>% reduction in energy use</v>
      </c>
      <c r="P1445" s="7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76" t="str">
        <f>IF(ISBLANK(INDEX('Policy Characteristics'!K:K,MATCH($C1445,'Policy Characteristics'!$C:$C,0))),"",INDEX('Policy Characteristics'!K:K,MATCH($C1445,'Policy Characteristics'!$C:$C,0)))</f>
        <v>industry-ag-main.html#eff-stds</v>
      </c>
      <c r="R1445" s="76" t="str">
        <f>IF(ISBLANK(INDEX('Policy Characteristics'!L:L,MATCH($C1445,'Policy Characteristics'!$C:$C,0))),"",INDEX('Policy Characteristics'!L:L,MATCH($C1445,'Policy Characteristics'!$C:$C,0)))</f>
        <v>industry-energy-efficiency-standards.html</v>
      </c>
    </row>
    <row r="1446" spans="1:18" s="76" customFormat="1" x14ac:dyDescent="0.25">
      <c r="A1446" s="76" t="str">
        <f>IF(ISBLANK(INDEX('Policy Characteristics'!A:A,MATCH($C1446,'Policy Characteristics'!$C:$C,0))),"",INDEX('Policy Characteristics'!A:A,MATCH($C1446,'Policy Characteristics'!$C:$C,0)))</f>
        <v>Industry</v>
      </c>
      <c r="B1446" s="200" t="str">
        <f>IF(ISBLANK(INDEX('Policy Characteristics'!B:B,MATCH($C1446,'Policy Characteristics'!$C:$C,0))),"",INDEX('Policy Characteristics'!B:B,MATCH($C1446,'Policy Characteristics'!$C:$C,0)))</f>
        <v>Industry Energy Efficiency Standards</v>
      </c>
      <c r="C1446" s="76" t="str">
        <f t="shared" si="41"/>
        <v>Percentage Improvement in Eqpt Efficiency Standards above BAU</v>
      </c>
      <c r="D1446" s="78" t="s">
        <v>1313</v>
      </c>
      <c r="E1446" s="88" t="s">
        <v>642</v>
      </c>
      <c r="F1446" t="s">
        <v>820</v>
      </c>
      <c r="G1446" s="88" t="s">
        <v>648</v>
      </c>
      <c r="H1446" s="15">
        <v>1088</v>
      </c>
      <c r="I1446" s="213" t="s">
        <v>43</v>
      </c>
      <c r="J1446" s="202" t="str">
        <f>IF(ISBLANK(INDEX('Policy Characteristics'!D:D,MATCH($C1446,'Policy Characteristics'!$C:$C,0))),"",INDEX('Policy Characteristics'!D:D,MATCH($C1446,'Policy Characteristics'!$C:$C,0)))</f>
        <v>Industry Energy Efficiency Standards</v>
      </c>
      <c r="K1446" s="76" t="str">
        <f>IF(ISBLANK(INDEX('Policy Characteristics'!E:E,MATCH($C1446,'Policy Characteristics'!$C:$C,0))),"",INDEX('Policy Characteristics'!E:E,MATCH($C1446,'Policy Characteristics'!$C:$C,0)))</f>
        <v>indst efficiency standards</v>
      </c>
      <c r="L1446" s="205">
        <f>IF(ISBLANK(INDEX('Policy Characteristics'!F:F,MATCH($C1446,'Policy Characteristics'!$C:$C,0))),"",INDEX('Policy Characteristics'!F:F,MATCH($C1446,'Policy Characteristics'!$C:$C,0)))</f>
        <v>0</v>
      </c>
      <c r="M1446" s="205">
        <f>IF(ISBLANK(INDEX('Policy Characteristics'!G:G,MATCH($C1446,'Policy Characteristics'!$C:$C,0))),"",INDEX('Policy Characteristics'!G:G,MATCH($C1446,'Policy Characteristics'!$C:$C,0)))</f>
        <v>0.3</v>
      </c>
      <c r="N1446" s="205">
        <f>IF(ISBLANK(INDEX('Policy Characteristics'!H:H,MATCH($C1446,'Policy Characteristics'!$C:$C,0))),"",INDEX('Policy Characteristics'!H:H,MATCH($C1446,'Policy Characteristics'!$C:$C,0)))</f>
        <v>0.01</v>
      </c>
      <c r="O1446" s="76" t="str">
        <f>IF(ISBLANK(INDEX('Policy Characteristics'!I:I,MATCH($C1446,'Policy Characteristics'!$C:$C,0))),"",INDEX('Policy Characteristics'!I:I,MATCH($C1446,'Policy Characteristics'!$C:$C,0)))</f>
        <v>% reduction in energy use</v>
      </c>
      <c r="P1446" s="7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76" t="str">
        <f>IF(ISBLANK(INDEX('Policy Characteristics'!K:K,MATCH($C1446,'Policy Characteristics'!$C:$C,0))),"",INDEX('Policy Characteristics'!K:K,MATCH($C1446,'Policy Characteristics'!$C:$C,0)))</f>
        <v>industry-ag-main.html#eff-stds</v>
      </c>
      <c r="R1446" s="76" t="str">
        <f>IF(ISBLANK(INDEX('Policy Characteristics'!L:L,MATCH($C1446,'Policy Characteristics'!$C:$C,0))),"",INDEX('Policy Characteristics'!L:L,MATCH($C1446,'Policy Characteristics'!$C:$C,0)))</f>
        <v>industry-energy-efficiency-standards.html</v>
      </c>
    </row>
    <row r="1447" spans="1:18" s="76" customFormat="1" x14ac:dyDescent="0.25">
      <c r="A1447" s="76" t="str">
        <f>IF(ISBLANK(INDEX('Policy Characteristics'!A:A,MATCH($C1447,'Policy Characteristics'!$C:$C,0))),"",INDEX('Policy Characteristics'!A:A,MATCH($C1447,'Policy Characteristics'!$C:$C,0)))</f>
        <v>Industry</v>
      </c>
      <c r="B1447" s="200" t="str">
        <f>IF(ISBLANK(INDEX('Policy Characteristics'!B:B,MATCH($C1447,'Policy Characteristics'!$C:$C,0))),"",INDEX('Policy Characteristics'!B:B,MATCH($C1447,'Policy Characteristics'!$C:$C,0)))</f>
        <v>Industry Energy Efficiency Standards</v>
      </c>
      <c r="C1447" s="76" t="str">
        <f t="shared" si="41"/>
        <v>Percentage Improvement in Eqpt Efficiency Standards above BAU</v>
      </c>
      <c r="D1447" s="78" t="s">
        <v>1313</v>
      </c>
      <c r="E1447" s="88" t="s">
        <v>643</v>
      </c>
      <c r="F1447" t="s">
        <v>820</v>
      </c>
      <c r="G1447" s="88" t="s">
        <v>651</v>
      </c>
      <c r="H1447" s="15">
        <v>1089</v>
      </c>
      <c r="I1447" s="213" t="s">
        <v>43</v>
      </c>
      <c r="J1447" s="202" t="str">
        <f>IF(ISBLANK(INDEX('Policy Characteristics'!D:D,MATCH($C1447,'Policy Characteristics'!$C:$C,0))),"",INDEX('Policy Characteristics'!D:D,MATCH($C1447,'Policy Characteristics'!$C:$C,0)))</f>
        <v>Industry Energy Efficiency Standards</v>
      </c>
      <c r="K1447" s="76" t="str">
        <f>IF(ISBLANK(INDEX('Policy Characteristics'!E:E,MATCH($C1447,'Policy Characteristics'!$C:$C,0))),"",INDEX('Policy Characteristics'!E:E,MATCH($C1447,'Policy Characteristics'!$C:$C,0)))</f>
        <v>indst efficiency standards</v>
      </c>
      <c r="L1447" s="205">
        <f>IF(ISBLANK(INDEX('Policy Characteristics'!F:F,MATCH($C1447,'Policy Characteristics'!$C:$C,0))),"",INDEX('Policy Characteristics'!F:F,MATCH($C1447,'Policy Characteristics'!$C:$C,0)))</f>
        <v>0</v>
      </c>
      <c r="M1447" s="205">
        <f>IF(ISBLANK(INDEX('Policy Characteristics'!G:G,MATCH($C1447,'Policy Characteristics'!$C:$C,0))),"",INDEX('Policy Characteristics'!G:G,MATCH($C1447,'Policy Characteristics'!$C:$C,0)))</f>
        <v>0.3</v>
      </c>
      <c r="N1447" s="205">
        <f>IF(ISBLANK(INDEX('Policy Characteristics'!H:H,MATCH($C1447,'Policy Characteristics'!$C:$C,0))),"",INDEX('Policy Characteristics'!H:H,MATCH($C1447,'Policy Characteristics'!$C:$C,0)))</f>
        <v>0.01</v>
      </c>
      <c r="O1447" s="76" t="str">
        <f>IF(ISBLANK(INDEX('Policy Characteristics'!I:I,MATCH($C1447,'Policy Characteristics'!$C:$C,0))),"",INDEX('Policy Characteristics'!I:I,MATCH($C1447,'Policy Characteristics'!$C:$C,0)))</f>
        <v>% reduction in energy use</v>
      </c>
      <c r="P1447" s="7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76" t="str">
        <f>IF(ISBLANK(INDEX('Policy Characteristics'!K:K,MATCH($C1447,'Policy Characteristics'!$C:$C,0))),"",INDEX('Policy Characteristics'!K:K,MATCH($C1447,'Policy Characteristics'!$C:$C,0)))</f>
        <v>industry-ag-main.html#eff-stds</v>
      </c>
      <c r="R1447" s="76" t="str">
        <f>IF(ISBLANK(INDEX('Policy Characteristics'!L:L,MATCH($C1447,'Policy Characteristics'!$C:$C,0))),"",INDEX('Policy Characteristics'!L:L,MATCH($C1447,'Policy Characteristics'!$C:$C,0)))</f>
        <v>industry-energy-efficiency-standards.html</v>
      </c>
    </row>
    <row r="1448" spans="1:18" s="76" customFormat="1" x14ac:dyDescent="0.25">
      <c r="A1448" s="76" t="str">
        <f>IF(ISBLANK(INDEX('Policy Characteristics'!A:A,MATCH($C1448,'Policy Characteristics'!$C:$C,0))),"",INDEX('Policy Characteristics'!A:A,MATCH($C1448,'Policy Characteristics'!$C:$C,0)))</f>
        <v>Industry</v>
      </c>
      <c r="B1448" s="200" t="str">
        <f>IF(ISBLANK(INDEX('Policy Characteristics'!B:B,MATCH($C1448,'Policy Characteristics'!$C:$C,0))),"",INDEX('Policy Characteristics'!B:B,MATCH($C1448,'Policy Characteristics'!$C:$C,0)))</f>
        <v>Industry Energy Efficiency Standards</v>
      </c>
      <c r="C1448" s="76" t="str">
        <f t="shared" si="41"/>
        <v>Percentage Improvement in Eqpt Efficiency Standards above BAU</v>
      </c>
      <c r="D1448" s="78" t="s">
        <v>1313</v>
      </c>
      <c r="E1448" s="88" t="s">
        <v>644</v>
      </c>
      <c r="F1448" t="s">
        <v>820</v>
      </c>
      <c r="G1448" s="88" t="s">
        <v>652</v>
      </c>
      <c r="H1448" s="15">
        <v>1090</v>
      </c>
      <c r="I1448" s="213" t="s">
        <v>43</v>
      </c>
      <c r="J1448" s="202" t="str">
        <f>IF(ISBLANK(INDEX('Policy Characteristics'!D:D,MATCH($C1448,'Policy Characteristics'!$C:$C,0))),"",INDEX('Policy Characteristics'!D:D,MATCH($C1448,'Policy Characteristics'!$C:$C,0)))</f>
        <v>Industry Energy Efficiency Standards</v>
      </c>
      <c r="K1448" s="76" t="str">
        <f>IF(ISBLANK(INDEX('Policy Characteristics'!E:E,MATCH($C1448,'Policy Characteristics'!$C:$C,0))),"",INDEX('Policy Characteristics'!E:E,MATCH($C1448,'Policy Characteristics'!$C:$C,0)))</f>
        <v>indst efficiency standards</v>
      </c>
      <c r="L1448" s="205">
        <f>IF(ISBLANK(INDEX('Policy Characteristics'!F:F,MATCH($C1448,'Policy Characteristics'!$C:$C,0))),"",INDEX('Policy Characteristics'!F:F,MATCH($C1448,'Policy Characteristics'!$C:$C,0)))</f>
        <v>0</v>
      </c>
      <c r="M1448" s="205">
        <f>IF(ISBLANK(INDEX('Policy Characteristics'!G:G,MATCH($C1448,'Policy Characteristics'!$C:$C,0))),"",INDEX('Policy Characteristics'!G:G,MATCH($C1448,'Policy Characteristics'!$C:$C,0)))</f>
        <v>0.3</v>
      </c>
      <c r="N1448" s="205">
        <f>IF(ISBLANK(INDEX('Policy Characteristics'!H:H,MATCH($C1448,'Policy Characteristics'!$C:$C,0))),"",INDEX('Policy Characteristics'!H:H,MATCH($C1448,'Policy Characteristics'!$C:$C,0)))</f>
        <v>0.01</v>
      </c>
      <c r="O1448" s="76" t="str">
        <f>IF(ISBLANK(INDEX('Policy Characteristics'!I:I,MATCH($C1448,'Policy Characteristics'!$C:$C,0))),"",INDEX('Policy Characteristics'!I:I,MATCH($C1448,'Policy Characteristics'!$C:$C,0)))</f>
        <v>% reduction in energy use</v>
      </c>
      <c r="P1448" s="7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76" t="str">
        <f>IF(ISBLANK(INDEX('Policy Characteristics'!K:K,MATCH($C1448,'Policy Characteristics'!$C:$C,0))),"",INDEX('Policy Characteristics'!K:K,MATCH($C1448,'Policy Characteristics'!$C:$C,0)))</f>
        <v>industry-ag-main.html#eff-stds</v>
      </c>
      <c r="R1448" s="76" t="str">
        <f>IF(ISBLANK(INDEX('Policy Characteristics'!L:L,MATCH($C1448,'Policy Characteristics'!$C:$C,0))),"",INDEX('Policy Characteristics'!L:L,MATCH($C1448,'Policy Characteristics'!$C:$C,0)))</f>
        <v>industry-energy-efficiency-standards.html</v>
      </c>
    </row>
    <row r="1449" spans="1:18" s="76" customFormat="1" x14ac:dyDescent="0.25">
      <c r="A1449" s="76" t="str">
        <f>IF(ISBLANK(INDEX('Policy Characteristics'!A:A,MATCH($C1449,'Policy Characteristics'!$C:$C,0))),"",INDEX('Policy Characteristics'!A:A,MATCH($C1449,'Policy Characteristics'!$C:$C,0)))</f>
        <v>Industry</v>
      </c>
      <c r="B1449" s="200" t="str">
        <f>IF(ISBLANK(INDEX('Policy Characteristics'!B:B,MATCH($C1449,'Policy Characteristics'!$C:$C,0))),"",INDEX('Policy Characteristics'!B:B,MATCH($C1449,'Policy Characteristics'!$C:$C,0)))</f>
        <v>Industry Energy Efficiency Standards</v>
      </c>
      <c r="C1449" s="76" t="str">
        <f t="shared" si="41"/>
        <v>Percentage Improvement in Eqpt Efficiency Standards above BAU</v>
      </c>
      <c r="D1449" s="78" t="s">
        <v>1313</v>
      </c>
      <c r="E1449" s="88" t="s">
        <v>645</v>
      </c>
      <c r="F1449" t="s">
        <v>820</v>
      </c>
      <c r="G1449" s="88" t="s">
        <v>649</v>
      </c>
      <c r="H1449" s="15">
        <v>1091</v>
      </c>
      <c r="I1449" s="213" t="s">
        <v>44</v>
      </c>
      <c r="J1449" s="202" t="str">
        <f>IF(ISBLANK(INDEX('Policy Characteristics'!D:D,MATCH($C1449,'Policy Characteristics'!$C:$C,0))),"",INDEX('Policy Characteristics'!D:D,MATCH($C1449,'Policy Characteristics'!$C:$C,0)))</f>
        <v>Industry Energy Efficiency Standards</v>
      </c>
      <c r="K1449" s="76" t="str">
        <f>IF(ISBLANK(INDEX('Policy Characteristics'!E:E,MATCH($C1449,'Policy Characteristics'!$C:$C,0))),"",INDEX('Policy Characteristics'!E:E,MATCH($C1449,'Policy Characteristics'!$C:$C,0)))</f>
        <v>indst efficiency standards</v>
      </c>
      <c r="L1449" s="205">
        <f>IF(ISBLANK(INDEX('Policy Characteristics'!F:F,MATCH($C1449,'Policy Characteristics'!$C:$C,0))),"",INDEX('Policy Characteristics'!F:F,MATCH($C1449,'Policy Characteristics'!$C:$C,0)))</f>
        <v>0</v>
      </c>
      <c r="M1449" s="205">
        <f>IF(ISBLANK(INDEX('Policy Characteristics'!G:G,MATCH($C1449,'Policy Characteristics'!$C:$C,0))),"",INDEX('Policy Characteristics'!G:G,MATCH($C1449,'Policy Characteristics'!$C:$C,0)))</f>
        <v>0.3</v>
      </c>
      <c r="N1449" s="205">
        <f>IF(ISBLANK(INDEX('Policy Characteristics'!H:H,MATCH($C1449,'Policy Characteristics'!$C:$C,0))),"",INDEX('Policy Characteristics'!H:H,MATCH($C1449,'Policy Characteristics'!$C:$C,0)))</f>
        <v>0.01</v>
      </c>
      <c r="O1449" s="76" t="str">
        <f>IF(ISBLANK(INDEX('Policy Characteristics'!I:I,MATCH($C1449,'Policy Characteristics'!$C:$C,0))),"",INDEX('Policy Characteristics'!I:I,MATCH($C1449,'Policy Characteristics'!$C:$C,0)))</f>
        <v>% reduction in energy use</v>
      </c>
      <c r="P1449" s="7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76" t="str">
        <f>IF(ISBLANK(INDEX('Policy Characteristics'!K:K,MATCH($C1449,'Policy Characteristics'!$C:$C,0))),"",INDEX('Policy Characteristics'!K:K,MATCH($C1449,'Policy Characteristics'!$C:$C,0)))</f>
        <v>industry-ag-main.html#eff-stds</v>
      </c>
      <c r="R1449" s="76" t="str">
        <f>IF(ISBLANK(INDEX('Policy Characteristics'!L:L,MATCH($C1449,'Policy Characteristics'!$C:$C,0))),"",INDEX('Policy Characteristics'!L:L,MATCH($C1449,'Policy Characteristics'!$C:$C,0)))</f>
        <v>industry-energy-efficiency-standards.html</v>
      </c>
    </row>
    <row r="1450" spans="1:18" s="76" customFormat="1" x14ac:dyDescent="0.25">
      <c r="A1450" s="76" t="str">
        <f>IF(ISBLANK(INDEX('Policy Characteristics'!A:A,MATCH($C1450,'Policy Characteristics'!$C:$C,0))),"",INDEX('Policy Characteristics'!A:A,MATCH($C1450,'Policy Characteristics'!$C:$C,0)))</f>
        <v>Industry</v>
      </c>
      <c r="B1450" s="200" t="str">
        <f>IF(ISBLANK(INDEX('Policy Characteristics'!B:B,MATCH($C1450,'Policy Characteristics'!$C:$C,0))),"",INDEX('Policy Characteristics'!B:B,MATCH($C1450,'Policy Characteristics'!$C:$C,0)))</f>
        <v>Industry Energy Efficiency Standards</v>
      </c>
      <c r="C1450" s="76" t="str">
        <f t="shared" si="41"/>
        <v>Percentage Improvement in Eqpt Efficiency Standards above BAU</v>
      </c>
      <c r="D1450" s="78" t="s">
        <v>1313</v>
      </c>
      <c r="E1450" s="88" t="s">
        <v>646</v>
      </c>
      <c r="F1450" t="s">
        <v>820</v>
      </c>
      <c r="G1450" s="88" t="s">
        <v>650</v>
      </c>
      <c r="H1450" s="15">
        <v>1092</v>
      </c>
      <c r="I1450" s="213" t="s">
        <v>43</v>
      </c>
      <c r="J1450" s="202" t="str">
        <f>IF(ISBLANK(INDEX('Policy Characteristics'!D:D,MATCH($C1450,'Policy Characteristics'!$C:$C,0))),"",INDEX('Policy Characteristics'!D:D,MATCH($C1450,'Policy Characteristics'!$C:$C,0)))</f>
        <v>Industry Energy Efficiency Standards</v>
      </c>
      <c r="K1450" s="76" t="str">
        <f>IF(ISBLANK(INDEX('Policy Characteristics'!E:E,MATCH($C1450,'Policy Characteristics'!$C:$C,0))),"",INDEX('Policy Characteristics'!E:E,MATCH($C1450,'Policy Characteristics'!$C:$C,0)))</f>
        <v>indst efficiency standards</v>
      </c>
      <c r="L1450" s="205">
        <f>IF(ISBLANK(INDEX('Policy Characteristics'!F:F,MATCH($C1450,'Policy Characteristics'!$C:$C,0))),"",INDEX('Policy Characteristics'!F:F,MATCH($C1450,'Policy Characteristics'!$C:$C,0)))</f>
        <v>0</v>
      </c>
      <c r="M1450" s="205">
        <f>IF(ISBLANK(INDEX('Policy Characteristics'!G:G,MATCH($C1450,'Policy Characteristics'!$C:$C,0))),"",INDEX('Policy Characteristics'!G:G,MATCH($C1450,'Policy Characteristics'!$C:$C,0)))</f>
        <v>0.3</v>
      </c>
      <c r="N1450" s="205">
        <f>IF(ISBLANK(INDEX('Policy Characteristics'!H:H,MATCH($C1450,'Policy Characteristics'!$C:$C,0))),"",INDEX('Policy Characteristics'!H:H,MATCH($C1450,'Policy Characteristics'!$C:$C,0)))</f>
        <v>0.01</v>
      </c>
      <c r="O1450" s="76" t="str">
        <f>IF(ISBLANK(INDEX('Policy Characteristics'!I:I,MATCH($C1450,'Policy Characteristics'!$C:$C,0))),"",INDEX('Policy Characteristics'!I:I,MATCH($C1450,'Policy Characteristics'!$C:$C,0)))</f>
        <v>% reduction in energy use</v>
      </c>
      <c r="P1450" s="7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76" t="str">
        <f>IF(ISBLANK(INDEX('Policy Characteristics'!K:K,MATCH($C1450,'Policy Characteristics'!$C:$C,0))),"",INDEX('Policy Characteristics'!K:K,MATCH($C1450,'Policy Characteristics'!$C:$C,0)))</f>
        <v>industry-ag-main.html#eff-stds</v>
      </c>
      <c r="R1450" s="76" t="str">
        <f>IF(ISBLANK(INDEX('Policy Characteristics'!L:L,MATCH($C1450,'Policy Characteristics'!$C:$C,0))),"",INDEX('Policy Characteristics'!L:L,MATCH($C1450,'Policy Characteristics'!$C:$C,0)))</f>
        <v>industry-energy-efficiency-standards.html</v>
      </c>
    </row>
    <row r="1451" spans="1:18" s="76" customFormat="1" x14ac:dyDescent="0.25">
      <c r="A1451" s="76" t="str">
        <f>IF(ISBLANK(INDEX('Policy Characteristics'!A:A,MATCH($C1451,'Policy Characteristics'!$C:$C,0))),"",INDEX('Policy Characteristics'!A:A,MATCH($C1451,'Policy Characteristics'!$C:$C,0)))</f>
        <v>Industry</v>
      </c>
      <c r="B1451" s="200" t="str">
        <f>IF(ISBLANK(INDEX('Policy Characteristics'!B:B,MATCH($C1451,'Policy Characteristics'!$C:$C,0))),"",INDEX('Policy Characteristics'!B:B,MATCH($C1451,'Policy Characteristics'!$C:$C,0)))</f>
        <v>Industry Energy Efficiency Standards</v>
      </c>
      <c r="C1451" s="76" t="str">
        <f t="shared" si="41"/>
        <v>Percentage Improvement in Eqpt Efficiency Standards above BAU</v>
      </c>
      <c r="D1451" s="78" t="s">
        <v>1313</v>
      </c>
      <c r="E1451" s="88" t="s">
        <v>647</v>
      </c>
      <c r="F1451" t="s">
        <v>820</v>
      </c>
      <c r="G1451" s="88" t="s">
        <v>653</v>
      </c>
      <c r="H1451" s="15">
        <v>1093</v>
      </c>
      <c r="I1451" s="213" t="s">
        <v>44</v>
      </c>
      <c r="J1451" s="202" t="str">
        <f>IF(ISBLANK(INDEX('Policy Characteristics'!D:D,MATCH($C1451,'Policy Characteristics'!$C:$C,0))),"",INDEX('Policy Characteristics'!D:D,MATCH($C1451,'Policy Characteristics'!$C:$C,0)))</f>
        <v>Industry Energy Efficiency Standards</v>
      </c>
      <c r="K1451" s="76" t="str">
        <f>IF(ISBLANK(INDEX('Policy Characteristics'!E:E,MATCH($C1451,'Policy Characteristics'!$C:$C,0))),"",INDEX('Policy Characteristics'!E:E,MATCH($C1451,'Policy Characteristics'!$C:$C,0)))</f>
        <v>indst efficiency standards</v>
      </c>
      <c r="L1451" s="205">
        <f>IF(ISBLANK(INDEX('Policy Characteristics'!F:F,MATCH($C1451,'Policy Characteristics'!$C:$C,0))),"",INDEX('Policy Characteristics'!F:F,MATCH($C1451,'Policy Characteristics'!$C:$C,0)))</f>
        <v>0</v>
      </c>
      <c r="M1451" s="205">
        <f>IF(ISBLANK(INDEX('Policy Characteristics'!G:G,MATCH($C1451,'Policy Characteristics'!$C:$C,0))),"",INDEX('Policy Characteristics'!G:G,MATCH($C1451,'Policy Characteristics'!$C:$C,0)))</f>
        <v>0.3</v>
      </c>
      <c r="N1451" s="205">
        <f>IF(ISBLANK(INDEX('Policy Characteristics'!H:H,MATCH($C1451,'Policy Characteristics'!$C:$C,0))),"",INDEX('Policy Characteristics'!H:H,MATCH($C1451,'Policy Characteristics'!$C:$C,0)))</f>
        <v>0.01</v>
      </c>
      <c r="O1451" s="76" t="str">
        <f>IF(ISBLANK(INDEX('Policy Characteristics'!I:I,MATCH($C1451,'Policy Characteristics'!$C:$C,0))),"",INDEX('Policy Characteristics'!I:I,MATCH($C1451,'Policy Characteristics'!$C:$C,0)))</f>
        <v>% reduction in energy use</v>
      </c>
      <c r="P1451" s="7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76" t="str">
        <f>IF(ISBLANK(INDEX('Policy Characteristics'!K:K,MATCH($C1451,'Policy Characteristics'!$C:$C,0))),"",INDEX('Policy Characteristics'!K:K,MATCH($C1451,'Policy Characteristics'!$C:$C,0)))</f>
        <v>industry-ag-main.html#eff-stds</v>
      </c>
      <c r="R1451" s="76" t="str">
        <f>IF(ISBLANK(INDEX('Policy Characteristics'!L:L,MATCH($C1451,'Policy Characteristics'!$C:$C,0))),"",INDEX('Policy Characteristics'!L:L,MATCH($C1451,'Policy Characteristics'!$C:$C,0)))</f>
        <v>industry-energy-efficiency-standards.html</v>
      </c>
    </row>
    <row r="1452" spans="1:18" s="76" customFormat="1" x14ac:dyDescent="0.25">
      <c r="A1452" s="76" t="str">
        <f>IF(ISBLANK(INDEX('Policy Characteristics'!A:A,MATCH($C1452,'Policy Characteristics'!$C:$C,0))),"",INDEX('Policy Characteristics'!A:A,MATCH($C1452,'Policy Characteristics'!$C:$C,0)))</f>
        <v>Industry</v>
      </c>
      <c r="B1452" s="200" t="str">
        <f>IF(ISBLANK(INDEX('Policy Characteristics'!B:B,MATCH($C1452,'Policy Characteristics'!$C:$C,0))),"",INDEX('Policy Characteristics'!B:B,MATCH($C1452,'Policy Characteristics'!$C:$C,0)))</f>
        <v>Industry Energy Efficiency Standards</v>
      </c>
      <c r="C1452" s="76" t="str">
        <f t="shared" si="41"/>
        <v>Percentage Improvement in Eqpt Efficiency Standards above BAU</v>
      </c>
      <c r="D1452" s="78" t="s">
        <v>1313</v>
      </c>
      <c r="E1452" s="88" t="s">
        <v>946</v>
      </c>
      <c r="F1452" t="s">
        <v>820</v>
      </c>
      <c r="G1452" s="88" t="s">
        <v>949</v>
      </c>
      <c r="H1452" s="15">
        <v>1094</v>
      </c>
      <c r="I1452" s="213" t="s">
        <v>44</v>
      </c>
      <c r="J1452" s="202" t="str">
        <f>IF(ISBLANK(INDEX('Policy Characteristics'!D:D,MATCH($C1452,'Policy Characteristics'!$C:$C,0))),"",INDEX('Policy Characteristics'!D:D,MATCH($C1452,'Policy Characteristics'!$C:$C,0)))</f>
        <v>Industry Energy Efficiency Standards</v>
      </c>
      <c r="K1452" s="76" t="str">
        <f>IF(ISBLANK(INDEX('Policy Characteristics'!E:E,MATCH($C1452,'Policy Characteristics'!$C:$C,0))),"",INDEX('Policy Characteristics'!E:E,MATCH($C1452,'Policy Characteristics'!$C:$C,0)))</f>
        <v>indst efficiency standards</v>
      </c>
      <c r="L1452" s="205">
        <f>IF(ISBLANK(INDEX('Policy Characteristics'!F:F,MATCH($C1452,'Policy Characteristics'!$C:$C,0))),"",INDEX('Policy Characteristics'!F:F,MATCH($C1452,'Policy Characteristics'!$C:$C,0)))</f>
        <v>0</v>
      </c>
      <c r="M1452" s="205">
        <f>IF(ISBLANK(INDEX('Policy Characteristics'!G:G,MATCH($C1452,'Policy Characteristics'!$C:$C,0))),"",INDEX('Policy Characteristics'!G:G,MATCH($C1452,'Policy Characteristics'!$C:$C,0)))</f>
        <v>0.3</v>
      </c>
      <c r="N1452" s="205">
        <f>IF(ISBLANK(INDEX('Policy Characteristics'!H:H,MATCH($C1452,'Policy Characteristics'!$C:$C,0))),"",INDEX('Policy Characteristics'!H:H,MATCH($C1452,'Policy Characteristics'!$C:$C,0)))</f>
        <v>0.01</v>
      </c>
      <c r="O1452" s="76" t="str">
        <f>IF(ISBLANK(INDEX('Policy Characteristics'!I:I,MATCH($C1452,'Policy Characteristics'!$C:$C,0))),"",INDEX('Policy Characteristics'!I:I,MATCH($C1452,'Policy Characteristics'!$C:$C,0)))</f>
        <v>% reduction in energy use</v>
      </c>
      <c r="P1452" s="7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76" t="str">
        <f>IF(ISBLANK(INDEX('Policy Characteristics'!K:K,MATCH($C1452,'Policy Characteristics'!$C:$C,0))),"",INDEX('Policy Characteristics'!K:K,MATCH($C1452,'Policy Characteristics'!$C:$C,0)))</f>
        <v>industry-ag-main.html#eff-stds</v>
      </c>
      <c r="R1452" s="76" t="str">
        <f>IF(ISBLANK(INDEX('Policy Characteristics'!L:L,MATCH($C1452,'Policy Characteristics'!$C:$C,0))),"",INDEX('Policy Characteristics'!L:L,MATCH($C1452,'Policy Characteristics'!$C:$C,0)))</f>
        <v>industry-energy-efficiency-standards.html</v>
      </c>
    </row>
    <row r="1453" spans="1:18" s="76" customFormat="1" x14ac:dyDescent="0.25">
      <c r="A1453" s="76" t="str">
        <f>IF(ISBLANK(INDEX('Policy Characteristics'!A:A,MATCH($C1453,'Policy Characteristics'!$C:$C,0))),"",INDEX('Policy Characteristics'!A:A,MATCH($C1453,'Policy Characteristics'!$C:$C,0)))</f>
        <v>Industry</v>
      </c>
      <c r="B1453" s="200" t="str">
        <f>IF(ISBLANK(INDEX('Policy Characteristics'!B:B,MATCH($C1453,'Policy Characteristics'!$C:$C,0))),"",INDEX('Policy Characteristics'!B:B,MATCH($C1453,'Policy Characteristics'!$C:$C,0)))</f>
        <v>Industry Energy Efficiency Standards</v>
      </c>
      <c r="C1453" s="76" t="str">
        <f t="shared" si="41"/>
        <v>Percentage Improvement in Eqpt Efficiency Standards above BAU</v>
      </c>
      <c r="D1453" s="78" t="s">
        <v>1313</v>
      </c>
      <c r="E1453" s="88" t="s">
        <v>947</v>
      </c>
      <c r="F1453" t="s">
        <v>820</v>
      </c>
      <c r="G1453" s="88" t="s">
        <v>951</v>
      </c>
      <c r="H1453" s="15">
        <v>1095</v>
      </c>
      <c r="I1453" s="213" t="s">
        <v>43</v>
      </c>
      <c r="J1453" s="202" t="str">
        <f>IF(ISBLANK(INDEX('Policy Characteristics'!D:D,MATCH($C1453,'Policy Characteristics'!$C:$C,0))),"",INDEX('Policy Characteristics'!D:D,MATCH($C1453,'Policy Characteristics'!$C:$C,0)))</f>
        <v>Industry Energy Efficiency Standards</v>
      </c>
      <c r="K1453" s="76" t="str">
        <f>IF(ISBLANK(INDEX('Policy Characteristics'!E:E,MATCH($C1453,'Policy Characteristics'!$C:$C,0))),"",INDEX('Policy Characteristics'!E:E,MATCH($C1453,'Policy Characteristics'!$C:$C,0)))</f>
        <v>indst efficiency standards</v>
      </c>
      <c r="L1453" s="205">
        <f>IF(ISBLANK(INDEX('Policy Characteristics'!F:F,MATCH($C1453,'Policy Characteristics'!$C:$C,0))),"",INDEX('Policy Characteristics'!F:F,MATCH($C1453,'Policy Characteristics'!$C:$C,0)))</f>
        <v>0</v>
      </c>
      <c r="M1453" s="205">
        <f>IF(ISBLANK(INDEX('Policy Characteristics'!G:G,MATCH($C1453,'Policy Characteristics'!$C:$C,0))),"",INDEX('Policy Characteristics'!G:G,MATCH($C1453,'Policy Characteristics'!$C:$C,0)))</f>
        <v>0.3</v>
      </c>
      <c r="N1453" s="205">
        <f>IF(ISBLANK(INDEX('Policy Characteristics'!H:H,MATCH($C1453,'Policy Characteristics'!$C:$C,0))),"",INDEX('Policy Characteristics'!H:H,MATCH($C1453,'Policy Characteristics'!$C:$C,0)))</f>
        <v>0.01</v>
      </c>
      <c r="O1453" s="76" t="str">
        <f>IF(ISBLANK(INDEX('Policy Characteristics'!I:I,MATCH($C1453,'Policy Characteristics'!$C:$C,0))),"",INDEX('Policy Characteristics'!I:I,MATCH($C1453,'Policy Characteristics'!$C:$C,0)))</f>
        <v>% reduction in energy use</v>
      </c>
      <c r="P1453" s="7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76" t="str">
        <f>IF(ISBLANK(INDEX('Policy Characteristics'!K:K,MATCH($C1453,'Policy Characteristics'!$C:$C,0))),"",INDEX('Policy Characteristics'!K:K,MATCH($C1453,'Policy Characteristics'!$C:$C,0)))</f>
        <v>industry-ag-main.html#eff-stds</v>
      </c>
      <c r="R1453" s="76" t="str">
        <f>IF(ISBLANK(INDEX('Policy Characteristics'!L:L,MATCH($C1453,'Policy Characteristics'!$C:$C,0))),"",INDEX('Policy Characteristics'!L:L,MATCH($C1453,'Policy Characteristics'!$C:$C,0)))</f>
        <v>industry-energy-efficiency-standards.html</v>
      </c>
    </row>
    <row r="1454" spans="1:18" s="76" customFormat="1" x14ac:dyDescent="0.25">
      <c r="A1454" s="76" t="str">
        <f>IF(ISBLANK(INDEX('Policy Characteristics'!A:A,MATCH($C1454,'Policy Characteristics'!$C:$C,0))),"",INDEX('Policy Characteristics'!A:A,MATCH($C1454,'Policy Characteristics'!$C:$C,0)))</f>
        <v>Industry</v>
      </c>
      <c r="B1454" s="200" t="str">
        <f>IF(ISBLANK(INDEX('Policy Characteristics'!B:B,MATCH($C1454,'Policy Characteristics'!$C:$C,0))),"",INDEX('Policy Characteristics'!B:B,MATCH($C1454,'Policy Characteristics'!$C:$C,0)))</f>
        <v>Industry Energy Efficiency Standards</v>
      </c>
      <c r="C1454" s="76" t="str">
        <f t="shared" si="41"/>
        <v>Percentage Improvement in Eqpt Efficiency Standards above BAU</v>
      </c>
      <c r="D1454" s="78" t="s">
        <v>1313</v>
      </c>
      <c r="E1454" s="88" t="s">
        <v>948</v>
      </c>
      <c r="F1454" t="s">
        <v>820</v>
      </c>
      <c r="G1454" s="88" t="s">
        <v>952</v>
      </c>
      <c r="H1454" s="15">
        <v>1096</v>
      </c>
      <c r="I1454" s="213" t="s">
        <v>43</v>
      </c>
      <c r="J1454" s="202" t="str">
        <f>IF(ISBLANK(INDEX('Policy Characteristics'!D:D,MATCH($C1454,'Policy Characteristics'!$C:$C,0))),"",INDEX('Policy Characteristics'!D:D,MATCH($C1454,'Policy Characteristics'!$C:$C,0)))</f>
        <v>Industry Energy Efficiency Standards</v>
      </c>
      <c r="K1454" s="76" t="str">
        <f>IF(ISBLANK(INDEX('Policy Characteristics'!E:E,MATCH($C1454,'Policy Characteristics'!$C:$C,0))),"",INDEX('Policy Characteristics'!E:E,MATCH($C1454,'Policy Characteristics'!$C:$C,0)))</f>
        <v>indst efficiency standards</v>
      </c>
      <c r="L1454" s="205">
        <f>IF(ISBLANK(INDEX('Policy Characteristics'!F:F,MATCH($C1454,'Policy Characteristics'!$C:$C,0))),"",INDEX('Policy Characteristics'!F:F,MATCH($C1454,'Policy Characteristics'!$C:$C,0)))</f>
        <v>0</v>
      </c>
      <c r="M1454" s="205">
        <f>IF(ISBLANK(INDEX('Policy Characteristics'!G:G,MATCH($C1454,'Policy Characteristics'!$C:$C,0))),"",INDEX('Policy Characteristics'!G:G,MATCH($C1454,'Policy Characteristics'!$C:$C,0)))</f>
        <v>0.3</v>
      </c>
      <c r="N1454" s="205">
        <f>IF(ISBLANK(INDEX('Policy Characteristics'!H:H,MATCH($C1454,'Policy Characteristics'!$C:$C,0))),"",INDEX('Policy Characteristics'!H:H,MATCH($C1454,'Policy Characteristics'!$C:$C,0)))</f>
        <v>0.01</v>
      </c>
      <c r="O1454" s="76" t="str">
        <f>IF(ISBLANK(INDEX('Policy Characteristics'!I:I,MATCH($C1454,'Policy Characteristics'!$C:$C,0))),"",INDEX('Policy Characteristics'!I:I,MATCH($C1454,'Policy Characteristics'!$C:$C,0)))</f>
        <v>% reduction in energy use</v>
      </c>
      <c r="P1454" s="7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76" t="str">
        <f>IF(ISBLANK(INDEX('Policy Characteristics'!K:K,MATCH($C1454,'Policy Characteristics'!$C:$C,0))),"",INDEX('Policy Characteristics'!K:K,MATCH($C1454,'Policy Characteristics'!$C:$C,0)))</f>
        <v>industry-ag-main.html#eff-stds</v>
      </c>
      <c r="R1454" s="76" t="str">
        <f>IF(ISBLANK(INDEX('Policy Characteristics'!L:L,MATCH($C1454,'Policy Characteristics'!$C:$C,0))),"",INDEX('Policy Characteristics'!L:L,MATCH($C1454,'Policy Characteristics'!$C:$C,0)))</f>
        <v>industry-energy-efficiency-standards.html</v>
      </c>
    </row>
    <row r="1455" spans="1:18" s="76" customFormat="1" x14ac:dyDescent="0.25">
      <c r="A1455" s="76" t="str">
        <f>IF(ISBLANK(INDEX('Policy Characteristics'!A:A,MATCH($C1455,'Policy Characteristics'!$C:$C,0))),"",INDEX('Policy Characteristics'!A:A,MATCH($C1455,'Policy Characteristics'!$C:$C,0)))</f>
        <v>Industry</v>
      </c>
      <c r="B1455" s="200" t="str">
        <f>IF(ISBLANK(INDEX('Policy Characteristics'!B:B,MATCH($C1455,'Policy Characteristics'!$C:$C,0))),"",INDEX('Policy Characteristics'!B:B,MATCH($C1455,'Policy Characteristics'!$C:$C,0)))</f>
        <v>Industry Energy Efficiency Standards</v>
      </c>
      <c r="C1455" s="76" t="str">
        <f t="shared" si="41"/>
        <v>Percentage Improvement in Eqpt Efficiency Standards above BAU</v>
      </c>
      <c r="D1455" s="78" t="s">
        <v>1313</v>
      </c>
      <c r="E1455" s="88" t="s">
        <v>945</v>
      </c>
      <c r="F1455" t="s">
        <v>820</v>
      </c>
      <c r="G1455" s="88" t="s">
        <v>950</v>
      </c>
      <c r="H1455" s="15">
        <v>1097</v>
      </c>
      <c r="I1455" s="213" t="s">
        <v>44</v>
      </c>
      <c r="J1455" s="202" t="str">
        <f>IF(ISBLANK(INDEX('Policy Characteristics'!D:D,MATCH($C1455,'Policy Characteristics'!$C:$C,0))),"",INDEX('Policy Characteristics'!D:D,MATCH($C1455,'Policy Characteristics'!$C:$C,0)))</f>
        <v>Industry Energy Efficiency Standards</v>
      </c>
      <c r="K1455" s="76" t="str">
        <f>IF(ISBLANK(INDEX('Policy Characteristics'!E:E,MATCH($C1455,'Policy Characteristics'!$C:$C,0))),"",INDEX('Policy Characteristics'!E:E,MATCH($C1455,'Policy Characteristics'!$C:$C,0)))</f>
        <v>indst efficiency standards</v>
      </c>
      <c r="L1455" s="205">
        <f>IF(ISBLANK(INDEX('Policy Characteristics'!F:F,MATCH($C1455,'Policy Characteristics'!$C:$C,0))),"",INDEX('Policy Characteristics'!F:F,MATCH($C1455,'Policy Characteristics'!$C:$C,0)))</f>
        <v>0</v>
      </c>
      <c r="M1455" s="205">
        <f>IF(ISBLANK(INDEX('Policy Characteristics'!G:G,MATCH($C1455,'Policy Characteristics'!$C:$C,0))),"",INDEX('Policy Characteristics'!G:G,MATCH($C1455,'Policy Characteristics'!$C:$C,0)))</f>
        <v>0.3</v>
      </c>
      <c r="N1455" s="205">
        <f>IF(ISBLANK(INDEX('Policy Characteristics'!H:H,MATCH($C1455,'Policy Characteristics'!$C:$C,0))),"",INDEX('Policy Characteristics'!H:H,MATCH($C1455,'Policy Characteristics'!$C:$C,0)))</f>
        <v>0.01</v>
      </c>
      <c r="O1455" s="76" t="str">
        <f>IF(ISBLANK(INDEX('Policy Characteristics'!I:I,MATCH($C1455,'Policy Characteristics'!$C:$C,0))),"",INDEX('Policy Characteristics'!I:I,MATCH($C1455,'Policy Characteristics'!$C:$C,0)))</f>
        <v>% reduction in energy use</v>
      </c>
      <c r="P1455" s="7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76" t="str">
        <f>IF(ISBLANK(INDEX('Policy Characteristics'!K:K,MATCH($C1455,'Policy Characteristics'!$C:$C,0))),"",INDEX('Policy Characteristics'!K:K,MATCH($C1455,'Policy Characteristics'!$C:$C,0)))</f>
        <v>industry-ag-main.html#eff-stds</v>
      </c>
      <c r="R1455" s="76" t="str">
        <f>IF(ISBLANK(INDEX('Policy Characteristics'!L:L,MATCH($C1455,'Policy Characteristics'!$C:$C,0))),"",INDEX('Policy Characteristics'!L:L,MATCH($C1455,'Policy Characteristics'!$C:$C,0)))</f>
        <v>industry-energy-efficiency-standards.html</v>
      </c>
    </row>
    <row r="1456" spans="1:18" s="76" customFormat="1" x14ac:dyDescent="0.25">
      <c r="A1456" s="76" t="str">
        <f>IF(ISBLANK(INDEX('Policy Characteristics'!A:A,MATCH($C1456,'Policy Characteristics'!$C:$C,0))),"",INDEX('Policy Characteristics'!A:A,MATCH($C1456,'Policy Characteristics'!$C:$C,0)))</f>
        <v>Industry</v>
      </c>
      <c r="B1456" s="200" t="str">
        <f>IF(ISBLANK(INDEX('Policy Characteristics'!B:B,MATCH($C1456,'Policy Characteristics'!$C:$C,0))),"",INDEX('Policy Characteristics'!B:B,MATCH($C1456,'Policy Characteristics'!$C:$C,0)))</f>
        <v>Industry Energy Efficiency Standards</v>
      </c>
      <c r="C1456" s="76" t="str">
        <f t="shared" si="41"/>
        <v>Percentage Improvement in Eqpt Efficiency Standards above BAU</v>
      </c>
      <c r="D1456" s="78" t="s">
        <v>1314</v>
      </c>
      <c r="E1456" s="88" t="s">
        <v>642</v>
      </c>
      <c r="F1456" t="s">
        <v>1276</v>
      </c>
      <c r="G1456" s="88" t="s">
        <v>648</v>
      </c>
      <c r="H1456" s="15">
        <v>1098</v>
      </c>
      <c r="I1456" s="213" t="s">
        <v>43</v>
      </c>
      <c r="J1456" s="202" t="str">
        <f>IF(ISBLANK(INDEX('Policy Characteristics'!D:D,MATCH($C1456,'Policy Characteristics'!$C:$C,0))),"",INDEX('Policy Characteristics'!D:D,MATCH($C1456,'Policy Characteristics'!$C:$C,0)))</f>
        <v>Industry Energy Efficiency Standards</v>
      </c>
      <c r="K1456" s="76" t="str">
        <f>IF(ISBLANK(INDEX('Policy Characteristics'!E:E,MATCH($C1456,'Policy Characteristics'!$C:$C,0))),"",INDEX('Policy Characteristics'!E:E,MATCH($C1456,'Policy Characteristics'!$C:$C,0)))</f>
        <v>indst efficiency standards</v>
      </c>
      <c r="L1456" s="205">
        <f>IF(ISBLANK(INDEX('Policy Characteristics'!F:F,MATCH($C1456,'Policy Characteristics'!$C:$C,0))),"",INDEX('Policy Characteristics'!F:F,MATCH($C1456,'Policy Characteristics'!$C:$C,0)))</f>
        <v>0</v>
      </c>
      <c r="M1456" s="205">
        <f>IF(ISBLANK(INDEX('Policy Characteristics'!G:G,MATCH($C1456,'Policy Characteristics'!$C:$C,0))),"",INDEX('Policy Characteristics'!G:G,MATCH($C1456,'Policy Characteristics'!$C:$C,0)))</f>
        <v>0.3</v>
      </c>
      <c r="N1456" s="205">
        <f>IF(ISBLANK(INDEX('Policy Characteristics'!H:H,MATCH($C1456,'Policy Characteristics'!$C:$C,0))),"",INDEX('Policy Characteristics'!H:H,MATCH($C1456,'Policy Characteristics'!$C:$C,0)))</f>
        <v>0.01</v>
      </c>
      <c r="O1456" s="76" t="str">
        <f>IF(ISBLANK(INDEX('Policy Characteristics'!I:I,MATCH($C1456,'Policy Characteristics'!$C:$C,0))),"",INDEX('Policy Characteristics'!I:I,MATCH($C1456,'Policy Characteristics'!$C:$C,0)))</f>
        <v>% reduction in energy use</v>
      </c>
      <c r="P1456" s="7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76" t="str">
        <f>IF(ISBLANK(INDEX('Policy Characteristics'!K:K,MATCH($C1456,'Policy Characteristics'!$C:$C,0))),"",INDEX('Policy Characteristics'!K:K,MATCH($C1456,'Policy Characteristics'!$C:$C,0)))</f>
        <v>industry-ag-main.html#eff-stds</v>
      </c>
      <c r="R1456" s="76" t="str">
        <f>IF(ISBLANK(INDEX('Policy Characteristics'!L:L,MATCH($C1456,'Policy Characteristics'!$C:$C,0))),"",INDEX('Policy Characteristics'!L:L,MATCH($C1456,'Policy Characteristics'!$C:$C,0)))</f>
        <v>industry-energy-efficiency-standards.html</v>
      </c>
    </row>
    <row r="1457" spans="1:18" s="76" customFormat="1" x14ac:dyDescent="0.25">
      <c r="A1457" s="76" t="str">
        <f>IF(ISBLANK(INDEX('Policy Characteristics'!A:A,MATCH($C1457,'Policy Characteristics'!$C:$C,0))),"",INDEX('Policy Characteristics'!A:A,MATCH($C1457,'Policy Characteristics'!$C:$C,0)))</f>
        <v>Industry</v>
      </c>
      <c r="B1457" s="200" t="str">
        <f>IF(ISBLANK(INDEX('Policy Characteristics'!B:B,MATCH($C1457,'Policy Characteristics'!$C:$C,0))),"",INDEX('Policy Characteristics'!B:B,MATCH($C1457,'Policy Characteristics'!$C:$C,0)))</f>
        <v>Industry Energy Efficiency Standards</v>
      </c>
      <c r="C1457" s="76" t="str">
        <f t="shared" si="41"/>
        <v>Percentage Improvement in Eqpt Efficiency Standards above BAU</v>
      </c>
      <c r="D1457" s="78" t="s">
        <v>1314</v>
      </c>
      <c r="E1457" s="88" t="s">
        <v>643</v>
      </c>
      <c r="F1457" t="s">
        <v>1276</v>
      </c>
      <c r="G1457" s="88" t="s">
        <v>651</v>
      </c>
      <c r="H1457" s="15">
        <v>1099</v>
      </c>
      <c r="I1457" s="213" t="s">
        <v>43</v>
      </c>
      <c r="J1457" s="202" t="str">
        <f>IF(ISBLANK(INDEX('Policy Characteristics'!D:D,MATCH($C1457,'Policy Characteristics'!$C:$C,0))),"",INDEX('Policy Characteristics'!D:D,MATCH($C1457,'Policy Characteristics'!$C:$C,0)))</f>
        <v>Industry Energy Efficiency Standards</v>
      </c>
      <c r="K1457" s="76" t="str">
        <f>IF(ISBLANK(INDEX('Policy Characteristics'!E:E,MATCH($C1457,'Policy Characteristics'!$C:$C,0))),"",INDEX('Policy Characteristics'!E:E,MATCH($C1457,'Policy Characteristics'!$C:$C,0)))</f>
        <v>indst efficiency standards</v>
      </c>
      <c r="L1457" s="205">
        <f>IF(ISBLANK(INDEX('Policy Characteristics'!F:F,MATCH($C1457,'Policy Characteristics'!$C:$C,0))),"",INDEX('Policy Characteristics'!F:F,MATCH($C1457,'Policy Characteristics'!$C:$C,0)))</f>
        <v>0</v>
      </c>
      <c r="M1457" s="205">
        <f>IF(ISBLANK(INDEX('Policy Characteristics'!G:G,MATCH($C1457,'Policy Characteristics'!$C:$C,0))),"",INDEX('Policy Characteristics'!G:G,MATCH($C1457,'Policy Characteristics'!$C:$C,0)))</f>
        <v>0.3</v>
      </c>
      <c r="N1457" s="205">
        <f>IF(ISBLANK(INDEX('Policy Characteristics'!H:H,MATCH($C1457,'Policy Characteristics'!$C:$C,0))),"",INDEX('Policy Characteristics'!H:H,MATCH($C1457,'Policy Characteristics'!$C:$C,0)))</f>
        <v>0.01</v>
      </c>
      <c r="O1457" s="76" t="str">
        <f>IF(ISBLANK(INDEX('Policy Characteristics'!I:I,MATCH($C1457,'Policy Characteristics'!$C:$C,0))),"",INDEX('Policy Characteristics'!I:I,MATCH($C1457,'Policy Characteristics'!$C:$C,0)))</f>
        <v>% reduction in energy use</v>
      </c>
      <c r="P1457" s="7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76" t="str">
        <f>IF(ISBLANK(INDEX('Policy Characteristics'!K:K,MATCH($C1457,'Policy Characteristics'!$C:$C,0))),"",INDEX('Policy Characteristics'!K:K,MATCH($C1457,'Policy Characteristics'!$C:$C,0)))</f>
        <v>industry-ag-main.html#eff-stds</v>
      </c>
      <c r="R1457" s="76" t="str">
        <f>IF(ISBLANK(INDEX('Policy Characteristics'!L:L,MATCH($C1457,'Policy Characteristics'!$C:$C,0))),"",INDEX('Policy Characteristics'!L:L,MATCH($C1457,'Policy Characteristics'!$C:$C,0)))</f>
        <v>industry-energy-efficiency-standards.html</v>
      </c>
    </row>
    <row r="1458" spans="1:18" s="76" customFormat="1" x14ac:dyDescent="0.25">
      <c r="A1458" s="76" t="str">
        <f>IF(ISBLANK(INDEX('Policy Characteristics'!A:A,MATCH($C1458,'Policy Characteristics'!$C:$C,0))),"",INDEX('Policy Characteristics'!A:A,MATCH($C1458,'Policy Characteristics'!$C:$C,0)))</f>
        <v>Industry</v>
      </c>
      <c r="B1458" s="200" t="str">
        <f>IF(ISBLANK(INDEX('Policy Characteristics'!B:B,MATCH($C1458,'Policy Characteristics'!$C:$C,0))),"",INDEX('Policy Characteristics'!B:B,MATCH($C1458,'Policy Characteristics'!$C:$C,0)))</f>
        <v>Industry Energy Efficiency Standards</v>
      </c>
      <c r="C1458" s="76" t="str">
        <f t="shared" si="41"/>
        <v>Percentage Improvement in Eqpt Efficiency Standards above BAU</v>
      </c>
      <c r="D1458" s="78" t="s">
        <v>1314</v>
      </c>
      <c r="E1458" s="88" t="s">
        <v>644</v>
      </c>
      <c r="F1458" t="s">
        <v>1276</v>
      </c>
      <c r="G1458" s="88" t="s">
        <v>652</v>
      </c>
      <c r="H1458" s="15">
        <v>1100</v>
      </c>
      <c r="I1458" s="213" t="s">
        <v>43</v>
      </c>
      <c r="J1458" s="202" t="str">
        <f>IF(ISBLANK(INDEX('Policy Characteristics'!D:D,MATCH($C1458,'Policy Characteristics'!$C:$C,0))),"",INDEX('Policy Characteristics'!D:D,MATCH($C1458,'Policy Characteristics'!$C:$C,0)))</f>
        <v>Industry Energy Efficiency Standards</v>
      </c>
      <c r="K1458" s="76" t="str">
        <f>IF(ISBLANK(INDEX('Policy Characteristics'!E:E,MATCH($C1458,'Policy Characteristics'!$C:$C,0))),"",INDEX('Policy Characteristics'!E:E,MATCH($C1458,'Policy Characteristics'!$C:$C,0)))</f>
        <v>indst efficiency standards</v>
      </c>
      <c r="L1458" s="205">
        <f>IF(ISBLANK(INDEX('Policy Characteristics'!F:F,MATCH($C1458,'Policy Characteristics'!$C:$C,0))),"",INDEX('Policy Characteristics'!F:F,MATCH($C1458,'Policy Characteristics'!$C:$C,0)))</f>
        <v>0</v>
      </c>
      <c r="M1458" s="205">
        <f>IF(ISBLANK(INDEX('Policy Characteristics'!G:G,MATCH($C1458,'Policy Characteristics'!$C:$C,0))),"",INDEX('Policy Characteristics'!G:G,MATCH($C1458,'Policy Characteristics'!$C:$C,0)))</f>
        <v>0.3</v>
      </c>
      <c r="N1458" s="205">
        <f>IF(ISBLANK(INDEX('Policy Characteristics'!H:H,MATCH($C1458,'Policy Characteristics'!$C:$C,0))),"",INDEX('Policy Characteristics'!H:H,MATCH($C1458,'Policy Characteristics'!$C:$C,0)))</f>
        <v>0.01</v>
      </c>
      <c r="O1458" s="76" t="str">
        <f>IF(ISBLANK(INDEX('Policy Characteristics'!I:I,MATCH($C1458,'Policy Characteristics'!$C:$C,0))),"",INDEX('Policy Characteristics'!I:I,MATCH($C1458,'Policy Characteristics'!$C:$C,0)))</f>
        <v>% reduction in energy use</v>
      </c>
      <c r="P1458" s="7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76" t="str">
        <f>IF(ISBLANK(INDEX('Policy Characteristics'!K:K,MATCH($C1458,'Policy Characteristics'!$C:$C,0))),"",INDEX('Policy Characteristics'!K:K,MATCH($C1458,'Policy Characteristics'!$C:$C,0)))</f>
        <v>industry-ag-main.html#eff-stds</v>
      </c>
      <c r="R1458" s="76" t="str">
        <f>IF(ISBLANK(INDEX('Policy Characteristics'!L:L,MATCH($C1458,'Policy Characteristics'!$C:$C,0))),"",INDEX('Policy Characteristics'!L:L,MATCH($C1458,'Policy Characteristics'!$C:$C,0)))</f>
        <v>industry-energy-efficiency-standards.html</v>
      </c>
    </row>
    <row r="1459" spans="1:18" s="76" customFormat="1" x14ac:dyDescent="0.25">
      <c r="A1459" s="76" t="str">
        <f>IF(ISBLANK(INDEX('Policy Characteristics'!A:A,MATCH($C1459,'Policy Characteristics'!$C:$C,0))),"",INDEX('Policy Characteristics'!A:A,MATCH($C1459,'Policy Characteristics'!$C:$C,0)))</f>
        <v>Industry</v>
      </c>
      <c r="B1459" s="200" t="str">
        <f>IF(ISBLANK(INDEX('Policy Characteristics'!B:B,MATCH($C1459,'Policy Characteristics'!$C:$C,0))),"",INDEX('Policy Characteristics'!B:B,MATCH($C1459,'Policy Characteristics'!$C:$C,0)))</f>
        <v>Industry Energy Efficiency Standards</v>
      </c>
      <c r="C1459" s="76" t="str">
        <f t="shared" si="41"/>
        <v>Percentage Improvement in Eqpt Efficiency Standards above BAU</v>
      </c>
      <c r="D1459" s="78" t="s">
        <v>1314</v>
      </c>
      <c r="E1459" s="88" t="s">
        <v>645</v>
      </c>
      <c r="F1459" t="s">
        <v>1276</v>
      </c>
      <c r="G1459" s="88" t="s">
        <v>649</v>
      </c>
      <c r="H1459" s="15">
        <v>1101</v>
      </c>
      <c r="I1459" s="213" t="s">
        <v>44</v>
      </c>
      <c r="J1459" s="202" t="str">
        <f>IF(ISBLANK(INDEX('Policy Characteristics'!D:D,MATCH($C1459,'Policy Characteristics'!$C:$C,0))),"",INDEX('Policy Characteristics'!D:D,MATCH($C1459,'Policy Characteristics'!$C:$C,0)))</f>
        <v>Industry Energy Efficiency Standards</v>
      </c>
      <c r="K1459" s="76" t="str">
        <f>IF(ISBLANK(INDEX('Policy Characteristics'!E:E,MATCH($C1459,'Policy Characteristics'!$C:$C,0))),"",INDEX('Policy Characteristics'!E:E,MATCH($C1459,'Policy Characteristics'!$C:$C,0)))</f>
        <v>indst efficiency standards</v>
      </c>
      <c r="L1459" s="205">
        <f>IF(ISBLANK(INDEX('Policy Characteristics'!F:F,MATCH($C1459,'Policy Characteristics'!$C:$C,0))),"",INDEX('Policy Characteristics'!F:F,MATCH($C1459,'Policy Characteristics'!$C:$C,0)))</f>
        <v>0</v>
      </c>
      <c r="M1459" s="205">
        <f>IF(ISBLANK(INDEX('Policy Characteristics'!G:G,MATCH($C1459,'Policy Characteristics'!$C:$C,0))),"",INDEX('Policy Characteristics'!G:G,MATCH($C1459,'Policy Characteristics'!$C:$C,0)))</f>
        <v>0.3</v>
      </c>
      <c r="N1459" s="205">
        <f>IF(ISBLANK(INDEX('Policy Characteristics'!H:H,MATCH($C1459,'Policy Characteristics'!$C:$C,0))),"",INDEX('Policy Characteristics'!H:H,MATCH($C1459,'Policy Characteristics'!$C:$C,0)))</f>
        <v>0.01</v>
      </c>
      <c r="O1459" s="76" t="str">
        <f>IF(ISBLANK(INDEX('Policy Characteristics'!I:I,MATCH($C1459,'Policy Characteristics'!$C:$C,0))),"",INDEX('Policy Characteristics'!I:I,MATCH($C1459,'Policy Characteristics'!$C:$C,0)))</f>
        <v>% reduction in energy use</v>
      </c>
      <c r="P1459" s="7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76" t="str">
        <f>IF(ISBLANK(INDEX('Policy Characteristics'!K:K,MATCH($C1459,'Policy Characteristics'!$C:$C,0))),"",INDEX('Policy Characteristics'!K:K,MATCH($C1459,'Policy Characteristics'!$C:$C,0)))</f>
        <v>industry-ag-main.html#eff-stds</v>
      </c>
      <c r="R1459" s="76" t="str">
        <f>IF(ISBLANK(INDEX('Policy Characteristics'!L:L,MATCH($C1459,'Policy Characteristics'!$C:$C,0))),"",INDEX('Policy Characteristics'!L:L,MATCH($C1459,'Policy Characteristics'!$C:$C,0)))</f>
        <v>industry-energy-efficiency-standards.html</v>
      </c>
    </row>
    <row r="1460" spans="1:18" s="76" customFormat="1" x14ac:dyDescent="0.25">
      <c r="A1460" s="76" t="str">
        <f>IF(ISBLANK(INDEX('Policy Characteristics'!A:A,MATCH($C1460,'Policy Characteristics'!$C:$C,0))),"",INDEX('Policy Characteristics'!A:A,MATCH($C1460,'Policy Characteristics'!$C:$C,0)))</f>
        <v>Industry</v>
      </c>
      <c r="B1460" s="200" t="str">
        <f>IF(ISBLANK(INDEX('Policy Characteristics'!B:B,MATCH($C1460,'Policy Characteristics'!$C:$C,0))),"",INDEX('Policy Characteristics'!B:B,MATCH($C1460,'Policy Characteristics'!$C:$C,0)))</f>
        <v>Industry Energy Efficiency Standards</v>
      </c>
      <c r="C1460" s="76" t="str">
        <f t="shared" si="41"/>
        <v>Percentage Improvement in Eqpt Efficiency Standards above BAU</v>
      </c>
      <c r="D1460" s="78" t="s">
        <v>1314</v>
      </c>
      <c r="E1460" s="88" t="s">
        <v>646</v>
      </c>
      <c r="F1460" t="s">
        <v>1276</v>
      </c>
      <c r="G1460" s="88" t="s">
        <v>650</v>
      </c>
      <c r="H1460" s="15">
        <v>1102</v>
      </c>
      <c r="I1460" s="213" t="s">
        <v>43</v>
      </c>
      <c r="J1460" s="202" t="str">
        <f>IF(ISBLANK(INDEX('Policy Characteristics'!D:D,MATCH($C1460,'Policy Characteristics'!$C:$C,0))),"",INDEX('Policy Characteristics'!D:D,MATCH($C1460,'Policy Characteristics'!$C:$C,0)))</f>
        <v>Industry Energy Efficiency Standards</v>
      </c>
      <c r="K1460" s="76" t="str">
        <f>IF(ISBLANK(INDEX('Policy Characteristics'!E:E,MATCH($C1460,'Policy Characteristics'!$C:$C,0))),"",INDEX('Policy Characteristics'!E:E,MATCH($C1460,'Policy Characteristics'!$C:$C,0)))</f>
        <v>indst efficiency standards</v>
      </c>
      <c r="L1460" s="205">
        <f>IF(ISBLANK(INDEX('Policy Characteristics'!F:F,MATCH($C1460,'Policy Characteristics'!$C:$C,0))),"",INDEX('Policy Characteristics'!F:F,MATCH($C1460,'Policy Characteristics'!$C:$C,0)))</f>
        <v>0</v>
      </c>
      <c r="M1460" s="205">
        <f>IF(ISBLANK(INDEX('Policy Characteristics'!G:G,MATCH($C1460,'Policy Characteristics'!$C:$C,0))),"",INDEX('Policy Characteristics'!G:G,MATCH($C1460,'Policy Characteristics'!$C:$C,0)))</f>
        <v>0.3</v>
      </c>
      <c r="N1460" s="205">
        <f>IF(ISBLANK(INDEX('Policy Characteristics'!H:H,MATCH($C1460,'Policy Characteristics'!$C:$C,0))),"",INDEX('Policy Characteristics'!H:H,MATCH($C1460,'Policy Characteristics'!$C:$C,0)))</f>
        <v>0.01</v>
      </c>
      <c r="O1460" s="76" t="str">
        <f>IF(ISBLANK(INDEX('Policy Characteristics'!I:I,MATCH($C1460,'Policy Characteristics'!$C:$C,0))),"",INDEX('Policy Characteristics'!I:I,MATCH($C1460,'Policy Characteristics'!$C:$C,0)))</f>
        <v>% reduction in energy use</v>
      </c>
      <c r="P1460" s="7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76" t="str">
        <f>IF(ISBLANK(INDEX('Policy Characteristics'!K:K,MATCH($C1460,'Policy Characteristics'!$C:$C,0))),"",INDEX('Policy Characteristics'!K:K,MATCH($C1460,'Policy Characteristics'!$C:$C,0)))</f>
        <v>industry-ag-main.html#eff-stds</v>
      </c>
      <c r="R1460" s="76" t="str">
        <f>IF(ISBLANK(INDEX('Policy Characteristics'!L:L,MATCH($C1460,'Policy Characteristics'!$C:$C,0))),"",INDEX('Policy Characteristics'!L:L,MATCH($C1460,'Policy Characteristics'!$C:$C,0)))</f>
        <v>industry-energy-efficiency-standards.html</v>
      </c>
    </row>
    <row r="1461" spans="1:18" s="76" customFormat="1" x14ac:dyDescent="0.25">
      <c r="A1461" s="76" t="str">
        <f>IF(ISBLANK(INDEX('Policy Characteristics'!A:A,MATCH($C1461,'Policy Characteristics'!$C:$C,0))),"",INDEX('Policy Characteristics'!A:A,MATCH($C1461,'Policy Characteristics'!$C:$C,0)))</f>
        <v>Industry</v>
      </c>
      <c r="B1461" s="200" t="str">
        <f>IF(ISBLANK(INDEX('Policy Characteristics'!B:B,MATCH($C1461,'Policy Characteristics'!$C:$C,0))),"",INDEX('Policy Characteristics'!B:B,MATCH($C1461,'Policy Characteristics'!$C:$C,0)))</f>
        <v>Industry Energy Efficiency Standards</v>
      </c>
      <c r="C1461" s="76" t="str">
        <f t="shared" si="41"/>
        <v>Percentage Improvement in Eqpt Efficiency Standards above BAU</v>
      </c>
      <c r="D1461" s="78" t="s">
        <v>1314</v>
      </c>
      <c r="E1461" s="88" t="s">
        <v>647</v>
      </c>
      <c r="F1461" t="s">
        <v>1276</v>
      </c>
      <c r="G1461" s="88" t="s">
        <v>653</v>
      </c>
      <c r="H1461" s="15">
        <v>1103</v>
      </c>
      <c r="I1461" s="213" t="s">
        <v>44</v>
      </c>
      <c r="J1461" s="202" t="str">
        <f>IF(ISBLANK(INDEX('Policy Characteristics'!D:D,MATCH($C1461,'Policy Characteristics'!$C:$C,0))),"",INDEX('Policy Characteristics'!D:D,MATCH($C1461,'Policy Characteristics'!$C:$C,0)))</f>
        <v>Industry Energy Efficiency Standards</v>
      </c>
      <c r="K1461" s="76" t="str">
        <f>IF(ISBLANK(INDEX('Policy Characteristics'!E:E,MATCH($C1461,'Policy Characteristics'!$C:$C,0))),"",INDEX('Policy Characteristics'!E:E,MATCH($C1461,'Policy Characteristics'!$C:$C,0)))</f>
        <v>indst efficiency standards</v>
      </c>
      <c r="L1461" s="205">
        <f>IF(ISBLANK(INDEX('Policy Characteristics'!F:F,MATCH($C1461,'Policy Characteristics'!$C:$C,0))),"",INDEX('Policy Characteristics'!F:F,MATCH($C1461,'Policy Characteristics'!$C:$C,0)))</f>
        <v>0</v>
      </c>
      <c r="M1461" s="205">
        <f>IF(ISBLANK(INDEX('Policy Characteristics'!G:G,MATCH($C1461,'Policy Characteristics'!$C:$C,0))),"",INDEX('Policy Characteristics'!G:G,MATCH($C1461,'Policy Characteristics'!$C:$C,0)))</f>
        <v>0.3</v>
      </c>
      <c r="N1461" s="205">
        <f>IF(ISBLANK(INDEX('Policy Characteristics'!H:H,MATCH($C1461,'Policy Characteristics'!$C:$C,0))),"",INDEX('Policy Characteristics'!H:H,MATCH($C1461,'Policy Characteristics'!$C:$C,0)))</f>
        <v>0.01</v>
      </c>
      <c r="O1461" s="76" t="str">
        <f>IF(ISBLANK(INDEX('Policy Characteristics'!I:I,MATCH($C1461,'Policy Characteristics'!$C:$C,0))),"",INDEX('Policy Characteristics'!I:I,MATCH($C1461,'Policy Characteristics'!$C:$C,0)))</f>
        <v>% reduction in energy use</v>
      </c>
      <c r="P1461" s="7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76" t="str">
        <f>IF(ISBLANK(INDEX('Policy Characteristics'!K:K,MATCH($C1461,'Policy Characteristics'!$C:$C,0))),"",INDEX('Policy Characteristics'!K:K,MATCH($C1461,'Policy Characteristics'!$C:$C,0)))</f>
        <v>industry-ag-main.html#eff-stds</v>
      </c>
      <c r="R1461" s="76" t="str">
        <f>IF(ISBLANK(INDEX('Policy Characteristics'!L:L,MATCH($C1461,'Policy Characteristics'!$C:$C,0))),"",INDEX('Policy Characteristics'!L:L,MATCH($C1461,'Policy Characteristics'!$C:$C,0)))</f>
        <v>industry-energy-efficiency-standards.html</v>
      </c>
    </row>
    <row r="1462" spans="1:18" s="76" customFormat="1" x14ac:dyDescent="0.25">
      <c r="A1462" s="76" t="str">
        <f>IF(ISBLANK(INDEX('Policy Characteristics'!A:A,MATCH($C1462,'Policy Characteristics'!$C:$C,0))),"",INDEX('Policy Characteristics'!A:A,MATCH($C1462,'Policy Characteristics'!$C:$C,0)))</f>
        <v>Industry</v>
      </c>
      <c r="B1462" s="200" t="str">
        <f>IF(ISBLANK(INDEX('Policy Characteristics'!B:B,MATCH($C1462,'Policy Characteristics'!$C:$C,0))),"",INDEX('Policy Characteristics'!B:B,MATCH($C1462,'Policy Characteristics'!$C:$C,0)))</f>
        <v>Industry Energy Efficiency Standards</v>
      </c>
      <c r="C1462" s="76" t="str">
        <f t="shared" si="41"/>
        <v>Percentage Improvement in Eqpt Efficiency Standards above BAU</v>
      </c>
      <c r="D1462" s="78" t="s">
        <v>1314</v>
      </c>
      <c r="E1462" s="88" t="s">
        <v>946</v>
      </c>
      <c r="F1462" t="s">
        <v>1276</v>
      </c>
      <c r="G1462" s="88" t="s">
        <v>949</v>
      </c>
      <c r="H1462" s="15">
        <v>1104</v>
      </c>
      <c r="I1462" s="213" t="s">
        <v>44</v>
      </c>
      <c r="J1462" s="202" t="str">
        <f>IF(ISBLANK(INDEX('Policy Characteristics'!D:D,MATCH($C1462,'Policy Characteristics'!$C:$C,0))),"",INDEX('Policy Characteristics'!D:D,MATCH($C1462,'Policy Characteristics'!$C:$C,0)))</f>
        <v>Industry Energy Efficiency Standards</v>
      </c>
      <c r="K1462" s="76" t="str">
        <f>IF(ISBLANK(INDEX('Policy Characteristics'!E:E,MATCH($C1462,'Policy Characteristics'!$C:$C,0))),"",INDEX('Policy Characteristics'!E:E,MATCH($C1462,'Policy Characteristics'!$C:$C,0)))</f>
        <v>indst efficiency standards</v>
      </c>
      <c r="L1462" s="205">
        <f>IF(ISBLANK(INDEX('Policy Characteristics'!F:F,MATCH($C1462,'Policy Characteristics'!$C:$C,0))),"",INDEX('Policy Characteristics'!F:F,MATCH($C1462,'Policy Characteristics'!$C:$C,0)))</f>
        <v>0</v>
      </c>
      <c r="M1462" s="205">
        <f>IF(ISBLANK(INDEX('Policy Characteristics'!G:G,MATCH($C1462,'Policy Characteristics'!$C:$C,0))),"",INDEX('Policy Characteristics'!G:G,MATCH($C1462,'Policy Characteristics'!$C:$C,0)))</f>
        <v>0.3</v>
      </c>
      <c r="N1462" s="205">
        <f>IF(ISBLANK(INDEX('Policy Characteristics'!H:H,MATCH($C1462,'Policy Characteristics'!$C:$C,0))),"",INDEX('Policy Characteristics'!H:H,MATCH($C1462,'Policy Characteristics'!$C:$C,0)))</f>
        <v>0.01</v>
      </c>
      <c r="O1462" s="76" t="str">
        <f>IF(ISBLANK(INDEX('Policy Characteristics'!I:I,MATCH($C1462,'Policy Characteristics'!$C:$C,0))),"",INDEX('Policy Characteristics'!I:I,MATCH($C1462,'Policy Characteristics'!$C:$C,0)))</f>
        <v>% reduction in energy use</v>
      </c>
      <c r="P1462" s="7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76" t="str">
        <f>IF(ISBLANK(INDEX('Policy Characteristics'!K:K,MATCH($C1462,'Policy Characteristics'!$C:$C,0))),"",INDEX('Policy Characteristics'!K:K,MATCH($C1462,'Policy Characteristics'!$C:$C,0)))</f>
        <v>industry-ag-main.html#eff-stds</v>
      </c>
      <c r="R1462" s="76" t="str">
        <f>IF(ISBLANK(INDEX('Policy Characteristics'!L:L,MATCH($C1462,'Policy Characteristics'!$C:$C,0))),"",INDEX('Policy Characteristics'!L:L,MATCH($C1462,'Policy Characteristics'!$C:$C,0)))</f>
        <v>industry-energy-efficiency-standards.html</v>
      </c>
    </row>
    <row r="1463" spans="1:18" s="76" customFormat="1" x14ac:dyDescent="0.25">
      <c r="A1463" s="76" t="str">
        <f>IF(ISBLANK(INDEX('Policy Characteristics'!A:A,MATCH($C1463,'Policy Characteristics'!$C:$C,0))),"",INDEX('Policy Characteristics'!A:A,MATCH($C1463,'Policy Characteristics'!$C:$C,0)))</f>
        <v>Industry</v>
      </c>
      <c r="B1463" s="200" t="str">
        <f>IF(ISBLANK(INDEX('Policy Characteristics'!B:B,MATCH($C1463,'Policy Characteristics'!$C:$C,0))),"",INDEX('Policy Characteristics'!B:B,MATCH($C1463,'Policy Characteristics'!$C:$C,0)))</f>
        <v>Industry Energy Efficiency Standards</v>
      </c>
      <c r="C1463" s="76" t="str">
        <f t="shared" si="41"/>
        <v>Percentage Improvement in Eqpt Efficiency Standards above BAU</v>
      </c>
      <c r="D1463" s="78" t="s">
        <v>1314</v>
      </c>
      <c r="E1463" s="88" t="s">
        <v>947</v>
      </c>
      <c r="F1463" t="s">
        <v>1276</v>
      </c>
      <c r="G1463" s="88" t="s">
        <v>951</v>
      </c>
      <c r="H1463" s="15">
        <v>1105</v>
      </c>
      <c r="I1463" s="213" t="s">
        <v>43</v>
      </c>
      <c r="J1463" s="202" t="str">
        <f>IF(ISBLANK(INDEX('Policy Characteristics'!D:D,MATCH($C1463,'Policy Characteristics'!$C:$C,0))),"",INDEX('Policy Characteristics'!D:D,MATCH($C1463,'Policy Characteristics'!$C:$C,0)))</f>
        <v>Industry Energy Efficiency Standards</v>
      </c>
      <c r="K1463" s="76" t="str">
        <f>IF(ISBLANK(INDEX('Policy Characteristics'!E:E,MATCH($C1463,'Policy Characteristics'!$C:$C,0))),"",INDEX('Policy Characteristics'!E:E,MATCH($C1463,'Policy Characteristics'!$C:$C,0)))</f>
        <v>indst efficiency standards</v>
      </c>
      <c r="L1463" s="205">
        <f>IF(ISBLANK(INDEX('Policy Characteristics'!F:F,MATCH($C1463,'Policy Characteristics'!$C:$C,0))),"",INDEX('Policy Characteristics'!F:F,MATCH($C1463,'Policy Characteristics'!$C:$C,0)))</f>
        <v>0</v>
      </c>
      <c r="M1463" s="205">
        <f>IF(ISBLANK(INDEX('Policy Characteristics'!G:G,MATCH($C1463,'Policy Characteristics'!$C:$C,0))),"",INDEX('Policy Characteristics'!G:G,MATCH($C1463,'Policy Characteristics'!$C:$C,0)))</f>
        <v>0.3</v>
      </c>
      <c r="N1463" s="205">
        <f>IF(ISBLANK(INDEX('Policy Characteristics'!H:H,MATCH($C1463,'Policy Characteristics'!$C:$C,0))),"",INDEX('Policy Characteristics'!H:H,MATCH($C1463,'Policy Characteristics'!$C:$C,0)))</f>
        <v>0.01</v>
      </c>
      <c r="O1463" s="76" t="str">
        <f>IF(ISBLANK(INDEX('Policy Characteristics'!I:I,MATCH($C1463,'Policy Characteristics'!$C:$C,0))),"",INDEX('Policy Characteristics'!I:I,MATCH($C1463,'Policy Characteristics'!$C:$C,0)))</f>
        <v>% reduction in energy use</v>
      </c>
      <c r="P1463" s="7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76" t="str">
        <f>IF(ISBLANK(INDEX('Policy Characteristics'!K:K,MATCH($C1463,'Policy Characteristics'!$C:$C,0))),"",INDEX('Policy Characteristics'!K:K,MATCH($C1463,'Policy Characteristics'!$C:$C,0)))</f>
        <v>industry-ag-main.html#eff-stds</v>
      </c>
      <c r="R1463" s="76" t="str">
        <f>IF(ISBLANK(INDEX('Policy Characteristics'!L:L,MATCH($C1463,'Policy Characteristics'!$C:$C,0))),"",INDEX('Policy Characteristics'!L:L,MATCH($C1463,'Policy Characteristics'!$C:$C,0)))</f>
        <v>industry-energy-efficiency-standards.html</v>
      </c>
    </row>
    <row r="1464" spans="1:18" s="76" customFormat="1" x14ac:dyDescent="0.25">
      <c r="A1464" s="76" t="str">
        <f>IF(ISBLANK(INDEX('Policy Characteristics'!A:A,MATCH($C1464,'Policy Characteristics'!$C:$C,0))),"",INDEX('Policy Characteristics'!A:A,MATCH($C1464,'Policy Characteristics'!$C:$C,0)))</f>
        <v>Industry</v>
      </c>
      <c r="B1464" s="200" t="str">
        <f>IF(ISBLANK(INDEX('Policy Characteristics'!B:B,MATCH($C1464,'Policy Characteristics'!$C:$C,0))),"",INDEX('Policy Characteristics'!B:B,MATCH($C1464,'Policy Characteristics'!$C:$C,0)))</f>
        <v>Industry Energy Efficiency Standards</v>
      </c>
      <c r="C1464" s="76" t="str">
        <f t="shared" si="41"/>
        <v>Percentage Improvement in Eqpt Efficiency Standards above BAU</v>
      </c>
      <c r="D1464" s="78" t="s">
        <v>1314</v>
      </c>
      <c r="E1464" s="88" t="s">
        <v>948</v>
      </c>
      <c r="F1464" t="s">
        <v>1276</v>
      </c>
      <c r="G1464" s="88" t="s">
        <v>952</v>
      </c>
      <c r="H1464" s="15">
        <v>1106</v>
      </c>
      <c r="I1464" s="213" t="s">
        <v>43</v>
      </c>
      <c r="J1464" s="202" t="str">
        <f>IF(ISBLANK(INDEX('Policy Characteristics'!D:D,MATCH($C1464,'Policy Characteristics'!$C:$C,0))),"",INDEX('Policy Characteristics'!D:D,MATCH($C1464,'Policy Characteristics'!$C:$C,0)))</f>
        <v>Industry Energy Efficiency Standards</v>
      </c>
      <c r="K1464" s="76" t="str">
        <f>IF(ISBLANK(INDEX('Policy Characteristics'!E:E,MATCH($C1464,'Policy Characteristics'!$C:$C,0))),"",INDEX('Policy Characteristics'!E:E,MATCH($C1464,'Policy Characteristics'!$C:$C,0)))</f>
        <v>indst efficiency standards</v>
      </c>
      <c r="L1464" s="205">
        <f>IF(ISBLANK(INDEX('Policy Characteristics'!F:F,MATCH($C1464,'Policy Characteristics'!$C:$C,0))),"",INDEX('Policy Characteristics'!F:F,MATCH($C1464,'Policy Characteristics'!$C:$C,0)))</f>
        <v>0</v>
      </c>
      <c r="M1464" s="205">
        <f>IF(ISBLANK(INDEX('Policy Characteristics'!G:G,MATCH($C1464,'Policy Characteristics'!$C:$C,0))),"",INDEX('Policy Characteristics'!G:G,MATCH($C1464,'Policy Characteristics'!$C:$C,0)))</f>
        <v>0.3</v>
      </c>
      <c r="N1464" s="205">
        <f>IF(ISBLANK(INDEX('Policy Characteristics'!H:H,MATCH($C1464,'Policy Characteristics'!$C:$C,0))),"",INDEX('Policy Characteristics'!H:H,MATCH($C1464,'Policy Characteristics'!$C:$C,0)))</f>
        <v>0.01</v>
      </c>
      <c r="O1464" s="76" t="str">
        <f>IF(ISBLANK(INDEX('Policy Characteristics'!I:I,MATCH($C1464,'Policy Characteristics'!$C:$C,0))),"",INDEX('Policy Characteristics'!I:I,MATCH($C1464,'Policy Characteristics'!$C:$C,0)))</f>
        <v>% reduction in energy use</v>
      </c>
      <c r="P1464" s="7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76" t="str">
        <f>IF(ISBLANK(INDEX('Policy Characteristics'!K:K,MATCH($C1464,'Policy Characteristics'!$C:$C,0))),"",INDEX('Policy Characteristics'!K:K,MATCH($C1464,'Policy Characteristics'!$C:$C,0)))</f>
        <v>industry-ag-main.html#eff-stds</v>
      </c>
      <c r="R1464" s="76" t="str">
        <f>IF(ISBLANK(INDEX('Policy Characteristics'!L:L,MATCH($C1464,'Policy Characteristics'!$C:$C,0))),"",INDEX('Policy Characteristics'!L:L,MATCH($C1464,'Policy Characteristics'!$C:$C,0)))</f>
        <v>industry-energy-efficiency-standards.html</v>
      </c>
    </row>
    <row r="1465" spans="1:18" s="76" customFormat="1" x14ac:dyDescent="0.25">
      <c r="A1465" s="76" t="str">
        <f>IF(ISBLANK(INDEX('Policy Characteristics'!A:A,MATCH($C1465,'Policy Characteristics'!$C:$C,0))),"",INDEX('Policy Characteristics'!A:A,MATCH($C1465,'Policy Characteristics'!$C:$C,0)))</f>
        <v>Industry</v>
      </c>
      <c r="B1465" s="200" t="str">
        <f>IF(ISBLANK(INDEX('Policy Characteristics'!B:B,MATCH($C1465,'Policy Characteristics'!$C:$C,0))),"",INDEX('Policy Characteristics'!B:B,MATCH($C1465,'Policy Characteristics'!$C:$C,0)))</f>
        <v>Industry Energy Efficiency Standards</v>
      </c>
      <c r="C1465" s="76" t="str">
        <f t="shared" si="41"/>
        <v>Percentage Improvement in Eqpt Efficiency Standards above BAU</v>
      </c>
      <c r="D1465" s="78" t="s">
        <v>1314</v>
      </c>
      <c r="E1465" s="88" t="s">
        <v>945</v>
      </c>
      <c r="F1465" t="s">
        <v>1276</v>
      </c>
      <c r="G1465" s="88" t="s">
        <v>950</v>
      </c>
      <c r="H1465" s="15">
        <v>1107</v>
      </c>
      <c r="I1465" s="213" t="s">
        <v>44</v>
      </c>
      <c r="J1465" s="202" t="str">
        <f>IF(ISBLANK(INDEX('Policy Characteristics'!D:D,MATCH($C1465,'Policy Characteristics'!$C:$C,0))),"",INDEX('Policy Characteristics'!D:D,MATCH($C1465,'Policy Characteristics'!$C:$C,0)))</f>
        <v>Industry Energy Efficiency Standards</v>
      </c>
      <c r="K1465" s="76" t="str">
        <f>IF(ISBLANK(INDEX('Policy Characteristics'!E:E,MATCH($C1465,'Policy Characteristics'!$C:$C,0))),"",INDEX('Policy Characteristics'!E:E,MATCH($C1465,'Policy Characteristics'!$C:$C,0)))</f>
        <v>indst efficiency standards</v>
      </c>
      <c r="L1465" s="205">
        <f>IF(ISBLANK(INDEX('Policy Characteristics'!F:F,MATCH($C1465,'Policy Characteristics'!$C:$C,0))),"",INDEX('Policy Characteristics'!F:F,MATCH($C1465,'Policy Characteristics'!$C:$C,0)))</f>
        <v>0</v>
      </c>
      <c r="M1465" s="205">
        <f>IF(ISBLANK(INDEX('Policy Characteristics'!G:G,MATCH($C1465,'Policy Characteristics'!$C:$C,0))),"",INDEX('Policy Characteristics'!G:G,MATCH($C1465,'Policy Characteristics'!$C:$C,0)))</f>
        <v>0.3</v>
      </c>
      <c r="N1465" s="205">
        <f>IF(ISBLANK(INDEX('Policy Characteristics'!H:H,MATCH($C1465,'Policy Characteristics'!$C:$C,0))),"",INDEX('Policy Characteristics'!H:H,MATCH($C1465,'Policy Characteristics'!$C:$C,0)))</f>
        <v>0.01</v>
      </c>
      <c r="O1465" s="76" t="str">
        <f>IF(ISBLANK(INDEX('Policy Characteristics'!I:I,MATCH($C1465,'Policy Characteristics'!$C:$C,0))),"",INDEX('Policy Characteristics'!I:I,MATCH($C1465,'Policy Characteristics'!$C:$C,0)))</f>
        <v>% reduction in energy use</v>
      </c>
      <c r="P1465" s="7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76" t="str">
        <f>IF(ISBLANK(INDEX('Policy Characteristics'!K:K,MATCH($C1465,'Policy Characteristics'!$C:$C,0))),"",INDEX('Policy Characteristics'!K:K,MATCH($C1465,'Policy Characteristics'!$C:$C,0)))</f>
        <v>industry-ag-main.html#eff-stds</v>
      </c>
      <c r="R1465" s="76" t="str">
        <f>IF(ISBLANK(INDEX('Policy Characteristics'!L:L,MATCH($C1465,'Policy Characteristics'!$C:$C,0))),"",INDEX('Policy Characteristics'!L:L,MATCH($C1465,'Policy Characteristics'!$C:$C,0)))</f>
        <v>industry-energy-efficiency-standards.html</v>
      </c>
    </row>
    <row r="1466" spans="1:18" s="76" customFormat="1" x14ac:dyDescent="0.25">
      <c r="A1466" s="76" t="str">
        <f>IF(ISBLANK(INDEX('Policy Characteristics'!A:A,MATCH($C1466,'Policy Characteristics'!$C:$C,0))),"",INDEX('Policy Characteristics'!A:A,MATCH($C1466,'Policy Characteristics'!$C:$C,0)))</f>
        <v>Industry</v>
      </c>
      <c r="B1466" s="200" t="str">
        <f>IF(ISBLANK(INDEX('Policy Characteristics'!B:B,MATCH($C1466,'Policy Characteristics'!$C:$C,0))),"",INDEX('Policy Characteristics'!B:B,MATCH($C1466,'Policy Characteristics'!$C:$C,0)))</f>
        <v>Industry Energy Efficiency Standards</v>
      </c>
      <c r="C1466" s="76" t="str">
        <f t="shared" si="41"/>
        <v>Percentage Improvement in Eqpt Efficiency Standards above BAU</v>
      </c>
      <c r="D1466" s="78" t="s">
        <v>1315</v>
      </c>
      <c r="E1466" s="88" t="s">
        <v>642</v>
      </c>
      <c r="F1466" t="s">
        <v>1277</v>
      </c>
      <c r="G1466" s="88" t="s">
        <v>648</v>
      </c>
      <c r="H1466" s="15">
        <v>1108</v>
      </c>
      <c r="I1466" s="213" t="s">
        <v>43</v>
      </c>
      <c r="J1466" s="202" t="str">
        <f>IF(ISBLANK(INDEX('Policy Characteristics'!D:D,MATCH($C1466,'Policy Characteristics'!$C:$C,0))),"",INDEX('Policy Characteristics'!D:D,MATCH($C1466,'Policy Characteristics'!$C:$C,0)))</f>
        <v>Industry Energy Efficiency Standards</v>
      </c>
      <c r="K1466" s="76" t="str">
        <f>IF(ISBLANK(INDEX('Policy Characteristics'!E:E,MATCH($C1466,'Policy Characteristics'!$C:$C,0))),"",INDEX('Policy Characteristics'!E:E,MATCH($C1466,'Policy Characteristics'!$C:$C,0)))</f>
        <v>indst efficiency standards</v>
      </c>
      <c r="L1466" s="205">
        <f>IF(ISBLANK(INDEX('Policy Characteristics'!F:F,MATCH($C1466,'Policy Characteristics'!$C:$C,0))),"",INDEX('Policy Characteristics'!F:F,MATCH($C1466,'Policy Characteristics'!$C:$C,0)))</f>
        <v>0</v>
      </c>
      <c r="M1466" s="205">
        <f>IF(ISBLANK(INDEX('Policy Characteristics'!G:G,MATCH($C1466,'Policy Characteristics'!$C:$C,0))),"",INDEX('Policy Characteristics'!G:G,MATCH($C1466,'Policy Characteristics'!$C:$C,0)))</f>
        <v>0.3</v>
      </c>
      <c r="N1466" s="205">
        <f>IF(ISBLANK(INDEX('Policy Characteristics'!H:H,MATCH($C1466,'Policy Characteristics'!$C:$C,0))),"",INDEX('Policy Characteristics'!H:H,MATCH($C1466,'Policy Characteristics'!$C:$C,0)))</f>
        <v>0.01</v>
      </c>
      <c r="O1466" s="76" t="str">
        <f>IF(ISBLANK(INDEX('Policy Characteristics'!I:I,MATCH($C1466,'Policy Characteristics'!$C:$C,0))),"",INDEX('Policy Characteristics'!I:I,MATCH($C1466,'Policy Characteristics'!$C:$C,0)))</f>
        <v>% reduction in energy use</v>
      </c>
      <c r="P1466" s="7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76" t="str">
        <f>IF(ISBLANK(INDEX('Policy Characteristics'!K:K,MATCH($C1466,'Policy Characteristics'!$C:$C,0))),"",INDEX('Policy Characteristics'!K:K,MATCH($C1466,'Policy Characteristics'!$C:$C,0)))</f>
        <v>industry-ag-main.html#eff-stds</v>
      </c>
      <c r="R1466" s="76" t="str">
        <f>IF(ISBLANK(INDEX('Policy Characteristics'!L:L,MATCH($C1466,'Policy Characteristics'!$C:$C,0))),"",INDEX('Policy Characteristics'!L:L,MATCH($C1466,'Policy Characteristics'!$C:$C,0)))</f>
        <v>industry-energy-efficiency-standards.html</v>
      </c>
    </row>
    <row r="1467" spans="1:18" s="76" customFormat="1" x14ac:dyDescent="0.25">
      <c r="A1467" s="76" t="str">
        <f>IF(ISBLANK(INDEX('Policy Characteristics'!A:A,MATCH($C1467,'Policy Characteristics'!$C:$C,0))),"",INDEX('Policy Characteristics'!A:A,MATCH($C1467,'Policy Characteristics'!$C:$C,0)))</f>
        <v>Industry</v>
      </c>
      <c r="B1467" s="200" t="str">
        <f>IF(ISBLANK(INDEX('Policy Characteristics'!B:B,MATCH($C1467,'Policy Characteristics'!$C:$C,0))),"",INDEX('Policy Characteristics'!B:B,MATCH($C1467,'Policy Characteristics'!$C:$C,0)))</f>
        <v>Industry Energy Efficiency Standards</v>
      </c>
      <c r="C1467" s="76" t="str">
        <f t="shared" si="41"/>
        <v>Percentage Improvement in Eqpt Efficiency Standards above BAU</v>
      </c>
      <c r="D1467" s="78" t="s">
        <v>1315</v>
      </c>
      <c r="E1467" s="88" t="s">
        <v>643</v>
      </c>
      <c r="F1467" t="s">
        <v>1277</v>
      </c>
      <c r="G1467" s="88" t="s">
        <v>651</v>
      </c>
      <c r="H1467" s="15">
        <v>1109</v>
      </c>
      <c r="I1467" s="213" t="s">
        <v>44</v>
      </c>
      <c r="J1467" s="202" t="str">
        <f>IF(ISBLANK(INDEX('Policy Characteristics'!D:D,MATCH($C1467,'Policy Characteristics'!$C:$C,0))),"",INDEX('Policy Characteristics'!D:D,MATCH($C1467,'Policy Characteristics'!$C:$C,0)))</f>
        <v>Industry Energy Efficiency Standards</v>
      </c>
      <c r="K1467" s="76" t="str">
        <f>IF(ISBLANK(INDEX('Policy Characteristics'!E:E,MATCH($C1467,'Policy Characteristics'!$C:$C,0))),"",INDEX('Policy Characteristics'!E:E,MATCH($C1467,'Policy Characteristics'!$C:$C,0)))</f>
        <v>indst efficiency standards</v>
      </c>
      <c r="L1467" s="205">
        <f>IF(ISBLANK(INDEX('Policy Characteristics'!F:F,MATCH($C1467,'Policy Characteristics'!$C:$C,0))),"",INDEX('Policy Characteristics'!F:F,MATCH($C1467,'Policy Characteristics'!$C:$C,0)))</f>
        <v>0</v>
      </c>
      <c r="M1467" s="205">
        <f>IF(ISBLANK(INDEX('Policy Characteristics'!G:G,MATCH($C1467,'Policy Characteristics'!$C:$C,0))),"",INDEX('Policy Characteristics'!G:G,MATCH($C1467,'Policy Characteristics'!$C:$C,0)))</f>
        <v>0.3</v>
      </c>
      <c r="N1467" s="205">
        <f>IF(ISBLANK(INDEX('Policy Characteristics'!H:H,MATCH($C1467,'Policy Characteristics'!$C:$C,0))),"",INDEX('Policy Characteristics'!H:H,MATCH($C1467,'Policy Characteristics'!$C:$C,0)))</f>
        <v>0.01</v>
      </c>
      <c r="O1467" s="76" t="str">
        <f>IF(ISBLANK(INDEX('Policy Characteristics'!I:I,MATCH($C1467,'Policy Characteristics'!$C:$C,0))),"",INDEX('Policy Characteristics'!I:I,MATCH($C1467,'Policy Characteristics'!$C:$C,0)))</f>
        <v>% reduction in energy use</v>
      </c>
      <c r="P1467" s="7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76" t="str">
        <f>IF(ISBLANK(INDEX('Policy Characteristics'!K:K,MATCH($C1467,'Policy Characteristics'!$C:$C,0))),"",INDEX('Policy Characteristics'!K:K,MATCH($C1467,'Policy Characteristics'!$C:$C,0)))</f>
        <v>industry-ag-main.html#eff-stds</v>
      </c>
      <c r="R1467" s="76" t="str">
        <f>IF(ISBLANK(INDEX('Policy Characteristics'!L:L,MATCH($C1467,'Policy Characteristics'!$C:$C,0))),"",INDEX('Policy Characteristics'!L:L,MATCH($C1467,'Policy Characteristics'!$C:$C,0)))</f>
        <v>industry-energy-efficiency-standards.html</v>
      </c>
    </row>
    <row r="1468" spans="1:18" s="76" customFormat="1" x14ac:dyDescent="0.25">
      <c r="A1468" s="76" t="str">
        <f>IF(ISBLANK(INDEX('Policy Characteristics'!A:A,MATCH($C1468,'Policy Characteristics'!$C:$C,0))),"",INDEX('Policy Characteristics'!A:A,MATCH($C1468,'Policy Characteristics'!$C:$C,0)))</f>
        <v>Industry</v>
      </c>
      <c r="B1468" s="200" t="str">
        <f>IF(ISBLANK(INDEX('Policy Characteristics'!B:B,MATCH($C1468,'Policy Characteristics'!$C:$C,0))),"",INDEX('Policy Characteristics'!B:B,MATCH($C1468,'Policy Characteristics'!$C:$C,0)))</f>
        <v>Industry Energy Efficiency Standards</v>
      </c>
      <c r="C1468" s="76" t="str">
        <f t="shared" si="41"/>
        <v>Percentage Improvement in Eqpt Efficiency Standards above BAU</v>
      </c>
      <c r="D1468" s="78" t="s">
        <v>1315</v>
      </c>
      <c r="E1468" s="88" t="s">
        <v>644</v>
      </c>
      <c r="F1468" t="s">
        <v>1277</v>
      </c>
      <c r="G1468" s="88" t="s">
        <v>652</v>
      </c>
      <c r="H1468" s="15">
        <v>1110</v>
      </c>
      <c r="I1468" s="213" t="s">
        <v>43</v>
      </c>
      <c r="J1468" s="202" t="str">
        <f>IF(ISBLANK(INDEX('Policy Characteristics'!D:D,MATCH($C1468,'Policy Characteristics'!$C:$C,0))),"",INDEX('Policy Characteristics'!D:D,MATCH($C1468,'Policy Characteristics'!$C:$C,0)))</f>
        <v>Industry Energy Efficiency Standards</v>
      </c>
      <c r="K1468" s="76" t="str">
        <f>IF(ISBLANK(INDEX('Policy Characteristics'!E:E,MATCH($C1468,'Policy Characteristics'!$C:$C,0))),"",INDEX('Policy Characteristics'!E:E,MATCH($C1468,'Policy Characteristics'!$C:$C,0)))</f>
        <v>indst efficiency standards</v>
      </c>
      <c r="L1468" s="205">
        <f>IF(ISBLANK(INDEX('Policy Characteristics'!F:F,MATCH($C1468,'Policy Characteristics'!$C:$C,0))),"",INDEX('Policy Characteristics'!F:F,MATCH($C1468,'Policy Characteristics'!$C:$C,0)))</f>
        <v>0</v>
      </c>
      <c r="M1468" s="205">
        <f>IF(ISBLANK(INDEX('Policy Characteristics'!G:G,MATCH($C1468,'Policy Characteristics'!$C:$C,0))),"",INDEX('Policy Characteristics'!G:G,MATCH($C1468,'Policy Characteristics'!$C:$C,0)))</f>
        <v>0.3</v>
      </c>
      <c r="N1468" s="205">
        <f>IF(ISBLANK(INDEX('Policy Characteristics'!H:H,MATCH($C1468,'Policy Characteristics'!$C:$C,0))),"",INDEX('Policy Characteristics'!H:H,MATCH($C1468,'Policy Characteristics'!$C:$C,0)))</f>
        <v>0.01</v>
      </c>
      <c r="O1468" s="76" t="str">
        <f>IF(ISBLANK(INDEX('Policy Characteristics'!I:I,MATCH($C1468,'Policy Characteristics'!$C:$C,0))),"",INDEX('Policy Characteristics'!I:I,MATCH($C1468,'Policy Characteristics'!$C:$C,0)))</f>
        <v>% reduction in energy use</v>
      </c>
      <c r="P1468" s="7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76" t="str">
        <f>IF(ISBLANK(INDEX('Policy Characteristics'!K:K,MATCH($C1468,'Policy Characteristics'!$C:$C,0))),"",INDEX('Policy Characteristics'!K:K,MATCH($C1468,'Policy Characteristics'!$C:$C,0)))</f>
        <v>industry-ag-main.html#eff-stds</v>
      </c>
      <c r="R1468" s="76" t="str">
        <f>IF(ISBLANK(INDEX('Policy Characteristics'!L:L,MATCH($C1468,'Policy Characteristics'!$C:$C,0))),"",INDEX('Policy Characteristics'!L:L,MATCH($C1468,'Policy Characteristics'!$C:$C,0)))</f>
        <v>industry-energy-efficiency-standards.html</v>
      </c>
    </row>
    <row r="1469" spans="1:18" s="76" customFormat="1" x14ac:dyDescent="0.25">
      <c r="A1469" s="76" t="str">
        <f>IF(ISBLANK(INDEX('Policy Characteristics'!A:A,MATCH($C1469,'Policy Characteristics'!$C:$C,0))),"",INDEX('Policy Characteristics'!A:A,MATCH($C1469,'Policy Characteristics'!$C:$C,0)))</f>
        <v>Industry</v>
      </c>
      <c r="B1469" s="200" t="str">
        <f>IF(ISBLANK(INDEX('Policy Characteristics'!B:B,MATCH($C1469,'Policy Characteristics'!$C:$C,0))),"",INDEX('Policy Characteristics'!B:B,MATCH($C1469,'Policy Characteristics'!$C:$C,0)))</f>
        <v>Industry Energy Efficiency Standards</v>
      </c>
      <c r="C1469" s="76" t="str">
        <f t="shared" si="41"/>
        <v>Percentage Improvement in Eqpt Efficiency Standards above BAU</v>
      </c>
      <c r="D1469" s="78" t="s">
        <v>1315</v>
      </c>
      <c r="E1469" s="88" t="s">
        <v>645</v>
      </c>
      <c r="F1469" t="s">
        <v>1277</v>
      </c>
      <c r="G1469" s="88" t="s">
        <v>649</v>
      </c>
      <c r="H1469" s="15">
        <v>1111</v>
      </c>
      <c r="I1469" s="213" t="s">
        <v>44</v>
      </c>
      <c r="J1469" s="202" t="str">
        <f>IF(ISBLANK(INDEX('Policy Characteristics'!D:D,MATCH($C1469,'Policy Characteristics'!$C:$C,0))),"",INDEX('Policy Characteristics'!D:D,MATCH($C1469,'Policy Characteristics'!$C:$C,0)))</f>
        <v>Industry Energy Efficiency Standards</v>
      </c>
      <c r="K1469" s="76" t="str">
        <f>IF(ISBLANK(INDEX('Policy Characteristics'!E:E,MATCH($C1469,'Policy Characteristics'!$C:$C,0))),"",INDEX('Policy Characteristics'!E:E,MATCH($C1469,'Policy Characteristics'!$C:$C,0)))</f>
        <v>indst efficiency standards</v>
      </c>
      <c r="L1469" s="205">
        <f>IF(ISBLANK(INDEX('Policy Characteristics'!F:F,MATCH($C1469,'Policy Characteristics'!$C:$C,0))),"",INDEX('Policy Characteristics'!F:F,MATCH($C1469,'Policy Characteristics'!$C:$C,0)))</f>
        <v>0</v>
      </c>
      <c r="M1469" s="205">
        <f>IF(ISBLANK(INDEX('Policy Characteristics'!G:G,MATCH($C1469,'Policy Characteristics'!$C:$C,0))),"",INDEX('Policy Characteristics'!G:G,MATCH($C1469,'Policy Characteristics'!$C:$C,0)))</f>
        <v>0.3</v>
      </c>
      <c r="N1469" s="205">
        <f>IF(ISBLANK(INDEX('Policy Characteristics'!H:H,MATCH($C1469,'Policy Characteristics'!$C:$C,0))),"",INDEX('Policy Characteristics'!H:H,MATCH($C1469,'Policy Characteristics'!$C:$C,0)))</f>
        <v>0.01</v>
      </c>
      <c r="O1469" s="76" t="str">
        <f>IF(ISBLANK(INDEX('Policy Characteristics'!I:I,MATCH($C1469,'Policy Characteristics'!$C:$C,0))),"",INDEX('Policy Characteristics'!I:I,MATCH($C1469,'Policy Characteristics'!$C:$C,0)))</f>
        <v>% reduction in energy use</v>
      </c>
      <c r="P1469" s="7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76" t="str">
        <f>IF(ISBLANK(INDEX('Policy Characteristics'!K:K,MATCH($C1469,'Policy Characteristics'!$C:$C,0))),"",INDEX('Policy Characteristics'!K:K,MATCH($C1469,'Policy Characteristics'!$C:$C,0)))</f>
        <v>industry-ag-main.html#eff-stds</v>
      </c>
      <c r="R1469" s="76" t="str">
        <f>IF(ISBLANK(INDEX('Policy Characteristics'!L:L,MATCH($C1469,'Policy Characteristics'!$C:$C,0))),"",INDEX('Policy Characteristics'!L:L,MATCH($C1469,'Policy Characteristics'!$C:$C,0)))</f>
        <v>industry-energy-efficiency-standards.html</v>
      </c>
    </row>
    <row r="1470" spans="1:18" s="76" customFormat="1" x14ac:dyDescent="0.25">
      <c r="A1470" s="76" t="str">
        <f>IF(ISBLANK(INDEX('Policy Characteristics'!A:A,MATCH($C1470,'Policy Characteristics'!$C:$C,0))),"",INDEX('Policy Characteristics'!A:A,MATCH($C1470,'Policy Characteristics'!$C:$C,0)))</f>
        <v>Industry</v>
      </c>
      <c r="B1470" s="200" t="str">
        <f>IF(ISBLANK(INDEX('Policy Characteristics'!B:B,MATCH($C1470,'Policy Characteristics'!$C:$C,0))),"",INDEX('Policy Characteristics'!B:B,MATCH($C1470,'Policy Characteristics'!$C:$C,0)))</f>
        <v>Industry Energy Efficiency Standards</v>
      </c>
      <c r="C1470" s="76" t="str">
        <f t="shared" si="41"/>
        <v>Percentage Improvement in Eqpt Efficiency Standards above BAU</v>
      </c>
      <c r="D1470" s="78" t="s">
        <v>1315</v>
      </c>
      <c r="E1470" s="88" t="s">
        <v>646</v>
      </c>
      <c r="F1470" t="s">
        <v>1277</v>
      </c>
      <c r="G1470" s="88" t="s">
        <v>650</v>
      </c>
      <c r="H1470" s="15">
        <v>1112</v>
      </c>
      <c r="I1470" s="213" t="s">
        <v>43</v>
      </c>
      <c r="J1470" s="202" t="str">
        <f>IF(ISBLANK(INDEX('Policy Characteristics'!D:D,MATCH($C1470,'Policy Characteristics'!$C:$C,0))),"",INDEX('Policy Characteristics'!D:D,MATCH($C1470,'Policy Characteristics'!$C:$C,0)))</f>
        <v>Industry Energy Efficiency Standards</v>
      </c>
      <c r="K1470" s="76" t="str">
        <f>IF(ISBLANK(INDEX('Policy Characteristics'!E:E,MATCH($C1470,'Policy Characteristics'!$C:$C,0))),"",INDEX('Policy Characteristics'!E:E,MATCH($C1470,'Policy Characteristics'!$C:$C,0)))</f>
        <v>indst efficiency standards</v>
      </c>
      <c r="L1470" s="205">
        <f>IF(ISBLANK(INDEX('Policy Characteristics'!F:F,MATCH($C1470,'Policy Characteristics'!$C:$C,0))),"",INDEX('Policy Characteristics'!F:F,MATCH($C1470,'Policy Characteristics'!$C:$C,0)))</f>
        <v>0</v>
      </c>
      <c r="M1470" s="205">
        <f>IF(ISBLANK(INDEX('Policy Characteristics'!G:G,MATCH($C1470,'Policy Characteristics'!$C:$C,0))),"",INDEX('Policy Characteristics'!G:G,MATCH($C1470,'Policy Characteristics'!$C:$C,0)))</f>
        <v>0.3</v>
      </c>
      <c r="N1470" s="205">
        <f>IF(ISBLANK(INDEX('Policy Characteristics'!H:H,MATCH($C1470,'Policy Characteristics'!$C:$C,0))),"",INDEX('Policy Characteristics'!H:H,MATCH($C1470,'Policy Characteristics'!$C:$C,0)))</f>
        <v>0.01</v>
      </c>
      <c r="O1470" s="76" t="str">
        <f>IF(ISBLANK(INDEX('Policy Characteristics'!I:I,MATCH($C1470,'Policy Characteristics'!$C:$C,0))),"",INDEX('Policy Characteristics'!I:I,MATCH($C1470,'Policy Characteristics'!$C:$C,0)))</f>
        <v>% reduction in energy use</v>
      </c>
      <c r="P1470" s="7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76" t="str">
        <f>IF(ISBLANK(INDEX('Policy Characteristics'!K:K,MATCH($C1470,'Policy Characteristics'!$C:$C,0))),"",INDEX('Policy Characteristics'!K:K,MATCH($C1470,'Policy Characteristics'!$C:$C,0)))</f>
        <v>industry-ag-main.html#eff-stds</v>
      </c>
      <c r="R1470" s="76" t="str">
        <f>IF(ISBLANK(INDEX('Policy Characteristics'!L:L,MATCH($C1470,'Policy Characteristics'!$C:$C,0))),"",INDEX('Policy Characteristics'!L:L,MATCH($C1470,'Policy Characteristics'!$C:$C,0)))</f>
        <v>industry-energy-efficiency-standards.html</v>
      </c>
    </row>
    <row r="1471" spans="1:18" s="76" customFormat="1" x14ac:dyDescent="0.25">
      <c r="A1471" s="76" t="str">
        <f>IF(ISBLANK(INDEX('Policy Characteristics'!A:A,MATCH($C1471,'Policy Characteristics'!$C:$C,0))),"",INDEX('Policy Characteristics'!A:A,MATCH($C1471,'Policy Characteristics'!$C:$C,0)))</f>
        <v>Industry</v>
      </c>
      <c r="B1471" s="200" t="str">
        <f>IF(ISBLANK(INDEX('Policy Characteristics'!B:B,MATCH($C1471,'Policy Characteristics'!$C:$C,0))),"",INDEX('Policy Characteristics'!B:B,MATCH($C1471,'Policy Characteristics'!$C:$C,0)))</f>
        <v>Industry Energy Efficiency Standards</v>
      </c>
      <c r="C1471" s="76" t="str">
        <f t="shared" si="41"/>
        <v>Percentage Improvement in Eqpt Efficiency Standards above BAU</v>
      </c>
      <c r="D1471" s="78" t="s">
        <v>1315</v>
      </c>
      <c r="E1471" s="88" t="s">
        <v>647</v>
      </c>
      <c r="F1471" t="s">
        <v>1277</v>
      </c>
      <c r="G1471" s="88" t="s">
        <v>653</v>
      </c>
      <c r="H1471" s="15">
        <v>1113</v>
      </c>
      <c r="I1471" s="213" t="s">
        <v>44</v>
      </c>
      <c r="J1471" s="202" t="str">
        <f>IF(ISBLANK(INDEX('Policy Characteristics'!D:D,MATCH($C1471,'Policy Characteristics'!$C:$C,0))),"",INDEX('Policy Characteristics'!D:D,MATCH($C1471,'Policy Characteristics'!$C:$C,0)))</f>
        <v>Industry Energy Efficiency Standards</v>
      </c>
      <c r="K1471" s="76" t="str">
        <f>IF(ISBLANK(INDEX('Policy Characteristics'!E:E,MATCH($C1471,'Policy Characteristics'!$C:$C,0))),"",INDEX('Policy Characteristics'!E:E,MATCH($C1471,'Policy Characteristics'!$C:$C,0)))</f>
        <v>indst efficiency standards</v>
      </c>
      <c r="L1471" s="205">
        <f>IF(ISBLANK(INDEX('Policy Characteristics'!F:F,MATCH($C1471,'Policy Characteristics'!$C:$C,0))),"",INDEX('Policy Characteristics'!F:F,MATCH($C1471,'Policy Characteristics'!$C:$C,0)))</f>
        <v>0</v>
      </c>
      <c r="M1471" s="205">
        <f>IF(ISBLANK(INDEX('Policy Characteristics'!G:G,MATCH($C1471,'Policy Characteristics'!$C:$C,0))),"",INDEX('Policy Characteristics'!G:G,MATCH($C1471,'Policy Characteristics'!$C:$C,0)))</f>
        <v>0.3</v>
      </c>
      <c r="N1471" s="205">
        <f>IF(ISBLANK(INDEX('Policy Characteristics'!H:H,MATCH($C1471,'Policy Characteristics'!$C:$C,0))),"",INDEX('Policy Characteristics'!H:H,MATCH($C1471,'Policy Characteristics'!$C:$C,0)))</f>
        <v>0.01</v>
      </c>
      <c r="O1471" s="76" t="str">
        <f>IF(ISBLANK(INDEX('Policy Characteristics'!I:I,MATCH($C1471,'Policy Characteristics'!$C:$C,0))),"",INDEX('Policy Characteristics'!I:I,MATCH($C1471,'Policy Characteristics'!$C:$C,0)))</f>
        <v>% reduction in energy use</v>
      </c>
      <c r="P1471" s="7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76" t="str">
        <f>IF(ISBLANK(INDEX('Policy Characteristics'!K:K,MATCH($C1471,'Policy Characteristics'!$C:$C,0))),"",INDEX('Policy Characteristics'!K:K,MATCH($C1471,'Policy Characteristics'!$C:$C,0)))</f>
        <v>industry-ag-main.html#eff-stds</v>
      </c>
      <c r="R1471" s="76" t="str">
        <f>IF(ISBLANK(INDEX('Policy Characteristics'!L:L,MATCH($C1471,'Policy Characteristics'!$C:$C,0))),"",INDEX('Policy Characteristics'!L:L,MATCH($C1471,'Policy Characteristics'!$C:$C,0)))</f>
        <v>industry-energy-efficiency-standards.html</v>
      </c>
    </row>
    <row r="1472" spans="1:18" s="76" customFormat="1" x14ac:dyDescent="0.25">
      <c r="A1472" s="76" t="str">
        <f>IF(ISBLANK(INDEX('Policy Characteristics'!A:A,MATCH($C1472,'Policy Characteristics'!$C:$C,0))),"",INDEX('Policy Characteristics'!A:A,MATCH($C1472,'Policy Characteristics'!$C:$C,0)))</f>
        <v>Industry</v>
      </c>
      <c r="B1472" s="200" t="str">
        <f>IF(ISBLANK(INDEX('Policy Characteristics'!B:B,MATCH($C1472,'Policy Characteristics'!$C:$C,0))),"",INDEX('Policy Characteristics'!B:B,MATCH($C1472,'Policy Characteristics'!$C:$C,0)))</f>
        <v>Industry Energy Efficiency Standards</v>
      </c>
      <c r="C1472" s="76" t="str">
        <f t="shared" si="41"/>
        <v>Percentage Improvement in Eqpt Efficiency Standards above BAU</v>
      </c>
      <c r="D1472" s="78" t="s">
        <v>1315</v>
      </c>
      <c r="E1472" s="88" t="s">
        <v>946</v>
      </c>
      <c r="F1472" t="s">
        <v>1277</v>
      </c>
      <c r="G1472" s="88" t="s">
        <v>949</v>
      </c>
      <c r="H1472" s="15">
        <v>1114</v>
      </c>
      <c r="I1472" s="213" t="s">
        <v>44</v>
      </c>
      <c r="J1472" s="202" t="str">
        <f>IF(ISBLANK(INDEX('Policy Characteristics'!D:D,MATCH($C1472,'Policy Characteristics'!$C:$C,0))),"",INDEX('Policy Characteristics'!D:D,MATCH($C1472,'Policy Characteristics'!$C:$C,0)))</f>
        <v>Industry Energy Efficiency Standards</v>
      </c>
      <c r="K1472" s="76" t="str">
        <f>IF(ISBLANK(INDEX('Policy Characteristics'!E:E,MATCH($C1472,'Policy Characteristics'!$C:$C,0))),"",INDEX('Policy Characteristics'!E:E,MATCH($C1472,'Policy Characteristics'!$C:$C,0)))</f>
        <v>indst efficiency standards</v>
      </c>
      <c r="L1472" s="205">
        <f>IF(ISBLANK(INDEX('Policy Characteristics'!F:F,MATCH($C1472,'Policy Characteristics'!$C:$C,0))),"",INDEX('Policy Characteristics'!F:F,MATCH($C1472,'Policy Characteristics'!$C:$C,0)))</f>
        <v>0</v>
      </c>
      <c r="M1472" s="205">
        <f>IF(ISBLANK(INDEX('Policy Characteristics'!G:G,MATCH($C1472,'Policy Characteristics'!$C:$C,0))),"",INDEX('Policy Characteristics'!G:G,MATCH($C1472,'Policy Characteristics'!$C:$C,0)))</f>
        <v>0.3</v>
      </c>
      <c r="N1472" s="205">
        <f>IF(ISBLANK(INDEX('Policy Characteristics'!H:H,MATCH($C1472,'Policy Characteristics'!$C:$C,0))),"",INDEX('Policy Characteristics'!H:H,MATCH($C1472,'Policy Characteristics'!$C:$C,0)))</f>
        <v>0.01</v>
      </c>
      <c r="O1472" s="76" t="str">
        <f>IF(ISBLANK(INDEX('Policy Characteristics'!I:I,MATCH($C1472,'Policy Characteristics'!$C:$C,0))),"",INDEX('Policy Characteristics'!I:I,MATCH($C1472,'Policy Characteristics'!$C:$C,0)))</f>
        <v>% reduction in energy use</v>
      </c>
      <c r="P1472" s="7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76" t="str">
        <f>IF(ISBLANK(INDEX('Policy Characteristics'!K:K,MATCH($C1472,'Policy Characteristics'!$C:$C,0))),"",INDEX('Policy Characteristics'!K:K,MATCH($C1472,'Policy Characteristics'!$C:$C,0)))</f>
        <v>industry-ag-main.html#eff-stds</v>
      </c>
      <c r="R1472" s="76" t="str">
        <f>IF(ISBLANK(INDEX('Policy Characteristics'!L:L,MATCH($C1472,'Policy Characteristics'!$C:$C,0))),"",INDEX('Policy Characteristics'!L:L,MATCH($C1472,'Policy Characteristics'!$C:$C,0)))</f>
        <v>industry-energy-efficiency-standards.html</v>
      </c>
    </row>
    <row r="1473" spans="1:18" s="76" customFormat="1" x14ac:dyDescent="0.25">
      <c r="A1473" s="76" t="str">
        <f>IF(ISBLANK(INDEX('Policy Characteristics'!A:A,MATCH($C1473,'Policy Characteristics'!$C:$C,0))),"",INDEX('Policy Characteristics'!A:A,MATCH($C1473,'Policy Characteristics'!$C:$C,0)))</f>
        <v>Industry</v>
      </c>
      <c r="B1473" s="200" t="str">
        <f>IF(ISBLANK(INDEX('Policy Characteristics'!B:B,MATCH($C1473,'Policy Characteristics'!$C:$C,0))),"",INDEX('Policy Characteristics'!B:B,MATCH($C1473,'Policy Characteristics'!$C:$C,0)))</f>
        <v>Industry Energy Efficiency Standards</v>
      </c>
      <c r="C1473" s="76" t="str">
        <f t="shared" si="41"/>
        <v>Percentage Improvement in Eqpt Efficiency Standards above BAU</v>
      </c>
      <c r="D1473" s="78" t="s">
        <v>1315</v>
      </c>
      <c r="E1473" s="88" t="s">
        <v>947</v>
      </c>
      <c r="F1473" t="s">
        <v>1277</v>
      </c>
      <c r="G1473" s="88" t="s">
        <v>951</v>
      </c>
      <c r="H1473" s="15">
        <v>1115</v>
      </c>
      <c r="I1473" s="213" t="s">
        <v>44</v>
      </c>
      <c r="J1473" s="202" t="str">
        <f>IF(ISBLANK(INDEX('Policy Characteristics'!D:D,MATCH($C1473,'Policy Characteristics'!$C:$C,0))),"",INDEX('Policy Characteristics'!D:D,MATCH($C1473,'Policy Characteristics'!$C:$C,0)))</f>
        <v>Industry Energy Efficiency Standards</v>
      </c>
      <c r="K1473" s="76" t="str">
        <f>IF(ISBLANK(INDEX('Policy Characteristics'!E:E,MATCH($C1473,'Policy Characteristics'!$C:$C,0))),"",INDEX('Policy Characteristics'!E:E,MATCH($C1473,'Policy Characteristics'!$C:$C,0)))</f>
        <v>indst efficiency standards</v>
      </c>
      <c r="L1473" s="205">
        <f>IF(ISBLANK(INDEX('Policy Characteristics'!F:F,MATCH($C1473,'Policy Characteristics'!$C:$C,0))),"",INDEX('Policy Characteristics'!F:F,MATCH($C1473,'Policy Characteristics'!$C:$C,0)))</f>
        <v>0</v>
      </c>
      <c r="M1473" s="205">
        <f>IF(ISBLANK(INDEX('Policy Characteristics'!G:G,MATCH($C1473,'Policy Characteristics'!$C:$C,0))),"",INDEX('Policy Characteristics'!G:G,MATCH($C1473,'Policy Characteristics'!$C:$C,0)))</f>
        <v>0.3</v>
      </c>
      <c r="N1473" s="205">
        <f>IF(ISBLANK(INDEX('Policy Characteristics'!H:H,MATCH($C1473,'Policy Characteristics'!$C:$C,0))),"",INDEX('Policy Characteristics'!H:H,MATCH($C1473,'Policy Characteristics'!$C:$C,0)))</f>
        <v>0.01</v>
      </c>
      <c r="O1473" s="76" t="str">
        <f>IF(ISBLANK(INDEX('Policy Characteristics'!I:I,MATCH($C1473,'Policy Characteristics'!$C:$C,0))),"",INDEX('Policy Characteristics'!I:I,MATCH($C1473,'Policy Characteristics'!$C:$C,0)))</f>
        <v>% reduction in energy use</v>
      </c>
      <c r="P1473" s="7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76" t="str">
        <f>IF(ISBLANK(INDEX('Policy Characteristics'!K:K,MATCH($C1473,'Policy Characteristics'!$C:$C,0))),"",INDEX('Policy Characteristics'!K:K,MATCH($C1473,'Policy Characteristics'!$C:$C,0)))</f>
        <v>industry-ag-main.html#eff-stds</v>
      </c>
      <c r="R1473" s="76" t="str">
        <f>IF(ISBLANK(INDEX('Policy Characteristics'!L:L,MATCH($C1473,'Policy Characteristics'!$C:$C,0))),"",INDEX('Policy Characteristics'!L:L,MATCH($C1473,'Policy Characteristics'!$C:$C,0)))</f>
        <v>industry-energy-efficiency-standards.html</v>
      </c>
    </row>
    <row r="1474" spans="1:18" s="76" customFormat="1" x14ac:dyDescent="0.25">
      <c r="A1474" s="76" t="str">
        <f>IF(ISBLANK(INDEX('Policy Characteristics'!A:A,MATCH($C1474,'Policy Characteristics'!$C:$C,0))),"",INDEX('Policy Characteristics'!A:A,MATCH($C1474,'Policy Characteristics'!$C:$C,0)))</f>
        <v>Industry</v>
      </c>
      <c r="B1474" s="200" t="str">
        <f>IF(ISBLANK(INDEX('Policy Characteristics'!B:B,MATCH($C1474,'Policy Characteristics'!$C:$C,0))),"",INDEX('Policy Characteristics'!B:B,MATCH($C1474,'Policy Characteristics'!$C:$C,0)))</f>
        <v>Industry Energy Efficiency Standards</v>
      </c>
      <c r="C1474" s="76" t="str">
        <f t="shared" si="41"/>
        <v>Percentage Improvement in Eqpt Efficiency Standards above BAU</v>
      </c>
      <c r="D1474" s="78" t="s">
        <v>1315</v>
      </c>
      <c r="E1474" s="88" t="s">
        <v>948</v>
      </c>
      <c r="F1474" t="s">
        <v>1277</v>
      </c>
      <c r="G1474" s="88" t="s">
        <v>952</v>
      </c>
      <c r="H1474" s="15">
        <v>1116</v>
      </c>
      <c r="I1474" s="213" t="s">
        <v>43</v>
      </c>
      <c r="J1474" s="202" t="str">
        <f>IF(ISBLANK(INDEX('Policy Characteristics'!D:D,MATCH($C1474,'Policy Characteristics'!$C:$C,0))),"",INDEX('Policy Characteristics'!D:D,MATCH($C1474,'Policy Characteristics'!$C:$C,0)))</f>
        <v>Industry Energy Efficiency Standards</v>
      </c>
      <c r="K1474" s="76" t="str">
        <f>IF(ISBLANK(INDEX('Policy Characteristics'!E:E,MATCH($C1474,'Policy Characteristics'!$C:$C,0))),"",INDEX('Policy Characteristics'!E:E,MATCH($C1474,'Policy Characteristics'!$C:$C,0)))</f>
        <v>indst efficiency standards</v>
      </c>
      <c r="L1474" s="205">
        <f>IF(ISBLANK(INDEX('Policy Characteristics'!F:F,MATCH($C1474,'Policy Characteristics'!$C:$C,0))),"",INDEX('Policy Characteristics'!F:F,MATCH($C1474,'Policy Characteristics'!$C:$C,0)))</f>
        <v>0</v>
      </c>
      <c r="M1474" s="205">
        <f>IF(ISBLANK(INDEX('Policy Characteristics'!G:G,MATCH($C1474,'Policy Characteristics'!$C:$C,0))),"",INDEX('Policy Characteristics'!G:G,MATCH($C1474,'Policy Characteristics'!$C:$C,0)))</f>
        <v>0.3</v>
      </c>
      <c r="N1474" s="205">
        <f>IF(ISBLANK(INDEX('Policy Characteristics'!H:H,MATCH($C1474,'Policy Characteristics'!$C:$C,0))),"",INDEX('Policy Characteristics'!H:H,MATCH($C1474,'Policy Characteristics'!$C:$C,0)))</f>
        <v>0.01</v>
      </c>
      <c r="O1474" s="76" t="str">
        <f>IF(ISBLANK(INDEX('Policy Characteristics'!I:I,MATCH($C1474,'Policy Characteristics'!$C:$C,0))),"",INDEX('Policy Characteristics'!I:I,MATCH($C1474,'Policy Characteristics'!$C:$C,0)))</f>
        <v>% reduction in energy use</v>
      </c>
      <c r="P1474" s="7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76" t="str">
        <f>IF(ISBLANK(INDEX('Policy Characteristics'!K:K,MATCH($C1474,'Policy Characteristics'!$C:$C,0))),"",INDEX('Policy Characteristics'!K:K,MATCH($C1474,'Policy Characteristics'!$C:$C,0)))</f>
        <v>industry-ag-main.html#eff-stds</v>
      </c>
      <c r="R1474" s="76" t="str">
        <f>IF(ISBLANK(INDEX('Policy Characteristics'!L:L,MATCH($C1474,'Policy Characteristics'!$C:$C,0))),"",INDEX('Policy Characteristics'!L:L,MATCH($C1474,'Policy Characteristics'!$C:$C,0)))</f>
        <v>industry-energy-efficiency-standards.html</v>
      </c>
    </row>
    <row r="1475" spans="1:18" s="76" customFormat="1" x14ac:dyDescent="0.25">
      <c r="A1475" s="76" t="str">
        <f>IF(ISBLANK(INDEX('Policy Characteristics'!A:A,MATCH($C1475,'Policy Characteristics'!$C:$C,0))),"",INDEX('Policy Characteristics'!A:A,MATCH($C1475,'Policy Characteristics'!$C:$C,0)))</f>
        <v>Industry</v>
      </c>
      <c r="B1475" s="200" t="str">
        <f>IF(ISBLANK(INDEX('Policy Characteristics'!B:B,MATCH($C1475,'Policy Characteristics'!$C:$C,0))),"",INDEX('Policy Characteristics'!B:B,MATCH($C1475,'Policy Characteristics'!$C:$C,0)))</f>
        <v>Industry Energy Efficiency Standards</v>
      </c>
      <c r="C1475" s="76" t="str">
        <f t="shared" si="41"/>
        <v>Percentage Improvement in Eqpt Efficiency Standards above BAU</v>
      </c>
      <c r="D1475" s="78" t="s">
        <v>1315</v>
      </c>
      <c r="E1475" s="88" t="s">
        <v>945</v>
      </c>
      <c r="F1475" t="s">
        <v>1277</v>
      </c>
      <c r="G1475" s="88" t="s">
        <v>950</v>
      </c>
      <c r="H1475" s="15">
        <v>1117</v>
      </c>
      <c r="I1475" s="213" t="s">
        <v>44</v>
      </c>
      <c r="J1475" s="202" t="str">
        <f>IF(ISBLANK(INDEX('Policy Characteristics'!D:D,MATCH($C1475,'Policy Characteristics'!$C:$C,0))),"",INDEX('Policy Characteristics'!D:D,MATCH($C1475,'Policy Characteristics'!$C:$C,0)))</f>
        <v>Industry Energy Efficiency Standards</v>
      </c>
      <c r="K1475" s="76" t="str">
        <f>IF(ISBLANK(INDEX('Policy Characteristics'!E:E,MATCH($C1475,'Policy Characteristics'!$C:$C,0))),"",INDEX('Policy Characteristics'!E:E,MATCH($C1475,'Policy Characteristics'!$C:$C,0)))</f>
        <v>indst efficiency standards</v>
      </c>
      <c r="L1475" s="205">
        <f>IF(ISBLANK(INDEX('Policy Characteristics'!F:F,MATCH($C1475,'Policy Characteristics'!$C:$C,0))),"",INDEX('Policy Characteristics'!F:F,MATCH($C1475,'Policy Characteristics'!$C:$C,0)))</f>
        <v>0</v>
      </c>
      <c r="M1475" s="205">
        <f>IF(ISBLANK(INDEX('Policy Characteristics'!G:G,MATCH($C1475,'Policy Characteristics'!$C:$C,0))),"",INDEX('Policy Characteristics'!G:G,MATCH($C1475,'Policy Characteristics'!$C:$C,0)))</f>
        <v>0.3</v>
      </c>
      <c r="N1475" s="205">
        <f>IF(ISBLANK(INDEX('Policy Characteristics'!H:H,MATCH($C1475,'Policy Characteristics'!$C:$C,0))),"",INDEX('Policy Characteristics'!H:H,MATCH($C1475,'Policy Characteristics'!$C:$C,0)))</f>
        <v>0.01</v>
      </c>
      <c r="O1475" s="76" t="str">
        <f>IF(ISBLANK(INDEX('Policy Characteristics'!I:I,MATCH($C1475,'Policy Characteristics'!$C:$C,0))),"",INDEX('Policy Characteristics'!I:I,MATCH($C1475,'Policy Characteristics'!$C:$C,0)))</f>
        <v>% reduction in energy use</v>
      </c>
      <c r="P1475" s="7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76" t="str">
        <f>IF(ISBLANK(INDEX('Policy Characteristics'!K:K,MATCH($C1475,'Policy Characteristics'!$C:$C,0))),"",INDEX('Policy Characteristics'!K:K,MATCH($C1475,'Policy Characteristics'!$C:$C,0)))</f>
        <v>industry-ag-main.html#eff-stds</v>
      </c>
      <c r="R1475" s="76" t="str">
        <f>IF(ISBLANK(INDEX('Policy Characteristics'!L:L,MATCH($C1475,'Policy Characteristics'!$C:$C,0))),"",INDEX('Policy Characteristics'!L:L,MATCH($C1475,'Policy Characteristics'!$C:$C,0)))</f>
        <v>industry-energy-efficiency-standards.html</v>
      </c>
    </row>
    <row r="1476" spans="1:18" s="76" customFormat="1" x14ac:dyDescent="0.25">
      <c r="A1476" s="76" t="str">
        <f>IF(ISBLANK(INDEX('Policy Characteristics'!A:A,MATCH($C1476,'Policy Characteristics'!$C:$C,0))),"",INDEX('Policy Characteristics'!A:A,MATCH($C1476,'Policy Characteristics'!$C:$C,0)))</f>
        <v>Industry</v>
      </c>
      <c r="B1476" s="200" t="str">
        <f>IF(ISBLANK(INDEX('Policy Characteristics'!B:B,MATCH($C1476,'Policy Characteristics'!$C:$C,0))),"",INDEX('Policy Characteristics'!B:B,MATCH($C1476,'Policy Characteristics'!$C:$C,0)))</f>
        <v>Industry Energy Efficiency Standards</v>
      </c>
      <c r="C1476" s="76" t="str">
        <f t="shared" si="41"/>
        <v>Percentage Improvement in Eqpt Efficiency Standards above BAU</v>
      </c>
      <c r="D1476" s="78" t="s">
        <v>1316</v>
      </c>
      <c r="E1476" s="88" t="s">
        <v>642</v>
      </c>
      <c r="F1476" t="s">
        <v>1278</v>
      </c>
      <c r="G1476" s="88" t="s">
        <v>648</v>
      </c>
      <c r="H1476" s="15">
        <v>1118</v>
      </c>
      <c r="I1476" s="213" t="s">
        <v>43</v>
      </c>
      <c r="J1476" s="202" t="str">
        <f>IF(ISBLANK(INDEX('Policy Characteristics'!D:D,MATCH($C1476,'Policy Characteristics'!$C:$C,0))),"",INDEX('Policy Characteristics'!D:D,MATCH($C1476,'Policy Characteristics'!$C:$C,0)))</f>
        <v>Industry Energy Efficiency Standards</v>
      </c>
      <c r="K1476" s="76" t="str">
        <f>IF(ISBLANK(INDEX('Policy Characteristics'!E:E,MATCH($C1476,'Policy Characteristics'!$C:$C,0))),"",INDEX('Policy Characteristics'!E:E,MATCH($C1476,'Policy Characteristics'!$C:$C,0)))</f>
        <v>indst efficiency standards</v>
      </c>
      <c r="L1476" s="205">
        <f>IF(ISBLANK(INDEX('Policy Characteristics'!F:F,MATCH($C1476,'Policy Characteristics'!$C:$C,0))),"",INDEX('Policy Characteristics'!F:F,MATCH($C1476,'Policy Characteristics'!$C:$C,0)))</f>
        <v>0</v>
      </c>
      <c r="M1476" s="205">
        <f>IF(ISBLANK(INDEX('Policy Characteristics'!G:G,MATCH($C1476,'Policy Characteristics'!$C:$C,0))),"",INDEX('Policy Characteristics'!G:G,MATCH($C1476,'Policy Characteristics'!$C:$C,0)))</f>
        <v>0.3</v>
      </c>
      <c r="N1476" s="205">
        <f>IF(ISBLANK(INDEX('Policy Characteristics'!H:H,MATCH($C1476,'Policy Characteristics'!$C:$C,0))),"",INDEX('Policy Characteristics'!H:H,MATCH($C1476,'Policy Characteristics'!$C:$C,0)))</f>
        <v>0.01</v>
      </c>
      <c r="O1476" s="76" t="str">
        <f>IF(ISBLANK(INDEX('Policy Characteristics'!I:I,MATCH($C1476,'Policy Characteristics'!$C:$C,0))),"",INDEX('Policy Characteristics'!I:I,MATCH($C1476,'Policy Characteristics'!$C:$C,0)))</f>
        <v>% reduction in energy use</v>
      </c>
      <c r="P1476" s="7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76" t="str">
        <f>IF(ISBLANK(INDEX('Policy Characteristics'!K:K,MATCH($C1476,'Policy Characteristics'!$C:$C,0))),"",INDEX('Policy Characteristics'!K:K,MATCH($C1476,'Policy Characteristics'!$C:$C,0)))</f>
        <v>industry-ag-main.html#eff-stds</v>
      </c>
      <c r="R1476" s="76" t="str">
        <f>IF(ISBLANK(INDEX('Policy Characteristics'!L:L,MATCH($C1476,'Policy Characteristics'!$C:$C,0))),"",INDEX('Policy Characteristics'!L:L,MATCH($C1476,'Policy Characteristics'!$C:$C,0)))</f>
        <v>industry-energy-efficiency-standards.html</v>
      </c>
    </row>
    <row r="1477" spans="1:18" s="76" customFormat="1" x14ac:dyDescent="0.25">
      <c r="A1477" s="76" t="str">
        <f>IF(ISBLANK(INDEX('Policy Characteristics'!A:A,MATCH($C1477,'Policy Characteristics'!$C:$C,0))),"",INDEX('Policy Characteristics'!A:A,MATCH($C1477,'Policy Characteristics'!$C:$C,0)))</f>
        <v>Industry</v>
      </c>
      <c r="B1477" s="200" t="str">
        <f>IF(ISBLANK(INDEX('Policy Characteristics'!B:B,MATCH($C1477,'Policy Characteristics'!$C:$C,0))),"",INDEX('Policy Characteristics'!B:B,MATCH($C1477,'Policy Characteristics'!$C:$C,0)))</f>
        <v>Industry Energy Efficiency Standards</v>
      </c>
      <c r="C1477" s="76" t="str">
        <f t="shared" si="41"/>
        <v>Percentage Improvement in Eqpt Efficiency Standards above BAU</v>
      </c>
      <c r="D1477" s="78" t="s">
        <v>1316</v>
      </c>
      <c r="E1477" s="88" t="s">
        <v>643</v>
      </c>
      <c r="F1477" t="s">
        <v>1278</v>
      </c>
      <c r="G1477" s="88" t="s">
        <v>651</v>
      </c>
      <c r="H1477" s="15">
        <v>1119</v>
      </c>
      <c r="I1477" s="213" t="s">
        <v>44</v>
      </c>
      <c r="J1477" s="202" t="str">
        <f>IF(ISBLANK(INDEX('Policy Characteristics'!D:D,MATCH($C1477,'Policy Characteristics'!$C:$C,0))),"",INDEX('Policy Characteristics'!D:D,MATCH($C1477,'Policy Characteristics'!$C:$C,0)))</f>
        <v>Industry Energy Efficiency Standards</v>
      </c>
      <c r="K1477" s="76" t="str">
        <f>IF(ISBLANK(INDEX('Policy Characteristics'!E:E,MATCH($C1477,'Policy Characteristics'!$C:$C,0))),"",INDEX('Policy Characteristics'!E:E,MATCH($C1477,'Policy Characteristics'!$C:$C,0)))</f>
        <v>indst efficiency standards</v>
      </c>
      <c r="L1477" s="205">
        <f>IF(ISBLANK(INDEX('Policy Characteristics'!F:F,MATCH($C1477,'Policy Characteristics'!$C:$C,0))),"",INDEX('Policy Characteristics'!F:F,MATCH($C1477,'Policy Characteristics'!$C:$C,0)))</f>
        <v>0</v>
      </c>
      <c r="M1477" s="205">
        <f>IF(ISBLANK(INDEX('Policy Characteristics'!G:G,MATCH($C1477,'Policy Characteristics'!$C:$C,0))),"",INDEX('Policy Characteristics'!G:G,MATCH($C1477,'Policy Characteristics'!$C:$C,0)))</f>
        <v>0.3</v>
      </c>
      <c r="N1477" s="205">
        <f>IF(ISBLANK(INDEX('Policy Characteristics'!H:H,MATCH($C1477,'Policy Characteristics'!$C:$C,0))),"",INDEX('Policy Characteristics'!H:H,MATCH($C1477,'Policy Characteristics'!$C:$C,0)))</f>
        <v>0.01</v>
      </c>
      <c r="O1477" s="76" t="str">
        <f>IF(ISBLANK(INDEX('Policy Characteristics'!I:I,MATCH($C1477,'Policy Characteristics'!$C:$C,0))),"",INDEX('Policy Characteristics'!I:I,MATCH($C1477,'Policy Characteristics'!$C:$C,0)))</f>
        <v>% reduction in energy use</v>
      </c>
      <c r="P1477" s="7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76" t="str">
        <f>IF(ISBLANK(INDEX('Policy Characteristics'!K:K,MATCH($C1477,'Policy Characteristics'!$C:$C,0))),"",INDEX('Policy Characteristics'!K:K,MATCH($C1477,'Policy Characteristics'!$C:$C,0)))</f>
        <v>industry-ag-main.html#eff-stds</v>
      </c>
      <c r="R1477" s="76" t="str">
        <f>IF(ISBLANK(INDEX('Policy Characteristics'!L:L,MATCH($C1477,'Policy Characteristics'!$C:$C,0))),"",INDEX('Policy Characteristics'!L:L,MATCH($C1477,'Policy Characteristics'!$C:$C,0)))</f>
        <v>industry-energy-efficiency-standards.html</v>
      </c>
    </row>
    <row r="1478" spans="1:18" s="76" customFormat="1" x14ac:dyDescent="0.25">
      <c r="A1478" s="76" t="str">
        <f>IF(ISBLANK(INDEX('Policy Characteristics'!A:A,MATCH($C1478,'Policy Characteristics'!$C:$C,0))),"",INDEX('Policy Characteristics'!A:A,MATCH($C1478,'Policy Characteristics'!$C:$C,0)))</f>
        <v>Industry</v>
      </c>
      <c r="B1478" s="200" t="str">
        <f>IF(ISBLANK(INDEX('Policy Characteristics'!B:B,MATCH($C1478,'Policy Characteristics'!$C:$C,0))),"",INDEX('Policy Characteristics'!B:B,MATCH($C1478,'Policy Characteristics'!$C:$C,0)))</f>
        <v>Industry Energy Efficiency Standards</v>
      </c>
      <c r="C1478" s="76" t="str">
        <f t="shared" si="41"/>
        <v>Percentage Improvement in Eqpt Efficiency Standards above BAU</v>
      </c>
      <c r="D1478" s="78" t="s">
        <v>1316</v>
      </c>
      <c r="E1478" s="88" t="s">
        <v>644</v>
      </c>
      <c r="F1478" t="s">
        <v>1278</v>
      </c>
      <c r="G1478" s="88" t="s">
        <v>652</v>
      </c>
      <c r="H1478" s="15">
        <v>1120</v>
      </c>
      <c r="I1478" s="213" t="s">
        <v>43</v>
      </c>
      <c r="J1478" s="202" t="str">
        <f>IF(ISBLANK(INDEX('Policy Characteristics'!D:D,MATCH($C1478,'Policy Characteristics'!$C:$C,0))),"",INDEX('Policy Characteristics'!D:D,MATCH($C1478,'Policy Characteristics'!$C:$C,0)))</f>
        <v>Industry Energy Efficiency Standards</v>
      </c>
      <c r="K1478" s="76" t="str">
        <f>IF(ISBLANK(INDEX('Policy Characteristics'!E:E,MATCH($C1478,'Policy Characteristics'!$C:$C,0))),"",INDEX('Policy Characteristics'!E:E,MATCH($C1478,'Policy Characteristics'!$C:$C,0)))</f>
        <v>indst efficiency standards</v>
      </c>
      <c r="L1478" s="205">
        <f>IF(ISBLANK(INDEX('Policy Characteristics'!F:F,MATCH($C1478,'Policy Characteristics'!$C:$C,0))),"",INDEX('Policy Characteristics'!F:F,MATCH($C1478,'Policy Characteristics'!$C:$C,0)))</f>
        <v>0</v>
      </c>
      <c r="M1478" s="205">
        <f>IF(ISBLANK(INDEX('Policy Characteristics'!G:G,MATCH($C1478,'Policy Characteristics'!$C:$C,0))),"",INDEX('Policy Characteristics'!G:G,MATCH($C1478,'Policy Characteristics'!$C:$C,0)))</f>
        <v>0.3</v>
      </c>
      <c r="N1478" s="205">
        <f>IF(ISBLANK(INDEX('Policy Characteristics'!H:H,MATCH($C1478,'Policy Characteristics'!$C:$C,0))),"",INDEX('Policy Characteristics'!H:H,MATCH($C1478,'Policy Characteristics'!$C:$C,0)))</f>
        <v>0.01</v>
      </c>
      <c r="O1478" s="76" t="str">
        <f>IF(ISBLANK(INDEX('Policy Characteristics'!I:I,MATCH($C1478,'Policy Characteristics'!$C:$C,0))),"",INDEX('Policy Characteristics'!I:I,MATCH($C1478,'Policy Characteristics'!$C:$C,0)))</f>
        <v>% reduction in energy use</v>
      </c>
      <c r="P1478" s="7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76" t="str">
        <f>IF(ISBLANK(INDEX('Policy Characteristics'!K:K,MATCH($C1478,'Policy Characteristics'!$C:$C,0))),"",INDEX('Policy Characteristics'!K:K,MATCH($C1478,'Policy Characteristics'!$C:$C,0)))</f>
        <v>industry-ag-main.html#eff-stds</v>
      </c>
      <c r="R1478" s="76" t="str">
        <f>IF(ISBLANK(INDEX('Policy Characteristics'!L:L,MATCH($C1478,'Policy Characteristics'!$C:$C,0))),"",INDEX('Policy Characteristics'!L:L,MATCH($C1478,'Policy Characteristics'!$C:$C,0)))</f>
        <v>industry-energy-efficiency-standards.html</v>
      </c>
    </row>
    <row r="1479" spans="1:18" s="76" customFormat="1" x14ac:dyDescent="0.25">
      <c r="A1479" s="76" t="str">
        <f>IF(ISBLANK(INDEX('Policy Characteristics'!A:A,MATCH($C1479,'Policy Characteristics'!$C:$C,0))),"",INDEX('Policy Characteristics'!A:A,MATCH($C1479,'Policy Characteristics'!$C:$C,0)))</f>
        <v>Industry</v>
      </c>
      <c r="B1479" s="200" t="str">
        <f>IF(ISBLANK(INDEX('Policy Characteristics'!B:B,MATCH($C1479,'Policy Characteristics'!$C:$C,0))),"",INDEX('Policy Characteristics'!B:B,MATCH($C1479,'Policy Characteristics'!$C:$C,0)))</f>
        <v>Industry Energy Efficiency Standards</v>
      </c>
      <c r="C1479" s="76" t="str">
        <f t="shared" si="41"/>
        <v>Percentage Improvement in Eqpt Efficiency Standards above BAU</v>
      </c>
      <c r="D1479" s="78" t="s">
        <v>1316</v>
      </c>
      <c r="E1479" s="88" t="s">
        <v>645</v>
      </c>
      <c r="F1479" t="s">
        <v>1278</v>
      </c>
      <c r="G1479" s="88" t="s">
        <v>649</v>
      </c>
      <c r="H1479" s="15">
        <v>1121</v>
      </c>
      <c r="I1479" s="213" t="s">
        <v>44</v>
      </c>
      <c r="J1479" s="202" t="str">
        <f>IF(ISBLANK(INDEX('Policy Characteristics'!D:D,MATCH($C1479,'Policy Characteristics'!$C:$C,0))),"",INDEX('Policy Characteristics'!D:D,MATCH($C1479,'Policy Characteristics'!$C:$C,0)))</f>
        <v>Industry Energy Efficiency Standards</v>
      </c>
      <c r="K1479" s="76" t="str">
        <f>IF(ISBLANK(INDEX('Policy Characteristics'!E:E,MATCH($C1479,'Policy Characteristics'!$C:$C,0))),"",INDEX('Policy Characteristics'!E:E,MATCH($C1479,'Policy Characteristics'!$C:$C,0)))</f>
        <v>indst efficiency standards</v>
      </c>
      <c r="L1479" s="205">
        <f>IF(ISBLANK(INDEX('Policy Characteristics'!F:F,MATCH($C1479,'Policy Characteristics'!$C:$C,0))),"",INDEX('Policy Characteristics'!F:F,MATCH($C1479,'Policy Characteristics'!$C:$C,0)))</f>
        <v>0</v>
      </c>
      <c r="M1479" s="205">
        <f>IF(ISBLANK(INDEX('Policy Characteristics'!G:G,MATCH($C1479,'Policy Characteristics'!$C:$C,0))),"",INDEX('Policy Characteristics'!G:G,MATCH($C1479,'Policy Characteristics'!$C:$C,0)))</f>
        <v>0.3</v>
      </c>
      <c r="N1479" s="205">
        <f>IF(ISBLANK(INDEX('Policy Characteristics'!H:H,MATCH($C1479,'Policy Characteristics'!$C:$C,0))),"",INDEX('Policy Characteristics'!H:H,MATCH($C1479,'Policy Characteristics'!$C:$C,0)))</f>
        <v>0.01</v>
      </c>
      <c r="O1479" s="76" t="str">
        <f>IF(ISBLANK(INDEX('Policy Characteristics'!I:I,MATCH($C1479,'Policy Characteristics'!$C:$C,0))),"",INDEX('Policy Characteristics'!I:I,MATCH($C1479,'Policy Characteristics'!$C:$C,0)))</f>
        <v>% reduction in energy use</v>
      </c>
      <c r="P1479" s="7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76" t="str">
        <f>IF(ISBLANK(INDEX('Policy Characteristics'!K:K,MATCH($C1479,'Policy Characteristics'!$C:$C,0))),"",INDEX('Policy Characteristics'!K:K,MATCH($C1479,'Policy Characteristics'!$C:$C,0)))</f>
        <v>industry-ag-main.html#eff-stds</v>
      </c>
      <c r="R1479" s="76" t="str">
        <f>IF(ISBLANK(INDEX('Policy Characteristics'!L:L,MATCH($C1479,'Policy Characteristics'!$C:$C,0))),"",INDEX('Policy Characteristics'!L:L,MATCH($C1479,'Policy Characteristics'!$C:$C,0)))</f>
        <v>industry-energy-efficiency-standards.html</v>
      </c>
    </row>
    <row r="1480" spans="1:18" s="76" customFormat="1" x14ac:dyDescent="0.25">
      <c r="A1480" s="76" t="str">
        <f>IF(ISBLANK(INDEX('Policy Characteristics'!A:A,MATCH($C1480,'Policy Characteristics'!$C:$C,0))),"",INDEX('Policy Characteristics'!A:A,MATCH($C1480,'Policy Characteristics'!$C:$C,0)))</f>
        <v>Industry</v>
      </c>
      <c r="B1480" s="200" t="str">
        <f>IF(ISBLANK(INDEX('Policy Characteristics'!B:B,MATCH($C1480,'Policy Characteristics'!$C:$C,0))),"",INDEX('Policy Characteristics'!B:B,MATCH($C1480,'Policy Characteristics'!$C:$C,0)))</f>
        <v>Industry Energy Efficiency Standards</v>
      </c>
      <c r="C1480" s="76" t="str">
        <f t="shared" si="41"/>
        <v>Percentage Improvement in Eqpt Efficiency Standards above BAU</v>
      </c>
      <c r="D1480" s="78" t="s">
        <v>1316</v>
      </c>
      <c r="E1480" s="88" t="s">
        <v>646</v>
      </c>
      <c r="F1480" t="s">
        <v>1278</v>
      </c>
      <c r="G1480" s="88" t="s">
        <v>650</v>
      </c>
      <c r="H1480" s="15">
        <v>1122</v>
      </c>
      <c r="I1480" s="213" t="s">
        <v>43</v>
      </c>
      <c r="J1480" s="202" t="str">
        <f>IF(ISBLANK(INDEX('Policy Characteristics'!D:D,MATCH($C1480,'Policy Characteristics'!$C:$C,0))),"",INDEX('Policy Characteristics'!D:D,MATCH($C1480,'Policy Characteristics'!$C:$C,0)))</f>
        <v>Industry Energy Efficiency Standards</v>
      </c>
      <c r="K1480" s="76" t="str">
        <f>IF(ISBLANK(INDEX('Policy Characteristics'!E:E,MATCH($C1480,'Policy Characteristics'!$C:$C,0))),"",INDEX('Policy Characteristics'!E:E,MATCH($C1480,'Policy Characteristics'!$C:$C,0)))</f>
        <v>indst efficiency standards</v>
      </c>
      <c r="L1480" s="205">
        <f>IF(ISBLANK(INDEX('Policy Characteristics'!F:F,MATCH($C1480,'Policy Characteristics'!$C:$C,0))),"",INDEX('Policy Characteristics'!F:F,MATCH($C1480,'Policy Characteristics'!$C:$C,0)))</f>
        <v>0</v>
      </c>
      <c r="M1480" s="205">
        <f>IF(ISBLANK(INDEX('Policy Characteristics'!G:G,MATCH($C1480,'Policy Characteristics'!$C:$C,0))),"",INDEX('Policy Characteristics'!G:G,MATCH($C1480,'Policy Characteristics'!$C:$C,0)))</f>
        <v>0.3</v>
      </c>
      <c r="N1480" s="205">
        <f>IF(ISBLANK(INDEX('Policy Characteristics'!H:H,MATCH($C1480,'Policy Characteristics'!$C:$C,0))),"",INDEX('Policy Characteristics'!H:H,MATCH($C1480,'Policy Characteristics'!$C:$C,0)))</f>
        <v>0.01</v>
      </c>
      <c r="O1480" s="76" t="str">
        <f>IF(ISBLANK(INDEX('Policy Characteristics'!I:I,MATCH($C1480,'Policy Characteristics'!$C:$C,0))),"",INDEX('Policy Characteristics'!I:I,MATCH($C1480,'Policy Characteristics'!$C:$C,0)))</f>
        <v>% reduction in energy use</v>
      </c>
      <c r="P1480" s="7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76" t="str">
        <f>IF(ISBLANK(INDEX('Policy Characteristics'!K:K,MATCH($C1480,'Policy Characteristics'!$C:$C,0))),"",INDEX('Policy Characteristics'!K:K,MATCH($C1480,'Policy Characteristics'!$C:$C,0)))</f>
        <v>industry-ag-main.html#eff-stds</v>
      </c>
      <c r="R1480" s="76" t="str">
        <f>IF(ISBLANK(INDEX('Policy Characteristics'!L:L,MATCH($C1480,'Policy Characteristics'!$C:$C,0))),"",INDEX('Policy Characteristics'!L:L,MATCH($C1480,'Policy Characteristics'!$C:$C,0)))</f>
        <v>industry-energy-efficiency-standards.html</v>
      </c>
    </row>
    <row r="1481" spans="1:18" s="76" customFormat="1" x14ac:dyDescent="0.25">
      <c r="A1481" s="76" t="str">
        <f>IF(ISBLANK(INDEX('Policy Characteristics'!A:A,MATCH($C1481,'Policy Characteristics'!$C:$C,0))),"",INDEX('Policy Characteristics'!A:A,MATCH($C1481,'Policy Characteristics'!$C:$C,0)))</f>
        <v>Industry</v>
      </c>
      <c r="B1481" s="200" t="str">
        <f>IF(ISBLANK(INDEX('Policy Characteristics'!B:B,MATCH($C1481,'Policy Characteristics'!$C:$C,0))),"",INDEX('Policy Characteristics'!B:B,MATCH($C1481,'Policy Characteristics'!$C:$C,0)))</f>
        <v>Industry Energy Efficiency Standards</v>
      </c>
      <c r="C1481" s="76" t="str">
        <f t="shared" si="41"/>
        <v>Percentage Improvement in Eqpt Efficiency Standards above BAU</v>
      </c>
      <c r="D1481" s="78" t="s">
        <v>1316</v>
      </c>
      <c r="E1481" s="88" t="s">
        <v>647</v>
      </c>
      <c r="F1481" t="s">
        <v>1278</v>
      </c>
      <c r="G1481" s="88" t="s">
        <v>653</v>
      </c>
      <c r="H1481" s="15">
        <v>1123</v>
      </c>
      <c r="I1481" s="213" t="s">
        <v>44</v>
      </c>
      <c r="J1481" s="202" t="str">
        <f>IF(ISBLANK(INDEX('Policy Characteristics'!D:D,MATCH($C1481,'Policy Characteristics'!$C:$C,0))),"",INDEX('Policy Characteristics'!D:D,MATCH($C1481,'Policy Characteristics'!$C:$C,0)))</f>
        <v>Industry Energy Efficiency Standards</v>
      </c>
      <c r="K1481" s="76" t="str">
        <f>IF(ISBLANK(INDEX('Policy Characteristics'!E:E,MATCH($C1481,'Policy Characteristics'!$C:$C,0))),"",INDEX('Policy Characteristics'!E:E,MATCH($C1481,'Policy Characteristics'!$C:$C,0)))</f>
        <v>indst efficiency standards</v>
      </c>
      <c r="L1481" s="205">
        <f>IF(ISBLANK(INDEX('Policy Characteristics'!F:F,MATCH($C1481,'Policy Characteristics'!$C:$C,0))),"",INDEX('Policy Characteristics'!F:F,MATCH($C1481,'Policy Characteristics'!$C:$C,0)))</f>
        <v>0</v>
      </c>
      <c r="M1481" s="205">
        <f>IF(ISBLANK(INDEX('Policy Characteristics'!G:G,MATCH($C1481,'Policy Characteristics'!$C:$C,0))),"",INDEX('Policy Characteristics'!G:G,MATCH($C1481,'Policy Characteristics'!$C:$C,0)))</f>
        <v>0.3</v>
      </c>
      <c r="N1481" s="205">
        <f>IF(ISBLANK(INDEX('Policy Characteristics'!H:H,MATCH($C1481,'Policy Characteristics'!$C:$C,0))),"",INDEX('Policy Characteristics'!H:H,MATCH($C1481,'Policy Characteristics'!$C:$C,0)))</f>
        <v>0.01</v>
      </c>
      <c r="O1481" s="76" t="str">
        <f>IF(ISBLANK(INDEX('Policy Characteristics'!I:I,MATCH($C1481,'Policy Characteristics'!$C:$C,0))),"",INDEX('Policy Characteristics'!I:I,MATCH($C1481,'Policy Characteristics'!$C:$C,0)))</f>
        <v>% reduction in energy use</v>
      </c>
      <c r="P1481" s="7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76" t="str">
        <f>IF(ISBLANK(INDEX('Policy Characteristics'!K:K,MATCH($C1481,'Policy Characteristics'!$C:$C,0))),"",INDEX('Policy Characteristics'!K:K,MATCH($C1481,'Policy Characteristics'!$C:$C,0)))</f>
        <v>industry-ag-main.html#eff-stds</v>
      </c>
      <c r="R1481" s="76" t="str">
        <f>IF(ISBLANK(INDEX('Policy Characteristics'!L:L,MATCH($C1481,'Policy Characteristics'!$C:$C,0))),"",INDEX('Policy Characteristics'!L:L,MATCH($C1481,'Policy Characteristics'!$C:$C,0)))</f>
        <v>industry-energy-efficiency-standards.html</v>
      </c>
    </row>
    <row r="1482" spans="1:18" s="76" customFormat="1" x14ac:dyDescent="0.25">
      <c r="A1482" s="76" t="str">
        <f>IF(ISBLANK(INDEX('Policy Characteristics'!A:A,MATCH($C1482,'Policy Characteristics'!$C:$C,0))),"",INDEX('Policy Characteristics'!A:A,MATCH($C1482,'Policy Characteristics'!$C:$C,0)))</f>
        <v>Industry</v>
      </c>
      <c r="B1482" s="200" t="str">
        <f>IF(ISBLANK(INDEX('Policy Characteristics'!B:B,MATCH($C1482,'Policy Characteristics'!$C:$C,0))),"",INDEX('Policy Characteristics'!B:B,MATCH($C1482,'Policy Characteristics'!$C:$C,0)))</f>
        <v>Industry Energy Efficiency Standards</v>
      </c>
      <c r="C1482" s="76" t="str">
        <f t="shared" si="41"/>
        <v>Percentage Improvement in Eqpt Efficiency Standards above BAU</v>
      </c>
      <c r="D1482" s="78" t="s">
        <v>1316</v>
      </c>
      <c r="E1482" s="88" t="s">
        <v>946</v>
      </c>
      <c r="F1482" t="s">
        <v>1278</v>
      </c>
      <c r="G1482" s="88" t="s">
        <v>949</v>
      </c>
      <c r="H1482" s="15">
        <v>1124</v>
      </c>
      <c r="I1482" s="213" t="s">
        <v>44</v>
      </c>
      <c r="J1482" s="202" t="str">
        <f>IF(ISBLANK(INDEX('Policy Characteristics'!D:D,MATCH($C1482,'Policy Characteristics'!$C:$C,0))),"",INDEX('Policy Characteristics'!D:D,MATCH($C1482,'Policy Characteristics'!$C:$C,0)))</f>
        <v>Industry Energy Efficiency Standards</v>
      </c>
      <c r="K1482" s="76" t="str">
        <f>IF(ISBLANK(INDEX('Policy Characteristics'!E:E,MATCH($C1482,'Policy Characteristics'!$C:$C,0))),"",INDEX('Policy Characteristics'!E:E,MATCH($C1482,'Policy Characteristics'!$C:$C,0)))</f>
        <v>indst efficiency standards</v>
      </c>
      <c r="L1482" s="205">
        <f>IF(ISBLANK(INDEX('Policy Characteristics'!F:F,MATCH($C1482,'Policy Characteristics'!$C:$C,0))),"",INDEX('Policy Characteristics'!F:F,MATCH($C1482,'Policy Characteristics'!$C:$C,0)))</f>
        <v>0</v>
      </c>
      <c r="M1482" s="205">
        <f>IF(ISBLANK(INDEX('Policy Characteristics'!G:G,MATCH($C1482,'Policy Characteristics'!$C:$C,0))),"",INDEX('Policy Characteristics'!G:G,MATCH($C1482,'Policy Characteristics'!$C:$C,0)))</f>
        <v>0.3</v>
      </c>
      <c r="N1482" s="205">
        <f>IF(ISBLANK(INDEX('Policy Characteristics'!H:H,MATCH($C1482,'Policy Characteristics'!$C:$C,0))),"",INDEX('Policy Characteristics'!H:H,MATCH($C1482,'Policy Characteristics'!$C:$C,0)))</f>
        <v>0.01</v>
      </c>
      <c r="O1482" s="76" t="str">
        <f>IF(ISBLANK(INDEX('Policy Characteristics'!I:I,MATCH($C1482,'Policy Characteristics'!$C:$C,0))),"",INDEX('Policy Characteristics'!I:I,MATCH($C1482,'Policy Characteristics'!$C:$C,0)))</f>
        <v>% reduction in energy use</v>
      </c>
      <c r="P1482" s="7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76" t="str">
        <f>IF(ISBLANK(INDEX('Policy Characteristics'!K:K,MATCH($C1482,'Policy Characteristics'!$C:$C,0))),"",INDEX('Policy Characteristics'!K:K,MATCH($C1482,'Policy Characteristics'!$C:$C,0)))</f>
        <v>industry-ag-main.html#eff-stds</v>
      </c>
      <c r="R1482" s="76" t="str">
        <f>IF(ISBLANK(INDEX('Policy Characteristics'!L:L,MATCH($C1482,'Policy Characteristics'!$C:$C,0))),"",INDEX('Policy Characteristics'!L:L,MATCH($C1482,'Policy Characteristics'!$C:$C,0)))</f>
        <v>industry-energy-efficiency-standards.html</v>
      </c>
    </row>
    <row r="1483" spans="1:18" s="76" customFormat="1" x14ac:dyDescent="0.25">
      <c r="A1483" s="76" t="str">
        <f>IF(ISBLANK(INDEX('Policy Characteristics'!A:A,MATCH($C1483,'Policy Characteristics'!$C:$C,0))),"",INDEX('Policy Characteristics'!A:A,MATCH($C1483,'Policy Characteristics'!$C:$C,0)))</f>
        <v>Industry</v>
      </c>
      <c r="B1483" s="200" t="str">
        <f>IF(ISBLANK(INDEX('Policy Characteristics'!B:B,MATCH($C1483,'Policy Characteristics'!$C:$C,0))),"",INDEX('Policy Characteristics'!B:B,MATCH($C1483,'Policy Characteristics'!$C:$C,0)))</f>
        <v>Industry Energy Efficiency Standards</v>
      </c>
      <c r="C1483" s="76" t="str">
        <f t="shared" si="41"/>
        <v>Percentage Improvement in Eqpt Efficiency Standards above BAU</v>
      </c>
      <c r="D1483" s="78" t="s">
        <v>1316</v>
      </c>
      <c r="E1483" s="88" t="s">
        <v>947</v>
      </c>
      <c r="F1483" t="s">
        <v>1278</v>
      </c>
      <c r="G1483" s="88" t="s">
        <v>951</v>
      </c>
      <c r="H1483" s="15">
        <v>1125</v>
      </c>
      <c r="I1483" s="213" t="s">
        <v>44</v>
      </c>
      <c r="J1483" s="202" t="str">
        <f>IF(ISBLANK(INDEX('Policy Characteristics'!D:D,MATCH($C1483,'Policy Characteristics'!$C:$C,0))),"",INDEX('Policy Characteristics'!D:D,MATCH($C1483,'Policy Characteristics'!$C:$C,0)))</f>
        <v>Industry Energy Efficiency Standards</v>
      </c>
      <c r="K1483" s="76" t="str">
        <f>IF(ISBLANK(INDEX('Policy Characteristics'!E:E,MATCH($C1483,'Policy Characteristics'!$C:$C,0))),"",INDEX('Policy Characteristics'!E:E,MATCH($C1483,'Policy Characteristics'!$C:$C,0)))</f>
        <v>indst efficiency standards</v>
      </c>
      <c r="L1483" s="205">
        <f>IF(ISBLANK(INDEX('Policy Characteristics'!F:F,MATCH($C1483,'Policy Characteristics'!$C:$C,0))),"",INDEX('Policy Characteristics'!F:F,MATCH($C1483,'Policy Characteristics'!$C:$C,0)))</f>
        <v>0</v>
      </c>
      <c r="M1483" s="205">
        <f>IF(ISBLANK(INDEX('Policy Characteristics'!G:G,MATCH($C1483,'Policy Characteristics'!$C:$C,0))),"",INDEX('Policy Characteristics'!G:G,MATCH($C1483,'Policy Characteristics'!$C:$C,0)))</f>
        <v>0.3</v>
      </c>
      <c r="N1483" s="205">
        <f>IF(ISBLANK(INDEX('Policy Characteristics'!H:H,MATCH($C1483,'Policy Characteristics'!$C:$C,0))),"",INDEX('Policy Characteristics'!H:H,MATCH($C1483,'Policy Characteristics'!$C:$C,0)))</f>
        <v>0.01</v>
      </c>
      <c r="O1483" s="76" t="str">
        <f>IF(ISBLANK(INDEX('Policy Characteristics'!I:I,MATCH($C1483,'Policy Characteristics'!$C:$C,0))),"",INDEX('Policy Characteristics'!I:I,MATCH($C1483,'Policy Characteristics'!$C:$C,0)))</f>
        <v>% reduction in energy use</v>
      </c>
      <c r="P1483" s="7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76" t="str">
        <f>IF(ISBLANK(INDEX('Policy Characteristics'!K:K,MATCH($C1483,'Policy Characteristics'!$C:$C,0))),"",INDEX('Policy Characteristics'!K:K,MATCH($C1483,'Policy Characteristics'!$C:$C,0)))</f>
        <v>industry-ag-main.html#eff-stds</v>
      </c>
      <c r="R1483" s="76" t="str">
        <f>IF(ISBLANK(INDEX('Policy Characteristics'!L:L,MATCH($C1483,'Policy Characteristics'!$C:$C,0))),"",INDEX('Policy Characteristics'!L:L,MATCH($C1483,'Policy Characteristics'!$C:$C,0)))</f>
        <v>industry-energy-efficiency-standards.html</v>
      </c>
    </row>
    <row r="1484" spans="1:18" s="76" customFormat="1" x14ac:dyDescent="0.25">
      <c r="A1484" s="76" t="str">
        <f>IF(ISBLANK(INDEX('Policy Characteristics'!A:A,MATCH($C1484,'Policy Characteristics'!$C:$C,0))),"",INDEX('Policy Characteristics'!A:A,MATCH($C1484,'Policy Characteristics'!$C:$C,0)))</f>
        <v>Industry</v>
      </c>
      <c r="B1484" s="200" t="str">
        <f>IF(ISBLANK(INDEX('Policy Characteristics'!B:B,MATCH($C1484,'Policy Characteristics'!$C:$C,0))),"",INDEX('Policy Characteristics'!B:B,MATCH($C1484,'Policy Characteristics'!$C:$C,0)))</f>
        <v>Industry Energy Efficiency Standards</v>
      </c>
      <c r="C1484" s="76" t="str">
        <f t="shared" si="41"/>
        <v>Percentage Improvement in Eqpt Efficiency Standards above BAU</v>
      </c>
      <c r="D1484" s="78" t="s">
        <v>1316</v>
      </c>
      <c r="E1484" s="88" t="s">
        <v>948</v>
      </c>
      <c r="F1484" t="s">
        <v>1278</v>
      </c>
      <c r="G1484" s="88" t="s">
        <v>952</v>
      </c>
      <c r="H1484" s="15">
        <v>1126</v>
      </c>
      <c r="I1484" s="213" t="s">
        <v>43</v>
      </c>
      <c r="J1484" s="202" t="str">
        <f>IF(ISBLANK(INDEX('Policy Characteristics'!D:D,MATCH($C1484,'Policy Characteristics'!$C:$C,0))),"",INDEX('Policy Characteristics'!D:D,MATCH($C1484,'Policy Characteristics'!$C:$C,0)))</f>
        <v>Industry Energy Efficiency Standards</v>
      </c>
      <c r="K1484" s="76" t="str">
        <f>IF(ISBLANK(INDEX('Policy Characteristics'!E:E,MATCH($C1484,'Policy Characteristics'!$C:$C,0))),"",INDEX('Policy Characteristics'!E:E,MATCH($C1484,'Policy Characteristics'!$C:$C,0)))</f>
        <v>indst efficiency standards</v>
      </c>
      <c r="L1484" s="205">
        <f>IF(ISBLANK(INDEX('Policy Characteristics'!F:F,MATCH($C1484,'Policy Characteristics'!$C:$C,0))),"",INDEX('Policy Characteristics'!F:F,MATCH($C1484,'Policy Characteristics'!$C:$C,0)))</f>
        <v>0</v>
      </c>
      <c r="M1484" s="205">
        <f>IF(ISBLANK(INDEX('Policy Characteristics'!G:G,MATCH($C1484,'Policy Characteristics'!$C:$C,0))),"",INDEX('Policy Characteristics'!G:G,MATCH($C1484,'Policy Characteristics'!$C:$C,0)))</f>
        <v>0.3</v>
      </c>
      <c r="N1484" s="205">
        <f>IF(ISBLANK(INDEX('Policy Characteristics'!H:H,MATCH($C1484,'Policy Characteristics'!$C:$C,0))),"",INDEX('Policy Characteristics'!H:H,MATCH($C1484,'Policy Characteristics'!$C:$C,0)))</f>
        <v>0.01</v>
      </c>
      <c r="O1484" s="76" t="str">
        <f>IF(ISBLANK(INDEX('Policy Characteristics'!I:I,MATCH($C1484,'Policy Characteristics'!$C:$C,0))),"",INDEX('Policy Characteristics'!I:I,MATCH($C1484,'Policy Characteristics'!$C:$C,0)))</f>
        <v>% reduction in energy use</v>
      </c>
      <c r="P1484" s="7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76" t="str">
        <f>IF(ISBLANK(INDEX('Policy Characteristics'!K:K,MATCH($C1484,'Policy Characteristics'!$C:$C,0))),"",INDEX('Policy Characteristics'!K:K,MATCH($C1484,'Policy Characteristics'!$C:$C,0)))</f>
        <v>industry-ag-main.html#eff-stds</v>
      </c>
      <c r="R1484" s="76" t="str">
        <f>IF(ISBLANK(INDEX('Policy Characteristics'!L:L,MATCH($C1484,'Policy Characteristics'!$C:$C,0))),"",INDEX('Policy Characteristics'!L:L,MATCH($C1484,'Policy Characteristics'!$C:$C,0)))</f>
        <v>industry-energy-efficiency-standards.html</v>
      </c>
    </row>
    <row r="1485" spans="1:18" s="76" customFormat="1" x14ac:dyDescent="0.25">
      <c r="A1485" s="76" t="str">
        <f>IF(ISBLANK(INDEX('Policy Characteristics'!A:A,MATCH($C1485,'Policy Characteristics'!$C:$C,0))),"",INDEX('Policy Characteristics'!A:A,MATCH($C1485,'Policy Characteristics'!$C:$C,0)))</f>
        <v>Industry</v>
      </c>
      <c r="B1485" s="200" t="str">
        <f>IF(ISBLANK(INDEX('Policy Characteristics'!B:B,MATCH($C1485,'Policy Characteristics'!$C:$C,0))),"",INDEX('Policy Characteristics'!B:B,MATCH($C1485,'Policy Characteristics'!$C:$C,0)))</f>
        <v>Industry Energy Efficiency Standards</v>
      </c>
      <c r="C1485" s="76" t="str">
        <f t="shared" si="41"/>
        <v>Percentage Improvement in Eqpt Efficiency Standards above BAU</v>
      </c>
      <c r="D1485" s="78" t="s">
        <v>1316</v>
      </c>
      <c r="E1485" s="88" t="s">
        <v>945</v>
      </c>
      <c r="F1485" t="s">
        <v>1278</v>
      </c>
      <c r="G1485" s="88" t="s">
        <v>950</v>
      </c>
      <c r="H1485" s="15">
        <v>1127</v>
      </c>
      <c r="I1485" s="213" t="s">
        <v>44</v>
      </c>
      <c r="J1485" s="202" t="str">
        <f>IF(ISBLANK(INDEX('Policy Characteristics'!D:D,MATCH($C1485,'Policy Characteristics'!$C:$C,0))),"",INDEX('Policy Characteristics'!D:D,MATCH($C1485,'Policy Characteristics'!$C:$C,0)))</f>
        <v>Industry Energy Efficiency Standards</v>
      </c>
      <c r="K1485" s="76" t="str">
        <f>IF(ISBLANK(INDEX('Policy Characteristics'!E:E,MATCH($C1485,'Policy Characteristics'!$C:$C,0))),"",INDEX('Policy Characteristics'!E:E,MATCH($C1485,'Policy Characteristics'!$C:$C,0)))</f>
        <v>indst efficiency standards</v>
      </c>
      <c r="L1485" s="205">
        <f>IF(ISBLANK(INDEX('Policy Characteristics'!F:F,MATCH($C1485,'Policy Characteristics'!$C:$C,0))),"",INDEX('Policy Characteristics'!F:F,MATCH($C1485,'Policy Characteristics'!$C:$C,0)))</f>
        <v>0</v>
      </c>
      <c r="M1485" s="205">
        <f>IF(ISBLANK(INDEX('Policy Characteristics'!G:G,MATCH($C1485,'Policy Characteristics'!$C:$C,0))),"",INDEX('Policy Characteristics'!G:G,MATCH($C1485,'Policy Characteristics'!$C:$C,0)))</f>
        <v>0.3</v>
      </c>
      <c r="N1485" s="205">
        <f>IF(ISBLANK(INDEX('Policy Characteristics'!H:H,MATCH($C1485,'Policy Characteristics'!$C:$C,0))),"",INDEX('Policy Characteristics'!H:H,MATCH($C1485,'Policy Characteristics'!$C:$C,0)))</f>
        <v>0.01</v>
      </c>
      <c r="O1485" s="76" t="str">
        <f>IF(ISBLANK(INDEX('Policy Characteristics'!I:I,MATCH($C1485,'Policy Characteristics'!$C:$C,0))),"",INDEX('Policy Characteristics'!I:I,MATCH($C1485,'Policy Characteristics'!$C:$C,0)))</f>
        <v>% reduction in energy use</v>
      </c>
      <c r="P1485" s="7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76" t="str">
        <f>IF(ISBLANK(INDEX('Policy Characteristics'!K:K,MATCH($C1485,'Policy Characteristics'!$C:$C,0))),"",INDEX('Policy Characteristics'!K:K,MATCH($C1485,'Policy Characteristics'!$C:$C,0)))</f>
        <v>industry-ag-main.html#eff-stds</v>
      </c>
      <c r="R1485" s="76" t="str">
        <f>IF(ISBLANK(INDEX('Policy Characteristics'!L:L,MATCH($C1485,'Policy Characteristics'!$C:$C,0))),"",INDEX('Policy Characteristics'!L:L,MATCH($C1485,'Policy Characteristics'!$C:$C,0)))</f>
        <v>industry-energy-efficiency-standards.html</v>
      </c>
    </row>
    <row r="1486" spans="1:18" s="76" customFormat="1" x14ac:dyDescent="0.25">
      <c r="A1486" s="76" t="str">
        <f>IF(ISBLANK(INDEX('Policy Characteristics'!A:A,MATCH($C1486,'Policy Characteristics'!$C:$C,0))),"",INDEX('Policy Characteristics'!A:A,MATCH($C1486,'Policy Characteristics'!$C:$C,0)))</f>
        <v>Industry</v>
      </c>
      <c r="B1486" s="200" t="str">
        <f>IF(ISBLANK(INDEX('Policy Characteristics'!B:B,MATCH($C1486,'Policy Characteristics'!$C:$C,0))),"",INDEX('Policy Characteristics'!B:B,MATCH($C1486,'Policy Characteristics'!$C:$C,0)))</f>
        <v>Industry Energy Efficiency Standards</v>
      </c>
      <c r="C1486" s="76" t="str">
        <f t="shared" si="41"/>
        <v>Percentage Improvement in Eqpt Efficiency Standards above BAU</v>
      </c>
      <c r="D1486" s="78" t="s">
        <v>1317</v>
      </c>
      <c r="E1486" s="88" t="s">
        <v>642</v>
      </c>
      <c r="F1486" t="s">
        <v>1279</v>
      </c>
      <c r="G1486" s="88" t="s">
        <v>648</v>
      </c>
      <c r="H1486" s="15">
        <v>1128</v>
      </c>
      <c r="I1486" s="213" t="s">
        <v>43</v>
      </c>
      <c r="J1486" s="202" t="str">
        <f>IF(ISBLANK(INDEX('Policy Characteristics'!D:D,MATCH($C1486,'Policy Characteristics'!$C:$C,0))),"",INDEX('Policy Characteristics'!D:D,MATCH($C1486,'Policy Characteristics'!$C:$C,0)))</f>
        <v>Industry Energy Efficiency Standards</v>
      </c>
      <c r="K1486" s="76" t="str">
        <f>IF(ISBLANK(INDEX('Policy Characteristics'!E:E,MATCH($C1486,'Policy Characteristics'!$C:$C,0))),"",INDEX('Policy Characteristics'!E:E,MATCH($C1486,'Policy Characteristics'!$C:$C,0)))</f>
        <v>indst efficiency standards</v>
      </c>
      <c r="L1486" s="205">
        <f>IF(ISBLANK(INDEX('Policy Characteristics'!F:F,MATCH($C1486,'Policy Characteristics'!$C:$C,0))),"",INDEX('Policy Characteristics'!F:F,MATCH($C1486,'Policy Characteristics'!$C:$C,0)))</f>
        <v>0</v>
      </c>
      <c r="M1486" s="205">
        <f>IF(ISBLANK(INDEX('Policy Characteristics'!G:G,MATCH($C1486,'Policy Characteristics'!$C:$C,0))),"",INDEX('Policy Characteristics'!G:G,MATCH($C1486,'Policy Characteristics'!$C:$C,0)))</f>
        <v>0.3</v>
      </c>
      <c r="N1486" s="205">
        <f>IF(ISBLANK(INDEX('Policy Characteristics'!H:H,MATCH($C1486,'Policy Characteristics'!$C:$C,0))),"",INDEX('Policy Characteristics'!H:H,MATCH($C1486,'Policy Characteristics'!$C:$C,0)))</f>
        <v>0.01</v>
      </c>
      <c r="O1486" s="76" t="str">
        <f>IF(ISBLANK(INDEX('Policy Characteristics'!I:I,MATCH($C1486,'Policy Characteristics'!$C:$C,0))),"",INDEX('Policy Characteristics'!I:I,MATCH($C1486,'Policy Characteristics'!$C:$C,0)))</f>
        <v>% reduction in energy use</v>
      </c>
      <c r="P1486" s="7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76" t="str">
        <f>IF(ISBLANK(INDEX('Policy Characteristics'!K:K,MATCH($C1486,'Policy Characteristics'!$C:$C,0))),"",INDEX('Policy Characteristics'!K:K,MATCH($C1486,'Policy Characteristics'!$C:$C,0)))</f>
        <v>industry-ag-main.html#eff-stds</v>
      </c>
      <c r="R1486" s="76" t="str">
        <f>IF(ISBLANK(INDEX('Policy Characteristics'!L:L,MATCH($C1486,'Policy Characteristics'!$C:$C,0))),"",INDEX('Policy Characteristics'!L:L,MATCH($C1486,'Policy Characteristics'!$C:$C,0)))</f>
        <v>industry-energy-efficiency-standards.html</v>
      </c>
    </row>
    <row r="1487" spans="1:18" s="76" customFormat="1" x14ac:dyDescent="0.25">
      <c r="A1487" s="76" t="str">
        <f>IF(ISBLANK(INDEX('Policy Characteristics'!A:A,MATCH($C1487,'Policy Characteristics'!$C:$C,0))),"",INDEX('Policy Characteristics'!A:A,MATCH($C1487,'Policy Characteristics'!$C:$C,0)))</f>
        <v>Industry</v>
      </c>
      <c r="B1487" s="200" t="str">
        <f>IF(ISBLANK(INDEX('Policy Characteristics'!B:B,MATCH($C1487,'Policy Characteristics'!$C:$C,0))),"",INDEX('Policy Characteristics'!B:B,MATCH($C1487,'Policy Characteristics'!$C:$C,0)))</f>
        <v>Industry Energy Efficiency Standards</v>
      </c>
      <c r="C1487" s="76" t="str">
        <f t="shared" si="41"/>
        <v>Percentage Improvement in Eqpt Efficiency Standards above BAU</v>
      </c>
      <c r="D1487" s="78" t="s">
        <v>1317</v>
      </c>
      <c r="E1487" s="88" t="s">
        <v>643</v>
      </c>
      <c r="F1487" t="s">
        <v>1279</v>
      </c>
      <c r="G1487" s="88" t="s">
        <v>651</v>
      </c>
      <c r="H1487" s="15">
        <v>1129</v>
      </c>
      <c r="I1487" s="213" t="s">
        <v>44</v>
      </c>
      <c r="J1487" s="202" t="str">
        <f>IF(ISBLANK(INDEX('Policy Characteristics'!D:D,MATCH($C1487,'Policy Characteristics'!$C:$C,0))),"",INDEX('Policy Characteristics'!D:D,MATCH($C1487,'Policy Characteristics'!$C:$C,0)))</f>
        <v>Industry Energy Efficiency Standards</v>
      </c>
      <c r="K1487" s="76" t="str">
        <f>IF(ISBLANK(INDEX('Policy Characteristics'!E:E,MATCH($C1487,'Policy Characteristics'!$C:$C,0))),"",INDEX('Policy Characteristics'!E:E,MATCH($C1487,'Policy Characteristics'!$C:$C,0)))</f>
        <v>indst efficiency standards</v>
      </c>
      <c r="L1487" s="205">
        <f>IF(ISBLANK(INDEX('Policy Characteristics'!F:F,MATCH($C1487,'Policy Characteristics'!$C:$C,0))),"",INDEX('Policy Characteristics'!F:F,MATCH($C1487,'Policy Characteristics'!$C:$C,0)))</f>
        <v>0</v>
      </c>
      <c r="M1487" s="205">
        <f>IF(ISBLANK(INDEX('Policy Characteristics'!G:G,MATCH($C1487,'Policy Characteristics'!$C:$C,0))),"",INDEX('Policy Characteristics'!G:G,MATCH($C1487,'Policy Characteristics'!$C:$C,0)))</f>
        <v>0.3</v>
      </c>
      <c r="N1487" s="205">
        <f>IF(ISBLANK(INDEX('Policy Characteristics'!H:H,MATCH($C1487,'Policy Characteristics'!$C:$C,0))),"",INDEX('Policy Characteristics'!H:H,MATCH($C1487,'Policy Characteristics'!$C:$C,0)))</f>
        <v>0.01</v>
      </c>
      <c r="O1487" s="76" t="str">
        <f>IF(ISBLANK(INDEX('Policy Characteristics'!I:I,MATCH($C1487,'Policy Characteristics'!$C:$C,0))),"",INDEX('Policy Characteristics'!I:I,MATCH($C1487,'Policy Characteristics'!$C:$C,0)))</f>
        <v>% reduction in energy use</v>
      </c>
      <c r="P1487" s="7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76" t="str">
        <f>IF(ISBLANK(INDEX('Policy Characteristics'!K:K,MATCH($C1487,'Policy Characteristics'!$C:$C,0))),"",INDEX('Policy Characteristics'!K:K,MATCH($C1487,'Policy Characteristics'!$C:$C,0)))</f>
        <v>industry-ag-main.html#eff-stds</v>
      </c>
      <c r="R1487" s="76" t="str">
        <f>IF(ISBLANK(INDEX('Policy Characteristics'!L:L,MATCH($C1487,'Policy Characteristics'!$C:$C,0))),"",INDEX('Policy Characteristics'!L:L,MATCH($C1487,'Policy Characteristics'!$C:$C,0)))</f>
        <v>industry-energy-efficiency-standards.html</v>
      </c>
    </row>
    <row r="1488" spans="1:18" s="76" customFormat="1" x14ac:dyDescent="0.25">
      <c r="A1488" s="76" t="str">
        <f>IF(ISBLANK(INDEX('Policy Characteristics'!A:A,MATCH($C1488,'Policy Characteristics'!$C:$C,0))),"",INDEX('Policy Characteristics'!A:A,MATCH($C1488,'Policy Characteristics'!$C:$C,0)))</f>
        <v>Industry</v>
      </c>
      <c r="B1488" s="200" t="str">
        <f>IF(ISBLANK(INDEX('Policy Characteristics'!B:B,MATCH($C1488,'Policy Characteristics'!$C:$C,0))),"",INDEX('Policy Characteristics'!B:B,MATCH($C1488,'Policy Characteristics'!$C:$C,0)))</f>
        <v>Industry Energy Efficiency Standards</v>
      </c>
      <c r="C1488" s="76" t="str">
        <f t="shared" si="41"/>
        <v>Percentage Improvement in Eqpt Efficiency Standards above BAU</v>
      </c>
      <c r="D1488" s="78" t="s">
        <v>1317</v>
      </c>
      <c r="E1488" s="88" t="s">
        <v>644</v>
      </c>
      <c r="F1488" t="s">
        <v>1279</v>
      </c>
      <c r="G1488" s="88" t="s">
        <v>652</v>
      </c>
      <c r="H1488" s="15">
        <v>1130</v>
      </c>
      <c r="I1488" s="213" t="s">
        <v>43</v>
      </c>
      <c r="J1488" s="202" t="str">
        <f>IF(ISBLANK(INDEX('Policy Characteristics'!D:D,MATCH($C1488,'Policy Characteristics'!$C:$C,0))),"",INDEX('Policy Characteristics'!D:D,MATCH($C1488,'Policy Characteristics'!$C:$C,0)))</f>
        <v>Industry Energy Efficiency Standards</v>
      </c>
      <c r="K1488" s="76" t="str">
        <f>IF(ISBLANK(INDEX('Policy Characteristics'!E:E,MATCH($C1488,'Policy Characteristics'!$C:$C,0))),"",INDEX('Policy Characteristics'!E:E,MATCH($C1488,'Policy Characteristics'!$C:$C,0)))</f>
        <v>indst efficiency standards</v>
      </c>
      <c r="L1488" s="205">
        <f>IF(ISBLANK(INDEX('Policy Characteristics'!F:F,MATCH($C1488,'Policy Characteristics'!$C:$C,0))),"",INDEX('Policy Characteristics'!F:F,MATCH($C1488,'Policy Characteristics'!$C:$C,0)))</f>
        <v>0</v>
      </c>
      <c r="M1488" s="205">
        <f>IF(ISBLANK(INDEX('Policy Characteristics'!G:G,MATCH($C1488,'Policy Characteristics'!$C:$C,0))),"",INDEX('Policy Characteristics'!G:G,MATCH($C1488,'Policy Characteristics'!$C:$C,0)))</f>
        <v>0.3</v>
      </c>
      <c r="N1488" s="205">
        <f>IF(ISBLANK(INDEX('Policy Characteristics'!H:H,MATCH($C1488,'Policy Characteristics'!$C:$C,0))),"",INDEX('Policy Characteristics'!H:H,MATCH($C1488,'Policy Characteristics'!$C:$C,0)))</f>
        <v>0.01</v>
      </c>
      <c r="O1488" s="76" t="str">
        <f>IF(ISBLANK(INDEX('Policy Characteristics'!I:I,MATCH($C1488,'Policy Characteristics'!$C:$C,0))),"",INDEX('Policy Characteristics'!I:I,MATCH($C1488,'Policy Characteristics'!$C:$C,0)))</f>
        <v>% reduction in energy use</v>
      </c>
      <c r="P1488" s="7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76" t="str">
        <f>IF(ISBLANK(INDEX('Policy Characteristics'!K:K,MATCH($C1488,'Policy Characteristics'!$C:$C,0))),"",INDEX('Policy Characteristics'!K:K,MATCH($C1488,'Policy Characteristics'!$C:$C,0)))</f>
        <v>industry-ag-main.html#eff-stds</v>
      </c>
      <c r="R1488" s="76" t="str">
        <f>IF(ISBLANK(INDEX('Policy Characteristics'!L:L,MATCH($C1488,'Policy Characteristics'!$C:$C,0))),"",INDEX('Policy Characteristics'!L:L,MATCH($C1488,'Policy Characteristics'!$C:$C,0)))</f>
        <v>industry-energy-efficiency-standards.html</v>
      </c>
    </row>
    <row r="1489" spans="1:18" s="76" customFormat="1" x14ac:dyDescent="0.25">
      <c r="A1489" s="76" t="str">
        <f>IF(ISBLANK(INDEX('Policy Characteristics'!A:A,MATCH($C1489,'Policy Characteristics'!$C:$C,0))),"",INDEX('Policy Characteristics'!A:A,MATCH($C1489,'Policy Characteristics'!$C:$C,0)))</f>
        <v>Industry</v>
      </c>
      <c r="B1489" s="200" t="str">
        <f>IF(ISBLANK(INDEX('Policy Characteristics'!B:B,MATCH($C1489,'Policy Characteristics'!$C:$C,0))),"",INDEX('Policy Characteristics'!B:B,MATCH($C1489,'Policy Characteristics'!$C:$C,0)))</f>
        <v>Industry Energy Efficiency Standards</v>
      </c>
      <c r="C1489" s="76" t="str">
        <f t="shared" si="41"/>
        <v>Percentage Improvement in Eqpt Efficiency Standards above BAU</v>
      </c>
      <c r="D1489" s="78" t="s">
        <v>1317</v>
      </c>
      <c r="E1489" s="88" t="s">
        <v>645</v>
      </c>
      <c r="F1489" t="s">
        <v>1279</v>
      </c>
      <c r="G1489" s="88" t="s">
        <v>649</v>
      </c>
      <c r="H1489" s="15">
        <v>1131</v>
      </c>
      <c r="I1489" s="213" t="s">
        <v>44</v>
      </c>
      <c r="J1489" s="202" t="str">
        <f>IF(ISBLANK(INDEX('Policy Characteristics'!D:D,MATCH($C1489,'Policy Characteristics'!$C:$C,0))),"",INDEX('Policy Characteristics'!D:D,MATCH($C1489,'Policy Characteristics'!$C:$C,0)))</f>
        <v>Industry Energy Efficiency Standards</v>
      </c>
      <c r="K1489" s="76" t="str">
        <f>IF(ISBLANK(INDEX('Policy Characteristics'!E:E,MATCH($C1489,'Policy Characteristics'!$C:$C,0))),"",INDEX('Policy Characteristics'!E:E,MATCH($C1489,'Policy Characteristics'!$C:$C,0)))</f>
        <v>indst efficiency standards</v>
      </c>
      <c r="L1489" s="205">
        <f>IF(ISBLANK(INDEX('Policy Characteristics'!F:F,MATCH($C1489,'Policy Characteristics'!$C:$C,0))),"",INDEX('Policy Characteristics'!F:F,MATCH($C1489,'Policy Characteristics'!$C:$C,0)))</f>
        <v>0</v>
      </c>
      <c r="M1489" s="205">
        <f>IF(ISBLANK(INDEX('Policy Characteristics'!G:G,MATCH($C1489,'Policy Characteristics'!$C:$C,0))),"",INDEX('Policy Characteristics'!G:G,MATCH($C1489,'Policy Characteristics'!$C:$C,0)))</f>
        <v>0.3</v>
      </c>
      <c r="N1489" s="205">
        <f>IF(ISBLANK(INDEX('Policy Characteristics'!H:H,MATCH($C1489,'Policy Characteristics'!$C:$C,0))),"",INDEX('Policy Characteristics'!H:H,MATCH($C1489,'Policy Characteristics'!$C:$C,0)))</f>
        <v>0.01</v>
      </c>
      <c r="O1489" s="76" t="str">
        <f>IF(ISBLANK(INDEX('Policy Characteristics'!I:I,MATCH($C1489,'Policy Characteristics'!$C:$C,0))),"",INDEX('Policy Characteristics'!I:I,MATCH($C1489,'Policy Characteristics'!$C:$C,0)))</f>
        <v>% reduction in energy use</v>
      </c>
      <c r="P1489" s="7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76" t="str">
        <f>IF(ISBLANK(INDEX('Policy Characteristics'!K:K,MATCH($C1489,'Policy Characteristics'!$C:$C,0))),"",INDEX('Policy Characteristics'!K:K,MATCH($C1489,'Policy Characteristics'!$C:$C,0)))</f>
        <v>industry-ag-main.html#eff-stds</v>
      </c>
      <c r="R1489" s="76" t="str">
        <f>IF(ISBLANK(INDEX('Policy Characteristics'!L:L,MATCH($C1489,'Policy Characteristics'!$C:$C,0))),"",INDEX('Policy Characteristics'!L:L,MATCH($C1489,'Policy Characteristics'!$C:$C,0)))</f>
        <v>industry-energy-efficiency-standards.html</v>
      </c>
    </row>
    <row r="1490" spans="1:18" s="76" customFormat="1" x14ac:dyDescent="0.25">
      <c r="A1490" s="76" t="str">
        <f>IF(ISBLANK(INDEX('Policy Characteristics'!A:A,MATCH($C1490,'Policy Characteristics'!$C:$C,0))),"",INDEX('Policy Characteristics'!A:A,MATCH($C1490,'Policy Characteristics'!$C:$C,0)))</f>
        <v>Industry</v>
      </c>
      <c r="B1490" s="200" t="str">
        <f>IF(ISBLANK(INDEX('Policy Characteristics'!B:B,MATCH($C1490,'Policy Characteristics'!$C:$C,0))),"",INDEX('Policy Characteristics'!B:B,MATCH($C1490,'Policy Characteristics'!$C:$C,0)))</f>
        <v>Industry Energy Efficiency Standards</v>
      </c>
      <c r="C1490" s="76" t="str">
        <f t="shared" si="41"/>
        <v>Percentage Improvement in Eqpt Efficiency Standards above BAU</v>
      </c>
      <c r="D1490" s="78" t="s">
        <v>1317</v>
      </c>
      <c r="E1490" s="88" t="s">
        <v>646</v>
      </c>
      <c r="F1490" t="s">
        <v>1279</v>
      </c>
      <c r="G1490" s="88" t="s">
        <v>650</v>
      </c>
      <c r="H1490" s="15">
        <v>1132</v>
      </c>
      <c r="I1490" s="213" t="s">
        <v>43</v>
      </c>
      <c r="J1490" s="202" t="str">
        <f>IF(ISBLANK(INDEX('Policy Characteristics'!D:D,MATCH($C1490,'Policy Characteristics'!$C:$C,0))),"",INDEX('Policy Characteristics'!D:D,MATCH($C1490,'Policy Characteristics'!$C:$C,0)))</f>
        <v>Industry Energy Efficiency Standards</v>
      </c>
      <c r="K1490" s="76" t="str">
        <f>IF(ISBLANK(INDEX('Policy Characteristics'!E:E,MATCH($C1490,'Policy Characteristics'!$C:$C,0))),"",INDEX('Policy Characteristics'!E:E,MATCH($C1490,'Policy Characteristics'!$C:$C,0)))</f>
        <v>indst efficiency standards</v>
      </c>
      <c r="L1490" s="205">
        <f>IF(ISBLANK(INDEX('Policy Characteristics'!F:F,MATCH($C1490,'Policy Characteristics'!$C:$C,0))),"",INDEX('Policy Characteristics'!F:F,MATCH($C1490,'Policy Characteristics'!$C:$C,0)))</f>
        <v>0</v>
      </c>
      <c r="M1490" s="205">
        <f>IF(ISBLANK(INDEX('Policy Characteristics'!G:G,MATCH($C1490,'Policy Characteristics'!$C:$C,0))),"",INDEX('Policy Characteristics'!G:G,MATCH($C1490,'Policy Characteristics'!$C:$C,0)))</f>
        <v>0.3</v>
      </c>
      <c r="N1490" s="205">
        <f>IF(ISBLANK(INDEX('Policy Characteristics'!H:H,MATCH($C1490,'Policy Characteristics'!$C:$C,0))),"",INDEX('Policy Characteristics'!H:H,MATCH($C1490,'Policy Characteristics'!$C:$C,0)))</f>
        <v>0.01</v>
      </c>
      <c r="O1490" s="76" t="str">
        <f>IF(ISBLANK(INDEX('Policy Characteristics'!I:I,MATCH($C1490,'Policy Characteristics'!$C:$C,0))),"",INDEX('Policy Characteristics'!I:I,MATCH($C1490,'Policy Characteristics'!$C:$C,0)))</f>
        <v>% reduction in energy use</v>
      </c>
      <c r="P1490" s="7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76" t="str">
        <f>IF(ISBLANK(INDEX('Policy Characteristics'!K:K,MATCH($C1490,'Policy Characteristics'!$C:$C,0))),"",INDEX('Policy Characteristics'!K:K,MATCH($C1490,'Policy Characteristics'!$C:$C,0)))</f>
        <v>industry-ag-main.html#eff-stds</v>
      </c>
      <c r="R1490" s="76" t="str">
        <f>IF(ISBLANK(INDEX('Policy Characteristics'!L:L,MATCH($C1490,'Policy Characteristics'!$C:$C,0))),"",INDEX('Policy Characteristics'!L:L,MATCH($C1490,'Policy Characteristics'!$C:$C,0)))</f>
        <v>industry-energy-efficiency-standards.html</v>
      </c>
    </row>
    <row r="1491" spans="1:18" s="76" customFormat="1" x14ac:dyDescent="0.25">
      <c r="A1491" s="76" t="str">
        <f>IF(ISBLANK(INDEX('Policy Characteristics'!A:A,MATCH($C1491,'Policy Characteristics'!$C:$C,0))),"",INDEX('Policy Characteristics'!A:A,MATCH($C1491,'Policy Characteristics'!$C:$C,0)))</f>
        <v>Industry</v>
      </c>
      <c r="B1491" s="200" t="str">
        <f>IF(ISBLANK(INDEX('Policy Characteristics'!B:B,MATCH($C1491,'Policy Characteristics'!$C:$C,0))),"",INDEX('Policy Characteristics'!B:B,MATCH($C1491,'Policy Characteristics'!$C:$C,0)))</f>
        <v>Industry Energy Efficiency Standards</v>
      </c>
      <c r="C1491" s="76" t="str">
        <f t="shared" si="41"/>
        <v>Percentage Improvement in Eqpt Efficiency Standards above BAU</v>
      </c>
      <c r="D1491" s="78" t="s">
        <v>1317</v>
      </c>
      <c r="E1491" s="88" t="s">
        <v>647</v>
      </c>
      <c r="F1491" t="s">
        <v>1279</v>
      </c>
      <c r="G1491" s="88" t="s">
        <v>653</v>
      </c>
      <c r="H1491" s="15">
        <v>1133</v>
      </c>
      <c r="I1491" s="213" t="s">
        <v>44</v>
      </c>
      <c r="J1491" s="202" t="str">
        <f>IF(ISBLANK(INDEX('Policy Characteristics'!D:D,MATCH($C1491,'Policy Characteristics'!$C:$C,0))),"",INDEX('Policy Characteristics'!D:D,MATCH($C1491,'Policy Characteristics'!$C:$C,0)))</f>
        <v>Industry Energy Efficiency Standards</v>
      </c>
      <c r="K1491" s="76" t="str">
        <f>IF(ISBLANK(INDEX('Policy Characteristics'!E:E,MATCH($C1491,'Policy Characteristics'!$C:$C,0))),"",INDEX('Policy Characteristics'!E:E,MATCH($C1491,'Policy Characteristics'!$C:$C,0)))</f>
        <v>indst efficiency standards</v>
      </c>
      <c r="L1491" s="205">
        <f>IF(ISBLANK(INDEX('Policy Characteristics'!F:F,MATCH($C1491,'Policy Characteristics'!$C:$C,0))),"",INDEX('Policy Characteristics'!F:F,MATCH($C1491,'Policy Characteristics'!$C:$C,0)))</f>
        <v>0</v>
      </c>
      <c r="M1491" s="205">
        <f>IF(ISBLANK(INDEX('Policy Characteristics'!G:G,MATCH($C1491,'Policy Characteristics'!$C:$C,0))),"",INDEX('Policy Characteristics'!G:G,MATCH($C1491,'Policy Characteristics'!$C:$C,0)))</f>
        <v>0.3</v>
      </c>
      <c r="N1491" s="205">
        <f>IF(ISBLANK(INDEX('Policy Characteristics'!H:H,MATCH($C1491,'Policy Characteristics'!$C:$C,0))),"",INDEX('Policy Characteristics'!H:H,MATCH($C1491,'Policy Characteristics'!$C:$C,0)))</f>
        <v>0.01</v>
      </c>
      <c r="O1491" s="76" t="str">
        <f>IF(ISBLANK(INDEX('Policy Characteristics'!I:I,MATCH($C1491,'Policy Characteristics'!$C:$C,0))),"",INDEX('Policy Characteristics'!I:I,MATCH($C1491,'Policy Characteristics'!$C:$C,0)))</f>
        <v>% reduction in energy use</v>
      </c>
      <c r="P1491" s="7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76" t="str">
        <f>IF(ISBLANK(INDEX('Policy Characteristics'!K:K,MATCH($C1491,'Policy Characteristics'!$C:$C,0))),"",INDEX('Policy Characteristics'!K:K,MATCH($C1491,'Policy Characteristics'!$C:$C,0)))</f>
        <v>industry-ag-main.html#eff-stds</v>
      </c>
      <c r="R1491" s="76" t="str">
        <f>IF(ISBLANK(INDEX('Policy Characteristics'!L:L,MATCH($C1491,'Policy Characteristics'!$C:$C,0))),"",INDEX('Policy Characteristics'!L:L,MATCH($C1491,'Policy Characteristics'!$C:$C,0)))</f>
        <v>industry-energy-efficiency-standards.html</v>
      </c>
    </row>
    <row r="1492" spans="1:18" s="76" customFormat="1" x14ac:dyDescent="0.25">
      <c r="A1492" s="76" t="str">
        <f>IF(ISBLANK(INDEX('Policy Characteristics'!A:A,MATCH($C1492,'Policy Characteristics'!$C:$C,0))),"",INDEX('Policy Characteristics'!A:A,MATCH($C1492,'Policy Characteristics'!$C:$C,0)))</f>
        <v>Industry</v>
      </c>
      <c r="B1492" s="200" t="str">
        <f>IF(ISBLANK(INDEX('Policy Characteristics'!B:B,MATCH($C1492,'Policy Characteristics'!$C:$C,0))),"",INDEX('Policy Characteristics'!B:B,MATCH($C1492,'Policy Characteristics'!$C:$C,0)))</f>
        <v>Industry Energy Efficiency Standards</v>
      </c>
      <c r="C1492" s="76" t="str">
        <f t="shared" si="41"/>
        <v>Percentage Improvement in Eqpt Efficiency Standards above BAU</v>
      </c>
      <c r="D1492" s="78" t="s">
        <v>1317</v>
      </c>
      <c r="E1492" s="88" t="s">
        <v>946</v>
      </c>
      <c r="F1492" t="s">
        <v>1279</v>
      </c>
      <c r="G1492" s="88" t="s">
        <v>949</v>
      </c>
      <c r="H1492" s="15">
        <v>1134</v>
      </c>
      <c r="I1492" s="213" t="s">
        <v>44</v>
      </c>
      <c r="J1492" s="202" t="str">
        <f>IF(ISBLANK(INDEX('Policy Characteristics'!D:D,MATCH($C1492,'Policy Characteristics'!$C:$C,0))),"",INDEX('Policy Characteristics'!D:D,MATCH($C1492,'Policy Characteristics'!$C:$C,0)))</f>
        <v>Industry Energy Efficiency Standards</v>
      </c>
      <c r="K1492" s="76" t="str">
        <f>IF(ISBLANK(INDEX('Policy Characteristics'!E:E,MATCH($C1492,'Policy Characteristics'!$C:$C,0))),"",INDEX('Policy Characteristics'!E:E,MATCH($C1492,'Policy Characteristics'!$C:$C,0)))</f>
        <v>indst efficiency standards</v>
      </c>
      <c r="L1492" s="205">
        <f>IF(ISBLANK(INDEX('Policy Characteristics'!F:F,MATCH($C1492,'Policy Characteristics'!$C:$C,0))),"",INDEX('Policy Characteristics'!F:F,MATCH($C1492,'Policy Characteristics'!$C:$C,0)))</f>
        <v>0</v>
      </c>
      <c r="M1492" s="205">
        <f>IF(ISBLANK(INDEX('Policy Characteristics'!G:G,MATCH($C1492,'Policy Characteristics'!$C:$C,0))),"",INDEX('Policy Characteristics'!G:G,MATCH($C1492,'Policy Characteristics'!$C:$C,0)))</f>
        <v>0.3</v>
      </c>
      <c r="N1492" s="205">
        <f>IF(ISBLANK(INDEX('Policy Characteristics'!H:H,MATCH($C1492,'Policy Characteristics'!$C:$C,0))),"",INDEX('Policy Characteristics'!H:H,MATCH($C1492,'Policy Characteristics'!$C:$C,0)))</f>
        <v>0.01</v>
      </c>
      <c r="O1492" s="76" t="str">
        <f>IF(ISBLANK(INDEX('Policy Characteristics'!I:I,MATCH($C1492,'Policy Characteristics'!$C:$C,0))),"",INDEX('Policy Characteristics'!I:I,MATCH($C1492,'Policy Characteristics'!$C:$C,0)))</f>
        <v>% reduction in energy use</v>
      </c>
      <c r="P1492" s="7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76" t="str">
        <f>IF(ISBLANK(INDEX('Policy Characteristics'!K:K,MATCH($C1492,'Policy Characteristics'!$C:$C,0))),"",INDEX('Policy Characteristics'!K:K,MATCH($C1492,'Policy Characteristics'!$C:$C,0)))</f>
        <v>industry-ag-main.html#eff-stds</v>
      </c>
      <c r="R1492" s="76" t="str">
        <f>IF(ISBLANK(INDEX('Policy Characteristics'!L:L,MATCH($C1492,'Policy Characteristics'!$C:$C,0))),"",INDEX('Policy Characteristics'!L:L,MATCH($C1492,'Policy Characteristics'!$C:$C,0)))</f>
        <v>industry-energy-efficiency-standards.html</v>
      </c>
    </row>
    <row r="1493" spans="1:18" s="76" customFormat="1" x14ac:dyDescent="0.25">
      <c r="A1493" s="76" t="str">
        <f>IF(ISBLANK(INDEX('Policy Characteristics'!A:A,MATCH($C1493,'Policy Characteristics'!$C:$C,0))),"",INDEX('Policy Characteristics'!A:A,MATCH($C1493,'Policy Characteristics'!$C:$C,0)))</f>
        <v>Industry</v>
      </c>
      <c r="B1493" s="200" t="str">
        <f>IF(ISBLANK(INDEX('Policy Characteristics'!B:B,MATCH($C1493,'Policy Characteristics'!$C:$C,0))),"",INDEX('Policy Characteristics'!B:B,MATCH($C1493,'Policy Characteristics'!$C:$C,0)))</f>
        <v>Industry Energy Efficiency Standards</v>
      </c>
      <c r="C1493" s="76" t="str">
        <f t="shared" si="41"/>
        <v>Percentage Improvement in Eqpt Efficiency Standards above BAU</v>
      </c>
      <c r="D1493" s="78" t="s">
        <v>1317</v>
      </c>
      <c r="E1493" s="88" t="s">
        <v>947</v>
      </c>
      <c r="F1493" t="s">
        <v>1279</v>
      </c>
      <c r="G1493" s="88" t="s">
        <v>951</v>
      </c>
      <c r="H1493" s="15">
        <v>1135</v>
      </c>
      <c r="I1493" s="213" t="s">
        <v>44</v>
      </c>
      <c r="J1493" s="202" t="str">
        <f>IF(ISBLANK(INDEX('Policy Characteristics'!D:D,MATCH($C1493,'Policy Characteristics'!$C:$C,0))),"",INDEX('Policy Characteristics'!D:D,MATCH($C1493,'Policy Characteristics'!$C:$C,0)))</f>
        <v>Industry Energy Efficiency Standards</v>
      </c>
      <c r="K1493" s="76" t="str">
        <f>IF(ISBLANK(INDEX('Policy Characteristics'!E:E,MATCH($C1493,'Policy Characteristics'!$C:$C,0))),"",INDEX('Policy Characteristics'!E:E,MATCH($C1493,'Policy Characteristics'!$C:$C,0)))</f>
        <v>indst efficiency standards</v>
      </c>
      <c r="L1493" s="205">
        <f>IF(ISBLANK(INDEX('Policy Characteristics'!F:F,MATCH($C1493,'Policy Characteristics'!$C:$C,0))),"",INDEX('Policy Characteristics'!F:F,MATCH($C1493,'Policy Characteristics'!$C:$C,0)))</f>
        <v>0</v>
      </c>
      <c r="M1493" s="205">
        <f>IF(ISBLANK(INDEX('Policy Characteristics'!G:G,MATCH($C1493,'Policy Characteristics'!$C:$C,0))),"",INDEX('Policy Characteristics'!G:G,MATCH($C1493,'Policy Characteristics'!$C:$C,0)))</f>
        <v>0.3</v>
      </c>
      <c r="N1493" s="205">
        <f>IF(ISBLANK(INDEX('Policy Characteristics'!H:H,MATCH($C1493,'Policy Characteristics'!$C:$C,0))),"",INDEX('Policy Characteristics'!H:H,MATCH($C1493,'Policy Characteristics'!$C:$C,0)))</f>
        <v>0.01</v>
      </c>
      <c r="O1493" s="76" t="str">
        <f>IF(ISBLANK(INDEX('Policy Characteristics'!I:I,MATCH($C1493,'Policy Characteristics'!$C:$C,0))),"",INDEX('Policy Characteristics'!I:I,MATCH($C1493,'Policy Characteristics'!$C:$C,0)))</f>
        <v>% reduction in energy use</v>
      </c>
      <c r="P1493" s="7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76" t="str">
        <f>IF(ISBLANK(INDEX('Policy Characteristics'!K:K,MATCH($C1493,'Policy Characteristics'!$C:$C,0))),"",INDEX('Policy Characteristics'!K:K,MATCH($C1493,'Policy Characteristics'!$C:$C,0)))</f>
        <v>industry-ag-main.html#eff-stds</v>
      </c>
      <c r="R1493" s="76" t="str">
        <f>IF(ISBLANK(INDEX('Policy Characteristics'!L:L,MATCH($C1493,'Policy Characteristics'!$C:$C,0))),"",INDEX('Policy Characteristics'!L:L,MATCH($C1493,'Policy Characteristics'!$C:$C,0)))</f>
        <v>industry-energy-efficiency-standards.html</v>
      </c>
    </row>
    <row r="1494" spans="1:18" s="76" customFormat="1" x14ac:dyDescent="0.25">
      <c r="A1494" s="76" t="str">
        <f>IF(ISBLANK(INDEX('Policy Characteristics'!A:A,MATCH($C1494,'Policy Characteristics'!$C:$C,0))),"",INDEX('Policy Characteristics'!A:A,MATCH($C1494,'Policy Characteristics'!$C:$C,0)))</f>
        <v>Industry</v>
      </c>
      <c r="B1494" s="200" t="str">
        <f>IF(ISBLANK(INDEX('Policy Characteristics'!B:B,MATCH($C1494,'Policy Characteristics'!$C:$C,0))),"",INDEX('Policy Characteristics'!B:B,MATCH($C1494,'Policy Characteristics'!$C:$C,0)))</f>
        <v>Industry Energy Efficiency Standards</v>
      </c>
      <c r="C1494" s="76" t="str">
        <f t="shared" si="41"/>
        <v>Percentage Improvement in Eqpt Efficiency Standards above BAU</v>
      </c>
      <c r="D1494" s="78" t="s">
        <v>1317</v>
      </c>
      <c r="E1494" s="88" t="s">
        <v>948</v>
      </c>
      <c r="F1494" t="s">
        <v>1279</v>
      </c>
      <c r="G1494" s="88" t="s">
        <v>952</v>
      </c>
      <c r="H1494" s="15">
        <v>1136</v>
      </c>
      <c r="I1494" s="213" t="s">
        <v>43</v>
      </c>
      <c r="J1494" s="202" t="str">
        <f>IF(ISBLANK(INDEX('Policy Characteristics'!D:D,MATCH($C1494,'Policy Characteristics'!$C:$C,0))),"",INDEX('Policy Characteristics'!D:D,MATCH($C1494,'Policy Characteristics'!$C:$C,0)))</f>
        <v>Industry Energy Efficiency Standards</v>
      </c>
      <c r="K1494" s="76" t="str">
        <f>IF(ISBLANK(INDEX('Policy Characteristics'!E:E,MATCH($C1494,'Policy Characteristics'!$C:$C,0))),"",INDEX('Policy Characteristics'!E:E,MATCH($C1494,'Policy Characteristics'!$C:$C,0)))</f>
        <v>indst efficiency standards</v>
      </c>
      <c r="L1494" s="205">
        <f>IF(ISBLANK(INDEX('Policy Characteristics'!F:F,MATCH($C1494,'Policy Characteristics'!$C:$C,0))),"",INDEX('Policy Characteristics'!F:F,MATCH($C1494,'Policy Characteristics'!$C:$C,0)))</f>
        <v>0</v>
      </c>
      <c r="M1494" s="205">
        <f>IF(ISBLANK(INDEX('Policy Characteristics'!G:G,MATCH($C1494,'Policy Characteristics'!$C:$C,0))),"",INDEX('Policy Characteristics'!G:G,MATCH($C1494,'Policy Characteristics'!$C:$C,0)))</f>
        <v>0.3</v>
      </c>
      <c r="N1494" s="205">
        <f>IF(ISBLANK(INDEX('Policy Characteristics'!H:H,MATCH($C1494,'Policy Characteristics'!$C:$C,0))),"",INDEX('Policy Characteristics'!H:H,MATCH($C1494,'Policy Characteristics'!$C:$C,0)))</f>
        <v>0.01</v>
      </c>
      <c r="O1494" s="76" t="str">
        <f>IF(ISBLANK(INDEX('Policy Characteristics'!I:I,MATCH($C1494,'Policy Characteristics'!$C:$C,0))),"",INDEX('Policy Characteristics'!I:I,MATCH($C1494,'Policy Characteristics'!$C:$C,0)))</f>
        <v>% reduction in energy use</v>
      </c>
      <c r="P1494" s="7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76" t="str">
        <f>IF(ISBLANK(INDEX('Policy Characteristics'!K:K,MATCH($C1494,'Policy Characteristics'!$C:$C,0))),"",INDEX('Policy Characteristics'!K:K,MATCH($C1494,'Policy Characteristics'!$C:$C,0)))</f>
        <v>industry-ag-main.html#eff-stds</v>
      </c>
      <c r="R1494" s="76" t="str">
        <f>IF(ISBLANK(INDEX('Policy Characteristics'!L:L,MATCH($C1494,'Policy Characteristics'!$C:$C,0))),"",INDEX('Policy Characteristics'!L:L,MATCH($C1494,'Policy Characteristics'!$C:$C,0)))</f>
        <v>industry-energy-efficiency-standards.html</v>
      </c>
    </row>
    <row r="1495" spans="1:18" s="76" customFormat="1" x14ac:dyDescent="0.25">
      <c r="A1495" s="76" t="str">
        <f>IF(ISBLANK(INDEX('Policy Characteristics'!A:A,MATCH($C1495,'Policy Characteristics'!$C:$C,0))),"",INDEX('Policy Characteristics'!A:A,MATCH($C1495,'Policy Characteristics'!$C:$C,0)))</f>
        <v>Industry</v>
      </c>
      <c r="B1495" s="200" t="str">
        <f>IF(ISBLANK(INDEX('Policy Characteristics'!B:B,MATCH($C1495,'Policy Characteristics'!$C:$C,0))),"",INDEX('Policy Characteristics'!B:B,MATCH($C1495,'Policy Characteristics'!$C:$C,0)))</f>
        <v>Industry Energy Efficiency Standards</v>
      </c>
      <c r="C1495" s="76" t="str">
        <f t="shared" si="41"/>
        <v>Percentage Improvement in Eqpt Efficiency Standards above BAU</v>
      </c>
      <c r="D1495" s="78" t="s">
        <v>1317</v>
      </c>
      <c r="E1495" s="88" t="s">
        <v>945</v>
      </c>
      <c r="F1495" t="s">
        <v>1279</v>
      </c>
      <c r="G1495" s="88" t="s">
        <v>950</v>
      </c>
      <c r="H1495" s="15">
        <v>1137</v>
      </c>
      <c r="I1495" s="213" t="s">
        <v>44</v>
      </c>
      <c r="J1495" s="202" t="str">
        <f>IF(ISBLANK(INDEX('Policy Characteristics'!D:D,MATCH($C1495,'Policy Characteristics'!$C:$C,0))),"",INDEX('Policy Characteristics'!D:D,MATCH($C1495,'Policy Characteristics'!$C:$C,0)))</f>
        <v>Industry Energy Efficiency Standards</v>
      </c>
      <c r="K1495" s="76" t="str">
        <f>IF(ISBLANK(INDEX('Policy Characteristics'!E:E,MATCH($C1495,'Policy Characteristics'!$C:$C,0))),"",INDEX('Policy Characteristics'!E:E,MATCH($C1495,'Policy Characteristics'!$C:$C,0)))</f>
        <v>indst efficiency standards</v>
      </c>
      <c r="L1495" s="205">
        <f>IF(ISBLANK(INDEX('Policy Characteristics'!F:F,MATCH($C1495,'Policy Characteristics'!$C:$C,0))),"",INDEX('Policy Characteristics'!F:F,MATCH($C1495,'Policy Characteristics'!$C:$C,0)))</f>
        <v>0</v>
      </c>
      <c r="M1495" s="205">
        <f>IF(ISBLANK(INDEX('Policy Characteristics'!G:G,MATCH($C1495,'Policy Characteristics'!$C:$C,0))),"",INDEX('Policy Characteristics'!G:G,MATCH($C1495,'Policy Characteristics'!$C:$C,0)))</f>
        <v>0.3</v>
      </c>
      <c r="N1495" s="205">
        <f>IF(ISBLANK(INDEX('Policy Characteristics'!H:H,MATCH($C1495,'Policy Characteristics'!$C:$C,0))),"",INDEX('Policy Characteristics'!H:H,MATCH($C1495,'Policy Characteristics'!$C:$C,0)))</f>
        <v>0.01</v>
      </c>
      <c r="O1495" s="76" t="str">
        <f>IF(ISBLANK(INDEX('Policy Characteristics'!I:I,MATCH($C1495,'Policy Characteristics'!$C:$C,0))),"",INDEX('Policy Characteristics'!I:I,MATCH($C1495,'Policy Characteristics'!$C:$C,0)))</f>
        <v>% reduction in energy use</v>
      </c>
      <c r="P1495" s="7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76" t="str">
        <f>IF(ISBLANK(INDEX('Policy Characteristics'!K:K,MATCH($C1495,'Policy Characteristics'!$C:$C,0))),"",INDEX('Policy Characteristics'!K:K,MATCH($C1495,'Policy Characteristics'!$C:$C,0)))</f>
        <v>industry-ag-main.html#eff-stds</v>
      </c>
      <c r="R1495" s="76" t="str">
        <f>IF(ISBLANK(INDEX('Policy Characteristics'!L:L,MATCH($C1495,'Policy Characteristics'!$C:$C,0))),"",INDEX('Policy Characteristics'!L:L,MATCH($C1495,'Policy Characteristics'!$C:$C,0)))</f>
        <v>industry-energy-efficiency-standards.html</v>
      </c>
    </row>
    <row r="1496" spans="1:18" s="76" customFormat="1" x14ac:dyDescent="0.25">
      <c r="A1496" s="76" t="str">
        <f>IF(ISBLANK(INDEX('Policy Characteristics'!A:A,MATCH($C1496,'Policy Characteristics'!$C:$C,0))),"",INDEX('Policy Characteristics'!A:A,MATCH($C1496,'Policy Characteristics'!$C:$C,0)))</f>
        <v>Industry</v>
      </c>
      <c r="B1496" s="200" t="str">
        <f>IF(ISBLANK(INDEX('Policy Characteristics'!B:B,MATCH($C1496,'Policy Characteristics'!$C:$C,0))),"",INDEX('Policy Characteristics'!B:B,MATCH($C1496,'Policy Characteristics'!$C:$C,0)))</f>
        <v>Industry Energy Efficiency Standards</v>
      </c>
      <c r="C1496" s="76" t="str">
        <f t="shared" si="41"/>
        <v>Percentage Improvement in Eqpt Efficiency Standards above BAU</v>
      </c>
      <c r="D1496" s="78" t="s">
        <v>1318</v>
      </c>
      <c r="E1496" s="88" t="s">
        <v>642</v>
      </c>
      <c r="F1496" t="s">
        <v>1280</v>
      </c>
      <c r="G1496" s="88" t="s">
        <v>648</v>
      </c>
      <c r="H1496" s="15">
        <v>1138</v>
      </c>
      <c r="I1496" s="213" t="s">
        <v>43</v>
      </c>
      <c r="J1496" s="202" t="str">
        <f>IF(ISBLANK(INDEX('Policy Characteristics'!D:D,MATCH($C1496,'Policy Characteristics'!$C:$C,0))),"",INDEX('Policy Characteristics'!D:D,MATCH($C1496,'Policy Characteristics'!$C:$C,0)))</f>
        <v>Industry Energy Efficiency Standards</v>
      </c>
      <c r="K1496" s="76" t="str">
        <f>IF(ISBLANK(INDEX('Policy Characteristics'!E:E,MATCH($C1496,'Policy Characteristics'!$C:$C,0))),"",INDEX('Policy Characteristics'!E:E,MATCH($C1496,'Policy Characteristics'!$C:$C,0)))</f>
        <v>indst efficiency standards</v>
      </c>
      <c r="L1496" s="205">
        <f>IF(ISBLANK(INDEX('Policy Characteristics'!F:F,MATCH($C1496,'Policy Characteristics'!$C:$C,0))),"",INDEX('Policy Characteristics'!F:F,MATCH($C1496,'Policy Characteristics'!$C:$C,0)))</f>
        <v>0</v>
      </c>
      <c r="M1496" s="205">
        <f>IF(ISBLANK(INDEX('Policy Characteristics'!G:G,MATCH($C1496,'Policy Characteristics'!$C:$C,0))),"",INDEX('Policy Characteristics'!G:G,MATCH($C1496,'Policy Characteristics'!$C:$C,0)))</f>
        <v>0.3</v>
      </c>
      <c r="N1496" s="205">
        <f>IF(ISBLANK(INDEX('Policy Characteristics'!H:H,MATCH($C1496,'Policy Characteristics'!$C:$C,0))),"",INDEX('Policy Characteristics'!H:H,MATCH($C1496,'Policy Characteristics'!$C:$C,0)))</f>
        <v>0.01</v>
      </c>
      <c r="O1496" s="76" t="str">
        <f>IF(ISBLANK(INDEX('Policy Characteristics'!I:I,MATCH($C1496,'Policy Characteristics'!$C:$C,0))),"",INDEX('Policy Characteristics'!I:I,MATCH($C1496,'Policy Characteristics'!$C:$C,0)))</f>
        <v>% reduction in energy use</v>
      </c>
      <c r="P1496" s="7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76" t="str">
        <f>IF(ISBLANK(INDEX('Policy Characteristics'!K:K,MATCH($C1496,'Policy Characteristics'!$C:$C,0))),"",INDEX('Policy Characteristics'!K:K,MATCH($C1496,'Policy Characteristics'!$C:$C,0)))</f>
        <v>industry-ag-main.html#eff-stds</v>
      </c>
      <c r="R1496" s="76" t="str">
        <f>IF(ISBLANK(INDEX('Policy Characteristics'!L:L,MATCH($C1496,'Policy Characteristics'!$C:$C,0))),"",INDEX('Policy Characteristics'!L:L,MATCH($C1496,'Policy Characteristics'!$C:$C,0)))</f>
        <v>industry-energy-efficiency-standards.html</v>
      </c>
    </row>
    <row r="1497" spans="1:18" s="76" customFormat="1" x14ac:dyDescent="0.25">
      <c r="A1497" s="76" t="str">
        <f>IF(ISBLANK(INDEX('Policy Characteristics'!A:A,MATCH($C1497,'Policy Characteristics'!$C:$C,0))),"",INDEX('Policy Characteristics'!A:A,MATCH($C1497,'Policy Characteristics'!$C:$C,0)))</f>
        <v>Industry</v>
      </c>
      <c r="B1497" s="200" t="str">
        <f>IF(ISBLANK(INDEX('Policy Characteristics'!B:B,MATCH($C1497,'Policy Characteristics'!$C:$C,0))),"",INDEX('Policy Characteristics'!B:B,MATCH($C1497,'Policy Characteristics'!$C:$C,0)))</f>
        <v>Industry Energy Efficiency Standards</v>
      </c>
      <c r="C1497" s="76" t="str">
        <f t="shared" si="41"/>
        <v>Percentage Improvement in Eqpt Efficiency Standards above BAU</v>
      </c>
      <c r="D1497" s="78" t="s">
        <v>1318</v>
      </c>
      <c r="E1497" s="88" t="s">
        <v>643</v>
      </c>
      <c r="F1497" t="s">
        <v>1280</v>
      </c>
      <c r="G1497" s="88" t="s">
        <v>651</v>
      </c>
      <c r="H1497" s="15">
        <v>1139</v>
      </c>
      <c r="I1497" s="213" t="s">
        <v>43</v>
      </c>
      <c r="J1497" s="202" t="str">
        <f>IF(ISBLANK(INDEX('Policy Characteristics'!D:D,MATCH($C1497,'Policy Characteristics'!$C:$C,0))),"",INDEX('Policy Characteristics'!D:D,MATCH($C1497,'Policy Characteristics'!$C:$C,0)))</f>
        <v>Industry Energy Efficiency Standards</v>
      </c>
      <c r="K1497" s="76" t="str">
        <f>IF(ISBLANK(INDEX('Policy Characteristics'!E:E,MATCH($C1497,'Policy Characteristics'!$C:$C,0))),"",INDEX('Policy Characteristics'!E:E,MATCH($C1497,'Policy Characteristics'!$C:$C,0)))</f>
        <v>indst efficiency standards</v>
      </c>
      <c r="L1497" s="205">
        <f>IF(ISBLANK(INDEX('Policy Characteristics'!F:F,MATCH($C1497,'Policy Characteristics'!$C:$C,0))),"",INDEX('Policy Characteristics'!F:F,MATCH($C1497,'Policy Characteristics'!$C:$C,0)))</f>
        <v>0</v>
      </c>
      <c r="M1497" s="205">
        <f>IF(ISBLANK(INDEX('Policy Characteristics'!G:G,MATCH($C1497,'Policy Characteristics'!$C:$C,0))),"",INDEX('Policy Characteristics'!G:G,MATCH($C1497,'Policy Characteristics'!$C:$C,0)))</f>
        <v>0.3</v>
      </c>
      <c r="N1497" s="205">
        <f>IF(ISBLANK(INDEX('Policy Characteristics'!H:H,MATCH($C1497,'Policy Characteristics'!$C:$C,0))),"",INDEX('Policy Characteristics'!H:H,MATCH($C1497,'Policy Characteristics'!$C:$C,0)))</f>
        <v>0.01</v>
      </c>
      <c r="O1497" s="76" t="str">
        <f>IF(ISBLANK(INDEX('Policy Characteristics'!I:I,MATCH($C1497,'Policy Characteristics'!$C:$C,0))),"",INDEX('Policy Characteristics'!I:I,MATCH($C1497,'Policy Characteristics'!$C:$C,0)))</f>
        <v>% reduction in energy use</v>
      </c>
      <c r="P1497" s="7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76" t="str">
        <f>IF(ISBLANK(INDEX('Policy Characteristics'!K:K,MATCH($C1497,'Policy Characteristics'!$C:$C,0))),"",INDEX('Policy Characteristics'!K:K,MATCH($C1497,'Policy Characteristics'!$C:$C,0)))</f>
        <v>industry-ag-main.html#eff-stds</v>
      </c>
      <c r="R1497" s="76" t="str">
        <f>IF(ISBLANK(INDEX('Policy Characteristics'!L:L,MATCH($C1497,'Policy Characteristics'!$C:$C,0))),"",INDEX('Policy Characteristics'!L:L,MATCH($C1497,'Policy Characteristics'!$C:$C,0)))</f>
        <v>industry-energy-efficiency-standards.html</v>
      </c>
    </row>
    <row r="1498" spans="1:18" s="76" customFormat="1" x14ac:dyDescent="0.25">
      <c r="A1498" s="76" t="str">
        <f>IF(ISBLANK(INDEX('Policy Characteristics'!A:A,MATCH($C1498,'Policy Characteristics'!$C:$C,0))),"",INDEX('Policy Characteristics'!A:A,MATCH($C1498,'Policy Characteristics'!$C:$C,0)))</f>
        <v>Industry</v>
      </c>
      <c r="B1498" s="200" t="str">
        <f>IF(ISBLANK(INDEX('Policy Characteristics'!B:B,MATCH($C1498,'Policy Characteristics'!$C:$C,0))),"",INDEX('Policy Characteristics'!B:B,MATCH($C1498,'Policy Characteristics'!$C:$C,0)))</f>
        <v>Industry Energy Efficiency Standards</v>
      </c>
      <c r="C1498" s="76" t="str">
        <f t="shared" si="41"/>
        <v>Percentage Improvement in Eqpt Efficiency Standards above BAU</v>
      </c>
      <c r="D1498" s="78" t="s">
        <v>1318</v>
      </c>
      <c r="E1498" s="88" t="s">
        <v>644</v>
      </c>
      <c r="F1498" t="s">
        <v>1280</v>
      </c>
      <c r="G1498" s="88" t="s">
        <v>652</v>
      </c>
      <c r="H1498" s="15">
        <v>1140</v>
      </c>
      <c r="I1498" s="213" t="s">
        <v>43</v>
      </c>
      <c r="J1498" s="202" t="str">
        <f>IF(ISBLANK(INDEX('Policy Characteristics'!D:D,MATCH($C1498,'Policy Characteristics'!$C:$C,0))),"",INDEX('Policy Characteristics'!D:D,MATCH($C1498,'Policy Characteristics'!$C:$C,0)))</f>
        <v>Industry Energy Efficiency Standards</v>
      </c>
      <c r="K1498" s="76" t="str">
        <f>IF(ISBLANK(INDEX('Policy Characteristics'!E:E,MATCH($C1498,'Policy Characteristics'!$C:$C,0))),"",INDEX('Policy Characteristics'!E:E,MATCH($C1498,'Policy Characteristics'!$C:$C,0)))</f>
        <v>indst efficiency standards</v>
      </c>
      <c r="L1498" s="205">
        <f>IF(ISBLANK(INDEX('Policy Characteristics'!F:F,MATCH($C1498,'Policy Characteristics'!$C:$C,0))),"",INDEX('Policy Characteristics'!F:F,MATCH($C1498,'Policy Characteristics'!$C:$C,0)))</f>
        <v>0</v>
      </c>
      <c r="M1498" s="205">
        <f>IF(ISBLANK(INDEX('Policy Characteristics'!G:G,MATCH($C1498,'Policy Characteristics'!$C:$C,0))),"",INDEX('Policy Characteristics'!G:G,MATCH($C1498,'Policy Characteristics'!$C:$C,0)))</f>
        <v>0.3</v>
      </c>
      <c r="N1498" s="205">
        <f>IF(ISBLANK(INDEX('Policy Characteristics'!H:H,MATCH($C1498,'Policy Characteristics'!$C:$C,0))),"",INDEX('Policy Characteristics'!H:H,MATCH($C1498,'Policy Characteristics'!$C:$C,0)))</f>
        <v>0.01</v>
      </c>
      <c r="O1498" s="76" t="str">
        <f>IF(ISBLANK(INDEX('Policy Characteristics'!I:I,MATCH($C1498,'Policy Characteristics'!$C:$C,0))),"",INDEX('Policy Characteristics'!I:I,MATCH($C1498,'Policy Characteristics'!$C:$C,0)))</f>
        <v>% reduction in energy use</v>
      </c>
      <c r="P1498" s="7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76" t="str">
        <f>IF(ISBLANK(INDEX('Policy Characteristics'!K:K,MATCH($C1498,'Policy Characteristics'!$C:$C,0))),"",INDEX('Policy Characteristics'!K:K,MATCH($C1498,'Policy Characteristics'!$C:$C,0)))</f>
        <v>industry-ag-main.html#eff-stds</v>
      </c>
      <c r="R1498" s="76" t="str">
        <f>IF(ISBLANK(INDEX('Policy Characteristics'!L:L,MATCH($C1498,'Policy Characteristics'!$C:$C,0))),"",INDEX('Policy Characteristics'!L:L,MATCH($C1498,'Policy Characteristics'!$C:$C,0)))</f>
        <v>industry-energy-efficiency-standards.html</v>
      </c>
    </row>
    <row r="1499" spans="1:18" s="76" customFormat="1" x14ac:dyDescent="0.25">
      <c r="A1499" s="76" t="str">
        <f>IF(ISBLANK(INDEX('Policy Characteristics'!A:A,MATCH($C1499,'Policy Characteristics'!$C:$C,0))),"",INDEX('Policy Characteristics'!A:A,MATCH($C1499,'Policy Characteristics'!$C:$C,0)))</f>
        <v>Industry</v>
      </c>
      <c r="B1499" s="200" t="str">
        <f>IF(ISBLANK(INDEX('Policy Characteristics'!B:B,MATCH($C1499,'Policy Characteristics'!$C:$C,0))),"",INDEX('Policy Characteristics'!B:B,MATCH($C1499,'Policy Characteristics'!$C:$C,0)))</f>
        <v>Industry Energy Efficiency Standards</v>
      </c>
      <c r="C1499" s="76" t="str">
        <f t="shared" si="41"/>
        <v>Percentage Improvement in Eqpt Efficiency Standards above BAU</v>
      </c>
      <c r="D1499" s="78" t="s">
        <v>1318</v>
      </c>
      <c r="E1499" s="88" t="s">
        <v>645</v>
      </c>
      <c r="F1499" t="s">
        <v>1280</v>
      </c>
      <c r="G1499" s="88" t="s">
        <v>649</v>
      </c>
      <c r="H1499" s="15">
        <v>1141</v>
      </c>
      <c r="I1499" s="213" t="s">
        <v>44</v>
      </c>
      <c r="J1499" s="202" t="str">
        <f>IF(ISBLANK(INDEX('Policy Characteristics'!D:D,MATCH($C1499,'Policy Characteristics'!$C:$C,0))),"",INDEX('Policy Characteristics'!D:D,MATCH($C1499,'Policy Characteristics'!$C:$C,0)))</f>
        <v>Industry Energy Efficiency Standards</v>
      </c>
      <c r="K1499" s="76" t="str">
        <f>IF(ISBLANK(INDEX('Policy Characteristics'!E:E,MATCH($C1499,'Policy Characteristics'!$C:$C,0))),"",INDEX('Policy Characteristics'!E:E,MATCH($C1499,'Policy Characteristics'!$C:$C,0)))</f>
        <v>indst efficiency standards</v>
      </c>
      <c r="L1499" s="205">
        <f>IF(ISBLANK(INDEX('Policy Characteristics'!F:F,MATCH($C1499,'Policy Characteristics'!$C:$C,0))),"",INDEX('Policy Characteristics'!F:F,MATCH($C1499,'Policy Characteristics'!$C:$C,0)))</f>
        <v>0</v>
      </c>
      <c r="M1499" s="205">
        <f>IF(ISBLANK(INDEX('Policy Characteristics'!G:G,MATCH($C1499,'Policy Characteristics'!$C:$C,0))),"",INDEX('Policy Characteristics'!G:G,MATCH($C1499,'Policy Characteristics'!$C:$C,0)))</f>
        <v>0.3</v>
      </c>
      <c r="N1499" s="205">
        <f>IF(ISBLANK(INDEX('Policy Characteristics'!H:H,MATCH($C1499,'Policy Characteristics'!$C:$C,0))),"",INDEX('Policy Characteristics'!H:H,MATCH($C1499,'Policy Characteristics'!$C:$C,0)))</f>
        <v>0.01</v>
      </c>
      <c r="O1499" s="76" t="str">
        <f>IF(ISBLANK(INDEX('Policy Characteristics'!I:I,MATCH($C1499,'Policy Characteristics'!$C:$C,0))),"",INDEX('Policy Characteristics'!I:I,MATCH($C1499,'Policy Characteristics'!$C:$C,0)))</f>
        <v>% reduction in energy use</v>
      </c>
      <c r="P1499" s="7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76" t="str">
        <f>IF(ISBLANK(INDEX('Policy Characteristics'!K:K,MATCH($C1499,'Policy Characteristics'!$C:$C,0))),"",INDEX('Policy Characteristics'!K:K,MATCH($C1499,'Policy Characteristics'!$C:$C,0)))</f>
        <v>industry-ag-main.html#eff-stds</v>
      </c>
      <c r="R1499" s="76" t="str">
        <f>IF(ISBLANK(INDEX('Policy Characteristics'!L:L,MATCH($C1499,'Policy Characteristics'!$C:$C,0))),"",INDEX('Policy Characteristics'!L:L,MATCH($C1499,'Policy Characteristics'!$C:$C,0)))</f>
        <v>industry-energy-efficiency-standards.html</v>
      </c>
    </row>
    <row r="1500" spans="1:18" s="76" customFormat="1" x14ac:dyDescent="0.25">
      <c r="A1500" s="76" t="str">
        <f>IF(ISBLANK(INDEX('Policy Characteristics'!A:A,MATCH($C1500,'Policy Characteristics'!$C:$C,0))),"",INDEX('Policy Characteristics'!A:A,MATCH($C1500,'Policy Characteristics'!$C:$C,0)))</f>
        <v>Industry</v>
      </c>
      <c r="B1500" s="200" t="str">
        <f>IF(ISBLANK(INDEX('Policy Characteristics'!B:B,MATCH($C1500,'Policy Characteristics'!$C:$C,0))),"",INDEX('Policy Characteristics'!B:B,MATCH($C1500,'Policy Characteristics'!$C:$C,0)))</f>
        <v>Industry Energy Efficiency Standards</v>
      </c>
      <c r="C1500" s="76" t="str">
        <f t="shared" si="41"/>
        <v>Percentage Improvement in Eqpt Efficiency Standards above BAU</v>
      </c>
      <c r="D1500" s="78" t="s">
        <v>1318</v>
      </c>
      <c r="E1500" s="88" t="s">
        <v>646</v>
      </c>
      <c r="F1500" t="s">
        <v>1280</v>
      </c>
      <c r="G1500" s="88" t="s">
        <v>650</v>
      </c>
      <c r="H1500" s="15">
        <v>1142</v>
      </c>
      <c r="I1500" s="213" t="s">
        <v>43</v>
      </c>
      <c r="J1500" s="202" t="str">
        <f>IF(ISBLANK(INDEX('Policy Characteristics'!D:D,MATCH($C1500,'Policy Characteristics'!$C:$C,0))),"",INDEX('Policy Characteristics'!D:D,MATCH($C1500,'Policy Characteristics'!$C:$C,0)))</f>
        <v>Industry Energy Efficiency Standards</v>
      </c>
      <c r="K1500" s="76" t="str">
        <f>IF(ISBLANK(INDEX('Policy Characteristics'!E:E,MATCH($C1500,'Policy Characteristics'!$C:$C,0))),"",INDEX('Policy Characteristics'!E:E,MATCH($C1500,'Policy Characteristics'!$C:$C,0)))</f>
        <v>indst efficiency standards</v>
      </c>
      <c r="L1500" s="205">
        <f>IF(ISBLANK(INDEX('Policy Characteristics'!F:F,MATCH($C1500,'Policy Characteristics'!$C:$C,0))),"",INDEX('Policy Characteristics'!F:F,MATCH($C1500,'Policy Characteristics'!$C:$C,0)))</f>
        <v>0</v>
      </c>
      <c r="M1500" s="205">
        <f>IF(ISBLANK(INDEX('Policy Characteristics'!G:G,MATCH($C1500,'Policy Characteristics'!$C:$C,0))),"",INDEX('Policy Characteristics'!G:G,MATCH($C1500,'Policy Characteristics'!$C:$C,0)))</f>
        <v>0.3</v>
      </c>
      <c r="N1500" s="205">
        <f>IF(ISBLANK(INDEX('Policy Characteristics'!H:H,MATCH($C1500,'Policy Characteristics'!$C:$C,0))),"",INDEX('Policy Characteristics'!H:H,MATCH($C1500,'Policy Characteristics'!$C:$C,0)))</f>
        <v>0.01</v>
      </c>
      <c r="O1500" s="76" t="str">
        <f>IF(ISBLANK(INDEX('Policy Characteristics'!I:I,MATCH($C1500,'Policy Characteristics'!$C:$C,0))),"",INDEX('Policy Characteristics'!I:I,MATCH($C1500,'Policy Characteristics'!$C:$C,0)))</f>
        <v>% reduction in energy use</v>
      </c>
      <c r="P1500" s="7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76" t="str">
        <f>IF(ISBLANK(INDEX('Policy Characteristics'!K:K,MATCH($C1500,'Policy Characteristics'!$C:$C,0))),"",INDEX('Policy Characteristics'!K:K,MATCH($C1500,'Policy Characteristics'!$C:$C,0)))</f>
        <v>industry-ag-main.html#eff-stds</v>
      </c>
      <c r="R1500" s="76" t="str">
        <f>IF(ISBLANK(INDEX('Policy Characteristics'!L:L,MATCH($C1500,'Policy Characteristics'!$C:$C,0))),"",INDEX('Policy Characteristics'!L:L,MATCH($C1500,'Policy Characteristics'!$C:$C,0)))</f>
        <v>industry-energy-efficiency-standards.html</v>
      </c>
    </row>
    <row r="1501" spans="1:18" s="76" customFormat="1" x14ac:dyDescent="0.25">
      <c r="A1501" s="76" t="str">
        <f>IF(ISBLANK(INDEX('Policy Characteristics'!A:A,MATCH($C1501,'Policy Characteristics'!$C:$C,0))),"",INDEX('Policy Characteristics'!A:A,MATCH($C1501,'Policy Characteristics'!$C:$C,0)))</f>
        <v>Industry</v>
      </c>
      <c r="B1501" s="200" t="str">
        <f>IF(ISBLANK(INDEX('Policy Characteristics'!B:B,MATCH($C1501,'Policy Characteristics'!$C:$C,0))),"",INDEX('Policy Characteristics'!B:B,MATCH($C1501,'Policy Characteristics'!$C:$C,0)))</f>
        <v>Industry Energy Efficiency Standards</v>
      </c>
      <c r="C1501" s="76" t="str">
        <f t="shared" si="41"/>
        <v>Percentage Improvement in Eqpt Efficiency Standards above BAU</v>
      </c>
      <c r="D1501" s="78" t="s">
        <v>1318</v>
      </c>
      <c r="E1501" s="88" t="s">
        <v>647</v>
      </c>
      <c r="F1501" t="s">
        <v>1280</v>
      </c>
      <c r="G1501" s="88" t="s">
        <v>653</v>
      </c>
      <c r="H1501" s="15">
        <v>1143</v>
      </c>
      <c r="I1501" s="213" t="s">
        <v>44</v>
      </c>
      <c r="J1501" s="202" t="str">
        <f>IF(ISBLANK(INDEX('Policy Characteristics'!D:D,MATCH($C1501,'Policy Characteristics'!$C:$C,0))),"",INDEX('Policy Characteristics'!D:D,MATCH($C1501,'Policy Characteristics'!$C:$C,0)))</f>
        <v>Industry Energy Efficiency Standards</v>
      </c>
      <c r="K1501" s="76" t="str">
        <f>IF(ISBLANK(INDEX('Policy Characteristics'!E:E,MATCH($C1501,'Policy Characteristics'!$C:$C,0))),"",INDEX('Policy Characteristics'!E:E,MATCH($C1501,'Policy Characteristics'!$C:$C,0)))</f>
        <v>indst efficiency standards</v>
      </c>
      <c r="L1501" s="205">
        <f>IF(ISBLANK(INDEX('Policy Characteristics'!F:F,MATCH($C1501,'Policy Characteristics'!$C:$C,0))),"",INDEX('Policy Characteristics'!F:F,MATCH($C1501,'Policy Characteristics'!$C:$C,0)))</f>
        <v>0</v>
      </c>
      <c r="M1501" s="205">
        <f>IF(ISBLANK(INDEX('Policy Characteristics'!G:G,MATCH($C1501,'Policy Characteristics'!$C:$C,0))),"",INDEX('Policy Characteristics'!G:G,MATCH($C1501,'Policy Characteristics'!$C:$C,0)))</f>
        <v>0.3</v>
      </c>
      <c r="N1501" s="205">
        <f>IF(ISBLANK(INDEX('Policy Characteristics'!H:H,MATCH($C1501,'Policy Characteristics'!$C:$C,0))),"",INDEX('Policy Characteristics'!H:H,MATCH($C1501,'Policy Characteristics'!$C:$C,0)))</f>
        <v>0.01</v>
      </c>
      <c r="O1501" s="76" t="str">
        <f>IF(ISBLANK(INDEX('Policy Characteristics'!I:I,MATCH($C1501,'Policy Characteristics'!$C:$C,0))),"",INDEX('Policy Characteristics'!I:I,MATCH($C1501,'Policy Characteristics'!$C:$C,0)))</f>
        <v>% reduction in energy use</v>
      </c>
      <c r="P1501" s="7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76" t="str">
        <f>IF(ISBLANK(INDEX('Policy Characteristics'!K:K,MATCH($C1501,'Policy Characteristics'!$C:$C,0))),"",INDEX('Policy Characteristics'!K:K,MATCH($C1501,'Policy Characteristics'!$C:$C,0)))</f>
        <v>industry-ag-main.html#eff-stds</v>
      </c>
      <c r="R1501" s="76" t="str">
        <f>IF(ISBLANK(INDEX('Policy Characteristics'!L:L,MATCH($C1501,'Policy Characteristics'!$C:$C,0))),"",INDEX('Policy Characteristics'!L:L,MATCH($C1501,'Policy Characteristics'!$C:$C,0)))</f>
        <v>industry-energy-efficiency-standards.html</v>
      </c>
    </row>
    <row r="1502" spans="1:18" s="76" customFormat="1" x14ac:dyDescent="0.25">
      <c r="A1502" s="76" t="str">
        <f>IF(ISBLANK(INDEX('Policy Characteristics'!A:A,MATCH($C1502,'Policy Characteristics'!$C:$C,0))),"",INDEX('Policy Characteristics'!A:A,MATCH($C1502,'Policy Characteristics'!$C:$C,0)))</f>
        <v>Industry</v>
      </c>
      <c r="B1502" s="200" t="str">
        <f>IF(ISBLANK(INDEX('Policy Characteristics'!B:B,MATCH($C1502,'Policy Characteristics'!$C:$C,0))),"",INDEX('Policy Characteristics'!B:B,MATCH($C1502,'Policy Characteristics'!$C:$C,0)))</f>
        <v>Industry Energy Efficiency Standards</v>
      </c>
      <c r="C1502" s="76" t="str">
        <f t="shared" si="41"/>
        <v>Percentage Improvement in Eqpt Efficiency Standards above BAU</v>
      </c>
      <c r="D1502" s="78" t="s">
        <v>1318</v>
      </c>
      <c r="E1502" s="88" t="s">
        <v>946</v>
      </c>
      <c r="F1502" t="s">
        <v>1280</v>
      </c>
      <c r="G1502" s="88" t="s">
        <v>949</v>
      </c>
      <c r="H1502" s="15">
        <v>1144</v>
      </c>
      <c r="I1502" s="213" t="s">
        <v>44</v>
      </c>
      <c r="J1502" s="202" t="str">
        <f>IF(ISBLANK(INDEX('Policy Characteristics'!D:D,MATCH($C1502,'Policy Characteristics'!$C:$C,0))),"",INDEX('Policy Characteristics'!D:D,MATCH($C1502,'Policy Characteristics'!$C:$C,0)))</f>
        <v>Industry Energy Efficiency Standards</v>
      </c>
      <c r="K1502" s="76" t="str">
        <f>IF(ISBLANK(INDEX('Policy Characteristics'!E:E,MATCH($C1502,'Policy Characteristics'!$C:$C,0))),"",INDEX('Policy Characteristics'!E:E,MATCH($C1502,'Policy Characteristics'!$C:$C,0)))</f>
        <v>indst efficiency standards</v>
      </c>
      <c r="L1502" s="205">
        <f>IF(ISBLANK(INDEX('Policy Characteristics'!F:F,MATCH($C1502,'Policy Characteristics'!$C:$C,0))),"",INDEX('Policy Characteristics'!F:F,MATCH($C1502,'Policy Characteristics'!$C:$C,0)))</f>
        <v>0</v>
      </c>
      <c r="M1502" s="205">
        <f>IF(ISBLANK(INDEX('Policy Characteristics'!G:G,MATCH($C1502,'Policy Characteristics'!$C:$C,0))),"",INDEX('Policy Characteristics'!G:G,MATCH($C1502,'Policy Characteristics'!$C:$C,0)))</f>
        <v>0.3</v>
      </c>
      <c r="N1502" s="205">
        <f>IF(ISBLANK(INDEX('Policy Characteristics'!H:H,MATCH($C1502,'Policy Characteristics'!$C:$C,0))),"",INDEX('Policy Characteristics'!H:H,MATCH($C1502,'Policy Characteristics'!$C:$C,0)))</f>
        <v>0.01</v>
      </c>
      <c r="O1502" s="76" t="str">
        <f>IF(ISBLANK(INDEX('Policy Characteristics'!I:I,MATCH($C1502,'Policy Characteristics'!$C:$C,0))),"",INDEX('Policy Characteristics'!I:I,MATCH($C1502,'Policy Characteristics'!$C:$C,0)))</f>
        <v>% reduction in energy use</v>
      </c>
      <c r="P1502" s="7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76" t="str">
        <f>IF(ISBLANK(INDEX('Policy Characteristics'!K:K,MATCH($C1502,'Policy Characteristics'!$C:$C,0))),"",INDEX('Policy Characteristics'!K:K,MATCH($C1502,'Policy Characteristics'!$C:$C,0)))</f>
        <v>industry-ag-main.html#eff-stds</v>
      </c>
      <c r="R1502" s="76" t="str">
        <f>IF(ISBLANK(INDEX('Policy Characteristics'!L:L,MATCH($C1502,'Policy Characteristics'!$C:$C,0))),"",INDEX('Policy Characteristics'!L:L,MATCH($C1502,'Policy Characteristics'!$C:$C,0)))</f>
        <v>industry-energy-efficiency-standards.html</v>
      </c>
    </row>
    <row r="1503" spans="1:18" s="76" customFormat="1" x14ac:dyDescent="0.25">
      <c r="A1503" s="76" t="str">
        <f>IF(ISBLANK(INDEX('Policy Characteristics'!A:A,MATCH($C1503,'Policy Characteristics'!$C:$C,0))),"",INDEX('Policy Characteristics'!A:A,MATCH($C1503,'Policy Characteristics'!$C:$C,0)))</f>
        <v>Industry</v>
      </c>
      <c r="B1503" s="200" t="str">
        <f>IF(ISBLANK(INDEX('Policy Characteristics'!B:B,MATCH($C1503,'Policy Characteristics'!$C:$C,0))),"",INDEX('Policy Characteristics'!B:B,MATCH($C1503,'Policy Characteristics'!$C:$C,0)))</f>
        <v>Industry Energy Efficiency Standards</v>
      </c>
      <c r="C1503" s="76" t="str">
        <f t="shared" si="41"/>
        <v>Percentage Improvement in Eqpt Efficiency Standards above BAU</v>
      </c>
      <c r="D1503" s="78" t="s">
        <v>1318</v>
      </c>
      <c r="E1503" s="88" t="s">
        <v>947</v>
      </c>
      <c r="F1503" t="s">
        <v>1280</v>
      </c>
      <c r="G1503" s="88" t="s">
        <v>951</v>
      </c>
      <c r="H1503" s="15">
        <v>1145</v>
      </c>
      <c r="I1503" s="213" t="s">
        <v>44</v>
      </c>
      <c r="J1503" s="202" t="str">
        <f>IF(ISBLANK(INDEX('Policy Characteristics'!D:D,MATCH($C1503,'Policy Characteristics'!$C:$C,0))),"",INDEX('Policy Characteristics'!D:D,MATCH($C1503,'Policy Characteristics'!$C:$C,0)))</f>
        <v>Industry Energy Efficiency Standards</v>
      </c>
      <c r="K1503" s="76" t="str">
        <f>IF(ISBLANK(INDEX('Policy Characteristics'!E:E,MATCH($C1503,'Policy Characteristics'!$C:$C,0))),"",INDEX('Policy Characteristics'!E:E,MATCH($C1503,'Policy Characteristics'!$C:$C,0)))</f>
        <v>indst efficiency standards</v>
      </c>
      <c r="L1503" s="205">
        <f>IF(ISBLANK(INDEX('Policy Characteristics'!F:F,MATCH($C1503,'Policy Characteristics'!$C:$C,0))),"",INDEX('Policy Characteristics'!F:F,MATCH($C1503,'Policy Characteristics'!$C:$C,0)))</f>
        <v>0</v>
      </c>
      <c r="M1503" s="205">
        <f>IF(ISBLANK(INDEX('Policy Characteristics'!G:G,MATCH($C1503,'Policy Characteristics'!$C:$C,0))),"",INDEX('Policy Characteristics'!G:G,MATCH($C1503,'Policy Characteristics'!$C:$C,0)))</f>
        <v>0.3</v>
      </c>
      <c r="N1503" s="205">
        <f>IF(ISBLANK(INDEX('Policy Characteristics'!H:H,MATCH($C1503,'Policy Characteristics'!$C:$C,0))),"",INDEX('Policy Characteristics'!H:H,MATCH($C1503,'Policy Characteristics'!$C:$C,0)))</f>
        <v>0.01</v>
      </c>
      <c r="O1503" s="76" t="str">
        <f>IF(ISBLANK(INDEX('Policy Characteristics'!I:I,MATCH($C1503,'Policy Characteristics'!$C:$C,0))),"",INDEX('Policy Characteristics'!I:I,MATCH($C1503,'Policy Characteristics'!$C:$C,0)))</f>
        <v>% reduction in energy use</v>
      </c>
      <c r="P1503" s="7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76" t="str">
        <f>IF(ISBLANK(INDEX('Policy Characteristics'!K:K,MATCH($C1503,'Policy Characteristics'!$C:$C,0))),"",INDEX('Policy Characteristics'!K:K,MATCH($C1503,'Policy Characteristics'!$C:$C,0)))</f>
        <v>industry-ag-main.html#eff-stds</v>
      </c>
      <c r="R1503" s="76" t="str">
        <f>IF(ISBLANK(INDEX('Policy Characteristics'!L:L,MATCH($C1503,'Policy Characteristics'!$C:$C,0))),"",INDEX('Policy Characteristics'!L:L,MATCH($C1503,'Policy Characteristics'!$C:$C,0)))</f>
        <v>industry-energy-efficiency-standards.html</v>
      </c>
    </row>
    <row r="1504" spans="1:18" s="76" customFormat="1" x14ac:dyDescent="0.25">
      <c r="A1504" s="76" t="str">
        <f>IF(ISBLANK(INDEX('Policy Characteristics'!A:A,MATCH($C1504,'Policy Characteristics'!$C:$C,0))),"",INDEX('Policy Characteristics'!A:A,MATCH($C1504,'Policy Characteristics'!$C:$C,0)))</f>
        <v>Industry</v>
      </c>
      <c r="B1504" s="200" t="str">
        <f>IF(ISBLANK(INDEX('Policy Characteristics'!B:B,MATCH($C1504,'Policy Characteristics'!$C:$C,0))),"",INDEX('Policy Characteristics'!B:B,MATCH($C1504,'Policy Characteristics'!$C:$C,0)))</f>
        <v>Industry Energy Efficiency Standards</v>
      </c>
      <c r="C1504" s="76" t="str">
        <f t="shared" si="41"/>
        <v>Percentage Improvement in Eqpt Efficiency Standards above BAU</v>
      </c>
      <c r="D1504" s="78" t="s">
        <v>1318</v>
      </c>
      <c r="E1504" s="88" t="s">
        <v>948</v>
      </c>
      <c r="F1504" t="s">
        <v>1280</v>
      </c>
      <c r="G1504" s="88" t="s">
        <v>952</v>
      </c>
      <c r="H1504" s="15">
        <v>1146</v>
      </c>
      <c r="I1504" s="213" t="s">
        <v>43</v>
      </c>
      <c r="J1504" s="202" t="str">
        <f>IF(ISBLANK(INDEX('Policy Characteristics'!D:D,MATCH($C1504,'Policy Characteristics'!$C:$C,0))),"",INDEX('Policy Characteristics'!D:D,MATCH($C1504,'Policy Characteristics'!$C:$C,0)))</f>
        <v>Industry Energy Efficiency Standards</v>
      </c>
      <c r="K1504" s="76" t="str">
        <f>IF(ISBLANK(INDEX('Policy Characteristics'!E:E,MATCH($C1504,'Policy Characteristics'!$C:$C,0))),"",INDEX('Policy Characteristics'!E:E,MATCH($C1504,'Policy Characteristics'!$C:$C,0)))</f>
        <v>indst efficiency standards</v>
      </c>
      <c r="L1504" s="205">
        <f>IF(ISBLANK(INDEX('Policy Characteristics'!F:F,MATCH($C1504,'Policy Characteristics'!$C:$C,0))),"",INDEX('Policy Characteristics'!F:F,MATCH($C1504,'Policy Characteristics'!$C:$C,0)))</f>
        <v>0</v>
      </c>
      <c r="M1504" s="205">
        <f>IF(ISBLANK(INDEX('Policy Characteristics'!G:G,MATCH($C1504,'Policy Characteristics'!$C:$C,0))),"",INDEX('Policy Characteristics'!G:G,MATCH($C1504,'Policy Characteristics'!$C:$C,0)))</f>
        <v>0.3</v>
      </c>
      <c r="N1504" s="205">
        <f>IF(ISBLANK(INDEX('Policy Characteristics'!H:H,MATCH($C1504,'Policy Characteristics'!$C:$C,0))),"",INDEX('Policy Characteristics'!H:H,MATCH($C1504,'Policy Characteristics'!$C:$C,0)))</f>
        <v>0.01</v>
      </c>
      <c r="O1504" s="76" t="str">
        <f>IF(ISBLANK(INDEX('Policy Characteristics'!I:I,MATCH($C1504,'Policy Characteristics'!$C:$C,0))),"",INDEX('Policy Characteristics'!I:I,MATCH($C1504,'Policy Characteristics'!$C:$C,0)))</f>
        <v>% reduction in energy use</v>
      </c>
      <c r="P1504" s="7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76" t="str">
        <f>IF(ISBLANK(INDEX('Policy Characteristics'!K:K,MATCH($C1504,'Policy Characteristics'!$C:$C,0))),"",INDEX('Policy Characteristics'!K:K,MATCH($C1504,'Policy Characteristics'!$C:$C,0)))</f>
        <v>industry-ag-main.html#eff-stds</v>
      </c>
      <c r="R1504" s="76" t="str">
        <f>IF(ISBLANK(INDEX('Policy Characteristics'!L:L,MATCH($C1504,'Policy Characteristics'!$C:$C,0))),"",INDEX('Policy Characteristics'!L:L,MATCH($C1504,'Policy Characteristics'!$C:$C,0)))</f>
        <v>industry-energy-efficiency-standards.html</v>
      </c>
    </row>
    <row r="1505" spans="1:18" s="76" customFormat="1" x14ac:dyDescent="0.25">
      <c r="A1505" s="76" t="str">
        <f>IF(ISBLANK(INDEX('Policy Characteristics'!A:A,MATCH($C1505,'Policy Characteristics'!$C:$C,0))),"",INDEX('Policy Characteristics'!A:A,MATCH($C1505,'Policy Characteristics'!$C:$C,0)))</f>
        <v>Industry</v>
      </c>
      <c r="B1505" s="200" t="str">
        <f>IF(ISBLANK(INDEX('Policy Characteristics'!B:B,MATCH($C1505,'Policy Characteristics'!$C:$C,0))),"",INDEX('Policy Characteristics'!B:B,MATCH($C1505,'Policy Characteristics'!$C:$C,0)))</f>
        <v>Industry Energy Efficiency Standards</v>
      </c>
      <c r="C1505" s="76" t="str">
        <f t="shared" si="41"/>
        <v>Percentage Improvement in Eqpt Efficiency Standards above BAU</v>
      </c>
      <c r="D1505" s="78" t="s">
        <v>1318</v>
      </c>
      <c r="E1505" s="88" t="s">
        <v>945</v>
      </c>
      <c r="F1505" t="s">
        <v>1280</v>
      </c>
      <c r="G1505" s="88" t="s">
        <v>950</v>
      </c>
      <c r="H1505" s="15">
        <v>1147</v>
      </c>
      <c r="I1505" s="213" t="s">
        <v>44</v>
      </c>
      <c r="J1505" s="202" t="str">
        <f>IF(ISBLANK(INDEX('Policy Characteristics'!D:D,MATCH($C1505,'Policy Characteristics'!$C:$C,0))),"",INDEX('Policy Characteristics'!D:D,MATCH($C1505,'Policy Characteristics'!$C:$C,0)))</f>
        <v>Industry Energy Efficiency Standards</v>
      </c>
      <c r="K1505" s="76" t="str">
        <f>IF(ISBLANK(INDEX('Policy Characteristics'!E:E,MATCH($C1505,'Policy Characteristics'!$C:$C,0))),"",INDEX('Policy Characteristics'!E:E,MATCH($C1505,'Policy Characteristics'!$C:$C,0)))</f>
        <v>indst efficiency standards</v>
      </c>
      <c r="L1505" s="205">
        <f>IF(ISBLANK(INDEX('Policy Characteristics'!F:F,MATCH($C1505,'Policy Characteristics'!$C:$C,0))),"",INDEX('Policy Characteristics'!F:F,MATCH($C1505,'Policy Characteristics'!$C:$C,0)))</f>
        <v>0</v>
      </c>
      <c r="M1505" s="205">
        <f>IF(ISBLANK(INDEX('Policy Characteristics'!G:G,MATCH($C1505,'Policy Characteristics'!$C:$C,0))),"",INDEX('Policy Characteristics'!G:G,MATCH($C1505,'Policy Characteristics'!$C:$C,0)))</f>
        <v>0.3</v>
      </c>
      <c r="N1505" s="205">
        <f>IF(ISBLANK(INDEX('Policy Characteristics'!H:H,MATCH($C1505,'Policy Characteristics'!$C:$C,0))),"",INDEX('Policy Characteristics'!H:H,MATCH($C1505,'Policy Characteristics'!$C:$C,0)))</f>
        <v>0.01</v>
      </c>
      <c r="O1505" s="76" t="str">
        <f>IF(ISBLANK(INDEX('Policy Characteristics'!I:I,MATCH($C1505,'Policy Characteristics'!$C:$C,0))),"",INDEX('Policy Characteristics'!I:I,MATCH($C1505,'Policy Characteristics'!$C:$C,0)))</f>
        <v>% reduction in energy use</v>
      </c>
      <c r="P1505" s="7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76" t="str">
        <f>IF(ISBLANK(INDEX('Policy Characteristics'!K:K,MATCH($C1505,'Policy Characteristics'!$C:$C,0))),"",INDEX('Policy Characteristics'!K:K,MATCH($C1505,'Policy Characteristics'!$C:$C,0)))</f>
        <v>industry-ag-main.html#eff-stds</v>
      </c>
      <c r="R1505" s="76" t="str">
        <f>IF(ISBLANK(INDEX('Policy Characteristics'!L:L,MATCH($C1505,'Policy Characteristics'!$C:$C,0))),"",INDEX('Policy Characteristics'!L:L,MATCH($C1505,'Policy Characteristics'!$C:$C,0)))</f>
        <v>industry-energy-efficiency-standards.html</v>
      </c>
    </row>
    <row r="1506" spans="1:18" s="76" customFormat="1" x14ac:dyDescent="0.25">
      <c r="A1506" s="76" t="str">
        <f>IF(ISBLANK(INDEX('Policy Characteristics'!A:A,MATCH($C1506,'Policy Characteristics'!$C:$C,0))),"",INDEX('Policy Characteristics'!A:A,MATCH($C1506,'Policy Characteristics'!$C:$C,0)))</f>
        <v>Industry</v>
      </c>
      <c r="B1506" s="200" t="str">
        <f>IF(ISBLANK(INDEX('Policy Characteristics'!B:B,MATCH($C1506,'Policy Characteristics'!$C:$C,0))),"",INDEX('Policy Characteristics'!B:B,MATCH($C1506,'Policy Characteristics'!$C:$C,0)))</f>
        <v>Industry Energy Efficiency Standards</v>
      </c>
      <c r="C1506" s="76" t="str">
        <f t="shared" si="41"/>
        <v>Percentage Improvement in Eqpt Efficiency Standards above BAU</v>
      </c>
      <c r="D1506" s="78" t="s">
        <v>1319</v>
      </c>
      <c r="E1506" s="88" t="s">
        <v>642</v>
      </c>
      <c r="F1506" t="s">
        <v>1281</v>
      </c>
      <c r="G1506" s="88" t="s">
        <v>648</v>
      </c>
      <c r="H1506" s="15">
        <v>1148</v>
      </c>
      <c r="I1506" s="213" t="s">
        <v>43</v>
      </c>
      <c r="J1506" s="202" t="str">
        <f>IF(ISBLANK(INDEX('Policy Characteristics'!D:D,MATCH($C1506,'Policy Characteristics'!$C:$C,0))),"",INDEX('Policy Characteristics'!D:D,MATCH($C1506,'Policy Characteristics'!$C:$C,0)))</f>
        <v>Industry Energy Efficiency Standards</v>
      </c>
      <c r="K1506" s="76" t="str">
        <f>IF(ISBLANK(INDEX('Policy Characteristics'!E:E,MATCH($C1506,'Policy Characteristics'!$C:$C,0))),"",INDEX('Policy Characteristics'!E:E,MATCH($C1506,'Policy Characteristics'!$C:$C,0)))</f>
        <v>indst efficiency standards</v>
      </c>
      <c r="L1506" s="205">
        <f>IF(ISBLANK(INDEX('Policy Characteristics'!F:F,MATCH($C1506,'Policy Characteristics'!$C:$C,0))),"",INDEX('Policy Characteristics'!F:F,MATCH($C1506,'Policy Characteristics'!$C:$C,0)))</f>
        <v>0</v>
      </c>
      <c r="M1506" s="205">
        <f>IF(ISBLANK(INDEX('Policy Characteristics'!G:G,MATCH($C1506,'Policy Characteristics'!$C:$C,0))),"",INDEX('Policy Characteristics'!G:G,MATCH($C1506,'Policy Characteristics'!$C:$C,0)))</f>
        <v>0.3</v>
      </c>
      <c r="N1506" s="205">
        <f>IF(ISBLANK(INDEX('Policy Characteristics'!H:H,MATCH($C1506,'Policy Characteristics'!$C:$C,0))),"",INDEX('Policy Characteristics'!H:H,MATCH($C1506,'Policy Characteristics'!$C:$C,0)))</f>
        <v>0.01</v>
      </c>
      <c r="O1506" s="76" t="str">
        <f>IF(ISBLANK(INDEX('Policy Characteristics'!I:I,MATCH($C1506,'Policy Characteristics'!$C:$C,0))),"",INDEX('Policy Characteristics'!I:I,MATCH($C1506,'Policy Characteristics'!$C:$C,0)))</f>
        <v>% reduction in energy use</v>
      </c>
      <c r="P1506" s="7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76" t="str">
        <f>IF(ISBLANK(INDEX('Policy Characteristics'!K:K,MATCH($C1506,'Policy Characteristics'!$C:$C,0))),"",INDEX('Policy Characteristics'!K:K,MATCH($C1506,'Policy Characteristics'!$C:$C,0)))</f>
        <v>industry-ag-main.html#eff-stds</v>
      </c>
      <c r="R1506" s="76" t="str">
        <f>IF(ISBLANK(INDEX('Policy Characteristics'!L:L,MATCH($C1506,'Policy Characteristics'!$C:$C,0))),"",INDEX('Policy Characteristics'!L:L,MATCH($C1506,'Policy Characteristics'!$C:$C,0)))</f>
        <v>industry-energy-efficiency-standards.html</v>
      </c>
    </row>
    <row r="1507" spans="1:18" s="76" customFormat="1" x14ac:dyDescent="0.25">
      <c r="A1507" s="76" t="str">
        <f>IF(ISBLANK(INDEX('Policy Characteristics'!A:A,MATCH($C1507,'Policy Characteristics'!$C:$C,0))),"",INDEX('Policy Characteristics'!A:A,MATCH($C1507,'Policy Characteristics'!$C:$C,0)))</f>
        <v>Industry</v>
      </c>
      <c r="B1507" s="200" t="str">
        <f>IF(ISBLANK(INDEX('Policy Characteristics'!B:B,MATCH($C1507,'Policy Characteristics'!$C:$C,0))),"",INDEX('Policy Characteristics'!B:B,MATCH($C1507,'Policy Characteristics'!$C:$C,0)))</f>
        <v>Industry Energy Efficiency Standards</v>
      </c>
      <c r="C1507" s="76" t="str">
        <f t="shared" si="41"/>
        <v>Percentage Improvement in Eqpt Efficiency Standards above BAU</v>
      </c>
      <c r="D1507" s="78" t="s">
        <v>1319</v>
      </c>
      <c r="E1507" s="88" t="s">
        <v>643</v>
      </c>
      <c r="F1507" t="s">
        <v>1281</v>
      </c>
      <c r="G1507" s="88" t="s">
        <v>651</v>
      </c>
      <c r="H1507" s="15">
        <v>1149</v>
      </c>
      <c r="I1507" s="213" t="s">
        <v>43</v>
      </c>
      <c r="J1507" s="202" t="str">
        <f>IF(ISBLANK(INDEX('Policy Characteristics'!D:D,MATCH($C1507,'Policy Characteristics'!$C:$C,0))),"",INDEX('Policy Characteristics'!D:D,MATCH($C1507,'Policy Characteristics'!$C:$C,0)))</f>
        <v>Industry Energy Efficiency Standards</v>
      </c>
      <c r="K1507" s="76" t="str">
        <f>IF(ISBLANK(INDEX('Policy Characteristics'!E:E,MATCH($C1507,'Policy Characteristics'!$C:$C,0))),"",INDEX('Policy Characteristics'!E:E,MATCH($C1507,'Policy Characteristics'!$C:$C,0)))</f>
        <v>indst efficiency standards</v>
      </c>
      <c r="L1507" s="205">
        <f>IF(ISBLANK(INDEX('Policy Characteristics'!F:F,MATCH($C1507,'Policy Characteristics'!$C:$C,0))),"",INDEX('Policy Characteristics'!F:F,MATCH($C1507,'Policy Characteristics'!$C:$C,0)))</f>
        <v>0</v>
      </c>
      <c r="M1507" s="205">
        <f>IF(ISBLANK(INDEX('Policy Characteristics'!G:G,MATCH($C1507,'Policy Characteristics'!$C:$C,0))),"",INDEX('Policy Characteristics'!G:G,MATCH($C1507,'Policy Characteristics'!$C:$C,0)))</f>
        <v>0.3</v>
      </c>
      <c r="N1507" s="205">
        <f>IF(ISBLANK(INDEX('Policy Characteristics'!H:H,MATCH($C1507,'Policy Characteristics'!$C:$C,0))),"",INDEX('Policy Characteristics'!H:H,MATCH($C1507,'Policy Characteristics'!$C:$C,0)))</f>
        <v>0.01</v>
      </c>
      <c r="O1507" s="76" t="str">
        <f>IF(ISBLANK(INDEX('Policy Characteristics'!I:I,MATCH($C1507,'Policy Characteristics'!$C:$C,0))),"",INDEX('Policy Characteristics'!I:I,MATCH($C1507,'Policy Characteristics'!$C:$C,0)))</f>
        <v>% reduction in energy use</v>
      </c>
      <c r="P1507" s="7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76" t="str">
        <f>IF(ISBLANK(INDEX('Policy Characteristics'!K:K,MATCH($C1507,'Policy Characteristics'!$C:$C,0))),"",INDEX('Policy Characteristics'!K:K,MATCH($C1507,'Policy Characteristics'!$C:$C,0)))</f>
        <v>industry-ag-main.html#eff-stds</v>
      </c>
      <c r="R1507" s="76" t="str">
        <f>IF(ISBLANK(INDEX('Policy Characteristics'!L:L,MATCH($C1507,'Policy Characteristics'!$C:$C,0))),"",INDEX('Policy Characteristics'!L:L,MATCH($C1507,'Policy Characteristics'!$C:$C,0)))</f>
        <v>industry-energy-efficiency-standards.html</v>
      </c>
    </row>
    <row r="1508" spans="1:18" s="76" customFormat="1" x14ac:dyDescent="0.25">
      <c r="A1508" s="76" t="str">
        <f>IF(ISBLANK(INDEX('Policy Characteristics'!A:A,MATCH($C1508,'Policy Characteristics'!$C:$C,0))),"",INDEX('Policy Characteristics'!A:A,MATCH($C1508,'Policy Characteristics'!$C:$C,0)))</f>
        <v>Industry</v>
      </c>
      <c r="B1508" s="200" t="str">
        <f>IF(ISBLANK(INDEX('Policy Characteristics'!B:B,MATCH($C1508,'Policy Characteristics'!$C:$C,0))),"",INDEX('Policy Characteristics'!B:B,MATCH($C1508,'Policy Characteristics'!$C:$C,0)))</f>
        <v>Industry Energy Efficiency Standards</v>
      </c>
      <c r="C1508" s="76" t="str">
        <f t="shared" si="41"/>
        <v>Percentage Improvement in Eqpt Efficiency Standards above BAU</v>
      </c>
      <c r="D1508" s="78" t="s">
        <v>1319</v>
      </c>
      <c r="E1508" s="88" t="s">
        <v>644</v>
      </c>
      <c r="F1508" t="s">
        <v>1281</v>
      </c>
      <c r="G1508" s="88" t="s">
        <v>652</v>
      </c>
      <c r="H1508" s="15">
        <v>1150</v>
      </c>
      <c r="I1508" s="213" t="s">
        <v>43</v>
      </c>
      <c r="J1508" s="202" t="str">
        <f>IF(ISBLANK(INDEX('Policy Characteristics'!D:D,MATCH($C1508,'Policy Characteristics'!$C:$C,0))),"",INDEX('Policy Characteristics'!D:D,MATCH($C1508,'Policy Characteristics'!$C:$C,0)))</f>
        <v>Industry Energy Efficiency Standards</v>
      </c>
      <c r="K1508" s="76" t="str">
        <f>IF(ISBLANK(INDEX('Policy Characteristics'!E:E,MATCH($C1508,'Policy Characteristics'!$C:$C,0))),"",INDEX('Policy Characteristics'!E:E,MATCH($C1508,'Policy Characteristics'!$C:$C,0)))</f>
        <v>indst efficiency standards</v>
      </c>
      <c r="L1508" s="205">
        <f>IF(ISBLANK(INDEX('Policy Characteristics'!F:F,MATCH($C1508,'Policy Characteristics'!$C:$C,0))),"",INDEX('Policy Characteristics'!F:F,MATCH($C1508,'Policy Characteristics'!$C:$C,0)))</f>
        <v>0</v>
      </c>
      <c r="M1508" s="205">
        <f>IF(ISBLANK(INDEX('Policy Characteristics'!G:G,MATCH($C1508,'Policy Characteristics'!$C:$C,0))),"",INDEX('Policy Characteristics'!G:G,MATCH($C1508,'Policy Characteristics'!$C:$C,0)))</f>
        <v>0.3</v>
      </c>
      <c r="N1508" s="205">
        <f>IF(ISBLANK(INDEX('Policy Characteristics'!H:H,MATCH($C1508,'Policy Characteristics'!$C:$C,0))),"",INDEX('Policy Characteristics'!H:H,MATCH($C1508,'Policy Characteristics'!$C:$C,0)))</f>
        <v>0.01</v>
      </c>
      <c r="O1508" s="76" t="str">
        <f>IF(ISBLANK(INDEX('Policy Characteristics'!I:I,MATCH($C1508,'Policy Characteristics'!$C:$C,0))),"",INDEX('Policy Characteristics'!I:I,MATCH($C1508,'Policy Characteristics'!$C:$C,0)))</f>
        <v>% reduction in energy use</v>
      </c>
      <c r="P1508" s="7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76" t="str">
        <f>IF(ISBLANK(INDEX('Policy Characteristics'!K:K,MATCH($C1508,'Policy Characteristics'!$C:$C,0))),"",INDEX('Policy Characteristics'!K:K,MATCH($C1508,'Policy Characteristics'!$C:$C,0)))</f>
        <v>industry-ag-main.html#eff-stds</v>
      </c>
      <c r="R1508" s="76" t="str">
        <f>IF(ISBLANK(INDEX('Policy Characteristics'!L:L,MATCH($C1508,'Policy Characteristics'!$C:$C,0))),"",INDEX('Policy Characteristics'!L:L,MATCH($C1508,'Policy Characteristics'!$C:$C,0)))</f>
        <v>industry-energy-efficiency-standards.html</v>
      </c>
    </row>
    <row r="1509" spans="1:18" s="76" customFormat="1" x14ac:dyDescent="0.25">
      <c r="A1509" s="76" t="str">
        <f>IF(ISBLANK(INDEX('Policy Characteristics'!A:A,MATCH($C1509,'Policy Characteristics'!$C:$C,0))),"",INDEX('Policy Characteristics'!A:A,MATCH($C1509,'Policy Characteristics'!$C:$C,0)))</f>
        <v>Industry</v>
      </c>
      <c r="B1509" s="200" t="str">
        <f>IF(ISBLANK(INDEX('Policy Characteristics'!B:B,MATCH($C1509,'Policy Characteristics'!$C:$C,0))),"",INDEX('Policy Characteristics'!B:B,MATCH($C1509,'Policy Characteristics'!$C:$C,0)))</f>
        <v>Industry Energy Efficiency Standards</v>
      </c>
      <c r="C1509" s="76" t="str">
        <f t="shared" ref="C1509:C1565" si="42">C$1316</f>
        <v>Percentage Improvement in Eqpt Efficiency Standards above BAU</v>
      </c>
      <c r="D1509" s="78" t="s">
        <v>1319</v>
      </c>
      <c r="E1509" s="88" t="s">
        <v>645</v>
      </c>
      <c r="F1509" t="s">
        <v>1281</v>
      </c>
      <c r="G1509" s="88" t="s">
        <v>649</v>
      </c>
      <c r="H1509" s="15">
        <v>1151</v>
      </c>
      <c r="I1509" s="213" t="s">
        <v>44</v>
      </c>
      <c r="J1509" s="202" t="str">
        <f>IF(ISBLANK(INDEX('Policy Characteristics'!D:D,MATCH($C1509,'Policy Characteristics'!$C:$C,0))),"",INDEX('Policy Characteristics'!D:D,MATCH($C1509,'Policy Characteristics'!$C:$C,0)))</f>
        <v>Industry Energy Efficiency Standards</v>
      </c>
      <c r="K1509" s="76" t="str">
        <f>IF(ISBLANK(INDEX('Policy Characteristics'!E:E,MATCH($C1509,'Policy Characteristics'!$C:$C,0))),"",INDEX('Policy Characteristics'!E:E,MATCH($C1509,'Policy Characteristics'!$C:$C,0)))</f>
        <v>indst efficiency standards</v>
      </c>
      <c r="L1509" s="205">
        <f>IF(ISBLANK(INDEX('Policy Characteristics'!F:F,MATCH($C1509,'Policy Characteristics'!$C:$C,0))),"",INDEX('Policy Characteristics'!F:F,MATCH($C1509,'Policy Characteristics'!$C:$C,0)))</f>
        <v>0</v>
      </c>
      <c r="M1509" s="205">
        <f>IF(ISBLANK(INDEX('Policy Characteristics'!G:G,MATCH($C1509,'Policy Characteristics'!$C:$C,0))),"",INDEX('Policy Characteristics'!G:G,MATCH($C1509,'Policy Characteristics'!$C:$C,0)))</f>
        <v>0.3</v>
      </c>
      <c r="N1509" s="205">
        <f>IF(ISBLANK(INDEX('Policy Characteristics'!H:H,MATCH($C1509,'Policy Characteristics'!$C:$C,0))),"",INDEX('Policy Characteristics'!H:H,MATCH($C1509,'Policy Characteristics'!$C:$C,0)))</f>
        <v>0.01</v>
      </c>
      <c r="O1509" s="76" t="str">
        <f>IF(ISBLANK(INDEX('Policy Characteristics'!I:I,MATCH($C1509,'Policy Characteristics'!$C:$C,0))),"",INDEX('Policy Characteristics'!I:I,MATCH($C1509,'Policy Characteristics'!$C:$C,0)))</f>
        <v>% reduction in energy use</v>
      </c>
      <c r="P1509" s="7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76" t="str">
        <f>IF(ISBLANK(INDEX('Policy Characteristics'!K:K,MATCH($C1509,'Policy Characteristics'!$C:$C,0))),"",INDEX('Policy Characteristics'!K:K,MATCH($C1509,'Policy Characteristics'!$C:$C,0)))</f>
        <v>industry-ag-main.html#eff-stds</v>
      </c>
      <c r="R1509" s="76" t="str">
        <f>IF(ISBLANK(INDEX('Policy Characteristics'!L:L,MATCH($C1509,'Policy Characteristics'!$C:$C,0))),"",INDEX('Policy Characteristics'!L:L,MATCH($C1509,'Policy Characteristics'!$C:$C,0)))</f>
        <v>industry-energy-efficiency-standards.html</v>
      </c>
    </row>
    <row r="1510" spans="1:18" s="76" customFormat="1" x14ac:dyDescent="0.25">
      <c r="A1510" s="76" t="str">
        <f>IF(ISBLANK(INDEX('Policy Characteristics'!A:A,MATCH($C1510,'Policy Characteristics'!$C:$C,0))),"",INDEX('Policy Characteristics'!A:A,MATCH($C1510,'Policy Characteristics'!$C:$C,0)))</f>
        <v>Industry</v>
      </c>
      <c r="B1510" s="200" t="str">
        <f>IF(ISBLANK(INDEX('Policy Characteristics'!B:B,MATCH($C1510,'Policy Characteristics'!$C:$C,0))),"",INDEX('Policy Characteristics'!B:B,MATCH($C1510,'Policy Characteristics'!$C:$C,0)))</f>
        <v>Industry Energy Efficiency Standards</v>
      </c>
      <c r="C1510" s="76" t="str">
        <f t="shared" si="42"/>
        <v>Percentage Improvement in Eqpt Efficiency Standards above BAU</v>
      </c>
      <c r="D1510" s="78" t="s">
        <v>1319</v>
      </c>
      <c r="E1510" s="88" t="s">
        <v>646</v>
      </c>
      <c r="F1510" t="s">
        <v>1281</v>
      </c>
      <c r="G1510" s="88" t="s">
        <v>650</v>
      </c>
      <c r="H1510" s="15">
        <v>1152</v>
      </c>
      <c r="I1510" s="213" t="s">
        <v>43</v>
      </c>
      <c r="J1510" s="202" t="str">
        <f>IF(ISBLANK(INDEX('Policy Characteristics'!D:D,MATCH($C1510,'Policy Characteristics'!$C:$C,0))),"",INDEX('Policy Characteristics'!D:D,MATCH($C1510,'Policy Characteristics'!$C:$C,0)))</f>
        <v>Industry Energy Efficiency Standards</v>
      </c>
      <c r="K1510" s="76" t="str">
        <f>IF(ISBLANK(INDEX('Policy Characteristics'!E:E,MATCH($C1510,'Policy Characteristics'!$C:$C,0))),"",INDEX('Policy Characteristics'!E:E,MATCH($C1510,'Policy Characteristics'!$C:$C,0)))</f>
        <v>indst efficiency standards</v>
      </c>
      <c r="L1510" s="205">
        <f>IF(ISBLANK(INDEX('Policy Characteristics'!F:F,MATCH($C1510,'Policy Characteristics'!$C:$C,0))),"",INDEX('Policy Characteristics'!F:F,MATCH($C1510,'Policy Characteristics'!$C:$C,0)))</f>
        <v>0</v>
      </c>
      <c r="M1510" s="205">
        <f>IF(ISBLANK(INDEX('Policy Characteristics'!G:G,MATCH($C1510,'Policy Characteristics'!$C:$C,0))),"",INDEX('Policy Characteristics'!G:G,MATCH($C1510,'Policy Characteristics'!$C:$C,0)))</f>
        <v>0.3</v>
      </c>
      <c r="N1510" s="205">
        <f>IF(ISBLANK(INDEX('Policy Characteristics'!H:H,MATCH($C1510,'Policy Characteristics'!$C:$C,0))),"",INDEX('Policy Characteristics'!H:H,MATCH($C1510,'Policy Characteristics'!$C:$C,0)))</f>
        <v>0.01</v>
      </c>
      <c r="O1510" s="76" t="str">
        <f>IF(ISBLANK(INDEX('Policy Characteristics'!I:I,MATCH($C1510,'Policy Characteristics'!$C:$C,0))),"",INDEX('Policy Characteristics'!I:I,MATCH($C1510,'Policy Characteristics'!$C:$C,0)))</f>
        <v>% reduction in energy use</v>
      </c>
      <c r="P1510" s="7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76" t="str">
        <f>IF(ISBLANK(INDEX('Policy Characteristics'!K:K,MATCH($C1510,'Policy Characteristics'!$C:$C,0))),"",INDEX('Policy Characteristics'!K:K,MATCH($C1510,'Policy Characteristics'!$C:$C,0)))</f>
        <v>industry-ag-main.html#eff-stds</v>
      </c>
      <c r="R1510" s="76" t="str">
        <f>IF(ISBLANK(INDEX('Policy Characteristics'!L:L,MATCH($C1510,'Policy Characteristics'!$C:$C,0))),"",INDEX('Policy Characteristics'!L:L,MATCH($C1510,'Policy Characteristics'!$C:$C,0)))</f>
        <v>industry-energy-efficiency-standards.html</v>
      </c>
    </row>
    <row r="1511" spans="1:18" s="76" customFormat="1" x14ac:dyDescent="0.25">
      <c r="A1511" s="76" t="str">
        <f>IF(ISBLANK(INDEX('Policy Characteristics'!A:A,MATCH($C1511,'Policy Characteristics'!$C:$C,0))),"",INDEX('Policy Characteristics'!A:A,MATCH($C1511,'Policy Characteristics'!$C:$C,0)))</f>
        <v>Industry</v>
      </c>
      <c r="B1511" s="200" t="str">
        <f>IF(ISBLANK(INDEX('Policy Characteristics'!B:B,MATCH($C1511,'Policy Characteristics'!$C:$C,0))),"",INDEX('Policy Characteristics'!B:B,MATCH($C1511,'Policy Characteristics'!$C:$C,0)))</f>
        <v>Industry Energy Efficiency Standards</v>
      </c>
      <c r="C1511" s="76" t="str">
        <f t="shared" si="42"/>
        <v>Percentage Improvement in Eqpt Efficiency Standards above BAU</v>
      </c>
      <c r="D1511" s="78" t="s">
        <v>1319</v>
      </c>
      <c r="E1511" s="88" t="s">
        <v>647</v>
      </c>
      <c r="F1511" t="s">
        <v>1281</v>
      </c>
      <c r="G1511" s="88" t="s">
        <v>653</v>
      </c>
      <c r="H1511" s="15">
        <v>1153</v>
      </c>
      <c r="I1511" s="213" t="s">
        <v>44</v>
      </c>
      <c r="J1511" s="202" t="str">
        <f>IF(ISBLANK(INDEX('Policy Characteristics'!D:D,MATCH($C1511,'Policy Characteristics'!$C:$C,0))),"",INDEX('Policy Characteristics'!D:D,MATCH($C1511,'Policy Characteristics'!$C:$C,0)))</f>
        <v>Industry Energy Efficiency Standards</v>
      </c>
      <c r="K1511" s="76" t="str">
        <f>IF(ISBLANK(INDEX('Policy Characteristics'!E:E,MATCH($C1511,'Policy Characteristics'!$C:$C,0))),"",INDEX('Policy Characteristics'!E:E,MATCH($C1511,'Policy Characteristics'!$C:$C,0)))</f>
        <v>indst efficiency standards</v>
      </c>
      <c r="L1511" s="205">
        <f>IF(ISBLANK(INDEX('Policy Characteristics'!F:F,MATCH($C1511,'Policy Characteristics'!$C:$C,0))),"",INDEX('Policy Characteristics'!F:F,MATCH($C1511,'Policy Characteristics'!$C:$C,0)))</f>
        <v>0</v>
      </c>
      <c r="M1511" s="205">
        <f>IF(ISBLANK(INDEX('Policy Characteristics'!G:G,MATCH($C1511,'Policy Characteristics'!$C:$C,0))),"",INDEX('Policy Characteristics'!G:G,MATCH($C1511,'Policy Characteristics'!$C:$C,0)))</f>
        <v>0.3</v>
      </c>
      <c r="N1511" s="205">
        <f>IF(ISBLANK(INDEX('Policy Characteristics'!H:H,MATCH($C1511,'Policy Characteristics'!$C:$C,0))),"",INDEX('Policy Characteristics'!H:H,MATCH($C1511,'Policy Characteristics'!$C:$C,0)))</f>
        <v>0.01</v>
      </c>
      <c r="O1511" s="76" t="str">
        <f>IF(ISBLANK(INDEX('Policy Characteristics'!I:I,MATCH($C1511,'Policy Characteristics'!$C:$C,0))),"",INDEX('Policy Characteristics'!I:I,MATCH($C1511,'Policy Characteristics'!$C:$C,0)))</f>
        <v>% reduction in energy use</v>
      </c>
      <c r="P1511" s="7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76" t="str">
        <f>IF(ISBLANK(INDEX('Policy Characteristics'!K:K,MATCH($C1511,'Policy Characteristics'!$C:$C,0))),"",INDEX('Policy Characteristics'!K:K,MATCH($C1511,'Policy Characteristics'!$C:$C,0)))</f>
        <v>industry-ag-main.html#eff-stds</v>
      </c>
      <c r="R1511" s="76" t="str">
        <f>IF(ISBLANK(INDEX('Policy Characteristics'!L:L,MATCH($C1511,'Policy Characteristics'!$C:$C,0))),"",INDEX('Policy Characteristics'!L:L,MATCH($C1511,'Policy Characteristics'!$C:$C,0)))</f>
        <v>industry-energy-efficiency-standards.html</v>
      </c>
    </row>
    <row r="1512" spans="1:18" s="76" customFormat="1" x14ac:dyDescent="0.25">
      <c r="A1512" s="76" t="str">
        <f>IF(ISBLANK(INDEX('Policy Characteristics'!A:A,MATCH($C1512,'Policy Characteristics'!$C:$C,0))),"",INDEX('Policy Characteristics'!A:A,MATCH($C1512,'Policy Characteristics'!$C:$C,0)))</f>
        <v>Industry</v>
      </c>
      <c r="B1512" s="200" t="str">
        <f>IF(ISBLANK(INDEX('Policy Characteristics'!B:B,MATCH($C1512,'Policy Characteristics'!$C:$C,0))),"",INDEX('Policy Characteristics'!B:B,MATCH($C1512,'Policy Characteristics'!$C:$C,0)))</f>
        <v>Industry Energy Efficiency Standards</v>
      </c>
      <c r="C1512" s="76" t="str">
        <f t="shared" si="42"/>
        <v>Percentage Improvement in Eqpt Efficiency Standards above BAU</v>
      </c>
      <c r="D1512" s="78" t="s">
        <v>1319</v>
      </c>
      <c r="E1512" s="88" t="s">
        <v>946</v>
      </c>
      <c r="F1512" t="s">
        <v>1281</v>
      </c>
      <c r="G1512" s="88" t="s">
        <v>949</v>
      </c>
      <c r="H1512" s="15">
        <v>1154</v>
      </c>
      <c r="I1512" s="213" t="s">
        <v>44</v>
      </c>
      <c r="J1512" s="202" t="str">
        <f>IF(ISBLANK(INDEX('Policy Characteristics'!D:D,MATCH($C1512,'Policy Characteristics'!$C:$C,0))),"",INDEX('Policy Characteristics'!D:D,MATCH($C1512,'Policy Characteristics'!$C:$C,0)))</f>
        <v>Industry Energy Efficiency Standards</v>
      </c>
      <c r="K1512" s="76" t="str">
        <f>IF(ISBLANK(INDEX('Policy Characteristics'!E:E,MATCH($C1512,'Policy Characteristics'!$C:$C,0))),"",INDEX('Policy Characteristics'!E:E,MATCH($C1512,'Policy Characteristics'!$C:$C,0)))</f>
        <v>indst efficiency standards</v>
      </c>
      <c r="L1512" s="205">
        <f>IF(ISBLANK(INDEX('Policy Characteristics'!F:F,MATCH($C1512,'Policy Characteristics'!$C:$C,0))),"",INDEX('Policy Characteristics'!F:F,MATCH($C1512,'Policy Characteristics'!$C:$C,0)))</f>
        <v>0</v>
      </c>
      <c r="M1512" s="205">
        <f>IF(ISBLANK(INDEX('Policy Characteristics'!G:G,MATCH($C1512,'Policy Characteristics'!$C:$C,0))),"",INDEX('Policy Characteristics'!G:G,MATCH($C1512,'Policy Characteristics'!$C:$C,0)))</f>
        <v>0.3</v>
      </c>
      <c r="N1512" s="205">
        <f>IF(ISBLANK(INDEX('Policy Characteristics'!H:H,MATCH($C1512,'Policy Characteristics'!$C:$C,0))),"",INDEX('Policy Characteristics'!H:H,MATCH($C1512,'Policy Characteristics'!$C:$C,0)))</f>
        <v>0.01</v>
      </c>
      <c r="O1512" s="76" t="str">
        <f>IF(ISBLANK(INDEX('Policy Characteristics'!I:I,MATCH($C1512,'Policy Characteristics'!$C:$C,0))),"",INDEX('Policy Characteristics'!I:I,MATCH($C1512,'Policy Characteristics'!$C:$C,0)))</f>
        <v>% reduction in energy use</v>
      </c>
      <c r="P1512" s="7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76" t="str">
        <f>IF(ISBLANK(INDEX('Policy Characteristics'!K:K,MATCH($C1512,'Policy Characteristics'!$C:$C,0))),"",INDEX('Policy Characteristics'!K:K,MATCH($C1512,'Policy Characteristics'!$C:$C,0)))</f>
        <v>industry-ag-main.html#eff-stds</v>
      </c>
      <c r="R1512" s="76" t="str">
        <f>IF(ISBLANK(INDEX('Policy Characteristics'!L:L,MATCH($C1512,'Policy Characteristics'!$C:$C,0))),"",INDEX('Policy Characteristics'!L:L,MATCH($C1512,'Policy Characteristics'!$C:$C,0)))</f>
        <v>industry-energy-efficiency-standards.html</v>
      </c>
    </row>
    <row r="1513" spans="1:18" s="76" customFormat="1" x14ac:dyDescent="0.25">
      <c r="A1513" s="76" t="str">
        <f>IF(ISBLANK(INDEX('Policy Characteristics'!A:A,MATCH($C1513,'Policy Characteristics'!$C:$C,0))),"",INDEX('Policy Characteristics'!A:A,MATCH($C1513,'Policy Characteristics'!$C:$C,0)))</f>
        <v>Industry</v>
      </c>
      <c r="B1513" s="200" t="str">
        <f>IF(ISBLANK(INDEX('Policy Characteristics'!B:B,MATCH($C1513,'Policy Characteristics'!$C:$C,0))),"",INDEX('Policy Characteristics'!B:B,MATCH($C1513,'Policy Characteristics'!$C:$C,0)))</f>
        <v>Industry Energy Efficiency Standards</v>
      </c>
      <c r="C1513" s="76" t="str">
        <f t="shared" si="42"/>
        <v>Percentage Improvement in Eqpt Efficiency Standards above BAU</v>
      </c>
      <c r="D1513" s="78" t="s">
        <v>1319</v>
      </c>
      <c r="E1513" s="88" t="s">
        <v>947</v>
      </c>
      <c r="F1513" t="s">
        <v>1281</v>
      </c>
      <c r="G1513" s="88" t="s">
        <v>951</v>
      </c>
      <c r="H1513" s="15">
        <v>1155</v>
      </c>
      <c r="I1513" s="213" t="s">
        <v>43</v>
      </c>
      <c r="J1513" s="202" t="str">
        <f>IF(ISBLANK(INDEX('Policy Characteristics'!D:D,MATCH($C1513,'Policy Characteristics'!$C:$C,0))),"",INDEX('Policy Characteristics'!D:D,MATCH($C1513,'Policy Characteristics'!$C:$C,0)))</f>
        <v>Industry Energy Efficiency Standards</v>
      </c>
      <c r="K1513" s="76" t="str">
        <f>IF(ISBLANK(INDEX('Policy Characteristics'!E:E,MATCH($C1513,'Policy Characteristics'!$C:$C,0))),"",INDEX('Policy Characteristics'!E:E,MATCH($C1513,'Policy Characteristics'!$C:$C,0)))</f>
        <v>indst efficiency standards</v>
      </c>
      <c r="L1513" s="205">
        <f>IF(ISBLANK(INDEX('Policy Characteristics'!F:F,MATCH($C1513,'Policy Characteristics'!$C:$C,0))),"",INDEX('Policy Characteristics'!F:F,MATCH($C1513,'Policy Characteristics'!$C:$C,0)))</f>
        <v>0</v>
      </c>
      <c r="M1513" s="205">
        <f>IF(ISBLANK(INDEX('Policy Characteristics'!G:G,MATCH($C1513,'Policy Characteristics'!$C:$C,0))),"",INDEX('Policy Characteristics'!G:G,MATCH($C1513,'Policy Characteristics'!$C:$C,0)))</f>
        <v>0.3</v>
      </c>
      <c r="N1513" s="205">
        <f>IF(ISBLANK(INDEX('Policy Characteristics'!H:H,MATCH($C1513,'Policy Characteristics'!$C:$C,0))),"",INDEX('Policy Characteristics'!H:H,MATCH($C1513,'Policy Characteristics'!$C:$C,0)))</f>
        <v>0.01</v>
      </c>
      <c r="O1513" s="76" t="str">
        <f>IF(ISBLANK(INDEX('Policy Characteristics'!I:I,MATCH($C1513,'Policy Characteristics'!$C:$C,0))),"",INDEX('Policy Characteristics'!I:I,MATCH($C1513,'Policy Characteristics'!$C:$C,0)))</f>
        <v>% reduction in energy use</v>
      </c>
      <c r="P1513" s="7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76" t="str">
        <f>IF(ISBLANK(INDEX('Policy Characteristics'!K:K,MATCH($C1513,'Policy Characteristics'!$C:$C,0))),"",INDEX('Policy Characteristics'!K:K,MATCH($C1513,'Policy Characteristics'!$C:$C,0)))</f>
        <v>industry-ag-main.html#eff-stds</v>
      </c>
      <c r="R1513" s="76" t="str">
        <f>IF(ISBLANK(INDEX('Policy Characteristics'!L:L,MATCH($C1513,'Policy Characteristics'!$C:$C,0))),"",INDEX('Policy Characteristics'!L:L,MATCH($C1513,'Policy Characteristics'!$C:$C,0)))</f>
        <v>industry-energy-efficiency-standards.html</v>
      </c>
    </row>
    <row r="1514" spans="1:18" s="76" customFormat="1" x14ac:dyDescent="0.25">
      <c r="A1514" s="76" t="str">
        <f>IF(ISBLANK(INDEX('Policy Characteristics'!A:A,MATCH($C1514,'Policy Characteristics'!$C:$C,0))),"",INDEX('Policy Characteristics'!A:A,MATCH($C1514,'Policy Characteristics'!$C:$C,0)))</f>
        <v>Industry</v>
      </c>
      <c r="B1514" s="200" t="str">
        <f>IF(ISBLANK(INDEX('Policy Characteristics'!B:B,MATCH($C1514,'Policy Characteristics'!$C:$C,0))),"",INDEX('Policy Characteristics'!B:B,MATCH($C1514,'Policy Characteristics'!$C:$C,0)))</f>
        <v>Industry Energy Efficiency Standards</v>
      </c>
      <c r="C1514" s="76" t="str">
        <f t="shared" si="42"/>
        <v>Percentage Improvement in Eqpt Efficiency Standards above BAU</v>
      </c>
      <c r="D1514" s="78" t="s">
        <v>1319</v>
      </c>
      <c r="E1514" s="88" t="s">
        <v>948</v>
      </c>
      <c r="F1514" t="s">
        <v>1281</v>
      </c>
      <c r="G1514" s="88" t="s">
        <v>952</v>
      </c>
      <c r="H1514" s="15">
        <v>1156</v>
      </c>
      <c r="I1514" s="213" t="s">
        <v>43</v>
      </c>
      <c r="J1514" s="202" t="str">
        <f>IF(ISBLANK(INDEX('Policy Characteristics'!D:D,MATCH($C1514,'Policy Characteristics'!$C:$C,0))),"",INDEX('Policy Characteristics'!D:D,MATCH($C1514,'Policy Characteristics'!$C:$C,0)))</f>
        <v>Industry Energy Efficiency Standards</v>
      </c>
      <c r="K1514" s="76" t="str">
        <f>IF(ISBLANK(INDEX('Policy Characteristics'!E:E,MATCH($C1514,'Policy Characteristics'!$C:$C,0))),"",INDEX('Policy Characteristics'!E:E,MATCH($C1514,'Policy Characteristics'!$C:$C,0)))</f>
        <v>indst efficiency standards</v>
      </c>
      <c r="L1514" s="205">
        <f>IF(ISBLANK(INDEX('Policy Characteristics'!F:F,MATCH($C1514,'Policy Characteristics'!$C:$C,0))),"",INDEX('Policy Characteristics'!F:F,MATCH($C1514,'Policy Characteristics'!$C:$C,0)))</f>
        <v>0</v>
      </c>
      <c r="M1514" s="205">
        <f>IF(ISBLANK(INDEX('Policy Characteristics'!G:G,MATCH($C1514,'Policy Characteristics'!$C:$C,0))),"",INDEX('Policy Characteristics'!G:G,MATCH($C1514,'Policy Characteristics'!$C:$C,0)))</f>
        <v>0.3</v>
      </c>
      <c r="N1514" s="205">
        <f>IF(ISBLANK(INDEX('Policy Characteristics'!H:H,MATCH($C1514,'Policy Characteristics'!$C:$C,0))),"",INDEX('Policy Characteristics'!H:H,MATCH($C1514,'Policy Characteristics'!$C:$C,0)))</f>
        <v>0.01</v>
      </c>
      <c r="O1514" s="76" t="str">
        <f>IF(ISBLANK(INDEX('Policy Characteristics'!I:I,MATCH($C1514,'Policy Characteristics'!$C:$C,0))),"",INDEX('Policy Characteristics'!I:I,MATCH($C1514,'Policy Characteristics'!$C:$C,0)))</f>
        <v>% reduction in energy use</v>
      </c>
      <c r="P1514" s="7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76" t="str">
        <f>IF(ISBLANK(INDEX('Policy Characteristics'!K:K,MATCH($C1514,'Policy Characteristics'!$C:$C,0))),"",INDEX('Policy Characteristics'!K:K,MATCH($C1514,'Policy Characteristics'!$C:$C,0)))</f>
        <v>industry-ag-main.html#eff-stds</v>
      </c>
      <c r="R1514" s="76" t="str">
        <f>IF(ISBLANK(INDEX('Policy Characteristics'!L:L,MATCH($C1514,'Policy Characteristics'!$C:$C,0))),"",INDEX('Policy Characteristics'!L:L,MATCH($C1514,'Policy Characteristics'!$C:$C,0)))</f>
        <v>industry-energy-efficiency-standards.html</v>
      </c>
    </row>
    <row r="1515" spans="1:18" s="76" customFormat="1" x14ac:dyDescent="0.25">
      <c r="A1515" s="76" t="str">
        <f>IF(ISBLANK(INDEX('Policy Characteristics'!A:A,MATCH($C1515,'Policy Characteristics'!$C:$C,0))),"",INDEX('Policy Characteristics'!A:A,MATCH($C1515,'Policy Characteristics'!$C:$C,0)))</f>
        <v>Industry</v>
      </c>
      <c r="B1515" s="200" t="str">
        <f>IF(ISBLANK(INDEX('Policy Characteristics'!B:B,MATCH($C1515,'Policy Characteristics'!$C:$C,0))),"",INDEX('Policy Characteristics'!B:B,MATCH($C1515,'Policy Characteristics'!$C:$C,0)))</f>
        <v>Industry Energy Efficiency Standards</v>
      </c>
      <c r="C1515" s="76" t="str">
        <f t="shared" si="42"/>
        <v>Percentage Improvement in Eqpt Efficiency Standards above BAU</v>
      </c>
      <c r="D1515" s="78" t="s">
        <v>1319</v>
      </c>
      <c r="E1515" s="88" t="s">
        <v>945</v>
      </c>
      <c r="F1515" t="s">
        <v>1281</v>
      </c>
      <c r="G1515" s="88" t="s">
        <v>950</v>
      </c>
      <c r="H1515" s="15">
        <v>1157</v>
      </c>
      <c r="I1515" s="213" t="s">
        <v>44</v>
      </c>
      <c r="J1515" s="202" t="str">
        <f>IF(ISBLANK(INDEX('Policy Characteristics'!D:D,MATCH($C1515,'Policy Characteristics'!$C:$C,0))),"",INDEX('Policy Characteristics'!D:D,MATCH($C1515,'Policy Characteristics'!$C:$C,0)))</f>
        <v>Industry Energy Efficiency Standards</v>
      </c>
      <c r="K1515" s="76" t="str">
        <f>IF(ISBLANK(INDEX('Policy Characteristics'!E:E,MATCH($C1515,'Policy Characteristics'!$C:$C,0))),"",INDEX('Policy Characteristics'!E:E,MATCH($C1515,'Policy Characteristics'!$C:$C,0)))</f>
        <v>indst efficiency standards</v>
      </c>
      <c r="L1515" s="205">
        <f>IF(ISBLANK(INDEX('Policy Characteristics'!F:F,MATCH($C1515,'Policy Characteristics'!$C:$C,0))),"",INDEX('Policy Characteristics'!F:F,MATCH($C1515,'Policy Characteristics'!$C:$C,0)))</f>
        <v>0</v>
      </c>
      <c r="M1515" s="205">
        <f>IF(ISBLANK(INDEX('Policy Characteristics'!G:G,MATCH($C1515,'Policy Characteristics'!$C:$C,0))),"",INDEX('Policy Characteristics'!G:G,MATCH($C1515,'Policy Characteristics'!$C:$C,0)))</f>
        <v>0.3</v>
      </c>
      <c r="N1515" s="205">
        <f>IF(ISBLANK(INDEX('Policy Characteristics'!H:H,MATCH($C1515,'Policy Characteristics'!$C:$C,0))),"",INDEX('Policy Characteristics'!H:H,MATCH($C1515,'Policy Characteristics'!$C:$C,0)))</f>
        <v>0.01</v>
      </c>
      <c r="O1515" s="76" t="str">
        <f>IF(ISBLANK(INDEX('Policy Characteristics'!I:I,MATCH($C1515,'Policy Characteristics'!$C:$C,0))),"",INDEX('Policy Characteristics'!I:I,MATCH($C1515,'Policy Characteristics'!$C:$C,0)))</f>
        <v>% reduction in energy use</v>
      </c>
      <c r="P1515" s="7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76" t="str">
        <f>IF(ISBLANK(INDEX('Policy Characteristics'!K:K,MATCH($C1515,'Policy Characteristics'!$C:$C,0))),"",INDEX('Policy Characteristics'!K:K,MATCH($C1515,'Policy Characteristics'!$C:$C,0)))</f>
        <v>industry-ag-main.html#eff-stds</v>
      </c>
      <c r="R1515" s="76" t="str">
        <f>IF(ISBLANK(INDEX('Policy Characteristics'!L:L,MATCH($C1515,'Policy Characteristics'!$C:$C,0))),"",INDEX('Policy Characteristics'!L:L,MATCH($C1515,'Policy Characteristics'!$C:$C,0)))</f>
        <v>industry-energy-efficiency-standards.html</v>
      </c>
    </row>
    <row r="1516" spans="1:18" s="76" customFormat="1" x14ac:dyDescent="0.25">
      <c r="A1516" s="76" t="str">
        <f>IF(ISBLANK(INDEX('Policy Characteristics'!A:A,MATCH($C1516,'Policy Characteristics'!$C:$C,0))),"",INDEX('Policy Characteristics'!A:A,MATCH($C1516,'Policy Characteristics'!$C:$C,0)))</f>
        <v>Industry</v>
      </c>
      <c r="B1516" s="200" t="str">
        <f>IF(ISBLANK(INDEX('Policy Characteristics'!B:B,MATCH($C1516,'Policy Characteristics'!$C:$C,0))),"",INDEX('Policy Characteristics'!B:B,MATCH($C1516,'Policy Characteristics'!$C:$C,0)))</f>
        <v>Industry Energy Efficiency Standards</v>
      </c>
      <c r="C1516" s="76" t="str">
        <f t="shared" si="42"/>
        <v>Percentage Improvement in Eqpt Efficiency Standards above BAU</v>
      </c>
      <c r="D1516" s="78" t="s">
        <v>1320</v>
      </c>
      <c r="E1516" s="88" t="s">
        <v>642</v>
      </c>
      <c r="F1516" t="s">
        <v>1282</v>
      </c>
      <c r="G1516" s="88" t="s">
        <v>648</v>
      </c>
      <c r="H1516" s="15">
        <v>1158</v>
      </c>
      <c r="I1516" s="213" t="s">
        <v>43</v>
      </c>
      <c r="J1516" s="202" t="str">
        <f>IF(ISBLANK(INDEX('Policy Characteristics'!D:D,MATCH($C1516,'Policy Characteristics'!$C:$C,0))),"",INDEX('Policy Characteristics'!D:D,MATCH($C1516,'Policy Characteristics'!$C:$C,0)))</f>
        <v>Industry Energy Efficiency Standards</v>
      </c>
      <c r="K1516" s="76" t="str">
        <f>IF(ISBLANK(INDEX('Policy Characteristics'!E:E,MATCH($C1516,'Policy Characteristics'!$C:$C,0))),"",INDEX('Policy Characteristics'!E:E,MATCH($C1516,'Policy Characteristics'!$C:$C,0)))</f>
        <v>indst efficiency standards</v>
      </c>
      <c r="L1516" s="205">
        <f>IF(ISBLANK(INDEX('Policy Characteristics'!F:F,MATCH($C1516,'Policy Characteristics'!$C:$C,0))),"",INDEX('Policy Characteristics'!F:F,MATCH($C1516,'Policy Characteristics'!$C:$C,0)))</f>
        <v>0</v>
      </c>
      <c r="M1516" s="205">
        <f>IF(ISBLANK(INDEX('Policy Characteristics'!G:G,MATCH($C1516,'Policy Characteristics'!$C:$C,0))),"",INDEX('Policy Characteristics'!G:G,MATCH($C1516,'Policy Characteristics'!$C:$C,0)))</f>
        <v>0.3</v>
      </c>
      <c r="N1516" s="205">
        <f>IF(ISBLANK(INDEX('Policy Characteristics'!H:H,MATCH($C1516,'Policy Characteristics'!$C:$C,0))),"",INDEX('Policy Characteristics'!H:H,MATCH($C1516,'Policy Characteristics'!$C:$C,0)))</f>
        <v>0.01</v>
      </c>
      <c r="O1516" s="76" t="str">
        <f>IF(ISBLANK(INDEX('Policy Characteristics'!I:I,MATCH($C1516,'Policy Characteristics'!$C:$C,0))),"",INDEX('Policy Characteristics'!I:I,MATCH($C1516,'Policy Characteristics'!$C:$C,0)))</f>
        <v>% reduction in energy use</v>
      </c>
      <c r="P1516" s="7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76" t="str">
        <f>IF(ISBLANK(INDEX('Policy Characteristics'!K:K,MATCH($C1516,'Policy Characteristics'!$C:$C,0))),"",INDEX('Policy Characteristics'!K:K,MATCH($C1516,'Policy Characteristics'!$C:$C,0)))</f>
        <v>industry-ag-main.html#eff-stds</v>
      </c>
      <c r="R1516" s="76" t="str">
        <f>IF(ISBLANK(INDEX('Policy Characteristics'!L:L,MATCH($C1516,'Policy Characteristics'!$C:$C,0))),"",INDEX('Policy Characteristics'!L:L,MATCH($C1516,'Policy Characteristics'!$C:$C,0)))</f>
        <v>industry-energy-efficiency-standards.html</v>
      </c>
    </row>
    <row r="1517" spans="1:18" s="76" customFormat="1" x14ac:dyDescent="0.25">
      <c r="A1517" s="76" t="str">
        <f>IF(ISBLANK(INDEX('Policy Characteristics'!A:A,MATCH($C1517,'Policy Characteristics'!$C:$C,0))),"",INDEX('Policy Characteristics'!A:A,MATCH($C1517,'Policy Characteristics'!$C:$C,0)))</f>
        <v>Industry</v>
      </c>
      <c r="B1517" s="200" t="str">
        <f>IF(ISBLANK(INDEX('Policy Characteristics'!B:B,MATCH($C1517,'Policy Characteristics'!$C:$C,0))),"",INDEX('Policy Characteristics'!B:B,MATCH($C1517,'Policy Characteristics'!$C:$C,0)))</f>
        <v>Industry Energy Efficiency Standards</v>
      </c>
      <c r="C1517" s="76" t="str">
        <f t="shared" si="42"/>
        <v>Percentage Improvement in Eqpt Efficiency Standards above BAU</v>
      </c>
      <c r="D1517" s="78" t="s">
        <v>1320</v>
      </c>
      <c r="E1517" s="88" t="s">
        <v>643</v>
      </c>
      <c r="F1517" t="s">
        <v>1282</v>
      </c>
      <c r="G1517" s="88" t="s">
        <v>651</v>
      </c>
      <c r="H1517" s="15">
        <v>1159</v>
      </c>
      <c r="I1517" s="213" t="s">
        <v>43</v>
      </c>
      <c r="J1517" s="202" t="str">
        <f>IF(ISBLANK(INDEX('Policy Characteristics'!D:D,MATCH($C1517,'Policy Characteristics'!$C:$C,0))),"",INDEX('Policy Characteristics'!D:D,MATCH($C1517,'Policy Characteristics'!$C:$C,0)))</f>
        <v>Industry Energy Efficiency Standards</v>
      </c>
      <c r="K1517" s="76" t="str">
        <f>IF(ISBLANK(INDEX('Policy Characteristics'!E:E,MATCH($C1517,'Policy Characteristics'!$C:$C,0))),"",INDEX('Policy Characteristics'!E:E,MATCH($C1517,'Policy Characteristics'!$C:$C,0)))</f>
        <v>indst efficiency standards</v>
      </c>
      <c r="L1517" s="205">
        <f>IF(ISBLANK(INDEX('Policy Characteristics'!F:F,MATCH($C1517,'Policy Characteristics'!$C:$C,0))),"",INDEX('Policy Characteristics'!F:F,MATCH($C1517,'Policy Characteristics'!$C:$C,0)))</f>
        <v>0</v>
      </c>
      <c r="M1517" s="205">
        <f>IF(ISBLANK(INDEX('Policy Characteristics'!G:G,MATCH($C1517,'Policy Characteristics'!$C:$C,0))),"",INDEX('Policy Characteristics'!G:G,MATCH($C1517,'Policy Characteristics'!$C:$C,0)))</f>
        <v>0.3</v>
      </c>
      <c r="N1517" s="205">
        <f>IF(ISBLANK(INDEX('Policy Characteristics'!H:H,MATCH($C1517,'Policy Characteristics'!$C:$C,0))),"",INDEX('Policy Characteristics'!H:H,MATCH($C1517,'Policy Characteristics'!$C:$C,0)))</f>
        <v>0.01</v>
      </c>
      <c r="O1517" s="76" t="str">
        <f>IF(ISBLANK(INDEX('Policy Characteristics'!I:I,MATCH($C1517,'Policy Characteristics'!$C:$C,0))),"",INDEX('Policy Characteristics'!I:I,MATCH($C1517,'Policy Characteristics'!$C:$C,0)))</f>
        <v>% reduction in energy use</v>
      </c>
      <c r="P1517" s="7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76" t="str">
        <f>IF(ISBLANK(INDEX('Policy Characteristics'!K:K,MATCH($C1517,'Policy Characteristics'!$C:$C,0))),"",INDEX('Policy Characteristics'!K:K,MATCH($C1517,'Policy Characteristics'!$C:$C,0)))</f>
        <v>industry-ag-main.html#eff-stds</v>
      </c>
      <c r="R1517" s="76" t="str">
        <f>IF(ISBLANK(INDEX('Policy Characteristics'!L:L,MATCH($C1517,'Policy Characteristics'!$C:$C,0))),"",INDEX('Policy Characteristics'!L:L,MATCH($C1517,'Policy Characteristics'!$C:$C,0)))</f>
        <v>industry-energy-efficiency-standards.html</v>
      </c>
    </row>
    <row r="1518" spans="1:18" s="76" customFormat="1" x14ac:dyDescent="0.25">
      <c r="A1518" s="76" t="str">
        <f>IF(ISBLANK(INDEX('Policy Characteristics'!A:A,MATCH($C1518,'Policy Characteristics'!$C:$C,0))),"",INDEX('Policy Characteristics'!A:A,MATCH($C1518,'Policy Characteristics'!$C:$C,0)))</f>
        <v>Industry</v>
      </c>
      <c r="B1518" s="200" t="str">
        <f>IF(ISBLANK(INDEX('Policy Characteristics'!B:B,MATCH($C1518,'Policy Characteristics'!$C:$C,0))),"",INDEX('Policy Characteristics'!B:B,MATCH($C1518,'Policy Characteristics'!$C:$C,0)))</f>
        <v>Industry Energy Efficiency Standards</v>
      </c>
      <c r="C1518" s="76" t="str">
        <f t="shared" si="42"/>
        <v>Percentage Improvement in Eqpt Efficiency Standards above BAU</v>
      </c>
      <c r="D1518" s="78" t="s">
        <v>1320</v>
      </c>
      <c r="E1518" s="88" t="s">
        <v>644</v>
      </c>
      <c r="F1518" t="s">
        <v>1282</v>
      </c>
      <c r="G1518" s="88" t="s">
        <v>652</v>
      </c>
      <c r="H1518" s="15">
        <v>1160</v>
      </c>
      <c r="I1518" s="213" t="s">
        <v>43</v>
      </c>
      <c r="J1518" s="202" t="str">
        <f>IF(ISBLANK(INDEX('Policy Characteristics'!D:D,MATCH($C1518,'Policy Characteristics'!$C:$C,0))),"",INDEX('Policy Characteristics'!D:D,MATCH($C1518,'Policy Characteristics'!$C:$C,0)))</f>
        <v>Industry Energy Efficiency Standards</v>
      </c>
      <c r="K1518" s="76" t="str">
        <f>IF(ISBLANK(INDEX('Policy Characteristics'!E:E,MATCH($C1518,'Policy Characteristics'!$C:$C,0))),"",INDEX('Policy Characteristics'!E:E,MATCH($C1518,'Policy Characteristics'!$C:$C,0)))</f>
        <v>indst efficiency standards</v>
      </c>
      <c r="L1518" s="205">
        <f>IF(ISBLANK(INDEX('Policy Characteristics'!F:F,MATCH($C1518,'Policy Characteristics'!$C:$C,0))),"",INDEX('Policy Characteristics'!F:F,MATCH($C1518,'Policy Characteristics'!$C:$C,0)))</f>
        <v>0</v>
      </c>
      <c r="M1518" s="205">
        <f>IF(ISBLANK(INDEX('Policy Characteristics'!G:G,MATCH($C1518,'Policy Characteristics'!$C:$C,0))),"",INDEX('Policy Characteristics'!G:G,MATCH($C1518,'Policy Characteristics'!$C:$C,0)))</f>
        <v>0.3</v>
      </c>
      <c r="N1518" s="205">
        <f>IF(ISBLANK(INDEX('Policy Characteristics'!H:H,MATCH($C1518,'Policy Characteristics'!$C:$C,0))),"",INDEX('Policy Characteristics'!H:H,MATCH($C1518,'Policy Characteristics'!$C:$C,0)))</f>
        <v>0.01</v>
      </c>
      <c r="O1518" s="76" t="str">
        <f>IF(ISBLANK(INDEX('Policy Characteristics'!I:I,MATCH($C1518,'Policy Characteristics'!$C:$C,0))),"",INDEX('Policy Characteristics'!I:I,MATCH($C1518,'Policy Characteristics'!$C:$C,0)))</f>
        <v>% reduction in energy use</v>
      </c>
      <c r="P1518" s="7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76" t="str">
        <f>IF(ISBLANK(INDEX('Policy Characteristics'!K:K,MATCH($C1518,'Policy Characteristics'!$C:$C,0))),"",INDEX('Policy Characteristics'!K:K,MATCH($C1518,'Policy Characteristics'!$C:$C,0)))</f>
        <v>industry-ag-main.html#eff-stds</v>
      </c>
      <c r="R1518" s="76" t="str">
        <f>IF(ISBLANK(INDEX('Policy Characteristics'!L:L,MATCH($C1518,'Policy Characteristics'!$C:$C,0))),"",INDEX('Policy Characteristics'!L:L,MATCH($C1518,'Policy Characteristics'!$C:$C,0)))</f>
        <v>industry-energy-efficiency-standards.html</v>
      </c>
    </row>
    <row r="1519" spans="1:18" s="76" customFormat="1" x14ac:dyDescent="0.25">
      <c r="A1519" s="76" t="str">
        <f>IF(ISBLANK(INDEX('Policy Characteristics'!A:A,MATCH($C1519,'Policy Characteristics'!$C:$C,0))),"",INDEX('Policy Characteristics'!A:A,MATCH($C1519,'Policy Characteristics'!$C:$C,0)))</f>
        <v>Industry</v>
      </c>
      <c r="B1519" s="200" t="str">
        <f>IF(ISBLANK(INDEX('Policy Characteristics'!B:B,MATCH($C1519,'Policy Characteristics'!$C:$C,0))),"",INDEX('Policy Characteristics'!B:B,MATCH($C1519,'Policy Characteristics'!$C:$C,0)))</f>
        <v>Industry Energy Efficiency Standards</v>
      </c>
      <c r="C1519" s="76" t="str">
        <f t="shared" si="42"/>
        <v>Percentage Improvement in Eqpt Efficiency Standards above BAU</v>
      </c>
      <c r="D1519" s="78" t="s">
        <v>1320</v>
      </c>
      <c r="E1519" s="88" t="s">
        <v>645</v>
      </c>
      <c r="F1519" t="s">
        <v>1282</v>
      </c>
      <c r="G1519" s="88" t="s">
        <v>649</v>
      </c>
      <c r="H1519" s="15">
        <v>1161</v>
      </c>
      <c r="I1519" s="213" t="s">
        <v>44</v>
      </c>
      <c r="J1519" s="202" t="str">
        <f>IF(ISBLANK(INDEX('Policy Characteristics'!D:D,MATCH($C1519,'Policy Characteristics'!$C:$C,0))),"",INDEX('Policy Characteristics'!D:D,MATCH($C1519,'Policy Characteristics'!$C:$C,0)))</f>
        <v>Industry Energy Efficiency Standards</v>
      </c>
      <c r="K1519" s="76" t="str">
        <f>IF(ISBLANK(INDEX('Policy Characteristics'!E:E,MATCH($C1519,'Policy Characteristics'!$C:$C,0))),"",INDEX('Policy Characteristics'!E:E,MATCH($C1519,'Policy Characteristics'!$C:$C,0)))</f>
        <v>indst efficiency standards</v>
      </c>
      <c r="L1519" s="205">
        <f>IF(ISBLANK(INDEX('Policy Characteristics'!F:F,MATCH($C1519,'Policy Characteristics'!$C:$C,0))),"",INDEX('Policy Characteristics'!F:F,MATCH($C1519,'Policy Characteristics'!$C:$C,0)))</f>
        <v>0</v>
      </c>
      <c r="M1519" s="205">
        <f>IF(ISBLANK(INDEX('Policy Characteristics'!G:G,MATCH($C1519,'Policy Characteristics'!$C:$C,0))),"",INDEX('Policy Characteristics'!G:G,MATCH($C1519,'Policy Characteristics'!$C:$C,0)))</f>
        <v>0.3</v>
      </c>
      <c r="N1519" s="205">
        <f>IF(ISBLANK(INDEX('Policy Characteristics'!H:H,MATCH($C1519,'Policy Characteristics'!$C:$C,0))),"",INDEX('Policy Characteristics'!H:H,MATCH($C1519,'Policy Characteristics'!$C:$C,0)))</f>
        <v>0.01</v>
      </c>
      <c r="O1519" s="76" t="str">
        <f>IF(ISBLANK(INDEX('Policy Characteristics'!I:I,MATCH($C1519,'Policy Characteristics'!$C:$C,0))),"",INDEX('Policy Characteristics'!I:I,MATCH($C1519,'Policy Characteristics'!$C:$C,0)))</f>
        <v>% reduction in energy use</v>
      </c>
      <c r="P1519" s="7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76" t="str">
        <f>IF(ISBLANK(INDEX('Policy Characteristics'!K:K,MATCH($C1519,'Policy Characteristics'!$C:$C,0))),"",INDEX('Policy Characteristics'!K:K,MATCH($C1519,'Policy Characteristics'!$C:$C,0)))</f>
        <v>industry-ag-main.html#eff-stds</v>
      </c>
      <c r="R1519" s="76" t="str">
        <f>IF(ISBLANK(INDEX('Policy Characteristics'!L:L,MATCH($C1519,'Policy Characteristics'!$C:$C,0))),"",INDEX('Policy Characteristics'!L:L,MATCH($C1519,'Policy Characteristics'!$C:$C,0)))</f>
        <v>industry-energy-efficiency-standards.html</v>
      </c>
    </row>
    <row r="1520" spans="1:18" s="76" customFormat="1" x14ac:dyDescent="0.25">
      <c r="A1520" s="76" t="str">
        <f>IF(ISBLANK(INDEX('Policy Characteristics'!A:A,MATCH($C1520,'Policy Characteristics'!$C:$C,0))),"",INDEX('Policy Characteristics'!A:A,MATCH($C1520,'Policy Characteristics'!$C:$C,0)))</f>
        <v>Industry</v>
      </c>
      <c r="B1520" s="200" t="str">
        <f>IF(ISBLANK(INDEX('Policy Characteristics'!B:B,MATCH($C1520,'Policy Characteristics'!$C:$C,0))),"",INDEX('Policy Characteristics'!B:B,MATCH($C1520,'Policy Characteristics'!$C:$C,0)))</f>
        <v>Industry Energy Efficiency Standards</v>
      </c>
      <c r="C1520" s="76" t="str">
        <f t="shared" si="42"/>
        <v>Percentage Improvement in Eqpt Efficiency Standards above BAU</v>
      </c>
      <c r="D1520" s="78" t="s">
        <v>1320</v>
      </c>
      <c r="E1520" s="88" t="s">
        <v>646</v>
      </c>
      <c r="F1520" t="s">
        <v>1282</v>
      </c>
      <c r="G1520" s="88" t="s">
        <v>650</v>
      </c>
      <c r="H1520" s="15">
        <v>1162</v>
      </c>
      <c r="I1520" s="213" t="s">
        <v>43</v>
      </c>
      <c r="J1520" s="202" t="str">
        <f>IF(ISBLANK(INDEX('Policy Characteristics'!D:D,MATCH($C1520,'Policy Characteristics'!$C:$C,0))),"",INDEX('Policy Characteristics'!D:D,MATCH($C1520,'Policy Characteristics'!$C:$C,0)))</f>
        <v>Industry Energy Efficiency Standards</v>
      </c>
      <c r="K1520" s="76" t="str">
        <f>IF(ISBLANK(INDEX('Policy Characteristics'!E:E,MATCH($C1520,'Policy Characteristics'!$C:$C,0))),"",INDEX('Policy Characteristics'!E:E,MATCH($C1520,'Policy Characteristics'!$C:$C,0)))</f>
        <v>indst efficiency standards</v>
      </c>
      <c r="L1520" s="205">
        <f>IF(ISBLANK(INDEX('Policy Characteristics'!F:F,MATCH($C1520,'Policy Characteristics'!$C:$C,0))),"",INDEX('Policy Characteristics'!F:F,MATCH($C1520,'Policy Characteristics'!$C:$C,0)))</f>
        <v>0</v>
      </c>
      <c r="M1520" s="205">
        <f>IF(ISBLANK(INDEX('Policy Characteristics'!G:G,MATCH($C1520,'Policy Characteristics'!$C:$C,0))),"",INDEX('Policy Characteristics'!G:G,MATCH($C1520,'Policy Characteristics'!$C:$C,0)))</f>
        <v>0.3</v>
      </c>
      <c r="N1520" s="205">
        <f>IF(ISBLANK(INDEX('Policy Characteristics'!H:H,MATCH($C1520,'Policy Characteristics'!$C:$C,0))),"",INDEX('Policy Characteristics'!H:H,MATCH($C1520,'Policy Characteristics'!$C:$C,0)))</f>
        <v>0.01</v>
      </c>
      <c r="O1520" s="76" t="str">
        <f>IF(ISBLANK(INDEX('Policy Characteristics'!I:I,MATCH($C1520,'Policy Characteristics'!$C:$C,0))),"",INDEX('Policy Characteristics'!I:I,MATCH($C1520,'Policy Characteristics'!$C:$C,0)))</f>
        <v>% reduction in energy use</v>
      </c>
      <c r="P1520" s="7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76" t="str">
        <f>IF(ISBLANK(INDEX('Policy Characteristics'!K:K,MATCH($C1520,'Policy Characteristics'!$C:$C,0))),"",INDEX('Policy Characteristics'!K:K,MATCH($C1520,'Policy Characteristics'!$C:$C,0)))</f>
        <v>industry-ag-main.html#eff-stds</v>
      </c>
      <c r="R1520" s="76" t="str">
        <f>IF(ISBLANK(INDEX('Policy Characteristics'!L:L,MATCH($C1520,'Policy Characteristics'!$C:$C,0))),"",INDEX('Policy Characteristics'!L:L,MATCH($C1520,'Policy Characteristics'!$C:$C,0)))</f>
        <v>industry-energy-efficiency-standards.html</v>
      </c>
    </row>
    <row r="1521" spans="1:18" s="76" customFormat="1" x14ac:dyDescent="0.25">
      <c r="A1521" s="76" t="str">
        <f>IF(ISBLANK(INDEX('Policy Characteristics'!A:A,MATCH($C1521,'Policy Characteristics'!$C:$C,0))),"",INDEX('Policy Characteristics'!A:A,MATCH($C1521,'Policy Characteristics'!$C:$C,0)))</f>
        <v>Industry</v>
      </c>
      <c r="B1521" s="200" t="str">
        <f>IF(ISBLANK(INDEX('Policy Characteristics'!B:B,MATCH($C1521,'Policy Characteristics'!$C:$C,0))),"",INDEX('Policy Characteristics'!B:B,MATCH($C1521,'Policy Characteristics'!$C:$C,0)))</f>
        <v>Industry Energy Efficiency Standards</v>
      </c>
      <c r="C1521" s="76" t="str">
        <f t="shared" si="42"/>
        <v>Percentage Improvement in Eqpt Efficiency Standards above BAU</v>
      </c>
      <c r="D1521" s="78" t="s">
        <v>1320</v>
      </c>
      <c r="E1521" s="88" t="s">
        <v>647</v>
      </c>
      <c r="F1521" t="s">
        <v>1282</v>
      </c>
      <c r="G1521" s="88" t="s">
        <v>653</v>
      </c>
      <c r="H1521" s="15">
        <v>1163</v>
      </c>
      <c r="I1521" s="213" t="s">
        <v>44</v>
      </c>
      <c r="J1521" s="202" t="str">
        <f>IF(ISBLANK(INDEX('Policy Characteristics'!D:D,MATCH($C1521,'Policy Characteristics'!$C:$C,0))),"",INDEX('Policy Characteristics'!D:D,MATCH($C1521,'Policy Characteristics'!$C:$C,0)))</f>
        <v>Industry Energy Efficiency Standards</v>
      </c>
      <c r="K1521" s="76" t="str">
        <f>IF(ISBLANK(INDEX('Policy Characteristics'!E:E,MATCH($C1521,'Policy Characteristics'!$C:$C,0))),"",INDEX('Policy Characteristics'!E:E,MATCH($C1521,'Policy Characteristics'!$C:$C,0)))</f>
        <v>indst efficiency standards</v>
      </c>
      <c r="L1521" s="205">
        <f>IF(ISBLANK(INDEX('Policy Characteristics'!F:F,MATCH($C1521,'Policy Characteristics'!$C:$C,0))),"",INDEX('Policy Characteristics'!F:F,MATCH($C1521,'Policy Characteristics'!$C:$C,0)))</f>
        <v>0</v>
      </c>
      <c r="M1521" s="205">
        <f>IF(ISBLANK(INDEX('Policy Characteristics'!G:G,MATCH($C1521,'Policy Characteristics'!$C:$C,0))),"",INDEX('Policy Characteristics'!G:G,MATCH($C1521,'Policy Characteristics'!$C:$C,0)))</f>
        <v>0.3</v>
      </c>
      <c r="N1521" s="205">
        <f>IF(ISBLANK(INDEX('Policy Characteristics'!H:H,MATCH($C1521,'Policy Characteristics'!$C:$C,0))),"",INDEX('Policy Characteristics'!H:H,MATCH($C1521,'Policy Characteristics'!$C:$C,0)))</f>
        <v>0.01</v>
      </c>
      <c r="O1521" s="76" t="str">
        <f>IF(ISBLANK(INDEX('Policy Characteristics'!I:I,MATCH($C1521,'Policy Characteristics'!$C:$C,0))),"",INDEX('Policy Characteristics'!I:I,MATCH($C1521,'Policy Characteristics'!$C:$C,0)))</f>
        <v>% reduction in energy use</v>
      </c>
      <c r="P1521" s="7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76" t="str">
        <f>IF(ISBLANK(INDEX('Policy Characteristics'!K:K,MATCH($C1521,'Policy Characteristics'!$C:$C,0))),"",INDEX('Policy Characteristics'!K:K,MATCH($C1521,'Policy Characteristics'!$C:$C,0)))</f>
        <v>industry-ag-main.html#eff-stds</v>
      </c>
      <c r="R1521" s="76" t="str">
        <f>IF(ISBLANK(INDEX('Policy Characteristics'!L:L,MATCH($C1521,'Policy Characteristics'!$C:$C,0))),"",INDEX('Policy Characteristics'!L:L,MATCH($C1521,'Policy Characteristics'!$C:$C,0)))</f>
        <v>industry-energy-efficiency-standards.html</v>
      </c>
    </row>
    <row r="1522" spans="1:18" s="76" customFormat="1" x14ac:dyDescent="0.25">
      <c r="A1522" s="76" t="str">
        <f>IF(ISBLANK(INDEX('Policy Characteristics'!A:A,MATCH($C1522,'Policy Characteristics'!$C:$C,0))),"",INDEX('Policy Characteristics'!A:A,MATCH($C1522,'Policy Characteristics'!$C:$C,0)))</f>
        <v>Industry</v>
      </c>
      <c r="B1522" s="200" t="str">
        <f>IF(ISBLANK(INDEX('Policy Characteristics'!B:B,MATCH($C1522,'Policy Characteristics'!$C:$C,0))),"",INDEX('Policy Characteristics'!B:B,MATCH($C1522,'Policy Characteristics'!$C:$C,0)))</f>
        <v>Industry Energy Efficiency Standards</v>
      </c>
      <c r="C1522" s="76" t="str">
        <f t="shared" si="42"/>
        <v>Percentage Improvement in Eqpt Efficiency Standards above BAU</v>
      </c>
      <c r="D1522" s="78" t="s">
        <v>1320</v>
      </c>
      <c r="E1522" s="88" t="s">
        <v>946</v>
      </c>
      <c r="F1522" t="s">
        <v>1282</v>
      </c>
      <c r="G1522" s="88" t="s">
        <v>949</v>
      </c>
      <c r="H1522" s="15">
        <v>1164</v>
      </c>
      <c r="I1522" s="213" t="s">
        <v>44</v>
      </c>
      <c r="J1522" s="202" t="str">
        <f>IF(ISBLANK(INDEX('Policy Characteristics'!D:D,MATCH($C1522,'Policy Characteristics'!$C:$C,0))),"",INDEX('Policy Characteristics'!D:D,MATCH($C1522,'Policy Characteristics'!$C:$C,0)))</f>
        <v>Industry Energy Efficiency Standards</v>
      </c>
      <c r="K1522" s="76" t="str">
        <f>IF(ISBLANK(INDEX('Policy Characteristics'!E:E,MATCH($C1522,'Policy Characteristics'!$C:$C,0))),"",INDEX('Policy Characteristics'!E:E,MATCH($C1522,'Policy Characteristics'!$C:$C,0)))</f>
        <v>indst efficiency standards</v>
      </c>
      <c r="L1522" s="205">
        <f>IF(ISBLANK(INDEX('Policy Characteristics'!F:F,MATCH($C1522,'Policy Characteristics'!$C:$C,0))),"",INDEX('Policy Characteristics'!F:F,MATCH($C1522,'Policy Characteristics'!$C:$C,0)))</f>
        <v>0</v>
      </c>
      <c r="M1522" s="205">
        <f>IF(ISBLANK(INDEX('Policy Characteristics'!G:G,MATCH($C1522,'Policy Characteristics'!$C:$C,0))),"",INDEX('Policy Characteristics'!G:G,MATCH($C1522,'Policy Characteristics'!$C:$C,0)))</f>
        <v>0.3</v>
      </c>
      <c r="N1522" s="205">
        <f>IF(ISBLANK(INDEX('Policy Characteristics'!H:H,MATCH($C1522,'Policy Characteristics'!$C:$C,0))),"",INDEX('Policy Characteristics'!H:H,MATCH($C1522,'Policy Characteristics'!$C:$C,0)))</f>
        <v>0.01</v>
      </c>
      <c r="O1522" s="76" t="str">
        <f>IF(ISBLANK(INDEX('Policy Characteristics'!I:I,MATCH($C1522,'Policy Characteristics'!$C:$C,0))),"",INDEX('Policy Characteristics'!I:I,MATCH($C1522,'Policy Characteristics'!$C:$C,0)))</f>
        <v>% reduction in energy use</v>
      </c>
      <c r="P1522" s="7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76" t="str">
        <f>IF(ISBLANK(INDEX('Policy Characteristics'!K:K,MATCH($C1522,'Policy Characteristics'!$C:$C,0))),"",INDEX('Policy Characteristics'!K:K,MATCH($C1522,'Policy Characteristics'!$C:$C,0)))</f>
        <v>industry-ag-main.html#eff-stds</v>
      </c>
      <c r="R1522" s="76" t="str">
        <f>IF(ISBLANK(INDEX('Policy Characteristics'!L:L,MATCH($C1522,'Policy Characteristics'!$C:$C,0))),"",INDEX('Policy Characteristics'!L:L,MATCH($C1522,'Policy Characteristics'!$C:$C,0)))</f>
        <v>industry-energy-efficiency-standards.html</v>
      </c>
    </row>
    <row r="1523" spans="1:18" s="76" customFormat="1" x14ac:dyDescent="0.25">
      <c r="A1523" s="76" t="str">
        <f>IF(ISBLANK(INDEX('Policy Characteristics'!A:A,MATCH($C1523,'Policy Characteristics'!$C:$C,0))),"",INDEX('Policy Characteristics'!A:A,MATCH($C1523,'Policy Characteristics'!$C:$C,0)))</f>
        <v>Industry</v>
      </c>
      <c r="B1523" s="200" t="str">
        <f>IF(ISBLANK(INDEX('Policy Characteristics'!B:B,MATCH($C1523,'Policy Characteristics'!$C:$C,0))),"",INDEX('Policy Characteristics'!B:B,MATCH($C1523,'Policy Characteristics'!$C:$C,0)))</f>
        <v>Industry Energy Efficiency Standards</v>
      </c>
      <c r="C1523" s="76" t="str">
        <f t="shared" si="42"/>
        <v>Percentage Improvement in Eqpt Efficiency Standards above BAU</v>
      </c>
      <c r="D1523" s="78" t="s">
        <v>1320</v>
      </c>
      <c r="E1523" s="88" t="s">
        <v>947</v>
      </c>
      <c r="F1523" t="s">
        <v>1282</v>
      </c>
      <c r="G1523" s="88" t="s">
        <v>951</v>
      </c>
      <c r="H1523" s="15">
        <v>1165</v>
      </c>
      <c r="I1523" s="213" t="s">
        <v>43</v>
      </c>
      <c r="J1523" s="202" t="str">
        <f>IF(ISBLANK(INDEX('Policy Characteristics'!D:D,MATCH($C1523,'Policy Characteristics'!$C:$C,0))),"",INDEX('Policy Characteristics'!D:D,MATCH($C1523,'Policy Characteristics'!$C:$C,0)))</f>
        <v>Industry Energy Efficiency Standards</v>
      </c>
      <c r="K1523" s="76" t="str">
        <f>IF(ISBLANK(INDEX('Policy Characteristics'!E:E,MATCH($C1523,'Policy Characteristics'!$C:$C,0))),"",INDEX('Policy Characteristics'!E:E,MATCH($C1523,'Policy Characteristics'!$C:$C,0)))</f>
        <v>indst efficiency standards</v>
      </c>
      <c r="L1523" s="205">
        <f>IF(ISBLANK(INDEX('Policy Characteristics'!F:F,MATCH($C1523,'Policy Characteristics'!$C:$C,0))),"",INDEX('Policy Characteristics'!F:F,MATCH($C1523,'Policy Characteristics'!$C:$C,0)))</f>
        <v>0</v>
      </c>
      <c r="M1523" s="205">
        <f>IF(ISBLANK(INDEX('Policy Characteristics'!G:G,MATCH($C1523,'Policy Characteristics'!$C:$C,0))),"",INDEX('Policy Characteristics'!G:G,MATCH($C1523,'Policy Characteristics'!$C:$C,0)))</f>
        <v>0.3</v>
      </c>
      <c r="N1523" s="205">
        <f>IF(ISBLANK(INDEX('Policy Characteristics'!H:H,MATCH($C1523,'Policy Characteristics'!$C:$C,0))),"",INDEX('Policy Characteristics'!H:H,MATCH($C1523,'Policy Characteristics'!$C:$C,0)))</f>
        <v>0.01</v>
      </c>
      <c r="O1523" s="76" t="str">
        <f>IF(ISBLANK(INDEX('Policy Characteristics'!I:I,MATCH($C1523,'Policy Characteristics'!$C:$C,0))),"",INDEX('Policy Characteristics'!I:I,MATCH($C1523,'Policy Characteristics'!$C:$C,0)))</f>
        <v>% reduction in energy use</v>
      </c>
      <c r="P1523" s="7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76" t="str">
        <f>IF(ISBLANK(INDEX('Policy Characteristics'!K:K,MATCH($C1523,'Policy Characteristics'!$C:$C,0))),"",INDEX('Policy Characteristics'!K:K,MATCH($C1523,'Policy Characteristics'!$C:$C,0)))</f>
        <v>industry-ag-main.html#eff-stds</v>
      </c>
      <c r="R1523" s="76" t="str">
        <f>IF(ISBLANK(INDEX('Policy Characteristics'!L:L,MATCH($C1523,'Policy Characteristics'!$C:$C,0))),"",INDEX('Policy Characteristics'!L:L,MATCH($C1523,'Policy Characteristics'!$C:$C,0)))</f>
        <v>industry-energy-efficiency-standards.html</v>
      </c>
    </row>
    <row r="1524" spans="1:18" s="76" customFormat="1" x14ac:dyDescent="0.25">
      <c r="A1524" s="76" t="str">
        <f>IF(ISBLANK(INDEX('Policy Characteristics'!A:A,MATCH($C1524,'Policy Characteristics'!$C:$C,0))),"",INDEX('Policy Characteristics'!A:A,MATCH($C1524,'Policy Characteristics'!$C:$C,0)))</f>
        <v>Industry</v>
      </c>
      <c r="B1524" s="200" t="str">
        <f>IF(ISBLANK(INDEX('Policy Characteristics'!B:B,MATCH($C1524,'Policy Characteristics'!$C:$C,0))),"",INDEX('Policy Characteristics'!B:B,MATCH($C1524,'Policy Characteristics'!$C:$C,0)))</f>
        <v>Industry Energy Efficiency Standards</v>
      </c>
      <c r="C1524" s="76" t="str">
        <f t="shared" si="42"/>
        <v>Percentage Improvement in Eqpt Efficiency Standards above BAU</v>
      </c>
      <c r="D1524" s="78" t="s">
        <v>1320</v>
      </c>
      <c r="E1524" s="88" t="s">
        <v>948</v>
      </c>
      <c r="F1524" t="s">
        <v>1282</v>
      </c>
      <c r="G1524" s="88" t="s">
        <v>952</v>
      </c>
      <c r="H1524" s="15">
        <v>1166</v>
      </c>
      <c r="I1524" s="213" t="s">
        <v>43</v>
      </c>
      <c r="J1524" s="202" t="str">
        <f>IF(ISBLANK(INDEX('Policy Characteristics'!D:D,MATCH($C1524,'Policy Characteristics'!$C:$C,0))),"",INDEX('Policy Characteristics'!D:D,MATCH($C1524,'Policy Characteristics'!$C:$C,0)))</f>
        <v>Industry Energy Efficiency Standards</v>
      </c>
      <c r="K1524" s="76" t="str">
        <f>IF(ISBLANK(INDEX('Policy Characteristics'!E:E,MATCH($C1524,'Policy Characteristics'!$C:$C,0))),"",INDEX('Policy Characteristics'!E:E,MATCH($C1524,'Policy Characteristics'!$C:$C,0)))</f>
        <v>indst efficiency standards</v>
      </c>
      <c r="L1524" s="205">
        <f>IF(ISBLANK(INDEX('Policy Characteristics'!F:F,MATCH($C1524,'Policy Characteristics'!$C:$C,0))),"",INDEX('Policy Characteristics'!F:F,MATCH($C1524,'Policy Characteristics'!$C:$C,0)))</f>
        <v>0</v>
      </c>
      <c r="M1524" s="205">
        <f>IF(ISBLANK(INDEX('Policy Characteristics'!G:G,MATCH($C1524,'Policy Characteristics'!$C:$C,0))),"",INDEX('Policy Characteristics'!G:G,MATCH($C1524,'Policy Characteristics'!$C:$C,0)))</f>
        <v>0.3</v>
      </c>
      <c r="N1524" s="205">
        <f>IF(ISBLANK(INDEX('Policy Characteristics'!H:H,MATCH($C1524,'Policy Characteristics'!$C:$C,0))),"",INDEX('Policy Characteristics'!H:H,MATCH($C1524,'Policy Characteristics'!$C:$C,0)))</f>
        <v>0.01</v>
      </c>
      <c r="O1524" s="76" t="str">
        <f>IF(ISBLANK(INDEX('Policy Characteristics'!I:I,MATCH($C1524,'Policy Characteristics'!$C:$C,0))),"",INDEX('Policy Characteristics'!I:I,MATCH($C1524,'Policy Characteristics'!$C:$C,0)))</f>
        <v>% reduction in energy use</v>
      </c>
      <c r="P1524" s="7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76" t="str">
        <f>IF(ISBLANK(INDEX('Policy Characteristics'!K:K,MATCH($C1524,'Policy Characteristics'!$C:$C,0))),"",INDEX('Policy Characteristics'!K:K,MATCH($C1524,'Policy Characteristics'!$C:$C,0)))</f>
        <v>industry-ag-main.html#eff-stds</v>
      </c>
      <c r="R1524" s="76" t="str">
        <f>IF(ISBLANK(INDEX('Policy Characteristics'!L:L,MATCH($C1524,'Policy Characteristics'!$C:$C,0))),"",INDEX('Policy Characteristics'!L:L,MATCH($C1524,'Policy Characteristics'!$C:$C,0)))</f>
        <v>industry-energy-efficiency-standards.html</v>
      </c>
    </row>
    <row r="1525" spans="1:18" s="76" customFormat="1" x14ac:dyDescent="0.25">
      <c r="A1525" s="76" t="str">
        <f>IF(ISBLANK(INDEX('Policy Characteristics'!A:A,MATCH($C1525,'Policy Characteristics'!$C:$C,0))),"",INDEX('Policy Characteristics'!A:A,MATCH($C1525,'Policy Characteristics'!$C:$C,0)))</f>
        <v>Industry</v>
      </c>
      <c r="B1525" s="200" t="str">
        <f>IF(ISBLANK(INDEX('Policy Characteristics'!B:B,MATCH($C1525,'Policy Characteristics'!$C:$C,0))),"",INDEX('Policy Characteristics'!B:B,MATCH($C1525,'Policy Characteristics'!$C:$C,0)))</f>
        <v>Industry Energy Efficiency Standards</v>
      </c>
      <c r="C1525" s="76" t="str">
        <f t="shared" si="42"/>
        <v>Percentage Improvement in Eqpt Efficiency Standards above BAU</v>
      </c>
      <c r="D1525" s="78" t="s">
        <v>1320</v>
      </c>
      <c r="E1525" s="88" t="s">
        <v>945</v>
      </c>
      <c r="F1525" t="s">
        <v>1282</v>
      </c>
      <c r="G1525" s="88" t="s">
        <v>950</v>
      </c>
      <c r="H1525" s="15">
        <v>1167</v>
      </c>
      <c r="I1525" s="213" t="s">
        <v>44</v>
      </c>
      <c r="J1525" s="202" t="str">
        <f>IF(ISBLANK(INDEX('Policy Characteristics'!D:D,MATCH($C1525,'Policy Characteristics'!$C:$C,0))),"",INDEX('Policy Characteristics'!D:D,MATCH($C1525,'Policy Characteristics'!$C:$C,0)))</f>
        <v>Industry Energy Efficiency Standards</v>
      </c>
      <c r="K1525" s="76" t="str">
        <f>IF(ISBLANK(INDEX('Policy Characteristics'!E:E,MATCH($C1525,'Policy Characteristics'!$C:$C,0))),"",INDEX('Policy Characteristics'!E:E,MATCH($C1525,'Policy Characteristics'!$C:$C,0)))</f>
        <v>indst efficiency standards</v>
      </c>
      <c r="L1525" s="205">
        <f>IF(ISBLANK(INDEX('Policy Characteristics'!F:F,MATCH($C1525,'Policy Characteristics'!$C:$C,0))),"",INDEX('Policy Characteristics'!F:F,MATCH($C1525,'Policy Characteristics'!$C:$C,0)))</f>
        <v>0</v>
      </c>
      <c r="M1525" s="205">
        <f>IF(ISBLANK(INDEX('Policy Characteristics'!G:G,MATCH($C1525,'Policy Characteristics'!$C:$C,0))),"",INDEX('Policy Characteristics'!G:G,MATCH($C1525,'Policy Characteristics'!$C:$C,0)))</f>
        <v>0.3</v>
      </c>
      <c r="N1525" s="205">
        <f>IF(ISBLANK(INDEX('Policy Characteristics'!H:H,MATCH($C1525,'Policy Characteristics'!$C:$C,0))),"",INDEX('Policy Characteristics'!H:H,MATCH($C1525,'Policy Characteristics'!$C:$C,0)))</f>
        <v>0.01</v>
      </c>
      <c r="O1525" s="76" t="str">
        <f>IF(ISBLANK(INDEX('Policy Characteristics'!I:I,MATCH($C1525,'Policy Characteristics'!$C:$C,0))),"",INDEX('Policy Characteristics'!I:I,MATCH($C1525,'Policy Characteristics'!$C:$C,0)))</f>
        <v>% reduction in energy use</v>
      </c>
      <c r="P1525" s="7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76" t="str">
        <f>IF(ISBLANK(INDEX('Policy Characteristics'!K:K,MATCH($C1525,'Policy Characteristics'!$C:$C,0))),"",INDEX('Policy Characteristics'!K:K,MATCH($C1525,'Policy Characteristics'!$C:$C,0)))</f>
        <v>industry-ag-main.html#eff-stds</v>
      </c>
      <c r="R1525" s="76" t="str">
        <f>IF(ISBLANK(INDEX('Policy Characteristics'!L:L,MATCH($C1525,'Policy Characteristics'!$C:$C,0))),"",INDEX('Policy Characteristics'!L:L,MATCH($C1525,'Policy Characteristics'!$C:$C,0)))</f>
        <v>industry-energy-efficiency-standards.html</v>
      </c>
    </row>
    <row r="1526" spans="1:18" s="76" customFormat="1" x14ac:dyDescent="0.25">
      <c r="A1526" s="76" t="str">
        <f>IF(ISBLANK(INDEX('Policy Characteristics'!A:A,MATCH($C1526,'Policy Characteristics'!$C:$C,0))),"",INDEX('Policy Characteristics'!A:A,MATCH($C1526,'Policy Characteristics'!$C:$C,0)))</f>
        <v>Industry</v>
      </c>
      <c r="B1526" s="200" t="str">
        <f>IF(ISBLANK(INDEX('Policy Characteristics'!B:B,MATCH($C1526,'Policy Characteristics'!$C:$C,0))),"",INDEX('Policy Characteristics'!B:B,MATCH($C1526,'Policy Characteristics'!$C:$C,0)))</f>
        <v>Industry Energy Efficiency Standards</v>
      </c>
      <c r="C1526" s="76" t="str">
        <f t="shared" si="42"/>
        <v>Percentage Improvement in Eqpt Efficiency Standards above BAU</v>
      </c>
      <c r="D1526" s="78" t="s">
        <v>1321</v>
      </c>
      <c r="E1526" s="88" t="s">
        <v>642</v>
      </c>
      <c r="F1526" t="s">
        <v>1283</v>
      </c>
      <c r="G1526" s="88" t="s">
        <v>648</v>
      </c>
      <c r="H1526" s="15">
        <v>1168</v>
      </c>
      <c r="I1526" s="213" t="s">
        <v>43</v>
      </c>
      <c r="J1526" s="202" t="str">
        <f>IF(ISBLANK(INDEX('Policy Characteristics'!D:D,MATCH($C1526,'Policy Characteristics'!$C:$C,0))),"",INDEX('Policy Characteristics'!D:D,MATCH($C1526,'Policy Characteristics'!$C:$C,0)))</f>
        <v>Industry Energy Efficiency Standards</v>
      </c>
      <c r="K1526" s="76" t="str">
        <f>IF(ISBLANK(INDEX('Policy Characteristics'!E:E,MATCH($C1526,'Policy Characteristics'!$C:$C,0))),"",INDEX('Policy Characteristics'!E:E,MATCH($C1526,'Policy Characteristics'!$C:$C,0)))</f>
        <v>indst efficiency standards</v>
      </c>
      <c r="L1526" s="205">
        <f>IF(ISBLANK(INDEX('Policy Characteristics'!F:F,MATCH($C1526,'Policy Characteristics'!$C:$C,0))),"",INDEX('Policy Characteristics'!F:F,MATCH($C1526,'Policy Characteristics'!$C:$C,0)))</f>
        <v>0</v>
      </c>
      <c r="M1526" s="205">
        <f>IF(ISBLANK(INDEX('Policy Characteristics'!G:G,MATCH($C1526,'Policy Characteristics'!$C:$C,0))),"",INDEX('Policy Characteristics'!G:G,MATCH($C1526,'Policy Characteristics'!$C:$C,0)))</f>
        <v>0.3</v>
      </c>
      <c r="N1526" s="205">
        <f>IF(ISBLANK(INDEX('Policy Characteristics'!H:H,MATCH($C1526,'Policy Characteristics'!$C:$C,0))),"",INDEX('Policy Characteristics'!H:H,MATCH($C1526,'Policy Characteristics'!$C:$C,0)))</f>
        <v>0.01</v>
      </c>
      <c r="O1526" s="76" t="str">
        <f>IF(ISBLANK(INDEX('Policy Characteristics'!I:I,MATCH($C1526,'Policy Characteristics'!$C:$C,0))),"",INDEX('Policy Characteristics'!I:I,MATCH($C1526,'Policy Characteristics'!$C:$C,0)))</f>
        <v>% reduction in energy use</v>
      </c>
      <c r="P1526" s="7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76" t="str">
        <f>IF(ISBLANK(INDEX('Policy Characteristics'!K:K,MATCH($C1526,'Policy Characteristics'!$C:$C,0))),"",INDEX('Policy Characteristics'!K:K,MATCH($C1526,'Policy Characteristics'!$C:$C,0)))</f>
        <v>industry-ag-main.html#eff-stds</v>
      </c>
      <c r="R1526" s="76" t="str">
        <f>IF(ISBLANK(INDEX('Policy Characteristics'!L:L,MATCH($C1526,'Policy Characteristics'!$C:$C,0))),"",INDEX('Policy Characteristics'!L:L,MATCH($C1526,'Policy Characteristics'!$C:$C,0)))</f>
        <v>industry-energy-efficiency-standards.html</v>
      </c>
    </row>
    <row r="1527" spans="1:18" s="76" customFormat="1" x14ac:dyDescent="0.25">
      <c r="A1527" s="76" t="str">
        <f>IF(ISBLANK(INDEX('Policy Characteristics'!A:A,MATCH($C1527,'Policy Characteristics'!$C:$C,0))),"",INDEX('Policy Characteristics'!A:A,MATCH($C1527,'Policy Characteristics'!$C:$C,0)))</f>
        <v>Industry</v>
      </c>
      <c r="B1527" s="200" t="str">
        <f>IF(ISBLANK(INDEX('Policy Characteristics'!B:B,MATCH($C1527,'Policy Characteristics'!$C:$C,0))),"",INDEX('Policy Characteristics'!B:B,MATCH($C1527,'Policy Characteristics'!$C:$C,0)))</f>
        <v>Industry Energy Efficiency Standards</v>
      </c>
      <c r="C1527" s="76" t="str">
        <f t="shared" si="42"/>
        <v>Percentage Improvement in Eqpt Efficiency Standards above BAU</v>
      </c>
      <c r="D1527" s="78" t="s">
        <v>1321</v>
      </c>
      <c r="E1527" s="88" t="s">
        <v>643</v>
      </c>
      <c r="F1527" t="s">
        <v>1283</v>
      </c>
      <c r="G1527" s="88" t="s">
        <v>651</v>
      </c>
      <c r="H1527" s="15">
        <v>1169</v>
      </c>
      <c r="I1527" s="213" t="s">
        <v>43</v>
      </c>
      <c r="J1527" s="202" t="str">
        <f>IF(ISBLANK(INDEX('Policy Characteristics'!D:D,MATCH($C1527,'Policy Characteristics'!$C:$C,0))),"",INDEX('Policy Characteristics'!D:D,MATCH($C1527,'Policy Characteristics'!$C:$C,0)))</f>
        <v>Industry Energy Efficiency Standards</v>
      </c>
      <c r="K1527" s="76" t="str">
        <f>IF(ISBLANK(INDEX('Policy Characteristics'!E:E,MATCH($C1527,'Policy Characteristics'!$C:$C,0))),"",INDEX('Policy Characteristics'!E:E,MATCH($C1527,'Policy Characteristics'!$C:$C,0)))</f>
        <v>indst efficiency standards</v>
      </c>
      <c r="L1527" s="205">
        <f>IF(ISBLANK(INDEX('Policy Characteristics'!F:F,MATCH($C1527,'Policy Characteristics'!$C:$C,0))),"",INDEX('Policy Characteristics'!F:F,MATCH($C1527,'Policy Characteristics'!$C:$C,0)))</f>
        <v>0</v>
      </c>
      <c r="M1527" s="205">
        <f>IF(ISBLANK(INDEX('Policy Characteristics'!G:G,MATCH($C1527,'Policy Characteristics'!$C:$C,0))),"",INDEX('Policy Characteristics'!G:G,MATCH($C1527,'Policy Characteristics'!$C:$C,0)))</f>
        <v>0.3</v>
      </c>
      <c r="N1527" s="205">
        <f>IF(ISBLANK(INDEX('Policy Characteristics'!H:H,MATCH($C1527,'Policy Characteristics'!$C:$C,0))),"",INDEX('Policy Characteristics'!H:H,MATCH($C1527,'Policy Characteristics'!$C:$C,0)))</f>
        <v>0.01</v>
      </c>
      <c r="O1527" s="76" t="str">
        <f>IF(ISBLANK(INDEX('Policy Characteristics'!I:I,MATCH($C1527,'Policy Characteristics'!$C:$C,0))),"",INDEX('Policy Characteristics'!I:I,MATCH($C1527,'Policy Characteristics'!$C:$C,0)))</f>
        <v>% reduction in energy use</v>
      </c>
      <c r="P1527" s="7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76" t="str">
        <f>IF(ISBLANK(INDEX('Policy Characteristics'!K:K,MATCH($C1527,'Policy Characteristics'!$C:$C,0))),"",INDEX('Policy Characteristics'!K:K,MATCH($C1527,'Policy Characteristics'!$C:$C,0)))</f>
        <v>industry-ag-main.html#eff-stds</v>
      </c>
      <c r="R1527" s="76" t="str">
        <f>IF(ISBLANK(INDEX('Policy Characteristics'!L:L,MATCH($C1527,'Policy Characteristics'!$C:$C,0))),"",INDEX('Policy Characteristics'!L:L,MATCH($C1527,'Policy Characteristics'!$C:$C,0)))</f>
        <v>industry-energy-efficiency-standards.html</v>
      </c>
    </row>
    <row r="1528" spans="1:18" s="76" customFormat="1" x14ac:dyDescent="0.25">
      <c r="A1528" s="76" t="str">
        <f>IF(ISBLANK(INDEX('Policy Characteristics'!A:A,MATCH($C1528,'Policy Characteristics'!$C:$C,0))),"",INDEX('Policy Characteristics'!A:A,MATCH($C1528,'Policy Characteristics'!$C:$C,0)))</f>
        <v>Industry</v>
      </c>
      <c r="B1528" s="200" t="str">
        <f>IF(ISBLANK(INDEX('Policy Characteristics'!B:B,MATCH($C1528,'Policy Characteristics'!$C:$C,0))),"",INDEX('Policy Characteristics'!B:B,MATCH($C1528,'Policy Characteristics'!$C:$C,0)))</f>
        <v>Industry Energy Efficiency Standards</v>
      </c>
      <c r="C1528" s="76" t="str">
        <f t="shared" si="42"/>
        <v>Percentage Improvement in Eqpt Efficiency Standards above BAU</v>
      </c>
      <c r="D1528" s="78" t="s">
        <v>1321</v>
      </c>
      <c r="E1528" s="88" t="s">
        <v>644</v>
      </c>
      <c r="F1528" t="s">
        <v>1283</v>
      </c>
      <c r="G1528" s="88" t="s">
        <v>652</v>
      </c>
      <c r="H1528" s="15">
        <v>1170</v>
      </c>
      <c r="I1528" s="213" t="s">
        <v>43</v>
      </c>
      <c r="J1528" s="202" t="str">
        <f>IF(ISBLANK(INDEX('Policy Characteristics'!D:D,MATCH($C1528,'Policy Characteristics'!$C:$C,0))),"",INDEX('Policy Characteristics'!D:D,MATCH($C1528,'Policy Characteristics'!$C:$C,0)))</f>
        <v>Industry Energy Efficiency Standards</v>
      </c>
      <c r="K1528" s="76" t="str">
        <f>IF(ISBLANK(INDEX('Policy Characteristics'!E:E,MATCH($C1528,'Policy Characteristics'!$C:$C,0))),"",INDEX('Policy Characteristics'!E:E,MATCH($C1528,'Policy Characteristics'!$C:$C,0)))</f>
        <v>indst efficiency standards</v>
      </c>
      <c r="L1528" s="205">
        <f>IF(ISBLANK(INDEX('Policy Characteristics'!F:F,MATCH($C1528,'Policy Characteristics'!$C:$C,0))),"",INDEX('Policy Characteristics'!F:F,MATCH($C1528,'Policy Characteristics'!$C:$C,0)))</f>
        <v>0</v>
      </c>
      <c r="M1528" s="205">
        <f>IF(ISBLANK(INDEX('Policy Characteristics'!G:G,MATCH($C1528,'Policy Characteristics'!$C:$C,0))),"",INDEX('Policy Characteristics'!G:G,MATCH($C1528,'Policy Characteristics'!$C:$C,0)))</f>
        <v>0.3</v>
      </c>
      <c r="N1528" s="205">
        <f>IF(ISBLANK(INDEX('Policy Characteristics'!H:H,MATCH($C1528,'Policy Characteristics'!$C:$C,0))),"",INDEX('Policy Characteristics'!H:H,MATCH($C1528,'Policy Characteristics'!$C:$C,0)))</f>
        <v>0.01</v>
      </c>
      <c r="O1528" s="76" t="str">
        <f>IF(ISBLANK(INDEX('Policy Characteristics'!I:I,MATCH($C1528,'Policy Characteristics'!$C:$C,0))),"",INDEX('Policy Characteristics'!I:I,MATCH($C1528,'Policy Characteristics'!$C:$C,0)))</f>
        <v>% reduction in energy use</v>
      </c>
      <c r="P1528" s="7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76" t="str">
        <f>IF(ISBLANK(INDEX('Policy Characteristics'!K:K,MATCH($C1528,'Policy Characteristics'!$C:$C,0))),"",INDEX('Policy Characteristics'!K:K,MATCH($C1528,'Policy Characteristics'!$C:$C,0)))</f>
        <v>industry-ag-main.html#eff-stds</v>
      </c>
      <c r="R1528" s="76" t="str">
        <f>IF(ISBLANK(INDEX('Policy Characteristics'!L:L,MATCH($C1528,'Policy Characteristics'!$C:$C,0))),"",INDEX('Policy Characteristics'!L:L,MATCH($C1528,'Policy Characteristics'!$C:$C,0)))</f>
        <v>industry-energy-efficiency-standards.html</v>
      </c>
    </row>
    <row r="1529" spans="1:18" s="76" customFormat="1" x14ac:dyDescent="0.25">
      <c r="A1529" s="76" t="str">
        <f>IF(ISBLANK(INDEX('Policy Characteristics'!A:A,MATCH($C1529,'Policy Characteristics'!$C:$C,0))),"",INDEX('Policy Characteristics'!A:A,MATCH($C1529,'Policy Characteristics'!$C:$C,0)))</f>
        <v>Industry</v>
      </c>
      <c r="B1529" s="200" t="str">
        <f>IF(ISBLANK(INDEX('Policy Characteristics'!B:B,MATCH($C1529,'Policy Characteristics'!$C:$C,0))),"",INDEX('Policy Characteristics'!B:B,MATCH($C1529,'Policy Characteristics'!$C:$C,0)))</f>
        <v>Industry Energy Efficiency Standards</v>
      </c>
      <c r="C1529" s="76" t="str">
        <f t="shared" si="42"/>
        <v>Percentage Improvement in Eqpt Efficiency Standards above BAU</v>
      </c>
      <c r="D1529" s="78" t="s">
        <v>1321</v>
      </c>
      <c r="E1529" s="88" t="s">
        <v>645</v>
      </c>
      <c r="F1529" t="s">
        <v>1283</v>
      </c>
      <c r="G1529" s="88" t="s">
        <v>649</v>
      </c>
      <c r="H1529" s="15">
        <v>1171</v>
      </c>
      <c r="I1529" s="213" t="s">
        <v>44</v>
      </c>
      <c r="J1529" s="202" t="str">
        <f>IF(ISBLANK(INDEX('Policy Characteristics'!D:D,MATCH($C1529,'Policy Characteristics'!$C:$C,0))),"",INDEX('Policy Characteristics'!D:D,MATCH($C1529,'Policy Characteristics'!$C:$C,0)))</f>
        <v>Industry Energy Efficiency Standards</v>
      </c>
      <c r="K1529" s="76" t="str">
        <f>IF(ISBLANK(INDEX('Policy Characteristics'!E:E,MATCH($C1529,'Policy Characteristics'!$C:$C,0))),"",INDEX('Policy Characteristics'!E:E,MATCH($C1529,'Policy Characteristics'!$C:$C,0)))</f>
        <v>indst efficiency standards</v>
      </c>
      <c r="L1529" s="205">
        <f>IF(ISBLANK(INDEX('Policy Characteristics'!F:F,MATCH($C1529,'Policy Characteristics'!$C:$C,0))),"",INDEX('Policy Characteristics'!F:F,MATCH($C1529,'Policy Characteristics'!$C:$C,0)))</f>
        <v>0</v>
      </c>
      <c r="M1529" s="205">
        <f>IF(ISBLANK(INDEX('Policy Characteristics'!G:G,MATCH($C1529,'Policy Characteristics'!$C:$C,0))),"",INDEX('Policy Characteristics'!G:G,MATCH($C1529,'Policy Characteristics'!$C:$C,0)))</f>
        <v>0.3</v>
      </c>
      <c r="N1529" s="205">
        <f>IF(ISBLANK(INDEX('Policy Characteristics'!H:H,MATCH($C1529,'Policy Characteristics'!$C:$C,0))),"",INDEX('Policy Characteristics'!H:H,MATCH($C1529,'Policy Characteristics'!$C:$C,0)))</f>
        <v>0.01</v>
      </c>
      <c r="O1529" s="76" t="str">
        <f>IF(ISBLANK(INDEX('Policy Characteristics'!I:I,MATCH($C1529,'Policy Characteristics'!$C:$C,0))),"",INDEX('Policy Characteristics'!I:I,MATCH($C1529,'Policy Characteristics'!$C:$C,0)))</f>
        <v>% reduction in energy use</v>
      </c>
      <c r="P1529" s="7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76" t="str">
        <f>IF(ISBLANK(INDEX('Policy Characteristics'!K:K,MATCH($C1529,'Policy Characteristics'!$C:$C,0))),"",INDEX('Policy Characteristics'!K:K,MATCH($C1529,'Policy Characteristics'!$C:$C,0)))</f>
        <v>industry-ag-main.html#eff-stds</v>
      </c>
      <c r="R1529" s="76" t="str">
        <f>IF(ISBLANK(INDEX('Policy Characteristics'!L:L,MATCH($C1529,'Policy Characteristics'!$C:$C,0))),"",INDEX('Policy Characteristics'!L:L,MATCH($C1529,'Policy Characteristics'!$C:$C,0)))</f>
        <v>industry-energy-efficiency-standards.html</v>
      </c>
    </row>
    <row r="1530" spans="1:18" s="76" customFormat="1" x14ac:dyDescent="0.25">
      <c r="A1530" s="76" t="str">
        <f>IF(ISBLANK(INDEX('Policy Characteristics'!A:A,MATCH($C1530,'Policy Characteristics'!$C:$C,0))),"",INDEX('Policy Characteristics'!A:A,MATCH($C1530,'Policy Characteristics'!$C:$C,0)))</f>
        <v>Industry</v>
      </c>
      <c r="B1530" s="200" t="str">
        <f>IF(ISBLANK(INDEX('Policy Characteristics'!B:B,MATCH($C1530,'Policy Characteristics'!$C:$C,0))),"",INDEX('Policy Characteristics'!B:B,MATCH($C1530,'Policy Characteristics'!$C:$C,0)))</f>
        <v>Industry Energy Efficiency Standards</v>
      </c>
      <c r="C1530" s="76" t="str">
        <f t="shared" si="42"/>
        <v>Percentage Improvement in Eqpt Efficiency Standards above BAU</v>
      </c>
      <c r="D1530" s="78" t="s">
        <v>1321</v>
      </c>
      <c r="E1530" s="88" t="s">
        <v>646</v>
      </c>
      <c r="F1530" t="s">
        <v>1283</v>
      </c>
      <c r="G1530" s="88" t="s">
        <v>650</v>
      </c>
      <c r="H1530" s="15">
        <v>1172</v>
      </c>
      <c r="I1530" s="213" t="s">
        <v>43</v>
      </c>
      <c r="J1530" s="202" t="str">
        <f>IF(ISBLANK(INDEX('Policy Characteristics'!D:D,MATCH($C1530,'Policy Characteristics'!$C:$C,0))),"",INDEX('Policy Characteristics'!D:D,MATCH($C1530,'Policy Characteristics'!$C:$C,0)))</f>
        <v>Industry Energy Efficiency Standards</v>
      </c>
      <c r="K1530" s="76" t="str">
        <f>IF(ISBLANK(INDEX('Policy Characteristics'!E:E,MATCH($C1530,'Policy Characteristics'!$C:$C,0))),"",INDEX('Policy Characteristics'!E:E,MATCH($C1530,'Policy Characteristics'!$C:$C,0)))</f>
        <v>indst efficiency standards</v>
      </c>
      <c r="L1530" s="205">
        <f>IF(ISBLANK(INDEX('Policy Characteristics'!F:F,MATCH($C1530,'Policy Characteristics'!$C:$C,0))),"",INDEX('Policy Characteristics'!F:F,MATCH($C1530,'Policy Characteristics'!$C:$C,0)))</f>
        <v>0</v>
      </c>
      <c r="M1530" s="205">
        <f>IF(ISBLANK(INDEX('Policy Characteristics'!G:G,MATCH($C1530,'Policy Characteristics'!$C:$C,0))),"",INDEX('Policy Characteristics'!G:G,MATCH($C1530,'Policy Characteristics'!$C:$C,0)))</f>
        <v>0.3</v>
      </c>
      <c r="N1530" s="205">
        <f>IF(ISBLANK(INDEX('Policy Characteristics'!H:H,MATCH($C1530,'Policy Characteristics'!$C:$C,0))),"",INDEX('Policy Characteristics'!H:H,MATCH($C1530,'Policy Characteristics'!$C:$C,0)))</f>
        <v>0.01</v>
      </c>
      <c r="O1530" s="76" t="str">
        <f>IF(ISBLANK(INDEX('Policy Characteristics'!I:I,MATCH($C1530,'Policy Characteristics'!$C:$C,0))),"",INDEX('Policy Characteristics'!I:I,MATCH($C1530,'Policy Characteristics'!$C:$C,0)))</f>
        <v>% reduction in energy use</v>
      </c>
      <c r="P1530" s="7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76" t="str">
        <f>IF(ISBLANK(INDEX('Policy Characteristics'!K:K,MATCH($C1530,'Policy Characteristics'!$C:$C,0))),"",INDEX('Policy Characteristics'!K:K,MATCH($C1530,'Policy Characteristics'!$C:$C,0)))</f>
        <v>industry-ag-main.html#eff-stds</v>
      </c>
      <c r="R1530" s="76" t="str">
        <f>IF(ISBLANK(INDEX('Policy Characteristics'!L:L,MATCH($C1530,'Policy Characteristics'!$C:$C,0))),"",INDEX('Policy Characteristics'!L:L,MATCH($C1530,'Policy Characteristics'!$C:$C,0)))</f>
        <v>industry-energy-efficiency-standards.html</v>
      </c>
    </row>
    <row r="1531" spans="1:18" s="76" customFormat="1" x14ac:dyDescent="0.25">
      <c r="A1531" s="76" t="str">
        <f>IF(ISBLANK(INDEX('Policy Characteristics'!A:A,MATCH($C1531,'Policy Characteristics'!$C:$C,0))),"",INDEX('Policy Characteristics'!A:A,MATCH($C1531,'Policy Characteristics'!$C:$C,0)))</f>
        <v>Industry</v>
      </c>
      <c r="B1531" s="200" t="str">
        <f>IF(ISBLANK(INDEX('Policy Characteristics'!B:B,MATCH($C1531,'Policy Characteristics'!$C:$C,0))),"",INDEX('Policy Characteristics'!B:B,MATCH($C1531,'Policy Characteristics'!$C:$C,0)))</f>
        <v>Industry Energy Efficiency Standards</v>
      </c>
      <c r="C1531" s="76" t="str">
        <f t="shared" si="42"/>
        <v>Percentage Improvement in Eqpt Efficiency Standards above BAU</v>
      </c>
      <c r="D1531" s="78" t="s">
        <v>1321</v>
      </c>
      <c r="E1531" s="88" t="s">
        <v>647</v>
      </c>
      <c r="F1531" t="s">
        <v>1283</v>
      </c>
      <c r="G1531" s="88" t="s">
        <v>653</v>
      </c>
      <c r="H1531" s="15">
        <v>1173</v>
      </c>
      <c r="I1531" s="213" t="s">
        <v>44</v>
      </c>
      <c r="J1531" s="202" t="str">
        <f>IF(ISBLANK(INDEX('Policy Characteristics'!D:D,MATCH($C1531,'Policy Characteristics'!$C:$C,0))),"",INDEX('Policy Characteristics'!D:D,MATCH($C1531,'Policy Characteristics'!$C:$C,0)))</f>
        <v>Industry Energy Efficiency Standards</v>
      </c>
      <c r="K1531" s="76" t="str">
        <f>IF(ISBLANK(INDEX('Policy Characteristics'!E:E,MATCH($C1531,'Policy Characteristics'!$C:$C,0))),"",INDEX('Policy Characteristics'!E:E,MATCH($C1531,'Policy Characteristics'!$C:$C,0)))</f>
        <v>indst efficiency standards</v>
      </c>
      <c r="L1531" s="205">
        <f>IF(ISBLANK(INDEX('Policy Characteristics'!F:F,MATCH($C1531,'Policy Characteristics'!$C:$C,0))),"",INDEX('Policy Characteristics'!F:F,MATCH($C1531,'Policy Characteristics'!$C:$C,0)))</f>
        <v>0</v>
      </c>
      <c r="M1531" s="205">
        <f>IF(ISBLANK(INDEX('Policy Characteristics'!G:G,MATCH($C1531,'Policy Characteristics'!$C:$C,0))),"",INDEX('Policy Characteristics'!G:G,MATCH($C1531,'Policy Characteristics'!$C:$C,0)))</f>
        <v>0.3</v>
      </c>
      <c r="N1531" s="205">
        <f>IF(ISBLANK(INDEX('Policy Characteristics'!H:H,MATCH($C1531,'Policy Characteristics'!$C:$C,0))),"",INDEX('Policy Characteristics'!H:H,MATCH($C1531,'Policy Characteristics'!$C:$C,0)))</f>
        <v>0.01</v>
      </c>
      <c r="O1531" s="76" t="str">
        <f>IF(ISBLANK(INDEX('Policy Characteristics'!I:I,MATCH($C1531,'Policy Characteristics'!$C:$C,0))),"",INDEX('Policy Characteristics'!I:I,MATCH($C1531,'Policy Characteristics'!$C:$C,0)))</f>
        <v>% reduction in energy use</v>
      </c>
      <c r="P1531" s="7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76" t="str">
        <f>IF(ISBLANK(INDEX('Policy Characteristics'!K:K,MATCH($C1531,'Policy Characteristics'!$C:$C,0))),"",INDEX('Policy Characteristics'!K:K,MATCH($C1531,'Policy Characteristics'!$C:$C,0)))</f>
        <v>industry-ag-main.html#eff-stds</v>
      </c>
      <c r="R1531" s="76" t="str">
        <f>IF(ISBLANK(INDEX('Policy Characteristics'!L:L,MATCH($C1531,'Policy Characteristics'!$C:$C,0))),"",INDEX('Policy Characteristics'!L:L,MATCH($C1531,'Policy Characteristics'!$C:$C,0)))</f>
        <v>industry-energy-efficiency-standards.html</v>
      </c>
    </row>
    <row r="1532" spans="1:18" s="76" customFormat="1" x14ac:dyDescent="0.25">
      <c r="A1532" s="76" t="str">
        <f>IF(ISBLANK(INDEX('Policy Characteristics'!A:A,MATCH($C1532,'Policy Characteristics'!$C:$C,0))),"",INDEX('Policy Characteristics'!A:A,MATCH($C1532,'Policy Characteristics'!$C:$C,0)))</f>
        <v>Industry</v>
      </c>
      <c r="B1532" s="200" t="str">
        <f>IF(ISBLANK(INDEX('Policy Characteristics'!B:B,MATCH($C1532,'Policy Characteristics'!$C:$C,0))),"",INDEX('Policy Characteristics'!B:B,MATCH($C1532,'Policy Characteristics'!$C:$C,0)))</f>
        <v>Industry Energy Efficiency Standards</v>
      </c>
      <c r="C1532" s="76" t="str">
        <f t="shared" si="42"/>
        <v>Percentage Improvement in Eqpt Efficiency Standards above BAU</v>
      </c>
      <c r="D1532" s="78" t="s">
        <v>1321</v>
      </c>
      <c r="E1532" s="88" t="s">
        <v>946</v>
      </c>
      <c r="F1532" t="s">
        <v>1283</v>
      </c>
      <c r="G1532" s="88" t="s">
        <v>949</v>
      </c>
      <c r="H1532" s="15">
        <v>1174</v>
      </c>
      <c r="I1532" s="213" t="s">
        <v>44</v>
      </c>
      <c r="J1532" s="202" t="str">
        <f>IF(ISBLANK(INDEX('Policy Characteristics'!D:D,MATCH($C1532,'Policy Characteristics'!$C:$C,0))),"",INDEX('Policy Characteristics'!D:D,MATCH($C1532,'Policy Characteristics'!$C:$C,0)))</f>
        <v>Industry Energy Efficiency Standards</v>
      </c>
      <c r="K1532" s="76" t="str">
        <f>IF(ISBLANK(INDEX('Policy Characteristics'!E:E,MATCH($C1532,'Policy Characteristics'!$C:$C,0))),"",INDEX('Policy Characteristics'!E:E,MATCH($C1532,'Policy Characteristics'!$C:$C,0)))</f>
        <v>indst efficiency standards</v>
      </c>
      <c r="L1532" s="205">
        <f>IF(ISBLANK(INDEX('Policy Characteristics'!F:F,MATCH($C1532,'Policy Characteristics'!$C:$C,0))),"",INDEX('Policy Characteristics'!F:F,MATCH($C1532,'Policy Characteristics'!$C:$C,0)))</f>
        <v>0</v>
      </c>
      <c r="M1532" s="205">
        <f>IF(ISBLANK(INDEX('Policy Characteristics'!G:G,MATCH($C1532,'Policy Characteristics'!$C:$C,0))),"",INDEX('Policy Characteristics'!G:G,MATCH($C1532,'Policy Characteristics'!$C:$C,0)))</f>
        <v>0.3</v>
      </c>
      <c r="N1532" s="205">
        <f>IF(ISBLANK(INDEX('Policy Characteristics'!H:H,MATCH($C1532,'Policy Characteristics'!$C:$C,0))),"",INDEX('Policy Characteristics'!H:H,MATCH($C1532,'Policy Characteristics'!$C:$C,0)))</f>
        <v>0.01</v>
      </c>
      <c r="O1532" s="76" t="str">
        <f>IF(ISBLANK(INDEX('Policy Characteristics'!I:I,MATCH($C1532,'Policy Characteristics'!$C:$C,0))),"",INDEX('Policy Characteristics'!I:I,MATCH($C1532,'Policy Characteristics'!$C:$C,0)))</f>
        <v>% reduction in energy use</v>
      </c>
      <c r="P1532" s="7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76" t="str">
        <f>IF(ISBLANK(INDEX('Policy Characteristics'!K:K,MATCH($C1532,'Policy Characteristics'!$C:$C,0))),"",INDEX('Policy Characteristics'!K:K,MATCH($C1532,'Policy Characteristics'!$C:$C,0)))</f>
        <v>industry-ag-main.html#eff-stds</v>
      </c>
      <c r="R1532" s="76" t="str">
        <f>IF(ISBLANK(INDEX('Policy Characteristics'!L:L,MATCH($C1532,'Policy Characteristics'!$C:$C,0))),"",INDEX('Policy Characteristics'!L:L,MATCH($C1532,'Policy Characteristics'!$C:$C,0)))</f>
        <v>industry-energy-efficiency-standards.html</v>
      </c>
    </row>
    <row r="1533" spans="1:18" s="76" customFormat="1" x14ac:dyDescent="0.25">
      <c r="A1533" s="76" t="str">
        <f>IF(ISBLANK(INDEX('Policy Characteristics'!A:A,MATCH($C1533,'Policy Characteristics'!$C:$C,0))),"",INDEX('Policy Characteristics'!A:A,MATCH($C1533,'Policy Characteristics'!$C:$C,0)))</f>
        <v>Industry</v>
      </c>
      <c r="B1533" s="200" t="str">
        <f>IF(ISBLANK(INDEX('Policy Characteristics'!B:B,MATCH($C1533,'Policy Characteristics'!$C:$C,0))),"",INDEX('Policy Characteristics'!B:B,MATCH($C1533,'Policy Characteristics'!$C:$C,0)))</f>
        <v>Industry Energy Efficiency Standards</v>
      </c>
      <c r="C1533" s="76" t="str">
        <f t="shared" si="42"/>
        <v>Percentage Improvement in Eqpt Efficiency Standards above BAU</v>
      </c>
      <c r="D1533" s="78" t="s">
        <v>1321</v>
      </c>
      <c r="E1533" s="88" t="s">
        <v>947</v>
      </c>
      <c r="F1533" t="s">
        <v>1283</v>
      </c>
      <c r="G1533" s="88" t="s">
        <v>951</v>
      </c>
      <c r="H1533" s="15">
        <v>1175</v>
      </c>
      <c r="I1533" s="213" t="s">
        <v>43</v>
      </c>
      <c r="J1533" s="202" t="str">
        <f>IF(ISBLANK(INDEX('Policy Characteristics'!D:D,MATCH($C1533,'Policy Characteristics'!$C:$C,0))),"",INDEX('Policy Characteristics'!D:D,MATCH($C1533,'Policy Characteristics'!$C:$C,0)))</f>
        <v>Industry Energy Efficiency Standards</v>
      </c>
      <c r="K1533" s="76" t="str">
        <f>IF(ISBLANK(INDEX('Policy Characteristics'!E:E,MATCH($C1533,'Policy Characteristics'!$C:$C,0))),"",INDEX('Policy Characteristics'!E:E,MATCH($C1533,'Policy Characteristics'!$C:$C,0)))</f>
        <v>indst efficiency standards</v>
      </c>
      <c r="L1533" s="205">
        <f>IF(ISBLANK(INDEX('Policy Characteristics'!F:F,MATCH($C1533,'Policy Characteristics'!$C:$C,0))),"",INDEX('Policy Characteristics'!F:F,MATCH($C1533,'Policy Characteristics'!$C:$C,0)))</f>
        <v>0</v>
      </c>
      <c r="M1533" s="205">
        <f>IF(ISBLANK(INDEX('Policy Characteristics'!G:G,MATCH($C1533,'Policy Characteristics'!$C:$C,0))),"",INDEX('Policy Characteristics'!G:G,MATCH($C1533,'Policy Characteristics'!$C:$C,0)))</f>
        <v>0.3</v>
      </c>
      <c r="N1533" s="205">
        <f>IF(ISBLANK(INDEX('Policy Characteristics'!H:H,MATCH($C1533,'Policy Characteristics'!$C:$C,0))),"",INDEX('Policy Characteristics'!H:H,MATCH($C1533,'Policy Characteristics'!$C:$C,0)))</f>
        <v>0.01</v>
      </c>
      <c r="O1533" s="76" t="str">
        <f>IF(ISBLANK(INDEX('Policy Characteristics'!I:I,MATCH($C1533,'Policy Characteristics'!$C:$C,0))),"",INDEX('Policy Characteristics'!I:I,MATCH($C1533,'Policy Characteristics'!$C:$C,0)))</f>
        <v>% reduction in energy use</v>
      </c>
      <c r="P1533" s="7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76" t="str">
        <f>IF(ISBLANK(INDEX('Policy Characteristics'!K:K,MATCH($C1533,'Policy Characteristics'!$C:$C,0))),"",INDEX('Policy Characteristics'!K:K,MATCH($C1533,'Policy Characteristics'!$C:$C,0)))</f>
        <v>industry-ag-main.html#eff-stds</v>
      </c>
      <c r="R1533" s="76" t="str">
        <f>IF(ISBLANK(INDEX('Policy Characteristics'!L:L,MATCH($C1533,'Policy Characteristics'!$C:$C,0))),"",INDEX('Policy Characteristics'!L:L,MATCH($C1533,'Policy Characteristics'!$C:$C,0)))</f>
        <v>industry-energy-efficiency-standards.html</v>
      </c>
    </row>
    <row r="1534" spans="1:18" s="76" customFormat="1" x14ac:dyDescent="0.25">
      <c r="A1534" s="76" t="str">
        <f>IF(ISBLANK(INDEX('Policy Characteristics'!A:A,MATCH($C1534,'Policy Characteristics'!$C:$C,0))),"",INDEX('Policy Characteristics'!A:A,MATCH($C1534,'Policy Characteristics'!$C:$C,0)))</f>
        <v>Industry</v>
      </c>
      <c r="B1534" s="200" t="str">
        <f>IF(ISBLANK(INDEX('Policy Characteristics'!B:B,MATCH($C1534,'Policy Characteristics'!$C:$C,0))),"",INDEX('Policy Characteristics'!B:B,MATCH($C1534,'Policy Characteristics'!$C:$C,0)))</f>
        <v>Industry Energy Efficiency Standards</v>
      </c>
      <c r="C1534" s="76" t="str">
        <f t="shared" si="42"/>
        <v>Percentage Improvement in Eqpt Efficiency Standards above BAU</v>
      </c>
      <c r="D1534" s="78" t="s">
        <v>1321</v>
      </c>
      <c r="E1534" s="88" t="s">
        <v>948</v>
      </c>
      <c r="F1534" t="s">
        <v>1283</v>
      </c>
      <c r="G1534" s="88" t="s">
        <v>952</v>
      </c>
      <c r="H1534" s="15">
        <v>1176</v>
      </c>
      <c r="I1534" s="213" t="s">
        <v>43</v>
      </c>
      <c r="J1534" s="202" t="str">
        <f>IF(ISBLANK(INDEX('Policy Characteristics'!D:D,MATCH($C1534,'Policy Characteristics'!$C:$C,0))),"",INDEX('Policy Characteristics'!D:D,MATCH($C1534,'Policy Characteristics'!$C:$C,0)))</f>
        <v>Industry Energy Efficiency Standards</v>
      </c>
      <c r="K1534" s="76" t="str">
        <f>IF(ISBLANK(INDEX('Policy Characteristics'!E:E,MATCH($C1534,'Policy Characteristics'!$C:$C,0))),"",INDEX('Policy Characteristics'!E:E,MATCH($C1534,'Policy Characteristics'!$C:$C,0)))</f>
        <v>indst efficiency standards</v>
      </c>
      <c r="L1534" s="205">
        <f>IF(ISBLANK(INDEX('Policy Characteristics'!F:F,MATCH($C1534,'Policy Characteristics'!$C:$C,0))),"",INDEX('Policy Characteristics'!F:F,MATCH($C1534,'Policy Characteristics'!$C:$C,0)))</f>
        <v>0</v>
      </c>
      <c r="M1534" s="205">
        <f>IF(ISBLANK(INDEX('Policy Characteristics'!G:G,MATCH($C1534,'Policy Characteristics'!$C:$C,0))),"",INDEX('Policy Characteristics'!G:G,MATCH($C1534,'Policy Characteristics'!$C:$C,0)))</f>
        <v>0.3</v>
      </c>
      <c r="N1534" s="205">
        <f>IF(ISBLANK(INDEX('Policy Characteristics'!H:H,MATCH($C1534,'Policy Characteristics'!$C:$C,0))),"",INDEX('Policy Characteristics'!H:H,MATCH($C1534,'Policy Characteristics'!$C:$C,0)))</f>
        <v>0.01</v>
      </c>
      <c r="O1534" s="76" t="str">
        <f>IF(ISBLANK(INDEX('Policy Characteristics'!I:I,MATCH($C1534,'Policy Characteristics'!$C:$C,0))),"",INDEX('Policy Characteristics'!I:I,MATCH($C1534,'Policy Characteristics'!$C:$C,0)))</f>
        <v>% reduction in energy use</v>
      </c>
      <c r="P1534" s="7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76" t="str">
        <f>IF(ISBLANK(INDEX('Policy Characteristics'!K:K,MATCH($C1534,'Policy Characteristics'!$C:$C,0))),"",INDEX('Policy Characteristics'!K:K,MATCH($C1534,'Policy Characteristics'!$C:$C,0)))</f>
        <v>industry-ag-main.html#eff-stds</v>
      </c>
      <c r="R1534" s="76" t="str">
        <f>IF(ISBLANK(INDEX('Policy Characteristics'!L:L,MATCH($C1534,'Policy Characteristics'!$C:$C,0))),"",INDEX('Policy Characteristics'!L:L,MATCH($C1534,'Policy Characteristics'!$C:$C,0)))</f>
        <v>industry-energy-efficiency-standards.html</v>
      </c>
    </row>
    <row r="1535" spans="1:18" s="76" customFormat="1" x14ac:dyDescent="0.25">
      <c r="A1535" s="76" t="str">
        <f>IF(ISBLANK(INDEX('Policy Characteristics'!A:A,MATCH($C1535,'Policy Characteristics'!$C:$C,0))),"",INDEX('Policy Characteristics'!A:A,MATCH($C1535,'Policy Characteristics'!$C:$C,0)))</f>
        <v>Industry</v>
      </c>
      <c r="B1535" s="200" t="str">
        <f>IF(ISBLANK(INDEX('Policy Characteristics'!B:B,MATCH($C1535,'Policy Characteristics'!$C:$C,0))),"",INDEX('Policy Characteristics'!B:B,MATCH($C1535,'Policy Characteristics'!$C:$C,0)))</f>
        <v>Industry Energy Efficiency Standards</v>
      </c>
      <c r="C1535" s="76" t="str">
        <f t="shared" si="42"/>
        <v>Percentage Improvement in Eqpt Efficiency Standards above BAU</v>
      </c>
      <c r="D1535" s="78" t="s">
        <v>1321</v>
      </c>
      <c r="E1535" s="88" t="s">
        <v>945</v>
      </c>
      <c r="F1535" t="s">
        <v>1283</v>
      </c>
      <c r="G1535" s="88" t="s">
        <v>950</v>
      </c>
      <c r="H1535" s="15">
        <v>1177</v>
      </c>
      <c r="I1535" s="213" t="s">
        <v>44</v>
      </c>
      <c r="J1535" s="202" t="str">
        <f>IF(ISBLANK(INDEX('Policy Characteristics'!D:D,MATCH($C1535,'Policy Characteristics'!$C:$C,0))),"",INDEX('Policy Characteristics'!D:D,MATCH($C1535,'Policy Characteristics'!$C:$C,0)))</f>
        <v>Industry Energy Efficiency Standards</v>
      </c>
      <c r="K1535" s="76" t="str">
        <f>IF(ISBLANK(INDEX('Policy Characteristics'!E:E,MATCH($C1535,'Policy Characteristics'!$C:$C,0))),"",INDEX('Policy Characteristics'!E:E,MATCH($C1535,'Policy Characteristics'!$C:$C,0)))</f>
        <v>indst efficiency standards</v>
      </c>
      <c r="L1535" s="205">
        <f>IF(ISBLANK(INDEX('Policy Characteristics'!F:F,MATCH($C1535,'Policy Characteristics'!$C:$C,0))),"",INDEX('Policy Characteristics'!F:F,MATCH($C1535,'Policy Characteristics'!$C:$C,0)))</f>
        <v>0</v>
      </c>
      <c r="M1535" s="205">
        <f>IF(ISBLANK(INDEX('Policy Characteristics'!G:G,MATCH($C1535,'Policy Characteristics'!$C:$C,0))),"",INDEX('Policy Characteristics'!G:G,MATCH($C1535,'Policy Characteristics'!$C:$C,0)))</f>
        <v>0.3</v>
      </c>
      <c r="N1535" s="205">
        <f>IF(ISBLANK(INDEX('Policy Characteristics'!H:H,MATCH($C1535,'Policy Characteristics'!$C:$C,0))),"",INDEX('Policy Characteristics'!H:H,MATCH($C1535,'Policy Characteristics'!$C:$C,0)))</f>
        <v>0.01</v>
      </c>
      <c r="O1535" s="76" t="str">
        <f>IF(ISBLANK(INDEX('Policy Characteristics'!I:I,MATCH($C1535,'Policy Characteristics'!$C:$C,0))),"",INDEX('Policy Characteristics'!I:I,MATCH($C1535,'Policy Characteristics'!$C:$C,0)))</f>
        <v>% reduction in energy use</v>
      </c>
      <c r="P1535" s="7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76" t="str">
        <f>IF(ISBLANK(INDEX('Policy Characteristics'!K:K,MATCH($C1535,'Policy Characteristics'!$C:$C,0))),"",INDEX('Policy Characteristics'!K:K,MATCH($C1535,'Policy Characteristics'!$C:$C,0)))</f>
        <v>industry-ag-main.html#eff-stds</v>
      </c>
      <c r="R1535" s="76" t="str">
        <f>IF(ISBLANK(INDEX('Policy Characteristics'!L:L,MATCH($C1535,'Policy Characteristics'!$C:$C,0))),"",INDEX('Policy Characteristics'!L:L,MATCH($C1535,'Policy Characteristics'!$C:$C,0)))</f>
        <v>industry-energy-efficiency-standards.html</v>
      </c>
    </row>
    <row r="1536" spans="1:18" s="76" customFormat="1" x14ac:dyDescent="0.25">
      <c r="A1536" s="76" t="str">
        <f>IF(ISBLANK(INDEX('Policy Characteristics'!A:A,MATCH($C1536,'Policy Characteristics'!$C:$C,0))),"",INDEX('Policy Characteristics'!A:A,MATCH($C1536,'Policy Characteristics'!$C:$C,0)))</f>
        <v>Industry</v>
      </c>
      <c r="B1536" s="200" t="str">
        <f>IF(ISBLANK(INDEX('Policy Characteristics'!B:B,MATCH($C1536,'Policy Characteristics'!$C:$C,0))),"",INDEX('Policy Characteristics'!B:B,MATCH($C1536,'Policy Characteristics'!$C:$C,0)))</f>
        <v>Industry Energy Efficiency Standards</v>
      </c>
      <c r="C1536" s="76" t="str">
        <f t="shared" si="42"/>
        <v>Percentage Improvement in Eqpt Efficiency Standards above BAU</v>
      </c>
      <c r="D1536" s="78" t="s">
        <v>1322</v>
      </c>
      <c r="E1536" s="88" t="s">
        <v>642</v>
      </c>
      <c r="F1536" t="s">
        <v>1284</v>
      </c>
      <c r="G1536" s="88" t="s">
        <v>648</v>
      </c>
      <c r="H1536" s="15">
        <v>1178</v>
      </c>
      <c r="I1536" s="201" t="s">
        <v>44</v>
      </c>
      <c r="J1536" s="202" t="str">
        <f>IF(ISBLANK(INDEX('Policy Characteristics'!D:D,MATCH($C1536,'Policy Characteristics'!$C:$C,0))),"",INDEX('Policy Characteristics'!D:D,MATCH($C1536,'Policy Characteristics'!$C:$C,0)))</f>
        <v>Industry Energy Efficiency Standards</v>
      </c>
      <c r="K1536" s="76" t="str">
        <f>IF(ISBLANK(INDEX('Policy Characteristics'!E:E,MATCH($C1536,'Policy Characteristics'!$C:$C,0))),"",INDEX('Policy Characteristics'!E:E,MATCH($C1536,'Policy Characteristics'!$C:$C,0)))</f>
        <v>indst efficiency standards</v>
      </c>
      <c r="L1536" s="205">
        <f>IF(ISBLANK(INDEX('Policy Characteristics'!F:F,MATCH($C1536,'Policy Characteristics'!$C:$C,0))),"",INDEX('Policy Characteristics'!F:F,MATCH($C1536,'Policy Characteristics'!$C:$C,0)))</f>
        <v>0</v>
      </c>
      <c r="M1536" s="205">
        <f>IF(ISBLANK(INDEX('Policy Characteristics'!G:G,MATCH($C1536,'Policy Characteristics'!$C:$C,0))),"",INDEX('Policy Characteristics'!G:G,MATCH($C1536,'Policy Characteristics'!$C:$C,0)))</f>
        <v>0.3</v>
      </c>
      <c r="N1536" s="205">
        <f>IF(ISBLANK(INDEX('Policy Characteristics'!H:H,MATCH($C1536,'Policy Characteristics'!$C:$C,0))),"",INDEX('Policy Characteristics'!H:H,MATCH($C1536,'Policy Characteristics'!$C:$C,0)))</f>
        <v>0.01</v>
      </c>
      <c r="O1536" s="76" t="str">
        <f>IF(ISBLANK(INDEX('Policy Characteristics'!I:I,MATCH($C1536,'Policy Characteristics'!$C:$C,0))),"",INDEX('Policy Characteristics'!I:I,MATCH($C1536,'Policy Characteristics'!$C:$C,0)))</f>
        <v>% reduction in energy use</v>
      </c>
      <c r="P1536" s="7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76" t="str">
        <f>IF(ISBLANK(INDEX('Policy Characteristics'!K:K,MATCH($C1536,'Policy Characteristics'!$C:$C,0))),"",INDEX('Policy Characteristics'!K:K,MATCH($C1536,'Policy Characteristics'!$C:$C,0)))</f>
        <v>industry-ag-main.html#eff-stds</v>
      </c>
      <c r="R1536" s="76" t="str">
        <f>IF(ISBLANK(INDEX('Policy Characteristics'!L:L,MATCH($C1536,'Policy Characteristics'!$C:$C,0))),"",INDEX('Policy Characteristics'!L:L,MATCH($C1536,'Policy Characteristics'!$C:$C,0)))</f>
        <v>industry-energy-efficiency-standards.html</v>
      </c>
    </row>
    <row r="1537" spans="1:18" s="76" customFormat="1" x14ac:dyDescent="0.25">
      <c r="A1537" s="76" t="str">
        <f>IF(ISBLANK(INDEX('Policy Characteristics'!A:A,MATCH($C1537,'Policy Characteristics'!$C:$C,0))),"",INDEX('Policy Characteristics'!A:A,MATCH($C1537,'Policy Characteristics'!$C:$C,0)))</f>
        <v>Industry</v>
      </c>
      <c r="B1537" s="200" t="str">
        <f>IF(ISBLANK(INDEX('Policy Characteristics'!B:B,MATCH($C1537,'Policy Characteristics'!$C:$C,0))),"",INDEX('Policy Characteristics'!B:B,MATCH($C1537,'Policy Characteristics'!$C:$C,0)))</f>
        <v>Industry Energy Efficiency Standards</v>
      </c>
      <c r="C1537" s="76" t="str">
        <f t="shared" si="42"/>
        <v>Percentage Improvement in Eqpt Efficiency Standards above BAU</v>
      </c>
      <c r="D1537" s="78" t="s">
        <v>1322</v>
      </c>
      <c r="E1537" s="88" t="s">
        <v>643</v>
      </c>
      <c r="F1537" t="s">
        <v>1284</v>
      </c>
      <c r="G1537" s="88" t="s">
        <v>651</v>
      </c>
      <c r="H1537" s="15">
        <v>1179</v>
      </c>
      <c r="I1537" s="213" t="s">
        <v>44</v>
      </c>
      <c r="J1537" s="202" t="str">
        <f>IF(ISBLANK(INDEX('Policy Characteristics'!D:D,MATCH($C1537,'Policy Characteristics'!$C:$C,0))),"",INDEX('Policy Characteristics'!D:D,MATCH($C1537,'Policy Characteristics'!$C:$C,0)))</f>
        <v>Industry Energy Efficiency Standards</v>
      </c>
      <c r="K1537" s="76" t="str">
        <f>IF(ISBLANK(INDEX('Policy Characteristics'!E:E,MATCH($C1537,'Policy Characteristics'!$C:$C,0))),"",INDEX('Policy Characteristics'!E:E,MATCH($C1537,'Policy Characteristics'!$C:$C,0)))</f>
        <v>indst efficiency standards</v>
      </c>
      <c r="L1537" s="205">
        <f>IF(ISBLANK(INDEX('Policy Characteristics'!F:F,MATCH($C1537,'Policy Characteristics'!$C:$C,0))),"",INDEX('Policy Characteristics'!F:F,MATCH($C1537,'Policy Characteristics'!$C:$C,0)))</f>
        <v>0</v>
      </c>
      <c r="M1537" s="205">
        <f>IF(ISBLANK(INDEX('Policy Characteristics'!G:G,MATCH($C1537,'Policy Characteristics'!$C:$C,0))),"",INDEX('Policy Characteristics'!G:G,MATCH($C1537,'Policy Characteristics'!$C:$C,0)))</f>
        <v>0.3</v>
      </c>
      <c r="N1537" s="205">
        <f>IF(ISBLANK(INDEX('Policy Characteristics'!H:H,MATCH($C1537,'Policy Characteristics'!$C:$C,0))),"",INDEX('Policy Characteristics'!H:H,MATCH($C1537,'Policy Characteristics'!$C:$C,0)))</f>
        <v>0.01</v>
      </c>
      <c r="O1537" s="76" t="str">
        <f>IF(ISBLANK(INDEX('Policy Characteristics'!I:I,MATCH($C1537,'Policy Characteristics'!$C:$C,0))),"",INDEX('Policy Characteristics'!I:I,MATCH($C1537,'Policy Characteristics'!$C:$C,0)))</f>
        <v>% reduction in energy use</v>
      </c>
      <c r="P1537" s="7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76" t="str">
        <f>IF(ISBLANK(INDEX('Policy Characteristics'!K:K,MATCH($C1537,'Policy Characteristics'!$C:$C,0))),"",INDEX('Policy Characteristics'!K:K,MATCH($C1537,'Policy Characteristics'!$C:$C,0)))</f>
        <v>industry-ag-main.html#eff-stds</v>
      </c>
      <c r="R1537" s="76" t="str">
        <f>IF(ISBLANK(INDEX('Policy Characteristics'!L:L,MATCH($C1537,'Policy Characteristics'!$C:$C,0))),"",INDEX('Policy Characteristics'!L:L,MATCH($C1537,'Policy Characteristics'!$C:$C,0)))</f>
        <v>industry-energy-efficiency-standards.html</v>
      </c>
    </row>
    <row r="1538" spans="1:18" s="76" customFormat="1" x14ac:dyDescent="0.25">
      <c r="A1538" s="76" t="str">
        <f>IF(ISBLANK(INDEX('Policy Characteristics'!A:A,MATCH($C1538,'Policy Characteristics'!$C:$C,0))),"",INDEX('Policy Characteristics'!A:A,MATCH($C1538,'Policy Characteristics'!$C:$C,0)))</f>
        <v>Industry</v>
      </c>
      <c r="B1538" s="200" t="str">
        <f>IF(ISBLANK(INDEX('Policy Characteristics'!B:B,MATCH($C1538,'Policy Characteristics'!$C:$C,0))),"",INDEX('Policy Characteristics'!B:B,MATCH($C1538,'Policy Characteristics'!$C:$C,0)))</f>
        <v>Industry Energy Efficiency Standards</v>
      </c>
      <c r="C1538" s="76" t="str">
        <f t="shared" si="42"/>
        <v>Percentage Improvement in Eqpt Efficiency Standards above BAU</v>
      </c>
      <c r="D1538" s="78" t="s">
        <v>1322</v>
      </c>
      <c r="E1538" s="88" t="s">
        <v>644</v>
      </c>
      <c r="F1538" t="s">
        <v>1284</v>
      </c>
      <c r="G1538" s="88" t="s">
        <v>652</v>
      </c>
      <c r="H1538" s="15">
        <v>1180</v>
      </c>
      <c r="I1538" s="213" t="s">
        <v>43</v>
      </c>
      <c r="J1538" s="202" t="str">
        <f>IF(ISBLANK(INDEX('Policy Characteristics'!D:D,MATCH($C1538,'Policy Characteristics'!$C:$C,0))),"",INDEX('Policy Characteristics'!D:D,MATCH($C1538,'Policy Characteristics'!$C:$C,0)))</f>
        <v>Industry Energy Efficiency Standards</v>
      </c>
      <c r="K1538" s="76" t="str">
        <f>IF(ISBLANK(INDEX('Policy Characteristics'!E:E,MATCH($C1538,'Policy Characteristics'!$C:$C,0))),"",INDEX('Policy Characteristics'!E:E,MATCH($C1538,'Policy Characteristics'!$C:$C,0)))</f>
        <v>indst efficiency standards</v>
      </c>
      <c r="L1538" s="205">
        <f>IF(ISBLANK(INDEX('Policy Characteristics'!F:F,MATCH($C1538,'Policy Characteristics'!$C:$C,0))),"",INDEX('Policy Characteristics'!F:F,MATCH($C1538,'Policy Characteristics'!$C:$C,0)))</f>
        <v>0</v>
      </c>
      <c r="M1538" s="205">
        <f>IF(ISBLANK(INDEX('Policy Characteristics'!G:G,MATCH($C1538,'Policy Characteristics'!$C:$C,0))),"",INDEX('Policy Characteristics'!G:G,MATCH($C1538,'Policy Characteristics'!$C:$C,0)))</f>
        <v>0.3</v>
      </c>
      <c r="N1538" s="205">
        <f>IF(ISBLANK(INDEX('Policy Characteristics'!H:H,MATCH($C1538,'Policy Characteristics'!$C:$C,0))),"",INDEX('Policy Characteristics'!H:H,MATCH($C1538,'Policy Characteristics'!$C:$C,0)))</f>
        <v>0.01</v>
      </c>
      <c r="O1538" s="76" t="str">
        <f>IF(ISBLANK(INDEX('Policy Characteristics'!I:I,MATCH($C1538,'Policy Characteristics'!$C:$C,0))),"",INDEX('Policy Characteristics'!I:I,MATCH($C1538,'Policy Characteristics'!$C:$C,0)))</f>
        <v>% reduction in energy use</v>
      </c>
      <c r="P1538" s="7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76" t="str">
        <f>IF(ISBLANK(INDEX('Policy Characteristics'!K:K,MATCH($C1538,'Policy Characteristics'!$C:$C,0))),"",INDEX('Policy Characteristics'!K:K,MATCH($C1538,'Policy Characteristics'!$C:$C,0)))</f>
        <v>industry-ag-main.html#eff-stds</v>
      </c>
      <c r="R1538" s="76" t="str">
        <f>IF(ISBLANK(INDEX('Policy Characteristics'!L:L,MATCH($C1538,'Policy Characteristics'!$C:$C,0))),"",INDEX('Policy Characteristics'!L:L,MATCH($C1538,'Policy Characteristics'!$C:$C,0)))</f>
        <v>industry-energy-efficiency-standards.html</v>
      </c>
    </row>
    <row r="1539" spans="1:18" s="76" customFormat="1" x14ac:dyDescent="0.25">
      <c r="A1539" s="76" t="str">
        <f>IF(ISBLANK(INDEX('Policy Characteristics'!A:A,MATCH($C1539,'Policy Characteristics'!$C:$C,0))),"",INDEX('Policy Characteristics'!A:A,MATCH($C1539,'Policy Characteristics'!$C:$C,0)))</f>
        <v>Industry</v>
      </c>
      <c r="B1539" s="200" t="str">
        <f>IF(ISBLANK(INDEX('Policy Characteristics'!B:B,MATCH($C1539,'Policy Characteristics'!$C:$C,0))),"",INDEX('Policy Characteristics'!B:B,MATCH($C1539,'Policy Characteristics'!$C:$C,0)))</f>
        <v>Industry Energy Efficiency Standards</v>
      </c>
      <c r="C1539" s="76" t="str">
        <f t="shared" si="42"/>
        <v>Percentage Improvement in Eqpt Efficiency Standards above BAU</v>
      </c>
      <c r="D1539" s="78" t="s">
        <v>1322</v>
      </c>
      <c r="E1539" s="88" t="s">
        <v>645</v>
      </c>
      <c r="F1539" t="s">
        <v>1284</v>
      </c>
      <c r="G1539" s="88" t="s">
        <v>649</v>
      </c>
      <c r="H1539" s="15">
        <v>1181</v>
      </c>
      <c r="I1539" s="213" t="s">
        <v>44</v>
      </c>
      <c r="J1539" s="202" t="str">
        <f>IF(ISBLANK(INDEX('Policy Characteristics'!D:D,MATCH($C1539,'Policy Characteristics'!$C:$C,0))),"",INDEX('Policy Characteristics'!D:D,MATCH($C1539,'Policy Characteristics'!$C:$C,0)))</f>
        <v>Industry Energy Efficiency Standards</v>
      </c>
      <c r="K1539" s="76" t="str">
        <f>IF(ISBLANK(INDEX('Policy Characteristics'!E:E,MATCH($C1539,'Policy Characteristics'!$C:$C,0))),"",INDEX('Policy Characteristics'!E:E,MATCH($C1539,'Policy Characteristics'!$C:$C,0)))</f>
        <v>indst efficiency standards</v>
      </c>
      <c r="L1539" s="205">
        <f>IF(ISBLANK(INDEX('Policy Characteristics'!F:F,MATCH($C1539,'Policy Characteristics'!$C:$C,0))),"",INDEX('Policy Characteristics'!F:F,MATCH($C1539,'Policy Characteristics'!$C:$C,0)))</f>
        <v>0</v>
      </c>
      <c r="M1539" s="205">
        <f>IF(ISBLANK(INDEX('Policy Characteristics'!G:G,MATCH($C1539,'Policy Characteristics'!$C:$C,0))),"",INDEX('Policy Characteristics'!G:G,MATCH($C1539,'Policy Characteristics'!$C:$C,0)))</f>
        <v>0.3</v>
      </c>
      <c r="N1539" s="205">
        <f>IF(ISBLANK(INDEX('Policy Characteristics'!H:H,MATCH($C1539,'Policy Characteristics'!$C:$C,0))),"",INDEX('Policy Characteristics'!H:H,MATCH($C1539,'Policy Characteristics'!$C:$C,0)))</f>
        <v>0.01</v>
      </c>
      <c r="O1539" s="76" t="str">
        <f>IF(ISBLANK(INDEX('Policy Characteristics'!I:I,MATCH($C1539,'Policy Characteristics'!$C:$C,0))),"",INDEX('Policy Characteristics'!I:I,MATCH($C1539,'Policy Characteristics'!$C:$C,0)))</f>
        <v>% reduction in energy use</v>
      </c>
      <c r="P1539" s="7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76" t="str">
        <f>IF(ISBLANK(INDEX('Policy Characteristics'!K:K,MATCH($C1539,'Policy Characteristics'!$C:$C,0))),"",INDEX('Policy Characteristics'!K:K,MATCH($C1539,'Policy Characteristics'!$C:$C,0)))</f>
        <v>industry-ag-main.html#eff-stds</v>
      </c>
      <c r="R1539" s="76" t="str">
        <f>IF(ISBLANK(INDEX('Policy Characteristics'!L:L,MATCH($C1539,'Policy Characteristics'!$C:$C,0))),"",INDEX('Policy Characteristics'!L:L,MATCH($C1539,'Policy Characteristics'!$C:$C,0)))</f>
        <v>industry-energy-efficiency-standards.html</v>
      </c>
    </row>
    <row r="1540" spans="1:18" s="76" customFormat="1" x14ac:dyDescent="0.25">
      <c r="A1540" s="76" t="str">
        <f>IF(ISBLANK(INDEX('Policy Characteristics'!A:A,MATCH($C1540,'Policy Characteristics'!$C:$C,0))),"",INDEX('Policy Characteristics'!A:A,MATCH($C1540,'Policy Characteristics'!$C:$C,0)))</f>
        <v>Industry</v>
      </c>
      <c r="B1540" s="200" t="str">
        <f>IF(ISBLANK(INDEX('Policy Characteristics'!B:B,MATCH($C1540,'Policy Characteristics'!$C:$C,0))),"",INDEX('Policy Characteristics'!B:B,MATCH($C1540,'Policy Characteristics'!$C:$C,0)))</f>
        <v>Industry Energy Efficiency Standards</v>
      </c>
      <c r="C1540" s="76" t="str">
        <f t="shared" si="42"/>
        <v>Percentage Improvement in Eqpt Efficiency Standards above BAU</v>
      </c>
      <c r="D1540" s="78" t="s">
        <v>1322</v>
      </c>
      <c r="E1540" s="88" t="s">
        <v>646</v>
      </c>
      <c r="F1540" t="s">
        <v>1284</v>
      </c>
      <c r="G1540" s="88" t="s">
        <v>650</v>
      </c>
      <c r="H1540" s="15">
        <v>1182</v>
      </c>
      <c r="I1540" s="213" t="s">
        <v>44</v>
      </c>
      <c r="J1540" s="202" t="str">
        <f>IF(ISBLANK(INDEX('Policy Characteristics'!D:D,MATCH($C1540,'Policy Characteristics'!$C:$C,0))),"",INDEX('Policy Characteristics'!D:D,MATCH($C1540,'Policy Characteristics'!$C:$C,0)))</f>
        <v>Industry Energy Efficiency Standards</v>
      </c>
      <c r="K1540" s="76" t="str">
        <f>IF(ISBLANK(INDEX('Policy Characteristics'!E:E,MATCH($C1540,'Policy Characteristics'!$C:$C,0))),"",INDEX('Policy Characteristics'!E:E,MATCH($C1540,'Policy Characteristics'!$C:$C,0)))</f>
        <v>indst efficiency standards</v>
      </c>
      <c r="L1540" s="205">
        <f>IF(ISBLANK(INDEX('Policy Characteristics'!F:F,MATCH($C1540,'Policy Characteristics'!$C:$C,0))),"",INDEX('Policy Characteristics'!F:F,MATCH($C1540,'Policy Characteristics'!$C:$C,0)))</f>
        <v>0</v>
      </c>
      <c r="M1540" s="205">
        <f>IF(ISBLANK(INDEX('Policy Characteristics'!G:G,MATCH($C1540,'Policy Characteristics'!$C:$C,0))),"",INDEX('Policy Characteristics'!G:G,MATCH($C1540,'Policy Characteristics'!$C:$C,0)))</f>
        <v>0.3</v>
      </c>
      <c r="N1540" s="205">
        <f>IF(ISBLANK(INDEX('Policy Characteristics'!H:H,MATCH($C1540,'Policy Characteristics'!$C:$C,0))),"",INDEX('Policy Characteristics'!H:H,MATCH($C1540,'Policy Characteristics'!$C:$C,0)))</f>
        <v>0.01</v>
      </c>
      <c r="O1540" s="76" t="str">
        <f>IF(ISBLANK(INDEX('Policy Characteristics'!I:I,MATCH($C1540,'Policy Characteristics'!$C:$C,0))),"",INDEX('Policy Characteristics'!I:I,MATCH($C1540,'Policy Characteristics'!$C:$C,0)))</f>
        <v>% reduction in energy use</v>
      </c>
      <c r="P1540" s="7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76" t="str">
        <f>IF(ISBLANK(INDEX('Policy Characteristics'!K:K,MATCH($C1540,'Policy Characteristics'!$C:$C,0))),"",INDEX('Policy Characteristics'!K:K,MATCH($C1540,'Policy Characteristics'!$C:$C,0)))</f>
        <v>industry-ag-main.html#eff-stds</v>
      </c>
      <c r="R1540" s="76" t="str">
        <f>IF(ISBLANK(INDEX('Policy Characteristics'!L:L,MATCH($C1540,'Policy Characteristics'!$C:$C,0))),"",INDEX('Policy Characteristics'!L:L,MATCH($C1540,'Policy Characteristics'!$C:$C,0)))</f>
        <v>industry-energy-efficiency-standards.html</v>
      </c>
    </row>
    <row r="1541" spans="1:18" s="76" customFormat="1" x14ac:dyDescent="0.25">
      <c r="A1541" s="76" t="str">
        <f>IF(ISBLANK(INDEX('Policy Characteristics'!A:A,MATCH($C1541,'Policy Characteristics'!$C:$C,0))),"",INDEX('Policy Characteristics'!A:A,MATCH($C1541,'Policy Characteristics'!$C:$C,0)))</f>
        <v>Industry</v>
      </c>
      <c r="B1541" s="200" t="str">
        <f>IF(ISBLANK(INDEX('Policy Characteristics'!B:B,MATCH($C1541,'Policy Characteristics'!$C:$C,0))),"",INDEX('Policy Characteristics'!B:B,MATCH($C1541,'Policy Characteristics'!$C:$C,0)))</f>
        <v>Industry Energy Efficiency Standards</v>
      </c>
      <c r="C1541" s="76" t="str">
        <f t="shared" si="42"/>
        <v>Percentage Improvement in Eqpt Efficiency Standards above BAU</v>
      </c>
      <c r="D1541" s="78" t="s">
        <v>1322</v>
      </c>
      <c r="E1541" s="88" t="s">
        <v>647</v>
      </c>
      <c r="F1541" t="s">
        <v>1284</v>
      </c>
      <c r="G1541" s="88" t="s">
        <v>653</v>
      </c>
      <c r="H1541" s="15">
        <v>1183</v>
      </c>
      <c r="I1541" s="213" t="s">
        <v>44</v>
      </c>
      <c r="J1541" s="202" t="str">
        <f>IF(ISBLANK(INDEX('Policy Characteristics'!D:D,MATCH($C1541,'Policy Characteristics'!$C:$C,0))),"",INDEX('Policy Characteristics'!D:D,MATCH($C1541,'Policy Characteristics'!$C:$C,0)))</f>
        <v>Industry Energy Efficiency Standards</v>
      </c>
      <c r="K1541" s="76" t="str">
        <f>IF(ISBLANK(INDEX('Policy Characteristics'!E:E,MATCH($C1541,'Policy Characteristics'!$C:$C,0))),"",INDEX('Policy Characteristics'!E:E,MATCH($C1541,'Policy Characteristics'!$C:$C,0)))</f>
        <v>indst efficiency standards</v>
      </c>
      <c r="L1541" s="205">
        <f>IF(ISBLANK(INDEX('Policy Characteristics'!F:F,MATCH($C1541,'Policy Characteristics'!$C:$C,0))),"",INDEX('Policy Characteristics'!F:F,MATCH($C1541,'Policy Characteristics'!$C:$C,0)))</f>
        <v>0</v>
      </c>
      <c r="M1541" s="205">
        <f>IF(ISBLANK(INDEX('Policy Characteristics'!G:G,MATCH($C1541,'Policy Characteristics'!$C:$C,0))),"",INDEX('Policy Characteristics'!G:G,MATCH($C1541,'Policy Characteristics'!$C:$C,0)))</f>
        <v>0.3</v>
      </c>
      <c r="N1541" s="205">
        <f>IF(ISBLANK(INDEX('Policy Characteristics'!H:H,MATCH($C1541,'Policy Characteristics'!$C:$C,0))),"",INDEX('Policy Characteristics'!H:H,MATCH($C1541,'Policy Characteristics'!$C:$C,0)))</f>
        <v>0.01</v>
      </c>
      <c r="O1541" s="76" t="str">
        <f>IF(ISBLANK(INDEX('Policy Characteristics'!I:I,MATCH($C1541,'Policy Characteristics'!$C:$C,0))),"",INDEX('Policy Characteristics'!I:I,MATCH($C1541,'Policy Characteristics'!$C:$C,0)))</f>
        <v>% reduction in energy use</v>
      </c>
      <c r="P1541" s="7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76" t="str">
        <f>IF(ISBLANK(INDEX('Policy Characteristics'!K:K,MATCH($C1541,'Policy Characteristics'!$C:$C,0))),"",INDEX('Policy Characteristics'!K:K,MATCH($C1541,'Policy Characteristics'!$C:$C,0)))</f>
        <v>industry-ag-main.html#eff-stds</v>
      </c>
      <c r="R1541" s="76" t="str">
        <f>IF(ISBLANK(INDEX('Policy Characteristics'!L:L,MATCH($C1541,'Policy Characteristics'!$C:$C,0))),"",INDEX('Policy Characteristics'!L:L,MATCH($C1541,'Policy Characteristics'!$C:$C,0)))</f>
        <v>industry-energy-efficiency-standards.html</v>
      </c>
    </row>
    <row r="1542" spans="1:18" s="76" customFormat="1" x14ac:dyDescent="0.25">
      <c r="A1542" s="76" t="str">
        <f>IF(ISBLANK(INDEX('Policy Characteristics'!A:A,MATCH($C1542,'Policy Characteristics'!$C:$C,0))),"",INDEX('Policy Characteristics'!A:A,MATCH($C1542,'Policy Characteristics'!$C:$C,0)))</f>
        <v>Industry</v>
      </c>
      <c r="B1542" s="200" t="str">
        <f>IF(ISBLANK(INDEX('Policy Characteristics'!B:B,MATCH($C1542,'Policy Characteristics'!$C:$C,0))),"",INDEX('Policy Characteristics'!B:B,MATCH($C1542,'Policy Characteristics'!$C:$C,0)))</f>
        <v>Industry Energy Efficiency Standards</v>
      </c>
      <c r="C1542" s="76" t="str">
        <f t="shared" si="42"/>
        <v>Percentage Improvement in Eqpt Efficiency Standards above BAU</v>
      </c>
      <c r="D1542" s="78" t="s">
        <v>1322</v>
      </c>
      <c r="E1542" s="88" t="s">
        <v>946</v>
      </c>
      <c r="F1542" t="s">
        <v>1284</v>
      </c>
      <c r="G1542" s="88" t="s">
        <v>949</v>
      </c>
      <c r="H1542" s="15">
        <v>1184</v>
      </c>
      <c r="I1542" s="213" t="s">
        <v>44</v>
      </c>
      <c r="J1542" s="202" t="str">
        <f>IF(ISBLANK(INDEX('Policy Characteristics'!D:D,MATCH($C1542,'Policy Characteristics'!$C:$C,0))),"",INDEX('Policy Characteristics'!D:D,MATCH($C1542,'Policy Characteristics'!$C:$C,0)))</f>
        <v>Industry Energy Efficiency Standards</v>
      </c>
      <c r="K1542" s="76" t="str">
        <f>IF(ISBLANK(INDEX('Policy Characteristics'!E:E,MATCH($C1542,'Policy Characteristics'!$C:$C,0))),"",INDEX('Policy Characteristics'!E:E,MATCH($C1542,'Policy Characteristics'!$C:$C,0)))</f>
        <v>indst efficiency standards</v>
      </c>
      <c r="L1542" s="205">
        <f>IF(ISBLANK(INDEX('Policy Characteristics'!F:F,MATCH($C1542,'Policy Characteristics'!$C:$C,0))),"",INDEX('Policy Characteristics'!F:F,MATCH($C1542,'Policy Characteristics'!$C:$C,0)))</f>
        <v>0</v>
      </c>
      <c r="M1542" s="205">
        <f>IF(ISBLANK(INDEX('Policy Characteristics'!G:G,MATCH($C1542,'Policy Characteristics'!$C:$C,0))),"",INDEX('Policy Characteristics'!G:G,MATCH($C1542,'Policy Characteristics'!$C:$C,0)))</f>
        <v>0.3</v>
      </c>
      <c r="N1542" s="205">
        <f>IF(ISBLANK(INDEX('Policy Characteristics'!H:H,MATCH($C1542,'Policy Characteristics'!$C:$C,0))),"",INDEX('Policy Characteristics'!H:H,MATCH($C1542,'Policy Characteristics'!$C:$C,0)))</f>
        <v>0.01</v>
      </c>
      <c r="O1542" s="76" t="str">
        <f>IF(ISBLANK(INDEX('Policy Characteristics'!I:I,MATCH($C1542,'Policy Characteristics'!$C:$C,0))),"",INDEX('Policy Characteristics'!I:I,MATCH($C1542,'Policy Characteristics'!$C:$C,0)))</f>
        <v>% reduction in energy use</v>
      </c>
      <c r="P1542" s="7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76" t="str">
        <f>IF(ISBLANK(INDEX('Policy Characteristics'!K:K,MATCH($C1542,'Policy Characteristics'!$C:$C,0))),"",INDEX('Policy Characteristics'!K:K,MATCH($C1542,'Policy Characteristics'!$C:$C,0)))</f>
        <v>industry-ag-main.html#eff-stds</v>
      </c>
      <c r="R1542" s="76" t="str">
        <f>IF(ISBLANK(INDEX('Policy Characteristics'!L:L,MATCH($C1542,'Policy Characteristics'!$C:$C,0))),"",INDEX('Policy Characteristics'!L:L,MATCH($C1542,'Policy Characteristics'!$C:$C,0)))</f>
        <v>industry-energy-efficiency-standards.html</v>
      </c>
    </row>
    <row r="1543" spans="1:18" s="76" customFormat="1" x14ac:dyDescent="0.25">
      <c r="A1543" s="76" t="str">
        <f>IF(ISBLANK(INDEX('Policy Characteristics'!A:A,MATCH($C1543,'Policy Characteristics'!$C:$C,0))),"",INDEX('Policy Characteristics'!A:A,MATCH($C1543,'Policy Characteristics'!$C:$C,0)))</f>
        <v>Industry</v>
      </c>
      <c r="B1543" s="200" t="str">
        <f>IF(ISBLANK(INDEX('Policy Characteristics'!B:B,MATCH($C1543,'Policy Characteristics'!$C:$C,0))),"",INDEX('Policy Characteristics'!B:B,MATCH($C1543,'Policy Characteristics'!$C:$C,0)))</f>
        <v>Industry Energy Efficiency Standards</v>
      </c>
      <c r="C1543" s="76" t="str">
        <f t="shared" si="42"/>
        <v>Percentage Improvement in Eqpt Efficiency Standards above BAU</v>
      </c>
      <c r="D1543" s="78" t="s">
        <v>1322</v>
      </c>
      <c r="E1543" s="88" t="s">
        <v>947</v>
      </c>
      <c r="F1543" t="s">
        <v>1284</v>
      </c>
      <c r="G1543" s="88" t="s">
        <v>951</v>
      </c>
      <c r="H1543" s="15">
        <v>1185</v>
      </c>
      <c r="I1543" s="213" t="s">
        <v>44</v>
      </c>
      <c r="J1543" s="202" t="str">
        <f>IF(ISBLANK(INDEX('Policy Characteristics'!D:D,MATCH($C1543,'Policy Characteristics'!$C:$C,0))),"",INDEX('Policy Characteristics'!D:D,MATCH($C1543,'Policy Characteristics'!$C:$C,0)))</f>
        <v>Industry Energy Efficiency Standards</v>
      </c>
      <c r="K1543" s="76" t="str">
        <f>IF(ISBLANK(INDEX('Policy Characteristics'!E:E,MATCH($C1543,'Policy Characteristics'!$C:$C,0))),"",INDEX('Policy Characteristics'!E:E,MATCH($C1543,'Policy Characteristics'!$C:$C,0)))</f>
        <v>indst efficiency standards</v>
      </c>
      <c r="L1543" s="205">
        <f>IF(ISBLANK(INDEX('Policy Characteristics'!F:F,MATCH($C1543,'Policy Characteristics'!$C:$C,0))),"",INDEX('Policy Characteristics'!F:F,MATCH($C1543,'Policy Characteristics'!$C:$C,0)))</f>
        <v>0</v>
      </c>
      <c r="M1543" s="205">
        <f>IF(ISBLANK(INDEX('Policy Characteristics'!G:G,MATCH($C1543,'Policy Characteristics'!$C:$C,0))),"",INDEX('Policy Characteristics'!G:G,MATCH($C1543,'Policy Characteristics'!$C:$C,0)))</f>
        <v>0.3</v>
      </c>
      <c r="N1543" s="205">
        <f>IF(ISBLANK(INDEX('Policy Characteristics'!H:H,MATCH($C1543,'Policy Characteristics'!$C:$C,0))),"",INDEX('Policy Characteristics'!H:H,MATCH($C1543,'Policy Characteristics'!$C:$C,0)))</f>
        <v>0.01</v>
      </c>
      <c r="O1543" s="76" t="str">
        <f>IF(ISBLANK(INDEX('Policy Characteristics'!I:I,MATCH($C1543,'Policy Characteristics'!$C:$C,0))),"",INDEX('Policy Characteristics'!I:I,MATCH($C1543,'Policy Characteristics'!$C:$C,0)))</f>
        <v>% reduction in energy use</v>
      </c>
      <c r="P1543" s="7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76" t="str">
        <f>IF(ISBLANK(INDEX('Policy Characteristics'!K:K,MATCH($C1543,'Policy Characteristics'!$C:$C,0))),"",INDEX('Policy Characteristics'!K:K,MATCH($C1543,'Policy Characteristics'!$C:$C,0)))</f>
        <v>industry-ag-main.html#eff-stds</v>
      </c>
      <c r="R1543" s="76" t="str">
        <f>IF(ISBLANK(INDEX('Policy Characteristics'!L:L,MATCH($C1543,'Policy Characteristics'!$C:$C,0))),"",INDEX('Policy Characteristics'!L:L,MATCH($C1543,'Policy Characteristics'!$C:$C,0)))</f>
        <v>industry-energy-efficiency-standards.html</v>
      </c>
    </row>
    <row r="1544" spans="1:18" s="76" customFormat="1" x14ac:dyDescent="0.25">
      <c r="A1544" s="76" t="str">
        <f>IF(ISBLANK(INDEX('Policy Characteristics'!A:A,MATCH($C1544,'Policy Characteristics'!$C:$C,0))),"",INDEX('Policy Characteristics'!A:A,MATCH($C1544,'Policy Characteristics'!$C:$C,0)))</f>
        <v>Industry</v>
      </c>
      <c r="B1544" s="200" t="str">
        <f>IF(ISBLANK(INDEX('Policy Characteristics'!B:B,MATCH($C1544,'Policy Characteristics'!$C:$C,0))),"",INDEX('Policy Characteristics'!B:B,MATCH($C1544,'Policy Characteristics'!$C:$C,0)))</f>
        <v>Industry Energy Efficiency Standards</v>
      </c>
      <c r="C1544" s="76" t="str">
        <f t="shared" si="42"/>
        <v>Percentage Improvement in Eqpt Efficiency Standards above BAU</v>
      </c>
      <c r="D1544" s="78" t="s">
        <v>1322</v>
      </c>
      <c r="E1544" s="88" t="s">
        <v>948</v>
      </c>
      <c r="F1544" t="s">
        <v>1284</v>
      </c>
      <c r="G1544" s="88" t="s">
        <v>952</v>
      </c>
      <c r="H1544" s="15">
        <v>1186</v>
      </c>
      <c r="I1544" s="213" t="s">
        <v>44</v>
      </c>
      <c r="J1544" s="202" t="str">
        <f>IF(ISBLANK(INDEX('Policy Characteristics'!D:D,MATCH($C1544,'Policy Characteristics'!$C:$C,0))),"",INDEX('Policy Characteristics'!D:D,MATCH($C1544,'Policy Characteristics'!$C:$C,0)))</f>
        <v>Industry Energy Efficiency Standards</v>
      </c>
      <c r="K1544" s="76" t="str">
        <f>IF(ISBLANK(INDEX('Policy Characteristics'!E:E,MATCH($C1544,'Policy Characteristics'!$C:$C,0))),"",INDEX('Policy Characteristics'!E:E,MATCH($C1544,'Policy Characteristics'!$C:$C,0)))</f>
        <v>indst efficiency standards</v>
      </c>
      <c r="L1544" s="205">
        <f>IF(ISBLANK(INDEX('Policy Characteristics'!F:F,MATCH($C1544,'Policy Characteristics'!$C:$C,0))),"",INDEX('Policy Characteristics'!F:F,MATCH($C1544,'Policy Characteristics'!$C:$C,0)))</f>
        <v>0</v>
      </c>
      <c r="M1544" s="205">
        <f>IF(ISBLANK(INDEX('Policy Characteristics'!G:G,MATCH($C1544,'Policy Characteristics'!$C:$C,0))),"",INDEX('Policy Characteristics'!G:G,MATCH($C1544,'Policy Characteristics'!$C:$C,0)))</f>
        <v>0.3</v>
      </c>
      <c r="N1544" s="205">
        <f>IF(ISBLANK(INDEX('Policy Characteristics'!H:H,MATCH($C1544,'Policy Characteristics'!$C:$C,0))),"",INDEX('Policy Characteristics'!H:H,MATCH($C1544,'Policy Characteristics'!$C:$C,0)))</f>
        <v>0.01</v>
      </c>
      <c r="O1544" s="76" t="str">
        <f>IF(ISBLANK(INDEX('Policy Characteristics'!I:I,MATCH($C1544,'Policy Characteristics'!$C:$C,0))),"",INDEX('Policy Characteristics'!I:I,MATCH($C1544,'Policy Characteristics'!$C:$C,0)))</f>
        <v>% reduction in energy use</v>
      </c>
      <c r="P1544" s="7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76" t="str">
        <f>IF(ISBLANK(INDEX('Policy Characteristics'!K:K,MATCH($C1544,'Policy Characteristics'!$C:$C,0))),"",INDEX('Policy Characteristics'!K:K,MATCH($C1544,'Policy Characteristics'!$C:$C,0)))</f>
        <v>industry-ag-main.html#eff-stds</v>
      </c>
      <c r="R1544" s="76" t="str">
        <f>IF(ISBLANK(INDEX('Policy Characteristics'!L:L,MATCH($C1544,'Policy Characteristics'!$C:$C,0))),"",INDEX('Policy Characteristics'!L:L,MATCH($C1544,'Policy Characteristics'!$C:$C,0)))</f>
        <v>industry-energy-efficiency-standards.html</v>
      </c>
    </row>
    <row r="1545" spans="1:18" s="76" customFormat="1" x14ac:dyDescent="0.25">
      <c r="A1545" s="76" t="str">
        <f>IF(ISBLANK(INDEX('Policy Characteristics'!A:A,MATCH($C1545,'Policy Characteristics'!$C:$C,0))),"",INDEX('Policy Characteristics'!A:A,MATCH($C1545,'Policy Characteristics'!$C:$C,0)))</f>
        <v>Industry</v>
      </c>
      <c r="B1545" s="200" t="str">
        <f>IF(ISBLANK(INDEX('Policy Characteristics'!B:B,MATCH($C1545,'Policy Characteristics'!$C:$C,0))),"",INDEX('Policy Characteristics'!B:B,MATCH($C1545,'Policy Characteristics'!$C:$C,0)))</f>
        <v>Industry Energy Efficiency Standards</v>
      </c>
      <c r="C1545" s="76" t="str">
        <f t="shared" si="42"/>
        <v>Percentage Improvement in Eqpt Efficiency Standards above BAU</v>
      </c>
      <c r="D1545" s="78" t="s">
        <v>1322</v>
      </c>
      <c r="E1545" s="88" t="s">
        <v>945</v>
      </c>
      <c r="F1545" t="s">
        <v>1284</v>
      </c>
      <c r="G1545" s="88" t="s">
        <v>950</v>
      </c>
      <c r="H1545" s="15">
        <v>1187</v>
      </c>
      <c r="I1545" s="213" t="s">
        <v>44</v>
      </c>
      <c r="J1545" s="202" t="str">
        <f>IF(ISBLANK(INDEX('Policy Characteristics'!D:D,MATCH($C1545,'Policy Characteristics'!$C:$C,0))),"",INDEX('Policy Characteristics'!D:D,MATCH($C1545,'Policy Characteristics'!$C:$C,0)))</f>
        <v>Industry Energy Efficiency Standards</v>
      </c>
      <c r="K1545" s="76" t="str">
        <f>IF(ISBLANK(INDEX('Policy Characteristics'!E:E,MATCH($C1545,'Policy Characteristics'!$C:$C,0))),"",INDEX('Policy Characteristics'!E:E,MATCH($C1545,'Policy Characteristics'!$C:$C,0)))</f>
        <v>indst efficiency standards</v>
      </c>
      <c r="L1545" s="205">
        <f>IF(ISBLANK(INDEX('Policy Characteristics'!F:F,MATCH($C1545,'Policy Characteristics'!$C:$C,0))),"",INDEX('Policy Characteristics'!F:F,MATCH($C1545,'Policy Characteristics'!$C:$C,0)))</f>
        <v>0</v>
      </c>
      <c r="M1545" s="205">
        <f>IF(ISBLANK(INDEX('Policy Characteristics'!G:G,MATCH($C1545,'Policy Characteristics'!$C:$C,0))),"",INDEX('Policy Characteristics'!G:G,MATCH($C1545,'Policy Characteristics'!$C:$C,0)))</f>
        <v>0.3</v>
      </c>
      <c r="N1545" s="205">
        <f>IF(ISBLANK(INDEX('Policy Characteristics'!H:H,MATCH($C1545,'Policy Characteristics'!$C:$C,0))),"",INDEX('Policy Characteristics'!H:H,MATCH($C1545,'Policy Characteristics'!$C:$C,0)))</f>
        <v>0.01</v>
      </c>
      <c r="O1545" s="76" t="str">
        <f>IF(ISBLANK(INDEX('Policy Characteristics'!I:I,MATCH($C1545,'Policy Characteristics'!$C:$C,0))),"",INDEX('Policy Characteristics'!I:I,MATCH($C1545,'Policy Characteristics'!$C:$C,0)))</f>
        <v>% reduction in energy use</v>
      </c>
      <c r="P1545" s="7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76" t="str">
        <f>IF(ISBLANK(INDEX('Policy Characteristics'!K:K,MATCH($C1545,'Policy Characteristics'!$C:$C,0))),"",INDEX('Policy Characteristics'!K:K,MATCH($C1545,'Policy Characteristics'!$C:$C,0)))</f>
        <v>industry-ag-main.html#eff-stds</v>
      </c>
      <c r="R1545" s="76" t="str">
        <f>IF(ISBLANK(INDEX('Policy Characteristics'!L:L,MATCH($C1545,'Policy Characteristics'!$C:$C,0))),"",INDEX('Policy Characteristics'!L:L,MATCH($C1545,'Policy Characteristics'!$C:$C,0)))</f>
        <v>industry-energy-efficiency-standards.html</v>
      </c>
    </row>
    <row r="1546" spans="1:18" s="76" customFormat="1" x14ac:dyDescent="0.25">
      <c r="A1546" s="76" t="str">
        <f>IF(ISBLANK(INDEX('Policy Characteristics'!A:A,MATCH($C1546,'Policy Characteristics'!$C:$C,0))),"",INDEX('Policy Characteristics'!A:A,MATCH($C1546,'Policy Characteristics'!$C:$C,0)))</f>
        <v>Industry</v>
      </c>
      <c r="B1546" s="200" t="str">
        <f>IF(ISBLANK(INDEX('Policy Characteristics'!B:B,MATCH($C1546,'Policy Characteristics'!$C:$C,0))),"",INDEX('Policy Characteristics'!B:B,MATCH($C1546,'Policy Characteristics'!$C:$C,0)))</f>
        <v>Industry Energy Efficiency Standards</v>
      </c>
      <c r="C1546" s="76" t="str">
        <f t="shared" si="42"/>
        <v>Percentage Improvement in Eqpt Efficiency Standards above BAU</v>
      </c>
      <c r="D1546" s="78" t="s">
        <v>1323</v>
      </c>
      <c r="E1546" s="88" t="s">
        <v>642</v>
      </c>
      <c r="F1546" t="s">
        <v>1326</v>
      </c>
      <c r="G1546" s="88" t="s">
        <v>648</v>
      </c>
      <c r="H1546" s="15">
        <v>1188</v>
      </c>
      <c r="I1546" s="213" t="s">
        <v>43</v>
      </c>
      <c r="J1546" s="202" t="str">
        <f>IF(ISBLANK(INDEX('Policy Characteristics'!D:D,MATCH($C1546,'Policy Characteristics'!$C:$C,0))),"",INDEX('Policy Characteristics'!D:D,MATCH($C1546,'Policy Characteristics'!$C:$C,0)))</f>
        <v>Industry Energy Efficiency Standards</v>
      </c>
      <c r="K1546" s="76" t="str">
        <f>IF(ISBLANK(INDEX('Policy Characteristics'!E:E,MATCH($C1546,'Policy Characteristics'!$C:$C,0))),"",INDEX('Policy Characteristics'!E:E,MATCH($C1546,'Policy Characteristics'!$C:$C,0)))</f>
        <v>indst efficiency standards</v>
      </c>
      <c r="L1546" s="205">
        <f>IF(ISBLANK(INDEX('Policy Characteristics'!F:F,MATCH($C1546,'Policy Characteristics'!$C:$C,0))),"",INDEX('Policy Characteristics'!F:F,MATCH($C1546,'Policy Characteristics'!$C:$C,0)))</f>
        <v>0</v>
      </c>
      <c r="M1546" s="205">
        <f>IF(ISBLANK(INDEX('Policy Characteristics'!G:G,MATCH($C1546,'Policy Characteristics'!$C:$C,0))),"",INDEX('Policy Characteristics'!G:G,MATCH($C1546,'Policy Characteristics'!$C:$C,0)))</f>
        <v>0.3</v>
      </c>
      <c r="N1546" s="205">
        <f>IF(ISBLANK(INDEX('Policy Characteristics'!H:H,MATCH($C1546,'Policy Characteristics'!$C:$C,0))),"",INDEX('Policy Characteristics'!H:H,MATCH($C1546,'Policy Characteristics'!$C:$C,0)))</f>
        <v>0.01</v>
      </c>
      <c r="O1546" s="76" t="str">
        <f>IF(ISBLANK(INDEX('Policy Characteristics'!I:I,MATCH($C1546,'Policy Characteristics'!$C:$C,0))),"",INDEX('Policy Characteristics'!I:I,MATCH($C1546,'Policy Characteristics'!$C:$C,0)))</f>
        <v>% reduction in energy use</v>
      </c>
      <c r="P1546" s="7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76" t="str">
        <f>IF(ISBLANK(INDEX('Policy Characteristics'!K:K,MATCH($C1546,'Policy Characteristics'!$C:$C,0))),"",INDEX('Policy Characteristics'!K:K,MATCH($C1546,'Policy Characteristics'!$C:$C,0)))</f>
        <v>industry-ag-main.html#eff-stds</v>
      </c>
      <c r="R1546" s="76" t="str">
        <f>IF(ISBLANK(INDEX('Policy Characteristics'!L:L,MATCH($C1546,'Policy Characteristics'!$C:$C,0))),"",INDEX('Policy Characteristics'!L:L,MATCH($C1546,'Policy Characteristics'!$C:$C,0)))</f>
        <v>industry-energy-efficiency-standards.html</v>
      </c>
    </row>
    <row r="1547" spans="1:18" s="76" customFormat="1" x14ac:dyDescent="0.25">
      <c r="A1547" s="76" t="str">
        <f>IF(ISBLANK(INDEX('Policy Characteristics'!A:A,MATCH($C1547,'Policy Characteristics'!$C:$C,0))),"",INDEX('Policy Characteristics'!A:A,MATCH($C1547,'Policy Characteristics'!$C:$C,0)))</f>
        <v>Industry</v>
      </c>
      <c r="B1547" s="200" t="str">
        <f>IF(ISBLANK(INDEX('Policy Characteristics'!B:B,MATCH($C1547,'Policy Characteristics'!$C:$C,0))),"",INDEX('Policy Characteristics'!B:B,MATCH($C1547,'Policy Characteristics'!$C:$C,0)))</f>
        <v>Industry Energy Efficiency Standards</v>
      </c>
      <c r="C1547" s="76" t="str">
        <f t="shared" si="42"/>
        <v>Percentage Improvement in Eqpt Efficiency Standards above BAU</v>
      </c>
      <c r="D1547" s="78" t="s">
        <v>1323</v>
      </c>
      <c r="E1547" s="88" t="s">
        <v>643</v>
      </c>
      <c r="F1547" t="s">
        <v>1326</v>
      </c>
      <c r="G1547" s="88" t="s">
        <v>651</v>
      </c>
      <c r="H1547" s="15">
        <v>1189</v>
      </c>
      <c r="I1547" s="213" t="s">
        <v>44</v>
      </c>
      <c r="J1547" s="202" t="str">
        <f>IF(ISBLANK(INDEX('Policy Characteristics'!D:D,MATCH($C1547,'Policy Characteristics'!$C:$C,0))),"",INDEX('Policy Characteristics'!D:D,MATCH($C1547,'Policy Characteristics'!$C:$C,0)))</f>
        <v>Industry Energy Efficiency Standards</v>
      </c>
      <c r="K1547" s="76" t="str">
        <f>IF(ISBLANK(INDEX('Policy Characteristics'!E:E,MATCH($C1547,'Policy Characteristics'!$C:$C,0))),"",INDEX('Policy Characteristics'!E:E,MATCH($C1547,'Policy Characteristics'!$C:$C,0)))</f>
        <v>indst efficiency standards</v>
      </c>
      <c r="L1547" s="205">
        <f>IF(ISBLANK(INDEX('Policy Characteristics'!F:F,MATCH($C1547,'Policy Characteristics'!$C:$C,0))),"",INDEX('Policy Characteristics'!F:F,MATCH($C1547,'Policy Characteristics'!$C:$C,0)))</f>
        <v>0</v>
      </c>
      <c r="M1547" s="205">
        <f>IF(ISBLANK(INDEX('Policy Characteristics'!G:G,MATCH($C1547,'Policy Characteristics'!$C:$C,0))),"",INDEX('Policy Characteristics'!G:G,MATCH($C1547,'Policy Characteristics'!$C:$C,0)))</f>
        <v>0.3</v>
      </c>
      <c r="N1547" s="205">
        <f>IF(ISBLANK(INDEX('Policy Characteristics'!H:H,MATCH($C1547,'Policy Characteristics'!$C:$C,0))),"",INDEX('Policy Characteristics'!H:H,MATCH($C1547,'Policy Characteristics'!$C:$C,0)))</f>
        <v>0.01</v>
      </c>
      <c r="O1547" s="76" t="str">
        <f>IF(ISBLANK(INDEX('Policy Characteristics'!I:I,MATCH($C1547,'Policy Characteristics'!$C:$C,0))),"",INDEX('Policy Characteristics'!I:I,MATCH($C1547,'Policy Characteristics'!$C:$C,0)))</f>
        <v>% reduction in energy use</v>
      </c>
      <c r="P1547" s="7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76" t="str">
        <f>IF(ISBLANK(INDEX('Policy Characteristics'!K:K,MATCH($C1547,'Policy Characteristics'!$C:$C,0))),"",INDEX('Policy Characteristics'!K:K,MATCH($C1547,'Policy Characteristics'!$C:$C,0)))</f>
        <v>industry-ag-main.html#eff-stds</v>
      </c>
      <c r="R1547" s="76" t="str">
        <f>IF(ISBLANK(INDEX('Policy Characteristics'!L:L,MATCH($C1547,'Policy Characteristics'!$C:$C,0))),"",INDEX('Policy Characteristics'!L:L,MATCH($C1547,'Policy Characteristics'!$C:$C,0)))</f>
        <v>industry-energy-efficiency-standards.html</v>
      </c>
    </row>
    <row r="1548" spans="1:18" s="76" customFormat="1" x14ac:dyDescent="0.25">
      <c r="A1548" s="76" t="str">
        <f>IF(ISBLANK(INDEX('Policy Characteristics'!A:A,MATCH($C1548,'Policy Characteristics'!$C:$C,0))),"",INDEX('Policy Characteristics'!A:A,MATCH($C1548,'Policy Characteristics'!$C:$C,0)))</f>
        <v>Industry</v>
      </c>
      <c r="B1548" s="200" t="str">
        <f>IF(ISBLANK(INDEX('Policy Characteristics'!B:B,MATCH($C1548,'Policy Characteristics'!$C:$C,0))),"",INDEX('Policy Characteristics'!B:B,MATCH($C1548,'Policy Characteristics'!$C:$C,0)))</f>
        <v>Industry Energy Efficiency Standards</v>
      </c>
      <c r="C1548" s="76" t="str">
        <f t="shared" si="42"/>
        <v>Percentage Improvement in Eqpt Efficiency Standards above BAU</v>
      </c>
      <c r="D1548" s="78" t="s">
        <v>1323</v>
      </c>
      <c r="E1548" s="88" t="s">
        <v>644</v>
      </c>
      <c r="F1548" t="s">
        <v>1326</v>
      </c>
      <c r="G1548" s="88" t="s">
        <v>652</v>
      </c>
      <c r="H1548" s="15">
        <v>1190</v>
      </c>
      <c r="I1548" s="213" t="s">
        <v>44</v>
      </c>
      <c r="J1548" s="202" t="str">
        <f>IF(ISBLANK(INDEX('Policy Characteristics'!D:D,MATCH($C1548,'Policy Characteristics'!$C:$C,0))),"",INDEX('Policy Characteristics'!D:D,MATCH($C1548,'Policy Characteristics'!$C:$C,0)))</f>
        <v>Industry Energy Efficiency Standards</v>
      </c>
      <c r="K1548" s="76" t="str">
        <f>IF(ISBLANK(INDEX('Policy Characteristics'!E:E,MATCH($C1548,'Policy Characteristics'!$C:$C,0))),"",INDEX('Policy Characteristics'!E:E,MATCH($C1548,'Policy Characteristics'!$C:$C,0)))</f>
        <v>indst efficiency standards</v>
      </c>
      <c r="L1548" s="205">
        <f>IF(ISBLANK(INDEX('Policy Characteristics'!F:F,MATCH($C1548,'Policy Characteristics'!$C:$C,0))),"",INDEX('Policy Characteristics'!F:F,MATCH($C1548,'Policy Characteristics'!$C:$C,0)))</f>
        <v>0</v>
      </c>
      <c r="M1548" s="205">
        <f>IF(ISBLANK(INDEX('Policy Characteristics'!G:G,MATCH($C1548,'Policy Characteristics'!$C:$C,0))),"",INDEX('Policy Characteristics'!G:G,MATCH($C1548,'Policy Characteristics'!$C:$C,0)))</f>
        <v>0.3</v>
      </c>
      <c r="N1548" s="205">
        <f>IF(ISBLANK(INDEX('Policy Characteristics'!H:H,MATCH($C1548,'Policy Characteristics'!$C:$C,0))),"",INDEX('Policy Characteristics'!H:H,MATCH($C1548,'Policy Characteristics'!$C:$C,0)))</f>
        <v>0.01</v>
      </c>
      <c r="O1548" s="76" t="str">
        <f>IF(ISBLANK(INDEX('Policy Characteristics'!I:I,MATCH($C1548,'Policy Characteristics'!$C:$C,0))),"",INDEX('Policy Characteristics'!I:I,MATCH($C1548,'Policy Characteristics'!$C:$C,0)))</f>
        <v>% reduction in energy use</v>
      </c>
      <c r="P1548" s="7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76" t="str">
        <f>IF(ISBLANK(INDEX('Policy Characteristics'!K:K,MATCH($C1548,'Policy Characteristics'!$C:$C,0))),"",INDEX('Policy Characteristics'!K:K,MATCH($C1548,'Policy Characteristics'!$C:$C,0)))</f>
        <v>industry-ag-main.html#eff-stds</v>
      </c>
      <c r="R1548" s="76" t="str">
        <f>IF(ISBLANK(INDEX('Policy Characteristics'!L:L,MATCH($C1548,'Policy Characteristics'!$C:$C,0))),"",INDEX('Policy Characteristics'!L:L,MATCH($C1548,'Policy Characteristics'!$C:$C,0)))</f>
        <v>industry-energy-efficiency-standards.html</v>
      </c>
    </row>
    <row r="1549" spans="1:18" s="76" customFormat="1" x14ac:dyDescent="0.25">
      <c r="A1549" s="76" t="str">
        <f>IF(ISBLANK(INDEX('Policy Characteristics'!A:A,MATCH($C1549,'Policy Characteristics'!$C:$C,0))),"",INDEX('Policy Characteristics'!A:A,MATCH($C1549,'Policy Characteristics'!$C:$C,0)))</f>
        <v>Industry</v>
      </c>
      <c r="B1549" s="200" t="str">
        <f>IF(ISBLANK(INDEX('Policy Characteristics'!B:B,MATCH($C1549,'Policy Characteristics'!$C:$C,0))),"",INDEX('Policy Characteristics'!B:B,MATCH($C1549,'Policy Characteristics'!$C:$C,0)))</f>
        <v>Industry Energy Efficiency Standards</v>
      </c>
      <c r="C1549" s="76" t="str">
        <f t="shared" si="42"/>
        <v>Percentage Improvement in Eqpt Efficiency Standards above BAU</v>
      </c>
      <c r="D1549" s="78" t="s">
        <v>1323</v>
      </c>
      <c r="E1549" s="88" t="s">
        <v>645</v>
      </c>
      <c r="F1549" t="s">
        <v>1326</v>
      </c>
      <c r="G1549" s="88" t="s">
        <v>649</v>
      </c>
      <c r="H1549" s="15">
        <v>1191</v>
      </c>
      <c r="I1549" s="213" t="s">
        <v>44</v>
      </c>
      <c r="J1549" s="202" t="str">
        <f>IF(ISBLANK(INDEX('Policy Characteristics'!D:D,MATCH($C1549,'Policy Characteristics'!$C:$C,0))),"",INDEX('Policy Characteristics'!D:D,MATCH($C1549,'Policy Characteristics'!$C:$C,0)))</f>
        <v>Industry Energy Efficiency Standards</v>
      </c>
      <c r="K1549" s="76" t="str">
        <f>IF(ISBLANK(INDEX('Policy Characteristics'!E:E,MATCH($C1549,'Policy Characteristics'!$C:$C,0))),"",INDEX('Policy Characteristics'!E:E,MATCH($C1549,'Policy Characteristics'!$C:$C,0)))</f>
        <v>indst efficiency standards</v>
      </c>
      <c r="L1549" s="205">
        <f>IF(ISBLANK(INDEX('Policy Characteristics'!F:F,MATCH($C1549,'Policy Characteristics'!$C:$C,0))),"",INDEX('Policy Characteristics'!F:F,MATCH($C1549,'Policy Characteristics'!$C:$C,0)))</f>
        <v>0</v>
      </c>
      <c r="M1549" s="205">
        <f>IF(ISBLANK(INDEX('Policy Characteristics'!G:G,MATCH($C1549,'Policy Characteristics'!$C:$C,0))),"",INDEX('Policy Characteristics'!G:G,MATCH($C1549,'Policy Characteristics'!$C:$C,0)))</f>
        <v>0.3</v>
      </c>
      <c r="N1549" s="205">
        <f>IF(ISBLANK(INDEX('Policy Characteristics'!H:H,MATCH($C1549,'Policy Characteristics'!$C:$C,0))),"",INDEX('Policy Characteristics'!H:H,MATCH($C1549,'Policy Characteristics'!$C:$C,0)))</f>
        <v>0.01</v>
      </c>
      <c r="O1549" s="76" t="str">
        <f>IF(ISBLANK(INDEX('Policy Characteristics'!I:I,MATCH($C1549,'Policy Characteristics'!$C:$C,0))),"",INDEX('Policy Characteristics'!I:I,MATCH($C1549,'Policy Characteristics'!$C:$C,0)))</f>
        <v>% reduction in energy use</v>
      </c>
      <c r="P1549" s="7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76" t="str">
        <f>IF(ISBLANK(INDEX('Policy Characteristics'!K:K,MATCH($C1549,'Policy Characteristics'!$C:$C,0))),"",INDEX('Policy Characteristics'!K:K,MATCH($C1549,'Policy Characteristics'!$C:$C,0)))</f>
        <v>industry-ag-main.html#eff-stds</v>
      </c>
      <c r="R1549" s="76" t="str">
        <f>IF(ISBLANK(INDEX('Policy Characteristics'!L:L,MATCH($C1549,'Policy Characteristics'!$C:$C,0))),"",INDEX('Policy Characteristics'!L:L,MATCH($C1549,'Policy Characteristics'!$C:$C,0)))</f>
        <v>industry-energy-efficiency-standards.html</v>
      </c>
    </row>
    <row r="1550" spans="1:18" s="76" customFormat="1" x14ac:dyDescent="0.25">
      <c r="A1550" s="76" t="str">
        <f>IF(ISBLANK(INDEX('Policy Characteristics'!A:A,MATCH($C1550,'Policy Characteristics'!$C:$C,0))),"",INDEX('Policy Characteristics'!A:A,MATCH($C1550,'Policy Characteristics'!$C:$C,0)))</f>
        <v>Industry</v>
      </c>
      <c r="B1550" s="200" t="str">
        <f>IF(ISBLANK(INDEX('Policy Characteristics'!B:B,MATCH($C1550,'Policy Characteristics'!$C:$C,0))),"",INDEX('Policy Characteristics'!B:B,MATCH($C1550,'Policy Characteristics'!$C:$C,0)))</f>
        <v>Industry Energy Efficiency Standards</v>
      </c>
      <c r="C1550" s="76" t="str">
        <f t="shared" si="42"/>
        <v>Percentage Improvement in Eqpt Efficiency Standards above BAU</v>
      </c>
      <c r="D1550" s="78" t="s">
        <v>1323</v>
      </c>
      <c r="E1550" s="88" t="s">
        <v>646</v>
      </c>
      <c r="F1550" t="s">
        <v>1326</v>
      </c>
      <c r="G1550" s="88" t="s">
        <v>650</v>
      </c>
      <c r="H1550" s="15">
        <v>1192</v>
      </c>
      <c r="I1550" s="213" t="s">
        <v>44</v>
      </c>
      <c r="J1550" s="202" t="str">
        <f>IF(ISBLANK(INDEX('Policy Characteristics'!D:D,MATCH($C1550,'Policy Characteristics'!$C:$C,0))),"",INDEX('Policy Characteristics'!D:D,MATCH($C1550,'Policy Characteristics'!$C:$C,0)))</f>
        <v>Industry Energy Efficiency Standards</v>
      </c>
      <c r="K1550" s="76" t="str">
        <f>IF(ISBLANK(INDEX('Policy Characteristics'!E:E,MATCH($C1550,'Policy Characteristics'!$C:$C,0))),"",INDEX('Policy Characteristics'!E:E,MATCH($C1550,'Policy Characteristics'!$C:$C,0)))</f>
        <v>indst efficiency standards</v>
      </c>
      <c r="L1550" s="205">
        <f>IF(ISBLANK(INDEX('Policy Characteristics'!F:F,MATCH($C1550,'Policy Characteristics'!$C:$C,0))),"",INDEX('Policy Characteristics'!F:F,MATCH($C1550,'Policy Characteristics'!$C:$C,0)))</f>
        <v>0</v>
      </c>
      <c r="M1550" s="205">
        <f>IF(ISBLANK(INDEX('Policy Characteristics'!G:G,MATCH($C1550,'Policy Characteristics'!$C:$C,0))),"",INDEX('Policy Characteristics'!G:G,MATCH($C1550,'Policy Characteristics'!$C:$C,0)))</f>
        <v>0.3</v>
      </c>
      <c r="N1550" s="205">
        <f>IF(ISBLANK(INDEX('Policy Characteristics'!H:H,MATCH($C1550,'Policy Characteristics'!$C:$C,0))),"",INDEX('Policy Characteristics'!H:H,MATCH($C1550,'Policy Characteristics'!$C:$C,0)))</f>
        <v>0.01</v>
      </c>
      <c r="O1550" s="76" t="str">
        <f>IF(ISBLANK(INDEX('Policy Characteristics'!I:I,MATCH($C1550,'Policy Characteristics'!$C:$C,0))),"",INDEX('Policy Characteristics'!I:I,MATCH($C1550,'Policy Characteristics'!$C:$C,0)))</f>
        <v>% reduction in energy use</v>
      </c>
      <c r="P1550" s="7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76" t="str">
        <f>IF(ISBLANK(INDEX('Policy Characteristics'!K:K,MATCH($C1550,'Policy Characteristics'!$C:$C,0))),"",INDEX('Policy Characteristics'!K:K,MATCH($C1550,'Policy Characteristics'!$C:$C,0)))</f>
        <v>industry-ag-main.html#eff-stds</v>
      </c>
      <c r="R1550" s="76" t="str">
        <f>IF(ISBLANK(INDEX('Policy Characteristics'!L:L,MATCH($C1550,'Policy Characteristics'!$C:$C,0))),"",INDEX('Policy Characteristics'!L:L,MATCH($C1550,'Policy Characteristics'!$C:$C,0)))</f>
        <v>industry-energy-efficiency-standards.html</v>
      </c>
    </row>
    <row r="1551" spans="1:18" s="76" customFormat="1" x14ac:dyDescent="0.25">
      <c r="A1551" s="76" t="str">
        <f>IF(ISBLANK(INDEX('Policy Characteristics'!A:A,MATCH($C1551,'Policy Characteristics'!$C:$C,0))),"",INDEX('Policy Characteristics'!A:A,MATCH($C1551,'Policy Characteristics'!$C:$C,0)))</f>
        <v>Industry</v>
      </c>
      <c r="B1551" s="200" t="str">
        <f>IF(ISBLANK(INDEX('Policy Characteristics'!B:B,MATCH($C1551,'Policy Characteristics'!$C:$C,0))),"",INDEX('Policy Characteristics'!B:B,MATCH($C1551,'Policy Characteristics'!$C:$C,0)))</f>
        <v>Industry Energy Efficiency Standards</v>
      </c>
      <c r="C1551" s="76" t="str">
        <f t="shared" si="42"/>
        <v>Percentage Improvement in Eqpt Efficiency Standards above BAU</v>
      </c>
      <c r="D1551" s="78" t="s">
        <v>1323</v>
      </c>
      <c r="E1551" s="88" t="s">
        <v>647</v>
      </c>
      <c r="F1551" t="s">
        <v>1326</v>
      </c>
      <c r="G1551" s="88" t="s">
        <v>653</v>
      </c>
      <c r="H1551" s="15">
        <v>1193</v>
      </c>
      <c r="I1551" s="213" t="s">
        <v>44</v>
      </c>
      <c r="J1551" s="202" t="str">
        <f>IF(ISBLANK(INDEX('Policy Characteristics'!D:D,MATCH($C1551,'Policy Characteristics'!$C:$C,0))),"",INDEX('Policy Characteristics'!D:D,MATCH($C1551,'Policy Characteristics'!$C:$C,0)))</f>
        <v>Industry Energy Efficiency Standards</v>
      </c>
      <c r="K1551" s="76" t="str">
        <f>IF(ISBLANK(INDEX('Policy Characteristics'!E:E,MATCH($C1551,'Policy Characteristics'!$C:$C,0))),"",INDEX('Policy Characteristics'!E:E,MATCH($C1551,'Policy Characteristics'!$C:$C,0)))</f>
        <v>indst efficiency standards</v>
      </c>
      <c r="L1551" s="205">
        <f>IF(ISBLANK(INDEX('Policy Characteristics'!F:F,MATCH($C1551,'Policy Characteristics'!$C:$C,0))),"",INDEX('Policy Characteristics'!F:F,MATCH($C1551,'Policy Characteristics'!$C:$C,0)))</f>
        <v>0</v>
      </c>
      <c r="M1551" s="205">
        <f>IF(ISBLANK(INDEX('Policy Characteristics'!G:G,MATCH($C1551,'Policy Characteristics'!$C:$C,0))),"",INDEX('Policy Characteristics'!G:G,MATCH($C1551,'Policy Characteristics'!$C:$C,0)))</f>
        <v>0.3</v>
      </c>
      <c r="N1551" s="205">
        <f>IF(ISBLANK(INDEX('Policy Characteristics'!H:H,MATCH($C1551,'Policy Characteristics'!$C:$C,0))),"",INDEX('Policy Characteristics'!H:H,MATCH($C1551,'Policy Characteristics'!$C:$C,0)))</f>
        <v>0.01</v>
      </c>
      <c r="O1551" s="76" t="str">
        <f>IF(ISBLANK(INDEX('Policy Characteristics'!I:I,MATCH($C1551,'Policy Characteristics'!$C:$C,0))),"",INDEX('Policy Characteristics'!I:I,MATCH($C1551,'Policy Characteristics'!$C:$C,0)))</f>
        <v>% reduction in energy use</v>
      </c>
      <c r="P1551" s="7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76" t="str">
        <f>IF(ISBLANK(INDEX('Policy Characteristics'!K:K,MATCH($C1551,'Policy Characteristics'!$C:$C,0))),"",INDEX('Policy Characteristics'!K:K,MATCH($C1551,'Policy Characteristics'!$C:$C,0)))</f>
        <v>industry-ag-main.html#eff-stds</v>
      </c>
      <c r="R1551" s="76" t="str">
        <f>IF(ISBLANK(INDEX('Policy Characteristics'!L:L,MATCH($C1551,'Policy Characteristics'!$C:$C,0))),"",INDEX('Policy Characteristics'!L:L,MATCH($C1551,'Policy Characteristics'!$C:$C,0)))</f>
        <v>industry-energy-efficiency-standards.html</v>
      </c>
    </row>
    <row r="1552" spans="1:18" s="76" customFormat="1" x14ac:dyDescent="0.25">
      <c r="A1552" s="76" t="str">
        <f>IF(ISBLANK(INDEX('Policy Characteristics'!A:A,MATCH($C1552,'Policy Characteristics'!$C:$C,0))),"",INDEX('Policy Characteristics'!A:A,MATCH($C1552,'Policy Characteristics'!$C:$C,0)))</f>
        <v>Industry</v>
      </c>
      <c r="B1552" s="200" t="str">
        <f>IF(ISBLANK(INDEX('Policy Characteristics'!B:B,MATCH($C1552,'Policy Characteristics'!$C:$C,0))),"",INDEX('Policy Characteristics'!B:B,MATCH($C1552,'Policy Characteristics'!$C:$C,0)))</f>
        <v>Industry Energy Efficiency Standards</v>
      </c>
      <c r="C1552" s="76" t="str">
        <f t="shared" si="42"/>
        <v>Percentage Improvement in Eqpt Efficiency Standards above BAU</v>
      </c>
      <c r="D1552" s="78" t="s">
        <v>1323</v>
      </c>
      <c r="E1552" s="88" t="s">
        <v>946</v>
      </c>
      <c r="F1552" t="s">
        <v>1326</v>
      </c>
      <c r="G1552" s="88" t="s">
        <v>949</v>
      </c>
      <c r="H1552" s="15">
        <v>1194</v>
      </c>
      <c r="I1552" s="213" t="s">
        <v>44</v>
      </c>
      <c r="J1552" s="202" t="str">
        <f>IF(ISBLANK(INDEX('Policy Characteristics'!D:D,MATCH($C1552,'Policy Characteristics'!$C:$C,0))),"",INDEX('Policy Characteristics'!D:D,MATCH($C1552,'Policy Characteristics'!$C:$C,0)))</f>
        <v>Industry Energy Efficiency Standards</v>
      </c>
      <c r="K1552" s="76" t="str">
        <f>IF(ISBLANK(INDEX('Policy Characteristics'!E:E,MATCH($C1552,'Policy Characteristics'!$C:$C,0))),"",INDEX('Policy Characteristics'!E:E,MATCH($C1552,'Policy Characteristics'!$C:$C,0)))</f>
        <v>indst efficiency standards</v>
      </c>
      <c r="L1552" s="205">
        <f>IF(ISBLANK(INDEX('Policy Characteristics'!F:F,MATCH($C1552,'Policy Characteristics'!$C:$C,0))),"",INDEX('Policy Characteristics'!F:F,MATCH($C1552,'Policy Characteristics'!$C:$C,0)))</f>
        <v>0</v>
      </c>
      <c r="M1552" s="205">
        <f>IF(ISBLANK(INDEX('Policy Characteristics'!G:G,MATCH($C1552,'Policy Characteristics'!$C:$C,0))),"",INDEX('Policy Characteristics'!G:G,MATCH($C1552,'Policy Characteristics'!$C:$C,0)))</f>
        <v>0.3</v>
      </c>
      <c r="N1552" s="205">
        <f>IF(ISBLANK(INDEX('Policy Characteristics'!H:H,MATCH($C1552,'Policy Characteristics'!$C:$C,0))),"",INDEX('Policy Characteristics'!H:H,MATCH($C1552,'Policy Characteristics'!$C:$C,0)))</f>
        <v>0.01</v>
      </c>
      <c r="O1552" s="76" t="str">
        <f>IF(ISBLANK(INDEX('Policy Characteristics'!I:I,MATCH($C1552,'Policy Characteristics'!$C:$C,0))),"",INDEX('Policy Characteristics'!I:I,MATCH($C1552,'Policy Characteristics'!$C:$C,0)))</f>
        <v>% reduction in energy use</v>
      </c>
      <c r="P1552" s="7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76" t="str">
        <f>IF(ISBLANK(INDEX('Policy Characteristics'!K:K,MATCH($C1552,'Policy Characteristics'!$C:$C,0))),"",INDEX('Policy Characteristics'!K:K,MATCH($C1552,'Policy Characteristics'!$C:$C,0)))</f>
        <v>industry-ag-main.html#eff-stds</v>
      </c>
      <c r="R1552" s="76" t="str">
        <f>IF(ISBLANK(INDEX('Policy Characteristics'!L:L,MATCH($C1552,'Policy Characteristics'!$C:$C,0))),"",INDEX('Policy Characteristics'!L:L,MATCH($C1552,'Policy Characteristics'!$C:$C,0)))</f>
        <v>industry-energy-efficiency-standards.html</v>
      </c>
    </row>
    <row r="1553" spans="1:18" s="76" customFormat="1" x14ac:dyDescent="0.25">
      <c r="A1553" s="76" t="str">
        <f>IF(ISBLANK(INDEX('Policy Characteristics'!A:A,MATCH($C1553,'Policy Characteristics'!$C:$C,0))),"",INDEX('Policy Characteristics'!A:A,MATCH($C1553,'Policy Characteristics'!$C:$C,0)))</f>
        <v>Industry</v>
      </c>
      <c r="B1553" s="200" t="str">
        <f>IF(ISBLANK(INDEX('Policy Characteristics'!B:B,MATCH($C1553,'Policy Characteristics'!$C:$C,0))),"",INDEX('Policy Characteristics'!B:B,MATCH($C1553,'Policy Characteristics'!$C:$C,0)))</f>
        <v>Industry Energy Efficiency Standards</v>
      </c>
      <c r="C1553" s="76" t="str">
        <f t="shared" si="42"/>
        <v>Percentage Improvement in Eqpt Efficiency Standards above BAU</v>
      </c>
      <c r="D1553" s="78" t="s">
        <v>1323</v>
      </c>
      <c r="E1553" s="88" t="s">
        <v>947</v>
      </c>
      <c r="F1553" t="s">
        <v>1326</v>
      </c>
      <c r="G1553" s="88" t="s">
        <v>951</v>
      </c>
      <c r="H1553" s="15">
        <v>1195</v>
      </c>
      <c r="I1553" s="213" t="s">
        <v>44</v>
      </c>
      <c r="J1553" s="202" t="str">
        <f>IF(ISBLANK(INDEX('Policy Characteristics'!D:D,MATCH($C1553,'Policy Characteristics'!$C:$C,0))),"",INDEX('Policy Characteristics'!D:D,MATCH($C1553,'Policy Characteristics'!$C:$C,0)))</f>
        <v>Industry Energy Efficiency Standards</v>
      </c>
      <c r="K1553" s="76" t="str">
        <f>IF(ISBLANK(INDEX('Policy Characteristics'!E:E,MATCH($C1553,'Policy Characteristics'!$C:$C,0))),"",INDEX('Policy Characteristics'!E:E,MATCH($C1553,'Policy Characteristics'!$C:$C,0)))</f>
        <v>indst efficiency standards</v>
      </c>
      <c r="L1553" s="205">
        <f>IF(ISBLANK(INDEX('Policy Characteristics'!F:F,MATCH($C1553,'Policy Characteristics'!$C:$C,0))),"",INDEX('Policy Characteristics'!F:F,MATCH($C1553,'Policy Characteristics'!$C:$C,0)))</f>
        <v>0</v>
      </c>
      <c r="M1553" s="205">
        <f>IF(ISBLANK(INDEX('Policy Characteristics'!G:G,MATCH($C1553,'Policy Characteristics'!$C:$C,0))),"",INDEX('Policy Characteristics'!G:G,MATCH($C1553,'Policy Characteristics'!$C:$C,0)))</f>
        <v>0.3</v>
      </c>
      <c r="N1553" s="205">
        <f>IF(ISBLANK(INDEX('Policy Characteristics'!H:H,MATCH($C1553,'Policy Characteristics'!$C:$C,0))),"",INDEX('Policy Characteristics'!H:H,MATCH($C1553,'Policy Characteristics'!$C:$C,0)))</f>
        <v>0.01</v>
      </c>
      <c r="O1553" s="76" t="str">
        <f>IF(ISBLANK(INDEX('Policy Characteristics'!I:I,MATCH($C1553,'Policy Characteristics'!$C:$C,0))),"",INDEX('Policy Characteristics'!I:I,MATCH($C1553,'Policy Characteristics'!$C:$C,0)))</f>
        <v>% reduction in energy use</v>
      </c>
      <c r="P1553" s="7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76" t="str">
        <f>IF(ISBLANK(INDEX('Policy Characteristics'!K:K,MATCH($C1553,'Policy Characteristics'!$C:$C,0))),"",INDEX('Policy Characteristics'!K:K,MATCH($C1553,'Policy Characteristics'!$C:$C,0)))</f>
        <v>industry-ag-main.html#eff-stds</v>
      </c>
      <c r="R1553" s="76" t="str">
        <f>IF(ISBLANK(INDEX('Policy Characteristics'!L:L,MATCH($C1553,'Policy Characteristics'!$C:$C,0))),"",INDEX('Policy Characteristics'!L:L,MATCH($C1553,'Policy Characteristics'!$C:$C,0)))</f>
        <v>industry-energy-efficiency-standards.html</v>
      </c>
    </row>
    <row r="1554" spans="1:18" s="76" customFormat="1" x14ac:dyDescent="0.25">
      <c r="A1554" s="76" t="str">
        <f>IF(ISBLANK(INDEX('Policy Characteristics'!A:A,MATCH($C1554,'Policy Characteristics'!$C:$C,0))),"",INDEX('Policy Characteristics'!A:A,MATCH($C1554,'Policy Characteristics'!$C:$C,0)))</f>
        <v>Industry</v>
      </c>
      <c r="B1554" s="200" t="str">
        <f>IF(ISBLANK(INDEX('Policy Characteristics'!B:B,MATCH($C1554,'Policy Characteristics'!$C:$C,0))),"",INDEX('Policy Characteristics'!B:B,MATCH($C1554,'Policy Characteristics'!$C:$C,0)))</f>
        <v>Industry Energy Efficiency Standards</v>
      </c>
      <c r="C1554" s="76" t="str">
        <f t="shared" si="42"/>
        <v>Percentage Improvement in Eqpt Efficiency Standards above BAU</v>
      </c>
      <c r="D1554" s="78" t="s">
        <v>1323</v>
      </c>
      <c r="E1554" s="88" t="s">
        <v>948</v>
      </c>
      <c r="F1554" t="s">
        <v>1326</v>
      </c>
      <c r="G1554" s="88" t="s">
        <v>952</v>
      </c>
      <c r="H1554" s="15">
        <v>1196</v>
      </c>
      <c r="I1554" s="213" t="s">
        <v>44</v>
      </c>
      <c r="J1554" s="202" t="str">
        <f>IF(ISBLANK(INDEX('Policy Characteristics'!D:D,MATCH($C1554,'Policy Characteristics'!$C:$C,0))),"",INDEX('Policy Characteristics'!D:D,MATCH($C1554,'Policy Characteristics'!$C:$C,0)))</f>
        <v>Industry Energy Efficiency Standards</v>
      </c>
      <c r="K1554" s="76" t="str">
        <f>IF(ISBLANK(INDEX('Policy Characteristics'!E:E,MATCH($C1554,'Policy Characteristics'!$C:$C,0))),"",INDEX('Policy Characteristics'!E:E,MATCH($C1554,'Policy Characteristics'!$C:$C,0)))</f>
        <v>indst efficiency standards</v>
      </c>
      <c r="L1554" s="205">
        <f>IF(ISBLANK(INDEX('Policy Characteristics'!F:F,MATCH($C1554,'Policy Characteristics'!$C:$C,0))),"",INDEX('Policy Characteristics'!F:F,MATCH($C1554,'Policy Characteristics'!$C:$C,0)))</f>
        <v>0</v>
      </c>
      <c r="M1554" s="205">
        <f>IF(ISBLANK(INDEX('Policy Characteristics'!G:G,MATCH($C1554,'Policy Characteristics'!$C:$C,0))),"",INDEX('Policy Characteristics'!G:G,MATCH($C1554,'Policy Characteristics'!$C:$C,0)))</f>
        <v>0.3</v>
      </c>
      <c r="N1554" s="205">
        <f>IF(ISBLANK(INDEX('Policy Characteristics'!H:H,MATCH($C1554,'Policy Characteristics'!$C:$C,0))),"",INDEX('Policy Characteristics'!H:H,MATCH($C1554,'Policy Characteristics'!$C:$C,0)))</f>
        <v>0.01</v>
      </c>
      <c r="O1554" s="76" t="str">
        <f>IF(ISBLANK(INDEX('Policy Characteristics'!I:I,MATCH($C1554,'Policy Characteristics'!$C:$C,0))),"",INDEX('Policy Characteristics'!I:I,MATCH($C1554,'Policy Characteristics'!$C:$C,0)))</f>
        <v>% reduction in energy use</v>
      </c>
      <c r="P1554" s="7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76" t="str">
        <f>IF(ISBLANK(INDEX('Policy Characteristics'!K:K,MATCH($C1554,'Policy Characteristics'!$C:$C,0))),"",INDEX('Policy Characteristics'!K:K,MATCH($C1554,'Policy Characteristics'!$C:$C,0)))</f>
        <v>industry-ag-main.html#eff-stds</v>
      </c>
      <c r="R1554" s="76" t="str">
        <f>IF(ISBLANK(INDEX('Policy Characteristics'!L:L,MATCH($C1554,'Policy Characteristics'!$C:$C,0))),"",INDEX('Policy Characteristics'!L:L,MATCH($C1554,'Policy Characteristics'!$C:$C,0)))</f>
        <v>industry-energy-efficiency-standards.html</v>
      </c>
    </row>
    <row r="1555" spans="1:18" s="76" customFormat="1" x14ac:dyDescent="0.25">
      <c r="A1555" s="76" t="str">
        <f>IF(ISBLANK(INDEX('Policy Characteristics'!A:A,MATCH($C1555,'Policy Characteristics'!$C:$C,0))),"",INDEX('Policy Characteristics'!A:A,MATCH($C1555,'Policy Characteristics'!$C:$C,0)))</f>
        <v>Industry</v>
      </c>
      <c r="B1555" s="200" t="str">
        <f>IF(ISBLANK(INDEX('Policy Characteristics'!B:B,MATCH($C1555,'Policy Characteristics'!$C:$C,0))),"",INDEX('Policy Characteristics'!B:B,MATCH($C1555,'Policy Characteristics'!$C:$C,0)))</f>
        <v>Industry Energy Efficiency Standards</v>
      </c>
      <c r="C1555" s="76" t="str">
        <f t="shared" si="42"/>
        <v>Percentage Improvement in Eqpt Efficiency Standards above BAU</v>
      </c>
      <c r="D1555" s="78" t="s">
        <v>1323</v>
      </c>
      <c r="E1555" s="88" t="s">
        <v>945</v>
      </c>
      <c r="F1555" t="s">
        <v>1326</v>
      </c>
      <c r="G1555" s="88" t="s">
        <v>950</v>
      </c>
      <c r="H1555" s="15">
        <v>1197</v>
      </c>
      <c r="I1555" s="213" t="s">
        <v>44</v>
      </c>
      <c r="J1555" s="202" t="str">
        <f>IF(ISBLANK(INDEX('Policy Characteristics'!D:D,MATCH($C1555,'Policy Characteristics'!$C:$C,0))),"",INDEX('Policy Characteristics'!D:D,MATCH($C1555,'Policy Characteristics'!$C:$C,0)))</f>
        <v>Industry Energy Efficiency Standards</v>
      </c>
      <c r="K1555" s="76" t="str">
        <f>IF(ISBLANK(INDEX('Policy Characteristics'!E:E,MATCH($C1555,'Policy Characteristics'!$C:$C,0))),"",INDEX('Policy Characteristics'!E:E,MATCH($C1555,'Policy Characteristics'!$C:$C,0)))</f>
        <v>indst efficiency standards</v>
      </c>
      <c r="L1555" s="205">
        <f>IF(ISBLANK(INDEX('Policy Characteristics'!F:F,MATCH($C1555,'Policy Characteristics'!$C:$C,0))),"",INDEX('Policy Characteristics'!F:F,MATCH($C1555,'Policy Characteristics'!$C:$C,0)))</f>
        <v>0</v>
      </c>
      <c r="M1555" s="205">
        <f>IF(ISBLANK(INDEX('Policy Characteristics'!G:G,MATCH($C1555,'Policy Characteristics'!$C:$C,0))),"",INDEX('Policy Characteristics'!G:G,MATCH($C1555,'Policy Characteristics'!$C:$C,0)))</f>
        <v>0.3</v>
      </c>
      <c r="N1555" s="205">
        <f>IF(ISBLANK(INDEX('Policy Characteristics'!H:H,MATCH($C1555,'Policy Characteristics'!$C:$C,0))),"",INDEX('Policy Characteristics'!H:H,MATCH($C1555,'Policy Characteristics'!$C:$C,0)))</f>
        <v>0.01</v>
      </c>
      <c r="O1555" s="76" t="str">
        <f>IF(ISBLANK(INDEX('Policy Characteristics'!I:I,MATCH($C1555,'Policy Characteristics'!$C:$C,0))),"",INDEX('Policy Characteristics'!I:I,MATCH($C1555,'Policy Characteristics'!$C:$C,0)))</f>
        <v>% reduction in energy use</v>
      </c>
      <c r="P1555" s="7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76" t="str">
        <f>IF(ISBLANK(INDEX('Policy Characteristics'!K:K,MATCH($C1555,'Policy Characteristics'!$C:$C,0))),"",INDEX('Policy Characteristics'!K:K,MATCH($C1555,'Policy Characteristics'!$C:$C,0)))</f>
        <v>industry-ag-main.html#eff-stds</v>
      </c>
      <c r="R1555" s="76" t="str">
        <f>IF(ISBLANK(INDEX('Policy Characteristics'!L:L,MATCH($C1555,'Policy Characteristics'!$C:$C,0))),"",INDEX('Policy Characteristics'!L:L,MATCH($C1555,'Policy Characteristics'!$C:$C,0)))</f>
        <v>industry-energy-efficiency-standards.html</v>
      </c>
    </row>
    <row r="1556" spans="1:18" s="76" customFormat="1" x14ac:dyDescent="0.25">
      <c r="A1556" s="76" t="str">
        <f>IF(ISBLANK(INDEX('Policy Characteristics'!A:A,MATCH($C1556,'Policy Characteristics'!$C:$C,0))),"",INDEX('Policy Characteristics'!A:A,MATCH($C1556,'Policy Characteristics'!$C:$C,0)))</f>
        <v>Industry</v>
      </c>
      <c r="B1556" s="200" t="str">
        <f>IF(ISBLANK(INDEX('Policy Characteristics'!B:B,MATCH($C1556,'Policy Characteristics'!$C:$C,0))),"",INDEX('Policy Characteristics'!B:B,MATCH($C1556,'Policy Characteristics'!$C:$C,0)))</f>
        <v>Industry Energy Efficiency Standards</v>
      </c>
      <c r="C1556" s="76" t="str">
        <f t="shared" si="42"/>
        <v>Percentage Improvement in Eqpt Efficiency Standards above BAU</v>
      </c>
      <c r="D1556" s="78" t="s">
        <v>1324</v>
      </c>
      <c r="E1556" s="88" t="s">
        <v>642</v>
      </c>
      <c r="F1556" t="s">
        <v>1285</v>
      </c>
      <c r="G1556" s="88" t="s">
        <v>648</v>
      </c>
      <c r="H1556" s="15">
        <v>1198</v>
      </c>
      <c r="I1556" s="213" t="s">
        <v>43</v>
      </c>
      <c r="J1556" s="202" t="str">
        <f>IF(ISBLANK(INDEX('Policy Characteristics'!D:D,MATCH($C1556,'Policy Characteristics'!$C:$C,0))),"",INDEX('Policy Characteristics'!D:D,MATCH($C1556,'Policy Characteristics'!$C:$C,0)))</f>
        <v>Industry Energy Efficiency Standards</v>
      </c>
      <c r="K1556" s="76" t="str">
        <f>IF(ISBLANK(INDEX('Policy Characteristics'!E:E,MATCH($C1556,'Policy Characteristics'!$C:$C,0))),"",INDEX('Policy Characteristics'!E:E,MATCH($C1556,'Policy Characteristics'!$C:$C,0)))</f>
        <v>indst efficiency standards</v>
      </c>
      <c r="L1556" s="205">
        <f>IF(ISBLANK(INDEX('Policy Characteristics'!F:F,MATCH($C1556,'Policy Characteristics'!$C:$C,0))),"",INDEX('Policy Characteristics'!F:F,MATCH($C1556,'Policy Characteristics'!$C:$C,0)))</f>
        <v>0</v>
      </c>
      <c r="M1556" s="205">
        <f>IF(ISBLANK(INDEX('Policy Characteristics'!G:G,MATCH($C1556,'Policy Characteristics'!$C:$C,0))),"",INDEX('Policy Characteristics'!G:G,MATCH($C1556,'Policy Characteristics'!$C:$C,0)))</f>
        <v>0.3</v>
      </c>
      <c r="N1556" s="205">
        <f>IF(ISBLANK(INDEX('Policy Characteristics'!H:H,MATCH($C1556,'Policy Characteristics'!$C:$C,0))),"",INDEX('Policy Characteristics'!H:H,MATCH($C1556,'Policy Characteristics'!$C:$C,0)))</f>
        <v>0.01</v>
      </c>
      <c r="O1556" s="76" t="str">
        <f>IF(ISBLANK(INDEX('Policy Characteristics'!I:I,MATCH($C1556,'Policy Characteristics'!$C:$C,0))),"",INDEX('Policy Characteristics'!I:I,MATCH($C1556,'Policy Characteristics'!$C:$C,0)))</f>
        <v>% reduction in energy use</v>
      </c>
      <c r="P1556" s="7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76" t="str">
        <f>IF(ISBLANK(INDEX('Policy Characteristics'!K:K,MATCH($C1556,'Policy Characteristics'!$C:$C,0))),"",INDEX('Policy Characteristics'!K:K,MATCH($C1556,'Policy Characteristics'!$C:$C,0)))</f>
        <v>industry-ag-main.html#eff-stds</v>
      </c>
      <c r="R1556" s="76" t="str">
        <f>IF(ISBLANK(INDEX('Policy Characteristics'!L:L,MATCH($C1556,'Policy Characteristics'!$C:$C,0))),"",INDEX('Policy Characteristics'!L:L,MATCH($C1556,'Policy Characteristics'!$C:$C,0)))</f>
        <v>industry-energy-efficiency-standards.html</v>
      </c>
    </row>
    <row r="1557" spans="1:18" s="76" customFormat="1" x14ac:dyDescent="0.25">
      <c r="A1557" s="76" t="str">
        <f>IF(ISBLANK(INDEX('Policy Characteristics'!A:A,MATCH($C1557,'Policy Characteristics'!$C:$C,0))),"",INDEX('Policy Characteristics'!A:A,MATCH($C1557,'Policy Characteristics'!$C:$C,0)))</f>
        <v>Industry</v>
      </c>
      <c r="B1557" s="200" t="str">
        <f>IF(ISBLANK(INDEX('Policy Characteristics'!B:B,MATCH($C1557,'Policy Characteristics'!$C:$C,0))),"",INDEX('Policy Characteristics'!B:B,MATCH($C1557,'Policy Characteristics'!$C:$C,0)))</f>
        <v>Industry Energy Efficiency Standards</v>
      </c>
      <c r="C1557" s="76" t="str">
        <f t="shared" si="42"/>
        <v>Percentage Improvement in Eqpt Efficiency Standards above BAU</v>
      </c>
      <c r="D1557" s="78" t="s">
        <v>1324</v>
      </c>
      <c r="E1557" s="88" t="s">
        <v>643</v>
      </c>
      <c r="F1557" t="s">
        <v>1285</v>
      </c>
      <c r="G1557" s="88" t="s">
        <v>651</v>
      </c>
      <c r="H1557" s="15">
        <v>1199</v>
      </c>
      <c r="I1557" s="213" t="s">
        <v>44</v>
      </c>
      <c r="J1557" s="202" t="str">
        <f>IF(ISBLANK(INDEX('Policy Characteristics'!D:D,MATCH($C1557,'Policy Characteristics'!$C:$C,0))),"",INDEX('Policy Characteristics'!D:D,MATCH($C1557,'Policy Characteristics'!$C:$C,0)))</f>
        <v>Industry Energy Efficiency Standards</v>
      </c>
      <c r="K1557" s="76" t="str">
        <f>IF(ISBLANK(INDEX('Policy Characteristics'!E:E,MATCH($C1557,'Policy Characteristics'!$C:$C,0))),"",INDEX('Policy Characteristics'!E:E,MATCH($C1557,'Policy Characteristics'!$C:$C,0)))</f>
        <v>indst efficiency standards</v>
      </c>
      <c r="L1557" s="205">
        <f>IF(ISBLANK(INDEX('Policy Characteristics'!F:F,MATCH($C1557,'Policy Characteristics'!$C:$C,0))),"",INDEX('Policy Characteristics'!F:F,MATCH($C1557,'Policy Characteristics'!$C:$C,0)))</f>
        <v>0</v>
      </c>
      <c r="M1557" s="205">
        <f>IF(ISBLANK(INDEX('Policy Characteristics'!G:G,MATCH($C1557,'Policy Characteristics'!$C:$C,0))),"",INDEX('Policy Characteristics'!G:G,MATCH($C1557,'Policy Characteristics'!$C:$C,0)))</f>
        <v>0.3</v>
      </c>
      <c r="N1557" s="205">
        <f>IF(ISBLANK(INDEX('Policy Characteristics'!H:H,MATCH($C1557,'Policy Characteristics'!$C:$C,0))),"",INDEX('Policy Characteristics'!H:H,MATCH($C1557,'Policy Characteristics'!$C:$C,0)))</f>
        <v>0.01</v>
      </c>
      <c r="O1557" s="76" t="str">
        <f>IF(ISBLANK(INDEX('Policy Characteristics'!I:I,MATCH($C1557,'Policy Characteristics'!$C:$C,0))),"",INDEX('Policy Characteristics'!I:I,MATCH($C1557,'Policy Characteristics'!$C:$C,0)))</f>
        <v>% reduction in energy use</v>
      </c>
      <c r="P1557" s="7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76" t="str">
        <f>IF(ISBLANK(INDEX('Policy Characteristics'!K:K,MATCH($C1557,'Policy Characteristics'!$C:$C,0))),"",INDEX('Policy Characteristics'!K:K,MATCH($C1557,'Policy Characteristics'!$C:$C,0)))</f>
        <v>industry-ag-main.html#eff-stds</v>
      </c>
      <c r="R1557" s="76" t="str">
        <f>IF(ISBLANK(INDEX('Policy Characteristics'!L:L,MATCH($C1557,'Policy Characteristics'!$C:$C,0))),"",INDEX('Policy Characteristics'!L:L,MATCH($C1557,'Policy Characteristics'!$C:$C,0)))</f>
        <v>industry-energy-efficiency-standards.html</v>
      </c>
    </row>
    <row r="1558" spans="1:18" s="76" customFormat="1" x14ac:dyDescent="0.25">
      <c r="A1558" s="76" t="str">
        <f>IF(ISBLANK(INDEX('Policy Characteristics'!A:A,MATCH($C1558,'Policy Characteristics'!$C:$C,0))),"",INDEX('Policy Characteristics'!A:A,MATCH($C1558,'Policy Characteristics'!$C:$C,0)))</f>
        <v>Industry</v>
      </c>
      <c r="B1558" s="200" t="str">
        <f>IF(ISBLANK(INDEX('Policy Characteristics'!B:B,MATCH($C1558,'Policy Characteristics'!$C:$C,0))),"",INDEX('Policy Characteristics'!B:B,MATCH($C1558,'Policy Characteristics'!$C:$C,0)))</f>
        <v>Industry Energy Efficiency Standards</v>
      </c>
      <c r="C1558" s="76" t="str">
        <f t="shared" si="42"/>
        <v>Percentage Improvement in Eqpt Efficiency Standards above BAU</v>
      </c>
      <c r="D1558" s="78" t="s">
        <v>1324</v>
      </c>
      <c r="E1558" s="88" t="s">
        <v>644</v>
      </c>
      <c r="F1558" t="s">
        <v>1285</v>
      </c>
      <c r="G1558" s="88" t="s">
        <v>652</v>
      </c>
      <c r="H1558" s="15">
        <v>1200</v>
      </c>
      <c r="I1558" s="213" t="s">
        <v>43</v>
      </c>
      <c r="J1558" s="202" t="str">
        <f>IF(ISBLANK(INDEX('Policy Characteristics'!D:D,MATCH($C1558,'Policy Characteristics'!$C:$C,0))),"",INDEX('Policy Characteristics'!D:D,MATCH($C1558,'Policy Characteristics'!$C:$C,0)))</f>
        <v>Industry Energy Efficiency Standards</v>
      </c>
      <c r="K1558" s="76" t="str">
        <f>IF(ISBLANK(INDEX('Policy Characteristics'!E:E,MATCH($C1558,'Policy Characteristics'!$C:$C,0))),"",INDEX('Policy Characteristics'!E:E,MATCH($C1558,'Policy Characteristics'!$C:$C,0)))</f>
        <v>indst efficiency standards</v>
      </c>
      <c r="L1558" s="205">
        <f>IF(ISBLANK(INDEX('Policy Characteristics'!F:F,MATCH($C1558,'Policy Characteristics'!$C:$C,0))),"",INDEX('Policy Characteristics'!F:F,MATCH($C1558,'Policy Characteristics'!$C:$C,0)))</f>
        <v>0</v>
      </c>
      <c r="M1558" s="205">
        <f>IF(ISBLANK(INDEX('Policy Characteristics'!G:G,MATCH($C1558,'Policy Characteristics'!$C:$C,0))),"",INDEX('Policy Characteristics'!G:G,MATCH($C1558,'Policy Characteristics'!$C:$C,0)))</f>
        <v>0.3</v>
      </c>
      <c r="N1558" s="205">
        <f>IF(ISBLANK(INDEX('Policy Characteristics'!H:H,MATCH($C1558,'Policy Characteristics'!$C:$C,0))),"",INDEX('Policy Characteristics'!H:H,MATCH($C1558,'Policy Characteristics'!$C:$C,0)))</f>
        <v>0.01</v>
      </c>
      <c r="O1558" s="76" t="str">
        <f>IF(ISBLANK(INDEX('Policy Characteristics'!I:I,MATCH($C1558,'Policy Characteristics'!$C:$C,0))),"",INDEX('Policy Characteristics'!I:I,MATCH($C1558,'Policy Characteristics'!$C:$C,0)))</f>
        <v>% reduction in energy use</v>
      </c>
      <c r="P1558" s="7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76" t="str">
        <f>IF(ISBLANK(INDEX('Policy Characteristics'!K:K,MATCH($C1558,'Policy Characteristics'!$C:$C,0))),"",INDEX('Policy Characteristics'!K:K,MATCH($C1558,'Policy Characteristics'!$C:$C,0)))</f>
        <v>industry-ag-main.html#eff-stds</v>
      </c>
      <c r="R1558" s="76" t="str">
        <f>IF(ISBLANK(INDEX('Policy Characteristics'!L:L,MATCH($C1558,'Policy Characteristics'!$C:$C,0))),"",INDEX('Policy Characteristics'!L:L,MATCH($C1558,'Policy Characteristics'!$C:$C,0)))</f>
        <v>industry-energy-efficiency-standards.html</v>
      </c>
    </row>
    <row r="1559" spans="1:18" s="76" customFormat="1" x14ac:dyDescent="0.25">
      <c r="A1559" s="76" t="str">
        <f>IF(ISBLANK(INDEX('Policy Characteristics'!A:A,MATCH($C1559,'Policy Characteristics'!$C:$C,0))),"",INDEX('Policy Characteristics'!A:A,MATCH($C1559,'Policy Characteristics'!$C:$C,0)))</f>
        <v>Industry</v>
      </c>
      <c r="B1559" s="200" t="str">
        <f>IF(ISBLANK(INDEX('Policy Characteristics'!B:B,MATCH($C1559,'Policy Characteristics'!$C:$C,0))),"",INDEX('Policy Characteristics'!B:B,MATCH($C1559,'Policy Characteristics'!$C:$C,0)))</f>
        <v>Industry Energy Efficiency Standards</v>
      </c>
      <c r="C1559" s="76" t="str">
        <f t="shared" si="42"/>
        <v>Percentage Improvement in Eqpt Efficiency Standards above BAU</v>
      </c>
      <c r="D1559" s="78" t="s">
        <v>1324</v>
      </c>
      <c r="E1559" s="88" t="s">
        <v>645</v>
      </c>
      <c r="F1559" t="s">
        <v>1285</v>
      </c>
      <c r="G1559" s="88" t="s">
        <v>649</v>
      </c>
      <c r="H1559" s="15">
        <v>1201</v>
      </c>
      <c r="I1559" s="213" t="s">
        <v>44</v>
      </c>
      <c r="J1559" s="202" t="str">
        <f>IF(ISBLANK(INDEX('Policy Characteristics'!D:D,MATCH($C1559,'Policy Characteristics'!$C:$C,0))),"",INDEX('Policy Characteristics'!D:D,MATCH($C1559,'Policy Characteristics'!$C:$C,0)))</f>
        <v>Industry Energy Efficiency Standards</v>
      </c>
      <c r="K1559" s="76" t="str">
        <f>IF(ISBLANK(INDEX('Policy Characteristics'!E:E,MATCH($C1559,'Policy Characteristics'!$C:$C,0))),"",INDEX('Policy Characteristics'!E:E,MATCH($C1559,'Policy Characteristics'!$C:$C,0)))</f>
        <v>indst efficiency standards</v>
      </c>
      <c r="L1559" s="205">
        <f>IF(ISBLANK(INDEX('Policy Characteristics'!F:F,MATCH($C1559,'Policy Characteristics'!$C:$C,0))),"",INDEX('Policy Characteristics'!F:F,MATCH($C1559,'Policy Characteristics'!$C:$C,0)))</f>
        <v>0</v>
      </c>
      <c r="M1559" s="205">
        <f>IF(ISBLANK(INDEX('Policy Characteristics'!G:G,MATCH($C1559,'Policy Characteristics'!$C:$C,0))),"",INDEX('Policy Characteristics'!G:G,MATCH($C1559,'Policy Characteristics'!$C:$C,0)))</f>
        <v>0.3</v>
      </c>
      <c r="N1559" s="205">
        <f>IF(ISBLANK(INDEX('Policy Characteristics'!H:H,MATCH($C1559,'Policy Characteristics'!$C:$C,0))),"",INDEX('Policy Characteristics'!H:H,MATCH($C1559,'Policy Characteristics'!$C:$C,0)))</f>
        <v>0.01</v>
      </c>
      <c r="O1559" s="76" t="str">
        <f>IF(ISBLANK(INDEX('Policy Characteristics'!I:I,MATCH($C1559,'Policy Characteristics'!$C:$C,0))),"",INDEX('Policy Characteristics'!I:I,MATCH($C1559,'Policy Characteristics'!$C:$C,0)))</f>
        <v>% reduction in energy use</v>
      </c>
      <c r="P1559" s="7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76" t="str">
        <f>IF(ISBLANK(INDEX('Policy Characteristics'!K:K,MATCH($C1559,'Policy Characteristics'!$C:$C,0))),"",INDEX('Policy Characteristics'!K:K,MATCH($C1559,'Policy Characteristics'!$C:$C,0)))</f>
        <v>industry-ag-main.html#eff-stds</v>
      </c>
      <c r="R1559" s="76" t="str">
        <f>IF(ISBLANK(INDEX('Policy Characteristics'!L:L,MATCH($C1559,'Policy Characteristics'!$C:$C,0))),"",INDEX('Policy Characteristics'!L:L,MATCH($C1559,'Policy Characteristics'!$C:$C,0)))</f>
        <v>industry-energy-efficiency-standards.html</v>
      </c>
    </row>
    <row r="1560" spans="1:18" s="76" customFormat="1" x14ac:dyDescent="0.25">
      <c r="A1560" s="76" t="str">
        <f>IF(ISBLANK(INDEX('Policy Characteristics'!A:A,MATCH($C1560,'Policy Characteristics'!$C:$C,0))),"",INDEX('Policy Characteristics'!A:A,MATCH($C1560,'Policy Characteristics'!$C:$C,0)))</f>
        <v>Industry</v>
      </c>
      <c r="B1560" s="200" t="str">
        <f>IF(ISBLANK(INDEX('Policy Characteristics'!B:B,MATCH($C1560,'Policy Characteristics'!$C:$C,0))),"",INDEX('Policy Characteristics'!B:B,MATCH($C1560,'Policy Characteristics'!$C:$C,0)))</f>
        <v>Industry Energy Efficiency Standards</v>
      </c>
      <c r="C1560" s="76" t="str">
        <f t="shared" si="42"/>
        <v>Percentage Improvement in Eqpt Efficiency Standards above BAU</v>
      </c>
      <c r="D1560" s="78" t="s">
        <v>1324</v>
      </c>
      <c r="E1560" s="88" t="s">
        <v>646</v>
      </c>
      <c r="F1560" t="s">
        <v>1285</v>
      </c>
      <c r="G1560" s="88" t="s">
        <v>650</v>
      </c>
      <c r="H1560" s="15">
        <v>1202</v>
      </c>
      <c r="I1560" s="213" t="s">
        <v>43</v>
      </c>
      <c r="J1560" s="202" t="str">
        <f>IF(ISBLANK(INDEX('Policy Characteristics'!D:D,MATCH($C1560,'Policy Characteristics'!$C:$C,0))),"",INDEX('Policy Characteristics'!D:D,MATCH($C1560,'Policy Characteristics'!$C:$C,0)))</f>
        <v>Industry Energy Efficiency Standards</v>
      </c>
      <c r="K1560" s="76" t="str">
        <f>IF(ISBLANK(INDEX('Policy Characteristics'!E:E,MATCH($C1560,'Policy Characteristics'!$C:$C,0))),"",INDEX('Policy Characteristics'!E:E,MATCH($C1560,'Policy Characteristics'!$C:$C,0)))</f>
        <v>indst efficiency standards</v>
      </c>
      <c r="L1560" s="205">
        <f>IF(ISBLANK(INDEX('Policy Characteristics'!F:F,MATCH($C1560,'Policy Characteristics'!$C:$C,0))),"",INDEX('Policy Characteristics'!F:F,MATCH($C1560,'Policy Characteristics'!$C:$C,0)))</f>
        <v>0</v>
      </c>
      <c r="M1560" s="205">
        <f>IF(ISBLANK(INDEX('Policy Characteristics'!G:G,MATCH($C1560,'Policy Characteristics'!$C:$C,0))),"",INDEX('Policy Characteristics'!G:G,MATCH($C1560,'Policy Characteristics'!$C:$C,0)))</f>
        <v>0.3</v>
      </c>
      <c r="N1560" s="205">
        <f>IF(ISBLANK(INDEX('Policy Characteristics'!H:H,MATCH($C1560,'Policy Characteristics'!$C:$C,0))),"",INDEX('Policy Characteristics'!H:H,MATCH($C1560,'Policy Characteristics'!$C:$C,0)))</f>
        <v>0.01</v>
      </c>
      <c r="O1560" s="76" t="str">
        <f>IF(ISBLANK(INDEX('Policy Characteristics'!I:I,MATCH($C1560,'Policy Characteristics'!$C:$C,0))),"",INDEX('Policy Characteristics'!I:I,MATCH($C1560,'Policy Characteristics'!$C:$C,0)))</f>
        <v>% reduction in energy use</v>
      </c>
      <c r="P1560" s="7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76" t="str">
        <f>IF(ISBLANK(INDEX('Policy Characteristics'!K:K,MATCH($C1560,'Policy Characteristics'!$C:$C,0))),"",INDEX('Policy Characteristics'!K:K,MATCH($C1560,'Policy Characteristics'!$C:$C,0)))</f>
        <v>industry-ag-main.html#eff-stds</v>
      </c>
      <c r="R1560" s="76" t="str">
        <f>IF(ISBLANK(INDEX('Policy Characteristics'!L:L,MATCH($C1560,'Policy Characteristics'!$C:$C,0))),"",INDEX('Policy Characteristics'!L:L,MATCH($C1560,'Policy Characteristics'!$C:$C,0)))</f>
        <v>industry-energy-efficiency-standards.html</v>
      </c>
    </row>
    <row r="1561" spans="1:18" s="76" customFormat="1" x14ac:dyDescent="0.25">
      <c r="A1561" s="76" t="str">
        <f>IF(ISBLANK(INDEX('Policy Characteristics'!A:A,MATCH($C1561,'Policy Characteristics'!$C:$C,0))),"",INDEX('Policy Characteristics'!A:A,MATCH($C1561,'Policy Characteristics'!$C:$C,0)))</f>
        <v>Industry</v>
      </c>
      <c r="B1561" s="200" t="str">
        <f>IF(ISBLANK(INDEX('Policy Characteristics'!B:B,MATCH($C1561,'Policy Characteristics'!$C:$C,0))),"",INDEX('Policy Characteristics'!B:B,MATCH($C1561,'Policy Characteristics'!$C:$C,0)))</f>
        <v>Industry Energy Efficiency Standards</v>
      </c>
      <c r="C1561" s="76" t="str">
        <f t="shared" si="42"/>
        <v>Percentage Improvement in Eqpt Efficiency Standards above BAU</v>
      </c>
      <c r="D1561" s="78" t="s">
        <v>1324</v>
      </c>
      <c r="E1561" s="88" t="s">
        <v>647</v>
      </c>
      <c r="F1561" t="s">
        <v>1285</v>
      </c>
      <c r="G1561" s="88" t="s">
        <v>653</v>
      </c>
      <c r="H1561" s="15">
        <v>1203</v>
      </c>
      <c r="I1561" s="213" t="s">
        <v>44</v>
      </c>
      <c r="J1561" s="202" t="str">
        <f>IF(ISBLANK(INDEX('Policy Characteristics'!D:D,MATCH($C1561,'Policy Characteristics'!$C:$C,0))),"",INDEX('Policy Characteristics'!D:D,MATCH($C1561,'Policy Characteristics'!$C:$C,0)))</f>
        <v>Industry Energy Efficiency Standards</v>
      </c>
      <c r="K1561" s="76" t="str">
        <f>IF(ISBLANK(INDEX('Policy Characteristics'!E:E,MATCH($C1561,'Policy Characteristics'!$C:$C,0))),"",INDEX('Policy Characteristics'!E:E,MATCH($C1561,'Policy Characteristics'!$C:$C,0)))</f>
        <v>indst efficiency standards</v>
      </c>
      <c r="L1561" s="205">
        <f>IF(ISBLANK(INDEX('Policy Characteristics'!F:F,MATCH($C1561,'Policy Characteristics'!$C:$C,0))),"",INDEX('Policy Characteristics'!F:F,MATCH($C1561,'Policy Characteristics'!$C:$C,0)))</f>
        <v>0</v>
      </c>
      <c r="M1561" s="205">
        <f>IF(ISBLANK(INDEX('Policy Characteristics'!G:G,MATCH($C1561,'Policy Characteristics'!$C:$C,0))),"",INDEX('Policy Characteristics'!G:G,MATCH($C1561,'Policy Characteristics'!$C:$C,0)))</f>
        <v>0.3</v>
      </c>
      <c r="N1561" s="205">
        <f>IF(ISBLANK(INDEX('Policy Characteristics'!H:H,MATCH($C1561,'Policy Characteristics'!$C:$C,0))),"",INDEX('Policy Characteristics'!H:H,MATCH($C1561,'Policy Characteristics'!$C:$C,0)))</f>
        <v>0.01</v>
      </c>
      <c r="O1561" s="76" t="str">
        <f>IF(ISBLANK(INDEX('Policy Characteristics'!I:I,MATCH($C1561,'Policy Characteristics'!$C:$C,0))),"",INDEX('Policy Characteristics'!I:I,MATCH($C1561,'Policy Characteristics'!$C:$C,0)))</f>
        <v>% reduction in energy use</v>
      </c>
      <c r="P1561" s="7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76" t="str">
        <f>IF(ISBLANK(INDEX('Policy Characteristics'!K:K,MATCH($C1561,'Policy Characteristics'!$C:$C,0))),"",INDEX('Policy Characteristics'!K:K,MATCH($C1561,'Policy Characteristics'!$C:$C,0)))</f>
        <v>industry-ag-main.html#eff-stds</v>
      </c>
      <c r="R1561" s="76" t="str">
        <f>IF(ISBLANK(INDEX('Policy Characteristics'!L:L,MATCH($C1561,'Policy Characteristics'!$C:$C,0))),"",INDEX('Policy Characteristics'!L:L,MATCH($C1561,'Policy Characteristics'!$C:$C,0)))</f>
        <v>industry-energy-efficiency-standards.html</v>
      </c>
    </row>
    <row r="1562" spans="1:18" s="76" customFormat="1" x14ac:dyDescent="0.25">
      <c r="A1562" s="76" t="str">
        <f>IF(ISBLANK(INDEX('Policy Characteristics'!A:A,MATCH($C1562,'Policy Characteristics'!$C:$C,0))),"",INDEX('Policy Characteristics'!A:A,MATCH($C1562,'Policy Characteristics'!$C:$C,0)))</f>
        <v>Industry</v>
      </c>
      <c r="B1562" s="200" t="str">
        <f>IF(ISBLANK(INDEX('Policy Characteristics'!B:B,MATCH($C1562,'Policy Characteristics'!$C:$C,0))),"",INDEX('Policy Characteristics'!B:B,MATCH($C1562,'Policy Characteristics'!$C:$C,0)))</f>
        <v>Industry Energy Efficiency Standards</v>
      </c>
      <c r="C1562" s="76" t="str">
        <f t="shared" si="42"/>
        <v>Percentage Improvement in Eqpt Efficiency Standards above BAU</v>
      </c>
      <c r="D1562" s="78" t="s">
        <v>1324</v>
      </c>
      <c r="E1562" s="88" t="s">
        <v>946</v>
      </c>
      <c r="F1562" t="s">
        <v>1285</v>
      </c>
      <c r="G1562" s="88" t="s">
        <v>949</v>
      </c>
      <c r="H1562" s="15">
        <v>1204</v>
      </c>
      <c r="I1562" s="213" t="s">
        <v>44</v>
      </c>
      <c r="J1562" s="202" t="str">
        <f>IF(ISBLANK(INDEX('Policy Characteristics'!D:D,MATCH($C1562,'Policy Characteristics'!$C:$C,0))),"",INDEX('Policy Characteristics'!D:D,MATCH($C1562,'Policy Characteristics'!$C:$C,0)))</f>
        <v>Industry Energy Efficiency Standards</v>
      </c>
      <c r="K1562" s="76" t="str">
        <f>IF(ISBLANK(INDEX('Policy Characteristics'!E:E,MATCH($C1562,'Policy Characteristics'!$C:$C,0))),"",INDEX('Policy Characteristics'!E:E,MATCH($C1562,'Policy Characteristics'!$C:$C,0)))</f>
        <v>indst efficiency standards</v>
      </c>
      <c r="L1562" s="205">
        <f>IF(ISBLANK(INDEX('Policy Characteristics'!F:F,MATCH($C1562,'Policy Characteristics'!$C:$C,0))),"",INDEX('Policy Characteristics'!F:F,MATCH($C1562,'Policy Characteristics'!$C:$C,0)))</f>
        <v>0</v>
      </c>
      <c r="M1562" s="205">
        <f>IF(ISBLANK(INDEX('Policy Characteristics'!G:G,MATCH($C1562,'Policy Characteristics'!$C:$C,0))),"",INDEX('Policy Characteristics'!G:G,MATCH($C1562,'Policy Characteristics'!$C:$C,0)))</f>
        <v>0.3</v>
      </c>
      <c r="N1562" s="205">
        <f>IF(ISBLANK(INDEX('Policy Characteristics'!H:H,MATCH($C1562,'Policy Characteristics'!$C:$C,0))),"",INDEX('Policy Characteristics'!H:H,MATCH($C1562,'Policy Characteristics'!$C:$C,0)))</f>
        <v>0.01</v>
      </c>
      <c r="O1562" s="76" t="str">
        <f>IF(ISBLANK(INDEX('Policy Characteristics'!I:I,MATCH($C1562,'Policy Characteristics'!$C:$C,0))),"",INDEX('Policy Characteristics'!I:I,MATCH($C1562,'Policy Characteristics'!$C:$C,0)))</f>
        <v>% reduction in energy use</v>
      </c>
      <c r="P1562" s="7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76" t="str">
        <f>IF(ISBLANK(INDEX('Policy Characteristics'!K:K,MATCH($C1562,'Policy Characteristics'!$C:$C,0))),"",INDEX('Policy Characteristics'!K:K,MATCH($C1562,'Policy Characteristics'!$C:$C,0)))</f>
        <v>industry-ag-main.html#eff-stds</v>
      </c>
      <c r="R1562" s="76" t="str">
        <f>IF(ISBLANK(INDEX('Policy Characteristics'!L:L,MATCH($C1562,'Policy Characteristics'!$C:$C,0))),"",INDEX('Policy Characteristics'!L:L,MATCH($C1562,'Policy Characteristics'!$C:$C,0)))</f>
        <v>industry-energy-efficiency-standards.html</v>
      </c>
    </row>
    <row r="1563" spans="1:18" s="76" customFormat="1" x14ac:dyDescent="0.25">
      <c r="A1563" s="76" t="str">
        <f>IF(ISBLANK(INDEX('Policy Characteristics'!A:A,MATCH($C1563,'Policy Characteristics'!$C:$C,0))),"",INDEX('Policy Characteristics'!A:A,MATCH($C1563,'Policy Characteristics'!$C:$C,0)))</f>
        <v>Industry</v>
      </c>
      <c r="B1563" s="200" t="str">
        <f>IF(ISBLANK(INDEX('Policy Characteristics'!B:B,MATCH($C1563,'Policy Characteristics'!$C:$C,0))),"",INDEX('Policy Characteristics'!B:B,MATCH($C1563,'Policy Characteristics'!$C:$C,0)))</f>
        <v>Industry Energy Efficiency Standards</v>
      </c>
      <c r="C1563" s="76" t="str">
        <f t="shared" si="42"/>
        <v>Percentage Improvement in Eqpt Efficiency Standards above BAU</v>
      </c>
      <c r="D1563" s="78" t="s">
        <v>1324</v>
      </c>
      <c r="E1563" s="88" t="s">
        <v>947</v>
      </c>
      <c r="F1563" t="s">
        <v>1285</v>
      </c>
      <c r="G1563" s="88" t="s">
        <v>951</v>
      </c>
      <c r="H1563" s="15">
        <v>1205</v>
      </c>
      <c r="I1563" s="213" t="s">
        <v>43</v>
      </c>
      <c r="J1563" s="202" t="str">
        <f>IF(ISBLANK(INDEX('Policy Characteristics'!D:D,MATCH($C1563,'Policy Characteristics'!$C:$C,0))),"",INDEX('Policy Characteristics'!D:D,MATCH($C1563,'Policy Characteristics'!$C:$C,0)))</f>
        <v>Industry Energy Efficiency Standards</v>
      </c>
      <c r="K1563" s="76" t="str">
        <f>IF(ISBLANK(INDEX('Policy Characteristics'!E:E,MATCH($C1563,'Policy Characteristics'!$C:$C,0))),"",INDEX('Policy Characteristics'!E:E,MATCH($C1563,'Policy Characteristics'!$C:$C,0)))</f>
        <v>indst efficiency standards</v>
      </c>
      <c r="L1563" s="205">
        <f>IF(ISBLANK(INDEX('Policy Characteristics'!F:F,MATCH($C1563,'Policy Characteristics'!$C:$C,0))),"",INDEX('Policy Characteristics'!F:F,MATCH($C1563,'Policy Characteristics'!$C:$C,0)))</f>
        <v>0</v>
      </c>
      <c r="M1563" s="205">
        <f>IF(ISBLANK(INDEX('Policy Characteristics'!G:G,MATCH($C1563,'Policy Characteristics'!$C:$C,0))),"",INDEX('Policy Characteristics'!G:G,MATCH($C1563,'Policy Characteristics'!$C:$C,0)))</f>
        <v>0.3</v>
      </c>
      <c r="N1563" s="205">
        <f>IF(ISBLANK(INDEX('Policy Characteristics'!H:H,MATCH($C1563,'Policy Characteristics'!$C:$C,0))),"",INDEX('Policy Characteristics'!H:H,MATCH($C1563,'Policy Characteristics'!$C:$C,0)))</f>
        <v>0.01</v>
      </c>
      <c r="O1563" s="76" t="str">
        <f>IF(ISBLANK(INDEX('Policy Characteristics'!I:I,MATCH($C1563,'Policy Characteristics'!$C:$C,0))),"",INDEX('Policy Characteristics'!I:I,MATCH($C1563,'Policy Characteristics'!$C:$C,0)))</f>
        <v>% reduction in energy use</v>
      </c>
      <c r="P1563" s="7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76" t="str">
        <f>IF(ISBLANK(INDEX('Policy Characteristics'!K:K,MATCH($C1563,'Policy Characteristics'!$C:$C,0))),"",INDEX('Policy Characteristics'!K:K,MATCH($C1563,'Policy Characteristics'!$C:$C,0)))</f>
        <v>industry-ag-main.html#eff-stds</v>
      </c>
      <c r="R1563" s="76" t="str">
        <f>IF(ISBLANK(INDEX('Policy Characteristics'!L:L,MATCH($C1563,'Policy Characteristics'!$C:$C,0))),"",INDEX('Policy Characteristics'!L:L,MATCH($C1563,'Policy Characteristics'!$C:$C,0)))</f>
        <v>industry-energy-efficiency-standards.html</v>
      </c>
    </row>
    <row r="1564" spans="1:18" s="76" customFormat="1" x14ac:dyDescent="0.25">
      <c r="A1564" s="76" t="str">
        <f>IF(ISBLANK(INDEX('Policy Characteristics'!A:A,MATCH($C1564,'Policy Characteristics'!$C:$C,0))),"",INDEX('Policy Characteristics'!A:A,MATCH($C1564,'Policy Characteristics'!$C:$C,0)))</f>
        <v>Industry</v>
      </c>
      <c r="B1564" s="200" t="str">
        <f>IF(ISBLANK(INDEX('Policy Characteristics'!B:B,MATCH($C1564,'Policy Characteristics'!$C:$C,0))),"",INDEX('Policy Characteristics'!B:B,MATCH($C1564,'Policy Characteristics'!$C:$C,0)))</f>
        <v>Industry Energy Efficiency Standards</v>
      </c>
      <c r="C1564" s="76" t="str">
        <f t="shared" si="42"/>
        <v>Percentage Improvement in Eqpt Efficiency Standards above BAU</v>
      </c>
      <c r="D1564" s="78" t="s">
        <v>1324</v>
      </c>
      <c r="E1564" s="88" t="s">
        <v>948</v>
      </c>
      <c r="F1564" t="s">
        <v>1285</v>
      </c>
      <c r="G1564" s="88" t="s">
        <v>952</v>
      </c>
      <c r="H1564" s="15">
        <v>1206</v>
      </c>
      <c r="I1564" s="213" t="s">
        <v>43</v>
      </c>
      <c r="J1564" s="202" t="str">
        <f>IF(ISBLANK(INDEX('Policy Characteristics'!D:D,MATCH($C1564,'Policy Characteristics'!$C:$C,0))),"",INDEX('Policy Characteristics'!D:D,MATCH($C1564,'Policy Characteristics'!$C:$C,0)))</f>
        <v>Industry Energy Efficiency Standards</v>
      </c>
      <c r="K1564" s="76" t="str">
        <f>IF(ISBLANK(INDEX('Policy Characteristics'!E:E,MATCH($C1564,'Policy Characteristics'!$C:$C,0))),"",INDEX('Policy Characteristics'!E:E,MATCH($C1564,'Policy Characteristics'!$C:$C,0)))</f>
        <v>indst efficiency standards</v>
      </c>
      <c r="L1564" s="205">
        <f>IF(ISBLANK(INDEX('Policy Characteristics'!F:F,MATCH($C1564,'Policy Characteristics'!$C:$C,0))),"",INDEX('Policy Characteristics'!F:F,MATCH($C1564,'Policy Characteristics'!$C:$C,0)))</f>
        <v>0</v>
      </c>
      <c r="M1564" s="205">
        <f>IF(ISBLANK(INDEX('Policy Characteristics'!G:G,MATCH($C1564,'Policy Characteristics'!$C:$C,0))),"",INDEX('Policy Characteristics'!G:G,MATCH($C1564,'Policy Characteristics'!$C:$C,0)))</f>
        <v>0.3</v>
      </c>
      <c r="N1564" s="205">
        <f>IF(ISBLANK(INDEX('Policy Characteristics'!H:H,MATCH($C1564,'Policy Characteristics'!$C:$C,0))),"",INDEX('Policy Characteristics'!H:H,MATCH($C1564,'Policy Characteristics'!$C:$C,0)))</f>
        <v>0.01</v>
      </c>
      <c r="O1564" s="76" t="str">
        <f>IF(ISBLANK(INDEX('Policy Characteristics'!I:I,MATCH($C1564,'Policy Characteristics'!$C:$C,0))),"",INDEX('Policy Characteristics'!I:I,MATCH($C1564,'Policy Characteristics'!$C:$C,0)))</f>
        <v>% reduction in energy use</v>
      </c>
      <c r="P1564" s="7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76" t="str">
        <f>IF(ISBLANK(INDEX('Policy Characteristics'!K:K,MATCH($C1564,'Policy Characteristics'!$C:$C,0))),"",INDEX('Policy Characteristics'!K:K,MATCH($C1564,'Policy Characteristics'!$C:$C,0)))</f>
        <v>industry-ag-main.html#eff-stds</v>
      </c>
      <c r="R1564" s="76" t="str">
        <f>IF(ISBLANK(INDEX('Policy Characteristics'!L:L,MATCH($C1564,'Policy Characteristics'!$C:$C,0))),"",INDEX('Policy Characteristics'!L:L,MATCH($C1564,'Policy Characteristics'!$C:$C,0)))</f>
        <v>industry-energy-efficiency-standards.html</v>
      </c>
    </row>
    <row r="1565" spans="1:18" s="76" customFormat="1" x14ac:dyDescent="0.25">
      <c r="A1565" s="76" t="str">
        <f>IF(ISBLANK(INDEX('Policy Characteristics'!A:A,MATCH($C1565,'Policy Characteristics'!$C:$C,0))),"",INDEX('Policy Characteristics'!A:A,MATCH($C1565,'Policy Characteristics'!$C:$C,0)))</f>
        <v>Industry</v>
      </c>
      <c r="B1565" s="200" t="str">
        <f>IF(ISBLANK(INDEX('Policy Characteristics'!B:B,MATCH($C1565,'Policy Characteristics'!$C:$C,0))),"",INDEX('Policy Characteristics'!B:B,MATCH($C1565,'Policy Characteristics'!$C:$C,0)))</f>
        <v>Industry Energy Efficiency Standards</v>
      </c>
      <c r="C1565" s="76" t="str">
        <f t="shared" si="42"/>
        <v>Percentage Improvement in Eqpt Efficiency Standards above BAU</v>
      </c>
      <c r="D1565" s="78" t="s">
        <v>1324</v>
      </c>
      <c r="E1565" s="88" t="s">
        <v>945</v>
      </c>
      <c r="F1565" t="s">
        <v>1285</v>
      </c>
      <c r="G1565" s="88" t="s">
        <v>950</v>
      </c>
      <c r="H1565" s="15">
        <v>1207</v>
      </c>
      <c r="I1565" s="213" t="s">
        <v>44</v>
      </c>
      <c r="J1565" s="202" t="str">
        <f>IF(ISBLANK(INDEX('Policy Characteristics'!D:D,MATCH($C1565,'Policy Characteristics'!$C:$C,0))),"",INDEX('Policy Characteristics'!D:D,MATCH($C1565,'Policy Characteristics'!$C:$C,0)))</f>
        <v>Industry Energy Efficiency Standards</v>
      </c>
      <c r="K1565" s="76" t="str">
        <f>IF(ISBLANK(INDEX('Policy Characteristics'!E:E,MATCH($C1565,'Policy Characteristics'!$C:$C,0))),"",INDEX('Policy Characteristics'!E:E,MATCH($C1565,'Policy Characteristics'!$C:$C,0)))</f>
        <v>indst efficiency standards</v>
      </c>
      <c r="L1565" s="205">
        <f>IF(ISBLANK(INDEX('Policy Characteristics'!F:F,MATCH($C1565,'Policy Characteristics'!$C:$C,0))),"",INDEX('Policy Characteristics'!F:F,MATCH($C1565,'Policy Characteristics'!$C:$C,0)))</f>
        <v>0</v>
      </c>
      <c r="M1565" s="205">
        <f>IF(ISBLANK(INDEX('Policy Characteristics'!G:G,MATCH($C1565,'Policy Characteristics'!$C:$C,0))),"",INDEX('Policy Characteristics'!G:G,MATCH($C1565,'Policy Characteristics'!$C:$C,0)))</f>
        <v>0.3</v>
      </c>
      <c r="N1565" s="205">
        <f>IF(ISBLANK(INDEX('Policy Characteristics'!H:H,MATCH($C1565,'Policy Characteristics'!$C:$C,0))),"",INDEX('Policy Characteristics'!H:H,MATCH($C1565,'Policy Characteristics'!$C:$C,0)))</f>
        <v>0.01</v>
      </c>
      <c r="O1565" s="76" t="str">
        <f>IF(ISBLANK(INDEX('Policy Characteristics'!I:I,MATCH($C1565,'Policy Characteristics'!$C:$C,0))),"",INDEX('Policy Characteristics'!I:I,MATCH($C1565,'Policy Characteristics'!$C:$C,0)))</f>
        <v>% reduction in energy use</v>
      </c>
      <c r="P1565" s="7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76" t="str">
        <f>IF(ISBLANK(INDEX('Policy Characteristics'!K:K,MATCH($C1565,'Policy Characteristics'!$C:$C,0))),"",INDEX('Policy Characteristics'!K:K,MATCH($C1565,'Policy Characteristics'!$C:$C,0)))</f>
        <v>industry-ag-main.html#eff-stds</v>
      </c>
      <c r="R1565" s="76" t="str">
        <f>IF(ISBLANK(INDEX('Policy Characteristics'!L:L,MATCH($C1565,'Policy Characteristics'!$C:$C,0))),"",INDEX('Policy Characteristics'!L:L,MATCH($C1565,'Policy Characteristics'!$C:$C,0)))</f>
        <v>industry-energy-efficiency-standards.html</v>
      </c>
    </row>
    <row r="1566" spans="1:18" s="76" customFormat="1" x14ac:dyDescent="0.25">
      <c r="A1566" s="76" t="str">
        <f>IF(ISBLANK(INDEX('Policy Characteristics'!A:A,MATCH($C1566,'Policy Characteristics'!$C:$C,0))),"",INDEX('Policy Characteristics'!A:A,MATCH($C1566,'Policy Characteristics'!$C:$C,0)))</f>
        <v>Industry</v>
      </c>
      <c r="B1566" s="200" t="str">
        <f>IF(ISBLANK(INDEX('Policy Characteristics'!B:B,MATCH($C1566,'Policy Characteristics'!$C:$C,0))),"",INDEX('Policy Characteristics'!B:B,MATCH($C1566,'Policy Characteristics'!$C:$C,0)))</f>
        <v>Material Efficiency, Longevity, &amp; Re-Use</v>
      </c>
      <c r="C1566" t="s">
        <v>678</v>
      </c>
      <c r="D1566" s="88" t="s">
        <v>1312</v>
      </c>
      <c r="E1566" s="88"/>
      <c r="F1566" s="78" t="s">
        <v>1275</v>
      </c>
      <c r="G1566" s="88"/>
      <c r="H1566" s="15">
        <v>429</v>
      </c>
      <c r="I1566" s="213" t="s">
        <v>43</v>
      </c>
      <c r="J1566" s="202" t="str">
        <f>IF(ISBLANK(INDEX('Policy Characteristics'!D:D,MATCH($C1566,'Policy Characteristics'!$C:$C,0))),"",INDEX('Policy Characteristics'!D:D,MATCH($C1566,'Policy Characteristics'!$C:$C,0)))</f>
        <v>Material Efficiency, Longevity, &amp; Re-Use</v>
      </c>
      <c r="K1566" s="76" t="str">
        <f>IF(ISBLANK(INDEX('Policy Characteristics'!E:E,MATCH($C1566,'Policy Characteristics'!$C:$C,0))),"",INDEX('Policy Characteristics'!E:E,MATCH($C1566,'Policy Characteristics'!$C:$C,0)))</f>
        <v>indst reduce nonenergy product demand</v>
      </c>
      <c r="L1566" s="205">
        <f>IF(ISBLANK(INDEX('Policy Characteristics'!F:F,MATCH($C1566,'Policy Characteristics'!$C:$C,0))),"",INDEX('Policy Characteristics'!F:F,MATCH($C1566,'Policy Characteristics'!$C:$C,0)))</f>
        <v>0</v>
      </c>
      <c r="M1566" s="205">
        <f>IF(ISBLANK(INDEX('Policy Characteristics'!G:G,MATCH($C1566,'Policy Characteristics'!$C:$C,0))),"",INDEX('Policy Characteristics'!G:G,MATCH($C1566,'Policy Characteristics'!$C:$C,0)))</f>
        <v>1</v>
      </c>
      <c r="N1566" s="205">
        <f>IF(ISBLANK(INDEX('Policy Characteristics'!H:H,MATCH($C1566,'Policy Characteristics'!$C:$C,0))),"",INDEX('Policy Characteristics'!H:H,MATCH($C1566,'Policy Characteristics'!$C:$C,0)))</f>
        <v>0.01</v>
      </c>
      <c r="O1566" s="76" t="str">
        <f>IF(ISBLANK(INDEX('Policy Characteristics'!I:I,MATCH($C1566,'Policy Characteristics'!$C:$C,0))),"",INDEX('Policy Characteristics'!I:I,MATCH($C1566,'Policy Characteristics'!$C:$C,0)))</f>
        <v>% demand reduction</v>
      </c>
      <c r="P1566" s="7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76" t="str">
        <f>IF(ISBLANK(INDEX('Policy Characteristics'!K:K,MATCH($C1566,'Policy Characteristics'!$C:$C,0))),"",INDEX('Policy Characteristics'!K:K,MATCH($C1566,'Policy Characteristics'!$C:$C,0)))</f>
        <v/>
      </c>
      <c r="R1566" s="76" t="str">
        <f>IF(ISBLANK(INDEX('Policy Characteristics'!L:L,MATCH($C1566,'Policy Characteristics'!$C:$C,0))),"",INDEX('Policy Characteristics'!L:L,MATCH($C1566,'Policy Characteristics'!$C:$C,0)))</f>
        <v>material-efficiency-longevity-reuse.html</v>
      </c>
    </row>
    <row r="1567" spans="1:18" s="76" customFormat="1" x14ac:dyDescent="0.25">
      <c r="A1567" s="76" t="str">
        <f>IF(ISBLANK(INDEX('Policy Characteristics'!A:A,MATCH($C1567,'Policy Characteristics'!$C:$C,0))),"",INDEX('Policy Characteristics'!A:A,MATCH($C1567,'Policy Characteristics'!$C:$C,0)))</f>
        <v>Industry</v>
      </c>
      <c r="B1567" s="200" t="str">
        <f>IF(ISBLANK(INDEX('Policy Characteristics'!B:B,MATCH($C1567,'Policy Characteristics'!$C:$C,0))),"",INDEX('Policy Characteristics'!B:B,MATCH($C1567,'Policy Characteristics'!$C:$C,0)))</f>
        <v>Material Efficiency, Longevity, &amp; Re-Use</v>
      </c>
      <c r="C1567" s="76" t="str">
        <f t="shared" ref="C1567:C1568" si="43">C$1566</f>
        <v>Percent Reduction in Nonenergy Nonagriculture Industry Product Demand</v>
      </c>
      <c r="D1567" s="78" t="s">
        <v>1313</v>
      </c>
      <c r="E1567" s="88"/>
      <c r="F1567" s="78" t="s">
        <v>820</v>
      </c>
      <c r="G1567" s="88"/>
      <c r="H1567" s="15">
        <v>430</v>
      </c>
      <c r="I1567" s="213" t="s">
        <v>43</v>
      </c>
      <c r="J1567" s="202" t="str">
        <f>IF(ISBLANK(INDEX('Policy Characteristics'!D:D,MATCH($C1567,'Policy Characteristics'!$C:$C,0))),"",INDEX('Policy Characteristics'!D:D,MATCH($C1567,'Policy Characteristics'!$C:$C,0)))</f>
        <v>Material Efficiency, Longevity, &amp; Re-Use</v>
      </c>
      <c r="K1567" s="76" t="str">
        <f>IF(ISBLANK(INDEX('Policy Characteristics'!E:E,MATCH($C1567,'Policy Characteristics'!$C:$C,0))),"",INDEX('Policy Characteristics'!E:E,MATCH($C1567,'Policy Characteristics'!$C:$C,0)))</f>
        <v>indst reduce nonenergy product demand</v>
      </c>
      <c r="L1567" s="205">
        <f>IF(ISBLANK(INDEX('Policy Characteristics'!F:F,MATCH($C1567,'Policy Characteristics'!$C:$C,0))),"",INDEX('Policy Characteristics'!F:F,MATCH($C1567,'Policy Characteristics'!$C:$C,0)))</f>
        <v>0</v>
      </c>
      <c r="M1567" s="205">
        <f>IF(ISBLANK(INDEX('Policy Characteristics'!G:G,MATCH($C1567,'Policy Characteristics'!$C:$C,0))),"",INDEX('Policy Characteristics'!G:G,MATCH($C1567,'Policy Characteristics'!$C:$C,0)))</f>
        <v>1</v>
      </c>
      <c r="N1567" s="205">
        <f>IF(ISBLANK(INDEX('Policy Characteristics'!H:H,MATCH($C1567,'Policy Characteristics'!$C:$C,0))),"",INDEX('Policy Characteristics'!H:H,MATCH($C1567,'Policy Characteristics'!$C:$C,0)))</f>
        <v>0.01</v>
      </c>
      <c r="O1567" s="76" t="str">
        <f>IF(ISBLANK(INDEX('Policy Characteristics'!I:I,MATCH($C1567,'Policy Characteristics'!$C:$C,0))),"",INDEX('Policy Characteristics'!I:I,MATCH($C1567,'Policy Characteristics'!$C:$C,0)))</f>
        <v>% demand reduction</v>
      </c>
      <c r="P1567" s="7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76" t="str">
        <f>IF(ISBLANK(INDEX('Policy Characteristics'!K:K,MATCH($C1567,'Policy Characteristics'!$C:$C,0))),"",INDEX('Policy Characteristics'!K:K,MATCH($C1567,'Policy Characteristics'!$C:$C,0)))</f>
        <v/>
      </c>
      <c r="R1567" s="76" t="str">
        <f>IF(ISBLANK(INDEX('Policy Characteristics'!L:L,MATCH($C1567,'Policy Characteristics'!$C:$C,0))),"",INDEX('Policy Characteristics'!L:L,MATCH($C1567,'Policy Characteristics'!$C:$C,0)))</f>
        <v>material-efficiency-longevity-reuse.html</v>
      </c>
    </row>
    <row r="1568" spans="1:18" s="76" customFormat="1" x14ac:dyDescent="0.25">
      <c r="A1568" s="76" t="str">
        <f>IF(ISBLANK(INDEX('Policy Characteristics'!A:A,MATCH($C1568,'Policy Characteristics'!$C:$C,0))),"",INDEX('Policy Characteristics'!A:A,MATCH($C1568,'Policy Characteristics'!$C:$C,0)))</f>
        <v>Industry</v>
      </c>
      <c r="B1568" s="200" t="str">
        <f>IF(ISBLANK(INDEX('Policy Characteristics'!B:B,MATCH($C1568,'Policy Characteristics'!$C:$C,0))),"",INDEX('Policy Characteristics'!B:B,MATCH($C1568,'Policy Characteristics'!$C:$C,0)))</f>
        <v>Material Efficiency, Longevity, &amp; Re-Use</v>
      </c>
      <c r="C1568" s="76" t="str">
        <f t="shared" si="43"/>
        <v>Percent Reduction in Nonenergy Nonagriculture Industry Product Demand</v>
      </c>
      <c r="D1568" s="78" t="s">
        <v>1323</v>
      </c>
      <c r="E1568" s="88"/>
      <c r="F1568" s="78" t="s">
        <v>1326</v>
      </c>
      <c r="G1568" s="88"/>
      <c r="H1568" s="15">
        <v>432</v>
      </c>
      <c r="I1568" s="213" t="s">
        <v>43</v>
      </c>
      <c r="J1568" s="202" t="str">
        <f>IF(ISBLANK(INDEX('Policy Characteristics'!D:D,MATCH($C1568,'Policy Characteristics'!$C:$C,0))),"",INDEX('Policy Characteristics'!D:D,MATCH($C1568,'Policy Characteristics'!$C:$C,0)))</f>
        <v>Material Efficiency, Longevity, &amp; Re-Use</v>
      </c>
      <c r="K1568" s="76" t="str">
        <f>IF(ISBLANK(INDEX('Policy Characteristics'!E:E,MATCH($C1568,'Policy Characteristics'!$C:$C,0))),"",INDEX('Policy Characteristics'!E:E,MATCH($C1568,'Policy Characteristics'!$C:$C,0)))</f>
        <v>indst reduce nonenergy product demand</v>
      </c>
      <c r="L1568" s="205">
        <f>IF(ISBLANK(INDEX('Policy Characteristics'!F:F,MATCH($C1568,'Policy Characteristics'!$C:$C,0))),"",INDEX('Policy Characteristics'!F:F,MATCH($C1568,'Policy Characteristics'!$C:$C,0)))</f>
        <v>0</v>
      </c>
      <c r="M1568" s="205">
        <f>IF(ISBLANK(INDEX('Policy Characteristics'!G:G,MATCH($C1568,'Policy Characteristics'!$C:$C,0))),"",INDEX('Policy Characteristics'!G:G,MATCH($C1568,'Policy Characteristics'!$C:$C,0)))</f>
        <v>1</v>
      </c>
      <c r="N1568" s="205">
        <f>IF(ISBLANK(INDEX('Policy Characteristics'!H:H,MATCH($C1568,'Policy Characteristics'!$C:$C,0))),"",INDEX('Policy Characteristics'!H:H,MATCH($C1568,'Policy Characteristics'!$C:$C,0)))</f>
        <v>0.01</v>
      </c>
      <c r="O1568" s="76" t="str">
        <f>IF(ISBLANK(INDEX('Policy Characteristics'!I:I,MATCH($C1568,'Policy Characteristics'!$C:$C,0))),"",INDEX('Policy Characteristics'!I:I,MATCH($C1568,'Policy Characteristics'!$C:$C,0)))</f>
        <v>% demand reduction</v>
      </c>
      <c r="P1568" s="7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76" t="str">
        <f>IF(ISBLANK(INDEX('Policy Characteristics'!K:K,MATCH($C1568,'Policy Characteristics'!$C:$C,0))),"",INDEX('Policy Characteristics'!K:K,MATCH($C1568,'Policy Characteristics'!$C:$C,0)))</f>
        <v/>
      </c>
      <c r="R1568" s="76" t="str">
        <f>IF(ISBLANK(INDEX('Policy Characteristics'!L:L,MATCH($C1568,'Policy Characteristics'!$C:$C,0))),"",INDEX('Policy Characteristics'!L:L,MATCH($C1568,'Policy Characteristics'!$C:$C,0)))</f>
        <v>material-efficiency-longevity-reuse.html</v>
      </c>
    </row>
    <row r="1569" spans="1:18" x14ac:dyDescent="0.25">
      <c r="A1569" s="76" t="str">
        <f>IF(ISBLANK(INDEX('Policy Characteristics'!A:A,MATCH($C1569,'Policy Characteristics'!$C:$C,0))),"",INDEX('Policy Characteristics'!A:A,MATCH($C1569,'Policy Characteristics'!$C:$C,0)))</f>
        <v>Industry</v>
      </c>
      <c r="B1569" s="200" t="str">
        <f>IF(ISBLANK(INDEX('Policy Characteristics'!B:B,MATCH($C1569,'Policy Characteristics'!$C:$C,0))),"",INDEX('Policy Characteristics'!B:B,MATCH($C1569,'Policy Characteristics'!$C:$C,0)))</f>
        <v>Methane Capture</v>
      </c>
      <c r="C1569" t="s">
        <v>283</v>
      </c>
      <c r="D1569" s="88" t="s">
        <v>1302</v>
      </c>
      <c r="E1569" s="88"/>
      <c r="F1569" t="s">
        <v>1266</v>
      </c>
      <c r="G1569" s="88"/>
      <c r="H1569" s="15">
        <v>1458</v>
      </c>
      <c r="I1569" s="213" t="s">
        <v>43</v>
      </c>
      <c r="J1569" s="202" t="str">
        <f>IF(ISBLANK(INDEX('Policy Characteristics'!D:D,MATCH($C1569,'Policy Characteristics'!$C:$C,0))),"",INDEX('Policy Characteristics'!D:D,MATCH($C1569,'Policy Characteristics'!$C:$C,0)))</f>
        <v>Methane Capture and Destruction</v>
      </c>
      <c r="K1569" s="76" t="str">
        <f>IF(ISBLANK(INDEX('Policy Characteristics'!E:E,MATCH($C1569,'Policy Characteristics'!$C:$C,0))),"",INDEX('Policy Characteristics'!E:E,MATCH($C1569,'Policy Characteristics'!$C:$C,0)))</f>
        <v>indst methane capture</v>
      </c>
      <c r="L1569" s="205">
        <f>IF(ISBLANK(INDEX('Policy Characteristics'!F:F,MATCH($C1569,'Policy Characteristics'!$C:$C,0))),"",INDEX('Policy Characteristics'!F:F,MATCH($C1569,'Policy Characteristics'!$C:$C,0)))</f>
        <v>0</v>
      </c>
      <c r="M1569" s="205">
        <f>IF(ISBLANK(INDEX('Policy Characteristics'!G:G,MATCH($C1569,'Policy Characteristics'!$C:$C,0))),"",INDEX('Policy Characteristics'!G:G,MATCH($C1569,'Policy Characteristics'!$C:$C,0)))</f>
        <v>1</v>
      </c>
      <c r="N1569" s="205">
        <f>IF(ISBLANK(INDEX('Policy Characteristics'!H:H,MATCH($C1569,'Policy Characteristics'!$C:$C,0))),"",INDEX('Policy Characteristics'!H:H,MATCH($C1569,'Policy Characteristics'!$C:$C,0)))</f>
        <v>0.01</v>
      </c>
      <c r="O1569" s="76" t="str">
        <f>IF(ISBLANK(INDEX('Policy Characteristics'!I:I,MATCH($C1569,'Policy Characteristics'!$C:$C,0))),"",INDEX('Policy Characteristics'!I:I,MATCH($C1569,'Policy Characteristics'!$C:$C,0)))</f>
        <v>% of potential achieved</v>
      </c>
      <c r="P1569" s="7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76" t="str">
        <f>IF(ISBLANK(INDEX('Policy Characteristics'!K:K,MATCH($C1569,'Policy Characteristics'!$C:$C,0))),"",INDEX('Policy Characteristics'!K:K,MATCH($C1569,'Policy Characteristics'!$C:$C,0)))</f>
        <v>industry-ag-main.html#methane-capture</v>
      </c>
      <c r="R1569" s="76" t="str">
        <f>IF(ISBLANK(INDEX('Policy Characteristics'!L:L,MATCH($C1569,'Policy Characteristics'!$C:$C,0))),"",INDEX('Policy Characteristics'!L:L,MATCH($C1569,'Policy Characteristics'!$C:$C,0)))</f>
        <v>methane-capture.html</v>
      </c>
    </row>
    <row r="1570" spans="1:18" x14ac:dyDescent="0.25">
      <c r="A1570" s="76" t="str">
        <f>IF(ISBLANK(INDEX('Policy Characteristics'!A:A,MATCH($C1570,'Policy Characteristics'!$C:$C,0))),"",INDEX('Policy Characteristics'!A:A,MATCH($C1570,'Policy Characteristics'!$C:$C,0)))</f>
        <v>Industry</v>
      </c>
      <c r="B1570" s="200" t="str">
        <f>IF(ISBLANK(INDEX('Policy Characteristics'!B:B,MATCH($C1570,'Policy Characteristics'!$C:$C,0))),"",INDEX('Policy Characteristics'!B:B,MATCH($C1570,'Policy Characteristics'!$C:$C,0)))</f>
        <v>Methane Capture</v>
      </c>
      <c r="C1570" s="76" t="str">
        <f t="shared" ref="C1570:C1572" si="44">C$1569</f>
        <v>Fraction of Methane Capture Opportunities Achieved</v>
      </c>
      <c r="D1570" s="88" t="s">
        <v>1322</v>
      </c>
      <c r="E1570" s="88"/>
      <c r="F1570" t="s">
        <v>1284</v>
      </c>
      <c r="G1570" s="88"/>
      <c r="H1570" s="15">
        <v>1459</v>
      </c>
      <c r="I1570" s="213" t="s">
        <v>43</v>
      </c>
      <c r="J1570" s="202" t="str">
        <f>IF(ISBLANK(INDEX('Policy Characteristics'!D:D,MATCH($C1570,'Policy Characteristics'!$C:$C,0))),"",INDEX('Policy Characteristics'!D:D,MATCH($C1570,'Policy Characteristics'!$C:$C,0)))</f>
        <v>Methane Capture and Destruction</v>
      </c>
      <c r="K1570" s="76" t="str">
        <f>IF(ISBLANK(INDEX('Policy Characteristics'!E:E,MATCH($C1570,'Policy Characteristics'!$C:$C,0))),"",INDEX('Policy Characteristics'!E:E,MATCH($C1570,'Policy Characteristics'!$C:$C,0)))</f>
        <v>indst methane capture</v>
      </c>
      <c r="L1570" s="205">
        <f>IF(ISBLANK(INDEX('Policy Characteristics'!F:F,MATCH($C1570,'Policy Characteristics'!$C:$C,0))),"",INDEX('Policy Characteristics'!F:F,MATCH($C1570,'Policy Characteristics'!$C:$C,0)))</f>
        <v>0</v>
      </c>
      <c r="M1570" s="205">
        <f>IF(ISBLANK(INDEX('Policy Characteristics'!G:G,MATCH($C1570,'Policy Characteristics'!$C:$C,0))),"",INDEX('Policy Characteristics'!G:G,MATCH($C1570,'Policy Characteristics'!$C:$C,0)))</f>
        <v>1</v>
      </c>
      <c r="N1570" s="205">
        <f>IF(ISBLANK(INDEX('Policy Characteristics'!H:H,MATCH($C1570,'Policy Characteristics'!$C:$C,0))),"",INDEX('Policy Characteristics'!H:H,MATCH($C1570,'Policy Characteristics'!$C:$C,0)))</f>
        <v>0.01</v>
      </c>
      <c r="O1570" s="76" t="str">
        <f>IF(ISBLANK(INDEX('Policy Characteristics'!I:I,MATCH($C1570,'Policy Characteristics'!$C:$C,0))),"",INDEX('Policy Characteristics'!I:I,MATCH($C1570,'Policy Characteristics'!$C:$C,0)))</f>
        <v>% of potential achieved</v>
      </c>
      <c r="P1570" s="7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76" t="str">
        <f>IF(ISBLANK(INDEX('Policy Characteristics'!K:K,MATCH($C1570,'Policy Characteristics'!$C:$C,0))),"",INDEX('Policy Characteristics'!K:K,MATCH($C1570,'Policy Characteristics'!$C:$C,0)))</f>
        <v>industry-ag-main.html#methane-capture</v>
      </c>
      <c r="R1570" s="76" t="str">
        <f>IF(ISBLANK(INDEX('Policy Characteristics'!L:L,MATCH($C1570,'Policy Characteristics'!$C:$C,0))),"",INDEX('Policy Characteristics'!L:L,MATCH($C1570,'Policy Characteristics'!$C:$C,0)))</f>
        <v>methane-capture.html</v>
      </c>
    </row>
    <row r="1571" spans="1:18" x14ac:dyDescent="0.25">
      <c r="A1571" s="76" t="str">
        <f>IF(ISBLANK(INDEX('Policy Characteristics'!A:A,MATCH($C1571,'Policy Characteristics'!$C:$C,0))),"",INDEX('Policy Characteristics'!A:A,MATCH($C1571,'Policy Characteristics'!$C:$C,0)))</f>
        <v>Industry</v>
      </c>
      <c r="B1571" s="200" t="str">
        <f>IF(ISBLANK(INDEX('Policy Characteristics'!B:B,MATCH($C1571,'Policy Characteristics'!$C:$C,0))),"",INDEX('Policy Characteristics'!B:B,MATCH($C1571,'Policy Characteristics'!$C:$C,0)))</f>
        <v>Methane Capture</v>
      </c>
      <c r="C1571" s="76" t="str">
        <f t="shared" si="44"/>
        <v>Fraction of Methane Capture Opportunities Achieved</v>
      </c>
      <c r="D1571" s="88" t="s">
        <v>1301</v>
      </c>
      <c r="E1571" s="88"/>
      <c r="F1571" t="s">
        <v>999</v>
      </c>
      <c r="G1571" s="88"/>
      <c r="H1571" s="15">
        <v>513</v>
      </c>
      <c r="I1571" s="213" t="s">
        <v>43</v>
      </c>
      <c r="J1571" s="202" t="str">
        <f>IF(ISBLANK(INDEX('Policy Characteristics'!D:D,MATCH($C1571,'Policy Characteristics'!$C:$C,0))),"",INDEX('Policy Characteristics'!D:D,MATCH($C1571,'Policy Characteristics'!$C:$C,0)))</f>
        <v>Methane Capture and Destruction</v>
      </c>
      <c r="K1571" s="76" t="str">
        <f>IF(ISBLANK(INDEX('Policy Characteristics'!E:E,MATCH($C1571,'Policy Characteristics'!$C:$C,0))),"",INDEX('Policy Characteristics'!E:E,MATCH($C1571,'Policy Characteristics'!$C:$C,0)))</f>
        <v>indst methane capture</v>
      </c>
      <c r="L1571" s="205">
        <f>IF(ISBLANK(INDEX('Policy Characteristics'!F:F,MATCH($C1571,'Policy Characteristics'!$C:$C,0))),"",INDEX('Policy Characteristics'!F:F,MATCH($C1571,'Policy Characteristics'!$C:$C,0)))</f>
        <v>0</v>
      </c>
      <c r="M1571" s="205">
        <f>IF(ISBLANK(INDEX('Policy Characteristics'!G:G,MATCH($C1571,'Policy Characteristics'!$C:$C,0))),"",INDEX('Policy Characteristics'!G:G,MATCH($C1571,'Policy Characteristics'!$C:$C,0)))</f>
        <v>1</v>
      </c>
      <c r="N1571" s="205">
        <f>IF(ISBLANK(INDEX('Policy Characteristics'!H:H,MATCH($C1571,'Policy Characteristics'!$C:$C,0))),"",INDEX('Policy Characteristics'!H:H,MATCH($C1571,'Policy Characteristics'!$C:$C,0)))</f>
        <v>0.01</v>
      </c>
      <c r="O1571" s="76" t="str">
        <f>IF(ISBLANK(INDEX('Policy Characteristics'!I:I,MATCH($C1571,'Policy Characteristics'!$C:$C,0))),"",INDEX('Policy Characteristics'!I:I,MATCH($C1571,'Policy Characteristics'!$C:$C,0)))</f>
        <v>% of potential achieved</v>
      </c>
      <c r="P1571" s="7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76" t="str">
        <f>IF(ISBLANK(INDEX('Policy Characteristics'!K:K,MATCH($C1571,'Policy Characteristics'!$C:$C,0))),"",INDEX('Policy Characteristics'!K:K,MATCH($C1571,'Policy Characteristics'!$C:$C,0)))</f>
        <v>industry-ag-main.html#methane-capture</v>
      </c>
      <c r="R1571" s="76" t="str">
        <f>IF(ISBLANK(INDEX('Policy Characteristics'!L:L,MATCH($C1571,'Policy Characteristics'!$C:$C,0))),"",INDEX('Policy Characteristics'!L:L,MATCH($C1571,'Policy Characteristics'!$C:$C,0)))</f>
        <v>methane-capture.html</v>
      </c>
    </row>
    <row r="1572" spans="1:18" x14ac:dyDescent="0.25">
      <c r="A1572" s="76" t="str">
        <f>IF(ISBLANK(INDEX('Policy Characteristics'!A:A,MATCH($C1572,'Policy Characteristics'!$C:$C,0))),"",INDEX('Policy Characteristics'!A:A,MATCH($C1572,'Policy Characteristics'!$C:$C,0)))</f>
        <v>Industry</v>
      </c>
      <c r="B1572" s="200" t="str">
        <f>IF(ISBLANK(INDEX('Policy Characteristics'!B:B,MATCH($C1572,'Policy Characteristics'!$C:$C,0))),"",INDEX('Policy Characteristics'!B:B,MATCH($C1572,'Policy Characteristics'!$C:$C,0)))</f>
        <v>Methane Capture</v>
      </c>
      <c r="C1572" s="76" t="str">
        <f t="shared" si="44"/>
        <v>Fraction of Methane Capture Opportunities Achieved</v>
      </c>
      <c r="D1572" s="88" t="s">
        <v>1323</v>
      </c>
      <c r="E1572" s="88"/>
      <c r="F1572" t="s">
        <v>1326</v>
      </c>
      <c r="G1572" s="88"/>
      <c r="H1572" s="15">
        <v>514</v>
      </c>
      <c r="I1572" s="213" t="s">
        <v>43</v>
      </c>
      <c r="J1572" s="202" t="str">
        <f>IF(ISBLANK(INDEX('Policy Characteristics'!D:D,MATCH($C1572,'Policy Characteristics'!$C:$C,0))),"",INDEX('Policy Characteristics'!D:D,MATCH($C1572,'Policy Characteristics'!$C:$C,0)))</f>
        <v>Methane Capture and Destruction</v>
      </c>
      <c r="K1572" s="76" t="str">
        <f>IF(ISBLANK(INDEX('Policy Characteristics'!E:E,MATCH($C1572,'Policy Characteristics'!$C:$C,0))),"",INDEX('Policy Characteristics'!E:E,MATCH($C1572,'Policy Characteristics'!$C:$C,0)))</f>
        <v>indst methane capture</v>
      </c>
      <c r="L1572" s="205">
        <f>IF(ISBLANK(INDEX('Policy Characteristics'!F:F,MATCH($C1572,'Policy Characteristics'!$C:$C,0))),"",INDEX('Policy Characteristics'!F:F,MATCH($C1572,'Policy Characteristics'!$C:$C,0)))</f>
        <v>0</v>
      </c>
      <c r="M1572" s="205">
        <f>IF(ISBLANK(INDEX('Policy Characteristics'!G:G,MATCH($C1572,'Policy Characteristics'!$C:$C,0))),"",INDEX('Policy Characteristics'!G:G,MATCH($C1572,'Policy Characteristics'!$C:$C,0)))</f>
        <v>1</v>
      </c>
      <c r="N1572" s="205">
        <f>IF(ISBLANK(INDEX('Policy Characteristics'!H:H,MATCH($C1572,'Policy Characteristics'!$C:$C,0))),"",INDEX('Policy Characteristics'!H:H,MATCH($C1572,'Policy Characteristics'!$C:$C,0)))</f>
        <v>0.01</v>
      </c>
      <c r="O1572" s="76" t="str">
        <f>IF(ISBLANK(INDEX('Policy Characteristics'!I:I,MATCH($C1572,'Policy Characteristics'!$C:$C,0))),"",INDEX('Policy Characteristics'!I:I,MATCH($C1572,'Policy Characteristics'!$C:$C,0)))</f>
        <v>% of potential achieved</v>
      </c>
      <c r="P1572" s="7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76" t="str">
        <f>IF(ISBLANK(INDEX('Policy Characteristics'!K:K,MATCH($C1572,'Policy Characteristics'!$C:$C,0))),"",INDEX('Policy Characteristics'!K:K,MATCH($C1572,'Policy Characteristics'!$C:$C,0)))</f>
        <v>industry-ag-main.html#methane-capture</v>
      </c>
      <c r="R1572" s="76" t="str">
        <f>IF(ISBLANK(INDEX('Policy Characteristics'!L:L,MATCH($C1572,'Policy Characteristics'!$C:$C,0))),"",INDEX('Policy Characteristics'!L:L,MATCH($C1572,'Policy Characteristics'!$C:$C,0)))</f>
        <v>methane-capture.html</v>
      </c>
    </row>
    <row r="1573" spans="1:18" x14ac:dyDescent="0.25">
      <c r="A1573" s="76" t="str">
        <f>IF(ISBLANK(INDEX('Policy Characteristics'!A:A,MATCH($C1573,'Policy Characteristics'!$C:$C,0))),"",INDEX('Policy Characteristics'!A:A,MATCH($C1573,'Policy Characteristics'!$C:$C,0)))</f>
        <v>Industry</v>
      </c>
      <c r="B1573" s="200" t="str">
        <f>IF(ISBLANK(INDEX('Policy Characteristics'!B:B,MATCH($C1573,'Policy Characteristics'!$C:$C,0))),"",INDEX('Policy Characteristics'!B:B,MATCH($C1573,'Policy Characteristics'!$C:$C,0)))</f>
        <v>Methane Destruction</v>
      </c>
      <c r="C1573" t="s">
        <v>284</v>
      </c>
      <c r="D1573" s="88" t="s">
        <v>1302</v>
      </c>
      <c r="E1573" s="88"/>
      <c r="F1573" t="s">
        <v>1266</v>
      </c>
      <c r="G1573" s="88"/>
      <c r="H1573" s="15">
        <v>1460</v>
      </c>
      <c r="I1573" s="213" t="s">
        <v>43</v>
      </c>
      <c r="J1573" s="202" t="str">
        <f>IF(ISBLANK(INDEX('Policy Characteristics'!D:D,MATCH($C1573,'Policy Characteristics'!$C:$C,0))),"",INDEX('Policy Characteristics'!D:D,MATCH($C1573,'Policy Characteristics'!$C:$C,0)))</f>
        <v>Methane Capture and Destruction</v>
      </c>
      <c r="K1573" s="76" t="str">
        <f>IF(ISBLANK(INDEX('Policy Characteristics'!E:E,MATCH($C1573,'Policy Characteristics'!$C:$C,0))),"",INDEX('Policy Characteristics'!E:E,MATCH($C1573,'Policy Characteristics'!$C:$C,0)))</f>
        <v>indst methane destruction</v>
      </c>
      <c r="L1573" s="205">
        <f>IF(ISBLANK(INDEX('Policy Characteristics'!F:F,MATCH($C1573,'Policy Characteristics'!$C:$C,0))),"",INDEX('Policy Characteristics'!F:F,MATCH($C1573,'Policy Characteristics'!$C:$C,0)))</f>
        <v>0</v>
      </c>
      <c r="M1573" s="205">
        <f>IF(ISBLANK(INDEX('Policy Characteristics'!G:G,MATCH($C1573,'Policy Characteristics'!$C:$C,0))),"",INDEX('Policy Characteristics'!G:G,MATCH($C1573,'Policy Characteristics'!$C:$C,0)))</f>
        <v>1</v>
      </c>
      <c r="N1573" s="205">
        <f>IF(ISBLANK(INDEX('Policy Characteristics'!H:H,MATCH($C1573,'Policy Characteristics'!$C:$C,0))),"",INDEX('Policy Characteristics'!H:H,MATCH($C1573,'Policy Characteristics'!$C:$C,0)))</f>
        <v>0.01</v>
      </c>
      <c r="O1573" s="76" t="str">
        <f>IF(ISBLANK(INDEX('Policy Characteristics'!I:I,MATCH($C1573,'Policy Characteristics'!$C:$C,0))),"",INDEX('Policy Characteristics'!I:I,MATCH($C1573,'Policy Characteristics'!$C:$C,0)))</f>
        <v>% of potential achieved</v>
      </c>
      <c r="P1573" s="7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76" t="str">
        <f>IF(ISBLANK(INDEX('Policy Characteristics'!K:K,MATCH($C1573,'Policy Characteristics'!$C:$C,0))),"",INDEX('Policy Characteristics'!K:K,MATCH($C1573,'Policy Characteristics'!$C:$C,0)))</f>
        <v>industry-ag-main.html#methane-destr</v>
      </c>
      <c r="R1573" s="76" t="str">
        <f>IF(ISBLANK(INDEX('Policy Characteristics'!L:L,MATCH($C1573,'Policy Characteristics'!$C:$C,0))),"",INDEX('Policy Characteristics'!L:L,MATCH($C1573,'Policy Characteristics'!$C:$C,0)))</f>
        <v>methane-destruction.html</v>
      </c>
    </row>
    <row r="1574" spans="1:18" x14ac:dyDescent="0.25">
      <c r="A1574" s="76" t="str">
        <f>IF(ISBLANK(INDEX('Policy Characteristics'!A:A,MATCH($C1574,'Policy Characteristics'!$C:$C,0))),"",INDEX('Policy Characteristics'!A:A,MATCH($C1574,'Policy Characteristics'!$C:$C,0)))</f>
        <v>Industry</v>
      </c>
      <c r="B1574" s="200" t="str">
        <f>IF(ISBLANK(INDEX('Policy Characteristics'!B:B,MATCH($C1574,'Policy Characteristics'!$C:$C,0))),"",INDEX('Policy Characteristics'!B:B,MATCH($C1574,'Policy Characteristics'!$C:$C,0)))</f>
        <v>Methane Destruction</v>
      </c>
      <c r="C1574" s="76" t="str">
        <f t="shared" ref="C1574:C1576" si="45">C$1573</f>
        <v>Fraction of Methane Destruction Opportunities Achieved</v>
      </c>
      <c r="D1574" s="88" t="s">
        <v>1322</v>
      </c>
      <c r="E1574" s="88"/>
      <c r="F1574" t="s">
        <v>1284</v>
      </c>
      <c r="G1574" s="88"/>
      <c r="H1574" s="15">
        <v>1461</v>
      </c>
      <c r="I1574" s="213" t="s">
        <v>43</v>
      </c>
      <c r="J1574" s="202" t="str">
        <f>IF(ISBLANK(INDEX('Policy Characteristics'!D:D,MATCH($C1574,'Policy Characteristics'!$C:$C,0))),"",INDEX('Policy Characteristics'!D:D,MATCH($C1574,'Policy Characteristics'!$C:$C,0)))</f>
        <v>Methane Capture and Destruction</v>
      </c>
      <c r="K1574" s="76" t="str">
        <f>IF(ISBLANK(INDEX('Policy Characteristics'!E:E,MATCH($C1574,'Policy Characteristics'!$C:$C,0))),"",INDEX('Policy Characteristics'!E:E,MATCH($C1574,'Policy Characteristics'!$C:$C,0)))</f>
        <v>indst methane destruction</v>
      </c>
      <c r="L1574" s="205">
        <f>IF(ISBLANK(INDEX('Policy Characteristics'!F:F,MATCH($C1574,'Policy Characteristics'!$C:$C,0))),"",INDEX('Policy Characteristics'!F:F,MATCH($C1574,'Policy Characteristics'!$C:$C,0)))</f>
        <v>0</v>
      </c>
      <c r="M1574" s="205">
        <f>IF(ISBLANK(INDEX('Policy Characteristics'!G:G,MATCH($C1574,'Policy Characteristics'!$C:$C,0))),"",INDEX('Policy Characteristics'!G:G,MATCH($C1574,'Policy Characteristics'!$C:$C,0)))</f>
        <v>1</v>
      </c>
      <c r="N1574" s="205">
        <f>IF(ISBLANK(INDEX('Policy Characteristics'!H:H,MATCH($C1574,'Policy Characteristics'!$C:$C,0))),"",INDEX('Policy Characteristics'!H:H,MATCH($C1574,'Policy Characteristics'!$C:$C,0)))</f>
        <v>0.01</v>
      </c>
      <c r="O1574" s="76" t="str">
        <f>IF(ISBLANK(INDEX('Policy Characteristics'!I:I,MATCH($C1574,'Policy Characteristics'!$C:$C,0))),"",INDEX('Policy Characteristics'!I:I,MATCH($C1574,'Policy Characteristics'!$C:$C,0)))</f>
        <v>% of potential achieved</v>
      </c>
      <c r="P1574" s="7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76" t="str">
        <f>IF(ISBLANK(INDEX('Policy Characteristics'!K:K,MATCH($C1574,'Policy Characteristics'!$C:$C,0))),"",INDEX('Policy Characteristics'!K:K,MATCH($C1574,'Policy Characteristics'!$C:$C,0)))</f>
        <v>industry-ag-main.html#methane-destr</v>
      </c>
      <c r="R1574" s="76" t="str">
        <f>IF(ISBLANK(INDEX('Policy Characteristics'!L:L,MATCH($C1574,'Policy Characteristics'!$C:$C,0))),"",INDEX('Policy Characteristics'!L:L,MATCH($C1574,'Policy Characteristics'!$C:$C,0)))</f>
        <v>methane-destruction.html</v>
      </c>
    </row>
    <row r="1575" spans="1:18" x14ac:dyDescent="0.25">
      <c r="A1575" s="76" t="str">
        <f>IF(ISBLANK(INDEX('Policy Characteristics'!A:A,MATCH($C1575,'Policy Characteristics'!$C:$C,0))),"",INDEX('Policy Characteristics'!A:A,MATCH($C1575,'Policy Characteristics'!$C:$C,0)))</f>
        <v>Industry</v>
      </c>
      <c r="B1575" s="200" t="str">
        <f>IF(ISBLANK(INDEX('Policy Characteristics'!B:B,MATCH($C1575,'Policy Characteristics'!$C:$C,0))),"",INDEX('Policy Characteristics'!B:B,MATCH($C1575,'Policy Characteristics'!$C:$C,0)))</f>
        <v>Methane Destruction</v>
      </c>
      <c r="C1575" s="76" t="str">
        <f t="shared" si="45"/>
        <v>Fraction of Methane Destruction Opportunities Achieved</v>
      </c>
      <c r="D1575" s="88" t="s">
        <v>1301</v>
      </c>
      <c r="E1575" s="88"/>
      <c r="F1575" t="s">
        <v>999</v>
      </c>
      <c r="G1575" s="88"/>
      <c r="H1575" s="15">
        <v>515</v>
      </c>
      <c r="I1575" s="213" t="s">
        <v>43</v>
      </c>
      <c r="J1575" s="202" t="str">
        <f>IF(ISBLANK(INDEX('Policy Characteristics'!D:D,MATCH($C1575,'Policy Characteristics'!$C:$C,0))),"",INDEX('Policy Characteristics'!D:D,MATCH($C1575,'Policy Characteristics'!$C:$C,0)))</f>
        <v>Methane Capture and Destruction</v>
      </c>
      <c r="K1575" s="76" t="str">
        <f>IF(ISBLANK(INDEX('Policy Characteristics'!E:E,MATCH($C1575,'Policy Characteristics'!$C:$C,0))),"",INDEX('Policy Characteristics'!E:E,MATCH($C1575,'Policy Characteristics'!$C:$C,0)))</f>
        <v>indst methane destruction</v>
      </c>
      <c r="L1575" s="205">
        <f>IF(ISBLANK(INDEX('Policy Characteristics'!F:F,MATCH($C1575,'Policy Characteristics'!$C:$C,0))),"",INDEX('Policy Characteristics'!F:F,MATCH($C1575,'Policy Characteristics'!$C:$C,0)))</f>
        <v>0</v>
      </c>
      <c r="M1575" s="205">
        <f>IF(ISBLANK(INDEX('Policy Characteristics'!G:G,MATCH($C1575,'Policy Characteristics'!$C:$C,0))),"",INDEX('Policy Characteristics'!G:G,MATCH($C1575,'Policy Characteristics'!$C:$C,0)))</f>
        <v>1</v>
      </c>
      <c r="N1575" s="205">
        <f>IF(ISBLANK(INDEX('Policy Characteristics'!H:H,MATCH($C1575,'Policy Characteristics'!$C:$C,0))),"",INDEX('Policy Characteristics'!H:H,MATCH($C1575,'Policy Characteristics'!$C:$C,0)))</f>
        <v>0.01</v>
      </c>
      <c r="O1575" s="76" t="str">
        <f>IF(ISBLANK(INDEX('Policy Characteristics'!I:I,MATCH($C1575,'Policy Characteristics'!$C:$C,0))),"",INDEX('Policy Characteristics'!I:I,MATCH($C1575,'Policy Characteristics'!$C:$C,0)))</f>
        <v>% of potential achieved</v>
      </c>
      <c r="P1575" s="7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76" t="str">
        <f>IF(ISBLANK(INDEX('Policy Characteristics'!K:K,MATCH($C1575,'Policy Characteristics'!$C:$C,0))),"",INDEX('Policy Characteristics'!K:K,MATCH($C1575,'Policy Characteristics'!$C:$C,0)))</f>
        <v>industry-ag-main.html#methane-destr</v>
      </c>
      <c r="R1575" s="76" t="str">
        <f>IF(ISBLANK(INDEX('Policy Characteristics'!L:L,MATCH($C1575,'Policy Characteristics'!$C:$C,0))),"",INDEX('Policy Characteristics'!L:L,MATCH($C1575,'Policy Characteristics'!$C:$C,0)))</f>
        <v>methane-destruction.html</v>
      </c>
    </row>
    <row r="1576" spans="1:18" x14ac:dyDescent="0.25">
      <c r="A1576" s="76" t="str">
        <f>IF(ISBLANK(INDEX('Policy Characteristics'!A:A,MATCH($C1576,'Policy Characteristics'!$C:$C,0))),"",INDEX('Policy Characteristics'!A:A,MATCH($C1576,'Policy Characteristics'!$C:$C,0)))</f>
        <v>Industry</v>
      </c>
      <c r="B1576" s="200" t="str">
        <f>IF(ISBLANK(INDEX('Policy Characteristics'!B:B,MATCH($C1576,'Policy Characteristics'!$C:$C,0))),"",INDEX('Policy Characteristics'!B:B,MATCH($C1576,'Policy Characteristics'!$C:$C,0)))</f>
        <v>Methane Destruction</v>
      </c>
      <c r="C1576" s="76" t="str">
        <f t="shared" si="45"/>
        <v>Fraction of Methane Destruction Opportunities Achieved</v>
      </c>
      <c r="D1576" s="88" t="s">
        <v>1323</v>
      </c>
      <c r="E1576" s="88"/>
      <c r="F1576" t="s">
        <v>1326</v>
      </c>
      <c r="G1576" s="88"/>
      <c r="H1576" s="15">
        <v>516</v>
      </c>
      <c r="I1576" s="213" t="s">
        <v>43</v>
      </c>
      <c r="J1576" s="202" t="str">
        <f>IF(ISBLANK(INDEX('Policy Characteristics'!D:D,MATCH($C1576,'Policy Characteristics'!$C:$C,0))),"",INDEX('Policy Characteristics'!D:D,MATCH($C1576,'Policy Characteristics'!$C:$C,0)))</f>
        <v>Methane Capture and Destruction</v>
      </c>
      <c r="K1576" s="76" t="str">
        <f>IF(ISBLANK(INDEX('Policy Characteristics'!E:E,MATCH($C1576,'Policy Characteristics'!$C:$C,0))),"",INDEX('Policy Characteristics'!E:E,MATCH($C1576,'Policy Characteristics'!$C:$C,0)))</f>
        <v>indst methane destruction</v>
      </c>
      <c r="L1576" s="205">
        <f>IF(ISBLANK(INDEX('Policy Characteristics'!F:F,MATCH($C1576,'Policy Characteristics'!$C:$C,0))),"",INDEX('Policy Characteristics'!F:F,MATCH($C1576,'Policy Characteristics'!$C:$C,0)))</f>
        <v>0</v>
      </c>
      <c r="M1576" s="205">
        <f>IF(ISBLANK(INDEX('Policy Characteristics'!G:G,MATCH($C1576,'Policy Characteristics'!$C:$C,0))),"",INDEX('Policy Characteristics'!G:G,MATCH($C1576,'Policy Characteristics'!$C:$C,0)))</f>
        <v>1</v>
      </c>
      <c r="N1576" s="205">
        <f>IF(ISBLANK(INDEX('Policy Characteristics'!H:H,MATCH($C1576,'Policy Characteristics'!$C:$C,0))),"",INDEX('Policy Characteristics'!H:H,MATCH($C1576,'Policy Characteristics'!$C:$C,0)))</f>
        <v>0.01</v>
      </c>
      <c r="O1576" s="76" t="str">
        <f>IF(ISBLANK(INDEX('Policy Characteristics'!I:I,MATCH($C1576,'Policy Characteristics'!$C:$C,0))),"",INDEX('Policy Characteristics'!I:I,MATCH($C1576,'Policy Characteristics'!$C:$C,0)))</f>
        <v>% of potential achieved</v>
      </c>
      <c r="P1576" s="7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76" t="str">
        <f>IF(ISBLANK(INDEX('Policy Characteristics'!K:K,MATCH($C1576,'Policy Characteristics'!$C:$C,0))),"",INDEX('Policy Characteristics'!K:K,MATCH($C1576,'Policy Characteristics'!$C:$C,0)))</f>
        <v>industry-ag-main.html#methane-destr</v>
      </c>
      <c r="R1576" s="76" t="str">
        <f>IF(ISBLANK(INDEX('Policy Characteristics'!L:L,MATCH($C1576,'Policy Characteristics'!$C:$C,0))),"",INDEX('Policy Characteristics'!L:L,MATCH($C1576,'Policy Characteristics'!$C:$C,0)))</f>
        <v>methane-destruction.html</v>
      </c>
    </row>
    <row r="1577" spans="1:18" x14ac:dyDescent="0.25">
      <c r="A1577" s="76" t="str">
        <f>IF(ISBLANK(INDEX('Policy Characteristics'!A:A,MATCH($C1577,'Policy Characteristics'!$C:$C,0))),"",INDEX('Policy Characteristics'!A:A,MATCH($C1577,'Policy Characteristics'!$C:$C,0)))</f>
        <v>Industry</v>
      </c>
      <c r="B1577" s="200" t="str">
        <f>IF(ISBLANK(INDEX('Policy Characteristics'!B:B,MATCH($C1577,'Policy Characteristics'!$C:$C,0))),"",INDEX('Policy Characteristics'!B:B,MATCH($C1577,'Policy Characteristics'!$C:$C,0)))</f>
        <v>N2O Abatement</v>
      </c>
      <c r="C1577" t="s">
        <v>1455</v>
      </c>
      <c r="D1577" s="88"/>
      <c r="E1577" s="88"/>
      <c r="G1577" s="88"/>
      <c r="H1577" s="15">
        <v>1562</v>
      </c>
      <c r="I1577" s="213" t="s">
        <v>43</v>
      </c>
      <c r="J1577" s="202" t="str">
        <f>IF(ISBLANK(INDEX('Policy Characteristics'!D:D,MATCH($C1577,'Policy Characteristics'!$C:$C,0))),"",INDEX('Policy Characteristics'!D:D,MATCH($C1577,'Policy Characteristics'!$C:$C,0)))</f>
        <v>N2O Abatement</v>
      </c>
      <c r="K1577" s="76" t="str">
        <f>IF(ISBLANK(INDEX('Policy Characteristics'!E:E,MATCH($C1577,'Policy Characteristics'!$C:$C,0))),"",INDEX('Policy Characteristics'!E:E,MATCH($C1577,'Policy Characteristics'!$C:$C,0)))</f>
        <v>indst N2O abatement</v>
      </c>
      <c r="L1577" s="205">
        <f>IF(ISBLANK(INDEX('Policy Characteristics'!F:F,MATCH($C1577,'Policy Characteristics'!$C:$C,0))),"",INDEX('Policy Characteristics'!F:F,MATCH($C1577,'Policy Characteristics'!$C:$C,0)))</f>
        <v>0</v>
      </c>
      <c r="M1577" s="205">
        <f>IF(ISBLANK(INDEX('Policy Characteristics'!G:G,MATCH($C1577,'Policy Characteristics'!$C:$C,0))),"",INDEX('Policy Characteristics'!G:G,MATCH($C1577,'Policy Characteristics'!$C:$C,0)))</f>
        <v>1</v>
      </c>
      <c r="N1577" s="205">
        <f>IF(ISBLANK(INDEX('Policy Characteristics'!H:H,MATCH($C1577,'Policy Characteristics'!$C:$C,0))),"",INDEX('Policy Characteristics'!H:H,MATCH($C1577,'Policy Characteristics'!$C:$C,0)))</f>
        <v>0.01</v>
      </c>
      <c r="O1577" s="76" t="str">
        <f>IF(ISBLANK(INDEX('Policy Characteristics'!I:I,MATCH($C1577,'Policy Characteristics'!$C:$C,0))),"",INDEX('Policy Characteristics'!I:I,MATCH($C1577,'Policy Characteristics'!$C:$C,0)))</f>
        <v>% of potential achieved</v>
      </c>
      <c r="P1577" s="7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76" t="str">
        <f>IF(ISBLANK(INDEX('Policy Characteristics'!K:K,MATCH($C1577,'Policy Characteristics'!$C:$C,0))),"",INDEX('Policy Characteristics'!K:K,MATCH($C1577,'Policy Characteristics'!$C:$C,0)))</f>
        <v/>
      </c>
      <c r="R1577" s="76" t="str">
        <f>IF(ISBLANK(INDEX('Policy Characteristics'!L:L,MATCH($C1577,'Policy Characteristics'!$C:$C,0))),"",INDEX('Policy Characteristics'!L:L,MATCH($C1577,'Policy Characteristics'!$C:$C,0)))</f>
        <v/>
      </c>
    </row>
    <row r="1578" spans="1:18" x14ac:dyDescent="0.25">
      <c r="A1578" s="76" t="str">
        <f>IF(ISBLANK(INDEX('Policy Characteristics'!A:A,MATCH($C1578,'Policy Characteristics'!$C:$C,0))),"",INDEX('Policy Characteristics'!A:A,MATCH($C1578,'Policy Characteristics'!$C:$C,0)))</f>
        <v>Industry</v>
      </c>
      <c r="B1578" s="200" t="str">
        <f>IF(ISBLANK(INDEX('Policy Characteristics'!B:B,MATCH($C1578,'Policy Characteristics'!$C:$C,0))),"",INDEX('Policy Characteristics'!B:B,MATCH($C1578,'Policy Characteristics'!$C:$C,0)))</f>
        <v>Non BAU Increase in Process Emissions</v>
      </c>
      <c r="C1578" t="s">
        <v>1939</v>
      </c>
      <c r="D1578" s="88" t="s">
        <v>2546</v>
      </c>
      <c r="E1578" s="88"/>
      <c r="F1578" s="88" t="s">
        <v>2547</v>
      </c>
      <c r="G1578" s="88"/>
      <c r="H1578" s="15">
        <v>2751</v>
      </c>
      <c r="I1578" s="213" t="s">
        <v>44</v>
      </c>
      <c r="J1578" s="202" t="str">
        <f>IF(ISBLANK(INDEX('Policy Characteristics'!D:D,MATCH($C1578,'Policy Characteristics'!$C:$C,0))),"",INDEX('Policy Characteristics'!D:D,MATCH($C1578,'Policy Characteristics'!$C:$C,0)))</f>
        <v>Process Emissions Increases</v>
      </c>
      <c r="K1578" s="76" t="str">
        <f>IF(ISBLANK(INDEX('Policy Characteristics'!E:E,MATCH($C1578,'Policy Characteristics'!$C:$C,0))),"",INDEX('Policy Characteristics'!E:E,MATCH($C1578,'Policy Characteristics'!$C:$C,0)))</f>
        <v>non BAU indst process emissions</v>
      </c>
      <c r="L1578" s="205">
        <f>IF(ISBLANK(INDEX('Policy Characteristics'!F:F,MATCH($C1578,'Policy Characteristics'!$C:$C,0))),"",INDEX('Policy Characteristics'!F:F,MATCH($C1578,'Policy Characteristics'!$C:$C,0)))</f>
        <v>0</v>
      </c>
      <c r="M1578" s="205">
        <f>IF(ISBLANK(INDEX('Policy Characteristics'!G:G,MATCH($C1578,'Policy Characteristics'!$C:$C,0))),"",INDEX('Policy Characteristics'!G:G,MATCH($C1578,'Policy Characteristics'!$C:$C,0)))</f>
        <v>1</v>
      </c>
      <c r="N1578" s="205">
        <f>IF(ISBLANK(INDEX('Policy Characteristics'!H:H,MATCH($C1578,'Policy Characteristics'!$C:$C,0))),"",INDEX('Policy Characteristics'!H:H,MATCH($C1578,'Policy Characteristics'!$C:$C,0)))</f>
        <v>1</v>
      </c>
      <c r="O1578" s="76" t="str">
        <f>IF(ISBLANK(INDEX('Policy Characteristics'!I:I,MATCH($C1578,'Policy Characteristics'!$C:$C,0))),"",INDEX('Policy Characteristics'!I:I,MATCH($C1578,'Policy Characteristics'!$C:$C,0)))</f>
        <v>on/off</v>
      </c>
      <c r="P1578" s="76" t="str">
        <f>IF(ISBLANK(INDEX('Policy Characteristics'!J:J,MATCH($C1578,'Policy Characteristics'!$C:$C,0))),"",INDEX('Policy Characteristics'!J:J,MATCH($C1578,'Policy Characteristics'!$C:$C,0)))</f>
        <v>**Description:** This policy lever tests increases in industrial process emissions relative to the BAU scenario according to schedules set via model input data. The following descriptions explain what scenarios this lever is set up to test: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in financial support for clean agricultural practices. This lever removes that financial support and the projected emissions reductions from those programs.</v>
      </c>
      <c r="Q1578" s="76" t="str">
        <f>IF(ISBLANK(INDEX('Policy Characteristics'!K:K,MATCH($C1578,'Policy Characteristics'!$C:$C,0))),"",INDEX('Policy Characteristics'!K:K,MATCH($C1578,'Policy Characteristics'!$C:$C,0)))</f>
        <v/>
      </c>
      <c r="R1578" s="76" t="str">
        <f>IF(ISBLANK(INDEX('Policy Characteristics'!L:L,MATCH($C1578,'Policy Characteristics'!$C:$C,0))),"",INDEX('Policy Characteristics'!L:L,MATCH($C1578,'Policy Characteristics'!$C:$C,0)))</f>
        <v/>
      </c>
    </row>
    <row r="1579" spans="1:18" x14ac:dyDescent="0.25">
      <c r="A1579" s="76" t="str">
        <f>IF(ISBLANK(INDEX('Policy Characteristics'!A:A,MATCH($C1579,'Policy Characteristics'!$C:$C,0))),"",INDEX('Policy Characteristics'!A:A,MATCH($C1579,'Policy Characteristics'!$C:$C,0)))</f>
        <v>Industry</v>
      </c>
      <c r="B1579" s="200" t="str">
        <f>IF(ISBLANK(INDEX('Policy Characteristics'!B:B,MATCH($C1579,'Policy Characteristics'!$C:$C,0))),"",INDEX('Policy Characteristics'!B:B,MATCH($C1579,'Policy Characteristics'!$C:$C,0)))</f>
        <v>Non BAU Increase in Process Emissions</v>
      </c>
      <c r="C1579" s="76" t="str">
        <f>$C$1578</f>
        <v>Boolean Use Non BAU Process Emissions Additions</v>
      </c>
      <c r="D1579" s="88" t="s">
        <v>2548</v>
      </c>
      <c r="E1579" s="88"/>
      <c r="F1579" s="88" t="s">
        <v>2549</v>
      </c>
      <c r="G1579" s="88"/>
      <c r="H1579" s="15">
        <v>2752</v>
      </c>
      <c r="I1579" s="213" t="s">
        <v>43</v>
      </c>
      <c r="J1579" s="202" t="str">
        <f>IF(ISBLANK(INDEX('Policy Characteristics'!D:D,MATCH($C1579,'Policy Characteristics'!$C:$C,0))),"",INDEX('Policy Characteristics'!D:D,MATCH($C1579,'Policy Characteristics'!$C:$C,0)))</f>
        <v>Process Emissions Increases</v>
      </c>
      <c r="K1579" s="76" t="str">
        <f>IF(ISBLANK(INDEX('Policy Characteristics'!E:E,MATCH($C1579,'Policy Characteristics'!$C:$C,0))),"",INDEX('Policy Characteristics'!E:E,MATCH($C1579,'Policy Characteristics'!$C:$C,0)))</f>
        <v>non BAU indst process emissions</v>
      </c>
      <c r="L1579" s="205">
        <f>IF(ISBLANK(INDEX('Policy Characteristics'!F:F,MATCH($C1579,'Policy Characteristics'!$C:$C,0))),"",INDEX('Policy Characteristics'!F:F,MATCH($C1579,'Policy Characteristics'!$C:$C,0)))</f>
        <v>0</v>
      </c>
      <c r="M1579" s="205">
        <f>IF(ISBLANK(INDEX('Policy Characteristics'!G:G,MATCH($C1579,'Policy Characteristics'!$C:$C,0))),"",INDEX('Policy Characteristics'!G:G,MATCH($C1579,'Policy Characteristics'!$C:$C,0)))</f>
        <v>1</v>
      </c>
      <c r="N1579" s="205">
        <f>IF(ISBLANK(INDEX('Policy Characteristics'!H:H,MATCH($C1579,'Policy Characteristics'!$C:$C,0))),"",INDEX('Policy Characteristics'!H:H,MATCH($C1579,'Policy Characteristics'!$C:$C,0)))</f>
        <v>1</v>
      </c>
      <c r="O1579" s="76" t="str">
        <f>IF(ISBLANK(INDEX('Policy Characteristics'!I:I,MATCH($C1579,'Policy Characteristics'!$C:$C,0))),"",INDEX('Policy Characteristics'!I:I,MATCH($C1579,'Policy Characteristics'!$C:$C,0)))</f>
        <v>on/off</v>
      </c>
      <c r="P1579" s="76" t="str">
        <f>IF(ISBLANK(INDEX('Policy Characteristics'!J:J,MATCH($C1579,'Policy Characteristics'!$C:$C,0))),"",INDEX('Policy Characteristics'!J:J,MATCH($C1579,'Policy Characteristics'!$C:$C,0)))</f>
        <v>**Description:** This policy lever tests increases in industrial process emissions relative to the BAU scenario according to schedules set via model input data. The following descriptions explain what scenarios this lever is set up to test: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in financial support for clean agricultural practices. This lever removes that financial support and the projected emissions reductions from those programs.</v>
      </c>
      <c r="Q1579" s="76" t="str">
        <f>IF(ISBLANK(INDEX('Policy Characteristics'!K:K,MATCH($C1579,'Policy Characteristics'!$C:$C,0))),"",INDEX('Policy Characteristics'!K:K,MATCH($C1579,'Policy Characteristics'!$C:$C,0)))</f>
        <v/>
      </c>
      <c r="R1579" s="76" t="str">
        <f>IF(ISBLANK(INDEX('Policy Characteristics'!L:L,MATCH($C1579,'Policy Characteristics'!$C:$C,0))),"",INDEX('Policy Characteristics'!L:L,MATCH($C1579,'Policy Characteristics'!$C:$C,0)))</f>
        <v/>
      </c>
    </row>
    <row r="1580" spans="1:18" x14ac:dyDescent="0.25">
      <c r="A1580" s="76" t="str">
        <f>IF(ISBLANK(INDEX('Policy Characteristics'!A:A,MATCH($C1580,'Policy Characteristics'!$C:$C,0))),"",INDEX('Policy Characteristics'!A:A,MATCH($C1580,'Policy Characteristics'!$C:$C,0)))</f>
        <v>Industry</v>
      </c>
      <c r="B1580" s="200" t="str">
        <f>IF(ISBLANK(INDEX('Policy Characteristics'!B:B,MATCH($C1580,'Policy Characteristics'!$C:$C,0))),"",INDEX('Policy Characteristics'!B:B,MATCH($C1580,'Policy Characteristics'!$C:$C,0)))</f>
        <v>Non BAU Increase in Process Emissions</v>
      </c>
      <c r="C1580" s="76" t="str">
        <f t="shared" ref="C1580:C1595" si="46">$C$1578</f>
        <v>Boolean Use Non BAU Process Emissions Additions</v>
      </c>
      <c r="D1580" s="88" t="s">
        <v>2550</v>
      </c>
      <c r="E1580" s="88"/>
      <c r="F1580" s="88" t="s">
        <v>2551</v>
      </c>
      <c r="G1580" s="88"/>
      <c r="H1580" s="15">
        <v>2753</v>
      </c>
      <c r="I1580" s="213" t="s">
        <v>43</v>
      </c>
      <c r="J1580" s="202" t="str">
        <f>IF(ISBLANK(INDEX('Policy Characteristics'!D:D,MATCH($C1580,'Policy Characteristics'!$C:$C,0))),"",INDEX('Policy Characteristics'!D:D,MATCH($C1580,'Policy Characteristics'!$C:$C,0)))</f>
        <v>Process Emissions Increases</v>
      </c>
      <c r="K1580" s="76" t="str">
        <f>IF(ISBLANK(INDEX('Policy Characteristics'!E:E,MATCH($C1580,'Policy Characteristics'!$C:$C,0))),"",INDEX('Policy Characteristics'!E:E,MATCH($C1580,'Policy Characteristics'!$C:$C,0)))</f>
        <v>non BAU indst process emissions</v>
      </c>
      <c r="L1580" s="205">
        <f>IF(ISBLANK(INDEX('Policy Characteristics'!F:F,MATCH($C1580,'Policy Characteristics'!$C:$C,0))),"",INDEX('Policy Characteristics'!F:F,MATCH($C1580,'Policy Characteristics'!$C:$C,0)))</f>
        <v>0</v>
      </c>
      <c r="M1580" s="205">
        <f>IF(ISBLANK(INDEX('Policy Characteristics'!G:G,MATCH($C1580,'Policy Characteristics'!$C:$C,0))),"",INDEX('Policy Characteristics'!G:G,MATCH($C1580,'Policy Characteristics'!$C:$C,0)))</f>
        <v>1</v>
      </c>
      <c r="N1580" s="205">
        <f>IF(ISBLANK(INDEX('Policy Characteristics'!H:H,MATCH($C1580,'Policy Characteristics'!$C:$C,0))),"",INDEX('Policy Characteristics'!H:H,MATCH($C1580,'Policy Characteristics'!$C:$C,0)))</f>
        <v>1</v>
      </c>
      <c r="O1580" s="76" t="str">
        <f>IF(ISBLANK(INDEX('Policy Characteristics'!I:I,MATCH($C1580,'Policy Characteristics'!$C:$C,0))),"",INDEX('Policy Characteristics'!I:I,MATCH($C1580,'Policy Characteristics'!$C:$C,0)))</f>
        <v>on/off</v>
      </c>
      <c r="P1580" s="76" t="str">
        <f>IF(ISBLANK(INDEX('Policy Characteristics'!J:J,MATCH($C1580,'Policy Characteristics'!$C:$C,0))),"",INDEX('Policy Characteristics'!J:J,MATCH($C1580,'Policy Characteristics'!$C:$C,0)))</f>
        <v>**Description:** This policy lever tests increases in industrial process emissions relative to the BAU scenario according to schedules set via model input data. The following descriptions explain what scenarios this lever is set up to test: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in financial support for clean agricultural practices. This lever removes that financial support and the projected emissions reductions from those programs.</v>
      </c>
      <c r="Q1580" s="76" t="str">
        <f>IF(ISBLANK(INDEX('Policy Characteristics'!K:K,MATCH($C1580,'Policy Characteristics'!$C:$C,0))),"",INDEX('Policy Characteristics'!K:K,MATCH($C1580,'Policy Characteristics'!$C:$C,0)))</f>
        <v/>
      </c>
      <c r="R1580" s="76" t="str">
        <f>IF(ISBLANK(INDEX('Policy Characteristics'!L:L,MATCH($C1580,'Policy Characteristics'!$C:$C,0))),"",INDEX('Policy Characteristics'!L:L,MATCH($C1580,'Policy Characteristics'!$C:$C,0)))</f>
        <v/>
      </c>
    </row>
    <row r="1581" spans="1:18" x14ac:dyDescent="0.25">
      <c r="A1581" s="76" t="str">
        <f>IF(ISBLANK(INDEX('Policy Characteristics'!A:A,MATCH($C1581,'Policy Characteristics'!$C:$C,0))),"",INDEX('Policy Characteristics'!A:A,MATCH($C1581,'Policy Characteristics'!$C:$C,0)))</f>
        <v>Industry</v>
      </c>
      <c r="B1581" s="200" t="str">
        <f>IF(ISBLANK(INDEX('Policy Characteristics'!B:B,MATCH($C1581,'Policy Characteristics'!$C:$C,0))),"",INDEX('Policy Characteristics'!B:B,MATCH($C1581,'Policy Characteristics'!$C:$C,0)))</f>
        <v>Non BAU Increase in Process Emissions</v>
      </c>
      <c r="C1581" s="76" t="str">
        <f t="shared" si="46"/>
        <v>Boolean Use Non BAU Process Emissions Additions</v>
      </c>
      <c r="D1581" s="88" t="s">
        <v>2552</v>
      </c>
      <c r="E1581" s="88"/>
      <c r="F1581" s="88" t="s">
        <v>2553</v>
      </c>
      <c r="G1581" s="88"/>
      <c r="H1581" s="15">
        <v>2754</v>
      </c>
      <c r="I1581" s="213" t="s">
        <v>43</v>
      </c>
      <c r="J1581" s="202" t="str">
        <f>IF(ISBLANK(INDEX('Policy Characteristics'!D:D,MATCH($C1581,'Policy Characteristics'!$C:$C,0))),"",INDEX('Policy Characteristics'!D:D,MATCH($C1581,'Policy Characteristics'!$C:$C,0)))</f>
        <v>Process Emissions Increases</v>
      </c>
      <c r="K1581" s="76" t="str">
        <f>IF(ISBLANK(INDEX('Policy Characteristics'!E:E,MATCH($C1581,'Policy Characteristics'!$C:$C,0))),"",INDEX('Policy Characteristics'!E:E,MATCH($C1581,'Policy Characteristics'!$C:$C,0)))</f>
        <v>non BAU indst process emissions</v>
      </c>
      <c r="L1581" s="205">
        <f>IF(ISBLANK(INDEX('Policy Characteristics'!F:F,MATCH($C1581,'Policy Characteristics'!$C:$C,0))),"",INDEX('Policy Characteristics'!F:F,MATCH($C1581,'Policy Characteristics'!$C:$C,0)))</f>
        <v>0</v>
      </c>
      <c r="M1581" s="205">
        <f>IF(ISBLANK(INDEX('Policy Characteristics'!G:G,MATCH($C1581,'Policy Characteristics'!$C:$C,0))),"",INDEX('Policy Characteristics'!G:G,MATCH($C1581,'Policy Characteristics'!$C:$C,0)))</f>
        <v>1</v>
      </c>
      <c r="N1581" s="205">
        <f>IF(ISBLANK(INDEX('Policy Characteristics'!H:H,MATCH($C1581,'Policy Characteristics'!$C:$C,0))),"",INDEX('Policy Characteristics'!H:H,MATCH($C1581,'Policy Characteristics'!$C:$C,0)))</f>
        <v>1</v>
      </c>
      <c r="O1581" s="76" t="str">
        <f>IF(ISBLANK(INDEX('Policy Characteristics'!I:I,MATCH($C1581,'Policy Characteristics'!$C:$C,0))),"",INDEX('Policy Characteristics'!I:I,MATCH($C1581,'Policy Characteristics'!$C:$C,0)))</f>
        <v>on/off</v>
      </c>
      <c r="P1581" s="76" t="str">
        <f>IF(ISBLANK(INDEX('Policy Characteristics'!J:J,MATCH($C1581,'Policy Characteristics'!$C:$C,0))),"",INDEX('Policy Characteristics'!J:J,MATCH($C1581,'Policy Characteristics'!$C:$C,0)))</f>
        <v>**Description:** This policy lever tests increases in industrial process emissions relative to the BAU scenario according to schedules set via model input data. The following descriptions explain what scenarios this lever is set up to test: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in financial support for clean agricultural practices. This lever removes that financial support and the projected emissions reductions from those programs.</v>
      </c>
      <c r="Q1581" s="76" t="str">
        <f>IF(ISBLANK(INDEX('Policy Characteristics'!K:K,MATCH($C1581,'Policy Characteristics'!$C:$C,0))),"",INDEX('Policy Characteristics'!K:K,MATCH($C1581,'Policy Characteristics'!$C:$C,0)))</f>
        <v/>
      </c>
      <c r="R1581" s="76" t="str">
        <f>IF(ISBLANK(INDEX('Policy Characteristics'!L:L,MATCH($C1581,'Policy Characteristics'!$C:$C,0))),"",INDEX('Policy Characteristics'!L:L,MATCH($C1581,'Policy Characteristics'!$C:$C,0)))</f>
        <v/>
      </c>
    </row>
    <row r="1582" spans="1:18" x14ac:dyDescent="0.25">
      <c r="A1582" s="76" t="str">
        <f>IF(ISBLANK(INDEX('Policy Characteristics'!A:A,MATCH($C1582,'Policy Characteristics'!$C:$C,0))),"",INDEX('Policy Characteristics'!A:A,MATCH($C1582,'Policy Characteristics'!$C:$C,0)))</f>
        <v>Industry</v>
      </c>
      <c r="B1582" s="200" t="str">
        <f>IF(ISBLANK(INDEX('Policy Characteristics'!B:B,MATCH($C1582,'Policy Characteristics'!$C:$C,0))),"",INDEX('Policy Characteristics'!B:B,MATCH($C1582,'Policy Characteristics'!$C:$C,0)))</f>
        <v>Non BAU Increase in Process Emissions</v>
      </c>
      <c r="C1582" s="76" t="str">
        <f t="shared" si="46"/>
        <v>Boolean Use Non BAU Process Emissions Additions</v>
      </c>
      <c r="D1582" s="88" t="s">
        <v>2554</v>
      </c>
      <c r="E1582" s="88"/>
      <c r="F1582" s="88" t="s">
        <v>2555</v>
      </c>
      <c r="G1582" s="88"/>
      <c r="H1582" s="15">
        <v>2755</v>
      </c>
      <c r="I1582" s="213" t="s">
        <v>43</v>
      </c>
      <c r="J1582" s="202" t="str">
        <f>IF(ISBLANK(INDEX('Policy Characteristics'!D:D,MATCH($C1582,'Policy Characteristics'!$C:$C,0))),"",INDEX('Policy Characteristics'!D:D,MATCH($C1582,'Policy Characteristics'!$C:$C,0)))</f>
        <v>Process Emissions Increases</v>
      </c>
      <c r="K1582" s="76" t="str">
        <f>IF(ISBLANK(INDEX('Policy Characteristics'!E:E,MATCH($C1582,'Policy Characteristics'!$C:$C,0))),"",INDEX('Policy Characteristics'!E:E,MATCH($C1582,'Policy Characteristics'!$C:$C,0)))</f>
        <v>non BAU indst process emissions</v>
      </c>
      <c r="L1582" s="205">
        <f>IF(ISBLANK(INDEX('Policy Characteristics'!F:F,MATCH($C1582,'Policy Characteristics'!$C:$C,0))),"",INDEX('Policy Characteristics'!F:F,MATCH($C1582,'Policy Characteristics'!$C:$C,0)))</f>
        <v>0</v>
      </c>
      <c r="M1582" s="205">
        <f>IF(ISBLANK(INDEX('Policy Characteristics'!G:G,MATCH($C1582,'Policy Characteristics'!$C:$C,0))),"",INDEX('Policy Characteristics'!G:G,MATCH($C1582,'Policy Characteristics'!$C:$C,0)))</f>
        <v>1</v>
      </c>
      <c r="N1582" s="205">
        <f>IF(ISBLANK(INDEX('Policy Characteristics'!H:H,MATCH($C1582,'Policy Characteristics'!$C:$C,0))),"",INDEX('Policy Characteristics'!H:H,MATCH($C1582,'Policy Characteristics'!$C:$C,0)))</f>
        <v>1</v>
      </c>
      <c r="O1582" s="76" t="str">
        <f>IF(ISBLANK(INDEX('Policy Characteristics'!I:I,MATCH($C1582,'Policy Characteristics'!$C:$C,0))),"",INDEX('Policy Characteristics'!I:I,MATCH($C1582,'Policy Characteristics'!$C:$C,0)))</f>
        <v>on/off</v>
      </c>
      <c r="P1582" s="76" t="str">
        <f>IF(ISBLANK(INDEX('Policy Characteristics'!J:J,MATCH($C1582,'Policy Characteristics'!$C:$C,0))),"",INDEX('Policy Characteristics'!J:J,MATCH($C1582,'Policy Characteristics'!$C:$C,0)))</f>
        <v>**Description:** This policy lever tests increases in industrial process emissions relative to the BAU scenario according to schedules set via model input data. The following descriptions explain what scenarios this lever is set up to test: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in financial support for clean agricultural practices. This lever removes that financial support and the projected emissions reductions from those programs.</v>
      </c>
      <c r="Q1582" s="76" t="str">
        <f>IF(ISBLANK(INDEX('Policy Characteristics'!K:K,MATCH($C1582,'Policy Characteristics'!$C:$C,0))),"",INDEX('Policy Characteristics'!K:K,MATCH($C1582,'Policy Characteristics'!$C:$C,0)))</f>
        <v/>
      </c>
      <c r="R1582" s="76" t="str">
        <f>IF(ISBLANK(INDEX('Policy Characteristics'!L:L,MATCH($C1582,'Policy Characteristics'!$C:$C,0))),"",INDEX('Policy Characteristics'!L:L,MATCH($C1582,'Policy Characteristics'!$C:$C,0)))</f>
        <v/>
      </c>
    </row>
    <row r="1583" spans="1:18" x14ac:dyDescent="0.25">
      <c r="A1583" s="76" t="str">
        <f>IF(ISBLANK(INDEX('Policy Characteristics'!A:A,MATCH($C1583,'Policy Characteristics'!$C:$C,0))),"",INDEX('Policy Characteristics'!A:A,MATCH($C1583,'Policy Characteristics'!$C:$C,0)))</f>
        <v>Industry</v>
      </c>
      <c r="B1583" s="200" t="str">
        <f>IF(ISBLANK(INDEX('Policy Characteristics'!B:B,MATCH($C1583,'Policy Characteristics'!$C:$C,0))),"",INDEX('Policy Characteristics'!B:B,MATCH($C1583,'Policy Characteristics'!$C:$C,0)))</f>
        <v>Non BAU Increase in Process Emissions</v>
      </c>
      <c r="C1583" s="76" t="str">
        <f t="shared" si="46"/>
        <v>Boolean Use Non BAU Process Emissions Additions</v>
      </c>
      <c r="D1583" s="88" t="s">
        <v>2556</v>
      </c>
      <c r="E1583" s="88"/>
      <c r="F1583" s="88" t="s">
        <v>2557</v>
      </c>
      <c r="G1583" s="88"/>
      <c r="H1583" s="15">
        <v>2756</v>
      </c>
      <c r="I1583" s="213" t="s">
        <v>44</v>
      </c>
      <c r="J1583" s="202" t="str">
        <f>IF(ISBLANK(INDEX('Policy Characteristics'!D:D,MATCH($C1583,'Policy Characteristics'!$C:$C,0))),"",INDEX('Policy Characteristics'!D:D,MATCH($C1583,'Policy Characteristics'!$C:$C,0)))</f>
        <v>Process Emissions Increases</v>
      </c>
      <c r="K1583" s="76" t="str">
        <f>IF(ISBLANK(INDEX('Policy Characteristics'!E:E,MATCH($C1583,'Policy Characteristics'!$C:$C,0))),"",INDEX('Policy Characteristics'!E:E,MATCH($C1583,'Policy Characteristics'!$C:$C,0)))</f>
        <v>non BAU indst process emissions</v>
      </c>
      <c r="L1583" s="205">
        <f>IF(ISBLANK(INDEX('Policy Characteristics'!F:F,MATCH($C1583,'Policy Characteristics'!$C:$C,0))),"",INDEX('Policy Characteristics'!F:F,MATCH($C1583,'Policy Characteristics'!$C:$C,0)))</f>
        <v>0</v>
      </c>
      <c r="M1583" s="205">
        <f>IF(ISBLANK(INDEX('Policy Characteristics'!G:G,MATCH($C1583,'Policy Characteristics'!$C:$C,0))),"",INDEX('Policy Characteristics'!G:G,MATCH($C1583,'Policy Characteristics'!$C:$C,0)))</f>
        <v>1</v>
      </c>
      <c r="N1583" s="205">
        <f>IF(ISBLANK(INDEX('Policy Characteristics'!H:H,MATCH($C1583,'Policy Characteristics'!$C:$C,0))),"",INDEX('Policy Characteristics'!H:H,MATCH($C1583,'Policy Characteristics'!$C:$C,0)))</f>
        <v>1</v>
      </c>
      <c r="O1583" s="76" t="str">
        <f>IF(ISBLANK(INDEX('Policy Characteristics'!I:I,MATCH($C1583,'Policy Characteristics'!$C:$C,0))),"",INDEX('Policy Characteristics'!I:I,MATCH($C1583,'Policy Characteristics'!$C:$C,0)))</f>
        <v>on/off</v>
      </c>
      <c r="P1583" s="76" t="str">
        <f>IF(ISBLANK(INDEX('Policy Characteristics'!J:J,MATCH($C1583,'Policy Characteristics'!$C:$C,0))),"",INDEX('Policy Characteristics'!J:J,MATCH($C1583,'Policy Characteristics'!$C:$C,0)))</f>
        <v>**Description:** This policy lever tests increases in industrial process emissions relative to the BAU scenario according to schedules set via model input data. The following descriptions explain what scenarios this lever is set up to test: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in financial support for clean agricultural practices. This lever removes that financial support and the projected emissions reductions from those programs.</v>
      </c>
      <c r="Q1583" s="76" t="str">
        <f>IF(ISBLANK(INDEX('Policy Characteristics'!K:K,MATCH($C1583,'Policy Characteristics'!$C:$C,0))),"",INDEX('Policy Characteristics'!K:K,MATCH($C1583,'Policy Characteristics'!$C:$C,0)))</f>
        <v/>
      </c>
      <c r="R1583" s="76" t="str">
        <f>IF(ISBLANK(INDEX('Policy Characteristics'!L:L,MATCH($C1583,'Policy Characteristics'!$C:$C,0))),"",INDEX('Policy Characteristics'!L:L,MATCH($C1583,'Policy Characteristics'!$C:$C,0)))</f>
        <v/>
      </c>
    </row>
    <row r="1584" spans="1:18" x14ac:dyDescent="0.25">
      <c r="A1584" s="76" t="str">
        <f>IF(ISBLANK(INDEX('Policy Characteristics'!A:A,MATCH($C1584,'Policy Characteristics'!$C:$C,0))),"",INDEX('Policy Characteristics'!A:A,MATCH($C1584,'Policy Characteristics'!$C:$C,0)))</f>
        <v>Industry</v>
      </c>
      <c r="B1584" s="200" t="str">
        <f>IF(ISBLANK(INDEX('Policy Characteristics'!B:B,MATCH($C1584,'Policy Characteristics'!$C:$C,0))),"",INDEX('Policy Characteristics'!B:B,MATCH($C1584,'Policy Characteristics'!$C:$C,0)))</f>
        <v>Non BAU Increase in Process Emissions</v>
      </c>
      <c r="C1584" s="76" t="str">
        <f t="shared" si="46"/>
        <v>Boolean Use Non BAU Process Emissions Additions</v>
      </c>
      <c r="D1584" s="88" t="s">
        <v>2558</v>
      </c>
      <c r="E1584" s="88"/>
      <c r="F1584" s="88" t="s">
        <v>2559</v>
      </c>
      <c r="G1584" s="88"/>
      <c r="H1584" s="15">
        <v>2757</v>
      </c>
      <c r="I1584" s="213" t="s">
        <v>44</v>
      </c>
      <c r="J1584" s="202" t="str">
        <f>IF(ISBLANK(INDEX('Policy Characteristics'!D:D,MATCH($C1584,'Policy Characteristics'!$C:$C,0))),"",INDEX('Policy Characteristics'!D:D,MATCH($C1584,'Policy Characteristics'!$C:$C,0)))</f>
        <v>Process Emissions Increases</v>
      </c>
      <c r="K1584" s="76" t="str">
        <f>IF(ISBLANK(INDEX('Policy Characteristics'!E:E,MATCH($C1584,'Policy Characteristics'!$C:$C,0))),"",INDEX('Policy Characteristics'!E:E,MATCH($C1584,'Policy Characteristics'!$C:$C,0)))</f>
        <v>non BAU indst process emissions</v>
      </c>
      <c r="L1584" s="205">
        <f>IF(ISBLANK(INDEX('Policy Characteristics'!F:F,MATCH($C1584,'Policy Characteristics'!$C:$C,0))),"",INDEX('Policy Characteristics'!F:F,MATCH($C1584,'Policy Characteristics'!$C:$C,0)))</f>
        <v>0</v>
      </c>
      <c r="M1584" s="205">
        <f>IF(ISBLANK(INDEX('Policy Characteristics'!G:G,MATCH($C1584,'Policy Characteristics'!$C:$C,0))),"",INDEX('Policy Characteristics'!G:G,MATCH($C1584,'Policy Characteristics'!$C:$C,0)))</f>
        <v>1</v>
      </c>
      <c r="N1584" s="205">
        <f>IF(ISBLANK(INDEX('Policy Characteristics'!H:H,MATCH($C1584,'Policy Characteristics'!$C:$C,0))),"",INDEX('Policy Characteristics'!H:H,MATCH($C1584,'Policy Characteristics'!$C:$C,0)))</f>
        <v>1</v>
      </c>
      <c r="O1584" s="76" t="str">
        <f>IF(ISBLANK(INDEX('Policy Characteristics'!I:I,MATCH($C1584,'Policy Characteristics'!$C:$C,0))),"",INDEX('Policy Characteristics'!I:I,MATCH($C1584,'Policy Characteristics'!$C:$C,0)))</f>
        <v>on/off</v>
      </c>
      <c r="P1584" s="76" t="str">
        <f>IF(ISBLANK(INDEX('Policy Characteristics'!J:J,MATCH($C1584,'Policy Characteristics'!$C:$C,0))),"",INDEX('Policy Characteristics'!J:J,MATCH($C1584,'Policy Characteristics'!$C:$C,0)))</f>
        <v>**Description:** This policy lever tests increases in industrial process emissions relative to the BAU scenario according to schedules set via model input data. The following descriptions explain what scenarios this lever is set up to test: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in financial support for clean agricultural practices. This lever removes that financial support and the projected emissions reductions from those programs.</v>
      </c>
      <c r="Q1584" s="76" t="str">
        <f>IF(ISBLANK(INDEX('Policy Characteristics'!K:K,MATCH($C1584,'Policy Characteristics'!$C:$C,0))),"",INDEX('Policy Characteristics'!K:K,MATCH($C1584,'Policy Characteristics'!$C:$C,0)))</f>
        <v/>
      </c>
      <c r="R1584" s="76" t="str">
        <f>IF(ISBLANK(INDEX('Policy Characteristics'!L:L,MATCH($C1584,'Policy Characteristics'!$C:$C,0))),"",INDEX('Policy Characteristics'!L:L,MATCH($C1584,'Policy Characteristics'!$C:$C,0)))</f>
        <v/>
      </c>
    </row>
    <row r="1585" spans="1:18" x14ac:dyDescent="0.25">
      <c r="A1585" s="76" t="str">
        <f>IF(ISBLANK(INDEX('Policy Characteristics'!A:A,MATCH($C1585,'Policy Characteristics'!$C:$C,0))),"",INDEX('Policy Characteristics'!A:A,MATCH($C1585,'Policy Characteristics'!$C:$C,0)))</f>
        <v>Industry</v>
      </c>
      <c r="B1585" s="200" t="str">
        <f>IF(ISBLANK(INDEX('Policy Characteristics'!B:B,MATCH($C1585,'Policy Characteristics'!$C:$C,0))),"",INDEX('Policy Characteristics'!B:B,MATCH($C1585,'Policy Characteristics'!$C:$C,0)))</f>
        <v>Non BAU Increase in Process Emissions</v>
      </c>
      <c r="C1585" s="76" t="str">
        <f t="shared" si="46"/>
        <v>Boolean Use Non BAU Process Emissions Additions</v>
      </c>
      <c r="D1585" s="88" t="s">
        <v>2560</v>
      </c>
      <c r="E1585" s="88"/>
      <c r="F1585" s="88" t="s">
        <v>2561</v>
      </c>
      <c r="G1585" s="88"/>
      <c r="H1585" s="15">
        <v>2758</v>
      </c>
      <c r="I1585" s="213" t="s">
        <v>44</v>
      </c>
      <c r="J1585" s="202" t="str">
        <f>IF(ISBLANK(INDEX('Policy Characteristics'!D:D,MATCH($C1585,'Policy Characteristics'!$C:$C,0))),"",INDEX('Policy Characteristics'!D:D,MATCH($C1585,'Policy Characteristics'!$C:$C,0)))</f>
        <v>Process Emissions Increases</v>
      </c>
      <c r="K1585" s="76" t="str">
        <f>IF(ISBLANK(INDEX('Policy Characteristics'!E:E,MATCH($C1585,'Policy Characteristics'!$C:$C,0))),"",INDEX('Policy Characteristics'!E:E,MATCH($C1585,'Policy Characteristics'!$C:$C,0)))</f>
        <v>non BAU indst process emissions</v>
      </c>
      <c r="L1585" s="205">
        <f>IF(ISBLANK(INDEX('Policy Characteristics'!F:F,MATCH($C1585,'Policy Characteristics'!$C:$C,0))),"",INDEX('Policy Characteristics'!F:F,MATCH($C1585,'Policy Characteristics'!$C:$C,0)))</f>
        <v>0</v>
      </c>
      <c r="M1585" s="205">
        <f>IF(ISBLANK(INDEX('Policy Characteristics'!G:G,MATCH($C1585,'Policy Characteristics'!$C:$C,0))),"",INDEX('Policy Characteristics'!G:G,MATCH($C1585,'Policy Characteristics'!$C:$C,0)))</f>
        <v>1</v>
      </c>
      <c r="N1585" s="205">
        <f>IF(ISBLANK(INDEX('Policy Characteristics'!H:H,MATCH($C1585,'Policy Characteristics'!$C:$C,0))),"",INDEX('Policy Characteristics'!H:H,MATCH($C1585,'Policy Characteristics'!$C:$C,0)))</f>
        <v>1</v>
      </c>
      <c r="O1585" s="76" t="str">
        <f>IF(ISBLANK(INDEX('Policy Characteristics'!I:I,MATCH($C1585,'Policy Characteristics'!$C:$C,0))),"",INDEX('Policy Characteristics'!I:I,MATCH($C1585,'Policy Characteristics'!$C:$C,0)))</f>
        <v>on/off</v>
      </c>
      <c r="P1585" s="76" t="str">
        <f>IF(ISBLANK(INDEX('Policy Characteristics'!J:J,MATCH($C1585,'Policy Characteristics'!$C:$C,0))),"",INDEX('Policy Characteristics'!J:J,MATCH($C1585,'Policy Characteristics'!$C:$C,0)))</f>
        <v>**Description:** This policy lever tests increases in industrial process emissions relative to the BAU scenario according to schedules set via model input data. The following descriptions explain what scenarios this lever is set up to test: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in financial support for clean agricultural practices. This lever removes that financial support and the projected emissions reductions from those programs.</v>
      </c>
      <c r="Q1585" s="76" t="str">
        <f>IF(ISBLANK(INDEX('Policy Characteristics'!K:K,MATCH($C1585,'Policy Characteristics'!$C:$C,0))),"",INDEX('Policy Characteristics'!K:K,MATCH($C1585,'Policy Characteristics'!$C:$C,0)))</f>
        <v/>
      </c>
      <c r="R1585" s="76" t="str">
        <f>IF(ISBLANK(INDEX('Policy Characteristics'!L:L,MATCH($C1585,'Policy Characteristics'!$C:$C,0))),"",INDEX('Policy Characteristics'!L:L,MATCH($C1585,'Policy Characteristics'!$C:$C,0)))</f>
        <v/>
      </c>
    </row>
    <row r="1586" spans="1:18" x14ac:dyDescent="0.25">
      <c r="A1586" s="76" t="str">
        <f>IF(ISBLANK(INDEX('Policy Characteristics'!A:A,MATCH($C1586,'Policy Characteristics'!$C:$C,0))),"",INDEX('Policy Characteristics'!A:A,MATCH($C1586,'Policy Characteristics'!$C:$C,0)))</f>
        <v>Industry</v>
      </c>
      <c r="B1586" s="200" t="str">
        <f>IF(ISBLANK(INDEX('Policy Characteristics'!B:B,MATCH($C1586,'Policy Characteristics'!$C:$C,0))),"",INDEX('Policy Characteristics'!B:B,MATCH($C1586,'Policy Characteristics'!$C:$C,0)))</f>
        <v>Non BAU Increase in Process Emissions</v>
      </c>
      <c r="C1586" s="76" t="str">
        <f t="shared" si="46"/>
        <v>Boolean Use Non BAU Process Emissions Additions</v>
      </c>
      <c r="D1586" s="88" t="s">
        <v>2562</v>
      </c>
      <c r="E1586" s="88"/>
      <c r="F1586" s="88" t="s">
        <v>2563</v>
      </c>
      <c r="G1586" s="88"/>
      <c r="H1586" s="15">
        <v>2759</v>
      </c>
      <c r="I1586" s="213" t="s">
        <v>44</v>
      </c>
      <c r="J1586" s="202" t="str">
        <f>IF(ISBLANK(INDEX('Policy Characteristics'!D:D,MATCH($C1586,'Policy Characteristics'!$C:$C,0))),"",INDEX('Policy Characteristics'!D:D,MATCH($C1586,'Policy Characteristics'!$C:$C,0)))</f>
        <v>Process Emissions Increases</v>
      </c>
      <c r="K1586" s="76" t="str">
        <f>IF(ISBLANK(INDEX('Policy Characteristics'!E:E,MATCH($C1586,'Policy Characteristics'!$C:$C,0))),"",INDEX('Policy Characteristics'!E:E,MATCH($C1586,'Policy Characteristics'!$C:$C,0)))</f>
        <v>non BAU indst process emissions</v>
      </c>
      <c r="L1586" s="205">
        <f>IF(ISBLANK(INDEX('Policy Characteristics'!F:F,MATCH($C1586,'Policy Characteristics'!$C:$C,0))),"",INDEX('Policy Characteristics'!F:F,MATCH($C1586,'Policy Characteristics'!$C:$C,0)))</f>
        <v>0</v>
      </c>
      <c r="M1586" s="205">
        <f>IF(ISBLANK(INDEX('Policy Characteristics'!G:G,MATCH($C1586,'Policy Characteristics'!$C:$C,0))),"",INDEX('Policy Characteristics'!G:G,MATCH($C1586,'Policy Characteristics'!$C:$C,0)))</f>
        <v>1</v>
      </c>
      <c r="N1586" s="205">
        <f>IF(ISBLANK(INDEX('Policy Characteristics'!H:H,MATCH($C1586,'Policy Characteristics'!$C:$C,0))),"",INDEX('Policy Characteristics'!H:H,MATCH($C1586,'Policy Characteristics'!$C:$C,0)))</f>
        <v>1</v>
      </c>
      <c r="O1586" s="76" t="str">
        <f>IF(ISBLANK(INDEX('Policy Characteristics'!I:I,MATCH($C1586,'Policy Characteristics'!$C:$C,0))),"",INDEX('Policy Characteristics'!I:I,MATCH($C1586,'Policy Characteristics'!$C:$C,0)))</f>
        <v>on/off</v>
      </c>
      <c r="P1586" s="76" t="str">
        <f>IF(ISBLANK(INDEX('Policy Characteristics'!J:J,MATCH($C1586,'Policy Characteristics'!$C:$C,0))),"",INDEX('Policy Characteristics'!J:J,MATCH($C1586,'Policy Characteristics'!$C:$C,0)))</f>
        <v>**Description:** This policy lever tests increases in industrial process emissions relative to the BAU scenario according to schedules set via model input data. The following descriptions explain what scenarios this lever is set up to test: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in financial support for clean agricultural practices. This lever removes that financial support and the projected emissions reductions from those programs.</v>
      </c>
      <c r="Q1586" s="76" t="str">
        <f>IF(ISBLANK(INDEX('Policy Characteristics'!K:K,MATCH($C1586,'Policy Characteristics'!$C:$C,0))),"",INDEX('Policy Characteristics'!K:K,MATCH($C1586,'Policy Characteristics'!$C:$C,0)))</f>
        <v/>
      </c>
      <c r="R1586" s="76" t="str">
        <f>IF(ISBLANK(INDEX('Policy Characteristics'!L:L,MATCH($C1586,'Policy Characteristics'!$C:$C,0))),"",INDEX('Policy Characteristics'!L:L,MATCH($C1586,'Policy Characteristics'!$C:$C,0)))</f>
        <v/>
      </c>
    </row>
    <row r="1587" spans="1:18" x14ac:dyDescent="0.25">
      <c r="A1587" s="76" t="str">
        <f>IF(ISBLANK(INDEX('Policy Characteristics'!A:A,MATCH($C1587,'Policy Characteristics'!$C:$C,0))),"",INDEX('Policy Characteristics'!A:A,MATCH($C1587,'Policy Characteristics'!$C:$C,0)))</f>
        <v>Industry</v>
      </c>
      <c r="B1587" s="200" t="str">
        <f>IF(ISBLANK(INDEX('Policy Characteristics'!B:B,MATCH($C1587,'Policy Characteristics'!$C:$C,0))),"",INDEX('Policy Characteristics'!B:B,MATCH($C1587,'Policy Characteristics'!$C:$C,0)))</f>
        <v>Non BAU Increase in Process Emissions</v>
      </c>
      <c r="C1587" s="76" t="str">
        <f t="shared" si="46"/>
        <v>Boolean Use Non BAU Process Emissions Additions</v>
      </c>
      <c r="D1587" s="88" t="s">
        <v>2564</v>
      </c>
      <c r="E1587" s="88"/>
      <c r="F1587" s="88" t="s">
        <v>2565</v>
      </c>
      <c r="G1587" s="88"/>
      <c r="H1587" s="15">
        <v>2760</v>
      </c>
      <c r="I1587" s="213" t="s">
        <v>44</v>
      </c>
      <c r="J1587" s="202" t="str">
        <f>IF(ISBLANK(INDEX('Policy Characteristics'!D:D,MATCH($C1587,'Policy Characteristics'!$C:$C,0))),"",INDEX('Policy Characteristics'!D:D,MATCH($C1587,'Policy Characteristics'!$C:$C,0)))</f>
        <v>Process Emissions Increases</v>
      </c>
      <c r="K1587" s="76" t="str">
        <f>IF(ISBLANK(INDEX('Policy Characteristics'!E:E,MATCH($C1587,'Policy Characteristics'!$C:$C,0))),"",INDEX('Policy Characteristics'!E:E,MATCH($C1587,'Policy Characteristics'!$C:$C,0)))</f>
        <v>non BAU indst process emissions</v>
      </c>
      <c r="L1587" s="205">
        <f>IF(ISBLANK(INDEX('Policy Characteristics'!F:F,MATCH($C1587,'Policy Characteristics'!$C:$C,0))),"",INDEX('Policy Characteristics'!F:F,MATCH($C1587,'Policy Characteristics'!$C:$C,0)))</f>
        <v>0</v>
      </c>
      <c r="M1587" s="205">
        <f>IF(ISBLANK(INDEX('Policy Characteristics'!G:G,MATCH($C1587,'Policy Characteristics'!$C:$C,0))),"",INDEX('Policy Characteristics'!G:G,MATCH($C1587,'Policy Characteristics'!$C:$C,0)))</f>
        <v>1</v>
      </c>
      <c r="N1587" s="205">
        <f>IF(ISBLANK(INDEX('Policy Characteristics'!H:H,MATCH($C1587,'Policy Characteristics'!$C:$C,0))),"",INDEX('Policy Characteristics'!H:H,MATCH($C1587,'Policy Characteristics'!$C:$C,0)))</f>
        <v>1</v>
      </c>
      <c r="O1587" s="76" t="str">
        <f>IF(ISBLANK(INDEX('Policy Characteristics'!I:I,MATCH($C1587,'Policy Characteristics'!$C:$C,0))),"",INDEX('Policy Characteristics'!I:I,MATCH($C1587,'Policy Characteristics'!$C:$C,0)))</f>
        <v>on/off</v>
      </c>
      <c r="P1587" s="76" t="str">
        <f>IF(ISBLANK(INDEX('Policy Characteristics'!J:J,MATCH($C1587,'Policy Characteristics'!$C:$C,0))),"",INDEX('Policy Characteristics'!J:J,MATCH($C1587,'Policy Characteristics'!$C:$C,0)))</f>
        <v>**Description:** This policy lever tests increases in industrial process emissions relative to the BAU scenario according to schedules set via model input data. The following descriptions explain what scenarios this lever is set up to test: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in financial support for clean agricultural practices. This lever removes that financial support and the projected emissions reductions from those programs.</v>
      </c>
      <c r="Q1587" s="76" t="str">
        <f>IF(ISBLANK(INDEX('Policy Characteristics'!K:K,MATCH($C1587,'Policy Characteristics'!$C:$C,0))),"",INDEX('Policy Characteristics'!K:K,MATCH($C1587,'Policy Characteristics'!$C:$C,0)))</f>
        <v/>
      </c>
      <c r="R1587" s="76" t="str">
        <f>IF(ISBLANK(INDEX('Policy Characteristics'!L:L,MATCH($C1587,'Policy Characteristics'!$C:$C,0))),"",INDEX('Policy Characteristics'!L:L,MATCH($C1587,'Policy Characteristics'!$C:$C,0)))</f>
        <v/>
      </c>
    </row>
    <row r="1588" spans="1:18" x14ac:dyDescent="0.25">
      <c r="A1588" s="76" t="str">
        <f>IF(ISBLANK(INDEX('Policy Characteristics'!A:A,MATCH($C1588,'Policy Characteristics'!$C:$C,0))),"",INDEX('Policy Characteristics'!A:A,MATCH($C1588,'Policy Characteristics'!$C:$C,0)))</f>
        <v>Industry</v>
      </c>
      <c r="B1588" s="200" t="str">
        <f>IF(ISBLANK(INDEX('Policy Characteristics'!B:B,MATCH($C1588,'Policy Characteristics'!$C:$C,0))),"",INDEX('Policy Characteristics'!B:B,MATCH($C1588,'Policy Characteristics'!$C:$C,0)))</f>
        <v>Non BAU Increase in Process Emissions</v>
      </c>
      <c r="C1588" s="76" t="str">
        <f t="shared" si="46"/>
        <v>Boolean Use Non BAU Process Emissions Additions</v>
      </c>
      <c r="D1588" s="88" t="s">
        <v>2566</v>
      </c>
      <c r="E1588" s="88"/>
      <c r="F1588" s="88" t="s">
        <v>2567</v>
      </c>
      <c r="G1588" s="88"/>
      <c r="H1588" s="15">
        <v>2761</v>
      </c>
      <c r="I1588" s="213" t="s">
        <v>44</v>
      </c>
      <c r="J1588" s="202" t="str">
        <f>IF(ISBLANK(INDEX('Policy Characteristics'!D:D,MATCH($C1588,'Policy Characteristics'!$C:$C,0))),"",INDEX('Policy Characteristics'!D:D,MATCH($C1588,'Policy Characteristics'!$C:$C,0)))</f>
        <v>Process Emissions Increases</v>
      </c>
      <c r="K1588" s="76" t="str">
        <f>IF(ISBLANK(INDEX('Policy Characteristics'!E:E,MATCH($C1588,'Policy Characteristics'!$C:$C,0))),"",INDEX('Policy Characteristics'!E:E,MATCH($C1588,'Policy Characteristics'!$C:$C,0)))</f>
        <v>non BAU indst process emissions</v>
      </c>
      <c r="L1588" s="205">
        <f>IF(ISBLANK(INDEX('Policy Characteristics'!F:F,MATCH($C1588,'Policy Characteristics'!$C:$C,0))),"",INDEX('Policy Characteristics'!F:F,MATCH($C1588,'Policy Characteristics'!$C:$C,0)))</f>
        <v>0</v>
      </c>
      <c r="M1588" s="205">
        <f>IF(ISBLANK(INDEX('Policy Characteristics'!G:G,MATCH($C1588,'Policy Characteristics'!$C:$C,0))),"",INDEX('Policy Characteristics'!G:G,MATCH($C1588,'Policy Characteristics'!$C:$C,0)))</f>
        <v>1</v>
      </c>
      <c r="N1588" s="205">
        <f>IF(ISBLANK(INDEX('Policy Characteristics'!H:H,MATCH($C1588,'Policy Characteristics'!$C:$C,0))),"",INDEX('Policy Characteristics'!H:H,MATCH($C1588,'Policy Characteristics'!$C:$C,0)))</f>
        <v>1</v>
      </c>
      <c r="O1588" s="76" t="str">
        <f>IF(ISBLANK(INDEX('Policy Characteristics'!I:I,MATCH($C1588,'Policy Characteristics'!$C:$C,0))),"",INDEX('Policy Characteristics'!I:I,MATCH($C1588,'Policy Characteristics'!$C:$C,0)))</f>
        <v>on/off</v>
      </c>
      <c r="P1588" s="76" t="str">
        <f>IF(ISBLANK(INDEX('Policy Characteristics'!J:J,MATCH($C1588,'Policy Characteristics'!$C:$C,0))),"",INDEX('Policy Characteristics'!J:J,MATCH($C1588,'Policy Characteristics'!$C:$C,0)))</f>
        <v>**Description:** This policy lever tests increases in industrial process emissions relative to the BAU scenario according to schedules set via model input data. The following descriptions explain what scenarios this lever is set up to test: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in financial support for clean agricultural practices. This lever removes that financial support and the projected emissions reductions from those programs.</v>
      </c>
      <c r="Q1588" s="76" t="str">
        <f>IF(ISBLANK(INDEX('Policy Characteristics'!K:K,MATCH($C1588,'Policy Characteristics'!$C:$C,0))),"",INDEX('Policy Characteristics'!K:K,MATCH($C1588,'Policy Characteristics'!$C:$C,0)))</f>
        <v/>
      </c>
      <c r="R1588" s="76" t="str">
        <f>IF(ISBLANK(INDEX('Policy Characteristics'!L:L,MATCH($C1588,'Policy Characteristics'!$C:$C,0))),"",INDEX('Policy Characteristics'!L:L,MATCH($C1588,'Policy Characteristics'!$C:$C,0)))</f>
        <v/>
      </c>
    </row>
    <row r="1589" spans="1:18" x14ac:dyDescent="0.25">
      <c r="A1589" s="76" t="str">
        <f>IF(ISBLANK(INDEX('Policy Characteristics'!A:A,MATCH($C1589,'Policy Characteristics'!$C:$C,0))),"",INDEX('Policy Characteristics'!A:A,MATCH($C1589,'Policy Characteristics'!$C:$C,0)))</f>
        <v>Industry</v>
      </c>
      <c r="B1589" s="200" t="str">
        <f>IF(ISBLANK(INDEX('Policy Characteristics'!B:B,MATCH($C1589,'Policy Characteristics'!$C:$C,0))),"",INDEX('Policy Characteristics'!B:B,MATCH($C1589,'Policy Characteristics'!$C:$C,0)))</f>
        <v>Non BAU Increase in Process Emissions</v>
      </c>
      <c r="C1589" s="76" t="str">
        <f t="shared" si="46"/>
        <v>Boolean Use Non BAU Process Emissions Additions</v>
      </c>
      <c r="D1589" s="88" t="s">
        <v>2568</v>
      </c>
      <c r="E1589" s="88"/>
      <c r="F1589" s="88" t="s">
        <v>2569</v>
      </c>
      <c r="G1589" s="88"/>
      <c r="H1589" s="15">
        <v>2762</v>
      </c>
      <c r="I1589" s="213" t="s">
        <v>44</v>
      </c>
      <c r="J1589" s="202" t="str">
        <f>IF(ISBLANK(INDEX('Policy Characteristics'!D:D,MATCH($C1589,'Policy Characteristics'!$C:$C,0))),"",INDEX('Policy Characteristics'!D:D,MATCH($C1589,'Policy Characteristics'!$C:$C,0)))</f>
        <v>Process Emissions Increases</v>
      </c>
      <c r="K1589" s="76" t="str">
        <f>IF(ISBLANK(INDEX('Policy Characteristics'!E:E,MATCH($C1589,'Policy Characteristics'!$C:$C,0))),"",INDEX('Policy Characteristics'!E:E,MATCH($C1589,'Policy Characteristics'!$C:$C,0)))</f>
        <v>non BAU indst process emissions</v>
      </c>
      <c r="L1589" s="205">
        <f>IF(ISBLANK(INDEX('Policy Characteristics'!F:F,MATCH($C1589,'Policy Characteristics'!$C:$C,0))),"",INDEX('Policy Characteristics'!F:F,MATCH($C1589,'Policy Characteristics'!$C:$C,0)))</f>
        <v>0</v>
      </c>
      <c r="M1589" s="205">
        <f>IF(ISBLANK(INDEX('Policy Characteristics'!G:G,MATCH($C1589,'Policy Characteristics'!$C:$C,0))),"",INDEX('Policy Characteristics'!G:G,MATCH($C1589,'Policy Characteristics'!$C:$C,0)))</f>
        <v>1</v>
      </c>
      <c r="N1589" s="205">
        <f>IF(ISBLANK(INDEX('Policy Characteristics'!H:H,MATCH($C1589,'Policy Characteristics'!$C:$C,0))),"",INDEX('Policy Characteristics'!H:H,MATCH($C1589,'Policy Characteristics'!$C:$C,0)))</f>
        <v>1</v>
      </c>
      <c r="O1589" s="76" t="str">
        <f>IF(ISBLANK(INDEX('Policy Characteristics'!I:I,MATCH($C1589,'Policy Characteristics'!$C:$C,0))),"",INDEX('Policy Characteristics'!I:I,MATCH($C1589,'Policy Characteristics'!$C:$C,0)))</f>
        <v>on/off</v>
      </c>
      <c r="P1589" s="76" t="str">
        <f>IF(ISBLANK(INDEX('Policy Characteristics'!J:J,MATCH($C1589,'Policy Characteristics'!$C:$C,0))),"",INDEX('Policy Characteristics'!J:J,MATCH($C1589,'Policy Characteristics'!$C:$C,0)))</f>
        <v>**Description:** This policy lever tests increases in industrial process emissions relative to the BAU scenario according to schedules set via model input data. The following descriptions explain what scenarios this lever is set up to test: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in financial support for clean agricultural practices. This lever removes that financial support and the projected emissions reductions from those programs.</v>
      </c>
      <c r="Q1589" s="76" t="str">
        <f>IF(ISBLANK(INDEX('Policy Characteristics'!K:K,MATCH($C1589,'Policy Characteristics'!$C:$C,0))),"",INDEX('Policy Characteristics'!K:K,MATCH($C1589,'Policy Characteristics'!$C:$C,0)))</f>
        <v/>
      </c>
      <c r="R1589" s="76" t="str">
        <f>IF(ISBLANK(INDEX('Policy Characteristics'!L:L,MATCH($C1589,'Policy Characteristics'!$C:$C,0))),"",INDEX('Policy Characteristics'!L:L,MATCH($C1589,'Policy Characteristics'!$C:$C,0)))</f>
        <v/>
      </c>
    </row>
    <row r="1590" spans="1:18" x14ac:dyDescent="0.25">
      <c r="A1590" s="76" t="str">
        <f>IF(ISBLANK(INDEX('Policy Characteristics'!A:A,MATCH($C1590,'Policy Characteristics'!$C:$C,0))),"",INDEX('Policy Characteristics'!A:A,MATCH($C1590,'Policy Characteristics'!$C:$C,0)))</f>
        <v>Industry</v>
      </c>
      <c r="B1590" s="200" t="str">
        <f>IF(ISBLANK(INDEX('Policy Characteristics'!B:B,MATCH($C1590,'Policy Characteristics'!$C:$C,0))),"",INDEX('Policy Characteristics'!B:B,MATCH($C1590,'Policy Characteristics'!$C:$C,0)))</f>
        <v>Non BAU Increase in Process Emissions</v>
      </c>
      <c r="C1590" s="76" t="str">
        <f t="shared" si="46"/>
        <v>Boolean Use Non BAU Process Emissions Additions</v>
      </c>
      <c r="D1590" s="88" t="s">
        <v>2570</v>
      </c>
      <c r="E1590" s="88"/>
      <c r="F1590" s="88" t="s">
        <v>2571</v>
      </c>
      <c r="G1590" s="88"/>
      <c r="H1590" s="15">
        <v>2763</v>
      </c>
      <c r="I1590" s="213" t="s">
        <v>44</v>
      </c>
      <c r="J1590" s="202" t="str">
        <f>IF(ISBLANK(INDEX('Policy Characteristics'!D:D,MATCH($C1590,'Policy Characteristics'!$C:$C,0))),"",INDEX('Policy Characteristics'!D:D,MATCH($C1590,'Policy Characteristics'!$C:$C,0)))</f>
        <v>Process Emissions Increases</v>
      </c>
      <c r="K1590" s="76" t="str">
        <f>IF(ISBLANK(INDEX('Policy Characteristics'!E:E,MATCH($C1590,'Policy Characteristics'!$C:$C,0))),"",INDEX('Policy Characteristics'!E:E,MATCH($C1590,'Policy Characteristics'!$C:$C,0)))</f>
        <v>non BAU indst process emissions</v>
      </c>
      <c r="L1590" s="205">
        <f>IF(ISBLANK(INDEX('Policy Characteristics'!F:F,MATCH($C1590,'Policy Characteristics'!$C:$C,0))),"",INDEX('Policy Characteristics'!F:F,MATCH($C1590,'Policy Characteristics'!$C:$C,0)))</f>
        <v>0</v>
      </c>
      <c r="M1590" s="205">
        <f>IF(ISBLANK(INDEX('Policy Characteristics'!G:G,MATCH($C1590,'Policy Characteristics'!$C:$C,0))),"",INDEX('Policy Characteristics'!G:G,MATCH($C1590,'Policy Characteristics'!$C:$C,0)))</f>
        <v>1</v>
      </c>
      <c r="N1590" s="205">
        <f>IF(ISBLANK(INDEX('Policy Characteristics'!H:H,MATCH($C1590,'Policy Characteristics'!$C:$C,0))),"",INDEX('Policy Characteristics'!H:H,MATCH($C1590,'Policy Characteristics'!$C:$C,0)))</f>
        <v>1</v>
      </c>
      <c r="O1590" s="76" t="str">
        <f>IF(ISBLANK(INDEX('Policy Characteristics'!I:I,MATCH($C1590,'Policy Characteristics'!$C:$C,0))),"",INDEX('Policy Characteristics'!I:I,MATCH($C1590,'Policy Characteristics'!$C:$C,0)))</f>
        <v>on/off</v>
      </c>
      <c r="P1590" s="76" t="str">
        <f>IF(ISBLANK(INDEX('Policy Characteristics'!J:J,MATCH($C1590,'Policy Characteristics'!$C:$C,0))),"",INDEX('Policy Characteristics'!J:J,MATCH($C1590,'Policy Characteristics'!$C:$C,0)))</f>
        <v>**Description:** This policy lever tests increases in industrial process emissions relative to the BAU scenario according to schedules set via model input data. The following descriptions explain what scenarios this lever is set up to test: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in financial support for clean agricultural practices. This lever removes that financial support and the projected emissions reductions from those programs.</v>
      </c>
      <c r="Q1590" s="76" t="str">
        <f>IF(ISBLANK(INDEX('Policy Characteristics'!K:K,MATCH($C1590,'Policy Characteristics'!$C:$C,0))),"",INDEX('Policy Characteristics'!K:K,MATCH($C1590,'Policy Characteristics'!$C:$C,0)))</f>
        <v/>
      </c>
      <c r="R1590" s="76" t="str">
        <f>IF(ISBLANK(INDEX('Policy Characteristics'!L:L,MATCH($C1590,'Policy Characteristics'!$C:$C,0))),"",INDEX('Policy Characteristics'!L:L,MATCH($C1590,'Policy Characteristics'!$C:$C,0)))</f>
        <v/>
      </c>
    </row>
    <row r="1591" spans="1:18" x14ac:dyDescent="0.25">
      <c r="A1591" s="76" t="str">
        <f>IF(ISBLANK(INDEX('Policy Characteristics'!A:A,MATCH($C1591,'Policy Characteristics'!$C:$C,0))),"",INDEX('Policy Characteristics'!A:A,MATCH($C1591,'Policy Characteristics'!$C:$C,0)))</f>
        <v>Industry</v>
      </c>
      <c r="B1591" s="200" t="str">
        <f>IF(ISBLANK(INDEX('Policy Characteristics'!B:B,MATCH($C1591,'Policy Characteristics'!$C:$C,0))),"",INDEX('Policy Characteristics'!B:B,MATCH($C1591,'Policy Characteristics'!$C:$C,0)))</f>
        <v>Non BAU Increase in Process Emissions</v>
      </c>
      <c r="C1591" s="76" t="str">
        <f t="shared" si="46"/>
        <v>Boolean Use Non BAU Process Emissions Additions</v>
      </c>
      <c r="D1591" s="88" t="s">
        <v>2572</v>
      </c>
      <c r="E1591" s="88"/>
      <c r="F1591" s="88" t="s">
        <v>1010</v>
      </c>
      <c r="G1591" s="88"/>
      <c r="H1591" s="15">
        <v>2764</v>
      </c>
      <c r="I1591" s="213" t="s">
        <v>43</v>
      </c>
      <c r="J1591" s="202" t="str">
        <f>IF(ISBLANK(INDEX('Policy Characteristics'!D:D,MATCH($C1591,'Policy Characteristics'!$C:$C,0))),"",INDEX('Policy Characteristics'!D:D,MATCH($C1591,'Policy Characteristics'!$C:$C,0)))</f>
        <v>Process Emissions Increases</v>
      </c>
      <c r="K1591" s="76" t="str">
        <f>IF(ISBLANK(INDEX('Policy Characteristics'!E:E,MATCH($C1591,'Policy Characteristics'!$C:$C,0))),"",INDEX('Policy Characteristics'!E:E,MATCH($C1591,'Policy Characteristics'!$C:$C,0)))</f>
        <v>non BAU indst process emissions</v>
      </c>
      <c r="L1591" s="205">
        <f>IF(ISBLANK(INDEX('Policy Characteristics'!F:F,MATCH($C1591,'Policy Characteristics'!$C:$C,0))),"",INDEX('Policy Characteristics'!F:F,MATCH($C1591,'Policy Characteristics'!$C:$C,0)))</f>
        <v>0</v>
      </c>
      <c r="M1591" s="205">
        <f>IF(ISBLANK(INDEX('Policy Characteristics'!G:G,MATCH($C1591,'Policy Characteristics'!$C:$C,0))),"",INDEX('Policy Characteristics'!G:G,MATCH($C1591,'Policy Characteristics'!$C:$C,0)))</f>
        <v>1</v>
      </c>
      <c r="N1591" s="205">
        <f>IF(ISBLANK(INDEX('Policy Characteristics'!H:H,MATCH($C1591,'Policy Characteristics'!$C:$C,0))),"",INDEX('Policy Characteristics'!H:H,MATCH($C1591,'Policy Characteristics'!$C:$C,0)))</f>
        <v>1</v>
      </c>
      <c r="O1591" s="76" t="str">
        <f>IF(ISBLANK(INDEX('Policy Characteristics'!I:I,MATCH($C1591,'Policy Characteristics'!$C:$C,0))),"",INDEX('Policy Characteristics'!I:I,MATCH($C1591,'Policy Characteristics'!$C:$C,0)))</f>
        <v>on/off</v>
      </c>
      <c r="P1591" s="76" t="str">
        <f>IF(ISBLANK(INDEX('Policy Characteristics'!J:J,MATCH($C1591,'Policy Characteristics'!$C:$C,0))),"",INDEX('Policy Characteristics'!J:J,MATCH($C1591,'Policy Characteristics'!$C:$C,0)))</f>
        <v>**Description:** This policy lever tests increases in industrial process emissions relative to the BAU scenario according to schedules set via model input data. The following descriptions explain what scenarios this lever is set up to test: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in financial support for clean agricultural practices. This lever removes that financial support and the projected emissions reductions from those programs.</v>
      </c>
      <c r="Q1591" s="76" t="str">
        <f>IF(ISBLANK(INDEX('Policy Characteristics'!K:K,MATCH($C1591,'Policy Characteristics'!$C:$C,0))),"",INDEX('Policy Characteristics'!K:K,MATCH($C1591,'Policy Characteristics'!$C:$C,0)))</f>
        <v/>
      </c>
      <c r="R1591" s="76" t="str">
        <f>IF(ISBLANK(INDEX('Policy Characteristics'!L:L,MATCH($C1591,'Policy Characteristics'!$C:$C,0))),"",INDEX('Policy Characteristics'!L:L,MATCH($C1591,'Policy Characteristics'!$C:$C,0)))</f>
        <v/>
      </c>
    </row>
    <row r="1592" spans="1:18" x14ac:dyDescent="0.25">
      <c r="A1592" s="76" t="str">
        <f>IF(ISBLANK(INDEX('Policy Characteristics'!A:A,MATCH($C1592,'Policy Characteristics'!$C:$C,0))),"",INDEX('Policy Characteristics'!A:A,MATCH($C1592,'Policy Characteristics'!$C:$C,0)))</f>
        <v>Industry</v>
      </c>
      <c r="B1592" s="200" t="str">
        <f>IF(ISBLANK(INDEX('Policy Characteristics'!B:B,MATCH($C1592,'Policy Characteristics'!$C:$C,0))),"",INDEX('Policy Characteristics'!B:B,MATCH($C1592,'Policy Characteristics'!$C:$C,0)))</f>
        <v>Non BAU Increase in Process Emissions</v>
      </c>
      <c r="C1592" s="76" t="str">
        <f t="shared" si="46"/>
        <v>Boolean Use Non BAU Process Emissions Additions</v>
      </c>
      <c r="D1592" s="88" t="s">
        <v>2573</v>
      </c>
      <c r="E1592" s="88"/>
      <c r="F1592" s="88" t="s">
        <v>133</v>
      </c>
      <c r="G1592" s="88"/>
      <c r="H1592" s="15">
        <v>2765</v>
      </c>
      <c r="I1592" s="213" t="s">
        <v>43</v>
      </c>
      <c r="J1592" s="202" t="str">
        <f>IF(ISBLANK(INDEX('Policy Characteristics'!D:D,MATCH($C1592,'Policy Characteristics'!$C:$C,0))),"",INDEX('Policy Characteristics'!D:D,MATCH($C1592,'Policy Characteristics'!$C:$C,0)))</f>
        <v>Process Emissions Increases</v>
      </c>
      <c r="K1592" s="76" t="str">
        <f>IF(ISBLANK(INDEX('Policy Characteristics'!E:E,MATCH($C1592,'Policy Characteristics'!$C:$C,0))),"",INDEX('Policy Characteristics'!E:E,MATCH($C1592,'Policy Characteristics'!$C:$C,0)))</f>
        <v>non BAU indst process emissions</v>
      </c>
      <c r="L1592" s="205">
        <f>IF(ISBLANK(INDEX('Policy Characteristics'!F:F,MATCH($C1592,'Policy Characteristics'!$C:$C,0))),"",INDEX('Policy Characteristics'!F:F,MATCH($C1592,'Policy Characteristics'!$C:$C,0)))</f>
        <v>0</v>
      </c>
      <c r="M1592" s="205">
        <f>IF(ISBLANK(INDEX('Policy Characteristics'!G:G,MATCH($C1592,'Policy Characteristics'!$C:$C,0))),"",INDEX('Policy Characteristics'!G:G,MATCH($C1592,'Policy Characteristics'!$C:$C,0)))</f>
        <v>1</v>
      </c>
      <c r="N1592" s="205">
        <f>IF(ISBLANK(INDEX('Policy Characteristics'!H:H,MATCH($C1592,'Policy Characteristics'!$C:$C,0))),"",INDEX('Policy Characteristics'!H:H,MATCH($C1592,'Policy Characteristics'!$C:$C,0)))</f>
        <v>1</v>
      </c>
      <c r="O1592" s="76" t="str">
        <f>IF(ISBLANK(INDEX('Policy Characteristics'!I:I,MATCH($C1592,'Policy Characteristics'!$C:$C,0))),"",INDEX('Policy Characteristics'!I:I,MATCH($C1592,'Policy Characteristics'!$C:$C,0)))</f>
        <v>on/off</v>
      </c>
      <c r="P1592" s="76" t="str">
        <f>IF(ISBLANK(INDEX('Policy Characteristics'!J:J,MATCH($C1592,'Policy Characteristics'!$C:$C,0))),"",INDEX('Policy Characteristics'!J:J,MATCH($C1592,'Policy Characteristics'!$C:$C,0)))</f>
        <v>**Description:** This policy lever tests increases in industrial process emissions relative to the BAU scenario according to schedules set via model input data. The following descriptions explain what scenarios this lever is set up to test: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in financial support for clean agricultural practices. This lever removes that financial support and the projected emissions reductions from those programs.</v>
      </c>
      <c r="Q1592" s="76" t="str">
        <f>IF(ISBLANK(INDEX('Policy Characteristics'!K:K,MATCH($C1592,'Policy Characteristics'!$C:$C,0))),"",INDEX('Policy Characteristics'!K:K,MATCH($C1592,'Policy Characteristics'!$C:$C,0)))</f>
        <v/>
      </c>
      <c r="R1592" s="76" t="str">
        <f>IF(ISBLANK(INDEX('Policy Characteristics'!L:L,MATCH($C1592,'Policy Characteristics'!$C:$C,0))),"",INDEX('Policy Characteristics'!L:L,MATCH($C1592,'Policy Characteristics'!$C:$C,0)))</f>
        <v/>
      </c>
    </row>
    <row r="1593" spans="1:18" x14ac:dyDescent="0.25">
      <c r="A1593" s="76" t="str">
        <f>IF(ISBLANK(INDEX('Policy Characteristics'!A:A,MATCH($C1593,'Policy Characteristics'!$C:$C,0))),"",INDEX('Policy Characteristics'!A:A,MATCH($C1593,'Policy Characteristics'!$C:$C,0)))</f>
        <v>Industry</v>
      </c>
      <c r="B1593" s="200" t="str">
        <f>IF(ISBLANK(INDEX('Policy Characteristics'!B:B,MATCH($C1593,'Policy Characteristics'!$C:$C,0))),"",INDEX('Policy Characteristics'!B:B,MATCH($C1593,'Policy Characteristics'!$C:$C,0)))</f>
        <v>Non BAU Increase in Process Emissions</v>
      </c>
      <c r="C1593" s="76" t="str">
        <f t="shared" si="46"/>
        <v>Boolean Use Non BAU Process Emissions Additions</v>
      </c>
      <c r="D1593" s="88" t="s">
        <v>2574</v>
      </c>
      <c r="E1593" s="88"/>
      <c r="F1593" s="88" t="s">
        <v>2575</v>
      </c>
      <c r="G1593" s="88"/>
      <c r="H1593" s="15">
        <v>2766</v>
      </c>
      <c r="I1593" s="213" t="s">
        <v>44</v>
      </c>
      <c r="J1593" s="202" t="str">
        <f>IF(ISBLANK(INDEX('Policy Characteristics'!D:D,MATCH($C1593,'Policy Characteristics'!$C:$C,0))),"",INDEX('Policy Characteristics'!D:D,MATCH($C1593,'Policy Characteristics'!$C:$C,0)))</f>
        <v>Process Emissions Increases</v>
      </c>
      <c r="K1593" s="76" t="str">
        <f>IF(ISBLANK(INDEX('Policy Characteristics'!E:E,MATCH($C1593,'Policy Characteristics'!$C:$C,0))),"",INDEX('Policy Characteristics'!E:E,MATCH($C1593,'Policy Characteristics'!$C:$C,0)))</f>
        <v>non BAU indst process emissions</v>
      </c>
      <c r="L1593" s="205">
        <f>IF(ISBLANK(INDEX('Policy Characteristics'!F:F,MATCH($C1593,'Policy Characteristics'!$C:$C,0))),"",INDEX('Policy Characteristics'!F:F,MATCH($C1593,'Policy Characteristics'!$C:$C,0)))</f>
        <v>0</v>
      </c>
      <c r="M1593" s="205">
        <f>IF(ISBLANK(INDEX('Policy Characteristics'!G:G,MATCH($C1593,'Policy Characteristics'!$C:$C,0))),"",INDEX('Policy Characteristics'!G:G,MATCH($C1593,'Policy Characteristics'!$C:$C,0)))</f>
        <v>1</v>
      </c>
      <c r="N1593" s="205">
        <f>IF(ISBLANK(INDEX('Policy Characteristics'!H:H,MATCH($C1593,'Policy Characteristics'!$C:$C,0))),"",INDEX('Policy Characteristics'!H:H,MATCH($C1593,'Policy Characteristics'!$C:$C,0)))</f>
        <v>1</v>
      </c>
      <c r="O1593" s="76" t="str">
        <f>IF(ISBLANK(INDEX('Policy Characteristics'!I:I,MATCH($C1593,'Policy Characteristics'!$C:$C,0))),"",INDEX('Policy Characteristics'!I:I,MATCH($C1593,'Policy Characteristics'!$C:$C,0)))</f>
        <v>on/off</v>
      </c>
      <c r="P1593" s="76" t="str">
        <f>IF(ISBLANK(INDEX('Policy Characteristics'!J:J,MATCH($C1593,'Policy Characteristics'!$C:$C,0))),"",INDEX('Policy Characteristics'!J:J,MATCH($C1593,'Policy Characteristics'!$C:$C,0)))</f>
        <v>**Description:** This policy lever tests increases in industrial process emissions relative to the BAU scenario according to schedules set via model input data. The following descriptions explain what scenarios this lever is set up to test: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in financial support for clean agricultural practices. This lever removes that financial support and the projected emissions reductions from those programs.</v>
      </c>
      <c r="Q1593" s="76" t="str">
        <f>IF(ISBLANK(INDEX('Policy Characteristics'!K:K,MATCH($C1593,'Policy Characteristics'!$C:$C,0))),"",INDEX('Policy Characteristics'!K:K,MATCH($C1593,'Policy Characteristics'!$C:$C,0)))</f>
        <v/>
      </c>
      <c r="R1593" s="76" t="str">
        <f>IF(ISBLANK(INDEX('Policy Characteristics'!L:L,MATCH($C1593,'Policy Characteristics'!$C:$C,0))),"",INDEX('Policy Characteristics'!L:L,MATCH($C1593,'Policy Characteristics'!$C:$C,0)))</f>
        <v/>
      </c>
    </row>
    <row r="1594" spans="1:18" x14ac:dyDescent="0.25">
      <c r="A1594" s="76" t="str">
        <f>IF(ISBLANK(INDEX('Policy Characteristics'!A:A,MATCH($C1594,'Policy Characteristics'!$C:$C,0))),"",INDEX('Policy Characteristics'!A:A,MATCH($C1594,'Policy Characteristics'!$C:$C,0)))</f>
        <v>Industry</v>
      </c>
      <c r="B1594" s="200" t="str">
        <f>IF(ISBLANK(INDEX('Policy Characteristics'!B:B,MATCH($C1594,'Policy Characteristics'!$C:$C,0))),"",INDEX('Policy Characteristics'!B:B,MATCH($C1594,'Policy Characteristics'!$C:$C,0)))</f>
        <v>Non BAU Increase in Process Emissions</v>
      </c>
      <c r="C1594" s="76" t="str">
        <f t="shared" si="46"/>
        <v>Boolean Use Non BAU Process Emissions Additions</v>
      </c>
      <c r="D1594" s="88" t="s">
        <v>2576</v>
      </c>
      <c r="E1594" s="88"/>
      <c r="F1594" s="88" t="s">
        <v>2577</v>
      </c>
      <c r="G1594" s="88"/>
      <c r="H1594" s="15">
        <v>2767</v>
      </c>
      <c r="I1594" s="213" t="s">
        <v>44</v>
      </c>
      <c r="J1594" s="202" t="str">
        <f>IF(ISBLANK(INDEX('Policy Characteristics'!D:D,MATCH($C1594,'Policy Characteristics'!$C:$C,0))),"",INDEX('Policy Characteristics'!D:D,MATCH($C1594,'Policy Characteristics'!$C:$C,0)))</f>
        <v>Process Emissions Increases</v>
      </c>
      <c r="K1594" s="76" t="str">
        <f>IF(ISBLANK(INDEX('Policy Characteristics'!E:E,MATCH($C1594,'Policy Characteristics'!$C:$C,0))),"",INDEX('Policy Characteristics'!E:E,MATCH($C1594,'Policy Characteristics'!$C:$C,0)))</f>
        <v>non BAU indst process emissions</v>
      </c>
      <c r="L1594" s="205">
        <f>IF(ISBLANK(INDEX('Policy Characteristics'!F:F,MATCH($C1594,'Policy Characteristics'!$C:$C,0))),"",INDEX('Policy Characteristics'!F:F,MATCH($C1594,'Policy Characteristics'!$C:$C,0)))</f>
        <v>0</v>
      </c>
      <c r="M1594" s="205">
        <f>IF(ISBLANK(INDEX('Policy Characteristics'!G:G,MATCH($C1594,'Policy Characteristics'!$C:$C,0))),"",INDEX('Policy Characteristics'!G:G,MATCH($C1594,'Policy Characteristics'!$C:$C,0)))</f>
        <v>1</v>
      </c>
      <c r="N1594" s="205">
        <f>IF(ISBLANK(INDEX('Policy Characteristics'!H:H,MATCH($C1594,'Policy Characteristics'!$C:$C,0))),"",INDEX('Policy Characteristics'!H:H,MATCH($C1594,'Policy Characteristics'!$C:$C,0)))</f>
        <v>1</v>
      </c>
      <c r="O1594" s="76" t="str">
        <f>IF(ISBLANK(INDEX('Policy Characteristics'!I:I,MATCH($C1594,'Policy Characteristics'!$C:$C,0))),"",INDEX('Policy Characteristics'!I:I,MATCH($C1594,'Policy Characteristics'!$C:$C,0)))</f>
        <v>on/off</v>
      </c>
      <c r="P1594" s="76" t="str">
        <f>IF(ISBLANK(INDEX('Policy Characteristics'!J:J,MATCH($C1594,'Policy Characteristics'!$C:$C,0))),"",INDEX('Policy Characteristics'!J:J,MATCH($C1594,'Policy Characteristics'!$C:$C,0)))</f>
        <v>**Description:** This policy lever tests increases in industrial process emissions relative to the BAU scenario according to schedules set via model input data. The following descriptions explain what scenarios this lever is set up to test: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in financial support for clean agricultural practices. This lever removes that financial support and the projected emissions reductions from those programs.</v>
      </c>
      <c r="Q1594" s="76" t="str">
        <f>IF(ISBLANK(INDEX('Policy Characteristics'!K:K,MATCH($C1594,'Policy Characteristics'!$C:$C,0))),"",INDEX('Policy Characteristics'!K:K,MATCH($C1594,'Policy Characteristics'!$C:$C,0)))</f>
        <v/>
      </c>
      <c r="R1594" s="76" t="str">
        <f>IF(ISBLANK(INDEX('Policy Characteristics'!L:L,MATCH($C1594,'Policy Characteristics'!$C:$C,0))),"",INDEX('Policy Characteristics'!L:L,MATCH($C1594,'Policy Characteristics'!$C:$C,0)))</f>
        <v/>
      </c>
    </row>
    <row r="1595" spans="1:18" x14ac:dyDescent="0.25">
      <c r="A1595" s="76" t="str">
        <f>IF(ISBLANK(INDEX('Policy Characteristics'!A:A,MATCH($C1595,'Policy Characteristics'!$C:$C,0))),"",INDEX('Policy Characteristics'!A:A,MATCH($C1595,'Policy Characteristics'!$C:$C,0)))</f>
        <v>Industry</v>
      </c>
      <c r="B1595" s="200" t="str">
        <f>IF(ISBLANK(INDEX('Policy Characteristics'!B:B,MATCH($C1595,'Policy Characteristics'!$C:$C,0))),"",INDEX('Policy Characteristics'!B:B,MATCH($C1595,'Policy Characteristics'!$C:$C,0)))</f>
        <v>Non BAU Increase in Process Emissions</v>
      </c>
      <c r="C1595" s="76" t="str">
        <f t="shared" si="46"/>
        <v>Boolean Use Non BAU Process Emissions Additions</v>
      </c>
      <c r="D1595" s="88" t="s">
        <v>2578</v>
      </c>
      <c r="E1595" s="88"/>
      <c r="F1595" s="88" t="s">
        <v>2579</v>
      </c>
      <c r="G1595" s="88"/>
      <c r="H1595" s="15">
        <v>2768</v>
      </c>
      <c r="I1595" s="213" t="s">
        <v>44</v>
      </c>
      <c r="J1595" s="202" t="str">
        <f>IF(ISBLANK(INDEX('Policy Characteristics'!D:D,MATCH($C1595,'Policy Characteristics'!$C:$C,0))),"",INDEX('Policy Characteristics'!D:D,MATCH($C1595,'Policy Characteristics'!$C:$C,0)))</f>
        <v>Process Emissions Increases</v>
      </c>
      <c r="K1595" s="76" t="str">
        <f>IF(ISBLANK(INDEX('Policy Characteristics'!E:E,MATCH($C1595,'Policy Characteristics'!$C:$C,0))),"",INDEX('Policy Characteristics'!E:E,MATCH($C1595,'Policy Characteristics'!$C:$C,0)))</f>
        <v>non BAU indst process emissions</v>
      </c>
      <c r="L1595" s="205">
        <f>IF(ISBLANK(INDEX('Policy Characteristics'!F:F,MATCH($C1595,'Policy Characteristics'!$C:$C,0))),"",INDEX('Policy Characteristics'!F:F,MATCH($C1595,'Policy Characteristics'!$C:$C,0)))</f>
        <v>0</v>
      </c>
      <c r="M1595" s="205">
        <f>IF(ISBLANK(INDEX('Policy Characteristics'!G:G,MATCH($C1595,'Policy Characteristics'!$C:$C,0))),"",INDEX('Policy Characteristics'!G:G,MATCH($C1595,'Policy Characteristics'!$C:$C,0)))</f>
        <v>1</v>
      </c>
      <c r="N1595" s="205">
        <f>IF(ISBLANK(INDEX('Policy Characteristics'!H:H,MATCH($C1595,'Policy Characteristics'!$C:$C,0))),"",INDEX('Policy Characteristics'!H:H,MATCH($C1595,'Policy Characteristics'!$C:$C,0)))</f>
        <v>1</v>
      </c>
      <c r="O1595" s="76" t="str">
        <f>IF(ISBLANK(INDEX('Policy Characteristics'!I:I,MATCH($C1595,'Policy Characteristics'!$C:$C,0))),"",INDEX('Policy Characteristics'!I:I,MATCH($C1595,'Policy Characteristics'!$C:$C,0)))</f>
        <v>on/off</v>
      </c>
      <c r="P1595" s="76" t="str">
        <f>IF(ISBLANK(INDEX('Policy Characteristics'!J:J,MATCH($C1595,'Policy Characteristics'!$C:$C,0))),"",INDEX('Policy Characteristics'!J:J,MATCH($C1595,'Policy Characteristics'!$C:$C,0)))</f>
        <v>**Description:** This policy lever tests increases in industrial process emissions relative to the BAU scenario according to schedules set via model input data. The following descriptions explain what scenarios this lever is set up to test: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in financial support for clean agricultural practices. This lever removes that financial support and the projected emissions reductions from those programs.</v>
      </c>
      <c r="Q1595" s="76" t="str">
        <f>IF(ISBLANK(INDEX('Policy Characteristics'!K:K,MATCH($C1595,'Policy Characteristics'!$C:$C,0))),"",INDEX('Policy Characteristics'!K:K,MATCH($C1595,'Policy Characteristics'!$C:$C,0)))</f>
        <v/>
      </c>
      <c r="R1595" s="76" t="str">
        <f>IF(ISBLANK(INDEX('Policy Characteristics'!L:L,MATCH($C1595,'Policy Characteristics'!$C:$C,0))),"",INDEX('Policy Characteristics'!L:L,MATCH($C1595,'Policy Characteristics'!$C:$C,0)))</f>
        <v/>
      </c>
    </row>
    <row r="1596" spans="1:18" x14ac:dyDescent="0.25">
      <c r="A1596" s="76" t="str">
        <f>IF(ISBLANK(INDEX('Policy Characteristics'!A:A,MATCH($C1596,'Policy Characteristics'!$C:$C,0))),"",INDEX('Policy Characteristics'!A:A,MATCH($C1596,'Policy Characteristics'!$C:$C,0)))</f>
        <v>Industry</v>
      </c>
      <c r="B1596" s="200" t="str">
        <f>IF(ISBLANK(INDEX('Policy Characteristics'!B:B,MATCH($C1596,'Policy Characteristics'!$C:$C,0))),"",INDEX('Policy Characteristics'!B:B,MATCH($C1596,'Policy Characteristics'!$C:$C,0)))</f>
        <v>Reduce Fossil Fuel Exports</v>
      </c>
      <c r="C1596" t="s">
        <v>732</v>
      </c>
      <c r="D1596" s="78" t="s">
        <v>447</v>
      </c>
      <c r="E1596" s="88"/>
      <c r="F1596" s="78" t="s">
        <v>444</v>
      </c>
      <c r="G1596" s="88"/>
      <c r="H1596" s="15">
        <v>451</v>
      </c>
      <c r="I1596" s="213" t="s">
        <v>43</v>
      </c>
      <c r="J1596" s="202" t="str">
        <f>IF(ISBLANK(INDEX('Policy Characteristics'!D:D,MATCH($C1596,'Policy Characteristics'!$C:$C,0))),"",INDEX('Policy Characteristics'!D:D,MATCH($C1596,'Policy Characteristics'!$C:$C,0)))</f>
        <v>Percent Reduction in Fossil Fuel Exports</v>
      </c>
      <c r="K1596" s="76" t="str">
        <f>IF(ISBLANK(INDEX('Policy Characteristics'!E:E,MATCH($C1596,'Policy Characteristics'!$C:$C,0))),"",INDEX('Policy Characteristics'!E:E,MATCH($C1596,'Policy Characteristics'!$C:$C,0)))</f>
        <v>indst reduce fossil fuel exports</v>
      </c>
      <c r="L1596" s="205">
        <f>IF(ISBLANK(INDEX('Policy Characteristics'!F:F,MATCH($C1596,'Policy Characteristics'!$C:$C,0))),"",INDEX('Policy Characteristics'!F:F,MATCH($C1596,'Policy Characteristics'!$C:$C,0)))</f>
        <v>0</v>
      </c>
      <c r="M1596" s="205">
        <f>IF(ISBLANK(INDEX('Policy Characteristics'!G:G,MATCH($C1596,'Policy Characteristics'!$C:$C,0))),"",INDEX('Policy Characteristics'!G:G,MATCH($C1596,'Policy Characteristics'!$C:$C,0)))</f>
        <v>1</v>
      </c>
      <c r="N1596" s="205">
        <f>IF(ISBLANK(INDEX('Policy Characteristics'!H:H,MATCH($C1596,'Policy Characteristics'!$C:$C,0))),"",INDEX('Policy Characteristics'!H:H,MATCH($C1596,'Policy Characteristics'!$C:$C,0)))</f>
        <v>0.01</v>
      </c>
      <c r="O1596" s="76" t="str">
        <f>IF(ISBLANK(INDEX('Policy Characteristics'!I:I,MATCH($C1596,'Policy Characteristics'!$C:$C,0))),"",INDEX('Policy Characteristics'!I:I,MATCH($C1596,'Policy Characteristics'!$C:$C,0)))</f>
        <v>% reduction in exports</v>
      </c>
      <c r="P1596" s="76" t="str">
        <f>IF(ISBLANK(INDEX('Policy Characteristics'!J:J,MATCH($C1596,'Policy Characteristics'!$C:$C,0))),"",INDEX('Policy Characteristics'!J:J,MATCH($C1596,'Policy Characteristics'!$C:$C,0)))</f>
        <v xml:space="preserve">**Description:**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 // **Guidance for setting values:** // 
**Hard coal**: The model assumes the state has no hard coal production. //**Crude oil:**: The model assumes the state has no crude oil production. //**Heavy fuel oil:** The model assumes that exports represent 259.46% of the state's production.//**Jet fuel or kerosene:** The model assumes that exports represent 103.49% of the state's production.//**LPG propane or butane:** The model assumes that exports represent 101.15% of the state's production.//**Natural gas:** The model assumes the state has no natural gas production. //**Petroleum diesel:** The model assumes that exports represent 107.9% of the state's production.//**Petroleum gasoline:** The model assumes the state has no petroleum gasoline production. </v>
      </c>
      <c r="Q1596" s="76" t="str">
        <f>IF(ISBLANK(INDEX('Policy Characteristics'!K:K,MATCH($C1596,'Policy Characteristics'!$C:$C,0))),"",INDEX('Policy Characteristics'!K:K,MATCH($C1596,'Policy Characteristics'!$C:$C,0)))</f>
        <v/>
      </c>
      <c r="R1596" s="76" t="str">
        <f>IF(ISBLANK(INDEX('Policy Characteristics'!L:L,MATCH($C1596,'Policy Characteristics'!$C:$C,0))),"",INDEX('Policy Characteristics'!L:L,MATCH($C1596,'Policy Characteristics'!$C:$C,0)))</f>
        <v>reduce-fuel-exports.html</v>
      </c>
    </row>
    <row r="1597" spans="1:18" x14ac:dyDescent="0.25">
      <c r="A1597" s="76" t="str">
        <f>IF(ISBLANK(INDEX('Policy Characteristics'!A:A,MATCH($C1597,'Policy Characteristics'!$C:$C,0))),"",INDEX('Policy Characteristics'!A:A,MATCH($C1597,'Policy Characteristics'!$C:$C,0)))</f>
        <v>Industry</v>
      </c>
      <c r="B1597" s="200" t="str">
        <f>IF(ISBLANK(INDEX('Policy Characteristics'!B:B,MATCH($C1597,'Policy Characteristics'!$C:$C,0))),"",INDEX('Policy Characteristics'!B:B,MATCH($C1597,'Policy Characteristics'!$C:$C,0)))</f>
        <v>Reduce Fossil Fuel Exports</v>
      </c>
      <c r="C1597" s="76" t="str">
        <f t="shared" ref="C1597:C1604" si="47">C$1596</f>
        <v>Percent Reduction in Fossil Fuel Exports</v>
      </c>
      <c r="D1597" s="78" t="s">
        <v>46</v>
      </c>
      <c r="E1597" s="88"/>
      <c r="F1597" s="78" t="s">
        <v>87</v>
      </c>
      <c r="G1597" s="88"/>
      <c r="H1597" s="15">
        <v>452</v>
      </c>
      <c r="I1597" s="213" t="s">
        <v>43</v>
      </c>
      <c r="J1597" s="202" t="str">
        <f>IF(ISBLANK(INDEX('Policy Characteristics'!D:D,MATCH($C1597,'Policy Characteristics'!$C:$C,0))),"",INDEX('Policy Characteristics'!D:D,MATCH($C1597,'Policy Characteristics'!$C:$C,0)))</f>
        <v>Percent Reduction in Fossil Fuel Exports</v>
      </c>
      <c r="K1597" s="76" t="str">
        <f>IF(ISBLANK(INDEX('Policy Characteristics'!E:E,MATCH($C1597,'Policy Characteristics'!$C:$C,0))),"",INDEX('Policy Characteristics'!E:E,MATCH($C1597,'Policy Characteristics'!$C:$C,0)))</f>
        <v>indst reduce fossil fuel exports</v>
      </c>
      <c r="L1597" s="205">
        <f>IF(ISBLANK(INDEX('Policy Characteristics'!F:F,MATCH($C1597,'Policy Characteristics'!$C:$C,0))),"",INDEX('Policy Characteristics'!F:F,MATCH($C1597,'Policy Characteristics'!$C:$C,0)))</f>
        <v>0</v>
      </c>
      <c r="M1597" s="205">
        <f>IF(ISBLANK(INDEX('Policy Characteristics'!G:G,MATCH($C1597,'Policy Characteristics'!$C:$C,0))),"",INDEX('Policy Characteristics'!G:G,MATCH($C1597,'Policy Characteristics'!$C:$C,0)))</f>
        <v>1</v>
      </c>
      <c r="N1597" s="205">
        <f>IF(ISBLANK(INDEX('Policy Characteristics'!H:H,MATCH($C1597,'Policy Characteristics'!$C:$C,0))),"",INDEX('Policy Characteristics'!H:H,MATCH($C1597,'Policy Characteristics'!$C:$C,0)))</f>
        <v>0.01</v>
      </c>
      <c r="O1597" s="76" t="str">
        <f>IF(ISBLANK(INDEX('Policy Characteristics'!I:I,MATCH($C1597,'Policy Characteristics'!$C:$C,0))),"",INDEX('Policy Characteristics'!I:I,MATCH($C1597,'Policy Characteristics'!$C:$C,0)))</f>
        <v>% reduction in exports</v>
      </c>
      <c r="P1597" s="76" t="str">
        <f>IF(ISBLANK(INDEX('Policy Characteristics'!J:J,MATCH($C1597,'Policy Characteristics'!$C:$C,0))),"",INDEX('Policy Characteristics'!J:J,MATCH($C1597,'Policy Characteristics'!$C:$C,0)))</f>
        <v xml:space="preserve">**Description:**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 // **Guidance for setting values:** // 
**Hard coal**: The model assumes the state has no hard coal production. //**Crude oil:**: The model assumes the state has no crude oil production. //**Heavy fuel oil:** The model assumes that exports represent 259.46% of the state's production.//**Jet fuel or kerosene:** The model assumes that exports represent 103.49% of the state's production.//**LPG propane or butane:** The model assumes that exports represent 101.15% of the state's production.//**Natural gas:** The model assumes the state has no natural gas production. //**Petroleum diesel:** The model assumes that exports represent 107.9% of the state's production.//**Petroleum gasoline:** The model assumes the state has no petroleum gasoline production. </v>
      </c>
      <c r="Q1597" s="76" t="str">
        <f>IF(ISBLANK(INDEX('Policy Characteristics'!K:K,MATCH($C1597,'Policy Characteristics'!$C:$C,0))),"",INDEX('Policy Characteristics'!K:K,MATCH($C1597,'Policy Characteristics'!$C:$C,0)))</f>
        <v/>
      </c>
      <c r="R1597" s="76" t="str">
        <f>IF(ISBLANK(INDEX('Policy Characteristics'!L:L,MATCH($C1597,'Policy Characteristics'!$C:$C,0))),"",INDEX('Policy Characteristics'!L:L,MATCH($C1597,'Policy Characteristics'!$C:$C,0)))</f>
        <v>reduce-fuel-exports.html</v>
      </c>
    </row>
    <row r="1598" spans="1:18" x14ac:dyDescent="0.25">
      <c r="A1598" s="76" t="str">
        <f>IF(ISBLANK(INDEX('Policy Characteristics'!A:A,MATCH($C1598,'Policy Characteristics'!$C:$C,0))),"",INDEX('Policy Characteristics'!A:A,MATCH($C1598,'Policy Characteristics'!$C:$C,0)))</f>
        <v>Industry</v>
      </c>
      <c r="B1598" s="200" t="str">
        <f>IF(ISBLANK(INDEX('Policy Characteristics'!B:B,MATCH($C1598,'Policy Characteristics'!$C:$C,0))),"",INDEX('Policy Characteristics'!B:B,MATCH($C1598,'Policy Characteristics'!$C:$C,0)))</f>
        <v>Reduce Fossil Fuel Exports</v>
      </c>
      <c r="C1598" s="76" t="str">
        <f t="shared" si="47"/>
        <v>Percent Reduction in Fossil Fuel Exports</v>
      </c>
      <c r="D1598" s="78" t="s">
        <v>53</v>
      </c>
      <c r="E1598" s="88"/>
      <c r="F1598" s="78" t="s">
        <v>95</v>
      </c>
      <c r="G1598" s="88"/>
      <c r="H1598" s="15">
        <v>453</v>
      </c>
      <c r="I1598" s="213" t="s">
        <v>43</v>
      </c>
      <c r="J1598" s="202" t="str">
        <f>IF(ISBLANK(INDEX('Policy Characteristics'!D:D,MATCH($C1598,'Policy Characteristics'!$C:$C,0))),"",INDEX('Policy Characteristics'!D:D,MATCH($C1598,'Policy Characteristics'!$C:$C,0)))</f>
        <v>Percent Reduction in Fossil Fuel Exports</v>
      </c>
      <c r="K1598" s="76" t="str">
        <f>IF(ISBLANK(INDEX('Policy Characteristics'!E:E,MATCH($C1598,'Policy Characteristics'!$C:$C,0))),"",INDEX('Policy Characteristics'!E:E,MATCH($C1598,'Policy Characteristics'!$C:$C,0)))</f>
        <v>indst reduce fossil fuel exports</v>
      </c>
      <c r="L1598" s="205">
        <f>IF(ISBLANK(INDEX('Policy Characteristics'!F:F,MATCH($C1598,'Policy Characteristics'!$C:$C,0))),"",INDEX('Policy Characteristics'!F:F,MATCH($C1598,'Policy Characteristics'!$C:$C,0)))</f>
        <v>0</v>
      </c>
      <c r="M1598" s="205">
        <f>IF(ISBLANK(INDEX('Policy Characteristics'!G:G,MATCH($C1598,'Policy Characteristics'!$C:$C,0))),"",INDEX('Policy Characteristics'!G:G,MATCH($C1598,'Policy Characteristics'!$C:$C,0)))</f>
        <v>1</v>
      </c>
      <c r="N1598" s="205">
        <f>IF(ISBLANK(INDEX('Policy Characteristics'!H:H,MATCH($C1598,'Policy Characteristics'!$C:$C,0))),"",INDEX('Policy Characteristics'!H:H,MATCH($C1598,'Policy Characteristics'!$C:$C,0)))</f>
        <v>0.01</v>
      </c>
      <c r="O1598" s="76" t="str">
        <f>IF(ISBLANK(INDEX('Policy Characteristics'!I:I,MATCH($C1598,'Policy Characteristics'!$C:$C,0))),"",INDEX('Policy Characteristics'!I:I,MATCH($C1598,'Policy Characteristics'!$C:$C,0)))</f>
        <v>% reduction in exports</v>
      </c>
      <c r="P1598" s="76" t="str">
        <f>IF(ISBLANK(INDEX('Policy Characteristics'!J:J,MATCH($C1598,'Policy Characteristics'!$C:$C,0))),"",INDEX('Policy Characteristics'!J:J,MATCH($C1598,'Policy Characteristics'!$C:$C,0)))</f>
        <v xml:space="preserve">**Description:**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 // **Guidance for setting values:** // 
**Hard coal**: The model assumes the state has no hard coal production. //**Crude oil:**: The model assumes the state has no crude oil production. //**Heavy fuel oil:** The model assumes that exports represent 259.46% of the state's production.//**Jet fuel or kerosene:** The model assumes that exports represent 103.49% of the state's production.//**LPG propane or butane:** The model assumes that exports represent 101.15% of the state's production.//**Natural gas:** The model assumes the state has no natural gas production. //**Petroleum diesel:** The model assumes that exports represent 107.9% of the state's production.//**Petroleum gasoline:** The model assumes the state has no petroleum gasoline production. </v>
      </c>
      <c r="Q1598" s="76" t="str">
        <f>IF(ISBLANK(INDEX('Policy Characteristics'!K:K,MATCH($C1598,'Policy Characteristics'!$C:$C,0))),"",INDEX('Policy Characteristics'!K:K,MATCH($C1598,'Policy Characteristics'!$C:$C,0)))</f>
        <v/>
      </c>
      <c r="R1598" s="76" t="str">
        <f>IF(ISBLANK(INDEX('Policy Characteristics'!L:L,MATCH($C1598,'Policy Characteristics'!$C:$C,0))),"",INDEX('Policy Characteristics'!L:L,MATCH($C1598,'Policy Characteristics'!$C:$C,0)))</f>
        <v>reduce-fuel-exports.html</v>
      </c>
    </row>
    <row r="1599" spans="1:18" x14ac:dyDescent="0.25">
      <c r="A1599" s="76" t="str">
        <f>IF(ISBLANK(INDEX('Policy Characteristics'!A:A,MATCH($C1599,'Policy Characteristics'!$C:$C,0))),"",INDEX('Policy Characteristics'!A:A,MATCH($C1599,'Policy Characteristics'!$C:$C,0)))</f>
        <v>Industry</v>
      </c>
      <c r="B1599" s="200" t="str">
        <f>IF(ISBLANK(INDEX('Policy Characteristics'!B:B,MATCH($C1599,'Policy Characteristics'!$C:$C,0))),"",INDEX('Policy Characteristics'!B:B,MATCH($C1599,'Policy Characteristics'!$C:$C,0)))</f>
        <v>Reduce Fossil Fuel Exports</v>
      </c>
      <c r="C1599" s="76" t="str">
        <f t="shared" si="47"/>
        <v>Percent Reduction in Fossil Fuel Exports</v>
      </c>
      <c r="D1599" s="78" t="s">
        <v>54</v>
      </c>
      <c r="E1599" s="88"/>
      <c r="F1599" s="78" t="s">
        <v>96</v>
      </c>
      <c r="G1599" s="88"/>
      <c r="H1599" s="15">
        <v>454</v>
      </c>
      <c r="I1599" s="213" t="s">
        <v>43</v>
      </c>
      <c r="J1599" s="202" t="str">
        <f>IF(ISBLANK(INDEX('Policy Characteristics'!D:D,MATCH($C1599,'Policy Characteristics'!$C:$C,0))),"",INDEX('Policy Characteristics'!D:D,MATCH($C1599,'Policy Characteristics'!$C:$C,0)))</f>
        <v>Percent Reduction in Fossil Fuel Exports</v>
      </c>
      <c r="K1599" s="76" t="str">
        <f>IF(ISBLANK(INDEX('Policy Characteristics'!E:E,MATCH($C1599,'Policy Characteristics'!$C:$C,0))),"",INDEX('Policy Characteristics'!E:E,MATCH($C1599,'Policy Characteristics'!$C:$C,0)))</f>
        <v>indst reduce fossil fuel exports</v>
      </c>
      <c r="L1599" s="205">
        <f>IF(ISBLANK(INDEX('Policy Characteristics'!F:F,MATCH($C1599,'Policy Characteristics'!$C:$C,0))),"",INDEX('Policy Characteristics'!F:F,MATCH($C1599,'Policy Characteristics'!$C:$C,0)))</f>
        <v>0</v>
      </c>
      <c r="M1599" s="205">
        <f>IF(ISBLANK(INDEX('Policy Characteristics'!G:G,MATCH($C1599,'Policy Characteristics'!$C:$C,0))),"",INDEX('Policy Characteristics'!G:G,MATCH($C1599,'Policy Characteristics'!$C:$C,0)))</f>
        <v>1</v>
      </c>
      <c r="N1599" s="205">
        <f>IF(ISBLANK(INDEX('Policy Characteristics'!H:H,MATCH($C1599,'Policy Characteristics'!$C:$C,0))),"",INDEX('Policy Characteristics'!H:H,MATCH($C1599,'Policy Characteristics'!$C:$C,0)))</f>
        <v>0.01</v>
      </c>
      <c r="O1599" s="76" t="str">
        <f>IF(ISBLANK(INDEX('Policy Characteristics'!I:I,MATCH($C1599,'Policy Characteristics'!$C:$C,0))),"",INDEX('Policy Characteristics'!I:I,MATCH($C1599,'Policy Characteristics'!$C:$C,0)))</f>
        <v>% reduction in exports</v>
      </c>
      <c r="P1599" s="76" t="str">
        <f>IF(ISBLANK(INDEX('Policy Characteristics'!J:J,MATCH($C1599,'Policy Characteristics'!$C:$C,0))),"",INDEX('Policy Characteristics'!J:J,MATCH($C1599,'Policy Characteristics'!$C:$C,0)))</f>
        <v xml:space="preserve">**Description:**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 // **Guidance for setting values:** // 
**Hard coal**: The model assumes the state has no hard coal production. //**Crude oil:**: The model assumes the state has no crude oil production. //**Heavy fuel oil:** The model assumes that exports represent 259.46% of the state's production.//**Jet fuel or kerosene:** The model assumes that exports represent 103.49% of the state's production.//**LPG propane or butane:** The model assumes that exports represent 101.15% of the state's production.//**Natural gas:** The model assumes the state has no natural gas production. //**Petroleum diesel:** The model assumes that exports represent 107.9% of the state's production.//**Petroleum gasoline:** The model assumes the state has no petroleum gasoline production. </v>
      </c>
      <c r="Q1599" s="76" t="str">
        <f>IF(ISBLANK(INDEX('Policy Characteristics'!K:K,MATCH($C1599,'Policy Characteristics'!$C:$C,0))),"",INDEX('Policy Characteristics'!K:K,MATCH($C1599,'Policy Characteristics'!$C:$C,0)))</f>
        <v/>
      </c>
      <c r="R1599" s="76" t="str">
        <f>IF(ISBLANK(INDEX('Policy Characteristics'!L:L,MATCH($C1599,'Policy Characteristics'!$C:$C,0))),"",INDEX('Policy Characteristics'!L:L,MATCH($C1599,'Policy Characteristics'!$C:$C,0)))</f>
        <v>reduce-fuel-exports.html</v>
      </c>
    </row>
    <row r="1600" spans="1:18" x14ac:dyDescent="0.25">
      <c r="A1600" s="76" t="str">
        <f>IF(ISBLANK(INDEX('Policy Characteristics'!A:A,MATCH($C1600,'Policy Characteristics'!$C:$C,0))),"",INDEX('Policy Characteristics'!A:A,MATCH($C1600,'Policy Characteristics'!$C:$C,0)))</f>
        <v>Industry</v>
      </c>
      <c r="B1600" s="200" t="str">
        <f>IF(ISBLANK(INDEX('Policy Characteristics'!B:B,MATCH($C1600,'Policy Characteristics'!$C:$C,0))),"",INDEX('Policy Characteristics'!B:B,MATCH($C1600,'Policy Characteristics'!$C:$C,0)))</f>
        <v>Reduce Fossil Fuel Exports</v>
      </c>
      <c r="C1600" s="76" t="str">
        <f t="shared" si="47"/>
        <v>Percent Reduction in Fossil Fuel Exports</v>
      </c>
      <c r="D1600" s="78" t="s">
        <v>716</v>
      </c>
      <c r="E1600" s="88"/>
      <c r="F1600" s="78" t="s">
        <v>717</v>
      </c>
      <c r="G1600" s="88"/>
      <c r="H1600" s="15">
        <v>455</v>
      </c>
      <c r="I1600" s="213" t="s">
        <v>43</v>
      </c>
      <c r="J1600" s="202" t="str">
        <f>IF(ISBLANK(INDEX('Policy Characteristics'!D:D,MATCH($C1600,'Policy Characteristics'!$C:$C,0))),"",INDEX('Policy Characteristics'!D:D,MATCH($C1600,'Policy Characteristics'!$C:$C,0)))</f>
        <v>Percent Reduction in Fossil Fuel Exports</v>
      </c>
      <c r="K1600" s="76" t="str">
        <f>IF(ISBLANK(INDEX('Policy Characteristics'!E:E,MATCH($C1600,'Policy Characteristics'!$C:$C,0))),"",INDEX('Policy Characteristics'!E:E,MATCH($C1600,'Policy Characteristics'!$C:$C,0)))</f>
        <v>indst reduce fossil fuel exports</v>
      </c>
      <c r="L1600" s="205">
        <f>IF(ISBLANK(INDEX('Policy Characteristics'!F:F,MATCH($C1600,'Policy Characteristics'!$C:$C,0))),"",INDEX('Policy Characteristics'!F:F,MATCH($C1600,'Policy Characteristics'!$C:$C,0)))</f>
        <v>0</v>
      </c>
      <c r="M1600" s="205">
        <f>IF(ISBLANK(INDEX('Policy Characteristics'!G:G,MATCH($C1600,'Policy Characteristics'!$C:$C,0))),"",INDEX('Policy Characteristics'!G:G,MATCH($C1600,'Policy Characteristics'!$C:$C,0)))</f>
        <v>1</v>
      </c>
      <c r="N1600" s="205">
        <f>IF(ISBLANK(INDEX('Policy Characteristics'!H:H,MATCH($C1600,'Policy Characteristics'!$C:$C,0))),"",INDEX('Policy Characteristics'!H:H,MATCH($C1600,'Policy Characteristics'!$C:$C,0)))</f>
        <v>0.01</v>
      </c>
      <c r="O1600" s="76" t="str">
        <f>IF(ISBLANK(INDEX('Policy Characteristics'!I:I,MATCH($C1600,'Policy Characteristics'!$C:$C,0))),"",INDEX('Policy Characteristics'!I:I,MATCH($C1600,'Policy Characteristics'!$C:$C,0)))</f>
        <v>% reduction in exports</v>
      </c>
      <c r="P1600" s="76" t="str">
        <f>IF(ISBLANK(INDEX('Policy Characteristics'!J:J,MATCH($C1600,'Policy Characteristics'!$C:$C,0))),"",INDEX('Policy Characteristics'!J:J,MATCH($C1600,'Policy Characteristics'!$C:$C,0)))</f>
        <v xml:space="preserve">**Description:**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 // **Guidance for setting values:** // 
**Hard coal**: The model assumes the state has no hard coal production. //**Crude oil:**: The model assumes the state has no crude oil production. //**Heavy fuel oil:** The model assumes that exports represent 259.46% of the state's production.//**Jet fuel or kerosene:** The model assumes that exports represent 103.49% of the state's production.//**LPG propane or butane:** The model assumes that exports represent 101.15% of the state's production.//**Natural gas:** The model assumes the state has no natural gas production. //**Petroleum diesel:** The model assumes that exports represent 107.9% of the state's production.//**Petroleum gasoline:** The model assumes the state has no petroleum gasoline production. </v>
      </c>
      <c r="Q1600" s="76" t="str">
        <f>IF(ISBLANK(INDEX('Policy Characteristics'!K:K,MATCH($C1600,'Policy Characteristics'!$C:$C,0))),"",INDEX('Policy Characteristics'!K:K,MATCH($C1600,'Policy Characteristics'!$C:$C,0)))</f>
        <v/>
      </c>
      <c r="R1600" s="76" t="str">
        <f>IF(ISBLANK(INDEX('Policy Characteristics'!L:L,MATCH($C1600,'Policy Characteristics'!$C:$C,0))),"",INDEX('Policy Characteristics'!L:L,MATCH($C1600,'Policy Characteristics'!$C:$C,0)))</f>
        <v>reduce-fuel-exports.html</v>
      </c>
    </row>
    <row r="1601" spans="1:18" x14ac:dyDescent="0.25">
      <c r="A1601" s="76" t="str">
        <f>IF(ISBLANK(INDEX('Policy Characteristics'!A:A,MATCH($C1601,'Policy Characteristics'!$C:$C,0))),"",INDEX('Policy Characteristics'!A:A,MATCH($C1601,'Policy Characteristics'!$C:$C,0)))</f>
        <v>Industry</v>
      </c>
      <c r="B1601" s="200" t="str">
        <f>IF(ISBLANK(INDEX('Policy Characteristics'!B:B,MATCH($C1601,'Policy Characteristics'!$C:$C,0))),"",INDEX('Policy Characteristics'!B:B,MATCH($C1601,'Policy Characteristics'!$C:$C,0)))</f>
        <v>Reduce Fossil Fuel Exports</v>
      </c>
      <c r="C1601" s="76" t="str">
        <f t="shared" si="47"/>
        <v>Percent Reduction in Fossil Fuel Exports</v>
      </c>
      <c r="D1601" s="78" t="s">
        <v>440</v>
      </c>
      <c r="E1601" s="88"/>
      <c r="F1601" s="78" t="s">
        <v>441</v>
      </c>
      <c r="G1601" s="88"/>
      <c r="H1601" s="15">
        <v>456</v>
      </c>
      <c r="I1601" s="201" t="s">
        <v>44</v>
      </c>
      <c r="J1601" s="202" t="str">
        <f>IF(ISBLANK(INDEX('Policy Characteristics'!D:D,MATCH($C1601,'Policy Characteristics'!$C:$C,0))),"",INDEX('Policy Characteristics'!D:D,MATCH($C1601,'Policy Characteristics'!$C:$C,0)))</f>
        <v>Percent Reduction in Fossil Fuel Exports</v>
      </c>
      <c r="K1601" s="76" t="str">
        <f>IF(ISBLANK(INDEX('Policy Characteristics'!E:E,MATCH($C1601,'Policy Characteristics'!$C:$C,0))),"",INDEX('Policy Characteristics'!E:E,MATCH($C1601,'Policy Characteristics'!$C:$C,0)))</f>
        <v>indst reduce fossil fuel exports</v>
      </c>
      <c r="L1601" s="205">
        <f>IF(ISBLANK(INDEX('Policy Characteristics'!F:F,MATCH($C1601,'Policy Characteristics'!$C:$C,0))),"",INDEX('Policy Characteristics'!F:F,MATCH($C1601,'Policy Characteristics'!$C:$C,0)))</f>
        <v>0</v>
      </c>
      <c r="M1601" s="205">
        <f>IF(ISBLANK(INDEX('Policy Characteristics'!G:G,MATCH($C1601,'Policy Characteristics'!$C:$C,0))),"",INDEX('Policy Characteristics'!G:G,MATCH($C1601,'Policy Characteristics'!$C:$C,0)))</f>
        <v>1</v>
      </c>
      <c r="N1601" s="205">
        <f>IF(ISBLANK(INDEX('Policy Characteristics'!H:H,MATCH($C1601,'Policy Characteristics'!$C:$C,0))),"",INDEX('Policy Characteristics'!H:H,MATCH($C1601,'Policy Characteristics'!$C:$C,0)))</f>
        <v>0.01</v>
      </c>
      <c r="O1601" s="76" t="str">
        <f>IF(ISBLANK(INDEX('Policy Characteristics'!I:I,MATCH($C1601,'Policy Characteristics'!$C:$C,0))),"",INDEX('Policy Characteristics'!I:I,MATCH($C1601,'Policy Characteristics'!$C:$C,0)))</f>
        <v>% reduction in exports</v>
      </c>
      <c r="P1601" s="76" t="str">
        <f>IF(ISBLANK(INDEX('Policy Characteristics'!J:J,MATCH($C1601,'Policy Characteristics'!$C:$C,0))),"",INDEX('Policy Characteristics'!J:J,MATCH($C1601,'Policy Characteristics'!$C:$C,0)))</f>
        <v xml:space="preserve">**Description:**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 // **Guidance for setting values:** // 
**Hard coal**: The model assumes the state has no hard coal production. //**Crude oil:**: The model assumes the state has no crude oil production. //**Heavy fuel oil:** The model assumes that exports represent 259.46% of the state's production.//**Jet fuel or kerosene:** The model assumes that exports represent 103.49% of the state's production.//**LPG propane or butane:** The model assumes that exports represent 101.15% of the state's production.//**Natural gas:** The model assumes the state has no natural gas production. //**Petroleum diesel:** The model assumes that exports represent 107.9% of the state's production.//**Petroleum gasoline:** The model assumes the state has no petroleum gasoline production. </v>
      </c>
      <c r="Q1601" s="76" t="str">
        <f>IF(ISBLANK(INDEX('Policy Characteristics'!K:K,MATCH($C1601,'Policy Characteristics'!$C:$C,0))),"",INDEX('Policy Characteristics'!K:K,MATCH($C1601,'Policy Characteristics'!$C:$C,0)))</f>
        <v/>
      </c>
      <c r="R1601" s="76" t="str">
        <f>IF(ISBLANK(INDEX('Policy Characteristics'!L:L,MATCH($C1601,'Policy Characteristics'!$C:$C,0))),"",INDEX('Policy Characteristics'!L:L,MATCH($C1601,'Policy Characteristics'!$C:$C,0)))</f>
        <v>reduce-fuel-exports.html</v>
      </c>
    </row>
    <row r="1602" spans="1:18" x14ac:dyDescent="0.25">
      <c r="A1602" s="76" t="str">
        <f>IF(ISBLANK(INDEX('Policy Characteristics'!A:A,MATCH($C1602,'Policy Characteristics'!$C:$C,0))),"",INDEX('Policy Characteristics'!A:A,MATCH($C1602,'Policy Characteristics'!$C:$C,0)))</f>
        <v>Industry</v>
      </c>
      <c r="B1602" s="200" t="str">
        <f>IF(ISBLANK(INDEX('Policy Characteristics'!B:B,MATCH($C1602,'Policy Characteristics'!$C:$C,0))),"",INDEX('Policy Characteristics'!B:B,MATCH($C1602,'Policy Characteristics'!$C:$C,0)))</f>
        <v>Reduce Fossil Fuel Exports</v>
      </c>
      <c r="C1602" s="76" t="str">
        <f t="shared" si="47"/>
        <v>Percent Reduction in Fossil Fuel Exports</v>
      </c>
      <c r="D1602" s="78" t="s">
        <v>708</v>
      </c>
      <c r="E1602" s="88"/>
      <c r="F1602" s="78" t="s">
        <v>712</v>
      </c>
      <c r="G1602" s="88"/>
      <c r="H1602" s="15">
        <v>457</v>
      </c>
      <c r="I1602" s="213" t="s">
        <v>43</v>
      </c>
      <c r="J1602" s="202" t="str">
        <f>IF(ISBLANK(INDEX('Policy Characteristics'!D:D,MATCH($C1602,'Policy Characteristics'!$C:$C,0))),"",INDEX('Policy Characteristics'!D:D,MATCH($C1602,'Policy Characteristics'!$C:$C,0)))</f>
        <v>Percent Reduction in Fossil Fuel Exports</v>
      </c>
      <c r="K1602" s="76" t="str">
        <f>IF(ISBLANK(INDEX('Policy Characteristics'!E:E,MATCH($C1602,'Policy Characteristics'!$C:$C,0))),"",INDEX('Policy Characteristics'!E:E,MATCH($C1602,'Policy Characteristics'!$C:$C,0)))</f>
        <v>indst reduce fossil fuel exports</v>
      </c>
      <c r="L1602" s="205">
        <f>IF(ISBLANK(INDEX('Policy Characteristics'!F:F,MATCH($C1602,'Policy Characteristics'!$C:$C,0))),"",INDEX('Policy Characteristics'!F:F,MATCH($C1602,'Policy Characteristics'!$C:$C,0)))</f>
        <v>0</v>
      </c>
      <c r="M1602" s="205">
        <f>IF(ISBLANK(INDEX('Policy Characteristics'!G:G,MATCH($C1602,'Policy Characteristics'!$C:$C,0))),"",INDEX('Policy Characteristics'!G:G,MATCH($C1602,'Policy Characteristics'!$C:$C,0)))</f>
        <v>1</v>
      </c>
      <c r="N1602" s="205">
        <f>IF(ISBLANK(INDEX('Policy Characteristics'!H:H,MATCH($C1602,'Policy Characteristics'!$C:$C,0))),"",INDEX('Policy Characteristics'!H:H,MATCH($C1602,'Policy Characteristics'!$C:$C,0)))</f>
        <v>0.01</v>
      </c>
      <c r="O1602" s="76" t="str">
        <f>IF(ISBLANK(INDEX('Policy Characteristics'!I:I,MATCH($C1602,'Policy Characteristics'!$C:$C,0))),"",INDEX('Policy Characteristics'!I:I,MATCH($C1602,'Policy Characteristics'!$C:$C,0)))</f>
        <v>% reduction in exports</v>
      </c>
      <c r="P1602" s="76" t="str">
        <f>IF(ISBLANK(INDEX('Policy Characteristics'!J:J,MATCH($C1602,'Policy Characteristics'!$C:$C,0))),"",INDEX('Policy Characteristics'!J:J,MATCH($C1602,'Policy Characteristics'!$C:$C,0)))</f>
        <v xml:space="preserve">**Description:**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 // **Guidance for setting values:** // 
**Hard coal**: The model assumes the state has no hard coal production. //**Crude oil:**: The model assumes the state has no crude oil production. //**Heavy fuel oil:** The model assumes that exports represent 259.46% of the state's production.//**Jet fuel or kerosene:** The model assumes that exports represent 103.49% of the state's production.//**LPG propane or butane:** The model assumes that exports represent 101.15% of the state's production.//**Natural gas:** The model assumes the state has no natural gas production. //**Petroleum diesel:** The model assumes that exports represent 107.9% of the state's production.//**Petroleum gasoline:** The model assumes the state has no petroleum gasoline production. </v>
      </c>
      <c r="Q1602" s="76" t="str">
        <f>IF(ISBLANK(INDEX('Policy Characteristics'!K:K,MATCH($C1602,'Policy Characteristics'!$C:$C,0))),"",INDEX('Policy Characteristics'!K:K,MATCH($C1602,'Policy Characteristics'!$C:$C,0)))</f>
        <v/>
      </c>
      <c r="R1602" s="76" t="str">
        <f>IF(ISBLANK(INDEX('Policy Characteristics'!L:L,MATCH($C1602,'Policy Characteristics'!$C:$C,0))),"",INDEX('Policy Characteristics'!L:L,MATCH($C1602,'Policy Characteristics'!$C:$C,0)))</f>
        <v>reduce-fuel-exports.html</v>
      </c>
    </row>
    <row r="1603" spans="1:18" x14ac:dyDescent="0.25">
      <c r="A1603" s="76" t="str">
        <f>IF(ISBLANK(INDEX('Policy Characteristics'!A:A,MATCH($C1603,'Policy Characteristics'!$C:$C,0))),"",INDEX('Policy Characteristics'!A:A,MATCH($C1603,'Policy Characteristics'!$C:$C,0)))</f>
        <v>Industry</v>
      </c>
      <c r="B1603" s="200" t="str">
        <f>IF(ISBLANK(INDEX('Policy Characteristics'!B:B,MATCH($C1603,'Policy Characteristics'!$C:$C,0))),"",INDEX('Policy Characteristics'!B:B,MATCH($C1603,'Policy Characteristics'!$C:$C,0)))</f>
        <v>Reduce Fossil Fuel Exports</v>
      </c>
      <c r="C1603" s="76" t="str">
        <f t="shared" si="47"/>
        <v>Percent Reduction in Fossil Fuel Exports</v>
      </c>
      <c r="D1603" s="78" t="s">
        <v>718</v>
      </c>
      <c r="E1603" s="88"/>
      <c r="F1603" s="78" t="s">
        <v>719</v>
      </c>
      <c r="G1603" s="88"/>
      <c r="H1603" s="15">
        <v>458</v>
      </c>
      <c r="I1603" s="213" t="s">
        <v>43</v>
      </c>
      <c r="J1603" s="202" t="str">
        <f>IF(ISBLANK(INDEX('Policy Characteristics'!D:D,MATCH($C1603,'Policy Characteristics'!$C:$C,0))),"",INDEX('Policy Characteristics'!D:D,MATCH($C1603,'Policy Characteristics'!$C:$C,0)))</f>
        <v>Percent Reduction in Fossil Fuel Exports</v>
      </c>
      <c r="K1603" s="76" t="str">
        <f>IF(ISBLANK(INDEX('Policy Characteristics'!E:E,MATCH($C1603,'Policy Characteristics'!$C:$C,0))),"",INDEX('Policy Characteristics'!E:E,MATCH($C1603,'Policy Characteristics'!$C:$C,0)))</f>
        <v>indst reduce fossil fuel exports</v>
      </c>
      <c r="L1603" s="205">
        <f>IF(ISBLANK(INDEX('Policy Characteristics'!F:F,MATCH($C1603,'Policy Characteristics'!$C:$C,0))),"",INDEX('Policy Characteristics'!F:F,MATCH($C1603,'Policy Characteristics'!$C:$C,0)))</f>
        <v>0</v>
      </c>
      <c r="M1603" s="205">
        <f>IF(ISBLANK(INDEX('Policy Characteristics'!G:G,MATCH($C1603,'Policy Characteristics'!$C:$C,0))),"",INDEX('Policy Characteristics'!G:G,MATCH($C1603,'Policy Characteristics'!$C:$C,0)))</f>
        <v>1</v>
      </c>
      <c r="N1603" s="205">
        <f>IF(ISBLANK(INDEX('Policy Characteristics'!H:H,MATCH($C1603,'Policy Characteristics'!$C:$C,0))),"",INDEX('Policy Characteristics'!H:H,MATCH($C1603,'Policy Characteristics'!$C:$C,0)))</f>
        <v>0.01</v>
      </c>
      <c r="O1603" s="76" t="str">
        <f>IF(ISBLANK(INDEX('Policy Characteristics'!I:I,MATCH($C1603,'Policy Characteristics'!$C:$C,0))),"",INDEX('Policy Characteristics'!I:I,MATCH($C1603,'Policy Characteristics'!$C:$C,0)))</f>
        <v>% reduction in exports</v>
      </c>
      <c r="P1603" s="76" t="str">
        <f>IF(ISBLANK(INDEX('Policy Characteristics'!J:J,MATCH($C1603,'Policy Characteristics'!$C:$C,0))),"",INDEX('Policy Characteristics'!J:J,MATCH($C1603,'Policy Characteristics'!$C:$C,0)))</f>
        <v xml:space="preserve">**Description:**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 // **Guidance for setting values:** // 
**Hard coal**: The model assumes the state has no hard coal production. //**Crude oil:**: The model assumes the state has no crude oil production. //**Heavy fuel oil:** The model assumes that exports represent 259.46% of the state's production.//**Jet fuel or kerosene:** The model assumes that exports represent 103.49% of the state's production.//**LPG propane or butane:** The model assumes that exports represent 101.15% of the state's production.//**Natural gas:** The model assumes the state has no natural gas production. //**Petroleum diesel:** The model assumes that exports represent 107.9% of the state's production.//**Petroleum gasoline:** The model assumes the state has no petroleum gasoline production. </v>
      </c>
      <c r="Q1603" s="76" t="str">
        <f>IF(ISBLANK(INDEX('Policy Characteristics'!K:K,MATCH($C1603,'Policy Characteristics'!$C:$C,0))),"",INDEX('Policy Characteristics'!K:K,MATCH($C1603,'Policy Characteristics'!$C:$C,0)))</f>
        <v/>
      </c>
      <c r="R1603" s="76" t="str">
        <f>IF(ISBLANK(INDEX('Policy Characteristics'!L:L,MATCH($C1603,'Policy Characteristics'!$C:$C,0))),"",INDEX('Policy Characteristics'!L:L,MATCH($C1603,'Policy Characteristics'!$C:$C,0)))</f>
        <v>reduce-fuel-exports.html</v>
      </c>
    </row>
    <row r="1604" spans="1:18" x14ac:dyDescent="0.25">
      <c r="A1604" s="76" t="str">
        <f>IF(ISBLANK(INDEX('Policy Characteristics'!A:A,MATCH($C1604,'Policy Characteristics'!$C:$C,0))),"",INDEX('Policy Characteristics'!A:A,MATCH($C1604,'Policy Characteristics'!$C:$C,0)))</f>
        <v>Industry</v>
      </c>
      <c r="B1604" s="200" t="str">
        <f>IF(ISBLANK(INDEX('Policy Characteristics'!B:B,MATCH($C1604,'Policy Characteristics'!$C:$C,0))),"",INDEX('Policy Characteristics'!B:B,MATCH($C1604,'Policy Characteristics'!$C:$C,0)))</f>
        <v>Reduce Fossil Fuel Exports</v>
      </c>
      <c r="C1604" s="76" t="str">
        <f t="shared" si="47"/>
        <v>Percent Reduction in Fossil Fuel Exports</v>
      </c>
      <c r="D1604" s="78" t="s">
        <v>709</v>
      </c>
      <c r="E1604" s="88"/>
      <c r="F1604" s="78" t="s">
        <v>713</v>
      </c>
      <c r="G1604" s="88"/>
      <c r="H1604" s="15">
        <v>459</v>
      </c>
      <c r="I1604" s="213" t="s">
        <v>43</v>
      </c>
      <c r="J1604" s="202" t="str">
        <f>IF(ISBLANK(INDEX('Policy Characteristics'!D:D,MATCH($C1604,'Policy Characteristics'!$C:$C,0))),"",INDEX('Policy Characteristics'!D:D,MATCH($C1604,'Policy Characteristics'!$C:$C,0)))</f>
        <v>Percent Reduction in Fossil Fuel Exports</v>
      </c>
      <c r="K1604" s="76" t="str">
        <f>IF(ISBLANK(INDEX('Policy Characteristics'!E:E,MATCH($C1604,'Policy Characteristics'!$C:$C,0))),"",INDEX('Policy Characteristics'!E:E,MATCH($C1604,'Policy Characteristics'!$C:$C,0)))</f>
        <v>indst reduce fossil fuel exports</v>
      </c>
      <c r="L1604" s="205">
        <f>IF(ISBLANK(INDEX('Policy Characteristics'!F:F,MATCH($C1604,'Policy Characteristics'!$C:$C,0))),"",INDEX('Policy Characteristics'!F:F,MATCH($C1604,'Policy Characteristics'!$C:$C,0)))</f>
        <v>0</v>
      </c>
      <c r="M1604" s="205">
        <f>IF(ISBLANK(INDEX('Policy Characteristics'!G:G,MATCH($C1604,'Policy Characteristics'!$C:$C,0))),"",INDEX('Policy Characteristics'!G:G,MATCH($C1604,'Policy Characteristics'!$C:$C,0)))</f>
        <v>1</v>
      </c>
      <c r="N1604" s="205">
        <f>IF(ISBLANK(INDEX('Policy Characteristics'!H:H,MATCH($C1604,'Policy Characteristics'!$C:$C,0))),"",INDEX('Policy Characteristics'!H:H,MATCH($C1604,'Policy Characteristics'!$C:$C,0)))</f>
        <v>0.01</v>
      </c>
      <c r="O1604" s="76" t="str">
        <f>IF(ISBLANK(INDEX('Policy Characteristics'!I:I,MATCH($C1604,'Policy Characteristics'!$C:$C,0))),"",INDEX('Policy Characteristics'!I:I,MATCH($C1604,'Policy Characteristics'!$C:$C,0)))</f>
        <v>% reduction in exports</v>
      </c>
      <c r="P1604" s="76" t="str">
        <f>IF(ISBLANK(INDEX('Policy Characteristics'!J:J,MATCH($C1604,'Policy Characteristics'!$C:$C,0))),"",INDEX('Policy Characteristics'!J:J,MATCH($C1604,'Policy Characteristics'!$C:$C,0)))</f>
        <v xml:space="preserve">**Description:**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 // **Guidance for setting values:** // 
**Hard coal**: The model assumes the state has no hard coal production. //**Crude oil:**: The model assumes the state has no crude oil production. //**Heavy fuel oil:** The model assumes that exports represent 259.46% of the state's production.//**Jet fuel or kerosene:** The model assumes that exports represent 103.49% of the state's production.//**LPG propane or butane:** The model assumes that exports represent 101.15% of the state's production.//**Natural gas:** The model assumes the state has no natural gas production. //**Petroleum diesel:** The model assumes that exports represent 107.9% of the state's production.//**Petroleum gasoline:** The model assumes the state has no petroleum gasoline production. </v>
      </c>
      <c r="Q1604" s="76" t="str">
        <f>IF(ISBLANK(INDEX('Policy Characteristics'!K:K,MATCH($C1604,'Policy Characteristics'!$C:$C,0))),"",INDEX('Policy Characteristics'!K:K,MATCH($C1604,'Policy Characteristics'!$C:$C,0)))</f>
        <v/>
      </c>
      <c r="R1604" s="76" t="str">
        <f>IF(ISBLANK(INDEX('Policy Characteristics'!L:L,MATCH($C1604,'Policy Characteristics'!$C:$C,0))),"",INDEX('Policy Characteristics'!L:L,MATCH($C1604,'Policy Characteristics'!$C:$C,0)))</f>
        <v>reduce-fuel-exports.html</v>
      </c>
    </row>
    <row r="1605" spans="1:18" x14ac:dyDescent="0.25">
      <c r="A1605" s="76" t="str">
        <f>IF(ISBLANK(INDEX('Policy Characteristics'!A:A,MATCH($C1605,'Policy Characteristics'!$C:$C,0))),"",INDEX('Policy Characteristics'!A:A,MATCH($C1605,'Policy Characteristics'!$C:$C,0)))</f>
        <v>Agriculture, Land Use, and Forestry</v>
      </c>
      <c r="B1605" s="200" t="str">
        <f>IF(ISBLANK(INDEX('Policy Characteristics'!B:B,MATCH($C1605,'Policy Characteristics'!$C:$C,0))),"",INDEX('Policy Characteristics'!B:B,MATCH($C1605,'Policy Characteristics'!$C:$C,0)))</f>
        <v>Afforestation and Reforestation</v>
      </c>
      <c r="C1605" t="s">
        <v>428</v>
      </c>
      <c r="D1605" s="88"/>
      <c r="E1605" s="88"/>
      <c r="F1605" s="88"/>
      <c r="G1605" s="88"/>
      <c r="H1605" s="15">
        <v>60</v>
      </c>
      <c r="I1605" s="213" t="s">
        <v>43</v>
      </c>
      <c r="J1605" s="202" t="str">
        <f>IF(ISBLANK(INDEX('Policy Characteristics'!D:D,MATCH($C1605,'Policy Characteristics'!$C:$C,0))),"",INDEX('Policy Characteristics'!D:D,MATCH($C1605,'Policy Characteristics'!$C:$C,0)))</f>
        <v>Afforestation and Reforestation</v>
      </c>
      <c r="K1605" s="76" t="str">
        <f>IF(ISBLANK(INDEX('Policy Characteristics'!E:E,MATCH($C1605,'Policy Characteristics'!$C:$C,0))),"",INDEX('Policy Characteristics'!E:E,MATCH($C1605,'Policy Characteristics'!$C:$C,0)))</f>
        <v>land afforestation and reforestation</v>
      </c>
      <c r="L1605" s="205">
        <f>IF(ISBLANK(INDEX('Policy Characteristics'!F:F,MATCH($C1605,'Policy Characteristics'!$C:$C,0))),"",INDEX('Policy Characteristics'!F:F,MATCH($C1605,'Policy Characteristics'!$C:$C,0)))</f>
        <v>0</v>
      </c>
      <c r="M1605" s="205">
        <f>IF(ISBLANK(INDEX('Policy Characteristics'!G:G,MATCH($C1605,'Policy Characteristics'!$C:$C,0))),"",INDEX('Policy Characteristics'!G:G,MATCH($C1605,'Policy Characteristics'!$C:$C,0)))</f>
        <v>1</v>
      </c>
      <c r="N1605" s="205">
        <f>IF(ISBLANK(INDEX('Policy Characteristics'!H:H,MATCH($C1605,'Policy Characteristics'!$C:$C,0))),"",INDEX('Policy Characteristics'!H:H,MATCH($C1605,'Policy Characteristics'!$C:$C,0)))</f>
        <v>0.01</v>
      </c>
      <c r="O1605" s="76" t="str">
        <f>IF(ISBLANK(INDEX('Policy Characteristics'!I:I,MATCH($C1605,'Policy Characteristics'!$C:$C,0))),"",INDEX('Policy Characteristics'!I:I,MATCH($C1605,'Policy Characteristics'!$C:$C,0)))</f>
        <v>% of potential achieved</v>
      </c>
      <c r="P1605" s="76" t="str">
        <f>IF(ISBLANK(INDEX('Policy Characteristics'!J:J,MATCH($C1605,'Policy Characteristics'!$C:$C,0))),"",INDEX('Policy Characteristics'!J:J,MATCH($C1605,'Policy Characteristics'!$C:$C,0)))</f>
        <v>**Description:** This policy increases the sequestration of CO2 by planting forests.  Planted forests are assumed to be managed with best practices and are not used for timber harvesting. // **Guidance for setting values:** If this policy is fully implemented, the afforestation/reforestation rate reaches 7 thousand acres per year in 2050.</v>
      </c>
      <c r="Q1605" s="76" t="str">
        <f>IF(ISBLANK(INDEX('Policy Characteristics'!K:K,MATCH($C1605,'Policy Characteristics'!$C:$C,0))),"",INDEX('Policy Characteristics'!K:K,MATCH($C1605,'Policy Characteristics'!$C:$C,0)))</f>
        <v>lulucf.html#aff-ref</v>
      </c>
      <c r="R1605" s="76" t="str">
        <f>IF(ISBLANK(INDEX('Policy Characteristics'!L:L,MATCH($C1605,'Policy Characteristics'!$C:$C,0))),"",INDEX('Policy Characteristics'!L:L,MATCH($C1605,'Policy Characteristics'!$C:$C,0)))</f>
        <v>afforestation-and-reforestation.html</v>
      </c>
    </row>
    <row r="1606" spans="1:18" x14ac:dyDescent="0.25">
      <c r="A1606" s="76" t="str">
        <f>IF(ISBLANK(INDEX('Policy Characteristics'!A:A,MATCH($C1606,'Policy Characteristics'!$C:$C,0))),"",INDEX('Policy Characteristics'!A:A,MATCH($C1606,'Policy Characteristics'!$C:$C,0)))</f>
        <v>Agriculture, Land Use, and Forestry</v>
      </c>
      <c r="B1606" s="200" t="str">
        <f>IF(ISBLANK(INDEX('Policy Characteristics'!B:B,MATCH($C1606,'Policy Characteristics'!$C:$C,0))),"",INDEX('Policy Characteristics'!B:B,MATCH($C1606,'Policy Characteristics'!$C:$C,0)))</f>
        <v>Avoid Deforestation</v>
      </c>
      <c r="C1606" t="s">
        <v>435</v>
      </c>
      <c r="D1606" s="88"/>
      <c r="E1606" s="88"/>
      <c r="F1606" s="88"/>
      <c r="G1606" s="88"/>
      <c r="H1606" s="15">
        <v>705</v>
      </c>
      <c r="I1606" s="201" t="s">
        <v>44</v>
      </c>
      <c r="J1606" s="202" t="str">
        <f>IF(ISBLANK(INDEX('Policy Characteristics'!D:D,MATCH($C1606,'Policy Characteristics'!$C:$C,0))),"",INDEX('Policy Characteristics'!D:D,MATCH($C1606,'Policy Characteristics'!$C:$C,0)))</f>
        <v>Avoid Deforestation</v>
      </c>
      <c r="K1606" s="76" t="str">
        <f>IF(ISBLANK(INDEX('Policy Characteristics'!E:E,MATCH($C1606,'Policy Characteristics'!$C:$C,0))),"",INDEX('Policy Characteristics'!E:E,MATCH($C1606,'Policy Characteristics'!$C:$C,0)))</f>
        <v>land avoid deforestation</v>
      </c>
      <c r="L1606" s="205">
        <f>IF(ISBLANK(INDEX('Policy Characteristics'!F:F,MATCH($C1606,'Policy Characteristics'!$C:$C,0))),"",INDEX('Policy Characteristics'!F:F,MATCH($C1606,'Policy Characteristics'!$C:$C,0)))</f>
        <v>0</v>
      </c>
      <c r="M1606" s="205">
        <f>IF(ISBLANK(INDEX('Policy Characteristics'!G:G,MATCH($C1606,'Policy Characteristics'!$C:$C,0))),"",INDEX('Policy Characteristics'!G:G,MATCH($C1606,'Policy Characteristics'!$C:$C,0)))</f>
        <v>1</v>
      </c>
      <c r="N1606" s="205">
        <f>IF(ISBLANK(INDEX('Policy Characteristics'!H:H,MATCH($C1606,'Policy Characteristics'!$C:$C,0))),"",INDEX('Policy Characteristics'!H:H,MATCH($C1606,'Policy Characteristics'!$C:$C,0)))</f>
        <v>0.01</v>
      </c>
      <c r="O1606" s="76" t="str">
        <f>IF(ISBLANK(INDEX('Policy Characteristics'!I:I,MATCH($C1606,'Policy Characteristics'!$C:$C,0))),"",INDEX('Policy Characteristics'!I:I,MATCH($C1606,'Policy Characteristics'!$C:$C,0)))</f>
        <v>% of potential achieved</v>
      </c>
      <c r="P1606" s="76" t="str">
        <f>IF(ISBLANK(INDEX('Policy Characteristics'!J:J,MATCH($C1606,'Policy Characteristics'!$C:$C,0))),"",INDEX('Policy Characteristics'!J:J,MATCH($C1606,'Policy Characteristics'!$C:$C,0)))</f>
        <v>**Description:** This policy prevents clear cutting of forests that would otherwise be cleared.  Preserved forests are assumed to be managed with best practices. // **Guidance for setting values:** If this policy is fully implemented, the avoided deforestation rate reaches 0.2 million acres per year in 2050 (roughly equal to 0.01% of the land area of the lower 48 states).</v>
      </c>
      <c r="Q1606" s="76" t="str">
        <f>IF(ISBLANK(INDEX('Policy Characteristics'!K:K,MATCH($C1606,'Policy Characteristics'!$C:$C,0))),"",INDEX('Policy Characteristics'!K:K,MATCH($C1606,'Policy Characteristics'!$C:$C,0)))</f>
        <v>lulucf.html#avoid-def</v>
      </c>
      <c r="R1606" s="76" t="str">
        <f>IF(ISBLANK(INDEX('Policy Characteristics'!L:L,MATCH($C1606,'Policy Characteristics'!$C:$C,0))),"",INDEX('Policy Characteristics'!L:L,MATCH($C1606,'Policy Characteristics'!$C:$C,0)))</f>
        <v>avoid-deforestation.html</v>
      </c>
    </row>
    <row r="1607" spans="1:18" x14ac:dyDescent="0.25">
      <c r="A1607" s="76" t="str">
        <f>IF(ISBLANK(INDEX('Policy Characteristics'!A:A,MATCH($C1607,'Policy Characteristics'!$C:$C,0))),"",INDEX('Policy Characteristics'!A:A,MATCH($C1607,'Policy Characteristics'!$C:$C,0)))</f>
        <v>Agriculture, Land Use, and Forestry</v>
      </c>
      <c r="B1607" s="200" t="str">
        <f>IF(ISBLANK(INDEX('Policy Characteristics'!B:B,MATCH($C1607,'Policy Characteristics'!$C:$C,0))),"",INDEX('Policy Characteristics'!B:B,MATCH($C1607,'Policy Characteristics'!$C:$C,0)))</f>
        <v>Grassland Restoration and Avoided Conversion</v>
      </c>
      <c r="C1607" t="s">
        <v>432</v>
      </c>
      <c r="D1607" s="88"/>
      <c r="E1607" s="88"/>
      <c r="F1607" s="88"/>
      <c r="G1607" s="88"/>
      <c r="H1607" s="15">
        <v>177</v>
      </c>
      <c r="I1607" s="201" t="s">
        <v>43</v>
      </c>
      <c r="J1607" s="202" t="str">
        <f>IF(ISBLANK(INDEX('Policy Characteristics'!D:D,MATCH($C1607,'Policy Characteristics'!$C:$C,0))),"",INDEX('Policy Characteristics'!D:D,MATCH($C1607,'Policy Characteristics'!$C:$C,0)))</f>
        <v>Grassland Restoration and Avoided Conversion</v>
      </c>
      <c r="K1607" s="76" t="str">
        <f>IF(ISBLANK(INDEX('Policy Characteristics'!E:E,MATCH($C1607,'Policy Characteristics'!$C:$C,0))),"",INDEX('Policy Characteristics'!E:E,MATCH($C1607,'Policy Characteristics'!$C:$C,0)))</f>
        <v>land forest restoration</v>
      </c>
      <c r="L1607" s="205">
        <f>IF(ISBLANK(INDEX('Policy Characteristics'!F:F,MATCH($C1607,'Policy Characteristics'!$C:$C,0))),"",INDEX('Policy Characteristics'!F:F,MATCH($C1607,'Policy Characteristics'!$C:$C,0)))</f>
        <v>0</v>
      </c>
      <c r="M1607" s="205">
        <f>IF(ISBLANK(INDEX('Policy Characteristics'!G:G,MATCH($C1607,'Policy Characteristics'!$C:$C,0))),"",INDEX('Policy Characteristics'!G:G,MATCH($C1607,'Policy Characteristics'!$C:$C,0)))</f>
        <v>1</v>
      </c>
      <c r="N1607" s="205">
        <f>IF(ISBLANK(INDEX('Policy Characteristics'!H:H,MATCH($C1607,'Policy Characteristics'!$C:$C,0))),"",INDEX('Policy Characteristics'!H:H,MATCH($C1607,'Policy Characteristics'!$C:$C,0)))</f>
        <v>0.01</v>
      </c>
      <c r="O1607" s="76" t="str">
        <f>IF(ISBLANK(INDEX('Policy Characteristics'!I:I,MATCH($C1607,'Policy Characteristics'!$C:$C,0))),"",INDEX('Policy Characteristics'!I:I,MATCH($C1607,'Policy Characteristics'!$C:$C,0)))</f>
        <v>% of potential achieved</v>
      </c>
      <c r="P1607" s="76" t="str">
        <f>IF(ISBLANK(INDEX('Policy Characteristics'!J:J,MATCH($C1607,'Policy Characteristics'!$C:$C,0))),"",INDEX('Policy Characteristics'!J:J,MATCH($C1607,'Policy Characteristics'!$C:$C,0)))</f>
        <v>**Description:** This policy increases CO2 sequestration by avoiding the conversion of grasslands and restoring grassland areas. // **Guidance for setting values:** A 100% setting of this lever avoids 1.7 million acres of grassland conversion, and restores roughly 5 million acres of grassland.</v>
      </c>
      <c r="Q1607" s="76" t="str">
        <f>IF(ISBLANK(INDEX('Policy Characteristics'!K:K,MATCH($C1607,'Policy Characteristics'!$C:$C,0))),"",INDEX('Policy Characteristics'!K:K,MATCH($C1607,'Policy Characteristics'!$C:$C,0)))</f>
        <v/>
      </c>
      <c r="R1607" s="76" t="str">
        <f>IF(ISBLANK(INDEX('Policy Characteristics'!L:L,MATCH($C1607,'Policy Characteristics'!$C:$C,0))),"",INDEX('Policy Characteristics'!L:L,MATCH($C1607,'Policy Characteristics'!$C:$C,0)))</f>
        <v>forest-restoration.html</v>
      </c>
    </row>
    <row r="1608" spans="1:18" x14ac:dyDescent="0.25">
      <c r="A1608" s="76" t="str">
        <f>IF(ISBLANK(INDEX('Policy Characteristics'!A:A,MATCH($C1608,'Policy Characteristics'!$C:$C,0))),"",INDEX('Policy Characteristics'!A:A,MATCH($C1608,'Policy Characteristics'!$C:$C,0)))</f>
        <v>Agriculture, Land Use, and Forestry</v>
      </c>
      <c r="B1608" s="200" t="str">
        <f>IF(ISBLANK(INDEX('Policy Characteristics'!B:B,MATCH($C1608,'Policy Characteristics'!$C:$C,0))),"",INDEX('Policy Characteristics'!B:B,MATCH($C1608,'Policy Characteristics'!$C:$C,0)))</f>
        <v>Forest Set-Asides</v>
      </c>
      <c r="C1608" t="s">
        <v>429</v>
      </c>
      <c r="D1608" s="88"/>
      <c r="E1608" s="88"/>
      <c r="F1608" s="88"/>
      <c r="G1608" s="88"/>
      <c r="H1608" s="15">
        <v>61</v>
      </c>
      <c r="I1608" s="213" t="s">
        <v>44</v>
      </c>
      <c r="J1608" s="202" t="str">
        <f>IF(ISBLANK(INDEX('Policy Characteristics'!D:D,MATCH($C1608,'Policy Characteristics'!$C:$C,0))),"",INDEX('Policy Characteristics'!D:D,MATCH($C1608,'Policy Characteristics'!$C:$C,0)))</f>
        <v>Forest Set-Asides</v>
      </c>
      <c r="K1608" s="76" t="str">
        <f>IF(ISBLANK(INDEX('Policy Characteristics'!E:E,MATCH($C1608,'Policy Characteristics'!$C:$C,0))),"",INDEX('Policy Characteristics'!E:E,MATCH($C1608,'Policy Characteristics'!$C:$C,0)))</f>
        <v>land forest set asides</v>
      </c>
      <c r="L1608" s="205">
        <f>IF(ISBLANK(INDEX('Policy Characteristics'!F:F,MATCH($C1608,'Policy Characteristics'!$C:$C,0))),"",INDEX('Policy Characteristics'!F:F,MATCH($C1608,'Policy Characteristics'!$C:$C,0)))</f>
        <v>0</v>
      </c>
      <c r="M1608" s="205">
        <f>IF(ISBLANK(INDEX('Policy Characteristics'!G:G,MATCH($C1608,'Policy Characteristics'!$C:$C,0))),"",INDEX('Policy Characteristics'!G:G,MATCH($C1608,'Policy Characteristics'!$C:$C,0)))</f>
        <v>1</v>
      </c>
      <c r="N1608" s="205">
        <f>IF(ISBLANK(INDEX('Policy Characteristics'!H:H,MATCH($C1608,'Policy Characteristics'!$C:$C,0))),"",INDEX('Policy Characteristics'!H:H,MATCH($C1608,'Policy Characteristics'!$C:$C,0)))</f>
        <v>0.01</v>
      </c>
      <c r="O1608" s="76" t="str">
        <f>IF(ISBLANK(INDEX('Policy Characteristics'!I:I,MATCH($C1608,'Policy Characteristics'!$C:$C,0))),"",INDEX('Policy Characteristics'!I:I,MATCH($C1608,'Policy Characteristics'!$C:$C,0)))</f>
        <v>% of potential achieved</v>
      </c>
      <c r="P1608" s="76" t="str">
        <f>IF(ISBLANK(INDEX('Policy Characteristics'!J:J,MATCH($C1608,'Policy Characteristics'!$C:$C,0))),"",INDEX('Policy Characteristics'!J:J,MATCH($C1608,'Policy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08" s="76" t="str">
        <f>IF(ISBLANK(INDEX('Policy Characteristics'!K:K,MATCH($C1608,'Policy Characteristics'!$C:$C,0))),"",INDEX('Policy Characteristics'!K:K,MATCH($C1608,'Policy Characteristics'!$C:$C,0)))</f>
        <v>lulucf.html#set-asides</v>
      </c>
      <c r="R1608" s="76" t="str">
        <f>IF(ISBLANK(INDEX('Policy Characteristics'!L:L,MATCH($C1608,'Policy Characteristics'!$C:$C,0))),"",INDEX('Policy Characteristics'!L:L,MATCH($C1608,'Policy Characteristics'!$C:$C,0)))</f>
        <v>forest-set-asides.html</v>
      </c>
    </row>
    <row r="1609" spans="1:18" x14ac:dyDescent="0.25">
      <c r="A1609" s="76" t="str">
        <f>IF(ISBLANK(INDEX('Policy Characteristics'!A:A,MATCH($C1609,'Policy Characteristics'!$C:$C,0))),"",INDEX('Policy Characteristics'!A:A,MATCH($C1609,'Policy Characteristics'!$C:$C,0)))</f>
        <v>Agriculture, Land Use, and Forestry</v>
      </c>
      <c r="B1609" s="200" t="str">
        <f>IF(ISBLANK(INDEX('Policy Characteristics'!B:B,MATCH($C1609,'Policy Characteristics'!$C:$C,0))),"",INDEX('Policy Characteristics'!B:B,MATCH($C1609,'Policy Characteristics'!$C:$C,0)))</f>
        <v>Cropland and Rice Measures</v>
      </c>
      <c r="C1609" t="s">
        <v>1011</v>
      </c>
      <c r="D1609" s="88"/>
      <c r="E1609" s="88"/>
      <c r="F1609" s="88"/>
      <c r="G1609" s="88"/>
      <c r="H1609" s="15">
        <v>62</v>
      </c>
      <c r="I1609" s="213" t="s">
        <v>43</v>
      </c>
      <c r="J1609" s="202" t="str">
        <f>IF(ISBLANK(INDEX('Policy Characteristics'!D:D,MATCH($C1609,'Policy Characteristics'!$C:$C,0))),"",INDEX('Policy Characteristics'!D:D,MATCH($C1609,'Policy Characteristics'!$C:$C,0)))</f>
        <v>Cropland and Rice Measures</v>
      </c>
      <c r="K1609" s="76" t="str">
        <f>IF(ISBLANK(INDEX('Policy Characteristics'!E:E,MATCH($C1609,'Policy Characteristics'!$C:$C,0))),"",INDEX('Policy Characteristics'!E:E,MATCH($C1609,'Policy Characteristics'!$C:$C,0)))</f>
        <v>indst cropland and rice measures</v>
      </c>
      <c r="L1609" s="205">
        <f>IF(ISBLANK(INDEX('Policy Characteristics'!F:F,MATCH($C1609,'Policy Characteristics'!$C:$C,0))),"",INDEX('Policy Characteristics'!F:F,MATCH($C1609,'Policy Characteristics'!$C:$C,0)))</f>
        <v>0</v>
      </c>
      <c r="M1609" s="205">
        <f>IF(ISBLANK(INDEX('Policy Characteristics'!G:G,MATCH($C1609,'Policy Characteristics'!$C:$C,0))),"",INDEX('Policy Characteristics'!G:G,MATCH($C1609,'Policy Characteristics'!$C:$C,0)))</f>
        <v>1</v>
      </c>
      <c r="N1609" s="205">
        <f>IF(ISBLANK(INDEX('Policy Characteristics'!H:H,MATCH($C1609,'Policy Characteristics'!$C:$C,0))),"",INDEX('Policy Characteristics'!H:H,MATCH($C1609,'Policy Characteristics'!$C:$C,0)))</f>
        <v>0.01</v>
      </c>
      <c r="O1609" s="76" t="str">
        <f>IF(ISBLANK(INDEX('Policy Characteristics'!I:I,MATCH($C1609,'Policy Characteristics'!$C:$C,0))),"",INDEX('Policy Characteristics'!I:I,MATCH($C1609,'Policy Characteristics'!$C:$C,0)))</f>
        <v>% of potential achieved</v>
      </c>
      <c r="P1609" s="76" t="str">
        <f>IF(ISBLANK(INDEX('Policy Characteristics'!J:J,MATCH($C1609,'Policy Characteristics'!$C:$C,0))),"",INDEX('Policy Characteristics'!J:J,MATCH($C1609,'Policy Characteristics'!$C:$C,0)))</f>
        <v>**Description:**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 **Guidance for setting values:** The BAU reflects increased uptake of cropland and rice measures due to incentives provided in the Inflation Reduction Act. This lever represents additional potential on top of BAU emissions reductions. To be conservative, we do not assume permanent emissions reductions after IRA funds expire, so therefore phase out the IRA impact over the course of four years after funds expire in 2032. The total potential for this policy lever is sourced from EPA's 2024 Forestry and Agriculture Sector Mitigation Analysis, which evaluates various carbon price scenarios across both the forestry and agriculture sectors and considers land use competition. At a level of $100 per ton, the cropland and rice measures potential is roughly 10 MMT CO2e in 2050.</v>
      </c>
      <c r="Q1609" s="76" t="str">
        <f>IF(ISBLANK(INDEX('Policy Characteristics'!K:K,MATCH($C1609,'Policy Characteristics'!$C:$C,0))),"",INDEX('Policy Characteristics'!K:K,MATCH($C1609,'Policy Characteristics'!$C:$C,0)))</f>
        <v>industry-ag-main.html#cropland</v>
      </c>
      <c r="R1609" s="76" t="str">
        <f>IF(ISBLANK(INDEX('Policy Characteristics'!L:L,MATCH($C1609,'Policy Characteristics'!$C:$C,0))),"",INDEX('Policy Characteristics'!L:L,MATCH($C1609,'Policy Characteristics'!$C:$C,0)))</f>
        <v>cropland-management.html</v>
      </c>
    </row>
    <row r="1610" spans="1:18" x14ac:dyDescent="0.25">
      <c r="A1610" s="76" t="str">
        <f>IF(ISBLANK(INDEX('Policy Characteristics'!A:A,MATCH($C1610,'Policy Characteristics'!$C:$C,0))),"",INDEX('Policy Characteristics'!A:A,MATCH($C1610,'Policy Characteristics'!$C:$C,0)))</f>
        <v>Agriculture, Land Use, and Forestry</v>
      </c>
      <c r="B1610" s="200" t="str">
        <f>IF(ISBLANK(INDEX('Policy Characteristics'!B:B,MATCH($C1610,'Policy Characteristics'!$C:$C,0))),"",INDEX('Policy Characteristics'!B:B,MATCH($C1610,'Policy Characteristics'!$C:$C,0)))</f>
        <v>Improved Soil Measures</v>
      </c>
      <c r="C1610" t="s">
        <v>1535</v>
      </c>
      <c r="D1610" s="88"/>
      <c r="E1610" s="88"/>
      <c r="F1610" s="88"/>
      <c r="G1610" s="88"/>
      <c r="H1610" s="15">
        <v>1654</v>
      </c>
      <c r="I1610" s="213" t="s">
        <v>44</v>
      </c>
      <c r="J1610" s="202" t="str">
        <f>IF(ISBLANK(INDEX('Policy Characteristics'!D:D,MATCH($C1610,'Policy Characteristics'!$C:$C,0))),"",INDEX('Policy Characteristics'!D:D,MATCH($C1610,'Policy Characteristics'!$C:$C,0)))</f>
        <v>Improved Soil Measures</v>
      </c>
      <c r="K1610" s="76" t="str">
        <f>IF(ISBLANK(INDEX('Policy Characteristics'!E:E,MATCH($C1610,'Policy Characteristics'!$C:$C,0))),"",INDEX('Policy Characteristics'!E:E,MATCH($C1610,'Policy Characteristics'!$C:$C,0)))</f>
        <v>indst tillage</v>
      </c>
      <c r="L1610" s="205">
        <f>IF(ISBLANK(INDEX('Policy Characteristics'!F:F,MATCH($C1610,'Policy Characteristics'!$C:$C,0))),"",INDEX('Policy Characteristics'!F:F,MATCH($C1610,'Policy Characteristics'!$C:$C,0)))</f>
        <v>0</v>
      </c>
      <c r="M1610" s="205">
        <f>IF(ISBLANK(INDEX('Policy Characteristics'!G:G,MATCH($C1610,'Policy Characteristics'!$C:$C,0))),"",INDEX('Policy Characteristics'!G:G,MATCH($C1610,'Policy Characteristics'!$C:$C,0)))</f>
        <v>1</v>
      </c>
      <c r="N1610" s="205">
        <f>IF(ISBLANK(INDEX('Policy Characteristics'!H:H,MATCH($C1610,'Policy Characteristics'!$C:$C,0))),"",INDEX('Policy Characteristics'!H:H,MATCH($C1610,'Policy Characteristics'!$C:$C,0)))</f>
        <v>0.01</v>
      </c>
      <c r="O1610" s="76" t="str">
        <f>IF(ISBLANK(INDEX('Policy Characteristics'!I:I,MATCH($C1610,'Policy Characteristics'!$C:$C,0))),"",INDEX('Policy Characteristics'!I:I,MATCH($C1610,'Policy Characteristics'!$C:$C,0)))</f>
        <v>% of potential achieved</v>
      </c>
      <c r="P1610" s="76" t="str">
        <f>IF(ISBLANK(INDEX('Policy Characteristics'!J:J,MATCH($C1610,'Policy Characteristics'!$C:$C,0))),"",INDEX('Policy Characteristics'!J:J,MATCH($C1610,'Policy Characteristics'!$C:$C,0)))</f>
        <v>**Description:** This policy stores CO2 in agricultural soils through improved tillage practices, retiring organic and marginal soils, and establishing windbreaks/shelterbelts. // **Guidance for setting values:** If this policy is fully implemented, approximately 70 MMT CO2 is stored in soils.</v>
      </c>
      <c r="Q1610" s="76" t="str">
        <f>IF(ISBLANK(INDEX('Policy Characteristics'!K:K,MATCH($C1610,'Policy Characteristics'!$C:$C,0))),"",INDEX('Policy Characteristics'!K:K,MATCH($C1610,'Policy Characteristics'!$C:$C,0)))</f>
        <v/>
      </c>
      <c r="R1610" s="76" t="str">
        <f>IF(ISBLANK(INDEX('Policy Characteristics'!L:L,MATCH($C1610,'Policy Characteristics'!$C:$C,0))),"",INDEX('Policy Characteristics'!L:L,MATCH($C1610,'Policy Characteristics'!$C:$C,0)))</f>
        <v/>
      </c>
    </row>
    <row r="1611" spans="1:18" x14ac:dyDescent="0.25">
      <c r="A1611" s="76" t="str">
        <f>IF(ISBLANK(INDEX('Policy Characteristics'!A:A,MATCH($C1611,'Policy Characteristics'!$C:$C,0))),"",INDEX('Policy Characteristics'!A:A,MATCH($C1611,'Policy Characteristics'!$C:$C,0)))</f>
        <v>Agriculture, Land Use, and Forestry</v>
      </c>
      <c r="B1611" s="200" t="str">
        <f>IF(ISBLANK(INDEX('Policy Characteristics'!B:B,MATCH($C1611,'Policy Characteristics'!$C:$C,0))),"",INDEX('Policy Characteristics'!B:B,MATCH($C1611,'Policy Characteristics'!$C:$C,0)))</f>
        <v>Improved Forest Management</v>
      </c>
      <c r="C1611" t="s">
        <v>430</v>
      </c>
      <c r="D1611" s="88"/>
      <c r="E1611" s="88"/>
      <c r="F1611" s="88"/>
      <c r="G1611" s="88"/>
      <c r="H1611" s="15">
        <v>63</v>
      </c>
      <c r="I1611" s="213" t="s">
        <v>43</v>
      </c>
      <c r="J1611" s="202" t="str">
        <f>IF(ISBLANK(INDEX('Policy Characteristics'!D:D,MATCH($C1611,'Policy Characteristics'!$C:$C,0))),"",INDEX('Policy Characteristics'!D:D,MATCH($C1611,'Policy Characteristics'!$C:$C,0)))</f>
        <v>Improved Forest Management</v>
      </c>
      <c r="K1611" s="76" t="str">
        <f>IF(ISBLANK(INDEX('Policy Characteristics'!E:E,MATCH($C1611,'Policy Characteristics'!$C:$C,0))),"",INDEX('Policy Characteristics'!E:E,MATCH($C1611,'Policy Characteristics'!$C:$C,0)))</f>
        <v>land forest management</v>
      </c>
      <c r="L1611" s="205">
        <f>IF(ISBLANK(INDEX('Policy Characteristics'!F:F,MATCH($C1611,'Policy Characteristics'!$C:$C,0))),"",INDEX('Policy Characteristics'!F:F,MATCH($C1611,'Policy Characteristics'!$C:$C,0)))</f>
        <v>0</v>
      </c>
      <c r="M1611" s="205">
        <f>IF(ISBLANK(INDEX('Policy Characteristics'!G:G,MATCH($C1611,'Policy Characteristics'!$C:$C,0))),"",INDEX('Policy Characteristics'!G:G,MATCH($C1611,'Policy Characteristics'!$C:$C,0)))</f>
        <v>1</v>
      </c>
      <c r="N1611" s="205">
        <f>IF(ISBLANK(INDEX('Policy Characteristics'!H:H,MATCH($C1611,'Policy Characteristics'!$C:$C,0))),"",INDEX('Policy Characteristics'!H:H,MATCH($C1611,'Policy Characteristics'!$C:$C,0)))</f>
        <v>0.01</v>
      </c>
      <c r="O1611" s="76" t="str">
        <f>IF(ISBLANK(INDEX('Policy Characteristics'!I:I,MATCH($C1611,'Policy Characteristics'!$C:$C,0))),"",INDEX('Policy Characteristics'!I:I,MATCH($C1611,'Policy Characteristics'!$C:$C,0)))</f>
        <v>% of potential achieved</v>
      </c>
      <c r="P1611" s="76" t="str">
        <f>IF(ISBLANK(INDEX('Policy Characteristics'!J:J,MATCH($C1611,'Policy Characteristics'!$C:$C,0))),"",INDEX('Policy Characteristics'!J:J,MATCH($C1611,'Policy Characteristics'!$C:$C,0)))</f>
        <v>**Description:** This policy increases CO2 sequestration by forests through improved forest management practices. // **Guidance for setting values:** The potential for this policy lever is sourced from EPA's 2024 Forestry and Agriculture Sector Mitigation Analysis, which evaluates various carbon price scenarios across both the forestry and agriculture sectors and considers land use competition. At a level of $100 per ton, the forest management potential is roughly 80 MMT CO2e in 2050.</v>
      </c>
      <c r="Q1611" s="76" t="str">
        <f>IF(ISBLANK(INDEX('Policy Characteristics'!K:K,MATCH($C1611,'Policy Characteristics'!$C:$C,0))),"",INDEX('Policy Characteristics'!K:K,MATCH($C1611,'Policy Characteristics'!$C:$C,0)))</f>
        <v>lulucf.html#forest-mgmt</v>
      </c>
      <c r="R1611" s="76" t="str">
        <f>IF(ISBLANK(INDEX('Policy Characteristics'!L:L,MATCH($C1611,'Policy Characteristics'!$C:$C,0))),"",INDEX('Policy Characteristics'!L:L,MATCH($C1611,'Policy Characteristics'!$C:$C,0)))</f>
        <v>improved-forest-management.html</v>
      </c>
    </row>
    <row r="1612" spans="1:18" x14ac:dyDescent="0.25">
      <c r="A1612" s="76" t="str">
        <f>IF(ISBLANK(INDEX('Policy Characteristics'!A:A,MATCH($C1612,'Policy Characteristics'!$C:$C,0))),"",INDEX('Policy Characteristics'!A:A,MATCH($C1612,'Policy Characteristics'!$C:$C,0)))</f>
        <v>Agriculture, Land Use, and Forestry</v>
      </c>
      <c r="B1612" s="200" t="str">
        <f>IF(ISBLANK(INDEX('Policy Characteristics'!B:B,MATCH($C1612,'Policy Characteristics'!$C:$C,0))),"",INDEX('Policy Characteristics'!B:B,MATCH($C1612,'Policy Characteristics'!$C:$C,0)))</f>
        <v>Livestock Measures</v>
      </c>
      <c r="C1612" t="s">
        <v>1043</v>
      </c>
      <c r="D1612" s="88"/>
      <c r="E1612" s="88"/>
      <c r="F1612" s="88"/>
      <c r="G1612" s="88"/>
      <c r="H1612" s="15">
        <v>64</v>
      </c>
      <c r="I1612" s="213" t="s">
        <v>43</v>
      </c>
      <c r="J1612" s="202" t="str">
        <f>IF(ISBLANK(INDEX('Policy Characteristics'!D:D,MATCH($C1612,'Policy Characteristics'!$C:$C,0))),"",INDEX('Policy Characteristics'!D:D,MATCH($C1612,'Policy Characteristics'!$C:$C,0)))</f>
        <v>Livestock Measures</v>
      </c>
      <c r="K1612" s="76" t="str">
        <f>IF(ISBLANK(INDEX('Policy Characteristics'!E:E,MATCH($C1612,'Policy Characteristics'!$C:$C,0))),"",INDEX('Policy Characteristics'!E:E,MATCH($C1612,'Policy Characteristics'!$C:$C,0)))</f>
        <v>indst livestock measures</v>
      </c>
      <c r="L1612" s="205">
        <f>IF(ISBLANK(INDEX('Policy Characteristics'!F:F,MATCH($C1612,'Policy Characteristics'!$C:$C,0))),"",INDEX('Policy Characteristics'!F:F,MATCH($C1612,'Policy Characteristics'!$C:$C,0)))</f>
        <v>0</v>
      </c>
      <c r="M1612" s="205">
        <f>IF(ISBLANK(INDEX('Policy Characteristics'!G:G,MATCH($C1612,'Policy Characteristics'!$C:$C,0))),"",INDEX('Policy Characteristics'!G:G,MATCH($C1612,'Policy Characteristics'!$C:$C,0)))</f>
        <v>1</v>
      </c>
      <c r="N1612" s="205">
        <f>IF(ISBLANK(INDEX('Policy Characteristics'!H:H,MATCH($C1612,'Policy Characteristics'!$C:$C,0))),"",INDEX('Policy Characteristics'!H:H,MATCH($C1612,'Policy Characteristics'!$C:$C,0)))</f>
        <v>0.01</v>
      </c>
      <c r="O1612" s="76" t="str">
        <f>IF(ISBLANK(INDEX('Policy Characteristics'!I:I,MATCH($C1612,'Policy Characteristics'!$C:$C,0))),"",INDEX('Policy Characteristics'!I:I,MATCH($C1612,'Policy Characteristics'!$C:$C,0)))</f>
        <v>% of potential achieved</v>
      </c>
      <c r="P1612" s="76" t="str">
        <f>IF(ISBLANK(INDEX('Policy Characteristics'!J:J,MATCH($C1612,'Policy Characteristics'!$C:$C,0))),"",INDEX('Policy Characteristics'!J:J,MATCH($C1612,'Policy Characteristics'!$C:$C,0)))</f>
        <v>**Description:** This policy reduces greenhouse gas emissions from agriculture through livestock-related measures, such as feed supplements or drugs to prevent enteric methane formation. // **Guidance for setting values:** The BAU reflects increased uptake of livestock measures due to incentives provided in the Inflation Reduction Act. This lever represents additional potential on top of BAU emissions reductions. To be conservative, we do not assume permanent emissions reductions after IRA funds expire, so therefore phase out the IRA impact over the course of four years after funds expire in 2032. The potential for this policy lever is sourced from EPA's 2024 Forestry and Agriculture Sector Mitigation Analysis, which evaluates various carbon price scenarios across both the forestry and agriculture sectors and considers land use competition. At a level of $100 per ton, the livestock measures potential is roughly 55 MMT CO2e in 2050.</v>
      </c>
      <c r="Q1612" s="76" t="str">
        <f>IF(ISBLANK(INDEX('Policy Characteristics'!K:K,MATCH($C1612,'Policy Characteristics'!$C:$C,0))),"",INDEX('Policy Characteristics'!K:K,MATCH($C1612,'Policy Characteristics'!$C:$C,0)))</f>
        <v>industry-ag-main.html#livestock</v>
      </c>
      <c r="R1612" s="76" t="str">
        <f>IF(ISBLANK(INDEX('Policy Characteristics'!L:L,MATCH($C1612,'Policy Characteristics'!$C:$C,0))),"",INDEX('Policy Characteristics'!L:L,MATCH($C1612,'Policy Characteristics'!$C:$C,0)))</f>
        <v>livestock-measures.html</v>
      </c>
    </row>
    <row r="1613" spans="1:18" x14ac:dyDescent="0.25">
      <c r="A1613" s="76" t="str">
        <f>IF(ISBLANK(INDEX('Policy Characteristics'!A:A,MATCH($C1613,'Policy Characteristics'!$C:$C,0))),"",INDEX('Policy Characteristics'!A:A,MATCH($C1613,'Policy Characteristics'!$C:$C,0)))</f>
        <v>Agriculture, Land Use, and Forestry</v>
      </c>
      <c r="B1613" s="200" t="str">
        <f>IF(ISBLANK(INDEX('Policy Characteristics'!B:B,MATCH($C1613,'Policy Characteristics'!$C:$C,0))),"",INDEX('Policy Characteristics'!B:B,MATCH($C1613,'Policy Characteristics'!$C:$C,0)))</f>
        <v>Wetland Restoration</v>
      </c>
      <c r="C1613" t="s">
        <v>431</v>
      </c>
      <c r="D1613" s="88"/>
      <c r="E1613" s="88"/>
      <c r="F1613" s="88"/>
      <c r="G1613" s="88"/>
      <c r="H1613" s="15">
        <v>178</v>
      </c>
      <c r="I1613" s="213" t="s">
        <v>43</v>
      </c>
      <c r="J1613" s="202" t="str">
        <f>IF(ISBLANK(INDEX('Policy Characteristics'!D:D,MATCH($C1613,'Policy Characteristics'!$C:$C,0))),"",INDEX('Policy Characteristics'!D:D,MATCH($C1613,'Policy Characteristics'!$C:$C,0)))</f>
        <v>Wetland Restoration</v>
      </c>
      <c r="K1613" s="76" t="str">
        <f>IF(ISBLANK(INDEX('Policy Characteristics'!E:E,MATCH($C1613,'Policy Characteristics'!$C:$C,0))),"",INDEX('Policy Characteristics'!E:E,MATCH($C1613,'Policy Characteristics'!$C:$C,0)))</f>
        <v>land peatland restoration</v>
      </c>
      <c r="L1613" s="205">
        <f>IF(ISBLANK(INDEX('Policy Characteristics'!F:F,MATCH($C1613,'Policy Characteristics'!$C:$C,0))),"",INDEX('Policy Characteristics'!F:F,MATCH($C1613,'Policy Characteristics'!$C:$C,0)))</f>
        <v>0</v>
      </c>
      <c r="M1613" s="205">
        <f>IF(ISBLANK(INDEX('Policy Characteristics'!G:G,MATCH($C1613,'Policy Characteristics'!$C:$C,0))),"",INDEX('Policy Characteristics'!G:G,MATCH($C1613,'Policy Characteristics'!$C:$C,0)))</f>
        <v>1</v>
      </c>
      <c r="N1613" s="205">
        <f>IF(ISBLANK(INDEX('Policy Characteristics'!H:H,MATCH($C1613,'Policy Characteristics'!$C:$C,0))),"",INDEX('Policy Characteristics'!H:H,MATCH($C1613,'Policy Characteristics'!$C:$C,0)))</f>
        <v>0.01</v>
      </c>
      <c r="O1613" s="76" t="str">
        <f>IF(ISBLANK(INDEX('Policy Characteristics'!I:I,MATCH($C1613,'Policy Characteristics'!$C:$C,0))),"",INDEX('Policy Characteristics'!I:I,MATCH($C1613,'Policy Characteristics'!$C:$C,0)))</f>
        <v>% of potential achieved</v>
      </c>
      <c r="P1613" s="76" t="str">
        <f>IF(ISBLANK(INDEX('Policy Characteristics'!J:J,MATCH($C1613,'Policy Characteristics'!$C:$C,0))),"",INDEX('Policy Characteristics'!J:J,MATCH($C1613,'Policy Characteristics'!$C:$C,0)))</f>
        <v>**Description:** This policy increases CO2 sequestration by restoring wetlands and riparian forest buffers.  // **Guidance for setting values:** If this policy is fully implemented, 2.5 million acres of wetlands will be restored and the 6 percent of US stream miles associated with agricultural use will be restored.</v>
      </c>
      <c r="Q1613" s="76" t="str">
        <f>IF(ISBLANK(INDEX('Policy Characteristics'!K:K,MATCH($C1613,'Policy Characteristics'!$C:$C,0))),"",INDEX('Policy Characteristics'!K:K,MATCH($C1613,'Policy Characteristics'!$C:$C,0)))</f>
        <v/>
      </c>
      <c r="R1613" s="76" t="str">
        <f>IF(ISBLANK(INDEX('Policy Characteristics'!L:L,MATCH($C1613,'Policy Characteristics'!$C:$C,0))),"",INDEX('Policy Characteristics'!L:L,MATCH($C1613,'Policy Characteristics'!$C:$C,0)))</f>
        <v>peatland-restoration.html</v>
      </c>
    </row>
    <row r="1614" spans="1:18" x14ac:dyDescent="0.25">
      <c r="A1614" s="76" t="str">
        <f>IF(ISBLANK(INDEX('Policy Characteristics'!A:A,MATCH($C1614,'Policy Characteristics'!$C:$C,0))),"",INDEX('Policy Characteristics'!A:A,MATCH($C1614,'Policy Characteristics'!$C:$C,0)))</f>
        <v>Agriculture, Land Use, and Forestry</v>
      </c>
      <c r="B1614" s="200" t="str">
        <f>IF(ISBLANK(INDEX('Policy Characteristics'!B:B,MATCH($C1614,'Policy Characteristics'!$C:$C,0))),"",INDEX('Policy Characteristics'!B:B,MATCH($C1614,'Policy Characteristics'!$C:$C,0)))</f>
        <v>Shift to Non-Animal Products</v>
      </c>
      <c r="C1614" t="s">
        <v>684</v>
      </c>
      <c r="D1614" s="88"/>
      <c r="E1614" s="88"/>
      <c r="F1614" s="88"/>
      <c r="G1614" s="88"/>
      <c r="H1614" s="15">
        <v>434</v>
      </c>
      <c r="I1614" s="213" t="s">
        <v>43</v>
      </c>
      <c r="J1614" s="202" t="str">
        <f>IF(ISBLANK(INDEX('Policy Characteristics'!D:D,MATCH($C1614,'Policy Characteristics'!$C:$C,0))),"",INDEX('Policy Characteristics'!D:D,MATCH($C1614,'Policy Characteristics'!$C:$C,0)))</f>
        <v>Shift to Non-Animal Products</v>
      </c>
      <c r="K1614" s="76" t="str">
        <f>IF(ISBLANK(INDEX('Policy Characteristics'!E:E,MATCH($C1614,'Policy Characteristics'!$C:$C,0))),"",INDEX('Policy Characteristics'!E:E,MATCH($C1614,'Policy Characteristics'!$C:$C,0)))</f>
        <v>indst shift to nonanimal products</v>
      </c>
      <c r="L1614" s="205">
        <f>IF(ISBLANK(INDEX('Policy Characteristics'!F:F,MATCH($C1614,'Policy Characteristics'!$C:$C,0))),"",INDEX('Policy Characteristics'!F:F,MATCH($C1614,'Policy Characteristics'!$C:$C,0)))</f>
        <v>0</v>
      </c>
      <c r="M1614" s="205">
        <f>IF(ISBLANK(INDEX('Policy Characteristics'!G:G,MATCH($C1614,'Policy Characteristics'!$C:$C,0))),"",INDEX('Policy Characteristics'!G:G,MATCH($C1614,'Policy Characteristics'!$C:$C,0)))</f>
        <v>1</v>
      </c>
      <c r="N1614" s="205">
        <f>IF(ISBLANK(INDEX('Policy Characteristics'!H:H,MATCH($C1614,'Policy Characteristics'!$C:$C,0))),"",INDEX('Policy Characteristics'!H:H,MATCH($C1614,'Policy Characteristics'!$C:$C,0)))</f>
        <v>0.01</v>
      </c>
      <c r="O1614" s="76" t="str">
        <f>IF(ISBLANK(INDEX('Policy Characteristics'!I:I,MATCH($C1614,'Policy Characteristics'!$C:$C,0))),"",INDEX('Policy Characteristics'!I:I,MATCH($C1614,'Policy Characteristics'!$C:$C,0)))</f>
        <v>% reduction in animal products</v>
      </c>
      <c r="P1614" s="76" t="str">
        <f>IF(ISBLANK(INDEX('Policy Characteristics'!J:J,MATCH($C1614,'Policy Characteristics'!$C:$C,0))),"",INDEX('Policy Characteristics'!J:J,MATCH($C1614,'Policy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14" s="76" t="str">
        <f>IF(ISBLANK(INDEX('Policy Characteristics'!K:K,MATCH($C1614,'Policy Characteristics'!$C:$C,0))),"",INDEX('Policy Characteristics'!K:K,MATCH($C1614,'Policy Characteristics'!$C:$C,0)))</f>
        <v/>
      </c>
      <c r="R1614" s="76" t="str">
        <f>IF(ISBLANK(INDEX('Policy Characteristics'!L:L,MATCH($C1614,'Policy Characteristics'!$C:$C,0))),"",INDEX('Policy Characteristics'!L:L,MATCH($C1614,'Policy Characteristics'!$C:$C,0)))</f>
        <v>shift-to-non-animal-products.html</v>
      </c>
    </row>
    <row r="1615" spans="1:18" s="143" customFormat="1" x14ac:dyDescent="0.25">
      <c r="A1615" s="76" t="str">
        <f>IF(ISBLANK(INDEX('Policy Characteristics'!A:A,MATCH($C1615,'Policy Characteristics'!$C:$C,0))),"",INDEX('Policy Characteristics'!A:A,MATCH($C1615,'Policy Characteristics'!$C:$C,0)))</f>
        <v>District Heat and Hydrogen</v>
      </c>
      <c r="B1615" s="200" t="str">
        <f>IF(ISBLANK(INDEX('Policy Characteristics'!B:B,MATCH($C1615,'Policy Characteristics'!$C:$C,0))),"",INDEX('Policy Characteristics'!B:B,MATCH($C1615,'Policy Characteristics'!$C:$C,0)))</f>
        <v>Use CHP for District Heat</v>
      </c>
      <c r="C1615" s="143" t="s">
        <v>285</v>
      </c>
      <c r="D1615" s="78"/>
      <c r="E1615" s="78"/>
      <c r="F1615" s="78"/>
      <c r="G1615" s="78"/>
      <c r="H1615" s="15">
        <v>68</v>
      </c>
      <c r="I1615" s="201" t="s">
        <v>43</v>
      </c>
      <c r="J1615" s="202" t="str">
        <f>IF(ISBLANK(INDEX('Policy Characteristics'!D:D,MATCH($C1615,'Policy Characteristics'!$C:$C,0))),"",INDEX('Policy Characteristics'!D:D,MATCH($C1615,'Policy Characteristics'!$C:$C,0)))</f>
        <v>District Heat CHP</v>
      </c>
      <c r="K1615" s="76" t="str">
        <f>IF(ISBLANK(INDEX('Policy Characteristics'!E:E,MATCH($C1615,'Policy Characteristics'!$C:$C,0))),"",INDEX('Policy Characteristics'!E:E,MATCH($C1615,'Policy Characteristics'!$C:$C,0)))</f>
        <v>heat convert heat to CHP</v>
      </c>
      <c r="L1615" s="205">
        <f>IF(ISBLANK(INDEX('Policy Characteristics'!F:F,MATCH($C1615,'Policy Characteristics'!$C:$C,0))),"",INDEX('Policy Characteristics'!F:F,MATCH($C1615,'Policy Characteristics'!$C:$C,0)))</f>
        <v>0</v>
      </c>
      <c r="M1615" s="205">
        <f>IF(ISBLANK(INDEX('Policy Characteristics'!G:G,MATCH($C1615,'Policy Characteristics'!$C:$C,0))),"",INDEX('Policy Characteristics'!G:G,MATCH($C1615,'Policy Characteristics'!$C:$C,0)))</f>
        <v>1</v>
      </c>
      <c r="N1615" s="205">
        <f>IF(ISBLANK(INDEX('Policy Characteristics'!H:H,MATCH($C1615,'Policy Characteristics'!$C:$C,0))),"",INDEX('Policy Characteristics'!H:H,MATCH($C1615,'Policy Characteristics'!$C:$C,0)))</f>
        <v>0.01</v>
      </c>
      <c r="O1615" s="76" t="str">
        <f>IF(ISBLANK(INDEX('Policy Characteristics'!I:I,MATCH($C1615,'Policy Characteristics'!$C:$C,0))),"",INDEX('Policy Characteristics'!I:I,MATCH($C1615,'Policy Characteristics'!$C:$C,0)))</f>
        <v>% non-CHP heat converted</v>
      </c>
      <c r="P1615" s="76" t="str">
        <f>IF(ISBLANK(INDEX('Policy Characteristics'!J:J,MATCH($C1615,'Policy Characteristics'!$C:$C,0))),"",INDEX('Policy Characteristics'!J:J,MATCH($C1615,'Policy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15" s="76" t="str">
        <f>IF(ISBLANK(INDEX('Policy Characteristics'!K:K,MATCH($C1615,'Policy Characteristics'!$C:$C,0))),"",INDEX('Policy Characteristics'!K:K,MATCH($C1615,'Policy Characteristics'!$C:$C,0)))</f>
        <v>district-heating.html#chp</v>
      </c>
      <c r="R1615" s="76" t="str">
        <f>IF(ISBLANK(INDEX('Policy Characteristics'!L:L,MATCH($C1615,'Policy Characteristics'!$C:$C,0))),"",INDEX('Policy Characteristics'!L:L,MATCH($C1615,'Policy Characteristics'!$C:$C,0)))</f>
        <v>convert-non-chp-heat-production.html</v>
      </c>
    </row>
    <row r="1616" spans="1:18" s="143" customFormat="1" x14ac:dyDescent="0.25">
      <c r="A1616" s="76" t="str">
        <f>IF(ISBLANK(INDEX('Policy Characteristics'!A:A,MATCH($C1616,'Policy Characteristics'!$C:$C,0))),"",INDEX('Policy Characteristics'!A:A,MATCH($C1616,'Policy Characteristics'!$C:$C,0)))</f>
        <v>District Heat and Hydrogen</v>
      </c>
      <c r="B1616" s="200" t="str">
        <f>IF(ISBLANK(INDEX('Policy Characteristics'!B:B,MATCH($C1616,'Policy Characteristics'!$C:$C,0))),"",INDEX('Policy Characteristics'!B:B,MATCH($C1616,'Policy Characteristics'!$C:$C,0)))</f>
        <v>Produce District Heat with Electricity</v>
      </c>
      <c r="C1616" s="143" t="s">
        <v>979</v>
      </c>
      <c r="D1616" s="78"/>
      <c r="E1616" s="78"/>
      <c r="F1616" s="78"/>
      <c r="G1616" s="78"/>
      <c r="H1616" s="15">
        <v>176</v>
      </c>
      <c r="I1616" s="201" t="s">
        <v>43</v>
      </c>
      <c r="J1616" s="202" t="str">
        <f>IF(ISBLANK(INDEX('Policy Characteristics'!D:D,MATCH($C1616,'Policy Characteristics'!$C:$C,0))),"",INDEX('Policy Characteristics'!D:D,MATCH($C1616,'Policy Characteristics'!$C:$C,0)))</f>
        <v>District Heat Fuel Switching</v>
      </c>
      <c r="K1616" s="76" t="str">
        <f>IF(ISBLANK(INDEX('Policy Characteristics'!E:E,MATCH($C1616,'Policy Characteristics'!$C:$C,0))),"",INDEX('Policy Characteristics'!E:E,MATCH($C1616,'Policy Characteristics'!$C:$C,0)))</f>
        <v>heat fuel type shifting</v>
      </c>
      <c r="L1616" s="205">
        <f>IF(ISBLANK(INDEX('Policy Characteristics'!F:F,MATCH($C1616,'Policy Characteristics'!$C:$C,0))),"",INDEX('Policy Characteristics'!F:F,MATCH($C1616,'Policy Characteristics'!$C:$C,0)))</f>
        <v>0</v>
      </c>
      <c r="M1616" s="205">
        <f>IF(ISBLANK(INDEX('Policy Characteristics'!G:G,MATCH($C1616,'Policy Characteristics'!$C:$C,0))),"",INDEX('Policy Characteristics'!G:G,MATCH($C1616,'Policy Characteristics'!$C:$C,0)))</f>
        <v>1</v>
      </c>
      <c r="N1616" s="205">
        <f>IF(ISBLANK(INDEX('Policy Characteristics'!H:H,MATCH($C1616,'Policy Characteristics'!$C:$C,0))),"",INDEX('Policy Characteristics'!H:H,MATCH($C1616,'Policy Characteristics'!$C:$C,0)))</f>
        <v>0.01</v>
      </c>
      <c r="O1616" s="76" t="str">
        <f>IF(ISBLANK(INDEX('Policy Characteristics'!I:I,MATCH($C1616,'Policy Characteristics'!$C:$C,0))),"",INDEX('Policy Characteristics'!I:I,MATCH($C1616,'Policy Characteristics'!$C:$C,0)))</f>
        <v>% of fuel use</v>
      </c>
      <c r="P1616" s="76" t="str">
        <f>IF(ISBLANK(INDEX('Policy Characteristics'!J:J,MATCH($C1616,'Policy Characteristics'!$C:$C,0))),"",INDEX('Policy Characteristics'!J:J,MATCH($C1616,'Policy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16" s="76" t="str">
        <f>IF(ISBLANK(INDEX('Policy Characteristics'!K:K,MATCH($C1616,'Policy Characteristics'!$C:$C,0))),"",INDEX('Policy Characteristics'!K:K,MATCH($C1616,'Policy Characteristics'!$C:$C,0)))</f>
        <v>district-heating.html#convert-coal</v>
      </c>
      <c r="R1616" s="76" t="str">
        <f>IF(ISBLANK(INDEX('Policy Characteristics'!L:L,MATCH($C1616,'Policy Characteristics'!$C:$C,0))),"",INDEX('Policy Characteristics'!L:L,MATCH($C1616,'Policy Characteristics'!$C:$C,0)))</f>
        <v>district-heat-fuel-switching.html</v>
      </c>
    </row>
    <row r="1617" spans="1:18" s="143" customFormat="1" x14ac:dyDescent="0.25">
      <c r="A1617" s="76" t="str">
        <f>IF(ISBLANK(INDEX('Policy Characteristics'!A:A,MATCH($C1617,'Policy Characteristics'!$C:$C,0))),"",INDEX('Policy Characteristics'!A:A,MATCH($C1617,'Policy Characteristics'!$C:$C,0)))</f>
        <v>District Heat and Hydrogen</v>
      </c>
      <c r="B1617" s="200" t="str">
        <f>IF(ISBLANK(INDEX('Policy Characteristics'!B:B,MATCH($C1617,'Policy Characteristics'!$C:$C,0))),"",INDEX('Policy Characteristics'!B:B,MATCH($C1617,'Policy Characteristics'!$C:$C,0)))</f>
        <v>Shift Hydrogen Production Pathways</v>
      </c>
      <c r="C1617" s="143" t="s">
        <v>721</v>
      </c>
      <c r="D1617" s="78"/>
      <c r="E1617" s="78"/>
      <c r="F1617" s="78"/>
      <c r="G1617" s="78"/>
      <c r="H1617" s="15">
        <v>450</v>
      </c>
      <c r="I1617" s="201" t="s">
        <v>43</v>
      </c>
      <c r="J1617" s="202" t="str">
        <f>IF(ISBLANK(INDEX('Policy Characteristics'!D:D,MATCH($C1617,'Policy Characteristics'!$C:$C,0))),"",INDEX('Policy Characteristics'!D:D,MATCH($C1617,'Policy Characteristics'!$C:$C,0)))</f>
        <v>Shift Hydrogen Production Pathways</v>
      </c>
      <c r="K1617" s="76" t="str">
        <f>IF(ISBLANK(INDEX('Policy Characteristics'!E:E,MATCH($C1617,'Policy Characteristics'!$C:$C,0))),"",INDEX('Policy Characteristics'!E:E,MATCH($C1617,'Policy Characteristics'!$C:$C,0)))</f>
        <v>hydgn shift production pathways</v>
      </c>
      <c r="L1617" s="205">
        <f>IF(ISBLANK(INDEX('Policy Characteristics'!F:F,MATCH($C1617,'Policy Characteristics'!$C:$C,0))),"",INDEX('Policy Characteristics'!F:F,MATCH($C1617,'Policy Characteristics'!$C:$C,0)))</f>
        <v>0</v>
      </c>
      <c r="M1617" s="205">
        <f>IF(ISBLANK(INDEX('Policy Characteristics'!G:G,MATCH($C1617,'Policy Characteristics'!$C:$C,0))),"",INDEX('Policy Characteristics'!G:G,MATCH($C1617,'Policy Characteristics'!$C:$C,0)))</f>
        <v>1</v>
      </c>
      <c r="N1617" s="205">
        <f>IF(ISBLANK(INDEX('Policy Characteristics'!H:H,MATCH($C1617,'Policy Characteristics'!$C:$C,0))),"",INDEX('Policy Characteristics'!H:H,MATCH($C1617,'Policy Characteristics'!$C:$C,0)))</f>
        <v>0.01</v>
      </c>
      <c r="O1617" s="76" t="str">
        <f>IF(ISBLANK(INDEX('Policy Characteristics'!I:I,MATCH($C1617,'Policy Characteristics'!$C:$C,0))),"",INDEX('Policy Characteristics'!I:I,MATCH($C1617,'Policy Characteristics'!$C:$C,0)))</f>
        <v>% of hydrogen production</v>
      </c>
      <c r="P1617" s="76" t="str">
        <f>IF(ISBLANK(INDEX('Policy Characteristics'!J:J,MATCH($C1617,'Policy Characteristics'!$C:$C,0))),"",INDEX('Policy Characteristics'!J:J,MATCH($C1617,'Policy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2025, in the United States, roughly 95% of hydrogen is produced via steam reforming of natural gas and 5% is produced via electrolysis. These shares are projected to shift towards electrolysis in the BAU scenario due to hydrogen tax credits provided by the Inflation Reduction Act.</v>
      </c>
      <c r="Q1617" s="76" t="str">
        <f>IF(ISBLANK(INDEX('Policy Characteristics'!K:K,MATCH($C1617,'Policy Characteristics'!$C:$C,0))),"",INDEX('Policy Characteristics'!K:K,MATCH($C1617,'Policy Characteristics'!$C:$C,0)))</f>
        <v/>
      </c>
      <c r="R1617" s="76" t="str">
        <f>IF(ISBLANK(INDEX('Policy Characteristics'!L:L,MATCH($C1617,'Policy Characteristics'!$C:$C,0))),"",INDEX('Policy Characteristics'!L:L,MATCH($C1617,'Policy Characteristics'!$C:$C,0)))</f>
        <v>switch-hydrogen-production-pathway.html</v>
      </c>
    </row>
    <row r="1618" spans="1:18" s="143" customFormat="1" x14ac:dyDescent="0.25">
      <c r="A1618" s="76" t="str">
        <f>IF(ISBLANK(INDEX('Policy Characteristics'!A:A,MATCH($C1618,'Policy Characteristics'!$C:$C,0))),"",INDEX('Policy Characteristics'!A:A,MATCH($C1618,'Policy Characteristics'!$C:$C,0)))</f>
        <v>District Heat and Hydrogen</v>
      </c>
      <c r="B1618" s="200" t="str">
        <f>IF(ISBLANK(INDEX('Policy Characteristics'!B:B,MATCH($C1618,'Policy Characteristics'!$C:$C,0))),"",INDEX('Policy Characteristics'!B:B,MATCH($C1618,'Policy Characteristics'!$C:$C,0)))</f>
        <v>Non BAU Hydrogen Production Shifting</v>
      </c>
      <c r="C1618" t="s">
        <v>1940</v>
      </c>
      <c r="D1618" s="78"/>
      <c r="E1618" s="78"/>
      <c r="F1618" s="78"/>
      <c r="G1618" s="78"/>
      <c r="H1618" s="15">
        <v>2722</v>
      </c>
      <c r="I1618" s="201" t="s">
        <v>43</v>
      </c>
      <c r="J1618" s="202" t="str">
        <f>IF(ISBLANK(INDEX('Policy Characteristics'!D:D,MATCH($C1618,'Policy Characteristics'!$C:$C,0))),"",INDEX('Policy Characteristics'!D:D,MATCH($C1618,'Policy Characteristics'!$C:$C,0)))</f>
        <v>Hydrogen Steam Methane Reforming</v>
      </c>
      <c r="K1618" s="76" t="str">
        <f>IF(ISBLANK(INDEX('Policy Characteristics'!E:E,MATCH($C1618,'Policy Characteristics'!$C:$C,0))),"",INDEX('Policy Characteristics'!E:E,MATCH($C1618,'Policy Characteristics'!$C:$C,0)))</f>
        <v>hydgn non BAU shift</v>
      </c>
      <c r="L1618" s="205">
        <f>IF(ISBLANK(INDEX('Policy Characteristics'!F:F,MATCH($C1618,'Policy Characteristics'!$C:$C,0))),"",INDEX('Policy Characteristics'!F:F,MATCH($C1618,'Policy Characteristics'!$C:$C,0)))</f>
        <v>0</v>
      </c>
      <c r="M1618" s="205">
        <f>IF(ISBLANK(INDEX('Policy Characteristics'!G:G,MATCH($C1618,'Policy Characteristics'!$C:$C,0))),"",INDEX('Policy Characteristics'!G:G,MATCH($C1618,'Policy Characteristics'!$C:$C,0)))</f>
        <v>1</v>
      </c>
      <c r="N1618" s="205">
        <f>IF(ISBLANK(INDEX('Policy Characteristics'!H:H,MATCH($C1618,'Policy Characteristics'!$C:$C,0))),"",INDEX('Policy Characteristics'!H:H,MATCH($C1618,'Policy Characteristics'!$C:$C,0)))</f>
        <v>1</v>
      </c>
      <c r="O1618" s="76" t="str">
        <f>IF(ISBLANK(INDEX('Policy Characteristics'!I:I,MATCH($C1618,'Policy Characteristics'!$C:$C,0))),"",INDEX('Policy Characteristics'!I:I,MATCH($C1618,'Policy Characteristics'!$C:$C,0)))</f>
        <v>on/off</v>
      </c>
      <c r="P1618" s="76" t="str">
        <f>IF(ISBLANK(INDEX('Policy Characteristics'!J:J,MATCH($C1618,'Policy Characteristics'!$C:$C,0))),"",INDEX('Policy Characteristics'!J:J,MATCH($C1618,'Policy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“Non-BAU Hydrogen Production Pathways lever is enabled, it causes hydrogen production pathway shifting to work in the opposite direction, shifting hydrogen production to steam methane reforming. // **Guidance for setting values:** As of 2025, in the United States, roughly 95% of hydrogen is produced via steam reforming of natural gas and 5% is produced via electrolysis. These shares are projected to shift towards electrolysis in the BAU scenario due to hydrogen tax credits provided by the Inflation Reduction Act. Enabling this lever can be used to model repealing the Inflation Reduction Act tax credits.</v>
      </c>
      <c r="Q1618" s="76" t="str">
        <f>IF(ISBLANK(INDEX('Policy Characteristics'!K:K,MATCH($C1618,'Policy Characteristics'!$C:$C,0))),"",INDEX('Policy Characteristics'!K:K,MATCH($C1618,'Policy Characteristics'!$C:$C,0)))</f>
        <v/>
      </c>
      <c r="R1618" s="76" t="str">
        <f>IF(ISBLANK(INDEX('Policy Characteristics'!L:L,MATCH($C1618,'Policy Characteristics'!$C:$C,0))),"",INDEX('Policy Characteristics'!L:L,MATCH($C1618,'Policy Characteristics'!$C:$C,0)))</f>
        <v>switch-hydrogen-production-pathway.html</v>
      </c>
    </row>
    <row r="1619" spans="1:18" s="76" customFormat="1" x14ac:dyDescent="0.25">
      <c r="A1619" s="76" t="str">
        <f>IF(ISBLANK(INDEX('Policy Characteristics'!A:A,MATCH($C1619,'Policy Characteristics'!$C:$C,0))),"",INDEX('Policy Characteristics'!A:A,MATCH($C1619,'Policy Characteristics'!$C:$C,0)))</f>
        <v>Cross-Sector</v>
      </c>
      <c r="B1619" s="200" t="str">
        <f>IF(ISBLANK(INDEX('Policy Characteristics'!B:B,MATCH($C1619,'Policy Characteristics'!$C:$C,0))),"",INDEX('Policy Characteristics'!B:B,MATCH($C1619,'Policy Characteristics'!$C:$C,0)))</f>
        <v>Carbon Price</v>
      </c>
      <c r="C1619" t="s">
        <v>655</v>
      </c>
      <c r="D1619" s="88" t="s">
        <v>330</v>
      </c>
      <c r="E1619" s="88"/>
      <c r="F1619" s="88" t="s">
        <v>334</v>
      </c>
      <c r="G1619" s="88"/>
      <c r="H1619" s="15">
        <v>171</v>
      </c>
      <c r="I1619" s="213" t="s">
        <v>43</v>
      </c>
      <c r="J1619" s="202" t="str">
        <f>IF(ISBLANK(INDEX('Policy Characteristics'!D:D,MATCH($C1619,'Policy Characteristics'!$C:$C,0))),"",INDEX('Policy Characteristics'!D:D,MATCH($C1619,'Policy Characteristics'!$C:$C,0)))</f>
        <v>Carbon Price</v>
      </c>
      <c r="K1619" s="76" t="str">
        <f>IF(ISBLANK(INDEX('Policy Characteristics'!E:E,MATCH($C1619,'Policy Characteristics'!$C:$C,0))),"",INDEX('Policy Characteristics'!E:E,MATCH($C1619,'Policy Characteristics'!$C:$C,0)))</f>
        <v>cross carbon tax</v>
      </c>
      <c r="L1619" s="76">
        <f>IF(ISBLANK(INDEX('Policy Characteristics'!F:F,MATCH($C1619,'Policy Characteristics'!$C:$C,0))),"",INDEX('Policy Characteristics'!F:F,MATCH($C1619,'Policy Characteristics'!$C:$C,0)))</f>
        <v>0</v>
      </c>
      <c r="M1619" s="76">
        <f>IF(ISBLANK(INDEX('Policy Characteristics'!G:G,MATCH($C1619,'Policy Characteristics'!$C:$C,0))),"",INDEX('Policy Characteristics'!G:G,MATCH($C1619,'Policy Characteristics'!$C:$C,0)))</f>
        <v>300</v>
      </c>
      <c r="N1619" s="76">
        <f>IF(ISBLANK(INDEX('Policy Characteristics'!H:H,MATCH($C1619,'Policy Characteristics'!$C:$C,0))),"",INDEX('Policy Characteristics'!H:H,MATCH($C1619,'Policy Characteristics'!$C:$C,0)))</f>
        <v>5</v>
      </c>
      <c r="O1619" s="76" t="str">
        <f>IF(ISBLANK(INDEX('Policy Characteristics'!I:I,MATCH($C1619,'Policy Characteristics'!$C:$C,0))),"",INDEX('Policy Characteristics'!I:I,MATCH($C1619,'Policy Characteristics'!$C:$C,0)))</f>
        <v>$/metric ton CO2e</v>
      </c>
      <c r="P1619" s="76" t="str">
        <f>IF(ISBLANK(INDEX('Policy Characteristics'!J:J,MATCH($C1619,'Policy Characteristics'!$C:$C,0))),"",INDEX('Policy Characteristics'!J:J,MATCH($C1619,'Policy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19" s="76" t="str">
        <f>IF(ISBLANK(INDEX('Policy Characteristics'!K:K,MATCH($C1619,'Policy Characteristics'!$C:$C,0))),"",INDEX('Policy Characteristics'!K:K,MATCH($C1619,'Policy Characteristics'!$C:$C,0)))</f>
        <v>fuels.html#carbon-tax</v>
      </c>
      <c r="R1619" s="76" t="str">
        <f>IF(ISBLANK(INDEX('Policy Characteristics'!L:L,MATCH($C1619,'Policy Characteristics'!$C:$C,0))),"",INDEX('Policy Characteristics'!L:L,MATCH($C1619,'Policy Characteristics'!$C:$C,0)))</f>
        <v>carbon-tax.html</v>
      </c>
    </row>
    <row r="1620" spans="1:18" s="76" customFormat="1" x14ac:dyDescent="0.25">
      <c r="A1620" s="76" t="str">
        <f>IF(ISBLANK(INDEX('Policy Characteristics'!A:A,MATCH($C1620,'Policy Characteristics'!$C:$C,0))),"",INDEX('Policy Characteristics'!A:A,MATCH($C1620,'Policy Characteristics'!$C:$C,0)))</f>
        <v>Cross-Sector</v>
      </c>
      <c r="B1620" s="200" t="str">
        <f>IF(ISBLANK(INDEX('Policy Characteristics'!B:B,MATCH($C1620,'Policy Characteristics'!$C:$C,0))),"",INDEX('Policy Characteristics'!B:B,MATCH($C1620,'Policy Characteristics'!$C:$C,0)))</f>
        <v>Carbon Price</v>
      </c>
      <c r="C1620" s="76" t="str">
        <f t="shared" ref="C1620:C1624" si="48">C$1619</f>
        <v>Additional Carbon Tax Rate</v>
      </c>
      <c r="D1620" s="88" t="s">
        <v>338</v>
      </c>
      <c r="E1620" s="88"/>
      <c r="F1620" s="88" t="s">
        <v>339</v>
      </c>
      <c r="G1620" s="88"/>
      <c r="H1620" s="15">
        <v>172</v>
      </c>
      <c r="I1620" s="213" t="s">
        <v>43</v>
      </c>
      <c r="J1620" s="202" t="str">
        <f>IF(ISBLANK(INDEX('Policy Characteristics'!D:D,MATCH($C1620,'Policy Characteristics'!$C:$C,0))),"",INDEX('Policy Characteristics'!D:D,MATCH($C1620,'Policy Characteristics'!$C:$C,0)))</f>
        <v>Carbon Price</v>
      </c>
      <c r="K1620" s="76" t="str">
        <f>IF(ISBLANK(INDEX('Policy Characteristics'!E:E,MATCH($C1620,'Policy Characteristics'!$C:$C,0))),"",INDEX('Policy Characteristics'!E:E,MATCH($C1620,'Policy Characteristics'!$C:$C,0)))</f>
        <v>cross carbon tax</v>
      </c>
      <c r="L1620" s="76">
        <f>IF(ISBLANK(INDEX('Policy Characteristics'!F:F,MATCH($C1620,'Policy Characteristics'!$C:$C,0))),"",INDEX('Policy Characteristics'!F:F,MATCH($C1620,'Policy Characteristics'!$C:$C,0)))</f>
        <v>0</v>
      </c>
      <c r="M1620" s="76">
        <f>IF(ISBLANK(INDEX('Policy Characteristics'!G:G,MATCH($C1620,'Policy Characteristics'!$C:$C,0))),"",INDEX('Policy Characteristics'!G:G,MATCH($C1620,'Policy Characteristics'!$C:$C,0)))</f>
        <v>300</v>
      </c>
      <c r="N1620" s="76">
        <f>IF(ISBLANK(INDEX('Policy Characteristics'!H:H,MATCH($C1620,'Policy Characteristics'!$C:$C,0))),"",INDEX('Policy Characteristics'!H:H,MATCH($C1620,'Policy Characteristics'!$C:$C,0)))</f>
        <v>5</v>
      </c>
      <c r="O1620" s="76" t="str">
        <f>IF(ISBLANK(INDEX('Policy Characteristics'!I:I,MATCH($C1620,'Policy Characteristics'!$C:$C,0))),"",INDEX('Policy Characteristics'!I:I,MATCH($C1620,'Policy Characteristics'!$C:$C,0)))</f>
        <v>$/metric ton CO2e</v>
      </c>
      <c r="P1620" s="76" t="str">
        <f>IF(ISBLANK(INDEX('Policy Characteristics'!J:J,MATCH($C1620,'Policy Characteristics'!$C:$C,0))),"",INDEX('Policy Characteristics'!J:J,MATCH($C1620,'Policy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20" s="76" t="str">
        <f>IF(ISBLANK(INDEX('Policy Characteristics'!K:K,MATCH($C1620,'Policy Characteristics'!$C:$C,0))),"",INDEX('Policy Characteristics'!K:K,MATCH($C1620,'Policy Characteristics'!$C:$C,0)))</f>
        <v>fuels.html#carbon-tax</v>
      </c>
      <c r="R1620" s="76" t="str">
        <f>IF(ISBLANK(INDEX('Policy Characteristics'!L:L,MATCH($C1620,'Policy Characteristics'!$C:$C,0))),"",INDEX('Policy Characteristics'!L:L,MATCH($C1620,'Policy Characteristics'!$C:$C,0)))</f>
        <v>carbon-tax.html</v>
      </c>
    </row>
    <row r="1621" spans="1:18" s="76" customFormat="1" x14ac:dyDescent="0.25">
      <c r="A1621" s="76" t="str">
        <f>IF(ISBLANK(INDEX('Policy Characteristics'!A:A,MATCH($C1621,'Policy Characteristics'!$C:$C,0))),"",INDEX('Policy Characteristics'!A:A,MATCH($C1621,'Policy Characteristics'!$C:$C,0)))</f>
        <v>Cross-Sector</v>
      </c>
      <c r="B1621" s="200" t="str">
        <f>IF(ISBLANK(INDEX('Policy Characteristics'!B:B,MATCH($C1621,'Policy Characteristics'!$C:$C,0))),"",INDEX('Policy Characteristics'!B:B,MATCH($C1621,'Policy Characteristics'!$C:$C,0)))</f>
        <v>Carbon Price</v>
      </c>
      <c r="C1621" s="76" t="str">
        <f t="shared" si="48"/>
        <v>Additional Carbon Tax Rate</v>
      </c>
      <c r="D1621" s="88" t="s">
        <v>332</v>
      </c>
      <c r="E1621" s="88"/>
      <c r="F1621" s="88" t="s">
        <v>336</v>
      </c>
      <c r="G1621" s="88"/>
      <c r="H1621" s="15">
        <v>173</v>
      </c>
      <c r="I1621" s="213" t="s">
        <v>43</v>
      </c>
      <c r="J1621" s="202" t="str">
        <f>IF(ISBLANK(INDEX('Policy Characteristics'!D:D,MATCH($C1621,'Policy Characteristics'!$C:$C,0))),"",INDEX('Policy Characteristics'!D:D,MATCH($C1621,'Policy Characteristics'!$C:$C,0)))</f>
        <v>Carbon Price</v>
      </c>
      <c r="K1621" s="76" t="str">
        <f>IF(ISBLANK(INDEX('Policy Characteristics'!E:E,MATCH($C1621,'Policy Characteristics'!$C:$C,0))),"",INDEX('Policy Characteristics'!E:E,MATCH($C1621,'Policy Characteristics'!$C:$C,0)))</f>
        <v>cross carbon tax</v>
      </c>
      <c r="L1621" s="76">
        <f>IF(ISBLANK(INDEX('Policy Characteristics'!F:F,MATCH($C1621,'Policy Characteristics'!$C:$C,0))),"",INDEX('Policy Characteristics'!F:F,MATCH($C1621,'Policy Characteristics'!$C:$C,0)))</f>
        <v>0</v>
      </c>
      <c r="M1621" s="76">
        <f>IF(ISBLANK(INDEX('Policy Characteristics'!G:G,MATCH($C1621,'Policy Characteristics'!$C:$C,0))),"",INDEX('Policy Characteristics'!G:G,MATCH($C1621,'Policy Characteristics'!$C:$C,0)))</f>
        <v>300</v>
      </c>
      <c r="N1621" s="76">
        <f>IF(ISBLANK(INDEX('Policy Characteristics'!H:H,MATCH($C1621,'Policy Characteristics'!$C:$C,0))),"",INDEX('Policy Characteristics'!H:H,MATCH($C1621,'Policy Characteristics'!$C:$C,0)))</f>
        <v>5</v>
      </c>
      <c r="O1621" s="76" t="str">
        <f>IF(ISBLANK(INDEX('Policy Characteristics'!I:I,MATCH($C1621,'Policy Characteristics'!$C:$C,0))),"",INDEX('Policy Characteristics'!I:I,MATCH($C1621,'Policy Characteristics'!$C:$C,0)))</f>
        <v>$/metric ton CO2e</v>
      </c>
      <c r="P1621" s="76" t="str">
        <f>IF(ISBLANK(INDEX('Policy Characteristics'!J:J,MATCH($C1621,'Policy Characteristics'!$C:$C,0))),"",INDEX('Policy Characteristics'!J:J,MATCH($C1621,'Policy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21" s="76" t="str">
        <f>IF(ISBLANK(INDEX('Policy Characteristics'!K:K,MATCH($C1621,'Policy Characteristics'!$C:$C,0))),"",INDEX('Policy Characteristics'!K:K,MATCH($C1621,'Policy Characteristics'!$C:$C,0)))</f>
        <v>fuels.html#carbon-tax</v>
      </c>
      <c r="R1621" s="76" t="str">
        <f>IF(ISBLANK(INDEX('Policy Characteristics'!L:L,MATCH($C1621,'Policy Characteristics'!$C:$C,0))),"",INDEX('Policy Characteristics'!L:L,MATCH($C1621,'Policy Characteristics'!$C:$C,0)))</f>
        <v>carbon-tax.html</v>
      </c>
    </row>
    <row r="1622" spans="1:18" s="76" customFormat="1" x14ac:dyDescent="0.25">
      <c r="A1622" s="76" t="str">
        <f>IF(ISBLANK(INDEX('Policy Characteristics'!A:A,MATCH($C1622,'Policy Characteristics'!$C:$C,0))),"",INDEX('Policy Characteristics'!A:A,MATCH($C1622,'Policy Characteristics'!$C:$C,0)))</f>
        <v>Cross-Sector</v>
      </c>
      <c r="B1622" s="200" t="str">
        <f>IF(ISBLANK(INDEX('Policy Characteristics'!B:B,MATCH($C1622,'Policy Characteristics'!$C:$C,0))),"",INDEX('Policy Characteristics'!B:B,MATCH($C1622,'Policy Characteristics'!$C:$C,0)))</f>
        <v>Carbon Price</v>
      </c>
      <c r="C1622" s="76" t="str">
        <f t="shared" si="48"/>
        <v>Additional Carbon Tax Rate</v>
      </c>
      <c r="D1622" s="88" t="s">
        <v>333</v>
      </c>
      <c r="E1622" s="88"/>
      <c r="F1622" s="88" t="s">
        <v>337</v>
      </c>
      <c r="G1622" s="88"/>
      <c r="H1622" s="15">
        <v>174</v>
      </c>
      <c r="I1622" s="213" t="s">
        <v>43</v>
      </c>
      <c r="J1622" s="202" t="str">
        <f>IF(ISBLANK(INDEX('Policy Characteristics'!D:D,MATCH($C1622,'Policy Characteristics'!$C:$C,0))),"",INDEX('Policy Characteristics'!D:D,MATCH($C1622,'Policy Characteristics'!$C:$C,0)))</f>
        <v>Carbon Price</v>
      </c>
      <c r="K1622" s="76" t="str">
        <f>IF(ISBLANK(INDEX('Policy Characteristics'!E:E,MATCH($C1622,'Policy Characteristics'!$C:$C,0))),"",INDEX('Policy Characteristics'!E:E,MATCH($C1622,'Policy Characteristics'!$C:$C,0)))</f>
        <v>cross carbon tax</v>
      </c>
      <c r="L1622" s="76">
        <f>IF(ISBLANK(INDEX('Policy Characteristics'!F:F,MATCH($C1622,'Policy Characteristics'!$C:$C,0))),"",INDEX('Policy Characteristics'!F:F,MATCH($C1622,'Policy Characteristics'!$C:$C,0)))</f>
        <v>0</v>
      </c>
      <c r="M1622" s="76">
        <f>IF(ISBLANK(INDEX('Policy Characteristics'!G:G,MATCH($C1622,'Policy Characteristics'!$C:$C,0))),"",INDEX('Policy Characteristics'!G:G,MATCH($C1622,'Policy Characteristics'!$C:$C,0)))</f>
        <v>300</v>
      </c>
      <c r="N1622" s="76">
        <f>IF(ISBLANK(INDEX('Policy Characteristics'!H:H,MATCH($C1622,'Policy Characteristics'!$C:$C,0))),"",INDEX('Policy Characteristics'!H:H,MATCH($C1622,'Policy Characteristics'!$C:$C,0)))</f>
        <v>5</v>
      </c>
      <c r="O1622" s="76" t="str">
        <f>IF(ISBLANK(INDEX('Policy Characteristics'!I:I,MATCH($C1622,'Policy Characteristics'!$C:$C,0))),"",INDEX('Policy Characteristics'!I:I,MATCH($C1622,'Policy Characteristics'!$C:$C,0)))</f>
        <v>$/metric ton CO2e</v>
      </c>
      <c r="P1622" s="76" t="str">
        <f>IF(ISBLANK(INDEX('Policy Characteristics'!J:J,MATCH($C1622,'Policy Characteristics'!$C:$C,0))),"",INDEX('Policy Characteristics'!J:J,MATCH($C1622,'Policy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22" s="76" t="str">
        <f>IF(ISBLANK(INDEX('Policy Characteristics'!K:K,MATCH($C1622,'Policy Characteristics'!$C:$C,0))),"",INDEX('Policy Characteristics'!K:K,MATCH($C1622,'Policy Characteristics'!$C:$C,0)))</f>
        <v>fuels.html#carbon-tax</v>
      </c>
      <c r="R1622" s="76" t="str">
        <f>IF(ISBLANK(INDEX('Policy Characteristics'!L:L,MATCH($C1622,'Policy Characteristics'!$C:$C,0))),"",INDEX('Policy Characteristics'!L:L,MATCH($C1622,'Policy Characteristics'!$C:$C,0)))</f>
        <v>carbon-tax.html</v>
      </c>
    </row>
    <row r="1623" spans="1:18" s="76" customFormat="1" x14ac:dyDescent="0.25">
      <c r="A1623" s="76" t="str">
        <f>IF(ISBLANK(INDEX('Policy Characteristics'!A:A,MATCH($C1623,'Policy Characteristics'!$C:$C,0))),"",INDEX('Policy Characteristics'!A:A,MATCH($C1623,'Policy Characteristics'!$C:$C,0)))</f>
        <v>Cross-Sector</v>
      </c>
      <c r="B1623" s="200" t="str">
        <f>IF(ISBLANK(INDEX('Policy Characteristics'!B:B,MATCH($C1623,'Policy Characteristics'!$C:$C,0))),"",INDEX('Policy Characteristics'!B:B,MATCH($C1623,'Policy Characteristics'!$C:$C,0)))</f>
        <v>Carbon Price</v>
      </c>
      <c r="C1623" s="76" t="str">
        <f t="shared" si="48"/>
        <v>Additional Carbon Tax Rate</v>
      </c>
      <c r="D1623" s="88" t="s">
        <v>331</v>
      </c>
      <c r="E1623" s="88"/>
      <c r="F1623" s="88" t="s">
        <v>335</v>
      </c>
      <c r="G1623" s="88"/>
      <c r="H1623" s="15">
        <v>175</v>
      </c>
      <c r="I1623" s="213" t="s">
        <v>43</v>
      </c>
      <c r="J1623" s="202" t="str">
        <f>IF(ISBLANK(INDEX('Policy Characteristics'!D:D,MATCH($C1623,'Policy Characteristics'!$C:$C,0))),"",INDEX('Policy Characteristics'!D:D,MATCH($C1623,'Policy Characteristics'!$C:$C,0)))</f>
        <v>Carbon Price</v>
      </c>
      <c r="K1623" s="76" t="str">
        <f>IF(ISBLANK(INDEX('Policy Characteristics'!E:E,MATCH($C1623,'Policy Characteristics'!$C:$C,0))),"",INDEX('Policy Characteristics'!E:E,MATCH($C1623,'Policy Characteristics'!$C:$C,0)))</f>
        <v>cross carbon tax</v>
      </c>
      <c r="L1623" s="76">
        <f>IF(ISBLANK(INDEX('Policy Characteristics'!F:F,MATCH($C1623,'Policy Characteristics'!$C:$C,0))),"",INDEX('Policy Characteristics'!F:F,MATCH($C1623,'Policy Characteristics'!$C:$C,0)))</f>
        <v>0</v>
      </c>
      <c r="M1623" s="76">
        <f>IF(ISBLANK(INDEX('Policy Characteristics'!G:G,MATCH($C1623,'Policy Characteristics'!$C:$C,0))),"",INDEX('Policy Characteristics'!G:G,MATCH($C1623,'Policy Characteristics'!$C:$C,0)))</f>
        <v>300</v>
      </c>
      <c r="N1623" s="76">
        <f>IF(ISBLANK(INDEX('Policy Characteristics'!H:H,MATCH($C1623,'Policy Characteristics'!$C:$C,0))),"",INDEX('Policy Characteristics'!H:H,MATCH($C1623,'Policy Characteristics'!$C:$C,0)))</f>
        <v>5</v>
      </c>
      <c r="O1623" s="76" t="str">
        <f>IF(ISBLANK(INDEX('Policy Characteristics'!I:I,MATCH($C1623,'Policy Characteristics'!$C:$C,0))),"",INDEX('Policy Characteristics'!I:I,MATCH($C1623,'Policy Characteristics'!$C:$C,0)))</f>
        <v>$/metric ton CO2e</v>
      </c>
      <c r="P1623" s="76" t="str">
        <f>IF(ISBLANK(INDEX('Policy Characteristics'!J:J,MATCH($C1623,'Policy Characteristics'!$C:$C,0))),"",INDEX('Policy Characteristics'!J:J,MATCH($C1623,'Policy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23" s="76" t="str">
        <f>IF(ISBLANK(INDEX('Policy Characteristics'!K:K,MATCH($C1623,'Policy Characteristics'!$C:$C,0))),"",INDEX('Policy Characteristics'!K:K,MATCH($C1623,'Policy Characteristics'!$C:$C,0)))</f>
        <v>fuels.html#carbon-tax</v>
      </c>
      <c r="R1623" s="76" t="str">
        <f>IF(ISBLANK(INDEX('Policy Characteristics'!L:L,MATCH($C1623,'Policy Characteristics'!$C:$C,0))),"",INDEX('Policy Characteristics'!L:L,MATCH($C1623,'Policy Characteristics'!$C:$C,0)))</f>
        <v>carbon-tax.html</v>
      </c>
    </row>
    <row r="1624" spans="1:18" s="76" customFormat="1" x14ac:dyDescent="0.25">
      <c r="A1624" s="76" t="str">
        <f>IF(ISBLANK(INDEX('Policy Characteristics'!A:A,MATCH($C1624,'Policy Characteristics'!$C:$C,0))),"",INDEX('Policy Characteristics'!A:A,MATCH($C1624,'Policy Characteristics'!$C:$C,0)))</f>
        <v>Cross-Sector</v>
      </c>
      <c r="B1624" s="200" t="str">
        <f>IF(ISBLANK(INDEX('Policy Characteristics'!B:B,MATCH($C1624,'Policy Characteristics'!$C:$C,0))),"",INDEX('Policy Characteristics'!B:B,MATCH($C1624,'Policy Characteristics'!$C:$C,0)))</f>
        <v>Carbon Price</v>
      </c>
      <c r="C1624" s="76" t="str">
        <f t="shared" si="48"/>
        <v>Additional Carbon Tax Rate</v>
      </c>
      <c r="D1624" s="88" t="s">
        <v>735</v>
      </c>
      <c r="E1624" s="88"/>
      <c r="F1624" s="88" t="s">
        <v>1117</v>
      </c>
      <c r="G1624" s="88"/>
      <c r="H1624" s="15">
        <v>544</v>
      </c>
      <c r="I1624" s="213" t="s">
        <v>43</v>
      </c>
      <c r="J1624" s="202" t="str">
        <f>IF(ISBLANK(INDEX('Policy Characteristics'!D:D,MATCH($C1624,'Policy Characteristics'!$C:$C,0))),"",INDEX('Policy Characteristics'!D:D,MATCH($C1624,'Policy Characteristics'!$C:$C,0)))</f>
        <v>Carbon Price</v>
      </c>
      <c r="K1624" s="76" t="str">
        <f>IF(ISBLANK(INDEX('Policy Characteristics'!E:E,MATCH($C1624,'Policy Characteristics'!$C:$C,0))),"",INDEX('Policy Characteristics'!E:E,MATCH($C1624,'Policy Characteristics'!$C:$C,0)))</f>
        <v>cross carbon tax</v>
      </c>
      <c r="L1624" s="76">
        <f>IF(ISBLANK(INDEX('Policy Characteristics'!F:F,MATCH($C1624,'Policy Characteristics'!$C:$C,0))),"",INDEX('Policy Characteristics'!F:F,MATCH($C1624,'Policy Characteristics'!$C:$C,0)))</f>
        <v>0</v>
      </c>
      <c r="M1624" s="76">
        <f>IF(ISBLANK(INDEX('Policy Characteristics'!G:G,MATCH($C1624,'Policy Characteristics'!$C:$C,0))),"",INDEX('Policy Characteristics'!G:G,MATCH($C1624,'Policy Characteristics'!$C:$C,0)))</f>
        <v>300</v>
      </c>
      <c r="N1624" s="76">
        <f>IF(ISBLANK(INDEX('Policy Characteristics'!H:H,MATCH($C1624,'Policy Characteristics'!$C:$C,0))),"",INDEX('Policy Characteristics'!H:H,MATCH($C1624,'Policy Characteristics'!$C:$C,0)))</f>
        <v>5</v>
      </c>
      <c r="O1624" s="76" t="str">
        <f>IF(ISBLANK(INDEX('Policy Characteristics'!I:I,MATCH($C1624,'Policy Characteristics'!$C:$C,0))),"",INDEX('Policy Characteristics'!I:I,MATCH($C1624,'Policy Characteristics'!$C:$C,0)))</f>
        <v>$/metric ton CO2e</v>
      </c>
      <c r="P1624" s="76" t="str">
        <f>IF(ISBLANK(INDEX('Policy Characteristics'!J:J,MATCH($C1624,'Policy Characteristics'!$C:$C,0))),"",INDEX('Policy Characteristics'!J:J,MATCH($C1624,'Policy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24" s="76" t="str">
        <f>IF(ISBLANK(INDEX('Policy Characteristics'!K:K,MATCH($C1624,'Policy Characteristics'!$C:$C,0))),"",INDEX('Policy Characteristics'!K:K,MATCH($C1624,'Policy Characteristics'!$C:$C,0)))</f>
        <v>fuels.html#carbon-tax</v>
      </c>
      <c r="R1624" s="76" t="str">
        <f>IF(ISBLANK(INDEX('Policy Characteristics'!L:L,MATCH($C1624,'Policy Characteristics'!$C:$C,0))),"",INDEX('Policy Characteristics'!L:L,MATCH($C1624,'Policy Characteristics'!$C:$C,0)))</f>
        <v>carbon-tax.html</v>
      </c>
    </row>
    <row r="1625" spans="1:18" s="76" customFormat="1" x14ac:dyDescent="0.25">
      <c r="A1625" s="76" t="str">
        <f>IF(ISBLANK(INDEX('Policy Characteristics'!A:A,MATCH($C1625,'Policy Characteristics'!$C:$C,0))),"",INDEX('Policy Characteristics'!A:A,MATCH($C1625,'Policy Characteristics'!$C:$C,0)))</f>
        <v>Cross-Sector</v>
      </c>
      <c r="B1625" s="200" t="str">
        <f>IF(ISBLANK(INDEX('Policy Characteristics'!B:B,MATCH($C1625,'Policy Characteristics'!$C:$C,0))),"",INDEX('Policy Characteristics'!B:B,MATCH($C1625,'Policy Characteristics'!$C:$C,0)))</f>
        <v>End Existing Subsidies</v>
      </c>
      <c r="C1625" t="s">
        <v>138</v>
      </c>
      <c r="D1625" s="88" t="s">
        <v>52</v>
      </c>
      <c r="E1625" s="88"/>
      <c r="F1625" s="88" t="s">
        <v>93</v>
      </c>
      <c r="G1625" s="88"/>
      <c r="H1625" s="15">
        <v>706</v>
      </c>
      <c r="I1625" s="201" t="s">
        <v>44</v>
      </c>
      <c r="J1625" s="202" t="str">
        <f>IF(ISBLANK(INDEX('Policy Characteristics'!D:D,MATCH($C1625,'Policy Characteristics'!$C:$C,0))),"",INDEX('Policy Characteristics'!D:D,MATCH($C1625,'Policy Characteristics'!$C:$C,0)))</f>
        <v>End Existing Subsidies</v>
      </c>
      <c r="K1625" s="76" t="str">
        <f>IF(ISBLANK(INDEX('Policy Characteristics'!E:E,MATCH($C1625,'Policy Characteristics'!$C:$C,0))),"",INDEX('Policy Characteristics'!E:E,MATCH($C1625,'Policy Characteristics'!$C:$C,0)))</f>
        <v>cross reduce BAU subsidies</v>
      </c>
      <c r="L1625" s="205">
        <f>IF(ISBLANK(INDEX('Policy Characteristics'!F:F,MATCH($C1625,'Policy Characteristics'!$C:$C,0))),"",INDEX('Policy Characteristics'!F:F,MATCH($C1625,'Policy Characteristics'!$C:$C,0)))</f>
        <v>0</v>
      </c>
      <c r="M1625" s="205">
        <f>IF(ISBLANK(INDEX('Policy Characteristics'!G:G,MATCH($C1625,'Policy Characteristics'!$C:$C,0))),"",INDEX('Policy Characteristics'!G:G,MATCH($C1625,'Policy Characteristics'!$C:$C,0)))</f>
        <v>1</v>
      </c>
      <c r="N1625" s="205">
        <f>IF(ISBLANK(INDEX('Policy Characteristics'!H:H,MATCH($C1625,'Policy Characteristics'!$C:$C,0))),"",INDEX('Policy Characteristics'!H:H,MATCH($C1625,'Policy Characteristics'!$C:$C,0)))</f>
        <v>0.01</v>
      </c>
      <c r="O1625" s="76" t="str">
        <f>IF(ISBLANK(INDEX('Policy Characteristics'!I:I,MATCH($C1625,'Policy Characteristics'!$C:$C,0))),"",INDEX('Policy Characteristics'!I:I,MATCH($C1625,'Policy Characteristics'!$C:$C,0)))</f>
        <v>% reduction in BAU subsidies</v>
      </c>
      <c r="P1625" s="76" t="str">
        <f>IF(ISBLANK(INDEX('Policy Characteristics'!J:J,MATCH($C1625,'Policy Characteristics'!$C:$C,0))),"",INDEX('Policy Characteristics'!J:J,MATCH($C1625,'Policy Characteristics'!$C:$C,0)))</f>
        <v xml:space="preserve">**Description:**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 // **Guidance for setting values:** A value of 100% eliminates federal tax credits from the Inflation Reduction Act for wind, solar, geothermal, hydrogen, and nuclear. </v>
      </c>
      <c r="Q1625" s="76" t="str">
        <f>IF(ISBLANK(INDEX('Policy Characteristics'!K:K,MATCH($C1625,'Policy Characteristics'!$C:$C,0))),"",INDEX('Policy Characteristics'!K:K,MATCH($C1625,'Policy Characteristics'!$C:$C,0)))</f>
        <v>fuels.html#end-subsidies</v>
      </c>
      <c r="R1625" s="76" t="str">
        <f>IF(ISBLANK(INDEX('Policy Characteristics'!L:L,MATCH($C1625,'Policy Characteristics'!$C:$C,0))),"",INDEX('Policy Characteristics'!L:L,MATCH($C1625,'Policy Characteristics'!$C:$C,0)))</f>
        <v>end-existing-subsidies.html</v>
      </c>
    </row>
    <row r="1626" spans="1:18" s="76" customFormat="1" x14ac:dyDescent="0.25">
      <c r="A1626" s="76" t="str">
        <f>IF(ISBLANK(INDEX('Policy Characteristics'!A:A,MATCH($C1626,'Policy Characteristics'!$C:$C,0))),"",INDEX('Policy Characteristics'!A:A,MATCH($C1626,'Policy Characteristics'!$C:$C,0)))</f>
        <v>Cross-Sector</v>
      </c>
      <c r="B1626" s="200" t="str">
        <f>IF(ISBLANK(INDEX('Policy Characteristics'!B:B,MATCH($C1626,'Policy Characteristics'!$C:$C,0))),"",INDEX('Policy Characteristics'!B:B,MATCH($C1626,'Policy Characteristics'!$C:$C,0)))</f>
        <v>End Existing Subsidies</v>
      </c>
      <c r="C1626" s="76" t="str">
        <f t="shared" ref="C1626:C1645" si="49">C$1625</f>
        <v>Percent Reduction in BAU Subsidies</v>
      </c>
      <c r="D1626" s="78" t="s">
        <v>447</v>
      </c>
      <c r="E1626" s="88"/>
      <c r="F1626" s="78" t="s">
        <v>444</v>
      </c>
      <c r="G1626" s="88"/>
      <c r="H1626" s="15">
        <v>69</v>
      </c>
      <c r="I1626" s="201" t="s">
        <v>43</v>
      </c>
      <c r="J1626" s="202" t="str">
        <f>IF(ISBLANK(INDEX('Policy Characteristics'!D:D,MATCH($C1626,'Policy Characteristics'!$C:$C,0))),"",INDEX('Policy Characteristics'!D:D,MATCH($C1626,'Policy Characteristics'!$C:$C,0)))</f>
        <v>End Existing Subsidies</v>
      </c>
      <c r="K1626" s="76" t="str">
        <f>IF(ISBLANK(INDEX('Policy Characteristics'!E:E,MATCH($C1626,'Policy Characteristics'!$C:$C,0))),"",INDEX('Policy Characteristics'!E:E,MATCH($C1626,'Policy Characteristics'!$C:$C,0)))</f>
        <v>cross reduce BAU subsidies</v>
      </c>
      <c r="L1626" s="205">
        <f>IF(ISBLANK(INDEX('Policy Characteristics'!F:F,MATCH($C1626,'Policy Characteristics'!$C:$C,0))),"",INDEX('Policy Characteristics'!F:F,MATCH($C1626,'Policy Characteristics'!$C:$C,0)))</f>
        <v>0</v>
      </c>
      <c r="M1626" s="205">
        <f>IF(ISBLANK(INDEX('Policy Characteristics'!G:G,MATCH($C1626,'Policy Characteristics'!$C:$C,0))),"",INDEX('Policy Characteristics'!G:G,MATCH($C1626,'Policy Characteristics'!$C:$C,0)))</f>
        <v>1</v>
      </c>
      <c r="N1626" s="205">
        <f>IF(ISBLANK(INDEX('Policy Characteristics'!H:H,MATCH($C1626,'Policy Characteristics'!$C:$C,0))),"",INDEX('Policy Characteristics'!H:H,MATCH($C1626,'Policy Characteristics'!$C:$C,0)))</f>
        <v>0.01</v>
      </c>
      <c r="O1626" s="76" t="str">
        <f>IF(ISBLANK(INDEX('Policy Characteristics'!I:I,MATCH($C1626,'Policy Characteristics'!$C:$C,0))),"",INDEX('Policy Characteristics'!I:I,MATCH($C1626,'Policy Characteristics'!$C:$C,0)))</f>
        <v>% reduction in BAU subsidies</v>
      </c>
      <c r="P1626" s="76" t="str">
        <f>IF(ISBLANK(INDEX('Policy Characteristics'!J:J,MATCH($C1626,'Policy Characteristics'!$C:$C,0))),"",INDEX('Policy Characteristics'!J:J,MATCH($C1626,'Policy Characteristics'!$C:$C,0)))</f>
        <v xml:space="preserve">**Description:**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 // **Guidance for setting values:** A value of 100% eliminates federal tax credits from the Inflation Reduction Act for wind, solar, geothermal, hydrogen, and nuclear. </v>
      </c>
      <c r="Q1626" s="76" t="str">
        <f>IF(ISBLANK(INDEX('Policy Characteristics'!K:K,MATCH($C1626,'Policy Characteristics'!$C:$C,0))),"",INDEX('Policy Characteristics'!K:K,MATCH($C1626,'Policy Characteristics'!$C:$C,0)))</f>
        <v>fuels.html#end-subsidies</v>
      </c>
      <c r="R1626" s="76" t="str">
        <f>IF(ISBLANK(INDEX('Policy Characteristics'!L:L,MATCH($C1626,'Policy Characteristics'!$C:$C,0))),"",INDEX('Policy Characteristics'!L:L,MATCH($C1626,'Policy Characteristics'!$C:$C,0)))</f>
        <v>end-existing-subsidies.html</v>
      </c>
    </row>
    <row r="1627" spans="1:18" s="76" customFormat="1" x14ac:dyDescent="0.25">
      <c r="A1627" s="76" t="str">
        <f>IF(ISBLANK(INDEX('Policy Characteristics'!A:A,MATCH($C1627,'Policy Characteristics'!$C:$C,0))),"",INDEX('Policy Characteristics'!A:A,MATCH($C1627,'Policy Characteristics'!$C:$C,0)))</f>
        <v>Cross-Sector</v>
      </c>
      <c r="B1627" s="200" t="str">
        <f>IF(ISBLANK(INDEX('Policy Characteristics'!B:B,MATCH($C1627,'Policy Characteristics'!$C:$C,0))),"",INDEX('Policy Characteristics'!B:B,MATCH($C1627,'Policy Characteristics'!$C:$C,0)))</f>
        <v>End Existing Subsidies</v>
      </c>
      <c r="C1627" s="76" t="str">
        <f t="shared" si="49"/>
        <v>Percent Reduction in BAU Subsidies</v>
      </c>
      <c r="D1627" s="78" t="s">
        <v>46</v>
      </c>
      <c r="E1627" s="88"/>
      <c r="F1627" s="78" t="s">
        <v>87</v>
      </c>
      <c r="G1627" s="88"/>
      <c r="H1627" s="15">
        <v>70</v>
      </c>
      <c r="I1627" s="201" t="s">
        <v>43</v>
      </c>
      <c r="J1627" s="202" t="str">
        <f>IF(ISBLANK(INDEX('Policy Characteristics'!D:D,MATCH($C1627,'Policy Characteristics'!$C:$C,0))),"",INDEX('Policy Characteristics'!D:D,MATCH($C1627,'Policy Characteristics'!$C:$C,0)))</f>
        <v>End Existing Subsidies</v>
      </c>
      <c r="K1627" s="76" t="str">
        <f>IF(ISBLANK(INDEX('Policy Characteristics'!E:E,MATCH($C1627,'Policy Characteristics'!$C:$C,0))),"",INDEX('Policy Characteristics'!E:E,MATCH($C1627,'Policy Characteristics'!$C:$C,0)))</f>
        <v>cross reduce BAU subsidies</v>
      </c>
      <c r="L1627" s="205">
        <f>IF(ISBLANK(INDEX('Policy Characteristics'!F:F,MATCH($C1627,'Policy Characteristics'!$C:$C,0))),"",INDEX('Policy Characteristics'!F:F,MATCH($C1627,'Policy Characteristics'!$C:$C,0)))</f>
        <v>0</v>
      </c>
      <c r="M1627" s="205">
        <f>IF(ISBLANK(INDEX('Policy Characteristics'!G:G,MATCH($C1627,'Policy Characteristics'!$C:$C,0))),"",INDEX('Policy Characteristics'!G:G,MATCH($C1627,'Policy Characteristics'!$C:$C,0)))</f>
        <v>1</v>
      </c>
      <c r="N1627" s="205">
        <f>IF(ISBLANK(INDEX('Policy Characteristics'!H:H,MATCH($C1627,'Policy Characteristics'!$C:$C,0))),"",INDEX('Policy Characteristics'!H:H,MATCH($C1627,'Policy Characteristics'!$C:$C,0)))</f>
        <v>0.01</v>
      </c>
      <c r="O1627" s="76" t="str">
        <f>IF(ISBLANK(INDEX('Policy Characteristics'!I:I,MATCH($C1627,'Policy Characteristics'!$C:$C,0))),"",INDEX('Policy Characteristics'!I:I,MATCH($C1627,'Policy Characteristics'!$C:$C,0)))</f>
        <v>% reduction in BAU subsidies</v>
      </c>
      <c r="P1627" s="76" t="str">
        <f>IF(ISBLANK(INDEX('Policy Characteristics'!J:J,MATCH($C1627,'Policy Characteristics'!$C:$C,0))),"",INDEX('Policy Characteristics'!J:J,MATCH($C1627,'Policy Characteristics'!$C:$C,0)))</f>
        <v xml:space="preserve">**Description:**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 // **Guidance for setting values:** A value of 100% eliminates federal tax credits from the Inflation Reduction Act for wind, solar, geothermal, hydrogen, and nuclear. </v>
      </c>
      <c r="Q1627" s="76" t="str">
        <f>IF(ISBLANK(INDEX('Policy Characteristics'!K:K,MATCH($C1627,'Policy Characteristics'!$C:$C,0))),"",INDEX('Policy Characteristics'!K:K,MATCH($C1627,'Policy Characteristics'!$C:$C,0)))</f>
        <v>fuels.html#end-subsidies</v>
      </c>
      <c r="R1627" s="76" t="str">
        <f>IF(ISBLANK(INDEX('Policy Characteristics'!L:L,MATCH($C1627,'Policy Characteristics'!$C:$C,0))),"",INDEX('Policy Characteristics'!L:L,MATCH($C1627,'Policy Characteristics'!$C:$C,0)))</f>
        <v>end-existing-subsidies.html</v>
      </c>
    </row>
    <row r="1628" spans="1:18" s="76" customFormat="1" x14ac:dyDescent="0.25">
      <c r="A1628" s="76" t="str">
        <f>IF(ISBLANK(INDEX('Policy Characteristics'!A:A,MATCH($C1628,'Policy Characteristics'!$C:$C,0))),"",INDEX('Policy Characteristics'!A:A,MATCH($C1628,'Policy Characteristics'!$C:$C,0)))</f>
        <v>Cross-Sector</v>
      </c>
      <c r="B1628" s="200" t="str">
        <f>IF(ISBLANK(INDEX('Policy Characteristics'!B:B,MATCH($C1628,'Policy Characteristics'!$C:$C,0))),"",INDEX('Policy Characteristics'!B:B,MATCH($C1628,'Policy Characteristics'!$C:$C,0)))</f>
        <v>End Existing Subsidies</v>
      </c>
      <c r="C1628" s="76" t="str">
        <f t="shared" si="49"/>
        <v>Percent Reduction in BAU Subsidies</v>
      </c>
      <c r="D1628" s="78" t="s">
        <v>47</v>
      </c>
      <c r="E1628" s="88"/>
      <c r="F1628" s="78" t="s">
        <v>88</v>
      </c>
      <c r="G1628" s="88"/>
      <c r="H1628" s="15">
        <v>71</v>
      </c>
      <c r="I1628" s="201" t="s">
        <v>43</v>
      </c>
      <c r="J1628" s="202" t="str">
        <f>IF(ISBLANK(INDEX('Policy Characteristics'!D:D,MATCH($C1628,'Policy Characteristics'!$C:$C,0))),"",INDEX('Policy Characteristics'!D:D,MATCH($C1628,'Policy Characteristics'!$C:$C,0)))</f>
        <v>End Existing Subsidies</v>
      </c>
      <c r="K1628" s="76" t="str">
        <f>IF(ISBLANK(INDEX('Policy Characteristics'!E:E,MATCH($C1628,'Policy Characteristics'!$C:$C,0))),"",INDEX('Policy Characteristics'!E:E,MATCH($C1628,'Policy Characteristics'!$C:$C,0)))</f>
        <v>cross reduce BAU subsidies</v>
      </c>
      <c r="L1628" s="205">
        <f>IF(ISBLANK(INDEX('Policy Characteristics'!F:F,MATCH($C1628,'Policy Characteristics'!$C:$C,0))),"",INDEX('Policy Characteristics'!F:F,MATCH($C1628,'Policy Characteristics'!$C:$C,0)))</f>
        <v>0</v>
      </c>
      <c r="M1628" s="205">
        <f>IF(ISBLANK(INDEX('Policy Characteristics'!G:G,MATCH($C1628,'Policy Characteristics'!$C:$C,0))),"",INDEX('Policy Characteristics'!G:G,MATCH($C1628,'Policy Characteristics'!$C:$C,0)))</f>
        <v>1</v>
      </c>
      <c r="N1628" s="205">
        <f>IF(ISBLANK(INDEX('Policy Characteristics'!H:H,MATCH($C1628,'Policy Characteristics'!$C:$C,0))),"",INDEX('Policy Characteristics'!H:H,MATCH($C1628,'Policy Characteristics'!$C:$C,0)))</f>
        <v>0.01</v>
      </c>
      <c r="O1628" s="76" t="str">
        <f>IF(ISBLANK(INDEX('Policy Characteristics'!I:I,MATCH($C1628,'Policy Characteristics'!$C:$C,0))),"",INDEX('Policy Characteristics'!I:I,MATCH($C1628,'Policy Characteristics'!$C:$C,0)))</f>
        <v>% reduction in BAU subsidies</v>
      </c>
      <c r="P1628" s="76" t="str">
        <f>IF(ISBLANK(INDEX('Policy Characteristics'!J:J,MATCH($C1628,'Policy Characteristics'!$C:$C,0))),"",INDEX('Policy Characteristics'!J:J,MATCH($C1628,'Policy Characteristics'!$C:$C,0)))</f>
        <v xml:space="preserve">**Description:**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 // **Guidance for setting values:** A value of 100% eliminates federal tax credits from the Inflation Reduction Act for wind, solar, geothermal, hydrogen, and nuclear. </v>
      </c>
      <c r="Q1628" s="76" t="str">
        <f>IF(ISBLANK(INDEX('Policy Characteristics'!K:K,MATCH($C1628,'Policy Characteristics'!$C:$C,0))),"",INDEX('Policy Characteristics'!K:K,MATCH($C1628,'Policy Characteristics'!$C:$C,0)))</f>
        <v>fuels.html#end-subsidies</v>
      </c>
      <c r="R1628" s="76" t="str">
        <f>IF(ISBLANK(INDEX('Policy Characteristics'!L:L,MATCH($C1628,'Policy Characteristics'!$C:$C,0))),"",INDEX('Policy Characteristics'!L:L,MATCH($C1628,'Policy Characteristics'!$C:$C,0)))</f>
        <v>end-existing-subsidies.html</v>
      </c>
    </row>
    <row r="1629" spans="1:18" s="76" customFormat="1" x14ac:dyDescent="0.25">
      <c r="A1629" s="76" t="str">
        <f>IF(ISBLANK(INDEX('Policy Characteristics'!A:A,MATCH($C1629,'Policy Characteristics'!$C:$C,0))),"",INDEX('Policy Characteristics'!A:A,MATCH($C1629,'Policy Characteristics'!$C:$C,0)))</f>
        <v>Cross-Sector</v>
      </c>
      <c r="B1629" s="200" t="str">
        <f>IF(ISBLANK(INDEX('Policy Characteristics'!B:B,MATCH($C1629,'Policy Characteristics'!$C:$C,0))),"",INDEX('Policy Characteristics'!B:B,MATCH($C1629,'Policy Characteristics'!$C:$C,0)))</f>
        <v>End Existing Subsidies</v>
      </c>
      <c r="C1629" s="76" t="str">
        <f t="shared" si="49"/>
        <v>Percent Reduction in BAU Subsidies</v>
      </c>
      <c r="D1629" s="78" t="s">
        <v>48</v>
      </c>
      <c r="E1629" s="88"/>
      <c r="F1629" s="78" t="s">
        <v>89</v>
      </c>
      <c r="G1629" s="88"/>
      <c r="H1629" s="15">
        <v>72</v>
      </c>
      <c r="I1629" s="201" t="s">
        <v>44</v>
      </c>
      <c r="J1629" s="202" t="str">
        <f>IF(ISBLANK(INDEX('Policy Characteristics'!D:D,MATCH($C1629,'Policy Characteristics'!$C:$C,0))),"",INDEX('Policy Characteristics'!D:D,MATCH($C1629,'Policy Characteristics'!$C:$C,0)))</f>
        <v>End Existing Subsidies</v>
      </c>
      <c r="K1629" s="76" t="str">
        <f>IF(ISBLANK(INDEX('Policy Characteristics'!E:E,MATCH($C1629,'Policy Characteristics'!$C:$C,0))),"",INDEX('Policy Characteristics'!E:E,MATCH($C1629,'Policy Characteristics'!$C:$C,0)))</f>
        <v>cross reduce BAU subsidies</v>
      </c>
      <c r="L1629" s="205">
        <f>IF(ISBLANK(INDEX('Policy Characteristics'!F:F,MATCH($C1629,'Policy Characteristics'!$C:$C,0))),"",INDEX('Policy Characteristics'!F:F,MATCH($C1629,'Policy Characteristics'!$C:$C,0)))</f>
        <v>0</v>
      </c>
      <c r="M1629" s="205">
        <f>IF(ISBLANK(INDEX('Policy Characteristics'!G:G,MATCH($C1629,'Policy Characteristics'!$C:$C,0))),"",INDEX('Policy Characteristics'!G:G,MATCH($C1629,'Policy Characteristics'!$C:$C,0)))</f>
        <v>1</v>
      </c>
      <c r="N1629" s="205">
        <f>IF(ISBLANK(INDEX('Policy Characteristics'!H:H,MATCH($C1629,'Policy Characteristics'!$C:$C,0))),"",INDEX('Policy Characteristics'!H:H,MATCH($C1629,'Policy Characteristics'!$C:$C,0)))</f>
        <v>0.01</v>
      </c>
      <c r="O1629" s="76" t="str">
        <f>IF(ISBLANK(INDEX('Policy Characteristics'!I:I,MATCH($C1629,'Policy Characteristics'!$C:$C,0))),"",INDEX('Policy Characteristics'!I:I,MATCH($C1629,'Policy Characteristics'!$C:$C,0)))</f>
        <v>% reduction in BAU subsidies</v>
      </c>
      <c r="P1629" s="76" t="str">
        <f>IF(ISBLANK(INDEX('Policy Characteristics'!J:J,MATCH($C1629,'Policy Characteristics'!$C:$C,0))),"",INDEX('Policy Characteristics'!J:J,MATCH($C1629,'Policy Characteristics'!$C:$C,0)))</f>
        <v xml:space="preserve">**Description:**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 // **Guidance for setting values:** A value of 100% eliminates federal tax credits from the Inflation Reduction Act for wind, solar, geothermal, hydrogen, and nuclear. </v>
      </c>
      <c r="Q1629" s="76" t="str">
        <f>IF(ISBLANK(INDEX('Policy Characteristics'!K:K,MATCH($C1629,'Policy Characteristics'!$C:$C,0))),"",INDEX('Policy Characteristics'!K:K,MATCH($C1629,'Policy Characteristics'!$C:$C,0)))</f>
        <v>fuels.html#end-subsidies</v>
      </c>
      <c r="R1629" s="76" t="str">
        <f>IF(ISBLANK(INDEX('Policy Characteristics'!L:L,MATCH($C1629,'Policy Characteristics'!$C:$C,0))),"",INDEX('Policy Characteristics'!L:L,MATCH($C1629,'Policy Characteristics'!$C:$C,0)))</f>
        <v>end-existing-subsidies.html</v>
      </c>
    </row>
    <row r="1630" spans="1:18" s="76" customFormat="1" x14ac:dyDescent="0.25">
      <c r="A1630" s="76" t="str">
        <f>IF(ISBLANK(INDEX('Policy Characteristics'!A:A,MATCH($C1630,'Policy Characteristics'!$C:$C,0))),"",INDEX('Policy Characteristics'!A:A,MATCH($C1630,'Policy Characteristics'!$C:$C,0)))</f>
        <v>Cross-Sector</v>
      </c>
      <c r="B1630" s="200" t="str">
        <f>IF(ISBLANK(INDEX('Policy Characteristics'!B:B,MATCH($C1630,'Policy Characteristics'!$C:$C,0))),"",INDEX('Policy Characteristics'!B:B,MATCH($C1630,'Policy Characteristics'!$C:$C,0)))</f>
        <v>End Existing Subsidies</v>
      </c>
      <c r="C1630" s="76" t="str">
        <f t="shared" si="49"/>
        <v>Percent Reduction in BAU Subsidies</v>
      </c>
      <c r="D1630" s="78" t="s">
        <v>49</v>
      </c>
      <c r="E1630" s="88"/>
      <c r="F1630" s="78" t="s">
        <v>2630</v>
      </c>
      <c r="G1630" s="88"/>
      <c r="H1630" s="15">
        <v>73</v>
      </c>
      <c r="I1630" s="201" t="s">
        <v>43</v>
      </c>
      <c r="J1630" s="202" t="str">
        <f>IF(ISBLANK(INDEX('Policy Characteristics'!D:D,MATCH($C1630,'Policy Characteristics'!$C:$C,0))),"",INDEX('Policy Characteristics'!D:D,MATCH($C1630,'Policy Characteristics'!$C:$C,0)))</f>
        <v>End Existing Subsidies</v>
      </c>
      <c r="K1630" s="76" t="str">
        <f>IF(ISBLANK(INDEX('Policy Characteristics'!E:E,MATCH($C1630,'Policy Characteristics'!$C:$C,0))),"",INDEX('Policy Characteristics'!E:E,MATCH($C1630,'Policy Characteristics'!$C:$C,0)))</f>
        <v>cross reduce BAU subsidies</v>
      </c>
      <c r="L1630" s="205">
        <f>IF(ISBLANK(INDEX('Policy Characteristics'!F:F,MATCH($C1630,'Policy Characteristics'!$C:$C,0))),"",INDEX('Policy Characteristics'!F:F,MATCH($C1630,'Policy Characteristics'!$C:$C,0)))</f>
        <v>0</v>
      </c>
      <c r="M1630" s="205">
        <f>IF(ISBLANK(INDEX('Policy Characteristics'!G:G,MATCH($C1630,'Policy Characteristics'!$C:$C,0))),"",INDEX('Policy Characteristics'!G:G,MATCH($C1630,'Policy Characteristics'!$C:$C,0)))</f>
        <v>1</v>
      </c>
      <c r="N1630" s="205">
        <f>IF(ISBLANK(INDEX('Policy Characteristics'!H:H,MATCH($C1630,'Policy Characteristics'!$C:$C,0))),"",INDEX('Policy Characteristics'!H:H,MATCH($C1630,'Policy Characteristics'!$C:$C,0)))</f>
        <v>0.01</v>
      </c>
      <c r="O1630" s="76" t="str">
        <f>IF(ISBLANK(INDEX('Policy Characteristics'!I:I,MATCH($C1630,'Policy Characteristics'!$C:$C,0))),"",INDEX('Policy Characteristics'!I:I,MATCH($C1630,'Policy Characteristics'!$C:$C,0)))</f>
        <v>% reduction in BAU subsidies</v>
      </c>
      <c r="P1630" s="76" t="str">
        <f>IF(ISBLANK(INDEX('Policy Characteristics'!J:J,MATCH($C1630,'Policy Characteristics'!$C:$C,0))),"",INDEX('Policy Characteristics'!J:J,MATCH($C1630,'Policy Characteristics'!$C:$C,0)))</f>
        <v xml:space="preserve">**Description:**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 // **Guidance for setting values:** A value of 100% eliminates federal tax credits from the Inflation Reduction Act for wind, solar, geothermal, hydrogen, and nuclear. </v>
      </c>
      <c r="Q1630" s="76" t="str">
        <f>IF(ISBLANK(INDEX('Policy Characteristics'!K:K,MATCH($C1630,'Policy Characteristics'!$C:$C,0))),"",INDEX('Policy Characteristics'!K:K,MATCH($C1630,'Policy Characteristics'!$C:$C,0)))</f>
        <v>fuels.html#end-subsidies</v>
      </c>
      <c r="R1630" s="76" t="str">
        <f>IF(ISBLANK(INDEX('Policy Characteristics'!L:L,MATCH($C1630,'Policy Characteristics'!$C:$C,0))),"",INDEX('Policy Characteristics'!L:L,MATCH($C1630,'Policy Characteristics'!$C:$C,0)))</f>
        <v>end-existing-subsidies.html</v>
      </c>
    </row>
    <row r="1631" spans="1:18" s="76" customFormat="1" x14ac:dyDescent="0.25">
      <c r="A1631" s="76" t="str">
        <f>IF(ISBLANK(INDEX('Policy Characteristics'!A:A,MATCH($C1631,'Policy Characteristics'!$C:$C,0))),"",INDEX('Policy Characteristics'!A:A,MATCH($C1631,'Policy Characteristics'!$C:$C,0)))</f>
        <v>Cross-Sector</v>
      </c>
      <c r="B1631" s="200" t="str">
        <f>IF(ISBLANK(INDEX('Policy Characteristics'!B:B,MATCH($C1631,'Policy Characteristics'!$C:$C,0))),"",INDEX('Policy Characteristics'!B:B,MATCH($C1631,'Policy Characteristics'!$C:$C,0)))</f>
        <v>End Existing Subsidies</v>
      </c>
      <c r="C1631" s="76" t="str">
        <f t="shared" si="49"/>
        <v>Percent Reduction in BAU Subsidies</v>
      </c>
      <c r="D1631" s="78" t="s">
        <v>50</v>
      </c>
      <c r="E1631" s="88"/>
      <c r="F1631" s="78" t="s">
        <v>94</v>
      </c>
      <c r="G1631" s="88"/>
      <c r="H1631" s="15">
        <v>74</v>
      </c>
      <c r="I1631" s="201" t="s">
        <v>43</v>
      </c>
      <c r="J1631" s="202" t="str">
        <f>IF(ISBLANK(INDEX('Policy Characteristics'!D:D,MATCH($C1631,'Policy Characteristics'!$C:$C,0))),"",INDEX('Policy Characteristics'!D:D,MATCH($C1631,'Policy Characteristics'!$C:$C,0)))</f>
        <v>End Existing Subsidies</v>
      </c>
      <c r="K1631" s="76" t="str">
        <f>IF(ISBLANK(INDEX('Policy Characteristics'!E:E,MATCH($C1631,'Policy Characteristics'!$C:$C,0))),"",INDEX('Policy Characteristics'!E:E,MATCH($C1631,'Policy Characteristics'!$C:$C,0)))</f>
        <v>cross reduce BAU subsidies</v>
      </c>
      <c r="L1631" s="205">
        <f>IF(ISBLANK(INDEX('Policy Characteristics'!F:F,MATCH($C1631,'Policy Characteristics'!$C:$C,0))),"",INDEX('Policy Characteristics'!F:F,MATCH($C1631,'Policy Characteristics'!$C:$C,0)))</f>
        <v>0</v>
      </c>
      <c r="M1631" s="205">
        <f>IF(ISBLANK(INDEX('Policy Characteristics'!G:G,MATCH($C1631,'Policy Characteristics'!$C:$C,0))),"",INDEX('Policy Characteristics'!G:G,MATCH($C1631,'Policy Characteristics'!$C:$C,0)))</f>
        <v>1</v>
      </c>
      <c r="N1631" s="205">
        <f>IF(ISBLANK(INDEX('Policy Characteristics'!H:H,MATCH($C1631,'Policy Characteristics'!$C:$C,0))),"",INDEX('Policy Characteristics'!H:H,MATCH($C1631,'Policy Characteristics'!$C:$C,0)))</f>
        <v>0.01</v>
      </c>
      <c r="O1631" s="76" t="str">
        <f>IF(ISBLANK(INDEX('Policy Characteristics'!I:I,MATCH($C1631,'Policy Characteristics'!$C:$C,0))),"",INDEX('Policy Characteristics'!I:I,MATCH($C1631,'Policy Characteristics'!$C:$C,0)))</f>
        <v>% reduction in BAU subsidies</v>
      </c>
      <c r="P1631" s="76" t="str">
        <f>IF(ISBLANK(INDEX('Policy Characteristics'!J:J,MATCH($C1631,'Policy Characteristics'!$C:$C,0))),"",INDEX('Policy Characteristics'!J:J,MATCH($C1631,'Policy Characteristics'!$C:$C,0)))</f>
        <v xml:space="preserve">**Description:**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 // **Guidance for setting values:** A value of 100% eliminates federal tax credits from the Inflation Reduction Act for wind, solar, geothermal, hydrogen, and nuclear. </v>
      </c>
      <c r="Q1631" s="76" t="str">
        <f>IF(ISBLANK(INDEX('Policy Characteristics'!K:K,MATCH($C1631,'Policy Characteristics'!$C:$C,0))),"",INDEX('Policy Characteristics'!K:K,MATCH($C1631,'Policy Characteristics'!$C:$C,0)))</f>
        <v>fuels.html#end-subsidies</v>
      </c>
      <c r="R1631" s="76" t="str">
        <f>IF(ISBLANK(INDEX('Policy Characteristics'!L:L,MATCH($C1631,'Policy Characteristics'!$C:$C,0))),"",INDEX('Policy Characteristics'!L:L,MATCH($C1631,'Policy Characteristics'!$C:$C,0)))</f>
        <v>end-existing-subsidies.html</v>
      </c>
    </row>
    <row r="1632" spans="1:18" s="76" customFormat="1" x14ac:dyDescent="0.25">
      <c r="A1632" s="76" t="str">
        <f>IF(ISBLANK(INDEX('Policy Characteristics'!A:A,MATCH($C1632,'Policy Characteristics'!$C:$C,0))),"",INDEX('Policy Characteristics'!A:A,MATCH($C1632,'Policy Characteristics'!$C:$C,0)))</f>
        <v>Cross-Sector</v>
      </c>
      <c r="B1632" s="200" t="str">
        <f>IF(ISBLANK(INDEX('Policy Characteristics'!B:B,MATCH($C1632,'Policy Characteristics'!$C:$C,0))),"",INDEX('Policy Characteristics'!B:B,MATCH($C1632,'Policy Characteristics'!$C:$C,0)))</f>
        <v>End Existing Subsidies</v>
      </c>
      <c r="C1632" s="76" t="str">
        <f t="shared" si="49"/>
        <v>Percent Reduction in BAU Subsidies</v>
      </c>
      <c r="D1632" s="78" t="s">
        <v>51</v>
      </c>
      <c r="E1632" s="88"/>
      <c r="F1632" s="78" t="s">
        <v>92</v>
      </c>
      <c r="G1632" s="88"/>
      <c r="H1632" s="15">
        <v>707</v>
      </c>
      <c r="I1632" s="201" t="s">
        <v>44</v>
      </c>
      <c r="J1632" s="202" t="str">
        <f>IF(ISBLANK(INDEX('Policy Characteristics'!D:D,MATCH($C1632,'Policy Characteristics'!$C:$C,0))),"",INDEX('Policy Characteristics'!D:D,MATCH($C1632,'Policy Characteristics'!$C:$C,0)))</f>
        <v>End Existing Subsidies</v>
      </c>
      <c r="K1632" s="76" t="str">
        <f>IF(ISBLANK(INDEX('Policy Characteristics'!E:E,MATCH($C1632,'Policy Characteristics'!$C:$C,0))),"",INDEX('Policy Characteristics'!E:E,MATCH($C1632,'Policy Characteristics'!$C:$C,0)))</f>
        <v>cross reduce BAU subsidies</v>
      </c>
      <c r="L1632" s="205">
        <f>IF(ISBLANK(INDEX('Policy Characteristics'!F:F,MATCH($C1632,'Policy Characteristics'!$C:$C,0))),"",INDEX('Policy Characteristics'!F:F,MATCH($C1632,'Policy Characteristics'!$C:$C,0)))</f>
        <v>0</v>
      </c>
      <c r="M1632" s="205">
        <f>IF(ISBLANK(INDEX('Policy Characteristics'!G:G,MATCH($C1632,'Policy Characteristics'!$C:$C,0))),"",INDEX('Policy Characteristics'!G:G,MATCH($C1632,'Policy Characteristics'!$C:$C,0)))</f>
        <v>1</v>
      </c>
      <c r="N1632" s="205">
        <f>IF(ISBLANK(INDEX('Policy Characteristics'!H:H,MATCH($C1632,'Policy Characteristics'!$C:$C,0))),"",INDEX('Policy Characteristics'!H:H,MATCH($C1632,'Policy Characteristics'!$C:$C,0)))</f>
        <v>0.01</v>
      </c>
      <c r="O1632" s="76" t="str">
        <f>IF(ISBLANK(INDEX('Policy Characteristics'!I:I,MATCH($C1632,'Policy Characteristics'!$C:$C,0))),"",INDEX('Policy Characteristics'!I:I,MATCH($C1632,'Policy Characteristics'!$C:$C,0)))</f>
        <v>% reduction in BAU subsidies</v>
      </c>
      <c r="P1632" s="76" t="str">
        <f>IF(ISBLANK(INDEX('Policy Characteristics'!J:J,MATCH($C1632,'Policy Characteristics'!$C:$C,0))),"",INDEX('Policy Characteristics'!J:J,MATCH($C1632,'Policy Characteristics'!$C:$C,0)))</f>
        <v xml:space="preserve">**Description:**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 // **Guidance for setting values:** A value of 100% eliminates federal tax credits from the Inflation Reduction Act for wind, solar, geothermal, hydrogen, and nuclear. </v>
      </c>
      <c r="Q1632" s="76" t="str">
        <f>IF(ISBLANK(INDEX('Policy Characteristics'!K:K,MATCH($C1632,'Policy Characteristics'!$C:$C,0))),"",INDEX('Policy Characteristics'!K:K,MATCH($C1632,'Policy Characteristics'!$C:$C,0)))</f>
        <v>fuels.html#end-subsidies</v>
      </c>
      <c r="R1632" s="76" t="str">
        <f>IF(ISBLANK(INDEX('Policy Characteristics'!L:L,MATCH($C1632,'Policy Characteristics'!$C:$C,0))),"",INDEX('Policy Characteristics'!L:L,MATCH($C1632,'Policy Characteristics'!$C:$C,0)))</f>
        <v>end-existing-subsidies.html</v>
      </c>
    </row>
    <row r="1633" spans="1:18" s="76" customFormat="1" x14ac:dyDescent="0.25">
      <c r="A1633" s="76" t="str">
        <f>IF(ISBLANK(INDEX('Policy Characteristics'!A:A,MATCH($C1633,'Policy Characteristics'!$C:$C,0))),"",INDEX('Policy Characteristics'!A:A,MATCH($C1633,'Policy Characteristics'!$C:$C,0)))</f>
        <v>Cross-Sector</v>
      </c>
      <c r="B1633" s="200" t="str">
        <f>IF(ISBLANK(INDEX('Policy Characteristics'!B:B,MATCH($C1633,'Policy Characteristics'!$C:$C,0))),"",INDEX('Policy Characteristics'!B:B,MATCH($C1633,'Policy Characteristics'!$C:$C,0)))</f>
        <v>End Existing Subsidies</v>
      </c>
      <c r="C1633" s="76" t="str">
        <f t="shared" si="49"/>
        <v>Percent Reduction in BAU Subsidies</v>
      </c>
      <c r="D1633" s="78" t="s">
        <v>53</v>
      </c>
      <c r="E1633" s="88"/>
      <c r="F1633" s="78" t="s">
        <v>95</v>
      </c>
      <c r="G1633" s="88"/>
      <c r="H1633" s="15">
        <v>75</v>
      </c>
      <c r="I1633" s="201" t="s">
        <v>43</v>
      </c>
      <c r="J1633" s="202" t="str">
        <f>IF(ISBLANK(INDEX('Policy Characteristics'!D:D,MATCH($C1633,'Policy Characteristics'!$C:$C,0))),"",INDEX('Policy Characteristics'!D:D,MATCH($C1633,'Policy Characteristics'!$C:$C,0)))</f>
        <v>End Existing Subsidies</v>
      </c>
      <c r="K1633" s="76" t="str">
        <f>IF(ISBLANK(INDEX('Policy Characteristics'!E:E,MATCH($C1633,'Policy Characteristics'!$C:$C,0))),"",INDEX('Policy Characteristics'!E:E,MATCH($C1633,'Policy Characteristics'!$C:$C,0)))</f>
        <v>cross reduce BAU subsidies</v>
      </c>
      <c r="L1633" s="205">
        <f>IF(ISBLANK(INDEX('Policy Characteristics'!F:F,MATCH($C1633,'Policy Characteristics'!$C:$C,0))),"",INDEX('Policy Characteristics'!F:F,MATCH($C1633,'Policy Characteristics'!$C:$C,0)))</f>
        <v>0</v>
      </c>
      <c r="M1633" s="205">
        <f>IF(ISBLANK(INDEX('Policy Characteristics'!G:G,MATCH($C1633,'Policy Characteristics'!$C:$C,0))),"",INDEX('Policy Characteristics'!G:G,MATCH($C1633,'Policy Characteristics'!$C:$C,0)))</f>
        <v>1</v>
      </c>
      <c r="N1633" s="205">
        <f>IF(ISBLANK(INDEX('Policy Characteristics'!H:H,MATCH($C1633,'Policy Characteristics'!$C:$C,0))),"",INDEX('Policy Characteristics'!H:H,MATCH($C1633,'Policy Characteristics'!$C:$C,0)))</f>
        <v>0.01</v>
      </c>
      <c r="O1633" s="76" t="str">
        <f>IF(ISBLANK(INDEX('Policy Characteristics'!I:I,MATCH($C1633,'Policy Characteristics'!$C:$C,0))),"",INDEX('Policy Characteristics'!I:I,MATCH($C1633,'Policy Characteristics'!$C:$C,0)))</f>
        <v>% reduction in BAU subsidies</v>
      </c>
      <c r="P1633" s="76" t="str">
        <f>IF(ISBLANK(INDEX('Policy Characteristics'!J:J,MATCH($C1633,'Policy Characteristics'!$C:$C,0))),"",INDEX('Policy Characteristics'!J:J,MATCH($C1633,'Policy Characteristics'!$C:$C,0)))</f>
        <v xml:space="preserve">**Description:**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 // **Guidance for setting values:** A value of 100% eliminates federal tax credits from the Inflation Reduction Act for wind, solar, geothermal, hydrogen, and nuclear. </v>
      </c>
      <c r="Q1633" s="76" t="str">
        <f>IF(ISBLANK(INDEX('Policy Characteristics'!K:K,MATCH($C1633,'Policy Characteristics'!$C:$C,0))),"",INDEX('Policy Characteristics'!K:K,MATCH($C1633,'Policy Characteristics'!$C:$C,0)))</f>
        <v>fuels.html#end-subsidies</v>
      </c>
      <c r="R1633" s="76" t="str">
        <f>IF(ISBLANK(INDEX('Policy Characteristics'!L:L,MATCH($C1633,'Policy Characteristics'!$C:$C,0))),"",INDEX('Policy Characteristics'!L:L,MATCH($C1633,'Policy Characteristics'!$C:$C,0)))</f>
        <v>end-existing-subsidies.html</v>
      </c>
    </row>
    <row r="1634" spans="1:18" s="76" customFormat="1" x14ac:dyDescent="0.25">
      <c r="A1634" s="76" t="str">
        <f>IF(ISBLANK(INDEX('Policy Characteristics'!A:A,MATCH($C1634,'Policy Characteristics'!$C:$C,0))),"",INDEX('Policy Characteristics'!A:A,MATCH($C1634,'Policy Characteristics'!$C:$C,0)))</f>
        <v>Cross-Sector</v>
      </c>
      <c r="B1634" s="200" t="str">
        <f>IF(ISBLANK(INDEX('Policy Characteristics'!B:B,MATCH($C1634,'Policy Characteristics'!$C:$C,0))),"",INDEX('Policy Characteristics'!B:B,MATCH($C1634,'Policy Characteristics'!$C:$C,0)))</f>
        <v>End Existing Subsidies</v>
      </c>
      <c r="C1634" s="76" t="str">
        <f t="shared" si="49"/>
        <v>Percent Reduction in BAU Subsidies</v>
      </c>
      <c r="D1634" s="78" t="s">
        <v>54</v>
      </c>
      <c r="E1634" s="88"/>
      <c r="F1634" s="78" t="s">
        <v>96</v>
      </c>
      <c r="G1634" s="88"/>
      <c r="H1634" s="15">
        <v>76</v>
      </c>
      <c r="I1634" s="201" t="s">
        <v>43</v>
      </c>
      <c r="J1634" s="202" t="str">
        <f>IF(ISBLANK(INDEX('Policy Characteristics'!D:D,MATCH($C1634,'Policy Characteristics'!$C:$C,0))),"",INDEX('Policy Characteristics'!D:D,MATCH($C1634,'Policy Characteristics'!$C:$C,0)))</f>
        <v>End Existing Subsidies</v>
      </c>
      <c r="K1634" s="76" t="str">
        <f>IF(ISBLANK(INDEX('Policy Characteristics'!E:E,MATCH($C1634,'Policy Characteristics'!$C:$C,0))),"",INDEX('Policy Characteristics'!E:E,MATCH($C1634,'Policy Characteristics'!$C:$C,0)))</f>
        <v>cross reduce BAU subsidies</v>
      </c>
      <c r="L1634" s="205">
        <f>IF(ISBLANK(INDEX('Policy Characteristics'!F:F,MATCH($C1634,'Policy Characteristics'!$C:$C,0))),"",INDEX('Policy Characteristics'!F:F,MATCH($C1634,'Policy Characteristics'!$C:$C,0)))</f>
        <v>0</v>
      </c>
      <c r="M1634" s="205">
        <f>IF(ISBLANK(INDEX('Policy Characteristics'!G:G,MATCH($C1634,'Policy Characteristics'!$C:$C,0))),"",INDEX('Policy Characteristics'!G:G,MATCH($C1634,'Policy Characteristics'!$C:$C,0)))</f>
        <v>1</v>
      </c>
      <c r="N1634" s="205">
        <f>IF(ISBLANK(INDEX('Policy Characteristics'!H:H,MATCH($C1634,'Policy Characteristics'!$C:$C,0))),"",INDEX('Policy Characteristics'!H:H,MATCH($C1634,'Policy Characteristics'!$C:$C,0)))</f>
        <v>0.01</v>
      </c>
      <c r="O1634" s="76" t="str">
        <f>IF(ISBLANK(INDEX('Policy Characteristics'!I:I,MATCH($C1634,'Policy Characteristics'!$C:$C,0))),"",INDEX('Policy Characteristics'!I:I,MATCH($C1634,'Policy Characteristics'!$C:$C,0)))</f>
        <v>% reduction in BAU subsidies</v>
      </c>
      <c r="P1634" s="76" t="str">
        <f>IF(ISBLANK(INDEX('Policy Characteristics'!J:J,MATCH($C1634,'Policy Characteristics'!$C:$C,0))),"",INDEX('Policy Characteristics'!J:J,MATCH($C1634,'Policy Characteristics'!$C:$C,0)))</f>
        <v xml:space="preserve">**Description:**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 // **Guidance for setting values:** A value of 100% eliminates federal tax credits from the Inflation Reduction Act for wind, solar, geothermal, hydrogen, and nuclear. </v>
      </c>
      <c r="Q1634" s="76" t="str">
        <f>IF(ISBLANK(INDEX('Policy Characteristics'!K:K,MATCH($C1634,'Policy Characteristics'!$C:$C,0))),"",INDEX('Policy Characteristics'!K:K,MATCH($C1634,'Policy Characteristics'!$C:$C,0)))</f>
        <v>fuels.html#end-subsidies</v>
      </c>
      <c r="R1634" s="76" t="str">
        <f>IF(ISBLANK(INDEX('Policy Characteristics'!L:L,MATCH($C1634,'Policy Characteristics'!$C:$C,0))),"",INDEX('Policy Characteristics'!L:L,MATCH($C1634,'Policy Characteristics'!$C:$C,0)))</f>
        <v>end-existing-subsidies.html</v>
      </c>
    </row>
    <row r="1635" spans="1:18" s="76" customFormat="1" x14ac:dyDescent="0.25">
      <c r="A1635" s="76" t="str">
        <f>IF(ISBLANK(INDEX('Policy Characteristics'!A:A,MATCH($C1635,'Policy Characteristics'!$C:$C,0))),"",INDEX('Policy Characteristics'!A:A,MATCH($C1635,'Policy Characteristics'!$C:$C,0)))</f>
        <v>Cross-Sector</v>
      </c>
      <c r="B1635" s="200" t="str">
        <f>IF(ISBLANK(INDEX('Policy Characteristics'!B:B,MATCH($C1635,'Policy Characteristics'!$C:$C,0))),"",INDEX('Policy Characteristics'!B:B,MATCH($C1635,'Policy Characteristics'!$C:$C,0)))</f>
        <v>End Existing Subsidies</v>
      </c>
      <c r="C1635" s="76" t="str">
        <f t="shared" si="49"/>
        <v>Percent Reduction in BAU Subsidies</v>
      </c>
      <c r="D1635" s="78" t="s">
        <v>55</v>
      </c>
      <c r="E1635" s="88"/>
      <c r="F1635" s="78" t="s">
        <v>97</v>
      </c>
      <c r="G1635" s="88"/>
      <c r="H1635" s="15">
        <v>708</v>
      </c>
      <c r="I1635" s="201" t="s">
        <v>44</v>
      </c>
      <c r="J1635" s="202" t="str">
        <f>IF(ISBLANK(INDEX('Policy Characteristics'!D:D,MATCH($C1635,'Policy Characteristics'!$C:$C,0))),"",INDEX('Policy Characteristics'!D:D,MATCH($C1635,'Policy Characteristics'!$C:$C,0)))</f>
        <v>End Existing Subsidies</v>
      </c>
      <c r="K1635" s="76" t="str">
        <f>IF(ISBLANK(INDEX('Policy Characteristics'!E:E,MATCH($C1635,'Policy Characteristics'!$C:$C,0))),"",INDEX('Policy Characteristics'!E:E,MATCH($C1635,'Policy Characteristics'!$C:$C,0)))</f>
        <v>cross reduce BAU subsidies</v>
      </c>
      <c r="L1635" s="205">
        <f>IF(ISBLANK(INDEX('Policy Characteristics'!F:F,MATCH($C1635,'Policy Characteristics'!$C:$C,0))),"",INDEX('Policy Characteristics'!F:F,MATCH($C1635,'Policy Characteristics'!$C:$C,0)))</f>
        <v>0</v>
      </c>
      <c r="M1635" s="205">
        <f>IF(ISBLANK(INDEX('Policy Characteristics'!G:G,MATCH($C1635,'Policy Characteristics'!$C:$C,0))),"",INDEX('Policy Characteristics'!G:G,MATCH($C1635,'Policy Characteristics'!$C:$C,0)))</f>
        <v>1</v>
      </c>
      <c r="N1635" s="205">
        <f>IF(ISBLANK(INDEX('Policy Characteristics'!H:H,MATCH($C1635,'Policy Characteristics'!$C:$C,0))),"",INDEX('Policy Characteristics'!H:H,MATCH($C1635,'Policy Characteristics'!$C:$C,0)))</f>
        <v>0.01</v>
      </c>
      <c r="O1635" s="76" t="str">
        <f>IF(ISBLANK(INDEX('Policy Characteristics'!I:I,MATCH($C1635,'Policy Characteristics'!$C:$C,0))),"",INDEX('Policy Characteristics'!I:I,MATCH($C1635,'Policy Characteristics'!$C:$C,0)))</f>
        <v>% reduction in BAU subsidies</v>
      </c>
      <c r="P1635" s="76" t="str">
        <f>IF(ISBLANK(INDEX('Policy Characteristics'!J:J,MATCH($C1635,'Policy Characteristics'!$C:$C,0))),"",INDEX('Policy Characteristics'!J:J,MATCH($C1635,'Policy Characteristics'!$C:$C,0)))</f>
        <v xml:space="preserve">**Description:**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 // **Guidance for setting values:** A value of 100% eliminates federal tax credits from the Inflation Reduction Act for wind, solar, geothermal, hydrogen, and nuclear. </v>
      </c>
      <c r="Q1635" s="76" t="str">
        <f>IF(ISBLANK(INDEX('Policy Characteristics'!K:K,MATCH($C1635,'Policy Characteristics'!$C:$C,0))),"",INDEX('Policy Characteristics'!K:K,MATCH($C1635,'Policy Characteristics'!$C:$C,0)))</f>
        <v>fuels.html#end-subsidies</v>
      </c>
      <c r="R1635" s="76" t="str">
        <f>IF(ISBLANK(INDEX('Policy Characteristics'!L:L,MATCH($C1635,'Policy Characteristics'!$C:$C,0))),"",INDEX('Policy Characteristics'!L:L,MATCH($C1635,'Policy Characteristics'!$C:$C,0)))</f>
        <v>end-existing-subsidies.html</v>
      </c>
    </row>
    <row r="1636" spans="1:18" s="76" customFormat="1" x14ac:dyDescent="0.25">
      <c r="A1636" s="76" t="str">
        <f>IF(ISBLANK(INDEX('Policy Characteristics'!A:A,MATCH($C1636,'Policy Characteristics'!$C:$C,0))),"",INDEX('Policy Characteristics'!A:A,MATCH($C1636,'Policy Characteristics'!$C:$C,0)))</f>
        <v>Cross-Sector</v>
      </c>
      <c r="B1636" s="200" t="str">
        <f>IF(ISBLANK(INDEX('Policy Characteristics'!B:B,MATCH($C1636,'Policy Characteristics'!$C:$C,0))),"",INDEX('Policy Characteristics'!B:B,MATCH($C1636,'Policy Characteristics'!$C:$C,0)))</f>
        <v>End Existing Subsidies</v>
      </c>
      <c r="C1636" s="76" t="str">
        <f t="shared" si="49"/>
        <v>Percent Reduction in BAU Subsidies</v>
      </c>
      <c r="D1636" s="78" t="s">
        <v>56</v>
      </c>
      <c r="E1636" s="88"/>
      <c r="F1636" s="78" t="s">
        <v>98</v>
      </c>
      <c r="G1636" s="88"/>
      <c r="H1636" s="15">
        <v>709</v>
      </c>
      <c r="I1636" s="201" t="s">
        <v>44</v>
      </c>
      <c r="J1636" s="202" t="str">
        <f>IF(ISBLANK(INDEX('Policy Characteristics'!D:D,MATCH($C1636,'Policy Characteristics'!$C:$C,0))),"",INDEX('Policy Characteristics'!D:D,MATCH($C1636,'Policy Characteristics'!$C:$C,0)))</f>
        <v>End Existing Subsidies</v>
      </c>
      <c r="K1636" s="76" t="str">
        <f>IF(ISBLANK(INDEX('Policy Characteristics'!E:E,MATCH($C1636,'Policy Characteristics'!$C:$C,0))),"",INDEX('Policy Characteristics'!E:E,MATCH($C1636,'Policy Characteristics'!$C:$C,0)))</f>
        <v>cross reduce BAU subsidies</v>
      </c>
      <c r="L1636" s="205">
        <f>IF(ISBLANK(INDEX('Policy Characteristics'!F:F,MATCH($C1636,'Policy Characteristics'!$C:$C,0))),"",INDEX('Policy Characteristics'!F:F,MATCH($C1636,'Policy Characteristics'!$C:$C,0)))</f>
        <v>0</v>
      </c>
      <c r="M1636" s="205">
        <f>IF(ISBLANK(INDEX('Policy Characteristics'!G:G,MATCH($C1636,'Policy Characteristics'!$C:$C,0))),"",INDEX('Policy Characteristics'!G:G,MATCH($C1636,'Policy Characteristics'!$C:$C,0)))</f>
        <v>1</v>
      </c>
      <c r="N1636" s="205">
        <f>IF(ISBLANK(INDEX('Policy Characteristics'!H:H,MATCH($C1636,'Policy Characteristics'!$C:$C,0))),"",INDEX('Policy Characteristics'!H:H,MATCH($C1636,'Policy Characteristics'!$C:$C,0)))</f>
        <v>0.01</v>
      </c>
      <c r="O1636" s="76" t="str">
        <f>IF(ISBLANK(INDEX('Policy Characteristics'!I:I,MATCH($C1636,'Policy Characteristics'!$C:$C,0))),"",INDEX('Policy Characteristics'!I:I,MATCH($C1636,'Policy Characteristics'!$C:$C,0)))</f>
        <v>% reduction in BAU subsidies</v>
      </c>
      <c r="P1636" s="76" t="str">
        <f>IF(ISBLANK(INDEX('Policy Characteristics'!J:J,MATCH($C1636,'Policy Characteristics'!$C:$C,0))),"",INDEX('Policy Characteristics'!J:J,MATCH($C1636,'Policy Characteristics'!$C:$C,0)))</f>
        <v xml:space="preserve">**Description:**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 // **Guidance for setting values:** A value of 100% eliminates federal tax credits from the Inflation Reduction Act for wind, solar, geothermal, hydrogen, and nuclear. </v>
      </c>
      <c r="Q1636" s="76" t="str">
        <f>IF(ISBLANK(INDEX('Policy Characteristics'!K:K,MATCH($C1636,'Policy Characteristics'!$C:$C,0))),"",INDEX('Policy Characteristics'!K:K,MATCH($C1636,'Policy Characteristics'!$C:$C,0)))</f>
        <v>fuels.html#end-subsidies</v>
      </c>
      <c r="R1636" s="76" t="str">
        <f>IF(ISBLANK(INDEX('Policy Characteristics'!L:L,MATCH($C1636,'Policy Characteristics'!$C:$C,0))),"",INDEX('Policy Characteristics'!L:L,MATCH($C1636,'Policy Characteristics'!$C:$C,0)))</f>
        <v>end-existing-subsidies.html</v>
      </c>
    </row>
    <row r="1637" spans="1:18" s="76" customFormat="1" x14ac:dyDescent="0.25">
      <c r="A1637" s="76" t="str">
        <f>IF(ISBLANK(INDEX('Policy Characteristics'!A:A,MATCH($C1637,'Policy Characteristics'!$C:$C,0))),"",INDEX('Policy Characteristics'!A:A,MATCH($C1637,'Policy Characteristics'!$C:$C,0)))</f>
        <v>Cross-Sector</v>
      </c>
      <c r="B1637" s="200" t="str">
        <f>IF(ISBLANK(INDEX('Policy Characteristics'!B:B,MATCH($C1637,'Policy Characteristics'!$C:$C,0))),"",INDEX('Policy Characteristics'!B:B,MATCH($C1637,'Policy Characteristics'!$C:$C,0)))</f>
        <v>End Existing Subsidies</v>
      </c>
      <c r="C1637" s="76" t="str">
        <f t="shared" si="49"/>
        <v>Percent Reduction in BAU Subsidies</v>
      </c>
      <c r="D1637" s="78" t="s">
        <v>716</v>
      </c>
      <c r="E1637" s="88"/>
      <c r="F1637" s="78" t="s">
        <v>717</v>
      </c>
      <c r="G1637" s="88"/>
      <c r="H1637" s="15">
        <v>710</v>
      </c>
      <c r="I1637" s="201" t="s">
        <v>44</v>
      </c>
      <c r="J1637" s="202" t="str">
        <f>IF(ISBLANK(INDEX('Policy Characteristics'!D:D,MATCH($C1637,'Policy Characteristics'!$C:$C,0))),"",INDEX('Policy Characteristics'!D:D,MATCH($C1637,'Policy Characteristics'!$C:$C,0)))</f>
        <v>End Existing Subsidies</v>
      </c>
      <c r="K1637" s="76" t="str">
        <f>IF(ISBLANK(INDEX('Policy Characteristics'!E:E,MATCH($C1637,'Policy Characteristics'!$C:$C,0))),"",INDEX('Policy Characteristics'!E:E,MATCH($C1637,'Policy Characteristics'!$C:$C,0)))</f>
        <v>cross reduce BAU subsidies</v>
      </c>
      <c r="L1637" s="205">
        <f>IF(ISBLANK(INDEX('Policy Characteristics'!F:F,MATCH($C1637,'Policy Characteristics'!$C:$C,0))),"",INDEX('Policy Characteristics'!F:F,MATCH($C1637,'Policy Characteristics'!$C:$C,0)))</f>
        <v>0</v>
      </c>
      <c r="M1637" s="205">
        <f>IF(ISBLANK(INDEX('Policy Characteristics'!G:G,MATCH($C1637,'Policy Characteristics'!$C:$C,0))),"",INDEX('Policy Characteristics'!G:G,MATCH($C1637,'Policy Characteristics'!$C:$C,0)))</f>
        <v>1</v>
      </c>
      <c r="N1637" s="205">
        <f>IF(ISBLANK(INDEX('Policy Characteristics'!H:H,MATCH($C1637,'Policy Characteristics'!$C:$C,0))),"",INDEX('Policy Characteristics'!H:H,MATCH($C1637,'Policy Characteristics'!$C:$C,0)))</f>
        <v>0.01</v>
      </c>
      <c r="O1637" s="76" t="str">
        <f>IF(ISBLANK(INDEX('Policy Characteristics'!I:I,MATCH($C1637,'Policy Characteristics'!$C:$C,0))),"",INDEX('Policy Characteristics'!I:I,MATCH($C1637,'Policy Characteristics'!$C:$C,0)))</f>
        <v>% reduction in BAU subsidies</v>
      </c>
      <c r="P1637" s="76" t="str">
        <f>IF(ISBLANK(INDEX('Policy Characteristics'!J:J,MATCH($C1637,'Policy Characteristics'!$C:$C,0))),"",INDEX('Policy Characteristics'!J:J,MATCH($C1637,'Policy Characteristics'!$C:$C,0)))</f>
        <v xml:space="preserve">**Description:**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 // **Guidance for setting values:** A value of 100% eliminates federal tax credits from the Inflation Reduction Act for wind, solar, geothermal, hydrogen, and nuclear. </v>
      </c>
      <c r="Q1637" s="76" t="str">
        <f>IF(ISBLANK(INDEX('Policy Characteristics'!K:K,MATCH($C1637,'Policy Characteristics'!$C:$C,0))),"",INDEX('Policy Characteristics'!K:K,MATCH($C1637,'Policy Characteristics'!$C:$C,0)))</f>
        <v>fuels.html#end-subsidies</v>
      </c>
      <c r="R1637" s="76" t="str">
        <f>IF(ISBLANK(INDEX('Policy Characteristics'!L:L,MATCH($C1637,'Policy Characteristics'!$C:$C,0))),"",INDEX('Policy Characteristics'!L:L,MATCH($C1637,'Policy Characteristics'!$C:$C,0)))</f>
        <v>end-existing-subsidies.html</v>
      </c>
    </row>
    <row r="1638" spans="1:18" s="76" customFormat="1" x14ac:dyDescent="0.25">
      <c r="A1638" s="76" t="str">
        <f>IF(ISBLANK(INDEX('Policy Characteristics'!A:A,MATCH($C1638,'Policy Characteristics'!$C:$C,0))),"",INDEX('Policy Characteristics'!A:A,MATCH($C1638,'Policy Characteristics'!$C:$C,0)))</f>
        <v>Cross-Sector</v>
      </c>
      <c r="B1638" s="200" t="str">
        <f>IF(ISBLANK(INDEX('Policy Characteristics'!B:B,MATCH($C1638,'Policy Characteristics'!$C:$C,0))),"",INDEX('Policy Characteristics'!B:B,MATCH($C1638,'Policy Characteristics'!$C:$C,0)))</f>
        <v>End Existing Subsidies</v>
      </c>
      <c r="C1638" s="76" t="str">
        <f t="shared" si="49"/>
        <v>Percent Reduction in BAU Subsidies</v>
      </c>
      <c r="D1638" s="78" t="s">
        <v>75</v>
      </c>
      <c r="E1638" s="88"/>
      <c r="F1638" s="78" t="s">
        <v>99</v>
      </c>
      <c r="G1638" s="88"/>
      <c r="H1638" s="15">
        <v>711</v>
      </c>
      <c r="I1638" s="201" t="s">
        <v>44</v>
      </c>
      <c r="J1638" s="202" t="str">
        <f>IF(ISBLANK(INDEX('Policy Characteristics'!D:D,MATCH($C1638,'Policy Characteristics'!$C:$C,0))),"",INDEX('Policy Characteristics'!D:D,MATCH($C1638,'Policy Characteristics'!$C:$C,0)))</f>
        <v>End Existing Subsidies</v>
      </c>
      <c r="K1638" s="76" t="str">
        <f>IF(ISBLANK(INDEX('Policy Characteristics'!E:E,MATCH($C1638,'Policy Characteristics'!$C:$C,0))),"",INDEX('Policy Characteristics'!E:E,MATCH($C1638,'Policy Characteristics'!$C:$C,0)))</f>
        <v>cross reduce BAU subsidies</v>
      </c>
      <c r="L1638" s="205">
        <f>IF(ISBLANK(INDEX('Policy Characteristics'!F:F,MATCH($C1638,'Policy Characteristics'!$C:$C,0))),"",INDEX('Policy Characteristics'!F:F,MATCH($C1638,'Policy Characteristics'!$C:$C,0)))</f>
        <v>0</v>
      </c>
      <c r="M1638" s="205">
        <f>IF(ISBLANK(INDEX('Policy Characteristics'!G:G,MATCH($C1638,'Policy Characteristics'!$C:$C,0))),"",INDEX('Policy Characteristics'!G:G,MATCH($C1638,'Policy Characteristics'!$C:$C,0)))</f>
        <v>1</v>
      </c>
      <c r="N1638" s="205">
        <f>IF(ISBLANK(INDEX('Policy Characteristics'!H:H,MATCH($C1638,'Policy Characteristics'!$C:$C,0))),"",INDEX('Policy Characteristics'!H:H,MATCH($C1638,'Policy Characteristics'!$C:$C,0)))</f>
        <v>0.01</v>
      </c>
      <c r="O1638" s="76" t="str">
        <f>IF(ISBLANK(INDEX('Policy Characteristics'!I:I,MATCH($C1638,'Policy Characteristics'!$C:$C,0))),"",INDEX('Policy Characteristics'!I:I,MATCH($C1638,'Policy Characteristics'!$C:$C,0)))</f>
        <v>% reduction in BAU subsidies</v>
      </c>
      <c r="P1638" s="76" t="str">
        <f>IF(ISBLANK(INDEX('Policy Characteristics'!J:J,MATCH($C1638,'Policy Characteristics'!$C:$C,0))),"",INDEX('Policy Characteristics'!J:J,MATCH($C1638,'Policy Characteristics'!$C:$C,0)))</f>
        <v xml:space="preserve">**Description:**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 // **Guidance for setting values:** A value of 100% eliminates federal tax credits from the Inflation Reduction Act for wind, solar, geothermal, hydrogen, and nuclear. </v>
      </c>
      <c r="Q1638" s="76" t="str">
        <f>IF(ISBLANK(INDEX('Policy Characteristics'!K:K,MATCH($C1638,'Policy Characteristics'!$C:$C,0))),"",INDEX('Policy Characteristics'!K:K,MATCH($C1638,'Policy Characteristics'!$C:$C,0)))</f>
        <v>fuels.html#end-subsidies</v>
      </c>
      <c r="R1638" s="76" t="str">
        <f>IF(ISBLANK(INDEX('Policy Characteristics'!L:L,MATCH($C1638,'Policy Characteristics'!$C:$C,0))),"",INDEX('Policy Characteristics'!L:L,MATCH($C1638,'Policy Characteristics'!$C:$C,0)))</f>
        <v>end-existing-subsidies.html</v>
      </c>
    </row>
    <row r="1639" spans="1:18" s="76" customFormat="1" x14ac:dyDescent="0.25">
      <c r="A1639" s="76" t="str">
        <f>IF(ISBLANK(INDEX('Policy Characteristics'!A:A,MATCH($C1639,'Policy Characteristics'!$C:$C,0))),"",INDEX('Policy Characteristics'!A:A,MATCH($C1639,'Policy Characteristics'!$C:$C,0)))</f>
        <v>Cross-Sector</v>
      </c>
      <c r="B1639" s="200" t="str">
        <f>IF(ISBLANK(INDEX('Policy Characteristics'!B:B,MATCH($C1639,'Policy Characteristics'!$C:$C,0))),"",INDEX('Policy Characteristics'!B:B,MATCH($C1639,'Policy Characteristics'!$C:$C,0)))</f>
        <v>End Existing Subsidies</v>
      </c>
      <c r="C1639" s="76" t="str">
        <f t="shared" si="49"/>
        <v>Percent Reduction in BAU Subsidies</v>
      </c>
      <c r="D1639" s="78" t="s">
        <v>433</v>
      </c>
      <c r="E1639" s="88"/>
      <c r="F1639" s="78" t="s">
        <v>434</v>
      </c>
      <c r="G1639" s="88"/>
      <c r="H1639" s="15">
        <v>712</v>
      </c>
      <c r="I1639" s="201" t="s">
        <v>43</v>
      </c>
      <c r="J1639" s="202" t="str">
        <f>IF(ISBLANK(INDEX('Policy Characteristics'!D:D,MATCH($C1639,'Policy Characteristics'!$C:$C,0))),"",INDEX('Policy Characteristics'!D:D,MATCH($C1639,'Policy Characteristics'!$C:$C,0)))</f>
        <v>End Existing Subsidies</v>
      </c>
      <c r="K1639" s="76" t="str">
        <f>IF(ISBLANK(INDEX('Policy Characteristics'!E:E,MATCH($C1639,'Policy Characteristics'!$C:$C,0))),"",INDEX('Policy Characteristics'!E:E,MATCH($C1639,'Policy Characteristics'!$C:$C,0)))</f>
        <v>cross reduce BAU subsidies</v>
      </c>
      <c r="L1639" s="205">
        <f>IF(ISBLANK(INDEX('Policy Characteristics'!F:F,MATCH($C1639,'Policy Characteristics'!$C:$C,0))),"",INDEX('Policy Characteristics'!F:F,MATCH($C1639,'Policy Characteristics'!$C:$C,0)))</f>
        <v>0</v>
      </c>
      <c r="M1639" s="205">
        <f>IF(ISBLANK(INDEX('Policy Characteristics'!G:G,MATCH($C1639,'Policy Characteristics'!$C:$C,0))),"",INDEX('Policy Characteristics'!G:G,MATCH($C1639,'Policy Characteristics'!$C:$C,0)))</f>
        <v>1</v>
      </c>
      <c r="N1639" s="205">
        <f>IF(ISBLANK(INDEX('Policy Characteristics'!H:H,MATCH($C1639,'Policy Characteristics'!$C:$C,0))),"",INDEX('Policy Characteristics'!H:H,MATCH($C1639,'Policy Characteristics'!$C:$C,0)))</f>
        <v>0.01</v>
      </c>
      <c r="O1639" s="76" t="str">
        <f>IF(ISBLANK(INDEX('Policy Characteristics'!I:I,MATCH($C1639,'Policy Characteristics'!$C:$C,0))),"",INDEX('Policy Characteristics'!I:I,MATCH($C1639,'Policy Characteristics'!$C:$C,0)))</f>
        <v>% reduction in BAU subsidies</v>
      </c>
      <c r="P1639" s="76" t="str">
        <f>IF(ISBLANK(INDEX('Policy Characteristics'!J:J,MATCH($C1639,'Policy Characteristics'!$C:$C,0))),"",INDEX('Policy Characteristics'!J:J,MATCH($C1639,'Policy Characteristics'!$C:$C,0)))</f>
        <v xml:space="preserve">**Description:**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 // **Guidance for setting values:** A value of 100% eliminates federal tax credits from the Inflation Reduction Act for wind, solar, geothermal, hydrogen, and nuclear. </v>
      </c>
      <c r="Q1639" s="76" t="str">
        <f>IF(ISBLANK(INDEX('Policy Characteristics'!K:K,MATCH($C1639,'Policy Characteristics'!$C:$C,0))),"",INDEX('Policy Characteristics'!K:K,MATCH($C1639,'Policy Characteristics'!$C:$C,0)))</f>
        <v>fuels.html#end-subsidies</v>
      </c>
      <c r="R1639" s="76" t="str">
        <f>IF(ISBLANK(INDEX('Policy Characteristics'!L:L,MATCH($C1639,'Policy Characteristics'!$C:$C,0))),"",INDEX('Policy Characteristics'!L:L,MATCH($C1639,'Policy Characteristics'!$C:$C,0)))</f>
        <v>end-existing-subsidies.html</v>
      </c>
    </row>
    <row r="1640" spans="1:18" s="76" customFormat="1" x14ac:dyDescent="0.25">
      <c r="A1640" s="76" t="str">
        <f>IF(ISBLANK(INDEX('Policy Characteristics'!A:A,MATCH($C1640,'Policy Characteristics'!$C:$C,0))),"",INDEX('Policy Characteristics'!A:A,MATCH($C1640,'Policy Characteristics'!$C:$C,0)))</f>
        <v>Cross-Sector</v>
      </c>
      <c r="B1640" s="200" t="str">
        <f>IF(ISBLANK(INDEX('Policy Characteristics'!B:B,MATCH($C1640,'Policy Characteristics'!$C:$C,0))),"",INDEX('Policy Characteristics'!B:B,MATCH($C1640,'Policy Characteristics'!$C:$C,0)))</f>
        <v>End Existing Subsidies</v>
      </c>
      <c r="C1640" s="76" t="str">
        <f t="shared" si="49"/>
        <v>Percent Reduction in BAU Subsidies</v>
      </c>
      <c r="D1640" s="78" t="s">
        <v>440</v>
      </c>
      <c r="E1640" s="88"/>
      <c r="F1640" s="78" t="s">
        <v>441</v>
      </c>
      <c r="G1640" s="88"/>
      <c r="H1640" s="15">
        <v>713</v>
      </c>
      <c r="I1640" s="201" t="s">
        <v>44</v>
      </c>
      <c r="J1640" s="202" t="str">
        <f>IF(ISBLANK(INDEX('Policy Characteristics'!D:D,MATCH($C1640,'Policy Characteristics'!$C:$C,0))),"",INDEX('Policy Characteristics'!D:D,MATCH($C1640,'Policy Characteristics'!$C:$C,0)))</f>
        <v>End Existing Subsidies</v>
      </c>
      <c r="K1640" s="76" t="str">
        <f>IF(ISBLANK(INDEX('Policy Characteristics'!E:E,MATCH($C1640,'Policy Characteristics'!$C:$C,0))),"",INDEX('Policy Characteristics'!E:E,MATCH($C1640,'Policy Characteristics'!$C:$C,0)))</f>
        <v>cross reduce BAU subsidies</v>
      </c>
      <c r="L1640" s="205">
        <f>IF(ISBLANK(INDEX('Policy Characteristics'!F:F,MATCH($C1640,'Policy Characteristics'!$C:$C,0))),"",INDEX('Policy Characteristics'!F:F,MATCH($C1640,'Policy Characteristics'!$C:$C,0)))</f>
        <v>0</v>
      </c>
      <c r="M1640" s="205">
        <f>IF(ISBLANK(INDEX('Policy Characteristics'!G:G,MATCH($C1640,'Policy Characteristics'!$C:$C,0))),"",INDEX('Policy Characteristics'!G:G,MATCH($C1640,'Policy Characteristics'!$C:$C,0)))</f>
        <v>1</v>
      </c>
      <c r="N1640" s="205">
        <f>IF(ISBLANK(INDEX('Policy Characteristics'!H:H,MATCH($C1640,'Policy Characteristics'!$C:$C,0))),"",INDEX('Policy Characteristics'!H:H,MATCH($C1640,'Policy Characteristics'!$C:$C,0)))</f>
        <v>0.01</v>
      </c>
      <c r="O1640" s="76" t="str">
        <f>IF(ISBLANK(INDEX('Policy Characteristics'!I:I,MATCH($C1640,'Policy Characteristics'!$C:$C,0))),"",INDEX('Policy Characteristics'!I:I,MATCH($C1640,'Policy Characteristics'!$C:$C,0)))</f>
        <v>% reduction in BAU subsidies</v>
      </c>
      <c r="P1640" s="76" t="str">
        <f>IF(ISBLANK(INDEX('Policy Characteristics'!J:J,MATCH($C1640,'Policy Characteristics'!$C:$C,0))),"",INDEX('Policy Characteristics'!J:J,MATCH($C1640,'Policy Characteristics'!$C:$C,0)))</f>
        <v xml:space="preserve">**Description:**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 // **Guidance for setting values:** A value of 100% eliminates federal tax credits from the Inflation Reduction Act for wind, solar, geothermal, hydrogen, and nuclear. </v>
      </c>
      <c r="Q1640" s="76" t="str">
        <f>IF(ISBLANK(INDEX('Policy Characteristics'!K:K,MATCH($C1640,'Policy Characteristics'!$C:$C,0))),"",INDEX('Policy Characteristics'!K:K,MATCH($C1640,'Policy Characteristics'!$C:$C,0)))</f>
        <v>fuels.html#end-subsidies</v>
      </c>
      <c r="R1640" s="76" t="str">
        <f>IF(ISBLANK(INDEX('Policy Characteristics'!L:L,MATCH($C1640,'Policy Characteristics'!$C:$C,0))),"",INDEX('Policy Characteristics'!L:L,MATCH($C1640,'Policy Characteristics'!$C:$C,0)))</f>
        <v>end-existing-subsidies.html</v>
      </c>
    </row>
    <row r="1641" spans="1:18" s="76" customFormat="1" x14ac:dyDescent="0.25">
      <c r="A1641" s="76" t="str">
        <f>IF(ISBLANK(INDEX('Policy Characteristics'!A:A,MATCH($C1641,'Policy Characteristics'!$C:$C,0))),"",INDEX('Policy Characteristics'!A:A,MATCH($C1641,'Policy Characteristics'!$C:$C,0)))</f>
        <v>Cross-Sector</v>
      </c>
      <c r="B1641" s="200" t="str">
        <f>IF(ISBLANK(INDEX('Policy Characteristics'!B:B,MATCH($C1641,'Policy Characteristics'!$C:$C,0))),"",INDEX('Policy Characteristics'!B:B,MATCH($C1641,'Policy Characteristics'!$C:$C,0)))</f>
        <v>End Existing Subsidies</v>
      </c>
      <c r="C1641" s="76" t="str">
        <f t="shared" si="49"/>
        <v>Percent Reduction in BAU Subsidies</v>
      </c>
      <c r="D1641" s="78" t="s">
        <v>708</v>
      </c>
      <c r="E1641" s="88"/>
      <c r="F1641" s="78" t="s">
        <v>712</v>
      </c>
      <c r="G1641" s="88"/>
      <c r="H1641" s="15">
        <v>714</v>
      </c>
      <c r="I1641" s="201" t="s">
        <v>44</v>
      </c>
      <c r="J1641" s="202" t="str">
        <f>IF(ISBLANK(INDEX('Policy Characteristics'!D:D,MATCH($C1641,'Policy Characteristics'!$C:$C,0))),"",INDEX('Policy Characteristics'!D:D,MATCH($C1641,'Policy Characteristics'!$C:$C,0)))</f>
        <v>End Existing Subsidies</v>
      </c>
      <c r="K1641" s="76" t="str">
        <f>IF(ISBLANK(INDEX('Policy Characteristics'!E:E,MATCH($C1641,'Policy Characteristics'!$C:$C,0))),"",INDEX('Policy Characteristics'!E:E,MATCH($C1641,'Policy Characteristics'!$C:$C,0)))</f>
        <v>cross reduce BAU subsidies</v>
      </c>
      <c r="L1641" s="205">
        <f>IF(ISBLANK(INDEX('Policy Characteristics'!F:F,MATCH($C1641,'Policy Characteristics'!$C:$C,0))),"",INDEX('Policy Characteristics'!F:F,MATCH($C1641,'Policy Characteristics'!$C:$C,0)))</f>
        <v>0</v>
      </c>
      <c r="M1641" s="205">
        <f>IF(ISBLANK(INDEX('Policy Characteristics'!G:G,MATCH($C1641,'Policy Characteristics'!$C:$C,0))),"",INDEX('Policy Characteristics'!G:G,MATCH($C1641,'Policy Characteristics'!$C:$C,0)))</f>
        <v>1</v>
      </c>
      <c r="N1641" s="205">
        <f>IF(ISBLANK(INDEX('Policy Characteristics'!H:H,MATCH($C1641,'Policy Characteristics'!$C:$C,0))),"",INDEX('Policy Characteristics'!H:H,MATCH($C1641,'Policy Characteristics'!$C:$C,0)))</f>
        <v>0.01</v>
      </c>
      <c r="O1641" s="76" t="str">
        <f>IF(ISBLANK(INDEX('Policy Characteristics'!I:I,MATCH($C1641,'Policy Characteristics'!$C:$C,0))),"",INDEX('Policy Characteristics'!I:I,MATCH($C1641,'Policy Characteristics'!$C:$C,0)))</f>
        <v>% reduction in BAU subsidies</v>
      </c>
      <c r="P1641" s="76" t="str">
        <f>IF(ISBLANK(INDEX('Policy Characteristics'!J:J,MATCH($C1641,'Policy Characteristics'!$C:$C,0))),"",INDEX('Policy Characteristics'!J:J,MATCH($C1641,'Policy Characteristics'!$C:$C,0)))</f>
        <v xml:space="preserve">**Description:**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 // **Guidance for setting values:** A value of 100% eliminates federal tax credits from the Inflation Reduction Act for wind, solar, geothermal, hydrogen, and nuclear. </v>
      </c>
      <c r="Q1641" s="76" t="str">
        <f>IF(ISBLANK(INDEX('Policy Characteristics'!K:K,MATCH($C1641,'Policy Characteristics'!$C:$C,0))),"",INDEX('Policy Characteristics'!K:K,MATCH($C1641,'Policy Characteristics'!$C:$C,0)))</f>
        <v>fuels.html#end-subsidies</v>
      </c>
      <c r="R1641" s="76" t="str">
        <f>IF(ISBLANK(INDEX('Policy Characteristics'!L:L,MATCH($C1641,'Policy Characteristics'!$C:$C,0))),"",INDEX('Policy Characteristics'!L:L,MATCH($C1641,'Policy Characteristics'!$C:$C,0)))</f>
        <v>end-existing-subsidies.html</v>
      </c>
    </row>
    <row r="1642" spans="1:18" s="76" customFormat="1" x14ac:dyDescent="0.25">
      <c r="A1642" s="76" t="str">
        <f>IF(ISBLANK(INDEX('Policy Characteristics'!A:A,MATCH($C1642,'Policy Characteristics'!$C:$C,0))),"",INDEX('Policy Characteristics'!A:A,MATCH($C1642,'Policy Characteristics'!$C:$C,0)))</f>
        <v>Cross-Sector</v>
      </c>
      <c r="B1642" s="200" t="str">
        <f>IF(ISBLANK(INDEX('Policy Characteristics'!B:B,MATCH($C1642,'Policy Characteristics'!$C:$C,0))),"",INDEX('Policy Characteristics'!B:B,MATCH($C1642,'Policy Characteristics'!$C:$C,0)))</f>
        <v>End Existing Subsidies</v>
      </c>
      <c r="C1642" s="76" t="str">
        <f t="shared" si="49"/>
        <v>Percent Reduction in BAU Subsidies</v>
      </c>
      <c r="D1642" s="78" t="s">
        <v>718</v>
      </c>
      <c r="E1642" s="88"/>
      <c r="F1642" s="78" t="s">
        <v>719</v>
      </c>
      <c r="G1642" s="88"/>
      <c r="H1642" s="15">
        <v>715</v>
      </c>
      <c r="I1642" s="201" t="s">
        <v>44</v>
      </c>
      <c r="J1642" s="202" t="str">
        <f>IF(ISBLANK(INDEX('Policy Characteristics'!D:D,MATCH($C1642,'Policy Characteristics'!$C:$C,0))),"",INDEX('Policy Characteristics'!D:D,MATCH($C1642,'Policy Characteristics'!$C:$C,0)))</f>
        <v>End Existing Subsidies</v>
      </c>
      <c r="K1642" s="76" t="str">
        <f>IF(ISBLANK(INDEX('Policy Characteristics'!E:E,MATCH($C1642,'Policy Characteristics'!$C:$C,0))),"",INDEX('Policy Characteristics'!E:E,MATCH($C1642,'Policy Characteristics'!$C:$C,0)))</f>
        <v>cross reduce BAU subsidies</v>
      </c>
      <c r="L1642" s="205">
        <f>IF(ISBLANK(INDEX('Policy Characteristics'!F:F,MATCH($C1642,'Policy Characteristics'!$C:$C,0))),"",INDEX('Policy Characteristics'!F:F,MATCH($C1642,'Policy Characteristics'!$C:$C,0)))</f>
        <v>0</v>
      </c>
      <c r="M1642" s="205">
        <f>IF(ISBLANK(INDEX('Policy Characteristics'!G:G,MATCH($C1642,'Policy Characteristics'!$C:$C,0))),"",INDEX('Policy Characteristics'!G:G,MATCH($C1642,'Policy Characteristics'!$C:$C,0)))</f>
        <v>1</v>
      </c>
      <c r="N1642" s="205">
        <f>IF(ISBLANK(INDEX('Policy Characteristics'!H:H,MATCH($C1642,'Policy Characteristics'!$C:$C,0))),"",INDEX('Policy Characteristics'!H:H,MATCH($C1642,'Policy Characteristics'!$C:$C,0)))</f>
        <v>0.01</v>
      </c>
      <c r="O1642" s="76" t="str">
        <f>IF(ISBLANK(INDEX('Policy Characteristics'!I:I,MATCH($C1642,'Policy Characteristics'!$C:$C,0))),"",INDEX('Policy Characteristics'!I:I,MATCH($C1642,'Policy Characteristics'!$C:$C,0)))</f>
        <v>% reduction in BAU subsidies</v>
      </c>
      <c r="P1642" s="76" t="str">
        <f>IF(ISBLANK(INDEX('Policy Characteristics'!J:J,MATCH($C1642,'Policy Characteristics'!$C:$C,0))),"",INDEX('Policy Characteristics'!J:J,MATCH($C1642,'Policy Characteristics'!$C:$C,0)))</f>
        <v xml:space="preserve">**Description:**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 // **Guidance for setting values:** A value of 100% eliminates federal tax credits from the Inflation Reduction Act for wind, solar, geothermal, hydrogen, and nuclear. </v>
      </c>
      <c r="Q1642" s="76" t="str">
        <f>IF(ISBLANK(INDEX('Policy Characteristics'!K:K,MATCH($C1642,'Policy Characteristics'!$C:$C,0))),"",INDEX('Policy Characteristics'!K:K,MATCH($C1642,'Policy Characteristics'!$C:$C,0)))</f>
        <v>fuels.html#end-subsidies</v>
      </c>
      <c r="R1642" s="76" t="str">
        <f>IF(ISBLANK(INDEX('Policy Characteristics'!L:L,MATCH($C1642,'Policy Characteristics'!$C:$C,0))),"",INDEX('Policy Characteristics'!L:L,MATCH($C1642,'Policy Characteristics'!$C:$C,0)))</f>
        <v>end-existing-subsidies.html</v>
      </c>
    </row>
    <row r="1643" spans="1:18" s="76" customFormat="1" x14ac:dyDescent="0.25">
      <c r="A1643" s="76" t="str">
        <f>IF(ISBLANK(INDEX('Policy Characteristics'!A:A,MATCH($C1643,'Policy Characteristics'!$C:$C,0))),"",INDEX('Policy Characteristics'!A:A,MATCH($C1643,'Policy Characteristics'!$C:$C,0)))</f>
        <v>Cross-Sector</v>
      </c>
      <c r="B1643" s="200" t="str">
        <f>IF(ISBLANK(INDEX('Policy Characteristics'!B:B,MATCH($C1643,'Policy Characteristics'!$C:$C,0))),"",INDEX('Policy Characteristics'!B:B,MATCH($C1643,'Policy Characteristics'!$C:$C,0)))</f>
        <v>End Existing Subsidies</v>
      </c>
      <c r="C1643" s="76" t="str">
        <f t="shared" si="49"/>
        <v>Percent Reduction in BAU Subsidies</v>
      </c>
      <c r="D1643" s="78" t="s">
        <v>709</v>
      </c>
      <c r="E1643" s="88"/>
      <c r="F1643" s="78" t="s">
        <v>713</v>
      </c>
      <c r="G1643" s="88"/>
      <c r="H1643" s="15">
        <v>716</v>
      </c>
      <c r="I1643" s="201" t="s">
        <v>44</v>
      </c>
      <c r="J1643" s="202" t="str">
        <f>IF(ISBLANK(INDEX('Policy Characteristics'!D:D,MATCH($C1643,'Policy Characteristics'!$C:$C,0))),"",INDEX('Policy Characteristics'!D:D,MATCH($C1643,'Policy Characteristics'!$C:$C,0)))</f>
        <v>End Existing Subsidies</v>
      </c>
      <c r="K1643" s="76" t="str">
        <f>IF(ISBLANK(INDEX('Policy Characteristics'!E:E,MATCH($C1643,'Policy Characteristics'!$C:$C,0))),"",INDEX('Policy Characteristics'!E:E,MATCH($C1643,'Policy Characteristics'!$C:$C,0)))</f>
        <v>cross reduce BAU subsidies</v>
      </c>
      <c r="L1643" s="205">
        <f>IF(ISBLANK(INDEX('Policy Characteristics'!F:F,MATCH($C1643,'Policy Characteristics'!$C:$C,0))),"",INDEX('Policy Characteristics'!F:F,MATCH($C1643,'Policy Characteristics'!$C:$C,0)))</f>
        <v>0</v>
      </c>
      <c r="M1643" s="205">
        <f>IF(ISBLANK(INDEX('Policy Characteristics'!G:G,MATCH($C1643,'Policy Characteristics'!$C:$C,0))),"",INDEX('Policy Characteristics'!G:G,MATCH($C1643,'Policy Characteristics'!$C:$C,0)))</f>
        <v>1</v>
      </c>
      <c r="N1643" s="205">
        <f>IF(ISBLANK(INDEX('Policy Characteristics'!H:H,MATCH($C1643,'Policy Characteristics'!$C:$C,0))),"",INDEX('Policy Characteristics'!H:H,MATCH($C1643,'Policy Characteristics'!$C:$C,0)))</f>
        <v>0.01</v>
      </c>
      <c r="O1643" s="76" t="str">
        <f>IF(ISBLANK(INDEX('Policy Characteristics'!I:I,MATCH($C1643,'Policy Characteristics'!$C:$C,0))),"",INDEX('Policy Characteristics'!I:I,MATCH($C1643,'Policy Characteristics'!$C:$C,0)))</f>
        <v>% reduction in BAU subsidies</v>
      </c>
      <c r="P1643" s="76" t="str">
        <f>IF(ISBLANK(INDEX('Policy Characteristics'!J:J,MATCH($C1643,'Policy Characteristics'!$C:$C,0))),"",INDEX('Policy Characteristics'!J:J,MATCH($C1643,'Policy Characteristics'!$C:$C,0)))</f>
        <v xml:space="preserve">**Description:**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 // **Guidance for setting values:** A value of 100% eliminates federal tax credits from the Inflation Reduction Act for wind, solar, geothermal, hydrogen, and nuclear. </v>
      </c>
      <c r="Q1643" s="76" t="str">
        <f>IF(ISBLANK(INDEX('Policy Characteristics'!K:K,MATCH($C1643,'Policy Characteristics'!$C:$C,0))),"",INDEX('Policy Characteristics'!K:K,MATCH($C1643,'Policy Characteristics'!$C:$C,0)))</f>
        <v>fuels.html#end-subsidies</v>
      </c>
      <c r="R1643" s="76" t="str">
        <f>IF(ISBLANK(INDEX('Policy Characteristics'!L:L,MATCH($C1643,'Policy Characteristics'!$C:$C,0))),"",INDEX('Policy Characteristics'!L:L,MATCH($C1643,'Policy Characteristics'!$C:$C,0)))</f>
        <v>end-existing-subsidies.html</v>
      </c>
    </row>
    <row r="1644" spans="1:18" s="76" customFormat="1" x14ac:dyDescent="0.25">
      <c r="A1644" s="76" t="str">
        <f>IF(ISBLANK(INDEX('Policy Characteristics'!A:A,MATCH($C1644,'Policy Characteristics'!$C:$C,0))),"",INDEX('Policy Characteristics'!A:A,MATCH($C1644,'Policy Characteristics'!$C:$C,0)))</f>
        <v>Cross-Sector</v>
      </c>
      <c r="B1644" s="200" t="str">
        <f>IF(ISBLANK(INDEX('Policy Characteristics'!B:B,MATCH($C1644,'Policy Characteristics'!$C:$C,0))),"",INDEX('Policy Characteristics'!B:B,MATCH($C1644,'Policy Characteristics'!$C:$C,0)))</f>
        <v>End Existing Subsidies</v>
      </c>
      <c r="C1644" s="76" t="str">
        <f t="shared" si="49"/>
        <v>Percent Reduction in BAU Subsidies</v>
      </c>
      <c r="D1644" s="78" t="s">
        <v>710</v>
      </c>
      <c r="E1644" s="88"/>
      <c r="F1644" s="78" t="s">
        <v>714</v>
      </c>
      <c r="G1644" s="88"/>
      <c r="H1644" s="15">
        <v>717</v>
      </c>
      <c r="I1644" s="201" t="s">
        <v>44</v>
      </c>
      <c r="J1644" s="202" t="str">
        <f>IF(ISBLANK(INDEX('Policy Characteristics'!D:D,MATCH($C1644,'Policy Characteristics'!$C:$C,0))),"",INDEX('Policy Characteristics'!D:D,MATCH($C1644,'Policy Characteristics'!$C:$C,0)))</f>
        <v>End Existing Subsidies</v>
      </c>
      <c r="K1644" s="76" t="str">
        <f>IF(ISBLANK(INDEX('Policy Characteristics'!E:E,MATCH($C1644,'Policy Characteristics'!$C:$C,0))),"",INDEX('Policy Characteristics'!E:E,MATCH($C1644,'Policy Characteristics'!$C:$C,0)))</f>
        <v>cross reduce BAU subsidies</v>
      </c>
      <c r="L1644" s="205">
        <f>IF(ISBLANK(INDEX('Policy Characteristics'!F:F,MATCH($C1644,'Policy Characteristics'!$C:$C,0))),"",INDEX('Policy Characteristics'!F:F,MATCH($C1644,'Policy Characteristics'!$C:$C,0)))</f>
        <v>0</v>
      </c>
      <c r="M1644" s="205">
        <f>IF(ISBLANK(INDEX('Policy Characteristics'!G:G,MATCH($C1644,'Policy Characteristics'!$C:$C,0))),"",INDEX('Policy Characteristics'!G:G,MATCH($C1644,'Policy Characteristics'!$C:$C,0)))</f>
        <v>1</v>
      </c>
      <c r="N1644" s="205">
        <f>IF(ISBLANK(INDEX('Policy Characteristics'!H:H,MATCH($C1644,'Policy Characteristics'!$C:$C,0))),"",INDEX('Policy Characteristics'!H:H,MATCH($C1644,'Policy Characteristics'!$C:$C,0)))</f>
        <v>0.01</v>
      </c>
      <c r="O1644" s="76" t="str">
        <f>IF(ISBLANK(INDEX('Policy Characteristics'!I:I,MATCH($C1644,'Policy Characteristics'!$C:$C,0))),"",INDEX('Policy Characteristics'!I:I,MATCH($C1644,'Policy Characteristics'!$C:$C,0)))</f>
        <v>% reduction in BAU subsidies</v>
      </c>
      <c r="P1644" s="76" t="str">
        <f>IF(ISBLANK(INDEX('Policy Characteristics'!J:J,MATCH($C1644,'Policy Characteristics'!$C:$C,0))),"",INDEX('Policy Characteristics'!J:J,MATCH($C1644,'Policy Characteristics'!$C:$C,0)))</f>
        <v xml:space="preserve">**Description:**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 // **Guidance for setting values:** A value of 100% eliminates federal tax credits from the Inflation Reduction Act for wind, solar, geothermal, hydrogen, and nuclear. </v>
      </c>
      <c r="Q1644" s="76" t="str">
        <f>IF(ISBLANK(INDEX('Policy Characteristics'!K:K,MATCH($C1644,'Policy Characteristics'!$C:$C,0))),"",INDEX('Policy Characteristics'!K:K,MATCH($C1644,'Policy Characteristics'!$C:$C,0)))</f>
        <v>fuels.html#end-subsidies</v>
      </c>
      <c r="R1644" s="76" t="str">
        <f>IF(ISBLANK(INDEX('Policy Characteristics'!L:L,MATCH($C1644,'Policy Characteristics'!$C:$C,0))),"",INDEX('Policy Characteristics'!L:L,MATCH($C1644,'Policy Characteristics'!$C:$C,0)))</f>
        <v>end-existing-subsidies.html</v>
      </c>
    </row>
    <row r="1645" spans="1:18" s="76" customFormat="1" x14ac:dyDescent="0.25">
      <c r="A1645" s="76" t="str">
        <f>IF(ISBLANK(INDEX('Policy Characteristics'!A:A,MATCH($C1645,'Policy Characteristics'!$C:$C,0))),"",INDEX('Policy Characteristics'!A:A,MATCH($C1645,'Policy Characteristics'!$C:$C,0)))</f>
        <v>Cross-Sector</v>
      </c>
      <c r="B1645" s="200" t="str">
        <f>IF(ISBLANK(INDEX('Policy Characteristics'!B:B,MATCH($C1645,'Policy Characteristics'!$C:$C,0))),"",INDEX('Policy Characteristics'!B:B,MATCH($C1645,'Policy Characteristics'!$C:$C,0)))</f>
        <v>End Existing Subsidies</v>
      </c>
      <c r="C1645" s="76" t="str">
        <f t="shared" si="49"/>
        <v>Percent Reduction in BAU Subsidies</v>
      </c>
      <c r="D1645" s="78" t="s">
        <v>711</v>
      </c>
      <c r="E1645" s="88"/>
      <c r="F1645" s="78" t="s">
        <v>715</v>
      </c>
      <c r="G1645" s="88"/>
      <c r="H1645" s="15">
        <v>718</v>
      </c>
      <c r="I1645" s="201" t="s">
        <v>43</v>
      </c>
      <c r="J1645" s="202" t="str">
        <f>IF(ISBLANK(INDEX('Policy Characteristics'!D:D,MATCH($C1645,'Policy Characteristics'!$C:$C,0))),"",INDEX('Policy Characteristics'!D:D,MATCH($C1645,'Policy Characteristics'!$C:$C,0)))</f>
        <v>End Existing Subsidies</v>
      </c>
      <c r="K1645" s="76" t="str">
        <f>IF(ISBLANK(INDEX('Policy Characteristics'!E:E,MATCH($C1645,'Policy Characteristics'!$C:$C,0))),"",INDEX('Policy Characteristics'!E:E,MATCH($C1645,'Policy Characteristics'!$C:$C,0)))</f>
        <v>cross reduce BAU subsidies</v>
      </c>
      <c r="L1645" s="205">
        <f>IF(ISBLANK(INDEX('Policy Characteristics'!F:F,MATCH($C1645,'Policy Characteristics'!$C:$C,0))),"",INDEX('Policy Characteristics'!F:F,MATCH($C1645,'Policy Characteristics'!$C:$C,0)))</f>
        <v>0</v>
      </c>
      <c r="M1645" s="205">
        <f>IF(ISBLANK(INDEX('Policy Characteristics'!G:G,MATCH($C1645,'Policy Characteristics'!$C:$C,0))),"",INDEX('Policy Characteristics'!G:G,MATCH($C1645,'Policy Characteristics'!$C:$C,0)))</f>
        <v>1</v>
      </c>
      <c r="N1645" s="205">
        <f>IF(ISBLANK(INDEX('Policy Characteristics'!H:H,MATCH($C1645,'Policy Characteristics'!$C:$C,0))),"",INDEX('Policy Characteristics'!H:H,MATCH($C1645,'Policy Characteristics'!$C:$C,0)))</f>
        <v>0.01</v>
      </c>
      <c r="O1645" s="76" t="str">
        <f>IF(ISBLANK(INDEX('Policy Characteristics'!I:I,MATCH($C1645,'Policy Characteristics'!$C:$C,0))),"",INDEX('Policy Characteristics'!I:I,MATCH($C1645,'Policy Characteristics'!$C:$C,0)))</f>
        <v>% reduction in BAU subsidies</v>
      </c>
      <c r="P1645" s="76" t="str">
        <f>IF(ISBLANK(INDEX('Policy Characteristics'!J:J,MATCH($C1645,'Policy Characteristics'!$C:$C,0))),"",INDEX('Policy Characteristics'!J:J,MATCH($C1645,'Policy Characteristics'!$C:$C,0)))</f>
        <v xml:space="preserve">**Description:**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 // **Guidance for setting values:** A value of 100% eliminates federal tax credits from the Inflation Reduction Act for wind, solar, geothermal, hydrogen, and nuclear. </v>
      </c>
      <c r="Q1645" s="76" t="str">
        <f>IF(ISBLANK(INDEX('Policy Characteristics'!K:K,MATCH($C1645,'Policy Characteristics'!$C:$C,0))),"",INDEX('Policy Characteristics'!K:K,MATCH($C1645,'Policy Characteristics'!$C:$C,0)))</f>
        <v>fuels.html#end-subsidies</v>
      </c>
      <c r="R1645" s="76" t="str">
        <f>IF(ISBLANK(INDEX('Policy Characteristics'!L:L,MATCH($C1645,'Policy Characteristics'!$C:$C,0))),"",INDEX('Policy Characteristics'!L:L,MATCH($C1645,'Policy Characteristics'!$C:$C,0)))</f>
        <v>end-existing-subsidies.html</v>
      </c>
    </row>
    <row r="1646" spans="1:18" s="143" customFormat="1" x14ac:dyDescent="0.25">
      <c r="A1646" s="76" t="str">
        <f>IF(ISBLANK(INDEX('Policy Characteristics'!A:A,MATCH($C1646,'Policy Characteristics'!$C:$C,0))),"",INDEX('Policy Characteristics'!A:A,MATCH($C1646,'Policy Characteristics'!$C:$C,0)))</f>
        <v>Cross-Sector</v>
      </c>
      <c r="B1646" s="200" t="str">
        <f>IF(ISBLANK(INDEX('Policy Characteristics'!B:B,MATCH($C1646,'Policy Characteristics'!$C:$C,0))),"",INDEX('Policy Characteristics'!B:B,MATCH($C1646,'Policy Characteristics'!$C:$C,0)))</f>
        <v>Exempt Non-CO2 Emissions from C Tax</v>
      </c>
      <c r="C1646" s="143" t="s">
        <v>689</v>
      </c>
      <c r="D1646" s="78"/>
      <c r="E1646" s="78"/>
      <c r="F1646" s="78"/>
      <c r="G1646" s="78"/>
      <c r="H1646" s="15">
        <v>719</v>
      </c>
      <c r="I1646" s="201" t="s">
        <v>44</v>
      </c>
      <c r="J1646" s="202" t="str">
        <f>IF(ISBLANK(INDEX('Policy Characteristics'!D:D,MATCH($C1646,'Policy Characteristics'!$C:$C,0))),"",INDEX('Policy Characteristics'!D:D,MATCH($C1646,'Policy Characteristics'!$C:$C,0)))</f>
        <v/>
      </c>
      <c r="K1646" s="76" t="str">
        <f>IF(ISBLANK(INDEX('Policy Characteristics'!E:E,MATCH($C1646,'Policy Characteristics'!$C:$C,0))),"",INDEX('Policy Characteristics'!E:E,MATCH($C1646,'Policy Characteristics'!$C:$C,0)))</f>
        <v>cross toggle whether carbon tax affects non CO2 emissions</v>
      </c>
      <c r="L1646" s="76">
        <f>IF(ISBLANK(INDEX('Policy Characteristics'!F:F,MATCH($C1646,'Policy Characteristics'!$C:$C,0))),"",INDEX('Policy Characteristics'!F:F,MATCH($C1646,'Policy Characteristics'!$C:$C,0)))</f>
        <v>0</v>
      </c>
      <c r="M1646" s="76">
        <f>IF(ISBLANK(INDEX('Policy Characteristics'!G:G,MATCH($C1646,'Policy Characteristics'!$C:$C,0))),"",INDEX('Policy Characteristics'!G:G,MATCH($C1646,'Policy Characteristics'!$C:$C,0)))</f>
        <v>1</v>
      </c>
      <c r="N1646" s="76">
        <f>IF(ISBLANK(INDEX('Policy Characteristics'!H:H,MATCH($C1646,'Policy Characteristics'!$C:$C,0))),"",INDEX('Policy Characteristics'!H:H,MATCH($C1646,'Policy Characteristics'!$C:$C,0)))</f>
        <v>1</v>
      </c>
      <c r="O1646" s="76" t="str">
        <f>IF(ISBLANK(INDEX('Policy Characteristics'!I:I,MATCH($C1646,'Policy Characteristics'!$C:$C,0))),"",INDEX('Policy Characteristics'!I:I,MATCH($C1646,'Policy Characteristics'!$C:$C,0)))</f>
        <v>on/off</v>
      </c>
      <c r="P1646" s="76" t="str">
        <f>IF(ISBLANK(INDEX('Policy Characteristics'!J:J,MATCH($C1646,'Policy Characteristics'!$C:$C,0))),"",INDEX('Policy Characteristics'!J:J,MATCH($C1646,'Policy Characteristics'!$C:$C,0)))</f>
        <v>**Description:** By default, the carbon tax applies to CO2 and non-CO2 emissions. This policy exempts non-CO2 emissions, meaning the carbon tax will only apply to CO2 emissions.</v>
      </c>
      <c r="Q1646" s="76" t="str">
        <f>IF(ISBLANK(INDEX('Policy Characteristics'!K:K,MATCH($C1646,'Policy Characteristics'!$C:$C,0))),"",INDEX('Policy Characteristics'!K:K,MATCH($C1646,'Policy Characteristics'!$C:$C,0)))</f>
        <v>fuels.html#carbon-tax</v>
      </c>
      <c r="R1646" s="76" t="str">
        <f>IF(ISBLANK(INDEX('Policy Characteristics'!L:L,MATCH($C1646,'Policy Characteristics'!$C:$C,0))),"",INDEX('Policy Characteristics'!L:L,MATCH($C1646,'Policy Characteristics'!$C:$C,0)))</f>
        <v>carbon-tax.html</v>
      </c>
    </row>
    <row r="1647" spans="1:18" s="143" customFormat="1" x14ac:dyDescent="0.25">
      <c r="A1647" s="76" t="str">
        <f>IF(ISBLANK(INDEX('Policy Characteristics'!A:A,MATCH($C1647,'Policy Characteristics'!$C:$C,0))),"",INDEX('Policy Characteristics'!A:A,MATCH($C1647,'Policy Characteristics'!$C:$C,0)))</f>
        <v>Cross-Sector</v>
      </c>
      <c r="B1647" s="200" t="str">
        <f>IF(ISBLANK(INDEX('Policy Characteristics'!B:B,MATCH($C1647,'Policy Characteristics'!$C:$C,0))),"",INDEX('Policy Characteristics'!B:B,MATCH($C1647,'Policy Characteristics'!$C:$C,0)))</f>
        <v>Exempt Process Emissions from C Tax</v>
      </c>
      <c r="C1647" t="s">
        <v>1561</v>
      </c>
      <c r="D1647" s="88" t="s">
        <v>1300</v>
      </c>
      <c r="E1647" s="78"/>
      <c r="F1647" t="s">
        <v>1325</v>
      </c>
      <c r="G1647" s="78"/>
      <c r="H1647" s="80">
        <v>1628</v>
      </c>
      <c r="I1647" s="201" t="s">
        <v>43</v>
      </c>
      <c r="J1647" s="202" t="str">
        <f>IF(ISBLANK(INDEX('Policy Characteristics'!D:D,MATCH($C1647,'Policy Characteristics'!$C:$C,0))),"",INDEX('Policy Characteristics'!D:D,MATCH($C1647,'Policy Characteristics'!$C:$C,0)))</f>
        <v/>
      </c>
      <c r="K1647" s="76" t="str">
        <f>IF(ISBLANK(INDEX('Policy Characteristics'!E:E,MATCH($C1647,'Policy Characteristics'!$C:$C,0))),"",INDEX('Policy Characteristics'!E:E,MATCH($C1647,'Policy Characteristics'!$C:$C,0)))</f>
        <v>cross toggle whether carbon tax affects process emissions</v>
      </c>
      <c r="L1647" s="76">
        <f>IF(ISBLANK(INDEX('Policy Characteristics'!F:F,MATCH($C1647,'Policy Characteristics'!$C:$C,0))),"",INDEX('Policy Characteristics'!F:F,MATCH($C1647,'Policy Characteristics'!$C:$C,0)))</f>
        <v>0</v>
      </c>
      <c r="M1647" s="76">
        <f>IF(ISBLANK(INDEX('Policy Characteristics'!G:G,MATCH($C1647,'Policy Characteristics'!$C:$C,0))),"",INDEX('Policy Characteristics'!G:G,MATCH($C1647,'Policy Characteristics'!$C:$C,0)))</f>
        <v>1</v>
      </c>
      <c r="N1647" s="76">
        <f>IF(ISBLANK(INDEX('Policy Characteristics'!H:H,MATCH($C1647,'Policy Characteristics'!$C:$C,0))),"",INDEX('Policy Characteristics'!H:H,MATCH($C1647,'Policy Characteristics'!$C:$C,0)))</f>
        <v>1</v>
      </c>
      <c r="O1647" s="76" t="str">
        <f>IF(ISBLANK(INDEX('Policy Characteristics'!I:I,MATCH($C1647,'Policy Characteristics'!$C:$C,0))),"",INDEX('Policy Characteristics'!I:I,MATCH($C1647,'Policy Characteristics'!$C:$C,0)))</f>
        <v>on/off</v>
      </c>
      <c r="P1647" s="76" t="str">
        <f>IF(ISBLANK(INDEX('Policy Characteristics'!J:J,MATCH($C1647,'Policy Characteristics'!$C:$C,0))),"",INDEX('Policy Characteristics'!J:J,MATCH($C1647,'Policy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47" s="76" t="str">
        <f>IF(ISBLANK(INDEX('Policy Characteristics'!K:K,MATCH($C1647,'Policy Characteristics'!$C:$C,0))),"",INDEX('Policy Characteristics'!K:K,MATCH($C1647,'Policy Characteristics'!$C:$C,0)))</f>
        <v>fuels.html#carbon-tax</v>
      </c>
      <c r="R1647" s="76" t="str">
        <f>IF(ISBLANK(INDEX('Policy Characteristics'!L:L,MATCH($C1647,'Policy Characteristics'!$C:$C,0))),"",INDEX('Policy Characteristics'!L:L,MATCH($C1647,'Policy Characteristics'!$C:$C,0)))</f>
        <v>carbon-tax.html</v>
      </c>
    </row>
    <row r="1648" spans="1:18" s="143" customFormat="1" x14ac:dyDescent="0.25">
      <c r="A1648" s="76" t="str">
        <f>IF(ISBLANK(INDEX('Policy Characteristics'!A:A,MATCH($C1648,'Policy Characteristics'!$C:$C,0))),"",INDEX('Policy Characteristics'!A:A,MATCH($C1648,'Policy Characteristics'!$C:$C,0)))</f>
        <v>Cross-Sector</v>
      </c>
      <c r="B1648" s="200" t="str">
        <f>IF(ISBLANK(INDEX('Policy Characteristics'!B:B,MATCH($C1648,'Policy Characteristics'!$C:$C,0))),"",INDEX('Policy Characteristics'!B:B,MATCH($C1648,'Policy Characteristics'!$C:$C,0)))</f>
        <v>Exempt Process Emissions from C Tax</v>
      </c>
      <c r="C1648" s="76" t="str">
        <f>C$1647</f>
        <v>BEPEfCT Boolean Exempt Process Emissions from Carbon Tax</v>
      </c>
      <c r="D1648" s="78" t="s">
        <v>1301</v>
      </c>
      <c r="E1648" s="78"/>
      <c r="F1648" t="s">
        <v>999</v>
      </c>
      <c r="G1648" s="78"/>
      <c r="H1648" s="80">
        <v>1629</v>
      </c>
      <c r="I1648" s="201" t="s">
        <v>43</v>
      </c>
      <c r="J1648" s="202" t="str">
        <f>IF(ISBLANK(INDEX('Policy Characteristics'!D:D,MATCH($C1648,'Policy Characteristics'!$C:$C,0))),"",INDEX('Policy Characteristics'!D:D,MATCH($C1648,'Policy Characteristics'!$C:$C,0)))</f>
        <v/>
      </c>
      <c r="K1648" s="76" t="str">
        <f>IF(ISBLANK(INDEX('Policy Characteristics'!E:E,MATCH($C1648,'Policy Characteristics'!$C:$C,0))),"",INDEX('Policy Characteristics'!E:E,MATCH($C1648,'Policy Characteristics'!$C:$C,0)))</f>
        <v>cross toggle whether carbon tax affects process emissions</v>
      </c>
      <c r="L1648" s="76">
        <f>IF(ISBLANK(INDEX('Policy Characteristics'!F:F,MATCH($C1648,'Policy Characteristics'!$C:$C,0))),"",INDEX('Policy Characteristics'!F:F,MATCH($C1648,'Policy Characteristics'!$C:$C,0)))</f>
        <v>0</v>
      </c>
      <c r="M1648" s="76">
        <f>IF(ISBLANK(INDEX('Policy Characteristics'!G:G,MATCH($C1648,'Policy Characteristics'!$C:$C,0))),"",INDEX('Policy Characteristics'!G:G,MATCH($C1648,'Policy Characteristics'!$C:$C,0)))</f>
        <v>1</v>
      </c>
      <c r="N1648" s="76">
        <f>IF(ISBLANK(INDEX('Policy Characteristics'!H:H,MATCH($C1648,'Policy Characteristics'!$C:$C,0))),"",INDEX('Policy Characteristics'!H:H,MATCH($C1648,'Policy Characteristics'!$C:$C,0)))</f>
        <v>1</v>
      </c>
      <c r="O1648" s="76" t="str">
        <f>IF(ISBLANK(INDEX('Policy Characteristics'!I:I,MATCH($C1648,'Policy Characteristics'!$C:$C,0))),"",INDEX('Policy Characteristics'!I:I,MATCH($C1648,'Policy Characteristics'!$C:$C,0)))</f>
        <v>on/off</v>
      </c>
      <c r="P1648" s="76" t="str">
        <f>IF(ISBLANK(INDEX('Policy Characteristics'!J:J,MATCH($C1648,'Policy Characteristics'!$C:$C,0))),"",INDEX('Policy Characteristics'!J:J,MATCH($C1648,'Policy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48" s="76" t="str">
        <f>IF(ISBLANK(INDEX('Policy Characteristics'!K:K,MATCH($C1648,'Policy Characteristics'!$C:$C,0))),"",INDEX('Policy Characteristics'!K:K,MATCH($C1648,'Policy Characteristics'!$C:$C,0)))</f>
        <v>fuels.html#carbon-tax</v>
      </c>
      <c r="R1648" s="76" t="str">
        <f>IF(ISBLANK(INDEX('Policy Characteristics'!L:L,MATCH($C1648,'Policy Characteristics'!$C:$C,0))),"",INDEX('Policy Characteristics'!L:L,MATCH($C1648,'Policy Characteristics'!$C:$C,0)))</f>
        <v>carbon-tax.html</v>
      </c>
    </row>
    <row r="1649" spans="1:18" s="143" customFormat="1" x14ac:dyDescent="0.25">
      <c r="A1649" s="76" t="str">
        <f>IF(ISBLANK(INDEX('Policy Characteristics'!A:A,MATCH($C1649,'Policy Characteristics'!$C:$C,0))),"",INDEX('Policy Characteristics'!A:A,MATCH($C1649,'Policy Characteristics'!$C:$C,0)))</f>
        <v>Cross-Sector</v>
      </c>
      <c r="B1649" s="200" t="str">
        <f>IF(ISBLANK(INDEX('Policy Characteristics'!B:B,MATCH($C1649,'Policy Characteristics'!$C:$C,0))),"",INDEX('Policy Characteristics'!B:B,MATCH($C1649,'Policy Characteristics'!$C:$C,0)))</f>
        <v>Exempt Process Emissions from C Tax</v>
      </c>
      <c r="C1649" s="76" t="str">
        <f t="shared" ref="C1649:C1671" si="50">C$1647</f>
        <v>BEPEfCT Boolean Exempt Process Emissions from Carbon Tax</v>
      </c>
      <c r="D1649" s="78" t="s">
        <v>1302</v>
      </c>
      <c r="E1649" s="78"/>
      <c r="F1649" t="s">
        <v>1266</v>
      </c>
      <c r="G1649" s="78"/>
      <c r="H1649" s="80">
        <v>1630</v>
      </c>
      <c r="I1649" s="201" t="s">
        <v>43</v>
      </c>
      <c r="J1649" s="202" t="str">
        <f>IF(ISBLANK(INDEX('Policy Characteristics'!D:D,MATCH($C1649,'Policy Characteristics'!$C:$C,0))),"",INDEX('Policy Characteristics'!D:D,MATCH($C1649,'Policy Characteristics'!$C:$C,0)))</f>
        <v/>
      </c>
      <c r="K1649" s="76" t="str">
        <f>IF(ISBLANK(INDEX('Policy Characteristics'!E:E,MATCH($C1649,'Policy Characteristics'!$C:$C,0))),"",INDEX('Policy Characteristics'!E:E,MATCH($C1649,'Policy Characteristics'!$C:$C,0)))</f>
        <v>cross toggle whether carbon tax affects process emissions</v>
      </c>
      <c r="L1649" s="76">
        <f>IF(ISBLANK(INDEX('Policy Characteristics'!F:F,MATCH($C1649,'Policy Characteristics'!$C:$C,0))),"",INDEX('Policy Characteristics'!F:F,MATCH($C1649,'Policy Characteristics'!$C:$C,0)))</f>
        <v>0</v>
      </c>
      <c r="M1649" s="76">
        <f>IF(ISBLANK(INDEX('Policy Characteristics'!G:G,MATCH($C1649,'Policy Characteristics'!$C:$C,0))),"",INDEX('Policy Characteristics'!G:G,MATCH($C1649,'Policy Characteristics'!$C:$C,0)))</f>
        <v>1</v>
      </c>
      <c r="N1649" s="76">
        <f>IF(ISBLANK(INDEX('Policy Characteristics'!H:H,MATCH($C1649,'Policy Characteristics'!$C:$C,0))),"",INDEX('Policy Characteristics'!H:H,MATCH($C1649,'Policy Characteristics'!$C:$C,0)))</f>
        <v>1</v>
      </c>
      <c r="O1649" s="76" t="str">
        <f>IF(ISBLANK(INDEX('Policy Characteristics'!I:I,MATCH($C1649,'Policy Characteristics'!$C:$C,0))),"",INDEX('Policy Characteristics'!I:I,MATCH($C1649,'Policy Characteristics'!$C:$C,0)))</f>
        <v>on/off</v>
      </c>
      <c r="P1649" s="76" t="str">
        <f>IF(ISBLANK(INDEX('Policy Characteristics'!J:J,MATCH($C1649,'Policy Characteristics'!$C:$C,0))),"",INDEX('Policy Characteristics'!J:J,MATCH($C1649,'Policy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49" s="76" t="str">
        <f>IF(ISBLANK(INDEX('Policy Characteristics'!K:K,MATCH($C1649,'Policy Characteristics'!$C:$C,0))),"",INDEX('Policy Characteristics'!K:K,MATCH($C1649,'Policy Characteristics'!$C:$C,0)))</f>
        <v>fuels.html#carbon-tax</v>
      </c>
      <c r="R1649" s="76" t="str">
        <f>IF(ISBLANK(INDEX('Policy Characteristics'!L:L,MATCH($C1649,'Policy Characteristics'!$C:$C,0))),"",INDEX('Policy Characteristics'!L:L,MATCH($C1649,'Policy Characteristics'!$C:$C,0)))</f>
        <v>carbon-tax.html</v>
      </c>
    </row>
    <row r="1650" spans="1:18" s="143" customFormat="1" x14ac:dyDescent="0.25">
      <c r="A1650" s="76" t="str">
        <f>IF(ISBLANK(INDEX('Policy Characteristics'!A:A,MATCH($C1650,'Policy Characteristics'!$C:$C,0))),"",INDEX('Policy Characteristics'!A:A,MATCH($C1650,'Policy Characteristics'!$C:$C,0)))</f>
        <v>Cross-Sector</v>
      </c>
      <c r="B1650" s="200" t="str">
        <f>IF(ISBLANK(INDEX('Policy Characteristics'!B:B,MATCH($C1650,'Policy Characteristics'!$C:$C,0))),"",INDEX('Policy Characteristics'!B:B,MATCH($C1650,'Policy Characteristics'!$C:$C,0)))</f>
        <v>Exempt Process Emissions from C Tax</v>
      </c>
      <c r="C1650" s="76" t="str">
        <f t="shared" si="50"/>
        <v>BEPEfCT Boolean Exempt Process Emissions from Carbon Tax</v>
      </c>
      <c r="D1650" s="78" t="s">
        <v>1303</v>
      </c>
      <c r="E1650" s="78"/>
      <c r="F1650" t="s">
        <v>1267</v>
      </c>
      <c r="G1650" s="78"/>
      <c r="H1650" s="80">
        <v>1631</v>
      </c>
      <c r="I1650" s="201" t="s">
        <v>44</v>
      </c>
      <c r="J1650" s="202" t="str">
        <f>IF(ISBLANK(INDEX('Policy Characteristics'!D:D,MATCH($C1650,'Policy Characteristics'!$C:$C,0))),"",INDEX('Policy Characteristics'!D:D,MATCH($C1650,'Policy Characteristics'!$C:$C,0)))</f>
        <v/>
      </c>
      <c r="K1650" s="76" t="str">
        <f>IF(ISBLANK(INDEX('Policy Characteristics'!E:E,MATCH($C1650,'Policy Characteristics'!$C:$C,0))),"",INDEX('Policy Characteristics'!E:E,MATCH($C1650,'Policy Characteristics'!$C:$C,0)))</f>
        <v>cross toggle whether carbon tax affects process emissions</v>
      </c>
      <c r="L1650" s="76">
        <f>IF(ISBLANK(INDEX('Policy Characteristics'!F:F,MATCH($C1650,'Policy Characteristics'!$C:$C,0))),"",INDEX('Policy Characteristics'!F:F,MATCH($C1650,'Policy Characteristics'!$C:$C,0)))</f>
        <v>0</v>
      </c>
      <c r="M1650" s="76">
        <f>IF(ISBLANK(INDEX('Policy Characteristics'!G:G,MATCH($C1650,'Policy Characteristics'!$C:$C,0))),"",INDEX('Policy Characteristics'!G:G,MATCH($C1650,'Policy Characteristics'!$C:$C,0)))</f>
        <v>1</v>
      </c>
      <c r="N1650" s="76">
        <f>IF(ISBLANK(INDEX('Policy Characteristics'!H:H,MATCH($C1650,'Policy Characteristics'!$C:$C,0))),"",INDEX('Policy Characteristics'!H:H,MATCH($C1650,'Policy Characteristics'!$C:$C,0)))</f>
        <v>1</v>
      </c>
      <c r="O1650" s="76" t="str">
        <f>IF(ISBLANK(INDEX('Policy Characteristics'!I:I,MATCH($C1650,'Policy Characteristics'!$C:$C,0))),"",INDEX('Policy Characteristics'!I:I,MATCH($C1650,'Policy Characteristics'!$C:$C,0)))</f>
        <v>on/off</v>
      </c>
      <c r="P1650" s="76" t="str">
        <f>IF(ISBLANK(INDEX('Policy Characteristics'!J:J,MATCH($C1650,'Policy Characteristics'!$C:$C,0))),"",INDEX('Policy Characteristics'!J:J,MATCH($C1650,'Policy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50" s="76" t="str">
        <f>IF(ISBLANK(INDEX('Policy Characteristics'!K:K,MATCH($C1650,'Policy Characteristics'!$C:$C,0))),"",INDEX('Policy Characteristics'!K:K,MATCH($C1650,'Policy Characteristics'!$C:$C,0)))</f>
        <v>fuels.html#carbon-tax</v>
      </c>
      <c r="R1650" s="76" t="str">
        <f>IF(ISBLANK(INDEX('Policy Characteristics'!L:L,MATCH($C1650,'Policy Characteristics'!$C:$C,0))),"",INDEX('Policy Characteristics'!L:L,MATCH($C1650,'Policy Characteristics'!$C:$C,0)))</f>
        <v>carbon-tax.html</v>
      </c>
    </row>
    <row r="1651" spans="1:18" s="143" customFormat="1" x14ac:dyDescent="0.25">
      <c r="A1651" s="76" t="str">
        <f>IF(ISBLANK(INDEX('Policy Characteristics'!A:A,MATCH($C1651,'Policy Characteristics'!$C:$C,0))),"",INDEX('Policy Characteristics'!A:A,MATCH($C1651,'Policy Characteristics'!$C:$C,0)))</f>
        <v>Cross-Sector</v>
      </c>
      <c r="B1651" s="200" t="str">
        <f>IF(ISBLANK(INDEX('Policy Characteristics'!B:B,MATCH($C1651,'Policy Characteristics'!$C:$C,0))),"",INDEX('Policy Characteristics'!B:B,MATCH($C1651,'Policy Characteristics'!$C:$C,0)))</f>
        <v>Exempt Process Emissions from C Tax</v>
      </c>
      <c r="C1651" s="76" t="str">
        <f t="shared" si="50"/>
        <v>BEPEfCT Boolean Exempt Process Emissions from Carbon Tax</v>
      </c>
      <c r="D1651" s="78" t="s">
        <v>1304</v>
      </c>
      <c r="E1651" s="78"/>
      <c r="F1651" t="s">
        <v>1268</v>
      </c>
      <c r="G1651" s="78"/>
      <c r="H1651" s="80">
        <v>1632</v>
      </c>
      <c r="I1651" s="201" t="s">
        <v>44</v>
      </c>
      <c r="J1651" s="202" t="str">
        <f>IF(ISBLANK(INDEX('Policy Characteristics'!D:D,MATCH($C1651,'Policy Characteristics'!$C:$C,0))),"",INDEX('Policy Characteristics'!D:D,MATCH($C1651,'Policy Characteristics'!$C:$C,0)))</f>
        <v/>
      </c>
      <c r="K1651" s="76" t="str">
        <f>IF(ISBLANK(INDEX('Policy Characteristics'!E:E,MATCH($C1651,'Policy Characteristics'!$C:$C,0))),"",INDEX('Policy Characteristics'!E:E,MATCH($C1651,'Policy Characteristics'!$C:$C,0)))</f>
        <v>cross toggle whether carbon tax affects process emissions</v>
      </c>
      <c r="L1651" s="76">
        <f>IF(ISBLANK(INDEX('Policy Characteristics'!F:F,MATCH($C1651,'Policy Characteristics'!$C:$C,0))),"",INDEX('Policy Characteristics'!F:F,MATCH($C1651,'Policy Characteristics'!$C:$C,0)))</f>
        <v>0</v>
      </c>
      <c r="M1651" s="76">
        <f>IF(ISBLANK(INDEX('Policy Characteristics'!G:G,MATCH($C1651,'Policy Characteristics'!$C:$C,0))),"",INDEX('Policy Characteristics'!G:G,MATCH($C1651,'Policy Characteristics'!$C:$C,0)))</f>
        <v>1</v>
      </c>
      <c r="N1651" s="76">
        <f>IF(ISBLANK(INDEX('Policy Characteristics'!H:H,MATCH($C1651,'Policy Characteristics'!$C:$C,0))),"",INDEX('Policy Characteristics'!H:H,MATCH($C1651,'Policy Characteristics'!$C:$C,0)))</f>
        <v>1</v>
      </c>
      <c r="O1651" s="76" t="str">
        <f>IF(ISBLANK(INDEX('Policy Characteristics'!I:I,MATCH($C1651,'Policy Characteristics'!$C:$C,0))),"",INDEX('Policy Characteristics'!I:I,MATCH($C1651,'Policy Characteristics'!$C:$C,0)))</f>
        <v>on/off</v>
      </c>
      <c r="P1651" s="76" t="str">
        <f>IF(ISBLANK(INDEX('Policy Characteristics'!J:J,MATCH($C1651,'Policy Characteristics'!$C:$C,0))),"",INDEX('Policy Characteristics'!J:J,MATCH($C1651,'Policy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51" s="76" t="str">
        <f>IF(ISBLANK(INDEX('Policy Characteristics'!K:K,MATCH($C1651,'Policy Characteristics'!$C:$C,0))),"",INDEX('Policy Characteristics'!K:K,MATCH($C1651,'Policy Characteristics'!$C:$C,0)))</f>
        <v>fuels.html#carbon-tax</v>
      </c>
      <c r="R1651" s="76" t="str">
        <f>IF(ISBLANK(INDEX('Policy Characteristics'!L:L,MATCH($C1651,'Policy Characteristics'!$C:$C,0))),"",INDEX('Policy Characteristics'!L:L,MATCH($C1651,'Policy Characteristics'!$C:$C,0)))</f>
        <v>carbon-tax.html</v>
      </c>
    </row>
    <row r="1652" spans="1:18" s="143" customFormat="1" x14ac:dyDescent="0.25">
      <c r="A1652" s="76" t="str">
        <f>IF(ISBLANK(INDEX('Policy Characteristics'!A:A,MATCH($C1652,'Policy Characteristics'!$C:$C,0))),"",INDEX('Policy Characteristics'!A:A,MATCH($C1652,'Policy Characteristics'!$C:$C,0)))</f>
        <v>Cross-Sector</v>
      </c>
      <c r="B1652" s="200" t="str">
        <f>IF(ISBLANK(INDEX('Policy Characteristics'!B:B,MATCH($C1652,'Policy Characteristics'!$C:$C,0))),"",INDEX('Policy Characteristics'!B:B,MATCH($C1652,'Policy Characteristics'!$C:$C,0)))</f>
        <v>Exempt Process Emissions from C Tax</v>
      </c>
      <c r="C1652" s="76" t="str">
        <f t="shared" si="50"/>
        <v>BEPEfCT Boolean Exempt Process Emissions from Carbon Tax</v>
      </c>
      <c r="D1652" s="78" t="s">
        <v>1305</v>
      </c>
      <c r="E1652" s="78"/>
      <c r="F1652" t="s">
        <v>1269</v>
      </c>
      <c r="G1652" s="78"/>
      <c r="H1652" s="80">
        <v>1633</v>
      </c>
      <c r="I1652" s="201" t="s">
        <v>44</v>
      </c>
      <c r="J1652" s="202" t="str">
        <f>IF(ISBLANK(INDEX('Policy Characteristics'!D:D,MATCH($C1652,'Policy Characteristics'!$C:$C,0))),"",INDEX('Policy Characteristics'!D:D,MATCH($C1652,'Policy Characteristics'!$C:$C,0)))</f>
        <v/>
      </c>
      <c r="K1652" s="76" t="str">
        <f>IF(ISBLANK(INDEX('Policy Characteristics'!E:E,MATCH($C1652,'Policy Characteristics'!$C:$C,0))),"",INDEX('Policy Characteristics'!E:E,MATCH($C1652,'Policy Characteristics'!$C:$C,0)))</f>
        <v>cross toggle whether carbon tax affects process emissions</v>
      </c>
      <c r="L1652" s="76">
        <f>IF(ISBLANK(INDEX('Policy Characteristics'!F:F,MATCH($C1652,'Policy Characteristics'!$C:$C,0))),"",INDEX('Policy Characteristics'!F:F,MATCH($C1652,'Policy Characteristics'!$C:$C,0)))</f>
        <v>0</v>
      </c>
      <c r="M1652" s="76">
        <f>IF(ISBLANK(INDEX('Policy Characteristics'!G:G,MATCH($C1652,'Policy Characteristics'!$C:$C,0))),"",INDEX('Policy Characteristics'!G:G,MATCH($C1652,'Policy Characteristics'!$C:$C,0)))</f>
        <v>1</v>
      </c>
      <c r="N1652" s="76">
        <f>IF(ISBLANK(INDEX('Policy Characteristics'!H:H,MATCH($C1652,'Policy Characteristics'!$C:$C,0))),"",INDEX('Policy Characteristics'!H:H,MATCH($C1652,'Policy Characteristics'!$C:$C,0)))</f>
        <v>1</v>
      </c>
      <c r="O1652" s="76" t="str">
        <f>IF(ISBLANK(INDEX('Policy Characteristics'!I:I,MATCH($C1652,'Policy Characteristics'!$C:$C,0))),"",INDEX('Policy Characteristics'!I:I,MATCH($C1652,'Policy Characteristics'!$C:$C,0)))</f>
        <v>on/off</v>
      </c>
      <c r="P1652" s="76" t="str">
        <f>IF(ISBLANK(INDEX('Policy Characteristics'!J:J,MATCH($C1652,'Policy Characteristics'!$C:$C,0))),"",INDEX('Policy Characteristics'!J:J,MATCH($C1652,'Policy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52" s="76" t="str">
        <f>IF(ISBLANK(INDEX('Policy Characteristics'!K:K,MATCH($C1652,'Policy Characteristics'!$C:$C,0))),"",INDEX('Policy Characteristics'!K:K,MATCH($C1652,'Policy Characteristics'!$C:$C,0)))</f>
        <v>fuels.html#carbon-tax</v>
      </c>
      <c r="R1652" s="76" t="str">
        <f>IF(ISBLANK(INDEX('Policy Characteristics'!L:L,MATCH($C1652,'Policy Characteristics'!$C:$C,0))),"",INDEX('Policy Characteristics'!L:L,MATCH($C1652,'Policy Characteristics'!$C:$C,0)))</f>
        <v>carbon-tax.html</v>
      </c>
    </row>
    <row r="1653" spans="1:18" s="143" customFormat="1" x14ac:dyDescent="0.25">
      <c r="A1653" s="76" t="str">
        <f>IF(ISBLANK(INDEX('Policy Characteristics'!A:A,MATCH($C1653,'Policy Characteristics'!$C:$C,0))),"",INDEX('Policy Characteristics'!A:A,MATCH($C1653,'Policy Characteristics'!$C:$C,0)))</f>
        <v>Cross-Sector</v>
      </c>
      <c r="B1653" s="200" t="str">
        <f>IF(ISBLANK(INDEX('Policy Characteristics'!B:B,MATCH($C1653,'Policy Characteristics'!$C:$C,0))),"",INDEX('Policy Characteristics'!B:B,MATCH($C1653,'Policy Characteristics'!$C:$C,0)))</f>
        <v>Exempt Process Emissions from C Tax</v>
      </c>
      <c r="C1653" s="76" t="str">
        <f t="shared" si="50"/>
        <v>BEPEfCT Boolean Exempt Process Emissions from Carbon Tax</v>
      </c>
      <c r="D1653" s="78" t="s">
        <v>1306</v>
      </c>
      <c r="E1653" s="78"/>
      <c r="F1653" t="s">
        <v>1270</v>
      </c>
      <c r="G1653" s="78"/>
      <c r="H1653" s="80">
        <v>1634</v>
      </c>
      <c r="I1653" s="201" t="s">
        <v>44</v>
      </c>
      <c r="J1653" s="202" t="str">
        <f>IF(ISBLANK(INDEX('Policy Characteristics'!D:D,MATCH($C1653,'Policy Characteristics'!$C:$C,0))),"",INDEX('Policy Characteristics'!D:D,MATCH($C1653,'Policy Characteristics'!$C:$C,0)))</f>
        <v/>
      </c>
      <c r="K1653" s="76" t="str">
        <f>IF(ISBLANK(INDEX('Policy Characteristics'!E:E,MATCH($C1653,'Policy Characteristics'!$C:$C,0))),"",INDEX('Policy Characteristics'!E:E,MATCH($C1653,'Policy Characteristics'!$C:$C,0)))</f>
        <v>cross toggle whether carbon tax affects process emissions</v>
      </c>
      <c r="L1653" s="76">
        <f>IF(ISBLANK(INDEX('Policy Characteristics'!F:F,MATCH($C1653,'Policy Characteristics'!$C:$C,0))),"",INDEX('Policy Characteristics'!F:F,MATCH($C1653,'Policy Characteristics'!$C:$C,0)))</f>
        <v>0</v>
      </c>
      <c r="M1653" s="76">
        <f>IF(ISBLANK(INDEX('Policy Characteristics'!G:G,MATCH($C1653,'Policy Characteristics'!$C:$C,0))),"",INDEX('Policy Characteristics'!G:G,MATCH($C1653,'Policy Characteristics'!$C:$C,0)))</f>
        <v>1</v>
      </c>
      <c r="N1653" s="76">
        <f>IF(ISBLANK(INDEX('Policy Characteristics'!H:H,MATCH($C1653,'Policy Characteristics'!$C:$C,0))),"",INDEX('Policy Characteristics'!H:H,MATCH($C1653,'Policy Characteristics'!$C:$C,0)))</f>
        <v>1</v>
      </c>
      <c r="O1653" s="76" t="str">
        <f>IF(ISBLANK(INDEX('Policy Characteristics'!I:I,MATCH($C1653,'Policy Characteristics'!$C:$C,0))),"",INDEX('Policy Characteristics'!I:I,MATCH($C1653,'Policy Characteristics'!$C:$C,0)))</f>
        <v>on/off</v>
      </c>
      <c r="P1653" s="76" t="str">
        <f>IF(ISBLANK(INDEX('Policy Characteristics'!J:J,MATCH($C1653,'Policy Characteristics'!$C:$C,0))),"",INDEX('Policy Characteristics'!J:J,MATCH($C1653,'Policy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53" s="76" t="str">
        <f>IF(ISBLANK(INDEX('Policy Characteristics'!K:K,MATCH($C1653,'Policy Characteristics'!$C:$C,0))),"",INDEX('Policy Characteristics'!K:K,MATCH($C1653,'Policy Characteristics'!$C:$C,0)))</f>
        <v>fuels.html#carbon-tax</v>
      </c>
      <c r="R1653" s="76" t="str">
        <f>IF(ISBLANK(INDEX('Policy Characteristics'!L:L,MATCH($C1653,'Policy Characteristics'!$C:$C,0))),"",INDEX('Policy Characteristics'!L:L,MATCH($C1653,'Policy Characteristics'!$C:$C,0)))</f>
        <v>carbon-tax.html</v>
      </c>
    </row>
    <row r="1654" spans="1:18" s="143" customFormat="1" x14ac:dyDescent="0.25">
      <c r="A1654" s="76" t="str">
        <f>IF(ISBLANK(INDEX('Policy Characteristics'!A:A,MATCH($C1654,'Policy Characteristics'!$C:$C,0))),"",INDEX('Policy Characteristics'!A:A,MATCH($C1654,'Policy Characteristics'!$C:$C,0)))</f>
        <v>Cross-Sector</v>
      </c>
      <c r="B1654" s="200" t="str">
        <f>IF(ISBLANK(INDEX('Policy Characteristics'!B:B,MATCH($C1654,'Policy Characteristics'!$C:$C,0))),"",INDEX('Policy Characteristics'!B:B,MATCH($C1654,'Policy Characteristics'!$C:$C,0)))</f>
        <v>Exempt Process Emissions from C Tax</v>
      </c>
      <c r="C1654" s="76" t="str">
        <f t="shared" si="50"/>
        <v>BEPEfCT Boolean Exempt Process Emissions from Carbon Tax</v>
      </c>
      <c r="D1654" s="78" t="s">
        <v>1307</v>
      </c>
      <c r="E1654" s="78"/>
      <c r="F1654" t="s">
        <v>1271</v>
      </c>
      <c r="G1654" s="78"/>
      <c r="H1654" s="80">
        <v>1635</v>
      </c>
      <c r="I1654" s="201" t="s">
        <v>44</v>
      </c>
      <c r="J1654" s="202" t="str">
        <f>IF(ISBLANK(INDEX('Policy Characteristics'!D:D,MATCH($C1654,'Policy Characteristics'!$C:$C,0))),"",INDEX('Policy Characteristics'!D:D,MATCH($C1654,'Policy Characteristics'!$C:$C,0)))</f>
        <v/>
      </c>
      <c r="K1654" s="76" t="str">
        <f>IF(ISBLANK(INDEX('Policy Characteristics'!E:E,MATCH($C1654,'Policy Characteristics'!$C:$C,0))),"",INDEX('Policy Characteristics'!E:E,MATCH($C1654,'Policy Characteristics'!$C:$C,0)))</f>
        <v>cross toggle whether carbon tax affects process emissions</v>
      </c>
      <c r="L1654" s="76">
        <f>IF(ISBLANK(INDEX('Policy Characteristics'!F:F,MATCH($C1654,'Policy Characteristics'!$C:$C,0))),"",INDEX('Policy Characteristics'!F:F,MATCH($C1654,'Policy Characteristics'!$C:$C,0)))</f>
        <v>0</v>
      </c>
      <c r="M1654" s="76">
        <f>IF(ISBLANK(INDEX('Policy Characteristics'!G:G,MATCH($C1654,'Policy Characteristics'!$C:$C,0))),"",INDEX('Policy Characteristics'!G:G,MATCH($C1654,'Policy Characteristics'!$C:$C,0)))</f>
        <v>1</v>
      </c>
      <c r="N1654" s="76">
        <f>IF(ISBLANK(INDEX('Policy Characteristics'!H:H,MATCH($C1654,'Policy Characteristics'!$C:$C,0))),"",INDEX('Policy Characteristics'!H:H,MATCH($C1654,'Policy Characteristics'!$C:$C,0)))</f>
        <v>1</v>
      </c>
      <c r="O1654" s="76" t="str">
        <f>IF(ISBLANK(INDEX('Policy Characteristics'!I:I,MATCH($C1654,'Policy Characteristics'!$C:$C,0))),"",INDEX('Policy Characteristics'!I:I,MATCH($C1654,'Policy Characteristics'!$C:$C,0)))</f>
        <v>on/off</v>
      </c>
      <c r="P1654" s="76" t="str">
        <f>IF(ISBLANK(INDEX('Policy Characteristics'!J:J,MATCH($C1654,'Policy Characteristics'!$C:$C,0))),"",INDEX('Policy Characteristics'!J:J,MATCH($C1654,'Policy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54" s="76" t="str">
        <f>IF(ISBLANK(INDEX('Policy Characteristics'!K:K,MATCH($C1654,'Policy Characteristics'!$C:$C,0))),"",INDEX('Policy Characteristics'!K:K,MATCH($C1654,'Policy Characteristics'!$C:$C,0)))</f>
        <v>fuels.html#carbon-tax</v>
      </c>
      <c r="R1654" s="76" t="str">
        <f>IF(ISBLANK(INDEX('Policy Characteristics'!L:L,MATCH($C1654,'Policy Characteristics'!$C:$C,0))),"",INDEX('Policy Characteristics'!L:L,MATCH($C1654,'Policy Characteristics'!$C:$C,0)))</f>
        <v>carbon-tax.html</v>
      </c>
    </row>
    <row r="1655" spans="1:18" s="143" customFormat="1" x14ac:dyDescent="0.25">
      <c r="A1655" s="76" t="str">
        <f>IF(ISBLANK(INDEX('Policy Characteristics'!A:A,MATCH($C1655,'Policy Characteristics'!$C:$C,0))),"",INDEX('Policy Characteristics'!A:A,MATCH($C1655,'Policy Characteristics'!$C:$C,0)))</f>
        <v>Cross-Sector</v>
      </c>
      <c r="B1655" s="200" t="str">
        <f>IF(ISBLANK(INDEX('Policy Characteristics'!B:B,MATCH($C1655,'Policy Characteristics'!$C:$C,0))),"",INDEX('Policy Characteristics'!B:B,MATCH($C1655,'Policy Characteristics'!$C:$C,0)))</f>
        <v>Exempt Process Emissions from C Tax</v>
      </c>
      <c r="C1655" s="76" t="str">
        <f t="shared" si="50"/>
        <v>BEPEfCT Boolean Exempt Process Emissions from Carbon Tax</v>
      </c>
      <c r="D1655" s="78" t="s">
        <v>1308</v>
      </c>
      <c r="E1655" s="78"/>
      <c r="F1655" t="s">
        <v>1272</v>
      </c>
      <c r="G1655" s="78"/>
      <c r="H1655" s="80">
        <v>1636</v>
      </c>
      <c r="I1655" s="201" t="s">
        <v>44</v>
      </c>
      <c r="J1655" s="202" t="str">
        <f>IF(ISBLANK(INDEX('Policy Characteristics'!D:D,MATCH($C1655,'Policy Characteristics'!$C:$C,0))),"",INDEX('Policy Characteristics'!D:D,MATCH($C1655,'Policy Characteristics'!$C:$C,0)))</f>
        <v/>
      </c>
      <c r="K1655" s="76" t="str">
        <f>IF(ISBLANK(INDEX('Policy Characteristics'!E:E,MATCH($C1655,'Policy Characteristics'!$C:$C,0))),"",INDEX('Policy Characteristics'!E:E,MATCH($C1655,'Policy Characteristics'!$C:$C,0)))</f>
        <v>cross toggle whether carbon tax affects process emissions</v>
      </c>
      <c r="L1655" s="76">
        <f>IF(ISBLANK(INDEX('Policy Characteristics'!F:F,MATCH($C1655,'Policy Characteristics'!$C:$C,0))),"",INDEX('Policy Characteristics'!F:F,MATCH($C1655,'Policy Characteristics'!$C:$C,0)))</f>
        <v>0</v>
      </c>
      <c r="M1655" s="76">
        <f>IF(ISBLANK(INDEX('Policy Characteristics'!G:G,MATCH($C1655,'Policy Characteristics'!$C:$C,0))),"",INDEX('Policy Characteristics'!G:G,MATCH($C1655,'Policy Characteristics'!$C:$C,0)))</f>
        <v>1</v>
      </c>
      <c r="N1655" s="76">
        <f>IF(ISBLANK(INDEX('Policy Characteristics'!H:H,MATCH($C1655,'Policy Characteristics'!$C:$C,0))),"",INDEX('Policy Characteristics'!H:H,MATCH($C1655,'Policy Characteristics'!$C:$C,0)))</f>
        <v>1</v>
      </c>
      <c r="O1655" s="76" t="str">
        <f>IF(ISBLANK(INDEX('Policy Characteristics'!I:I,MATCH($C1655,'Policy Characteristics'!$C:$C,0))),"",INDEX('Policy Characteristics'!I:I,MATCH($C1655,'Policy Characteristics'!$C:$C,0)))</f>
        <v>on/off</v>
      </c>
      <c r="P1655" s="76" t="str">
        <f>IF(ISBLANK(INDEX('Policy Characteristics'!J:J,MATCH($C1655,'Policy Characteristics'!$C:$C,0))),"",INDEX('Policy Characteristics'!J:J,MATCH($C1655,'Policy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55" s="76" t="str">
        <f>IF(ISBLANK(INDEX('Policy Characteristics'!K:K,MATCH($C1655,'Policy Characteristics'!$C:$C,0))),"",INDEX('Policy Characteristics'!K:K,MATCH($C1655,'Policy Characteristics'!$C:$C,0)))</f>
        <v>fuels.html#carbon-tax</v>
      </c>
      <c r="R1655" s="76" t="str">
        <f>IF(ISBLANK(INDEX('Policy Characteristics'!L:L,MATCH($C1655,'Policy Characteristics'!$C:$C,0))),"",INDEX('Policy Characteristics'!L:L,MATCH($C1655,'Policy Characteristics'!$C:$C,0)))</f>
        <v>carbon-tax.html</v>
      </c>
    </row>
    <row r="1656" spans="1:18" s="143" customFormat="1" x14ac:dyDescent="0.25">
      <c r="A1656" s="76" t="str">
        <f>IF(ISBLANK(INDEX('Policy Characteristics'!A:A,MATCH($C1656,'Policy Characteristics'!$C:$C,0))),"",INDEX('Policy Characteristics'!A:A,MATCH($C1656,'Policy Characteristics'!$C:$C,0)))</f>
        <v>Cross-Sector</v>
      </c>
      <c r="B1656" s="200" t="str">
        <f>IF(ISBLANK(INDEX('Policy Characteristics'!B:B,MATCH($C1656,'Policy Characteristics'!$C:$C,0))),"",INDEX('Policy Characteristics'!B:B,MATCH($C1656,'Policy Characteristics'!$C:$C,0)))</f>
        <v>Exempt Process Emissions from C Tax</v>
      </c>
      <c r="C1656" s="76" t="str">
        <f t="shared" si="50"/>
        <v>BEPEfCT Boolean Exempt Process Emissions from Carbon Tax</v>
      </c>
      <c r="D1656" s="78" t="s">
        <v>1309</v>
      </c>
      <c r="E1656" s="78"/>
      <c r="F1656" t="s">
        <v>819</v>
      </c>
      <c r="G1656" s="78"/>
      <c r="H1656" s="80">
        <v>1637</v>
      </c>
      <c r="I1656" s="201" t="s">
        <v>43</v>
      </c>
      <c r="J1656" s="202" t="str">
        <f>IF(ISBLANK(INDEX('Policy Characteristics'!D:D,MATCH($C1656,'Policy Characteristics'!$C:$C,0))),"",INDEX('Policy Characteristics'!D:D,MATCH($C1656,'Policy Characteristics'!$C:$C,0)))</f>
        <v/>
      </c>
      <c r="K1656" s="76" t="str">
        <f>IF(ISBLANK(INDEX('Policy Characteristics'!E:E,MATCH($C1656,'Policy Characteristics'!$C:$C,0))),"",INDEX('Policy Characteristics'!E:E,MATCH($C1656,'Policy Characteristics'!$C:$C,0)))</f>
        <v>cross toggle whether carbon tax affects process emissions</v>
      </c>
      <c r="L1656" s="76">
        <f>IF(ISBLANK(INDEX('Policy Characteristics'!F:F,MATCH($C1656,'Policy Characteristics'!$C:$C,0))),"",INDEX('Policy Characteristics'!F:F,MATCH($C1656,'Policy Characteristics'!$C:$C,0)))</f>
        <v>0</v>
      </c>
      <c r="M1656" s="76">
        <f>IF(ISBLANK(INDEX('Policy Characteristics'!G:G,MATCH($C1656,'Policy Characteristics'!$C:$C,0))),"",INDEX('Policy Characteristics'!G:G,MATCH($C1656,'Policy Characteristics'!$C:$C,0)))</f>
        <v>1</v>
      </c>
      <c r="N1656" s="76">
        <f>IF(ISBLANK(INDEX('Policy Characteristics'!H:H,MATCH($C1656,'Policy Characteristics'!$C:$C,0))),"",INDEX('Policy Characteristics'!H:H,MATCH($C1656,'Policy Characteristics'!$C:$C,0)))</f>
        <v>1</v>
      </c>
      <c r="O1656" s="76" t="str">
        <f>IF(ISBLANK(INDEX('Policy Characteristics'!I:I,MATCH($C1656,'Policy Characteristics'!$C:$C,0))),"",INDEX('Policy Characteristics'!I:I,MATCH($C1656,'Policy Characteristics'!$C:$C,0)))</f>
        <v>on/off</v>
      </c>
      <c r="P1656" s="76" t="str">
        <f>IF(ISBLANK(INDEX('Policy Characteristics'!J:J,MATCH($C1656,'Policy Characteristics'!$C:$C,0))),"",INDEX('Policy Characteristics'!J:J,MATCH($C1656,'Policy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56" s="76" t="str">
        <f>IF(ISBLANK(INDEX('Policy Characteristics'!K:K,MATCH($C1656,'Policy Characteristics'!$C:$C,0))),"",INDEX('Policy Characteristics'!K:K,MATCH($C1656,'Policy Characteristics'!$C:$C,0)))</f>
        <v>fuels.html#carbon-tax</v>
      </c>
      <c r="R1656" s="76" t="str">
        <f>IF(ISBLANK(INDEX('Policy Characteristics'!L:L,MATCH($C1656,'Policy Characteristics'!$C:$C,0))),"",INDEX('Policy Characteristics'!L:L,MATCH($C1656,'Policy Characteristics'!$C:$C,0)))</f>
        <v>carbon-tax.html</v>
      </c>
    </row>
    <row r="1657" spans="1:18" s="143" customFormat="1" x14ac:dyDescent="0.25">
      <c r="A1657" s="76" t="str">
        <f>IF(ISBLANK(INDEX('Policy Characteristics'!A:A,MATCH($C1657,'Policy Characteristics'!$C:$C,0))),"",INDEX('Policy Characteristics'!A:A,MATCH($C1657,'Policy Characteristics'!$C:$C,0)))</f>
        <v>Cross-Sector</v>
      </c>
      <c r="B1657" s="200" t="str">
        <f>IF(ISBLANK(INDEX('Policy Characteristics'!B:B,MATCH($C1657,'Policy Characteristics'!$C:$C,0))),"",INDEX('Policy Characteristics'!B:B,MATCH($C1657,'Policy Characteristics'!$C:$C,0)))</f>
        <v>Exempt Process Emissions from C Tax</v>
      </c>
      <c r="C1657" s="76" t="str">
        <f t="shared" si="50"/>
        <v>BEPEfCT Boolean Exempt Process Emissions from Carbon Tax</v>
      </c>
      <c r="D1657" s="78" t="s">
        <v>1310</v>
      </c>
      <c r="E1657" s="78"/>
      <c r="F1657" t="s">
        <v>1273</v>
      </c>
      <c r="G1657" s="78"/>
      <c r="H1657" s="80">
        <v>1638</v>
      </c>
      <c r="I1657" s="201" t="s">
        <v>44</v>
      </c>
      <c r="J1657" s="202" t="str">
        <f>IF(ISBLANK(INDEX('Policy Characteristics'!D:D,MATCH($C1657,'Policy Characteristics'!$C:$C,0))),"",INDEX('Policy Characteristics'!D:D,MATCH($C1657,'Policy Characteristics'!$C:$C,0)))</f>
        <v/>
      </c>
      <c r="K1657" s="76" t="str">
        <f>IF(ISBLANK(INDEX('Policy Characteristics'!E:E,MATCH($C1657,'Policy Characteristics'!$C:$C,0))),"",INDEX('Policy Characteristics'!E:E,MATCH($C1657,'Policy Characteristics'!$C:$C,0)))</f>
        <v>cross toggle whether carbon tax affects process emissions</v>
      </c>
      <c r="L1657" s="76">
        <f>IF(ISBLANK(INDEX('Policy Characteristics'!F:F,MATCH($C1657,'Policy Characteristics'!$C:$C,0))),"",INDEX('Policy Characteristics'!F:F,MATCH($C1657,'Policy Characteristics'!$C:$C,0)))</f>
        <v>0</v>
      </c>
      <c r="M1657" s="76">
        <f>IF(ISBLANK(INDEX('Policy Characteristics'!G:G,MATCH($C1657,'Policy Characteristics'!$C:$C,0))),"",INDEX('Policy Characteristics'!G:G,MATCH($C1657,'Policy Characteristics'!$C:$C,0)))</f>
        <v>1</v>
      </c>
      <c r="N1657" s="76">
        <f>IF(ISBLANK(INDEX('Policy Characteristics'!H:H,MATCH($C1657,'Policy Characteristics'!$C:$C,0))),"",INDEX('Policy Characteristics'!H:H,MATCH($C1657,'Policy Characteristics'!$C:$C,0)))</f>
        <v>1</v>
      </c>
      <c r="O1657" s="76" t="str">
        <f>IF(ISBLANK(INDEX('Policy Characteristics'!I:I,MATCH($C1657,'Policy Characteristics'!$C:$C,0))),"",INDEX('Policy Characteristics'!I:I,MATCH($C1657,'Policy Characteristics'!$C:$C,0)))</f>
        <v>on/off</v>
      </c>
      <c r="P1657" s="76" t="str">
        <f>IF(ISBLANK(INDEX('Policy Characteristics'!J:J,MATCH($C1657,'Policy Characteristics'!$C:$C,0))),"",INDEX('Policy Characteristics'!J:J,MATCH($C1657,'Policy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57" s="76" t="str">
        <f>IF(ISBLANK(INDEX('Policy Characteristics'!K:K,MATCH($C1657,'Policy Characteristics'!$C:$C,0))),"",INDEX('Policy Characteristics'!K:K,MATCH($C1657,'Policy Characteristics'!$C:$C,0)))</f>
        <v>fuels.html#carbon-tax</v>
      </c>
      <c r="R1657" s="76" t="str">
        <f>IF(ISBLANK(INDEX('Policy Characteristics'!L:L,MATCH($C1657,'Policy Characteristics'!$C:$C,0))),"",INDEX('Policy Characteristics'!L:L,MATCH($C1657,'Policy Characteristics'!$C:$C,0)))</f>
        <v>carbon-tax.html</v>
      </c>
    </row>
    <row r="1658" spans="1:18" s="143" customFormat="1" x14ac:dyDescent="0.25">
      <c r="A1658" s="76" t="str">
        <f>IF(ISBLANK(INDEX('Policy Characteristics'!A:A,MATCH($C1658,'Policy Characteristics'!$C:$C,0))),"",INDEX('Policy Characteristics'!A:A,MATCH($C1658,'Policy Characteristics'!$C:$C,0)))</f>
        <v>Cross-Sector</v>
      </c>
      <c r="B1658" s="200" t="str">
        <f>IF(ISBLANK(INDEX('Policy Characteristics'!B:B,MATCH($C1658,'Policy Characteristics'!$C:$C,0))),"",INDEX('Policy Characteristics'!B:B,MATCH($C1658,'Policy Characteristics'!$C:$C,0)))</f>
        <v>Exempt Process Emissions from C Tax</v>
      </c>
      <c r="C1658" s="76" t="str">
        <f t="shared" si="50"/>
        <v>BEPEfCT Boolean Exempt Process Emissions from Carbon Tax</v>
      </c>
      <c r="D1658" s="78" t="s">
        <v>1311</v>
      </c>
      <c r="E1658" s="78"/>
      <c r="F1658" t="s">
        <v>1274</v>
      </c>
      <c r="G1658" s="78"/>
      <c r="H1658" s="80">
        <v>1639</v>
      </c>
      <c r="I1658" s="201" t="s">
        <v>44</v>
      </c>
      <c r="J1658" s="202" t="str">
        <f>IF(ISBLANK(INDEX('Policy Characteristics'!D:D,MATCH($C1658,'Policy Characteristics'!$C:$C,0))),"",INDEX('Policy Characteristics'!D:D,MATCH($C1658,'Policy Characteristics'!$C:$C,0)))</f>
        <v/>
      </c>
      <c r="K1658" s="76" t="str">
        <f>IF(ISBLANK(INDEX('Policy Characteristics'!E:E,MATCH($C1658,'Policy Characteristics'!$C:$C,0))),"",INDEX('Policy Characteristics'!E:E,MATCH($C1658,'Policy Characteristics'!$C:$C,0)))</f>
        <v>cross toggle whether carbon tax affects process emissions</v>
      </c>
      <c r="L1658" s="76">
        <f>IF(ISBLANK(INDEX('Policy Characteristics'!F:F,MATCH($C1658,'Policy Characteristics'!$C:$C,0))),"",INDEX('Policy Characteristics'!F:F,MATCH($C1658,'Policy Characteristics'!$C:$C,0)))</f>
        <v>0</v>
      </c>
      <c r="M1658" s="76">
        <f>IF(ISBLANK(INDEX('Policy Characteristics'!G:G,MATCH($C1658,'Policy Characteristics'!$C:$C,0))),"",INDEX('Policy Characteristics'!G:G,MATCH($C1658,'Policy Characteristics'!$C:$C,0)))</f>
        <v>1</v>
      </c>
      <c r="N1658" s="76">
        <f>IF(ISBLANK(INDEX('Policy Characteristics'!H:H,MATCH($C1658,'Policy Characteristics'!$C:$C,0))),"",INDEX('Policy Characteristics'!H:H,MATCH($C1658,'Policy Characteristics'!$C:$C,0)))</f>
        <v>1</v>
      </c>
      <c r="O1658" s="76" t="str">
        <f>IF(ISBLANK(INDEX('Policy Characteristics'!I:I,MATCH($C1658,'Policy Characteristics'!$C:$C,0))),"",INDEX('Policy Characteristics'!I:I,MATCH($C1658,'Policy Characteristics'!$C:$C,0)))</f>
        <v>on/off</v>
      </c>
      <c r="P1658" s="76" t="str">
        <f>IF(ISBLANK(INDEX('Policy Characteristics'!J:J,MATCH($C1658,'Policy Characteristics'!$C:$C,0))),"",INDEX('Policy Characteristics'!J:J,MATCH($C1658,'Policy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58" s="76" t="str">
        <f>IF(ISBLANK(INDEX('Policy Characteristics'!K:K,MATCH($C1658,'Policy Characteristics'!$C:$C,0))),"",INDEX('Policy Characteristics'!K:K,MATCH($C1658,'Policy Characteristics'!$C:$C,0)))</f>
        <v>fuels.html#carbon-tax</v>
      </c>
      <c r="R1658" s="76" t="str">
        <f>IF(ISBLANK(INDEX('Policy Characteristics'!L:L,MATCH($C1658,'Policy Characteristics'!$C:$C,0))),"",INDEX('Policy Characteristics'!L:L,MATCH($C1658,'Policy Characteristics'!$C:$C,0)))</f>
        <v>carbon-tax.html</v>
      </c>
    </row>
    <row r="1659" spans="1:18" s="143" customFormat="1" x14ac:dyDescent="0.25">
      <c r="A1659" s="76" t="str">
        <f>IF(ISBLANK(INDEX('Policy Characteristics'!A:A,MATCH($C1659,'Policy Characteristics'!$C:$C,0))),"",INDEX('Policy Characteristics'!A:A,MATCH($C1659,'Policy Characteristics'!$C:$C,0)))</f>
        <v>Cross-Sector</v>
      </c>
      <c r="B1659" s="200" t="str">
        <f>IF(ISBLANK(INDEX('Policy Characteristics'!B:B,MATCH($C1659,'Policy Characteristics'!$C:$C,0))),"",INDEX('Policy Characteristics'!B:B,MATCH($C1659,'Policy Characteristics'!$C:$C,0)))</f>
        <v>Exempt Process Emissions from C Tax</v>
      </c>
      <c r="C1659" s="76" t="str">
        <f t="shared" si="50"/>
        <v>BEPEfCT Boolean Exempt Process Emissions from Carbon Tax</v>
      </c>
      <c r="D1659" s="78" t="s">
        <v>1312</v>
      </c>
      <c r="E1659" s="78"/>
      <c r="F1659" t="s">
        <v>1275</v>
      </c>
      <c r="G1659" s="78"/>
      <c r="H1659" s="80">
        <v>1640</v>
      </c>
      <c r="I1659" s="201" t="s">
        <v>44</v>
      </c>
      <c r="J1659" s="202" t="str">
        <f>IF(ISBLANK(INDEX('Policy Characteristics'!D:D,MATCH($C1659,'Policy Characteristics'!$C:$C,0))),"",INDEX('Policy Characteristics'!D:D,MATCH($C1659,'Policy Characteristics'!$C:$C,0)))</f>
        <v/>
      </c>
      <c r="K1659" s="76" t="str">
        <f>IF(ISBLANK(INDEX('Policy Characteristics'!E:E,MATCH($C1659,'Policy Characteristics'!$C:$C,0))),"",INDEX('Policy Characteristics'!E:E,MATCH($C1659,'Policy Characteristics'!$C:$C,0)))</f>
        <v>cross toggle whether carbon tax affects process emissions</v>
      </c>
      <c r="L1659" s="76">
        <f>IF(ISBLANK(INDEX('Policy Characteristics'!F:F,MATCH($C1659,'Policy Characteristics'!$C:$C,0))),"",INDEX('Policy Characteristics'!F:F,MATCH($C1659,'Policy Characteristics'!$C:$C,0)))</f>
        <v>0</v>
      </c>
      <c r="M1659" s="76">
        <f>IF(ISBLANK(INDEX('Policy Characteristics'!G:G,MATCH($C1659,'Policy Characteristics'!$C:$C,0))),"",INDEX('Policy Characteristics'!G:G,MATCH($C1659,'Policy Characteristics'!$C:$C,0)))</f>
        <v>1</v>
      </c>
      <c r="N1659" s="76">
        <f>IF(ISBLANK(INDEX('Policy Characteristics'!H:H,MATCH($C1659,'Policy Characteristics'!$C:$C,0))),"",INDEX('Policy Characteristics'!H:H,MATCH($C1659,'Policy Characteristics'!$C:$C,0)))</f>
        <v>1</v>
      </c>
      <c r="O1659" s="76" t="str">
        <f>IF(ISBLANK(INDEX('Policy Characteristics'!I:I,MATCH($C1659,'Policy Characteristics'!$C:$C,0))),"",INDEX('Policy Characteristics'!I:I,MATCH($C1659,'Policy Characteristics'!$C:$C,0)))</f>
        <v>on/off</v>
      </c>
      <c r="P1659" s="76" t="str">
        <f>IF(ISBLANK(INDEX('Policy Characteristics'!J:J,MATCH($C1659,'Policy Characteristics'!$C:$C,0))),"",INDEX('Policy Characteristics'!J:J,MATCH($C1659,'Policy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59" s="76" t="str">
        <f>IF(ISBLANK(INDEX('Policy Characteristics'!K:K,MATCH($C1659,'Policy Characteristics'!$C:$C,0))),"",INDEX('Policy Characteristics'!K:K,MATCH($C1659,'Policy Characteristics'!$C:$C,0)))</f>
        <v>fuels.html#carbon-tax</v>
      </c>
      <c r="R1659" s="76" t="str">
        <f>IF(ISBLANK(INDEX('Policy Characteristics'!L:L,MATCH($C1659,'Policy Characteristics'!$C:$C,0))),"",INDEX('Policy Characteristics'!L:L,MATCH($C1659,'Policy Characteristics'!$C:$C,0)))</f>
        <v>carbon-tax.html</v>
      </c>
    </row>
    <row r="1660" spans="1:18" s="143" customFormat="1" x14ac:dyDescent="0.25">
      <c r="A1660" s="76" t="str">
        <f>IF(ISBLANK(INDEX('Policy Characteristics'!A:A,MATCH($C1660,'Policy Characteristics'!$C:$C,0))),"",INDEX('Policy Characteristics'!A:A,MATCH($C1660,'Policy Characteristics'!$C:$C,0)))</f>
        <v>Cross-Sector</v>
      </c>
      <c r="B1660" s="200" t="str">
        <f>IF(ISBLANK(INDEX('Policy Characteristics'!B:B,MATCH($C1660,'Policy Characteristics'!$C:$C,0))),"",INDEX('Policy Characteristics'!B:B,MATCH($C1660,'Policy Characteristics'!$C:$C,0)))</f>
        <v>Exempt Process Emissions from C Tax</v>
      </c>
      <c r="C1660" s="76" t="str">
        <f t="shared" si="50"/>
        <v>BEPEfCT Boolean Exempt Process Emissions from Carbon Tax</v>
      </c>
      <c r="D1660" s="78" t="s">
        <v>1313</v>
      </c>
      <c r="E1660" s="78"/>
      <c r="F1660" t="s">
        <v>820</v>
      </c>
      <c r="G1660" s="78"/>
      <c r="H1660" s="80">
        <v>1641</v>
      </c>
      <c r="I1660" s="201" t="s">
        <v>44</v>
      </c>
      <c r="J1660" s="202" t="str">
        <f>IF(ISBLANK(INDEX('Policy Characteristics'!D:D,MATCH($C1660,'Policy Characteristics'!$C:$C,0))),"",INDEX('Policy Characteristics'!D:D,MATCH($C1660,'Policy Characteristics'!$C:$C,0)))</f>
        <v/>
      </c>
      <c r="K1660" s="76" t="str">
        <f>IF(ISBLANK(INDEX('Policy Characteristics'!E:E,MATCH($C1660,'Policy Characteristics'!$C:$C,0))),"",INDEX('Policy Characteristics'!E:E,MATCH($C1660,'Policy Characteristics'!$C:$C,0)))</f>
        <v>cross toggle whether carbon tax affects process emissions</v>
      </c>
      <c r="L1660" s="76">
        <f>IF(ISBLANK(INDEX('Policy Characteristics'!F:F,MATCH($C1660,'Policy Characteristics'!$C:$C,0))),"",INDEX('Policy Characteristics'!F:F,MATCH($C1660,'Policy Characteristics'!$C:$C,0)))</f>
        <v>0</v>
      </c>
      <c r="M1660" s="76">
        <f>IF(ISBLANK(INDEX('Policy Characteristics'!G:G,MATCH($C1660,'Policy Characteristics'!$C:$C,0))),"",INDEX('Policy Characteristics'!G:G,MATCH($C1660,'Policy Characteristics'!$C:$C,0)))</f>
        <v>1</v>
      </c>
      <c r="N1660" s="76">
        <f>IF(ISBLANK(INDEX('Policy Characteristics'!H:H,MATCH($C1660,'Policy Characteristics'!$C:$C,0))),"",INDEX('Policy Characteristics'!H:H,MATCH($C1660,'Policy Characteristics'!$C:$C,0)))</f>
        <v>1</v>
      </c>
      <c r="O1660" s="76" t="str">
        <f>IF(ISBLANK(INDEX('Policy Characteristics'!I:I,MATCH($C1660,'Policy Characteristics'!$C:$C,0))),"",INDEX('Policy Characteristics'!I:I,MATCH($C1660,'Policy Characteristics'!$C:$C,0)))</f>
        <v>on/off</v>
      </c>
      <c r="P1660" s="76" t="str">
        <f>IF(ISBLANK(INDEX('Policy Characteristics'!J:J,MATCH($C1660,'Policy Characteristics'!$C:$C,0))),"",INDEX('Policy Characteristics'!J:J,MATCH($C1660,'Policy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60" s="76" t="str">
        <f>IF(ISBLANK(INDEX('Policy Characteristics'!K:K,MATCH($C1660,'Policy Characteristics'!$C:$C,0))),"",INDEX('Policy Characteristics'!K:K,MATCH($C1660,'Policy Characteristics'!$C:$C,0)))</f>
        <v>fuels.html#carbon-tax</v>
      </c>
      <c r="R1660" s="76" t="str">
        <f>IF(ISBLANK(INDEX('Policy Characteristics'!L:L,MATCH($C1660,'Policy Characteristics'!$C:$C,0))),"",INDEX('Policy Characteristics'!L:L,MATCH($C1660,'Policy Characteristics'!$C:$C,0)))</f>
        <v>carbon-tax.html</v>
      </c>
    </row>
    <row r="1661" spans="1:18" s="143" customFormat="1" x14ac:dyDescent="0.25">
      <c r="A1661" s="76" t="str">
        <f>IF(ISBLANK(INDEX('Policy Characteristics'!A:A,MATCH($C1661,'Policy Characteristics'!$C:$C,0))),"",INDEX('Policy Characteristics'!A:A,MATCH($C1661,'Policy Characteristics'!$C:$C,0)))</f>
        <v>Cross-Sector</v>
      </c>
      <c r="B1661" s="200" t="str">
        <f>IF(ISBLANK(INDEX('Policy Characteristics'!B:B,MATCH($C1661,'Policy Characteristics'!$C:$C,0))),"",INDEX('Policy Characteristics'!B:B,MATCH($C1661,'Policy Characteristics'!$C:$C,0)))</f>
        <v>Exempt Process Emissions from C Tax</v>
      </c>
      <c r="C1661" s="76" t="str">
        <f t="shared" si="50"/>
        <v>BEPEfCT Boolean Exempt Process Emissions from Carbon Tax</v>
      </c>
      <c r="D1661" s="78" t="s">
        <v>1314</v>
      </c>
      <c r="E1661" s="78"/>
      <c r="F1661" t="s">
        <v>1276</v>
      </c>
      <c r="G1661" s="78"/>
      <c r="H1661" s="80">
        <v>1642</v>
      </c>
      <c r="I1661" s="201" t="s">
        <v>44</v>
      </c>
      <c r="J1661" s="202" t="str">
        <f>IF(ISBLANK(INDEX('Policy Characteristics'!D:D,MATCH($C1661,'Policy Characteristics'!$C:$C,0))),"",INDEX('Policy Characteristics'!D:D,MATCH($C1661,'Policy Characteristics'!$C:$C,0)))</f>
        <v/>
      </c>
      <c r="K1661" s="76" t="str">
        <f>IF(ISBLANK(INDEX('Policy Characteristics'!E:E,MATCH($C1661,'Policy Characteristics'!$C:$C,0))),"",INDEX('Policy Characteristics'!E:E,MATCH($C1661,'Policy Characteristics'!$C:$C,0)))</f>
        <v>cross toggle whether carbon tax affects process emissions</v>
      </c>
      <c r="L1661" s="76">
        <f>IF(ISBLANK(INDEX('Policy Characteristics'!F:F,MATCH($C1661,'Policy Characteristics'!$C:$C,0))),"",INDEX('Policy Characteristics'!F:F,MATCH($C1661,'Policy Characteristics'!$C:$C,0)))</f>
        <v>0</v>
      </c>
      <c r="M1661" s="76">
        <f>IF(ISBLANK(INDEX('Policy Characteristics'!G:G,MATCH($C1661,'Policy Characteristics'!$C:$C,0))),"",INDEX('Policy Characteristics'!G:G,MATCH($C1661,'Policy Characteristics'!$C:$C,0)))</f>
        <v>1</v>
      </c>
      <c r="N1661" s="76">
        <f>IF(ISBLANK(INDEX('Policy Characteristics'!H:H,MATCH($C1661,'Policy Characteristics'!$C:$C,0))),"",INDEX('Policy Characteristics'!H:H,MATCH($C1661,'Policy Characteristics'!$C:$C,0)))</f>
        <v>1</v>
      </c>
      <c r="O1661" s="76" t="str">
        <f>IF(ISBLANK(INDEX('Policy Characteristics'!I:I,MATCH($C1661,'Policy Characteristics'!$C:$C,0))),"",INDEX('Policy Characteristics'!I:I,MATCH($C1661,'Policy Characteristics'!$C:$C,0)))</f>
        <v>on/off</v>
      </c>
      <c r="P1661" s="76" t="str">
        <f>IF(ISBLANK(INDEX('Policy Characteristics'!J:J,MATCH($C1661,'Policy Characteristics'!$C:$C,0))),"",INDEX('Policy Characteristics'!J:J,MATCH($C1661,'Policy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61" s="76" t="str">
        <f>IF(ISBLANK(INDEX('Policy Characteristics'!K:K,MATCH($C1661,'Policy Characteristics'!$C:$C,0))),"",INDEX('Policy Characteristics'!K:K,MATCH($C1661,'Policy Characteristics'!$C:$C,0)))</f>
        <v>fuels.html#carbon-tax</v>
      </c>
      <c r="R1661" s="76" t="str">
        <f>IF(ISBLANK(INDEX('Policy Characteristics'!L:L,MATCH($C1661,'Policy Characteristics'!$C:$C,0))),"",INDEX('Policy Characteristics'!L:L,MATCH($C1661,'Policy Characteristics'!$C:$C,0)))</f>
        <v>carbon-tax.html</v>
      </c>
    </row>
    <row r="1662" spans="1:18" s="143" customFormat="1" x14ac:dyDescent="0.25">
      <c r="A1662" s="76" t="str">
        <f>IF(ISBLANK(INDEX('Policy Characteristics'!A:A,MATCH($C1662,'Policy Characteristics'!$C:$C,0))),"",INDEX('Policy Characteristics'!A:A,MATCH($C1662,'Policy Characteristics'!$C:$C,0)))</f>
        <v>Cross-Sector</v>
      </c>
      <c r="B1662" s="200" t="str">
        <f>IF(ISBLANK(INDEX('Policy Characteristics'!B:B,MATCH($C1662,'Policy Characteristics'!$C:$C,0))),"",INDEX('Policy Characteristics'!B:B,MATCH($C1662,'Policy Characteristics'!$C:$C,0)))</f>
        <v>Exempt Process Emissions from C Tax</v>
      </c>
      <c r="C1662" s="76" t="str">
        <f t="shared" si="50"/>
        <v>BEPEfCT Boolean Exempt Process Emissions from Carbon Tax</v>
      </c>
      <c r="D1662" s="78" t="s">
        <v>1315</v>
      </c>
      <c r="E1662" s="78"/>
      <c r="F1662" t="s">
        <v>1277</v>
      </c>
      <c r="G1662" s="78"/>
      <c r="H1662" s="80">
        <v>1643</v>
      </c>
      <c r="I1662" s="201" t="s">
        <v>44</v>
      </c>
      <c r="J1662" s="202" t="str">
        <f>IF(ISBLANK(INDEX('Policy Characteristics'!D:D,MATCH($C1662,'Policy Characteristics'!$C:$C,0))),"",INDEX('Policy Characteristics'!D:D,MATCH($C1662,'Policy Characteristics'!$C:$C,0)))</f>
        <v/>
      </c>
      <c r="K1662" s="76" t="str">
        <f>IF(ISBLANK(INDEX('Policy Characteristics'!E:E,MATCH($C1662,'Policy Characteristics'!$C:$C,0))),"",INDEX('Policy Characteristics'!E:E,MATCH($C1662,'Policy Characteristics'!$C:$C,0)))</f>
        <v>cross toggle whether carbon tax affects process emissions</v>
      </c>
      <c r="L1662" s="76">
        <f>IF(ISBLANK(INDEX('Policy Characteristics'!F:F,MATCH($C1662,'Policy Characteristics'!$C:$C,0))),"",INDEX('Policy Characteristics'!F:F,MATCH($C1662,'Policy Characteristics'!$C:$C,0)))</f>
        <v>0</v>
      </c>
      <c r="M1662" s="76">
        <f>IF(ISBLANK(INDEX('Policy Characteristics'!G:G,MATCH($C1662,'Policy Characteristics'!$C:$C,0))),"",INDEX('Policy Characteristics'!G:G,MATCH($C1662,'Policy Characteristics'!$C:$C,0)))</f>
        <v>1</v>
      </c>
      <c r="N1662" s="76">
        <f>IF(ISBLANK(INDEX('Policy Characteristics'!H:H,MATCH($C1662,'Policy Characteristics'!$C:$C,0))),"",INDEX('Policy Characteristics'!H:H,MATCH($C1662,'Policy Characteristics'!$C:$C,0)))</f>
        <v>1</v>
      </c>
      <c r="O1662" s="76" t="str">
        <f>IF(ISBLANK(INDEX('Policy Characteristics'!I:I,MATCH($C1662,'Policy Characteristics'!$C:$C,0))),"",INDEX('Policy Characteristics'!I:I,MATCH($C1662,'Policy Characteristics'!$C:$C,0)))</f>
        <v>on/off</v>
      </c>
      <c r="P1662" s="76" t="str">
        <f>IF(ISBLANK(INDEX('Policy Characteristics'!J:J,MATCH($C1662,'Policy Characteristics'!$C:$C,0))),"",INDEX('Policy Characteristics'!J:J,MATCH($C1662,'Policy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62" s="76" t="str">
        <f>IF(ISBLANK(INDEX('Policy Characteristics'!K:K,MATCH($C1662,'Policy Characteristics'!$C:$C,0))),"",INDEX('Policy Characteristics'!K:K,MATCH($C1662,'Policy Characteristics'!$C:$C,0)))</f>
        <v>fuels.html#carbon-tax</v>
      </c>
      <c r="R1662" s="76" t="str">
        <f>IF(ISBLANK(INDEX('Policy Characteristics'!L:L,MATCH($C1662,'Policy Characteristics'!$C:$C,0))),"",INDEX('Policy Characteristics'!L:L,MATCH($C1662,'Policy Characteristics'!$C:$C,0)))</f>
        <v>carbon-tax.html</v>
      </c>
    </row>
    <row r="1663" spans="1:18" s="143" customFormat="1" x14ac:dyDescent="0.25">
      <c r="A1663" s="76" t="str">
        <f>IF(ISBLANK(INDEX('Policy Characteristics'!A:A,MATCH($C1663,'Policy Characteristics'!$C:$C,0))),"",INDEX('Policy Characteristics'!A:A,MATCH($C1663,'Policy Characteristics'!$C:$C,0)))</f>
        <v>Cross-Sector</v>
      </c>
      <c r="B1663" s="200" t="str">
        <f>IF(ISBLANK(INDEX('Policy Characteristics'!B:B,MATCH($C1663,'Policy Characteristics'!$C:$C,0))),"",INDEX('Policy Characteristics'!B:B,MATCH($C1663,'Policy Characteristics'!$C:$C,0)))</f>
        <v>Exempt Process Emissions from C Tax</v>
      </c>
      <c r="C1663" s="76" t="str">
        <f t="shared" si="50"/>
        <v>BEPEfCT Boolean Exempt Process Emissions from Carbon Tax</v>
      </c>
      <c r="D1663" s="78" t="s">
        <v>1316</v>
      </c>
      <c r="E1663" s="78"/>
      <c r="F1663" t="s">
        <v>1278</v>
      </c>
      <c r="G1663" s="78"/>
      <c r="H1663" s="80">
        <v>1644</v>
      </c>
      <c r="I1663" s="201" t="s">
        <v>44</v>
      </c>
      <c r="J1663" s="202" t="str">
        <f>IF(ISBLANK(INDEX('Policy Characteristics'!D:D,MATCH($C1663,'Policy Characteristics'!$C:$C,0))),"",INDEX('Policy Characteristics'!D:D,MATCH($C1663,'Policy Characteristics'!$C:$C,0)))</f>
        <v/>
      </c>
      <c r="K1663" s="76" t="str">
        <f>IF(ISBLANK(INDEX('Policy Characteristics'!E:E,MATCH($C1663,'Policy Characteristics'!$C:$C,0))),"",INDEX('Policy Characteristics'!E:E,MATCH($C1663,'Policy Characteristics'!$C:$C,0)))</f>
        <v>cross toggle whether carbon tax affects process emissions</v>
      </c>
      <c r="L1663" s="76">
        <f>IF(ISBLANK(INDEX('Policy Characteristics'!F:F,MATCH($C1663,'Policy Characteristics'!$C:$C,0))),"",INDEX('Policy Characteristics'!F:F,MATCH($C1663,'Policy Characteristics'!$C:$C,0)))</f>
        <v>0</v>
      </c>
      <c r="M1663" s="76">
        <f>IF(ISBLANK(INDEX('Policy Characteristics'!G:G,MATCH($C1663,'Policy Characteristics'!$C:$C,0))),"",INDEX('Policy Characteristics'!G:G,MATCH($C1663,'Policy Characteristics'!$C:$C,0)))</f>
        <v>1</v>
      </c>
      <c r="N1663" s="76">
        <f>IF(ISBLANK(INDEX('Policy Characteristics'!H:H,MATCH($C1663,'Policy Characteristics'!$C:$C,0))),"",INDEX('Policy Characteristics'!H:H,MATCH($C1663,'Policy Characteristics'!$C:$C,0)))</f>
        <v>1</v>
      </c>
      <c r="O1663" s="76" t="str">
        <f>IF(ISBLANK(INDEX('Policy Characteristics'!I:I,MATCH($C1663,'Policy Characteristics'!$C:$C,0))),"",INDEX('Policy Characteristics'!I:I,MATCH($C1663,'Policy Characteristics'!$C:$C,0)))</f>
        <v>on/off</v>
      </c>
      <c r="P1663" s="76" t="str">
        <f>IF(ISBLANK(INDEX('Policy Characteristics'!J:J,MATCH($C1663,'Policy Characteristics'!$C:$C,0))),"",INDEX('Policy Characteristics'!J:J,MATCH($C1663,'Policy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63" s="76" t="str">
        <f>IF(ISBLANK(INDEX('Policy Characteristics'!K:K,MATCH($C1663,'Policy Characteristics'!$C:$C,0))),"",INDEX('Policy Characteristics'!K:K,MATCH($C1663,'Policy Characteristics'!$C:$C,0)))</f>
        <v>fuels.html#carbon-tax</v>
      </c>
      <c r="R1663" s="76" t="str">
        <f>IF(ISBLANK(INDEX('Policy Characteristics'!L:L,MATCH($C1663,'Policy Characteristics'!$C:$C,0))),"",INDEX('Policy Characteristics'!L:L,MATCH($C1663,'Policy Characteristics'!$C:$C,0)))</f>
        <v>carbon-tax.html</v>
      </c>
    </row>
    <row r="1664" spans="1:18" s="143" customFormat="1" x14ac:dyDescent="0.25">
      <c r="A1664" s="76" t="str">
        <f>IF(ISBLANK(INDEX('Policy Characteristics'!A:A,MATCH($C1664,'Policy Characteristics'!$C:$C,0))),"",INDEX('Policy Characteristics'!A:A,MATCH($C1664,'Policy Characteristics'!$C:$C,0)))</f>
        <v>Cross-Sector</v>
      </c>
      <c r="B1664" s="200" t="str">
        <f>IF(ISBLANK(INDEX('Policy Characteristics'!B:B,MATCH($C1664,'Policy Characteristics'!$C:$C,0))),"",INDEX('Policy Characteristics'!B:B,MATCH($C1664,'Policy Characteristics'!$C:$C,0)))</f>
        <v>Exempt Process Emissions from C Tax</v>
      </c>
      <c r="C1664" s="76" t="str">
        <f t="shared" si="50"/>
        <v>BEPEfCT Boolean Exempt Process Emissions from Carbon Tax</v>
      </c>
      <c r="D1664" s="78" t="s">
        <v>1317</v>
      </c>
      <c r="E1664" s="78"/>
      <c r="F1664" t="s">
        <v>1279</v>
      </c>
      <c r="G1664" s="78"/>
      <c r="H1664" s="80">
        <v>1645</v>
      </c>
      <c r="I1664" s="201" t="s">
        <v>44</v>
      </c>
      <c r="J1664" s="202" t="str">
        <f>IF(ISBLANK(INDEX('Policy Characteristics'!D:D,MATCH($C1664,'Policy Characteristics'!$C:$C,0))),"",INDEX('Policy Characteristics'!D:D,MATCH($C1664,'Policy Characteristics'!$C:$C,0)))</f>
        <v/>
      </c>
      <c r="K1664" s="76" t="str">
        <f>IF(ISBLANK(INDEX('Policy Characteristics'!E:E,MATCH($C1664,'Policy Characteristics'!$C:$C,0))),"",INDEX('Policy Characteristics'!E:E,MATCH($C1664,'Policy Characteristics'!$C:$C,0)))</f>
        <v>cross toggle whether carbon tax affects process emissions</v>
      </c>
      <c r="L1664" s="76">
        <f>IF(ISBLANK(INDEX('Policy Characteristics'!F:F,MATCH($C1664,'Policy Characteristics'!$C:$C,0))),"",INDEX('Policy Characteristics'!F:F,MATCH($C1664,'Policy Characteristics'!$C:$C,0)))</f>
        <v>0</v>
      </c>
      <c r="M1664" s="76">
        <f>IF(ISBLANK(INDEX('Policy Characteristics'!G:G,MATCH($C1664,'Policy Characteristics'!$C:$C,0))),"",INDEX('Policy Characteristics'!G:G,MATCH($C1664,'Policy Characteristics'!$C:$C,0)))</f>
        <v>1</v>
      </c>
      <c r="N1664" s="76">
        <f>IF(ISBLANK(INDEX('Policy Characteristics'!H:H,MATCH($C1664,'Policy Characteristics'!$C:$C,0))),"",INDEX('Policy Characteristics'!H:H,MATCH($C1664,'Policy Characteristics'!$C:$C,0)))</f>
        <v>1</v>
      </c>
      <c r="O1664" s="76" t="str">
        <f>IF(ISBLANK(INDEX('Policy Characteristics'!I:I,MATCH($C1664,'Policy Characteristics'!$C:$C,0))),"",INDEX('Policy Characteristics'!I:I,MATCH($C1664,'Policy Characteristics'!$C:$C,0)))</f>
        <v>on/off</v>
      </c>
      <c r="P1664" s="76" t="str">
        <f>IF(ISBLANK(INDEX('Policy Characteristics'!J:J,MATCH($C1664,'Policy Characteristics'!$C:$C,0))),"",INDEX('Policy Characteristics'!J:J,MATCH($C1664,'Policy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64" s="76" t="str">
        <f>IF(ISBLANK(INDEX('Policy Characteristics'!K:K,MATCH($C1664,'Policy Characteristics'!$C:$C,0))),"",INDEX('Policy Characteristics'!K:K,MATCH($C1664,'Policy Characteristics'!$C:$C,0)))</f>
        <v>fuels.html#carbon-tax</v>
      </c>
      <c r="R1664" s="76" t="str">
        <f>IF(ISBLANK(INDEX('Policy Characteristics'!L:L,MATCH($C1664,'Policy Characteristics'!$C:$C,0))),"",INDEX('Policy Characteristics'!L:L,MATCH($C1664,'Policy Characteristics'!$C:$C,0)))</f>
        <v>carbon-tax.html</v>
      </c>
    </row>
    <row r="1665" spans="1:18" s="143" customFormat="1" x14ac:dyDescent="0.25">
      <c r="A1665" s="76" t="str">
        <f>IF(ISBLANK(INDEX('Policy Characteristics'!A:A,MATCH($C1665,'Policy Characteristics'!$C:$C,0))),"",INDEX('Policy Characteristics'!A:A,MATCH($C1665,'Policy Characteristics'!$C:$C,0)))</f>
        <v>Cross-Sector</v>
      </c>
      <c r="B1665" s="200" t="str">
        <f>IF(ISBLANK(INDEX('Policy Characteristics'!B:B,MATCH($C1665,'Policy Characteristics'!$C:$C,0))),"",INDEX('Policy Characteristics'!B:B,MATCH($C1665,'Policy Characteristics'!$C:$C,0)))</f>
        <v>Exempt Process Emissions from C Tax</v>
      </c>
      <c r="C1665" s="76" t="str">
        <f t="shared" si="50"/>
        <v>BEPEfCT Boolean Exempt Process Emissions from Carbon Tax</v>
      </c>
      <c r="D1665" s="78" t="s">
        <v>1318</v>
      </c>
      <c r="E1665" s="78"/>
      <c r="F1665" t="s">
        <v>1280</v>
      </c>
      <c r="G1665" s="78"/>
      <c r="H1665" s="80">
        <v>1646</v>
      </c>
      <c r="I1665" s="201" t="s">
        <v>44</v>
      </c>
      <c r="J1665" s="202" t="str">
        <f>IF(ISBLANK(INDEX('Policy Characteristics'!D:D,MATCH($C1665,'Policy Characteristics'!$C:$C,0))),"",INDEX('Policy Characteristics'!D:D,MATCH($C1665,'Policy Characteristics'!$C:$C,0)))</f>
        <v/>
      </c>
      <c r="K1665" s="76" t="str">
        <f>IF(ISBLANK(INDEX('Policy Characteristics'!E:E,MATCH($C1665,'Policy Characteristics'!$C:$C,0))),"",INDEX('Policy Characteristics'!E:E,MATCH($C1665,'Policy Characteristics'!$C:$C,0)))</f>
        <v>cross toggle whether carbon tax affects process emissions</v>
      </c>
      <c r="L1665" s="76">
        <f>IF(ISBLANK(INDEX('Policy Characteristics'!F:F,MATCH($C1665,'Policy Characteristics'!$C:$C,0))),"",INDEX('Policy Characteristics'!F:F,MATCH($C1665,'Policy Characteristics'!$C:$C,0)))</f>
        <v>0</v>
      </c>
      <c r="M1665" s="76">
        <f>IF(ISBLANK(INDEX('Policy Characteristics'!G:G,MATCH($C1665,'Policy Characteristics'!$C:$C,0))),"",INDEX('Policy Characteristics'!G:G,MATCH($C1665,'Policy Characteristics'!$C:$C,0)))</f>
        <v>1</v>
      </c>
      <c r="N1665" s="76">
        <f>IF(ISBLANK(INDEX('Policy Characteristics'!H:H,MATCH($C1665,'Policy Characteristics'!$C:$C,0))),"",INDEX('Policy Characteristics'!H:H,MATCH($C1665,'Policy Characteristics'!$C:$C,0)))</f>
        <v>1</v>
      </c>
      <c r="O1665" s="76" t="str">
        <f>IF(ISBLANK(INDEX('Policy Characteristics'!I:I,MATCH($C1665,'Policy Characteristics'!$C:$C,0))),"",INDEX('Policy Characteristics'!I:I,MATCH($C1665,'Policy Characteristics'!$C:$C,0)))</f>
        <v>on/off</v>
      </c>
      <c r="P1665" s="76" t="str">
        <f>IF(ISBLANK(INDEX('Policy Characteristics'!J:J,MATCH($C1665,'Policy Characteristics'!$C:$C,0))),"",INDEX('Policy Characteristics'!J:J,MATCH($C1665,'Policy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65" s="76" t="str">
        <f>IF(ISBLANK(INDEX('Policy Characteristics'!K:K,MATCH($C1665,'Policy Characteristics'!$C:$C,0))),"",INDEX('Policy Characteristics'!K:K,MATCH($C1665,'Policy Characteristics'!$C:$C,0)))</f>
        <v>fuels.html#carbon-tax</v>
      </c>
      <c r="R1665" s="76" t="str">
        <f>IF(ISBLANK(INDEX('Policy Characteristics'!L:L,MATCH($C1665,'Policy Characteristics'!$C:$C,0))),"",INDEX('Policy Characteristics'!L:L,MATCH($C1665,'Policy Characteristics'!$C:$C,0)))</f>
        <v>carbon-tax.html</v>
      </c>
    </row>
    <row r="1666" spans="1:18" s="143" customFormat="1" x14ac:dyDescent="0.25">
      <c r="A1666" s="76" t="str">
        <f>IF(ISBLANK(INDEX('Policy Characteristics'!A:A,MATCH($C1666,'Policy Characteristics'!$C:$C,0))),"",INDEX('Policy Characteristics'!A:A,MATCH($C1666,'Policy Characteristics'!$C:$C,0)))</f>
        <v>Cross-Sector</v>
      </c>
      <c r="B1666" s="200" t="str">
        <f>IF(ISBLANK(INDEX('Policy Characteristics'!B:B,MATCH($C1666,'Policy Characteristics'!$C:$C,0))),"",INDEX('Policy Characteristics'!B:B,MATCH($C1666,'Policy Characteristics'!$C:$C,0)))</f>
        <v>Exempt Process Emissions from C Tax</v>
      </c>
      <c r="C1666" s="76" t="str">
        <f t="shared" si="50"/>
        <v>BEPEfCT Boolean Exempt Process Emissions from Carbon Tax</v>
      </c>
      <c r="D1666" s="78" t="s">
        <v>1319</v>
      </c>
      <c r="E1666" s="78"/>
      <c r="F1666" t="s">
        <v>1281</v>
      </c>
      <c r="G1666" s="78"/>
      <c r="H1666" s="80">
        <v>1647</v>
      </c>
      <c r="I1666" s="201" t="s">
        <v>44</v>
      </c>
      <c r="J1666" s="202" t="str">
        <f>IF(ISBLANK(INDEX('Policy Characteristics'!D:D,MATCH($C1666,'Policy Characteristics'!$C:$C,0))),"",INDEX('Policy Characteristics'!D:D,MATCH($C1666,'Policy Characteristics'!$C:$C,0)))</f>
        <v/>
      </c>
      <c r="K1666" s="76" t="str">
        <f>IF(ISBLANK(INDEX('Policy Characteristics'!E:E,MATCH($C1666,'Policy Characteristics'!$C:$C,0))),"",INDEX('Policy Characteristics'!E:E,MATCH($C1666,'Policy Characteristics'!$C:$C,0)))</f>
        <v>cross toggle whether carbon tax affects process emissions</v>
      </c>
      <c r="L1666" s="76">
        <f>IF(ISBLANK(INDEX('Policy Characteristics'!F:F,MATCH($C1666,'Policy Characteristics'!$C:$C,0))),"",INDEX('Policy Characteristics'!F:F,MATCH($C1666,'Policy Characteristics'!$C:$C,0)))</f>
        <v>0</v>
      </c>
      <c r="M1666" s="76">
        <f>IF(ISBLANK(INDEX('Policy Characteristics'!G:G,MATCH($C1666,'Policy Characteristics'!$C:$C,0))),"",INDEX('Policy Characteristics'!G:G,MATCH($C1666,'Policy Characteristics'!$C:$C,0)))</f>
        <v>1</v>
      </c>
      <c r="N1666" s="76">
        <f>IF(ISBLANK(INDEX('Policy Characteristics'!H:H,MATCH($C1666,'Policy Characteristics'!$C:$C,0))),"",INDEX('Policy Characteristics'!H:H,MATCH($C1666,'Policy Characteristics'!$C:$C,0)))</f>
        <v>1</v>
      </c>
      <c r="O1666" s="76" t="str">
        <f>IF(ISBLANK(INDEX('Policy Characteristics'!I:I,MATCH($C1666,'Policy Characteristics'!$C:$C,0))),"",INDEX('Policy Characteristics'!I:I,MATCH($C1666,'Policy Characteristics'!$C:$C,0)))</f>
        <v>on/off</v>
      </c>
      <c r="P1666" s="76" t="str">
        <f>IF(ISBLANK(INDEX('Policy Characteristics'!J:J,MATCH($C1666,'Policy Characteristics'!$C:$C,0))),"",INDEX('Policy Characteristics'!J:J,MATCH($C1666,'Policy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66" s="76" t="str">
        <f>IF(ISBLANK(INDEX('Policy Characteristics'!K:K,MATCH($C1666,'Policy Characteristics'!$C:$C,0))),"",INDEX('Policy Characteristics'!K:K,MATCH($C1666,'Policy Characteristics'!$C:$C,0)))</f>
        <v>fuels.html#carbon-tax</v>
      </c>
      <c r="R1666" s="76" t="str">
        <f>IF(ISBLANK(INDEX('Policy Characteristics'!L:L,MATCH($C1666,'Policy Characteristics'!$C:$C,0))),"",INDEX('Policy Characteristics'!L:L,MATCH($C1666,'Policy Characteristics'!$C:$C,0)))</f>
        <v>carbon-tax.html</v>
      </c>
    </row>
    <row r="1667" spans="1:18" s="143" customFormat="1" x14ac:dyDescent="0.25">
      <c r="A1667" s="76" t="str">
        <f>IF(ISBLANK(INDEX('Policy Characteristics'!A:A,MATCH($C1667,'Policy Characteristics'!$C:$C,0))),"",INDEX('Policy Characteristics'!A:A,MATCH($C1667,'Policy Characteristics'!$C:$C,0)))</f>
        <v>Cross-Sector</v>
      </c>
      <c r="B1667" s="200" t="str">
        <f>IF(ISBLANK(INDEX('Policy Characteristics'!B:B,MATCH($C1667,'Policy Characteristics'!$C:$C,0))),"",INDEX('Policy Characteristics'!B:B,MATCH($C1667,'Policy Characteristics'!$C:$C,0)))</f>
        <v>Exempt Process Emissions from C Tax</v>
      </c>
      <c r="C1667" s="76" t="str">
        <f t="shared" si="50"/>
        <v>BEPEfCT Boolean Exempt Process Emissions from Carbon Tax</v>
      </c>
      <c r="D1667" s="78" t="s">
        <v>1320</v>
      </c>
      <c r="E1667" s="78"/>
      <c r="F1667" t="s">
        <v>1282</v>
      </c>
      <c r="G1667" s="78"/>
      <c r="H1667" s="80">
        <v>1648</v>
      </c>
      <c r="I1667" s="201" t="s">
        <v>44</v>
      </c>
      <c r="J1667" s="202" t="str">
        <f>IF(ISBLANK(INDEX('Policy Characteristics'!D:D,MATCH($C1667,'Policy Characteristics'!$C:$C,0))),"",INDEX('Policy Characteristics'!D:D,MATCH($C1667,'Policy Characteristics'!$C:$C,0)))</f>
        <v/>
      </c>
      <c r="K1667" s="76" t="str">
        <f>IF(ISBLANK(INDEX('Policy Characteristics'!E:E,MATCH($C1667,'Policy Characteristics'!$C:$C,0))),"",INDEX('Policy Characteristics'!E:E,MATCH($C1667,'Policy Characteristics'!$C:$C,0)))</f>
        <v>cross toggle whether carbon tax affects process emissions</v>
      </c>
      <c r="L1667" s="76">
        <f>IF(ISBLANK(INDEX('Policy Characteristics'!F:F,MATCH($C1667,'Policy Characteristics'!$C:$C,0))),"",INDEX('Policy Characteristics'!F:F,MATCH($C1667,'Policy Characteristics'!$C:$C,0)))</f>
        <v>0</v>
      </c>
      <c r="M1667" s="76">
        <f>IF(ISBLANK(INDEX('Policy Characteristics'!G:G,MATCH($C1667,'Policy Characteristics'!$C:$C,0))),"",INDEX('Policy Characteristics'!G:G,MATCH($C1667,'Policy Characteristics'!$C:$C,0)))</f>
        <v>1</v>
      </c>
      <c r="N1667" s="76">
        <f>IF(ISBLANK(INDEX('Policy Characteristics'!H:H,MATCH($C1667,'Policy Characteristics'!$C:$C,0))),"",INDEX('Policy Characteristics'!H:H,MATCH($C1667,'Policy Characteristics'!$C:$C,0)))</f>
        <v>1</v>
      </c>
      <c r="O1667" s="76" t="str">
        <f>IF(ISBLANK(INDEX('Policy Characteristics'!I:I,MATCH($C1667,'Policy Characteristics'!$C:$C,0))),"",INDEX('Policy Characteristics'!I:I,MATCH($C1667,'Policy Characteristics'!$C:$C,0)))</f>
        <v>on/off</v>
      </c>
      <c r="P1667" s="76" t="str">
        <f>IF(ISBLANK(INDEX('Policy Characteristics'!J:J,MATCH($C1667,'Policy Characteristics'!$C:$C,0))),"",INDEX('Policy Characteristics'!J:J,MATCH($C1667,'Policy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67" s="76" t="str">
        <f>IF(ISBLANK(INDEX('Policy Characteristics'!K:K,MATCH($C1667,'Policy Characteristics'!$C:$C,0))),"",INDEX('Policy Characteristics'!K:K,MATCH($C1667,'Policy Characteristics'!$C:$C,0)))</f>
        <v>fuels.html#carbon-tax</v>
      </c>
      <c r="R1667" s="76" t="str">
        <f>IF(ISBLANK(INDEX('Policy Characteristics'!L:L,MATCH($C1667,'Policy Characteristics'!$C:$C,0))),"",INDEX('Policy Characteristics'!L:L,MATCH($C1667,'Policy Characteristics'!$C:$C,0)))</f>
        <v>carbon-tax.html</v>
      </c>
    </row>
    <row r="1668" spans="1:18" s="143" customFormat="1" x14ac:dyDescent="0.25">
      <c r="A1668" s="76" t="str">
        <f>IF(ISBLANK(INDEX('Policy Characteristics'!A:A,MATCH($C1668,'Policy Characteristics'!$C:$C,0))),"",INDEX('Policy Characteristics'!A:A,MATCH($C1668,'Policy Characteristics'!$C:$C,0)))</f>
        <v>Cross-Sector</v>
      </c>
      <c r="B1668" s="200" t="str">
        <f>IF(ISBLANK(INDEX('Policy Characteristics'!B:B,MATCH($C1668,'Policy Characteristics'!$C:$C,0))),"",INDEX('Policy Characteristics'!B:B,MATCH($C1668,'Policy Characteristics'!$C:$C,0)))</f>
        <v>Exempt Process Emissions from C Tax</v>
      </c>
      <c r="C1668" s="76" t="str">
        <f t="shared" si="50"/>
        <v>BEPEfCT Boolean Exempt Process Emissions from Carbon Tax</v>
      </c>
      <c r="D1668" s="78" t="s">
        <v>1321</v>
      </c>
      <c r="E1668" s="78"/>
      <c r="F1668" t="s">
        <v>1283</v>
      </c>
      <c r="G1668" s="78"/>
      <c r="H1668" s="80">
        <v>1649</v>
      </c>
      <c r="I1668" s="201" t="s">
        <v>44</v>
      </c>
      <c r="J1668" s="202" t="str">
        <f>IF(ISBLANK(INDEX('Policy Characteristics'!D:D,MATCH($C1668,'Policy Characteristics'!$C:$C,0))),"",INDEX('Policy Characteristics'!D:D,MATCH($C1668,'Policy Characteristics'!$C:$C,0)))</f>
        <v/>
      </c>
      <c r="K1668" s="76" t="str">
        <f>IF(ISBLANK(INDEX('Policy Characteristics'!E:E,MATCH($C1668,'Policy Characteristics'!$C:$C,0))),"",INDEX('Policy Characteristics'!E:E,MATCH($C1668,'Policy Characteristics'!$C:$C,0)))</f>
        <v>cross toggle whether carbon tax affects process emissions</v>
      </c>
      <c r="L1668" s="76">
        <f>IF(ISBLANK(INDEX('Policy Characteristics'!F:F,MATCH($C1668,'Policy Characteristics'!$C:$C,0))),"",INDEX('Policy Characteristics'!F:F,MATCH($C1668,'Policy Characteristics'!$C:$C,0)))</f>
        <v>0</v>
      </c>
      <c r="M1668" s="76">
        <f>IF(ISBLANK(INDEX('Policy Characteristics'!G:G,MATCH($C1668,'Policy Characteristics'!$C:$C,0))),"",INDEX('Policy Characteristics'!G:G,MATCH($C1668,'Policy Characteristics'!$C:$C,0)))</f>
        <v>1</v>
      </c>
      <c r="N1668" s="76">
        <f>IF(ISBLANK(INDEX('Policy Characteristics'!H:H,MATCH($C1668,'Policy Characteristics'!$C:$C,0))),"",INDEX('Policy Characteristics'!H:H,MATCH($C1668,'Policy Characteristics'!$C:$C,0)))</f>
        <v>1</v>
      </c>
      <c r="O1668" s="76" t="str">
        <f>IF(ISBLANK(INDEX('Policy Characteristics'!I:I,MATCH($C1668,'Policy Characteristics'!$C:$C,0))),"",INDEX('Policy Characteristics'!I:I,MATCH($C1668,'Policy Characteristics'!$C:$C,0)))</f>
        <v>on/off</v>
      </c>
      <c r="P1668" s="76" t="str">
        <f>IF(ISBLANK(INDEX('Policy Characteristics'!J:J,MATCH($C1668,'Policy Characteristics'!$C:$C,0))),"",INDEX('Policy Characteristics'!J:J,MATCH($C1668,'Policy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68" s="76" t="str">
        <f>IF(ISBLANK(INDEX('Policy Characteristics'!K:K,MATCH($C1668,'Policy Characteristics'!$C:$C,0))),"",INDEX('Policy Characteristics'!K:K,MATCH($C1668,'Policy Characteristics'!$C:$C,0)))</f>
        <v>fuels.html#carbon-tax</v>
      </c>
      <c r="R1668" s="76" t="str">
        <f>IF(ISBLANK(INDEX('Policy Characteristics'!L:L,MATCH($C1668,'Policy Characteristics'!$C:$C,0))),"",INDEX('Policy Characteristics'!L:L,MATCH($C1668,'Policy Characteristics'!$C:$C,0)))</f>
        <v>carbon-tax.html</v>
      </c>
    </row>
    <row r="1669" spans="1:18" s="143" customFormat="1" x14ac:dyDescent="0.25">
      <c r="A1669" s="76" t="str">
        <f>IF(ISBLANK(INDEX('Policy Characteristics'!A:A,MATCH($C1669,'Policy Characteristics'!$C:$C,0))),"",INDEX('Policy Characteristics'!A:A,MATCH($C1669,'Policy Characteristics'!$C:$C,0)))</f>
        <v>Cross-Sector</v>
      </c>
      <c r="B1669" s="200" t="str">
        <f>IF(ISBLANK(INDEX('Policy Characteristics'!B:B,MATCH($C1669,'Policy Characteristics'!$C:$C,0))),"",INDEX('Policy Characteristics'!B:B,MATCH($C1669,'Policy Characteristics'!$C:$C,0)))</f>
        <v>Exempt Process Emissions from C Tax</v>
      </c>
      <c r="C1669" s="76" t="str">
        <f t="shared" si="50"/>
        <v>BEPEfCT Boolean Exempt Process Emissions from Carbon Tax</v>
      </c>
      <c r="D1669" s="78" t="s">
        <v>1322</v>
      </c>
      <c r="E1669" s="78"/>
      <c r="F1669" t="s">
        <v>1284</v>
      </c>
      <c r="G1669" s="78"/>
      <c r="H1669" s="80">
        <v>1650</v>
      </c>
      <c r="I1669" s="201" t="s">
        <v>43</v>
      </c>
      <c r="J1669" s="202" t="str">
        <f>IF(ISBLANK(INDEX('Policy Characteristics'!D:D,MATCH($C1669,'Policy Characteristics'!$C:$C,0))),"",INDEX('Policy Characteristics'!D:D,MATCH($C1669,'Policy Characteristics'!$C:$C,0)))</f>
        <v/>
      </c>
      <c r="K1669" s="76" t="str">
        <f>IF(ISBLANK(INDEX('Policy Characteristics'!E:E,MATCH($C1669,'Policy Characteristics'!$C:$C,0))),"",INDEX('Policy Characteristics'!E:E,MATCH($C1669,'Policy Characteristics'!$C:$C,0)))</f>
        <v>cross toggle whether carbon tax affects process emissions</v>
      </c>
      <c r="L1669" s="76">
        <f>IF(ISBLANK(INDEX('Policy Characteristics'!F:F,MATCH($C1669,'Policy Characteristics'!$C:$C,0))),"",INDEX('Policy Characteristics'!F:F,MATCH($C1669,'Policy Characteristics'!$C:$C,0)))</f>
        <v>0</v>
      </c>
      <c r="M1669" s="76">
        <f>IF(ISBLANK(INDEX('Policy Characteristics'!G:G,MATCH($C1669,'Policy Characteristics'!$C:$C,0))),"",INDEX('Policy Characteristics'!G:G,MATCH($C1669,'Policy Characteristics'!$C:$C,0)))</f>
        <v>1</v>
      </c>
      <c r="N1669" s="76">
        <f>IF(ISBLANK(INDEX('Policy Characteristics'!H:H,MATCH($C1669,'Policy Characteristics'!$C:$C,0))),"",INDEX('Policy Characteristics'!H:H,MATCH($C1669,'Policy Characteristics'!$C:$C,0)))</f>
        <v>1</v>
      </c>
      <c r="O1669" s="76" t="str">
        <f>IF(ISBLANK(INDEX('Policy Characteristics'!I:I,MATCH($C1669,'Policy Characteristics'!$C:$C,0))),"",INDEX('Policy Characteristics'!I:I,MATCH($C1669,'Policy Characteristics'!$C:$C,0)))</f>
        <v>on/off</v>
      </c>
      <c r="P1669" s="76" t="str">
        <f>IF(ISBLANK(INDEX('Policy Characteristics'!J:J,MATCH($C1669,'Policy Characteristics'!$C:$C,0))),"",INDEX('Policy Characteristics'!J:J,MATCH($C1669,'Policy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69" s="76" t="str">
        <f>IF(ISBLANK(INDEX('Policy Characteristics'!K:K,MATCH($C1669,'Policy Characteristics'!$C:$C,0))),"",INDEX('Policy Characteristics'!K:K,MATCH($C1669,'Policy Characteristics'!$C:$C,0)))</f>
        <v>fuels.html#carbon-tax</v>
      </c>
      <c r="R1669" s="76" t="str">
        <f>IF(ISBLANK(INDEX('Policy Characteristics'!L:L,MATCH($C1669,'Policy Characteristics'!$C:$C,0))),"",INDEX('Policy Characteristics'!L:L,MATCH($C1669,'Policy Characteristics'!$C:$C,0)))</f>
        <v>carbon-tax.html</v>
      </c>
    </row>
    <row r="1670" spans="1:18" s="143" customFormat="1" x14ac:dyDescent="0.25">
      <c r="A1670" s="76" t="str">
        <f>IF(ISBLANK(INDEX('Policy Characteristics'!A:A,MATCH($C1670,'Policy Characteristics'!$C:$C,0))),"",INDEX('Policy Characteristics'!A:A,MATCH($C1670,'Policy Characteristics'!$C:$C,0)))</f>
        <v>Cross-Sector</v>
      </c>
      <c r="B1670" s="200" t="str">
        <f>IF(ISBLANK(INDEX('Policy Characteristics'!B:B,MATCH($C1670,'Policy Characteristics'!$C:$C,0))),"",INDEX('Policy Characteristics'!B:B,MATCH($C1670,'Policy Characteristics'!$C:$C,0)))</f>
        <v>Exempt Process Emissions from C Tax</v>
      </c>
      <c r="C1670" s="76" t="str">
        <f t="shared" si="50"/>
        <v>BEPEfCT Boolean Exempt Process Emissions from Carbon Tax</v>
      </c>
      <c r="D1670" s="78" t="s">
        <v>1323</v>
      </c>
      <c r="E1670" s="78"/>
      <c r="F1670" t="s">
        <v>1326</v>
      </c>
      <c r="G1670" s="78"/>
      <c r="H1670" s="80">
        <v>1651</v>
      </c>
      <c r="I1670" s="201" t="s">
        <v>43</v>
      </c>
      <c r="J1670" s="202" t="str">
        <f>IF(ISBLANK(INDEX('Policy Characteristics'!D:D,MATCH($C1670,'Policy Characteristics'!$C:$C,0))),"",INDEX('Policy Characteristics'!D:D,MATCH($C1670,'Policy Characteristics'!$C:$C,0)))</f>
        <v/>
      </c>
      <c r="K1670" s="76" t="str">
        <f>IF(ISBLANK(INDEX('Policy Characteristics'!E:E,MATCH($C1670,'Policy Characteristics'!$C:$C,0))),"",INDEX('Policy Characteristics'!E:E,MATCH($C1670,'Policy Characteristics'!$C:$C,0)))</f>
        <v>cross toggle whether carbon tax affects process emissions</v>
      </c>
      <c r="L1670" s="76">
        <f>IF(ISBLANK(INDEX('Policy Characteristics'!F:F,MATCH($C1670,'Policy Characteristics'!$C:$C,0))),"",INDEX('Policy Characteristics'!F:F,MATCH($C1670,'Policy Characteristics'!$C:$C,0)))</f>
        <v>0</v>
      </c>
      <c r="M1670" s="76">
        <f>IF(ISBLANK(INDEX('Policy Characteristics'!G:G,MATCH($C1670,'Policy Characteristics'!$C:$C,0))),"",INDEX('Policy Characteristics'!G:G,MATCH($C1670,'Policy Characteristics'!$C:$C,0)))</f>
        <v>1</v>
      </c>
      <c r="N1670" s="76">
        <f>IF(ISBLANK(INDEX('Policy Characteristics'!H:H,MATCH($C1670,'Policy Characteristics'!$C:$C,0))),"",INDEX('Policy Characteristics'!H:H,MATCH($C1670,'Policy Characteristics'!$C:$C,0)))</f>
        <v>1</v>
      </c>
      <c r="O1670" s="76" t="str">
        <f>IF(ISBLANK(INDEX('Policy Characteristics'!I:I,MATCH($C1670,'Policy Characteristics'!$C:$C,0))),"",INDEX('Policy Characteristics'!I:I,MATCH($C1670,'Policy Characteristics'!$C:$C,0)))</f>
        <v>on/off</v>
      </c>
      <c r="P1670" s="76" t="str">
        <f>IF(ISBLANK(INDEX('Policy Characteristics'!J:J,MATCH($C1670,'Policy Characteristics'!$C:$C,0))),"",INDEX('Policy Characteristics'!J:J,MATCH($C1670,'Policy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0" s="76" t="str">
        <f>IF(ISBLANK(INDEX('Policy Characteristics'!K:K,MATCH($C1670,'Policy Characteristics'!$C:$C,0))),"",INDEX('Policy Characteristics'!K:K,MATCH($C1670,'Policy Characteristics'!$C:$C,0)))</f>
        <v>fuels.html#carbon-tax</v>
      </c>
      <c r="R1670" s="76" t="str">
        <f>IF(ISBLANK(INDEX('Policy Characteristics'!L:L,MATCH($C1670,'Policy Characteristics'!$C:$C,0))),"",INDEX('Policy Characteristics'!L:L,MATCH($C1670,'Policy Characteristics'!$C:$C,0)))</f>
        <v>carbon-tax.html</v>
      </c>
    </row>
    <row r="1671" spans="1:18" s="143" customFormat="1" x14ac:dyDescent="0.25">
      <c r="A1671" s="76" t="str">
        <f>IF(ISBLANK(INDEX('Policy Characteristics'!A:A,MATCH($C1671,'Policy Characteristics'!$C:$C,0))),"",INDEX('Policy Characteristics'!A:A,MATCH($C1671,'Policy Characteristics'!$C:$C,0)))</f>
        <v>Cross-Sector</v>
      </c>
      <c r="B1671" s="200" t="str">
        <f>IF(ISBLANK(INDEX('Policy Characteristics'!B:B,MATCH($C1671,'Policy Characteristics'!$C:$C,0))),"",INDEX('Policy Characteristics'!B:B,MATCH($C1671,'Policy Characteristics'!$C:$C,0)))</f>
        <v>Exempt Process Emissions from C Tax</v>
      </c>
      <c r="C1671" s="76" t="str">
        <f t="shared" si="50"/>
        <v>BEPEfCT Boolean Exempt Process Emissions from Carbon Tax</v>
      </c>
      <c r="D1671" s="78" t="s">
        <v>1324</v>
      </c>
      <c r="E1671" s="78"/>
      <c r="F1671" t="s">
        <v>1285</v>
      </c>
      <c r="G1671" s="78"/>
      <c r="H1671" s="80">
        <v>1652</v>
      </c>
      <c r="I1671" s="201" t="s">
        <v>44</v>
      </c>
      <c r="J1671" s="202" t="str">
        <f>IF(ISBLANK(INDEX('Policy Characteristics'!D:D,MATCH($C1671,'Policy Characteristics'!$C:$C,0))),"",INDEX('Policy Characteristics'!D:D,MATCH($C1671,'Policy Characteristics'!$C:$C,0)))</f>
        <v/>
      </c>
      <c r="K1671" s="76" t="str">
        <f>IF(ISBLANK(INDEX('Policy Characteristics'!E:E,MATCH($C1671,'Policy Characteristics'!$C:$C,0))),"",INDEX('Policy Characteristics'!E:E,MATCH($C1671,'Policy Characteristics'!$C:$C,0)))</f>
        <v>cross toggle whether carbon tax affects process emissions</v>
      </c>
      <c r="L1671" s="76">
        <f>IF(ISBLANK(INDEX('Policy Characteristics'!F:F,MATCH($C1671,'Policy Characteristics'!$C:$C,0))),"",INDEX('Policy Characteristics'!F:F,MATCH($C1671,'Policy Characteristics'!$C:$C,0)))</f>
        <v>0</v>
      </c>
      <c r="M1671" s="76">
        <f>IF(ISBLANK(INDEX('Policy Characteristics'!G:G,MATCH($C1671,'Policy Characteristics'!$C:$C,0))),"",INDEX('Policy Characteristics'!G:G,MATCH($C1671,'Policy Characteristics'!$C:$C,0)))</f>
        <v>1</v>
      </c>
      <c r="N1671" s="76">
        <f>IF(ISBLANK(INDEX('Policy Characteristics'!H:H,MATCH($C1671,'Policy Characteristics'!$C:$C,0))),"",INDEX('Policy Characteristics'!H:H,MATCH($C1671,'Policy Characteristics'!$C:$C,0)))</f>
        <v>1</v>
      </c>
      <c r="O1671" s="76" t="str">
        <f>IF(ISBLANK(INDEX('Policy Characteristics'!I:I,MATCH($C1671,'Policy Characteristics'!$C:$C,0))),"",INDEX('Policy Characteristics'!I:I,MATCH($C1671,'Policy Characteristics'!$C:$C,0)))</f>
        <v>on/off</v>
      </c>
      <c r="P1671" s="76" t="str">
        <f>IF(ISBLANK(INDEX('Policy Characteristics'!J:J,MATCH($C1671,'Policy Characteristics'!$C:$C,0))),"",INDEX('Policy Characteristics'!J:J,MATCH($C1671,'Policy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1" s="76" t="str">
        <f>IF(ISBLANK(INDEX('Policy Characteristics'!K:K,MATCH($C1671,'Policy Characteristics'!$C:$C,0))),"",INDEX('Policy Characteristics'!K:K,MATCH($C1671,'Policy Characteristics'!$C:$C,0)))</f>
        <v>fuels.html#carbon-tax</v>
      </c>
      <c r="R1671" s="76" t="str">
        <f>IF(ISBLANK(INDEX('Policy Characteristics'!L:L,MATCH($C1671,'Policy Characteristics'!$C:$C,0))),"",INDEX('Policy Characteristics'!L:L,MATCH($C1671,'Policy Characteristics'!$C:$C,0)))</f>
        <v>carbon-tax.html</v>
      </c>
    </row>
    <row r="1672" spans="1:18" s="143" customFormat="1" x14ac:dyDescent="0.25">
      <c r="A1672" s="76" t="str">
        <f>IF(ISBLANK(INDEX('Policy Characteristics'!A:A,MATCH($C1672,'Policy Characteristics'!$C:$C,0))),"",INDEX('Policy Characteristics'!A:A,MATCH($C1672,'Policy Characteristics'!$C:$C,0)))</f>
        <v>Cross-Sector</v>
      </c>
      <c r="B1672" s="200" t="str">
        <f>IF(ISBLANK(INDEX('Policy Characteristics'!B:B,MATCH($C1672,'Policy Characteristics'!$C:$C,0))),"",INDEX('Policy Characteristics'!B:B,MATCH($C1672,'Policy Characteristics'!$C:$C,0)))</f>
        <v>Toggle Carbon Tax Border Adjustment</v>
      </c>
      <c r="C1672" t="s">
        <v>1562</v>
      </c>
      <c r="D1672" s="78"/>
      <c r="E1672" s="78"/>
      <c r="F1672" s="78"/>
      <c r="G1672" s="78"/>
      <c r="H1672" s="80">
        <v>1627</v>
      </c>
      <c r="I1672" s="201" t="s">
        <v>43</v>
      </c>
      <c r="J1672" s="202" t="str">
        <f>IF(ISBLANK(INDEX('Policy Characteristics'!D:D,MATCH($C1672,'Policy Characteristics'!$C:$C,0))),"",INDEX('Policy Characteristics'!D:D,MATCH($C1672,'Policy Characteristics'!$C:$C,0)))</f>
        <v/>
      </c>
      <c r="K1672" s="76" t="str">
        <f>IF(ISBLANK(INDEX('Policy Characteristics'!E:E,MATCH($C1672,'Policy Characteristics'!$C:$C,0))),"",INDEX('Policy Characteristics'!E:E,MATCH($C1672,'Policy Characteristics'!$C:$C,0)))</f>
        <v/>
      </c>
      <c r="L1672" s="76">
        <f>IF(ISBLANK(INDEX('Policy Characteristics'!F:F,MATCH($C1672,'Policy Characteristics'!$C:$C,0))),"",INDEX('Policy Characteristics'!F:F,MATCH($C1672,'Policy Characteristics'!$C:$C,0)))</f>
        <v>0</v>
      </c>
      <c r="M1672" s="76">
        <f>IF(ISBLANK(INDEX('Policy Characteristics'!G:G,MATCH($C1672,'Policy Characteristics'!$C:$C,0))),"",INDEX('Policy Characteristics'!G:G,MATCH($C1672,'Policy Characteristics'!$C:$C,0)))</f>
        <v>1</v>
      </c>
      <c r="N1672" s="76">
        <f>IF(ISBLANK(INDEX('Policy Characteristics'!H:H,MATCH($C1672,'Policy Characteristics'!$C:$C,0))),"",INDEX('Policy Characteristics'!H:H,MATCH($C1672,'Policy Characteristics'!$C:$C,0)))</f>
        <v>1</v>
      </c>
      <c r="O1672" s="76" t="str">
        <f>IF(ISBLANK(INDEX('Policy Characteristics'!I:I,MATCH($C1672,'Policy Characteristics'!$C:$C,0))),"",INDEX('Policy Characteristics'!I:I,MATCH($C1672,'Policy Characteristics'!$C:$C,0)))</f>
        <v>on/off</v>
      </c>
      <c r="P1672" s="76" t="str">
        <f>IF(ISBLANK(INDEX('Policy Characteristics'!J:J,MATCH($C1672,'Policy Characteristics'!$C:$C,0))),"",INDEX('Policy Characteristics'!J:J,MATCH($C1672,'Policy Characteristics'!$C:$C,0)))</f>
        <v>**Description:** By default, carbon taxes apply to only domestically produced goods. Turning this policy lever on enables carbon tax border adjustments, meaning the carbon tax will apply to both domestically produced and imported goods.</v>
      </c>
      <c r="Q1672" s="76" t="str">
        <f>IF(ISBLANK(INDEX('Policy Characteristics'!K:K,MATCH($C1672,'Policy Characteristics'!$C:$C,0))),"",INDEX('Policy Characteristics'!K:K,MATCH($C1672,'Policy Characteristics'!$C:$C,0)))</f>
        <v>fuels.html#carbon-tax</v>
      </c>
      <c r="R1672" s="76" t="str">
        <f>IF(ISBLANK(INDEX('Policy Characteristics'!L:L,MATCH($C1672,'Policy Characteristics'!$C:$C,0))),"",INDEX('Policy Characteristics'!L:L,MATCH($C1672,'Policy Characteristics'!$C:$C,0)))</f>
        <v>carbon-tax.html</v>
      </c>
    </row>
    <row r="1673" spans="1:18" s="143" customFormat="1" x14ac:dyDescent="0.25">
      <c r="A1673" s="76" t="str">
        <f>IF(ISBLANK(INDEX('Policy Characteristics'!A:A,MATCH($C1673,'Policy Characteristics'!$C:$C,0))),"",INDEX('Policy Characteristics'!A:A,MATCH($C1673,'Policy Characteristics'!$C:$C,0)))</f>
        <v>Cross-Sector</v>
      </c>
      <c r="B1673" s="200" t="str">
        <f>IF(ISBLANK(INDEX('Policy Characteristics'!B:B,MATCH($C1673,'Policy Characteristics'!$C:$C,0))),"",INDEX('Policy Characteristics'!B:B,MATCH($C1673,'Policy Characteristics'!$C:$C,0)))</f>
        <v>Fixed Energy Prices</v>
      </c>
      <c r="C1673" s="143" t="s">
        <v>953</v>
      </c>
      <c r="D1673" s="78" t="s">
        <v>52</v>
      </c>
      <c r="E1673" s="78"/>
      <c r="F1673" s="78" t="s">
        <v>93</v>
      </c>
      <c r="G1673" s="78"/>
      <c r="H1673" s="15">
        <v>720</v>
      </c>
      <c r="I1673" s="201" t="s">
        <v>44</v>
      </c>
      <c r="J1673" s="202" t="str">
        <f>IF(ISBLANK(INDEX('Policy Characteristics'!D:D,MATCH($C1673,'Policy Characteristics'!$C:$C,0))),"",INDEX('Policy Characteristics'!D:D,MATCH($C1673,'Policy Characteristics'!$C:$C,0)))</f>
        <v>Fixed Energy Prices</v>
      </c>
      <c r="K1673" s="76" t="str">
        <f>IF(ISBLANK(INDEX('Policy Characteristics'!E:E,MATCH($C1673,'Policy Characteristics'!$C:$C,0))),"",INDEX('Policy Characteristics'!E:E,MATCH($C1673,'Policy Characteristics'!$C:$C,0)))</f>
        <v>cross toggle whether policies affect energy prices</v>
      </c>
      <c r="L1673" s="76">
        <f>IF(ISBLANK(INDEX('Policy Characteristics'!F:F,MATCH($C1673,'Policy Characteristics'!$C:$C,0))),"",INDEX('Policy Characteristics'!F:F,MATCH($C1673,'Policy Characteristics'!$C:$C,0)))</f>
        <v>0</v>
      </c>
      <c r="M1673" s="76">
        <f>IF(ISBLANK(INDEX('Policy Characteristics'!G:G,MATCH($C1673,'Policy Characteristics'!$C:$C,0))),"",INDEX('Policy Characteristics'!G:G,MATCH($C1673,'Policy Characteristics'!$C:$C,0)))</f>
        <v>1</v>
      </c>
      <c r="N1673" s="76">
        <f>IF(ISBLANK(INDEX('Policy Characteristics'!H:H,MATCH($C1673,'Policy Characteristics'!$C:$C,0))),"",INDEX('Policy Characteristics'!H:H,MATCH($C1673,'Policy Characteristics'!$C:$C,0)))</f>
        <v>1</v>
      </c>
      <c r="O1673" s="76" t="str">
        <f>IF(ISBLANK(INDEX('Policy Characteristics'!I:I,MATCH($C1673,'Policy Characteristics'!$C:$C,0))),"",INDEX('Policy Characteristics'!I:I,MATCH($C1673,'Policy Characteristics'!$C:$C,0)))</f>
        <v>on/off</v>
      </c>
      <c r="P1673" s="76" t="str">
        <f>IF(ISBLANK(INDEX('Policy Characteristics'!J:J,MATCH($C1673,'Policy Characteristics'!$C:$C,0))),"",INDEX('Policy Characteristics'!J:J,MATCH($C1673,'Policy Characteristics'!$C:$C,0)))</f>
        <v/>
      </c>
      <c r="Q1673" s="76" t="str">
        <f>IF(ISBLANK(INDEX('Policy Characteristics'!K:K,MATCH($C1673,'Policy Characteristics'!$C:$C,0))),"",INDEX('Policy Characteristics'!K:K,MATCH($C1673,'Policy Characteristics'!$C:$C,0)))</f>
        <v/>
      </c>
      <c r="R1673" s="76" t="str">
        <f>IF(ISBLANK(INDEX('Policy Characteristics'!L:L,MATCH($C1673,'Policy Characteristics'!$C:$C,0))),"",INDEX('Policy Characteristics'!L:L,MATCH($C1673,'Policy Characteristics'!$C:$C,0)))</f>
        <v/>
      </c>
    </row>
    <row r="1674" spans="1:18" s="143" customFormat="1" x14ac:dyDescent="0.25">
      <c r="A1674" s="76" t="str">
        <f>IF(ISBLANK(INDEX('Policy Characteristics'!A:A,MATCH($C1674,'Policy Characteristics'!$C:$C,0))),"",INDEX('Policy Characteristics'!A:A,MATCH($C1674,'Policy Characteristics'!$C:$C,0)))</f>
        <v>Cross-Sector</v>
      </c>
      <c r="B1674" s="200" t="str">
        <f>IF(ISBLANK(INDEX('Policy Characteristics'!B:B,MATCH($C1674,'Policy Characteristics'!$C:$C,0))),"",INDEX('Policy Characteristics'!B:B,MATCH($C1674,'Policy Characteristics'!$C:$C,0)))</f>
        <v>Fixed Energy Prices</v>
      </c>
      <c r="C1674" s="76" t="str">
        <f t="shared" ref="C1674:C1675" si="51">C$1673</f>
        <v>Toggle Whether Policies Affect Energy Prices</v>
      </c>
      <c r="D1674" s="78" t="s">
        <v>75</v>
      </c>
      <c r="E1674" s="78"/>
      <c r="F1674" s="78" t="s">
        <v>99</v>
      </c>
      <c r="G1674" s="78"/>
      <c r="H1674" s="15">
        <v>721</v>
      </c>
      <c r="I1674" s="201" t="s">
        <v>44</v>
      </c>
      <c r="J1674" s="202" t="str">
        <f>IF(ISBLANK(INDEX('Policy Characteristics'!D:D,MATCH($C1674,'Policy Characteristics'!$C:$C,0))),"",INDEX('Policy Characteristics'!D:D,MATCH($C1674,'Policy Characteristics'!$C:$C,0)))</f>
        <v>Fixed Energy Prices</v>
      </c>
      <c r="K1674" s="76" t="str">
        <f>IF(ISBLANK(INDEX('Policy Characteristics'!E:E,MATCH($C1674,'Policy Characteristics'!$C:$C,0))),"",INDEX('Policy Characteristics'!E:E,MATCH($C1674,'Policy Characteristics'!$C:$C,0)))</f>
        <v>cross toggle whether policies affect energy prices</v>
      </c>
      <c r="L1674" s="76">
        <f>IF(ISBLANK(INDEX('Policy Characteristics'!F:F,MATCH($C1674,'Policy Characteristics'!$C:$C,0))),"",INDEX('Policy Characteristics'!F:F,MATCH($C1674,'Policy Characteristics'!$C:$C,0)))</f>
        <v>0</v>
      </c>
      <c r="M1674" s="76">
        <f>IF(ISBLANK(INDEX('Policy Characteristics'!G:G,MATCH($C1674,'Policy Characteristics'!$C:$C,0))),"",INDEX('Policy Characteristics'!G:G,MATCH($C1674,'Policy Characteristics'!$C:$C,0)))</f>
        <v>1</v>
      </c>
      <c r="N1674" s="76">
        <f>IF(ISBLANK(INDEX('Policy Characteristics'!H:H,MATCH($C1674,'Policy Characteristics'!$C:$C,0))),"",INDEX('Policy Characteristics'!H:H,MATCH($C1674,'Policy Characteristics'!$C:$C,0)))</f>
        <v>1</v>
      </c>
      <c r="O1674" s="76" t="str">
        <f>IF(ISBLANK(INDEX('Policy Characteristics'!I:I,MATCH($C1674,'Policy Characteristics'!$C:$C,0))),"",INDEX('Policy Characteristics'!I:I,MATCH($C1674,'Policy Characteristics'!$C:$C,0)))</f>
        <v>on/off</v>
      </c>
      <c r="P1674" s="76" t="str">
        <f>IF(ISBLANK(INDEX('Policy Characteristics'!J:J,MATCH($C1674,'Policy Characteristics'!$C:$C,0))),"",INDEX('Policy Characteristics'!J:J,MATCH($C1674,'Policy Characteristics'!$C:$C,0)))</f>
        <v/>
      </c>
      <c r="Q1674" s="76" t="str">
        <f>IF(ISBLANK(INDEX('Policy Characteristics'!K:K,MATCH($C1674,'Policy Characteristics'!$C:$C,0))),"",INDEX('Policy Characteristics'!K:K,MATCH($C1674,'Policy Characteristics'!$C:$C,0)))</f>
        <v/>
      </c>
      <c r="R1674" s="76" t="str">
        <f>IF(ISBLANK(INDEX('Policy Characteristics'!L:L,MATCH($C1674,'Policy Characteristics'!$C:$C,0))),"",INDEX('Policy Characteristics'!L:L,MATCH($C1674,'Policy Characteristics'!$C:$C,0)))</f>
        <v/>
      </c>
    </row>
    <row r="1675" spans="1:18" s="143" customFormat="1" x14ac:dyDescent="0.25">
      <c r="A1675" s="76" t="str">
        <f>IF(ISBLANK(INDEX('Policy Characteristics'!A:A,MATCH($C1675,'Policy Characteristics'!$C:$C,0))),"",INDEX('Policy Characteristics'!A:A,MATCH($C1675,'Policy Characteristics'!$C:$C,0)))</f>
        <v>Cross-Sector</v>
      </c>
      <c r="B1675" s="200" t="str">
        <f>IF(ISBLANK(INDEX('Policy Characteristics'!B:B,MATCH($C1675,'Policy Characteristics'!$C:$C,0))),"",INDEX('Policy Characteristics'!B:B,MATCH($C1675,'Policy Characteristics'!$C:$C,0)))</f>
        <v>Fixed Energy Prices</v>
      </c>
      <c r="C1675" s="76" t="str">
        <f t="shared" si="51"/>
        <v>Toggle Whether Policies Affect Energy Prices</v>
      </c>
      <c r="D1675" s="78" t="s">
        <v>711</v>
      </c>
      <c r="E1675" s="78"/>
      <c r="F1675" s="78" t="s">
        <v>715</v>
      </c>
      <c r="G1675" s="78"/>
      <c r="H1675" s="15">
        <v>722</v>
      </c>
      <c r="I1675" s="201" t="s">
        <v>44</v>
      </c>
      <c r="J1675" s="202" t="str">
        <f>IF(ISBLANK(INDEX('Policy Characteristics'!D:D,MATCH($C1675,'Policy Characteristics'!$C:$C,0))),"",INDEX('Policy Characteristics'!D:D,MATCH($C1675,'Policy Characteristics'!$C:$C,0)))</f>
        <v>Fixed Energy Prices</v>
      </c>
      <c r="K1675" s="76" t="str">
        <f>IF(ISBLANK(INDEX('Policy Characteristics'!E:E,MATCH($C1675,'Policy Characteristics'!$C:$C,0))),"",INDEX('Policy Characteristics'!E:E,MATCH($C1675,'Policy Characteristics'!$C:$C,0)))</f>
        <v>cross toggle whether policies affect energy prices</v>
      </c>
      <c r="L1675" s="76">
        <f>IF(ISBLANK(INDEX('Policy Characteristics'!F:F,MATCH($C1675,'Policy Characteristics'!$C:$C,0))),"",INDEX('Policy Characteristics'!F:F,MATCH($C1675,'Policy Characteristics'!$C:$C,0)))</f>
        <v>0</v>
      </c>
      <c r="M1675" s="76">
        <f>IF(ISBLANK(INDEX('Policy Characteristics'!G:G,MATCH($C1675,'Policy Characteristics'!$C:$C,0))),"",INDEX('Policy Characteristics'!G:G,MATCH($C1675,'Policy Characteristics'!$C:$C,0)))</f>
        <v>1</v>
      </c>
      <c r="N1675" s="76">
        <f>IF(ISBLANK(INDEX('Policy Characteristics'!H:H,MATCH($C1675,'Policy Characteristics'!$C:$C,0))),"",INDEX('Policy Characteristics'!H:H,MATCH($C1675,'Policy Characteristics'!$C:$C,0)))</f>
        <v>1</v>
      </c>
      <c r="O1675" s="76" t="str">
        <f>IF(ISBLANK(INDEX('Policy Characteristics'!I:I,MATCH($C1675,'Policy Characteristics'!$C:$C,0))),"",INDEX('Policy Characteristics'!I:I,MATCH($C1675,'Policy Characteristics'!$C:$C,0)))</f>
        <v>on/off</v>
      </c>
      <c r="P1675" s="76" t="str">
        <f>IF(ISBLANK(INDEX('Policy Characteristics'!J:J,MATCH($C1675,'Policy Characteristics'!$C:$C,0))),"",INDEX('Policy Characteristics'!J:J,MATCH($C1675,'Policy Characteristics'!$C:$C,0)))</f>
        <v/>
      </c>
      <c r="Q1675" s="76" t="str">
        <f>IF(ISBLANK(INDEX('Policy Characteristics'!K:K,MATCH($C1675,'Policy Characteristics'!$C:$C,0))),"",INDEX('Policy Characteristics'!K:K,MATCH($C1675,'Policy Characteristics'!$C:$C,0)))</f>
        <v/>
      </c>
      <c r="R1675" s="76" t="str">
        <f>IF(ISBLANK(INDEX('Policy Characteristics'!L:L,MATCH($C1675,'Policy Characteristics'!$C:$C,0))),"",INDEX('Policy Characteristics'!L:L,MATCH($C1675,'Policy Characteristics'!$C:$C,0)))</f>
        <v/>
      </c>
    </row>
    <row r="1676" spans="1:18" s="143" customFormat="1" x14ac:dyDescent="0.25">
      <c r="A1676" s="76" t="str">
        <f>IF(ISBLANK(INDEX('Policy Characteristics'!A:A,MATCH($C1676,'Policy Characteristics'!$C:$C,0))),"",INDEX('Policy Characteristics'!A:A,MATCH($C1676,'Policy Characteristics'!$C:$C,0)))</f>
        <v>Cross-Sector</v>
      </c>
      <c r="B1676" s="200" t="str">
        <f>IF(ISBLANK(INDEX('Policy Characteristics'!B:B,MATCH($C1676,'Policy Characteristics'!$C:$C,0))),"",INDEX('Policy Characteristics'!B:B,MATCH($C1676,'Policy Characteristics'!$C:$C,0)))</f>
        <v>Fixed Energy Prices</v>
      </c>
      <c r="C1676" s="143" t="s">
        <v>953</v>
      </c>
      <c r="D1676" s="78" t="s">
        <v>447</v>
      </c>
      <c r="E1676" s="88"/>
      <c r="F1676" s="78" t="s">
        <v>444</v>
      </c>
      <c r="G1676" s="78"/>
      <c r="H1676" s="80">
        <v>836</v>
      </c>
      <c r="I1676" s="201" t="s">
        <v>44</v>
      </c>
      <c r="J1676" s="202" t="str">
        <f>IF(ISBLANK(INDEX('Policy Characteristics'!D:D,MATCH($C1676,'Policy Characteristics'!$C:$C,0))),"",INDEX('Policy Characteristics'!D:D,MATCH($C1676,'Policy Characteristics'!$C:$C,0)))</f>
        <v>Fixed Energy Prices</v>
      </c>
      <c r="K1676" s="76" t="str">
        <f>IF(ISBLANK(INDEX('Policy Characteristics'!E:E,MATCH($C1676,'Policy Characteristics'!$C:$C,0))),"",INDEX('Policy Characteristics'!E:E,MATCH($C1676,'Policy Characteristics'!$C:$C,0)))</f>
        <v>cross toggle whether policies affect energy prices</v>
      </c>
      <c r="L1676" s="76">
        <f>IF(ISBLANK(INDEX('Policy Characteristics'!F:F,MATCH($C1676,'Policy Characteristics'!$C:$C,0))),"",INDEX('Policy Characteristics'!F:F,MATCH($C1676,'Policy Characteristics'!$C:$C,0)))</f>
        <v>0</v>
      </c>
      <c r="M1676" s="76">
        <f>IF(ISBLANK(INDEX('Policy Characteristics'!G:G,MATCH($C1676,'Policy Characteristics'!$C:$C,0))),"",INDEX('Policy Characteristics'!G:G,MATCH($C1676,'Policy Characteristics'!$C:$C,0)))</f>
        <v>1</v>
      </c>
      <c r="N1676" s="76">
        <f>IF(ISBLANK(INDEX('Policy Characteristics'!H:H,MATCH($C1676,'Policy Characteristics'!$C:$C,0))),"",INDEX('Policy Characteristics'!H:H,MATCH($C1676,'Policy Characteristics'!$C:$C,0)))</f>
        <v>1</v>
      </c>
      <c r="O1676" s="76" t="str">
        <f>IF(ISBLANK(INDEX('Policy Characteristics'!I:I,MATCH($C1676,'Policy Characteristics'!$C:$C,0))),"",INDEX('Policy Characteristics'!I:I,MATCH($C1676,'Policy Characteristics'!$C:$C,0)))</f>
        <v>on/off</v>
      </c>
      <c r="P1676" s="76" t="str">
        <f>IF(ISBLANK(INDEX('Policy Characteristics'!J:J,MATCH($C1676,'Policy Characteristics'!$C:$C,0))),"",INDEX('Policy Characteristics'!J:J,MATCH($C1676,'Policy Characteristics'!$C:$C,0)))</f>
        <v/>
      </c>
      <c r="Q1676" s="76" t="str">
        <f>IF(ISBLANK(INDEX('Policy Characteristics'!K:K,MATCH($C1676,'Policy Characteristics'!$C:$C,0))),"",INDEX('Policy Characteristics'!K:K,MATCH($C1676,'Policy Characteristics'!$C:$C,0)))</f>
        <v/>
      </c>
      <c r="R1676" s="76" t="str">
        <f>IF(ISBLANK(INDEX('Policy Characteristics'!L:L,MATCH($C1676,'Policy Characteristics'!$C:$C,0))),"",INDEX('Policy Characteristics'!L:L,MATCH($C1676,'Policy Characteristics'!$C:$C,0)))</f>
        <v/>
      </c>
    </row>
    <row r="1677" spans="1:18" s="143" customFormat="1" x14ac:dyDescent="0.25">
      <c r="A1677" s="76" t="str">
        <f>IF(ISBLANK(INDEX('Policy Characteristics'!A:A,MATCH($C1677,'Policy Characteristics'!$C:$C,0))),"",INDEX('Policy Characteristics'!A:A,MATCH($C1677,'Policy Characteristics'!$C:$C,0)))</f>
        <v>Cross-Sector</v>
      </c>
      <c r="B1677" s="200" t="str">
        <f>IF(ISBLANK(INDEX('Policy Characteristics'!B:B,MATCH($C1677,'Policy Characteristics'!$C:$C,0))),"",INDEX('Policy Characteristics'!B:B,MATCH($C1677,'Policy Characteristics'!$C:$C,0)))</f>
        <v>Fixed Energy Prices</v>
      </c>
      <c r="C1677" s="76" t="str">
        <f t="shared" ref="C1677:C1687" si="52">C$1676</f>
        <v>Toggle Whether Policies Affect Energy Prices</v>
      </c>
      <c r="D1677" s="78" t="s">
        <v>46</v>
      </c>
      <c r="E1677" s="88"/>
      <c r="F1677" s="78" t="s">
        <v>87</v>
      </c>
      <c r="G1677" s="78"/>
      <c r="H1677" s="15">
        <v>837</v>
      </c>
      <c r="I1677" s="201" t="s">
        <v>44</v>
      </c>
      <c r="J1677" s="202" t="str">
        <f>IF(ISBLANK(INDEX('Policy Characteristics'!D:D,MATCH($C1677,'Policy Characteristics'!$C:$C,0))),"",INDEX('Policy Characteristics'!D:D,MATCH($C1677,'Policy Characteristics'!$C:$C,0)))</f>
        <v>Fixed Energy Prices</v>
      </c>
      <c r="K1677" s="76" t="str">
        <f>IF(ISBLANK(INDEX('Policy Characteristics'!E:E,MATCH($C1677,'Policy Characteristics'!$C:$C,0))),"",INDEX('Policy Characteristics'!E:E,MATCH($C1677,'Policy Characteristics'!$C:$C,0)))</f>
        <v>cross toggle whether policies affect energy prices</v>
      </c>
      <c r="L1677" s="76">
        <f>IF(ISBLANK(INDEX('Policy Characteristics'!F:F,MATCH($C1677,'Policy Characteristics'!$C:$C,0))),"",INDEX('Policy Characteristics'!F:F,MATCH($C1677,'Policy Characteristics'!$C:$C,0)))</f>
        <v>0</v>
      </c>
      <c r="M1677" s="76">
        <f>IF(ISBLANK(INDEX('Policy Characteristics'!G:G,MATCH($C1677,'Policy Characteristics'!$C:$C,0))),"",INDEX('Policy Characteristics'!G:G,MATCH($C1677,'Policy Characteristics'!$C:$C,0)))</f>
        <v>1</v>
      </c>
      <c r="N1677" s="76">
        <f>IF(ISBLANK(INDEX('Policy Characteristics'!H:H,MATCH($C1677,'Policy Characteristics'!$C:$C,0))),"",INDEX('Policy Characteristics'!H:H,MATCH($C1677,'Policy Characteristics'!$C:$C,0)))</f>
        <v>1</v>
      </c>
      <c r="O1677" s="76" t="str">
        <f>IF(ISBLANK(INDEX('Policy Characteristics'!I:I,MATCH($C1677,'Policy Characteristics'!$C:$C,0))),"",INDEX('Policy Characteristics'!I:I,MATCH($C1677,'Policy Characteristics'!$C:$C,0)))</f>
        <v>on/off</v>
      </c>
      <c r="P1677" s="76" t="str">
        <f>IF(ISBLANK(INDEX('Policy Characteristics'!J:J,MATCH($C1677,'Policy Characteristics'!$C:$C,0))),"",INDEX('Policy Characteristics'!J:J,MATCH($C1677,'Policy Characteristics'!$C:$C,0)))</f>
        <v/>
      </c>
      <c r="Q1677" s="76" t="str">
        <f>IF(ISBLANK(INDEX('Policy Characteristics'!K:K,MATCH($C1677,'Policy Characteristics'!$C:$C,0))),"",INDEX('Policy Characteristics'!K:K,MATCH($C1677,'Policy Characteristics'!$C:$C,0)))</f>
        <v/>
      </c>
      <c r="R1677" s="76" t="str">
        <f>IF(ISBLANK(INDEX('Policy Characteristics'!L:L,MATCH($C1677,'Policy Characteristics'!$C:$C,0))),"",INDEX('Policy Characteristics'!L:L,MATCH($C1677,'Policy Characteristics'!$C:$C,0)))</f>
        <v/>
      </c>
    </row>
    <row r="1678" spans="1:18" s="143" customFormat="1" x14ac:dyDescent="0.25">
      <c r="A1678" s="76" t="str">
        <f>IF(ISBLANK(INDEX('Policy Characteristics'!A:A,MATCH($C1678,'Policy Characteristics'!$C:$C,0))),"",INDEX('Policy Characteristics'!A:A,MATCH($C1678,'Policy Characteristics'!$C:$C,0)))</f>
        <v>Cross-Sector</v>
      </c>
      <c r="B1678" s="200" t="str">
        <f>IF(ISBLANK(INDEX('Policy Characteristics'!B:B,MATCH($C1678,'Policy Characteristics'!$C:$C,0))),"",INDEX('Policy Characteristics'!B:B,MATCH($C1678,'Policy Characteristics'!$C:$C,0)))</f>
        <v>Fixed Energy Prices</v>
      </c>
      <c r="C1678" s="76" t="str">
        <f t="shared" si="52"/>
        <v>Toggle Whether Policies Affect Energy Prices</v>
      </c>
      <c r="D1678" s="78" t="s">
        <v>51</v>
      </c>
      <c r="E1678" s="88"/>
      <c r="F1678" s="78" t="s">
        <v>92</v>
      </c>
      <c r="G1678" s="78"/>
      <c r="H1678" s="80">
        <v>838</v>
      </c>
      <c r="I1678" s="201" t="s">
        <v>44</v>
      </c>
      <c r="J1678" s="202" t="str">
        <f>IF(ISBLANK(INDEX('Policy Characteristics'!D:D,MATCH($C1678,'Policy Characteristics'!$C:$C,0))),"",INDEX('Policy Characteristics'!D:D,MATCH($C1678,'Policy Characteristics'!$C:$C,0)))</f>
        <v>Fixed Energy Prices</v>
      </c>
      <c r="K1678" s="76" t="str">
        <f>IF(ISBLANK(INDEX('Policy Characteristics'!E:E,MATCH($C1678,'Policy Characteristics'!$C:$C,0))),"",INDEX('Policy Characteristics'!E:E,MATCH($C1678,'Policy Characteristics'!$C:$C,0)))</f>
        <v>cross toggle whether policies affect energy prices</v>
      </c>
      <c r="L1678" s="76">
        <f>IF(ISBLANK(INDEX('Policy Characteristics'!F:F,MATCH($C1678,'Policy Characteristics'!$C:$C,0))),"",INDEX('Policy Characteristics'!F:F,MATCH($C1678,'Policy Characteristics'!$C:$C,0)))</f>
        <v>0</v>
      </c>
      <c r="M1678" s="76">
        <f>IF(ISBLANK(INDEX('Policy Characteristics'!G:G,MATCH($C1678,'Policy Characteristics'!$C:$C,0))),"",INDEX('Policy Characteristics'!G:G,MATCH($C1678,'Policy Characteristics'!$C:$C,0)))</f>
        <v>1</v>
      </c>
      <c r="N1678" s="76">
        <f>IF(ISBLANK(INDEX('Policy Characteristics'!H:H,MATCH($C1678,'Policy Characteristics'!$C:$C,0))),"",INDEX('Policy Characteristics'!H:H,MATCH($C1678,'Policy Characteristics'!$C:$C,0)))</f>
        <v>1</v>
      </c>
      <c r="O1678" s="76" t="str">
        <f>IF(ISBLANK(INDEX('Policy Characteristics'!I:I,MATCH($C1678,'Policy Characteristics'!$C:$C,0))),"",INDEX('Policy Characteristics'!I:I,MATCH($C1678,'Policy Characteristics'!$C:$C,0)))</f>
        <v>on/off</v>
      </c>
      <c r="P1678" s="76" t="str">
        <f>IF(ISBLANK(INDEX('Policy Characteristics'!J:J,MATCH($C1678,'Policy Characteristics'!$C:$C,0))),"",INDEX('Policy Characteristics'!J:J,MATCH($C1678,'Policy Characteristics'!$C:$C,0)))</f>
        <v/>
      </c>
      <c r="Q1678" s="76" t="str">
        <f>IF(ISBLANK(INDEX('Policy Characteristics'!K:K,MATCH($C1678,'Policy Characteristics'!$C:$C,0))),"",INDEX('Policy Characteristics'!K:K,MATCH($C1678,'Policy Characteristics'!$C:$C,0)))</f>
        <v/>
      </c>
      <c r="R1678" s="76" t="str">
        <f>IF(ISBLANK(INDEX('Policy Characteristics'!L:L,MATCH($C1678,'Policy Characteristics'!$C:$C,0))),"",INDEX('Policy Characteristics'!L:L,MATCH($C1678,'Policy Characteristics'!$C:$C,0)))</f>
        <v/>
      </c>
    </row>
    <row r="1679" spans="1:18" s="143" customFormat="1" x14ac:dyDescent="0.25">
      <c r="A1679" s="76" t="str">
        <f>IF(ISBLANK(INDEX('Policy Characteristics'!A:A,MATCH($C1679,'Policy Characteristics'!$C:$C,0))),"",INDEX('Policy Characteristics'!A:A,MATCH($C1679,'Policy Characteristics'!$C:$C,0)))</f>
        <v>Cross-Sector</v>
      </c>
      <c r="B1679" s="200" t="str">
        <f>IF(ISBLANK(INDEX('Policy Characteristics'!B:B,MATCH($C1679,'Policy Characteristics'!$C:$C,0))),"",INDEX('Policy Characteristics'!B:B,MATCH($C1679,'Policy Characteristics'!$C:$C,0)))</f>
        <v>Fixed Energy Prices</v>
      </c>
      <c r="C1679" s="76" t="str">
        <f t="shared" si="52"/>
        <v>Toggle Whether Policies Affect Energy Prices</v>
      </c>
      <c r="D1679" s="78" t="s">
        <v>53</v>
      </c>
      <c r="E1679" s="88"/>
      <c r="F1679" s="78" t="s">
        <v>95</v>
      </c>
      <c r="G1679" s="78"/>
      <c r="H1679" s="15">
        <v>839</v>
      </c>
      <c r="I1679" s="201" t="s">
        <v>44</v>
      </c>
      <c r="J1679" s="202" t="str">
        <f>IF(ISBLANK(INDEX('Policy Characteristics'!D:D,MATCH($C1679,'Policy Characteristics'!$C:$C,0))),"",INDEX('Policy Characteristics'!D:D,MATCH($C1679,'Policy Characteristics'!$C:$C,0)))</f>
        <v>Fixed Energy Prices</v>
      </c>
      <c r="K1679" s="76" t="str">
        <f>IF(ISBLANK(INDEX('Policy Characteristics'!E:E,MATCH($C1679,'Policy Characteristics'!$C:$C,0))),"",INDEX('Policy Characteristics'!E:E,MATCH($C1679,'Policy Characteristics'!$C:$C,0)))</f>
        <v>cross toggle whether policies affect energy prices</v>
      </c>
      <c r="L1679" s="76">
        <f>IF(ISBLANK(INDEX('Policy Characteristics'!F:F,MATCH($C1679,'Policy Characteristics'!$C:$C,0))),"",INDEX('Policy Characteristics'!F:F,MATCH($C1679,'Policy Characteristics'!$C:$C,0)))</f>
        <v>0</v>
      </c>
      <c r="M1679" s="76">
        <f>IF(ISBLANK(INDEX('Policy Characteristics'!G:G,MATCH($C1679,'Policy Characteristics'!$C:$C,0))),"",INDEX('Policy Characteristics'!G:G,MATCH($C1679,'Policy Characteristics'!$C:$C,0)))</f>
        <v>1</v>
      </c>
      <c r="N1679" s="76">
        <f>IF(ISBLANK(INDEX('Policy Characteristics'!H:H,MATCH($C1679,'Policy Characteristics'!$C:$C,0))),"",INDEX('Policy Characteristics'!H:H,MATCH($C1679,'Policy Characteristics'!$C:$C,0)))</f>
        <v>1</v>
      </c>
      <c r="O1679" s="76" t="str">
        <f>IF(ISBLANK(INDEX('Policy Characteristics'!I:I,MATCH($C1679,'Policy Characteristics'!$C:$C,0))),"",INDEX('Policy Characteristics'!I:I,MATCH($C1679,'Policy Characteristics'!$C:$C,0)))</f>
        <v>on/off</v>
      </c>
      <c r="P1679" s="76" t="str">
        <f>IF(ISBLANK(INDEX('Policy Characteristics'!J:J,MATCH($C1679,'Policy Characteristics'!$C:$C,0))),"",INDEX('Policy Characteristics'!J:J,MATCH($C1679,'Policy Characteristics'!$C:$C,0)))</f>
        <v/>
      </c>
      <c r="Q1679" s="76" t="str">
        <f>IF(ISBLANK(INDEX('Policy Characteristics'!K:K,MATCH($C1679,'Policy Characteristics'!$C:$C,0))),"",INDEX('Policy Characteristics'!K:K,MATCH($C1679,'Policy Characteristics'!$C:$C,0)))</f>
        <v/>
      </c>
      <c r="R1679" s="76" t="str">
        <f>IF(ISBLANK(INDEX('Policy Characteristics'!L:L,MATCH($C1679,'Policy Characteristics'!$C:$C,0))),"",INDEX('Policy Characteristics'!L:L,MATCH($C1679,'Policy Characteristics'!$C:$C,0)))</f>
        <v/>
      </c>
    </row>
    <row r="1680" spans="1:18" s="143" customFormat="1" x14ac:dyDescent="0.25">
      <c r="A1680" s="76" t="str">
        <f>IF(ISBLANK(INDEX('Policy Characteristics'!A:A,MATCH($C1680,'Policy Characteristics'!$C:$C,0))),"",INDEX('Policy Characteristics'!A:A,MATCH($C1680,'Policy Characteristics'!$C:$C,0)))</f>
        <v>Cross-Sector</v>
      </c>
      <c r="B1680" s="200" t="str">
        <f>IF(ISBLANK(INDEX('Policy Characteristics'!B:B,MATCH($C1680,'Policy Characteristics'!$C:$C,0))),"",INDEX('Policy Characteristics'!B:B,MATCH($C1680,'Policy Characteristics'!$C:$C,0)))</f>
        <v>Fixed Energy Prices</v>
      </c>
      <c r="C1680" s="76" t="str">
        <f t="shared" si="52"/>
        <v>Toggle Whether Policies Affect Energy Prices</v>
      </c>
      <c r="D1680" s="78" t="s">
        <v>54</v>
      </c>
      <c r="E1680" s="88"/>
      <c r="F1680" s="78" t="s">
        <v>96</v>
      </c>
      <c r="G1680" s="78"/>
      <c r="H1680" s="80">
        <v>840</v>
      </c>
      <c r="I1680" s="201" t="s">
        <v>44</v>
      </c>
      <c r="J1680" s="202" t="str">
        <f>IF(ISBLANK(INDEX('Policy Characteristics'!D:D,MATCH($C1680,'Policy Characteristics'!$C:$C,0))),"",INDEX('Policy Characteristics'!D:D,MATCH($C1680,'Policy Characteristics'!$C:$C,0)))</f>
        <v>Fixed Energy Prices</v>
      </c>
      <c r="K1680" s="76" t="str">
        <f>IF(ISBLANK(INDEX('Policy Characteristics'!E:E,MATCH($C1680,'Policy Characteristics'!$C:$C,0))),"",INDEX('Policy Characteristics'!E:E,MATCH($C1680,'Policy Characteristics'!$C:$C,0)))</f>
        <v>cross toggle whether policies affect energy prices</v>
      </c>
      <c r="L1680" s="76">
        <f>IF(ISBLANK(INDEX('Policy Characteristics'!F:F,MATCH($C1680,'Policy Characteristics'!$C:$C,0))),"",INDEX('Policy Characteristics'!F:F,MATCH($C1680,'Policy Characteristics'!$C:$C,0)))</f>
        <v>0</v>
      </c>
      <c r="M1680" s="76">
        <f>IF(ISBLANK(INDEX('Policy Characteristics'!G:G,MATCH($C1680,'Policy Characteristics'!$C:$C,0))),"",INDEX('Policy Characteristics'!G:G,MATCH($C1680,'Policy Characteristics'!$C:$C,0)))</f>
        <v>1</v>
      </c>
      <c r="N1680" s="76">
        <f>IF(ISBLANK(INDEX('Policy Characteristics'!H:H,MATCH($C1680,'Policy Characteristics'!$C:$C,0))),"",INDEX('Policy Characteristics'!H:H,MATCH($C1680,'Policy Characteristics'!$C:$C,0)))</f>
        <v>1</v>
      </c>
      <c r="O1680" s="76" t="str">
        <f>IF(ISBLANK(INDEX('Policy Characteristics'!I:I,MATCH($C1680,'Policy Characteristics'!$C:$C,0))),"",INDEX('Policy Characteristics'!I:I,MATCH($C1680,'Policy Characteristics'!$C:$C,0)))</f>
        <v>on/off</v>
      </c>
      <c r="P1680" s="76" t="str">
        <f>IF(ISBLANK(INDEX('Policy Characteristics'!J:J,MATCH($C1680,'Policy Characteristics'!$C:$C,0))),"",INDEX('Policy Characteristics'!J:J,MATCH($C1680,'Policy Characteristics'!$C:$C,0)))</f>
        <v/>
      </c>
      <c r="Q1680" s="76" t="str">
        <f>IF(ISBLANK(INDEX('Policy Characteristics'!K:K,MATCH($C1680,'Policy Characteristics'!$C:$C,0))),"",INDEX('Policy Characteristics'!K:K,MATCH($C1680,'Policy Characteristics'!$C:$C,0)))</f>
        <v/>
      </c>
      <c r="R1680" s="76" t="str">
        <f>IF(ISBLANK(INDEX('Policy Characteristics'!L:L,MATCH($C1680,'Policy Characteristics'!$C:$C,0))),"",INDEX('Policy Characteristics'!L:L,MATCH($C1680,'Policy Characteristics'!$C:$C,0)))</f>
        <v/>
      </c>
    </row>
    <row r="1681" spans="1:18" s="143" customFormat="1" x14ac:dyDescent="0.25">
      <c r="A1681" s="76" t="str">
        <f>IF(ISBLANK(INDEX('Policy Characteristics'!A:A,MATCH($C1681,'Policy Characteristics'!$C:$C,0))),"",INDEX('Policy Characteristics'!A:A,MATCH($C1681,'Policy Characteristics'!$C:$C,0)))</f>
        <v>Cross-Sector</v>
      </c>
      <c r="B1681" s="200" t="str">
        <f>IF(ISBLANK(INDEX('Policy Characteristics'!B:B,MATCH($C1681,'Policy Characteristics'!$C:$C,0))),"",INDEX('Policy Characteristics'!B:B,MATCH($C1681,'Policy Characteristics'!$C:$C,0)))</f>
        <v>Fixed Energy Prices</v>
      </c>
      <c r="C1681" s="76" t="str">
        <f t="shared" si="52"/>
        <v>Toggle Whether Policies Affect Energy Prices</v>
      </c>
      <c r="D1681" s="78" t="s">
        <v>55</v>
      </c>
      <c r="E1681" s="88"/>
      <c r="F1681" s="78" t="s">
        <v>97</v>
      </c>
      <c r="G1681" s="78"/>
      <c r="H1681" s="15">
        <v>841</v>
      </c>
      <c r="I1681" s="201" t="s">
        <v>44</v>
      </c>
      <c r="J1681" s="202" t="str">
        <f>IF(ISBLANK(INDEX('Policy Characteristics'!D:D,MATCH($C1681,'Policy Characteristics'!$C:$C,0))),"",INDEX('Policy Characteristics'!D:D,MATCH($C1681,'Policy Characteristics'!$C:$C,0)))</f>
        <v>Fixed Energy Prices</v>
      </c>
      <c r="K1681" s="76" t="str">
        <f>IF(ISBLANK(INDEX('Policy Characteristics'!E:E,MATCH($C1681,'Policy Characteristics'!$C:$C,0))),"",INDEX('Policy Characteristics'!E:E,MATCH($C1681,'Policy Characteristics'!$C:$C,0)))</f>
        <v>cross toggle whether policies affect energy prices</v>
      </c>
      <c r="L1681" s="76">
        <f>IF(ISBLANK(INDEX('Policy Characteristics'!F:F,MATCH($C1681,'Policy Characteristics'!$C:$C,0))),"",INDEX('Policy Characteristics'!F:F,MATCH($C1681,'Policy Characteristics'!$C:$C,0)))</f>
        <v>0</v>
      </c>
      <c r="M1681" s="76">
        <f>IF(ISBLANK(INDEX('Policy Characteristics'!G:G,MATCH($C1681,'Policy Characteristics'!$C:$C,0))),"",INDEX('Policy Characteristics'!G:G,MATCH($C1681,'Policy Characteristics'!$C:$C,0)))</f>
        <v>1</v>
      </c>
      <c r="N1681" s="76">
        <f>IF(ISBLANK(INDEX('Policy Characteristics'!H:H,MATCH($C1681,'Policy Characteristics'!$C:$C,0))),"",INDEX('Policy Characteristics'!H:H,MATCH($C1681,'Policy Characteristics'!$C:$C,0)))</f>
        <v>1</v>
      </c>
      <c r="O1681" s="76" t="str">
        <f>IF(ISBLANK(INDEX('Policy Characteristics'!I:I,MATCH($C1681,'Policy Characteristics'!$C:$C,0))),"",INDEX('Policy Characteristics'!I:I,MATCH($C1681,'Policy Characteristics'!$C:$C,0)))</f>
        <v>on/off</v>
      </c>
      <c r="P1681" s="76" t="str">
        <f>IF(ISBLANK(INDEX('Policy Characteristics'!J:J,MATCH($C1681,'Policy Characteristics'!$C:$C,0))),"",INDEX('Policy Characteristics'!J:J,MATCH($C1681,'Policy Characteristics'!$C:$C,0)))</f>
        <v/>
      </c>
      <c r="Q1681" s="76" t="str">
        <f>IF(ISBLANK(INDEX('Policy Characteristics'!K:K,MATCH($C1681,'Policy Characteristics'!$C:$C,0))),"",INDEX('Policy Characteristics'!K:K,MATCH($C1681,'Policy Characteristics'!$C:$C,0)))</f>
        <v/>
      </c>
      <c r="R1681" s="76" t="str">
        <f>IF(ISBLANK(INDEX('Policy Characteristics'!L:L,MATCH($C1681,'Policy Characteristics'!$C:$C,0))),"",INDEX('Policy Characteristics'!L:L,MATCH($C1681,'Policy Characteristics'!$C:$C,0)))</f>
        <v/>
      </c>
    </row>
    <row r="1682" spans="1:18" s="143" customFormat="1" x14ac:dyDescent="0.25">
      <c r="A1682" s="76" t="str">
        <f>IF(ISBLANK(INDEX('Policy Characteristics'!A:A,MATCH($C1682,'Policy Characteristics'!$C:$C,0))),"",INDEX('Policy Characteristics'!A:A,MATCH($C1682,'Policy Characteristics'!$C:$C,0)))</f>
        <v>Cross-Sector</v>
      </c>
      <c r="B1682" s="200" t="str">
        <f>IF(ISBLANK(INDEX('Policy Characteristics'!B:B,MATCH($C1682,'Policy Characteristics'!$C:$C,0))),"",INDEX('Policy Characteristics'!B:B,MATCH($C1682,'Policy Characteristics'!$C:$C,0)))</f>
        <v>Fixed Energy Prices</v>
      </c>
      <c r="C1682" s="76" t="str">
        <f t="shared" si="52"/>
        <v>Toggle Whether Policies Affect Energy Prices</v>
      </c>
      <c r="D1682" s="78" t="s">
        <v>56</v>
      </c>
      <c r="E1682" s="88"/>
      <c r="F1682" s="78" t="s">
        <v>98</v>
      </c>
      <c r="G1682" s="78"/>
      <c r="H1682" s="80">
        <v>842</v>
      </c>
      <c r="I1682" s="201" t="s">
        <v>44</v>
      </c>
      <c r="J1682" s="202" t="str">
        <f>IF(ISBLANK(INDEX('Policy Characteristics'!D:D,MATCH($C1682,'Policy Characteristics'!$C:$C,0))),"",INDEX('Policy Characteristics'!D:D,MATCH($C1682,'Policy Characteristics'!$C:$C,0)))</f>
        <v>Fixed Energy Prices</v>
      </c>
      <c r="K1682" s="76" t="str">
        <f>IF(ISBLANK(INDEX('Policy Characteristics'!E:E,MATCH($C1682,'Policy Characteristics'!$C:$C,0))),"",INDEX('Policy Characteristics'!E:E,MATCH($C1682,'Policy Characteristics'!$C:$C,0)))</f>
        <v>cross toggle whether policies affect energy prices</v>
      </c>
      <c r="L1682" s="76">
        <f>IF(ISBLANK(INDEX('Policy Characteristics'!F:F,MATCH($C1682,'Policy Characteristics'!$C:$C,0))),"",INDEX('Policy Characteristics'!F:F,MATCH($C1682,'Policy Characteristics'!$C:$C,0)))</f>
        <v>0</v>
      </c>
      <c r="M1682" s="76">
        <f>IF(ISBLANK(INDEX('Policy Characteristics'!G:G,MATCH($C1682,'Policy Characteristics'!$C:$C,0))),"",INDEX('Policy Characteristics'!G:G,MATCH($C1682,'Policy Characteristics'!$C:$C,0)))</f>
        <v>1</v>
      </c>
      <c r="N1682" s="76">
        <f>IF(ISBLANK(INDEX('Policy Characteristics'!H:H,MATCH($C1682,'Policy Characteristics'!$C:$C,0))),"",INDEX('Policy Characteristics'!H:H,MATCH($C1682,'Policy Characteristics'!$C:$C,0)))</f>
        <v>1</v>
      </c>
      <c r="O1682" s="76" t="str">
        <f>IF(ISBLANK(INDEX('Policy Characteristics'!I:I,MATCH($C1682,'Policy Characteristics'!$C:$C,0))),"",INDEX('Policy Characteristics'!I:I,MATCH($C1682,'Policy Characteristics'!$C:$C,0)))</f>
        <v>on/off</v>
      </c>
      <c r="P1682" s="76" t="str">
        <f>IF(ISBLANK(INDEX('Policy Characteristics'!J:J,MATCH($C1682,'Policy Characteristics'!$C:$C,0))),"",INDEX('Policy Characteristics'!J:J,MATCH($C1682,'Policy Characteristics'!$C:$C,0)))</f>
        <v/>
      </c>
      <c r="Q1682" s="76" t="str">
        <f>IF(ISBLANK(INDEX('Policy Characteristics'!K:K,MATCH($C1682,'Policy Characteristics'!$C:$C,0))),"",INDEX('Policy Characteristics'!K:K,MATCH($C1682,'Policy Characteristics'!$C:$C,0)))</f>
        <v/>
      </c>
      <c r="R1682" s="76" t="str">
        <f>IF(ISBLANK(INDEX('Policy Characteristics'!L:L,MATCH($C1682,'Policy Characteristics'!$C:$C,0))),"",INDEX('Policy Characteristics'!L:L,MATCH($C1682,'Policy Characteristics'!$C:$C,0)))</f>
        <v/>
      </c>
    </row>
    <row r="1683" spans="1:18" s="143" customFormat="1" x14ac:dyDescent="0.25">
      <c r="A1683" s="76" t="str">
        <f>IF(ISBLANK(INDEX('Policy Characteristics'!A:A,MATCH($C1683,'Policy Characteristics'!$C:$C,0))),"",INDEX('Policy Characteristics'!A:A,MATCH($C1683,'Policy Characteristics'!$C:$C,0)))</f>
        <v>Cross-Sector</v>
      </c>
      <c r="B1683" s="200" t="str">
        <f>IF(ISBLANK(INDEX('Policy Characteristics'!B:B,MATCH($C1683,'Policy Characteristics'!$C:$C,0))),"",INDEX('Policy Characteristics'!B:B,MATCH($C1683,'Policy Characteristics'!$C:$C,0)))</f>
        <v>Fixed Energy Prices</v>
      </c>
      <c r="C1683" s="76" t="str">
        <f t="shared" si="52"/>
        <v>Toggle Whether Policies Affect Energy Prices</v>
      </c>
      <c r="D1683" s="78" t="s">
        <v>716</v>
      </c>
      <c r="E1683" s="88"/>
      <c r="F1683" s="78" t="s">
        <v>717</v>
      </c>
      <c r="G1683" s="78"/>
      <c r="H1683" s="15">
        <v>843</v>
      </c>
      <c r="I1683" s="201" t="s">
        <v>44</v>
      </c>
      <c r="J1683" s="202" t="str">
        <f>IF(ISBLANK(INDEX('Policy Characteristics'!D:D,MATCH($C1683,'Policy Characteristics'!$C:$C,0))),"",INDEX('Policy Characteristics'!D:D,MATCH($C1683,'Policy Characteristics'!$C:$C,0)))</f>
        <v>Fixed Energy Prices</v>
      </c>
      <c r="K1683" s="76" t="str">
        <f>IF(ISBLANK(INDEX('Policy Characteristics'!E:E,MATCH($C1683,'Policy Characteristics'!$C:$C,0))),"",INDEX('Policy Characteristics'!E:E,MATCH($C1683,'Policy Characteristics'!$C:$C,0)))</f>
        <v>cross toggle whether policies affect energy prices</v>
      </c>
      <c r="L1683" s="76">
        <f>IF(ISBLANK(INDEX('Policy Characteristics'!F:F,MATCH($C1683,'Policy Characteristics'!$C:$C,0))),"",INDEX('Policy Characteristics'!F:F,MATCH($C1683,'Policy Characteristics'!$C:$C,0)))</f>
        <v>0</v>
      </c>
      <c r="M1683" s="76">
        <f>IF(ISBLANK(INDEX('Policy Characteristics'!G:G,MATCH($C1683,'Policy Characteristics'!$C:$C,0))),"",INDEX('Policy Characteristics'!G:G,MATCH($C1683,'Policy Characteristics'!$C:$C,0)))</f>
        <v>1</v>
      </c>
      <c r="N1683" s="76">
        <f>IF(ISBLANK(INDEX('Policy Characteristics'!H:H,MATCH($C1683,'Policy Characteristics'!$C:$C,0))),"",INDEX('Policy Characteristics'!H:H,MATCH($C1683,'Policy Characteristics'!$C:$C,0)))</f>
        <v>1</v>
      </c>
      <c r="O1683" s="76" t="str">
        <f>IF(ISBLANK(INDEX('Policy Characteristics'!I:I,MATCH($C1683,'Policy Characteristics'!$C:$C,0))),"",INDEX('Policy Characteristics'!I:I,MATCH($C1683,'Policy Characteristics'!$C:$C,0)))</f>
        <v>on/off</v>
      </c>
      <c r="P1683" s="76" t="str">
        <f>IF(ISBLANK(INDEX('Policy Characteristics'!J:J,MATCH($C1683,'Policy Characteristics'!$C:$C,0))),"",INDEX('Policy Characteristics'!J:J,MATCH($C1683,'Policy Characteristics'!$C:$C,0)))</f>
        <v/>
      </c>
      <c r="Q1683" s="76" t="str">
        <f>IF(ISBLANK(INDEX('Policy Characteristics'!K:K,MATCH($C1683,'Policy Characteristics'!$C:$C,0))),"",INDEX('Policy Characteristics'!K:K,MATCH($C1683,'Policy Characteristics'!$C:$C,0)))</f>
        <v/>
      </c>
      <c r="R1683" s="76" t="str">
        <f>IF(ISBLANK(INDEX('Policy Characteristics'!L:L,MATCH($C1683,'Policy Characteristics'!$C:$C,0))),"",INDEX('Policy Characteristics'!L:L,MATCH($C1683,'Policy Characteristics'!$C:$C,0)))</f>
        <v/>
      </c>
    </row>
    <row r="1684" spans="1:18" s="143" customFormat="1" x14ac:dyDescent="0.25">
      <c r="A1684" s="76" t="str">
        <f>IF(ISBLANK(INDEX('Policy Characteristics'!A:A,MATCH($C1684,'Policy Characteristics'!$C:$C,0))),"",INDEX('Policy Characteristics'!A:A,MATCH($C1684,'Policy Characteristics'!$C:$C,0)))</f>
        <v>Cross-Sector</v>
      </c>
      <c r="B1684" s="200" t="str">
        <f>IF(ISBLANK(INDEX('Policy Characteristics'!B:B,MATCH($C1684,'Policy Characteristics'!$C:$C,0))),"",INDEX('Policy Characteristics'!B:B,MATCH($C1684,'Policy Characteristics'!$C:$C,0)))</f>
        <v>Fixed Energy Prices</v>
      </c>
      <c r="C1684" s="76" t="str">
        <f t="shared" si="52"/>
        <v>Toggle Whether Policies Affect Energy Prices</v>
      </c>
      <c r="D1684" s="78" t="s">
        <v>440</v>
      </c>
      <c r="E1684" s="88"/>
      <c r="F1684" s="78" t="s">
        <v>441</v>
      </c>
      <c r="G1684" s="78"/>
      <c r="H1684" s="80">
        <v>844</v>
      </c>
      <c r="I1684" s="201" t="s">
        <v>44</v>
      </c>
      <c r="J1684" s="202" t="str">
        <f>IF(ISBLANK(INDEX('Policy Characteristics'!D:D,MATCH($C1684,'Policy Characteristics'!$C:$C,0))),"",INDEX('Policy Characteristics'!D:D,MATCH($C1684,'Policy Characteristics'!$C:$C,0)))</f>
        <v>Fixed Energy Prices</v>
      </c>
      <c r="K1684" s="76" t="str">
        <f>IF(ISBLANK(INDEX('Policy Characteristics'!E:E,MATCH($C1684,'Policy Characteristics'!$C:$C,0))),"",INDEX('Policy Characteristics'!E:E,MATCH($C1684,'Policy Characteristics'!$C:$C,0)))</f>
        <v>cross toggle whether policies affect energy prices</v>
      </c>
      <c r="L1684" s="76">
        <f>IF(ISBLANK(INDEX('Policy Characteristics'!F:F,MATCH($C1684,'Policy Characteristics'!$C:$C,0))),"",INDEX('Policy Characteristics'!F:F,MATCH($C1684,'Policy Characteristics'!$C:$C,0)))</f>
        <v>0</v>
      </c>
      <c r="M1684" s="76">
        <f>IF(ISBLANK(INDEX('Policy Characteristics'!G:G,MATCH($C1684,'Policy Characteristics'!$C:$C,0))),"",INDEX('Policy Characteristics'!G:G,MATCH($C1684,'Policy Characteristics'!$C:$C,0)))</f>
        <v>1</v>
      </c>
      <c r="N1684" s="76">
        <f>IF(ISBLANK(INDEX('Policy Characteristics'!H:H,MATCH($C1684,'Policy Characteristics'!$C:$C,0))),"",INDEX('Policy Characteristics'!H:H,MATCH($C1684,'Policy Characteristics'!$C:$C,0)))</f>
        <v>1</v>
      </c>
      <c r="O1684" s="76" t="str">
        <f>IF(ISBLANK(INDEX('Policy Characteristics'!I:I,MATCH($C1684,'Policy Characteristics'!$C:$C,0))),"",INDEX('Policy Characteristics'!I:I,MATCH($C1684,'Policy Characteristics'!$C:$C,0)))</f>
        <v>on/off</v>
      </c>
      <c r="P1684" s="76" t="str">
        <f>IF(ISBLANK(INDEX('Policy Characteristics'!J:J,MATCH($C1684,'Policy Characteristics'!$C:$C,0))),"",INDEX('Policy Characteristics'!J:J,MATCH($C1684,'Policy Characteristics'!$C:$C,0)))</f>
        <v/>
      </c>
      <c r="Q1684" s="76" t="str">
        <f>IF(ISBLANK(INDEX('Policy Characteristics'!K:K,MATCH($C1684,'Policy Characteristics'!$C:$C,0))),"",INDEX('Policy Characteristics'!K:K,MATCH($C1684,'Policy Characteristics'!$C:$C,0)))</f>
        <v/>
      </c>
      <c r="R1684" s="76" t="str">
        <f>IF(ISBLANK(INDEX('Policy Characteristics'!L:L,MATCH($C1684,'Policy Characteristics'!$C:$C,0))),"",INDEX('Policy Characteristics'!L:L,MATCH($C1684,'Policy Characteristics'!$C:$C,0)))</f>
        <v/>
      </c>
    </row>
    <row r="1685" spans="1:18" s="143" customFormat="1" x14ac:dyDescent="0.25">
      <c r="A1685" s="76" t="str">
        <f>IF(ISBLANK(INDEX('Policy Characteristics'!A:A,MATCH($C1685,'Policy Characteristics'!$C:$C,0))),"",INDEX('Policy Characteristics'!A:A,MATCH($C1685,'Policy Characteristics'!$C:$C,0)))</f>
        <v>Cross-Sector</v>
      </c>
      <c r="B1685" s="200" t="str">
        <f>IF(ISBLANK(INDEX('Policy Characteristics'!B:B,MATCH($C1685,'Policy Characteristics'!$C:$C,0))),"",INDEX('Policy Characteristics'!B:B,MATCH($C1685,'Policy Characteristics'!$C:$C,0)))</f>
        <v>Fixed Energy Prices</v>
      </c>
      <c r="C1685" s="76" t="str">
        <f t="shared" si="52"/>
        <v>Toggle Whether Policies Affect Energy Prices</v>
      </c>
      <c r="D1685" s="78" t="s">
        <v>708</v>
      </c>
      <c r="E1685" s="88"/>
      <c r="F1685" s="78" t="s">
        <v>712</v>
      </c>
      <c r="G1685" s="78"/>
      <c r="H1685" s="15">
        <v>845</v>
      </c>
      <c r="I1685" s="201" t="s">
        <v>44</v>
      </c>
      <c r="J1685" s="202" t="str">
        <f>IF(ISBLANK(INDEX('Policy Characteristics'!D:D,MATCH($C1685,'Policy Characteristics'!$C:$C,0))),"",INDEX('Policy Characteristics'!D:D,MATCH($C1685,'Policy Characteristics'!$C:$C,0)))</f>
        <v>Fixed Energy Prices</v>
      </c>
      <c r="K1685" s="76" t="str">
        <f>IF(ISBLANK(INDEX('Policy Characteristics'!E:E,MATCH($C1685,'Policy Characteristics'!$C:$C,0))),"",INDEX('Policy Characteristics'!E:E,MATCH($C1685,'Policy Characteristics'!$C:$C,0)))</f>
        <v>cross toggle whether policies affect energy prices</v>
      </c>
      <c r="L1685" s="76">
        <f>IF(ISBLANK(INDEX('Policy Characteristics'!F:F,MATCH($C1685,'Policy Characteristics'!$C:$C,0))),"",INDEX('Policy Characteristics'!F:F,MATCH($C1685,'Policy Characteristics'!$C:$C,0)))</f>
        <v>0</v>
      </c>
      <c r="M1685" s="76">
        <f>IF(ISBLANK(INDEX('Policy Characteristics'!G:G,MATCH($C1685,'Policy Characteristics'!$C:$C,0))),"",INDEX('Policy Characteristics'!G:G,MATCH($C1685,'Policy Characteristics'!$C:$C,0)))</f>
        <v>1</v>
      </c>
      <c r="N1685" s="76">
        <f>IF(ISBLANK(INDEX('Policy Characteristics'!H:H,MATCH($C1685,'Policy Characteristics'!$C:$C,0))),"",INDEX('Policy Characteristics'!H:H,MATCH($C1685,'Policy Characteristics'!$C:$C,0)))</f>
        <v>1</v>
      </c>
      <c r="O1685" s="76" t="str">
        <f>IF(ISBLANK(INDEX('Policy Characteristics'!I:I,MATCH($C1685,'Policy Characteristics'!$C:$C,0))),"",INDEX('Policy Characteristics'!I:I,MATCH($C1685,'Policy Characteristics'!$C:$C,0)))</f>
        <v>on/off</v>
      </c>
      <c r="P1685" s="76" t="str">
        <f>IF(ISBLANK(INDEX('Policy Characteristics'!J:J,MATCH($C1685,'Policy Characteristics'!$C:$C,0))),"",INDEX('Policy Characteristics'!J:J,MATCH($C1685,'Policy Characteristics'!$C:$C,0)))</f>
        <v/>
      </c>
      <c r="Q1685" s="76" t="str">
        <f>IF(ISBLANK(INDEX('Policy Characteristics'!K:K,MATCH($C1685,'Policy Characteristics'!$C:$C,0))),"",INDEX('Policy Characteristics'!K:K,MATCH($C1685,'Policy Characteristics'!$C:$C,0)))</f>
        <v/>
      </c>
      <c r="R1685" s="76" t="str">
        <f>IF(ISBLANK(INDEX('Policy Characteristics'!L:L,MATCH($C1685,'Policy Characteristics'!$C:$C,0))),"",INDEX('Policy Characteristics'!L:L,MATCH($C1685,'Policy Characteristics'!$C:$C,0)))</f>
        <v/>
      </c>
    </row>
    <row r="1686" spans="1:18" s="143" customFormat="1" x14ac:dyDescent="0.25">
      <c r="A1686" s="76" t="str">
        <f>IF(ISBLANK(INDEX('Policy Characteristics'!A:A,MATCH($C1686,'Policy Characteristics'!$C:$C,0))),"",INDEX('Policy Characteristics'!A:A,MATCH($C1686,'Policy Characteristics'!$C:$C,0)))</f>
        <v>Cross-Sector</v>
      </c>
      <c r="B1686" s="200" t="str">
        <f>IF(ISBLANK(INDEX('Policy Characteristics'!B:B,MATCH($C1686,'Policy Characteristics'!$C:$C,0))),"",INDEX('Policy Characteristics'!B:B,MATCH($C1686,'Policy Characteristics'!$C:$C,0)))</f>
        <v>Fixed Energy Prices</v>
      </c>
      <c r="C1686" s="76" t="str">
        <f t="shared" si="52"/>
        <v>Toggle Whether Policies Affect Energy Prices</v>
      </c>
      <c r="D1686" s="78" t="s">
        <v>718</v>
      </c>
      <c r="E1686" s="88"/>
      <c r="F1686" s="78" t="s">
        <v>719</v>
      </c>
      <c r="G1686" s="78"/>
      <c r="H1686" s="80">
        <v>846</v>
      </c>
      <c r="I1686" s="201" t="s">
        <v>44</v>
      </c>
      <c r="J1686" s="202" t="str">
        <f>IF(ISBLANK(INDEX('Policy Characteristics'!D:D,MATCH($C1686,'Policy Characteristics'!$C:$C,0))),"",INDEX('Policy Characteristics'!D:D,MATCH($C1686,'Policy Characteristics'!$C:$C,0)))</f>
        <v>Fixed Energy Prices</v>
      </c>
      <c r="K1686" s="76" t="str">
        <f>IF(ISBLANK(INDEX('Policy Characteristics'!E:E,MATCH($C1686,'Policy Characteristics'!$C:$C,0))),"",INDEX('Policy Characteristics'!E:E,MATCH($C1686,'Policy Characteristics'!$C:$C,0)))</f>
        <v>cross toggle whether policies affect energy prices</v>
      </c>
      <c r="L1686" s="76">
        <f>IF(ISBLANK(INDEX('Policy Characteristics'!F:F,MATCH($C1686,'Policy Characteristics'!$C:$C,0))),"",INDEX('Policy Characteristics'!F:F,MATCH($C1686,'Policy Characteristics'!$C:$C,0)))</f>
        <v>0</v>
      </c>
      <c r="M1686" s="76">
        <f>IF(ISBLANK(INDEX('Policy Characteristics'!G:G,MATCH($C1686,'Policy Characteristics'!$C:$C,0))),"",INDEX('Policy Characteristics'!G:G,MATCH($C1686,'Policy Characteristics'!$C:$C,0)))</f>
        <v>1</v>
      </c>
      <c r="N1686" s="76">
        <f>IF(ISBLANK(INDEX('Policy Characteristics'!H:H,MATCH($C1686,'Policy Characteristics'!$C:$C,0))),"",INDEX('Policy Characteristics'!H:H,MATCH($C1686,'Policy Characteristics'!$C:$C,0)))</f>
        <v>1</v>
      </c>
      <c r="O1686" s="76" t="str">
        <f>IF(ISBLANK(INDEX('Policy Characteristics'!I:I,MATCH($C1686,'Policy Characteristics'!$C:$C,0))),"",INDEX('Policy Characteristics'!I:I,MATCH($C1686,'Policy Characteristics'!$C:$C,0)))</f>
        <v>on/off</v>
      </c>
      <c r="P1686" s="76" t="str">
        <f>IF(ISBLANK(INDEX('Policy Characteristics'!J:J,MATCH($C1686,'Policy Characteristics'!$C:$C,0))),"",INDEX('Policy Characteristics'!J:J,MATCH($C1686,'Policy Characteristics'!$C:$C,0)))</f>
        <v/>
      </c>
      <c r="Q1686" s="76" t="str">
        <f>IF(ISBLANK(INDEX('Policy Characteristics'!K:K,MATCH($C1686,'Policy Characteristics'!$C:$C,0))),"",INDEX('Policy Characteristics'!K:K,MATCH($C1686,'Policy Characteristics'!$C:$C,0)))</f>
        <v/>
      </c>
      <c r="R1686" s="76" t="str">
        <f>IF(ISBLANK(INDEX('Policy Characteristics'!L:L,MATCH($C1686,'Policy Characteristics'!$C:$C,0))),"",INDEX('Policy Characteristics'!L:L,MATCH($C1686,'Policy Characteristics'!$C:$C,0)))</f>
        <v/>
      </c>
    </row>
    <row r="1687" spans="1:18" s="143" customFormat="1" x14ac:dyDescent="0.25">
      <c r="A1687" s="76" t="str">
        <f>IF(ISBLANK(INDEX('Policy Characteristics'!A:A,MATCH($C1687,'Policy Characteristics'!$C:$C,0))),"",INDEX('Policy Characteristics'!A:A,MATCH($C1687,'Policy Characteristics'!$C:$C,0)))</f>
        <v>Cross-Sector</v>
      </c>
      <c r="B1687" s="200" t="str">
        <f>IF(ISBLANK(INDEX('Policy Characteristics'!B:B,MATCH($C1687,'Policy Characteristics'!$C:$C,0))),"",INDEX('Policy Characteristics'!B:B,MATCH($C1687,'Policy Characteristics'!$C:$C,0)))</f>
        <v>Fixed Energy Prices</v>
      </c>
      <c r="C1687" s="76" t="str">
        <f t="shared" si="52"/>
        <v>Toggle Whether Policies Affect Energy Prices</v>
      </c>
      <c r="D1687" s="78" t="s">
        <v>709</v>
      </c>
      <c r="E1687" s="88"/>
      <c r="F1687" s="78" t="s">
        <v>713</v>
      </c>
      <c r="G1687" s="78"/>
      <c r="H1687" s="15">
        <v>847</v>
      </c>
      <c r="I1687" s="201" t="s">
        <v>44</v>
      </c>
      <c r="J1687" s="202" t="str">
        <f>IF(ISBLANK(INDEX('Policy Characteristics'!D:D,MATCH($C1687,'Policy Characteristics'!$C:$C,0))),"",INDEX('Policy Characteristics'!D:D,MATCH($C1687,'Policy Characteristics'!$C:$C,0)))</f>
        <v>Fixed Energy Prices</v>
      </c>
      <c r="K1687" s="76" t="str">
        <f>IF(ISBLANK(INDEX('Policy Characteristics'!E:E,MATCH($C1687,'Policy Characteristics'!$C:$C,0))),"",INDEX('Policy Characteristics'!E:E,MATCH($C1687,'Policy Characteristics'!$C:$C,0)))</f>
        <v>cross toggle whether policies affect energy prices</v>
      </c>
      <c r="L1687" s="76">
        <f>IF(ISBLANK(INDEX('Policy Characteristics'!F:F,MATCH($C1687,'Policy Characteristics'!$C:$C,0))),"",INDEX('Policy Characteristics'!F:F,MATCH($C1687,'Policy Characteristics'!$C:$C,0)))</f>
        <v>0</v>
      </c>
      <c r="M1687" s="76">
        <f>IF(ISBLANK(INDEX('Policy Characteristics'!G:G,MATCH($C1687,'Policy Characteristics'!$C:$C,0))),"",INDEX('Policy Characteristics'!G:G,MATCH($C1687,'Policy Characteristics'!$C:$C,0)))</f>
        <v>1</v>
      </c>
      <c r="N1687" s="76">
        <f>IF(ISBLANK(INDEX('Policy Characteristics'!H:H,MATCH($C1687,'Policy Characteristics'!$C:$C,0))),"",INDEX('Policy Characteristics'!H:H,MATCH($C1687,'Policy Characteristics'!$C:$C,0)))</f>
        <v>1</v>
      </c>
      <c r="O1687" s="76" t="str">
        <f>IF(ISBLANK(INDEX('Policy Characteristics'!I:I,MATCH($C1687,'Policy Characteristics'!$C:$C,0))),"",INDEX('Policy Characteristics'!I:I,MATCH($C1687,'Policy Characteristics'!$C:$C,0)))</f>
        <v>on/off</v>
      </c>
      <c r="P1687" s="76" t="str">
        <f>IF(ISBLANK(INDEX('Policy Characteristics'!J:J,MATCH($C1687,'Policy Characteristics'!$C:$C,0))),"",INDEX('Policy Characteristics'!J:J,MATCH($C1687,'Policy Characteristics'!$C:$C,0)))</f>
        <v/>
      </c>
      <c r="Q1687" s="76" t="str">
        <f>IF(ISBLANK(INDEX('Policy Characteristics'!K:K,MATCH($C1687,'Policy Characteristics'!$C:$C,0))),"",INDEX('Policy Characteristics'!K:K,MATCH($C1687,'Policy Characteristics'!$C:$C,0)))</f>
        <v/>
      </c>
      <c r="R1687" s="76" t="str">
        <f>IF(ISBLANK(INDEX('Policy Characteristics'!L:L,MATCH($C1687,'Policy Characteristics'!$C:$C,0))),"",INDEX('Policy Characteristics'!L:L,MATCH($C1687,'Policy Characteristics'!$C:$C,0)))</f>
        <v/>
      </c>
    </row>
    <row r="1688" spans="1:18" s="143" customFormat="1" x14ac:dyDescent="0.25">
      <c r="A1688" s="76" t="str">
        <f>IF(ISBLANK(INDEX('Policy Characteristics'!A:A,MATCH($C1688,'Policy Characteristics'!$C:$C,0))),"",INDEX('Policy Characteristics'!A:A,MATCH($C1688,'Policy Characteristics'!$C:$C,0)))</f>
        <v>Cross-Sector</v>
      </c>
      <c r="B1688" s="200" t="str">
        <f>IF(ISBLANK(INDEX('Policy Characteristics'!B:B,MATCH($C1688,'Policy Characteristics'!$C:$C,0))),"",INDEX('Policy Characteristics'!B:B,MATCH($C1688,'Policy Characteristics'!$C:$C,0)))</f>
        <v>Fuel Price Deregulation</v>
      </c>
      <c r="C1688" s="143" t="s">
        <v>996</v>
      </c>
      <c r="D1688" s="78" t="s">
        <v>447</v>
      </c>
      <c r="E1688" s="88"/>
      <c r="F1688" s="78" t="s">
        <v>444</v>
      </c>
      <c r="G1688" s="78"/>
      <c r="H1688" s="15">
        <v>723</v>
      </c>
      <c r="I1688" s="201" t="s">
        <v>44</v>
      </c>
      <c r="J1688" s="202" t="str">
        <f>IF(ISBLANK(INDEX('Policy Characteristics'!D:D,MATCH($C1688,'Policy Characteristics'!$C:$C,0))),"",INDEX('Policy Characteristics'!D:D,MATCH($C1688,'Policy Characteristics'!$C:$C,0)))</f>
        <v>Fuel Price Deregulation</v>
      </c>
      <c r="K1688" s="76" t="str">
        <f>IF(ISBLANK(INDEX('Policy Characteristics'!E:E,MATCH($C1688,'Policy Characteristics'!$C:$C,0))),"",INDEX('Policy Characteristics'!E:E,MATCH($C1688,'Policy Characteristics'!$C:$C,0)))</f>
        <v>cross fuel price deregulation</v>
      </c>
      <c r="L1688" s="205">
        <f>IF(ISBLANK(INDEX('Policy Characteristics'!F:F,MATCH($C1688,'Policy Characteristics'!$C:$C,0))),"",INDEX('Policy Characteristics'!F:F,MATCH($C1688,'Policy Characteristics'!$C:$C,0)))</f>
        <v>0</v>
      </c>
      <c r="M1688" s="205">
        <f>IF(ISBLANK(INDEX('Policy Characteristics'!G:G,MATCH($C1688,'Policy Characteristics'!$C:$C,0))),"",INDEX('Policy Characteristics'!G:G,MATCH($C1688,'Policy Characteristics'!$C:$C,0)))</f>
        <v>1</v>
      </c>
      <c r="N1688" s="205">
        <f>IF(ISBLANK(INDEX('Policy Characteristics'!H:H,MATCH($C1688,'Policy Characteristics'!$C:$C,0))),"",INDEX('Policy Characteristics'!H:H,MATCH($C1688,'Policy Characteristics'!$C:$C,0)))</f>
        <v>0.01</v>
      </c>
      <c r="O1688" s="76" t="str">
        <f>IF(ISBLANK(INDEX('Policy Characteristics'!I:I,MATCH($C1688,'Policy Characteristics'!$C:$C,0))),"",INDEX('Policy Characteristics'!I:I,MATCH($C1688,'Policy Characteristics'!$C:$C,0)))</f>
        <v>% of price deregulated</v>
      </c>
      <c r="P1688" s="76" t="str">
        <f>IF(ISBLANK(INDEX('Policy Characteristics'!J:J,MATCH($C1688,'Policy Characteristics'!$C:$C,0))),"",INDEX('Policy Characteristics'!J:J,MATCH($C1688,'Policy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688" s="76" t="str">
        <f>IF(ISBLANK(INDEX('Policy Characteristics'!K:K,MATCH($C1688,'Policy Characteristics'!$C:$C,0))),"",INDEX('Policy Characteristics'!K:K,MATCH($C1688,'Policy Characteristics'!$C:$C,0)))</f>
        <v>fuels.html#fuel-price-deregulation</v>
      </c>
      <c r="R1688" s="76" t="str">
        <f>IF(ISBLANK(INDEX('Policy Characteristics'!L:L,MATCH($C1688,'Policy Characteristics'!$C:$C,0))),"",INDEX('Policy Characteristics'!L:L,MATCH($C1688,'Policy Characteristics'!$C:$C,0)))</f>
        <v/>
      </c>
    </row>
    <row r="1689" spans="1:18" s="143" customFormat="1" x14ac:dyDescent="0.25">
      <c r="A1689" s="76" t="str">
        <f>IF(ISBLANK(INDEX('Policy Characteristics'!A:A,MATCH($C1689,'Policy Characteristics'!$C:$C,0))),"",INDEX('Policy Characteristics'!A:A,MATCH($C1689,'Policy Characteristics'!$C:$C,0)))</f>
        <v>Cross-Sector</v>
      </c>
      <c r="B1689" s="200" t="str">
        <f>IF(ISBLANK(INDEX('Policy Characteristics'!B:B,MATCH($C1689,'Policy Characteristics'!$C:$C,0))),"",INDEX('Policy Characteristics'!B:B,MATCH($C1689,'Policy Characteristics'!$C:$C,0)))</f>
        <v>Fuel Price Deregulation</v>
      </c>
      <c r="C1689" s="76" t="str">
        <f t="shared" ref="C1689:C1702" si="53">C$1688</f>
        <v>Fuel Price Deregulation</v>
      </c>
      <c r="D1689" s="78" t="s">
        <v>46</v>
      </c>
      <c r="E1689" s="88"/>
      <c r="F1689" s="78" t="s">
        <v>87</v>
      </c>
      <c r="G1689" s="78"/>
      <c r="H1689" s="15">
        <v>724</v>
      </c>
      <c r="I1689" s="201" t="s">
        <v>44</v>
      </c>
      <c r="J1689" s="202" t="str">
        <f>IF(ISBLANK(INDEX('Policy Characteristics'!D:D,MATCH($C1689,'Policy Characteristics'!$C:$C,0))),"",INDEX('Policy Characteristics'!D:D,MATCH($C1689,'Policy Characteristics'!$C:$C,0)))</f>
        <v>Fuel Price Deregulation</v>
      </c>
      <c r="K1689" s="76" t="str">
        <f>IF(ISBLANK(INDEX('Policy Characteristics'!E:E,MATCH($C1689,'Policy Characteristics'!$C:$C,0))),"",INDEX('Policy Characteristics'!E:E,MATCH($C1689,'Policy Characteristics'!$C:$C,0)))</f>
        <v>cross fuel price deregulation</v>
      </c>
      <c r="L1689" s="205">
        <f>IF(ISBLANK(INDEX('Policy Characteristics'!F:F,MATCH($C1689,'Policy Characteristics'!$C:$C,0))),"",INDEX('Policy Characteristics'!F:F,MATCH($C1689,'Policy Characteristics'!$C:$C,0)))</f>
        <v>0</v>
      </c>
      <c r="M1689" s="205">
        <f>IF(ISBLANK(INDEX('Policy Characteristics'!G:G,MATCH($C1689,'Policy Characteristics'!$C:$C,0))),"",INDEX('Policy Characteristics'!G:G,MATCH($C1689,'Policy Characteristics'!$C:$C,0)))</f>
        <v>1</v>
      </c>
      <c r="N1689" s="205">
        <f>IF(ISBLANK(INDEX('Policy Characteristics'!H:H,MATCH($C1689,'Policy Characteristics'!$C:$C,0))),"",INDEX('Policy Characteristics'!H:H,MATCH($C1689,'Policy Characteristics'!$C:$C,0)))</f>
        <v>0.01</v>
      </c>
      <c r="O1689" s="76" t="str">
        <f>IF(ISBLANK(INDEX('Policy Characteristics'!I:I,MATCH($C1689,'Policy Characteristics'!$C:$C,0))),"",INDEX('Policy Characteristics'!I:I,MATCH($C1689,'Policy Characteristics'!$C:$C,0)))</f>
        <v>% of price deregulated</v>
      </c>
      <c r="P1689" s="76" t="str">
        <f>IF(ISBLANK(INDEX('Policy Characteristics'!J:J,MATCH($C1689,'Policy Characteristics'!$C:$C,0))),"",INDEX('Policy Characteristics'!J:J,MATCH($C1689,'Policy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689" s="76" t="str">
        <f>IF(ISBLANK(INDEX('Policy Characteristics'!K:K,MATCH($C1689,'Policy Characteristics'!$C:$C,0))),"",INDEX('Policy Characteristics'!K:K,MATCH($C1689,'Policy Characteristics'!$C:$C,0)))</f>
        <v>fuels.html#fuel-price-deregulation</v>
      </c>
      <c r="R1689" s="76" t="str">
        <f>IF(ISBLANK(INDEX('Policy Characteristics'!L:L,MATCH($C1689,'Policy Characteristics'!$C:$C,0))),"",INDEX('Policy Characteristics'!L:L,MATCH($C1689,'Policy Characteristics'!$C:$C,0)))</f>
        <v/>
      </c>
    </row>
    <row r="1690" spans="1:18" s="143" customFormat="1" x14ac:dyDescent="0.25">
      <c r="A1690" s="76" t="str">
        <f>IF(ISBLANK(INDEX('Policy Characteristics'!A:A,MATCH($C1690,'Policy Characteristics'!$C:$C,0))),"",INDEX('Policy Characteristics'!A:A,MATCH($C1690,'Policy Characteristics'!$C:$C,0)))</f>
        <v>Cross-Sector</v>
      </c>
      <c r="B1690" s="200" t="str">
        <f>IF(ISBLANK(INDEX('Policy Characteristics'!B:B,MATCH($C1690,'Policy Characteristics'!$C:$C,0))),"",INDEX('Policy Characteristics'!B:B,MATCH($C1690,'Policy Characteristics'!$C:$C,0)))</f>
        <v>Fuel Price Deregulation</v>
      </c>
      <c r="C1690" s="76" t="str">
        <f t="shared" si="53"/>
        <v>Fuel Price Deregulation</v>
      </c>
      <c r="D1690" s="78" t="s">
        <v>47</v>
      </c>
      <c r="E1690" s="88"/>
      <c r="F1690" s="78" t="s">
        <v>88</v>
      </c>
      <c r="G1690" s="78"/>
      <c r="H1690" s="15">
        <v>725</v>
      </c>
      <c r="I1690" s="201" t="s">
        <v>44</v>
      </c>
      <c r="J1690" s="202" t="str">
        <f>IF(ISBLANK(INDEX('Policy Characteristics'!D:D,MATCH($C1690,'Policy Characteristics'!$C:$C,0))),"",INDEX('Policy Characteristics'!D:D,MATCH($C1690,'Policy Characteristics'!$C:$C,0)))</f>
        <v>Fuel Price Deregulation</v>
      </c>
      <c r="K1690" s="76" t="str">
        <f>IF(ISBLANK(INDEX('Policy Characteristics'!E:E,MATCH($C1690,'Policy Characteristics'!$C:$C,0))),"",INDEX('Policy Characteristics'!E:E,MATCH($C1690,'Policy Characteristics'!$C:$C,0)))</f>
        <v>cross fuel price deregulation</v>
      </c>
      <c r="L1690" s="205">
        <f>IF(ISBLANK(INDEX('Policy Characteristics'!F:F,MATCH($C1690,'Policy Characteristics'!$C:$C,0))),"",INDEX('Policy Characteristics'!F:F,MATCH($C1690,'Policy Characteristics'!$C:$C,0)))</f>
        <v>0</v>
      </c>
      <c r="M1690" s="205">
        <f>IF(ISBLANK(INDEX('Policy Characteristics'!G:G,MATCH($C1690,'Policy Characteristics'!$C:$C,0))),"",INDEX('Policy Characteristics'!G:G,MATCH($C1690,'Policy Characteristics'!$C:$C,0)))</f>
        <v>1</v>
      </c>
      <c r="N1690" s="205">
        <f>IF(ISBLANK(INDEX('Policy Characteristics'!H:H,MATCH($C1690,'Policy Characteristics'!$C:$C,0))),"",INDEX('Policy Characteristics'!H:H,MATCH($C1690,'Policy Characteristics'!$C:$C,0)))</f>
        <v>0.01</v>
      </c>
      <c r="O1690" s="76" t="str">
        <f>IF(ISBLANK(INDEX('Policy Characteristics'!I:I,MATCH($C1690,'Policy Characteristics'!$C:$C,0))),"",INDEX('Policy Characteristics'!I:I,MATCH($C1690,'Policy Characteristics'!$C:$C,0)))</f>
        <v>% of price deregulated</v>
      </c>
      <c r="P1690" s="76" t="str">
        <f>IF(ISBLANK(INDEX('Policy Characteristics'!J:J,MATCH($C1690,'Policy Characteristics'!$C:$C,0))),"",INDEX('Policy Characteristics'!J:J,MATCH($C1690,'Policy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690" s="76" t="str">
        <f>IF(ISBLANK(INDEX('Policy Characteristics'!K:K,MATCH($C1690,'Policy Characteristics'!$C:$C,0))),"",INDEX('Policy Characteristics'!K:K,MATCH($C1690,'Policy Characteristics'!$C:$C,0)))</f>
        <v>fuels.html#fuel-price-deregulation</v>
      </c>
      <c r="R1690" s="76" t="str">
        <f>IF(ISBLANK(INDEX('Policy Characteristics'!L:L,MATCH($C1690,'Policy Characteristics'!$C:$C,0))),"",INDEX('Policy Characteristics'!L:L,MATCH($C1690,'Policy Characteristics'!$C:$C,0)))</f>
        <v/>
      </c>
    </row>
    <row r="1691" spans="1:18" s="143" customFormat="1" x14ac:dyDescent="0.25">
      <c r="A1691" s="76" t="str">
        <f>IF(ISBLANK(INDEX('Policy Characteristics'!A:A,MATCH($C1691,'Policy Characteristics'!$C:$C,0))),"",INDEX('Policy Characteristics'!A:A,MATCH($C1691,'Policy Characteristics'!$C:$C,0)))</f>
        <v>Cross-Sector</v>
      </c>
      <c r="B1691" s="200" t="str">
        <f>IF(ISBLANK(INDEX('Policy Characteristics'!B:B,MATCH($C1691,'Policy Characteristics'!$C:$C,0))),"",INDEX('Policy Characteristics'!B:B,MATCH($C1691,'Policy Characteristics'!$C:$C,0)))</f>
        <v>Fuel Price Deregulation</v>
      </c>
      <c r="C1691" s="76" t="str">
        <f t="shared" si="53"/>
        <v>Fuel Price Deregulation</v>
      </c>
      <c r="D1691" s="78" t="s">
        <v>51</v>
      </c>
      <c r="E1691" s="88"/>
      <c r="F1691" s="78" t="s">
        <v>92</v>
      </c>
      <c r="G1691" s="78"/>
      <c r="H1691" s="15">
        <v>726</v>
      </c>
      <c r="I1691" s="201" t="s">
        <v>44</v>
      </c>
      <c r="J1691" s="202" t="str">
        <f>IF(ISBLANK(INDEX('Policy Characteristics'!D:D,MATCH($C1691,'Policy Characteristics'!$C:$C,0))),"",INDEX('Policy Characteristics'!D:D,MATCH($C1691,'Policy Characteristics'!$C:$C,0)))</f>
        <v>Fuel Price Deregulation</v>
      </c>
      <c r="K1691" s="76" t="str">
        <f>IF(ISBLANK(INDEX('Policy Characteristics'!E:E,MATCH($C1691,'Policy Characteristics'!$C:$C,0))),"",INDEX('Policy Characteristics'!E:E,MATCH($C1691,'Policy Characteristics'!$C:$C,0)))</f>
        <v>cross fuel price deregulation</v>
      </c>
      <c r="L1691" s="205">
        <f>IF(ISBLANK(INDEX('Policy Characteristics'!F:F,MATCH($C1691,'Policy Characteristics'!$C:$C,0))),"",INDEX('Policy Characteristics'!F:F,MATCH($C1691,'Policy Characteristics'!$C:$C,0)))</f>
        <v>0</v>
      </c>
      <c r="M1691" s="205">
        <f>IF(ISBLANK(INDEX('Policy Characteristics'!G:G,MATCH($C1691,'Policy Characteristics'!$C:$C,0))),"",INDEX('Policy Characteristics'!G:G,MATCH($C1691,'Policy Characteristics'!$C:$C,0)))</f>
        <v>1</v>
      </c>
      <c r="N1691" s="205">
        <f>IF(ISBLANK(INDEX('Policy Characteristics'!H:H,MATCH($C1691,'Policy Characteristics'!$C:$C,0))),"",INDEX('Policy Characteristics'!H:H,MATCH($C1691,'Policy Characteristics'!$C:$C,0)))</f>
        <v>0.01</v>
      </c>
      <c r="O1691" s="76" t="str">
        <f>IF(ISBLANK(INDEX('Policy Characteristics'!I:I,MATCH($C1691,'Policy Characteristics'!$C:$C,0))),"",INDEX('Policy Characteristics'!I:I,MATCH($C1691,'Policy Characteristics'!$C:$C,0)))</f>
        <v>% of price deregulated</v>
      </c>
      <c r="P1691" s="76" t="str">
        <f>IF(ISBLANK(INDEX('Policy Characteristics'!J:J,MATCH($C1691,'Policy Characteristics'!$C:$C,0))),"",INDEX('Policy Characteristics'!J:J,MATCH($C1691,'Policy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691" s="76" t="str">
        <f>IF(ISBLANK(INDEX('Policy Characteristics'!K:K,MATCH($C1691,'Policy Characteristics'!$C:$C,0))),"",INDEX('Policy Characteristics'!K:K,MATCH($C1691,'Policy Characteristics'!$C:$C,0)))</f>
        <v>fuels.html#fuel-price-deregulation</v>
      </c>
      <c r="R1691" s="76" t="str">
        <f>IF(ISBLANK(INDEX('Policy Characteristics'!L:L,MATCH($C1691,'Policy Characteristics'!$C:$C,0))),"",INDEX('Policy Characteristics'!L:L,MATCH($C1691,'Policy Characteristics'!$C:$C,0)))</f>
        <v/>
      </c>
    </row>
    <row r="1692" spans="1:18" s="143" customFormat="1" x14ac:dyDescent="0.25">
      <c r="A1692" s="76" t="str">
        <f>IF(ISBLANK(INDEX('Policy Characteristics'!A:A,MATCH($C1692,'Policy Characteristics'!$C:$C,0))),"",INDEX('Policy Characteristics'!A:A,MATCH($C1692,'Policy Characteristics'!$C:$C,0)))</f>
        <v>Cross-Sector</v>
      </c>
      <c r="B1692" s="200" t="str">
        <f>IF(ISBLANK(INDEX('Policy Characteristics'!B:B,MATCH($C1692,'Policy Characteristics'!$C:$C,0))),"",INDEX('Policy Characteristics'!B:B,MATCH($C1692,'Policy Characteristics'!$C:$C,0)))</f>
        <v>Fuel Price Deregulation</v>
      </c>
      <c r="C1692" s="76" t="str">
        <f t="shared" si="53"/>
        <v>Fuel Price Deregulation</v>
      </c>
      <c r="D1692" s="78" t="s">
        <v>53</v>
      </c>
      <c r="E1692" s="88"/>
      <c r="F1692" s="78" t="s">
        <v>95</v>
      </c>
      <c r="G1692" s="78"/>
      <c r="H1692" s="15">
        <v>727</v>
      </c>
      <c r="I1692" s="201" t="s">
        <v>44</v>
      </c>
      <c r="J1692" s="202" t="str">
        <f>IF(ISBLANK(INDEX('Policy Characteristics'!D:D,MATCH($C1692,'Policy Characteristics'!$C:$C,0))),"",INDEX('Policy Characteristics'!D:D,MATCH($C1692,'Policy Characteristics'!$C:$C,0)))</f>
        <v>Fuel Price Deregulation</v>
      </c>
      <c r="K1692" s="76" t="str">
        <f>IF(ISBLANK(INDEX('Policy Characteristics'!E:E,MATCH($C1692,'Policy Characteristics'!$C:$C,0))),"",INDEX('Policy Characteristics'!E:E,MATCH($C1692,'Policy Characteristics'!$C:$C,0)))</f>
        <v>cross fuel price deregulation</v>
      </c>
      <c r="L1692" s="205">
        <f>IF(ISBLANK(INDEX('Policy Characteristics'!F:F,MATCH($C1692,'Policy Characteristics'!$C:$C,0))),"",INDEX('Policy Characteristics'!F:F,MATCH($C1692,'Policy Characteristics'!$C:$C,0)))</f>
        <v>0</v>
      </c>
      <c r="M1692" s="205">
        <f>IF(ISBLANK(INDEX('Policy Characteristics'!G:G,MATCH($C1692,'Policy Characteristics'!$C:$C,0))),"",INDEX('Policy Characteristics'!G:G,MATCH($C1692,'Policy Characteristics'!$C:$C,0)))</f>
        <v>1</v>
      </c>
      <c r="N1692" s="205">
        <f>IF(ISBLANK(INDEX('Policy Characteristics'!H:H,MATCH($C1692,'Policy Characteristics'!$C:$C,0))),"",INDEX('Policy Characteristics'!H:H,MATCH($C1692,'Policy Characteristics'!$C:$C,0)))</f>
        <v>0.01</v>
      </c>
      <c r="O1692" s="76" t="str">
        <f>IF(ISBLANK(INDEX('Policy Characteristics'!I:I,MATCH($C1692,'Policy Characteristics'!$C:$C,0))),"",INDEX('Policy Characteristics'!I:I,MATCH($C1692,'Policy Characteristics'!$C:$C,0)))</f>
        <v>% of price deregulated</v>
      </c>
      <c r="P1692" s="76" t="str">
        <f>IF(ISBLANK(INDEX('Policy Characteristics'!J:J,MATCH($C1692,'Policy Characteristics'!$C:$C,0))),"",INDEX('Policy Characteristics'!J:J,MATCH($C1692,'Policy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692" s="76" t="str">
        <f>IF(ISBLANK(INDEX('Policy Characteristics'!K:K,MATCH($C1692,'Policy Characteristics'!$C:$C,0))),"",INDEX('Policy Characteristics'!K:K,MATCH($C1692,'Policy Characteristics'!$C:$C,0)))</f>
        <v>fuels.html#fuel-price-deregulation</v>
      </c>
      <c r="R1692" s="76" t="str">
        <f>IF(ISBLANK(INDEX('Policy Characteristics'!L:L,MATCH($C1692,'Policy Characteristics'!$C:$C,0))),"",INDEX('Policy Characteristics'!L:L,MATCH($C1692,'Policy Characteristics'!$C:$C,0)))</f>
        <v/>
      </c>
    </row>
    <row r="1693" spans="1:18" s="143" customFormat="1" x14ac:dyDescent="0.25">
      <c r="A1693" s="76" t="str">
        <f>IF(ISBLANK(INDEX('Policy Characteristics'!A:A,MATCH($C1693,'Policy Characteristics'!$C:$C,0))),"",INDEX('Policy Characteristics'!A:A,MATCH($C1693,'Policy Characteristics'!$C:$C,0)))</f>
        <v>Cross-Sector</v>
      </c>
      <c r="B1693" s="200" t="str">
        <f>IF(ISBLANK(INDEX('Policy Characteristics'!B:B,MATCH($C1693,'Policy Characteristics'!$C:$C,0))),"",INDEX('Policy Characteristics'!B:B,MATCH($C1693,'Policy Characteristics'!$C:$C,0)))</f>
        <v>Fuel Price Deregulation</v>
      </c>
      <c r="C1693" s="76" t="str">
        <f t="shared" si="53"/>
        <v>Fuel Price Deregulation</v>
      </c>
      <c r="D1693" s="78" t="s">
        <v>54</v>
      </c>
      <c r="E1693" s="88"/>
      <c r="F1693" s="78" t="s">
        <v>96</v>
      </c>
      <c r="G1693" s="78"/>
      <c r="H1693" s="15">
        <v>728</v>
      </c>
      <c r="I1693" s="201" t="s">
        <v>44</v>
      </c>
      <c r="J1693" s="202" t="str">
        <f>IF(ISBLANK(INDEX('Policy Characteristics'!D:D,MATCH($C1693,'Policy Characteristics'!$C:$C,0))),"",INDEX('Policy Characteristics'!D:D,MATCH($C1693,'Policy Characteristics'!$C:$C,0)))</f>
        <v>Fuel Price Deregulation</v>
      </c>
      <c r="K1693" s="76" t="str">
        <f>IF(ISBLANK(INDEX('Policy Characteristics'!E:E,MATCH($C1693,'Policy Characteristics'!$C:$C,0))),"",INDEX('Policy Characteristics'!E:E,MATCH($C1693,'Policy Characteristics'!$C:$C,0)))</f>
        <v>cross fuel price deregulation</v>
      </c>
      <c r="L1693" s="205">
        <f>IF(ISBLANK(INDEX('Policy Characteristics'!F:F,MATCH($C1693,'Policy Characteristics'!$C:$C,0))),"",INDEX('Policy Characteristics'!F:F,MATCH($C1693,'Policy Characteristics'!$C:$C,0)))</f>
        <v>0</v>
      </c>
      <c r="M1693" s="205">
        <f>IF(ISBLANK(INDEX('Policy Characteristics'!G:G,MATCH($C1693,'Policy Characteristics'!$C:$C,0))),"",INDEX('Policy Characteristics'!G:G,MATCH($C1693,'Policy Characteristics'!$C:$C,0)))</f>
        <v>1</v>
      </c>
      <c r="N1693" s="205">
        <f>IF(ISBLANK(INDEX('Policy Characteristics'!H:H,MATCH($C1693,'Policy Characteristics'!$C:$C,0))),"",INDEX('Policy Characteristics'!H:H,MATCH($C1693,'Policy Characteristics'!$C:$C,0)))</f>
        <v>0.01</v>
      </c>
      <c r="O1693" s="76" t="str">
        <f>IF(ISBLANK(INDEX('Policy Characteristics'!I:I,MATCH($C1693,'Policy Characteristics'!$C:$C,0))),"",INDEX('Policy Characteristics'!I:I,MATCH($C1693,'Policy Characteristics'!$C:$C,0)))</f>
        <v>% of price deregulated</v>
      </c>
      <c r="P1693" s="76" t="str">
        <f>IF(ISBLANK(INDEX('Policy Characteristics'!J:J,MATCH($C1693,'Policy Characteristics'!$C:$C,0))),"",INDEX('Policy Characteristics'!J:J,MATCH($C1693,'Policy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693" s="76" t="str">
        <f>IF(ISBLANK(INDEX('Policy Characteristics'!K:K,MATCH($C1693,'Policy Characteristics'!$C:$C,0))),"",INDEX('Policy Characteristics'!K:K,MATCH($C1693,'Policy Characteristics'!$C:$C,0)))</f>
        <v>fuels.html#fuel-price-deregulation</v>
      </c>
      <c r="R1693" s="76" t="str">
        <f>IF(ISBLANK(INDEX('Policy Characteristics'!L:L,MATCH($C1693,'Policy Characteristics'!$C:$C,0))),"",INDEX('Policy Characteristics'!L:L,MATCH($C1693,'Policy Characteristics'!$C:$C,0)))</f>
        <v/>
      </c>
    </row>
    <row r="1694" spans="1:18" s="143" customFormat="1" x14ac:dyDescent="0.25">
      <c r="A1694" s="76" t="str">
        <f>IF(ISBLANK(INDEX('Policy Characteristics'!A:A,MATCH($C1694,'Policy Characteristics'!$C:$C,0))),"",INDEX('Policy Characteristics'!A:A,MATCH($C1694,'Policy Characteristics'!$C:$C,0)))</f>
        <v>Cross-Sector</v>
      </c>
      <c r="B1694" s="200" t="str">
        <f>IF(ISBLANK(INDEX('Policy Characteristics'!B:B,MATCH($C1694,'Policy Characteristics'!$C:$C,0))),"",INDEX('Policy Characteristics'!B:B,MATCH($C1694,'Policy Characteristics'!$C:$C,0)))</f>
        <v>Fuel Price Deregulation</v>
      </c>
      <c r="C1694" s="76" t="str">
        <f t="shared" si="53"/>
        <v>Fuel Price Deregulation</v>
      </c>
      <c r="D1694" s="78" t="s">
        <v>55</v>
      </c>
      <c r="E1694" s="88"/>
      <c r="F1694" s="78" t="s">
        <v>97</v>
      </c>
      <c r="G1694" s="78"/>
      <c r="H1694" s="15">
        <v>729</v>
      </c>
      <c r="I1694" s="201" t="s">
        <v>44</v>
      </c>
      <c r="J1694" s="202" t="str">
        <f>IF(ISBLANK(INDEX('Policy Characteristics'!D:D,MATCH($C1694,'Policy Characteristics'!$C:$C,0))),"",INDEX('Policy Characteristics'!D:D,MATCH($C1694,'Policy Characteristics'!$C:$C,0)))</f>
        <v>Fuel Price Deregulation</v>
      </c>
      <c r="K1694" s="76" t="str">
        <f>IF(ISBLANK(INDEX('Policy Characteristics'!E:E,MATCH($C1694,'Policy Characteristics'!$C:$C,0))),"",INDEX('Policy Characteristics'!E:E,MATCH($C1694,'Policy Characteristics'!$C:$C,0)))</f>
        <v>cross fuel price deregulation</v>
      </c>
      <c r="L1694" s="205">
        <f>IF(ISBLANK(INDEX('Policy Characteristics'!F:F,MATCH($C1694,'Policy Characteristics'!$C:$C,0))),"",INDEX('Policy Characteristics'!F:F,MATCH($C1694,'Policy Characteristics'!$C:$C,0)))</f>
        <v>0</v>
      </c>
      <c r="M1694" s="205">
        <f>IF(ISBLANK(INDEX('Policy Characteristics'!G:G,MATCH($C1694,'Policy Characteristics'!$C:$C,0))),"",INDEX('Policy Characteristics'!G:G,MATCH($C1694,'Policy Characteristics'!$C:$C,0)))</f>
        <v>1</v>
      </c>
      <c r="N1694" s="205">
        <f>IF(ISBLANK(INDEX('Policy Characteristics'!H:H,MATCH($C1694,'Policy Characteristics'!$C:$C,0))),"",INDEX('Policy Characteristics'!H:H,MATCH($C1694,'Policy Characteristics'!$C:$C,0)))</f>
        <v>0.01</v>
      </c>
      <c r="O1694" s="76" t="str">
        <f>IF(ISBLANK(INDEX('Policy Characteristics'!I:I,MATCH($C1694,'Policy Characteristics'!$C:$C,0))),"",INDEX('Policy Characteristics'!I:I,MATCH($C1694,'Policy Characteristics'!$C:$C,0)))</f>
        <v>% of price deregulated</v>
      </c>
      <c r="P1694" s="76" t="str">
        <f>IF(ISBLANK(INDEX('Policy Characteristics'!J:J,MATCH($C1694,'Policy Characteristics'!$C:$C,0))),"",INDEX('Policy Characteristics'!J:J,MATCH($C1694,'Policy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694" s="76" t="str">
        <f>IF(ISBLANK(INDEX('Policy Characteristics'!K:K,MATCH($C1694,'Policy Characteristics'!$C:$C,0))),"",INDEX('Policy Characteristics'!K:K,MATCH($C1694,'Policy Characteristics'!$C:$C,0)))</f>
        <v>fuels.html#fuel-price-deregulation</v>
      </c>
      <c r="R1694" s="76" t="str">
        <f>IF(ISBLANK(INDEX('Policy Characteristics'!L:L,MATCH($C1694,'Policy Characteristics'!$C:$C,0))),"",INDEX('Policy Characteristics'!L:L,MATCH($C1694,'Policy Characteristics'!$C:$C,0)))</f>
        <v/>
      </c>
    </row>
    <row r="1695" spans="1:18" s="143" customFormat="1" x14ac:dyDescent="0.25">
      <c r="A1695" s="76" t="str">
        <f>IF(ISBLANK(INDEX('Policy Characteristics'!A:A,MATCH($C1695,'Policy Characteristics'!$C:$C,0))),"",INDEX('Policy Characteristics'!A:A,MATCH($C1695,'Policy Characteristics'!$C:$C,0)))</f>
        <v>Cross-Sector</v>
      </c>
      <c r="B1695" s="200" t="str">
        <f>IF(ISBLANK(INDEX('Policy Characteristics'!B:B,MATCH($C1695,'Policy Characteristics'!$C:$C,0))),"",INDEX('Policy Characteristics'!B:B,MATCH($C1695,'Policy Characteristics'!$C:$C,0)))</f>
        <v>Fuel Price Deregulation</v>
      </c>
      <c r="C1695" s="76" t="str">
        <f t="shared" si="53"/>
        <v>Fuel Price Deregulation</v>
      </c>
      <c r="D1695" s="78" t="s">
        <v>56</v>
      </c>
      <c r="E1695" s="88"/>
      <c r="F1695" s="78" t="s">
        <v>98</v>
      </c>
      <c r="G1695" s="78"/>
      <c r="H1695" s="15">
        <v>730</v>
      </c>
      <c r="I1695" s="201" t="s">
        <v>44</v>
      </c>
      <c r="J1695" s="202" t="str">
        <f>IF(ISBLANK(INDEX('Policy Characteristics'!D:D,MATCH($C1695,'Policy Characteristics'!$C:$C,0))),"",INDEX('Policy Characteristics'!D:D,MATCH($C1695,'Policy Characteristics'!$C:$C,0)))</f>
        <v>Fuel Price Deregulation</v>
      </c>
      <c r="K1695" s="76" t="str">
        <f>IF(ISBLANK(INDEX('Policy Characteristics'!E:E,MATCH($C1695,'Policy Characteristics'!$C:$C,0))),"",INDEX('Policy Characteristics'!E:E,MATCH($C1695,'Policy Characteristics'!$C:$C,0)))</f>
        <v>cross fuel price deregulation</v>
      </c>
      <c r="L1695" s="205">
        <f>IF(ISBLANK(INDEX('Policy Characteristics'!F:F,MATCH($C1695,'Policy Characteristics'!$C:$C,0))),"",INDEX('Policy Characteristics'!F:F,MATCH($C1695,'Policy Characteristics'!$C:$C,0)))</f>
        <v>0</v>
      </c>
      <c r="M1695" s="205">
        <f>IF(ISBLANK(INDEX('Policy Characteristics'!G:G,MATCH($C1695,'Policy Characteristics'!$C:$C,0))),"",INDEX('Policy Characteristics'!G:G,MATCH($C1695,'Policy Characteristics'!$C:$C,0)))</f>
        <v>1</v>
      </c>
      <c r="N1695" s="205">
        <f>IF(ISBLANK(INDEX('Policy Characteristics'!H:H,MATCH($C1695,'Policy Characteristics'!$C:$C,0))),"",INDEX('Policy Characteristics'!H:H,MATCH($C1695,'Policy Characteristics'!$C:$C,0)))</f>
        <v>0.01</v>
      </c>
      <c r="O1695" s="76" t="str">
        <f>IF(ISBLANK(INDEX('Policy Characteristics'!I:I,MATCH($C1695,'Policy Characteristics'!$C:$C,0))),"",INDEX('Policy Characteristics'!I:I,MATCH($C1695,'Policy Characteristics'!$C:$C,0)))</f>
        <v>% of price deregulated</v>
      </c>
      <c r="P1695" s="76" t="str">
        <f>IF(ISBLANK(INDEX('Policy Characteristics'!J:J,MATCH($C1695,'Policy Characteristics'!$C:$C,0))),"",INDEX('Policy Characteristics'!J:J,MATCH($C1695,'Policy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695" s="76" t="str">
        <f>IF(ISBLANK(INDEX('Policy Characteristics'!K:K,MATCH($C1695,'Policy Characteristics'!$C:$C,0))),"",INDEX('Policy Characteristics'!K:K,MATCH($C1695,'Policy Characteristics'!$C:$C,0)))</f>
        <v>fuels.html#fuel-price-deregulation</v>
      </c>
      <c r="R1695" s="76" t="str">
        <f>IF(ISBLANK(INDEX('Policy Characteristics'!L:L,MATCH($C1695,'Policy Characteristics'!$C:$C,0))),"",INDEX('Policy Characteristics'!L:L,MATCH($C1695,'Policy Characteristics'!$C:$C,0)))</f>
        <v/>
      </c>
    </row>
    <row r="1696" spans="1:18" s="143" customFormat="1" x14ac:dyDescent="0.25">
      <c r="A1696" s="76" t="str">
        <f>IF(ISBLANK(INDEX('Policy Characteristics'!A:A,MATCH($C1696,'Policy Characteristics'!$C:$C,0))),"",INDEX('Policy Characteristics'!A:A,MATCH($C1696,'Policy Characteristics'!$C:$C,0)))</f>
        <v>Cross-Sector</v>
      </c>
      <c r="B1696" s="200" t="str">
        <f>IF(ISBLANK(INDEX('Policy Characteristics'!B:B,MATCH($C1696,'Policy Characteristics'!$C:$C,0))),"",INDEX('Policy Characteristics'!B:B,MATCH($C1696,'Policy Characteristics'!$C:$C,0)))</f>
        <v>Fuel Price Deregulation</v>
      </c>
      <c r="C1696" s="76" t="str">
        <f t="shared" si="53"/>
        <v>Fuel Price Deregulation</v>
      </c>
      <c r="D1696" s="78" t="s">
        <v>716</v>
      </c>
      <c r="E1696" s="88"/>
      <c r="F1696" s="78" t="s">
        <v>717</v>
      </c>
      <c r="G1696" s="78"/>
      <c r="H1696" s="15">
        <v>731</v>
      </c>
      <c r="I1696" s="201" t="s">
        <v>44</v>
      </c>
      <c r="J1696" s="202" t="str">
        <f>IF(ISBLANK(INDEX('Policy Characteristics'!D:D,MATCH($C1696,'Policy Characteristics'!$C:$C,0))),"",INDEX('Policy Characteristics'!D:D,MATCH($C1696,'Policy Characteristics'!$C:$C,0)))</f>
        <v>Fuel Price Deregulation</v>
      </c>
      <c r="K1696" s="76" t="str">
        <f>IF(ISBLANK(INDEX('Policy Characteristics'!E:E,MATCH($C1696,'Policy Characteristics'!$C:$C,0))),"",INDEX('Policy Characteristics'!E:E,MATCH($C1696,'Policy Characteristics'!$C:$C,0)))</f>
        <v>cross fuel price deregulation</v>
      </c>
      <c r="L1696" s="205">
        <f>IF(ISBLANK(INDEX('Policy Characteristics'!F:F,MATCH($C1696,'Policy Characteristics'!$C:$C,0))),"",INDEX('Policy Characteristics'!F:F,MATCH($C1696,'Policy Characteristics'!$C:$C,0)))</f>
        <v>0</v>
      </c>
      <c r="M1696" s="205">
        <f>IF(ISBLANK(INDEX('Policy Characteristics'!G:G,MATCH($C1696,'Policy Characteristics'!$C:$C,0))),"",INDEX('Policy Characteristics'!G:G,MATCH($C1696,'Policy Characteristics'!$C:$C,0)))</f>
        <v>1</v>
      </c>
      <c r="N1696" s="205">
        <f>IF(ISBLANK(INDEX('Policy Characteristics'!H:H,MATCH($C1696,'Policy Characteristics'!$C:$C,0))),"",INDEX('Policy Characteristics'!H:H,MATCH($C1696,'Policy Characteristics'!$C:$C,0)))</f>
        <v>0.01</v>
      </c>
      <c r="O1696" s="76" t="str">
        <f>IF(ISBLANK(INDEX('Policy Characteristics'!I:I,MATCH($C1696,'Policy Characteristics'!$C:$C,0))),"",INDEX('Policy Characteristics'!I:I,MATCH($C1696,'Policy Characteristics'!$C:$C,0)))</f>
        <v>% of price deregulated</v>
      </c>
      <c r="P1696" s="76" t="str">
        <f>IF(ISBLANK(INDEX('Policy Characteristics'!J:J,MATCH($C1696,'Policy Characteristics'!$C:$C,0))),"",INDEX('Policy Characteristics'!J:J,MATCH($C1696,'Policy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696" s="76" t="str">
        <f>IF(ISBLANK(INDEX('Policy Characteristics'!K:K,MATCH($C1696,'Policy Characteristics'!$C:$C,0))),"",INDEX('Policy Characteristics'!K:K,MATCH($C1696,'Policy Characteristics'!$C:$C,0)))</f>
        <v>fuels.html#fuel-price-deregulation</v>
      </c>
      <c r="R1696" s="76" t="str">
        <f>IF(ISBLANK(INDEX('Policy Characteristics'!L:L,MATCH($C1696,'Policy Characteristics'!$C:$C,0))),"",INDEX('Policy Characteristics'!L:L,MATCH($C1696,'Policy Characteristics'!$C:$C,0)))</f>
        <v/>
      </c>
    </row>
    <row r="1697" spans="1:18" s="143" customFormat="1" x14ac:dyDescent="0.25">
      <c r="A1697" s="76" t="str">
        <f>IF(ISBLANK(INDEX('Policy Characteristics'!A:A,MATCH($C1697,'Policy Characteristics'!$C:$C,0))),"",INDEX('Policy Characteristics'!A:A,MATCH($C1697,'Policy Characteristics'!$C:$C,0)))</f>
        <v>Cross-Sector</v>
      </c>
      <c r="B1697" s="200" t="str">
        <f>IF(ISBLANK(INDEX('Policy Characteristics'!B:B,MATCH($C1697,'Policy Characteristics'!$C:$C,0))),"",INDEX('Policy Characteristics'!B:B,MATCH($C1697,'Policy Characteristics'!$C:$C,0)))</f>
        <v>Fuel Price Deregulation</v>
      </c>
      <c r="C1697" s="76" t="str">
        <f t="shared" si="53"/>
        <v>Fuel Price Deregulation</v>
      </c>
      <c r="D1697" s="78" t="s">
        <v>440</v>
      </c>
      <c r="E1697" s="88"/>
      <c r="F1697" s="78" t="s">
        <v>441</v>
      </c>
      <c r="G1697" s="78"/>
      <c r="H1697" s="15">
        <v>732</v>
      </c>
      <c r="I1697" s="201" t="s">
        <v>44</v>
      </c>
      <c r="J1697" s="202" t="str">
        <f>IF(ISBLANK(INDEX('Policy Characteristics'!D:D,MATCH($C1697,'Policy Characteristics'!$C:$C,0))),"",INDEX('Policy Characteristics'!D:D,MATCH($C1697,'Policy Characteristics'!$C:$C,0)))</f>
        <v>Fuel Price Deregulation</v>
      </c>
      <c r="K1697" s="76" t="str">
        <f>IF(ISBLANK(INDEX('Policy Characteristics'!E:E,MATCH($C1697,'Policy Characteristics'!$C:$C,0))),"",INDEX('Policy Characteristics'!E:E,MATCH($C1697,'Policy Characteristics'!$C:$C,0)))</f>
        <v>cross fuel price deregulation</v>
      </c>
      <c r="L1697" s="205">
        <f>IF(ISBLANK(INDEX('Policy Characteristics'!F:F,MATCH($C1697,'Policy Characteristics'!$C:$C,0))),"",INDEX('Policy Characteristics'!F:F,MATCH($C1697,'Policy Characteristics'!$C:$C,0)))</f>
        <v>0</v>
      </c>
      <c r="M1697" s="205">
        <f>IF(ISBLANK(INDEX('Policy Characteristics'!G:G,MATCH($C1697,'Policy Characteristics'!$C:$C,0))),"",INDEX('Policy Characteristics'!G:G,MATCH($C1697,'Policy Characteristics'!$C:$C,0)))</f>
        <v>1</v>
      </c>
      <c r="N1697" s="205">
        <f>IF(ISBLANK(INDEX('Policy Characteristics'!H:H,MATCH($C1697,'Policy Characteristics'!$C:$C,0))),"",INDEX('Policy Characteristics'!H:H,MATCH($C1697,'Policy Characteristics'!$C:$C,0)))</f>
        <v>0.01</v>
      </c>
      <c r="O1697" s="76" t="str">
        <f>IF(ISBLANK(INDEX('Policy Characteristics'!I:I,MATCH($C1697,'Policy Characteristics'!$C:$C,0))),"",INDEX('Policy Characteristics'!I:I,MATCH($C1697,'Policy Characteristics'!$C:$C,0)))</f>
        <v>% of price deregulated</v>
      </c>
      <c r="P1697" s="76" t="str">
        <f>IF(ISBLANK(INDEX('Policy Characteristics'!J:J,MATCH($C1697,'Policy Characteristics'!$C:$C,0))),"",INDEX('Policy Characteristics'!J:J,MATCH($C1697,'Policy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697" s="76" t="str">
        <f>IF(ISBLANK(INDEX('Policy Characteristics'!K:K,MATCH($C1697,'Policy Characteristics'!$C:$C,0))),"",INDEX('Policy Characteristics'!K:K,MATCH($C1697,'Policy Characteristics'!$C:$C,0)))</f>
        <v>fuels.html#fuel-price-deregulation</v>
      </c>
      <c r="R1697" s="76" t="str">
        <f>IF(ISBLANK(INDEX('Policy Characteristics'!L:L,MATCH($C1697,'Policy Characteristics'!$C:$C,0))),"",INDEX('Policy Characteristics'!L:L,MATCH($C1697,'Policy Characteristics'!$C:$C,0)))</f>
        <v/>
      </c>
    </row>
    <row r="1698" spans="1:18" s="143" customFormat="1" x14ac:dyDescent="0.25">
      <c r="A1698" s="76" t="str">
        <f>IF(ISBLANK(INDEX('Policy Characteristics'!A:A,MATCH($C1698,'Policy Characteristics'!$C:$C,0))),"",INDEX('Policy Characteristics'!A:A,MATCH($C1698,'Policy Characteristics'!$C:$C,0)))</f>
        <v>Cross-Sector</v>
      </c>
      <c r="B1698" s="200" t="str">
        <f>IF(ISBLANK(INDEX('Policy Characteristics'!B:B,MATCH($C1698,'Policy Characteristics'!$C:$C,0))),"",INDEX('Policy Characteristics'!B:B,MATCH($C1698,'Policy Characteristics'!$C:$C,0)))</f>
        <v>Fuel Price Deregulation</v>
      </c>
      <c r="C1698" s="76" t="str">
        <f t="shared" si="53"/>
        <v>Fuel Price Deregulation</v>
      </c>
      <c r="D1698" s="78" t="s">
        <v>708</v>
      </c>
      <c r="E1698" s="88"/>
      <c r="F1698" s="78" t="s">
        <v>712</v>
      </c>
      <c r="G1698" s="78"/>
      <c r="H1698" s="15">
        <v>733</v>
      </c>
      <c r="I1698" s="201" t="s">
        <v>44</v>
      </c>
      <c r="J1698" s="202" t="str">
        <f>IF(ISBLANK(INDEX('Policy Characteristics'!D:D,MATCH($C1698,'Policy Characteristics'!$C:$C,0))),"",INDEX('Policy Characteristics'!D:D,MATCH($C1698,'Policy Characteristics'!$C:$C,0)))</f>
        <v>Fuel Price Deregulation</v>
      </c>
      <c r="K1698" s="76" t="str">
        <f>IF(ISBLANK(INDEX('Policy Characteristics'!E:E,MATCH($C1698,'Policy Characteristics'!$C:$C,0))),"",INDEX('Policy Characteristics'!E:E,MATCH($C1698,'Policy Characteristics'!$C:$C,0)))</f>
        <v>cross fuel price deregulation</v>
      </c>
      <c r="L1698" s="205">
        <f>IF(ISBLANK(INDEX('Policy Characteristics'!F:F,MATCH($C1698,'Policy Characteristics'!$C:$C,0))),"",INDEX('Policy Characteristics'!F:F,MATCH($C1698,'Policy Characteristics'!$C:$C,0)))</f>
        <v>0</v>
      </c>
      <c r="M1698" s="205">
        <f>IF(ISBLANK(INDEX('Policy Characteristics'!G:G,MATCH($C1698,'Policy Characteristics'!$C:$C,0))),"",INDEX('Policy Characteristics'!G:G,MATCH($C1698,'Policy Characteristics'!$C:$C,0)))</f>
        <v>1</v>
      </c>
      <c r="N1698" s="205">
        <f>IF(ISBLANK(INDEX('Policy Characteristics'!H:H,MATCH($C1698,'Policy Characteristics'!$C:$C,0))),"",INDEX('Policy Characteristics'!H:H,MATCH($C1698,'Policy Characteristics'!$C:$C,0)))</f>
        <v>0.01</v>
      </c>
      <c r="O1698" s="76" t="str">
        <f>IF(ISBLANK(INDEX('Policy Characteristics'!I:I,MATCH($C1698,'Policy Characteristics'!$C:$C,0))),"",INDEX('Policy Characteristics'!I:I,MATCH($C1698,'Policy Characteristics'!$C:$C,0)))</f>
        <v>% of price deregulated</v>
      </c>
      <c r="P1698" s="76" t="str">
        <f>IF(ISBLANK(INDEX('Policy Characteristics'!J:J,MATCH($C1698,'Policy Characteristics'!$C:$C,0))),"",INDEX('Policy Characteristics'!J:J,MATCH($C1698,'Policy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698" s="76" t="str">
        <f>IF(ISBLANK(INDEX('Policy Characteristics'!K:K,MATCH($C1698,'Policy Characteristics'!$C:$C,0))),"",INDEX('Policy Characteristics'!K:K,MATCH($C1698,'Policy Characteristics'!$C:$C,0)))</f>
        <v>fuels.html#fuel-price-deregulation</v>
      </c>
      <c r="R1698" s="76" t="str">
        <f>IF(ISBLANK(INDEX('Policy Characteristics'!L:L,MATCH($C1698,'Policy Characteristics'!$C:$C,0))),"",INDEX('Policy Characteristics'!L:L,MATCH($C1698,'Policy Characteristics'!$C:$C,0)))</f>
        <v/>
      </c>
    </row>
    <row r="1699" spans="1:18" s="143" customFormat="1" x14ac:dyDescent="0.25">
      <c r="A1699" s="76" t="str">
        <f>IF(ISBLANK(INDEX('Policy Characteristics'!A:A,MATCH($C1699,'Policy Characteristics'!$C:$C,0))),"",INDEX('Policy Characteristics'!A:A,MATCH($C1699,'Policy Characteristics'!$C:$C,0)))</f>
        <v>Cross-Sector</v>
      </c>
      <c r="B1699" s="200" t="str">
        <f>IF(ISBLANK(INDEX('Policy Characteristics'!B:B,MATCH($C1699,'Policy Characteristics'!$C:$C,0))),"",INDEX('Policy Characteristics'!B:B,MATCH($C1699,'Policy Characteristics'!$C:$C,0)))</f>
        <v>Fuel Price Deregulation</v>
      </c>
      <c r="C1699" s="76" t="str">
        <f t="shared" si="53"/>
        <v>Fuel Price Deregulation</v>
      </c>
      <c r="D1699" s="78" t="s">
        <v>718</v>
      </c>
      <c r="E1699" s="88"/>
      <c r="F1699" s="78" t="s">
        <v>719</v>
      </c>
      <c r="G1699" s="78"/>
      <c r="H1699" s="15">
        <v>734</v>
      </c>
      <c r="I1699" s="201" t="s">
        <v>44</v>
      </c>
      <c r="J1699" s="202" t="str">
        <f>IF(ISBLANK(INDEX('Policy Characteristics'!D:D,MATCH($C1699,'Policy Characteristics'!$C:$C,0))),"",INDEX('Policy Characteristics'!D:D,MATCH($C1699,'Policy Characteristics'!$C:$C,0)))</f>
        <v>Fuel Price Deregulation</v>
      </c>
      <c r="K1699" s="76" t="str">
        <f>IF(ISBLANK(INDEX('Policy Characteristics'!E:E,MATCH($C1699,'Policy Characteristics'!$C:$C,0))),"",INDEX('Policy Characteristics'!E:E,MATCH($C1699,'Policy Characteristics'!$C:$C,0)))</f>
        <v>cross fuel price deregulation</v>
      </c>
      <c r="L1699" s="205">
        <f>IF(ISBLANK(INDEX('Policy Characteristics'!F:F,MATCH($C1699,'Policy Characteristics'!$C:$C,0))),"",INDEX('Policy Characteristics'!F:F,MATCH($C1699,'Policy Characteristics'!$C:$C,0)))</f>
        <v>0</v>
      </c>
      <c r="M1699" s="205">
        <f>IF(ISBLANK(INDEX('Policy Characteristics'!G:G,MATCH($C1699,'Policy Characteristics'!$C:$C,0))),"",INDEX('Policy Characteristics'!G:G,MATCH($C1699,'Policy Characteristics'!$C:$C,0)))</f>
        <v>1</v>
      </c>
      <c r="N1699" s="205">
        <f>IF(ISBLANK(INDEX('Policy Characteristics'!H:H,MATCH($C1699,'Policy Characteristics'!$C:$C,0))),"",INDEX('Policy Characteristics'!H:H,MATCH($C1699,'Policy Characteristics'!$C:$C,0)))</f>
        <v>0.01</v>
      </c>
      <c r="O1699" s="76" t="str">
        <f>IF(ISBLANK(INDEX('Policy Characteristics'!I:I,MATCH($C1699,'Policy Characteristics'!$C:$C,0))),"",INDEX('Policy Characteristics'!I:I,MATCH($C1699,'Policy Characteristics'!$C:$C,0)))</f>
        <v>% of price deregulated</v>
      </c>
      <c r="P1699" s="76" t="str">
        <f>IF(ISBLANK(INDEX('Policy Characteristics'!J:J,MATCH($C1699,'Policy Characteristics'!$C:$C,0))),"",INDEX('Policy Characteristics'!J:J,MATCH($C1699,'Policy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699" s="76" t="str">
        <f>IF(ISBLANK(INDEX('Policy Characteristics'!K:K,MATCH($C1699,'Policy Characteristics'!$C:$C,0))),"",INDEX('Policy Characteristics'!K:K,MATCH($C1699,'Policy Characteristics'!$C:$C,0)))</f>
        <v>fuels.html#fuel-price-deregulation</v>
      </c>
      <c r="R1699" s="76" t="str">
        <f>IF(ISBLANK(INDEX('Policy Characteristics'!L:L,MATCH($C1699,'Policy Characteristics'!$C:$C,0))),"",INDEX('Policy Characteristics'!L:L,MATCH($C1699,'Policy Characteristics'!$C:$C,0)))</f>
        <v/>
      </c>
    </row>
    <row r="1700" spans="1:18" s="143" customFormat="1" x14ac:dyDescent="0.25">
      <c r="A1700" s="76" t="str">
        <f>IF(ISBLANK(INDEX('Policy Characteristics'!A:A,MATCH($C1700,'Policy Characteristics'!$C:$C,0))),"",INDEX('Policy Characteristics'!A:A,MATCH($C1700,'Policy Characteristics'!$C:$C,0)))</f>
        <v>Cross-Sector</v>
      </c>
      <c r="B1700" s="200" t="str">
        <f>IF(ISBLANK(INDEX('Policy Characteristics'!B:B,MATCH($C1700,'Policy Characteristics'!$C:$C,0))),"",INDEX('Policy Characteristics'!B:B,MATCH($C1700,'Policy Characteristics'!$C:$C,0)))</f>
        <v>Fuel Price Deregulation</v>
      </c>
      <c r="C1700" s="76" t="str">
        <f t="shared" si="53"/>
        <v>Fuel Price Deregulation</v>
      </c>
      <c r="D1700" s="78" t="s">
        <v>709</v>
      </c>
      <c r="E1700" s="88"/>
      <c r="F1700" s="78" t="s">
        <v>713</v>
      </c>
      <c r="G1700" s="78"/>
      <c r="H1700" s="15">
        <v>735</v>
      </c>
      <c r="I1700" s="201" t="s">
        <v>44</v>
      </c>
      <c r="J1700" s="202" t="str">
        <f>IF(ISBLANK(INDEX('Policy Characteristics'!D:D,MATCH($C1700,'Policy Characteristics'!$C:$C,0))),"",INDEX('Policy Characteristics'!D:D,MATCH($C1700,'Policy Characteristics'!$C:$C,0)))</f>
        <v>Fuel Price Deregulation</v>
      </c>
      <c r="K1700" s="76" t="str">
        <f>IF(ISBLANK(INDEX('Policy Characteristics'!E:E,MATCH($C1700,'Policy Characteristics'!$C:$C,0))),"",INDEX('Policy Characteristics'!E:E,MATCH($C1700,'Policy Characteristics'!$C:$C,0)))</f>
        <v>cross fuel price deregulation</v>
      </c>
      <c r="L1700" s="205">
        <f>IF(ISBLANK(INDEX('Policy Characteristics'!F:F,MATCH($C1700,'Policy Characteristics'!$C:$C,0))),"",INDEX('Policy Characteristics'!F:F,MATCH($C1700,'Policy Characteristics'!$C:$C,0)))</f>
        <v>0</v>
      </c>
      <c r="M1700" s="205">
        <f>IF(ISBLANK(INDEX('Policy Characteristics'!G:G,MATCH($C1700,'Policy Characteristics'!$C:$C,0))),"",INDEX('Policy Characteristics'!G:G,MATCH($C1700,'Policy Characteristics'!$C:$C,0)))</f>
        <v>1</v>
      </c>
      <c r="N1700" s="205">
        <f>IF(ISBLANK(INDEX('Policy Characteristics'!H:H,MATCH($C1700,'Policy Characteristics'!$C:$C,0))),"",INDEX('Policy Characteristics'!H:H,MATCH($C1700,'Policy Characteristics'!$C:$C,0)))</f>
        <v>0.01</v>
      </c>
      <c r="O1700" s="76" t="str">
        <f>IF(ISBLANK(INDEX('Policy Characteristics'!I:I,MATCH($C1700,'Policy Characteristics'!$C:$C,0))),"",INDEX('Policy Characteristics'!I:I,MATCH($C1700,'Policy Characteristics'!$C:$C,0)))</f>
        <v>% of price deregulated</v>
      </c>
      <c r="P1700" s="76" t="str">
        <f>IF(ISBLANK(INDEX('Policy Characteristics'!J:J,MATCH($C1700,'Policy Characteristics'!$C:$C,0))),"",INDEX('Policy Characteristics'!J:J,MATCH($C1700,'Policy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00" s="76" t="str">
        <f>IF(ISBLANK(INDEX('Policy Characteristics'!K:K,MATCH($C1700,'Policy Characteristics'!$C:$C,0))),"",INDEX('Policy Characteristics'!K:K,MATCH($C1700,'Policy Characteristics'!$C:$C,0)))</f>
        <v>fuels.html#fuel-price-deregulation</v>
      </c>
      <c r="R1700" s="76" t="str">
        <f>IF(ISBLANK(INDEX('Policy Characteristics'!L:L,MATCH($C1700,'Policy Characteristics'!$C:$C,0))),"",INDEX('Policy Characteristics'!L:L,MATCH($C1700,'Policy Characteristics'!$C:$C,0)))</f>
        <v/>
      </c>
    </row>
    <row r="1701" spans="1:18" s="143" customFormat="1" x14ac:dyDescent="0.25">
      <c r="A1701" s="76" t="str">
        <f>IF(ISBLANK(INDEX('Policy Characteristics'!A:A,MATCH($C1701,'Policy Characteristics'!$C:$C,0))),"",INDEX('Policy Characteristics'!A:A,MATCH($C1701,'Policy Characteristics'!$C:$C,0)))</f>
        <v>Cross-Sector</v>
      </c>
      <c r="B1701" s="200" t="str">
        <f>IF(ISBLANK(INDEX('Policy Characteristics'!B:B,MATCH($C1701,'Policy Characteristics'!$C:$C,0))),"",INDEX('Policy Characteristics'!B:B,MATCH($C1701,'Policy Characteristics'!$C:$C,0)))</f>
        <v>Fuel Price Deregulation</v>
      </c>
      <c r="C1701" s="76" t="str">
        <f t="shared" si="53"/>
        <v>Fuel Price Deregulation</v>
      </c>
      <c r="D1701" s="78" t="s">
        <v>710</v>
      </c>
      <c r="E1701" s="88"/>
      <c r="F1701" s="78" t="s">
        <v>714</v>
      </c>
      <c r="G1701" s="78"/>
      <c r="H1701" s="15">
        <v>736</v>
      </c>
      <c r="I1701" s="201" t="s">
        <v>44</v>
      </c>
      <c r="J1701" s="202" t="str">
        <f>IF(ISBLANK(INDEX('Policy Characteristics'!D:D,MATCH($C1701,'Policy Characteristics'!$C:$C,0))),"",INDEX('Policy Characteristics'!D:D,MATCH($C1701,'Policy Characteristics'!$C:$C,0)))</f>
        <v>Fuel Price Deregulation</v>
      </c>
      <c r="K1701" s="76" t="str">
        <f>IF(ISBLANK(INDEX('Policy Characteristics'!E:E,MATCH($C1701,'Policy Characteristics'!$C:$C,0))),"",INDEX('Policy Characteristics'!E:E,MATCH($C1701,'Policy Characteristics'!$C:$C,0)))</f>
        <v>cross fuel price deregulation</v>
      </c>
      <c r="L1701" s="205">
        <f>IF(ISBLANK(INDEX('Policy Characteristics'!F:F,MATCH($C1701,'Policy Characteristics'!$C:$C,0))),"",INDEX('Policy Characteristics'!F:F,MATCH($C1701,'Policy Characteristics'!$C:$C,0)))</f>
        <v>0</v>
      </c>
      <c r="M1701" s="205">
        <f>IF(ISBLANK(INDEX('Policy Characteristics'!G:G,MATCH($C1701,'Policy Characteristics'!$C:$C,0))),"",INDEX('Policy Characteristics'!G:G,MATCH($C1701,'Policy Characteristics'!$C:$C,0)))</f>
        <v>1</v>
      </c>
      <c r="N1701" s="205">
        <f>IF(ISBLANK(INDEX('Policy Characteristics'!H:H,MATCH($C1701,'Policy Characteristics'!$C:$C,0))),"",INDEX('Policy Characteristics'!H:H,MATCH($C1701,'Policy Characteristics'!$C:$C,0)))</f>
        <v>0.01</v>
      </c>
      <c r="O1701" s="76" t="str">
        <f>IF(ISBLANK(INDEX('Policy Characteristics'!I:I,MATCH($C1701,'Policy Characteristics'!$C:$C,0))),"",INDEX('Policy Characteristics'!I:I,MATCH($C1701,'Policy Characteristics'!$C:$C,0)))</f>
        <v>% of price deregulated</v>
      </c>
      <c r="P1701" s="76" t="str">
        <f>IF(ISBLANK(INDEX('Policy Characteristics'!J:J,MATCH($C1701,'Policy Characteristics'!$C:$C,0))),"",INDEX('Policy Characteristics'!J:J,MATCH($C1701,'Policy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01" s="76" t="str">
        <f>IF(ISBLANK(INDEX('Policy Characteristics'!K:K,MATCH($C1701,'Policy Characteristics'!$C:$C,0))),"",INDEX('Policy Characteristics'!K:K,MATCH($C1701,'Policy Characteristics'!$C:$C,0)))</f>
        <v>fuels.html#fuel-price-deregulation</v>
      </c>
      <c r="R1701" s="76" t="str">
        <f>IF(ISBLANK(INDEX('Policy Characteristics'!L:L,MATCH($C1701,'Policy Characteristics'!$C:$C,0))),"",INDEX('Policy Characteristics'!L:L,MATCH($C1701,'Policy Characteristics'!$C:$C,0)))</f>
        <v/>
      </c>
    </row>
    <row r="1702" spans="1:18" s="143" customFormat="1" x14ac:dyDescent="0.25">
      <c r="A1702" s="76" t="str">
        <f>IF(ISBLANK(INDEX('Policy Characteristics'!A:A,MATCH($C1702,'Policy Characteristics'!$C:$C,0))),"",INDEX('Policy Characteristics'!A:A,MATCH($C1702,'Policy Characteristics'!$C:$C,0)))</f>
        <v>Cross-Sector</v>
      </c>
      <c r="B1702" s="200" t="str">
        <f>IF(ISBLANK(INDEX('Policy Characteristics'!B:B,MATCH($C1702,'Policy Characteristics'!$C:$C,0))),"",INDEX('Policy Characteristics'!B:B,MATCH($C1702,'Policy Characteristics'!$C:$C,0)))</f>
        <v>Fuel Price Deregulation</v>
      </c>
      <c r="C1702" s="76" t="str">
        <f t="shared" si="53"/>
        <v>Fuel Price Deregulation</v>
      </c>
      <c r="D1702" s="78" t="s">
        <v>711</v>
      </c>
      <c r="E1702" s="88"/>
      <c r="F1702" s="78" t="s">
        <v>715</v>
      </c>
      <c r="G1702" s="78"/>
      <c r="H1702" s="15">
        <v>737</v>
      </c>
      <c r="I1702" s="201" t="s">
        <v>44</v>
      </c>
      <c r="J1702" s="202" t="str">
        <f>IF(ISBLANK(INDEX('Policy Characteristics'!D:D,MATCH($C1702,'Policy Characteristics'!$C:$C,0))),"",INDEX('Policy Characteristics'!D:D,MATCH($C1702,'Policy Characteristics'!$C:$C,0)))</f>
        <v>Fuel Price Deregulation</v>
      </c>
      <c r="K1702" s="76" t="str">
        <f>IF(ISBLANK(INDEX('Policy Characteristics'!E:E,MATCH($C1702,'Policy Characteristics'!$C:$C,0))),"",INDEX('Policy Characteristics'!E:E,MATCH($C1702,'Policy Characteristics'!$C:$C,0)))</f>
        <v>cross fuel price deregulation</v>
      </c>
      <c r="L1702" s="205">
        <f>IF(ISBLANK(INDEX('Policy Characteristics'!F:F,MATCH($C1702,'Policy Characteristics'!$C:$C,0))),"",INDEX('Policy Characteristics'!F:F,MATCH($C1702,'Policy Characteristics'!$C:$C,0)))</f>
        <v>0</v>
      </c>
      <c r="M1702" s="205">
        <f>IF(ISBLANK(INDEX('Policy Characteristics'!G:G,MATCH($C1702,'Policy Characteristics'!$C:$C,0))),"",INDEX('Policy Characteristics'!G:G,MATCH($C1702,'Policy Characteristics'!$C:$C,0)))</f>
        <v>1</v>
      </c>
      <c r="N1702" s="205">
        <f>IF(ISBLANK(INDEX('Policy Characteristics'!H:H,MATCH($C1702,'Policy Characteristics'!$C:$C,0))),"",INDEX('Policy Characteristics'!H:H,MATCH($C1702,'Policy Characteristics'!$C:$C,0)))</f>
        <v>0.01</v>
      </c>
      <c r="O1702" s="76" t="str">
        <f>IF(ISBLANK(INDEX('Policy Characteristics'!I:I,MATCH($C1702,'Policy Characteristics'!$C:$C,0))),"",INDEX('Policy Characteristics'!I:I,MATCH($C1702,'Policy Characteristics'!$C:$C,0)))</f>
        <v>% of price deregulated</v>
      </c>
      <c r="P1702" s="76" t="str">
        <f>IF(ISBLANK(INDEX('Policy Characteristics'!J:J,MATCH($C1702,'Policy Characteristics'!$C:$C,0))),"",INDEX('Policy Characteristics'!J:J,MATCH($C1702,'Policy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02" s="76" t="str">
        <f>IF(ISBLANK(INDEX('Policy Characteristics'!K:K,MATCH($C1702,'Policy Characteristics'!$C:$C,0))),"",INDEX('Policy Characteristics'!K:K,MATCH($C1702,'Policy Characteristics'!$C:$C,0)))</f>
        <v>fuels.html#fuel-price-deregulation</v>
      </c>
      <c r="R1702" s="76" t="str">
        <f>IF(ISBLANK(INDEX('Policy Characteristics'!L:L,MATCH($C1702,'Policy Characteristics'!$C:$C,0))),"",INDEX('Policy Characteristics'!L:L,MATCH($C1702,'Policy Characteristics'!$C:$C,0)))</f>
        <v/>
      </c>
    </row>
    <row r="1703" spans="1:18" s="76" customFormat="1" x14ac:dyDescent="0.25">
      <c r="A1703" s="76" t="str">
        <f>IF(ISBLANK(INDEX('Policy Characteristics'!A:A,MATCH($C1703,'Policy Characteristics'!$C:$C,0))),"",INDEX('Policy Characteristics'!A:A,MATCH($C1703,'Policy Characteristics'!$C:$C,0)))</f>
        <v>Cross-Sector</v>
      </c>
      <c r="B1703" s="200" t="str">
        <f>IF(ISBLANK(INDEX('Policy Characteristics'!B:B,MATCH($C1703,'Policy Characteristics'!$C:$C,0))),"",INDEX('Policy Characteristics'!B:B,MATCH($C1703,'Policy Characteristics'!$C:$C,0)))</f>
        <v>Fuel Taxes or Subsidies</v>
      </c>
      <c r="C1703" t="s">
        <v>1465</v>
      </c>
      <c r="D1703" s="88" t="s">
        <v>52</v>
      </c>
      <c r="E1703" s="88" t="s">
        <v>330</v>
      </c>
      <c r="F1703" s="88" t="s">
        <v>93</v>
      </c>
      <c r="G1703" s="88" t="s">
        <v>4</v>
      </c>
      <c r="H1703" s="15">
        <v>78</v>
      </c>
      <c r="I1703" s="213" t="s">
        <v>43</v>
      </c>
      <c r="J1703" s="202" t="str">
        <f>IF(ISBLANK(INDEX('Policy Characteristics'!D:D,MATCH($C1703,'Policy Characteristics'!$C:$C,0))),"",INDEX('Policy Characteristics'!D:D,MATCH($C1703,'Policy Characteristics'!$C:$C,0)))</f>
        <v>Fuel Taxes or Subsidies</v>
      </c>
      <c r="K1703" s="76" t="str">
        <f>IF(ISBLANK(INDEX('Policy Characteristics'!E:E,MATCH($C1703,'Policy Characteristics'!$C:$C,0))),"",INDEX('Policy Characteristics'!E:E,MATCH($C1703,'Policy Characteristics'!$C:$C,0)))</f>
        <v>cross fuel tax</v>
      </c>
      <c r="L1703" s="205">
        <f>IF(ISBLANK(INDEX('Policy Characteristics'!F:F,MATCH($C1703,'Policy Characteristics'!$C:$C,0))),"",INDEX('Policy Characteristics'!F:F,MATCH($C1703,'Policy Characteristics'!$C:$C,0)))</f>
        <v>-0.9</v>
      </c>
      <c r="M1703" s="205">
        <f>IF(ISBLANK(INDEX('Policy Characteristics'!G:G,MATCH($C1703,'Policy Characteristics'!$C:$C,0))),"",INDEX('Policy Characteristics'!G:G,MATCH($C1703,'Policy Characteristics'!$C:$C,0)))</f>
        <v>0.9</v>
      </c>
      <c r="N1703" s="205">
        <f>IF(ISBLANK(INDEX('Policy Characteristics'!H:H,MATCH($C1703,'Policy Characteristics'!$C:$C,0))),"",INDEX('Policy Characteristics'!H:H,MATCH($C1703,'Policy Characteristics'!$C:$C,0)))</f>
        <v>0.01</v>
      </c>
      <c r="O1703" s="76" t="str">
        <f>IF(ISBLANK(INDEX('Policy Characteristics'!I:I,MATCH($C1703,'Policy Characteristics'!$C:$C,0))),"",INDEX('Policy Characteristics'!I:I,MATCH($C1703,'Policy Characteristics'!$C:$C,0)))</f>
        <v>% of BAU price</v>
      </c>
      <c r="P1703" s="76" t="str">
        <f>IF(ISBLANK(INDEX('Policy Characteristics'!J:J,MATCH($C1703,'Policy Characteristics'!$C:$C,0))),"",INDEX('Policy Characteristics'!J:J,MATCH($C1703,'Policy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03" s="76" t="str">
        <f>IF(ISBLANK(INDEX('Policy Characteristics'!K:K,MATCH($C1703,'Policy Characteristics'!$C:$C,0))),"",INDEX('Policy Characteristics'!K:K,MATCH($C1703,'Policy Characteristics'!$C:$C,0)))</f>
        <v>fuels.html#fuel-taxes</v>
      </c>
      <c r="R1703" s="76" t="str">
        <f>IF(ISBLANK(INDEX('Policy Characteristics'!L:L,MATCH($C1703,'Policy Characteristics'!$C:$C,0))),"",INDEX('Policy Characteristics'!L:L,MATCH($C1703,'Policy Characteristics'!$C:$C,0)))</f>
        <v>fuel-taxes.html</v>
      </c>
    </row>
    <row r="1704" spans="1:18" s="76" customFormat="1" x14ac:dyDescent="0.25">
      <c r="A1704" s="76" t="str">
        <f>IF(ISBLANK(INDEX('Policy Characteristics'!A:A,MATCH($C1704,'Policy Characteristics'!$C:$C,0))),"",INDEX('Policy Characteristics'!A:A,MATCH($C1704,'Policy Characteristics'!$C:$C,0)))</f>
        <v>Cross-Sector</v>
      </c>
      <c r="B1704" s="200" t="str">
        <f>IF(ISBLANK(INDEX('Policy Characteristics'!B:B,MATCH($C1704,'Policy Characteristics'!$C:$C,0))),"",INDEX('Policy Characteristics'!B:B,MATCH($C1704,'Policy Characteristics'!$C:$C,0)))</f>
        <v>Fuel Taxes or Subsidies</v>
      </c>
      <c r="C1704" s="208" t="str">
        <f t="shared" ref="C1704:C1767" si="54">C$1703</f>
        <v>Additional Fuel Tax or Subsidy Rate by Fuel</v>
      </c>
      <c r="D1704" s="78" t="s">
        <v>447</v>
      </c>
      <c r="E1704" s="88" t="s">
        <v>330</v>
      </c>
      <c r="F1704" s="78" t="s">
        <v>444</v>
      </c>
      <c r="G1704" s="88" t="s">
        <v>4</v>
      </c>
      <c r="H1704" s="15">
        <v>79</v>
      </c>
      <c r="I1704" s="201" t="s">
        <v>44</v>
      </c>
      <c r="J1704" s="202" t="str">
        <f>IF(ISBLANK(INDEX('Policy Characteristics'!D:D,MATCH($C1704,'Policy Characteristics'!$C:$C,0))),"",INDEX('Policy Characteristics'!D:D,MATCH($C1704,'Policy Characteristics'!$C:$C,0)))</f>
        <v>Fuel Taxes or Subsidies</v>
      </c>
      <c r="K1704" s="76" t="str">
        <f>IF(ISBLANK(INDEX('Policy Characteristics'!E:E,MATCH($C1704,'Policy Characteristics'!$C:$C,0))),"",INDEX('Policy Characteristics'!E:E,MATCH($C1704,'Policy Characteristics'!$C:$C,0)))</f>
        <v>cross fuel tax</v>
      </c>
      <c r="L1704" s="205">
        <f>IF(ISBLANK(INDEX('Policy Characteristics'!F:F,MATCH($C1704,'Policy Characteristics'!$C:$C,0))),"",INDEX('Policy Characteristics'!F:F,MATCH($C1704,'Policy Characteristics'!$C:$C,0)))</f>
        <v>-0.9</v>
      </c>
      <c r="M1704" s="205">
        <f>IF(ISBLANK(INDEX('Policy Characteristics'!G:G,MATCH($C1704,'Policy Characteristics'!$C:$C,0))),"",INDEX('Policy Characteristics'!G:G,MATCH($C1704,'Policy Characteristics'!$C:$C,0)))</f>
        <v>0.9</v>
      </c>
      <c r="N1704" s="205">
        <f>IF(ISBLANK(INDEX('Policy Characteristics'!H:H,MATCH($C1704,'Policy Characteristics'!$C:$C,0))),"",INDEX('Policy Characteristics'!H:H,MATCH($C1704,'Policy Characteristics'!$C:$C,0)))</f>
        <v>0.01</v>
      </c>
      <c r="O1704" s="76" t="str">
        <f>IF(ISBLANK(INDEX('Policy Characteristics'!I:I,MATCH($C1704,'Policy Characteristics'!$C:$C,0))),"",INDEX('Policy Characteristics'!I:I,MATCH($C1704,'Policy Characteristics'!$C:$C,0)))</f>
        <v>% of BAU price</v>
      </c>
      <c r="P1704" s="76" t="str">
        <f>IF(ISBLANK(INDEX('Policy Characteristics'!J:J,MATCH($C1704,'Policy Characteristics'!$C:$C,0))),"",INDEX('Policy Characteristics'!J:J,MATCH($C1704,'Policy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04" s="76" t="str">
        <f>IF(ISBLANK(INDEX('Policy Characteristics'!K:K,MATCH($C1704,'Policy Characteristics'!$C:$C,0))),"",INDEX('Policy Characteristics'!K:K,MATCH($C1704,'Policy Characteristics'!$C:$C,0)))</f>
        <v>fuels.html#fuel-taxes</v>
      </c>
      <c r="R1704" s="76" t="str">
        <f>IF(ISBLANK(INDEX('Policy Characteristics'!L:L,MATCH($C1704,'Policy Characteristics'!$C:$C,0))),"",INDEX('Policy Characteristics'!L:L,MATCH($C1704,'Policy Characteristics'!$C:$C,0)))</f>
        <v>fuel-taxes.html</v>
      </c>
    </row>
    <row r="1705" spans="1:18" s="76" customFormat="1" x14ac:dyDescent="0.25">
      <c r="A1705" s="76" t="str">
        <f>IF(ISBLANK(INDEX('Policy Characteristics'!A:A,MATCH($C1705,'Policy Characteristics'!$C:$C,0))),"",INDEX('Policy Characteristics'!A:A,MATCH($C1705,'Policy Characteristics'!$C:$C,0)))</f>
        <v>Cross-Sector</v>
      </c>
      <c r="B1705" s="200" t="str">
        <f>IF(ISBLANK(INDEX('Policy Characteristics'!B:B,MATCH($C1705,'Policy Characteristics'!$C:$C,0))),"",INDEX('Policy Characteristics'!B:B,MATCH($C1705,'Policy Characteristics'!$C:$C,0)))</f>
        <v>Fuel Taxes or Subsidies</v>
      </c>
      <c r="C1705" s="208" t="str">
        <f t="shared" si="54"/>
        <v>Additional Fuel Tax or Subsidy Rate by Fuel</v>
      </c>
      <c r="D1705" s="78" t="s">
        <v>46</v>
      </c>
      <c r="E1705" s="88" t="s">
        <v>330</v>
      </c>
      <c r="F1705" s="78" t="s">
        <v>87</v>
      </c>
      <c r="G1705" s="88" t="s">
        <v>4</v>
      </c>
      <c r="H1705" s="15">
        <v>80</v>
      </c>
      <c r="I1705" s="201" t="s">
        <v>43</v>
      </c>
      <c r="J1705" s="202" t="str">
        <f>IF(ISBLANK(INDEX('Policy Characteristics'!D:D,MATCH($C1705,'Policy Characteristics'!$C:$C,0))),"",INDEX('Policy Characteristics'!D:D,MATCH($C1705,'Policy Characteristics'!$C:$C,0)))</f>
        <v>Fuel Taxes or Subsidies</v>
      </c>
      <c r="K1705" s="76" t="str">
        <f>IF(ISBLANK(INDEX('Policy Characteristics'!E:E,MATCH($C1705,'Policy Characteristics'!$C:$C,0))),"",INDEX('Policy Characteristics'!E:E,MATCH($C1705,'Policy Characteristics'!$C:$C,0)))</f>
        <v>cross fuel tax</v>
      </c>
      <c r="L1705" s="205">
        <f>IF(ISBLANK(INDEX('Policy Characteristics'!F:F,MATCH($C1705,'Policy Characteristics'!$C:$C,0))),"",INDEX('Policy Characteristics'!F:F,MATCH($C1705,'Policy Characteristics'!$C:$C,0)))</f>
        <v>-0.9</v>
      </c>
      <c r="M1705" s="205">
        <f>IF(ISBLANK(INDEX('Policy Characteristics'!G:G,MATCH($C1705,'Policy Characteristics'!$C:$C,0))),"",INDEX('Policy Characteristics'!G:G,MATCH($C1705,'Policy Characteristics'!$C:$C,0)))</f>
        <v>0.9</v>
      </c>
      <c r="N1705" s="205">
        <f>IF(ISBLANK(INDEX('Policy Characteristics'!H:H,MATCH($C1705,'Policy Characteristics'!$C:$C,0))),"",INDEX('Policy Characteristics'!H:H,MATCH($C1705,'Policy Characteristics'!$C:$C,0)))</f>
        <v>0.01</v>
      </c>
      <c r="O1705" s="76" t="str">
        <f>IF(ISBLANK(INDEX('Policy Characteristics'!I:I,MATCH($C1705,'Policy Characteristics'!$C:$C,0))),"",INDEX('Policy Characteristics'!I:I,MATCH($C1705,'Policy Characteristics'!$C:$C,0)))</f>
        <v>% of BAU price</v>
      </c>
      <c r="P1705" s="76" t="str">
        <f>IF(ISBLANK(INDEX('Policy Characteristics'!J:J,MATCH($C1705,'Policy Characteristics'!$C:$C,0))),"",INDEX('Policy Characteristics'!J:J,MATCH($C1705,'Policy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05" s="76" t="str">
        <f>IF(ISBLANK(INDEX('Policy Characteristics'!K:K,MATCH($C1705,'Policy Characteristics'!$C:$C,0))),"",INDEX('Policy Characteristics'!K:K,MATCH($C1705,'Policy Characteristics'!$C:$C,0)))</f>
        <v>fuels.html#fuel-taxes</v>
      </c>
      <c r="R1705" s="76" t="str">
        <f>IF(ISBLANK(INDEX('Policy Characteristics'!L:L,MATCH($C1705,'Policy Characteristics'!$C:$C,0))),"",INDEX('Policy Characteristics'!L:L,MATCH($C1705,'Policy Characteristics'!$C:$C,0)))</f>
        <v>fuel-taxes.html</v>
      </c>
    </row>
    <row r="1706" spans="1:18" s="76" customFormat="1" x14ac:dyDescent="0.25">
      <c r="A1706" s="76" t="str">
        <f>IF(ISBLANK(INDEX('Policy Characteristics'!A:A,MATCH($C1706,'Policy Characteristics'!$C:$C,0))),"",INDEX('Policy Characteristics'!A:A,MATCH($C1706,'Policy Characteristics'!$C:$C,0)))</f>
        <v>Cross-Sector</v>
      </c>
      <c r="B1706" s="200" t="str">
        <f>IF(ISBLANK(INDEX('Policy Characteristics'!B:B,MATCH($C1706,'Policy Characteristics'!$C:$C,0))),"",INDEX('Policy Characteristics'!B:B,MATCH($C1706,'Policy Characteristics'!$C:$C,0)))</f>
        <v>Fuel Taxes or Subsidies</v>
      </c>
      <c r="C1706" s="208" t="str">
        <f t="shared" si="54"/>
        <v>Additional Fuel Tax or Subsidy Rate by Fuel</v>
      </c>
      <c r="D1706" s="78" t="s">
        <v>47</v>
      </c>
      <c r="E1706" s="88" t="s">
        <v>330</v>
      </c>
      <c r="F1706" s="78" t="s">
        <v>88</v>
      </c>
      <c r="G1706" s="88" t="s">
        <v>4</v>
      </c>
      <c r="H1706" s="15">
        <v>738</v>
      </c>
      <c r="I1706" s="201" t="s">
        <v>44</v>
      </c>
      <c r="J1706" s="202" t="str">
        <f>IF(ISBLANK(INDEX('Policy Characteristics'!D:D,MATCH($C1706,'Policy Characteristics'!$C:$C,0))),"",INDEX('Policy Characteristics'!D:D,MATCH($C1706,'Policy Characteristics'!$C:$C,0)))</f>
        <v>Fuel Taxes or Subsidies</v>
      </c>
      <c r="K1706" s="76" t="str">
        <f>IF(ISBLANK(INDEX('Policy Characteristics'!E:E,MATCH($C1706,'Policy Characteristics'!$C:$C,0))),"",INDEX('Policy Characteristics'!E:E,MATCH($C1706,'Policy Characteristics'!$C:$C,0)))</f>
        <v>cross fuel tax</v>
      </c>
      <c r="L1706" s="205">
        <f>IF(ISBLANK(INDEX('Policy Characteristics'!F:F,MATCH($C1706,'Policy Characteristics'!$C:$C,0))),"",INDEX('Policy Characteristics'!F:F,MATCH($C1706,'Policy Characteristics'!$C:$C,0)))</f>
        <v>-0.9</v>
      </c>
      <c r="M1706" s="205">
        <f>IF(ISBLANK(INDEX('Policy Characteristics'!G:G,MATCH($C1706,'Policy Characteristics'!$C:$C,0))),"",INDEX('Policy Characteristics'!G:G,MATCH($C1706,'Policy Characteristics'!$C:$C,0)))</f>
        <v>0.9</v>
      </c>
      <c r="N1706" s="205">
        <f>IF(ISBLANK(INDEX('Policy Characteristics'!H:H,MATCH($C1706,'Policy Characteristics'!$C:$C,0))),"",INDEX('Policy Characteristics'!H:H,MATCH($C1706,'Policy Characteristics'!$C:$C,0)))</f>
        <v>0.01</v>
      </c>
      <c r="O1706" s="76" t="str">
        <f>IF(ISBLANK(INDEX('Policy Characteristics'!I:I,MATCH($C1706,'Policy Characteristics'!$C:$C,0))),"",INDEX('Policy Characteristics'!I:I,MATCH($C1706,'Policy Characteristics'!$C:$C,0)))</f>
        <v>% of BAU price</v>
      </c>
      <c r="P1706" s="76" t="str">
        <f>IF(ISBLANK(INDEX('Policy Characteristics'!J:J,MATCH($C1706,'Policy Characteristics'!$C:$C,0))),"",INDEX('Policy Characteristics'!J:J,MATCH($C1706,'Policy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06" s="76" t="str">
        <f>IF(ISBLANK(INDEX('Policy Characteristics'!K:K,MATCH($C1706,'Policy Characteristics'!$C:$C,0))),"",INDEX('Policy Characteristics'!K:K,MATCH($C1706,'Policy Characteristics'!$C:$C,0)))</f>
        <v>fuels.html#fuel-taxes</v>
      </c>
      <c r="R1706" s="76" t="str">
        <f>IF(ISBLANK(INDEX('Policy Characteristics'!L:L,MATCH($C1706,'Policy Characteristics'!$C:$C,0))),"",INDEX('Policy Characteristics'!L:L,MATCH($C1706,'Policy Characteristics'!$C:$C,0)))</f>
        <v>fuel-taxes.html</v>
      </c>
    </row>
    <row r="1707" spans="1:18" s="76" customFormat="1" x14ac:dyDescent="0.25">
      <c r="A1707" s="76" t="str">
        <f>IF(ISBLANK(INDEX('Policy Characteristics'!A:A,MATCH($C1707,'Policy Characteristics'!$C:$C,0))),"",INDEX('Policy Characteristics'!A:A,MATCH($C1707,'Policy Characteristics'!$C:$C,0)))</f>
        <v>Cross-Sector</v>
      </c>
      <c r="B1707" s="200" t="str">
        <f>IF(ISBLANK(INDEX('Policy Characteristics'!B:B,MATCH($C1707,'Policy Characteristics'!$C:$C,0))),"",INDEX('Policy Characteristics'!B:B,MATCH($C1707,'Policy Characteristics'!$C:$C,0)))</f>
        <v>Fuel Taxes or Subsidies</v>
      </c>
      <c r="C1707" s="208" t="str">
        <f t="shared" si="54"/>
        <v>Additional Fuel Tax or Subsidy Rate by Fuel</v>
      </c>
      <c r="D1707" s="78" t="s">
        <v>51</v>
      </c>
      <c r="E1707" s="88" t="s">
        <v>330</v>
      </c>
      <c r="F1707" s="78" t="s">
        <v>92</v>
      </c>
      <c r="G1707" s="88" t="s">
        <v>4</v>
      </c>
      <c r="H1707" s="15">
        <v>739</v>
      </c>
      <c r="I1707" s="201" t="s">
        <v>44</v>
      </c>
      <c r="J1707" s="202" t="str">
        <f>IF(ISBLANK(INDEX('Policy Characteristics'!D:D,MATCH($C1707,'Policy Characteristics'!$C:$C,0))),"",INDEX('Policy Characteristics'!D:D,MATCH($C1707,'Policy Characteristics'!$C:$C,0)))</f>
        <v>Fuel Taxes or Subsidies</v>
      </c>
      <c r="K1707" s="76" t="str">
        <f>IF(ISBLANK(INDEX('Policy Characteristics'!E:E,MATCH($C1707,'Policy Characteristics'!$C:$C,0))),"",INDEX('Policy Characteristics'!E:E,MATCH($C1707,'Policy Characteristics'!$C:$C,0)))</f>
        <v>cross fuel tax</v>
      </c>
      <c r="L1707" s="205">
        <f>IF(ISBLANK(INDEX('Policy Characteristics'!F:F,MATCH($C1707,'Policy Characteristics'!$C:$C,0))),"",INDEX('Policy Characteristics'!F:F,MATCH($C1707,'Policy Characteristics'!$C:$C,0)))</f>
        <v>-0.9</v>
      </c>
      <c r="M1707" s="205">
        <f>IF(ISBLANK(INDEX('Policy Characteristics'!G:G,MATCH($C1707,'Policy Characteristics'!$C:$C,0))),"",INDEX('Policy Characteristics'!G:G,MATCH($C1707,'Policy Characteristics'!$C:$C,0)))</f>
        <v>0.9</v>
      </c>
      <c r="N1707" s="205">
        <f>IF(ISBLANK(INDEX('Policy Characteristics'!H:H,MATCH($C1707,'Policy Characteristics'!$C:$C,0))),"",INDEX('Policy Characteristics'!H:H,MATCH($C1707,'Policy Characteristics'!$C:$C,0)))</f>
        <v>0.01</v>
      </c>
      <c r="O1707" s="76" t="str">
        <f>IF(ISBLANK(INDEX('Policy Characteristics'!I:I,MATCH($C1707,'Policy Characteristics'!$C:$C,0))),"",INDEX('Policy Characteristics'!I:I,MATCH($C1707,'Policy Characteristics'!$C:$C,0)))</f>
        <v>% of BAU price</v>
      </c>
      <c r="P1707" s="76" t="str">
        <f>IF(ISBLANK(INDEX('Policy Characteristics'!J:J,MATCH($C1707,'Policy Characteristics'!$C:$C,0))),"",INDEX('Policy Characteristics'!J:J,MATCH($C1707,'Policy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07" s="76" t="str">
        <f>IF(ISBLANK(INDEX('Policy Characteristics'!K:K,MATCH($C1707,'Policy Characteristics'!$C:$C,0))),"",INDEX('Policy Characteristics'!K:K,MATCH($C1707,'Policy Characteristics'!$C:$C,0)))</f>
        <v>fuels.html#fuel-taxes</v>
      </c>
      <c r="R1707" s="76" t="str">
        <f>IF(ISBLANK(INDEX('Policy Characteristics'!L:L,MATCH($C1707,'Policy Characteristics'!$C:$C,0))),"",INDEX('Policy Characteristics'!L:L,MATCH($C1707,'Policy Characteristics'!$C:$C,0)))</f>
        <v>fuel-taxes.html</v>
      </c>
    </row>
    <row r="1708" spans="1:18" s="76" customFormat="1" x14ac:dyDescent="0.25">
      <c r="A1708" s="76" t="str">
        <f>IF(ISBLANK(INDEX('Policy Characteristics'!A:A,MATCH($C1708,'Policy Characteristics'!$C:$C,0))),"",INDEX('Policy Characteristics'!A:A,MATCH($C1708,'Policy Characteristics'!$C:$C,0)))</f>
        <v>Cross-Sector</v>
      </c>
      <c r="B1708" s="200" t="str">
        <f>IF(ISBLANK(INDEX('Policy Characteristics'!B:B,MATCH($C1708,'Policy Characteristics'!$C:$C,0))),"",INDEX('Policy Characteristics'!B:B,MATCH($C1708,'Policy Characteristics'!$C:$C,0)))</f>
        <v>Fuel Taxes or Subsidies</v>
      </c>
      <c r="C1708" s="208" t="str">
        <f t="shared" si="54"/>
        <v>Additional Fuel Tax or Subsidy Rate by Fuel</v>
      </c>
      <c r="D1708" s="78" t="s">
        <v>53</v>
      </c>
      <c r="E1708" s="88" t="s">
        <v>330</v>
      </c>
      <c r="F1708" s="78" t="s">
        <v>95</v>
      </c>
      <c r="G1708" s="88" t="s">
        <v>4</v>
      </c>
      <c r="H1708" s="15">
        <v>81</v>
      </c>
      <c r="I1708" s="201" t="s">
        <v>43</v>
      </c>
      <c r="J1708" s="202" t="str">
        <f>IF(ISBLANK(INDEX('Policy Characteristics'!D:D,MATCH($C1708,'Policy Characteristics'!$C:$C,0))),"",INDEX('Policy Characteristics'!D:D,MATCH($C1708,'Policy Characteristics'!$C:$C,0)))</f>
        <v>Fuel Taxes or Subsidies</v>
      </c>
      <c r="K1708" s="76" t="str">
        <f>IF(ISBLANK(INDEX('Policy Characteristics'!E:E,MATCH($C1708,'Policy Characteristics'!$C:$C,0))),"",INDEX('Policy Characteristics'!E:E,MATCH($C1708,'Policy Characteristics'!$C:$C,0)))</f>
        <v>cross fuel tax</v>
      </c>
      <c r="L1708" s="205">
        <f>IF(ISBLANK(INDEX('Policy Characteristics'!F:F,MATCH($C1708,'Policy Characteristics'!$C:$C,0))),"",INDEX('Policy Characteristics'!F:F,MATCH($C1708,'Policy Characteristics'!$C:$C,0)))</f>
        <v>-0.9</v>
      </c>
      <c r="M1708" s="205">
        <f>IF(ISBLANK(INDEX('Policy Characteristics'!G:G,MATCH($C1708,'Policy Characteristics'!$C:$C,0))),"",INDEX('Policy Characteristics'!G:G,MATCH($C1708,'Policy Characteristics'!$C:$C,0)))</f>
        <v>0.9</v>
      </c>
      <c r="N1708" s="205">
        <f>IF(ISBLANK(INDEX('Policy Characteristics'!H:H,MATCH($C1708,'Policy Characteristics'!$C:$C,0))),"",INDEX('Policy Characteristics'!H:H,MATCH($C1708,'Policy Characteristics'!$C:$C,0)))</f>
        <v>0.01</v>
      </c>
      <c r="O1708" s="76" t="str">
        <f>IF(ISBLANK(INDEX('Policy Characteristics'!I:I,MATCH($C1708,'Policy Characteristics'!$C:$C,0))),"",INDEX('Policy Characteristics'!I:I,MATCH($C1708,'Policy Characteristics'!$C:$C,0)))</f>
        <v>% of BAU price</v>
      </c>
      <c r="P1708" s="76" t="str">
        <f>IF(ISBLANK(INDEX('Policy Characteristics'!J:J,MATCH($C1708,'Policy Characteristics'!$C:$C,0))),"",INDEX('Policy Characteristics'!J:J,MATCH($C1708,'Policy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08" s="76" t="str">
        <f>IF(ISBLANK(INDEX('Policy Characteristics'!K:K,MATCH($C1708,'Policy Characteristics'!$C:$C,0))),"",INDEX('Policy Characteristics'!K:K,MATCH($C1708,'Policy Characteristics'!$C:$C,0)))</f>
        <v>fuels.html#fuel-taxes</v>
      </c>
      <c r="R1708" s="76" t="str">
        <f>IF(ISBLANK(INDEX('Policy Characteristics'!L:L,MATCH($C1708,'Policy Characteristics'!$C:$C,0))),"",INDEX('Policy Characteristics'!L:L,MATCH($C1708,'Policy Characteristics'!$C:$C,0)))</f>
        <v>fuel-taxes.html</v>
      </c>
    </row>
    <row r="1709" spans="1:18" s="76" customFormat="1" x14ac:dyDescent="0.25">
      <c r="A1709" s="76" t="str">
        <f>IF(ISBLANK(INDEX('Policy Characteristics'!A:A,MATCH($C1709,'Policy Characteristics'!$C:$C,0))),"",INDEX('Policy Characteristics'!A:A,MATCH($C1709,'Policy Characteristics'!$C:$C,0)))</f>
        <v>Cross-Sector</v>
      </c>
      <c r="B1709" s="200" t="str">
        <f>IF(ISBLANK(INDEX('Policy Characteristics'!B:B,MATCH($C1709,'Policy Characteristics'!$C:$C,0))),"",INDEX('Policy Characteristics'!B:B,MATCH($C1709,'Policy Characteristics'!$C:$C,0)))</f>
        <v>Fuel Taxes or Subsidies</v>
      </c>
      <c r="C1709" s="208" t="str">
        <f t="shared" si="54"/>
        <v>Additional Fuel Tax or Subsidy Rate by Fuel</v>
      </c>
      <c r="D1709" s="78" t="s">
        <v>54</v>
      </c>
      <c r="E1709" s="88" t="s">
        <v>330</v>
      </c>
      <c r="F1709" s="78" t="s">
        <v>96</v>
      </c>
      <c r="G1709" s="88" t="s">
        <v>4</v>
      </c>
      <c r="H1709" s="15">
        <v>82</v>
      </c>
      <c r="I1709" s="201" t="s">
        <v>43</v>
      </c>
      <c r="J1709" s="202" t="str">
        <f>IF(ISBLANK(INDEX('Policy Characteristics'!D:D,MATCH($C1709,'Policy Characteristics'!$C:$C,0))),"",INDEX('Policy Characteristics'!D:D,MATCH($C1709,'Policy Characteristics'!$C:$C,0)))</f>
        <v>Fuel Taxes or Subsidies</v>
      </c>
      <c r="K1709" s="76" t="str">
        <f>IF(ISBLANK(INDEX('Policy Characteristics'!E:E,MATCH($C1709,'Policy Characteristics'!$C:$C,0))),"",INDEX('Policy Characteristics'!E:E,MATCH($C1709,'Policy Characteristics'!$C:$C,0)))</f>
        <v>cross fuel tax</v>
      </c>
      <c r="L1709" s="205">
        <f>IF(ISBLANK(INDEX('Policy Characteristics'!F:F,MATCH($C1709,'Policy Characteristics'!$C:$C,0))),"",INDEX('Policy Characteristics'!F:F,MATCH($C1709,'Policy Characteristics'!$C:$C,0)))</f>
        <v>-0.9</v>
      </c>
      <c r="M1709" s="205">
        <f>IF(ISBLANK(INDEX('Policy Characteristics'!G:G,MATCH($C1709,'Policy Characteristics'!$C:$C,0))),"",INDEX('Policy Characteristics'!G:G,MATCH($C1709,'Policy Characteristics'!$C:$C,0)))</f>
        <v>0.9</v>
      </c>
      <c r="N1709" s="205">
        <f>IF(ISBLANK(INDEX('Policy Characteristics'!H:H,MATCH($C1709,'Policy Characteristics'!$C:$C,0))),"",INDEX('Policy Characteristics'!H:H,MATCH($C1709,'Policy Characteristics'!$C:$C,0)))</f>
        <v>0.01</v>
      </c>
      <c r="O1709" s="76" t="str">
        <f>IF(ISBLANK(INDEX('Policy Characteristics'!I:I,MATCH($C1709,'Policy Characteristics'!$C:$C,0))),"",INDEX('Policy Characteristics'!I:I,MATCH($C1709,'Policy Characteristics'!$C:$C,0)))</f>
        <v>% of BAU price</v>
      </c>
      <c r="P1709" s="76" t="str">
        <f>IF(ISBLANK(INDEX('Policy Characteristics'!J:J,MATCH($C1709,'Policy Characteristics'!$C:$C,0))),"",INDEX('Policy Characteristics'!J:J,MATCH($C1709,'Policy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09" s="76" t="str">
        <f>IF(ISBLANK(INDEX('Policy Characteristics'!K:K,MATCH($C1709,'Policy Characteristics'!$C:$C,0))),"",INDEX('Policy Characteristics'!K:K,MATCH($C1709,'Policy Characteristics'!$C:$C,0)))</f>
        <v>fuels.html#fuel-taxes</v>
      </c>
      <c r="R1709" s="76" t="str">
        <f>IF(ISBLANK(INDEX('Policy Characteristics'!L:L,MATCH($C1709,'Policy Characteristics'!$C:$C,0))),"",INDEX('Policy Characteristics'!L:L,MATCH($C1709,'Policy Characteristics'!$C:$C,0)))</f>
        <v>fuel-taxes.html</v>
      </c>
    </row>
    <row r="1710" spans="1:18" s="76" customFormat="1" x14ac:dyDescent="0.25">
      <c r="A1710" s="76" t="str">
        <f>IF(ISBLANK(INDEX('Policy Characteristics'!A:A,MATCH($C1710,'Policy Characteristics'!$C:$C,0))),"",INDEX('Policy Characteristics'!A:A,MATCH($C1710,'Policy Characteristics'!$C:$C,0)))</f>
        <v>Cross-Sector</v>
      </c>
      <c r="B1710" s="200" t="str">
        <f>IF(ISBLANK(INDEX('Policy Characteristics'!B:B,MATCH($C1710,'Policy Characteristics'!$C:$C,0))),"",INDEX('Policy Characteristics'!B:B,MATCH($C1710,'Policy Characteristics'!$C:$C,0)))</f>
        <v>Fuel Taxes or Subsidies</v>
      </c>
      <c r="C1710" s="208" t="str">
        <f t="shared" si="54"/>
        <v>Additional Fuel Tax or Subsidy Rate by Fuel</v>
      </c>
      <c r="D1710" s="78" t="s">
        <v>55</v>
      </c>
      <c r="E1710" s="88" t="s">
        <v>330</v>
      </c>
      <c r="F1710" s="78" t="s">
        <v>97</v>
      </c>
      <c r="G1710" s="88" t="s">
        <v>4</v>
      </c>
      <c r="H1710" s="15">
        <v>740</v>
      </c>
      <c r="I1710" s="201" t="s">
        <v>43</v>
      </c>
      <c r="J1710" s="202" t="str">
        <f>IF(ISBLANK(INDEX('Policy Characteristics'!D:D,MATCH($C1710,'Policy Characteristics'!$C:$C,0))),"",INDEX('Policy Characteristics'!D:D,MATCH($C1710,'Policy Characteristics'!$C:$C,0)))</f>
        <v>Fuel Taxes or Subsidies</v>
      </c>
      <c r="K1710" s="76" t="str">
        <f>IF(ISBLANK(INDEX('Policy Characteristics'!E:E,MATCH($C1710,'Policy Characteristics'!$C:$C,0))),"",INDEX('Policy Characteristics'!E:E,MATCH($C1710,'Policy Characteristics'!$C:$C,0)))</f>
        <v>cross fuel tax</v>
      </c>
      <c r="L1710" s="205">
        <f>IF(ISBLANK(INDEX('Policy Characteristics'!F:F,MATCH($C1710,'Policy Characteristics'!$C:$C,0))),"",INDEX('Policy Characteristics'!F:F,MATCH($C1710,'Policy Characteristics'!$C:$C,0)))</f>
        <v>-0.9</v>
      </c>
      <c r="M1710" s="205">
        <f>IF(ISBLANK(INDEX('Policy Characteristics'!G:G,MATCH($C1710,'Policy Characteristics'!$C:$C,0))),"",INDEX('Policy Characteristics'!G:G,MATCH($C1710,'Policy Characteristics'!$C:$C,0)))</f>
        <v>0.9</v>
      </c>
      <c r="N1710" s="205">
        <f>IF(ISBLANK(INDEX('Policy Characteristics'!H:H,MATCH($C1710,'Policy Characteristics'!$C:$C,0))),"",INDEX('Policy Characteristics'!H:H,MATCH($C1710,'Policy Characteristics'!$C:$C,0)))</f>
        <v>0.01</v>
      </c>
      <c r="O1710" s="76" t="str">
        <f>IF(ISBLANK(INDEX('Policy Characteristics'!I:I,MATCH($C1710,'Policy Characteristics'!$C:$C,0))),"",INDEX('Policy Characteristics'!I:I,MATCH($C1710,'Policy Characteristics'!$C:$C,0)))</f>
        <v>% of BAU price</v>
      </c>
      <c r="P1710" s="76" t="str">
        <f>IF(ISBLANK(INDEX('Policy Characteristics'!J:J,MATCH($C1710,'Policy Characteristics'!$C:$C,0))),"",INDEX('Policy Characteristics'!J:J,MATCH($C1710,'Policy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10" s="76" t="str">
        <f>IF(ISBLANK(INDEX('Policy Characteristics'!K:K,MATCH($C1710,'Policy Characteristics'!$C:$C,0))),"",INDEX('Policy Characteristics'!K:K,MATCH($C1710,'Policy Characteristics'!$C:$C,0)))</f>
        <v>fuels.html#fuel-taxes</v>
      </c>
      <c r="R1710" s="76" t="str">
        <f>IF(ISBLANK(INDEX('Policy Characteristics'!L:L,MATCH($C1710,'Policy Characteristics'!$C:$C,0))),"",INDEX('Policy Characteristics'!L:L,MATCH($C1710,'Policy Characteristics'!$C:$C,0)))</f>
        <v>fuel-taxes.html</v>
      </c>
    </row>
    <row r="1711" spans="1:18" s="76" customFormat="1" x14ac:dyDescent="0.25">
      <c r="A1711" s="76" t="str">
        <f>IF(ISBLANK(INDEX('Policy Characteristics'!A:A,MATCH($C1711,'Policy Characteristics'!$C:$C,0))),"",INDEX('Policy Characteristics'!A:A,MATCH($C1711,'Policy Characteristics'!$C:$C,0)))</f>
        <v>Cross-Sector</v>
      </c>
      <c r="B1711" s="200" t="str">
        <f>IF(ISBLANK(INDEX('Policy Characteristics'!B:B,MATCH($C1711,'Policy Characteristics'!$C:$C,0))),"",INDEX('Policy Characteristics'!B:B,MATCH($C1711,'Policy Characteristics'!$C:$C,0)))</f>
        <v>Fuel Taxes or Subsidies</v>
      </c>
      <c r="C1711" s="208" t="str">
        <f t="shared" si="54"/>
        <v>Additional Fuel Tax or Subsidy Rate by Fuel</v>
      </c>
      <c r="D1711" s="78" t="s">
        <v>56</v>
      </c>
      <c r="E1711" s="88" t="s">
        <v>330</v>
      </c>
      <c r="F1711" s="78" t="s">
        <v>98</v>
      </c>
      <c r="G1711" s="88" t="s">
        <v>4</v>
      </c>
      <c r="H1711" s="15">
        <v>741</v>
      </c>
      <c r="I1711" s="201" t="s">
        <v>43</v>
      </c>
      <c r="J1711" s="202" t="str">
        <f>IF(ISBLANK(INDEX('Policy Characteristics'!D:D,MATCH($C1711,'Policy Characteristics'!$C:$C,0))),"",INDEX('Policy Characteristics'!D:D,MATCH($C1711,'Policy Characteristics'!$C:$C,0)))</f>
        <v>Fuel Taxes or Subsidies</v>
      </c>
      <c r="K1711" s="76" t="str">
        <f>IF(ISBLANK(INDEX('Policy Characteristics'!E:E,MATCH($C1711,'Policy Characteristics'!$C:$C,0))),"",INDEX('Policy Characteristics'!E:E,MATCH($C1711,'Policy Characteristics'!$C:$C,0)))</f>
        <v>cross fuel tax</v>
      </c>
      <c r="L1711" s="205">
        <f>IF(ISBLANK(INDEX('Policy Characteristics'!F:F,MATCH($C1711,'Policy Characteristics'!$C:$C,0))),"",INDEX('Policy Characteristics'!F:F,MATCH($C1711,'Policy Characteristics'!$C:$C,0)))</f>
        <v>-0.9</v>
      </c>
      <c r="M1711" s="205">
        <f>IF(ISBLANK(INDEX('Policy Characteristics'!G:G,MATCH($C1711,'Policy Characteristics'!$C:$C,0))),"",INDEX('Policy Characteristics'!G:G,MATCH($C1711,'Policy Characteristics'!$C:$C,0)))</f>
        <v>0.9</v>
      </c>
      <c r="N1711" s="205">
        <f>IF(ISBLANK(INDEX('Policy Characteristics'!H:H,MATCH($C1711,'Policy Characteristics'!$C:$C,0))),"",INDEX('Policy Characteristics'!H:H,MATCH($C1711,'Policy Characteristics'!$C:$C,0)))</f>
        <v>0.01</v>
      </c>
      <c r="O1711" s="76" t="str">
        <f>IF(ISBLANK(INDEX('Policy Characteristics'!I:I,MATCH($C1711,'Policy Characteristics'!$C:$C,0))),"",INDEX('Policy Characteristics'!I:I,MATCH($C1711,'Policy Characteristics'!$C:$C,0)))</f>
        <v>% of BAU price</v>
      </c>
      <c r="P1711" s="76" t="str">
        <f>IF(ISBLANK(INDEX('Policy Characteristics'!J:J,MATCH($C1711,'Policy Characteristics'!$C:$C,0))),"",INDEX('Policy Characteristics'!J:J,MATCH($C1711,'Policy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11" s="76" t="str">
        <f>IF(ISBLANK(INDEX('Policy Characteristics'!K:K,MATCH($C1711,'Policy Characteristics'!$C:$C,0))),"",INDEX('Policy Characteristics'!K:K,MATCH($C1711,'Policy Characteristics'!$C:$C,0)))</f>
        <v>fuels.html#fuel-taxes</v>
      </c>
      <c r="R1711" s="76" t="str">
        <f>IF(ISBLANK(INDEX('Policy Characteristics'!L:L,MATCH($C1711,'Policy Characteristics'!$C:$C,0))),"",INDEX('Policy Characteristics'!L:L,MATCH($C1711,'Policy Characteristics'!$C:$C,0)))</f>
        <v>fuel-taxes.html</v>
      </c>
    </row>
    <row r="1712" spans="1:18" x14ac:dyDescent="0.25">
      <c r="A1712" s="76" t="str">
        <f>IF(ISBLANK(INDEX('Policy Characteristics'!A:A,MATCH($C1712,'Policy Characteristics'!$C:$C,0))),"",INDEX('Policy Characteristics'!A:A,MATCH($C1712,'Policy Characteristics'!$C:$C,0)))</f>
        <v>Cross-Sector</v>
      </c>
      <c r="B1712" s="200" t="str">
        <f>IF(ISBLANK(INDEX('Policy Characteristics'!B:B,MATCH($C1712,'Policy Characteristics'!$C:$C,0))),"",INDEX('Policy Characteristics'!B:B,MATCH($C1712,'Policy Characteristics'!$C:$C,0)))</f>
        <v>Fuel Taxes or Subsidies</v>
      </c>
      <c r="C1712" s="208" t="str">
        <f t="shared" si="54"/>
        <v>Additional Fuel Tax or Subsidy Rate by Fuel</v>
      </c>
      <c r="D1712" s="78" t="s">
        <v>716</v>
      </c>
      <c r="E1712" s="88" t="s">
        <v>330</v>
      </c>
      <c r="F1712" s="78" t="s">
        <v>717</v>
      </c>
      <c r="G1712" s="88" t="s">
        <v>4</v>
      </c>
      <c r="H1712" s="15">
        <v>742</v>
      </c>
      <c r="I1712" s="201" t="s">
        <v>43</v>
      </c>
      <c r="J1712" s="202" t="str">
        <f>IF(ISBLANK(INDEX('Policy Characteristics'!D:D,MATCH($C1712,'Policy Characteristics'!$C:$C,0))),"",INDEX('Policy Characteristics'!D:D,MATCH($C1712,'Policy Characteristics'!$C:$C,0)))</f>
        <v>Fuel Taxes or Subsidies</v>
      </c>
      <c r="K1712" s="76" t="str">
        <f>IF(ISBLANK(INDEX('Policy Characteristics'!E:E,MATCH($C1712,'Policy Characteristics'!$C:$C,0))),"",INDEX('Policy Characteristics'!E:E,MATCH($C1712,'Policy Characteristics'!$C:$C,0)))</f>
        <v>cross fuel tax</v>
      </c>
      <c r="L1712" s="205">
        <f>IF(ISBLANK(INDEX('Policy Characteristics'!F:F,MATCH($C1712,'Policy Characteristics'!$C:$C,0))),"",INDEX('Policy Characteristics'!F:F,MATCH($C1712,'Policy Characteristics'!$C:$C,0)))</f>
        <v>-0.9</v>
      </c>
      <c r="M1712" s="205">
        <f>IF(ISBLANK(INDEX('Policy Characteristics'!G:G,MATCH($C1712,'Policy Characteristics'!$C:$C,0))),"",INDEX('Policy Characteristics'!G:G,MATCH($C1712,'Policy Characteristics'!$C:$C,0)))</f>
        <v>0.9</v>
      </c>
      <c r="N1712" s="205">
        <f>IF(ISBLANK(INDEX('Policy Characteristics'!H:H,MATCH($C1712,'Policy Characteristics'!$C:$C,0))),"",INDEX('Policy Characteristics'!H:H,MATCH($C1712,'Policy Characteristics'!$C:$C,0)))</f>
        <v>0.01</v>
      </c>
      <c r="O1712" s="76" t="str">
        <f>IF(ISBLANK(INDEX('Policy Characteristics'!I:I,MATCH($C1712,'Policy Characteristics'!$C:$C,0))),"",INDEX('Policy Characteristics'!I:I,MATCH($C1712,'Policy Characteristics'!$C:$C,0)))</f>
        <v>% of BAU price</v>
      </c>
      <c r="P1712" s="76" t="str">
        <f>IF(ISBLANK(INDEX('Policy Characteristics'!J:J,MATCH($C1712,'Policy Characteristics'!$C:$C,0))),"",INDEX('Policy Characteristics'!J:J,MATCH($C1712,'Policy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12" s="76" t="str">
        <f>IF(ISBLANK(INDEX('Policy Characteristics'!K:K,MATCH($C1712,'Policy Characteristics'!$C:$C,0))),"",INDEX('Policy Characteristics'!K:K,MATCH($C1712,'Policy Characteristics'!$C:$C,0)))</f>
        <v>fuels.html#fuel-taxes</v>
      </c>
      <c r="R1712" s="76" t="str">
        <f>IF(ISBLANK(INDEX('Policy Characteristics'!L:L,MATCH($C1712,'Policy Characteristics'!$C:$C,0))),"",INDEX('Policy Characteristics'!L:L,MATCH($C1712,'Policy Characteristics'!$C:$C,0)))</f>
        <v>fuel-taxes.html</v>
      </c>
    </row>
    <row r="1713" spans="1:18" x14ac:dyDescent="0.25">
      <c r="A1713" s="76" t="str">
        <f>IF(ISBLANK(INDEX('Policy Characteristics'!A:A,MATCH($C1713,'Policy Characteristics'!$C:$C,0))),"",INDEX('Policy Characteristics'!A:A,MATCH($C1713,'Policy Characteristics'!$C:$C,0)))</f>
        <v>Cross-Sector</v>
      </c>
      <c r="B1713" s="200" t="str">
        <f>IF(ISBLANK(INDEX('Policy Characteristics'!B:B,MATCH($C1713,'Policy Characteristics'!$C:$C,0))),"",INDEX('Policy Characteristics'!B:B,MATCH($C1713,'Policy Characteristics'!$C:$C,0)))</f>
        <v>Fuel Taxes or Subsidies</v>
      </c>
      <c r="C1713" s="208" t="str">
        <f t="shared" si="54"/>
        <v>Additional Fuel Tax or Subsidy Rate by Fuel</v>
      </c>
      <c r="D1713" s="78" t="s">
        <v>75</v>
      </c>
      <c r="E1713" s="88" t="s">
        <v>330</v>
      </c>
      <c r="F1713" s="78" t="s">
        <v>99</v>
      </c>
      <c r="G1713" s="88" t="s">
        <v>4</v>
      </c>
      <c r="H1713" s="15">
        <v>743</v>
      </c>
      <c r="I1713" s="201" t="s">
        <v>44</v>
      </c>
      <c r="J1713" s="202" t="str">
        <f>IF(ISBLANK(INDEX('Policy Characteristics'!D:D,MATCH($C1713,'Policy Characteristics'!$C:$C,0))),"",INDEX('Policy Characteristics'!D:D,MATCH($C1713,'Policy Characteristics'!$C:$C,0)))</f>
        <v>Fuel Taxes or Subsidies</v>
      </c>
      <c r="K1713" s="76" t="str">
        <f>IF(ISBLANK(INDEX('Policy Characteristics'!E:E,MATCH($C1713,'Policy Characteristics'!$C:$C,0))),"",INDEX('Policy Characteristics'!E:E,MATCH($C1713,'Policy Characteristics'!$C:$C,0)))</f>
        <v>cross fuel tax</v>
      </c>
      <c r="L1713" s="205">
        <f>IF(ISBLANK(INDEX('Policy Characteristics'!F:F,MATCH($C1713,'Policy Characteristics'!$C:$C,0))),"",INDEX('Policy Characteristics'!F:F,MATCH($C1713,'Policy Characteristics'!$C:$C,0)))</f>
        <v>-0.9</v>
      </c>
      <c r="M1713" s="205">
        <f>IF(ISBLANK(INDEX('Policy Characteristics'!G:G,MATCH($C1713,'Policy Characteristics'!$C:$C,0))),"",INDEX('Policy Characteristics'!G:G,MATCH($C1713,'Policy Characteristics'!$C:$C,0)))</f>
        <v>0.9</v>
      </c>
      <c r="N1713" s="205">
        <f>IF(ISBLANK(INDEX('Policy Characteristics'!H:H,MATCH($C1713,'Policy Characteristics'!$C:$C,0))),"",INDEX('Policy Characteristics'!H:H,MATCH($C1713,'Policy Characteristics'!$C:$C,0)))</f>
        <v>0.01</v>
      </c>
      <c r="O1713" s="76" t="str">
        <f>IF(ISBLANK(INDEX('Policy Characteristics'!I:I,MATCH($C1713,'Policy Characteristics'!$C:$C,0))),"",INDEX('Policy Characteristics'!I:I,MATCH($C1713,'Policy Characteristics'!$C:$C,0)))</f>
        <v>% of BAU price</v>
      </c>
      <c r="P1713" s="76" t="str">
        <f>IF(ISBLANK(INDEX('Policy Characteristics'!J:J,MATCH($C1713,'Policy Characteristics'!$C:$C,0))),"",INDEX('Policy Characteristics'!J:J,MATCH($C1713,'Policy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13" s="76" t="str">
        <f>IF(ISBLANK(INDEX('Policy Characteristics'!K:K,MATCH($C1713,'Policy Characteristics'!$C:$C,0))),"",INDEX('Policy Characteristics'!K:K,MATCH($C1713,'Policy Characteristics'!$C:$C,0)))</f>
        <v>fuels.html#fuel-taxes</v>
      </c>
      <c r="R1713" s="76" t="str">
        <f>IF(ISBLANK(INDEX('Policy Characteristics'!L:L,MATCH($C1713,'Policy Characteristics'!$C:$C,0))),"",INDEX('Policy Characteristics'!L:L,MATCH($C1713,'Policy Characteristics'!$C:$C,0)))</f>
        <v>fuel-taxes.html</v>
      </c>
    </row>
    <row r="1714" spans="1:18" x14ac:dyDescent="0.25">
      <c r="A1714" s="76" t="str">
        <f>IF(ISBLANK(INDEX('Policy Characteristics'!A:A,MATCH($C1714,'Policy Characteristics'!$C:$C,0))),"",INDEX('Policy Characteristics'!A:A,MATCH($C1714,'Policy Characteristics'!$C:$C,0)))</f>
        <v>Cross-Sector</v>
      </c>
      <c r="B1714" s="200" t="str">
        <f>IF(ISBLANK(INDEX('Policy Characteristics'!B:B,MATCH($C1714,'Policy Characteristics'!$C:$C,0))),"",INDEX('Policy Characteristics'!B:B,MATCH($C1714,'Policy Characteristics'!$C:$C,0)))</f>
        <v>Fuel Taxes or Subsidies</v>
      </c>
      <c r="C1714" s="208" t="str">
        <f t="shared" si="54"/>
        <v>Additional Fuel Tax or Subsidy Rate by Fuel</v>
      </c>
      <c r="D1714" s="78" t="s">
        <v>440</v>
      </c>
      <c r="E1714" s="88" t="s">
        <v>330</v>
      </c>
      <c r="F1714" s="78" t="s">
        <v>441</v>
      </c>
      <c r="G1714" s="88" t="s">
        <v>4</v>
      </c>
      <c r="H1714" s="15">
        <v>744</v>
      </c>
      <c r="I1714" s="201" t="s">
        <v>44</v>
      </c>
      <c r="J1714" s="202" t="str">
        <f>IF(ISBLANK(INDEX('Policy Characteristics'!D:D,MATCH($C1714,'Policy Characteristics'!$C:$C,0))),"",INDEX('Policy Characteristics'!D:D,MATCH($C1714,'Policy Characteristics'!$C:$C,0)))</f>
        <v>Fuel Taxes or Subsidies</v>
      </c>
      <c r="K1714" s="76" t="str">
        <f>IF(ISBLANK(INDEX('Policy Characteristics'!E:E,MATCH($C1714,'Policy Characteristics'!$C:$C,0))),"",INDEX('Policy Characteristics'!E:E,MATCH($C1714,'Policy Characteristics'!$C:$C,0)))</f>
        <v>cross fuel tax</v>
      </c>
      <c r="L1714" s="205">
        <f>IF(ISBLANK(INDEX('Policy Characteristics'!F:F,MATCH($C1714,'Policy Characteristics'!$C:$C,0))),"",INDEX('Policy Characteristics'!F:F,MATCH($C1714,'Policy Characteristics'!$C:$C,0)))</f>
        <v>-0.9</v>
      </c>
      <c r="M1714" s="205">
        <f>IF(ISBLANK(INDEX('Policy Characteristics'!G:G,MATCH($C1714,'Policy Characteristics'!$C:$C,0))),"",INDEX('Policy Characteristics'!G:G,MATCH($C1714,'Policy Characteristics'!$C:$C,0)))</f>
        <v>0.9</v>
      </c>
      <c r="N1714" s="205">
        <f>IF(ISBLANK(INDEX('Policy Characteristics'!H:H,MATCH($C1714,'Policy Characteristics'!$C:$C,0))),"",INDEX('Policy Characteristics'!H:H,MATCH($C1714,'Policy Characteristics'!$C:$C,0)))</f>
        <v>0.01</v>
      </c>
      <c r="O1714" s="76" t="str">
        <f>IF(ISBLANK(INDEX('Policy Characteristics'!I:I,MATCH($C1714,'Policy Characteristics'!$C:$C,0))),"",INDEX('Policy Characteristics'!I:I,MATCH($C1714,'Policy Characteristics'!$C:$C,0)))</f>
        <v>% of BAU price</v>
      </c>
      <c r="P1714" s="76" t="str">
        <f>IF(ISBLANK(INDEX('Policy Characteristics'!J:J,MATCH($C1714,'Policy Characteristics'!$C:$C,0))),"",INDEX('Policy Characteristics'!J:J,MATCH($C1714,'Policy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14" s="76" t="str">
        <f>IF(ISBLANK(INDEX('Policy Characteristics'!K:K,MATCH($C1714,'Policy Characteristics'!$C:$C,0))),"",INDEX('Policy Characteristics'!K:K,MATCH($C1714,'Policy Characteristics'!$C:$C,0)))</f>
        <v>fuels.html#fuel-taxes</v>
      </c>
      <c r="R1714" s="76" t="str">
        <f>IF(ISBLANK(INDEX('Policy Characteristics'!L:L,MATCH($C1714,'Policy Characteristics'!$C:$C,0))),"",INDEX('Policy Characteristics'!L:L,MATCH($C1714,'Policy Characteristics'!$C:$C,0)))</f>
        <v>fuel-taxes.html</v>
      </c>
    </row>
    <row r="1715" spans="1:18" x14ac:dyDescent="0.25">
      <c r="A1715" s="76" t="str">
        <f>IF(ISBLANK(INDEX('Policy Characteristics'!A:A,MATCH($C1715,'Policy Characteristics'!$C:$C,0))),"",INDEX('Policy Characteristics'!A:A,MATCH($C1715,'Policy Characteristics'!$C:$C,0)))</f>
        <v>Cross-Sector</v>
      </c>
      <c r="B1715" s="200" t="str">
        <f>IF(ISBLANK(INDEX('Policy Characteristics'!B:B,MATCH($C1715,'Policy Characteristics'!$C:$C,0))),"",INDEX('Policy Characteristics'!B:B,MATCH($C1715,'Policy Characteristics'!$C:$C,0)))</f>
        <v>Fuel Taxes or Subsidies</v>
      </c>
      <c r="C1715" s="208" t="str">
        <f t="shared" si="54"/>
        <v>Additional Fuel Tax or Subsidy Rate by Fuel</v>
      </c>
      <c r="D1715" s="78" t="s">
        <v>708</v>
      </c>
      <c r="E1715" s="88" t="s">
        <v>330</v>
      </c>
      <c r="F1715" s="78" t="s">
        <v>712</v>
      </c>
      <c r="G1715" s="88" t="s">
        <v>4</v>
      </c>
      <c r="H1715" s="15">
        <v>745</v>
      </c>
      <c r="I1715" s="201" t="s">
        <v>44</v>
      </c>
      <c r="J1715" s="202" t="str">
        <f>IF(ISBLANK(INDEX('Policy Characteristics'!D:D,MATCH($C1715,'Policy Characteristics'!$C:$C,0))),"",INDEX('Policy Characteristics'!D:D,MATCH($C1715,'Policy Characteristics'!$C:$C,0)))</f>
        <v>Fuel Taxes or Subsidies</v>
      </c>
      <c r="K1715" s="76" t="str">
        <f>IF(ISBLANK(INDEX('Policy Characteristics'!E:E,MATCH($C1715,'Policy Characteristics'!$C:$C,0))),"",INDEX('Policy Characteristics'!E:E,MATCH($C1715,'Policy Characteristics'!$C:$C,0)))</f>
        <v>cross fuel tax</v>
      </c>
      <c r="L1715" s="205">
        <f>IF(ISBLANK(INDEX('Policy Characteristics'!F:F,MATCH($C1715,'Policy Characteristics'!$C:$C,0))),"",INDEX('Policy Characteristics'!F:F,MATCH($C1715,'Policy Characteristics'!$C:$C,0)))</f>
        <v>-0.9</v>
      </c>
      <c r="M1715" s="205">
        <f>IF(ISBLANK(INDEX('Policy Characteristics'!G:G,MATCH($C1715,'Policy Characteristics'!$C:$C,0))),"",INDEX('Policy Characteristics'!G:G,MATCH($C1715,'Policy Characteristics'!$C:$C,0)))</f>
        <v>0.9</v>
      </c>
      <c r="N1715" s="205">
        <f>IF(ISBLANK(INDEX('Policy Characteristics'!H:H,MATCH($C1715,'Policy Characteristics'!$C:$C,0))),"",INDEX('Policy Characteristics'!H:H,MATCH($C1715,'Policy Characteristics'!$C:$C,0)))</f>
        <v>0.01</v>
      </c>
      <c r="O1715" s="76" t="str">
        <f>IF(ISBLANK(INDEX('Policy Characteristics'!I:I,MATCH($C1715,'Policy Characteristics'!$C:$C,0))),"",INDEX('Policy Characteristics'!I:I,MATCH($C1715,'Policy Characteristics'!$C:$C,0)))</f>
        <v>% of BAU price</v>
      </c>
      <c r="P1715" s="76" t="str">
        <f>IF(ISBLANK(INDEX('Policy Characteristics'!J:J,MATCH($C1715,'Policy Characteristics'!$C:$C,0))),"",INDEX('Policy Characteristics'!J:J,MATCH($C1715,'Policy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15" s="76" t="str">
        <f>IF(ISBLANK(INDEX('Policy Characteristics'!K:K,MATCH($C1715,'Policy Characteristics'!$C:$C,0))),"",INDEX('Policy Characteristics'!K:K,MATCH($C1715,'Policy Characteristics'!$C:$C,0)))</f>
        <v>fuels.html#fuel-taxes</v>
      </c>
      <c r="R1715" s="76" t="str">
        <f>IF(ISBLANK(INDEX('Policy Characteristics'!L:L,MATCH($C1715,'Policy Characteristics'!$C:$C,0))),"",INDEX('Policy Characteristics'!L:L,MATCH($C1715,'Policy Characteristics'!$C:$C,0)))</f>
        <v>fuel-taxes.html</v>
      </c>
    </row>
    <row r="1716" spans="1:18" x14ac:dyDescent="0.25">
      <c r="A1716" s="76" t="str">
        <f>IF(ISBLANK(INDEX('Policy Characteristics'!A:A,MATCH($C1716,'Policy Characteristics'!$C:$C,0))),"",INDEX('Policy Characteristics'!A:A,MATCH($C1716,'Policy Characteristics'!$C:$C,0)))</f>
        <v>Cross-Sector</v>
      </c>
      <c r="B1716" s="200" t="str">
        <f>IF(ISBLANK(INDEX('Policy Characteristics'!B:B,MATCH($C1716,'Policy Characteristics'!$C:$C,0))),"",INDEX('Policy Characteristics'!B:B,MATCH($C1716,'Policy Characteristics'!$C:$C,0)))</f>
        <v>Fuel Taxes or Subsidies</v>
      </c>
      <c r="C1716" s="208" t="str">
        <f t="shared" si="54"/>
        <v>Additional Fuel Tax or Subsidy Rate by Fuel</v>
      </c>
      <c r="D1716" s="78" t="s">
        <v>718</v>
      </c>
      <c r="E1716" s="88" t="s">
        <v>330</v>
      </c>
      <c r="F1716" s="78" t="s">
        <v>719</v>
      </c>
      <c r="G1716" s="88" t="s">
        <v>4</v>
      </c>
      <c r="H1716" s="15">
        <v>746</v>
      </c>
      <c r="I1716" s="201" t="s">
        <v>44</v>
      </c>
      <c r="J1716" s="202" t="str">
        <f>IF(ISBLANK(INDEX('Policy Characteristics'!D:D,MATCH($C1716,'Policy Characteristics'!$C:$C,0))),"",INDEX('Policy Characteristics'!D:D,MATCH($C1716,'Policy Characteristics'!$C:$C,0)))</f>
        <v>Fuel Taxes or Subsidies</v>
      </c>
      <c r="K1716" s="76" t="str">
        <f>IF(ISBLANK(INDEX('Policy Characteristics'!E:E,MATCH($C1716,'Policy Characteristics'!$C:$C,0))),"",INDEX('Policy Characteristics'!E:E,MATCH($C1716,'Policy Characteristics'!$C:$C,0)))</f>
        <v>cross fuel tax</v>
      </c>
      <c r="L1716" s="205">
        <f>IF(ISBLANK(INDEX('Policy Characteristics'!F:F,MATCH($C1716,'Policy Characteristics'!$C:$C,0))),"",INDEX('Policy Characteristics'!F:F,MATCH($C1716,'Policy Characteristics'!$C:$C,0)))</f>
        <v>-0.9</v>
      </c>
      <c r="M1716" s="205">
        <f>IF(ISBLANK(INDEX('Policy Characteristics'!G:G,MATCH($C1716,'Policy Characteristics'!$C:$C,0))),"",INDEX('Policy Characteristics'!G:G,MATCH($C1716,'Policy Characteristics'!$C:$C,0)))</f>
        <v>0.9</v>
      </c>
      <c r="N1716" s="205">
        <f>IF(ISBLANK(INDEX('Policy Characteristics'!H:H,MATCH($C1716,'Policy Characteristics'!$C:$C,0))),"",INDEX('Policy Characteristics'!H:H,MATCH($C1716,'Policy Characteristics'!$C:$C,0)))</f>
        <v>0.01</v>
      </c>
      <c r="O1716" s="76" t="str">
        <f>IF(ISBLANK(INDEX('Policy Characteristics'!I:I,MATCH($C1716,'Policy Characteristics'!$C:$C,0))),"",INDEX('Policy Characteristics'!I:I,MATCH($C1716,'Policy Characteristics'!$C:$C,0)))</f>
        <v>% of BAU price</v>
      </c>
      <c r="P1716" s="76" t="str">
        <f>IF(ISBLANK(INDEX('Policy Characteristics'!J:J,MATCH($C1716,'Policy Characteristics'!$C:$C,0))),"",INDEX('Policy Characteristics'!J:J,MATCH($C1716,'Policy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16" s="76" t="str">
        <f>IF(ISBLANK(INDEX('Policy Characteristics'!K:K,MATCH($C1716,'Policy Characteristics'!$C:$C,0))),"",INDEX('Policy Characteristics'!K:K,MATCH($C1716,'Policy Characteristics'!$C:$C,0)))</f>
        <v>fuels.html#fuel-taxes</v>
      </c>
      <c r="R1716" s="76" t="str">
        <f>IF(ISBLANK(INDEX('Policy Characteristics'!L:L,MATCH($C1716,'Policy Characteristics'!$C:$C,0))),"",INDEX('Policy Characteristics'!L:L,MATCH($C1716,'Policy Characteristics'!$C:$C,0)))</f>
        <v>fuel-taxes.html</v>
      </c>
    </row>
    <row r="1717" spans="1:18" x14ac:dyDescent="0.25">
      <c r="A1717" s="76" t="str">
        <f>IF(ISBLANK(INDEX('Policy Characteristics'!A:A,MATCH($C1717,'Policy Characteristics'!$C:$C,0))),"",INDEX('Policy Characteristics'!A:A,MATCH($C1717,'Policy Characteristics'!$C:$C,0)))</f>
        <v>Cross-Sector</v>
      </c>
      <c r="B1717" s="200" t="str">
        <f>IF(ISBLANK(INDEX('Policy Characteristics'!B:B,MATCH($C1717,'Policy Characteristics'!$C:$C,0))),"",INDEX('Policy Characteristics'!B:B,MATCH($C1717,'Policy Characteristics'!$C:$C,0)))</f>
        <v>Fuel Taxes or Subsidies</v>
      </c>
      <c r="C1717" s="208" t="str">
        <f t="shared" si="54"/>
        <v>Additional Fuel Tax or Subsidy Rate by Fuel</v>
      </c>
      <c r="D1717" s="78" t="s">
        <v>709</v>
      </c>
      <c r="E1717" s="88" t="s">
        <v>330</v>
      </c>
      <c r="F1717" s="78" t="s">
        <v>713</v>
      </c>
      <c r="G1717" s="88" t="s">
        <v>4</v>
      </c>
      <c r="H1717" s="15">
        <v>747</v>
      </c>
      <c r="I1717" s="201" t="s">
        <v>44</v>
      </c>
      <c r="J1717" s="202" t="str">
        <f>IF(ISBLANK(INDEX('Policy Characteristics'!D:D,MATCH($C1717,'Policy Characteristics'!$C:$C,0))),"",INDEX('Policy Characteristics'!D:D,MATCH($C1717,'Policy Characteristics'!$C:$C,0)))</f>
        <v>Fuel Taxes or Subsidies</v>
      </c>
      <c r="K1717" s="76" t="str">
        <f>IF(ISBLANK(INDEX('Policy Characteristics'!E:E,MATCH($C1717,'Policy Characteristics'!$C:$C,0))),"",INDEX('Policy Characteristics'!E:E,MATCH($C1717,'Policy Characteristics'!$C:$C,0)))</f>
        <v>cross fuel tax</v>
      </c>
      <c r="L1717" s="205">
        <f>IF(ISBLANK(INDEX('Policy Characteristics'!F:F,MATCH($C1717,'Policy Characteristics'!$C:$C,0))),"",INDEX('Policy Characteristics'!F:F,MATCH($C1717,'Policy Characteristics'!$C:$C,0)))</f>
        <v>-0.9</v>
      </c>
      <c r="M1717" s="205">
        <f>IF(ISBLANK(INDEX('Policy Characteristics'!G:G,MATCH($C1717,'Policy Characteristics'!$C:$C,0))),"",INDEX('Policy Characteristics'!G:G,MATCH($C1717,'Policy Characteristics'!$C:$C,0)))</f>
        <v>0.9</v>
      </c>
      <c r="N1717" s="205">
        <f>IF(ISBLANK(INDEX('Policy Characteristics'!H:H,MATCH($C1717,'Policy Characteristics'!$C:$C,0))),"",INDEX('Policy Characteristics'!H:H,MATCH($C1717,'Policy Characteristics'!$C:$C,0)))</f>
        <v>0.01</v>
      </c>
      <c r="O1717" s="76" t="str">
        <f>IF(ISBLANK(INDEX('Policy Characteristics'!I:I,MATCH($C1717,'Policy Characteristics'!$C:$C,0))),"",INDEX('Policy Characteristics'!I:I,MATCH($C1717,'Policy Characteristics'!$C:$C,0)))</f>
        <v>% of BAU price</v>
      </c>
      <c r="P1717" s="76" t="str">
        <f>IF(ISBLANK(INDEX('Policy Characteristics'!J:J,MATCH($C1717,'Policy Characteristics'!$C:$C,0))),"",INDEX('Policy Characteristics'!J:J,MATCH($C1717,'Policy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17" s="76" t="str">
        <f>IF(ISBLANK(INDEX('Policy Characteristics'!K:K,MATCH($C1717,'Policy Characteristics'!$C:$C,0))),"",INDEX('Policy Characteristics'!K:K,MATCH($C1717,'Policy Characteristics'!$C:$C,0)))</f>
        <v>fuels.html#fuel-taxes</v>
      </c>
      <c r="R1717" s="76" t="str">
        <f>IF(ISBLANK(INDEX('Policy Characteristics'!L:L,MATCH($C1717,'Policy Characteristics'!$C:$C,0))),"",INDEX('Policy Characteristics'!L:L,MATCH($C1717,'Policy Characteristics'!$C:$C,0)))</f>
        <v>fuel-taxes.html</v>
      </c>
    </row>
    <row r="1718" spans="1:18" x14ac:dyDescent="0.25">
      <c r="A1718" s="76" t="str">
        <f>IF(ISBLANK(INDEX('Policy Characteristics'!A:A,MATCH($C1718,'Policy Characteristics'!$C:$C,0))),"",INDEX('Policy Characteristics'!A:A,MATCH($C1718,'Policy Characteristics'!$C:$C,0)))</f>
        <v>Cross-Sector</v>
      </c>
      <c r="B1718" s="200" t="str">
        <f>IF(ISBLANK(INDEX('Policy Characteristics'!B:B,MATCH($C1718,'Policy Characteristics'!$C:$C,0))),"",INDEX('Policy Characteristics'!B:B,MATCH($C1718,'Policy Characteristics'!$C:$C,0)))</f>
        <v>Fuel Taxes or Subsidies</v>
      </c>
      <c r="C1718" s="208" t="str">
        <f t="shared" si="54"/>
        <v>Additional Fuel Tax or Subsidy Rate by Fuel</v>
      </c>
      <c r="D1718" s="78" t="s">
        <v>710</v>
      </c>
      <c r="E1718" s="88" t="s">
        <v>330</v>
      </c>
      <c r="F1718" s="78" t="s">
        <v>714</v>
      </c>
      <c r="G1718" s="88" t="s">
        <v>4</v>
      </c>
      <c r="H1718" s="15">
        <v>748</v>
      </c>
      <c r="I1718" s="201" t="s">
        <v>44</v>
      </c>
      <c r="J1718" s="202" t="str">
        <f>IF(ISBLANK(INDEX('Policy Characteristics'!D:D,MATCH($C1718,'Policy Characteristics'!$C:$C,0))),"",INDEX('Policy Characteristics'!D:D,MATCH($C1718,'Policy Characteristics'!$C:$C,0)))</f>
        <v>Fuel Taxes or Subsidies</v>
      </c>
      <c r="K1718" s="76" t="str">
        <f>IF(ISBLANK(INDEX('Policy Characteristics'!E:E,MATCH($C1718,'Policy Characteristics'!$C:$C,0))),"",INDEX('Policy Characteristics'!E:E,MATCH($C1718,'Policy Characteristics'!$C:$C,0)))</f>
        <v>cross fuel tax</v>
      </c>
      <c r="L1718" s="205">
        <f>IF(ISBLANK(INDEX('Policy Characteristics'!F:F,MATCH($C1718,'Policy Characteristics'!$C:$C,0))),"",INDEX('Policy Characteristics'!F:F,MATCH($C1718,'Policy Characteristics'!$C:$C,0)))</f>
        <v>-0.9</v>
      </c>
      <c r="M1718" s="205">
        <f>IF(ISBLANK(INDEX('Policy Characteristics'!G:G,MATCH($C1718,'Policy Characteristics'!$C:$C,0))),"",INDEX('Policy Characteristics'!G:G,MATCH($C1718,'Policy Characteristics'!$C:$C,0)))</f>
        <v>0.9</v>
      </c>
      <c r="N1718" s="205">
        <f>IF(ISBLANK(INDEX('Policy Characteristics'!H:H,MATCH($C1718,'Policy Characteristics'!$C:$C,0))),"",INDEX('Policy Characteristics'!H:H,MATCH($C1718,'Policy Characteristics'!$C:$C,0)))</f>
        <v>0.01</v>
      </c>
      <c r="O1718" s="76" t="str">
        <f>IF(ISBLANK(INDEX('Policy Characteristics'!I:I,MATCH($C1718,'Policy Characteristics'!$C:$C,0))),"",INDEX('Policy Characteristics'!I:I,MATCH($C1718,'Policy Characteristics'!$C:$C,0)))</f>
        <v>% of BAU price</v>
      </c>
      <c r="P1718" s="76" t="str">
        <f>IF(ISBLANK(INDEX('Policy Characteristics'!J:J,MATCH($C1718,'Policy Characteristics'!$C:$C,0))),"",INDEX('Policy Characteristics'!J:J,MATCH($C1718,'Policy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18" s="76" t="str">
        <f>IF(ISBLANK(INDEX('Policy Characteristics'!K:K,MATCH($C1718,'Policy Characteristics'!$C:$C,0))),"",INDEX('Policy Characteristics'!K:K,MATCH($C1718,'Policy Characteristics'!$C:$C,0)))</f>
        <v>fuels.html#fuel-taxes</v>
      </c>
      <c r="R1718" s="76" t="str">
        <f>IF(ISBLANK(INDEX('Policy Characteristics'!L:L,MATCH($C1718,'Policy Characteristics'!$C:$C,0))),"",INDEX('Policy Characteristics'!L:L,MATCH($C1718,'Policy Characteristics'!$C:$C,0)))</f>
        <v>fuel-taxes.html</v>
      </c>
    </row>
    <row r="1719" spans="1:18" x14ac:dyDescent="0.25">
      <c r="A1719" s="76" t="str">
        <f>IF(ISBLANK(INDEX('Policy Characteristics'!A:A,MATCH($C1719,'Policy Characteristics'!$C:$C,0))),"",INDEX('Policy Characteristics'!A:A,MATCH($C1719,'Policy Characteristics'!$C:$C,0)))</f>
        <v>Cross-Sector</v>
      </c>
      <c r="B1719" s="200" t="str">
        <f>IF(ISBLANK(INDEX('Policy Characteristics'!B:B,MATCH($C1719,'Policy Characteristics'!$C:$C,0))),"",INDEX('Policy Characteristics'!B:B,MATCH($C1719,'Policy Characteristics'!$C:$C,0)))</f>
        <v>Fuel Taxes or Subsidies</v>
      </c>
      <c r="C1719" s="208" t="str">
        <f t="shared" si="54"/>
        <v>Additional Fuel Tax or Subsidy Rate by Fuel</v>
      </c>
      <c r="D1719" s="78" t="s">
        <v>711</v>
      </c>
      <c r="E1719" s="88" t="s">
        <v>330</v>
      </c>
      <c r="F1719" s="78" t="s">
        <v>715</v>
      </c>
      <c r="G1719" s="88" t="s">
        <v>4</v>
      </c>
      <c r="H1719" s="15">
        <v>749</v>
      </c>
      <c r="I1719" s="201" t="s">
        <v>43</v>
      </c>
      <c r="J1719" s="202" t="str">
        <f>IF(ISBLANK(INDEX('Policy Characteristics'!D:D,MATCH($C1719,'Policy Characteristics'!$C:$C,0))),"",INDEX('Policy Characteristics'!D:D,MATCH($C1719,'Policy Characteristics'!$C:$C,0)))</f>
        <v>Fuel Taxes or Subsidies</v>
      </c>
      <c r="K1719" s="76" t="str">
        <f>IF(ISBLANK(INDEX('Policy Characteristics'!E:E,MATCH($C1719,'Policy Characteristics'!$C:$C,0))),"",INDEX('Policy Characteristics'!E:E,MATCH($C1719,'Policy Characteristics'!$C:$C,0)))</f>
        <v>cross fuel tax</v>
      </c>
      <c r="L1719" s="205">
        <f>IF(ISBLANK(INDEX('Policy Characteristics'!F:F,MATCH($C1719,'Policy Characteristics'!$C:$C,0))),"",INDEX('Policy Characteristics'!F:F,MATCH($C1719,'Policy Characteristics'!$C:$C,0)))</f>
        <v>-0.9</v>
      </c>
      <c r="M1719" s="205">
        <f>IF(ISBLANK(INDEX('Policy Characteristics'!G:G,MATCH($C1719,'Policy Characteristics'!$C:$C,0))),"",INDEX('Policy Characteristics'!G:G,MATCH($C1719,'Policy Characteristics'!$C:$C,0)))</f>
        <v>0.9</v>
      </c>
      <c r="N1719" s="205">
        <f>IF(ISBLANK(INDEX('Policy Characteristics'!H:H,MATCH($C1719,'Policy Characteristics'!$C:$C,0))),"",INDEX('Policy Characteristics'!H:H,MATCH($C1719,'Policy Characteristics'!$C:$C,0)))</f>
        <v>0.01</v>
      </c>
      <c r="O1719" s="76" t="str">
        <f>IF(ISBLANK(INDEX('Policy Characteristics'!I:I,MATCH($C1719,'Policy Characteristics'!$C:$C,0))),"",INDEX('Policy Characteristics'!I:I,MATCH($C1719,'Policy Characteristics'!$C:$C,0)))</f>
        <v>% of BAU price</v>
      </c>
      <c r="P1719" s="76" t="str">
        <f>IF(ISBLANK(INDEX('Policy Characteristics'!J:J,MATCH($C1719,'Policy Characteristics'!$C:$C,0))),"",INDEX('Policy Characteristics'!J:J,MATCH($C1719,'Policy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19" s="76" t="str">
        <f>IF(ISBLANK(INDEX('Policy Characteristics'!K:K,MATCH($C1719,'Policy Characteristics'!$C:$C,0))),"",INDEX('Policy Characteristics'!K:K,MATCH($C1719,'Policy Characteristics'!$C:$C,0)))</f>
        <v>fuels.html#fuel-taxes</v>
      </c>
      <c r="R1719" s="76" t="str">
        <f>IF(ISBLANK(INDEX('Policy Characteristics'!L:L,MATCH($C1719,'Policy Characteristics'!$C:$C,0))),"",INDEX('Policy Characteristics'!L:L,MATCH($C1719,'Policy Characteristics'!$C:$C,0)))</f>
        <v>fuel-taxes.html</v>
      </c>
    </row>
    <row r="1720" spans="1:18" s="76" customFormat="1" x14ac:dyDescent="0.25">
      <c r="A1720" s="76" t="str">
        <f>IF(ISBLANK(INDEX('Policy Characteristics'!A:A,MATCH($C1720,'Policy Characteristics'!$C:$C,0))),"",INDEX('Policy Characteristics'!A:A,MATCH($C1720,'Policy Characteristics'!$C:$C,0)))</f>
        <v>Cross-Sector</v>
      </c>
      <c r="B1720" s="200" t="str">
        <f>IF(ISBLANK(INDEX('Policy Characteristics'!B:B,MATCH($C1720,'Policy Characteristics'!$C:$C,0))),"",INDEX('Policy Characteristics'!B:B,MATCH($C1720,'Policy Characteristics'!$C:$C,0)))</f>
        <v>Fuel Taxes or Subsidies</v>
      </c>
      <c r="C1720" s="208" t="str">
        <f t="shared" si="54"/>
        <v>Additional Fuel Tax or Subsidy Rate by Fuel</v>
      </c>
      <c r="D1720" s="88" t="s">
        <v>52</v>
      </c>
      <c r="E1720" s="88" t="s">
        <v>338</v>
      </c>
      <c r="F1720" s="88" t="s">
        <v>93</v>
      </c>
      <c r="G1720" s="88" t="s">
        <v>93</v>
      </c>
      <c r="H1720" s="15">
        <v>2314</v>
      </c>
      <c r="I1720" s="213" t="s">
        <v>44</v>
      </c>
      <c r="J1720" s="202" t="str">
        <f>IF(ISBLANK(INDEX('Policy Characteristics'!D:D,MATCH($C1720,'Policy Characteristics'!$C:$C,0))),"",INDEX('Policy Characteristics'!D:D,MATCH($C1720,'Policy Characteristics'!$C:$C,0)))</f>
        <v>Fuel Taxes or Subsidies</v>
      </c>
      <c r="K1720" s="76" t="str">
        <f>IF(ISBLANK(INDEX('Policy Characteristics'!E:E,MATCH($C1720,'Policy Characteristics'!$C:$C,0))),"",INDEX('Policy Characteristics'!E:E,MATCH($C1720,'Policy Characteristics'!$C:$C,0)))</f>
        <v>cross fuel tax</v>
      </c>
      <c r="L1720" s="205">
        <f>IF(ISBLANK(INDEX('Policy Characteristics'!F:F,MATCH($C1720,'Policy Characteristics'!$C:$C,0))),"",INDEX('Policy Characteristics'!F:F,MATCH($C1720,'Policy Characteristics'!$C:$C,0)))</f>
        <v>-0.9</v>
      </c>
      <c r="M1720" s="205">
        <f>IF(ISBLANK(INDEX('Policy Characteristics'!G:G,MATCH($C1720,'Policy Characteristics'!$C:$C,0))),"",INDEX('Policy Characteristics'!G:G,MATCH($C1720,'Policy Characteristics'!$C:$C,0)))</f>
        <v>0.9</v>
      </c>
      <c r="N1720" s="205">
        <f>IF(ISBLANK(INDEX('Policy Characteristics'!H:H,MATCH($C1720,'Policy Characteristics'!$C:$C,0))),"",INDEX('Policy Characteristics'!H:H,MATCH($C1720,'Policy Characteristics'!$C:$C,0)))</f>
        <v>0.01</v>
      </c>
      <c r="O1720" s="76" t="str">
        <f>IF(ISBLANK(INDEX('Policy Characteristics'!I:I,MATCH($C1720,'Policy Characteristics'!$C:$C,0))),"",INDEX('Policy Characteristics'!I:I,MATCH($C1720,'Policy Characteristics'!$C:$C,0)))</f>
        <v>% of BAU price</v>
      </c>
      <c r="P1720" s="76" t="str">
        <f>IF(ISBLANK(INDEX('Policy Characteristics'!J:J,MATCH($C1720,'Policy Characteristics'!$C:$C,0))),"",INDEX('Policy Characteristics'!J:J,MATCH($C1720,'Policy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20" s="76" t="str">
        <f>IF(ISBLANK(INDEX('Policy Characteristics'!K:K,MATCH($C1720,'Policy Characteristics'!$C:$C,0))),"",INDEX('Policy Characteristics'!K:K,MATCH($C1720,'Policy Characteristics'!$C:$C,0)))</f>
        <v>fuels.html#fuel-taxes</v>
      </c>
      <c r="R1720" s="76" t="str">
        <f>IF(ISBLANK(INDEX('Policy Characteristics'!L:L,MATCH($C1720,'Policy Characteristics'!$C:$C,0))),"",INDEX('Policy Characteristics'!L:L,MATCH($C1720,'Policy Characteristics'!$C:$C,0)))</f>
        <v>fuel-taxes.html</v>
      </c>
    </row>
    <row r="1721" spans="1:18" s="76" customFormat="1" x14ac:dyDescent="0.25">
      <c r="A1721" s="76" t="str">
        <f>IF(ISBLANK(INDEX('Policy Characteristics'!A:A,MATCH($C1721,'Policy Characteristics'!$C:$C,0))),"",INDEX('Policy Characteristics'!A:A,MATCH($C1721,'Policy Characteristics'!$C:$C,0)))</f>
        <v>Cross-Sector</v>
      </c>
      <c r="B1721" s="200" t="str">
        <f>IF(ISBLANK(INDEX('Policy Characteristics'!B:B,MATCH($C1721,'Policy Characteristics'!$C:$C,0))),"",INDEX('Policy Characteristics'!B:B,MATCH($C1721,'Policy Characteristics'!$C:$C,0)))</f>
        <v>Fuel Taxes or Subsidies</v>
      </c>
      <c r="C1721" s="208" t="str">
        <f t="shared" si="54"/>
        <v>Additional Fuel Tax or Subsidy Rate by Fuel</v>
      </c>
      <c r="D1721" s="78" t="s">
        <v>447</v>
      </c>
      <c r="E1721" s="88" t="s">
        <v>338</v>
      </c>
      <c r="F1721" s="78" t="s">
        <v>444</v>
      </c>
      <c r="G1721" s="88" t="s">
        <v>93</v>
      </c>
      <c r="H1721" s="15">
        <v>2315</v>
      </c>
      <c r="I1721" s="201" t="s">
        <v>43</v>
      </c>
      <c r="J1721" s="202" t="str">
        <f>IF(ISBLANK(INDEX('Policy Characteristics'!D:D,MATCH($C1721,'Policy Characteristics'!$C:$C,0))),"",INDEX('Policy Characteristics'!D:D,MATCH($C1721,'Policy Characteristics'!$C:$C,0)))</f>
        <v>Fuel Taxes or Subsidies</v>
      </c>
      <c r="K1721" s="76" t="str">
        <f>IF(ISBLANK(INDEX('Policy Characteristics'!E:E,MATCH($C1721,'Policy Characteristics'!$C:$C,0))),"",INDEX('Policy Characteristics'!E:E,MATCH($C1721,'Policy Characteristics'!$C:$C,0)))</f>
        <v>cross fuel tax</v>
      </c>
      <c r="L1721" s="205">
        <f>IF(ISBLANK(INDEX('Policy Characteristics'!F:F,MATCH($C1721,'Policy Characteristics'!$C:$C,0))),"",INDEX('Policy Characteristics'!F:F,MATCH($C1721,'Policy Characteristics'!$C:$C,0)))</f>
        <v>-0.9</v>
      </c>
      <c r="M1721" s="205">
        <f>IF(ISBLANK(INDEX('Policy Characteristics'!G:G,MATCH($C1721,'Policy Characteristics'!$C:$C,0))),"",INDEX('Policy Characteristics'!G:G,MATCH($C1721,'Policy Characteristics'!$C:$C,0)))</f>
        <v>0.9</v>
      </c>
      <c r="N1721" s="205">
        <f>IF(ISBLANK(INDEX('Policy Characteristics'!H:H,MATCH($C1721,'Policy Characteristics'!$C:$C,0))),"",INDEX('Policy Characteristics'!H:H,MATCH($C1721,'Policy Characteristics'!$C:$C,0)))</f>
        <v>0.01</v>
      </c>
      <c r="O1721" s="76" t="str">
        <f>IF(ISBLANK(INDEX('Policy Characteristics'!I:I,MATCH($C1721,'Policy Characteristics'!$C:$C,0))),"",INDEX('Policy Characteristics'!I:I,MATCH($C1721,'Policy Characteristics'!$C:$C,0)))</f>
        <v>% of BAU price</v>
      </c>
      <c r="P1721" s="76" t="str">
        <f>IF(ISBLANK(INDEX('Policy Characteristics'!J:J,MATCH($C1721,'Policy Characteristics'!$C:$C,0))),"",INDEX('Policy Characteristics'!J:J,MATCH($C1721,'Policy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21" s="76" t="str">
        <f>IF(ISBLANK(INDEX('Policy Characteristics'!K:K,MATCH($C1721,'Policy Characteristics'!$C:$C,0))),"",INDEX('Policy Characteristics'!K:K,MATCH($C1721,'Policy Characteristics'!$C:$C,0)))</f>
        <v>fuels.html#fuel-taxes</v>
      </c>
      <c r="R1721" s="76" t="str">
        <f>IF(ISBLANK(INDEX('Policy Characteristics'!L:L,MATCH($C1721,'Policy Characteristics'!$C:$C,0))),"",INDEX('Policy Characteristics'!L:L,MATCH($C1721,'Policy Characteristics'!$C:$C,0)))</f>
        <v>fuel-taxes.html</v>
      </c>
    </row>
    <row r="1722" spans="1:18" s="76" customFormat="1" x14ac:dyDescent="0.25">
      <c r="A1722" s="76" t="str">
        <f>IF(ISBLANK(INDEX('Policy Characteristics'!A:A,MATCH($C1722,'Policy Characteristics'!$C:$C,0))),"",INDEX('Policy Characteristics'!A:A,MATCH($C1722,'Policy Characteristics'!$C:$C,0)))</f>
        <v>Cross-Sector</v>
      </c>
      <c r="B1722" s="200" t="str">
        <f>IF(ISBLANK(INDEX('Policy Characteristics'!B:B,MATCH($C1722,'Policy Characteristics'!$C:$C,0))),"",INDEX('Policy Characteristics'!B:B,MATCH($C1722,'Policy Characteristics'!$C:$C,0)))</f>
        <v>Fuel Taxes or Subsidies</v>
      </c>
      <c r="C1722" s="208" t="str">
        <f t="shared" si="54"/>
        <v>Additional Fuel Tax or Subsidy Rate by Fuel</v>
      </c>
      <c r="D1722" s="78" t="s">
        <v>46</v>
      </c>
      <c r="E1722" s="88" t="s">
        <v>338</v>
      </c>
      <c r="F1722" s="78" t="s">
        <v>87</v>
      </c>
      <c r="G1722" s="88" t="s">
        <v>93</v>
      </c>
      <c r="H1722" s="15">
        <v>2316</v>
      </c>
      <c r="I1722" s="201" t="s">
        <v>43</v>
      </c>
      <c r="J1722" s="202" t="str">
        <f>IF(ISBLANK(INDEX('Policy Characteristics'!D:D,MATCH($C1722,'Policy Characteristics'!$C:$C,0))),"",INDEX('Policy Characteristics'!D:D,MATCH($C1722,'Policy Characteristics'!$C:$C,0)))</f>
        <v>Fuel Taxes or Subsidies</v>
      </c>
      <c r="K1722" s="76" t="str">
        <f>IF(ISBLANK(INDEX('Policy Characteristics'!E:E,MATCH($C1722,'Policy Characteristics'!$C:$C,0))),"",INDEX('Policy Characteristics'!E:E,MATCH($C1722,'Policy Characteristics'!$C:$C,0)))</f>
        <v>cross fuel tax</v>
      </c>
      <c r="L1722" s="205">
        <f>IF(ISBLANK(INDEX('Policy Characteristics'!F:F,MATCH($C1722,'Policy Characteristics'!$C:$C,0))),"",INDEX('Policy Characteristics'!F:F,MATCH($C1722,'Policy Characteristics'!$C:$C,0)))</f>
        <v>-0.9</v>
      </c>
      <c r="M1722" s="205">
        <f>IF(ISBLANK(INDEX('Policy Characteristics'!G:G,MATCH($C1722,'Policy Characteristics'!$C:$C,0))),"",INDEX('Policy Characteristics'!G:G,MATCH($C1722,'Policy Characteristics'!$C:$C,0)))</f>
        <v>0.9</v>
      </c>
      <c r="N1722" s="205">
        <f>IF(ISBLANK(INDEX('Policy Characteristics'!H:H,MATCH($C1722,'Policy Characteristics'!$C:$C,0))),"",INDEX('Policy Characteristics'!H:H,MATCH($C1722,'Policy Characteristics'!$C:$C,0)))</f>
        <v>0.01</v>
      </c>
      <c r="O1722" s="76" t="str">
        <f>IF(ISBLANK(INDEX('Policy Characteristics'!I:I,MATCH($C1722,'Policy Characteristics'!$C:$C,0))),"",INDEX('Policy Characteristics'!I:I,MATCH($C1722,'Policy Characteristics'!$C:$C,0)))</f>
        <v>% of BAU price</v>
      </c>
      <c r="P1722" s="76" t="str">
        <f>IF(ISBLANK(INDEX('Policy Characteristics'!J:J,MATCH($C1722,'Policy Characteristics'!$C:$C,0))),"",INDEX('Policy Characteristics'!J:J,MATCH($C1722,'Policy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22" s="76" t="str">
        <f>IF(ISBLANK(INDEX('Policy Characteristics'!K:K,MATCH($C1722,'Policy Characteristics'!$C:$C,0))),"",INDEX('Policy Characteristics'!K:K,MATCH($C1722,'Policy Characteristics'!$C:$C,0)))</f>
        <v>fuels.html#fuel-taxes</v>
      </c>
      <c r="R1722" s="76" t="str">
        <f>IF(ISBLANK(INDEX('Policy Characteristics'!L:L,MATCH($C1722,'Policy Characteristics'!$C:$C,0))),"",INDEX('Policy Characteristics'!L:L,MATCH($C1722,'Policy Characteristics'!$C:$C,0)))</f>
        <v>fuel-taxes.html</v>
      </c>
    </row>
    <row r="1723" spans="1:18" s="76" customFormat="1" x14ac:dyDescent="0.25">
      <c r="A1723" s="76" t="str">
        <f>IF(ISBLANK(INDEX('Policy Characteristics'!A:A,MATCH($C1723,'Policy Characteristics'!$C:$C,0))),"",INDEX('Policy Characteristics'!A:A,MATCH($C1723,'Policy Characteristics'!$C:$C,0)))</f>
        <v>Cross-Sector</v>
      </c>
      <c r="B1723" s="200" t="str">
        <f>IF(ISBLANK(INDEX('Policy Characteristics'!B:B,MATCH($C1723,'Policy Characteristics'!$C:$C,0))),"",INDEX('Policy Characteristics'!B:B,MATCH($C1723,'Policy Characteristics'!$C:$C,0)))</f>
        <v>Fuel Taxes or Subsidies</v>
      </c>
      <c r="C1723" s="208" t="str">
        <f t="shared" si="54"/>
        <v>Additional Fuel Tax or Subsidy Rate by Fuel</v>
      </c>
      <c r="D1723" s="78" t="s">
        <v>47</v>
      </c>
      <c r="E1723" s="88" t="s">
        <v>338</v>
      </c>
      <c r="F1723" s="78" t="s">
        <v>88</v>
      </c>
      <c r="G1723" s="88" t="s">
        <v>93</v>
      </c>
      <c r="H1723" s="15">
        <v>2317</v>
      </c>
      <c r="I1723" s="201" t="s">
        <v>44</v>
      </c>
      <c r="J1723" s="202" t="str">
        <f>IF(ISBLANK(INDEX('Policy Characteristics'!D:D,MATCH($C1723,'Policy Characteristics'!$C:$C,0))),"",INDEX('Policy Characteristics'!D:D,MATCH($C1723,'Policy Characteristics'!$C:$C,0)))</f>
        <v>Fuel Taxes or Subsidies</v>
      </c>
      <c r="K1723" s="76" t="str">
        <f>IF(ISBLANK(INDEX('Policy Characteristics'!E:E,MATCH($C1723,'Policy Characteristics'!$C:$C,0))),"",INDEX('Policy Characteristics'!E:E,MATCH($C1723,'Policy Characteristics'!$C:$C,0)))</f>
        <v>cross fuel tax</v>
      </c>
      <c r="L1723" s="205">
        <f>IF(ISBLANK(INDEX('Policy Characteristics'!F:F,MATCH($C1723,'Policy Characteristics'!$C:$C,0))),"",INDEX('Policy Characteristics'!F:F,MATCH($C1723,'Policy Characteristics'!$C:$C,0)))</f>
        <v>-0.9</v>
      </c>
      <c r="M1723" s="205">
        <f>IF(ISBLANK(INDEX('Policy Characteristics'!G:G,MATCH($C1723,'Policy Characteristics'!$C:$C,0))),"",INDEX('Policy Characteristics'!G:G,MATCH($C1723,'Policy Characteristics'!$C:$C,0)))</f>
        <v>0.9</v>
      </c>
      <c r="N1723" s="205">
        <f>IF(ISBLANK(INDEX('Policy Characteristics'!H:H,MATCH($C1723,'Policy Characteristics'!$C:$C,0))),"",INDEX('Policy Characteristics'!H:H,MATCH($C1723,'Policy Characteristics'!$C:$C,0)))</f>
        <v>0.01</v>
      </c>
      <c r="O1723" s="76" t="str">
        <f>IF(ISBLANK(INDEX('Policy Characteristics'!I:I,MATCH($C1723,'Policy Characteristics'!$C:$C,0))),"",INDEX('Policy Characteristics'!I:I,MATCH($C1723,'Policy Characteristics'!$C:$C,0)))</f>
        <v>% of BAU price</v>
      </c>
      <c r="P1723" s="76" t="str">
        <f>IF(ISBLANK(INDEX('Policy Characteristics'!J:J,MATCH($C1723,'Policy Characteristics'!$C:$C,0))),"",INDEX('Policy Characteristics'!J:J,MATCH($C1723,'Policy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23" s="76" t="str">
        <f>IF(ISBLANK(INDEX('Policy Characteristics'!K:K,MATCH($C1723,'Policy Characteristics'!$C:$C,0))),"",INDEX('Policy Characteristics'!K:K,MATCH($C1723,'Policy Characteristics'!$C:$C,0)))</f>
        <v>fuels.html#fuel-taxes</v>
      </c>
      <c r="R1723" s="76" t="str">
        <f>IF(ISBLANK(INDEX('Policy Characteristics'!L:L,MATCH($C1723,'Policy Characteristics'!$C:$C,0))),"",INDEX('Policy Characteristics'!L:L,MATCH($C1723,'Policy Characteristics'!$C:$C,0)))</f>
        <v>fuel-taxes.html</v>
      </c>
    </row>
    <row r="1724" spans="1:18" s="76" customFormat="1" x14ac:dyDescent="0.25">
      <c r="A1724" s="76" t="str">
        <f>IF(ISBLANK(INDEX('Policy Characteristics'!A:A,MATCH($C1724,'Policy Characteristics'!$C:$C,0))),"",INDEX('Policy Characteristics'!A:A,MATCH($C1724,'Policy Characteristics'!$C:$C,0)))</f>
        <v>Cross-Sector</v>
      </c>
      <c r="B1724" s="200" t="str">
        <f>IF(ISBLANK(INDEX('Policy Characteristics'!B:B,MATCH($C1724,'Policy Characteristics'!$C:$C,0))),"",INDEX('Policy Characteristics'!B:B,MATCH($C1724,'Policy Characteristics'!$C:$C,0)))</f>
        <v>Fuel Taxes or Subsidies</v>
      </c>
      <c r="C1724" s="208" t="str">
        <f t="shared" si="54"/>
        <v>Additional Fuel Tax or Subsidy Rate by Fuel</v>
      </c>
      <c r="D1724" s="78" t="s">
        <v>51</v>
      </c>
      <c r="E1724" s="88" t="s">
        <v>338</v>
      </c>
      <c r="F1724" s="78" t="s">
        <v>92</v>
      </c>
      <c r="G1724" s="88" t="s">
        <v>93</v>
      </c>
      <c r="H1724" s="15">
        <v>2318</v>
      </c>
      <c r="I1724" s="201" t="s">
        <v>44</v>
      </c>
      <c r="J1724" s="202" t="str">
        <f>IF(ISBLANK(INDEX('Policy Characteristics'!D:D,MATCH($C1724,'Policy Characteristics'!$C:$C,0))),"",INDEX('Policy Characteristics'!D:D,MATCH($C1724,'Policy Characteristics'!$C:$C,0)))</f>
        <v>Fuel Taxes or Subsidies</v>
      </c>
      <c r="K1724" s="76" t="str">
        <f>IF(ISBLANK(INDEX('Policy Characteristics'!E:E,MATCH($C1724,'Policy Characteristics'!$C:$C,0))),"",INDEX('Policy Characteristics'!E:E,MATCH($C1724,'Policy Characteristics'!$C:$C,0)))</f>
        <v>cross fuel tax</v>
      </c>
      <c r="L1724" s="205">
        <f>IF(ISBLANK(INDEX('Policy Characteristics'!F:F,MATCH($C1724,'Policy Characteristics'!$C:$C,0))),"",INDEX('Policy Characteristics'!F:F,MATCH($C1724,'Policy Characteristics'!$C:$C,0)))</f>
        <v>-0.9</v>
      </c>
      <c r="M1724" s="205">
        <f>IF(ISBLANK(INDEX('Policy Characteristics'!G:G,MATCH($C1724,'Policy Characteristics'!$C:$C,0))),"",INDEX('Policy Characteristics'!G:G,MATCH($C1724,'Policy Characteristics'!$C:$C,0)))</f>
        <v>0.9</v>
      </c>
      <c r="N1724" s="205">
        <f>IF(ISBLANK(INDEX('Policy Characteristics'!H:H,MATCH($C1724,'Policy Characteristics'!$C:$C,0))),"",INDEX('Policy Characteristics'!H:H,MATCH($C1724,'Policy Characteristics'!$C:$C,0)))</f>
        <v>0.01</v>
      </c>
      <c r="O1724" s="76" t="str">
        <f>IF(ISBLANK(INDEX('Policy Characteristics'!I:I,MATCH($C1724,'Policy Characteristics'!$C:$C,0))),"",INDEX('Policy Characteristics'!I:I,MATCH($C1724,'Policy Characteristics'!$C:$C,0)))</f>
        <v>% of BAU price</v>
      </c>
      <c r="P1724" s="76" t="str">
        <f>IF(ISBLANK(INDEX('Policy Characteristics'!J:J,MATCH($C1724,'Policy Characteristics'!$C:$C,0))),"",INDEX('Policy Characteristics'!J:J,MATCH($C1724,'Policy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24" s="76" t="str">
        <f>IF(ISBLANK(INDEX('Policy Characteristics'!K:K,MATCH($C1724,'Policy Characteristics'!$C:$C,0))),"",INDEX('Policy Characteristics'!K:K,MATCH($C1724,'Policy Characteristics'!$C:$C,0)))</f>
        <v>fuels.html#fuel-taxes</v>
      </c>
      <c r="R1724" s="76" t="str">
        <f>IF(ISBLANK(INDEX('Policy Characteristics'!L:L,MATCH($C1724,'Policy Characteristics'!$C:$C,0))),"",INDEX('Policy Characteristics'!L:L,MATCH($C1724,'Policy Characteristics'!$C:$C,0)))</f>
        <v>fuel-taxes.html</v>
      </c>
    </row>
    <row r="1725" spans="1:18" s="76" customFormat="1" x14ac:dyDescent="0.25">
      <c r="A1725" s="76" t="str">
        <f>IF(ISBLANK(INDEX('Policy Characteristics'!A:A,MATCH($C1725,'Policy Characteristics'!$C:$C,0))),"",INDEX('Policy Characteristics'!A:A,MATCH($C1725,'Policy Characteristics'!$C:$C,0)))</f>
        <v>Cross-Sector</v>
      </c>
      <c r="B1725" s="200" t="str">
        <f>IF(ISBLANK(INDEX('Policy Characteristics'!B:B,MATCH($C1725,'Policy Characteristics'!$C:$C,0))),"",INDEX('Policy Characteristics'!B:B,MATCH($C1725,'Policy Characteristics'!$C:$C,0)))</f>
        <v>Fuel Taxes or Subsidies</v>
      </c>
      <c r="C1725" s="208" t="str">
        <f t="shared" si="54"/>
        <v>Additional Fuel Tax or Subsidy Rate by Fuel</v>
      </c>
      <c r="D1725" s="78" t="s">
        <v>53</v>
      </c>
      <c r="E1725" s="88" t="s">
        <v>338</v>
      </c>
      <c r="F1725" s="78" t="s">
        <v>95</v>
      </c>
      <c r="G1725" s="88" t="s">
        <v>93</v>
      </c>
      <c r="H1725" s="15">
        <v>2319</v>
      </c>
      <c r="I1725" s="201" t="s">
        <v>44</v>
      </c>
      <c r="J1725" s="202" t="str">
        <f>IF(ISBLANK(INDEX('Policy Characteristics'!D:D,MATCH($C1725,'Policy Characteristics'!$C:$C,0))),"",INDEX('Policy Characteristics'!D:D,MATCH($C1725,'Policy Characteristics'!$C:$C,0)))</f>
        <v>Fuel Taxes or Subsidies</v>
      </c>
      <c r="K1725" s="76" t="str">
        <f>IF(ISBLANK(INDEX('Policy Characteristics'!E:E,MATCH($C1725,'Policy Characteristics'!$C:$C,0))),"",INDEX('Policy Characteristics'!E:E,MATCH($C1725,'Policy Characteristics'!$C:$C,0)))</f>
        <v>cross fuel tax</v>
      </c>
      <c r="L1725" s="205">
        <f>IF(ISBLANK(INDEX('Policy Characteristics'!F:F,MATCH($C1725,'Policy Characteristics'!$C:$C,0))),"",INDEX('Policy Characteristics'!F:F,MATCH($C1725,'Policy Characteristics'!$C:$C,0)))</f>
        <v>-0.9</v>
      </c>
      <c r="M1725" s="205">
        <f>IF(ISBLANK(INDEX('Policy Characteristics'!G:G,MATCH($C1725,'Policy Characteristics'!$C:$C,0))),"",INDEX('Policy Characteristics'!G:G,MATCH($C1725,'Policy Characteristics'!$C:$C,0)))</f>
        <v>0.9</v>
      </c>
      <c r="N1725" s="205">
        <f>IF(ISBLANK(INDEX('Policy Characteristics'!H:H,MATCH($C1725,'Policy Characteristics'!$C:$C,0))),"",INDEX('Policy Characteristics'!H:H,MATCH($C1725,'Policy Characteristics'!$C:$C,0)))</f>
        <v>0.01</v>
      </c>
      <c r="O1725" s="76" t="str">
        <f>IF(ISBLANK(INDEX('Policy Characteristics'!I:I,MATCH($C1725,'Policy Characteristics'!$C:$C,0))),"",INDEX('Policy Characteristics'!I:I,MATCH($C1725,'Policy Characteristics'!$C:$C,0)))</f>
        <v>% of BAU price</v>
      </c>
      <c r="P1725" s="76" t="str">
        <f>IF(ISBLANK(INDEX('Policy Characteristics'!J:J,MATCH($C1725,'Policy Characteristics'!$C:$C,0))),"",INDEX('Policy Characteristics'!J:J,MATCH($C1725,'Policy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25" s="76" t="str">
        <f>IF(ISBLANK(INDEX('Policy Characteristics'!K:K,MATCH($C1725,'Policy Characteristics'!$C:$C,0))),"",INDEX('Policy Characteristics'!K:K,MATCH($C1725,'Policy Characteristics'!$C:$C,0)))</f>
        <v>fuels.html#fuel-taxes</v>
      </c>
      <c r="R1725" s="76" t="str">
        <f>IF(ISBLANK(INDEX('Policy Characteristics'!L:L,MATCH($C1725,'Policy Characteristics'!$C:$C,0))),"",INDEX('Policy Characteristics'!L:L,MATCH($C1725,'Policy Characteristics'!$C:$C,0)))</f>
        <v>fuel-taxes.html</v>
      </c>
    </row>
    <row r="1726" spans="1:18" s="76" customFormat="1" x14ac:dyDescent="0.25">
      <c r="A1726" s="76" t="str">
        <f>IF(ISBLANK(INDEX('Policy Characteristics'!A:A,MATCH($C1726,'Policy Characteristics'!$C:$C,0))),"",INDEX('Policy Characteristics'!A:A,MATCH($C1726,'Policy Characteristics'!$C:$C,0)))</f>
        <v>Cross-Sector</v>
      </c>
      <c r="B1726" s="200" t="str">
        <f>IF(ISBLANK(INDEX('Policy Characteristics'!B:B,MATCH($C1726,'Policy Characteristics'!$C:$C,0))),"",INDEX('Policy Characteristics'!B:B,MATCH($C1726,'Policy Characteristics'!$C:$C,0)))</f>
        <v>Fuel Taxes or Subsidies</v>
      </c>
      <c r="C1726" s="208" t="str">
        <f t="shared" si="54"/>
        <v>Additional Fuel Tax or Subsidy Rate by Fuel</v>
      </c>
      <c r="D1726" s="78" t="s">
        <v>54</v>
      </c>
      <c r="E1726" s="88" t="s">
        <v>338</v>
      </c>
      <c r="F1726" s="78" t="s">
        <v>96</v>
      </c>
      <c r="G1726" s="88" t="s">
        <v>93</v>
      </c>
      <c r="H1726" s="15">
        <v>2320</v>
      </c>
      <c r="I1726" s="201" t="s">
        <v>44</v>
      </c>
      <c r="J1726" s="202" t="str">
        <f>IF(ISBLANK(INDEX('Policy Characteristics'!D:D,MATCH($C1726,'Policy Characteristics'!$C:$C,0))),"",INDEX('Policy Characteristics'!D:D,MATCH($C1726,'Policy Characteristics'!$C:$C,0)))</f>
        <v>Fuel Taxes or Subsidies</v>
      </c>
      <c r="K1726" s="76" t="str">
        <f>IF(ISBLANK(INDEX('Policy Characteristics'!E:E,MATCH($C1726,'Policy Characteristics'!$C:$C,0))),"",INDEX('Policy Characteristics'!E:E,MATCH($C1726,'Policy Characteristics'!$C:$C,0)))</f>
        <v>cross fuel tax</v>
      </c>
      <c r="L1726" s="205">
        <f>IF(ISBLANK(INDEX('Policy Characteristics'!F:F,MATCH($C1726,'Policy Characteristics'!$C:$C,0))),"",INDEX('Policy Characteristics'!F:F,MATCH($C1726,'Policy Characteristics'!$C:$C,0)))</f>
        <v>-0.9</v>
      </c>
      <c r="M1726" s="205">
        <f>IF(ISBLANK(INDEX('Policy Characteristics'!G:G,MATCH($C1726,'Policy Characteristics'!$C:$C,0))),"",INDEX('Policy Characteristics'!G:G,MATCH($C1726,'Policy Characteristics'!$C:$C,0)))</f>
        <v>0.9</v>
      </c>
      <c r="N1726" s="205">
        <f>IF(ISBLANK(INDEX('Policy Characteristics'!H:H,MATCH($C1726,'Policy Characteristics'!$C:$C,0))),"",INDEX('Policy Characteristics'!H:H,MATCH($C1726,'Policy Characteristics'!$C:$C,0)))</f>
        <v>0.01</v>
      </c>
      <c r="O1726" s="76" t="str">
        <f>IF(ISBLANK(INDEX('Policy Characteristics'!I:I,MATCH($C1726,'Policy Characteristics'!$C:$C,0))),"",INDEX('Policy Characteristics'!I:I,MATCH($C1726,'Policy Characteristics'!$C:$C,0)))</f>
        <v>% of BAU price</v>
      </c>
      <c r="P1726" s="76" t="str">
        <f>IF(ISBLANK(INDEX('Policy Characteristics'!J:J,MATCH($C1726,'Policy Characteristics'!$C:$C,0))),"",INDEX('Policy Characteristics'!J:J,MATCH($C1726,'Policy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26" s="76" t="str">
        <f>IF(ISBLANK(INDEX('Policy Characteristics'!K:K,MATCH($C1726,'Policy Characteristics'!$C:$C,0))),"",INDEX('Policy Characteristics'!K:K,MATCH($C1726,'Policy Characteristics'!$C:$C,0)))</f>
        <v>fuels.html#fuel-taxes</v>
      </c>
      <c r="R1726" s="76" t="str">
        <f>IF(ISBLANK(INDEX('Policy Characteristics'!L:L,MATCH($C1726,'Policy Characteristics'!$C:$C,0))),"",INDEX('Policy Characteristics'!L:L,MATCH($C1726,'Policy Characteristics'!$C:$C,0)))</f>
        <v>fuel-taxes.html</v>
      </c>
    </row>
    <row r="1727" spans="1:18" s="76" customFormat="1" x14ac:dyDescent="0.25">
      <c r="A1727" s="76" t="str">
        <f>IF(ISBLANK(INDEX('Policy Characteristics'!A:A,MATCH($C1727,'Policy Characteristics'!$C:$C,0))),"",INDEX('Policy Characteristics'!A:A,MATCH($C1727,'Policy Characteristics'!$C:$C,0)))</f>
        <v>Cross-Sector</v>
      </c>
      <c r="B1727" s="200" t="str">
        <f>IF(ISBLANK(INDEX('Policy Characteristics'!B:B,MATCH($C1727,'Policy Characteristics'!$C:$C,0))),"",INDEX('Policy Characteristics'!B:B,MATCH($C1727,'Policy Characteristics'!$C:$C,0)))</f>
        <v>Fuel Taxes or Subsidies</v>
      </c>
      <c r="C1727" s="208" t="str">
        <f t="shared" si="54"/>
        <v>Additional Fuel Tax or Subsidy Rate by Fuel</v>
      </c>
      <c r="D1727" s="78" t="s">
        <v>55</v>
      </c>
      <c r="E1727" s="88" t="s">
        <v>338</v>
      </c>
      <c r="F1727" s="78" t="s">
        <v>97</v>
      </c>
      <c r="G1727" s="88" t="s">
        <v>93</v>
      </c>
      <c r="H1727" s="15">
        <v>2321</v>
      </c>
      <c r="I1727" s="201" t="s">
        <v>44</v>
      </c>
      <c r="J1727" s="202" t="str">
        <f>IF(ISBLANK(INDEX('Policy Characteristics'!D:D,MATCH($C1727,'Policy Characteristics'!$C:$C,0))),"",INDEX('Policy Characteristics'!D:D,MATCH($C1727,'Policy Characteristics'!$C:$C,0)))</f>
        <v>Fuel Taxes or Subsidies</v>
      </c>
      <c r="K1727" s="76" t="str">
        <f>IF(ISBLANK(INDEX('Policy Characteristics'!E:E,MATCH($C1727,'Policy Characteristics'!$C:$C,0))),"",INDEX('Policy Characteristics'!E:E,MATCH($C1727,'Policy Characteristics'!$C:$C,0)))</f>
        <v>cross fuel tax</v>
      </c>
      <c r="L1727" s="205">
        <f>IF(ISBLANK(INDEX('Policy Characteristics'!F:F,MATCH($C1727,'Policy Characteristics'!$C:$C,0))),"",INDEX('Policy Characteristics'!F:F,MATCH($C1727,'Policy Characteristics'!$C:$C,0)))</f>
        <v>-0.9</v>
      </c>
      <c r="M1727" s="205">
        <f>IF(ISBLANK(INDEX('Policy Characteristics'!G:G,MATCH($C1727,'Policy Characteristics'!$C:$C,0))),"",INDEX('Policy Characteristics'!G:G,MATCH($C1727,'Policy Characteristics'!$C:$C,0)))</f>
        <v>0.9</v>
      </c>
      <c r="N1727" s="205">
        <f>IF(ISBLANK(INDEX('Policy Characteristics'!H:H,MATCH($C1727,'Policy Characteristics'!$C:$C,0))),"",INDEX('Policy Characteristics'!H:H,MATCH($C1727,'Policy Characteristics'!$C:$C,0)))</f>
        <v>0.01</v>
      </c>
      <c r="O1727" s="76" t="str">
        <f>IF(ISBLANK(INDEX('Policy Characteristics'!I:I,MATCH($C1727,'Policy Characteristics'!$C:$C,0))),"",INDEX('Policy Characteristics'!I:I,MATCH($C1727,'Policy Characteristics'!$C:$C,0)))</f>
        <v>% of BAU price</v>
      </c>
      <c r="P1727" s="76" t="str">
        <f>IF(ISBLANK(INDEX('Policy Characteristics'!J:J,MATCH($C1727,'Policy Characteristics'!$C:$C,0))),"",INDEX('Policy Characteristics'!J:J,MATCH($C1727,'Policy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27" s="76" t="str">
        <f>IF(ISBLANK(INDEX('Policy Characteristics'!K:K,MATCH($C1727,'Policy Characteristics'!$C:$C,0))),"",INDEX('Policy Characteristics'!K:K,MATCH($C1727,'Policy Characteristics'!$C:$C,0)))</f>
        <v>fuels.html#fuel-taxes</v>
      </c>
      <c r="R1727" s="76" t="str">
        <f>IF(ISBLANK(INDEX('Policy Characteristics'!L:L,MATCH($C1727,'Policy Characteristics'!$C:$C,0))),"",INDEX('Policy Characteristics'!L:L,MATCH($C1727,'Policy Characteristics'!$C:$C,0)))</f>
        <v>fuel-taxes.html</v>
      </c>
    </row>
    <row r="1728" spans="1:18" s="76" customFormat="1" x14ac:dyDescent="0.25">
      <c r="A1728" s="76" t="str">
        <f>IF(ISBLANK(INDEX('Policy Characteristics'!A:A,MATCH($C1728,'Policy Characteristics'!$C:$C,0))),"",INDEX('Policy Characteristics'!A:A,MATCH($C1728,'Policy Characteristics'!$C:$C,0)))</f>
        <v>Cross-Sector</v>
      </c>
      <c r="B1728" s="200" t="str">
        <f>IF(ISBLANK(INDEX('Policy Characteristics'!B:B,MATCH($C1728,'Policy Characteristics'!$C:$C,0))),"",INDEX('Policy Characteristics'!B:B,MATCH($C1728,'Policy Characteristics'!$C:$C,0)))</f>
        <v>Fuel Taxes or Subsidies</v>
      </c>
      <c r="C1728" s="208" t="str">
        <f t="shared" si="54"/>
        <v>Additional Fuel Tax or Subsidy Rate by Fuel</v>
      </c>
      <c r="D1728" s="78" t="s">
        <v>56</v>
      </c>
      <c r="E1728" s="88" t="s">
        <v>338</v>
      </c>
      <c r="F1728" s="78" t="s">
        <v>98</v>
      </c>
      <c r="G1728" s="88" t="s">
        <v>93</v>
      </c>
      <c r="H1728" s="15">
        <v>2322</v>
      </c>
      <c r="I1728" s="201" t="s">
        <v>44</v>
      </c>
      <c r="J1728" s="202" t="str">
        <f>IF(ISBLANK(INDEX('Policy Characteristics'!D:D,MATCH($C1728,'Policy Characteristics'!$C:$C,0))),"",INDEX('Policy Characteristics'!D:D,MATCH($C1728,'Policy Characteristics'!$C:$C,0)))</f>
        <v>Fuel Taxes or Subsidies</v>
      </c>
      <c r="K1728" s="76" t="str">
        <f>IF(ISBLANK(INDEX('Policy Characteristics'!E:E,MATCH($C1728,'Policy Characteristics'!$C:$C,0))),"",INDEX('Policy Characteristics'!E:E,MATCH($C1728,'Policy Characteristics'!$C:$C,0)))</f>
        <v>cross fuel tax</v>
      </c>
      <c r="L1728" s="205">
        <f>IF(ISBLANK(INDEX('Policy Characteristics'!F:F,MATCH($C1728,'Policy Characteristics'!$C:$C,0))),"",INDEX('Policy Characteristics'!F:F,MATCH($C1728,'Policy Characteristics'!$C:$C,0)))</f>
        <v>-0.9</v>
      </c>
      <c r="M1728" s="205">
        <f>IF(ISBLANK(INDEX('Policy Characteristics'!G:G,MATCH($C1728,'Policy Characteristics'!$C:$C,0))),"",INDEX('Policy Characteristics'!G:G,MATCH($C1728,'Policy Characteristics'!$C:$C,0)))</f>
        <v>0.9</v>
      </c>
      <c r="N1728" s="205">
        <f>IF(ISBLANK(INDEX('Policy Characteristics'!H:H,MATCH($C1728,'Policy Characteristics'!$C:$C,0))),"",INDEX('Policy Characteristics'!H:H,MATCH($C1728,'Policy Characteristics'!$C:$C,0)))</f>
        <v>0.01</v>
      </c>
      <c r="O1728" s="76" t="str">
        <f>IF(ISBLANK(INDEX('Policy Characteristics'!I:I,MATCH($C1728,'Policy Characteristics'!$C:$C,0))),"",INDEX('Policy Characteristics'!I:I,MATCH($C1728,'Policy Characteristics'!$C:$C,0)))</f>
        <v>% of BAU price</v>
      </c>
      <c r="P1728" s="76" t="str">
        <f>IF(ISBLANK(INDEX('Policy Characteristics'!J:J,MATCH($C1728,'Policy Characteristics'!$C:$C,0))),"",INDEX('Policy Characteristics'!J:J,MATCH($C1728,'Policy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28" s="76" t="str">
        <f>IF(ISBLANK(INDEX('Policy Characteristics'!K:K,MATCH($C1728,'Policy Characteristics'!$C:$C,0))),"",INDEX('Policy Characteristics'!K:K,MATCH($C1728,'Policy Characteristics'!$C:$C,0)))</f>
        <v>fuels.html#fuel-taxes</v>
      </c>
      <c r="R1728" s="76" t="str">
        <f>IF(ISBLANK(INDEX('Policy Characteristics'!L:L,MATCH($C1728,'Policy Characteristics'!$C:$C,0))),"",INDEX('Policy Characteristics'!L:L,MATCH($C1728,'Policy Characteristics'!$C:$C,0)))</f>
        <v>fuel-taxes.html</v>
      </c>
    </row>
    <row r="1729" spans="1:18" x14ac:dyDescent="0.25">
      <c r="A1729" s="76" t="str">
        <f>IF(ISBLANK(INDEX('Policy Characteristics'!A:A,MATCH($C1729,'Policy Characteristics'!$C:$C,0))),"",INDEX('Policy Characteristics'!A:A,MATCH($C1729,'Policy Characteristics'!$C:$C,0)))</f>
        <v>Cross-Sector</v>
      </c>
      <c r="B1729" s="200" t="str">
        <f>IF(ISBLANK(INDEX('Policy Characteristics'!B:B,MATCH($C1729,'Policy Characteristics'!$C:$C,0))),"",INDEX('Policy Characteristics'!B:B,MATCH($C1729,'Policy Characteristics'!$C:$C,0)))</f>
        <v>Fuel Taxes or Subsidies</v>
      </c>
      <c r="C1729" s="208" t="str">
        <f t="shared" si="54"/>
        <v>Additional Fuel Tax or Subsidy Rate by Fuel</v>
      </c>
      <c r="D1729" s="78" t="s">
        <v>716</v>
      </c>
      <c r="E1729" s="88" t="s">
        <v>338</v>
      </c>
      <c r="F1729" s="78" t="s">
        <v>717</v>
      </c>
      <c r="G1729" s="88" t="s">
        <v>93</v>
      </c>
      <c r="H1729" s="15">
        <v>2323</v>
      </c>
      <c r="I1729" s="201" t="s">
        <v>44</v>
      </c>
      <c r="J1729" s="202" t="str">
        <f>IF(ISBLANK(INDEX('Policy Characteristics'!D:D,MATCH($C1729,'Policy Characteristics'!$C:$C,0))),"",INDEX('Policy Characteristics'!D:D,MATCH($C1729,'Policy Characteristics'!$C:$C,0)))</f>
        <v>Fuel Taxes or Subsidies</v>
      </c>
      <c r="K1729" s="76" t="str">
        <f>IF(ISBLANK(INDEX('Policy Characteristics'!E:E,MATCH($C1729,'Policy Characteristics'!$C:$C,0))),"",INDEX('Policy Characteristics'!E:E,MATCH($C1729,'Policy Characteristics'!$C:$C,0)))</f>
        <v>cross fuel tax</v>
      </c>
      <c r="L1729" s="205">
        <f>IF(ISBLANK(INDEX('Policy Characteristics'!F:F,MATCH($C1729,'Policy Characteristics'!$C:$C,0))),"",INDEX('Policy Characteristics'!F:F,MATCH($C1729,'Policy Characteristics'!$C:$C,0)))</f>
        <v>-0.9</v>
      </c>
      <c r="M1729" s="205">
        <f>IF(ISBLANK(INDEX('Policy Characteristics'!G:G,MATCH($C1729,'Policy Characteristics'!$C:$C,0))),"",INDEX('Policy Characteristics'!G:G,MATCH($C1729,'Policy Characteristics'!$C:$C,0)))</f>
        <v>0.9</v>
      </c>
      <c r="N1729" s="205">
        <f>IF(ISBLANK(INDEX('Policy Characteristics'!H:H,MATCH($C1729,'Policy Characteristics'!$C:$C,0))),"",INDEX('Policy Characteristics'!H:H,MATCH($C1729,'Policy Characteristics'!$C:$C,0)))</f>
        <v>0.01</v>
      </c>
      <c r="O1729" s="76" t="str">
        <f>IF(ISBLANK(INDEX('Policy Characteristics'!I:I,MATCH($C1729,'Policy Characteristics'!$C:$C,0))),"",INDEX('Policy Characteristics'!I:I,MATCH($C1729,'Policy Characteristics'!$C:$C,0)))</f>
        <v>% of BAU price</v>
      </c>
      <c r="P1729" s="76" t="str">
        <f>IF(ISBLANK(INDEX('Policy Characteristics'!J:J,MATCH($C1729,'Policy Characteristics'!$C:$C,0))),"",INDEX('Policy Characteristics'!J:J,MATCH($C1729,'Policy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29" s="76" t="str">
        <f>IF(ISBLANK(INDEX('Policy Characteristics'!K:K,MATCH($C1729,'Policy Characteristics'!$C:$C,0))),"",INDEX('Policy Characteristics'!K:K,MATCH($C1729,'Policy Characteristics'!$C:$C,0)))</f>
        <v>fuels.html#fuel-taxes</v>
      </c>
      <c r="R1729" s="76" t="str">
        <f>IF(ISBLANK(INDEX('Policy Characteristics'!L:L,MATCH($C1729,'Policy Characteristics'!$C:$C,0))),"",INDEX('Policy Characteristics'!L:L,MATCH($C1729,'Policy Characteristics'!$C:$C,0)))</f>
        <v>fuel-taxes.html</v>
      </c>
    </row>
    <row r="1730" spans="1:18" x14ac:dyDescent="0.25">
      <c r="A1730" s="76" t="str">
        <f>IF(ISBLANK(INDEX('Policy Characteristics'!A:A,MATCH($C1730,'Policy Characteristics'!$C:$C,0))),"",INDEX('Policy Characteristics'!A:A,MATCH($C1730,'Policy Characteristics'!$C:$C,0)))</f>
        <v>Cross-Sector</v>
      </c>
      <c r="B1730" s="200" t="str">
        <f>IF(ISBLANK(INDEX('Policy Characteristics'!B:B,MATCH($C1730,'Policy Characteristics'!$C:$C,0))),"",INDEX('Policy Characteristics'!B:B,MATCH($C1730,'Policy Characteristics'!$C:$C,0)))</f>
        <v>Fuel Taxes or Subsidies</v>
      </c>
      <c r="C1730" s="208" t="str">
        <f t="shared" si="54"/>
        <v>Additional Fuel Tax or Subsidy Rate by Fuel</v>
      </c>
      <c r="D1730" s="78" t="s">
        <v>75</v>
      </c>
      <c r="E1730" s="88" t="s">
        <v>338</v>
      </c>
      <c r="F1730" s="78" t="s">
        <v>99</v>
      </c>
      <c r="G1730" s="88" t="s">
        <v>93</v>
      </c>
      <c r="H1730" s="15">
        <v>2324</v>
      </c>
      <c r="I1730" s="201" t="s">
        <v>44</v>
      </c>
      <c r="J1730" s="202" t="str">
        <f>IF(ISBLANK(INDEX('Policy Characteristics'!D:D,MATCH($C1730,'Policy Characteristics'!$C:$C,0))),"",INDEX('Policy Characteristics'!D:D,MATCH($C1730,'Policy Characteristics'!$C:$C,0)))</f>
        <v>Fuel Taxes or Subsidies</v>
      </c>
      <c r="K1730" s="76" t="str">
        <f>IF(ISBLANK(INDEX('Policy Characteristics'!E:E,MATCH($C1730,'Policy Characteristics'!$C:$C,0))),"",INDEX('Policy Characteristics'!E:E,MATCH($C1730,'Policy Characteristics'!$C:$C,0)))</f>
        <v>cross fuel tax</v>
      </c>
      <c r="L1730" s="205">
        <f>IF(ISBLANK(INDEX('Policy Characteristics'!F:F,MATCH($C1730,'Policy Characteristics'!$C:$C,0))),"",INDEX('Policy Characteristics'!F:F,MATCH($C1730,'Policy Characteristics'!$C:$C,0)))</f>
        <v>-0.9</v>
      </c>
      <c r="M1730" s="205">
        <f>IF(ISBLANK(INDEX('Policy Characteristics'!G:G,MATCH($C1730,'Policy Characteristics'!$C:$C,0))),"",INDEX('Policy Characteristics'!G:G,MATCH($C1730,'Policy Characteristics'!$C:$C,0)))</f>
        <v>0.9</v>
      </c>
      <c r="N1730" s="205">
        <f>IF(ISBLANK(INDEX('Policy Characteristics'!H:H,MATCH($C1730,'Policy Characteristics'!$C:$C,0))),"",INDEX('Policy Characteristics'!H:H,MATCH($C1730,'Policy Characteristics'!$C:$C,0)))</f>
        <v>0.01</v>
      </c>
      <c r="O1730" s="76" t="str">
        <f>IF(ISBLANK(INDEX('Policy Characteristics'!I:I,MATCH($C1730,'Policy Characteristics'!$C:$C,0))),"",INDEX('Policy Characteristics'!I:I,MATCH($C1730,'Policy Characteristics'!$C:$C,0)))</f>
        <v>% of BAU price</v>
      </c>
      <c r="P1730" s="7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76" t="str">
        <f>IF(ISBLANK(INDEX('Policy Characteristics'!K:K,MATCH($C1730,'Policy Characteristics'!$C:$C,0))),"",INDEX('Policy Characteristics'!K:K,MATCH($C1730,'Policy Characteristics'!$C:$C,0)))</f>
        <v>fuels.html#fuel-taxes</v>
      </c>
      <c r="R1730" s="76" t="str">
        <f>IF(ISBLANK(INDEX('Policy Characteristics'!L:L,MATCH($C1730,'Policy Characteristics'!$C:$C,0))),"",INDEX('Policy Characteristics'!L:L,MATCH($C1730,'Policy Characteristics'!$C:$C,0)))</f>
        <v>fuel-taxes.html</v>
      </c>
    </row>
    <row r="1731" spans="1:18" x14ac:dyDescent="0.25">
      <c r="A1731" s="76" t="str">
        <f>IF(ISBLANK(INDEX('Policy Characteristics'!A:A,MATCH($C1731,'Policy Characteristics'!$C:$C,0))),"",INDEX('Policy Characteristics'!A:A,MATCH($C1731,'Policy Characteristics'!$C:$C,0)))</f>
        <v>Cross-Sector</v>
      </c>
      <c r="B1731" s="200" t="str">
        <f>IF(ISBLANK(INDEX('Policy Characteristics'!B:B,MATCH($C1731,'Policy Characteristics'!$C:$C,0))),"",INDEX('Policy Characteristics'!B:B,MATCH($C1731,'Policy Characteristics'!$C:$C,0)))</f>
        <v>Fuel Taxes or Subsidies</v>
      </c>
      <c r="C1731" s="208" t="str">
        <f t="shared" si="54"/>
        <v>Additional Fuel Tax or Subsidy Rate by Fuel</v>
      </c>
      <c r="D1731" s="78" t="s">
        <v>440</v>
      </c>
      <c r="E1731" s="88" t="s">
        <v>338</v>
      </c>
      <c r="F1731" s="78" t="s">
        <v>441</v>
      </c>
      <c r="G1731" s="88" t="s">
        <v>93</v>
      </c>
      <c r="H1731" s="15">
        <v>2325</v>
      </c>
      <c r="I1731" s="201" t="s">
        <v>44</v>
      </c>
      <c r="J1731" s="202" t="str">
        <f>IF(ISBLANK(INDEX('Policy Characteristics'!D:D,MATCH($C1731,'Policy Characteristics'!$C:$C,0))),"",INDEX('Policy Characteristics'!D:D,MATCH($C1731,'Policy Characteristics'!$C:$C,0)))</f>
        <v>Fuel Taxes or Subsidies</v>
      </c>
      <c r="K1731" s="76" t="str">
        <f>IF(ISBLANK(INDEX('Policy Characteristics'!E:E,MATCH($C1731,'Policy Characteristics'!$C:$C,0))),"",INDEX('Policy Characteristics'!E:E,MATCH($C1731,'Policy Characteristics'!$C:$C,0)))</f>
        <v>cross fuel tax</v>
      </c>
      <c r="L1731" s="205">
        <f>IF(ISBLANK(INDEX('Policy Characteristics'!F:F,MATCH($C1731,'Policy Characteristics'!$C:$C,0))),"",INDEX('Policy Characteristics'!F:F,MATCH($C1731,'Policy Characteristics'!$C:$C,0)))</f>
        <v>-0.9</v>
      </c>
      <c r="M1731" s="205">
        <f>IF(ISBLANK(INDEX('Policy Characteristics'!G:G,MATCH($C1731,'Policy Characteristics'!$C:$C,0))),"",INDEX('Policy Characteristics'!G:G,MATCH($C1731,'Policy Characteristics'!$C:$C,0)))</f>
        <v>0.9</v>
      </c>
      <c r="N1731" s="205">
        <f>IF(ISBLANK(INDEX('Policy Characteristics'!H:H,MATCH($C1731,'Policy Characteristics'!$C:$C,0))),"",INDEX('Policy Characteristics'!H:H,MATCH($C1731,'Policy Characteristics'!$C:$C,0)))</f>
        <v>0.01</v>
      </c>
      <c r="O1731" s="76" t="str">
        <f>IF(ISBLANK(INDEX('Policy Characteristics'!I:I,MATCH($C1731,'Policy Characteristics'!$C:$C,0))),"",INDEX('Policy Characteristics'!I:I,MATCH($C1731,'Policy Characteristics'!$C:$C,0)))</f>
        <v>% of BAU price</v>
      </c>
      <c r="P1731" s="7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76" t="str">
        <f>IF(ISBLANK(INDEX('Policy Characteristics'!K:K,MATCH($C1731,'Policy Characteristics'!$C:$C,0))),"",INDEX('Policy Characteristics'!K:K,MATCH($C1731,'Policy Characteristics'!$C:$C,0)))</f>
        <v>fuels.html#fuel-taxes</v>
      </c>
      <c r="R1731" s="76" t="str">
        <f>IF(ISBLANK(INDEX('Policy Characteristics'!L:L,MATCH($C1731,'Policy Characteristics'!$C:$C,0))),"",INDEX('Policy Characteristics'!L:L,MATCH($C1731,'Policy Characteristics'!$C:$C,0)))</f>
        <v>fuel-taxes.html</v>
      </c>
    </row>
    <row r="1732" spans="1:18" x14ac:dyDescent="0.25">
      <c r="A1732" s="76" t="str">
        <f>IF(ISBLANK(INDEX('Policy Characteristics'!A:A,MATCH($C1732,'Policy Characteristics'!$C:$C,0))),"",INDEX('Policy Characteristics'!A:A,MATCH($C1732,'Policy Characteristics'!$C:$C,0)))</f>
        <v>Cross-Sector</v>
      </c>
      <c r="B1732" s="200" t="str">
        <f>IF(ISBLANK(INDEX('Policy Characteristics'!B:B,MATCH($C1732,'Policy Characteristics'!$C:$C,0))),"",INDEX('Policy Characteristics'!B:B,MATCH($C1732,'Policy Characteristics'!$C:$C,0)))</f>
        <v>Fuel Taxes or Subsidies</v>
      </c>
      <c r="C1732" s="208" t="str">
        <f t="shared" si="54"/>
        <v>Additional Fuel Tax or Subsidy Rate by Fuel</v>
      </c>
      <c r="D1732" s="78" t="s">
        <v>708</v>
      </c>
      <c r="E1732" s="88" t="s">
        <v>338</v>
      </c>
      <c r="F1732" s="78" t="s">
        <v>712</v>
      </c>
      <c r="G1732" s="88" t="s">
        <v>93</v>
      </c>
      <c r="H1732" s="15">
        <v>2326</v>
      </c>
      <c r="I1732" s="201" t="s">
        <v>44</v>
      </c>
      <c r="J1732" s="202" t="str">
        <f>IF(ISBLANK(INDEX('Policy Characteristics'!D:D,MATCH($C1732,'Policy Characteristics'!$C:$C,0))),"",INDEX('Policy Characteristics'!D:D,MATCH($C1732,'Policy Characteristics'!$C:$C,0)))</f>
        <v>Fuel Taxes or Subsidies</v>
      </c>
      <c r="K1732" s="76" t="str">
        <f>IF(ISBLANK(INDEX('Policy Characteristics'!E:E,MATCH($C1732,'Policy Characteristics'!$C:$C,0))),"",INDEX('Policy Characteristics'!E:E,MATCH($C1732,'Policy Characteristics'!$C:$C,0)))</f>
        <v>cross fuel tax</v>
      </c>
      <c r="L1732" s="205">
        <f>IF(ISBLANK(INDEX('Policy Characteristics'!F:F,MATCH($C1732,'Policy Characteristics'!$C:$C,0))),"",INDEX('Policy Characteristics'!F:F,MATCH($C1732,'Policy Characteristics'!$C:$C,0)))</f>
        <v>-0.9</v>
      </c>
      <c r="M1732" s="205">
        <f>IF(ISBLANK(INDEX('Policy Characteristics'!G:G,MATCH($C1732,'Policy Characteristics'!$C:$C,0))),"",INDEX('Policy Characteristics'!G:G,MATCH($C1732,'Policy Characteristics'!$C:$C,0)))</f>
        <v>0.9</v>
      </c>
      <c r="N1732" s="205">
        <f>IF(ISBLANK(INDEX('Policy Characteristics'!H:H,MATCH($C1732,'Policy Characteristics'!$C:$C,0))),"",INDEX('Policy Characteristics'!H:H,MATCH($C1732,'Policy Characteristics'!$C:$C,0)))</f>
        <v>0.01</v>
      </c>
      <c r="O1732" s="76" t="str">
        <f>IF(ISBLANK(INDEX('Policy Characteristics'!I:I,MATCH($C1732,'Policy Characteristics'!$C:$C,0))),"",INDEX('Policy Characteristics'!I:I,MATCH($C1732,'Policy Characteristics'!$C:$C,0)))</f>
        <v>% of BAU price</v>
      </c>
      <c r="P1732" s="7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76" t="str">
        <f>IF(ISBLANK(INDEX('Policy Characteristics'!K:K,MATCH($C1732,'Policy Characteristics'!$C:$C,0))),"",INDEX('Policy Characteristics'!K:K,MATCH($C1732,'Policy Characteristics'!$C:$C,0)))</f>
        <v>fuels.html#fuel-taxes</v>
      </c>
      <c r="R1732" s="76" t="str">
        <f>IF(ISBLANK(INDEX('Policy Characteristics'!L:L,MATCH($C1732,'Policy Characteristics'!$C:$C,0))),"",INDEX('Policy Characteristics'!L:L,MATCH($C1732,'Policy Characteristics'!$C:$C,0)))</f>
        <v>fuel-taxes.html</v>
      </c>
    </row>
    <row r="1733" spans="1:18" x14ac:dyDescent="0.25">
      <c r="A1733" s="76" t="str">
        <f>IF(ISBLANK(INDEX('Policy Characteristics'!A:A,MATCH($C1733,'Policy Characteristics'!$C:$C,0))),"",INDEX('Policy Characteristics'!A:A,MATCH($C1733,'Policy Characteristics'!$C:$C,0)))</f>
        <v>Cross-Sector</v>
      </c>
      <c r="B1733" s="200" t="str">
        <f>IF(ISBLANK(INDEX('Policy Characteristics'!B:B,MATCH($C1733,'Policy Characteristics'!$C:$C,0))),"",INDEX('Policy Characteristics'!B:B,MATCH($C1733,'Policy Characteristics'!$C:$C,0)))</f>
        <v>Fuel Taxes or Subsidies</v>
      </c>
      <c r="C1733" s="208" t="str">
        <f t="shared" si="54"/>
        <v>Additional Fuel Tax or Subsidy Rate by Fuel</v>
      </c>
      <c r="D1733" s="78" t="s">
        <v>718</v>
      </c>
      <c r="E1733" s="88" t="s">
        <v>338</v>
      </c>
      <c r="F1733" s="78" t="s">
        <v>719</v>
      </c>
      <c r="G1733" s="88" t="s">
        <v>93</v>
      </c>
      <c r="H1733" s="15">
        <v>2327</v>
      </c>
      <c r="I1733" s="201" t="s">
        <v>44</v>
      </c>
      <c r="J1733" s="202" t="str">
        <f>IF(ISBLANK(INDEX('Policy Characteristics'!D:D,MATCH($C1733,'Policy Characteristics'!$C:$C,0))),"",INDEX('Policy Characteristics'!D:D,MATCH($C1733,'Policy Characteristics'!$C:$C,0)))</f>
        <v>Fuel Taxes or Subsidies</v>
      </c>
      <c r="K1733" s="76" t="str">
        <f>IF(ISBLANK(INDEX('Policy Characteristics'!E:E,MATCH($C1733,'Policy Characteristics'!$C:$C,0))),"",INDEX('Policy Characteristics'!E:E,MATCH($C1733,'Policy Characteristics'!$C:$C,0)))</f>
        <v>cross fuel tax</v>
      </c>
      <c r="L1733" s="205">
        <f>IF(ISBLANK(INDEX('Policy Characteristics'!F:F,MATCH($C1733,'Policy Characteristics'!$C:$C,0))),"",INDEX('Policy Characteristics'!F:F,MATCH($C1733,'Policy Characteristics'!$C:$C,0)))</f>
        <v>-0.9</v>
      </c>
      <c r="M1733" s="205">
        <f>IF(ISBLANK(INDEX('Policy Characteristics'!G:G,MATCH($C1733,'Policy Characteristics'!$C:$C,0))),"",INDEX('Policy Characteristics'!G:G,MATCH($C1733,'Policy Characteristics'!$C:$C,0)))</f>
        <v>0.9</v>
      </c>
      <c r="N1733" s="205">
        <f>IF(ISBLANK(INDEX('Policy Characteristics'!H:H,MATCH($C1733,'Policy Characteristics'!$C:$C,0))),"",INDEX('Policy Characteristics'!H:H,MATCH($C1733,'Policy Characteristics'!$C:$C,0)))</f>
        <v>0.01</v>
      </c>
      <c r="O1733" s="76" t="str">
        <f>IF(ISBLANK(INDEX('Policy Characteristics'!I:I,MATCH($C1733,'Policy Characteristics'!$C:$C,0))),"",INDEX('Policy Characteristics'!I:I,MATCH($C1733,'Policy Characteristics'!$C:$C,0)))</f>
        <v>% of BAU price</v>
      </c>
      <c r="P1733" s="7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76" t="str">
        <f>IF(ISBLANK(INDEX('Policy Characteristics'!K:K,MATCH($C1733,'Policy Characteristics'!$C:$C,0))),"",INDEX('Policy Characteristics'!K:K,MATCH($C1733,'Policy Characteristics'!$C:$C,0)))</f>
        <v>fuels.html#fuel-taxes</v>
      </c>
      <c r="R1733" s="76" t="str">
        <f>IF(ISBLANK(INDEX('Policy Characteristics'!L:L,MATCH($C1733,'Policy Characteristics'!$C:$C,0))),"",INDEX('Policy Characteristics'!L:L,MATCH($C1733,'Policy Characteristics'!$C:$C,0)))</f>
        <v>fuel-taxes.html</v>
      </c>
    </row>
    <row r="1734" spans="1:18" x14ac:dyDescent="0.25">
      <c r="A1734" s="76" t="str">
        <f>IF(ISBLANK(INDEX('Policy Characteristics'!A:A,MATCH($C1734,'Policy Characteristics'!$C:$C,0))),"",INDEX('Policy Characteristics'!A:A,MATCH($C1734,'Policy Characteristics'!$C:$C,0)))</f>
        <v>Cross-Sector</v>
      </c>
      <c r="B1734" s="200" t="str">
        <f>IF(ISBLANK(INDEX('Policy Characteristics'!B:B,MATCH($C1734,'Policy Characteristics'!$C:$C,0))),"",INDEX('Policy Characteristics'!B:B,MATCH($C1734,'Policy Characteristics'!$C:$C,0)))</f>
        <v>Fuel Taxes or Subsidies</v>
      </c>
      <c r="C1734" s="208" t="str">
        <f t="shared" si="54"/>
        <v>Additional Fuel Tax or Subsidy Rate by Fuel</v>
      </c>
      <c r="D1734" s="78" t="s">
        <v>709</v>
      </c>
      <c r="E1734" s="88" t="s">
        <v>338</v>
      </c>
      <c r="F1734" s="78" t="s">
        <v>713</v>
      </c>
      <c r="G1734" s="88" t="s">
        <v>93</v>
      </c>
      <c r="H1734" s="15">
        <v>2328</v>
      </c>
      <c r="I1734" s="201" t="s">
        <v>44</v>
      </c>
      <c r="J1734" s="202" t="str">
        <f>IF(ISBLANK(INDEX('Policy Characteristics'!D:D,MATCH($C1734,'Policy Characteristics'!$C:$C,0))),"",INDEX('Policy Characteristics'!D:D,MATCH($C1734,'Policy Characteristics'!$C:$C,0)))</f>
        <v>Fuel Taxes or Subsidies</v>
      </c>
      <c r="K1734" s="76" t="str">
        <f>IF(ISBLANK(INDEX('Policy Characteristics'!E:E,MATCH($C1734,'Policy Characteristics'!$C:$C,0))),"",INDEX('Policy Characteristics'!E:E,MATCH($C1734,'Policy Characteristics'!$C:$C,0)))</f>
        <v>cross fuel tax</v>
      </c>
      <c r="L1734" s="205">
        <f>IF(ISBLANK(INDEX('Policy Characteristics'!F:F,MATCH($C1734,'Policy Characteristics'!$C:$C,0))),"",INDEX('Policy Characteristics'!F:F,MATCH($C1734,'Policy Characteristics'!$C:$C,0)))</f>
        <v>-0.9</v>
      </c>
      <c r="M1734" s="205">
        <f>IF(ISBLANK(INDEX('Policy Characteristics'!G:G,MATCH($C1734,'Policy Characteristics'!$C:$C,0))),"",INDEX('Policy Characteristics'!G:G,MATCH($C1734,'Policy Characteristics'!$C:$C,0)))</f>
        <v>0.9</v>
      </c>
      <c r="N1734" s="205">
        <f>IF(ISBLANK(INDEX('Policy Characteristics'!H:H,MATCH($C1734,'Policy Characteristics'!$C:$C,0))),"",INDEX('Policy Characteristics'!H:H,MATCH($C1734,'Policy Characteristics'!$C:$C,0)))</f>
        <v>0.01</v>
      </c>
      <c r="O1734" s="76" t="str">
        <f>IF(ISBLANK(INDEX('Policy Characteristics'!I:I,MATCH($C1734,'Policy Characteristics'!$C:$C,0))),"",INDEX('Policy Characteristics'!I:I,MATCH($C1734,'Policy Characteristics'!$C:$C,0)))</f>
        <v>% of BAU price</v>
      </c>
      <c r="P1734" s="7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76" t="str">
        <f>IF(ISBLANK(INDEX('Policy Characteristics'!K:K,MATCH($C1734,'Policy Characteristics'!$C:$C,0))),"",INDEX('Policy Characteristics'!K:K,MATCH($C1734,'Policy Characteristics'!$C:$C,0)))</f>
        <v>fuels.html#fuel-taxes</v>
      </c>
      <c r="R1734" s="76" t="str">
        <f>IF(ISBLANK(INDEX('Policy Characteristics'!L:L,MATCH($C1734,'Policy Characteristics'!$C:$C,0))),"",INDEX('Policy Characteristics'!L:L,MATCH($C1734,'Policy Characteristics'!$C:$C,0)))</f>
        <v>fuel-taxes.html</v>
      </c>
    </row>
    <row r="1735" spans="1:18" x14ac:dyDescent="0.25">
      <c r="A1735" s="76" t="str">
        <f>IF(ISBLANK(INDEX('Policy Characteristics'!A:A,MATCH($C1735,'Policy Characteristics'!$C:$C,0))),"",INDEX('Policy Characteristics'!A:A,MATCH($C1735,'Policy Characteristics'!$C:$C,0)))</f>
        <v>Cross-Sector</v>
      </c>
      <c r="B1735" s="200" t="str">
        <f>IF(ISBLANK(INDEX('Policy Characteristics'!B:B,MATCH($C1735,'Policy Characteristics'!$C:$C,0))),"",INDEX('Policy Characteristics'!B:B,MATCH($C1735,'Policy Characteristics'!$C:$C,0)))</f>
        <v>Fuel Taxes or Subsidies</v>
      </c>
      <c r="C1735" s="208" t="str">
        <f t="shared" si="54"/>
        <v>Additional Fuel Tax or Subsidy Rate by Fuel</v>
      </c>
      <c r="D1735" s="78" t="s">
        <v>710</v>
      </c>
      <c r="E1735" s="88" t="s">
        <v>338</v>
      </c>
      <c r="F1735" s="78" t="s">
        <v>714</v>
      </c>
      <c r="G1735" s="88" t="s">
        <v>93</v>
      </c>
      <c r="H1735" s="15">
        <v>2329</v>
      </c>
      <c r="I1735" s="201" t="s">
        <v>44</v>
      </c>
      <c r="J1735" s="202" t="str">
        <f>IF(ISBLANK(INDEX('Policy Characteristics'!D:D,MATCH($C1735,'Policy Characteristics'!$C:$C,0))),"",INDEX('Policy Characteristics'!D:D,MATCH($C1735,'Policy Characteristics'!$C:$C,0)))</f>
        <v>Fuel Taxes or Subsidies</v>
      </c>
      <c r="K1735" s="76" t="str">
        <f>IF(ISBLANK(INDEX('Policy Characteristics'!E:E,MATCH($C1735,'Policy Characteristics'!$C:$C,0))),"",INDEX('Policy Characteristics'!E:E,MATCH($C1735,'Policy Characteristics'!$C:$C,0)))</f>
        <v>cross fuel tax</v>
      </c>
      <c r="L1735" s="205">
        <f>IF(ISBLANK(INDEX('Policy Characteristics'!F:F,MATCH($C1735,'Policy Characteristics'!$C:$C,0))),"",INDEX('Policy Characteristics'!F:F,MATCH($C1735,'Policy Characteristics'!$C:$C,0)))</f>
        <v>-0.9</v>
      </c>
      <c r="M1735" s="205">
        <f>IF(ISBLANK(INDEX('Policy Characteristics'!G:G,MATCH($C1735,'Policy Characteristics'!$C:$C,0))),"",INDEX('Policy Characteristics'!G:G,MATCH($C1735,'Policy Characteristics'!$C:$C,0)))</f>
        <v>0.9</v>
      </c>
      <c r="N1735" s="205">
        <f>IF(ISBLANK(INDEX('Policy Characteristics'!H:H,MATCH($C1735,'Policy Characteristics'!$C:$C,0))),"",INDEX('Policy Characteristics'!H:H,MATCH($C1735,'Policy Characteristics'!$C:$C,0)))</f>
        <v>0.01</v>
      </c>
      <c r="O1735" s="76" t="str">
        <f>IF(ISBLANK(INDEX('Policy Characteristics'!I:I,MATCH($C1735,'Policy Characteristics'!$C:$C,0))),"",INDEX('Policy Characteristics'!I:I,MATCH($C1735,'Policy Characteristics'!$C:$C,0)))</f>
        <v>% of BAU price</v>
      </c>
      <c r="P1735" s="7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76" t="str">
        <f>IF(ISBLANK(INDEX('Policy Characteristics'!K:K,MATCH($C1735,'Policy Characteristics'!$C:$C,0))),"",INDEX('Policy Characteristics'!K:K,MATCH($C1735,'Policy Characteristics'!$C:$C,0)))</f>
        <v>fuels.html#fuel-taxes</v>
      </c>
      <c r="R1735" s="76" t="str">
        <f>IF(ISBLANK(INDEX('Policy Characteristics'!L:L,MATCH($C1735,'Policy Characteristics'!$C:$C,0))),"",INDEX('Policy Characteristics'!L:L,MATCH($C1735,'Policy Characteristics'!$C:$C,0)))</f>
        <v>fuel-taxes.html</v>
      </c>
    </row>
    <row r="1736" spans="1:18" x14ac:dyDescent="0.25">
      <c r="A1736" s="76" t="str">
        <f>IF(ISBLANK(INDEX('Policy Characteristics'!A:A,MATCH($C1736,'Policy Characteristics'!$C:$C,0))),"",INDEX('Policy Characteristics'!A:A,MATCH($C1736,'Policy Characteristics'!$C:$C,0)))</f>
        <v>Cross-Sector</v>
      </c>
      <c r="B1736" s="200" t="str">
        <f>IF(ISBLANK(INDEX('Policy Characteristics'!B:B,MATCH($C1736,'Policy Characteristics'!$C:$C,0))),"",INDEX('Policy Characteristics'!B:B,MATCH($C1736,'Policy Characteristics'!$C:$C,0)))</f>
        <v>Fuel Taxes or Subsidies</v>
      </c>
      <c r="C1736" s="208" t="str">
        <f t="shared" si="54"/>
        <v>Additional Fuel Tax or Subsidy Rate by Fuel</v>
      </c>
      <c r="D1736" s="78" t="s">
        <v>711</v>
      </c>
      <c r="E1736" s="88" t="s">
        <v>338</v>
      </c>
      <c r="F1736" s="78" t="s">
        <v>715</v>
      </c>
      <c r="G1736" s="88" t="s">
        <v>93</v>
      </c>
      <c r="H1736" s="15">
        <v>2330</v>
      </c>
      <c r="I1736" s="201" t="s">
        <v>43</v>
      </c>
      <c r="J1736" s="202" t="str">
        <f>IF(ISBLANK(INDEX('Policy Characteristics'!D:D,MATCH($C1736,'Policy Characteristics'!$C:$C,0))),"",INDEX('Policy Characteristics'!D:D,MATCH($C1736,'Policy Characteristics'!$C:$C,0)))</f>
        <v>Fuel Taxes or Subsidies</v>
      </c>
      <c r="K1736" s="76" t="str">
        <f>IF(ISBLANK(INDEX('Policy Characteristics'!E:E,MATCH($C1736,'Policy Characteristics'!$C:$C,0))),"",INDEX('Policy Characteristics'!E:E,MATCH($C1736,'Policy Characteristics'!$C:$C,0)))</f>
        <v>cross fuel tax</v>
      </c>
      <c r="L1736" s="205">
        <f>IF(ISBLANK(INDEX('Policy Characteristics'!F:F,MATCH($C1736,'Policy Characteristics'!$C:$C,0))),"",INDEX('Policy Characteristics'!F:F,MATCH($C1736,'Policy Characteristics'!$C:$C,0)))</f>
        <v>-0.9</v>
      </c>
      <c r="M1736" s="205">
        <f>IF(ISBLANK(INDEX('Policy Characteristics'!G:G,MATCH($C1736,'Policy Characteristics'!$C:$C,0))),"",INDEX('Policy Characteristics'!G:G,MATCH($C1736,'Policy Characteristics'!$C:$C,0)))</f>
        <v>0.9</v>
      </c>
      <c r="N1736" s="205">
        <f>IF(ISBLANK(INDEX('Policy Characteristics'!H:H,MATCH($C1736,'Policy Characteristics'!$C:$C,0))),"",INDEX('Policy Characteristics'!H:H,MATCH($C1736,'Policy Characteristics'!$C:$C,0)))</f>
        <v>0.01</v>
      </c>
      <c r="O1736" s="76" t="str">
        <f>IF(ISBLANK(INDEX('Policy Characteristics'!I:I,MATCH($C1736,'Policy Characteristics'!$C:$C,0))),"",INDEX('Policy Characteristics'!I:I,MATCH($C1736,'Policy Characteristics'!$C:$C,0)))</f>
        <v>% of BAU price</v>
      </c>
      <c r="P1736" s="7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76" t="str">
        <f>IF(ISBLANK(INDEX('Policy Characteristics'!K:K,MATCH($C1736,'Policy Characteristics'!$C:$C,0))),"",INDEX('Policy Characteristics'!K:K,MATCH($C1736,'Policy Characteristics'!$C:$C,0)))</f>
        <v>fuels.html#fuel-taxes</v>
      </c>
      <c r="R1736" s="76" t="str">
        <f>IF(ISBLANK(INDEX('Policy Characteristics'!L:L,MATCH($C1736,'Policy Characteristics'!$C:$C,0))),"",INDEX('Policy Characteristics'!L:L,MATCH($C1736,'Policy Characteristics'!$C:$C,0)))</f>
        <v>fuel-taxes.html</v>
      </c>
    </row>
    <row r="1737" spans="1:18" s="76" customFormat="1" x14ac:dyDescent="0.25">
      <c r="A1737" s="76" t="str">
        <f>IF(ISBLANK(INDEX('Policy Characteristics'!A:A,MATCH($C1737,'Policy Characteristics'!$C:$C,0))),"",INDEX('Policy Characteristics'!A:A,MATCH($C1737,'Policy Characteristics'!$C:$C,0)))</f>
        <v>Cross-Sector</v>
      </c>
      <c r="B1737" s="200" t="str">
        <f>IF(ISBLANK(INDEX('Policy Characteristics'!B:B,MATCH($C1737,'Policy Characteristics'!$C:$C,0))),"",INDEX('Policy Characteristics'!B:B,MATCH($C1737,'Policy Characteristics'!$C:$C,0)))</f>
        <v>Fuel Taxes or Subsidies</v>
      </c>
      <c r="C1737" s="208" t="str">
        <f t="shared" si="54"/>
        <v>Additional Fuel Tax or Subsidy Rate by Fuel</v>
      </c>
      <c r="D1737" s="88" t="s">
        <v>52</v>
      </c>
      <c r="E1737" s="88" t="s">
        <v>332</v>
      </c>
      <c r="F1737" s="88" t="s">
        <v>93</v>
      </c>
      <c r="G1737" s="88" t="s">
        <v>1891</v>
      </c>
      <c r="H1737" s="15">
        <v>2331</v>
      </c>
      <c r="I1737" s="213" t="s">
        <v>43</v>
      </c>
      <c r="J1737" s="202" t="str">
        <f>IF(ISBLANK(INDEX('Policy Characteristics'!D:D,MATCH($C1737,'Policy Characteristics'!$C:$C,0))),"",INDEX('Policy Characteristics'!D:D,MATCH($C1737,'Policy Characteristics'!$C:$C,0)))</f>
        <v>Fuel Taxes or Subsidies</v>
      </c>
      <c r="K1737" s="76" t="str">
        <f>IF(ISBLANK(INDEX('Policy Characteristics'!E:E,MATCH($C1737,'Policy Characteristics'!$C:$C,0))),"",INDEX('Policy Characteristics'!E:E,MATCH($C1737,'Policy Characteristics'!$C:$C,0)))</f>
        <v>cross fuel tax</v>
      </c>
      <c r="L1737" s="205">
        <f>IF(ISBLANK(INDEX('Policy Characteristics'!F:F,MATCH($C1737,'Policy Characteristics'!$C:$C,0))),"",INDEX('Policy Characteristics'!F:F,MATCH($C1737,'Policy Characteristics'!$C:$C,0)))</f>
        <v>-0.9</v>
      </c>
      <c r="M1737" s="205">
        <f>IF(ISBLANK(INDEX('Policy Characteristics'!G:G,MATCH($C1737,'Policy Characteristics'!$C:$C,0))),"",INDEX('Policy Characteristics'!G:G,MATCH($C1737,'Policy Characteristics'!$C:$C,0)))</f>
        <v>0.9</v>
      </c>
      <c r="N1737" s="205">
        <f>IF(ISBLANK(INDEX('Policy Characteristics'!H:H,MATCH($C1737,'Policy Characteristics'!$C:$C,0))),"",INDEX('Policy Characteristics'!H:H,MATCH($C1737,'Policy Characteristics'!$C:$C,0)))</f>
        <v>0.01</v>
      </c>
      <c r="O1737" s="76" t="str">
        <f>IF(ISBLANK(INDEX('Policy Characteristics'!I:I,MATCH($C1737,'Policy Characteristics'!$C:$C,0))),"",INDEX('Policy Characteristics'!I:I,MATCH($C1737,'Policy Characteristics'!$C:$C,0)))</f>
        <v>% of BAU price</v>
      </c>
      <c r="P1737" s="7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76" t="str">
        <f>IF(ISBLANK(INDEX('Policy Characteristics'!K:K,MATCH($C1737,'Policy Characteristics'!$C:$C,0))),"",INDEX('Policy Characteristics'!K:K,MATCH($C1737,'Policy Characteristics'!$C:$C,0)))</f>
        <v>fuels.html#fuel-taxes</v>
      </c>
      <c r="R1737" s="76" t="str">
        <f>IF(ISBLANK(INDEX('Policy Characteristics'!L:L,MATCH($C1737,'Policy Characteristics'!$C:$C,0))),"",INDEX('Policy Characteristics'!L:L,MATCH($C1737,'Policy Characteristics'!$C:$C,0)))</f>
        <v>fuel-taxes.html</v>
      </c>
    </row>
    <row r="1738" spans="1:18" s="76" customFormat="1" x14ac:dyDescent="0.25">
      <c r="A1738" s="76" t="str">
        <f>IF(ISBLANK(INDEX('Policy Characteristics'!A:A,MATCH($C1738,'Policy Characteristics'!$C:$C,0))),"",INDEX('Policy Characteristics'!A:A,MATCH($C1738,'Policy Characteristics'!$C:$C,0)))</f>
        <v>Cross-Sector</v>
      </c>
      <c r="B1738" s="200" t="str">
        <f>IF(ISBLANK(INDEX('Policy Characteristics'!B:B,MATCH($C1738,'Policy Characteristics'!$C:$C,0))),"",INDEX('Policy Characteristics'!B:B,MATCH($C1738,'Policy Characteristics'!$C:$C,0)))</f>
        <v>Fuel Taxes or Subsidies</v>
      </c>
      <c r="C1738" s="208" t="str">
        <f t="shared" si="54"/>
        <v>Additional Fuel Tax or Subsidy Rate by Fuel</v>
      </c>
      <c r="D1738" s="78" t="s">
        <v>447</v>
      </c>
      <c r="E1738" s="88" t="s">
        <v>332</v>
      </c>
      <c r="F1738" s="78" t="s">
        <v>444</v>
      </c>
      <c r="G1738" s="88" t="s">
        <v>1891</v>
      </c>
      <c r="H1738" s="15">
        <v>2332</v>
      </c>
      <c r="I1738" s="201" t="s">
        <v>44</v>
      </c>
      <c r="J1738" s="202" t="str">
        <f>IF(ISBLANK(INDEX('Policy Characteristics'!D:D,MATCH($C1738,'Policy Characteristics'!$C:$C,0))),"",INDEX('Policy Characteristics'!D:D,MATCH($C1738,'Policy Characteristics'!$C:$C,0)))</f>
        <v>Fuel Taxes or Subsidies</v>
      </c>
      <c r="K1738" s="76" t="str">
        <f>IF(ISBLANK(INDEX('Policy Characteristics'!E:E,MATCH($C1738,'Policy Characteristics'!$C:$C,0))),"",INDEX('Policy Characteristics'!E:E,MATCH($C1738,'Policy Characteristics'!$C:$C,0)))</f>
        <v>cross fuel tax</v>
      </c>
      <c r="L1738" s="205">
        <f>IF(ISBLANK(INDEX('Policy Characteristics'!F:F,MATCH($C1738,'Policy Characteristics'!$C:$C,0))),"",INDEX('Policy Characteristics'!F:F,MATCH($C1738,'Policy Characteristics'!$C:$C,0)))</f>
        <v>-0.9</v>
      </c>
      <c r="M1738" s="205">
        <f>IF(ISBLANK(INDEX('Policy Characteristics'!G:G,MATCH($C1738,'Policy Characteristics'!$C:$C,0))),"",INDEX('Policy Characteristics'!G:G,MATCH($C1738,'Policy Characteristics'!$C:$C,0)))</f>
        <v>0.9</v>
      </c>
      <c r="N1738" s="205">
        <f>IF(ISBLANK(INDEX('Policy Characteristics'!H:H,MATCH($C1738,'Policy Characteristics'!$C:$C,0))),"",INDEX('Policy Characteristics'!H:H,MATCH($C1738,'Policy Characteristics'!$C:$C,0)))</f>
        <v>0.01</v>
      </c>
      <c r="O1738" s="76" t="str">
        <f>IF(ISBLANK(INDEX('Policy Characteristics'!I:I,MATCH($C1738,'Policy Characteristics'!$C:$C,0))),"",INDEX('Policy Characteristics'!I:I,MATCH($C1738,'Policy Characteristics'!$C:$C,0)))</f>
        <v>% of BAU price</v>
      </c>
      <c r="P1738" s="7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76" t="str">
        <f>IF(ISBLANK(INDEX('Policy Characteristics'!K:K,MATCH($C1738,'Policy Characteristics'!$C:$C,0))),"",INDEX('Policy Characteristics'!K:K,MATCH($C1738,'Policy Characteristics'!$C:$C,0)))</f>
        <v>fuels.html#fuel-taxes</v>
      </c>
      <c r="R1738" s="76" t="str">
        <f>IF(ISBLANK(INDEX('Policy Characteristics'!L:L,MATCH($C1738,'Policy Characteristics'!$C:$C,0))),"",INDEX('Policy Characteristics'!L:L,MATCH($C1738,'Policy Characteristics'!$C:$C,0)))</f>
        <v>fuel-taxes.html</v>
      </c>
    </row>
    <row r="1739" spans="1:18" s="76" customFormat="1" x14ac:dyDescent="0.25">
      <c r="A1739" s="76" t="str">
        <f>IF(ISBLANK(INDEX('Policy Characteristics'!A:A,MATCH($C1739,'Policy Characteristics'!$C:$C,0))),"",INDEX('Policy Characteristics'!A:A,MATCH($C1739,'Policy Characteristics'!$C:$C,0)))</f>
        <v>Cross-Sector</v>
      </c>
      <c r="B1739" s="200" t="str">
        <f>IF(ISBLANK(INDEX('Policy Characteristics'!B:B,MATCH($C1739,'Policy Characteristics'!$C:$C,0))),"",INDEX('Policy Characteristics'!B:B,MATCH($C1739,'Policy Characteristics'!$C:$C,0)))</f>
        <v>Fuel Taxes or Subsidies</v>
      </c>
      <c r="C1739" s="208" t="str">
        <f t="shared" si="54"/>
        <v>Additional Fuel Tax or Subsidy Rate by Fuel</v>
      </c>
      <c r="D1739" s="78" t="s">
        <v>46</v>
      </c>
      <c r="E1739" s="88" t="s">
        <v>332</v>
      </c>
      <c r="F1739" s="78" t="s">
        <v>87</v>
      </c>
      <c r="G1739" s="88" t="s">
        <v>1891</v>
      </c>
      <c r="H1739" s="15">
        <v>2333</v>
      </c>
      <c r="I1739" s="201" t="s">
        <v>43</v>
      </c>
      <c r="J1739" s="202" t="str">
        <f>IF(ISBLANK(INDEX('Policy Characteristics'!D:D,MATCH($C1739,'Policy Characteristics'!$C:$C,0))),"",INDEX('Policy Characteristics'!D:D,MATCH($C1739,'Policy Characteristics'!$C:$C,0)))</f>
        <v>Fuel Taxes or Subsidies</v>
      </c>
      <c r="K1739" s="76" t="str">
        <f>IF(ISBLANK(INDEX('Policy Characteristics'!E:E,MATCH($C1739,'Policy Characteristics'!$C:$C,0))),"",INDEX('Policy Characteristics'!E:E,MATCH($C1739,'Policy Characteristics'!$C:$C,0)))</f>
        <v>cross fuel tax</v>
      </c>
      <c r="L1739" s="205">
        <f>IF(ISBLANK(INDEX('Policy Characteristics'!F:F,MATCH($C1739,'Policy Characteristics'!$C:$C,0))),"",INDEX('Policy Characteristics'!F:F,MATCH($C1739,'Policy Characteristics'!$C:$C,0)))</f>
        <v>-0.9</v>
      </c>
      <c r="M1739" s="205">
        <f>IF(ISBLANK(INDEX('Policy Characteristics'!G:G,MATCH($C1739,'Policy Characteristics'!$C:$C,0))),"",INDEX('Policy Characteristics'!G:G,MATCH($C1739,'Policy Characteristics'!$C:$C,0)))</f>
        <v>0.9</v>
      </c>
      <c r="N1739" s="205">
        <f>IF(ISBLANK(INDEX('Policy Characteristics'!H:H,MATCH($C1739,'Policy Characteristics'!$C:$C,0))),"",INDEX('Policy Characteristics'!H:H,MATCH($C1739,'Policy Characteristics'!$C:$C,0)))</f>
        <v>0.01</v>
      </c>
      <c r="O1739" s="76" t="str">
        <f>IF(ISBLANK(INDEX('Policy Characteristics'!I:I,MATCH($C1739,'Policy Characteristics'!$C:$C,0))),"",INDEX('Policy Characteristics'!I:I,MATCH($C1739,'Policy Characteristics'!$C:$C,0)))</f>
        <v>% of BAU price</v>
      </c>
      <c r="P1739" s="7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76" t="str">
        <f>IF(ISBLANK(INDEX('Policy Characteristics'!K:K,MATCH($C1739,'Policy Characteristics'!$C:$C,0))),"",INDEX('Policy Characteristics'!K:K,MATCH($C1739,'Policy Characteristics'!$C:$C,0)))</f>
        <v>fuels.html#fuel-taxes</v>
      </c>
      <c r="R1739" s="76" t="str">
        <f>IF(ISBLANK(INDEX('Policy Characteristics'!L:L,MATCH($C1739,'Policy Characteristics'!$C:$C,0))),"",INDEX('Policy Characteristics'!L:L,MATCH($C1739,'Policy Characteristics'!$C:$C,0)))</f>
        <v>fuel-taxes.html</v>
      </c>
    </row>
    <row r="1740" spans="1:18" s="76" customFormat="1" x14ac:dyDescent="0.25">
      <c r="A1740" s="76" t="str">
        <f>IF(ISBLANK(INDEX('Policy Characteristics'!A:A,MATCH($C1740,'Policy Characteristics'!$C:$C,0))),"",INDEX('Policy Characteristics'!A:A,MATCH($C1740,'Policy Characteristics'!$C:$C,0)))</f>
        <v>Cross-Sector</v>
      </c>
      <c r="B1740" s="200" t="str">
        <f>IF(ISBLANK(INDEX('Policy Characteristics'!B:B,MATCH($C1740,'Policy Characteristics'!$C:$C,0))),"",INDEX('Policy Characteristics'!B:B,MATCH($C1740,'Policy Characteristics'!$C:$C,0)))</f>
        <v>Fuel Taxes or Subsidies</v>
      </c>
      <c r="C1740" s="208" t="str">
        <f t="shared" si="54"/>
        <v>Additional Fuel Tax or Subsidy Rate by Fuel</v>
      </c>
      <c r="D1740" s="78" t="s">
        <v>47</v>
      </c>
      <c r="E1740" s="88" t="s">
        <v>332</v>
      </c>
      <c r="F1740" s="78" t="s">
        <v>88</v>
      </c>
      <c r="G1740" s="88" t="s">
        <v>1891</v>
      </c>
      <c r="H1740" s="15">
        <v>2334</v>
      </c>
      <c r="I1740" s="201" t="s">
        <v>44</v>
      </c>
      <c r="J1740" s="202" t="str">
        <f>IF(ISBLANK(INDEX('Policy Characteristics'!D:D,MATCH($C1740,'Policy Characteristics'!$C:$C,0))),"",INDEX('Policy Characteristics'!D:D,MATCH($C1740,'Policy Characteristics'!$C:$C,0)))</f>
        <v>Fuel Taxes or Subsidies</v>
      </c>
      <c r="K1740" s="76" t="str">
        <f>IF(ISBLANK(INDEX('Policy Characteristics'!E:E,MATCH($C1740,'Policy Characteristics'!$C:$C,0))),"",INDEX('Policy Characteristics'!E:E,MATCH($C1740,'Policy Characteristics'!$C:$C,0)))</f>
        <v>cross fuel tax</v>
      </c>
      <c r="L1740" s="205">
        <f>IF(ISBLANK(INDEX('Policy Characteristics'!F:F,MATCH($C1740,'Policy Characteristics'!$C:$C,0))),"",INDEX('Policy Characteristics'!F:F,MATCH($C1740,'Policy Characteristics'!$C:$C,0)))</f>
        <v>-0.9</v>
      </c>
      <c r="M1740" s="205">
        <f>IF(ISBLANK(INDEX('Policy Characteristics'!G:G,MATCH($C1740,'Policy Characteristics'!$C:$C,0))),"",INDEX('Policy Characteristics'!G:G,MATCH($C1740,'Policy Characteristics'!$C:$C,0)))</f>
        <v>0.9</v>
      </c>
      <c r="N1740" s="205">
        <f>IF(ISBLANK(INDEX('Policy Characteristics'!H:H,MATCH($C1740,'Policy Characteristics'!$C:$C,0))),"",INDEX('Policy Characteristics'!H:H,MATCH($C1740,'Policy Characteristics'!$C:$C,0)))</f>
        <v>0.01</v>
      </c>
      <c r="O1740" s="76" t="str">
        <f>IF(ISBLANK(INDEX('Policy Characteristics'!I:I,MATCH($C1740,'Policy Characteristics'!$C:$C,0))),"",INDEX('Policy Characteristics'!I:I,MATCH($C1740,'Policy Characteristics'!$C:$C,0)))</f>
        <v>% of BAU price</v>
      </c>
      <c r="P1740" s="7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76" t="str">
        <f>IF(ISBLANK(INDEX('Policy Characteristics'!K:K,MATCH($C1740,'Policy Characteristics'!$C:$C,0))),"",INDEX('Policy Characteristics'!K:K,MATCH($C1740,'Policy Characteristics'!$C:$C,0)))</f>
        <v>fuels.html#fuel-taxes</v>
      </c>
      <c r="R1740" s="76" t="str">
        <f>IF(ISBLANK(INDEX('Policy Characteristics'!L:L,MATCH($C1740,'Policy Characteristics'!$C:$C,0))),"",INDEX('Policy Characteristics'!L:L,MATCH($C1740,'Policy Characteristics'!$C:$C,0)))</f>
        <v>fuel-taxes.html</v>
      </c>
    </row>
    <row r="1741" spans="1:18" s="76" customFormat="1" x14ac:dyDescent="0.25">
      <c r="A1741" s="76" t="str">
        <f>IF(ISBLANK(INDEX('Policy Characteristics'!A:A,MATCH($C1741,'Policy Characteristics'!$C:$C,0))),"",INDEX('Policy Characteristics'!A:A,MATCH($C1741,'Policy Characteristics'!$C:$C,0)))</f>
        <v>Cross-Sector</v>
      </c>
      <c r="B1741" s="200" t="str">
        <f>IF(ISBLANK(INDEX('Policy Characteristics'!B:B,MATCH($C1741,'Policy Characteristics'!$C:$C,0))),"",INDEX('Policy Characteristics'!B:B,MATCH($C1741,'Policy Characteristics'!$C:$C,0)))</f>
        <v>Fuel Taxes or Subsidies</v>
      </c>
      <c r="C1741" s="208" t="str">
        <f t="shared" si="54"/>
        <v>Additional Fuel Tax or Subsidy Rate by Fuel</v>
      </c>
      <c r="D1741" s="78" t="s">
        <v>51</v>
      </c>
      <c r="E1741" s="88" t="s">
        <v>332</v>
      </c>
      <c r="F1741" s="78" t="s">
        <v>92</v>
      </c>
      <c r="G1741" s="88" t="s">
        <v>1891</v>
      </c>
      <c r="H1741" s="15">
        <v>2335</v>
      </c>
      <c r="I1741" s="201" t="s">
        <v>44</v>
      </c>
      <c r="J1741" s="202" t="str">
        <f>IF(ISBLANK(INDEX('Policy Characteristics'!D:D,MATCH($C1741,'Policy Characteristics'!$C:$C,0))),"",INDEX('Policy Characteristics'!D:D,MATCH($C1741,'Policy Characteristics'!$C:$C,0)))</f>
        <v>Fuel Taxes or Subsidies</v>
      </c>
      <c r="K1741" s="76" t="str">
        <f>IF(ISBLANK(INDEX('Policy Characteristics'!E:E,MATCH($C1741,'Policy Characteristics'!$C:$C,0))),"",INDEX('Policy Characteristics'!E:E,MATCH($C1741,'Policy Characteristics'!$C:$C,0)))</f>
        <v>cross fuel tax</v>
      </c>
      <c r="L1741" s="205">
        <f>IF(ISBLANK(INDEX('Policy Characteristics'!F:F,MATCH($C1741,'Policy Characteristics'!$C:$C,0))),"",INDEX('Policy Characteristics'!F:F,MATCH($C1741,'Policy Characteristics'!$C:$C,0)))</f>
        <v>-0.9</v>
      </c>
      <c r="M1741" s="205">
        <f>IF(ISBLANK(INDEX('Policy Characteristics'!G:G,MATCH($C1741,'Policy Characteristics'!$C:$C,0))),"",INDEX('Policy Characteristics'!G:G,MATCH($C1741,'Policy Characteristics'!$C:$C,0)))</f>
        <v>0.9</v>
      </c>
      <c r="N1741" s="205">
        <f>IF(ISBLANK(INDEX('Policy Characteristics'!H:H,MATCH($C1741,'Policy Characteristics'!$C:$C,0))),"",INDEX('Policy Characteristics'!H:H,MATCH($C1741,'Policy Characteristics'!$C:$C,0)))</f>
        <v>0.01</v>
      </c>
      <c r="O1741" s="76" t="str">
        <f>IF(ISBLANK(INDEX('Policy Characteristics'!I:I,MATCH($C1741,'Policy Characteristics'!$C:$C,0))),"",INDEX('Policy Characteristics'!I:I,MATCH($C1741,'Policy Characteristics'!$C:$C,0)))</f>
        <v>% of BAU price</v>
      </c>
      <c r="P1741" s="7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76" t="str">
        <f>IF(ISBLANK(INDEX('Policy Characteristics'!K:K,MATCH($C1741,'Policy Characteristics'!$C:$C,0))),"",INDEX('Policy Characteristics'!K:K,MATCH($C1741,'Policy Characteristics'!$C:$C,0)))</f>
        <v>fuels.html#fuel-taxes</v>
      </c>
      <c r="R1741" s="76" t="str">
        <f>IF(ISBLANK(INDEX('Policy Characteristics'!L:L,MATCH($C1741,'Policy Characteristics'!$C:$C,0))),"",INDEX('Policy Characteristics'!L:L,MATCH($C1741,'Policy Characteristics'!$C:$C,0)))</f>
        <v>fuel-taxes.html</v>
      </c>
    </row>
    <row r="1742" spans="1:18" s="76" customFormat="1" x14ac:dyDescent="0.25">
      <c r="A1742" s="76" t="str">
        <f>IF(ISBLANK(INDEX('Policy Characteristics'!A:A,MATCH($C1742,'Policy Characteristics'!$C:$C,0))),"",INDEX('Policy Characteristics'!A:A,MATCH($C1742,'Policy Characteristics'!$C:$C,0)))</f>
        <v>Cross-Sector</v>
      </c>
      <c r="B1742" s="200" t="str">
        <f>IF(ISBLANK(INDEX('Policy Characteristics'!B:B,MATCH($C1742,'Policy Characteristics'!$C:$C,0))),"",INDEX('Policy Characteristics'!B:B,MATCH($C1742,'Policy Characteristics'!$C:$C,0)))</f>
        <v>Fuel Taxes or Subsidies</v>
      </c>
      <c r="C1742" s="208" t="str">
        <f t="shared" si="54"/>
        <v>Additional Fuel Tax or Subsidy Rate by Fuel</v>
      </c>
      <c r="D1742" s="78" t="s">
        <v>53</v>
      </c>
      <c r="E1742" s="88" t="s">
        <v>332</v>
      </c>
      <c r="F1742" s="78" t="s">
        <v>95</v>
      </c>
      <c r="G1742" s="88" t="s">
        <v>1891</v>
      </c>
      <c r="H1742" s="15">
        <v>2336</v>
      </c>
      <c r="I1742" s="201" t="s">
        <v>44</v>
      </c>
      <c r="J1742" s="202" t="str">
        <f>IF(ISBLANK(INDEX('Policy Characteristics'!D:D,MATCH($C1742,'Policy Characteristics'!$C:$C,0))),"",INDEX('Policy Characteristics'!D:D,MATCH($C1742,'Policy Characteristics'!$C:$C,0)))</f>
        <v>Fuel Taxes or Subsidies</v>
      </c>
      <c r="K1742" s="76" t="str">
        <f>IF(ISBLANK(INDEX('Policy Characteristics'!E:E,MATCH($C1742,'Policy Characteristics'!$C:$C,0))),"",INDEX('Policy Characteristics'!E:E,MATCH($C1742,'Policy Characteristics'!$C:$C,0)))</f>
        <v>cross fuel tax</v>
      </c>
      <c r="L1742" s="205">
        <f>IF(ISBLANK(INDEX('Policy Characteristics'!F:F,MATCH($C1742,'Policy Characteristics'!$C:$C,0))),"",INDEX('Policy Characteristics'!F:F,MATCH($C1742,'Policy Characteristics'!$C:$C,0)))</f>
        <v>-0.9</v>
      </c>
      <c r="M1742" s="205">
        <f>IF(ISBLANK(INDEX('Policy Characteristics'!G:G,MATCH($C1742,'Policy Characteristics'!$C:$C,0))),"",INDEX('Policy Characteristics'!G:G,MATCH($C1742,'Policy Characteristics'!$C:$C,0)))</f>
        <v>0.9</v>
      </c>
      <c r="N1742" s="205">
        <f>IF(ISBLANK(INDEX('Policy Characteristics'!H:H,MATCH($C1742,'Policy Characteristics'!$C:$C,0))),"",INDEX('Policy Characteristics'!H:H,MATCH($C1742,'Policy Characteristics'!$C:$C,0)))</f>
        <v>0.01</v>
      </c>
      <c r="O1742" s="76" t="str">
        <f>IF(ISBLANK(INDEX('Policy Characteristics'!I:I,MATCH($C1742,'Policy Characteristics'!$C:$C,0))),"",INDEX('Policy Characteristics'!I:I,MATCH($C1742,'Policy Characteristics'!$C:$C,0)))</f>
        <v>% of BAU price</v>
      </c>
      <c r="P1742" s="7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76" t="str">
        <f>IF(ISBLANK(INDEX('Policy Characteristics'!K:K,MATCH($C1742,'Policy Characteristics'!$C:$C,0))),"",INDEX('Policy Characteristics'!K:K,MATCH($C1742,'Policy Characteristics'!$C:$C,0)))</f>
        <v>fuels.html#fuel-taxes</v>
      </c>
      <c r="R1742" s="76" t="str">
        <f>IF(ISBLANK(INDEX('Policy Characteristics'!L:L,MATCH($C1742,'Policy Characteristics'!$C:$C,0))),"",INDEX('Policy Characteristics'!L:L,MATCH($C1742,'Policy Characteristics'!$C:$C,0)))</f>
        <v>fuel-taxes.html</v>
      </c>
    </row>
    <row r="1743" spans="1:18" s="76" customFormat="1" x14ac:dyDescent="0.25">
      <c r="A1743" s="76" t="str">
        <f>IF(ISBLANK(INDEX('Policy Characteristics'!A:A,MATCH($C1743,'Policy Characteristics'!$C:$C,0))),"",INDEX('Policy Characteristics'!A:A,MATCH($C1743,'Policy Characteristics'!$C:$C,0)))</f>
        <v>Cross-Sector</v>
      </c>
      <c r="B1743" s="200" t="str">
        <f>IF(ISBLANK(INDEX('Policy Characteristics'!B:B,MATCH($C1743,'Policy Characteristics'!$C:$C,0))),"",INDEX('Policy Characteristics'!B:B,MATCH($C1743,'Policy Characteristics'!$C:$C,0)))</f>
        <v>Fuel Taxes or Subsidies</v>
      </c>
      <c r="C1743" s="208" t="str">
        <f t="shared" si="54"/>
        <v>Additional Fuel Tax or Subsidy Rate by Fuel</v>
      </c>
      <c r="D1743" s="78" t="s">
        <v>54</v>
      </c>
      <c r="E1743" s="88" t="s">
        <v>332</v>
      </c>
      <c r="F1743" s="78" t="s">
        <v>96</v>
      </c>
      <c r="G1743" s="88" t="s">
        <v>1891</v>
      </c>
      <c r="H1743" s="15">
        <v>2337</v>
      </c>
      <c r="I1743" s="201" t="s">
        <v>43</v>
      </c>
      <c r="J1743" s="202" t="str">
        <f>IF(ISBLANK(INDEX('Policy Characteristics'!D:D,MATCH($C1743,'Policy Characteristics'!$C:$C,0))),"",INDEX('Policy Characteristics'!D:D,MATCH($C1743,'Policy Characteristics'!$C:$C,0)))</f>
        <v>Fuel Taxes or Subsidies</v>
      </c>
      <c r="K1743" s="76" t="str">
        <f>IF(ISBLANK(INDEX('Policy Characteristics'!E:E,MATCH($C1743,'Policy Characteristics'!$C:$C,0))),"",INDEX('Policy Characteristics'!E:E,MATCH($C1743,'Policy Characteristics'!$C:$C,0)))</f>
        <v>cross fuel tax</v>
      </c>
      <c r="L1743" s="205">
        <f>IF(ISBLANK(INDEX('Policy Characteristics'!F:F,MATCH($C1743,'Policy Characteristics'!$C:$C,0))),"",INDEX('Policy Characteristics'!F:F,MATCH($C1743,'Policy Characteristics'!$C:$C,0)))</f>
        <v>-0.9</v>
      </c>
      <c r="M1743" s="205">
        <f>IF(ISBLANK(INDEX('Policy Characteristics'!G:G,MATCH($C1743,'Policy Characteristics'!$C:$C,0))),"",INDEX('Policy Characteristics'!G:G,MATCH($C1743,'Policy Characteristics'!$C:$C,0)))</f>
        <v>0.9</v>
      </c>
      <c r="N1743" s="205">
        <f>IF(ISBLANK(INDEX('Policy Characteristics'!H:H,MATCH($C1743,'Policy Characteristics'!$C:$C,0))),"",INDEX('Policy Characteristics'!H:H,MATCH($C1743,'Policy Characteristics'!$C:$C,0)))</f>
        <v>0.01</v>
      </c>
      <c r="O1743" s="76" t="str">
        <f>IF(ISBLANK(INDEX('Policy Characteristics'!I:I,MATCH($C1743,'Policy Characteristics'!$C:$C,0))),"",INDEX('Policy Characteristics'!I:I,MATCH($C1743,'Policy Characteristics'!$C:$C,0)))</f>
        <v>% of BAU price</v>
      </c>
      <c r="P1743" s="7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76" t="str">
        <f>IF(ISBLANK(INDEX('Policy Characteristics'!K:K,MATCH($C1743,'Policy Characteristics'!$C:$C,0))),"",INDEX('Policy Characteristics'!K:K,MATCH($C1743,'Policy Characteristics'!$C:$C,0)))</f>
        <v>fuels.html#fuel-taxes</v>
      </c>
      <c r="R1743" s="76" t="str">
        <f>IF(ISBLANK(INDEX('Policy Characteristics'!L:L,MATCH($C1743,'Policy Characteristics'!$C:$C,0))),"",INDEX('Policy Characteristics'!L:L,MATCH($C1743,'Policy Characteristics'!$C:$C,0)))</f>
        <v>fuel-taxes.html</v>
      </c>
    </row>
    <row r="1744" spans="1:18" s="76" customFormat="1" x14ac:dyDescent="0.25">
      <c r="A1744" s="76" t="str">
        <f>IF(ISBLANK(INDEX('Policy Characteristics'!A:A,MATCH($C1744,'Policy Characteristics'!$C:$C,0))),"",INDEX('Policy Characteristics'!A:A,MATCH($C1744,'Policy Characteristics'!$C:$C,0)))</f>
        <v>Cross-Sector</v>
      </c>
      <c r="B1744" s="200" t="str">
        <f>IF(ISBLANK(INDEX('Policy Characteristics'!B:B,MATCH($C1744,'Policy Characteristics'!$C:$C,0))),"",INDEX('Policy Characteristics'!B:B,MATCH($C1744,'Policy Characteristics'!$C:$C,0)))</f>
        <v>Fuel Taxes or Subsidies</v>
      </c>
      <c r="C1744" s="208" t="str">
        <f t="shared" si="54"/>
        <v>Additional Fuel Tax or Subsidy Rate by Fuel</v>
      </c>
      <c r="D1744" s="78" t="s">
        <v>55</v>
      </c>
      <c r="E1744" s="88" t="s">
        <v>332</v>
      </c>
      <c r="F1744" s="78" t="s">
        <v>97</v>
      </c>
      <c r="G1744" s="88" t="s">
        <v>1891</v>
      </c>
      <c r="H1744" s="15">
        <v>2338</v>
      </c>
      <c r="I1744" s="201" t="s">
        <v>44</v>
      </c>
      <c r="J1744" s="202" t="str">
        <f>IF(ISBLANK(INDEX('Policy Characteristics'!D:D,MATCH($C1744,'Policy Characteristics'!$C:$C,0))),"",INDEX('Policy Characteristics'!D:D,MATCH($C1744,'Policy Characteristics'!$C:$C,0)))</f>
        <v>Fuel Taxes or Subsidies</v>
      </c>
      <c r="K1744" s="76" t="str">
        <f>IF(ISBLANK(INDEX('Policy Characteristics'!E:E,MATCH($C1744,'Policy Characteristics'!$C:$C,0))),"",INDEX('Policy Characteristics'!E:E,MATCH($C1744,'Policy Characteristics'!$C:$C,0)))</f>
        <v>cross fuel tax</v>
      </c>
      <c r="L1744" s="205">
        <f>IF(ISBLANK(INDEX('Policy Characteristics'!F:F,MATCH($C1744,'Policy Characteristics'!$C:$C,0))),"",INDEX('Policy Characteristics'!F:F,MATCH($C1744,'Policy Characteristics'!$C:$C,0)))</f>
        <v>-0.9</v>
      </c>
      <c r="M1744" s="205">
        <f>IF(ISBLANK(INDEX('Policy Characteristics'!G:G,MATCH($C1744,'Policy Characteristics'!$C:$C,0))),"",INDEX('Policy Characteristics'!G:G,MATCH($C1744,'Policy Characteristics'!$C:$C,0)))</f>
        <v>0.9</v>
      </c>
      <c r="N1744" s="205">
        <f>IF(ISBLANK(INDEX('Policy Characteristics'!H:H,MATCH($C1744,'Policy Characteristics'!$C:$C,0))),"",INDEX('Policy Characteristics'!H:H,MATCH($C1744,'Policy Characteristics'!$C:$C,0)))</f>
        <v>0.01</v>
      </c>
      <c r="O1744" s="76" t="str">
        <f>IF(ISBLANK(INDEX('Policy Characteristics'!I:I,MATCH($C1744,'Policy Characteristics'!$C:$C,0))),"",INDEX('Policy Characteristics'!I:I,MATCH($C1744,'Policy Characteristics'!$C:$C,0)))</f>
        <v>% of BAU price</v>
      </c>
      <c r="P1744" s="7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76" t="str">
        <f>IF(ISBLANK(INDEX('Policy Characteristics'!K:K,MATCH($C1744,'Policy Characteristics'!$C:$C,0))),"",INDEX('Policy Characteristics'!K:K,MATCH($C1744,'Policy Characteristics'!$C:$C,0)))</f>
        <v>fuels.html#fuel-taxes</v>
      </c>
      <c r="R1744" s="76" t="str">
        <f>IF(ISBLANK(INDEX('Policy Characteristics'!L:L,MATCH($C1744,'Policy Characteristics'!$C:$C,0))),"",INDEX('Policy Characteristics'!L:L,MATCH($C1744,'Policy Characteristics'!$C:$C,0)))</f>
        <v>fuel-taxes.html</v>
      </c>
    </row>
    <row r="1745" spans="1:18" s="76" customFormat="1" x14ac:dyDescent="0.25">
      <c r="A1745" s="76" t="str">
        <f>IF(ISBLANK(INDEX('Policy Characteristics'!A:A,MATCH($C1745,'Policy Characteristics'!$C:$C,0))),"",INDEX('Policy Characteristics'!A:A,MATCH($C1745,'Policy Characteristics'!$C:$C,0)))</f>
        <v>Cross-Sector</v>
      </c>
      <c r="B1745" s="200" t="str">
        <f>IF(ISBLANK(INDEX('Policy Characteristics'!B:B,MATCH($C1745,'Policy Characteristics'!$C:$C,0))),"",INDEX('Policy Characteristics'!B:B,MATCH($C1745,'Policy Characteristics'!$C:$C,0)))</f>
        <v>Fuel Taxes or Subsidies</v>
      </c>
      <c r="C1745" s="208" t="str">
        <f t="shared" si="54"/>
        <v>Additional Fuel Tax or Subsidy Rate by Fuel</v>
      </c>
      <c r="D1745" s="78" t="s">
        <v>56</v>
      </c>
      <c r="E1745" s="88" t="s">
        <v>332</v>
      </c>
      <c r="F1745" s="78" t="s">
        <v>98</v>
      </c>
      <c r="G1745" s="88" t="s">
        <v>1891</v>
      </c>
      <c r="H1745" s="15">
        <v>2339</v>
      </c>
      <c r="I1745" s="201" t="s">
        <v>44</v>
      </c>
      <c r="J1745" s="202" t="str">
        <f>IF(ISBLANK(INDEX('Policy Characteristics'!D:D,MATCH($C1745,'Policy Characteristics'!$C:$C,0))),"",INDEX('Policy Characteristics'!D:D,MATCH($C1745,'Policy Characteristics'!$C:$C,0)))</f>
        <v>Fuel Taxes or Subsidies</v>
      </c>
      <c r="K1745" s="76" t="str">
        <f>IF(ISBLANK(INDEX('Policy Characteristics'!E:E,MATCH($C1745,'Policy Characteristics'!$C:$C,0))),"",INDEX('Policy Characteristics'!E:E,MATCH($C1745,'Policy Characteristics'!$C:$C,0)))</f>
        <v>cross fuel tax</v>
      </c>
      <c r="L1745" s="205">
        <f>IF(ISBLANK(INDEX('Policy Characteristics'!F:F,MATCH($C1745,'Policy Characteristics'!$C:$C,0))),"",INDEX('Policy Characteristics'!F:F,MATCH($C1745,'Policy Characteristics'!$C:$C,0)))</f>
        <v>-0.9</v>
      </c>
      <c r="M1745" s="205">
        <f>IF(ISBLANK(INDEX('Policy Characteristics'!G:G,MATCH($C1745,'Policy Characteristics'!$C:$C,0))),"",INDEX('Policy Characteristics'!G:G,MATCH($C1745,'Policy Characteristics'!$C:$C,0)))</f>
        <v>0.9</v>
      </c>
      <c r="N1745" s="205">
        <f>IF(ISBLANK(INDEX('Policy Characteristics'!H:H,MATCH($C1745,'Policy Characteristics'!$C:$C,0))),"",INDEX('Policy Characteristics'!H:H,MATCH($C1745,'Policy Characteristics'!$C:$C,0)))</f>
        <v>0.01</v>
      </c>
      <c r="O1745" s="76" t="str">
        <f>IF(ISBLANK(INDEX('Policy Characteristics'!I:I,MATCH($C1745,'Policy Characteristics'!$C:$C,0))),"",INDEX('Policy Characteristics'!I:I,MATCH($C1745,'Policy Characteristics'!$C:$C,0)))</f>
        <v>% of BAU price</v>
      </c>
      <c r="P1745" s="7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76" t="str">
        <f>IF(ISBLANK(INDEX('Policy Characteristics'!K:K,MATCH($C1745,'Policy Characteristics'!$C:$C,0))),"",INDEX('Policy Characteristics'!K:K,MATCH($C1745,'Policy Characteristics'!$C:$C,0)))</f>
        <v>fuels.html#fuel-taxes</v>
      </c>
      <c r="R1745" s="76" t="str">
        <f>IF(ISBLANK(INDEX('Policy Characteristics'!L:L,MATCH($C1745,'Policy Characteristics'!$C:$C,0))),"",INDEX('Policy Characteristics'!L:L,MATCH($C1745,'Policy Characteristics'!$C:$C,0)))</f>
        <v>fuel-taxes.html</v>
      </c>
    </row>
    <row r="1746" spans="1:18" x14ac:dyDescent="0.25">
      <c r="A1746" s="76" t="str">
        <f>IF(ISBLANK(INDEX('Policy Characteristics'!A:A,MATCH($C1746,'Policy Characteristics'!$C:$C,0))),"",INDEX('Policy Characteristics'!A:A,MATCH($C1746,'Policy Characteristics'!$C:$C,0)))</f>
        <v>Cross-Sector</v>
      </c>
      <c r="B1746" s="200" t="str">
        <f>IF(ISBLANK(INDEX('Policy Characteristics'!B:B,MATCH($C1746,'Policy Characteristics'!$C:$C,0))),"",INDEX('Policy Characteristics'!B:B,MATCH($C1746,'Policy Characteristics'!$C:$C,0)))</f>
        <v>Fuel Taxes or Subsidies</v>
      </c>
      <c r="C1746" s="208" t="str">
        <f t="shared" si="54"/>
        <v>Additional Fuel Tax or Subsidy Rate by Fuel</v>
      </c>
      <c r="D1746" s="78" t="s">
        <v>716</v>
      </c>
      <c r="E1746" s="88" t="s">
        <v>332</v>
      </c>
      <c r="F1746" s="78" t="s">
        <v>717</v>
      </c>
      <c r="G1746" s="88" t="s">
        <v>1891</v>
      </c>
      <c r="H1746" s="15">
        <v>2340</v>
      </c>
      <c r="I1746" s="201" t="s">
        <v>44</v>
      </c>
      <c r="J1746" s="202" t="str">
        <f>IF(ISBLANK(INDEX('Policy Characteristics'!D:D,MATCH($C1746,'Policy Characteristics'!$C:$C,0))),"",INDEX('Policy Characteristics'!D:D,MATCH($C1746,'Policy Characteristics'!$C:$C,0)))</f>
        <v>Fuel Taxes or Subsidies</v>
      </c>
      <c r="K1746" s="76" t="str">
        <f>IF(ISBLANK(INDEX('Policy Characteristics'!E:E,MATCH($C1746,'Policy Characteristics'!$C:$C,0))),"",INDEX('Policy Characteristics'!E:E,MATCH($C1746,'Policy Characteristics'!$C:$C,0)))</f>
        <v>cross fuel tax</v>
      </c>
      <c r="L1746" s="205">
        <f>IF(ISBLANK(INDEX('Policy Characteristics'!F:F,MATCH($C1746,'Policy Characteristics'!$C:$C,0))),"",INDEX('Policy Characteristics'!F:F,MATCH($C1746,'Policy Characteristics'!$C:$C,0)))</f>
        <v>-0.9</v>
      </c>
      <c r="M1746" s="205">
        <f>IF(ISBLANK(INDEX('Policy Characteristics'!G:G,MATCH($C1746,'Policy Characteristics'!$C:$C,0))),"",INDEX('Policy Characteristics'!G:G,MATCH($C1746,'Policy Characteristics'!$C:$C,0)))</f>
        <v>0.9</v>
      </c>
      <c r="N1746" s="205">
        <f>IF(ISBLANK(INDEX('Policy Characteristics'!H:H,MATCH($C1746,'Policy Characteristics'!$C:$C,0))),"",INDEX('Policy Characteristics'!H:H,MATCH($C1746,'Policy Characteristics'!$C:$C,0)))</f>
        <v>0.01</v>
      </c>
      <c r="O1746" s="76" t="str">
        <f>IF(ISBLANK(INDEX('Policy Characteristics'!I:I,MATCH($C1746,'Policy Characteristics'!$C:$C,0))),"",INDEX('Policy Characteristics'!I:I,MATCH($C1746,'Policy Characteristics'!$C:$C,0)))</f>
        <v>% of BAU price</v>
      </c>
      <c r="P1746" s="7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76" t="str">
        <f>IF(ISBLANK(INDEX('Policy Characteristics'!K:K,MATCH($C1746,'Policy Characteristics'!$C:$C,0))),"",INDEX('Policy Characteristics'!K:K,MATCH($C1746,'Policy Characteristics'!$C:$C,0)))</f>
        <v>fuels.html#fuel-taxes</v>
      </c>
      <c r="R1746" s="76" t="str">
        <f>IF(ISBLANK(INDEX('Policy Characteristics'!L:L,MATCH($C1746,'Policy Characteristics'!$C:$C,0))),"",INDEX('Policy Characteristics'!L:L,MATCH($C1746,'Policy Characteristics'!$C:$C,0)))</f>
        <v>fuel-taxes.html</v>
      </c>
    </row>
    <row r="1747" spans="1:18" x14ac:dyDescent="0.25">
      <c r="A1747" s="76" t="str">
        <f>IF(ISBLANK(INDEX('Policy Characteristics'!A:A,MATCH($C1747,'Policy Characteristics'!$C:$C,0))),"",INDEX('Policy Characteristics'!A:A,MATCH($C1747,'Policy Characteristics'!$C:$C,0)))</f>
        <v>Cross-Sector</v>
      </c>
      <c r="B1747" s="200" t="str">
        <f>IF(ISBLANK(INDEX('Policy Characteristics'!B:B,MATCH($C1747,'Policy Characteristics'!$C:$C,0))),"",INDEX('Policy Characteristics'!B:B,MATCH($C1747,'Policy Characteristics'!$C:$C,0)))</f>
        <v>Fuel Taxes or Subsidies</v>
      </c>
      <c r="C1747" s="208" t="str">
        <f t="shared" si="54"/>
        <v>Additional Fuel Tax or Subsidy Rate by Fuel</v>
      </c>
      <c r="D1747" s="78" t="s">
        <v>75</v>
      </c>
      <c r="E1747" s="88" t="s">
        <v>332</v>
      </c>
      <c r="F1747" s="78" t="s">
        <v>99</v>
      </c>
      <c r="G1747" s="88" t="s">
        <v>1891</v>
      </c>
      <c r="H1747" s="15">
        <v>2341</v>
      </c>
      <c r="I1747" s="201" t="s">
        <v>44</v>
      </c>
      <c r="J1747" s="202" t="str">
        <f>IF(ISBLANK(INDEX('Policy Characteristics'!D:D,MATCH($C1747,'Policy Characteristics'!$C:$C,0))),"",INDEX('Policy Characteristics'!D:D,MATCH($C1747,'Policy Characteristics'!$C:$C,0)))</f>
        <v>Fuel Taxes or Subsidies</v>
      </c>
      <c r="K1747" s="76" t="str">
        <f>IF(ISBLANK(INDEX('Policy Characteristics'!E:E,MATCH($C1747,'Policy Characteristics'!$C:$C,0))),"",INDEX('Policy Characteristics'!E:E,MATCH($C1747,'Policy Characteristics'!$C:$C,0)))</f>
        <v>cross fuel tax</v>
      </c>
      <c r="L1747" s="205">
        <f>IF(ISBLANK(INDEX('Policy Characteristics'!F:F,MATCH($C1747,'Policy Characteristics'!$C:$C,0))),"",INDEX('Policy Characteristics'!F:F,MATCH($C1747,'Policy Characteristics'!$C:$C,0)))</f>
        <v>-0.9</v>
      </c>
      <c r="M1747" s="205">
        <f>IF(ISBLANK(INDEX('Policy Characteristics'!G:G,MATCH($C1747,'Policy Characteristics'!$C:$C,0))),"",INDEX('Policy Characteristics'!G:G,MATCH($C1747,'Policy Characteristics'!$C:$C,0)))</f>
        <v>0.9</v>
      </c>
      <c r="N1747" s="205">
        <f>IF(ISBLANK(INDEX('Policy Characteristics'!H:H,MATCH($C1747,'Policy Characteristics'!$C:$C,0))),"",INDEX('Policy Characteristics'!H:H,MATCH($C1747,'Policy Characteristics'!$C:$C,0)))</f>
        <v>0.01</v>
      </c>
      <c r="O1747" s="76" t="str">
        <f>IF(ISBLANK(INDEX('Policy Characteristics'!I:I,MATCH($C1747,'Policy Characteristics'!$C:$C,0))),"",INDEX('Policy Characteristics'!I:I,MATCH($C1747,'Policy Characteristics'!$C:$C,0)))</f>
        <v>% of BAU price</v>
      </c>
      <c r="P1747" s="7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76" t="str">
        <f>IF(ISBLANK(INDEX('Policy Characteristics'!K:K,MATCH($C1747,'Policy Characteristics'!$C:$C,0))),"",INDEX('Policy Characteristics'!K:K,MATCH($C1747,'Policy Characteristics'!$C:$C,0)))</f>
        <v>fuels.html#fuel-taxes</v>
      </c>
      <c r="R1747" s="76" t="str">
        <f>IF(ISBLANK(INDEX('Policy Characteristics'!L:L,MATCH($C1747,'Policy Characteristics'!$C:$C,0))),"",INDEX('Policy Characteristics'!L:L,MATCH($C1747,'Policy Characteristics'!$C:$C,0)))</f>
        <v>fuel-taxes.html</v>
      </c>
    </row>
    <row r="1748" spans="1:18" x14ac:dyDescent="0.25">
      <c r="A1748" s="76" t="str">
        <f>IF(ISBLANK(INDEX('Policy Characteristics'!A:A,MATCH($C1748,'Policy Characteristics'!$C:$C,0))),"",INDEX('Policy Characteristics'!A:A,MATCH($C1748,'Policy Characteristics'!$C:$C,0)))</f>
        <v>Cross-Sector</v>
      </c>
      <c r="B1748" s="200" t="str">
        <f>IF(ISBLANK(INDEX('Policy Characteristics'!B:B,MATCH($C1748,'Policy Characteristics'!$C:$C,0))),"",INDEX('Policy Characteristics'!B:B,MATCH($C1748,'Policy Characteristics'!$C:$C,0)))</f>
        <v>Fuel Taxes or Subsidies</v>
      </c>
      <c r="C1748" s="208" t="str">
        <f t="shared" si="54"/>
        <v>Additional Fuel Tax or Subsidy Rate by Fuel</v>
      </c>
      <c r="D1748" s="78" t="s">
        <v>440</v>
      </c>
      <c r="E1748" s="88" t="s">
        <v>332</v>
      </c>
      <c r="F1748" s="78" t="s">
        <v>441</v>
      </c>
      <c r="G1748" s="88" t="s">
        <v>1891</v>
      </c>
      <c r="H1748" s="15">
        <v>2342</v>
      </c>
      <c r="I1748" s="201" t="s">
        <v>44</v>
      </c>
      <c r="J1748" s="202" t="str">
        <f>IF(ISBLANK(INDEX('Policy Characteristics'!D:D,MATCH($C1748,'Policy Characteristics'!$C:$C,0))),"",INDEX('Policy Characteristics'!D:D,MATCH($C1748,'Policy Characteristics'!$C:$C,0)))</f>
        <v>Fuel Taxes or Subsidies</v>
      </c>
      <c r="K1748" s="76" t="str">
        <f>IF(ISBLANK(INDEX('Policy Characteristics'!E:E,MATCH($C1748,'Policy Characteristics'!$C:$C,0))),"",INDEX('Policy Characteristics'!E:E,MATCH($C1748,'Policy Characteristics'!$C:$C,0)))</f>
        <v>cross fuel tax</v>
      </c>
      <c r="L1748" s="205">
        <f>IF(ISBLANK(INDEX('Policy Characteristics'!F:F,MATCH($C1748,'Policy Characteristics'!$C:$C,0))),"",INDEX('Policy Characteristics'!F:F,MATCH($C1748,'Policy Characteristics'!$C:$C,0)))</f>
        <v>-0.9</v>
      </c>
      <c r="M1748" s="205">
        <f>IF(ISBLANK(INDEX('Policy Characteristics'!G:G,MATCH($C1748,'Policy Characteristics'!$C:$C,0))),"",INDEX('Policy Characteristics'!G:G,MATCH($C1748,'Policy Characteristics'!$C:$C,0)))</f>
        <v>0.9</v>
      </c>
      <c r="N1748" s="205">
        <f>IF(ISBLANK(INDEX('Policy Characteristics'!H:H,MATCH($C1748,'Policy Characteristics'!$C:$C,0))),"",INDEX('Policy Characteristics'!H:H,MATCH($C1748,'Policy Characteristics'!$C:$C,0)))</f>
        <v>0.01</v>
      </c>
      <c r="O1748" s="76" t="str">
        <f>IF(ISBLANK(INDEX('Policy Characteristics'!I:I,MATCH($C1748,'Policy Characteristics'!$C:$C,0))),"",INDEX('Policy Characteristics'!I:I,MATCH($C1748,'Policy Characteristics'!$C:$C,0)))</f>
        <v>% of BAU price</v>
      </c>
      <c r="P1748" s="7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76" t="str">
        <f>IF(ISBLANK(INDEX('Policy Characteristics'!K:K,MATCH($C1748,'Policy Characteristics'!$C:$C,0))),"",INDEX('Policy Characteristics'!K:K,MATCH($C1748,'Policy Characteristics'!$C:$C,0)))</f>
        <v>fuels.html#fuel-taxes</v>
      </c>
      <c r="R1748" s="76" t="str">
        <f>IF(ISBLANK(INDEX('Policy Characteristics'!L:L,MATCH($C1748,'Policy Characteristics'!$C:$C,0))),"",INDEX('Policy Characteristics'!L:L,MATCH($C1748,'Policy Characteristics'!$C:$C,0)))</f>
        <v>fuel-taxes.html</v>
      </c>
    </row>
    <row r="1749" spans="1:18" x14ac:dyDescent="0.25">
      <c r="A1749" s="76" t="str">
        <f>IF(ISBLANK(INDEX('Policy Characteristics'!A:A,MATCH($C1749,'Policy Characteristics'!$C:$C,0))),"",INDEX('Policy Characteristics'!A:A,MATCH($C1749,'Policy Characteristics'!$C:$C,0)))</f>
        <v>Cross-Sector</v>
      </c>
      <c r="B1749" s="200" t="str">
        <f>IF(ISBLANK(INDEX('Policy Characteristics'!B:B,MATCH($C1749,'Policy Characteristics'!$C:$C,0))),"",INDEX('Policy Characteristics'!B:B,MATCH($C1749,'Policy Characteristics'!$C:$C,0)))</f>
        <v>Fuel Taxes or Subsidies</v>
      </c>
      <c r="C1749" s="208" t="str">
        <f t="shared" si="54"/>
        <v>Additional Fuel Tax or Subsidy Rate by Fuel</v>
      </c>
      <c r="D1749" s="78" t="s">
        <v>708</v>
      </c>
      <c r="E1749" s="88" t="s">
        <v>332</v>
      </c>
      <c r="F1749" s="78" t="s">
        <v>712</v>
      </c>
      <c r="G1749" s="88" t="s">
        <v>1891</v>
      </c>
      <c r="H1749" s="15">
        <v>2343</v>
      </c>
      <c r="I1749" s="201" t="s">
        <v>44</v>
      </c>
      <c r="J1749" s="202" t="str">
        <f>IF(ISBLANK(INDEX('Policy Characteristics'!D:D,MATCH($C1749,'Policy Characteristics'!$C:$C,0))),"",INDEX('Policy Characteristics'!D:D,MATCH($C1749,'Policy Characteristics'!$C:$C,0)))</f>
        <v>Fuel Taxes or Subsidies</v>
      </c>
      <c r="K1749" s="76" t="str">
        <f>IF(ISBLANK(INDEX('Policy Characteristics'!E:E,MATCH($C1749,'Policy Characteristics'!$C:$C,0))),"",INDEX('Policy Characteristics'!E:E,MATCH($C1749,'Policy Characteristics'!$C:$C,0)))</f>
        <v>cross fuel tax</v>
      </c>
      <c r="L1749" s="205">
        <f>IF(ISBLANK(INDEX('Policy Characteristics'!F:F,MATCH($C1749,'Policy Characteristics'!$C:$C,0))),"",INDEX('Policy Characteristics'!F:F,MATCH($C1749,'Policy Characteristics'!$C:$C,0)))</f>
        <v>-0.9</v>
      </c>
      <c r="M1749" s="205">
        <f>IF(ISBLANK(INDEX('Policy Characteristics'!G:G,MATCH($C1749,'Policy Characteristics'!$C:$C,0))),"",INDEX('Policy Characteristics'!G:G,MATCH($C1749,'Policy Characteristics'!$C:$C,0)))</f>
        <v>0.9</v>
      </c>
      <c r="N1749" s="205">
        <f>IF(ISBLANK(INDEX('Policy Characteristics'!H:H,MATCH($C1749,'Policy Characteristics'!$C:$C,0))),"",INDEX('Policy Characteristics'!H:H,MATCH($C1749,'Policy Characteristics'!$C:$C,0)))</f>
        <v>0.01</v>
      </c>
      <c r="O1749" s="76" t="str">
        <f>IF(ISBLANK(INDEX('Policy Characteristics'!I:I,MATCH($C1749,'Policy Characteristics'!$C:$C,0))),"",INDEX('Policy Characteristics'!I:I,MATCH($C1749,'Policy Characteristics'!$C:$C,0)))</f>
        <v>% of BAU price</v>
      </c>
      <c r="P1749" s="7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76" t="str">
        <f>IF(ISBLANK(INDEX('Policy Characteristics'!K:K,MATCH($C1749,'Policy Characteristics'!$C:$C,0))),"",INDEX('Policy Characteristics'!K:K,MATCH($C1749,'Policy Characteristics'!$C:$C,0)))</f>
        <v>fuels.html#fuel-taxes</v>
      </c>
      <c r="R1749" s="76" t="str">
        <f>IF(ISBLANK(INDEX('Policy Characteristics'!L:L,MATCH($C1749,'Policy Characteristics'!$C:$C,0))),"",INDEX('Policy Characteristics'!L:L,MATCH($C1749,'Policy Characteristics'!$C:$C,0)))</f>
        <v>fuel-taxes.html</v>
      </c>
    </row>
    <row r="1750" spans="1:18" x14ac:dyDescent="0.25">
      <c r="A1750" s="76" t="str">
        <f>IF(ISBLANK(INDEX('Policy Characteristics'!A:A,MATCH($C1750,'Policy Characteristics'!$C:$C,0))),"",INDEX('Policy Characteristics'!A:A,MATCH($C1750,'Policy Characteristics'!$C:$C,0)))</f>
        <v>Cross-Sector</v>
      </c>
      <c r="B1750" s="200" t="str">
        <f>IF(ISBLANK(INDEX('Policy Characteristics'!B:B,MATCH($C1750,'Policy Characteristics'!$C:$C,0))),"",INDEX('Policy Characteristics'!B:B,MATCH($C1750,'Policy Characteristics'!$C:$C,0)))</f>
        <v>Fuel Taxes or Subsidies</v>
      </c>
      <c r="C1750" s="208" t="str">
        <f t="shared" si="54"/>
        <v>Additional Fuel Tax or Subsidy Rate by Fuel</v>
      </c>
      <c r="D1750" s="78" t="s">
        <v>718</v>
      </c>
      <c r="E1750" s="88" t="s">
        <v>332</v>
      </c>
      <c r="F1750" s="78" t="s">
        <v>719</v>
      </c>
      <c r="G1750" s="88" t="s">
        <v>1891</v>
      </c>
      <c r="H1750" s="15">
        <v>2344</v>
      </c>
      <c r="I1750" s="201" t="s">
        <v>44</v>
      </c>
      <c r="J1750" s="202" t="str">
        <f>IF(ISBLANK(INDEX('Policy Characteristics'!D:D,MATCH($C1750,'Policy Characteristics'!$C:$C,0))),"",INDEX('Policy Characteristics'!D:D,MATCH($C1750,'Policy Characteristics'!$C:$C,0)))</f>
        <v>Fuel Taxes or Subsidies</v>
      </c>
      <c r="K1750" s="76" t="str">
        <f>IF(ISBLANK(INDEX('Policy Characteristics'!E:E,MATCH($C1750,'Policy Characteristics'!$C:$C,0))),"",INDEX('Policy Characteristics'!E:E,MATCH($C1750,'Policy Characteristics'!$C:$C,0)))</f>
        <v>cross fuel tax</v>
      </c>
      <c r="L1750" s="205">
        <f>IF(ISBLANK(INDEX('Policy Characteristics'!F:F,MATCH($C1750,'Policy Characteristics'!$C:$C,0))),"",INDEX('Policy Characteristics'!F:F,MATCH($C1750,'Policy Characteristics'!$C:$C,0)))</f>
        <v>-0.9</v>
      </c>
      <c r="M1750" s="205">
        <f>IF(ISBLANK(INDEX('Policy Characteristics'!G:G,MATCH($C1750,'Policy Characteristics'!$C:$C,0))),"",INDEX('Policy Characteristics'!G:G,MATCH($C1750,'Policy Characteristics'!$C:$C,0)))</f>
        <v>0.9</v>
      </c>
      <c r="N1750" s="205">
        <f>IF(ISBLANK(INDEX('Policy Characteristics'!H:H,MATCH($C1750,'Policy Characteristics'!$C:$C,0))),"",INDEX('Policy Characteristics'!H:H,MATCH($C1750,'Policy Characteristics'!$C:$C,0)))</f>
        <v>0.01</v>
      </c>
      <c r="O1750" s="76" t="str">
        <f>IF(ISBLANK(INDEX('Policy Characteristics'!I:I,MATCH($C1750,'Policy Characteristics'!$C:$C,0))),"",INDEX('Policy Characteristics'!I:I,MATCH($C1750,'Policy Characteristics'!$C:$C,0)))</f>
        <v>% of BAU price</v>
      </c>
      <c r="P1750" s="7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76" t="str">
        <f>IF(ISBLANK(INDEX('Policy Characteristics'!K:K,MATCH($C1750,'Policy Characteristics'!$C:$C,0))),"",INDEX('Policy Characteristics'!K:K,MATCH($C1750,'Policy Characteristics'!$C:$C,0)))</f>
        <v>fuels.html#fuel-taxes</v>
      </c>
      <c r="R1750" s="76" t="str">
        <f>IF(ISBLANK(INDEX('Policy Characteristics'!L:L,MATCH($C1750,'Policy Characteristics'!$C:$C,0))),"",INDEX('Policy Characteristics'!L:L,MATCH($C1750,'Policy Characteristics'!$C:$C,0)))</f>
        <v>fuel-taxes.html</v>
      </c>
    </row>
    <row r="1751" spans="1:18" x14ac:dyDescent="0.25">
      <c r="A1751" s="76" t="str">
        <f>IF(ISBLANK(INDEX('Policy Characteristics'!A:A,MATCH($C1751,'Policy Characteristics'!$C:$C,0))),"",INDEX('Policy Characteristics'!A:A,MATCH($C1751,'Policy Characteristics'!$C:$C,0)))</f>
        <v>Cross-Sector</v>
      </c>
      <c r="B1751" s="200" t="str">
        <f>IF(ISBLANK(INDEX('Policy Characteristics'!B:B,MATCH($C1751,'Policy Characteristics'!$C:$C,0))),"",INDEX('Policy Characteristics'!B:B,MATCH($C1751,'Policy Characteristics'!$C:$C,0)))</f>
        <v>Fuel Taxes or Subsidies</v>
      </c>
      <c r="C1751" s="208" t="str">
        <f t="shared" si="54"/>
        <v>Additional Fuel Tax or Subsidy Rate by Fuel</v>
      </c>
      <c r="D1751" s="78" t="s">
        <v>709</v>
      </c>
      <c r="E1751" s="88" t="s">
        <v>332</v>
      </c>
      <c r="F1751" s="78" t="s">
        <v>713</v>
      </c>
      <c r="G1751" s="88" t="s">
        <v>1891</v>
      </c>
      <c r="H1751" s="15">
        <v>2345</v>
      </c>
      <c r="I1751" s="201" t="s">
        <v>44</v>
      </c>
      <c r="J1751" s="202" t="str">
        <f>IF(ISBLANK(INDEX('Policy Characteristics'!D:D,MATCH($C1751,'Policy Characteristics'!$C:$C,0))),"",INDEX('Policy Characteristics'!D:D,MATCH($C1751,'Policy Characteristics'!$C:$C,0)))</f>
        <v>Fuel Taxes or Subsidies</v>
      </c>
      <c r="K1751" s="76" t="str">
        <f>IF(ISBLANK(INDEX('Policy Characteristics'!E:E,MATCH($C1751,'Policy Characteristics'!$C:$C,0))),"",INDEX('Policy Characteristics'!E:E,MATCH($C1751,'Policy Characteristics'!$C:$C,0)))</f>
        <v>cross fuel tax</v>
      </c>
      <c r="L1751" s="205">
        <f>IF(ISBLANK(INDEX('Policy Characteristics'!F:F,MATCH($C1751,'Policy Characteristics'!$C:$C,0))),"",INDEX('Policy Characteristics'!F:F,MATCH($C1751,'Policy Characteristics'!$C:$C,0)))</f>
        <v>-0.9</v>
      </c>
      <c r="M1751" s="205">
        <f>IF(ISBLANK(INDEX('Policy Characteristics'!G:G,MATCH($C1751,'Policy Characteristics'!$C:$C,0))),"",INDEX('Policy Characteristics'!G:G,MATCH($C1751,'Policy Characteristics'!$C:$C,0)))</f>
        <v>0.9</v>
      </c>
      <c r="N1751" s="205">
        <f>IF(ISBLANK(INDEX('Policy Characteristics'!H:H,MATCH($C1751,'Policy Characteristics'!$C:$C,0))),"",INDEX('Policy Characteristics'!H:H,MATCH($C1751,'Policy Characteristics'!$C:$C,0)))</f>
        <v>0.01</v>
      </c>
      <c r="O1751" s="76" t="str">
        <f>IF(ISBLANK(INDEX('Policy Characteristics'!I:I,MATCH($C1751,'Policy Characteristics'!$C:$C,0))),"",INDEX('Policy Characteristics'!I:I,MATCH($C1751,'Policy Characteristics'!$C:$C,0)))</f>
        <v>% of BAU price</v>
      </c>
      <c r="P1751" s="7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76" t="str">
        <f>IF(ISBLANK(INDEX('Policy Characteristics'!K:K,MATCH($C1751,'Policy Characteristics'!$C:$C,0))),"",INDEX('Policy Characteristics'!K:K,MATCH($C1751,'Policy Characteristics'!$C:$C,0)))</f>
        <v>fuels.html#fuel-taxes</v>
      </c>
      <c r="R1751" s="76" t="str">
        <f>IF(ISBLANK(INDEX('Policy Characteristics'!L:L,MATCH($C1751,'Policy Characteristics'!$C:$C,0))),"",INDEX('Policy Characteristics'!L:L,MATCH($C1751,'Policy Characteristics'!$C:$C,0)))</f>
        <v>fuel-taxes.html</v>
      </c>
    </row>
    <row r="1752" spans="1:18" x14ac:dyDescent="0.25">
      <c r="A1752" s="76" t="str">
        <f>IF(ISBLANK(INDEX('Policy Characteristics'!A:A,MATCH($C1752,'Policy Characteristics'!$C:$C,0))),"",INDEX('Policy Characteristics'!A:A,MATCH($C1752,'Policy Characteristics'!$C:$C,0)))</f>
        <v>Cross-Sector</v>
      </c>
      <c r="B1752" s="200" t="str">
        <f>IF(ISBLANK(INDEX('Policy Characteristics'!B:B,MATCH($C1752,'Policy Characteristics'!$C:$C,0))),"",INDEX('Policy Characteristics'!B:B,MATCH($C1752,'Policy Characteristics'!$C:$C,0)))</f>
        <v>Fuel Taxes or Subsidies</v>
      </c>
      <c r="C1752" s="208" t="str">
        <f t="shared" si="54"/>
        <v>Additional Fuel Tax or Subsidy Rate by Fuel</v>
      </c>
      <c r="D1752" s="78" t="s">
        <v>710</v>
      </c>
      <c r="E1752" s="88" t="s">
        <v>332</v>
      </c>
      <c r="F1752" s="78" t="s">
        <v>714</v>
      </c>
      <c r="G1752" s="88" t="s">
        <v>1891</v>
      </c>
      <c r="H1752" s="15">
        <v>2346</v>
      </c>
      <c r="I1752" s="201" t="s">
        <v>44</v>
      </c>
      <c r="J1752" s="202" t="str">
        <f>IF(ISBLANK(INDEX('Policy Characteristics'!D:D,MATCH($C1752,'Policy Characteristics'!$C:$C,0))),"",INDEX('Policy Characteristics'!D:D,MATCH($C1752,'Policy Characteristics'!$C:$C,0)))</f>
        <v>Fuel Taxes or Subsidies</v>
      </c>
      <c r="K1752" s="76" t="str">
        <f>IF(ISBLANK(INDEX('Policy Characteristics'!E:E,MATCH($C1752,'Policy Characteristics'!$C:$C,0))),"",INDEX('Policy Characteristics'!E:E,MATCH($C1752,'Policy Characteristics'!$C:$C,0)))</f>
        <v>cross fuel tax</v>
      </c>
      <c r="L1752" s="205">
        <f>IF(ISBLANK(INDEX('Policy Characteristics'!F:F,MATCH($C1752,'Policy Characteristics'!$C:$C,0))),"",INDEX('Policy Characteristics'!F:F,MATCH($C1752,'Policy Characteristics'!$C:$C,0)))</f>
        <v>-0.9</v>
      </c>
      <c r="M1752" s="205">
        <f>IF(ISBLANK(INDEX('Policy Characteristics'!G:G,MATCH($C1752,'Policy Characteristics'!$C:$C,0))),"",INDEX('Policy Characteristics'!G:G,MATCH($C1752,'Policy Characteristics'!$C:$C,0)))</f>
        <v>0.9</v>
      </c>
      <c r="N1752" s="205">
        <f>IF(ISBLANK(INDEX('Policy Characteristics'!H:H,MATCH($C1752,'Policy Characteristics'!$C:$C,0))),"",INDEX('Policy Characteristics'!H:H,MATCH($C1752,'Policy Characteristics'!$C:$C,0)))</f>
        <v>0.01</v>
      </c>
      <c r="O1752" s="76" t="str">
        <f>IF(ISBLANK(INDEX('Policy Characteristics'!I:I,MATCH($C1752,'Policy Characteristics'!$C:$C,0))),"",INDEX('Policy Characteristics'!I:I,MATCH($C1752,'Policy Characteristics'!$C:$C,0)))</f>
        <v>% of BAU price</v>
      </c>
      <c r="P1752" s="7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76" t="str">
        <f>IF(ISBLANK(INDEX('Policy Characteristics'!K:K,MATCH($C1752,'Policy Characteristics'!$C:$C,0))),"",INDEX('Policy Characteristics'!K:K,MATCH($C1752,'Policy Characteristics'!$C:$C,0)))</f>
        <v>fuels.html#fuel-taxes</v>
      </c>
      <c r="R1752" s="76" t="str">
        <f>IF(ISBLANK(INDEX('Policy Characteristics'!L:L,MATCH($C1752,'Policy Characteristics'!$C:$C,0))),"",INDEX('Policy Characteristics'!L:L,MATCH($C1752,'Policy Characteristics'!$C:$C,0)))</f>
        <v>fuel-taxes.html</v>
      </c>
    </row>
    <row r="1753" spans="1:18" x14ac:dyDescent="0.25">
      <c r="A1753" s="76" t="str">
        <f>IF(ISBLANK(INDEX('Policy Characteristics'!A:A,MATCH($C1753,'Policy Characteristics'!$C:$C,0))),"",INDEX('Policy Characteristics'!A:A,MATCH($C1753,'Policy Characteristics'!$C:$C,0)))</f>
        <v>Cross-Sector</v>
      </c>
      <c r="B1753" s="200" t="str">
        <f>IF(ISBLANK(INDEX('Policy Characteristics'!B:B,MATCH($C1753,'Policy Characteristics'!$C:$C,0))),"",INDEX('Policy Characteristics'!B:B,MATCH($C1753,'Policy Characteristics'!$C:$C,0)))</f>
        <v>Fuel Taxes or Subsidies</v>
      </c>
      <c r="C1753" s="208" t="str">
        <f t="shared" si="54"/>
        <v>Additional Fuel Tax or Subsidy Rate by Fuel</v>
      </c>
      <c r="D1753" s="78" t="s">
        <v>711</v>
      </c>
      <c r="E1753" s="88" t="s">
        <v>332</v>
      </c>
      <c r="F1753" s="78" t="s">
        <v>715</v>
      </c>
      <c r="G1753" s="88" t="s">
        <v>1891</v>
      </c>
      <c r="H1753" s="15">
        <v>2347</v>
      </c>
      <c r="I1753" s="201" t="s">
        <v>44</v>
      </c>
      <c r="J1753" s="202" t="str">
        <f>IF(ISBLANK(INDEX('Policy Characteristics'!D:D,MATCH($C1753,'Policy Characteristics'!$C:$C,0))),"",INDEX('Policy Characteristics'!D:D,MATCH($C1753,'Policy Characteristics'!$C:$C,0)))</f>
        <v>Fuel Taxes or Subsidies</v>
      </c>
      <c r="K1753" s="76" t="str">
        <f>IF(ISBLANK(INDEX('Policy Characteristics'!E:E,MATCH($C1753,'Policy Characteristics'!$C:$C,0))),"",INDEX('Policy Characteristics'!E:E,MATCH($C1753,'Policy Characteristics'!$C:$C,0)))</f>
        <v>cross fuel tax</v>
      </c>
      <c r="L1753" s="205">
        <f>IF(ISBLANK(INDEX('Policy Characteristics'!F:F,MATCH($C1753,'Policy Characteristics'!$C:$C,0))),"",INDEX('Policy Characteristics'!F:F,MATCH($C1753,'Policy Characteristics'!$C:$C,0)))</f>
        <v>-0.9</v>
      </c>
      <c r="M1753" s="205">
        <f>IF(ISBLANK(INDEX('Policy Characteristics'!G:G,MATCH($C1753,'Policy Characteristics'!$C:$C,0))),"",INDEX('Policy Characteristics'!G:G,MATCH($C1753,'Policy Characteristics'!$C:$C,0)))</f>
        <v>0.9</v>
      </c>
      <c r="N1753" s="205">
        <f>IF(ISBLANK(INDEX('Policy Characteristics'!H:H,MATCH($C1753,'Policy Characteristics'!$C:$C,0))),"",INDEX('Policy Characteristics'!H:H,MATCH($C1753,'Policy Characteristics'!$C:$C,0)))</f>
        <v>0.01</v>
      </c>
      <c r="O1753" s="76" t="str">
        <f>IF(ISBLANK(INDEX('Policy Characteristics'!I:I,MATCH($C1753,'Policy Characteristics'!$C:$C,0))),"",INDEX('Policy Characteristics'!I:I,MATCH($C1753,'Policy Characteristics'!$C:$C,0)))</f>
        <v>% of BAU price</v>
      </c>
      <c r="P1753" s="7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76" t="str">
        <f>IF(ISBLANK(INDEX('Policy Characteristics'!K:K,MATCH($C1753,'Policy Characteristics'!$C:$C,0))),"",INDEX('Policy Characteristics'!K:K,MATCH($C1753,'Policy Characteristics'!$C:$C,0)))</f>
        <v>fuels.html#fuel-taxes</v>
      </c>
      <c r="R1753" s="76" t="str">
        <f>IF(ISBLANK(INDEX('Policy Characteristics'!L:L,MATCH($C1753,'Policy Characteristics'!$C:$C,0))),"",INDEX('Policy Characteristics'!L:L,MATCH($C1753,'Policy Characteristics'!$C:$C,0)))</f>
        <v>fuel-taxes.html</v>
      </c>
    </row>
    <row r="1754" spans="1:18" s="76" customFormat="1" x14ac:dyDescent="0.25">
      <c r="A1754" s="76" t="str">
        <f>IF(ISBLANK(INDEX('Policy Characteristics'!A:A,MATCH($C1754,'Policy Characteristics'!$C:$C,0))),"",INDEX('Policy Characteristics'!A:A,MATCH($C1754,'Policy Characteristics'!$C:$C,0)))</f>
        <v>Cross-Sector</v>
      </c>
      <c r="B1754" s="200" t="str">
        <f>IF(ISBLANK(INDEX('Policy Characteristics'!B:B,MATCH($C1754,'Policy Characteristics'!$C:$C,0))),"",INDEX('Policy Characteristics'!B:B,MATCH($C1754,'Policy Characteristics'!$C:$C,0)))</f>
        <v>Fuel Taxes or Subsidies</v>
      </c>
      <c r="C1754" s="208" t="str">
        <f t="shared" si="54"/>
        <v>Additional Fuel Tax or Subsidy Rate by Fuel</v>
      </c>
      <c r="D1754" s="88" t="s">
        <v>52</v>
      </c>
      <c r="E1754" s="88" t="s">
        <v>333</v>
      </c>
      <c r="F1754" s="88" t="s">
        <v>93</v>
      </c>
      <c r="G1754" s="88" t="s">
        <v>826</v>
      </c>
      <c r="H1754" s="15">
        <v>2348</v>
      </c>
      <c r="I1754" s="213" t="s">
        <v>43</v>
      </c>
      <c r="J1754" s="202" t="str">
        <f>IF(ISBLANK(INDEX('Policy Characteristics'!D:D,MATCH($C1754,'Policy Characteristics'!$C:$C,0))),"",INDEX('Policy Characteristics'!D:D,MATCH($C1754,'Policy Characteristics'!$C:$C,0)))</f>
        <v>Fuel Taxes or Subsidies</v>
      </c>
      <c r="K1754" s="76" t="str">
        <f>IF(ISBLANK(INDEX('Policy Characteristics'!E:E,MATCH($C1754,'Policy Characteristics'!$C:$C,0))),"",INDEX('Policy Characteristics'!E:E,MATCH($C1754,'Policy Characteristics'!$C:$C,0)))</f>
        <v>cross fuel tax</v>
      </c>
      <c r="L1754" s="205">
        <f>IF(ISBLANK(INDEX('Policy Characteristics'!F:F,MATCH($C1754,'Policy Characteristics'!$C:$C,0))),"",INDEX('Policy Characteristics'!F:F,MATCH($C1754,'Policy Characteristics'!$C:$C,0)))</f>
        <v>-0.9</v>
      </c>
      <c r="M1754" s="205">
        <f>IF(ISBLANK(INDEX('Policy Characteristics'!G:G,MATCH($C1754,'Policy Characteristics'!$C:$C,0))),"",INDEX('Policy Characteristics'!G:G,MATCH($C1754,'Policy Characteristics'!$C:$C,0)))</f>
        <v>0.9</v>
      </c>
      <c r="N1754" s="205">
        <f>IF(ISBLANK(INDEX('Policy Characteristics'!H:H,MATCH($C1754,'Policy Characteristics'!$C:$C,0))),"",INDEX('Policy Characteristics'!H:H,MATCH($C1754,'Policy Characteristics'!$C:$C,0)))</f>
        <v>0.01</v>
      </c>
      <c r="O1754" s="76" t="str">
        <f>IF(ISBLANK(INDEX('Policy Characteristics'!I:I,MATCH($C1754,'Policy Characteristics'!$C:$C,0))),"",INDEX('Policy Characteristics'!I:I,MATCH($C1754,'Policy Characteristics'!$C:$C,0)))</f>
        <v>% of BAU price</v>
      </c>
      <c r="P1754" s="7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76" t="str">
        <f>IF(ISBLANK(INDEX('Policy Characteristics'!K:K,MATCH($C1754,'Policy Characteristics'!$C:$C,0))),"",INDEX('Policy Characteristics'!K:K,MATCH($C1754,'Policy Characteristics'!$C:$C,0)))</f>
        <v>fuels.html#fuel-taxes</v>
      </c>
      <c r="R1754" s="76" t="str">
        <f>IF(ISBLANK(INDEX('Policy Characteristics'!L:L,MATCH($C1754,'Policy Characteristics'!$C:$C,0))),"",INDEX('Policy Characteristics'!L:L,MATCH($C1754,'Policy Characteristics'!$C:$C,0)))</f>
        <v>fuel-taxes.html</v>
      </c>
    </row>
    <row r="1755" spans="1:18" s="76" customFormat="1" x14ac:dyDescent="0.25">
      <c r="A1755" s="76" t="str">
        <f>IF(ISBLANK(INDEX('Policy Characteristics'!A:A,MATCH($C1755,'Policy Characteristics'!$C:$C,0))),"",INDEX('Policy Characteristics'!A:A,MATCH($C1755,'Policy Characteristics'!$C:$C,0)))</f>
        <v>Cross-Sector</v>
      </c>
      <c r="B1755" s="200" t="str">
        <f>IF(ISBLANK(INDEX('Policy Characteristics'!B:B,MATCH($C1755,'Policy Characteristics'!$C:$C,0))),"",INDEX('Policy Characteristics'!B:B,MATCH($C1755,'Policy Characteristics'!$C:$C,0)))</f>
        <v>Fuel Taxes or Subsidies</v>
      </c>
      <c r="C1755" s="208" t="str">
        <f t="shared" si="54"/>
        <v>Additional Fuel Tax or Subsidy Rate by Fuel</v>
      </c>
      <c r="D1755" s="78" t="s">
        <v>447</v>
      </c>
      <c r="E1755" s="88" t="s">
        <v>333</v>
      </c>
      <c r="F1755" s="78" t="s">
        <v>444</v>
      </c>
      <c r="G1755" s="88" t="s">
        <v>826</v>
      </c>
      <c r="H1755" s="15">
        <v>2349</v>
      </c>
      <c r="I1755" s="201" t="s">
        <v>44</v>
      </c>
      <c r="J1755" s="202" t="str">
        <f>IF(ISBLANK(INDEX('Policy Characteristics'!D:D,MATCH($C1755,'Policy Characteristics'!$C:$C,0))),"",INDEX('Policy Characteristics'!D:D,MATCH($C1755,'Policy Characteristics'!$C:$C,0)))</f>
        <v>Fuel Taxes or Subsidies</v>
      </c>
      <c r="K1755" s="76" t="str">
        <f>IF(ISBLANK(INDEX('Policy Characteristics'!E:E,MATCH($C1755,'Policy Characteristics'!$C:$C,0))),"",INDEX('Policy Characteristics'!E:E,MATCH($C1755,'Policy Characteristics'!$C:$C,0)))</f>
        <v>cross fuel tax</v>
      </c>
      <c r="L1755" s="205">
        <f>IF(ISBLANK(INDEX('Policy Characteristics'!F:F,MATCH($C1755,'Policy Characteristics'!$C:$C,0))),"",INDEX('Policy Characteristics'!F:F,MATCH($C1755,'Policy Characteristics'!$C:$C,0)))</f>
        <v>-0.9</v>
      </c>
      <c r="M1755" s="205">
        <f>IF(ISBLANK(INDEX('Policy Characteristics'!G:G,MATCH($C1755,'Policy Characteristics'!$C:$C,0))),"",INDEX('Policy Characteristics'!G:G,MATCH($C1755,'Policy Characteristics'!$C:$C,0)))</f>
        <v>0.9</v>
      </c>
      <c r="N1755" s="205">
        <f>IF(ISBLANK(INDEX('Policy Characteristics'!H:H,MATCH($C1755,'Policy Characteristics'!$C:$C,0))),"",INDEX('Policy Characteristics'!H:H,MATCH($C1755,'Policy Characteristics'!$C:$C,0)))</f>
        <v>0.01</v>
      </c>
      <c r="O1755" s="76" t="str">
        <f>IF(ISBLANK(INDEX('Policy Characteristics'!I:I,MATCH($C1755,'Policy Characteristics'!$C:$C,0))),"",INDEX('Policy Characteristics'!I:I,MATCH($C1755,'Policy Characteristics'!$C:$C,0)))</f>
        <v>% of BAU price</v>
      </c>
      <c r="P1755" s="7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76" t="str">
        <f>IF(ISBLANK(INDEX('Policy Characteristics'!K:K,MATCH($C1755,'Policy Characteristics'!$C:$C,0))),"",INDEX('Policy Characteristics'!K:K,MATCH($C1755,'Policy Characteristics'!$C:$C,0)))</f>
        <v>fuels.html#fuel-taxes</v>
      </c>
      <c r="R1755" s="76" t="str">
        <f>IF(ISBLANK(INDEX('Policy Characteristics'!L:L,MATCH($C1755,'Policy Characteristics'!$C:$C,0))),"",INDEX('Policy Characteristics'!L:L,MATCH($C1755,'Policy Characteristics'!$C:$C,0)))</f>
        <v>fuel-taxes.html</v>
      </c>
    </row>
    <row r="1756" spans="1:18" s="76" customFormat="1" x14ac:dyDescent="0.25">
      <c r="A1756" s="76" t="str">
        <f>IF(ISBLANK(INDEX('Policy Characteristics'!A:A,MATCH($C1756,'Policy Characteristics'!$C:$C,0))),"",INDEX('Policy Characteristics'!A:A,MATCH($C1756,'Policy Characteristics'!$C:$C,0)))</f>
        <v>Cross-Sector</v>
      </c>
      <c r="B1756" s="200" t="str">
        <f>IF(ISBLANK(INDEX('Policy Characteristics'!B:B,MATCH($C1756,'Policy Characteristics'!$C:$C,0))),"",INDEX('Policy Characteristics'!B:B,MATCH($C1756,'Policy Characteristics'!$C:$C,0)))</f>
        <v>Fuel Taxes or Subsidies</v>
      </c>
      <c r="C1756" s="208" t="str">
        <f t="shared" si="54"/>
        <v>Additional Fuel Tax or Subsidy Rate by Fuel</v>
      </c>
      <c r="D1756" s="78" t="s">
        <v>46</v>
      </c>
      <c r="E1756" s="88" t="s">
        <v>333</v>
      </c>
      <c r="F1756" s="78" t="s">
        <v>87</v>
      </c>
      <c r="G1756" s="88" t="s">
        <v>826</v>
      </c>
      <c r="H1756" s="15">
        <v>2350</v>
      </c>
      <c r="I1756" s="201" t="s">
        <v>43</v>
      </c>
      <c r="J1756" s="202" t="str">
        <f>IF(ISBLANK(INDEX('Policy Characteristics'!D:D,MATCH($C1756,'Policy Characteristics'!$C:$C,0))),"",INDEX('Policy Characteristics'!D:D,MATCH($C1756,'Policy Characteristics'!$C:$C,0)))</f>
        <v>Fuel Taxes or Subsidies</v>
      </c>
      <c r="K1756" s="76" t="str">
        <f>IF(ISBLANK(INDEX('Policy Characteristics'!E:E,MATCH($C1756,'Policy Characteristics'!$C:$C,0))),"",INDEX('Policy Characteristics'!E:E,MATCH($C1756,'Policy Characteristics'!$C:$C,0)))</f>
        <v>cross fuel tax</v>
      </c>
      <c r="L1756" s="205">
        <f>IF(ISBLANK(INDEX('Policy Characteristics'!F:F,MATCH($C1756,'Policy Characteristics'!$C:$C,0))),"",INDEX('Policy Characteristics'!F:F,MATCH($C1756,'Policy Characteristics'!$C:$C,0)))</f>
        <v>-0.9</v>
      </c>
      <c r="M1756" s="205">
        <f>IF(ISBLANK(INDEX('Policy Characteristics'!G:G,MATCH($C1756,'Policy Characteristics'!$C:$C,0))),"",INDEX('Policy Characteristics'!G:G,MATCH($C1756,'Policy Characteristics'!$C:$C,0)))</f>
        <v>0.9</v>
      </c>
      <c r="N1756" s="205">
        <f>IF(ISBLANK(INDEX('Policy Characteristics'!H:H,MATCH($C1756,'Policy Characteristics'!$C:$C,0))),"",INDEX('Policy Characteristics'!H:H,MATCH($C1756,'Policy Characteristics'!$C:$C,0)))</f>
        <v>0.01</v>
      </c>
      <c r="O1756" s="76" t="str">
        <f>IF(ISBLANK(INDEX('Policy Characteristics'!I:I,MATCH($C1756,'Policy Characteristics'!$C:$C,0))),"",INDEX('Policy Characteristics'!I:I,MATCH($C1756,'Policy Characteristics'!$C:$C,0)))</f>
        <v>% of BAU price</v>
      </c>
      <c r="P1756" s="7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76" t="str">
        <f>IF(ISBLANK(INDEX('Policy Characteristics'!K:K,MATCH($C1756,'Policy Characteristics'!$C:$C,0))),"",INDEX('Policy Characteristics'!K:K,MATCH($C1756,'Policy Characteristics'!$C:$C,0)))</f>
        <v>fuels.html#fuel-taxes</v>
      </c>
      <c r="R1756" s="76" t="str">
        <f>IF(ISBLANK(INDEX('Policy Characteristics'!L:L,MATCH($C1756,'Policy Characteristics'!$C:$C,0))),"",INDEX('Policy Characteristics'!L:L,MATCH($C1756,'Policy Characteristics'!$C:$C,0)))</f>
        <v>fuel-taxes.html</v>
      </c>
    </row>
    <row r="1757" spans="1:18" s="76" customFormat="1" x14ac:dyDescent="0.25">
      <c r="A1757" s="76" t="str">
        <f>IF(ISBLANK(INDEX('Policy Characteristics'!A:A,MATCH($C1757,'Policy Characteristics'!$C:$C,0))),"",INDEX('Policy Characteristics'!A:A,MATCH($C1757,'Policy Characteristics'!$C:$C,0)))</f>
        <v>Cross-Sector</v>
      </c>
      <c r="B1757" s="200" t="str">
        <f>IF(ISBLANK(INDEX('Policy Characteristics'!B:B,MATCH($C1757,'Policy Characteristics'!$C:$C,0))),"",INDEX('Policy Characteristics'!B:B,MATCH($C1757,'Policy Characteristics'!$C:$C,0)))</f>
        <v>Fuel Taxes or Subsidies</v>
      </c>
      <c r="C1757" s="208" t="str">
        <f t="shared" si="54"/>
        <v>Additional Fuel Tax or Subsidy Rate by Fuel</v>
      </c>
      <c r="D1757" s="78" t="s">
        <v>47</v>
      </c>
      <c r="E1757" s="88" t="s">
        <v>333</v>
      </c>
      <c r="F1757" s="78" t="s">
        <v>88</v>
      </c>
      <c r="G1757" s="88" t="s">
        <v>826</v>
      </c>
      <c r="H1757" s="15">
        <v>2351</v>
      </c>
      <c r="I1757" s="201" t="s">
        <v>44</v>
      </c>
      <c r="J1757" s="202" t="str">
        <f>IF(ISBLANK(INDEX('Policy Characteristics'!D:D,MATCH($C1757,'Policy Characteristics'!$C:$C,0))),"",INDEX('Policy Characteristics'!D:D,MATCH($C1757,'Policy Characteristics'!$C:$C,0)))</f>
        <v>Fuel Taxes or Subsidies</v>
      </c>
      <c r="K1757" s="76" t="str">
        <f>IF(ISBLANK(INDEX('Policy Characteristics'!E:E,MATCH($C1757,'Policy Characteristics'!$C:$C,0))),"",INDEX('Policy Characteristics'!E:E,MATCH($C1757,'Policy Characteristics'!$C:$C,0)))</f>
        <v>cross fuel tax</v>
      </c>
      <c r="L1757" s="205">
        <f>IF(ISBLANK(INDEX('Policy Characteristics'!F:F,MATCH($C1757,'Policy Characteristics'!$C:$C,0))),"",INDEX('Policy Characteristics'!F:F,MATCH($C1757,'Policy Characteristics'!$C:$C,0)))</f>
        <v>-0.9</v>
      </c>
      <c r="M1757" s="205">
        <f>IF(ISBLANK(INDEX('Policy Characteristics'!G:G,MATCH($C1757,'Policy Characteristics'!$C:$C,0))),"",INDEX('Policy Characteristics'!G:G,MATCH($C1757,'Policy Characteristics'!$C:$C,0)))</f>
        <v>0.9</v>
      </c>
      <c r="N1757" s="205">
        <f>IF(ISBLANK(INDEX('Policy Characteristics'!H:H,MATCH($C1757,'Policy Characteristics'!$C:$C,0))),"",INDEX('Policy Characteristics'!H:H,MATCH($C1757,'Policy Characteristics'!$C:$C,0)))</f>
        <v>0.01</v>
      </c>
      <c r="O1757" s="76" t="str">
        <f>IF(ISBLANK(INDEX('Policy Characteristics'!I:I,MATCH($C1757,'Policy Characteristics'!$C:$C,0))),"",INDEX('Policy Characteristics'!I:I,MATCH($C1757,'Policy Characteristics'!$C:$C,0)))</f>
        <v>% of BAU price</v>
      </c>
      <c r="P1757" s="7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76" t="str">
        <f>IF(ISBLANK(INDEX('Policy Characteristics'!K:K,MATCH($C1757,'Policy Characteristics'!$C:$C,0))),"",INDEX('Policy Characteristics'!K:K,MATCH($C1757,'Policy Characteristics'!$C:$C,0)))</f>
        <v>fuels.html#fuel-taxes</v>
      </c>
      <c r="R1757" s="76" t="str">
        <f>IF(ISBLANK(INDEX('Policy Characteristics'!L:L,MATCH($C1757,'Policy Characteristics'!$C:$C,0))),"",INDEX('Policy Characteristics'!L:L,MATCH($C1757,'Policy Characteristics'!$C:$C,0)))</f>
        <v>fuel-taxes.html</v>
      </c>
    </row>
    <row r="1758" spans="1:18" s="76" customFormat="1" x14ac:dyDescent="0.25">
      <c r="A1758" s="76" t="str">
        <f>IF(ISBLANK(INDEX('Policy Characteristics'!A:A,MATCH($C1758,'Policy Characteristics'!$C:$C,0))),"",INDEX('Policy Characteristics'!A:A,MATCH($C1758,'Policy Characteristics'!$C:$C,0)))</f>
        <v>Cross-Sector</v>
      </c>
      <c r="B1758" s="200" t="str">
        <f>IF(ISBLANK(INDEX('Policy Characteristics'!B:B,MATCH($C1758,'Policy Characteristics'!$C:$C,0))),"",INDEX('Policy Characteristics'!B:B,MATCH($C1758,'Policy Characteristics'!$C:$C,0)))</f>
        <v>Fuel Taxes or Subsidies</v>
      </c>
      <c r="C1758" s="208" t="str">
        <f t="shared" si="54"/>
        <v>Additional Fuel Tax or Subsidy Rate by Fuel</v>
      </c>
      <c r="D1758" s="78" t="s">
        <v>51</v>
      </c>
      <c r="E1758" s="88" t="s">
        <v>333</v>
      </c>
      <c r="F1758" s="78" t="s">
        <v>92</v>
      </c>
      <c r="G1758" s="88" t="s">
        <v>826</v>
      </c>
      <c r="H1758" s="15">
        <v>2352</v>
      </c>
      <c r="I1758" s="201" t="s">
        <v>44</v>
      </c>
      <c r="J1758" s="202" t="str">
        <f>IF(ISBLANK(INDEX('Policy Characteristics'!D:D,MATCH($C1758,'Policy Characteristics'!$C:$C,0))),"",INDEX('Policy Characteristics'!D:D,MATCH($C1758,'Policy Characteristics'!$C:$C,0)))</f>
        <v>Fuel Taxes or Subsidies</v>
      </c>
      <c r="K1758" s="76" t="str">
        <f>IF(ISBLANK(INDEX('Policy Characteristics'!E:E,MATCH($C1758,'Policy Characteristics'!$C:$C,0))),"",INDEX('Policy Characteristics'!E:E,MATCH($C1758,'Policy Characteristics'!$C:$C,0)))</f>
        <v>cross fuel tax</v>
      </c>
      <c r="L1758" s="205">
        <f>IF(ISBLANK(INDEX('Policy Characteristics'!F:F,MATCH($C1758,'Policy Characteristics'!$C:$C,0))),"",INDEX('Policy Characteristics'!F:F,MATCH($C1758,'Policy Characteristics'!$C:$C,0)))</f>
        <v>-0.9</v>
      </c>
      <c r="M1758" s="205">
        <f>IF(ISBLANK(INDEX('Policy Characteristics'!G:G,MATCH($C1758,'Policy Characteristics'!$C:$C,0))),"",INDEX('Policy Characteristics'!G:G,MATCH($C1758,'Policy Characteristics'!$C:$C,0)))</f>
        <v>0.9</v>
      </c>
      <c r="N1758" s="205">
        <f>IF(ISBLANK(INDEX('Policy Characteristics'!H:H,MATCH($C1758,'Policy Characteristics'!$C:$C,0))),"",INDEX('Policy Characteristics'!H:H,MATCH($C1758,'Policy Characteristics'!$C:$C,0)))</f>
        <v>0.01</v>
      </c>
      <c r="O1758" s="76" t="str">
        <f>IF(ISBLANK(INDEX('Policy Characteristics'!I:I,MATCH($C1758,'Policy Characteristics'!$C:$C,0))),"",INDEX('Policy Characteristics'!I:I,MATCH($C1758,'Policy Characteristics'!$C:$C,0)))</f>
        <v>% of BAU price</v>
      </c>
      <c r="P1758" s="7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76" t="str">
        <f>IF(ISBLANK(INDEX('Policy Characteristics'!K:K,MATCH($C1758,'Policy Characteristics'!$C:$C,0))),"",INDEX('Policy Characteristics'!K:K,MATCH($C1758,'Policy Characteristics'!$C:$C,0)))</f>
        <v>fuels.html#fuel-taxes</v>
      </c>
      <c r="R1758" s="76" t="str">
        <f>IF(ISBLANK(INDEX('Policy Characteristics'!L:L,MATCH($C1758,'Policy Characteristics'!$C:$C,0))),"",INDEX('Policy Characteristics'!L:L,MATCH($C1758,'Policy Characteristics'!$C:$C,0)))</f>
        <v>fuel-taxes.html</v>
      </c>
    </row>
    <row r="1759" spans="1:18" s="76" customFormat="1" x14ac:dyDescent="0.25">
      <c r="A1759" s="76" t="str">
        <f>IF(ISBLANK(INDEX('Policy Characteristics'!A:A,MATCH($C1759,'Policy Characteristics'!$C:$C,0))),"",INDEX('Policy Characteristics'!A:A,MATCH($C1759,'Policy Characteristics'!$C:$C,0)))</f>
        <v>Cross-Sector</v>
      </c>
      <c r="B1759" s="200" t="str">
        <f>IF(ISBLANK(INDEX('Policy Characteristics'!B:B,MATCH($C1759,'Policy Characteristics'!$C:$C,0))),"",INDEX('Policy Characteristics'!B:B,MATCH($C1759,'Policy Characteristics'!$C:$C,0)))</f>
        <v>Fuel Taxes or Subsidies</v>
      </c>
      <c r="C1759" s="208" t="str">
        <f t="shared" si="54"/>
        <v>Additional Fuel Tax or Subsidy Rate by Fuel</v>
      </c>
      <c r="D1759" s="78" t="s">
        <v>53</v>
      </c>
      <c r="E1759" s="88" t="s">
        <v>333</v>
      </c>
      <c r="F1759" s="78" t="s">
        <v>95</v>
      </c>
      <c r="G1759" s="88" t="s">
        <v>826</v>
      </c>
      <c r="H1759" s="15">
        <v>2353</v>
      </c>
      <c r="I1759" s="201" t="s">
        <v>44</v>
      </c>
      <c r="J1759" s="202" t="str">
        <f>IF(ISBLANK(INDEX('Policy Characteristics'!D:D,MATCH($C1759,'Policy Characteristics'!$C:$C,0))),"",INDEX('Policy Characteristics'!D:D,MATCH($C1759,'Policy Characteristics'!$C:$C,0)))</f>
        <v>Fuel Taxes or Subsidies</v>
      </c>
      <c r="K1759" s="76" t="str">
        <f>IF(ISBLANK(INDEX('Policy Characteristics'!E:E,MATCH($C1759,'Policy Characteristics'!$C:$C,0))),"",INDEX('Policy Characteristics'!E:E,MATCH($C1759,'Policy Characteristics'!$C:$C,0)))</f>
        <v>cross fuel tax</v>
      </c>
      <c r="L1759" s="205">
        <f>IF(ISBLANK(INDEX('Policy Characteristics'!F:F,MATCH($C1759,'Policy Characteristics'!$C:$C,0))),"",INDEX('Policy Characteristics'!F:F,MATCH($C1759,'Policy Characteristics'!$C:$C,0)))</f>
        <v>-0.9</v>
      </c>
      <c r="M1759" s="205">
        <f>IF(ISBLANK(INDEX('Policy Characteristics'!G:G,MATCH($C1759,'Policy Characteristics'!$C:$C,0))),"",INDEX('Policy Characteristics'!G:G,MATCH($C1759,'Policy Characteristics'!$C:$C,0)))</f>
        <v>0.9</v>
      </c>
      <c r="N1759" s="205">
        <f>IF(ISBLANK(INDEX('Policy Characteristics'!H:H,MATCH($C1759,'Policy Characteristics'!$C:$C,0))),"",INDEX('Policy Characteristics'!H:H,MATCH($C1759,'Policy Characteristics'!$C:$C,0)))</f>
        <v>0.01</v>
      </c>
      <c r="O1759" s="76" t="str">
        <f>IF(ISBLANK(INDEX('Policy Characteristics'!I:I,MATCH($C1759,'Policy Characteristics'!$C:$C,0))),"",INDEX('Policy Characteristics'!I:I,MATCH($C1759,'Policy Characteristics'!$C:$C,0)))</f>
        <v>% of BAU price</v>
      </c>
      <c r="P1759" s="7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76" t="str">
        <f>IF(ISBLANK(INDEX('Policy Characteristics'!K:K,MATCH($C1759,'Policy Characteristics'!$C:$C,0))),"",INDEX('Policy Characteristics'!K:K,MATCH($C1759,'Policy Characteristics'!$C:$C,0)))</f>
        <v>fuels.html#fuel-taxes</v>
      </c>
      <c r="R1759" s="76" t="str">
        <f>IF(ISBLANK(INDEX('Policy Characteristics'!L:L,MATCH($C1759,'Policy Characteristics'!$C:$C,0))),"",INDEX('Policy Characteristics'!L:L,MATCH($C1759,'Policy Characteristics'!$C:$C,0)))</f>
        <v>fuel-taxes.html</v>
      </c>
    </row>
    <row r="1760" spans="1:18" s="76" customFormat="1" x14ac:dyDescent="0.25">
      <c r="A1760" s="76" t="str">
        <f>IF(ISBLANK(INDEX('Policy Characteristics'!A:A,MATCH($C1760,'Policy Characteristics'!$C:$C,0))),"",INDEX('Policy Characteristics'!A:A,MATCH($C1760,'Policy Characteristics'!$C:$C,0)))</f>
        <v>Cross-Sector</v>
      </c>
      <c r="B1760" s="200" t="str">
        <f>IF(ISBLANK(INDEX('Policy Characteristics'!B:B,MATCH($C1760,'Policy Characteristics'!$C:$C,0))),"",INDEX('Policy Characteristics'!B:B,MATCH($C1760,'Policy Characteristics'!$C:$C,0)))</f>
        <v>Fuel Taxes or Subsidies</v>
      </c>
      <c r="C1760" s="208" t="str">
        <f t="shared" si="54"/>
        <v>Additional Fuel Tax or Subsidy Rate by Fuel</v>
      </c>
      <c r="D1760" s="78" t="s">
        <v>54</v>
      </c>
      <c r="E1760" s="88" t="s">
        <v>333</v>
      </c>
      <c r="F1760" s="78" t="s">
        <v>96</v>
      </c>
      <c r="G1760" s="88" t="s">
        <v>826</v>
      </c>
      <c r="H1760" s="15">
        <v>2354</v>
      </c>
      <c r="I1760" s="201" t="s">
        <v>43</v>
      </c>
      <c r="J1760" s="202" t="str">
        <f>IF(ISBLANK(INDEX('Policy Characteristics'!D:D,MATCH($C1760,'Policy Characteristics'!$C:$C,0))),"",INDEX('Policy Characteristics'!D:D,MATCH($C1760,'Policy Characteristics'!$C:$C,0)))</f>
        <v>Fuel Taxes or Subsidies</v>
      </c>
      <c r="K1760" s="76" t="str">
        <f>IF(ISBLANK(INDEX('Policy Characteristics'!E:E,MATCH($C1760,'Policy Characteristics'!$C:$C,0))),"",INDEX('Policy Characteristics'!E:E,MATCH($C1760,'Policy Characteristics'!$C:$C,0)))</f>
        <v>cross fuel tax</v>
      </c>
      <c r="L1760" s="205">
        <f>IF(ISBLANK(INDEX('Policy Characteristics'!F:F,MATCH($C1760,'Policy Characteristics'!$C:$C,0))),"",INDEX('Policy Characteristics'!F:F,MATCH($C1760,'Policy Characteristics'!$C:$C,0)))</f>
        <v>-0.9</v>
      </c>
      <c r="M1760" s="205">
        <f>IF(ISBLANK(INDEX('Policy Characteristics'!G:G,MATCH($C1760,'Policy Characteristics'!$C:$C,0))),"",INDEX('Policy Characteristics'!G:G,MATCH($C1760,'Policy Characteristics'!$C:$C,0)))</f>
        <v>0.9</v>
      </c>
      <c r="N1760" s="205">
        <f>IF(ISBLANK(INDEX('Policy Characteristics'!H:H,MATCH($C1760,'Policy Characteristics'!$C:$C,0))),"",INDEX('Policy Characteristics'!H:H,MATCH($C1760,'Policy Characteristics'!$C:$C,0)))</f>
        <v>0.01</v>
      </c>
      <c r="O1760" s="76" t="str">
        <f>IF(ISBLANK(INDEX('Policy Characteristics'!I:I,MATCH($C1760,'Policy Characteristics'!$C:$C,0))),"",INDEX('Policy Characteristics'!I:I,MATCH($C1760,'Policy Characteristics'!$C:$C,0)))</f>
        <v>% of BAU price</v>
      </c>
      <c r="P1760" s="7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76" t="str">
        <f>IF(ISBLANK(INDEX('Policy Characteristics'!K:K,MATCH($C1760,'Policy Characteristics'!$C:$C,0))),"",INDEX('Policy Characteristics'!K:K,MATCH($C1760,'Policy Characteristics'!$C:$C,0)))</f>
        <v>fuels.html#fuel-taxes</v>
      </c>
      <c r="R1760" s="76" t="str">
        <f>IF(ISBLANK(INDEX('Policy Characteristics'!L:L,MATCH($C1760,'Policy Characteristics'!$C:$C,0))),"",INDEX('Policy Characteristics'!L:L,MATCH($C1760,'Policy Characteristics'!$C:$C,0)))</f>
        <v>fuel-taxes.html</v>
      </c>
    </row>
    <row r="1761" spans="1:18" s="76" customFormat="1" x14ac:dyDescent="0.25">
      <c r="A1761" s="76" t="str">
        <f>IF(ISBLANK(INDEX('Policy Characteristics'!A:A,MATCH($C1761,'Policy Characteristics'!$C:$C,0))),"",INDEX('Policy Characteristics'!A:A,MATCH($C1761,'Policy Characteristics'!$C:$C,0)))</f>
        <v>Cross-Sector</v>
      </c>
      <c r="B1761" s="200" t="str">
        <f>IF(ISBLANK(INDEX('Policy Characteristics'!B:B,MATCH($C1761,'Policy Characteristics'!$C:$C,0))),"",INDEX('Policy Characteristics'!B:B,MATCH($C1761,'Policy Characteristics'!$C:$C,0)))</f>
        <v>Fuel Taxes or Subsidies</v>
      </c>
      <c r="C1761" s="208" t="str">
        <f t="shared" si="54"/>
        <v>Additional Fuel Tax or Subsidy Rate by Fuel</v>
      </c>
      <c r="D1761" s="78" t="s">
        <v>55</v>
      </c>
      <c r="E1761" s="88" t="s">
        <v>333</v>
      </c>
      <c r="F1761" s="78" t="s">
        <v>97</v>
      </c>
      <c r="G1761" s="88" t="s">
        <v>826</v>
      </c>
      <c r="H1761" s="15">
        <v>2355</v>
      </c>
      <c r="I1761" s="201" t="s">
        <v>44</v>
      </c>
      <c r="J1761" s="202" t="str">
        <f>IF(ISBLANK(INDEX('Policy Characteristics'!D:D,MATCH($C1761,'Policy Characteristics'!$C:$C,0))),"",INDEX('Policy Characteristics'!D:D,MATCH($C1761,'Policy Characteristics'!$C:$C,0)))</f>
        <v>Fuel Taxes or Subsidies</v>
      </c>
      <c r="K1761" s="76" t="str">
        <f>IF(ISBLANK(INDEX('Policy Characteristics'!E:E,MATCH($C1761,'Policy Characteristics'!$C:$C,0))),"",INDEX('Policy Characteristics'!E:E,MATCH($C1761,'Policy Characteristics'!$C:$C,0)))</f>
        <v>cross fuel tax</v>
      </c>
      <c r="L1761" s="205">
        <f>IF(ISBLANK(INDEX('Policy Characteristics'!F:F,MATCH($C1761,'Policy Characteristics'!$C:$C,0))),"",INDEX('Policy Characteristics'!F:F,MATCH($C1761,'Policy Characteristics'!$C:$C,0)))</f>
        <v>-0.9</v>
      </c>
      <c r="M1761" s="205">
        <f>IF(ISBLANK(INDEX('Policy Characteristics'!G:G,MATCH($C1761,'Policy Characteristics'!$C:$C,0))),"",INDEX('Policy Characteristics'!G:G,MATCH($C1761,'Policy Characteristics'!$C:$C,0)))</f>
        <v>0.9</v>
      </c>
      <c r="N1761" s="205">
        <f>IF(ISBLANK(INDEX('Policy Characteristics'!H:H,MATCH($C1761,'Policy Characteristics'!$C:$C,0))),"",INDEX('Policy Characteristics'!H:H,MATCH($C1761,'Policy Characteristics'!$C:$C,0)))</f>
        <v>0.01</v>
      </c>
      <c r="O1761" s="76" t="str">
        <f>IF(ISBLANK(INDEX('Policy Characteristics'!I:I,MATCH($C1761,'Policy Characteristics'!$C:$C,0))),"",INDEX('Policy Characteristics'!I:I,MATCH($C1761,'Policy Characteristics'!$C:$C,0)))</f>
        <v>% of BAU price</v>
      </c>
      <c r="P1761" s="7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76" t="str">
        <f>IF(ISBLANK(INDEX('Policy Characteristics'!K:K,MATCH($C1761,'Policy Characteristics'!$C:$C,0))),"",INDEX('Policy Characteristics'!K:K,MATCH($C1761,'Policy Characteristics'!$C:$C,0)))</f>
        <v>fuels.html#fuel-taxes</v>
      </c>
      <c r="R1761" s="76" t="str">
        <f>IF(ISBLANK(INDEX('Policy Characteristics'!L:L,MATCH($C1761,'Policy Characteristics'!$C:$C,0))),"",INDEX('Policy Characteristics'!L:L,MATCH($C1761,'Policy Characteristics'!$C:$C,0)))</f>
        <v>fuel-taxes.html</v>
      </c>
    </row>
    <row r="1762" spans="1:18" s="76" customFormat="1" x14ac:dyDescent="0.25">
      <c r="A1762" s="76" t="str">
        <f>IF(ISBLANK(INDEX('Policy Characteristics'!A:A,MATCH($C1762,'Policy Characteristics'!$C:$C,0))),"",INDEX('Policy Characteristics'!A:A,MATCH($C1762,'Policy Characteristics'!$C:$C,0)))</f>
        <v>Cross-Sector</v>
      </c>
      <c r="B1762" s="200" t="str">
        <f>IF(ISBLANK(INDEX('Policy Characteristics'!B:B,MATCH($C1762,'Policy Characteristics'!$C:$C,0))),"",INDEX('Policy Characteristics'!B:B,MATCH($C1762,'Policy Characteristics'!$C:$C,0)))</f>
        <v>Fuel Taxes or Subsidies</v>
      </c>
      <c r="C1762" s="208" t="str">
        <f t="shared" si="54"/>
        <v>Additional Fuel Tax or Subsidy Rate by Fuel</v>
      </c>
      <c r="D1762" s="78" t="s">
        <v>56</v>
      </c>
      <c r="E1762" s="88" t="s">
        <v>333</v>
      </c>
      <c r="F1762" s="78" t="s">
        <v>98</v>
      </c>
      <c r="G1762" s="88" t="s">
        <v>826</v>
      </c>
      <c r="H1762" s="15">
        <v>2356</v>
      </c>
      <c r="I1762" s="201" t="s">
        <v>44</v>
      </c>
      <c r="J1762" s="202" t="str">
        <f>IF(ISBLANK(INDEX('Policy Characteristics'!D:D,MATCH($C1762,'Policy Characteristics'!$C:$C,0))),"",INDEX('Policy Characteristics'!D:D,MATCH($C1762,'Policy Characteristics'!$C:$C,0)))</f>
        <v>Fuel Taxes or Subsidies</v>
      </c>
      <c r="K1762" s="76" t="str">
        <f>IF(ISBLANK(INDEX('Policy Characteristics'!E:E,MATCH($C1762,'Policy Characteristics'!$C:$C,0))),"",INDEX('Policy Characteristics'!E:E,MATCH($C1762,'Policy Characteristics'!$C:$C,0)))</f>
        <v>cross fuel tax</v>
      </c>
      <c r="L1762" s="205">
        <f>IF(ISBLANK(INDEX('Policy Characteristics'!F:F,MATCH($C1762,'Policy Characteristics'!$C:$C,0))),"",INDEX('Policy Characteristics'!F:F,MATCH($C1762,'Policy Characteristics'!$C:$C,0)))</f>
        <v>-0.9</v>
      </c>
      <c r="M1762" s="205">
        <f>IF(ISBLANK(INDEX('Policy Characteristics'!G:G,MATCH($C1762,'Policy Characteristics'!$C:$C,0))),"",INDEX('Policy Characteristics'!G:G,MATCH($C1762,'Policy Characteristics'!$C:$C,0)))</f>
        <v>0.9</v>
      </c>
      <c r="N1762" s="205">
        <f>IF(ISBLANK(INDEX('Policy Characteristics'!H:H,MATCH($C1762,'Policy Characteristics'!$C:$C,0))),"",INDEX('Policy Characteristics'!H:H,MATCH($C1762,'Policy Characteristics'!$C:$C,0)))</f>
        <v>0.01</v>
      </c>
      <c r="O1762" s="76" t="str">
        <f>IF(ISBLANK(INDEX('Policy Characteristics'!I:I,MATCH($C1762,'Policy Characteristics'!$C:$C,0))),"",INDEX('Policy Characteristics'!I:I,MATCH($C1762,'Policy Characteristics'!$C:$C,0)))</f>
        <v>% of BAU price</v>
      </c>
      <c r="P1762" s="7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76" t="str">
        <f>IF(ISBLANK(INDEX('Policy Characteristics'!K:K,MATCH($C1762,'Policy Characteristics'!$C:$C,0))),"",INDEX('Policy Characteristics'!K:K,MATCH($C1762,'Policy Characteristics'!$C:$C,0)))</f>
        <v>fuels.html#fuel-taxes</v>
      </c>
      <c r="R1762" s="76" t="str">
        <f>IF(ISBLANK(INDEX('Policy Characteristics'!L:L,MATCH($C1762,'Policy Characteristics'!$C:$C,0))),"",INDEX('Policy Characteristics'!L:L,MATCH($C1762,'Policy Characteristics'!$C:$C,0)))</f>
        <v>fuel-taxes.html</v>
      </c>
    </row>
    <row r="1763" spans="1:18" x14ac:dyDescent="0.25">
      <c r="A1763" s="76" t="str">
        <f>IF(ISBLANK(INDEX('Policy Characteristics'!A:A,MATCH($C1763,'Policy Characteristics'!$C:$C,0))),"",INDEX('Policy Characteristics'!A:A,MATCH($C1763,'Policy Characteristics'!$C:$C,0)))</f>
        <v>Cross-Sector</v>
      </c>
      <c r="B1763" s="200" t="str">
        <f>IF(ISBLANK(INDEX('Policy Characteristics'!B:B,MATCH($C1763,'Policy Characteristics'!$C:$C,0))),"",INDEX('Policy Characteristics'!B:B,MATCH($C1763,'Policy Characteristics'!$C:$C,0)))</f>
        <v>Fuel Taxes or Subsidies</v>
      </c>
      <c r="C1763" s="208" t="str">
        <f t="shared" si="54"/>
        <v>Additional Fuel Tax or Subsidy Rate by Fuel</v>
      </c>
      <c r="D1763" s="78" t="s">
        <v>716</v>
      </c>
      <c r="E1763" s="88" t="s">
        <v>333</v>
      </c>
      <c r="F1763" s="78" t="s">
        <v>717</v>
      </c>
      <c r="G1763" s="88" t="s">
        <v>826</v>
      </c>
      <c r="H1763" s="15">
        <v>2357</v>
      </c>
      <c r="I1763" s="201" t="s">
        <v>44</v>
      </c>
      <c r="J1763" s="202" t="str">
        <f>IF(ISBLANK(INDEX('Policy Characteristics'!D:D,MATCH($C1763,'Policy Characteristics'!$C:$C,0))),"",INDEX('Policy Characteristics'!D:D,MATCH($C1763,'Policy Characteristics'!$C:$C,0)))</f>
        <v>Fuel Taxes or Subsidies</v>
      </c>
      <c r="K1763" s="76" t="str">
        <f>IF(ISBLANK(INDEX('Policy Characteristics'!E:E,MATCH($C1763,'Policy Characteristics'!$C:$C,0))),"",INDEX('Policy Characteristics'!E:E,MATCH($C1763,'Policy Characteristics'!$C:$C,0)))</f>
        <v>cross fuel tax</v>
      </c>
      <c r="L1763" s="205">
        <f>IF(ISBLANK(INDEX('Policy Characteristics'!F:F,MATCH($C1763,'Policy Characteristics'!$C:$C,0))),"",INDEX('Policy Characteristics'!F:F,MATCH($C1763,'Policy Characteristics'!$C:$C,0)))</f>
        <v>-0.9</v>
      </c>
      <c r="M1763" s="205">
        <f>IF(ISBLANK(INDEX('Policy Characteristics'!G:G,MATCH($C1763,'Policy Characteristics'!$C:$C,0))),"",INDEX('Policy Characteristics'!G:G,MATCH($C1763,'Policy Characteristics'!$C:$C,0)))</f>
        <v>0.9</v>
      </c>
      <c r="N1763" s="205">
        <f>IF(ISBLANK(INDEX('Policy Characteristics'!H:H,MATCH($C1763,'Policy Characteristics'!$C:$C,0))),"",INDEX('Policy Characteristics'!H:H,MATCH($C1763,'Policy Characteristics'!$C:$C,0)))</f>
        <v>0.01</v>
      </c>
      <c r="O1763" s="76" t="str">
        <f>IF(ISBLANK(INDEX('Policy Characteristics'!I:I,MATCH($C1763,'Policy Characteristics'!$C:$C,0))),"",INDEX('Policy Characteristics'!I:I,MATCH($C1763,'Policy Characteristics'!$C:$C,0)))</f>
        <v>% of BAU price</v>
      </c>
      <c r="P1763" s="7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76" t="str">
        <f>IF(ISBLANK(INDEX('Policy Characteristics'!K:K,MATCH($C1763,'Policy Characteristics'!$C:$C,0))),"",INDEX('Policy Characteristics'!K:K,MATCH($C1763,'Policy Characteristics'!$C:$C,0)))</f>
        <v>fuels.html#fuel-taxes</v>
      </c>
      <c r="R1763" s="76" t="str">
        <f>IF(ISBLANK(INDEX('Policy Characteristics'!L:L,MATCH($C1763,'Policy Characteristics'!$C:$C,0))),"",INDEX('Policy Characteristics'!L:L,MATCH($C1763,'Policy Characteristics'!$C:$C,0)))</f>
        <v>fuel-taxes.html</v>
      </c>
    </row>
    <row r="1764" spans="1:18" x14ac:dyDescent="0.25">
      <c r="A1764" s="76" t="str">
        <f>IF(ISBLANK(INDEX('Policy Characteristics'!A:A,MATCH($C1764,'Policy Characteristics'!$C:$C,0))),"",INDEX('Policy Characteristics'!A:A,MATCH($C1764,'Policy Characteristics'!$C:$C,0)))</f>
        <v>Cross-Sector</v>
      </c>
      <c r="B1764" s="200" t="str">
        <f>IF(ISBLANK(INDEX('Policy Characteristics'!B:B,MATCH($C1764,'Policy Characteristics'!$C:$C,0))),"",INDEX('Policy Characteristics'!B:B,MATCH($C1764,'Policy Characteristics'!$C:$C,0)))</f>
        <v>Fuel Taxes or Subsidies</v>
      </c>
      <c r="C1764" s="208" t="str">
        <f t="shared" si="54"/>
        <v>Additional Fuel Tax or Subsidy Rate by Fuel</v>
      </c>
      <c r="D1764" s="78" t="s">
        <v>75</v>
      </c>
      <c r="E1764" s="88" t="s">
        <v>333</v>
      </c>
      <c r="F1764" s="78" t="s">
        <v>99</v>
      </c>
      <c r="G1764" s="88" t="s">
        <v>826</v>
      </c>
      <c r="H1764" s="15">
        <v>2358</v>
      </c>
      <c r="I1764" s="201" t="s">
        <v>44</v>
      </c>
      <c r="J1764" s="202" t="str">
        <f>IF(ISBLANK(INDEX('Policy Characteristics'!D:D,MATCH($C1764,'Policy Characteristics'!$C:$C,0))),"",INDEX('Policy Characteristics'!D:D,MATCH($C1764,'Policy Characteristics'!$C:$C,0)))</f>
        <v>Fuel Taxes or Subsidies</v>
      </c>
      <c r="K1764" s="76" t="str">
        <f>IF(ISBLANK(INDEX('Policy Characteristics'!E:E,MATCH($C1764,'Policy Characteristics'!$C:$C,0))),"",INDEX('Policy Characteristics'!E:E,MATCH($C1764,'Policy Characteristics'!$C:$C,0)))</f>
        <v>cross fuel tax</v>
      </c>
      <c r="L1764" s="205">
        <f>IF(ISBLANK(INDEX('Policy Characteristics'!F:F,MATCH($C1764,'Policy Characteristics'!$C:$C,0))),"",INDEX('Policy Characteristics'!F:F,MATCH($C1764,'Policy Characteristics'!$C:$C,0)))</f>
        <v>-0.9</v>
      </c>
      <c r="M1764" s="205">
        <f>IF(ISBLANK(INDEX('Policy Characteristics'!G:G,MATCH($C1764,'Policy Characteristics'!$C:$C,0))),"",INDEX('Policy Characteristics'!G:G,MATCH($C1764,'Policy Characteristics'!$C:$C,0)))</f>
        <v>0.9</v>
      </c>
      <c r="N1764" s="205">
        <f>IF(ISBLANK(INDEX('Policy Characteristics'!H:H,MATCH($C1764,'Policy Characteristics'!$C:$C,0))),"",INDEX('Policy Characteristics'!H:H,MATCH($C1764,'Policy Characteristics'!$C:$C,0)))</f>
        <v>0.01</v>
      </c>
      <c r="O1764" s="76" t="str">
        <f>IF(ISBLANK(INDEX('Policy Characteristics'!I:I,MATCH($C1764,'Policy Characteristics'!$C:$C,0))),"",INDEX('Policy Characteristics'!I:I,MATCH($C1764,'Policy Characteristics'!$C:$C,0)))</f>
        <v>% of BAU price</v>
      </c>
      <c r="P1764" s="7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76" t="str">
        <f>IF(ISBLANK(INDEX('Policy Characteristics'!K:K,MATCH($C1764,'Policy Characteristics'!$C:$C,0))),"",INDEX('Policy Characteristics'!K:K,MATCH($C1764,'Policy Characteristics'!$C:$C,0)))</f>
        <v>fuels.html#fuel-taxes</v>
      </c>
      <c r="R1764" s="76" t="str">
        <f>IF(ISBLANK(INDEX('Policy Characteristics'!L:L,MATCH($C1764,'Policy Characteristics'!$C:$C,0))),"",INDEX('Policy Characteristics'!L:L,MATCH($C1764,'Policy Characteristics'!$C:$C,0)))</f>
        <v>fuel-taxes.html</v>
      </c>
    </row>
    <row r="1765" spans="1:18" x14ac:dyDescent="0.25">
      <c r="A1765" s="76" t="str">
        <f>IF(ISBLANK(INDEX('Policy Characteristics'!A:A,MATCH($C1765,'Policy Characteristics'!$C:$C,0))),"",INDEX('Policy Characteristics'!A:A,MATCH($C1765,'Policy Characteristics'!$C:$C,0)))</f>
        <v>Cross-Sector</v>
      </c>
      <c r="B1765" s="200" t="str">
        <f>IF(ISBLANK(INDEX('Policy Characteristics'!B:B,MATCH($C1765,'Policy Characteristics'!$C:$C,0))),"",INDEX('Policy Characteristics'!B:B,MATCH($C1765,'Policy Characteristics'!$C:$C,0)))</f>
        <v>Fuel Taxes or Subsidies</v>
      </c>
      <c r="C1765" s="208" t="str">
        <f t="shared" si="54"/>
        <v>Additional Fuel Tax or Subsidy Rate by Fuel</v>
      </c>
      <c r="D1765" s="78" t="s">
        <v>440</v>
      </c>
      <c r="E1765" s="88" t="s">
        <v>333</v>
      </c>
      <c r="F1765" s="78" t="s">
        <v>441</v>
      </c>
      <c r="G1765" s="88" t="s">
        <v>826</v>
      </c>
      <c r="H1765" s="15">
        <v>2359</v>
      </c>
      <c r="I1765" s="201" t="s">
        <v>44</v>
      </c>
      <c r="J1765" s="202" t="str">
        <f>IF(ISBLANK(INDEX('Policy Characteristics'!D:D,MATCH($C1765,'Policy Characteristics'!$C:$C,0))),"",INDEX('Policy Characteristics'!D:D,MATCH($C1765,'Policy Characteristics'!$C:$C,0)))</f>
        <v>Fuel Taxes or Subsidies</v>
      </c>
      <c r="K1765" s="76" t="str">
        <f>IF(ISBLANK(INDEX('Policy Characteristics'!E:E,MATCH($C1765,'Policy Characteristics'!$C:$C,0))),"",INDEX('Policy Characteristics'!E:E,MATCH($C1765,'Policy Characteristics'!$C:$C,0)))</f>
        <v>cross fuel tax</v>
      </c>
      <c r="L1765" s="205">
        <f>IF(ISBLANK(INDEX('Policy Characteristics'!F:F,MATCH($C1765,'Policy Characteristics'!$C:$C,0))),"",INDEX('Policy Characteristics'!F:F,MATCH($C1765,'Policy Characteristics'!$C:$C,0)))</f>
        <v>-0.9</v>
      </c>
      <c r="M1765" s="205">
        <f>IF(ISBLANK(INDEX('Policy Characteristics'!G:G,MATCH($C1765,'Policy Characteristics'!$C:$C,0))),"",INDEX('Policy Characteristics'!G:G,MATCH($C1765,'Policy Characteristics'!$C:$C,0)))</f>
        <v>0.9</v>
      </c>
      <c r="N1765" s="205">
        <f>IF(ISBLANK(INDEX('Policy Characteristics'!H:H,MATCH($C1765,'Policy Characteristics'!$C:$C,0))),"",INDEX('Policy Characteristics'!H:H,MATCH($C1765,'Policy Characteristics'!$C:$C,0)))</f>
        <v>0.01</v>
      </c>
      <c r="O1765" s="76" t="str">
        <f>IF(ISBLANK(INDEX('Policy Characteristics'!I:I,MATCH($C1765,'Policy Characteristics'!$C:$C,0))),"",INDEX('Policy Characteristics'!I:I,MATCH($C1765,'Policy Characteristics'!$C:$C,0)))</f>
        <v>% of BAU price</v>
      </c>
      <c r="P1765" s="7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76" t="str">
        <f>IF(ISBLANK(INDEX('Policy Characteristics'!K:K,MATCH($C1765,'Policy Characteristics'!$C:$C,0))),"",INDEX('Policy Characteristics'!K:K,MATCH($C1765,'Policy Characteristics'!$C:$C,0)))</f>
        <v>fuels.html#fuel-taxes</v>
      </c>
      <c r="R1765" s="76" t="str">
        <f>IF(ISBLANK(INDEX('Policy Characteristics'!L:L,MATCH($C1765,'Policy Characteristics'!$C:$C,0))),"",INDEX('Policy Characteristics'!L:L,MATCH($C1765,'Policy Characteristics'!$C:$C,0)))</f>
        <v>fuel-taxes.html</v>
      </c>
    </row>
    <row r="1766" spans="1:18" x14ac:dyDescent="0.25">
      <c r="A1766" s="76" t="str">
        <f>IF(ISBLANK(INDEX('Policy Characteristics'!A:A,MATCH($C1766,'Policy Characteristics'!$C:$C,0))),"",INDEX('Policy Characteristics'!A:A,MATCH($C1766,'Policy Characteristics'!$C:$C,0)))</f>
        <v>Cross-Sector</v>
      </c>
      <c r="B1766" s="200" t="str">
        <f>IF(ISBLANK(INDEX('Policy Characteristics'!B:B,MATCH($C1766,'Policy Characteristics'!$C:$C,0))),"",INDEX('Policy Characteristics'!B:B,MATCH($C1766,'Policy Characteristics'!$C:$C,0)))</f>
        <v>Fuel Taxes or Subsidies</v>
      </c>
      <c r="C1766" s="208" t="str">
        <f t="shared" si="54"/>
        <v>Additional Fuel Tax or Subsidy Rate by Fuel</v>
      </c>
      <c r="D1766" s="78" t="s">
        <v>708</v>
      </c>
      <c r="E1766" s="88" t="s">
        <v>333</v>
      </c>
      <c r="F1766" s="78" t="s">
        <v>712</v>
      </c>
      <c r="G1766" s="88" t="s">
        <v>826</v>
      </c>
      <c r="H1766" s="15">
        <v>2360</v>
      </c>
      <c r="I1766" s="201" t="s">
        <v>44</v>
      </c>
      <c r="J1766" s="202" t="str">
        <f>IF(ISBLANK(INDEX('Policy Characteristics'!D:D,MATCH($C1766,'Policy Characteristics'!$C:$C,0))),"",INDEX('Policy Characteristics'!D:D,MATCH($C1766,'Policy Characteristics'!$C:$C,0)))</f>
        <v>Fuel Taxes or Subsidies</v>
      </c>
      <c r="K1766" s="76" t="str">
        <f>IF(ISBLANK(INDEX('Policy Characteristics'!E:E,MATCH($C1766,'Policy Characteristics'!$C:$C,0))),"",INDEX('Policy Characteristics'!E:E,MATCH($C1766,'Policy Characteristics'!$C:$C,0)))</f>
        <v>cross fuel tax</v>
      </c>
      <c r="L1766" s="205">
        <f>IF(ISBLANK(INDEX('Policy Characteristics'!F:F,MATCH($C1766,'Policy Characteristics'!$C:$C,0))),"",INDEX('Policy Characteristics'!F:F,MATCH($C1766,'Policy Characteristics'!$C:$C,0)))</f>
        <v>-0.9</v>
      </c>
      <c r="M1766" s="205">
        <f>IF(ISBLANK(INDEX('Policy Characteristics'!G:G,MATCH($C1766,'Policy Characteristics'!$C:$C,0))),"",INDEX('Policy Characteristics'!G:G,MATCH($C1766,'Policy Characteristics'!$C:$C,0)))</f>
        <v>0.9</v>
      </c>
      <c r="N1766" s="205">
        <f>IF(ISBLANK(INDEX('Policy Characteristics'!H:H,MATCH($C1766,'Policy Characteristics'!$C:$C,0))),"",INDEX('Policy Characteristics'!H:H,MATCH($C1766,'Policy Characteristics'!$C:$C,0)))</f>
        <v>0.01</v>
      </c>
      <c r="O1766" s="76" t="str">
        <f>IF(ISBLANK(INDEX('Policy Characteristics'!I:I,MATCH($C1766,'Policy Characteristics'!$C:$C,0))),"",INDEX('Policy Characteristics'!I:I,MATCH($C1766,'Policy Characteristics'!$C:$C,0)))</f>
        <v>% of BAU price</v>
      </c>
      <c r="P1766" s="7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76" t="str">
        <f>IF(ISBLANK(INDEX('Policy Characteristics'!K:K,MATCH($C1766,'Policy Characteristics'!$C:$C,0))),"",INDEX('Policy Characteristics'!K:K,MATCH($C1766,'Policy Characteristics'!$C:$C,0)))</f>
        <v>fuels.html#fuel-taxes</v>
      </c>
      <c r="R1766" s="76" t="str">
        <f>IF(ISBLANK(INDEX('Policy Characteristics'!L:L,MATCH($C1766,'Policy Characteristics'!$C:$C,0))),"",INDEX('Policy Characteristics'!L:L,MATCH($C1766,'Policy Characteristics'!$C:$C,0)))</f>
        <v>fuel-taxes.html</v>
      </c>
    </row>
    <row r="1767" spans="1:18" x14ac:dyDescent="0.25">
      <c r="A1767" s="76" t="str">
        <f>IF(ISBLANK(INDEX('Policy Characteristics'!A:A,MATCH($C1767,'Policy Characteristics'!$C:$C,0))),"",INDEX('Policy Characteristics'!A:A,MATCH($C1767,'Policy Characteristics'!$C:$C,0)))</f>
        <v>Cross-Sector</v>
      </c>
      <c r="B1767" s="200" t="str">
        <f>IF(ISBLANK(INDEX('Policy Characteristics'!B:B,MATCH($C1767,'Policy Characteristics'!$C:$C,0))),"",INDEX('Policy Characteristics'!B:B,MATCH($C1767,'Policy Characteristics'!$C:$C,0)))</f>
        <v>Fuel Taxes or Subsidies</v>
      </c>
      <c r="C1767" s="208" t="str">
        <f t="shared" si="54"/>
        <v>Additional Fuel Tax or Subsidy Rate by Fuel</v>
      </c>
      <c r="D1767" s="78" t="s">
        <v>718</v>
      </c>
      <c r="E1767" s="88" t="s">
        <v>333</v>
      </c>
      <c r="F1767" s="78" t="s">
        <v>719</v>
      </c>
      <c r="G1767" s="88" t="s">
        <v>826</v>
      </c>
      <c r="H1767" s="15">
        <v>2361</v>
      </c>
      <c r="I1767" s="201" t="s">
        <v>44</v>
      </c>
      <c r="J1767" s="202" t="str">
        <f>IF(ISBLANK(INDEX('Policy Characteristics'!D:D,MATCH($C1767,'Policy Characteristics'!$C:$C,0))),"",INDEX('Policy Characteristics'!D:D,MATCH($C1767,'Policy Characteristics'!$C:$C,0)))</f>
        <v>Fuel Taxes or Subsidies</v>
      </c>
      <c r="K1767" s="76" t="str">
        <f>IF(ISBLANK(INDEX('Policy Characteristics'!E:E,MATCH($C1767,'Policy Characteristics'!$C:$C,0))),"",INDEX('Policy Characteristics'!E:E,MATCH($C1767,'Policy Characteristics'!$C:$C,0)))</f>
        <v>cross fuel tax</v>
      </c>
      <c r="L1767" s="205">
        <f>IF(ISBLANK(INDEX('Policy Characteristics'!F:F,MATCH($C1767,'Policy Characteristics'!$C:$C,0))),"",INDEX('Policy Characteristics'!F:F,MATCH($C1767,'Policy Characteristics'!$C:$C,0)))</f>
        <v>-0.9</v>
      </c>
      <c r="M1767" s="205">
        <f>IF(ISBLANK(INDEX('Policy Characteristics'!G:G,MATCH($C1767,'Policy Characteristics'!$C:$C,0))),"",INDEX('Policy Characteristics'!G:G,MATCH($C1767,'Policy Characteristics'!$C:$C,0)))</f>
        <v>0.9</v>
      </c>
      <c r="N1767" s="205">
        <f>IF(ISBLANK(INDEX('Policy Characteristics'!H:H,MATCH($C1767,'Policy Characteristics'!$C:$C,0))),"",INDEX('Policy Characteristics'!H:H,MATCH($C1767,'Policy Characteristics'!$C:$C,0)))</f>
        <v>0.01</v>
      </c>
      <c r="O1767" s="76" t="str">
        <f>IF(ISBLANK(INDEX('Policy Characteristics'!I:I,MATCH($C1767,'Policy Characteristics'!$C:$C,0))),"",INDEX('Policy Characteristics'!I:I,MATCH($C1767,'Policy Characteristics'!$C:$C,0)))</f>
        <v>% of BAU price</v>
      </c>
      <c r="P1767" s="7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76" t="str">
        <f>IF(ISBLANK(INDEX('Policy Characteristics'!K:K,MATCH($C1767,'Policy Characteristics'!$C:$C,0))),"",INDEX('Policy Characteristics'!K:K,MATCH($C1767,'Policy Characteristics'!$C:$C,0)))</f>
        <v>fuels.html#fuel-taxes</v>
      </c>
      <c r="R1767" s="76" t="str">
        <f>IF(ISBLANK(INDEX('Policy Characteristics'!L:L,MATCH($C1767,'Policy Characteristics'!$C:$C,0))),"",INDEX('Policy Characteristics'!L:L,MATCH($C1767,'Policy Characteristics'!$C:$C,0)))</f>
        <v>fuel-taxes.html</v>
      </c>
    </row>
    <row r="1768" spans="1:18" x14ac:dyDescent="0.25">
      <c r="A1768" s="76" t="str">
        <f>IF(ISBLANK(INDEX('Policy Characteristics'!A:A,MATCH($C1768,'Policy Characteristics'!$C:$C,0))),"",INDEX('Policy Characteristics'!A:A,MATCH($C1768,'Policy Characteristics'!$C:$C,0)))</f>
        <v>Cross-Sector</v>
      </c>
      <c r="B1768" s="200" t="str">
        <f>IF(ISBLANK(INDEX('Policy Characteristics'!B:B,MATCH($C1768,'Policy Characteristics'!$C:$C,0))),"",INDEX('Policy Characteristics'!B:B,MATCH($C1768,'Policy Characteristics'!$C:$C,0)))</f>
        <v>Fuel Taxes or Subsidies</v>
      </c>
      <c r="C1768" s="208" t="str">
        <f t="shared" ref="C1768:C1831" si="55">C$1703</f>
        <v>Additional Fuel Tax or Subsidy Rate by Fuel</v>
      </c>
      <c r="D1768" s="78" t="s">
        <v>709</v>
      </c>
      <c r="E1768" s="88" t="s">
        <v>333</v>
      </c>
      <c r="F1768" s="78" t="s">
        <v>713</v>
      </c>
      <c r="G1768" s="88" t="s">
        <v>826</v>
      </c>
      <c r="H1768" s="15">
        <v>2362</v>
      </c>
      <c r="I1768" s="201" t="s">
        <v>44</v>
      </c>
      <c r="J1768" s="202" t="str">
        <f>IF(ISBLANK(INDEX('Policy Characteristics'!D:D,MATCH($C1768,'Policy Characteristics'!$C:$C,0))),"",INDEX('Policy Characteristics'!D:D,MATCH($C1768,'Policy Characteristics'!$C:$C,0)))</f>
        <v>Fuel Taxes or Subsidies</v>
      </c>
      <c r="K1768" s="76" t="str">
        <f>IF(ISBLANK(INDEX('Policy Characteristics'!E:E,MATCH($C1768,'Policy Characteristics'!$C:$C,0))),"",INDEX('Policy Characteristics'!E:E,MATCH($C1768,'Policy Characteristics'!$C:$C,0)))</f>
        <v>cross fuel tax</v>
      </c>
      <c r="L1768" s="205">
        <f>IF(ISBLANK(INDEX('Policy Characteristics'!F:F,MATCH($C1768,'Policy Characteristics'!$C:$C,0))),"",INDEX('Policy Characteristics'!F:F,MATCH($C1768,'Policy Characteristics'!$C:$C,0)))</f>
        <v>-0.9</v>
      </c>
      <c r="M1768" s="205">
        <f>IF(ISBLANK(INDEX('Policy Characteristics'!G:G,MATCH($C1768,'Policy Characteristics'!$C:$C,0))),"",INDEX('Policy Characteristics'!G:G,MATCH($C1768,'Policy Characteristics'!$C:$C,0)))</f>
        <v>0.9</v>
      </c>
      <c r="N1768" s="205">
        <f>IF(ISBLANK(INDEX('Policy Characteristics'!H:H,MATCH($C1768,'Policy Characteristics'!$C:$C,0))),"",INDEX('Policy Characteristics'!H:H,MATCH($C1768,'Policy Characteristics'!$C:$C,0)))</f>
        <v>0.01</v>
      </c>
      <c r="O1768" s="76" t="str">
        <f>IF(ISBLANK(INDEX('Policy Characteristics'!I:I,MATCH($C1768,'Policy Characteristics'!$C:$C,0))),"",INDEX('Policy Characteristics'!I:I,MATCH($C1768,'Policy Characteristics'!$C:$C,0)))</f>
        <v>% of BAU price</v>
      </c>
      <c r="P1768" s="7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76" t="str">
        <f>IF(ISBLANK(INDEX('Policy Characteristics'!K:K,MATCH($C1768,'Policy Characteristics'!$C:$C,0))),"",INDEX('Policy Characteristics'!K:K,MATCH($C1768,'Policy Characteristics'!$C:$C,0)))</f>
        <v>fuels.html#fuel-taxes</v>
      </c>
      <c r="R1768" s="76" t="str">
        <f>IF(ISBLANK(INDEX('Policy Characteristics'!L:L,MATCH($C1768,'Policy Characteristics'!$C:$C,0))),"",INDEX('Policy Characteristics'!L:L,MATCH($C1768,'Policy Characteristics'!$C:$C,0)))</f>
        <v>fuel-taxes.html</v>
      </c>
    </row>
    <row r="1769" spans="1:18" x14ac:dyDescent="0.25">
      <c r="A1769" s="76" t="str">
        <f>IF(ISBLANK(INDEX('Policy Characteristics'!A:A,MATCH($C1769,'Policy Characteristics'!$C:$C,0))),"",INDEX('Policy Characteristics'!A:A,MATCH($C1769,'Policy Characteristics'!$C:$C,0)))</f>
        <v>Cross-Sector</v>
      </c>
      <c r="B1769" s="200" t="str">
        <f>IF(ISBLANK(INDEX('Policy Characteristics'!B:B,MATCH($C1769,'Policy Characteristics'!$C:$C,0))),"",INDEX('Policy Characteristics'!B:B,MATCH($C1769,'Policy Characteristics'!$C:$C,0)))</f>
        <v>Fuel Taxes or Subsidies</v>
      </c>
      <c r="C1769" s="208" t="str">
        <f t="shared" si="55"/>
        <v>Additional Fuel Tax or Subsidy Rate by Fuel</v>
      </c>
      <c r="D1769" s="78" t="s">
        <v>710</v>
      </c>
      <c r="E1769" s="88" t="s">
        <v>333</v>
      </c>
      <c r="F1769" s="78" t="s">
        <v>714</v>
      </c>
      <c r="G1769" s="88" t="s">
        <v>826</v>
      </c>
      <c r="H1769" s="15">
        <v>2363</v>
      </c>
      <c r="I1769" s="201" t="s">
        <v>44</v>
      </c>
      <c r="J1769" s="202" t="str">
        <f>IF(ISBLANK(INDEX('Policy Characteristics'!D:D,MATCH($C1769,'Policy Characteristics'!$C:$C,0))),"",INDEX('Policy Characteristics'!D:D,MATCH($C1769,'Policy Characteristics'!$C:$C,0)))</f>
        <v>Fuel Taxes or Subsidies</v>
      </c>
      <c r="K1769" s="76" t="str">
        <f>IF(ISBLANK(INDEX('Policy Characteristics'!E:E,MATCH($C1769,'Policy Characteristics'!$C:$C,0))),"",INDEX('Policy Characteristics'!E:E,MATCH($C1769,'Policy Characteristics'!$C:$C,0)))</f>
        <v>cross fuel tax</v>
      </c>
      <c r="L1769" s="205">
        <f>IF(ISBLANK(INDEX('Policy Characteristics'!F:F,MATCH($C1769,'Policy Characteristics'!$C:$C,0))),"",INDEX('Policy Characteristics'!F:F,MATCH($C1769,'Policy Characteristics'!$C:$C,0)))</f>
        <v>-0.9</v>
      </c>
      <c r="M1769" s="205">
        <f>IF(ISBLANK(INDEX('Policy Characteristics'!G:G,MATCH($C1769,'Policy Characteristics'!$C:$C,0))),"",INDEX('Policy Characteristics'!G:G,MATCH($C1769,'Policy Characteristics'!$C:$C,0)))</f>
        <v>0.9</v>
      </c>
      <c r="N1769" s="205">
        <f>IF(ISBLANK(INDEX('Policy Characteristics'!H:H,MATCH($C1769,'Policy Characteristics'!$C:$C,0))),"",INDEX('Policy Characteristics'!H:H,MATCH($C1769,'Policy Characteristics'!$C:$C,0)))</f>
        <v>0.01</v>
      </c>
      <c r="O1769" s="76" t="str">
        <f>IF(ISBLANK(INDEX('Policy Characteristics'!I:I,MATCH($C1769,'Policy Characteristics'!$C:$C,0))),"",INDEX('Policy Characteristics'!I:I,MATCH($C1769,'Policy Characteristics'!$C:$C,0)))</f>
        <v>% of BAU price</v>
      </c>
      <c r="P1769" s="7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76" t="str">
        <f>IF(ISBLANK(INDEX('Policy Characteristics'!K:K,MATCH($C1769,'Policy Characteristics'!$C:$C,0))),"",INDEX('Policy Characteristics'!K:K,MATCH($C1769,'Policy Characteristics'!$C:$C,0)))</f>
        <v>fuels.html#fuel-taxes</v>
      </c>
      <c r="R1769" s="76" t="str">
        <f>IF(ISBLANK(INDEX('Policy Characteristics'!L:L,MATCH($C1769,'Policy Characteristics'!$C:$C,0))),"",INDEX('Policy Characteristics'!L:L,MATCH($C1769,'Policy Characteristics'!$C:$C,0)))</f>
        <v>fuel-taxes.html</v>
      </c>
    </row>
    <row r="1770" spans="1:18" x14ac:dyDescent="0.25">
      <c r="A1770" s="76" t="str">
        <f>IF(ISBLANK(INDEX('Policy Characteristics'!A:A,MATCH($C1770,'Policy Characteristics'!$C:$C,0))),"",INDEX('Policy Characteristics'!A:A,MATCH($C1770,'Policy Characteristics'!$C:$C,0)))</f>
        <v>Cross-Sector</v>
      </c>
      <c r="B1770" s="200" t="str">
        <f>IF(ISBLANK(INDEX('Policy Characteristics'!B:B,MATCH($C1770,'Policy Characteristics'!$C:$C,0))),"",INDEX('Policy Characteristics'!B:B,MATCH($C1770,'Policy Characteristics'!$C:$C,0)))</f>
        <v>Fuel Taxes or Subsidies</v>
      </c>
      <c r="C1770" s="208" t="str">
        <f t="shared" si="55"/>
        <v>Additional Fuel Tax or Subsidy Rate by Fuel</v>
      </c>
      <c r="D1770" s="78" t="s">
        <v>711</v>
      </c>
      <c r="E1770" s="88" t="s">
        <v>333</v>
      </c>
      <c r="F1770" s="78" t="s">
        <v>715</v>
      </c>
      <c r="G1770" s="88" t="s">
        <v>826</v>
      </c>
      <c r="H1770" s="15">
        <v>2364</v>
      </c>
      <c r="I1770" s="201" t="s">
        <v>44</v>
      </c>
      <c r="J1770" s="202" t="str">
        <f>IF(ISBLANK(INDEX('Policy Characteristics'!D:D,MATCH($C1770,'Policy Characteristics'!$C:$C,0))),"",INDEX('Policy Characteristics'!D:D,MATCH($C1770,'Policy Characteristics'!$C:$C,0)))</f>
        <v>Fuel Taxes or Subsidies</v>
      </c>
      <c r="K1770" s="76" t="str">
        <f>IF(ISBLANK(INDEX('Policy Characteristics'!E:E,MATCH($C1770,'Policy Characteristics'!$C:$C,0))),"",INDEX('Policy Characteristics'!E:E,MATCH($C1770,'Policy Characteristics'!$C:$C,0)))</f>
        <v>cross fuel tax</v>
      </c>
      <c r="L1770" s="205">
        <f>IF(ISBLANK(INDEX('Policy Characteristics'!F:F,MATCH($C1770,'Policy Characteristics'!$C:$C,0))),"",INDEX('Policy Characteristics'!F:F,MATCH($C1770,'Policy Characteristics'!$C:$C,0)))</f>
        <v>-0.9</v>
      </c>
      <c r="M1770" s="205">
        <f>IF(ISBLANK(INDEX('Policy Characteristics'!G:G,MATCH($C1770,'Policy Characteristics'!$C:$C,0))),"",INDEX('Policy Characteristics'!G:G,MATCH($C1770,'Policy Characteristics'!$C:$C,0)))</f>
        <v>0.9</v>
      </c>
      <c r="N1770" s="205">
        <f>IF(ISBLANK(INDEX('Policy Characteristics'!H:H,MATCH($C1770,'Policy Characteristics'!$C:$C,0))),"",INDEX('Policy Characteristics'!H:H,MATCH($C1770,'Policy Characteristics'!$C:$C,0)))</f>
        <v>0.01</v>
      </c>
      <c r="O1770" s="76" t="str">
        <f>IF(ISBLANK(INDEX('Policy Characteristics'!I:I,MATCH($C1770,'Policy Characteristics'!$C:$C,0))),"",INDEX('Policy Characteristics'!I:I,MATCH($C1770,'Policy Characteristics'!$C:$C,0)))</f>
        <v>% of BAU price</v>
      </c>
      <c r="P1770" s="7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76" t="str">
        <f>IF(ISBLANK(INDEX('Policy Characteristics'!K:K,MATCH($C1770,'Policy Characteristics'!$C:$C,0))),"",INDEX('Policy Characteristics'!K:K,MATCH($C1770,'Policy Characteristics'!$C:$C,0)))</f>
        <v>fuels.html#fuel-taxes</v>
      </c>
      <c r="R1770" s="76" t="str">
        <f>IF(ISBLANK(INDEX('Policy Characteristics'!L:L,MATCH($C1770,'Policy Characteristics'!$C:$C,0))),"",INDEX('Policy Characteristics'!L:L,MATCH($C1770,'Policy Characteristics'!$C:$C,0)))</f>
        <v>fuel-taxes.html</v>
      </c>
    </row>
    <row r="1771" spans="1:18" s="76" customFormat="1" x14ac:dyDescent="0.25">
      <c r="A1771" s="76" t="str">
        <f>IF(ISBLANK(INDEX('Policy Characteristics'!A:A,MATCH($C1771,'Policy Characteristics'!$C:$C,0))),"",INDEX('Policy Characteristics'!A:A,MATCH($C1771,'Policy Characteristics'!$C:$C,0)))</f>
        <v>Cross-Sector</v>
      </c>
      <c r="B1771" s="200" t="str">
        <f>IF(ISBLANK(INDEX('Policy Characteristics'!B:B,MATCH($C1771,'Policy Characteristics'!$C:$C,0))),"",INDEX('Policy Characteristics'!B:B,MATCH($C1771,'Policy Characteristics'!$C:$C,0)))</f>
        <v>Fuel Taxes or Subsidies</v>
      </c>
      <c r="C1771" s="208" t="str">
        <f t="shared" si="55"/>
        <v>Additional Fuel Tax or Subsidy Rate by Fuel</v>
      </c>
      <c r="D1771" s="88" t="s">
        <v>52</v>
      </c>
      <c r="E1771" s="88" t="s">
        <v>331</v>
      </c>
      <c r="F1771" s="88" t="s">
        <v>93</v>
      </c>
      <c r="G1771" s="88" t="s">
        <v>9</v>
      </c>
      <c r="H1771" s="15">
        <v>2365</v>
      </c>
      <c r="I1771" s="213" t="s">
        <v>43</v>
      </c>
      <c r="J1771" s="202" t="str">
        <f>IF(ISBLANK(INDEX('Policy Characteristics'!D:D,MATCH($C1771,'Policy Characteristics'!$C:$C,0))),"",INDEX('Policy Characteristics'!D:D,MATCH($C1771,'Policy Characteristics'!$C:$C,0)))</f>
        <v>Fuel Taxes or Subsidies</v>
      </c>
      <c r="K1771" s="76" t="str">
        <f>IF(ISBLANK(INDEX('Policy Characteristics'!E:E,MATCH($C1771,'Policy Characteristics'!$C:$C,0))),"",INDEX('Policy Characteristics'!E:E,MATCH($C1771,'Policy Characteristics'!$C:$C,0)))</f>
        <v>cross fuel tax</v>
      </c>
      <c r="L1771" s="205">
        <f>IF(ISBLANK(INDEX('Policy Characteristics'!F:F,MATCH($C1771,'Policy Characteristics'!$C:$C,0))),"",INDEX('Policy Characteristics'!F:F,MATCH($C1771,'Policy Characteristics'!$C:$C,0)))</f>
        <v>-0.9</v>
      </c>
      <c r="M1771" s="205">
        <f>IF(ISBLANK(INDEX('Policy Characteristics'!G:G,MATCH($C1771,'Policy Characteristics'!$C:$C,0))),"",INDEX('Policy Characteristics'!G:G,MATCH($C1771,'Policy Characteristics'!$C:$C,0)))</f>
        <v>0.9</v>
      </c>
      <c r="N1771" s="205">
        <f>IF(ISBLANK(INDEX('Policy Characteristics'!H:H,MATCH($C1771,'Policy Characteristics'!$C:$C,0))),"",INDEX('Policy Characteristics'!H:H,MATCH($C1771,'Policy Characteristics'!$C:$C,0)))</f>
        <v>0.01</v>
      </c>
      <c r="O1771" s="76" t="str">
        <f>IF(ISBLANK(INDEX('Policy Characteristics'!I:I,MATCH($C1771,'Policy Characteristics'!$C:$C,0))),"",INDEX('Policy Characteristics'!I:I,MATCH($C1771,'Policy Characteristics'!$C:$C,0)))</f>
        <v>% of BAU price</v>
      </c>
      <c r="P1771" s="7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76" t="str">
        <f>IF(ISBLANK(INDEX('Policy Characteristics'!K:K,MATCH($C1771,'Policy Characteristics'!$C:$C,0))),"",INDEX('Policy Characteristics'!K:K,MATCH($C1771,'Policy Characteristics'!$C:$C,0)))</f>
        <v>fuels.html#fuel-taxes</v>
      </c>
      <c r="R1771" s="76" t="str">
        <f>IF(ISBLANK(INDEX('Policy Characteristics'!L:L,MATCH($C1771,'Policy Characteristics'!$C:$C,0))),"",INDEX('Policy Characteristics'!L:L,MATCH($C1771,'Policy Characteristics'!$C:$C,0)))</f>
        <v>fuel-taxes.html</v>
      </c>
    </row>
    <row r="1772" spans="1:18" s="76" customFormat="1" x14ac:dyDescent="0.25">
      <c r="A1772" s="76" t="str">
        <f>IF(ISBLANK(INDEX('Policy Characteristics'!A:A,MATCH($C1772,'Policy Characteristics'!$C:$C,0))),"",INDEX('Policy Characteristics'!A:A,MATCH($C1772,'Policy Characteristics'!$C:$C,0)))</f>
        <v>Cross-Sector</v>
      </c>
      <c r="B1772" s="200" t="str">
        <f>IF(ISBLANK(INDEX('Policy Characteristics'!B:B,MATCH($C1772,'Policy Characteristics'!$C:$C,0))),"",INDEX('Policy Characteristics'!B:B,MATCH($C1772,'Policy Characteristics'!$C:$C,0)))</f>
        <v>Fuel Taxes or Subsidies</v>
      </c>
      <c r="C1772" s="208" t="str">
        <f t="shared" si="55"/>
        <v>Additional Fuel Tax or Subsidy Rate by Fuel</v>
      </c>
      <c r="D1772" s="78" t="s">
        <v>447</v>
      </c>
      <c r="E1772" s="88" t="s">
        <v>331</v>
      </c>
      <c r="F1772" s="78" t="s">
        <v>444</v>
      </c>
      <c r="G1772" s="88" t="s">
        <v>9</v>
      </c>
      <c r="H1772" s="15">
        <v>2366</v>
      </c>
      <c r="I1772" s="201" t="s">
        <v>43</v>
      </c>
      <c r="J1772" s="202" t="str">
        <f>IF(ISBLANK(INDEX('Policy Characteristics'!D:D,MATCH($C1772,'Policy Characteristics'!$C:$C,0))),"",INDEX('Policy Characteristics'!D:D,MATCH($C1772,'Policy Characteristics'!$C:$C,0)))</f>
        <v>Fuel Taxes or Subsidies</v>
      </c>
      <c r="K1772" s="76" t="str">
        <f>IF(ISBLANK(INDEX('Policy Characteristics'!E:E,MATCH($C1772,'Policy Characteristics'!$C:$C,0))),"",INDEX('Policy Characteristics'!E:E,MATCH($C1772,'Policy Characteristics'!$C:$C,0)))</f>
        <v>cross fuel tax</v>
      </c>
      <c r="L1772" s="205">
        <f>IF(ISBLANK(INDEX('Policy Characteristics'!F:F,MATCH($C1772,'Policy Characteristics'!$C:$C,0))),"",INDEX('Policy Characteristics'!F:F,MATCH($C1772,'Policy Characteristics'!$C:$C,0)))</f>
        <v>-0.9</v>
      </c>
      <c r="M1772" s="205">
        <f>IF(ISBLANK(INDEX('Policy Characteristics'!G:G,MATCH($C1772,'Policy Characteristics'!$C:$C,0))),"",INDEX('Policy Characteristics'!G:G,MATCH($C1772,'Policy Characteristics'!$C:$C,0)))</f>
        <v>0.9</v>
      </c>
      <c r="N1772" s="205">
        <f>IF(ISBLANK(INDEX('Policy Characteristics'!H:H,MATCH($C1772,'Policy Characteristics'!$C:$C,0))),"",INDEX('Policy Characteristics'!H:H,MATCH($C1772,'Policy Characteristics'!$C:$C,0)))</f>
        <v>0.01</v>
      </c>
      <c r="O1772" s="76" t="str">
        <f>IF(ISBLANK(INDEX('Policy Characteristics'!I:I,MATCH($C1772,'Policy Characteristics'!$C:$C,0))),"",INDEX('Policy Characteristics'!I:I,MATCH($C1772,'Policy Characteristics'!$C:$C,0)))</f>
        <v>% of BAU price</v>
      </c>
      <c r="P1772" s="7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76" t="str">
        <f>IF(ISBLANK(INDEX('Policy Characteristics'!K:K,MATCH($C1772,'Policy Characteristics'!$C:$C,0))),"",INDEX('Policy Characteristics'!K:K,MATCH($C1772,'Policy Characteristics'!$C:$C,0)))</f>
        <v>fuels.html#fuel-taxes</v>
      </c>
      <c r="R1772" s="76" t="str">
        <f>IF(ISBLANK(INDEX('Policy Characteristics'!L:L,MATCH($C1772,'Policy Characteristics'!$C:$C,0))),"",INDEX('Policy Characteristics'!L:L,MATCH($C1772,'Policy Characteristics'!$C:$C,0)))</f>
        <v>fuel-taxes.html</v>
      </c>
    </row>
    <row r="1773" spans="1:18" s="76" customFormat="1" x14ac:dyDescent="0.25">
      <c r="A1773" s="76" t="str">
        <f>IF(ISBLANK(INDEX('Policy Characteristics'!A:A,MATCH($C1773,'Policy Characteristics'!$C:$C,0))),"",INDEX('Policy Characteristics'!A:A,MATCH($C1773,'Policy Characteristics'!$C:$C,0)))</f>
        <v>Cross-Sector</v>
      </c>
      <c r="B1773" s="200" t="str">
        <f>IF(ISBLANK(INDEX('Policy Characteristics'!B:B,MATCH($C1773,'Policy Characteristics'!$C:$C,0))),"",INDEX('Policy Characteristics'!B:B,MATCH($C1773,'Policy Characteristics'!$C:$C,0)))</f>
        <v>Fuel Taxes or Subsidies</v>
      </c>
      <c r="C1773" s="208" t="str">
        <f t="shared" si="55"/>
        <v>Additional Fuel Tax or Subsidy Rate by Fuel</v>
      </c>
      <c r="D1773" s="78" t="s">
        <v>46</v>
      </c>
      <c r="E1773" s="88" t="s">
        <v>331</v>
      </c>
      <c r="F1773" s="78" t="s">
        <v>87</v>
      </c>
      <c r="G1773" s="88" t="s">
        <v>9</v>
      </c>
      <c r="H1773" s="15">
        <v>2367</v>
      </c>
      <c r="I1773" s="201" t="s">
        <v>43</v>
      </c>
      <c r="J1773" s="202" t="str">
        <f>IF(ISBLANK(INDEX('Policy Characteristics'!D:D,MATCH($C1773,'Policy Characteristics'!$C:$C,0))),"",INDEX('Policy Characteristics'!D:D,MATCH($C1773,'Policy Characteristics'!$C:$C,0)))</f>
        <v>Fuel Taxes or Subsidies</v>
      </c>
      <c r="K1773" s="76" t="str">
        <f>IF(ISBLANK(INDEX('Policy Characteristics'!E:E,MATCH($C1773,'Policy Characteristics'!$C:$C,0))),"",INDEX('Policy Characteristics'!E:E,MATCH($C1773,'Policy Characteristics'!$C:$C,0)))</f>
        <v>cross fuel tax</v>
      </c>
      <c r="L1773" s="205">
        <f>IF(ISBLANK(INDEX('Policy Characteristics'!F:F,MATCH($C1773,'Policy Characteristics'!$C:$C,0))),"",INDEX('Policy Characteristics'!F:F,MATCH($C1773,'Policy Characteristics'!$C:$C,0)))</f>
        <v>-0.9</v>
      </c>
      <c r="M1773" s="205">
        <f>IF(ISBLANK(INDEX('Policy Characteristics'!G:G,MATCH($C1773,'Policy Characteristics'!$C:$C,0))),"",INDEX('Policy Characteristics'!G:G,MATCH($C1773,'Policy Characteristics'!$C:$C,0)))</f>
        <v>0.9</v>
      </c>
      <c r="N1773" s="205">
        <f>IF(ISBLANK(INDEX('Policy Characteristics'!H:H,MATCH($C1773,'Policy Characteristics'!$C:$C,0))),"",INDEX('Policy Characteristics'!H:H,MATCH($C1773,'Policy Characteristics'!$C:$C,0)))</f>
        <v>0.01</v>
      </c>
      <c r="O1773" s="76" t="str">
        <f>IF(ISBLANK(INDEX('Policy Characteristics'!I:I,MATCH($C1773,'Policy Characteristics'!$C:$C,0))),"",INDEX('Policy Characteristics'!I:I,MATCH($C1773,'Policy Characteristics'!$C:$C,0)))</f>
        <v>% of BAU price</v>
      </c>
      <c r="P1773" s="7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76" t="str">
        <f>IF(ISBLANK(INDEX('Policy Characteristics'!K:K,MATCH($C1773,'Policy Characteristics'!$C:$C,0))),"",INDEX('Policy Characteristics'!K:K,MATCH($C1773,'Policy Characteristics'!$C:$C,0)))</f>
        <v>fuels.html#fuel-taxes</v>
      </c>
      <c r="R1773" s="76" t="str">
        <f>IF(ISBLANK(INDEX('Policy Characteristics'!L:L,MATCH($C1773,'Policy Characteristics'!$C:$C,0))),"",INDEX('Policy Characteristics'!L:L,MATCH($C1773,'Policy Characteristics'!$C:$C,0)))</f>
        <v>fuel-taxes.html</v>
      </c>
    </row>
    <row r="1774" spans="1:18" s="76" customFormat="1" x14ac:dyDescent="0.25">
      <c r="A1774" s="76" t="str">
        <f>IF(ISBLANK(INDEX('Policy Characteristics'!A:A,MATCH($C1774,'Policy Characteristics'!$C:$C,0))),"",INDEX('Policy Characteristics'!A:A,MATCH($C1774,'Policy Characteristics'!$C:$C,0)))</f>
        <v>Cross-Sector</v>
      </c>
      <c r="B1774" s="200" t="str">
        <f>IF(ISBLANK(INDEX('Policy Characteristics'!B:B,MATCH($C1774,'Policy Characteristics'!$C:$C,0))),"",INDEX('Policy Characteristics'!B:B,MATCH($C1774,'Policy Characteristics'!$C:$C,0)))</f>
        <v>Fuel Taxes or Subsidies</v>
      </c>
      <c r="C1774" s="208" t="str">
        <f t="shared" si="55"/>
        <v>Additional Fuel Tax or Subsidy Rate by Fuel</v>
      </c>
      <c r="D1774" s="78" t="s">
        <v>47</v>
      </c>
      <c r="E1774" s="88" t="s">
        <v>331</v>
      </c>
      <c r="F1774" s="78" t="s">
        <v>88</v>
      </c>
      <c r="G1774" s="88" t="s">
        <v>9</v>
      </c>
      <c r="H1774" s="15">
        <v>2368</v>
      </c>
      <c r="I1774" s="201" t="s">
        <v>44</v>
      </c>
      <c r="J1774" s="202" t="str">
        <f>IF(ISBLANK(INDEX('Policy Characteristics'!D:D,MATCH($C1774,'Policy Characteristics'!$C:$C,0))),"",INDEX('Policy Characteristics'!D:D,MATCH($C1774,'Policy Characteristics'!$C:$C,0)))</f>
        <v>Fuel Taxes or Subsidies</v>
      </c>
      <c r="K1774" s="76" t="str">
        <f>IF(ISBLANK(INDEX('Policy Characteristics'!E:E,MATCH($C1774,'Policy Characteristics'!$C:$C,0))),"",INDEX('Policy Characteristics'!E:E,MATCH($C1774,'Policy Characteristics'!$C:$C,0)))</f>
        <v>cross fuel tax</v>
      </c>
      <c r="L1774" s="205">
        <f>IF(ISBLANK(INDEX('Policy Characteristics'!F:F,MATCH($C1774,'Policy Characteristics'!$C:$C,0))),"",INDEX('Policy Characteristics'!F:F,MATCH($C1774,'Policy Characteristics'!$C:$C,0)))</f>
        <v>-0.9</v>
      </c>
      <c r="M1774" s="205">
        <f>IF(ISBLANK(INDEX('Policy Characteristics'!G:G,MATCH($C1774,'Policy Characteristics'!$C:$C,0))),"",INDEX('Policy Characteristics'!G:G,MATCH($C1774,'Policy Characteristics'!$C:$C,0)))</f>
        <v>0.9</v>
      </c>
      <c r="N1774" s="205">
        <f>IF(ISBLANK(INDEX('Policy Characteristics'!H:H,MATCH($C1774,'Policy Characteristics'!$C:$C,0))),"",INDEX('Policy Characteristics'!H:H,MATCH($C1774,'Policy Characteristics'!$C:$C,0)))</f>
        <v>0.01</v>
      </c>
      <c r="O1774" s="76" t="str">
        <f>IF(ISBLANK(INDEX('Policy Characteristics'!I:I,MATCH($C1774,'Policy Characteristics'!$C:$C,0))),"",INDEX('Policy Characteristics'!I:I,MATCH($C1774,'Policy Characteristics'!$C:$C,0)))</f>
        <v>% of BAU price</v>
      </c>
      <c r="P1774" s="7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76" t="str">
        <f>IF(ISBLANK(INDEX('Policy Characteristics'!K:K,MATCH($C1774,'Policy Characteristics'!$C:$C,0))),"",INDEX('Policy Characteristics'!K:K,MATCH($C1774,'Policy Characteristics'!$C:$C,0)))</f>
        <v>fuels.html#fuel-taxes</v>
      </c>
      <c r="R1774" s="76" t="str">
        <f>IF(ISBLANK(INDEX('Policy Characteristics'!L:L,MATCH($C1774,'Policy Characteristics'!$C:$C,0))),"",INDEX('Policy Characteristics'!L:L,MATCH($C1774,'Policy Characteristics'!$C:$C,0)))</f>
        <v>fuel-taxes.html</v>
      </c>
    </row>
    <row r="1775" spans="1:18" s="76" customFormat="1" x14ac:dyDescent="0.25">
      <c r="A1775" s="76" t="str">
        <f>IF(ISBLANK(INDEX('Policy Characteristics'!A:A,MATCH($C1775,'Policy Characteristics'!$C:$C,0))),"",INDEX('Policy Characteristics'!A:A,MATCH($C1775,'Policy Characteristics'!$C:$C,0)))</f>
        <v>Cross-Sector</v>
      </c>
      <c r="B1775" s="200" t="str">
        <f>IF(ISBLANK(INDEX('Policy Characteristics'!B:B,MATCH($C1775,'Policy Characteristics'!$C:$C,0))),"",INDEX('Policy Characteristics'!B:B,MATCH($C1775,'Policy Characteristics'!$C:$C,0)))</f>
        <v>Fuel Taxes or Subsidies</v>
      </c>
      <c r="C1775" s="208" t="str">
        <f t="shared" si="55"/>
        <v>Additional Fuel Tax or Subsidy Rate by Fuel</v>
      </c>
      <c r="D1775" s="78" t="s">
        <v>51</v>
      </c>
      <c r="E1775" s="88" t="s">
        <v>331</v>
      </c>
      <c r="F1775" s="78" t="s">
        <v>92</v>
      </c>
      <c r="G1775" s="88" t="s">
        <v>9</v>
      </c>
      <c r="H1775" s="15">
        <v>2369</v>
      </c>
      <c r="I1775" s="201" t="s">
        <v>44</v>
      </c>
      <c r="J1775" s="202" t="str">
        <f>IF(ISBLANK(INDEX('Policy Characteristics'!D:D,MATCH($C1775,'Policy Characteristics'!$C:$C,0))),"",INDEX('Policy Characteristics'!D:D,MATCH($C1775,'Policy Characteristics'!$C:$C,0)))</f>
        <v>Fuel Taxes or Subsidies</v>
      </c>
      <c r="K1775" s="76" t="str">
        <f>IF(ISBLANK(INDEX('Policy Characteristics'!E:E,MATCH($C1775,'Policy Characteristics'!$C:$C,0))),"",INDEX('Policy Characteristics'!E:E,MATCH($C1775,'Policy Characteristics'!$C:$C,0)))</f>
        <v>cross fuel tax</v>
      </c>
      <c r="L1775" s="205">
        <f>IF(ISBLANK(INDEX('Policy Characteristics'!F:F,MATCH($C1775,'Policy Characteristics'!$C:$C,0))),"",INDEX('Policy Characteristics'!F:F,MATCH($C1775,'Policy Characteristics'!$C:$C,0)))</f>
        <v>-0.9</v>
      </c>
      <c r="M1775" s="205">
        <f>IF(ISBLANK(INDEX('Policy Characteristics'!G:G,MATCH($C1775,'Policy Characteristics'!$C:$C,0))),"",INDEX('Policy Characteristics'!G:G,MATCH($C1775,'Policy Characteristics'!$C:$C,0)))</f>
        <v>0.9</v>
      </c>
      <c r="N1775" s="205">
        <f>IF(ISBLANK(INDEX('Policy Characteristics'!H:H,MATCH($C1775,'Policy Characteristics'!$C:$C,0))),"",INDEX('Policy Characteristics'!H:H,MATCH($C1775,'Policy Characteristics'!$C:$C,0)))</f>
        <v>0.01</v>
      </c>
      <c r="O1775" s="76" t="str">
        <f>IF(ISBLANK(INDEX('Policy Characteristics'!I:I,MATCH($C1775,'Policy Characteristics'!$C:$C,0))),"",INDEX('Policy Characteristics'!I:I,MATCH($C1775,'Policy Characteristics'!$C:$C,0)))</f>
        <v>% of BAU price</v>
      </c>
      <c r="P1775" s="7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76" t="str">
        <f>IF(ISBLANK(INDEX('Policy Characteristics'!K:K,MATCH($C1775,'Policy Characteristics'!$C:$C,0))),"",INDEX('Policy Characteristics'!K:K,MATCH($C1775,'Policy Characteristics'!$C:$C,0)))</f>
        <v>fuels.html#fuel-taxes</v>
      </c>
      <c r="R1775" s="76" t="str">
        <f>IF(ISBLANK(INDEX('Policy Characteristics'!L:L,MATCH($C1775,'Policy Characteristics'!$C:$C,0))),"",INDEX('Policy Characteristics'!L:L,MATCH($C1775,'Policy Characteristics'!$C:$C,0)))</f>
        <v>fuel-taxes.html</v>
      </c>
    </row>
    <row r="1776" spans="1:18" s="76" customFormat="1" x14ac:dyDescent="0.25">
      <c r="A1776" s="76" t="str">
        <f>IF(ISBLANK(INDEX('Policy Characteristics'!A:A,MATCH($C1776,'Policy Characteristics'!$C:$C,0))),"",INDEX('Policy Characteristics'!A:A,MATCH($C1776,'Policy Characteristics'!$C:$C,0)))</f>
        <v>Cross-Sector</v>
      </c>
      <c r="B1776" s="200" t="str">
        <f>IF(ISBLANK(INDEX('Policy Characteristics'!B:B,MATCH($C1776,'Policy Characteristics'!$C:$C,0))),"",INDEX('Policy Characteristics'!B:B,MATCH($C1776,'Policy Characteristics'!$C:$C,0)))</f>
        <v>Fuel Taxes or Subsidies</v>
      </c>
      <c r="C1776" s="208" t="str">
        <f t="shared" si="55"/>
        <v>Additional Fuel Tax or Subsidy Rate by Fuel</v>
      </c>
      <c r="D1776" s="78" t="s">
        <v>53</v>
      </c>
      <c r="E1776" s="88" t="s">
        <v>331</v>
      </c>
      <c r="F1776" s="78" t="s">
        <v>95</v>
      </c>
      <c r="G1776" s="88" t="s">
        <v>9</v>
      </c>
      <c r="H1776" s="15">
        <v>2370</v>
      </c>
      <c r="I1776" s="201" t="s">
        <v>44</v>
      </c>
      <c r="J1776" s="202" t="str">
        <f>IF(ISBLANK(INDEX('Policy Characteristics'!D:D,MATCH($C1776,'Policy Characteristics'!$C:$C,0))),"",INDEX('Policy Characteristics'!D:D,MATCH($C1776,'Policy Characteristics'!$C:$C,0)))</f>
        <v>Fuel Taxes or Subsidies</v>
      </c>
      <c r="K1776" s="76" t="str">
        <f>IF(ISBLANK(INDEX('Policy Characteristics'!E:E,MATCH($C1776,'Policy Characteristics'!$C:$C,0))),"",INDEX('Policy Characteristics'!E:E,MATCH($C1776,'Policy Characteristics'!$C:$C,0)))</f>
        <v>cross fuel tax</v>
      </c>
      <c r="L1776" s="205">
        <f>IF(ISBLANK(INDEX('Policy Characteristics'!F:F,MATCH($C1776,'Policy Characteristics'!$C:$C,0))),"",INDEX('Policy Characteristics'!F:F,MATCH($C1776,'Policy Characteristics'!$C:$C,0)))</f>
        <v>-0.9</v>
      </c>
      <c r="M1776" s="205">
        <f>IF(ISBLANK(INDEX('Policy Characteristics'!G:G,MATCH($C1776,'Policy Characteristics'!$C:$C,0))),"",INDEX('Policy Characteristics'!G:G,MATCH($C1776,'Policy Characteristics'!$C:$C,0)))</f>
        <v>0.9</v>
      </c>
      <c r="N1776" s="205">
        <f>IF(ISBLANK(INDEX('Policy Characteristics'!H:H,MATCH($C1776,'Policy Characteristics'!$C:$C,0))),"",INDEX('Policy Characteristics'!H:H,MATCH($C1776,'Policy Characteristics'!$C:$C,0)))</f>
        <v>0.01</v>
      </c>
      <c r="O1776" s="76" t="str">
        <f>IF(ISBLANK(INDEX('Policy Characteristics'!I:I,MATCH($C1776,'Policy Characteristics'!$C:$C,0))),"",INDEX('Policy Characteristics'!I:I,MATCH($C1776,'Policy Characteristics'!$C:$C,0)))</f>
        <v>% of BAU price</v>
      </c>
      <c r="P1776" s="7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76" t="str">
        <f>IF(ISBLANK(INDEX('Policy Characteristics'!K:K,MATCH($C1776,'Policy Characteristics'!$C:$C,0))),"",INDEX('Policy Characteristics'!K:K,MATCH($C1776,'Policy Characteristics'!$C:$C,0)))</f>
        <v>fuels.html#fuel-taxes</v>
      </c>
      <c r="R1776" s="76" t="str">
        <f>IF(ISBLANK(INDEX('Policy Characteristics'!L:L,MATCH($C1776,'Policy Characteristics'!$C:$C,0))),"",INDEX('Policy Characteristics'!L:L,MATCH($C1776,'Policy Characteristics'!$C:$C,0)))</f>
        <v>fuel-taxes.html</v>
      </c>
    </row>
    <row r="1777" spans="1:18" s="76" customFormat="1" x14ac:dyDescent="0.25">
      <c r="A1777" s="76" t="str">
        <f>IF(ISBLANK(INDEX('Policy Characteristics'!A:A,MATCH($C1777,'Policy Characteristics'!$C:$C,0))),"",INDEX('Policy Characteristics'!A:A,MATCH($C1777,'Policy Characteristics'!$C:$C,0)))</f>
        <v>Cross-Sector</v>
      </c>
      <c r="B1777" s="200" t="str">
        <f>IF(ISBLANK(INDEX('Policy Characteristics'!B:B,MATCH($C1777,'Policy Characteristics'!$C:$C,0))),"",INDEX('Policy Characteristics'!B:B,MATCH($C1777,'Policy Characteristics'!$C:$C,0)))</f>
        <v>Fuel Taxes or Subsidies</v>
      </c>
      <c r="C1777" s="208" t="str">
        <f t="shared" si="55"/>
        <v>Additional Fuel Tax or Subsidy Rate by Fuel</v>
      </c>
      <c r="D1777" s="78" t="s">
        <v>54</v>
      </c>
      <c r="E1777" s="88" t="s">
        <v>331</v>
      </c>
      <c r="F1777" s="78" t="s">
        <v>96</v>
      </c>
      <c r="G1777" s="88" t="s">
        <v>9</v>
      </c>
      <c r="H1777" s="15">
        <v>2371</v>
      </c>
      <c r="I1777" s="201" t="s">
        <v>43</v>
      </c>
      <c r="J1777" s="202" t="str">
        <f>IF(ISBLANK(INDEX('Policy Characteristics'!D:D,MATCH($C1777,'Policy Characteristics'!$C:$C,0))),"",INDEX('Policy Characteristics'!D:D,MATCH($C1777,'Policy Characteristics'!$C:$C,0)))</f>
        <v>Fuel Taxes or Subsidies</v>
      </c>
      <c r="K1777" s="76" t="str">
        <f>IF(ISBLANK(INDEX('Policy Characteristics'!E:E,MATCH($C1777,'Policy Characteristics'!$C:$C,0))),"",INDEX('Policy Characteristics'!E:E,MATCH($C1777,'Policy Characteristics'!$C:$C,0)))</f>
        <v>cross fuel tax</v>
      </c>
      <c r="L1777" s="205">
        <f>IF(ISBLANK(INDEX('Policy Characteristics'!F:F,MATCH($C1777,'Policy Characteristics'!$C:$C,0))),"",INDEX('Policy Characteristics'!F:F,MATCH($C1777,'Policy Characteristics'!$C:$C,0)))</f>
        <v>-0.9</v>
      </c>
      <c r="M1777" s="205">
        <f>IF(ISBLANK(INDEX('Policy Characteristics'!G:G,MATCH($C1777,'Policy Characteristics'!$C:$C,0))),"",INDEX('Policy Characteristics'!G:G,MATCH($C1777,'Policy Characteristics'!$C:$C,0)))</f>
        <v>0.9</v>
      </c>
      <c r="N1777" s="205">
        <f>IF(ISBLANK(INDEX('Policy Characteristics'!H:H,MATCH($C1777,'Policy Characteristics'!$C:$C,0))),"",INDEX('Policy Characteristics'!H:H,MATCH($C1777,'Policy Characteristics'!$C:$C,0)))</f>
        <v>0.01</v>
      </c>
      <c r="O1777" s="76" t="str">
        <f>IF(ISBLANK(INDEX('Policy Characteristics'!I:I,MATCH($C1777,'Policy Characteristics'!$C:$C,0))),"",INDEX('Policy Characteristics'!I:I,MATCH($C1777,'Policy Characteristics'!$C:$C,0)))</f>
        <v>% of BAU price</v>
      </c>
      <c r="P1777" s="7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76" t="str">
        <f>IF(ISBLANK(INDEX('Policy Characteristics'!K:K,MATCH($C1777,'Policy Characteristics'!$C:$C,0))),"",INDEX('Policy Characteristics'!K:K,MATCH($C1777,'Policy Characteristics'!$C:$C,0)))</f>
        <v>fuels.html#fuel-taxes</v>
      </c>
      <c r="R1777" s="76" t="str">
        <f>IF(ISBLANK(INDEX('Policy Characteristics'!L:L,MATCH($C1777,'Policy Characteristics'!$C:$C,0))),"",INDEX('Policy Characteristics'!L:L,MATCH($C1777,'Policy Characteristics'!$C:$C,0)))</f>
        <v>fuel-taxes.html</v>
      </c>
    </row>
    <row r="1778" spans="1:18" s="76" customFormat="1" x14ac:dyDescent="0.25">
      <c r="A1778" s="76" t="str">
        <f>IF(ISBLANK(INDEX('Policy Characteristics'!A:A,MATCH($C1778,'Policy Characteristics'!$C:$C,0))),"",INDEX('Policy Characteristics'!A:A,MATCH($C1778,'Policy Characteristics'!$C:$C,0)))</f>
        <v>Cross-Sector</v>
      </c>
      <c r="B1778" s="200" t="str">
        <f>IF(ISBLANK(INDEX('Policy Characteristics'!B:B,MATCH($C1778,'Policy Characteristics'!$C:$C,0))),"",INDEX('Policy Characteristics'!B:B,MATCH($C1778,'Policy Characteristics'!$C:$C,0)))</f>
        <v>Fuel Taxes or Subsidies</v>
      </c>
      <c r="C1778" s="208" t="str">
        <f t="shared" si="55"/>
        <v>Additional Fuel Tax or Subsidy Rate by Fuel</v>
      </c>
      <c r="D1778" s="78" t="s">
        <v>55</v>
      </c>
      <c r="E1778" s="88" t="s">
        <v>331</v>
      </c>
      <c r="F1778" s="78" t="s">
        <v>97</v>
      </c>
      <c r="G1778" s="88" t="s">
        <v>9</v>
      </c>
      <c r="H1778" s="15">
        <v>2372</v>
      </c>
      <c r="I1778" s="201" t="s">
        <v>44</v>
      </c>
      <c r="J1778" s="202" t="str">
        <f>IF(ISBLANK(INDEX('Policy Characteristics'!D:D,MATCH($C1778,'Policy Characteristics'!$C:$C,0))),"",INDEX('Policy Characteristics'!D:D,MATCH($C1778,'Policy Characteristics'!$C:$C,0)))</f>
        <v>Fuel Taxes or Subsidies</v>
      </c>
      <c r="K1778" s="76" t="str">
        <f>IF(ISBLANK(INDEX('Policy Characteristics'!E:E,MATCH($C1778,'Policy Characteristics'!$C:$C,0))),"",INDEX('Policy Characteristics'!E:E,MATCH($C1778,'Policy Characteristics'!$C:$C,0)))</f>
        <v>cross fuel tax</v>
      </c>
      <c r="L1778" s="205">
        <f>IF(ISBLANK(INDEX('Policy Characteristics'!F:F,MATCH($C1778,'Policy Characteristics'!$C:$C,0))),"",INDEX('Policy Characteristics'!F:F,MATCH($C1778,'Policy Characteristics'!$C:$C,0)))</f>
        <v>-0.9</v>
      </c>
      <c r="M1778" s="205">
        <f>IF(ISBLANK(INDEX('Policy Characteristics'!G:G,MATCH($C1778,'Policy Characteristics'!$C:$C,0))),"",INDEX('Policy Characteristics'!G:G,MATCH($C1778,'Policy Characteristics'!$C:$C,0)))</f>
        <v>0.9</v>
      </c>
      <c r="N1778" s="205">
        <f>IF(ISBLANK(INDEX('Policy Characteristics'!H:H,MATCH($C1778,'Policy Characteristics'!$C:$C,0))),"",INDEX('Policy Characteristics'!H:H,MATCH($C1778,'Policy Characteristics'!$C:$C,0)))</f>
        <v>0.01</v>
      </c>
      <c r="O1778" s="76" t="str">
        <f>IF(ISBLANK(INDEX('Policy Characteristics'!I:I,MATCH($C1778,'Policy Characteristics'!$C:$C,0))),"",INDEX('Policy Characteristics'!I:I,MATCH($C1778,'Policy Characteristics'!$C:$C,0)))</f>
        <v>% of BAU price</v>
      </c>
      <c r="P1778" s="7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76" t="str">
        <f>IF(ISBLANK(INDEX('Policy Characteristics'!K:K,MATCH($C1778,'Policy Characteristics'!$C:$C,0))),"",INDEX('Policy Characteristics'!K:K,MATCH($C1778,'Policy Characteristics'!$C:$C,0)))</f>
        <v>fuels.html#fuel-taxes</v>
      </c>
      <c r="R1778" s="76" t="str">
        <f>IF(ISBLANK(INDEX('Policy Characteristics'!L:L,MATCH($C1778,'Policy Characteristics'!$C:$C,0))),"",INDEX('Policy Characteristics'!L:L,MATCH($C1778,'Policy Characteristics'!$C:$C,0)))</f>
        <v>fuel-taxes.html</v>
      </c>
    </row>
    <row r="1779" spans="1:18" s="76" customFormat="1" x14ac:dyDescent="0.25">
      <c r="A1779" s="76" t="str">
        <f>IF(ISBLANK(INDEX('Policy Characteristics'!A:A,MATCH($C1779,'Policy Characteristics'!$C:$C,0))),"",INDEX('Policy Characteristics'!A:A,MATCH($C1779,'Policy Characteristics'!$C:$C,0)))</f>
        <v>Cross-Sector</v>
      </c>
      <c r="B1779" s="200" t="str">
        <f>IF(ISBLANK(INDEX('Policy Characteristics'!B:B,MATCH($C1779,'Policy Characteristics'!$C:$C,0))),"",INDEX('Policy Characteristics'!B:B,MATCH($C1779,'Policy Characteristics'!$C:$C,0)))</f>
        <v>Fuel Taxes or Subsidies</v>
      </c>
      <c r="C1779" s="208" t="str">
        <f t="shared" si="55"/>
        <v>Additional Fuel Tax or Subsidy Rate by Fuel</v>
      </c>
      <c r="D1779" s="78" t="s">
        <v>56</v>
      </c>
      <c r="E1779" s="88" t="s">
        <v>331</v>
      </c>
      <c r="F1779" s="78" t="s">
        <v>98</v>
      </c>
      <c r="G1779" s="88" t="s">
        <v>9</v>
      </c>
      <c r="H1779" s="15">
        <v>2373</v>
      </c>
      <c r="I1779" s="201" t="s">
        <v>44</v>
      </c>
      <c r="J1779" s="202" t="str">
        <f>IF(ISBLANK(INDEX('Policy Characteristics'!D:D,MATCH($C1779,'Policy Characteristics'!$C:$C,0))),"",INDEX('Policy Characteristics'!D:D,MATCH($C1779,'Policy Characteristics'!$C:$C,0)))</f>
        <v>Fuel Taxes or Subsidies</v>
      </c>
      <c r="K1779" s="76" t="str">
        <f>IF(ISBLANK(INDEX('Policy Characteristics'!E:E,MATCH($C1779,'Policy Characteristics'!$C:$C,0))),"",INDEX('Policy Characteristics'!E:E,MATCH($C1779,'Policy Characteristics'!$C:$C,0)))</f>
        <v>cross fuel tax</v>
      </c>
      <c r="L1779" s="205">
        <f>IF(ISBLANK(INDEX('Policy Characteristics'!F:F,MATCH($C1779,'Policy Characteristics'!$C:$C,0))),"",INDEX('Policy Characteristics'!F:F,MATCH($C1779,'Policy Characteristics'!$C:$C,0)))</f>
        <v>-0.9</v>
      </c>
      <c r="M1779" s="205">
        <f>IF(ISBLANK(INDEX('Policy Characteristics'!G:G,MATCH($C1779,'Policy Characteristics'!$C:$C,0))),"",INDEX('Policy Characteristics'!G:G,MATCH($C1779,'Policy Characteristics'!$C:$C,0)))</f>
        <v>0.9</v>
      </c>
      <c r="N1779" s="205">
        <f>IF(ISBLANK(INDEX('Policy Characteristics'!H:H,MATCH($C1779,'Policy Characteristics'!$C:$C,0))),"",INDEX('Policy Characteristics'!H:H,MATCH($C1779,'Policy Characteristics'!$C:$C,0)))</f>
        <v>0.01</v>
      </c>
      <c r="O1779" s="76" t="str">
        <f>IF(ISBLANK(INDEX('Policy Characteristics'!I:I,MATCH($C1779,'Policy Characteristics'!$C:$C,0))),"",INDEX('Policy Characteristics'!I:I,MATCH($C1779,'Policy Characteristics'!$C:$C,0)))</f>
        <v>% of BAU price</v>
      </c>
      <c r="P1779" s="7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76" t="str">
        <f>IF(ISBLANK(INDEX('Policy Characteristics'!K:K,MATCH($C1779,'Policy Characteristics'!$C:$C,0))),"",INDEX('Policy Characteristics'!K:K,MATCH($C1779,'Policy Characteristics'!$C:$C,0)))</f>
        <v>fuels.html#fuel-taxes</v>
      </c>
      <c r="R1779" s="76" t="str">
        <f>IF(ISBLANK(INDEX('Policy Characteristics'!L:L,MATCH($C1779,'Policy Characteristics'!$C:$C,0))),"",INDEX('Policy Characteristics'!L:L,MATCH($C1779,'Policy Characteristics'!$C:$C,0)))</f>
        <v>fuel-taxes.html</v>
      </c>
    </row>
    <row r="1780" spans="1:18" x14ac:dyDescent="0.25">
      <c r="A1780" s="76" t="str">
        <f>IF(ISBLANK(INDEX('Policy Characteristics'!A:A,MATCH($C1780,'Policy Characteristics'!$C:$C,0))),"",INDEX('Policy Characteristics'!A:A,MATCH($C1780,'Policy Characteristics'!$C:$C,0)))</f>
        <v>Cross-Sector</v>
      </c>
      <c r="B1780" s="200" t="str">
        <f>IF(ISBLANK(INDEX('Policy Characteristics'!B:B,MATCH($C1780,'Policy Characteristics'!$C:$C,0))),"",INDEX('Policy Characteristics'!B:B,MATCH($C1780,'Policy Characteristics'!$C:$C,0)))</f>
        <v>Fuel Taxes or Subsidies</v>
      </c>
      <c r="C1780" s="208" t="str">
        <f t="shared" si="55"/>
        <v>Additional Fuel Tax or Subsidy Rate by Fuel</v>
      </c>
      <c r="D1780" s="78" t="s">
        <v>716</v>
      </c>
      <c r="E1780" s="88" t="s">
        <v>331</v>
      </c>
      <c r="F1780" s="78" t="s">
        <v>717</v>
      </c>
      <c r="G1780" s="88" t="s">
        <v>9</v>
      </c>
      <c r="H1780" s="15">
        <v>2374</v>
      </c>
      <c r="I1780" s="201" t="s">
        <v>43</v>
      </c>
      <c r="J1780" s="202" t="str">
        <f>IF(ISBLANK(INDEX('Policy Characteristics'!D:D,MATCH($C1780,'Policy Characteristics'!$C:$C,0))),"",INDEX('Policy Characteristics'!D:D,MATCH($C1780,'Policy Characteristics'!$C:$C,0)))</f>
        <v>Fuel Taxes or Subsidies</v>
      </c>
      <c r="K1780" s="76" t="str">
        <f>IF(ISBLANK(INDEX('Policy Characteristics'!E:E,MATCH($C1780,'Policy Characteristics'!$C:$C,0))),"",INDEX('Policy Characteristics'!E:E,MATCH($C1780,'Policy Characteristics'!$C:$C,0)))</f>
        <v>cross fuel tax</v>
      </c>
      <c r="L1780" s="205">
        <f>IF(ISBLANK(INDEX('Policy Characteristics'!F:F,MATCH($C1780,'Policy Characteristics'!$C:$C,0))),"",INDEX('Policy Characteristics'!F:F,MATCH($C1780,'Policy Characteristics'!$C:$C,0)))</f>
        <v>-0.9</v>
      </c>
      <c r="M1780" s="205">
        <f>IF(ISBLANK(INDEX('Policy Characteristics'!G:G,MATCH($C1780,'Policy Characteristics'!$C:$C,0))),"",INDEX('Policy Characteristics'!G:G,MATCH($C1780,'Policy Characteristics'!$C:$C,0)))</f>
        <v>0.9</v>
      </c>
      <c r="N1780" s="205">
        <f>IF(ISBLANK(INDEX('Policy Characteristics'!H:H,MATCH($C1780,'Policy Characteristics'!$C:$C,0))),"",INDEX('Policy Characteristics'!H:H,MATCH($C1780,'Policy Characteristics'!$C:$C,0)))</f>
        <v>0.01</v>
      </c>
      <c r="O1780" s="76" t="str">
        <f>IF(ISBLANK(INDEX('Policy Characteristics'!I:I,MATCH($C1780,'Policy Characteristics'!$C:$C,0))),"",INDEX('Policy Characteristics'!I:I,MATCH($C1780,'Policy Characteristics'!$C:$C,0)))</f>
        <v>% of BAU price</v>
      </c>
      <c r="P1780" s="7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76" t="str">
        <f>IF(ISBLANK(INDEX('Policy Characteristics'!K:K,MATCH($C1780,'Policy Characteristics'!$C:$C,0))),"",INDEX('Policy Characteristics'!K:K,MATCH($C1780,'Policy Characteristics'!$C:$C,0)))</f>
        <v>fuels.html#fuel-taxes</v>
      </c>
      <c r="R1780" s="76" t="str">
        <f>IF(ISBLANK(INDEX('Policy Characteristics'!L:L,MATCH($C1780,'Policy Characteristics'!$C:$C,0))),"",INDEX('Policy Characteristics'!L:L,MATCH($C1780,'Policy Characteristics'!$C:$C,0)))</f>
        <v>fuel-taxes.html</v>
      </c>
    </row>
    <row r="1781" spans="1:18" x14ac:dyDescent="0.25">
      <c r="A1781" s="76" t="str">
        <f>IF(ISBLANK(INDEX('Policy Characteristics'!A:A,MATCH($C1781,'Policy Characteristics'!$C:$C,0))),"",INDEX('Policy Characteristics'!A:A,MATCH($C1781,'Policy Characteristics'!$C:$C,0)))</f>
        <v>Cross-Sector</v>
      </c>
      <c r="B1781" s="200" t="str">
        <f>IF(ISBLANK(INDEX('Policy Characteristics'!B:B,MATCH($C1781,'Policy Characteristics'!$C:$C,0))),"",INDEX('Policy Characteristics'!B:B,MATCH($C1781,'Policy Characteristics'!$C:$C,0)))</f>
        <v>Fuel Taxes or Subsidies</v>
      </c>
      <c r="C1781" s="208" t="str">
        <f t="shared" si="55"/>
        <v>Additional Fuel Tax or Subsidy Rate by Fuel</v>
      </c>
      <c r="D1781" s="78" t="s">
        <v>75</v>
      </c>
      <c r="E1781" s="88" t="s">
        <v>331</v>
      </c>
      <c r="F1781" s="78" t="s">
        <v>99</v>
      </c>
      <c r="G1781" s="88" t="s">
        <v>9</v>
      </c>
      <c r="H1781" s="15">
        <v>2375</v>
      </c>
      <c r="I1781" s="201" t="s">
        <v>44</v>
      </c>
      <c r="J1781" s="202" t="str">
        <f>IF(ISBLANK(INDEX('Policy Characteristics'!D:D,MATCH($C1781,'Policy Characteristics'!$C:$C,0))),"",INDEX('Policy Characteristics'!D:D,MATCH($C1781,'Policy Characteristics'!$C:$C,0)))</f>
        <v>Fuel Taxes or Subsidies</v>
      </c>
      <c r="K1781" s="76" t="str">
        <f>IF(ISBLANK(INDEX('Policy Characteristics'!E:E,MATCH($C1781,'Policy Characteristics'!$C:$C,0))),"",INDEX('Policy Characteristics'!E:E,MATCH($C1781,'Policy Characteristics'!$C:$C,0)))</f>
        <v>cross fuel tax</v>
      </c>
      <c r="L1781" s="205">
        <f>IF(ISBLANK(INDEX('Policy Characteristics'!F:F,MATCH($C1781,'Policy Characteristics'!$C:$C,0))),"",INDEX('Policy Characteristics'!F:F,MATCH($C1781,'Policy Characteristics'!$C:$C,0)))</f>
        <v>-0.9</v>
      </c>
      <c r="M1781" s="205">
        <f>IF(ISBLANK(INDEX('Policy Characteristics'!G:G,MATCH($C1781,'Policy Characteristics'!$C:$C,0))),"",INDEX('Policy Characteristics'!G:G,MATCH($C1781,'Policy Characteristics'!$C:$C,0)))</f>
        <v>0.9</v>
      </c>
      <c r="N1781" s="205">
        <f>IF(ISBLANK(INDEX('Policy Characteristics'!H:H,MATCH($C1781,'Policy Characteristics'!$C:$C,0))),"",INDEX('Policy Characteristics'!H:H,MATCH($C1781,'Policy Characteristics'!$C:$C,0)))</f>
        <v>0.01</v>
      </c>
      <c r="O1781" s="76" t="str">
        <f>IF(ISBLANK(INDEX('Policy Characteristics'!I:I,MATCH($C1781,'Policy Characteristics'!$C:$C,0))),"",INDEX('Policy Characteristics'!I:I,MATCH($C1781,'Policy Characteristics'!$C:$C,0)))</f>
        <v>% of BAU price</v>
      </c>
      <c r="P1781" s="7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76" t="str">
        <f>IF(ISBLANK(INDEX('Policy Characteristics'!K:K,MATCH($C1781,'Policy Characteristics'!$C:$C,0))),"",INDEX('Policy Characteristics'!K:K,MATCH($C1781,'Policy Characteristics'!$C:$C,0)))</f>
        <v>fuels.html#fuel-taxes</v>
      </c>
      <c r="R1781" s="76" t="str">
        <f>IF(ISBLANK(INDEX('Policy Characteristics'!L:L,MATCH($C1781,'Policy Characteristics'!$C:$C,0))),"",INDEX('Policy Characteristics'!L:L,MATCH($C1781,'Policy Characteristics'!$C:$C,0)))</f>
        <v>fuel-taxes.html</v>
      </c>
    </row>
    <row r="1782" spans="1:18" x14ac:dyDescent="0.25">
      <c r="A1782" s="76" t="str">
        <f>IF(ISBLANK(INDEX('Policy Characteristics'!A:A,MATCH($C1782,'Policy Characteristics'!$C:$C,0))),"",INDEX('Policy Characteristics'!A:A,MATCH($C1782,'Policy Characteristics'!$C:$C,0)))</f>
        <v>Cross-Sector</v>
      </c>
      <c r="B1782" s="200" t="str">
        <f>IF(ISBLANK(INDEX('Policy Characteristics'!B:B,MATCH($C1782,'Policy Characteristics'!$C:$C,0))),"",INDEX('Policy Characteristics'!B:B,MATCH($C1782,'Policy Characteristics'!$C:$C,0)))</f>
        <v>Fuel Taxes or Subsidies</v>
      </c>
      <c r="C1782" s="208" t="str">
        <f t="shared" si="55"/>
        <v>Additional Fuel Tax or Subsidy Rate by Fuel</v>
      </c>
      <c r="D1782" s="78" t="s">
        <v>440</v>
      </c>
      <c r="E1782" s="88" t="s">
        <v>331</v>
      </c>
      <c r="F1782" s="78" t="s">
        <v>441</v>
      </c>
      <c r="G1782" s="88" t="s">
        <v>9</v>
      </c>
      <c r="H1782" s="15">
        <v>2376</v>
      </c>
      <c r="I1782" s="201" t="s">
        <v>44</v>
      </c>
      <c r="J1782" s="202" t="str">
        <f>IF(ISBLANK(INDEX('Policy Characteristics'!D:D,MATCH($C1782,'Policy Characteristics'!$C:$C,0))),"",INDEX('Policy Characteristics'!D:D,MATCH($C1782,'Policy Characteristics'!$C:$C,0)))</f>
        <v>Fuel Taxes or Subsidies</v>
      </c>
      <c r="K1782" s="76" t="str">
        <f>IF(ISBLANK(INDEX('Policy Characteristics'!E:E,MATCH($C1782,'Policy Characteristics'!$C:$C,0))),"",INDEX('Policy Characteristics'!E:E,MATCH($C1782,'Policy Characteristics'!$C:$C,0)))</f>
        <v>cross fuel tax</v>
      </c>
      <c r="L1782" s="205">
        <f>IF(ISBLANK(INDEX('Policy Characteristics'!F:F,MATCH($C1782,'Policy Characteristics'!$C:$C,0))),"",INDEX('Policy Characteristics'!F:F,MATCH($C1782,'Policy Characteristics'!$C:$C,0)))</f>
        <v>-0.9</v>
      </c>
      <c r="M1782" s="205">
        <f>IF(ISBLANK(INDEX('Policy Characteristics'!G:G,MATCH($C1782,'Policy Characteristics'!$C:$C,0))),"",INDEX('Policy Characteristics'!G:G,MATCH($C1782,'Policy Characteristics'!$C:$C,0)))</f>
        <v>0.9</v>
      </c>
      <c r="N1782" s="205">
        <f>IF(ISBLANK(INDEX('Policy Characteristics'!H:H,MATCH($C1782,'Policy Characteristics'!$C:$C,0))),"",INDEX('Policy Characteristics'!H:H,MATCH($C1782,'Policy Characteristics'!$C:$C,0)))</f>
        <v>0.01</v>
      </c>
      <c r="O1782" s="76" t="str">
        <f>IF(ISBLANK(INDEX('Policy Characteristics'!I:I,MATCH($C1782,'Policy Characteristics'!$C:$C,0))),"",INDEX('Policy Characteristics'!I:I,MATCH($C1782,'Policy Characteristics'!$C:$C,0)))</f>
        <v>% of BAU price</v>
      </c>
      <c r="P1782" s="7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76" t="str">
        <f>IF(ISBLANK(INDEX('Policy Characteristics'!K:K,MATCH($C1782,'Policy Characteristics'!$C:$C,0))),"",INDEX('Policy Characteristics'!K:K,MATCH($C1782,'Policy Characteristics'!$C:$C,0)))</f>
        <v>fuels.html#fuel-taxes</v>
      </c>
      <c r="R1782" s="76" t="str">
        <f>IF(ISBLANK(INDEX('Policy Characteristics'!L:L,MATCH($C1782,'Policy Characteristics'!$C:$C,0))),"",INDEX('Policy Characteristics'!L:L,MATCH($C1782,'Policy Characteristics'!$C:$C,0)))</f>
        <v>fuel-taxes.html</v>
      </c>
    </row>
    <row r="1783" spans="1:18" x14ac:dyDescent="0.25">
      <c r="A1783" s="76" t="str">
        <f>IF(ISBLANK(INDEX('Policy Characteristics'!A:A,MATCH($C1783,'Policy Characteristics'!$C:$C,0))),"",INDEX('Policy Characteristics'!A:A,MATCH($C1783,'Policy Characteristics'!$C:$C,0)))</f>
        <v>Cross-Sector</v>
      </c>
      <c r="B1783" s="200" t="str">
        <f>IF(ISBLANK(INDEX('Policy Characteristics'!B:B,MATCH($C1783,'Policy Characteristics'!$C:$C,0))),"",INDEX('Policy Characteristics'!B:B,MATCH($C1783,'Policy Characteristics'!$C:$C,0)))</f>
        <v>Fuel Taxes or Subsidies</v>
      </c>
      <c r="C1783" s="208" t="str">
        <f t="shared" si="55"/>
        <v>Additional Fuel Tax or Subsidy Rate by Fuel</v>
      </c>
      <c r="D1783" s="78" t="s">
        <v>708</v>
      </c>
      <c r="E1783" s="88" t="s">
        <v>331</v>
      </c>
      <c r="F1783" s="78" t="s">
        <v>712</v>
      </c>
      <c r="G1783" s="88" t="s">
        <v>9</v>
      </c>
      <c r="H1783" s="15">
        <v>2377</v>
      </c>
      <c r="I1783" s="201" t="s">
        <v>44</v>
      </c>
      <c r="J1783" s="202" t="str">
        <f>IF(ISBLANK(INDEX('Policy Characteristics'!D:D,MATCH($C1783,'Policy Characteristics'!$C:$C,0))),"",INDEX('Policy Characteristics'!D:D,MATCH($C1783,'Policy Characteristics'!$C:$C,0)))</f>
        <v>Fuel Taxes or Subsidies</v>
      </c>
      <c r="K1783" s="76" t="str">
        <f>IF(ISBLANK(INDEX('Policy Characteristics'!E:E,MATCH($C1783,'Policy Characteristics'!$C:$C,0))),"",INDEX('Policy Characteristics'!E:E,MATCH($C1783,'Policy Characteristics'!$C:$C,0)))</f>
        <v>cross fuel tax</v>
      </c>
      <c r="L1783" s="205">
        <f>IF(ISBLANK(INDEX('Policy Characteristics'!F:F,MATCH($C1783,'Policy Characteristics'!$C:$C,0))),"",INDEX('Policy Characteristics'!F:F,MATCH($C1783,'Policy Characteristics'!$C:$C,0)))</f>
        <v>-0.9</v>
      </c>
      <c r="M1783" s="205">
        <f>IF(ISBLANK(INDEX('Policy Characteristics'!G:G,MATCH($C1783,'Policy Characteristics'!$C:$C,0))),"",INDEX('Policy Characteristics'!G:G,MATCH($C1783,'Policy Characteristics'!$C:$C,0)))</f>
        <v>0.9</v>
      </c>
      <c r="N1783" s="205">
        <f>IF(ISBLANK(INDEX('Policy Characteristics'!H:H,MATCH($C1783,'Policy Characteristics'!$C:$C,0))),"",INDEX('Policy Characteristics'!H:H,MATCH($C1783,'Policy Characteristics'!$C:$C,0)))</f>
        <v>0.01</v>
      </c>
      <c r="O1783" s="76" t="str">
        <f>IF(ISBLANK(INDEX('Policy Characteristics'!I:I,MATCH($C1783,'Policy Characteristics'!$C:$C,0))),"",INDEX('Policy Characteristics'!I:I,MATCH($C1783,'Policy Characteristics'!$C:$C,0)))</f>
        <v>% of BAU price</v>
      </c>
      <c r="P1783" s="7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76" t="str">
        <f>IF(ISBLANK(INDEX('Policy Characteristics'!K:K,MATCH($C1783,'Policy Characteristics'!$C:$C,0))),"",INDEX('Policy Characteristics'!K:K,MATCH($C1783,'Policy Characteristics'!$C:$C,0)))</f>
        <v>fuels.html#fuel-taxes</v>
      </c>
      <c r="R1783" s="76" t="str">
        <f>IF(ISBLANK(INDEX('Policy Characteristics'!L:L,MATCH($C1783,'Policy Characteristics'!$C:$C,0))),"",INDEX('Policy Characteristics'!L:L,MATCH($C1783,'Policy Characteristics'!$C:$C,0)))</f>
        <v>fuel-taxes.html</v>
      </c>
    </row>
    <row r="1784" spans="1:18" x14ac:dyDescent="0.25">
      <c r="A1784" s="76" t="str">
        <f>IF(ISBLANK(INDEX('Policy Characteristics'!A:A,MATCH($C1784,'Policy Characteristics'!$C:$C,0))),"",INDEX('Policy Characteristics'!A:A,MATCH($C1784,'Policy Characteristics'!$C:$C,0)))</f>
        <v>Cross-Sector</v>
      </c>
      <c r="B1784" s="200" t="str">
        <f>IF(ISBLANK(INDEX('Policy Characteristics'!B:B,MATCH($C1784,'Policy Characteristics'!$C:$C,0))),"",INDEX('Policy Characteristics'!B:B,MATCH($C1784,'Policy Characteristics'!$C:$C,0)))</f>
        <v>Fuel Taxes or Subsidies</v>
      </c>
      <c r="C1784" s="208" t="str">
        <f t="shared" si="55"/>
        <v>Additional Fuel Tax or Subsidy Rate by Fuel</v>
      </c>
      <c r="D1784" s="78" t="s">
        <v>718</v>
      </c>
      <c r="E1784" s="88" t="s">
        <v>331</v>
      </c>
      <c r="F1784" s="78" t="s">
        <v>719</v>
      </c>
      <c r="G1784" s="88" t="s">
        <v>9</v>
      </c>
      <c r="H1784" s="15">
        <v>2378</v>
      </c>
      <c r="I1784" s="201" t="s">
        <v>43</v>
      </c>
      <c r="J1784" s="202" t="str">
        <f>IF(ISBLANK(INDEX('Policy Characteristics'!D:D,MATCH($C1784,'Policy Characteristics'!$C:$C,0))),"",INDEX('Policy Characteristics'!D:D,MATCH($C1784,'Policy Characteristics'!$C:$C,0)))</f>
        <v>Fuel Taxes or Subsidies</v>
      </c>
      <c r="K1784" s="76" t="str">
        <f>IF(ISBLANK(INDEX('Policy Characteristics'!E:E,MATCH($C1784,'Policy Characteristics'!$C:$C,0))),"",INDEX('Policy Characteristics'!E:E,MATCH($C1784,'Policy Characteristics'!$C:$C,0)))</f>
        <v>cross fuel tax</v>
      </c>
      <c r="L1784" s="205">
        <f>IF(ISBLANK(INDEX('Policy Characteristics'!F:F,MATCH($C1784,'Policy Characteristics'!$C:$C,0))),"",INDEX('Policy Characteristics'!F:F,MATCH($C1784,'Policy Characteristics'!$C:$C,0)))</f>
        <v>-0.9</v>
      </c>
      <c r="M1784" s="205">
        <f>IF(ISBLANK(INDEX('Policy Characteristics'!G:G,MATCH($C1784,'Policy Characteristics'!$C:$C,0))),"",INDEX('Policy Characteristics'!G:G,MATCH($C1784,'Policy Characteristics'!$C:$C,0)))</f>
        <v>0.9</v>
      </c>
      <c r="N1784" s="205">
        <f>IF(ISBLANK(INDEX('Policy Characteristics'!H:H,MATCH($C1784,'Policy Characteristics'!$C:$C,0))),"",INDEX('Policy Characteristics'!H:H,MATCH($C1784,'Policy Characteristics'!$C:$C,0)))</f>
        <v>0.01</v>
      </c>
      <c r="O1784" s="76" t="str">
        <f>IF(ISBLANK(INDEX('Policy Characteristics'!I:I,MATCH($C1784,'Policy Characteristics'!$C:$C,0))),"",INDEX('Policy Characteristics'!I:I,MATCH($C1784,'Policy Characteristics'!$C:$C,0)))</f>
        <v>% of BAU price</v>
      </c>
      <c r="P1784" s="7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76" t="str">
        <f>IF(ISBLANK(INDEX('Policy Characteristics'!K:K,MATCH($C1784,'Policy Characteristics'!$C:$C,0))),"",INDEX('Policy Characteristics'!K:K,MATCH($C1784,'Policy Characteristics'!$C:$C,0)))</f>
        <v>fuels.html#fuel-taxes</v>
      </c>
      <c r="R1784" s="76" t="str">
        <f>IF(ISBLANK(INDEX('Policy Characteristics'!L:L,MATCH($C1784,'Policy Characteristics'!$C:$C,0))),"",INDEX('Policy Characteristics'!L:L,MATCH($C1784,'Policy Characteristics'!$C:$C,0)))</f>
        <v>fuel-taxes.html</v>
      </c>
    </row>
    <row r="1785" spans="1:18" x14ac:dyDescent="0.25">
      <c r="A1785" s="76" t="str">
        <f>IF(ISBLANK(INDEX('Policy Characteristics'!A:A,MATCH($C1785,'Policy Characteristics'!$C:$C,0))),"",INDEX('Policy Characteristics'!A:A,MATCH($C1785,'Policy Characteristics'!$C:$C,0)))</f>
        <v>Cross-Sector</v>
      </c>
      <c r="B1785" s="200" t="str">
        <f>IF(ISBLANK(INDEX('Policy Characteristics'!B:B,MATCH($C1785,'Policy Characteristics'!$C:$C,0))),"",INDEX('Policy Characteristics'!B:B,MATCH($C1785,'Policy Characteristics'!$C:$C,0)))</f>
        <v>Fuel Taxes or Subsidies</v>
      </c>
      <c r="C1785" s="208" t="str">
        <f t="shared" si="55"/>
        <v>Additional Fuel Tax or Subsidy Rate by Fuel</v>
      </c>
      <c r="D1785" s="78" t="s">
        <v>709</v>
      </c>
      <c r="E1785" s="88" t="s">
        <v>331</v>
      </c>
      <c r="F1785" s="78" t="s">
        <v>713</v>
      </c>
      <c r="G1785" s="88" t="s">
        <v>9</v>
      </c>
      <c r="H1785" s="15">
        <v>2379</v>
      </c>
      <c r="I1785" s="201" t="s">
        <v>43</v>
      </c>
      <c r="J1785" s="202" t="str">
        <f>IF(ISBLANK(INDEX('Policy Characteristics'!D:D,MATCH($C1785,'Policy Characteristics'!$C:$C,0))),"",INDEX('Policy Characteristics'!D:D,MATCH($C1785,'Policy Characteristics'!$C:$C,0)))</f>
        <v>Fuel Taxes or Subsidies</v>
      </c>
      <c r="K1785" s="76" t="str">
        <f>IF(ISBLANK(INDEX('Policy Characteristics'!E:E,MATCH($C1785,'Policy Characteristics'!$C:$C,0))),"",INDEX('Policy Characteristics'!E:E,MATCH($C1785,'Policy Characteristics'!$C:$C,0)))</f>
        <v>cross fuel tax</v>
      </c>
      <c r="L1785" s="205">
        <f>IF(ISBLANK(INDEX('Policy Characteristics'!F:F,MATCH($C1785,'Policy Characteristics'!$C:$C,0))),"",INDEX('Policy Characteristics'!F:F,MATCH($C1785,'Policy Characteristics'!$C:$C,0)))</f>
        <v>-0.9</v>
      </c>
      <c r="M1785" s="205">
        <f>IF(ISBLANK(INDEX('Policy Characteristics'!G:G,MATCH($C1785,'Policy Characteristics'!$C:$C,0))),"",INDEX('Policy Characteristics'!G:G,MATCH($C1785,'Policy Characteristics'!$C:$C,0)))</f>
        <v>0.9</v>
      </c>
      <c r="N1785" s="205">
        <f>IF(ISBLANK(INDEX('Policy Characteristics'!H:H,MATCH($C1785,'Policy Characteristics'!$C:$C,0))),"",INDEX('Policy Characteristics'!H:H,MATCH($C1785,'Policy Characteristics'!$C:$C,0)))</f>
        <v>0.01</v>
      </c>
      <c r="O1785" s="76" t="str">
        <f>IF(ISBLANK(INDEX('Policy Characteristics'!I:I,MATCH($C1785,'Policy Characteristics'!$C:$C,0))),"",INDEX('Policy Characteristics'!I:I,MATCH($C1785,'Policy Characteristics'!$C:$C,0)))</f>
        <v>% of BAU price</v>
      </c>
      <c r="P1785" s="7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76" t="str">
        <f>IF(ISBLANK(INDEX('Policy Characteristics'!K:K,MATCH($C1785,'Policy Characteristics'!$C:$C,0))),"",INDEX('Policy Characteristics'!K:K,MATCH($C1785,'Policy Characteristics'!$C:$C,0)))</f>
        <v>fuels.html#fuel-taxes</v>
      </c>
      <c r="R1785" s="76" t="str">
        <f>IF(ISBLANK(INDEX('Policy Characteristics'!L:L,MATCH($C1785,'Policy Characteristics'!$C:$C,0))),"",INDEX('Policy Characteristics'!L:L,MATCH($C1785,'Policy Characteristics'!$C:$C,0)))</f>
        <v>fuel-taxes.html</v>
      </c>
    </row>
    <row r="1786" spans="1:18" x14ac:dyDescent="0.25">
      <c r="A1786" s="76" t="str">
        <f>IF(ISBLANK(INDEX('Policy Characteristics'!A:A,MATCH($C1786,'Policy Characteristics'!$C:$C,0))),"",INDEX('Policy Characteristics'!A:A,MATCH($C1786,'Policy Characteristics'!$C:$C,0)))</f>
        <v>Cross-Sector</v>
      </c>
      <c r="B1786" s="200" t="str">
        <f>IF(ISBLANK(INDEX('Policy Characteristics'!B:B,MATCH($C1786,'Policy Characteristics'!$C:$C,0))),"",INDEX('Policy Characteristics'!B:B,MATCH($C1786,'Policy Characteristics'!$C:$C,0)))</f>
        <v>Fuel Taxes or Subsidies</v>
      </c>
      <c r="C1786" s="208" t="str">
        <f t="shared" si="55"/>
        <v>Additional Fuel Tax or Subsidy Rate by Fuel</v>
      </c>
      <c r="D1786" s="78" t="s">
        <v>710</v>
      </c>
      <c r="E1786" s="88" t="s">
        <v>331</v>
      </c>
      <c r="F1786" s="78" t="s">
        <v>714</v>
      </c>
      <c r="G1786" s="88" t="s">
        <v>9</v>
      </c>
      <c r="H1786" s="15">
        <v>2380</v>
      </c>
      <c r="I1786" s="201" t="s">
        <v>44</v>
      </c>
      <c r="J1786" s="202" t="str">
        <f>IF(ISBLANK(INDEX('Policy Characteristics'!D:D,MATCH($C1786,'Policy Characteristics'!$C:$C,0))),"",INDEX('Policy Characteristics'!D:D,MATCH($C1786,'Policy Characteristics'!$C:$C,0)))</f>
        <v>Fuel Taxes or Subsidies</v>
      </c>
      <c r="K1786" s="76" t="str">
        <f>IF(ISBLANK(INDEX('Policy Characteristics'!E:E,MATCH($C1786,'Policy Characteristics'!$C:$C,0))),"",INDEX('Policy Characteristics'!E:E,MATCH($C1786,'Policy Characteristics'!$C:$C,0)))</f>
        <v>cross fuel tax</v>
      </c>
      <c r="L1786" s="205">
        <f>IF(ISBLANK(INDEX('Policy Characteristics'!F:F,MATCH($C1786,'Policy Characteristics'!$C:$C,0))),"",INDEX('Policy Characteristics'!F:F,MATCH($C1786,'Policy Characteristics'!$C:$C,0)))</f>
        <v>-0.9</v>
      </c>
      <c r="M1786" s="205">
        <f>IF(ISBLANK(INDEX('Policy Characteristics'!G:G,MATCH($C1786,'Policy Characteristics'!$C:$C,0))),"",INDEX('Policy Characteristics'!G:G,MATCH($C1786,'Policy Characteristics'!$C:$C,0)))</f>
        <v>0.9</v>
      </c>
      <c r="N1786" s="205">
        <f>IF(ISBLANK(INDEX('Policy Characteristics'!H:H,MATCH($C1786,'Policy Characteristics'!$C:$C,0))),"",INDEX('Policy Characteristics'!H:H,MATCH($C1786,'Policy Characteristics'!$C:$C,0)))</f>
        <v>0.01</v>
      </c>
      <c r="O1786" s="76" t="str">
        <f>IF(ISBLANK(INDEX('Policy Characteristics'!I:I,MATCH($C1786,'Policy Characteristics'!$C:$C,0))),"",INDEX('Policy Characteristics'!I:I,MATCH($C1786,'Policy Characteristics'!$C:$C,0)))</f>
        <v>% of BAU price</v>
      </c>
      <c r="P1786" s="7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76" t="str">
        <f>IF(ISBLANK(INDEX('Policy Characteristics'!K:K,MATCH($C1786,'Policy Characteristics'!$C:$C,0))),"",INDEX('Policy Characteristics'!K:K,MATCH($C1786,'Policy Characteristics'!$C:$C,0)))</f>
        <v>fuels.html#fuel-taxes</v>
      </c>
      <c r="R1786" s="76" t="str">
        <f>IF(ISBLANK(INDEX('Policy Characteristics'!L:L,MATCH($C1786,'Policy Characteristics'!$C:$C,0))),"",INDEX('Policy Characteristics'!L:L,MATCH($C1786,'Policy Characteristics'!$C:$C,0)))</f>
        <v>fuel-taxes.html</v>
      </c>
    </row>
    <row r="1787" spans="1:18" x14ac:dyDescent="0.25">
      <c r="A1787" s="76" t="str">
        <f>IF(ISBLANK(INDEX('Policy Characteristics'!A:A,MATCH($C1787,'Policy Characteristics'!$C:$C,0))),"",INDEX('Policy Characteristics'!A:A,MATCH($C1787,'Policy Characteristics'!$C:$C,0)))</f>
        <v>Cross-Sector</v>
      </c>
      <c r="B1787" s="200" t="str">
        <f>IF(ISBLANK(INDEX('Policy Characteristics'!B:B,MATCH($C1787,'Policy Characteristics'!$C:$C,0))),"",INDEX('Policy Characteristics'!B:B,MATCH($C1787,'Policy Characteristics'!$C:$C,0)))</f>
        <v>Fuel Taxes or Subsidies</v>
      </c>
      <c r="C1787" s="208" t="str">
        <f t="shared" si="55"/>
        <v>Additional Fuel Tax or Subsidy Rate by Fuel</v>
      </c>
      <c r="D1787" s="78" t="s">
        <v>711</v>
      </c>
      <c r="E1787" s="88" t="s">
        <v>331</v>
      </c>
      <c r="F1787" s="78" t="s">
        <v>715</v>
      </c>
      <c r="G1787" s="88" t="s">
        <v>9</v>
      </c>
      <c r="H1787" s="15">
        <v>2381</v>
      </c>
      <c r="I1787" s="201" t="s">
        <v>43</v>
      </c>
      <c r="J1787" s="202" t="str">
        <f>IF(ISBLANK(INDEX('Policy Characteristics'!D:D,MATCH($C1787,'Policy Characteristics'!$C:$C,0))),"",INDEX('Policy Characteristics'!D:D,MATCH($C1787,'Policy Characteristics'!$C:$C,0)))</f>
        <v>Fuel Taxes or Subsidies</v>
      </c>
      <c r="K1787" s="76" t="str">
        <f>IF(ISBLANK(INDEX('Policy Characteristics'!E:E,MATCH($C1787,'Policy Characteristics'!$C:$C,0))),"",INDEX('Policy Characteristics'!E:E,MATCH($C1787,'Policy Characteristics'!$C:$C,0)))</f>
        <v>cross fuel tax</v>
      </c>
      <c r="L1787" s="205">
        <f>IF(ISBLANK(INDEX('Policy Characteristics'!F:F,MATCH($C1787,'Policy Characteristics'!$C:$C,0))),"",INDEX('Policy Characteristics'!F:F,MATCH($C1787,'Policy Characteristics'!$C:$C,0)))</f>
        <v>-0.9</v>
      </c>
      <c r="M1787" s="205">
        <f>IF(ISBLANK(INDEX('Policy Characteristics'!G:G,MATCH($C1787,'Policy Characteristics'!$C:$C,0))),"",INDEX('Policy Characteristics'!G:G,MATCH($C1787,'Policy Characteristics'!$C:$C,0)))</f>
        <v>0.9</v>
      </c>
      <c r="N1787" s="205">
        <f>IF(ISBLANK(INDEX('Policy Characteristics'!H:H,MATCH($C1787,'Policy Characteristics'!$C:$C,0))),"",INDEX('Policy Characteristics'!H:H,MATCH($C1787,'Policy Characteristics'!$C:$C,0)))</f>
        <v>0.01</v>
      </c>
      <c r="O1787" s="76" t="str">
        <f>IF(ISBLANK(INDEX('Policy Characteristics'!I:I,MATCH($C1787,'Policy Characteristics'!$C:$C,0))),"",INDEX('Policy Characteristics'!I:I,MATCH($C1787,'Policy Characteristics'!$C:$C,0)))</f>
        <v>% of BAU price</v>
      </c>
      <c r="P1787" s="7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76" t="str">
        <f>IF(ISBLANK(INDEX('Policy Characteristics'!K:K,MATCH($C1787,'Policy Characteristics'!$C:$C,0))),"",INDEX('Policy Characteristics'!K:K,MATCH($C1787,'Policy Characteristics'!$C:$C,0)))</f>
        <v>fuels.html#fuel-taxes</v>
      </c>
      <c r="R1787" s="76" t="str">
        <f>IF(ISBLANK(INDEX('Policy Characteristics'!L:L,MATCH($C1787,'Policy Characteristics'!$C:$C,0))),"",INDEX('Policy Characteristics'!L:L,MATCH($C1787,'Policy Characteristics'!$C:$C,0)))</f>
        <v>fuel-taxes.html</v>
      </c>
    </row>
    <row r="1788" spans="1:18" s="76" customFormat="1" x14ac:dyDescent="0.25">
      <c r="A1788" s="76" t="str">
        <f>IF(ISBLANK(INDEX('Policy Characteristics'!A:A,MATCH($C1788,'Policy Characteristics'!$C:$C,0))),"",INDEX('Policy Characteristics'!A:A,MATCH($C1788,'Policy Characteristics'!$C:$C,0)))</f>
        <v>Cross-Sector</v>
      </c>
      <c r="B1788" s="200" t="str">
        <f>IF(ISBLANK(INDEX('Policy Characteristics'!B:B,MATCH($C1788,'Policy Characteristics'!$C:$C,0))),"",INDEX('Policy Characteristics'!B:B,MATCH($C1788,'Policy Characteristics'!$C:$C,0)))</f>
        <v>Fuel Taxes or Subsidies</v>
      </c>
      <c r="C1788" s="208" t="str">
        <f t="shared" si="55"/>
        <v>Additional Fuel Tax or Subsidy Rate by Fuel</v>
      </c>
      <c r="D1788" s="88" t="s">
        <v>52</v>
      </c>
      <c r="E1788" s="88" t="s">
        <v>735</v>
      </c>
      <c r="F1788" s="88" t="s">
        <v>93</v>
      </c>
      <c r="G1788" s="88" t="s">
        <v>728</v>
      </c>
      <c r="H1788" s="15">
        <v>2382</v>
      </c>
      <c r="I1788" s="213" t="s">
        <v>43</v>
      </c>
      <c r="J1788" s="202" t="str">
        <f>IF(ISBLANK(INDEX('Policy Characteristics'!D:D,MATCH($C1788,'Policy Characteristics'!$C:$C,0))),"",INDEX('Policy Characteristics'!D:D,MATCH($C1788,'Policy Characteristics'!$C:$C,0)))</f>
        <v>Fuel Taxes or Subsidies</v>
      </c>
      <c r="K1788" s="76" t="str">
        <f>IF(ISBLANK(INDEX('Policy Characteristics'!E:E,MATCH($C1788,'Policy Characteristics'!$C:$C,0))),"",INDEX('Policy Characteristics'!E:E,MATCH($C1788,'Policy Characteristics'!$C:$C,0)))</f>
        <v>cross fuel tax</v>
      </c>
      <c r="L1788" s="205">
        <f>IF(ISBLANK(INDEX('Policy Characteristics'!F:F,MATCH($C1788,'Policy Characteristics'!$C:$C,0))),"",INDEX('Policy Characteristics'!F:F,MATCH($C1788,'Policy Characteristics'!$C:$C,0)))</f>
        <v>-0.9</v>
      </c>
      <c r="M1788" s="205">
        <f>IF(ISBLANK(INDEX('Policy Characteristics'!G:G,MATCH($C1788,'Policy Characteristics'!$C:$C,0))),"",INDEX('Policy Characteristics'!G:G,MATCH($C1788,'Policy Characteristics'!$C:$C,0)))</f>
        <v>0.9</v>
      </c>
      <c r="N1788" s="205">
        <f>IF(ISBLANK(INDEX('Policy Characteristics'!H:H,MATCH($C1788,'Policy Characteristics'!$C:$C,0))),"",INDEX('Policy Characteristics'!H:H,MATCH($C1788,'Policy Characteristics'!$C:$C,0)))</f>
        <v>0.01</v>
      </c>
      <c r="O1788" s="76" t="str">
        <f>IF(ISBLANK(INDEX('Policy Characteristics'!I:I,MATCH($C1788,'Policy Characteristics'!$C:$C,0))),"",INDEX('Policy Characteristics'!I:I,MATCH($C1788,'Policy Characteristics'!$C:$C,0)))</f>
        <v>% of BAU price</v>
      </c>
      <c r="P1788" s="7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76" t="str">
        <f>IF(ISBLANK(INDEX('Policy Characteristics'!K:K,MATCH($C1788,'Policy Characteristics'!$C:$C,0))),"",INDEX('Policy Characteristics'!K:K,MATCH($C1788,'Policy Characteristics'!$C:$C,0)))</f>
        <v>fuels.html#fuel-taxes</v>
      </c>
      <c r="R1788" s="76" t="str">
        <f>IF(ISBLANK(INDEX('Policy Characteristics'!L:L,MATCH($C1788,'Policy Characteristics'!$C:$C,0))),"",INDEX('Policy Characteristics'!L:L,MATCH($C1788,'Policy Characteristics'!$C:$C,0)))</f>
        <v>fuel-taxes.html</v>
      </c>
    </row>
    <row r="1789" spans="1:18" s="76" customFormat="1" x14ac:dyDescent="0.25">
      <c r="A1789" s="76" t="str">
        <f>IF(ISBLANK(INDEX('Policy Characteristics'!A:A,MATCH($C1789,'Policy Characteristics'!$C:$C,0))),"",INDEX('Policy Characteristics'!A:A,MATCH($C1789,'Policy Characteristics'!$C:$C,0)))</f>
        <v>Cross-Sector</v>
      </c>
      <c r="B1789" s="200" t="str">
        <f>IF(ISBLANK(INDEX('Policy Characteristics'!B:B,MATCH($C1789,'Policy Characteristics'!$C:$C,0))),"",INDEX('Policy Characteristics'!B:B,MATCH($C1789,'Policy Characteristics'!$C:$C,0)))</f>
        <v>Fuel Taxes or Subsidies</v>
      </c>
      <c r="C1789" s="208" t="str">
        <f t="shared" si="55"/>
        <v>Additional Fuel Tax or Subsidy Rate by Fuel</v>
      </c>
      <c r="D1789" s="78" t="s">
        <v>447</v>
      </c>
      <c r="E1789" s="88" t="s">
        <v>735</v>
      </c>
      <c r="F1789" s="78" t="s">
        <v>444</v>
      </c>
      <c r="G1789" s="88" t="s">
        <v>728</v>
      </c>
      <c r="H1789" s="15">
        <v>2383</v>
      </c>
      <c r="I1789" s="201" t="s">
        <v>44</v>
      </c>
      <c r="J1789" s="202" t="str">
        <f>IF(ISBLANK(INDEX('Policy Characteristics'!D:D,MATCH($C1789,'Policy Characteristics'!$C:$C,0))),"",INDEX('Policy Characteristics'!D:D,MATCH($C1789,'Policy Characteristics'!$C:$C,0)))</f>
        <v>Fuel Taxes or Subsidies</v>
      </c>
      <c r="K1789" s="76" t="str">
        <f>IF(ISBLANK(INDEX('Policy Characteristics'!E:E,MATCH($C1789,'Policy Characteristics'!$C:$C,0))),"",INDEX('Policy Characteristics'!E:E,MATCH($C1789,'Policy Characteristics'!$C:$C,0)))</f>
        <v>cross fuel tax</v>
      </c>
      <c r="L1789" s="205">
        <f>IF(ISBLANK(INDEX('Policy Characteristics'!F:F,MATCH($C1789,'Policy Characteristics'!$C:$C,0))),"",INDEX('Policy Characteristics'!F:F,MATCH($C1789,'Policy Characteristics'!$C:$C,0)))</f>
        <v>-0.9</v>
      </c>
      <c r="M1789" s="205">
        <f>IF(ISBLANK(INDEX('Policy Characteristics'!G:G,MATCH($C1789,'Policy Characteristics'!$C:$C,0))),"",INDEX('Policy Characteristics'!G:G,MATCH($C1789,'Policy Characteristics'!$C:$C,0)))</f>
        <v>0.9</v>
      </c>
      <c r="N1789" s="205">
        <f>IF(ISBLANK(INDEX('Policy Characteristics'!H:H,MATCH($C1789,'Policy Characteristics'!$C:$C,0))),"",INDEX('Policy Characteristics'!H:H,MATCH($C1789,'Policy Characteristics'!$C:$C,0)))</f>
        <v>0.01</v>
      </c>
      <c r="O1789" s="76" t="str">
        <f>IF(ISBLANK(INDEX('Policy Characteristics'!I:I,MATCH($C1789,'Policy Characteristics'!$C:$C,0))),"",INDEX('Policy Characteristics'!I:I,MATCH($C1789,'Policy Characteristics'!$C:$C,0)))</f>
        <v>% of BAU price</v>
      </c>
      <c r="P1789" s="7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76" t="str">
        <f>IF(ISBLANK(INDEX('Policy Characteristics'!K:K,MATCH($C1789,'Policy Characteristics'!$C:$C,0))),"",INDEX('Policy Characteristics'!K:K,MATCH($C1789,'Policy Characteristics'!$C:$C,0)))</f>
        <v>fuels.html#fuel-taxes</v>
      </c>
      <c r="R1789" s="76" t="str">
        <f>IF(ISBLANK(INDEX('Policy Characteristics'!L:L,MATCH($C1789,'Policy Characteristics'!$C:$C,0))),"",INDEX('Policy Characteristics'!L:L,MATCH($C1789,'Policy Characteristics'!$C:$C,0)))</f>
        <v>fuel-taxes.html</v>
      </c>
    </row>
    <row r="1790" spans="1:18" s="76" customFormat="1" x14ac:dyDescent="0.25">
      <c r="A1790" s="76" t="str">
        <f>IF(ISBLANK(INDEX('Policy Characteristics'!A:A,MATCH($C1790,'Policy Characteristics'!$C:$C,0))),"",INDEX('Policy Characteristics'!A:A,MATCH($C1790,'Policy Characteristics'!$C:$C,0)))</f>
        <v>Cross-Sector</v>
      </c>
      <c r="B1790" s="200" t="str">
        <f>IF(ISBLANK(INDEX('Policy Characteristics'!B:B,MATCH($C1790,'Policy Characteristics'!$C:$C,0))),"",INDEX('Policy Characteristics'!B:B,MATCH($C1790,'Policy Characteristics'!$C:$C,0)))</f>
        <v>Fuel Taxes or Subsidies</v>
      </c>
      <c r="C1790" s="208" t="str">
        <f t="shared" si="55"/>
        <v>Additional Fuel Tax or Subsidy Rate by Fuel</v>
      </c>
      <c r="D1790" s="78" t="s">
        <v>46</v>
      </c>
      <c r="E1790" s="88" t="s">
        <v>735</v>
      </c>
      <c r="F1790" s="78" t="s">
        <v>87</v>
      </c>
      <c r="G1790" s="88" t="s">
        <v>728</v>
      </c>
      <c r="H1790" s="15">
        <v>2384</v>
      </c>
      <c r="I1790" s="201" t="s">
        <v>43</v>
      </c>
      <c r="J1790" s="202" t="str">
        <f>IF(ISBLANK(INDEX('Policy Characteristics'!D:D,MATCH($C1790,'Policy Characteristics'!$C:$C,0))),"",INDEX('Policy Characteristics'!D:D,MATCH($C1790,'Policy Characteristics'!$C:$C,0)))</f>
        <v>Fuel Taxes or Subsidies</v>
      </c>
      <c r="K1790" s="76" t="str">
        <f>IF(ISBLANK(INDEX('Policy Characteristics'!E:E,MATCH($C1790,'Policy Characteristics'!$C:$C,0))),"",INDEX('Policy Characteristics'!E:E,MATCH($C1790,'Policy Characteristics'!$C:$C,0)))</f>
        <v>cross fuel tax</v>
      </c>
      <c r="L1790" s="205">
        <f>IF(ISBLANK(INDEX('Policy Characteristics'!F:F,MATCH($C1790,'Policy Characteristics'!$C:$C,0))),"",INDEX('Policy Characteristics'!F:F,MATCH($C1790,'Policy Characteristics'!$C:$C,0)))</f>
        <v>-0.9</v>
      </c>
      <c r="M1790" s="205">
        <f>IF(ISBLANK(INDEX('Policy Characteristics'!G:G,MATCH($C1790,'Policy Characteristics'!$C:$C,0))),"",INDEX('Policy Characteristics'!G:G,MATCH($C1790,'Policy Characteristics'!$C:$C,0)))</f>
        <v>0.9</v>
      </c>
      <c r="N1790" s="205">
        <f>IF(ISBLANK(INDEX('Policy Characteristics'!H:H,MATCH($C1790,'Policy Characteristics'!$C:$C,0))),"",INDEX('Policy Characteristics'!H:H,MATCH($C1790,'Policy Characteristics'!$C:$C,0)))</f>
        <v>0.01</v>
      </c>
      <c r="O1790" s="76" t="str">
        <f>IF(ISBLANK(INDEX('Policy Characteristics'!I:I,MATCH($C1790,'Policy Characteristics'!$C:$C,0))),"",INDEX('Policy Characteristics'!I:I,MATCH($C1790,'Policy Characteristics'!$C:$C,0)))</f>
        <v>% of BAU price</v>
      </c>
      <c r="P1790" s="7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76" t="str">
        <f>IF(ISBLANK(INDEX('Policy Characteristics'!K:K,MATCH($C1790,'Policy Characteristics'!$C:$C,0))),"",INDEX('Policy Characteristics'!K:K,MATCH($C1790,'Policy Characteristics'!$C:$C,0)))</f>
        <v>fuels.html#fuel-taxes</v>
      </c>
      <c r="R1790" s="76" t="str">
        <f>IF(ISBLANK(INDEX('Policy Characteristics'!L:L,MATCH($C1790,'Policy Characteristics'!$C:$C,0))),"",INDEX('Policy Characteristics'!L:L,MATCH($C1790,'Policy Characteristics'!$C:$C,0)))</f>
        <v>fuel-taxes.html</v>
      </c>
    </row>
    <row r="1791" spans="1:18" s="76" customFormat="1" x14ac:dyDescent="0.25">
      <c r="A1791" s="76" t="str">
        <f>IF(ISBLANK(INDEX('Policy Characteristics'!A:A,MATCH($C1791,'Policy Characteristics'!$C:$C,0))),"",INDEX('Policy Characteristics'!A:A,MATCH($C1791,'Policy Characteristics'!$C:$C,0)))</f>
        <v>Cross-Sector</v>
      </c>
      <c r="B1791" s="200" t="str">
        <f>IF(ISBLANK(INDEX('Policy Characteristics'!B:B,MATCH($C1791,'Policy Characteristics'!$C:$C,0))),"",INDEX('Policy Characteristics'!B:B,MATCH($C1791,'Policy Characteristics'!$C:$C,0)))</f>
        <v>Fuel Taxes or Subsidies</v>
      </c>
      <c r="C1791" s="208" t="str">
        <f t="shared" si="55"/>
        <v>Additional Fuel Tax or Subsidy Rate by Fuel</v>
      </c>
      <c r="D1791" s="78" t="s">
        <v>47</v>
      </c>
      <c r="E1791" s="88" t="s">
        <v>735</v>
      </c>
      <c r="F1791" s="78" t="s">
        <v>88</v>
      </c>
      <c r="G1791" s="88" t="s">
        <v>728</v>
      </c>
      <c r="H1791" s="15">
        <v>2385</v>
      </c>
      <c r="I1791" s="201" t="s">
        <v>44</v>
      </c>
      <c r="J1791" s="202" t="str">
        <f>IF(ISBLANK(INDEX('Policy Characteristics'!D:D,MATCH($C1791,'Policy Characteristics'!$C:$C,0))),"",INDEX('Policy Characteristics'!D:D,MATCH($C1791,'Policy Characteristics'!$C:$C,0)))</f>
        <v>Fuel Taxes or Subsidies</v>
      </c>
      <c r="K1791" s="76" t="str">
        <f>IF(ISBLANK(INDEX('Policy Characteristics'!E:E,MATCH($C1791,'Policy Characteristics'!$C:$C,0))),"",INDEX('Policy Characteristics'!E:E,MATCH($C1791,'Policy Characteristics'!$C:$C,0)))</f>
        <v>cross fuel tax</v>
      </c>
      <c r="L1791" s="205">
        <f>IF(ISBLANK(INDEX('Policy Characteristics'!F:F,MATCH($C1791,'Policy Characteristics'!$C:$C,0))),"",INDEX('Policy Characteristics'!F:F,MATCH($C1791,'Policy Characteristics'!$C:$C,0)))</f>
        <v>-0.9</v>
      </c>
      <c r="M1791" s="205">
        <f>IF(ISBLANK(INDEX('Policy Characteristics'!G:G,MATCH($C1791,'Policy Characteristics'!$C:$C,0))),"",INDEX('Policy Characteristics'!G:G,MATCH($C1791,'Policy Characteristics'!$C:$C,0)))</f>
        <v>0.9</v>
      </c>
      <c r="N1791" s="205">
        <f>IF(ISBLANK(INDEX('Policy Characteristics'!H:H,MATCH($C1791,'Policy Characteristics'!$C:$C,0))),"",INDEX('Policy Characteristics'!H:H,MATCH($C1791,'Policy Characteristics'!$C:$C,0)))</f>
        <v>0.01</v>
      </c>
      <c r="O1791" s="76" t="str">
        <f>IF(ISBLANK(INDEX('Policy Characteristics'!I:I,MATCH($C1791,'Policy Characteristics'!$C:$C,0))),"",INDEX('Policy Characteristics'!I:I,MATCH($C1791,'Policy Characteristics'!$C:$C,0)))</f>
        <v>% of BAU price</v>
      </c>
      <c r="P1791" s="7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76" t="str">
        <f>IF(ISBLANK(INDEX('Policy Characteristics'!K:K,MATCH($C1791,'Policy Characteristics'!$C:$C,0))),"",INDEX('Policy Characteristics'!K:K,MATCH($C1791,'Policy Characteristics'!$C:$C,0)))</f>
        <v>fuels.html#fuel-taxes</v>
      </c>
      <c r="R1791" s="76" t="str">
        <f>IF(ISBLANK(INDEX('Policy Characteristics'!L:L,MATCH($C1791,'Policy Characteristics'!$C:$C,0))),"",INDEX('Policy Characteristics'!L:L,MATCH($C1791,'Policy Characteristics'!$C:$C,0)))</f>
        <v>fuel-taxes.html</v>
      </c>
    </row>
    <row r="1792" spans="1:18" s="76" customFormat="1" x14ac:dyDescent="0.25">
      <c r="A1792" s="76" t="str">
        <f>IF(ISBLANK(INDEX('Policy Characteristics'!A:A,MATCH($C1792,'Policy Characteristics'!$C:$C,0))),"",INDEX('Policy Characteristics'!A:A,MATCH($C1792,'Policy Characteristics'!$C:$C,0)))</f>
        <v>Cross-Sector</v>
      </c>
      <c r="B1792" s="200" t="str">
        <f>IF(ISBLANK(INDEX('Policy Characteristics'!B:B,MATCH($C1792,'Policy Characteristics'!$C:$C,0))),"",INDEX('Policy Characteristics'!B:B,MATCH($C1792,'Policy Characteristics'!$C:$C,0)))</f>
        <v>Fuel Taxes or Subsidies</v>
      </c>
      <c r="C1792" s="208" t="str">
        <f t="shared" si="55"/>
        <v>Additional Fuel Tax or Subsidy Rate by Fuel</v>
      </c>
      <c r="D1792" s="78" t="s">
        <v>51</v>
      </c>
      <c r="E1792" s="88" t="s">
        <v>735</v>
      </c>
      <c r="F1792" s="78" t="s">
        <v>92</v>
      </c>
      <c r="G1792" s="88" t="s">
        <v>728</v>
      </c>
      <c r="H1792" s="15">
        <v>2386</v>
      </c>
      <c r="I1792" s="201" t="s">
        <v>44</v>
      </c>
      <c r="J1792" s="202" t="str">
        <f>IF(ISBLANK(INDEX('Policy Characteristics'!D:D,MATCH($C1792,'Policy Characteristics'!$C:$C,0))),"",INDEX('Policy Characteristics'!D:D,MATCH($C1792,'Policy Characteristics'!$C:$C,0)))</f>
        <v>Fuel Taxes or Subsidies</v>
      </c>
      <c r="K1792" s="76" t="str">
        <f>IF(ISBLANK(INDEX('Policy Characteristics'!E:E,MATCH($C1792,'Policy Characteristics'!$C:$C,0))),"",INDEX('Policy Characteristics'!E:E,MATCH($C1792,'Policy Characteristics'!$C:$C,0)))</f>
        <v>cross fuel tax</v>
      </c>
      <c r="L1792" s="205">
        <f>IF(ISBLANK(INDEX('Policy Characteristics'!F:F,MATCH($C1792,'Policy Characteristics'!$C:$C,0))),"",INDEX('Policy Characteristics'!F:F,MATCH($C1792,'Policy Characteristics'!$C:$C,0)))</f>
        <v>-0.9</v>
      </c>
      <c r="M1792" s="205">
        <f>IF(ISBLANK(INDEX('Policy Characteristics'!G:G,MATCH($C1792,'Policy Characteristics'!$C:$C,0))),"",INDEX('Policy Characteristics'!G:G,MATCH($C1792,'Policy Characteristics'!$C:$C,0)))</f>
        <v>0.9</v>
      </c>
      <c r="N1792" s="205">
        <f>IF(ISBLANK(INDEX('Policy Characteristics'!H:H,MATCH($C1792,'Policy Characteristics'!$C:$C,0))),"",INDEX('Policy Characteristics'!H:H,MATCH($C1792,'Policy Characteristics'!$C:$C,0)))</f>
        <v>0.01</v>
      </c>
      <c r="O1792" s="76" t="str">
        <f>IF(ISBLANK(INDEX('Policy Characteristics'!I:I,MATCH($C1792,'Policy Characteristics'!$C:$C,0))),"",INDEX('Policy Characteristics'!I:I,MATCH($C1792,'Policy Characteristics'!$C:$C,0)))</f>
        <v>% of BAU price</v>
      </c>
      <c r="P1792" s="7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76" t="str">
        <f>IF(ISBLANK(INDEX('Policy Characteristics'!K:K,MATCH($C1792,'Policy Characteristics'!$C:$C,0))),"",INDEX('Policy Characteristics'!K:K,MATCH($C1792,'Policy Characteristics'!$C:$C,0)))</f>
        <v>fuels.html#fuel-taxes</v>
      </c>
      <c r="R1792" s="76" t="str">
        <f>IF(ISBLANK(INDEX('Policy Characteristics'!L:L,MATCH($C1792,'Policy Characteristics'!$C:$C,0))),"",INDEX('Policy Characteristics'!L:L,MATCH($C1792,'Policy Characteristics'!$C:$C,0)))</f>
        <v>fuel-taxes.html</v>
      </c>
    </row>
    <row r="1793" spans="1:18" s="76" customFormat="1" x14ac:dyDescent="0.25">
      <c r="A1793" s="76" t="str">
        <f>IF(ISBLANK(INDEX('Policy Characteristics'!A:A,MATCH($C1793,'Policy Characteristics'!$C:$C,0))),"",INDEX('Policy Characteristics'!A:A,MATCH($C1793,'Policy Characteristics'!$C:$C,0)))</f>
        <v>Cross-Sector</v>
      </c>
      <c r="B1793" s="200" t="str">
        <f>IF(ISBLANK(INDEX('Policy Characteristics'!B:B,MATCH($C1793,'Policy Characteristics'!$C:$C,0))),"",INDEX('Policy Characteristics'!B:B,MATCH($C1793,'Policy Characteristics'!$C:$C,0)))</f>
        <v>Fuel Taxes or Subsidies</v>
      </c>
      <c r="C1793" s="208" t="str">
        <f t="shared" si="55"/>
        <v>Additional Fuel Tax or Subsidy Rate by Fuel</v>
      </c>
      <c r="D1793" s="78" t="s">
        <v>53</v>
      </c>
      <c r="E1793" s="88" t="s">
        <v>735</v>
      </c>
      <c r="F1793" s="78" t="s">
        <v>95</v>
      </c>
      <c r="G1793" s="88" t="s">
        <v>728</v>
      </c>
      <c r="H1793" s="15">
        <v>2387</v>
      </c>
      <c r="I1793" s="201" t="s">
        <v>44</v>
      </c>
      <c r="J1793" s="202" t="str">
        <f>IF(ISBLANK(INDEX('Policy Characteristics'!D:D,MATCH($C1793,'Policy Characteristics'!$C:$C,0))),"",INDEX('Policy Characteristics'!D:D,MATCH($C1793,'Policy Characteristics'!$C:$C,0)))</f>
        <v>Fuel Taxes or Subsidies</v>
      </c>
      <c r="K1793" s="76" t="str">
        <f>IF(ISBLANK(INDEX('Policy Characteristics'!E:E,MATCH($C1793,'Policy Characteristics'!$C:$C,0))),"",INDEX('Policy Characteristics'!E:E,MATCH($C1793,'Policy Characteristics'!$C:$C,0)))</f>
        <v>cross fuel tax</v>
      </c>
      <c r="L1793" s="205">
        <f>IF(ISBLANK(INDEX('Policy Characteristics'!F:F,MATCH($C1793,'Policy Characteristics'!$C:$C,0))),"",INDEX('Policy Characteristics'!F:F,MATCH($C1793,'Policy Characteristics'!$C:$C,0)))</f>
        <v>-0.9</v>
      </c>
      <c r="M1793" s="205">
        <f>IF(ISBLANK(INDEX('Policy Characteristics'!G:G,MATCH($C1793,'Policy Characteristics'!$C:$C,0))),"",INDEX('Policy Characteristics'!G:G,MATCH($C1793,'Policy Characteristics'!$C:$C,0)))</f>
        <v>0.9</v>
      </c>
      <c r="N1793" s="205">
        <f>IF(ISBLANK(INDEX('Policy Characteristics'!H:H,MATCH($C1793,'Policy Characteristics'!$C:$C,0))),"",INDEX('Policy Characteristics'!H:H,MATCH($C1793,'Policy Characteristics'!$C:$C,0)))</f>
        <v>0.01</v>
      </c>
      <c r="O1793" s="76" t="str">
        <f>IF(ISBLANK(INDEX('Policy Characteristics'!I:I,MATCH($C1793,'Policy Characteristics'!$C:$C,0))),"",INDEX('Policy Characteristics'!I:I,MATCH($C1793,'Policy Characteristics'!$C:$C,0)))</f>
        <v>% of BAU price</v>
      </c>
      <c r="P1793" s="7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76" t="str">
        <f>IF(ISBLANK(INDEX('Policy Characteristics'!K:K,MATCH($C1793,'Policy Characteristics'!$C:$C,0))),"",INDEX('Policy Characteristics'!K:K,MATCH($C1793,'Policy Characteristics'!$C:$C,0)))</f>
        <v>fuels.html#fuel-taxes</v>
      </c>
      <c r="R1793" s="76" t="str">
        <f>IF(ISBLANK(INDEX('Policy Characteristics'!L:L,MATCH($C1793,'Policy Characteristics'!$C:$C,0))),"",INDEX('Policy Characteristics'!L:L,MATCH($C1793,'Policy Characteristics'!$C:$C,0)))</f>
        <v>fuel-taxes.html</v>
      </c>
    </row>
    <row r="1794" spans="1:18" s="76" customFormat="1" x14ac:dyDescent="0.25">
      <c r="A1794" s="76" t="str">
        <f>IF(ISBLANK(INDEX('Policy Characteristics'!A:A,MATCH($C1794,'Policy Characteristics'!$C:$C,0))),"",INDEX('Policy Characteristics'!A:A,MATCH($C1794,'Policy Characteristics'!$C:$C,0)))</f>
        <v>Cross-Sector</v>
      </c>
      <c r="B1794" s="200" t="str">
        <f>IF(ISBLANK(INDEX('Policy Characteristics'!B:B,MATCH($C1794,'Policy Characteristics'!$C:$C,0))),"",INDEX('Policy Characteristics'!B:B,MATCH($C1794,'Policy Characteristics'!$C:$C,0)))</f>
        <v>Fuel Taxes or Subsidies</v>
      </c>
      <c r="C1794" s="208" t="str">
        <f t="shared" si="55"/>
        <v>Additional Fuel Tax or Subsidy Rate by Fuel</v>
      </c>
      <c r="D1794" s="78" t="s">
        <v>54</v>
      </c>
      <c r="E1794" s="88" t="s">
        <v>735</v>
      </c>
      <c r="F1794" s="78" t="s">
        <v>96</v>
      </c>
      <c r="G1794" s="88" t="s">
        <v>728</v>
      </c>
      <c r="H1794" s="15">
        <v>2388</v>
      </c>
      <c r="I1794" s="201" t="s">
        <v>44</v>
      </c>
      <c r="J1794" s="202" t="str">
        <f>IF(ISBLANK(INDEX('Policy Characteristics'!D:D,MATCH($C1794,'Policy Characteristics'!$C:$C,0))),"",INDEX('Policy Characteristics'!D:D,MATCH($C1794,'Policy Characteristics'!$C:$C,0)))</f>
        <v>Fuel Taxes or Subsidies</v>
      </c>
      <c r="K1794" s="76" t="str">
        <f>IF(ISBLANK(INDEX('Policy Characteristics'!E:E,MATCH($C1794,'Policy Characteristics'!$C:$C,0))),"",INDEX('Policy Characteristics'!E:E,MATCH($C1794,'Policy Characteristics'!$C:$C,0)))</f>
        <v>cross fuel tax</v>
      </c>
      <c r="L1794" s="205">
        <f>IF(ISBLANK(INDEX('Policy Characteristics'!F:F,MATCH($C1794,'Policy Characteristics'!$C:$C,0))),"",INDEX('Policy Characteristics'!F:F,MATCH($C1794,'Policy Characteristics'!$C:$C,0)))</f>
        <v>-0.9</v>
      </c>
      <c r="M1794" s="205">
        <f>IF(ISBLANK(INDEX('Policy Characteristics'!G:G,MATCH($C1794,'Policy Characteristics'!$C:$C,0))),"",INDEX('Policy Characteristics'!G:G,MATCH($C1794,'Policy Characteristics'!$C:$C,0)))</f>
        <v>0.9</v>
      </c>
      <c r="N1794" s="205">
        <f>IF(ISBLANK(INDEX('Policy Characteristics'!H:H,MATCH($C1794,'Policy Characteristics'!$C:$C,0))),"",INDEX('Policy Characteristics'!H:H,MATCH($C1794,'Policy Characteristics'!$C:$C,0)))</f>
        <v>0.01</v>
      </c>
      <c r="O1794" s="76" t="str">
        <f>IF(ISBLANK(INDEX('Policy Characteristics'!I:I,MATCH($C1794,'Policy Characteristics'!$C:$C,0))),"",INDEX('Policy Characteristics'!I:I,MATCH($C1794,'Policy Characteristics'!$C:$C,0)))</f>
        <v>% of BAU price</v>
      </c>
      <c r="P1794" s="7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76" t="str">
        <f>IF(ISBLANK(INDEX('Policy Characteristics'!K:K,MATCH($C1794,'Policy Characteristics'!$C:$C,0))),"",INDEX('Policy Characteristics'!K:K,MATCH($C1794,'Policy Characteristics'!$C:$C,0)))</f>
        <v>fuels.html#fuel-taxes</v>
      </c>
      <c r="R1794" s="76" t="str">
        <f>IF(ISBLANK(INDEX('Policy Characteristics'!L:L,MATCH($C1794,'Policy Characteristics'!$C:$C,0))),"",INDEX('Policy Characteristics'!L:L,MATCH($C1794,'Policy Characteristics'!$C:$C,0)))</f>
        <v>fuel-taxes.html</v>
      </c>
    </row>
    <row r="1795" spans="1:18" s="76" customFormat="1" x14ac:dyDescent="0.25">
      <c r="A1795" s="76" t="str">
        <f>IF(ISBLANK(INDEX('Policy Characteristics'!A:A,MATCH($C1795,'Policy Characteristics'!$C:$C,0))),"",INDEX('Policy Characteristics'!A:A,MATCH($C1795,'Policy Characteristics'!$C:$C,0)))</f>
        <v>Cross-Sector</v>
      </c>
      <c r="B1795" s="200" t="str">
        <f>IF(ISBLANK(INDEX('Policy Characteristics'!B:B,MATCH($C1795,'Policy Characteristics'!$C:$C,0))),"",INDEX('Policy Characteristics'!B:B,MATCH($C1795,'Policy Characteristics'!$C:$C,0)))</f>
        <v>Fuel Taxes or Subsidies</v>
      </c>
      <c r="C1795" s="208" t="str">
        <f t="shared" si="55"/>
        <v>Additional Fuel Tax or Subsidy Rate by Fuel</v>
      </c>
      <c r="D1795" s="78" t="s">
        <v>55</v>
      </c>
      <c r="E1795" s="88" t="s">
        <v>735</v>
      </c>
      <c r="F1795" s="78" t="s">
        <v>97</v>
      </c>
      <c r="G1795" s="88" t="s">
        <v>728</v>
      </c>
      <c r="H1795" s="15">
        <v>2389</v>
      </c>
      <c r="I1795" s="201" t="s">
        <v>44</v>
      </c>
      <c r="J1795" s="202" t="str">
        <f>IF(ISBLANK(INDEX('Policy Characteristics'!D:D,MATCH($C1795,'Policy Characteristics'!$C:$C,0))),"",INDEX('Policy Characteristics'!D:D,MATCH($C1795,'Policy Characteristics'!$C:$C,0)))</f>
        <v>Fuel Taxes or Subsidies</v>
      </c>
      <c r="K1795" s="76" t="str">
        <f>IF(ISBLANK(INDEX('Policy Characteristics'!E:E,MATCH($C1795,'Policy Characteristics'!$C:$C,0))),"",INDEX('Policy Characteristics'!E:E,MATCH($C1795,'Policy Characteristics'!$C:$C,0)))</f>
        <v>cross fuel tax</v>
      </c>
      <c r="L1795" s="205">
        <f>IF(ISBLANK(INDEX('Policy Characteristics'!F:F,MATCH($C1795,'Policy Characteristics'!$C:$C,0))),"",INDEX('Policy Characteristics'!F:F,MATCH($C1795,'Policy Characteristics'!$C:$C,0)))</f>
        <v>-0.9</v>
      </c>
      <c r="M1795" s="205">
        <f>IF(ISBLANK(INDEX('Policy Characteristics'!G:G,MATCH($C1795,'Policy Characteristics'!$C:$C,0))),"",INDEX('Policy Characteristics'!G:G,MATCH($C1795,'Policy Characteristics'!$C:$C,0)))</f>
        <v>0.9</v>
      </c>
      <c r="N1795" s="205">
        <f>IF(ISBLANK(INDEX('Policy Characteristics'!H:H,MATCH($C1795,'Policy Characteristics'!$C:$C,0))),"",INDEX('Policy Characteristics'!H:H,MATCH($C1795,'Policy Characteristics'!$C:$C,0)))</f>
        <v>0.01</v>
      </c>
      <c r="O1795" s="76" t="str">
        <f>IF(ISBLANK(INDEX('Policy Characteristics'!I:I,MATCH($C1795,'Policy Characteristics'!$C:$C,0))),"",INDEX('Policy Characteristics'!I:I,MATCH($C1795,'Policy Characteristics'!$C:$C,0)))</f>
        <v>% of BAU price</v>
      </c>
      <c r="P1795" s="7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76" t="str">
        <f>IF(ISBLANK(INDEX('Policy Characteristics'!K:K,MATCH($C1795,'Policy Characteristics'!$C:$C,0))),"",INDEX('Policy Characteristics'!K:K,MATCH($C1795,'Policy Characteristics'!$C:$C,0)))</f>
        <v>fuels.html#fuel-taxes</v>
      </c>
      <c r="R1795" s="76" t="str">
        <f>IF(ISBLANK(INDEX('Policy Characteristics'!L:L,MATCH($C1795,'Policy Characteristics'!$C:$C,0))),"",INDEX('Policy Characteristics'!L:L,MATCH($C1795,'Policy Characteristics'!$C:$C,0)))</f>
        <v>fuel-taxes.html</v>
      </c>
    </row>
    <row r="1796" spans="1:18" s="76" customFormat="1" x14ac:dyDescent="0.25">
      <c r="A1796" s="76" t="str">
        <f>IF(ISBLANK(INDEX('Policy Characteristics'!A:A,MATCH($C1796,'Policy Characteristics'!$C:$C,0))),"",INDEX('Policy Characteristics'!A:A,MATCH($C1796,'Policy Characteristics'!$C:$C,0)))</f>
        <v>Cross-Sector</v>
      </c>
      <c r="B1796" s="200" t="str">
        <f>IF(ISBLANK(INDEX('Policy Characteristics'!B:B,MATCH($C1796,'Policy Characteristics'!$C:$C,0))),"",INDEX('Policy Characteristics'!B:B,MATCH($C1796,'Policy Characteristics'!$C:$C,0)))</f>
        <v>Fuel Taxes or Subsidies</v>
      </c>
      <c r="C1796" s="208" t="str">
        <f t="shared" si="55"/>
        <v>Additional Fuel Tax or Subsidy Rate by Fuel</v>
      </c>
      <c r="D1796" s="78" t="s">
        <v>56</v>
      </c>
      <c r="E1796" s="88" t="s">
        <v>735</v>
      </c>
      <c r="F1796" s="78" t="s">
        <v>98</v>
      </c>
      <c r="G1796" s="88" t="s">
        <v>728</v>
      </c>
      <c r="H1796" s="15">
        <v>2390</v>
      </c>
      <c r="I1796" s="201" t="s">
        <v>44</v>
      </c>
      <c r="J1796" s="202" t="str">
        <f>IF(ISBLANK(INDEX('Policy Characteristics'!D:D,MATCH($C1796,'Policy Characteristics'!$C:$C,0))),"",INDEX('Policy Characteristics'!D:D,MATCH($C1796,'Policy Characteristics'!$C:$C,0)))</f>
        <v>Fuel Taxes or Subsidies</v>
      </c>
      <c r="K1796" s="76" t="str">
        <f>IF(ISBLANK(INDEX('Policy Characteristics'!E:E,MATCH($C1796,'Policy Characteristics'!$C:$C,0))),"",INDEX('Policy Characteristics'!E:E,MATCH($C1796,'Policy Characteristics'!$C:$C,0)))</f>
        <v>cross fuel tax</v>
      </c>
      <c r="L1796" s="205">
        <f>IF(ISBLANK(INDEX('Policy Characteristics'!F:F,MATCH($C1796,'Policy Characteristics'!$C:$C,0))),"",INDEX('Policy Characteristics'!F:F,MATCH($C1796,'Policy Characteristics'!$C:$C,0)))</f>
        <v>-0.9</v>
      </c>
      <c r="M1796" s="205">
        <f>IF(ISBLANK(INDEX('Policy Characteristics'!G:G,MATCH($C1796,'Policy Characteristics'!$C:$C,0))),"",INDEX('Policy Characteristics'!G:G,MATCH($C1796,'Policy Characteristics'!$C:$C,0)))</f>
        <v>0.9</v>
      </c>
      <c r="N1796" s="205">
        <f>IF(ISBLANK(INDEX('Policy Characteristics'!H:H,MATCH($C1796,'Policy Characteristics'!$C:$C,0))),"",INDEX('Policy Characteristics'!H:H,MATCH($C1796,'Policy Characteristics'!$C:$C,0)))</f>
        <v>0.01</v>
      </c>
      <c r="O1796" s="76" t="str">
        <f>IF(ISBLANK(INDEX('Policy Characteristics'!I:I,MATCH($C1796,'Policy Characteristics'!$C:$C,0))),"",INDEX('Policy Characteristics'!I:I,MATCH($C1796,'Policy Characteristics'!$C:$C,0)))</f>
        <v>% of BAU price</v>
      </c>
      <c r="P1796" s="7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76" t="str">
        <f>IF(ISBLANK(INDEX('Policy Characteristics'!K:K,MATCH($C1796,'Policy Characteristics'!$C:$C,0))),"",INDEX('Policy Characteristics'!K:K,MATCH($C1796,'Policy Characteristics'!$C:$C,0)))</f>
        <v>fuels.html#fuel-taxes</v>
      </c>
      <c r="R1796" s="76" t="str">
        <f>IF(ISBLANK(INDEX('Policy Characteristics'!L:L,MATCH($C1796,'Policy Characteristics'!$C:$C,0))),"",INDEX('Policy Characteristics'!L:L,MATCH($C1796,'Policy Characteristics'!$C:$C,0)))</f>
        <v>fuel-taxes.html</v>
      </c>
    </row>
    <row r="1797" spans="1:18" x14ac:dyDescent="0.25">
      <c r="A1797" s="76" t="str">
        <f>IF(ISBLANK(INDEX('Policy Characteristics'!A:A,MATCH($C1797,'Policy Characteristics'!$C:$C,0))),"",INDEX('Policy Characteristics'!A:A,MATCH($C1797,'Policy Characteristics'!$C:$C,0)))</f>
        <v>Cross-Sector</v>
      </c>
      <c r="B1797" s="200" t="str">
        <f>IF(ISBLANK(INDEX('Policy Characteristics'!B:B,MATCH($C1797,'Policy Characteristics'!$C:$C,0))),"",INDEX('Policy Characteristics'!B:B,MATCH($C1797,'Policy Characteristics'!$C:$C,0)))</f>
        <v>Fuel Taxes or Subsidies</v>
      </c>
      <c r="C1797" s="208" t="str">
        <f t="shared" si="55"/>
        <v>Additional Fuel Tax or Subsidy Rate by Fuel</v>
      </c>
      <c r="D1797" s="78" t="s">
        <v>716</v>
      </c>
      <c r="E1797" s="88" t="s">
        <v>735</v>
      </c>
      <c r="F1797" s="78" t="s">
        <v>717</v>
      </c>
      <c r="G1797" s="88" t="s">
        <v>728</v>
      </c>
      <c r="H1797" s="15">
        <v>2391</v>
      </c>
      <c r="I1797" s="201" t="s">
        <v>44</v>
      </c>
      <c r="J1797" s="202" t="str">
        <f>IF(ISBLANK(INDEX('Policy Characteristics'!D:D,MATCH($C1797,'Policy Characteristics'!$C:$C,0))),"",INDEX('Policy Characteristics'!D:D,MATCH($C1797,'Policy Characteristics'!$C:$C,0)))</f>
        <v>Fuel Taxes or Subsidies</v>
      </c>
      <c r="K1797" s="76" t="str">
        <f>IF(ISBLANK(INDEX('Policy Characteristics'!E:E,MATCH($C1797,'Policy Characteristics'!$C:$C,0))),"",INDEX('Policy Characteristics'!E:E,MATCH($C1797,'Policy Characteristics'!$C:$C,0)))</f>
        <v>cross fuel tax</v>
      </c>
      <c r="L1797" s="205">
        <f>IF(ISBLANK(INDEX('Policy Characteristics'!F:F,MATCH($C1797,'Policy Characteristics'!$C:$C,0))),"",INDEX('Policy Characteristics'!F:F,MATCH($C1797,'Policy Characteristics'!$C:$C,0)))</f>
        <v>-0.9</v>
      </c>
      <c r="M1797" s="205">
        <f>IF(ISBLANK(INDEX('Policy Characteristics'!G:G,MATCH($C1797,'Policy Characteristics'!$C:$C,0))),"",INDEX('Policy Characteristics'!G:G,MATCH($C1797,'Policy Characteristics'!$C:$C,0)))</f>
        <v>0.9</v>
      </c>
      <c r="N1797" s="205">
        <f>IF(ISBLANK(INDEX('Policy Characteristics'!H:H,MATCH($C1797,'Policy Characteristics'!$C:$C,0))),"",INDEX('Policy Characteristics'!H:H,MATCH($C1797,'Policy Characteristics'!$C:$C,0)))</f>
        <v>0.01</v>
      </c>
      <c r="O1797" s="76" t="str">
        <f>IF(ISBLANK(INDEX('Policy Characteristics'!I:I,MATCH($C1797,'Policy Characteristics'!$C:$C,0))),"",INDEX('Policy Characteristics'!I:I,MATCH($C1797,'Policy Characteristics'!$C:$C,0)))</f>
        <v>% of BAU price</v>
      </c>
      <c r="P1797" s="7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76" t="str">
        <f>IF(ISBLANK(INDEX('Policy Characteristics'!K:K,MATCH($C1797,'Policy Characteristics'!$C:$C,0))),"",INDEX('Policy Characteristics'!K:K,MATCH($C1797,'Policy Characteristics'!$C:$C,0)))</f>
        <v>fuels.html#fuel-taxes</v>
      </c>
      <c r="R1797" s="76" t="str">
        <f>IF(ISBLANK(INDEX('Policy Characteristics'!L:L,MATCH($C1797,'Policy Characteristics'!$C:$C,0))),"",INDEX('Policy Characteristics'!L:L,MATCH($C1797,'Policy Characteristics'!$C:$C,0)))</f>
        <v>fuel-taxes.html</v>
      </c>
    </row>
    <row r="1798" spans="1:18" x14ac:dyDescent="0.25">
      <c r="A1798" s="76" t="str">
        <f>IF(ISBLANK(INDEX('Policy Characteristics'!A:A,MATCH($C1798,'Policy Characteristics'!$C:$C,0))),"",INDEX('Policy Characteristics'!A:A,MATCH($C1798,'Policy Characteristics'!$C:$C,0)))</f>
        <v>Cross-Sector</v>
      </c>
      <c r="B1798" s="200" t="str">
        <f>IF(ISBLANK(INDEX('Policy Characteristics'!B:B,MATCH($C1798,'Policy Characteristics'!$C:$C,0))),"",INDEX('Policy Characteristics'!B:B,MATCH($C1798,'Policy Characteristics'!$C:$C,0)))</f>
        <v>Fuel Taxes or Subsidies</v>
      </c>
      <c r="C1798" s="208" t="str">
        <f t="shared" si="55"/>
        <v>Additional Fuel Tax or Subsidy Rate by Fuel</v>
      </c>
      <c r="D1798" s="78" t="s">
        <v>75</v>
      </c>
      <c r="E1798" s="88" t="s">
        <v>735</v>
      </c>
      <c r="F1798" s="78" t="s">
        <v>99</v>
      </c>
      <c r="G1798" s="88" t="s">
        <v>728</v>
      </c>
      <c r="H1798" s="15">
        <v>2392</v>
      </c>
      <c r="I1798" s="201" t="s">
        <v>44</v>
      </c>
      <c r="J1798" s="202" t="str">
        <f>IF(ISBLANK(INDEX('Policy Characteristics'!D:D,MATCH($C1798,'Policy Characteristics'!$C:$C,0))),"",INDEX('Policy Characteristics'!D:D,MATCH($C1798,'Policy Characteristics'!$C:$C,0)))</f>
        <v>Fuel Taxes or Subsidies</v>
      </c>
      <c r="K1798" s="76" t="str">
        <f>IF(ISBLANK(INDEX('Policy Characteristics'!E:E,MATCH($C1798,'Policy Characteristics'!$C:$C,0))),"",INDEX('Policy Characteristics'!E:E,MATCH($C1798,'Policy Characteristics'!$C:$C,0)))</f>
        <v>cross fuel tax</v>
      </c>
      <c r="L1798" s="205">
        <f>IF(ISBLANK(INDEX('Policy Characteristics'!F:F,MATCH($C1798,'Policy Characteristics'!$C:$C,0))),"",INDEX('Policy Characteristics'!F:F,MATCH($C1798,'Policy Characteristics'!$C:$C,0)))</f>
        <v>-0.9</v>
      </c>
      <c r="M1798" s="205">
        <f>IF(ISBLANK(INDEX('Policy Characteristics'!G:G,MATCH($C1798,'Policy Characteristics'!$C:$C,0))),"",INDEX('Policy Characteristics'!G:G,MATCH($C1798,'Policy Characteristics'!$C:$C,0)))</f>
        <v>0.9</v>
      </c>
      <c r="N1798" s="205">
        <f>IF(ISBLANK(INDEX('Policy Characteristics'!H:H,MATCH($C1798,'Policy Characteristics'!$C:$C,0))),"",INDEX('Policy Characteristics'!H:H,MATCH($C1798,'Policy Characteristics'!$C:$C,0)))</f>
        <v>0.01</v>
      </c>
      <c r="O1798" s="76" t="str">
        <f>IF(ISBLANK(INDEX('Policy Characteristics'!I:I,MATCH($C1798,'Policy Characteristics'!$C:$C,0))),"",INDEX('Policy Characteristics'!I:I,MATCH($C1798,'Policy Characteristics'!$C:$C,0)))</f>
        <v>% of BAU price</v>
      </c>
      <c r="P1798" s="7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76" t="str">
        <f>IF(ISBLANK(INDEX('Policy Characteristics'!K:K,MATCH($C1798,'Policy Characteristics'!$C:$C,0))),"",INDEX('Policy Characteristics'!K:K,MATCH($C1798,'Policy Characteristics'!$C:$C,0)))</f>
        <v>fuels.html#fuel-taxes</v>
      </c>
      <c r="R1798" s="76" t="str">
        <f>IF(ISBLANK(INDEX('Policy Characteristics'!L:L,MATCH($C1798,'Policy Characteristics'!$C:$C,0))),"",INDEX('Policy Characteristics'!L:L,MATCH($C1798,'Policy Characteristics'!$C:$C,0)))</f>
        <v>fuel-taxes.html</v>
      </c>
    </row>
    <row r="1799" spans="1:18" x14ac:dyDescent="0.25">
      <c r="A1799" s="76" t="str">
        <f>IF(ISBLANK(INDEX('Policy Characteristics'!A:A,MATCH($C1799,'Policy Characteristics'!$C:$C,0))),"",INDEX('Policy Characteristics'!A:A,MATCH($C1799,'Policy Characteristics'!$C:$C,0)))</f>
        <v>Cross-Sector</v>
      </c>
      <c r="B1799" s="200" t="str">
        <f>IF(ISBLANK(INDEX('Policy Characteristics'!B:B,MATCH($C1799,'Policy Characteristics'!$C:$C,0))),"",INDEX('Policy Characteristics'!B:B,MATCH($C1799,'Policy Characteristics'!$C:$C,0)))</f>
        <v>Fuel Taxes or Subsidies</v>
      </c>
      <c r="C1799" s="208" t="str">
        <f t="shared" si="55"/>
        <v>Additional Fuel Tax or Subsidy Rate by Fuel</v>
      </c>
      <c r="D1799" s="78" t="s">
        <v>440</v>
      </c>
      <c r="E1799" s="88" t="s">
        <v>735</v>
      </c>
      <c r="F1799" s="78" t="s">
        <v>441</v>
      </c>
      <c r="G1799" s="88" t="s">
        <v>728</v>
      </c>
      <c r="H1799" s="15">
        <v>2393</v>
      </c>
      <c r="I1799" s="201" t="s">
        <v>44</v>
      </c>
      <c r="J1799" s="202" t="str">
        <f>IF(ISBLANK(INDEX('Policy Characteristics'!D:D,MATCH($C1799,'Policy Characteristics'!$C:$C,0))),"",INDEX('Policy Characteristics'!D:D,MATCH($C1799,'Policy Characteristics'!$C:$C,0)))</f>
        <v>Fuel Taxes or Subsidies</v>
      </c>
      <c r="K1799" s="76" t="str">
        <f>IF(ISBLANK(INDEX('Policy Characteristics'!E:E,MATCH($C1799,'Policy Characteristics'!$C:$C,0))),"",INDEX('Policy Characteristics'!E:E,MATCH($C1799,'Policy Characteristics'!$C:$C,0)))</f>
        <v>cross fuel tax</v>
      </c>
      <c r="L1799" s="205">
        <f>IF(ISBLANK(INDEX('Policy Characteristics'!F:F,MATCH($C1799,'Policy Characteristics'!$C:$C,0))),"",INDEX('Policy Characteristics'!F:F,MATCH($C1799,'Policy Characteristics'!$C:$C,0)))</f>
        <v>-0.9</v>
      </c>
      <c r="M1799" s="205">
        <f>IF(ISBLANK(INDEX('Policy Characteristics'!G:G,MATCH($C1799,'Policy Characteristics'!$C:$C,0))),"",INDEX('Policy Characteristics'!G:G,MATCH($C1799,'Policy Characteristics'!$C:$C,0)))</f>
        <v>0.9</v>
      </c>
      <c r="N1799" s="205">
        <f>IF(ISBLANK(INDEX('Policy Characteristics'!H:H,MATCH($C1799,'Policy Characteristics'!$C:$C,0))),"",INDEX('Policy Characteristics'!H:H,MATCH($C1799,'Policy Characteristics'!$C:$C,0)))</f>
        <v>0.01</v>
      </c>
      <c r="O1799" s="76" t="str">
        <f>IF(ISBLANK(INDEX('Policy Characteristics'!I:I,MATCH($C1799,'Policy Characteristics'!$C:$C,0))),"",INDEX('Policy Characteristics'!I:I,MATCH($C1799,'Policy Characteristics'!$C:$C,0)))</f>
        <v>% of BAU price</v>
      </c>
      <c r="P1799" s="7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76" t="str">
        <f>IF(ISBLANK(INDEX('Policy Characteristics'!K:K,MATCH($C1799,'Policy Characteristics'!$C:$C,0))),"",INDEX('Policy Characteristics'!K:K,MATCH($C1799,'Policy Characteristics'!$C:$C,0)))</f>
        <v>fuels.html#fuel-taxes</v>
      </c>
      <c r="R1799" s="76" t="str">
        <f>IF(ISBLANK(INDEX('Policy Characteristics'!L:L,MATCH($C1799,'Policy Characteristics'!$C:$C,0))),"",INDEX('Policy Characteristics'!L:L,MATCH($C1799,'Policy Characteristics'!$C:$C,0)))</f>
        <v>fuel-taxes.html</v>
      </c>
    </row>
    <row r="1800" spans="1:18" x14ac:dyDescent="0.25">
      <c r="A1800" s="76" t="str">
        <f>IF(ISBLANK(INDEX('Policy Characteristics'!A:A,MATCH($C1800,'Policy Characteristics'!$C:$C,0))),"",INDEX('Policy Characteristics'!A:A,MATCH($C1800,'Policy Characteristics'!$C:$C,0)))</f>
        <v>Cross-Sector</v>
      </c>
      <c r="B1800" s="200" t="str">
        <f>IF(ISBLANK(INDEX('Policy Characteristics'!B:B,MATCH($C1800,'Policy Characteristics'!$C:$C,0))),"",INDEX('Policy Characteristics'!B:B,MATCH($C1800,'Policy Characteristics'!$C:$C,0)))</f>
        <v>Fuel Taxes or Subsidies</v>
      </c>
      <c r="C1800" s="208" t="str">
        <f t="shared" si="55"/>
        <v>Additional Fuel Tax or Subsidy Rate by Fuel</v>
      </c>
      <c r="D1800" s="78" t="s">
        <v>708</v>
      </c>
      <c r="E1800" s="88" t="s">
        <v>735</v>
      </c>
      <c r="F1800" s="78" t="s">
        <v>712</v>
      </c>
      <c r="G1800" s="88" t="s">
        <v>728</v>
      </c>
      <c r="H1800" s="15">
        <v>2394</v>
      </c>
      <c r="I1800" s="201" t="s">
        <v>44</v>
      </c>
      <c r="J1800" s="202" t="str">
        <f>IF(ISBLANK(INDEX('Policy Characteristics'!D:D,MATCH($C1800,'Policy Characteristics'!$C:$C,0))),"",INDEX('Policy Characteristics'!D:D,MATCH($C1800,'Policy Characteristics'!$C:$C,0)))</f>
        <v>Fuel Taxes or Subsidies</v>
      </c>
      <c r="K1800" s="76" t="str">
        <f>IF(ISBLANK(INDEX('Policy Characteristics'!E:E,MATCH($C1800,'Policy Characteristics'!$C:$C,0))),"",INDEX('Policy Characteristics'!E:E,MATCH($C1800,'Policy Characteristics'!$C:$C,0)))</f>
        <v>cross fuel tax</v>
      </c>
      <c r="L1800" s="205">
        <f>IF(ISBLANK(INDEX('Policy Characteristics'!F:F,MATCH($C1800,'Policy Characteristics'!$C:$C,0))),"",INDEX('Policy Characteristics'!F:F,MATCH($C1800,'Policy Characteristics'!$C:$C,0)))</f>
        <v>-0.9</v>
      </c>
      <c r="M1800" s="205">
        <f>IF(ISBLANK(INDEX('Policy Characteristics'!G:G,MATCH($C1800,'Policy Characteristics'!$C:$C,0))),"",INDEX('Policy Characteristics'!G:G,MATCH($C1800,'Policy Characteristics'!$C:$C,0)))</f>
        <v>0.9</v>
      </c>
      <c r="N1800" s="205">
        <f>IF(ISBLANK(INDEX('Policy Characteristics'!H:H,MATCH($C1800,'Policy Characteristics'!$C:$C,0))),"",INDEX('Policy Characteristics'!H:H,MATCH($C1800,'Policy Characteristics'!$C:$C,0)))</f>
        <v>0.01</v>
      </c>
      <c r="O1800" s="76" t="str">
        <f>IF(ISBLANK(INDEX('Policy Characteristics'!I:I,MATCH($C1800,'Policy Characteristics'!$C:$C,0))),"",INDEX('Policy Characteristics'!I:I,MATCH($C1800,'Policy Characteristics'!$C:$C,0)))</f>
        <v>% of BAU price</v>
      </c>
      <c r="P1800" s="7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76" t="str">
        <f>IF(ISBLANK(INDEX('Policy Characteristics'!K:K,MATCH($C1800,'Policy Characteristics'!$C:$C,0))),"",INDEX('Policy Characteristics'!K:K,MATCH($C1800,'Policy Characteristics'!$C:$C,0)))</f>
        <v>fuels.html#fuel-taxes</v>
      </c>
      <c r="R1800" s="76" t="str">
        <f>IF(ISBLANK(INDEX('Policy Characteristics'!L:L,MATCH($C1800,'Policy Characteristics'!$C:$C,0))),"",INDEX('Policy Characteristics'!L:L,MATCH($C1800,'Policy Characteristics'!$C:$C,0)))</f>
        <v>fuel-taxes.html</v>
      </c>
    </row>
    <row r="1801" spans="1:18" x14ac:dyDescent="0.25">
      <c r="A1801" s="76" t="str">
        <f>IF(ISBLANK(INDEX('Policy Characteristics'!A:A,MATCH($C1801,'Policy Characteristics'!$C:$C,0))),"",INDEX('Policy Characteristics'!A:A,MATCH($C1801,'Policy Characteristics'!$C:$C,0)))</f>
        <v>Cross-Sector</v>
      </c>
      <c r="B1801" s="200" t="str">
        <f>IF(ISBLANK(INDEX('Policy Characteristics'!B:B,MATCH($C1801,'Policy Characteristics'!$C:$C,0))),"",INDEX('Policy Characteristics'!B:B,MATCH($C1801,'Policy Characteristics'!$C:$C,0)))</f>
        <v>Fuel Taxes or Subsidies</v>
      </c>
      <c r="C1801" s="208" t="str">
        <f t="shared" si="55"/>
        <v>Additional Fuel Tax or Subsidy Rate by Fuel</v>
      </c>
      <c r="D1801" s="78" t="s">
        <v>718</v>
      </c>
      <c r="E1801" s="88" t="s">
        <v>735</v>
      </c>
      <c r="F1801" s="78" t="s">
        <v>719</v>
      </c>
      <c r="G1801" s="88" t="s">
        <v>728</v>
      </c>
      <c r="H1801" s="15">
        <v>2395</v>
      </c>
      <c r="I1801" s="201" t="s">
        <v>44</v>
      </c>
      <c r="J1801" s="202" t="str">
        <f>IF(ISBLANK(INDEX('Policy Characteristics'!D:D,MATCH($C1801,'Policy Characteristics'!$C:$C,0))),"",INDEX('Policy Characteristics'!D:D,MATCH($C1801,'Policy Characteristics'!$C:$C,0)))</f>
        <v>Fuel Taxes or Subsidies</v>
      </c>
      <c r="K1801" s="76" t="str">
        <f>IF(ISBLANK(INDEX('Policy Characteristics'!E:E,MATCH($C1801,'Policy Characteristics'!$C:$C,0))),"",INDEX('Policy Characteristics'!E:E,MATCH($C1801,'Policy Characteristics'!$C:$C,0)))</f>
        <v>cross fuel tax</v>
      </c>
      <c r="L1801" s="205">
        <f>IF(ISBLANK(INDEX('Policy Characteristics'!F:F,MATCH($C1801,'Policy Characteristics'!$C:$C,0))),"",INDEX('Policy Characteristics'!F:F,MATCH($C1801,'Policy Characteristics'!$C:$C,0)))</f>
        <v>-0.9</v>
      </c>
      <c r="M1801" s="205">
        <f>IF(ISBLANK(INDEX('Policy Characteristics'!G:G,MATCH($C1801,'Policy Characteristics'!$C:$C,0))),"",INDEX('Policy Characteristics'!G:G,MATCH($C1801,'Policy Characteristics'!$C:$C,0)))</f>
        <v>0.9</v>
      </c>
      <c r="N1801" s="205">
        <f>IF(ISBLANK(INDEX('Policy Characteristics'!H:H,MATCH($C1801,'Policy Characteristics'!$C:$C,0))),"",INDEX('Policy Characteristics'!H:H,MATCH($C1801,'Policy Characteristics'!$C:$C,0)))</f>
        <v>0.01</v>
      </c>
      <c r="O1801" s="76" t="str">
        <f>IF(ISBLANK(INDEX('Policy Characteristics'!I:I,MATCH($C1801,'Policy Characteristics'!$C:$C,0))),"",INDEX('Policy Characteristics'!I:I,MATCH($C1801,'Policy Characteristics'!$C:$C,0)))</f>
        <v>% of BAU price</v>
      </c>
      <c r="P1801" s="7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76" t="str">
        <f>IF(ISBLANK(INDEX('Policy Characteristics'!K:K,MATCH($C1801,'Policy Characteristics'!$C:$C,0))),"",INDEX('Policy Characteristics'!K:K,MATCH($C1801,'Policy Characteristics'!$C:$C,0)))</f>
        <v>fuels.html#fuel-taxes</v>
      </c>
      <c r="R1801" s="76" t="str">
        <f>IF(ISBLANK(INDEX('Policy Characteristics'!L:L,MATCH($C1801,'Policy Characteristics'!$C:$C,0))),"",INDEX('Policy Characteristics'!L:L,MATCH($C1801,'Policy Characteristics'!$C:$C,0)))</f>
        <v>fuel-taxes.html</v>
      </c>
    </row>
    <row r="1802" spans="1:18" x14ac:dyDescent="0.25">
      <c r="A1802" s="76" t="str">
        <f>IF(ISBLANK(INDEX('Policy Characteristics'!A:A,MATCH($C1802,'Policy Characteristics'!$C:$C,0))),"",INDEX('Policy Characteristics'!A:A,MATCH($C1802,'Policy Characteristics'!$C:$C,0)))</f>
        <v>Cross-Sector</v>
      </c>
      <c r="B1802" s="200" t="str">
        <f>IF(ISBLANK(INDEX('Policy Characteristics'!B:B,MATCH($C1802,'Policy Characteristics'!$C:$C,0))),"",INDEX('Policy Characteristics'!B:B,MATCH($C1802,'Policy Characteristics'!$C:$C,0)))</f>
        <v>Fuel Taxes or Subsidies</v>
      </c>
      <c r="C1802" s="208" t="str">
        <f t="shared" si="55"/>
        <v>Additional Fuel Tax or Subsidy Rate by Fuel</v>
      </c>
      <c r="D1802" s="78" t="s">
        <v>709</v>
      </c>
      <c r="E1802" s="88" t="s">
        <v>735</v>
      </c>
      <c r="F1802" s="78" t="s">
        <v>713</v>
      </c>
      <c r="G1802" s="88" t="s">
        <v>728</v>
      </c>
      <c r="H1802" s="15">
        <v>2396</v>
      </c>
      <c r="I1802" s="201" t="s">
        <v>44</v>
      </c>
      <c r="J1802" s="202" t="str">
        <f>IF(ISBLANK(INDEX('Policy Characteristics'!D:D,MATCH($C1802,'Policy Characteristics'!$C:$C,0))),"",INDEX('Policy Characteristics'!D:D,MATCH($C1802,'Policy Characteristics'!$C:$C,0)))</f>
        <v>Fuel Taxes or Subsidies</v>
      </c>
      <c r="K1802" s="76" t="str">
        <f>IF(ISBLANK(INDEX('Policy Characteristics'!E:E,MATCH($C1802,'Policy Characteristics'!$C:$C,0))),"",INDEX('Policy Characteristics'!E:E,MATCH($C1802,'Policy Characteristics'!$C:$C,0)))</f>
        <v>cross fuel tax</v>
      </c>
      <c r="L1802" s="205">
        <f>IF(ISBLANK(INDEX('Policy Characteristics'!F:F,MATCH($C1802,'Policy Characteristics'!$C:$C,0))),"",INDEX('Policy Characteristics'!F:F,MATCH($C1802,'Policy Characteristics'!$C:$C,0)))</f>
        <v>-0.9</v>
      </c>
      <c r="M1802" s="205">
        <f>IF(ISBLANK(INDEX('Policy Characteristics'!G:G,MATCH($C1802,'Policy Characteristics'!$C:$C,0))),"",INDEX('Policy Characteristics'!G:G,MATCH($C1802,'Policy Characteristics'!$C:$C,0)))</f>
        <v>0.9</v>
      </c>
      <c r="N1802" s="205">
        <f>IF(ISBLANK(INDEX('Policy Characteristics'!H:H,MATCH($C1802,'Policy Characteristics'!$C:$C,0))),"",INDEX('Policy Characteristics'!H:H,MATCH($C1802,'Policy Characteristics'!$C:$C,0)))</f>
        <v>0.01</v>
      </c>
      <c r="O1802" s="76" t="str">
        <f>IF(ISBLANK(INDEX('Policy Characteristics'!I:I,MATCH($C1802,'Policy Characteristics'!$C:$C,0))),"",INDEX('Policy Characteristics'!I:I,MATCH($C1802,'Policy Characteristics'!$C:$C,0)))</f>
        <v>% of BAU price</v>
      </c>
      <c r="P1802" s="7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76" t="str">
        <f>IF(ISBLANK(INDEX('Policy Characteristics'!K:K,MATCH($C1802,'Policy Characteristics'!$C:$C,0))),"",INDEX('Policy Characteristics'!K:K,MATCH($C1802,'Policy Characteristics'!$C:$C,0)))</f>
        <v>fuels.html#fuel-taxes</v>
      </c>
      <c r="R1802" s="76" t="str">
        <f>IF(ISBLANK(INDEX('Policy Characteristics'!L:L,MATCH($C1802,'Policy Characteristics'!$C:$C,0))),"",INDEX('Policy Characteristics'!L:L,MATCH($C1802,'Policy Characteristics'!$C:$C,0)))</f>
        <v>fuel-taxes.html</v>
      </c>
    </row>
    <row r="1803" spans="1:18" x14ac:dyDescent="0.25">
      <c r="A1803" s="76" t="str">
        <f>IF(ISBLANK(INDEX('Policy Characteristics'!A:A,MATCH($C1803,'Policy Characteristics'!$C:$C,0))),"",INDEX('Policy Characteristics'!A:A,MATCH($C1803,'Policy Characteristics'!$C:$C,0)))</f>
        <v>Cross-Sector</v>
      </c>
      <c r="B1803" s="200" t="str">
        <f>IF(ISBLANK(INDEX('Policy Characteristics'!B:B,MATCH($C1803,'Policy Characteristics'!$C:$C,0))),"",INDEX('Policy Characteristics'!B:B,MATCH($C1803,'Policy Characteristics'!$C:$C,0)))</f>
        <v>Fuel Taxes or Subsidies</v>
      </c>
      <c r="C1803" s="208" t="str">
        <f t="shared" si="55"/>
        <v>Additional Fuel Tax or Subsidy Rate by Fuel</v>
      </c>
      <c r="D1803" s="78" t="s">
        <v>710</v>
      </c>
      <c r="E1803" s="88" t="s">
        <v>735</v>
      </c>
      <c r="F1803" s="78" t="s">
        <v>714</v>
      </c>
      <c r="G1803" s="88" t="s">
        <v>728</v>
      </c>
      <c r="H1803" s="15">
        <v>2397</v>
      </c>
      <c r="I1803" s="201" t="s">
        <v>44</v>
      </c>
      <c r="J1803" s="202" t="str">
        <f>IF(ISBLANK(INDEX('Policy Characteristics'!D:D,MATCH($C1803,'Policy Characteristics'!$C:$C,0))),"",INDEX('Policy Characteristics'!D:D,MATCH($C1803,'Policy Characteristics'!$C:$C,0)))</f>
        <v>Fuel Taxes or Subsidies</v>
      </c>
      <c r="K1803" s="76" t="str">
        <f>IF(ISBLANK(INDEX('Policy Characteristics'!E:E,MATCH($C1803,'Policy Characteristics'!$C:$C,0))),"",INDEX('Policy Characteristics'!E:E,MATCH($C1803,'Policy Characteristics'!$C:$C,0)))</f>
        <v>cross fuel tax</v>
      </c>
      <c r="L1803" s="205">
        <f>IF(ISBLANK(INDEX('Policy Characteristics'!F:F,MATCH($C1803,'Policy Characteristics'!$C:$C,0))),"",INDEX('Policy Characteristics'!F:F,MATCH($C1803,'Policy Characteristics'!$C:$C,0)))</f>
        <v>-0.9</v>
      </c>
      <c r="M1803" s="205">
        <f>IF(ISBLANK(INDEX('Policy Characteristics'!G:G,MATCH($C1803,'Policy Characteristics'!$C:$C,0))),"",INDEX('Policy Characteristics'!G:G,MATCH($C1803,'Policy Characteristics'!$C:$C,0)))</f>
        <v>0.9</v>
      </c>
      <c r="N1803" s="205">
        <f>IF(ISBLANK(INDEX('Policy Characteristics'!H:H,MATCH($C1803,'Policy Characteristics'!$C:$C,0))),"",INDEX('Policy Characteristics'!H:H,MATCH($C1803,'Policy Characteristics'!$C:$C,0)))</f>
        <v>0.01</v>
      </c>
      <c r="O1803" s="76" t="str">
        <f>IF(ISBLANK(INDEX('Policy Characteristics'!I:I,MATCH($C1803,'Policy Characteristics'!$C:$C,0))),"",INDEX('Policy Characteristics'!I:I,MATCH($C1803,'Policy Characteristics'!$C:$C,0)))</f>
        <v>% of BAU price</v>
      </c>
      <c r="P1803" s="7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76" t="str">
        <f>IF(ISBLANK(INDEX('Policy Characteristics'!K:K,MATCH($C1803,'Policy Characteristics'!$C:$C,0))),"",INDEX('Policy Characteristics'!K:K,MATCH($C1803,'Policy Characteristics'!$C:$C,0)))</f>
        <v>fuels.html#fuel-taxes</v>
      </c>
      <c r="R1803" s="76" t="str">
        <f>IF(ISBLANK(INDEX('Policy Characteristics'!L:L,MATCH($C1803,'Policy Characteristics'!$C:$C,0))),"",INDEX('Policy Characteristics'!L:L,MATCH($C1803,'Policy Characteristics'!$C:$C,0)))</f>
        <v>fuel-taxes.html</v>
      </c>
    </row>
    <row r="1804" spans="1:18" x14ac:dyDescent="0.25">
      <c r="A1804" s="76" t="str">
        <f>IF(ISBLANK(INDEX('Policy Characteristics'!A:A,MATCH($C1804,'Policy Characteristics'!$C:$C,0))),"",INDEX('Policy Characteristics'!A:A,MATCH($C1804,'Policy Characteristics'!$C:$C,0)))</f>
        <v>Cross-Sector</v>
      </c>
      <c r="B1804" s="200" t="str">
        <f>IF(ISBLANK(INDEX('Policy Characteristics'!B:B,MATCH($C1804,'Policy Characteristics'!$C:$C,0))),"",INDEX('Policy Characteristics'!B:B,MATCH($C1804,'Policy Characteristics'!$C:$C,0)))</f>
        <v>Fuel Taxes or Subsidies</v>
      </c>
      <c r="C1804" s="208" t="str">
        <f t="shared" si="55"/>
        <v>Additional Fuel Tax or Subsidy Rate by Fuel</v>
      </c>
      <c r="D1804" s="78" t="s">
        <v>711</v>
      </c>
      <c r="E1804" s="88" t="s">
        <v>735</v>
      </c>
      <c r="F1804" s="78" t="s">
        <v>715</v>
      </c>
      <c r="G1804" s="88" t="s">
        <v>728</v>
      </c>
      <c r="H1804" s="15">
        <v>2398</v>
      </c>
      <c r="I1804" s="201" t="s">
        <v>44</v>
      </c>
      <c r="J1804" s="202" t="str">
        <f>IF(ISBLANK(INDEX('Policy Characteristics'!D:D,MATCH($C1804,'Policy Characteristics'!$C:$C,0))),"",INDEX('Policy Characteristics'!D:D,MATCH($C1804,'Policy Characteristics'!$C:$C,0)))</f>
        <v>Fuel Taxes or Subsidies</v>
      </c>
      <c r="K1804" s="76" t="str">
        <f>IF(ISBLANK(INDEX('Policy Characteristics'!E:E,MATCH($C1804,'Policy Characteristics'!$C:$C,0))),"",INDEX('Policy Characteristics'!E:E,MATCH($C1804,'Policy Characteristics'!$C:$C,0)))</f>
        <v>cross fuel tax</v>
      </c>
      <c r="L1804" s="205">
        <f>IF(ISBLANK(INDEX('Policy Characteristics'!F:F,MATCH($C1804,'Policy Characteristics'!$C:$C,0))),"",INDEX('Policy Characteristics'!F:F,MATCH($C1804,'Policy Characteristics'!$C:$C,0)))</f>
        <v>-0.9</v>
      </c>
      <c r="M1804" s="205">
        <f>IF(ISBLANK(INDEX('Policy Characteristics'!G:G,MATCH($C1804,'Policy Characteristics'!$C:$C,0))),"",INDEX('Policy Characteristics'!G:G,MATCH($C1804,'Policy Characteristics'!$C:$C,0)))</f>
        <v>0.9</v>
      </c>
      <c r="N1804" s="205">
        <f>IF(ISBLANK(INDEX('Policy Characteristics'!H:H,MATCH($C1804,'Policy Characteristics'!$C:$C,0))),"",INDEX('Policy Characteristics'!H:H,MATCH($C1804,'Policy Characteristics'!$C:$C,0)))</f>
        <v>0.01</v>
      </c>
      <c r="O1804" s="76" t="str">
        <f>IF(ISBLANK(INDEX('Policy Characteristics'!I:I,MATCH($C1804,'Policy Characteristics'!$C:$C,0))),"",INDEX('Policy Characteristics'!I:I,MATCH($C1804,'Policy Characteristics'!$C:$C,0)))</f>
        <v>% of BAU price</v>
      </c>
      <c r="P1804" s="7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76" t="str">
        <f>IF(ISBLANK(INDEX('Policy Characteristics'!K:K,MATCH($C1804,'Policy Characteristics'!$C:$C,0))),"",INDEX('Policy Characteristics'!K:K,MATCH($C1804,'Policy Characteristics'!$C:$C,0)))</f>
        <v>fuels.html#fuel-taxes</v>
      </c>
      <c r="R1804" s="76" t="str">
        <f>IF(ISBLANK(INDEX('Policy Characteristics'!L:L,MATCH($C1804,'Policy Characteristics'!$C:$C,0))),"",INDEX('Policy Characteristics'!L:L,MATCH($C1804,'Policy Characteristics'!$C:$C,0)))</f>
        <v>fuel-taxes.html</v>
      </c>
    </row>
    <row r="1805" spans="1:18" s="76" customFormat="1" x14ac:dyDescent="0.25">
      <c r="A1805" s="76" t="str">
        <f>IF(ISBLANK(INDEX('Policy Characteristics'!A:A,MATCH($C1805,'Policy Characteristics'!$C:$C,0))),"",INDEX('Policy Characteristics'!A:A,MATCH($C1805,'Policy Characteristics'!$C:$C,0)))</f>
        <v>Cross-Sector</v>
      </c>
      <c r="B1805" s="200" t="str">
        <f>IF(ISBLANK(INDEX('Policy Characteristics'!B:B,MATCH($C1805,'Policy Characteristics'!$C:$C,0))),"",INDEX('Policy Characteristics'!B:B,MATCH($C1805,'Policy Characteristics'!$C:$C,0)))</f>
        <v>Fuel Taxes or Subsidies</v>
      </c>
      <c r="C1805" s="208" t="str">
        <f t="shared" si="55"/>
        <v>Additional Fuel Tax or Subsidy Rate by Fuel</v>
      </c>
      <c r="D1805" s="88" t="s">
        <v>52</v>
      </c>
      <c r="E1805" s="88" t="s">
        <v>1888</v>
      </c>
      <c r="F1805" s="88" t="s">
        <v>93</v>
      </c>
      <c r="G1805" s="88" t="s">
        <v>671</v>
      </c>
      <c r="H1805" s="15">
        <v>2399</v>
      </c>
      <c r="I1805" s="213" t="s">
        <v>44</v>
      </c>
      <c r="J1805" s="202" t="str">
        <f>IF(ISBLANK(INDEX('Policy Characteristics'!D:D,MATCH($C1805,'Policy Characteristics'!$C:$C,0))),"",INDEX('Policy Characteristics'!D:D,MATCH($C1805,'Policy Characteristics'!$C:$C,0)))</f>
        <v>Fuel Taxes or Subsidies</v>
      </c>
      <c r="K1805" s="76" t="str">
        <f>IF(ISBLANK(INDEX('Policy Characteristics'!E:E,MATCH($C1805,'Policy Characteristics'!$C:$C,0))),"",INDEX('Policy Characteristics'!E:E,MATCH($C1805,'Policy Characteristics'!$C:$C,0)))</f>
        <v>cross fuel tax</v>
      </c>
      <c r="L1805" s="205">
        <f>IF(ISBLANK(INDEX('Policy Characteristics'!F:F,MATCH($C1805,'Policy Characteristics'!$C:$C,0))),"",INDEX('Policy Characteristics'!F:F,MATCH($C1805,'Policy Characteristics'!$C:$C,0)))</f>
        <v>-0.9</v>
      </c>
      <c r="M1805" s="205">
        <f>IF(ISBLANK(INDEX('Policy Characteristics'!G:G,MATCH($C1805,'Policy Characteristics'!$C:$C,0))),"",INDEX('Policy Characteristics'!G:G,MATCH($C1805,'Policy Characteristics'!$C:$C,0)))</f>
        <v>0.9</v>
      </c>
      <c r="N1805" s="205">
        <f>IF(ISBLANK(INDEX('Policy Characteristics'!H:H,MATCH($C1805,'Policy Characteristics'!$C:$C,0))),"",INDEX('Policy Characteristics'!H:H,MATCH($C1805,'Policy Characteristics'!$C:$C,0)))</f>
        <v>0.01</v>
      </c>
      <c r="O1805" s="76" t="str">
        <f>IF(ISBLANK(INDEX('Policy Characteristics'!I:I,MATCH($C1805,'Policy Characteristics'!$C:$C,0))),"",INDEX('Policy Characteristics'!I:I,MATCH($C1805,'Policy Characteristics'!$C:$C,0)))</f>
        <v>% of BAU price</v>
      </c>
      <c r="P1805" s="7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76" t="str">
        <f>IF(ISBLANK(INDEX('Policy Characteristics'!K:K,MATCH($C1805,'Policy Characteristics'!$C:$C,0))),"",INDEX('Policy Characteristics'!K:K,MATCH($C1805,'Policy Characteristics'!$C:$C,0)))</f>
        <v>fuels.html#fuel-taxes</v>
      </c>
      <c r="R1805" s="76" t="str">
        <f>IF(ISBLANK(INDEX('Policy Characteristics'!L:L,MATCH($C1805,'Policy Characteristics'!$C:$C,0))),"",INDEX('Policy Characteristics'!L:L,MATCH($C1805,'Policy Characteristics'!$C:$C,0)))</f>
        <v>fuel-taxes.html</v>
      </c>
    </row>
    <row r="1806" spans="1:18" s="76" customFormat="1" x14ac:dyDescent="0.25">
      <c r="A1806" s="76" t="str">
        <f>IF(ISBLANK(INDEX('Policy Characteristics'!A:A,MATCH($C1806,'Policy Characteristics'!$C:$C,0))),"",INDEX('Policy Characteristics'!A:A,MATCH($C1806,'Policy Characteristics'!$C:$C,0)))</f>
        <v>Cross-Sector</v>
      </c>
      <c r="B1806" s="200" t="str">
        <f>IF(ISBLANK(INDEX('Policy Characteristics'!B:B,MATCH($C1806,'Policy Characteristics'!$C:$C,0))),"",INDEX('Policy Characteristics'!B:B,MATCH($C1806,'Policy Characteristics'!$C:$C,0)))</f>
        <v>Fuel Taxes or Subsidies</v>
      </c>
      <c r="C1806" s="208" t="str">
        <f t="shared" si="55"/>
        <v>Additional Fuel Tax or Subsidy Rate by Fuel</v>
      </c>
      <c r="D1806" s="78" t="s">
        <v>447</v>
      </c>
      <c r="E1806" s="88" t="s">
        <v>1888</v>
      </c>
      <c r="F1806" s="78" t="s">
        <v>444</v>
      </c>
      <c r="G1806" s="88" t="s">
        <v>671</v>
      </c>
      <c r="H1806" s="15">
        <v>2400</v>
      </c>
      <c r="I1806" s="213" t="s">
        <v>44</v>
      </c>
      <c r="J1806" s="202" t="str">
        <f>IF(ISBLANK(INDEX('Policy Characteristics'!D:D,MATCH($C1806,'Policy Characteristics'!$C:$C,0))),"",INDEX('Policy Characteristics'!D:D,MATCH($C1806,'Policy Characteristics'!$C:$C,0)))</f>
        <v>Fuel Taxes or Subsidies</v>
      </c>
      <c r="K1806" s="76" t="str">
        <f>IF(ISBLANK(INDEX('Policy Characteristics'!E:E,MATCH($C1806,'Policy Characteristics'!$C:$C,0))),"",INDEX('Policy Characteristics'!E:E,MATCH($C1806,'Policy Characteristics'!$C:$C,0)))</f>
        <v>cross fuel tax</v>
      </c>
      <c r="L1806" s="205">
        <f>IF(ISBLANK(INDEX('Policy Characteristics'!F:F,MATCH($C1806,'Policy Characteristics'!$C:$C,0))),"",INDEX('Policy Characteristics'!F:F,MATCH($C1806,'Policy Characteristics'!$C:$C,0)))</f>
        <v>-0.9</v>
      </c>
      <c r="M1806" s="205">
        <f>IF(ISBLANK(INDEX('Policy Characteristics'!G:G,MATCH($C1806,'Policy Characteristics'!$C:$C,0))),"",INDEX('Policy Characteristics'!G:G,MATCH($C1806,'Policy Characteristics'!$C:$C,0)))</f>
        <v>0.9</v>
      </c>
      <c r="N1806" s="205">
        <f>IF(ISBLANK(INDEX('Policy Characteristics'!H:H,MATCH($C1806,'Policy Characteristics'!$C:$C,0))),"",INDEX('Policy Characteristics'!H:H,MATCH($C1806,'Policy Characteristics'!$C:$C,0)))</f>
        <v>0.01</v>
      </c>
      <c r="O1806" s="76" t="str">
        <f>IF(ISBLANK(INDEX('Policy Characteristics'!I:I,MATCH($C1806,'Policy Characteristics'!$C:$C,0))),"",INDEX('Policy Characteristics'!I:I,MATCH($C1806,'Policy Characteristics'!$C:$C,0)))</f>
        <v>% of BAU price</v>
      </c>
      <c r="P1806" s="7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76" t="str">
        <f>IF(ISBLANK(INDEX('Policy Characteristics'!K:K,MATCH($C1806,'Policy Characteristics'!$C:$C,0))),"",INDEX('Policy Characteristics'!K:K,MATCH($C1806,'Policy Characteristics'!$C:$C,0)))</f>
        <v>fuels.html#fuel-taxes</v>
      </c>
      <c r="R1806" s="76" t="str">
        <f>IF(ISBLANK(INDEX('Policy Characteristics'!L:L,MATCH($C1806,'Policy Characteristics'!$C:$C,0))),"",INDEX('Policy Characteristics'!L:L,MATCH($C1806,'Policy Characteristics'!$C:$C,0)))</f>
        <v>fuel-taxes.html</v>
      </c>
    </row>
    <row r="1807" spans="1:18" s="76" customFormat="1" x14ac:dyDescent="0.25">
      <c r="A1807" s="76" t="str">
        <f>IF(ISBLANK(INDEX('Policy Characteristics'!A:A,MATCH($C1807,'Policy Characteristics'!$C:$C,0))),"",INDEX('Policy Characteristics'!A:A,MATCH($C1807,'Policy Characteristics'!$C:$C,0)))</f>
        <v>Cross-Sector</v>
      </c>
      <c r="B1807" s="200" t="str">
        <f>IF(ISBLANK(INDEX('Policy Characteristics'!B:B,MATCH($C1807,'Policy Characteristics'!$C:$C,0))),"",INDEX('Policy Characteristics'!B:B,MATCH($C1807,'Policy Characteristics'!$C:$C,0)))</f>
        <v>Fuel Taxes or Subsidies</v>
      </c>
      <c r="C1807" s="208" t="str">
        <f t="shared" si="55"/>
        <v>Additional Fuel Tax or Subsidy Rate by Fuel</v>
      </c>
      <c r="D1807" s="78" t="s">
        <v>46</v>
      </c>
      <c r="E1807" s="88" t="s">
        <v>1888</v>
      </c>
      <c r="F1807" s="78" t="s">
        <v>87</v>
      </c>
      <c r="G1807" s="88" t="s">
        <v>671</v>
      </c>
      <c r="H1807" s="15">
        <v>2401</v>
      </c>
      <c r="I1807" s="213" t="s">
        <v>44</v>
      </c>
      <c r="J1807" s="202" t="str">
        <f>IF(ISBLANK(INDEX('Policy Characteristics'!D:D,MATCH($C1807,'Policy Characteristics'!$C:$C,0))),"",INDEX('Policy Characteristics'!D:D,MATCH($C1807,'Policy Characteristics'!$C:$C,0)))</f>
        <v>Fuel Taxes or Subsidies</v>
      </c>
      <c r="K1807" s="76" t="str">
        <f>IF(ISBLANK(INDEX('Policy Characteristics'!E:E,MATCH($C1807,'Policy Characteristics'!$C:$C,0))),"",INDEX('Policy Characteristics'!E:E,MATCH($C1807,'Policy Characteristics'!$C:$C,0)))</f>
        <v>cross fuel tax</v>
      </c>
      <c r="L1807" s="205">
        <f>IF(ISBLANK(INDEX('Policy Characteristics'!F:F,MATCH($C1807,'Policy Characteristics'!$C:$C,0))),"",INDEX('Policy Characteristics'!F:F,MATCH($C1807,'Policy Characteristics'!$C:$C,0)))</f>
        <v>-0.9</v>
      </c>
      <c r="M1807" s="205">
        <f>IF(ISBLANK(INDEX('Policy Characteristics'!G:G,MATCH($C1807,'Policy Characteristics'!$C:$C,0))),"",INDEX('Policy Characteristics'!G:G,MATCH($C1807,'Policy Characteristics'!$C:$C,0)))</f>
        <v>0.9</v>
      </c>
      <c r="N1807" s="205">
        <f>IF(ISBLANK(INDEX('Policy Characteristics'!H:H,MATCH($C1807,'Policy Characteristics'!$C:$C,0))),"",INDEX('Policy Characteristics'!H:H,MATCH($C1807,'Policy Characteristics'!$C:$C,0)))</f>
        <v>0.01</v>
      </c>
      <c r="O1807" s="76" t="str">
        <f>IF(ISBLANK(INDEX('Policy Characteristics'!I:I,MATCH($C1807,'Policy Characteristics'!$C:$C,0))),"",INDEX('Policy Characteristics'!I:I,MATCH($C1807,'Policy Characteristics'!$C:$C,0)))</f>
        <v>% of BAU price</v>
      </c>
      <c r="P1807" s="7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76" t="str">
        <f>IF(ISBLANK(INDEX('Policy Characteristics'!K:K,MATCH($C1807,'Policy Characteristics'!$C:$C,0))),"",INDEX('Policy Characteristics'!K:K,MATCH($C1807,'Policy Characteristics'!$C:$C,0)))</f>
        <v>fuels.html#fuel-taxes</v>
      </c>
      <c r="R1807" s="76" t="str">
        <f>IF(ISBLANK(INDEX('Policy Characteristics'!L:L,MATCH($C1807,'Policy Characteristics'!$C:$C,0))),"",INDEX('Policy Characteristics'!L:L,MATCH($C1807,'Policy Characteristics'!$C:$C,0)))</f>
        <v>fuel-taxes.html</v>
      </c>
    </row>
    <row r="1808" spans="1:18" s="76" customFormat="1" x14ac:dyDescent="0.25">
      <c r="A1808" s="76" t="str">
        <f>IF(ISBLANK(INDEX('Policy Characteristics'!A:A,MATCH($C1808,'Policy Characteristics'!$C:$C,0))),"",INDEX('Policy Characteristics'!A:A,MATCH($C1808,'Policy Characteristics'!$C:$C,0)))</f>
        <v>Cross-Sector</v>
      </c>
      <c r="B1808" s="200" t="str">
        <f>IF(ISBLANK(INDEX('Policy Characteristics'!B:B,MATCH($C1808,'Policy Characteristics'!$C:$C,0))),"",INDEX('Policy Characteristics'!B:B,MATCH($C1808,'Policy Characteristics'!$C:$C,0)))</f>
        <v>Fuel Taxes or Subsidies</v>
      </c>
      <c r="C1808" s="208" t="str">
        <f t="shared" si="55"/>
        <v>Additional Fuel Tax or Subsidy Rate by Fuel</v>
      </c>
      <c r="D1808" s="78" t="s">
        <v>47</v>
      </c>
      <c r="E1808" s="88" t="s">
        <v>1888</v>
      </c>
      <c r="F1808" s="78" t="s">
        <v>88</v>
      </c>
      <c r="G1808" s="88" t="s">
        <v>671</v>
      </c>
      <c r="H1808" s="15">
        <v>2402</v>
      </c>
      <c r="I1808" s="213" t="s">
        <v>44</v>
      </c>
      <c r="J1808" s="202" t="str">
        <f>IF(ISBLANK(INDEX('Policy Characteristics'!D:D,MATCH($C1808,'Policy Characteristics'!$C:$C,0))),"",INDEX('Policy Characteristics'!D:D,MATCH($C1808,'Policy Characteristics'!$C:$C,0)))</f>
        <v>Fuel Taxes or Subsidies</v>
      </c>
      <c r="K1808" s="76" t="str">
        <f>IF(ISBLANK(INDEX('Policy Characteristics'!E:E,MATCH($C1808,'Policy Characteristics'!$C:$C,0))),"",INDEX('Policy Characteristics'!E:E,MATCH($C1808,'Policy Characteristics'!$C:$C,0)))</f>
        <v>cross fuel tax</v>
      </c>
      <c r="L1808" s="205">
        <f>IF(ISBLANK(INDEX('Policy Characteristics'!F:F,MATCH($C1808,'Policy Characteristics'!$C:$C,0))),"",INDEX('Policy Characteristics'!F:F,MATCH($C1808,'Policy Characteristics'!$C:$C,0)))</f>
        <v>-0.9</v>
      </c>
      <c r="M1808" s="205">
        <f>IF(ISBLANK(INDEX('Policy Characteristics'!G:G,MATCH($C1808,'Policy Characteristics'!$C:$C,0))),"",INDEX('Policy Characteristics'!G:G,MATCH($C1808,'Policy Characteristics'!$C:$C,0)))</f>
        <v>0.9</v>
      </c>
      <c r="N1808" s="205">
        <f>IF(ISBLANK(INDEX('Policy Characteristics'!H:H,MATCH($C1808,'Policy Characteristics'!$C:$C,0))),"",INDEX('Policy Characteristics'!H:H,MATCH($C1808,'Policy Characteristics'!$C:$C,0)))</f>
        <v>0.01</v>
      </c>
      <c r="O1808" s="76" t="str">
        <f>IF(ISBLANK(INDEX('Policy Characteristics'!I:I,MATCH($C1808,'Policy Characteristics'!$C:$C,0))),"",INDEX('Policy Characteristics'!I:I,MATCH($C1808,'Policy Characteristics'!$C:$C,0)))</f>
        <v>% of BAU price</v>
      </c>
      <c r="P1808" s="7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76" t="str">
        <f>IF(ISBLANK(INDEX('Policy Characteristics'!K:K,MATCH($C1808,'Policy Characteristics'!$C:$C,0))),"",INDEX('Policy Characteristics'!K:K,MATCH($C1808,'Policy Characteristics'!$C:$C,0)))</f>
        <v>fuels.html#fuel-taxes</v>
      </c>
      <c r="R1808" s="76" t="str">
        <f>IF(ISBLANK(INDEX('Policy Characteristics'!L:L,MATCH($C1808,'Policy Characteristics'!$C:$C,0))),"",INDEX('Policy Characteristics'!L:L,MATCH($C1808,'Policy Characteristics'!$C:$C,0)))</f>
        <v>fuel-taxes.html</v>
      </c>
    </row>
    <row r="1809" spans="1:18" s="76" customFormat="1" x14ac:dyDescent="0.25">
      <c r="A1809" s="76" t="str">
        <f>IF(ISBLANK(INDEX('Policy Characteristics'!A:A,MATCH($C1809,'Policy Characteristics'!$C:$C,0))),"",INDEX('Policy Characteristics'!A:A,MATCH($C1809,'Policy Characteristics'!$C:$C,0)))</f>
        <v>Cross-Sector</v>
      </c>
      <c r="B1809" s="200" t="str">
        <f>IF(ISBLANK(INDEX('Policy Characteristics'!B:B,MATCH($C1809,'Policy Characteristics'!$C:$C,0))),"",INDEX('Policy Characteristics'!B:B,MATCH($C1809,'Policy Characteristics'!$C:$C,0)))</f>
        <v>Fuel Taxes or Subsidies</v>
      </c>
      <c r="C1809" s="208" t="str">
        <f t="shared" si="55"/>
        <v>Additional Fuel Tax or Subsidy Rate by Fuel</v>
      </c>
      <c r="D1809" s="78" t="s">
        <v>51</v>
      </c>
      <c r="E1809" s="88" t="s">
        <v>1888</v>
      </c>
      <c r="F1809" s="78" t="s">
        <v>92</v>
      </c>
      <c r="G1809" s="88" t="s">
        <v>671</v>
      </c>
      <c r="H1809" s="15">
        <v>2403</v>
      </c>
      <c r="I1809" s="213" t="s">
        <v>44</v>
      </c>
      <c r="J1809" s="202" t="str">
        <f>IF(ISBLANK(INDEX('Policy Characteristics'!D:D,MATCH($C1809,'Policy Characteristics'!$C:$C,0))),"",INDEX('Policy Characteristics'!D:D,MATCH($C1809,'Policy Characteristics'!$C:$C,0)))</f>
        <v>Fuel Taxes or Subsidies</v>
      </c>
      <c r="K1809" s="76" t="str">
        <f>IF(ISBLANK(INDEX('Policy Characteristics'!E:E,MATCH($C1809,'Policy Characteristics'!$C:$C,0))),"",INDEX('Policy Characteristics'!E:E,MATCH($C1809,'Policy Characteristics'!$C:$C,0)))</f>
        <v>cross fuel tax</v>
      </c>
      <c r="L1809" s="205">
        <f>IF(ISBLANK(INDEX('Policy Characteristics'!F:F,MATCH($C1809,'Policy Characteristics'!$C:$C,0))),"",INDEX('Policy Characteristics'!F:F,MATCH($C1809,'Policy Characteristics'!$C:$C,0)))</f>
        <v>-0.9</v>
      </c>
      <c r="M1809" s="205">
        <f>IF(ISBLANK(INDEX('Policy Characteristics'!G:G,MATCH($C1809,'Policy Characteristics'!$C:$C,0))),"",INDEX('Policy Characteristics'!G:G,MATCH($C1809,'Policy Characteristics'!$C:$C,0)))</f>
        <v>0.9</v>
      </c>
      <c r="N1809" s="205">
        <f>IF(ISBLANK(INDEX('Policy Characteristics'!H:H,MATCH($C1809,'Policy Characteristics'!$C:$C,0))),"",INDEX('Policy Characteristics'!H:H,MATCH($C1809,'Policy Characteristics'!$C:$C,0)))</f>
        <v>0.01</v>
      </c>
      <c r="O1809" s="76" t="str">
        <f>IF(ISBLANK(INDEX('Policy Characteristics'!I:I,MATCH($C1809,'Policy Characteristics'!$C:$C,0))),"",INDEX('Policy Characteristics'!I:I,MATCH($C1809,'Policy Characteristics'!$C:$C,0)))</f>
        <v>% of BAU price</v>
      </c>
      <c r="P1809" s="7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76" t="str">
        <f>IF(ISBLANK(INDEX('Policy Characteristics'!K:K,MATCH($C1809,'Policy Characteristics'!$C:$C,0))),"",INDEX('Policy Characteristics'!K:K,MATCH($C1809,'Policy Characteristics'!$C:$C,0)))</f>
        <v>fuels.html#fuel-taxes</v>
      </c>
      <c r="R1809" s="76" t="str">
        <f>IF(ISBLANK(INDEX('Policy Characteristics'!L:L,MATCH($C1809,'Policy Characteristics'!$C:$C,0))),"",INDEX('Policy Characteristics'!L:L,MATCH($C1809,'Policy Characteristics'!$C:$C,0)))</f>
        <v>fuel-taxes.html</v>
      </c>
    </row>
    <row r="1810" spans="1:18" s="76" customFormat="1" x14ac:dyDescent="0.25">
      <c r="A1810" s="76" t="str">
        <f>IF(ISBLANK(INDEX('Policy Characteristics'!A:A,MATCH($C1810,'Policy Characteristics'!$C:$C,0))),"",INDEX('Policy Characteristics'!A:A,MATCH($C1810,'Policy Characteristics'!$C:$C,0)))</f>
        <v>Cross-Sector</v>
      </c>
      <c r="B1810" s="200" t="str">
        <f>IF(ISBLANK(INDEX('Policy Characteristics'!B:B,MATCH($C1810,'Policy Characteristics'!$C:$C,0))),"",INDEX('Policy Characteristics'!B:B,MATCH($C1810,'Policy Characteristics'!$C:$C,0)))</f>
        <v>Fuel Taxes or Subsidies</v>
      </c>
      <c r="C1810" s="208" t="str">
        <f t="shared" si="55"/>
        <v>Additional Fuel Tax or Subsidy Rate by Fuel</v>
      </c>
      <c r="D1810" s="78" t="s">
        <v>53</v>
      </c>
      <c r="E1810" s="88" t="s">
        <v>1888</v>
      </c>
      <c r="F1810" s="78" t="s">
        <v>95</v>
      </c>
      <c r="G1810" s="88" t="s">
        <v>671</v>
      </c>
      <c r="H1810" s="15">
        <v>2404</v>
      </c>
      <c r="I1810" s="213" t="s">
        <v>44</v>
      </c>
      <c r="J1810" s="202" t="str">
        <f>IF(ISBLANK(INDEX('Policy Characteristics'!D:D,MATCH($C1810,'Policy Characteristics'!$C:$C,0))),"",INDEX('Policy Characteristics'!D:D,MATCH($C1810,'Policy Characteristics'!$C:$C,0)))</f>
        <v>Fuel Taxes or Subsidies</v>
      </c>
      <c r="K1810" s="76" t="str">
        <f>IF(ISBLANK(INDEX('Policy Characteristics'!E:E,MATCH($C1810,'Policy Characteristics'!$C:$C,0))),"",INDEX('Policy Characteristics'!E:E,MATCH($C1810,'Policy Characteristics'!$C:$C,0)))</f>
        <v>cross fuel tax</v>
      </c>
      <c r="L1810" s="205">
        <f>IF(ISBLANK(INDEX('Policy Characteristics'!F:F,MATCH($C1810,'Policy Characteristics'!$C:$C,0))),"",INDEX('Policy Characteristics'!F:F,MATCH($C1810,'Policy Characteristics'!$C:$C,0)))</f>
        <v>-0.9</v>
      </c>
      <c r="M1810" s="205">
        <f>IF(ISBLANK(INDEX('Policy Characteristics'!G:G,MATCH($C1810,'Policy Characteristics'!$C:$C,0))),"",INDEX('Policy Characteristics'!G:G,MATCH($C1810,'Policy Characteristics'!$C:$C,0)))</f>
        <v>0.9</v>
      </c>
      <c r="N1810" s="205">
        <f>IF(ISBLANK(INDEX('Policy Characteristics'!H:H,MATCH($C1810,'Policy Characteristics'!$C:$C,0))),"",INDEX('Policy Characteristics'!H:H,MATCH($C1810,'Policy Characteristics'!$C:$C,0)))</f>
        <v>0.01</v>
      </c>
      <c r="O1810" s="76" t="str">
        <f>IF(ISBLANK(INDEX('Policy Characteristics'!I:I,MATCH($C1810,'Policy Characteristics'!$C:$C,0))),"",INDEX('Policy Characteristics'!I:I,MATCH($C1810,'Policy Characteristics'!$C:$C,0)))</f>
        <v>% of BAU price</v>
      </c>
      <c r="P1810" s="7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76" t="str">
        <f>IF(ISBLANK(INDEX('Policy Characteristics'!K:K,MATCH($C1810,'Policy Characteristics'!$C:$C,0))),"",INDEX('Policy Characteristics'!K:K,MATCH($C1810,'Policy Characteristics'!$C:$C,0)))</f>
        <v>fuels.html#fuel-taxes</v>
      </c>
      <c r="R1810" s="76" t="str">
        <f>IF(ISBLANK(INDEX('Policy Characteristics'!L:L,MATCH($C1810,'Policy Characteristics'!$C:$C,0))),"",INDEX('Policy Characteristics'!L:L,MATCH($C1810,'Policy Characteristics'!$C:$C,0)))</f>
        <v>fuel-taxes.html</v>
      </c>
    </row>
    <row r="1811" spans="1:18" s="76" customFormat="1" x14ac:dyDescent="0.25">
      <c r="A1811" s="76" t="str">
        <f>IF(ISBLANK(INDEX('Policy Characteristics'!A:A,MATCH($C1811,'Policy Characteristics'!$C:$C,0))),"",INDEX('Policy Characteristics'!A:A,MATCH($C1811,'Policy Characteristics'!$C:$C,0)))</f>
        <v>Cross-Sector</v>
      </c>
      <c r="B1811" s="200" t="str">
        <f>IF(ISBLANK(INDEX('Policy Characteristics'!B:B,MATCH($C1811,'Policy Characteristics'!$C:$C,0))),"",INDEX('Policy Characteristics'!B:B,MATCH($C1811,'Policy Characteristics'!$C:$C,0)))</f>
        <v>Fuel Taxes or Subsidies</v>
      </c>
      <c r="C1811" s="208" t="str">
        <f t="shared" si="55"/>
        <v>Additional Fuel Tax or Subsidy Rate by Fuel</v>
      </c>
      <c r="D1811" s="78" t="s">
        <v>54</v>
      </c>
      <c r="E1811" s="88" t="s">
        <v>1888</v>
      </c>
      <c r="F1811" s="78" t="s">
        <v>96</v>
      </c>
      <c r="G1811" s="88" t="s">
        <v>671</v>
      </c>
      <c r="H1811" s="15">
        <v>2405</v>
      </c>
      <c r="I1811" s="213" t="s">
        <v>44</v>
      </c>
      <c r="J1811" s="202" t="str">
        <f>IF(ISBLANK(INDEX('Policy Characteristics'!D:D,MATCH($C1811,'Policy Characteristics'!$C:$C,0))),"",INDEX('Policy Characteristics'!D:D,MATCH($C1811,'Policy Characteristics'!$C:$C,0)))</f>
        <v>Fuel Taxes or Subsidies</v>
      </c>
      <c r="K1811" s="76" t="str">
        <f>IF(ISBLANK(INDEX('Policy Characteristics'!E:E,MATCH($C1811,'Policy Characteristics'!$C:$C,0))),"",INDEX('Policy Characteristics'!E:E,MATCH($C1811,'Policy Characteristics'!$C:$C,0)))</f>
        <v>cross fuel tax</v>
      </c>
      <c r="L1811" s="205">
        <f>IF(ISBLANK(INDEX('Policy Characteristics'!F:F,MATCH($C1811,'Policy Characteristics'!$C:$C,0))),"",INDEX('Policy Characteristics'!F:F,MATCH($C1811,'Policy Characteristics'!$C:$C,0)))</f>
        <v>-0.9</v>
      </c>
      <c r="M1811" s="205">
        <f>IF(ISBLANK(INDEX('Policy Characteristics'!G:G,MATCH($C1811,'Policy Characteristics'!$C:$C,0))),"",INDEX('Policy Characteristics'!G:G,MATCH($C1811,'Policy Characteristics'!$C:$C,0)))</f>
        <v>0.9</v>
      </c>
      <c r="N1811" s="205">
        <f>IF(ISBLANK(INDEX('Policy Characteristics'!H:H,MATCH($C1811,'Policy Characteristics'!$C:$C,0))),"",INDEX('Policy Characteristics'!H:H,MATCH($C1811,'Policy Characteristics'!$C:$C,0)))</f>
        <v>0.01</v>
      </c>
      <c r="O1811" s="76" t="str">
        <f>IF(ISBLANK(INDEX('Policy Characteristics'!I:I,MATCH($C1811,'Policy Characteristics'!$C:$C,0))),"",INDEX('Policy Characteristics'!I:I,MATCH($C1811,'Policy Characteristics'!$C:$C,0)))</f>
        <v>% of BAU price</v>
      </c>
      <c r="P1811" s="7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76" t="str">
        <f>IF(ISBLANK(INDEX('Policy Characteristics'!K:K,MATCH($C1811,'Policy Characteristics'!$C:$C,0))),"",INDEX('Policy Characteristics'!K:K,MATCH($C1811,'Policy Characteristics'!$C:$C,0)))</f>
        <v>fuels.html#fuel-taxes</v>
      </c>
      <c r="R1811" s="76" t="str">
        <f>IF(ISBLANK(INDEX('Policy Characteristics'!L:L,MATCH($C1811,'Policy Characteristics'!$C:$C,0))),"",INDEX('Policy Characteristics'!L:L,MATCH($C1811,'Policy Characteristics'!$C:$C,0)))</f>
        <v>fuel-taxes.html</v>
      </c>
    </row>
    <row r="1812" spans="1:18" s="76" customFormat="1" x14ac:dyDescent="0.25">
      <c r="A1812" s="76" t="str">
        <f>IF(ISBLANK(INDEX('Policy Characteristics'!A:A,MATCH($C1812,'Policy Characteristics'!$C:$C,0))),"",INDEX('Policy Characteristics'!A:A,MATCH($C1812,'Policy Characteristics'!$C:$C,0)))</f>
        <v>Cross-Sector</v>
      </c>
      <c r="B1812" s="200" t="str">
        <f>IF(ISBLANK(INDEX('Policy Characteristics'!B:B,MATCH($C1812,'Policy Characteristics'!$C:$C,0))),"",INDEX('Policy Characteristics'!B:B,MATCH($C1812,'Policy Characteristics'!$C:$C,0)))</f>
        <v>Fuel Taxes or Subsidies</v>
      </c>
      <c r="C1812" s="208" t="str">
        <f t="shared" si="55"/>
        <v>Additional Fuel Tax or Subsidy Rate by Fuel</v>
      </c>
      <c r="D1812" s="78" t="s">
        <v>55</v>
      </c>
      <c r="E1812" s="88" t="s">
        <v>1888</v>
      </c>
      <c r="F1812" s="78" t="s">
        <v>97</v>
      </c>
      <c r="G1812" s="88" t="s">
        <v>671</v>
      </c>
      <c r="H1812" s="15">
        <v>2406</v>
      </c>
      <c r="I1812" s="213" t="s">
        <v>44</v>
      </c>
      <c r="J1812" s="202" t="str">
        <f>IF(ISBLANK(INDEX('Policy Characteristics'!D:D,MATCH($C1812,'Policy Characteristics'!$C:$C,0))),"",INDEX('Policy Characteristics'!D:D,MATCH($C1812,'Policy Characteristics'!$C:$C,0)))</f>
        <v>Fuel Taxes or Subsidies</v>
      </c>
      <c r="K1812" s="76" t="str">
        <f>IF(ISBLANK(INDEX('Policy Characteristics'!E:E,MATCH($C1812,'Policy Characteristics'!$C:$C,0))),"",INDEX('Policy Characteristics'!E:E,MATCH($C1812,'Policy Characteristics'!$C:$C,0)))</f>
        <v>cross fuel tax</v>
      </c>
      <c r="L1812" s="205">
        <f>IF(ISBLANK(INDEX('Policy Characteristics'!F:F,MATCH($C1812,'Policy Characteristics'!$C:$C,0))),"",INDEX('Policy Characteristics'!F:F,MATCH($C1812,'Policy Characteristics'!$C:$C,0)))</f>
        <v>-0.9</v>
      </c>
      <c r="M1812" s="205">
        <f>IF(ISBLANK(INDEX('Policy Characteristics'!G:G,MATCH($C1812,'Policy Characteristics'!$C:$C,0))),"",INDEX('Policy Characteristics'!G:G,MATCH($C1812,'Policy Characteristics'!$C:$C,0)))</f>
        <v>0.9</v>
      </c>
      <c r="N1812" s="205">
        <f>IF(ISBLANK(INDEX('Policy Characteristics'!H:H,MATCH($C1812,'Policy Characteristics'!$C:$C,0))),"",INDEX('Policy Characteristics'!H:H,MATCH($C1812,'Policy Characteristics'!$C:$C,0)))</f>
        <v>0.01</v>
      </c>
      <c r="O1812" s="76" t="str">
        <f>IF(ISBLANK(INDEX('Policy Characteristics'!I:I,MATCH($C1812,'Policy Characteristics'!$C:$C,0))),"",INDEX('Policy Characteristics'!I:I,MATCH($C1812,'Policy Characteristics'!$C:$C,0)))</f>
        <v>% of BAU price</v>
      </c>
      <c r="P1812" s="7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76" t="str">
        <f>IF(ISBLANK(INDEX('Policy Characteristics'!K:K,MATCH($C1812,'Policy Characteristics'!$C:$C,0))),"",INDEX('Policy Characteristics'!K:K,MATCH($C1812,'Policy Characteristics'!$C:$C,0)))</f>
        <v>fuels.html#fuel-taxes</v>
      </c>
      <c r="R1812" s="76" t="str">
        <f>IF(ISBLANK(INDEX('Policy Characteristics'!L:L,MATCH($C1812,'Policy Characteristics'!$C:$C,0))),"",INDEX('Policy Characteristics'!L:L,MATCH($C1812,'Policy Characteristics'!$C:$C,0)))</f>
        <v>fuel-taxes.html</v>
      </c>
    </row>
    <row r="1813" spans="1:18" s="76" customFormat="1" x14ac:dyDescent="0.25">
      <c r="A1813" s="76" t="str">
        <f>IF(ISBLANK(INDEX('Policy Characteristics'!A:A,MATCH($C1813,'Policy Characteristics'!$C:$C,0))),"",INDEX('Policy Characteristics'!A:A,MATCH($C1813,'Policy Characteristics'!$C:$C,0)))</f>
        <v>Cross-Sector</v>
      </c>
      <c r="B1813" s="200" t="str">
        <f>IF(ISBLANK(INDEX('Policy Characteristics'!B:B,MATCH($C1813,'Policy Characteristics'!$C:$C,0))),"",INDEX('Policy Characteristics'!B:B,MATCH($C1813,'Policy Characteristics'!$C:$C,0)))</f>
        <v>Fuel Taxes or Subsidies</v>
      </c>
      <c r="C1813" s="208" t="str">
        <f t="shared" si="55"/>
        <v>Additional Fuel Tax or Subsidy Rate by Fuel</v>
      </c>
      <c r="D1813" s="78" t="s">
        <v>56</v>
      </c>
      <c r="E1813" s="88" t="s">
        <v>1888</v>
      </c>
      <c r="F1813" s="78" t="s">
        <v>98</v>
      </c>
      <c r="G1813" s="88" t="s">
        <v>671</v>
      </c>
      <c r="H1813" s="15">
        <v>2407</v>
      </c>
      <c r="I1813" s="213" t="s">
        <v>44</v>
      </c>
      <c r="J1813" s="202" t="str">
        <f>IF(ISBLANK(INDEX('Policy Characteristics'!D:D,MATCH($C1813,'Policy Characteristics'!$C:$C,0))),"",INDEX('Policy Characteristics'!D:D,MATCH($C1813,'Policy Characteristics'!$C:$C,0)))</f>
        <v>Fuel Taxes or Subsidies</v>
      </c>
      <c r="K1813" s="76" t="str">
        <f>IF(ISBLANK(INDEX('Policy Characteristics'!E:E,MATCH($C1813,'Policy Characteristics'!$C:$C,0))),"",INDEX('Policy Characteristics'!E:E,MATCH($C1813,'Policy Characteristics'!$C:$C,0)))</f>
        <v>cross fuel tax</v>
      </c>
      <c r="L1813" s="205">
        <f>IF(ISBLANK(INDEX('Policy Characteristics'!F:F,MATCH($C1813,'Policy Characteristics'!$C:$C,0))),"",INDEX('Policy Characteristics'!F:F,MATCH($C1813,'Policy Characteristics'!$C:$C,0)))</f>
        <v>-0.9</v>
      </c>
      <c r="M1813" s="205">
        <f>IF(ISBLANK(INDEX('Policy Characteristics'!G:G,MATCH($C1813,'Policy Characteristics'!$C:$C,0))),"",INDEX('Policy Characteristics'!G:G,MATCH($C1813,'Policy Characteristics'!$C:$C,0)))</f>
        <v>0.9</v>
      </c>
      <c r="N1813" s="205">
        <f>IF(ISBLANK(INDEX('Policy Characteristics'!H:H,MATCH($C1813,'Policy Characteristics'!$C:$C,0))),"",INDEX('Policy Characteristics'!H:H,MATCH($C1813,'Policy Characteristics'!$C:$C,0)))</f>
        <v>0.01</v>
      </c>
      <c r="O1813" s="76" t="str">
        <f>IF(ISBLANK(INDEX('Policy Characteristics'!I:I,MATCH($C1813,'Policy Characteristics'!$C:$C,0))),"",INDEX('Policy Characteristics'!I:I,MATCH($C1813,'Policy Characteristics'!$C:$C,0)))</f>
        <v>% of BAU price</v>
      </c>
      <c r="P1813" s="7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76" t="str">
        <f>IF(ISBLANK(INDEX('Policy Characteristics'!K:K,MATCH($C1813,'Policy Characteristics'!$C:$C,0))),"",INDEX('Policy Characteristics'!K:K,MATCH($C1813,'Policy Characteristics'!$C:$C,0)))</f>
        <v>fuels.html#fuel-taxes</v>
      </c>
      <c r="R1813" s="76" t="str">
        <f>IF(ISBLANK(INDEX('Policy Characteristics'!L:L,MATCH($C1813,'Policy Characteristics'!$C:$C,0))),"",INDEX('Policy Characteristics'!L:L,MATCH($C1813,'Policy Characteristics'!$C:$C,0)))</f>
        <v>fuel-taxes.html</v>
      </c>
    </row>
    <row r="1814" spans="1:18" x14ac:dyDescent="0.25">
      <c r="A1814" s="76" t="str">
        <f>IF(ISBLANK(INDEX('Policy Characteristics'!A:A,MATCH($C1814,'Policy Characteristics'!$C:$C,0))),"",INDEX('Policy Characteristics'!A:A,MATCH($C1814,'Policy Characteristics'!$C:$C,0)))</f>
        <v>Cross-Sector</v>
      </c>
      <c r="B1814" s="200" t="str">
        <f>IF(ISBLANK(INDEX('Policy Characteristics'!B:B,MATCH($C1814,'Policy Characteristics'!$C:$C,0))),"",INDEX('Policy Characteristics'!B:B,MATCH($C1814,'Policy Characteristics'!$C:$C,0)))</f>
        <v>Fuel Taxes or Subsidies</v>
      </c>
      <c r="C1814" s="208" t="str">
        <f t="shared" si="55"/>
        <v>Additional Fuel Tax or Subsidy Rate by Fuel</v>
      </c>
      <c r="D1814" s="78" t="s">
        <v>716</v>
      </c>
      <c r="E1814" s="88" t="s">
        <v>1888</v>
      </c>
      <c r="F1814" s="78" t="s">
        <v>717</v>
      </c>
      <c r="G1814" s="88" t="s">
        <v>671</v>
      </c>
      <c r="H1814" s="15">
        <v>2408</v>
      </c>
      <c r="I1814" s="213" t="s">
        <v>44</v>
      </c>
      <c r="J1814" s="202" t="str">
        <f>IF(ISBLANK(INDEX('Policy Characteristics'!D:D,MATCH($C1814,'Policy Characteristics'!$C:$C,0))),"",INDEX('Policy Characteristics'!D:D,MATCH($C1814,'Policy Characteristics'!$C:$C,0)))</f>
        <v>Fuel Taxes or Subsidies</v>
      </c>
      <c r="K1814" s="76" t="str">
        <f>IF(ISBLANK(INDEX('Policy Characteristics'!E:E,MATCH($C1814,'Policy Characteristics'!$C:$C,0))),"",INDEX('Policy Characteristics'!E:E,MATCH($C1814,'Policy Characteristics'!$C:$C,0)))</f>
        <v>cross fuel tax</v>
      </c>
      <c r="L1814" s="205">
        <f>IF(ISBLANK(INDEX('Policy Characteristics'!F:F,MATCH($C1814,'Policy Characteristics'!$C:$C,0))),"",INDEX('Policy Characteristics'!F:F,MATCH($C1814,'Policy Characteristics'!$C:$C,0)))</f>
        <v>-0.9</v>
      </c>
      <c r="M1814" s="205">
        <f>IF(ISBLANK(INDEX('Policy Characteristics'!G:G,MATCH($C1814,'Policy Characteristics'!$C:$C,0))),"",INDEX('Policy Characteristics'!G:G,MATCH($C1814,'Policy Characteristics'!$C:$C,0)))</f>
        <v>0.9</v>
      </c>
      <c r="N1814" s="205">
        <f>IF(ISBLANK(INDEX('Policy Characteristics'!H:H,MATCH($C1814,'Policy Characteristics'!$C:$C,0))),"",INDEX('Policy Characteristics'!H:H,MATCH($C1814,'Policy Characteristics'!$C:$C,0)))</f>
        <v>0.01</v>
      </c>
      <c r="O1814" s="76" t="str">
        <f>IF(ISBLANK(INDEX('Policy Characteristics'!I:I,MATCH($C1814,'Policy Characteristics'!$C:$C,0))),"",INDEX('Policy Characteristics'!I:I,MATCH($C1814,'Policy Characteristics'!$C:$C,0)))</f>
        <v>% of BAU price</v>
      </c>
      <c r="P1814" s="7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76" t="str">
        <f>IF(ISBLANK(INDEX('Policy Characteristics'!K:K,MATCH($C1814,'Policy Characteristics'!$C:$C,0))),"",INDEX('Policy Characteristics'!K:K,MATCH($C1814,'Policy Characteristics'!$C:$C,0)))</f>
        <v>fuels.html#fuel-taxes</v>
      </c>
      <c r="R1814" s="76" t="str">
        <f>IF(ISBLANK(INDEX('Policy Characteristics'!L:L,MATCH($C1814,'Policy Characteristics'!$C:$C,0))),"",INDEX('Policy Characteristics'!L:L,MATCH($C1814,'Policy Characteristics'!$C:$C,0)))</f>
        <v>fuel-taxes.html</v>
      </c>
    </row>
    <row r="1815" spans="1:18" x14ac:dyDescent="0.25">
      <c r="A1815" s="76" t="str">
        <f>IF(ISBLANK(INDEX('Policy Characteristics'!A:A,MATCH($C1815,'Policy Characteristics'!$C:$C,0))),"",INDEX('Policy Characteristics'!A:A,MATCH($C1815,'Policy Characteristics'!$C:$C,0)))</f>
        <v>Cross-Sector</v>
      </c>
      <c r="B1815" s="200" t="str">
        <f>IF(ISBLANK(INDEX('Policy Characteristics'!B:B,MATCH($C1815,'Policy Characteristics'!$C:$C,0))),"",INDEX('Policy Characteristics'!B:B,MATCH($C1815,'Policy Characteristics'!$C:$C,0)))</f>
        <v>Fuel Taxes or Subsidies</v>
      </c>
      <c r="C1815" s="208" t="str">
        <f t="shared" si="55"/>
        <v>Additional Fuel Tax or Subsidy Rate by Fuel</v>
      </c>
      <c r="D1815" s="78" t="s">
        <v>75</v>
      </c>
      <c r="E1815" s="88" t="s">
        <v>1888</v>
      </c>
      <c r="F1815" s="78" t="s">
        <v>99</v>
      </c>
      <c r="G1815" s="88" t="s">
        <v>671</v>
      </c>
      <c r="H1815" s="15">
        <v>2409</v>
      </c>
      <c r="I1815" s="213" t="s">
        <v>44</v>
      </c>
      <c r="J1815" s="202" t="str">
        <f>IF(ISBLANK(INDEX('Policy Characteristics'!D:D,MATCH($C1815,'Policy Characteristics'!$C:$C,0))),"",INDEX('Policy Characteristics'!D:D,MATCH($C1815,'Policy Characteristics'!$C:$C,0)))</f>
        <v>Fuel Taxes or Subsidies</v>
      </c>
      <c r="K1815" s="76" t="str">
        <f>IF(ISBLANK(INDEX('Policy Characteristics'!E:E,MATCH($C1815,'Policy Characteristics'!$C:$C,0))),"",INDEX('Policy Characteristics'!E:E,MATCH($C1815,'Policy Characteristics'!$C:$C,0)))</f>
        <v>cross fuel tax</v>
      </c>
      <c r="L1815" s="205">
        <f>IF(ISBLANK(INDEX('Policy Characteristics'!F:F,MATCH($C1815,'Policy Characteristics'!$C:$C,0))),"",INDEX('Policy Characteristics'!F:F,MATCH($C1815,'Policy Characteristics'!$C:$C,0)))</f>
        <v>-0.9</v>
      </c>
      <c r="M1815" s="205">
        <f>IF(ISBLANK(INDEX('Policy Characteristics'!G:G,MATCH($C1815,'Policy Characteristics'!$C:$C,0))),"",INDEX('Policy Characteristics'!G:G,MATCH($C1815,'Policy Characteristics'!$C:$C,0)))</f>
        <v>0.9</v>
      </c>
      <c r="N1815" s="205">
        <f>IF(ISBLANK(INDEX('Policy Characteristics'!H:H,MATCH($C1815,'Policy Characteristics'!$C:$C,0))),"",INDEX('Policy Characteristics'!H:H,MATCH($C1815,'Policy Characteristics'!$C:$C,0)))</f>
        <v>0.01</v>
      </c>
      <c r="O1815" s="76" t="str">
        <f>IF(ISBLANK(INDEX('Policy Characteristics'!I:I,MATCH($C1815,'Policy Characteristics'!$C:$C,0))),"",INDEX('Policy Characteristics'!I:I,MATCH($C1815,'Policy Characteristics'!$C:$C,0)))</f>
        <v>% of BAU price</v>
      </c>
      <c r="P1815" s="7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76" t="str">
        <f>IF(ISBLANK(INDEX('Policy Characteristics'!K:K,MATCH($C1815,'Policy Characteristics'!$C:$C,0))),"",INDEX('Policy Characteristics'!K:K,MATCH($C1815,'Policy Characteristics'!$C:$C,0)))</f>
        <v>fuels.html#fuel-taxes</v>
      </c>
      <c r="R1815" s="76" t="str">
        <f>IF(ISBLANK(INDEX('Policy Characteristics'!L:L,MATCH($C1815,'Policy Characteristics'!$C:$C,0))),"",INDEX('Policy Characteristics'!L:L,MATCH($C1815,'Policy Characteristics'!$C:$C,0)))</f>
        <v>fuel-taxes.html</v>
      </c>
    </row>
    <row r="1816" spans="1:18" x14ac:dyDescent="0.25">
      <c r="A1816" s="76" t="str">
        <f>IF(ISBLANK(INDEX('Policy Characteristics'!A:A,MATCH($C1816,'Policy Characteristics'!$C:$C,0))),"",INDEX('Policy Characteristics'!A:A,MATCH($C1816,'Policy Characteristics'!$C:$C,0)))</f>
        <v>Cross-Sector</v>
      </c>
      <c r="B1816" s="200" t="str">
        <f>IF(ISBLANK(INDEX('Policy Characteristics'!B:B,MATCH($C1816,'Policy Characteristics'!$C:$C,0))),"",INDEX('Policy Characteristics'!B:B,MATCH($C1816,'Policy Characteristics'!$C:$C,0)))</f>
        <v>Fuel Taxes or Subsidies</v>
      </c>
      <c r="C1816" s="208" t="str">
        <f t="shared" si="55"/>
        <v>Additional Fuel Tax or Subsidy Rate by Fuel</v>
      </c>
      <c r="D1816" s="78" t="s">
        <v>440</v>
      </c>
      <c r="E1816" s="88" t="s">
        <v>1888</v>
      </c>
      <c r="F1816" s="78" t="s">
        <v>441</v>
      </c>
      <c r="G1816" s="88" t="s">
        <v>671</v>
      </c>
      <c r="H1816" s="15">
        <v>2410</v>
      </c>
      <c r="I1816" s="213" t="s">
        <v>44</v>
      </c>
      <c r="J1816" s="202" t="str">
        <f>IF(ISBLANK(INDEX('Policy Characteristics'!D:D,MATCH($C1816,'Policy Characteristics'!$C:$C,0))),"",INDEX('Policy Characteristics'!D:D,MATCH($C1816,'Policy Characteristics'!$C:$C,0)))</f>
        <v>Fuel Taxes or Subsidies</v>
      </c>
      <c r="K1816" s="76" t="str">
        <f>IF(ISBLANK(INDEX('Policy Characteristics'!E:E,MATCH($C1816,'Policy Characteristics'!$C:$C,0))),"",INDEX('Policy Characteristics'!E:E,MATCH($C1816,'Policy Characteristics'!$C:$C,0)))</f>
        <v>cross fuel tax</v>
      </c>
      <c r="L1816" s="205">
        <f>IF(ISBLANK(INDEX('Policy Characteristics'!F:F,MATCH($C1816,'Policy Characteristics'!$C:$C,0))),"",INDEX('Policy Characteristics'!F:F,MATCH($C1816,'Policy Characteristics'!$C:$C,0)))</f>
        <v>-0.9</v>
      </c>
      <c r="M1816" s="205">
        <f>IF(ISBLANK(INDEX('Policy Characteristics'!G:G,MATCH($C1816,'Policy Characteristics'!$C:$C,0))),"",INDEX('Policy Characteristics'!G:G,MATCH($C1816,'Policy Characteristics'!$C:$C,0)))</f>
        <v>0.9</v>
      </c>
      <c r="N1816" s="205">
        <f>IF(ISBLANK(INDEX('Policy Characteristics'!H:H,MATCH($C1816,'Policy Characteristics'!$C:$C,0))),"",INDEX('Policy Characteristics'!H:H,MATCH($C1816,'Policy Characteristics'!$C:$C,0)))</f>
        <v>0.01</v>
      </c>
      <c r="O1816" s="76" t="str">
        <f>IF(ISBLANK(INDEX('Policy Characteristics'!I:I,MATCH($C1816,'Policy Characteristics'!$C:$C,0))),"",INDEX('Policy Characteristics'!I:I,MATCH($C1816,'Policy Characteristics'!$C:$C,0)))</f>
        <v>% of BAU price</v>
      </c>
      <c r="P1816" s="7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76" t="str">
        <f>IF(ISBLANK(INDEX('Policy Characteristics'!K:K,MATCH($C1816,'Policy Characteristics'!$C:$C,0))),"",INDEX('Policy Characteristics'!K:K,MATCH($C1816,'Policy Characteristics'!$C:$C,0)))</f>
        <v>fuels.html#fuel-taxes</v>
      </c>
      <c r="R1816" s="76" t="str">
        <f>IF(ISBLANK(INDEX('Policy Characteristics'!L:L,MATCH($C1816,'Policy Characteristics'!$C:$C,0))),"",INDEX('Policy Characteristics'!L:L,MATCH($C1816,'Policy Characteristics'!$C:$C,0)))</f>
        <v>fuel-taxes.html</v>
      </c>
    </row>
    <row r="1817" spans="1:18" x14ac:dyDescent="0.25">
      <c r="A1817" s="76" t="str">
        <f>IF(ISBLANK(INDEX('Policy Characteristics'!A:A,MATCH($C1817,'Policy Characteristics'!$C:$C,0))),"",INDEX('Policy Characteristics'!A:A,MATCH($C1817,'Policy Characteristics'!$C:$C,0)))</f>
        <v>Cross-Sector</v>
      </c>
      <c r="B1817" s="200" t="str">
        <f>IF(ISBLANK(INDEX('Policy Characteristics'!B:B,MATCH($C1817,'Policy Characteristics'!$C:$C,0))),"",INDEX('Policy Characteristics'!B:B,MATCH($C1817,'Policy Characteristics'!$C:$C,0)))</f>
        <v>Fuel Taxes or Subsidies</v>
      </c>
      <c r="C1817" s="208" t="str">
        <f t="shared" si="55"/>
        <v>Additional Fuel Tax or Subsidy Rate by Fuel</v>
      </c>
      <c r="D1817" s="78" t="s">
        <v>708</v>
      </c>
      <c r="E1817" s="88" t="s">
        <v>1888</v>
      </c>
      <c r="F1817" s="78" t="s">
        <v>712</v>
      </c>
      <c r="G1817" s="88" t="s">
        <v>671</v>
      </c>
      <c r="H1817" s="15">
        <v>2411</v>
      </c>
      <c r="I1817" s="213" t="s">
        <v>44</v>
      </c>
      <c r="J1817" s="202" t="str">
        <f>IF(ISBLANK(INDEX('Policy Characteristics'!D:D,MATCH($C1817,'Policy Characteristics'!$C:$C,0))),"",INDEX('Policy Characteristics'!D:D,MATCH($C1817,'Policy Characteristics'!$C:$C,0)))</f>
        <v>Fuel Taxes or Subsidies</v>
      </c>
      <c r="K1817" s="76" t="str">
        <f>IF(ISBLANK(INDEX('Policy Characteristics'!E:E,MATCH($C1817,'Policy Characteristics'!$C:$C,0))),"",INDEX('Policy Characteristics'!E:E,MATCH($C1817,'Policy Characteristics'!$C:$C,0)))</f>
        <v>cross fuel tax</v>
      </c>
      <c r="L1817" s="205">
        <f>IF(ISBLANK(INDEX('Policy Characteristics'!F:F,MATCH($C1817,'Policy Characteristics'!$C:$C,0))),"",INDEX('Policy Characteristics'!F:F,MATCH($C1817,'Policy Characteristics'!$C:$C,0)))</f>
        <v>-0.9</v>
      </c>
      <c r="M1817" s="205">
        <f>IF(ISBLANK(INDEX('Policy Characteristics'!G:G,MATCH($C1817,'Policy Characteristics'!$C:$C,0))),"",INDEX('Policy Characteristics'!G:G,MATCH($C1817,'Policy Characteristics'!$C:$C,0)))</f>
        <v>0.9</v>
      </c>
      <c r="N1817" s="205">
        <f>IF(ISBLANK(INDEX('Policy Characteristics'!H:H,MATCH($C1817,'Policy Characteristics'!$C:$C,0))),"",INDEX('Policy Characteristics'!H:H,MATCH($C1817,'Policy Characteristics'!$C:$C,0)))</f>
        <v>0.01</v>
      </c>
      <c r="O1817" s="76" t="str">
        <f>IF(ISBLANK(INDEX('Policy Characteristics'!I:I,MATCH($C1817,'Policy Characteristics'!$C:$C,0))),"",INDEX('Policy Characteristics'!I:I,MATCH($C1817,'Policy Characteristics'!$C:$C,0)))</f>
        <v>% of BAU price</v>
      </c>
      <c r="P1817" s="7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76" t="str">
        <f>IF(ISBLANK(INDEX('Policy Characteristics'!K:K,MATCH($C1817,'Policy Characteristics'!$C:$C,0))),"",INDEX('Policy Characteristics'!K:K,MATCH($C1817,'Policy Characteristics'!$C:$C,0)))</f>
        <v>fuels.html#fuel-taxes</v>
      </c>
      <c r="R1817" s="76" t="str">
        <f>IF(ISBLANK(INDEX('Policy Characteristics'!L:L,MATCH($C1817,'Policy Characteristics'!$C:$C,0))),"",INDEX('Policy Characteristics'!L:L,MATCH($C1817,'Policy Characteristics'!$C:$C,0)))</f>
        <v>fuel-taxes.html</v>
      </c>
    </row>
    <row r="1818" spans="1:18" x14ac:dyDescent="0.25">
      <c r="A1818" s="76" t="str">
        <f>IF(ISBLANK(INDEX('Policy Characteristics'!A:A,MATCH($C1818,'Policy Characteristics'!$C:$C,0))),"",INDEX('Policy Characteristics'!A:A,MATCH($C1818,'Policy Characteristics'!$C:$C,0)))</f>
        <v>Cross-Sector</v>
      </c>
      <c r="B1818" s="200" t="str">
        <f>IF(ISBLANK(INDEX('Policy Characteristics'!B:B,MATCH($C1818,'Policy Characteristics'!$C:$C,0))),"",INDEX('Policy Characteristics'!B:B,MATCH($C1818,'Policy Characteristics'!$C:$C,0)))</f>
        <v>Fuel Taxes or Subsidies</v>
      </c>
      <c r="C1818" s="208" t="str">
        <f t="shared" si="55"/>
        <v>Additional Fuel Tax or Subsidy Rate by Fuel</v>
      </c>
      <c r="D1818" s="78" t="s">
        <v>718</v>
      </c>
      <c r="E1818" s="88" t="s">
        <v>1888</v>
      </c>
      <c r="F1818" s="78" t="s">
        <v>719</v>
      </c>
      <c r="G1818" s="88" t="s">
        <v>671</v>
      </c>
      <c r="H1818" s="15">
        <v>2412</v>
      </c>
      <c r="I1818" s="213" t="s">
        <v>44</v>
      </c>
      <c r="J1818" s="202" t="str">
        <f>IF(ISBLANK(INDEX('Policy Characteristics'!D:D,MATCH($C1818,'Policy Characteristics'!$C:$C,0))),"",INDEX('Policy Characteristics'!D:D,MATCH($C1818,'Policy Characteristics'!$C:$C,0)))</f>
        <v>Fuel Taxes or Subsidies</v>
      </c>
      <c r="K1818" s="76" t="str">
        <f>IF(ISBLANK(INDEX('Policy Characteristics'!E:E,MATCH($C1818,'Policy Characteristics'!$C:$C,0))),"",INDEX('Policy Characteristics'!E:E,MATCH($C1818,'Policy Characteristics'!$C:$C,0)))</f>
        <v>cross fuel tax</v>
      </c>
      <c r="L1818" s="205">
        <f>IF(ISBLANK(INDEX('Policy Characteristics'!F:F,MATCH($C1818,'Policy Characteristics'!$C:$C,0))),"",INDEX('Policy Characteristics'!F:F,MATCH($C1818,'Policy Characteristics'!$C:$C,0)))</f>
        <v>-0.9</v>
      </c>
      <c r="M1818" s="205">
        <f>IF(ISBLANK(INDEX('Policy Characteristics'!G:G,MATCH($C1818,'Policy Characteristics'!$C:$C,0))),"",INDEX('Policy Characteristics'!G:G,MATCH($C1818,'Policy Characteristics'!$C:$C,0)))</f>
        <v>0.9</v>
      </c>
      <c r="N1818" s="205">
        <f>IF(ISBLANK(INDEX('Policy Characteristics'!H:H,MATCH($C1818,'Policy Characteristics'!$C:$C,0))),"",INDEX('Policy Characteristics'!H:H,MATCH($C1818,'Policy Characteristics'!$C:$C,0)))</f>
        <v>0.01</v>
      </c>
      <c r="O1818" s="76" t="str">
        <f>IF(ISBLANK(INDEX('Policy Characteristics'!I:I,MATCH($C1818,'Policy Characteristics'!$C:$C,0))),"",INDEX('Policy Characteristics'!I:I,MATCH($C1818,'Policy Characteristics'!$C:$C,0)))</f>
        <v>% of BAU price</v>
      </c>
      <c r="P1818" s="7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76" t="str">
        <f>IF(ISBLANK(INDEX('Policy Characteristics'!K:K,MATCH($C1818,'Policy Characteristics'!$C:$C,0))),"",INDEX('Policy Characteristics'!K:K,MATCH($C1818,'Policy Characteristics'!$C:$C,0)))</f>
        <v>fuels.html#fuel-taxes</v>
      </c>
      <c r="R1818" s="76" t="str">
        <f>IF(ISBLANK(INDEX('Policy Characteristics'!L:L,MATCH($C1818,'Policy Characteristics'!$C:$C,0))),"",INDEX('Policy Characteristics'!L:L,MATCH($C1818,'Policy Characteristics'!$C:$C,0)))</f>
        <v>fuel-taxes.html</v>
      </c>
    </row>
    <row r="1819" spans="1:18" x14ac:dyDescent="0.25">
      <c r="A1819" s="76" t="str">
        <f>IF(ISBLANK(INDEX('Policy Characteristics'!A:A,MATCH($C1819,'Policy Characteristics'!$C:$C,0))),"",INDEX('Policy Characteristics'!A:A,MATCH($C1819,'Policy Characteristics'!$C:$C,0)))</f>
        <v>Cross-Sector</v>
      </c>
      <c r="B1819" s="200" t="str">
        <f>IF(ISBLANK(INDEX('Policy Characteristics'!B:B,MATCH($C1819,'Policy Characteristics'!$C:$C,0))),"",INDEX('Policy Characteristics'!B:B,MATCH($C1819,'Policy Characteristics'!$C:$C,0)))</f>
        <v>Fuel Taxes or Subsidies</v>
      </c>
      <c r="C1819" s="208" t="str">
        <f t="shared" si="55"/>
        <v>Additional Fuel Tax or Subsidy Rate by Fuel</v>
      </c>
      <c r="D1819" s="78" t="s">
        <v>709</v>
      </c>
      <c r="E1819" s="88" t="s">
        <v>1888</v>
      </c>
      <c r="F1819" s="78" t="s">
        <v>713</v>
      </c>
      <c r="G1819" s="88" t="s">
        <v>671</v>
      </c>
      <c r="H1819" s="15">
        <v>2413</v>
      </c>
      <c r="I1819" s="213" t="s">
        <v>44</v>
      </c>
      <c r="J1819" s="202" t="str">
        <f>IF(ISBLANK(INDEX('Policy Characteristics'!D:D,MATCH($C1819,'Policy Characteristics'!$C:$C,0))),"",INDEX('Policy Characteristics'!D:D,MATCH($C1819,'Policy Characteristics'!$C:$C,0)))</f>
        <v>Fuel Taxes or Subsidies</v>
      </c>
      <c r="K1819" s="76" t="str">
        <f>IF(ISBLANK(INDEX('Policy Characteristics'!E:E,MATCH($C1819,'Policy Characteristics'!$C:$C,0))),"",INDEX('Policy Characteristics'!E:E,MATCH($C1819,'Policy Characteristics'!$C:$C,0)))</f>
        <v>cross fuel tax</v>
      </c>
      <c r="L1819" s="205">
        <f>IF(ISBLANK(INDEX('Policy Characteristics'!F:F,MATCH($C1819,'Policy Characteristics'!$C:$C,0))),"",INDEX('Policy Characteristics'!F:F,MATCH($C1819,'Policy Characteristics'!$C:$C,0)))</f>
        <v>-0.9</v>
      </c>
      <c r="M1819" s="205">
        <f>IF(ISBLANK(INDEX('Policy Characteristics'!G:G,MATCH($C1819,'Policy Characteristics'!$C:$C,0))),"",INDEX('Policy Characteristics'!G:G,MATCH($C1819,'Policy Characteristics'!$C:$C,0)))</f>
        <v>0.9</v>
      </c>
      <c r="N1819" s="205">
        <f>IF(ISBLANK(INDEX('Policy Characteristics'!H:H,MATCH($C1819,'Policy Characteristics'!$C:$C,0))),"",INDEX('Policy Characteristics'!H:H,MATCH($C1819,'Policy Characteristics'!$C:$C,0)))</f>
        <v>0.01</v>
      </c>
      <c r="O1819" s="76" t="str">
        <f>IF(ISBLANK(INDEX('Policy Characteristics'!I:I,MATCH($C1819,'Policy Characteristics'!$C:$C,0))),"",INDEX('Policy Characteristics'!I:I,MATCH($C1819,'Policy Characteristics'!$C:$C,0)))</f>
        <v>% of BAU price</v>
      </c>
      <c r="P1819" s="7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76" t="str">
        <f>IF(ISBLANK(INDEX('Policy Characteristics'!K:K,MATCH($C1819,'Policy Characteristics'!$C:$C,0))),"",INDEX('Policy Characteristics'!K:K,MATCH($C1819,'Policy Characteristics'!$C:$C,0)))</f>
        <v>fuels.html#fuel-taxes</v>
      </c>
      <c r="R1819" s="76" t="str">
        <f>IF(ISBLANK(INDEX('Policy Characteristics'!L:L,MATCH($C1819,'Policy Characteristics'!$C:$C,0))),"",INDEX('Policy Characteristics'!L:L,MATCH($C1819,'Policy Characteristics'!$C:$C,0)))</f>
        <v>fuel-taxes.html</v>
      </c>
    </row>
    <row r="1820" spans="1:18" x14ac:dyDescent="0.25">
      <c r="A1820" s="76" t="str">
        <f>IF(ISBLANK(INDEX('Policy Characteristics'!A:A,MATCH($C1820,'Policy Characteristics'!$C:$C,0))),"",INDEX('Policy Characteristics'!A:A,MATCH($C1820,'Policy Characteristics'!$C:$C,0)))</f>
        <v>Cross-Sector</v>
      </c>
      <c r="B1820" s="200" t="str">
        <f>IF(ISBLANK(INDEX('Policy Characteristics'!B:B,MATCH($C1820,'Policy Characteristics'!$C:$C,0))),"",INDEX('Policy Characteristics'!B:B,MATCH($C1820,'Policy Characteristics'!$C:$C,0)))</f>
        <v>Fuel Taxes or Subsidies</v>
      </c>
      <c r="C1820" s="208" t="str">
        <f t="shared" si="55"/>
        <v>Additional Fuel Tax or Subsidy Rate by Fuel</v>
      </c>
      <c r="D1820" s="78" t="s">
        <v>710</v>
      </c>
      <c r="E1820" s="88" t="s">
        <v>1888</v>
      </c>
      <c r="F1820" s="78" t="s">
        <v>714</v>
      </c>
      <c r="G1820" s="88" t="s">
        <v>671</v>
      </c>
      <c r="H1820" s="15">
        <v>2414</v>
      </c>
      <c r="I1820" s="213" t="s">
        <v>44</v>
      </c>
      <c r="J1820" s="202" t="str">
        <f>IF(ISBLANK(INDEX('Policy Characteristics'!D:D,MATCH($C1820,'Policy Characteristics'!$C:$C,0))),"",INDEX('Policy Characteristics'!D:D,MATCH($C1820,'Policy Characteristics'!$C:$C,0)))</f>
        <v>Fuel Taxes or Subsidies</v>
      </c>
      <c r="K1820" s="76" t="str">
        <f>IF(ISBLANK(INDEX('Policy Characteristics'!E:E,MATCH($C1820,'Policy Characteristics'!$C:$C,0))),"",INDEX('Policy Characteristics'!E:E,MATCH($C1820,'Policy Characteristics'!$C:$C,0)))</f>
        <v>cross fuel tax</v>
      </c>
      <c r="L1820" s="205">
        <f>IF(ISBLANK(INDEX('Policy Characteristics'!F:F,MATCH($C1820,'Policy Characteristics'!$C:$C,0))),"",INDEX('Policy Characteristics'!F:F,MATCH($C1820,'Policy Characteristics'!$C:$C,0)))</f>
        <v>-0.9</v>
      </c>
      <c r="M1820" s="205">
        <f>IF(ISBLANK(INDEX('Policy Characteristics'!G:G,MATCH($C1820,'Policy Characteristics'!$C:$C,0))),"",INDEX('Policy Characteristics'!G:G,MATCH($C1820,'Policy Characteristics'!$C:$C,0)))</f>
        <v>0.9</v>
      </c>
      <c r="N1820" s="205">
        <f>IF(ISBLANK(INDEX('Policy Characteristics'!H:H,MATCH($C1820,'Policy Characteristics'!$C:$C,0))),"",INDEX('Policy Characteristics'!H:H,MATCH($C1820,'Policy Characteristics'!$C:$C,0)))</f>
        <v>0.01</v>
      </c>
      <c r="O1820" s="76" t="str">
        <f>IF(ISBLANK(INDEX('Policy Characteristics'!I:I,MATCH($C1820,'Policy Characteristics'!$C:$C,0))),"",INDEX('Policy Characteristics'!I:I,MATCH($C1820,'Policy Characteristics'!$C:$C,0)))</f>
        <v>% of BAU price</v>
      </c>
      <c r="P1820" s="7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76" t="str">
        <f>IF(ISBLANK(INDEX('Policy Characteristics'!K:K,MATCH($C1820,'Policy Characteristics'!$C:$C,0))),"",INDEX('Policy Characteristics'!K:K,MATCH($C1820,'Policy Characteristics'!$C:$C,0)))</f>
        <v>fuels.html#fuel-taxes</v>
      </c>
      <c r="R1820" s="76" t="str">
        <f>IF(ISBLANK(INDEX('Policy Characteristics'!L:L,MATCH($C1820,'Policy Characteristics'!$C:$C,0))),"",INDEX('Policy Characteristics'!L:L,MATCH($C1820,'Policy Characteristics'!$C:$C,0)))</f>
        <v>fuel-taxes.html</v>
      </c>
    </row>
    <row r="1821" spans="1:18" x14ac:dyDescent="0.25">
      <c r="A1821" s="76" t="str">
        <f>IF(ISBLANK(INDEX('Policy Characteristics'!A:A,MATCH($C1821,'Policy Characteristics'!$C:$C,0))),"",INDEX('Policy Characteristics'!A:A,MATCH($C1821,'Policy Characteristics'!$C:$C,0)))</f>
        <v>Cross-Sector</v>
      </c>
      <c r="B1821" s="200" t="str">
        <f>IF(ISBLANK(INDEX('Policy Characteristics'!B:B,MATCH($C1821,'Policy Characteristics'!$C:$C,0))),"",INDEX('Policy Characteristics'!B:B,MATCH($C1821,'Policy Characteristics'!$C:$C,0)))</f>
        <v>Fuel Taxes or Subsidies</v>
      </c>
      <c r="C1821" s="208" t="str">
        <f t="shared" si="55"/>
        <v>Additional Fuel Tax or Subsidy Rate by Fuel</v>
      </c>
      <c r="D1821" s="78" t="s">
        <v>711</v>
      </c>
      <c r="E1821" s="88" t="s">
        <v>1888</v>
      </c>
      <c r="F1821" s="78" t="s">
        <v>715</v>
      </c>
      <c r="G1821" s="88" t="s">
        <v>671</v>
      </c>
      <c r="H1821" s="15">
        <v>2415</v>
      </c>
      <c r="I1821" s="213" t="s">
        <v>44</v>
      </c>
      <c r="J1821" s="202" t="str">
        <f>IF(ISBLANK(INDEX('Policy Characteristics'!D:D,MATCH($C1821,'Policy Characteristics'!$C:$C,0))),"",INDEX('Policy Characteristics'!D:D,MATCH($C1821,'Policy Characteristics'!$C:$C,0)))</f>
        <v>Fuel Taxes or Subsidies</v>
      </c>
      <c r="K1821" s="76" t="str">
        <f>IF(ISBLANK(INDEX('Policy Characteristics'!E:E,MATCH($C1821,'Policy Characteristics'!$C:$C,0))),"",INDEX('Policy Characteristics'!E:E,MATCH($C1821,'Policy Characteristics'!$C:$C,0)))</f>
        <v>cross fuel tax</v>
      </c>
      <c r="L1821" s="205">
        <f>IF(ISBLANK(INDEX('Policy Characteristics'!F:F,MATCH($C1821,'Policy Characteristics'!$C:$C,0))),"",INDEX('Policy Characteristics'!F:F,MATCH($C1821,'Policy Characteristics'!$C:$C,0)))</f>
        <v>-0.9</v>
      </c>
      <c r="M1821" s="205">
        <f>IF(ISBLANK(INDEX('Policy Characteristics'!G:G,MATCH($C1821,'Policy Characteristics'!$C:$C,0))),"",INDEX('Policy Characteristics'!G:G,MATCH($C1821,'Policy Characteristics'!$C:$C,0)))</f>
        <v>0.9</v>
      </c>
      <c r="N1821" s="205">
        <f>IF(ISBLANK(INDEX('Policy Characteristics'!H:H,MATCH($C1821,'Policy Characteristics'!$C:$C,0))),"",INDEX('Policy Characteristics'!H:H,MATCH($C1821,'Policy Characteristics'!$C:$C,0)))</f>
        <v>0.01</v>
      </c>
      <c r="O1821" s="76" t="str">
        <f>IF(ISBLANK(INDEX('Policy Characteristics'!I:I,MATCH($C1821,'Policy Characteristics'!$C:$C,0))),"",INDEX('Policy Characteristics'!I:I,MATCH($C1821,'Policy Characteristics'!$C:$C,0)))</f>
        <v>% of BAU price</v>
      </c>
      <c r="P1821" s="7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76" t="str">
        <f>IF(ISBLANK(INDEX('Policy Characteristics'!K:K,MATCH($C1821,'Policy Characteristics'!$C:$C,0))),"",INDEX('Policy Characteristics'!K:K,MATCH($C1821,'Policy Characteristics'!$C:$C,0)))</f>
        <v>fuels.html#fuel-taxes</v>
      </c>
      <c r="R1821" s="76" t="str">
        <f>IF(ISBLANK(INDEX('Policy Characteristics'!L:L,MATCH($C1821,'Policy Characteristics'!$C:$C,0))),"",INDEX('Policy Characteristics'!L:L,MATCH($C1821,'Policy Characteristics'!$C:$C,0)))</f>
        <v>fuel-taxes.html</v>
      </c>
    </row>
    <row r="1822" spans="1:18" s="76" customFormat="1" x14ac:dyDescent="0.25">
      <c r="A1822" s="76" t="str">
        <f>IF(ISBLANK(INDEX('Policy Characteristics'!A:A,MATCH($C1822,'Policy Characteristics'!$C:$C,0))),"",INDEX('Policy Characteristics'!A:A,MATCH($C1822,'Policy Characteristics'!$C:$C,0)))</f>
        <v>Cross-Sector</v>
      </c>
      <c r="B1822" s="200" t="str">
        <f>IF(ISBLANK(INDEX('Policy Characteristics'!B:B,MATCH($C1822,'Policy Characteristics'!$C:$C,0))),"",INDEX('Policy Characteristics'!B:B,MATCH($C1822,'Policy Characteristics'!$C:$C,0)))</f>
        <v>Fuel Taxes or Subsidies</v>
      </c>
      <c r="C1822" s="208" t="str">
        <f t="shared" si="55"/>
        <v>Additional Fuel Tax or Subsidy Rate by Fuel</v>
      </c>
      <c r="D1822" s="88" t="s">
        <v>52</v>
      </c>
      <c r="E1822" s="88" t="s">
        <v>1889</v>
      </c>
      <c r="F1822" s="88" t="s">
        <v>93</v>
      </c>
      <c r="G1822" s="88" t="s">
        <v>1033</v>
      </c>
      <c r="H1822" s="15">
        <v>2416</v>
      </c>
      <c r="I1822" s="213" t="s">
        <v>43</v>
      </c>
      <c r="J1822" s="202" t="str">
        <f>IF(ISBLANK(INDEX('Policy Characteristics'!D:D,MATCH($C1822,'Policy Characteristics'!$C:$C,0))),"",INDEX('Policy Characteristics'!D:D,MATCH($C1822,'Policy Characteristics'!$C:$C,0)))</f>
        <v>Fuel Taxes or Subsidies</v>
      </c>
      <c r="K1822" s="76" t="str">
        <f>IF(ISBLANK(INDEX('Policy Characteristics'!E:E,MATCH($C1822,'Policy Characteristics'!$C:$C,0))),"",INDEX('Policy Characteristics'!E:E,MATCH($C1822,'Policy Characteristics'!$C:$C,0)))</f>
        <v>cross fuel tax</v>
      </c>
      <c r="L1822" s="205">
        <f>IF(ISBLANK(INDEX('Policy Characteristics'!F:F,MATCH($C1822,'Policy Characteristics'!$C:$C,0))),"",INDEX('Policy Characteristics'!F:F,MATCH($C1822,'Policy Characteristics'!$C:$C,0)))</f>
        <v>-0.9</v>
      </c>
      <c r="M1822" s="205">
        <f>IF(ISBLANK(INDEX('Policy Characteristics'!G:G,MATCH($C1822,'Policy Characteristics'!$C:$C,0))),"",INDEX('Policy Characteristics'!G:G,MATCH($C1822,'Policy Characteristics'!$C:$C,0)))</f>
        <v>0.9</v>
      </c>
      <c r="N1822" s="205">
        <f>IF(ISBLANK(INDEX('Policy Characteristics'!H:H,MATCH($C1822,'Policy Characteristics'!$C:$C,0))),"",INDEX('Policy Characteristics'!H:H,MATCH($C1822,'Policy Characteristics'!$C:$C,0)))</f>
        <v>0.01</v>
      </c>
      <c r="O1822" s="76" t="str">
        <f>IF(ISBLANK(INDEX('Policy Characteristics'!I:I,MATCH($C1822,'Policy Characteristics'!$C:$C,0))),"",INDEX('Policy Characteristics'!I:I,MATCH($C1822,'Policy Characteristics'!$C:$C,0)))</f>
        <v>% of BAU price</v>
      </c>
      <c r="P1822" s="7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76" t="str">
        <f>IF(ISBLANK(INDEX('Policy Characteristics'!K:K,MATCH($C1822,'Policy Characteristics'!$C:$C,0))),"",INDEX('Policy Characteristics'!K:K,MATCH($C1822,'Policy Characteristics'!$C:$C,0)))</f>
        <v>fuels.html#fuel-taxes</v>
      </c>
      <c r="R1822" s="76" t="str">
        <f>IF(ISBLANK(INDEX('Policy Characteristics'!L:L,MATCH($C1822,'Policy Characteristics'!$C:$C,0))),"",INDEX('Policy Characteristics'!L:L,MATCH($C1822,'Policy Characteristics'!$C:$C,0)))</f>
        <v>fuel-taxes.html</v>
      </c>
    </row>
    <row r="1823" spans="1:18" s="76" customFormat="1" x14ac:dyDescent="0.25">
      <c r="A1823" s="76" t="str">
        <f>IF(ISBLANK(INDEX('Policy Characteristics'!A:A,MATCH($C1823,'Policy Characteristics'!$C:$C,0))),"",INDEX('Policy Characteristics'!A:A,MATCH($C1823,'Policy Characteristics'!$C:$C,0)))</f>
        <v>Cross-Sector</v>
      </c>
      <c r="B1823" s="200" t="str">
        <f>IF(ISBLANK(INDEX('Policy Characteristics'!B:B,MATCH($C1823,'Policy Characteristics'!$C:$C,0))),"",INDEX('Policy Characteristics'!B:B,MATCH($C1823,'Policy Characteristics'!$C:$C,0)))</f>
        <v>Fuel Taxes or Subsidies</v>
      </c>
      <c r="C1823" s="208" t="str">
        <f t="shared" si="55"/>
        <v>Additional Fuel Tax or Subsidy Rate by Fuel</v>
      </c>
      <c r="D1823" s="78" t="s">
        <v>447</v>
      </c>
      <c r="E1823" s="88" t="s">
        <v>1889</v>
      </c>
      <c r="F1823" s="78" t="s">
        <v>444</v>
      </c>
      <c r="G1823" s="88" t="s">
        <v>1033</v>
      </c>
      <c r="H1823" s="15">
        <v>2417</v>
      </c>
      <c r="I1823" s="201" t="s">
        <v>44</v>
      </c>
      <c r="J1823" s="202" t="str">
        <f>IF(ISBLANK(INDEX('Policy Characteristics'!D:D,MATCH($C1823,'Policy Characteristics'!$C:$C,0))),"",INDEX('Policy Characteristics'!D:D,MATCH($C1823,'Policy Characteristics'!$C:$C,0)))</f>
        <v>Fuel Taxes or Subsidies</v>
      </c>
      <c r="K1823" s="76" t="str">
        <f>IF(ISBLANK(INDEX('Policy Characteristics'!E:E,MATCH($C1823,'Policy Characteristics'!$C:$C,0))),"",INDEX('Policy Characteristics'!E:E,MATCH($C1823,'Policy Characteristics'!$C:$C,0)))</f>
        <v>cross fuel tax</v>
      </c>
      <c r="L1823" s="205">
        <f>IF(ISBLANK(INDEX('Policy Characteristics'!F:F,MATCH($C1823,'Policy Characteristics'!$C:$C,0))),"",INDEX('Policy Characteristics'!F:F,MATCH($C1823,'Policy Characteristics'!$C:$C,0)))</f>
        <v>-0.9</v>
      </c>
      <c r="M1823" s="205">
        <f>IF(ISBLANK(INDEX('Policy Characteristics'!G:G,MATCH($C1823,'Policy Characteristics'!$C:$C,0))),"",INDEX('Policy Characteristics'!G:G,MATCH($C1823,'Policy Characteristics'!$C:$C,0)))</f>
        <v>0.9</v>
      </c>
      <c r="N1823" s="205">
        <f>IF(ISBLANK(INDEX('Policy Characteristics'!H:H,MATCH($C1823,'Policy Characteristics'!$C:$C,0))),"",INDEX('Policy Characteristics'!H:H,MATCH($C1823,'Policy Characteristics'!$C:$C,0)))</f>
        <v>0.01</v>
      </c>
      <c r="O1823" s="76" t="str">
        <f>IF(ISBLANK(INDEX('Policy Characteristics'!I:I,MATCH($C1823,'Policy Characteristics'!$C:$C,0))),"",INDEX('Policy Characteristics'!I:I,MATCH($C1823,'Policy Characteristics'!$C:$C,0)))</f>
        <v>% of BAU price</v>
      </c>
      <c r="P1823" s="7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76" t="str">
        <f>IF(ISBLANK(INDEX('Policy Characteristics'!K:K,MATCH($C1823,'Policy Characteristics'!$C:$C,0))),"",INDEX('Policy Characteristics'!K:K,MATCH($C1823,'Policy Characteristics'!$C:$C,0)))</f>
        <v>fuels.html#fuel-taxes</v>
      </c>
      <c r="R1823" s="76" t="str">
        <f>IF(ISBLANK(INDEX('Policy Characteristics'!L:L,MATCH($C1823,'Policy Characteristics'!$C:$C,0))),"",INDEX('Policy Characteristics'!L:L,MATCH($C1823,'Policy Characteristics'!$C:$C,0)))</f>
        <v>fuel-taxes.html</v>
      </c>
    </row>
    <row r="1824" spans="1:18" s="76" customFormat="1" x14ac:dyDescent="0.25">
      <c r="A1824" s="76" t="str">
        <f>IF(ISBLANK(INDEX('Policy Characteristics'!A:A,MATCH($C1824,'Policy Characteristics'!$C:$C,0))),"",INDEX('Policy Characteristics'!A:A,MATCH($C1824,'Policy Characteristics'!$C:$C,0)))</f>
        <v>Cross-Sector</v>
      </c>
      <c r="B1824" s="200" t="str">
        <f>IF(ISBLANK(INDEX('Policy Characteristics'!B:B,MATCH($C1824,'Policy Characteristics'!$C:$C,0))),"",INDEX('Policy Characteristics'!B:B,MATCH($C1824,'Policy Characteristics'!$C:$C,0)))</f>
        <v>Fuel Taxes or Subsidies</v>
      </c>
      <c r="C1824" s="208" t="str">
        <f t="shared" si="55"/>
        <v>Additional Fuel Tax or Subsidy Rate by Fuel</v>
      </c>
      <c r="D1824" s="78" t="s">
        <v>46</v>
      </c>
      <c r="E1824" s="88" t="s">
        <v>1889</v>
      </c>
      <c r="F1824" s="78" t="s">
        <v>87</v>
      </c>
      <c r="G1824" s="88" t="s">
        <v>1033</v>
      </c>
      <c r="H1824" s="15">
        <v>2418</v>
      </c>
      <c r="I1824" s="201" t="s">
        <v>44</v>
      </c>
      <c r="J1824" s="202" t="str">
        <f>IF(ISBLANK(INDEX('Policy Characteristics'!D:D,MATCH($C1824,'Policy Characteristics'!$C:$C,0))),"",INDEX('Policy Characteristics'!D:D,MATCH($C1824,'Policy Characteristics'!$C:$C,0)))</f>
        <v>Fuel Taxes or Subsidies</v>
      </c>
      <c r="K1824" s="76" t="str">
        <f>IF(ISBLANK(INDEX('Policy Characteristics'!E:E,MATCH($C1824,'Policy Characteristics'!$C:$C,0))),"",INDEX('Policy Characteristics'!E:E,MATCH($C1824,'Policy Characteristics'!$C:$C,0)))</f>
        <v>cross fuel tax</v>
      </c>
      <c r="L1824" s="205">
        <f>IF(ISBLANK(INDEX('Policy Characteristics'!F:F,MATCH($C1824,'Policy Characteristics'!$C:$C,0))),"",INDEX('Policy Characteristics'!F:F,MATCH($C1824,'Policy Characteristics'!$C:$C,0)))</f>
        <v>-0.9</v>
      </c>
      <c r="M1824" s="205">
        <f>IF(ISBLANK(INDEX('Policy Characteristics'!G:G,MATCH($C1824,'Policy Characteristics'!$C:$C,0))),"",INDEX('Policy Characteristics'!G:G,MATCH($C1824,'Policy Characteristics'!$C:$C,0)))</f>
        <v>0.9</v>
      </c>
      <c r="N1824" s="205">
        <f>IF(ISBLANK(INDEX('Policy Characteristics'!H:H,MATCH($C1824,'Policy Characteristics'!$C:$C,0))),"",INDEX('Policy Characteristics'!H:H,MATCH($C1824,'Policy Characteristics'!$C:$C,0)))</f>
        <v>0.01</v>
      </c>
      <c r="O1824" s="76" t="str">
        <f>IF(ISBLANK(INDEX('Policy Characteristics'!I:I,MATCH($C1824,'Policy Characteristics'!$C:$C,0))),"",INDEX('Policy Characteristics'!I:I,MATCH($C1824,'Policy Characteristics'!$C:$C,0)))</f>
        <v>% of BAU price</v>
      </c>
      <c r="P1824" s="7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76" t="str">
        <f>IF(ISBLANK(INDEX('Policy Characteristics'!K:K,MATCH($C1824,'Policy Characteristics'!$C:$C,0))),"",INDEX('Policy Characteristics'!K:K,MATCH($C1824,'Policy Characteristics'!$C:$C,0)))</f>
        <v>fuels.html#fuel-taxes</v>
      </c>
      <c r="R1824" s="76" t="str">
        <f>IF(ISBLANK(INDEX('Policy Characteristics'!L:L,MATCH($C1824,'Policy Characteristics'!$C:$C,0))),"",INDEX('Policy Characteristics'!L:L,MATCH($C1824,'Policy Characteristics'!$C:$C,0)))</f>
        <v>fuel-taxes.html</v>
      </c>
    </row>
    <row r="1825" spans="1:18" s="76" customFormat="1" x14ac:dyDescent="0.25">
      <c r="A1825" s="76" t="str">
        <f>IF(ISBLANK(INDEX('Policy Characteristics'!A:A,MATCH($C1825,'Policy Characteristics'!$C:$C,0))),"",INDEX('Policy Characteristics'!A:A,MATCH($C1825,'Policy Characteristics'!$C:$C,0)))</f>
        <v>Cross-Sector</v>
      </c>
      <c r="B1825" s="200" t="str">
        <f>IF(ISBLANK(INDEX('Policy Characteristics'!B:B,MATCH($C1825,'Policy Characteristics'!$C:$C,0))),"",INDEX('Policy Characteristics'!B:B,MATCH($C1825,'Policy Characteristics'!$C:$C,0)))</f>
        <v>Fuel Taxes or Subsidies</v>
      </c>
      <c r="C1825" s="208" t="str">
        <f t="shared" si="55"/>
        <v>Additional Fuel Tax or Subsidy Rate by Fuel</v>
      </c>
      <c r="D1825" s="78" t="s">
        <v>47</v>
      </c>
      <c r="E1825" s="88" t="s">
        <v>1889</v>
      </c>
      <c r="F1825" s="78" t="s">
        <v>88</v>
      </c>
      <c r="G1825" s="88" t="s">
        <v>1033</v>
      </c>
      <c r="H1825" s="15">
        <v>2419</v>
      </c>
      <c r="I1825" s="201" t="s">
        <v>44</v>
      </c>
      <c r="J1825" s="202" t="str">
        <f>IF(ISBLANK(INDEX('Policy Characteristics'!D:D,MATCH($C1825,'Policy Characteristics'!$C:$C,0))),"",INDEX('Policy Characteristics'!D:D,MATCH($C1825,'Policy Characteristics'!$C:$C,0)))</f>
        <v>Fuel Taxes or Subsidies</v>
      </c>
      <c r="K1825" s="76" t="str">
        <f>IF(ISBLANK(INDEX('Policy Characteristics'!E:E,MATCH($C1825,'Policy Characteristics'!$C:$C,0))),"",INDEX('Policy Characteristics'!E:E,MATCH($C1825,'Policy Characteristics'!$C:$C,0)))</f>
        <v>cross fuel tax</v>
      </c>
      <c r="L1825" s="205">
        <f>IF(ISBLANK(INDEX('Policy Characteristics'!F:F,MATCH($C1825,'Policy Characteristics'!$C:$C,0))),"",INDEX('Policy Characteristics'!F:F,MATCH($C1825,'Policy Characteristics'!$C:$C,0)))</f>
        <v>-0.9</v>
      </c>
      <c r="M1825" s="205">
        <f>IF(ISBLANK(INDEX('Policy Characteristics'!G:G,MATCH($C1825,'Policy Characteristics'!$C:$C,0))),"",INDEX('Policy Characteristics'!G:G,MATCH($C1825,'Policy Characteristics'!$C:$C,0)))</f>
        <v>0.9</v>
      </c>
      <c r="N1825" s="205">
        <f>IF(ISBLANK(INDEX('Policy Characteristics'!H:H,MATCH($C1825,'Policy Characteristics'!$C:$C,0))),"",INDEX('Policy Characteristics'!H:H,MATCH($C1825,'Policy Characteristics'!$C:$C,0)))</f>
        <v>0.01</v>
      </c>
      <c r="O1825" s="76" t="str">
        <f>IF(ISBLANK(INDEX('Policy Characteristics'!I:I,MATCH($C1825,'Policy Characteristics'!$C:$C,0))),"",INDEX('Policy Characteristics'!I:I,MATCH($C1825,'Policy Characteristics'!$C:$C,0)))</f>
        <v>% of BAU price</v>
      </c>
      <c r="P1825" s="7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76" t="str">
        <f>IF(ISBLANK(INDEX('Policy Characteristics'!K:K,MATCH($C1825,'Policy Characteristics'!$C:$C,0))),"",INDEX('Policy Characteristics'!K:K,MATCH($C1825,'Policy Characteristics'!$C:$C,0)))</f>
        <v>fuels.html#fuel-taxes</v>
      </c>
      <c r="R1825" s="76" t="str">
        <f>IF(ISBLANK(INDEX('Policy Characteristics'!L:L,MATCH($C1825,'Policy Characteristics'!$C:$C,0))),"",INDEX('Policy Characteristics'!L:L,MATCH($C1825,'Policy Characteristics'!$C:$C,0)))</f>
        <v>fuel-taxes.html</v>
      </c>
    </row>
    <row r="1826" spans="1:18" s="76" customFormat="1" x14ac:dyDescent="0.25">
      <c r="A1826" s="76" t="str">
        <f>IF(ISBLANK(INDEX('Policy Characteristics'!A:A,MATCH($C1826,'Policy Characteristics'!$C:$C,0))),"",INDEX('Policy Characteristics'!A:A,MATCH($C1826,'Policy Characteristics'!$C:$C,0)))</f>
        <v>Cross-Sector</v>
      </c>
      <c r="B1826" s="200" t="str">
        <f>IF(ISBLANK(INDEX('Policy Characteristics'!B:B,MATCH($C1826,'Policy Characteristics'!$C:$C,0))),"",INDEX('Policy Characteristics'!B:B,MATCH($C1826,'Policy Characteristics'!$C:$C,0)))</f>
        <v>Fuel Taxes or Subsidies</v>
      </c>
      <c r="C1826" s="208" t="str">
        <f t="shared" si="55"/>
        <v>Additional Fuel Tax or Subsidy Rate by Fuel</v>
      </c>
      <c r="D1826" s="78" t="s">
        <v>51</v>
      </c>
      <c r="E1826" s="88" t="s">
        <v>1889</v>
      </c>
      <c r="F1826" s="78" t="s">
        <v>92</v>
      </c>
      <c r="G1826" s="88" t="s">
        <v>1033</v>
      </c>
      <c r="H1826" s="15">
        <v>2420</v>
      </c>
      <c r="I1826" s="201" t="s">
        <v>44</v>
      </c>
      <c r="J1826" s="202" t="str">
        <f>IF(ISBLANK(INDEX('Policy Characteristics'!D:D,MATCH($C1826,'Policy Characteristics'!$C:$C,0))),"",INDEX('Policy Characteristics'!D:D,MATCH($C1826,'Policy Characteristics'!$C:$C,0)))</f>
        <v>Fuel Taxes or Subsidies</v>
      </c>
      <c r="K1826" s="76" t="str">
        <f>IF(ISBLANK(INDEX('Policy Characteristics'!E:E,MATCH($C1826,'Policy Characteristics'!$C:$C,0))),"",INDEX('Policy Characteristics'!E:E,MATCH($C1826,'Policy Characteristics'!$C:$C,0)))</f>
        <v>cross fuel tax</v>
      </c>
      <c r="L1826" s="205">
        <f>IF(ISBLANK(INDEX('Policy Characteristics'!F:F,MATCH($C1826,'Policy Characteristics'!$C:$C,0))),"",INDEX('Policy Characteristics'!F:F,MATCH($C1826,'Policy Characteristics'!$C:$C,0)))</f>
        <v>-0.9</v>
      </c>
      <c r="M1826" s="205">
        <f>IF(ISBLANK(INDEX('Policy Characteristics'!G:G,MATCH($C1826,'Policy Characteristics'!$C:$C,0))),"",INDEX('Policy Characteristics'!G:G,MATCH($C1826,'Policy Characteristics'!$C:$C,0)))</f>
        <v>0.9</v>
      </c>
      <c r="N1826" s="205">
        <f>IF(ISBLANK(INDEX('Policy Characteristics'!H:H,MATCH($C1826,'Policy Characteristics'!$C:$C,0))),"",INDEX('Policy Characteristics'!H:H,MATCH($C1826,'Policy Characteristics'!$C:$C,0)))</f>
        <v>0.01</v>
      </c>
      <c r="O1826" s="76" t="str">
        <f>IF(ISBLANK(INDEX('Policy Characteristics'!I:I,MATCH($C1826,'Policy Characteristics'!$C:$C,0))),"",INDEX('Policy Characteristics'!I:I,MATCH($C1826,'Policy Characteristics'!$C:$C,0)))</f>
        <v>% of BAU price</v>
      </c>
      <c r="P1826" s="7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76" t="str">
        <f>IF(ISBLANK(INDEX('Policy Characteristics'!K:K,MATCH($C1826,'Policy Characteristics'!$C:$C,0))),"",INDEX('Policy Characteristics'!K:K,MATCH($C1826,'Policy Characteristics'!$C:$C,0)))</f>
        <v>fuels.html#fuel-taxes</v>
      </c>
      <c r="R1826" s="76" t="str">
        <f>IF(ISBLANK(INDEX('Policy Characteristics'!L:L,MATCH($C1826,'Policy Characteristics'!$C:$C,0))),"",INDEX('Policy Characteristics'!L:L,MATCH($C1826,'Policy Characteristics'!$C:$C,0)))</f>
        <v>fuel-taxes.html</v>
      </c>
    </row>
    <row r="1827" spans="1:18" s="76" customFormat="1" x14ac:dyDescent="0.25">
      <c r="A1827" s="76" t="str">
        <f>IF(ISBLANK(INDEX('Policy Characteristics'!A:A,MATCH($C1827,'Policy Characteristics'!$C:$C,0))),"",INDEX('Policy Characteristics'!A:A,MATCH($C1827,'Policy Characteristics'!$C:$C,0)))</f>
        <v>Cross-Sector</v>
      </c>
      <c r="B1827" s="200" t="str">
        <f>IF(ISBLANK(INDEX('Policy Characteristics'!B:B,MATCH($C1827,'Policy Characteristics'!$C:$C,0))),"",INDEX('Policy Characteristics'!B:B,MATCH($C1827,'Policy Characteristics'!$C:$C,0)))</f>
        <v>Fuel Taxes or Subsidies</v>
      </c>
      <c r="C1827" s="208" t="str">
        <f t="shared" si="55"/>
        <v>Additional Fuel Tax or Subsidy Rate by Fuel</v>
      </c>
      <c r="D1827" s="78" t="s">
        <v>53</v>
      </c>
      <c r="E1827" s="88" t="s">
        <v>1889</v>
      </c>
      <c r="F1827" s="78" t="s">
        <v>95</v>
      </c>
      <c r="G1827" s="88" t="s">
        <v>1033</v>
      </c>
      <c r="H1827" s="15">
        <v>2421</v>
      </c>
      <c r="I1827" s="201" t="s">
        <v>44</v>
      </c>
      <c r="J1827" s="202" t="str">
        <f>IF(ISBLANK(INDEX('Policy Characteristics'!D:D,MATCH($C1827,'Policy Characteristics'!$C:$C,0))),"",INDEX('Policy Characteristics'!D:D,MATCH($C1827,'Policy Characteristics'!$C:$C,0)))</f>
        <v>Fuel Taxes or Subsidies</v>
      </c>
      <c r="K1827" s="76" t="str">
        <f>IF(ISBLANK(INDEX('Policy Characteristics'!E:E,MATCH($C1827,'Policy Characteristics'!$C:$C,0))),"",INDEX('Policy Characteristics'!E:E,MATCH($C1827,'Policy Characteristics'!$C:$C,0)))</f>
        <v>cross fuel tax</v>
      </c>
      <c r="L1827" s="205">
        <f>IF(ISBLANK(INDEX('Policy Characteristics'!F:F,MATCH($C1827,'Policy Characteristics'!$C:$C,0))),"",INDEX('Policy Characteristics'!F:F,MATCH($C1827,'Policy Characteristics'!$C:$C,0)))</f>
        <v>-0.9</v>
      </c>
      <c r="M1827" s="205">
        <f>IF(ISBLANK(INDEX('Policy Characteristics'!G:G,MATCH($C1827,'Policy Characteristics'!$C:$C,0))),"",INDEX('Policy Characteristics'!G:G,MATCH($C1827,'Policy Characteristics'!$C:$C,0)))</f>
        <v>0.9</v>
      </c>
      <c r="N1827" s="205">
        <f>IF(ISBLANK(INDEX('Policy Characteristics'!H:H,MATCH($C1827,'Policy Characteristics'!$C:$C,0))),"",INDEX('Policy Characteristics'!H:H,MATCH($C1827,'Policy Characteristics'!$C:$C,0)))</f>
        <v>0.01</v>
      </c>
      <c r="O1827" s="76" t="str">
        <f>IF(ISBLANK(INDEX('Policy Characteristics'!I:I,MATCH($C1827,'Policy Characteristics'!$C:$C,0))),"",INDEX('Policy Characteristics'!I:I,MATCH($C1827,'Policy Characteristics'!$C:$C,0)))</f>
        <v>% of BAU price</v>
      </c>
      <c r="P1827" s="7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76" t="str">
        <f>IF(ISBLANK(INDEX('Policy Characteristics'!K:K,MATCH($C1827,'Policy Characteristics'!$C:$C,0))),"",INDEX('Policy Characteristics'!K:K,MATCH($C1827,'Policy Characteristics'!$C:$C,0)))</f>
        <v>fuels.html#fuel-taxes</v>
      </c>
      <c r="R1827" s="76" t="str">
        <f>IF(ISBLANK(INDEX('Policy Characteristics'!L:L,MATCH($C1827,'Policy Characteristics'!$C:$C,0))),"",INDEX('Policy Characteristics'!L:L,MATCH($C1827,'Policy Characteristics'!$C:$C,0)))</f>
        <v>fuel-taxes.html</v>
      </c>
    </row>
    <row r="1828" spans="1:18" s="76" customFormat="1" x14ac:dyDescent="0.25">
      <c r="A1828" s="76" t="str">
        <f>IF(ISBLANK(INDEX('Policy Characteristics'!A:A,MATCH($C1828,'Policy Characteristics'!$C:$C,0))),"",INDEX('Policy Characteristics'!A:A,MATCH($C1828,'Policy Characteristics'!$C:$C,0)))</f>
        <v>Cross-Sector</v>
      </c>
      <c r="B1828" s="200" t="str">
        <f>IF(ISBLANK(INDEX('Policy Characteristics'!B:B,MATCH($C1828,'Policy Characteristics'!$C:$C,0))),"",INDEX('Policy Characteristics'!B:B,MATCH($C1828,'Policy Characteristics'!$C:$C,0)))</f>
        <v>Fuel Taxes or Subsidies</v>
      </c>
      <c r="C1828" s="208" t="str">
        <f t="shared" si="55"/>
        <v>Additional Fuel Tax or Subsidy Rate by Fuel</v>
      </c>
      <c r="D1828" s="78" t="s">
        <v>54</v>
      </c>
      <c r="E1828" s="88" t="s">
        <v>1889</v>
      </c>
      <c r="F1828" s="78" t="s">
        <v>96</v>
      </c>
      <c r="G1828" s="88" t="s">
        <v>1033</v>
      </c>
      <c r="H1828" s="15">
        <v>2422</v>
      </c>
      <c r="I1828" s="201" t="s">
        <v>44</v>
      </c>
      <c r="J1828" s="202" t="str">
        <f>IF(ISBLANK(INDEX('Policy Characteristics'!D:D,MATCH($C1828,'Policy Characteristics'!$C:$C,0))),"",INDEX('Policy Characteristics'!D:D,MATCH($C1828,'Policy Characteristics'!$C:$C,0)))</f>
        <v>Fuel Taxes or Subsidies</v>
      </c>
      <c r="K1828" s="76" t="str">
        <f>IF(ISBLANK(INDEX('Policy Characteristics'!E:E,MATCH($C1828,'Policy Characteristics'!$C:$C,0))),"",INDEX('Policy Characteristics'!E:E,MATCH($C1828,'Policy Characteristics'!$C:$C,0)))</f>
        <v>cross fuel tax</v>
      </c>
      <c r="L1828" s="205">
        <f>IF(ISBLANK(INDEX('Policy Characteristics'!F:F,MATCH($C1828,'Policy Characteristics'!$C:$C,0))),"",INDEX('Policy Characteristics'!F:F,MATCH($C1828,'Policy Characteristics'!$C:$C,0)))</f>
        <v>-0.9</v>
      </c>
      <c r="M1828" s="205">
        <f>IF(ISBLANK(INDEX('Policy Characteristics'!G:G,MATCH($C1828,'Policy Characteristics'!$C:$C,0))),"",INDEX('Policy Characteristics'!G:G,MATCH($C1828,'Policy Characteristics'!$C:$C,0)))</f>
        <v>0.9</v>
      </c>
      <c r="N1828" s="205">
        <f>IF(ISBLANK(INDEX('Policy Characteristics'!H:H,MATCH($C1828,'Policy Characteristics'!$C:$C,0))),"",INDEX('Policy Characteristics'!H:H,MATCH($C1828,'Policy Characteristics'!$C:$C,0)))</f>
        <v>0.01</v>
      </c>
      <c r="O1828" s="76" t="str">
        <f>IF(ISBLANK(INDEX('Policy Characteristics'!I:I,MATCH($C1828,'Policy Characteristics'!$C:$C,0))),"",INDEX('Policy Characteristics'!I:I,MATCH($C1828,'Policy Characteristics'!$C:$C,0)))</f>
        <v>% of BAU price</v>
      </c>
      <c r="P1828" s="7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76" t="str">
        <f>IF(ISBLANK(INDEX('Policy Characteristics'!K:K,MATCH($C1828,'Policy Characteristics'!$C:$C,0))),"",INDEX('Policy Characteristics'!K:K,MATCH($C1828,'Policy Characteristics'!$C:$C,0)))</f>
        <v>fuels.html#fuel-taxes</v>
      </c>
      <c r="R1828" s="76" t="str">
        <f>IF(ISBLANK(INDEX('Policy Characteristics'!L:L,MATCH($C1828,'Policy Characteristics'!$C:$C,0))),"",INDEX('Policy Characteristics'!L:L,MATCH($C1828,'Policy Characteristics'!$C:$C,0)))</f>
        <v>fuel-taxes.html</v>
      </c>
    </row>
    <row r="1829" spans="1:18" s="76" customFormat="1" x14ac:dyDescent="0.25">
      <c r="A1829" s="76" t="str">
        <f>IF(ISBLANK(INDEX('Policy Characteristics'!A:A,MATCH($C1829,'Policy Characteristics'!$C:$C,0))),"",INDEX('Policy Characteristics'!A:A,MATCH($C1829,'Policy Characteristics'!$C:$C,0)))</f>
        <v>Cross-Sector</v>
      </c>
      <c r="B1829" s="200" t="str">
        <f>IF(ISBLANK(INDEX('Policy Characteristics'!B:B,MATCH($C1829,'Policy Characteristics'!$C:$C,0))),"",INDEX('Policy Characteristics'!B:B,MATCH($C1829,'Policy Characteristics'!$C:$C,0)))</f>
        <v>Fuel Taxes or Subsidies</v>
      </c>
      <c r="C1829" s="208" t="str">
        <f t="shared" si="55"/>
        <v>Additional Fuel Tax or Subsidy Rate by Fuel</v>
      </c>
      <c r="D1829" s="78" t="s">
        <v>55</v>
      </c>
      <c r="E1829" s="88" t="s">
        <v>1889</v>
      </c>
      <c r="F1829" s="78" t="s">
        <v>97</v>
      </c>
      <c r="G1829" s="88" t="s">
        <v>1033</v>
      </c>
      <c r="H1829" s="15">
        <v>2423</v>
      </c>
      <c r="I1829" s="201" t="s">
        <v>44</v>
      </c>
      <c r="J1829" s="202" t="str">
        <f>IF(ISBLANK(INDEX('Policy Characteristics'!D:D,MATCH($C1829,'Policy Characteristics'!$C:$C,0))),"",INDEX('Policy Characteristics'!D:D,MATCH($C1829,'Policy Characteristics'!$C:$C,0)))</f>
        <v>Fuel Taxes or Subsidies</v>
      </c>
      <c r="K1829" s="76" t="str">
        <f>IF(ISBLANK(INDEX('Policy Characteristics'!E:E,MATCH($C1829,'Policy Characteristics'!$C:$C,0))),"",INDEX('Policy Characteristics'!E:E,MATCH($C1829,'Policy Characteristics'!$C:$C,0)))</f>
        <v>cross fuel tax</v>
      </c>
      <c r="L1829" s="205">
        <f>IF(ISBLANK(INDEX('Policy Characteristics'!F:F,MATCH($C1829,'Policy Characteristics'!$C:$C,0))),"",INDEX('Policy Characteristics'!F:F,MATCH($C1829,'Policy Characteristics'!$C:$C,0)))</f>
        <v>-0.9</v>
      </c>
      <c r="M1829" s="205">
        <f>IF(ISBLANK(INDEX('Policy Characteristics'!G:G,MATCH($C1829,'Policy Characteristics'!$C:$C,0))),"",INDEX('Policy Characteristics'!G:G,MATCH($C1829,'Policy Characteristics'!$C:$C,0)))</f>
        <v>0.9</v>
      </c>
      <c r="N1829" s="205">
        <f>IF(ISBLANK(INDEX('Policy Characteristics'!H:H,MATCH($C1829,'Policy Characteristics'!$C:$C,0))),"",INDEX('Policy Characteristics'!H:H,MATCH($C1829,'Policy Characteristics'!$C:$C,0)))</f>
        <v>0.01</v>
      </c>
      <c r="O1829" s="76" t="str">
        <f>IF(ISBLANK(INDEX('Policy Characteristics'!I:I,MATCH($C1829,'Policy Characteristics'!$C:$C,0))),"",INDEX('Policy Characteristics'!I:I,MATCH($C1829,'Policy Characteristics'!$C:$C,0)))</f>
        <v>% of BAU price</v>
      </c>
      <c r="P1829" s="7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76" t="str">
        <f>IF(ISBLANK(INDEX('Policy Characteristics'!K:K,MATCH($C1829,'Policy Characteristics'!$C:$C,0))),"",INDEX('Policy Characteristics'!K:K,MATCH($C1829,'Policy Characteristics'!$C:$C,0)))</f>
        <v>fuels.html#fuel-taxes</v>
      </c>
      <c r="R1829" s="76" t="str">
        <f>IF(ISBLANK(INDEX('Policy Characteristics'!L:L,MATCH($C1829,'Policy Characteristics'!$C:$C,0))),"",INDEX('Policy Characteristics'!L:L,MATCH($C1829,'Policy Characteristics'!$C:$C,0)))</f>
        <v>fuel-taxes.html</v>
      </c>
    </row>
    <row r="1830" spans="1:18" s="76" customFormat="1" x14ac:dyDescent="0.25">
      <c r="A1830" s="76" t="str">
        <f>IF(ISBLANK(INDEX('Policy Characteristics'!A:A,MATCH($C1830,'Policy Characteristics'!$C:$C,0))),"",INDEX('Policy Characteristics'!A:A,MATCH($C1830,'Policy Characteristics'!$C:$C,0)))</f>
        <v>Cross-Sector</v>
      </c>
      <c r="B1830" s="200" t="str">
        <f>IF(ISBLANK(INDEX('Policy Characteristics'!B:B,MATCH($C1830,'Policy Characteristics'!$C:$C,0))),"",INDEX('Policy Characteristics'!B:B,MATCH($C1830,'Policy Characteristics'!$C:$C,0)))</f>
        <v>Fuel Taxes or Subsidies</v>
      </c>
      <c r="C1830" s="208" t="str">
        <f t="shared" si="55"/>
        <v>Additional Fuel Tax or Subsidy Rate by Fuel</v>
      </c>
      <c r="D1830" s="78" t="s">
        <v>56</v>
      </c>
      <c r="E1830" s="88" t="s">
        <v>1889</v>
      </c>
      <c r="F1830" s="78" t="s">
        <v>98</v>
      </c>
      <c r="G1830" s="88" t="s">
        <v>1033</v>
      </c>
      <c r="H1830" s="15">
        <v>2424</v>
      </c>
      <c r="I1830" s="201" t="s">
        <v>44</v>
      </c>
      <c r="J1830" s="202" t="str">
        <f>IF(ISBLANK(INDEX('Policy Characteristics'!D:D,MATCH($C1830,'Policy Characteristics'!$C:$C,0))),"",INDEX('Policy Characteristics'!D:D,MATCH($C1830,'Policy Characteristics'!$C:$C,0)))</f>
        <v>Fuel Taxes or Subsidies</v>
      </c>
      <c r="K1830" s="76" t="str">
        <f>IF(ISBLANK(INDEX('Policy Characteristics'!E:E,MATCH($C1830,'Policy Characteristics'!$C:$C,0))),"",INDEX('Policy Characteristics'!E:E,MATCH($C1830,'Policy Characteristics'!$C:$C,0)))</f>
        <v>cross fuel tax</v>
      </c>
      <c r="L1830" s="205">
        <f>IF(ISBLANK(INDEX('Policy Characteristics'!F:F,MATCH($C1830,'Policy Characteristics'!$C:$C,0))),"",INDEX('Policy Characteristics'!F:F,MATCH($C1830,'Policy Characteristics'!$C:$C,0)))</f>
        <v>-0.9</v>
      </c>
      <c r="M1830" s="205">
        <f>IF(ISBLANK(INDEX('Policy Characteristics'!G:G,MATCH($C1830,'Policy Characteristics'!$C:$C,0))),"",INDEX('Policy Characteristics'!G:G,MATCH($C1830,'Policy Characteristics'!$C:$C,0)))</f>
        <v>0.9</v>
      </c>
      <c r="N1830" s="205">
        <f>IF(ISBLANK(INDEX('Policy Characteristics'!H:H,MATCH($C1830,'Policy Characteristics'!$C:$C,0))),"",INDEX('Policy Characteristics'!H:H,MATCH($C1830,'Policy Characteristics'!$C:$C,0)))</f>
        <v>0.01</v>
      </c>
      <c r="O1830" s="76" t="str">
        <f>IF(ISBLANK(INDEX('Policy Characteristics'!I:I,MATCH($C1830,'Policy Characteristics'!$C:$C,0))),"",INDEX('Policy Characteristics'!I:I,MATCH($C1830,'Policy Characteristics'!$C:$C,0)))</f>
        <v>% of BAU price</v>
      </c>
      <c r="P1830" s="7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76" t="str">
        <f>IF(ISBLANK(INDEX('Policy Characteristics'!K:K,MATCH($C1830,'Policy Characteristics'!$C:$C,0))),"",INDEX('Policy Characteristics'!K:K,MATCH($C1830,'Policy Characteristics'!$C:$C,0)))</f>
        <v>fuels.html#fuel-taxes</v>
      </c>
      <c r="R1830" s="76" t="str">
        <f>IF(ISBLANK(INDEX('Policy Characteristics'!L:L,MATCH($C1830,'Policy Characteristics'!$C:$C,0))),"",INDEX('Policy Characteristics'!L:L,MATCH($C1830,'Policy Characteristics'!$C:$C,0)))</f>
        <v>fuel-taxes.html</v>
      </c>
    </row>
    <row r="1831" spans="1:18" x14ac:dyDescent="0.25">
      <c r="A1831" s="76" t="str">
        <f>IF(ISBLANK(INDEX('Policy Characteristics'!A:A,MATCH($C1831,'Policy Characteristics'!$C:$C,0))),"",INDEX('Policy Characteristics'!A:A,MATCH($C1831,'Policy Characteristics'!$C:$C,0)))</f>
        <v>Cross-Sector</v>
      </c>
      <c r="B1831" s="200" t="str">
        <f>IF(ISBLANK(INDEX('Policy Characteristics'!B:B,MATCH($C1831,'Policy Characteristics'!$C:$C,0))),"",INDEX('Policy Characteristics'!B:B,MATCH($C1831,'Policy Characteristics'!$C:$C,0)))</f>
        <v>Fuel Taxes or Subsidies</v>
      </c>
      <c r="C1831" s="208" t="str">
        <f t="shared" si="55"/>
        <v>Additional Fuel Tax or Subsidy Rate by Fuel</v>
      </c>
      <c r="D1831" s="78" t="s">
        <v>716</v>
      </c>
      <c r="E1831" s="88" t="s">
        <v>1889</v>
      </c>
      <c r="F1831" s="78" t="s">
        <v>717</v>
      </c>
      <c r="G1831" s="88" t="s">
        <v>1033</v>
      </c>
      <c r="H1831" s="15">
        <v>2425</v>
      </c>
      <c r="I1831" s="201" t="s">
        <v>44</v>
      </c>
      <c r="J1831" s="202" t="str">
        <f>IF(ISBLANK(INDEX('Policy Characteristics'!D:D,MATCH($C1831,'Policy Characteristics'!$C:$C,0))),"",INDEX('Policy Characteristics'!D:D,MATCH($C1831,'Policy Characteristics'!$C:$C,0)))</f>
        <v>Fuel Taxes or Subsidies</v>
      </c>
      <c r="K1831" s="76" t="str">
        <f>IF(ISBLANK(INDEX('Policy Characteristics'!E:E,MATCH($C1831,'Policy Characteristics'!$C:$C,0))),"",INDEX('Policy Characteristics'!E:E,MATCH($C1831,'Policy Characteristics'!$C:$C,0)))</f>
        <v>cross fuel tax</v>
      </c>
      <c r="L1831" s="205">
        <f>IF(ISBLANK(INDEX('Policy Characteristics'!F:F,MATCH($C1831,'Policy Characteristics'!$C:$C,0))),"",INDEX('Policy Characteristics'!F:F,MATCH($C1831,'Policy Characteristics'!$C:$C,0)))</f>
        <v>-0.9</v>
      </c>
      <c r="M1831" s="205">
        <f>IF(ISBLANK(INDEX('Policy Characteristics'!G:G,MATCH($C1831,'Policy Characteristics'!$C:$C,0))),"",INDEX('Policy Characteristics'!G:G,MATCH($C1831,'Policy Characteristics'!$C:$C,0)))</f>
        <v>0.9</v>
      </c>
      <c r="N1831" s="205">
        <f>IF(ISBLANK(INDEX('Policy Characteristics'!H:H,MATCH($C1831,'Policy Characteristics'!$C:$C,0))),"",INDEX('Policy Characteristics'!H:H,MATCH($C1831,'Policy Characteristics'!$C:$C,0)))</f>
        <v>0.01</v>
      </c>
      <c r="O1831" s="76" t="str">
        <f>IF(ISBLANK(INDEX('Policy Characteristics'!I:I,MATCH($C1831,'Policy Characteristics'!$C:$C,0))),"",INDEX('Policy Characteristics'!I:I,MATCH($C1831,'Policy Characteristics'!$C:$C,0)))</f>
        <v>% of BAU price</v>
      </c>
      <c r="P1831" s="7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76" t="str">
        <f>IF(ISBLANK(INDEX('Policy Characteristics'!K:K,MATCH($C1831,'Policy Characteristics'!$C:$C,0))),"",INDEX('Policy Characteristics'!K:K,MATCH($C1831,'Policy Characteristics'!$C:$C,0)))</f>
        <v>fuels.html#fuel-taxes</v>
      </c>
      <c r="R1831" s="76" t="str">
        <f>IF(ISBLANK(INDEX('Policy Characteristics'!L:L,MATCH($C1831,'Policy Characteristics'!$C:$C,0))),"",INDEX('Policy Characteristics'!L:L,MATCH($C1831,'Policy Characteristics'!$C:$C,0)))</f>
        <v>fuel-taxes.html</v>
      </c>
    </row>
    <row r="1832" spans="1:18" x14ac:dyDescent="0.25">
      <c r="A1832" s="76" t="str">
        <f>IF(ISBLANK(INDEX('Policy Characteristics'!A:A,MATCH($C1832,'Policy Characteristics'!$C:$C,0))),"",INDEX('Policy Characteristics'!A:A,MATCH($C1832,'Policy Characteristics'!$C:$C,0)))</f>
        <v>Cross-Sector</v>
      </c>
      <c r="B1832" s="200" t="str">
        <f>IF(ISBLANK(INDEX('Policy Characteristics'!B:B,MATCH($C1832,'Policy Characteristics'!$C:$C,0))),"",INDEX('Policy Characteristics'!B:B,MATCH($C1832,'Policy Characteristics'!$C:$C,0)))</f>
        <v>Fuel Taxes or Subsidies</v>
      </c>
      <c r="C1832" s="208" t="str">
        <f t="shared" ref="C1832:C1838" si="56">C$1703</f>
        <v>Additional Fuel Tax or Subsidy Rate by Fuel</v>
      </c>
      <c r="D1832" s="78" t="s">
        <v>75</v>
      </c>
      <c r="E1832" s="88" t="s">
        <v>1889</v>
      </c>
      <c r="F1832" s="78" t="s">
        <v>99</v>
      </c>
      <c r="G1832" s="88" t="s">
        <v>1033</v>
      </c>
      <c r="H1832" s="15">
        <v>2426</v>
      </c>
      <c r="I1832" s="201" t="s">
        <v>44</v>
      </c>
      <c r="J1832" s="202" t="str">
        <f>IF(ISBLANK(INDEX('Policy Characteristics'!D:D,MATCH($C1832,'Policy Characteristics'!$C:$C,0))),"",INDEX('Policy Characteristics'!D:D,MATCH($C1832,'Policy Characteristics'!$C:$C,0)))</f>
        <v>Fuel Taxes or Subsidies</v>
      </c>
      <c r="K1832" s="76" t="str">
        <f>IF(ISBLANK(INDEX('Policy Characteristics'!E:E,MATCH($C1832,'Policy Characteristics'!$C:$C,0))),"",INDEX('Policy Characteristics'!E:E,MATCH($C1832,'Policy Characteristics'!$C:$C,0)))</f>
        <v>cross fuel tax</v>
      </c>
      <c r="L1832" s="205">
        <f>IF(ISBLANK(INDEX('Policy Characteristics'!F:F,MATCH($C1832,'Policy Characteristics'!$C:$C,0))),"",INDEX('Policy Characteristics'!F:F,MATCH($C1832,'Policy Characteristics'!$C:$C,0)))</f>
        <v>-0.9</v>
      </c>
      <c r="M1832" s="205">
        <f>IF(ISBLANK(INDEX('Policy Characteristics'!G:G,MATCH($C1832,'Policy Characteristics'!$C:$C,0))),"",INDEX('Policy Characteristics'!G:G,MATCH($C1832,'Policy Characteristics'!$C:$C,0)))</f>
        <v>0.9</v>
      </c>
      <c r="N1832" s="205">
        <f>IF(ISBLANK(INDEX('Policy Characteristics'!H:H,MATCH($C1832,'Policy Characteristics'!$C:$C,0))),"",INDEX('Policy Characteristics'!H:H,MATCH($C1832,'Policy Characteristics'!$C:$C,0)))</f>
        <v>0.01</v>
      </c>
      <c r="O1832" s="76" t="str">
        <f>IF(ISBLANK(INDEX('Policy Characteristics'!I:I,MATCH($C1832,'Policy Characteristics'!$C:$C,0))),"",INDEX('Policy Characteristics'!I:I,MATCH($C1832,'Policy Characteristics'!$C:$C,0)))</f>
        <v>% of BAU price</v>
      </c>
      <c r="P1832" s="7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76" t="str">
        <f>IF(ISBLANK(INDEX('Policy Characteristics'!K:K,MATCH($C1832,'Policy Characteristics'!$C:$C,0))),"",INDEX('Policy Characteristics'!K:K,MATCH($C1832,'Policy Characteristics'!$C:$C,0)))</f>
        <v>fuels.html#fuel-taxes</v>
      </c>
      <c r="R1832" s="76" t="str">
        <f>IF(ISBLANK(INDEX('Policy Characteristics'!L:L,MATCH($C1832,'Policy Characteristics'!$C:$C,0))),"",INDEX('Policy Characteristics'!L:L,MATCH($C1832,'Policy Characteristics'!$C:$C,0)))</f>
        <v>fuel-taxes.html</v>
      </c>
    </row>
    <row r="1833" spans="1:18" x14ac:dyDescent="0.25">
      <c r="A1833" s="76" t="str">
        <f>IF(ISBLANK(INDEX('Policy Characteristics'!A:A,MATCH($C1833,'Policy Characteristics'!$C:$C,0))),"",INDEX('Policy Characteristics'!A:A,MATCH($C1833,'Policy Characteristics'!$C:$C,0)))</f>
        <v>Cross-Sector</v>
      </c>
      <c r="B1833" s="200" t="str">
        <f>IF(ISBLANK(INDEX('Policy Characteristics'!B:B,MATCH($C1833,'Policy Characteristics'!$C:$C,0))),"",INDEX('Policy Characteristics'!B:B,MATCH($C1833,'Policy Characteristics'!$C:$C,0)))</f>
        <v>Fuel Taxes or Subsidies</v>
      </c>
      <c r="C1833" s="208" t="str">
        <f t="shared" si="56"/>
        <v>Additional Fuel Tax or Subsidy Rate by Fuel</v>
      </c>
      <c r="D1833" s="78" t="s">
        <v>440</v>
      </c>
      <c r="E1833" s="88" t="s">
        <v>1889</v>
      </c>
      <c r="F1833" s="78" t="s">
        <v>441</v>
      </c>
      <c r="G1833" s="88" t="s">
        <v>1033</v>
      </c>
      <c r="H1833" s="15">
        <v>2427</v>
      </c>
      <c r="I1833" s="201" t="s">
        <v>44</v>
      </c>
      <c r="J1833" s="202" t="str">
        <f>IF(ISBLANK(INDEX('Policy Characteristics'!D:D,MATCH($C1833,'Policy Characteristics'!$C:$C,0))),"",INDEX('Policy Characteristics'!D:D,MATCH($C1833,'Policy Characteristics'!$C:$C,0)))</f>
        <v>Fuel Taxes or Subsidies</v>
      </c>
      <c r="K1833" s="76" t="str">
        <f>IF(ISBLANK(INDEX('Policy Characteristics'!E:E,MATCH($C1833,'Policy Characteristics'!$C:$C,0))),"",INDEX('Policy Characteristics'!E:E,MATCH($C1833,'Policy Characteristics'!$C:$C,0)))</f>
        <v>cross fuel tax</v>
      </c>
      <c r="L1833" s="205">
        <f>IF(ISBLANK(INDEX('Policy Characteristics'!F:F,MATCH($C1833,'Policy Characteristics'!$C:$C,0))),"",INDEX('Policy Characteristics'!F:F,MATCH($C1833,'Policy Characteristics'!$C:$C,0)))</f>
        <v>-0.9</v>
      </c>
      <c r="M1833" s="205">
        <f>IF(ISBLANK(INDEX('Policy Characteristics'!G:G,MATCH($C1833,'Policy Characteristics'!$C:$C,0))),"",INDEX('Policy Characteristics'!G:G,MATCH($C1833,'Policy Characteristics'!$C:$C,0)))</f>
        <v>0.9</v>
      </c>
      <c r="N1833" s="205">
        <f>IF(ISBLANK(INDEX('Policy Characteristics'!H:H,MATCH($C1833,'Policy Characteristics'!$C:$C,0))),"",INDEX('Policy Characteristics'!H:H,MATCH($C1833,'Policy Characteristics'!$C:$C,0)))</f>
        <v>0.01</v>
      </c>
      <c r="O1833" s="76" t="str">
        <f>IF(ISBLANK(INDEX('Policy Characteristics'!I:I,MATCH($C1833,'Policy Characteristics'!$C:$C,0))),"",INDEX('Policy Characteristics'!I:I,MATCH($C1833,'Policy Characteristics'!$C:$C,0)))</f>
        <v>% of BAU price</v>
      </c>
      <c r="P1833" s="7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76" t="str">
        <f>IF(ISBLANK(INDEX('Policy Characteristics'!K:K,MATCH($C1833,'Policy Characteristics'!$C:$C,0))),"",INDEX('Policy Characteristics'!K:K,MATCH($C1833,'Policy Characteristics'!$C:$C,0)))</f>
        <v>fuels.html#fuel-taxes</v>
      </c>
      <c r="R1833" s="76" t="str">
        <f>IF(ISBLANK(INDEX('Policy Characteristics'!L:L,MATCH($C1833,'Policy Characteristics'!$C:$C,0))),"",INDEX('Policy Characteristics'!L:L,MATCH($C1833,'Policy Characteristics'!$C:$C,0)))</f>
        <v>fuel-taxes.html</v>
      </c>
    </row>
    <row r="1834" spans="1:18" x14ac:dyDescent="0.25">
      <c r="A1834" s="76" t="str">
        <f>IF(ISBLANK(INDEX('Policy Characteristics'!A:A,MATCH($C1834,'Policy Characteristics'!$C:$C,0))),"",INDEX('Policy Characteristics'!A:A,MATCH($C1834,'Policy Characteristics'!$C:$C,0)))</f>
        <v>Cross-Sector</v>
      </c>
      <c r="B1834" s="200" t="str">
        <f>IF(ISBLANK(INDEX('Policy Characteristics'!B:B,MATCH($C1834,'Policy Characteristics'!$C:$C,0))),"",INDEX('Policy Characteristics'!B:B,MATCH($C1834,'Policy Characteristics'!$C:$C,0)))</f>
        <v>Fuel Taxes or Subsidies</v>
      </c>
      <c r="C1834" s="208" t="str">
        <f t="shared" si="56"/>
        <v>Additional Fuel Tax or Subsidy Rate by Fuel</v>
      </c>
      <c r="D1834" s="78" t="s">
        <v>708</v>
      </c>
      <c r="E1834" s="88" t="s">
        <v>1889</v>
      </c>
      <c r="F1834" s="78" t="s">
        <v>712</v>
      </c>
      <c r="G1834" s="88" t="s">
        <v>1033</v>
      </c>
      <c r="H1834" s="15">
        <v>2428</v>
      </c>
      <c r="I1834" s="201" t="s">
        <v>44</v>
      </c>
      <c r="J1834" s="202" t="str">
        <f>IF(ISBLANK(INDEX('Policy Characteristics'!D:D,MATCH($C1834,'Policy Characteristics'!$C:$C,0))),"",INDEX('Policy Characteristics'!D:D,MATCH($C1834,'Policy Characteristics'!$C:$C,0)))</f>
        <v>Fuel Taxes or Subsidies</v>
      </c>
      <c r="K1834" s="76" t="str">
        <f>IF(ISBLANK(INDEX('Policy Characteristics'!E:E,MATCH($C1834,'Policy Characteristics'!$C:$C,0))),"",INDEX('Policy Characteristics'!E:E,MATCH($C1834,'Policy Characteristics'!$C:$C,0)))</f>
        <v>cross fuel tax</v>
      </c>
      <c r="L1834" s="205">
        <f>IF(ISBLANK(INDEX('Policy Characteristics'!F:F,MATCH($C1834,'Policy Characteristics'!$C:$C,0))),"",INDEX('Policy Characteristics'!F:F,MATCH($C1834,'Policy Characteristics'!$C:$C,0)))</f>
        <v>-0.9</v>
      </c>
      <c r="M1834" s="205">
        <f>IF(ISBLANK(INDEX('Policy Characteristics'!G:G,MATCH($C1834,'Policy Characteristics'!$C:$C,0))),"",INDEX('Policy Characteristics'!G:G,MATCH($C1834,'Policy Characteristics'!$C:$C,0)))</f>
        <v>0.9</v>
      </c>
      <c r="N1834" s="205">
        <f>IF(ISBLANK(INDEX('Policy Characteristics'!H:H,MATCH($C1834,'Policy Characteristics'!$C:$C,0))),"",INDEX('Policy Characteristics'!H:H,MATCH($C1834,'Policy Characteristics'!$C:$C,0)))</f>
        <v>0.01</v>
      </c>
      <c r="O1834" s="76" t="str">
        <f>IF(ISBLANK(INDEX('Policy Characteristics'!I:I,MATCH($C1834,'Policy Characteristics'!$C:$C,0))),"",INDEX('Policy Characteristics'!I:I,MATCH($C1834,'Policy Characteristics'!$C:$C,0)))</f>
        <v>% of BAU price</v>
      </c>
      <c r="P1834" s="7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76" t="str">
        <f>IF(ISBLANK(INDEX('Policy Characteristics'!K:K,MATCH($C1834,'Policy Characteristics'!$C:$C,0))),"",INDEX('Policy Characteristics'!K:K,MATCH($C1834,'Policy Characteristics'!$C:$C,0)))</f>
        <v>fuels.html#fuel-taxes</v>
      </c>
      <c r="R1834" s="76" t="str">
        <f>IF(ISBLANK(INDEX('Policy Characteristics'!L:L,MATCH($C1834,'Policy Characteristics'!$C:$C,0))),"",INDEX('Policy Characteristics'!L:L,MATCH($C1834,'Policy Characteristics'!$C:$C,0)))</f>
        <v>fuel-taxes.html</v>
      </c>
    </row>
    <row r="1835" spans="1:18" x14ac:dyDescent="0.25">
      <c r="A1835" s="76" t="str">
        <f>IF(ISBLANK(INDEX('Policy Characteristics'!A:A,MATCH($C1835,'Policy Characteristics'!$C:$C,0))),"",INDEX('Policy Characteristics'!A:A,MATCH($C1835,'Policy Characteristics'!$C:$C,0)))</f>
        <v>Cross-Sector</v>
      </c>
      <c r="B1835" s="200" t="str">
        <f>IF(ISBLANK(INDEX('Policy Characteristics'!B:B,MATCH($C1835,'Policy Characteristics'!$C:$C,0))),"",INDEX('Policy Characteristics'!B:B,MATCH($C1835,'Policy Characteristics'!$C:$C,0)))</f>
        <v>Fuel Taxes or Subsidies</v>
      </c>
      <c r="C1835" s="208" t="str">
        <f t="shared" si="56"/>
        <v>Additional Fuel Tax or Subsidy Rate by Fuel</v>
      </c>
      <c r="D1835" s="78" t="s">
        <v>718</v>
      </c>
      <c r="E1835" s="88" t="s">
        <v>1889</v>
      </c>
      <c r="F1835" s="78" t="s">
        <v>719</v>
      </c>
      <c r="G1835" s="88" t="s">
        <v>1033</v>
      </c>
      <c r="H1835" s="15">
        <v>2429</v>
      </c>
      <c r="I1835" s="201" t="s">
        <v>44</v>
      </c>
      <c r="J1835" s="202" t="str">
        <f>IF(ISBLANK(INDEX('Policy Characteristics'!D:D,MATCH($C1835,'Policy Characteristics'!$C:$C,0))),"",INDEX('Policy Characteristics'!D:D,MATCH($C1835,'Policy Characteristics'!$C:$C,0)))</f>
        <v>Fuel Taxes or Subsidies</v>
      </c>
      <c r="K1835" s="76" t="str">
        <f>IF(ISBLANK(INDEX('Policy Characteristics'!E:E,MATCH($C1835,'Policy Characteristics'!$C:$C,0))),"",INDEX('Policy Characteristics'!E:E,MATCH($C1835,'Policy Characteristics'!$C:$C,0)))</f>
        <v>cross fuel tax</v>
      </c>
      <c r="L1835" s="205">
        <f>IF(ISBLANK(INDEX('Policy Characteristics'!F:F,MATCH($C1835,'Policy Characteristics'!$C:$C,0))),"",INDEX('Policy Characteristics'!F:F,MATCH($C1835,'Policy Characteristics'!$C:$C,0)))</f>
        <v>-0.9</v>
      </c>
      <c r="M1835" s="205">
        <f>IF(ISBLANK(INDEX('Policy Characteristics'!G:G,MATCH($C1835,'Policy Characteristics'!$C:$C,0))),"",INDEX('Policy Characteristics'!G:G,MATCH($C1835,'Policy Characteristics'!$C:$C,0)))</f>
        <v>0.9</v>
      </c>
      <c r="N1835" s="205">
        <f>IF(ISBLANK(INDEX('Policy Characteristics'!H:H,MATCH($C1835,'Policy Characteristics'!$C:$C,0))),"",INDEX('Policy Characteristics'!H:H,MATCH($C1835,'Policy Characteristics'!$C:$C,0)))</f>
        <v>0.01</v>
      </c>
      <c r="O1835" s="76" t="str">
        <f>IF(ISBLANK(INDEX('Policy Characteristics'!I:I,MATCH($C1835,'Policy Characteristics'!$C:$C,0))),"",INDEX('Policy Characteristics'!I:I,MATCH($C1835,'Policy Characteristics'!$C:$C,0)))</f>
        <v>% of BAU price</v>
      </c>
      <c r="P1835" s="7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76" t="str">
        <f>IF(ISBLANK(INDEX('Policy Characteristics'!K:K,MATCH($C1835,'Policy Characteristics'!$C:$C,0))),"",INDEX('Policy Characteristics'!K:K,MATCH($C1835,'Policy Characteristics'!$C:$C,0)))</f>
        <v>fuels.html#fuel-taxes</v>
      </c>
      <c r="R1835" s="76" t="str">
        <f>IF(ISBLANK(INDEX('Policy Characteristics'!L:L,MATCH($C1835,'Policy Characteristics'!$C:$C,0))),"",INDEX('Policy Characteristics'!L:L,MATCH($C1835,'Policy Characteristics'!$C:$C,0)))</f>
        <v>fuel-taxes.html</v>
      </c>
    </row>
    <row r="1836" spans="1:18" x14ac:dyDescent="0.25">
      <c r="A1836" s="76" t="str">
        <f>IF(ISBLANK(INDEX('Policy Characteristics'!A:A,MATCH($C1836,'Policy Characteristics'!$C:$C,0))),"",INDEX('Policy Characteristics'!A:A,MATCH($C1836,'Policy Characteristics'!$C:$C,0)))</f>
        <v>Cross-Sector</v>
      </c>
      <c r="B1836" s="200" t="str">
        <f>IF(ISBLANK(INDEX('Policy Characteristics'!B:B,MATCH($C1836,'Policy Characteristics'!$C:$C,0))),"",INDEX('Policy Characteristics'!B:B,MATCH($C1836,'Policy Characteristics'!$C:$C,0)))</f>
        <v>Fuel Taxes or Subsidies</v>
      </c>
      <c r="C1836" s="208" t="str">
        <f t="shared" si="56"/>
        <v>Additional Fuel Tax or Subsidy Rate by Fuel</v>
      </c>
      <c r="D1836" s="78" t="s">
        <v>709</v>
      </c>
      <c r="E1836" s="88" t="s">
        <v>1889</v>
      </c>
      <c r="F1836" s="78" t="s">
        <v>713</v>
      </c>
      <c r="G1836" s="88" t="s">
        <v>1033</v>
      </c>
      <c r="H1836" s="15">
        <v>2430</v>
      </c>
      <c r="I1836" s="201" t="s">
        <v>44</v>
      </c>
      <c r="J1836" s="202" t="str">
        <f>IF(ISBLANK(INDEX('Policy Characteristics'!D:D,MATCH($C1836,'Policy Characteristics'!$C:$C,0))),"",INDEX('Policy Characteristics'!D:D,MATCH($C1836,'Policy Characteristics'!$C:$C,0)))</f>
        <v>Fuel Taxes or Subsidies</v>
      </c>
      <c r="K1836" s="76" t="str">
        <f>IF(ISBLANK(INDEX('Policy Characteristics'!E:E,MATCH($C1836,'Policy Characteristics'!$C:$C,0))),"",INDEX('Policy Characteristics'!E:E,MATCH($C1836,'Policy Characteristics'!$C:$C,0)))</f>
        <v>cross fuel tax</v>
      </c>
      <c r="L1836" s="205">
        <f>IF(ISBLANK(INDEX('Policy Characteristics'!F:F,MATCH($C1836,'Policy Characteristics'!$C:$C,0))),"",INDEX('Policy Characteristics'!F:F,MATCH($C1836,'Policy Characteristics'!$C:$C,0)))</f>
        <v>-0.9</v>
      </c>
      <c r="M1836" s="205">
        <f>IF(ISBLANK(INDEX('Policy Characteristics'!G:G,MATCH($C1836,'Policy Characteristics'!$C:$C,0))),"",INDEX('Policy Characteristics'!G:G,MATCH($C1836,'Policy Characteristics'!$C:$C,0)))</f>
        <v>0.9</v>
      </c>
      <c r="N1836" s="205">
        <f>IF(ISBLANK(INDEX('Policy Characteristics'!H:H,MATCH($C1836,'Policy Characteristics'!$C:$C,0))),"",INDEX('Policy Characteristics'!H:H,MATCH($C1836,'Policy Characteristics'!$C:$C,0)))</f>
        <v>0.01</v>
      </c>
      <c r="O1836" s="76" t="str">
        <f>IF(ISBLANK(INDEX('Policy Characteristics'!I:I,MATCH($C1836,'Policy Characteristics'!$C:$C,0))),"",INDEX('Policy Characteristics'!I:I,MATCH($C1836,'Policy Characteristics'!$C:$C,0)))</f>
        <v>% of BAU price</v>
      </c>
      <c r="P1836" s="7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76" t="str">
        <f>IF(ISBLANK(INDEX('Policy Characteristics'!K:K,MATCH($C1836,'Policy Characteristics'!$C:$C,0))),"",INDEX('Policy Characteristics'!K:K,MATCH($C1836,'Policy Characteristics'!$C:$C,0)))</f>
        <v>fuels.html#fuel-taxes</v>
      </c>
      <c r="R1836" s="76" t="str">
        <f>IF(ISBLANK(INDEX('Policy Characteristics'!L:L,MATCH($C1836,'Policy Characteristics'!$C:$C,0))),"",INDEX('Policy Characteristics'!L:L,MATCH($C1836,'Policy Characteristics'!$C:$C,0)))</f>
        <v>fuel-taxes.html</v>
      </c>
    </row>
    <row r="1837" spans="1:18" x14ac:dyDescent="0.25">
      <c r="A1837" s="76" t="str">
        <f>IF(ISBLANK(INDEX('Policy Characteristics'!A:A,MATCH($C1837,'Policy Characteristics'!$C:$C,0))),"",INDEX('Policy Characteristics'!A:A,MATCH($C1837,'Policy Characteristics'!$C:$C,0)))</f>
        <v>Cross-Sector</v>
      </c>
      <c r="B1837" s="200" t="str">
        <f>IF(ISBLANK(INDEX('Policy Characteristics'!B:B,MATCH($C1837,'Policy Characteristics'!$C:$C,0))),"",INDEX('Policy Characteristics'!B:B,MATCH($C1837,'Policy Characteristics'!$C:$C,0)))</f>
        <v>Fuel Taxes or Subsidies</v>
      </c>
      <c r="C1837" s="208" t="str">
        <f t="shared" si="56"/>
        <v>Additional Fuel Tax or Subsidy Rate by Fuel</v>
      </c>
      <c r="D1837" s="78" t="s">
        <v>710</v>
      </c>
      <c r="E1837" s="88" t="s">
        <v>1889</v>
      </c>
      <c r="F1837" s="78" t="s">
        <v>714</v>
      </c>
      <c r="G1837" s="88" t="s">
        <v>1033</v>
      </c>
      <c r="H1837" s="15">
        <v>2431</v>
      </c>
      <c r="I1837" s="201" t="s">
        <v>44</v>
      </c>
      <c r="J1837" s="202" t="str">
        <f>IF(ISBLANK(INDEX('Policy Characteristics'!D:D,MATCH($C1837,'Policy Characteristics'!$C:$C,0))),"",INDEX('Policy Characteristics'!D:D,MATCH($C1837,'Policy Characteristics'!$C:$C,0)))</f>
        <v>Fuel Taxes or Subsidies</v>
      </c>
      <c r="K1837" s="76" t="str">
        <f>IF(ISBLANK(INDEX('Policy Characteristics'!E:E,MATCH($C1837,'Policy Characteristics'!$C:$C,0))),"",INDEX('Policy Characteristics'!E:E,MATCH($C1837,'Policy Characteristics'!$C:$C,0)))</f>
        <v>cross fuel tax</v>
      </c>
      <c r="L1837" s="205">
        <f>IF(ISBLANK(INDEX('Policy Characteristics'!F:F,MATCH($C1837,'Policy Characteristics'!$C:$C,0))),"",INDEX('Policy Characteristics'!F:F,MATCH($C1837,'Policy Characteristics'!$C:$C,0)))</f>
        <v>-0.9</v>
      </c>
      <c r="M1837" s="205">
        <f>IF(ISBLANK(INDEX('Policy Characteristics'!G:G,MATCH($C1837,'Policy Characteristics'!$C:$C,0))),"",INDEX('Policy Characteristics'!G:G,MATCH($C1837,'Policy Characteristics'!$C:$C,0)))</f>
        <v>0.9</v>
      </c>
      <c r="N1837" s="205">
        <f>IF(ISBLANK(INDEX('Policy Characteristics'!H:H,MATCH($C1837,'Policy Characteristics'!$C:$C,0))),"",INDEX('Policy Characteristics'!H:H,MATCH($C1837,'Policy Characteristics'!$C:$C,0)))</f>
        <v>0.01</v>
      </c>
      <c r="O1837" s="76" t="str">
        <f>IF(ISBLANK(INDEX('Policy Characteristics'!I:I,MATCH($C1837,'Policy Characteristics'!$C:$C,0))),"",INDEX('Policy Characteristics'!I:I,MATCH($C1837,'Policy Characteristics'!$C:$C,0)))</f>
        <v>% of BAU price</v>
      </c>
      <c r="P1837" s="7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76" t="str">
        <f>IF(ISBLANK(INDEX('Policy Characteristics'!K:K,MATCH($C1837,'Policy Characteristics'!$C:$C,0))),"",INDEX('Policy Characteristics'!K:K,MATCH($C1837,'Policy Characteristics'!$C:$C,0)))</f>
        <v>fuels.html#fuel-taxes</v>
      </c>
      <c r="R1837" s="76" t="str">
        <f>IF(ISBLANK(INDEX('Policy Characteristics'!L:L,MATCH($C1837,'Policy Characteristics'!$C:$C,0))),"",INDEX('Policy Characteristics'!L:L,MATCH($C1837,'Policy Characteristics'!$C:$C,0)))</f>
        <v>fuel-taxes.html</v>
      </c>
    </row>
    <row r="1838" spans="1:18" x14ac:dyDescent="0.25">
      <c r="A1838" s="76" t="str">
        <f>IF(ISBLANK(INDEX('Policy Characteristics'!A:A,MATCH($C1838,'Policy Characteristics'!$C:$C,0))),"",INDEX('Policy Characteristics'!A:A,MATCH($C1838,'Policy Characteristics'!$C:$C,0)))</f>
        <v>Cross-Sector</v>
      </c>
      <c r="B1838" s="200" t="str">
        <f>IF(ISBLANK(INDEX('Policy Characteristics'!B:B,MATCH($C1838,'Policy Characteristics'!$C:$C,0))),"",INDEX('Policy Characteristics'!B:B,MATCH($C1838,'Policy Characteristics'!$C:$C,0)))</f>
        <v>Fuel Taxes or Subsidies</v>
      </c>
      <c r="C1838" s="208" t="str">
        <f t="shared" si="56"/>
        <v>Additional Fuel Tax or Subsidy Rate by Fuel</v>
      </c>
      <c r="D1838" s="78" t="s">
        <v>711</v>
      </c>
      <c r="E1838" s="88" t="s">
        <v>1889</v>
      </c>
      <c r="F1838" s="78" t="s">
        <v>715</v>
      </c>
      <c r="G1838" s="88" t="s">
        <v>1033</v>
      </c>
      <c r="H1838" s="15">
        <v>2432</v>
      </c>
      <c r="I1838" s="201" t="s">
        <v>44</v>
      </c>
      <c r="J1838" s="202" t="str">
        <f>IF(ISBLANK(INDEX('Policy Characteristics'!D:D,MATCH($C1838,'Policy Characteristics'!$C:$C,0))),"",INDEX('Policy Characteristics'!D:D,MATCH($C1838,'Policy Characteristics'!$C:$C,0)))</f>
        <v>Fuel Taxes or Subsidies</v>
      </c>
      <c r="K1838" s="76" t="str">
        <f>IF(ISBLANK(INDEX('Policy Characteristics'!E:E,MATCH($C1838,'Policy Characteristics'!$C:$C,0))),"",INDEX('Policy Characteristics'!E:E,MATCH($C1838,'Policy Characteristics'!$C:$C,0)))</f>
        <v>cross fuel tax</v>
      </c>
      <c r="L1838" s="205">
        <f>IF(ISBLANK(INDEX('Policy Characteristics'!F:F,MATCH($C1838,'Policy Characteristics'!$C:$C,0))),"",INDEX('Policy Characteristics'!F:F,MATCH($C1838,'Policy Characteristics'!$C:$C,0)))</f>
        <v>-0.9</v>
      </c>
      <c r="M1838" s="205">
        <f>IF(ISBLANK(INDEX('Policy Characteristics'!G:G,MATCH($C1838,'Policy Characteristics'!$C:$C,0))),"",INDEX('Policy Characteristics'!G:G,MATCH($C1838,'Policy Characteristics'!$C:$C,0)))</f>
        <v>0.9</v>
      </c>
      <c r="N1838" s="205">
        <f>IF(ISBLANK(INDEX('Policy Characteristics'!H:H,MATCH($C1838,'Policy Characteristics'!$C:$C,0))),"",INDEX('Policy Characteristics'!H:H,MATCH($C1838,'Policy Characteristics'!$C:$C,0)))</f>
        <v>0.01</v>
      </c>
      <c r="O1838" s="76" t="str">
        <f>IF(ISBLANK(INDEX('Policy Characteristics'!I:I,MATCH($C1838,'Policy Characteristics'!$C:$C,0))),"",INDEX('Policy Characteristics'!I:I,MATCH($C1838,'Policy Characteristics'!$C:$C,0)))</f>
        <v>% of BAU price</v>
      </c>
      <c r="P1838" s="7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76" t="str">
        <f>IF(ISBLANK(INDEX('Policy Characteristics'!K:K,MATCH($C1838,'Policy Characteristics'!$C:$C,0))),"",INDEX('Policy Characteristics'!K:K,MATCH($C1838,'Policy Characteristics'!$C:$C,0)))</f>
        <v>fuels.html#fuel-taxes</v>
      </c>
      <c r="R1838" s="76" t="str">
        <f>IF(ISBLANK(INDEX('Policy Characteristics'!L:L,MATCH($C1838,'Policy Characteristics'!$C:$C,0))),"",INDEX('Policy Characteristics'!L:L,MATCH($C1838,'Policy Characteristics'!$C:$C,0)))</f>
        <v>fuel-taxes.html</v>
      </c>
    </row>
    <row r="1839" spans="1:18" x14ac:dyDescent="0.25">
      <c r="A1839" s="76" t="str">
        <f>IF(ISBLANK(INDEX('Policy Characteristics'!A:A,MATCH($C1839,'Policy Characteristics'!$C:$C,0))),"",INDEX('Policy Characteristics'!A:A,MATCH($C1839,'Policy Characteristics'!$C:$C,0)))</f>
        <v>Cross-Sector</v>
      </c>
      <c r="B1839" s="200" t="str">
        <f>IF(ISBLANK(INDEX('Policy Characteristics'!B:B,MATCH($C1839,'Policy Characteristics'!$C:$C,0))),"",INDEX('Policy Characteristics'!B:B,MATCH($C1839,'Policy Characteristics'!$C:$C,0)))</f>
        <v>Non BAU Carbon Tax Vehicle Qualification</v>
      </c>
      <c r="C1839" t="s">
        <v>1849</v>
      </c>
      <c r="H1839" s="15">
        <v>2286</v>
      </c>
      <c r="I1839" s="204" t="s">
        <v>43</v>
      </c>
      <c r="J1839" s="202" t="str">
        <f>IF(ISBLANK(INDEX('Policy Characteristics'!D:D,MATCH($C1839,'Policy Characteristics'!$C:$C,0))),"",INDEX('Policy Characteristics'!D:D,MATCH($C1839,'Policy Characteristics'!$C:$C,0)))</f>
        <v/>
      </c>
      <c r="K1839" s="76" t="str">
        <f>IF(ISBLANK(INDEX('Policy Characteristics'!E:E,MATCH($C1839,'Policy Characteristics'!$C:$C,0))),"",INDEX('Policy Characteristics'!E:E,MATCH($C1839,'Policy Characteristics'!$C:$C,0)))</f>
        <v/>
      </c>
      <c r="L1839" s="206">
        <f>IF(ISBLANK(INDEX('Policy Characteristics'!F:F,MATCH($C1839,'Policy Characteristics'!$C:$C,0))),"",INDEX('Policy Characteristics'!F:F,MATCH($C1839,'Policy Characteristics'!$C:$C,0)))</f>
        <v>0</v>
      </c>
      <c r="M1839" s="206">
        <f>IF(ISBLANK(INDEX('Policy Characteristics'!G:G,MATCH($C1839,'Policy Characteristics'!$C:$C,0))),"",INDEX('Policy Characteristics'!G:G,MATCH($C1839,'Policy Characteristics'!$C:$C,0)))</f>
        <v>1</v>
      </c>
      <c r="N1839" s="206">
        <f>IF(ISBLANK(INDEX('Policy Characteristics'!H:H,MATCH($C1839,'Policy Characteristics'!$C:$C,0))),"",INDEX('Policy Characteristics'!H:H,MATCH($C1839,'Policy Characteristics'!$C:$C,0)))</f>
        <v>1</v>
      </c>
      <c r="O1839" s="76" t="str">
        <f>IF(ISBLANK(INDEX('Policy Characteristics'!I:I,MATCH($C1839,'Policy Characteristics'!$C:$C,0))),"",INDEX('Policy Characteristics'!I:I,MATCH($C1839,'Policy Characteristics'!$C:$C,0)))</f>
        <v>on/off</v>
      </c>
      <c r="P1839" s="76" t="str">
        <f>IF(ISBLANK(INDEX('Policy Characteristics'!J:J,MATCH($C1839,'Policy Characteristics'!$C:$C,0))),"",INDEX('Policy Characteristics'!J:J,MATCH($C1839,'Policy Characteristics'!$C:$C,0)))</f>
        <v xml:space="preserve">**Description:** This lever determines which vehicle types are captured under the scope of a carbon tax. In some regions, only certain vehicle types are covered by a carbon tax or cap. </v>
      </c>
      <c r="Q1839" s="76" t="str">
        <f>IF(ISBLANK(INDEX('Policy Characteristics'!K:K,MATCH($C1839,'Policy Characteristics'!$C:$C,0))),"",INDEX('Policy Characteristics'!K:K,MATCH($C1839,'Policy Characteristics'!$C:$C,0)))</f>
        <v/>
      </c>
      <c r="R1839" s="76" t="str">
        <f>IF(ISBLANK(INDEX('Policy Characteristics'!L:L,MATCH($C1839,'Policy Characteristics'!$C:$C,0))),"",INDEX('Policy Characteristics'!L:L,MATCH($C1839,'Policy Characteristics'!$C:$C,0)))</f>
        <v/>
      </c>
    </row>
    <row r="1840" spans="1:18" x14ac:dyDescent="0.25">
      <c r="A1840" s="76" t="str">
        <f>IF(ISBLANK(INDEX('Policy Characteristics'!A:A,MATCH($C1840,'Policy Characteristics'!$C:$C,0))),"",INDEX('Policy Characteristics'!A:A,MATCH($C1840,'Policy Characteristics'!$C:$C,0)))</f>
        <v>Cross-Sector</v>
      </c>
      <c r="B1840" s="200" t="str">
        <f>IF(ISBLANK(INDEX('Policy Characteristics'!B:B,MATCH($C1840,'Policy Characteristics'!$C:$C,0))),"",INDEX('Policy Characteristics'!B:B,MATCH($C1840,'Policy Characteristics'!$C:$C,0)))</f>
        <v>Non BAU Carbon Tax Industry Qualification</v>
      </c>
      <c r="C1840" t="s">
        <v>1850</v>
      </c>
      <c r="H1840" s="15">
        <v>2287</v>
      </c>
      <c r="I1840" s="204" t="s">
        <v>43</v>
      </c>
      <c r="J1840" s="202" t="str">
        <f>IF(ISBLANK(INDEX('Policy Characteristics'!D:D,MATCH($C1840,'Policy Characteristics'!$C:$C,0))),"",INDEX('Policy Characteristics'!D:D,MATCH($C1840,'Policy Characteristics'!$C:$C,0)))</f>
        <v/>
      </c>
      <c r="K1840" s="76" t="str">
        <f>IF(ISBLANK(INDEX('Policy Characteristics'!E:E,MATCH($C1840,'Policy Characteristics'!$C:$C,0))),"",INDEX('Policy Characteristics'!E:E,MATCH($C1840,'Policy Characteristics'!$C:$C,0)))</f>
        <v/>
      </c>
      <c r="L1840" s="206">
        <f>IF(ISBLANK(INDEX('Policy Characteristics'!F:F,MATCH($C1840,'Policy Characteristics'!$C:$C,0))),"",INDEX('Policy Characteristics'!F:F,MATCH($C1840,'Policy Characteristics'!$C:$C,0)))</f>
        <v>0</v>
      </c>
      <c r="M1840" s="206">
        <f>IF(ISBLANK(INDEX('Policy Characteristics'!G:G,MATCH($C1840,'Policy Characteristics'!$C:$C,0))),"",INDEX('Policy Characteristics'!G:G,MATCH($C1840,'Policy Characteristics'!$C:$C,0)))</f>
        <v>1</v>
      </c>
      <c r="N1840" s="206">
        <f>IF(ISBLANK(INDEX('Policy Characteristics'!H:H,MATCH($C1840,'Policy Characteristics'!$C:$C,0))),"",INDEX('Policy Characteristics'!H:H,MATCH($C1840,'Policy Characteristics'!$C:$C,0)))</f>
        <v>1</v>
      </c>
      <c r="O1840" s="76" t="str">
        <f>IF(ISBLANK(INDEX('Policy Characteristics'!I:I,MATCH($C1840,'Policy Characteristics'!$C:$C,0))),"",INDEX('Policy Characteristics'!I:I,MATCH($C1840,'Policy Characteristics'!$C:$C,0)))</f>
        <v>on/off</v>
      </c>
      <c r="P1840" s="76" t="str">
        <f>IF(ISBLANK(INDEX('Policy Characteristics'!J:J,MATCH($C1840,'Policy Characteristics'!$C:$C,0))),"",INDEX('Policy Characteristics'!J:J,MATCH($C1840,'Policy Characteristics'!$C:$C,0)))</f>
        <v xml:space="preserve">**Description:** This lever determines which industry categories are captured under the scope of a carbon tax. In some regions, only certain industries are covered by a carbon tax or cap. </v>
      </c>
      <c r="Q1840" s="76" t="str">
        <f>IF(ISBLANK(INDEX('Policy Characteristics'!K:K,MATCH($C1840,'Policy Characteristics'!$C:$C,0))),"",INDEX('Policy Characteristics'!K:K,MATCH($C1840,'Policy Characteristics'!$C:$C,0)))</f>
        <v/>
      </c>
      <c r="R1840" s="76" t="str">
        <f>IF(ISBLANK(INDEX('Policy Characteristics'!L:L,MATCH($C1840,'Policy Characteristics'!$C:$C,0))),"",INDEX('Policy Characteristics'!L:L,MATCH($C1840,'Policy Characteristics'!$C:$C,0)))</f>
        <v/>
      </c>
    </row>
    <row r="1841" spans="1:18" x14ac:dyDescent="0.25">
      <c r="A1841" s="76" t="str">
        <f>IF(ISBLANK(INDEX('Policy Characteristics'!A:A,MATCH($C1841,'Policy Characteristics'!$C:$C,0))),"",INDEX('Policy Characteristics'!A:A,MATCH($C1841,'Policy Characteristics'!$C:$C,0)))</f>
        <v>Cross-Sector</v>
      </c>
      <c r="B1841" s="200" t="str">
        <f>IF(ISBLANK(INDEX('Policy Characteristics'!B:B,MATCH($C1841,'Policy Characteristics'!$C:$C,0))),"",INDEX('Policy Characteristics'!B:B,MATCH($C1841,'Policy Characteristics'!$C:$C,0)))</f>
        <v>Non BAU CBAM Industry Qualification</v>
      </c>
      <c r="C1841" t="s">
        <v>1851</v>
      </c>
      <c r="H1841" s="15">
        <v>2288</v>
      </c>
      <c r="I1841" s="204" t="s">
        <v>43</v>
      </c>
      <c r="J1841" s="202" t="str">
        <f>IF(ISBLANK(INDEX('Policy Characteristics'!D:D,MATCH($C1841,'Policy Characteristics'!$C:$C,0))),"",INDEX('Policy Characteristics'!D:D,MATCH($C1841,'Policy Characteristics'!$C:$C,0)))</f>
        <v/>
      </c>
      <c r="K1841" s="76" t="str">
        <f>IF(ISBLANK(INDEX('Policy Characteristics'!E:E,MATCH($C1841,'Policy Characteristics'!$C:$C,0))),"",INDEX('Policy Characteristics'!E:E,MATCH($C1841,'Policy Characteristics'!$C:$C,0)))</f>
        <v/>
      </c>
      <c r="L1841" s="206">
        <f>IF(ISBLANK(INDEX('Policy Characteristics'!F:F,MATCH($C1841,'Policy Characteristics'!$C:$C,0))),"",INDEX('Policy Characteristics'!F:F,MATCH($C1841,'Policy Characteristics'!$C:$C,0)))</f>
        <v>0</v>
      </c>
      <c r="M1841" s="206">
        <f>IF(ISBLANK(INDEX('Policy Characteristics'!G:G,MATCH($C1841,'Policy Characteristics'!$C:$C,0))),"",INDEX('Policy Characteristics'!G:G,MATCH($C1841,'Policy Characteristics'!$C:$C,0)))</f>
        <v>1</v>
      </c>
      <c r="N1841" s="206">
        <f>IF(ISBLANK(INDEX('Policy Characteristics'!H:H,MATCH($C1841,'Policy Characteristics'!$C:$C,0))),"",INDEX('Policy Characteristics'!H:H,MATCH($C1841,'Policy Characteristics'!$C:$C,0)))</f>
        <v>1</v>
      </c>
      <c r="O1841" s="76" t="str">
        <f>IF(ISBLANK(INDEX('Policy Characteristics'!I:I,MATCH($C1841,'Policy Characteristics'!$C:$C,0))),"",INDEX('Policy Characteristics'!I:I,MATCH($C1841,'Policy Characteristics'!$C:$C,0)))</f>
        <v>on/off</v>
      </c>
      <c r="P1841" s="76" t="str">
        <f>IF(ISBLANK(INDEX('Policy Characteristics'!J:J,MATCH($C1841,'Policy Characteristics'!$C:$C,0))),"",INDEX('Policy Characteristics'!J:J,MATCH($C1841,'Policy Characteristics'!$C:$C,0)))</f>
        <v>**Description:** This lever determines which industry categories are captured under the scope of a carbon border adjustment mechanism. In some regions, only certain industries are covered by a border mechanism.</v>
      </c>
      <c r="Q1841" s="76" t="str">
        <f>IF(ISBLANK(INDEX('Policy Characteristics'!K:K,MATCH($C1841,'Policy Characteristics'!$C:$C,0))),"",INDEX('Policy Characteristics'!K:K,MATCH($C1841,'Policy Characteristics'!$C:$C,0)))</f>
        <v/>
      </c>
      <c r="R1841" s="76" t="str">
        <f>IF(ISBLANK(INDEX('Policy Characteristics'!L:L,MATCH($C1841,'Policy Characteristics'!$C:$C,0))),"",INDEX('Policy Characteristics'!L:L,MATCH($C1841,'Policy Characteristics'!$C:$C,0)))</f>
        <v/>
      </c>
    </row>
    <row r="1842" spans="1:18" x14ac:dyDescent="0.25">
      <c r="A1842" s="76" t="str">
        <f>IF(ISBLANK(INDEX('Policy Characteristics'!A:A,MATCH($C1842,'Policy Characteristics'!$C:$C,0))),"",INDEX('Policy Characteristics'!A:A,MATCH($C1842,'Policy Characteristics'!$C:$C,0)))</f>
        <v>Research and Development</v>
      </c>
      <c r="B1842" s="200" t="str">
        <f>IF(ISBLANK(INDEX('Policy Characteristics'!B:B,MATCH($C1842,'Policy Characteristics'!$C:$C,0))),"",INDEX('Policy Characteristics'!B:B,MATCH($C1842,'Policy Characteristics'!$C:$C,0)))</f>
        <v>Capital Cost Reduction</v>
      </c>
      <c r="C1842" t="s">
        <v>286</v>
      </c>
      <c r="D1842" s="88" t="s">
        <v>114</v>
      </c>
      <c r="E1842" s="88"/>
      <c r="F1842" s="88" t="s">
        <v>313</v>
      </c>
      <c r="G1842" s="88"/>
      <c r="H1842" s="15">
        <v>85</v>
      </c>
      <c r="I1842" s="213" t="s">
        <v>43</v>
      </c>
      <c r="J1842" s="202" t="str">
        <f>IF(ISBLANK(INDEX('Policy Characteristics'!D:D,MATCH($C1842,'Policy Characteristics'!$C:$C,0))),"",INDEX('Policy Characteristics'!D:D,MATCH($C1842,'Policy Characteristics'!$C:$C,0)))</f>
        <v>R&amp;D Capital Cost Reductions</v>
      </c>
      <c r="K1842" s="76" t="str">
        <f>IF(ISBLANK(INDEX('Policy Characteristics'!E:E,MATCH($C1842,'Policy Characteristics'!$C:$C,0))),"",INDEX('Policy Characteristics'!E:E,MATCH($C1842,'Policy Characteristics'!$C:$C,0)))</f>
        <v>RnD building capital cost reduction</v>
      </c>
      <c r="L1842" s="205">
        <f>IF(ISBLANK(INDEX('Policy Characteristics'!F:F,MATCH($C1842,'Policy Characteristics'!$C:$C,0))),"",INDEX('Policy Characteristics'!F:F,MATCH($C1842,'Policy Characteristics'!$C:$C,0)))</f>
        <v>0</v>
      </c>
      <c r="M1842" s="205">
        <f>IF(ISBLANK(INDEX('Policy Characteristics'!G:G,MATCH($C1842,'Policy Characteristics'!$C:$C,0))),"",INDEX('Policy Characteristics'!G:G,MATCH($C1842,'Policy Characteristics'!$C:$C,0)))</f>
        <v>0.4</v>
      </c>
      <c r="N1842" s="205">
        <f>IF(ISBLANK(INDEX('Policy Characteristics'!H:H,MATCH($C1842,'Policy Characteristics'!$C:$C,0))),"",INDEX('Policy Characteristics'!H:H,MATCH($C1842,'Policy Characteristics'!$C:$C,0)))</f>
        <v>0.01</v>
      </c>
      <c r="O1842" s="76" t="str">
        <f>IF(ISBLANK(INDEX('Policy Characteristics'!I:I,MATCH($C1842,'Policy Characteristics'!$C:$C,0))),"",INDEX('Policy Characteristics'!I:I,MATCH($C1842,'Policy Characteristics'!$C:$C,0)))</f>
        <v>% reduction in cost</v>
      </c>
      <c r="P1842" s="76" t="str">
        <f>IF(ISBLANK(INDEX('Policy Characteristics'!J:J,MATCH($C1842,'Policy Characteristics'!$C:$C,0))),"",INDEX('Policy Characteristics'!J:J,MATCH($C1842,'Policy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42" s="76" t="str">
        <f>IF(ISBLANK(INDEX('Policy Characteristics'!K:K,MATCH($C1842,'Policy Characteristics'!$C:$C,0))),"",INDEX('Policy Characteristics'!K:K,MATCH($C1842,'Policy Characteristics'!$C:$C,0)))</f>
        <v>architectural-design.html#rnd</v>
      </c>
      <c r="R1842" s="76" t="str">
        <f>IF(ISBLANK(INDEX('Policy Characteristics'!L:L,MATCH($C1842,'Policy Characteristics'!$C:$C,0))),"",INDEX('Policy Characteristics'!L:L,MATCH($C1842,'Policy Characteristics'!$C:$C,0)))</f>
        <v>research-and-development.html</v>
      </c>
    </row>
    <row r="1843" spans="1:18" x14ac:dyDescent="0.25">
      <c r="A1843" s="76" t="str">
        <f>IF(ISBLANK(INDEX('Policy Characteristics'!A:A,MATCH($C1843,'Policy Characteristics'!$C:$C,0))),"",INDEX('Policy Characteristics'!A:A,MATCH($C1843,'Policy Characteristics'!$C:$C,0)))</f>
        <v>Research and Development</v>
      </c>
      <c r="B1843" s="200" t="str">
        <f>IF(ISBLANK(INDEX('Policy Characteristics'!B:B,MATCH($C1843,'Policy Characteristics'!$C:$C,0))),"",INDEX('Policy Characteristics'!B:B,MATCH($C1843,'Policy Characteristics'!$C:$C,0)))</f>
        <v>Capital Cost Reduction</v>
      </c>
      <c r="C1843" s="76" t="str">
        <f t="shared" ref="C1843:C1847" si="57">C$1842</f>
        <v>RnD Building Capital Cost Perc Reduction</v>
      </c>
      <c r="D1843" s="88" t="s">
        <v>115</v>
      </c>
      <c r="E1843" s="88"/>
      <c r="F1843" s="88" t="s">
        <v>314</v>
      </c>
      <c r="G1843" s="88"/>
      <c r="H1843" s="15">
        <v>86</v>
      </c>
      <c r="I1843" s="213" t="s">
        <v>43</v>
      </c>
      <c r="J1843" s="202" t="str">
        <f>IF(ISBLANK(INDEX('Policy Characteristics'!D:D,MATCH($C1843,'Policy Characteristics'!$C:$C,0))),"",INDEX('Policy Characteristics'!D:D,MATCH($C1843,'Policy Characteristics'!$C:$C,0)))</f>
        <v>R&amp;D Capital Cost Reductions</v>
      </c>
      <c r="K1843" s="76" t="str">
        <f>IF(ISBLANK(INDEX('Policy Characteristics'!E:E,MATCH($C1843,'Policy Characteristics'!$C:$C,0))),"",INDEX('Policy Characteristics'!E:E,MATCH($C1843,'Policy Characteristics'!$C:$C,0)))</f>
        <v>RnD building capital cost reduction</v>
      </c>
      <c r="L1843" s="205">
        <f>IF(ISBLANK(INDEX('Policy Characteristics'!F:F,MATCH($C1843,'Policy Characteristics'!$C:$C,0))),"",INDEX('Policy Characteristics'!F:F,MATCH($C1843,'Policy Characteristics'!$C:$C,0)))</f>
        <v>0</v>
      </c>
      <c r="M1843" s="205">
        <f>IF(ISBLANK(INDEX('Policy Characteristics'!G:G,MATCH($C1843,'Policy Characteristics'!$C:$C,0))),"",INDEX('Policy Characteristics'!G:G,MATCH($C1843,'Policy Characteristics'!$C:$C,0)))</f>
        <v>0.4</v>
      </c>
      <c r="N1843" s="205">
        <f>IF(ISBLANK(INDEX('Policy Characteristics'!H:H,MATCH($C1843,'Policy Characteristics'!$C:$C,0))),"",INDEX('Policy Characteristics'!H:H,MATCH($C1843,'Policy Characteristics'!$C:$C,0)))</f>
        <v>0.01</v>
      </c>
      <c r="O1843" s="76" t="str">
        <f>IF(ISBLANK(INDEX('Policy Characteristics'!I:I,MATCH($C1843,'Policy Characteristics'!$C:$C,0))),"",INDEX('Policy Characteristics'!I:I,MATCH($C1843,'Policy Characteristics'!$C:$C,0)))</f>
        <v>% reduction in cost</v>
      </c>
      <c r="P1843" s="76" t="str">
        <f>IF(ISBLANK(INDEX('Policy Characteristics'!J:J,MATCH($C1843,'Policy Characteristics'!$C:$C,0))),"",INDEX('Policy Characteristics'!J:J,MATCH($C1843,'Policy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43" s="76" t="str">
        <f>IF(ISBLANK(INDEX('Policy Characteristics'!K:K,MATCH($C1843,'Policy Characteristics'!$C:$C,0))),"",INDEX('Policy Characteristics'!K:K,MATCH($C1843,'Policy Characteristics'!$C:$C,0)))</f>
        <v>architectural-design.html#rnd</v>
      </c>
      <c r="R1843" s="76" t="str">
        <f>IF(ISBLANK(INDEX('Policy Characteristics'!L:L,MATCH($C1843,'Policy Characteristics'!$C:$C,0))),"",INDEX('Policy Characteristics'!L:L,MATCH($C1843,'Policy Characteristics'!$C:$C,0)))</f>
        <v>research-and-development.html</v>
      </c>
    </row>
    <row r="1844" spans="1:18" x14ac:dyDescent="0.25">
      <c r="A1844" s="76" t="str">
        <f>IF(ISBLANK(INDEX('Policy Characteristics'!A:A,MATCH($C1844,'Policy Characteristics'!$C:$C,0))),"",INDEX('Policy Characteristics'!A:A,MATCH($C1844,'Policy Characteristics'!$C:$C,0)))</f>
        <v>Research and Development</v>
      </c>
      <c r="B1844" s="200" t="str">
        <f>IF(ISBLANK(INDEX('Policy Characteristics'!B:B,MATCH($C1844,'Policy Characteristics'!$C:$C,0))),"",INDEX('Policy Characteristics'!B:B,MATCH($C1844,'Policy Characteristics'!$C:$C,0)))</f>
        <v>Capital Cost Reduction</v>
      </c>
      <c r="C1844" s="76" t="str">
        <f t="shared" si="57"/>
        <v>RnD Building Capital Cost Perc Reduction</v>
      </c>
      <c r="D1844" s="88" t="s">
        <v>116</v>
      </c>
      <c r="E1844" s="88"/>
      <c r="F1844" s="88" t="s">
        <v>315</v>
      </c>
      <c r="G1844" s="88"/>
      <c r="H1844" s="15">
        <v>87</v>
      </c>
      <c r="I1844" s="213" t="s">
        <v>43</v>
      </c>
      <c r="J1844" s="202" t="str">
        <f>IF(ISBLANK(INDEX('Policy Characteristics'!D:D,MATCH($C1844,'Policy Characteristics'!$C:$C,0))),"",INDEX('Policy Characteristics'!D:D,MATCH($C1844,'Policy Characteristics'!$C:$C,0)))</f>
        <v>R&amp;D Capital Cost Reductions</v>
      </c>
      <c r="K1844" s="76" t="str">
        <f>IF(ISBLANK(INDEX('Policy Characteristics'!E:E,MATCH($C1844,'Policy Characteristics'!$C:$C,0))),"",INDEX('Policy Characteristics'!E:E,MATCH($C1844,'Policy Characteristics'!$C:$C,0)))</f>
        <v>RnD building capital cost reduction</v>
      </c>
      <c r="L1844" s="205">
        <f>IF(ISBLANK(INDEX('Policy Characteristics'!F:F,MATCH($C1844,'Policy Characteristics'!$C:$C,0))),"",INDEX('Policy Characteristics'!F:F,MATCH($C1844,'Policy Characteristics'!$C:$C,0)))</f>
        <v>0</v>
      </c>
      <c r="M1844" s="205">
        <f>IF(ISBLANK(INDEX('Policy Characteristics'!G:G,MATCH($C1844,'Policy Characteristics'!$C:$C,0))),"",INDEX('Policy Characteristics'!G:G,MATCH($C1844,'Policy Characteristics'!$C:$C,0)))</f>
        <v>0.4</v>
      </c>
      <c r="N1844" s="205">
        <f>IF(ISBLANK(INDEX('Policy Characteristics'!H:H,MATCH($C1844,'Policy Characteristics'!$C:$C,0))),"",INDEX('Policy Characteristics'!H:H,MATCH($C1844,'Policy Characteristics'!$C:$C,0)))</f>
        <v>0.01</v>
      </c>
      <c r="O1844" s="76" t="str">
        <f>IF(ISBLANK(INDEX('Policy Characteristics'!I:I,MATCH($C1844,'Policy Characteristics'!$C:$C,0))),"",INDEX('Policy Characteristics'!I:I,MATCH($C1844,'Policy Characteristics'!$C:$C,0)))</f>
        <v>% reduction in cost</v>
      </c>
      <c r="P1844" s="76" t="str">
        <f>IF(ISBLANK(INDEX('Policy Characteristics'!J:J,MATCH($C1844,'Policy Characteristics'!$C:$C,0))),"",INDEX('Policy Characteristics'!J:J,MATCH($C1844,'Policy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44" s="76" t="str">
        <f>IF(ISBLANK(INDEX('Policy Characteristics'!K:K,MATCH($C1844,'Policy Characteristics'!$C:$C,0))),"",INDEX('Policy Characteristics'!K:K,MATCH($C1844,'Policy Characteristics'!$C:$C,0)))</f>
        <v>architectural-design.html#rnd</v>
      </c>
      <c r="R1844" s="76" t="str">
        <f>IF(ISBLANK(INDEX('Policy Characteristics'!L:L,MATCH($C1844,'Policy Characteristics'!$C:$C,0))),"",INDEX('Policy Characteristics'!L:L,MATCH($C1844,'Policy Characteristics'!$C:$C,0)))</f>
        <v>research-and-development.html</v>
      </c>
    </row>
    <row r="1845" spans="1:18" x14ac:dyDescent="0.25">
      <c r="A1845" s="76" t="str">
        <f>IF(ISBLANK(INDEX('Policy Characteristics'!A:A,MATCH($C1845,'Policy Characteristics'!$C:$C,0))),"",INDEX('Policy Characteristics'!A:A,MATCH($C1845,'Policy Characteristics'!$C:$C,0)))</f>
        <v>Research and Development</v>
      </c>
      <c r="B1845" s="200" t="str">
        <f>IF(ISBLANK(INDEX('Policy Characteristics'!B:B,MATCH($C1845,'Policy Characteristics'!$C:$C,0))),"",INDEX('Policy Characteristics'!B:B,MATCH($C1845,'Policy Characteristics'!$C:$C,0)))</f>
        <v>Capital Cost Reduction</v>
      </c>
      <c r="C1845" s="76" t="str">
        <f t="shared" si="57"/>
        <v>RnD Building Capital Cost Perc Reduction</v>
      </c>
      <c r="D1845" s="88" t="s">
        <v>117</v>
      </c>
      <c r="E1845" s="88"/>
      <c r="F1845" s="88" t="s">
        <v>316</v>
      </c>
      <c r="G1845" s="88"/>
      <c r="H1845" s="15">
        <v>88</v>
      </c>
      <c r="I1845" s="213" t="s">
        <v>43</v>
      </c>
      <c r="J1845" s="202" t="str">
        <f>IF(ISBLANK(INDEX('Policy Characteristics'!D:D,MATCH($C1845,'Policy Characteristics'!$C:$C,0))),"",INDEX('Policy Characteristics'!D:D,MATCH($C1845,'Policy Characteristics'!$C:$C,0)))</f>
        <v>R&amp;D Capital Cost Reductions</v>
      </c>
      <c r="K1845" s="76" t="str">
        <f>IF(ISBLANK(INDEX('Policy Characteristics'!E:E,MATCH($C1845,'Policy Characteristics'!$C:$C,0))),"",INDEX('Policy Characteristics'!E:E,MATCH($C1845,'Policy Characteristics'!$C:$C,0)))</f>
        <v>RnD building capital cost reduction</v>
      </c>
      <c r="L1845" s="205">
        <f>IF(ISBLANK(INDEX('Policy Characteristics'!F:F,MATCH($C1845,'Policy Characteristics'!$C:$C,0))),"",INDEX('Policy Characteristics'!F:F,MATCH($C1845,'Policy Characteristics'!$C:$C,0)))</f>
        <v>0</v>
      </c>
      <c r="M1845" s="205">
        <f>IF(ISBLANK(INDEX('Policy Characteristics'!G:G,MATCH($C1845,'Policy Characteristics'!$C:$C,0))),"",INDEX('Policy Characteristics'!G:G,MATCH($C1845,'Policy Characteristics'!$C:$C,0)))</f>
        <v>0.4</v>
      </c>
      <c r="N1845" s="205">
        <f>IF(ISBLANK(INDEX('Policy Characteristics'!H:H,MATCH($C1845,'Policy Characteristics'!$C:$C,0))),"",INDEX('Policy Characteristics'!H:H,MATCH($C1845,'Policy Characteristics'!$C:$C,0)))</f>
        <v>0.01</v>
      </c>
      <c r="O1845" s="76" t="str">
        <f>IF(ISBLANK(INDEX('Policy Characteristics'!I:I,MATCH($C1845,'Policy Characteristics'!$C:$C,0))),"",INDEX('Policy Characteristics'!I:I,MATCH($C1845,'Policy Characteristics'!$C:$C,0)))</f>
        <v>% reduction in cost</v>
      </c>
      <c r="P1845" s="76" t="str">
        <f>IF(ISBLANK(INDEX('Policy Characteristics'!J:J,MATCH($C1845,'Policy Characteristics'!$C:$C,0))),"",INDEX('Policy Characteristics'!J:J,MATCH($C1845,'Policy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45" s="76" t="str">
        <f>IF(ISBLANK(INDEX('Policy Characteristics'!K:K,MATCH($C1845,'Policy Characteristics'!$C:$C,0))),"",INDEX('Policy Characteristics'!K:K,MATCH($C1845,'Policy Characteristics'!$C:$C,0)))</f>
        <v>architectural-design.html#rnd</v>
      </c>
      <c r="R1845" s="76" t="str">
        <f>IF(ISBLANK(INDEX('Policy Characteristics'!L:L,MATCH($C1845,'Policy Characteristics'!$C:$C,0))),"",INDEX('Policy Characteristics'!L:L,MATCH($C1845,'Policy Characteristics'!$C:$C,0)))</f>
        <v>research-and-development.html</v>
      </c>
    </row>
    <row r="1846" spans="1:18" x14ac:dyDescent="0.25">
      <c r="A1846" s="76" t="str">
        <f>IF(ISBLANK(INDEX('Policy Characteristics'!A:A,MATCH($C1846,'Policy Characteristics'!$C:$C,0))),"",INDEX('Policy Characteristics'!A:A,MATCH($C1846,'Policy Characteristics'!$C:$C,0)))</f>
        <v>Research and Development</v>
      </c>
      <c r="B1846" s="200" t="str">
        <f>IF(ISBLANK(INDEX('Policy Characteristics'!B:B,MATCH($C1846,'Policy Characteristics'!$C:$C,0))),"",INDEX('Policy Characteristics'!B:B,MATCH($C1846,'Policy Characteristics'!$C:$C,0)))</f>
        <v>Capital Cost Reduction</v>
      </c>
      <c r="C1846" s="76" t="str">
        <f t="shared" si="57"/>
        <v>RnD Building Capital Cost Perc Reduction</v>
      </c>
      <c r="D1846" s="88" t="s">
        <v>118</v>
      </c>
      <c r="E1846" s="88"/>
      <c r="F1846" s="88" t="s">
        <v>317</v>
      </c>
      <c r="G1846" s="88"/>
      <c r="H1846" s="15">
        <v>89</v>
      </c>
      <c r="I1846" s="213" t="s">
        <v>43</v>
      </c>
      <c r="J1846" s="202" t="str">
        <f>IF(ISBLANK(INDEX('Policy Characteristics'!D:D,MATCH($C1846,'Policy Characteristics'!$C:$C,0))),"",INDEX('Policy Characteristics'!D:D,MATCH($C1846,'Policy Characteristics'!$C:$C,0)))</f>
        <v>R&amp;D Capital Cost Reductions</v>
      </c>
      <c r="K1846" s="76" t="str">
        <f>IF(ISBLANK(INDEX('Policy Characteristics'!E:E,MATCH($C1846,'Policy Characteristics'!$C:$C,0))),"",INDEX('Policy Characteristics'!E:E,MATCH($C1846,'Policy Characteristics'!$C:$C,0)))</f>
        <v>RnD building capital cost reduction</v>
      </c>
      <c r="L1846" s="205">
        <f>IF(ISBLANK(INDEX('Policy Characteristics'!F:F,MATCH($C1846,'Policy Characteristics'!$C:$C,0))),"",INDEX('Policy Characteristics'!F:F,MATCH($C1846,'Policy Characteristics'!$C:$C,0)))</f>
        <v>0</v>
      </c>
      <c r="M1846" s="205">
        <f>IF(ISBLANK(INDEX('Policy Characteristics'!G:G,MATCH($C1846,'Policy Characteristics'!$C:$C,0))),"",INDEX('Policy Characteristics'!G:G,MATCH($C1846,'Policy Characteristics'!$C:$C,0)))</f>
        <v>0.4</v>
      </c>
      <c r="N1846" s="205">
        <f>IF(ISBLANK(INDEX('Policy Characteristics'!H:H,MATCH($C1846,'Policy Characteristics'!$C:$C,0))),"",INDEX('Policy Characteristics'!H:H,MATCH($C1846,'Policy Characteristics'!$C:$C,0)))</f>
        <v>0.01</v>
      </c>
      <c r="O1846" s="76" t="str">
        <f>IF(ISBLANK(INDEX('Policy Characteristics'!I:I,MATCH($C1846,'Policy Characteristics'!$C:$C,0))),"",INDEX('Policy Characteristics'!I:I,MATCH($C1846,'Policy Characteristics'!$C:$C,0)))</f>
        <v>% reduction in cost</v>
      </c>
      <c r="P1846" s="76" t="str">
        <f>IF(ISBLANK(INDEX('Policy Characteristics'!J:J,MATCH($C1846,'Policy Characteristics'!$C:$C,0))),"",INDEX('Policy Characteristics'!J:J,MATCH($C1846,'Policy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46" s="76" t="str">
        <f>IF(ISBLANK(INDEX('Policy Characteristics'!K:K,MATCH($C1846,'Policy Characteristics'!$C:$C,0))),"",INDEX('Policy Characteristics'!K:K,MATCH($C1846,'Policy Characteristics'!$C:$C,0)))</f>
        <v>architectural-design.html#rnd</v>
      </c>
      <c r="R1846" s="76" t="str">
        <f>IF(ISBLANK(INDEX('Policy Characteristics'!L:L,MATCH($C1846,'Policy Characteristics'!$C:$C,0))),"",INDEX('Policy Characteristics'!L:L,MATCH($C1846,'Policy Characteristics'!$C:$C,0)))</f>
        <v>research-and-development.html</v>
      </c>
    </row>
    <row r="1847" spans="1:18" x14ac:dyDescent="0.25">
      <c r="A1847" s="76" t="str">
        <f>IF(ISBLANK(INDEX('Policy Characteristics'!A:A,MATCH($C1847,'Policy Characteristics'!$C:$C,0))),"",INDEX('Policy Characteristics'!A:A,MATCH($C1847,'Policy Characteristics'!$C:$C,0)))</f>
        <v>Research and Development</v>
      </c>
      <c r="B1847" s="200" t="str">
        <f>IF(ISBLANK(INDEX('Policy Characteristics'!B:B,MATCH($C1847,'Policy Characteristics'!$C:$C,0))),"",INDEX('Policy Characteristics'!B:B,MATCH($C1847,'Policy Characteristics'!$C:$C,0)))</f>
        <v>Capital Cost Reduction</v>
      </c>
      <c r="C1847" s="76" t="str">
        <f t="shared" si="57"/>
        <v>RnD Building Capital Cost Perc Reduction</v>
      </c>
      <c r="D1847" s="88" t="s">
        <v>119</v>
      </c>
      <c r="E1847" s="88"/>
      <c r="F1847" s="88" t="s">
        <v>318</v>
      </c>
      <c r="G1847" s="88"/>
      <c r="H1847" s="15">
        <v>90</v>
      </c>
      <c r="I1847" s="213" t="s">
        <v>43</v>
      </c>
      <c r="J1847" s="202" t="str">
        <f>IF(ISBLANK(INDEX('Policy Characteristics'!D:D,MATCH($C1847,'Policy Characteristics'!$C:$C,0))),"",INDEX('Policy Characteristics'!D:D,MATCH($C1847,'Policy Characteristics'!$C:$C,0)))</f>
        <v>R&amp;D Capital Cost Reductions</v>
      </c>
      <c r="K1847" s="76" t="str">
        <f>IF(ISBLANK(INDEX('Policy Characteristics'!E:E,MATCH($C1847,'Policy Characteristics'!$C:$C,0))),"",INDEX('Policy Characteristics'!E:E,MATCH($C1847,'Policy Characteristics'!$C:$C,0)))</f>
        <v>RnD building capital cost reduction</v>
      </c>
      <c r="L1847" s="205">
        <f>IF(ISBLANK(INDEX('Policy Characteristics'!F:F,MATCH($C1847,'Policy Characteristics'!$C:$C,0))),"",INDEX('Policy Characteristics'!F:F,MATCH($C1847,'Policy Characteristics'!$C:$C,0)))</f>
        <v>0</v>
      </c>
      <c r="M1847" s="205">
        <f>IF(ISBLANK(INDEX('Policy Characteristics'!G:G,MATCH($C1847,'Policy Characteristics'!$C:$C,0))),"",INDEX('Policy Characteristics'!G:G,MATCH($C1847,'Policy Characteristics'!$C:$C,0)))</f>
        <v>0.4</v>
      </c>
      <c r="N1847" s="205">
        <f>IF(ISBLANK(INDEX('Policy Characteristics'!H:H,MATCH($C1847,'Policy Characteristics'!$C:$C,0))),"",INDEX('Policy Characteristics'!H:H,MATCH($C1847,'Policy Characteristics'!$C:$C,0)))</f>
        <v>0.01</v>
      </c>
      <c r="O1847" s="76" t="str">
        <f>IF(ISBLANK(INDEX('Policy Characteristics'!I:I,MATCH($C1847,'Policy Characteristics'!$C:$C,0))),"",INDEX('Policy Characteristics'!I:I,MATCH($C1847,'Policy Characteristics'!$C:$C,0)))</f>
        <v>% reduction in cost</v>
      </c>
      <c r="P1847" s="76" t="str">
        <f>IF(ISBLANK(INDEX('Policy Characteristics'!J:J,MATCH($C1847,'Policy Characteristics'!$C:$C,0))),"",INDEX('Policy Characteristics'!J:J,MATCH($C1847,'Policy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47" s="76" t="str">
        <f>IF(ISBLANK(INDEX('Policy Characteristics'!K:K,MATCH($C1847,'Policy Characteristics'!$C:$C,0))),"",INDEX('Policy Characteristics'!K:K,MATCH($C1847,'Policy Characteristics'!$C:$C,0)))</f>
        <v>architectural-design.html#rnd</v>
      </c>
      <c r="R1847" s="76" t="str">
        <f>IF(ISBLANK(INDEX('Policy Characteristics'!L:L,MATCH($C1847,'Policy Characteristics'!$C:$C,0))),"",INDEX('Policy Characteristics'!L:L,MATCH($C1847,'Policy Characteristics'!$C:$C,0)))</f>
        <v>research-and-development.html</v>
      </c>
    </row>
    <row r="1848" spans="1:18" x14ac:dyDescent="0.25">
      <c r="A1848" s="76" t="str">
        <f>IF(ISBLANK(INDEX('Policy Characteristics'!A:A,MATCH($C1848,'Policy Characteristics'!$C:$C,0))),"",INDEX('Policy Characteristics'!A:A,MATCH($C1848,'Policy Characteristics'!$C:$C,0)))</f>
        <v>Research and Development</v>
      </c>
      <c r="B1848" s="200" t="str">
        <f>IF(ISBLANK(INDEX('Policy Characteristics'!B:B,MATCH($C1848,'Policy Characteristics'!$C:$C,0))),"",INDEX('Policy Characteristics'!B:B,MATCH($C1848,'Policy Characteristics'!$C:$C,0)))</f>
        <v>Capital Cost Reduction</v>
      </c>
      <c r="C1848" t="s">
        <v>287</v>
      </c>
      <c r="D1848" s="88"/>
      <c r="E1848" s="88"/>
      <c r="F1848" s="88" t="s">
        <v>26</v>
      </c>
      <c r="G1848" s="88"/>
      <c r="H1848" s="15">
        <v>91</v>
      </c>
      <c r="I1848" s="213" t="s">
        <v>43</v>
      </c>
      <c r="J1848" s="202" t="str">
        <f>IF(ISBLANK(INDEX('Policy Characteristics'!D:D,MATCH($C1848,'Policy Characteristics'!$C:$C,0))),"",INDEX('Policy Characteristics'!D:D,MATCH($C1848,'Policy Characteristics'!$C:$C,0)))</f>
        <v>R&amp;D Capital Cost Reductions</v>
      </c>
      <c r="K1848" s="76" t="str">
        <f>IF(ISBLANK(INDEX('Policy Characteristics'!E:E,MATCH($C1848,'Policy Characteristics'!$C:$C,0))),"",INDEX('Policy Characteristics'!E:E,MATCH($C1848,'Policy Characteristics'!$C:$C,0)))</f>
        <v>RnD CCS capital cost reduction</v>
      </c>
      <c r="L1848" s="205">
        <f>IF(ISBLANK(INDEX('Policy Characteristics'!F:F,MATCH($C1848,'Policy Characteristics'!$C:$C,0))),"",INDEX('Policy Characteristics'!F:F,MATCH($C1848,'Policy Characteristics'!$C:$C,0)))</f>
        <v>0</v>
      </c>
      <c r="M1848" s="205">
        <f>IF(ISBLANK(INDEX('Policy Characteristics'!G:G,MATCH($C1848,'Policy Characteristics'!$C:$C,0))),"",INDEX('Policy Characteristics'!G:G,MATCH($C1848,'Policy Characteristics'!$C:$C,0)))</f>
        <v>0.4</v>
      </c>
      <c r="N1848" s="205">
        <f>IF(ISBLANK(INDEX('Policy Characteristics'!H:H,MATCH($C1848,'Policy Characteristics'!$C:$C,0))),"",INDEX('Policy Characteristics'!H:H,MATCH($C1848,'Policy Characteristics'!$C:$C,0)))</f>
        <v>0.01</v>
      </c>
      <c r="O1848" s="76" t="str">
        <f>IF(ISBLANK(INDEX('Policy Characteristics'!I:I,MATCH($C1848,'Policy Characteristics'!$C:$C,0))),"",INDEX('Policy Characteristics'!I:I,MATCH($C1848,'Policy Characteristics'!$C:$C,0)))</f>
        <v>% reduction in cost</v>
      </c>
      <c r="P1848" s="76" t="str">
        <f>IF(ISBLANK(INDEX('Policy Characteristics'!J:J,MATCH($C1848,'Policy Characteristics'!$C:$C,0))),"",INDEX('Policy Characteristics'!J:J,MATCH($C1848,'Policy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48" s="76" t="str">
        <f>IF(ISBLANK(INDEX('Policy Characteristics'!K:K,MATCH($C1848,'Policy Characteristics'!$C:$C,0))),"",INDEX('Policy Characteristics'!K:K,MATCH($C1848,'Policy Characteristics'!$C:$C,0)))</f>
        <v>architectural-design.html#rnd</v>
      </c>
      <c r="R1848" s="76" t="str">
        <f>IF(ISBLANK(INDEX('Policy Characteristics'!L:L,MATCH($C1848,'Policy Characteristics'!$C:$C,0))),"",INDEX('Policy Characteristics'!L:L,MATCH($C1848,'Policy Characteristics'!$C:$C,0)))</f>
        <v>research-and-development.html</v>
      </c>
    </row>
    <row r="1849" spans="1:18" x14ac:dyDescent="0.25">
      <c r="A1849" s="76" t="str">
        <f>IF(ISBLANK(INDEX('Policy Characteristics'!A:A,MATCH($C1849,'Policy Characteristics'!$C:$C,0))),"",INDEX('Policy Characteristics'!A:A,MATCH($C1849,'Policy Characteristics'!$C:$C,0)))</f>
        <v>Research and Development</v>
      </c>
      <c r="B1849" s="200" t="str">
        <f>IF(ISBLANK(INDEX('Policy Characteristics'!B:B,MATCH($C1849,'Policy Characteristics'!$C:$C,0))),"",INDEX('Policy Characteristics'!B:B,MATCH($C1849,'Policy Characteristics'!$C:$C,0)))</f>
        <v>Capital Cost Reduction</v>
      </c>
      <c r="C1849" t="s">
        <v>288</v>
      </c>
      <c r="D1849" s="88" t="s">
        <v>445</v>
      </c>
      <c r="E1849" s="88"/>
      <c r="F1849" s="88" t="s">
        <v>448</v>
      </c>
      <c r="G1849" s="88"/>
      <c r="H1849" s="15">
        <v>92</v>
      </c>
      <c r="I1849" s="213" t="s">
        <v>43</v>
      </c>
      <c r="J1849" s="202" t="str">
        <f>IF(ISBLANK(INDEX('Policy Characteristics'!D:D,MATCH($C1849,'Policy Characteristics'!$C:$C,0))),"",INDEX('Policy Characteristics'!D:D,MATCH($C1849,'Policy Characteristics'!$C:$C,0)))</f>
        <v>R&amp;D Capital Cost Reductions</v>
      </c>
      <c r="K1849" s="76" t="str">
        <f>IF(ISBLANK(INDEX('Policy Characteristics'!E:E,MATCH($C1849,'Policy Characteristics'!$C:$C,0))),"",INDEX('Policy Characteristics'!E:E,MATCH($C1849,'Policy Characteristics'!$C:$C,0)))</f>
        <v>RnD electricity capital cost reduction</v>
      </c>
      <c r="L1849" s="205">
        <f>IF(ISBLANK(INDEX('Policy Characteristics'!F:F,MATCH($C1849,'Policy Characteristics'!$C:$C,0))),"",INDEX('Policy Characteristics'!F:F,MATCH($C1849,'Policy Characteristics'!$C:$C,0)))</f>
        <v>0</v>
      </c>
      <c r="M1849" s="205">
        <f>IF(ISBLANK(INDEX('Policy Characteristics'!G:G,MATCH($C1849,'Policy Characteristics'!$C:$C,0))),"",INDEX('Policy Characteristics'!G:G,MATCH($C1849,'Policy Characteristics'!$C:$C,0)))</f>
        <v>0.4</v>
      </c>
      <c r="N1849" s="205">
        <f>IF(ISBLANK(INDEX('Policy Characteristics'!H:H,MATCH($C1849,'Policy Characteristics'!$C:$C,0))),"",INDEX('Policy Characteristics'!H:H,MATCH($C1849,'Policy Characteristics'!$C:$C,0)))</f>
        <v>0.01</v>
      </c>
      <c r="O1849" s="76" t="str">
        <f>IF(ISBLANK(INDEX('Policy Characteristics'!I:I,MATCH($C1849,'Policy Characteristics'!$C:$C,0))),"",INDEX('Policy Characteristics'!I:I,MATCH($C1849,'Policy Characteristics'!$C:$C,0)))</f>
        <v>% reduction in cost</v>
      </c>
      <c r="P1849" s="76" t="str">
        <f>IF(ISBLANK(INDEX('Policy Characteristics'!J:J,MATCH($C1849,'Policy Characteristics'!$C:$C,0))),"",INDEX('Policy Characteristics'!J:J,MATCH($C1849,'Policy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49" s="76" t="str">
        <f>IF(ISBLANK(INDEX('Policy Characteristics'!K:K,MATCH($C1849,'Policy Characteristics'!$C:$C,0))),"",INDEX('Policy Characteristics'!K:K,MATCH($C1849,'Policy Characteristics'!$C:$C,0)))</f>
        <v>architectural-design.html#rnd</v>
      </c>
      <c r="R1849" s="76" t="str">
        <f>IF(ISBLANK(INDEX('Policy Characteristics'!L:L,MATCH($C1849,'Policy Characteristics'!$C:$C,0))),"",INDEX('Policy Characteristics'!L:L,MATCH($C1849,'Policy Characteristics'!$C:$C,0)))</f>
        <v>research-and-development.html</v>
      </c>
    </row>
    <row r="1850" spans="1:18" x14ac:dyDescent="0.25">
      <c r="A1850" s="76" t="str">
        <f>IF(ISBLANK(INDEX('Policy Characteristics'!A:A,MATCH($C1850,'Policy Characteristics'!$C:$C,0))),"",INDEX('Policy Characteristics'!A:A,MATCH($C1850,'Policy Characteristics'!$C:$C,0)))</f>
        <v>Research and Development</v>
      </c>
      <c r="B1850" s="200" t="str">
        <f>IF(ISBLANK(INDEX('Policy Characteristics'!B:B,MATCH($C1850,'Policy Characteristics'!$C:$C,0))),"",INDEX('Policy Characteristics'!B:B,MATCH($C1850,'Policy Characteristics'!$C:$C,0)))</f>
        <v>Capital Cost Reduction</v>
      </c>
      <c r="C1850" s="76" t="str">
        <f t="shared" ref="C1850:C1872" si="58">C$1849</f>
        <v>RnD Electricity Capital Cost Perc Reduction</v>
      </c>
      <c r="D1850" s="78" t="s">
        <v>1656</v>
      </c>
      <c r="E1850" s="88"/>
      <c r="F1850" s="78" t="s">
        <v>1668</v>
      </c>
      <c r="G1850" s="88"/>
      <c r="H1850" s="15">
        <v>93</v>
      </c>
      <c r="I1850" s="213" t="s">
        <v>43</v>
      </c>
      <c r="J1850" s="202" t="str">
        <f>IF(ISBLANK(INDEX('Policy Characteristics'!D:D,MATCH($C1850,'Policy Characteristics'!$C:$C,0))),"",INDEX('Policy Characteristics'!D:D,MATCH($C1850,'Policy Characteristics'!$C:$C,0)))</f>
        <v>R&amp;D Capital Cost Reductions</v>
      </c>
      <c r="K1850" s="76" t="str">
        <f>IF(ISBLANK(INDEX('Policy Characteristics'!E:E,MATCH($C1850,'Policy Characteristics'!$C:$C,0))),"",INDEX('Policy Characteristics'!E:E,MATCH($C1850,'Policy Characteristics'!$C:$C,0)))</f>
        <v>RnD electricity capital cost reduction</v>
      </c>
      <c r="L1850" s="205">
        <f>IF(ISBLANK(INDEX('Policy Characteristics'!F:F,MATCH($C1850,'Policy Characteristics'!$C:$C,0))),"",INDEX('Policy Characteristics'!F:F,MATCH($C1850,'Policy Characteristics'!$C:$C,0)))</f>
        <v>0</v>
      </c>
      <c r="M1850" s="205">
        <f>IF(ISBLANK(INDEX('Policy Characteristics'!G:G,MATCH($C1850,'Policy Characteristics'!$C:$C,0))),"",INDEX('Policy Characteristics'!G:G,MATCH($C1850,'Policy Characteristics'!$C:$C,0)))</f>
        <v>0.4</v>
      </c>
      <c r="N1850" s="205">
        <f>IF(ISBLANK(INDEX('Policy Characteristics'!H:H,MATCH($C1850,'Policy Characteristics'!$C:$C,0))),"",INDEX('Policy Characteristics'!H:H,MATCH($C1850,'Policy Characteristics'!$C:$C,0)))</f>
        <v>0.01</v>
      </c>
      <c r="O1850" s="76" t="str">
        <f>IF(ISBLANK(INDEX('Policy Characteristics'!I:I,MATCH($C1850,'Policy Characteristics'!$C:$C,0))),"",INDEX('Policy Characteristics'!I:I,MATCH($C1850,'Policy Characteristics'!$C:$C,0)))</f>
        <v>% reduction in cost</v>
      </c>
      <c r="P1850" s="76" t="str">
        <f>IF(ISBLANK(INDEX('Policy Characteristics'!J:J,MATCH($C1850,'Policy Characteristics'!$C:$C,0))),"",INDEX('Policy Characteristics'!J:J,MATCH($C1850,'Policy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50" s="76" t="str">
        <f>IF(ISBLANK(INDEX('Policy Characteristics'!K:K,MATCH($C1850,'Policy Characteristics'!$C:$C,0))),"",INDEX('Policy Characteristics'!K:K,MATCH($C1850,'Policy Characteristics'!$C:$C,0)))</f>
        <v>architectural-design.html#rnd</v>
      </c>
      <c r="R1850" s="76" t="str">
        <f>IF(ISBLANK(INDEX('Policy Characteristics'!L:L,MATCH($C1850,'Policy Characteristics'!$C:$C,0))),"",INDEX('Policy Characteristics'!L:L,MATCH($C1850,'Policy Characteristics'!$C:$C,0)))</f>
        <v>research-and-development.html</v>
      </c>
    </row>
    <row r="1851" spans="1:18" x14ac:dyDescent="0.25">
      <c r="A1851" s="76" t="str">
        <f>IF(ISBLANK(INDEX('Policy Characteristics'!A:A,MATCH($C1851,'Policy Characteristics'!$C:$C,0))),"",INDEX('Policy Characteristics'!A:A,MATCH($C1851,'Policy Characteristics'!$C:$C,0)))</f>
        <v>Research and Development</v>
      </c>
      <c r="B1851" s="200" t="str">
        <f>IF(ISBLANK(INDEX('Policy Characteristics'!B:B,MATCH($C1851,'Policy Characteristics'!$C:$C,0))),"",INDEX('Policy Characteristics'!B:B,MATCH($C1851,'Policy Characteristics'!$C:$C,0)))</f>
        <v>Capital Cost Reduction</v>
      </c>
      <c r="C1851" s="76" t="str">
        <f t="shared" si="58"/>
        <v>RnD Electricity Capital Cost Perc Reduction</v>
      </c>
      <c r="D1851" s="78" t="s">
        <v>1657</v>
      </c>
      <c r="E1851" s="88"/>
      <c r="F1851" s="78" t="s">
        <v>1669</v>
      </c>
      <c r="G1851" s="88"/>
      <c r="H1851" s="15">
        <v>1810</v>
      </c>
      <c r="I1851" s="213" t="s">
        <v>43</v>
      </c>
      <c r="J1851" s="202" t="str">
        <f>IF(ISBLANK(INDEX('Policy Characteristics'!D:D,MATCH($C1851,'Policy Characteristics'!$C:$C,0))),"",INDEX('Policy Characteristics'!D:D,MATCH($C1851,'Policy Characteristics'!$C:$C,0)))</f>
        <v>R&amp;D Capital Cost Reductions</v>
      </c>
      <c r="K1851" s="76" t="str">
        <f>IF(ISBLANK(INDEX('Policy Characteristics'!E:E,MATCH($C1851,'Policy Characteristics'!$C:$C,0))),"",INDEX('Policy Characteristics'!E:E,MATCH($C1851,'Policy Characteristics'!$C:$C,0)))</f>
        <v>RnD electricity capital cost reduction</v>
      </c>
      <c r="L1851" s="205">
        <f>IF(ISBLANK(INDEX('Policy Characteristics'!F:F,MATCH($C1851,'Policy Characteristics'!$C:$C,0))),"",INDEX('Policy Characteristics'!F:F,MATCH($C1851,'Policy Characteristics'!$C:$C,0)))</f>
        <v>0</v>
      </c>
      <c r="M1851" s="205">
        <f>IF(ISBLANK(INDEX('Policy Characteristics'!G:G,MATCH($C1851,'Policy Characteristics'!$C:$C,0))),"",INDEX('Policy Characteristics'!G:G,MATCH($C1851,'Policy Characteristics'!$C:$C,0)))</f>
        <v>0.4</v>
      </c>
      <c r="N1851" s="205">
        <f>IF(ISBLANK(INDEX('Policy Characteristics'!H:H,MATCH($C1851,'Policy Characteristics'!$C:$C,0))),"",INDEX('Policy Characteristics'!H:H,MATCH($C1851,'Policy Characteristics'!$C:$C,0)))</f>
        <v>0.01</v>
      </c>
      <c r="O1851" s="76" t="str">
        <f>IF(ISBLANK(INDEX('Policy Characteristics'!I:I,MATCH($C1851,'Policy Characteristics'!$C:$C,0))),"",INDEX('Policy Characteristics'!I:I,MATCH($C1851,'Policy Characteristics'!$C:$C,0)))</f>
        <v>% reduction in cost</v>
      </c>
      <c r="P1851" s="76" t="str">
        <f>IF(ISBLANK(INDEX('Policy Characteristics'!J:J,MATCH($C1851,'Policy Characteristics'!$C:$C,0))),"",INDEX('Policy Characteristics'!J:J,MATCH($C1851,'Policy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51" s="76" t="str">
        <f>IF(ISBLANK(INDEX('Policy Characteristics'!K:K,MATCH($C1851,'Policy Characteristics'!$C:$C,0))),"",INDEX('Policy Characteristics'!K:K,MATCH($C1851,'Policy Characteristics'!$C:$C,0)))</f>
        <v>architectural-design.html#rnd</v>
      </c>
      <c r="R1851" s="76" t="str">
        <f>IF(ISBLANK(INDEX('Policy Characteristics'!L:L,MATCH($C1851,'Policy Characteristics'!$C:$C,0))),"",INDEX('Policy Characteristics'!L:L,MATCH($C1851,'Policy Characteristics'!$C:$C,0)))</f>
        <v>research-and-development.html</v>
      </c>
    </row>
    <row r="1852" spans="1:18" x14ac:dyDescent="0.25">
      <c r="A1852" s="76" t="str">
        <f>IF(ISBLANK(INDEX('Policy Characteristics'!A:A,MATCH($C1852,'Policy Characteristics'!$C:$C,0))),"",INDEX('Policy Characteristics'!A:A,MATCH($C1852,'Policy Characteristics'!$C:$C,0)))</f>
        <v>Research and Development</v>
      </c>
      <c r="B1852" s="200" t="str">
        <f>IF(ISBLANK(INDEX('Policy Characteristics'!B:B,MATCH($C1852,'Policy Characteristics'!$C:$C,0))),"",INDEX('Policy Characteristics'!B:B,MATCH($C1852,'Policy Characteristics'!$C:$C,0)))</f>
        <v>Capital Cost Reduction</v>
      </c>
      <c r="C1852" s="76" t="str">
        <f t="shared" si="58"/>
        <v>RnD Electricity Capital Cost Perc Reduction</v>
      </c>
      <c r="D1852" s="78" t="s">
        <v>76</v>
      </c>
      <c r="E1852" s="88"/>
      <c r="F1852" s="78" t="s">
        <v>1670</v>
      </c>
      <c r="G1852" s="88"/>
      <c r="H1852" s="15">
        <v>94</v>
      </c>
      <c r="I1852" s="213" t="s">
        <v>43</v>
      </c>
      <c r="J1852" s="202" t="str">
        <f>IF(ISBLANK(INDEX('Policy Characteristics'!D:D,MATCH($C1852,'Policy Characteristics'!$C:$C,0))),"",INDEX('Policy Characteristics'!D:D,MATCH($C1852,'Policy Characteristics'!$C:$C,0)))</f>
        <v>R&amp;D Capital Cost Reductions</v>
      </c>
      <c r="K1852" s="76" t="str">
        <f>IF(ISBLANK(INDEX('Policy Characteristics'!E:E,MATCH($C1852,'Policy Characteristics'!$C:$C,0))),"",INDEX('Policy Characteristics'!E:E,MATCH($C1852,'Policy Characteristics'!$C:$C,0)))</f>
        <v>RnD electricity capital cost reduction</v>
      </c>
      <c r="L1852" s="205">
        <f>IF(ISBLANK(INDEX('Policy Characteristics'!F:F,MATCH($C1852,'Policy Characteristics'!$C:$C,0))),"",INDEX('Policy Characteristics'!F:F,MATCH($C1852,'Policy Characteristics'!$C:$C,0)))</f>
        <v>0</v>
      </c>
      <c r="M1852" s="205">
        <f>IF(ISBLANK(INDEX('Policy Characteristics'!G:G,MATCH($C1852,'Policy Characteristics'!$C:$C,0))),"",INDEX('Policy Characteristics'!G:G,MATCH($C1852,'Policy Characteristics'!$C:$C,0)))</f>
        <v>0.4</v>
      </c>
      <c r="N1852" s="205">
        <f>IF(ISBLANK(INDEX('Policy Characteristics'!H:H,MATCH($C1852,'Policy Characteristics'!$C:$C,0))),"",INDEX('Policy Characteristics'!H:H,MATCH($C1852,'Policy Characteristics'!$C:$C,0)))</f>
        <v>0.01</v>
      </c>
      <c r="O1852" s="76" t="str">
        <f>IF(ISBLANK(INDEX('Policy Characteristics'!I:I,MATCH($C1852,'Policy Characteristics'!$C:$C,0))),"",INDEX('Policy Characteristics'!I:I,MATCH($C1852,'Policy Characteristics'!$C:$C,0)))</f>
        <v>% reduction in cost</v>
      </c>
      <c r="P1852" s="76" t="str">
        <f>IF(ISBLANK(INDEX('Policy Characteristics'!J:J,MATCH($C1852,'Policy Characteristics'!$C:$C,0))),"",INDEX('Policy Characteristics'!J:J,MATCH($C1852,'Policy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52" s="76" t="str">
        <f>IF(ISBLANK(INDEX('Policy Characteristics'!K:K,MATCH($C1852,'Policy Characteristics'!$C:$C,0))),"",INDEX('Policy Characteristics'!K:K,MATCH($C1852,'Policy Characteristics'!$C:$C,0)))</f>
        <v>architectural-design.html#rnd</v>
      </c>
      <c r="R1852" s="76" t="str">
        <f>IF(ISBLANK(INDEX('Policy Characteristics'!L:L,MATCH($C1852,'Policy Characteristics'!$C:$C,0))),"",INDEX('Policy Characteristics'!L:L,MATCH($C1852,'Policy Characteristics'!$C:$C,0)))</f>
        <v>research-and-development.html</v>
      </c>
    </row>
    <row r="1853" spans="1:18" x14ac:dyDescent="0.25">
      <c r="A1853" s="76" t="str">
        <f>IF(ISBLANK(INDEX('Policy Characteristics'!A:A,MATCH($C1853,'Policy Characteristics'!$C:$C,0))),"",INDEX('Policy Characteristics'!A:A,MATCH($C1853,'Policy Characteristics'!$C:$C,0)))</f>
        <v>Research and Development</v>
      </c>
      <c r="B1853" s="200" t="str">
        <f>IF(ISBLANK(INDEX('Policy Characteristics'!B:B,MATCH($C1853,'Policy Characteristics'!$C:$C,0))),"",INDEX('Policy Characteristics'!B:B,MATCH($C1853,'Policy Characteristics'!$C:$C,0)))</f>
        <v>Capital Cost Reduction</v>
      </c>
      <c r="C1853" s="76" t="str">
        <f t="shared" si="58"/>
        <v>RnD Electricity Capital Cost Perc Reduction</v>
      </c>
      <c r="D1853" s="78" t="s">
        <v>77</v>
      </c>
      <c r="E1853" s="88"/>
      <c r="F1853" s="78" t="s">
        <v>319</v>
      </c>
      <c r="G1853" s="88"/>
      <c r="H1853" s="15">
        <v>95</v>
      </c>
      <c r="I1853" s="213" t="s">
        <v>43</v>
      </c>
      <c r="J1853" s="202" t="str">
        <f>IF(ISBLANK(INDEX('Policy Characteristics'!D:D,MATCH($C1853,'Policy Characteristics'!$C:$C,0))),"",INDEX('Policy Characteristics'!D:D,MATCH($C1853,'Policy Characteristics'!$C:$C,0)))</f>
        <v>R&amp;D Capital Cost Reductions</v>
      </c>
      <c r="K1853" s="76" t="str">
        <f>IF(ISBLANK(INDEX('Policy Characteristics'!E:E,MATCH($C1853,'Policy Characteristics'!$C:$C,0))),"",INDEX('Policy Characteristics'!E:E,MATCH($C1853,'Policy Characteristics'!$C:$C,0)))</f>
        <v>RnD electricity capital cost reduction</v>
      </c>
      <c r="L1853" s="205">
        <f>IF(ISBLANK(INDEX('Policy Characteristics'!F:F,MATCH($C1853,'Policy Characteristics'!$C:$C,0))),"",INDEX('Policy Characteristics'!F:F,MATCH($C1853,'Policy Characteristics'!$C:$C,0)))</f>
        <v>0</v>
      </c>
      <c r="M1853" s="205">
        <f>IF(ISBLANK(INDEX('Policy Characteristics'!G:G,MATCH($C1853,'Policy Characteristics'!$C:$C,0))),"",INDEX('Policy Characteristics'!G:G,MATCH($C1853,'Policy Characteristics'!$C:$C,0)))</f>
        <v>0.4</v>
      </c>
      <c r="N1853" s="205">
        <f>IF(ISBLANK(INDEX('Policy Characteristics'!H:H,MATCH($C1853,'Policy Characteristics'!$C:$C,0))),"",INDEX('Policy Characteristics'!H:H,MATCH($C1853,'Policy Characteristics'!$C:$C,0)))</f>
        <v>0.01</v>
      </c>
      <c r="O1853" s="76" t="str">
        <f>IF(ISBLANK(INDEX('Policy Characteristics'!I:I,MATCH($C1853,'Policy Characteristics'!$C:$C,0))),"",INDEX('Policy Characteristics'!I:I,MATCH($C1853,'Policy Characteristics'!$C:$C,0)))</f>
        <v>% reduction in cost</v>
      </c>
      <c r="P1853" s="76" t="str">
        <f>IF(ISBLANK(INDEX('Policy Characteristics'!J:J,MATCH($C1853,'Policy Characteristics'!$C:$C,0))),"",INDEX('Policy Characteristics'!J:J,MATCH($C1853,'Policy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53" s="76" t="str">
        <f>IF(ISBLANK(INDEX('Policy Characteristics'!K:K,MATCH($C1853,'Policy Characteristics'!$C:$C,0))),"",INDEX('Policy Characteristics'!K:K,MATCH($C1853,'Policy Characteristics'!$C:$C,0)))</f>
        <v>architectural-design.html#rnd</v>
      </c>
      <c r="R1853" s="76" t="str">
        <f>IF(ISBLANK(INDEX('Policy Characteristics'!L:L,MATCH($C1853,'Policy Characteristics'!$C:$C,0))),"",INDEX('Policy Characteristics'!L:L,MATCH($C1853,'Policy Characteristics'!$C:$C,0)))</f>
        <v>research-and-development.html</v>
      </c>
    </row>
    <row r="1854" spans="1:18" x14ac:dyDescent="0.25">
      <c r="A1854" s="76" t="str">
        <f>IF(ISBLANK(INDEX('Policy Characteristics'!A:A,MATCH($C1854,'Policy Characteristics'!$C:$C,0))),"",INDEX('Policy Characteristics'!A:A,MATCH($C1854,'Policy Characteristics'!$C:$C,0)))</f>
        <v>Research and Development</v>
      </c>
      <c r="B1854" s="200" t="str">
        <f>IF(ISBLANK(INDEX('Policy Characteristics'!B:B,MATCH($C1854,'Policy Characteristics'!$C:$C,0))),"",INDEX('Policy Characteristics'!B:B,MATCH($C1854,'Policy Characteristics'!$C:$C,0)))</f>
        <v>Capital Cost Reduction</v>
      </c>
      <c r="C1854" s="76" t="str">
        <f t="shared" si="58"/>
        <v>RnD Electricity Capital Cost Perc Reduction</v>
      </c>
      <c r="D1854" s="78" t="s">
        <v>446</v>
      </c>
      <c r="E1854" s="88"/>
      <c r="F1854" s="78" t="s">
        <v>450</v>
      </c>
      <c r="G1854" s="88"/>
      <c r="H1854" s="15">
        <v>96</v>
      </c>
      <c r="I1854" s="213" t="s">
        <v>43</v>
      </c>
      <c r="J1854" s="202" t="str">
        <f>IF(ISBLANK(INDEX('Policy Characteristics'!D:D,MATCH($C1854,'Policy Characteristics'!$C:$C,0))),"",INDEX('Policy Characteristics'!D:D,MATCH($C1854,'Policy Characteristics'!$C:$C,0)))</f>
        <v>R&amp;D Capital Cost Reductions</v>
      </c>
      <c r="K1854" s="76" t="str">
        <f>IF(ISBLANK(INDEX('Policy Characteristics'!E:E,MATCH($C1854,'Policy Characteristics'!$C:$C,0))),"",INDEX('Policy Characteristics'!E:E,MATCH($C1854,'Policy Characteristics'!$C:$C,0)))</f>
        <v>RnD electricity capital cost reduction</v>
      </c>
      <c r="L1854" s="205">
        <f>IF(ISBLANK(INDEX('Policy Characteristics'!F:F,MATCH($C1854,'Policy Characteristics'!$C:$C,0))),"",INDEX('Policy Characteristics'!F:F,MATCH($C1854,'Policy Characteristics'!$C:$C,0)))</f>
        <v>0</v>
      </c>
      <c r="M1854" s="205">
        <f>IF(ISBLANK(INDEX('Policy Characteristics'!G:G,MATCH($C1854,'Policy Characteristics'!$C:$C,0))),"",INDEX('Policy Characteristics'!G:G,MATCH($C1854,'Policy Characteristics'!$C:$C,0)))</f>
        <v>0.4</v>
      </c>
      <c r="N1854" s="205">
        <f>IF(ISBLANK(INDEX('Policy Characteristics'!H:H,MATCH($C1854,'Policy Characteristics'!$C:$C,0))),"",INDEX('Policy Characteristics'!H:H,MATCH($C1854,'Policy Characteristics'!$C:$C,0)))</f>
        <v>0.01</v>
      </c>
      <c r="O1854" s="76" t="str">
        <f>IF(ISBLANK(INDEX('Policy Characteristics'!I:I,MATCH($C1854,'Policy Characteristics'!$C:$C,0))),"",INDEX('Policy Characteristics'!I:I,MATCH($C1854,'Policy Characteristics'!$C:$C,0)))</f>
        <v>% reduction in cost</v>
      </c>
      <c r="P1854" s="76" t="str">
        <f>IF(ISBLANK(INDEX('Policy Characteristics'!J:J,MATCH($C1854,'Policy Characteristics'!$C:$C,0))),"",INDEX('Policy Characteristics'!J:J,MATCH($C1854,'Policy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54" s="76" t="str">
        <f>IF(ISBLANK(INDEX('Policy Characteristics'!K:K,MATCH($C1854,'Policy Characteristics'!$C:$C,0))),"",INDEX('Policy Characteristics'!K:K,MATCH($C1854,'Policy Characteristics'!$C:$C,0)))</f>
        <v>architectural-design.html#rnd</v>
      </c>
      <c r="R1854" s="76" t="str">
        <f>IF(ISBLANK(INDEX('Policy Characteristics'!L:L,MATCH($C1854,'Policy Characteristics'!$C:$C,0))),"",INDEX('Policy Characteristics'!L:L,MATCH($C1854,'Policy Characteristics'!$C:$C,0)))</f>
        <v>research-and-development.html</v>
      </c>
    </row>
    <row r="1855" spans="1:18" x14ac:dyDescent="0.25">
      <c r="A1855" s="76" t="str">
        <f>IF(ISBLANK(INDEX('Policy Characteristics'!A:A,MATCH($C1855,'Policy Characteristics'!$C:$C,0))),"",INDEX('Policy Characteristics'!A:A,MATCH($C1855,'Policy Characteristics'!$C:$C,0)))</f>
        <v>Research and Development</v>
      </c>
      <c r="B1855" s="200" t="str">
        <f>IF(ISBLANK(INDEX('Policy Characteristics'!B:B,MATCH($C1855,'Policy Characteristics'!$C:$C,0))),"",INDEX('Policy Characteristics'!B:B,MATCH($C1855,'Policy Characteristics'!$C:$C,0)))</f>
        <v>Capital Cost Reduction</v>
      </c>
      <c r="C1855" s="76" t="str">
        <f t="shared" si="58"/>
        <v>RnD Electricity Capital Cost Perc Reduction</v>
      </c>
      <c r="D1855" s="78" t="s">
        <v>78</v>
      </c>
      <c r="E1855" s="88"/>
      <c r="F1855" s="78" t="s">
        <v>320</v>
      </c>
      <c r="G1855" s="88"/>
      <c r="H1855" s="15">
        <v>97</v>
      </c>
      <c r="I1855" s="213" t="s">
        <v>43</v>
      </c>
      <c r="J1855" s="202" t="str">
        <f>IF(ISBLANK(INDEX('Policy Characteristics'!D:D,MATCH($C1855,'Policy Characteristics'!$C:$C,0))),"",INDEX('Policy Characteristics'!D:D,MATCH($C1855,'Policy Characteristics'!$C:$C,0)))</f>
        <v>R&amp;D Capital Cost Reductions</v>
      </c>
      <c r="K1855" s="76" t="str">
        <f>IF(ISBLANK(INDEX('Policy Characteristics'!E:E,MATCH($C1855,'Policy Characteristics'!$C:$C,0))),"",INDEX('Policy Characteristics'!E:E,MATCH($C1855,'Policy Characteristics'!$C:$C,0)))</f>
        <v>RnD electricity capital cost reduction</v>
      </c>
      <c r="L1855" s="205">
        <f>IF(ISBLANK(INDEX('Policy Characteristics'!F:F,MATCH($C1855,'Policy Characteristics'!$C:$C,0))),"",INDEX('Policy Characteristics'!F:F,MATCH($C1855,'Policy Characteristics'!$C:$C,0)))</f>
        <v>0</v>
      </c>
      <c r="M1855" s="205">
        <f>IF(ISBLANK(INDEX('Policy Characteristics'!G:G,MATCH($C1855,'Policy Characteristics'!$C:$C,0))),"",INDEX('Policy Characteristics'!G:G,MATCH($C1855,'Policy Characteristics'!$C:$C,0)))</f>
        <v>0.4</v>
      </c>
      <c r="N1855" s="205">
        <f>IF(ISBLANK(INDEX('Policy Characteristics'!H:H,MATCH($C1855,'Policy Characteristics'!$C:$C,0))),"",INDEX('Policy Characteristics'!H:H,MATCH($C1855,'Policy Characteristics'!$C:$C,0)))</f>
        <v>0.01</v>
      </c>
      <c r="O1855" s="76" t="str">
        <f>IF(ISBLANK(INDEX('Policy Characteristics'!I:I,MATCH($C1855,'Policy Characteristics'!$C:$C,0))),"",INDEX('Policy Characteristics'!I:I,MATCH($C1855,'Policy Characteristics'!$C:$C,0)))</f>
        <v>% reduction in cost</v>
      </c>
      <c r="P1855" s="76" t="str">
        <f>IF(ISBLANK(INDEX('Policy Characteristics'!J:J,MATCH($C1855,'Policy Characteristics'!$C:$C,0))),"",INDEX('Policy Characteristics'!J:J,MATCH($C1855,'Policy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55" s="76" t="str">
        <f>IF(ISBLANK(INDEX('Policy Characteristics'!K:K,MATCH($C1855,'Policy Characteristics'!$C:$C,0))),"",INDEX('Policy Characteristics'!K:K,MATCH($C1855,'Policy Characteristics'!$C:$C,0)))</f>
        <v>architectural-design.html#rnd</v>
      </c>
      <c r="R1855" s="76" t="str">
        <f>IF(ISBLANK(INDEX('Policy Characteristics'!L:L,MATCH($C1855,'Policy Characteristics'!$C:$C,0))),"",INDEX('Policy Characteristics'!L:L,MATCH($C1855,'Policy Characteristics'!$C:$C,0)))</f>
        <v>research-and-development.html</v>
      </c>
    </row>
    <row r="1856" spans="1:18" x14ac:dyDescent="0.25">
      <c r="A1856" s="76" t="str">
        <f>IF(ISBLANK(INDEX('Policy Characteristics'!A:A,MATCH($C1856,'Policy Characteristics'!$C:$C,0))),"",INDEX('Policy Characteristics'!A:A,MATCH($C1856,'Policy Characteristics'!$C:$C,0)))</f>
        <v>Research and Development</v>
      </c>
      <c r="B1856" s="200" t="str">
        <f>IF(ISBLANK(INDEX('Policy Characteristics'!B:B,MATCH($C1856,'Policy Characteristics'!$C:$C,0))),"",INDEX('Policy Characteristics'!B:B,MATCH($C1856,'Policy Characteristics'!$C:$C,0)))</f>
        <v>Capital Cost Reduction</v>
      </c>
      <c r="C1856" s="76" t="str">
        <f t="shared" si="58"/>
        <v>RnD Electricity Capital Cost Perc Reduction</v>
      </c>
      <c r="D1856" s="78" t="s">
        <v>79</v>
      </c>
      <c r="E1856" s="88"/>
      <c r="F1856" s="78" t="s">
        <v>321</v>
      </c>
      <c r="G1856" s="88"/>
      <c r="H1856" s="15">
        <v>98</v>
      </c>
      <c r="I1856" s="213" t="s">
        <v>43</v>
      </c>
      <c r="J1856" s="202" t="str">
        <f>IF(ISBLANK(INDEX('Policy Characteristics'!D:D,MATCH($C1856,'Policy Characteristics'!$C:$C,0))),"",INDEX('Policy Characteristics'!D:D,MATCH($C1856,'Policy Characteristics'!$C:$C,0)))</f>
        <v>R&amp;D Capital Cost Reductions</v>
      </c>
      <c r="K1856" s="76" t="str">
        <f>IF(ISBLANK(INDEX('Policy Characteristics'!E:E,MATCH($C1856,'Policy Characteristics'!$C:$C,0))),"",INDEX('Policy Characteristics'!E:E,MATCH($C1856,'Policy Characteristics'!$C:$C,0)))</f>
        <v>RnD electricity capital cost reduction</v>
      </c>
      <c r="L1856" s="205">
        <f>IF(ISBLANK(INDEX('Policy Characteristics'!F:F,MATCH($C1856,'Policy Characteristics'!$C:$C,0))),"",INDEX('Policy Characteristics'!F:F,MATCH($C1856,'Policy Characteristics'!$C:$C,0)))</f>
        <v>0</v>
      </c>
      <c r="M1856" s="205">
        <f>IF(ISBLANK(INDEX('Policy Characteristics'!G:G,MATCH($C1856,'Policy Characteristics'!$C:$C,0))),"",INDEX('Policy Characteristics'!G:G,MATCH($C1856,'Policy Characteristics'!$C:$C,0)))</f>
        <v>0.4</v>
      </c>
      <c r="N1856" s="205">
        <f>IF(ISBLANK(INDEX('Policy Characteristics'!H:H,MATCH($C1856,'Policy Characteristics'!$C:$C,0))),"",INDEX('Policy Characteristics'!H:H,MATCH($C1856,'Policy Characteristics'!$C:$C,0)))</f>
        <v>0.01</v>
      </c>
      <c r="O1856" s="76" t="str">
        <f>IF(ISBLANK(INDEX('Policy Characteristics'!I:I,MATCH($C1856,'Policy Characteristics'!$C:$C,0))),"",INDEX('Policy Characteristics'!I:I,MATCH($C1856,'Policy Characteristics'!$C:$C,0)))</f>
        <v>% reduction in cost</v>
      </c>
      <c r="P1856" s="76" t="str">
        <f>IF(ISBLANK(INDEX('Policy Characteristics'!J:J,MATCH($C1856,'Policy Characteristics'!$C:$C,0))),"",INDEX('Policy Characteristics'!J:J,MATCH($C1856,'Policy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56" s="76" t="str">
        <f>IF(ISBLANK(INDEX('Policy Characteristics'!K:K,MATCH($C1856,'Policy Characteristics'!$C:$C,0))),"",INDEX('Policy Characteristics'!K:K,MATCH($C1856,'Policy Characteristics'!$C:$C,0)))</f>
        <v>architectural-design.html#rnd</v>
      </c>
      <c r="R1856" s="76" t="str">
        <f>IF(ISBLANK(INDEX('Policy Characteristics'!L:L,MATCH($C1856,'Policy Characteristics'!$C:$C,0))),"",INDEX('Policy Characteristics'!L:L,MATCH($C1856,'Policy Characteristics'!$C:$C,0)))</f>
        <v>research-and-development.html</v>
      </c>
    </row>
    <row r="1857" spans="1:18" x14ac:dyDescent="0.25">
      <c r="A1857" s="76" t="str">
        <f>IF(ISBLANK(INDEX('Policy Characteristics'!A:A,MATCH($C1857,'Policy Characteristics'!$C:$C,0))),"",INDEX('Policy Characteristics'!A:A,MATCH($C1857,'Policy Characteristics'!$C:$C,0)))</f>
        <v>Research and Development</v>
      </c>
      <c r="B1857" s="200" t="str">
        <f>IF(ISBLANK(INDEX('Policy Characteristics'!B:B,MATCH($C1857,'Policy Characteristics'!$C:$C,0))),"",INDEX('Policy Characteristics'!B:B,MATCH($C1857,'Policy Characteristics'!$C:$C,0)))</f>
        <v>Capital Cost Reduction</v>
      </c>
      <c r="C1857" s="76" t="str">
        <f t="shared" si="58"/>
        <v>RnD Electricity Capital Cost Perc Reduction</v>
      </c>
      <c r="D1857" s="78" t="s">
        <v>80</v>
      </c>
      <c r="E1857" s="88"/>
      <c r="F1857" s="78" t="s">
        <v>322</v>
      </c>
      <c r="G1857" s="88"/>
      <c r="H1857" s="15">
        <v>99</v>
      </c>
      <c r="I1857" s="213" t="s">
        <v>43</v>
      </c>
      <c r="J1857" s="202" t="str">
        <f>IF(ISBLANK(INDEX('Policy Characteristics'!D:D,MATCH($C1857,'Policy Characteristics'!$C:$C,0))),"",INDEX('Policy Characteristics'!D:D,MATCH($C1857,'Policy Characteristics'!$C:$C,0)))</f>
        <v>R&amp;D Capital Cost Reductions</v>
      </c>
      <c r="K1857" s="76" t="str">
        <f>IF(ISBLANK(INDEX('Policy Characteristics'!E:E,MATCH($C1857,'Policy Characteristics'!$C:$C,0))),"",INDEX('Policy Characteristics'!E:E,MATCH($C1857,'Policy Characteristics'!$C:$C,0)))</f>
        <v>RnD electricity capital cost reduction</v>
      </c>
      <c r="L1857" s="205">
        <f>IF(ISBLANK(INDEX('Policy Characteristics'!F:F,MATCH($C1857,'Policy Characteristics'!$C:$C,0))),"",INDEX('Policy Characteristics'!F:F,MATCH($C1857,'Policy Characteristics'!$C:$C,0)))</f>
        <v>0</v>
      </c>
      <c r="M1857" s="205">
        <f>IF(ISBLANK(INDEX('Policy Characteristics'!G:G,MATCH($C1857,'Policy Characteristics'!$C:$C,0))),"",INDEX('Policy Characteristics'!G:G,MATCH($C1857,'Policy Characteristics'!$C:$C,0)))</f>
        <v>0.4</v>
      </c>
      <c r="N1857" s="205">
        <f>IF(ISBLANK(INDEX('Policy Characteristics'!H:H,MATCH($C1857,'Policy Characteristics'!$C:$C,0))),"",INDEX('Policy Characteristics'!H:H,MATCH($C1857,'Policy Characteristics'!$C:$C,0)))</f>
        <v>0.01</v>
      </c>
      <c r="O1857" s="76" t="str">
        <f>IF(ISBLANK(INDEX('Policy Characteristics'!I:I,MATCH($C1857,'Policy Characteristics'!$C:$C,0))),"",INDEX('Policy Characteristics'!I:I,MATCH($C1857,'Policy Characteristics'!$C:$C,0)))</f>
        <v>% reduction in cost</v>
      </c>
      <c r="P1857" s="76" t="str">
        <f>IF(ISBLANK(INDEX('Policy Characteristics'!J:J,MATCH($C1857,'Policy Characteristics'!$C:$C,0))),"",INDEX('Policy Characteristics'!J:J,MATCH($C1857,'Policy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57" s="76" t="str">
        <f>IF(ISBLANK(INDEX('Policy Characteristics'!K:K,MATCH($C1857,'Policy Characteristics'!$C:$C,0))),"",INDEX('Policy Characteristics'!K:K,MATCH($C1857,'Policy Characteristics'!$C:$C,0)))</f>
        <v>architectural-design.html#rnd</v>
      </c>
      <c r="R1857" s="76" t="str">
        <f>IF(ISBLANK(INDEX('Policy Characteristics'!L:L,MATCH($C1857,'Policy Characteristics'!$C:$C,0))),"",INDEX('Policy Characteristics'!L:L,MATCH($C1857,'Policy Characteristics'!$C:$C,0)))</f>
        <v>research-and-development.html</v>
      </c>
    </row>
    <row r="1858" spans="1:18" x14ac:dyDescent="0.25">
      <c r="A1858" s="76" t="str">
        <f>IF(ISBLANK(INDEX('Policy Characteristics'!A:A,MATCH($C1858,'Policy Characteristics'!$C:$C,0))),"",INDEX('Policy Characteristics'!A:A,MATCH($C1858,'Policy Characteristics'!$C:$C,0)))</f>
        <v>Research and Development</v>
      </c>
      <c r="B1858" s="200" t="str">
        <f>IF(ISBLANK(INDEX('Policy Characteristics'!B:B,MATCH($C1858,'Policy Characteristics'!$C:$C,0))),"",INDEX('Policy Characteristics'!B:B,MATCH($C1858,'Policy Characteristics'!$C:$C,0)))</f>
        <v>Capital Cost Reduction</v>
      </c>
      <c r="C1858" s="76" t="str">
        <f t="shared" si="58"/>
        <v>RnD Electricity Capital Cost Perc Reduction</v>
      </c>
      <c r="D1858" s="78" t="s">
        <v>668</v>
      </c>
      <c r="E1858" s="88"/>
      <c r="F1858" s="78" t="s">
        <v>1671</v>
      </c>
      <c r="G1858" s="88"/>
      <c r="H1858" s="15">
        <v>192</v>
      </c>
      <c r="I1858" s="213" t="s">
        <v>43</v>
      </c>
      <c r="J1858" s="202" t="str">
        <f>IF(ISBLANK(INDEX('Policy Characteristics'!D:D,MATCH($C1858,'Policy Characteristics'!$C:$C,0))),"",INDEX('Policy Characteristics'!D:D,MATCH($C1858,'Policy Characteristics'!$C:$C,0)))</f>
        <v>R&amp;D Capital Cost Reductions</v>
      </c>
      <c r="K1858" s="76" t="str">
        <f>IF(ISBLANK(INDEX('Policy Characteristics'!E:E,MATCH($C1858,'Policy Characteristics'!$C:$C,0))),"",INDEX('Policy Characteristics'!E:E,MATCH($C1858,'Policy Characteristics'!$C:$C,0)))</f>
        <v>RnD electricity capital cost reduction</v>
      </c>
      <c r="L1858" s="205">
        <f>IF(ISBLANK(INDEX('Policy Characteristics'!F:F,MATCH($C1858,'Policy Characteristics'!$C:$C,0))),"",INDEX('Policy Characteristics'!F:F,MATCH($C1858,'Policy Characteristics'!$C:$C,0)))</f>
        <v>0</v>
      </c>
      <c r="M1858" s="205">
        <f>IF(ISBLANK(INDEX('Policy Characteristics'!G:G,MATCH($C1858,'Policy Characteristics'!$C:$C,0))),"",INDEX('Policy Characteristics'!G:G,MATCH($C1858,'Policy Characteristics'!$C:$C,0)))</f>
        <v>0.4</v>
      </c>
      <c r="N1858" s="205">
        <f>IF(ISBLANK(INDEX('Policy Characteristics'!H:H,MATCH($C1858,'Policy Characteristics'!$C:$C,0))),"",INDEX('Policy Characteristics'!H:H,MATCH($C1858,'Policy Characteristics'!$C:$C,0)))</f>
        <v>0.01</v>
      </c>
      <c r="O1858" s="76" t="str">
        <f>IF(ISBLANK(INDEX('Policy Characteristics'!I:I,MATCH($C1858,'Policy Characteristics'!$C:$C,0))),"",INDEX('Policy Characteristics'!I:I,MATCH($C1858,'Policy Characteristics'!$C:$C,0)))</f>
        <v>% reduction in cost</v>
      </c>
      <c r="P1858" s="76" t="str">
        <f>IF(ISBLANK(INDEX('Policy Characteristics'!J:J,MATCH($C1858,'Policy Characteristics'!$C:$C,0))),"",INDEX('Policy Characteristics'!J:J,MATCH($C1858,'Policy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58" s="76" t="str">
        <f>IF(ISBLANK(INDEX('Policy Characteristics'!K:K,MATCH($C1858,'Policy Characteristics'!$C:$C,0))),"",INDEX('Policy Characteristics'!K:K,MATCH($C1858,'Policy Characteristics'!$C:$C,0)))</f>
        <v>architectural-design.html#rnd</v>
      </c>
      <c r="R1858" s="76" t="str">
        <f>IF(ISBLANK(INDEX('Policy Characteristics'!L:L,MATCH($C1858,'Policy Characteristics'!$C:$C,0))),"",INDEX('Policy Characteristics'!L:L,MATCH($C1858,'Policy Characteristics'!$C:$C,0)))</f>
        <v>research-and-development.html</v>
      </c>
    </row>
    <row r="1859" spans="1:18" x14ac:dyDescent="0.25">
      <c r="A1859" s="76" t="str">
        <f>IF(ISBLANK(INDEX('Policy Characteristics'!A:A,MATCH($C1859,'Policy Characteristics'!$C:$C,0))),"",INDEX('Policy Characteristics'!A:A,MATCH($C1859,'Policy Characteristics'!$C:$C,0)))</f>
        <v>Research and Development</v>
      </c>
      <c r="B1859" s="200" t="str">
        <f>IF(ISBLANK(INDEX('Policy Characteristics'!B:B,MATCH($C1859,'Policy Characteristics'!$C:$C,0))),"",INDEX('Policy Characteristics'!B:B,MATCH($C1859,'Policy Characteristics'!$C:$C,0)))</f>
        <v>Capital Cost Reduction</v>
      </c>
      <c r="C1859" s="76" t="str">
        <f t="shared" si="58"/>
        <v>RnD Electricity Capital Cost Perc Reduction</v>
      </c>
      <c r="D1859" s="78" t="s">
        <v>306</v>
      </c>
      <c r="E1859" s="88"/>
      <c r="F1859" s="78" t="s">
        <v>1672</v>
      </c>
      <c r="G1859" s="88"/>
      <c r="H1859" s="15">
        <v>180</v>
      </c>
      <c r="I1859" s="213" t="s">
        <v>43</v>
      </c>
      <c r="J1859" s="202" t="str">
        <f>IF(ISBLANK(INDEX('Policy Characteristics'!D:D,MATCH($C1859,'Policy Characteristics'!$C:$C,0))),"",INDEX('Policy Characteristics'!D:D,MATCH($C1859,'Policy Characteristics'!$C:$C,0)))</f>
        <v>R&amp;D Capital Cost Reductions</v>
      </c>
      <c r="K1859" s="76" t="str">
        <f>IF(ISBLANK(INDEX('Policy Characteristics'!E:E,MATCH($C1859,'Policy Characteristics'!$C:$C,0))),"",INDEX('Policy Characteristics'!E:E,MATCH($C1859,'Policy Characteristics'!$C:$C,0)))</f>
        <v>RnD electricity capital cost reduction</v>
      </c>
      <c r="L1859" s="205">
        <f>IF(ISBLANK(INDEX('Policy Characteristics'!F:F,MATCH($C1859,'Policy Characteristics'!$C:$C,0))),"",INDEX('Policy Characteristics'!F:F,MATCH($C1859,'Policy Characteristics'!$C:$C,0)))</f>
        <v>0</v>
      </c>
      <c r="M1859" s="205">
        <f>IF(ISBLANK(INDEX('Policy Characteristics'!G:G,MATCH($C1859,'Policy Characteristics'!$C:$C,0))),"",INDEX('Policy Characteristics'!G:G,MATCH($C1859,'Policy Characteristics'!$C:$C,0)))</f>
        <v>0.4</v>
      </c>
      <c r="N1859" s="205">
        <f>IF(ISBLANK(INDEX('Policy Characteristics'!H:H,MATCH($C1859,'Policy Characteristics'!$C:$C,0))),"",INDEX('Policy Characteristics'!H:H,MATCH($C1859,'Policy Characteristics'!$C:$C,0)))</f>
        <v>0.01</v>
      </c>
      <c r="O1859" s="76" t="str">
        <f>IF(ISBLANK(INDEX('Policy Characteristics'!I:I,MATCH($C1859,'Policy Characteristics'!$C:$C,0))),"",INDEX('Policy Characteristics'!I:I,MATCH($C1859,'Policy Characteristics'!$C:$C,0)))</f>
        <v>% reduction in cost</v>
      </c>
      <c r="P1859" s="76" t="str">
        <f>IF(ISBLANK(INDEX('Policy Characteristics'!J:J,MATCH($C1859,'Policy Characteristics'!$C:$C,0))),"",INDEX('Policy Characteristics'!J:J,MATCH($C1859,'Policy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59" s="76" t="str">
        <f>IF(ISBLANK(INDEX('Policy Characteristics'!K:K,MATCH($C1859,'Policy Characteristics'!$C:$C,0))),"",INDEX('Policy Characteristics'!K:K,MATCH($C1859,'Policy Characteristics'!$C:$C,0)))</f>
        <v>architectural-design.html#rnd</v>
      </c>
      <c r="R1859" s="76" t="str">
        <f>IF(ISBLANK(INDEX('Policy Characteristics'!L:L,MATCH($C1859,'Policy Characteristics'!$C:$C,0))),"",INDEX('Policy Characteristics'!L:L,MATCH($C1859,'Policy Characteristics'!$C:$C,0)))</f>
        <v>research-and-development.html</v>
      </c>
    </row>
    <row r="1860" spans="1:18" x14ac:dyDescent="0.25">
      <c r="A1860" s="76" t="str">
        <f>IF(ISBLANK(INDEX('Policy Characteristics'!A:A,MATCH($C1860,'Policy Characteristics'!$C:$C,0))),"",INDEX('Policy Characteristics'!A:A,MATCH($C1860,'Policy Characteristics'!$C:$C,0)))</f>
        <v>Research and Development</v>
      </c>
      <c r="B1860" s="200" t="str">
        <f>IF(ISBLANK(INDEX('Policy Characteristics'!B:B,MATCH($C1860,'Policy Characteristics'!$C:$C,0))),"",INDEX('Policy Characteristics'!B:B,MATCH($C1860,'Policy Characteristics'!$C:$C,0)))</f>
        <v>Capital Cost Reduction</v>
      </c>
      <c r="C1860" s="76" t="str">
        <f t="shared" si="58"/>
        <v>RnD Electricity Capital Cost Perc Reduction</v>
      </c>
      <c r="D1860" s="78" t="s">
        <v>307</v>
      </c>
      <c r="E1860" s="88"/>
      <c r="F1860" s="78" t="s">
        <v>503</v>
      </c>
      <c r="G1860" s="88"/>
      <c r="H1860" s="15">
        <v>183</v>
      </c>
      <c r="I1860" s="213" t="s">
        <v>43</v>
      </c>
      <c r="J1860" s="202" t="str">
        <f>IF(ISBLANK(INDEX('Policy Characteristics'!D:D,MATCH($C1860,'Policy Characteristics'!$C:$C,0))),"",INDEX('Policy Characteristics'!D:D,MATCH($C1860,'Policy Characteristics'!$C:$C,0)))</f>
        <v>R&amp;D Capital Cost Reductions</v>
      </c>
      <c r="K1860" s="76" t="str">
        <f>IF(ISBLANK(INDEX('Policy Characteristics'!E:E,MATCH($C1860,'Policy Characteristics'!$C:$C,0))),"",INDEX('Policy Characteristics'!E:E,MATCH($C1860,'Policy Characteristics'!$C:$C,0)))</f>
        <v>RnD electricity capital cost reduction</v>
      </c>
      <c r="L1860" s="205">
        <f>IF(ISBLANK(INDEX('Policy Characteristics'!F:F,MATCH($C1860,'Policy Characteristics'!$C:$C,0))),"",INDEX('Policy Characteristics'!F:F,MATCH($C1860,'Policy Characteristics'!$C:$C,0)))</f>
        <v>0</v>
      </c>
      <c r="M1860" s="205">
        <f>IF(ISBLANK(INDEX('Policy Characteristics'!G:G,MATCH($C1860,'Policy Characteristics'!$C:$C,0))),"",INDEX('Policy Characteristics'!G:G,MATCH($C1860,'Policy Characteristics'!$C:$C,0)))</f>
        <v>0.4</v>
      </c>
      <c r="N1860" s="205">
        <f>IF(ISBLANK(INDEX('Policy Characteristics'!H:H,MATCH($C1860,'Policy Characteristics'!$C:$C,0))),"",INDEX('Policy Characteristics'!H:H,MATCH($C1860,'Policy Characteristics'!$C:$C,0)))</f>
        <v>0.01</v>
      </c>
      <c r="O1860" s="76" t="str">
        <f>IF(ISBLANK(INDEX('Policy Characteristics'!I:I,MATCH($C1860,'Policy Characteristics'!$C:$C,0))),"",INDEX('Policy Characteristics'!I:I,MATCH($C1860,'Policy Characteristics'!$C:$C,0)))</f>
        <v>% reduction in cost</v>
      </c>
      <c r="P1860" s="76" t="str">
        <f>IF(ISBLANK(INDEX('Policy Characteristics'!J:J,MATCH($C1860,'Policy Characteristics'!$C:$C,0))),"",INDEX('Policy Characteristics'!J:J,MATCH($C1860,'Policy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60" s="76" t="str">
        <f>IF(ISBLANK(INDEX('Policy Characteristics'!K:K,MATCH($C1860,'Policy Characteristics'!$C:$C,0))),"",INDEX('Policy Characteristics'!K:K,MATCH($C1860,'Policy Characteristics'!$C:$C,0)))</f>
        <v>architectural-design.html#rnd</v>
      </c>
      <c r="R1860" s="76" t="str">
        <f>IF(ISBLANK(INDEX('Policy Characteristics'!L:L,MATCH($C1860,'Policy Characteristics'!$C:$C,0))),"",INDEX('Policy Characteristics'!L:L,MATCH($C1860,'Policy Characteristics'!$C:$C,0)))</f>
        <v>research-and-development.html</v>
      </c>
    </row>
    <row r="1861" spans="1:18" x14ac:dyDescent="0.25">
      <c r="A1861" s="76" t="str">
        <f>IF(ISBLANK(INDEX('Policy Characteristics'!A:A,MATCH($C1861,'Policy Characteristics'!$C:$C,0))),"",INDEX('Policy Characteristics'!A:A,MATCH($C1861,'Policy Characteristics'!$C:$C,0)))</f>
        <v>Research and Development</v>
      </c>
      <c r="B1861" s="200" t="str">
        <f>IF(ISBLANK(INDEX('Policy Characteristics'!B:B,MATCH($C1861,'Policy Characteristics'!$C:$C,0))),"",INDEX('Policy Characteristics'!B:B,MATCH($C1861,'Policy Characteristics'!$C:$C,0)))</f>
        <v>Capital Cost Reduction</v>
      </c>
      <c r="C1861" s="76" t="str">
        <f t="shared" si="58"/>
        <v>RnD Electricity Capital Cost Perc Reduction</v>
      </c>
      <c r="D1861" s="78" t="s">
        <v>442</v>
      </c>
      <c r="E1861" s="88"/>
      <c r="F1861" s="78" t="s">
        <v>443</v>
      </c>
      <c r="G1861" s="88"/>
      <c r="H1861" s="15">
        <v>1811</v>
      </c>
      <c r="I1861" s="213" t="s">
        <v>43</v>
      </c>
      <c r="J1861" s="202" t="str">
        <f>IF(ISBLANK(INDEX('Policy Characteristics'!D:D,MATCH($C1861,'Policy Characteristics'!$C:$C,0))),"",INDEX('Policy Characteristics'!D:D,MATCH($C1861,'Policy Characteristics'!$C:$C,0)))</f>
        <v>R&amp;D Capital Cost Reductions</v>
      </c>
      <c r="K1861" s="76" t="str">
        <f>IF(ISBLANK(INDEX('Policy Characteristics'!E:E,MATCH($C1861,'Policy Characteristics'!$C:$C,0))),"",INDEX('Policy Characteristics'!E:E,MATCH($C1861,'Policy Characteristics'!$C:$C,0)))</f>
        <v>RnD electricity capital cost reduction</v>
      </c>
      <c r="L1861" s="205">
        <f>IF(ISBLANK(INDEX('Policy Characteristics'!F:F,MATCH($C1861,'Policy Characteristics'!$C:$C,0))),"",INDEX('Policy Characteristics'!F:F,MATCH($C1861,'Policy Characteristics'!$C:$C,0)))</f>
        <v>0</v>
      </c>
      <c r="M1861" s="205">
        <f>IF(ISBLANK(INDEX('Policy Characteristics'!G:G,MATCH($C1861,'Policy Characteristics'!$C:$C,0))),"",INDEX('Policy Characteristics'!G:G,MATCH($C1861,'Policy Characteristics'!$C:$C,0)))</f>
        <v>0.4</v>
      </c>
      <c r="N1861" s="205">
        <f>IF(ISBLANK(INDEX('Policy Characteristics'!H:H,MATCH($C1861,'Policy Characteristics'!$C:$C,0))),"",INDEX('Policy Characteristics'!H:H,MATCH($C1861,'Policy Characteristics'!$C:$C,0)))</f>
        <v>0.01</v>
      </c>
      <c r="O1861" s="76" t="str">
        <f>IF(ISBLANK(INDEX('Policy Characteristics'!I:I,MATCH($C1861,'Policy Characteristics'!$C:$C,0))),"",INDEX('Policy Characteristics'!I:I,MATCH($C1861,'Policy Characteristics'!$C:$C,0)))</f>
        <v>% reduction in cost</v>
      </c>
      <c r="P1861" s="76" t="str">
        <f>IF(ISBLANK(INDEX('Policy Characteristics'!J:J,MATCH($C1861,'Policy Characteristics'!$C:$C,0))),"",INDEX('Policy Characteristics'!J:J,MATCH($C1861,'Policy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61" s="76" t="str">
        <f>IF(ISBLANK(INDEX('Policy Characteristics'!K:K,MATCH($C1861,'Policy Characteristics'!$C:$C,0))),"",INDEX('Policy Characteristics'!K:K,MATCH($C1861,'Policy Characteristics'!$C:$C,0)))</f>
        <v>architectural-design.html#rnd</v>
      </c>
      <c r="R1861" s="76" t="str">
        <f>IF(ISBLANK(INDEX('Policy Characteristics'!L:L,MATCH($C1861,'Policy Characteristics'!$C:$C,0))),"",INDEX('Policy Characteristics'!L:L,MATCH($C1861,'Policy Characteristics'!$C:$C,0)))</f>
        <v>research-and-development.html</v>
      </c>
    </row>
    <row r="1862" spans="1:18" x14ac:dyDescent="0.25">
      <c r="A1862" s="76" t="str">
        <f>IF(ISBLANK(INDEX('Policy Characteristics'!A:A,MATCH($C1862,'Policy Characteristics'!$C:$C,0))),"",INDEX('Policy Characteristics'!A:A,MATCH($C1862,'Policy Characteristics'!$C:$C,0)))</f>
        <v>Research and Development</v>
      </c>
      <c r="B1862" s="200" t="str">
        <f>IF(ISBLANK(INDEX('Policy Characteristics'!B:B,MATCH($C1862,'Policy Characteristics'!$C:$C,0))),"",INDEX('Policy Characteristics'!B:B,MATCH($C1862,'Policy Characteristics'!$C:$C,0)))</f>
        <v>Capital Cost Reduction</v>
      </c>
      <c r="C1862" s="76" t="str">
        <f t="shared" si="58"/>
        <v>RnD Electricity Capital Cost Perc Reduction</v>
      </c>
      <c r="D1862" s="78" t="s">
        <v>451</v>
      </c>
      <c r="E1862" s="88"/>
      <c r="F1862" s="78" t="s">
        <v>453</v>
      </c>
      <c r="G1862" s="88"/>
      <c r="H1862" s="15">
        <v>1812</v>
      </c>
      <c r="I1862" s="213" t="s">
        <v>43</v>
      </c>
      <c r="J1862" s="202" t="str">
        <f>IF(ISBLANK(INDEX('Policy Characteristics'!D:D,MATCH($C1862,'Policy Characteristics'!$C:$C,0))),"",INDEX('Policy Characteristics'!D:D,MATCH($C1862,'Policy Characteristics'!$C:$C,0)))</f>
        <v>R&amp;D Capital Cost Reductions</v>
      </c>
      <c r="K1862" s="76" t="str">
        <f>IF(ISBLANK(INDEX('Policy Characteristics'!E:E,MATCH($C1862,'Policy Characteristics'!$C:$C,0))),"",INDEX('Policy Characteristics'!E:E,MATCH($C1862,'Policy Characteristics'!$C:$C,0)))</f>
        <v>RnD electricity capital cost reduction</v>
      </c>
      <c r="L1862" s="205">
        <f>IF(ISBLANK(INDEX('Policy Characteristics'!F:F,MATCH($C1862,'Policy Characteristics'!$C:$C,0))),"",INDEX('Policy Characteristics'!F:F,MATCH($C1862,'Policy Characteristics'!$C:$C,0)))</f>
        <v>0</v>
      </c>
      <c r="M1862" s="205">
        <f>IF(ISBLANK(INDEX('Policy Characteristics'!G:G,MATCH($C1862,'Policy Characteristics'!$C:$C,0))),"",INDEX('Policy Characteristics'!G:G,MATCH($C1862,'Policy Characteristics'!$C:$C,0)))</f>
        <v>0.4</v>
      </c>
      <c r="N1862" s="205">
        <f>IF(ISBLANK(INDEX('Policy Characteristics'!H:H,MATCH($C1862,'Policy Characteristics'!$C:$C,0))),"",INDEX('Policy Characteristics'!H:H,MATCH($C1862,'Policy Characteristics'!$C:$C,0)))</f>
        <v>0.01</v>
      </c>
      <c r="O1862" s="76" t="str">
        <f>IF(ISBLANK(INDEX('Policy Characteristics'!I:I,MATCH($C1862,'Policy Characteristics'!$C:$C,0))),"",INDEX('Policy Characteristics'!I:I,MATCH($C1862,'Policy Characteristics'!$C:$C,0)))</f>
        <v>% reduction in cost</v>
      </c>
      <c r="P1862" s="76" t="str">
        <f>IF(ISBLANK(INDEX('Policy Characteristics'!J:J,MATCH($C1862,'Policy Characteristics'!$C:$C,0))),"",INDEX('Policy Characteristics'!J:J,MATCH($C1862,'Policy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62" s="76" t="str">
        <f>IF(ISBLANK(INDEX('Policy Characteristics'!K:K,MATCH($C1862,'Policy Characteristics'!$C:$C,0))),"",INDEX('Policy Characteristics'!K:K,MATCH($C1862,'Policy Characteristics'!$C:$C,0)))</f>
        <v>architectural-design.html#rnd</v>
      </c>
      <c r="R1862" s="76" t="str">
        <f>IF(ISBLANK(INDEX('Policy Characteristics'!L:L,MATCH($C1862,'Policy Characteristics'!$C:$C,0))),"",INDEX('Policy Characteristics'!L:L,MATCH($C1862,'Policy Characteristics'!$C:$C,0)))</f>
        <v>research-and-development.html</v>
      </c>
    </row>
    <row r="1863" spans="1:18" x14ac:dyDescent="0.25">
      <c r="A1863" s="76" t="str">
        <f>IF(ISBLANK(INDEX('Policy Characteristics'!A:A,MATCH($C1863,'Policy Characteristics'!$C:$C,0))),"",INDEX('Policy Characteristics'!A:A,MATCH($C1863,'Policy Characteristics'!$C:$C,0)))</f>
        <v>Research and Development</v>
      </c>
      <c r="B1863" s="200" t="str">
        <f>IF(ISBLANK(INDEX('Policy Characteristics'!B:B,MATCH($C1863,'Policy Characteristics'!$C:$C,0))),"",INDEX('Policy Characteristics'!B:B,MATCH($C1863,'Policy Characteristics'!$C:$C,0)))</f>
        <v>Capital Cost Reduction</v>
      </c>
      <c r="C1863" s="76" t="str">
        <f t="shared" si="58"/>
        <v>RnD Electricity Capital Cost Perc Reduction</v>
      </c>
      <c r="D1863" s="78" t="s">
        <v>988</v>
      </c>
      <c r="E1863" s="88"/>
      <c r="F1863" s="78" t="s">
        <v>1673</v>
      </c>
      <c r="G1863" s="88"/>
      <c r="H1863" s="15">
        <v>1813</v>
      </c>
      <c r="I1863" s="213" t="s">
        <v>44</v>
      </c>
      <c r="J1863" s="202" t="str">
        <f>IF(ISBLANK(INDEX('Policy Characteristics'!D:D,MATCH($C1863,'Policy Characteristics'!$C:$C,0))),"",INDEX('Policy Characteristics'!D:D,MATCH($C1863,'Policy Characteristics'!$C:$C,0)))</f>
        <v>R&amp;D Capital Cost Reductions</v>
      </c>
      <c r="K1863" s="76" t="str">
        <f>IF(ISBLANK(INDEX('Policy Characteristics'!E:E,MATCH($C1863,'Policy Characteristics'!$C:$C,0))),"",INDEX('Policy Characteristics'!E:E,MATCH($C1863,'Policy Characteristics'!$C:$C,0)))</f>
        <v>RnD electricity capital cost reduction</v>
      </c>
      <c r="L1863" s="205">
        <f>IF(ISBLANK(INDEX('Policy Characteristics'!F:F,MATCH($C1863,'Policy Characteristics'!$C:$C,0))),"",INDEX('Policy Characteristics'!F:F,MATCH($C1863,'Policy Characteristics'!$C:$C,0)))</f>
        <v>0</v>
      </c>
      <c r="M1863" s="205">
        <f>IF(ISBLANK(INDEX('Policy Characteristics'!G:G,MATCH($C1863,'Policy Characteristics'!$C:$C,0))),"",INDEX('Policy Characteristics'!G:G,MATCH($C1863,'Policy Characteristics'!$C:$C,0)))</f>
        <v>0.4</v>
      </c>
      <c r="N1863" s="205">
        <f>IF(ISBLANK(INDEX('Policy Characteristics'!H:H,MATCH($C1863,'Policy Characteristics'!$C:$C,0))),"",INDEX('Policy Characteristics'!H:H,MATCH($C1863,'Policy Characteristics'!$C:$C,0)))</f>
        <v>0.01</v>
      </c>
      <c r="O1863" s="76" t="str">
        <f>IF(ISBLANK(INDEX('Policy Characteristics'!I:I,MATCH($C1863,'Policy Characteristics'!$C:$C,0))),"",INDEX('Policy Characteristics'!I:I,MATCH($C1863,'Policy Characteristics'!$C:$C,0)))</f>
        <v>% reduction in cost</v>
      </c>
      <c r="P1863" s="76" t="str">
        <f>IF(ISBLANK(INDEX('Policy Characteristics'!J:J,MATCH($C1863,'Policy Characteristics'!$C:$C,0))),"",INDEX('Policy Characteristics'!J:J,MATCH($C1863,'Policy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63" s="76" t="str">
        <f>IF(ISBLANK(INDEX('Policy Characteristics'!K:K,MATCH($C1863,'Policy Characteristics'!$C:$C,0))),"",INDEX('Policy Characteristics'!K:K,MATCH($C1863,'Policy Characteristics'!$C:$C,0)))</f>
        <v>architectural-design.html#rnd</v>
      </c>
      <c r="R1863" s="76" t="str">
        <f>IF(ISBLANK(INDEX('Policy Characteristics'!L:L,MATCH($C1863,'Policy Characteristics'!$C:$C,0))),"",INDEX('Policy Characteristics'!L:L,MATCH($C1863,'Policy Characteristics'!$C:$C,0)))</f>
        <v>research-and-development.html</v>
      </c>
    </row>
    <row r="1864" spans="1:18" x14ac:dyDescent="0.25">
      <c r="A1864" s="76" t="str">
        <f>IF(ISBLANK(INDEX('Policy Characteristics'!A:A,MATCH($C1864,'Policy Characteristics'!$C:$C,0))),"",INDEX('Policy Characteristics'!A:A,MATCH($C1864,'Policy Characteristics'!$C:$C,0)))</f>
        <v>Research and Development</v>
      </c>
      <c r="B1864" s="200" t="str">
        <f>IF(ISBLANK(INDEX('Policy Characteristics'!B:B,MATCH($C1864,'Policy Characteristics'!$C:$C,0))),"",INDEX('Policy Characteristics'!B:B,MATCH($C1864,'Policy Characteristics'!$C:$C,0)))</f>
        <v>Capital Cost Reduction</v>
      </c>
      <c r="C1864" s="76" t="str">
        <f t="shared" si="58"/>
        <v>RnD Electricity Capital Cost Perc Reduction</v>
      </c>
      <c r="D1864" s="78" t="s">
        <v>989</v>
      </c>
      <c r="E1864" s="88"/>
      <c r="F1864" s="78" t="s">
        <v>1674</v>
      </c>
      <c r="G1864" s="88"/>
      <c r="H1864" s="15">
        <v>1814</v>
      </c>
      <c r="I1864" s="213" t="s">
        <v>44</v>
      </c>
      <c r="J1864" s="202" t="str">
        <f>IF(ISBLANK(INDEX('Policy Characteristics'!D:D,MATCH($C1864,'Policy Characteristics'!$C:$C,0))),"",INDEX('Policy Characteristics'!D:D,MATCH($C1864,'Policy Characteristics'!$C:$C,0)))</f>
        <v>R&amp;D Capital Cost Reductions</v>
      </c>
      <c r="K1864" s="76" t="str">
        <f>IF(ISBLANK(INDEX('Policy Characteristics'!E:E,MATCH($C1864,'Policy Characteristics'!$C:$C,0))),"",INDEX('Policy Characteristics'!E:E,MATCH($C1864,'Policy Characteristics'!$C:$C,0)))</f>
        <v>RnD electricity capital cost reduction</v>
      </c>
      <c r="L1864" s="205">
        <f>IF(ISBLANK(INDEX('Policy Characteristics'!F:F,MATCH($C1864,'Policy Characteristics'!$C:$C,0))),"",INDEX('Policy Characteristics'!F:F,MATCH($C1864,'Policy Characteristics'!$C:$C,0)))</f>
        <v>0</v>
      </c>
      <c r="M1864" s="205">
        <f>IF(ISBLANK(INDEX('Policy Characteristics'!G:G,MATCH($C1864,'Policy Characteristics'!$C:$C,0))),"",INDEX('Policy Characteristics'!G:G,MATCH($C1864,'Policy Characteristics'!$C:$C,0)))</f>
        <v>0.4</v>
      </c>
      <c r="N1864" s="205">
        <f>IF(ISBLANK(INDEX('Policy Characteristics'!H:H,MATCH($C1864,'Policy Characteristics'!$C:$C,0))),"",INDEX('Policy Characteristics'!H:H,MATCH($C1864,'Policy Characteristics'!$C:$C,0)))</f>
        <v>0.01</v>
      </c>
      <c r="O1864" s="76" t="str">
        <f>IF(ISBLANK(INDEX('Policy Characteristics'!I:I,MATCH($C1864,'Policy Characteristics'!$C:$C,0))),"",INDEX('Policy Characteristics'!I:I,MATCH($C1864,'Policy Characteristics'!$C:$C,0)))</f>
        <v>% reduction in cost</v>
      </c>
      <c r="P1864" s="76" t="str">
        <f>IF(ISBLANK(INDEX('Policy Characteristics'!J:J,MATCH($C1864,'Policy Characteristics'!$C:$C,0))),"",INDEX('Policy Characteristics'!J:J,MATCH($C1864,'Policy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64" s="76" t="str">
        <f>IF(ISBLANK(INDEX('Policy Characteristics'!K:K,MATCH($C1864,'Policy Characteristics'!$C:$C,0))),"",INDEX('Policy Characteristics'!K:K,MATCH($C1864,'Policy Characteristics'!$C:$C,0)))</f>
        <v>architectural-design.html#rnd</v>
      </c>
      <c r="R1864" s="76" t="str">
        <f>IF(ISBLANK(INDEX('Policy Characteristics'!L:L,MATCH($C1864,'Policy Characteristics'!$C:$C,0))),"",INDEX('Policy Characteristics'!L:L,MATCH($C1864,'Policy Characteristics'!$C:$C,0)))</f>
        <v>research-and-development.html</v>
      </c>
    </row>
    <row r="1865" spans="1:18" x14ac:dyDescent="0.25">
      <c r="A1865" s="76" t="str">
        <f>IF(ISBLANK(INDEX('Policy Characteristics'!A:A,MATCH($C1865,'Policy Characteristics'!$C:$C,0))),"",INDEX('Policy Characteristics'!A:A,MATCH($C1865,'Policy Characteristics'!$C:$C,0)))</f>
        <v>Research and Development</v>
      </c>
      <c r="B1865" s="200" t="str">
        <f>IF(ISBLANK(INDEX('Policy Characteristics'!B:B,MATCH($C1865,'Policy Characteristics'!$C:$C,0))),"",INDEX('Policy Characteristics'!B:B,MATCH($C1865,'Policy Characteristics'!$C:$C,0)))</f>
        <v>Capital Cost Reduction</v>
      </c>
      <c r="C1865" s="76" t="str">
        <f t="shared" si="58"/>
        <v>RnD Electricity Capital Cost Perc Reduction</v>
      </c>
      <c r="D1865" s="78" t="s">
        <v>990</v>
      </c>
      <c r="E1865" s="88"/>
      <c r="F1865" s="78" t="s">
        <v>1675</v>
      </c>
      <c r="G1865" s="88"/>
      <c r="H1865" s="15">
        <v>1815</v>
      </c>
      <c r="I1865" s="213" t="s">
        <v>43</v>
      </c>
      <c r="J1865" s="202" t="str">
        <f>IF(ISBLANK(INDEX('Policy Characteristics'!D:D,MATCH($C1865,'Policy Characteristics'!$C:$C,0))),"",INDEX('Policy Characteristics'!D:D,MATCH($C1865,'Policy Characteristics'!$C:$C,0)))</f>
        <v>R&amp;D Capital Cost Reductions</v>
      </c>
      <c r="K1865" s="76" t="str">
        <f>IF(ISBLANK(INDEX('Policy Characteristics'!E:E,MATCH($C1865,'Policy Characteristics'!$C:$C,0))),"",INDEX('Policy Characteristics'!E:E,MATCH($C1865,'Policy Characteristics'!$C:$C,0)))</f>
        <v>RnD electricity capital cost reduction</v>
      </c>
      <c r="L1865" s="205">
        <f>IF(ISBLANK(INDEX('Policy Characteristics'!F:F,MATCH($C1865,'Policy Characteristics'!$C:$C,0))),"",INDEX('Policy Characteristics'!F:F,MATCH($C1865,'Policy Characteristics'!$C:$C,0)))</f>
        <v>0</v>
      </c>
      <c r="M1865" s="205">
        <f>IF(ISBLANK(INDEX('Policy Characteristics'!G:G,MATCH($C1865,'Policy Characteristics'!$C:$C,0))),"",INDEX('Policy Characteristics'!G:G,MATCH($C1865,'Policy Characteristics'!$C:$C,0)))</f>
        <v>0.4</v>
      </c>
      <c r="N1865" s="205">
        <f>IF(ISBLANK(INDEX('Policy Characteristics'!H:H,MATCH($C1865,'Policy Characteristics'!$C:$C,0))),"",INDEX('Policy Characteristics'!H:H,MATCH($C1865,'Policy Characteristics'!$C:$C,0)))</f>
        <v>0.01</v>
      </c>
      <c r="O1865" s="76" t="str">
        <f>IF(ISBLANK(INDEX('Policy Characteristics'!I:I,MATCH($C1865,'Policy Characteristics'!$C:$C,0))),"",INDEX('Policy Characteristics'!I:I,MATCH($C1865,'Policy Characteristics'!$C:$C,0)))</f>
        <v>% reduction in cost</v>
      </c>
      <c r="P1865" s="76" t="str">
        <f>IF(ISBLANK(INDEX('Policy Characteristics'!J:J,MATCH($C1865,'Policy Characteristics'!$C:$C,0))),"",INDEX('Policy Characteristics'!J:J,MATCH($C1865,'Policy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65" s="76" t="str">
        <f>IF(ISBLANK(INDEX('Policy Characteristics'!K:K,MATCH($C1865,'Policy Characteristics'!$C:$C,0))),"",INDEX('Policy Characteristics'!K:K,MATCH($C1865,'Policy Characteristics'!$C:$C,0)))</f>
        <v>architectural-design.html#rnd</v>
      </c>
      <c r="R1865" s="76" t="str">
        <f>IF(ISBLANK(INDEX('Policy Characteristics'!L:L,MATCH($C1865,'Policy Characteristics'!$C:$C,0))),"",INDEX('Policy Characteristics'!L:L,MATCH($C1865,'Policy Characteristics'!$C:$C,0)))</f>
        <v>research-and-development.html</v>
      </c>
    </row>
    <row r="1866" spans="1:18" x14ac:dyDescent="0.25">
      <c r="A1866" s="76" t="str">
        <f>IF(ISBLANK(INDEX('Policy Characteristics'!A:A,MATCH($C1866,'Policy Characteristics'!$C:$C,0))),"",INDEX('Policy Characteristics'!A:A,MATCH($C1866,'Policy Characteristics'!$C:$C,0)))</f>
        <v>Research and Development</v>
      </c>
      <c r="B1866" s="200" t="str">
        <f>IF(ISBLANK(INDEX('Policy Characteristics'!B:B,MATCH($C1866,'Policy Characteristics'!$C:$C,0))),"",INDEX('Policy Characteristics'!B:B,MATCH($C1866,'Policy Characteristics'!$C:$C,0)))</f>
        <v>Capital Cost Reduction</v>
      </c>
      <c r="C1866" s="76" t="str">
        <f t="shared" si="58"/>
        <v>RnD Electricity Capital Cost Perc Reduction</v>
      </c>
      <c r="D1866" s="78" t="s">
        <v>1655</v>
      </c>
      <c r="E1866" s="88"/>
      <c r="F1866" s="78" t="s">
        <v>1676</v>
      </c>
      <c r="G1866" s="88"/>
      <c r="H1866" s="15">
        <v>1816</v>
      </c>
      <c r="I1866" s="213" t="s">
        <v>43</v>
      </c>
      <c r="J1866" s="202" t="str">
        <f>IF(ISBLANK(INDEX('Policy Characteristics'!D:D,MATCH($C1866,'Policy Characteristics'!$C:$C,0))),"",INDEX('Policy Characteristics'!D:D,MATCH($C1866,'Policy Characteristics'!$C:$C,0)))</f>
        <v>R&amp;D Capital Cost Reductions</v>
      </c>
      <c r="K1866" s="76" t="str">
        <f>IF(ISBLANK(INDEX('Policy Characteristics'!E:E,MATCH($C1866,'Policy Characteristics'!$C:$C,0))),"",INDEX('Policy Characteristics'!E:E,MATCH($C1866,'Policy Characteristics'!$C:$C,0)))</f>
        <v>RnD electricity capital cost reduction</v>
      </c>
      <c r="L1866" s="205">
        <f>IF(ISBLANK(INDEX('Policy Characteristics'!F:F,MATCH($C1866,'Policy Characteristics'!$C:$C,0))),"",INDEX('Policy Characteristics'!F:F,MATCH($C1866,'Policy Characteristics'!$C:$C,0)))</f>
        <v>0</v>
      </c>
      <c r="M1866" s="205">
        <f>IF(ISBLANK(INDEX('Policy Characteristics'!G:G,MATCH($C1866,'Policy Characteristics'!$C:$C,0))),"",INDEX('Policy Characteristics'!G:G,MATCH($C1866,'Policy Characteristics'!$C:$C,0)))</f>
        <v>0.4</v>
      </c>
      <c r="N1866" s="205">
        <f>IF(ISBLANK(INDEX('Policy Characteristics'!H:H,MATCH($C1866,'Policy Characteristics'!$C:$C,0))),"",INDEX('Policy Characteristics'!H:H,MATCH($C1866,'Policy Characteristics'!$C:$C,0)))</f>
        <v>0.01</v>
      </c>
      <c r="O1866" s="76" t="str">
        <f>IF(ISBLANK(INDEX('Policy Characteristics'!I:I,MATCH($C1866,'Policy Characteristics'!$C:$C,0))),"",INDEX('Policy Characteristics'!I:I,MATCH($C1866,'Policy Characteristics'!$C:$C,0)))</f>
        <v>% reduction in cost</v>
      </c>
      <c r="P1866" s="76" t="str">
        <f>IF(ISBLANK(INDEX('Policy Characteristics'!J:J,MATCH($C1866,'Policy Characteristics'!$C:$C,0))),"",INDEX('Policy Characteristics'!J:J,MATCH($C1866,'Policy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66" s="76" t="str">
        <f>IF(ISBLANK(INDEX('Policy Characteristics'!K:K,MATCH($C1866,'Policy Characteristics'!$C:$C,0))),"",INDEX('Policy Characteristics'!K:K,MATCH($C1866,'Policy Characteristics'!$C:$C,0)))</f>
        <v>architectural-design.html#rnd</v>
      </c>
      <c r="R1866" s="76" t="str">
        <f>IF(ISBLANK(INDEX('Policy Characteristics'!L:L,MATCH($C1866,'Policy Characteristics'!$C:$C,0))),"",INDEX('Policy Characteristics'!L:L,MATCH($C1866,'Policy Characteristics'!$C:$C,0)))</f>
        <v>research-and-development.html</v>
      </c>
    </row>
    <row r="1867" spans="1:18" x14ac:dyDescent="0.25">
      <c r="A1867" s="76" t="str">
        <f>IF(ISBLANK(INDEX('Policy Characteristics'!A:A,MATCH($C1867,'Policy Characteristics'!$C:$C,0))),"",INDEX('Policy Characteristics'!A:A,MATCH($C1867,'Policy Characteristics'!$C:$C,0)))</f>
        <v>Research and Development</v>
      </c>
      <c r="B1867" s="200" t="str">
        <f>IF(ISBLANK(INDEX('Policy Characteristics'!B:B,MATCH($C1867,'Policy Characteristics'!$C:$C,0))),"",INDEX('Policy Characteristics'!B:B,MATCH($C1867,'Policy Characteristics'!$C:$C,0)))</f>
        <v>Capital Cost Reduction</v>
      </c>
      <c r="C1867" s="76" t="str">
        <f t="shared" si="58"/>
        <v>RnD Electricity Capital Cost Perc Reduction</v>
      </c>
      <c r="D1867" s="78" t="s">
        <v>1658</v>
      </c>
      <c r="E1867" s="88"/>
      <c r="F1867" s="78" t="s">
        <v>1677</v>
      </c>
      <c r="G1867" s="88"/>
      <c r="H1867" s="15">
        <v>1817</v>
      </c>
      <c r="I1867" s="213" t="s">
        <v>43</v>
      </c>
      <c r="J1867" s="202" t="str">
        <f>IF(ISBLANK(INDEX('Policy Characteristics'!D:D,MATCH($C1867,'Policy Characteristics'!$C:$C,0))),"",INDEX('Policy Characteristics'!D:D,MATCH($C1867,'Policy Characteristics'!$C:$C,0)))</f>
        <v>R&amp;D Capital Cost Reductions</v>
      </c>
      <c r="K1867" s="76" t="str">
        <f>IF(ISBLANK(INDEX('Policy Characteristics'!E:E,MATCH($C1867,'Policy Characteristics'!$C:$C,0))),"",INDEX('Policy Characteristics'!E:E,MATCH($C1867,'Policy Characteristics'!$C:$C,0)))</f>
        <v>RnD electricity capital cost reduction</v>
      </c>
      <c r="L1867" s="205">
        <f>IF(ISBLANK(INDEX('Policy Characteristics'!F:F,MATCH($C1867,'Policy Characteristics'!$C:$C,0))),"",INDEX('Policy Characteristics'!F:F,MATCH($C1867,'Policy Characteristics'!$C:$C,0)))</f>
        <v>0</v>
      </c>
      <c r="M1867" s="205">
        <f>IF(ISBLANK(INDEX('Policy Characteristics'!G:G,MATCH($C1867,'Policy Characteristics'!$C:$C,0))),"",INDEX('Policy Characteristics'!G:G,MATCH($C1867,'Policy Characteristics'!$C:$C,0)))</f>
        <v>0.4</v>
      </c>
      <c r="N1867" s="205">
        <f>IF(ISBLANK(INDEX('Policy Characteristics'!H:H,MATCH($C1867,'Policy Characteristics'!$C:$C,0))),"",INDEX('Policy Characteristics'!H:H,MATCH($C1867,'Policy Characteristics'!$C:$C,0)))</f>
        <v>0.01</v>
      </c>
      <c r="O1867" s="76" t="str">
        <f>IF(ISBLANK(INDEX('Policy Characteristics'!I:I,MATCH($C1867,'Policy Characteristics'!$C:$C,0))),"",INDEX('Policy Characteristics'!I:I,MATCH($C1867,'Policy Characteristics'!$C:$C,0)))</f>
        <v>% reduction in cost</v>
      </c>
      <c r="P1867" s="76" t="str">
        <f>IF(ISBLANK(INDEX('Policy Characteristics'!J:J,MATCH($C1867,'Policy Characteristics'!$C:$C,0))),"",INDEX('Policy Characteristics'!J:J,MATCH($C1867,'Policy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67" s="76" t="str">
        <f>IF(ISBLANK(INDEX('Policy Characteristics'!K:K,MATCH($C1867,'Policy Characteristics'!$C:$C,0))),"",INDEX('Policy Characteristics'!K:K,MATCH($C1867,'Policy Characteristics'!$C:$C,0)))</f>
        <v>architectural-design.html#rnd</v>
      </c>
      <c r="R1867" s="76" t="str">
        <f>IF(ISBLANK(INDEX('Policy Characteristics'!L:L,MATCH($C1867,'Policy Characteristics'!$C:$C,0))),"",INDEX('Policy Characteristics'!L:L,MATCH($C1867,'Policy Characteristics'!$C:$C,0)))</f>
        <v>research-and-development.html</v>
      </c>
    </row>
    <row r="1868" spans="1:18" x14ac:dyDescent="0.25">
      <c r="A1868" s="76" t="str">
        <f>IF(ISBLANK(INDEX('Policy Characteristics'!A:A,MATCH($C1868,'Policy Characteristics'!$C:$C,0))),"",INDEX('Policy Characteristics'!A:A,MATCH($C1868,'Policy Characteristics'!$C:$C,0)))</f>
        <v>Research and Development</v>
      </c>
      <c r="B1868" s="200" t="str">
        <f>IF(ISBLANK(INDEX('Policy Characteristics'!B:B,MATCH($C1868,'Policy Characteristics'!$C:$C,0))),"",INDEX('Policy Characteristics'!B:B,MATCH($C1868,'Policy Characteristics'!$C:$C,0)))</f>
        <v>Capital Cost Reduction</v>
      </c>
      <c r="C1868" s="76" t="str">
        <f t="shared" si="58"/>
        <v>RnD Electricity Capital Cost Perc Reduction</v>
      </c>
      <c r="D1868" s="78" t="s">
        <v>1659</v>
      </c>
      <c r="E1868" s="88"/>
      <c r="F1868" s="78" t="s">
        <v>1678</v>
      </c>
      <c r="G1868" s="88"/>
      <c r="H1868" s="15">
        <v>1818</v>
      </c>
      <c r="I1868" s="213" t="s">
        <v>43</v>
      </c>
      <c r="J1868" s="202" t="str">
        <f>IF(ISBLANK(INDEX('Policy Characteristics'!D:D,MATCH($C1868,'Policy Characteristics'!$C:$C,0))),"",INDEX('Policy Characteristics'!D:D,MATCH($C1868,'Policy Characteristics'!$C:$C,0)))</f>
        <v>R&amp;D Capital Cost Reductions</v>
      </c>
      <c r="K1868" s="76" t="str">
        <f>IF(ISBLANK(INDEX('Policy Characteristics'!E:E,MATCH($C1868,'Policy Characteristics'!$C:$C,0))),"",INDEX('Policy Characteristics'!E:E,MATCH($C1868,'Policy Characteristics'!$C:$C,0)))</f>
        <v>RnD electricity capital cost reduction</v>
      </c>
      <c r="L1868" s="205">
        <f>IF(ISBLANK(INDEX('Policy Characteristics'!F:F,MATCH($C1868,'Policy Characteristics'!$C:$C,0))),"",INDEX('Policy Characteristics'!F:F,MATCH($C1868,'Policy Characteristics'!$C:$C,0)))</f>
        <v>0</v>
      </c>
      <c r="M1868" s="205">
        <f>IF(ISBLANK(INDEX('Policy Characteristics'!G:G,MATCH($C1868,'Policy Characteristics'!$C:$C,0))),"",INDEX('Policy Characteristics'!G:G,MATCH($C1868,'Policy Characteristics'!$C:$C,0)))</f>
        <v>0.4</v>
      </c>
      <c r="N1868" s="205">
        <f>IF(ISBLANK(INDEX('Policy Characteristics'!H:H,MATCH($C1868,'Policy Characteristics'!$C:$C,0))),"",INDEX('Policy Characteristics'!H:H,MATCH($C1868,'Policy Characteristics'!$C:$C,0)))</f>
        <v>0.01</v>
      </c>
      <c r="O1868" s="76" t="str">
        <f>IF(ISBLANK(INDEX('Policy Characteristics'!I:I,MATCH($C1868,'Policy Characteristics'!$C:$C,0))),"",INDEX('Policy Characteristics'!I:I,MATCH($C1868,'Policy Characteristics'!$C:$C,0)))</f>
        <v>% reduction in cost</v>
      </c>
      <c r="P1868" s="76" t="str">
        <f>IF(ISBLANK(INDEX('Policy Characteristics'!J:J,MATCH($C1868,'Policy Characteristics'!$C:$C,0))),"",INDEX('Policy Characteristics'!J:J,MATCH($C1868,'Policy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68" s="76" t="str">
        <f>IF(ISBLANK(INDEX('Policy Characteristics'!K:K,MATCH($C1868,'Policy Characteristics'!$C:$C,0))),"",INDEX('Policy Characteristics'!K:K,MATCH($C1868,'Policy Characteristics'!$C:$C,0)))</f>
        <v>architectural-design.html#rnd</v>
      </c>
      <c r="R1868" s="76" t="str">
        <f>IF(ISBLANK(INDEX('Policy Characteristics'!L:L,MATCH($C1868,'Policy Characteristics'!$C:$C,0))),"",INDEX('Policy Characteristics'!L:L,MATCH($C1868,'Policy Characteristics'!$C:$C,0)))</f>
        <v>research-and-development.html</v>
      </c>
    </row>
    <row r="1869" spans="1:18" x14ac:dyDescent="0.25">
      <c r="A1869" s="76" t="str">
        <f>IF(ISBLANK(INDEX('Policy Characteristics'!A:A,MATCH($C1869,'Policy Characteristics'!$C:$C,0))),"",INDEX('Policy Characteristics'!A:A,MATCH($C1869,'Policy Characteristics'!$C:$C,0)))</f>
        <v>Research and Development</v>
      </c>
      <c r="B1869" s="200" t="str">
        <f>IF(ISBLANK(INDEX('Policy Characteristics'!B:B,MATCH($C1869,'Policy Characteristics'!$C:$C,0))),"",INDEX('Policy Characteristics'!B:B,MATCH($C1869,'Policy Characteristics'!$C:$C,0)))</f>
        <v>Capital Cost Reduction</v>
      </c>
      <c r="C1869" s="76" t="str">
        <f t="shared" si="58"/>
        <v>RnD Electricity Capital Cost Perc Reduction</v>
      </c>
      <c r="D1869" s="78" t="s">
        <v>1660</v>
      </c>
      <c r="E1869" s="88"/>
      <c r="F1869" s="78" t="s">
        <v>1679</v>
      </c>
      <c r="G1869" s="88"/>
      <c r="H1869" s="15">
        <v>1819</v>
      </c>
      <c r="I1869" s="213" t="s">
        <v>43</v>
      </c>
      <c r="J1869" s="202" t="str">
        <f>IF(ISBLANK(INDEX('Policy Characteristics'!D:D,MATCH($C1869,'Policy Characteristics'!$C:$C,0))),"",INDEX('Policy Characteristics'!D:D,MATCH($C1869,'Policy Characteristics'!$C:$C,0)))</f>
        <v>R&amp;D Capital Cost Reductions</v>
      </c>
      <c r="K1869" s="76" t="str">
        <f>IF(ISBLANK(INDEX('Policy Characteristics'!E:E,MATCH($C1869,'Policy Characteristics'!$C:$C,0))),"",INDEX('Policy Characteristics'!E:E,MATCH($C1869,'Policy Characteristics'!$C:$C,0)))</f>
        <v>RnD electricity capital cost reduction</v>
      </c>
      <c r="L1869" s="205">
        <f>IF(ISBLANK(INDEX('Policy Characteristics'!F:F,MATCH($C1869,'Policy Characteristics'!$C:$C,0))),"",INDEX('Policy Characteristics'!F:F,MATCH($C1869,'Policy Characteristics'!$C:$C,0)))</f>
        <v>0</v>
      </c>
      <c r="M1869" s="205">
        <f>IF(ISBLANK(INDEX('Policy Characteristics'!G:G,MATCH($C1869,'Policy Characteristics'!$C:$C,0))),"",INDEX('Policy Characteristics'!G:G,MATCH($C1869,'Policy Characteristics'!$C:$C,0)))</f>
        <v>0.4</v>
      </c>
      <c r="N1869" s="205">
        <f>IF(ISBLANK(INDEX('Policy Characteristics'!H:H,MATCH($C1869,'Policy Characteristics'!$C:$C,0))),"",INDEX('Policy Characteristics'!H:H,MATCH($C1869,'Policy Characteristics'!$C:$C,0)))</f>
        <v>0.01</v>
      </c>
      <c r="O1869" s="76" t="str">
        <f>IF(ISBLANK(INDEX('Policy Characteristics'!I:I,MATCH($C1869,'Policy Characteristics'!$C:$C,0))),"",INDEX('Policy Characteristics'!I:I,MATCH($C1869,'Policy Characteristics'!$C:$C,0)))</f>
        <v>% reduction in cost</v>
      </c>
      <c r="P1869" s="76" t="str">
        <f>IF(ISBLANK(INDEX('Policy Characteristics'!J:J,MATCH($C1869,'Policy Characteristics'!$C:$C,0))),"",INDEX('Policy Characteristics'!J:J,MATCH($C1869,'Policy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69" s="76" t="str">
        <f>IF(ISBLANK(INDEX('Policy Characteristics'!K:K,MATCH($C1869,'Policy Characteristics'!$C:$C,0))),"",INDEX('Policy Characteristics'!K:K,MATCH($C1869,'Policy Characteristics'!$C:$C,0)))</f>
        <v>architectural-design.html#rnd</v>
      </c>
      <c r="R1869" s="76" t="str">
        <f>IF(ISBLANK(INDEX('Policy Characteristics'!L:L,MATCH($C1869,'Policy Characteristics'!$C:$C,0))),"",INDEX('Policy Characteristics'!L:L,MATCH($C1869,'Policy Characteristics'!$C:$C,0)))</f>
        <v>research-and-development.html</v>
      </c>
    </row>
    <row r="1870" spans="1:18" x14ac:dyDescent="0.25">
      <c r="A1870" s="76" t="str">
        <f>IF(ISBLANK(INDEX('Policy Characteristics'!A:A,MATCH($C1870,'Policy Characteristics'!$C:$C,0))),"",INDEX('Policy Characteristics'!A:A,MATCH($C1870,'Policy Characteristics'!$C:$C,0)))</f>
        <v>Research and Development</v>
      </c>
      <c r="B1870" s="200" t="str">
        <f>IF(ISBLANK(INDEX('Policy Characteristics'!B:B,MATCH($C1870,'Policy Characteristics'!$C:$C,0))),"",INDEX('Policy Characteristics'!B:B,MATCH($C1870,'Policy Characteristics'!$C:$C,0)))</f>
        <v>Capital Cost Reduction</v>
      </c>
      <c r="C1870" s="76" t="str">
        <f t="shared" si="58"/>
        <v>RnD Electricity Capital Cost Perc Reduction</v>
      </c>
      <c r="D1870" s="78" t="s">
        <v>1661</v>
      </c>
      <c r="E1870" s="88"/>
      <c r="F1870" s="78" t="s">
        <v>1680</v>
      </c>
      <c r="G1870" s="88"/>
      <c r="H1870" s="15">
        <v>1820</v>
      </c>
      <c r="I1870" s="213" t="s">
        <v>43</v>
      </c>
      <c r="J1870" s="202" t="str">
        <f>IF(ISBLANK(INDEX('Policy Characteristics'!D:D,MATCH($C1870,'Policy Characteristics'!$C:$C,0))),"",INDEX('Policy Characteristics'!D:D,MATCH($C1870,'Policy Characteristics'!$C:$C,0)))</f>
        <v>R&amp;D Capital Cost Reductions</v>
      </c>
      <c r="K1870" s="76" t="str">
        <f>IF(ISBLANK(INDEX('Policy Characteristics'!E:E,MATCH($C1870,'Policy Characteristics'!$C:$C,0))),"",INDEX('Policy Characteristics'!E:E,MATCH($C1870,'Policy Characteristics'!$C:$C,0)))</f>
        <v>RnD electricity capital cost reduction</v>
      </c>
      <c r="L1870" s="205">
        <f>IF(ISBLANK(INDEX('Policy Characteristics'!F:F,MATCH($C1870,'Policy Characteristics'!$C:$C,0))),"",INDEX('Policy Characteristics'!F:F,MATCH($C1870,'Policy Characteristics'!$C:$C,0)))</f>
        <v>0</v>
      </c>
      <c r="M1870" s="205">
        <f>IF(ISBLANK(INDEX('Policy Characteristics'!G:G,MATCH($C1870,'Policy Characteristics'!$C:$C,0))),"",INDEX('Policy Characteristics'!G:G,MATCH($C1870,'Policy Characteristics'!$C:$C,0)))</f>
        <v>0.4</v>
      </c>
      <c r="N1870" s="205">
        <f>IF(ISBLANK(INDEX('Policy Characteristics'!H:H,MATCH($C1870,'Policy Characteristics'!$C:$C,0))),"",INDEX('Policy Characteristics'!H:H,MATCH($C1870,'Policy Characteristics'!$C:$C,0)))</f>
        <v>0.01</v>
      </c>
      <c r="O1870" s="76" t="str">
        <f>IF(ISBLANK(INDEX('Policy Characteristics'!I:I,MATCH($C1870,'Policy Characteristics'!$C:$C,0))),"",INDEX('Policy Characteristics'!I:I,MATCH($C1870,'Policy Characteristics'!$C:$C,0)))</f>
        <v>% reduction in cost</v>
      </c>
      <c r="P1870" s="7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76" t="str">
        <f>IF(ISBLANK(INDEX('Policy Characteristics'!K:K,MATCH($C1870,'Policy Characteristics'!$C:$C,0))),"",INDEX('Policy Characteristics'!K:K,MATCH($C1870,'Policy Characteristics'!$C:$C,0)))</f>
        <v>architectural-design.html#rnd</v>
      </c>
      <c r="R1870" s="76" t="str">
        <f>IF(ISBLANK(INDEX('Policy Characteristics'!L:L,MATCH($C1870,'Policy Characteristics'!$C:$C,0))),"",INDEX('Policy Characteristics'!L:L,MATCH($C1870,'Policy Characteristics'!$C:$C,0)))</f>
        <v>research-and-development.html</v>
      </c>
    </row>
    <row r="1871" spans="1:18" x14ac:dyDescent="0.25">
      <c r="A1871" s="76" t="str">
        <f>IF(ISBLANK(INDEX('Policy Characteristics'!A:A,MATCH($C1871,'Policy Characteristics'!$C:$C,0))),"",INDEX('Policy Characteristics'!A:A,MATCH($C1871,'Policy Characteristics'!$C:$C,0)))</f>
        <v>Research and Development</v>
      </c>
      <c r="B1871" s="200" t="str">
        <f>IF(ISBLANK(INDEX('Policy Characteristics'!B:B,MATCH($C1871,'Policy Characteristics'!$C:$C,0))),"",INDEX('Policy Characteristics'!B:B,MATCH($C1871,'Policy Characteristics'!$C:$C,0)))</f>
        <v>Capital Cost Reduction</v>
      </c>
      <c r="C1871" s="76" t="str">
        <f t="shared" si="58"/>
        <v>RnD Electricity Capital Cost Perc Reduction</v>
      </c>
      <c r="D1871" s="78" t="s">
        <v>1748</v>
      </c>
      <c r="E1871" s="88"/>
      <c r="F1871" s="78" t="s">
        <v>1750</v>
      </c>
      <c r="G1871" s="88"/>
      <c r="H1871" s="15">
        <v>1821</v>
      </c>
      <c r="I1871" s="213" t="s">
        <v>43</v>
      </c>
      <c r="J1871" s="202" t="str">
        <f>IF(ISBLANK(INDEX('Policy Characteristics'!D:D,MATCH($C1871,'Policy Characteristics'!$C:$C,0))),"",INDEX('Policy Characteristics'!D:D,MATCH($C1871,'Policy Characteristics'!$C:$C,0)))</f>
        <v>R&amp;D Capital Cost Reductions</v>
      </c>
      <c r="K1871" s="76" t="str">
        <f>IF(ISBLANK(INDEX('Policy Characteristics'!E:E,MATCH($C1871,'Policy Characteristics'!$C:$C,0))),"",INDEX('Policy Characteristics'!E:E,MATCH($C1871,'Policy Characteristics'!$C:$C,0)))</f>
        <v>RnD electricity capital cost reduction</v>
      </c>
      <c r="L1871" s="205">
        <f>IF(ISBLANK(INDEX('Policy Characteristics'!F:F,MATCH($C1871,'Policy Characteristics'!$C:$C,0))),"",INDEX('Policy Characteristics'!F:F,MATCH($C1871,'Policy Characteristics'!$C:$C,0)))</f>
        <v>0</v>
      </c>
      <c r="M1871" s="205">
        <f>IF(ISBLANK(INDEX('Policy Characteristics'!G:G,MATCH($C1871,'Policy Characteristics'!$C:$C,0))),"",INDEX('Policy Characteristics'!G:G,MATCH($C1871,'Policy Characteristics'!$C:$C,0)))</f>
        <v>0.4</v>
      </c>
      <c r="N1871" s="205">
        <f>IF(ISBLANK(INDEX('Policy Characteristics'!H:H,MATCH($C1871,'Policy Characteristics'!$C:$C,0))),"",INDEX('Policy Characteristics'!H:H,MATCH($C1871,'Policy Characteristics'!$C:$C,0)))</f>
        <v>0.01</v>
      </c>
      <c r="O1871" s="76" t="str">
        <f>IF(ISBLANK(INDEX('Policy Characteristics'!I:I,MATCH($C1871,'Policy Characteristics'!$C:$C,0))),"",INDEX('Policy Characteristics'!I:I,MATCH($C1871,'Policy Characteristics'!$C:$C,0)))</f>
        <v>% reduction in cost</v>
      </c>
      <c r="P1871" s="7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76" t="str">
        <f>IF(ISBLANK(INDEX('Policy Characteristics'!K:K,MATCH($C1871,'Policy Characteristics'!$C:$C,0))),"",INDEX('Policy Characteristics'!K:K,MATCH($C1871,'Policy Characteristics'!$C:$C,0)))</f>
        <v>architectural-design.html#rnd</v>
      </c>
      <c r="R1871" s="76" t="str">
        <f>IF(ISBLANK(INDEX('Policy Characteristics'!L:L,MATCH($C1871,'Policy Characteristics'!$C:$C,0))),"",INDEX('Policy Characteristics'!L:L,MATCH($C1871,'Policy Characteristics'!$C:$C,0)))</f>
        <v>research-and-development.html</v>
      </c>
    </row>
    <row r="1872" spans="1:18" x14ac:dyDescent="0.25">
      <c r="A1872" s="76" t="str">
        <f>IF(ISBLANK(INDEX('Policy Characteristics'!A:A,MATCH($C1872,'Policy Characteristics'!$C:$C,0))),"",INDEX('Policy Characteristics'!A:A,MATCH($C1872,'Policy Characteristics'!$C:$C,0)))</f>
        <v>Research and Development</v>
      </c>
      <c r="B1872" s="200" t="str">
        <f>IF(ISBLANK(INDEX('Policy Characteristics'!B:B,MATCH($C1872,'Policy Characteristics'!$C:$C,0))),"",INDEX('Policy Characteristics'!B:B,MATCH($C1872,'Policy Characteristics'!$C:$C,0)))</f>
        <v>Capital Cost Reduction</v>
      </c>
      <c r="C1872" s="76" t="str">
        <f t="shared" si="58"/>
        <v>RnD Electricity Capital Cost Perc Reduction</v>
      </c>
      <c r="D1872" s="78" t="s">
        <v>1749</v>
      </c>
      <c r="E1872" s="88"/>
      <c r="F1872" s="78" t="s">
        <v>1751</v>
      </c>
      <c r="G1872" s="88"/>
      <c r="H1872" s="15">
        <v>2245</v>
      </c>
      <c r="I1872" s="213" t="s">
        <v>43</v>
      </c>
      <c r="J1872" s="202" t="str">
        <f>IF(ISBLANK(INDEX('Policy Characteristics'!D:D,MATCH($C1872,'Policy Characteristics'!$C:$C,0))),"",INDEX('Policy Characteristics'!D:D,MATCH($C1872,'Policy Characteristics'!$C:$C,0)))</f>
        <v>R&amp;D Capital Cost Reductions</v>
      </c>
      <c r="K1872" s="76" t="str">
        <f>IF(ISBLANK(INDEX('Policy Characteristics'!E:E,MATCH($C1872,'Policy Characteristics'!$C:$C,0))),"",INDEX('Policy Characteristics'!E:E,MATCH($C1872,'Policy Characteristics'!$C:$C,0)))</f>
        <v>RnD electricity capital cost reduction</v>
      </c>
      <c r="L1872" s="205">
        <f>IF(ISBLANK(INDEX('Policy Characteristics'!F:F,MATCH($C1872,'Policy Characteristics'!$C:$C,0))),"",INDEX('Policy Characteristics'!F:F,MATCH($C1872,'Policy Characteristics'!$C:$C,0)))</f>
        <v>0</v>
      </c>
      <c r="M1872" s="205">
        <f>IF(ISBLANK(INDEX('Policy Characteristics'!G:G,MATCH($C1872,'Policy Characteristics'!$C:$C,0))),"",INDEX('Policy Characteristics'!G:G,MATCH($C1872,'Policy Characteristics'!$C:$C,0)))</f>
        <v>0.4</v>
      </c>
      <c r="N1872" s="205">
        <f>IF(ISBLANK(INDEX('Policy Characteristics'!H:H,MATCH($C1872,'Policy Characteristics'!$C:$C,0))),"",INDEX('Policy Characteristics'!H:H,MATCH($C1872,'Policy Characteristics'!$C:$C,0)))</f>
        <v>0.01</v>
      </c>
      <c r="O1872" s="76" t="str">
        <f>IF(ISBLANK(INDEX('Policy Characteristics'!I:I,MATCH($C1872,'Policy Characteristics'!$C:$C,0))),"",INDEX('Policy Characteristics'!I:I,MATCH($C1872,'Policy Characteristics'!$C:$C,0)))</f>
        <v>% reduction in cost</v>
      </c>
      <c r="P1872" s="7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76" t="str">
        <f>IF(ISBLANK(INDEX('Policy Characteristics'!K:K,MATCH($C1872,'Policy Characteristics'!$C:$C,0))),"",INDEX('Policy Characteristics'!K:K,MATCH($C1872,'Policy Characteristics'!$C:$C,0)))</f>
        <v>architectural-design.html#rnd</v>
      </c>
      <c r="R1872" s="76" t="str">
        <f>IF(ISBLANK(INDEX('Policy Characteristics'!L:L,MATCH($C1872,'Policy Characteristics'!$C:$C,0))),"",INDEX('Policy Characteristics'!L:L,MATCH($C1872,'Policy Characteristics'!$C:$C,0)))</f>
        <v>research-and-development.html</v>
      </c>
    </row>
    <row r="1873" spans="1:18" x14ac:dyDescent="0.25">
      <c r="A1873" s="76" t="str">
        <f>IF(ISBLANK(INDEX('Policy Characteristics'!A:A,MATCH($C1873,'Policy Characteristics'!$C:$C,0))),"",INDEX('Policy Characteristics'!A:A,MATCH($C1873,'Policy Characteristics'!$C:$C,0)))</f>
        <v>Research and Development</v>
      </c>
      <c r="B1873" s="200" t="str">
        <f>IF(ISBLANK(INDEX('Policy Characteristics'!B:B,MATCH($C1873,'Policy Characteristics'!$C:$C,0))),"",INDEX('Policy Characteristics'!B:B,MATCH($C1873,'Policy Characteristics'!$C:$C,0)))</f>
        <v>Capital Cost Reduction</v>
      </c>
      <c r="C1873" t="s">
        <v>289</v>
      </c>
      <c r="D1873" t="s">
        <v>1300</v>
      </c>
      <c r="E1873" s="88"/>
      <c r="F1873" s="78" t="s">
        <v>1327</v>
      </c>
      <c r="G1873" s="88"/>
      <c r="H1873" s="15">
        <v>1462</v>
      </c>
      <c r="I1873" s="213" t="s">
        <v>43</v>
      </c>
      <c r="J1873" s="202" t="str">
        <f>IF(ISBLANK(INDEX('Policy Characteristics'!D:D,MATCH($C1873,'Policy Characteristics'!$C:$C,0))),"",INDEX('Policy Characteristics'!D:D,MATCH($C1873,'Policy Characteristics'!$C:$C,0)))</f>
        <v>R&amp;D Capital Cost Reductions</v>
      </c>
      <c r="K1873" s="76" t="str">
        <f>IF(ISBLANK(INDEX('Policy Characteristics'!E:E,MATCH($C1873,'Policy Characteristics'!$C:$C,0))),"",INDEX('Policy Characteristics'!E:E,MATCH($C1873,'Policy Characteristics'!$C:$C,0)))</f>
        <v>RnD industry capital cost reduction</v>
      </c>
      <c r="L1873" s="205">
        <f>IF(ISBLANK(INDEX('Policy Characteristics'!F:F,MATCH($C1873,'Policy Characteristics'!$C:$C,0))),"",INDEX('Policy Characteristics'!F:F,MATCH($C1873,'Policy Characteristics'!$C:$C,0)))</f>
        <v>0</v>
      </c>
      <c r="M1873" s="205">
        <f>IF(ISBLANK(INDEX('Policy Characteristics'!G:G,MATCH($C1873,'Policy Characteristics'!$C:$C,0))),"",INDEX('Policy Characteristics'!G:G,MATCH($C1873,'Policy Characteristics'!$C:$C,0)))</f>
        <v>0.4</v>
      </c>
      <c r="N1873" s="205">
        <f>IF(ISBLANK(INDEX('Policy Characteristics'!H:H,MATCH($C1873,'Policy Characteristics'!$C:$C,0))),"",INDEX('Policy Characteristics'!H:H,MATCH($C1873,'Policy Characteristics'!$C:$C,0)))</f>
        <v>0.01</v>
      </c>
      <c r="O1873" s="76" t="str">
        <f>IF(ISBLANK(INDEX('Policy Characteristics'!I:I,MATCH($C1873,'Policy Characteristics'!$C:$C,0))),"",INDEX('Policy Characteristics'!I:I,MATCH($C1873,'Policy Characteristics'!$C:$C,0)))</f>
        <v>% reduction in cost</v>
      </c>
      <c r="P1873" s="7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76" t="str">
        <f>IF(ISBLANK(INDEX('Policy Characteristics'!K:K,MATCH($C1873,'Policy Characteristics'!$C:$C,0))),"",INDEX('Policy Characteristics'!K:K,MATCH($C1873,'Policy Characteristics'!$C:$C,0)))</f>
        <v>architectural-design.html#rnd</v>
      </c>
      <c r="R1873" s="76" t="str">
        <f>IF(ISBLANK(INDEX('Policy Characteristics'!L:L,MATCH($C1873,'Policy Characteristics'!$C:$C,0))),"",INDEX('Policy Characteristics'!L:L,MATCH($C1873,'Policy Characteristics'!$C:$C,0)))</f>
        <v>research-and-development.html</v>
      </c>
    </row>
    <row r="1874" spans="1:18" x14ac:dyDescent="0.25">
      <c r="A1874" s="76" t="str">
        <f>IF(ISBLANK(INDEX('Policy Characteristics'!A:A,MATCH($C1874,'Policy Characteristics'!$C:$C,0))),"",INDEX('Policy Characteristics'!A:A,MATCH($C1874,'Policy Characteristics'!$C:$C,0)))</f>
        <v>Research and Development</v>
      </c>
      <c r="B1874" s="200" t="str">
        <f>IF(ISBLANK(INDEX('Policy Characteristics'!B:B,MATCH($C1874,'Policy Characteristics'!$C:$C,0))),"",INDEX('Policy Characteristics'!B:B,MATCH($C1874,'Policy Characteristics'!$C:$C,0)))</f>
        <v>Capital Cost Reduction</v>
      </c>
      <c r="C1874" s="76" t="str">
        <f t="shared" ref="C1874:C1897" si="59">C$1873</f>
        <v>RnD Industry Capital Cost Perc Reduction</v>
      </c>
      <c r="D1874" t="s">
        <v>1301</v>
      </c>
      <c r="E1874" s="88"/>
      <c r="F1874" s="78" t="s">
        <v>1328</v>
      </c>
      <c r="G1874" s="88"/>
      <c r="H1874" s="15">
        <v>1463</v>
      </c>
      <c r="I1874" s="213" t="s">
        <v>43</v>
      </c>
      <c r="J1874" s="202" t="str">
        <f>IF(ISBLANK(INDEX('Policy Characteristics'!D:D,MATCH($C1874,'Policy Characteristics'!$C:$C,0))),"",INDEX('Policy Characteristics'!D:D,MATCH($C1874,'Policy Characteristics'!$C:$C,0)))</f>
        <v>R&amp;D Capital Cost Reductions</v>
      </c>
      <c r="K1874" s="76" t="str">
        <f>IF(ISBLANK(INDEX('Policy Characteristics'!E:E,MATCH($C1874,'Policy Characteristics'!$C:$C,0))),"",INDEX('Policy Characteristics'!E:E,MATCH($C1874,'Policy Characteristics'!$C:$C,0)))</f>
        <v>RnD industry capital cost reduction</v>
      </c>
      <c r="L1874" s="205">
        <f>IF(ISBLANK(INDEX('Policy Characteristics'!F:F,MATCH($C1874,'Policy Characteristics'!$C:$C,0))),"",INDEX('Policy Characteristics'!F:F,MATCH($C1874,'Policy Characteristics'!$C:$C,0)))</f>
        <v>0</v>
      </c>
      <c r="M1874" s="205">
        <f>IF(ISBLANK(INDEX('Policy Characteristics'!G:G,MATCH($C1874,'Policy Characteristics'!$C:$C,0))),"",INDEX('Policy Characteristics'!G:G,MATCH($C1874,'Policy Characteristics'!$C:$C,0)))</f>
        <v>0.4</v>
      </c>
      <c r="N1874" s="205">
        <f>IF(ISBLANK(INDEX('Policy Characteristics'!H:H,MATCH($C1874,'Policy Characteristics'!$C:$C,0))),"",INDEX('Policy Characteristics'!H:H,MATCH($C1874,'Policy Characteristics'!$C:$C,0)))</f>
        <v>0.01</v>
      </c>
      <c r="O1874" s="76" t="str">
        <f>IF(ISBLANK(INDEX('Policy Characteristics'!I:I,MATCH($C1874,'Policy Characteristics'!$C:$C,0))),"",INDEX('Policy Characteristics'!I:I,MATCH($C1874,'Policy Characteristics'!$C:$C,0)))</f>
        <v>% reduction in cost</v>
      </c>
      <c r="P1874" s="7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76" t="str">
        <f>IF(ISBLANK(INDEX('Policy Characteristics'!K:K,MATCH($C1874,'Policy Characteristics'!$C:$C,0))),"",INDEX('Policy Characteristics'!K:K,MATCH($C1874,'Policy Characteristics'!$C:$C,0)))</f>
        <v>architectural-design.html#rnd</v>
      </c>
      <c r="R1874" s="76" t="str">
        <f>IF(ISBLANK(INDEX('Policy Characteristics'!L:L,MATCH($C1874,'Policy Characteristics'!$C:$C,0))),"",INDEX('Policy Characteristics'!L:L,MATCH($C1874,'Policy Characteristics'!$C:$C,0)))</f>
        <v>research-and-development.html</v>
      </c>
    </row>
    <row r="1875" spans="1:18" x14ac:dyDescent="0.25">
      <c r="A1875" s="76" t="str">
        <f>IF(ISBLANK(INDEX('Policy Characteristics'!A:A,MATCH($C1875,'Policy Characteristics'!$C:$C,0))),"",INDEX('Policy Characteristics'!A:A,MATCH($C1875,'Policy Characteristics'!$C:$C,0)))</f>
        <v>Research and Development</v>
      </c>
      <c r="B1875" s="200" t="str">
        <f>IF(ISBLANK(INDEX('Policy Characteristics'!B:B,MATCH($C1875,'Policy Characteristics'!$C:$C,0))),"",INDEX('Policy Characteristics'!B:B,MATCH($C1875,'Policy Characteristics'!$C:$C,0)))</f>
        <v>Capital Cost Reduction</v>
      </c>
      <c r="C1875" s="76" t="str">
        <f t="shared" si="59"/>
        <v>RnD Industry Capital Cost Perc Reduction</v>
      </c>
      <c r="D1875" t="s">
        <v>1302</v>
      </c>
      <c r="E1875" s="88"/>
      <c r="F1875" s="78" t="s">
        <v>1329</v>
      </c>
      <c r="G1875" s="88"/>
      <c r="H1875" s="15">
        <v>1464</v>
      </c>
      <c r="I1875" s="213" t="s">
        <v>43</v>
      </c>
      <c r="J1875" s="202" t="str">
        <f>IF(ISBLANK(INDEX('Policy Characteristics'!D:D,MATCH($C1875,'Policy Characteristics'!$C:$C,0))),"",INDEX('Policy Characteristics'!D:D,MATCH($C1875,'Policy Characteristics'!$C:$C,0)))</f>
        <v>R&amp;D Capital Cost Reductions</v>
      </c>
      <c r="K1875" s="76" t="str">
        <f>IF(ISBLANK(INDEX('Policy Characteristics'!E:E,MATCH($C1875,'Policy Characteristics'!$C:$C,0))),"",INDEX('Policy Characteristics'!E:E,MATCH($C1875,'Policy Characteristics'!$C:$C,0)))</f>
        <v>RnD industry capital cost reduction</v>
      </c>
      <c r="L1875" s="205">
        <f>IF(ISBLANK(INDEX('Policy Characteristics'!F:F,MATCH($C1875,'Policy Characteristics'!$C:$C,0))),"",INDEX('Policy Characteristics'!F:F,MATCH($C1875,'Policy Characteristics'!$C:$C,0)))</f>
        <v>0</v>
      </c>
      <c r="M1875" s="205">
        <f>IF(ISBLANK(INDEX('Policy Characteristics'!G:G,MATCH($C1875,'Policy Characteristics'!$C:$C,0))),"",INDEX('Policy Characteristics'!G:G,MATCH($C1875,'Policy Characteristics'!$C:$C,0)))</f>
        <v>0.4</v>
      </c>
      <c r="N1875" s="205">
        <f>IF(ISBLANK(INDEX('Policy Characteristics'!H:H,MATCH($C1875,'Policy Characteristics'!$C:$C,0))),"",INDEX('Policy Characteristics'!H:H,MATCH($C1875,'Policy Characteristics'!$C:$C,0)))</f>
        <v>0.01</v>
      </c>
      <c r="O1875" s="76" t="str">
        <f>IF(ISBLANK(INDEX('Policy Characteristics'!I:I,MATCH($C1875,'Policy Characteristics'!$C:$C,0))),"",INDEX('Policy Characteristics'!I:I,MATCH($C1875,'Policy Characteristics'!$C:$C,0)))</f>
        <v>% reduction in cost</v>
      </c>
      <c r="P1875" s="7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76" t="str">
        <f>IF(ISBLANK(INDEX('Policy Characteristics'!K:K,MATCH($C1875,'Policy Characteristics'!$C:$C,0))),"",INDEX('Policy Characteristics'!K:K,MATCH($C1875,'Policy Characteristics'!$C:$C,0)))</f>
        <v>architectural-design.html#rnd</v>
      </c>
      <c r="R1875" s="76" t="str">
        <f>IF(ISBLANK(INDEX('Policy Characteristics'!L:L,MATCH($C1875,'Policy Characteristics'!$C:$C,0))),"",INDEX('Policy Characteristics'!L:L,MATCH($C1875,'Policy Characteristics'!$C:$C,0)))</f>
        <v>research-and-development.html</v>
      </c>
    </row>
    <row r="1876" spans="1:18" x14ac:dyDescent="0.25">
      <c r="A1876" s="76" t="str">
        <f>IF(ISBLANK(INDEX('Policy Characteristics'!A:A,MATCH($C1876,'Policy Characteristics'!$C:$C,0))),"",INDEX('Policy Characteristics'!A:A,MATCH($C1876,'Policy Characteristics'!$C:$C,0)))</f>
        <v>Research and Development</v>
      </c>
      <c r="B1876" s="200" t="str">
        <f>IF(ISBLANK(INDEX('Policy Characteristics'!B:B,MATCH($C1876,'Policy Characteristics'!$C:$C,0))),"",INDEX('Policy Characteristics'!B:B,MATCH($C1876,'Policy Characteristics'!$C:$C,0)))</f>
        <v>Capital Cost Reduction</v>
      </c>
      <c r="C1876" s="76" t="str">
        <f t="shared" si="59"/>
        <v>RnD Industry Capital Cost Perc Reduction</v>
      </c>
      <c r="D1876" t="s">
        <v>1303</v>
      </c>
      <c r="E1876" s="88"/>
      <c r="F1876" s="78" t="s">
        <v>1330</v>
      </c>
      <c r="G1876" s="88"/>
      <c r="H1876" s="15">
        <v>1465</v>
      </c>
      <c r="I1876" s="213" t="s">
        <v>43</v>
      </c>
      <c r="J1876" s="202" t="str">
        <f>IF(ISBLANK(INDEX('Policy Characteristics'!D:D,MATCH($C1876,'Policy Characteristics'!$C:$C,0))),"",INDEX('Policy Characteristics'!D:D,MATCH($C1876,'Policy Characteristics'!$C:$C,0)))</f>
        <v>R&amp;D Capital Cost Reductions</v>
      </c>
      <c r="K1876" s="76" t="str">
        <f>IF(ISBLANK(INDEX('Policy Characteristics'!E:E,MATCH($C1876,'Policy Characteristics'!$C:$C,0))),"",INDEX('Policy Characteristics'!E:E,MATCH($C1876,'Policy Characteristics'!$C:$C,0)))</f>
        <v>RnD industry capital cost reduction</v>
      </c>
      <c r="L1876" s="205">
        <f>IF(ISBLANK(INDEX('Policy Characteristics'!F:F,MATCH($C1876,'Policy Characteristics'!$C:$C,0))),"",INDEX('Policy Characteristics'!F:F,MATCH($C1876,'Policy Characteristics'!$C:$C,0)))</f>
        <v>0</v>
      </c>
      <c r="M1876" s="205">
        <f>IF(ISBLANK(INDEX('Policy Characteristics'!G:G,MATCH($C1876,'Policy Characteristics'!$C:$C,0))),"",INDEX('Policy Characteristics'!G:G,MATCH($C1876,'Policy Characteristics'!$C:$C,0)))</f>
        <v>0.4</v>
      </c>
      <c r="N1876" s="205">
        <f>IF(ISBLANK(INDEX('Policy Characteristics'!H:H,MATCH($C1876,'Policy Characteristics'!$C:$C,0))),"",INDEX('Policy Characteristics'!H:H,MATCH($C1876,'Policy Characteristics'!$C:$C,0)))</f>
        <v>0.01</v>
      </c>
      <c r="O1876" s="76" t="str">
        <f>IF(ISBLANK(INDEX('Policy Characteristics'!I:I,MATCH($C1876,'Policy Characteristics'!$C:$C,0))),"",INDEX('Policy Characteristics'!I:I,MATCH($C1876,'Policy Characteristics'!$C:$C,0)))</f>
        <v>% reduction in cost</v>
      </c>
      <c r="P1876" s="7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76" t="str">
        <f>IF(ISBLANK(INDEX('Policy Characteristics'!K:K,MATCH($C1876,'Policy Characteristics'!$C:$C,0))),"",INDEX('Policy Characteristics'!K:K,MATCH($C1876,'Policy Characteristics'!$C:$C,0)))</f>
        <v>architectural-design.html#rnd</v>
      </c>
      <c r="R1876" s="76" t="str">
        <f>IF(ISBLANK(INDEX('Policy Characteristics'!L:L,MATCH($C1876,'Policy Characteristics'!$C:$C,0))),"",INDEX('Policy Characteristics'!L:L,MATCH($C1876,'Policy Characteristics'!$C:$C,0)))</f>
        <v>research-and-development.html</v>
      </c>
    </row>
    <row r="1877" spans="1:18" x14ac:dyDescent="0.25">
      <c r="A1877" s="76" t="str">
        <f>IF(ISBLANK(INDEX('Policy Characteristics'!A:A,MATCH($C1877,'Policy Characteristics'!$C:$C,0))),"",INDEX('Policy Characteristics'!A:A,MATCH($C1877,'Policy Characteristics'!$C:$C,0)))</f>
        <v>Research and Development</v>
      </c>
      <c r="B1877" s="200" t="str">
        <f>IF(ISBLANK(INDEX('Policy Characteristics'!B:B,MATCH($C1877,'Policy Characteristics'!$C:$C,0))),"",INDEX('Policy Characteristics'!B:B,MATCH($C1877,'Policy Characteristics'!$C:$C,0)))</f>
        <v>Capital Cost Reduction</v>
      </c>
      <c r="C1877" s="76" t="str">
        <f t="shared" si="59"/>
        <v>RnD Industry Capital Cost Perc Reduction</v>
      </c>
      <c r="D1877" t="s">
        <v>1304</v>
      </c>
      <c r="E1877" s="88"/>
      <c r="F1877" s="78" t="s">
        <v>1331</v>
      </c>
      <c r="G1877" s="88"/>
      <c r="H1877" s="15">
        <v>1466</v>
      </c>
      <c r="I1877" s="213" t="s">
        <v>43</v>
      </c>
      <c r="J1877" s="202" t="str">
        <f>IF(ISBLANK(INDEX('Policy Characteristics'!D:D,MATCH($C1877,'Policy Characteristics'!$C:$C,0))),"",INDEX('Policy Characteristics'!D:D,MATCH($C1877,'Policy Characteristics'!$C:$C,0)))</f>
        <v>R&amp;D Capital Cost Reductions</v>
      </c>
      <c r="K1877" s="76" t="str">
        <f>IF(ISBLANK(INDEX('Policy Characteristics'!E:E,MATCH($C1877,'Policy Characteristics'!$C:$C,0))),"",INDEX('Policy Characteristics'!E:E,MATCH($C1877,'Policy Characteristics'!$C:$C,0)))</f>
        <v>RnD industry capital cost reduction</v>
      </c>
      <c r="L1877" s="205">
        <f>IF(ISBLANK(INDEX('Policy Characteristics'!F:F,MATCH($C1877,'Policy Characteristics'!$C:$C,0))),"",INDEX('Policy Characteristics'!F:F,MATCH($C1877,'Policy Characteristics'!$C:$C,0)))</f>
        <v>0</v>
      </c>
      <c r="M1877" s="205">
        <f>IF(ISBLANK(INDEX('Policy Characteristics'!G:G,MATCH($C1877,'Policy Characteristics'!$C:$C,0))),"",INDEX('Policy Characteristics'!G:G,MATCH($C1877,'Policy Characteristics'!$C:$C,0)))</f>
        <v>0.4</v>
      </c>
      <c r="N1877" s="205">
        <f>IF(ISBLANK(INDEX('Policy Characteristics'!H:H,MATCH($C1877,'Policy Characteristics'!$C:$C,0))),"",INDEX('Policy Characteristics'!H:H,MATCH($C1877,'Policy Characteristics'!$C:$C,0)))</f>
        <v>0.01</v>
      </c>
      <c r="O1877" s="76" t="str">
        <f>IF(ISBLANK(INDEX('Policy Characteristics'!I:I,MATCH($C1877,'Policy Characteristics'!$C:$C,0))),"",INDEX('Policy Characteristics'!I:I,MATCH($C1877,'Policy Characteristics'!$C:$C,0)))</f>
        <v>% reduction in cost</v>
      </c>
      <c r="P1877" s="7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76" t="str">
        <f>IF(ISBLANK(INDEX('Policy Characteristics'!K:K,MATCH($C1877,'Policy Characteristics'!$C:$C,0))),"",INDEX('Policy Characteristics'!K:K,MATCH($C1877,'Policy Characteristics'!$C:$C,0)))</f>
        <v>architectural-design.html#rnd</v>
      </c>
      <c r="R1877" s="76" t="str">
        <f>IF(ISBLANK(INDEX('Policy Characteristics'!L:L,MATCH($C1877,'Policy Characteristics'!$C:$C,0))),"",INDEX('Policy Characteristics'!L:L,MATCH($C1877,'Policy Characteristics'!$C:$C,0)))</f>
        <v>research-and-development.html</v>
      </c>
    </row>
    <row r="1878" spans="1:18" x14ac:dyDescent="0.25">
      <c r="A1878" s="76" t="str">
        <f>IF(ISBLANK(INDEX('Policy Characteristics'!A:A,MATCH($C1878,'Policy Characteristics'!$C:$C,0))),"",INDEX('Policy Characteristics'!A:A,MATCH($C1878,'Policy Characteristics'!$C:$C,0)))</f>
        <v>Research and Development</v>
      </c>
      <c r="B1878" s="200" t="str">
        <f>IF(ISBLANK(INDEX('Policy Characteristics'!B:B,MATCH($C1878,'Policy Characteristics'!$C:$C,0))),"",INDEX('Policy Characteristics'!B:B,MATCH($C1878,'Policy Characteristics'!$C:$C,0)))</f>
        <v>Capital Cost Reduction</v>
      </c>
      <c r="C1878" s="76" t="str">
        <f t="shared" si="59"/>
        <v>RnD Industry Capital Cost Perc Reduction</v>
      </c>
      <c r="D1878" t="s">
        <v>1305</v>
      </c>
      <c r="E1878" s="88"/>
      <c r="F1878" s="78" t="s">
        <v>1332</v>
      </c>
      <c r="G1878" s="88"/>
      <c r="H1878" s="15">
        <v>1467</v>
      </c>
      <c r="I1878" s="213" t="s">
        <v>43</v>
      </c>
      <c r="J1878" s="202" t="str">
        <f>IF(ISBLANK(INDEX('Policy Characteristics'!D:D,MATCH($C1878,'Policy Characteristics'!$C:$C,0))),"",INDEX('Policy Characteristics'!D:D,MATCH($C1878,'Policy Characteristics'!$C:$C,0)))</f>
        <v>R&amp;D Capital Cost Reductions</v>
      </c>
      <c r="K1878" s="76" t="str">
        <f>IF(ISBLANK(INDEX('Policy Characteristics'!E:E,MATCH($C1878,'Policy Characteristics'!$C:$C,0))),"",INDEX('Policy Characteristics'!E:E,MATCH($C1878,'Policy Characteristics'!$C:$C,0)))</f>
        <v>RnD industry capital cost reduction</v>
      </c>
      <c r="L1878" s="205">
        <f>IF(ISBLANK(INDEX('Policy Characteristics'!F:F,MATCH($C1878,'Policy Characteristics'!$C:$C,0))),"",INDEX('Policy Characteristics'!F:F,MATCH($C1878,'Policy Characteristics'!$C:$C,0)))</f>
        <v>0</v>
      </c>
      <c r="M1878" s="205">
        <f>IF(ISBLANK(INDEX('Policy Characteristics'!G:G,MATCH($C1878,'Policy Characteristics'!$C:$C,0))),"",INDEX('Policy Characteristics'!G:G,MATCH($C1878,'Policy Characteristics'!$C:$C,0)))</f>
        <v>0.4</v>
      </c>
      <c r="N1878" s="205">
        <f>IF(ISBLANK(INDEX('Policy Characteristics'!H:H,MATCH($C1878,'Policy Characteristics'!$C:$C,0))),"",INDEX('Policy Characteristics'!H:H,MATCH($C1878,'Policy Characteristics'!$C:$C,0)))</f>
        <v>0.01</v>
      </c>
      <c r="O1878" s="76" t="str">
        <f>IF(ISBLANK(INDEX('Policy Characteristics'!I:I,MATCH($C1878,'Policy Characteristics'!$C:$C,0))),"",INDEX('Policy Characteristics'!I:I,MATCH($C1878,'Policy Characteristics'!$C:$C,0)))</f>
        <v>% reduction in cost</v>
      </c>
      <c r="P1878" s="7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76" t="str">
        <f>IF(ISBLANK(INDEX('Policy Characteristics'!K:K,MATCH($C1878,'Policy Characteristics'!$C:$C,0))),"",INDEX('Policy Characteristics'!K:K,MATCH($C1878,'Policy Characteristics'!$C:$C,0)))</f>
        <v>architectural-design.html#rnd</v>
      </c>
      <c r="R1878" s="76" t="str">
        <f>IF(ISBLANK(INDEX('Policy Characteristics'!L:L,MATCH($C1878,'Policy Characteristics'!$C:$C,0))),"",INDEX('Policy Characteristics'!L:L,MATCH($C1878,'Policy Characteristics'!$C:$C,0)))</f>
        <v>research-and-development.html</v>
      </c>
    </row>
    <row r="1879" spans="1:18" x14ac:dyDescent="0.25">
      <c r="A1879" s="76" t="str">
        <f>IF(ISBLANK(INDEX('Policy Characteristics'!A:A,MATCH($C1879,'Policy Characteristics'!$C:$C,0))),"",INDEX('Policy Characteristics'!A:A,MATCH($C1879,'Policy Characteristics'!$C:$C,0)))</f>
        <v>Research and Development</v>
      </c>
      <c r="B1879" s="200" t="str">
        <f>IF(ISBLANK(INDEX('Policy Characteristics'!B:B,MATCH($C1879,'Policy Characteristics'!$C:$C,0))),"",INDEX('Policy Characteristics'!B:B,MATCH($C1879,'Policy Characteristics'!$C:$C,0)))</f>
        <v>Capital Cost Reduction</v>
      </c>
      <c r="C1879" s="76" t="str">
        <f t="shared" si="59"/>
        <v>RnD Industry Capital Cost Perc Reduction</v>
      </c>
      <c r="D1879" t="s">
        <v>1306</v>
      </c>
      <c r="E1879" s="88"/>
      <c r="F1879" s="78" t="s">
        <v>1333</v>
      </c>
      <c r="G1879" s="88"/>
      <c r="H1879" s="15">
        <v>1468</v>
      </c>
      <c r="I1879" s="213" t="s">
        <v>43</v>
      </c>
      <c r="J1879" s="202" t="str">
        <f>IF(ISBLANK(INDEX('Policy Characteristics'!D:D,MATCH($C1879,'Policy Characteristics'!$C:$C,0))),"",INDEX('Policy Characteristics'!D:D,MATCH($C1879,'Policy Characteristics'!$C:$C,0)))</f>
        <v>R&amp;D Capital Cost Reductions</v>
      </c>
      <c r="K1879" s="76" t="str">
        <f>IF(ISBLANK(INDEX('Policy Characteristics'!E:E,MATCH($C1879,'Policy Characteristics'!$C:$C,0))),"",INDEX('Policy Characteristics'!E:E,MATCH($C1879,'Policy Characteristics'!$C:$C,0)))</f>
        <v>RnD industry capital cost reduction</v>
      </c>
      <c r="L1879" s="205">
        <f>IF(ISBLANK(INDEX('Policy Characteristics'!F:F,MATCH($C1879,'Policy Characteristics'!$C:$C,0))),"",INDEX('Policy Characteristics'!F:F,MATCH($C1879,'Policy Characteristics'!$C:$C,0)))</f>
        <v>0</v>
      </c>
      <c r="M1879" s="205">
        <f>IF(ISBLANK(INDEX('Policy Characteristics'!G:G,MATCH($C1879,'Policy Characteristics'!$C:$C,0))),"",INDEX('Policy Characteristics'!G:G,MATCH($C1879,'Policy Characteristics'!$C:$C,0)))</f>
        <v>0.4</v>
      </c>
      <c r="N1879" s="205">
        <f>IF(ISBLANK(INDEX('Policy Characteristics'!H:H,MATCH($C1879,'Policy Characteristics'!$C:$C,0))),"",INDEX('Policy Characteristics'!H:H,MATCH($C1879,'Policy Characteristics'!$C:$C,0)))</f>
        <v>0.01</v>
      </c>
      <c r="O1879" s="76" t="str">
        <f>IF(ISBLANK(INDEX('Policy Characteristics'!I:I,MATCH($C1879,'Policy Characteristics'!$C:$C,0))),"",INDEX('Policy Characteristics'!I:I,MATCH($C1879,'Policy Characteristics'!$C:$C,0)))</f>
        <v>% reduction in cost</v>
      </c>
      <c r="P1879" s="7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76" t="str">
        <f>IF(ISBLANK(INDEX('Policy Characteristics'!K:K,MATCH($C1879,'Policy Characteristics'!$C:$C,0))),"",INDEX('Policy Characteristics'!K:K,MATCH($C1879,'Policy Characteristics'!$C:$C,0)))</f>
        <v>architectural-design.html#rnd</v>
      </c>
      <c r="R1879" s="76" t="str">
        <f>IF(ISBLANK(INDEX('Policy Characteristics'!L:L,MATCH($C1879,'Policy Characteristics'!$C:$C,0))),"",INDEX('Policy Characteristics'!L:L,MATCH($C1879,'Policy Characteristics'!$C:$C,0)))</f>
        <v>research-and-development.html</v>
      </c>
    </row>
    <row r="1880" spans="1:18" x14ac:dyDescent="0.25">
      <c r="A1880" s="76" t="str">
        <f>IF(ISBLANK(INDEX('Policy Characteristics'!A:A,MATCH($C1880,'Policy Characteristics'!$C:$C,0))),"",INDEX('Policy Characteristics'!A:A,MATCH($C1880,'Policy Characteristics'!$C:$C,0)))</f>
        <v>Research and Development</v>
      </c>
      <c r="B1880" s="200" t="str">
        <f>IF(ISBLANK(INDEX('Policy Characteristics'!B:B,MATCH($C1880,'Policy Characteristics'!$C:$C,0))),"",INDEX('Policy Characteristics'!B:B,MATCH($C1880,'Policy Characteristics'!$C:$C,0)))</f>
        <v>Capital Cost Reduction</v>
      </c>
      <c r="C1880" s="76" t="str">
        <f t="shared" si="59"/>
        <v>RnD Industry Capital Cost Perc Reduction</v>
      </c>
      <c r="D1880" t="s">
        <v>1307</v>
      </c>
      <c r="E1880" s="88"/>
      <c r="F1880" s="78" t="s">
        <v>1334</v>
      </c>
      <c r="G1880" s="88"/>
      <c r="H1880" s="15">
        <v>1469</v>
      </c>
      <c r="I1880" s="213" t="s">
        <v>43</v>
      </c>
      <c r="J1880" s="202" t="str">
        <f>IF(ISBLANK(INDEX('Policy Characteristics'!D:D,MATCH($C1880,'Policy Characteristics'!$C:$C,0))),"",INDEX('Policy Characteristics'!D:D,MATCH($C1880,'Policy Characteristics'!$C:$C,0)))</f>
        <v>R&amp;D Capital Cost Reductions</v>
      </c>
      <c r="K1880" s="76" t="str">
        <f>IF(ISBLANK(INDEX('Policy Characteristics'!E:E,MATCH($C1880,'Policy Characteristics'!$C:$C,0))),"",INDEX('Policy Characteristics'!E:E,MATCH($C1880,'Policy Characteristics'!$C:$C,0)))</f>
        <v>RnD industry capital cost reduction</v>
      </c>
      <c r="L1880" s="205">
        <f>IF(ISBLANK(INDEX('Policy Characteristics'!F:F,MATCH($C1880,'Policy Characteristics'!$C:$C,0))),"",INDEX('Policy Characteristics'!F:F,MATCH($C1880,'Policy Characteristics'!$C:$C,0)))</f>
        <v>0</v>
      </c>
      <c r="M1880" s="205">
        <f>IF(ISBLANK(INDEX('Policy Characteristics'!G:G,MATCH($C1880,'Policy Characteristics'!$C:$C,0))),"",INDEX('Policy Characteristics'!G:G,MATCH($C1880,'Policy Characteristics'!$C:$C,0)))</f>
        <v>0.4</v>
      </c>
      <c r="N1880" s="205">
        <f>IF(ISBLANK(INDEX('Policy Characteristics'!H:H,MATCH($C1880,'Policy Characteristics'!$C:$C,0))),"",INDEX('Policy Characteristics'!H:H,MATCH($C1880,'Policy Characteristics'!$C:$C,0)))</f>
        <v>0.01</v>
      </c>
      <c r="O1880" s="76" t="str">
        <f>IF(ISBLANK(INDEX('Policy Characteristics'!I:I,MATCH($C1880,'Policy Characteristics'!$C:$C,0))),"",INDEX('Policy Characteristics'!I:I,MATCH($C1880,'Policy Characteristics'!$C:$C,0)))</f>
        <v>% reduction in cost</v>
      </c>
      <c r="P1880" s="7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76" t="str">
        <f>IF(ISBLANK(INDEX('Policy Characteristics'!K:K,MATCH($C1880,'Policy Characteristics'!$C:$C,0))),"",INDEX('Policy Characteristics'!K:K,MATCH($C1880,'Policy Characteristics'!$C:$C,0)))</f>
        <v>architectural-design.html#rnd</v>
      </c>
      <c r="R1880" s="76" t="str">
        <f>IF(ISBLANK(INDEX('Policy Characteristics'!L:L,MATCH($C1880,'Policy Characteristics'!$C:$C,0))),"",INDEX('Policy Characteristics'!L:L,MATCH($C1880,'Policy Characteristics'!$C:$C,0)))</f>
        <v>research-and-development.html</v>
      </c>
    </row>
    <row r="1881" spans="1:18" x14ac:dyDescent="0.25">
      <c r="A1881" s="76" t="str">
        <f>IF(ISBLANK(INDEX('Policy Characteristics'!A:A,MATCH($C1881,'Policy Characteristics'!$C:$C,0))),"",INDEX('Policy Characteristics'!A:A,MATCH($C1881,'Policy Characteristics'!$C:$C,0)))</f>
        <v>Research and Development</v>
      </c>
      <c r="B1881" s="200" t="str">
        <f>IF(ISBLANK(INDEX('Policy Characteristics'!B:B,MATCH($C1881,'Policy Characteristics'!$C:$C,0))),"",INDEX('Policy Characteristics'!B:B,MATCH($C1881,'Policy Characteristics'!$C:$C,0)))</f>
        <v>Capital Cost Reduction</v>
      </c>
      <c r="C1881" s="76" t="str">
        <f t="shared" si="59"/>
        <v>RnD Industry Capital Cost Perc Reduction</v>
      </c>
      <c r="D1881" t="s">
        <v>1308</v>
      </c>
      <c r="E1881" s="88"/>
      <c r="F1881" s="78" t="s">
        <v>1335</v>
      </c>
      <c r="G1881" s="88"/>
      <c r="H1881" s="15">
        <v>1470</v>
      </c>
      <c r="I1881" s="213" t="s">
        <v>43</v>
      </c>
      <c r="J1881" s="202" t="str">
        <f>IF(ISBLANK(INDEX('Policy Characteristics'!D:D,MATCH($C1881,'Policy Characteristics'!$C:$C,0))),"",INDEX('Policy Characteristics'!D:D,MATCH($C1881,'Policy Characteristics'!$C:$C,0)))</f>
        <v>R&amp;D Capital Cost Reductions</v>
      </c>
      <c r="K1881" s="76" t="str">
        <f>IF(ISBLANK(INDEX('Policy Characteristics'!E:E,MATCH($C1881,'Policy Characteristics'!$C:$C,0))),"",INDEX('Policy Characteristics'!E:E,MATCH($C1881,'Policy Characteristics'!$C:$C,0)))</f>
        <v>RnD industry capital cost reduction</v>
      </c>
      <c r="L1881" s="205">
        <f>IF(ISBLANK(INDEX('Policy Characteristics'!F:F,MATCH($C1881,'Policy Characteristics'!$C:$C,0))),"",INDEX('Policy Characteristics'!F:F,MATCH($C1881,'Policy Characteristics'!$C:$C,0)))</f>
        <v>0</v>
      </c>
      <c r="M1881" s="205">
        <f>IF(ISBLANK(INDEX('Policy Characteristics'!G:G,MATCH($C1881,'Policy Characteristics'!$C:$C,0))),"",INDEX('Policy Characteristics'!G:G,MATCH($C1881,'Policy Characteristics'!$C:$C,0)))</f>
        <v>0.4</v>
      </c>
      <c r="N1881" s="205">
        <f>IF(ISBLANK(INDEX('Policy Characteristics'!H:H,MATCH($C1881,'Policy Characteristics'!$C:$C,0))),"",INDEX('Policy Characteristics'!H:H,MATCH($C1881,'Policy Characteristics'!$C:$C,0)))</f>
        <v>0.01</v>
      </c>
      <c r="O1881" s="76" t="str">
        <f>IF(ISBLANK(INDEX('Policy Characteristics'!I:I,MATCH($C1881,'Policy Characteristics'!$C:$C,0))),"",INDEX('Policy Characteristics'!I:I,MATCH($C1881,'Policy Characteristics'!$C:$C,0)))</f>
        <v>% reduction in cost</v>
      </c>
      <c r="P1881" s="7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76" t="str">
        <f>IF(ISBLANK(INDEX('Policy Characteristics'!K:K,MATCH($C1881,'Policy Characteristics'!$C:$C,0))),"",INDEX('Policy Characteristics'!K:K,MATCH($C1881,'Policy Characteristics'!$C:$C,0)))</f>
        <v>architectural-design.html#rnd</v>
      </c>
      <c r="R1881" s="76" t="str">
        <f>IF(ISBLANK(INDEX('Policy Characteristics'!L:L,MATCH($C1881,'Policy Characteristics'!$C:$C,0))),"",INDEX('Policy Characteristics'!L:L,MATCH($C1881,'Policy Characteristics'!$C:$C,0)))</f>
        <v>research-and-development.html</v>
      </c>
    </row>
    <row r="1882" spans="1:18" x14ac:dyDescent="0.25">
      <c r="A1882" s="76" t="str">
        <f>IF(ISBLANK(INDEX('Policy Characteristics'!A:A,MATCH($C1882,'Policy Characteristics'!$C:$C,0))),"",INDEX('Policy Characteristics'!A:A,MATCH($C1882,'Policy Characteristics'!$C:$C,0)))</f>
        <v>Research and Development</v>
      </c>
      <c r="B1882" s="200" t="str">
        <f>IF(ISBLANK(INDEX('Policy Characteristics'!B:B,MATCH($C1882,'Policy Characteristics'!$C:$C,0))),"",INDEX('Policy Characteristics'!B:B,MATCH($C1882,'Policy Characteristics'!$C:$C,0)))</f>
        <v>Capital Cost Reduction</v>
      </c>
      <c r="C1882" s="76" t="str">
        <f t="shared" si="59"/>
        <v>RnD Industry Capital Cost Perc Reduction</v>
      </c>
      <c r="D1882" t="s">
        <v>1309</v>
      </c>
      <c r="E1882" s="88"/>
      <c r="F1882" s="78" t="s">
        <v>324</v>
      </c>
      <c r="G1882" s="88"/>
      <c r="H1882" s="15">
        <v>1471</v>
      </c>
      <c r="I1882" s="213" t="s">
        <v>43</v>
      </c>
      <c r="J1882" s="202" t="str">
        <f>IF(ISBLANK(INDEX('Policy Characteristics'!D:D,MATCH($C1882,'Policy Characteristics'!$C:$C,0))),"",INDEX('Policy Characteristics'!D:D,MATCH($C1882,'Policy Characteristics'!$C:$C,0)))</f>
        <v>R&amp;D Capital Cost Reductions</v>
      </c>
      <c r="K1882" s="76" t="str">
        <f>IF(ISBLANK(INDEX('Policy Characteristics'!E:E,MATCH($C1882,'Policy Characteristics'!$C:$C,0))),"",INDEX('Policy Characteristics'!E:E,MATCH($C1882,'Policy Characteristics'!$C:$C,0)))</f>
        <v>RnD industry capital cost reduction</v>
      </c>
      <c r="L1882" s="205">
        <f>IF(ISBLANK(INDEX('Policy Characteristics'!F:F,MATCH($C1882,'Policy Characteristics'!$C:$C,0))),"",INDEX('Policy Characteristics'!F:F,MATCH($C1882,'Policy Characteristics'!$C:$C,0)))</f>
        <v>0</v>
      </c>
      <c r="M1882" s="205">
        <f>IF(ISBLANK(INDEX('Policy Characteristics'!G:G,MATCH($C1882,'Policy Characteristics'!$C:$C,0))),"",INDEX('Policy Characteristics'!G:G,MATCH($C1882,'Policy Characteristics'!$C:$C,0)))</f>
        <v>0.4</v>
      </c>
      <c r="N1882" s="205">
        <f>IF(ISBLANK(INDEX('Policy Characteristics'!H:H,MATCH($C1882,'Policy Characteristics'!$C:$C,0))),"",INDEX('Policy Characteristics'!H:H,MATCH($C1882,'Policy Characteristics'!$C:$C,0)))</f>
        <v>0.01</v>
      </c>
      <c r="O1882" s="76" t="str">
        <f>IF(ISBLANK(INDEX('Policy Characteristics'!I:I,MATCH($C1882,'Policy Characteristics'!$C:$C,0))),"",INDEX('Policy Characteristics'!I:I,MATCH($C1882,'Policy Characteristics'!$C:$C,0)))</f>
        <v>% reduction in cost</v>
      </c>
      <c r="P1882" s="7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76" t="str">
        <f>IF(ISBLANK(INDEX('Policy Characteristics'!K:K,MATCH($C1882,'Policy Characteristics'!$C:$C,0))),"",INDEX('Policy Characteristics'!K:K,MATCH($C1882,'Policy Characteristics'!$C:$C,0)))</f>
        <v>architectural-design.html#rnd</v>
      </c>
      <c r="R1882" s="76" t="str">
        <f>IF(ISBLANK(INDEX('Policy Characteristics'!L:L,MATCH($C1882,'Policy Characteristics'!$C:$C,0))),"",INDEX('Policy Characteristics'!L:L,MATCH($C1882,'Policy Characteristics'!$C:$C,0)))</f>
        <v>research-and-development.html</v>
      </c>
    </row>
    <row r="1883" spans="1:18" x14ac:dyDescent="0.25">
      <c r="A1883" s="76" t="str">
        <f>IF(ISBLANK(INDEX('Policy Characteristics'!A:A,MATCH($C1883,'Policy Characteristics'!$C:$C,0))),"",INDEX('Policy Characteristics'!A:A,MATCH($C1883,'Policy Characteristics'!$C:$C,0)))</f>
        <v>Research and Development</v>
      </c>
      <c r="B1883" s="200" t="str">
        <f>IF(ISBLANK(INDEX('Policy Characteristics'!B:B,MATCH($C1883,'Policy Characteristics'!$C:$C,0))),"",INDEX('Policy Characteristics'!B:B,MATCH($C1883,'Policy Characteristics'!$C:$C,0)))</f>
        <v>Capital Cost Reduction</v>
      </c>
      <c r="C1883" s="76" t="str">
        <f t="shared" si="59"/>
        <v>RnD Industry Capital Cost Perc Reduction</v>
      </c>
      <c r="D1883" t="s">
        <v>1310</v>
      </c>
      <c r="E1883" s="88"/>
      <c r="F1883" s="78" t="s">
        <v>1336</v>
      </c>
      <c r="G1883" s="88"/>
      <c r="H1883" s="15">
        <v>1472</v>
      </c>
      <c r="I1883" s="213" t="s">
        <v>43</v>
      </c>
      <c r="J1883" s="202" t="str">
        <f>IF(ISBLANK(INDEX('Policy Characteristics'!D:D,MATCH($C1883,'Policy Characteristics'!$C:$C,0))),"",INDEX('Policy Characteristics'!D:D,MATCH($C1883,'Policy Characteristics'!$C:$C,0)))</f>
        <v>R&amp;D Capital Cost Reductions</v>
      </c>
      <c r="K1883" s="76" t="str">
        <f>IF(ISBLANK(INDEX('Policy Characteristics'!E:E,MATCH($C1883,'Policy Characteristics'!$C:$C,0))),"",INDEX('Policy Characteristics'!E:E,MATCH($C1883,'Policy Characteristics'!$C:$C,0)))</f>
        <v>RnD industry capital cost reduction</v>
      </c>
      <c r="L1883" s="205">
        <f>IF(ISBLANK(INDEX('Policy Characteristics'!F:F,MATCH($C1883,'Policy Characteristics'!$C:$C,0))),"",INDEX('Policy Characteristics'!F:F,MATCH($C1883,'Policy Characteristics'!$C:$C,0)))</f>
        <v>0</v>
      </c>
      <c r="M1883" s="205">
        <f>IF(ISBLANK(INDEX('Policy Characteristics'!G:G,MATCH($C1883,'Policy Characteristics'!$C:$C,0))),"",INDEX('Policy Characteristics'!G:G,MATCH($C1883,'Policy Characteristics'!$C:$C,0)))</f>
        <v>0.4</v>
      </c>
      <c r="N1883" s="205">
        <f>IF(ISBLANK(INDEX('Policy Characteristics'!H:H,MATCH($C1883,'Policy Characteristics'!$C:$C,0))),"",INDEX('Policy Characteristics'!H:H,MATCH($C1883,'Policy Characteristics'!$C:$C,0)))</f>
        <v>0.01</v>
      </c>
      <c r="O1883" s="76" t="str">
        <f>IF(ISBLANK(INDEX('Policy Characteristics'!I:I,MATCH($C1883,'Policy Characteristics'!$C:$C,0))),"",INDEX('Policy Characteristics'!I:I,MATCH($C1883,'Policy Characteristics'!$C:$C,0)))</f>
        <v>% reduction in cost</v>
      </c>
      <c r="P1883" s="7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76" t="str">
        <f>IF(ISBLANK(INDEX('Policy Characteristics'!K:K,MATCH($C1883,'Policy Characteristics'!$C:$C,0))),"",INDEX('Policy Characteristics'!K:K,MATCH($C1883,'Policy Characteristics'!$C:$C,0)))</f>
        <v>architectural-design.html#rnd</v>
      </c>
      <c r="R1883" s="76" t="str">
        <f>IF(ISBLANK(INDEX('Policy Characteristics'!L:L,MATCH($C1883,'Policy Characteristics'!$C:$C,0))),"",INDEX('Policy Characteristics'!L:L,MATCH($C1883,'Policy Characteristics'!$C:$C,0)))</f>
        <v>research-and-development.html</v>
      </c>
    </row>
    <row r="1884" spans="1:18" x14ac:dyDescent="0.25">
      <c r="A1884" s="76" t="str">
        <f>IF(ISBLANK(INDEX('Policy Characteristics'!A:A,MATCH($C1884,'Policy Characteristics'!$C:$C,0))),"",INDEX('Policy Characteristics'!A:A,MATCH($C1884,'Policy Characteristics'!$C:$C,0)))</f>
        <v>Research and Development</v>
      </c>
      <c r="B1884" s="200" t="str">
        <f>IF(ISBLANK(INDEX('Policy Characteristics'!B:B,MATCH($C1884,'Policy Characteristics'!$C:$C,0))),"",INDEX('Policy Characteristics'!B:B,MATCH($C1884,'Policy Characteristics'!$C:$C,0)))</f>
        <v>Capital Cost Reduction</v>
      </c>
      <c r="C1884" s="76" t="str">
        <f t="shared" si="59"/>
        <v>RnD Industry Capital Cost Perc Reduction</v>
      </c>
      <c r="D1884" t="s">
        <v>1311</v>
      </c>
      <c r="E1884" s="88"/>
      <c r="F1884" s="78" t="s">
        <v>1337</v>
      </c>
      <c r="G1884" s="88"/>
      <c r="H1884" s="15">
        <v>1473</v>
      </c>
      <c r="I1884" s="213" t="s">
        <v>43</v>
      </c>
      <c r="J1884" s="202" t="str">
        <f>IF(ISBLANK(INDEX('Policy Characteristics'!D:D,MATCH($C1884,'Policy Characteristics'!$C:$C,0))),"",INDEX('Policy Characteristics'!D:D,MATCH($C1884,'Policy Characteristics'!$C:$C,0)))</f>
        <v>R&amp;D Capital Cost Reductions</v>
      </c>
      <c r="K1884" s="76" t="str">
        <f>IF(ISBLANK(INDEX('Policy Characteristics'!E:E,MATCH($C1884,'Policy Characteristics'!$C:$C,0))),"",INDEX('Policy Characteristics'!E:E,MATCH($C1884,'Policy Characteristics'!$C:$C,0)))</f>
        <v>RnD industry capital cost reduction</v>
      </c>
      <c r="L1884" s="205">
        <f>IF(ISBLANK(INDEX('Policy Characteristics'!F:F,MATCH($C1884,'Policy Characteristics'!$C:$C,0))),"",INDEX('Policy Characteristics'!F:F,MATCH($C1884,'Policy Characteristics'!$C:$C,0)))</f>
        <v>0</v>
      </c>
      <c r="M1884" s="205">
        <f>IF(ISBLANK(INDEX('Policy Characteristics'!G:G,MATCH($C1884,'Policy Characteristics'!$C:$C,0))),"",INDEX('Policy Characteristics'!G:G,MATCH($C1884,'Policy Characteristics'!$C:$C,0)))</f>
        <v>0.4</v>
      </c>
      <c r="N1884" s="205">
        <f>IF(ISBLANK(INDEX('Policy Characteristics'!H:H,MATCH($C1884,'Policy Characteristics'!$C:$C,0))),"",INDEX('Policy Characteristics'!H:H,MATCH($C1884,'Policy Characteristics'!$C:$C,0)))</f>
        <v>0.01</v>
      </c>
      <c r="O1884" s="76" t="str">
        <f>IF(ISBLANK(INDEX('Policy Characteristics'!I:I,MATCH($C1884,'Policy Characteristics'!$C:$C,0))),"",INDEX('Policy Characteristics'!I:I,MATCH($C1884,'Policy Characteristics'!$C:$C,0)))</f>
        <v>% reduction in cost</v>
      </c>
      <c r="P1884" s="7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76" t="str">
        <f>IF(ISBLANK(INDEX('Policy Characteristics'!K:K,MATCH($C1884,'Policy Characteristics'!$C:$C,0))),"",INDEX('Policy Characteristics'!K:K,MATCH($C1884,'Policy Characteristics'!$C:$C,0)))</f>
        <v>architectural-design.html#rnd</v>
      </c>
      <c r="R1884" s="76" t="str">
        <f>IF(ISBLANK(INDEX('Policy Characteristics'!L:L,MATCH($C1884,'Policy Characteristics'!$C:$C,0))),"",INDEX('Policy Characteristics'!L:L,MATCH($C1884,'Policy Characteristics'!$C:$C,0)))</f>
        <v>research-and-development.html</v>
      </c>
    </row>
    <row r="1885" spans="1:18" x14ac:dyDescent="0.25">
      <c r="A1885" s="76" t="str">
        <f>IF(ISBLANK(INDEX('Policy Characteristics'!A:A,MATCH($C1885,'Policy Characteristics'!$C:$C,0))),"",INDEX('Policy Characteristics'!A:A,MATCH($C1885,'Policy Characteristics'!$C:$C,0)))</f>
        <v>Research and Development</v>
      </c>
      <c r="B1885" s="200" t="str">
        <f>IF(ISBLANK(INDEX('Policy Characteristics'!B:B,MATCH($C1885,'Policy Characteristics'!$C:$C,0))),"",INDEX('Policy Characteristics'!B:B,MATCH($C1885,'Policy Characteristics'!$C:$C,0)))</f>
        <v>Capital Cost Reduction</v>
      </c>
      <c r="C1885" s="76" t="str">
        <f t="shared" si="59"/>
        <v>RnD Industry Capital Cost Perc Reduction</v>
      </c>
      <c r="D1885" t="s">
        <v>1312</v>
      </c>
      <c r="E1885" s="88"/>
      <c r="F1885" s="78" t="s">
        <v>1338</v>
      </c>
      <c r="G1885" s="88"/>
      <c r="H1885" s="15">
        <v>1474</v>
      </c>
      <c r="I1885" s="213" t="s">
        <v>43</v>
      </c>
      <c r="J1885" s="202" t="str">
        <f>IF(ISBLANK(INDEX('Policy Characteristics'!D:D,MATCH($C1885,'Policy Characteristics'!$C:$C,0))),"",INDEX('Policy Characteristics'!D:D,MATCH($C1885,'Policy Characteristics'!$C:$C,0)))</f>
        <v>R&amp;D Capital Cost Reductions</v>
      </c>
      <c r="K1885" s="76" t="str">
        <f>IF(ISBLANK(INDEX('Policy Characteristics'!E:E,MATCH($C1885,'Policy Characteristics'!$C:$C,0))),"",INDEX('Policy Characteristics'!E:E,MATCH($C1885,'Policy Characteristics'!$C:$C,0)))</f>
        <v>RnD industry capital cost reduction</v>
      </c>
      <c r="L1885" s="205">
        <f>IF(ISBLANK(INDEX('Policy Characteristics'!F:F,MATCH($C1885,'Policy Characteristics'!$C:$C,0))),"",INDEX('Policy Characteristics'!F:F,MATCH($C1885,'Policy Characteristics'!$C:$C,0)))</f>
        <v>0</v>
      </c>
      <c r="M1885" s="205">
        <f>IF(ISBLANK(INDEX('Policy Characteristics'!G:G,MATCH($C1885,'Policy Characteristics'!$C:$C,0))),"",INDEX('Policy Characteristics'!G:G,MATCH($C1885,'Policy Characteristics'!$C:$C,0)))</f>
        <v>0.4</v>
      </c>
      <c r="N1885" s="205">
        <f>IF(ISBLANK(INDEX('Policy Characteristics'!H:H,MATCH($C1885,'Policy Characteristics'!$C:$C,0))),"",INDEX('Policy Characteristics'!H:H,MATCH($C1885,'Policy Characteristics'!$C:$C,0)))</f>
        <v>0.01</v>
      </c>
      <c r="O1885" s="76" t="str">
        <f>IF(ISBLANK(INDEX('Policy Characteristics'!I:I,MATCH($C1885,'Policy Characteristics'!$C:$C,0))),"",INDEX('Policy Characteristics'!I:I,MATCH($C1885,'Policy Characteristics'!$C:$C,0)))</f>
        <v>% reduction in cost</v>
      </c>
      <c r="P1885" s="7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76" t="str">
        <f>IF(ISBLANK(INDEX('Policy Characteristics'!K:K,MATCH($C1885,'Policy Characteristics'!$C:$C,0))),"",INDEX('Policy Characteristics'!K:K,MATCH($C1885,'Policy Characteristics'!$C:$C,0)))</f>
        <v>architectural-design.html#rnd</v>
      </c>
      <c r="R1885" s="76" t="str">
        <f>IF(ISBLANK(INDEX('Policy Characteristics'!L:L,MATCH($C1885,'Policy Characteristics'!$C:$C,0))),"",INDEX('Policy Characteristics'!L:L,MATCH($C1885,'Policy Characteristics'!$C:$C,0)))</f>
        <v>research-and-development.html</v>
      </c>
    </row>
    <row r="1886" spans="1:18" x14ac:dyDescent="0.25">
      <c r="A1886" s="76" t="str">
        <f>IF(ISBLANK(INDEX('Policy Characteristics'!A:A,MATCH($C1886,'Policy Characteristics'!$C:$C,0))),"",INDEX('Policy Characteristics'!A:A,MATCH($C1886,'Policy Characteristics'!$C:$C,0)))</f>
        <v>Research and Development</v>
      </c>
      <c r="B1886" s="200" t="str">
        <f>IF(ISBLANK(INDEX('Policy Characteristics'!B:B,MATCH($C1886,'Policy Characteristics'!$C:$C,0))),"",INDEX('Policy Characteristics'!B:B,MATCH($C1886,'Policy Characteristics'!$C:$C,0)))</f>
        <v>Capital Cost Reduction</v>
      </c>
      <c r="C1886" s="76" t="str">
        <f t="shared" si="59"/>
        <v>RnD Industry Capital Cost Perc Reduction</v>
      </c>
      <c r="D1886" t="s">
        <v>1313</v>
      </c>
      <c r="E1886" s="88"/>
      <c r="F1886" s="78" t="s">
        <v>323</v>
      </c>
      <c r="G1886" s="88"/>
      <c r="H1886" s="15">
        <v>1475</v>
      </c>
      <c r="I1886" s="213" t="s">
        <v>43</v>
      </c>
      <c r="J1886" s="202" t="str">
        <f>IF(ISBLANK(INDEX('Policy Characteristics'!D:D,MATCH($C1886,'Policy Characteristics'!$C:$C,0))),"",INDEX('Policy Characteristics'!D:D,MATCH($C1886,'Policy Characteristics'!$C:$C,0)))</f>
        <v>R&amp;D Capital Cost Reductions</v>
      </c>
      <c r="K1886" s="76" t="str">
        <f>IF(ISBLANK(INDEX('Policy Characteristics'!E:E,MATCH($C1886,'Policy Characteristics'!$C:$C,0))),"",INDEX('Policy Characteristics'!E:E,MATCH($C1886,'Policy Characteristics'!$C:$C,0)))</f>
        <v>RnD industry capital cost reduction</v>
      </c>
      <c r="L1886" s="205">
        <f>IF(ISBLANK(INDEX('Policy Characteristics'!F:F,MATCH($C1886,'Policy Characteristics'!$C:$C,0))),"",INDEX('Policy Characteristics'!F:F,MATCH($C1886,'Policy Characteristics'!$C:$C,0)))</f>
        <v>0</v>
      </c>
      <c r="M1886" s="205">
        <f>IF(ISBLANK(INDEX('Policy Characteristics'!G:G,MATCH($C1886,'Policy Characteristics'!$C:$C,0))),"",INDEX('Policy Characteristics'!G:G,MATCH($C1886,'Policy Characteristics'!$C:$C,0)))</f>
        <v>0.4</v>
      </c>
      <c r="N1886" s="205">
        <f>IF(ISBLANK(INDEX('Policy Characteristics'!H:H,MATCH($C1886,'Policy Characteristics'!$C:$C,0))),"",INDEX('Policy Characteristics'!H:H,MATCH($C1886,'Policy Characteristics'!$C:$C,0)))</f>
        <v>0.01</v>
      </c>
      <c r="O1886" s="76" t="str">
        <f>IF(ISBLANK(INDEX('Policy Characteristics'!I:I,MATCH($C1886,'Policy Characteristics'!$C:$C,0))),"",INDEX('Policy Characteristics'!I:I,MATCH($C1886,'Policy Characteristics'!$C:$C,0)))</f>
        <v>% reduction in cost</v>
      </c>
      <c r="P1886" s="7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76" t="str">
        <f>IF(ISBLANK(INDEX('Policy Characteristics'!K:K,MATCH($C1886,'Policy Characteristics'!$C:$C,0))),"",INDEX('Policy Characteristics'!K:K,MATCH($C1886,'Policy Characteristics'!$C:$C,0)))</f>
        <v>architectural-design.html#rnd</v>
      </c>
      <c r="R1886" s="76" t="str">
        <f>IF(ISBLANK(INDEX('Policy Characteristics'!L:L,MATCH($C1886,'Policy Characteristics'!$C:$C,0))),"",INDEX('Policy Characteristics'!L:L,MATCH($C1886,'Policy Characteristics'!$C:$C,0)))</f>
        <v>research-and-development.html</v>
      </c>
    </row>
    <row r="1887" spans="1:18" x14ac:dyDescent="0.25">
      <c r="A1887" s="76" t="str">
        <f>IF(ISBLANK(INDEX('Policy Characteristics'!A:A,MATCH($C1887,'Policy Characteristics'!$C:$C,0))),"",INDEX('Policy Characteristics'!A:A,MATCH($C1887,'Policy Characteristics'!$C:$C,0)))</f>
        <v>Research and Development</v>
      </c>
      <c r="B1887" s="200" t="str">
        <f>IF(ISBLANK(INDEX('Policy Characteristics'!B:B,MATCH($C1887,'Policy Characteristics'!$C:$C,0))),"",INDEX('Policy Characteristics'!B:B,MATCH($C1887,'Policy Characteristics'!$C:$C,0)))</f>
        <v>Capital Cost Reduction</v>
      </c>
      <c r="C1887" s="76" t="str">
        <f t="shared" si="59"/>
        <v>RnD Industry Capital Cost Perc Reduction</v>
      </c>
      <c r="D1887" t="s">
        <v>1314</v>
      </c>
      <c r="E1887" s="88"/>
      <c r="F1887" s="78" t="s">
        <v>1339</v>
      </c>
      <c r="G1887" s="88"/>
      <c r="H1887" s="15">
        <v>1476</v>
      </c>
      <c r="I1887" s="213" t="s">
        <v>43</v>
      </c>
      <c r="J1887" s="202" t="str">
        <f>IF(ISBLANK(INDEX('Policy Characteristics'!D:D,MATCH($C1887,'Policy Characteristics'!$C:$C,0))),"",INDEX('Policy Characteristics'!D:D,MATCH($C1887,'Policy Characteristics'!$C:$C,0)))</f>
        <v>R&amp;D Capital Cost Reductions</v>
      </c>
      <c r="K1887" s="76" t="str">
        <f>IF(ISBLANK(INDEX('Policy Characteristics'!E:E,MATCH($C1887,'Policy Characteristics'!$C:$C,0))),"",INDEX('Policy Characteristics'!E:E,MATCH($C1887,'Policy Characteristics'!$C:$C,0)))</f>
        <v>RnD industry capital cost reduction</v>
      </c>
      <c r="L1887" s="205">
        <f>IF(ISBLANK(INDEX('Policy Characteristics'!F:F,MATCH($C1887,'Policy Characteristics'!$C:$C,0))),"",INDEX('Policy Characteristics'!F:F,MATCH($C1887,'Policy Characteristics'!$C:$C,0)))</f>
        <v>0</v>
      </c>
      <c r="M1887" s="205">
        <f>IF(ISBLANK(INDEX('Policy Characteristics'!G:G,MATCH($C1887,'Policy Characteristics'!$C:$C,0))),"",INDEX('Policy Characteristics'!G:G,MATCH($C1887,'Policy Characteristics'!$C:$C,0)))</f>
        <v>0.4</v>
      </c>
      <c r="N1887" s="205">
        <f>IF(ISBLANK(INDEX('Policy Characteristics'!H:H,MATCH($C1887,'Policy Characteristics'!$C:$C,0))),"",INDEX('Policy Characteristics'!H:H,MATCH($C1887,'Policy Characteristics'!$C:$C,0)))</f>
        <v>0.01</v>
      </c>
      <c r="O1887" s="76" t="str">
        <f>IF(ISBLANK(INDEX('Policy Characteristics'!I:I,MATCH($C1887,'Policy Characteristics'!$C:$C,0))),"",INDEX('Policy Characteristics'!I:I,MATCH($C1887,'Policy Characteristics'!$C:$C,0)))</f>
        <v>% reduction in cost</v>
      </c>
      <c r="P1887" s="7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76" t="str">
        <f>IF(ISBLANK(INDEX('Policy Characteristics'!K:K,MATCH($C1887,'Policy Characteristics'!$C:$C,0))),"",INDEX('Policy Characteristics'!K:K,MATCH($C1887,'Policy Characteristics'!$C:$C,0)))</f>
        <v>architectural-design.html#rnd</v>
      </c>
      <c r="R1887" s="76" t="str">
        <f>IF(ISBLANK(INDEX('Policy Characteristics'!L:L,MATCH($C1887,'Policy Characteristics'!$C:$C,0))),"",INDEX('Policy Characteristics'!L:L,MATCH($C1887,'Policy Characteristics'!$C:$C,0)))</f>
        <v>research-and-development.html</v>
      </c>
    </row>
    <row r="1888" spans="1:18" x14ac:dyDescent="0.25">
      <c r="A1888" s="76" t="str">
        <f>IF(ISBLANK(INDEX('Policy Characteristics'!A:A,MATCH($C1888,'Policy Characteristics'!$C:$C,0))),"",INDEX('Policy Characteristics'!A:A,MATCH($C1888,'Policy Characteristics'!$C:$C,0)))</f>
        <v>Research and Development</v>
      </c>
      <c r="B1888" s="200" t="str">
        <f>IF(ISBLANK(INDEX('Policy Characteristics'!B:B,MATCH($C1888,'Policy Characteristics'!$C:$C,0))),"",INDEX('Policy Characteristics'!B:B,MATCH($C1888,'Policy Characteristics'!$C:$C,0)))</f>
        <v>Capital Cost Reduction</v>
      </c>
      <c r="C1888" s="76" t="str">
        <f t="shared" si="59"/>
        <v>RnD Industry Capital Cost Perc Reduction</v>
      </c>
      <c r="D1888" t="s">
        <v>1315</v>
      </c>
      <c r="E1888" s="88"/>
      <c r="F1888" s="78" t="s">
        <v>1340</v>
      </c>
      <c r="G1888" s="88"/>
      <c r="H1888" s="15">
        <v>1477</v>
      </c>
      <c r="I1888" s="213" t="s">
        <v>43</v>
      </c>
      <c r="J1888" s="202" t="str">
        <f>IF(ISBLANK(INDEX('Policy Characteristics'!D:D,MATCH($C1888,'Policy Characteristics'!$C:$C,0))),"",INDEX('Policy Characteristics'!D:D,MATCH($C1888,'Policy Characteristics'!$C:$C,0)))</f>
        <v>R&amp;D Capital Cost Reductions</v>
      </c>
      <c r="K1888" s="76" t="str">
        <f>IF(ISBLANK(INDEX('Policy Characteristics'!E:E,MATCH($C1888,'Policy Characteristics'!$C:$C,0))),"",INDEX('Policy Characteristics'!E:E,MATCH($C1888,'Policy Characteristics'!$C:$C,0)))</f>
        <v>RnD industry capital cost reduction</v>
      </c>
      <c r="L1888" s="205">
        <f>IF(ISBLANK(INDEX('Policy Characteristics'!F:F,MATCH($C1888,'Policy Characteristics'!$C:$C,0))),"",INDEX('Policy Characteristics'!F:F,MATCH($C1888,'Policy Characteristics'!$C:$C,0)))</f>
        <v>0</v>
      </c>
      <c r="M1888" s="205">
        <f>IF(ISBLANK(INDEX('Policy Characteristics'!G:G,MATCH($C1888,'Policy Characteristics'!$C:$C,0))),"",INDEX('Policy Characteristics'!G:G,MATCH($C1888,'Policy Characteristics'!$C:$C,0)))</f>
        <v>0.4</v>
      </c>
      <c r="N1888" s="205">
        <f>IF(ISBLANK(INDEX('Policy Characteristics'!H:H,MATCH($C1888,'Policy Characteristics'!$C:$C,0))),"",INDEX('Policy Characteristics'!H:H,MATCH($C1888,'Policy Characteristics'!$C:$C,0)))</f>
        <v>0.01</v>
      </c>
      <c r="O1888" s="76" t="str">
        <f>IF(ISBLANK(INDEX('Policy Characteristics'!I:I,MATCH($C1888,'Policy Characteristics'!$C:$C,0))),"",INDEX('Policy Characteristics'!I:I,MATCH($C1888,'Policy Characteristics'!$C:$C,0)))</f>
        <v>% reduction in cost</v>
      </c>
      <c r="P1888" s="7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76" t="str">
        <f>IF(ISBLANK(INDEX('Policy Characteristics'!K:K,MATCH($C1888,'Policy Characteristics'!$C:$C,0))),"",INDEX('Policy Characteristics'!K:K,MATCH($C1888,'Policy Characteristics'!$C:$C,0)))</f>
        <v>architectural-design.html#rnd</v>
      </c>
      <c r="R1888" s="76" t="str">
        <f>IF(ISBLANK(INDEX('Policy Characteristics'!L:L,MATCH($C1888,'Policy Characteristics'!$C:$C,0))),"",INDEX('Policy Characteristics'!L:L,MATCH($C1888,'Policy Characteristics'!$C:$C,0)))</f>
        <v>research-and-development.html</v>
      </c>
    </row>
    <row r="1889" spans="1:18" x14ac:dyDescent="0.25">
      <c r="A1889" s="76" t="str">
        <f>IF(ISBLANK(INDEX('Policy Characteristics'!A:A,MATCH($C1889,'Policy Characteristics'!$C:$C,0))),"",INDEX('Policy Characteristics'!A:A,MATCH($C1889,'Policy Characteristics'!$C:$C,0)))</f>
        <v>Research and Development</v>
      </c>
      <c r="B1889" s="200" t="str">
        <f>IF(ISBLANK(INDEX('Policy Characteristics'!B:B,MATCH($C1889,'Policy Characteristics'!$C:$C,0))),"",INDEX('Policy Characteristics'!B:B,MATCH($C1889,'Policy Characteristics'!$C:$C,0)))</f>
        <v>Capital Cost Reduction</v>
      </c>
      <c r="C1889" s="76" t="str">
        <f t="shared" si="59"/>
        <v>RnD Industry Capital Cost Perc Reduction</v>
      </c>
      <c r="D1889" t="s">
        <v>1316</v>
      </c>
      <c r="E1889" s="88"/>
      <c r="F1889" s="78" t="s">
        <v>1341</v>
      </c>
      <c r="G1889" s="88"/>
      <c r="H1889" s="15">
        <v>1478</v>
      </c>
      <c r="I1889" s="213" t="s">
        <v>43</v>
      </c>
      <c r="J1889" s="202" t="str">
        <f>IF(ISBLANK(INDEX('Policy Characteristics'!D:D,MATCH($C1889,'Policy Characteristics'!$C:$C,0))),"",INDEX('Policy Characteristics'!D:D,MATCH($C1889,'Policy Characteristics'!$C:$C,0)))</f>
        <v>R&amp;D Capital Cost Reductions</v>
      </c>
      <c r="K1889" s="76" t="str">
        <f>IF(ISBLANK(INDEX('Policy Characteristics'!E:E,MATCH($C1889,'Policy Characteristics'!$C:$C,0))),"",INDEX('Policy Characteristics'!E:E,MATCH($C1889,'Policy Characteristics'!$C:$C,0)))</f>
        <v>RnD industry capital cost reduction</v>
      </c>
      <c r="L1889" s="205">
        <f>IF(ISBLANK(INDEX('Policy Characteristics'!F:F,MATCH($C1889,'Policy Characteristics'!$C:$C,0))),"",INDEX('Policy Characteristics'!F:F,MATCH($C1889,'Policy Characteristics'!$C:$C,0)))</f>
        <v>0</v>
      </c>
      <c r="M1889" s="205">
        <f>IF(ISBLANK(INDEX('Policy Characteristics'!G:G,MATCH($C1889,'Policy Characteristics'!$C:$C,0))),"",INDEX('Policy Characteristics'!G:G,MATCH($C1889,'Policy Characteristics'!$C:$C,0)))</f>
        <v>0.4</v>
      </c>
      <c r="N1889" s="205">
        <f>IF(ISBLANK(INDEX('Policy Characteristics'!H:H,MATCH($C1889,'Policy Characteristics'!$C:$C,0))),"",INDEX('Policy Characteristics'!H:H,MATCH($C1889,'Policy Characteristics'!$C:$C,0)))</f>
        <v>0.01</v>
      </c>
      <c r="O1889" s="76" t="str">
        <f>IF(ISBLANK(INDEX('Policy Characteristics'!I:I,MATCH($C1889,'Policy Characteristics'!$C:$C,0))),"",INDEX('Policy Characteristics'!I:I,MATCH($C1889,'Policy Characteristics'!$C:$C,0)))</f>
        <v>% reduction in cost</v>
      </c>
      <c r="P1889" s="7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76" t="str">
        <f>IF(ISBLANK(INDEX('Policy Characteristics'!K:K,MATCH($C1889,'Policy Characteristics'!$C:$C,0))),"",INDEX('Policy Characteristics'!K:K,MATCH($C1889,'Policy Characteristics'!$C:$C,0)))</f>
        <v>architectural-design.html#rnd</v>
      </c>
      <c r="R1889" s="76" t="str">
        <f>IF(ISBLANK(INDEX('Policy Characteristics'!L:L,MATCH($C1889,'Policy Characteristics'!$C:$C,0))),"",INDEX('Policy Characteristics'!L:L,MATCH($C1889,'Policy Characteristics'!$C:$C,0)))</f>
        <v>research-and-development.html</v>
      </c>
    </row>
    <row r="1890" spans="1:18" x14ac:dyDescent="0.25">
      <c r="A1890" s="76" t="str">
        <f>IF(ISBLANK(INDEX('Policy Characteristics'!A:A,MATCH($C1890,'Policy Characteristics'!$C:$C,0))),"",INDEX('Policy Characteristics'!A:A,MATCH($C1890,'Policy Characteristics'!$C:$C,0)))</f>
        <v>Research and Development</v>
      </c>
      <c r="B1890" s="200" t="str">
        <f>IF(ISBLANK(INDEX('Policy Characteristics'!B:B,MATCH($C1890,'Policy Characteristics'!$C:$C,0))),"",INDEX('Policy Characteristics'!B:B,MATCH($C1890,'Policy Characteristics'!$C:$C,0)))</f>
        <v>Capital Cost Reduction</v>
      </c>
      <c r="C1890" s="76" t="str">
        <f t="shared" si="59"/>
        <v>RnD Industry Capital Cost Perc Reduction</v>
      </c>
      <c r="D1890" t="s">
        <v>1317</v>
      </c>
      <c r="E1890" s="88"/>
      <c r="F1890" s="78" t="s">
        <v>1342</v>
      </c>
      <c r="G1890" s="88"/>
      <c r="H1890" s="15">
        <v>1479</v>
      </c>
      <c r="I1890" s="213" t="s">
        <v>43</v>
      </c>
      <c r="J1890" s="202" t="str">
        <f>IF(ISBLANK(INDEX('Policy Characteristics'!D:D,MATCH($C1890,'Policy Characteristics'!$C:$C,0))),"",INDEX('Policy Characteristics'!D:D,MATCH($C1890,'Policy Characteristics'!$C:$C,0)))</f>
        <v>R&amp;D Capital Cost Reductions</v>
      </c>
      <c r="K1890" s="76" t="str">
        <f>IF(ISBLANK(INDEX('Policy Characteristics'!E:E,MATCH($C1890,'Policy Characteristics'!$C:$C,0))),"",INDEX('Policy Characteristics'!E:E,MATCH($C1890,'Policy Characteristics'!$C:$C,0)))</f>
        <v>RnD industry capital cost reduction</v>
      </c>
      <c r="L1890" s="205">
        <f>IF(ISBLANK(INDEX('Policy Characteristics'!F:F,MATCH($C1890,'Policy Characteristics'!$C:$C,0))),"",INDEX('Policy Characteristics'!F:F,MATCH($C1890,'Policy Characteristics'!$C:$C,0)))</f>
        <v>0</v>
      </c>
      <c r="M1890" s="205">
        <f>IF(ISBLANK(INDEX('Policy Characteristics'!G:G,MATCH($C1890,'Policy Characteristics'!$C:$C,0))),"",INDEX('Policy Characteristics'!G:G,MATCH($C1890,'Policy Characteristics'!$C:$C,0)))</f>
        <v>0.4</v>
      </c>
      <c r="N1890" s="205">
        <f>IF(ISBLANK(INDEX('Policy Characteristics'!H:H,MATCH($C1890,'Policy Characteristics'!$C:$C,0))),"",INDEX('Policy Characteristics'!H:H,MATCH($C1890,'Policy Characteristics'!$C:$C,0)))</f>
        <v>0.01</v>
      </c>
      <c r="O1890" s="76" t="str">
        <f>IF(ISBLANK(INDEX('Policy Characteristics'!I:I,MATCH($C1890,'Policy Characteristics'!$C:$C,0))),"",INDEX('Policy Characteristics'!I:I,MATCH($C1890,'Policy Characteristics'!$C:$C,0)))</f>
        <v>% reduction in cost</v>
      </c>
      <c r="P1890" s="7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76" t="str">
        <f>IF(ISBLANK(INDEX('Policy Characteristics'!K:K,MATCH($C1890,'Policy Characteristics'!$C:$C,0))),"",INDEX('Policy Characteristics'!K:K,MATCH($C1890,'Policy Characteristics'!$C:$C,0)))</f>
        <v>architectural-design.html#rnd</v>
      </c>
      <c r="R1890" s="76" t="str">
        <f>IF(ISBLANK(INDEX('Policy Characteristics'!L:L,MATCH($C1890,'Policy Characteristics'!$C:$C,0))),"",INDEX('Policy Characteristics'!L:L,MATCH($C1890,'Policy Characteristics'!$C:$C,0)))</f>
        <v>research-and-development.html</v>
      </c>
    </row>
    <row r="1891" spans="1:18" x14ac:dyDescent="0.25">
      <c r="A1891" s="76" t="str">
        <f>IF(ISBLANK(INDEX('Policy Characteristics'!A:A,MATCH($C1891,'Policy Characteristics'!$C:$C,0))),"",INDEX('Policy Characteristics'!A:A,MATCH($C1891,'Policy Characteristics'!$C:$C,0)))</f>
        <v>Research and Development</v>
      </c>
      <c r="B1891" s="200" t="str">
        <f>IF(ISBLANK(INDEX('Policy Characteristics'!B:B,MATCH($C1891,'Policy Characteristics'!$C:$C,0))),"",INDEX('Policy Characteristics'!B:B,MATCH($C1891,'Policy Characteristics'!$C:$C,0)))</f>
        <v>Capital Cost Reduction</v>
      </c>
      <c r="C1891" s="76" t="str">
        <f t="shared" si="59"/>
        <v>RnD Industry Capital Cost Perc Reduction</v>
      </c>
      <c r="D1891" t="s">
        <v>1318</v>
      </c>
      <c r="E1891" s="88"/>
      <c r="F1891" s="78" t="s">
        <v>1343</v>
      </c>
      <c r="G1891" s="88"/>
      <c r="H1891" s="15">
        <v>1480</v>
      </c>
      <c r="I1891" s="213" t="s">
        <v>43</v>
      </c>
      <c r="J1891" s="202" t="str">
        <f>IF(ISBLANK(INDEX('Policy Characteristics'!D:D,MATCH($C1891,'Policy Characteristics'!$C:$C,0))),"",INDEX('Policy Characteristics'!D:D,MATCH($C1891,'Policy Characteristics'!$C:$C,0)))</f>
        <v>R&amp;D Capital Cost Reductions</v>
      </c>
      <c r="K1891" s="76" t="str">
        <f>IF(ISBLANK(INDEX('Policy Characteristics'!E:E,MATCH($C1891,'Policy Characteristics'!$C:$C,0))),"",INDEX('Policy Characteristics'!E:E,MATCH($C1891,'Policy Characteristics'!$C:$C,0)))</f>
        <v>RnD industry capital cost reduction</v>
      </c>
      <c r="L1891" s="205">
        <f>IF(ISBLANK(INDEX('Policy Characteristics'!F:F,MATCH($C1891,'Policy Characteristics'!$C:$C,0))),"",INDEX('Policy Characteristics'!F:F,MATCH($C1891,'Policy Characteristics'!$C:$C,0)))</f>
        <v>0</v>
      </c>
      <c r="M1891" s="205">
        <f>IF(ISBLANK(INDEX('Policy Characteristics'!G:G,MATCH($C1891,'Policy Characteristics'!$C:$C,0))),"",INDEX('Policy Characteristics'!G:G,MATCH($C1891,'Policy Characteristics'!$C:$C,0)))</f>
        <v>0.4</v>
      </c>
      <c r="N1891" s="205">
        <f>IF(ISBLANK(INDEX('Policy Characteristics'!H:H,MATCH($C1891,'Policy Characteristics'!$C:$C,0))),"",INDEX('Policy Characteristics'!H:H,MATCH($C1891,'Policy Characteristics'!$C:$C,0)))</f>
        <v>0.01</v>
      </c>
      <c r="O1891" s="76" t="str">
        <f>IF(ISBLANK(INDEX('Policy Characteristics'!I:I,MATCH($C1891,'Policy Characteristics'!$C:$C,0))),"",INDEX('Policy Characteristics'!I:I,MATCH($C1891,'Policy Characteristics'!$C:$C,0)))</f>
        <v>% reduction in cost</v>
      </c>
      <c r="P1891" s="7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76" t="str">
        <f>IF(ISBLANK(INDEX('Policy Characteristics'!K:K,MATCH($C1891,'Policy Characteristics'!$C:$C,0))),"",INDEX('Policy Characteristics'!K:K,MATCH($C1891,'Policy Characteristics'!$C:$C,0)))</f>
        <v>architectural-design.html#rnd</v>
      </c>
      <c r="R1891" s="76" t="str">
        <f>IF(ISBLANK(INDEX('Policy Characteristics'!L:L,MATCH($C1891,'Policy Characteristics'!$C:$C,0))),"",INDEX('Policy Characteristics'!L:L,MATCH($C1891,'Policy Characteristics'!$C:$C,0)))</f>
        <v>research-and-development.html</v>
      </c>
    </row>
    <row r="1892" spans="1:18" x14ac:dyDescent="0.25">
      <c r="A1892" s="76" t="str">
        <f>IF(ISBLANK(INDEX('Policy Characteristics'!A:A,MATCH($C1892,'Policy Characteristics'!$C:$C,0))),"",INDEX('Policy Characteristics'!A:A,MATCH($C1892,'Policy Characteristics'!$C:$C,0)))</f>
        <v>Research and Development</v>
      </c>
      <c r="B1892" s="200" t="str">
        <f>IF(ISBLANK(INDEX('Policy Characteristics'!B:B,MATCH($C1892,'Policy Characteristics'!$C:$C,0))),"",INDEX('Policy Characteristics'!B:B,MATCH($C1892,'Policy Characteristics'!$C:$C,0)))</f>
        <v>Capital Cost Reduction</v>
      </c>
      <c r="C1892" s="76" t="str">
        <f t="shared" si="59"/>
        <v>RnD Industry Capital Cost Perc Reduction</v>
      </c>
      <c r="D1892" t="s">
        <v>1319</v>
      </c>
      <c r="E1892" s="88"/>
      <c r="F1892" s="78" t="s">
        <v>1344</v>
      </c>
      <c r="G1892" s="88"/>
      <c r="H1892" s="15">
        <v>1481</v>
      </c>
      <c r="I1892" s="213" t="s">
        <v>43</v>
      </c>
      <c r="J1892" s="202" t="str">
        <f>IF(ISBLANK(INDEX('Policy Characteristics'!D:D,MATCH($C1892,'Policy Characteristics'!$C:$C,0))),"",INDEX('Policy Characteristics'!D:D,MATCH($C1892,'Policy Characteristics'!$C:$C,0)))</f>
        <v>R&amp;D Capital Cost Reductions</v>
      </c>
      <c r="K1892" s="76" t="str">
        <f>IF(ISBLANK(INDEX('Policy Characteristics'!E:E,MATCH($C1892,'Policy Characteristics'!$C:$C,0))),"",INDEX('Policy Characteristics'!E:E,MATCH($C1892,'Policy Characteristics'!$C:$C,0)))</f>
        <v>RnD industry capital cost reduction</v>
      </c>
      <c r="L1892" s="205">
        <f>IF(ISBLANK(INDEX('Policy Characteristics'!F:F,MATCH($C1892,'Policy Characteristics'!$C:$C,0))),"",INDEX('Policy Characteristics'!F:F,MATCH($C1892,'Policy Characteristics'!$C:$C,0)))</f>
        <v>0</v>
      </c>
      <c r="M1892" s="205">
        <f>IF(ISBLANK(INDEX('Policy Characteristics'!G:G,MATCH($C1892,'Policy Characteristics'!$C:$C,0))),"",INDEX('Policy Characteristics'!G:G,MATCH($C1892,'Policy Characteristics'!$C:$C,0)))</f>
        <v>0.4</v>
      </c>
      <c r="N1892" s="205">
        <f>IF(ISBLANK(INDEX('Policy Characteristics'!H:H,MATCH($C1892,'Policy Characteristics'!$C:$C,0))),"",INDEX('Policy Characteristics'!H:H,MATCH($C1892,'Policy Characteristics'!$C:$C,0)))</f>
        <v>0.01</v>
      </c>
      <c r="O1892" s="76" t="str">
        <f>IF(ISBLANK(INDEX('Policy Characteristics'!I:I,MATCH($C1892,'Policy Characteristics'!$C:$C,0))),"",INDEX('Policy Characteristics'!I:I,MATCH($C1892,'Policy Characteristics'!$C:$C,0)))</f>
        <v>% reduction in cost</v>
      </c>
      <c r="P1892" s="7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76" t="str">
        <f>IF(ISBLANK(INDEX('Policy Characteristics'!K:K,MATCH($C1892,'Policy Characteristics'!$C:$C,0))),"",INDEX('Policy Characteristics'!K:K,MATCH($C1892,'Policy Characteristics'!$C:$C,0)))</f>
        <v>architectural-design.html#rnd</v>
      </c>
      <c r="R1892" s="76" t="str">
        <f>IF(ISBLANK(INDEX('Policy Characteristics'!L:L,MATCH($C1892,'Policy Characteristics'!$C:$C,0))),"",INDEX('Policy Characteristics'!L:L,MATCH($C1892,'Policy Characteristics'!$C:$C,0)))</f>
        <v>research-and-development.html</v>
      </c>
    </row>
    <row r="1893" spans="1:18" x14ac:dyDescent="0.25">
      <c r="A1893" s="76" t="str">
        <f>IF(ISBLANK(INDEX('Policy Characteristics'!A:A,MATCH($C1893,'Policy Characteristics'!$C:$C,0))),"",INDEX('Policy Characteristics'!A:A,MATCH($C1893,'Policy Characteristics'!$C:$C,0)))</f>
        <v>Research and Development</v>
      </c>
      <c r="B1893" s="200" t="str">
        <f>IF(ISBLANK(INDEX('Policy Characteristics'!B:B,MATCH($C1893,'Policy Characteristics'!$C:$C,0))),"",INDEX('Policy Characteristics'!B:B,MATCH($C1893,'Policy Characteristics'!$C:$C,0)))</f>
        <v>Capital Cost Reduction</v>
      </c>
      <c r="C1893" s="76" t="str">
        <f t="shared" si="59"/>
        <v>RnD Industry Capital Cost Perc Reduction</v>
      </c>
      <c r="D1893" t="s">
        <v>1320</v>
      </c>
      <c r="E1893" s="88"/>
      <c r="F1893" s="78" t="s">
        <v>1345</v>
      </c>
      <c r="G1893" s="88"/>
      <c r="H1893" s="15">
        <v>1482</v>
      </c>
      <c r="I1893" s="213" t="s">
        <v>43</v>
      </c>
      <c r="J1893" s="202" t="str">
        <f>IF(ISBLANK(INDEX('Policy Characteristics'!D:D,MATCH($C1893,'Policy Characteristics'!$C:$C,0))),"",INDEX('Policy Characteristics'!D:D,MATCH($C1893,'Policy Characteristics'!$C:$C,0)))</f>
        <v>R&amp;D Capital Cost Reductions</v>
      </c>
      <c r="K1893" s="76" t="str">
        <f>IF(ISBLANK(INDEX('Policy Characteristics'!E:E,MATCH($C1893,'Policy Characteristics'!$C:$C,0))),"",INDEX('Policy Characteristics'!E:E,MATCH($C1893,'Policy Characteristics'!$C:$C,0)))</f>
        <v>RnD industry capital cost reduction</v>
      </c>
      <c r="L1893" s="205">
        <f>IF(ISBLANK(INDEX('Policy Characteristics'!F:F,MATCH($C1893,'Policy Characteristics'!$C:$C,0))),"",INDEX('Policy Characteristics'!F:F,MATCH($C1893,'Policy Characteristics'!$C:$C,0)))</f>
        <v>0</v>
      </c>
      <c r="M1893" s="205">
        <f>IF(ISBLANK(INDEX('Policy Characteristics'!G:G,MATCH($C1893,'Policy Characteristics'!$C:$C,0))),"",INDEX('Policy Characteristics'!G:G,MATCH($C1893,'Policy Characteristics'!$C:$C,0)))</f>
        <v>0.4</v>
      </c>
      <c r="N1893" s="205">
        <f>IF(ISBLANK(INDEX('Policy Characteristics'!H:H,MATCH($C1893,'Policy Characteristics'!$C:$C,0))),"",INDEX('Policy Characteristics'!H:H,MATCH($C1893,'Policy Characteristics'!$C:$C,0)))</f>
        <v>0.01</v>
      </c>
      <c r="O1893" s="76" t="str">
        <f>IF(ISBLANK(INDEX('Policy Characteristics'!I:I,MATCH($C1893,'Policy Characteristics'!$C:$C,0))),"",INDEX('Policy Characteristics'!I:I,MATCH($C1893,'Policy Characteristics'!$C:$C,0)))</f>
        <v>% reduction in cost</v>
      </c>
      <c r="P1893" s="7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76" t="str">
        <f>IF(ISBLANK(INDEX('Policy Characteristics'!K:K,MATCH($C1893,'Policy Characteristics'!$C:$C,0))),"",INDEX('Policy Characteristics'!K:K,MATCH($C1893,'Policy Characteristics'!$C:$C,0)))</f>
        <v>architectural-design.html#rnd</v>
      </c>
      <c r="R1893" s="76" t="str">
        <f>IF(ISBLANK(INDEX('Policy Characteristics'!L:L,MATCH($C1893,'Policy Characteristics'!$C:$C,0))),"",INDEX('Policy Characteristics'!L:L,MATCH($C1893,'Policy Characteristics'!$C:$C,0)))</f>
        <v>research-and-development.html</v>
      </c>
    </row>
    <row r="1894" spans="1:18" x14ac:dyDescent="0.25">
      <c r="A1894" s="76" t="str">
        <f>IF(ISBLANK(INDEX('Policy Characteristics'!A:A,MATCH($C1894,'Policy Characteristics'!$C:$C,0))),"",INDEX('Policy Characteristics'!A:A,MATCH($C1894,'Policy Characteristics'!$C:$C,0)))</f>
        <v>Research and Development</v>
      </c>
      <c r="B1894" s="200" t="str">
        <f>IF(ISBLANK(INDEX('Policy Characteristics'!B:B,MATCH($C1894,'Policy Characteristics'!$C:$C,0))),"",INDEX('Policy Characteristics'!B:B,MATCH($C1894,'Policy Characteristics'!$C:$C,0)))</f>
        <v>Capital Cost Reduction</v>
      </c>
      <c r="C1894" s="76" t="str">
        <f t="shared" si="59"/>
        <v>RnD Industry Capital Cost Perc Reduction</v>
      </c>
      <c r="D1894" t="s">
        <v>1321</v>
      </c>
      <c r="E1894" s="88"/>
      <c r="F1894" s="78" t="s">
        <v>1346</v>
      </c>
      <c r="G1894" s="88"/>
      <c r="H1894" s="15">
        <v>1483</v>
      </c>
      <c r="I1894" s="213" t="s">
        <v>43</v>
      </c>
      <c r="J1894" s="202" t="str">
        <f>IF(ISBLANK(INDEX('Policy Characteristics'!D:D,MATCH($C1894,'Policy Characteristics'!$C:$C,0))),"",INDEX('Policy Characteristics'!D:D,MATCH($C1894,'Policy Characteristics'!$C:$C,0)))</f>
        <v>R&amp;D Capital Cost Reductions</v>
      </c>
      <c r="K1894" s="76" t="str">
        <f>IF(ISBLANK(INDEX('Policy Characteristics'!E:E,MATCH($C1894,'Policy Characteristics'!$C:$C,0))),"",INDEX('Policy Characteristics'!E:E,MATCH($C1894,'Policy Characteristics'!$C:$C,0)))</f>
        <v>RnD industry capital cost reduction</v>
      </c>
      <c r="L1894" s="205">
        <f>IF(ISBLANK(INDEX('Policy Characteristics'!F:F,MATCH($C1894,'Policy Characteristics'!$C:$C,0))),"",INDEX('Policy Characteristics'!F:F,MATCH($C1894,'Policy Characteristics'!$C:$C,0)))</f>
        <v>0</v>
      </c>
      <c r="M1894" s="205">
        <f>IF(ISBLANK(INDEX('Policy Characteristics'!G:G,MATCH($C1894,'Policy Characteristics'!$C:$C,0))),"",INDEX('Policy Characteristics'!G:G,MATCH($C1894,'Policy Characteristics'!$C:$C,0)))</f>
        <v>0.4</v>
      </c>
      <c r="N1894" s="205">
        <f>IF(ISBLANK(INDEX('Policy Characteristics'!H:H,MATCH($C1894,'Policy Characteristics'!$C:$C,0))),"",INDEX('Policy Characteristics'!H:H,MATCH($C1894,'Policy Characteristics'!$C:$C,0)))</f>
        <v>0.01</v>
      </c>
      <c r="O1894" s="76" t="str">
        <f>IF(ISBLANK(INDEX('Policy Characteristics'!I:I,MATCH($C1894,'Policy Characteristics'!$C:$C,0))),"",INDEX('Policy Characteristics'!I:I,MATCH($C1894,'Policy Characteristics'!$C:$C,0)))</f>
        <v>% reduction in cost</v>
      </c>
      <c r="P1894" s="7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76" t="str">
        <f>IF(ISBLANK(INDEX('Policy Characteristics'!K:K,MATCH($C1894,'Policy Characteristics'!$C:$C,0))),"",INDEX('Policy Characteristics'!K:K,MATCH($C1894,'Policy Characteristics'!$C:$C,0)))</f>
        <v>architectural-design.html#rnd</v>
      </c>
      <c r="R1894" s="76" t="str">
        <f>IF(ISBLANK(INDEX('Policy Characteristics'!L:L,MATCH($C1894,'Policy Characteristics'!$C:$C,0))),"",INDEX('Policy Characteristics'!L:L,MATCH($C1894,'Policy Characteristics'!$C:$C,0)))</f>
        <v>research-and-development.html</v>
      </c>
    </row>
    <row r="1895" spans="1:18" x14ac:dyDescent="0.25">
      <c r="A1895" s="76" t="str">
        <f>IF(ISBLANK(INDEX('Policy Characteristics'!A:A,MATCH($C1895,'Policy Characteristics'!$C:$C,0))),"",INDEX('Policy Characteristics'!A:A,MATCH($C1895,'Policy Characteristics'!$C:$C,0)))</f>
        <v>Research and Development</v>
      </c>
      <c r="B1895" s="200" t="str">
        <f>IF(ISBLANK(INDEX('Policy Characteristics'!B:B,MATCH($C1895,'Policy Characteristics'!$C:$C,0))),"",INDEX('Policy Characteristics'!B:B,MATCH($C1895,'Policy Characteristics'!$C:$C,0)))</f>
        <v>Capital Cost Reduction</v>
      </c>
      <c r="C1895" s="76" t="str">
        <f t="shared" si="59"/>
        <v>RnD Industry Capital Cost Perc Reduction</v>
      </c>
      <c r="D1895" t="s">
        <v>1322</v>
      </c>
      <c r="E1895" s="88"/>
      <c r="F1895" s="78" t="s">
        <v>1347</v>
      </c>
      <c r="G1895" s="88"/>
      <c r="H1895" s="15">
        <v>1484</v>
      </c>
      <c r="I1895" s="213" t="s">
        <v>43</v>
      </c>
      <c r="J1895" s="202" t="str">
        <f>IF(ISBLANK(INDEX('Policy Characteristics'!D:D,MATCH($C1895,'Policy Characteristics'!$C:$C,0))),"",INDEX('Policy Characteristics'!D:D,MATCH($C1895,'Policy Characteristics'!$C:$C,0)))</f>
        <v>R&amp;D Capital Cost Reductions</v>
      </c>
      <c r="K1895" s="76" t="str">
        <f>IF(ISBLANK(INDEX('Policy Characteristics'!E:E,MATCH($C1895,'Policy Characteristics'!$C:$C,0))),"",INDEX('Policy Characteristics'!E:E,MATCH($C1895,'Policy Characteristics'!$C:$C,0)))</f>
        <v>RnD industry capital cost reduction</v>
      </c>
      <c r="L1895" s="205">
        <f>IF(ISBLANK(INDEX('Policy Characteristics'!F:F,MATCH($C1895,'Policy Characteristics'!$C:$C,0))),"",INDEX('Policy Characteristics'!F:F,MATCH($C1895,'Policy Characteristics'!$C:$C,0)))</f>
        <v>0</v>
      </c>
      <c r="M1895" s="205">
        <f>IF(ISBLANK(INDEX('Policy Characteristics'!G:G,MATCH($C1895,'Policy Characteristics'!$C:$C,0))),"",INDEX('Policy Characteristics'!G:G,MATCH($C1895,'Policy Characteristics'!$C:$C,0)))</f>
        <v>0.4</v>
      </c>
      <c r="N1895" s="205">
        <f>IF(ISBLANK(INDEX('Policy Characteristics'!H:H,MATCH($C1895,'Policy Characteristics'!$C:$C,0))),"",INDEX('Policy Characteristics'!H:H,MATCH($C1895,'Policy Characteristics'!$C:$C,0)))</f>
        <v>0.01</v>
      </c>
      <c r="O1895" s="76" t="str">
        <f>IF(ISBLANK(INDEX('Policy Characteristics'!I:I,MATCH($C1895,'Policy Characteristics'!$C:$C,0))),"",INDEX('Policy Characteristics'!I:I,MATCH($C1895,'Policy Characteristics'!$C:$C,0)))</f>
        <v>% reduction in cost</v>
      </c>
      <c r="P1895" s="7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76" t="str">
        <f>IF(ISBLANK(INDEX('Policy Characteristics'!K:K,MATCH($C1895,'Policy Characteristics'!$C:$C,0))),"",INDEX('Policy Characteristics'!K:K,MATCH($C1895,'Policy Characteristics'!$C:$C,0)))</f>
        <v>architectural-design.html#rnd</v>
      </c>
      <c r="R1895" s="76" t="str">
        <f>IF(ISBLANK(INDEX('Policy Characteristics'!L:L,MATCH($C1895,'Policy Characteristics'!$C:$C,0))),"",INDEX('Policy Characteristics'!L:L,MATCH($C1895,'Policy Characteristics'!$C:$C,0)))</f>
        <v>research-and-development.html</v>
      </c>
    </row>
    <row r="1896" spans="1:18" x14ac:dyDescent="0.25">
      <c r="A1896" s="76" t="str">
        <f>IF(ISBLANK(INDEX('Policy Characteristics'!A:A,MATCH($C1896,'Policy Characteristics'!$C:$C,0))),"",INDEX('Policy Characteristics'!A:A,MATCH($C1896,'Policy Characteristics'!$C:$C,0)))</f>
        <v>Research and Development</v>
      </c>
      <c r="B1896" s="200" t="str">
        <f>IF(ISBLANK(INDEX('Policy Characteristics'!B:B,MATCH($C1896,'Policy Characteristics'!$C:$C,0))),"",INDEX('Policy Characteristics'!B:B,MATCH($C1896,'Policy Characteristics'!$C:$C,0)))</f>
        <v>Capital Cost Reduction</v>
      </c>
      <c r="C1896" s="76" t="str">
        <f t="shared" si="59"/>
        <v>RnD Industry Capital Cost Perc Reduction</v>
      </c>
      <c r="D1896" t="s">
        <v>1323</v>
      </c>
      <c r="E1896" s="88"/>
      <c r="F1896" s="78" t="s">
        <v>1348</v>
      </c>
      <c r="G1896" s="88"/>
      <c r="H1896" s="15">
        <v>1485</v>
      </c>
      <c r="I1896" s="213" t="s">
        <v>43</v>
      </c>
      <c r="J1896" s="202" t="str">
        <f>IF(ISBLANK(INDEX('Policy Characteristics'!D:D,MATCH($C1896,'Policy Characteristics'!$C:$C,0))),"",INDEX('Policy Characteristics'!D:D,MATCH($C1896,'Policy Characteristics'!$C:$C,0)))</f>
        <v>R&amp;D Capital Cost Reductions</v>
      </c>
      <c r="K1896" s="76" t="str">
        <f>IF(ISBLANK(INDEX('Policy Characteristics'!E:E,MATCH($C1896,'Policy Characteristics'!$C:$C,0))),"",INDEX('Policy Characteristics'!E:E,MATCH($C1896,'Policy Characteristics'!$C:$C,0)))</f>
        <v>RnD industry capital cost reduction</v>
      </c>
      <c r="L1896" s="205">
        <f>IF(ISBLANK(INDEX('Policy Characteristics'!F:F,MATCH($C1896,'Policy Characteristics'!$C:$C,0))),"",INDEX('Policy Characteristics'!F:F,MATCH($C1896,'Policy Characteristics'!$C:$C,0)))</f>
        <v>0</v>
      </c>
      <c r="M1896" s="205">
        <f>IF(ISBLANK(INDEX('Policy Characteristics'!G:G,MATCH($C1896,'Policy Characteristics'!$C:$C,0))),"",INDEX('Policy Characteristics'!G:G,MATCH($C1896,'Policy Characteristics'!$C:$C,0)))</f>
        <v>0.4</v>
      </c>
      <c r="N1896" s="205">
        <f>IF(ISBLANK(INDEX('Policy Characteristics'!H:H,MATCH($C1896,'Policy Characteristics'!$C:$C,0))),"",INDEX('Policy Characteristics'!H:H,MATCH($C1896,'Policy Characteristics'!$C:$C,0)))</f>
        <v>0.01</v>
      </c>
      <c r="O1896" s="76" t="str">
        <f>IF(ISBLANK(INDEX('Policy Characteristics'!I:I,MATCH($C1896,'Policy Characteristics'!$C:$C,0))),"",INDEX('Policy Characteristics'!I:I,MATCH($C1896,'Policy Characteristics'!$C:$C,0)))</f>
        <v>% reduction in cost</v>
      </c>
      <c r="P1896" s="7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76" t="str">
        <f>IF(ISBLANK(INDEX('Policy Characteristics'!K:K,MATCH($C1896,'Policy Characteristics'!$C:$C,0))),"",INDEX('Policy Characteristics'!K:K,MATCH($C1896,'Policy Characteristics'!$C:$C,0)))</f>
        <v>architectural-design.html#rnd</v>
      </c>
      <c r="R1896" s="76" t="str">
        <f>IF(ISBLANK(INDEX('Policy Characteristics'!L:L,MATCH($C1896,'Policy Characteristics'!$C:$C,0))),"",INDEX('Policy Characteristics'!L:L,MATCH($C1896,'Policy Characteristics'!$C:$C,0)))</f>
        <v>research-and-development.html</v>
      </c>
    </row>
    <row r="1897" spans="1:18" x14ac:dyDescent="0.25">
      <c r="A1897" s="76" t="str">
        <f>IF(ISBLANK(INDEX('Policy Characteristics'!A:A,MATCH($C1897,'Policy Characteristics'!$C:$C,0))),"",INDEX('Policy Characteristics'!A:A,MATCH($C1897,'Policy Characteristics'!$C:$C,0)))</f>
        <v>Research and Development</v>
      </c>
      <c r="B1897" s="200" t="str">
        <f>IF(ISBLANK(INDEX('Policy Characteristics'!B:B,MATCH($C1897,'Policy Characteristics'!$C:$C,0))),"",INDEX('Policy Characteristics'!B:B,MATCH($C1897,'Policy Characteristics'!$C:$C,0)))</f>
        <v>Capital Cost Reduction</v>
      </c>
      <c r="C1897" s="76" t="str">
        <f t="shared" si="59"/>
        <v>RnD Industry Capital Cost Perc Reduction</v>
      </c>
      <c r="D1897" t="s">
        <v>1324</v>
      </c>
      <c r="E1897" s="88"/>
      <c r="F1897" s="78" t="s">
        <v>1349</v>
      </c>
      <c r="G1897" s="88"/>
      <c r="H1897" s="15">
        <v>1486</v>
      </c>
      <c r="I1897" s="213" t="s">
        <v>43</v>
      </c>
      <c r="J1897" s="202" t="str">
        <f>IF(ISBLANK(INDEX('Policy Characteristics'!D:D,MATCH($C1897,'Policy Characteristics'!$C:$C,0))),"",INDEX('Policy Characteristics'!D:D,MATCH($C1897,'Policy Characteristics'!$C:$C,0)))</f>
        <v>R&amp;D Capital Cost Reductions</v>
      </c>
      <c r="K1897" s="76" t="str">
        <f>IF(ISBLANK(INDEX('Policy Characteristics'!E:E,MATCH($C1897,'Policy Characteristics'!$C:$C,0))),"",INDEX('Policy Characteristics'!E:E,MATCH($C1897,'Policy Characteristics'!$C:$C,0)))</f>
        <v>RnD industry capital cost reduction</v>
      </c>
      <c r="L1897" s="205">
        <f>IF(ISBLANK(INDEX('Policy Characteristics'!F:F,MATCH($C1897,'Policy Characteristics'!$C:$C,0))),"",INDEX('Policy Characteristics'!F:F,MATCH($C1897,'Policy Characteristics'!$C:$C,0)))</f>
        <v>0</v>
      </c>
      <c r="M1897" s="205">
        <f>IF(ISBLANK(INDEX('Policy Characteristics'!G:G,MATCH($C1897,'Policy Characteristics'!$C:$C,0))),"",INDEX('Policy Characteristics'!G:G,MATCH($C1897,'Policy Characteristics'!$C:$C,0)))</f>
        <v>0.4</v>
      </c>
      <c r="N1897" s="205">
        <f>IF(ISBLANK(INDEX('Policy Characteristics'!H:H,MATCH($C1897,'Policy Characteristics'!$C:$C,0))),"",INDEX('Policy Characteristics'!H:H,MATCH($C1897,'Policy Characteristics'!$C:$C,0)))</f>
        <v>0.01</v>
      </c>
      <c r="O1897" s="76" t="str">
        <f>IF(ISBLANK(INDEX('Policy Characteristics'!I:I,MATCH($C1897,'Policy Characteristics'!$C:$C,0))),"",INDEX('Policy Characteristics'!I:I,MATCH($C1897,'Policy Characteristics'!$C:$C,0)))</f>
        <v>% reduction in cost</v>
      </c>
      <c r="P1897" s="7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76" t="str">
        <f>IF(ISBLANK(INDEX('Policy Characteristics'!K:K,MATCH($C1897,'Policy Characteristics'!$C:$C,0))),"",INDEX('Policy Characteristics'!K:K,MATCH($C1897,'Policy Characteristics'!$C:$C,0)))</f>
        <v>architectural-design.html#rnd</v>
      </c>
      <c r="R1897" s="76" t="str">
        <f>IF(ISBLANK(INDEX('Policy Characteristics'!L:L,MATCH($C1897,'Policy Characteristics'!$C:$C,0))),"",INDEX('Policy Characteristics'!L:L,MATCH($C1897,'Policy Characteristics'!$C:$C,0)))</f>
        <v>research-and-development.html</v>
      </c>
    </row>
    <row r="1898" spans="1:18" x14ac:dyDescent="0.25">
      <c r="A1898" s="76" t="str">
        <f>IF(ISBLANK(INDEX('Policy Characteristics'!A:A,MATCH($C1898,'Policy Characteristics'!$C:$C,0))),"",INDEX('Policy Characteristics'!A:A,MATCH($C1898,'Policy Characteristics'!$C:$C,0)))</f>
        <v>Research and Development</v>
      </c>
      <c r="B1898" s="200" t="str">
        <f>IF(ISBLANK(INDEX('Policy Characteristics'!B:B,MATCH($C1898,'Policy Characteristics'!$C:$C,0))),"",INDEX('Policy Characteristics'!B:B,MATCH($C1898,'Policy Characteristics'!$C:$C,0)))</f>
        <v>Capital Cost Reduction</v>
      </c>
      <c r="C1898" s="143" t="s">
        <v>290</v>
      </c>
      <c r="D1898" s="88" t="s">
        <v>491</v>
      </c>
      <c r="E1898" s="88"/>
      <c r="F1898" s="88" t="s">
        <v>468</v>
      </c>
      <c r="G1898" s="88"/>
      <c r="H1898" s="15">
        <v>108</v>
      </c>
      <c r="I1898" s="213" t="s">
        <v>43</v>
      </c>
      <c r="J1898" s="202" t="str">
        <f>IF(ISBLANK(INDEX('Policy Characteristics'!D:D,MATCH($C1898,'Policy Characteristics'!$C:$C,0))),"",INDEX('Policy Characteristics'!D:D,MATCH($C1898,'Policy Characteristics'!$C:$C,0)))</f>
        <v>R&amp;D Capital Cost Reductions</v>
      </c>
      <c r="K1898" s="76" t="str">
        <f>IF(ISBLANK(INDEX('Policy Characteristics'!E:E,MATCH($C1898,'Policy Characteristics'!$C:$C,0))),"",INDEX('Policy Characteristics'!E:E,MATCH($C1898,'Policy Characteristics'!$C:$C,0)))</f>
        <v>RnD transportation capital cost reduction</v>
      </c>
      <c r="L1898" s="205">
        <f>IF(ISBLANK(INDEX('Policy Characteristics'!F:F,MATCH($C1898,'Policy Characteristics'!$C:$C,0))),"",INDEX('Policy Characteristics'!F:F,MATCH($C1898,'Policy Characteristics'!$C:$C,0)))</f>
        <v>0</v>
      </c>
      <c r="M1898" s="205">
        <f>IF(ISBLANK(INDEX('Policy Characteristics'!G:G,MATCH($C1898,'Policy Characteristics'!$C:$C,0))),"",INDEX('Policy Characteristics'!G:G,MATCH($C1898,'Policy Characteristics'!$C:$C,0)))</f>
        <v>0.4</v>
      </c>
      <c r="N1898" s="205">
        <f>IF(ISBLANK(INDEX('Policy Characteristics'!H:H,MATCH($C1898,'Policy Characteristics'!$C:$C,0))),"",INDEX('Policy Characteristics'!H:H,MATCH($C1898,'Policy Characteristics'!$C:$C,0)))</f>
        <v>0.01</v>
      </c>
      <c r="O1898" s="76" t="str">
        <f>IF(ISBLANK(INDEX('Policy Characteristics'!I:I,MATCH($C1898,'Policy Characteristics'!$C:$C,0))),"",INDEX('Policy Characteristics'!I:I,MATCH($C1898,'Policy Characteristics'!$C:$C,0)))</f>
        <v>% reduction in cost</v>
      </c>
      <c r="P1898" s="7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76" t="str">
        <f>IF(ISBLANK(INDEX('Policy Characteristics'!K:K,MATCH($C1898,'Policy Characteristics'!$C:$C,0))),"",INDEX('Policy Characteristics'!K:K,MATCH($C1898,'Policy Characteristics'!$C:$C,0)))</f>
        <v>architectural-design.html#rnd</v>
      </c>
      <c r="R1898" s="76" t="str">
        <f>IF(ISBLANK(INDEX('Policy Characteristics'!L:L,MATCH($C1898,'Policy Characteristics'!$C:$C,0))),"",INDEX('Policy Characteristics'!L:L,MATCH($C1898,'Policy Characteristics'!$C:$C,0)))</f>
        <v>research-and-development.html</v>
      </c>
    </row>
    <row r="1899" spans="1:18" x14ac:dyDescent="0.25">
      <c r="A1899" s="76" t="str">
        <f>IF(ISBLANK(INDEX('Policy Characteristics'!A:A,MATCH($C1899,'Policy Characteristics'!$C:$C,0))),"",INDEX('Policy Characteristics'!A:A,MATCH($C1899,'Policy Characteristics'!$C:$C,0)))</f>
        <v>Research and Development</v>
      </c>
      <c r="B1899" s="200" t="str">
        <f>IF(ISBLANK(INDEX('Policy Characteristics'!B:B,MATCH($C1899,'Policy Characteristics'!$C:$C,0))),"",INDEX('Policy Characteristics'!B:B,MATCH($C1899,'Policy Characteristics'!$C:$C,0)))</f>
        <v>Capital Cost Reduction</v>
      </c>
      <c r="C1899" s="76" t="str">
        <f t="shared" ref="C1899:C1904" si="60">C$1898</f>
        <v>RnD Transportation Capital Cost Perc Reduction</v>
      </c>
      <c r="D1899" s="88" t="s">
        <v>492</v>
      </c>
      <c r="E1899" s="88"/>
      <c r="F1899" s="88" t="s">
        <v>469</v>
      </c>
      <c r="G1899" s="88"/>
      <c r="H1899" s="15">
        <v>109</v>
      </c>
      <c r="I1899" s="213" t="s">
        <v>43</v>
      </c>
      <c r="J1899" s="202" t="str">
        <f>IF(ISBLANK(INDEX('Policy Characteristics'!D:D,MATCH($C1899,'Policy Characteristics'!$C:$C,0))),"",INDEX('Policy Characteristics'!D:D,MATCH($C1899,'Policy Characteristics'!$C:$C,0)))</f>
        <v>R&amp;D Capital Cost Reductions</v>
      </c>
      <c r="K1899" s="76" t="str">
        <f>IF(ISBLANK(INDEX('Policy Characteristics'!E:E,MATCH($C1899,'Policy Characteristics'!$C:$C,0))),"",INDEX('Policy Characteristics'!E:E,MATCH($C1899,'Policy Characteristics'!$C:$C,0)))</f>
        <v>RnD transportation capital cost reduction</v>
      </c>
      <c r="L1899" s="205">
        <f>IF(ISBLANK(INDEX('Policy Characteristics'!F:F,MATCH($C1899,'Policy Characteristics'!$C:$C,0))),"",INDEX('Policy Characteristics'!F:F,MATCH($C1899,'Policy Characteristics'!$C:$C,0)))</f>
        <v>0</v>
      </c>
      <c r="M1899" s="205">
        <f>IF(ISBLANK(INDEX('Policy Characteristics'!G:G,MATCH($C1899,'Policy Characteristics'!$C:$C,0))),"",INDEX('Policy Characteristics'!G:G,MATCH($C1899,'Policy Characteristics'!$C:$C,0)))</f>
        <v>0.4</v>
      </c>
      <c r="N1899" s="205">
        <f>IF(ISBLANK(INDEX('Policy Characteristics'!H:H,MATCH($C1899,'Policy Characteristics'!$C:$C,0))),"",INDEX('Policy Characteristics'!H:H,MATCH($C1899,'Policy Characteristics'!$C:$C,0)))</f>
        <v>0.01</v>
      </c>
      <c r="O1899" s="76" t="str">
        <f>IF(ISBLANK(INDEX('Policy Characteristics'!I:I,MATCH($C1899,'Policy Characteristics'!$C:$C,0))),"",INDEX('Policy Characteristics'!I:I,MATCH($C1899,'Policy Characteristics'!$C:$C,0)))</f>
        <v>% reduction in cost</v>
      </c>
      <c r="P1899" s="7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76" t="str">
        <f>IF(ISBLANK(INDEX('Policy Characteristics'!K:K,MATCH($C1899,'Policy Characteristics'!$C:$C,0))),"",INDEX('Policy Characteristics'!K:K,MATCH($C1899,'Policy Characteristics'!$C:$C,0)))</f>
        <v>architectural-design.html#rnd</v>
      </c>
      <c r="R1899" s="76" t="str">
        <f>IF(ISBLANK(INDEX('Policy Characteristics'!L:L,MATCH($C1899,'Policy Characteristics'!$C:$C,0))),"",INDEX('Policy Characteristics'!L:L,MATCH($C1899,'Policy Characteristics'!$C:$C,0)))</f>
        <v>research-and-development.html</v>
      </c>
    </row>
    <row r="1900" spans="1:18" x14ac:dyDescent="0.25">
      <c r="A1900" s="76" t="str">
        <f>IF(ISBLANK(INDEX('Policy Characteristics'!A:A,MATCH($C1900,'Policy Characteristics'!$C:$C,0))),"",INDEX('Policy Characteristics'!A:A,MATCH($C1900,'Policy Characteristics'!$C:$C,0)))</f>
        <v>Research and Development</v>
      </c>
      <c r="B1900" s="200" t="str">
        <f>IF(ISBLANK(INDEX('Policy Characteristics'!B:B,MATCH($C1900,'Policy Characteristics'!$C:$C,0))),"",INDEX('Policy Characteristics'!B:B,MATCH($C1900,'Policy Characteristics'!$C:$C,0)))</f>
        <v>Capital Cost Reduction</v>
      </c>
      <c r="C1900" s="76" t="str">
        <f t="shared" si="60"/>
        <v>RnD Transportation Capital Cost Perc Reduction</v>
      </c>
      <c r="D1900" s="88" t="s">
        <v>493</v>
      </c>
      <c r="E1900" s="88"/>
      <c r="F1900" s="88" t="s">
        <v>470</v>
      </c>
      <c r="G1900" s="88"/>
      <c r="H1900" s="15">
        <v>110</v>
      </c>
      <c r="I1900" s="213" t="s">
        <v>43</v>
      </c>
      <c r="J1900" s="202" t="str">
        <f>IF(ISBLANK(INDEX('Policy Characteristics'!D:D,MATCH($C1900,'Policy Characteristics'!$C:$C,0))),"",INDEX('Policy Characteristics'!D:D,MATCH($C1900,'Policy Characteristics'!$C:$C,0)))</f>
        <v>R&amp;D Capital Cost Reductions</v>
      </c>
      <c r="K1900" s="76" t="str">
        <f>IF(ISBLANK(INDEX('Policy Characteristics'!E:E,MATCH($C1900,'Policy Characteristics'!$C:$C,0))),"",INDEX('Policy Characteristics'!E:E,MATCH($C1900,'Policy Characteristics'!$C:$C,0)))</f>
        <v>RnD transportation capital cost reduction</v>
      </c>
      <c r="L1900" s="205">
        <f>IF(ISBLANK(INDEX('Policy Characteristics'!F:F,MATCH($C1900,'Policy Characteristics'!$C:$C,0))),"",INDEX('Policy Characteristics'!F:F,MATCH($C1900,'Policy Characteristics'!$C:$C,0)))</f>
        <v>0</v>
      </c>
      <c r="M1900" s="205">
        <f>IF(ISBLANK(INDEX('Policy Characteristics'!G:G,MATCH($C1900,'Policy Characteristics'!$C:$C,0))),"",INDEX('Policy Characteristics'!G:G,MATCH($C1900,'Policy Characteristics'!$C:$C,0)))</f>
        <v>0.4</v>
      </c>
      <c r="N1900" s="205">
        <f>IF(ISBLANK(INDEX('Policy Characteristics'!H:H,MATCH($C1900,'Policy Characteristics'!$C:$C,0))),"",INDEX('Policy Characteristics'!H:H,MATCH($C1900,'Policy Characteristics'!$C:$C,0)))</f>
        <v>0.01</v>
      </c>
      <c r="O1900" s="76" t="str">
        <f>IF(ISBLANK(INDEX('Policy Characteristics'!I:I,MATCH($C1900,'Policy Characteristics'!$C:$C,0))),"",INDEX('Policy Characteristics'!I:I,MATCH($C1900,'Policy Characteristics'!$C:$C,0)))</f>
        <v>% reduction in cost</v>
      </c>
      <c r="P1900" s="7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76" t="str">
        <f>IF(ISBLANK(INDEX('Policy Characteristics'!K:K,MATCH($C1900,'Policy Characteristics'!$C:$C,0))),"",INDEX('Policy Characteristics'!K:K,MATCH($C1900,'Policy Characteristics'!$C:$C,0)))</f>
        <v>architectural-design.html#rnd</v>
      </c>
      <c r="R1900" s="76" t="str">
        <f>IF(ISBLANK(INDEX('Policy Characteristics'!L:L,MATCH($C1900,'Policy Characteristics'!$C:$C,0))),"",INDEX('Policy Characteristics'!L:L,MATCH($C1900,'Policy Characteristics'!$C:$C,0)))</f>
        <v>research-and-development.html</v>
      </c>
    </row>
    <row r="1901" spans="1:18" x14ac:dyDescent="0.25">
      <c r="A1901" s="76" t="str">
        <f>IF(ISBLANK(INDEX('Policy Characteristics'!A:A,MATCH($C1901,'Policy Characteristics'!$C:$C,0))),"",INDEX('Policy Characteristics'!A:A,MATCH($C1901,'Policy Characteristics'!$C:$C,0)))</f>
        <v>Research and Development</v>
      </c>
      <c r="B1901" s="200" t="str">
        <f>IF(ISBLANK(INDEX('Policy Characteristics'!B:B,MATCH($C1901,'Policy Characteristics'!$C:$C,0))),"",INDEX('Policy Characteristics'!B:B,MATCH($C1901,'Policy Characteristics'!$C:$C,0)))</f>
        <v>Capital Cost Reduction</v>
      </c>
      <c r="C1901" s="76" t="str">
        <f t="shared" si="60"/>
        <v>RnD Transportation Capital Cost Perc Reduction</v>
      </c>
      <c r="D1901" s="88" t="s">
        <v>494</v>
      </c>
      <c r="E1901" s="88"/>
      <c r="F1901" s="88" t="s">
        <v>471</v>
      </c>
      <c r="G1901" s="88"/>
      <c r="H1901" s="15">
        <v>111</v>
      </c>
      <c r="I1901" s="213" t="s">
        <v>43</v>
      </c>
      <c r="J1901" s="202" t="str">
        <f>IF(ISBLANK(INDEX('Policy Characteristics'!D:D,MATCH($C1901,'Policy Characteristics'!$C:$C,0))),"",INDEX('Policy Characteristics'!D:D,MATCH($C1901,'Policy Characteristics'!$C:$C,0)))</f>
        <v>R&amp;D Capital Cost Reductions</v>
      </c>
      <c r="K1901" s="76" t="str">
        <f>IF(ISBLANK(INDEX('Policy Characteristics'!E:E,MATCH($C1901,'Policy Characteristics'!$C:$C,0))),"",INDEX('Policy Characteristics'!E:E,MATCH($C1901,'Policy Characteristics'!$C:$C,0)))</f>
        <v>RnD transportation capital cost reduction</v>
      </c>
      <c r="L1901" s="205">
        <f>IF(ISBLANK(INDEX('Policy Characteristics'!F:F,MATCH($C1901,'Policy Characteristics'!$C:$C,0))),"",INDEX('Policy Characteristics'!F:F,MATCH($C1901,'Policy Characteristics'!$C:$C,0)))</f>
        <v>0</v>
      </c>
      <c r="M1901" s="205">
        <f>IF(ISBLANK(INDEX('Policy Characteristics'!G:G,MATCH($C1901,'Policy Characteristics'!$C:$C,0))),"",INDEX('Policy Characteristics'!G:G,MATCH($C1901,'Policy Characteristics'!$C:$C,0)))</f>
        <v>0.4</v>
      </c>
      <c r="N1901" s="205">
        <f>IF(ISBLANK(INDEX('Policy Characteristics'!H:H,MATCH($C1901,'Policy Characteristics'!$C:$C,0))),"",INDEX('Policy Characteristics'!H:H,MATCH($C1901,'Policy Characteristics'!$C:$C,0)))</f>
        <v>0.01</v>
      </c>
      <c r="O1901" s="76" t="str">
        <f>IF(ISBLANK(INDEX('Policy Characteristics'!I:I,MATCH($C1901,'Policy Characteristics'!$C:$C,0))),"",INDEX('Policy Characteristics'!I:I,MATCH($C1901,'Policy Characteristics'!$C:$C,0)))</f>
        <v>% reduction in cost</v>
      </c>
      <c r="P1901" s="7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76" t="str">
        <f>IF(ISBLANK(INDEX('Policy Characteristics'!K:K,MATCH($C1901,'Policy Characteristics'!$C:$C,0))),"",INDEX('Policy Characteristics'!K:K,MATCH($C1901,'Policy Characteristics'!$C:$C,0)))</f>
        <v>architectural-design.html#rnd</v>
      </c>
      <c r="R1901" s="76" t="str">
        <f>IF(ISBLANK(INDEX('Policy Characteristics'!L:L,MATCH($C1901,'Policy Characteristics'!$C:$C,0))),"",INDEX('Policy Characteristics'!L:L,MATCH($C1901,'Policy Characteristics'!$C:$C,0)))</f>
        <v>research-and-development.html</v>
      </c>
    </row>
    <row r="1902" spans="1:18" x14ac:dyDescent="0.25">
      <c r="A1902" s="76" t="str">
        <f>IF(ISBLANK(INDEX('Policy Characteristics'!A:A,MATCH($C1902,'Policy Characteristics'!$C:$C,0))),"",INDEX('Policy Characteristics'!A:A,MATCH($C1902,'Policy Characteristics'!$C:$C,0)))</f>
        <v>Research and Development</v>
      </c>
      <c r="B1902" s="200" t="str">
        <f>IF(ISBLANK(INDEX('Policy Characteristics'!B:B,MATCH($C1902,'Policy Characteristics'!$C:$C,0))),"",INDEX('Policy Characteristics'!B:B,MATCH($C1902,'Policy Characteristics'!$C:$C,0)))</f>
        <v>Capital Cost Reduction</v>
      </c>
      <c r="C1902" s="76" t="str">
        <f t="shared" si="60"/>
        <v>RnD Transportation Capital Cost Perc Reduction</v>
      </c>
      <c r="D1902" s="88" t="s">
        <v>495</v>
      </c>
      <c r="E1902" s="88"/>
      <c r="F1902" s="88" t="s">
        <v>472</v>
      </c>
      <c r="G1902" s="88"/>
      <c r="H1902" s="15">
        <v>112</v>
      </c>
      <c r="I1902" s="213" t="s">
        <v>43</v>
      </c>
      <c r="J1902" s="202" t="str">
        <f>IF(ISBLANK(INDEX('Policy Characteristics'!D:D,MATCH($C1902,'Policy Characteristics'!$C:$C,0))),"",INDEX('Policy Characteristics'!D:D,MATCH($C1902,'Policy Characteristics'!$C:$C,0)))</f>
        <v>R&amp;D Capital Cost Reductions</v>
      </c>
      <c r="K1902" s="76" t="str">
        <f>IF(ISBLANK(INDEX('Policy Characteristics'!E:E,MATCH($C1902,'Policy Characteristics'!$C:$C,0))),"",INDEX('Policy Characteristics'!E:E,MATCH($C1902,'Policy Characteristics'!$C:$C,0)))</f>
        <v>RnD transportation capital cost reduction</v>
      </c>
      <c r="L1902" s="205">
        <f>IF(ISBLANK(INDEX('Policy Characteristics'!F:F,MATCH($C1902,'Policy Characteristics'!$C:$C,0))),"",INDEX('Policy Characteristics'!F:F,MATCH($C1902,'Policy Characteristics'!$C:$C,0)))</f>
        <v>0</v>
      </c>
      <c r="M1902" s="205">
        <f>IF(ISBLANK(INDEX('Policy Characteristics'!G:G,MATCH($C1902,'Policy Characteristics'!$C:$C,0))),"",INDEX('Policy Characteristics'!G:G,MATCH($C1902,'Policy Characteristics'!$C:$C,0)))</f>
        <v>0.4</v>
      </c>
      <c r="N1902" s="205">
        <f>IF(ISBLANK(INDEX('Policy Characteristics'!H:H,MATCH($C1902,'Policy Characteristics'!$C:$C,0))),"",INDEX('Policy Characteristics'!H:H,MATCH($C1902,'Policy Characteristics'!$C:$C,0)))</f>
        <v>0.01</v>
      </c>
      <c r="O1902" s="76" t="str">
        <f>IF(ISBLANK(INDEX('Policy Characteristics'!I:I,MATCH($C1902,'Policy Characteristics'!$C:$C,0))),"",INDEX('Policy Characteristics'!I:I,MATCH($C1902,'Policy Characteristics'!$C:$C,0)))</f>
        <v>% reduction in cost</v>
      </c>
      <c r="P1902" s="7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76" t="str">
        <f>IF(ISBLANK(INDEX('Policy Characteristics'!K:K,MATCH($C1902,'Policy Characteristics'!$C:$C,0))),"",INDEX('Policy Characteristics'!K:K,MATCH($C1902,'Policy Characteristics'!$C:$C,0)))</f>
        <v>architectural-design.html#rnd</v>
      </c>
      <c r="R1902" s="76" t="str">
        <f>IF(ISBLANK(INDEX('Policy Characteristics'!L:L,MATCH($C1902,'Policy Characteristics'!$C:$C,0))),"",INDEX('Policy Characteristics'!L:L,MATCH($C1902,'Policy Characteristics'!$C:$C,0)))</f>
        <v>research-and-development.html</v>
      </c>
    </row>
    <row r="1903" spans="1:18" x14ac:dyDescent="0.25">
      <c r="A1903" s="76" t="str">
        <f>IF(ISBLANK(INDEX('Policy Characteristics'!A:A,MATCH($C1903,'Policy Characteristics'!$C:$C,0))),"",INDEX('Policy Characteristics'!A:A,MATCH($C1903,'Policy Characteristics'!$C:$C,0)))</f>
        <v>Research and Development</v>
      </c>
      <c r="B1903" s="200" t="str">
        <f>IF(ISBLANK(INDEX('Policy Characteristics'!B:B,MATCH($C1903,'Policy Characteristics'!$C:$C,0))),"",INDEX('Policy Characteristics'!B:B,MATCH($C1903,'Policy Characteristics'!$C:$C,0)))</f>
        <v>Capital Cost Reduction</v>
      </c>
      <c r="C1903" s="76" t="str">
        <f t="shared" si="60"/>
        <v>RnD Transportation Capital Cost Perc Reduction</v>
      </c>
      <c r="D1903" s="88" t="s">
        <v>749</v>
      </c>
      <c r="E1903" s="88"/>
      <c r="F1903" s="88" t="s">
        <v>1031</v>
      </c>
      <c r="G1903" s="88"/>
      <c r="H1903" s="15">
        <v>113</v>
      </c>
      <c r="I1903" s="213" t="s">
        <v>43</v>
      </c>
      <c r="J1903" s="202" t="str">
        <f>IF(ISBLANK(INDEX('Policy Characteristics'!D:D,MATCH($C1903,'Policy Characteristics'!$C:$C,0))),"",INDEX('Policy Characteristics'!D:D,MATCH($C1903,'Policy Characteristics'!$C:$C,0)))</f>
        <v>R&amp;D Capital Cost Reductions</v>
      </c>
      <c r="K1903" s="76" t="str">
        <f>IF(ISBLANK(INDEX('Policy Characteristics'!E:E,MATCH($C1903,'Policy Characteristics'!$C:$C,0))),"",INDEX('Policy Characteristics'!E:E,MATCH($C1903,'Policy Characteristics'!$C:$C,0)))</f>
        <v>RnD transportation capital cost reduction</v>
      </c>
      <c r="L1903" s="205">
        <f>IF(ISBLANK(INDEX('Policy Characteristics'!F:F,MATCH($C1903,'Policy Characteristics'!$C:$C,0))),"",INDEX('Policy Characteristics'!F:F,MATCH($C1903,'Policy Characteristics'!$C:$C,0)))</f>
        <v>0</v>
      </c>
      <c r="M1903" s="205">
        <f>IF(ISBLANK(INDEX('Policy Characteristics'!G:G,MATCH($C1903,'Policy Characteristics'!$C:$C,0))),"",INDEX('Policy Characteristics'!G:G,MATCH($C1903,'Policy Characteristics'!$C:$C,0)))</f>
        <v>0.4</v>
      </c>
      <c r="N1903" s="205">
        <f>IF(ISBLANK(INDEX('Policy Characteristics'!H:H,MATCH($C1903,'Policy Characteristics'!$C:$C,0))),"",INDEX('Policy Characteristics'!H:H,MATCH($C1903,'Policy Characteristics'!$C:$C,0)))</f>
        <v>0.01</v>
      </c>
      <c r="O1903" s="76" t="str">
        <f>IF(ISBLANK(INDEX('Policy Characteristics'!I:I,MATCH($C1903,'Policy Characteristics'!$C:$C,0))),"",INDEX('Policy Characteristics'!I:I,MATCH($C1903,'Policy Characteristics'!$C:$C,0)))</f>
        <v>% reduction in cost</v>
      </c>
      <c r="P1903" s="7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76" t="str">
        <f>IF(ISBLANK(INDEX('Policy Characteristics'!K:K,MATCH($C1903,'Policy Characteristics'!$C:$C,0))),"",INDEX('Policy Characteristics'!K:K,MATCH($C1903,'Policy Characteristics'!$C:$C,0)))</f>
        <v>architectural-design.html#rnd</v>
      </c>
      <c r="R1903" s="76" t="str">
        <f>IF(ISBLANK(INDEX('Policy Characteristics'!L:L,MATCH($C1903,'Policy Characteristics'!$C:$C,0))),"",INDEX('Policy Characteristics'!L:L,MATCH($C1903,'Policy Characteristics'!$C:$C,0)))</f>
        <v>research-and-development.html</v>
      </c>
    </row>
    <row r="1904" spans="1:18" x14ac:dyDescent="0.25">
      <c r="A1904" s="76" t="str">
        <f>IF(ISBLANK(INDEX('Policy Characteristics'!A:A,MATCH($C1904,'Policy Characteristics'!$C:$C,0))),"",INDEX('Policy Characteristics'!A:A,MATCH($C1904,'Policy Characteristics'!$C:$C,0)))</f>
        <v>Research and Development</v>
      </c>
      <c r="B1904" s="200" t="str">
        <f>IF(ISBLANK(INDEX('Policy Characteristics'!B:B,MATCH($C1904,'Policy Characteristics'!$C:$C,0))),"",INDEX('Policy Characteristics'!B:B,MATCH($C1904,'Policy Characteristics'!$C:$C,0)))</f>
        <v>Capital Cost Reduction</v>
      </c>
      <c r="C1904" s="76" t="str">
        <f t="shared" si="60"/>
        <v>RnD Transportation Capital Cost Perc Reduction</v>
      </c>
      <c r="D1904" s="88" t="s">
        <v>748</v>
      </c>
      <c r="E1904" s="88"/>
      <c r="F1904" s="88" t="s">
        <v>1032</v>
      </c>
      <c r="G1904" s="88"/>
      <c r="H1904" s="15">
        <v>523</v>
      </c>
      <c r="I1904" s="213" t="s">
        <v>43</v>
      </c>
      <c r="J1904" s="202" t="str">
        <f>IF(ISBLANK(INDEX('Policy Characteristics'!D:D,MATCH($C1904,'Policy Characteristics'!$C:$C,0))),"",INDEX('Policy Characteristics'!D:D,MATCH($C1904,'Policy Characteristics'!$C:$C,0)))</f>
        <v>R&amp;D Capital Cost Reductions</v>
      </c>
      <c r="K1904" s="76" t="str">
        <f>IF(ISBLANK(INDEX('Policy Characteristics'!E:E,MATCH($C1904,'Policy Characteristics'!$C:$C,0))),"",INDEX('Policy Characteristics'!E:E,MATCH($C1904,'Policy Characteristics'!$C:$C,0)))</f>
        <v>RnD transportation capital cost reduction</v>
      </c>
      <c r="L1904" s="205">
        <f>IF(ISBLANK(INDEX('Policy Characteristics'!F:F,MATCH($C1904,'Policy Characteristics'!$C:$C,0))),"",INDEX('Policy Characteristics'!F:F,MATCH($C1904,'Policy Characteristics'!$C:$C,0)))</f>
        <v>0</v>
      </c>
      <c r="M1904" s="205">
        <f>IF(ISBLANK(INDEX('Policy Characteristics'!G:G,MATCH($C1904,'Policy Characteristics'!$C:$C,0))),"",INDEX('Policy Characteristics'!G:G,MATCH($C1904,'Policy Characteristics'!$C:$C,0)))</f>
        <v>0.4</v>
      </c>
      <c r="N1904" s="205">
        <f>IF(ISBLANK(INDEX('Policy Characteristics'!H:H,MATCH($C1904,'Policy Characteristics'!$C:$C,0))),"",INDEX('Policy Characteristics'!H:H,MATCH($C1904,'Policy Characteristics'!$C:$C,0)))</f>
        <v>0.01</v>
      </c>
      <c r="O1904" s="76" t="str">
        <f>IF(ISBLANK(INDEX('Policy Characteristics'!I:I,MATCH($C1904,'Policy Characteristics'!$C:$C,0))),"",INDEX('Policy Characteristics'!I:I,MATCH($C1904,'Policy Characteristics'!$C:$C,0)))</f>
        <v>% reduction in cost</v>
      </c>
      <c r="P1904" s="7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76" t="str">
        <f>IF(ISBLANK(INDEX('Policy Characteristics'!K:K,MATCH($C1904,'Policy Characteristics'!$C:$C,0))),"",INDEX('Policy Characteristics'!K:K,MATCH($C1904,'Policy Characteristics'!$C:$C,0)))</f>
        <v>architectural-design.html#rnd</v>
      </c>
      <c r="R1904" s="76" t="str">
        <f>IF(ISBLANK(INDEX('Policy Characteristics'!L:L,MATCH($C1904,'Policy Characteristics'!$C:$C,0))),"",INDEX('Policy Characteristics'!L:L,MATCH($C1904,'Policy Characteristics'!$C:$C,0)))</f>
        <v>research-and-development.html</v>
      </c>
    </row>
    <row r="1905" spans="1:18" s="143" customFormat="1" x14ac:dyDescent="0.25">
      <c r="A1905" s="76" t="str">
        <f>IF(ISBLANK(INDEX('Policy Characteristics'!A:A,MATCH($C1905,'Policy Characteristics'!$C:$C,0))),"",INDEX('Policy Characteristics'!A:A,MATCH($C1905,'Policy Characteristics'!$C:$C,0)))</f>
        <v>Research and Development</v>
      </c>
      <c r="B1905" s="200" t="str">
        <f>IF(ISBLANK(INDEX('Policy Characteristics'!B:B,MATCH($C1905,'Policy Characteristics'!$C:$C,0))),"",INDEX('Policy Characteristics'!B:B,MATCH($C1905,'Policy Characteristics'!$C:$C,0)))</f>
        <v>Direct Air Capture</v>
      </c>
      <c r="C1905" s="143" t="s">
        <v>1042</v>
      </c>
      <c r="D1905" s="78"/>
      <c r="E1905" s="78"/>
      <c r="F1905" s="78"/>
      <c r="G1905" s="78"/>
      <c r="H1905" s="80">
        <v>525</v>
      </c>
      <c r="I1905" s="201" t="s">
        <v>43</v>
      </c>
      <c r="J1905" s="202" t="str">
        <f>IF(ISBLANK(INDEX('Policy Characteristics'!D:D,MATCH($C1905,'Policy Characteristics'!$C:$C,0))),"",INDEX('Policy Characteristics'!D:D,MATCH($C1905,'Policy Characteristics'!$C:$C,0)))</f>
        <v>Carbon Dioxide Removal</v>
      </c>
      <c r="K1905" s="76" t="str">
        <f>IF(ISBLANK(INDEX('Policy Characteristics'!E:E,MATCH($C1905,'Policy Characteristics'!$C:$C,0))),"",INDEX('Policy Characteristics'!E:E,MATCH($C1905,'Policy Characteristics'!$C:$C,0)))</f>
        <v>geoeng direct air capture</v>
      </c>
      <c r="L1905" s="205">
        <f>IF(ISBLANK(INDEX('Policy Characteristics'!F:F,MATCH($C1905,'Policy Characteristics'!$C:$C,0))),"",INDEX('Policy Characteristics'!F:F,MATCH($C1905,'Policy Characteristics'!$C:$C,0)))</f>
        <v>0</v>
      </c>
      <c r="M1905" s="205">
        <f>IF(ISBLANK(INDEX('Policy Characteristics'!G:G,MATCH($C1905,'Policy Characteristics'!$C:$C,0))),"",INDEX('Policy Characteristics'!G:G,MATCH($C1905,'Policy Characteristics'!$C:$C,0)))</f>
        <v>1</v>
      </c>
      <c r="N1905" s="205">
        <f>IF(ISBLANK(INDEX('Policy Characteristics'!H:H,MATCH($C1905,'Policy Characteristics'!$C:$C,0))),"",INDEX('Policy Characteristics'!H:H,MATCH($C1905,'Policy Characteristics'!$C:$C,0)))</f>
        <v>0.01</v>
      </c>
      <c r="O1905" s="76" t="str">
        <f>IF(ISBLANK(INDEX('Policy Characteristics'!I:I,MATCH($C1905,'Policy Characteristics'!$C:$C,0))),"",INDEX('Policy Characteristics'!I:I,MATCH($C1905,'Policy Characteristics'!$C:$C,0)))</f>
        <v>% of potential achieved</v>
      </c>
      <c r="P1905" s="76" t="str">
        <f>IF(ISBLANK(INDEX('Policy Characteristics'!J:J,MATCH($C1905,'Policy Characteristics'!$C:$C,0))),"",INDEX('Policy Characteristics'!J:J,MATCH($C1905,'Policy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905" s="76" t="str">
        <f>IF(ISBLANK(INDEX('Policy Characteristics'!K:K,MATCH($C1905,'Policy Characteristics'!$C:$C,0))),"",INDEX('Policy Characteristics'!K:K,MATCH($C1905,'Policy Characteristics'!$C:$C,0)))</f>
        <v>direct-air-capture.html#dac</v>
      </c>
      <c r="R1905" s="76" t="str">
        <f>IF(ISBLANK(INDEX('Policy Characteristics'!L:L,MATCH($C1905,'Policy Characteristics'!$C:$C,0))),"",INDEX('Policy Characteristics'!L:L,MATCH($C1905,'Policy Characteristics'!$C:$C,0)))</f>
        <v>direct-air-capture.html</v>
      </c>
    </row>
    <row r="1906" spans="1:18" s="143" customFormat="1" x14ac:dyDescent="0.25">
      <c r="A1906" s="76" t="str">
        <f>IF(ISBLANK(INDEX('Policy Characteristics'!A:A,MATCH($C1906,'Policy Characteristics'!$C:$C,0))),"",INDEX('Policy Characteristics'!A:A,MATCH($C1906,'Policy Characteristics'!$C:$C,0)))</f>
        <v>Research and Development</v>
      </c>
      <c r="B1906" s="200" t="str">
        <f>IF(ISBLANK(INDEX('Policy Characteristics'!B:B,MATCH($C1906,'Policy Characteristics'!$C:$C,0))),"",INDEX('Policy Characteristics'!B:B,MATCH($C1906,'Policy Characteristics'!$C:$C,0)))</f>
        <v>Enhanced Rock Weathering</v>
      </c>
      <c r="C1906" s="143" t="s">
        <v>1880</v>
      </c>
      <c r="D1906" s="78"/>
      <c r="E1906" s="78"/>
      <c r="F1906" s="78"/>
      <c r="G1906" s="78"/>
      <c r="H1906" s="80">
        <v>2313</v>
      </c>
      <c r="I1906" s="201" t="s">
        <v>43</v>
      </c>
      <c r="J1906" s="202" t="str">
        <f>IF(ISBLANK(INDEX('Policy Characteristics'!D:D,MATCH($C1906,'Policy Characteristics'!$C:$C,0))),"",INDEX('Policy Characteristics'!D:D,MATCH($C1906,'Policy Characteristics'!$C:$C,0)))</f>
        <v>Carbon Dioxide Removal</v>
      </c>
      <c r="K1906" s="76" t="str">
        <f>IF(ISBLANK(INDEX('Policy Characteristics'!E:E,MATCH($C1906,'Policy Characteristics'!$C:$C,0))),"",INDEX('Policy Characteristics'!E:E,MATCH($C1906,'Policy Characteristics'!$C:$C,0)))</f>
        <v>geoeng enhanced rock weathering</v>
      </c>
      <c r="L1906" s="205">
        <f>IF(ISBLANK(INDEX('Policy Characteristics'!F:F,MATCH($C1906,'Policy Characteristics'!$C:$C,0))),"",INDEX('Policy Characteristics'!F:F,MATCH($C1906,'Policy Characteristics'!$C:$C,0)))</f>
        <v>0</v>
      </c>
      <c r="M1906" s="205">
        <f>IF(ISBLANK(INDEX('Policy Characteristics'!G:G,MATCH($C1906,'Policy Characteristics'!$C:$C,0))),"",INDEX('Policy Characteristics'!G:G,MATCH($C1906,'Policy Characteristics'!$C:$C,0)))</f>
        <v>1</v>
      </c>
      <c r="N1906" s="205">
        <f>IF(ISBLANK(INDEX('Policy Characteristics'!H:H,MATCH($C1906,'Policy Characteristics'!$C:$C,0))),"",INDEX('Policy Characteristics'!H:H,MATCH($C1906,'Policy Characteristics'!$C:$C,0)))</f>
        <v>0.01</v>
      </c>
      <c r="O1906" s="76" t="str">
        <f>IF(ISBLANK(INDEX('Policy Characteristics'!I:I,MATCH($C1906,'Policy Characteristics'!$C:$C,0))),"",INDEX('Policy Characteristics'!I:I,MATCH($C1906,'Policy Characteristics'!$C:$C,0)))</f>
        <v>% of potential achieved</v>
      </c>
      <c r="P1906" s="76" t="str">
        <f>IF(ISBLANK(INDEX('Policy Characteristics'!J:J,MATCH($C1906,'Policy Characteristics'!$C:$C,0))),"",INDEX('Policy Characteristics'!J:J,MATCH($C1906,'Policy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906" s="76" t="str">
        <f>IF(ISBLANK(INDEX('Policy Characteristics'!K:K,MATCH($C1906,'Policy Characteristics'!$C:$C,0))),"",INDEX('Policy Characteristics'!K:K,MATCH($C1906,'Policy Characteristics'!$C:$C,0)))</f>
        <v/>
      </c>
      <c r="R1906" s="76" t="str">
        <f>IF(ISBLANK(INDEX('Policy Characteristics'!L:L,MATCH($C1906,'Policy Characteristics'!$C:$C,0))),"",INDEX('Policy Characteristics'!L:L,MATCH($C1906,'Policy Characteristics'!$C:$C,0)))</f>
        <v/>
      </c>
    </row>
    <row r="1907" spans="1:18" x14ac:dyDescent="0.25">
      <c r="A1907" s="76" t="str">
        <f>IF(ISBLANK(INDEX('Policy Characteristics'!A:A,MATCH($C1907,'Policy Characteristics'!$C:$C,0))),"",INDEX('Policy Characteristics'!A:A,MATCH($C1907,'Policy Characteristics'!$C:$C,0)))</f>
        <v>Research and Development</v>
      </c>
      <c r="B1907" s="200" t="str">
        <f>IF(ISBLANK(INDEX('Policy Characteristics'!B:B,MATCH($C1907,'Policy Characteristics'!$C:$C,0))),"",INDEX('Policy Characteristics'!B:B,MATCH($C1907,'Policy Characteristics'!$C:$C,0)))</f>
        <v>Fuel Use Reduction</v>
      </c>
      <c r="C1907" t="s">
        <v>291</v>
      </c>
      <c r="D1907" s="88" t="s">
        <v>114</v>
      </c>
      <c r="E1907" s="88"/>
      <c r="F1907" s="88" t="s">
        <v>313</v>
      </c>
      <c r="G1907" s="88"/>
      <c r="H1907" s="15">
        <v>114</v>
      </c>
      <c r="I1907" s="213" t="s">
        <v>43</v>
      </c>
      <c r="J1907" s="202" t="str">
        <f>IF(ISBLANK(INDEX('Policy Characteristics'!D:D,MATCH($C1907,'Policy Characteristics'!$C:$C,0))),"",INDEX('Policy Characteristics'!D:D,MATCH($C1907,'Policy Characteristics'!$C:$C,0)))</f>
        <v>R&amp;D Fuel Use Reductions</v>
      </c>
      <c r="K1907" s="76" t="str">
        <f>IF(ISBLANK(INDEX('Policy Characteristics'!E:E,MATCH($C1907,'Policy Characteristics'!$C:$C,0))),"",INDEX('Policy Characteristics'!E:E,MATCH($C1907,'Policy Characteristics'!$C:$C,0)))</f>
        <v>RnD building fuel use reduction</v>
      </c>
      <c r="L1907" s="205">
        <f>IF(ISBLANK(INDEX('Policy Characteristics'!F:F,MATCH($C1907,'Policy Characteristics'!$C:$C,0))),"",INDEX('Policy Characteristics'!F:F,MATCH($C1907,'Policy Characteristics'!$C:$C,0)))</f>
        <v>0</v>
      </c>
      <c r="M1907" s="205">
        <f>IF(ISBLANK(INDEX('Policy Characteristics'!G:G,MATCH($C1907,'Policy Characteristics'!$C:$C,0))),"",INDEX('Policy Characteristics'!G:G,MATCH($C1907,'Policy Characteristics'!$C:$C,0)))</f>
        <v>0.4</v>
      </c>
      <c r="N1907" s="205">
        <f>IF(ISBLANK(INDEX('Policy Characteristics'!H:H,MATCH($C1907,'Policy Characteristics'!$C:$C,0))),"",INDEX('Policy Characteristics'!H:H,MATCH($C1907,'Policy Characteristics'!$C:$C,0)))</f>
        <v>0.01</v>
      </c>
      <c r="O1907" s="76" t="str">
        <f>IF(ISBLANK(INDEX('Policy Characteristics'!I:I,MATCH($C1907,'Policy Characteristics'!$C:$C,0))),"",INDEX('Policy Characteristics'!I:I,MATCH($C1907,'Policy Characteristics'!$C:$C,0)))</f>
        <v>% reduction in fuel use</v>
      </c>
      <c r="P1907" s="76" t="str">
        <f>IF(ISBLANK(INDEX('Policy Characteristics'!J:J,MATCH($C1907,'Policy Characteristics'!$C:$C,0))),"",INDEX('Policy Characteristics'!J:J,MATCH($C1907,'Policy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76" t="str">
        <f>IF(ISBLANK(INDEX('Policy Characteristics'!K:K,MATCH($C1907,'Policy Characteristics'!$C:$C,0))),"",INDEX('Policy Characteristics'!K:K,MATCH($C1907,'Policy Characteristics'!$C:$C,0)))</f>
        <v>architectural-design.html#rnd</v>
      </c>
      <c r="R1907" s="76" t="str">
        <f>IF(ISBLANK(INDEX('Policy Characteristics'!L:L,MATCH($C1907,'Policy Characteristics'!$C:$C,0))),"",INDEX('Policy Characteristics'!L:L,MATCH($C1907,'Policy Characteristics'!$C:$C,0)))</f>
        <v>research-and-development.html</v>
      </c>
    </row>
    <row r="1908" spans="1:18" x14ac:dyDescent="0.25">
      <c r="A1908" s="76" t="str">
        <f>IF(ISBLANK(INDEX('Policy Characteristics'!A:A,MATCH($C1908,'Policy Characteristics'!$C:$C,0))),"",INDEX('Policy Characteristics'!A:A,MATCH($C1908,'Policy Characteristics'!$C:$C,0)))</f>
        <v>Research and Development</v>
      </c>
      <c r="B1908" s="200" t="str">
        <f>IF(ISBLANK(INDEX('Policy Characteristics'!B:B,MATCH($C1908,'Policy Characteristics'!$C:$C,0))),"",INDEX('Policy Characteristics'!B:B,MATCH($C1908,'Policy Characteristics'!$C:$C,0)))</f>
        <v>Fuel Use Reduction</v>
      </c>
      <c r="C1908" s="76" t="str">
        <f t="shared" ref="C1908:C1912" si="61">C$1907</f>
        <v>RnD Building Fuel Use Perc Reduction</v>
      </c>
      <c r="D1908" s="88" t="s">
        <v>115</v>
      </c>
      <c r="E1908" s="88"/>
      <c r="F1908" s="88" t="s">
        <v>314</v>
      </c>
      <c r="G1908" s="88"/>
      <c r="H1908" s="15">
        <v>115</v>
      </c>
      <c r="I1908" s="213" t="s">
        <v>43</v>
      </c>
      <c r="J1908" s="202" t="str">
        <f>IF(ISBLANK(INDEX('Policy Characteristics'!D:D,MATCH($C1908,'Policy Characteristics'!$C:$C,0))),"",INDEX('Policy Characteristics'!D:D,MATCH($C1908,'Policy Characteristics'!$C:$C,0)))</f>
        <v>R&amp;D Fuel Use Reductions</v>
      </c>
      <c r="K1908" s="76" t="str">
        <f>IF(ISBLANK(INDEX('Policy Characteristics'!E:E,MATCH($C1908,'Policy Characteristics'!$C:$C,0))),"",INDEX('Policy Characteristics'!E:E,MATCH($C1908,'Policy Characteristics'!$C:$C,0)))</f>
        <v>RnD building fuel use reduction</v>
      </c>
      <c r="L1908" s="205">
        <f>IF(ISBLANK(INDEX('Policy Characteristics'!F:F,MATCH($C1908,'Policy Characteristics'!$C:$C,0))),"",INDEX('Policy Characteristics'!F:F,MATCH($C1908,'Policy Characteristics'!$C:$C,0)))</f>
        <v>0</v>
      </c>
      <c r="M1908" s="205">
        <f>IF(ISBLANK(INDEX('Policy Characteristics'!G:G,MATCH($C1908,'Policy Characteristics'!$C:$C,0))),"",INDEX('Policy Characteristics'!G:G,MATCH($C1908,'Policy Characteristics'!$C:$C,0)))</f>
        <v>0.4</v>
      </c>
      <c r="N1908" s="205">
        <f>IF(ISBLANK(INDEX('Policy Characteristics'!H:H,MATCH($C1908,'Policy Characteristics'!$C:$C,0))),"",INDEX('Policy Characteristics'!H:H,MATCH($C1908,'Policy Characteristics'!$C:$C,0)))</f>
        <v>0.01</v>
      </c>
      <c r="O1908" s="76" t="str">
        <f>IF(ISBLANK(INDEX('Policy Characteristics'!I:I,MATCH($C1908,'Policy Characteristics'!$C:$C,0))),"",INDEX('Policy Characteristics'!I:I,MATCH($C1908,'Policy Characteristics'!$C:$C,0)))</f>
        <v>% reduction in fuel use</v>
      </c>
      <c r="P1908" s="76" t="str">
        <f>IF(ISBLANK(INDEX('Policy Characteristics'!J:J,MATCH($C1908,'Policy Characteristics'!$C:$C,0))),"",INDEX('Policy Characteristics'!J:J,MATCH($C1908,'Policy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76" t="str">
        <f>IF(ISBLANK(INDEX('Policy Characteristics'!K:K,MATCH($C1908,'Policy Characteristics'!$C:$C,0))),"",INDEX('Policy Characteristics'!K:K,MATCH($C1908,'Policy Characteristics'!$C:$C,0)))</f>
        <v>architectural-design.html#rnd</v>
      </c>
      <c r="R1908" s="76" t="str">
        <f>IF(ISBLANK(INDEX('Policy Characteristics'!L:L,MATCH($C1908,'Policy Characteristics'!$C:$C,0))),"",INDEX('Policy Characteristics'!L:L,MATCH($C1908,'Policy Characteristics'!$C:$C,0)))</f>
        <v>research-and-development.html</v>
      </c>
    </row>
    <row r="1909" spans="1:18" x14ac:dyDescent="0.25">
      <c r="A1909" s="76" t="str">
        <f>IF(ISBLANK(INDEX('Policy Characteristics'!A:A,MATCH($C1909,'Policy Characteristics'!$C:$C,0))),"",INDEX('Policy Characteristics'!A:A,MATCH($C1909,'Policy Characteristics'!$C:$C,0)))</f>
        <v>Research and Development</v>
      </c>
      <c r="B1909" s="200" t="str">
        <f>IF(ISBLANK(INDEX('Policy Characteristics'!B:B,MATCH($C1909,'Policy Characteristics'!$C:$C,0))),"",INDEX('Policy Characteristics'!B:B,MATCH($C1909,'Policy Characteristics'!$C:$C,0)))</f>
        <v>Fuel Use Reduction</v>
      </c>
      <c r="C1909" s="76" t="str">
        <f t="shared" si="61"/>
        <v>RnD Building Fuel Use Perc Reduction</v>
      </c>
      <c r="D1909" s="88" t="s">
        <v>116</v>
      </c>
      <c r="E1909" s="88"/>
      <c r="F1909" s="88" t="s">
        <v>315</v>
      </c>
      <c r="G1909" s="88"/>
      <c r="H1909" s="15">
        <v>750</v>
      </c>
      <c r="I1909" s="213" t="s">
        <v>44</v>
      </c>
      <c r="J1909" s="202" t="str">
        <f>IF(ISBLANK(INDEX('Policy Characteristics'!D:D,MATCH($C1909,'Policy Characteristics'!$C:$C,0))),"",INDEX('Policy Characteristics'!D:D,MATCH($C1909,'Policy Characteristics'!$C:$C,0)))</f>
        <v>R&amp;D Fuel Use Reductions</v>
      </c>
      <c r="K1909" s="76" t="str">
        <f>IF(ISBLANK(INDEX('Policy Characteristics'!E:E,MATCH($C1909,'Policy Characteristics'!$C:$C,0))),"",INDEX('Policy Characteristics'!E:E,MATCH($C1909,'Policy Characteristics'!$C:$C,0)))</f>
        <v>RnD building fuel use reduction</v>
      </c>
      <c r="L1909" s="205">
        <f>IF(ISBLANK(INDEX('Policy Characteristics'!F:F,MATCH($C1909,'Policy Characteristics'!$C:$C,0))),"",INDEX('Policy Characteristics'!F:F,MATCH($C1909,'Policy Characteristics'!$C:$C,0)))</f>
        <v>0</v>
      </c>
      <c r="M1909" s="205">
        <f>IF(ISBLANK(INDEX('Policy Characteristics'!G:G,MATCH($C1909,'Policy Characteristics'!$C:$C,0))),"",INDEX('Policy Characteristics'!G:G,MATCH($C1909,'Policy Characteristics'!$C:$C,0)))</f>
        <v>0.4</v>
      </c>
      <c r="N1909" s="205">
        <f>IF(ISBLANK(INDEX('Policy Characteristics'!H:H,MATCH($C1909,'Policy Characteristics'!$C:$C,0))),"",INDEX('Policy Characteristics'!H:H,MATCH($C1909,'Policy Characteristics'!$C:$C,0)))</f>
        <v>0.01</v>
      </c>
      <c r="O1909" s="76" t="str">
        <f>IF(ISBLANK(INDEX('Policy Characteristics'!I:I,MATCH($C1909,'Policy Characteristics'!$C:$C,0))),"",INDEX('Policy Characteristics'!I:I,MATCH($C1909,'Policy Characteristics'!$C:$C,0)))</f>
        <v>% reduction in fuel use</v>
      </c>
      <c r="P1909" s="76" t="str">
        <f>IF(ISBLANK(INDEX('Policy Characteristics'!J:J,MATCH($C1909,'Policy Characteristics'!$C:$C,0))),"",INDEX('Policy Characteristics'!J:J,MATCH($C1909,'Policy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76" t="str">
        <f>IF(ISBLANK(INDEX('Policy Characteristics'!K:K,MATCH($C1909,'Policy Characteristics'!$C:$C,0))),"",INDEX('Policy Characteristics'!K:K,MATCH($C1909,'Policy Characteristics'!$C:$C,0)))</f>
        <v>architectural-design.html#rnd</v>
      </c>
      <c r="R1909" s="76" t="str">
        <f>IF(ISBLANK(INDEX('Policy Characteristics'!L:L,MATCH($C1909,'Policy Characteristics'!$C:$C,0))),"",INDEX('Policy Characteristics'!L:L,MATCH($C1909,'Policy Characteristics'!$C:$C,0)))</f>
        <v>research-and-development.html</v>
      </c>
    </row>
    <row r="1910" spans="1:18" x14ac:dyDescent="0.25">
      <c r="A1910" s="76" t="str">
        <f>IF(ISBLANK(INDEX('Policy Characteristics'!A:A,MATCH($C1910,'Policy Characteristics'!$C:$C,0))),"",INDEX('Policy Characteristics'!A:A,MATCH($C1910,'Policy Characteristics'!$C:$C,0)))</f>
        <v>Research and Development</v>
      </c>
      <c r="B1910" s="200" t="str">
        <f>IF(ISBLANK(INDEX('Policy Characteristics'!B:B,MATCH($C1910,'Policy Characteristics'!$C:$C,0))),"",INDEX('Policy Characteristics'!B:B,MATCH($C1910,'Policy Characteristics'!$C:$C,0)))</f>
        <v>Fuel Use Reduction</v>
      </c>
      <c r="C1910" s="76" t="str">
        <f t="shared" si="61"/>
        <v>RnD Building Fuel Use Perc Reduction</v>
      </c>
      <c r="D1910" s="88" t="s">
        <v>117</v>
      </c>
      <c r="E1910" s="88"/>
      <c r="F1910" s="88" t="s">
        <v>316</v>
      </c>
      <c r="G1910" s="88"/>
      <c r="H1910" s="15">
        <v>117</v>
      </c>
      <c r="I1910" s="213" t="s">
        <v>43</v>
      </c>
      <c r="J1910" s="202" t="str">
        <f>IF(ISBLANK(INDEX('Policy Characteristics'!D:D,MATCH($C1910,'Policy Characteristics'!$C:$C,0))),"",INDEX('Policy Characteristics'!D:D,MATCH($C1910,'Policy Characteristics'!$C:$C,0)))</f>
        <v>R&amp;D Fuel Use Reductions</v>
      </c>
      <c r="K1910" s="76" t="str">
        <f>IF(ISBLANK(INDEX('Policy Characteristics'!E:E,MATCH($C1910,'Policy Characteristics'!$C:$C,0))),"",INDEX('Policy Characteristics'!E:E,MATCH($C1910,'Policy Characteristics'!$C:$C,0)))</f>
        <v>RnD building fuel use reduction</v>
      </c>
      <c r="L1910" s="205">
        <f>IF(ISBLANK(INDEX('Policy Characteristics'!F:F,MATCH($C1910,'Policy Characteristics'!$C:$C,0))),"",INDEX('Policy Characteristics'!F:F,MATCH($C1910,'Policy Characteristics'!$C:$C,0)))</f>
        <v>0</v>
      </c>
      <c r="M1910" s="205">
        <f>IF(ISBLANK(INDEX('Policy Characteristics'!G:G,MATCH($C1910,'Policy Characteristics'!$C:$C,0))),"",INDEX('Policy Characteristics'!G:G,MATCH($C1910,'Policy Characteristics'!$C:$C,0)))</f>
        <v>0.4</v>
      </c>
      <c r="N1910" s="205">
        <f>IF(ISBLANK(INDEX('Policy Characteristics'!H:H,MATCH($C1910,'Policy Characteristics'!$C:$C,0))),"",INDEX('Policy Characteristics'!H:H,MATCH($C1910,'Policy Characteristics'!$C:$C,0)))</f>
        <v>0.01</v>
      </c>
      <c r="O1910" s="76" t="str">
        <f>IF(ISBLANK(INDEX('Policy Characteristics'!I:I,MATCH($C1910,'Policy Characteristics'!$C:$C,0))),"",INDEX('Policy Characteristics'!I:I,MATCH($C1910,'Policy Characteristics'!$C:$C,0)))</f>
        <v>% reduction in fuel use</v>
      </c>
      <c r="P1910" s="76" t="str">
        <f>IF(ISBLANK(INDEX('Policy Characteristics'!J:J,MATCH($C1910,'Policy Characteristics'!$C:$C,0))),"",INDEX('Policy Characteristics'!J:J,MATCH($C1910,'Policy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76" t="str">
        <f>IF(ISBLANK(INDEX('Policy Characteristics'!K:K,MATCH($C1910,'Policy Characteristics'!$C:$C,0))),"",INDEX('Policy Characteristics'!K:K,MATCH($C1910,'Policy Characteristics'!$C:$C,0)))</f>
        <v>architectural-design.html#rnd</v>
      </c>
      <c r="R1910" s="76" t="str">
        <f>IF(ISBLANK(INDEX('Policy Characteristics'!L:L,MATCH($C1910,'Policy Characteristics'!$C:$C,0))),"",INDEX('Policy Characteristics'!L:L,MATCH($C1910,'Policy Characteristics'!$C:$C,0)))</f>
        <v>research-and-development.html</v>
      </c>
    </row>
    <row r="1911" spans="1:18" x14ac:dyDescent="0.25">
      <c r="A1911" s="76" t="str">
        <f>IF(ISBLANK(INDEX('Policy Characteristics'!A:A,MATCH($C1911,'Policy Characteristics'!$C:$C,0))),"",INDEX('Policy Characteristics'!A:A,MATCH($C1911,'Policy Characteristics'!$C:$C,0)))</f>
        <v>Research and Development</v>
      </c>
      <c r="B1911" s="200" t="str">
        <f>IF(ISBLANK(INDEX('Policy Characteristics'!B:B,MATCH($C1911,'Policy Characteristics'!$C:$C,0))),"",INDEX('Policy Characteristics'!B:B,MATCH($C1911,'Policy Characteristics'!$C:$C,0)))</f>
        <v>Fuel Use Reduction</v>
      </c>
      <c r="C1911" s="76" t="str">
        <f t="shared" si="61"/>
        <v>RnD Building Fuel Use Perc Reduction</v>
      </c>
      <c r="D1911" s="88" t="s">
        <v>118</v>
      </c>
      <c r="E1911" s="88"/>
      <c r="F1911" s="88" t="s">
        <v>317</v>
      </c>
      <c r="G1911" s="88"/>
      <c r="H1911" s="15">
        <v>118</v>
      </c>
      <c r="I1911" s="213" t="s">
        <v>43</v>
      </c>
      <c r="J1911" s="202" t="str">
        <f>IF(ISBLANK(INDEX('Policy Characteristics'!D:D,MATCH($C1911,'Policy Characteristics'!$C:$C,0))),"",INDEX('Policy Characteristics'!D:D,MATCH($C1911,'Policy Characteristics'!$C:$C,0)))</f>
        <v>R&amp;D Fuel Use Reductions</v>
      </c>
      <c r="K1911" s="76" t="str">
        <f>IF(ISBLANK(INDEX('Policy Characteristics'!E:E,MATCH($C1911,'Policy Characteristics'!$C:$C,0))),"",INDEX('Policy Characteristics'!E:E,MATCH($C1911,'Policy Characteristics'!$C:$C,0)))</f>
        <v>RnD building fuel use reduction</v>
      </c>
      <c r="L1911" s="205">
        <f>IF(ISBLANK(INDEX('Policy Characteristics'!F:F,MATCH($C1911,'Policy Characteristics'!$C:$C,0))),"",INDEX('Policy Characteristics'!F:F,MATCH($C1911,'Policy Characteristics'!$C:$C,0)))</f>
        <v>0</v>
      </c>
      <c r="M1911" s="205">
        <f>IF(ISBLANK(INDEX('Policy Characteristics'!G:G,MATCH($C1911,'Policy Characteristics'!$C:$C,0))),"",INDEX('Policy Characteristics'!G:G,MATCH($C1911,'Policy Characteristics'!$C:$C,0)))</f>
        <v>0.4</v>
      </c>
      <c r="N1911" s="205">
        <f>IF(ISBLANK(INDEX('Policy Characteristics'!H:H,MATCH($C1911,'Policy Characteristics'!$C:$C,0))),"",INDEX('Policy Characteristics'!H:H,MATCH($C1911,'Policy Characteristics'!$C:$C,0)))</f>
        <v>0.01</v>
      </c>
      <c r="O1911" s="76" t="str">
        <f>IF(ISBLANK(INDEX('Policy Characteristics'!I:I,MATCH($C1911,'Policy Characteristics'!$C:$C,0))),"",INDEX('Policy Characteristics'!I:I,MATCH($C1911,'Policy Characteristics'!$C:$C,0)))</f>
        <v>% reduction in fuel use</v>
      </c>
      <c r="P1911" s="76" t="str">
        <f>IF(ISBLANK(INDEX('Policy Characteristics'!J:J,MATCH($C1911,'Policy Characteristics'!$C:$C,0))),"",INDEX('Policy Characteristics'!J:J,MATCH($C1911,'Policy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76" t="str">
        <f>IF(ISBLANK(INDEX('Policy Characteristics'!K:K,MATCH($C1911,'Policy Characteristics'!$C:$C,0))),"",INDEX('Policy Characteristics'!K:K,MATCH($C1911,'Policy Characteristics'!$C:$C,0)))</f>
        <v>architectural-design.html#rnd</v>
      </c>
      <c r="R1911" s="76" t="str">
        <f>IF(ISBLANK(INDEX('Policy Characteristics'!L:L,MATCH($C1911,'Policy Characteristics'!$C:$C,0))),"",INDEX('Policy Characteristics'!L:L,MATCH($C1911,'Policy Characteristics'!$C:$C,0)))</f>
        <v>research-and-development.html</v>
      </c>
    </row>
    <row r="1912" spans="1:18" x14ac:dyDescent="0.25">
      <c r="A1912" s="76" t="str">
        <f>IF(ISBLANK(INDEX('Policy Characteristics'!A:A,MATCH($C1912,'Policy Characteristics'!$C:$C,0))),"",INDEX('Policy Characteristics'!A:A,MATCH($C1912,'Policy Characteristics'!$C:$C,0)))</f>
        <v>Research and Development</v>
      </c>
      <c r="B1912" s="200" t="str">
        <f>IF(ISBLANK(INDEX('Policy Characteristics'!B:B,MATCH($C1912,'Policy Characteristics'!$C:$C,0))),"",INDEX('Policy Characteristics'!B:B,MATCH($C1912,'Policy Characteristics'!$C:$C,0)))</f>
        <v>Fuel Use Reduction</v>
      </c>
      <c r="C1912" s="76" t="str">
        <f t="shared" si="61"/>
        <v>RnD Building Fuel Use Perc Reduction</v>
      </c>
      <c r="D1912" s="88" t="s">
        <v>119</v>
      </c>
      <c r="E1912" s="88"/>
      <c r="F1912" s="88" t="s">
        <v>318</v>
      </c>
      <c r="G1912" s="88"/>
      <c r="H1912" s="15">
        <v>119</v>
      </c>
      <c r="I1912" s="213" t="s">
        <v>43</v>
      </c>
      <c r="J1912" s="202" t="str">
        <f>IF(ISBLANK(INDEX('Policy Characteristics'!D:D,MATCH($C1912,'Policy Characteristics'!$C:$C,0))),"",INDEX('Policy Characteristics'!D:D,MATCH($C1912,'Policy Characteristics'!$C:$C,0)))</f>
        <v>R&amp;D Fuel Use Reductions</v>
      </c>
      <c r="K1912" s="76" t="str">
        <f>IF(ISBLANK(INDEX('Policy Characteristics'!E:E,MATCH($C1912,'Policy Characteristics'!$C:$C,0))),"",INDEX('Policy Characteristics'!E:E,MATCH($C1912,'Policy Characteristics'!$C:$C,0)))</f>
        <v>RnD building fuel use reduction</v>
      </c>
      <c r="L1912" s="205">
        <f>IF(ISBLANK(INDEX('Policy Characteristics'!F:F,MATCH($C1912,'Policy Characteristics'!$C:$C,0))),"",INDEX('Policy Characteristics'!F:F,MATCH($C1912,'Policy Characteristics'!$C:$C,0)))</f>
        <v>0</v>
      </c>
      <c r="M1912" s="205">
        <f>IF(ISBLANK(INDEX('Policy Characteristics'!G:G,MATCH($C1912,'Policy Characteristics'!$C:$C,0))),"",INDEX('Policy Characteristics'!G:G,MATCH($C1912,'Policy Characteristics'!$C:$C,0)))</f>
        <v>0.4</v>
      </c>
      <c r="N1912" s="205">
        <f>IF(ISBLANK(INDEX('Policy Characteristics'!H:H,MATCH($C1912,'Policy Characteristics'!$C:$C,0))),"",INDEX('Policy Characteristics'!H:H,MATCH($C1912,'Policy Characteristics'!$C:$C,0)))</f>
        <v>0.01</v>
      </c>
      <c r="O1912" s="76" t="str">
        <f>IF(ISBLANK(INDEX('Policy Characteristics'!I:I,MATCH($C1912,'Policy Characteristics'!$C:$C,0))),"",INDEX('Policy Characteristics'!I:I,MATCH($C1912,'Policy Characteristics'!$C:$C,0)))</f>
        <v>% reduction in fuel use</v>
      </c>
      <c r="P1912" s="76" t="str">
        <f>IF(ISBLANK(INDEX('Policy Characteristics'!J:J,MATCH($C1912,'Policy Characteristics'!$C:$C,0))),"",INDEX('Policy Characteristics'!J:J,MATCH($C1912,'Policy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76" t="str">
        <f>IF(ISBLANK(INDEX('Policy Characteristics'!K:K,MATCH($C1912,'Policy Characteristics'!$C:$C,0))),"",INDEX('Policy Characteristics'!K:K,MATCH($C1912,'Policy Characteristics'!$C:$C,0)))</f>
        <v>architectural-design.html#rnd</v>
      </c>
      <c r="R1912" s="76" t="str">
        <f>IF(ISBLANK(INDEX('Policy Characteristics'!L:L,MATCH($C1912,'Policy Characteristics'!$C:$C,0))),"",INDEX('Policy Characteristics'!L:L,MATCH($C1912,'Policy Characteristics'!$C:$C,0)))</f>
        <v>research-and-development.html</v>
      </c>
    </row>
    <row r="1913" spans="1:18" x14ac:dyDescent="0.25">
      <c r="A1913" s="76" t="str">
        <f>IF(ISBLANK(INDEX('Policy Characteristics'!A:A,MATCH($C1913,'Policy Characteristics'!$C:$C,0))),"",INDEX('Policy Characteristics'!A:A,MATCH($C1913,'Policy Characteristics'!$C:$C,0)))</f>
        <v>Research and Development</v>
      </c>
      <c r="B1913" s="200" t="str">
        <f>IF(ISBLANK(INDEX('Policy Characteristics'!B:B,MATCH($C1913,'Policy Characteristics'!$C:$C,0))),"",INDEX('Policy Characteristics'!B:B,MATCH($C1913,'Policy Characteristics'!$C:$C,0)))</f>
        <v>Fuel Use Reduction</v>
      </c>
      <c r="C1913" t="s">
        <v>292</v>
      </c>
      <c r="D1913" s="88"/>
      <c r="E1913" s="88"/>
      <c r="F1913" s="88" t="s">
        <v>26</v>
      </c>
      <c r="G1913" s="88"/>
      <c r="H1913" s="15">
        <v>120</v>
      </c>
      <c r="I1913" s="213" t="s">
        <v>43</v>
      </c>
      <c r="J1913" s="202" t="str">
        <f>IF(ISBLANK(INDEX('Policy Characteristics'!D:D,MATCH($C1913,'Policy Characteristics'!$C:$C,0))),"",INDEX('Policy Characteristics'!D:D,MATCH($C1913,'Policy Characteristics'!$C:$C,0)))</f>
        <v>R&amp;D Fuel Use Reductions</v>
      </c>
      <c r="K1913" s="76" t="str">
        <f>IF(ISBLANK(INDEX('Policy Characteristics'!E:E,MATCH($C1913,'Policy Characteristics'!$C:$C,0))),"",INDEX('Policy Characteristics'!E:E,MATCH($C1913,'Policy Characteristics'!$C:$C,0)))</f>
        <v>RnD CCS fuel use reduction</v>
      </c>
      <c r="L1913" s="205">
        <f>IF(ISBLANK(INDEX('Policy Characteristics'!F:F,MATCH($C1913,'Policy Characteristics'!$C:$C,0))),"",INDEX('Policy Characteristics'!F:F,MATCH($C1913,'Policy Characteristics'!$C:$C,0)))</f>
        <v>0</v>
      </c>
      <c r="M1913" s="205">
        <f>IF(ISBLANK(INDEX('Policy Characteristics'!G:G,MATCH($C1913,'Policy Characteristics'!$C:$C,0))),"",INDEX('Policy Characteristics'!G:G,MATCH($C1913,'Policy Characteristics'!$C:$C,0)))</f>
        <v>0.4</v>
      </c>
      <c r="N1913" s="205">
        <f>IF(ISBLANK(INDEX('Policy Characteristics'!H:H,MATCH($C1913,'Policy Characteristics'!$C:$C,0))),"",INDEX('Policy Characteristics'!H:H,MATCH($C1913,'Policy Characteristics'!$C:$C,0)))</f>
        <v>0.01</v>
      </c>
      <c r="O1913" s="76" t="str">
        <f>IF(ISBLANK(INDEX('Policy Characteristics'!I:I,MATCH($C1913,'Policy Characteristics'!$C:$C,0))),"",INDEX('Policy Characteristics'!I:I,MATCH($C1913,'Policy Characteristics'!$C:$C,0)))</f>
        <v>% reduction in fuel use</v>
      </c>
      <c r="P1913" s="76" t="str">
        <f>IF(ISBLANK(INDEX('Policy Characteristics'!J:J,MATCH($C1913,'Policy Characteristics'!$C:$C,0))),"",INDEX('Policy Characteristics'!J:J,MATCH($C1913,'Policy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76" t="str">
        <f>IF(ISBLANK(INDEX('Policy Characteristics'!K:K,MATCH($C1913,'Policy Characteristics'!$C:$C,0))),"",INDEX('Policy Characteristics'!K:K,MATCH($C1913,'Policy Characteristics'!$C:$C,0)))</f>
        <v>architectural-design.html#rnd</v>
      </c>
      <c r="R1913" s="76" t="str">
        <f>IF(ISBLANK(INDEX('Policy Characteristics'!L:L,MATCH($C1913,'Policy Characteristics'!$C:$C,0))),"",INDEX('Policy Characteristics'!L:L,MATCH($C1913,'Policy Characteristics'!$C:$C,0)))</f>
        <v>research-and-development.html</v>
      </c>
    </row>
    <row r="1914" spans="1:18" x14ac:dyDescent="0.25">
      <c r="A1914" s="76" t="str">
        <f>IF(ISBLANK(INDEX('Policy Characteristics'!A:A,MATCH($C1914,'Policy Characteristics'!$C:$C,0))),"",INDEX('Policy Characteristics'!A:A,MATCH($C1914,'Policy Characteristics'!$C:$C,0)))</f>
        <v>Research and Development</v>
      </c>
      <c r="B1914" s="200" t="str">
        <f>IF(ISBLANK(INDEX('Policy Characteristics'!B:B,MATCH($C1914,'Policy Characteristics'!$C:$C,0))),"",INDEX('Policy Characteristics'!B:B,MATCH($C1914,'Policy Characteristics'!$C:$C,0)))</f>
        <v>Fuel Use Reduction</v>
      </c>
      <c r="C1914" t="s">
        <v>293</v>
      </c>
      <c r="D1914" s="88" t="s">
        <v>445</v>
      </c>
      <c r="E1914" s="88"/>
      <c r="F1914" s="88" t="s">
        <v>448</v>
      </c>
      <c r="G1914" s="88"/>
      <c r="H1914" s="15">
        <v>121</v>
      </c>
      <c r="I1914" s="213" t="s">
        <v>43</v>
      </c>
      <c r="J1914" s="202" t="str">
        <f>IF(ISBLANK(INDEX('Policy Characteristics'!D:D,MATCH($C1914,'Policy Characteristics'!$C:$C,0))),"",INDEX('Policy Characteristics'!D:D,MATCH($C1914,'Policy Characteristics'!$C:$C,0)))</f>
        <v>R&amp;D Fuel Use Reductions</v>
      </c>
      <c r="K1914" s="76" t="str">
        <f>IF(ISBLANK(INDEX('Policy Characteristics'!E:E,MATCH($C1914,'Policy Characteristics'!$C:$C,0))),"",INDEX('Policy Characteristics'!E:E,MATCH($C1914,'Policy Characteristics'!$C:$C,0)))</f>
        <v>RnD electricity fuel use reduction</v>
      </c>
      <c r="L1914" s="205">
        <f>IF(ISBLANK(INDEX('Policy Characteristics'!F:F,MATCH($C1914,'Policy Characteristics'!$C:$C,0))),"",INDEX('Policy Characteristics'!F:F,MATCH($C1914,'Policy Characteristics'!$C:$C,0)))</f>
        <v>0</v>
      </c>
      <c r="M1914" s="205">
        <f>IF(ISBLANK(INDEX('Policy Characteristics'!G:G,MATCH($C1914,'Policy Characteristics'!$C:$C,0))),"",INDEX('Policy Characteristics'!G:G,MATCH($C1914,'Policy Characteristics'!$C:$C,0)))</f>
        <v>0.4</v>
      </c>
      <c r="N1914" s="205">
        <f>IF(ISBLANK(INDEX('Policy Characteristics'!H:H,MATCH($C1914,'Policy Characteristics'!$C:$C,0))),"",INDEX('Policy Characteristics'!H:H,MATCH($C1914,'Policy Characteristics'!$C:$C,0)))</f>
        <v>0.01</v>
      </c>
      <c r="O1914" s="76" t="str">
        <f>IF(ISBLANK(INDEX('Policy Characteristics'!I:I,MATCH($C1914,'Policy Characteristics'!$C:$C,0))),"",INDEX('Policy Characteristics'!I:I,MATCH($C1914,'Policy Characteristics'!$C:$C,0)))</f>
        <v>% reduction in fuel use</v>
      </c>
      <c r="P1914" s="76" t="str">
        <f>IF(ISBLANK(INDEX('Policy Characteristics'!J:J,MATCH($C1914,'Policy Characteristics'!$C:$C,0))),"",INDEX('Policy Characteristics'!J:J,MATCH($C1914,'Policy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76" t="str">
        <f>IF(ISBLANK(INDEX('Policy Characteristics'!K:K,MATCH($C1914,'Policy Characteristics'!$C:$C,0))),"",INDEX('Policy Characteristics'!K:K,MATCH($C1914,'Policy Characteristics'!$C:$C,0)))</f>
        <v>architectural-design.html#rnd</v>
      </c>
      <c r="R1914" s="76" t="str">
        <f>IF(ISBLANK(INDEX('Policy Characteristics'!L:L,MATCH($C1914,'Policy Characteristics'!$C:$C,0))),"",INDEX('Policy Characteristics'!L:L,MATCH($C1914,'Policy Characteristics'!$C:$C,0)))</f>
        <v>research-and-development.html</v>
      </c>
    </row>
    <row r="1915" spans="1:18" x14ac:dyDescent="0.25">
      <c r="A1915" s="76" t="str">
        <f>IF(ISBLANK(INDEX('Policy Characteristics'!A:A,MATCH($C1915,'Policy Characteristics'!$C:$C,0))),"",INDEX('Policy Characteristics'!A:A,MATCH($C1915,'Policy Characteristics'!$C:$C,0)))</f>
        <v>Research and Development</v>
      </c>
      <c r="B1915" s="200" t="str">
        <f>IF(ISBLANK(INDEX('Policy Characteristics'!B:B,MATCH($C1915,'Policy Characteristics'!$C:$C,0))),"",INDEX('Policy Characteristics'!B:B,MATCH($C1915,'Policy Characteristics'!$C:$C,0)))</f>
        <v>Fuel Use Reduction</v>
      </c>
      <c r="C1915" s="76" t="str">
        <f t="shared" ref="C1915:C1937" si="62">C$1914</f>
        <v>RnD Electricity Fuel Use Perc Reduction</v>
      </c>
      <c r="D1915" s="78" t="s">
        <v>1656</v>
      </c>
      <c r="E1915" s="88"/>
      <c r="F1915" s="78" t="s">
        <v>1668</v>
      </c>
      <c r="G1915" s="88"/>
      <c r="H1915" s="15">
        <v>122</v>
      </c>
      <c r="I1915" s="213" t="s">
        <v>43</v>
      </c>
      <c r="J1915" s="202" t="str">
        <f>IF(ISBLANK(INDEX('Policy Characteristics'!D:D,MATCH($C1915,'Policy Characteristics'!$C:$C,0))),"",INDEX('Policy Characteristics'!D:D,MATCH($C1915,'Policy Characteristics'!$C:$C,0)))</f>
        <v>R&amp;D Fuel Use Reductions</v>
      </c>
      <c r="K1915" s="76" t="str">
        <f>IF(ISBLANK(INDEX('Policy Characteristics'!E:E,MATCH($C1915,'Policy Characteristics'!$C:$C,0))),"",INDEX('Policy Characteristics'!E:E,MATCH($C1915,'Policy Characteristics'!$C:$C,0)))</f>
        <v>RnD electricity fuel use reduction</v>
      </c>
      <c r="L1915" s="205">
        <f>IF(ISBLANK(INDEX('Policy Characteristics'!F:F,MATCH($C1915,'Policy Characteristics'!$C:$C,0))),"",INDEX('Policy Characteristics'!F:F,MATCH($C1915,'Policy Characteristics'!$C:$C,0)))</f>
        <v>0</v>
      </c>
      <c r="M1915" s="205">
        <f>IF(ISBLANK(INDEX('Policy Characteristics'!G:G,MATCH($C1915,'Policy Characteristics'!$C:$C,0))),"",INDEX('Policy Characteristics'!G:G,MATCH($C1915,'Policy Characteristics'!$C:$C,0)))</f>
        <v>0.4</v>
      </c>
      <c r="N1915" s="205">
        <f>IF(ISBLANK(INDEX('Policy Characteristics'!H:H,MATCH($C1915,'Policy Characteristics'!$C:$C,0))),"",INDEX('Policy Characteristics'!H:H,MATCH($C1915,'Policy Characteristics'!$C:$C,0)))</f>
        <v>0.01</v>
      </c>
      <c r="O1915" s="76" t="str">
        <f>IF(ISBLANK(INDEX('Policy Characteristics'!I:I,MATCH($C1915,'Policy Characteristics'!$C:$C,0))),"",INDEX('Policy Characteristics'!I:I,MATCH($C1915,'Policy Characteristics'!$C:$C,0)))</f>
        <v>% reduction in fuel use</v>
      </c>
      <c r="P1915" s="76" t="str">
        <f>IF(ISBLANK(INDEX('Policy Characteristics'!J:J,MATCH($C1915,'Policy Characteristics'!$C:$C,0))),"",INDEX('Policy Characteristics'!J:J,MATCH($C1915,'Policy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76" t="str">
        <f>IF(ISBLANK(INDEX('Policy Characteristics'!K:K,MATCH($C1915,'Policy Characteristics'!$C:$C,0))),"",INDEX('Policy Characteristics'!K:K,MATCH($C1915,'Policy Characteristics'!$C:$C,0)))</f>
        <v>architectural-design.html#rnd</v>
      </c>
      <c r="R1915" s="76" t="str">
        <f>IF(ISBLANK(INDEX('Policy Characteristics'!L:L,MATCH($C1915,'Policy Characteristics'!$C:$C,0))),"",INDEX('Policy Characteristics'!L:L,MATCH($C1915,'Policy Characteristics'!$C:$C,0)))</f>
        <v>research-and-development.html</v>
      </c>
    </row>
    <row r="1916" spans="1:18" x14ac:dyDescent="0.25">
      <c r="A1916" s="76" t="str">
        <f>IF(ISBLANK(INDEX('Policy Characteristics'!A:A,MATCH($C1916,'Policy Characteristics'!$C:$C,0))),"",INDEX('Policy Characteristics'!A:A,MATCH($C1916,'Policy Characteristics'!$C:$C,0)))</f>
        <v>Research and Development</v>
      </c>
      <c r="B1916" s="200" t="str">
        <f>IF(ISBLANK(INDEX('Policy Characteristics'!B:B,MATCH($C1916,'Policy Characteristics'!$C:$C,0))),"",INDEX('Policy Characteristics'!B:B,MATCH($C1916,'Policy Characteristics'!$C:$C,0)))</f>
        <v>Fuel Use Reduction</v>
      </c>
      <c r="C1916" s="76" t="str">
        <f t="shared" si="62"/>
        <v>RnD Electricity Fuel Use Perc Reduction</v>
      </c>
      <c r="D1916" s="78" t="s">
        <v>1657</v>
      </c>
      <c r="E1916" s="88"/>
      <c r="F1916" s="78" t="s">
        <v>1669</v>
      </c>
      <c r="G1916" s="88"/>
      <c r="H1916" s="15">
        <v>123</v>
      </c>
      <c r="I1916" s="213" t="s">
        <v>43</v>
      </c>
      <c r="J1916" s="202" t="str">
        <f>IF(ISBLANK(INDEX('Policy Characteristics'!D:D,MATCH($C1916,'Policy Characteristics'!$C:$C,0))),"",INDEX('Policy Characteristics'!D:D,MATCH($C1916,'Policy Characteristics'!$C:$C,0)))</f>
        <v>R&amp;D Fuel Use Reductions</v>
      </c>
      <c r="K1916" s="76" t="str">
        <f>IF(ISBLANK(INDEX('Policy Characteristics'!E:E,MATCH($C1916,'Policy Characteristics'!$C:$C,0))),"",INDEX('Policy Characteristics'!E:E,MATCH($C1916,'Policy Characteristics'!$C:$C,0)))</f>
        <v>RnD electricity fuel use reduction</v>
      </c>
      <c r="L1916" s="205">
        <f>IF(ISBLANK(INDEX('Policy Characteristics'!F:F,MATCH($C1916,'Policy Characteristics'!$C:$C,0))),"",INDEX('Policy Characteristics'!F:F,MATCH($C1916,'Policy Characteristics'!$C:$C,0)))</f>
        <v>0</v>
      </c>
      <c r="M1916" s="205">
        <f>IF(ISBLANK(INDEX('Policy Characteristics'!G:G,MATCH($C1916,'Policy Characteristics'!$C:$C,0))),"",INDEX('Policy Characteristics'!G:G,MATCH($C1916,'Policy Characteristics'!$C:$C,0)))</f>
        <v>0.4</v>
      </c>
      <c r="N1916" s="205">
        <f>IF(ISBLANK(INDEX('Policy Characteristics'!H:H,MATCH($C1916,'Policy Characteristics'!$C:$C,0))),"",INDEX('Policy Characteristics'!H:H,MATCH($C1916,'Policy Characteristics'!$C:$C,0)))</f>
        <v>0.01</v>
      </c>
      <c r="O1916" s="76" t="str">
        <f>IF(ISBLANK(INDEX('Policy Characteristics'!I:I,MATCH($C1916,'Policy Characteristics'!$C:$C,0))),"",INDEX('Policy Characteristics'!I:I,MATCH($C1916,'Policy Characteristics'!$C:$C,0)))</f>
        <v>% reduction in fuel use</v>
      </c>
      <c r="P1916" s="76" t="str">
        <f>IF(ISBLANK(INDEX('Policy Characteristics'!J:J,MATCH($C1916,'Policy Characteristics'!$C:$C,0))),"",INDEX('Policy Characteristics'!J:J,MATCH($C1916,'Policy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76" t="str">
        <f>IF(ISBLANK(INDEX('Policy Characteristics'!K:K,MATCH($C1916,'Policy Characteristics'!$C:$C,0))),"",INDEX('Policy Characteristics'!K:K,MATCH($C1916,'Policy Characteristics'!$C:$C,0)))</f>
        <v>architectural-design.html#rnd</v>
      </c>
      <c r="R1916" s="76" t="str">
        <f>IF(ISBLANK(INDEX('Policy Characteristics'!L:L,MATCH($C1916,'Policy Characteristics'!$C:$C,0))),"",INDEX('Policy Characteristics'!L:L,MATCH($C1916,'Policy Characteristics'!$C:$C,0)))</f>
        <v>research-and-development.html</v>
      </c>
    </row>
    <row r="1917" spans="1:18" x14ac:dyDescent="0.25">
      <c r="A1917" s="76" t="str">
        <f>IF(ISBLANK(INDEX('Policy Characteristics'!A:A,MATCH($C1917,'Policy Characteristics'!$C:$C,0))),"",INDEX('Policy Characteristics'!A:A,MATCH($C1917,'Policy Characteristics'!$C:$C,0)))</f>
        <v>Research and Development</v>
      </c>
      <c r="B1917" s="200" t="str">
        <f>IF(ISBLANK(INDEX('Policy Characteristics'!B:B,MATCH($C1917,'Policy Characteristics'!$C:$C,0))),"",INDEX('Policy Characteristics'!B:B,MATCH($C1917,'Policy Characteristics'!$C:$C,0)))</f>
        <v>Fuel Use Reduction</v>
      </c>
      <c r="C1917" s="76" t="str">
        <f t="shared" si="62"/>
        <v>RnD Electricity Fuel Use Perc Reduction</v>
      </c>
      <c r="D1917" s="78" t="s">
        <v>76</v>
      </c>
      <c r="E1917" s="88"/>
      <c r="F1917" s="78" t="s">
        <v>1670</v>
      </c>
      <c r="G1917" s="88"/>
      <c r="H1917" s="15">
        <v>751</v>
      </c>
      <c r="I1917" s="213" t="s">
        <v>44</v>
      </c>
      <c r="J1917" s="202" t="str">
        <f>IF(ISBLANK(INDEX('Policy Characteristics'!D:D,MATCH($C1917,'Policy Characteristics'!$C:$C,0))),"",INDEX('Policy Characteristics'!D:D,MATCH($C1917,'Policy Characteristics'!$C:$C,0)))</f>
        <v>R&amp;D Fuel Use Reductions</v>
      </c>
      <c r="K1917" s="76" t="str">
        <f>IF(ISBLANK(INDEX('Policy Characteristics'!E:E,MATCH($C1917,'Policy Characteristics'!$C:$C,0))),"",INDEX('Policy Characteristics'!E:E,MATCH($C1917,'Policy Characteristics'!$C:$C,0)))</f>
        <v>RnD electricity fuel use reduction</v>
      </c>
      <c r="L1917" s="205">
        <f>IF(ISBLANK(INDEX('Policy Characteristics'!F:F,MATCH($C1917,'Policy Characteristics'!$C:$C,0))),"",INDEX('Policy Characteristics'!F:F,MATCH($C1917,'Policy Characteristics'!$C:$C,0)))</f>
        <v>0</v>
      </c>
      <c r="M1917" s="205">
        <f>IF(ISBLANK(INDEX('Policy Characteristics'!G:G,MATCH($C1917,'Policy Characteristics'!$C:$C,0))),"",INDEX('Policy Characteristics'!G:G,MATCH($C1917,'Policy Characteristics'!$C:$C,0)))</f>
        <v>0.4</v>
      </c>
      <c r="N1917" s="205">
        <f>IF(ISBLANK(INDEX('Policy Characteristics'!H:H,MATCH($C1917,'Policy Characteristics'!$C:$C,0))),"",INDEX('Policy Characteristics'!H:H,MATCH($C1917,'Policy Characteristics'!$C:$C,0)))</f>
        <v>0.01</v>
      </c>
      <c r="O1917" s="76" t="str">
        <f>IF(ISBLANK(INDEX('Policy Characteristics'!I:I,MATCH($C1917,'Policy Characteristics'!$C:$C,0))),"",INDEX('Policy Characteristics'!I:I,MATCH($C1917,'Policy Characteristics'!$C:$C,0)))</f>
        <v>% reduction in fuel use</v>
      </c>
      <c r="P1917" s="76" t="str">
        <f>IF(ISBLANK(INDEX('Policy Characteristics'!J:J,MATCH($C1917,'Policy Characteristics'!$C:$C,0))),"",INDEX('Policy Characteristics'!J:J,MATCH($C1917,'Policy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76" t="str">
        <f>IF(ISBLANK(INDEX('Policy Characteristics'!K:K,MATCH($C1917,'Policy Characteristics'!$C:$C,0))),"",INDEX('Policy Characteristics'!K:K,MATCH($C1917,'Policy Characteristics'!$C:$C,0)))</f>
        <v>architectural-design.html#rnd</v>
      </c>
      <c r="R1917" s="76" t="str">
        <f>IF(ISBLANK(INDEX('Policy Characteristics'!L:L,MATCH($C1917,'Policy Characteristics'!$C:$C,0))),"",INDEX('Policy Characteristics'!L:L,MATCH($C1917,'Policy Characteristics'!$C:$C,0)))</f>
        <v>research-and-development.html</v>
      </c>
    </row>
    <row r="1918" spans="1:18" x14ac:dyDescent="0.25">
      <c r="A1918" s="76" t="str">
        <f>IF(ISBLANK(INDEX('Policy Characteristics'!A:A,MATCH($C1918,'Policy Characteristics'!$C:$C,0))),"",INDEX('Policy Characteristics'!A:A,MATCH($C1918,'Policy Characteristics'!$C:$C,0)))</f>
        <v>Research and Development</v>
      </c>
      <c r="B1918" s="200" t="str">
        <f>IF(ISBLANK(INDEX('Policy Characteristics'!B:B,MATCH($C1918,'Policy Characteristics'!$C:$C,0))),"",INDEX('Policy Characteristics'!B:B,MATCH($C1918,'Policy Characteristics'!$C:$C,0)))</f>
        <v>Fuel Use Reduction</v>
      </c>
      <c r="C1918" s="76" t="str">
        <f t="shared" si="62"/>
        <v>RnD Electricity Fuel Use Perc Reduction</v>
      </c>
      <c r="D1918" s="78" t="s">
        <v>77</v>
      </c>
      <c r="E1918" s="88"/>
      <c r="F1918" s="78" t="s">
        <v>319</v>
      </c>
      <c r="G1918" s="88"/>
      <c r="H1918" s="15">
        <v>752</v>
      </c>
      <c r="I1918" s="213" t="s">
        <v>44</v>
      </c>
      <c r="J1918" s="202" t="str">
        <f>IF(ISBLANK(INDEX('Policy Characteristics'!D:D,MATCH($C1918,'Policy Characteristics'!$C:$C,0))),"",INDEX('Policy Characteristics'!D:D,MATCH($C1918,'Policy Characteristics'!$C:$C,0)))</f>
        <v>R&amp;D Fuel Use Reductions</v>
      </c>
      <c r="K1918" s="76" t="str">
        <f>IF(ISBLANK(INDEX('Policy Characteristics'!E:E,MATCH($C1918,'Policy Characteristics'!$C:$C,0))),"",INDEX('Policy Characteristics'!E:E,MATCH($C1918,'Policy Characteristics'!$C:$C,0)))</f>
        <v>RnD electricity fuel use reduction</v>
      </c>
      <c r="L1918" s="205">
        <f>IF(ISBLANK(INDEX('Policy Characteristics'!F:F,MATCH($C1918,'Policy Characteristics'!$C:$C,0))),"",INDEX('Policy Characteristics'!F:F,MATCH($C1918,'Policy Characteristics'!$C:$C,0)))</f>
        <v>0</v>
      </c>
      <c r="M1918" s="205">
        <f>IF(ISBLANK(INDEX('Policy Characteristics'!G:G,MATCH($C1918,'Policy Characteristics'!$C:$C,0))),"",INDEX('Policy Characteristics'!G:G,MATCH($C1918,'Policy Characteristics'!$C:$C,0)))</f>
        <v>0.4</v>
      </c>
      <c r="N1918" s="205">
        <f>IF(ISBLANK(INDEX('Policy Characteristics'!H:H,MATCH($C1918,'Policy Characteristics'!$C:$C,0))),"",INDEX('Policy Characteristics'!H:H,MATCH($C1918,'Policy Characteristics'!$C:$C,0)))</f>
        <v>0.01</v>
      </c>
      <c r="O1918" s="76" t="str">
        <f>IF(ISBLANK(INDEX('Policy Characteristics'!I:I,MATCH($C1918,'Policy Characteristics'!$C:$C,0))),"",INDEX('Policy Characteristics'!I:I,MATCH($C1918,'Policy Characteristics'!$C:$C,0)))</f>
        <v>% reduction in fuel use</v>
      </c>
      <c r="P1918" s="76" t="str">
        <f>IF(ISBLANK(INDEX('Policy Characteristics'!J:J,MATCH($C1918,'Policy Characteristics'!$C:$C,0))),"",INDEX('Policy Characteristics'!J:J,MATCH($C1918,'Policy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76" t="str">
        <f>IF(ISBLANK(INDEX('Policy Characteristics'!K:K,MATCH($C1918,'Policy Characteristics'!$C:$C,0))),"",INDEX('Policy Characteristics'!K:K,MATCH($C1918,'Policy Characteristics'!$C:$C,0)))</f>
        <v>architectural-design.html#rnd</v>
      </c>
      <c r="R1918" s="76" t="str">
        <f>IF(ISBLANK(INDEX('Policy Characteristics'!L:L,MATCH($C1918,'Policy Characteristics'!$C:$C,0))),"",INDEX('Policy Characteristics'!L:L,MATCH($C1918,'Policy Characteristics'!$C:$C,0)))</f>
        <v>research-and-development.html</v>
      </c>
    </row>
    <row r="1919" spans="1:18" x14ac:dyDescent="0.25">
      <c r="A1919" s="76" t="str">
        <f>IF(ISBLANK(INDEX('Policy Characteristics'!A:A,MATCH($C1919,'Policy Characteristics'!$C:$C,0))),"",INDEX('Policy Characteristics'!A:A,MATCH($C1919,'Policy Characteristics'!$C:$C,0)))</f>
        <v>Research and Development</v>
      </c>
      <c r="B1919" s="200" t="str">
        <f>IF(ISBLANK(INDEX('Policy Characteristics'!B:B,MATCH($C1919,'Policy Characteristics'!$C:$C,0))),"",INDEX('Policy Characteristics'!B:B,MATCH($C1919,'Policy Characteristics'!$C:$C,0)))</f>
        <v>Fuel Use Reduction</v>
      </c>
      <c r="C1919" s="76" t="str">
        <f t="shared" si="62"/>
        <v>RnD Electricity Fuel Use Perc Reduction</v>
      </c>
      <c r="D1919" s="78" t="s">
        <v>446</v>
      </c>
      <c r="E1919" s="88"/>
      <c r="F1919" s="78" t="s">
        <v>450</v>
      </c>
      <c r="G1919" s="88"/>
      <c r="H1919" s="15">
        <v>753</v>
      </c>
      <c r="I1919" s="213" t="s">
        <v>44</v>
      </c>
      <c r="J1919" s="202" t="str">
        <f>IF(ISBLANK(INDEX('Policy Characteristics'!D:D,MATCH($C1919,'Policy Characteristics'!$C:$C,0))),"",INDEX('Policy Characteristics'!D:D,MATCH($C1919,'Policy Characteristics'!$C:$C,0)))</f>
        <v>R&amp;D Fuel Use Reductions</v>
      </c>
      <c r="K1919" s="76" t="str">
        <f>IF(ISBLANK(INDEX('Policy Characteristics'!E:E,MATCH($C1919,'Policy Characteristics'!$C:$C,0))),"",INDEX('Policy Characteristics'!E:E,MATCH($C1919,'Policy Characteristics'!$C:$C,0)))</f>
        <v>RnD electricity fuel use reduction</v>
      </c>
      <c r="L1919" s="205">
        <f>IF(ISBLANK(INDEX('Policy Characteristics'!F:F,MATCH($C1919,'Policy Characteristics'!$C:$C,0))),"",INDEX('Policy Characteristics'!F:F,MATCH($C1919,'Policy Characteristics'!$C:$C,0)))</f>
        <v>0</v>
      </c>
      <c r="M1919" s="205">
        <f>IF(ISBLANK(INDEX('Policy Characteristics'!G:G,MATCH($C1919,'Policy Characteristics'!$C:$C,0))),"",INDEX('Policy Characteristics'!G:G,MATCH($C1919,'Policy Characteristics'!$C:$C,0)))</f>
        <v>0.4</v>
      </c>
      <c r="N1919" s="205">
        <f>IF(ISBLANK(INDEX('Policy Characteristics'!H:H,MATCH($C1919,'Policy Characteristics'!$C:$C,0))),"",INDEX('Policy Characteristics'!H:H,MATCH($C1919,'Policy Characteristics'!$C:$C,0)))</f>
        <v>0.01</v>
      </c>
      <c r="O1919" s="76" t="str">
        <f>IF(ISBLANK(INDEX('Policy Characteristics'!I:I,MATCH($C1919,'Policy Characteristics'!$C:$C,0))),"",INDEX('Policy Characteristics'!I:I,MATCH($C1919,'Policy Characteristics'!$C:$C,0)))</f>
        <v>% reduction in fuel use</v>
      </c>
      <c r="P1919" s="76" t="str">
        <f>IF(ISBLANK(INDEX('Policy Characteristics'!J:J,MATCH($C1919,'Policy Characteristics'!$C:$C,0))),"",INDEX('Policy Characteristics'!J:J,MATCH($C1919,'Policy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76" t="str">
        <f>IF(ISBLANK(INDEX('Policy Characteristics'!K:K,MATCH($C1919,'Policy Characteristics'!$C:$C,0))),"",INDEX('Policy Characteristics'!K:K,MATCH($C1919,'Policy Characteristics'!$C:$C,0)))</f>
        <v>architectural-design.html#rnd</v>
      </c>
      <c r="R1919" s="76" t="str">
        <f>IF(ISBLANK(INDEX('Policy Characteristics'!L:L,MATCH($C1919,'Policy Characteristics'!$C:$C,0))),"",INDEX('Policy Characteristics'!L:L,MATCH($C1919,'Policy Characteristics'!$C:$C,0)))</f>
        <v>research-and-development.html</v>
      </c>
    </row>
    <row r="1920" spans="1:18" x14ac:dyDescent="0.25">
      <c r="A1920" s="76" t="str">
        <f>IF(ISBLANK(INDEX('Policy Characteristics'!A:A,MATCH($C1920,'Policy Characteristics'!$C:$C,0))),"",INDEX('Policy Characteristics'!A:A,MATCH($C1920,'Policy Characteristics'!$C:$C,0)))</f>
        <v>Research and Development</v>
      </c>
      <c r="B1920" s="200" t="str">
        <f>IF(ISBLANK(INDEX('Policy Characteristics'!B:B,MATCH($C1920,'Policy Characteristics'!$C:$C,0))),"",INDEX('Policy Characteristics'!B:B,MATCH($C1920,'Policy Characteristics'!$C:$C,0)))</f>
        <v>Fuel Use Reduction</v>
      </c>
      <c r="C1920" s="76" t="str">
        <f t="shared" si="62"/>
        <v>RnD Electricity Fuel Use Perc Reduction</v>
      </c>
      <c r="D1920" s="78" t="s">
        <v>78</v>
      </c>
      <c r="E1920" s="88"/>
      <c r="F1920" s="78" t="s">
        <v>320</v>
      </c>
      <c r="G1920" s="88"/>
      <c r="H1920" s="15">
        <v>754</v>
      </c>
      <c r="I1920" s="213" t="s">
        <v>44</v>
      </c>
      <c r="J1920" s="202" t="str">
        <f>IF(ISBLANK(INDEX('Policy Characteristics'!D:D,MATCH($C1920,'Policy Characteristics'!$C:$C,0))),"",INDEX('Policy Characteristics'!D:D,MATCH($C1920,'Policy Characteristics'!$C:$C,0)))</f>
        <v>R&amp;D Fuel Use Reductions</v>
      </c>
      <c r="K1920" s="76" t="str">
        <f>IF(ISBLANK(INDEX('Policy Characteristics'!E:E,MATCH($C1920,'Policy Characteristics'!$C:$C,0))),"",INDEX('Policy Characteristics'!E:E,MATCH($C1920,'Policy Characteristics'!$C:$C,0)))</f>
        <v>RnD electricity fuel use reduction</v>
      </c>
      <c r="L1920" s="205">
        <f>IF(ISBLANK(INDEX('Policy Characteristics'!F:F,MATCH($C1920,'Policy Characteristics'!$C:$C,0))),"",INDEX('Policy Characteristics'!F:F,MATCH($C1920,'Policy Characteristics'!$C:$C,0)))</f>
        <v>0</v>
      </c>
      <c r="M1920" s="205">
        <f>IF(ISBLANK(INDEX('Policy Characteristics'!G:G,MATCH($C1920,'Policy Characteristics'!$C:$C,0))),"",INDEX('Policy Characteristics'!G:G,MATCH($C1920,'Policy Characteristics'!$C:$C,0)))</f>
        <v>0.4</v>
      </c>
      <c r="N1920" s="205">
        <f>IF(ISBLANK(INDEX('Policy Characteristics'!H:H,MATCH($C1920,'Policy Characteristics'!$C:$C,0))),"",INDEX('Policy Characteristics'!H:H,MATCH($C1920,'Policy Characteristics'!$C:$C,0)))</f>
        <v>0.01</v>
      </c>
      <c r="O1920" s="76" t="str">
        <f>IF(ISBLANK(INDEX('Policy Characteristics'!I:I,MATCH($C1920,'Policy Characteristics'!$C:$C,0))),"",INDEX('Policy Characteristics'!I:I,MATCH($C1920,'Policy Characteristics'!$C:$C,0)))</f>
        <v>% reduction in fuel use</v>
      </c>
      <c r="P1920" s="76" t="str">
        <f>IF(ISBLANK(INDEX('Policy Characteristics'!J:J,MATCH($C1920,'Policy Characteristics'!$C:$C,0))),"",INDEX('Policy Characteristics'!J:J,MATCH($C1920,'Policy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76" t="str">
        <f>IF(ISBLANK(INDEX('Policy Characteristics'!K:K,MATCH($C1920,'Policy Characteristics'!$C:$C,0))),"",INDEX('Policy Characteristics'!K:K,MATCH($C1920,'Policy Characteristics'!$C:$C,0)))</f>
        <v>architectural-design.html#rnd</v>
      </c>
      <c r="R1920" s="76" t="str">
        <f>IF(ISBLANK(INDEX('Policy Characteristics'!L:L,MATCH($C1920,'Policy Characteristics'!$C:$C,0))),"",INDEX('Policy Characteristics'!L:L,MATCH($C1920,'Policy Characteristics'!$C:$C,0)))</f>
        <v>research-and-development.html</v>
      </c>
    </row>
    <row r="1921" spans="1:18" x14ac:dyDescent="0.25">
      <c r="A1921" s="76" t="str">
        <f>IF(ISBLANK(INDEX('Policy Characteristics'!A:A,MATCH($C1921,'Policy Characteristics'!$C:$C,0))),"",INDEX('Policy Characteristics'!A:A,MATCH($C1921,'Policy Characteristics'!$C:$C,0)))</f>
        <v>Research and Development</v>
      </c>
      <c r="B1921" s="200" t="str">
        <f>IF(ISBLANK(INDEX('Policy Characteristics'!B:B,MATCH($C1921,'Policy Characteristics'!$C:$C,0))),"",INDEX('Policy Characteristics'!B:B,MATCH($C1921,'Policy Characteristics'!$C:$C,0)))</f>
        <v>Fuel Use Reduction</v>
      </c>
      <c r="C1921" s="76" t="str">
        <f t="shared" si="62"/>
        <v>RnD Electricity Fuel Use Perc Reduction</v>
      </c>
      <c r="D1921" s="78" t="s">
        <v>79</v>
      </c>
      <c r="E1921" s="88"/>
      <c r="F1921" s="78" t="s">
        <v>321</v>
      </c>
      <c r="G1921" s="88"/>
      <c r="H1921" s="15">
        <v>124</v>
      </c>
      <c r="I1921" s="213" t="s">
        <v>44</v>
      </c>
      <c r="J1921" s="202" t="str">
        <f>IF(ISBLANK(INDEX('Policy Characteristics'!D:D,MATCH($C1921,'Policy Characteristics'!$C:$C,0))),"",INDEX('Policy Characteristics'!D:D,MATCH($C1921,'Policy Characteristics'!$C:$C,0)))</f>
        <v>R&amp;D Fuel Use Reductions</v>
      </c>
      <c r="K1921" s="76" t="str">
        <f>IF(ISBLANK(INDEX('Policy Characteristics'!E:E,MATCH($C1921,'Policy Characteristics'!$C:$C,0))),"",INDEX('Policy Characteristics'!E:E,MATCH($C1921,'Policy Characteristics'!$C:$C,0)))</f>
        <v>RnD electricity fuel use reduction</v>
      </c>
      <c r="L1921" s="205">
        <f>IF(ISBLANK(INDEX('Policy Characteristics'!F:F,MATCH($C1921,'Policy Characteristics'!$C:$C,0))),"",INDEX('Policy Characteristics'!F:F,MATCH($C1921,'Policy Characteristics'!$C:$C,0)))</f>
        <v>0</v>
      </c>
      <c r="M1921" s="205">
        <f>IF(ISBLANK(INDEX('Policy Characteristics'!G:G,MATCH($C1921,'Policy Characteristics'!$C:$C,0))),"",INDEX('Policy Characteristics'!G:G,MATCH($C1921,'Policy Characteristics'!$C:$C,0)))</f>
        <v>0.4</v>
      </c>
      <c r="N1921" s="205">
        <f>IF(ISBLANK(INDEX('Policy Characteristics'!H:H,MATCH($C1921,'Policy Characteristics'!$C:$C,0))),"",INDEX('Policy Characteristics'!H:H,MATCH($C1921,'Policy Characteristics'!$C:$C,0)))</f>
        <v>0.01</v>
      </c>
      <c r="O1921" s="76" t="str">
        <f>IF(ISBLANK(INDEX('Policy Characteristics'!I:I,MATCH($C1921,'Policy Characteristics'!$C:$C,0))),"",INDEX('Policy Characteristics'!I:I,MATCH($C1921,'Policy Characteristics'!$C:$C,0)))</f>
        <v>% reduction in fuel use</v>
      </c>
      <c r="P1921" s="76" t="str">
        <f>IF(ISBLANK(INDEX('Policy Characteristics'!J:J,MATCH($C1921,'Policy Characteristics'!$C:$C,0))),"",INDEX('Policy Characteristics'!J:J,MATCH($C1921,'Policy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76" t="str">
        <f>IF(ISBLANK(INDEX('Policy Characteristics'!K:K,MATCH($C1921,'Policy Characteristics'!$C:$C,0))),"",INDEX('Policy Characteristics'!K:K,MATCH($C1921,'Policy Characteristics'!$C:$C,0)))</f>
        <v>architectural-design.html#rnd</v>
      </c>
      <c r="R1921" s="76" t="str">
        <f>IF(ISBLANK(INDEX('Policy Characteristics'!L:L,MATCH($C1921,'Policy Characteristics'!$C:$C,0))),"",INDEX('Policy Characteristics'!L:L,MATCH($C1921,'Policy Characteristics'!$C:$C,0)))</f>
        <v>research-and-development.html</v>
      </c>
    </row>
    <row r="1922" spans="1:18" x14ac:dyDescent="0.25">
      <c r="A1922" s="76" t="str">
        <f>IF(ISBLANK(INDEX('Policy Characteristics'!A:A,MATCH($C1922,'Policy Characteristics'!$C:$C,0))),"",INDEX('Policy Characteristics'!A:A,MATCH($C1922,'Policy Characteristics'!$C:$C,0)))</f>
        <v>Research and Development</v>
      </c>
      <c r="B1922" s="200" t="str">
        <f>IF(ISBLANK(INDEX('Policy Characteristics'!B:B,MATCH($C1922,'Policy Characteristics'!$C:$C,0))),"",INDEX('Policy Characteristics'!B:B,MATCH($C1922,'Policy Characteristics'!$C:$C,0)))</f>
        <v>Fuel Use Reduction</v>
      </c>
      <c r="C1922" s="76" t="str">
        <f t="shared" si="62"/>
        <v>RnD Electricity Fuel Use Perc Reduction</v>
      </c>
      <c r="D1922" s="78" t="s">
        <v>80</v>
      </c>
      <c r="E1922" s="88"/>
      <c r="F1922" s="78" t="s">
        <v>322</v>
      </c>
      <c r="G1922" s="88"/>
      <c r="H1922" s="15">
        <v>193</v>
      </c>
      <c r="I1922" s="213" t="s">
        <v>43</v>
      </c>
      <c r="J1922" s="202" t="str">
        <f>IF(ISBLANK(INDEX('Policy Characteristics'!D:D,MATCH($C1922,'Policy Characteristics'!$C:$C,0))),"",INDEX('Policy Characteristics'!D:D,MATCH($C1922,'Policy Characteristics'!$C:$C,0)))</f>
        <v>R&amp;D Fuel Use Reductions</v>
      </c>
      <c r="K1922" s="76" t="str">
        <f>IF(ISBLANK(INDEX('Policy Characteristics'!E:E,MATCH($C1922,'Policy Characteristics'!$C:$C,0))),"",INDEX('Policy Characteristics'!E:E,MATCH($C1922,'Policy Characteristics'!$C:$C,0)))</f>
        <v>RnD electricity fuel use reduction</v>
      </c>
      <c r="L1922" s="205">
        <f>IF(ISBLANK(INDEX('Policy Characteristics'!F:F,MATCH($C1922,'Policy Characteristics'!$C:$C,0))),"",INDEX('Policy Characteristics'!F:F,MATCH($C1922,'Policy Characteristics'!$C:$C,0)))</f>
        <v>0</v>
      </c>
      <c r="M1922" s="205">
        <f>IF(ISBLANK(INDEX('Policy Characteristics'!G:G,MATCH($C1922,'Policy Characteristics'!$C:$C,0))),"",INDEX('Policy Characteristics'!G:G,MATCH($C1922,'Policy Characteristics'!$C:$C,0)))</f>
        <v>0.4</v>
      </c>
      <c r="N1922" s="205">
        <f>IF(ISBLANK(INDEX('Policy Characteristics'!H:H,MATCH($C1922,'Policy Characteristics'!$C:$C,0))),"",INDEX('Policy Characteristics'!H:H,MATCH($C1922,'Policy Characteristics'!$C:$C,0)))</f>
        <v>0.01</v>
      </c>
      <c r="O1922" s="76" t="str">
        <f>IF(ISBLANK(INDEX('Policy Characteristics'!I:I,MATCH($C1922,'Policy Characteristics'!$C:$C,0))),"",INDEX('Policy Characteristics'!I:I,MATCH($C1922,'Policy Characteristics'!$C:$C,0)))</f>
        <v>% reduction in fuel use</v>
      </c>
      <c r="P1922" s="76" t="str">
        <f>IF(ISBLANK(INDEX('Policy Characteristics'!J:J,MATCH($C1922,'Policy Characteristics'!$C:$C,0))),"",INDEX('Policy Characteristics'!J:J,MATCH($C1922,'Policy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76" t="str">
        <f>IF(ISBLANK(INDEX('Policy Characteristics'!K:K,MATCH($C1922,'Policy Characteristics'!$C:$C,0))),"",INDEX('Policy Characteristics'!K:K,MATCH($C1922,'Policy Characteristics'!$C:$C,0)))</f>
        <v>architectural-design.html#rnd</v>
      </c>
      <c r="R1922" s="76" t="str">
        <f>IF(ISBLANK(INDEX('Policy Characteristics'!L:L,MATCH($C1922,'Policy Characteristics'!$C:$C,0))),"",INDEX('Policy Characteristics'!L:L,MATCH($C1922,'Policy Characteristics'!$C:$C,0)))</f>
        <v>research-and-development.html</v>
      </c>
    </row>
    <row r="1923" spans="1:18" x14ac:dyDescent="0.25">
      <c r="A1923" s="76" t="str">
        <f>IF(ISBLANK(INDEX('Policy Characteristics'!A:A,MATCH($C1923,'Policy Characteristics'!$C:$C,0))),"",INDEX('Policy Characteristics'!A:A,MATCH($C1923,'Policy Characteristics'!$C:$C,0)))</f>
        <v>Research and Development</v>
      </c>
      <c r="B1923" s="200" t="str">
        <f>IF(ISBLANK(INDEX('Policy Characteristics'!B:B,MATCH($C1923,'Policy Characteristics'!$C:$C,0))),"",INDEX('Policy Characteristics'!B:B,MATCH($C1923,'Policy Characteristics'!$C:$C,0)))</f>
        <v>Fuel Use Reduction</v>
      </c>
      <c r="C1923" s="76" t="str">
        <f t="shared" si="62"/>
        <v>RnD Electricity Fuel Use Perc Reduction</v>
      </c>
      <c r="D1923" s="78" t="s">
        <v>668</v>
      </c>
      <c r="E1923" s="88"/>
      <c r="F1923" s="78" t="s">
        <v>1671</v>
      </c>
      <c r="G1923" s="88"/>
      <c r="H1923" s="15">
        <v>181</v>
      </c>
      <c r="I1923" s="213" t="s">
        <v>44</v>
      </c>
      <c r="J1923" s="202" t="str">
        <f>IF(ISBLANK(INDEX('Policy Characteristics'!D:D,MATCH($C1923,'Policy Characteristics'!$C:$C,0))),"",INDEX('Policy Characteristics'!D:D,MATCH($C1923,'Policy Characteristics'!$C:$C,0)))</f>
        <v>R&amp;D Fuel Use Reductions</v>
      </c>
      <c r="K1923" s="76" t="str">
        <f>IF(ISBLANK(INDEX('Policy Characteristics'!E:E,MATCH($C1923,'Policy Characteristics'!$C:$C,0))),"",INDEX('Policy Characteristics'!E:E,MATCH($C1923,'Policy Characteristics'!$C:$C,0)))</f>
        <v>RnD electricity fuel use reduction</v>
      </c>
      <c r="L1923" s="205">
        <f>IF(ISBLANK(INDEX('Policy Characteristics'!F:F,MATCH($C1923,'Policy Characteristics'!$C:$C,0))),"",INDEX('Policy Characteristics'!F:F,MATCH($C1923,'Policy Characteristics'!$C:$C,0)))</f>
        <v>0</v>
      </c>
      <c r="M1923" s="205">
        <f>IF(ISBLANK(INDEX('Policy Characteristics'!G:G,MATCH($C1923,'Policy Characteristics'!$C:$C,0))),"",INDEX('Policy Characteristics'!G:G,MATCH($C1923,'Policy Characteristics'!$C:$C,0)))</f>
        <v>0.4</v>
      </c>
      <c r="N1923" s="205">
        <f>IF(ISBLANK(INDEX('Policy Characteristics'!H:H,MATCH($C1923,'Policy Characteristics'!$C:$C,0))),"",INDEX('Policy Characteristics'!H:H,MATCH($C1923,'Policy Characteristics'!$C:$C,0)))</f>
        <v>0.01</v>
      </c>
      <c r="O1923" s="76" t="str">
        <f>IF(ISBLANK(INDEX('Policy Characteristics'!I:I,MATCH($C1923,'Policy Characteristics'!$C:$C,0))),"",INDEX('Policy Characteristics'!I:I,MATCH($C1923,'Policy Characteristics'!$C:$C,0)))</f>
        <v>% reduction in fuel use</v>
      </c>
      <c r="P1923" s="76" t="str">
        <f>IF(ISBLANK(INDEX('Policy Characteristics'!J:J,MATCH($C1923,'Policy Characteristics'!$C:$C,0))),"",INDEX('Policy Characteristics'!J:J,MATCH($C1923,'Policy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76" t="str">
        <f>IF(ISBLANK(INDEX('Policy Characteristics'!K:K,MATCH($C1923,'Policy Characteristics'!$C:$C,0))),"",INDEX('Policy Characteristics'!K:K,MATCH($C1923,'Policy Characteristics'!$C:$C,0)))</f>
        <v>architectural-design.html#rnd</v>
      </c>
      <c r="R1923" s="76" t="str">
        <f>IF(ISBLANK(INDEX('Policy Characteristics'!L:L,MATCH($C1923,'Policy Characteristics'!$C:$C,0))),"",INDEX('Policy Characteristics'!L:L,MATCH($C1923,'Policy Characteristics'!$C:$C,0)))</f>
        <v>research-and-development.html</v>
      </c>
    </row>
    <row r="1924" spans="1:18" x14ac:dyDescent="0.25">
      <c r="A1924" s="76" t="str">
        <f>IF(ISBLANK(INDEX('Policy Characteristics'!A:A,MATCH($C1924,'Policy Characteristics'!$C:$C,0))),"",INDEX('Policy Characteristics'!A:A,MATCH($C1924,'Policy Characteristics'!$C:$C,0)))</f>
        <v>Research and Development</v>
      </c>
      <c r="B1924" s="200" t="str">
        <f>IF(ISBLANK(INDEX('Policy Characteristics'!B:B,MATCH($C1924,'Policy Characteristics'!$C:$C,0))),"",INDEX('Policy Characteristics'!B:B,MATCH($C1924,'Policy Characteristics'!$C:$C,0)))</f>
        <v>Fuel Use Reduction</v>
      </c>
      <c r="C1924" s="76" t="str">
        <f t="shared" si="62"/>
        <v>RnD Electricity Fuel Use Perc Reduction</v>
      </c>
      <c r="D1924" s="78" t="s">
        <v>306</v>
      </c>
      <c r="E1924" s="88"/>
      <c r="F1924" s="78" t="s">
        <v>1672</v>
      </c>
      <c r="G1924" s="88"/>
      <c r="H1924" s="15">
        <v>755</v>
      </c>
      <c r="I1924" s="213" t="s">
        <v>43</v>
      </c>
      <c r="J1924" s="202" t="str">
        <f>IF(ISBLANK(INDEX('Policy Characteristics'!D:D,MATCH($C1924,'Policy Characteristics'!$C:$C,0))),"",INDEX('Policy Characteristics'!D:D,MATCH($C1924,'Policy Characteristics'!$C:$C,0)))</f>
        <v>R&amp;D Fuel Use Reductions</v>
      </c>
      <c r="K1924" s="76" t="str">
        <f>IF(ISBLANK(INDEX('Policy Characteristics'!E:E,MATCH($C1924,'Policy Characteristics'!$C:$C,0))),"",INDEX('Policy Characteristics'!E:E,MATCH($C1924,'Policy Characteristics'!$C:$C,0)))</f>
        <v>RnD electricity fuel use reduction</v>
      </c>
      <c r="L1924" s="205">
        <f>IF(ISBLANK(INDEX('Policy Characteristics'!F:F,MATCH($C1924,'Policy Characteristics'!$C:$C,0))),"",INDEX('Policy Characteristics'!F:F,MATCH($C1924,'Policy Characteristics'!$C:$C,0)))</f>
        <v>0</v>
      </c>
      <c r="M1924" s="205">
        <f>IF(ISBLANK(INDEX('Policy Characteristics'!G:G,MATCH($C1924,'Policy Characteristics'!$C:$C,0))),"",INDEX('Policy Characteristics'!G:G,MATCH($C1924,'Policy Characteristics'!$C:$C,0)))</f>
        <v>0.4</v>
      </c>
      <c r="N1924" s="205">
        <f>IF(ISBLANK(INDEX('Policy Characteristics'!H:H,MATCH($C1924,'Policy Characteristics'!$C:$C,0))),"",INDEX('Policy Characteristics'!H:H,MATCH($C1924,'Policy Characteristics'!$C:$C,0)))</f>
        <v>0.01</v>
      </c>
      <c r="O1924" s="76" t="str">
        <f>IF(ISBLANK(INDEX('Policy Characteristics'!I:I,MATCH($C1924,'Policy Characteristics'!$C:$C,0))),"",INDEX('Policy Characteristics'!I:I,MATCH($C1924,'Policy Characteristics'!$C:$C,0)))</f>
        <v>% reduction in fuel use</v>
      </c>
      <c r="P1924" s="76" t="str">
        <f>IF(ISBLANK(INDEX('Policy Characteristics'!J:J,MATCH($C1924,'Policy Characteristics'!$C:$C,0))),"",INDEX('Policy Characteristics'!J:J,MATCH($C1924,'Policy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76" t="str">
        <f>IF(ISBLANK(INDEX('Policy Characteristics'!K:K,MATCH($C1924,'Policy Characteristics'!$C:$C,0))),"",INDEX('Policy Characteristics'!K:K,MATCH($C1924,'Policy Characteristics'!$C:$C,0)))</f>
        <v>architectural-design.html#rnd</v>
      </c>
      <c r="R1924" s="76" t="str">
        <f>IF(ISBLANK(INDEX('Policy Characteristics'!L:L,MATCH($C1924,'Policy Characteristics'!$C:$C,0))),"",INDEX('Policy Characteristics'!L:L,MATCH($C1924,'Policy Characteristics'!$C:$C,0)))</f>
        <v>research-and-development.html</v>
      </c>
    </row>
    <row r="1925" spans="1:18" x14ac:dyDescent="0.25">
      <c r="A1925" s="76" t="str">
        <f>IF(ISBLANK(INDEX('Policy Characteristics'!A:A,MATCH($C1925,'Policy Characteristics'!$C:$C,0))),"",INDEX('Policy Characteristics'!A:A,MATCH($C1925,'Policy Characteristics'!$C:$C,0)))</f>
        <v>Research and Development</v>
      </c>
      <c r="B1925" s="200" t="str">
        <f>IF(ISBLANK(INDEX('Policy Characteristics'!B:B,MATCH($C1925,'Policy Characteristics'!$C:$C,0))),"",INDEX('Policy Characteristics'!B:B,MATCH($C1925,'Policy Characteristics'!$C:$C,0)))</f>
        <v>Fuel Use Reduction</v>
      </c>
      <c r="C1925" s="76" t="str">
        <f t="shared" si="62"/>
        <v>RnD Electricity Fuel Use Perc Reduction</v>
      </c>
      <c r="D1925" s="78" t="s">
        <v>307</v>
      </c>
      <c r="E1925" s="88"/>
      <c r="F1925" s="78" t="s">
        <v>503</v>
      </c>
      <c r="G1925" s="88"/>
      <c r="H1925" s="15">
        <v>1822</v>
      </c>
      <c r="I1925" s="213" t="s">
        <v>43</v>
      </c>
      <c r="J1925" s="202" t="str">
        <f>IF(ISBLANK(INDEX('Policy Characteristics'!D:D,MATCH($C1925,'Policy Characteristics'!$C:$C,0))),"",INDEX('Policy Characteristics'!D:D,MATCH($C1925,'Policy Characteristics'!$C:$C,0)))</f>
        <v>R&amp;D Fuel Use Reductions</v>
      </c>
      <c r="K1925" s="76" t="str">
        <f>IF(ISBLANK(INDEX('Policy Characteristics'!E:E,MATCH($C1925,'Policy Characteristics'!$C:$C,0))),"",INDEX('Policy Characteristics'!E:E,MATCH($C1925,'Policy Characteristics'!$C:$C,0)))</f>
        <v>RnD electricity fuel use reduction</v>
      </c>
      <c r="L1925" s="205">
        <f>IF(ISBLANK(INDEX('Policy Characteristics'!F:F,MATCH($C1925,'Policy Characteristics'!$C:$C,0))),"",INDEX('Policy Characteristics'!F:F,MATCH($C1925,'Policy Characteristics'!$C:$C,0)))</f>
        <v>0</v>
      </c>
      <c r="M1925" s="205">
        <f>IF(ISBLANK(INDEX('Policy Characteristics'!G:G,MATCH($C1925,'Policy Characteristics'!$C:$C,0))),"",INDEX('Policy Characteristics'!G:G,MATCH($C1925,'Policy Characteristics'!$C:$C,0)))</f>
        <v>0.4</v>
      </c>
      <c r="N1925" s="205">
        <f>IF(ISBLANK(INDEX('Policy Characteristics'!H:H,MATCH($C1925,'Policy Characteristics'!$C:$C,0))),"",INDEX('Policy Characteristics'!H:H,MATCH($C1925,'Policy Characteristics'!$C:$C,0)))</f>
        <v>0.01</v>
      </c>
      <c r="O1925" s="76" t="str">
        <f>IF(ISBLANK(INDEX('Policy Characteristics'!I:I,MATCH($C1925,'Policy Characteristics'!$C:$C,0))),"",INDEX('Policy Characteristics'!I:I,MATCH($C1925,'Policy Characteristics'!$C:$C,0)))</f>
        <v>% reduction in fuel use</v>
      </c>
      <c r="P1925" s="76" t="str">
        <f>IF(ISBLANK(INDEX('Policy Characteristics'!J:J,MATCH($C1925,'Policy Characteristics'!$C:$C,0))),"",INDEX('Policy Characteristics'!J:J,MATCH($C1925,'Policy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76" t="str">
        <f>IF(ISBLANK(INDEX('Policy Characteristics'!K:K,MATCH($C1925,'Policy Characteristics'!$C:$C,0))),"",INDEX('Policy Characteristics'!K:K,MATCH($C1925,'Policy Characteristics'!$C:$C,0)))</f>
        <v>architectural-design.html#rnd</v>
      </c>
      <c r="R1925" s="76" t="str">
        <f>IF(ISBLANK(INDEX('Policy Characteristics'!L:L,MATCH($C1925,'Policy Characteristics'!$C:$C,0))),"",INDEX('Policy Characteristics'!L:L,MATCH($C1925,'Policy Characteristics'!$C:$C,0)))</f>
        <v>research-and-development.html</v>
      </c>
    </row>
    <row r="1926" spans="1:18" x14ac:dyDescent="0.25">
      <c r="A1926" s="76" t="str">
        <f>IF(ISBLANK(INDEX('Policy Characteristics'!A:A,MATCH($C1926,'Policy Characteristics'!$C:$C,0))),"",INDEX('Policy Characteristics'!A:A,MATCH($C1926,'Policy Characteristics'!$C:$C,0)))</f>
        <v>Research and Development</v>
      </c>
      <c r="B1926" s="200" t="str">
        <f>IF(ISBLANK(INDEX('Policy Characteristics'!B:B,MATCH($C1926,'Policy Characteristics'!$C:$C,0))),"",INDEX('Policy Characteristics'!B:B,MATCH($C1926,'Policy Characteristics'!$C:$C,0)))</f>
        <v>Fuel Use Reduction</v>
      </c>
      <c r="C1926" s="76" t="str">
        <f t="shared" si="62"/>
        <v>RnD Electricity Fuel Use Perc Reduction</v>
      </c>
      <c r="D1926" s="78" t="s">
        <v>442</v>
      </c>
      <c r="E1926" s="88"/>
      <c r="F1926" s="78" t="s">
        <v>443</v>
      </c>
      <c r="G1926" s="88"/>
      <c r="H1926" s="15">
        <v>1823</v>
      </c>
      <c r="I1926" s="213" t="s">
        <v>43</v>
      </c>
      <c r="J1926" s="202" t="str">
        <f>IF(ISBLANK(INDEX('Policy Characteristics'!D:D,MATCH($C1926,'Policy Characteristics'!$C:$C,0))),"",INDEX('Policy Characteristics'!D:D,MATCH($C1926,'Policy Characteristics'!$C:$C,0)))</f>
        <v>R&amp;D Fuel Use Reductions</v>
      </c>
      <c r="K1926" s="76" t="str">
        <f>IF(ISBLANK(INDEX('Policy Characteristics'!E:E,MATCH($C1926,'Policy Characteristics'!$C:$C,0))),"",INDEX('Policy Characteristics'!E:E,MATCH($C1926,'Policy Characteristics'!$C:$C,0)))</f>
        <v>RnD electricity fuel use reduction</v>
      </c>
      <c r="L1926" s="205">
        <f>IF(ISBLANK(INDEX('Policy Characteristics'!F:F,MATCH($C1926,'Policy Characteristics'!$C:$C,0))),"",INDEX('Policy Characteristics'!F:F,MATCH($C1926,'Policy Characteristics'!$C:$C,0)))</f>
        <v>0</v>
      </c>
      <c r="M1926" s="205">
        <f>IF(ISBLANK(INDEX('Policy Characteristics'!G:G,MATCH($C1926,'Policy Characteristics'!$C:$C,0))),"",INDEX('Policy Characteristics'!G:G,MATCH($C1926,'Policy Characteristics'!$C:$C,0)))</f>
        <v>0.4</v>
      </c>
      <c r="N1926" s="205">
        <f>IF(ISBLANK(INDEX('Policy Characteristics'!H:H,MATCH($C1926,'Policy Characteristics'!$C:$C,0))),"",INDEX('Policy Characteristics'!H:H,MATCH($C1926,'Policy Characteristics'!$C:$C,0)))</f>
        <v>0.01</v>
      </c>
      <c r="O1926" s="76" t="str">
        <f>IF(ISBLANK(INDEX('Policy Characteristics'!I:I,MATCH($C1926,'Policy Characteristics'!$C:$C,0))),"",INDEX('Policy Characteristics'!I:I,MATCH($C1926,'Policy Characteristics'!$C:$C,0)))</f>
        <v>% reduction in fuel use</v>
      </c>
      <c r="P1926" s="76" t="str">
        <f>IF(ISBLANK(INDEX('Policy Characteristics'!J:J,MATCH($C1926,'Policy Characteristics'!$C:$C,0))),"",INDEX('Policy Characteristics'!J:J,MATCH($C1926,'Policy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76" t="str">
        <f>IF(ISBLANK(INDEX('Policy Characteristics'!K:K,MATCH($C1926,'Policy Characteristics'!$C:$C,0))),"",INDEX('Policy Characteristics'!K:K,MATCH($C1926,'Policy Characteristics'!$C:$C,0)))</f>
        <v>architectural-design.html#rnd</v>
      </c>
      <c r="R1926" s="76" t="str">
        <f>IF(ISBLANK(INDEX('Policy Characteristics'!L:L,MATCH($C1926,'Policy Characteristics'!$C:$C,0))),"",INDEX('Policy Characteristics'!L:L,MATCH($C1926,'Policy Characteristics'!$C:$C,0)))</f>
        <v>research-and-development.html</v>
      </c>
    </row>
    <row r="1927" spans="1:18" x14ac:dyDescent="0.25">
      <c r="A1927" s="76" t="str">
        <f>IF(ISBLANK(INDEX('Policy Characteristics'!A:A,MATCH($C1927,'Policy Characteristics'!$C:$C,0))),"",INDEX('Policy Characteristics'!A:A,MATCH($C1927,'Policy Characteristics'!$C:$C,0)))</f>
        <v>Research and Development</v>
      </c>
      <c r="B1927" s="200" t="str">
        <f>IF(ISBLANK(INDEX('Policy Characteristics'!B:B,MATCH($C1927,'Policy Characteristics'!$C:$C,0))),"",INDEX('Policy Characteristics'!B:B,MATCH($C1927,'Policy Characteristics'!$C:$C,0)))</f>
        <v>Fuel Use Reduction</v>
      </c>
      <c r="C1927" s="76" t="str">
        <f t="shared" si="62"/>
        <v>RnD Electricity Fuel Use Perc Reduction</v>
      </c>
      <c r="D1927" s="78" t="s">
        <v>451</v>
      </c>
      <c r="E1927" s="88"/>
      <c r="F1927" s="78" t="s">
        <v>453</v>
      </c>
      <c r="G1927" s="88"/>
      <c r="H1927" s="15">
        <v>1824</v>
      </c>
      <c r="I1927" s="213" t="s">
        <v>44</v>
      </c>
      <c r="J1927" s="202" t="str">
        <f>IF(ISBLANK(INDEX('Policy Characteristics'!D:D,MATCH($C1927,'Policy Characteristics'!$C:$C,0))),"",INDEX('Policy Characteristics'!D:D,MATCH($C1927,'Policy Characteristics'!$C:$C,0)))</f>
        <v>R&amp;D Fuel Use Reductions</v>
      </c>
      <c r="K1927" s="76" t="str">
        <f>IF(ISBLANK(INDEX('Policy Characteristics'!E:E,MATCH($C1927,'Policy Characteristics'!$C:$C,0))),"",INDEX('Policy Characteristics'!E:E,MATCH($C1927,'Policy Characteristics'!$C:$C,0)))</f>
        <v>RnD electricity fuel use reduction</v>
      </c>
      <c r="L1927" s="205">
        <f>IF(ISBLANK(INDEX('Policy Characteristics'!F:F,MATCH($C1927,'Policy Characteristics'!$C:$C,0))),"",INDEX('Policy Characteristics'!F:F,MATCH($C1927,'Policy Characteristics'!$C:$C,0)))</f>
        <v>0</v>
      </c>
      <c r="M1927" s="205">
        <f>IF(ISBLANK(INDEX('Policy Characteristics'!G:G,MATCH($C1927,'Policy Characteristics'!$C:$C,0))),"",INDEX('Policy Characteristics'!G:G,MATCH($C1927,'Policy Characteristics'!$C:$C,0)))</f>
        <v>0.4</v>
      </c>
      <c r="N1927" s="205">
        <f>IF(ISBLANK(INDEX('Policy Characteristics'!H:H,MATCH($C1927,'Policy Characteristics'!$C:$C,0))),"",INDEX('Policy Characteristics'!H:H,MATCH($C1927,'Policy Characteristics'!$C:$C,0)))</f>
        <v>0.01</v>
      </c>
      <c r="O1927" s="76" t="str">
        <f>IF(ISBLANK(INDEX('Policy Characteristics'!I:I,MATCH($C1927,'Policy Characteristics'!$C:$C,0))),"",INDEX('Policy Characteristics'!I:I,MATCH($C1927,'Policy Characteristics'!$C:$C,0)))</f>
        <v>% reduction in fuel use</v>
      </c>
      <c r="P1927" s="76" t="str">
        <f>IF(ISBLANK(INDEX('Policy Characteristics'!J:J,MATCH($C1927,'Policy Characteristics'!$C:$C,0))),"",INDEX('Policy Characteristics'!J:J,MATCH($C1927,'Policy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76" t="str">
        <f>IF(ISBLANK(INDEX('Policy Characteristics'!K:K,MATCH($C1927,'Policy Characteristics'!$C:$C,0))),"",INDEX('Policy Characteristics'!K:K,MATCH($C1927,'Policy Characteristics'!$C:$C,0)))</f>
        <v>architectural-design.html#rnd</v>
      </c>
      <c r="R1927" s="76" t="str">
        <f>IF(ISBLANK(INDEX('Policy Characteristics'!L:L,MATCH($C1927,'Policy Characteristics'!$C:$C,0))),"",INDEX('Policy Characteristics'!L:L,MATCH($C1927,'Policy Characteristics'!$C:$C,0)))</f>
        <v>research-and-development.html</v>
      </c>
    </row>
    <row r="1928" spans="1:18" x14ac:dyDescent="0.25">
      <c r="A1928" s="76" t="str">
        <f>IF(ISBLANK(INDEX('Policy Characteristics'!A:A,MATCH($C1928,'Policy Characteristics'!$C:$C,0))),"",INDEX('Policy Characteristics'!A:A,MATCH($C1928,'Policy Characteristics'!$C:$C,0)))</f>
        <v>Research and Development</v>
      </c>
      <c r="B1928" s="200" t="str">
        <f>IF(ISBLANK(INDEX('Policy Characteristics'!B:B,MATCH($C1928,'Policy Characteristics'!$C:$C,0))),"",INDEX('Policy Characteristics'!B:B,MATCH($C1928,'Policy Characteristics'!$C:$C,0)))</f>
        <v>Fuel Use Reduction</v>
      </c>
      <c r="C1928" s="76" t="str">
        <f t="shared" si="62"/>
        <v>RnD Electricity Fuel Use Perc Reduction</v>
      </c>
      <c r="D1928" s="78" t="s">
        <v>988</v>
      </c>
      <c r="E1928" s="88"/>
      <c r="F1928" s="78" t="s">
        <v>1673</v>
      </c>
      <c r="G1928" s="88"/>
      <c r="H1928" s="15">
        <v>1825</v>
      </c>
      <c r="I1928" s="213" t="s">
        <v>44</v>
      </c>
      <c r="J1928" s="202" t="str">
        <f>IF(ISBLANK(INDEX('Policy Characteristics'!D:D,MATCH($C1928,'Policy Characteristics'!$C:$C,0))),"",INDEX('Policy Characteristics'!D:D,MATCH($C1928,'Policy Characteristics'!$C:$C,0)))</f>
        <v>R&amp;D Fuel Use Reductions</v>
      </c>
      <c r="K1928" s="76" t="str">
        <f>IF(ISBLANK(INDEX('Policy Characteristics'!E:E,MATCH($C1928,'Policy Characteristics'!$C:$C,0))),"",INDEX('Policy Characteristics'!E:E,MATCH($C1928,'Policy Characteristics'!$C:$C,0)))</f>
        <v>RnD electricity fuel use reduction</v>
      </c>
      <c r="L1928" s="205">
        <f>IF(ISBLANK(INDEX('Policy Characteristics'!F:F,MATCH($C1928,'Policy Characteristics'!$C:$C,0))),"",INDEX('Policy Characteristics'!F:F,MATCH($C1928,'Policy Characteristics'!$C:$C,0)))</f>
        <v>0</v>
      </c>
      <c r="M1928" s="205">
        <f>IF(ISBLANK(INDEX('Policy Characteristics'!G:G,MATCH($C1928,'Policy Characteristics'!$C:$C,0))),"",INDEX('Policy Characteristics'!G:G,MATCH($C1928,'Policy Characteristics'!$C:$C,0)))</f>
        <v>0.4</v>
      </c>
      <c r="N1928" s="205">
        <f>IF(ISBLANK(INDEX('Policy Characteristics'!H:H,MATCH($C1928,'Policy Characteristics'!$C:$C,0))),"",INDEX('Policy Characteristics'!H:H,MATCH($C1928,'Policy Characteristics'!$C:$C,0)))</f>
        <v>0.01</v>
      </c>
      <c r="O1928" s="76" t="str">
        <f>IF(ISBLANK(INDEX('Policy Characteristics'!I:I,MATCH($C1928,'Policy Characteristics'!$C:$C,0))),"",INDEX('Policy Characteristics'!I:I,MATCH($C1928,'Policy Characteristics'!$C:$C,0)))</f>
        <v>% reduction in fuel use</v>
      </c>
      <c r="P1928" s="76" t="str">
        <f>IF(ISBLANK(INDEX('Policy Characteristics'!J:J,MATCH($C1928,'Policy Characteristics'!$C:$C,0))),"",INDEX('Policy Characteristics'!J:J,MATCH($C1928,'Policy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76" t="str">
        <f>IF(ISBLANK(INDEX('Policy Characteristics'!K:K,MATCH($C1928,'Policy Characteristics'!$C:$C,0))),"",INDEX('Policy Characteristics'!K:K,MATCH($C1928,'Policy Characteristics'!$C:$C,0)))</f>
        <v>architectural-design.html#rnd</v>
      </c>
      <c r="R1928" s="76" t="str">
        <f>IF(ISBLANK(INDEX('Policy Characteristics'!L:L,MATCH($C1928,'Policy Characteristics'!$C:$C,0))),"",INDEX('Policy Characteristics'!L:L,MATCH($C1928,'Policy Characteristics'!$C:$C,0)))</f>
        <v>research-and-development.html</v>
      </c>
    </row>
    <row r="1929" spans="1:18" x14ac:dyDescent="0.25">
      <c r="A1929" s="76" t="str">
        <f>IF(ISBLANK(INDEX('Policy Characteristics'!A:A,MATCH($C1929,'Policy Characteristics'!$C:$C,0))),"",INDEX('Policy Characteristics'!A:A,MATCH($C1929,'Policy Characteristics'!$C:$C,0)))</f>
        <v>Research and Development</v>
      </c>
      <c r="B1929" s="200" t="str">
        <f>IF(ISBLANK(INDEX('Policy Characteristics'!B:B,MATCH($C1929,'Policy Characteristics'!$C:$C,0))),"",INDEX('Policy Characteristics'!B:B,MATCH($C1929,'Policy Characteristics'!$C:$C,0)))</f>
        <v>Fuel Use Reduction</v>
      </c>
      <c r="C1929" s="76" t="str">
        <f t="shared" si="62"/>
        <v>RnD Electricity Fuel Use Perc Reduction</v>
      </c>
      <c r="D1929" s="78" t="s">
        <v>989</v>
      </c>
      <c r="E1929" s="88"/>
      <c r="F1929" s="78" t="s">
        <v>1674</v>
      </c>
      <c r="G1929" s="88"/>
      <c r="H1929" s="15">
        <v>1826</v>
      </c>
      <c r="I1929" s="213" t="s">
        <v>44</v>
      </c>
      <c r="J1929" s="202" t="str">
        <f>IF(ISBLANK(INDEX('Policy Characteristics'!D:D,MATCH($C1929,'Policy Characteristics'!$C:$C,0))),"",INDEX('Policy Characteristics'!D:D,MATCH($C1929,'Policy Characteristics'!$C:$C,0)))</f>
        <v>R&amp;D Fuel Use Reductions</v>
      </c>
      <c r="K1929" s="76" t="str">
        <f>IF(ISBLANK(INDEX('Policy Characteristics'!E:E,MATCH($C1929,'Policy Characteristics'!$C:$C,0))),"",INDEX('Policy Characteristics'!E:E,MATCH($C1929,'Policy Characteristics'!$C:$C,0)))</f>
        <v>RnD electricity fuel use reduction</v>
      </c>
      <c r="L1929" s="205">
        <f>IF(ISBLANK(INDEX('Policy Characteristics'!F:F,MATCH($C1929,'Policy Characteristics'!$C:$C,0))),"",INDEX('Policy Characteristics'!F:F,MATCH($C1929,'Policy Characteristics'!$C:$C,0)))</f>
        <v>0</v>
      </c>
      <c r="M1929" s="205">
        <f>IF(ISBLANK(INDEX('Policy Characteristics'!G:G,MATCH($C1929,'Policy Characteristics'!$C:$C,0))),"",INDEX('Policy Characteristics'!G:G,MATCH($C1929,'Policy Characteristics'!$C:$C,0)))</f>
        <v>0.4</v>
      </c>
      <c r="N1929" s="205">
        <f>IF(ISBLANK(INDEX('Policy Characteristics'!H:H,MATCH($C1929,'Policy Characteristics'!$C:$C,0))),"",INDEX('Policy Characteristics'!H:H,MATCH($C1929,'Policy Characteristics'!$C:$C,0)))</f>
        <v>0.01</v>
      </c>
      <c r="O1929" s="76" t="str">
        <f>IF(ISBLANK(INDEX('Policy Characteristics'!I:I,MATCH($C1929,'Policy Characteristics'!$C:$C,0))),"",INDEX('Policy Characteristics'!I:I,MATCH($C1929,'Policy Characteristics'!$C:$C,0)))</f>
        <v>% reduction in fuel use</v>
      </c>
      <c r="P1929" s="76" t="str">
        <f>IF(ISBLANK(INDEX('Policy Characteristics'!J:J,MATCH($C1929,'Policy Characteristics'!$C:$C,0))),"",INDEX('Policy Characteristics'!J:J,MATCH($C1929,'Policy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76" t="str">
        <f>IF(ISBLANK(INDEX('Policy Characteristics'!K:K,MATCH($C1929,'Policy Characteristics'!$C:$C,0))),"",INDEX('Policy Characteristics'!K:K,MATCH($C1929,'Policy Characteristics'!$C:$C,0)))</f>
        <v>architectural-design.html#rnd</v>
      </c>
      <c r="R1929" s="76" t="str">
        <f>IF(ISBLANK(INDEX('Policy Characteristics'!L:L,MATCH($C1929,'Policy Characteristics'!$C:$C,0))),"",INDEX('Policy Characteristics'!L:L,MATCH($C1929,'Policy Characteristics'!$C:$C,0)))</f>
        <v>research-and-development.html</v>
      </c>
    </row>
    <row r="1930" spans="1:18" x14ac:dyDescent="0.25">
      <c r="A1930" s="76" t="str">
        <f>IF(ISBLANK(INDEX('Policy Characteristics'!A:A,MATCH($C1930,'Policy Characteristics'!$C:$C,0))),"",INDEX('Policy Characteristics'!A:A,MATCH($C1930,'Policy Characteristics'!$C:$C,0)))</f>
        <v>Research and Development</v>
      </c>
      <c r="B1930" s="200" t="str">
        <f>IF(ISBLANK(INDEX('Policy Characteristics'!B:B,MATCH($C1930,'Policy Characteristics'!$C:$C,0))),"",INDEX('Policy Characteristics'!B:B,MATCH($C1930,'Policy Characteristics'!$C:$C,0)))</f>
        <v>Fuel Use Reduction</v>
      </c>
      <c r="C1930" s="76" t="str">
        <f t="shared" si="62"/>
        <v>RnD Electricity Fuel Use Perc Reduction</v>
      </c>
      <c r="D1930" s="78" t="s">
        <v>990</v>
      </c>
      <c r="E1930" s="88"/>
      <c r="F1930" s="78" t="s">
        <v>1675</v>
      </c>
      <c r="G1930" s="88"/>
      <c r="H1930" s="15">
        <v>1827</v>
      </c>
      <c r="I1930" s="213" t="s">
        <v>43</v>
      </c>
      <c r="J1930" s="202" t="str">
        <f>IF(ISBLANK(INDEX('Policy Characteristics'!D:D,MATCH($C1930,'Policy Characteristics'!$C:$C,0))),"",INDEX('Policy Characteristics'!D:D,MATCH($C1930,'Policy Characteristics'!$C:$C,0)))</f>
        <v>R&amp;D Fuel Use Reductions</v>
      </c>
      <c r="K1930" s="76" t="str">
        <f>IF(ISBLANK(INDEX('Policy Characteristics'!E:E,MATCH($C1930,'Policy Characteristics'!$C:$C,0))),"",INDEX('Policy Characteristics'!E:E,MATCH($C1930,'Policy Characteristics'!$C:$C,0)))</f>
        <v>RnD electricity fuel use reduction</v>
      </c>
      <c r="L1930" s="205">
        <f>IF(ISBLANK(INDEX('Policy Characteristics'!F:F,MATCH($C1930,'Policy Characteristics'!$C:$C,0))),"",INDEX('Policy Characteristics'!F:F,MATCH($C1930,'Policy Characteristics'!$C:$C,0)))</f>
        <v>0</v>
      </c>
      <c r="M1930" s="205">
        <f>IF(ISBLANK(INDEX('Policy Characteristics'!G:G,MATCH($C1930,'Policy Characteristics'!$C:$C,0))),"",INDEX('Policy Characteristics'!G:G,MATCH($C1930,'Policy Characteristics'!$C:$C,0)))</f>
        <v>0.4</v>
      </c>
      <c r="N1930" s="205">
        <f>IF(ISBLANK(INDEX('Policy Characteristics'!H:H,MATCH($C1930,'Policy Characteristics'!$C:$C,0))),"",INDEX('Policy Characteristics'!H:H,MATCH($C1930,'Policy Characteristics'!$C:$C,0)))</f>
        <v>0.01</v>
      </c>
      <c r="O1930" s="76" t="str">
        <f>IF(ISBLANK(INDEX('Policy Characteristics'!I:I,MATCH($C1930,'Policy Characteristics'!$C:$C,0))),"",INDEX('Policy Characteristics'!I:I,MATCH($C1930,'Policy Characteristics'!$C:$C,0)))</f>
        <v>% reduction in fuel use</v>
      </c>
      <c r="P1930" s="76" t="str">
        <f>IF(ISBLANK(INDEX('Policy Characteristics'!J:J,MATCH($C1930,'Policy Characteristics'!$C:$C,0))),"",INDEX('Policy Characteristics'!J:J,MATCH($C1930,'Policy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76" t="str">
        <f>IF(ISBLANK(INDEX('Policy Characteristics'!K:K,MATCH($C1930,'Policy Characteristics'!$C:$C,0))),"",INDEX('Policy Characteristics'!K:K,MATCH($C1930,'Policy Characteristics'!$C:$C,0)))</f>
        <v>architectural-design.html#rnd</v>
      </c>
      <c r="R1930" s="76" t="str">
        <f>IF(ISBLANK(INDEX('Policy Characteristics'!L:L,MATCH($C1930,'Policy Characteristics'!$C:$C,0))),"",INDEX('Policy Characteristics'!L:L,MATCH($C1930,'Policy Characteristics'!$C:$C,0)))</f>
        <v>research-and-development.html</v>
      </c>
    </row>
    <row r="1931" spans="1:18" x14ac:dyDescent="0.25">
      <c r="A1931" s="76" t="str">
        <f>IF(ISBLANK(INDEX('Policy Characteristics'!A:A,MATCH($C1931,'Policy Characteristics'!$C:$C,0))),"",INDEX('Policy Characteristics'!A:A,MATCH($C1931,'Policy Characteristics'!$C:$C,0)))</f>
        <v>Research and Development</v>
      </c>
      <c r="B1931" s="200" t="str">
        <f>IF(ISBLANK(INDEX('Policy Characteristics'!B:B,MATCH($C1931,'Policy Characteristics'!$C:$C,0))),"",INDEX('Policy Characteristics'!B:B,MATCH($C1931,'Policy Characteristics'!$C:$C,0)))</f>
        <v>Fuel Use Reduction</v>
      </c>
      <c r="C1931" s="76" t="str">
        <f t="shared" si="62"/>
        <v>RnD Electricity Fuel Use Perc Reduction</v>
      </c>
      <c r="D1931" s="78" t="s">
        <v>1655</v>
      </c>
      <c r="E1931" s="88"/>
      <c r="F1931" s="78" t="s">
        <v>1676</v>
      </c>
      <c r="G1931" s="88"/>
      <c r="H1931" s="15">
        <v>1828</v>
      </c>
      <c r="I1931" s="213" t="s">
        <v>43</v>
      </c>
      <c r="J1931" s="202" t="str">
        <f>IF(ISBLANK(INDEX('Policy Characteristics'!D:D,MATCH($C1931,'Policy Characteristics'!$C:$C,0))),"",INDEX('Policy Characteristics'!D:D,MATCH($C1931,'Policy Characteristics'!$C:$C,0)))</f>
        <v>R&amp;D Fuel Use Reductions</v>
      </c>
      <c r="K1931" s="76" t="str">
        <f>IF(ISBLANK(INDEX('Policy Characteristics'!E:E,MATCH($C1931,'Policy Characteristics'!$C:$C,0))),"",INDEX('Policy Characteristics'!E:E,MATCH($C1931,'Policy Characteristics'!$C:$C,0)))</f>
        <v>RnD electricity fuel use reduction</v>
      </c>
      <c r="L1931" s="205">
        <f>IF(ISBLANK(INDEX('Policy Characteristics'!F:F,MATCH($C1931,'Policy Characteristics'!$C:$C,0))),"",INDEX('Policy Characteristics'!F:F,MATCH($C1931,'Policy Characteristics'!$C:$C,0)))</f>
        <v>0</v>
      </c>
      <c r="M1931" s="205">
        <f>IF(ISBLANK(INDEX('Policy Characteristics'!G:G,MATCH($C1931,'Policy Characteristics'!$C:$C,0))),"",INDEX('Policy Characteristics'!G:G,MATCH($C1931,'Policy Characteristics'!$C:$C,0)))</f>
        <v>0.4</v>
      </c>
      <c r="N1931" s="205">
        <f>IF(ISBLANK(INDEX('Policy Characteristics'!H:H,MATCH($C1931,'Policy Characteristics'!$C:$C,0))),"",INDEX('Policy Characteristics'!H:H,MATCH($C1931,'Policy Characteristics'!$C:$C,0)))</f>
        <v>0.01</v>
      </c>
      <c r="O1931" s="76" t="str">
        <f>IF(ISBLANK(INDEX('Policy Characteristics'!I:I,MATCH($C1931,'Policy Characteristics'!$C:$C,0))),"",INDEX('Policy Characteristics'!I:I,MATCH($C1931,'Policy Characteristics'!$C:$C,0)))</f>
        <v>% reduction in fuel use</v>
      </c>
      <c r="P1931" s="76" t="str">
        <f>IF(ISBLANK(INDEX('Policy Characteristics'!J:J,MATCH($C1931,'Policy Characteristics'!$C:$C,0))),"",INDEX('Policy Characteristics'!J:J,MATCH($C1931,'Policy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76" t="str">
        <f>IF(ISBLANK(INDEX('Policy Characteristics'!K:K,MATCH($C1931,'Policy Characteristics'!$C:$C,0))),"",INDEX('Policy Characteristics'!K:K,MATCH($C1931,'Policy Characteristics'!$C:$C,0)))</f>
        <v>architectural-design.html#rnd</v>
      </c>
      <c r="R1931" s="76" t="str">
        <f>IF(ISBLANK(INDEX('Policy Characteristics'!L:L,MATCH($C1931,'Policy Characteristics'!$C:$C,0))),"",INDEX('Policy Characteristics'!L:L,MATCH($C1931,'Policy Characteristics'!$C:$C,0)))</f>
        <v>research-and-development.html</v>
      </c>
    </row>
    <row r="1932" spans="1:18" x14ac:dyDescent="0.25">
      <c r="A1932" s="76" t="str">
        <f>IF(ISBLANK(INDEX('Policy Characteristics'!A:A,MATCH($C1932,'Policy Characteristics'!$C:$C,0))),"",INDEX('Policy Characteristics'!A:A,MATCH($C1932,'Policy Characteristics'!$C:$C,0)))</f>
        <v>Research and Development</v>
      </c>
      <c r="B1932" s="200" t="str">
        <f>IF(ISBLANK(INDEX('Policy Characteristics'!B:B,MATCH($C1932,'Policy Characteristics'!$C:$C,0))),"",INDEX('Policy Characteristics'!B:B,MATCH($C1932,'Policy Characteristics'!$C:$C,0)))</f>
        <v>Fuel Use Reduction</v>
      </c>
      <c r="C1932" s="76" t="str">
        <f t="shared" si="62"/>
        <v>RnD Electricity Fuel Use Perc Reduction</v>
      </c>
      <c r="D1932" s="78" t="s">
        <v>1658</v>
      </c>
      <c r="E1932" s="88"/>
      <c r="F1932" s="78" t="s">
        <v>1677</v>
      </c>
      <c r="G1932" s="88"/>
      <c r="H1932" s="15">
        <v>1829</v>
      </c>
      <c r="I1932" s="213" t="s">
        <v>43</v>
      </c>
      <c r="J1932" s="202" t="str">
        <f>IF(ISBLANK(INDEX('Policy Characteristics'!D:D,MATCH($C1932,'Policy Characteristics'!$C:$C,0))),"",INDEX('Policy Characteristics'!D:D,MATCH($C1932,'Policy Characteristics'!$C:$C,0)))</f>
        <v>R&amp;D Fuel Use Reductions</v>
      </c>
      <c r="K1932" s="76" t="str">
        <f>IF(ISBLANK(INDEX('Policy Characteristics'!E:E,MATCH($C1932,'Policy Characteristics'!$C:$C,0))),"",INDEX('Policy Characteristics'!E:E,MATCH($C1932,'Policy Characteristics'!$C:$C,0)))</f>
        <v>RnD electricity fuel use reduction</v>
      </c>
      <c r="L1932" s="205">
        <f>IF(ISBLANK(INDEX('Policy Characteristics'!F:F,MATCH($C1932,'Policy Characteristics'!$C:$C,0))),"",INDEX('Policy Characteristics'!F:F,MATCH($C1932,'Policy Characteristics'!$C:$C,0)))</f>
        <v>0</v>
      </c>
      <c r="M1932" s="205">
        <f>IF(ISBLANK(INDEX('Policy Characteristics'!G:G,MATCH($C1932,'Policy Characteristics'!$C:$C,0))),"",INDEX('Policy Characteristics'!G:G,MATCH($C1932,'Policy Characteristics'!$C:$C,0)))</f>
        <v>0.4</v>
      </c>
      <c r="N1932" s="205">
        <f>IF(ISBLANK(INDEX('Policy Characteristics'!H:H,MATCH($C1932,'Policy Characteristics'!$C:$C,0))),"",INDEX('Policy Characteristics'!H:H,MATCH($C1932,'Policy Characteristics'!$C:$C,0)))</f>
        <v>0.01</v>
      </c>
      <c r="O1932" s="76" t="str">
        <f>IF(ISBLANK(INDEX('Policy Characteristics'!I:I,MATCH($C1932,'Policy Characteristics'!$C:$C,0))),"",INDEX('Policy Characteristics'!I:I,MATCH($C1932,'Policy Characteristics'!$C:$C,0)))</f>
        <v>% reduction in fuel use</v>
      </c>
      <c r="P1932" s="76" t="str">
        <f>IF(ISBLANK(INDEX('Policy Characteristics'!J:J,MATCH($C1932,'Policy Characteristics'!$C:$C,0))),"",INDEX('Policy Characteristics'!J:J,MATCH($C1932,'Policy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76" t="str">
        <f>IF(ISBLANK(INDEX('Policy Characteristics'!K:K,MATCH($C1932,'Policy Characteristics'!$C:$C,0))),"",INDEX('Policy Characteristics'!K:K,MATCH($C1932,'Policy Characteristics'!$C:$C,0)))</f>
        <v>architectural-design.html#rnd</v>
      </c>
      <c r="R1932" s="76" t="str">
        <f>IF(ISBLANK(INDEX('Policy Characteristics'!L:L,MATCH($C1932,'Policy Characteristics'!$C:$C,0))),"",INDEX('Policy Characteristics'!L:L,MATCH($C1932,'Policy Characteristics'!$C:$C,0)))</f>
        <v>research-and-development.html</v>
      </c>
    </row>
    <row r="1933" spans="1:18" x14ac:dyDescent="0.25">
      <c r="A1933" s="76" t="str">
        <f>IF(ISBLANK(INDEX('Policy Characteristics'!A:A,MATCH($C1933,'Policy Characteristics'!$C:$C,0))),"",INDEX('Policy Characteristics'!A:A,MATCH($C1933,'Policy Characteristics'!$C:$C,0)))</f>
        <v>Research and Development</v>
      </c>
      <c r="B1933" s="200" t="str">
        <f>IF(ISBLANK(INDEX('Policy Characteristics'!B:B,MATCH($C1933,'Policy Characteristics'!$C:$C,0))),"",INDEX('Policy Characteristics'!B:B,MATCH($C1933,'Policy Characteristics'!$C:$C,0)))</f>
        <v>Fuel Use Reduction</v>
      </c>
      <c r="C1933" s="76" t="str">
        <f t="shared" si="62"/>
        <v>RnD Electricity Fuel Use Perc Reduction</v>
      </c>
      <c r="D1933" s="78" t="s">
        <v>1659</v>
      </c>
      <c r="E1933" s="88"/>
      <c r="F1933" s="78" t="s">
        <v>1678</v>
      </c>
      <c r="G1933" s="88"/>
      <c r="H1933" s="15">
        <v>1830</v>
      </c>
      <c r="I1933" s="213" t="s">
        <v>43</v>
      </c>
      <c r="J1933" s="202" t="str">
        <f>IF(ISBLANK(INDEX('Policy Characteristics'!D:D,MATCH($C1933,'Policy Characteristics'!$C:$C,0))),"",INDEX('Policy Characteristics'!D:D,MATCH($C1933,'Policy Characteristics'!$C:$C,0)))</f>
        <v>R&amp;D Fuel Use Reductions</v>
      </c>
      <c r="K1933" s="76" t="str">
        <f>IF(ISBLANK(INDEX('Policy Characteristics'!E:E,MATCH($C1933,'Policy Characteristics'!$C:$C,0))),"",INDEX('Policy Characteristics'!E:E,MATCH($C1933,'Policy Characteristics'!$C:$C,0)))</f>
        <v>RnD electricity fuel use reduction</v>
      </c>
      <c r="L1933" s="205">
        <f>IF(ISBLANK(INDEX('Policy Characteristics'!F:F,MATCH($C1933,'Policy Characteristics'!$C:$C,0))),"",INDEX('Policy Characteristics'!F:F,MATCH($C1933,'Policy Characteristics'!$C:$C,0)))</f>
        <v>0</v>
      </c>
      <c r="M1933" s="205">
        <f>IF(ISBLANK(INDEX('Policy Characteristics'!G:G,MATCH($C1933,'Policy Characteristics'!$C:$C,0))),"",INDEX('Policy Characteristics'!G:G,MATCH($C1933,'Policy Characteristics'!$C:$C,0)))</f>
        <v>0.4</v>
      </c>
      <c r="N1933" s="205">
        <f>IF(ISBLANK(INDEX('Policy Characteristics'!H:H,MATCH($C1933,'Policy Characteristics'!$C:$C,0))),"",INDEX('Policy Characteristics'!H:H,MATCH($C1933,'Policy Characteristics'!$C:$C,0)))</f>
        <v>0.01</v>
      </c>
      <c r="O1933" s="76" t="str">
        <f>IF(ISBLANK(INDEX('Policy Characteristics'!I:I,MATCH($C1933,'Policy Characteristics'!$C:$C,0))),"",INDEX('Policy Characteristics'!I:I,MATCH($C1933,'Policy Characteristics'!$C:$C,0)))</f>
        <v>% reduction in fuel use</v>
      </c>
      <c r="P1933" s="7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76" t="str">
        <f>IF(ISBLANK(INDEX('Policy Characteristics'!K:K,MATCH($C1933,'Policy Characteristics'!$C:$C,0))),"",INDEX('Policy Characteristics'!K:K,MATCH($C1933,'Policy Characteristics'!$C:$C,0)))</f>
        <v>architectural-design.html#rnd</v>
      </c>
      <c r="R1933" s="76" t="str">
        <f>IF(ISBLANK(INDEX('Policy Characteristics'!L:L,MATCH($C1933,'Policy Characteristics'!$C:$C,0))),"",INDEX('Policy Characteristics'!L:L,MATCH($C1933,'Policy Characteristics'!$C:$C,0)))</f>
        <v>research-and-development.html</v>
      </c>
    </row>
    <row r="1934" spans="1:18" x14ac:dyDescent="0.25">
      <c r="A1934" s="76" t="str">
        <f>IF(ISBLANK(INDEX('Policy Characteristics'!A:A,MATCH($C1934,'Policy Characteristics'!$C:$C,0))),"",INDEX('Policy Characteristics'!A:A,MATCH($C1934,'Policy Characteristics'!$C:$C,0)))</f>
        <v>Research and Development</v>
      </c>
      <c r="B1934" s="200" t="str">
        <f>IF(ISBLANK(INDEX('Policy Characteristics'!B:B,MATCH($C1934,'Policy Characteristics'!$C:$C,0))),"",INDEX('Policy Characteristics'!B:B,MATCH($C1934,'Policy Characteristics'!$C:$C,0)))</f>
        <v>Fuel Use Reduction</v>
      </c>
      <c r="C1934" s="76" t="str">
        <f t="shared" si="62"/>
        <v>RnD Electricity Fuel Use Perc Reduction</v>
      </c>
      <c r="D1934" s="78" t="s">
        <v>1660</v>
      </c>
      <c r="E1934" s="88"/>
      <c r="F1934" s="78" t="s">
        <v>1679</v>
      </c>
      <c r="G1934" s="88"/>
      <c r="H1934" s="15">
        <v>1831</v>
      </c>
      <c r="I1934" s="213" t="s">
        <v>43</v>
      </c>
      <c r="J1934" s="202" t="str">
        <f>IF(ISBLANK(INDEX('Policy Characteristics'!D:D,MATCH($C1934,'Policy Characteristics'!$C:$C,0))),"",INDEX('Policy Characteristics'!D:D,MATCH($C1934,'Policy Characteristics'!$C:$C,0)))</f>
        <v>R&amp;D Fuel Use Reductions</v>
      </c>
      <c r="K1934" s="76" t="str">
        <f>IF(ISBLANK(INDEX('Policy Characteristics'!E:E,MATCH($C1934,'Policy Characteristics'!$C:$C,0))),"",INDEX('Policy Characteristics'!E:E,MATCH($C1934,'Policy Characteristics'!$C:$C,0)))</f>
        <v>RnD electricity fuel use reduction</v>
      </c>
      <c r="L1934" s="205">
        <f>IF(ISBLANK(INDEX('Policy Characteristics'!F:F,MATCH($C1934,'Policy Characteristics'!$C:$C,0))),"",INDEX('Policy Characteristics'!F:F,MATCH($C1934,'Policy Characteristics'!$C:$C,0)))</f>
        <v>0</v>
      </c>
      <c r="M1934" s="205">
        <f>IF(ISBLANK(INDEX('Policy Characteristics'!G:G,MATCH($C1934,'Policy Characteristics'!$C:$C,0))),"",INDEX('Policy Characteristics'!G:G,MATCH($C1934,'Policy Characteristics'!$C:$C,0)))</f>
        <v>0.4</v>
      </c>
      <c r="N1934" s="205">
        <f>IF(ISBLANK(INDEX('Policy Characteristics'!H:H,MATCH($C1934,'Policy Characteristics'!$C:$C,0))),"",INDEX('Policy Characteristics'!H:H,MATCH($C1934,'Policy Characteristics'!$C:$C,0)))</f>
        <v>0.01</v>
      </c>
      <c r="O1934" s="76" t="str">
        <f>IF(ISBLANK(INDEX('Policy Characteristics'!I:I,MATCH($C1934,'Policy Characteristics'!$C:$C,0))),"",INDEX('Policy Characteristics'!I:I,MATCH($C1934,'Policy Characteristics'!$C:$C,0)))</f>
        <v>% reduction in fuel use</v>
      </c>
      <c r="P1934" s="7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76" t="str">
        <f>IF(ISBLANK(INDEX('Policy Characteristics'!K:K,MATCH($C1934,'Policy Characteristics'!$C:$C,0))),"",INDEX('Policy Characteristics'!K:K,MATCH($C1934,'Policy Characteristics'!$C:$C,0)))</f>
        <v>architectural-design.html#rnd</v>
      </c>
      <c r="R1934" s="76" t="str">
        <f>IF(ISBLANK(INDEX('Policy Characteristics'!L:L,MATCH($C1934,'Policy Characteristics'!$C:$C,0))),"",INDEX('Policy Characteristics'!L:L,MATCH($C1934,'Policy Characteristics'!$C:$C,0)))</f>
        <v>research-and-development.html</v>
      </c>
    </row>
    <row r="1935" spans="1:18" x14ac:dyDescent="0.25">
      <c r="A1935" s="76" t="str">
        <f>IF(ISBLANK(INDEX('Policy Characteristics'!A:A,MATCH($C1935,'Policy Characteristics'!$C:$C,0))),"",INDEX('Policy Characteristics'!A:A,MATCH($C1935,'Policy Characteristics'!$C:$C,0)))</f>
        <v>Research and Development</v>
      </c>
      <c r="B1935" s="200" t="str">
        <f>IF(ISBLANK(INDEX('Policy Characteristics'!B:B,MATCH($C1935,'Policy Characteristics'!$C:$C,0))),"",INDEX('Policy Characteristics'!B:B,MATCH($C1935,'Policy Characteristics'!$C:$C,0)))</f>
        <v>Fuel Use Reduction</v>
      </c>
      <c r="C1935" s="76" t="str">
        <f t="shared" si="62"/>
        <v>RnD Electricity Fuel Use Perc Reduction</v>
      </c>
      <c r="D1935" s="78" t="s">
        <v>1661</v>
      </c>
      <c r="E1935" s="88"/>
      <c r="F1935" s="78" t="s">
        <v>1680</v>
      </c>
      <c r="G1935" s="88"/>
      <c r="H1935" s="15">
        <v>1832</v>
      </c>
      <c r="I1935" s="213" t="s">
        <v>43</v>
      </c>
      <c r="J1935" s="202" t="str">
        <f>IF(ISBLANK(INDEX('Policy Characteristics'!D:D,MATCH($C1935,'Policy Characteristics'!$C:$C,0))),"",INDEX('Policy Characteristics'!D:D,MATCH($C1935,'Policy Characteristics'!$C:$C,0)))</f>
        <v>R&amp;D Fuel Use Reductions</v>
      </c>
      <c r="K1935" s="76" t="str">
        <f>IF(ISBLANK(INDEX('Policy Characteristics'!E:E,MATCH($C1935,'Policy Characteristics'!$C:$C,0))),"",INDEX('Policy Characteristics'!E:E,MATCH($C1935,'Policy Characteristics'!$C:$C,0)))</f>
        <v>RnD electricity fuel use reduction</v>
      </c>
      <c r="L1935" s="205">
        <f>IF(ISBLANK(INDEX('Policy Characteristics'!F:F,MATCH($C1935,'Policy Characteristics'!$C:$C,0))),"",INDEX('Policy Characteristics'!F:F,MATCH($C1935,'Policy Characteristics'!$C:$C,0)))</f>
        <v>0</v>
      </c>
      <c r="M1935" s="205">
        <f>IF(ISBLANK(INDEX('Policy Characteristics'!G:G,MATCH($C1935,'Policy Characteristics'!$C:$C,0))),"",INDEX('Policy Characteristics'!G:G,MATCH($C1935,'Policy Characteristics'!$C:$C,0)))</f>
        <v>0.4</v>
      </c>
      <c r="N1935" s="205">
        <f>IF(ISBLANK(INDEX('Policy Characteristics'!H:H,MATCH($C1935,'Policy Characteristics'!$C:$C,0))),"",INDEX('Policy Characteristics'!H:H,MATCH($C1935,'Policy Characteristics'!$C:$C,0)))</f>
        <v>0.01</v>
      </c>
      <c r="O1935" s="76" t="str">
        <f>IF(ISBLANK(INDEX('Policy Characteristics'!I:I,MATCH($C1935,'Policy Characteristics'!$C:$C,0))),"",INDEX('Policy Characteristics'!I:I,MATCH($C1935,'Policy Characteristics'!$C:$C,0)))</f>
        <v>% reduction in fuel use</v>
      </c>
      <c r="P1935" s="7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76" t="str">
        <f>IF(ISBLANK(INDEX('Policy Characteristics'!K:K,MATCH($C1935,'Policy Characteristics'!$C:$C,0))),"",INDEX('Policy Characteristics'!K:K,MATCH($C1935,'Policy Characteristics'!$C:$C,0)))</f>
        <v>architectural-design.html#rnd</v>
      </c>
      <c r="R1935" s="76" t="str">
        <f>IF(ISBLANK(INDEX('Policy Characteristics'!L:L,MATCH($C1935,'Policy Characteristics'!$C:$C,0))),"",INDEX('Policy Characteristics'!L:L,MATCH($C1935,'Policy Characteristics'!$C:$C,0)))</f>
        <v>research-and-development.html</v>
      </c>
    </row>
    <row r="1936" spans="1:18" x14ac:dyDescent="0.25">
      <c r="A1936" s="76" t="str">
        <f>IF(ISBLANK(INDEX('Policy Characteristics'!A:A,MATCH($C1936,'Policy Characteristics'!$C:$C,0))),"",INDEX('Policy Characteristics'!A:A,MATCH($C1936,'Policy Characteristics'!$C:$C,0)))</f>
        <v>Research and Development</v>
      </c>
      <c r="B1936" s="200" t="str">
        <f>IF(ISBLANK(INDEX('Policy Characteristics'!B:B,MATCH($C1936,'Policy Characteristics'!$C:$C,0))),"",INDEX('Policy Characteristics'!B:B,MATCH($C1936,'Policy Characteristics'!$C:$C,0)))</f>
        <v>Fuel Use Reduction</v>
      </c>
      <c r="C1936" s="76" t="str">
        <f t="shared" si="62"/>
        <v>RnD Electricity Fuel Use Perc Reduction</v>
      </c>
      <c r="D1936" s="78" t="s">
        <v>1748</v>
      </c>
      <c r="E1936" s="88"/>
      <c r="F1936" s="78" t="s">
        <v>1750</v>
      </c>
      <c r="G1936" s="88"/>
      <c r="H1936" s="15">
        <v>1833</v>
      </c>
      <c r="I1936" s="213" t="s">
        <v>43</v>
      </c>
      <c r="J1936" s="202" t="str">
        <f>IF(ISBLANK(INDEX('Policy Characteristics'!D:D,MATCH($C1936,'Policy Characteristics'!$C:$C,0))),"",INDEX('Policy Characteristics'!D:D,MATCH($C1936,'Policy Characteristics'!$C:$C,0)))</f>
        <v>R&amp;D Fuel Use Reductions</v>
      </c>
      <c r="K1936" s="76" t="str">
        <f>IF(ISBLANK(INDEX('Policy Characteristics'!E:E,MATCH($C1936,'Policy Characteristics'!$C:$C,0))),"",INDEX('Policy Characteristics'!E:E,MATCH($C1936,'Policy Characteristics'!$C:$C,0)))</f>
        <v>RnD electricity fuel use reduction</v>
      </c>
      <c r="L1936" s="205">
        <f>IF(ISBLANK(INDEX('Policy Characteristics'!F:F,MATCH($C1936,'Policy Characteristics'!$C:$C,0))),"",INDEX('Policy Characteristics'!F:F,MATCH($C1936,'Policy Characteristics'!$C:$C,0)))</f>
        <v>0</v>
      </c>
      <c r="M1936" s="205">
        <f>IF(ISBLANK(INDEX('Policy Characteristics'!G:G,MATCH($C1936,'Policy Characteristics'!$C:$C,0))),"",INDEX('Policy Characteristics'!G:G,MATCH($C1936,'Policy Characteristics'!$C:$C,0)))</f>
        <v>0.4</v>
      </c>
      <c r="N1936" s="205">
        <f>IF(ISBLANK(INDEX('Policy Characteristics'!H:H,MATCH($C1936,'Policy Characteristics'!$C:$C,0))),"",INDEX('Policy Characteristics'!H:H,MATCH($C1936,'Policy Characteristics'!$C:$C,0)))</f>
        <v>0.01</v>
      </c>
      <c r="O1936" s="76" t="str">
        <f>IF(ISBLANK(INDEX('Policy Characteristics'!I:I,MATCH($C1936,'Policy Characteristics'!$C:$C,0))),"",INDEX('Policy Characteristics'!I:I,MATCH($C1936,'Policy Characteristics'!$C:$C,0)))</f>
        <v>% reduction in fuel use</v>
      </c>
      <c r="P1936" s="7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76" t="str">
        <f>IF(ISBLANK(INDEX('Policy Characteristics'!K:K,MATCH($C1936,'Policy Characteristics'!$C:$C,0))),"",INDEX('Policy Characteristics'!K:K,MATCH($C1936,'Policy Characteristics'!$C:$C,0)))</f>
        <v>architectural-design.html#rnd</v>
      </c>
      <c r="R1936" s="76" t="str">
        <f>IF(ISBLANK(INDEX('Policy Characteristics'!L:L,MATCH($C1936,'Policy Characteristics'!$C:$C,0))),"",INDEX('Policy Characteristics'!L:L,MATCH($C1936,'Policy Characteristics'!$C:$C,0)))</f>
        <v>research-and-development.html</v>
      </c>
    </row>
    <row r="1937" spans="1:18" x14ac:dyDescent="0.25">
      <c r="A1937" s="76" t="str">
        <f>IF(ISBLANK(INDEX('Policy Characteristics'!A:A,MATCH($C1937,'Policy Characteristics'!$C:$C,0))),"",INDEX('Policy Characteristics'!A:A,MATCH($C1937,'Policy Characteristics'!$C:$C,0)))</f>
        <v>Research and Development</v>
      </c>
      <c r="B1937" s="200" t="str">
        <f>IF(ISBLANK(INDEX('Policy Characteristics'!B:B,MATCH($C1937,'Policy Characteristics'!$C:$C,0))),"",INDEX('Policy Characteristics'!B:B,MATCH($C1937,'Policy Characteristics'!$C:$C,0)))</f>
        <v>Fuel Use Reduction</v>
      </c>
      <c r="C1937" s="76" t="str">
        <f t="shared" si="62"/>
        <v>RnD Electricity Fuel Use Perc Reduction</v>
      </c>
      <c r="D1937" s="78" t="s">
        <v>1749</v>
      </c>
      <c r="E1937" s="88"/>
      <c r="F1937" s="78" t="s">
        <v>1751</v>
      </c>
      <c r="G1937" s="88"/>
      <c r="H1937" s="15">
        <v>2246</v>
      </c>
      <c r="I1937" s="213" t="s">
        <v>43</v>
      </c>
      <c r="J1937" s="202" t="str">
        <f>IF(ISBLANK(INDEX('Policy Characteristics'!D:D,MATCH($C1937,'Policy Characteristics'!$C:$C,0))),"",INDEX('Policy Characteristics'!D:D,MATCH($C1937,'Policy Characteristics'!$C:$C,0)))</f>
        <v>R&amp;D Fuel Use Reductions</v>
      </c>
      <c r="K1937" s="76" t="str">
        <f>IF(ISBLANK(INDEX('Policy Characteristics'!E:E,MATCH($C1937,'Policy Characteristics'!$C:$C,0))),"",INDEX('Policy Characteristics'!E:E,MATCH($C1937,'Policy Characteristics'!$C:$C,0)))</f>
        <v>RnD electricity fuel use reduction</v>
      </c>
      <c r="L1937" s="205">
        <f>IF(ISBLANK(INDEX('Policy Characteristics'!F:F,MATCH($C1937,'Policy Characteristics'!$C:$C,0))),"",INDEX('Policy Characteristics'!F:F,MATCH($C1937,'Policy Characteristics'!$C:$C,0)))</f>
        <v>0</v>
      </c>
      <c r="M1937" s="205">
        <f>IF(ISBLANK(INDEX('Policy Characteristics'!G:G,MATCH($C1937,'Policy Characteristics'!$C:$C,0))),"",INDEX('Policy Characteristics'!G:G,MATCH($C1937,'Policy Characteristics'!$C:$C,0)))</f>
        <v>0.4</v>
      </c>
      <c r="N1937" s="205">
        <f>IF(ISBLANK(INDEX('Policy Characteristics'!H:H,MATCH($C1937,'Policy Characteristics'!$C:$C,0))),"",INDEX('Policy Characteristics'!H:H,MATCH($C1937,'Policy Characteristics'!$C:$C,0)))</f>
        <v>0.01</v>
      </c>
      <c r="O1937" s="76" t="str">
        <f>IF(ISBLANK(INDEX('Policy Characteristics'!I:I,MATCH($C1937,'Policy Characteristics'!$C:$C,0))),"",INDEX('Policy Characteristics'!I:I,MATCH($C1937,'Policy Characteristics'!$C:$C,0)))</f>
        <v>% reduction in fuel use</v>
      </c>
      <c r="P1937" s="7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76" t="str">
        <f>IF(ISBLANK(INDEX('Policy Characteristics'!K:K,MATCH($C1937,'Policy Characteristics'!$C:$C,0))),"",INDEX('Policy Characteristics'!K:K,MATCH($C1937,'Policy Characteristics'!$C:$C,0)))</f>
        <v>architectural-design.html#rnd</v>
      </c>
      <c r="R1937" s="76" t="str">
        <f>IF(ISBLANK(INDEX('Policy Characteristics'!L:L,MATCH($C1937,'Policy Characteristics'!$C:$C,0))),"",INDEX('Policy Characteristics'!L:L,MATCH($C1937,'Policy Characteristics'!$C:$C,0)))</f>
        <v>research-and-development.html</v>
      </c>
    </row>
    <row r="1938" spans="1:18" x14ac:dyDescent="0.25">
      <c r="A1938" s="76" t="str">
        <f>IF(ISBLANK(INDEX('Policy Characteristics'!A:A,MATCH($C1938,'Policy Characteristics'!$C:$C,0))),"",INDEX('Policy Characteristics'!A:A,MATCH($C1938,'Policy Characteristics'!$C:$C,0)))</f>
        <v>Research and Development</v>
      </c>
      <c r="B1938" s="200" t="str">
        <f>IF(ISBLANK(INDEX('Policy Characteristics'!B:B,MATCH($C1938,'Policy Characteristics'!$C:$C,0))),"",INDEX('Policy Characteristics'!B:B,MATCH($C1938,'Policy Characteristics'!$C:$C,0)))</f>
        <v>Fuel Use Reduction</v>
      </c>
      <c r="C1938" t="s">
        <v>294</v>
      </c>
      <c r="D1938" t="s">
        <v>1300</v>
      </c>
      <c r="E1938" s="88"/>
      <c r="F1938" s="78" t="s">
        <v>1327</v>
      </c>
      <c r="G1938" s="88"/>
      <c r="H1938" s="15">
        <v>1487</v>
      </c>
      <c r="I1938" s="213" t="s">
        <v>43</v>
      </c>
      <c r="J1938" s="202" t="str">
        <f>IF(ISBLANK(INDEX('Policy Characteristics'!D:D,MATCH($C1938,'Policy Characteristics'!$C:$C,0))),"",INDEX('Policy Characteristics'!D:D,MATCH($C1938,'Policy Characteristics'!$C:$C,0)))</f>
        <v>R&amp;D Fuel Use Reductions</v>
      </c>
      <c r="K1938" s="76" t="str">
        <f>IF(ISBLANK(INDEX('Policy Characteristics'!E:E,MATCH($C1938,'Policy Characteristics'!$C:$C,0))),"",INDEX('Policy Characteristics'!E:E,MATCH($C1938,'Policy Characteristics'!$C:$C,0)))</f>
        <v>RnD industry fuel use reduction</v>
      </c>
      <c r="L1938" s="205">
        <f>IF(ISBLANK(INDEX('Policy Characteristics'!F:F,MATCH($C1938,'Policy Characteristics'!$C:$C,0))),"",INDEX('Policy Characteristics'!F:F,MATCH($C1938,'Policy Characteristics'!$C:$C,0)))</f>
        <v>0</v>
      </c>
      <c r="M1938" s="205">
        <f>IF(ISBLANK(INDEX('Policy Characteristics'!G:G,MATCH($C1938,'Policy Characteristics'!$C:$C,0))),"",INDEX('Policy Characteristics'!G:G,MATCH($C1938,'Policy Characteristics'!$C:$C,0)))</f>
        <v>0.4</v>
      </c>
      <c r="N1938" s="205">
        <f>IF(ISBLANK(INDEX('Policy Characteristics'!H:H,MATCH($C1938,'Policy Characteristics'!$C:$C,0))),"",INDEX('Policy Characteristics'!H:H,MATCH($C1938,'Policy Characteristics'!$C:$C,0)))</f>
        <v>0.01</v>
      </c>
      <c r="O1938" s="76" t="str">
        <f>IF(ISBLANK(INDEX('Policy Characteristics'!I:I,MATCH($C1938,'Policy Characteristics'!$C:$C,0))),"",INDEX('Policy Characteristics'!I:I,MATCH($C1938,'Policy Characteristics'!$C:$C,0)))</f>
        <v>% reduction in fuel use</v>
      </c>
      <c r="P1938" s="7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76" t="str">
        <f>IF(ISBLANK(INDEX('Policy Characteristics'!K:K,MATCH($C1938,'Policy Characteristics'!$C:$C,0))),"",INDEX('Policy Characteristics'!K:K,MATCH($C1938,'Policy Characteristics'!$C:$C,0)))</f>
        <v>architectural-design.html#rnd</v>
      </c>
      <c r="R1938" s="76" t="str">
        <f>IF(ISBLANK(INDEX('Policy Characteristics'!L:L,MATCH($C1938,'Policy Characteristics'!$C:$C,0))),"",INDEX('Policy Characteristics'!L:L,MATCH($C1938,'Policy Characteristics'!$C:$C,0)))</f>
        <v>research-and-development.html</v>
      </c>
    </row>
    <row r="1939" spans="1:18" x14ac:dyDescent="0.25">
      <c r="A1939" s="76" t="str">
        <f>IF(ISBLANK(INDEX('Policy Characteristics'!A:A,MATCH($C1939,'Policy Characteristics'!$C:$C,0))),"",INDEX('Policy Characteristics'!A:A,MATCH($C1939,'Policy Characteristics'!$C:$C,0)))</f>
        <v>Research and Development</v>
      </c>
      <c r="B1939" s="200" t="str">
        <f>IF(ISBLANK(INDEX('Policy Characteristics'!B:B,MATCH($C1939,'Policy Characteristics'!$C:$C,0))),"",INDEX('Policy Characteristics'!B:B,MATCH($C1939,'Policy Characteristics'!$C:$C,0)))</f>
        <v>Fuel Use Reduction</v>
      </c>
      <c r="C1939" s="76" t="str">
        <f t="shared" ref="C1939:C1962" si="63">C$1938</f>
        <v>RnD Industry Fuel Use Perc Reduction</v>
      </c>
      <c r="D1939" t="s">
        <v>1301</v>
      </c>
      <c r="E1939" s="88"/>
      <c r="F1939" s="78" t="s">
        <v>1328</v>
      </c>
      <c r="G1939" s="88"/>
      <c r="H1939" s="15">
        <v>1488</v>
      </c>
      <c r="I1939" s="213" t="s">
        <v>43</v>
      </c>
      <c r="J1939" s="202" t="str">
        <f>IF(ISBLANK(INDEX('Policy Characteristics'!D:D,MATCH($C1939,'Policy Characteristics'!$C:$C,0))),"",INDEX('Policy Characteristics'!D:D,MATCH($C1939,'Policy Characteristics'!$C:$C,0)))</f>
        <v>R&amp;D Fuel Use Reductions</v>
      </c>
      <c r="K1939" s="76" t="str">
        <f>IF(ISBLANK(INDEX('Policy Characteristics'!E:E,MATCH($C1939,'Policy Characteristics'!$C:$C,0))),"",INDEX('Policy Characteristics'!E:E,MATCH($C1939,'Policy Characteristics'!$C:$C,0)))</f>
        <v>RnD industry fuel use reduction</v>
      </c>
      <c r="L1939" s="205">
        <f>IF(ISBLANK(INDEX('Policy Characteristics'!F:F,MATCH($C1939,'Policy Characteristics'!$C:$C,0))),"",INDEX('Policy Characteristics'!F:F,MATCH($C1939,'Policy Characteristics'!$C:$C,0)))</f>
        <v>0</v>
      </c>
      <c r="M1939" s="205">
        <f>IF(ISBLANK(INDEX('Policy Characteristics'!G:G,MATCH($C1939,'Policy Characteristics'!$C:$C,0))),"",INDEX('Policy Characteristics'!G:G,MATCH($C1939,'Policy Characteristics'!$C:$C,0)))</f>
        <v>0.4</v>
      </c>
      <c r="N1939" s="205">
        <f>IF(ISBLANK(INDEX('Policy Characteristics'!H:H,MATCH($C1939,'Policy Characteristics'!$C:$C,0))),"",INDEX('Policy Characteristics'!H:H,MATCH($C1939,'Policy Characteristics'!$C:$C,0)))</f>
        <v>0.01</v>
      </c>
      <c r="O1939" s="76" t="str">
        <f>IF(ISBLANK(INDEX('Policy Characteristics'!I:I,MATCH($C1939,'Policy Characteristics'!$C:$C,0))),"",INDEX('Policy Characteristics'!I:I,MATCH($C1939,'Policy Characteristics'!$C:$C,0)))</f>
        <v>% reduction in fuel use</v>
      </c>
      <c r="P1939" s="7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76" t="str">
        <f>IF(ISBLANK(INDEX('Policy Characteristics'!K:K,MATCH($C1939,'Policy Characteristics'!$C:$C,0))),"",INDEX('Policy Characteristics'!K:K,MATCH($C1939,'Policy Characteristics'!$C:$C,0)))</f>
        <v>architectural-design.html#rnd</v>
      </c>
      <c r="R1939" s="76" t="str">
        <f>IF(ISBLANK(INDEX('Policy Characteristics'!L:L,MATCH($C1939,'Policy Characteristics'!$C:$C,0))),"",INDEX('Policy Characteristics'!L:L,MATCH($C1939,'Policy Characteristics'!$C:$C,0)))</f>
        <v>research-and-development.html</v>
      </c>
    </row>
    <row r="1940" spans="1:18" x14ac:dyDescent="0.25">
      <c r="A1940" s="76" t="str">
        <f>IF(ISBLANK(INDEX('Policy Characteristics'!A:A,MATCH($C1940,'Policy Characteristics'!$C:$C,0))),"",INDEX('Policy Characteristics'!A:A,MATCH($C1940,'Policy Characteristics'!$C:$C,0)))</f>
        <v>Research and Development</v>
      </c>
      <c r="B1940" s="200" t="str">
        <f>IF(ISBLANK(INDEX('Policy Characteristics'!B:B,MATCH($C1940,'Policy Characteristics'!$C:$C,0))),"",INDEX('Policy Characteristics'!B:B,MATCH($C1940,'Policy Characteristics'!$C:$C,0)))</f>
        <v>Fuel Use Reduction</v>
      </c>
      <c r="C1940" s="76" t="str">
        <f t="shared" si="63"/>
        <v>RnD Industry Fuel Use Perc Reduction</v>
      </c>
      <c r="D1940" t="s">
        <v>1302</v>
      </c>
      <c r="E1940" s="88"/>
      <c r="F1940" s="78" t="s">
        <v>1329</v>
      </c>
      <c r="G1940" s="88"/>
      <c r="H1940" s="15">
        <v>1489</v>
      </c>
      <c r="I1940" s="213" t="s">
        <v>43</v>
      </c>
      <c r="J1940" s="202" t="str">
        <f>IF(ISBLANK(INDEX('Policy Characteristics'!D:D,MATCH($C1940,'Policy Characteristics'!$C:$C,0))),"",INDEX('Policy Characteristics'!D:D,MATCH($C1940,'Policy Characteristics'!$C:$C,0)))</f>
        <v>R&amp;D Fuel Use Reductions</v>
      </c>
      <c r="K1940" s="76" t="str">
        <f>IF(ISBLANK(INDEX('Policy Characteristics'!E:E,MATCH($C1940,'Policy Characteristics'!$C:$C,0))),"",INDEX('Policy Characteristics'!E:E,MATCH($C1940,'Policy Characteristics'!$C:$C,0)))</f>
        <v>RnD industry fuel use reduction</v>
      </c>
      <c r="L1940" s="205">
        <f>IF(ISBLANK(INDEX('Policy Characteristics'!F:F,MATCH($C1940,'Policy Characteristics'!$C:$C,0))),"",INDEX('Policy Characteristics'!F:F,MATCH($C1940,'Policy Characteristics'!$C:$C,0)))</f>
        <v>0</v>
      </c>
      <c r="M1940" s="205">
        <f>IF(ISBLANK(INDEX('Policy Characteristics'!G:G,MATCH($C1940,'Policy Characteristics'!$C:$C,0))),"",INDEX('Policy Characteristics'!G:G,MATCH($C1940,'Policy Characteristics'!$C:$C,0)))</f>
        <v>0.4</v>
      </c>
      <c r="N1940" s="205">
        <f>IF(ISBLANK(INDEX('Policy Characteristics'!H:H,MATCH($C1940,'Policy Characteristics'!$C:$C,0))),"",INDEX('Policy Characteristics'!H:H,MATCH($C1940,'Policy Characteristics'!$C:$C,0)))</f>
        <v>0.01</v>
      </c>
      <c r="O1940" s="76" t="str">
        <f>IF(ISBLANK(INDEX('Policy Characteristics'!I:I,MATCH($C1940,'Policy Characteristics'!$C:$C,0))),"",INDEX('Policy Characteristics'!I:I,MATCH($C1940,'Policy Characteristics'!$C:$C,0)))</f>
        <v>% reduction in fuel use</v>
      </c>
      <c r="P1940" s="7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76" t="str">
        <f>IF(ISBLANK(INDEX('Policy Characteristics'!K:K,MATCH($C1940,'Policy Characteristics'!$C:$C,0))),"",INDEX('Policy Characteristics'!K:K,MATCH($C1940,'Policy Characteristics'!$C:$C,0)))</f>
        <v>architectural-design.html#rnd</v>
      </c>
      <c r="R1940" s="76" t="str">
        <f>IF(ISBLANK(INDEX('Policy Characteristics'!L:L,MATCH($C1940,'Policy Characteristics'!$C:$C,0))),"",INDEX('Policy Characteristics'!L:L,MATCH($C1940,'Policy Characteristics'!$C:$C,0)))</f>
        <v>research-and-development.html</v>
      </c>
    </row>
    <row r="1941" spans="1:18" x14ac:dyDescent="0.25">
      <c r="A1941" s="76" t="str">
        <f>IF(ISBLANK(INDEX('Policy Characteristics'!A:A,MATCH($C1941,'Policy Characteristics'!$C:$C,0))),"",INDEX('Policy Characteristics'!A:A,MATCH($C1941,'Policy Characteristics'!$C:$C,0)))</f>
        <v>Research and Development</v>
      </c>
      <c r="B1941" s="200" t="str">
        <f>IF(ISBLANK(INDEX('Policy Characteristics'!B:B,MATCH($C1941,'Policy Characteristics'!$C:$C,0))),"",INDEX('Policy Characteristics'!B:B,MATCH($C1941,'Policy Characteristics'!$C:$C,0)))</f>
        <v>Fuel Use Reduction</v>
      </c>
      <c r="C1941" s="76" t="str">
        <f t="shared" si="63"/>
        <v>RnD Industry Fuel Use Perc Reduction</v>
      </c>
      <c r="D1941" t="s">
        <v>1303</v>
      </c>
      <c r="E1941" s="88"/>
      <c r="F1941" s="78" t="s">
        <v>1330</v>
      </c>
      <c r="G1941" s="88"/>
      <c r="H1941" s="15">
        <v>1490</v>
      </c>
      <c r="I1941" s="213" t="s">
        <v>43</v>
      </c>
      <c r="J1941" s="202" t="str">
        <f>IF(ISBLANK(INDEX('Policy Characteristics'!D:D,MATCH($C1941,'Policy Characteristics'!$C:$C,0))),"",INDEX('Policy Characteristics'!D:D,MATCH($C1941,'Policy Characteristics'!$C:$C,0)))</f>
        <v>R&amp;D Fuel Use Reductions</v>
      </c>
      <c r="K1941" s="76" t="str">
        <f>IF(ISBLANK(INDEX('Policy Characteristics'!E:E,MATCH($C1941,'Policy Characteristics'!$C:$C,0))),"",INDEX('Policy Characteristics'!E:E,MATCH($C1941,'Policy Characteristics'!$C:$C,0)))</f>
        <v>RnD industry fuel use reduction</v>
      </c>
      <c r="L1941" s="205">
        <f>IF(ISBLANK(INDEX('Policy Characteristics'!F:F,MATCH($C1941,'Policy Characteristics'!$C:$C,0))),"",INDEX('Policy Characteristics'!F:F,MATCH($C1941,'Policy Characteristics'!$C:$C,0)))</f>
        <v>0</v>
      </c>
      <c r="M1941" s="205">
        <f>IF(ISBLANK(INDEX('Policy Characteristics'!G:G,MATCH($C1941,'Policy Characteristics'!$C:$C,0))),"",INDEX('Policy Characteristics'!G:G,MATCH($C1941,'Policy Characteristics'!$C:$C,0)))</f>
        <v>0.4</v>
      </c>
      <c r="N1941" s="205">
        <f>IF(ISBLANK(INDEX('Policy Characteristics'!H:H,MATCH($C1941,'Policy Characteristics'!$C:$C,0))),"",INDEX('Policy Characteristics'!H:H,MATCH($C1941,'Policy Characteristics'!$C:$C,0)))</f>
        <v>0.01</v>
      </c>
      <c r="O1941" s="76" t="str">
        <f>IF(ISBLANK(INDEX('Policy Characteristics'!I:I,MATCH($C1941,'Policy Characteristics'!$C:$C,0))),"",INDEX('Policy Characteristics'!I:I,MATCH($C1941,'Policy Characteristics'!$C:$C,0)))</f>
        <v>% reduction in fuel use</v>
      </c>
      <c r="P1941" s="7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76" t="str">
        <f>IF(ISBLANK(INDEX('Policy Characteristics'!K:K,MATCH($C1941,'Policy Characteristics'!$C:$C,0))),"",INDEX('Policy Characteristics'!K:K,MATCH($C1941,'Policy Characteristics'!$C:$C,0)))</f>
        <v>architectural-design.html#rnd</v>
      </c>
      <c r="R1941" s="76" t="str">
        <f>IF(ISBLANK(INDEX('Policy Characteristics'!L:L,MATCH($C1941,'Policy Characteristics'!$C:$C,0))),"",INDEX('Policy Characteristics'!L:L,MATCH($C1941,'Policy Characteristics'!$C:$C,0)))</f>
        <v>research-and-development.html</v>
      </c>
    </row>
    <row r="1942" spans="1:18" x14ac:dyDescent="0.25">
      <c r="A1942" s="76" t="str">
        <f>IF(ISBLANK(INDEX('Policy Characteristics'!A:A,MATCH($C1942,'Policy Characteristics'!$C:$C,0))),"",INDEX('Policy Characteristics'!A:A,MATCH($C1942,'Policy Characteristics'!$C:$C,0)))</f>
        <v>Research and Development</v>
      </c>
      <c r="B1942" s="200" t="str">
        <f>IF(ISBLANK(INDEX('Policy Characteristics'!B:B,MATCH($C1942,'Policy Characteristics'!$C:$C,0))),"",INDEX('Policy Characteristics'!B:B,MATCH($C1942,'Policy Characteristics'!$C:$C,0)))</f>
        <v>Fuel Use Reduction</v>
      </c>
      <c r="C1942" s="76" t="str">
        <f t="shared" si="63"/>
        <v>RnD Industry Fuel Use Perc Reduction</v>
      </c>
      <c r="D1942" t="s">
        <v>1304</v>
      </c>
      <c r="E1942" s="88"/>
      <c r="F1942" s="78" t="s">
        <v>1331</v>
      </c>
      <c r="G1942" s="88"/>
      <c r="H1942" s="15">
        <v>1491</v>
      </c>
      <c r="I1942" s="213" t="s">
        <v>43</v>
      </c>
      <c r="J1942" s="202" t="str">
        <f>IF(ISBLANK(INDEX('Policy Characteristics'!D:D,MATCH($C1942,'Policy Characteristics'!$C:$C,0))),"",INDEX('Policy Characteristics'!D:D,MATCH($C1942,'Policy Characteristics'!$C:$C,0)))</f>
        <v>R&amp;D Fuel Use Reductions</v>
      </c>
      <c r="K1942" s="76" t="str">
        <f>IF(ISBLANK(INDEX('Policy Characteristics'!E:E,MATCH($C1942,'Policy Characteristics'!$C:$C,0))),"",INDEX('Policy Characteristics'!E:E,MATCH($C1942,'Policy Characteristics'!$C:$C,0)))</f>
        <v>RnD industry fuel use reduction</v>
      </c>
      <c r="L1942" s="205">
        <f>IF(ISBLANK(INDEX('Policy Characteristics'!F:F,MATCH($C1942,'Policy Characteristics'!$C:$C,0))),"",INDEX('Policy Characteristics'!F:F,MATCH($C1942,'Policy Characteristics'!$C:$C,0)))</f>
        <v>0</v>
      </c>
      <c r="M1942" s="205">
        <f>IF(ISBLANK(INDEX('Policy Characteristics'!G:G,MATCH($C1942,'Policy Characteristics'!$C:$C,0))),"",INDEX('Policy Characteristics'!G:G,MATCH($C1942,'Policy Characteristics'!$C:$C,0)))</f>
        <v>0.4</v>
      </c>
      <c r="N1942" s="205">
        <f>IF(ISBLANK(INDEX('Policy Characteristics'!H:H,MATCH($C1942,'Policy Characteristics'!$C:$C,0))),"",INDEX('Policy Characteristics'!H:H,MATCH($C1942,'Policy Characteristics'!$C:$C,0)))</f>
        <v>0.01</v>
      </c>
      <c r="O1942" s="76" t="str">
        <f>IF(ISBLANK(INDEX('Policy Characteristics'!I:I,MATCH($C1942,'Policy Characteristics'!$C:$C,0))),"",INDEX('Policy Characteristics'!I:I,MATCH($C1942,'Policy Characteristics'!$C:$C,0)))</f>
        <v>% reduction in fuel use</v>
      </c>
      <c r="P1942" s="7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76" t="str">
        <f>IF(ISBLANK(INDEX('Policy Characteristics'!K:K,MATCH($C1942,'Policy Characteristics'!$C:$C,0))),"",INDEX('Policy Characteristics'!K:K,MATCH($C1942,'Policy Characteristics'!$C:$C,0)))</f>
        <v>architectural-design.html#rnd</v>
      </c>
      <c r="R1942" s="76" t="str">
        <f>IF(ISBLANK(INDEX('Policy Characteristics'!L:L,MATCH($C1942,'Policy Characteristics'!$C:$C,0))),"",INDEX('Policy Characteristics'!L:L,MATCH($C1942,'Policy Characteristics'!$C:$C,0)))</f>
        <v>research-and-development.html</v>
      </c>
    </row>
    <row r="1943" spans="1:18" x14ac:dyDescent="0.25">
      <c r="A1943" s="76" t="str">
        <f>IF(ISBLANK(INDEX('Policy Characteristics'!A:A,MATCH($C1943,'Policy Characteristics'!$C:$C,0))),"",INDEX('Policy Characteristics'!A:A,MATCH($C1943,'Policy Characteristics'!$C:$C,0)))</f>
        <v>Research and Development</v>
      </c>
      <c r="B1943" s="200" t="str">
        <f>IF(ISBLANK(INDEX('Policy Characteristics'!B:B,MATCH($C1943,'Policy Characteristics'!$C:$C,0))),"",INDEX('Policy Characteristics'!B:B,MATCH($C1943,'Policy Characteristics'!$C:$C,0)))</f>
        <v>Fuel Use Reduction</v>
      </c>
      <c r="C1943" s="76" t="str">
        <f t="shared" si="63"/>
        <v>RnD Industry Fuel Use Perc Reduction</v>
      </c>
      <c r="D1943" t="s">
        <v>1305</v>
      </c>
      <c r="E1943" s="88"/>
      <c r="F1943" s="78" t="s">
        <v>1332</v>
      </c>
      <c r="G1943" s="88"/>
      <c r="H1943" s="15">
        <v>1492</v>
      </c>
      <c r="I1943" s="213" t="s">
        <v>43</v>
      </c>
      <c r="J1943" s="202" t="str">
        <f>IF(ISBLANK(INDEX('Policy Characteristics'!D:D,MATCH($C1943,'Policy Characteristics'!$C:$C,0))),"",INDEX('Policy Characteristics'!D:D,MATCH($C1943,'Policy Characteristics'!$C:$C,0)))</f>
        <v>R&amp;D Fuel Use Reductions</v>
      </c>
      <c r="K1943" s="76" t="str">
        <f>IF(ISBLANK(INDEX('Policy Characteristics'!E:E,MATCH($C1943,'Policy Characteristics'!$C:$C,0))),"",INDEX('Policy Characteristics'!E:E,MATCH($C1943,'Policy Characteristics'!$C:$C,0)))</f>
        <v>RnD industry fuel use reduction</v>
      </c>
      <c r="L1943" s="205">
        <f>IF(ISBLANK(INDEX('Policy Characteristics'!F:F,MATCH($C1943,'Policy Characteristics'!$C:$C,0))),"",INDEX('Policy Characteristics'!F:F,MATCH($C1943,'Policy Characteristics'!$C:$C,0)))</f>
        <v>0</v>
      </c>
      <c r="M1943" s="205">
        <f>IF(ISBLANK(INDEX('Policy Characteristics'!G:G,MATCH($C1943,'Policy Characteristics'!$C:$C,0))),"",INDEX('Policy Characteristics'!G:G,MATCH($C1943,'Policy Characteristics'!$C:$C,0)))</f>
        <v>0.4</v>
      </c>
      <c r="N1943" s="205">
        <f>IF(ISBLANK(INDEX('Policy Characteristics'!H:H,MATCH($C1943,'Policy Characteristics'!$C:$C,0))),"",INDEX('Policy Characteristics'!H:H,MATCH($C1943,'Policy Characteristics'!$C:$C,0)))</f>
        <v>0.01</v>
      </c>
      <c r="O1943" s="76" t="str">
        <f>IF(ISBLANK(INDEX('Policy Characteristics'!I:I,MATCH($C1943,'Policy Characteristics'!$C:$C,0))),"",INDEX('Policy Characteristics'!I:I,MATCH($C1943,'Policy Characteristics'!$C:$C,0)))</f>
        <v>% reduction in fuel use</v>
      </c>
      <c r="P1943" s="7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76" t="str">
        <f>IF(ISBLANK(INDEX('Policy Characteristics'!K:K,MATCH($C1943,'Policy Characteristics'!$C:$C,0))),"",INDEX('Policy Characteristics'!K:K,MATCH($C1943,'Policy Characteristics'!$C:$C,0)))</f>
        <v>architectural-design.html#rnd</v>
      </c>
      <c r="R1943" s="76" t="str">
        <f>IF(ISBLANK(INDEX('Policy Characteristics'!L:L,MATCH($C1943,'Policy Characteristics'!$C:$C,0))),"",INDEX('Policy Characteristics'!L:L,MATCH($C1943,'Policy Characteristics'!$C:$C,0)))</f>
        <v>research-and-development.html</v>
      </c>
    </row>
    <row r="1944" spans="1:18" x14ac:dyDescent="0.25">
      <c r="A1944" s="76" t="str">
        <f>IF(ISBLANK(INDEX('Policy Characteristics'!A:A,MATCH($C1944,'Policy Characteristics'!$C:$C,0))),"",INDEX('Policy Characteristics'!A:A,MATCH($C1944,'Policy Characteristics'!$C:$C,0)))</f>
        <v>Research and Development</v>
      </c>
      <c r="B1944" s="200" t="str">
        <f>IF(ISBLANK(INDEX('Policy Characteristics'!B:B,MATCH($C1944,'Policy Characteristics'!$C:$C,0))),"",INDEX('Policy Characteristics'!B:B,MATCH($C1944,'Policy Characteristics'!$C:$C,0)))</f>
        <v>Fuel Use Reduction</v>
      </c>
      <c r="C1944" s="76" t="str">
        <f t="shared" si="63"/>
        <v>RnD Industry Fuel Use Perc Reduction</v>
      </c>
      <c r="D1944" t="s">
        <v>1306</v>
      </c>
      <c r="E1944" s="88"/>
      <c r="F1944" s="78" t="s">
        <v>1333</v>
      </c>
      <c r="G1944" s="88"/>
      <c r="H1944" s="15">
        <v>1493</v>
      </c>
      <c r="I1944" s="213" t="s">
        <v>43</v>
      </c>
      <c r="J1944" s="202" t="str">
        <f>IF(ISBLANK(INDEX('Policy Characteristics'!D:D,MATCH($C1944,'Policy Characteristics'!$C:$C,0))),"",INDEX('Policy Characteristics'!D:D,MATCH($C1944,'Policy Characteristics'!$C:$C,0)))</f>
        <v>R&amp;D Fuel Use Reductions</v>
      </c>
      <c r="K1944" s="76" t="str">
        <f>IF(ISBLANK(INDEX('Policy Characteristics'!E:E,MATCH($C1944,'Policy Characteristics'!$C:$C,0))),"",INDEX('Policy Characteristics'!E:E,MATCH($C1944,'Policy Characteristics'!$C:$C,0)))</f>
        <v>RnD industry fuel use reduction</v>
      </c>
      <c r="L1944" s="205">
        <f>IF(ISBLANK(INDEX('Policy Characteristics'!F:F,MATCH($C1944,'Policy Characteristics'!$C:$C,0))),"",INDEX('Policy Characteristics'!F:F,MATCH($C1944,'Policy Characteristics'!$C:$C,0)))</f>
        <v>0</v>
      </c>
      <c r="M1944" s="205">
        <f>IF(ISBLANK(INDEX('Policy Characteristics'!G:G,MATCH($C1944,'Policy Characteristics'!$C:$C,0))),"",INDEX('Policy Characteristics'!G:G,MATCH($C1944,'Policy Characteristics'!$C:$C,0)))</f>
        <v>0.4</v>
      </c>
      <c r="N1944" s="205">
        <f>IF(ISBLANK(INDEX('Policy Characteristics'!H:H,MATCH($C1944,'Policy Characteristics'!$C:$C,0))),"",INDEX('Policy Characteristics'!H:H,MATCH($C1944,'Policy Characteristics'!$C:$C,0)))</f>
        <v>0.01</v>
      </c>
      <c r="O1944" s="76" t="str">
        <f>IF(ISBLANK(INDEX('Policy Characteristics'!I:I,MATCH($C1944,'Policy Characteristics'!$C:$C,0))),"",INDEX('Policy Characteristics'!I:I,MATCH($C1944,'Policy Characteristics'!$C:$C,0)))</f>
        <v>% reduction in fuel use</v>
      </c>
      <c r="P1944" s="7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76" t="str">
        <f>IF(ISBLANK(INDEX('Policy Characteristics'!K:K,MATCH($C1944,'Policy Characteristics'!$C:$C,0))),"",INDEX('Policy Characteristics'!K:K,MATCH($C1944,'Policy Characteristics'!$C:$C,0)))</f>
        <v>architectural-design.html#rnd</v>
      </c>
      <c r="R1944" s="76" t="str">
        <f>IF(ISBLANK(INDEX('Policy Characteristics'!L:L,MATCH($C1944,'Policy Characteristics'!$C:$C,0))),"",INDEX('Policy Characteristics'!L:L,MATCH($C1944,'Policy Characteristics'!$C:$C,0)))</f>
        <v>research-and-development.html</v>
      </c>
    </row>
    <row r="1945" spans="1:18" x14ac:dyDescent="0.25">
      <c r="A1945" s="76" t="str">
        <f>IF(ISBLANK(INDEX('Policy Characteristics'!A:A,MATCH($C1945,'Policy Characteristics'!$C:$C,0))),"",INDEX('Policy Characteristics'!A:A,MATCH($C1945,'Policy Characteristics'!$C:$C,0)))</f>
        <v>Research and Development</v>
      </c>
      <c r="B1945" s="200" t="str">
        <f>IF(ISBLANK(INDEX('Policy Characteristics'!B:B,MATCH($C1945,'Policy Characteristics'!$C:$C,0))),"",INDEX('Policy Characteristics'!B:B,MATCH($C1945,'Policy Characteristics'!$C:$C,0)))</f>
        <v>Fuel Use Reduction</v>
      </c>
      <c r="C1945" s="76" t="str">
        <f t="shared" si="63"/>
        <v>RnD Industry Fuel Use Perc Reduction</v>
      </c>
      <c r="D1945" t="s">
        <v>1307</v>
      </c>
      <c r="E1945" s="88"/>
      <c r="F1945" s="78" t="s">
        <v>1334</v>
      </c>
      <c r="G1945" s="88"/>
      <c r="H1945" s="15">
        <v>1494</v>
      </c>
      <c r="I1945" s="213" t="s">
        <v>43</v>
      </c>
      <c r="J1945" s="202" t="str">
        <f>IF(ISBLANK(INDEX('Policy Characteristics'!D:D,MATCH($C1945,'Policy Characteristics'!$C:$C,0))),"",INDEX('Policy Characteristics'!D:D,MATCH($C1945,'Policy Characteristics'!$C:$C,0)))</f>
        <v>R&amp;D Fuel Use Reductions</v>
      </c>
      <c r="K1945" s="76" t="str">
        <f>IF(ISBLANK(INDEX('Policy Characteristics'!E:E,MATCH($C1945,'Policy Characteristics'!$C:$C,0))),"",INDEX('Policy Characteristics'!E:E,MATCH($C1945,'Policy Characteristics'!$C:$C,0)))</f>
        <v>RnD industry fuel use reduction</v>
      </c>
      <c r="L1945" s="205">
        <f>IF(ISBLANK(INDEX('Policy Characteristics'!F:F,MATCH($C1945,'Policy Characteristics'!$C:$C,0))),"",INDEX('Policy Characteristics'!F:F,MATCH($C1945,'Policy Characteristics'!$C:$C,0)))</f>
        <v>0</v>
      </c>
      <c r="M1945" s="205">
        <f>IF(ISBLANK(INDEX('Policy Characteristics'!G:G,MATCH($C1945,'Policy Characteristics'!$C:$C,0))),"",INDEX('Policy Characteristics'!G:G,MATCH($C1945,'Policy Characteristics'!$C:$C,0)))</f>
        <v>0.4</v>
      </c>
      <c r="N1945" s="205">
        <f>IF(ISBLANK(INDEX('Policy Characteristics'!H:H,MATCH($C1945,'Policy Characteristics'!$C:$C,0))),"",INDEX('Policy Characteristics'!H:H,MATCH($C1945,'Policy Characteristics'!$C:$C,0)))</f>
        <v>0.01</v>
      </c>
      <c r="O1945" s="76" t="str">
        <f>IF(ISBLANK(INDEX('Policy Characteristics'!I:I,MATCH($C1945,'Policy Characteristics'!$C:$C,0))),"",INDEX('Policy Characteristics'!I:I,MATCH($C1945,'Policy Characteristics'!$C:$C,0)))</f>
        <v>% reduction in fuel use</v>
      </c>
      <c r="P1945" s="7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76" t="str">
        <f>IF(ISBLANK(INDEX('Policy Characteristics'!K:K,MATCH($C1945,'Policy Characteristics'!$C:$C,0))),"",INDEX('Policy Characteristics'!K:K,MATCH($C1945,'Policy Characteristics'!$C:$C,0)))</f>
        <v>architectural-design.html#rnd</v>
      </c>
      <c r="R1945" s="76" t="str">
        <f>IF(ISBLANK(INDEX('Policy Characteristics'!L:L,MATCH($C1945,'Policy Characteristics'!$C:$C,0))),"",INDEX('Policy Characteristics'!L:L,MATCH($C1945,'Policy Characteristics'!$C:$C,0)))</f>
        <v>research-and-development.html</v>
      </c>
    </row>
    <row r="1946" spans="1:18" x14ac:dyDescent="0.25">
      <c r="A1946" s="76" t="str">
        <f>IF(ISBLANK(INDEX('Policy Characteristics'!A:A,MATCH($C1946,'Policy Characteristics'!$C:$C,0))),"",INDEX('Policy Characteristics'!A:A,MATCH($C1946,'Policy Characteristics'!$C:$C,0)))</f>
        <v>Research and Development</v>
      </c>
      <c r="B1946" s="200" t="str">
        <f>IF(ISBLANK(INDEX('Policy Characteristics'!B:B,MATCH($C1946,'Policy Characteristics'!$C:$C,0))),"",INDEX('Policy Characteristics'!B:B,MATCH($C1946,'Policy Characteristics'!$C:$C,0)))</f>
        <v>Fuel Use Reduction</v>
      </c>
      <c r="C1946" s="76" t="str">
        <f t="shared" si="63"/>
        <v>RnD Industry Fuel Use Perc Reduction</v>
      </c>
      <c r="D1946" t="s">
        <v>1308</v>
      </c>
      <c r="E1946" s="88"/>
      <c r="F1946" s="78" t="s">
        <v>1335</v>
      </c>
      <c r="G1946" s="88"/>
      <c r="H1946" s="15">
        <v>1495</v>
      </c>
      <c r="I1946" s="213" t="s">
        <v>43</v>
      </c>
      <c r="J1946" s="202" t="str">
        <f>IF(ISBLANK(INDEX('Policy Characteristics'!D:D,MATCH($C1946,'Policy Characteristics'!$C:$C,0))),"",INDEX('Policy Characteristics'!D:D,MATCH($C1946,'Policy Characteristics'!$C:$C,0)))</f>
        <v>R&amp;D Fuel Use Reductions</v>
      </c>
      <c r="K1946" s="76" t="str">
        <f>IF(ISBLANK(INDEX('Policy Characteristics'!E:E,MATCH($C1946,'Policy Characteristics'!$C:$C,0))),"",INDEX('Policy Characteristics'!E:E,MATCH($C1946,'Policy Characteristics'!$C:$C,0)))</f>
        <v>RnD industry fuel use reduction</v>
      </c>
      <c r="L1946" s="205">
        <f>IF(ISBLANK(INDEX('Policy Characteristics'!F:F,MATCH($C1946,'Policy Characteristics'!$C:$C,0))),"",INDEX('Policy Characteristics'!F:F,MATCH($C1946,'Policy Characteristics'!$C:$C,0)))</f>
        <v>0</v>
      </c>
      <c r="M1946" s="205">
        <f>IF(ISBLANK(INDEX('Policy Characteristics'!G:G,MATCH($C1946,'Policy Characteristics'!$C:$C,0))),"",INDEX('Policy Characteristics'!G:G,MATCH($C1946,'Policy Characteristics'!$C:$C,0)))</f>
        <v>0.4</v>
      </c>
      <c r="N1946" s="205">
        <f>IF(ISBLANK(INDEX('Policy Characteristics'!H:H,MATCH($C1946,'Policy Characteristics'!$C:$C,0))),"",INDEX('Policy Characteristics'!H:H,MATCH($C1946,'Policy Characteristics'!$C:$C,0)))</f>
        <v>0.01</v>
      </c>
      <c r="O1946" s="76" t="str">
        <f>IF(ISBLANK(INDEX('Policy Characteristics'!I:I,MATCH($C1946,'Policy Characteristics'!$C:$C,0))),"",INDEX('Policy Characteristics'!I:I,MATCH($C1946,'Policy Characteristics'!$C:$C,0)))</f>
        <v>% reduction in fuel use</v>
      </c>
      <c r="P1946" s="7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76" t="str">
        <f>IF(ISBLANK(INDEX('Policy Characteristics'!K:K,MATCH($C1946,'Policy Characteristics'!$C:$C,0))),"",INDEX('Policy Characteristics'!K:K,MATCH($C1946,'Policy Characteristics'!$C:$C,0)))</f>
        <v>architectural-design.html#rnd</v>
      </c>
      <c r="R1946" s="76" t="str">
        <f>IF(ISBLANK(INDEX('Policy Characteristics'!L:L,MATCH($C1946,'Policy Characteristics'!$C:$C,0))),"",INDEX('Policy Characteristics'!L:L,MATCH($C1946,'Policy Characteristics'!$C:$C,0)))</f>
        <v>research-and-development.html</v>
      </c>
    </row>
    <row r="1947" spans="1:18" x14ac:dyDescent="0.25">
      <c r="A1947" s="76" t="str">
        <f>IF(ISBLANK(INDEX('Policy Characteristics'!A:A,MATCH($C1947,'Policy Characteristics'!$C:$C,0))),"",INDEX('Policy Characteristics'!A:A,MATCH($C1947,'Policy Characteristics'!$C:$C,0)))</f>
        <v>Research and Development</v>
      </c>
      <c r="B1947" s="200" t="str">
        <f>IF(ISBLANK(INDEX('Policy Characteristics'!B:B,MATCH($C1947,'Policy Characteristics'!$C:$C,0))),"",INDEX('Policy Characteristics'!B:B,MATCH($C1947,'Policy Characteristics'!$C:$C,0)))</f>
        <v>Fuel Use Reduction</v>
      </c>
      <c r="C1947" s="76" t="str">
        <f t="shared" si="63"/>
        <v>RnD Industry Fuel Use Perc Reduction</v>
      </c>
      <c r="D1947" t="s">
        <v>1309</v>
      </c>
      <c r="E1947" s="88"/>
      <c r="F1947" s="78" t="s">
        <v>324</v>
      </c>
      <c r="G1947" s="88"/>
      <c r="H1947" s="15">
        <v>1496</v>
      </c>
      <c r="I1947" s="213" t="s">
        <v>43</v>
      </c>
      <c r="J1947" s="202" t="str">
        <f>IF(ISBLANK(INDEX('Policy Characteristics'!D:D,MATCH($C1947,'Policy Characteristics'!$C:$C,0))),"",INDEX('Policy Characteristics'!D:D,MATCH($C1947,'Policy Characteristics'!$C:$C,0)))</f>
        <v>R&amp;D Fuel Use Reductions</v>
      </c>
      <c r="K1947" s="76" t="str">
        <f>IF(ISBLANK(INDEX('Policy Characteristics'!E:E,MATCH($C1947,'Policy Characteristics'!$C:$C,0))),"",INDEX('Policy Characteristics'!E:E,MATCH($C1947,'Policy Characteristics'!$C:$C,0)))</f>
        <v>RnD industry fuel use reduction</v>
      </c>
      <c r="L1947" s="205">
        <f>IF(ISBLANK(INDEX('Policy Characteristics'!F:F,MATCH($C1947,'Policy Characteristics'!$C:$C,0))),"",INDEX('Policy Characteristics'!F:F,MATCH($C1947,'Policy Characteristics'!$C:$C,0)))</f>
        <v>0</v>
      </c>
      <c r="M1947" s="205">
        <f>IF(ISBLANK(INDEX('Policy Characteristics'!G:G,MATCH($C1947,'Policy Characteristics'!$C:$C,0))),"",INDEX('Policy Characteristics'!G:G,MATCH($C1947,'Policy Characteristics'!$C:$C,0)))</f>
        <v>0.4</v>
      </c>
      <c r="N1947" s="205">
        <f>IF(ISBLANK(INDEX('Policy Characteristics'!H:H,MATCH($C1947,'Policy Characteristics'!$C:$C,0))),"",INDEX('Policy Characteristics'!H:H,MATCH($C1947,'Policy Characteristics'!$C:$C,0)))</f>
        <v>0.01</v>
      </c>
      <c r="O1947" s="76" t="str">
        <f>IF(ISBLANK(INDEX('Policy Characteristics'!I:I,MATCH($C1947,'Policy Characteristics'!$C:$C,0))),"",INDEX('Policy Characteristics'!I:I,MATCH($C1947,'Policy Characteristics'!$C:$C,0)))</f>
        <v>% reduction in fuel use</v>
      </c>
      <c r="P1947" s="7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76" t="str">
        <f>IF(ISBLANK(INDEX('Policy Characteristics'!K:K,MATCH($C1947,'Policy Characteristics'!$C:$C,0))),"",INDEX('Policy Characteristics'!K:K,MATCH($C1947,'Policy Characteristics'!$C:$C,0)))</f>
        <v>architectural-design.html#rnd</v>
      </c>
      <c r="R1947" s="76" t="str">
        <f>IF(ISBLANK(INDEX('Policy Characteristics'!L:L,MATCH($C1947,'Policy Characteristics'!$C:$C,0))),"",INDEX('Policy Characteristics'!L:L,MATCH($C1947,'Policy Characteristics'!$C:$C,0)))</f>
        <v>research-and-development.html</v>
      </c>
    </row>
    <row r="1948" spans="1:18" x14ac:dyDescent="0.25">
      <c r="A1948" s="76" t="str">
        <f>IF(ISBLANK(INDEX('Policy Characteristics'!A:A,MATCH($C1948,'Policy Characteristics'!$C:$C,0))),"",INDEX('Policy Characteristics'!A:A,MATCH($C1948,'Policy Characteristics'!$C:$C,0)))</f>
        <v>Research and Development</v>
      </c>
      <c r="B1948" s="200" t="str">
        <f>IF(ISBLANK(INDEX('Policy Characteristics'!B:B,MATCH($C1948,'Policy Characteristics'!$C:$C,0))),"",INDEX('Policy Characteristics'!B:B,MATCH($C1948,'Policy Characteristics'!$C:$C,0)))</f>
        <v>Fuel Use Reduction</v>
      </c>
      <c r="C1948" s="76" t="str">
        <f t="shared" si="63"/>
        <v>RnD Industry Fuel Use Perc Reduction</v>
      </c>
      <c r="D1948" t="s">
        <v>1310</v>
      </c>
      <c r="E1948" s="88"/>
      <c r="F1948" s="78" t="s">
        <v>1336</v>
      </c>
      <c r="G1948" s="88"/>
      <c r="H1948" s="15">
        <v>1497</v>
      </c>
      <c r="I1948" s="213" t="s">
        <v>43</v>
      </c>
      <c r="J1948" s="202" t="str">
        <f>IF(ISBLANK(INDEX('Policy Characteristics'!D:D,MATCH($C1948,'Policy Characteristics'!$C:$C,0))),"",INDEX('Policy Characteristics'!D:D,MATCH($C1948,'Policy Characteristics'!$C:$C,0)))</f>
        <v>R&amp;D Fuel Use Reductions</v>
      </c>
      <c r="K1948" s="76" t="str">
        <f>IF(ISBLANK(INDEX('Policy Characteristics'!E:E,MATCH($C1948,'Policy Characteristics'!$C:$C,0))),"",INDEX('Policy Characteristics'!E:E,MATCH($C1948,'Policy Characteristics'!$C:$C,0)))</f>
        <v>RnD industry fuel use reduction</v>
      </c>
      <c r="L1948" s="205">
        <f>IF(ISBLANK(INDEX('Policy Characteristics'!F:F,MATCH($C1948,'Policy Characteristics'!$C:$C,0))),"",INDEX('Policy Characteristics'!F:F,MATCH($C1948,'Policy Characteristics'!$C:$C,0)))</f>
        <v>0</v>
      </c>
      <c r="M1948" s="205">
        <f>IF(ISBLANK(INDEX('Policy Characteristics'!G:G,MATCH($C1948,'Policy Characteristics'!$C:$C,0))),"",INDEX('Policy Characteristics'!G:G,MATCH($C1948,'Policy Characteristics'!$C:$C,0)))</f>
        <v>0.4</v>
      </c>
      <c r="N1948" s="205">
        <f>IF(ISBLANK(INDEX('Policy Characteristics'!H:H,MATCH($C1948,'Policy Characteristics'!$C:$C,0))),"",INDEX('Policy Characteristics'!H:H,MATCH($C1948,'Policy Characteristics'!$C:$C,0)))</f>
        <v>0.01</v>
      </c>
      <c r="O1948" s="76" t="str">
        <f>IF(ISBLANK(INDEX('Policy Characteristics'!I:I,MATCH($C1948,'Policy Characteristics'!$C:$C,0))),"",INDEX('Policy Characteristics'!I:I,MATCH($C1948,'Policy Characteristics'!$C:$C,0)))</f>
        <v>% reduction in fuel use</v>
      </c>
      <c r="P1948" s="7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76" t="str">
        <f>IF(ISBLANK(INDEX('Policy Characteristics'!K:K,MATCH($C1948,'Policy Characteristics'!$C:$C,0))),"",INDEX('Policy Characteristics'!K:K,MATCH($C1948,'Policy Characteristics'!$C:$C,0)))</f>
        <v>architectural-design.html#rnd</v>
      </c>
      <c r="R1948" s="76" t="str">
        <f>IF(ISBLANK(INDEX('Policy Characteristics'!L:L,MATCH($C1948,'Policy Characteristics'!$C:$C,0))),"",INDEX('Policy Characteristics'!L:L,MATCH($C1948,'Policy Characteristics'!$C:$C,0)))</f>
        <v>research-and-development.html</v>
      </c>
    </row>
    <row r="1949" spans="1:18" x14ac:dyDescent="0.25">
      <c r="A1949" s="76" t="str">
        <f>IF(ISBLANK(INDEX('Policy Characteristics'!A:A,MATCH($C1949,'Policy Characteristics'!$C:$C,0))),"",INDEX('Policy Characteristics'!A:A,MATCH($C1949,'Policy Characteristics'!$C:$C,0)))</f>
        <v>Research and Development</v>
      </c>
      <c r="B1949" s="200" t="str">
        <f>IF(ISBLANK(INDEX('Policy Characteristics'!B:B,MATCH($C1949,'Policy Characteristics'!$C:$C,0))),"",INDEX('Policy Characteristics'!B:B,MATCH($C1949,'Policy Characteristics'!$C:$C,0)))</f>
        <v>Fuel Use Reduction</v>
      </c>
      <c r="C1949" s="76" t="str">
        <f t="shared" si="63"/>
        <v>RnD Industry Fuel Use Perc Reduction</v>
      </c>
      <c r="D1949" t="s">
        <v>1311</v>
      </c>
      <c r="E1949" s="88"/>
      <c r="F1949" s="78" t="s">
        <v>1337</v>
      </c>
      <c r="G1949" s="88"/>
      <c r="H1949" s="15">
        <v>1498</v>
      </c>
      <c r="I1949" s="213" t="s">
        <v>43</v>
      </c>
      <c r="J1949" s="202" t="str">
        <f>IF(ISBLANK(INDEX('Policy Characteristics'!D:D,MATCH($C1949,'Policy Characteristics'!$C:$C,0))),"",INDEX('Policy Characteristics'!D:D,MATCH($C1949,'Policy Characteristics'!$C:$C,0)))</f>
        <v>R&amp;D Fuel Use Reductions</v>
      </c>
      <c r="K1949" s="76" t="str">
        <f>IF(ISBLANK(INDEX('Policy Characteristics'!E:E,MATCH($C1949,'Policy Characteristics'!$C:$C,0))),"",INDEX('Policy Characteristics'!E:E,MATCH($C1949,'Policy Characteristics'!$C:$C,0)))</f>
        <v>RnD industry fuel use reduction</v>
      </c>
      <c r="L1949" s="205">
        <f>IF(ISBLANK(INDEX('Policy Characteristics'!F:F,MATCH($C1949,'Policy Characteristics'!$C:$C,0))),"",INDEX('Policy Characteristics'!F:F,MATCH($C1949,'Policy Characteristics'!$C:$C,0)))</f>
        <v>0</v>
      </c>
      <c r="M1949" s="205">
        <f>IF(ISBLANK(INDEX('Policy Characteristics'!G:G,MATCH($C1949,'Policy Characteristics'!$C:$C,0))),"",INDEX('Policy Characteristics'!G:G,MATCH($C1949,'Policy Characteristics'!$C:$C,0)))</f>
        <v>0.4</v>
      </c>
      <c r="N1949" s="205">
        <f>IF(ISBLANK(INDEX('Policy Characteristics'!H:H,MATCH($C1949,'Policy Characteristics'!$C:$C,0))),"",INDEX('Policy Characteristics'!H:H,MATCH($C1949,'Policy Characteristics'!$C:$C,0)))</f>
        <v>0.01</v>
      </c>
      <c r="O1949" s="76" t="str">
        <f>IF(ISBLANK(INDEX('Policy Characteristics'!I:I,MATCH($C1949,'Policy Characteristics'!$C:$C,0))),"",INDEX('Policy Characteristics'!I:I,MATCH($C1949,'Policy Characteristics'!$C:$C,0)))</f>
        <v>% reduction in fuel use</v>
      </c>
      <c r="P1949" s="7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76" t="str">
        <f>IF(ISBLANK(INDEX('Policy Characteristics'!K:K,MATCH($C1949,'Policy Characteristics'!$C:$C,0))),"",INDEX('Policy Characteristics'!K:K,MATCH($C1949,'Policy Characteristics'!$C:$C,0)))</f>
        <v>architectural-design.html#rnd</v>
      </c>
      <c r="R1949" s="76" t="str">
        <f>IF(ISBLANK(INDEX('Policy Characteristics'!L:L,MATCH($C1949,'Policy Characteristics'!$C:$C,0))),"",INDEX('Policy Characteristics'!L:L,MATCH($C1949,'Policy Characteristics'!$C:$C,0)))</f>
        <v>research-and-development.html</v>
      </c>
    </row>
    <row r="1950" spans="1:18" x14ac:dyDescent="0.25">
      <c r="A1950" s="76" t="str">
        <f>IF(ISBLANK(INDEX('Policy Characteristics'!A:A,MATCH($C1950,'Policy Characteristics'!$C:$C,0))),"",INDEX('Policy Characteristics'!A:A,MATCH($C1950,'Policy Characteristics'!$C:$C,0)))</f>
        <v>Research and Development</v>
      </c>
      <c r="B1950" s="200" t="str">
        <f>IF(ISBLANK(INDEX('Policy Characteristics'!B:B,MATCH($C1950,'Policy Characteristics'!$C:$C,0))),"",INDEX('Policy Characteristics'!B:B,MATCH($C1950,'Policy Characteristics'!$C:$C,0)))</f>
        <v>Fuel Use Reduction</v>
      </c>
      <c r="C1950" s="76" t="str">
        <f t="shared" si="63"/>
        <v>RnD Industry Fuel Use Perc Reduction</v>
      </c>
      <c r="D1950" t="s">
        <v>1312</v>
      </c>
      <c r="E1950" s="88"/>
      <c r="F1950" s="78" t="s">
        <v>1338</v>
      </c>
      <c r="G1950" s="88"/>
      <c r="H1950" s="15">
        <v>1499</v>
      </c>
      <c r="I1950" s="213" t="s">
        <v>43</v>
      </c>
      <c r="J1950" s="202" t="str">
        <f>IF(ISBLANK(INDEX('Policy Characteristics'!D:D,MATCH($C1950,'Policy Characteristics'!$C:$C,0))),"",INDEX('Policy Characteristics'!D:D,MATCH($C1950,'Policy Characteristics'!$C:$C,0)))</f>
        <v>R&amp;D Fuel Use Reductions</v>
      </c>
      <c r="K1950" s="76" t="str">
        <f>IF(ISBLANK(INDEX('Policy Characteristics'!E:E,MATCH($C1950,'Policy Characteristics'!$C:$C,0))),"",INDEX('Policy Characteristics'!E:E,MATCH($C1950,'Policy Characteristics'!$C:$C,0)))</f>
        <v>RnD industry fuel use reduction</v>
      </c>
      <c r="L1950" s="205">
        <f>IF(ISBLANK(INDEX('Policy Characteristics'!F:F,MATCH($C1950,'Policy Characteristics'!$C:$C,0))),"",INDEX('Policy Characteristics'!F:F,MATCH($C1950,'Policy Characteristics'!$C:$C,0)))</f>
        <v>0</v>
      </c>
      <c r="M1950" s="205">
        <f>IF(ISBLANK(INDEX('Policy Characteristics'!G:G,MATCH($C1950,'Policy Characteristics'!$C:$C,0))),"",INDEX('Policy Characteristics'!G:G,MATCH($C1950,'Policy Characteristics'!$C:$C,0)))</f>
        <v>0.4</v>
      </c>
      <c r="N1950" s="205">
        <f>IF(ISBLANK(INDEX('Policy Characteristics'!H:H,MATCH($C1950,'Policy Characteristics'!$C:$C,0))),"",INDEX('Policy Characteristics'!H:H,MATCH($C1950,'Policy Characteristics'!$C:$C,0)))</f>
        <v>0.01</v>
      </c>
      <c r="O1950" s="76" t="str">
        <f>IF(ISBLANK(INDEX('Policy Characteristics'!I:I,MATCH($C1950,'Policy Characteristics'!$C:$C,0))),"",INDEX('Policy Characteristics'!I:I,MATCH($C1950,'Policy Characteristics'!$C:$C,0)))</f>
        <v>% reduction in fuel use</v>
      </c>
      <c r="P1950" s="7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76" t="str">
        <f>IF(ISBLANK(INDEX('Policy Characteristics'!K:K,MATCH($C1950,'Policy Characteristics'!$C:$C,0))),"",INDEX('Policy Characteristics'!K:K,MATCH($C1950,'Policy Characteristics'!$C:$C,0)))</f>
        <v>architectural-design.html#rnd</v>
      </c>
      <c r="R1950" s="76" t="str">
        <f>IF(ISBLANK(INDEX('Policy Characteristics'!L:L,MATCH($C1950,'Policy Characteristics'!$C:$C,0))),"",INDEX('Policy Characteristics'!L:L,MATCH($C1950,'Policy Characteristics'!$C:$C,0)))</f>
        <v>research-and-development.html</v>
      </c>
    </row>
    <row r="1951" spans="1:18" x14ac:dyDescent="0.25">
      <c r="A1951" s="76" t="str">
        <f>IF(ISBLANK(INDEX('Policy Characteristics'!A:A,MATCH($C1951,'Policy Characteristics'!$C:$C,0))),"",INDEX('Policy Characteristics'!A:A,MATCH($C1951,'Policy Characteristics'!$C:$C,0)))</f>
        <v>Research and Development</v>
      </c>
      <c r="B1951" s="200" t="str">
        <f>IF(ISBLANK(INDEX('Policy Characteristics'!B:B,MATCH($C1951,'Policy Characteristics'!$C:$C,0))),"",INDEX('Policy Characteristics'!B:B,MATCH($C1951,'Policy Characteristics'!$C:$C,0)))</f>
        <v>Fuel Use Reduction</v>
      </c>
      <c r="C1951" s="76" t="str">
        <f t="shared" si="63"/>
        <v>RnD Industry Fuel Use Perc Reduction</v>
      </c>
      <c r="D1951" t="s">
        <v>1313</v>
      </c>
      <c r="E1951" s="88"/>
      <c r="F1951" s="78" t="s">
        <v>323</v>
      </c>
      <c r="G1951" s="88"/>
      <c r="H1951" s="15">
        <v>1500</v>
      </c>
      <c r="I1951" s="213" t="s">
        <v>43</v>
      </c>
      <c r="J1951" s="202" t="str">
        <f>IF(ISBLANK(INDEX('Policy Characteristics'!D:D,MATCH($C1951,'Policy Characteristics'!$C:$C,0))),"",INDEX('Policy Characteristics'!D:D,MATCH($C1951,'Policy Characteristics'!$C:$C,0)))</f>
        <v>R&amp;D Fuel Use Reductions</v>
      </c>
      <c r="K1951" s="76" t="str">
        <f>IF(ISBLANK(INDEX('Policy Characteristics'!E:E,MATCH($C1951,'Policy Characteristics'!$C:$C,0))),"",INDEX('Policy Characteristics'!E:E,MATCH($C1951,'Policy Characteristics'!$C:$C,0)))</f>
        <v>RnD industry fuel use reduction</v>
      </c>
      <c r="L1951" s="205">
        <f>IF(ISBLANK(INDEX('Policy Characteristics'!F:F,MATCH($C1951,'Policy Characteristics'!$C:$C,0))),"",INDEX('Policy Characteristics'!F:F,MATCH($C1951,'Policy Characteristics'!$C:$C,0)))</f>
        <v>0</v>
      </c>
      <c r="M1951" s="205">
        <f>IF(ISBLANK(INDEX('Policy Characteristics'!G:G,MATCH($C1951,'Policy Characteristics'!$C:$C,0))),"",INDEX('Policy Characteristics'!G:G,MATCH($C1951,'Policy Characteristics'!$C:$C,0)))</f>
        <v>0.4</v>
      </c>
      <c r="N1951" s="205">
        <f>IF(ISBLANK(INDEX('Policy Characteristics'!H:H,MATCH($C1951,'Policy Characteristics'!$C:$C,0))),"",INDEX('Policy Characteristics'!H:H,MATCH($C1951,'Policy Characteristics'!$C:$C,0)))</f>
        <v>0.01</v>
      </c>
      <c r="O1951" s="76" t="str">
        <f>IF(ISBLANK(INDEX('Policy Characteristics'!I:I,MATCH($C1951,'Policy Characteristics'!$C:$C,0))),"",INDEX('Policy Characteristics'!I:I,MATCH($C1951,'Policy Characteristics'!$C:$C,0)))</f>
        <v>% reduction in fuel use</v>
      </c>
      <c r="P1951" s="7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76" t="str">
        <f>IF(ISBLANK(INDEX('Policy Characteristics'!K:K,MATCH($C1951,'Policy Characteristics'!$C:$C,0))),"",INDEX('Policy Characteristics'!K:K,MATCH($C1951,'Policy Characteristics'!$C:$C,0)))</f>
        <v>architectural-design.html#rnd</v>
      </c>
      <c r="R1951" s="76" t="str">
        <f>IF(ISBLANK(INDEX('Policy Characteristics'!L:L,MATCH($C1951,'Policy Characteristics'!$C:$C,0))),"",INDEX('Policy Characteristics'!L:L,MATCH($C1951,'Policy Characteristics'!$C:$C,0)))</f>
        <v>research-and-development.html</v>
      </c>
    </row>
    <row r="1952" spans="1:18" x14ac:dyDescent="0.25">
      <c r="A1952" s="76" t="str">
        <f>IF(ISBLANK(INDEX('Policy Characteristics'!A:A,MATCH($C1952,'Policy Characteristics'!$C:$C,0))),"",INDEX('Policy Characteristics'!A:A,MATCH($C1952,'Policy Characteristics'!$C:$C,0)))</f>
        <v>Research and Development</v>
      </c>
      <c r="B1952" s="200" t="str">
        <f>IF(ISBLANK(INDEX('Policy Characteristics'!B:B,MATCH($C1952,'Policy Characteristics'!$C:$C,0))),"",INDEX('Policy Characteristics'!B:B,MATCH($C1952,'Policy Characteristics'!$C:$C,0)))</f>
        <v>Fuel Use Reduction</v>
      </c>
      <c r="C1952" s="76" t="str">
        <f t="shared" si="63"/>
        <v>RnD Industry Fuel Use Perc Reduction</v>
      </c>
      <c r="D1952" t="s">
        <v>1314</v>
      </c>
      <c r="E1952" s="88"/>
      <c r="F1952" s="78" t="s">
        <v>1339</v>
      </c>
      <c r="G1952" s="88"/>
      <c r="H1952" s="15">
        <v>1501</v>
      </c>
      <c r="I1952" s="213" t="s">
        <v>43</v>
      </c>
      <c r="J1952" s="202" t="str">
        <f>IF(ISBLANK(INDEX('Policy Characteristics'!D:D,MATCH($C1952,'Policy Characteristics'!$C:$C,0))),"",INDEX('Policy Characteristics'!D:D,MATCH($C1952,'Policy Characteristics'!$C:$C,0)))</f>
        <v>R&amp;D Fuel Use Reductions</v>
      </c>
      <c r="K1952" s="76" t="str">
        <f>IF(ISBLANK(INDEX('Policy Characteristics'!E:E,MATCH($C1952,'Policy Characteristics'!$C:$C,0))),"",INDEX('Policy Characteristics'!E:E,MATCH($C1952,'Policy Characteristics'!$C:$C,0)))</f>
        <v>RnD industry fuel use reduction</v>
      </c>
      <c r="L1952" s="205">
        <f>IF(ISBLANK(INDEX('Policy Characteristics'!F:F,MATCH($C1952,'Policy Characteristics'!$C:$C,0))),"",INDEX('Policy Characteristics'!F:F,MATCH($C1952,'Policy Characteristics'!$C:$C,0)))</f>
        <v>0</v>
      </c>
      <c r="M1952" s="205">
        <f>IF(ISBLANK(INDEX('Policy Characteristics'!G:G,MATCH($C1952,'Policy Characteristics'!$C:$C,0))),"",INDEX('Policy Characteristics'!G:G,MATCH($C1952,'Policy Characteristics'!$C:$C,0)))</f>
        <v>0.4</v>
      </c>
      <c r="N1952" s="205">
        <f>IF(ISBLANK(INDEX('Policy Characteristics'!H:H,MATCH($C1952,'Policy Characteristics'!$C:$C,0))),"",INDEX('Policy Characteristics'!H:H,MATCH($C1952,'Policy Characteristics'!$C:$C,0)))</f>
        <v>0.01</v>
      </c>
      <c r="O1952" s="76" t="str">
        <f>IF(ISBLANK(INDEX('Policy Characteristics'!I:I,MATCH($C1952,'Policy Characteristics'!$C:$C,0))),"",INDEX('Policy Characteristics'!I:I,MATCH($C1952,'Policy Characteristics'!$C:$C,0)))</f>
        <v>% reduction in fuel use</v>
      </c>
      <c r="P1952" s="7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76" t="str">
        <f>IF(ISBLANK(INDEX('Policy Characteristics'!K:K,MATCH($C1952,'Policy Characteristics'!$C:$C,0))),"",INDEX('Policy Characteristics'!K:K,MATCH($C1952,'Policy Characteristics'!$C:$C,0)))</f>
        <v>architectural-design.html#rnd</v>
      </c>
      <c r="R1952" s="76" t="str">
        <f>IF(ISBLANK(INDEX('Policy Characteristics'!L:L,MATCH($C1952,'Policy Characteristics'!$C:$C,0))),"",INDEX('Policy Characteristics'!L:L,MATCH($C1952,'Policy Characteristics'!$C:$C,0)))</f>
        <v>research-and-development.html</v>
      </c>
    </row>
    <row r="1953" spans="1:18" x14ac:dyDescent="0.25">
      <c r="A1953" s="76" t="str">
        <f>IF(ISBLANK(INDEX('Policy Characteristics'!A:A,MATCH($C1953,'Policy Characteristics'!$C:$C,0))),"",INDEX('Policy Characteristics'!A:A,MATCH($C1953,'Policy Characteristics'!$C:$C,0)))</f>
        <v>Research and Development</v>
      </c>
      <c r="B1953" s="200" t="str">
        <f>IF(ISBLANK(INDEX('Policy Characteristics'!B:B,MATCH($C1953,'Policy Characteristics'!$C:$C,0))),"",INDEX('Policy Characteristics'!B:B,MATCH($C1953,'Policy Characteristics'!$C:$C,0)))</f>
        <v>Fuel Use Reduction</v>
      </c>
      <c r="C1953" s="76" t="str">
        <f t="shared" si="63"/>
        <v>RnD Industry Fuel Use Perc Reduction</v>
      </c>
      <c r="D1953" t="s">
        <v>1315</v>
      </c>
      <c r="E1953" s="88"/>
      <c r="F1953" s="78" t="s">
        <v>1340</v>
      </c>
      <c r="G1953" s="88"/>
      <c r="H1953" s="15">
        <v>1502</v>
      </c>
      <c r="I1953" s="213" t="s">
        <v>43</v>
      </c>
      <c r="J1953" s="202" t="str">
        <f>IF(ISBLANK(INDEX('Policy Characteristics'!D:D,MATCH($C1953,'Policy Characteristics'!$C:$C,0))),"",INDEX('Policy Characteristics'!D:D,MATCH($C1953,'Policy Characteristics'!$C:$C,0)))</f>
        <v>R&amp;D Fuel Use Reductions</v>
      </c>
      <c r="K1953" s="76" t="str">
        <f>IF(ISBLANK(INDEX('Policy Characteristics'!E:E,MATCH($C1953,'Policy Characteristics'!$C:$C,0))),"",INDEX('Policy Characteristics'!E:E,MATCH($C1953,'Policy Characteristics'!$C:$C,0)))</f>
        <v>RnD industry fuel use reduction</v>
      </c>
      <c r="L1953" s="205">
        <f>IF(ISBLANK(INDEX('Policy Characteristics'!F:F,MATCH($C1953,'Policy Characteristics'!$C:$C,0))),"",INDEX('Policy Characteristics'!F:F,MATCH($C1953,'Policy Characteristics'!$C:$C,0)))</f>
        <v>0</v>
      </c>
      <c r="M1953" s="205">
        <f>IF(ISBLANK(INDEX('Policy Characteristics'!G:G,MATCH($C1953,'Policy Characteristics'!$C:$C,0))),"",INDEX('Policy Characteristics'!G:G,MATCH($C1953,'Policy Characteristics'!$C:$C,0)))</f>
        <v>0.4</v>
      </c>
      <c r="N1953" s="205">
        <f>IF(ISBLANK(INDEX('Policy Characteristics'!H:H,MATCH($C1953,'Policy Characteristics'!$C:$C,0))),"",INDEX('Policy Characteristics'!H:H,MATCH($C1953,'Policy Characteristics'!$C:$C,0)))</f>
        <v>0.01</v>
      </c>
      <c r="O1953" s="76" t="str">
        <f>IF(ISBLANK(INDEX('Policy Characteristics'!I:I,MATCH($C1953,'Policy Characteristics'!$C:$C,0))),"",INDEX('Policy Characteristics'!I:I,MATCH($C1953,'Policy Characteristics'!$C:$C,0)))</f>
        <v>% reduction in fuel use</v>
      </c>
      <c r="P1953" s="7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76" t="str">
        <f>IF(ISBLANK(INDEX('Policy Characteristics'!K:K,MATCH($C1953,'Policy Characteristics'!$C:$C,0))),"",INDEX('Policy Characteristics'!K:K,MATCH($C1953,'Policy Characteristics'!$C:$C,0)))</f>
        <v>architectural-design.html#rnd</v>
      </c>
      <c r="R1953" s="76" t="str">
        <f>IF(ISBLANK(INDEX('Policy Characteristics'!L:L,MATCH($C1953,'Policy Characteristics'!$C:$C,0))),"",INDEX('Policy Characteristics'!L:L,MATCH($C1953,'Policy Characteristics'!$C:$C,0)))</f>
        <v>research-and-development.html</v>
      </c>
    </row>
    <row r="1954" spans="1:18" x14ac:dyDescent="0.25">
      <c r="A1954" s="76" t="str">
        <f>IF(ISBLANK(INDEX('Policy Characteristics'!A:A,MATCH($C1954,'Policy Characteristics'!$C:$C,0))),"",INDEX('Policy Characteristics'!A:A,MATCH($C1954,'Policy Characteristics'!$C:$C,0)))</f>
        <v>Research and Development</v>
      </c>
      <c r="B1954" s="200" t="str">
        <f>IF(ISBLANK(INDEX('Policy Characteristics'!B:B,MATCH($C1954,'Policy Characteristics'!$C:$C,0))),"",INDEX('Policy Characteristics'!B:B,MATCH($C1954,'Policy Characteristics'!$C:$C,0)))</f>
        <v>Fuel Use Reduction</v>
      </c>
      <c r="C1954" s="76" t="str">
        <f t="shared" si="63"/>
        <v>RnD Industry Fuel Use Perc Reduction</v>
      </c>
      <c r="D1954" t="s">
        <v>1316</v>
      </c>
      <c r="E1954" s="88"/>
      <c r="F1954" s="78" t="s">
        <v>1341</v>
      </c>
      <c r="G1954" s="88"/>
      <c r="H1954" s="15">
        <v>1503</v>
      </c>
      <c r="I1954" s="213" t="s">
        <v>43</v>
      </c>
      <c r="J1954" s="202" t="str">
        <f>IF(ISBLANK(INDEX('Policy Characteristics'!D:D,MATCH($C1954,'Policy Characteristics'!$C:$C,0))),"",INDEX('Policy Characteristics'!D:D,MATCH($C1954,'Policy Characteristics'!$C:$C,0)))</f>
        <v>R&amp;D Fuel Use Reductions</v>
      </c>
      <c r="K1954" s="76" t="str">
        <f>IF(ISBLANK(INDEX('Policy Characteristics'!E:E,MATCH($C1954,'Policy Characteristics'!$C:$C,0))),"",INDEX('Policy Characteristics'!E:E,MATCH($C1954,'Policy Characteristics'!$C:$C,0)))</f>
        <v>RnD industry fuel use reduction</v>
      </c>
      <c r="L1954" s="205">
        <f>IF(ISBLANK(INDEX('Policy Characteristics'!F:F,MATCH($C1954,'Policy Characteristics'!$C:$C,0))),"",INDEX('Policy Characteristics'!F:F,MATCH($C1954,'Policy Characteristics'!$C:$C,0)))</f>
        <v>0</v>
      </c>
      <c r="M1954" s="205">
        <f>IF(ISBLANK(INDEX('Policy Characteristics'!G:G,MATCH($C1954,'Policy Characteristics'!$C:$C,0))),"",INDEX('Policy Characteristics'!G:G,MATCH($C1954,'Policy Characteristics'!$C:$C,0)))</f>
        <v>0.4</v>
      </c>
      <c r="N1954" s="205">
        <f>IF(ISBLANK(INDEX('Policy Characteristics'!H:H,MATCH($C1954,'Policy Characteristics'!$C:$C,0))),"",INDEX('Policy Characteristics'!H:H,MATCH($C1954,'Policy Characteristics'!$C:$C,0)))</f>
        <v>0.01</v>
      </c>
      <c r="O1954" s="76" t="str">
        <f>IF(ISBLANK(INDEX('Policy Characteristics'!I:I,MATCH($C1954,'Policy Characteristics'!$C:$C,0))),"",INDEX('Policy Characteristics'!I:I,MATCH($C1954,'Policy Characteristics'!$C:$C,0)))</f>
        <v>% reduction in fuel use</v>
      </c>
      <c r="P1954" s="7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76" t="str">
        <f>IF(ISBLANK(INDEX('Policy Characteristics'!K:K,MATCH($C1954,'Policy Characteristics'!$C:$C,0))),"",INDEX('Policy Characteristics'!K:K,MATCH($C1954,'Policy Characteristics'!$C:$C,0)))</f>
        <v>architectural-design.html#rnd</v>
      </c>
      <c r="R1954" s="76" t="str">
        <f>IF(ISBLANK(INDEX('Policy Characteristics'!L:L,MATCH($C1954,'Policy Characteristics'!$C:$C,0))),"",INDEX('Policy Characteristics'!L:L,MATCH($C1954,'Policy Characteristics'!$C:$C,0)))</f>
        <v>research-and-development.html</v>
      </c>
    </row>
    <row r="1955" spans="1:18" x14ac:dyDescent="0.25">
      <c r="A1955" s="76" t="str">
        <f>IF(ISBLANK(INDEX('Policy Characteristics'!A:A,MATCH($C1955,'Policy Characteristics'!$C:$C,0))),"",INDEX('Policy Characteristics'!A:A,MATCH($C1955,'Policy Characteristics'!$C:$C,0)))</f>
        <v>Research and Development</v>
      </c>
      <c r="B1955" s="200" t="str">
        <f>IF(ISBLANK(INDEX('Policy Characteristics'!B:B,MATCH($C1955,'Policy Characteristics'!$C:$C,0))),"",INDEX('Policy Characteristics'!B:B,MATCH($C1955,'Policy Characteristics'!$C:$C,0)))</f>
        <v>Fuel Use Reduction</v>
      </c>
      <c r="C1955" s="76" t="str">
        <f t="shared" si="63"/>
        <v>RnD Industry Fuel Use Perc Reduction</v>
      </c>
      <c r="D1955" t="s">
        <v>1317</v>
      </c>
      <c r="E1955" s="88"/>
      <c r="F1955" s="78" t="s">
        <v>1342</v>
      </c>
      <c r="G1955" s="88"/>
      <c r="H1955" s="15">
        <v>1504</v>
      </c>
      <c r="I1955" s="213" t="s">
        <v>43</v>
      </c>
      <c r="J1955" s="202" t="str">
        <f>IF(ISBLANK(INDEX('Policy Characteristics'!D:D,MATCH($C1955,'Policy Characteristics'!$C:$C,0))),"",INDEX('Policy Characteristics'!D:D,MATCH($C1955,'Policy Characteristics'!$C:$C,0)))</f>
        <v>R&amp;D Fuel Use Reductions</v>
      </c>
      <c r="K1955" s="76" t="str">
        <f>IF(ISBLANK(INDEX('Policy Characteristics'!E:E,MATCH($C1955,'Policy Characteristics'!$C:$C,0))),"",INDEX('Policy Characteristics'!E:E,MATCH($C1955,'Policy Characteristics'!$C:$C,0)))</f>
        <v>RnD industry fuel use reduction</v>
      </c>
      <c r="L1955" s="205">
        <f>IF(ISBLANK(INDEX('Policy Characteristics'!F:F,MATCH($C1955,'Policy Characteristics'!$C:$C,0))),"",INDEX('Policy Characteristics'!F:F,MATCH($C1955,'Policy Characteristics'!$C:$C,0)))</f>
        <v>0</v>
      </c>
      <c r="M1955" s="205">
        <f>IF(ISBLANK(INDEX('Policy Characteristics'!G:G,MATCH($C1955,'Policy Characteristics'!$C:$C,0))),"",INDEX('Policy Characteristics'!G:G,MATCH($C1955,'Policy Characteristics'!$C:$C,0)))</f>
        <v>0.4</v>
      </c>
      <c r="N1955" s="205">
        <f>IF(ISBLANK(INDEX('Policy Characteristics'!H:H,MATCH($C1955,'Policy Characteristics'!$C:$C,0))),"",INDEX('Policy Characteristics'!H:H,MATCH($C1955,'Policy Characteristics'!$C:$C,0)))</f>
        <v>0.01</v>
      </c>
      <c r="O1955" s="76" t="str">
        <f>IF(ISBLANK(INDEX('Policy Characteristics'!I:I,MATCH($C1955,'Policy Characteristics'!$C:$C,0))),"",INDEX('Policy Characteristics'!I:I,MATCH($C1955,'Policy Characteristics'!$C:$C,0)))</f>
        <v>% reduction in fuel use</v>
      </c>
      <c r="P1955" s="7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76" t="str">
        <f>IF(ISBLANK(INDEX('Policy Characteristics'!K:K,MATCH($C1955,'Policy Characteristics'!$C:$C,0))),"",INDEX('Policy Characteristics'!K:K,MATCH($C1955,'Policy Characteristics'!$C:$C,0)))</f>
        <v>architectural-design.html#rnd</v>
      </c>
      <c r="R1955" s="76" t="str">
        <f>IF(ISBLANK(INDEX('Policy Characteristics'!L:L,MATCH($C1955,'Policy Characteristics'!$C:$C,0))),"",INDEX('Policy Characteristics'!L:L,MATCH($C1955,'Policy Characteristics'!$C:$C,0)))</f>
        <v>research-and-development.html</v>
      </c>
    </row>
    <row r="1956" spans="1:18" x14ac:dyDescent="0.25">
      <c r="A1956" s="76" t="str">
        <f>IF(ISBLANK(INDEX('Policy Characteristics'!A:A,MATCH($C1956,'Policy Characteristics'!$C:$C,0))),"",INDEX('Policy Characteristics'!A:A,MATCH($C1956,'Policy Characteristics'!$C:$C,0)))</f>
        <v>Research and Development</v>
      </c>
      <c r="B1956" s="200" t="str">
        <f>IF(ISBLANK(INDEX('Policy Characteristics'!B:B,MATCH($C1956,'Policy Characteristics'!$C:$C,0))),"",INDEX('Policy Characteristics'!B:B,MATCH($C1956,'Policy Characteristics'!$C:$C,0)))</f>
        <v>Fuel Use Reduction</v>
      </c>
      <c r="C1956" s="76" t="str">
        <f t="shared" si="63"/>
        <v>RnD Industry Fuel Use Perc Reduction</v>
      </c>
      <c r="D1956" t="s">
        <v>1318</v>
      </c>
      <c r="E1956" s="88"/>
      <c r="F1956" s="78" t="s">
        <v>1343</v>
      </c>
      <c r="G1956" s="88"/>
      <c r="H1956" s="15">
        <v>1505</v>
      </c>
      <c r="I1956" s="213" t="s">
        <v>43</v>
      </c>
      <c r="J1956" s="202" t="str">
        <f>IF(ISBLANK(INDEX('Policy Characteristics'!D:D,MATCH($C1956,'Policy Characteristics'!$C:$C,0))),"",INDEX('Policy Characteristics'!D:D,MATCH($C1956,'Policy Characteristics'!$C:$C,0)))</f>
        <v>R&amp;D Fuel Use Reductions</v>
      </c>
      <c r="K1956" s="76" t="str">
        <f>IF(ISBLANK(INDEX('Policy Characteristics'!E:E,MATCH($C1956,'Policy Characteristics'!$C:$C,0))),"",INDEX('Policy Characteristics'!E:E,MATCH($C1956,'Policy Characteristics'!$C:$C,0)))</f>
        <v>RnD industry fuel use reduction</v>
      </c>
      <c r="L1956" s="205">
        <f>IF(ISBLANK(INDEX('Policy Characteristics'!F:F,MATCH($C1956,'Policy Characteristics'!$C:$C,0))),"",INDEX('Policy Characteristics'!F:F,MATCH($C1956,'Policy Characteristics'!$C:$C,0)))</f>
        <v>0</v>
      </c>
      <c r="M1956" s="205">
        <f>IF(ISBLANK(INDEX('Policy Characteristics'!G:G,MATCH($C1956,'Policy Characteristics'!$C:$C,0))),"",INDEX('Policy Characteristics'!G:G,MATCH($C1956,'Policy Characteristics'!$C:$C,0)))</f>
        <v>0.4</v>
      </c>
      <c r="N1956" s="205">
        <f>IF(ISBLANK(INDEX('Policy Characteristics'!H:H,MATCH($C1956,'Policy Characteristics'!$C:$C,0))),"",INDEX('Policy Characteristics'!H:H,MATCH($C1956,'Policy Characteristics'!$C:$C,0)))</f>
        <v>0.01</v>
      </c>
      <c r="O1956" s="76" t="str">
        <f>IF(ISBLANK(INDEX('Policy Characteristics'!I:I,MATCH($C1956,'Policy Characteristics'!$C:$C,0))),"",INDEX('Policy Characteristics'!I:I,MATCH($C1956,'Policy Characteristics'!$C:$C,0)))</f>
        <v>% reduction in fuel use</v>
      </c>
      <c r="P1956" s="7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76" t="str">
        <f>IF(ISBLANK(INDEX('Policy Characteristics'!K:K,MATCH($C1956,'Policy Characteristics'!$C:$C,0))),"",INDEX('Policy Characteristics'!K:K,MATCH($C1956,'Policy Characteristics'!$C:$C,0)))</f>
        <v>architectural-design.html#rnd</v>
      </c>
      <c r="R1956" s="76" t="str">
        <f>IF(ISBLANK(INDEX('Policy Characteristics'!L:L,MATCH($C1956,'Policy Characteristics'!$C:$C,0))),"",INDEX('Policy Characteristics'!L:L,MATCH($C1956,'Policy Characteristics'!$C:$C,0)))</f>
        <v>research-and-development.html</v>
      </c>
    </row>
    <row r="1957" spans="1:18" x14ac:dyDescent="0.25">
      <c r="A1957" s="76" t="str">
        <f>IF(ISBLANK(INDEX('Policy Characteristics'!A:A,MATCH($C1957,'Policy Characteristics'!$C:$C,0))),"",INDEX('Policy Characteristics'!A:A,MATCH($C1957,'Policy Characteristics'!$C:$C,0)))</f>
        <v>Research and Development</v>
      </c>
      <c r="B1957" s="200" t="str">
        <f>IF(ISBLANK(INDEX('Policy Characteristics'!B:B,MATCH($C1957,'Policy Characteristics'!$C:$C,0))),"",INDEX('Policy Characteristics'!B:B,MATCH($C1957,'Policy Characteristics'!$C:$C,0)))</f>
        <v>Fuel Use Reduction</v>
      </c>
      <c r="C1957" s="76" t="str">
        <f t="shared" si="63"/>
        <v>RnD Industry Fuel Use Perc Reduction</v>
      </c>
      <c r="D1957" t="s">
        <v>1319</v>
      </c>
      <c r="E1957" s="88"/>
      <c r="F1957" s="78" t="s">
        <v>1344</v>
      </c>
      <c r="G1957" s="88"/>
      <c r="H1957" s="15">
        <v>1506</v>
      </c>
      <c r="I1957" s="213" t="s">
        <v>43</v>
      </c>
      <c r="J1957" s="202" t="str">
        <f>IF(ISBLANK(INDEX('Policy Characteristics'!D:D,MATCH($C1957,'Policy Characteristics'!$C:$C,0))),"",INDEX('Policy Characteristics'!D:D,MATCH($C1957,'Policy Characteristics'!$C:$C,0)))</f>
        <v>R&amp;D Fuel Use Reductions</v>
      </c>
      <c r="K1957" s="76" t="str">
        <f>IF(ISBLANK(INDEX('Policy Characteristics'!E:E,MATCH($C1957,'Policy Characteristics'!$C:$C,0))),"",INDEX('Policy Characteristics'!E:E,MATCH($C1957,'Policy Characteristics'!$C:$C,0)))</f>
        <v>RnD industry fuel use reduction</v>
      </c>
      <c r="L1957" s="205">
        <f>IF(ISBLANK(INDEX('Policy Characteristics'!F:F,MATCH($C1957,'Policy Characteristics'!$C:$C,0))),"",INDEX('Policy Characteristics'!F:F,MATCH($C1957,'Policy Characteristics'!$C:$C,0)))</f>
        <v>0</v>
      </c>
      <c r="M1957" s="205">
        <f>IF(ISBLANK(INDEX('Policy Characteristics'!G:G,MATCH($C1957,'Policy Characteristics'!$C:$C,0))),"",INDEX('Policy Characteristics'!G:G,MATCH($C1957,'Policy Characteristics'!$C:$C,0)))</f>
        <v>0.4</v>
      </c>
      <c r="N1957" s="205">
        <f>IF(ISBLANK(INDEX('Policy Characteristics'!H:H,MATCH($C1957,'Policy Characteristics'!$C:$C,0))),"",INDEX('Policy Characteristics'!H:H,MATCH($C1957,'Policy Characteristics'!$C:$C,0)))</f>
        <v>0.01</v>
      </c>
      <c r="O1957" s="76" t="str">
        <f>IF(ISBLANK(INDEX('Policy Characteristics'!I:I,MATCH($C1957,'Policy Characteristics'!$C:$C,0))),"",INDEX('Policy Characteristics'!I:I,MATCH($C1957,'Policy Characteristics'!$C:$C,0)))</f>
        <v>% reduction in fuel use</v>
      </c>
      <c r="P1957" s="7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76" t="str">
        <f>IF(ISBLANK(INDEX('Policy Characteristics'!K:K,MATCH($C1957,'Policy Characteristics'!$C:$C,0))),"",INDEX('Policy Characteristics'!K:K,MATCH($C1957,'Policy Characteristics'!$C:$C,0)))</f>
        <v>architectural-design.html#rnd</v>
      </c>
      <c r="R1957" s="76" t="str">
        <f>IF(ISBLANK(INDEX('Policy Characteristics'!L:L,MATCH($C1957,'Policy Characteristics'!$C:$C,0))),"",INDEX('Policy Characteristics'!L:L,MATCH($C1957,'Policy Characteristics'!$C:$C,0)))</f>
        <v>research-and-development.html</v>
      </c>
    </row>
    <row r="1958" spans="1:18" x14ac:dyDescent="0.25">
      <c r="A1958" s="76" t="str">
        <f>IF(ISBLANK(INDEX('Policy Characteristics'!A:A,MATCH($C1958,'Policy Characteristics'!$C:$C,0))),"",INDEX('Policy Characteristics'!A:A,MATCH($C1958,'Policy Characteristics'!$C:$C,0)))</f>
        <v>Research and Development</v>
      </c>
      <c r="B1958" s="200" t="str">
        <f>IF(ISBLANK(INDEX('Policy Characteristics'!B:B,MATCH($C1958,'Policy Characteristics'!$C:$C,0))),"",INDEX('Policy Characteristics'!B:B,MATCH($C1958,'Policy Characteristics'!$C:$C,0)))</f>
        <v>Fuel Use Reduction</v>
      </c>
      <c r="C1958" s="76" t="str">
        <f t="shared" si="63"/>
        <v>RnD Industry Fuel Use Perc Reduction</v>
      </c>
      <c r="D1958" t="s">
        <v>1320</v>
      </c>
      <c r="E1958" s="88"/>
      <c r="F1958" s="78" t="s">
        <v>1345</v>
      </c>
      <c r="G1958" s="88"/>
      <c r="H1958" s="15">
        <v>1507</v>
      </c>
      <c r="I1958" s="213" t="s">
        <v>43</v>
      </c>
      <c r="J1958" s="202" t="str">
        <f>IF(ISBLANK(INDEX('Policy Characteristics'!D:D,MATCH($C1958,'Policy Characteristics'!$C:$C,0))),"",INDEX('Policy Characteristics'!D:D,MATCH($C1958,'Policy Characteristics'!$C:$C,0)))</f>
        <v>R&amp;D Fuel Use Reductions</v>
      </c>
      <c r="K1958" s="76" t="str">
        <f>IF(ISBLANK(INDEX('Policy Characteristics'!E:E,MATCH($C1958,'Policy Characteristics'!$C:$C,0))),"",INDEX('Policy Characteristics'!E:E,MATCH($C1958,'Policy Characteristics'!$C:$C,0)))</f>
        <v>RnD industry fuel use reduction</v>
      </c>
      <c r="L1958" s="205">
        <f>IF(ISBLANK(INDEX('Policy Characteristics'!F:F,MATCH($C1958,'Policy Characteristics'!$C:$C,0))),"",INDEX('Policy Characteristics'!F:F,MATCH($C1958,'Policy Characteristics'!$C:$C,0)))</f>
        <v>0</v>
      </c>
      <c r="M1958" s="205">
        <f>IF(ISBLANK(INDEX('Policy Characteristics'!G:G,MATCH($C1958,'Policy Characteristics'!$C:$C,0))),"",INDEX('Policy Characteristics'!G:G,MATCH($C1958,'Policy Characteristics'!$C:$C,0)))</f>
        <v>0.4</v>
      </c>
      <c r="N1958" s="205">
        <f>IF(ISBLANK(INDEX('Policy Characteristics'!H:H,MATCH($C1958,'Policy Characteristics'!$C:$C,0))),"",INDEX('Policy Characteristics'!H:H,MATCH($C1958,'Policy Characteristics'!$C:$C,0)))</f>
        <v>0.01</v>
      </c>
      <c r="O1958" s="76" t="str">
        <f>IF(ISBLANK(INDEX('Policy Characteristics'!I:I,MATCH($C1958,'Policy Characteristics'!$C:$C,0))),"",INDEX('Policy Characteristics'!I:I,MATCH($C1958,'Policy Characteristics'!$C:$C,0)))</f>
        <v>% reduction in fuel use</v>
      </c>
      <c r="P1958" s="7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76" t="str">
        <f>IF(ISBLANK(INDEX('Policy Characteristics'!K:K,MATCH($C1958,'Policy Characteristics'!$C:$C,0))),"",INDEX('Policy Characteristics'!K:K,MATCH($C1958,'Policy Characteristics'!$C:$C,0)))</f>
        <v>architectural-design.html#rnd</v>
      </c>
      <c r="R1958" s="76" t="str">
        <f>IF(ISBLANK(INDEX('Policy Characteristics'!L:L,MATCH($C1958,'Policy Characteristics'!$C:$C,0))),"",INDEX('Policy Characteristics'!L:L,MATCH($C1958,'Policy Characteristics'!$C:$C,0)))</f>
        <v>research-and-development.html</v>
      </c>
    </row>
    <row r="1959" spans="1:18" x14ac:dyDescent="0.25">
      <c r="A1959" s="76" t="str">
        <f>IF(ISBLANK(INDEX('Policy Characteristics'!A:A,MATCH($C1959,'Policy Characteristics'!$C:$C,0))),"",INDEX('Policy Characteristics'!A:A,MATCH($C1959,'Policy Characteristics'!$C:$C,0)))</f>
        <v>Research and Development</v>
      </c>
      <c r="B1959" s="200" t="str">
        <f>IF(ISBLANK(INDEX('Policy Characteristics'!B:B,MATCH($C1959,'Policy Characteristics'!$C:$C,0))),"",INDEX('Policy Characteristics'!B:B,MATCH($C1959,'Policy Characteristics'!$C:$C,0)))</f>
        <v>Fuel Use Reduction</v>
      </c>
      <c r="C1959" s="76" t="str">
        <f t="shared" si="63"/>
        <v>RnD Industry Fuel Use Perc Reduction</v>
      </c>
      <c r="D1959" t="s">
        <v>1321</v>
      </c>
      <c r="E1959" s="88"/>
      <c r="F1959" s="78" t="s">
        <v>1346</v>
      </c>
      <c r="G1959" s="88"/>
      <c r="H1959" s="15">
        <v>1508</v>
      </c>
      <c r="I1959" s="213" t="s">
        <v>43</v>
      </c>
      <c r="J1959" s="202" t="str">
        <f>IF(ISBLANK(INDEX('Policy Characteristics'!D:D,MATCH($C1959,'Policy Characteristics'!$C:$C,0))),"",INDEX('Policy Characteristics'!D:D,MATCH($C1959,'Policy Characteristics'!$C:$C,0)))</f>
        <v>R&amp;D Fuel Use Reductions</v>
      </c>
      <c r="K1959" s="76" t="str">
        <f>IF(ISBLANK(INDEX('Policy Characteristics'!E:E,MATCH($C1959,'Policy Characteristics'!$C:$C,0))),"",INDEX('Policy Characteristics'!E:E,MATCH($C1959,'Policy Characteristics'!$C:$C,0)))</f>
        <v>RnD industry fuel use reduction</v>
      </c>
      <c r="L1959" s="205">
        <f>IF(ISBLANK(INDEX('Policy Characteristics'!F:F,MATCH($C1959,'Policy Characteristics'!$C:$C,0))),"",INDEX('Policy Characteristics'!F:F,MATCH($C1959,'Policy Characteristics'!$C:$C,0)))</f>
        <v>0</v>
      </c>
      <c r="M1959" s="205">
        <f>IF(ISBLANK(INDEX('Policy Characteristics'!G:G,MATCH($C1959,'Policy Characteristics'!$C:$C,0))),"",INDEX('Policy Characteristics'!G:G,MATCH($C1959,'Policy Characteristics'!$C:$C,0)))</f>
        <v>0.4</v>
      </c>
      <c r="N1959" s="205">
        <f>IF(ISBLANK(INDEX('Policy Characteristics'!H:H,MATCH($C1959,'Policy Characteristics'!$C:$C,0))),"",INDEX('Policy Characteristics'!H:H,MATCH($C1959,'Policy Characteristics'!$C:$C,0)))</f>
        <v>0.01</v>
      </c>
      <c r="O1959" s="76" t="str">
        <f>IF(ISBLANK(INDEX('Policy Characteristics'!I:I,MATCH($C1959,'Policy Characteristics'!$C:$C,0))),"",INDEX('Policy Characteristics'!I:I,MATCH($C1959,'Policy Characteristics'!$C:$C,0)))</f>
        <v>% reduction in fuel use</v>
      </c>
      <c r="P1959" s="7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76" t="str">
        <f>IF(ISBLANK(INDEX('Policy Characteristics'!K:K,MATCH($C1959,'Policy Characteristics'!$C:$C,0))),"",INDEX('Policy Characteristics'!K:K,MATCH($C1959,'Policy Characteristics'!$C:$C,0)))</f>
        <v>architectural-design.html#rnd</v>
      </c>
      <c r="R1959" s="76" t="str">
        <f>IF(ISBLANK(INDEX('Policy Characteristics'!L:L,MATCH($C1959,'Policy Characteristics'!$C:$C,0))),"",INDEX('Policy Characteristics'!L:L,MATCH($C1959,'Policy Characteristics'!$C:$C,0)))</f>
        <v>research-and-development.html</v>
      </c>
    </row>
    <row r="1960" spans="1:18" x14ac:dyDescent="0.25">
      <c r="A1960" s="76" t="str">
        <f>IF(ISBLANK(INDEX('Policy Characteristics'!A:A,MATCH($C1960,'Policy Characteristics'!$C:$C,0))),"",INDEX('Policy Characteristics'!A:A,MATCH($C1960,'Policy Characteristics'!$C:$C,0)))</f>
        <v>Research and Development</v>
      </c>
      <c r="B1960" s="200" t="str">
        <f>IF(ISBLANK(INDEX('Policy Characteristics'!B:B,MATCH($C1960,'Policy Characteristics'!$C:$C,0))),"",INDEX('Policy Characteristics'!B:B,MATCH($C1960,'Policy Characteristics'!$C:$C,0)))</f>
        <v>Fuel Use Reduction</v>
      </c>
      <c r="C1960" s="76" t="str">
        <f t="shared" si="63"/>
        <v>RnD Industry Fuel Use Perc Reduction</v>
      </c>
      <c r="D1960" t="s">
        <v>1322</v>
      </c>
      <c r="E1960" s="88"/>
      <c r="F1960" s="78" t="s">
        <v>1347</v>
      </c>
      <c r="G1960" s="88"/>
      <c r="H1960" s="15">
        <v>1509</v>
      </c>
      <c r="I1960" s="213" t="s">
        <v>43</v>
      </c>
      <c r="J1960" s="202" t="str">
        <f>IF(ISBLANK(INDEX('Policy Characteristics'!D:D,MATCH($C1960,'Policy Characteristics'!$C:$C,0))),"",INDEX('Policy Characteristics'!D:D,MATCH($C1960,'Policy Characteristics'!$C:$C,0)))</f>
        <v>R&amp;D Fuel Use Reductions</v>
      </c>
      <c r="K1960" s="76" t="str">
        <f>IF(ISBLANK(INDEX('Policy Characteristics'!E:E,MATCH($C1960,'Policy Characteristics'!$C:$C,0))),"",INDEX('Policy Characteristics'!E:E,MATCH($C1960,'Policy Characteristics'!$C:$C,0)))</f>
        <v>RnD industry fuel use reduction</v>
      </c>
      <c r="L1960" s="205">
        <f>IF(ISBLANK(INDEX('Policy Characteristics'!F:F,MATCH($C1960,'Policy Characteristics'!$C:$C,0))),"",INDEX('Policy Characteristics'!F:F,MATCH($C1960,'Policy Characteristics'!$C:$C,0)))</f>
        <v>0</v>
      </c>
      <c r="M1960" s="205">
        <f>IF(ISBLANK(INDEX('Policy Characteristics'!G:G,MATCH($C1960,'Policy Characteristics'!$C:$C,0))),"",INDEX('Policy Characteristics'!G:G,MATCH($C1960,'Policy Characteristics'!$C:$C,0)))</f>
        <v>0.4</v>
      </c>
      <c r="N1960" s="205">
        <f>IF(ISBLANK(INDEX('Policy Characteristics'!H:H,MATCH($C1960,'Policy Characteristics'!$C:$C,0))),"",INDEX('Policy Characteristics'!H:H,MATCH($C1960,'Policy Characteristics'!$C:$C,0)))</f>
        <v>0.01</v>
      </c>
      <c r="O1960" s="76" t="str">
        <f>IF(ISBLANK(INDEX('Policy Characteristics'!I:I,MATCH($C1960,'Policy Characteristics'!$C:$C,0))),"",INDEX('Policy Characteristics'!I:I,MATCH($C1960,'Policy Characteristics'!$C:$C,0)))</f>
        <v>% reduction in fuel use</v>
      </c>
      <c r="P1960" s="7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76" t="str">
        <f>IF(ISBLANK(INDEX('Policy Characteristics'!K:K,MATCH($C1960,'Policy Characteristics'!$C:$C,0))),"",INDEX('Policy Characteristics'!K:K,MATCH($C1960,'Policy Characteristics'!$C:$C,0)))</f>
        <v>architectural-design.html#rnd</v>
      </c>
      <c r="R1960" s="76" t="str">
        <f>IF(ISBLANK(INDEX('Policy Characteristics'!L:L,MATCH($C1960,'Policy Characteristics'!$C:$C,0))),"",INDEX('Policy Characteristics'!L:L,MATCH($C1960,'Policy Characteristics'!$C:$C,0)))</f>
        <v>research-and-development.html</v>
      </c>
    </row>
    <row r="1961" spans="1:18" x14ac:dyDescent="0.25">
      <c r="A1961" s="76" t="str">
        <f>IF(ISBLANK(INDEX('Policy Characteristics'!A:A,MATCH($C1961,'Policy Characteristics'!$C:$C,0))),"",INDEX('Policy Characteristics'!A:A,MATCH($C1961,'Policy Characteristics'!$C:$C,0)))</f>
        <v>Research and Development</v>
      </c>
      <c r="B1961" s="200" t="str">
        <f>IF(ISBLANK(INDEX('Policy Characteristics'!B:B,MATCH($C1961,'Policy Characteristics'!$C:$C,0))),"",INDEX('Policy Characteristics'!B:B,MATCH($C1961,'Policy Characteristics'!$C:$C,0)))</f>
        <v>Fuel Use Reduction</v>
      </c>
      <c r="C1961" s="76" t="str">
        <f t="shared" si="63"/>
        <v>RnD Industry Fuel Use Perc Reduction</v>
      </c>
      <c r="D1961" t="s">
        <v>1323</v>
      </c>
      <c r="E1961" s="88"/>
      <c r="F1961" s="78" t="s">
        <v>1348</v>
      </c>
      <c r="G1961" s="88"/>
      <c r="H1961" s="15">
        <v>1510</v>
      </c>
      <c r="I1961" s="213" t="s">
        <v>43</v>
      </c>
      <c r="J1961" s="202" t="str">
        <f>IF(ISBLANK(INDEX('Policy Characteristics'!D:D,MATCH($C1961,'Policy Characteristics'!$C:$C,0))),"",INDEX('Policy Characteristics'!D:D,MATCH($C1961,'Policy Characteristics'!$C:$C,0)))</f>
        <v>R&amp;D Fuel Use Reductions</v>
      </c>
      <c r="K1961" s="76" t="str">
        <f>IF(ISBLANK(INDEX('Policy Characteristics'!E:E,MATCH($C1961,'Policy Characteristics'!$C:$C,0))),"",INDEX('Policy Characteristics'!E:E,MATCH($C1961,'Policy Characteristics'!$C:$C,0)))</f>
        <v>RnD industry fuel use reduction</v>
      </c>
      <c r="L1961" s="205">
        <f>IF(ISBLANK(INDEX('Policy Characteristics'!F:F,MATCH($C1961,'Policy Characteristics'!$C:$C,0))),"",INDEX('Policy Characteristics'!F:F,MATCH($C1961,'Policy Characteristics'!$C:$C,0)))</f>
        <v>0</v>
      </c>
      <c r="M1961" s="205">
        <f>IF(ISBLANK(INDEX('Policy Characteristics'!G:G,MATCH($C1961,'Policy Characteristics'!$C:$C,0))),"",INDEX('Policy Characteristics'!G:G,MATCH($C1961,'Policy Characteristics'!$C:$C,0)))</f>
        <v>0.4</v>
      </c>
      <c r="N1961" s="205">
        <f>IF(ISBLANK(INDEX('Policy Characteristics'!H:H,MATCH($C1961,'Policy Characteristics'!$C:$C,0))),"",INDEX('Policy Characteristics'!H:H,MATCH($C1961,'Policy Characteristics'!$C:$C,0)))</f>
        <v>0.01</v>
      </c>
      <c r="O1961" s="76" t="str">
        <f>IF(ISBLANK(INDEX('Policy Characteristics'!I:I,MATCH($C1961,'Policy Characteristics'!$C:$C,0))),"",INDEX('Policy Characteristics'!I:I,MATCH($C1961,'Policy Characteristics'!$C:$C,0)))</f>
        <v>% reduction in fuel use</v>
      </c>
      <c r="P1961" s="7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76" t="str">
        <f>IF(ISBLANK(INDEX('Policy Characteristics'!K:K,MATCH($C1961,'Policy Characteristics'!$C:$C,0))),"",INDEX('Policy Characteristics'!K:K,MATCH($C1961,'Policy Characteristics'!$C:$C,0)))</f>
        <v>architectural-design.html#rnd</v>
      </c>
      <c r="R1961" s="76" t="str">
        <f>IF(ISBLANK(INDEX('Policy Characteristics'!L:L,MATCH($C1961,'Policy Characteristics'!$C:$C,0))),"",INDEX('Policy Characteristics'!L:L,MATCH($C1961,'Policy Characteristics'!$C:$C,0)))</f>
        <v>research-and-development.html</v>
      </c>
    </row>
    <row r="1962" spans="1:18" x14ac:dyDescent="0.25">
      <c r="A1962" s="76" t="str">
        <f>IF(ISBLANK(INDEX('Policy Characteristics'!A:A,MATCH($C1962,'Policy Characteristics'!$C:$C,0))),"",INDEX('Policy Characteristics'!A:A,MATCH($C1962,'Policy Characteristics'!$C:$C,0)))</f>
        <v>Research and Development</v>
      </c>
      <c r="B1962" s="200" t="str">
        <f>IF(ISBLANK(INDEX('Policy Characteristics'!B:B,MATCH($C1962,'Policy Characteristics'!$C:$C,0))),"",INDEX('Policy Characteristics'!B:B,MATCH($C1962,'Policy Characteristics'!$C:$C,0)))</f>
        <v>Fuel Use Reduction</v>
      </c>
      <c r="C1962" s="76" t="str">
        <f t="shared" si="63"/>
        <v>RnD Industry Fuel Use Perc Reduction</v>
      </c>
      <c r="D1962" t="s">
        <v>1324</v>
      </c>
      <c r="E1962" s="88"/>
      <c r="F1962" s="78" t="s">
        <v>1349</v>
      </c>
      <c r="G1962" s="88"/>
      <c r="H1962" s="15">
        <v>1511</v>
      </c>
      <c r="I1962" s="213" t="s">
        <v>43</v>
      </c>
      <c r="J1962" s="202" t="str">
        <f>IF(ISBLANK(INDEX('Policy Characteristics'!D:D,MATCH($C1962,'Policy Characteristics'!$C:$C,0))),"",INDEX('Policy Characteristics'!D:D,MATCH($C1962,'Policy Characteristics'!$C:$C,0)))</f>
        <v>R&amp;D Fuel Use Reductions</v>
      </c>
      <c r="K1962" s="76" t="str">
        <f>IF(ISBLANK(INDEX('Policy Characteristics'!E:E,MATCH($C1962,'Policy Characteristics'!$C:$C,0))),"",INDEX('Policy Characteristics'!E:E,MATCH($C1962,'Policy Characteristics'!$C:$C,0)))</f>
        <v>RnD industry fuel use reduction</v>
      </c>
      <c r="L1962" s="205">
        <f>IF(ISBLANK(INDEX('Policy Characteristics'!F:F,MATCH($C1962,'Policy Characteristics'!$C:$C,0))),"",INDEX('Policy Characteristics'!F:F,MATCH($C1962,'Policy Characteristics'!$C:$C,0)))</f>
        <v>0</v>
      </c>
      <c r="M1962" s="205">
        <f>IF(ISBLANK(INDEX('Policy Characteristics'!G:G,MATCH($C1962,'Policy Characteristics'!$C:$C,0))),"",INDEX('Policy Characteristics'!G:G,MATCH($C1962,'Policy Characteristics'!$C:$C,0)))</f>
        <v>0.4</v>
      </c>
      <c r="N1962" s="205">
        <f>IF(ISBLANK(INDEX('Policy Characteristics'!H:H,MATCH($C1962,'Policy Characteristics'!$C:$C,0))),"",INDEX('Policy Characteristics'!H:H,MATCH($C1962,'Policy Characteristics'!$C:$C,0)))</f>
        <v>0.01</v>
      </c>
      <c r="O1962" s="76" t="str">
        <f>IF(ISBLANK(INDEX('Policy Characteristics'!I:I,MATCH($C1962,'Policy Characteristics'!$C:$C,0))),"",INDEX('Policy Characteristics'!I:I,MATCH($C1962,'Policy Characteristics'!$C:$C,0)))</f>
        <v>% reduction in fuel use</v>
      </c>
      <c r="P1962" s="7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76" t="str">
        <f>IF(ISBLANK(INDEX('Policy Characteristics'!K:K,MATCH($C1962,'Policy Characteristics'!$C:$C,0))),"",INDEX('Policy Characteristics'!K:K,MATCH($C1962,'Policy Characteristics'!$C:$C,0)))</f>
        <v>architectural-design.html#rnd</v>
      </c>
      <c r="R1962" s="76" t="str">
        <f>IF(ISBLANK(INDEX('Policy Characteristics'!L:L,MATCH($C1962,'Policy Characteristics'!$C:$C,0))),"",INDEX('Policy Characteristics'!L:L,MATCH($C1962,'Policy Characteristics'!$C:$C,0)))</f>
        <v>research-and-development.html</v>
      </c>
    </row>
    <row r="1963" spans="1:18" x14ac:dyDescent="0.25">
      <c r="A1963" s="76" t="str">
        <f>IF(ISBLANK(INDEX('Policy Characteristics'!A:A,MATCH($C1963,'Policy Characteristics'!$C:$C,0))),"",INDEX('Policy Characteristics'!A:A,MATCH($C1963,'Policy Characteristics'!$C:$C,0)))</f>
        <v>Research and Development</v>
      </c>
      <c r="B1963" s="200" t="str">
        <f>IF(ISBLANK(INDEX('Policy Characteristics'!B:B,MATCH($C1963,'Policy Characteristics'!$C:$C,0))),"",INDEX('Policy Characteristics'!B:B,MATCH($C1963,'Policy Characteristics'!$C:$C,0)))</f>
        <v>Fuel Use Reduction</v>
      </c>
      <c r="C1963" t="s">
        <v>295</v>
      </c>
      <c r="D1963" s="88" t="s">
        <v>491</v>
      </c>
      <c r="E1963" s="88"/>
      <c r="F1963" s="88" t="s">
        <v>468</v>
      </c>
      <c r="G1963" s="88"/>
      <c r="H1963" s="15">
        <v>133</v>
      </c>
      <c r="I1963" s="213" t="s">
        <v>43</v>
      </c>
      <c r="J1963" s="202" t="str">
        <f>IF(ISBLANK(INDEX('Policy Characteristics'!D:D,MATCH($C1963,'Policy Characteristics'!$C:$C,0))),"",INDEX('Policy Characteristics'!D:D,MATCH($C1963,'Policy Characteristics'!$C:$C,0)))</f>
        <v>R&amp;D Fuel Use Reductions</v>
      </c>
      <c r="K1963" s="76" t="str">
        <f>IF(ISBLANK(INDEX('Policy Characteristics'!E:E,MATCH($C1963,'Policy Characteristics'!$C:$C,0))),"",INDEX('Policy Characteristics'!E:E,MATCH($C1963,'Policy Characteristics'!$C:$C,0)))</f>
        <v>RnD transportation fuel use reduction</v>
      </c>
      <c r="L1963" s="205">
        <f>IF(ISBLANK(INDEX('Policy Characteristics'!F:F,MATCH($C1963,'Policy Characteristics'!$C:$C,0))),"",INDEX('Policy Characteristics'!F:F,MATCH($C1963,'Policy Characteristics'!$C:$C,0)))</f>
        <v>0</v>
      </c>
      <c r="M1963" s="205">
        <f>IF(ISBLANK(INDEX('Policy Characteristics'!G:G,MATCH($C1963,'Policy Characteristics'!$C:$C,0))),"",INDEX('Policy Characteristics'!G:G,MATCH($C1963,'Policy Characteristics'!$C:$C,0)))</f>
        <v>0.4</v>
      </c>
      <c r="N1963" s="205">
        <f>IF(ISBLANK(INDEX('Policy Characteristics'!H:H,MATCH($C1963,'Policy Characteristics'!$C:$C,0))),"",INDEX('Policy Characteristics'!H:H,MATCH($C1963,'Policy Characteristics'!$C:$C,0)))</f>
        <v>0.01</v>
      </c>
      <c r="O1963" s="76" t="str">
        <f>IF(ISBLANK(INDEX('Policy Characteristics'!I:I,MATCH($C1963,'Policy Characteristics'!$C:$C,0))),"",INDEX('Policy Characteristics'!I:I,MATCH($C1963,'Policy Characteristics'!$C:$C,0)))</f>
        <v>% reduction in fuel use</v>
      </c>
      <c r="P1963" s="7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76" t="str">
        <f>IF(ISBLANK(INDEX('Policy Characteristics'!K:K,MATCH($C1963,'Policy Characteristics'!$C:$C,0))),"",INDEX('Policy Characteristics'!K:K,MATCH($C1963,'Policy Characteristics'!$C:$C,0)))</f>
        <v>architectural-design.html#rnd</v>
      </c>
      <c r="R1963" s="76" t="str">
        <f>IF(ISBLANK(INDEX('Policy Characteristics'!L:L,MATCH($C1963,'Policy Characteristics'!$C:$C,0))),"",INDEX('Policy Characteristics'!L:L,MATCH($C1963,'Policy Characteristics'!$C:$C,0)))</f>
        <v>research-and-development.html</v>
      </c>
    </row>
    <row r="1964" spans="1:18" x14ac:dyDescent="0.25">
      <c r="A1964" s="76" t="str">
        <f>IF(ISBLANK(INDEX('Policy Characteristics'!A:A,MATCH($C1964,'Policy Characteristics'!$C:$C,0))),"",INDEX('Policy Characteristics'!A:A,MATCH($C1964,'Policy Characteristics'!$C:$C,0)))</f>
        <v>Research and Development</v>
      </c>
      <c r="B1964" s="200" t="str">
        <f>IF(ISBLANK(INDEX('Policy Characteristics'!B:B,MATCH($C1964,'Policy Characteristics'!$C:$C,0))),"",INDEX('Policy Characteristics'!B:B,MATCH($C1964,'Policy Characteristics'!$C:$C,0)))</f>
        <v>Fuel Use Reduction</v>
      </c>
      <c r="C1964" s="76" t="str">
        <f t="shared" ref="C1964:C1969" si="64">C$1963</f>
        <v>RnD Transportation Fuel Use Perc Reduction</v>
      </c>
      <c r="D1964" s="88" t="s">
        <v>492</v>
      </c>
      <c r="E1964" s="88"/>
      <c r="F1964" s="88" t="s">
        <v>469</v>
      </c>
      <c r="G1964" s="88"/>
      <c r="H1964" s="15">
        <v>134</v>
      </c>
      <c r="I1964" s="213" t="s">
        <v>43</v>
      </c>
      <c r="J1964" s="202" t="str">
        <f>IF(ISBLANK(INDEX('Policy Characteristics'!D:D,MATCH($C1964,'Policy Characteristics'!$C:$C,0))),"",INDEX('Policy Characteristics'!D:D,MATCH($C1964,'Policy Characteristics'!$C:$C,0)))</f>
        <v>R&amp;D Fuel Use Reductions</v>
      </c>
      <c r="K1964" s="76" t="str">
        <f>IF(ISBLANK(INDEX('Policy Characteristics'!E:E,MATCH($C1964,'Policy Characteristics'!$C:$C,0))),"",INDEX('Policy Characteristics'!E:E,MATCH($C1964,'Policy Characteristics'!$C:$C,0)))</f>
        <v>RnD transportation fuel use reduction</v>
      </c>
      <c r="L1964" s="205">
        <f>IF(ISBLANK(INDEX('Policy Characteristics'!F:F,MATCH($C1964,'Policy Characteristics'!$C:$C,0))),"",INDEX('Policy Characteristics'!F:F,MATCH($C1964,'Policy Characteristics'!$C:$C,0)))</f>
        <v>0</v>
      </c>
      <c r="M1964" s="205">
        <f>IF(ISBLANK(INDEX('Policy Characteristics'!G:G,MATCH($C1964,'Policy Characteristics'!$C:$C,0))),"",INDEX('Policy Characteristics'!G:G,MATCH($C1964,'Policy Characteristics'!$C:$C,0)))</f>
        <v>0.4</v>
      </c>
      <c r="N1964" s="205">
        <f>IF(ISBLANK(INDEX('Policy Characteristics'!H:H,MATCH($C1964,'Policy Characteristics'!$C:$C,0))),"",INDEX('Policy Characteristics'!H:H,MATCH($C1964,'Policy Characteristics'!$C:$C,0)))</f>
        <v>0.01</v>
      </c>
      <c r="O1964" s="76" t="str">
        <f>IF(ISBLANK(INDEX('Policy Characteristics'!I:I,MATCH($C1964,'Policy Characteristics'!$C:$C,0))),"",INDEX('Policy Characteristics'!I:I,MATCH($C1964,'Policy Characteristics'!$C:$C,0)))</f>
        <v>% reduction in fuel use</v>
      </c>
      <c r="P1964" s="7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76" t="str">
        <f>IF(ISBLANK(INDEX('Policy Characteristics'!K:K,MATCH($C1964,'Policy Characteristics'!$C:$C,0))),"",INDEX('Policy Characteristics'!K:K,MATCH($C1964,'Policy Characteristics'!$C:$C,0)))</f>
        <v>architectural-design.html#rnd</v>
      </c>
      <c r="R1964" s="76" t="str">
        <f>IF(ISBLANK(INDEX('Policy Characteristics'!L:L,MATCH($C1964,'Policy Characteristics'!$C:$C,0))),"",INDEX('Policy Characteristics'!L:L,MATCH($C1964,'Policy Characteristics'!$C:$C,0)))</f>
        <v>research-and-development.html</v>
      </c>
    </row>
    <row r="1965" spans="1:18" x14ac:dyDescent="0.25">
      <c r="A1965" s="76" t="str">
        <f>IF(ISBLANK(INDEX('Policy Characteristics'!A:A,MATCH($C1965,'Policy Characteristics'!$C:$C,0))),"",INDEX('Policy Characteristics'!A:A,MATCH($C1965,'Policy Characteristics'!$C:$C,0)))</f>
        <v>Research and Development</v>
      </c>
      <c r="B1965" s="200" t="str">
        <f>IF(ISBLANK(INDEX('Policy Characteristics'!B:B,MATCH($C1965,'Policy Characteristics'!$C:$C,0))),"",INDEX('Policy Characteristics'!B:B,MATCH($C1965,'Policy Characteristics'!$C:$C,0)))</f>
        <v>Fuel Use Reduction</v>
      </c>
      <c r="C1965" s="76" t="str">
        <f t="shared" si="64"/>
        <v>RnD Transportation Fuel Use Perc Reduction</v>
      </c>
      <c r="D1965" s="88" t="s">
        <v>493</v>
      </c>
      <c r="E1965" s="88"/>
      <c r="F1965" s="88" t="s">
        <v>470</v>
      </c>
      <c r="G1965" s="88"/>
      <c r="H1965" s="15">
        <v>135</v>
      </c>
      <c r="I1965" s="213" t="s">
        <v>43</v>
      </c>
      <c r="J1965" s="202" t="str">
        <f>IF(ISBLANK(INDEX('Policy Characteristics'!D:D,MATCH($C1965,'Policy Characteristics'!$C:$C,0))),"",INDEX('Policy Characteristics'!D:D,MATCH($C1965,'Policy Characteristics'!$C:$C,0)))</f>
        <v>R&amp;D Fuel Use Reductions</v>
      </c>
      <c r="K1965" s="76" t="str">
        <f>IF(ISBLANK(INDEX('Policy Characteristics'!E:E,MATCH($C1965,'Policy Characteristics'!$C:$C,0))),"",INDEX('Policy Characteristics'!E:E,MATCH($C1965,'Policy Characteristics'!$C:$C,0)))</f>
        <v>RnD transportation fuel use reduction</v>
      </c>
      <c r="L1965" s="205">
        <f>IF(ISBLANK(INDEX('Policy Characteristics'!F:F,MATCH($C1965,'Policy Characteristics'!$C:$C,0))),"",INDEX('Policy Characteristics'!F:F,MATCH($C1965,'Policy Characteristics'!$C:$C,0)))</f>
        <v>0</v>
      </c>
      <c r="M1965" s="205">
        <f>IF(ISBLANK(INDEX('Policy Characteristics'!G:G,MATCH($C1965,'Policy Characteristics'!$C:$C,0))),"",INDEX('Policy Characteristics'!G:G,MATCH($C1965,'Policy Characteristics'!$C:$C,0)))</f>
        <v>0.4</v>
      </c>
      <c r="N1965" s="205">
        <f>IF(ISBLANK(INDEX('Policy Characteristics'!H:H,MATCH($C1965,'Policy Characteristics'!$C:$C,0))),"",INDEX('Policy Characteristics'!H:H,MATCH($C1965,'Policy Characteristics'!$C:$C,0)))</f>
        <v>0.01</v>
      </c>
      <c r="O1965" s="76" t="str">
        <f>IF(ISBLANK(INDEX('Policy Characteristics'!I:I,MATCH($C1965,'Policy Characteristics'!$C:$C,0))),"",INDEX('Policy Characteristics'!I:I,MATCH($C1965,'Policy Characteristics'!$C:$C,0)))</f>
        <v>% reduction in fuel use</v>
      </c>
      <c r="P1965" s="7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76" t="str">
        <f>IF(ISBLANK(INDEX('Policy Characteristics'!K:K,MATCH($C1965,'Policy Characteristics'!$C:$C,0))),"",INDEX('Policy Characteristics'!K:K,MATCH($C1965,'Policy Characteristics'!$C:$C,0)))</f>
        <v>architectural-design.html#rnd</v>
      </c>
      <c r="R1965" s="76" t="str">
        <f>IF(ISBLANK(INDEX('Policy Characteristics'!L:L,MATCH($C1965,'Policy Characteristics'!$C:$C,0))),"",INDEX('Policy Characteristics'!L:L,MATCH($C1965,'Policy Characteristics'!$C:$C,0)))</f>
        <v>research-and-development.html</v>
      </c>
    </row>
    <row r="1966" spans="1:18" x14ac:dyDescent="0.25">
      <c r="A1966" s="76" t="str">
        <f>IF(ISBLANK(INDEX('Policy Characteristics'!A:A,MATCH($C1966,'Policy Characteristics'!$C:$C,0))),"",INDEX('Policy Characteristics'!A:A,MATCH($C1966,'Policy Characteristics'!$C:$C,0)))</f>
        <v>Research and Development</v>
      </c>
      <c r="B1966" s="200" t="str">
        <f>IF(ISBLANK(INDEX('Policy Characteristics'!B:B,MATCH($C1966,'Policy Characteristics'!$C:$C,0))),"",INDEX('Policy Characteristics'!B:B,MATCH($C1966,'Policy Characteristics'!$C:$C,0)))</f>
        <v>Fuel Use Reduction</v>
      </c>
      <c r="C1966" s="76" t="str">
        <f t="shared" si="64"/>
        <v>RnD Transportation Fuel Use Perc Reduction</v>
      </c>
      <c r="D1966" s="88" t="s">
        <v>494</v>
      </c>
      <c r="E1966" s="88"/>
      <c r="F1966" s="88" t="s">
        <v>471</v>
      </c>
      <c r="G1966" s="88"/>
      <c r="H1966" s="15">
        <v>136</v>
      </c>
      <c r="I1966" s="213" t="s">
        <v>43</v>
      </c>
      <c r="J1966" s="202" t="str">
        <f>IF(ISBLANK(INDEX('Policy Characteristics'!D:D,MATCH($C1966,'Policy Characteristics'!$C:$C,0))),"",INDEX('Policy Characteristics'!D:D,MATCH($C1966,'Policy Characteristics'!$C:$C,0)))</f>
        <v>R&amp;D Fuel Use Reductions</v>
      </c>
      <c r="K1966" s="76" t="str">
        <f>IF(ISBLANK(INDEX('Policy Characteristics'!E:E,MATCH($C1966,'Policy Characteristics'!$C:$C,0))),"",INDEX('Policy Characteristics'!E:E,MATCH($C1966,'Policy Characteristics'!$C:$C,0)))</f>
        <v>RnD transportation fuel use reduction</v>
      </c>
      <c r="L1966" s="205">
        <f>IF(ISBLANK(INDEX('Policy Characteristics'!F:F,MATCH($C1966,'Policy Characteristics'!$C:$C,0))),"",INDEX('Policy Characteristics'!F:F,MATCH($C1966,'Policy Characteristics'!$C:$C,0)))</f>
        <v>0</v>
      </c>
      <c r="M1966" s="205">
        <f>IF(ISBLANK(INDEX('Policy Characteristics'!G:G,MATCH($C1966,'Policy Characteristics'!$C:$C,0))),"",INDEX('Policy Characteristics'!G:G,MATCH($C1966,'Policy Characteristics'!$C:$C,0)))</f>
        <v>0.4</v>
      </c>
      <c r="N1966" s="205">
        <f>IF(ISBLANK(INDEX('Policy Characteristics'!H:H,MATCH($C1966,'Policy Characteristics'!$C:$C,0))),"",INDEX('Policy Characteristics'!H:H,MATCH($C1966,'Policy Characteristics'!$C:$C,0)))</f>
        <v>0.01</v>
      </c>
      <c r="O1966" s="76" t="str">
        <f>IF(ISBLANK(INDEX('Policy Characteristics'!I:I,MATCH($C1966,'Policy Characteristics'!$C:$C,0))),"",INDEX('Policy Characteristics'!I:I,MATCH($C1966,'Policy Characteristics'!$C:$C,0)))</f>
        <v>% reduction in fuel use</v>
      </c>
      <c r="P1966" s="7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76" t="str">
        <f>IF(ISBLANK(INDEX('Policy Characteristics'!K:K,MATCH($C1966,'Policy Characteristics'!$C:$C,0))),"",INDEX('Policy Characteristics'!K:K,MATCH($C1966,'Policy Characteristics'!$C:$C,0)))</f>
        <v>architectural-design.html#rnd</v>
      </c>
      <c r="R1966" s="76" t="str">
        <f>IF(ISBLANK(INDEX('Policy Characteristics'!L:L,MATCH($C1966,'Policy Characteristics'!$C:$C,0))),"",INDEX('Policy Characteristics'!L:L,MATCH($C1966,'Policy Characteristics'!$C:$C,0)))</f>
        <v>research-and-development.html</v>
      </c>
    </row>
    <row r="1967" spans="1:18" x14ac:dyDescent="0.25">
      <c r="A1967" s="76" t="str">
        <f>IF(ISBLANK(INDEX('Policy Characteristics'!A:A,MATCH($C1967,'Policy Characteristics'!$C:$C,0))),"",INDEX('Policy Characteristics'!A:A,MATCH($C1967,'Policy Characteristics'!$C:$C,0)))</f>
        <v>Research and Development</v>
      </c>
      <c r="B1967" s="200" t="str">
        <f>IF(ISBLANK(INDEX('Policy Characteristics'!B:B,MATCH($C1967,'Policy Characteristics'!$C:$C,0))),"",INDEX('Policy Characteristics'!B:B,MATCH($C1967,'Policy Characteristics'!$C:$C,0)))</f>
        <v>Fuel Use Reduction</v>
      </c>
      <c r="C1967" s="76" t="str">
        <f t="shared" si="64"/>
        <v>RnD Transportation Fuel Use Perc Reduction</v>
      </c>
      <c r="D1967" s="88" t="s">
        <v>495</v>
      </c>
      <c r="E1967" s="88"/>
      <c r="F1967" s="88" t="s">
        <v>472</v>
      </c>
      <c r="G1967" s="88"/>
      <c r="H1967" s="15">
        <v>137</v>
      </c>
      <c r="I1967" s="213" t="s">
        <v>43</v>
      </c>
      <c r="J1967" s="202" t="str">
        <f>IF(ISBLANK(INDEX('Policy Characteristics'!D:D,MATCH($C1967,'Policy Characteristics'!$C:$C,0))),"",INDEX('Policy Characteristics'!D:D,MATCH($C1967,'Policy Characteristics'!$C:$C,0)))</f>
        <v>R&amp;D Fuel Use Reductions</v>
      </c>
      <c r="K1967" s="76" t="str">
        <f>IF(ISBLANK(INDEX('Policy Characteristics'!E:E,MATCH($C1967,'Policy Characteristics'!$C:$C,0))),"",INDEX('Policy Characteristics'!E:E,MATCH($C1967,'Policy Characteristics'!$C:$C,0)))</f>
        <v>RnD transportation fuel use reduction</v>
      </c>
      <c r="L1967" s="205">
        <f>IF(ISBLANK(INDEX('Policy Characteristics'!F:F,MATCH($C1967,'Policy Characteristics'!$C:$C,0))),"",INDEX('Policy Characteristics'!F:F,MATCH($C1967,'Policy Characteristics'!$C:$C,0)))</f>
        <v>0</v>
      </c>
      <c r="M1967" s="205">
        <f>IF(ISBLANK(INDEX('Policy Characteristics'!G:G,MATCH($C1967,'Policy Characteristics'!$C:$C,0))),"",INDEX('Policy Characteristics'!G:G,MATCH($C1967,'Policy Characteristics'!$C:$C,0)))</f>
        <v>0.4</v>
      </c>
      <c r="N1967" s="205">
        <f>IF(ISBLANK(INDEX('Policy Characteristics'!H:H,MATCH($C1967,'Policy Characteristics'!$C:$C,0))),"",INDEX('Policy Characteristics'!H:H,MATCH($C1967,'Policy Characteristics'!$C:$C,0)))</f>
        <v>0.01</v>
      </c>
      <c r="O1967" s="76" t="str">
        <f>IF(ISBLANK(INDEX('Policy Characteristics'!I:I,MATCH($C1967,'Policy Characteristics'!$C:$C,0))),"",INDEX('Policy Characteristics'!I:I,MATCH($C1967,'Policy Characteristics'!$C:$C,0)))</f>
        <v>% reduction in fuel use</v>
      </c>
      <c r="P1967" s="7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76" t="str">
        <f>IF(ISBLANK(INDEX('Policy Characteristics'!K:K,MATCH($C1967,'Policy Characteristics'!$C:$C,0))),"",INDEX('Policy Characteristics'!K:K,MATCH($C1967,'Policy Characteristics'!$C:$C,0)))</f>
        <v>architectural-design.html#rnd</v>
      </c>
      <c r="R1967" s="76" t="str">
        <f>IF(ISBLANK(INDEX('Policy Characteristics'!L:L,MATCH($C1967,'Policy Characteristics'!$C:$C,0))),"",INDEX('Policy Characteristics'!L:L,MATCH($C1967,'Policy Characteristics'!$C:$C,0)))</f>
        <v>research-and-development.html</v>
      </c>
    </row>
    <row r="1968" spans="1:18" x14ac:dyDescent="0.25">
      <c r="A1968" s="76" t="str">
        <f>IF(ISBLANK(INDEX('Policy Characteristics'!A:A,MATCH($C1968,'Policy Characteristics'!$C:$C,0))),"",INDEX('Policy Characteristics'!A:A,MATCH($C1968,'Policy Characteristics'!$C:$C,0)))</f>
        <v>Research and Development</v>
      </c>
      <c r="B1968" s="200" t="str">
        <f>IF(ISBLANK(INDEX('Policy Characteristics'!B:B,MATCH($C1968,'Policy Characteristics'!$C:$C,0))),"",INDEX('Policy Characteristics'!B:B,MATCH($C1968,'Policy Characteristics'!$C:$C,0)))</f>
        <v>Fuel Use Reduction</v>
      </c>
      <c r="C1968" s="76" t="str">
        <f t="shared" si="64"/>
        <v>RnD Transportation Fuel Use Perc Reduction</v>
      </c>
      <c r="D1968" s="88" t="s">
        <v>749</v>
      </c>
      <c r="E1968" s="88"/>
      <c r="F1968" s="88" t="s">
        <v>1031</v>
      </c>
      <c r="G1968" s="88"/>
      <c r="H1968" s="15">
        <v>138</v>
      </c>
      <c r="I1968" s="213" t="s">
        <v>43</v>
      </c>
      <c r="J1968" s="202" t="str">
        <f>IF(ISBLANK(INDEX('Policy Characteristics'!D:D,MATCH($C1968,'Policy Characteristics'!$C:$C,0))),"",INDEX('Policy Characteristics'!D:D,MATCH($C1968,'Policy Characteristics'!$C:$C,0)))</f>
        <v>R&amp;D Fuel Use Reductions</v>
      </c>
      <c r="K1968" s="76" t="str">
        <f>IF(ISBLANK(INDEX('Policy Characteristics'!E:E,MATCH($C1968,'Policy Characteristics'!$C:$C,0))),"",INDEX('Policy Characteristics'!E:E,MATCH($C1968,'Policy Characteristics'!$C:$C,0)))</f>
        <v>RnD transportation fuel use reduction</v>
      </c>
      <c r="L1968" s="205">
        <f>IF(ISBLANK(INDEX('Policy Characteristics'!F:F,MATCH($C1968,'Policy Characteristics'!$C:$C,0))),"",INDEX('Policy Characteristics'!F:F,MATCH($C1968,'Policy Characteristics'!$C:$C,0)))</f>
        <v>0</v>
      </c>
      <c r="M1968" s="205">
        <f>IF(ISBLANK(INDEX('Policy Characteristics'!G:G,MATCH($C1968,'Policy Characteristics'!$C:$C,0))),"",INDEX('Policy Characteristics'!G:G,MATCH($C1968,'Policy Characteristics'!$C:$C,0)))</f>
        <v>0.4</v>
      </c>
      <c r="N1968" s="205">
        <f>IF(ISBLANK(INDEX('Policy Characteristics'!H:H,MATCH($C1968,'Policy Characteristics'!$C:$C,0))),"",INDEX('Policy Characteristics'!H:H,MATCH($C1968,'Policy Characteristics'!$C:$C,0)))</f>
        <v>0.01</v>
      </c>
      <c r="O1968" s="76" t="str">
        <f>IF(ISBLANK(INDEX('Policy Characteristics'!I:I,MATCH($C1968,'Policy Characteristics'!$C:$C,0))),"",INDEX('Policy Characteristics'!I:I,MATCH($C1968,'Policy Characteristics'!$C:$C,0)))</f>
        <v>% reduction in fuel use</v>
      </c>
      <c r="P1968" s="7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76" t="str">
        <f>IF(ISBLANK(INDEX('Policy Characteristics'!K:K,MATCH($C1968,'Policy Characteristics'!$C:$C,0))),"",INDEX('Policy Characteristics'!K:K,MATCH($C1968,'Policy Characteristics'!$C:$C,0)))</f>
        <v>architectural-design.html#rnd</v>
      </c>
      <c r="R1968" s="76" t="str">
        <f>IF(ISBLANK(INDEX('Policy Characteristics'!L:L,MATCH($C1968,'Policy Characteristics'!$C:$C,0))),"",INDEX('Policy Characteristics'!L:L,MATCH($C1968,'Policy Characteristics'!$C:$C,0)))</f>
        <v>research-and-development.html</v>
      </c>
    </row>
    <row r="1969" spans="1:18" x14ac:dyDescent="0.25">
      <c r="A1969" s="76" t="str">
        <f>IF(ISBLANK(INDEX('Policy Characteristics'!A:A,MATCH($C1969,'Policy Characteristics'!$C:$C,0))),"",INDEX('Policy Characteristics'!A:A,MATCH($C1969,'Policy Characteristics'!$C:$C,0)))</f>
        <v>Research and Development</v>
      </c>
      <c r="B1969" s="200" t="str">
        <f>IF(ISBLANK(INDEX('Policy Characteristics'!B:B,MATCH($C1969,'Policy Characteristics'!$C:$C,0))),"",INDEX('Policy Characteristics'!B:B,MATCH($C1969,'Policy Characteristics'!$C:$C,0)))</f>
        <v>Fuel Use Reduction</v>
      </c>
      <c r="C1969" s="76" t="str">
        <f t="shared" si="64"/>
        <v>RnD Transportation Fuel Use Perc Reduction</v>
      </c>
      <c r="D1969" s="88" t="s">
        <v>748</v>
      </c>
      <c r="E1969" s="88"/>
      <c r="F1969" s="88" t="s">
        <v>1032</v>
      </c>
      <c r="G1969" s="88"/>
      <c r="H1969" s="15">
        <v>524</v>
      </c>
      <c r="I1969" s="213" t="s">
        <v>43</v>
      </c>
      <c r="J1969" s="202" t="str">
        <f>IF(ISBLANK(INDEX('Policy Characteristics'!D:D,MATCH($C1969,'Policy Characteristics'!$C:$C,0))),"",INDEX('Policy Characteristics'!D:D,MATCH($C1969,'Policy Characteristics'!$C:$C,0)))</f>
        <v>R&amp;D Fuel Use Reductions</v>
      </c>
      <c r="K1969" s="76" t="str">
        <f>IF(ISBLANK(INDEX('Policy Characteristics'!E:E,MATCH($C1969,'Policy Characteristics'!$C:$C,0))),"",INDEX('Policy Characteristics'!E:E,MATCH($C1969,'Policy Characteristics'!$C:$C,0)))</f>
        <v>RnD transportation fuel use reduction</v>
      </c>
      <c r="L1969" s="205">
        <f>IF(ISBLANK(INDEX('Policy Characteristics'!F:F,MATCH($C1969,'Policy Characteristics'!$C:$C,0))),"",INDEX('Policy Characteristics'!F:F,MATCH($C1969,'Policy Characteristics'!$C:$C,0)))</f>
        <v>0</v>
      </c>
      <c r="M1969" s="205">
        <f>IF(ISBLANK(INDEX('Policy Characteristics'!G:G,MATCH($C1969,'Policy Characteristics'!$C:$C,0))),"",INDEX('Policy Characteristics'!G:G,MATCH($C1969,'Policy Characteristics'!$C:$C,0)))</f>
        <v>0.4</v>
      </c>
      <c r="N1969" s="205">
        <f>IF(ISBLANK(INDEX('Policy Characteristics'!H:H,MATCH($C1969,'Policy Characteristics'!$C:$C,0))),"",INDEX('Policy Characteristics'!H:H,MATCH($C1969,'Policy Characteristics'!$C:$C,0)))</f>
        <v>0.01</v>
      </c>
      <c r="O1969" s="76" t="str">
        <f>IF(ISBLANK(INDEX('Policy Characteristics'!I:I,MATCH($C1969,'Policy Characteristics'!$C:$C,0))),"",INDEX('Policy Characteristics'!I:I,MATCH($C1969,'Policy Characteristics'!$C:$C,0)))</f>
        <v>% reduction in fuel use</v>
      </c>
      <c r="P1969" s="7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76" t="str">
        <f>IF(ISBLANK(INDEX('Policy Characteristics'!K:K,MATCH($C1969,'Policy Characteristics'!$C:$C,0))),"",INDEX('Policy Characteristics'!K:K,MATCH($C1969,'Policy Characteristics'!$C:$C,0)))</f>
        <v>architectural-design.html#rnd</v>
      </c>
      <c r="R1969" s="76" t="str">
        <f>IF(ISBLANK(INDEX('Policy Characteristics'!L:L,MATCH($C1969,'Policy Characteristics'!$C:$C,0))),"",INDEX('Policy Characteristics'!L:L,MATCH($C1969,'Policy Characteristics'!$C:$C,0)))</f>
        <v>research-and-development.html</v>
      </c>
    </row>
    <row r="1970" spans="1:18" x14ac:dyDescent="0.25">
      <c r="A1970" s="76" t="str">
        <f>IF(ISBLANK(INDEX('Policy Characteristics'!A:A,MATCH($C1970,'Policy Characteristics'!$C:$C,0))),"",INDEX('Policy Characteristics'!A:A,MATCH($C1970,'Policy Characteristics'!$C:$C,0)))</f>
        <v>Government Revenue Accounting</v>
      </c>
      <c r="B1970" s="200" t="str">
        <f>IF(ISBLANK(INDEX('Policy Characteristics'!B:B,MATCH($C1970,'Policy Characteristics'!$C:$C,0))),"",INDEX('Policy Characteristics'!B:B,MATCH($C1970,'Policy Characteristics'!$C:$C,0)))</f>
        <v>Carbon Tax Revenue</v>
      </c>
      <c r="C1970" t="s">
        <v>1191</v>
      </c>
      <c r="D1970" t="s">
        <v>1199</v>
      </c>
      <c r="F1970" t="s">
        <v>1204</v>
      </c>
      <c r="H1970" s="15">
        <v>545</v>
      </c>
      <c r="I1970" s="204" t="s">
        <v>43</v>
      </c>
      <c r="J1970" s="202" t="str">
        <f>IF(ISBLANK(INDEX('Policy Characteristics'!D:D,MATCH($C1970,'Policy Characteristics'!$C:$C,0))),"",INDEX('Policy Characteristics'!D:D,MATCH($C1970,'Policy Characteristics'!$C:$C,0)))</f>
        <v/>
      </c>
      <c r="K1970" s="76" t="str">
        <f>IF(ISBLANK(INDEX('Policy Characteristics'!E:E,MATCH($C1970,'Policy Characteristics'!$C:$C,0))),"",INDEX('Policy Characteristics'!E:E,MATCH($C1970,'Policy Characteristics'!$C:$C,0)))</f>
        <v>GRA carbon tax revenue</v>
      </c>
      <c r="L1970" s="76">
        <f>IF(ISBLANK(INDEX('Policy Characteristics'!F:F,MATCH($C1970,'Policy Characteristics'!$C:$C,0))),"",INDEX('Policy Characteristics'!F:F,MATCH($C1970,'Policy Characteristics'!$C:$C,0)))</f>
        <v>0</v>
      </c>
      <c r="M1970" s="76">
        <f>IF(ISBLANK(INDEX('Policy Characteristics'!G:G,MATCH($C1970,'Policy Characteristics'!$C:$C,0))),"",INDEX('Policy Characteristics'!G:G,MATCH($C1970,'Policy Characteristics'!$C:$C,0)))</f>
        <v>10</v>
      </c>
      <c r="N1970" s="76">
        <f>IF(ISBLANK(INDEX('Policy Characteristics'!H:H,MATCH($C1970,'Policy Characteristics'!$C:$C,0))),"",INDEX('Policy Characteristics'!H:H,MATCH($C1970,'Policy Characteristics'!$C:$C,0)))</f>
        <v>1</v>
      </c>
      <c r="O1970" s="76" t="str">
        <f>IF(ISBLANK(INDEX('Policy Characteristics'!I:I,MATCH($C1970,'Policy Characteristics'!$C:$C,0))),"",INDEX('Policy Characteristics'!I:I,MATCH($C1970,'Policy Characteristics'!$C:$C,0)))</f>
        <v>weight</v>
      </c>
      <c r="P1970" s="76" t="str">
        <f>IF(ISBLANK(INDEX('Policy Characteristics'!J:J,MATCH($C1970,'Policy Characteristics'!$C:$C,0))),"",INDEX('Policy Characteristics'!J:J,MATCH($C1970,'Policy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70" s="76" t="str">
        <f>IF(ISBLANK(INDEX('Policy Characteristics'!K:K,MATCH($C1970,'Policy Characteristics'!$C:$C,0))),"",INDEX('Policy Characteristics'!K:K,MATCH($C1970,'Policy Characteristics'!$C:$C,0)))</f>
        <v>io-model.html</v>
      </c>
      <c r="R1970" s="76" t="str">
        <f>IF(ISBLANK(INDEX('Policy Characteristics'!L:L,MATCH($C1970,'Policy Characteristics'!$C:$C,0))),"",INDEX('Policy Characteristics'!L:L,MATCH($C1970,'Policy Characteristics'!$C:$C,0)))</f>
        <v/>
      </c>
    </row>
    <row r="1971" spans="1:18" x14ac:dyDescent="0.25">
      <c r="A1971" s="76" t="str">
        <f>IF(ISBLANK(INDEX('Policy Characteristics'!A:A,MATCH($C1971,'Policy Characteristics'!$C:$C,0))),"",INDEX('Policy Characteristics'!A:A,MATCH($C1971,'Policy Characteristics'!$C:$C,0)))</f>
        <v>Government Revenue Accounting</v>
      </c>
      <c r="B1971" s="200" t="str">
        <f>IF(ISBLANK(INDEX('Policy Characteristics'!B:B,MATCH($C1971,'Policy Characteristics'!$C:$C,0))),"",INDEX('Policy Characteristics'!B:B,MATCH($C1971,'Policy Characteristics'!$C:$C,0)))</f>
        <v>Carbon Tax Revenue</v>
      </c>
      <c r="C1971" s="76" t="str">
        <f t="shared" ref="C1971:C1974" si="65">C$1970</f>
        <v>GRA for Carbon Tax Revenue</v>
      </c>
      <c r="D1971" t="s">
        <v>1200</v>
      </c>
      <c r="F1971" t="s">
        <v>1215</v>
      </c>
      <c r="H1971" s="15">
        <v>546</v>
      </c>
      <c r="I1971" s="200" t="str">
        <f t="shared" ref="I1971:I1974" si="66">I$1970</f>
        <v>Yes</v>
      </c>
      <c r="J1971" s="202" t="str">
        <f>IF(ISBLANK(INDEX('Policy Characteristics'!D:D,MATCH($C1971,'Policy Characteristics'!$C:$C,0))),"",INDEX('Policy Characteristics'!D:D,MATCH($C1971,'Policy Characteristics'!$C:$C,0)))</f>
        <v/>
      </c>
      <c r="K1971" s="76" t="str">
        <f>IF(ISBLANK(INDEX('Policy Characteristics'!E:E,MATCH($C1971,'Policy Characteristics'!$C:$C,0))),"",INDEX('Policy Characteristics'!E:E,MATCH($C1971,'Policy Characteristics'!$C:$C,0)))</f>
        <v>GRA carbon tax revenue</v>
      </c>
      <c r="L1971" s="76">
        <f>IF(ISBLANK(INDEX('Policy Characteristics'!F:F,MATCH($C1971,'Policy Characteristics'!$C:$C,0))),"",INDEX('Policy Characteristics'!F:F,MATCH($C1971,'Policy Characteristics'!$C:$C,0)))</f>
        <v>0</v>
      </c>
      <c r="M1971" s="76">
        <f>IF(ISBLANK(INDEX('Policy Characteristics'!G:G,MATCH($C1971,'Policy Characteristics'!$C:$C,0))),"",INDEX('Policy Characteristics'!G:G,MATCH($C1971,'Policy Characteristics'!$C:$C,0)))</f>
        <v>10</v>
      </c>
      <c r="N1971" s="76">
        <f>IF(ISBLANK(INDEX('Policy Characteristics'!H:H,MATCH($C1971,'Policy Characteristics'!$C:$C,0))),"",INDEX('Policy Characteristics'!H:H,MATCH($C1971,'Policy Characteristics'!$C:$C,0)))</f>
        <v>1</v>
      </c>
      <c r="O1971" s="76" t="str">
        <f>IF(ISBLANK(INDEX('Policy Characteristics'!I:I,MATCH($C1971,'Policy Characteristics'!$C:$C,0))),"",INDEX('Policy Characteristics'!I:I,MATCH($C1971,'Policy Characteristics'!$C:$C,0)))</f>
        <v>weight</v>
      </c>
      <c r="P1971" s="76" t="str">
        <f>IF(ISBLANK(INDEX('Policy Characteristics'!J:J,MATCH($C1971,'Policy Characteristics'!$C:$C,0))),"",INDEX('Policy Characteristics'!J:J,MATCH($C1971,'Policy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71" s="76" t="str">
        <f>IF(ISBLANK(INDEX('Policy Characteristics'!K:K,MATCH($C1971,'Policy Characteristics'!$C:$C,0))),"",INDEX('Policy Characteristics'!K:K,MATCH($C1971,'Policy Characteristics'!$C:$C,0)))</f>
        <v>io-model.html</v>
      </c>
      <c r="R1971" s="76" t="str">
        <f>IF(ISBLANK(INDEX('Policy Characteristics'!L:L,MATCH($C1971,'Policy Characteristics'!$C:$C,0))),"",INDEX('Policy Characteristics'!L:L,MATCH($C1971,'Policy Characteristics'!$C:$C,0)))</f>
        <v/>
      </c>
    </row>
    <row r="1972" spans="1:18" x14ac:dyDescent="0.25">
      <c r="A1972" s="76" t="str">
        <f>IF(ISBLANK(INDEX('Policy Characteristics'!A:A,MATCH($C1972,'Policy Characteristics'!$C:$C,0))),"",INDEX('Policy Characteristics'!A:A,MATCH($C1972,'Policy Characteristics'!$C:$C,0)))</f>
        <v>Government Revenue Accounting</v>
      </c>
      <c r="B1972" s="200" t="str">
        <f>IF(ISBLANK(INDEX('Policy Characteristics'!B:B,MATCH($C1972,'Policy Characteristics'!$C:$C,0))),"",INDEX('Policy Characteristics'!B:B,MATCH($C1972,'Policy Characteristics'!$C:$C,0)))</f>
        <v>Carbon Tax Revenue</v>
      </c>
      <c r="C1972" s="76" t="str">
        <f t="shared" si="65"/>
        <v>GRA for Carbon Tax Revenue</v>
      </c>
      <c r="D1972" t="s">
        <v>1201</v>
      </c>
      <c r="F1972" t="s">
        <v>1205</v>
      </c>
      <c r="H1972" s="15">
        <v>547</v>
      </c>
      <c r="I1972" s="200" t="str">
        <f t="shared" si="66"/>
        <v>Yes</v>
      </c>
      <c r="J1972" s="202" t="str">
        <f>IF(ISBLANK(INDEX('Policy Characteristics'!D:D,MATCH($C1972,'Policy Characteristics'!$C:$C,0))),"",INDEX('Policy Characteristics'!D:D,MATCH($C1972,'Policy Characteristics'!$C:$C,0)))</f>
        <v/>
      </c>
      <c r="K1972" s="76" t="str">
        <f>IF(ISBLANK(INDEX('Policy Characteristics'!E:E,MATCH($C1972,'Policy Characteristics'!$C:$C,0))),"",INDEX('Policy Characteristics'!E:E,MATCH($C1972,'Policy Characteristics'!$C:$C,0)))</f>
        <v>GRA carbon tax revenue</v>
      </c>
      <c r="L1972" s="76">
        <f>IF(ISBLANK(INDEX('Policy Characteristics'!F:F,MATCH($C1972,'Policy Characteristics'!$C:$C,0))),"",INDEX('Policy Characteristics'!F:F,MATCH($C1972,'Policy Characteristics'!$C:$C,0)))</f>
        <v>0</v>
      </c>
      <c r="M1972" s="76">
        <f>IF(ISBLANK(INDEX('Policy Characteristics'!G:G,MATCH($C1972,'Policy Characteristics'!$C:$C,0))),"",INDEX('Policy Characteristics'!G:G,MATCH($C1972,'Policy Characteristics'!$C:$C,0)))</f>
        <v>10</v>
      </c>
      <c r="N1972" s="76">
        <f>IF(ISBLANK(INDEX('Policy Characteristics'!H:H,MATCH($C1972,'Policy Characteristics'!$C:$C,0))),"",INDEX('Policy Characteristics'!H:H,MATCH($C1972,'Policy Characteristics'!$C:$C,0)))</f>
        <v>1</v>
      </c>
      <c r="O1972" s="76" t="str">
        <f>IF(ISBLANK(INDEX('Policy Characteristics'!I:I,MATCH($C1972,'Policy Characteristics'!$C:$C,0))),"",INDEX('Policy Characteristics'!I:I,MATCH($C1972,'Policy Characteristics'!$C:$C,0)))</f>
        <v>weight</v>
      </c>
      <c r="P1972" s="76" t="str">
        <f>IF(ISBLANK(INDEX('Policy Characteristics'!J:J,MATCH($C1972,'Policy Characteristics'!$C:$C,0))),"",INDEX('Policy Characteristics'!J:J,MATCH($C1972,'Policy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72" s="76" t="str">
        <f>IF(ISBLANK(INDEX('Policy Characteristics'!K:K,MATCH($C1972,'Policy Characteristics'!$C:$C,0))),"",INDEX('Policy Characteristics'!K:K,MATCH($C1972,'Policy Characteristics'!$C:$C,0)))</f>
        <v>io-model.html</v>
      </c>
      <c r="R1972" s="76" t="str">
        <f>IF(ISBLANK(INDEX('Policy Characteristics'!L:L,MATCH($C1972,'Policy Characteristics'!$C:$C,0))),"",INDEX('Policy Characteristics'!L:L,MATCH($C1972,'Policy Characteristics'!$C:$C,0)))</f>
        <v/>
      </c>
    </row>
    <row r="1973" spans="1:18" x14ac:dyDescent="0.25">
      <c r="A1973" s="76" t="str">
        <f>IF(ISBLANK(INDEX('Policy Characteristics'!A:A,MATCH($C1973,'Policy Characteristics'!$C:$C,0))),"",INDEX('Policy Characteristics'!A:A,MATCH($C1973,'Policy Characteristics'!$C:$C,0)))</f>
        <v>Government Revenue Accounting</v>
      </c>
      <c r="B1973" s="200" t="str">
        <f>IF(ISBLANK(INDEX('Policy Characteristics'!B:B,MATCH($C1973,'Policy Characteristics'!$C:$C,0))),"",INDEX('Policy Characteristics'!B:B,MATCH($C1973,'Policy Characteristics'!$C:$C,0)))</f>
        <v>Carbon Tax Revenue</v>
      </c>
      <c r="C1973" s="76" t="str">
        <f t="shared" si="65"/>
        <v>GRA for Carbon Tax Revenue</v>
      </c>
      <c r="D1973" t="s">
        <v>1202</v>
      </c>
      <c r="F1973" t="s">
        <v>1206</v>
      </c>
      <c r="H1973" s="15">
        <v>548</v>
      </c>
      <c r="I1973" s="200" t="str">
        <f t="shared" si="66"/>
        <v>Yes</v>
      </c>
      <c r="J1973" s="202" t="str">
        <f>IF(ISBLANK(INDEX('Policy Characteristics'!D:D,MATCH($C1973,'Policy Characteristics'!$C:$C,0))),"",INDEX('Policy Characteristics'!D:D,MATCH($C1973,'Policy Characteristics'!$C:$C,0)))</f>
        <v/>
      </c>
      <c r="K1973" s="76" t="str">
        <f>IF(ISBLANK(INDEX('Policy Characteristics'!E:E,MATCH($C1973,'Policy Characteristics'!$C:$C,0))),"",INDEX('Policy Characteristics'!E:E,MATCH($C1973,'Policy Characteristics'!$C:$C,0)))</f>
        <v>GRA carbon tax revenue</v>
      </c>
      <c r="L1973" s="76">
        <f>IF(ISBLANK(INDEX('Policy Characteristics'!F:F,MATCH($C1973,'Policy Characteristics'!$C:$C,0))),"",INDEX('Policy Characteristics'!F:F,MATCH($C1973,'Policy Characteristics'!$C:$C,0)))</f>
        <v>0</v>
      </c>
      <c r="M1973" s="76">
        <f>IF(ISBLANK(INDEX('Policy Characteristics'!G:G,MATCH($C1973,'Policy Characteristics'!$C:$C,0))),"",INDEX('Policy Characteristics'!G:G,MATCH($C1973,'Policy Characteristics'!$C:$C,0)))</f>
        <v>10</v>
      </c>
      <c r="N1973" s="76">
        <f>IF(ISBLANK(INDEX('Policy Characteristics'!H:H,MATCH($C1973,'Policy Characteristics'!$C:$C,0))),"",INDEX('Policy Characteristics'!H:H,MATCH($C1973,'Policy Characteristics'!$C:$C,0)))</f>
        <v>1</v>
      </c>
      <c r="O1973" s="76" t="str">
        <f>IF(ISBLANK(INDEX('Policy Characteristics'!I:I,MATCH($C1973,'Policy Characteristics'!$C:$C,0))),"",INDEX('Policy Characteristics'!I:I,MATCH($C1973,'Policy Characteristics'!$C:$C,0)))</f>
        <v>weight</v>
      </c>
      <c r="P1973" s="76" t="str">
        <f>IF(ISBLANK(INDEX('Policy Characteristics'!J:J,MATCH($C1973,'Policy Characteristics'!$C:$C,0))),"",INDEX('Policy Characteristics'!J:J,MATCH($C1973,'Policy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73" s="76" t="str">
        <f>IF(ISBLANK(INDEX('Policy Characteristics'!K:K,MATCH($C1973,'Policy Characteristics'!$C:$C,0))),"",INDEX('Policy Characteristics'!K:K,MATCH($C1973,'Policy Characteristics'!$C:$C,0)))</f>
        <v>io-model.html</v>
      </c>
      <c r="R1973" s="76" t="str">
        <f>IF(ISBLANK(INDEX('Policy Characteristics'!L:L,MATCH($C1973,'Policy Characteristics'!$C:$C,0))),"",INDEX('Policy Characteristics'!L:L,MATCH($C1973,'Policy Characteristics'!$C:$C,0)))</f>
        <v/>
      </c>
    </row>
    <row r="1974" spans="1:18" x14ac:dyDescent="0.25">
      <c r="A1974" s="76" t="str">
        <f>IF(ISBLANK(INDEX('Policy Characteristics'!A:A,MATCH($C1974,'Policy Characteristics'!$C:$C,0))),"",INDEX('Policy Characteristics'!A:A,MATCH($C1974,'Policy Characteristics'!$C:$C,0)))</f>
        <v>Government Revenue Accounting</v>
      </c>
      <c r="B1974" s="200" t="str">
        <f>IF(ISBLANK(INDEX('Policy Characteristics'!B:B,MATCH($C1974,'Policy Characteristics'!$C:$C,0))),"",INDEX('Policy Characteristics'!B:B,MATCH($C1974,'Policy Characteristics'!$C:$C,0)))</f>
        <v>Carbon Tax Revenue</v>
      </c>
      <c r="C1974" s="76" t="str">
        <f t="shared" si="65"/>
        <v>GRA for Carbon Tax Revenue</v>
      </c>
      <c r="D1974" t="s">
        <v>1203</v>
      </c>
      <c r="F1974" t="s">
        <v>1207</v>
      </c>
      <c r="H1974" s="15">
        <v>549</v>
      </c>
      <c r="I1974" s="200" t="str">
        <f t="shared" si="66"/>
        <v>Yes</v>
      </c>
      <c r="J1974" s="202" t="str">
        <f>IF(ISBLANK(INDEX('Policy Characteristics'!D:D,MATCH($C1974,'Policy Characteristics'!$C:$C,0))),"",INDEX('Policy Characteristics'!D:D,MATCH($C1974,'Policy Characteristics'!$C:$C,0)))</f>
        <v/>
      </c>
      <c r="K1974" s="76" t="str">
        <f>IF(ISBLANK(INDEX('Policy Characteristics'!E:E,MATCH($C1974,'Policy Characteristics'!$C:$C,0))),"",INDEX('Policy Characteristics'!E:E,MATCH($C1974,'Policy Characteristics'!$C:$C,0)))</f>
        <v>GRA carbon tax revenue</v>
      </c>
      <c r="L1974" s="76">
        <f>IF(ISBLANK(INDEX('Policy Characteristics'!F:F,MATCH($C1974,'Policy Characteristics'!$C:$C,0))),"",INDEX('Policy Characteristics'!F:F,MATCH($C1974,'Policy Characteristics'!$C:$C,0)))</f>
        <v>0</v>
      </c>
      <c r="M1974" s="76">
        <f>IF(ISBLANK(INDEX('Policy Characteristics'!G:G,MATCH($C1974,'Policy Characteristics'!$C:$C,0))),"",INDEX('Policy Characteristics'!G:G,MATCH($C1974,'Policy Characteristics'!$C:$C,0)))</f>
        <v>10</v>
      </c>
      <c r="N1974" s="76">
        <f>IF(ISBLANK(INDEX('Policy Characteristics'!H:H,MATCH($C1974,'Policy Characteristics'!$C:$C,0))),"",INDEX('Policy Characteristics'!H:H,MATCH($C1974,'Policy Characteristics'!$C:$C,0)))</f>
        <v>1</v>
      </c>
      <c r="O1974" s="76" t="str">
        <f>IF(ISBLANK(INDEX('Policy Characteristics'!I:I,MATCH($C1974,'Policy Characteristics'!$C:$C,0))),"",INDEX('Policy Characteristics'!I:I,MATCH($C1974,'Policy Characteristics'!$C:$C,0)))</f>
        <v>weight</v>
      </c>
      <c r="P1974" s="76" t="str">
        <f>IF(ISBLANK(INDEX('Policy Characteristics'!J:J,MATCH($C1974,'Policy Characteristics'!$C:$C,0))),"",INDEX('Policy Characteristics'!J:J,MATCH($C1974,'Policy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74" s="76" t="str">
        <f>IF(ISBLANK(INDEX('Policy Characteristics'!K:K,MATCH($C1974,'Policy Characteristics'!$C:$C,0))),"",INDEX('Policy Characteristics'!K:K,MATCH($C1974,'Policy Characteristics'!$C:$C,0)))</f>
        <v>io-model.html</v>
      </c>
      <c r="R1974" s="76" t="str">
        <f>IF(ISBLANK(INDEX('Policy Characteristics'!L:L,MATCH($C1974,'Policy Characteristics'!$C:$C,0))),"",INDEX('Policy Characteristics'!L:L,MATCH($C1974,'Policy Characteristics'!$C:$C,0)))</f>
        <v/>
      </c>
    </row>
    <row r="1975" spans="1:18" x14ac:dyDescent="0.25">
      <c r="A1975" s="76" t="str">
        <f>IF(ISBLANK(INDEX('Policy Characteristics'!A:A,MATCH($C1975,'Policy Characteristics'!$C:$C,0))),"",INDEX('Policy Characteristics'!A:A,MATCH($C1975,'Policy Characteristics'!$C:$C,0)))</f>
        <v>Government Revenue Accounting</v>
      </c>
      <c r="B1975" s="200" t="str">
        <f>IF(ISBLANK(INDEX('Policy Characteristics'!B:B,MATCH($C1975,'Policy Characteristics'!$C:$C,0))),"",INDEX('Policy Characteristics'!B:B,MATCH($C1975,'Policy Characteristics'!$C:$C,0)))</f>
        <v>Fuel Tax Revenue</v>
      </c>
      <c r="C1975" t="s">
        <v>1192</v>
      </c>
      <c r="D1975" t="s">
        <v>1199</v>
      </c>
      <c r="F1975" t="s">
        <v>1204</v>
      </c>
      <c r="H1975" s="15">
        <v>550</v>
      </c>
      <c r="I1975" s="204" t="s">
        <v>43</v>
      </c>
      <c r="J1975" s="202" t="str">
        <f>IF(ISBLANK(INDEX('Policy Characteristics'!D:D,MATCH($C1975,'Policy Characteristics'!$C:$C,0))),"",INDEX('Policy Characteristics'!D:D,MATCH($C1975,'Policy Characteristics'!$C:$C,0)))</f>
        <v/>
      </c>
      <c r="K1975" s="76" t="str">
        <f>IF(ISBLANK(INDEX('Policy Characteristics'!E:E,MATCH($C1975,'Policy Characteristics'!$C:$C,0))),"",INDEX('Policy Characteristics'!E:E,MATCH($C1975,'Policy Characteristics'!$C:$C,0)))</f>
        <v>GRA fuel tax revenue</v>
      </c>
      <c r="L1975" s="76">
        <f>IF(ISBLANK(INDEX('Policy Characteristics'!F:F,MATCH($C1975,'Policy Characteristics'!$C:$C,0))),"",INDEX('Policy Characteristics'!F:F,MATCH($C1975,'Policy Characteristics'!$C:$C,0)))</f>
        <v>0</v>
      </c>
      <c r="M1975" s="76">
        <f>IF(ISBLANK(INDEX('Policy Characteristics'!G:G,MATCH($C1975,'Policy Characteristics'!$C:$C,0))),"",INDEX('Policy Characteristics'!G:G,MATCH($C1975,'Policy Characteristics'!$C:$C,0)))</f>
        <v>10</v>
      </c>
      <c r="N1975" s="76">
        <f>IF(ISBLANK(INDEX('Policy Characteristics'!H:H,MATCH($C1975,'Policy Characteristics'!$C:$C,0))),"",INDEX('Policy Characteristics'!H:H,MATCH($C1975,'Policy Characteristics'!$C:$C,0)))</f>
        <v>1</v>
      </c>
      <c r="O1975" s="76" t="str">
        <f>IF(ISBLANK(INDEX('Policy Characteristics'!I:I,MATCH($C1975,'Policy Characteristics'!$C:$C,0))),"",INDEX('Policy Characteristics'!I:I,MATCH($C1975,'Policy Characteristics'!$C:$C,0)))</f>
        <v>weight</v>
      </c>
      <c r="P1975" s="76" t="str">
        <f>IF(ISBLANK(INDEX('Policy Characteristics'!J:J,MATCH($C1975,'Policy Characteristics'!$C:$C,0))),"",INDEX('Policy Characteristics'!J:J,MATCH($C1975,'Policy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75" s="76" t="str">
        <f>IF(ISBLANK(INDEX('Policy Characteristics'!K:K,MATCH($C1975,'Policy Characteristics'!$C:$C,0))),"",INDEX('Policy Characteristics'!K:K,MATCH($C1975,'Policy Characteristics'!$C:$C,0)))</f>
        <v>io-model.html</v>
      </c>
      <c r="R1975" s="76" t="str">
        <f>IF(ISBLANK(INDEX('Policy Characteristics'!L:L,MATCH($C1975,'Policy Characteristics'!$C:$C,0))),"",INDEX('Policy Characteristics'!L:L,MATCH($C1975,'Policy Characteristics'!$C:$C,0)))</f>
        <v/>
      </c>
    </row>
    <row r="1976" spans="1:18" x14ac:dyDescent="0.25">
      <c r="A1976" s="76" t="str">
        <f>IF(ISBLANK(INDEX('Policy Characteristics'!A:A,MATCH($C1976,'Policy Characteristics'!$C:$C,0))),"",INDEX('Policy Characteristics'!A:A,MATCH($C1976,'Policy Characteristics'!$C:$C,0)))</f>
        <v>Government Revenue Accounting</v>
      </c>
      <c r="B1976" s="200" t="str">
        <f>IF(ISBLANK(INDEX('Policy Characteristics'!B:B,MATCH($C1976,'Policy Characteristics'!$C:$C,0))),"",INDEX('Policy Characteristics'!B:B,MATCH($C1976,'Policy Characteristics'!$C:$C,0)))</f>
        <v>Fuel Tax Revenue</v>
      </c>
      <c r="C1976" s="76" t="str">
        <f t="shared" ref="C1976:C1979" si="67">C$1975</f>
        <v>GRA for Fuel Tax Revenue</v>
      </c>
      <c r="D1976" t="s">
        <v>1200</v>
      </c>
      <c r="F1976" t="s">
        <v>1215</v>
      </c>
      <c r="H1976" s="15">
        <v>551</v>
      </c>
      <c r="I1976" s="200" t="str">
        <f t="shared" ref="I1976:I1979" si="68">I$1975</f>
        <v>Yes</v>
      </c>
      <c r="J1976" s="202" t="str">
        <f>IF(ISBLANK(INDEX('Policy Characteristics'!D:D,MATCH($C1976,'Policy Characteristics'!$C:$C,0))),"",INDEX('Policy Characteristics'!D:D,MATCH($C1976,'Policy Characteristics'!$C:$C,0)))</f>
        <v/>
      </c>
      <c r="K1976" s="76" t="str">
        <f>IF(ISBLANK(INDEX('Policy Characteristics'!E:E,MATCH($C1976,'Policy Characteristics'!$C:$C,0))),"",INDEX('Policy Characteristics'!E:E,MATCH($C1976,'Policy Characteristics'!$C:$C,0)))</f>
        <v>GRA fuel tax revenue</v>
      </c>
      <c r="L1976" s="76">
        <f>IF(ISBLANK(INDEX('Policy Characteristics'!F:F,MATCH($C1976,'Policy Characteristics'!$C:$C,0))),"",INDEX('Policy Characteristics'!F:F,MATCH($C1976,'Policy Characteristics'!$C:$C,0)))</f>
        <v>0</v>
      </c>
      <c r="M1976" s="76">
        <f>IF(ISBLANK(INDEX('Policy Characteristics'!G:G,MATCH($C1976,'Policy Characteristics'!$C:$C,0))),"",INDEX('Policy Characteristics'!G:G,MATCH($C1976,'Policy Characteristics'!$C:$C,0)))</f>
        <v>10</v>
      </c>
      <c r="N1976" s="76">
        <f>IF(ISBLANK(INDEX('Policy Characteristics'!H:H,MATCH($C1976,'Policy Characteristics'!$C:$C,0))),"",INDEX('Policy Characteristics'!H:H,MATCH($C1976,'Policy Characteristics'!$C:$C,0)))</f>
        <v>1</v>
      </c>
      <c r="O1976" s="76" t="str">
        <f>IF(ISBLANK(INDEX('Policy Characteristics'!I:I,MATCH($C1976,'Policy Characteristics'!$C:$C,0))),"",INDEX('Policy Characteristics'!I:I,MATCH($C1976,'Policy Characteristics'!$C:$C,0)))</f>
        <v>weight</v>
      </c>
      <c r="P1976" s="76" t="str">
        <f>IF(ISBLANK(INDEX('Policy Characteristics'!J:J,MATCH($C1976,'Policy Characteristics'!$C:$C,0))),"",INDEX('Policy Characteristics'!J:J,MATCH($C1976,'Policy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76" s="76" t="str">
        <f>IF(ISBLANK(INDEX('Policy Characteristics'!K:K,MATCH($C1976,'Policy Characteristics'!$C:$C,0))),"",INDEX('Policy Characteristics'!K:K,MATCH($C1976,'Policy Characteristics'!$C:$C,0)))</f>
        <v>io-model.html</v>
      </c>
      <c r="R1976" s="76" t="str">
        <f>IF(ISBLANK(INDEX('Policy Characteristics'!L:L,MATCH($C1976,'Policy Characteristics'!$C:$C,0))),"",INDEX('Policy Characteristics'!L:L,MATCH($C1976,'Policy Characteristics'!$C:$C,0)))</f>
        <v/>
      </c>
    </row>
    <row r="1977" spans="1:18" x14ac:dyDescent="0.25">
      <c r="A1977" s="76" t="str">
        <f>IF(ISBLANK(INDEX('Policy Characteristics'!A:A,MATCH($C1977,'Policy Characteristics'!$C:$C,0))),"",INDEX('Policy Characteristics'!A:A,MATCH($C1977,'Policy Characteristics'!$C:$C,0)))</f>
        <v>Government Revenue Accounting</v>
      </c>
      <c r="B1977" s="200" t="str">
        <f>IF(ISBLANK(INDEX('Policy Characteristics'!B:B,MATCH($C1977,'Policy Characteristics'!$C:$C,0))),"",INDEX('Policy Characteristics'!B:B,MATCH($C1977,'Policy Characteristics'!$C:$C,0)))</f>
        <v>Fuel Tax Revenue</v>
      </c>
      <c r="C1977" s="76" t="str">
        <f t="shared" si="67"/>
        <v>GRA for Fuel Tax Revenue</v>
      </c>
      <c r="D1977" t="s">
        <v>1201</v>
      </c>
      <c r="F1977" t="s">
        <v>1205</v>
      </c>
      <c r="H1977" s="15">
        <v>552</v>
      </c>
      <c r="I1977" s="200" t="str">
        <f t="shared" si="68"/>
        <v>Yes</v>
      </c>
      <c r="J1977" s="202" t="str">
        <f>IF(ISBLANK(INDEX('Policy Characteristics'!D:D,MATCH($C1977,'Policy Characteristics'!$C:$C,0))),"",INDEX('Policy Characteristics'!D:D,MATCH($C1977,'Policy Characteristics'!$C:$C,0)))</f>
        <v/>
      </c>
      <c r="K1977" s="76" t="str">
        <f>IF(ISBLANK(INDEX('Policy Characteristics'!E:E,MATCH($C1977,'Policy Characteristics'!$C:$C,0))),"",INDEX('Policy Characteristics'!E:E,MATCH($C1977,'Policy Characteristics'!$C:$C,0)))</f>
        <v>GRA fuel tax revenue</v>
      </c>
      <c r="L1977" s="76">
        <f>IF(ISBLANK(INDEX('Policy Characteristics'!F:F,MATCH($C1977,'Policy Characteristics'!$C:$C,0))),"",INDEX('Policy Characteristics'!F:F,MATCH($C1977,'Policy Characteristics'!$C:$C,0)))</f>
        <v>0</v>
      </c>
      <c r="M1977" s="76">
        <f>IF(ISBLANK(INDEX('Policy Characteristics'!G:G,MATCH($C1977,'Policy Characteristics'!$C:$C,0))),"",INDEX('Policy Characteristics'!G:G,MATCH($C1977,'Policy Characteristics'!$C:$C,0)))</f>
        <v>10</v>
      </c>
      <c r="N1977" s="76">
        <f>IF(ISBLANK(INDEX('Policy Characteristics'!H:H,MATCH($C1977,'Policy Characteristics'!$C:$C,0))),"",INDEX('Policy Characteristics'!H:H,MATCH($C1977,'Policy Characteristics'!$C:$C,0)))</f>
        <v>1</v>
      </c>
      <c r="O1977" s="76" t="str">
        <f>IF(ISBLANK(INDEX('Policy Characteristics'!I:I,MATCH($C1977,'Policy Characteristics'!$C:$C,0))),"",INDEX('Policy Characteristics'!I:I,MATCH($C1977,'Policy Characteristics'!$C:$C,0)))</f>
        <v>weight</v>
      </c>
      <c r="P1977" s="76" t="str">
        <f>IF(ISBLANK(INDEX('Policy Characteristics'!J:J,MATCH($C1977,'Policy Characteristics'!$C:$C,0))),"",INDEX('Policy Characteristics'!J:J,MATCH($C1977,'Policy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77" s="76" t="str">
        <f>IF(ISBLANK(INDEX('Policy Characteristics'!K:K,MATCH($C1977,'Policy Characteristics'!$C:$C,0))),"",INDEX('Policy Characteristics'!K:K,MATCH($C1977,'Policy Characteristics'!$C:$C,0)))</f>
        <v>io-model.html</v>
      </c>
      <c r="R1977" s="76" t="str">
        <f>IF(ISBLANK(INDEX('Policy Characteristics'!L:L,MATCH($C1977,'Policy Characteristics'!$C:$C,0))),"",INDEX('Policy Characteristics'!L:L,MATCH($C1977,'Policy Characteristics'!$C:$C,0)))</f>
        <v/>
      </c>
    </row>
    <row r="1978" spans="1:18" x14ac:dyDescent="0.25">
      <c r="A1978" s="76" t="str">
        <f>IF(ISBLANK(INDEX('Policy Characteristics'!A:A,MATCH($C1978,'Policy Characteristics'!$C:$C,0))),"",INDEX('Policy Characteristics'!A:A,MATCH($C1978,'Policy Characteristics'!$C:$C,0)))</f>
        <v>Government Revenue Accounting</v>
      </c>
      <c r="B1978" s="200" t="str">
        <f>IF(ISBLANK(INDEX('Policy Characteristics'!B:B,MATCH($C1978,'Policy Characteristics'!$C:$C,0))),"",INDEX('Policy Characteristics'!B:B,MATCH($C1978,'Policy Characteristics'!$C:$C,0)))</f>
        <v>Fuel Tax Revenue</v>
      </c>
      <c r="C1978" s="76" t="str">
        <f t="shared" si="67"/>
        <v>GRA for Fuel Tax Revenue</v>
      </c>
      <c r="D1978" t="s">
        <v>1202</v>
      </c>
      <c r="F1978" t="s">
        <v>1206</v>
      </c>
      <c r="H1978" s="15">
        <v>553</v>
      </c>
      <c r="I1978" s="200" t="str">
        <f t="shared" si="68"/>
        <v>Yes</v>
      </c>
      <c r="J1978" s="202" t="str">
        <f>IF(ISBLANK(INDEX('Policy Characteristics'!D:D,MATCH($C1978,'Policy Characteristics'!$C:$C,0))),"",INDEX('Policy Characteristics'!D:D,MATCH($C1978,'Policy Characteristics'!$C:$C,0)))</f>
        <v/>
      </c>
      <c r="K1978" s="76" t="str">
        <f>IF(ISBLANK(INDEX('Policy Characteristics'!E:E,MATCH($C1978,'Policy Characteristics'!$C:$C,0))),"",INDEX('Policy Characteristics'!E:E,MATCH($C1978,'Policy Characteristics'!$C:$C,0)))</f>
        <v>GRA fuel tax revenue</v>
      </c>
      <c r="L1978" s="76">
        <f>IF(ISBLANK(INDEX('Policy Characteristics'!F:F,MATCH($C1978,'Policy Characteristics'!$C:$C,0))),"",INDEX('Policy Characteristics'!F:F,MATCH($C1978,'Policy Characteristics'!$C:$C,0)))</f>
        <v>0</v>
      </c>
      <c r="M1978" s="76">
        <f>IF(ISBLANK(INDEX('Policy Characteristics'!G:G,MATCH($C1978,'Policy Characteristics'!$C:$C,0))),"",INDEX('Policy Characteristics'!G:G,MATCH($C1978,'Policy Characteristics'!$C:$C,0)))</f>
        <v>10</v>
      </c>
      <c r="N1978" s="76">
        <f>IF(ISBLANK(INDEX('Policy Characteristics'!H:H,MATCH($C1978,'Policy Characteristics'!$C:$C,0))),"",INDEX('Policy Characteristics'!H:H,MATCH($C1978,'Policy Characteristics'!$C:$C,0)))</f>
        <v>1</v>
      </c>
      <c r="O1978" s="76" t="str">
        <f>IF(ISBLANK(INDEX('Policy Characteristics'!I:I,MATCH($C1978,'Policy Characteristics'!$C:$C,0))),"",INDEX('Policy Characteristics'!I:I,MATCH($C1978,'Policy Characteristics'!$C:$C,0)))</f>
        <v>weight</v>
      </c>
      <c r="P1978" s="76" t="str">
        <f>IF(ISBLANK(INDEX('Policy Characteristics'!J:J,MATCH($C1978,'Policy Characteristics'!$C:$C,0))),"",INDEX('Policy Characteristics'!J:J,MATCH($C1978,'Policy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78" s="76" t="str">
        <f>IF(ISBLANK(INDEX('Policy Characteristics'!K:K,MATCH($C1978,'Policy Characteristics'!$C:$C,0))),"",INDEX('Policy Characteristics'!K:K,MATCH($C1978,'Policy Characteristics'!$C:$C,0)))</f>
        <v>io-model.html</v>
      </c>
      <c r="R1978" s="76" t="str">
        <f>IF(ISBLANK(INDEX('Policy Characteristics'!L:L,MATCH($C1978,'Policy Characteristics'!$C:$C,0))),"",INDEX('Policy Characteristics'!L:L,MATCH($C1978,'Policy Characteristics'!$C:$C,0)))</f>
        <v/>
      </c>
    </row>
    <row r="1979" spans="1:18" x14ac:dyDescent="0.25">
      <c r="A1979" s="76" t="str">
        <f>IF(ISBLANK(INDEX('Policy Characteristics'!A:A,MATCH($C1979,'Policy Characteristics'!$C:$C,0))),"",INDEX('Policy Characteristics'!A:A,MATCH($C1979,'Policy Characteristics'!$C:$C,0)))</f>
        <v>Government Revenue Accounting</v>
      </c>
      <c r="B1979" s="200" t="str">
        <f>IF(ISBLANK(INDEX('Policy Characteristics'!B:B,MATCH($C1979,'Policy Characteristics'!$C:$C,0))),"",INDEX('Policy Characteristics'!B:B,MATCH($C1979,'Policy Characteristics'!$C:$C,0)))</f>
        <v>Fuel Tax Revenue</v>
      </c>
      <c r="C1979" s="76" t="str">
        <f t="shared" si="67"/>
        <v>GRA for Fuel Tax Revenue</v>
      </c>
      <c r="D1979" t="s">
        <v>1203</v>
      </c>
      <c r="F1979" t="s">
        <v>1207</v>
      </c>
      <c r="H1979" s="15">
        <v>554</v>
      </c>
      <c r="I1979" s="200" t="str">
        <f t="shared" si="68"/>
        <v>Yes</v>
      </c>
      <c r="J1979" s="202" t="str">
        <f>IF(ISBLANK(INDEX('Policy Characteristics'!D:D,MATCH($C1979,'Policy Characteristics'!$C:$C,0))),"",INDEX('Policy Characteristics'!D:D,MATCH($C1979,'Policy Characteristics'!$C:$C,0)))</f>
        <v/>
      </c>
      <c r="K1979" s="76" t="str">
        <f>IF(ISBLANK(INDEX('Policy Characteristics'!E:E,MATCH($C1979,'Policy Characteristics'!$C:$C,0))),"",INDEX('Policy Characteristics'!E:E,MATCH($C1979,'Policy Characteristics'!$C:$C,0)))</f>
        <v>GRA fuel tax revenue</v>
      </c>
      <c r="L1979" s="76">
        <f>IF(ISBLANK(INDEX('Policy Characteristics'!F:F,MATCH($C1979,'Policy Characteristics'!$C:$C,0))),"",INDEX('Policy Characteristics'!F:F,MATCH($C1979,'Policy Characteristics'!$C:$C,0)))</f>
        <v>0</v>
      </c>
      <c r="M1979" s="76">
        <f>IF(ISBLANK(INDEX('Policy Characteristics'!G:G,MATCH($C1979,'Policy Characteristics'!$C:$C,0))),"",INDEX('Policy Characteristics'!G:G,MATCH($C1979,'Policy Characteristics'!$C:$C,0)))</f>
        <v>10</v>
      </c>
      <c r="N1979" s="76">
        <f>IF(ISBLANK(INDEX('Policy Characteristics'!H:H,MATCH($C1979,'Policy Characteristics'!$C:$C,0))),"",INDEX('Policy Characteristics'!H:H,MATCH($C1979,'Policy Characteristics'!$C:$C,0)))</f>
        <v>1</v>
      </c>
      <c r="O1979" s="76" t="str">
        <f>IF(ISBLANK(INDEX('Policy Characteristics'!I:I,MATCH($C1979,'Policy Characteristics'!$C:$C,0))),"",INDEX('Policy Characteristics'!I:I,MATCH($C1979,'Policy Characteristics'!$C:$C,0)))</f>
        <v>weight</v>
      </c>
      <c r="P1979" s="76" t="str">
        <f>IF(ISBLANK(INDEX('Policy Characteristics'!J:J,MATCH($C1979,'Policy Characteristics'!$C:$C,0))),"",INDEX('Policy Characteristics'!J:J,MATCH($C1979,'Policy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79" s="76" t="str">
        <f>IF(ISBLANK(INDEX('Policy Characteristics'!K:K,MATCH($C1979,'Policy Characteristics'!$C:$C,0))),"",INDEX('Policy Characteristics'!K:K,MATCH($C1979,'Policy Characteristics'!$C:$C,0)))</f>
        <v>io-model.html</v>
      </c>
      <c r="R1979" s="76" t="str">
        <f>IF(ISBLANK(INDEX('Policy Characteristics'!L:L,MATCH($C1979,'Policy Characteristics'!$C:$C,0))),"",INDEX('Policy Characteristics'!L:L,MATCH($C1979,'Policy Characteristics'!$C:$C,0)))</f>
        <v/>
      </c>
    </row>
    <row r="1980" spans="1:18" x14ac:dyDescent="0.25">
      <c r="A1980" s="76" t="str">
        <f>IF(ISBLANK(INDEX('Policy Characteristics'!A:A,MATCH($C1980,'Policy Characteristics'!$C:$C,0))),"",INDEX('Policy Characteristics'!A:A,MATCH($C1980,'Policy Characteristics'!$C:$C,0)))</f>
        <v>Government Revenue Accounting</v>
      </c>
      <c r="B1980" s="200" t="str">
        <f>IF(ISBLANK(INDEX('Policy Characteristics'!B:B,MATCH($C1980,'Policy Characteristics'!$C:$C,0))),"",INDEX('Policy Characteristics'!B:B,MATCH($C1980,'Policy Characteristics'!$C:$C,0)))</f>
        <v>Vehicle Subsidy</v>
      </c>
      <c r="C1980" t="s">
        <v>1786</v>
      </c>
      <c r="D1980" t="s">
        <v>1199</v>
      </c>
      <c r="F1980" t="s">
        <v>1204</v>
      </c>
      <c r="H1980" s="15">
        <v>555</v>
      </c>
      <c r="I1980" s="204" t="s">
        <v>43</v>
      </c>
      <c r="J1980" s="202" t="str">
        <f>IF(ISBLANK(INDEX('Policy Characteristics'!D:D,MATCH($C1980,'Policy Characteristics'!$C:$C,0))),"",INDEX('Policy Characteristics'!D:D,MATCH($C1980,'Policy Characteristics'!$C:$C,0)))</f>
        <v/>
      </c>
      <c r="K1980" s="76" t="str">
        <f>IF(ISBLANK(INDEX('Policy Characteristics'!E:E,MATCH($C1980,'Policy Characteristics'!$C:$C,0))),"",INDEX('Policy Characteristics'!E:E,MATCH($C1980,'Policy Characteristics'!$C:$C,0)))</f>
        <v>GRA EV subsidy</v>
      </c>
      <c r="L1980" s="76">
        <f>IF(ISBLANK(INDEX('Policy Characteristics'!F:F,MATCH($C1980,'Policy Characteristics'!$C:$C,0))),"",INDEX('Policy Characteristics'!F:F,MATCH($C1980,'Policy Characteristics'!$C:$C,0)))</f>
        <v>0</v>
      </c>
      <c r="M1980" s="76">
        <f>IF(ISBLANK(INDEX('Policy Characteristics'!G:G,MATCH($C1980,'Policy Characteristics'!$C:$C,0))),"",INDEX('Policy Characteristics'!G:G,MATCH($C1980,'Policy Characteristics'!$C:$C,0)))</f>
        <v>10</v>
      </c>
      <c r="N1980" s="76">
        <f>IF(ISBLANK(INDEX('Policy Characteristics'!H:H,MATCH($C1980,'Policy Characteristics'!$C:$C,0))),"",INDEX('Policy Characteristics'!H:H,MATCH($C1980,'Policy Characteristics'!$C:$C,0)))</f>
        <v>1</v>
      </c>
      <c r="O1980" s="76" t="str">
        <f>IF(ISBLANK(INDEX('Policy Characteristics'!I:I,MATCH($C1980,'Policy Characteristics'!$C:$C,0))),"",INDEX('Policy Characteristics'!I:I,MATCH($C1980,'Policy Characteristics'!$C:$C,0)))</f>
        <v>weight</v>
      </c>
      <c r="P1980" s="76" t="str">
        <f>IF(ISBLANK(INDEX('Policy Characteristics'!J:J,MATCH($C1980,'Policy Characteristics'!$C:$C,0))),"",INDEX('Policy Characteristics'!J:J,MATCH($C1980,'Policy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80" s="76" t="str">
        <f>IF(ISBLANK(INDEX('Policy Characteristics'!K:K,MATCH($C1980,'Policy Characteristics'!$C:$C,0))),"",INDEX('Policy Characteristics'!K:K,MATCH($C1980,'Policy Characteristics'!$C:$C,0)))</f>
        <v>io-model.html</v>
      </c>
      <c r="R1980" s="76" t="str">
        <f>IF(ISBLANK(INDEX('Policy Characteristics'!L:L,MATCH($C1980,'Policy Characteristics'!$C:$C,0))),"",INDEX('Policy Characteristics'!L:L,MATCH($C1980,'Policy Characteristics'!$C:$C,0)))</f>
        <v/>
      </c>
    </row>
    <row r="1981" spans="1:18" x14ac:dyDescent="0.25">
      <c r="A1981" s="76" t="str">
        <f>IF(ISBLANK(INDEX('Policy Characteristics'!A:A,MATCH($C1981,'Policy Characteristics'!$C:$C,0))),"",INDEX('Policy Characteristics'!A:A,MATCH($C1981,'Policy Characteristics'!$C:$C,0)))</f>
        <v>Government Revenue Accounting</v>
      </c>
      <c r="B1981" s="200" t="str">
        <f>IF(ISBLANK(INDEX('Policy Characteristics'!B:B,MATCH($C1981,'Policy Characteristics'!$C:$C,0))),"",INDEX('Policy Characteristics'!B:B,MATCH($C1981,'Policy Characteristics'!$C:$C,0)))</f>
        <v>Vehicle Subsidy</v>
      </c>
      <c r="C1981" s="76" t="str">
        <f t="shared" ref="C1981:C1984" si="69">C$1980</f>
        <v>GRA for Vehicle Subsidy</v>
      </c>
      <c r="D1981" t="s">
        <v>1200</v>
      </c>
      <c r="F1981" t="s">
        <v>1215</v>
      </c>
      <c r="H1981" s="15">
        <v>556</v>
      </c>
      <c r="I1981" s="200" t="str">
        <f t="shared" ref="I1981:I1989" si="70">I$1980</f>
        <v>Yes</v>
      </c>
      <c r="J1981" s="202" t="str">
        <f>IF(ISBLANK(INDEX('Policy Characteristics'!D:D,MATCH($C1981,'Policy Characteristics'!$C:$C,0))),"",INDEX('Policy Characteristics'!D:D,MATCH($C1981,'Policy Characteristics'!$C:$C,0)))</f>
        <v/>
      </c>
      <c r="K1981" s="76" t="str">
        <f>IF(ISBLANK(INDEX('Policy Characteristics'!E:E,MATCH($C1981,'Policy Characteristics'!$C:$C,0))),"",INDEX('Policy Characteristics'!E:E,MATCH($C1981,'Policy Characteristics'!$C:$C,0)))</f>
        <v>GRA EV subsidy</v>
      </c>
      <c r="L1981" s="76">
        <f>IF(ISBLANK(INDEX('Policy Characteristics'!F:F,MATCH($C1981,'Policy Characteristics'!$C:$C,0))),"",INDEX('Policy Characteristics'!F:F,MATCH($C1981,'Policy Characteristics'!$C:$C,0)))</f>
        <v>0</v>
      </c>
      <c r="M1981" s="76">
        <f>IF(ISBLANK(INDEX('Policy Characteristics'!G:G,MATCH($C1981,'Policy Characteristics'!$C:$C,0))),"",INDEX('Policy Characteristics'!G:G,MATCH($C1981,'Policy Characteristics'!$C:$C,0)))</f>
        <v>10</v>
      </c>
      <c r="N1981" s="76">
        <f>IF(ISBLANK(INDEX('Policy Characteristics'!H:H,MATCH($C1981,'Policy Characteristics'!$C:$C,0))),"",INDEX('Policy Characteristics'!H:H,MATCH($C1981,'Policy Characteristics'!$C:$C,0)))</f>
        <v>1</v>
      </c>
      <c r="O1981" s="76" t="str">
        <f>IF(ISBLANK(INDEX('Policy Characteristics'!I:I,MATCH($C1981,'Policy Characteristics'!$C:$C,0))),"",INDEX('Policy Characteristics'!I:I,MATCH($C1981,'Policy Characteristics'!$C:$C,0)))</f>
        <v>weight</v>
      </c>
      <c r="P1981" s="76" t="str">
        <f>IF(ISBLANK(INDEX('Policy Characteristics'!J:J,MATCH($C1981,'Policy Characteristics'!$C:$C,0))),"",INDEX('Policy Characteristics'!J:J,MATCH($C1981,'Policy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81" s="76" t="str">
        <f>IF(ISBLANK(INDEX('Policy Characteristics'!K:K,MATCH($C1981,'Policy Characteristics'!$C:$C,0))),"",INDEX('Policy Characteristics'!K:K,MATCH($C1981,'Policy Characteristics'!$C:$C,0)))</f>
        <v>io-model.html</v>
      </c>
      <c r="R1981" s="76" t="str">
        <f>IF(ISBLANK(INDEX('Policy Characteristics'!L:L,MATCH($C1981,'Policy Characteristics'!$C:$C,0))),"",INDEX('Policy Characteristics'!L:L,MATCH($C1981,'Policy Characteristics'!$C:$C,0)))</f>
        <v/>
      </c>
    </row>
    <row r="1982" spans="1:18" x14ac:dyDescent="0.25">
      <c r="A1982" s="76" t="str">
        <f>IF(ISBLANK(INDEX('Policy Characteristics'!A:A,MATCH($C1982,'Policy Characteristics'!$C:$C,0))),"",INDEX('Policy Characteristics'!A:A,MATCH($C1982,'Policy Characteristics'!$C:$C,0)))</f>
        <v>Government Revenue Accounting</v>
      </c>
      <c r="B1982" s="200" t="str">
        <f>IF(ISBLANK(INDEX('Policy Characteristics'!B:B,MATCH($C1982,'Policy Characteristics'!$C:$C,0))),"",INDEX('Policy Characteristics'!B:B,MATCH($C1982,'Policy Characteristics'!$C:$C,0)))</f>
        <v>Vehicle Subsidy</v>
      </c>
      <c r="C1982" s="76" t="str">
        <f t="shared" si="69"/>
        <v>GRA for Vehicle Subsidy</v>
      </c>
      <c r="D1982" t="s">
        <v>1201</v>
      </c>
      <c r="F1982" t="s">
        <v>1205</v>
      </c>
      <c r="H1982" s="15">
        <v>557</v>
      </c>
      <c r="I1982" s="200" t="str">
        <f t="shared" si="70"/>
        <v>Yes</v>
      </c>
      <c r="J1982" s="202" t="str">
        <f>IF(ISBLANK(INDEX('Policy Characteristics'!D:D,MATCH($C1982,'Policy Characteristics'!$C:$C,0))),"",INDEX('Policy Characteristics'!D:D,MATCH($C1982,'Policy Characteristics'!$C:$C,0)))</f>
        <v/>
      </c>
      <c r="K1982" s="76" t="str">
        <f>IF(ISBLANK(INDEX('Policy Characteristics'!E:E,MATCH($C1982,'Policy Characteristics'!$C:$C,0))),"",INDEX('Policy Characteristics'!E:E,MATCH($C1982,'Policy Characteristics'!$C:$C,0)))</f>
        <v>GRA EV subsidy</v>
      </c>
      <c r="L1982" s="76">
        <f>IF(ISBLANK(INDEX('Policy Characteristics'!F:F,MATCH($C1982,'Policy Characteristics'!$C:$C,0))),"",INDEX('Policy Characteristics'!F:F,MATCH($C1982,'Policy Characteristics'!$C:$C,0)))</f>
        <v>0</v>
      </c>
      <c r="M1982" s="76">
        <f>IF(ISBLANK(INDEX('Policy Characteristics'!G:G,MATCH($C1982,'Policy Characteristics'!$C:$C,0))),"",INDEX('Policy Characteristics'!G:G,MATCH($C1982,'Policy Characteristics'!$C:$C,0)))</f>
        <v>10</v>
      </c>
      <c r="N1982" s="76">
        <f>IF(ISBLANK(INDEX('Policy Characteristics'!H:H,MATCH($C1982,'Policy Characteristics'!$C:$C,0))),"",INDEX('Policy Characteristics'!H:H,MATCH($C1982,'Policy Characteristics'!$C:$C,0)))</f>
        <v>1</v>
      </c>
      <c r="O1982" s="76" t="str">
        <f>IF(ISBLANK(INDEX('Policy Characteristics'!I:I,MATCH($C1982,'Policy Characteristics'!$C:$C,0))),"",INDEX('Policy Characteristics'!I:I,MATCH($C1982,'Policy Characteristics'!$C:$C,0)))</f>
        <v>weight</v>
      </c>
      <c r="P1982" s="76" t="str">
        <f>IF(ISBLANK(INDEX('Policy Characteristics'!J:J,MATCH($C1982,'Policy Characteristics'!$C:$C,0))),"",INDEX('Policy Characteristics'!J:J,MATCH($C1982,'Policy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82" s="76" t="str">
        <f>IF(ISBLANK(INDEX('Policy Characteristics'!K:K,MATCH($C1982,'Policy Characteristics'!$C:$C,0))),"",INDEX('Policy Characteristics'!K:K,MATCH($C1982,'Policy Characteristics'!$C:$C,0)))</f>
        <v>io-model.html</v>
      </c>
      <c r="R1982" s="76" t="str">
        <f>IF(ISBLANK(INDEX('Policy Characteristics'!L:L,MATCH($C1982,'Policy Characteristics'!$C:$C,0))),"",INDEX('Policy Characteristics'!L:L,MATCH($C1982,'Policy Characteristics'!$C:$C,0)))</f>
        <v/>
      </c>
    </row>
    <row r="1983" spans="1:18" x14ac:dyDescent="0.25">
      <c r="A1983" s="76" t="str">
        <f>IF(ISBLANK(INDEX('Policy Characteristics'!A:A,MATCH($C1983,'Policy Characteristics'!$C:$C,0))),"",INDEX('Policy Characteristics'!A:A,MATCH($C1983,'Policy Characteristics'!$C:$C,0)))</f>
        <v>Government Revenue Accounting</v>
      </c>
      <c r="B1983" s="200" t="str">
        <f>IF(ISBLANK(INDEX('Policy Characteristics'!B:B,MATCH($C1983,'Policy Characteristics'!$C:$C,0))),"",INDEX('Policy Characteristics'!B:B,MATCH($C1983,'Policy Characteristics'!$C:$C,0)))</f>
        <v>Vehicle Subsidy</v>
      </c>
      <c r="C1983" s="76" t="str">
        <f t="shared" si="69"/>
        <v>GRA for Vehicle Subsidy</v>
      </c>
      <c r="D1983" t="s">
        <v>1202</v>
      </c>
      <c r="F1983" t="s">
        <v>1206</v>
      </c>
      <c r="H1983" s="15">
        <v>558</v>
      </c>
      <c r="I1983" s="200" t="str">
        <f t="shared" si="70"/>
        <v>Yes</v>
      </c>
      <c r="J1983" s="202" t="str">
        <f>IF(ISBLANK(INDEX('Policy Characteristics'!D:D,MATCH($C1983,'Policy Characteristics'!$C:$C,0))),"",INDEX('Policy Characteristics'!D:D,MATCH($C1983,'Policy Characteristics'!$C:$C,0)))</f>
        <v/>
      </c>
      <c r="K1983" s="76" t="str">
        <f>IF(ISBLANK(INDEX('Policy Characteristics'!E:E,MATCH($C1983,'Policy Characteristics'!$C:$C,0))),"",INDEX('Policy Characteristics'!E:E,MATCH($C1983,'Policy Characteristics'!$C:$C,0)))</f>
        <v>GRA EV subsidy</v>
      </c>
      <c r="L1983" s="76">
        <f>IF(ISBLANK(INDEX('Policy Characteristics'!F:F,MATCH($C1983,'Policy Characteristics'!$C:$C,0))),"",INDEX('Policy Characteristics'!F:F,MATCH($C1983,'Policy Characteristics'!$C:$C,0)))</f>
        <v>0</v>
      </c>
      <c r="M1983" s="76">
        <f>IF(ISBLANK(INDEX('Policy Characteristics'!G:G,MATCH($C1983,'Policy Characteristics'!$C:$C,0))),"",INDEX('Policy Characteristics'!G:G,MATCH($C1983,'Policy Characteristics'!$C:$C,0)))</f>
        <v>10</v>
      </c>
      <c r="N1983" s="76">
        <f>IF(ISBLANK(INDEX('Policy Characteristics'!H:H,MATCH($C1983,'Policy Characteristics'!$C:$C,0))),"",INDEX('Policy Characteristics'!H:H,MATCH($C1983,'Policy Characteristics'!$C:$C,0)))</f>
        <v>1</v>
      </c>
      <c r="O1983" s="76" t="str">
        <f>IF(ISBLANK(INDEX('Policy Characteristics'!I:I,MATCH($C1983,'Policy Characteristics'!$C:$C,0))),"",INDEX('Policy Characteristics'!I:I,MATCH($C1983,'Policy Characteristics'!$C:$C,0)))</f>
        <v>weight</v>
      </c>
      <c r="P1983" s="76" t="str">
        <f>IF(ISBLANK(INDEX('Policy Characteristics'!J:J,MATCH($C1983,'Policy Characteristics'!$C:$C,0))),"",INDEX('Policy Characteristics'!J:J,MATCH($C1983,'Policy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83" s="76" t="str">
        <f>IF(ISBLANK(INDEX('Policy Characteristics'!K:K,MATCH($C1983,'Policy Characteristics'!$C:$C,0))),"",INDEX('Policy Characteristics'!K:K,MATCH($C1983,'Policy Characteristics'!$C:$C,0)))</f>
        <v>io-model.html</v>
      </c>
      <c r="R1983" s="76" t="str">
        <f>IF(ISBLANK(INDEX('Policy Characteristics'!L:L,MATCH($C1983,'Policy Characteristics'!$C:$C,0))),"",INDEX('Policy Characteristics'!L:L,MATCH($C1983,'Policy Characteristics'!$C:$C,0)))</f>
        <v/>
      </c>
    </row>
    <row r="1984" spans="1:18" x14ac:dyDescent="0.25">
      <c r="A1984" s="76" t="str">
        <f>IF(ISBLANK(INDEX('Policy Characteristics'!A:A,MATCH($C1984,'Policy Characteristics'!$C:$C,0))),"",INDEX('Policy Characteristics'!A:A,MATCH($C1984,'Policy Characteristics'!$C:$C,0)))</f>
        <v>Government Revenue Accounting</v>
      </c>
      <c r="B1984" s="200" t="str">
        <f>IF(ISBLANK(INDEX('Policy Characteristics'!B:B,MATCH($C1984,'Policy Characteristics'!$C:$C,0))),"",INDEX('Policy Characteristics'!B:B,MATCH($C1984,'Policy Characteristics'!$C:$C,0)))</f>
        <v>Vehicle Subsidy</v>
      </c>
      <c r="C1984" s="76" t="str">
        <f t="shared" si="69"/>
        <v>GRA for Vehicle Subsidy</v>
      </c>
      <c r="D1984" t="s">
        <v>1203</v>
      </c>
      <c r="F1984" t="s">
        <v>1207</v>
      </c>
      <c r="H1984" s="15">
        <v>559</v>
      </c>
      <c r="I1984" s="200" t="str">
        <f t="shared" si="70"/>
        <v>Yes</v>
      </c>
      <c r="J1984" s="202" t="str">
        <f>IF(ISBLANK(INDEX('Policy Characteristics'!D:D,MATCH($C1984,'Policy Characteristics'!$C:$C,0))),"",INDEX('Policy Characteristics'!D:D,MATCH($C1984,'Policy Characteristics'!$C:$C,0)))</f>
        <v/>
      </c>
      <c r="K1984" s="76" t="str">
        <f>IF(ISBLANK(INDEX('Policy Characteristics'!E:E,MATCH($C1984,'Policy Characteristics'!$C:$C,0))),"",INDEX('Policy Characteristics'!E:E,MATCH($C1984,'Policy Characteristics'!$C:$C,0)))</f>
        <v>GRA EV subsidy</v>
      </c>
      <c r="L1984" s="76">
        <f>IF(ISBLANK(INDEX('Policy Characteristics'!F:F,MATCH($C1984,'Policy Characteristics'!$C:$C,0))),"",INDEX('Policy Characteristics'!F:F,MATCH($C1984,'Policy Characteristics'!$C:$C,0)))</f>
        <v>0</v>
      </c>
      <c r="M1984" s="76">
        <f>IF(ISBLANK(INDEX('Policy Characteristics'!G:G,MATCH($C1984,'Policy Characteristics'!$C:$C,0))),"",INDEX('Policy Characteristics'!G:G,MATCH($C1984,'Policy Characteristics'!$C:$C,0)))</f>
        <v>10</v>
      </c>
      <c r="N1984" s="76">
        <f>IF(ISBLANK(INDEX('Policy Characteristics'!H:H,MATCH($C1984,'Policy Characteristics'!$C:$C,0))),"",INDEX('Policy Characteristics'!H:H,MATCH($C1984,'Policy Characteristics'!$C:$C,0)))</f>
        <v>1</v>
      </c>
      <c r="O1984" s="76" t="str">
        <f>IF(ISBLANK(INDEX('Policy Characteristics'!I:I,MATCH($C1984,'Policy Characteristics'!$C:$C,0))),"",INDEX('Policy Characteristics'!I:I,MATCH($C1984,'Policy Characteristics'!$C:$C,0)))</f>
        <v>weight</v>
      </c>
      <c r="P1984" s="76" t="str">
        <f>IF(ISBLANK(INDEX('Policy Characteristics'!J:J,MATCH($C1984,'Policy Characteristics'!$C:$C,0))),"",INDEX('Policy Characteristics'!J:J,MATCH($C1984,'Policy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84" s="76" t="str">
        <f>IF(ISBLANK(INDEX('Policy Characteristics'!K:K,MATCH($C1984,'Policy Characteristics'!$C:$C,0))),"",INDEX('Policy Characteristics'!K:K,MATCH($C1984,'Policy Characteristics'!$C:$C,0)))</f>
        <v>io-model.html</v>
      </c>
      <c r="R1984" s="76" t="str">
        <f>IF(ISBLANK(INDEX('Policy Characteristics'!L:L,MATCH($C1984,'Policy Characteristics'!$C:$C,0))),"",INDEX('Policy Characteristics'!L:L,MATCH($C1984,'Policy Characteristics'!$C:$C,0)))</f>
        <v/>
      </c>
    </row>
    <row r="1985" spans="1:18" x14ac:dyDescent="0.25">
      <c r="A1985" s="76" t="str">
        <f>IF(ISBLANK(INDEX('Policy Characteristics'!A:A,MATCH($C1985,'Policy Characteristics'!$C:$C,0))),"",INDEX('Policy Characteristics'!A:A,MATCH($C1985,'Policy Characteristics'!$C:$C,0)))</f>
        <v>Government Revenue Accounting</v>
      </c>
      <c r="B1985" s="200" t="str">
        <f>IF(ISBLANK(INDEX('Policy Characteristics'!B:B,MATCH($C1985,'Policy Characteristics'!$C:$C,0))),"",INDEX('Policy Characteristics'!B:B,MATCH($C1985,'Policy Characteristics'!$C:$C,0)))</f>
        <v>Battery Production Subsidy</v>
      </c>
      <c r="C1985" t="s">
        <v>2588</v>
      </c>
      <c r="D1985" t="s">
        <v>1199</v>
      </c>
      <c r="F1985" t="s">
        <v>1204</v>
      </c>
      <c r="H1985" s="15">
        <v>2247</v>
      </c>
      <c r="I1985" s="204" t="s">
        <v>43</v>
      </c>
      <c r="J1985" s="202" t="str">
        <f>IF(ISBLANK(INDEX('Policy Characteristics'!D:D,MATCH($C1985,'Policy Characteristics'!$C:$C,0))),"",INDEX('Policy Characteristics'!D:D,MATCH($C1985,'Policy Characteristics'!$C:$C,0)))</f>
        <v/>
      </c>
      <c r="K1985" s="76" t="str">
        <f>IF(ISBLANK(INDEX('Policy Characteristics'!E:E,MATCH($C1985,'Policy Characteristics'!$C:$C,0))),"",INDEX('Policy Characteristics'!E:E,MATCH($C1985,'Policy Characteristics'!$C:$C,0)))</f>
        <v>GRA battery production subsidy</v>
      </c>
      <c r="L1985" s="76">
        <f>IF(ISBLANK(INDEX('Policy Characteristics'!F:F,MATCH($C1985,'Policy Characteristics'!$C:$C,0))),"",INDEX('Policy Characteristics'!F:F,MATCH($C1985,'Policy Characteristics'!$C:$C,0)))</f>
        <v>0</v>
      </c>
      <c r="M1985" s="76">
        <f>IF(ISBLANK(INDEX('Policy Characteristics'!G:G,MATCH($C1985,'Policy Characteristics'!$C:$C,0))),"",INDEX('Policy Characteristics'!G:G,MATCH($C1985,'Policy Characteristics'!$C:$C,0)))</f>
        <v>10</v>
      </c>
      <c r="N1985" s="76">
        <f>IF(ISBLANK(INDEX('Policy Characteristics'!H:H,MATCH($C1985,'Policy Characteristics'!$C:$C,0))),"",INDEX('Policy Characteristics'!H:H,MATCH($C1985,'Policy Characteristics'!$C:$C,0)))</f>
        <v>1</v>
      </c>
      <c r="O1985" s="76" t="str">
        <f>IF(ISBLANK(INDEX('Policy Characteristics'!I:I,MATCH($C1985,'Policy Characteristics'!$C:$C,0))),"",INDEX('Policy Characteristics'!I:I,MATCH($C1985,'Policy Characteristics'!$C:$C,0)))</f>
        <v>weight</v>
      </c>
      <c r="P1985" s="76" t="str">
        <f>IF(ISBLANK(INDEX('Policy Characteristics'!J:J,MATCH($C1985,'Policy Characteristics'!$C:$C,0))),"",INDEX('Policy Characteristics'!J:J,MATCH($C1985,'Policy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85" s="76" t="str">
        <f>IF(ISBLANK(INDEX('Policy Characteristics'!K:K,MATCH($C1985,'Policy Characteristics'!$C:$C,0))),"",INDEX('Policy Characteristics'!K:K,MATCH($C1985,'Policy Characteristics'!$C:$C,0)))</f>
        <v>io-model.html</v>
      </c>
      <c r="R1985" s="76"/>
    </row>
    <row r="1986" spans="1:18" x14ac:dyDescent="0.25">
      <c r="A1986" s="76" t="str">
        <f>IF(ISBLANK(INDEX('Policy Characteristics'!A:A,MATCH($C1986,'Policy Characteristics'!$C:$C,0))),"",INDEX('Policy Characteristics'!A:A,MATCH($C1986,'Policy Characteristics'!$C:$C,0)))</f>
        <v>Government Revenue Accounting</v>
      </c>
      <c r="B1986" s="200" t="str">
        <f>IF(ISBLANK(INDEX('Policy Characteristics'!B:B,MATCH($C1986,'Policy Characteristics'!$C:$C,0))),"",INDEX('Policy Characteristics'!B:B,MATCH($C1986,'Policy Characteristics'!$C:$C,0)))</f>
        <v>Battery Production Subsidy</v>
      </c>
      <c r="C1986" s="76" t="str">
        <f>C$1985</f>
        <v>GRA for Battery Production Subsidy</v>
      </c>
      <c r="D1986" t="s">
        <v>1200</v>
      </c>
      <c r="F1986" t="s">
        <v>1215</v>
      </c>
      <c r="H1986" s="15">
        <v>2248</v>
      </c>
      <c r="I1986" s="200" t="str">
        <f t="shared" si="70"/>
        <v>Yes</v>
      </c>
      <c r="J1986" s="202" t="str">
        <f>IF(ISBLANK(INDEX('Policy Characteristics'!D:D,MATCH($C1986,'Policy Characteristics'!$C:$C,0))),"",INDEX('Policy Characteristics'!D:D,MATCH($C1986,'Policy Characteristics'!$C:$C,0)))</f>
        <v/>
      </c>
      <c r="K1986" s="76" t="str">
        <f>IF(ISBLANK(INDEX('Policy Characteristics'!E:E,MATCH($C1986,'Policy Characteristics'!$C:$C,0))),"",INDEX('Policy Characteristics'!E:E,MATCH($C1986,'Policy Characteristics'!$C:$C,0)))</f>
        <v>GRA battery production subsidy</v>
      </c>
      <c r="L1986" s="76">
        <f>IF(ISBLANK(INDEX('Policy Characteristics'!F:F,MATCH($C1986,'Policy Characteristics'!$C:$C,0))),"",INDEX('Policy Characteristics'!F:F,MATCH($C1986,'Policy Characteristics'!$C:$C,0)))</f>
        <v>0</v>
      </c>
      <c r="M1986" s="76">
        <f>IF(ISBLANK(INDEX('Policy Characteristics'!G:G,MATCH($C1986,'Policy Characteristics'!$C:$C,0))),"",INDEX('Policy Characteristics'!G:G,MATCH($C1986,'Policy Characteristics'!$C:$C,0)))</f>
        <v>10</v>
      </c>
      <c r="N1986" s="76">
        <f>IF(ISBLANK(INDEX('Policy Characteristics'!H:H,MATCH($C1986,'Policy Characteristics'!$C:$C,0))),"",INDEX('Policy Characteristics'!H:H,MATCH($C1986,'Policy Characteristics'!$C:$C,0)))</f>
        <v>1</v>
      </c>
      <c r="O1986" s="76" t="str">
        <f>IF(ISBLANK(INDEX('Policy Characteristics'!I:I,MATCH($C1986,'Policy Characteristics'!$C:$C,0))),"",INDEX('Policy Characteristics'!I:I,MATCH($C1986,'Policy Characteristics'!$C:$C,0)))</f>
        <v>weight</v>
      </c>
      <c r="P1986" s="76" t="str">
        <f>IF(ISBLANK(INDEX('Policy Characteristics'!J:J,MATCH($C1986,'Policy Characteristics'!$C:$C,0))),"",INDEX('Policy Characteristics'!J:J,MATCH($C1986,'Policy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86" s="76" t="str">
        <f>IF(ISBLANK(INDEX('Policy Characteristics'!K:K,MATCH($C1986,'Policy Characteristics'!$C:$C,0))),"",INDEX('Policy Characteristics'!K:K,MATCH($C1986,'Policy Characteristics'!$C:$C,0)))</f>
        <v>io-model.html</v>
      </c>
      <c r="R1986" s="76"/>
    </row>
    <row r="1987" spans="1:18" x14ac:dyDescent="0.25">
      <c r="A1987" s="76" t="str">
        <f>IF(ISBLANK(INDEX('Policy Characteristics'!A:A,MATCH($C1987,'Policy Characteristics'!$C:$C,0))),"",INDEX('Policy Characteristics'!A:A,MATCH($C1987,'Policy Characteristics'!$C:$C,0)))</f>
        <v>Government Revenue Accounting</v>
      </c>
      <c r="B1987" s="200" t="str">
        <f>IF(ISBLANK(INDEX('Policy Characteristics'!B:B,MATCH($C1987,'Policy Characteristics'!$C:$C,0))),"",INDEX('Policy Characteristics'!B:B,MATCH($C1987,'Policy Characteristics'!$C:$C,0)))</f>
        <v>Battery Production Subsidy</v>
      </c>
      <c r="C1987" s="76" t="str">
        <f t="shared" ref="C1987:C1989" si="71">C$1985</f>
        <v>GRA for Battery Production Subsidy</v>
      </c>
      <c r="D1987" t="s">
        <v>1201</v>
      </c>
      <c r="F1987" t="s">
        <v>1205</v>
      </c>
      <c r="H1987" s="15">
        <v>2249</v>
      </c>
      <c r="I1987" s="200" t="str">
        <f t="shared" si="70"/>
        <v>Yes</v>
      </c>
      <c r="J1987" s="202" t="str">
        <f>IF(ISBLANK(INDEX('Policy Characteristics'!D:D,MATCH($C1987,'Policy Characteristics'!$C:$C,0))),"",INDEX('Policy Characteristics'!D:D,MATCH($C1987,'Policy Characteristics'!$C:$C,0)))</f>
        <v/>
      </c>
      <c r="K1987" s="76" t="str">
        <f>IF(ISBLANK(INDEX('Policy Characteristics'!E:E,MATCH($C1987,'Policy Characteristics'!$C:$C,0))),"",INDEX('Policy Characteristics'!E:E,MATCH($C1987,'Policy Characteristics'!$C:$C,0)))</f>
        <v>GRA battery production subsidy</v>
      </c>
      <c r="L1987" s="76">
        <f>IF(ISBLANK(INDEX('Policy Characteristics'!F:F,MATCH($C1987,'Policy Characteristics'!$C:$C,0))),"",INDEX('Policy Characteristics'!F:F,MATCH($C1987,'Policy Characteristics'!$C:$C,0)))</f>
        <v>0</v>
      </c>
      <c r="M1987" s="76">
        <f>IF(ISBLANK(INDEX('Policy Characteristics'!G:G,MATCH($C1987,'Policy Characteristics'!$C:$C,0))),"",INDEX('Policy Characteristics'!G:G,MATCH($C1987,'Policy Characteristics'!$C:$C,0)))</f>
        <v>10</v>
      </c>
      <c r="N1987" s="76">
        <f>IF(ISBLANK(INDEX('Policy Characteristics'!H:H,MATCH($C1987,'Policy Characteristics'!$C:$C,0))),"",INDEX('Policy Characteristics'!H:H,MATCH($C1987,'Policy Characteristics'!$C:$C,0)))</f>
        <v>1</v>
      </c>
      <c r="O1987" s="76" t="str">
        <f>IF(ISBLANK(INDEX('Policy Characteristics'!I:I,MATCH($C1987,'Policy Characteristics'!$C:$C,0))),"",INDEX('Policy Characteristics'!I:I,MATCH($C1987,'Policy Characteristics'!$C:$C,0)))</f>
        <v>weight</v>
      </c>
      <c r="P1987" s="76" t="str">
        <f>IF(ISBLANK(INDEX('Policy Characteristics'!J:J,MATCH($C1987,'Policy Characteristics'!$C:$C,0))),"",INDEX('Policy Characteristics'!J:J,MATCH($C1987,'Policy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87" s="76" t="str">
        <f>IF(ISBLANK(INDEX('Policy Characteristics'!K:K,MATCH($C1987,'Policy Characteristics'!$C:$C,0))),"",INDEX('Policy Characteristics'!K:K,MATCH($C1987,'Policy Characteristics'!$C:$C,0)))</f>
        <v>io-model.html</v>
      </c>
      <c r="R1987" s="76"/>
    </row>
    <row r="1988" spans="1:18" x14ac:dyDescent="0.25">
      <c r="A1988" s="76" t="str">
        <f>IF(ISBLANK(INDEX('Policy Characteristics'!A:A,MATCH($C1988,'Policy Characteristics'!$C:$C,0))),"",INDEX('Policy Characteristics'!A:A,MATCH($C1988,'Policy Characteristics'!$C:$C,0)))</f>
        <v>Government Revenue Accounting</v>
      </c>
      <c r="B1988" s="200" t="str">
        <f>IF(ISBLANK(INDEX('Policy Characteristics'!B:B,MATCH($C1988,'Policy Characteristics'!$C:$C,0))),"",INDEX('Policy Characteristics'!B:B,MATCH($C1988,'Policy Characteristics'!$C:$C,0)))</f>
        <v>Battery Production Subsidy</v>
      </c>
      <c r="C1988" s="76" t="str">
        <f t="shared" si="71"/>
        <v>GRA for Battery Production Subsidy</v>
      </c>
      <c r="D1988" t="s">
        <v>1202</v>
      </c>
      <c r="F1988" t="s">
        <v>1206</v>
      </c>
      <c r="H1988" s="15">
        <v>2250</v>
      </c>
      <c r="I1988" s="200" t="str">
        <f t="shared" si="70"/>
        <v>Yes</v>
      </c>
      <c r="J1988" s="202" t="str">
        <f>IF(ISBLANK(INDEX('Policy Characteristics'!D:D,MATCH($C1988,'Policy Characteristics'!$C:$C,0))),"",INDEX('Policy Characteristics'!D:D,MATCH($C1988,'Policy Characteristics'!$C:$C,0)))</f>
        <v/>
      </c>
      <c r="K1988" s="76" t="str">
        <f>IF(ISBLANK(INDEX('Policy Characteristics'!E:E,MATCH($C1988,'Policy Characteristics'!$C:$C,0))),"",INDEX('Policy Characteristics'!E:E,MATCH($C1988,'Policy Characteristics'!$C:$C,0)))</f>
        <v>GRA battery production subsidy</v>
      </c>
      <c r="L1988" s="76">
        <f>IF(ISBLANK(INDEX('Policy Characteristics'!F:F,MATCH($C1988,'Policy Characteristics'!$C:$C,0))),"",INDEX('Policy Characteristics'!F:F,MATCH($C1988,'Policy Characteristics'!$C:$C,0)))</f>
        <v>0</v>
      </c>
      <c r="M1988" s="76">
        <f>IF(ISBLANK(INDEX('Policy Characteristics'!G:G,MATCH($C1988,'Policy Characteristics'!$C:$C,0))),"",INDEX('Policy Characteristics'!G:G,MATCH($C1988,'Policy Characteristics'!$C:$C,0)))</f>
        <v>10</v>
      </c>
      <c r="N1988" s="76">
        <f>IF(ISBLANK(INDEX('Policy Characteristics'!H:H,MATCH($C1988,'Policy Characteristics'!$C:$C,0))),"",INDEX('Policy Characteristics'!H:H,MATCH($C1988,'Policy Characteristics'!$C:$C,0)))</f>
        <v>1</v>
      </c>
      <c r="O1988" s="76" t="str">
        <f>IF(ISBLANK(INDEX('Policy Characteristics'!I:I,MATCH($C1988,'Policy Characteristics'!$C:$C,0))),"",INDEX('Policy Characteristics'!I:I,MATCH($C1988,'Policy Characteristics'!$C:$C,0)))</f>
        <v>weight</v>
      </c>
      <c r="P1988" s="76" t="str">
        <f>IF(ISBLANK(INDEX('Policy Characteristics'!J:J,MATCH($C1988,'Policy Characteristics'!$C:$C,0))),"",INDEX('Policy Characteristics'!J:J,MATCH($C1988,'Policy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88" s="76" t="str">
        <f>IF(ISBLANK(INDEX('Policy Characteristics'!K:K,MATCH($C1988,'Policy Characteristics'!$C:$C,0))),"",INDEX('Policy Characteristics'!K:K,MATCH($C1988,'Policy Characteristics'!$C:$C,0)))</f>
        <v>io-model.html</v>
      </c>
      <c r="R1988" s="76"/>
    </row>
    <row r="1989" spans="1:18" x14ac:dyDescent="0.25">
      <c r="A1989" s="76" t="str">
        <f>IF(ISBLANK(INDEX('Policy Characteristics'!A:A,MATCH($C1989,'Policy Characteristics'!$C:$C,0))),"",INDEX('Policy Characteristics'!A:A,MATCH($C1989,'Policy Characteristics'!$C:$C,0)))</f>
        <v>Government Revenue Accounting</v>
      </c>
      <c r="B1989" s="200" t="str">
        <f>IF(ISBLANK(INDEX('Policy Characteristics'!B:B,MATCH($C1989,'Policy Characteristics'!$C:$C,0))),"",INDEX('Policy Characteristics'!B:B,MATCH($C1989,'Policy Characteristics'!$C:$C,0)))</f>
        <v>Battery Production Subsidy</v>
      </c>
      <c r="C1989" s="76" t="str">
        <f t="shared" si="71"/>
        <v>GRA for Battery Production Subsidy</v>
      </c>
      <c r="D1989" t="s">
        <v>1203</v>
      </c>
      <c r="F1989" t="s">
        <v>1207</v>
      </c>
      <c r="H1989" s="15">
        <v>2251</v>
      </c>
      <c r="I1989" s="200" t="str">
        <f t="shared" si="70"/>
        <v>Yes</v>
      </c>
      <c r="J1989" s="202" t="str">
        <f>IF(ISBLANK(INDEX('Policy Characteristics'!D:D,MATCH($C1989,'Policy Characteristics'!$C:$C,0))),"",INDEX('Policy Characteristics'!D:D,MATCH($C1989,'Policy Characteristics'!$C:$C,0)))</f>
        <v/>
      </c>
      <c r="K1989" s="76" t="str">
        <f>IF(ISBLANK(INDEX('Policy Characteristics'!E:E,MATCH($C1989,'Policy Characteristics'!$C:$C,0))),"",INDEX('Policy Characteristics'!E:E,MATCH($C1989,'Policy Characteristics'!$C:$C,0)))</f>
        <v>GRA battery production subsidy</v>
      </c>
      <c r="L1989" s="76">
        <f>IF(ISBLANK(INDEX('Policy Characteristics'!F:F,MATCH($C1989,'Policy Characteristics'!$C:$C,0))),"",INDEX('Policy Characteristics'!F:F,MATCH($C1989,'Policy Characteristics'!$C:$C,0)))</f>
        <v>0</v>
      </c>
      <c r="M1989" s="76">
        <f>IF(ISBLANK(INDEX('Policy Characteristics'!G:G,MATCH($C1989,'Policy Characteristics'!$C:$C,0))),"",INDEX('Policy Characteristics'!G:G,MATCH($C1989,'Policy Characteristics'!$C:$C,0)))</f>
        <v>10</v>
      </c>
      <c r="N1989" s="76">
        <f>IF(ISBLANK(INDEX('Policy Characteristics'!H:H,MATCH($C1989,'Policy Characteristics'!$C:$C,0))),"",INDEX('Policy Characteristics'!H:H,MATCH($C1989,'Policy Characteristics'!$C:$C,0)))</f>
        <v>1</v>
      </c>
      <c r="O1989" s="76" t="str">
        <f>IF(ISBLANK(INDEX('Policy Characteristics'!I:I,MATCH($C1989,'Policy Characteristics'!$C:$C,0))),"",INDEX('Policy Characteristics'!I:I,MATCH($C1989,'Policy Characteristics'!$C:$C,0)))</f>
        <v>weight</v>
      </c>
      <c r="P1989" s="76" t="str">
        <f>IF(ISBLANK(INDEX('Policy Characteristics'!J:J,MATCH($C1989,'Policy Characteristics'!$C:$C,0))),"",INDEX('Policy Characteristics'!J:J,MATCH($C1989,'Policy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89" s="76" t="str">
        <f>IF(ISBLANK(INDEX('Policy Characteristics'!K:K,MATCH($C1989,'Policy Characteristics'!$C:$C,0))),"",INDEX('Policy Characteristics'!K:K,MATCH($C1989,'Policy Characteristics'!$C:$C,0)))</f>
        <v>io-model.html</v>
      </c>
      <c r="R1989" s="76"/>
    </row>
    <row r="1990" spans="1:18" x14ac:dyDescent="0.25">
      <c r="A1990" s="76" t="str">
        <f>IF(ISBLANK(INDEX('Policy Characteristics'!A:A,MATCH($C1990,'Policy Characteristics'!$C:$C,0))),"",INDEX('Policy Characteristics'!A:A,MATCH($C1990,'Policy Characteristics'!$C:$C,0)))</f>
        <v>Government Revenue Accounting</v>
      </c>
      <c r="B1990" s="200" t="str">
        <f>IF(ISBLANK(INDEX('Policy Characteristics'!B:B,MATCH($C1990,'Policy Characteristics'!$C:$C,0))),"",INDEX('Policy Characteristics'!B:B,MATCH($C1990,'Policy Characteristics'!$C:$C,0)))</f>
        <v>Electricity Generation Subsidy</v>
      </c>
      <c r="C1990" t="s">
        <v>1193</v>
      </c>
      <c r="D1990" t="s">
        <v>1199</v>
      </c>
      <c r="F1990" t="s">
        <v>1204</v>
      </c>
      <c r="H1990" s="15">
        <v>560</v>
      </c>
      <c r="I1990" s="204" t="s">
        <v>43</v>
      </c>
      <c r="J1990" s="202" t="str">
        <f>IF(ISBLANK(INDEX('Policy Characteristics'!D:D,MATCH($C1990,'Policy Characteristics'!$C:$C,0))),"",INDEX('Policy Characteristics'!D:D,MATCH($C1990,'Policy Characteristics'!$C:$C,0)))</f>
        <v/>
      </c>
      <c r="K1990" s="76" t="str">
        <f>IF(ISBLANK(INDEX('Policy Characteristics'!E:E,MATCH($C1990,'Policy Characteristics'!$C:$C,0))),"",INDEX('Policy Characteristics'!E:E,MATCH($C1990,'Policy Characteristics'!$C:$C,0)))</f>
        <v>GRA elec gen subsidy</v>
      </c>
      <c r="L1990" s="76">
        <f>IF(ISBLANK(INDEX('Policy Characteristics'!F:F,MATCH($C1990,'Policy Characteristics'!$C:$C,0))),"",INDEX('Policy Characteristics'!F:F,MATCH($C1990,'Policy Characteristics'!$C:$C,0)))</f>
        <v>0</v>
      </c>
      <c r="M1990" s="76">
        <f>IF(ISBLANK(INDEX('Policy Characteristics'!G:G,MATCH($C1990,'Policy Characteristics'!$C:$C,0))),"",INDEX('Policy Characteristics'!G:G,MATCH($C1990,'Policy Characteristics'!$C:$C,0)))</f>
        <v>10</v>
      </c>
      <c r="N1990" s="76">
        <f>IF(ISBLANK(INDEX('Policy Characteristics'!H:H,MATCH($C1990,'Policy Characteristics'!$C:$C,0))),"",INDEX('Policy Characteristics'!H:H,MATCH($C1990,'Policy Characteristics'!$C:$C,0)))</f>
        <v>1</v>
      </c>
      <c r="O1990" s="76" t="str">
        <f>IF(ISBLANK(INDEX('Policy Characteristics'!I:I,MATCH($C1990,'Policy Characteristics'!$C:$C,0))),"",INDEX('Policy Characteristics'!I:I,MATCH($C1990,'Policy Characteristics'!$C:$C,0)))</f>
        <v>weight</v>
      </c>
      <c r="P1990" s="76" t="str">
        <f>IF(ISBLANK(INDEX('Policy Characteristics'!J:J,MATCH($C1990,'Policy Characteristics'!$C:$C,0))),"",INDEX('Policy Characteristics'!J:J,MATCH($C1990,'Policy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90" s="76" t="str">
        <f>IF(ISBLANK(INDEX('Policy Characteristics'!K:K,MATCH($C1990,'Policy Characteristics'!$C:$C,0))),"",INDEX('Policy Characteristics'!K:K,MATCH($C1990,'Policy Characteristics'!$C:$C,0)))</f>
        <v>io-model.html</v>
      </c>
      <c r="R1990" s="76" t="str">
        <f>IF(ISBLANK(INDEX('Policy Characteristics'!L:L,MATCH($C1990,'Policy Characteristics'!$C:$C,0))),"",INDEX('Policy Characteristics'!L:L,MATCH($C1990,'Policy Characteristics'!$C:$C,0)))</f>
        <v/>
      </c>
    </row>
    <row r="1991" spans="1:18" x14ac:dyDescent="0.25">
      <c r="A1991" s="76" t="str">
        <f>IF(ISBLANK(INDEX('Policy Characteristics'!A:A,MATCH($C1991,'Policy Characteristics'!$C:$C,0))),"",INDEX('Policy Characteristics'!A:A,MATCH($C1991,'Policy Characteristics'!$C:$C,0)))</f>
        <v>Government Revenue Accounting</v>
      </c>
      <c r="B1991" s="200" t="str">
        <f>IF(ISBLANK(INDEX('Policy Characteristics'!B:B,MATCH($C1991,'Policy Characteristics'!$C:$C,0))),"",INDEX('Policy Characteristics'!B:B,MATCH($C1991,'Policy Characteristics'!$C:$C,0)))</f>
        <v>Electricity Generation Subsidy</v>
      </c>
      <c r="C1991" s="76" t="str">
        <f t="shared" ref="C1991:C1994" si="72">C$1990</f>
        <v>GRA for Electricity Generation Subsidies</v>
      </c>
      <c r="D1991" t="s">
        <v>1200</v>
      </c>
      <c r="F1991" t="s">
        <v>1215</v>
      </c>
      <c r="H1991" s="15">
        <v>561</v>
      </c>
      <c r="I1991" s="200" t="str">
        <f t="shared" ref="I1991:I1994" si="73">I$1990</f>
        <v>Yes</v>
      </c>
      <c r="J1991" s="202" t="str">
        <f>IF(ISBLANK(INDEX('Policy Characteristics'!D:D,MATCH($C1991,'Policy Characteristics'!$C:$C,0))),"",INDEX('Policy Characteristics'!D:D,MATCH($C1991,'Policy Characteristics'!$C:$C,0)))</f>
        <v/>
      </c>
      <c r="K1991" s="76" t="str">
        <f>IF(ISBLANK(INDEX('Policy Characteristics'!E:E,MATCH($C1991,'Policy Characteristics'!$C:$C,0))),"",INDEX('Policy Characteristics'!E:E,MATCH($C1991,'Policy Characteristics'!$C:$C,0)))</f>
        <v>GRA elec gen subsidy</v>
      </c>
      <c r="L1991" s="76">
        <f>IF(ISBLANK(INDEX('Policy Characteristics'!F:F,MATCH($C1991,'Policy Characteristics'!$C:$C,0))),"",INDEX('Policy Characteristics'!F:F,MATCH($C1991,'Policy Characteristics'!$C:$C,0)))</f>
        <v>0</v>
      </c>
      <c r="M1991" s="76">
        <f>IF(ISBLANK(INDEX('Policy Characteristics'!G:G,MATCH($C1991,'Policy Characteristics'!$C:$C,0))),"",INDEX('Policy Characteristics'!G:G,MATCH($C1991,'Policy Characteristics'!$C:$C,0)))</f>
        <v>10</v>
      </c>
      <c r="N1991" s="76">
        <f>IF(ISBLANK(INDEX('Policy Characteristics'!H:H,MATCH($C1991,'Policy Characteristics'!$C:$C,0))),"",INDEX('Policy Characteristics'!H:H,MATCH($C1991,'Policy Characteristics'!$C:$C,0)))</f>
        <v>1</v>
      </c>
      <c r="O1991" s="76" t="str">
        <f>IF(ISBLANK(INDEX('Policy Characteristics'!I:I,MATCH($C1991,'Policy Characteristics'!$C:$C,0))),"",INDEX('Policy Characteristics'!I:I,MATCH($C1991,'Policy Characteristics'!$C:$C,0)))</f>
        <v>weight</v>
      </c>
      <c r="P1991" s="76" t="str">
        <f>IF(ISBLANK(INDEX('Policy Characteristics'!J:J,MATCH($C1991,'Policy Characteristics'!$C:$C,0))),"",INDEX('Policy Characteristics'!J:J,MATCH($C1991,'Policy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91" s="76" t="str">
        <f>IF(ISBLANK(INDEX('Policy Characteristics'!K:K,MATCH($C1991,'Policy Characteristics'!$C:$C,0))),"",INDEX('Policy Characteristics'!K:K,MATCH($C1991,'Policy Characteristics'!$C:$C,0)))</f>
        <v>io-model.html</v>
      </c>
      <c r="R1991" s="76" t="str">
        <f>IF(ISBLANK(INDEX('Policy Characteristics'!L:L,MATCH($C1991,'Policy Characteristics'!$C:$C,0))),"",INDEX('Policy Characteristics'!L:L,MATCH($C1991,'Policy Characteristics'!$C:$C,0)))</f>
        <v/>
      </c>
    </row>
    <row r="1992" spans="1:18" x14ac:dyDescent="0.25">
      <c r="A1992" s="76" t="str">
        <f>IF(ISBLANK(INDEX('Policy Characteristics'!A:A,MATCH($C1992,'Policy Characteristics'!$C:$C,0))),"",INDEX('Policy Characteristics'!A:A,MATCH($C1992,'Policy Characteristics'!$C:$C,0)))</f>
        <v>Government Revenue Accounting</v>
      </c>
      <c r="B1992" s="200" t="str">
        <f>IF(ISBLANK(INDEX('Policy Characteristics'!B:B,MATCH($C1992,'Policy Characteristics'!$C:$C,0))),"",INDEX('Policy Characteristics'!B:B,MATCH($C1992,'Policy Characteristics'!$C:$C,0)))</f>
        <v>Electricity Generation Subsidy</v>
      </c>
      <c r="C1992" s="76" t="str">
        <f t="shared" si="72"/>
        <v>GRA for Electricity Generation Subsidies</v>
      </c>
      <c r="D1992" t="s">
        <v>1201</v>
      </c>
      <c r="F1992" t="s">
        <v>1205</v>
      </c>
      <c r="H1992" s="15">
        <v>562</v>
      </c>
      <c r="I1992" s="200" t="str">
        <f t="shared" si="73"/>
        <v>Yes</v>
      </c>
      <c r="J1992" s="202" t="str">
        <f>IF(ISBLANK(INDEX('Policy Characteristics'!D:D,MATCH($C1992,'Policy Characteristics'!$C:$C,0))),"",INDEX('Policy Characteristics'!D:D,MATCH($C1992,'Policy Characteristics'!$C:$C,0)))</f>
        <v/>
      </c>
      <c r="K1992" s="76" t="str">
        <f>IF(ISBLANK(INDEX('Policy Characteristics'!E:E,MATCH($C1992,'Policy Characteristics'!$C:$C,0))),"",INDEX('Policy Characteristics'!E:E,MATCH($C1992,'Policy Characteristics'!$C:$C,0)))</f>
        <v>GRA elec gen subsidy</v>
      </c>
      <c r="L1992" s="76">
        <f>IF(ISBLANK(INDEX('Policy Characteristics'!F:F,MATCH($C1992,'Policy Characteristics'!$C:$C,0))),"",INDEX('Policy Characteristics'!F:F,MATCH($C1992,'Policy Characteristics'!$C:$C,0)))</f>
        <v>0</v>
      </c>
      <c r="M1992" s="76">
        <f>IF(ISBLANK(INDEX('Policy Characteristics'!G:G,MATCH($C1992,'Policy Characteristics'!$C:$C,0))),"",INDEX('Policy Characteristics'!G:G,MATCH($C1992,'Policy Characteristics'!$C:$C,0)))</f>
        <v>10</v>
      </c>
      <c r="N1992" s="76">
        <f>IF(ISBLANK(INDEX('Policy Characteristics'!H:H,MATCH($C1992,'Policy Characteristics'!$C:$C,0))),"",INDEX('Policy Characteristics'!H:H,MATCH($C1992,'Policy Characteristics'!$C:$C,0)))</f>
        <v>1</v>
      </c>
      <c r="O1992" s="76" t="str">
        <f>IF(ISBLANK(INDEX('Policy Characteristics'!I:I,MATCH($C1992,'Policy Characteristics'!$C:$C,0))),"",INDEX('Policy Characteristics'!I:I,MATCH($C1992,'Policy Characteristics'!$C:$C,0)))</f>
        <v>weight</v>
      </c>
      <c r="P1992" s="76" t="str">
        <f>IF(ISBLANK(INDEX('Policy Characteristics'!J:J,MATCH($C1992,'Policy Characteristics'!$C:$C,0))),"",INDEX('Policy Characteristics'!J:J,MATCH($C1992,'Policy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92" s="76" t="str">
        <f>IF(ISBLANK(INDEX('Policy Characteristics'!K:K,MATCH($C1992,'Policy Characteristics'!$C:$C,0))),"",INDEX('Policy Characteristics'!K:K,MATCH($C1992,'Policy Characteristics'!$C:$C,0)))</f>
        <v>io-model.html</v>
      </c>
      <c r="R1992" s="76" t="str">
        <f>IF(ISBLANK(INDEX('Policy Characteristics'!L:L,MATCH($C1992,'Policy Characteristics'!$C:$C,0))),"",INDEX('Policy Characteristics'!L:L,MATCH($C1992,'Policy Characteristics'!$C:$C,0)))</f>
        <v/>
      </c>
    </row>
    <row r="1993" spans="1:18" x14ac:dyDescent="0.25">
      <c r="A1993" s="76" t="str">
        <f>IF(ISBLANK(INDEX('Policy Characteristics'!A:A,MATCH($C1993,'Policy Characteristics'!$C:$C,0))),"",INDEX('Policy Characteristics'!A:A,MATCH($C1993,'Policy Characteristics'!$C:$C,0)))</f>
        <v>Government Revenue Accounting</v>
      </c>
      <c r="B1993" s="200" t="str">
        <f>IF(ISBLANK(INDEX('Policy Characteristics'!B:B,MATCH($C1993,'Policy Characteristics'!$C:$C,0))),"",INDEX('Policy Characteristics'!B:B,MATCH($C1993,'Policy Characteristics'!$C:$C,0)))</f>
        <v>Electricity Generation Subsidy</v>
      </c>
      <c r="C1993" s="76" t="str">
        <f t="shared" si="72"/>
        <v>GRA for Electricity Generation Subsidies</v>
      </c>
      <c r="D1993" t="s">
        <v>1202</v>
      </c>
      <c r="F1993" t="s">
        <v>1206</v>
      </c>
      <c r="H1993" s="15">
        <v>563</v>
      </c>
      <c r="I1993" s="200" t="str">
        <f t="shared" si="73"/>
        <v>Yes</v>
      </c>
      <c r="J1993" s="202" t="str">
        <f>IF(ISBLANK(INDEX('Policy Characteristics'!D:D,MATCH($C1993,'Policy Characteristics'!$C:$C,0))),"",INDEX('Policy Characteristics'!D:D,MATCH($C1993,'Policy Characteristics'!$C:$C,0)))</f>
        <v/>
      </c>
      <c r="K1993" s="76" t="str">
        <f>IF(ISBLANK(INDEX('Policy Characteristics'!E:E,MATCH($C1993,'Policy Characteristics'!$C:$C,0))),"",INDEX('Policy Characteristics'!E:E,MATCH($C1993,'Policy Characteristics'!$C:$C,0)))</f>
        <v>GRA elec gen subsidy</v>
      </c>
      <c r="L1993" s="76">
        <f>IF(ISBLANK(INDEX('Policy Characteristics'!F:F,MATCH($C1993,'Policy Characteristics'!$C:$C,0))),"",INDEX('Policy Characteristics'!F:F,MATCH($C1993,'Policy Characteristics'!$C:$C,0)))</f>
        <v>0</v>
      </c>
      <c r="M1993" s="76">
        <f>IF(ISBLANK(INDEX('Policy Characteristics'!G:G,MATCH($C1993,'Policy Characteristics'!$C:$C,0))),"",INDEX('Policy Characteristics'!G:G,MATCH($C1993,'Policy Characteristics'!$C:$C,0)))</f>
        <v>10</v>
      </c>
      <c r="N1993" s="76">
        <f>IF(ISBLANK(INDEX('Policy Characteristics'!H:H,MATCH($C1993,'Policy Characteristics'!$C:$C,0))),"",INDEX('Policy Characteristics'!H:H,MATCH($C1993,'Policy Characteristics'!$C:$C,0)))</f>
        <v>1</v>
      </c>
      <c r="O1993" s="76" t="str">
        <f>IF(ISBLANK(INDEX('Policy Characteristics'!I:I,MATCH($C1993,'Policy Characteristics'!$C:$C,0))),"",INDEX('Policy Characteristics'!I:I,MATCH($C1993,'Policy Characteristics'!$C:$C,0)))</f>
        <v>weight</v>
      </c>
      <c r="P1993" s="76" t="str">
        <f>IF(ISBLANK(INDEX('Policy Characteristics'!J:J,MATCH($C1993,'Policy Characteristics'!$C:$C,0))),"",INDEX('Policy Characteristics'!J:J,MATCH($C1993,'Policy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93" s="76" t="str">
        <f>IF(ISBLANK(INDEX('Policy Characteristics'!K:K,MATCH($C1993,'Policy Characteristics'!$C:$C,0))),"",INDEX('Policy Characteristics'!K:K,MATCH($C1993,'Policy Characteristics'!$C:$C,0)))</f>
        <v>io-model.html</v>
      </c>
      <c r="R1993" s="76" t="str">
        <f>IF(ISBLANK(INDEX('Policy Characteristics'!L:L,MATCH($C1993,'Policy Characteristics'!$C:$C,0))),"",INDEX('Policy Characteristics'!L:L,MATCH($C1993,'Policy Characteristics'!$C:$C,0)))</f>
        <v/>
      </c>
    </row>
    <row r="1994" spans="1:18" x14ac:dyDescent="0.25">
      <c r="A1994" s="76" t="str">
        <f>IF(ISBLANK(INDEX('Policy Characteristics'!A:A,MATCH($C1994,'Policy Characteristics'!$C:$C,0))),"",INDEX('Policy Characteristics'!A:A,MATCH($C1994,'Policy Characteristics'!$C:$C,0)))</f>
        <v>Government Revenue Accounting</v>
      </c>
      <c r="B1994" s="200" t="str">
        <f>IF(ISBLANK(INDEX('Policy Characteristics'!B:B,MATCH($C1994,'Policy Characteristics'!$C:$C,0))),"",INDEX('Policy Characteristics'!B:B,MATCH($C1994,'Policy Characteristics'!$C:$C,0)))</f>
        <v>Electricity Generation Subsidy</v>
      </c>
      <c r="C1994" s="76" t="str">
        <f t="shared" si="72"/>
        <v>GRA for Electricity Generation Subsidies</v>
      </c>
      <c r="D1994" t="s">
        <v>1203</v>
      </c>
      <c r="F1994" t="s">
        <v>1207</v>
      </c>
      <c r="H1994" s="15">
        <v>564</v>
      </c>
      <c r="I1994" s="200" t="str">
        <f t="shared" si="73"/>
        <v>Yes</v>
      </c>
      <c r="J1994" s="202" t="str">
        <f>IF(ISBLANK(INDEX('Policy Characteristics'!D:D,MATCH($C1994,'Policy Characteristics'!$C:$C,0))),"",INDEX('Policy Characteristics'!D:D,MATCH($C1994,'Policy Characteristics'!$C:$C,0)))</f>
        <v/>
      </c>
      <c r="K1994" s="76" t="str">
        <f>IF(ISBLANK(INDEX('Policy Characteristics'!E:E,MATCH($C1994,'Policy Characteristics'!$C:$C,0))),"",INDEX('Policy Characteristics'!E:E,MATCH($C1994,'Policy Characteristics'!$C:$C,0)))</f>
        <v>GRA elec gen subsidy</v>
      </c>
      <c r="L1994" s="76">
        <f>IF(ISBLANK(INDEX('Policy Characteristics'!F:F,MATCH($C1994,'Policy Characteristics'!$C:$C,0))),"",INDEX('Policy Characteristics'!F:F,MATCH($C1994,'Policy Characteristics'!$C:$C,0)))</f>
        <v>0</v>
      </c>
      <c r="M1994" s="76">
        <f>IF(ISBLANK(INDEX('Policy Characteristics'!G:G,MATCH($C1994,'Policy Characteristics'!$C:$C,0))),"",INDEX('Policy Characteristics'!G:G,MATCH($C1994,'Policy Characteristics'!$C:$C,0)))</f>
        <v>10</v>
      </c>
      <c r="N1994" s="76">
        <f>IF(ISBLANK(INDEX('Policy Characteristics'!H:H,MATCH($C1994,'Policy Characteristics'!$C:$C,0))),"",INDEX('Policy Characteristics'!H:H,MATCH($C1994,'Policy Characteristics'!$C:$C,0)))</f>
        <v>1</v>
      </c>
      <c r="O1994" s="76" t="str">
        <f>IF(ISBLANK(INDEX('Policy Characteristics'!I:I,MATCH($C1994,'Policy Characteristics'!$C:$C,0))),"",INDEX('Policy Characteristics'!I:I,MATCH($C1994,'Policy Characteristics'!$C:$C,0)))</f>
        <v>weight</v>
      </c>
      <c r="P1994" s="76" t="str">
        <f>IF(ISBLANK(INDEX('Policy Characteristics'!J:J,MATCH($C1994,'Policy Characteristics'!$C:$C,0))),"",INDEX('Policy Characteristics'!J:J,MATCH($C1994,'Policy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94" s="76" t="str">
        <f>IF(ISBLANK(INDEX('Policy Characteristics'!K:K,MATCH($C1994,'Policy Characteristics'!$C:$C,0))),"",INDEX('Policy Characteristics'!K:K,MATCH($C1994,'Policy Characteristics'!$C:$C,0)))</f>
        <v>io-model.html</v>
      </c>
      <c r="R1994" s="76" t="str">
        <f>IF(ISBLANK(INDEX('Policy Characteristics'!L:L,MATCH($C1994,'Policy Characteristics'!$C:$C,0))),"",INDEX('Policy Characteristics'!L:L,MATCH($C1994,'Policy Characteristics'!$C:$C,0)))</f>
        <v/>
      </c>
    </row>
    <row r="1995" spans="1:18" x14ac:dyDescent="0.25">
      <c r="A1995" s="76" t="str">
        <f>IF(ISBLANK(INDEX('Policy Characteristics'!A:A,MATCH($C1995,'Policy Characteristics'!$C:$C,0))),"",INDEX('Policy Characteristics'!A:A,MATCH($C1995,'Policy Characteristics'!$C:$C,0)))</f>
        <v>Government Revenue Accounting</v>
      </c>
      <c r="B1995" s="200" t="str">
        <f>IF(ISBLANK(INDEX('Policy Characteristics'!B:B,MATCH($C1995,'Policy Characteristics'!$C:$C,0))),"",INDEX('Policy Characteristics'!B:B,MATCH($C1995,'Policy Characteristics'!$C:$C,0)))</f>
        <v>Electricity Capacity Construction Subsidy</v>
      </c>
      <c r="C1995" t="s">
        <v>1194</v>
      </c>
      <c r="D1995" t="s">
        <v>1199</v>
      </c>
      <c r="F1995" t="s">
        <v>1204</v>
      </c>
      <c r="H1995" s="15">
        <v>565</v>
      </c>
      <c r="I1995" s="204" t="s">
        <v>43</v>
      </c>
      <c r="J1995" s="202" t="str">
        <f>IF(ISBLANK(INDEX('Policy Characteristics'!D:D,MATCH($C1995,'Policy Characteristics'!$C:$C,0))),"",INDEX('Policy Characteristics'!D:D,MATCH($C1995,'Policy Characteristics'!$C:$C,0)))</f>
        <v/>
      </c>
      <c r="K1995" s="76" t="str">
        <f>IF(ISBLANK(INDEX('Policy Characteristics'!E:E,MATCH($C1995,'Policy Characteristics'!$C:$C,0))),"",INDEX('Policy Characteristics'!E:E,MATCH($C1995,'Policy Characteristics'!$C:$C,0)))</f>
        <v>GRA elec cap const subsidy</v>
      </c>
      <c r="L1995" s="76">
        <f>IF(ISBLANK(INDEX('Policy Characteristics'!F:F,MATCH($C1995,'Policy Characteristics'!$C:$C,0))),"",INDEX('Policy Characteristics'!F:F,MATCH($C1995,'Policy Characteristics'!$C:$C,0)))</f>
        <v>0</v>
      </c>
      <c r="M1995" s="76">
        <f>IF(ISBLANK(INDEX('Policy Characteristics'!G:G,MATCH($C1995,'Policy Characteristics'!$C:$C,0))),"",INDEX('Policy Characteristics'!G:G,MATCH($C1995,'Policy Characteristics'!$C:$C,0)))</f>
        <v>10</v>
      </c>
      <c r="N1995" s="76">
        <f>IF(ISBLANK(INDEX('Policy Characteristics'!H:H,MATCH($C1995,'Policy Characteristics'!$C:$C,0))),"",INDEX('Policy Characteristics'!H:H,MATCH($C1995,'Policy Characteristics'!$C:$C,0)))</f>
        <v>1</v>
      </c>
      <c r="O1995" s="76" t="str">
        <f>IF(ISBLANK(INDEX('Policy Characteristics'!I:I,MATCH($C1995,'Policy Characteristics'!$C:$C,0))),"",INDEX('Policy Characteristics'!I:I,MATCH($C1995,'Policy Characteristics'!$C:$C,0)))</f>
        <v>weight</v>
      </c>
      <c r="P1995" s="76" t="str">
        <f>IF(ISBLANK(INDEX('Policy Characteristics'!J:J,MATCH($C1995,'Policy Characteristics'!$C:$C,0))),"",INDEX('Policy Characteristics'!J:J,MATCH($C1995,'Policy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95" s="76" t="str">
        <f>IF(ISBLANK(INDEX('Policy Characteristics'!K:K,MATCH($C1995,'Policy Characteristics'!$C:$C,0))),"",INDEX('Policy Characteristics'!K:K,MATCH($C1995,'Policy Characteristics'!$C:$C,0)))</f>
        <v>io-model.html</v>
      </c>
      <c r="R1995" s="76" t="str">
        <f>IF(ISBLANK(INDEX('Policy Characteristics'!L:L,MATCH($C1995,'Policy Characteristics'!$C:$C,0))),"",INDEX('Policy Characteristics'!L:L,MATCH($C1995,'Policy Characteristics'!$C:$C,0)))</f>
        <v/>
      </c>
    </row>
    <row r="1996" spans="1:18" x14ac:dyDescent="0.25">
      <c r="A1996" s="76" t="str">
        <f>IF(ISBLANK(INDEX('Policy Characteristics'!A:A,MATCH($C1996,'Policy Characteristics'!$C:$C,0))),"",INDEX('Policy Characteristics'!A:A,MATCH($C1996,'Policy Characteristics'!$C:$C,0)))</f>
        <v>Government Revenue Accounting</v>
      </c>
      <c r="B1996" s="200" t="str">
        <f>IF(ISBLANK(INDEX('Policy Characteristics'!B:B,MATCH($C1996,'Policy Characteristics'!$C:$C,0))),"",INDEX('Policy Characteristics'!B:B,MATCH($C1996,'Policy Characteristics'!$C:$C,0)))</f>
        <v>Electricity Capacity Construction Subsidy</v>
      </c>
      <c r="C1996" s="76" t="str">
        <f t="shared" ref="C1996:C1999" si="74">C$1995</f>
        <v>GRA for Electricity Capacity Construction Subsidies</v>
      </c>
      <c r="D1996" t="s">
        <v>1200</v>
      </c>
      <c r="F1996" t="s">
        <v>1215</v>
      </c>
      <c r="H1996" s="15">
        <v>566</v>
      </c>
      <c r="I1996" s="200" t="str">
        <f t="shared" ref="I1996:I1999" si="75">I$1995</f>
        <v>Yes</v>
      </c>
      <c r="J1996" s="202" t="str">
        <f>IF(ISBLANK(INDEX('Policy Characteristics'!D:D,MATCH($C1996,'Policy Characteristics'!$C:$C,0))),"",INDEX('Policy Characteristics'!D:D,MATCH($C1996,'Policy Characteristics'!$C:$C,0)))</f>
        <v/>
      </c>
      <c r="K1996" s="76" t="str">
        <f>IF(ISBLANK(INDEX('Policy Characteristics'!E:E,MATCH($C1996,'Policy Characteristics'!$C:$C,0))),"",INDEX('Policy Characteristics'!E:E,MATCH($C1996,'Policy Characteristics'!$C:$C,0)))</f>
        <v>GRA elec cap const subsidy</v>
      </c>
      <c r="L1996" s="76">
        <f>IF(ISBLANK(INDEX('Policy Characteristics'!F:F,MATCH($C1996,'Policy Characteristics'!$C:$C,0))),"",INDEX('Policy Characteristics'!F:F,MATCH($C1996,'Policy Characteristics'!$C:$C,0)))</f>
        <v>0</v>
      </c>
      <c r="M1996" s="76">
        <f>IF(ISBLANK(INDEX('Policy Characteristics'!G:G,MATCH($C1996,'Policy Characteristics'!$C:$C,0))),"",INDEX('Policy Characteristics'!G:G,MATCH($C1996,'Policy Characteristics'!$C:$C,0)))</f>
        <v>10</v>
      </c>
      <c r="N1996" s="76">
        <f>IF(ISBLANK(INDEX('Policy Characteristics'!H:H,MATCH($C1996,'Policy Characteristics'!$C:$C,0))),"",INDEX('Policy Characteristics'!H:H,MATCH($C1996,'Policy Characteristics'!$C:$C,0)))</f>
        <v>1</v>
      </c>
      <c r="O1996" s="76" t="str">
        <f>IF(ISBLANK(INDEX('Policy Characteristics'!I:I,MATCH($C1996,'Policy Characteristics'!$C:$C,0))),"",INDEX('Policy Characteristics'!I:I,MATCH($C1996,'Policy Characteristics'!$C:$C,0)))</f>
        <v>weight</v>
      </c>
      <c r="P1996" s="76" t="str">
        <f>IF(ISBLANK(INDEX('Policy Characteristics'!J:J,MATCH($C1996,'Policy Characteristics'!$C:$C,0))),"",INDEX('Policy Characteristics'!J:J,MATCH($C1996,'Policy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96" s="76" t="str">
        <f>IF(ISBLANK(INDEX('Policy Characteristics'!K:K,MATCH($C1996,'Policy Characteristics'!$C:$C,0))),"",INDEX('Policy Characteristics'!K:K,MATCH($C1996,'Policy Characteristics'!$C:$C,0)))</f>
        <v>io-model.html</v>
      </c>
      <c r="R1996" s="76" t="str">
        <f>IF(ISBLANK(INDEX('Policy Characteristics'!L:L,MATCH($C1996,'Policy Characteristics'!$C:$C,0))),"",INDEX('Policy Characteristics'!L:L,MATCH($C1996,'Policy Characteristics'!$C:$C,0)))</f>
        <v/>
      </c>
    </row>
    <row r="1997" spans="1:18" x14ac:dyDescent="0.25">
      <c r="A1997" s="76" t="str">
        <f>IF(ISBLANK(INDEX('Policy Characteristics'!A:A,MATCH($C1997,'Policy Characteristics'!$C:$C,0))),"",INDEX('Policy Characteristics'!A:A,MATCH($C1997,'Policy Characteristics'!$C:$C,0)))</f>
        <v>Government Revenue Accounting</v>
      </c>
      <c r="B1997" s="200" t="str">
        <f>IF(ISBLANK(INDEX('Policy Characteristics'!B:B,MATCH($C1997,'Policy Characteristics'!$C:$C,0))),"",INDEX('Policy Characteristics'!B:B,MATCH($C1997,'Policy Characteristics'!$C:$C,0)))</f>
        <v>Electricity Capacity Construction Subsidy</v>
      </c>
      <c r="C1997" s="76" t="str">
        <f t="shared" si="74"/>
        <v>GRA for Electricity Capacity Construction Subsidies</v>
      </c>
      <c r="D1997" t="s">
        <v>1201</v>
      </c>
      <c r="F1997" t="s">
        <v>1205</v>
      </c>
      <c r="H1997" s="15">
        <v>567</v>
      </c>
      <c r="I1997" s="200" t="str">
        <f t="shared" si="75"/>
        <v>Yes</v>
      </c>
      <c r="J1997" s="202" t="str">
        <f>IF(ISBLANK(INDEX('Policy Characteristics'!D:D,MATCH($C1997,'Policy Characteristics'!$C:$C,0))),"",INDEX('Policy Characteristics'!D:D,MATCH($C1997,'Policy Characteristics'!$C:$C,0)))</f>
        <v/>
      </c>
      <c r="K1997" s="76" t="str">
        <f>IF(ISBLANK(INDEX('Policy Characteristics'!E:E,MATCH($C1997,'Policy Characteristics'!$C:$C,0))),"",INDEX('Policy Characteristics'!E:E,MATCH($C1997,'Policy Characteristics'!$C:$C,0)))</f>
        <v>GRA elec cap const subsidy</v>
      </c>
      <c r="L1997" s="76">
        <f>IF(ISBLANK(INDEX('Policy Characteristics'!F:F,MATCH($C1997,'Policy Characteristics'!$C:$C,0))),"",INDEX('Policy Characteristics'!F:F,MATCH($C1997,'Policy Characteristics'!$C:$C,0)))</f>
        <v>0</v>
      </c>
      <c r="M1997" s="76">
        <f>IF(ISBLANK(INDEX('Policy Characteristics'!G:G,MATCH($C1997,'Policy Characteristics'!$C:$C,0))),"",INDEX('Policy Characteristics'!G:G,MATCH($C1997,'Policy Characteristics'!$C:$C,0)))</f>
        <v>10</v>
      </c>
      <c r="N1997" s="76">
        <f>IF(ISBLANK(INDEX('Policy Characteristics'!H:H,MATCH($C1997,'Policy Characteristics'!$C:$C,0))),"",INDEX('Policy Characteristics'!H:H,MATCH($C1997,'Policy Characteristics'!$C:$C,0)))</f>
        <v>1</v>
      </c>
      <c r="O1997" s="76" t="str">
        <f>IF(ISBLANK(INDEX('Policy Characteristics'!I:I,MATCH($C1997,'Policy Characteristics'!$C:$C,0))),"",INDEX('Policy Characteristics'!I:I,MATCH($C1997,'Policy Characteristics'!$C:$C,0)))</f>
        <v>weight</v>
      </c>
      <c r="P1997" s="76" t="str">
        <f>IF(ISBLANK(INDEX('Policy Characteristics'!J:J,MATCH($C1997,'Policy Characteristics'!$C:$C,0))),"",INDEX('Policy Characteristics'!J:J,MATCH($C1997,'Policy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97" s="76" t="str">
        <f>IF(ISBLANK(INDEX('Policy Characteristics'!K:K,MATCH($C1997,'Policy Characteristics'!$C:$C,0))),"",INDEX('Policy Characteristics'!K:K,MATCH($C1997,'Policy Characteristics'!$C:$C,0)))</f>
        <v>io-model.html</v>
      </c>
      <c r="R1997" s="76" t="str">
        <f>IF(ISBLANK(INDEX('Policy Characteristics'!L:L,MATCH($C1997,'Policy Characteristics'!$C:$C,0))),"",INDEX('Policy Characteristics'!L:L,MATCH($C1997,'Policy Characteristics'!$C:$C,0)))</f>
        <v/>
      </c>
    </row>
    <row r="1998" spans="1:18" x14ac:dyDescent="0.25">
      <c r="A1998" s="76" t="str">
        <f>IF(ISBLANK(INDEX('Policy Characteristics'!A:A,MATCH($C1998,'Policy Characteristics'!$C:$C,0))),"",INDEX('Policy Characteristics'!A:A,MATCH($C1998,'Policy Characteristics'!$C:$C,0)))</f>
        <v>Government Revenue Accounting</v>
      </c>
      <c r="B1998" s="200" t="str">
        <f>IF(ISBLANK(INDEX('Policy Characteristics'!B:B,MATCH($C1998,'Policy Characteristics'!$C:$C,0))),"",INDEX('Policy Characteristics'!B:B,MATCH($C1998,'Policy Characteristics'!$C:$C,0)))</f>
        <v>Electricity Capacity Construction Subsidy</v>
      </c>
      <c r="C1998" s="76" t="str">
        <f t="shared" si="74"/>
        <v>GRA for Electricity Capacity Construction Subsidies</v>
      </c>
      <c r="D1998" t="s">
        <v>1202</v>
      </c>
      <c r="F1998" t="s">
        <v>1206</v>
      </c>
      <c r="H1998" s="15">
        <v>568</v>
      </c>
      <c r="I1998" s="200" t="str">
        <f t="shared" si="75"/>
        <v>Yes</v>
      </c>
      <c r="J1998" s="202" t="str">
        <f>IF(ISBLANK(INDEX('Policy Characteristics'!D:D,MATCH($C1998,'Policy Characteristics'!$C:$C,0))),"",INDEX('Policy Characteristics'!D:D,MATCH($C1998,'Policy Characteristics'!$C:$C,0)))</f>
        <v/>
      </c>
      <c r="K1998" s="76" t="str">
        <f>IF(ISBLANK(INDEX('Policy Characteristics'!E:E,MATCH($C1998,'Policy Characteristics'!$C:$C,0))),"",INDEX('Policy Characteristics'!E:E,MATCH($C1998,'Policy Characteristics'!$C:$C,0)))</f>
        <v>GRA elec cap const subsidy</v>
      </c>
      <c r="L1998" s="76">
        <f>IF(ISBLANK(INDEX('Policy Characteristics'!F:F,MATCH($C1998,'Policy Characteristics'!$C:$C,0))),"",INDEX('Policy Characteristics'!F:F,MATCH($C1998,'Policy Characteristics'!$C:$C,0)))</f>
        <v>0</v>
      </c>
      <c r="M1998" s="76">
        <f>IF(ISBLANK(INDEX('Policy Characteristics'!G:G,MATCH($C1998,'Policy Characteristics'!$C:$C,0))),"",INDEX('Policy Characteristics'!G:G,MATCH($C1998,'Policy Characteristics'!$C:$C,0)))</f>
        <v>10</v>
      </c>
      <c r="N1998" s="76">
        <f>IF(ISBLANK(INDEX('Policy Characteristics'!H:H,MATCH($C1998,'Policy Characteristics'!$C:$C,0))),"",INDEX('Policy Characteristics'!H:H,MATCH($C1998,'Policy Characteristics'!$C:$C,0)))</f>
        <v>1</v>
      </c>
      <c r="O1998" s="76" t="str">
        <f>IF(ISBLANK(INDEX('Policy Characteristics'!I:I,MATCH($C1998,'Policy Characteristics'!$C:$C,0))),"",INDEX('Policy Characteristics'!I:I,MATCH($C1998,'Policy Characteristics'!$C:$C,0)))</f>
        <v>weight</v>
      </c>
      <c r="P1998" s="76" t="str">
        <f>IF(ISBLANK(INDEX('Policy Characteristics'!J:J,MATCH($C1998,'Policy Characteristics'!$C:$C,0))),"",INDEX('Policy Characteristics'!J:J,MATCH($C1998,'Policy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98" s="76" t="str">
        <f>IF(ISBLANK(INDEX('Policy Characteristics'!K:K,MATCH($C1998,'Policy Characteristics'!$C:$C,0))),"",INDEX('Policy Characteristics'!K:K,MATCH($C1998,'Policy Characteristics'!$C:$C,0)))</f>
        <v>io-model.html</v>
      </c>
      <c r="R1998" s="76" t="str">
        <f>IF(ISBLANK(INDEX('Policy Characteristics'!L:L,MATCH($C1998,'Policy Characteristics'!$C:$C,0))),"",INDEX('Policy Characteristics'!L:L,MATCH($C1998,'Policy Characteristics'!$C:$C,0)))</f>
        <v/>
      </c>
    </row>
    <row r="1999" spans="1:18" x14ac:dyDescent="0.25">
      <c r="A1999" s="76" t="str">
        <f>IF(ISBLANK(INDEX('Policy Characteristics'!A:A,MATCH($C1999,'Policy Characteristics'!$C:$C,0))),"",INDEX('Policy Characteristics'!A:A,MATCH($C1999,'Policy Characteristics'!$C:$C,0)))</f>
        <v>Government Revenue Accounting</v>
      </c>
      <c r="B1999" s="200" t="str">
        <f>IF(ISBLANK(INDEX('Policy Characteristics'!B:B,MATCH($C1999,'Policy Characteristics'!$C:$C,0))),"",INDEX('Policy Characteristics'!B:B,MATCH($C1999,'Policy Characteristics'!$C:$C,0)))</f>
        <v>Electricity Capacity Construction Subsidy</v>
      </c>
      <c r="C1999" s="76" t="str">
        <f t="shared" si="74"/>
        <v>GRA for Electricity Capacity Construction Subsidies</v>
      </c>
      <c r="D1999" t="s">
        <v>1203</v>
      </c>
      <c r="F1999" t="s">
        <v>1207</v>
      </c>
      <c r="H1999" s="15">
        <v>569</v>
      </c>
      <c r="I1999" s="200" t="str">
        <f t="shared" si="75"/>
        <v>Yes</v>
      </c>
      <c r="J1999" s="202" t="str">
        <f>IF(ISBLANK(INDEX('Policy Characteristics'!D:D,MATCH($C1999,'Policy Characteristics'!$C:$C,0))),"",INDEX('Policy Characteristics'!D:D,MATCH($C1999,'Policy Characteristics'!$C:$C,0)))</f>
        <v/>
      </c>
      <c r="K1999" s="76" t="str">
        <f>IF(ISBLANK(INDEX('Policy Characteristics'!E:E,MATCH($C1999,'Policy Characteristics'!$C:$C,0))),"",INDEX('Policy Characteristics'!E:E,MATCH($C1999,'Policy Characteristics'!$C:$C,0)))</f>
        <v>GRA elec cap const subsidy</v>
      </c>
      <c r="L1999" s="76">
        <f>IF(ISBLANK(INDEX('Policy Characteristics'!F:F,MATCH($C1999,'Policy Characteristics'!$C:$C,0))),"",INDEX('Policy Characteristics'!F:F,MATCH($C1999,'Policy Characteristics'!$C:$C,0)))</f>
        <v>0</v>
      </c>
      <c r="M1999" s="76">
        <f>IF(ISBLANK(INDEX('Policy Characteristics'!G:G,MATCH($C1999,'Policy Characteristics'!$C:$C,0))),"",INDEX('Policy Characteristics'!G:G,MATCH($C1999,'Policy Characteristics'!$C:$C,0)))</f>
        <v>10</v>
      </c>
      <c r="N1999" s="76">
        <f>IF(ISBLANK(INDEX('Policy Characteristics'!H:H,MATCH($C1999,'Policy Characteristics'!$C:$C,0))),"",INDEX('Policy Characteristics'!H:H,MATCH($C1999,'Policy Characteristics'!$C:$C,0)))</f>
        <v>1</v>
      </c>
      <c r="O1999" s="76" t="str">
        <f>IF(ISBLANK(INDEX('Policy Characteristics'!I:I,MATCH($C1999,'Policy Characteristics'!$C:$C,0))),"",INDEX('Policy Characteristics'!I:I,MATCH($C1999,'Policy Characteristics'!$C:$C,0)))</f>
        <v>weight</v>
      </c>
      <c r="P1999" s="76" t="str">
        <f>IF(ISBLANK(INDEX('Policy Characteristics'!J:J,MATCH($C1999,'Policy Characteristics'!$C:$C,0))),"",INDEX('Policy Characteristics'!J:J,MATCH($C1999,'Policy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1999" s="76" t="str">
        <f>IF(ISBLANK(INDEX('Policy Characteristics'!K:K,MATCH($C1999,'Policy Characteristics'!$C:$C,0))),"",INDEX('Policy Characteristics'!K:K,MATCH($C1999,'Policy Characteristics'!$C:$C,0)))</f>
        <v>io-model.html</v>
      </c>
      <c r="R1999" s="76" t="str">
        <f>IF(ISBLANK(INDEX('Policy Characteristics'!L:L,MATCH($C1999,'Policy Characteristics'!$C:$C,0))),"",INDEX('Policy Characteristics'!L:L,MATCH($C1999,'Policy Characteristics'!$C:$C,0)))</f>
        <v/>
      </c>
    </row>
    <row r="2000" spans="1:18" x14ac:dyDescent="0.25">
      <c r="A2000" s="76" t="str">
        <f>IF(ISBLANK(INDEX('Policy Characteristics'!A:A,MATCH($C2000,'Policy Characteristics'!$C:$C,0))),"",INDEX('Policy Characteristics'!A:A,MATCH($C2000,'Policy Characteristics'!$C:$C,0)))</f>
        <v>Government Revenue Accounting</v>
      </c>
      <c r="B2000" s="200" t="str">
        <f>IF(ISBLANK(INDEX('Policy Characteristics'!B:B,MATCH($C2000,'Policy Characteristics'!$C:$C,0))),"",INDEX('Policy Characteristics'!B:B,MATCH($C2000,'Policy Characteristics'!$C:$C,0)))</f>
        <v>Distributed Solar Subsidy</v>
      </c>
      <c r="C2000" t="s">
        <v>1195</v>
      </c>
      <c r="D2000" t="s">
        <v>1199</v>
      </c>
      <c r="F2000" t="s">
        <v>1204</v>
      </c>
      <c r="H2000" s="15">
        <v>570</v>
      </c>
      <c r="I2000" s="204" t="s">
        <v>43</v>
      </c>
      <c r="J2000" s="202" t="str">
        <f>IF(ISBLANK(INDEX('Policy Characteristics'!D:D,MATCH($C2000,'Policy Characteristics'!$C:$C,0))),"",INDEX('Policy Characteristics'!D:D,MATCH($C2000,'Policy Characteristics'!$C:$C,0)))</f>
        <v/>
      </c>
      <c r="K2000" s="76" t="str">
        <f>IF(ISBLANK(INDEX('Policy Characteristics'!E:E,MATCH($C2000,'Policy Characteristics'!$C:$C,0))),"",INDEX('Policy Characteristics'!E:E,MATCH($C2000,'Policy Characteristics'!$C:$C,0)))</f>
        <v>GRA dist solar subsidy</v>
      </c>
      <c r="L2000" s="76">
        <f>IF(ISBLANK(INDEX('Policy Characteristics'!F:F,MATCH($C2000,'Policy Characteristics'!$C:$C,0))),"",INDEX('Policy Characteristics'!F:F,MATCH($C2000,'Policy Characteristics'!$C:$C,0)))</f>
        <v>0</v>
      </c>
      <c r="M2000" s="76">
        <f>IF(ISBLANK(INDEX('Policy Characteristics'!G:G,MATCH($C2000,'Policy Characteristics'!$C:$C,0))),"",INDEX('Policy Characteristics'!G:G,MATCH($C2000,'Policy Characteristics'!$C:$C,0)))</f>
        <v>10</v>
      </c>
      <c r="N2000" s="76">
        <f>IF(ISBLANK(INDEX('Policy Characteristics'!H:H,MATCH($C2000,'Policy Characteristics'!$C:$C,0))),"",INDEX('Policy Characteristics'!H:H,MATCH($C2000,'Policy Characteristics'!$C:$C,0)))</f>
        <v>1</v>
      </c>
      <c r="O2000" s="76" t="str">
        <f>IF(ISBLANK(INDEX('Policy Characteristics'!I:I,MATCH($C2000,'Policy Characteristics'!$C:$C,0))),"",INDEX('Policy Characteristics'!I:I,MATCH($C2000,'Policy Characteristics'!$C:$C,0)))</f>
        <v>weight</v>
      </c>
      <c r="P2000" s="76" t="str">
        <f>IF(ISBLANK(INDEX('Policy Characteristics'!J:J,MATCH($C2000,'Policy Characteristics'!$C:$C,0))),"",INDEX('Policy Characteristics'!J:J,MATCH($C2000,'Policy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0" s="76" t="str">
        <f>IF(ISBLANK(INDEX('Policy Characteristics'!K:K,MATCH($C2000,'Policy Characteristics'!$C:$C,0))),"",INDEX('Policy Characteristics'!K:K,MATCH($C2000,'Policy Characteristics'!$C:$C,0)))</f>
        <v>io-model.html</v>
      </c>
      <c r="R2000" s="76" t="str">
        <f>IF(ISBLANK(INDEX('Policy Characteristics'!L:L,MATCH($C2000,'Policy Characteristics'!$C:$C,0))),"",INDEX('Policy Characteristics'!L:L,MATCH($C2000,'Policy Characteristics'!$C:$C,0)))</f>
        <v/>
      </c>
    </row>
    <row r="2001" spans="1:18" x14ac:dyDescent="0.25">
      <c r="A2001" s="76" t="str">
        <f>IF(ISBLANK(INDEX('Policy Characteristics'!A:A,MATCH($C2001,'Policy Characteristics'!$C:$C,0))),"",INDEX('Policy Characteristics'!A:A,MATCH($C2001,'Policy Characteristics'!$C:$C,0)))</f>
        <v>Government Revenue Accounting</v>
      </c>
      <c r="B2001" s="200" t="str">
        <f>IF(ISBLANK(INDEX('Policy Characteristics'!B:B,MATCH($C2001,'Policy Characteristics'!$C:$C,0))),"",INDEX('Policy Characteristics'!B:B,MATCH($C2001,'Policy Characteristics'!$C:$C,0)))</f>
        <v>Distributed Solar Subsidy</v>
      </c>
      <c r="C2001" s="76" t="str">
        <f t="shared" ref="C2001:C2004" si="76">C$2000</f>
        <v>GRA for Distributed Solar Subsidy</v>
      </c>
      <c r="D2001" t="s">
        <v>1200</v>
      </c>
      <c r="F2001" t="s">
        <v>1215</v>
      </c>
      <c r="H2001" s="15">
        <v>571</v>
      </c>
      <c r="I2001" s="200" t="str">
        <f t="shared" ref="I2001:I2004" si="77">I$2000</f>
        <v>Yes</v>
      </c>
      <c r="J2001" s="202" t="str">
        <f>IF(ISBLANK(INDEX('Policy Characteristics'!D:D,MATCH($C2001,'Policy Characteristics'!$C:$C,0))),"",INDEX('Policy Characteristics'!D:D,MATCH($C2001,'Policy Characteristics'!$C:$C,0)))</f>
        <v/>
      </c>
      <c r="K2001" s="76" t="str">
        <f>IF(ISBLANK(INDEX('Policy Characteristics'!E:E,MATCH($C2001,'Policy Characteristics'!$C:$C,0))),"",INDEX('Policy Characteristics'!E:E,MATCH($C2001,'Policy Characteristics'!$C:$C,0)))</f>
        <v>GRA dist solar subsidy</v>
      </c>
      <c r="L2001" s="76">
        <f>IF(ISBLANK(INDEX('Policy Characteristics'!F:F,MATCH($C2001,'Policy Characteristics'!$C:$C,0))),"",INDEX('Policy Characteristics'!F:F,MATCH($C2001,'Policy Characteristics'!$C:$C,0)))</f>
        <v>0</v>
      </c>
      <c r="M2001" s="76">
        <f>IF(ISBLANK(INDEX('Policy Characteristics'!G:G,MATCH($C2001,'Policy Characteristics'!$C:$C,0))),"",INDEX('Policy Characteristics'!G:G,MATCH($C2001,'Policy Characteristics'!$C:$C,0)))</f>
        <v>10</v>
      </c>
      <c r="N2001" s="76">
        <f>IF(ISBLANK(INDEX('Policy Characteristics'!H:H,MATCH($C2001,'Policy Characteristics'!$C:$C,0))),"",INDEX('Policy Characteristics'!H:H,MATCH($C2001,'Policy Characteristics'!$C:$C,0)))</f>
        <v>1</v>
      </c>
      <c r="O2001" s="76" t="str">
        <f>IF(ISBLANK(INDEX('Policy Characteristics'!I:I,MATCH($C2001,'Policy Characteristics'!$C:$C,0))),"",INDEX('Policy Characteristics'!I:I,MATCH($C2001,'Policy Characteristics'!$C:$C,0)))</f>
        <v>weight</v>
      </c>
      <c r="P2001" s="7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76" t="str">
        <f>IF(ISBLANK(INDEX('Policy Characteristics'!K:K,MATCH($C2001,'Policy Characteristics'!$C:$C,0))),"",INDEX('Policy Characteristics'!K:K,MATCH($C2001,'Policy Characteristics'!$C:$C,0)))</f>
        <v>io-model.html</v>
      </c>
      <c r="R2001" s="76" t="str">
        <f>IF(ISBLANK(INDEX('Policy Characteristics'!L:L,MATCH($C2001,'Policy Characteristics'!$C:$C,0))),"",INDEX('Policy Characteristics'!L:L,MATCH($C2001,'Policy Characteristics'!$C:$C,0)))</f>
        <v/>
      </c>
    </row>
    <row r="2002" spans="1:18" x14ac:dyDescent="0.25">
      <c r="A2002" s="76" t="str">
        <f>IF(ISBLANK(INDEX('Policy Characteristics'!A:A,MATCH($C2002,'Policy Characteristics'!$C:$C,0))),"",INDEX('Policy Characteristics'!A:A,MATCH($C2002,'Policy Characteristics'!$C:$C,0)))</f>
        <v>Government Revenue Accounting</v>
      </c>
      <c r="B2002" s="200" t="str">
        <f>IF(ISBLANK(INDEX('Policy Characteristics'!B:B,MATCH($C2002,'Policy Characteristics'!$C:$C,0))),"",INDEX('Policy Characteristics'!B:B,MATCH($C2002,'Policy Characteristics'!$C:$C,0)))</f>
        <v>Distributed Solar Subsidy</v>
      </c>
      <c r="C2002" s="76" t="str">
        <f t="shared" si="76"/>
        <v>GRA for Distributed Solar Subsidy</v>
      </c>
      <c r="D2002" t="s">
        <v>1201</v>
      </c>
      <c r="F2002" t="s">
        <v>1205</v>
      </c>
      <c r="H2002" s="15">
        <v>572</v>
      </c>
      <c r="I2002" s="200" t="str">
        <f t="shared" si="77"/>
        <v>Yes</v>
      </c>
      <c r="J2002" s="202" t="str">
        <f>IF(ISBLANK(INDEX('Policy Characteristics'!D:D,MATCH($C2002,'Policy Characteristics'!$C:$C,0))),"",INDEX('Policy Characteristics'!D:D,MATCH($C2002,'Policy Characteristics'!$C:$C,0)))</f>
        <v/>
      </c>
      <c r="K2002" s="76" t="str">
        <f>IF(ISBLANK(INDEX('Policy Characteristics'!E:E,MATCH($C2002,'Policy Characteristics'!$C:$C,0))),"",INDEX('Policy Characteristics'!E:E,MATCH($C2002,'Policy Characteristics'!$C:$C,0)))</f>
        <v>GRA dist solar subsidy</v>
      </c>
      <c r="L2002" s="76">
        <f>IF(ISBLANK(INDEX('Policy Characteristics'!F:F,MATCH($C2002,'Policy Characteristics'!$C:$C,0))),"",INDEX('Policy Characteristics'!F:F,MATCH($C2002,'Policy Characteristics'!$C:$C,0)))</f>
        <v>0</v>
      </c>
      <c r="M2002" s="76">
        <f>IF(ISBLANK(INDEX('Policy Characteristics'!G:G,MATCH($C2002,'Policy Characteristics'!$C:$C,0))),"",INDEX('Policy Characteristics'!G:G,MATCH($C2002,'Policy Characteristics'!$C:$C,0)))</f>
        <v>10</v>
      </c>
      <c r="N2002" s="76">
        <f>IF(ISBLANK(INDEX('Policy Characteristics'!H:H,MATCH($C2002,'Policy Characteristics'!$C:$C,0))),"",INDEX('Policy Characteristics'!H:H,MATCH($C2002,'Policy Characteristics'!$C:$C,0)))</f>
        <v>1</v>
      </c>
      <c r="O2002" s="76" t="str">
        <f>IF(ISBLANK(INDEX('Policy Characteristics'!I:I,MATCH($C2002,'Policy Characteristics'!$C:$C,0))),"",INDEX('Policy Characteristics'!I:I,MATCH($C2002,'Policy Characteristics'!$C:$C,0)))</f>
        <v>weight</v>
      </c>
      <c r="P2002" s="7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76" t="str">
        <f>IF(ISBLANK(INDEX('Policy Characteristics'!K:K,MATCH($C2002,'Policy Characteristics'!$C:$C,0))),"",INDEX('Policy Characteristics'!K:K,MATCH($C2002,'Policy Characteristics'!$C:$C,0)))</f>
        <v>io-model.html</v>
      </c>
      <c r="R2002" s="76" t="str">
        <f>IF(ISBLANK(INDEX('Policy Characteristics'!L:L,MATCH($C2002,'Policy Characteristics'!$C:$C,0))),"",INDEX('Policy Characteristics'!L:L,MATCH($C2002,'Policy Characteristics'!$C:$C,0)))</f>
        <v/>
      </c>
    </row>
    <row r="2003" spans="1:18" x14ac:dyDescent="0.25">
      <c r="A2003" s="76" t="str">
        <f>IF(ISBLANK(INDEX('Policy Characteristics'!A:A,MATCH($C2003,'Policy Characteristics'!$C:$C,0))),"",INDEX('Policy Characteristics'!A:A,MATCH($C2003,'Policy Characteristics'!$C:$C,0)))</f>
        <v>Government Revenue Accounting</v>
      </c>
      <c r="B2003" s="200" t="str">
        <f>IF(ISBLANK(INDEX('Policy Characteristics'!B:B,MATCH($C2003,'Policy Characteristics'!$C:$C,0))),"",INDEX('Policy Characteristics'!B:B,MATCH($C2003,'Policy Characteristics'!$C:$C,0)))</f>
        <v>Distributed Solar Subsidy</v>
      </c>
      <c r="C2003" s="76" t="str">
        <f t="shared" si="76"/>
        <v>GRA for Distributed Solar Subsidy</v>
      </c>
      <c r="D2003" t="s">
        <v>1202</v>
      </c>
      <c r="F2003" t="s">
        <v>1206</v>
      </c>
      <c r="H2003" s="15">
        <v>573</v>
      </c>
      <c r="I2003" s="200" t="str">
        <f t="shared" si="77"/>
        <v>Yes</v>
      </c>
      <c r="J2003" s="202" t="str">
        <f>IF(ISBLANK(INDEX('Policy Characteristics'!D:D,MATCH($C2003,'Policy Characteristics'!$C:$C,0))),"",INDEX('Policy Characteristics'!D:D,MATCH($C2003,'Policy Characteristics'!$C:$C,0)))</f>
        <v/>
      </c>
      <c r="K2003" s="76" t="str">
        <f>IF(ISBLANK(INDEX('Policy Characteristics'!E:E,MATCH($C2003,'Policy Characteristics'!$C:$C,0))),"",INDEX('Policy Characteristics'!E:E,MATCH($C2003,'Policy Characteristics'!$C:$C,0)))</f>
        <v>GRA dist solar subsidy</v>
      </c>
      <c r="L2003" s="76">
        <f>IF(ISBLANK(INDEX('Policy Characteristics'!F:F,MATCH($C2003,'Policy Characteristics'!$C:$C,0))),"",INDEX('Policy Characteristics'!F:F,MATCH($C2003,'Policy Characteristics'!$C:$C,0)))</f>
        <v>0</v>
      </c>
      <c r="M2003" s="76">
        <f>IF(ISBLANK(INDEX('Policy Characteristics'!G:G,MATCH($C2003,'Policy Characteristics'!$C:$C,0))),"",INDEX('Policy Characteristics'!G:G,MATCH($C2003,'Policy Characteristics'!$C:$C,0)))</f>
        <v>10</v>
      </c>
      <c r="N2003" s="76">
        <f>IF(ISBLANK(INDEX('Policy Characteristics'!H:H,MATCH($C2003,'Policy Characteristics'!$C:$C,0))),"",INDEX('Policy Characteristics'!H:H,MATCH($C2003,'Policy Characteristics'!$C:$C,0)))</f>
        <v>1</v>
      </c>
      <c r="O2003" s="76" t="str">
        <f>IF(ISBLANK(INDEX('Policy Characteristics'!I:I,MATCH($C2003,'Policy Characteristics'!$C:$C,0))),"",INDEX('Policy Characteristics'!I:I,MATCH($C2003,'Policy Characteristics'!$C:$C,0)))</f>
        <v>weight</v>
      </c>
      <c r="P2003" s="7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76" t="str">
        <f>IF(ISBLANK(INDEX('Policy Characteristics'!K:K,MATCH($C2003,'Policy Characteristics'!$C:$C,0))),"",INDEX('Policy Characteristics'!K:K,MATCH($C2003,'Policy Characteristics'!$C:$C,0)))</f>
        <v>io-model.html</v>
      </c>
      <c r="R2003" s="76" t="str">
        <f>IF(ISBLANK(INDEX('Policy Characteristics'!L:L,MATCH($C2003,'Policy Characteristics'!$C:$C,0))),"",INDEX('Policy Characteristics'!L:L,MATCH($C2003,'Policy Characteristics'!$C:$C,0)))</f>
        <v/>
      </c>
    </row>
    <row r="2004" spans="1:18" x14ac:dyDescent="0.25">
      <c r="A2004" s="76" t="str">
        <f>IF(ISBLANK(INDEX('Policy Characteristics'!A:A,MATCH($C2004,'Policy Characteristics'!$C:$C,0))),"",INDEX('Policy Characteristics'!A:A,MATCH($C2004,'Policy Characteristics'!$C:$C,0)))</f>
        <v>Government Revenue Accounting</v>
      </c>
      <c r="B2004" s="200" t="str">
        <f>IF(ISBLANK(INDEX('Policy Characteristics'!B:B,MATCH($C2004,'Policy Characteristics'!$C:$C,0))),"",INDEX('Policy Characteristics'!B:B,MATCH($C2004,'Policy Characteristics'!$C:$C,0)))</f>
        <v>Distributed Solar Subsidy</v>
      </c>
      <c r="C2004" s="76" t="str">
        <f t="shared" si="76"/>
        <v>GRA for Distributed Solar Subsidy</v>
      </c>
      <c r="D2004" t="s">
        <v>1203</v>
      </c>
      <c r="F2004" t="s">
        <v>1207</v>
      </c>
      <c r="H2004" s="15">
        <v>574</v>
      </c>
      <c r="I2004" s="200" t="str">
        <f t="shared" si="77"/>
        <v>Yes</v>
      </c>
      <c r="J2004" s="202" t="str">
        <f>IF(ISBLANK(INDEX('Policy Characteristics'!D:D,MATCH($C2004,'Policy Characteristics'!$C:$C,0))),"",INDEX('Policy Characteristics'!D:D,MATCH($C2004,'Policy Characteristics'!$C:$C,0)))</f>
        <v/>
      </c>
      <c r="K2004" s="76" t="str">
        <f>IF(ISBLANK(INDEX('Policy Characteristics'!E:E,MATCH($C2004,'Policy Characteristics'!$C:$C,0))),"",INDEX('Policy Characteristics'!E:E,MATCH($C2004,'Policy Characteristics'!$C:$C,0)))</f>
        <v>GRA dist solar subsidy</v>
      </c>
      <c r="L2004" s="76">
        <f>IF(ISBLANK(INDEX('Policy Characteristics'!F:F,MATCH($C2004,'Policy Characteristics'!$C:$C,0))),"",INDEX('Policy Characteristics'!F:F,MATCH($C2004,'Policy Characteristics'!$C:$C,0)))</f>
        <v>0</v>
      </c>
      <c r="M2004" s="76">
        <f>IF(ISBLANK(INDEX('Policy Characteristics'!G:G,MATCH($C2004,'Policy Characteristics'!$C:$C,0))),"",INDEX('Policy Characteristics'!G:G,MATCH($C2004,'Policy Characteristics'!$C:$C,0)))</f>
        <v>10</v>
      </c>
      <c r="N2004" s="76">
        <f>IF(ISBLANK(INDEX('Policy Characteristics'!H:H,MATCH($C2004,'Policy Characteristics'!$C:$C,0))),"",INDEX('Policy Characteristics'!H:H,MATCH($C2004,'Policy Characteristics'!$C:$C,0)))</f>
        <v>1</v>
      </c>
      <c r="O2004" s="76" t="str">
        <f>IF(ISBLANK(INDEX('Policy Characteristics'!I:I,MATCH($C2004,'Policy Characteristics'!$C:$C,0))),"",INDEX('Policy Characteristics'!I:I,MATCH($C2004,'Policy Characteristics'!$C:$C,0)))</f>
        <v>weight</v>
      </c>
      <c r="P2004" s="7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76" t="str">
        <f>IF(ISBLANK(INDEX('Policy Characteristics'!K:K,MATCH($C2004,'Policy Characteristics'!$C:$C,0))),"",INDEX('Policy Characteristics'!K:K,MATCH($C2004,'Policy Characteristics'!$C:$C,0)))</f>
        <v>io-model.html</v>
      </c>
      <c r="R2004" s="76" t="str">
        <f>IF(ISBLANK(INDEX('Policy Characteristics'!L:L,MATCH($C2004,'Policy Characteristics'!$C:$C,0))),"",INDEX('Policy Characteristics'!L:L,MATCH($C2004,'Policy Characteristics'!$C:$C,0)))</f>
        <v/>
      </c>
    </row>
    <row r="2005" spans="1:18" x14ac:dyDescent="0.25">
      <c r="A2005" s="76" t="str">
        <f>IF(ISBLANK(INDEX('Policy Characteristics'!A:A,MATCH($C2005,'Policy Characteristics'!$C:$C,0))),"",INDEX('Policy Characteristics'!A:A,MATCH($C2005,'Policy Characteristics'!$C:$C,0)))</f>
        <v>Government Revenue Accounting</v>
      </c>
      <c r="B2005" s="200" t="str">
        <f>IF(ISBLANK(INDEX('Policy Characteristics'!B:B,MATCH($C2005,'Policy Characteristics'!$C:$C,0))),"",INDEX('Policy Characteristics'!B:B,MATCH($C2005,'Policy Characteristics'!$C:$C,0)))</f>
        <v>Fuel Subsidy</v>
      </c>
      <c r="C2005" t="s">
        <v>1196</v>
      </c>
      <c r="D2005" t="s">
        <v>1199</v>
      </c>
      <c r="F2005" t="s">
        <v>1204</v>
      </c>
      <c r="H2005" s="15">
        <v>575</v>
      </c>
      <c r="I2005" s="204" t="s">
        <v>43</v>
      </c>
      <c r="J2005" s="202" t="str">
        <f>IF(ISBLANK(INDEX('Policy Characteristics'!D:D,MATCH($C2005,'Policy Characteristics'!$C:$C,0))),"",INDEX('Policy Characteristics'!D:D,MATCH($C2005,'Policy Characteristics'!$C:$C,0)))</f>
        <v/>
      </c>
      <c r="K2005" s="76" t="str">
        <f>IF(ISBLANK(INDEX('Policy Characteristics'!E:E,MATCH($C2005,'Policy Characteristics'!$C:$C,0))),"",INDEX('Policy Characteristics'!E:E,MATCH($C2005,'Policy Characteristics'!$C:$C,0)))</f>
        <v>GRA fuel subsidy</v>
      </c>
      <c r="L2005" s="76">
        <f>IF(ISBLANK(INDEX('Policy Characteristics'!F:F,MATCH($C2005,'Policy Characteristics'!$C:$C,0))),"",INDEX('Policy Characteristics'!F:F,MATCH($C2005,'Policy Characteristics'!$C:$C,0)))</f>
        <v>0</v>
      </c>
      <c r="M2005" s="76">
        <f>IF(ISBLANK(INDEX('Policy Characteristics'!G:G,MATCH($C2005,'Policy Characteristics'!$C:$C,0))),"",INDEX('Policy Characteristics'!G:G,MATCH($C2005,'Policy Characteristics'!$C:$C,0)))</f>
        <v>10</v>
      </c>
      <c r="N2005" s="76">
        <f>IF(ISBLANK(INDEX('Policy Characteristics'!H:H,MATCH($C2005,'Policy Characteristics'!$C:$C,0))),"",INDEX('Policy Characteristics'!H:H,MATCH($C2005,'Policy Characteristics'!$C:$C,0)))</f>
        <v>1</v>
      </c>
      <c r="O2005" s="76" t="str">
        <f>IF(ISBLANK(INDEX('Policy Characteristics'!I:I,MATCH($C2005,'Policy Characteristics'!$C:$C,0))),"",INDEX('Policy Characteristics'!I:I,MATCH($C2005,'Policy Characteristics'!$C:$C,0)))</f>
        <v>weight</v>
      </c>
      <c r="P2005" s="7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76" t="str">
        <f>IF(ISBLANK(INDEX('Policy Characteristics'!K:K,MATCH($C2005,'Policy Characteristics'!$C:$C,0))),"",INDEX('Policy Characteristics'!K:K,MATCH($C2005,'Policy Characteristics'!$C:$C,0)))</f>
        <v>io-model.html</v>
      </c>
      <c r="R2005" s="76" t="str">
        <f>IF(ISBLANK(INDEX('Policy Characteristics'!L:L,MATCH($C2005,'Policy Characteristics'!$C:$C,0))),"",INDEX('Policy Characteristics'!L:L,MATCH($C2005,'Policy Characteristics'!$C:$C,0)))</f>
        <v/>
      </c>
    </row>
    <row r="2006" spans="1:18" x14ac:dyDescent="0.25">
      <c r="A2006" s="76" t="str">
        <f>IF(ISBLANK(INDEX('Policy Characteristics'!A:A,MATCH($C2006,'Policy Characteristics'!$C:$C,0))),"",INDEX('Policy Characteristics'!A:A,MATCH($C2006,'Policy Characteristics'!$C:$C,0)))</f>
        <v>Government Revenue Accounting</v>
      </c>
      <c r="B2006" s="200" t="str">
        <f>IF(ISBLANK(INDEX('Policy Characteristics'!B:B,MATCH($C2006,'Policy Characteristics'!$C:$C,0))),"",INDEX('Policy Characteristics'!B:B,MATCH($C2006,'Policy Characteristics'!$C:$C,0)))</f>
        <v>Fuel Subsidy</v>
      </c>
      <c r="C2006" s="76" t="str">
        <f t="shared" ref="C2006:C2009" si="78">C$2005</f>
        <v>GRA for Fuel Subsidies</v>
      </c>
      <c r="D2006" t="s">
        <v>1200</v>
      </c>
      <c r="F2006" t="s">
        <v>1215</v>
      </c>
      <c r="H2006" s="15">
        <v>576</v>
      </c>
      <c r="I2006" s="200" t="str">
        <f t="shared" ref="I2006:I2014" si="79">I$2005</f>
        <v>Yes</v>
      </c>
      <c r="J2006" s="202" t="str">
        <f>IF(ISBLANK(INDEX('Policy Characteristics'!D:D,MATCH($C2006,'Policy Characteristics'!$C:$C,0))),"",INDEX('Policy Characteristics'!D:D,MATCH($C2006,'Policy Characteristics'!$C:$C,0)))</f>
        <v/>
      </c>
      <c r="K2006" s="76" t="str">
        <f>IF(ISBLANK(INDEX('Policy Characteristics'!E:E,MATCH($C2006,'Policy Characteristics'!$C:$C,0))),"",INDEX('Policy Characteristics'!E:E,MATCH($C2006,'Policy Characteristics'!$C:$C,0)))</f>
        <v>GRA fuel subsidy</v>
      </c>
      <c r="L2006" s="76">
        <f>IF(ISBLANK(INDEX('Policy Characteristics'!F:F,MATCH($C2006,'Policy Characteristics'!$C:$C,0))),"",INDEX('Policy Characteristics'!F:F,MATCH($C2006,'Policy Characteristics'!$C:$C,0)))</f>
        <v>0</v>
      </c>
      <c r="M2006" s="76">
        <f>IF(ISBLANK(INDEX('Policy Characteristics'!G:G,MATCH($C2006,'Policy Characteristics'!$C:$C,0))),"",INDEX('Policy Characteristics'!G:G,MATCH($C2006,'Policy Characteristics'!$C:$C,0)))</f>
        <v>10</v>
      </c>
      <c r="N2006" s="76">
        <f>IF(ISBLANK(INDEX('Policy Characteristics'!H:H,MATCH($C2006,'Policy Characteristics'!$C:$C,0))),"",INDEX('Policy Characteristics'!H:H,MATCH($C2006,'Policy Characteristics'!$C:$C,0)))</f>
        <v>1</v>
      </c>
      <c r="O2006" s="76" t="str">
        <f>IF(ISBLANK(INDEX('Policy Characteristics'!I:I,MATCH($C2006,'Policy Characteristics'!$C:$C,0))),"",INDEX('Policy Characteristics'!I:I,MATCH($C2006,'Policy Characteristics'!$C:$C,0)))</f>
        <v>weight</v>
      </c>
      <c r="P2006" s="7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76" t="str">
        <f>IF(ISBLANK(INDEX('Policy Characteristics'!K:K,MATCH($C2006,'Policy Characteristics'!$C:$C,0))),"",INDEX('Policy Characteristics'!K:K,MATCH($C2006,'Policy Characteristics'!$C:$C,0)))</f>
        <v>io-model.html</v>
      </c>
      <c r="R2006" s="76" t="str">
        <f>IF(ISBLANK(INDEX('Policy Characteristics'!L:L,MATCH($C2006,'Policy Characteristics'!$C:$C,0))),"",INDEX('Policy Characteristics'!L:L,MATCH($C2006,'Policy Characteristics'!$C:$C,0)))</f>
        <v/>
      </c>
    </row>
    <row r="2007" spans="1:18" x14ac:dyDescent="0.25">
      <c r="A2007" s="76" t="str">
        <f>IF(ISBLANK(INDEX('Policy Characteristics'!A:A,MATCH($C2007,'Policy Characteristics'!$C:$C,0))),"",INDEX('Policy Characteristics'!A:A,MATCH($C2007,'Policy Characteristics'!$C:$C,0)))</f>
        <v>Government Revenue Accounting</v>
      </c>
      <c r="B2007" s="200" t="str">
        <f>IF(ISBLANK(INDEX('Policy Characteristics'!B:B,MATCH($C2007,'Policy Characteristics'!$C:$C,0))),"",INDEX('Policy Characteristics'!B:B,MATCH($C2007,'Policy Characteristics'!$C:$C,0)))</f>
        <v>Fuel Subsidy</v>
      </c>
      <c r="C2007" s="76" t="str">
        <f t="shared" si="78"/>
        <v>GRA for Fuel Subsidies</v>
      </c>
      <c r="D2007" t="s">
        <v>1201</v>
      </c>
      <c r="F2007" t="s">
        <v>1205</v>
      </c>
      <c r="H2007" s="15">
        <v>577</v>
      </c>
      <c r="I2007" s="200" t="str">
        <f t="shared" si="79"/>
        <v>Yes</v>
      </c>
      <c r="J2007" s="202" t="str">
        <f>IF(ISBLANK(INDEX('Policy Characteristics'!D:D,MATCH($C2007,'Policy Characteristics'!$C:$C,0))),"",INDEX('Policy Characteristics'!D:D,MATCH($C2007,'Policy Characteristics'!$C:$C,0)))</f>
        <v/>
      </c>
      <c r="K2007" s="76" t="str">
        <f>IF(ISBLANK(INDEX('Policy Characteristics'!E:E,MATCH($C2007,'Policy Characteristics'!$C:$C,0))),"",INDEX('Policy Characteristics'!E:E,MATCH($C2007,'Policy Characteristics'!$C:$C,0)))</f>
        <v>GRA fuel subsidy</v>
      </c>
      <c r="L2007" s="76">
        <f>IF(ISBLANK(INDEX('Policy Characteristics'!F:F,MATCH($C2007,'Policy Characteristics'!$C:$C,0))),"",INDEX('Policy Characteristics'!F:F,MATCH($C2007,'Policy Characteristics'!$C:$C,0)))</f>
        <v>0</v>
      </c>
      <c r="M2007" s="76">
        <f>IF(ISBLANK(INDEX('Policy Characteristics'!G:G,MATCH($C2007,'Policy Characteristics'!$C:$C,0))),"",INDEX('Policy Characteristics'!G:G,MATCH($C2007,'Policy Characteristics'!$C:$C,0)))</f>
        <v>10</v>
      </c>
      <c r="N2007" s="76">
        <f>IF(ISBLANK(INDEX('Policy Characteristics'!H:H,MATCH($C2007,'Policy Characteristics'!$C:$C,0))),"",INDEX('Policy Characteristics'!H:H,MATCH($C2007,'Policy Characteristics'!$C:$C,0)))</f>
        <v>1</v>
      </c>
      <c r="O2007" s="76" t="str">
        <f>IF(ISBLANK(INDEX('Policy Characteristics'!I:I,MATCH($C2007,'Policy Characteristics'!$C:$C,0))),"",INDEX('Policy Characteristics'!I:I,MATCH($C2007,'Policy Characteristics'!$C:$C,0)))</f>
        <v>weight</v>
      </c>
      <c r="P2007" s="7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76" t="str">
        <f>IF(ISBLANK(INDEX('Policy Characteristics'!K:K,MATCH($C2007,'Policy Characteristics'!$C:$C,0))),"",INDEX('Policy Characteristics'!K:K,MATCH($C2007,'Policy Characteristics'!$C:$C,0)))</f>
        <v>io-model.html</v>
      </c>
      <c r="R2007" s="76" t="str">
        <f>IF(ISBLANK(INDEX('Policy Characteristics'!L:L,MATCH($C2007,'Policy Characteristics'!$C:$C,0))),"",INDEX('Policy Characteristics'!L:L,MATCH($C2007,'Policy Characteristics'!$C:$C,0)))</f>
        <v/>
      </c>
    </row>
    <row r="2008" spans="1:18" x14ac:dyDescent="0.25">
      <c r="A2008" s="76" t="str">
        <f>IF(ISBLANK(INDEX('Policy Characteristics'!A:A,MATCH($C2008,'Policy Characteristics'!$C:$C,0))),"",INDEX('Policy Characteristics'!A:A,MATCH($C2008,'Policy Characteristics'!$C:$C,0)))</f>
        <v>Government Revenue Accounting</v>
      </c>
      <c r="B2008" s="200" t="str">
        <f>IF(ISBLANK(INDEX('Policy Characteristics'!B:B,MATCH($C2008,'Policy Characteristics'!$C:$C,0))),"",INDEX('Policy Characteristics'!B:B,MATCH($C2008,'Policy Characteristics'!$C:$C,0)))</f>
        <v>Fuel Subsidy</v>
      </c>
      <c r="C2008" s="76" t="str">
        <f t="shared" si="78"/>
        <v>GRA for Fuel Subsidies</v>
      </c>
      <c r="D2008" t="s">
        <v>1202</v>
      </c>
      <c r="F2008" t="s">
        <v>1206</v>
      </c>
      <c r="H2008" s="15">
        <v>578</v>
      </c>
      <c r="I2008" s="200" t="str">
        <f t="shared" si="79"/>
        <v>Yes</v>
      </c>
      <c r="J2008" s="202" t="str">
        <f>IF(ISBLANK(INDEX('Policy Characteristics'!D:D,MATCH($C2008,'Policy Characteristics'!$C:$C,0))),"",INDEX('Policy Characteristics'!D:D,MATCH($C2008,'Policy Characteristics'!$C:$C,0)))</f>
        <v/>
      </c>
      <c r="K2008" s="76" t="str">
        <f>IF(ISBLANK(INDEX('Policy Characteristics'!E:E,MATCH($C2008,'Policy Characteristics'!$C:$C,0))),"",INDEX('Policy Characteristics'!E:E,MATCH($C2008,'Policy Characteristics'!$C:$C,0)))</f>
        <v>GRA fuel subsidy</v>
      </c>
      <c r="L2008" s="76">
        <f>IF(ISBLANK(INDEX('Policy Characteristics'!F:F,MATCH($C2008,'Policy Characteristics'!$C:$C,0))),"",INDEX('Policy Characteristics'!F:F,MATCH($C2008,'Policy Characteristics'!$C:$C,0)))</f>
        <v>0</v>
      </c>
      <c r="M2008" s="76">
        <f>IF(ISBLANK(INDEX('Policy Characteristics'!G:G,MATCH($C2008,'Policy Characteristics'!$C:$C,0))),"",INDEX('Policy Characteristics'!G:G,MATCH($C2008,'Policy Characteristics'!$C:$C,0)))</f>
        <v>10</v>
      </c>
      <c r="N2008" s="76">
        <f>IF(ISBLANK(INDEX('Policy Characteristics'!H:H,MATCH($C2008,'Policy Characteristics'!$C:$C,0))),"",INDEX('Policy Characteristics'!H:H,MATCH($C2008,'Policy Characteristics'!$C:$C,0)))</f>
        <v>1</v>
      </c>
      <c r="O2008" s="76" t="str">
        <f>IF(ISBLANK(INDEX('Policy Characteristics'!I:I,MATCH($C2008,'Policy Characteristics'!$C:$C,0))),"",INDEX('Policy Characteristics'!I:I,MATCH($C2008,'Policy Characteristics'!$C:$C,0)))</f>
        <v>weight</v>
      </c>
      <c r="P2008" s="7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76" t="str">
        <f>IF(ISBLANK(INDEX('Policy Characteristics'!K:K,MATCH($C2008,'Policy Characteristics'!$C:$C,0))),"",INDEX('Policy Characteristics'!K:K,MATCH($C2008,'Policy Characteristics'!$C:$C,0)))</f>
        <v>io-model.html</v>
      </c>
      <c r="R2008" s="76" t="str">
        <f>IF(ISBLANK(INDEX('Policy Characteristics'!L:L,MATCH($C2008,'Policy Characteristics'!$C:$C,0))),"",INDEX('Policy Characteristics'!L:L,MATCH($C2008,'Policy Characteristics'!$C:$C,0)))</f>
        <v/>
      </c>
    </row>
    <row r="2009" spans="1:18" x14ac:dyDescent="0.25">
      <c r="A2009" s="76" t="str">
        <f>IF(ISBLANK(INDEX('Policy Characteristics'!A:A,MATCH($C2009,'Policy Characteristics'!$C:$C,0))),"",INDEX('Policy Characteristics'!A:A,MATCH($C2009,'Policy Characteristics'!$C:$C,0)))</f>
        <v>Government Revenue Accounting</v>
      </c>
      <c r="B2009" s="200" t="str">
        <f>IF(ISBLANK(INDEX('Policy Characteristics'!B:B,MATCH($C2009,'Policy Characteristics'!$C:$C,0))),"",INDEX('Policy Characteristics'!B:B,MATCH($C2009,'Policy Characteristics'!$C:$C,0)))</f>
        <v>Fuel Subsidy</v>
      </c>
      <c r="C2009" s="76" t="str">
        <f t="shared" si="78"/>
        <v>GRA for Fuel Subsidies</v>
      </c>
      <c r="D2009" t="s">
        <v>1203</v>
      </c>
      <c r="F2009" t="s">
        <v>1207</v>
      </c>
      <c r="H2009" s="15">
        <v>579</v>
      </c>
      <c r="I2009" s="200" t="str">
        <f t="shared" si="79"/>
        <v>Yes</v>
      </c>
      <c r="J2009" s="202" t="str">
        <f>IF(ISBLANK(INDEX('Policy Characteristics'!D:D,MATCH($C2009,'Policy Characteristics'!$C:$C,0))),"",INDEX('Policy Characteristics'!D:D,MATCH($C2009,'Policy Characteristics'!$C:$C,0)))</f>
        <v/>
      </c>
      <c r="K2009" s="76" t="str">
        <f>IF(ISBLANK(INDEX('Policy Characteristics'!E:E,MATCH($C2009,'Policy Characteristics'!$C:$C,0))),"",INDEX('Policy Characteristics'!E:E,MATCH($C2009,'Policy Characteristics'!$C:$C,0)))</f>
        <v>GRA fuel subsidy</v>
      </c>
      <c r="L2009" s="76">
        <f>IF(ISBLANK(INDEX('Policy Characteristics'!F:F,MATCH($C2009,'Policy Characteristics'!$C:$C,0))),"",INDEX('Policy Characteristics'!F:F,MATCH($C2009,'Policy Characteristics'!$C:$C,0)))</f>
        <v>0</v>
      </c>
      <c r="M2009" s="76">
        <f>IF(ISBLANK(INDEX('Policy Characteristics'!G:G,MATCH($C2009,'Policy Characteristics'!$C:$C,0))),"",INDEX('Policy Characteristics'!G:G,MATCH($C2009,'Policy Characteristics'!$C:$C,0)))</f>
        <v>10</v>
      </c>
      <c r="N2009" s="76">
        <f>IF(ISBLANK(INDEX('Policy Characteristics'!H:H,MATCH($C2009,'Policy Characteristics'!$C:$C,0))),"",INDEX('Policy Characteristics'!H:H,MATCH($C2009,'Policy Characteristics'!$C:$C,0)))</f>
        <v>1</v>
      </c>
      <c r="O2009" s="76" t="str">
        <f>IF(ISBLANK(INDEX('Policy Characteristics'!I:I,MATCH($C2009,'Policy Characteristics'!$C:$C,0))),"",INDEX('Policy Characteristics'!I:I,MATCH($C2009,'Policy Characteristics'!$C:$C,0)))</f>
        <v>weight</v>
      </c>
      <c r="P2009" s="7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76" t="str">
        <f>IF(ISBLANK(INDEX('Policy Characteristics'!K:K,MATCH($C2009,'Policy Characteristics'!$C:$C,0))),"",INDEX('Policy Characteristics'!K:K,MATCH($C2009,'Policy Characteristics'!$C:$C,0)))</f>
        <v>io-model.html</v>
      </c>
      <c r="R2009" s="76" t="str">
        <f>IF(ISBLANK(INDEX('Policy Characteristics'!L:L,MATCH($C2009,'Policy Characteristics'!$C:$C,0))),"",INDEX('Policy Characteristics'!L:L,MATCH($C2009,'Policy Characteristics'!$C:$C,0)))</f>
        <v/>
      </c>
    </row>
    <row r="2010" spans="1:18" x14ac:dyDescent="0.25">
      <c r="A2010" s="76" t="str">
        <f>IF(ISBLANK(INDEX('Policy Characteristics'!A:A,MATCH($C2010,'Policy Characteristics'!$C:$C,0))),"",INDEX('Policy Characteristics'!A:A,MATCH($C2010,'Policy Characteristics'!$C:$C,0)))</f>
        <v>Government Revenue Accounting</v>
      </c>
      <c r="B2010" s="200" t="str">
        <f>IF(ISBLANK(INDEX('Policy Characteristics'!B:B,MATCH($C2010,'Policy Characteristics'!$C:$C,0))),"",INDEX('Policy Characteristics'!B:B,MATCH($C2010,'Policy Characteristics'!$C:$C,0)))</f>
        <v>CCS Subsidy</v>
      </c>
      <c r="C2010" t="s">
        <v>1788</v>
      </c>
      <c r="D2010" t="s">
        <v>1199</v>
      </c>
      <c r="F2010" t="s">
        <v>1204</v>
      </c>
      <c r="H2010" s="15">
        <v>2252</v>
      </c>
      <c r="I2010" s="204" t="s">
        <v>43</v>
      </c>
      <c r="J2010" s="202" t="str">
        <f>IF(ISBLANK(INDEX('Policy Characteristics'!D:D,MATCH($C2010,'Policy Characteristics'!$C:$C,0))),"",INDEX('Policy Characteristics'!D:D,MATCH($C2010,'Policy Characteristics'!$C:$C,0)))</f>
        <v/>
      </c>
      <c r="K2010" s="76" t="str">
        <f>IF(ISBLANK(INDEX('Policy Characteristics'!E:E,MATCH($C2010,'Policy Characteristics'!$C:$C,0))),"",INDEX('Policy Characteristics'!E:E,MATCH($C2010,'Policy Characteristics'!$C:$C,0)))</f>
        <v>GRA CCS subsidy</v>
      </c>
      <c r="L2010" s="76">
        <f>IF(ISBLANK(INDEX('Policy Characteristics'!F:F,MATCH($C2010,'Policy Characteristics'!$C:$C,0))),"",INDEX('Policy Characteristics'!F:F,MATCH($C2010,'Policy Characteristics'!$C:$C,0)))</f>
        <v>0</v>
      </c>
      <c r="M2010" s="76">
        <f>IF(ISBLANK(INDEX('Policy Characteristics'!G:G,MATCH($C2010,'Policy Characteristics'!$C:$C,0))),"",INDEX('Policy Characteristics'!G:G,MATCH($C2010,'Policy Characteristics'!$C:$C,0)))</f>
        <v>10</v>
      </c>
      <c r="N2010" s="76">
        <f>IF(ISBLANK(INDEX('Policy Characteristics'!H:H,MATCH($C2010,'Policy Characteristics'!$C:$C,0))),"",INDEX('Policy Characteristics'!H:H,MATCH($C2010,'Policy Characteristics'!$C:$C,0)))</f>
        <v>1</v>
      </c>
      <c r="O2010" s="76" t="str">
        <f>IF(ISBLANK(INDEX('Policy Characteristics'!I:I,MATCH($C2010,'Policy Characteristics'!$C:$C,0))),"",INDEX('Policy Characteristics'!I:I,MATCH($C2010,'Policy Characteristics'!$C:$C,0)))</f>
        <v>weight</v>
      </c>
      <c r="P2010" s="7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76" t="str">
        <f>IF(ISBLANK(INDEX('Policy Characteristics'!K:K,MATCH($C2010,'Policy Characteristics'!$C:$C,0))),"",INDEX('Policy Characteristics'!K:K,MATCH($C2010,'Policy Characteristics'!$C:$C,0)))</f>
        <v>io-model.html</v>
      </c>
      <c r="R2010" s="76" t="str">
        <f>IF(ISBLANK(INDEX('Policy Characteristics'!L:L,MATCH($C2010,'Policy Characteristics'!$C:$C,0))),"",INDEX('Policy Characteristics'!L:L,MATCH($C2010,'Policy Characteristics'!$C:$C,0)))</f>
        <v/>
      </c>
    </row>
    <row r="2011" spans="1:18" x14ac:dyDescent="0.25">
      <c r="A2011" s="76" t="str">
        <f>IF(ISBLANK(INDEX('Policy Characteristics'!A:A,MATCH($C2011,'Policy Characteristics'!$C:$C,0))),"",INDEX('Policy Characteristics'!A:A,MATCH($C2011,'Policy Characteristics'!$C:$C,0)))</f>
        <v>Government Revenue Accounting</v>
      </c>
      <c r="B2011" s="200" t="str">
        <f>IF(ISBLANK(INDEX('Policy Characteristics'!B:B,MATCH($C2011,'Policy Characteristics'!$C:$C,0))),"",INDEX('Policy Characteristics'!B:B,MATCH($C2011,'Policy Characteristics'!$C:$C,0)))</f>
        <v>CCS Subsidy</v>
      </c>
      <c r="C2011" s="76" t="str">
        <f>C$2010</f>
        <v>GRA for CCS Subsidies</v>
      </c>
      <c r="D2011" t="s">
        <v>1200</v>
      </c>
      <c r="F2011" t="s">
        <v>1215</v>
      </c>
      <c r="H2011" s="15">
        <v>2253</v>
      </c>
      <c r="I2011" s="200" t="str">
        <f t="shared" si="79"/>
        <v>Yes</v>
      </c>
      <c r="J2011" s="202" t="str">
        <f>IF(ISBLANK(INDEX('Policy Characteristics'!D:D,MATCH($C2011,'Policy Characteristics'!$C:$C,0))),"",INDEX('Policy Characteristics'!D:D,MATCH($C2011,'Policy Characteristics'!$C:$C,0)))</f>
        <v/>
      </c>
      <c r="K2011" s="76" t="str">
        <f>IF(ISBLANK(INDEX('Policy Characteristics'!E:E,MATCH($C2011,'Policy Characteristics'!$C:$C,0))),"",INDEX('Policy Characteristics'!E:E,MATCH($C2011,'Policy Characteristics'!$C:$C,0)))</f>
        <v>GRA CCS subsidy</v>
      </c>
      <c r="L2011" s="76">
        <f>IF(ISBLANK(INDEX('Policy Characteristics'!F:F,MATCH($C2011,'Policy Characteristics'!$C:$C,0))),"",INDEX('Policy Characteristics'!F:F,MATCH($C2011,'Policy Characteristics'!$C:$C,0)))</f>
        <v>0</v>
      </c>
      <c r="M2011" s="76">
        <f>IF(ISBLANK(INDEX('Policy Characteristics'!G:G,MATCH($C2011,'Policy Characteristics'!$C:$C,0))),"",INDEX('Policy Characteristics'!G:G,MATCH($C2011,'Policy Characteristics'!$C:$C,0)))</f>
        <v>10</v>
      </c>
      <c r="N2011" s="76">
        <f>IF(ISBLANK(INDEX('Policy Characteristics'!H:H,MATCH($C2011,'Policy Characteristics'!$C:$C,0))),"",INDEX('Policy Characteristics'!H:H,MATCH($C2011,'Policy Characteristics'!$C:$C,0)))</f>
        <v>1</v>
      </c>
      <c r="O2011" s="76" t="str">
        <f>IF(ISBLANK(INDEX('Policy Characteristics'!I:I,MATCH($C2011,'Policy Characteristics'!$C:$C,0))),"",INDEX('Policy Characteristics'!I:I,MATCH($C2011,'Policy Characteristics'!$C:$C,0)))</f>
        <v>weight</v>
      </c>
      <c r="P2011" s="7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76" t="str">
        <f>IF(ISBLANK(INDEX('Policy Characteristics'!K:K,MATCH($C2011,'Policy Characteristics'!$C:$C,0))),"",INDEX('Policy Characteristics'!K:K,MATCH($C2011,'Policy Characteristics'!$C:$C,0)))</f>
        <v>io-model.html</v>
      </c>
      <c r="R2011" s="76" t="str">
        <f>IF(ISBLANK(INDEX('Policy Characteristics'!L:L,MATCH($C2011,'Policy Characteristics'!$C:$C,0))),"",INDEX('Policy Characteristics'!L:L,MATCH($C2011,'Policy Characteristics'!$C:$C,0)))</f>
        <v/>
      </c>
    </row>
    <row r="2012" spans="1:18" x14ac:dyDescent="0.25">
      <c r="A2012" s="76" t="str">
        <f>IF(ISBLANK(INDEX('Policy Characteristics'!A:A,MATCH($C2012,'Policy Characteristics'!$C:$C,0))),"",INDEX('Policy Characteristics'!A:A,MATCH($C2012,'Policy Characteristics'!$C:$C,0)))</f>
        <v>Government Revenue Accounting</v>
      </c>
      <c r="B2012" s="200" t="str">
        <f>IF(ISBLANK(INDEX('Policy Characteristics'!B:B,MATCH($C2012,'Policy Characteristics'!$C:$C,0))),"",INDEX('Policy Characteristics'!B:B,MATCH($C2012,'Policy Characteristics'!$C:$C,0)))</f>
        <v>CCS Subsidy</v>
      </c>
      <c r="C2012" s="76" t="str">
        <f t="shared" ref="C2012:C2014" si="80">C$2010</f>
        <v>GRA for CCS Subsidies</v>
      </c>
      <c r="D2012" t="s">
        <v>1201</v>
      </c>
      <c r="F2012" t="s">
        <v>1205</v>
      </c>
      <c r="H2012" s="15">
        <v>2254</v>
      </c>
      <c r="I2012" s="200" t="str">
        <f t="shared" si="79"/>
        <v>Yes</v>
      </c>
      <c r="J2012" s="202" t="str">
        <f>IF(ISBLANK(INDEX('Policy Characteristics'!D:D,MATCH($C2012,'Policy Characteristics'!$C:$C,0))),"",INDEX('Policy Characteristics'!D:D,MATCH($C2012,'Policy Characteristics'!$C:$C,0)))</f>
        <v/>
      </c>
      <c r="K2012" s="76" t="str">
        <f>IF(ISBLANK(INDEX('Policy Characteristics'!E:E,MATCH($C2012,'Policy Characteristics'!$C:$C,0))),"",INDEX('Policy Characteristics'!E:E,MATCH($C2012,'Policy Characteristics'!$C:$C,0)))</f>
        <v>GRA CCS subsidy</v>
      </c>
      <c r="L2012" s="76">
        <f>IF(ISBLANK(INDEX('Policy Characteristics'!F:F,MATCH($C2012,'Policy Characteristics'!$C:$C,0))),"",INDEX('Policy Characteristics'!F:F,MATCH($C2012,'Policy Characteristics'!$C:$C,0)))</f>
        <v>0</v>
      </c>
      <c r="M2012" s="76">
        <f>IF(ISBLANK(INDEX('Policy Characteristics'!G:G,MATCH($C2012,'Policy Characteristics'!$C:$C,0))),"",INDEX('Policy Characteristics'!G:G,MATCH($C2012,'Policy Characteristics'!$C:$C,0)))</f>
        <v>10</v>
      </c>
      <c r="N2012" s="76">
        <f>IF(ISBLANK(INDEX('Policy Characteristics'!H:H,MATCH($C2012,'Policy Characteristics'!$C:$C,0))),"",INDEX('Policy Characteristics'!H:H,MATCH($C2012,'Policy Characteristics'!$C:$C,0)))</f>
        <v>1</v>
      </c>
      <c r="O2012" s="76" t="str">
        <f>IF(ISBLANK(INDEX('Policy Characteristics'!I:I,MATCH($C2012,'Policy Characteristics'!$C:$C,0))),"",INDEX('Policy Characteristics'!I:I,MATCH($C2012,'Policy Characteristics'!$C:$C,0)))</f>
        <v>weight</v>
      </c>
      <c r="P2012" s="7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76" t="str">
        <f>IF(ISBLANK(INDEX('Policy Characteristics'!K:K,MATCH($C2012,'Policy Characteristics'!$C:$C,0))),"",INDEX('Policy Characteristics'!K:K,MATCH($C2012,'Policy Characteristics'!$C:$C,0)))</f>
        <v>io-model.html</v>
      </c>
      <c r="R2012" s="76" t="str">
        <f>IF(ISBLANK(INDEX('Policy Characteristics'!L:L,MATCH($C2012,'Policy Characteristics'!$C:$C,0))),"",INDEX('Policy Characteristics'!L:L,MATCH($C2012,'Policy Characteristics'!$C:$C,0)))</f>
        <v/>
      </c>
    </row>
    <row r="2013" spans="1:18" x14ac:dyDescent="0.25">
      <c r="A2013" s="76" t="str">
        <f>IF(ISBLANK(INDEX('Policy Characteristics'!A:A,MATCH($C2013,'Policy Characteristics'!$C:$C,0))),"",INDEX('Policy Characteristics'!A:A,MATCH($C2013,'Policy Characteristics'!$C:$C,0)))</f>
        <v>Government Revenue Accounting</v>
      </c>
      <c r="B2013" s="200" t="str">
        <f>IF(ISBLANK(INDEX('Policy Characteristics'!B:B,MATCH($C2013,'Policy Characteristics'!$C:$C,0))),"",INDEX('Policy Characteristics'!B:B,MATCH($C2013,'Policy Characteristics'!$C:$C,0)))</f>
        <v>CCS Subsidy</v>
      </c>
      <c r="C2013" s="76" t="str">
        <f t="shared" si="80"/>
        <v>GRA for CCS Subsidies</v>
      </c>
      <c r="D2013" t="s">
        <v>1202</v>
      </c>
      <c r="F2013" t="s">
        <v>1206</v>
      </c>
      <c r="H2013" s="15">
        <v>2255</v>
      </c>
      <c r="I2013" s="200" t="str">
        <f t="shared" si="79"/>
        <v>Yes</v>
      </c>
      <c r="J2013" s="202" t="str">
        <f>IF(ISBLANK(INDEX('Policy Characteristics'!D:D,MATCH($C2013,'Policy Characteristics'!$C:$C,0))),"",INDEX('Policy Characteristics'!D:D,MATCH($C2013,'Policy Characteristics'!$C:$C,0)))</f>
        <v/>
      </c>
      <c r="K2013" s="76" t="str">
        <f>IF(ISBLANK(INDEX('Policy Characteristics'!E:E,MATCH($C2013,'Policy Characteristics'!$C:$C,0))),"",INDEX('Policy Characteristics'!E:E,MATCH($C2013,'Policy Characteristics'!$C:$C,0)))</f>
        <v>GRA CCS subsidy</v>
      </c>
      <c r="L2013" s="76">
        <f>IF(ISBLANK(INDEX('Policy Characteristics'!F:F,MATCH($C2013,'Policy Characteristics'!$C:$C,0))),"",INDEX('Policy Characteristics'!F:F,MATCH($C2013,'Policy Characteristics'!$C:$C,0)))</f>
        <v>0</v>
      </c>
      <c r="M2013" s="76">
        <f>IF(ISBLANK(INDEX('Policy Characteristics'!G:G,MATCH($C2013,'Policy Characteristics'!$C:$C,0))),"",INDEX('Policy Characteristics'!G:G,MATCH($C2013,'Policy Characteristics'!$C:$C,0)))</f>
        <v>10</v>
      </c>
      <c r="N2013" s="76">
        <f>IF(ISBLANK(INDEX('Policy Characteristics'!H:H,MATCH($C2013,'Policy Characteristics'!$C:$C,0))),"",INDEX('Policy Characteristics'!H:H,MATCH($C2013,'Policy Characteristics'!$C:$C,0)))</f>
        <v>1</v>
      </c>
      <c r="O2013" s="76" t="str">
        <f>IF(ISBLANK(INDEX('Policy Characteristics'!I:I,MATCH($C2013,'Policy Characteristics'!$C:$C,0))),"",INDEX('Policy Characteristics'!I:I,MATCH($C2013,'Policy Characteristics'!$C:$C,0)))</f>
        <v>weight</v>
      </c>
      <c r="P2013" s="7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76" t="str">
        <f>IF(ISBLANK(INDEX('Policy Characteristics'!K:K,MATCH($C2013,'Policy Characteristics'!$C:$C,0))),"",INDEX('Policy Characteristics'!K:K,MATCH($C2013,'Policy Characteristics'!$C:$C,0)))</f>
        <v>io-model.html</v>
      </c>
      <c r="R2013" s="76" t="str">
        <f>IF(ISBLANK(INDEX('Policy Characteristics'!L:L,MATCH($C2013,'Policy Characteristics'!$C:$C,0))),"",INDEX('Policy Characteristics'!L:L,MATCH($C2013,'Policy Characteristics'!$C:$C,0)))</f>
        <v/>
      </c>
    </row>
    <row r="2014" spans="1:18" x14ac:dyDescent="0.25">
      <c r="A2014" s="76" t="str">
        <f>IF(ISBLANK(INDEX('Policy Characteristics'!A:A,MATCH($C2014,'Policy Characteristics'!$C:$C,0))),"",INDEX('Policy Characteristics'!A:A,MATCH($C2014,'Policy Characteristics'!$C:$C,0)))</f>
        <v>Government Revenue Accounting</v>
      </c>
      <c r="B2014" s="200" t="str">
        <f>IF(ISBLANK(INDEX('Policy Characteristics'!B:B,MATCH($C2014,'Policy Characteristics'!$C:$C,0))),"",INDEX('Policy Characteristics'!B:B,MATCH($C2014,'Policy Characteristics'!$C:$C,0)))</f>
        <v>CCS Subsidy</v>
      </c>
      <c r="C2014" s="76" t="str">
        <f t="shared" si="80"/>
        <v>GRA for CCS Subsidies</v>
      </c>
      <c r="D2014" t="s">
        <v>1203</v>
      </c>
      <c r="F2014" t="s">
        <v>1207</v>
      </c>
      <c r="H2014" s="15">
        <v>2256</v>
      </c>
      <c r="I2014" s="200" t="str">
        <f t="shared" si="79"/>
        <v>Yes</v>
      </c>
      <c r="J2014" s="202" t="str">
        <f>IF(ISBLANK(INDEX('Policy Characteristics'!D:D,MATCH($C2014,'Policy Characteristics'!$C:$C,0))),"",INDEX('Policy Characteristics'!D:D,MATCH($C2014,'Policy Characteristics'!$C:$C,0)))</f>
        <v/>
      </c>
      <c r="K2014" s="76" t="str">
        <f>IF(ISBLANK(INDEX('Policy Characteristics'!E:E,MATCH($C2014,'Policy Characteristics'!$C:$C,0))),"",INDEX('Policy Characteristics'!E:E,MATCH($C2014,'Policy Characteristics'!$C:$C,0)))</f>
        <v>GRA CCS subsidy</v>
      </c>
      <c r="L2014" s="76">
        <f>IF(ISBLANK(INDEX('Policy Characteristics'!F:F,MATCH($C2014,'Policy Characteristics'!$C:$C,0))),"",INDEX('Policy Characteristics'!F:F,MATCH($C2014,'Policy Characteristics'!$C:$C,0)))</f>
        <v>0</v>
      </c>
      <c r="M2014" s="76">
        <f>IF(ISBLANK(INDEX('Policy Characteristics'!G:G,MATCH($C2014,'Policy Characteristics'!$C:$C,0))),"",INDEX('Policy Characteristics'!G:G,MATCH($C2014,'Policy Characteristics'!$C:$C,0)))</f>
        <v>10</v>
      </c>
      <c r="N2014" s="76">
        <f>IF(ISBLANK(INDEX('Policy Characteristics'!H:H,MATCH($C2014,'Policy Characteristics'!$C:$C,0))),"",INDEX('Policy Characteristics'!H:H,MATCH($C2014,'Policy Characteristics'!$C:$C,0)))</f>
        <v>1</v>
      </c>
      <c r="O2014" s="76" t="str">
        <f>IF(ISBLANK(INDEX('Policy Characteristics'!I:I,MATCH($C2014,'Policy Characteristics'!$C:$C,0))),"",INDEX('Policy Characteristics'!I:I,MATCH($C2014,'Policy Characteristics'!$C:$C,0)))</f>
        <v>weight</v>
      </c>
      <c r="P2014" s="7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76" t="str">
        <f>IF(ISBLANK(INDEX('Policy Characteristics'!K:K,MATCH($C2014,'Policy Characteristics'!$C:$C,0))),"",INDEX('Policy Characteristics'!K:K,MATCH($C2014,'Policy Characteristics'!$C:$C,0)))</f>
        <v>io-model.html</v>
      </c>
      <c r="R2014" s="76" t="str">
        <f>IF(ISBLANK(INDEX('Policy Characteristics'!L:L,MATCH($C2014,'Policy Characteristics'!$C:$C,0))),"",INDEX('Policy Characteristics'!L:L,MATCH($C2014,'Policy Characteristics'!$C:$C,0)))</f>
        <v/>
      </c>
    </row>
    <row r="2015" spans="1:18" x14ac:dyDescent="0.25">
      <c r="A2015" s="76" t="str">
        <f>IF(ISBLANK(INDEX('Policy Characteristics'!A:A,MATCH($C2015,'Policy Characteristics'!$C:$C,0))),"",INDEX('Policy Characteristics'!A:A,MATCH($C2015,'Policy Characteristics'!$C:$C,0)))</f>
        <v>Government Revenue Accounting</v>
      </c>
      <c r="B2015" s="200" t="str">
        <f>IF(ISBLANK(INDEX('Policy Characteristics'!B:B,MATCH($C2015,'Policy Characteristics'!$C:$C,0))),"",INDEX('Policy Characteristics'!B:B,MATCH($C2015,'Policy Characteristics'!$C:$C,0)))</f>
        <v>National Debt Interest</v>
      </c>
      <c r="C2015" t="s">
        <v>1197</v>
      </c>
      <c r="D2015" t="s">
        <v>1199</v>
      </c>
      <c r="F2015" t="s">
        <v>1204</v>
      </c>
      <c r="H2015" s="15">
        <v>580</v>
      </c>
      <c r="I2015" s="204" t="s">
        <v>43</v>
      </c>
      <c r="J2015" s="202" t="str">
        <f>IF(ISBLANK(INDEX('Policy Characteristics'!D:D,MATCH($C2015,'Policy Characteristics'!$C:$C,0))),"",INDEX('Policy Characteristics'!D:D,MATCH($C2015,'Policy Characteristics'!$C:$C,0)))</f>
        <v/>
      </c>
      <c r="K2015" s="76" t="str">
        <f>IF(ISBLANK(INDEX('Policy Characteristics'!E:E,MATCH($C2015,'Policy Characteristics'!$C:$C,0))),"",INDEX('Policy Characteristics'!E:E,MATCH($C2015,'Policy Characteristics'!$C:$C,0)))</f>
        <v>GRA national debt interest</v>
      </c>
      <c r="L2015" s="76">
        <f>IF(ISBLANK(INDEX('Policy Characteristics'!F:F,MATCH($C2015,'Policy Characteristics'!$C:$C,0))),"",INDEX('Policy Characteristics'!F:F,MATCH($C2015,'Policy Characteristics'!$C:$C,0)))</f>
        <v>0</v>
      </c>
      <c r="M2015" s="76">
        <f>IF(ISBLANK(INDEX('Policy Characteristics'!G:G,MATCH($C2015,'Policy Characteristics'!$C:$C,0))),"",INDEX('Policy Characteristics'!G:G,MATCH($C2015,'Policy Characteristics'!$C:$C,0)))</f>
        <v>10</v>
      </c>
      <c r="N2015" s="76">
        <f>IF(ISBLANK(INDEX('Policy Characteristics'!H:H,MATCH($C2015,'Policy Characteristics'!$C:$C,0))),"",INDEX('Policy Characteristics'!H:H,MATCH($C2015,'Policy Characteristics'!$C:$C,0)))</f>
        <v>1</v>
      </c>
      <c r="O2015" s="76" t="str">
        <f>IF(ISBLANK(INDEX('Policy Characteristics'!I:I,MATCH($C2015,'Policy Characteristics'!$C:$C,0))),"",INDEX('Policy Characteristics'!I:I,MATCH($C2015,'Policy Characteristics'!$C:$C,0)))</f>
        <v>weight</v>
      </c>
      <c r="P2015" s="7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76" t="str">
        <f>IF(ISBLANK(INDEX('Policy Characteristics'!K:K,MATCH($C2015,'Policy Characteristics'!$C:$C,0))),"",INDEX('Policy Characteristics'!K:K,MATCH($C2015,'Policy Characteristics'!$C:$C,0)))</f>
        <v>io-model.html</v>
      </c>
      <c r="R2015" s="76" t="str">
        <f>IF(ISBLANK(INDEX('Policy Characteristics'!L:L,MATCH($C2015,'Policy Characteristics'!$C:$C,0))),"",INDEX('Policy Characteristics'!L:L,MATCH($C2015,'Policy Characteristics'!$C:$C,0)))</f>
        <v/>
      </c>
    </row>
    <row r="2016" spans="1:18" x14ac:dyDescent="0.25">
      <c r="A2016" s="76" t="str">
        <f>IF(ISBLANK(INDEX('Policy Characteristics'!A:A,MATCH($C2016,'Policy Characteristics'!$C:$C,0))),"",INDEX('Policy Characteristics'!A:A,MATCH($C2016,'Policy Characteristics'!$C:$C,0)))</f>
        <v>Government Revenue Accounting</v>
      </c>
      <c r="B2016" s="200" t="str">
        <f>IF(ISBLANK(INDEX('Policy Characteristics'!B:B,MATCH($C2016,'Policy Characteristics'!$C:$C,0))),"",INDEX('Policy Characteristics'!B:B,MATCH($C2016,'Policy Characteristics'!$C:$C,0)))</f>
        <v>National Debt Interest</v>
      </c>
      <c r="C2016" s="76" t="str">
        <f t="shared" ref="C2016:C2019" si="81">C$2015</f>
        <v>GRA for National Debt Interest</v>
      </c>
      <c r="D2016" t="s">
        <v>1200</v>
      </c>
      <c r="F2016" t="s">
        <v>1215</v>
      </c>
      <c r="H2016" s="15">
        <v>581</v>
      </c>
      <c r="I2016" s="200" t="str">
        <f t="shared" ref="I2016:I2019" si="82">I$2015</f>
        <v>Yes</v>
      </c>
      <c r="J2016" s="202" t="str">
        <f>IF(ISBLANK(INDEX('Policy Characteristics'!D:D,MATCH($C2016,'Policy Characteristics'!$C:$C,0))),"",INDEX('Policy Characteristics'!D:D,MATCH($C2016,'Policy Characteristics'!$C:$C,0)))</f>
        <v/>
      </c>
      <c r="K2016" s="76" t="str">
        <f>IF(ISBLANK(INDEX('Policy Characteristics'!E:E,MATCH($C2016,'Policy Characteristics'!$C:$C,0))),"",INDEX('Policy Characteristics'!E:E,MATCH($C2016,'Policy Characteristics'!$C:$C,0)))</f>
        <v>GRA national debt interest</v>
      </c>
      <c r="L2016" s="76">
        <f>IF(ISBLANK(INDEX('Policy Characteristics'!F:F,MATCH($C2016,'Policy Characteristics'!$C:$C,0))),"",INDEX('Policy Characteristics'!F:F,MATCH($C2016,'Policy Characteristics'!$C:$C,0)))</f>
        <v>0</v>
      </c>
      <c r="M2016" s="76">
        <f>IF(ISBLANK(INDEX('Policy Characteristics'!G:G,MATCH($C2016,'Policy Characteristics'!$C:$C,0))),"",INDEX('Policy Characteristics'!G:G,MATCH($C2016,'Policy Characteristics'!$C:$C,0)))</f>
        <v>10</v>
      </c>
      <c r="N2016" s="76">
        <f>IF(ISBLANK(INDEX('Policy Characteristics'!H:H,MATCH($C2016,'Policy Characteristics'!$C:$C,0))),"",INDEX('Policy Characteristics'!H:H,MATCH($C2016,'Policy Characteristics'!$C:$C,0)))</f>
        <v>1</v>
      </c>
      <c r="O2016" s="76" t="str">
        <f>IF(ISBLANK(INDEX('Policy Characteristics'!I:I,MATCH($C2016,'Policy Characteristics'!$C:$C,0))),"",INDEX('Policy Characteristics'!I:I,MATCH($C2016,'Policy Characteristics'!$C:$C,0)))</f>
        <v>weight</v>
      </c>
      <c r="P2016" s="7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76" t="str">
        <f>IF(ISBLANK(INDEX('Policy Characteristics'!K:K,MATCH($C2016,'Policy Characteristics'!$C:$C,0))),"",INDEX('Policy Characteristics'!K:K,MATCH($C2016,'Policy Characteristics'!$C:$C,0)))</f>
        <v>io-model.html</v>
      </c>
      <c r="R2016" s="76" t="str">
        <f>IF(ISBLANK(INDEX('Policy Characteristics'!L:L,MATCH($C2016,'Policy Characteristics'!$C:$C,0))),"",INDEX('Policy Characteristics'!L:L,MATCH($C2016,'Policy Characteristics'!$C:$C,0)))</f>
        <v/>
      </c>
    </row>
    <row r="2017" spans="1:18" x14ac:dyDescent="0.25">
      <c r="A2017" s="76" t="str">
        <f>IF(ISBLANK(INDEX('Policy Characteristics'!A:A,MATCH($C2017,'Policy Characteristics'!$C:$C,0))),"",INDEX('Policy Characteristics'!A:A,MATCH($C2017,'Policy Characteristics'!$C:$C,0)))</f>
        <v>Government Revenue Accounting</v>
      </c>
      <c r="B2017" s="200" t="str">
        <f>IF(ISBLANK(INDEX('Policy Characteristics'!B:B,MATCH($C2017,'Policy Characteristics'!$C:$C,0))),"",INDEX('Policy Characteristics'!B:B,MATCH($C2017,'Policy Characteristics'!$C:$C,0)))</f>
        <v>National Debt Interest</v>
      </c>
      <c r="C2017" s="76" t="str">
        <f t="shared" si="81"/>
        <v>GRA for National Debt Interest</v>
      </c>
      <c r="D2017" t="s">
        <v>1201</v>
      </c>
      <c r="F2017" t="s">
        <v>1205</v>
      </c>
      <c r="H2017" s="15">
        <v>582</v>
      </c>
      <c r="I2017" s="200" t="str">
        <f t="shared" si="82"/>
        <v>Yes</v>
      </c>
      <c r="J2017" s="202" t="str">
        <f>IF(ISBLANK(INDEX('Policy Characteristics'!D:D,MATCH($C2017,'Policy Characteristics'!$C:$C,0))),"",INDEX('Policy Characteristics'!D:D,MATCH($C2017,'Policy Characteristics'!$C:$C,0)))</f>
        <v/>
      </c>
      <c r="K2017" s="76" t="str">
        <f>IF(ISBLANK(INDEX('Policy Characteristics'!E:E,MATCH($C2017,'Policy Characteristics'!$C:$C,0))),"",INDEX('Policy Characteristics'!E:E,MATCH($C2017,'Policy Characteristics'!$C:$C,0)))</f>
        <v>GRA national debt interest</v>
      </c>
      <c r="L2017" s="76">
        <f>IF(ISBLANK(INDEX('Policy Characteristics'!F:F,MATCH($C2017,'Policy Characteristics'!$C:$C,0))),"",INDEX('Policy Characteristics'!F:F,MATCH($C2017,'Policy Characteristics'!$C:$C,0)))</f>
        <v>0</v>
      </c>
      <c r="M2017" s="76">
        <f>IF(ISBLANK(INDEX('Policy Characteristics'!G:G,MATCH($C2017,'Policy Characteristics'!$C:$C,0))),"",INDEX('Policy Characteristics'!G:G,MATCH($C2017,'Policy Characteristics'!$C:$C,0)))</f>
        <v>10</v>
      </c>
      <c r="N2017" s="76">
        <f>IF(ISBLANK(INDEX('Policy Characteristics'!H:H,MATCH($C2017,'Policy Characteristics'!$C:$C,0))),"",INDEX('Policy Characteristics'!H:H,MATCH($C2017,'Policy Characteristics'!$C:$C,0)))</f>
        <v>1</v>
      </c>
      <c r="O2017" s="76" t="str">
        <f>IF(ISBLANK(INDEX('Policy Characteristics'!I:I,MATCH($C2017,'Policy Characteristics'!$C:$C,0))),"",INDEX('Policy Characteristics'!I:I,MATCH($C2017,'Policy Characteristics'!$C:$C,0)))</f>
        <v>weight</v>
      </c>
      <c r="P2017" s="7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76" t="str">
        <f>IF(ISBLANK(INDEX('Policy Characteristics'!K:K,MATCH($C2017,'Policy Characteristics'!$C:$C,0))),"",INDEX('Policy Characteristics'!K:K,MATCH($C2017,'Policy Characteristics'!$C:$C,0)))</f>
        <v>io-model.html</v>
      </c>
      <c r="R2017" s="76" t="str">
        <f>IF(ISBLANK(INDEX('Policy Characteristics'!L:L,MATCH($C2017,'Policy Characteristics'!$C:$C,0))),"",INDEX('Policy Characteristics'!L:L,MATCH($C2017,'Policy Characteristics'!$C:$C,0)))</f>
        <v/>
      </c>
    </row>
    <row r="2018" spans="1:18" x14ac:dyDescent="0.25">
      <c r="A2018" s="76" t="str">
        <f>IF(ISBLANK(INDEX('Policy Characteristics'!A:A,MATCH($C2018,'Policy Characteristics'!$C:$C,0))),"",INDEX('Policy Characteristics'!A:A,MATCH($C2018,'Policy Characteristics'!$C:$C,0)))</f>
        <v>Government Revenue Accounting</v>
      </c>
      <c r="B2018" s="200" t="str">
        <f>IF(ISBLANK(INDEX('Policy Characteristics'!B:B,MATCH($C2018,'Policy Characteristics'!$C:$C,0))),"",INDEX('Policy Characteristics'!B:B,MATCH($C2018,'Policy Characteristics'!$C:$C,0)))</f>
        <v>National Debt Interest</v>
      </c>
      <c r="C2018" s="76" t="str">
        <f t="shared" si="81"/>
        <v>GRA for National Debt Interest</v>
      </c>
      <c r="D2018" t="s">
        <v>1202</v>
      </c>
      <c r="F2018" t="s">
        <v>1206</v>
      </c>
      <c r="H2018" s="15">
        <v>583</v>
      </c>
      <c r="I2018" s="200" t="str">
        <f t="shared" si="82"/>
        <v>Yes</v>
      </c>
      <c r="J2018" s="202" t="str">
        <f>IF(ISBLANK(INDEX('Policy Characteristics'!D:D,MATCH($C2018,'Policy Characteristics'!$C:$C,0))),"",INDEX('Policy Characteristics'!D:D,MATCH($C2018,'Policy Characteristics'!$C:$C,0)))</f>
        <v/>
      </c>
      <c r="K2018" s="76" t="str">
        <f>IF(ISBLANK(INDEX('Policy Characteristics'!E:E,MATCH($C2018,'Policy Characteristics'!$C:$C,0))),"",INDEX('Policy Characteristics'!E:E,MATCH($C2018,'Policy Characteristics'!$C:$C,0)))</f>
        <v>GRA national debt interest</v>
      </c>
      <c r="L2018" s="76">
        <f>IF(ISBLANK(INDEX('Policy Characteristics'!F:F,MATCH($C2018,'Policy Characteristics'!$C:$C,0))),"",INDEX('Policy Characteristics'!F:F,MATCH($C2018,'Policy Characteristics'!$C:$C,0)))</f>
        <v>0</v>
      </c>
      <c r="M2018" s="76">
        <f>IF(ISBLANK(INDEX('Policy Characteristics'!G:G,MATCH($C2018,'Policy Characteristics'!$C:$C,0))),"",INDEX('Policy Characteristics'!G:G,MATCH($C2018,'Policy Characteristics'!$C:$C,0)))</f>
        <v>10</v>
      </c>
      <c r="N2018" s="76">
        <f>IF(ISBLANK(INDEX('Policy Characteristics'!H:H,MATCH($C2018,'Policy Characteristics'!$C:$C,0))),"",INDEX('Policy Characteristics'!H:H,MATCH($C2018,'Policy Characteristics'!$C:$C,0)))</f>
        <v>1</v>
      </c>
      <c r="O2018" s="76" t="str">
        <f>IF(ISBLANK(INDEX('Policy Characteristics'!I:I,MATCH($C2018,'Policy Characteristics'!$C:$C,0))),"",INDEX('Policy Characteristics'!I:I,MATCH($C2018,'Policy Characteristics'!$C:$C,0)))</f>
        <v>weight</v>
      </c>
      <c r="P2018" s="7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76" t="str">
        <f>IF(ISBLANK(INDEX('Policy Characteristics'!K:K,MATCH($C2018,'Policy Characteristics'!$C:$C,0))),"",INDEX('Policy Characteristics'!K:K,MATCH($C2018,'Policy Characteristics'!$C:$C,0)))</f>
        <v>io-model.html</v>
      </c>
      <c r="R2018" s="76" t="str">
        <f>IF(ISBLANK(INDEX('Policy Characteristics'!L:L,MATCH($C2018,'Policy Characteristics'!$C:$C,0))),"",INDEX('Policy Characteristics'!L:L,MATCH($C2018,'Policy Characteristics'!$C:$C,0)))</f>
        <v/>
      </c>
    </row>
    <row r="2019" spans="1:18" x14ac:dyDescent="0.25">
      <c r="A2019" s="76" t="str">
        <f>IF(ISBLANK(INDEX('Policy Characteristics'!A:A,MATCH($C2019,'Policy Characteristics'!$C:$C,0))),"",INDEX('Policy Characteristics'!A:A,MATCH($C2019,'Policy Characteristics'!$C:$C,0)))</f>
        <v>Government Revenue Accounting</v>
      </c>
      <c r="B2019" s="200" t="str">
        <f>IF(ISBLANK(INDEX('Policy Characteristics'!B:B,MATCH($C2019,'Policy Characteristics'!$C:$C,0))),"",INDEX('Policy Characteristics'!B:B,MATCH($C2019,'Policy Characteristics'!$C:$C,0)))</f>
        <v>National Debt Interest</v>
      </c>
      <c r="C2019" s="76" t="str">
        <f t="shared" si="81"/>
        <v>GRA for National Debt Interest</v>
      </c>
      <c r="D2019" t="s">
        <v>1203</v>
      </c>
      <c r="F2019" t="s">
        <v>1207</v>
      </c>
      <c r="H2019" s="15">
        <v>584</v>
      </c>
      <c r="I2019" s="200" t="str">
        <f t="shared" si="82"/>
        <v>Yes</v>
      </c>
      <c r="J2019" s="202" t="str">
        <f>IF(ISBLANK(INDEX('Policy Characteristics'!D:D,MATCH($C2019,'Policy Characteristics'!$C:$C,0))),"",INDEX('Policy Characteristics'!D:D,MATCH($C2019,'Policy Characteristics'!$C:$C,0)))</f>
        <v/>
      </c>
      <c r="K2019" s="76" t="str">
        <f>IF(ISBLANK(INDEX('Policy Characteristics'!E:E,MATCH($C2019,'Policy Characteristics'!$C:$C,0))),"",INDEX('Policy Characteristics'!E:E,MATCH($C2019,'Policy Characteristics'!$C:$C,0)))</f>
        <v>GRA national debt interest</v>
      </c>
      <c r="L2019" s="76">
        <f>IF(ISBLANK(INDEX('Policy Characteristics'!F:F,MATCH($C2019,'Policy Characteristics'!$C:$C,0))),"",INDEX('Policy Characteristics'!F:F,MATCH($C2019,'Policy Characteristics'!$C:$C,0)))</f>
        <v>0</v>
      </c>
      <c r="M2019" s="76">
        <f>IF(ISBLANK(INDEX('Policy Characteristics'!G:G,MATCH($C2019,'Policy Characteristics'!$C:$C,0))),"",INDEX('Policy Characteristics'!G:G,MATCH($C2019,'Policy Characteristics'!$C:$C,0)))</f>
        <v>10</v>
      </c>
      <c r="N2019" s="76">
        <f>IF(ISBLANK(INDEX('Policy Characteristics'!H:H,MATCH($C2019,'Policy Characteristics'!$C:$C,0))),"",INDEX('Policy Characteristics'!H:H,MATCH($C2019,'Policy Characteristics'!$C:$C,0)))</f>
        <v>1</v>
      </c>
      <c r="O2019" s="76" t="str">
        <f>IF(ISBLANK(INDEX('Policy Characteristics'!I:I,MATCH($C2019,'Policy Characteristics'!$C:$C,0))),"",INDEX('Policy Characteristics'!I:I,MATCH($C2019,'Policy Characteristics'!$C:$C,0)))</f>
        <v>weight</v>
      </c>
      <c r="P2019" s="7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76" t="str">
        <f>IF(ISBLANK(INDEX('Policy Characteristics'!K:K,MATCH($C2019,'Policy Characteristics'!$C:$C,0))),"",INDEX('Policy Characteristics'!K:K,MATCH($C2019,'Policy Characteristics'!$C:$C,0)))</f>
        <v>io-model.html</v>
      </c>
      <c r="R2019" s="76" t="str">
        <f>IF(ISBLANK(INDEX('Policy Characteristics'!L:L,MATCH($C2019,'Policy Characteristics'!$C:$C,0))),"",INDEX('Policy Characteristics'!L:L,MATCH($C2019,'Policy Characteristics'!$C:$C,0)))</f>
        <v/>
      </c>
    </row>
    <row r="2020" spans="1:18" x14ac:dyDescent="0.25">
      <c r="A2020" s="76" t="str">
        <f>IF(ISBLANK(INDEX('Policy Characteristics'!A:A,MATCH($C2020,'Policy Characteristics'!$C:$C,0))),"",INDEX('Policy Characteristics'!A:A,MATCH($C2020,'Policy Characteristics'!$C:$C,0)))</f>
        <v>Government Revenue Accounting</v>
      </c>
      <c r="B2020" s="200" t="str">
        <f>IF(ISBLANK(INDEX('Policy Characteristics'!B:B,MATCH($C2020,'Policy Characteristics'!$C:$C,0))),"",INDEX('Policy Characteristics'!B:B,MATCH($C2020,'Policy Characteristics'!$C:$C,0)))</f>
        <v>Remaining Government Cash Flows</v>
      </c>
      <c r="C2020" t="s">
        <v>1198</v>
      </c>
      <c r="D2020" t="s">
        <v>1199</v>
      </c>
      <c r="F2020" t="s">
        <v>1204</v>
      </c>
      <c r="H2020" s="15">
        <v>585</v>
      </c>
      <c r="I2020" s="204" t="s">
        <v>43</v>
      </c>
      <c r="J2020" s="202" t="str">
        <f>IF(ISBLANK(INDEX('Policy Characteristics'!D:D,MATCH($C2020,'Policy Characteristics'!$C:$C,0))),"",INDEX('Policy Characteristics'!D:D,MATCH($C2020,'Policy Characteristics'!$C:$C,0)))</f>
        <v/>
      </c>
      <c r="K2020" s="76" t="str">
        <f>IF(ISBLANK(INDEX('Policy Characteristics'!E:E,MATCH($C2020,'Policy Characteristics'!$C:$C,0))),"",INDEX('Policy Characteristics'!E:E,MATCH($C2020,'Policy Characteristics'!$C:$C,0)))</f>
        <v>GRA remaining cash flow changes</v>
      </c>
      <c r="L2020" s="76">
        <f>IF(ISBLANK(INDEX('Policy Characteristics'!F:F,MATCH($C2020,'Policy Characteristics'!$C:$C,0))),"",INDEX('Policy Characteristics'!F:F,MATCH($C2020,'Policy Characteristics'!$C:$C,0)))</f>
        <v>0</v>
      </c>
      <c r="M2020" s="76">
        <f>IF(ISBLANK(INDEX('Policy Characteristics'!G:G,MATCH($C2020,'Policy Characteristics'!$C:$C,0))),"",INDEX('Policy Characteristics'!G:G,MATCH($C2020,'Policy Characteristics'!$C:$C,0)))</f>
        <v>10</v>
      </c>
      <c r="N2020" s="76">
        <f>IF(ISBLANK(INDEX('Policy Characteristics'!H:H,MATCH($C2020,'Policy Characteristics'!$C:$C,0))),"",INDEX('Policy Characteristics'!H:H,MATCH($C2020,'Policy Characteristics'!$C:$C,0)))</f>
        <v>1</v>
      </c>
      <c r="O2020" s="76" t="str">
        <f>IF(ISBLANK(INDEX('Policy Characteristics'!I:I,MATCH($C2020,'Policy Characteristics'!$C:$C,0))),"",INDEX('Policy Characteristics'!I:I,MATCH($C2020,'Policy Characteristics'!$C:$C,0)))</f>
        <v>weight</v>
      </c>
      <c r="P2020" s="7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76" t="str">
        <f>IF(ISBLANK(INDEX('Policy Characteristics'!K:K,MATCH($C2020,'Policy Characteristics'!$C:$C,0))),"",INDEX('Policy Characteristics'!K:K,MATCH($C2020,'Policy Characteristics'!$C:$C,0)))</f>
        <v>io-model.html</v>
      </c>
      <c r="R2020" s="76" t="str">
        <f>IF(ISBLANK(INDEX('Policy Characteristics'!L:L,MATCH($C2020,'Policy Characteristics'!$C:$C,0))),"",INDEX('Policy Characteristics'!L:L,MATCH($C2020,'Policy Characteristics'!$C:$C,0)))</f>
        <v/>
      </c>
    </row>
    <row r="2021" spans="1:18" x14ac:dyDescent="0.25">
      <c r="A2021" s="76" t="str">
        <f>IF(ISBLANK(INDEX('Policy Characteristics'!A:A,MATCH($C2021,'Policy Characteristics'!$C:$C,0))),"",INDEX('Policy Characteristics'!A:A,MATCH($C2021,'Policy Characteristics'!$C:$C,0)))</f>
        <v>Government Revenue Accounting</v>
      </c>
      <c r="B2021" s="200" t="str">
        <f>IF(ISBLANK(INDEX('Policy Characteristics'!B:B,MATCH($C2021,'Policy Characteristics'!$C:$C,0))),"",INDEX('Policy Characteristics'!B:B,MATCH($C2021,'Policy Characteristics'!$C:$C,0)))</f>
        <v>Remaining Government Cash Flows</v>
      </c>
      <c r="C2021" s="76" t="str">
        <f t="shared" ref="C2021:C2024" si="83">C$2020</f>
        <v>GRA for Remaining Government Cash Flow Changes</v>
      </c>
      <c r="D2021" t="s">
        <v>1200</v>
      </c>
      <c r="F2021" t="s">
        <v>1215</v>
      </c>
      <c r="H2021" s="15">
        <v>586</v>
      </c>
      <c r="I2021" s="200" t="str">
        <f t="shared" ref="I2021:I2024" si="84">I$2020</f>
        <v>Yes</v>
      </c>
      <c r="J2021" s="202" t="str">
        <f>IF(ISBLANK(INDEX('Policy Characteristics'!D:D,MATCH($C2021,'Policy Characteristics'!$C:$C,0))),"",INDEX('Policy Characteristics'!D:D,MATCH($C2021,'Policy Characteristics'!$C:$C,0)))</f>
        <v/>
      </c>
      <c r="K2021" s="76" t="str">
        <f>IF(ISBLANK(INDEX('Policy Characteristics'!E:E,MATCH($C2021,'Policy Characteristics'!$C:$C,0))),"",INDEX('Policy Characteristics'!E:E,MATCH($C2021,'Policy Characteristics'!$C:$C,0)))</f>
        <v>GRA remaining cash flow changes</v>
      </c>
      <c r="L2021" s="76">
        <f>IF(ISBLANK(INDEX('Policy Characteristics'!F:F,MATCH($C2021,'Policy Characteristics'!$C:$C,0))),"",INDEX('Policy Characteristics'!F:F,MATCH($C2021,'Policy Characteristics'!$C:$C,0)))</f>
        <v>0</v>
      </c>
      <c r="M2021" s="76">
        <f>IF(ISBLANK(INDEX('Policy Characteristics'!G:G,MATCH($C2021,'Policy Characteristics'!$C:$C,0))),"",INDEX('Policy Characteristics'!G:G,MATCH($C2021,'Policy Characteristics'!$C:$C,0)))</f>
        <v>10</v>
      </c>
      <c r="N2021" s="76">
        <f>IF(ISBLANK(INDEX('Policy Characteristics'!H:H,MATCH($C2021,'Policy Characteristics'!$C:$C,0))),"",INDEX('Policy Characteristics'!H:H,MATCH($C2021,'Policy Characteristics'!$C:$C,0)))</f>
        <v>1</v>
      </c>
      <c r="O2021" s="76" t="str">
        <f>IF(ISBLANK(INDEX('Policy Characteristics'!I:I,MATCH($C2021,'Policy Characteristics'!$C:$C,0))),"",INDEX('Policy Characteristics'!I:I,MATCH($C2021,'Policy Characteristics'!$C:$C,0)))</f>
        <v>weight</v>
      </c>
      <c r="P2021" s="7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76" t="str">
        <f>IF(ISBLANK(INDEX('Policy Characteristics'!K:K,MATCH($C2021,'Policy Characteristics'!$C:$C,0))),"",INDEX('Policy Characteristics'!K:K,MATCH($C2021,'Policy Characteristics'!$C:$C,0)))</f>
        <v>io-model.html</v>
      </c>
      <c r="R2021" s="76" t="str">
        <f>IF(ISBLANK(INDEX('Policy Characteristics'!L:L,MATCH($C2021,'Policy Characteristics'!$C:$C,0))),"",INDEX('Policy Characteristics'!L:L,MATCH($C2021,'Policy Characteristics'!$C:$C,0)))</f>
        <v/>
      </c>
    </row>
    <row r="2022" spans="1:18" x14ac:dyDescent="0.25">
      <c r="A2022" s="76" t="str">
        <f>IF(ISBLANK(INDEX('Policy Characteristics'!A:A,MATCH($C2022,'Policy Characteristics'!$C:$C,0))),"",INDEX('Policy Characteristics'!A:A,MATCH($C2022,'Policy Characteristics'!$C:$C,0)))</f>
        <v>Government Revenue Accounting</v>
      </c>
      <c r="B2022" s="200" t="str">
        <f>IF(ISBLANK(INDEX('Policy Characteristics'!B:B,MATCH($C2022,'Policy Characteristics'!$C:$C,0))),"",INDEX('Policy Characteristics'!B:B,MATCH($C2022,'Policy Characteristics'!$C:$C,0)))</f>
        <v>Remaining Government Cash Flows</v>
      </c>
      <c r="C2022" s="76" t="str">
        <f t="shared" si="83"/>
        <v>GRA for Remaining Government Cash Flow Changes</v>
      </c>
      <c r="D2022" t="s">
        <v>1201</v>
      </c>
      <c r="F2022" t="s">
        <v>1205</v>
      </c>
      <c r="H2022" s="15">
        <v>587</v>
      </c>
      <c r="I2022" s="200" t="str">
        <f t="shared" si="84"/>
        <v>Yes</v>
      </c>
      <c r="J2022" s="202" t="str">
        <f>IF(ISBLANK(INDEX('Policy Characteristics'!D:D,MATCH($C2022,'Policy Characteristics'!$C:$C,0))),"",INDEX('Policy Characteristics'!D:D,MATCH($C2022,'Policy Characteristics'!$C:$C,0)))</f>
        <v/>
      </c>
      <c r="K2022" s="76" t="str">
        <f>IF(ISBLANK(INDEX('Policy Characteristics'!E:E,MATCH($C2022,'Policy Characteristics'!$C:$C,0))),"",INDEX('Policy Characteristics'!E:E,MATCH($C2022,'Policy Characteristics'!$C:$C,0)))</f>
        <v>GRA remaining cash flow changes</v>
      </c>
      <c r="L2022" s="76">
        <f>IF(ISBLANK(INDEX('Policy Characteristics'!F:F,MATCH($C2022,'Policy Characteristics'!$C:$C,0))),"",INDEX('Policy Characteristics'!F:F,MATCH($C2022,'Policy Characteristics'!$C:$C,0)))</f>
        <v>0</v>
      </c>
      <c r="M2022" s="76">
        <f>IF(ISBLANK(INDEX('Policy Characteristics'!G:G,MATCH($C2022,'Policy Characteristics'!$C:$C,0))),"",INDEX('Policy Characteristics'!G:G,MATCH($C2022,'Policy Characteristics'!$C:$C,0)))</f>
        <v>10</v>
      </c>
      <c r="N2022" s="76">
        <f>IF(ISBLANK(INDEX('Policy Characteristics'!H:H,MATCH($C2022,'Policy Characteristics'!$C:$C,0))),"",INDEX('Policy Characteristics'!H:H,MATCH($C2022,'Policy Characteristics'!$C:$C,0)))</f>
        <v>1</v>
      </c>
      <c r="O2022" s="76" t="str">
        <f>IF(ISBLANK(INDEX('Policy Characteristics'!I:I,MATCH($C2022,'Policy Characteristics'!$C:$C,0))),"",INDEX('Policy Characteristics'!I:I,MATCH($C2022,'Policy Characteristics'!$C:$C,0)))</f>
        <v>weight</v>
      </c>
      <c r="P2022" s="7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76" t="str">
        <f>IF(ISBLANK(INDEX('Policy Characteristics'!K:K,MATCH($C2022,'Policy Characteristics'!$C:$C,0))),"",INDEX('Policy Characteristics'!K:K,MATCH($C2022,'Policy Characteristics'!$C:$C,0)))</f>
        <v>io-model.html</v>
      </c>
      <c r="R2022" s="76" t="str">
        <f>IF(ISBLANK(INDEX('Policy Characteristics'!L:L,MATCH($C2022,'Policy Characteristics'!$C:$C,0))),"",INDEX('Policy Characteristics'!L:L,MATCH($C2022,'Policy Characteristics'!$C:$C,0)))</f>
        <v/>
      </c>
    </row>
    <row r="2023" spans="1:18" x14ac:dyDescent="0.25">
      <c r="A2023" s="76" t="str">
        <f>IF(ISBLANK(INDEX('Policy Characteristics'!A:A,MATCH($C2023,'Policy Characteristics'!$C:$C,0))),"",INDEX('Policy Characteristics'!A:A,MATCH($C2023,'Policy Characteristics'!$C:$C,0)))</f>
        <v>Government Revenue Accounting</v>
      </c>
      <c r="B2023" s="200" t="str">
        <f>IF(ISBLANK(INDEX('Policy Characteristics'!B:B,MATCH($C2023,'Policy Characteristics'!$C:$C,0))),"",INDEX('Policy Characteristics'!B:B,MATCH($C2023,'Policy Characteristics'!$C:$C,0)))</f>
        <v>Remaining Government Cash Flows</v>
      </c>
      <c r="C2023" s="76" t="str">
        <f t="shared" si="83"/>
        <v>GRA for Remaining Government Cash Flow Changes</v>
      </c>
      <c r="D2023" t="s">
        <v>1202</v>
      </c>
      <c r="F2023" t="s">
        <v>1206</v>
      </c>
      <c r="H2023" s="15">
        <v>588</v>
      </c>
      <c r="I2023" s="200" t="str">
        <f t="shared" si="84"/>
        <v>Yes</v>
      </c>
      <c r="J2023" s="202" t="str">
        <f>IF(ISBLANK(INDEX('Policy Characteristics'!D:D,MATCH($C2023,'Policy Characteristics'!$C:$C,0))),"",INDEX('Policy Characteristics'!D:D,MATCH($C2023,'Policy Characteristics'!$C:$C,0)))</f>
        <v/>
      </c>
      <c r="K2023" s="76" t="str">
        <f>IF(ISBLANK(INDEX('Policy Characteristics'!E:E,MATCH($C2023,'Policy Characteristics'!$C:$C,0))),"",INDEX('Policy Characteristics'!E:E,MATCH($C2023,'Policy Characteristics'!$C:$C,0)))</f>
        <v>GRA remaining cash flow changes</v>
      </c>
      <c r="L2023" s="76">
        <f>IF(ISBLANK(INDEX('Policy Characteristics'!F:F,MATCH($C2023,'Policy Characteristics'!$C:$C,0))),"",INDEX('Policy Characteristics'!F:F,MATCH($C2023,'Policy Characteristics'!$C:$C,0)))</f>
        <v>0</v>
      </c>
      <c r="M2023" s="76">
        <f>IF(ISBLANK(INDEX('Policy Characteristics'!G:G,MATCH($C2023,'Policy Characteristics'!$C:$C,0))),"",INDEX('Policy Characteristics'!G:G,MATCH($C2023,'Policy Characteristics'!$C:$C,0)))</f>
        <v>10</v>
      </c>
      <c r="N2023" s="76">
        <f>IF(ISBLANK(INDEX('Policy Characteristics'!H:H,MATCH($C2023,'Policy Characteristics'!$C:$C,0))),"",INDEX('Policy Characteristics'!H:H,MATCH($C2023,'Policy Characteristics'!$C:$C,0)))</f>
        <v>1</v>
      </c>
      <c r="O2023" s="76" t="str">
        <f>IF(ISBLANK(INDEX('Policy Characteristics'!I:I,MATCH($C2023,'Policy Characteristics'!$C:$C,0))),"",INDEX('Policy Characteristics'!I:I,MATCH($C2023,'Policy Characteristics'!$C:$C,0)))</f>
        <v>weight</v>
      </c>
      <c r="P2023" s="7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76" t="str">
        <f>IF(ISBLANK(INDEX('Policy Characteristics'!K:K,MATCH($C2023,'Policy Characteristics'!$C:$C,0))),"",INDEX('Policy Characteristics'!K:K,MATCH($C2023,'Policy Characteristics'!$C:$C,0)))</f>
        <v>io-model.html</v>
      </c>
      <c r="R2023" s="76" t="str">
        <f>IF(ISBLANK(INDEX('Policy Characteristics'!L:L,MATCH($C2023,'Policy Characteristics'!$C:$C,0))),"",INDEX('Policy Characteristics'!L:L,MATCH($C2023,'Policy Characteristics'!$C:$C,0)))</f>
        <v/>
      </c>
    </row>
    <row r="2024" spans="1:18" x14ac:dyDescent="0.25">
      <c r="A2024" s="76" t="str">
        <f>IF(ISBLANK(INDEX('Policy Characteristics'!A:A,MATCH($C2024,'Policy Characteristics'!$C:$C,0))),"",INDEX('Policy Characteristics'!A:A,MATCH($C2024,'Policy Characteristics'!$C:$C,0)))</f>
        <v>Government Revenue Accounting</v>
      </c>
      <c r="B2024" s="200" t="str">
        <f>IF(ISBLANK(INDEX('Policy Characteristics'!B:B,MATCH($C2024,'Policy Characteristics'!$C:$C,0))),"",INDEX('Policy Characteristics'!B:B,MATCH($C2024,'Policy Characteristics'!$C:$C,0)))</f>
        <v>Remaining Government Cash Flows</v>
      </c>
      <c r="C2024" s="76" t="str">
        <f t="shared" si="83"/>
        <v>GRA for Remaining Government Cash Flow Changes</v>
      </c>
      <c r="D2024" t="s">
        <v>1203</v>
      </c>
      <c r="F2024" t="s">
        <v>1207</v>
      </c>
      <c r="H2024" s="15">
        <v>589</v>
      </c>
      <c r="I2024" s="200" t="str">
        <f t="shared" si="84"/>
        <v>Yes</v>
      </c>
      <c r="J2024" s="202" t="str">
        <f>IF(ISBLANK(INDEX('Policy Characteristics'!D:D,MATCH($C2024,'Policy Characteristics'!$C:$C,0))),"",INDEX('Policy Characteristics'!D:D,MATCH($C2024,'Policy Characteristics'!$C:$C,0)))</f>
        <v/>
      </c>
      <c r="K2024" s="76" t="str">
        <f>IF(ISBLANK(INDEX('Policy Characteristics'!E:E,MATCH($C2024,'Policy Characteristics'!$C:$C,0))),"",INDEX('Policy Characteristics'!E:E,MATCH($C2024,'Policy Characteristics'!$C:$C,0)))</f>
        <v>GRA remaining cash flow changes</v>
      </c>
      <c r="L2024" s="76">
        <f>IF(ISBLANK(INDEX('Policy Characteristics'!F:F,MATCH($C2024,'Policy Characteristics'!$C:$C,0))),"",INDEX('Policy Characteristics'!F:F,MATCH($C2024,'Policy Characteristics'!$C:$C,0)))</f>
        <v>0</v>
      </c>
      <c r="M2024" s="76">
        <f>IF(ISBLANK(INDEX('Policy Characteristics'!G:G,MATCH($C2024,'Policy Characteristics'!$C:$C,0))),"",INDEX('Policy Characteristics'!G:G,MATCH($C2024,'Policy Characteristics'!$C:$C,0)))</f>
        <v>10</v>
      </c>
      <c r="N2024" s="76">
        <f>IF(ISBLANK(INDEX('Policy Characteristics'!H:H,MATCH($C2024,'Policy Characteristics'!$C:$C,0))),"",INDEX('Policy Characteristics'!H:H,MATCH($C2024,'Policy Characteristics'!$C:$C,0)))</f>
        <v>1</v>
      </c>
      <c r="O2024" s="76" t="str">
        <f>IF(ISBLANK(INDEX('Policy Characteristics'!I:I,MATCH($C2024,'Policy Characteristics'!$C:$C,0))),"",INDEX('Policy Characteristics'!I:I,MATCH($C2024,'Policy Characteristics'!$C:$C,0)))</f>
        <v>weight</v>
      </c>
      <c r="P2024" s="7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76" t="str">
        <f>IF(ISBLANK(INDEX('Policy Characteristics'!K:K,MATCH($C2024,'Policy Characteristics'!$C:$C,0))),"",INDEX('Policy Characteristics'!K:K,MATCH($C2024,'Policy Characteristics'!$C:$C,0)))</f>
        <v>io-model.html</v>
      </c>
      <c r="R2024" s="76" t="str">
        <f>IF(ISBLANK(INDEX('Policy Characteristics'!L:L,MATCH($C2024,'Policy Characteristics'!$C:$C,0))),"",INDEX('Policy Characteristics'!L:L,MATCH($C2024,'Policy Characteristics'!$C:$C,0)))</f>
        <v/>
      </c>
    </row>
    <row r="2025" spans="1:18" x14ac:dyDescent="0.25">
      <c r="A2025" s="76" t="str">
        <f>IF(ISBLANK(INDEX('Policy Characteristics'!A:A,MATCH($C2025,'Policy Characteristics'!$C:$C,0))),"",INDEX('Policy Characteristics'!A:A,MATCH($C2025,'Policy Characteristics'!$C:$C,0)))</f>
        <v>Control Settings</v>
      </c>
      <c r="B2025" s="200" t="str">
        <f>IF(ISBLANK(INDEX('Policy Characteristics'!B:B,MATCH($C2025,'Policy Characteristics'!$C:$C,0))),"",INDEX('Policy Characteristics'!B:B,MATCH($C2025,'Policy Characteristics'!$C:$C,0)))</f>
        <v>COVID-19 Recession</v>
      </c>
      <c r="C2025" t="s">
        <v>1593</v>
      </c>
      <c r="H2025" s="15">
        <v>543</v>
      </c>
      <c r="I2025" s="204" t="s">
        <v>44</v>
      </c>
      <c r="J2025" s="202" t="str">
        <f>IF(ISBLANK(INDEX('Policy Characteristics'!D:D,MATCH($C2025,'Policy Characteristics'!$C:$C,0))),"",INDEX('Policy Characteristics'!D:D,MATCH($C2025,'Policy Characteristics'!$C:$C,0)))</f>
        <v/>
      </c>
      <c r="K2025" s="76" t="str">
        <f>IF(ISBLANK(INDEX('Policy Characteristics'!E:E,MATCH($C2025,'Policy Characteristics'!$C:$C,0))),"",INDEX('Policy Characteristics'!E:E,MATCH($C2025,'Policy Characteristics'!$C:$C,0)))</f>
        <v>settings exogenous GDP adjustment</v>
      </c>
      <c r="L2025" s="206">
        <f>IF(ISBLANK(INDEX('Policy Characteristics'!F:F,MATCH($C2025,'Policy Characteristics'!$C:$C,0))),"",INDEX('Policy Characteristics'!F:F,MATCH($C2025,'Policy Characteristics'!$C:$C,0)))</f>
        <v>0</v>
      </c>
      <c r="M2025" s="206">
        <f>IF(ISBLANK(INDEX('Policy Characteristics'!G:G,MATCH($C2025,'Policy Characteristics'!$C:$C,0))),"",INDEX('Policy Characteristics'!G:G,MATCH($C2025,'Policy Characteristics'!$C:$C,0)))</f>
        <v>1</v>
      </c>
      <c r="N2025" s="206">
        <f>IF(ISBLANK(INDEX('Policy Characteristics'!H:H,MATCH($C2025,'Policy Characteristics'!$C:$C,0))),"",INDEX('Policy Characteristics'!H:H,MATCH($C2025,'Policy Characteristics'!$C:$C,0)))</f>
        <v>1</v>
      </c>
      <c r="O2025" s="76" t="str">
        <f>IF(ISBLANK(INDEX('Policy Characteristics'!I:I,MATCH($C2025,'Policy Characteristics'!$C:$C,0))),"",INDEX('Policy Characteristics'!I:I,MATCH($C2025,'Policy Characteristics'!$C:$C,0)))</f>
        <v>on/off</v>
      </c>
      <c r="P2025" s="76" t="str">
        <f>IF(ISBLANK(INDEX('Policy Characteristics'!J:J,MATCH($C2025,'Policy Characteristics'!$C:$C,0))),"",INDEX('Policy Characteristics'!J:J,MATCH($C2025,'Policy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2025" s="76" t="str">
        <f>IF(ISBLANK(INDEX('Policy Characteristics'!K:K,MATCH($C2025,'Policy Characteristics'!$C:$C,0))),"",INDEX('Policy Characteristics'!K:K,MATCH($C2025,'Policy Characteristics'!$C:$C,0)))</f>
        <v/>
      </c>
      <c r="R2025" s="76" t="str">
        <f>IF(ISBLANK(INDEX('Policy Characteristics'!L:L,MATCH($C2025,'Policy Characteristics'!$C:$C,0))),"",INDEX('Policy Characteristics'!L:L,MATCH($C2025,'Policy Characteristics'!$C:$C,0)))</f>
        <v/>
      </c>
    </row>
    <row r="2026" spans="1:18" x14ac:dyDescent="0.25">
      <c r="A2026" s="76" t="str">
        <f>IF(ISBLANK(INDEX('Policy Characteristics'!A:A,MATCH($C2026,'Policy Characteristics'!$C:$C,0))),"",INDEX('Policy Characteristics'!A:A,MATCH($C2026,'Policy Characteristics'!$C:$C,0)))</f>
        <v>Control Settings</v>
      </c>
      <c r="B2026" s="200" t="str">
        <f>IF(ISBLANK(INDEX('Policy Characteristics'!B:B,MATCH($C2026,'Policy Characteristics'!$C:$C,0))),"",INDEX('Policy Characteristics'!B:B,MATCH($C2026,'Policy Characteristics'!$C:$C,0)))</f>
        <v>Use 20-Year GWP Values</v>
      </c>
      <c r="C2026" t="s">
        <v>1477</v>
      </c>
      <c r="H2026" s="15">
        <v>1601</v>
      </c>
      <c r="I2026" s="204" t="s">
        <v>44</v>
      </c>
      <c r="J2026" s="202" t="str">
        <f>IF(ISBLANK(INDEX('Policy Characteristics'!D:D,MATCH($C2026,'Policy Characteristics'!$C:$C,0))),"",INDEX('Policy Characteristics'!D:D,MATCH($C2026,'Policy Characteristics'!$C:$C,0)))</f>
        <v/>
      </c>
      <c r="K2026" s="76" t="str">
        <f>IF(ISBLANK(INDEX('Policy Characteristics'!E:E,MATCH($C2026,'Policy Characteristics'!$C:$C,0))),"",INDEX('Policy Characteristics'!E:E,MATCH($C2026,'Policy Characteristics'!$C:$C,0)))</f>
        <v/>
      </c>
      <c r="L2026" s="206">
        <f>IF(ISBLANK(INDEX('Policy Characteristics'!F:F,MATCH($C2026,'Policy Characteristics'!$C:$C,0))),"",INDEX('Policy Characteristics'!F:F,MATCH($C2026,'Policy Characteristics'!$C:$C,0)))</f>
        <v>0</v>
      </c>
      <c r="M2026" s="206">
        <f>IF(ISBLANK(INDEX('Policy Characteristics'!G:G,MATCH($C2026,'Policy Characteristics'!$C:$C,0))),"",INDEX('Policy Characteristics'!G:G,MATCH($C2026,'Policy Characteristics'!$C:$C,0)))</f>
        <v>1</v>
      </c>
      <c r="N2026" s="206">
        <f>IF(ISBLANK(INDEX('Policy Characteristics'!H:H,MATCH($C2026,'Policy Characteristics'!$C:$C,0))),"",INDEX('Policy Characteristics'!H:H,MATCH($C2026,'Policy Characteristics'!$C:$C,0)))</f>
        <v>1</v>
      </c>
      <c r="O2026" s="76" t="str">
        <f>IF(ISBLANK(INDEX('Policy Characteristics'!I:I,MATCH($C2026,'Policy Characteristics'!$C:$C,0))),"",INDEX('Policy Characteristics'!I:I,MATCH($C2026,'Policy Characteristics'!$C:$C,0)))</f>
        <v>on/off</v>
      </c>
      <c r="P2026" s="76" t="str">
        <f>IF(ISBLANK(INDEX('Policy Characteristics'!J:J,MATCH($C2026,'Policy Characteristics'!$C:$C,0))),"",INDEX('Policy Characteristics'!J:J,MATCH($C2026,'Policy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2026" s="76" t="str">
        <f>IF(ISBLANK(INDEX('Policy Characteristics'!K:K,MATCH($C2026,'Policy Characteristics'!$C:$C,0))),"",INDEX('Policy Characteristics'!K:K,MATCH($C2026,'Policy Characteristics'!$C:$C,0)))</f>
        <v/>
      </c>
      <c r="R2026" s="76" t="str">
        <f>IF(ISBLANK(INDEX('Policy Characteristics'!L:L,MATCH($C2026,'Policy Characteristics'!$C:$C,0))),"",INDEX('Policy Characteristics'!L:L,MATCH($C2026,'Policy Characteristics'!$C:$C,0)))</f>
        <v/>
      </c>
    </row>
  </sheetData>
  <conditionalFormatting sqref="I1:I1970">
    <cfRule type="containsText" dxfId="6" priority="1" operator="containsText" text="No">
      <formula>NOT(ISERROR(SEARCH("No",I1)))</formula>
    </cfRule>
  </conditionalFormatting>
  <conditionalFormatting sqref="I1975 I1980 I1990 I1995 I2000 I2005 I2015 I2020">
    <cfRule type="containsText" dxfId="5" priority="5" operator="containsText" text="No">
      <formula>NOT(ISERROR(SEARCH("No",I1975)))</formula>
    </cfRule>
  </conditionalFormatting>
  <conditionalFormatting sqref="I1985">
    <cfRule type="containsText" dxfId="4" priority="3" operator="containsText" text="No">
      <formula>NOT(ISERROR(SEARCH("No",I1985)))</formula>
    </cfRule>
  </conditionalFormatting>
  <conditionalFormatting sqref="I2010">
    <cfRule type="containsText" dxfId="3" priority="2" operator="containsText" text="No">
      <formula>NOT(ISERROR(SEARCH("No",I2010)))</formula>
    </cfRule>
  </conditionalFormatting>
  <conditionalFormatting sqref="I2025:I2026 I2030:I1048576">
    <cfRule type="containsText" dxfId="2" priority="4" operator="containsText" text="No">
      <formula>NOT(ISERROR(SEARCH("No",I2025)))</formula>
    </cfRule>
  </conditionalFormatting>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2"/>
  <sheetViews>
    <sheetView workbookViewId="0">
      <selection activeCell="D10" sqref="D10"/>
    </sheetView>
  </sheetViews>
  <sheetFormatPr defaultColWidth="9.140625" defaultRowHeight="15" x14ac:dyDescent="0.25"/>
  <cols>
    <col min="1" max="1" width="43" customWidth="1"/>
    <col min="2" max="2" width="76.85546875" customWidth="1"/>
  </cols>
  <sheetData>
    <row r="1" spans="1:2" x14ac:dyDescent="0.25">
      <c r="A1" s="265" t="s">
        <v>1054</v>
      </c>
      <c r="B1" s="265"/>
    </row>
    <row r="2" spans="1:2" x14ac:dyDescent="0.25">
      <c r="A2" s="66" t="s">
        <v>1055</v>
      </c>
      <c r="B2" s="66" t="s">
        <v>1056</v>
      </c>
    </row>
    <row r="3" spans="1:2" x14ac:dyDescent="0.25">
      <c r="A3" s="67" t="s">
        <v>350</v>
      </c>
      <c r="B3" t="str">
        <f>A3</f>
        <v>million metric tons / year</v>
      </c>
    </row>
    <row r="4" spans="1:2" x14ac:dyDescent="0.25">
      <c r="A4" s="67" t="s">
        <v>1645</v>
      </c>
      <c r="B4" t="str">
        <f>A4</f>
        <v>million metric tons</v>
      </c>
    </row>
    <row r="5" spans="1:2" x14ac:dyDescent="0.25">
      <c r="A5" s="67" t="s">
        <v>2598</v>
      </c>
      <c r="B5" t="str">
        <f>A5</f>
        <v>g CO2e / 2024 dollar</v>
      </c>
    </row>
    <row r="6" spans="1:2" x14ac:dyDescent="0.25">
      <c r="A6" s="68" t="s">
        <v>563</v>
      </c>
      <c r="B6" t="str">
        <f t="shared" ref="B6:B46" si="0">A6</f>
        <v>thousand metric tons / year</v>
      </c>
    </row>
    <row r="7" spans="1:2" x14ac:dyDescent="0.25">
      <c r="A7" s="68" t="s">
        <v>2599</v>
      </c>
      <c r="B7" t="str">
        <f>A7</f>
        <v>g CO2 / 2024 dollar</v>
      </c>
    </row>
    <row r="8" spans="1:2" ht="30" x14ac:dyDescent="0.25">
      <c r="A8" s="68" t="s">
        <v>2600</v>
      </c>
      <c r="B8" t="str">
        <f t="shared" si="0"/>
        <v>2024 dollars / metric ton CO2e abated, Annual average abatement (million metric tons CO2e)</v>
      </c>
    </row>
    <row r="9" spans="1:2" x14ac:dyDescent="0.25">
      <c r="A9" s="68" t="s">
        <v>2601</v>
      </c>
      <c r="B9" t="str">
        <f t="shared" si="0"/>
        <v>billion 2024 dollars / year</v>
      </c>
    </row>
    <row r="10" spans="1:2" x14ac:dyDescent="0.25">
      <c r="A10" s="68" t="s">
        <v>2602</v>
      </c>
      <c r="B10" t="str">
        <f t="shared" si="0"/>
        <v>billion 2024 dollars</v>
      </c>
    </row>
    <row r="11" spans="1:2" x14ac:dyDescent="0.25">
      <c r="A11" s="68" t="s">
        <v>1096</v>
      </c>
      <c r="B11" t="str">
        <f t="shared" si="0"/>
        <v>jobs</v>
      </c>
    </row>
    <row r="12" spans="1:2" x14ac:dyDescent="0.25">
      <c r="A12" s="68" t="s">
        <v>1138</v>
      </c>
      <c r="B12" t="str">
        <f t="shared" si="0"/>
        <v>incidents / year</v>
      </c>
    </row>
    <row r="13" spans="1:2" x14ac:dyDescent="0.25">
      <c r="A13" s="68" t="s">
        <v>1115</v>
      </c>
      <c r="B13" t="str">
        <f t="shared" si="0"/>
        <v>% change</v>
      </c>
    </row>
    <row r="14" spans="1:2" x14ac:dyDescent="0.25">
      <c r="A14" s="68" t="s">
        <v>2603</v>
      </c>
      <c r="B14" t="str">
        <f t="shared" si="0"/>
        <v>2024 dollars / employee-year</v>
      </c>
    </row>
    <row r="15" spans="1:2" x14ac:dyDescent="0.25">
      <c r="A15" s="68" t="s">
        <v>351</v>
      </c>
      <c r="B15" t="str">
        <f t="shared" si="0"/>
        <v>lives / year</v>
      </c>
    </row>
    <row r="16" spans="1:2" x14ac:dyDescent="0.25">
      <c r="A16" s="68" t="s">
        <v>352</v>
      </c>
      <c r="B16" t="str">
        <f t="shared" si="0"/>
        <v>terawatt-hours (TWh) / year</v>
      </c>
    </row>
    <row r="17" spans="1:2" x14ac:dyDescent="0.25">
      <c r="A17" s="68" t="s">
        <v>1723</v>
      </c>
      <c r="B17" t="str">
        <f t="shared" si="0"/>
        <v>terawatt-hours (TWh)</v>
      </c>
    </row>
    <row r="18" spans="1:2" x14ac:dyDescent="0.25">
      <c r="A18" s="68" t="s">
        <v>1521</v>
      </c>
      <c r="B18" t="str">
        <f t="shared" si="0"/>
        <v>%</v>
      </c>
    </row>
    <row r="19" spans="1:2" x14ac:dyDescent="0.25">
      <c r="A19" s="68" t="s">
        <v>1522</v>
      </c>
      <c r="B19" t="str">
        <f t="shared" si="0"/>
        <v>metric tons CO2e / megawatt-hour (MWh)</v>
      </c>
    </row>
    <row r="20" spans="1:2" x14ac:dyDescent="0.25">
      <c r="A20" s="68" t="s">
        <v>2604</v>
      </c>
      <c r="B20" t="str">
        <f t="shared" si="0"/>
        <v>kilowatt-hour / 2024 dollar</v>
      </c>
    </row>
    <row r="21" spans="1:2" x14ac:dyDescent="0.25">
      <c r="A21" s="68" t="s">
        <v>353</v>
      </c>
      <c r="B21" t="str">
        <f t="shared" si="0"/>
        <v>gigawatts (GW) / year</v>
      </c>
    </row>
    <row r="22" spans="1:2" x14ac:dyDescent="0.25">
      <c r="A22" s="68" t="s">
        <v>2605</v>
      </c>
      <c r="B22" t="str">
        <f t="shared" si="0"/>
        <v>2024 dollars / megawatt-hour (MWh)</v>
      </c>
    </row>
    <row r="23" spans="1:2" x14ac:dyDescent="0.25">
      <c r="A23" s="68" t="s">
        <v>702</v>
      </c>
      <c r="B23" t="str">
        <f t="shared" si="0"/>
        <v>cubic km / yr</v>
      </c>
    </row>
    <row r="24" spans="1:2" x14ac:dyDescent="0.25">
      <c r="A24" s="68" t="s">
        <v>622</v>
      </c>
      <c r="B24" t="str">
        <f t="shared" si="0"/>
        <v>trillion passenger-miles / year</v>
      </c>
    </row>
    <row r="25" spans="1:2" x14ac:dyDescent="0.25">
      <c r="A25" s="68" t="s">
        <v>623</v>
      </c>
      <c r="B25" t="str">
        <f t="shared" si="0"/>
        <v>trillion freight ton-miles / year</v>
      </c>
    </row>
    <row r="26" spans="1:2" x14ac:dyDescent="0.25">
      <c r="A26" s="68" t="s">
        <v>473</v>
      </c>
      <c r="B26" t="str">
        <f t="shared" si="0"/>
        <v>million vehicles / year</v>
      </c>
    </row>
    <row r="27" spans="1:2" x14ac:dyDescent="0.25">
      <c r="A27" s="68" t="s">
        <v>600</v>
      </c>
      <c r="B27" t="str">
        <f t="shared" si="0"/>
        <v>thousand vehicles / year</v>
      </c>
    </row>
    <row r="28" spans="1:2" x14ac:dyDescent="0.25">
      <c r="A28" s="68" t="s">
        <v>599</v>
      </c>
      <c r="B28" t="str">
        <f t="shared" si="0"/>
        <v>million vehicles</v>
      </c>
    </row>
    <row r="29" spans="1:2" x14ac:dyDescent="0.25">
      <c r="A29" s="68" t="s">
        <v>632</v>
      </c>
      <c r="B29" t="str">
        <f t="shared" si="0"/>
        <v>thousand vehicles</v>
      </c>
    </row>
    <row r="30" spans="1:2" x14ac:dyDescent="0.25">
      <c r="A30" s="68" t="s">
        <v>455</v>
      </c>
      <c r="B30" t="str">
        <f t="shared" si="0"/>
        <v>quads / year</v>
      </c>
    </row>
    <row r="31" spans="1:2" x14ac:dyDescent="0.25">
      <c r="A31" s="68" t="s">
        <v>2606</v>
      </c>
      <c r="B31" t="str">
        <f>A31</f>
        <v>thousand BTU / 2024 dollar</v>
      </c>
    </row>
    <row r="32" spans="1:2" x14ac:dyDescent="0.25">
      <c r="A32" s="68" t="s">
        <v>605</v>
      </c>
      <c r="B32" t="str">
        <f t="shared" si="0"/>
        <v>millions of short tons / year</v>
      </c>
    </row>
    <row r="33" spans="1:2" x14ac:dyDescent="0.25">
      <c r="A33" s="68" t="s">
        <v>606</v>
      </c>
      <c r="B33" t="str">
        <f t="shared" si="0"/>
        <v>trillion cubic feet / year</v>
      </c>
    </row>
    <row r="34" spans="1:2" x14ac:dyDescent="0.25">
      <c r="A34" s="68" t="s">
        <v>1491</v>
      </c>
      <c r="B34" t="str">
        <f t="shared" si="0"/>
        <v>million barrels of oil / year</v>
      </c>
    </row>
    <row r="35" spans="1:2" x14ac:dyDescent="0.25">
      <c r="A35" s="68" t="s">
        <v>874</v>
      </c>
      <c r="B35" t="str">
        <f t="shared" si="0"/>
        <v>million gallons / year</v>
      </c>
    </row>
    <row r="36" spans="1:2" x14ac:dyDescent="0.25">
      <c r="A36" s="68" t="s">
        <v>667</v>
      </c>
      <c r="B36" t="str">
        <f t="shared" si="0"/>
        <v>trillion BTU / year</v>
      </c>
    </row>
    <row r="37" spans="1:2" x14ac:dyDescent="0.25">
      <c r="A37" s="68" t="s">
        <v>2607</v>
      </c>
      <c r="B37" t="str">
        <f t="shared" si="0"/>
        <v>2024 dollars / short ton</v>
      </c>
    </row>
    <row r="38" spans="1:2" x14ac:dyDescent="0.25">
      <c r="A38" s="68" t="s">
        <v>2608</v>
      </c>
      <c r="B38" t="str">
        <f t="shared" si="0"/>
        <v>2024 dollars / thousand cubic feet</v>
      </c>
    </row>
    <row r="39" spans="1:2" x14ac:dyDescent="0.25">
      <c r="A39" s="68" t="s">
        <v>2609</v>
      </c>
      <c r="B39" t="str">
        <f t="shared" si="0"/>
        <v>2024 dollars / gallon</v>
      </c>
    </row>
    <row r="40" spans="1:2" x14ac:dyDescent="0.25">
      <c r="A40" s="68" t="s">
        <v>2610</v>
      </c>
      <c r="B40" t="str">
        <f t="shared" si="0"/>
        <v>2024 dollars / barrel of oil</v>
      </c>
    </row>
    <row r="41" spans="1:2" x14ac:dyDescent="0.25">
      <c r="A41" s="68" t="s">
        <v>2611</v>
      </c>
      <c r="B41" t="str">
        <f t="shared" si="0"/>
        <v>2024 dollars / kg</v>
      </c>
    </row>
    <row r="42" spans="1:2" x14ac:dyDescent="0.25">
      <c r="A42" s="68" t="s">
        <v>2612</v>
      </c>
      <c r="B42" t="str">
        <f t="shared" si="0"/>
        <v>2024 dollars / kilowatt-hour (kWh)</v>
      </c>
    </row>
    <row r="43" spans="1:2" x14ac:dyDescent="0.25">
      <c r="A43" s="68" t="s">
        <v>2605</v>
      </c>
      <c r="B43" t="str">
        <f t="shared" ref="B43" si="1">A43</f>
        <v>2024 dollars / megawatt-hour (MWh)</v>
      </c>
    </row>
    <row r="44" spans="1:2" ht="30" x14ac:dyDescent="0.25">
      <c r="A44" s="68" t="s">
        <v>1480</v>
      </c>
      <c r="B44" t="str">
        <f t="shared" si="0"/>
        <v>cost of eqpt. to capture 1 metric ton CO2e/yr (2020 dollars)</v>
      </c>
    </row>
    <row r="45" spans="1:2" x14ac:dyDescent="0.25">
      <c r="A45" s="68" t="s">
        <v>2613</v>
      </c>
      <c r="B45" t="str">
        <f t="shared" si="0"/>
        <v>million 2024 dollars / megawatt (MW)</v>
      </c>
    </row>
    <row r="46" spans="1:2" ht="30" x14ac:dyDescent="0.25">
      <c r="A46" s="68" t="s">
        <v>2614</v>
      </c>
      <c r="B46" t="str">
        <f t="shared" si="0"/>
        <v>cost of eqpt. to produce 1 kg H2/yr (2024 dollars)</v>
      </c>
    </row>
    <row r="48" spans="1:2" x14ac:dyDescent="0.25">
      <c r="A48" s="265" t="s">
        <v>1058</v>
      </c>
      <c r="B48" s="265"/>
    </row>
    <row r="49" spans="1:2" x14ac:dyDescent="0.25">
      <c r="A49" s="66" t="s">
        <v>1055</v>
      </c>
      <c r="B49" s="66" t="s">
        <v>1056</v>
      </c>
    </row>
    <row r="50" spans="1:2" x14ac:dyDescent="0.25">
      <c r="A50" s="38" t="s">
        <v>137</v>
      </c>
      <c r="B50" t="str">
        <f t="shared" ref="B50:B51" si="2">A50</f>
        <v>$/metric ton CO2e</v>
      </c>
    </row>
    <row r="51" spans="1:2" x14ac:dyDescent="0.25">
      <c r="A51" s="38" t="s">
        <v>139</v>
      </c>
      <c r="B51" t="str">
        <f t="shared" si="2"/>
        <v>$/MWh</v>
      </c>
    </row>
    <row r="62" spans="1:2" x14ac:dyDescent="0.25">
      <c r="A62" s="1"/>
    </row>
  </sheetData>
  <mergeCells count="2">
    <mergeCell ref="A1:B1"/>
    <mergeCell ref="A48:B48"/>
  </mergeCells>
  <phoneticPr fontId="86"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214"/>
  <sheetViews>
    <sheetView topLeftCell="A48" workbookViewId="0">
      <selection activeCell="K11" sqref="K11"/>
    </sheetView>
  </sheetViews>
  <sheetFormatPr defaultColWidth="9.140625" defaultRowHeight="15" x14ac:dyDescent="0.25"/>
  <cols>
    <col min="1" max="1" width="37.42578125" customWidth="1"/>
    <col min="2" max="2" width="27.42578125" customWidth="1"/>
    <col min="3" max="3" width="9" customWidth="1"/>
    <col min="4" max="6" width="9.5703125" customWidth="1"/>
    <col min="7" max="7" width="50.42578125" customWidth="1"/>
    <col min="8" max="8" width="26.5703125" customWidth="1"/>
    <col min="9" max="10" width="34.42578125" customWidth="1"/>
  </cols>
  <sheetData>
    <row r="1" spans="1:10" s="4" customFormat="1" x14ac:dyDescent="0.25">
      <c r="A1" s="139" t="s">
        <v>554</v>
      </c>
      <c r="B1" s="140" t="s">
        <v>555</v>
      </c>
      <c r="C1" s="141" t="s">
        <v>1057</v>
      </c>
      <c r="D1" s="140" t="s">
        <v>60</v>
      </c>
      <c r="E1" s="140" t="s">
        <v>62</v>
      </c>
      <c r="F1" s="140" t="s">
        <v>437</v>
      </c>
      <c r="G1" s="140" t="s">
        <v>61</v>
      </c>
      <c r="H1" s="140" t="s">
        <v>564</v>
      </c>
      <c r="I1" s="142" t="s">
        <v>301</v>
      </c>
      <c r="J1" s="98" t="s">
        <v>1733</v>
      </c>
    </row>
    <row r="2" spans="1:10" x14ac:dyDescent="0.25">
      <c r="A2" s="218" t="s">
        <v>569</v>
      </c>
      <c r="B2" s="58" t="s">
        <v>571</v>
      </c>
      <c r="C2" s="219">
        <v>1</v>
      </c>
      <c r="D2" s="218" t="s">
        <v>63</v>
      </c>
      <c r="E2" s="218" t="s">
        <v>64</v>
      </c>
      <c r="F2" s="58" t="str">
        <f>UnitControlCenter!$B$3</f>
        <v>million metric tons / year</v>
      </c>
      <c r="G2" s="58" t="s">
        <v>553</v>
      </c>
      <c r="H2" s="58"/>
      <c r="I2" s="58"/>
      <c r="J2" s="58" t="s">
        <v>1739</v>
      </c>
    </row>
    <row r="3" spans="1:10" x14ac:dyDescent="0.25">
      <c r="A3" s="218" t="s">
        <v>569</v>
      </c>
      <c r="B3" s="58" t="s">
        <v>570</v>
      </c>
      <c r="C3" s="158">
        <v>1</v>
      </c>
      <c r="D3" s="58" t="s">
        <v>63</v>
      </c>
      <c r="E3" s="58" t="s">
        <v>64</v>
      </c>
      <c r="F3" s="58" t="str">
        <f>UnitControlCenter!$B$3</f>
        <v>million metric tons / year</v>
      </c>
      <c r="G3" s="58" t="s">
        <v>173</v>
      </c>
      <c r="H3" s="58"/>
      <c r="I3" s="58"/>
      <c r="J3" s="58"/>
    </row>
    <row r="4" spans="1:10" x14ac:dyDescent="0.25">
      <c r="A4" s="143" t="s">
        <v>569</v>
      </c>
      <c r="B4" t="s">
        <v>1644</v>
      </c>
      <c r="C4" s="80">
        <v>1</v>
      </c>
      <c r="D4" s="143" t="s">
        <v>63</v>
      </c>
      <c r="E4" s="143" t="s">
        <v>64</v>
      </c>
      <c r="F4" t="str">
        <f>UnitControlCenter!B4</f>
        <v>million metric tons</v>
      </c>
      <c r="G4" t="s">
        <v>1647</v>
      </c>
    </row>
    <row r="5" spans="1:10" x14ac:dyDescent="0.25">
      <c r="A5" s="143" t="s">
        <v>569</v>
      </c>
      <c r="B5" t="s">
        <v>1643</v>
      </c>
      <c r="C5" s="15">
        <v>1</v>
      </c>
      <c r="D5" t="s">
        <v>63</v>
      </c>
      <c r="E5" t="s">
        <v>64</v>
      </c>
      <c r="F5" t="str">
        <f>UnitControlCenter!B4</f>
        <v>million metric tons</v>
      </c>
      <c r="G5" t="s">
        <v>1646</v>
      </c>
    </row>
    <row r="6" spans="1:10" x14ac:dyDescent="0.25">
      <c r="A6" s="143" t="s">
        <v>569</v>
      </c>
      <c r="B6" s="143" t="s">
        <v>572</v>
      </c>
      <c r="C6" s="15">
        <v>1</v>
      </c>
      <c r="D6" t="s">
        <v>65</v>
      </c>
      <c r="E6" t="s">
        <v>66</v>
      </c>
      <c r="F6" t="str">
        <f>UnitControlCenter!$B$3</f>
        <v>million metric tons / year</v>
      </c>
      <c r="G6" t="s">
        <v>1035</v>
      </c>
      <c r="H6" t="s">
        <v>1036</v>
      </c>
      <c r="I6" t="s">
        <v>1037</v>
      </c>
    </row>
    <row r="7" spans="1:10" x14ac:dyDescent="0.25">
      <c r="A7" s="143" t="s">
        <v>569</v>
      </c>
      <c r="B7" s="143" t="s">
        <v>573</v>
      </c>
      <c r="C7" s="15">
        <v>1</v>
      </c>
      <c r="D7" t="s">
        <v>65</v>
      </c>
      <c r="E7" t="s">
        <v>66</v>
      </c>
      <c r="F7" t="str">
        <f>UnitControlCenter!$B$3</f>
        <v>million metric tons / year</v>
      </c>
      <c r="G7" t="s">
        <v>1038</v>
      </c>
      <c r="H7" t="s">
        <v>1039</v>
      </c>
      <c r="I7" t="s">
        <v>1040</v>
      </c>
    </row>
    <row r="8" spans="1:10" x14ac:dyDescent="0.25">
      <c r="A8" s="143" t="s">
        <v>569</v>
      </c>
      <c r="B8" s="143" t="s">
        <v>574</v>
      </c>
      <c r="C8" s="15">
        <v>1</v>
      </c>
      <c r="D8" t="s">
        <v>65</v>
      </c>
      <c r="E8" t="s">
        <v>66</v>
      </c>
      <c r="F8" t="str">
        <f>UnitControlCenter!$B$3</f>
        <v>million metric tons / year</v>
      </c>
      <c r="G8" t="s">
        <v>842</v>
      </c>
      <c r="H8" t="s">
        <v>843</v>
      </c>
      <c r="I8" t="s">
        <v>844</v>
      </c>
    </row>
    <row r="9" spans="1:10" x14ac:dyDescent="0.25">
      <c r="A9" s="143" t="s">
        <v>569</v>
      </c>
      <c r="B9" s="143" t="s">
        <v>1106</v>
      </c>
      <c r="C9" s="15">
        <v>0</v>
      </c>
      <c r="D9" t="s">
        <v>63</v>
      </c>
      <c r="E9" t="s">
        <v>64</v>
      </c>
      <c r="F9" t="str">
        <f>UnitControlCenter!$B$5</f>
        <v>g CO2e / 2024 dollar</v>
      </c>
      <c r="G9" t="s">
        <v>1060</v>
      </c>
    </row>
    <row r="10" spans="1:10" x14ac:dyDescent="0.25">
      <c r="A10" s="143" t="s">
        <v>569</v>
      </c>
      <c r="B10" s="143" t="s">
        <v>131</v>
      </c>
      <c r="C10" s="15">
        <v>1</v>
      </c>
      <c r="D10" t="s">
        <v>63</v>
      </c>
      <c r="E10" t="s">
        <v>64</v>
      </c>
      <c r="F10" t="str">
        <f>UnitControlCenter!$B$3</f>
        <v>million metric tons / year</v>
      </c>
      <c r="G10" t="s">
        <v>672</v>
      </c>
    </row>
    <row r="11" spans="1:10" x14ac:dyDescent="0.25">
      <c r="A11" s="143" t="s">
        <v>569</v>
      </c>
      <c r="B11" s="143" t="s">
        <v>670</v>
      </c>
      <c r="C11" s="15">
        <v>1</v>
      </c>
      <c r="D11" t="s">
        <v>63</v>
      </c>
      <c r="E11" t="s">
        <v>64</v>
      </c>
      <c r="F11" t="str">
        <f>UnitControlCenter!$B$3</f>
        <v>million metric tons / year</v>
      </c>
      <c r="G11" t="s">
        <v>673</v>
      </c>
    </row>
    <row r="12" spans="1:10" x14ac:dyDescent="0.25">
      <c r="A12" s="143" t="s">
        <v>569</v>
      </c>
      <c r="B12" s="143" t="s">
        <v>728</v>
      </c>
      <c r="C12" s="15">
        <v>1</v>
      </c>
      <c r="D12" t="s">
        <v>63</v>
      </c>
      <c r="E12" t="s">
        <v>64</v>
      </c>
      <c r="F12" t="str">
        <f>UnitControlCenter!$B$3</f>
        <v>million metric tons / year</v>
      </c>
      <c r="G12" t="s">
        <v>736</v>
      </c>
    </row>
    <row r="13" spans="1:10" x14ac:dyDescent="0.25">
      <c r="A13" s="143" t="s">
        <v>569</v>
      </c>
      <c r="B13" s="143" t="s">
        <v>93</v>
      </c>
      <c r="C13" s="15">
        <v>1</v>
      </c>
      <c r="D13" t="s">
        <v>63</v>
      </c>
      <c r="E13" t="s">
        <v>64</v>
      </c>
      <c r="F13" t="str">
        <f>UnitControlCenter!$B$3</f>
        <v>million metric tons / year</v>
      </c>
      <c r="G13" t="s">
        <v>674</v>
      </c>
    </row>
    <row r="14" spans="1:10" x14ac:dyDescent="0.25">
      <c r="A14" s="143" t="s">
        <v>569</v>
      </c>
      <c r="B14" s="143" t="s">
        <v>9</v>
      </c>
      <c r="C14" s="15">
        <v>1</v>
      </c>
      <c r="D14" t="s">
        <v>63</v>
      </c>
      <c r="E14" t="s">
        <v>64</v>
      </c>
      <c r="F14" t="str">
        <f>UnitControlCenter!$B$3</f>
        <v>million metric tons / year</v>
      </c>
      <c r="G14" t="s">
        <v>693</v>
      </c>
    </row>
    <row r="15" spans="1:10" x14ac:dyDescent="0.25">
      <c r="A15" s="143" t="s">
        <v>569</v>
      </c>
      <c r="B15" s="143" t="s">
        <v>671</v>
      </c>
      <c r="C15" s="15">
        <v>1</v>
      </c>
      <c r="D15" t="s">
        <v>63</v>
      </c>
      <c r="E15" t="s">
        <v>64</v>
      </c>
      <c r="F15" t="str">
        <f>UnitControlCenter!$B$3</f>
        <v>million metric tons / year</v>
      </c>
      <c r="G15" t="s">
        <v>675</v>
      </c>
    </row>
    <row r="16" spans="1:10" x14ac:dyDescent="0.25">
      <c r="A16" s="143" t="s">
        <v>569</v>
      </c>
      <c r="B16" s="143" t="s">
        <v>4</v>
      </c>
      <c r="C16" s="15">
        <v>1</v>
      </c>
      <c r="D16" t="s">
        <v>63</v>
      </c>
      <c r="E16" t="s">
        <v>64</v>
      </c>
      <c r="F16" t="str">
        <f>UnitControlCenter!$B$3</f>
        <v>million metric tons / year</v>
      </c>
      <c r="G16" t="s">
        <v>676</v>
      </c>
    </row>
    <row r="17" spans="1:10" x14ac:dyDescent="0.25">
      <c r="A17" s="143" t="s">
        <v>569</v>
      </c>
      <c r="B17" s="143" t="s">
        <v>680</v>
      </c>
      <c r="C17" s="15">
        <v>1</v>
      </c>
      <c r="D17" t="s">
        <v>63</v>
      </c>
      <c r="E17" t="s">
        <v>64</v>
      </c>
      <c r="F17" t="str">
        <f>UnitControlCenter!$B$3</f>
        <v>million metric tons / year</v>
      </c>
      <c r="G17" t="s">
        <v>677</v>
      </c>
    </row>
    <row r="18" spans="1:10" ht="15.75" thickBot="1" x14ac:dyDescent="0.3">
      <c r="A18" s="144" t="s">
        <v>569</v>
      </c>
      <c r="B18" s="144" t="s">
        <v>1834</v>
      </c>
      <c r="C18" s="145">
        <v>1</v>
      </c>
      <c r="D18" s="146" t="s">
        <v>65</v>
      </c>
      <c r="E18" s="146" t="s">
        <v>66</v>
      </c>
      <c r="F18" s="146" t="s">
        <v>350</v>
      </c>
      <c r="G18" s="146" t="s">
        <v>1835</v>
      </c>
      <c r="H18" s="146" t="s">
        <v>1867</v>
      </c>
      <c r="I18" s="146" t="s">
        <v>1836</v>
      </c>
      <c r="J18" s="146"/>
    </row>
    <row r="19" spans="1:10" x14ac:dyDescent="0.25">
      <c r="A19" s="143" t="s">
        <v>575</v>
      </c>
      <c r="B19" s="143" t="s">
        <v>479</v>
      </c>
      <c r="C19" s="15">
        <v>1</v>
      </c>
      <c r="D19" t="s">
        <v>65</v>
      </c>
      <c r="E19" t="s">
        <v>66</v>
      </c>
      <c r="F19" t="str">
        <f>UnitControlCenter!$B$3</f>
        <v>million metric tons / year</v>
      </c>
      <c r="G19" t="s">
        <v>1496</v>
      </c>
      <c r="H19" t="s">
        <v>1036</v>
      </c>
      <c r="I19" t="s">
        <v>1037</v>
      </c>
    </row>
    <row r="20" spans="1:10" x14ac:dyDescent="0.25">
      <c r="A20" s="143" t="s">
        <v>575</v>
      </c>
      <c r="B20" s="143" t="s">
        <v>487</v>
      </c>
      <c r="C20" s="15">
        <v>1</v>
      </c>
      <c r="D20" t="s">
        <v>65</v>
      </c>
      <c r="E20" t="s">
        <v>66</v>
      </c>
      <c r="F20" t="str">
        <f>UnitControlCenter!$B$3</f>
        <v>million metric tons / year</v>
      </c>
      <c r="G20" t="s">
        <v>1508</v>
      </c>
      <c r="H20" t="s">
        <v>1036</v>
      </c>
      <c r="I20" t="s">
        <v>1497</v>
      </c>
    </row>
    <row r="21" spans="1:10" x14ac:dyDescent="0.25">
      <c r="A21" s="143" t="s">
        <v>575</v>
      </c>
      <c r="B21" s="143" t="s">
        <v>488</v>
      </c>
      <c r="C21" s="15">
        <v>1</v>
      </c>
      <c r="D21" t="s">
        <v>65</v>
      </c>
      <c r="E21" t="s">
        <v>66</v>
      </c>
      <c r="F21" t="str">
        <f>UnitControlCenter!$B$3</f>
        <v>million metric tons / year</v>
      </c>
      <c r="G21" t="s">
        <v>1509</v>
      </c>
      <c r="H21" t="s">
        <v>1036</v>
      </c>
      <c r="I21" t="s">
        <v>1498</v>
      </c>
    </row>
    <row r="22" spans="1:10" x14ac:dyDescent="0.25">
      <c r="A22" s="143" t="s">
        <v>575</v>
      </c>
      <c r="B22" s="143" t="s">
        <v>562</v>
      </c>
      <c r="C22" s="15">
        <v>1</v>
      </c>
      <c r="D22" t="s">
        <v>65</v>
      </c>
      <c r="E22" t="s">
        <v>66</v>
      </c>
      <c r="F22" t="str">
        <f>UnitControlCenter!$B$3</f>
        <v>million metric tons / year</v>
      </c>
      <c r="G22" t="s">
        <v>1510</v>
      </c>
      <c r="H22" t="s">
        <v>1036</v>
      </c>
      <c r="I22" t="s">
        <v>1499</v>
      </c>
    </row>
    <row r="23" spans="1:10" x14ac:dyDescent="0.25">
      <c r="A23" s="143" t="s">
        <v>575</v>
      </c>
      <c r="B23" s="143" t="s">
        <v>561</v>
      </c>
      <c r="C23" s="15">
        <v>1</v>
      </c>
      <c r="D23" t="s">
        <v>65</v>
      </c>
      <c r="E23" t="s">
        <v>66</v>
      </c>
      <c r="F23" t="str">
        <f>UnitControlCenter!$B$6</f>
        <v>thousand metric tons / year</v>
      </c>
      <c r="G23" t="s">
        <v>1511</v>
      </c>
      <c r="H23" t="s">
        <v>1036</v>
      </c>
      <c r="I23" t="s">
        <v>1500</v>
      </c>
    </row>
    <row r="24" spans="1:10" x14ac:dyDescent="0.25">
      <c r="A24" s="143" t="s">
        <v>575</v>
      </c>
      <c r="B24" s="143" t="s">
        <v>482</v>
      </c>
      <c r="C24" s="15">
        <v>1</v>
      </c>
      <c r="D24" t="s">
        <v>65</v>
      </c>
      <c r="E24" t="s">
        <v>66</v>
      </c>
      <c r="F24" t="str">
        <f>UnitControlCenter!$B$6</f>
        <v>thousand metric tons / year</v>
      </c>
      <c r="G24" t="s">
        <v>1512</v>
      </c>
      <c r="H24" t="s">
        <v>1036</v>
      </c>
      <c r="I24" t="s">
        <v>1501</v>
      </c>
    </row>
    <row r="25" spans="1:10" x14ac:dyDescent="0.25">
      <c r="A25" s="143" t="s">
        <v>575</v>
      </c>
      <c r="B25" s="143" t="s">
        <v>485</v>
      </c>
      <c r="C25" s="15">
        <v>1</v>
      </c>
      <c r="D25" t="s">
        <v>65</v>
      </c>
      <c r="E25" t="s">
        <v>66</v>
      </c>
      <c r="F25" t="str">
        <f>UnitControlCenter!$B$6</f>
        <v>thousand metric tons / year</v>
      </c>
      <c r="G25" t="s">
        <v>1513</v>
      </c>
      <c r="H25" t="s">
        <v>1036</v>
      </c>
      <c r="I25" t="s">
        <v>1502</v>
      </c>
    </row>
    <row r="26" spans="1:10" x14ac:dyDescent="0.25">
      <c r="A26" s="143" t="s">
        <v>575</v>
      </c>
      <c r="B26" s="143" t="s">
        <v>486</v>
      </c>
      <c r="C26" s="15">
        <v>1</v>
      </c>
      <c r="D26" t="s">
        <v>65</v>
      </c>
      <c r="E26" t="s">
        <v>66</v>
      </c>
      <c r="F26" t="str">
        <f>UnitControlCenter!$B$6</f>
        <v>thousand metric tons / year</v>
      </c>
      <c r="G26" t="s">
        <v>1514</v>
      </c>
      <c r="H26" t="s">
        <v>1036</v>
      </c>
      <c r="I26" t="s">
        <v>1503</v>
      </c>
    </row>
    <row r="27" spans="1:10" x14ac:dyDescent="0.25">
      <c r="A27" s="143" t="s">
        <v>575</v>
      </c>
      <c r="B27" s="143" t="s">
        <v>481</v>
      </c>
      <c r="C27" s="15">
        <v>1</v>
      </c>
      <c r="D27" t="s">
        <v>65</v>
      </c>
      <c r="E27" t="s">
        <v>66</v>
      </c>
      <c r="F27" t="str">
        <f>UnitControlCenter!$B$3</f>
        <v>million metric tons / year</v>
      </c>
      <c r="G27" t="s">
        <v>1515</v>
      </c>
      <c r="H27" t="s">
        <v>1036</v>
      </c>
      <c r="I27" t="s">
        <v>1504</v>
      </c>
    </row>
    <row r="28" spans="1:10" x14ac:dyDescent="0.25">
      <c r="A28" s="143" t="s">
        <v>575</v>
      </c>
      <c r="B28" s="143" t="s">
        <v>480</v>
      </c>
      <c r="C28" s="15">
        <v>1</v>
      </c>
      <c r="D28" t="s">
        <v>65</v>
      </c>
      <c r="E28" t="s">
        <v>66</v>
      </c>
      <c r="F28" t="str">
        <f>UnitControlCenter!$B$6</f>
        <v>thousand metric tons / year</v>
      </c>
      <c r="G28" t="s">
        <v>1516</v>
      </c>
      <c r="H28" t="s">
        <v>1036</v>
      </c>
      <c r="I28" t="s">
        <v>1505</v>
      </c>
    </row>
    <row r="29" spans="1:10" x14ac:dyDescent="0.25">
      <c r="A29" s="143" t="s">
        <v>575</v>
      </c>
      <c r="B29" s="143" t="s">
        <v>484</v>
      </c>
      <c r="C29" s="15">
        <v>1</v>
      </c>
      <c r="D29" t="s">
        <v>65</v>
      </c>
      <c r="E29" t="s">
        <v>66</v>
      </c>
      <c r="F29" t="str">
        <f>UnitControlCenter!$B$3</f>
        <v>million metric tons / year</v>
      </c>
      <c r="G29" t="s">
        <v>1517</v>
      </c>
      <c r="H29" t="s">
        <v>1036</v>
      </c>
      <c r="I29" t="s">
        <v>1506</v>
      </c>
    </row>
    <row r="30" spans="1:10" ht="15.75" thickBot="1" x14ac:dyDescent="0.3">
      <c r="A30" s="144" t="s">
        <v>575</v>
      </c>
      <c r="B30" s="144" t="s">
        <v>474</v>
      </c>
      <c r="C30" s="145">
        <v>1</v>
      </c>
      <c r="D30" t="s">
        <v>65</v>
      </c>
      <c r="E30" t="s">
        <v>66</v>
      </c>
      <c r="F30" s="146" t="str">
        <f>UnitControlCenter!$B$3</f>
        <v>million metric tons / year</v>
      </c>
      <c r="G30" t="s">
        <v>1518</v>
      </c>
      <c r="H30" t="s">
        <v>1036</v>
      </c>
      <c r="I30" t="s">
        <v>1507</v>
      </c>
    </row>
    <row r="31" spans="1:10" x14ac:dyDescent="0.25">
      <c r="A31" s="143" t="s">
        <v>576</v>
      </c>
      <c r="B31" s="143" t="s">
        <v>572</v>
      </c>
      <c r="C31" s="15">
        <v>1</v>
      </c>
      <c r="D31" t="s">
        <v>65</v>
      </c>
      <c r="E31" t="s">
        <v>66</v>
      </c>
      <c r="F31" t="str">
        <f>UnitControlCenter!$B$3</f>
        <v>million metric tons / year</v>
      </c>
      <c r="G31" t="s">
        <v>1118</v>
      </c>
      <c r="H31" t="s">
        <v>1119</v>
      </c>
      <c r="I31" t="s">
        <v>1120</v>
      </c>
    </row>
    <row r="32" spans="1:10" x14ac:dyDescent="0.25">
      <c r="A32" s="143" t="s">
        <v>576</v>
      </c>
      <c r="B32" s="143" t="s">
        <v>737</v>
      </c>
      <c r="C32" s="15">
        <v>1</v>
      </c>
      <c r="D32" t="s">
        <v>65</v>
      </c>
      <c r="E32" t="s">
        <v>66</v>
      </c>
      <c r="F32" t="str">
        <f>UnitControlCenter!$B$3</f>
        <v>million metric tons / year</v>
      </c>
      <c r="G32" t="s">
        <v>1121</v>
      </c>
      <c r="H32" t="s">
        <v>1122</v>
      </c>
      <c r="I32" t="s">
        <v>1123</v>
      </c>
    </row>
    <row r="33" spans="1:10" x14ac:dyDescent="0.25">
      <c r="A33" s="143" t="s">
        <v>576</v>
      </c>
      <c r="B33" s="143" t="s">
        <v>577</v>
      </c>
      <c r="C33" s="15">
        <v>1</v>
      </c>
      <c r="D33" t="s">
        <v>65</v>
      </c>
      <c r="E33" t="s">
        <v>66</v>
      </c>
      <c r="F33" t="str">
        <f>UnitControlCenter!$B$3</f>
        <v>million metric tons / year</v>
      </c>
      <c r="G33" t="s">
        <v>1124</v>
      </c>
      <c r="H33" t="s">
        <v>1125</v>
      </c>
      <c r="I33" t="s">
        <v>1126</v>
      </c>
    </row>
    <row r="34" spans="1:10" ht="15.75" thickBot="1" x14ac:dyDescent="0.3">
      <c r="A34" s="144" t="s">
        <v>576</v>
      </c>
      <c r="B34" s="144" t="s">
        <v>1106</v>
      </c>
      <c r="C34" s="145">
        <v>0</v>
      </c>
      <c r="D34" s="146" t="s">
        <v>63</v>
      </c>
      <c r="E34" s="146" t="s">
        <v>64</v>
      </c>
      <c r="F34" s="146" t="str">
        <f>UnitControlCenter!$B$7</f>
        <v>g CO2 / 2024 dollar</v>
      </c>
      <c r="G34" s="146" t="s">
        <v>1059</v>
      </c>
      <c r="H34" s="146"/>
      <c r="I34" s="146"/>
      <c r="J34" s="146"/>
    </row>
    <row r="35" spans="1:10" x14ac:dyDescent="0.25">
      <c r="A35" s="143" t="s">
        <v>968</v>
      </c>
      <c r="B35" s="143" t="s">
        <v>807</v>
      </c>
      <c r="C35" s="15">
        <v>1</v>
      </c>
      <c r="D35" t="s">
        <v>63</v>
      </c>
      <c r="E35" t="s">
        <v>1211</v>
      </c>
      <c r="F35" t="str">
        <f>UnitControlCenter!$B$3</f>
        <v>million metric tons / year</v>
      </c>
      <c r="G35" t="s">
        <v>1254</v>
      </c>
    </row>
    <row r="36" spans="1:10" x14ac:dyDescent="0.25">
      <c r="A36" s="143" t="s">
        <v>968</v>
      </c>
      <c r="B36" s="143" t="s">
        <v>131</v>
      </c>
      <c r="C36" s="15">
        <v>1</v>
      </c>
      <c r="D36" t="s">
        <v>63</v>
      </c>
      <c r="E36" t="s">
        <v>1211</v>
      </c>
      <c r="F36" t="str">
        <f>UnitControlCenter!$B$3</f>
        <v>million metric tons / year</v>
      </c>
      <c r="G36" t="s">
        <v>672</v>
      </c>
    </row>
    <row r="37" spans="1:10" x14ac:dyDescent="0.25">
      <c r="A37" s="143" t="s">
        <v>968</v>
      </c>
      <c r="B37" s="143" t="s">
        <v>670</v>
      </c>
      <c r="C37" s="15">
        <v>1</v>
      </c>
      <c r="D37" t="s">
        <v>63</v>
      </c>
      <c r="E37" t="s">
        <v>1211</v>
      </c>
      <c r="F37" t="str">
        <f>UnitControlCenter!$B$3</f>
        <v>million metric tons / year</v>
      </c>
      <c r="G37" t="s">
        <v>673</v>
      </c>
    </row>
    <row r="38" spans="1:10" x14ac:dyDescent="0.25">
      <c r="A38" s="143" t="s">
        <v>968</v>
      </c>
      <c r="B38" s="143" t="s">
        <v>728</v>
      </c>
      <c r="C38" s="15">
        <v>1</v>
      </c>
      <c r="D38" t="s">
        <v>63</v>
      </c>
      <c r="E38" t="s">
        <v>1211</v>
      </c>
      <c r="F38" t="str">
        <f>UnitControlCenter!$B$3</f>
        <v>million metric tons / year</v>
      </c>
      <c r="G38" t="s">
        <v>736</v>
      </c>
    </row>
    <row r="39" spans="1:10" x14ac:dyDescent="0.25">
      <c r="A39" s="143" t="s">
        <v>968</v>
      </c>
      <c r="B39" s="143" t="s">
        <v>93</v>
      </c>
      <c r="C39" s="15">
        <v>1</v>
      </c>
      <c r="D39" t="s">
        <v>63</v>
      </c>
      <c r="E39" t="s">
        <v>1211</v>
      </c>
      <c r="F39" t="str">
        <f>UnitControlCenter!$B$3</f>
        <v>million metric tons / year</v>
      </c>
      <c r="G39" t="s">
        <v>674</v>
      </c>
    </row>
    <row r="40" spans="1:10" x14ac:dyDescent="0.25">
      <c r="A40" s="143" t="s">
        <v>968</v>
      </c>
      <c r="B40" s="143" t="s">
        <v>9</v>
      </c>
      <c r="C40" s="15">
        <v>1</v>
      </c>
      <c r="D40" t="s">
        <v>63</v>
      </c>
      <c r="E40" t="s">
        <v>1211</v>
      </c>
      <c r="F40" t="str">
        <f>UnitControlCenter!$B$3</f>
        <v>million metric tons / year</v>
      </c>
      <c r="G40" t="s">
        <v>1255</v>
      </c>
    </row>
    <row r="41" spans="1:10" ht="15.75" thickBot="1" x14ac:dyDescent="0.3">
      <c r="A41" s="144" t="s">
        <v>968</v>
      </c>
      <c r="B41" s="144" t="s">
        <v>4</v>
      </c>
      <c r="C41" s="145">
        <v>1</v>
      </c>
      <c r="D41" s="146" t="s">
        <v>63</v>
      </c>
      <c r="E41" s="146" t="s">
        <v>1211</v>
      </c>
      <c r="F41" s="146" t="str">
        <f>UnitControlCenter!$B$3</f>
        <v>million metric tons / year</v>
      </c>
      <c r="G41" s="146" t="s">
        <v>676</v>
      </c>
      <c r="H41" s="146"/>
      <c r="I41" s="146"/>
      <c r="J41" s="146"/>
    </row>
    <row r="42" spans="1:10" x14ac:dyDescent="0.25">
      <c r="A42" s="143" t="s">
        <v>354</v>
      </c>
      <c r="B42" s="143" t="s">
        <v>1178</v>
      </c>
      <c r="C42" s="15">
        <v>1</v>
      </c>
      <c r="D42" t="s">
        <v>65</v>
      </c>
      <c r="E42" t="s">
        <v>436</v>
      </c>
      <c r="F42" t="str">
        <f>UnitControlCenter!$B$8</f>
        <v>2024 dollars / metric ton CO2e abated, Annual average abatement (million metric tons CO2e)</v>
      </c>
      <c r="G42" t="s">
        <v>1256</v>
      </c>
    </row>
    <row r="43" spans="1:10" ht="15.75" thickBot="1" x14ac:dyDescent="0.3">
      <c r="A43" s="144" t="s">
        <v>354</v>
      </c>
      <c r="B43" s="144" t="s">
        <v>1179</v>
      </c>
      <c r="C43" s="145">
        <v>1</v>
      </c>
      <c r="D43" s="146" t="s">
        <v>65</v>
      </c>
      <c r="E43" s="146" t="s">
        <v>436</v>
      </c>
      <c r="F43" s="146" t="str">
        <f>UnitControlCenter!$B$8</f>
        <v>2024 dollars / metric ton CO2e abated, Annual average abatement (million metric tons CO2e)</v>
      </c>
      <c r="G43" s="146" t="s">
        <v>1256</v>
      </c>
      <c r="H43" s="146"/>
      <c r="I43" s="146"/>
      <c r="J43" s="146"/>
    </row>
    <row r="44" spans="1:10" x14ac:dyDescent="0.25">
      <c r="A44" s="143" t="s">
        <v>578</v>
      </c>
      <c r="B44" s="143" t="s">
        <v>1182</v>
      </c>
      <c r="C44" s="15">
        <v>1</v>
      </c>
      <c r="D44" t="s">
        <v>65</v>
      </c>
      <c r="E44" t="s">
        <v>64</v>
      </c>
      <c r="F44" t="str">
        <f>UnitControlCenter!$B$9</f>
        <v>billion 2024 dollars / year</v>
      </c>
      <c r="G44" t="s">
        <v>1180</v>
      </c>
      <c r="H44" t="s">
        <v>656</v>
      </c>
      <c r="I44" t="s">
        <v>640</v>
      </c>
    </row>
    <row r="45" spans="1:10" x14ac:dyDescent="0.25">
      <c r="A45" s="143" t="s">
        <v>578</v>
      </c>
      <c r="B45" s="147" t="s">
        <v>987</v>
      </c>
      <c r="C45" s="15">
        <v>1</v>
      </c>
      <c r="D45" t="s">
        <v>63</v>
      </c>
      <c r="E45" t="s">
        <v>64</v>
      </c>
      <c r="F45" t="str">
        <f>UnitControlCenter!$B$9</f>
        <v>billion 2024 dollars / year</v>
      </c>
      <c r="G45" t="s">
        <v>981</v>
      </c>
    </row>
    <row r="46" spans="1:10" x14ac:dyDescent="0.25">
      <c r="A46" s="143" t="s">
        <v>578</v>
      </c>
      <c r="B46" s="143" t="s">
        <v>1169</v>
      </c>
      <c r="C46" s="15">
        <v>1</v>
      </c>
      <c r="D46" t="s">
        <v>65</v>
      </c>
      <c r="E46" t="s">
        <v>66</v>
      </c>
      <c r="F46" t="str">
        <f>UnitControlCenter!$B$9</f>
        <v>billion 2024 dollars / year</v>
      </c>
      <c r="G46" t="s">
        <v>1170</v>
      </c>
      <c r="H46" t="s">
        <v>1171</v>
      </c>
      <c r="I46" t="s">
        <v>1172</v>
      </c>
    </row>
    <row r="47" spans="1:10" x14ac:dyDescent="0.25">
      <c r="A47" s="143" t="s">
        <v>578</v>
      </c>
      <c r="B47" s="147" t="s">
        <v>1173</v>
      </c>
      <c r="C47" s="15">
        <v>0</v>
      </c>
      <c r="D47" t="s">
        <v>63</v>
      </c>
      <c r="E47" t="s">
        <v>64</v>
      </c>
      <c r="F47" t="str">
        <f>UnitControlCenter!$B$10</f>
        <v>billion 2024 dollars</v>
      </c>
      <c r="G47" t="s">
        <v>1174</v>
      </c>
    </row>
    <row r="48" spans="1:10" x14ac:dyDescent="0.25">
      <c r="A48" s="143" t="s">
        <v>578</v>
      </c>
      <c r="B48" s="147" t="s">
        <v>1175</v>
      </c>
      <c r="C48" s="15">
        <v>1</v>
      </c>
      <c r="D48" t="s">
        <v>63</v>
      </c>
      <c r="E48" t="s">
        <v>64</v>
      </c>
      <c r="F48" t="str">
        <f>UnitControlCenter!$B$9</f>
        <v>billion 2024 dollars / year</v>
      </c>
      <c r="G48" t="s">
        <v>1176</v>
      </c>
    </row>
    <row r="49" spans="1:10" ht="15.75" thickBot="1" x14ac:dyDescent="0.3">
      <c r="A49" s="144" t="s">
        <v>578</v>
      </c>
      <c r="B49" s="148" t="s">
        <v>1249</v>
      </c>
      <c r="C49" s="145">
        <v>1</v>
      </c>
      <c r="D49" s="146" t="s">
        <v>65</v>
      </c>
      <c r="E49" s="146" t="s">
        <v>64</v>
      </c>
      <c r="F49" s="146" t="str">
        <f>UnitControlCenter!$B$9</f>
        <v>billion 2024 dollars / year</v>
      </c>
      <c r="G49" s="146" t="s">
        <v>1253</v>
      </c>
      <c r="H49" s="146" t="s">
        <v>1250</v>
      </c>
      <c r="I49" s="146" t="s">
        <v>1252</v>
      </c>
      <c r="J49" s="146"/>
    </row>
    <row r="50" spans="1:10" x14ac:dyDescent="0.25">
      <c r="A50" s="143" t="s">
        <v>1093</v>
      </c>
      <c r="B50" s="147" t="s">
        <v>1110</v>
      </c>
      <c r="C50" s="15">
        <v>1</v>
      </c>
      <c r="D50" t="s">
        <v>65</v>
      </c>
      <c r="E50" t="s">
        <v>64</v>
      </c>
      <c r="F50" t="str">
        <f>UnitControlCenter!$B$11</f>
        <v>jobs</v>
      </c>
      <c r="G50" t="s">
        <v>1101</v>
      </c>
      <c r="H50" t="s">
        <v>1100</v>
      </c>
      <c r="I50" t="s">
        <v>641</v>
      </c>
    </row>
    <row r="51" spans="1:10" x14ac:dyDescent="0.25">
      <c r="A51" s="143" t="s">
        <v>1093</v>
      </c>
      <c r="B51" s="147" t="s">
        <v>1460</v>
      </c>
      <c r="C51" s="15">
        <v>0</v>
      </c>
      <c r="D51" t="s">
        <v>65</v>
      </c>
      <c r="E51" t="s">
        <v>66</v>
      </c>
      <c r="F51" t="str">
        <f>UnitControlCenter!$B$11</f>
        <v>jobs</v>
      </c>
      <c r="G51" t="s">
        <v>1379</v>
      </c>
      <c r="H51" t="s">
        <v>1380</v>
      </c>
      <c r="I51" t="s">
        <v>1381</v>
      </c>
    </row>
    <row r="52" spans="1:10" x14ac:dyDescent="0.25">
      <c r="A52" s="143" t="s">
        <v>1093</v>
      </c>
      <c r="B52" s="147" t="s">
        <v>1461</v>
      </c>
      <c r="C52" s="15">
        <v>0</v>
      </c>
      <c r="D52" t="s">
        <v>65</v>
      </c>
      <c r="E52" t="s">
        <v>64</v>
      </c>
      <c r="F52" t="str">
        <f>UnitControlCenter!$B$13</f>
        <v>% change</v>
      </c>
      <c r="G52" t="s">
        <v>1398</v>
      </c>
      <c r="H52" t="s">
        <v>1380</v>
      </c>
      <c r="I52" t="s">
        <v>1381</v>
      </c>
    </row>
    <row r="53" spans="1:10" x14ac:dyDescent="0.25">
      <c r="A53" s="143" t="s">
        <v>1093</v>
      </c>
      <c r="B53" s="147" t="s">
        <v>1363</v>
      </c>
      <c r="C53" s="15">
        <v>0</v>
      </c>
      <c r="D53" t="s">
        <v>65</v>
      </c>
      <c r="E53" t="s">
        <v>66</v>
      </c>
      <c r="F53" t="str">
        <f>UnitControlCenter!$B$11</f>
        <v>jobs</v>
      </c>
      <c r="G53" t="s">
        <v>1402</v>
      </c>
      <c r="H53" t="s">
        <v>1382</v>
      </c>
      <c r="I53" s="15" t="s">
        <v>1383</v>
      </c>
      <c r="J53" s="15"/>
    </row>
    <row r="54" spans="1:10" x14ac:dyDescent="0.25">
      <c r="A54" s="143" t="s">
        <v>1093</v>
      </c>
      <c r="B54" s="147" t="s">
        <v>1395</v>
      </c>
      <c r="C54" s="15">
        <v>0</v>
      </c>
      <c r="D54" t="s">
        <v>65</v>
      </c>
      <c r="E54" t="s">
        <v>64</v>
      </c>
      <c r="F54" t="str">
        <f>UnitControlCenter!$B$13</f>
        <v>% change</v>
      </c>
      <c r="G54" t="s">
        <v>1401</v>
      </c>
      <c r="H54" t="s">
        <v>1382</v>
      </c>
      <c r="I54" s="15" t="s">
        <v>1383</v>
      </c>
      <c r="J54" s="15"/>
    </row>
    <row r="55" spans="1:10" x14ac:dyDescent="0.25">
      <c r="A55" s="143" t="s">
        <v>1093</v>
      </c>
      <c r="B55" s="147" t="s">
        <v>1368</v>
      </c>
      <c r="C55" s="15">
        <v>0</v>
      </c>
      <c r="D55" t="s">
        <v>65</v>
      </c>
      <c r="E55" t="s">
        <v>66</v>
      </c>
      <c r="F55" t="str">
        <f>UnitControlCenter!$B$11</f>
        <v>jobs</v>
      </c>
      <c r="G55" t="s">
        <v>1384</v>
      </c>
      <c r="H55" t="s">
        <v>1385</v>
      </c>
      <c r="I55" t="s">
        <v>1386</v>
      </c>
    </row>
    <row r="56" spans="1:10" x14ac:dyDescent="0.25">
      <c r="A56" s="143" t="s">
        <v>1093</v>
      </c>
      <c r="B56" s="147" t="s">
        <v>1396</v>
      </c>
      <c r="C56" s="15">
        <v>0</v>
      </c>
      <c r="D56" t="s">
        <v>65</v>
      </c>
      <c r="E56" t="s">
        <v>64</v>
      </c>
      <c r="F56" t="str">
        <f>UnitControlCenter!$B$13</f>
        <v>% change</v>
      </c>
      <c r="G56" t="s">
        <v>1399</v>
      </c>
      <c r="H56" t="s">
        <v>1385</v>
      </c>
      <c r="I56" t="s">
        <v>1386</v>
      </c>
    </row>
    <row r="57" spans="1:10" x14ac:dyDescent="0.25">
      <c r="A57" s="143" t="s">
        <v>1093</v>
      </c>
      <c r="B57" s="147" t="s">
        <v>1371</v>
      </c>
      <c r="C57" s="15">
        <v>0</v>
      </c>
      <c r="D57" t="s">
        <v>65</v>
      </c>
      <c r="E57" t="s">
        <v>66</v>
      </c>
      <c r="F57" t="str">
        <f>UnitControlCenter!$B$11</f>
        <v>jobs</v>
      </c>
      <c r="G57" t="s">
        <v>1387</v>
      </c>
      <c r="H57" t="s">
        <v>1388</v>
      </c>
      <c r="I57" t="s">
        <v>1389</v>
      </c>
    </row>
    <row r="58" spans="1:10" x14ac:dyDescent="0.25">
      <c r="A58" s="143" t="s">
        <v>1093</v>
      </c>
      <c r="B58" s="147" t="s">
        <v>1397</v>
      </c>
      <c r="C58" s="15">
        <v>0</v>
      </c>
      <c r="D58" t="s">
        <v>65</v>
      </c>
      <c r="E58" t="s">
        <v>64</v>
      </c>
      <c r="F58" t="str">
        <f>UnitControlCenter!$B$13</f>
        <v>% change</v>
      </c>
      <c r="G58" t="s">
        <v>1400</v>
      </c>
      <c r="H58" t="s">
        <v>1388</v>
      </c>
      <c r="I58" t="s">
        <v>1389</v>
      </c>
    </row>
    <row r="59" spans="1:10" x14ac:dyDescent="0.25">
      <c r="A59" s="143" t="s">
        <v>1093</v>
      </c>
      <c r="B59" s="147" t="s">
        <v>1448</v>
      </c>
      <c r="C59" s="15">
        <v>1</v>
      </c>
      <c r="D59" t="s">
        <v>65</v>
      </c>
      <c r="E59" t="s">
        <v>66</v>
      </c>
      <c r="F59" t="str">
        <f>UnitControlCenter!$B$11</f>
        <v>jobs</v>
      </c>
      <c r="G59" t="s">
        <v>1449</v>
      </c>
      <c r="H59" t="s">
        <v>1450</v>
      </c>
      <c r="I59" t="s">
        <v>1451</v>
      </c>
    </row>
    <row r="60" spans="1:10" x14ac:dyDescent="0.25">
      <c r="A60" s="143" t="s">
        <v>1093</v>
      </c>
      <c r="B60" s="147" t="s">
        <v>1452</v>
      </c>
      <c r="C60" s="15">
        <v>1</v>
      </c>
      <c r="D60" t="s">
        <v>65</v>
      </c>
      <c r="E60" t="s">
        <v>64</v>
      </c>
      <c r="F60" t="str">
        <f>UnitControlCenter!$B$13</f>
        <v>% change</v>
      </c>
      <c r="G60" t="s">
        <v>1453</v>
      </c>
      <c r="H60" t="s">
        <v>1450</v>
      </c>
      <c r="I60" t="s">
        <v>1451</v>
      </c>
    </row>
    <row r="61" spans="1:10" x14ac:dyDescent="0.25">
      <c r="A61" s="143" t="s">
        <v>1093</v>
      </c>
      <c r="B61" s="147" t="s">
        <v>1154</v>
      </c>
      <c r="C61" s="15">
        <v>1</v>
      </c>
      <c r="D61" t="s">
        <v>65</v>
      </c>
      <c r="E61" t="s">
        <v>64</v>
      </c>
      <c r="F61" t="str">
        <f>UnitControlCenter!$B$11</f>
        <v>jobs</v>
      </c>
      <c r="G61" t="s">
        <v>1158</v>
      </c>
      <c r="H61" t="s">
        <v>1157</v>
      </c>
      <c r="I61" t="s">
        <v>1168</v>
      </c>
    </row>
    <row r="62" spans="1:10" x14ac:dyDescent="0.25">
      <c r="A62" s="143" t="s">
        <v>1093</v>
      </c>
      <c r="B62" s="147" t="s">
        <v>1209</v>
      </c>
      <c r="C62" s="15">
        <v>1</v>
      </c>
      <c r="D62" t="s">
        <v>65</v>
      </c>
      <c r="E62" t="s">
        <v>64</v>
      </c>
      <c r="F62" t="str">
        <f>UnitControlCenter!$B$11</f>
        <v>jobs</v>
      </c>
      <c r="G62" t="s">
        <v>1208</v>
      </c>
      <c r="H62" t="s">
        <v>1100</v>
      </c>
      <c r="I62" t="s">
        <v>641</v>
      </c>
    </row>
    <row r="63" spans="1:10" x14ac:dyDescent="0.25">
      <c r="A63" s="143" t="s">
        <v>1093</v>
      </c>
      <c r="B63" s="147" t="s">
        <v>1095</v>
      </c>
      <c r="C63" s="15">
        <v>1</v>
      </c>
      <c r="D63" t="s">
        <v>65</v>
      </c>
      <c r="E63" t="s">
        <v>64</v>
      </c>
      <c r="F63" t="str">
        <f>UnitControlCenter!$B$9</f>
        <v>billion 2024 dollars / year</v>
      </c>
      <c r="G63" t="s">
        <v>1102</v>
      </c>
      <c r="H63" t="s">
        <v>1104</v>
      </c>
      <c r="I63" t="s">
        <v>641</v>
      </c>
    </row>
    <row r="64" spans="1:10" x14ac:dyDescent="0.25">
      <c r="A64" s="143" t="s">
        <v>1093</v>
      </c>
      <c r="B64" s="147" t="s">
        <v>1114</v>
      </c>
      <c r="C64" s="15">
        <v>1</v>
      </c>
      <c r="D64" t="s">
        <v>65</v>
      </c>
      <c r="E64" t="s">
        <v>64</v>
      </c>
      <c r="F64" t="str">
        <f>UnitControlCenter!$B$13</f>
        <v>% change</v>
      </c>
      <c r="G64" t="s">
        <v>1116</v>
      </c>
      <c r="H64" t="s">
        <v>1104</v>
      </c>
      <c r="I64" t="s">
        <v>641</v>
      </c>
    </row>
    <row r="65" spans="1:10" x14ac:dyDescent="0.25">
      <c r="A65" s="143" t="s">
        <v>1093</v>
      </c>
      <c r="B65" s="147" t="s">
        <v>1155</v>
      </c>
      <c r="C65" s="15">
        <v>1</v>
      </c>
      <c r="D65" t="s">
        <v>65</v>
      </c>
      <c r="E65" t="s">
        <v>64</v>
      </c>
      <c r="F65" t="str">
        <f>UnitControlCenter!$B$9</f>
        <v>billion 2024 dollars / year</v>
      </c>
      <c r="G65" t="s">
        <v>1159</v>
      </c>
      <c r="H65" t="s">
        <v>1157</v>
      </c>
      <c r="I65" t="s">
        <v>1168</v>
      </c>
    </row>
    <row r="66" spans="1:10" x14ac:dyDescent="0.25">
      <c r="A66" s="143" t="s">
        <v>1093</v>
      </c>
      <c r="B66" s="147" t="s">
        <v>1109</v>
      </c>
      <c r="C66" s="15">
        <v>1</v>
      </c>
      <c r="D66" t="s">
        <v>65</v>
      </c>
      <c r="E66" t="s">
        <v>64</v>
      </c>
      <c r="F66" t="str">
        <f>UnitControlCenter!$B$9</f>
        <v>billion 2024 dollars / year</v>
      </c>
      <c r="G66" t="s">
        <v>1105</v>
      </c>
      <c r="H66" t="s">
        <v>1103</v>
      </c>
      <c r="I66" t="s">
        <v>641</v>
      </c>
    </row>
    <row r="67" spans="1:10" x14ac:dyDescent="0.25">
      <c r="A67" s="143" t="s">
        <v>1093</v>
      </c>
      <c r="B67" s="147" t="s">
        <v>1107</v>
      </c>
      <c r="C67" s="15">
        <v>1</v>
      </c>
      <c r="D67" t="s">
        <v>63</v>
      </c>
      <c r="E67" t="s">
        <v>64</v>
      </c>
      <c r="F67" t="str">
        <f>UnitControlCenter!$B$14</f>
        <v>2024 dollars / employee-year</v>
      </c>
      <c r="G67" t="s">
        <v>1108</v>
      </c>
    </row>
    <row r="68" spans="1:10" ht="15.75" thickBot="1" x14ac:dyDescent="0.3">
      <c r="A68" s="144" t="s">
        <v>1093</v>
      </c>
      <c r="B68" s="148" t="s">
        <v>1156</v>
      </c>
      <c r="C68" s="145">
        <v>1</v>
      </c>
      <c r="D68" s="146" t="s">
        <v>65</v>
      </c>
      <c r="E68" s="146" t="s">
        <v>64</v>
      </c>
      <c r="F68" s="146" t="str">
        <f>UnitControlCenter!$B$9</f>
        <v>billion 2024 dollars / year</v>
      </c>
      <c r="G68" s="146" t="s">
        <v>1160</v>
      </c>
      <c r="H68" s="146" t="s">
        <v>1157</v>
      </c>
      <c r="I68" s="146" t="s">
        <v>1168</v>
      </c>
      <c r="J68" s="146"/>
    </row>
    <row r="69" spans="1:10" x14ac:dyDescent="0.25">
      <c r="A69" s="143" t="s">
        <v>1094</v>
      </c>
      <c r="B69" s="143" t="s">
        <v>900</v>
      </c>
      <c r="C69" s="15">
        <v>0</v>
      </c>
      <c r="D69" t="s">
        <v>65</v>
      </c>
      <c r="E69" t="s">
        <v>64</v>
      </c>
      <c r="F69" t="str">
        <f>UnitControlCenter!$B$9</f>
        <v>billion 2024 dollars / year</v>
      </c>
      <c r="G69" t="s">
        <v>901</v>
      </c>
      <c r="H69" t="s">
        <v>902</v>
      </c>
      <c r="I69" t="s">
        <v>881</v>
      </c>
    </row>
    <row r="70" spans="1:10" x14ac:dyDescent="0.25">
      <c r="A70" s="143" t="s">
        <v>1094</v>
      </c>
      <c r="B70" s="143" t="s">
        <v>904</v>
      </c>
      <c r="C70" s="15">
        <v>0</v>
      </c>
      <c r="D70" t="s">
        <v>65</v>
      </c>
      <c r="E70" t="s">
        <v>64</v>
      </c>
      <c r="F70" t="str">
        <f>UnitControlCenter!$B$9</f>
        <v>billion 2024 dollars / year</v>
      </c>
      <c r="G70" t="s">
        <v>914</v>
      </c>
      <c r="H70" t="s">
        <v>915</v>
      </c>
      <c r="I70" t="s">
        <v>916</v>
      </c>
    </row>
    <row r="71" spans="1:10" x14ac:dyDescent="0.25">
      <c r="A71" s="143" t="s">
        <v>1094</v>
      </c>
      <c r="B71" s="143" t="s">
        <v>905</v>
      </c>
      <c r="C71" s="15">
        <v>0</v>
      </c>
      <c r="D71" t="s">
        <v>65</v>
      </c>
      <c r="E71" t="s">
        <v>64</v>
      </c>
      <c r="F71" t="str">
        <f>UnitControlCenter!$B$9</f>
        <v>billion 2024 dollars / year</v>
      </c>
      <c r="G71" t="s">
        <v>925</v>
      </c>
      <c r="H71" t="s">
        <v>923</v>
      </c>
      <c r="I71" t="s">
        <v>924</v>
      </c>
    </row>
    <row r="72" spans="1:10" x14ac:dyDescent="0.25">
      <c r="A72" s="143" t="s">
        <v>1094</v>
      </c>
      <c r="B72" s="143" t="s">
        <v>906</v>
      </c>
      <c r="C72" s="15">
        <v>0</v>
      </c>
      <c r="D72" t="s">
        <v>65</v>
      </c>
      <c r="E72" t="s">
        <v>64</v>
      </c>
      <c r="F72" t="str">
        <f>UnitControlCenter!$B$9</f>
        <v>billion 2024 dollars / year</v>
      </c>
      <c r="G72" t="s">
        <v>919</v>
      </c>
      <c r="H72" t="s">
        <v>915</v>
      </c>
      <c r="I72" t="s">
        <v>917</v>
      </c>
    </row>
    <row r="73" spans="1:10" x14ac:dyDescent="0.25">
      <c r="A73" s="143" t="s">
        <v>1094</v>
      </c>
      <c r="B73" s="143" t="s">
        <v>907</v>
      </c>
      <c r="C73" s="15">
        <v>0</v>
      </c>
      <c r="D73" t="s">
        <v>65</v>
      </c>
      <c r="E73" t="s">
        <v>64</v>
      </c>
      <c r="F73" t="str">
        <f>UnitControlCenter!$B$9</f>
        <v>billion 2024 dollars / year</v>
      </c>
      <c r="G73" t="s">
        <v>920</v>
      </c>
      <c r="H73" t="s">
        <v>915</v>
      </c>
      <c r="I73" t="s">
        <v>918</v>
      </c>
    </row>
    <row r="74" spans="1:10" x14ac:dyDescent="0.25">
      <c r="A74" s="143" t="s">
        <v>1094</v>
      </c>
      <c r="B74" s="143" t="s">
        <v>908</v>
      </c>
      <c r="C74" s="15">
        <v>0</v>
      </c>
      <c r="D74" t="s">
        <v>65</v>
      </c>
      <c r="E74" t="s">
        <v>64</v>
      </c>
      <c r="F74" t="str">
        <f>UnitControlCenter!$B$9</f>
        <v>billion 2024 dollars / year</v>
      </c>
      <c r="G74" t="s">
        <v>926</v>
      </c>
      <c r="H74" t="s">
        <v>923</v>
      </c>
      <c r="I74" t="s">
        <v>924</v>
      </c>
    </row>
    <row r="75" spans="1:10" x14ac:dyDescent="0.25">
      <c r="A75" s="143" t="s">
        <v>1094</v>
      </c>
      <c r="B75" s="143" t="s">
        <v>909</v>
      </c>
      <c r="C75" s="15">
        <v>0</v>
      </c>
      <c r="D75" t="s">
        <v>65</v>
      </c>
      <c r="E75" t="s">
        <v>64</v>
      </c>
      <c r="F75" t="str">
        <f>UnitControlCenter!$B$9</f>
        <v>billion 2024 dollars / year</v>
      </c>
      <c r="G75" t="s">
        <v>927</v>
      </c>
      <c r="H75" t="s">
        <v>923</v>
      </c>
      <c r="I75" t="s">
        <v>924</v>
      </c>
    </row>
    <row r="76" spans="1:10" x14ac:dyDescent="0.25">
      <c r="A76" s="143" t="s">
        <v>1094</v>
      </c>
      <c r="B76" s="143" t="s">
        <v>910</v>
      </c>
      <c r="C76" s="15">
        <v>0</v>
      </c>
      <c r="D76" t="s">
        <v>65</v>
      </c>
      <c r="E76" t="s">
        <v>64</v>
      </c>
      <c r="F76" t="str">
        <f>UnitControlCenter!$B$9</f>
        <v>billion 2024 dollars / year</v>
      </c>
      <c r="G76" t="s">
        <v>928</v>
      </c>
      <c r="H76" t="s">
        <v>923</v>
      </c>
      <c r="I76" t="s">
        <v>924</v>
      </c>
    </row>
    <row r="77" spans="1:10" x14ac:dyDescent="0.25">
      <c r="A77" s="143" t="s">
        <v>1094</v>
      </c>
      <c r="B77" s="143" t="s">
        <v>933</v>
      </c>
      <c r="C77" s="15">
        <v>0</v>
      </c>
      <c r="D77" t="s">
        <v>65</v>
      </c>
      <c r="E77" t="s">
        <v>64</v>
      </c>
      <c r="F77" t="str">
        <f>UnitControlCenter!$B$9</f>
        <v>billion 2024 dollars / year</v>
      </c>
      <c r="G77" t="s">
        <v>931</v>
      </c>
      <c r="H77" t="s">
        <v>923</v>
      </c>
      <c r="I77" t="s">
        <v>929</v>
      </c>
    </row>
    <row r="78" spans="1:10" ht="15.75" thickBot="1" x14ac:dyDescent="0.3">
      <c r="A78" s="144" t="s">
        <v>1094</v>
      </c>
      <c r="B78" s="144" t="s">
        <v>934</v>
      </c>
      <c r="C78" s="145">
        <v>0</v>
      </c>
      <c r="D78" s="146" t="s">
        <v>65</v>
      </c>
      <c r="E78" s="146" t="s">
        <v>64</v>
      </c>
      <c r="F78" s="146" t="str">
        <f>UnitControlCenter!$B$9</f>
        <v>billion 2024 dollars / year</v>
      </c>
      <c r="G78" s="146" t="s">
        <v>932</v>
      </c>
      <c r="H78" s="146" t="s">
        <v>923</v>
      </c>
      <c r="I78" s="146" t="s">
        <v>930</v>
      </c>
      <c r="J78" s="146"/>
    </row>
    <row r="79" spans="1:10" x14ac:dyDescent="0.25">
      <c r="A79" s="143" t="s">
        <v>579</v>
      </c>
      <c r="B79" s="143" t="s">
        <v>1210</v>
      </c>
      <c r="C79" s="15">
        <v>0</v>
      </c>
      <c r="D79" t="s">
        <v>63</v>
      </c>
      <c r="E79" t="s">
        <v>1212</v>
      </c>
      <c r="F79" t="str">
        <f>UnitControlCenter!$B$12</f>
        <v>incidents / year</v>
      </c>
      <c r="G79" t="s">
        <v>1139</v>
      </c>
    </row>
    <row r="80" spans="1:10" x14ac:dyDescent="0.25">
      <c r="A80" s="143" t="s">
        <v>579</v>
      </c>
      <c r="B80" s="143" t="s">
        <v>1408</v>
      </c>
      <c r="C80" s="15">
        <v>1</v>
      </c>
      <c r="D80" t="s">
        <v>63</v>
      </c>
      <c r="E80" t="s">
        <v>64</v>
      </c>
      <c r="F80" t="str">
        <f>UnitControlCenter!$B$13</f>
        <v>% change</v>
      </c>
      <c r="G80" t="s">
        <v>1409</v>
      </c>
    </row>
    <row r="81" spans="1:10" x14ac:dyDescent="0.25">
      <c r="A81" s="143" t="s">
        <v>579</v>
      </c>
      <c r="B81" s="143" t="s">
        <v>1458</v>
      </c>
      <c r="C81" s="15">
        <v>1</v>
      </c>
      <c r="D81" t="s">
        <v>65</v>
      </c>
      <c r="E81" t="s">
        <v>66</v>
      </c>
      <c r="F81" t="str">
        <f>UnitControlCenter!$B$12</f>
        <v>incidents / year</v>
      </c>
      <c r="G81" t="s">
        <v>1392</v>
      </c>
      <c r="H81" t="s">
        <v>1380</v>
      </c>
      <c r="I81" t="s">
        <v>1381</v>
      </c>
    </row>
    <row r="82" spans="1:10" x14ac:dyDescent="0.25">
      <c r="A82" s="143" t="s">
        <v>579</v>
      </c>
      <c r="B82" s="143" t="s">
        <v>1459</v>
      </c>
      <c r="C82" s="15">
        <v>1</v>
      </c>
      <c r="D82" t="s">
        <v>65</v>
      </c>
      <c r="E82" t="s">
        <v>64</v>
      </c>
      <c r="F82" t="str">
        <f>UnitControlCenter!$B$13</f>
        <v>% change</v>
      </c>
      <c r="G82" t="s">
        <v>1403</v>
      </c>
      <c r="H82" t="s">
        <v>1380</v>
      </c>
      <c r="I82" t="s">
        <v>1381</v>
      </c>
    </row>
    <row r="83" spans="1:10" x14ac:dyDescent="0.25">
      <c r="A83" s="143" t="s">
        <v>579</v>
      </c>
      <c r="B83" s="143" t="s">
        <v>1390</v>
      </c>
      <c r="C83" s="15">
        <v>1</v>
      </c>
      <c r="D83" t="s">
        <v>65</v>
      </c>
      <c r="E83" t="s">
        <v>66</v>
      </c>
      <c r="F83" t="str">
        <f>UnitControlCenter!$B$12</f>
        <v>incidents / year</v>
      </c>
      <c r="G83" t="s">
        <v>1393</v>
      </c>
      <c r="H83" t="s">
        <v>1382</v>
      </c>
      <c r="I83" s="15" t="s">
        <v>1383</v>
      </c>
      <c r="J83" s="15"/>
    </row>
    <row r="84" spans="1:10" x14ac:dyDescent="0.25">
      <c r="A84" s="143" t="s">
        <v>579</v>
      </c>
      <c r="B84" s="143" t="s">
        <v>1406</v>
      </c>
      <c r="C84" s="15">
        <v>1</v>
      </c>
      <c r="D84" t="s">
        <v>65</v>
      </c>
      <c r="E84" t="s">
        <v>64</v>
      </c>
      <c r="F84" t="str">
        <f>UnitControlCenter!$B$13</f>
        <v>% change</v>
      </c>
      <c r="G84" t="s">
        <v>1404</v>
      </c>
      <c r="H84" t="s">
        <v>1382</v>
      </c>
      <c r="I84" s="15" t="s">
        <v>1383</v>
      </c>
      <c r="J84" s="15"/>
    </row>
    <row r="85" spans="1:10" x14ac:dyDescent="0.25">
      <c r="A85" s="143" t="s">
        <v>579</v>
      </c>
      <c r="B85" s="143" t="s">
        <v>1391</v>
      </c>
      <c r="C85" s="15">
        <v>1</v>
      </c>
      <c r="D85" t="s">
        <v>65</v>
      </c>
      <c r="E85" t="s">
        <v>66</v>
      </c>
      <c r="F85" t="str">
        <f>UnitControlCenter!$B$12</f>
        <v>incidents / year</v>
      </c>
      <c r="G85" t="s">
        <v>1394</v>
      </c>
      <c r="H85" t="s">
        <v>1385</v>
      </c>
      <c r="I85" t="s">
        <v>1386</v>
      </c>
    </row>
    <row r="86" spans="1:10" x14ac:dyDescent="0.25">
      <c r="A86" s="143" t="s">
        <v>579</v>
      </c>
      <c r="B86" s="143" t="s">
        <v>1407</v>
      </c>
      <c r="C86" s="15">
        <v>1</v>
      </c>
      <c r="D86" t="s">
        <v>65</v>
      </c>
      <c r="E86" t="s">
        <v>64</v>
      </c>
      <c r="F86" t="str">
        <f>UnitControlCenter!$B$13</f>
        <v>% change</v>
      </c>
      <c r="G86" t="s">
        <v>1405</v>
      </c>
      <c r="H86" t="s">
        <v>1385</v>
      </c>
      <c r="I86" t="s">
        <v>1386</v>
      </c>
    </row>
    <row r="87" spans="1:10" x14ac:dyDescent="0.25">
      <c r="A87" s="143" t="s">
        <v>579</v>
      </c>
      <c r="B87" s="143" t="s">
        <v>1131</v>
      </c>
      <c r="C87" s="15">
        <v>0</v>
      </c>
      <c r="D87" t="s">
        <v>63</v>
      </c>
      <c r="E87" t="s">
        <v>64</v>
      </c>
      <c r="F87" t="str">
        <f>UnitControlCenter!$B$12</f>
        <v>incidents / year</v>
      </c>
      <c r="G87" t="s">
        <v>1139</v>
      </c>
    </row>
    <row r="88" spans="1:10" x14ac:dyDescent="0.25">
      <c r="A88" s="143" t="s">
        <v>579</v>
      </c>
      <c r="B88" s="143" t="s">
        <v>580</v>
      </c>
      <c r="C88" s="15">
        <v>1</v>
      </c>
      <c r="D88" t="s">
        <v>63</v>
      </c>
      <c r="E88" t="s">
        <v>64</v>
      </c>
      <c r="F88" t="str">
        <f>UnitControlCenter!$B$9</f>
        <v>billion 2024 dollars / year</v>
      </c>
      <c r="G88" t="s">
        <v>67</v>
      </c>
    </row>
    <row r="89" spans="1:10" x14ac:dyDescent="0.25">
      <c r="A89" s="143" t="s">
        <v>579</v>
      </c>
      <c r="B89" s="143" t="s">
        <v>1132</v>
      </c>
      <c r="C89" s="15">
        <v>1</v>
      </c>
      <c r="D89" t="s">
        <v>63</v>
      </c>
      <c r="E89" t="s">
        <v>64</v>
      </c>
      <c r="F89" t="str">
        <f>UnitControlCenter!$B$12</f>
        <v>incidents / year</v>
      </c>
      <c r="G89" t="s">
        <v>1140</v>
      </c>
    </row>
    <row r="90" spans="1:10" x14ac:dyDescent="0.25">
      <c r="A90" s="143" t="s">
        <v>579</v>
      </c>
      <c r="B90" s="143" t="s">
        <v>1133</v>
      </c>
      <c r="C90" s="15">
        <v>1</v>
      </c>
      <c r="D90" t="s">
        <v>63</v>
      </c>
      <c r="E90" t="s">
        <v>64</v>
      </c>
      <c r="F90" t="str">
        <f>UnitControlCenter!$B$12</f>
        <v>incidents / year</v>
      </c>
      <c r="G90" t="s">
        <v>1141</v>
      </c>
    </row>
    <row r="91" spans="1:10" x14ac:dyDescent="0.25">
      <c r="A91" s="143" t="s">
        <v>579</v>
      </c>
      <c r="B91" s="143" t="s">
        <v>1146</v>
      </c>
      <c r="C91" s="15">
        <v>1</v>
      </c>
      <c r="D91" t="s">
        <v>63</v>
      </c>
      <c r="E91" t="s">
        <v>64</v>
      </c>
      <c r="F91" t="str">
        <f>UnitControlCenter!$B$12</f>
        <v>incidents / year</v>
      </c>
      <c r="G91" t="s">
        <v>1147</v>
      </c>
    </row>
    <row r="92" spans="1:10" x14ac:dyDescent="0.25">
      <c r="A92" s="143" t="s">
        <v>579</v>
      </c>
      <c r="B92" s="143" t="s">
        <v>1134</v>
      </c>
      <c r="C92" s="15">
        <v>1</v>
      </c>
      <c r="D92" t="s">
        <v>63</v>
      </c>
      <c r="E92" t="s">
        <v>64</v>
      </c>
      <c r="F92" t="str">
        <f>UnitControlCenter!$B$12</f>
        <v>incidents / year</v>
      </c>
      <c r="G92" t="s">
        <v>1142</v>
      </c>
    </row>
    <row r="93" spans="1:10" x14ac:dyDescent="0.25">
      <c r="A93" s="143" t="s">
        <v>579</v>
      </c>
      <c r="B93" s="143" t="s">
        <v>1135</v>
      </c>
      <c r="C93" s="15">
        <v>1</v>
      </c>
      <c r="D93" t="s">
        <v>63</v>
      </c>
      <c r="E93" t="s">
        <v>64</v>
      </c>
      <c r="F93" t="str">
        <f>UnitControlCenter!$B$12</f>
        <v>incidents / year</v>
      </c>
      <c r="G93" t="s">
        <v>1143</v>
      </c>
    </row>
    <row r="94" spans="1:10" x14ac:dyDescent="0.25">
      <c r="A94" s="143" t="s">
        <v>579</v>
      </c>
      <c r="B94" s="143" t="s">
        <v>1136</v>
      </c>
      <c r="C94" s="15">
        <v>1</v>
      </c>
      <c r="D94" t="s">
        <v>63</v>
      </c>
      <c r="E94" t="s">
        <v>64</v>
      </c>
      <c r="F94" t="str">
        <f>UnitControlCenter!$B$12</f>
        <v>incidents / year</v>
      </c>
      <c r="G94" t="s">
        <v>1144</v>
      </c>
    </row>
    <row r="95" spans="1:10" ht="15.75" thickBot="1" x14ac:dyDescent="0.3">
      <c r="A95" s="144" t="s">
        <v>579</v>
      </c>
      <c r="B95" s="144" t="s">
        <v>1137</v>
      </c>
      <c r="C95" s="145">
        <v>1</v>
      </c>
      <c r="D95" s="146" t="s">
        <v>63</v>
      </c>
      <c r="E95" s="146" t="s">
        <v>64</v>
      </c>
      <c r="F95" s="146" t="str">
        <f>UnitControlCenter!$B$12</f>
        <v>incidents / year</v>
      </c>
      <c r="G95" s="146" t="s">
        <v>1145</v>
      </c>
      <c r="H95" s="146"/>
      <c r="I95" s="146"/>
      <c r="J95" s="146"/>
    </row>
    <row r="96" spans="1:10" x14ac:dyDescent="0.25">
      <c r="A96" s="143" t="s">
        <v>706</v>
      </c>
      <c r="B96" s="143" t="s">
        <v>581</v>
      </c>
      <c r="C96" s="15">
        <v>1</v>
      </c>
      <c r="D96" t="s">
        <v>65</v>
      </c>
      <c r="E96" t="s">
        <v>66</v>
      </c>
      <c r="F96" t="str">
        <f>UnitControlCenter!$B$16</f>
        <v>terawatt-hours (TWh) / year</v>
      </c>
      <c r="G96" s="58" t="s">
        <v>2419</v>
      </c>
      <c r="H96" s="58" t="s">
        <v>2420</v>
      </c>
      <c r="I96" t="s">
        <v>2421</v>
      </c>
    </row>
    <row r="97" spans="1:10" x14ac:dyDescent="0.25">
      <c r="A97" s="143" t="s">
        <v>706</v>
      </c>
      <c r="B97" s="143" t="s">
        <v>582</v>
      </c>
      <c r="C97" s="15">
        <v>1</v>
      </c>
      <c r="D97" t="s">
        <v>65</v>
      </c>
      <c r="E97" t="s">
        <v>64</v>
      </c>
      <c r="F97" t="str">
        <f>UnitControlCenter!$B$16</f>
        <v>terawatt-hours (TWh) / year</v>
      </c>
      <c r="G97" s="58" t="s">
        <v>2422</v>
      </c>
      <c r="H97" s="58" t="s">
        <v>2423</v>
      </c>
      <c r="I97" t="s">
        <v>2421</v>
      </c>
    </row>
    <row r="98" spans="1:10" x14ac:dyDescent="0.25">
      <c r="A98" s="143" t="s">
        <v>706</v>
      </c>
      <c r="B98" s="143" t="s">
        <v>583</v>
      </c>
      <c r="C98" s="15">
        <v>1</v>
      </c>
      <c r="D98" t="s">
        <v>65</v>
      </c>
      <c r="E98" t="s">
        <v>66</v>
      </c>
      <c r="F98" t="str">
        <f>UnitControlCenter!$B$21</f>
        <v>gigawatts (GW) / year</v>
      </c>
      <c r="G98" s="58" t="s">
        <v>2424</v>
      </c>
      <c r="H98" s="58" t="s">
        <v>2425</v>
      </c>
      <c r="I98" t="s">
        <v>2426</v>
      </c>
    </row>
    <row r="99" spans="1:10" x14ac:dyDescent="0.25">
      <c r="A99" s="143" t="s">
        <v>706</v>
      </c>
      <c r="B99" s="143" t="s">
        <v>584</v>
      </c>
      <c r="C99" s="15">
        <v>1</v>
      </c>
      <c r="D99" t="s">
        <v>65</v>
      </c>
      <c r="E99" t="s">
        <v>64</v>
      </c>
      <c r="F99" t="str">
        <f>UnitControlCenter!$B$21</f>
        <v>gigawatts (GW) / year</v>
      </c>
      <c r="G99" s="58" t="s">
        <v>2427</v>
      </c>
      <c r="H99" s="58" t="s">
        <v>2428</v>
      </c>
      <c r="I99" t="s">
        <v>2429</v>
      </c>
    </row>
    <row r="100" spans="1:10" x14ac:dyDescent="0.25">
      <c r="A100" s="143" t="s">
        <v>706</v>
      </c>
      <c r="B100" s="143" t="s">
        <v>707</v>
      </c>
      <c r="C100" s="15">
        <v>1</v>
      </c>
      <c r="D100" t="s">
        <v>65</v>
      </c>
      <c r="E100" t="s">
        <v>66</v>
      </c>
      <c r="F100" t="str">
        <f>UnitControlCenter!$B$16</f>
        <v>terawatt-hours (TWh) / year</v>
      </c>
      <c r="G100" t="s">
        <v>1916</v>
      </c>
      <c r="H100" t="s">
        <v>1917</v>
      </c>
      <c r="I100" t="s">
        <v>1918</v>
      </c>
    </row>
    <row r="101" spans="1:10" x14ac:dyDescent="0.25">
      <c r="A101" s="143" t="s">
        <v>706</v>
      </c>
      <c r="B101" s="143" t="s">
        <v>1892</v>
      </c>
      <c r="C101" s="15">
        <v>0</v>
      </c>
      <c r="D101" t="s">
        <v>63</v>
      </c>
      <c r="E101" t="s">
        <v>64</v>
      </c>
      <c r="F101" t="str">
        <f>UnitControlCenter!B18</f>
        <v>%</v>
      </c>
      <c r="G101" t="s">
        <v>1523</v>
      </c>
    </row>
    <row r="102" spans="1:10" x14ac:dyDescent="0.25">
      <c r="A102" s="143" t="s">
        <v>706</v>
      </c>
      <c r="B102" s="143" t="s">
        <v>1525</v>
      </c>
      <c r="C102" s="15">
        <v>1</v>
      </c>
      <c r="D102" t="s">
        <v>63</v>
      </c>
      <c r="E102" t="s">
        <v>64</v>
      </c>
      <c r="F102" t="str">
        <f>UnitControlCenter!B19</f>
        <v>metric tons CO2e / megawatt-hour (MWh)</v>
      </c>
      <c r="G102" t="s">
        <v>1524</v>
      </c>
    </row>
    <row r="103" spans="1:10" ht="15.75" thickBot="1" x14ac:dyDescent="0.3">
      <c r="A103" s="144" t="s">
        <v>706</v>
      </c>
      <c r="B103" s="144" t="s">
        <v>1532</v>
      </c>
      <c r="C103" s="145">
        <v>1</v>
      </c>
      <c r="D103" s="146" t="s">
        <v>63</v>
      </c>
      <c r="E103" s="146" t="s">
        <v>64</v>
      </c>
      <c r="F103" s="146" t="str">
        <f>UnitControlCenter!B20</f>
        <v>kilowatt-hour / 2024 dollar</v>
      </c>
      <c r="G103" s="146" t="s">
        <v>1533</v>
      </c>
      <c r="H103" s="146"/>
      <c r="I103" s="146"/>
      <c r="J103" s="146"/>
    </row>
    <row r="104" spans="1:10" x14ac:dyDescent="0.25">
      <c r="A104" s="143" t="s">
        <v>1351</v>
      </c>
      <c r="B104" s="143" t="s">
        <v>585</v>
      </c>
      <c r="C104" s="15">
        <v>0</v>
      </c>
      <c r="D104" t="s">
        <v>65</v>
      </c>
      <c r="E104" t="s">
        <v>597</v>
      </c>
      <c r="F104" t="str">
        <f>UnitControlCenter!$B$22</f>
        <v>2024 dollars / megawatt-hour (MWh)</v>
      </c>
      <c r="G104" t="s">
        <v>1752</v>
      </c>
      <c r="H104" t="s">
        <v>1818</v>
      </c>
      <c r="I104" s="15" t="s">
        <v>1820</v>
      </c>
    </row>
    <row r="105" spans="1:10" x14ac:dyDescent="0.25">
      <c r="A105" s="143" t="s">
        <v>1351</v>
      </c>
      <c r="B105" s="143" t="s">
        <v>1919</v>
      </c>
      <c r="C105" s="15">
        <v>0</v>
      </c>
      <c r="D105" t="s">
        <v>63</v>
      </c>
      <c r="E105" t="s">
        <v>64</v>
      </c>
      <c r="F105" t="str">
        <f>UnitControlCenter!B22</f>
        <v>2024 dollars / megawatt-hour (MWh)</v>
      </c>
      <c r="G105" t="s">
        <v>1920</v>
      </c>
    </row>
    <row r="106" spans="1:10" x14ac:dyDescent="0.25">
      <c r="A106" s="143" t="s">
        <v>1351</v>
      </c>
      <c r="B106" s="143" t="s">
        <v>586</v>
      </c>
      <c r="C106" s="15">
        <v>1</v>
      </c>
      <c r="D106" t="s">
        <v>65</v>
      </c>
      <c r="E106" t="s">
        <v>66</v>
      </c>
      <c r="F106" t="str">
        <f>UnitControlCenter!$B$16</f>
        <v>terawatt-hours (TWh) / year</v>
      </c>
      <c r="G106" t="s">
        <v>1005</v>
      </c>
      <c r="H106" t="s">
        <v>1006</v>
      </c>
      <c r="I106" t="s">
        <v>1007</v>
      </c>
    </row>
    <row r="107" spans="1:10" x14ac:dyDescent="0.25">
      <c r="A107" s="143" t="s">
        <v>1351</v>
      </c>
      <c r="B107" s="143" t="s">
        <v>1352</v>
      </c>
      <c r="C107" s="15">
        <v>1</v>
      </c>
      <c r="D107" t="s">
        <v>65</v>
      </c>
      <c r="E107" t="s">
        <v>66</v>
      </c>
      <c r="F107" t="str">
        <f>UnitControlCenter!$B$3</f>
        <v>million metric tons / year</v>
      </c>
      <c r="G107" t="s">
        <v>1754</v>
      </c>
      <c r="H107" t="s">
        <v>1819</v>
      </c>
      <c r="I107" s="15" t="s">
        <v>1821</v>
      </c>
    </row>
    <row r="108" spans="1:10" x14ac:dyDescent="0.25">
      <c r="A108" s="143" t="s">
        <v>1351</v>
      </c>
      <c r="B108" s="143" t="s">
        <v>700</v>
      </c>
      <c r="C108" s="15">
        <v>1</v>
      </c>
      <c r="D108" t="s">
        <v>65</v>
      </c>
      <c r="E108" t="s">
        <v>66</v>
      </c>
      <c r="F108" t="str">
        <f>UnitControlCenter!$B$23</f>
        <v>cubic km / yr</v>
      </c>
      <c r="G108" t="s">
        <v>1753</v>
      </c>
      <c r="H108" t="s">
        <v>1818</v>
      </c>
      <c r="I108" s="15" t="s">
        <v>1820</v>
      </c>
    </row>
    <row r="109" spans="1:10" s="146" customFormat="1" ht="15.75" thickBot="1" x14ac:dyDescent="0.3">
      <c r="A109" s="144" t="s">
        <v>1351</v>
      </c>
      <c r="B109" s="144" t="s">
        <v>701</v>
      </c>
      <c r="C109" s="145">
        <v>1</v>
      </c>
      <c r="D109" s="146" t="s">
        <v>65</v>
      </c>
      <c r="E109" s="146" t="s">
        <v>66</v>
      </c>
      <c r="F109" s="146" t="str">
        <f>UnitControlCenter!$B$23</f>
        <v>cubic km / yr</v>
      </c>
      <c r="G109" s="146" t="s">
        <v>1755</v>
      </c>
      <c r="H109" t="s">
        <v>1818</v>
      </c>
      <c r="I109" s="15" t="s">
        <v>1820</v>
      </c>
    </row>
    <row r="110" spans="1:10" x14ac:dyDescent="0.25">
      <c r="A110" s="143" t="s">
        <v>1714</v>
      </c>
      <c r="B110" s="143" t="s">
        <v>1715</v>
      </c>
      <c r="C110" s="15">
        <v>1</v>
      </c>
      <c r="D110" t="s">
        <v>65</v>
      </c>
      <c r="E110" t="s">
        <v>1721</v>
      </c>
      <c r="F110" t="str">
        <f>UnitControlCenter!$B$17</f>
        <v>terawatt-hours (TWh)</v>
      </c>
      <c r="G110" t="s">
        <v>1780</v>
      </c>
      <c r="H110" s="58" t="s">
        <v>2430</v>
      </c>
      <c r="I110" t="s">
        <v>1777</v>
      </c>
    </row>
    <row r="111" spans="1:10" x14ac:dyDescent="0.25">
      <c r="A111" s="143" t="s">
        <v>1714</v>
      </c>
      <c r="B111" s="143" t="s">
        <v>1716</v>
      </c>
      <c r="C111" s="15">
        <v>1</v>
      </c>
      <c r="D111" t="s">
        <v>65</v>
      </c>
      <c r="E111" t="s">
        <v>1721</v>
      </c>
      <c r="F111" t="str">
        <f>UnitControlCenter!$B$17</f>
        <v>terawatt-hours (TWh)</v>
      </c>
      <c r="G111" t="s">
        <v>1781</v>
      </c>
      <c r="H111" s="149" t="str">
        <f>H$110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Distributed Non-Solar, Municipal Solid Waste, Other Petroleum, Heavy or Residual Fuel Oil, CHP, Natural Gas Peaker, Natural Gas Combined Cycle with CCS, Natural Gas Combined Cycle, Natural Gas Steam Turbine, Lignite with CCS, Lignite, Hard Coal with CCS, Hard Coal, Electricity Exports, Demand Altering Technologies (Positive)</v>
      </c>
      <c r="I111" s="149" t="str">
        <f>I$110</f>
        <v>abd8a4, af64ff, b49f00, ff9999, e5ffcc, 620e7a, 65fffb, 00b050, ff6400, ffff00, f1bb18, c2dffd, 087bf1, 004185, ccff33, 04ffaf, bfb088, ff00ff, 000000, ad6600, 740000, f593e0, 9b1cb0, c01b00, ff0000, 6e8000, 004d10, 009999, 969696, b49f00, af64ff</v>
      </c>
    </row>
    <row r="112" spans="1:10" x14ac:dyDescent="0.25">
      <c r="A112" s="143" t="s">
        <v>1714</v>
      </c>
      <c r="B112" s="143" t="s">
        <v>1717</v>
      </c>
      <c r="C112" s="15">
        <v>1</v>
      </c>
      <c r="D112" t="s">
        <v>65</v>
      </c>
      <c r="E112" t="s">
        <v>1721</v>
      </c>
      <c r="F112" t="str">
        <f>UnitControlCenter!$B$17</f>
        <v>terawatt-hours (TWh)</v>
      </c>
      <c r="G112" t="s">
        <v>1782</v>
      </c>
      <c r="H112" s="149" t="str">
        <f t="shared" ref="H112:I115" si="0">H$110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Distributed Non-Solar, Municipal Solid Waste, Other Petroleum, Heavy or Residual Fuel Oil, CHP, Natural Gas Peaker, Natural Gas Combined Cycle with CCS, Natural Gas Combined Cycle, Natural Gas Steam Turbine, Lignite with CCS, Lignite, Hard Coal with CCS, Hard Coal, Electricity Exports, Demand Altering Technologies (Positive)</v>
      </c>
      <c r="I112" s="149" t="str">
        <f t="shared" si="0"/>
        <v>abd8a4, af64ff, b49f00, ff9999, e5ffcc, 620e7a, 65fffb, 00b050, ff6400, ffff00, f1bb18, c2dffd, 087bf1, 004185, ccff33, 04ffaf, bfb088, ff00ff, 000000, ad6600, 740000, f593e0, 9b1cb0, c01b00, ff0000, 6e8000, 004d10, 009999, 969696, b49f00, af64ff</v>
      </c>
    </row>
    <row r="113" spans="1:10" x14ac:dyDescent="0.25">
      <c r="A113" s="143" t="s">
        <v>1714</v>
      </c>
      <c r="B113" s="143" t="s">
        <v>1718</v>
      </c>
      <c r="C113" s="15">
        <v>1</v>
      </c>
      <c r="D113" t="s">
        <v>65</v>
      </c>
      <c r="E113" t="s">
        <v>1721</v>
      </c>
      <c r="F113" t="str">
        <f>UnitControlCenter!$B$17</f>
        <v>terawatt-hours (TWh)</v>
      </c>
      <c r="G113" t="s">
        <v>1783</v>
      </c>
      <c r="H113" s="14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Distributed Non-Solar, Municipal Solid Waste, Other Petroleum, Heavy or Residual Fuel Oil, CHP, Natural Gas Peaker, Natural Gas Combined Cycle with CCS, Natural Gas Combined Cycle, Natural Gas Steam Turbine, Lignite with CCS, Lignite, Hard Coal with CCS, Hard Coal, Electricity Exports, Demand Altering Technologies (Positive)</v>
      </c>
      <c r="I113" s="149" t="str">
        <f t="shared" si="0"/>
        <v>abd8a4, af64ff, b49f00, ff9999, e5ffcc, 620e7a, 65fffb, 00b050, ff6400, ffff00, f1bb18, c2dffd, 087bf1, 004185, ccff33, 04ffaf, bfb088, ff00ff, 000000, ad6600, 740000, f593e0, 9b1cb0, c01b00, ff0000, 6e8000, 004d10, 009999, 969696, b49f00, af64ff</v>
      </c>
    </row>
    <row r="114" spans="1:10" x14ac:dyDescent="0.25">
      <c r="A114" s="143" t="s">
        <v>1714</v>
      </c>
      <c r="B114" s="143" t="s">
        <v>1719</v>
      </c>
      <c r="C114" s="15">
        <v>0</v>
      </c>
      <c r="D114" t="s">
        <v>65</v>
      </c>
      <c r="E114" t="s">
        <v>1721</v>
      </c>
      <c r="F114" t="str">
        <f>UnitControlCenter!$B$17</f>
        <v>terawatt-hours (TWh)</v>
      </c>
      <c r="G114" t="s">
        <v>1778</v>
      </c>
      <c r="H114" s="14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Distributed Non-Solar, Municipal Solid Waste, Other Petroleum, Heavy or Residual Fuel Oil, CHP, Natural Gas Peaker, Natural Gas Combined Cycle with CCS, Natural Gas Combined Cycle, Natural Gas Steam Turbine, Lignite with CCS, Lignite, Hard Coal with CCS, Hard Coal, Electricity Exports, Demand Altering Technologies (Positive)</v>
      </c>
      <c r="I114" s="149" t="str">
        <f t="shared" si="0"/>
        <v>abd8a4, af64ff, b49f00, ff9999, e5ffcc, 620e7a, 65fffb, 00b050, ff6400, ffff00, f1bb18, c2dffd, 087bf1, 004185, ccff33, 04ffaf, bfb088, ff00ff, 000000, ad6600, 740000, f593e0, 9b1cb0, c01b00, ff0000, 6e8000, 004d10, 009999, 969696, b49f00, af64ff</v>
      </c>
    </row>
    <row r="115" spans="1:10" x14ac:dyDescent="0.25">
      <c r="A115" s="143" t="s">
        <v>1714</v>
      </c>
      <c r="B115" s="143" t="s">
        <v>1720</v>
      </c>
      <c r="C115" s="15">
        <v>0</v>
      </c>
      <c r="D115" t="s">
        <v>65</v>
      </c>
      <c r="E115" t="s">
        <v>1721</v>
      </c>
      <c r="F115" t="str">
        <f>UnitControlCenter!$B$17</f>
        <v>terawatt-hours (TWh)</v>
      </c>
      <c r="G115" t="s">
        <v>1779</v>
      </c>
      <c r="H115" s="14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Distributed Non-Solar, Municipal Solid Waste, Other Petroleum, Heavy or Residual Fuel Oil, CHP, Natural Gas Peaker, Natural Gas Combined Cycle with CCS, Natural Gas Combined Cycle, Natural Gas Steam Turbine, Lignite with CCS, Lignite, Hard Coal with CCS, Hard Coal, Electricity Exports, Demand Altering Technologies (Positive)</v>
      </c>
      <c r="I115" s="149" t="str">
        <f t="shared" si="0"/>
        <v>abd8a4, af64ff, b49f00, ff9999, e5ffcc, 620e7a, 65fffb, 00b050, ff6400, ffff00, f1bb18, c2dffd, 087bf1, 004185, ccff33, 04ffaf, bfb088, ff00ff, 000000, ad6600, 740000, f593e0, 9b1cb0, c01b00, ff0000, 6e8000, 004d10, 009999, 969696, b49f00, af64ff</v>
      </c>
    </row>
    <row r="116" spans="1:10" x14ac:dyDescent="0.25">
      <c r="A116" s="143" t="s">
        <v>1714</v>
      </c>
      <c r="B116" s="143" t="s">
        <v>1724</v>
      </c>
      <c r="C116" s="15">
        <v>1</v>
      </c>
      <c r="D116" t="s">
        <v>65</v>
      </c>
      <c r="E116" t="s">
        <v>1722</v>
      </c>
      <c r="F116" t="str">
        <f>UnitControlCenter!$B$17</f>
        <v>terawatt-hours (TWh)</v>
      </c>
      <c r="G116" s="150" t="str">
        <f>G110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Distributed Non Solar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16" s="150" t="str">
        <f t="shared" ref="H116:I116" si="1">H110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Distributed Non-Solar, Municipal Solid Waste, Other Petroleum, Heavy or Residual Fuel Oil, CHP, Natural Gas Peaker, Natural Gas Combined Cycle with CCS, Natural Gas Combined Cycle, Natural Gas Steam Turbine, Lignite with CCS, Lignite, Hard Coal with CCS, Hard Coal, Electricity Exports, Demand Altering Technologies (Positive)</v>
      </c>
      <c r="I116" s="150" t="str">
        <f t="shared" si="1"/>
        <v>abd8a4, af64ff, b49f00, ff9999, e5ffcc, 620e7a, 65fffb, 00b050, ff6400, ffff00, f1bb18, c2dffd, 087bf1, 004185, ccff33, 04ffaf, bfb088, ff00ff, 000000, ad6600, 740000, f593e0, 9b1cb0, c01b00, ff0000, 6e8000, 004d10, 009999, 969696, b49f00, af64ff</v>
      </c>
      <c r="J116" s="150"/>
    </row>
    <row r="117" spans="1:10" x14ac:dyDescent="0.25">
      <c r="A117" s="143" t="s">
        <v>1714</v>
      </c>
      <c r="B117" s="143" t="s">
        <v>1725</v>
      </c>
      <c r="C117" s="15">
        <v>1</v>
      </c>
      <c r="D117" t="s">
        <v>65</v>
      </c>
      <c r="E117" t="s">
        <v>1722</v>
      </c>
      <c r="F117" t="str">
        <f>UnitControlCenter!$B$17</f>
        <v>terawatt-hours (TWh)</v>
      </c>
      <c r="G117" s="150" t="str">
        <f t="shared" ref="G117:I117" si="2">G111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Distributed Non Solar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17" s="15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Distributed Non-Solar, Municipal Solid Waste, Other Petroleum, Heavy or Residual Fuel Oil, CHP, Natural Gas Peaker, Natural Gas Combined Cycle with CCS, Natural Gas Combined Cycle, Natural Gas Steam Turbine, Lignite with CCS, Lignite, Hard Coal with CCS, Hard Coal, Electricity Exports, Demand Altering Technologies (Positive)</v>
      </c>
      <c r="I117" s="150" t="str">
        <f t="shared" si="2"/>
        <v>abd8a4, af64ff, b49f00, ff9999, e5ffcc, 620e7a, 65fffb, 00b050, ff6400, ffff00, f1bb18, c2dffd, 087bf1, 004185, ccff33, 04ffaf, bfb088, ff00ff, 000000, ad6600, 740000, f593e0, 9b1cb0, c01b00, ff0000, 6e8000, 004d10, 009999, 969696, b49f00, af64ff</v>
      </c>
      <c r="J117" s="150"/>
    </row>
    <row r="118" spans="1:10" x14ac:dyDescent="0.25">
      <c r="A118" s="143" t="s">
        <v>1714</v>
      </c>
      <c r="B118" s="143" t="s">
        <v>1726</v>
      </c>
      <c r="C118" s="15">
        <v>1</v>
      </c>
      <c r="D118" t="s">
        <v>65</v>
      </c>
      <c r="E118" t="s">
        <v>1722</v>
      </c>
      <c r="F118" t="str">
        <f>UnitControlCenter!$B$17</f>
        <v>terawatt-hours (TWh)</v>
      </c>
      <c r="G118" s="150" t="str">
        <f t="shared" ref="G118:I118" si="3">G112</f>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Distributed Non Solar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18" s="150" t="str">
        <f t="shared" si="3"/>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Distributed Non-Solar, Municipal Solid Waste, Other Petroleum, Heavy or Residual Fuel Oil, CHP, Natural Gas Peaker, Natural Gas Combined Cycle with CCS, Natural Gas Combined Cycle, Natural Gas Steam Turbine, Lignite with CCS, Lignite, Hard Coal with CCS, Hard Coal, Electricity Exports, Demand Altering Technologies (Positive)</v>
      </c>
      <c r="I118" s="150" t="str">
        <f t="shared" si="3"/>
        <v>abd8a4, af64ff, b49f00, ff9999, e5ffcc, 620e7a, 65fffb, 00b050, ff6400, ffff00, f1bb18, c2dffd, 087bf1, 004185, ccff33, 04ffaf, bfb088, ff00ff, 000000, ad6600, 740000, f593e0, 9b1cb0, c01b00, ff0000, 6e8000, 004d10, 009999, 969696, b49f00, af64ff</v>
      </c>
      <c r="J118" s="150"/>
    </row>
    <row r="119" spans="1:10" x14ac:dyDescent="0.25">
      <c r="A119" s="143" t="s">
        <v>1714</v>
      </c>
      <c r="B119" s="143" t="s">
        <v>1727</v>
      </c>
      <c r="C119" s="15">
        <v>1</v>
      </c>
      <c r="D119" t="s">
        <v>65</v>
      </c>
      <c r="E119" t="s">
        <v>1722</v>
      </c>
      <c r="F119" t="str">
        <f>UnitControlCenter!$B$17</f>
        <v>terawatt-hours (TWh)</v>
      </c>
      <c r="G119" s="150" t="str">
        <f t="shared" ref="G119:I119" si="4">G113</f>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Distributed Non Solar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19" s="150" t="str">
        <f t="shared" si="4"/>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Distributed Non-Solar, Municipal Solid Waste, Other Petroleum, Heavy or Residual Fuel Oil, CHP, Natural Gas Peaker, Natural Gas Combined Cycle with CCS, Natural Gas Combined Cycle, Natural Gas Steam Turbine, Lignite with CCS, Lignite, Hard Coal with CCS, Hard Coal, Electricity Exports, Demand Altering Technologies (Positive)</v>
      </c>
      <c r="I119" s="150" t="str">
        <f t="shared" si="4"/>
        <v>abd8a4, af64ff, b49f00, ff9999, e5ffcc, 620e7a, 65fffb, 00b050, ff6400, ffff00, f1bb18, c2dffd, 087bf1, 004185, ccff33, 04ffaf, bfb088, ff00ff, 000000, ad6600, 740000, f593e0, 9b1cb0, c01b00, ff0000, 6e8000, 004d10, 009999, 969696, b49f00, af64ff</v>
      </c>
      <c r="J119" s="150"/>
    </row>
    <row r="120" spans="1:10" x14ac:dyDescent="0.25">
      <c r="A120" s="143" t="s">
        <v>1714</v>
      </c>
      <c r="B120" s="143" t="s">
        <v>1728</v>
      </c>
      <c r="C120" s="15">
        <v>0</v>
      </c>
      <c r="D120" t="s">
        <v>65</v>
      </c>
      <c r="E120" t="s">
        <v>1722</v>
      </c>
      <c r="F120" t="str">
        <f>UnitControlCenter!$B$17</f>
        <v>terawatt-hours (TWh)</v>
      </c>
      <c r="G120" s="150" t="str">
        <f t="shared" ref="G120:I120" si="5">G114</f>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Distributed Non Solar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20" s="150" t="str">
        <f t="shared" si="5"/>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Distributed Non-Solar, Municipal Solid Waste, Other Petroleum, Heavy or Residual Fuel Oil, CHP, Natural Gas Peaker, Natural Gas Combined Cycle with CCS, Natural Gas Combined Cycle, Natural Gas Steam Turbine, Lignite with CCS, Lignite, Hard Coal with CCS, Hard Coal, Electricity Exports, Demand Altering Technologies (Positive)</v>
      </c>
      <c r="I120" s="150" t="str">
        <f t="shared" si="5"/>
        <v>abd8a4, af64ff, b49f00, ff9999, e5ffcc, 620e7a, 65fffb, 00b050, ff6400, ffff00, f1bb18, c2dffd, 087bf1, 004185, ccff33, 04ffaf, bfb088, ff00ff, 000000, ad6600, 740000, f593e0, 9b1cb0, c01b00, ff0000, 6e8000, 004d10, 009999, 969696, b49f00, af64ff</v>
      </c>
      <c r="J120" s="150"/>
    </row>
    <row r="121" spans="1:10" s="146" customFormat="1" ht="15.75" thickBot="1" x14ac:dyDescent="0.3">
      <c r="A121" s="144" t="s">
        <v>1714</v>
      </c>
      <c r="B121" s="144" t="s">
        <v>1729</v>
      </c>
      <c r="C121" s="145">
        <v>0</v>
      </c>
      <c r="D121" s="146" t="s">
        <v>65</v>
      </c>
      <c r="E121" s="146" t="s">
        <v>1722</v>
      </c>
      <c r="F121" s="146" t="str">
        <f>UnitControlCenter!$B$17</f>
        <v>terawatt-hours (TWh)</v>
      </c>
      <c r="G121" s="151" t="str">
        <f t="shared" ref="G121:I121" si="6">G115</f>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Distributed Non Solar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21" s="151" t="str">
        <f t="shared" si="6"/>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Distributed Non-Solar, Municipal Solid Waste, Other Petroleum, Heavy or Residual Fuel Oil, CHP, Natural Gas Peaker, Natural Gas Combined Cycle with CCS, Natural Gas Combined Cycle, Natural Gas Steam Turbine, Lignite with CCS, Lignite, Hard Coal with CCS, Hard Coal, Electricity Exports, Demand Altering Technologies (Positive)</v>
      </c>
      <c r="I121" s="151" t="str">
        <f t="shared" si="6"/>
        <v>abd8a4, af64ff, b49f00, ff9999, e5ffcc, 620e7a, 65fffb, 00b050, ff6400, ffff00, f1bb18, c2dffd, 087bf1, 004185, ccff33, 04ffaf, bfb088, ff00ff, 000000, ad6600, 740000, f593e0, 9b1cb0, c01b00, ff0000, 6e8000, 004d10, 009999, 969696, b49f00, af64ff</v>
      </c>
      <c r="J121" s="151"/>
    </row>
    <row r="122" spans="1:10" x14ac:dyDescent="0.25">
      <c r="A122" s="143" t="s">
        <v>982</v>
      </c>
      <c r="B122" s="143" t="s">
        <v>983</v>
      </c>
      <c r="C122" s="15">
        <v>1</v>
      </c>
      <c r="D122" t="s">
        <v>65</v>
      </c>
      <c r="E122" t="s">
        <v>66</v>
      </c>
      <c r="F122" t="str">
        <f>UnitControlCenter!$B$26</f>
        <v>million vehicles / year</v>
      </c>
      <c r="G122" t="s">
        <v>847</v>
      </c>
      <c r="H122" t="s">
        <v>848</v>
      </c>
      <c r="I122" t="s">
        <v>849</v>
      </c>
    </row>
    <row r="123" spans="1:10" x14ac:dyDescent="0.25">
      <c r="A123" s="143" t="s">
        <v>982</v>
      </c>
      <c r="B123" s="143" t="s">
        <v>984</v>
      </c>
      <c r="C123" s="15">
        <v>1</v>
      </c>
      <c r="D123" t="s">
        <v>65</v>
      </c>
      <c r="E123" t="s">
        <v>66</v>
      </c>
      <c r="F123" t="str">
        <f>UnitControlCenter!$B$27</f>
        <v>thousand vehicles / year</v>
      </c>
      <c r="G123" t="s">
        <v>850</v>
      </c>
      <c r="H123" t="s">
        <v>851</v>
      </c>
      <c r="I123" t="s">
        <v>852</v>
      </c>
    </row>
    <row r="124" spans="1:10" x14ac:dyDescent="0.25">
      <c r="A124" s="143" t="s">
        <v>982</v>
      </c>
      <c r="B124" s="143" t="s">
        <v>1353</v>
      </c>
      <c r="C124" s="15">
        <v>1</v>
      </c>
      <c r="D124" t="s">
        <v>65</v>
      </c>
      <c r="E124" t="s">
        <v>66</v>
      </c>
      <c r="F124" t="str">
        <f>UnitControlCenter!$B$27</f>
        <v>thousand vehicles / year</v>
      </c>
      <c r="G124" t="s">
        <v>853</v>
      </c>
      <c r="H124" t="s">
        <v>848</v>
      </c>
      <c r="I124" t="s">
        <v>849</v>
      </c>
    </row>
    <row r="125" spans="1:10" x14ac:dyDescent="0.25">
      <c r="A125" s="143" t="s">
        <v>982</v>
      </c>
      <c r="B125" s="143" t="s">
        <v>1356</v>
      </c>
      <c r="C125" s="15">
        <v>1</v>
      </c>
      <c r="D125" t="s">
        <v>65</v>
      </c>
      <c r="E125" t="s">
        <v>66</v>
      </c>
      <c r="F125" t="str">
        <f>UnitControlCenter!$B$27</f>
        <v>thousand vehicles / year</v>
      </c>
      <c r="G125" t="s">
        <v>854</v>
      </c>
      <c r="H125" t="s">
        <v>851</v>
      </c>
      <c r="I125" t="s">
        <v>852</v>
      </c>
    </row>
    <row r="126" spans="1:10" x14ac:dyDescent="0.25">
      <c r="A126" s="143" t="s">
        <v>982</v>
      </c>
      <c r="B126" s="143" t="s">
        <v>1555</v>
      </c>
      <c r="C126" s="15">
        <v>1</v>
      </c>
      <c r="D126" t="s">
        <v>65</v>
      </c>
      <c r="E126" t="s">
        <v>66</v>
      </c>
      <c r="F126" t="str">
        <f>UnitControlCenter!$B$27</f>
        <v>thousand vehicles / year</v>
      </c>
      <c r="G126" t="s">
        <v>738</v>
      </c>
      <c r="H126" t="s">
        <v>739</v>
      </c>
      <c r="I126" t="s">
        <v>838</v>
      </c>
    </row>
    <row r="127" spans="1:10" x14ac:dyDescent="0.25">
      <c r="A127" s="143" t="s">
        <v>982</v>
      </c>
      <c r="B127" s="143" t="s">
        <v>1556</v>
      </c>
      <c r="C127" s="15">
        <v>0</v>
      </c>
      <c r="D127" t="s">
        <v>65</v>
      </c>
      <c r="E127" t="s">
        <v>66</v>
      </c>
      <c r="F127" t="str">
        <f>UnitControlCenter!$B$27</f>
        <v>thousand vehicles / year</v>
      </c>
      <c r="G127" t="s">
        <v>1557</v>
      </c>
      <c r="H127" t="s">
        <v>739</v>
      </c>
      <c r="I127" t="s">
        <v>838</v>
      </c>
    </row>
    <row r="128" spans="1:10" x14ac:dyDescent="0.25">
      <c r="A128" s="143" t="s">
        <v>982</v>
      </c>
      <c r="B128" s="143" t="s">
        <v>985</v>
      </c>
      <c r="C128" s="15">
        <v>1</v>
      </c>
      <c r="D128" t="s">
        <v>65</v>
      </c>
      <c r="E128" t="s">
        <v>66</v>
      </c>
      <c r="F128" t="str">
        <f>UnitControlCenter!$B$28</f>
        <v>million vehicles</v>
      </c>
      <c r="G128" t="s">
        <v>855</v>
      </c>
      <c r="H128" t="s">
        <v>848</v>
      </c>
      <c r="I128" t="s">
        <v>849</v>
      </c>
    </row>
    <row r="129" spans="1:10" x14ac:dyDescent="0.25">
      <c r="A129" s="143" t="s">
        <v>982</v>
      </c>
      <c r="B129" s="143" t="s">
        <v>986</v>
      </c>
      <c r="C129" s="15">
        <v>1</v>
      </c>
      <c r="D129" t="s">
        <v>65</v>
      </c>
      <c r="E129" t="s">
        <v>66</v>
      </c>
      <c r="F129" t="str">
        <f>UnitControlCenter!$B$29</f>
        <v>thousand vehicles</v>
      </c>
      <c r="G129" t="s">
        <v>1065</v>
      </c>
      <c r="H129" t="s">
        <v>851</v>
      </c>
      <c r="I129" t="s">
        <v>852</v>
      </c>
    </row>
    <row r="130" spans="1:10" x14ac:dyDescent="0.25">
      <c r="A130" s="143" t="s">
        <v>982</v>
      </c>
      <c r="B130" s="143" t="s">
        <v>1354</v>
      </c>
      <c r="C130" s="15">
        <v>1</v>
      </c>
      <c r="D130" t="s">
        <v>65</v>
      </c>
      <c r="E130" t="s">
        <v>66</v>
      </c>
      <c r="F130" t="str">
        <f>UnitControlCenter!$B$28</f>
        <v>million vehicles</v>
      </c>
      <c r="G130" t="s">
        <v>856</v>
      </c>
      <c r="H130" t="s">
        <v>848</v>
      </c>
      <c r="I130" t="s">
        <v>849</v>
      </c>
    </row>
    <row r="131" spans="1:10" x14ac:dyDescent="0.25">
      <c r="A131" s="143" t="s">
        <v>982</v>
      </c>
      <c r="B131" s="143" t="s">
        <v>1357</v>
      </c>
      <c r="C131" s="15">
        <v>1</v>
      </c>
      <c r="D131" t="s">
        <v>65</v>
      </c>
      <c r="E131" t="s">
        <v>66</v>
      </c>
      <c r="F131" t="str">
        <f>UnitControlCenter!$B$28</f>
        <v>million vehicles</v>
      </c>
      <c r="G131" t="s">
        <v>857</v>
      </c>
      <c r="H131" t="s">
        <v>851</v>
      </c>
      <c r="I131" t="s">
        <v>852</v>
      </c>
    </row>
    <row r="132" spans="1:10" x14ac:dyDescent="0.25">
      <c r="A132" s="143" t="s">
        <v>982</v>
      </c>
      <c r="B132" s="143" t="s">
        <v>1558</v>
      </c>
      <c r="C132" s="15">
        <v>1</v>
      </c>
      <c r="D132" t="s">
        <v>65</v>
      </c>
      <c r="E132" t="s">
        <v>66</v>
      </c>
      <c r="F132" t="str">
        <f>UnitControlCenter!$B$28</f>
        <v>million vehicles</v>
      </c>
      <c r="G132" t="s">
        <v>839</v>
      </c>
      <c r="H132" t="s">
        <v>739</v>
      </c>
      <c r="I132" t="s">
        <v>838</v>
      </c>
    </row>
    <row r="133" spans="1:10" s="146" customFormat="1" ht="15.75" thickBot="1" x14ac:dyDescent="0.3">
      <c r="A133" s="144" t="s">
        <v>982</v>
      </c>
      <c r="B133" s="144" t="s">
        <v>1559</v>
      </c>
      <c r="C133" s="145">
        <v>0</v>
      </c>
      <c r="D133" s="146" t="s">
        <v>65</v>
      </c>
      <c r="E133" s="146" t="s">
        <v>66</v>
      </c>
      <c r="F133" s="146" t="str">
        <f>UnitControlCenter!$B$28</f>
        <v>million vehicles</v>
      </c>
      <c r="G133" s="146" t="s">
        <v>1560</v>
      </c>
      <c r="H133" s="146" t="s">
        <v>739</v>
      </c>
      <c r="I133" s="146" t="s">
        <v>838</v>
      </c>
    </row>
    <row r="134" spans="1:10" x14ac:dyDescent="0.25">
      <c r="A134" s="143" t="s">
        <v>1090</v>
      </c>
      <c r="B134" s="143" t="s">
        <v>588</v>
      </c>
      <c r="C134" s="15">
        <v>1</v>
      </c>
      <c r="D134" t="s">
        <v>65</v>
      </c>
      <c r="E134" t="s">
        <v>66</v>
      </c>
      <c r="F134" t="str">
        <f>UnitControlCenter!$B$3</f>
        <v>million metric tons / year</v>
      </c>
      <c r="G134" t="s">
        <v>1463</v>
      </c>
      <c r="H134" t="s">
        <v>1462</v>
      </c>
      <c r="I134" t="s">
        <v>840</v>
      </c>
    </row>
    <row r="135" spans="1:10" x14ac:dyDescent="0.25">
      <c r="A135" s="143" t="s">
        <v>1090</v>
      </c>
      <c r="B135" s="143" t="s">
        <v>589</v>
      </c>
      <c r="C135" s="15">
        <v>1</v>
      </c>
      <c r="D135" t="s">
        <v>65</v>
      </c>
      <c r="E135" t="s">
        <v>66</v>
      </c>
      <c r="F135" t="str">
        <f>UnitControlCenter!$B$30</f>
        <v>quads / year</v>
      </c>
      <c r="G135" t="s">
        <v>1004</v>
      </c>
      <c r="H135" t="s">
        <v>858</v>
      </c>
      <c r="I135" t="s">
        <v>859</v>
      </c>
    </row>
    <row r="136" spans="1:10" x14ac:dyDescent="0.25">
      <c r="A136" s="143" t="s">
        <v>1090</v>
      </c>
      <c r="B136" s="143" t="s">
        <v>639</v>
      </c>
      <c r="C136" s="15">
        <v>1</v>
      </c>
      <c r="D136" t="s">
        <v>65</v>
      </c>
      <c r="E136" t="s">
        <v>66</v>
      </c>
      <c r="F136" t="str">
        <f>UnitControlCenter!$B$30</f>
        <v>quads / year</v>
      </c>
      <c r="G136" t="s">
        <v>1464</v>
      </c>
      <c r="H136" t="s">
        <v>1462</v>
      </c>
      <c r="I136" t="s">
        <v>840</v>
      </c>
    </row>
    <row r="137" spans="1:10" x14ac:dyDescent="0.25">
      <c r="A137" s="143" t="s">
        <v>1090</v>
      </c>
      <c r="B137" s="143" t="s">
        <v>1470</v>
      </c>
      <c r="C137" s="15">
        <v>1</v>
      </c>
      <c r="D137" t="s">
        <v>63</v>
      </c>
      <c r="E137" t="s">
        <v>64</v>
      </c>
      <c r="F137" t="str">
        <f>UnitControlCenter!$B$30</f>
        <v>quads / year</v>
      </c>
      <c r="G137" t="s">
        <v>1471</v>
      </c>
    </row>
    <row r="138" spans="1:10" x14ac:dyDescent="0.25">
      <c r="A138" s="143" t="s">
        <v>1090</v>
      </c>
      <c r="B138" s="143" t="s">
        <v>1091</v>
      </c>
      <c r="C138" s="15">
        <v>1</v>
      </c>
      <c r="D138" t="s">
        <v>65</v>
      </c>
      <c r="E138" t="s">
        <v>66</v>
      </c>
      <c r="F138" t="str">
        <f>UnitControlCenter!$B$24</f>
        <v>trillion passenger-miles / year</v>
      </c>
      <c r="G138" t="s">
        <v>598</v>
      </c>
      <c r="H138" t="s">
        <v>799</v>
      </c>
      <c r="I138" t="s">
        <v>800</v>
      </c>
    </row>
    <row r="139" spans="1:10" ht="15.75" thickBot="1" x14ac:dyDescent="0.3">
      <c r="A139" s="144" t="s">
        <v>1090</v>
      </c>
      <c r="B139" s="144" t="s">
        <v>1092</v>
      </c>
      <c r="C139" s="145">
        <v>1</v>
      </c>
      <c r="D139" s="146" t="s">
        <v>65</v>
      </c>
      <c r="E139" s="146" t="s">
        <v>66</v>
      </c>
      <c r="F139" s="146" t="str">
        <f>UnitControlCenter!$B$25</f>
        <v>trillion freight ton-miles / year</v>
      </c>
      <c r="G139" s="146" t="s">
        <v>836</v>
      </c>
      <c r="H139" s="146" t="s">
        <v>1358</v>
      </c>
      <c r="I139" s="146" t="s">
        <v>837</v>
      </c>
      <c r="J139" s="146"/>
    </row>
    <row r="140" spans="1:10" x14ac:dyDescent="0.25">
      <c r="A140" s="143" t="s">
        <v>590</v>
      </c>
      <c r="B140" s="143" t="s">
        <v>974</v>
      </c>
      <c r="C140" s="15">
        <v>1</v>
      </c>
      <c r="D140" t="s">
        <v>65</v>
      </c>
      <c r="E140" t="s">
        <v>66</v>
      </c>
      <c r="F140" t="str">
        <f>UnitControlCenter!$B$30</f>
        <v>quads / year</v>
      </c>
      <c r="G140" t="s">
        <v>1297</v>
      </c>
      <c r="H140" t="s">
        <v>1295</v>
      </c>
      <c r="I140" s="12" t="s">
        <v>1296</v>
      </c>
      <c r="J140" s="12"/>
    </row>
    <row r="141" spans="1:10" x14ac:dyDescent="0.25">
      <c r="A141" s="143" t="s">
        <v>590</v>
      </c>
      <c r="B141" s="143" t="s">
        <v>975</v>
      </c>
      <c r="C141" s="15">
        <v>1</v>
      </c>
      <c r="D141" t="s">
        <v>65</v>
      </c>
      <c r="E141" t="s">
        <v>66</v>
      </c>
      <c r="F141" t="str">
        <f>UnitControlCenter!$B$30</f>
        <v>quads / year</v>
      </c>
      <c r="G141" t="s">
        <v>976</v>
      </c>
      <c r="H141" t="s">
        <v>970</v>
      </c>
      <c r="I141" t="s">
        <v>971</v>
      </c>
    </row>
    <row r="142" spans="1:10" x14ac:dyDescent="0.25">
      <c r="A142" s="143" t="s">
        <v>590</v>
      </c>
      <c r="B142" s="143" t="s">
        <v>1472</v>
      </c>
      <c r="C142" s="15">
        <v>1</v>
      </c>
      <c r="D142" t="s">
        <v>63</v>
      </c>
      <c r="E142" t="s">
        <v>64</v>
      </c>
      <c r="F142" t="str">
        <f>UnitControlCenter!$B$30</f>
        <v>quads / year</v>
      </c>
      <c r="G142" t="s">
        <v>1473</v>
      </c>
    </row>
    <row r="143" spans="1:10" x14ac:dyDescent="0.25">
      <c r="A143" s="143" t="s">
        <v>590</v>
      </c>
      <c r="B143" s="143" t="s">
        <v>972</v>
      </c>
      <c r="C143" s="15">
        <v>1</v>
      </c>
      <c r="D143" t="s">
        <v>65</v>
      </c>
      <c r="E143" t="s">
        <v>66</v>
      </c>
      <c r="F143" t="str">
        <f>UnitControlCenter!$B$30</f>
        <v>quads / year</v>
      </c>
      <c r="G143" t="s">
        <v>1294</v>
      </c>
      <c r="H143" t="s">
        <v>1295</v>
      </c>
      <c r="I143" s="12" t="s">
        <v>1296</v>
      </c>
      <c r="J143" s="12"/>
    </row>
    <row r="144" spans="1:10" x14ac:dyDescent="0.25">
      <c r="A144" s="143" t="s">
        <v>590</v>
      </c>
      <c r="B144" s="143" t="s">
        <v>973</v>
      </c>
      <c r="C144" s="15">
        <v>1</v>
      </c>
      <c r="D144" t="s">
        <v>65</v>
      </c>
      <c r="E144" t="s">
        <v>66</v>
      </c>
      <c r="F144" t="str">
        <f>UnitControlCenter!$B$30</f>
        <v>quads / year</v>
      </c>
      <c r="G144" t="s">
        <v>969</v>
      </c>
      <c r="H144" t="s">
        <v>970</v>
      </c>
      <c r="I144" t="s">
        <v>971</v>
      </c>
    </row>
    <row r="145" spans="1:10" x14ac:dyDescent="0.25">
      <c r="A145" s="143" t="s">
        <v>590</v>
      </c>
      <c r="B145" s="143" t="s">
        <v>1474</v>
      </c>
      <c r="C145" s="15">
        <v>1</v>
      </c>
      <c r="D145" t="s">
        <v>63</v>
      </c>
      <c r="E145" t="s">
        <v>64</v>
      </c>
      <c r="F145" t="str">
        <f>UnitControlCenter!$B$30</f>
        <v>quads / year</v>
      </c>
      <c r="G145" t="s">
        <v>1475</v>
      </c>
    </row>
    <row r="146" spans="1:10" x14ac:dyDescent="0.25">
      <c r="A146" s="143" t="s">
        <v>590</v>
      </c>
      <c r="B146" s="143" t="s">
        <v>1697</v>
      </c>
      <c r="C146" s="15">
        <v>1</v>
      </c>
      <c r="D146" t="s">
        <v>65</v>
      </c>
      <c r="E146" t="s">
        <v>66</v>
      </c>
      <c r="F146" t="str">
        <f>UnitControlCenter!$B$30</f>
        <v>quads / year</v>
      </c>
      <c r="G146" t="s">
        <v>1829</v>
      </c>
      <c r="H146" t="s">
        <v>1701</v>
      </c>
      <c r="I146" t="s">
        <v>1702</v>
      </c>
    </row>
    <row r="147" spans="1:10" s="146" customFormat="1" ht="15.75" thickBot="1" x14ac:dyDescent="0.3">
      <c r="A147" s="144" t="s">
        <v>590</v>
      </c>
      <c r="B147" s="144" t="s">
        <v>1698</v>
      </c>
      <c r="C147" s="145">
        <v>1</v>
      </c>
      <c r="D147" s="146" t="s">
        <v>65</v>
      </c>
      <c r="E147" s="146" t="s">
        <v>66</v>
      </c>
      <c r="F147" s="146" t="str">
        <f>UnitControlCenter!$B$16</f>
        <v>terawatt-hours (TWh) / year</v>
      </c>
      <c r="G147" s="146" t="s">
        <v>1830</v>
      </c>
      <c r="H147" s="146" t="s">
        <v>1699</v>
      </c>
      <c r="I147" s="146" t="s">
        <v>1700</v>
      </c>
    </row>
    <row r="148" spans="1:10" x14ac:dyDescent="0.25">
      <c r="A148" s="143" t="s">
        <v>1050</v>
      </c>
      <c r="B148" s="143" t="s">
        <v>635</v>
      </c>
      <c r="C148" s="15">
        <v>1</v>
      </c>
      <c r="D148" t="s">
        <v>65</v>
      </c>
      <c r="E148" t="s">
        <v>66</v>
      </c>
      <c r="F148" t="str">
        <f>UnitControlCenter!$B$3</f>
        <v>million metric tons / year</v>
      </c>
      <c r="G148" t="s">
        <v>1298</v>
      </c>
      <c r="H148" t="s">
        <v>1295</v>
      </c>
      <c r="I148" s="12" t="s">
        <v>1296</v>
      </c>
      <c r="J148" s="12"/>
    </row>
    <row r="149" spans="1:10" x14ac:dyDescent="0.25">
      <c r="A149" s="143" t="s">
        <v>1050</v>
      </c>
      <c r="B149" s="143" t="s">
        <v>636</v>
      </c>
      <c r="C149" s="15">
        <v>1</v>
      </c>
      <c r="D149" t="s">
        <v>65</v>
      </c>
      <c r="E149" t="s">
        <v>66</v>
      </c>
      <c r="F149" t="str">
        <f>UnitControlCenter!$B$3</f>
        <v>million metric tons / year</v>
      </c>
      <c r="G149" t="s">
        <v>845</v>
      </c>
      <c r="H149" t="s">
        <v>843</v>
      </c>
      <c r="I149" t="s">
        <v>844</v>
      </c>
    </row>
    <row r="150" spans="1:10" x14ac:dyDescent="0.25">
      <c r="A150" s="143" t="s">
        <v>1050</v>
      </c>
      <c r="B150" s="143" t="s">
        <v>637</v>
      </c>
      <c r="C150" s="15">
        <v>1</v>
      </c>
      <c r="D150" t="s">
        <v>65</v>
      </c>
      <c r="E150" t="s">
        <v>66</v>
      </c>
      <c r="F150" t="str">
        <f>UnitControlCenter!$B$3</f>
        <v>million metric tons / year</v>
      </c>
      <c r="G150" t="s">
        <v>1350</v>
      </c>
      <c r="H150" t="s">
        <v>1295</v>
      </c>
      <c r="I150" s="12" t="s">
        <v>1296</v>
      </c>
      <c r="J150" s="12"/>
    </row>
    <row r="151" spans="1:10" x14ac:dyDescent="0.25">
      <c r="A151" s="143" t="s">
        <v>1050</v>
      </c>
      <c r="B151" s="143" t="s">
        <v>638</v>
      </c>
      <c r="C151" s="15">
        <v>1</v>
      </c>
      <c r="D151" t="s">
        <v>65</v>
      </c>
      <c r="E151" t="s">
        <v>66</v>
      </c>
      <c r="F151" t="str">
        <f>UnitControlCenter!$B$3</f>
        <v>million metric tons / year</v>
      </c>
      <c r="G151" t="s">
        <v>846</v>
      </c>
      <c r="H151" t="s">
        <v>843</v>
      </c>
      <c r="I151" t="s">
        <v>844</v>
      </c>
    </row>
    <row r="152" spans="1:10" x14ac:dyDescent="0.25">
      <c r="A152" s="143" t="s">
        <v>1050</v>
      </c>
      <c r="B152" s="143" t="s">
        <v>1048</v>
      </c>
      <c r="C152" s="15">
        <v>1</v>
      </c>
      <c r="D152" t="s">
        <v>65</v>
      </c>
      <c r="E152" t="s">
        <v>66</v>
      </c>
      <c r="F152" t="str">
        <f>UnitControlCenter!$B$3</f>
        <v>million metric tons / year</v>
      </c>
      <c r="G152" t="s">
        <v>1299</v>
      </c>
      <c r="H152" t="s">
        <v>1295</v>
      </c>
      <c r="I152" s="12" t="s">
        <v>1296</v>
      </c>
      <c r="J152" s="12"/>
    </row>
    <row r="153" spans="1:10" x14ac:dyDescent="0.25">
      <c r="A153" s="143" t="s">
        <v>1050</v>
      </c>
      <c r="B153" s="143" t="s">
        <v>1049</v>
      </c>
      <c r="C153" s="15">
        <v>1</v>
      </c>
      <c r="D153" t="s">
        <v>65</v>
      </c>
      <c r="E153" t="s">
        <v>66</v>
      </c>
      <c r="F153" t="str">
        <f>UnitControlCenter!$B$3</f>
        <v>million metric tons / year</v>
      </c>
      <c r="G153" t="s">
        <v>1087</v>
      </c>
      <c r="H153" t="s">
        <v>1051</v>
      </c>
      <c r="I153" t="s">
        <v>1052</v>
      </c>
    </row>
    <row r="154" spans="1:10" x14ac:dyDescent="0.25">
      <c r="A154" s="143" t="s">
        <v>1050</v>
      </c>
      <c r="B154" s="143" t="s">
        <v>1534</v>
      </c>
      <c r="C154" s="15">
        <v>1</v>
      </c>
      <c r="D154" t="s">
        <v>65</v>
      </c>
      <c r="E154" t="s">
        <v>66</v>
      </c>
      <c r="F154" t="str">
        <f>UnitControlCenter!$B$3</f>
        <v>million metric tons / year</v>
      </c>
      <c r="G154" t="s">
        <v>1608</v>
      </c>
      <c r="H154" t="s">
        <v>1528</v>
      </c>
      <c r="I154" t="s">
        <v>1531</v>
      </c>
    </row>
    <row r="155" spans="1:10" x14ac:dyDescent="0.25">
      <c r="A155" s="143" t="s">
        <v>1050</v>
      </c>
      <c r="B155" s="143" t="s">
        <v>1526</v>
      </c>
      <c r="C155" s="15">
        <v>1</v>
      </c>
      <c r="D155" t="s">
        <v>65</v>
      </c>
      <c r="E155" t="s">
        <v>66</v>
      </c>
      <c r="F155" t="str">
        <f>UnitControlCenter!$B$3</f>
        <v>million metric tons / year</v>
      </c>
      <c r="G155" t="s">
        <v>1529</v>
      </c>
      <c r="H155" t="s">
        <v>1295</v>
      </c>
      <c r="I155" s="12" t="s">
        <v>1296</v>
      </c>
      <c r="J155" s="12"/>
    </row>
    <row r="156" spans="1:10" ht="15.75" thickBot="1" x14ac:dyDescent="0.3">
      <c r="A156" s="144" t="s">
        <v>1050</v>
      </c>
      <c r="B156" s="144" t="s">
        <v>1527</v>
      </c>
      <c r="C156" s="145">
        <v>1</v>
      </c>
      <c r="D156" s="144" t="s">
        <v>65</v>
      </c>
      <c r="E156" s="144" t="s">
        <v>66</v>
      </c>
      <c r="F156" s="144" t="str">
        <f>UnitControlCenter!$B$3</f>
        <v>million metric tons / year</v>
      </c>
      <c r="G156" s="144" t="s">
        <v>1530</v>
      </c>
      <c r="H156" s="144" t="s">
        <v>1295</v>
      </c>
      <c r="I156" s="144" t="s">
        <v>1296</v>
      </c>
      <c r="J156" s="144"/>
    </row>
    <row r="157" spans="1:10" x14ac:dyDescent="0.25">
      <c r="A157" s="143" t="s">
        <v>1634</v>
      </c>
      <c r="B157" s="143" t="s">
        <v>1635</v>
      </c>
      <c r="C157" s="15">
        <v>1</v>
      </c>
      <c r="D157" t="s">
        <v>65</v>
      </c>
      <c r="E157" t="s">
        <v>66</v>
      </c>
      <c r="F157" t="str">
        <f>UnitControlCenter!$B$30</f>
        <v>quads / year</v>
      </c>
      <c r="G157" t="s">
        <v>601</v>
      </c>
      <c r="H157" t="s">
        <v>602</v>
      </c>
      <c r="I157" t="s">
        <v>829</v>
      </c>
    </row>
    <row r="158" spans="1:10" s="143" customFormat="1" x14ac:dyDescent="0.25">
      <c r="A158" s="143" t="s">
        <v>1634</v>
      </c>
      <c r="B158" s="143" t="s">
        <v>1636</v>
      </c>
      <c r="C158" s="15">
        <v>1</v>
      </c>
      <c r="D158" s="143" t="s">
        <v>65</v>
      </c>
      <c r="E158" s="143" t="s">
        <v>66</v>
      </c>
      <c r="F158" s="143" t="str">
        <f>UnitControlCenter!$B$30</f>
        <v>quads / year</v>
      </c>
      <c r="G158" s="143" t="s">
        <v>619</v>
      </c>
      <c r="H158" s="143" t="s">
        <v>603</v>
      </c>
      <c r="I158" s="143" t="s">
        <v>604</v>
      </c>
    </row>
    <row r="159" spans="1:10" x14ac:dyDescent="0.25">
      <c r="A159" s="143" t="s">
        <v>1634</v>
      </c>
      <c r="B159" s="143" t="s">
        <v>1637</v>
      </c>
      <c r="C159" s="15">
        <v>1</v>
      </c>
      <c r="D159" t="s">
        <v>65</v>
      </c>
      <c r="E159" t="s">
        <v>66</v>
      </c>
      <c r="F159" t="str">
        <f>UnitControlCenter!$B$30</f>
        <v>quads / year</v>
      </c>
      <c r="G159" t="s">
        <v>868</v>
      </c>
      <c r="H159" t="s">
        <v>870</v>
      </c>
      <c r="I159" t="s">
        <v>869</v>
      </c>
    </row>
    <row r="160" spans="1:10" s="143" customFormat="1" x14ac:dyDescent="0.25">
      <c r="A160" s="143" t="s">
        <v>1634</v>
      </c>
      <c r="B160" s="143" t="s">
        <v>1638</v>
      </c>
      <c r="C160" s="15">
        <v>1</v>
      </c>
      <c r="D160" s="143" t="s">
        <v>63</v>
      </c>
      <c r="E160" s="143" t="s">
        <v>64</v>
      </c>
      <c r="F160" s="143" t="str">
        <f>UnitControlCenter!$B$30</f>
        <v>quads / year</v>
      </c>
      <c r="G160" s="143" t="s">
        <v>1476</v>
      </c>
    </row>
    <row r="161" spans="1:10" x14ac:dyDescent="0.25">
      <c r="A161" s="143" t="s">
        <v>1634</v>
      </c>
      <c r="B161" s="143" t="s">
        <v>1639</v>
      </c>
      <c r="C161" s="15">
        <v>1</v>
      </c>
      <c r="D161" t="s">
        <v>65</v>
      </c>
      <c r="E161" t="s">
        <v>66</v>
      </c>
      <c r="F161" s="143" t="str">
        <f>UnitControlCenter!B3</f>
        <v>million metric tons / year</v>
      </c>
      <c r="G161" t="s">
        <v>1784</v>
      </c>
      <c r="H161" t="s">
        <v>1641</v>
      </c>
      <c r="I161" s="143" t="s">
        <v>1642</v>
      </c>
      <c r="J161" s="143"/>
    </row>
    <row r="162" spans="1:10" s="146" customFormat="1" ht="15.75" thickBot="1" x14ac:dyDescent="0.3">
      <c r="A162" s="143" t="s">
        <v>1634</v>
      </c>
      <c r="B162" s="144" t="s">
        <v>1640</v>
      </c>
      <c r="C162" s="145">
        <v>1</v>
      </c>
      <c r="D162" s="146" t="s">
        <v>65</v>
      </c>
      <c r="E162" s="146" t="s">
        <v>66</v>
      </c>
      <c r="F162" s="144" t="str">
        <f>UnitControlCenter!B3</f>
        <v>million metric tons / year</v>
      </c>
      <c r="G162" s="146" t="s">
        <v>1785</v>
      </c>
      <c r="H162" s="146" t="s">
        <v>1641</v>
      </c>
      <c r="I162" s="144" t="s">
        <v>1642</v>
      </c>
      <c r="J162" s="144"/>
    </row>
    <row r="163" spans="1:10" x14ac:dyDescent="0.25">
      <c r="A163" s="143" t="s">
        <v>657</v>
      </c>
      <c r="B163" s="143" t="s">
        <v>658</v>
      </c>
      <c r="C163" s="15">
        <v>1</v>
      </c>
      <c r="D163" t="s">
        <v>65</v>
      </c>
      <c r="E163" t="s">
        <v>66</v>
      </c>
      <c r="F163" t="str">
        <f>UnitControlCenter!$B$30</f>
        <v>quads / year</v>
      </c>
      <c r="G163" t="s">
        <v>1812</v>
      </c>
      <c r="H163" t="s">
        <v>1811</v>
      </c>
      <c r="I163" t="s">
        <v>1810</v>
      </c>
    </row>
    <row r="164" spans="1:10" x14ac:dyDescent="0.25">
      <c r="A164" s="143" t="s">
        <v>657</v>
      </c>
      <c r="B164" s="143" t="s">
        <v>659</v>
      </c>
      <c r="C164" s="15">
        <v>1</v>
      </c>
      <c r="D164" t="s">
        <v>65</v>
      </c>
      <c r="E164" t="s">
        <v>66</v>
      </c>
      <c r="F164" t="str">
        <f>UnitControlCenter!$B$30</f>
        <v>quads / year</v>
      </c>
      <c r="G164" t="s">
        <v>1813</v>
      </c>
      <c r="H164" t="s">
        <v>1468</v>
      </c>
      <c r="I164" t="s">
        <v>1469</v>
      </c>
    </row>
    <row r="165" spans="1:10" x14ac:dyDescent="0.25">
      <c r="A165" s="143" t="s">
        <v>657</v>
      </c>
      <c r="B165" s="143" t="s">
        <v>1808</v>
      </c>
      <c r="C165" s="15">
        <v>1</v>
      </c>
      <c r="D165" t="s">
        <v>65</v>
      </c>
      <c r="E165" t="s">
        <v>66</v>
      </c>
      <c r="F165" t="str">
        <f>UnitControlCenter!$B$30</f>
        <v>quads / year</v>
      </c>
      <c r="G165" t="s">
        <v>1822</v>
      </c>
      <c r="H165" t="s">
        <v>1814</v>
      </c>
      <c r="I165" s="15" t="s">
        <v>1815</v>
      </c>
    </row>
    <row r="166" spans="1:10" x14ac:dyDescent="0.25">
      <c r="A166" s="143" t="s">
        <v>657</v>
      </c>
      <c r="B166" s="143" t="s">
        <v>1809</v>
      </c>
      <c r="C166" s="15">
        <v>1</v>
      </c>
      <c r="D166" t="s">
        <v>65</v>
      </c>
      <c r="E166" t="s">
        <v>66</v>
      </c>
      <c r="F166" t="str">
        <f>UnitControlCenter!$B$30</f>
        <v>quads / year</v>
      </c>
      <c r="G166" t="s">
        <v>1823</v>
      </c>
      <c r="H166" t="s">
        <v>1468</v>
      </c>
      <c r="I166" t="s">
        <v>1469</v>
      </c>
    </row>
    <row r="167" spans="1:10" x14ac:dyDescent="0.25">
      <c r="A167" s="143" t="s">
        <v>657</v>
      </c>
      <c r="B167" s="143" t="s">
        <v>1106</v>
      </c>
      <c r="C167" s="15">
        <v>0</v>
      </c>
      <c r="D167" t="s">
        <v>63</v>
      </c>
      <c r="E167" t="s">
        <v>64</v>
      </c>
      <c r="F167" t="str">
        <f>UnitControlCenter!$B$31</f>
        <v>thousand BTU / 2024 dollar</v>
      </c>
      <c r="G167" t="s">
        <v>1061</v>
      </c>
    </row>
    <row r="168" spans="1:10" x14ac:dyDescent="0.25">
      <c r="A168" s="143" t="s">
        <v>657</v>
      </c>
      <c r="B168" s="143" t="s">
        <v>660</v>
      </c>
      <c r="C168" s="15">
        <v>1</v>
      </c>
      <c r="D168" t="s">
        <v>63</v>
      </c>
      <c r="E168" t="s">
        <v>64</v>
      </c>
      <c r="F168" t="str">
        <f>UnitControlCenter!$B$16</f>
        <v>terawatt-hours (TWh) / year</v>
      </c>
      <c r="G168" t="s">
        <v>560</v>
      </c>
    </row>
    <row r="169" spans="1:10" x14ac:dyDescent="0.25">
      <c r="A169" s="143" t="s">
        <v>657</v>
      </c>
      <c r="B169" s="143" t="s">
        <v>661</v>
      </c>
      <c r="C169" s="15">
        <v>1</v>
      </c>
      <c r="D169" t="s">
        <v>63</v>
      </c>
      <c r="E169" t="s">
        <v>64</v>
      </c>
      <c r="F169" t="str">
        <f>UnitControlCenter!$B$32</f>
        <v>millions of short tons / year</v>
      </c>
      <c r="G169" t="s">
        <v>559</v>
      </c>
    </row>
    <row r="170" spans="1:10" x14ac:dyDescent="0.25">
      <c r="A170" s="143" t="s">
        <v>657</v>
      </c>
      <c r="B170" s="143" t="s">
        <v>662</v>
      </c>
      <c r="C170" s="15">
        <v>1</v>
      </c>
      <c r="D170" t="s">
        <v>63</v>
      </c>
      <c r="E170" t="s">
        <v>64</v>
      </c>
      <c r="F170" t="str">
        <f>UnitControlCenter!$B$32</f>
        <v>millions of short tons / year</v>
      </c>
      <c r="G170" t="s">
        <v>558</v>
      </c>
    </row>
    <row r="171" spans="1:10" x14ac:dyDescent="0.25">
      <c r="A171" s="143" t="s">
        <v>657</v>
      </c>
      <c r="B171" s="143" t="s">
        <v>663</v>
      </c>
      <c r="C171" s="15">
        <v>1</v>
      </c>
      <c r="D171" t="s">
        <v>63</v>
      </c>
      <c r="E171" t="s">
        <v>64</v>
      </c>
      <c r="F171" t="str">
        <f>UnitControlCenter!$B$33</f>
        <v>trillion cubic feet / year</v>
      </c>
      <c r="G171" t="s">
        <v>557</v>
      </c>
    </row>
    <row r="172" spans="1:10" x14ac:dyDescent="0.25">
      <c r="A172" s="143" t="s">
        <v>657</v>
      </c>
      <c r="B172" s="143" t="s">
        <v>664</v>
      </c>
      <c r="C172" s="15">
        <v>1</v>
      </c>
      <c r="D172" t="s">
        <v>63</v>
      </c>
      <c r="E172" t="s">
        <v>64</v>
      </c>
      <c r="F172" t="str">
        <f>UnitControlCenter!$B$34</f>
        <v>million barrels of oil / year</v>
      </c>
      <c r="G172" t="s">
        <v>556</v>
      </c>
    </row>
    <row r="173" spans="1:10" x14ac:dyDescent="0.25">
      <c r="A173" s="143" t="s">
        <v>657</v>
      </c>
      <c r="B173" s="143" t="s">
        <v>665</v>
      </c>
      <c r="C173" s="15">
        <v>1</v>
      </c>
      <c r="D173" t="s">
        <v>63</v>
      </c>
      <c r="E173" t="s">
        <v>64</v>
      </c>
      <c r="F173" t="str">
        <f>UnitControlCenter!$B$34</f>
        <v>million barrels of oil / year</v>
      </c>
      <c r="G173" t="s">
        <v>607</v>
      </c>
    </row>
    <row r="174" spans="1:10" x14ac:dyDescent="0.25">
      <c r="A174" s="143" t="s">
        <v>657</v>
      </c>
      <c r="B174" s="143" t="s">
        <v>666</v>
      </c>
      <c r="C174" s="15">
        <v>1</v>
      </c>
      <c r="D174" t="s">
        <v>63</v>
      </c>
      <c r="E174" t="s">
        <v>64</v>
      </c>
      <c r="F174" t="str">
        <f>UnitControlCenter!$B$32</f>
        <v>millions of short tons / year</v>
      </c>
      <c r="G174" t="s">
        <v>608</v>
      </c>
    </row>
    <row r="175" spans="1:10" x14ac:dyDescent="0.25">
      <c r="A175" s="143" t="s">
        <v>657</v>
      </c>
      <c r="B175" s="143" t="s">
        <v>871</v>
      </c>
      <c r="C175" s="15">
        <v>1</v>
      </c>
      <c r="D175" t="s">
        <v>63</v>
      </c>
      <c r="E175" t="s">
        <v>64</v>
      </c>
      <c r="F175" t="str">
        <f>UnitControlCenter!$B$35</f>
        <v>million gallons / year</v>
      </c>
      <c r="G175" t="s">
        <v>875</v>
      </c>
    </row>
    <row r="176" spans="1:10" x14ac:dyDescent="0.25">
      <c r="A176" s="143" t="s">
        <v>657</v>
      </c>
      <c r="B176" s="143" t="s">
        <v>872</v>
      </c>
      <c r="C176" s="15">
        <v>1</v>
      </c>
      <c r="D176" t="s">
        <v>63</v>
      </c>
      <c r="E176" t="s">
        <v>64</v>
      </c>
      <c r="F176" t="str">
        <f>UnitControlCenter!$B$32</f>
        <v>millions of short tons / year</v>
      </c>
      <c r="G176" t="s">
        <v>876</v>
      </c>
    </row>
    <row r="177" spans="1:10" ht="15.75" thickBot="1" x14ac:dyDescent="0.3">
      <c r="A177" s="144" t="s">
        <v>657</v>
      </c>
      <c r="B177" s="144" t="s">
        <v>873</v>
      </c>
      <c r="C177" s="145">
        <v>1</v>
      </c>
      <c r="D177" s="146" t="s">
        <v>63</v>
      </c>
      <c r="E177" s="146" t="s">
        <v>64</v>
      </c>
      <c r="F177" s="146" t="str">
        <f>UnitControlCenter!$B$6</f>
        <v>thousand metric tons / year</v>
      </c>
      <c r="G177" s="146" t="s">
        <v>877</v>
      </c>
      <c r="H177" s="146"/>
      <c r="I177" s="146"/>
      <c r="J177" s="146"/>
    </row>
    <row r="178" spans="1:10" x14ac:dyDescent="0.25">
      <c r="A178" s="143" t="s">
        <v>1537</v>
      </c>
      <c r="B178" s="143" t="s">
        <v>1564</v>
      </c>
      <c r="C178" s="15">
        <v>1</v>
      </c>
      <c r="D178" t="s">
        <v>65</v>
      </c>
      <c r="E178" t="s">
        <v>66</v>
      </c>
      <c r="F178" t="str">
        <f>UnitControlCenter!$B$36</f>
        <v>trillion BTU / year</v>
      </c>
      <c r="G178" t="s">
        <v>882</v>
      </c>
      <c r="H178" t="s">
        <v>883</v>
      </c>
      <c r="I178" t="s">
        <v>884</v>
      </c>
    </row>
    <row r="179" spans="1:10" x14ac:dyDescent="0.25">
      <c r="A179" s="143" t="s">
        <v>1537</v>
      </c>
      <c r="B179" s="143" t="s">
        <v>1565</v>
      </c>
      <c r="C179" s="15">
        <v>1</v>
      </c>
      <c r="D179" t="s">
        <v>65</v>
      </c>
      <c r="E179" t="s">
        <v>66</v>
      </c>
      <c r="F179" t="str">
        <f>UnitControlCenter!$B$36</f>
        <v>trillion BTU / year</v>
      </c>
      <c r="G179" t="s">
        <v>885</v>
      </c>
      <c r="H179" t="s">
        <v>883</v>
      </c>
      <c r="I179" t="s">
        <v>884</v>
      </c>
    </row>
    <row r="180" spans="1:10" x14ac:dyDescent="0.25">
      <c r="A180" s="143" t="s">
        <v>1537</v>
      </c>
      <c r="B180" s="143" t="s">
        <v>1566</v>
      </c>
      <c r="C180" s="15">
        <v>1</v>
      </c>
      <c r="D180" t="s">
        <v>65</v>
      </c>
      <c r="E180" t="s">
        <v>66</v>
      </c>
      <c r="F180" t="str">
        <f>UnitControlCenter!$B$9</f>
        <v>billion 2024 dollars / year</v>
      </c>
      <c r="G180" t="s">
        <v>886</v>
      </c>
      <c r="H180" t="s">
        <v>883</v>
      </c>
      <c r="I180" t="s">
        <v>884</v>
      </c>
    </row>
    <row r="181" spans="1:10" x14ac:dyDescent="0.25">
      <c r="A181" s="143" t="s">
        <v>1537</v>
      </c>
      <c r="B181" s="143" t="s">
        <v>1567</v>
      </c>
      <c r="C181" s="15">
        <v>1</v>
      </c>
      <c r="D181" t="s">
        <v>65</v>
      </c>
      <c r="E181" t="s">
        <v>66</v>
      </c>
      <c r="F181" t="str">
        <f>UnitControlCenter!$B$9</f>
        <v>billion 2024 dollars / year</v>
      </c>
      <c r="G181" t="s">
        <v>887</v>
      </c>
      <c r="H181" t="s">
        <v>883</v>
      </c>
      <c r="I181" t="s">
        <v>884</v>
      </c>
    </row>
    <row r="182" spans="1:10" x14ac:dyDescent="0.25">
      <c r="A182" s="143" t="s">
        <v>1537</v>
      </c>
      <c r="B182" s="143" t="s">
        <v>1568</v>
      </c>
      <c r="C182" s="15">
        <v>1</v>
      </c>
      <c r="D182" t="s">
        <v>65</v>
      </c>
      <c r="E182" t="s">
        <v>66</v>
      </c>
      <c r="F182" t="str">
        <f>UnitControlCenter!B3</f>
        <v>million metric tons / year</v>
      </c>
      <c r="G182" t="s">
        <v>1129</v>
      </c>
      <c r="H182" t="s">
        <v>1127</v>
      </c>
      <c r="I182" t="s">
        <v>1128</v>
      </c>
    </row>
    <row r="183" spans="1:10" x14ac:dyDescent="0.25">
      <c r="A183" s="143" t="s">
        <v>1537</v>
      </c>
      <c r="B183" s="143" t="s">
        <v>1569</v>
      </c>
      <c r="C183" s="15">
        <v>1</v>
      </c>
      <c r="D183" t="s">
        <v>65</v>
      </c>
      <c r="E183" t="s">
        <v>66</v>
      </c>
      <c r="F183" t="str">
        <f>UnitControlCenter!B3</f>
        <v>million metric tons / year</v>
      </c>
      <c r="G183" t="s">
        <v>1130</v>
      </c>
      <c r="H183" t="s">
        <v>1127</v>
      </c>
      <c r="I183" t="s">
        <v>1128</v>
      </c>
    </row>
    <row r="184" spans="1:10" x14ac:dyDescent="0.25">
      <c r="A184" s="143" t="s">
        <v>1537</v>
      </c>
      <c r="B184" s="143" t="s">
        <v>1570</v>
      </c>
      <c r="C184" s="15">
        <v>1</v>
      </c>
      <c r="D184" t="s">
        <v>65</v>
      </c>
      <c r="E184" t="s">
        <v>66</v>
      </c>
      <c r="F184" t="str">
        <f>UnitControlCenter!$B$36</f>
        <v>trillion BTU / year</v>
      </c>
      <c r="G184" t="s">
        <v>964</v>
      </c>
      <c r="H184" t="s">
        <v>959</v>
      </c>
      <c r="I184" t="s">
        <v>960</v>
      </c>
    </row>
    <row r="185" spans="1:10" x14ac:dyDescent="0.25">
      <c r="A185" s="143" t="s">
        <v>1537</v>
      </c>
      <c r="B185" s="143" t="s">
        <v>1571</v>
      </c>
      <c r="C185" s="15">
        <v>1</v>
      </c>
      <c r="D185" t="s">
        <v>65</v>
      </c>
      <c r="E185" t="s">
        <v>66</v>
      </c>
      <c r="F185" t="str">
        <f>UnitControlCenter!$B$36</f>
        <v>trillion BTU / year</v>
      </c>
      <c r="G185" t="s">
        <v>965</v>
      </c>
      <c r="H185" t="s">
        <v>959</v>
      </c>
      <c r="I185" t="s">
        <v>961</v>
      </c>
    </row>
    <row r="186" spans="1:10" x14ac:dyDescent="0.25">
      <c r="A186" s="143" t="s">
        <v>1537</v>
      </c>
      <c r="B186" s="143" t="s">
        <v>1572</v>
      </c>
      <c r="C186" s="15">
        <v>1</v>
      </c>
      <c r="D186" t="s">
        <v>65</v>
      </c>
      <c r="E186" t="s">
        <v>66</v>
      </c>
      <c r="F186" t="str">
        <f>UnitControlCenter!$B$9</f>
        <v>billion 2024 dollars / year</v>
      </c>
      <c r="G186" t="s">
        <v>966</v>
      </c>
      <c r="H186" t="s">
        <v>959</v>
      </c>
      <c r="I186" t="s">
        <v>962</v>
      </c>
    </row>
    <row r="187" spans="1:10" x14ac:dyDescent="0.25">
      <c r="A187" s="143" t="s">
        <v>1537</v>
      </c>
      <c r="B187" s="143" t="s">
        <v>1573</v>
      </c>
      <c r="C187" s="15">
        <v>1</v>
      </c>
      <c r="D187" t="s">
        <v>65</v>
      </c>
      <c r="E187" t="s">
        <v>66</v>
      </c>
      <c r="F187" t="str">
        <f>UnitControlCenter!$B$9</f>
        <v>billion 2024 dollars / year</v>
      </c>
      <c r="G187" t="s">
        <v>967</v>
      </c>
      <c r="H187" t="s">
        <v>959</v>
      </c>
      <c r="I187" t="s">
        <v>963</v>
      </c>
    </row>
    <row r="188" spans="1:10" x14ac:dyDescent="0.25">
      <c r="A188" s="143" t="s">
        <v>1537</v>
      </c>
      <c r="B188" s="143" t="s">
        <v>1574</v>
      </c>
      <c r="C188" s="15">
        <v>1</v>
      </c>
      <c r="D188" t="s">
        <v>65</v>
      </c>
      <c r="E188" t="s">
        <v>66</v>
      </c>
      <c r="F188" t="str">
        <f>UnitControlCenter!$B$30</f>
        <v>quads / year</v>
      </c>
      <c r="G188" t="s">
        <v>992</v>
      </c>
      <c r="H188" t="s">
        <v>994</v>
      </c>
      <c r="I188" t="s">
        <v>995</v>
      </c>
    </row>
    <row r="189" spans="1:10" x14ac:dyDescent="0.25">
      <c r="A189" s="143" t="s">
        <v>1537</v>
      </c>
      <c r="B189" s="143" t="s">
        <v>1575</v>
      </c>
      <c r="C189" s="15">
        <v>1</v>
      </c>
      <c r="D189" t="s">
        <v>65</v>
      </c>
      <c r="E189" t="s">
        <v>66</v>
      </c>
      <c r="F189" t="str">
        <f>UnitControlCenter!$B$30</f>
        <v>quads / year</v>
      </c>
      <c r="G189" t="s">
        <v>993</v>
      </c>
      <c r="H189" t="s">
        <v>994</v>
      </c>
      <c r="I189" t="s">
        <v>995</v>
      </c>
    </row>
    <row r="190" spans="1:10" ht="101.45" customHeight="1" x14ac:dyDescent="0.25">
      <c r="A190" s="143" t="s">
        <v>1537</v>
      </c>
      <c r="B190" s="143" t="s">
        <v>1837</v>
      </c>
      <c r="C190" s="15">
        <v>1</v>
      </c>
      <c r="D190" t="s">
        <v>65</v>
      </c>
      <c r="E190" t="s">
        <v>66</v>
      </c>
      <c r="F190" t="s">
        <v>350</v>
      </c>
      <c r="G190" t="s">
        <v>1921</v>
      </c>
      <c r="H190" t="s">
        <v>1922</v>
      </c>
      <c r="I190" t="s">
        <v>1935</v>
      </c>
    </row>
    <row r="191" spans="1:10" x14ac:dyDescent="0.25">
      <c r="A191" s="143" t="s">
        <v>1537</v>
      </c>
      <c r="B191" s="143" t="s">
        <v>1583</v>
      </c>
      <c r="C191" s="15">
        <v>1</v>
      </c>
      <c r="D191" t="s">
        <v>65</v>
      </c>
      <c r="E191" t="s">
        <v>66</v>
      </c>
      <c r="F191" t="str">
        <f>UnitControlCenter!$B$10</f>
        <v>billion 2024 dollars</v>
      </c>
      <c r="G191" t="s">
        <v>1540</v>
      </c>
      <c r="H191" t="s">
        <v>1539</v>
      </c>
      <c r="I191" s="12" t="s">
        <v>1538</v>
      </c>
      <c r="J191" s="12"/>
    </row>
    <row r="192" spans="1:10" x14ac:dyDescent="0.25">
      <c r="A192" s="143" t="s">
        <v>1537</v>
      </c>
      <c r="B192" s="143" t="s">
        <v>1576</v>
      </c>
      <c r="C192" s="15">
        <v>1</v>
      </c>
      <c r="D192" t="s">
        <v>65</v>
      </c>
      <c r="E192" t="s">
        <v>66</v>
      </c>
      <c r="F192" t="str">
        <f>UnitControlCenter!$B$10</f>
        <v>billion 2024 dollars</v>
      </c>
      <c r="G192" t="s">
        <v>1548</v>
      </c>
      <c r="H192" t="s">
        <v>1539</v>
      </c>
      <c r="I192" s="12" t="s">
        <v>1541</v>
      </c>
      <c r="J192" s="12"/>
    </row>
    <row r="193" spans="1:10" x14ac:dyDescent="0.25">
      <c r="A193" s="143" t="s">
        <v>1537</v>
      </c>
      <c r="B193" s="143" t="s">
        <v>1577</v>
      </c>
      <c r="C193" s="15">
        <v>1</v>
      </c>
      <c r="D193" t="s">
        <v>65</v>
      </c>
      <c r="E193" t="s">
        <v>66</v>
      </c>
      <c r="F193" t="str">
        <f>UnitControlCenter!$B$10</f>
        <v>billion 2024 dollars</v>
      </c>
      <c r="G193" t="s">
        <v>1549</v>
      </c>
      <c r="H193" t="s">
        <v>1539</v>
      </c>
      <c r="I193" s="12" t="s">
        <v>1542</v>
      </c>
      <c r="J193" s="12"/>
    </row>
    <row r="194" spans="1:10" x14ac:dyDescent="0.25">
      <c r="A194" s="143" t="s">
        <v>1537</v>
      </c>
      <c r="B194" s="143" t="s">
        <v>1578</v>
      </c>
      <c r="C194" s="15">
        <v>1</v>
      </c>
      <c r="D194" t="s">
        <v>65</v>
      </c>
      <c r="E194" t="s">
        <v>66</v>
      </c>
      <c r="F194" t="str">
        <f>UnitControlCenter!$B$10</f>
        <v>billion 2024 dollars</v>
      </c>
      <c r="G194" t="s">
        <v>1550</v>
      </c>
      <c r="H194" t="s">
        <v>1539</v>
      </c>
      <c r="I194" s="12" t="s">
        <v>1543</v>
      </c>
      <c r="J194" s="12"/>
    </row>
    <row r="195" spans="1:10" x14ac:dyDescent="0.25">
      <c r="A195" s="143" t="s">
        <v>1537</v>
      </c>
      <c r="B195" s="143" t="s">
        <v>1579</v>
      </c>
      <c r="C195" s="15">
        <v>1</v>
      </c>
      <c r="D195" t="s">
        <v>65</v>
      </c>
      <c r="E195" t="s">
        <v>66</v>
      </c>
      <c r="F195" t="str">
        <f>UnitControlCenter!$B$10</f>
        <v>billion 2024 dollars</v>
      </c>
      <c r="G195" t="s">
        <v>1553</v>
      </c>
      <c r="H195" t="s">
        <v>1539</v>
      </c>
      <c r="I195" s="12" t="s">
        <v>1544</v>
      </c>
      <c r="J195" s="12"/>
    </row>
    <row r="196" spans="1:10" x14ac:dyDescent="0.25">
      <c r="A196" s="143" t="s">
        <v>1537</v>
      </c>
      <c r="B196" s="143" t="s">
        <v>1580</v>
      </c>
      <c r="C196" s="15">
        <v>1</v>
      </c>
      <c r="D196" t="s">
        <v>65</v>
      </c>
      <c r="E196" t="s">
        <v>66</v>
      </c>
      <c r="F196" t="str">
        <f>UnitControlCenter!$B$10</f>
        <v>billion 2024 dollars</v>
      </c>
      <c r="G196" t="s">
        <v>1554</v>
      </c>
      <c r="H196" t="s">
        <v>1539</v>
      </c>
      <c r="I196" s="12" t="s">
        <v>1545</v>
      </c>
      <c r="J196" s="12"/>
    </row>
    <row r="197" spans="1:10" x14ac:dyDescent="0.25">
      <c r="A197" s="143" t="s">
        <v>1537</v>
      </c>
      <c r="B197" s="143" t="s">
        <v>1581</v>
      </c>
      <c r="C197" s="15">
        <v>1</v>
      </c>
      <c r="D197" t="s">
        <v>65</v>
      </c>
      <c r="E197" t="s">
        <v>66</v>
      </c>
      <c r="F197" t="str">
        <f>UnitControlCenter!$B$10</f>
        <v>billion 2024 dollars</v>
      </c>
      <c r="G197" t="s">
        <v>1551</v>
      </c>
      <c r="H197" t="s">
        <v>1539</v>
      </c>
      <c r="I197" s="12" t="s">
        <v>1546</v>
      </c>
      <c r="J197" s="12"/>
    </row>
    <row r="198" spans="1:10" ht="15.75" thickBot="1" x14ac:dyDescent="0.3">
      <c r="A198" s="144" t="s">
        <v>1537</v>
      </c>
      <c r="B198" s="144" t="s">
        <v>1582</v>
      </c>
      <c r="C198" s="145">
        <v>1</v>
      </c>
      <c r="D198" s="146" t="s">
        <v>65</v>
      </c>
      <c r="E198" s="146" t="s">
        <v>66</v>
      </c>
      <c r="F198" s="146" t="str">
        <f>UnitControlCenter!$B$10</f>
        <v>billion 2024 dollars</v>
      </c>
      <c r="G198" s="146" t="s">
        <v>1552</v>
      </c>
      <c r="H198" s="146" t="s">
        <v>1539</v>
      </c>
      <c r="I198" s="152" t="s">
        <v>1547</v>
      </c>
      <c r="J198" s="152"/>
    </row>
    <row r="199" spans="1:10" x14ac:dyDescent="0.25">
      <c r="A199" s="143" t="s">
        <v>591</v>
      </c>
      <c r="B199" s="143" t="s">
        <v>93</v>
      </c>
      <c r="C199" s="15">
        <v>1</v>
      </c>
      <c r="D199" t="s">
        <v>65</v>
      </c>
      <c r="E199" t="s">
        <v>597</v>
      </c>
      <c r="F199" t="str">
        <f>UnitControlCenter!$B$22</f>
        <v>2024 dollars / megawatt-hour (MWh)</v>
      </c>
      <c r="G199" t="s">
        <v>1493</v>
      </c>
      <c r="H199" t="s">
        <v>1492</v>
      </c>
      <c r="I199" t="s">
        <v>1816</v>
      </c>
    </row>
    <row r="200" spans="1:10" x14ac:dyDescent="0.25">
      <c r="A200" s="143" t="s">
        <v>591</v>
      </c>
      <c r="B200" s="143" t="s">
        <v>444</v>
      </c>
      <c r="C200" s="15">
        <v>1</v>
      </c>
      <c r="D200" t="s">
        <v>65</v>
      </c>
      <c r="E200" t="s">
        <v>597</v>
      </c>
      <c r="F200" t="str">
        <f>UnitControlCenter!$B$37</f>
        <v>2024 dollars / short ton</v>
      </c>
      <c r="G200" t="s">
        <v>895</v>
      </c>
      <c r="H200" t="s">
        <v>896</v>
      </c>
      <c r="I200" t="s">
        <v>897</v>
      </c>
    </row>
    <row r="201" spans="1:10" x14ac:dyDescent="0.25">
      <c r="A201" s="143" t="s">
        <v>591</v>
      </c>
      <c r="B201" s="143" t="s">
        <v>441</v>
      </c>
      <c r="C201" s="15">
        <v>1</v>
      </c>
      <c r="D201" t="s">
        <v>65</v>
      </c>
      <c r="E201" t="s">
        <v>597</v>
      </c>
      <c r="F201" t="str">
        <f>UnitControlCenter!$B$37</f>
        <v>2024 dollars / short ton</v>
      </c>
      <c r="G201" t="s">
        <v>610</v>
      </c>
      <c r="H201" t="s">
        <v>339</v>
      </c>
      <c r="I201" t="s">
        <v>782</v>
      </c>
    </row>
    <row r="202" spans="1:10" x14ac:dyDescent="0.25">
      <c r="A202" s="143" t="s">
        <v>591</v>
      </c>
      <c r="B202" s="143" t="s">
        <v>87</v>
      </c>
      <c r="C202" s="15">
        <v>1</v>
      </c>
      <c r="D202" t="s">
        <v>65</v>
      </c>
      <c r="E202" t="s">
        <v>597</v>
      </c>
      <c r="F202" t="str">
        <f>UnitControlCenter!$B$38</f>
        <v>2024 dollars / thousand cubic feet</v>
      </c>
      <c r="G202" t="s">
        <v>1495</v>
      </c>
      <c r="H202" t="s">
        <v>1494</v>
      </c>
      <c r="I202" t="s">
        <v>1817</v>
      </c>
    </row>
    <row r="203" spans="1:10" x14ac:dyDescent="0.25">
      <c r="A203" s="143" t="s">
        <v>591</v>
      </c>
      <c r="B203" s="143" t="s">
        <v>95</v>
      </c>
      <c r="C203" s="15">
        <v>1</v>
      </c>
      <c r="D203" t="s">
        <v>65</v>
      </c>
      <c r="E203" t="s">
        <v>597</v>
      </c>
      <c r="F203" t="str">
        <f>UnitControlCenter!$B$39</f>
        <v>2024 dollars / gallon</v>
      </c>
      <c r="G203" t="s">
        <v>612</v>
      </c>
      <c r="H203" t="s">
        <v>334</v>
      </c>
      <c r="I203" s="15">
        <v>969696</v>
      </c>
      <c r="J203" s="15"/>
    </row>
    <row r="204" spans="1:10" x14ac:dyDescent="0.25">
      <c r="A204" s="143" t="s">
        <v>591</v>
      </c>
      <c r="B204" s="143" t="s">
        <v>96</v>
      </c>
      <c r="C204" s="15">
        <v>1</v>
      </c>
      <c r="D204" t="s">
        <v>65</v>
      </c>
      <c r="E204" t="s">
        <v>597</v>
      </c>
      <c r="F204" t="str">
        <f>UnitControlCenter!$B$39</f>
        <v>2024 dollars / gallon</v>
      </c>
      <c r="G204" t="s">
        <v>890</v>
      </c>
      <c r="H204" t="s">
        <v>888</v>
      </c>
      <c r="I204" t="s">
        <v>889</v>
      </c>
    </row>
    <row r="205" spans="1:10" x14ac:dyDescent="0.25">
      <c r="A205" s="143" t="s">
        <v>591</v>
      </c>
      <c r="B205" s="143" t="s">
        <v>92</v>
      </c>
      <c r="C205" s="15">
        <v>1</v>
      </c>
      <c r="D205" t="s">
        <v>65</v>
      </c>
      <c r="E205" t="s">
        <v>597</v>
      </c>
      <c r="F205" t="str">
        <f>UnitControlCenter!$B$37</f>
        <v>2024 dollars / short ton</v>
      </c>
      <c r="G205" t="s">
        <v>891</v>
      </c>
      <c r="H205" t="s">
        <v>892</v>
      </c>
      <c r="I205" t="s">
        <v>893</v>
      </c>
    </row>
    <row r="206" spans="1:10" x14ac:dyDescent="0.25">
      <c r="A206" s="143" t="s">
        <v>591</v>
      </c>
      <c r="B206" s="143" t="s">
        <v>832</v>
      </c>
      <c r="C206" s="15">
        <v>1</v>
      </c>
      <c r="D206" t="s">
        <v>65</v>
      </c>
      <c r="E206" t="s">
        <v>597</v>
      </c>
      <c r="F206" t="str">
        <f>UnitControlCenter!$B$40</f>
        <v>2024 dollars / barrel of oil</v>
      </c>
      <c r="G206" t="s">
        <v>956</v>
      </c>
      <c r="H206" t="s">
        <v>957</v>
      </c>
      <c r="I206" t="s">
        <v>958</v>
      </c>
    </row>
    <row r="207" spans="1:10" x14ac:dyDescent="0.25">
      <c r="A207" s="143" t="s">
        <v>591</v>
      </c>
      <c r="B207" s="143" t="s">
        <v>894</v>
      </c>
      <c r="C207" s="15">
        <v>1</v>
      </c>
      <c r="D207" t="s">
        <v>65</v>
      </c>
      <c r="E207" t="s">
        <v>597</v>
      </c>
      <c r="F207" t="str">
        <f>UnitControlCenter!$B$39</f>
        <v>2024 dollars / gallon</v>
      </c>
      <c r="G207" t="s">
        <v>898</v>
      </c>
      <c r="H207" t="s">
        <v>609</v>
      </c>
      <c r="I207" t="s">
        <v>828</v>
      </c>
    </row>
    <row r="208" spans="1:10" ht="15.75" thickBot="1" x14ac:dyDescent="0.3">
      <c r="A208" s="144" t="s">
        <v>591</v>
      </c>
      <c r="B208" s="144" t="s">
        <v>715</v>
      </c>
      <c r="C208" s="145">
        <v>1</v>
      </c>
      <c r="D208" s="146" t="s">
        <v>65</v>
      </c>
      <c r="E208" s="146" t="s">
        <v>597</v>
      </c>
      <c r="F208" s="146" t="str">
        <f>UnitControlCenter!$B$41</f>
        <v>2024 dollars / kg</v>
      </c>
      <c r="G208" s="146" t="s">
        <v>1000</v>
      </c>
      <c r="H208" s="146" t="s">
        <v>1001</v>
      </c>
      <c r="I208" s="146" t="s">
        <v>1002</v>
      </c>
      <c r="J208" s="146"/>
    </row>
    <row r="209" spans="1:10" x14ac:dyDescent="0.25">
      <c r="A209" s="143" t="s">
        <v>592</v>
      </c>
      <c r="B209" s="143" t="s">
        <v>1648</v>
      </c>
      <c r="C209" s="15">
        <v>1</v>
      </c>
      <c r="D209" t="s">
        <v>63</v>
      </c>
      <c r="E209" t="s">
        <v>64</v>
      </c>
      <c r="F209" t="str">
        <f>UnitControlCenter!$B$42</f>
        <v>2024 dollars / kilowatt-hour (kWh)</v>
      </c>
      <c r="G209" t="s">
        <v>613</v>
      </c>
    </row>
    <row r="210" spans="1:10" x14ac:dyDescent="0.25">
      <c r="A210" s="143" t="s">
        <v>592</v>
      </c>
      <c r="B210" s="143" t="s">
        <v>593</v>
      </c>
      <c r="C210" s="15">
        <v>0</v>
      </c>
      <c r="D210" t="s">
        <v>65</v>
      </c>
      <c r="E210" t="s">
        <v>64</v>
      </c>
      <c r="F210" t="str">
        <f>UnitControlCenter!$B$44</f>
        <v>cost of eqpt. to capture 1 metric ton CO2e/yr (2020 dollars)</v>
      </c>
      <c r="G210" t="s">
        <v>617</v>
      </c>
      <c r="H210" t="s">
        <v>618</v>
      </c>
      <c r="I210" t="s">
        <v>789</v>
      </c>
    </row>
    <row r="211" spans="1:10" x14ac:dyDescent="0.25">
      <c r="A211" s="143" t="s">
        <v>592</v>
      </c>
      <c r="B211" s="143" t="s">
        <v>594</v>
      </c>
      <c r="C211" s="15">
        <v>1</v>
      </c>
      <c r="D211" t="s">
        <v>63</v>
      </c>
      <c r="E211" t="s">
        <v>64</v>
      </c>
      <c r="F211" t="str">
        <f>UnitControlCenter!$B$45</f>
        <v>million 2024 dollars / megawatt (MW)</v>
      </c>
      <c r="G211" t="s">
        <v>614</v>
      </c>
    </row>
    <row r="212" spans="1:10" x14ac:dyDescent="0.25">
      <c r="A212" s="143" t="s">
        <v>592</v>
      </c>
      <c r="B212" s="143" t="s">
        <v>595</v>
      </c>
      <c r="C212" s="15">
        <v>1</v>
      </c>
      <c r="D212" t="s">
        <v>63</v>
      </c>
      <c r="E212" t="s">
        <v>64</v>
      </c>
      <c r="F212" t="str">
        <f>UnitControlCenter!$B$45</f>
        <v>million 2024 dollars / megawatt (MW)</v>
      </c>
      <c r="G212" t="s">
        <v>615</v>
      </c>
    </row>
    <row r="213" spans="1:10" x14ac:dyDescent="0.25">
      <c r="A213" s="143" t="s">
        <v>592</v>
      </c>
      <c r="B213" s="143" t="s">
        <v>596</v>
      </c>
      <c r="C213" s="15">
        <v>1</v>
      </c>
      <c r="D213" t="s">
        <v>63</v>
      </c>
      <c r="E213" t="s">
        <v>64</v>
      </c>
      <c r="F213" t="str">
        <f>UnitControlCenter!$B$45</f>
        <v>million 2024 dollars / megawatt (MW)</v>
      </c>
      <c r="G213" t="s">
        <v>616</v>
      </c>
    </row>
    <row r="214" spans="1:10" ht="15.75" thickBot="1" x14ac:dyDescent="0.3">
      <c r="A214" s="144" t="s">
        <v>592</v>
      </c>
      <c r="B214" s="144" t="s">
        <v>729</v>
      </c>
      <c r="C214" s="145">
        <v>1</v>
      </c>
      <c r="D214" s="146" t="s">
        <v>63</v>
      </c>
      <c r="E214" s="146" t="s">
        <v>64</v>
      </c>
      <c r="F214" s="146" t="str">
        <f>UnitControlCenter!$B$46</f>
        <v>cost of eqpt. to produce 1 kg H2/yr (2024 dollars)</v>
      </c>
      <c r="G214" s="146" t="s">
        <v>730</v>
      </c>
      <c r="H214" s="146"/>
      <c r="I214" s="146"/>
      <c r="J214" s="146"/>
    </row>
  </sheetData>
  <phoneticPr fontId="86" type="noConversion"/>
  <conditionalFormatting sqref="C2:C214">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ignoredErrors>
    <ignoredError sqref="F9 F34 F104 F175 F27 F129 F50 F87 F64 F67 F47 F52:F58"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25"/>
  <sheetViews>
    <sheetView workbookViewId="0"/>
  </sheetViews>
  <sheetFormatPr defaultColWidth="8.85546875" defaultRowHeight="15" x14ac:dyDescent="0.25"/>
  <cols>
    <col min="1" max="1" width="13.42578125" customWidth="1"/>
    <col min="2" max="2" width="8.85546875" style="15"/>
    <col min="4" max="4" width="46" customWidth="1"/>
  </cols>
  <sheetData>
    <row r="1" spans="1:5" x14ac:dyDescent="0.25">
      <c r="A1" s="37" t="s">
        <v>777</v>
      </c>
      <c r="B1" s="43"/>
      <c r="C1" s="38"/>
      <c r="D1" s="38"/>
    </row>
    <row r="2" spans="1:5" x14ac:dyDescent="0.25">
      <c r="A2" s="4" t="s">
        <v>741</v>
      </c>
      <c r="B2" s="44" t="s">
        <v>742</v>
      </c>
      <c r="C2" s="4" t="s">
        <v>743</v>
      </c>
      <c r="D2" s="4" t="s">
        <v>744</v>
      </c>
    </row>
    <row r="3" spans="1:5" x14ac:dyDescent="0.25">
      <c r="A3" s="89" t="s">
        <v>1757</v>
      </c>
      <c r="B3" s="92" t="s">
        <v>1759</v>
      </c>
      <c r="C3" s="90"/>
      <c r="D3" s="91" t="s">
        <v>1758</v>
      </c>
    </row>
    <row r="4" spans="1:5" x14ac:dyDescent="0.25">
      <c r="A4" t="s">
        <v>791</v>
      </c>
      <c r="B4" s="15" t="s">
        <v>785</v>
      </c>
      <c r="C4" s="62"/>
      <c r="D4" s="93" t="s">
        <v>1761</v>
      </c>
      <c r="E4" t="s">
        <v>1764</v>
      </c>
    </row>
    <row r="5" spans="1:5" x14ac:dyDescent="0.25">
      <c r="A5" t="s">
        <v>1768</v>
      </c>
      <c r="B5" s="45" t="s">
        <v>1769</v>
      </c>
      <c r="C5" s="94"/>
      <c r="D5" s="93" t="s">
        <v>1763</v>
      </c>
      <c r="E5" t="s">
        <v>1767</v>
      </c>
    </row>
    <row r="6" spans="1:5" x14ac:dyDescent="0.25">
      <c r="A6" t="s">
        <v>1912</v>
      </c>
      <c r="B6" s="45" t="s">
        <v>1911</v>
      </c>
      <c r="C6" s="112"/>
      <c r="D6" s="109" t="s">
        <v>1905</v>
      </c>
    </row>
    <row r="7" spans="1:5" x14ac:dyDescent="0.25">
      <c r="A7" t="s">
        <v>1909</v>
      </c>
      <c r="B7" s="45" t="s">
        <v>1908</v>
      </c>
      <c r="C7" s="110"/>
      <c r="D7" s="109" t="s">
        <v>1906</v>
      </c>
    </row>
    <row r="8" spans="1:5" x14ac:dyDescent="0.25">
      <c r="A8" t="s">
        <v>1910</v>
      </c>
      <c r="B8" s="15">
        <v>6699</v>
      </c>
      <c r="C8" s="111"/>
      <c r="D8" s="109" t="s">
        <v>1907</v>
      </c>
    </row>
    <row r="9" spans="1:5" x14ac:dyDescent="0.25">
      <c r="A9" t="s">
        <v>1912</v>
      </c>
      <c r="B9" s="45" t="s">
        <v>1770</v>
      </c>
      <c r="C9" s="73"/>
      <c r="D9" t="s">
        <v>1774</v>
      </c>
    </row>
    <row r="10" spans="1:5" x14ac:dyDescent="0.25">
      <c r="A10" t="s">
        <v>1775</v>
      </c>
      <c r="B10" s="45" t="s">
        <v>1776</v>
      </c>
      <c r="C10" s="96"/>
      <c r="D10" s="95" t="s">
        <v>1747</v>
      </c>
    </row>
    <row r="11" spans="1:5" x14ac:dyDescent="0.25">
      <c r="A11" t="s">
        <v>751</v>
      </c>
      <c r="B11" s="15" t="s">
        <v>762</v>
      </c>
      <c r="C11" s="50"/>
      <c r="D11" t="s">
        <v>434</v>
      </c>
    </row>
    <row r="12" spans="1:5" x14ac:dyDescent="0.25">
      <c r="A12" t="s">
        <v>1732</v>
      </c>
      <c r="B12" s="15" t="s">
        <v>1731</v>
      </c>
      <c r="C12" s="83"/>
      <c r="D12" t="s">
        <v>1664</v>
      </c>
    </row>
    <row r="13" spans="1:5" x14ac:dyDescent="0.25">
      <c r="A13" t="s">
        <v>759</v>
      </c>
      <c r="B13" s="45" t="s">
        <v>760</v>
      </c>
      <c r="C13" s="49"/>
      <c r="D13" t="s">
        <v>92</v>
      </c>
    </row>
    <row r="14" spans="1:5" x14ac:dyDescent="0.25">
      <c r="A14" t="s">
        <v>787</v>
      </c>
      <c r="B14" s="15" t="s">
        <v>781</v>
      </c>
      <c r="C14" s="59"/>
      <c r="D14" t="s">
        <v>91</v>
      </c>
    </row>
    <row r="15" spans="1:5" x14ac:dyDescent="0.25">
      <c r="A15" t="s">
        <v>766</v>
      </c>
      <c r="B15" s="15" t="s">
        <v>782</v>
      </c>
      <c r="C15" s="54"/>
      <c r="D15" t="s">
        <v>778</v>
      </c>
    </row>
    <row r="16" spans="1:5" x14ac:dyDescent="0.25">
      <c r="A16" t="s">
        <v>788</v>
      </c>
      <c r="B16" s="15" t="s">
        <v>611</v>
      </c>
      <c r="C16" s="58"/>
      <c r="D16" t="s">
        <v>779</v>
      </c>
    </row>
    <row r="17" spans="1:4" x14ac:dyDescent="0.25">
      <c r="A17" t="s">
        <v>786</v>
      </c>
      <c r="B17" s="15" t="s">
        <v>783</v>
      </c>
      <c r="C17" s="61"/>
      <c r="D17" t="s">
        <v>449</v>
      </c>
    </row>
    <row r="18" spans="1:4" x14ac:dyDescent="0.25">
      <c r="A18" t="s">
        <v>767</v>
      </c>
      <c r="B18" s="15" t="s">
        <v>763</v>
      </c>
      <c r="C18" s="53"/>
      <c r="D18" t="s">
        <v>452</v>
      </c>
    </row>
    <row r="19" spans="1:4" x14ac:dyDescent="0.25">
      <c r="A19" t="s">
        <v>740</v>
      </c>
      <c r="B19" s="46" t="s">
        <v>747</v>
      </c>
      <c r="C19" s="42"/>
      <c r="D19" t="s">
        <v>89</v>
      </c>
    </row>
    <row r="20" spans="1:4" x14ac:dyDescent="0.25">
      <c r="A20" t="s">
        <v>1291</v>
      </c>
      <c r="B20" t="s">
        <v>1771</v>
      </c>
      <c r="C20" s="74"/>
      <c r="D20" t="s">
        <v>1666</v>
      </c>
    </row>
    <row r="21" spans="1:4" x14ac:dyDescent="0.25">
      <c r="A21" t="s">
        <v>768</v>
      </c>
      <c r="B21" s="15" t="s">
        <v>764</v>
      </c>
      <c r="C21" s="55"/>
      <c r="D21" t="s">
        <v>1667</v>
      </c>
    </row>
    <row r="22" spans="1:4" x14ac:dyDescent="0.25">
      <c r="A22" t="s">
        <v>750</v>
      </c>
      <c r="B22" s="45" t="s">
        <v>755</v>
      </c>
      <c r="C22" s="51"/>
      <c r="D22" t="s">
        <v>780</v>
      </c>
    </row>
    <row r="23" spans="1:4" x14ac:dyDescent="0.25">
      <c r="A23" t="s">
        <v>790</v>
      </c>
      <c r="B23" s="15" t="s">
        <v>784</v>
      </c>
      <c r="C23" s="60"/>
      <c r="D23" t="s">
        <v>714</v>
      </c>
    </row>
    <row r="24" spans="1:4" x14ac:dyDescent="0.25">
      <c r="A24" t="s">
        <v>753</v>
      </c>
      <c r="B24" s="45" t="s">
        <v>754</v>
      </c>
      <c r="C24" s="41"/>
      <c r="D24" t="s">
        <v>865</v>
      </c>
    </row>
    <row r="25" spans="1:4" x14ac:dyDescent="0.25">
      <c r="A25" t="s">
        <v>833</v>
      </c>
      <c r="B25" s="45" t="s">
        <v>835</v>
      </c>
      <c r="C25" s="63"/>
      <c r="D25" t="s">
        <v>832</v>
      </c>
    </row>
    <row r="26" spans="1:4" x14ac:dyDescent="0.25">
      <c r="A26" t="s">
        <v>834</v>
      </c>
      <c r="B26" s="45">
        <v>740000</v>
      </c>
      <c r="C26" s="64"/>
      <c r="D26" t="s">
        <v>712</v>
      </c>
    </row>
    <row r="27" spans="1:4" x14ac:dyDescent="0.25">
      <c r="A27" t="s">
        <v>769</v>
      </c>
      <c r="B27" s="15" t="s">
        <v>765</v>
      </c>
      <c r="C27" s="56"/>
      <c r="D27" t="s">
        <v>309</v>
      </c>
    </row>
    <row r="28" spans="1:4" x14ac:dyDescent="0.25">
      <c r="A28" t="s">
        <v>1730</v>
      </c>
      <c r="B28" s="15" t="s">
        <v>1772</v>
      </c>
      <c r="C28" s="82"/>
      <c r="D28" t="s">
        <v>1663</v>
      </c>
    </row>
    <row r="29" spans="1:4" x14ac:dyDescent="0.25">
      <c r="A29" t="s">
        <v>752</v>
      </c>
      <c r="B29" s="45" t="s">
        <v>757</v>
      </c>
      <c r="C29" s="48"/>
      <c r="D29" t="s">
        <v>1598</v>
      </c>
    </row>
    <row r="30" spans="1:4" x14ac:dyDescent="0.25">
      <c r="A30" t="s">
        <v>1599</v>
      </c>
      <c r="B30" s="45" t="s">
        <v>1600</v>
      </c>
      <c r="C30" s="81"/>
      <c r="D30" t="s">
        <v>1597</v>
      </c>
    </row>
    <row r="31" spans="1:4" x14ac:dyDescent="0.25">
      <c r="A31" t="s">
        <v>1292</v>
      </c>
      <c r="B31" s="12" t="s">
        <v>1773</v>
      </c>
      <c r="C31" s="75"/>
      <c r="D31" t="s">
        <v>1665</v>
      </c>
    </row>
    <row r="32" spans="1:4" x14ac:dyDescent="0.25">
      <c r="A32" t="s">
        <v>776</v>
      </c>
      <c r="B32" s="15" t="s">
        <v>775</v>
      </c>
      <c r="C32" s="57"/>
      <c r="D32" t="s">
        <v>441</v>
      </c>
    </row>
    <row r="33" spans="1:5" x14ac:dyDescent="0.25">
      <c r="A33" t="s">
        <v>1293</v>
      </c>
      <c r="B33" s="72" t="s">
        <v>1286</v>
      </c>
      <c r="C33" s="71"/>
      <c r="D33" t="s">
        <v>1662</v>
      </c>
    </row>
    <row r="34" spans="1:5" x14ac:dyDescent="0.25">
      <c r="A34" t="s">
        <v>746</v>
      </c>
      <c r="B34" s="45" t="s">
        <v>756</v>
      </c>
      <c r="C34" s="47"/>
      <c r="D34" t="s">
        <v>444</v>
      </c>
    </row>
    <row r="35" spans="1:5" x14ac:dyDescent="0.25">
      <c r="A35" t="s">
        <v>1768</v>
      </c>
      <c r="B35" s="45" t="s">
        <v>1769</v>
      </c>
      <c r="C35" s="94"/>
      <c r="D35" t="s">
        <v>1762</v>
      </c>
      <c r="E35" t="s">
        <v>1766</v>
      </c>
    </row>
    <row r="36" spans="1:5" x14ac:dyDescent="0.25">
      <c r="A36" t="s">
        <v>791</v>
      </c>
      <c r="B36" s="15" t="s">
        <v>785</v>
      </c>
      <c r="C36" s="62"/>
      <c r="D36" s="93" t="s">
        <v>1760</v>
      </c>
      <c r="E36" t="s">
        <v>1765</v>
      </c>
    </row>
    <row r="38" spans="1:5" x14ac:dyDescent="0.25">
      <c r="A38" s="37" t="s">
        <v>761</v>
      </c>
      <c r="B38" s="43"/>
      <c r="C38" s="38"/>
      <c r="D38" s="38"/>
    </row>
    <row r="39" spans="1:5" s="4" customFormat="1" x14ac:dyDescent="0.25">
      <c r="A39" s="4" t="s">
        <v>741</v>
      </c>
      <c r="B39" s="44" t="s">
        <v>742</v>
      </c>
      <c r="C39" s="4" t="s">
        <v>743</v>
      </c>
      <c r="D39" s="4" t="s">
        <v>825</v>
      </c>
    </row>
    <row r="40" spans="1:5" x14ac:dyDescent="0.25">
      <c r="A40" t="s">
        <v>767</v>
      </c>
      <c r="B40" s="15" t="s">
        <v>763</v>
      </c>
      <c r="C40" s="53"/>
      <c r="D40" t="s">
        <v>827</v>
      </c>
    </row>
    <row r="41" spans="1:5" x14ac:dyDescent="0.25">
      <c r="A41" t="s">
        <v>740</v>
      </c>
      <c r="B41" s="46" t="s">
        <v>747</v>
      </c>
      <c r="C41" s="42"/>
      <c r="D41" t="s">
        <v>826</v>
      </c>
    </row>
    <row r="42" spans="1:5" x14ac:dyDescent="0.25">
      <c r="A42" t="s">
        <v>752</v>
      </c>
      <c r="B42" s="15" t="s">
        <v>757</v>
      </c>
      <c r="C42" s="48"/>
      <c r="D42" t="s">
        <v>4</v>
      </c>
    </row>
    <row r="43" spans="1:5" x14ac:dyDescent="0.25">
      <c r="A43" t="s">
        <v>766</v>
      </c>
      <c r="B43" s="15" t="s">
        <v>782</v>
      </c>
      <c r="C43" s="54"/>
      <c r="D43" t="s">
        <v>93</v>
      </c>
    </row>
    <row r="44" spans="1:5" x14ac:dyDescent="0.25">
      <c r="A44" t="s">
        <v>746</v>
      </c>
      <c r="B44" s="15">
        <v>969696</v>
      </c>
      <c r="C44" s="47"/>
      <c r="D44" t="s">
        <v>9</v>
      </c>
    </row>
    <row r="45" spans="1:5" x14ac:dyDescent="0.25">
      <c r="A45" t="s">
        <v>759</v>
      </c>
      <c r="B45" s="15" t="s">
        <v>760</v>
      </c>
      <c r="C45" s="49"/>
      <c r="D45" t="s">
        <v>671</v>
      </c>
    </row>
    <row r="46" spans="1:5" x14ac:dyDescent="0.25">
      <c r="A46" t="s">
        <v>768</v>
      </c>
      <c r="B46" s="15" t="s">
        <v>764</v>
      </c>
      <c r="C46" s="55"/>
      <c r="D46" t="s">
        <v>131</v>
      </c>
    </row>
    <row r="47" spans="1:5" x14ac:dyDescent="0.25">
      <c r="A47" t="s">
        <v>769</v>
      </c>
      <c r="B47" s="15" t="s">
        <v>765</v>
      </c>
      <c r="C47" s="56"/>
      <c r="D47" t="s">
        <v>680</v>
      </c>
    </row>
    <row r="48" spans="1:5" x14ac:dyDescent="0.25">
      <c r="A48" t="s">
        <v>751</v>
      </c>
      <c r="B48" s="15" t="s">
        <v>762</v>
      </c>
      <c r="C48" s="52"/>
      <c r="D48" t="s">
        <v>1913</v>
      </c>
    </row>
    <row r="49" spans="1:4" x14ac:dyDescent="0.25">
      <c r="A49" t="s">
        <v>787</v>
      </c>
      <c r="B49" s="15" t="s">
        <v>781</v>
      </c>
      <c r="C49" s="59"/>
      <c r="D49" t="s">
        <v>1914</v>
      </c>
    </row>
    <row r="50" spans="1:4" x14ac:dyDescent="0.25">
      <c r="A50" t="s">
        <v>766</v>
      </c>
      <c r="B50" s="15" t="s">
        <v>782</v>
      </c>
      <c r="C50" s="54"/>
      <c r="D50" t="s">
        <v>1915</v>
      </c>
    </row>
    <row r="51" spans="1:4" x14ac:dyDescent="0.25">
      <c r="A51" t="s">
        <v>833</v>
      </c>
      <c r="B51" s="45" t="s">
        <v>835</v>
      </c>
      <c r="C51" s="63"/>
      <c r="D51" t="s">
        <v>1033</v>
      </c>
    </row>
    <row r="53" spans="1:4" x14ac:dyDescent="0.25">
      <c r="A53" s="37" t="s">
        <v>770</v>
      </c>
      <c r="B53" s="43"/>
      <c r="C53" s="38"/>
      <c r="D53" s="38"/>
    </row>
    <row r="54" spans="1:4" x14ac:dyDescent="0.25">
      <c r="A54" s="4" t="s">
        <v>741</v>
      </c>
      <c r="B54" s="44" t="s">
        <v>742</v>
      </c>
      <c r="C54" s="4" t="s">
        <v>743</v>
      </c>
      <c r="D54" s="4" t="s">
        <v>744</v>
      </c>
    </row>
    <row r="55" spans="1:4" x14ac:dyDescent="0.25">
      <c r="A55" t="s">
        <v>752</v>
      </c>
      <c r="B55" s="45" t="s">
        <v>757</v>
      </c>
      <c r="C55" s="48"/>
      <c r="D55" t="s">
        <v>771</v>
      </c>
    </row>
    <row r="56" spans="1:4" x14ac:dyDescent="0.25">
      <c r="A56" t="s">
        <v>746</v>
      </c>
      <c r="B56" s="15">
        <v>969696</v>
      </c>
      <c r="C56" s="47"/>
      <c r="D56" t="s">
        <v>772</v>
      </c>
    </row>
    <row r="57" spans="1:4" x14ac:dyDescent="0.25">
      <c r="A57" t="s">
        <v>759</v>
      </c>
      <c r="B57" s="15" t="s">
        <v>760</v>
      </c>
      <c r="C57" s="49"/>
      <c r="D57" t="s">
        <v>773</v>
      </c>
    </row>
    <row r="58" spans="1:4" x14ac:dyDescent="0.25">
      <c r="A58" t="s">
        <v>833</v>
      </c>
      <c r="B58" s="45" t="s">
        <v>835</v>
      </c>
      <c r="C58" s="63"/>
      <c r="D58" t="s">
        <v>1034</v>
      </c>
    </row>
    <row r="60" spans="1:4" x14ac:dyDescent="0.25">
      <c r="A60" s="37" t="s">
        <v>774</v>
      </c>
      <c r="B60" s="43"/>
      <c r="C60" s="38"/>
      <c r="D60" s="38"/>
    </row>
    <row r="61" spans="1:4" x14ac:dyDescent="0.25">
      <c r="A61" s="4" t="s">
        <v>741</v>
      </c>
      <c r="B61" s="44" t="s">
        <v>742</v>
      </c>
      <c r="C61" s="4" t="s">
        <v>743</v>
      </c>
      <c r="D61" s="4" t="s">
        <v>744</v>
      </c>
    </row>
    <row r="62" spans="1:4" x14ac:dyDescent="0.25">
      <c r="A62" t="s">
        <v>759</v>
      </c>
      <c r="B62" s="15" t="s">
        <v>760</v>
      </c>
      <c r="C62" s="49"/>
      <c r="D62" t="s">
        <v>488</v>
      </c>
    </row>
    <row r="63" spans="1:4" x14ac:dyDescent="0.25">
      <c r="A63" t="s">
        <v>753</v>
      </c>
      <c r="B63" s="45" t="s">
        <v>754</v>
      </c>
      <c r="C63" s="41"/>
      <c r="D63" t="s">
        <v>478</v>
      </c>
    </row>
    <row r="64" spans="1:4" x14ac:dyDescent="0.25">
      <c r="A64" t="s">
        <v>752</v>
      </c>
      <c r="B64" s="45" t="s">
        <v>757</v>
      </c>
      <c r="C64" s="48"/>
      <c r="D64" t="s">
        <v>487</v>
      </c>
    </row>
    <row r="65" spans="1:4" x14ac:dyDescent="0.25">
      <c r="A65" t="s">
        <v>746</v>
      </c>
      <c r="B65" s="45" t="s">
        <v>756</v>
      </c>
      <c r="C65" s="47"/>
      <c r="D65" t="s">
        <v>479</v>
      </c>
    </row>
    <row r="66" spans="1:4" x14ac:dyDescent="0.25">
      <c r="B66" s="45"/>
    </row>
    <row r="67" spans="1:4" x14ac:dyDescent="0.25">
      <c r="A67" s="37" t="s">
        <v>911</v>
      </c>
      <c r="B67" s="43"/>
      <c r="C67" s="38"/>
      <c r="D67" s="38"/>
    </row>
    <row r="68" spans="1:4" x14ac:dyDescent="0.25">
      <c r="A68" s="4" t="s">
        <v>741</v>
      </c>
      <c r="B68" s="44" t="s">
        <v>742</v>
      </c>
      <c r="C68" s="4" t="s">
        <v>743</v>
      </c>
      <c r="D68" s="4" t="s">
        <v>744</v>
      </c>
    </row>
    <row r="69" spans="1:4" x14ac:dyDescent="0.25">
      <c r="A69" t="s">
        <v>752</v>
      </c>
      <c r="B69" s="45" t="s">
        <v>757</v>
      </c>
      <c r="C69" s="48"/>
      <c r="D69" t="s">
        <v>803</v>
      </c>
    </row>
    <row r="70" spans="1:4" x14ac:dyDescent="0.25">
      <c r="A70" t="s">
        <v>767</v>
      </c>
      <c r="B70" s="15" t="s">
        <v>763</v>
      </c>
      <c r="C70" s="53"/>
      <c r="D70" t="s">
        <v>804</v>
      </c>
    </row>
    <row r="71" spans="1:4" x14ac:dyDescent="0.25">
      <c r="A71" t="s">
        <v>766</v>
      </c>
      <c r="B71" s="15" t="s">
        <v>782</v>
      </c>
      <c r="C71" s="54"/>
      <c r="D71" t="s">
        <v>805</v>
      </c>
    </row>
    <row r="72" spans="1:4" x14ac:dyDescent="0.25">
      <c r="A72" t="s">
        <v>759</v>
      </c>
      <c r="B72" s="45" t="s">
        <v>760</v>
      </c>
      <c r="C72" s="49"/>
      <c r="D72" t="s">
        <v>806</v>
      </c>
    </row>
    <row r="73" spans="1:4" x14ac:dyDescent="0.25">
      <c r="A73" t="s">
        <v>753</v>
      </c>
      <c r="B73" s="45" t="s">
        <v>754</v>
      </c>
      <c r="C73" s="41"/>
      <c r="D73" t="s">
        <v>807</v>
      </c>
    </row>
    <row r="75" spans="1:4" x14ac:dyDescent="0.25">
      <c r="A75" s="37" t="s">
        <v>1177</v>
      </c>
      <c r="B75" s="43"/>
      <c r="C75" s="38"/>
      <c r="D75" s="38"/>
    </row>
    <row r="76" spans="1:4" x14ac:dyDescent="0.25">
      <c r="A76" s="4" t="s">
        <v>741</v>
      </c>
      <c r="B76" s="44" t="s">
        <v>742</v>
      </c>
      <c r="C76" s="4" t="s">
        <v>743</v>
      </c>
      <c r="D76" s="4" t="s">
        <v>744</v>
      </c>
    </row>
    <row r="77" spans="1:4" x14ac:dyDescent="0.25">
      <c r="A77" t="s">
        <v>767</v>
      </c>
      <c r="B77" s="15" t="s">
        <v>763</v>
      </c>
      <c r="C77" s="53"/>
      <c r="D77" t="s">
        <v>1167</v>
      </c>
    </row>
    <row r="78" spans="1:4" x14ac:dyDescent="0.25">
      <c r="A78" t="s">
        <v>752</v>
      </c>
      <c r="B78" s="45" t="s">
        <v>757</v>
      </c>
      <c r="C78" s="48"/>
      <c r="D78" t="s">
        <v>1166</v>
      </c>
    </row>
    <row r="79" spans="1:4" x14ac:dyDescent="0.25">
      <c r="A79" t="s">
        <v>751</v>
      </c>
      <c r="B79" s="15" t="s">
        <v>762</v>
      </c>
      <c r="C79" s="52"/>
      <c r="D79" t="s">
        <v>1163</v>
      </c>
    </row>
    <row r="80" spans="1:4" x14ac:dyDescent="0.25">
      <c r="A80" t="s">
        <v>791</v>
      </c>
      <c r="B80" s="15" t="s">
        <v>785</v>
      </c>
      <c r="C80" s="62"/>
      <c r="D80" t="s">
        <v>1164</v>
      </c>
    </row>
    <row r="81" spans="1:4" x14ac:dyDescent="0.25">
      <c r="A81" t="s">
        <v>769</v>
      </c>
      <c r="B81" s="15" t="s">
        <v>765</v>
      </c>
      <c r="C81" s="56"/>
      <c r="D81" t="s">
        <v>1165</v>
      </c>
    </row>
    <row r="83" spans="1:4" x14ac:dyDescent="0.25">
      <c r="A83" s="37" t="s">
        <v>1251</v>
      </c>
      <c r="B83" s="43"/>
      <c r="C83" s="38"/>
      <c r="D83" s="38"/>
    </row>
    <row r="84" spans="1:4" x14ac:dyDescent="0.25">
      <c r="A84" s="4" t="s">
        <v>741</v>
      </c>
      <c r="B84" s="44" t="s">
        <v>742</v>
      </c>
      <c r="C84" s="4" t="s">
        <v>743</v>
      </c>
      <c r="D84" s="4" t="s">
        <v>744</v>
      </c>
    </row>
    <row r="85" spans="1:4" x14ac:dyDescent="0.25">
      <c r="A85" t="s">
        <v>833</v>
      </c>
      <c r="B85" s="45" t="s">
        <v>835</v>
      </c>
      <c r="C85" s="63"/>
      <c r="D85" t="s">
        <v>1184</v>
      </c>
    </row>
    <row r="86" spans="1:4" x14ac:dyDescent="0.25">
      <c r="A86" t="s">
        <v>767</v>
      </c>
      <c r="B86" s="15" t="s">
        <v>763</v>
      </c>
      <c r="C86" s="53"/>
      <c r="D86" t="s">
        <v>1185</v>
      </c>
    </row>
    <row r="87" spans="1:4" x14ac:dyDescent="0.25">
      <c r="A87" t="s">
        <v>769</v>
      </c>
      <c r="B87" s="15" t="s">
        <v>765</v>
      </c>
      <c r="C87" s="56"/>
      <c r="D87" t="s">
        <v>456</v>
      </c>
    </row>
    <row r="88" spans="1:4" x14ac:dyDescent="0.25">
      <c r="A88" t="s">
        <v>768</v>
      </c>
      <c r="B88" s="15" t="s">
        <v>764</v>
      </c>
      <c r="C88" s="55"/>
      <c r="D88" t="s">
        <v>1186</v>
      </c>
    </row>
    <row r="89" spans="1:4" x14ac:dyDescent="0.25">
      <c r="A89" t="s">
        <v>766</v>
      </c>
      <c r="B89" s="15" t="s">
        <v>782</v>
      </c>
      <c r="C89" s="54"/>
      <c r="D89" t="s">
        <v>1187</v>
      </c>
    </row>
    <row r="90" spans="1:4" x14ac:dyDescent="0.25">
      <c r="A90" t="s">
        <v>746</v>
      </c>
      <c r="B90" s="45" t="s">
        <v>756</v>
      </c>
      <c r="C90" s="47"/>
      <c r="D90" t="s">
        <v>261</v>
      </c>
    </row>
    <row r="91" spans="1:4" x14ac:dyDescent="0.25">
      <c r="A91" t="s">
        <v>752</v>
      </c>
      <c r="B91" s="45" t="s">
        <v>757</v>
      </c>
      <c r="C91" s="48"/>
      <c r="D91" t="s">
        <v>1188</v>
      </c>
    </row>
    <row r="92" spans="1:4" x14ac:dyDescent="0.25">
      <c r="A92" t="s">
        <v>759</v>
      </c>
      <c r="B92" s="45" t="s">
        <v>760</v>
      </c>
      <c r="C92" s="49"/>
      <c r="D92" t="s">
        <v>1189</v>
      </c>
    </row>
    <row r="93" spans="1:4" x14ac:dyDescent="0.25">
      <c r="A93" t="s">
        <v>751</v>
      </c>
      <c r="B93" s="15" t="s">
        <v>762</v>
      </c>
      <c r="C93" s="52"/>
      <c r="D93" t="s">
        <v>1190</v>
      </c>
    </row>
    <row r="94" spans="1:4" x14ac:dyDescent="0.25">
      <c r="A94" t="s">
        <v>753</v>
      </c>
      <c r="B94" s="45" t="s">
        <v>754</v>
      </c>
      <c r="C94" s="41"/>
      <c r="D94" t="s">
        <v>807</v>
      </c>
    </row>
    <row r="95" spans="1:4" x14ac:dyDescent="0.25">
      <c r="B95" s="45"/>
    </row>
    <row r="96" spans="1:4" x14ac:dyDescent="0.25">
      <c r="A96" s="37" t="s">
        <v>1149</v>
      </c>
      <c r="B96" s="43"/>
      <c r="C96" s="38"/>
      <c r="D96" s="38"/>
    </row>
    <row r="97" spans="1:4" x14ac:dyDescent="0.25">
      <c r="A97" s="4" t="s">
        <v>741</v>
      </c>
      <c r="B97" s="44" t="s">
        <v>742</v>
      </c>
      <c r="C97" s="4" t="s">
        <v>743</v>
      </c>
      <c r="D97" s="4" t="s">
        <v>744</v>
      </c>
    </row>
    <row r="98" spans="1:4" x14ac:dyDescent="0.25">
      <c r="A98" t="s">
        <v>752</v>
      </c>
      <c r="B98" s="45" t="s">
        <v>757</v>
      </c>
      <c r="C98" s="48"/>
      <c r="D98" t="s">
        <v>1097</v>
      </c>
    </row>
    <row r="99" spans="1:4" x14ac:dyDescent="0.25">
      <c r="A99" t="s">
        <v>767</v>
      </c>
      <c r="B99" s="15" t="s">
        <v>763</v>
      </c>
      <c r="C99" s="53"/>
      <c r="D99" t="s">
        <v>1098</v>
      </c>
    </row>
    <row r="100" spans="1:4" x14ac:dyDescent="0.25">
      <c r="A100" t="s">
        <v>766</v>
      </c>
      <c r="B100" s="15" t="s">
        <v>782</v>
      </c>
      <c r="C100" s="54"/>
      <c r="D100" t="s">
        <v>1099</v>
      </c>
    </row>
    <row r="101" spans="1:4" x14ac:dyDescent="0.25">
      <c r="A101" t="s">
        <v>753</v>
      </c>
      <c r="B101" s="45" t="s">
        <v>754</v>
      </c>
      <c r="C101" s="41"/>
      <c r="D101" t="s">
        <v>807</v>
      </c>
    </row>
    <row r="103" spans="1:4" x14ac:dyDescent="0.25">
      <c r="A103" s="37" t="s">
        <v>1460</v>
      </c>
      <c r="B103" s="43"/>
      <c r="C103" s="38"/>
      <c r="D103" s="38"/>
    </row>
    <row r="104" spans="1:4" x14ac:dyDescent="0.25">
      <c r="A104" s="4" t="s">
        <v>741</v>
      </c>
      <c r="B104" s="44" t="s">
        <v>742</v>
      </c>
      <c r="C104" s="4" t="s">
        <v>743</v>
      </c>
      <c r="D104" s="4" t="s">
        <v>744</v>
      </c>
    </row>
    <row r="105" spans="1:4" x14ac:dyDescent="0.25">
      <c r="A105" t="s">
        <v>787</v>
      </c>
      <c r="B105" s="15" t="s">
        <v>781</v>
      </c>
      <c r="C105" s="59"/>
      <c r="D105" t="s">
        <v>1361</v>
      </c>
    </row>
    <row r="106" spans="1:4" x14ac:dyDescent="0.25">
      <c r="A106" t="s">
        <v>759</v>
      </c>
      <c r="B106" s="45" t="s">
        <v>760</v>
      </c>
      <c r="C106" s="49"/>
      <c r="D106" t="s">
        <v>1362</v>
      </c>
    </row>
    <row r="108" spans="1:4" x14ac:dyDescent="0.25">
      <c r="A108" s="37" t="s">
        <v>1363</v>
      </c>
      <c r="B108" s="43"/>
      <c r="C108" s="38"/>
      <c r="D108" s="38"/>
    </row>
    <row r="109" spans="1:4" x14ac:dyDescent="0.25">
      <c r="A109" s="4" t="s">
        <v>741</v>
      </c>
      <c r="B109" s="44" t="s">
        <v>742</v>
      </c>
      <c r="C109" s="4" t="s">
        <v>743</v>
      </c>
      <c r="D109" s="4" t="s">
        <v>744</v>
      </c>
    </row>
    <row r="110" spans="1:4" x14ac:dyDescent="0.25">
      <c r="A110" t="s">
        <v>752</v>
      </c>
      <c r="B110" s="45" t="s">
        <v>757</v>
      </c>
      <c r="C110" s="48"/>
      <c r="D110" t="s">
        <v>1364</v>
      </c>
    </row>
    <row r="111" spans="1:4" x14ac:dyDescent="0.25">
      <c r="A111" t="s">
        <v>766</v>
      </c>
      <c r="B111" s="15" t="s">
        <v>782</v>
      </c>
      <c r="C111" s="54"/>
      <c r="D111" t="s">
        <v>1365</v>
      </c>
    </row>
    <row r="112" spans="1:4" x14ac:dyDescent="0.25">
      <c r="A112" t="s">
        <v>759</v>
      </c>
      <c r="B112" s="45" t="s">
        <v>760</v>
      </c>
      <c r="C112" s="49"/>
      <c r="D112" t="s">
        <v>1366</v>
      </c>
    </row>
    <row r="113" spans="1:4" x14ac:dyDescent="0.25">
      <c r="A113" t="s">
        <v>767</v>
      </c>
      <c r="B113" s="15" t="s">
        <v>763</v>
      </c>
      <c r="C113" s="53"/>
      <c r="D113" t="s">
        <v>1367</v>
      </c>
    </row>
    <row r="115" spans="1:4" x14ac:dyDescent="0.25">
      <c r="A115" s="37" t="s">
        <v>1368</v>
      </c>
      <c r="B115" s="43"/>
      <c r="C115" s="38"/>
      <c r="D115" s="38"/>
    </row>
    <row r="116" spans="1:4" x14ac:dyDescent="0.25">
      <c r="A116" s="4" t="s">
        <v>741</v>
      </c>
      <c r="B116" s="44" t="s">
        <v>742</v>
      </c>
      <c r="C116" s="4" t="s">
        <v>743</v>
      </c>
      <c r="D116" s="4" t="s">
        <v>744</v>
      </c>
    </row>
    <row r="117" spans="1:4" x14ac:dyDescent="0.25">
      <c r="A117" t="s">
        <v>791</v>
      </c>
      <c r="B117" s="15" t="s">
        <v>785</v>
      </c>
      <c r="C117" s="62"/>
      <c r="D117" t="s">
        <v>1369</v>
      </c>
    </row>
    <row r="118" spans="1:4" x14ac:dyDescent="0.25">
      <c r="A118" t="s">
        <v>768</v>
      </c>
      <c r="B118" s="15" t="s">
        <v>764</v>
      </c>
      <c r="C118" s="55"/>
      <c r="D118" t="s">
        <v>1370</v>
      </c>
    </row>
    <row r="120" spans="1:4" x14ac:dyDescent="0.25">
      <c r="A120" s="37" t="s">
        <v>1371</v>
      </c>
      <c r="B120" s="43"/>
      <c r="C120" s="38"/>
      <c r="D120" s="38"/>
    </row>
    <row r="121" spans="1:4" x14ac:dyDescent="0.25">
      <c r="A121" s="4" t="s">
        <v>741</v>
      </c>
      <c r="B121" s="44" t="s">
        <v>742</v>
      </c>
      <c r="C121" s="4" t="s">
        <v>743</v>
      </c>
      <c r="D121" s="4" t="s">
        <v>744</v>
      </c>
    </row>
    <row r="122" spans="1:4" x14ac:dyDescent="0.25">
      <c r="A122" t="s">
        <v>787</v>
      </c>
      <c r="B122" s="15" t="s">
        <v>781</v>
      </c>
      <c r="C122" s="59"/>
      <c r="D122" t="s">
        <v>1372</v>
      </c>
    </row>
    <row r="123" spans="1:4" x14ac:dyDescent="0.25">
      <c r="A123" t="s">
        <v>767</v>
      </c>
      <c r="B123" s="15" t="s">
        <v>763</v>
      </c>
      <c r="C123" s="53"/>
      <c r="D123" t="s">
        <v>1373</v>
      </c>
    </row>
    <row r="124" spans="1:4" x14ac:dyDescent="0.25">
      <c r="A124" t="s">
        <v>769</v>
      </c>
      <c r="B124" s="15" t="s">
        <v>765</v>
      </c>
      <c r="C124" s="56"/>
      <c r="D124" t="s">
        <v>1374</v>
      </c>
    </row>
    <row r="125" spans="1:4" x14ac:dyDescent="0.25">
      <c r="A125" t="s">
        <v>759</v>
      </c>
      <c r="B125" s="45" t="s">
        <v>760</v>
      </c>
      <c r="C125" s="49"/>
      <c r="D125" t="s">
        <v>1375</v>
      </c>
    </row>
    <row r="126" spans="1:4" x14ac:dyDescent="0.25">
      <c r="A126" t="s">
        <v>766</v>
      </c>
      <c r="B126" s="15" t="s">
        <v>782</v>
      </c>
      <c r="C126" s="54"/>
      <c r="D126" t="s">
        <v>1376</v>
      </c>
    </row>
    <row r="127" spans="1:4" x14ac:dyDescent="0.25">
      <c r="A127" t="s">
        <v>746</v>
      </c>
      <c r="B127" s="45" t="s">
        <v>756</v>
      </c>
      <c r="C127" s="47"/>
      <c r="D127" t="s">
        <v>1377</v>
      </c>
    </row>
    <row r="128" spans="1:4" x14ac:dyDescent="0.25">
      <c r="A128" t="s">
        <v>752</v>
      </c>
      <c r="B128" s="45" t="s">
        <v>757</v>
      </c>
      <c r="C128" s="48"/>
      <c r="D128" t="s">
        <v>1378</v>
      </c>
    </row>
    <row r="130" spans="1:4" x14ac:dyDescent="0.25">
      <c r="A130" s="37" t="s">
        <v>1111</v>
      </c>
      <c r="B130" s="43"/>
      <c r="C130" s="38"/>
      <c r="D130" s="38"/>
    </row>
    <row r="131" spans="1:4" x14ac:dyDescent="0.25">
      <c r="A131" s="4" t="s">
        <v>741</v>
      </c>
      <c r="B131" s="44" t="s">
        <v>742</v>
      </c>
      <c r="C131" s="4" t="s">
        <v>743</v>
      </c>
      <c r="D131" s="4" t="s">
        <v>744</v>
      </c>
    </row>
    <row r="132" spans="1:4" x14ac:dyDescent="0.25">
      <c r="A132" t="s">
        <v>767</v>
      </c>
      <c r="B132" s="15" t="s">
        <v>763</v>
      </c>
      <c r="C132" s="53"/>
      <c r="D132" t="s">
        <v>1112</v>
      </c>
    </row>
    <row r="133" spans="1:4" x14ac:dyDescent="0.25">
      <c r="A133" t="s">
        <v>759</v>
      </c>
      <c r="B133" s="45" t="s">
        <v>760</v>
      </c>
      <c r="C133" s="49"/>
      <c r="D133" t="s">
        <v>1113</v>
      </c>
    </row>
    <row r="134" spans="1:4" x14ac:dyDescent="0.25">
      <c r="A134" t="s">
        <v>753</v>
      </c>
      <c r="B134" s="45" t="s">
        <v>754</v>
      </c>
      <c r="C134" s="41"/>
      <c r="D134" t="s">
        <v>807</v>
      </c>
    </row>
    <row r="135" spans="1:4" x14ac:dyDescent="0.25">
      <c r="B135" s="45"/>
    </row>
    <row r="136" spans="1:4" x14ac:dyDescent="0.25">
      <c r="A136" s="37" t="s">
        <v>1150</v>
      </c>
      <c r="B136" s="43"/>
      <c r="C136" s="38"/>
      <c r="D136" s="38"/>
    </row>
    <row r="137" spans="1:4" x14ac:dyDescent="0.25">
      <c r="A137" s="4" t="s">
        <v>741</v>
      </c>
      <c r="B137" s="44" t="s">
        <v>742</v>
      </c>
      <c r="C137" s="4" t="s">
        <v>743</v>
      </c>
      <c r="D137" s="4" t="s">
        <v>744</v>
      </c>
    </row>
    <row r="138" spans="1:4" x14ac:dyDescent="0.25">
      <c r="A138" t="s">
        <v>752</v>
      </c>
      <c r="B138" s="45" t="s">
        <v>757</v>
      </c>
      <c r="C138" s="48"/>
      <c r="D138" t="s">
        <v>1151</v>
      </c>
    </row>
    <row r="139" spans="1:4" x14ac:dyDescent="0.25">
      <c r="A139" t="s">
        <v>791</v>
      </c>
      <c r="B139" s="15" t="s">
        <v>785</v>
      </c>
      <c r="C139" s="62"/>
      <c r="D139" t="s">
        <v>1152</v>
      </c>
    </row>
    <row r="140" spans="1:4" x14ac:dyDescent="0.25">
      <c r="A140" t="s">
        <v>769</v>
      </c>
      <c r="B140" s="15" t="s">
        <v>765</v>
      </c>
      <c r="C140" s="56"/>
      <c r="D140" t="s">
        <v>1153</v>
      </c>
    </row>
    <row r="141" spans="1:4" x14ac:dyDescent="0.25">
      <c r="A141" t="s">
        <v>753</v>
      </c>
      <c r="B141" s="45" t="s">
        <v>754</v>
      </c>
      <c r="C141" s="41"/>
      <c r="D141" t="s">
        <v>807</v>
      </c>
    </row>
    <row r="143" spans="1:4" x14ac:dyDescent="0.25">
      <c r="A143" s="37" t="s">
        <v>809</v>
      </c>
      <c r="B143" s="43"/>
      <c r="C143" s="38"/>
      <c r="D143" s="38"/>
    </row>
    <row r="144" spans="1:4" x14ac:dyDescent="0.25">
      <c r="A144" s="4" t="s">
        <v>741</v>
      </c>
      <c r="B144" s="44" t="s">
        <v>742</v>
      </c>
      <c r="C144" s="4" t="s">
        <v>743</v>
      </c>
      <c r="D144" s="4" t="s">
        <v>744</v>
      </c>
    </row>
    <row r="145" spans="1:4" x14ac:dyDescent="0.25">
      <c r="A145" t="s">
        <v>753</v>
      </c>
      <c r="B145" s="45" t="s">
        <v>754</v>
      </c>
      <c r="C145" s="41"/>
      <c r="D145" t="s">
        <v>810</v>
      </c>
    </row>
    <row r="146" spans="1:4" x14ac:dyDescent="0.25">
      <c r="A146" t="s">
        <v>767</v>
      </c>
      <c r="B146" s="15" t="s">
        <v>763</v>
      </c>
      <c r="C146" s="53"/>
      <c r="D146" t="s">
        <v>811</v>
      </c>
    </row>
    <row r="147" spans="1:4" x14ac:dyDescent="0.25">
      <c r="A147" t="s">
        <v>769</v>
      </c>
      <c r="B147" s="15" t="s">
        <v>765</v>
      </c>
      <c r="C147" s="56"/>
      <c r="D147" t="s">
        <v>903</v>
      </c>
    </row>
    <row r="148" spans="1:4" x14ac:dyDescent="0.25">
      <c r="A148" t="s">
        <v>768</v>
      </c>
      <c r="B148" s="15" t="s">
        <v>764</v>
      </c>
      <c r="C148" s="55"/>
      <c r="D148" t="s">
        <v>812</v>
      </c>
    </row>
    <row r="149" spans="1:4" x14ac:dyDescent="0.25">
      <c r="A149" t="s">
        <v>766</v>
      </c>
      <c r="B149" s="15" t="s">
        <v>782</v>
      </c>
      <c r="C149" s="54"/>
      <c r="D149" t="s">
        <v>813</v>
      </c>
    </row>
    <row r="150" spans="1:4" x14ac:dyDescent="0.25">
      <c r="A150" t="s">
        <v>746</v>
      </c>
      <c r="B150" s="45" t="s">
        <v>756</v>
      </c>
      <c r="C150" s="47"/>
      <c r="D150" t="s">
        <v>814</v>
      </c>
    </row>
    <row r="151" spans="1:4" x14ac:dyDescent="0.25">
      <c r="A151" t="s">
        <v>752</v>
      </c>
      <c r="B151" s="45" t="s">
        <v>757</v>
      </c>
      <c r="C151" s="48"/>
      <c r="D151" t="s">
        <v>815</v>
      </c>
    </row>
    <row r="152" spans="1:4" x14ac:dyDescent="0.25">
      <c r="A152" t="s">
        <v>759</v>
      </c>
      <c r="B152" s="45" t="s">
        <v>760</v>
      </c>
      <c r="C152" s="49"/>
      <c r="D152" t="s">
        <v>816</v>
      </c>
    </row>
    <row r="153" spans="1:4" x14ac:dyDescent="0.25">
      <c r="A153" t="s">
        <v>751</v>
      </c>
      <c r="B153" s="15" t="s">
        <v>762</v>
      </c>
      <c r="C153" s="52"/>
      <c r="D153" t="s">
        <v>817</v>
      </c>
    </row>
    <row r="155" spans="1:4" x14ac:dyDescent="0.25">
      <c r="A155" s="37" t="s">
        <v>808</v>
      </c>
      <c r="B155" s="43"/>
      <c r="C155" s="38"/>
      <c r="D155" s="38"/>
    </row>
    <row r="156" spans="1:4" x14ac:dyDescent="0.25">
      <c r="A156" s="4" t="s">
        <v>741</v>
      </c>
      <c r="B156" s="44" t="s">
        <v>742</v>
      </c>
      <c r="C156" s="4" t="s">
        <v>743</v>
      </c>
      <c r="D156" s="4" t="s">
        <v>744</v>
      </c>
    </row>
    <row r="157" spans="1:4" x14ac:dyDescent="0.25">
      <c r="A157" t="s">
        <v>759</v>
      </c>
      <c r="B157" s="45" t="s">
        <v>760</v>
      </c>
      <c r="C157" s="49"/>
      <c r="D157" t="s">
        <v>921</v>
      </c>
    </row>
    <row r="158" spans="1:4" x14ac:dyDescent="0.25">
      <c r="A158" t="s">
        <v>766</v>
      </c>
      <c r="B158" s="15" t="s">
        <v>782</v>
      </c>
      <c r="C158" s="54"/>
      <c r="D158" t="s">
        <v>922</v>
      </c>
    </row>
    <row r="159" spans="1:4" x14ac:dyDescent="0.25">
      <c r="A159" t="s">
        <v>752</v>
      </c>
      <c r="B159" s="45" t="s">
        <v>757</v>
      </c>
      <c r="C159" s="48"/>
      <c r="D159" t="s">
        <v>912</v>
      </c>
    </row>
    <row r="160" spans="1:4" x14ac:dyDescent="0.25">
      <c r="A160" t="s">
        <v>767</v>
      </c>
      <c r="B160" s="15" t="s">
        <v>763</v>
      </c>
      <c r="C160" s="53"/>
      <c r="D160" t="s">
        <v>913</v>
      </c>
    </row>
    <row r="161" spans="1:4" x14ac:dyDescent="0.25">
      <c r="A161" t="s">
        <v>753</v>
      </c>
      <c r="B161" s="45" t="s">
        <v>754</v>
      </c>
      <c r="C161" s="41"/>
      <c r="D161" t="s">
        <v>807</v>
      </c>
    </row>
    <row r="163" spans="1:4" x14ac:dyDescent="0.25">
      <c r="A163" s="37" t="s">
        <v>745</v>
      </c>
      <c r="B163" s="43"/>
      <c r="C163" s="38"/>
      <c r="D163" s="38"/>
    </row>
    <row r="164" spans="1:4" x14ac:dyDescent="0.25">
      <c r="A164" s="4" t="s">
        <v>741</v>
      </c>
      <c r="B164" s="44" t="s">
        <v>742</v>
      </c>
      <c r="C164" s="4" t="s">
        <v>743</v>
      </c>
      <c r="D164" s="4" t="s">
        <v>744</v>
      </c>
    </row>
    <row r="165" spans="1:4" x14ac:dyDescent="0.25">
      <c r="A165" t="s">
        <v>766</v>
      </c>
      <c r="B165" s="15" t="s">
        <v>782</v>
      </c>
      <c r="C165" s="54"/>
      <c r="D165" t="s">
        <v>491</v>
      </c>
    </row>
    <row r="166" spans="1:4" x14ac:dyDescent="0.25">
      <c r="A166" t="s">
        <v>746</v>
      </c>
      <c r="B166" s="45" t="s">
        <v>756</v>
      </c>
      <c r="C166" s="47"/>
      <c r="D166" t="s">
        <v>493</v>
      </c>
    </row>
    <row r="167" spans="1:4" x14ac:dyDescent="0.25">
      <c r="A167" t="s">
        <v>752</v>
      </c>
      <c r="B167" s="45" t="s">
        <v>757</v>
      </c>
      <c r="C167" s="48"/>
      <c r="D167" t="s">
        <v>492</v>
      </c>
    </row>
    <row r="168" spans="1:4" x14ac:dyDescent="0.25">
      <c r="A168" t="s">
        <v>751</v>
      </c>
      <c r="B168" s="15" t="s">
        <v>762</v>
      </c>
      <c r="C168" s="50"/>
      <c r="D168" t="s">
        <v>748</v>
      </c>
    </row>
    <row r="169" spans="1:4" x14ac:dyDescent="0.25">
      <c r="A169" t="s">
        <v>767</v>
      </c>
      <c r="B169" s="15" t="s">
        <v>763</v>
      </c>
      <c r="C169" s="53"/>
      <c r="D169" t="s">
        <v>749</v>
      </c>
    </row>
    <row r="170" spans="1:4" x14ac:dyDescent="0.25">
      <c r="A170" t="s">
        <v>753</v>
      </c>
      <c r="B170" s="45" t="s">
        <v>754</v>
      </c>
      <c r="C170" s="41"/>
      <c r="D170" t="s">
        <v>494</v>
      </c>
    </row>
    <row r="171" spans="1:4" x14ac:dyDescent="0.25">
      <c r="A171" t="s">
        <v>759</v>
      </c>
      <c r="B171" s="45" t="s">
        <v>760</v>
      </c>
      <c r="C171" s="49"/>
      <c r="D171" t="s">
        <v>758</v>
      </c>
    </row>
    <row r="173" spans="1:4" x14ac:dyDescent="0.25">
      <c r="A173" s="37" t="s">
        <v>792</v>
      </c>
      <c r="B173" s="43"/>
      <c r="C173" s="38"/>
      <c r="D173" s="38"/>
    </row>
    <row r="174" spans="1:4" x14ac:dyDescent="0.25">
      <c r="A174" s="4" t="s">
        <v>741</v>
      </c>
      <c r="B174" s="44" t="s">
        <v>742</v>
      </c>
      <c r="C174" s="4" t="s">
        <v>743</v>
      </c>
      <c r="D174" s="4" t="s">
        <v>744</v>
      </c>
    </row>
    <row r="175" spans="1:4" x14ac:dyDescent="0.25">
      <c r="A175" t="s">
        <v>752</v>
      </c>
      <c r="B175" s="45" t="s">
        <v>757</v>
      </c>
      <c r="C175" s="48"/>
      <c r="D175" t="s">
        <v>142</v>
      </c>
    </row>
    <row r="176" spans="1:4" x14ac:dyDescent="0.25">
      <c r="A176" t="s">
        <v>740</v>
      </c>
      <c r="B176" s="46" t="s">
        <v>747</v>
      </c>
      <c r="C176" s="42"/>
      <c r="D176" t="s">
        <v>794</v>
      </c>
    </row>
    <row r="177" spans="1:4" x14ac:dyDescent="0.25">
      <c r="A177" t="s">
        <v>791</v>
      </c>
      <c r="B177" s="15" t="s">
        <v>785</v>
      </c>
      <c r="C177" s="62"/>
      <c r="D177" t="s">
        <v>801</v>
      </c>
    </row>
    <row r="178" spans="1:4" x14ac:dyDescent="0.25">
      <c r="A178" t="s">
        <v>759</v>
      </c>
      <c r="B178" s="45" t="s">
        <v>760</v>
      </c>
      <c r="C178" s="49"/>
      <c r="D178" t="s">
        <v>795</v>
      </c>
    </row>
    <row r="179" spans="1:4" x14ac:dyDescent="0.25">
      <c r="A179" t="s">
        <v>768</v>
      </c>
      <c r="B179" s="15" t="s">
        <v>764</v>
      </c>
      <c r="C179" s="55"/>
      <c r="D179" t="s">
        <v>796</v>
      </c>
    </row>
    <row r="180" spans="1:4" x14ac:dyDescent="0.25">
      <c r="A180" t="s">
        <v>767</v>
      </c>
      <c r="B180" s="15" t="s">
        <v>763</v>
      </c>
      <c r="C180" s="53"/>
      <c r="D180" t="s">
        <v>797</v>
      </c>
    </row>
    <row r="181" spans="1:4" x14ac:dyDescent="0.25">
      <c r="A181" t="s">
        <v>786</v>
      </c>
      <c r="B181" s="15" t="s">
        <v>783</v>
      </c>
      <c r="C181" s="61"/>
      <c r="D181" t="s">
        <v>798</v>
      </c>
    </row>
    <row r="182" spans="1:4" x14ac:dyDescent="0.25">
      <c r="A182" t="s">
        <v>753</v>
      </c>
      <c r="B182" s="45" t="s">
        <v>754</v>
      </c>
      <c r="C182" s="41"/>
      <c r="D182" t="s">
        <v>802</v>
      </c>
    </row>
    <row r="183" spans="1:4" x14ac:dyDescent="0.25">
      <c r="A183" t="s">
        <v>766</v>
      </c>
      <c r="B183" s="15" t="s">
        <v>782</v>
      </c>
      <c r="C183" s="54"/>
      <c r="D183" t="s">
        <v>587</v>
      </c>
    </row>
    <row r="184" spans="1:4" x14ac:dyDescent="0.25">
      <c r="A184" t="s">
        <v>769</v>
      </c>
      <c r="B184" s="15" t="s">
        <v>765</v>
      </c>
      <c r="C184" s="56"/>
      <c r="D184" t="s">
        <v>1355</v>
      </c>
    </row>
    <row r="185" spans="1:4" x14ac:dyDescent="0.25">
      <c r="A185" t="s">
        <v>746</v>
      </c>
      <c r="B185" s="45" t="s">
        <v>756</v>
      </c>
      <c r="C185" s="47"/>
      <c r="D185" t="s">
        <v>793</v>
      </c>
    </row>
    <row r="187" spans="1:4" x14ac:dyDescent="0.25">
      <c r="A187" s="37" t="s">
        <v>818</v>
      </c>
      <c r="B187" s="43"/>
      <c r="C187" s="38"/>
      <c r="D187" s="38"/>
    </row>
    <row r="188" spans="1:4" x14ac:dyDescent="0.25">
      <c r="A188" s="4" t="s">
        <v>741</v>
      </c>
      <c r="B188" s="44" t="s">
        <v>742</v>
      </c>
      <c r="C188" s="4" t="s">
        <v>743</v>
      </c>
      <c r="D188" s="4" t="s">
        <v>744</v>
      </c>
    </row>
    <row r="189" spans="1:4" x14ac:dyDescent="0.25">
      <c r="A189" t="s">
        <v>746</v>
      </c>
      <c r="B189" s="45" t="s">
        <v>756</v>
      </c>
      <c r="C189" s="47"/>
      <c r="D189" t="s">
        <v>999</v>
      </c>
    </row>
    <row r="190" spans="1:4" x14ac:dyDescent="0.25">
      <c r="A190" t="s">
        <v>752</v>
      </c>
      <c r="B190" s="45" t="s">
        <v>757</v>
      </c>
      <c r="C190" s="48"/>
      <c r="D190" t="s">
        <v>1266</v>
      </c>
    </row>
    <row r="191" spans="1:4" x14ac:dyDescent="0.25">
      <c r="A191" t="s">
        <v>751</v>
      </c>
      <c r="B191" s="15" t="s">
        <v>762</v>
      </c>
      <c r="C191" s="50"/>
      <c r="D191" t="s">
        <v>1267</v>
      </c>
    </row>
    <row r="192" spans="1:4" x14ac:dyDescent="0.25">
      <c r="A192" t="s">
        <v>787</v>
      </c>
      <c r="B192" s="15" t="s">
        <v>781</v>
      </c>
      <c r="C192" s="59"/>
      <c r="D192" t="s">
        <v>1268</v>
      </c>
    </row>
    <row r="193" spans="1:4" x14ac:dyDescent="0.25">
      <c r="A193" t="s">
        <v>788</v>
      </c>
      <c r="B193" s="15" t="s">
        <v>611</v>
      </c>
      <c r="C193" s="58"/>
      <c r="D193" t="s">
        <v>1269</v>
      </c>
    </row>
    <row r="194" spans="1:4" x14ac:dyDescent="0.25">
      <c r="A194" t="s">
        <v>759</v>
      </c>
      <c r="B194" s="45" t="s">
        <v>760</v>
      </c>
      <c r="C194" s="49"/>
      <c r="D194" t="s">
        <v>1270</v>
      </c>
    </row>
    <row r="195" spans="1:4" x14ac:dyDescent="0.25">
      <c r="A195" t="s">
        <v>768</v>
      </c>
      <c r="B195" s="15" t="s">
        <v>764</v>
      </c>
      <c r="C195" s="55"/>
      <c r="D195" t="s">
        <v>1271</v>
      </c>
    </row>
    <row r="196" spans="1:4" x14ac:dyDescent="0.25">
      <c r="A196" t="s">
        <v>753</v>
      </c>
      <c r="B196" s="45" t="s">
        <v>754</v>
      </c>
      <c r="C196" s="41"/>
      <c r="D196" t="s">
        <v>1272</v>
      </c>
    </row>
    <row r="197" spans="1:4" x14ac:dyDescent="0.25">
      <c r="A197" t="s">
        <v>766</v>
      </c>
      <c r="B197" s="15" t="s">
        <v>782</v>
      </c>
      <c r="C197" s="54"/>
      <c r="D197" t="s">
        <v>819</v>
      </c>
    </row>
    <row r="198" spans="1:4" x14ac:dyDescent="0.25">
      <c r="A198" t="s">
        <v>790</v>
      </c>
      <c r="B198" s="15" t="s">
        <v>784</v>
      </c>
      <c r="C198" s="60"/>
      <c r="D198" t="s">
        <v>1273</v>
      </c>
    </row>
    <row r="199" spans="1:4" x14ac:dyDescent="0.25">
      <c r="A199" t="s">
        <v>833</v>
      </c>
      <c r="B199" s="45" t="s">
        <v>835</v>
      </c>
      <c r="C199" s="63"/>
      <c r="D199" t="s">
        <v>1274</v>
      </c>
    </row>
    <row r="200" spans="1:4" x14ac:dyDescent="0.25">
      <c r="A200" t="s">
        <v>786</v>
      </c>
      <c r="B200" s="15" t="s">
        <v>783</v>
      </c>
      <c r="C200" s="61"/>
      <c r="D200" t="s">
        <v>1275</v>
      </c>
    </row>
    <row r="201" spans="1:4" x14ac:dyDescent="0.25">
      <c r="A201" t="s">
        <v>740</v>
      </c>
      <c r="B201" s="46" t="s">
        <v>747</v>
      </c>
      <c r="C201" s="42"/>
      <c r="D201" t="s">
        <v>820</v>
      </c>
    </row>
    <row r="202" spans="1:4" x14ac:dyDescent="0.25">
      <c r="A202" t="s">
        <v>767</v>
      </c>
      <c r="B202" s="15" t="s">
        <v>763</v>
      </c>
      <c r="C202" s="53"/>
      <c r="D202" t="s">
        <v>1276</v>
      </c>
    </row>
    <row r="203" spans="1:4" x14ac:dyDescent="0.25">
      <c r="A203" t="s">
        <v>834</v>
      </c>
      <c r="B203" s="45">
        <v>740000</v>
      </c>
      <c r="C203" s="64"/>
      <c r="D203" t="s">
        <v>1277</v>
      </c>
    </row>
    <row r="204" spans="1:4" x14ac:dyDescent="0.25">
      <c r="A204" t="s">
        <v>769</v>
      </c>
      <c r="B204" s="15" t="s">
        <v>765</v>
      </c>
      <c r="C204" s="56"/>
      <c r="D204" t="s">
        <v>1278</v>
      </c>
    </row>
    <row r="205" spans="1:4" x14ac:dyDescent="0.25">
      <c r="A205" t="s">
        <v>776</v>
      </c>
      <c r="B205" s="15" t="s">
        <v>775</v>
      </c>
      <c r="C205" s="57"/>
      <c r="D205" t="s">
        <v>1279</v>
      </c>
    </row>
    <row r="206" spans="1:4" x14ac:dyDescent="0.25">
      <c r="A206" t="s">
        <v>791</v>
      </c>
      <c r="B206" s="15" t="s">
        <v>785</v>
      </c>
      <c r="C206" s="62"/>
      <c r="D206" t="s">
        <v>1280</v>
      </c>
    </row>
    <row r="207" spans="1:4" x14ac:dyDescent="0.25">
      <c r="A207" t="s">
        <v>750</v>
      </c>
      <c r="B207" s="45" t="s">
        <v>755</v>
      </c>
      <c r="C207" s="51"/>
      <c r="D207" t="s">
        <v>1281</v>
      </c>
    </row>
    <row r="208" spans="1:4" x14ac:dyDescent="0.25">
      <c r="A208" t="s">
        <v>1293</v>
      </c>
      <c r="B208" s="72" t="s">
        <v>1286</v>
      </c>
      <c r="C208" s="71"/>
      <c r="D208" t="s">
        <v>1282</v>
      </c>
    </row>
    <row r="209" spans="1:4" x14ac:dyDescent="0.25">
      <c r="A209" t="s">
        <v>1290</v>
      </c>
      <c r="B209" s="45" t="s">
        <v>1287</v>
      </c>
      <c r="C209" s="73"/>
      <c r="D209" t="s">
        <v>1283</v>
      </c>
    </row>
    <row r="210" spans="1:4" x14ac:dyDescent="0.25">
      <c r="A210" t="s">
        <v>1291</v>
      </c>
      <c r="B210" t="s">
        <v>1288</v>
      </c>
      <c r="C210" s="74"/>
      <c r="D210" t="s">
        <v>1284</v>
      </c>
    </row>
    <row r="211" spans="1:4" x14ac:dyDescent="0.25">
      <c r="A211" t="s">
        <v>1292</v>
      </c>
      <c r="B211" s="12" t="s">
        <v>1289</v>
      </c>
      <c r="C211" s="75"/>
      <c r="D211" t="s">
        <v>1285</v>
      </c>
    </row>
    <row r="213" spans="1:4" x14ac:dyDescent="0.25">
      <c r="A213" s="37" t="s">
        <v>821</v>
      </c>
      <c r="B213" s="43"/>
      <c r="C213" s="38"/>
      <c r="D213" s="38"/>
    </row>
    <row r="214" spans="1:4" x14ac:dyDescent="0.25">
      <c r="A214" s="4" t="s">
        <v>741</v>
      </c>
      <c r="B214" s="44" t="s">
        <v>742</v>
      </c>
      <c r="C214" s="4" t="s">
        <v>743</v>
      </c>
      <c r="D214" s="4" t="s">
        <v>744</v>
      </c>
    </row>
    <row r="215" spans="1:4" x14ac:dyDescent="0.25">
      <c r="A215" t="s">
        <v>753</v>
      </c>
      <c r="B215" s="45" t="s">
        <v>754</v>
      </c>
      <c r="C215" s="41"/>
      <c r="D215" t="s">
        <v>125</v>
      </c>
    </row>
    <row r="216" spans="1:4" x14ac:dyDescent="0.25">
      <c r="A216" t="s">
        <v>759</v>
      </c>
      <c r="B216" s="45" t="s">
        <v>760</v>
      </c>
      <c r="C216" s="49"/>
      <c r="D216" t="s">
        <v>124</v>
      </c>
    </row>
    <row r="217" spans="1:4" x14ac:dyDescent="0.25">
      <c r="A217" t="s">
        <v>766</v>
      </c>
      <c r="B217" s="15" t="s">
        <v>782</v>
      </c>
      <c r="C217" s="54"/>
      <c r="D217" t="s">
        <v>123</v>
      </c>
    </row>
    <row r="218" spans="1:4" x14ac:dyDescent="0.25">
      <c r="A218" t="s">
        <v>767</v>
      </c>
      <c r="B218" s="15" t="s">
        <v>763</v>
      </c>
      <c r="C218" s="53"/>
      <c r="D218" t="s">
        <v>121</v>
      </c>
    </row>
    <row r="219" spans="1:4" x14ac:dyDescent="0.25">
      <c r="A219" t="s">
        <v>752</v>
      </c>
      <c r="B219" s="45" t="s">
        <v>757</v>
      </c>
      <c r="C219" s="48"/>
      <c r="D219" t="s">
        <v>120</v>
      </c>
    </row>
    <row r="221" spans="1:4" x14ac:dyDescent="0.25">
      <c r="A221" s="37" t="s">
        <v>822</v>
      </c>
      <c r="B221" s="43"/>
      <c r="C221" s="38"/>
      <c r="D221" s="38"/>
    </row>
    <row r="222" spans="1:4" x14ac:dyDescent="0.25">
      <c r="A222" s="4" t="s">
        <v>741</v>
      </c>
      <c r="B222" s="44" t="s">
        <v>742</v>
      </c>
      <c r="C222" s="4" t="s">
        <v>743</v>
      </c>
      <c r="D222" s="4" t="s">
        <v>744</v>
      </c>
    </row>
    <row r="223" spans="1:4" x14ac:dyDescent="0.25">
      <c r="A223" t="s">
        <v>740</v>
      </c>
      <c r="B223" s="46" t="s">
        <v>747</v>
      </c>
      <c r="C223" s="42"/>
      <c r="D223" t="s">
        <v>163</v>
      </c>
    </row>
    <row r="224" spans="1:4" x14ac:dyDescent="0.25">
      <c r="A224" t="s">
        <v>759</v>
      </c>
      <c r="B224" s="45" t="s">
        <v>760</v>
      </c>
      <c r="C224" s="49"/>
      <c r="D224" t="s">
        <v>277</v>
      </c>
    </row>
    <row r="225" spans="1:4" x14ac:dyDescent="0.25">
      <c r="A225" t="s">
        <v>746</v>
      </c>
      <c r="B225" s="45" t="s">
        <v>756</v>
      </c>
      <c r="C225" s="47"/>
      <c r="D225" t="s">
        <v>278</v>
      </c>
    </row>
    <row r="227" spans="1:4" x14ac:dyDescent="0.25">
      <c r="A227" s="37" t="s">
        <v>861</v>
      </c>
      <c r="B227" s="43"/>
      <c r="C227" s="38"/>
      <c r="D227" s="38"/>
    </row>
    <row r="228" spans="1:4" x14ac:dyDescent="0.25">
      <c r="A228" s="4" t="s">
        <v>741</v>
      </c>
      <c r="B228" s="44" t="s">
        <v>742</v>
      </c>
      <c r="C228" s="4" t="s">
        <v>743</v>
      </c>
      <c r="D228" s="4" t="s">
        <v>744</v>
      </c>
    </row>
    <row r="229" spans="1:4" x14ac:dyDescent="0.25">
      <c r="A229" t="s">
        <v>751</v>
      </c>
      <c r="B229" s="15" t="s">
        <v>762</v>
      </c>
      <c r="C229" s="50"/>
      <c r="D229" t="s">
        <v>715</v>
      </c>
    </row>
    <row r="230" spans="1:4" x14ac:dyDescent="0.25">
      <c r="A230" t="s">
        <v>766</v>
      </c>
      <c r="B230" s="15" t="s">
        <v>782</v>
      </c>
      <c r="C230" s="54"/>
      <c r="D230" t="s">
        <v>93</v>
      </c>
    </row>
    <row r="231" spans="1:4" x14ac:dyDescent="0.25">
      <c r="A231" t="s">
        <v>752</v>
      </c>
      <c r="B231" s="45" t="s">
        <v>757</v>
      </c>
      <c r="C231" s="48"/>
      <c r="D231" t="s">
        <v>87</v>
      </c>
    </row>
    <row r="232" spans="1:4" x14ac:dyDescent="0.25">
      <c r="A232" t="s">
        <v>786</v>
      </c>
      <c r="B232" s="15" t="s">
        <v>783</v>
      </c>
      <c r="C232" s="61"/>
      <c r="D232" t="s">
        <v>862</v>
      </c>
    </row>
    <row r="233" spans="1:4" x14ac:dyDescent="0.25">
      <c r="A233" t="s">
        <v>767</v>
      </c>
      <c r="B233" s="15" t="s">
        <v>763</v>
      </c>
      <c r="C233" s="53"/>
      <c r="D233" t="s">
        <v>863</v>
      </c>
    </row>
    <row r="234" spans="1:4" x14ac:dyDescent="0.25">
      <c r="A234" t="s">
        <v>759</v>
      </c>
      <c r="B234" s="45" t="s">
        <v>760</v>
      </c>
      <c r="C234" s="49"/>
      <c r="D234" t="s">
        <v>98</v>
      </c>
    </row>
    <row r="235" spans="1:4" x14ac:dyDescent="0.25">
      <c r="A235" t="s">
        <v>768</v>
      </c>
      <c r="B235" s="15" t="s">
        <v>764</v>
      </c>
      <c r="C235" s="55"/>
      <c r="D235" t="s">
        <v>97</v>
      </c>
    </row>
    <row r="236" spans="1:4" x14ac:dyDescent="0.25">
      <c r="A236" t="s">
        <v>753</v>
      </c>
      <c r="B236" s="45" t="s">
        <v>754</v>
      </c>
      <c r="C236" s="41"/>
      <c r="D236" t="s">
        <v>96</v>
      </c>
    </row>
    <row r="237" spans="1:4" x14ac:dyDescent="0.25">
      <c r="A237" t="s">
        <v>746</v>
      </c>
      <c r="B237" s="45" t="s">
        <v>756</v>
      </c>
      <c r="C237" s="47"/>
      <c r="D237" t="s">
        <v>95</v>
      </c>
    </row>
    <row r="239" spans="1:4" x14ac:dyDescent="0.25">
      <c r="A239" s="37" t="s">
        <v>866</v>
      </c>
      <c r="B239" s="43"/>
      <c r="C239" s="38"/>
      <c r="D239" s="38"/>
    </row>
    <row r="240" spans="1:4" x14ac:dyDescent="0.25">
      <c r="A240" s="4" t="s">
        <v>741</v>
      </c>
      <c r="B240" s="44" t="s">
        <v>742</v>
      </c>
      <c r="C240" s="4" t="s">
        <v>743</v>
      </c>
      <c r="D240" s="4" t="s">
        <v>744</v>
      </c>
    </row>
    <row r="241" spans="1:4" x14ac:dyDescent="0.25">
      <c r="A241" t="s">
        <v>751</v>
      </c>
      <c r="B241" s="15" t="s">
        <v>762</v>
      </c>
      <c r="C241" s="50"/>
      <c r="D241" t="s">
        <v>715</v>
      </c>
    </row>
    <row r="242" spans="1:4" x14ac:dyDescent="0.25">
      <c r="A242" t="s">
        <v>769</v>
      </c>
      <c r="B242" s="15" t="s">
        <v>765</v>
      </c>
      <c r="C242" s="56"/>
      <c r="D242" t="s">
        <v>824</v>
      </c>
    </row>
    <row r="243" spans="1:4" x14ac:dyDescent="0.25">
      <c r="A243" t="s">
        <v>759</v>
      </c>
      <c r="B243" s="45" t="s">
        <v>760</v>
      </c>
      <c r="C243" s="49"/>
      <c r="D243" t="s">
        <v>92</v>
      </c>
    </row>
    <row r="244" spans="1:4" x14ac:dyDescent="0.25">
      <c r="A244" t="s">
        <v>766</v>
      </c>
      <c r="B244" s="15" t="s">
        <v>782</v>
      </c>
      <c r="C244" s="54"/>
      <c r="D244" t="s">
        <v>93</v>
      </c>
    </row>
    <row r="245" spans="1:4" x14ac:dyDescent="0.25">
      <c r="A245" t="s">
        <v>752</v>
      </c>
      <c r="B245" s="45" t="s">
        <v>757</v>
      </c>
      <c r="C245" s="48"/>
      <c r="D245" t="s">
        <v>87</v>
      </c>
    </row>
    <row r="246" spans="1:4" x14ac:dyDescent="0.25">
      <c r="A246" t="s">
        <v>767</v>
      </c>
      <c r="B246" s="15" t="s">
        <v>763</v>
      </c>
      <c r="C246" s="53"/>
      <c r="D246" t="s">
        <v>864</v>
      </c>
    </row>
    <row r="247" spans="1:4" x14ac:dyDescent="0.25">
      <c r="A247" t="s">
        <v>746</v>
      </c>
      <c r="B247" s="45" t="s">
        <v>756</v>
      </c>
      <c r="C247" s="47"/>
      <c r="D247" t="s">
        <v>444</v>
      </c>
    </row>
    <row r="248" spans="1:4" x14ac:dyDescent="0.25">
      <c r="A248" t="s">
        <v>833</v>
      </c>
      <c r="B248" s="45" t="s">
        <v>835</v>
      </c>
      <c r="C248" s="63"/>
      <c r="D248" t="s">
        <v>832</v>
      </c>
    </row>
    <row r="249" spans="1:4" x14ac:dyDescent="0.25">
      <c r="A249" t="s">
        <v>834</v>
      </c>
      <c r="B249" s="45">
        <v>740000</v>
      </c>
      <c r="C249" s="64"/>
      <c r="D249" t="s">
        <v>712</v>
      </c>
    </row>
    <row r="250" spans="1:4" x14ac:dyDescent="0.25">
      <c r="A250" t="s">
        <v>753</v>
      </c>
      <c r="B250" s="45" t="s">
        <v>754</v>
      </c>
      <c r="C250" s="41"/>
      <c r="D250" t="s">
        <v>865</v>
      </c>
    </row>
    <row r="252" spans="1:4" x14ac:dyDescent="0.25">
      <c r="A252" s="37" t="s">
        <v>1681</v>
      </c>
      <c r="B252" s="43"/>
      <c r="C252" s="38"/>
      <c r="D252" s="38"/>
    </row>
    <row r="253" spans="1:4" x14ac:dyDescent="0.25">
      <c r="A253" s="4" t="s">
        <v>741</v>
      </c>
      <c r="B253" s="44" t="s">
        <v>742</v>
      </c>
      <c r="C253" s="4" t="s">
        <v>743</v>
      </c>
      <c r="D253" s="4" t="s">
        <v>744</v>
      </c>
    </row>
    <row r="254" spans="1:4" x14ac:dyDescent="0.25">
      <c r="A254" t="s">
        <v>788</v>
      </c>
      <c r="B254" s="15" t="s">
        <v>611</v>
      </c>
      <c r="C254" s="58"/>
      <c r="D254" t="s">
        <v>1689</v>
      </c>
    </row>
    <row r="255" spans="1:4" x14ac:dyDescent="0.25">
      <c r="A255" t="s">
        <v>766</v>
      </c>
      <c r="B255" s="15" t="s">
        <v>782</v>
      </c>
      <c r="C255" s="54"/>
      <c r="D255" t="s">
        <v>1690</v>
      </c>
    </row>
    <row r="256" spans="1:4" x14ac:dyDescent="0.25">
      <c r="A256" t="s">
        <v>787</v>
      </c>
      <c r="B256" s="15" t="s">
        <v>781</v>
      </c>
      <c r="C256" s="59"/>
      <c r="D256" t="s">
        <v>1691</v>
      </c>
    </row>
    <row r="257" spans="1:4" x14ac:dyDescent="0.25">
      <c r="A257" t="s">
        <v>752</v>
      </c>
      <c r="B257" s="45" t="s">
        <v>757</v>
      </c>
      <c r="C257" s="48"/>
      <c r="D257" t="s">
        <v>1692</v>
      </c>
    </row>
    <row r="258" spans="1:4" x14ac:dyDescent="0.25">
      <c r="A258" t="s">
        <v>767</v>
      </c>
      <c r="B258" s="15" t="s">
        <v>763</v>
      </c>
      <c r="C258" s="53"/>
      <c r="D258" t="s">
        <v>1693</v>
      </c>
    </row>
    <row r="259" spans="1:4" x14ac:dyDescent="0.25">
      <c r="A259" t="s">
        <v>746</v>
      </c>
      <c r="B259" s="45" t="s">
        <v>756</v>
      </c>
      <c r="C259" s="47"/>
      <c r="D259" t="s">
        <v>1694</v>
      </c>
    </row>
    <row r="260" spans="1:4" x14ac:dyDescent="0.25">
      <c r="A260" t="s">
        <v>768</v>
      </c>
      <c r="B260" s="15" t="s">
        <v>764</v>
      </c>
      <c r="C260" s="55"/>
      <c r="D260" t="s">
        <v>1695</v>
      </c>
    </row>
    <row r="261" spans="1:4" x14ac:dyDescent="0.25">
      <c r="A261" t="s">
        <v>791</v>
      </c>
      <c r="B261" s="15" t="s">
        <v>785</v>
      </c>
      <c r="C261" s="62"/>
      <c r="D261" t="s">
        <v>1696</v>
      </c>
    </row>
    <row r="263" spans="1:4" x14ac:dyDescent="0.25">
      <c r="A263" s="37" t="s">
        <v>867</v>
      </c>
      <c r="B263" s="43"/>
      <c r="C263" s="38"/>
      <c r="D263" s="38"/>
    </row>
    <row r="264" spans="1:4" x14ac:dyDescent="0.25">
      <c r="A264" s="4" t="s">
        <v>741</v>
      </c>
      <c r="B264" s="44" t="s">
        <v>742</v>
      </c>
      <c r="C264" s="4" t="s">
        <v>743</v>
      </c>
      <c r="D264" s="4" t="s">
        <v>744</v>
      </c>
    </row>
    <row r="265" spans="1:4" x14ac:dyDescent="0.25">
      <c r="A265" t="s">
        <v>751</v>
      </c>
      <c r="B265" s="15" t="s">
        <v>762</v>
      </c>
      <c r="C265" s="50"/>
      <c r="D265" t="s">
        <v>715</v>
      </c>
    </row>
    <row r="266" spans="1:4" x14ac:dyDescent="0.25">
      <c r="A266" t="s">
        <v>746</v>
      </c>
      <c r="B266" s="45" t="s">
        <v>756</v>
      </c>
      <c r="C266" s="47"/>
      <c r="D266" t="s">
        <v>444</v>
      </c>
    </row>
    <row r="267" spans="1:4" x14ac:dyDescent="0.25">
      <c r="A267" t="s">
        <v>769</v>
      </c>
      <c r="B267" s="15" t="s">
        <v>765</v>
      </c>
      <c r="C267" s="56"/>
      <c r="D267" t="s">
        <v>824</v>
      </c>
    </row>
    <row r="268" spans="1:4" x14ac:dyDescent="0.25">
      <c r="A268" t="s">
        <v>759</v>
      </c>
      <c r="B268" s="45" t="s">
        <v>760</v>
      </c>
      <c r="C268" s="49"/>
      <c r="D268" t="s">
        <v>92</v>
      </c>
    </row>
    <row r="269" spans="1:4" x14ac:dyDescent="0.25">
      <c r="A269" t="s">
        <v>786</v>
      </c>
      <c r="B269" s="15" t="s">
        <v>783</v>
      </c>
      <c r="C269" s="61"/>
      <c r="D269" t="s">
        <v>860</v>
      </c>
    </row>
    <row r="270" spans="1:4" x14ac:dyDescent="0.25">
      <c r="A270" t="s">
        <v>833</v>
      </c>
      <c r="B270" s="45" t="s">
        <v>835</v>
      </c>
      <c r="C270" s="63"/>
      <c r="D270" t="s">
        <v>832</v>
      </c>
    </row>
    <row r="271" spans="1:4" x14ac:dyDescent="0.25">
      <c r="A271" t="s">
        <v>753</v>
      </c>
      <c r="B271" s="45" t="s">
        <v>754</v>
      </c>
      <c r="C271" s="41"/>
      <c r="D271" t="s">
        <v>865</v>
      </c>
    </row>
    <row r="272" spans="1:4" x14ac:dyDescent="0.25">
      <c r="A272" t="s">
        <v>767</v>
      </c>
      <c r="B272" s="15" t="s">
        <v>763</v>
      </c>
      <c r="C272" s="53"/>
      <c r="D272" t="s">
        <v>864</v>
      </c>
    </row>
    <row r="273" spans="1:4" x14ac:dyDescent="0.25">
      <c r="A273" t="s">
        <v>752</v>
      </c>
      <c r="B273" s="45" t="s">
        <v>757</v>
      </c>
      <c r="C273" s="48"/>
      <c r="D273" t="s">
        <v>87</v>
      </c>
    </row>
    <row r="274" spans="1:4" x14ac:dyDescent="0.25">
      <c r="A274" t="s">
        <v>766</v>
      </c>
      <c r="B274" s="15" t="s">
        <v>782</v>
      </c>
      <c r="C274" s="54"/>
      <c r="D274" t="s">
        <v>93</v>
      </c>
    </row>
    <row r="276" spans="1:4" x14ac:dyDescent="0.25">
      <c r="A276" s="37" t="s">
        <v>841</v>
      </c>
      <c r="B276" s="43"/>
      <c r="C276" s="38"/>
      <c r="D276" s="38"/>
    </row>
    <row r="277" spans="1:4" x14ac:dyDescent="0.25">
      <c r="A277" s="4" t="s">
        <v>741</v>
      </c>
      <c r="B277" s="44" t="s">
        <v>742</v>
      </c>
      <c r="C277" s="4" t="s">
        <v>743</v>
      </c>
      <c r="D277" s="4" t="s">
        <v>744</v>
      </c>
    </row>
    <row r="278" spans="1:4" x14ac:dyDescent="0.25">
      <c r="A278" t="s">
        <v>751</v>
      </c>
      <c r="B278" s="15" t="s">
        <v>762</v>
      </c>
      <c r="C278" s="50"/>
      <c r="D278" t="s">
        <v>434</v>
      </c>
    </row>
    <row r="279" spans="1:4" x14ac:dyDescent="0.25">
      <c r="A279" t="s">
        <v>790</v>
      </c>
      <c r="B279" s="15" t="s">
        <v>784</v>
      </c>
      <c r="C279" s="60"/>
      <c r="D279" t="s">
        <v>714</v>
      </c>
    </row>
    <row r="280" spans="1:4" x14ac:dyDescent="0.25">
      <c r="A280" t="s">
        <v>759</v>
      </c>
      <c r="B280" s="45" t="s">
        <v>760</v>
      </c>
      <c r="C280" s="49"/>
      <c r="D280" t="s">
        <v>92</v>
      </c>
    </row>
    <row r="281" spans="1:4" x14ac:dyDescent="0.25">
      <c r="A281" t="s">
        <v>766</v>
      </c>
      <c r="B281" s="15" t="s">
        <v>782</v>
      </c>
      <c r="C281" s="54"/>
      <c r="D281" t="s">
        <v>830</v>
      </c>
    </row>
    <row r="282" spans="1:4" x14ac:dyDescent="0.25">
      <c r="A282" t="s">
        <v>786</v>
      </c>
      <c r="B282" s="15" t="s">
        <v>783</v>
      </c>
      <c r="C282" s="61"/>
      <c r="D282" t="s">
        <v>831</v>
      </c>
    </row>
    <row r="283" spans="1:4" x14ac:dyDescent="0.25">
      <c r="A283" t="s">
        <v>740</v>
      </c>
      <c r="B283" s="46" t="s">
        <v>747</v>
      </c>
      <c r="C283" s="42"/>
      <c r="D283" t="s">
        <v>89</v>
      </c>
    </row>
    <row r="284" spans="1:4" x14ac:dyDescent="0.25">
      <c r="A284" t="s">
        <v>768</v>
      </c>
      <c r="B284" s="15" t="s">
        <v>764</v>
      </c>
      <c r="C284" s="55"/>
      <c r="D284" t="s">
        <v>88</v>
      </c>
    </row>
    <row r="285" spans="1:4" x14ac:dyDescent="0.25">
      <c r="A285" t="s">
        <v>752</v>
      </c>
      <c r="B285" s="45" t="s">
        <v>757</v>
      </c>
      <c r="C285" s="48"/>
      <c r="D285" t="s">
        <v>87</v>
      </c>
    </row>
    <row r="286" spans="1:4" x14ac:dyDescent="0.25">
      <c r="A286" t="s">
        <v>776</v>
      </c>
      <c r="B286" s="15" t="s">
        <v>775</v>
      </c>
      <c r="C286" s="57"/>
      <c r="D286" t="s">
        <v>441</v>
      </c>
    </row>
    <row r="287" spans="1:4" x14ac:dyDescent="0.25">
      <c r="A287" t="s">
        <v>746</v>
      </c>
      <c r="B287" s="45" t="s">
        <v>756</v>
      </c>
      <c r="C287" s="47"/>
      <c r="D287" t="s">
        <v>444</v>
      </c>
    </row>
    <row r="288" spans="1:4" x14ac:dyDescent="0.25">
      <c r="A288" t="s">
        <v>834</v>
      </c>
      <c r="B288" s="45">
        <v>740000</v>
      </c>
      <c r="C288" s="64"/>
      <c r="D288" t="s">
        <v>712</v>
      </c>
    </row>
    <row r="289" spans="1:4" x14ac:dyDescent="0.25">
      <c r="B289" s="45"/>
    </row>
    <row r="290" spans="1:4" x14ac:dyDescent="0.25">
      <c r="A290" s="37" t="s">
        <v>841</v>
      </c>
      <c r="B290" s="43"/>
      <c r="C290" s="38"/>
      <c r="D290" s="38"/>
    </row>
    <row r="291" spans="1:4" x14ac:dyDescent="0.25">
      <c r="A291" s="4" t="s">
        <v>741</v>
      </c>
      <c r="B291" s="44" t="s">
        <v>742</v>
      </c>
      <c r="C291" s="4" t="s">
        <v>743</v>
      </c>
      <c r="D291" s="4" t="s">
        <v>744</v>
      </c>
    </row>
    <row r="292" spans="1:4" x14ac:dyDescent="0.25">
      <c r="A292" t="s">
        <v>751</v>
      </c>
      <c r="B292" s="15" t="s">
        <v>762</v>
      </c>
      <c r="C292" s="50"/>
      <c r="D292" s="97" t="s">
        <v>715</v>
      </c>
    </row>
    <row r="293" spans="1:4" x14ac:dyDescent="0.25">
      <c r="A293" t="s">
        <v>791</v>
      </c>
      <c r="B293" s="15" t="s">
        <v>785</v>
      </c>
      <c r="C293" s="62"/>
      <c r="D293" t="s">
        <v>823</v>
      </c>
    </row>
    <row r="294" spans="1:4" x14ac:dyDescent="0.25">
      <c r="A294" t="s">
        <v>759</v>
      </c>
      <c r="B294" s="45" t="s">
        <v>760</v>
      </c>
      <c r="C294" s="49"/>
      <c r="D294" t="s">
        <v>92</v>
      </c>
    </row>
    <row r="295" spans="1:4" x14ac:dyDescent="0.25">
      <c r="A295" t="s">
        <v>753</v>
      </c>
      <c r="B295" s="45" t="s">
        <v>754</v>
      </c>
      <c r="C295" s="41"/>
      <c r="D295" t="s">
        <v>878</v>
      </c>
    </row>
    <row r="296" spans="1:4" x14ac:dyDescent="0.25">
      <c r="A296" t="s">
        <v>752</v>
      </c>
      <c r="B296" s="45" t="s">
        <v>757</v>
      </c>
      <c r="C296" s="48"/>
      <c r="D296" t="s">
        <v>87</v>
      </c>
    </row>
    <row r="297" spans="1:4" x14ac:dyDescent="0.25">
      <c r="A297" t="s">
        <v>776</v>
      </c>
      <c r="B297" s="15" t="s">
        <v>775</v>
      </c>
      <c r="C297" s="57"/>
      <c r="D297" t="s">
        <v>441</v>
      </c>
    </row>
    <row r="298" spans="1:4" x14ac:dyDescent="0.25">
      <c r="A298" t="s">
        <v>746</v>
      </c>
      <c r="B298" s="45" t="s">
        <v>756</v>
      </c>
      <c r="C298" s="47"/>
      <c r="D298" t="s">
        <v>444</v>
      </c>
    </row>
    <row r="299" spans="1:4" x14ac:dyDescent="0.25">
      <c r="A299" t="s">
        <v>834</v>
      </c>
      <c r="B299" s="45">
        <v>740000</v>
      </c>
      <c r="C299" s="64"/>
      <c r="D299" t="s">
        <v>712</v>
      </c>
    </row>
    <row r="300" spans="1:4" x14ac:dyDescent="0.25">
      <c r="A300" t="s">
        <v>769</v>
      </c>
      <c r="B300" s="15" t="s">
        <v>765</v>
      </c>
      <c r="C300" s="56"/>
      <c r="D300" t="s">
        <v>824</v>
      </c>
    </row>
    <row r="301" spans="1:4" x14ac:dyDescent="0.25">
      <c r="A301" t="s">
        <v>766</v>
      </c>
      <c r="B301" s="15" t="s">
        <v>782</v>
      </c>
      <c r="C301" s="54"/>
      <c r="D301" t="s">
        <v>93</v>
      </c>
    </row>
    <row r="302" spans="1:4" x14ac:dyDescent="0.25">
      <c r="B302"/>
    </row>
    <row r="303" spans="1:4" x14ac:dyDescent="0.25">
      <c r="A303" s="37" t="s">
        <v>991</v>
      </c>
      <c r="B303" s="43"/>
      <c r="C303" s="38"/>
      <c r="D303" s="38"/>
    </row>
    <row r="304" spans="1:4" x14ac:dyDescent="0.25">
      <c r="A304" s="4" t="s">
        <v>741</v>
      </c>
      <c r="B304" s="44" t="s">
        <v>742</v>
      </c>
      <c r="C304" s="4" t="s">
        <v>743</v>
      </c>
      <c r="D304" s="4" t="s">
        <v>744</v>
      </c>
    </row>
    <row r="305" spans="1:4" x14ac:dyDescent="0.25">
      <c r="A305" t="s">
        <v>751</v>
      </c>
      <c r="B305" s="15" t="s">
        <v>762</v>
      </c>
      <c r="C305" s="50"/>
      <c r="D305" t="s">
        <v>715</v>
      </c>
    </row>
    <row r="306" spans="1:4" x14ac:dyDescent="0.25">
      <c r="A306" t="s">
        <v>766</v>
      </c>
      <c r="B306" s="15" t="s">
        <v>782</v>
      </c>
      <c r="C306" s="54"/>
      <c r="D306" t="s">
        <v>93</v>
      </c>
    </row>
    <row r="307" spans="1:4" x14ac:dyDescent="0.25">
      <c r="A307" t="s">
        <v>769</v>
      </c>
      <c r="B307" s="15" t="s">
        <v>765</v>
      </c>
      <c r="C307" s="56"/>
      <c r="D307" t="s">
        <v>824</v>
      </c>
    </row>
    <row r="308" spans="1:4" x14ac:dyDescent="0.25">
      <c r="A308" t="s">
        <v>790</v>
      </c>
      <c r="B308" s="15" t="s">
        <v>784</v>
      </c>
      <c r="C308" s="60"/>
      <c r="D308" t="s">
        <v>714</v>
      </c>
    </row>
    <row r="309" spans="1:4" x14ac:dyDescent="0.25">
      <c r="A309" t="s">
        <v>791</v>
      </c>
      <c r="B309" s="15" t="s">
        <v>785</v>
      </c>
      <c r="C309" s="62"/>
      <c r="D309" t="s">
        <v>823</v>
      </c>
    </row>
    <row r="310" spans="1:4" x14ac:dyDescent="0.25">
      <c r="A310" t="s">
        <v>759</v>
      </c>
      <c r="B310" s="45" t="s">
        <v>760</v>
      </c>
      <c r="C310" s="49"/>
      <c r="D310" t="s">
        <v>92</v>
      </c>
    </row>
    <row r="311" spans="1:4" x14ac:dyDescent="0.25">
      <c r="A311" t="s">
        <v>768</v>
      </c>
      <c r="B311" s="15" t="s">
        <v>764</v>
      </c>
      <c r="C311" s="55"/>
      <c r="D311" t="s">
        <v>880</v>
      </c>
    </row>
    <row r="312" spans="1:4" x14ac:dyDescent="0.25">
      <c r="A312" t="s">
        <v>746</v>
      </c>
      <c r="B312" s="45" t="s">
        <v>756</v>
      </c>
      <c r="C312" s="47"/>
      <c r="D312" t="s">
        <v>879</v>
      </c>
    </row>
    <row r="313" spans="1:4" x14ac:dyDescent="0.25">
      <c r="A313" t="s">
        <v>752</v>
      </c>
      <c r="B313" s="45" t="s">
        <v>757</v>
      </c>
      <c r="C313" s="48"/>
      <c r="D313" t="s">
        <v>87</v>
      </c>
    </row>
    <row r="314" spans="1:4" x14ac:dyDescent="0.25">
      <c r="A314" t="s">
        <v>753</v>
      </c>
      <c r="B314" s="45" t="s">
        <v>754</v>
      </c>
      <c r="C314" s="41"/>
      <c r="D314" t="s">
        <v>878</v>
      </c>
    </row>
    <row r="315" spans="1:4" x14ac:dyDescent="0.25">
      <c r="A315" t="s">
        <v>834</v>
      </c>
      <c r="B315" s="45">
        <v>740000</v>
      </c>
      <c r="C315" s="64"/>
      <c r="D315" t="s">
        <v>712</v>
      </c>
    </row>
    <row r="317" spans="1:4" x14ac:dyDescent="0.25">
      <c r="A317" s="37" t="s">
        <v>1924</v>
      </c>
      <c r="B317" s="43"/>
      <c r="C317" s="38"/>
      <c r="D317" s="38"/>
    </row>
    <row r="318" spans="1:4" x14ac:dyDescent="0.25">
      <c r="A318" s="4" t="s">
        <v>741</v>
      </c>
      <c r="B318" s="44" t="s">
        <v>742</v>
      </c>
      <c r="C318" s="4" t="s">
        <v>743</v>
      </c>
      <c r="D318" s="4" t="s">
        <v>744</v>
      </c>
    </row>
    <row r="319" spans="1:4" x14ac:dyDescent="0.25">
      <c r="A319" t="s">
        <v>766</v>
      </c>
      <c r="B319" s="15" t="s">
        <v>782</v>
      </c>
      <c r="C319" s="54"/>
      <c r="D319" t="s">
        <v>1925</v>
      </c>
    </row>
    <row r="320" spans="1:4" x14ac:dyDescent="0.25">
      <c r="A320" t="s">
        <v>1933</v>
      </c>
      <c r="B320" s="15" t="s">
        <v>1932</v>
      </c>
      <c r="C320" s="38"/>
      <c r="D320" t="s">
        <v>1926</v>
      </c>
    </row>
    <row r="321" spans="1:4" x14ac:dyDescent="0.25">
      <c r="A321" t="s">
        <v>753</v>
      </c>
      <c r="B321" s="45" t="s">
        <v>754</v>
      </c>
      <c r="C321" s="41"/>
      <c r="D321" t="s">
        <v>1927</v>
      </c>
    </row>
    <row r="322" spans="1:4" x14ac:dyDescent="0.25">
      <c r="A322" t="s">
        <v>833</v>
      </c>
      <c r="B322" s="45" t="s">
        <v>835</v>
      </c>
      <c r="C322" s="63"/>
      <c r="D322" t="s">
        <v>1928</v>
      </c>
    </row>
    <row r="323" spans="1:4" x14ac:dyDescent="0.25">
      <c r="A323" t="s">
        <v>1934</v>
      </c>
      <c r="B323" s="45">
        <v>808080</v>
      </c>
      <c r="C323" s="113"/>
      <c r="D323" t="s">
        <v>1929</v>
      </c>
    </row>
    <row r="324" spans="1:4" x14ac:dyDescent="0.25">
      <c r="A324" t="s">
        <v>759</v>
      </c>
      <c r="B324" s="45" t="s">
        <v>760</v>
      </c>
      <c r="C324" s="49"/>
      <c r="D324" t="s">
        <v>1930</v>
      </c>
    </row>
    <row r="325" spans="1:4" x14ac:dyDescent="0.25">
      <c r="A325" t="s">
        <v>767</v>
      </c>
      <c r="B325" s="15" t="s">
        <v>763</v>
      </c>
      <c r="C325" s="53"/>
      <c r="D325" t="s">
        <v>1931</v>
      </c>
    </row>
  </sheetData>
  <pageMargins left="0.7" right="0.7" top="0.75" bottom="0.75" header="0.3" footer="0.3"/>
  <pageSetup orientation="portrait" r:id="rId1"/>
  <ignoredErrors>
    <ignoredError sqref="B166:B167 B170 B73 B145:B150 B36:B45 B65 B176:B186 B276:B278 B63 B213:B226 B280:B284 B52:B55 B101 B189 B196:B199 B201:B208 B285:B287 B25:B26"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5"/>
  <sheetViews>
    <sheetView workbookViewId="0">
      <selection activeCell="A6" sqref="A6"/>
    </sheetView>
  </sheetViews>
  <sheetFormatPr defaultColWidth="8.85546875" defaultRowHeight="15" x14ac:dyDescent="0.25"/>
  <cols>
    <col min="1" max="1" width="31.42578125" customWidth="1"/>
    <col min="2" max="2" width="32.7109375" bestFit="1" customWidth="1"/>
    <col min="3" max="3" width="85.42578125" customWidth="1"/>
  </cols>
  <sheetData>
    <row r="1" spans="1:3" x14ac:dyDescent="0.25">
      <c r="A1" s="37" t="s">
        <v>72</v>
      </c>
      <c r="B1" s="37" t="s">
        <v>73</v>
      </c>
    </row>
    <row r="2" spans="1:3" ht="165" x14ac:dyDescent="0.25">
      <c r="A2" t="s">
        <v>2260</v>
      </c>
      <c r="B2" t="s">
        <v>1595</v>
      </c>
      <c r="C2" s="40" t="s">
        <v>1596</v>
      </c>
    </row>
    <row r="3" spans="1:3" x14ac:dyDescent="0.25">
      <c r="A3" t="s">
        <v>2648</v>
      </c>
      <c r="B3" t="s">
        <v>2645</v>
      </c>
    </row>
    <row r="4" spans="1:3" x14ac:dyDescent="0.25">
      <c r="A4" t="s">
        <v>2649</v>
      </c>
      <c r="B4" t="s">
        <v>2646</v>
      </c>
    </row>
    <row r="5" spans="1:3" x14ac:dyDescent="0.25">
      <c r="A5" t="s">
        <v>2650</v>
      </c>
      <c r="B5" t="s">
        <v>2647</v>
      </c>
    </row>
  </sheetData>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G2"/>
  <sheetViews>
    <sheetView workbookViewId="0">
      <selection activeCell="H2" sqref="H2"/>
    </sheetView>
  </sheetViews>
  <sheetFormatPr defaultColWidth="11.42578125" defaultRowHeight="15" x14ac:dyDescent="0.25"/>
  <cols>
    <col min="1" max="1" width="11.140625" customWidth="1"/>
    <col min="2" max="2" width="25.140625" customWidth="1"/>
    <col min="3" max="3" width="10.140625" style="88" customWidth="1"/>
    <col min="4" max="33" width="10.140625" customWidth="1"/>
  </cols>
  <sheetData>
    <row r="1" spans="1:33" x14ac:dyDescent="0.25">
      <c r="A1" s="84" t="s">
        <v>1733</v>
      </c>
      <c r="B1" s="85" t="s">
        <v>1756</v>
      </c>
      <c r="C1" s="87" t="s">
        <v>743</v>
      </c>
      <c r="D1" s="85">
        <v>2021</v>
      </c>
      <c r="E1" s="85">
        <v>2022</v>
      </c>
      <c r="F1" s="85">
        <v>2023</v>
      </c>
      <c r="G1" s="85">
        <v>2024</v>
      </c>
      <c r="H1" s="85">
        <v>2025</v>
      </c>
      <c r="I1" s="85">
        <v>2026</v>
      </c>
      <c r="J1" s="85">
        <v>2027</v>
      </c>
      <c r="K1" s="85">
        <v>2028</v>
      </c>
      <c r="L1" s="85">
        <v>2029</v>
      </c>
      <c r="M1" s="85">
        <v>2030</v>
      </c>
      <c r="N1" s="85">
        <v>2031</v>
      </c>
      <c r="O1" s="85">
        <v>2032</v>
      </c>
      <c r="P1" s="85">
        <v>2033</v>
      </c>
      <c r="Q1" s="85">
        <v>2034</v>
      </c>
      <c r="R1" s="85">
        <v>2035</v>
      </c>
      <c r="S1" s="85">
        <v>2036</v>
      </c>
      <c r="T1" s="85">
        <v>2037</v>
      </c>
      <c r="U1" s="85">
        <v>2038</v>
      </c>
      <c r="V1" s="85">
        <v>2039</v>
      </c>
      <c r="W1" s="85">
        <v>2040</v>
      </c>
      <c r="X1" s="85">
        <v>2041</v>
      </c>
      <c r="Y1" s="85">
        <v>2042</v>
      </c>
      <c r="Z1" s="85">
        <v>2043</v>
      </c>
      <c r="AA1" s="85">
        <v>2044</v>
      </c>
      <c r="AB1" s="85">
        <v>2045</v>
      </c>
      <c r="AC1" s="85">
        <v>2046</v>
      </c>
      <c r="AD1" s="85">
        <v>2047</v>
      </c>
      <c r="AE1" s="85">
        <v>2048</v>
      </c>
      <c r="AF1" s="85">
        <v>2049</v>
      </c>
      <c r="AG1" s="85">
        <v>2050</v>
      </c>
    </row>
    <row r="2" spans="1:33" x14ac:dyDescent="0.25">
      <c r="A2" s="1"/>
    </row>
  </sheetData>
  <pageMargins left="0.7" right="0.7" top="0.75" bottom="0.75" header="0.3" footer="0.3"/>
  <pageSetup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A16" sqref="A16"/>
    </sheetView>
  </sheetViews>
  <sheetFormatPr defaultColWidth="11.42578125" defaultRowHeight="15" x14ac:dyDescent="0.25"/>
  <cols>
    <col min="1" max="1" width="15.85546875" customWidth="1"/>
    <col min="2" max="2" width="39" customWidth="1"/>
    <col min="3" max="3" width="13.140625" customWidth="1"/>
    <col min="4" max="4" width="17.140625" customWidth="1"/>
    <col min="5" max="5" width="16.140625" customWidth="1"/>
    <col min="6" max="6" width="39.140625" customWidth="1"/>
  </cols>
  <sheetData>
    <row r="1" spans="1:6" ht="30" x14ac:dyDescent="0.25">
      <c r="A1" s="84" t="s">
        <v>1733</v>
      </c>
      <c r="B1" s="85" t="s">
        <v>1734</v>
      </c>
      <c r="C1" s="85" t="s">
        <v>1735</v>
      </c>
      <c r="D1" s="85" t="s">
        <v>1736</v>
      </c>
      <c r="E1" s="85" t="s">
        <v>1737</v>
      </c>
      <c r="F1" s="86" t="s">
        <v>1738</v>
      </c>
    </row>
    <row r="2" spans="1:6" ht="45" x14ac:dyDescent="0.25">
      <c r="A2" s="1" t="s">
        <v>1739</v>
      </c>
      <c r="B2" s="1" t="str">
        <f>IF(INDEX('State Targets'!H:H,MATCH(About!$C$2,'State Targets'!$B:$B,0))=0,"",INDEX('State Targets'!H:H,MATCH(About!$C$2,'State Targets'!$B:$B,0)))</f>
        <v>50% below 2006 levels by 2030</v>
      </c>
      <c r="C2" s="1">
        <f>IF(INDEX('State Targets'!I:I,MATCH(About!$C$2,'State Targets'!$B:$B,0))=0,"",INDEX('State Targets'!I:I,MATCH(About!$C$2,'State Targets'!$B:$B,0)))</f>
        <v>2030</v>
      </c>
      <c r="D2" s="1">
        <f>INDEX('State Targets'!J:J,MATCH(About!$C$2,'State Targets'!$B:$B,0))</f>
        <v>60</v>
      </c>
      <c r="E2" s="1">
        <f>INDEX('State Targets'!K:K,MATCH(About!$C$2,'State Targets'!$B:$B,0))</f>
        <v>60</v>
      </c>
      <c r="F2" s="1" t="str">
        <f>IF(INDEX('State Targets'!L:L,MATCH(About!$C$2,'State Targets'!$B:$B,0))=0,"",INDEX('State Targets'!L:L,MATCH(About!$C$2,'State Targets'!$B:$B,0)))</f>
        <v>New Jersey enacted statutory targets in 2021 to reduce GHG emissions 50% below 2006 levels by 2030.</v>
      </c>
    </row>
    <row r="3" spans="1:6" ht="45" x14ac:dyDescent="0.25">
      <c r="A3" s="1" t="s">
        <v>1739</v>
      </c>
      <c r="B3" s="1" t="str">
        <f>IF(INDEX('State Targets'!M:M,MATCH(About!$C$2,'State Targets'!$B:$B,0))=0,"",INDEX('State Targets'!M:M,MATCH(About!$C$2,'State Targets'!$B:$B,0)))</f>
        <v>80% below 2006 levels by 2050</v>
      </c>
      <c r="C3" s="1">
        <f>IF(INDEX('State Targets'!N:N,MATCH(About!$C$2,'State Targets'!$B:$B,0))=0,"",INDEX('State Targets'!N:N,MATCH(About!$C$2,'State Targets'!$B:$B,0)))</f>
        <v>2050</v>
      </c>
      <c r="D3" s="1">
        <f>INDEX('State Targets'!O:O,MATCH(About!$C$2,'State Targets'!$B:$B,0))</f>
        <v>23.999999999999993</v>
      </c>
      <c r="E3" s="1">
        <f>INDEX('State Targets'!P:P,MATCH(About!$C$2,'State Targets'!$B:$B,0))</f>
        <v>23.999999999999993</v>
      </c>
      <c r="F3" s="1" t="str">
        <f>IF(INDEX('State Targets'!Q:Q,MATCH(About!$C$2,'State Targets'!$B:$B,0))=0,"",INDEX('State Targets'!Q:Q,MATCH(About!$C$2,'State Targets'!$B:$B,0)))</f>
        <v xml:space="preserve">New Jersey enacted statutory targets in 2007 to reduce GHG emissions by 80% below 2006 levels by 2050.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5973E-436E-4A05-96B1-D76796940A66}">
  <sheetPr>
    <tabColor rgb="FFFFCCFF"/>
  </sheetPr>
  <dimension ref="A1:Q52"/>
  <sheetViews>
    <sheetView workbookViewId="0"/>
  </sheetViews>
  <sheetFormatPr defaultRowHeight="15" x14ac:dyDescent="0.25"/>
  <cols>
    <col min="3" max="3" width="41.5703125" style="102" customWidth="1"/>
    <col min="4" max="4" width="12.85546875" customWidth="1"/>
    <col min="5" max="6" width="8.7109375" style="130"/>
    <col min="7" max="7" width="30.28515625" style="131" customWidth="1"/>
    <col min="8" max="8" width="12.85546875" customWidth="1"/>
    <col min="9" max="11" width="8.7109375" style="132"/>
    <col min="12" max="13" width="20.140625" style="132" customWidth="1"/>
    <col min="14" max="14" width="8.7109375" style="133"/>
    <col min="15" max="16" width="7" customWidth="1"/>
    <col min="17" max="17" width="22.5703125" style="131" customWidth="1"/>
  </cols>
  <sheetData>
    <row r="1" spans="1:17" ht="15.75" thickBot="1" x14ac:dyDescent="0.3">
      <c r="A1" s="123" t="s">
        <v>2261</v>
      </c>
      <c r="B1" s="123" t="s">
        <v>2262</v>
      </c>
      <c r="C1" s="124" t="s">
        <v>2263</v>
      </c>
      <c r="D1" s="124" t="s">
        <v>2264</v>
      </c>
      <c r="E1" s="125" t="s">
        <v>2265</v>
      </c>
      <c r="F1" s="125" t="s">
        <v>2266</v>
      </c>
      <c r="G1" s="126" t="s">
        <v>2267</v>
      </c>
      <c r="H1" s="123" t="s">
        <v>2268</v>
      </c>
      <c r="I1" s="127" t="s">
        <v>2269</v>
      </c>
      <c r="J1" s="127" t="s">
        <v>2270</v>
      </c>
      <c r="K1" s="127" t="s">
        <v>2271</v>
      </c>
      <c r="L1" s="127" t="s">
        <v>2272</v>
      </c>
      <c r="M1" s="127" t="s">
        <v>2273</v>
      </c>
      <c r="N1" s="128" t="s">
        <v>2274</v>
      </c>
      <c r="O1" s="127" t="s">
        <v>2275</v>
      </c>
      <c r="P1" s="127" t="s">
        <v>2276</v>
      </c>
      <c r="Q1" s="129" t="s">
        <v>2277</v>
      </c>
    </row>
    <row r="2" spans="1:17" x14ac:dyDescent="0.25">
      <c r="A2" t="s">
        <v>2078</v>
      </c>
      <c r="B2" t="s">
        <v>2278</v>
      </c>
    </row>
    <row r="3" spans="1:17" x14ac:dyDescent="0.25">
      <c r="A3" t="s">
        <v>2079</v>
      </c>
      <c r="B3" t="s">
        <v>2279</v>
      </c>
    </row>
    <row r="4" spans="1:17" x14ac:dyDescent="0.25">
      <c r="A4" t="s">
        <v>2080</v>
      </c>
      <c r="B4" t="s">
        <v>2280</v>
      </c>
    </row>
    <row r="5" spans="1:17" x14ac:dyDescent="0.25">
      <c r="A5" t="s">
        <v>2081</v>
      </c>
      <c r="B5" t="s">
        <v>2281</v>
      </c>
    </row>
    <row r="6" spans="1:17" x14ac:dyDescent="0.25">
      <c r="A6" t="s">
        <v>2082</v>
      </c>
      <c r="B6" t="s">
        <v>2282</v>
      </c>
      <c r="C6" s="102" t="s">
        <v>2283</v>
      </c>
      <c r="D6">
        <v>1990</v>
      </c>
      <c r="E6" s="130">
        <v>0.4</v>
      </c>
      <c r="F6" s="130">
        <v>1</v>
      </c>
      <c r="G6" s="134">
        <f>ROUND(IF(About!$B$2=$A6,INDEX('State GHG Summary'!$C$1:$AH$1,MATCH('State Targets'!D6,'State GHG Summary'!$C$3:$AH$3,0)),0),0)</f>
        <v>0</v>
      </c>
      <c r="H6" t="s">
        <v>2284</v>
      </c>
      <c r="I6" s="132">
        <v>2030</v>
      </c>
      <c r="J6" s="132">
        <f>IF($E6="","",(1-$E6)*$G6)</f>
        <v>0</v>
      </c>
      <c r="K6" s="132">
        <f>J6</f>
        <v>0</v>
      </c>
      <c r="L6" s="132" t="s">
        <v>2285</v>
      </c>
      <c r="M6" t="s">
        <v>2286</v>
      </c>
      <c r="N6" s="133">
        <v>2045</v>
      </c>
      <c r="O6">
        <f>IF($F6="","",(1-$F6)*$G6)</f>
        <v>0</v>
      </c>
      <c r="P6">
        <f>O6</f>
        <v>0</v>
      </c>
      <c r="Q6" s="131" t="s">
        <v>2287</v>
      </c>
    </row>
    <row r="7" spans="1:17" x14ac:dyDescent="0.25">
      <c r="A7" t="s">
        <v>474</v>
      </c>
      <c r="B7" t="s">
        <v>2288</v>
      </c>
      <c r="C7" s="102" t="s">
        <v>2289</v>
      </c>
      <c r="D7">
        <v>2005</v>
      </c>
      <c r="E7" s="135">
        <v>0.5</v>
      </c>
      <c r="F7" s="135">
        <v>0.9</v>
      </c>
      <c r="G7" s="134">
        <f>ROUND(IF(About!$B$2=$A7,INDEX('State GHG Summary'!$C$1:$AH$1,MATCH('State Targets'!D7,'State GHG Summary'!$C$3:$AH$3,0)),0),0)</f>
        <v>0</v>
      </c>
      <c r="H7" t="s">
        <v>2290</v>
      </c>
      <c r="I7" s="136">
        <v>2030</v>
      </c>
      <c r="J7" s="132">
        <f t="shared" ref="J7:J52" si="0">IF($E7="","",(1-$E7)*$G7)</f>
        <v>0</v>
      </c>
      <c r="K7" s="132">
        <f t="shared" ref="K7:K52" si="1">J7</f>
        <v>0</v>
      </c>
      <c r="L7" s="136" t="s">
        <v>2291</v>
      </c>
      <c r="M7" t="s">
        <v>2292</v>
      </c>
      <c r="N7" s="137">
        <v>2050</v>
      </c>
      <c r="O7">
        <f t="shared" ref="O7:O52" si="2">IF($F7="","",(1-$F7)*$G7)</f>
        <v>0</v>
      </c>
      <c r="P7">
        <f t="shared" ref="P7:P52" si="3">O7</f>
        <v>0</v>
      </c>
      <c r="Q7" s="131" t="s">
        <v>2293</v>
      </c>
    </row>
    <row r="8" spans="1:17" x14ac:dyDescent="0.25">
      <c r="A8" t="s">
        <v>2083</v>
      </c>
      <c r="B8" t="s">
        <v>2294</v>
      </c>
      <c r="C8" s="102" t="s">
        <v>2295</v>
      </c>
      <c r="D8">
        <v>2001</v>
      </c>
      <c r="E8" s="130">
        <v>0.45</v>
      </c>
      <c r="F8" s="130">
        <v>0.8</v>
      </c>
      <c r="G8" s="134">
        <f>ROUND(IF(About!$B$2=$A8,INDEX('State GHG Summary'!$C$1:$AH$1,MATCH('State Targets'!D8,'State GHG Summary'!$C$3:$AH$3,0)),0),0)</f>
        <v>0</v>
      </c>
      <c r="H8" t="s">
        <v>2296</v>
      </c>
      <c r="I8" s="132">
        <v>2030</v>
      </c>
      <c r="J8" s="132">
        <f t="shared" si="0"/>
        <v>0</v>
      </c>
      <c r="K8" s="132">
        <f t="shared" si="1"/>
        <v>0</v>
      </c>
      <c r="L8" s="132" t="s">
        <v>2297</v>
      </c>
      <c r="M8" t="s">
        <v>2298</v>
      </c>
      <c r="N8" s="133">
        <v>2050</v>
      </c>
      <c r="O8">
        <f t="shared" si="2"/>
        <v>0</v>
      </c>
      <c r="P8">
        <f t="shared" si="3"/>
        <v>0</v>
      </c>
      <c r="Q8" s="131" t="s">
        <v>2299</v>
      </c>
    </row>
    <row r="9" spans="1:17" x14ac:dyDescent="0.25">
      <c r="A9" t="s">
        <v>2084</v>
      </c>
      <c r="B9" t="s">
        <v>2084</v>
      </c>
      <c r="J9" s="132" t="str">
        <f t="shared" si="0"/>
        <v/>
      </c>
      <c r="K9" s="132" t="str">
        <f t="shared" si="1"/>
        <v/>
      </c>
      <c r="O9" t="str">
        <f t="shared" si="2"/>
        <v/>
      </c>
      <c r="P9" t="str">
        <f t="shared" si="3"/>
        <v/>
      </c>
    </row>
    <row r="10" spans="1:17" x14ac:dyDescent="0.25">
      <c r="A10" t="s">
        <v>2085</v>
      </c>
      <c r="B10" t="s">
        <v>2300</v>
      </c>
      <c r="C10" s="102" t="s">
        <v>2301</v>
      </c>
      <c r="D10">
        <v>2005</v>
      </c>
      <c r="E10" s="130">
        <v>0.5</v>
      </c>
      <c r="F10" s="130">
        <v>1</v>
      </c>
      <c r="G10" s="134">
        <f>ROUND(IF(About!$B$2=$A10,INDEX('State GHG Summary'!$C$1:$AH$1,MATCH('State Targets'!D10,'State GHG Summary'!$C$3:$AH$3,0)),0),0)</f>
        <v>0</v>
      </c>
      <c r="H10" t="s">
        <v>2290</v>
      </c>
      <c r="I10" s="132">
        <v>2030</v>
      </c>
      <c r="J10" s="132">
        <f t="shared" si="0"/>
        <v>0</v>
      </c>
      <c r="K10" s="132">
        <f t="shared" si="1"/>
        <v>0</v>
      </c>
      <c r="L10" s="132" t="s">
        <v>2302</v>
      </c>
      <c r="M10" t="s">
        <v>2303</v>
      </c>
      <c r="N10" s="133">
        <v>2050</v>
      </c>
      <c r="O10">
        <f t="shared" si="2"/>
        <v>0</v>
      </c>
      <c r="P10">
        <f t="shared" si="3"/>
        <v>0</v>
      </c>
      <c r="Q10" s="131" t="s">
        <v>2304</v>
      </c>
    </row>
    <row r="11" spans="1:17" x14ac:dyDescent="0.25">
      <c r="A11" t="s">
        <v>2086</v>
      </c>
      <c r="B11" t="s">
        <v>2305</v>
      </c>
      <c r="C11" s="102" t="s">
        <v>2306</v>
      </c>
      <c r="D11">
        <v>1990</v>
      </c>
      <c r="E11" s="130">
        <v>0.8</v>
      </c>
      <c r="G11" s="134">
        <f>ROUND(IF(About!$B$2=$A11,INDEX('State GHG Summary'!$C$1:$AH$1,MATCH('State Targets'!D11,'State GHG Summary'!$C$3:$AH$3,0)),0),0)</f>
        <v>0</v>
      </c>
      <c r="H11" t="s">
        <v>2307</v>
      </c>
      <c r="I11" s="132">
        <v>2050</v>
      </c>
      <c r="J11" s="132">
        <f t="shared" si="0"/>
        <v>0</v>
      </c>
      <c r="K11" s="132">
        <f t="shared" si="1"/>
        <v>0</v>
      </c>
      <c r="L11" s="132" t="s">
        <v>2308</v>
      </c>
      <c r="O11" t="str">
        <f t="shared" si="2"/>
        <v/>
      </c>
      <c r="P11" t="str">
        <f t="shared" si="3"/>
        <v/>
      </c>
    </row>
    <row r="12" spans="1:17" x14ac:dyDescent="0.25">
      <c r="A12" t="s">
        <v>2087</v>
      </c>
      <c r="B12" t="s">
        <v>2309</v>
      </c>
      <c r="J12" s="132" t="str">
        <f t="shared" si="0"/>
        <v/>
      </c>
      <c r="K12" s="132" t="str">
        <f t="shared" si="1"/>
        <v/>
      </c>
      <c r="O12" t="str">
        <f t="shared" si="2"/>
        <v/>
      </c>
      <c r="P12" t="str">
        <f t="shared" si="3"/>
        <v/>
      </c>
    </row>
    <row r="13" spans="1:17" x14ac:dyDescent="0.25">
      <c r="A13" t="s">
        <v>2088</v>
      </c>
      <c r="B13" t="s">
        <v>2310</v>
      </c>
      <c r="J13" s="132" t="str">
        <f t="shared" si="0"/>
        <v/>
      </c>
      <c r="K13" s="132" t="str">
        <f t="shared" si="1"/>
        <v/>
      </c>
      <c r="O13" t="str">
        <f t="shared" si="2"/>
        <v/>
      </c>
      <c r="P13" t="str">
        <f t="shared" si="3"/>
        <v/>
      </c>
    </row>
    <row r="14" spans="1:17" x14ac:dyDescent="0.25">
      <c r="A14" t="s">
        <v>2089</v>
      </c>
      <c r="B14" t="s">
        <v>2311</v>
      </c>
      <c r="J14" s="132" t="str">
        <f t="shared" si="0"/>
        <v/>
      </c>
      <c r="K14" s="132" t="str">
        <f t="shared" si="1"/>
        <v/>
      </c>
      <c r="O14" t="str">
        <f t="shared" si="2"/>
        <v/>
      </c>
      <c r="P14" t="str">
        <f t="shared" si="3"/>
        <v/>
      </c>
    </row>
    <row r="15" spans="1:17" x14ac:dyDescent="0.25">
      <c r="A15" t="s">
        <v>2090</v>
      </c>
      <c r="B15" t="s">
        <v>2312</v>
      </c>
      <c r="J15" s="132" t="str">
        <f t="shared" si="0"/>
        <v/>
      </c>
      <c r="K15" s="132" t="str">
        <f t="shared" si="1"/>
        <v/>
      </c>
      <c r="O15" t="str">
        <f t="shared" si="2"/>
        <v/>
      </c>
      <c r="P15" t="str">
        <f t="shared" si="3"/>
        <v/>
      </c>
    </row>
    <row r="16" spans="1:17" x14ac:dyDescent="0.25">
      <c r="A16" t="s">
        <v>2091</v>
      </c>
      <c r="B16" t="s">
        <v>2313</v>
      </c>
      <c r="J16" s="132" t="str">
        <f t="shared" si="0"/>
        <v/>
      </c>
      <c r="K16" s="132" t="str">
        <f t="shared" si="1"/>
        <v/>
      </c>
      <c r="O16" t="str">
        <f t="shared" si="2"/>
        <v/>
      </c>
      <c r="P16" t="str">
        <f t="shared" si="3"/>
        <v/>
      </c>
    </row>
    <row r="17" spans="1:17" x14ac:dyDescent="0.25">
      <c r="A17" t="s">
        <v>2092</v>
      </c>
      <c r="B17" t="s">
        <v>2314</v>
      </c>
      <c r="J17" s="132" t="str">
        <f t="shared" si="0"/>
        <v/>
      </c>
      <c r="K17" s="132" t="str">
        <f t="shared" si="1"/>
        <v/>
      </c>
      <c r="O17" t="str">
        <f t="shared" si="2"/>
        <v/>
      </c>
      <c r="P17" t="str">
        <f t="shared" si="3"/>
        <v/>
      </c>
    </row>
    <row r="18" spans="1:17" x14ac:dyDescent="0.25">
      <c r="A18" t="s">
        <v>2093</v>
      </c>
      <c r="B18" t="s">
        <v>2315</v>
      </c>
      <c r="J18" s="132" t="str">
        <f t="shared" si="0"/>
        <v/>
      </c>
      <c r="K18" s="132" t="str">
        <f t="shared" si="1"/>
        <v/>
      </c>
      <c r="O18" t="str">
        <f t="shared" si="2"/>
        <v/>
      </c>
      <c r="P18" t="str">
        <f t="shared" si="3"/>
        <v/>
      </c>
    </row>
    <row r="19" spans="1:17" x14ac:dyDescent="0.25">
      <c r="A19" t="s">
        <v>2094</v>
      </c>
      <c r="B19" t="s">
        <v>2316</v>
      </c>
      <c r="C19" s="102" t="s">
        <v>2317</v>
      </c>
      <c r="D19">
        <v>1990</v>
      </c>
      <c r="E19" s="130">
        <v>0.2</v>
      </c>
      <c r="G19" s="134">
        <f>ROUND(IF(About!$B$2=$A19,INDEX('State GHG Summary'!$C$1:$AH$1,MATCH('State Targets'!D19,'State GHG Summary'!$C$3:$AH$3,0)),0),0)</f>
        <v>0</v>
      </c>
      <c r="H19" t="s">
        <v>2318</v>
      </c>
      <c r="I19" s="132">
        <v>2030</v>
      </c>
      <c r="J19" s="132">
        <f t="shared" si="0"/>
        <v>0</v>
      </c>
      <c r="K19" s="132">
        <f t="shared" si="1"/>
        <v>0</v>
      </c>
      <c r="L19" s="132" t="str">
        <f>C19</f>
        <v>The Kentucky Climate Action Plan Council, created by a Governor-issued report, recommended a target in 2011 to achieve a 20% reduction in GHG emissions below 1990 levels by 2030.</v>
      </c>
      <c r="O19" t="str">
        <f t="shared" si="2"/>
        <v/>
      </c>
      <c r="P19" t="str">
        <f t="shared" si="3"/>
        <v/>
      </c>
    </row>
    <row r="20" spans="1:17" x14ac:dyDescent="0.25">
      <c r="A20" t="s">
        <v>2095</v>
      </c>
      <c r="B20" t="s">
        <v>2319</v>
      </c>
      <c r="C20" s="102" t="s">
        <v>2320</v>
      </c>
      <c r="D20">
        <v>2005</v>
      </c>
      <c r="E20" s="130">
        <v>0.45</v>
      </c>
      <c r="F20" s="130">
        <v>1</v>
      </c>
      <c r="G20" s="134">
        <f>ROUND(IF(About!$B$2=$A20,INDEX('State GHG Summary'!$C$1:$AH$1,MATCH('State Targets'!D20,'State GHG Summary'!$C$3:$AH$3,0)),0),0)</f>
        <v>0</v>
      </c>
      <c r="H20" t="s">
        <v>2321</v>
      </c>
      <c r="I20" s="132">
        <v>2030</v>
      </c>
      <c r="J20" s="132">
        <f t="shared" si="0"/>
        <v>0</v>
      </c>
      <c r="K20" s="132">
        <f t="shared" si="1"/>
        <v>0</v>
      </c>
      <c r="L20" s="132" t="s">
        <v>2322</v>
      </c>
      <c r="M20" t="s">
        <v>2303</v>
      </c>
      <c r="N20" s="133">
        <v>2050</v>
      </c>
      <c r="O20">
        <f t="shared" si="2"/>
        <v>0</v>
      </c>
      <c r="P20">
        <f t="shared" si="3"/>
        <v>0</v>
      </c>
      <c r="Q20" t="s">
        <v>2323</v>
      </c>
    </row>
    <row r="21" spans="1:17" x14ac:dyDescent="0.25">
      <c r="A21" t="s">
        <v>2096</v>
      </c>
      <c r="B21" t="s">
        <v>2324</v>
      </c>
      <c r="C21" s="102" t="s">
        <v>2325</v>
      </c>
      <c r="D21">
        <v>1990</v>
      </c>
      <c r="E21" s="130">
        <v>0.75</v>
      </c>
      <c r="F21" s="130">
        <v>1</v>
      </c>
      <c r="G21" s="134">
        <f>ROUND(IF(About!$B$2=$A21,INDEX('State GHG Summary'!$C$1:$AH$1,MATCH('State Targets'!D21,'State GHG Summary'!$C$3:$AH$3,0)),0),0)</f>
        <v>0</v>
      </c>
      <c r="H21" t="s">
        <v>2326</v>
      </c>
      <c r="I21" s="132">
        <v>2040</v>
      </c>
      <c r="J21" s="132">
        <f t="shared" si="0"/>
        <v>0</v>
      </c>
      <c r="K21" s="132">
        <f t="shared" si="1"/>
        <v>0</v>
      </c>
      <c r="L21" s="132" t="s">
        <v>2327</v>
      </c>
      <c r="M21" t="s">
        <v>2303</v>
      </c>
      <c r="N21" s="133">
        <v>2050</v>
      </c>
      <c r="O21">
        <f t="shared" si="2"/>
        <v>0</v>
      </c>
      <c r="P21">
        <f t="shared" si="3"/>
        <v>0</v>
      </c>
      <c r="Q21" t="s">
        <v>2328</v>
      </c>
    </row>
    <row r="22" spans="1:17" x14ac:dyDescent="0.25">
      <c r="A22" t="s">
        <v>2097</v>
      </c>
      <c r="B22" t="s">
        <v>2329</v>
      </c>
      <c r="C22" s="102" t="s">
        <v>2330</v>
      </c>
      <c r="D22">
        <v>2006</v>
      </c>
      <c r="E22" s="130">
        <v>0.6</v>
      </c>
      <c r="F22" s="130">
        <v>1</v>
      </c>
      <c r="G22" s="134">
        <f>ROUND(IF(About!$B$2=$A22,INDEX('State GHG Summary'!$C$1:$AH$1,MATCH('State Targets'!D22,'State GHG Summary'!$C$3:$AH$3,0)),0),0)</f>
        <v>0</v>
      </c>
      <c r="H22" t="s">
        <v>2331</v>
      </c>
      <c r="I22" s="132">
        <v>2031</v>
      </c>
      <c r="J22" s="132">
        <f t="shared" si="0"/>
        <v>0</v>
      </c>
      <c r="K22" s="132">
        <f t="shared" si="1"/>
        <v>0</v>
      </c>
      <c r="L22" s="132" t="s">
        <v>2332</v>
      </c>
      <c r="M22" t="s">
        <v>2333</v>
      </c>
      <c r="N22" s="133">
        <v>2045</v>
      </c>
      <c r="O22">
        <f t="shared" si="2"/>
        <v>0</v>
      </c>
      <c r="P22">
        <f t="shared" si="3"/>
        <v>0</v>
      </c>
      <c r="Q22" s="131" t="s">
        <v>2334</v>
      </c>
    </row>
    <row r="23" spans="1:17" x14ac:dyDescent="0.25">
      <c r="A23" t="s">
        <v>2098</v>
      </c>
      <c r="B23" t="s">
        <v>2335</v>
      </c>
      <c r="C23" s="102" t="s">
        <v>2336</v>
      </c>
      <c r="D23">
        <v>1990</v>
      </c>
      <c r="E23" s="130">
        <v>0.45</v>
      </c>
      <c r="F23" s="130">
        <v>1</v>
      </c>
      <c r="G23" s="134">
        <f>ROUND(IF(About!$B$2=$A23,INDEX('State GHG Summary'!$C$1:$AH$1,MATCH('State Targets'!D23,'State GHG Summary'!$C$3:$AH$3,0)),0),0)</f>
        <v>0</v>
      </c>
      <c r="H23" t="s">
        <v>2337</v>
      </c>
      <c r="I23" s="132">
        <v>2030</v>
      </c>
      <c r="J23" s="132">
        <f t="shared" si="0"/>
        <v>0</v>
      </c>
      <c r="K23" s="132">
        <f t="shared" si="1"/>
        <v>0</v>
      </c>
      <c r="L23" s="132" t="s">
        <v>2338</v>
      </c>
      <c r="M23" t="s">
        <v>2303</v>
      </c>
      <c r="N23" s="133">
        <v>2050</v>
      </c>
      <c r="O23">
        <f t="shared" si="2"/>
        <v>0</v>
      </c>
      <c r="P23">
        <f t="shared" si="3"/>
        <v>0</v>
      </c>
      <c r="Q23" s="131" t="s">
        <v>2339</v>
      </c>
    </row>
    <row r="24" spans="1:17" x14ac:dyDescent="0.25">
      <c r="A24" t="s">
        <v>2099</v>
      </c>
      <c r="B24" t="s">
        <v>2340</v>
      </c>
      <c r="C24" s="102" t="s">
        <v>2341</v>
      </c>
      <c r="D24">
        <v>2005</v>
      </c>
      <c r="E24" s="130">
        <v>0.52</v>
      </c>
      <c r="F24" s="130">
        <v>1</v>
      </c>
      <c r="G24" s="134">
        <f>ROUND(IF(About!$B$2=$A24,INDEX('State GHG Summary'!$C$1:$AH$1,MATCH('State Targets'!D24,'State GHG Summary'!$C$3:$AH$3,0)),0),0)</f>
        <v>0</v>
      </c>
      <c r="H24" t="s">
        <v>2342</v>
      </c>
      <c r="I24" s="132">
        <v>2030</v>
      </c>
      <c r="J24" s="132">
        <f t="shared" si="0"/>
        <v>0</v>
      </c>
      <c r="K24" s="132">
        <f t="shared" si="1"/>
        <v>0</v>
      </c>
      <c r="L24" s="132" t="s">
        <v>2343</v>
      </c>
      <c r="M24" t="s">
        <v>2344</v>
      </c>
      <c r="N24" s="133">
        <v>2050</v>
      </c>
      <c r="O24">
        <f t="shared" si="2"/>
        <v>0</v>
      </c>
      <c r="P24">
        <f t="shared" si="3"/>
        <v>0</v>
      </c>
      <c r="Q24" s="131" t="s">
        <v>2345</v>
      </c>
    </row>
    <row r="25" spans="1:17" x14ac:dyDescent="0.25">
      <c r="A25" t="s">
        <v>2100</v>
      </c>
      <c r="B25" t="s">
        <v>2346</v>
      </c>
      <c r="C25" s="102" t="s">
        <v>2347</v>
      </c>
      <c r="D25">
        <v>2005</v>
      </c>
      <c r="E25" s="130">
        <v>0.3</v>
      </c>
      <c r="F25" s="130">
        <v>0.8</v>
      </c>
      <c r="G25" s="134">
        <f>ROUND(IF(About!$B$2=$A25,INDEX('State GHG Summary'!$C$1:$AH$1,MATCH('State Targets'!D25,'State GHG Summary'!$C$3:$AH$3,0)),0),0)</f>
        <v>0</v>
      </c>
      <c r="H25" t="s">
        <v>2348</v>
      </c>
      <c r="I25" s="132">
        <v>2025</v>
      </c>
      <c r="J25" s="132">
        <f t="shared" si="0"/>
        <v>0</v>
      </c>
      <c r="K25" s="132">
        <f t="shared" si="1"/>
        <v>0</v>
      </c>
      <c r="L25" s="132" t="s">
        <v>2349</v>
      </c>
      <c r="M25" t="s">
        <v>2350</v>
      </c>
      <c r="N25" s="133">
        <v>2050</v>
      </c>
      <c r="O25">
        <f t="shared" si="2"/>
        <v>0</v>
      </c>
      <c r="P25">
        <f t="shared" si="3"/>
        <v>0</v>
      </c>
      <c r="Q25" s="131" t="s">
        <v>2351</v>
      </c>
    </row>
    <row r="26" spans="1:17" x14ac:dyDescent="0.25">
      <c r="A26" t="s">
        <v>2101</v>
      </c>
      <c r="B26" t="s">
        <v>2352</v>
      </c>
      <c r="J26" s="132" t="str">
        <f t="shared" si="0"/>
        <v/>
      </c>
      <c r="K26" s="132" t="str">
        <f t="shared" si="1"/>
        <v/>
      </c>
      <c r="O26" t="str">
        <f t="shared" si="2"/>
        <v/>
      </c>
      <c r="P26" t="str">
        <f t="shared" si="3"/>
        <v/>
      </c>
    </row>
    <row r="27" spans="1:17" x14ac:dyDescent="0.25">
      <c r="A27" t="s">
        <v>2102</v>
      </c>
      <c r="B27" t="s">
        <v>2353</v>
      </c>
      <c r="J27" s="132" t="str">
        <f t="shared" si="0"/>
        <v/>
      </c>
      <c r="K27" s="132" t="str">
        <f t="shared" si="1"/>
        <v/>
      </c>
      <c r="O27" t="str">
        <f t="shared" si="2"/>
        <v/>
      </c>
      <c r="P27" t="str">
        <f t="shared" si="3"/>
        <v/>
      </c>
    </row>
    <row r="28" spans="1:17" x14ac:dyDescent="0.25">
      <c r="A28" t="s">
        <v>2103</v>
      </c>
      <c r="B28" t="s">
        <v>2354</v>
      </c>
      <c r="C28" s="102" t="s">
        <v>2355</v>
      </c>
      <c r="D28">
        <v>2005</v>
      </c>
      <c r="E28" s="130">
        <v>1</v>
      </c>
      <c r="G28" s="134">
        <f>ROUND(IF(About!$B$2=$A28,INDEX('State GHG Summary'!$C$1:$AH$1,MATCH('State Targets'!D28,'State GHG Summary'!$C$3:$AH$3,0)),0),0)</f>
        <v>0</v>
      </c>
      <c r="H28" t="s">
        <v>2344</v>
      </c>
      <c r="I28" s="132">
        <v>2050</v>
      </c>
      <c r="J28" s="132">
        <f t="shared" si="0"/>
        <v>0</v>
      </c>
      <c r="K28" s="132">
        <f t="shared" si="1"/>
        <v>0</v>
      </c>
      <c r="L28" s="132" t="s">
        <v>2355</v>
      </c>
      <c r="O28" t="str">
        <f t="shared" si="2"/>
        <v/>
      </c>
      <c r="P28" t="str">
        <f t="shared" si="3"/>
        <v/>
      </c>
    </row>
    <row r="29" spans="1:17" x14ac:dyDescent="0.25">
      <c r="A29" t="s">
        <v>2104</v>
      </c>
      <c r="B29" t="s">
        <v>2356</v>
      </c>
      <c r="C29" s="102" t="s">
        <v>2357</v>
      </c>
      <c r="D29">
        <v>2005</v>
      </c>
      <c r="E29" s="130">
        <v>0.5</v>
      </c>
      <c r="F29" s="130">
        <v>1</v>
      </c>
      <c r="G29" s="134">
        <f>ROUND(IF(About!$B$2=$A29,INDEX('State GHG Summary'!$C$1:$AH$1,MATCH('State Targets'!D29,'State GHG Summary'!$C$3:$AH$3,0)),0),0)</f>
        <v>0</v>
      </c>
      <c r="H29" t="s">
        <v>2290</v>
      </c>
      <c r="I29" s="132">
        <v>2030</v>
      </c>
      <c r="J29" s="132">
        <f t="shared" si="0"/>
        <v>0</v>
      </c>
      <c r="K29" s="132">
        <f t="shared" si="1"/>
        <v>0</v>
      </c>
      <c r="L29" s="132" t="s">
        <v>2358</v>
      </c>
      <c r="M29" s="132" t="s">
        <v>2303</v>
      </c>
      <c r="N29" s="133">
        <v>2050</v>
      </c>
      <c r="O29">
        <f t="shared" si="2"/>
        <v>0</v>
      </c>
      <c r="P29">
        <f t="shared" si="3"/>
        <v>0</v>
      </c>
      <c r="Q29" s="131" t="s">
        <v>2359</v>
      </c>
    </row>
    <row r="30" spans="1:17" x14ac:dyDescent="0.25">
      <c r="A30" t="s">
        <v>2105</v>
      </c>
      <c r="B30" t="s">
        <v>2360</v>
      </c>
      <c r="J30" s="132" t="str">
        <f t="shared" si="0"/>
        <v/>
      </c>
      <c r="K30" s="132" t="str">
        <f t="shared" si="1"/>
        <v/>
      </c>
      <c r="O30" t="str">
        <f t="shared" si="2"/>
        <v/>
      </c>
      <c r="P30" t="str">
        <f t="shared" si="3"/>
        <v/>
      </c>
    </row>
    <row r="31" spans="1:17" x14ac:dyDescent="0.25">
      <c r="A31" t="s">
        <v>475</v>
      </c>
      <c r="B31" t="s">
        <v>2361</v>
      </c>
      <c r="J31" s="132" t="str">
        <f t="shared" si="0"/>
        <v/>
      </c>
      <c r="K31" s="132" t="str">
        <f t="shared" si="1"/>
        <v/>
      </c>
      <c r="O31" t="str">
        <f t="shared" si="2"/>
        <v/>
      </c>
      <c r="P31" t="str">
        <f t="shared" si="3"/>
        <v/>
      </c>
    </row>
    <row r="32" spans="1:17" x14ac:dyDescent="0.25">
      <c r="A32" t="s">
        <v>2106</v>
      </c>
      <c r="B32" t="s">
        <v>2362</v>
      </c>
      <c r="C32" s="102" t="s">
        <v>2363</v>
      </c>
      <c r="D32">
        <v>1990</v>
      </c>
      <c r="E32" s="130">
        <v>0.2</v>
      </c>
      <c r="F32" s="130">
        <v>0.8</v>
      </c>
      <c r="G32" s="134">
        <f>ROUND(IF(About!$B$2=$A32,INDEX('State GHG Summary'!$C$1:$AH$1,MATCH('State Targets'!D32,'State GHG Summary'!$C$3:$AH$3,0)),0),0)</f>
        <v>0</v>
      </c>
      <c r="H32" t="s">
        <v>2364</v>
      </c>
      <c r="I32" s="132">
        <v>2025</v>
      </c>
      <c r="J32" s="132">
        <f t="shared" si="0"/>
        <v>0</v>
      </c>
      <c r="K32" s="132">
        <f t="shared" si="1"/>
        <v>0</v>
      </c>
      <c r="L32" s="132" t="s">
        <v>2365</v>
      </c>
      <c r="M32" t="s">
        <v>2307</v>
      </c>
      <c r="N32" s="133">
        <v>2050</v>
      </c>
      <c r="O32">
        <f t="shared" si="2"/>
        <v>0</v>
      </c>
      <c r="P32">
        <f t="shared" si="3"/>
        <v>0</v>
      </c>
      <c r="Q32" s="131" t="s">
        <v>2366</v>
      </c>
    </row>
    <row r="33" spans="1:17" x14ac:dyDescent="0.25">
      <c r="A33" t="s">
        <v>2107</v>
      </c>
      <c r="B33" t="s">
        <v>2367</v>
      </c>
      <c r="C33" s="102" t="s">
        <v>2368</v>
      </c>
      <c r="D33">
        <v>2006</v>
      </c>
      <c r="E33" s="130">
        <v>0.5</v>
      </c>
      <c r="F33" s="130">
        <v>0.8</v>
      </c>
      <c r="G33" s="134">
        <f>ROUND(IF(About!$B$2=$A33,INDEX('State GHG Summary'!$C$1:$AH$1,MATCH('State Targets'!D33,'State GHG Summary'!$C$3:$AH$3,0)),0),0)</f>
        <v>120</v>
      </c>
      <c r="H33" t="s">
        <v>2369</v>
      </c>
      <c r="I33" s="132">
        <v>2030</v>
      </c>
      <c r="J33" s="132">
        <f t="shared" si="0"/>
        <v>60</v>
      </c>
      <c r="K33" s="132">
        <f t="shared" si="1"/>
        <v>60</v>
      </c>
      <c r="L33" s="132" t="s">
        <v>2370</v>
      </c>
      <c r="M33" t="s">
        <v>2371</v>
      </c>
      <c r="N33" s="133">
        <v>2050</v>
      </c>
      <c r="O33">
        <f t="shared" si="2"/>
        <v>23.999999999999993</v>
      </c>
      <c r="P33">
        <f t="shared" si="3"/>
        <v>23.999999999999993</v>
      </c>
      <c r="Q33" s="131" t="s">
        <v>2372</v>
      </c>
    </row>
    <row r="34" spans="1:17" x14ac:dyDescent="0.25">
      <c r="A34" t="s">
        <v>2108</v>
      </c>
      <c r="B34" t="s">
        <v>2373</v>
      </c>
      <c r="C34" s="102" t="s">
        <v>2374</v>
      </c>
      <c r="D34">
        <v>2005</v>
      </c>
      <c r="E34" s="130">
        <v>0.45</v>
      </c>
      <c r="G34" s="134">
        <f>ROUND(IF(About!$B$2=$A34,INDEX('State GHG Summary'!$C$1:$AH$1,MATCH('State Targets'!D34,'State GHG Summary'!$C$3:$AH$3,0)),0),0)</f>
        <v>0</v>
      </c>
      <c r="H34" t="s">
        <v>2375</v>
      </c>
      <c r="I34" s="132">
        <v>2030</v>
      </c>
      <c r="J34" s="132">
        <f t="shared" si="0"/>
        <v>0</v>
      </c>
      <c r="K34" s="132">
        <f t="shared" si="1"/>
        <v>0</v>
      </c>
      <c r="L34" t="s">
        <v>2374</v>
      </c>
      <c r="O34" t="str">
        <f t="shared" si="2"/>
        <v/>
      </c>
      <c r="P34" t="str">
        <f t="shared" si="3"/>
        <v/>
      </c>
    </row>
    <row r="35" spans="1:17" x14ac:dyDescent="0.25">
      <c r="A35" t="s">
        <v>2109</v>
      </c>
      <c r="B35" t="s">
        <v>2376</v>
      </c>
      <c r="C35" s="102" t="s">
        <v>2377</v>
      </c>
      <c r="D35">
        <v>2005</v>
      </c>
      <c r="E35" s="130">
        <v>0.45</v>
      </c>
      <c r="F35" s="130">
        <v>1</v>
      </c>
      <c r="G35" s="134">
        <f>ROUND(IF(About!$B$2=$A35,INDEX('State GHG Summary'!$C$1:$AH$1,MATCH('State Targets'!D35,'State GHG Summary'!$C$3:$AH$3,0)),0),0)</f>
        <v>0</v>
      </c>
      <c r="H35" t="s">
        <v>2375</v>
      </c>
      <c r="I35" s="132">
        <v>2030</v>
      </c>
      <c r="J35" s="132">
        <f t="shared" si="0"/>
        <v>0</v>
      </c>
      <c r="K35" s="132">
        <f t="shared" si="1"/>
        <v>0</v>
      </c>
      <c r="L35" s="132" t="s">
        <v>2378</v>
      </c>
      <c r="M35" s="132" t="s">
        <v>2303</v>
      </c>
      <c r="N35" s="133">
        <v>2050</v>
      </c>
      <c r="O35">
        <f t="shared" si="2"/>
        <v>0</v>
      </c>
      <c r="P35">
        <f t="shared" si="3"/>
        <v>0</v>
      </c>
      <c r="Q35" s="131" t="s">
        <v>2379</v>
      </c>
    </row>
    <row r="36" spans="1:17" x14ac:dyDescent="0.25">
      <c r="A36" t="s">
        <v>2110</v>
      </c>
      <c r="B36" t="s">
        <v>2380</v>
      </c>
      <c r="C36" s="102" t="s">
        <v>2381</v>
      </c>
      <c r="D36">
        <v>1990</v>
      </c>
      <c r="E36" s="130">
        <v>0.4</v>
      </c>
      <c r="F36" s="130">
        <v>1</v>
      </c>
      <c r="G36" s="134">
        <f>ROUND(IF(About!$B$2=$A36,INDEX('State GHG Summary'!$C$1:$AH$1,MATCH('State Targets'!D36,'State GHG Summary'!$C$3:$AH$3,0)),0),0)</f>
        <v>0</v>
      </c>
      <c r="H36" t="s">
        <v>2284</v>
      </c>
      <c r="I36" s="132">
        <v>2030</v>
      </c>
      <c r="J36" s="132">
        <f t="shared" si="0"/>
        <v>0</v>
      </c>
      <c r="K36" s="132">
        <f t="shared" si="1"/>
        <v>0</v>
      </c>
      <c r="L36" s="132" t="s">
        <v>2382</v>
      </c>
      <c r="M36" s="132" t="s">
        <v>2303</v>
      </c>
      <c r="N36" s="133">
        <v>2050</v>
      </c>
      <c r="O36">
        <f t="shared" si="2"/>
        <v>0</v>
      </c>
      <c r="P36">
        <f t="shared" si="3"/>
        <v>0</v>
      </c>
      <c r="Q36" s="131" t="s">
        <v>2383</v>
      </c>
    </row>
    <row r="37" spans="1:17" x14ac:dyDescent="0.25">
      <c r="A37" t="s">
        <v>2111</v>
      </c>
      <c r="B37" t="s">
        <v>2384</v>
      </c>
      <c r="J37" s="132" t="str">
        <f t="shared" si="0"/>
        <v/>
      </c>
      <c r="K37" s="132" t="str">
        <f t="shared" si="1"/>
        <v/>
      </c>
      <c r="O37" t="str">
        <f t="shared" si="2"/>
        <v/>
      </c>
      <c r="P37" t="str">
        <f t="shared" si="3"/>
        <v/>
      </c>
    </row>
    <row r="38" spans="1:17" x14ac:dyDescent="0.25">
      <c r="A38" t="s">
        <v>2112</v>
      </c>
      <c r="B38" t="s">
        <v>2385</v>
      </c>
      <c r="J38" s="132" t="str">
        <f t="shared" si="0"/>
        <v/>
      </c>
      <c r="K38" s="132" t="str">
        <f t="shared" si="1"/>
        <v/>
      </c>
      <c r="O38" t="str">
        <f t="shared" si="2"/>
        <v/>
      </c>
      <c r="P38" t="str">
        <f t="shared" si="3"/>
        <v/>
      </c>
    </row>
    <row r="39" spans="1:17" x14ac:dyDescent="0.25">
      <c r="A39" t="s">
        <v>2113</v>
      </c>
      <c r="B39" t="s">
        <v>2386</v>
      </c>
      <c r="C39" s="102" t="s">
        <v>2387</v>
      </c>
      <c r="D39">
        <v>1990</v>
      </c>
      <c r="E39" s="130">
        <v>0.45</v>
      </c>
      <c r="F39" s="130">
        <v>0.8</v>
      </c>
      <c r="G39" s="134">
        <f>ROUND(IF(About!$B$2=$A39,INDEX('State GHG Summary'!$C$1:$AH$1,MATCH('State Targets'!D39,'State GHG Summary'!$C$3:$AH$3,0)),0),0)</f>
        <v>0</v>
      </c>
      <c r="H39" t="s">
        <v>2388</v>
      </c>
      <c r="I39" s="132">
        <v>2035</v>
      </c>
      <c r="J39" s="132">
        <f t="shared" si="0"/>
        <v>0</v>
      </c>
      <c r="K39" s="132">
        <f t="shared" si="1"/>
        <v>0</v>
      </c>
      <c r="L39" s="132" t="s">
        <v>2389</v>
      </c>
      <c r="M39" t="s">
        <v>2307</v>
      </c>
      <c r="N39" s="133">
        <v>2050</v>
      </c>
      <c r="O39">
        <f t="shared" si="2"/>
        <v>0</v>
      </c>
      <c r="P39">
        <f t="shared" si="3"/>
        <v>0</v>
      </c>
      <c r="Q39" s="131" t="s">
        <v>2390</v>
      </c>
    </row>
    <row r="40" spans="1:17" x14ac:dyDescent="0.25">
      <c r="A40" t="s">
        <v>2114</v>
      </c>
      <c r="B40" t="s">
        <v>2391</v>
      </c>
      <c r="C40" s="102" t="s">
        <v>2392</v>
      </c>
      <c r="D40">
        <v>2005</v>
      </c>
      <c r="E40" s="130">
        <v>0.26</v>
      </c>
      <c r="F40" s="130">
        <v>0.8</v>
      </c>
      <c r="G40" s="134">
        <f>ROUND(IF(About!$B$2=$A40,INDEX('State GHG Summary'!$C$1:$AH$1,MATCH('State Targets'!D40,'State GHG Summary'!$C$3:$AH$3,0)),0),0)</f>
        <v>0</v>
      </c>
      <c r="H40" t="s">
        <v>2393</v>
      </c>
      <c r="I40" s="132">
        <v>2025</v>
      </c>
      <c r="J40" s="132">
        <f t="shared" si="0"/>
        <v>0</v>
      </c>
      <c r="K40" s="132">
        <f t="shared" si="1"/>
        <v>0</v>
      </c>
      <c r="L40" s="132" t="s">
        <v>2394</v>
      </c>
      <c r="M40" t="s">
        <v>2350</v>
      </c>
      <c r="N40" s="133">
        <v>2050</v>
      </c>
      <c r="O40">
        <f t="shared" si="2"/>
        <v>0</v>
      </c>
      <c r="P40">
        <f t="shared" si="3"/>
        <v>0</v>
      </c>
      <c r="Q40" s="131" t="s">
        <v>2395</v>
      </c>
    </row>
    <row r="41" spans="1:17" x14ac:dyDescent="0.25">
      <c r="A41" t="s">
        <v>2115</v>
      </c>
      <c r="B41" t="s">
        <v>2396</v>
      </c>
      <c r="C41" s="102" t="s">
        <v>2397</v>
      </c>
      <c r="D41">
        <v>1990</v>
      </c>
      <c r="E41" s="130">
        <v>0.8</v>
      </c>
      <c r="F41" s="130">
        <v>1</v>
      </c>
      <c r="G41" s="134">
        <f>ROUND(IF(About!$B$2=$A41,INDEX('State GHG Summary'!$C$1:$AH$1,MATCH('State Targets'!D41,'State GHG Summary'!$C$3:$AH$3,0)),0),0)</f>
        <v>0</v>
      </c>
      <c r="H41" t="s">
        <v>2398</v>
      </c>
      <c r="I41" s="132">
        <v>2040</v>
      </c>
      <c r="J41" s="132">
        <f t="shared" si="0"/>
        <v>0</v>
      </c>
      <c r="K41" s="132">
        <f t="shared" si="1"/>
        <v>0</v>
      </c>
      <c r="L41" s="132" t="s">
        <v>2399</v>
      </c>
      <c r="M41" s="132" t="s">
        <v>2303</v>
      </c>
      <c r="N41" s="133">
        <v>2050</v>
      </c>
      <c r="O41">
        <f t="shared" si="2"/>
        <v>0</v>
      </c>
      <c r="P41">
        <f t="shared" si="3"/>
        <v>0</v>
      </c>
      <c r="Q41" s="131" t="s">
        <v>2400</v>
      </c>
    </row>
    <row r="42" spans="1:17" x14ac:dyDescent="0.25">
      <c r="A42" t="s">
        <v>2116</v>
      </c>
      <c r="B42" t="s">
        <v>2401</v>
      </c>
      <c r="J42" s="132" t="str">
        <f t="shared" si="0"/>
        <v/>
      </c>
      <c r="K42" s="132" t="str">
        <f t="shared" si="1"/>
        <v/>
      </c>
      <c r="O42" t="str">
        <f t="shared" si="2"/>
        <v/>
      </c>
      <c r="P42" t="str">
        <f t="shared" si="3"/>
        <v/>
      </c>
    </row>
    <row r="43" spans="1:17" x14ac:dyDescent="0.25">
      <c r="A43" t="s">
        <v>2117</v>
      </c>
      <c r="B43" t="s">
        <v>2402</v>
      </c>
      <c r="J43" s="132" t="str">
        <f t="shared" si="0"/>
        <v/>
      </c>
      <c r="K43" s="132" t="str">
        <f t="shared" si="1"/>
        <v/>
      </c>
      <c r="O43" t="str">
        <f t="shared" si="2"/>
        <v/>
      </c>
      <c r="P43" t="str">
        <f t="shared" si="3"/>
        <v/>
      </c>
    </row>
    <row r="44" spans="1:17" x14ac:dyDescent="0.25">
      <c r="A44" t="s">
        <v>2118</v>
      </c>
      <c r="B44" t="s">
        <v>2403</v>
      </c>
      <c r="J44" s="132" t="str">
        <f t="shared" si="0"/>
        <v/>
      </c>
      <c r="K44" s="132" t="str">
        <f t="shared" si="1"/>
        <v/>
      </c>
      <c r="O44" t="str">
        <f t="shared" si="2"/>
        <v/>
      </c>
      <c r="P44" t="str">
        <f t="shared" si="3"/>
        <v/>
      </c>
    </row>
    <row r="45" spans="1:17" x14ac:dyDescent="0.25">
      <c r="A45" t="s">
        <v>2119</v>
      </c>
      <c r="B45" t="s">
        <v>2404</v>
      </c>
      <c r="J45" s="132" t="str">
        <f t="shared" si="0"/>
        <v/>
      </c>
      <c r="K45" s="132" t="str">
        <f t="shared" si="1"/>
        <v/>
      </c>
      <c r="O45" t="str">
        <f t="shared" si="2"/>
        <v/>
      </c>
      <c r="P45" t="str">
        <f t="shared" si="3"/>
        <v/>
      </c>
    </row>
    <row r="46" spans="1:17" x14ac:dyDescent="0.25">
      <c r="A46" t="s">
        <v>2120</v>
      </c>
      <c r="B46" t="s">
        <v>2405</v>
      </c>
      <c r="J46" s="132" t="str">
        <f t="shared" si="0"/>
        <v/>
      </c>
      <c r="K46" s="132" t="str">
        <f t="shared" si="1"/>
        <v/>
      </c>
      <c r="O46" t="str">
        <f t="shared" si="2"/>
        <v/>
      </c>
      <c r="P46" t="str">
        <f t="shared" si="3"/>
        <v/>
      </c>
    </row>
    <row r="47" spans="1:17" x14ac:dyDescent="0.25">
      <c r="A47" t="s">
        <v>2121</v>
      </c>
      <c r="B47" t="s">
        <v>2406</v>
      </c>
      <c r="C47" s="102" t="s">
        <v>2407</v>
      </c>
      <c r="E47" s="130">
        <v>1</v>
      </c>
      <c r="H47" s="132" t="s">
        <v>2333</v>
      </c>
      <c r="I47" s="132">
        <v>2045</v>
      </c>
      <c r="J47" s="132">
        <f t="shared" si="0"/>
        <v>0</v>
      </c>
      <c r="K47" s="132">
        <f t="shared" si="1"/>
        <v>0</v>
      </c>
      <c r="L47" t="s">
        <v>2407</v>
      </c>
      <c r="O47" t="str">
        <f t="shared" si="2"/>
        <v/>
      </c>
      <c r="P47" t="str">
        <f t="shared" si="3"/>
        <v/>
      </c>
    </row>
    <row r="48" spans="1:17" x14ac:dyDescent="0.25">
      <c r="A48" t="s">
        <v>2122</v>
      </c>
      <c r="B48" t="s">
        <v>2408</v>
      </c>
      <c r="C48" s="102" t="s">
        <v>2409</v>
      </c>
      <c r="D48">
        <v>1990</v>
      </c>
      <c r="E48" s="130">
        <v>0.4</v>
      </c>
      <c r="F48" s="130">
        <v>0.8</v>
      </c>
      <c r="G48" s="134">
        <f>ROUND(IF(About!$B$2=$A48,INDEX('State GHG Summary'!$C$1:$AH$1,MATCH('State Targets'!D48,'State GHG Summary'!$C$3:$AH$3,0)),0),0)</f>
        <v>0</v>
      </c>
      <c r="H48" t="s">
        <v>2284</v>
      </c>
      <c r="I48" s="132">
        <v>2030</v>
      </c>
      <c r="J48" s="132">
        <f t="shared" si="0"/>
        <v>0</v>
      </c>
      <c r="K48" s="132">
        <f t="shared" si="1"/>
        <v>0</v>
      </c>
      <c r="L48" s="132" t="s">
        <v>2410</v>
      </c>
      <c r="M48" t="s">
        <v>2307</v>
      </c>
      <c r="N48" s="133">
        <v>2050</v>
      </c>
      <c r="O48">
        <f t="shared" si="2"/>
        <v>0</v>
      </c>
      <c r="P48">
        <f t="shared" si="3"/>
        <v>0</v>
      </c>
      <c r="Q48" s="138" t="s">
        <v>2411</v>
      </c>
    </row>
    <row r="49" spans="1:17" x14ac:dyDescent="0.25">
      <c r="A49" t="s">
        <v>2123</v>
      </c>
      <c r="B49" t="s">
        <v>2412</v>
      </c>
      <c r="C49" s="102" t="s">
        <v>2413</v>
      </c>
      <c r="D49">
        <v>1990</v>
      </c>
      <c r="E49" s="130">
        <v>0.45</v>
      </c>
      <c r="F49" s="130">
        <v>1</v>
      </c>
      <c r="G49" s="134">
        <f>ROUND(IF(About!$B$2=$A49,INDEX('State GHG Summary'!$C$1:$AH$1,MATCH('State Targets'!D49,'State GHG Summary'!$C$3:$AH$3,0)),0),0)</f>
        <v>0</v>
      </c>
      <c r="H49" t="s">
        <v>2337</v>
      </c>
      <c r="I49" s="132">
        <v>2030</v>
      </c>
      <c r="J49" s="132">
        <f t="shared" si="0"/>
        <v>0</v>
      </c>
      <c r="K49" s="132">
        <f t="shared" si="1"/>
        <v>0</v>
      </c>
      <c r="L49" t="s">
        <v>2414</v>
      </c>
      <c r="M49" s="132" t="s">
        <v>2344</v>
      </c>
      <c r="N49" s="133">
        <v>2050</v>
      </c>
      <c r="O49">
        <f t="shared" si="2"/>
        <v>0</v>
      </c>
      <c r="P49">
        <f t="shared" si="3"/>
        <v>0</v>
      </c>
      <c r="Q49" s="131" t="s">
        <v>2415</v>
      </c>
    </row>
    <row r="50" spans="1:17" x14ac:dyDescent="0.25">
      <c r="A50" t="s">
        <v>2124</v>
      </c>
      <c r="B50" t="s">
        <v>2416</v>
      </c>
      <c r="J50" s="132" t="str">
        <f t="shared" si="0"/>
        <v/>
      </c>
      <c r="K50" s="132" t="str">
        <f t="shared" si="1"/>
        <v/>
      </c>
      <c r="O50" t="str">
        <f t="shared" si="2"/>
        <v/>
      </c>
      <c r="P50" t="str">
        <f t="shared" si="3"/>
        <v/>
      </c>
    </row>
    <row r="51" spans="1:17" x14ac:dyDescent="0.25">
      <c r="A51" t="s">
        <v>2125</v>
      </c>
      <c r="B51" t="s">
        <v>2417</v>
      </c>
      <c r="J51" s="132" t="str">
        <f t="shared" si="0"/>
        <v/>
      </c>
      <c r="K51" s="132" t="str">
        <f t="shared" si="1"/>
        <v/>
      </c>
      <c r="O51" t="str">
        <f t="shared" si="2"/>
        <v/>
      </c>
      <c r="P51" t="str">
        <f t="shared" si="3"/>
        <v/>
      </c>
    </row>
    <row r="52" spans="1:17" x14ac:dyDescent="0.25">
      <c r="A52" t="s">
        <v>2126</v>
      </c>
      <c r="B52" t="s">
        <v>2418</v>
      </c>
      <c r="J52" s="132" t="str">
        <f t="shared" si="0"/>
        <v/>
      </c>
      <c r="K52" s="132" t="str">
        <f t="shared" si="1"/>
        <v/>
      </c>
      <c r="O52" t="str">
        <f t="shared" si="2"/>
        <v/>
      </c>
      <c r="P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40625" defaultRowHeight="15" x14ac:dyDescent="0.25"/>
  <cols>
    <col min="1" max="1" width="79.42578125" customWidth="1"/>
    <col min="2" max="2" width="12.42578125" customWidth="1"/>
    <col min="3" max="3" width="17.42578125" customWidth="1"/>
    <col min="4" max="4" width="22" customWidth="1"/>
    <col min="5" max="5" width="19.42578125" customWidth="1"/>
    <col min="6" max="6" width="14.42578125" customWidth="1"/>
    <col min="7" max="7" width="26.140625" customWidth="1"/>
    <col min="8" max="8" width="26.42578125" customWidth="1"/>
    <col min="9" max="9" width="17.85546875" customWidth="1"/>
    <col min="15" max="15" width="25.85546875" customWidth="1"/>
    <col min="16" max="16" width="12.42578125" customWidth="1"/>
    <col min="17" max="17" width="19.85546875" customWidth="1"/>
    <col min="18" max="19" width="12.42578125" customWidth="1"/>
    <col min="20" max="21" width="16.42578125" customWidth="1"/>
    <col min="22" max="22" width="10.85546875" customWidth="1"/>
  </cols>
  <sheetData>
    <row r="1" spans="1:5" x14ac:dyDescent="0.25">
      <c r="A1" s="266" t="s">
        <v>11</v>
      </c>
      <c r="B1" s="266"/>
      <c r="C1" s="266"/>
      <c r="D1" s="266"/>
      <c r="E1" s="266"/>
    </row>
    <row r="2" spans="1:5" x14ac:dyDescent="0.25">
      <c r="A2" s="267" t="s">
        <v>152</v>
      </c>
      <c r="B2" s="267"/>
      <c r="C2" s="267"/>
      <c r="D2" s="267"/>
      <c r="E2" s="267"/>
    </row>
    <row r="19" spans="1:5" x14ac:dyDescent="0.25">
      <c r="A19" t="s">
        <v>153</v>
      </c>
    </row>
    <row r="20" spans="1:5" x14ac:dyDescent="0.25">
      <c r="A20">
        <v>155400</v>
      </c>
      <c r="B20" t="s">
        <v>154</v>
      </c>
    </row>
    <row r="21" spans="1:5" x14ac:dyDescent="0.25">
      <c r="A21" s="267" t="s">
        <v>155</v>
      </c>
      <c r="B21" s="267"/>
      <c r="C21" s="267"/>
      <c r="D21" s="267"/>
      <c r="E21" s="267"/>
    </row>
    <row r="38" spans="1:5" x14ac:dyDescent="0.25">
      <c r="A38" t="s">
        <v>153</v>
      </c>
    </row>
    <row r="39" spans="1:5" x14ac:dyDescent="0.25">
      <c r="A39">
        <v>100800</v>
      </c>
      <c r="B39" t="s">
        <v>154</v>
      </c>
    </row>
    <row r="40" spans="1:5" x14ac:dyDescent="0.25">
      <c r="A40" s="267" t="s">
        <v>156</v>
      </c>
      <c r="B40" s="267"/>
      <c r="C40" s="267"/>
      <c r="D40" s="267"/>
      <c r="E40" s="267"/>
    </row>
    <row r="57" spans="1:5" ht="15.75" thickBot="1" x14ac:dyDescent="0.3">
      <c r="A57" t="s">
        <v>153</v>
      </c>
    </row>
    <row r="58" spans="1:5" ht="15.75" thickBot="1" x14ac:dyDescent="0.3">
      <c r="A58" s="2">
        <v>194000</v>
      </c>
      <c r="B58" t="s">
        <v>157</v>
      </c>
    </row>
    <row r="60" spans="1:5" x14ac:dyDescent="0.25">
      <c r="A60" s="266" t="s">
        <v>158</v>
      </c>
      <c r="B60" s="266"/>
      <c r="C60" s="266"/>
      <c r="D60" s="266"/>
      <c r="E60" s="266"/>
    </row>
    <row r="85" spans="1:37" s="3" customFormat="1" x14ac:dyDescent="0.25">
      <c r="A85" t="s">
        <v>357</v>
      </c>
      <c r="B85">
        <v>55.1</v>
      </c>
      <c r="C85" t="s">
        <v>358</v>
      </c>
      <c r="D85"/>
      <c r="E85"/>
      <c r="F85"/>
      <c r="G85"/>
      <c r="H85"/>
      <c r="I85"/>
      <c r="J85"/>
      <c r="K85"/>
      <c r="L85"/>
      <c r="M85"/>
      <c r="N85"/>
      <c r="O85"/>
      <c r="P85"/>
      <c r="Q85"/>
      <c r="R85"/>
      <c r="S85"/>
      <c r="T85"/>
      <c r="U85"/>
      <c r="V85"/>
      <c r="W85"/>
      <c r="X85"/>
      <c r="Y85"/>
      <c r="Z85"/>
      <c r="AA85"/>
      <c r="AB85"/>
      <c r="AC85"/>
      <c r="AD85"/>
      <c r="AE85"/>
      <c r="AF85"/>
      <c r="AG85"/>
      <c r="AH85"/>
      <c r="AI85"/>
      <c r="AJ85"/>
      <c r="AK85"/>
    </row>
    <row r="86" spans="1:37" s="3" customFormat="1" x14ac:dyDescent="0.25">
      <c r="A86" t="s">
        <v>359</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5.75" thickBot="1" x14ac:dyDescent="0.3"/>
    <row r="88" spans="1:37" ht="15.75" thickBot="1" x14ac:dyDescent="0.3">
      <c r="A88" s="4" t="s">
        <v>360</v>
      </c>
      <c r="B88" s="5">
        <f>(B86-B85)/B85</f>
        <v>1.0254083484573502</v>
      </c>
    </row>
    <row r="89" spans="1:37" x14ac:dyDescent="0.25">
      <c r="A89" s="266" t="s">
        <v>159</v>
      </c>
      <c r="B89" s="266"/>
      <c r="C89" s="266"/>
      <c r="D89" s="266"/>
      <c r="E89" s="266"/>
    </row>
    <row r="90" spans="1:37" x14ac:dyDescent="0.25">
      <c r="A90">
        <v>6.6290250000000004</v>
      </c>
      <c r="B90" t="s">
        <v>363</v>
      </c>
      <c r="E90" t="s">
        <v>368</v>
      </c>
    </row>
    <row r="91" spans="1:37" x14ac:dyDescent="0.25">
      <c r="A91">
        <f>1/A90</f>
        <v>0.15085174667466181</v>
      </c>
      <c r="B91" t="s">
        <v>364</v>
      </c>
      <c r="E91" t="s">
        <v>164</v>
      </c>
    </row>
    <row r="92" spans="1:37" x14ac:dyDescent="0.25">
      <c r="A92" s="6">
        <v>0.5</v>
      </c>
      <c r="B92" t="s">
        <v>365</v>
      </c>
      <c r="E92" t="s">
        <v>369</v>
      </c>
    </row>
    <row r="93" spans="1:37" x14ac:dyDescent="0.25">
      <c r="A93">
        <f>A92*A91</f>
        <v>7.5425873337330904E-2</v>
      </c>
      <c r="B93" t="s">
        <v>366</v>
      </c>
      <c r="E93" t="s">
        <v>164</v>
      </c>
    </row>
    <row r="94" spans="1:37" x14ac:dyDescent="0.25">
      <c r="A94">
        <f>1/A93</f>
        <v>13.258050000000001</v>
      </c>
      <c r="B94" t="s">
        <v>367</v>
      </c>
      <c r="E94" t="s">
        <v>164</v>
      </c>
      <c r="J94" s="6"/>
    </row>
    <row r="95" spans="1:37" ht="15.75" thickBot="1" x14ac:dyDescent="0.3">
      <c r="A95">
        <v>8.0274920000000005</v>
      </c>
      <c r="B95" t="s">
        <v>361</v>
      </c>
      <c r="E95" t="s">
        <v>370</v>
      </c>
      <c r="J95" s="6"/>
    </row>
    <row r="96" spans="1:37" ht="15.75" thickBot="1" x14ac:dyDescent="0.3">
      <c r="A96" s="7">
        <f>(A94-A95)/A95</f>
        <v>0.65158059329115492</v>
      </c>
      <c r="B96" t="s">
        <v>362</v>
      </c>
      <c r="C96" s="8"/>
      <c r="E96" t="s">
        <v>164</v>
      </c>
    </row>
    <row r="98" spans="1:5" x14ac:dyDescent="0.25">
      <c r="A98" s="266" t="s">
        <v>160</v>
      </c>
      <c r="B98" s="266"/>
      <c r="C98" s="266"/>
      <c r="D98" s="266"/>
      <c r="E98" s="266"/>
    </row>
    <row r="99" spans="1:5" x14ac:dyDescent="0.25">
      <c r="A99" s="8">
        <v>0.3</v>
      </c>
      <c r="B99" s="6" t="s">
        <v>372</v>
      </c>
    </row>
    <row r="100" spans="1:5" x14ac:dyDescent="0.25">
      <c r="A100">
        <v>63.5</v>
      </c>
      <c r="B100" t="s">
        <v>373</v>
      </c>
    </row>
    <row r="101" spans="1:5" x14ac:dyDescent="0.25">
      <c r="A101">
        <f>1/A100</f>
        <v>1.5748031496062992E-2</v>
      </c>
      <c r="B101" t="s">
        <v>371</v>
      </c>
    </row>
    <row r="102" spans="1:5" x14ac:dyDescent="0.25">
      <c r="A102" s="9">
        <f>A101*(1-A99)</f>
        <v>1.1023622047244094E-2</v>
      </c>
      <c r="B102" t="s">
        <v>374</v>
      </c>
    </row>
    <row r="103" spans="1:5" x14ac:dyDescent="0.25">
      <c r="A103" s="9">
        <f>1/A102</f>
        <v>90.714285714285722</v>
      </c>
      <c r="B103" t="s">
        <v>378</v>
      </c>
    </row>
    <row r="104" spans="1:5" x14ac:dyDescent="0.25">
      <c r="A104" s="8">
        <v>0.35</v>
      </c>
      <c r="B104" t="s">
        <v>375</v>
      </c>
    </row>
    <row r="105" spans="1:5" x14ac:dyDescent="0.25">
      <c r="A105">
        <f>A102*(1-A104)</f>
        <v>7.1653543307086615E-3</v>
      </c>
      <c r="B105" t="s">
        <v>376</v>
      </c>
    </row>
    <row r="106" spans="1:5" ht="15.75" thickBot="1" x14ac:dyDescent="0.3">
      <c r="A106">
        <f>1/A105</f>
        <v>139.56043956043956</v>
      </c>
      <c r="B106" t="s">
        <v>377</v>
      </c>
    </row>
    <row r="107" spans="1:5" ht="15.75" thickBot="1" x14ac:dyDescent="0.3">
      <c r="A107" s="7">
        <f>(A106-A103)/A103</f>
        <v>0.53846153846153832</v>
      </c>
      <c r="B107" t="s">
        <v>379</v>
      </c>
    </row>
    <row r="108" spans="1:5" x14ac:dyDescent="0.25">
      <c r="A108" s="10"/>
    </row>
    <row r="109" spans="1:5" x14ac:dyDescent="0.25">
      <c r="A109" s="266" t="s">
        <v>162</v>
      </c>
      <c r="B109" s="266"/>
      <c r="C109" s="266"/>
      <c r="D109" s="266"/>
      <c r="E109" s="266"/>
    </row>
    <row r="110" spans="1:5" ht="15.75" thickBot="1" x14ac:dyDescent="0.3"/>
    <row r="111" spans="1:5" ht="15.75" thickBot="1" x14ac:dyDescent="0.3">
      <c r="A111" s="7">
        <f>A122</f>
        <v>0.20481927710843381</v>
      </c>
      <c r="B111" t="s">
        <v>381</v>
      </c>
    </row>
    <row r="113" spans="1:12" x14ac:dyDescent="0.25">
      <c r="A113" s="266" t="s">
        <v>161</v>
      </c>
      <c r="B113" s="266"/>
      <c r="C113" s="266"/>
      <c r="D113" s="266"/>
      <c r="E113" s="266"/>
    </row>
    <row r="114" spans="1:12" x14ac:dyDescent="0.25">
      <c r="A114" s="8">
        <v>0.2</v>
      </c>
      <c r="B114" s="6" t="s">
        <v>372</v>
      </c>
    </row>
    <row r="115" spans="1:12" x14ac:dyDescent="0.25">
      <c r="A115">
        <v>1.95</v>
      </c>
      <c r="B115" t="s">
        <v>380</v>
      </c>
    </row>
    <row r="116" spans="1:12" x14ac:dyDescent="0.25">
      <c r="A116">
        <f>1/A115</f>
        <v>0.51282051282051289</v>
      </c>
      <c r="B116" t="s">
        <v>371</v>
      </c>
    </row>
    <row r="117" spans="1:12" x14ac:dyDescent="0.25">
      <c r="A117" s="9">
        <f>A116*(1-A114)</f>
        <v>0.41025641025641035</v>
      </c>
      <c r="B117" t="s">
        <v>374</v>
      </c>
    </row>
    <row r="118" spans="1:12" x14ac:dyDescent="0.25">
      <c r="A118" s="9">
        <f>1/A117</f>
        <v>2.4374999999999996</v>
      </c>
      <c r="B118" t="s">
        <v>378</v>
      </c>
    </row>
    <row r="119" spans="1:12" x14ac:dyDescent="0.25">
      <c r="A119" s="8">
        <v>0.17</v>
      </c>
      <c r="B119" t="s">
        <v>375</v>
      </c>
    </row>
    <row r="120" spans="1:12" x14ac:dyDescent="0.25">
      <c r="A120">
        <f>A117*(1-A119)</f>
        <v>0.34051282051282056</v>
      </c>
      <c r="B120" t="s">
        <v>376</v>
      </c>
    </row>
    <row r="121" spans="1:12" ht="15.75" thickBot="1" x14ac:dyDescent="0.3">
      <c r="A121">
        <f>1/A120</f>
        <v>2.9367469879518069</v>
      </c>
      <c r="B121" t="s">
        <v>377</v>
      </c>
    </row>
    <row r="122" spans="1:12" ht="15.75" thickBot="1" x14ac:dyDescent="0.3">
      <c r="A122" s="7">
        <f>(A121-A118)/A118</f>
        <v>0.20481927710843381</v>
      </c>
      <c r="B122" t="s">
        <v>379</v>
      </c>
    </row>
    <row r="124" spans="1:12" x14ac:dyDescent="0.25">
      <c r="A124" s="266" t="s">
        <v>382</v>
      </c>
      <c r="B124" s="266"/>
      <c r="C124" s="266"/>
      <c r="D124" s="266"/>
      <c r="E124" s="266"/>
      <c r="J124" s="11"/>
    </row>
    <row r="125" spans="1:12" x14ac:dyDescent="0.25">
      <c r="A125" s="12">
        <v>4.4824543659231753E-4</v>
      </c>
      <c r="B125" t="s">
        <v>384</v>
      </c>
      <c r="K125" s="6"/>
      <c r="L125" s="6"/>
    </row>
    <row r="126" spans="1:12" x14ac:dyDescent="0.25">
      <c r="A126">
        <v>1.27</v>
      </c>
      <c r="B126" t="s">
        <v>388</v>
      </c>
      <c r="F126" s="13"/>
      <c r="J126" s="1"/>
      <c r="K126" s="12"/>
      <c r="L126" s="12"/>
    </row>
    <row r="127" spans="1:12" x14ac:dyDescent="0.25">
      <c r="A127">
        <f>(1/CONVERT(A125/A126,"mi","km")*0.00105505585)</f>
        <v>1.857438352962903</v>
      </c>
      <c r="B127" t="s">
        <v>385</v>
      </c>
      <c r="K127" s="12"/>
      <c r="L127" s="12"/>
    </row>
    <row r="128" spans="1:12" x14ac:dyDescent="0.25">
      <c r="A128">
        <f>1/A127</f>
        <v>0.53837587578874124</v>
      </c>
      <c r="B128" t="s">
        <v>386</v>
      </c>
      <c r="F128" s="13"/>
      <c r="K128" s="8"/>
      <c r="L128" s="6"/>
    </row>
    <row r="129" spans="1:12" x14ac:dyDescent="0.25">
      <c r="A129">
        <v>1.07</v>
      </c>
      <c r="B129" t="s">
        <v>383</v>
      </c>
      <c r="F129" s="13"/>
      <c r="K129" s="8"/>
      <c r="L129" s="6"/>
    </row>
    <row r="130" spans="1:12" ht="15.75" thickBot="1" x14ac:dyDescent="0.3">
      <c r="A130">
        <f>1/A129</f>
        <v>0.93457943925233644</v>
      </c>
      <c r="B130" t="s">
        <v>387</v>
      </c>
      <c r="F130" s="13"/>
      <c r="K130" s="6"/>
      <c r="L130" s="6"/>
    </row>
    <row r="131" spans="1:12" ht="15.75" thickBot="1" x14ac:dyDescent="0.3">
      <c r="A131" s="7">
        <f>(A130-A128)/A128</f>
        <v>0.73592369435785332</v>
      </c>
      <c r="B131" t="s">
        <v>379</v>
      </c>
      <c r="F131" s="13"/>
    </row>
    <row r="133" spans="1:12" x14ac:dyDescent="0.25">
      <c r="A133" s="11"/>
      <c r="B133" s="6"/>
      <c r="C133" s="6"/>
    </row>
    <row r="134" spans="1:12" x14ac:dyDescent="0.25">
      <c r="A134" s="266" t="s">
        <v>100</v>
      </c>
      <c r="B134" s="266"/>
      <c r="C134" s="266"/>
      <c r="D134" s="266"/>
      <c r="E134" s="266"/>
    </row>
    <row r="135" spans="1:12" x14ac:dyDescent="0.25">
      <c r="A135" s="14" t="s">
        <v>399</v>
      </c>
      <c r="B135" s="15"/>
      <c r="C135" s="15"/>
      <c r="D135" s="15"/>
      <c r="E135" s="15"/>
      <c r="F135" s="15"/>
      <c r="G135" s="15"/>
    </row>
    <row r="136" spans="1:12" ht="15.75" x14ac:dyDescent="0.3">
      <c r="A136" s="16"/>
      <c r="B136" s="269" t="s">
        <v>400</v>
      </c>
      <c r="C136" s="270"/>
      <c r="D136" s="270"/>
      <c r="E136" s="271"/>
      <c r="F136" s="15"/>
      <c r="G136" s="15"/>
    </row>
    <row r="137" spans="1:12" ht="15.75" x14ac:dyDescent="0.3">
      <c r="A137" s="17"/>
      <c r="B137" s="269" t="s">
        <v>401</v>
      </c>
      <c r="C137" s="271"/>
      <c r="D137" s="269" t="s">
        <v>402</v>
      </c>
      <c r="E137" s="271"/>
      <c r="F137" s="15"/>
      <c r="G137" s="15"/>
    </row>
    <row r="138" spans="1:12" ht="15.75" x14ac:dyDescent="0.3">
      <c r="A138" s="18" t="s">
        <v>403</v>
      </c>
      <c r="B138" s="19" t="s">
        <v>404</v>
      </c>
      <c r="C138" s="19" t="s">
        <v>405</v>
      </c>
      <c r="D138" s="19" t="s">
        <v>404</v>
      </c>
      <c r="E138" s="19" t="s">
        <v>405</v>
      </c>
      <c r="F138" s="15"/>
      <c r="G138" s="20" t="s">
        <v>406</v>
      </c>
    </row>
    <row r="139" spans="1:12" x14ac:dyDescent="0.25">
      <c r="A139" s="21" t="s">
        <v>407</v>
      </c>
      <c r="B139" s="22">
        <v>95</v>
      </c>
      <c r="C139" s="23">
        <v>95</v>
      </c>
      <c r="D139" s="22">
        <v>50</v>
      </c>
      <c r="E139" s="23">
        <v>50</v>
      </c>
      <c r="F139" s="20" t="s">
        <v>124</v>
      </c>
      <c r="G139" s="15">
        <f>(C139-E139)/C139</f>
        <v>0.47368421052631576</v>
      </c>
    </row>
    <row r="140" spans="1:12" x14ac:dyDescent="0.25">
      <c r="A140" s="24" t="s">
        <v>408</v>
      </c>
      <c r="B140" s="25">
        <v>100</v>
      </c>
      <c r="C140" s="26">
        <v>100</v>
      </c>
      <c r="D140" s="25">
        <v>70</v>
      </c>
      <c r="E140" s="26">
        <v>70</v>
      </c>
      <c r="F140" s="20" t="s">
        <v>124</v>
      </c>
      <c r="G140" s="15">
        <f t="shared" ref="G140:G156" si="0">(C140-E140)/C140</f>
        <v>0.3</v>
      </c>
    </row>
    <row r="141" spans="1:12" x14ac:dyDescent="0.25">
      <c r="A141" s="24" t="s">
        <v>409</v>
      </c>
      <c r="B141" s="25">
        <v>95</v>
      </c>
      <c r="C141" s="26">
        <v>95</v>
      </c>
      <c r="D141" s="25">
        <v>50</v>
      </c>
      <c r="E141" s="26">
        <v>50</v>
      </c>
      <c r="F141" s="20" t="s">
        <v>124</v>
      </c>
      <c r="G141" s="15">
        <f t="shared" si="0"/>
        <v>0.47368421052631576</v>
      </c>
    </row>
    <row r="142" spans="1:12" x14ac:dyDescent="0.25">
      <c r="A142" s="24" t="s">
        <v>410</v>
      </c>
      <c r="B142" s="25">
        <v>105</v>
      </c>
      <c r="C142" s="26">
        <v>105</v>
      </c>
      <c r="D142" s="25">
        <v>110</v>
      </c>
      <c r="E142" s="26">
        <v>110</v>
      </c>
      <c r="F142" s="27" t="s">
        <v>426</v>
      </c>
      <c r="G142" s="15">
        <f t="shared" si="0"/>
        <v>-4.7619047619047616E-2</v>
      </c>
    </row>
    <row r="143" spans="1:12" x14ac:dyDescent="0.25">
      <c r="A143" s="24" t="s">
        <v>411</v>
      </c>
      <c r="B143" s="25">
        <v>80</v>
      </c>
      <c r="C143" s="26">
        <v>80</v>
      </c>
      <c r="D143" s="25">
        <v>35</v>
      </c>
      <c r="E143" s="26">
        <v>35</v>
      </c>
      <c r="F143" s="20" t="s">
        <v>124</v>
      </c>
      <c r="G143" s="15">
        <f t="shared" si="0"/>
        <v>0.5625</v>
      </c>
    </row>
    <row r="144" spans="1:12" x14ac:dyDescent="0.25">
      <c r="A144" s="24" t="s">
        <v>412</v>
      </c>
      <c r="B144" s="25">
        <v>70</v>
      </c>
      <c r="C144" s="26">
        <v>70</v>
      </c>
      <c r="D144" s="25">
        <v>50</v>
      </c>
      <c r="E144" s="26">
        <v>50</v>
      </c>
      <c r="F144" s="20" t="s">
        <v>124</v>
      </c>
      <c r="G144" s="15">
        <f t="shared" si="0"/>
        <v>0.2857142857142857</v>
      </c>
    </row>
    <row r="145" spans="1:9" x14ac:dyDescent="0.25">
      <c r="A145" s="24" t="s">
        <v>413</v>
      </c>
      <c r="B145" s="25">
        <v>90</v>
      </c>
      <c r="C145" s="26">
        <v>90</v>
      </c>
      <c r="D145" s="25">
        <v>80</v>
      </c>
      <c r="E145" s="26">
        <v>80</v>
      </c>
      <c r="F145" s="20" t="s">
        <v>414</v>
      </c>
      <c r="G145" s="15">
        <f t="shared" si="0"/>
        <v>0.1111111111111111</v>
      </c>
    </row>
    <row r="146" spans="1:9" x14ac:dyDescent="0.25">
      <c r="A146" s="24" t="s">
        <v>415</v>
      </c>
      <c r="B146" s="25">
        <v>100</v>
      </c>
      <c r="C146" s="26">
        <v>100</v>
      </c>
      <c r="D146" s="25">
        <v>90</v>
      </c>
      <c r="E146" s="26">
        <v>90</v>
      </c>
      <c r="F146" s="20" t="s">
        <v>124</v>
      </c>
      <c r="G146" s="15">
        <f t="shared" si="0"/>
        <v>0.1</v>
      </c>
    </row>
    <row r="147" spans="1:9" x14ac:dyDescent="0.25">
      <c r="A147" s="24" t="s">
        <v>416</v>
      </c>
      <c r="B147" s="25">
        <v>80</v>
      </c>
      <c r="C147" s="26">
        <v>80</v>
      </c>
      <c r="D147" s="25">
        <v>40</v>
      </c>
      <c r="E147" s="26">
        <v>40</v>
      </c>
      <c r="F147" s="20" t="s">
        <v>124</v>
      </c>
      <c r="G147" s="15">
        <f t="shared" si="0"/>
        <v>0.5</v>
      </c>
    </row>
    <row r="148" spans="1:9" x14ac:dyDescent="0.25">
      <c r="A148" s="24" t="s">
        <v>417</v>
      </c>
      <c r="B148" s="25">
        <v>80</v>
      </c>
      <c r="C148" s="26">
        <v>80</v>
      </c>
      <c r="D148" s="25">
        <v>50</v>
      </c>
      <c r="E148" s="26">
        <v>50</v>
      </c>
      <c r="F148" s="20" t="s">
        <v>124</v>
      </c>
      <c r="G148" s="15">
        <f t="shared" si="0"/>
        <v>0.375</v>
      </c>
    </row>
    <row r="149" spans="1:9" x14ac:dyDescent="0.25">
      <c r="A149" s="24" t="s">
        <v>418</v>
      </c>
      <c r="B149" s="25">
        <v>90</v>
      </c>
      <c r="C149" s="26">
        <v>90</v>
      </c>
      <c r="D149" s="25">
        <v>80</v>
      </c>
      <c r="E149" s="26">
        <v>80</v>
      </c>
      <c r="F149" s="20" t="s">
        <v>414</v>
      </c>
      <c r="G149" s="15">
        <f t="shared" si="0"/>
        <v>0.1111111111111111</v>
      </c>
    </row>
    <row r="150" spans="1:9" x14ac:dyDescent="0.25">
      <c r="A150" s="24" t="s">
        <v>419</v>
      </c>
      <c r="B150" s="25">
        <v>95</v>
      </c>
      <c r="C150" s="26">
        <v>95</v>
      </c>
      <c r="D150" s="25">
        <v>90</v>
      </c>
      <c r="E150" s="26">
        <v>90</v>
      </c>
      <c r="F150" s="27" t="s">
        <v>426</v>
      </c>
      <c r="G150" s="15">
        <f t="shared" si="0"/>
        <v>5.2631578947368418E-2</v>
      </c>
    </row>
    <row r="151" spans="1:9" x14ac:dyDescent="0.25">
      <c r="A151" s="24" t="s">
        <v>420</v>
      </c>
      <c r="B151" s="25">
        <v>95</v>
      </c>
      <c r="C151" s="26">
        <v>95</v>
      </c>
      <c r="D151" s="25">
        <v>90</v>
      </c>
      <c r="E151" s="26">
        <v>90</v>
      </c>
      <c r="F151" s="27" t="s">
        <v>426</v>
      </c>
      <c r="G151" s="15">
        <f t="shared" si="0"/>
        <v>5.2631578947368418E-2</v>
      </c>
    </row>
    <row r="152" spans="1:9" x14ac:dyDescent="0.25">
      <c r="A152" s="24" t="s">
        <v>421</v>
      </c>
      <c r="B152" s="25">
        <v>80</v>
      </c>
      <c r="C152" s="26">
        <v>50</v>
      </c>
      <c r="D152" s="25">
        <v>30</v>
      </c>
      <c r="E152" s="26">
        <v>30</v>
      </c>
      <c r="F152" s="20" t="s">
        <v>123</v>
      </c>
      <c r="G152" s="15">
        <f>(C152-E152)/C152</f>
        <v>0.4</v>
      </c>
    </row>
    <row r="153" spans="1:9" x14ac:dyDescent="0.25">
      <c r="A153" s="24" t="s">
        <v>422</v>
      </c>
      <c r="B153" s="25">
        <v>90</v>
      </c>
      <c r="C153" s="26">
        <v>90</v>
      </c>
      <c r="D153" s="25">
        <v>70</v>
      </c>
      <c r="E153" s="26">
        <v>70</v>
      </c>
      <c r="F153" s="20" t="s">
        <v>120</v>
      </c>
      <c r="G153" s="15">
        <f t="shared" si="0"/>
        <v>0.22222222222222221</v>
      </c>
    </row>
    <row r="154" spans="1:9" x14ac:dyDescent="0.25">
      <c r="A154" s="24" t="s">
        <v>423</v>
      </c>
      <c r="B154" s="25">
        <v>95</v>
      </c>
      <c r="C154" s="26">
        <v>90</v>
      </c>
      <c r="D154" s="25">
        <v>80</v>
      </c>
      <c r="E154" s="26">
        <v>80</v>
      </c>
      <c r="F154" s="27" t="s">
        <v>426</v>
      </c>
      <c r="G154" s="15">
        <f t="shared" si="0"/>
        <v>0.1111111111111111</v>
      </c>
      <c r="I154" s="28"/>
    </row>
    <row r="155" spans="1:9" x14ac:dyDescent="0.25">
      <c r="A155" s="24" t="s">
        <v>424</v>
      </c>
      <c r="B155" s="25">
        <v>80</v>
      </c>
      <c r="C155" s="26">
        <v>65</v>
      </c>
      <c r="D155" s="25">
        <v>60</v>
      </c>
      <c r="E155" s="26">
        <v>30</v>
      </c>
      <c r="F155" s="20" t="s">
        <v>121</v>
      </c>
      <c r="G155" s="15">
        <f t="shared" si="0"/>
        <v>0.53846153846153844</v>
      </c>
    </row>
    <row r="156" spans="1:9" x14ac:dyDescent="0.25">
      <c r="A156" s="29" t="s">
        <v>425</v>
      </c>
      <c r="B156" s="30">
        <v>90</v>
      </c>
      <c r="C156" s="31">
        <v>90</v>
      </c>
      <c r="D156" s="30">
        <v>70</v>
      </c>
      <c r="E156" s="31">
        <v>70</v>
      </c>
      <c r="F156" s="20" t="s">
        <v>121</v>
      </c>
      <c r="G156" s="15">
        <f t="shared" si="0"/>
        <v>0.22222222222222221</v>
      </c>
    </row>
    <row r="157" spans="1:9" x14ac:dyDescent="0.25">
      <c r="A157" s="15"/>
      <c r="B157" s="15"/>
      <c r="C157" s="15"/>
      <c r="D157" s="15"/>
      <c r="E157" s="15"/>
      <c r="F157" s="15"/>
      <c r="G157" s="15"/>
    </row>
    <row r="158" spans="1:9" x14ac:dyDescent="0.25">
      <c r="A158" s="15"/>
      <c r="B158" s="15"/>
      <c r="C158" s="15"/>
      <c r="D158" s="15"/>
      <c r="E158" s="15"/>
      <c r="F158" s="15"/>
      <c r="G158" s="15"/>
    </row>
    <row r="159" spans="1:9" x14ac:dyDescent="0.25">
      <c r="A159" s="15" t="s">
        <v>124</v>
      </c>
      <c r="B159" s="15">
        <f>AVERAGEIF(F139:F156,A159,G139:G156)</f>
        <v>0.38382283834586467</v>
      </c>
      <c r="C159" s="15"/>
      <c r="D159" s="15"/>
      <c r="E159" s="15"/>
      <c r="F159" s="15"/>
      <c r="G159" s="15"/>
    </row>
    <row r="160" spans="1:9" x14ac:dyDescent="0.25">
      <c r="A160" s="15" t="s">
        <v>414</v>
      </c>
      <c r="B160" s="15">
        <f>AVERAGEIF(F139:F156,A160,G139:G156)</f>
        <v>0.1111111111111111</v>
      </c>
      <c r="C160" s="15"/>
      <c r="D160" s="15"/>
      <c r="E160" s="15"/>
      <c r="F160" s="15"/>
      <c r="G160" s="15"/>
    </row>
    <row r="161" spans="1:7" x14ac:dyDescent="0.25">
      <c r="A161" s="15" t="s">
        <v>123</v>
      </c>
      <c r="B161" s="15">
        <f>AVERAGEIF(F139:F156,A161,G139:G156)</f>
        <v>0.4</v>
      </c>
      <c r="C161" s="15"/>
      <c r="D161" s="15"/>
      <c r="E161" s="15"/>
      <c r="F161" s="15"/>
      <c r="G161" s="15"/>
    </row>
    <row r="162" spans="1:7" x14ac:dyDescent="0.25">
      <c r="A162" s="15" t="s">
        <v>120</v>
      </c>
      <c r="B162" s="15">
        <f>AVERAGEIF(F139:F156,A162,G139:G156)</f>
        <v>0.22222222222222221</v>
      </c>
      <c r="C162" s="15"/>
      <c r="D162" s="15"/>
      <c r="E162" s="15"/>
      <c r="F162" s="15"/>
      <c r="G162" s="15"/>
    </row>
    <row r="163" spans="1:7" x14ac:dyDescent="0.25">
      <c r="A163" s="15" t="s">
        <v>121</v>
      </c>
      <c r="B163" s="15">
        <f>AVERAGEIF(F139:F156,A163,G139:G156)</f>
        <v>0.38034188034188032</v>
      </c>
      <c r="C163" s="15"/>
      <c r="D163" s="15"/>
      <c r="E163" s="15"/>
      <c r="F163" s="15"/>
      <c r="G163" s="15"/>
    </row>
    <row r="165" spans="1:7" x14ac:dyDescent="0.25">
      <c r="A165" s="266" t="s">
        <v>165</v>
      </c>
      <c r="B165" s="266"/>
      <c r="C165" s="266"/>
      <c r="D165" s="266"/>
      <c r="E165" s="266"/>
    </row>
    <row r="166" spans="1:7" ht="15.75" thickBot="1" x14ac:dyDescent="0.3">
      <c r="A166" t="s">
        <v>166</v>
      </c>
      <c r="B166" s="8">
        <v>0.4</v>
      </c>
    </row>
    <row r="167" spans="1:7" ht="15.75" thickBot="1" x14ac:dyDescent="0.3">
      <c r="A167" t="s">
        <v>167</v>
      </c>
      <c r="B167" s="32">
        <f>(1+B166)^(1/(2020-2010))-1</f>
        <v>3.4219694129380196E-2</v>
      </c>
    </row>
    <row r="168" spans="1:7" x14ac:dyDescent="0.25">
      <c r="B168" s="33"/>
    </row>
    <row r="169" spans="1:7" x14ac:dyDescent="0.25">
      <c r="A169" s="266" t="s">
        <v>389</v>
      </c>
      <c r="B169" s="266"/>
    </row>
    <row r="170" spans="1:7" x14ac:dyDescent="0.25">
      <c r="A170" t="s">
        <v>390</v>
      </c>
      <c r="B170" s="34">
        <v>972.7</v>
      </c>
    </row>
    <row r="171" spans="1:7" ht="15.75" thickBot="1" x14ac:dyDescent="0.3">
      <c r="A171" t="s">
        <v>391</v>
      </c>
      <c r="B171" s="35">
        <f>400.9+53.5+276.5+255.7+63.5+462.5+B170+975.4+227.6+436.5</f>
        <v>4124.8</v>
      </c>
    </row>
    <row r="172" spans="1:7" ht="15.75" thickBot="1" x14ac:dyDescent="0.3">
      <c r="A172" t="s">
        <v>392</v>
      </c>
      <c r="B172" s="32">
        <f>B170/B171</f>
        <v>0.23581749418153608</v>
      </c>
    </row>
    <row r="173" spans="1:7" x14ac:dyDescent="0.25">
      <c r="B173" s="33"/>
    </row>
    <row r="174" spans="1:7" x14ac:dyDescent="0.25">
      <c r="A174" s="266" t="s">
        <v>172</v>
      </c>
      <c r="B174" s="266"/>
      <c r="C174" s="266"/>
      <c r="D174" s="266"/>
      <c r="E174" s="266"/>
    </row>
    <row r="175" spans="1:7" ht="15.75" thickBot="1" x14ac:dyDescent="0.3">
      <c r="A175" t="s">
        <v>398</v>
      </c>
      <c r="B175" s="33">
        <v>0.1246</v>
      </c>
    </row>
    <row r="176" spans="1:7" ht="15.75" thickBot="1" x14ac:dyDescent="0.3">
      <c r="A176" t="s">
        <v>394</v>
      </c>
      <c r="B176" s="32">
        <f>1-B175</f>
        <v>0.87539999999999996</v>
      </c>
    </row>
    <row r="178" spans="1:5" x14ac:dyDescent="0.25">
      <c r="A178" s="266" t="s">
        <v>168</v>
      </c>
      <c r="B178" s="266"/>
      <c r="C178" s="266"/>
      <c r="D178" s="266"/>
      <c r="E178" s="266"/>
    </row>
    <row r="179" spans="1:5" x14ac:dyDescent="0.25">
      <c r="A179" t="s">
        <v>396</v>
      </c>
      <c r="B179">
        <v>197000</v>
      </c>
    </row>
    <row r="180" spans="1:5" ht="15.75" thickBot="1" x14ac:dyDescent="0.3">
      <c r="A180" t="s">
        <v>397</v>
      </c>
      <c r="B180">
        <v>175000</v>
      </c>
    </row>
    <row r="181" spans="1:5" ht="15.75" thickBot="1" x14ac:dyDescent="0.3">
      <c r="A181" t="s">
        <v>169</v>
      </c>
      <c r="B181" s="7">
        <f>B179/B180</f>
        <v>1.1257142857142857</v>
      </c>
    </row>
    <row r="183" spans="1:5" x14ac:dyDescent="0.25">
      <c r="A183" s="266" t="s">
        <v>170</v>
      </c>
      <c r="B183" s="266"/>
      <c r="C183" s="266"/>
      <c r="D183" s="266"/>
      <c r="E183" s="266"/>
    </row>
    <row r="184" spans="1:5" x14ac:dyDescent="0.25">
      <c r="A184" t="s">
        <v>496</v>
      </c>
      <c r="B184" s="39">
        <v>1.2E-2</v>
      </c>
    </row>
    <row r="185" spans="1:5" x14ac:dyDescent="0.25">
      <c r="A185" t="s">
        <v>497</v>
      </c>
      <c r="B185" s="39">
        <v>2.4E-2</v>
      </c>
    </row>
    <row r="186" spans="1:5" x14ac:dyDescent="0.25">
      <c r="A186" t="s">
        <v>498</v>
      </c>
      <c r="B186">
        <f>2050-2018+1</f>
        <v>33</v>
      </c>
    </row>
    <row r="187" spans="1:5" x14ac:dyDescent="0.25">
      <c r="A187" t="s">
        <v>499</v>
      </c>
      <c r="B187" s="6">
        <f>(1-B184)^B186</f>
        <v>0.67139665221009714</v>
      </c>
    </row>
    <row r="188" spans="1:5" ht="15.75" thickBot="1" x14ac:dyDescent="0.3">
      <c r="A188" t="s">
        <v>500</v>
      </c>
      <c r="B188" s="6">
        <f>(1-B185)^B186</f>
        <v>0.44858421050781644</v>
      </c>
    </row>
    <row r="189" spans="1:5" ht="15.75" thickBot="1" x14ac:dyDescent="0.3">
      <c r="A189" t="s">
        <v>501</v>
      </c>
      <c r="B189" s="7">
        <f>(B187-B188)/B187</f>
        <v>0.33186409400289502</v>
      </c>
    </row>
    <row r="191" spans="1:5" x14ac:dyDescent="0.25">
      <c r="A191" s="266" t="s">
        <v>182</v>
      </c>
      <c r="B191" s="266"/>
      <c r="C191" s="266"/>
      <c r="D191" s="266"/>
      <c r="E191" s="266"/>
    </row>
    <row r="192" spans="1:5" x14ac:dyDescent="0.25">
      <c r="A192" s="11" t="s">
        <v>174</v>
      </c>
      <c r="B192" s="11" t="s">
        <v>175</v>
      </c>
      <c r="C192" s="11"/>
    </row>
    <row r="193" spans="1:9" x14ac:dyDescent="0.25">
      <c r="A193" t="s">
        <v>176</v>
      </c>
      <c r="B193" s="12">
        <v>15277777.777777778</v>
      </c>
      <c r="C193" t="s">
        <v>177</v>
      </c>
    </row>
    <row r="194" spans="1:9" x14ac:dyDescent="0.25">
      <c r="A194" t="s">
        <v>178</v>
      </c>
      <c r="B194" s="12">
        <f>3.4*10^6</f>
        <v>3400000</v>
      </c>
      <c r="C194" s="36"/>
    </row>
    <row r="195" spans="1:9" x14ac:dyDescent="0.25">
      <c r="A195" t="s">
        <v>179</v>
      </c>
      <c r="B195">
        <v>2</v>
      </c>
    </row>
    <row r="196" spans="1:9" ht="15.75" thickBot="1" x14ac:dyDescent="0.3">
      <c r="A196" t="s">
        <v>180</v>
      </c>
      <c r="B196" s="12">
        <f>B195*B194</f>
        <v>6800000</v>
      </c>
    </row>
    <row r="197" spans="1:9" ht="15.75" thickBot="1" x14ac:dyDescent="0.3">
      <c r="A197" t="s">
        <v>181</v>
      </c>
      <c r="B197" s="7">
        <f>B196/B193</f>
        <v>0.44509090909090909</v>
      </c>
    </row>
    <row r="199" spans="1:9" x14ac:dyDescent="0.25">
      <c r="A199" s="69" t="s">
        <v>1225</v>
      </c>
    </row>
    <row r="201" spans="1:9" x14ac:dyDescent="0.25">
      <c r="A201" s="70" t="s">
        <v>1246</v>
      </c>
      <c r="B201" s="268" t="s">
        <v>1229</v>
      </c>
      <c r="C201" s="268"/>
      <c r="D201" s="268"/>
      <c r="E201" s="268"/>
      <c r="F201" s="268"/>
      <c r="G201" s="268"/>
      <c r="H201" s="268"/>
      <c r="I201" s="268"/>
    </row>
    <row r="202" spans="1:9" x14ac:dyDescent="0.25">
      <c r="A202" s="37" t="s">
        <v>1230</v>
      </c>
      <c r="B202" s="37" t="s">
        <v>1231</v>
      </c>
      <c r="C202" s="37" t="s">
        <v>1232</v>
      </c>
      <c r="D202" s="37" t="s">
        <v>1233</v>
      </c>
      <c r="E202" s="37" t="s">
        <v>587</v>
      </c>
      <c r="F202" s="37" t="s">
        <v>86</v>
      </c>
      <c r="G202" s="37" t="s">
        <v>1234</v>
      </c>
      <c r="H202" s="37" t="s">
        <v>1235</v>
      </c>
      <c r="I202" s="37" t="s">
        <v>1236</v>
      </c>
    </row>
    <row r="203" spans="1:9" x14ac:dyDescent="0.25">
      <c r="A203" s="37" t="s">
        <v>1237</v>
      </c>
      <c r="B203">
        <v>0</v>
      </c>
      <c r="C203">
        <v>6</v>
      </c>
      <c r="D203">
        <v>9</v>
      </c>
      <c r="E203">
        <v>25</v>
      </c>
      <c r="F203">
        <v>21</v>
      </c>
      <c r="G203">
        <v>215</v>
      </c>
      <c r="H203">
        <v>81</v>
      </c>
      <c r="I203">
        <v>134</v>
      </c>
    </row>
    <row r="204" spans="1:9" x14ac:dyDescent="0.25">
      <c r="A204" s="37" t="s">
        <v>1238</v>
      </c>
      <c r="B204">
        <v>4</v>
      </c>
      <c r="C204">
        <v>3</v>
      </c>
      <c r="D204">
        <v>15</v>
      </c>
      <c r="E204">
        <v>40</v>
      </c>
      <c r="F204">
        <v>43</v>
      </c>
      <c r="G204">
        <v>163</v>
      </c>
      <c r="H204">
        <v>56</v>
      </c>
      <c r="I204">
        <v>94</v>
      </c>
    </row>
    <row r="205" spans="1:9" ht="15.75" thickBot="1" x14ac:dyDescent="0.3">
      <c r="A205" s="37" t="s">
        <v>1239</v>
      </c>
      <c r="B205">
        <f>B204-B203</f>
        <v>4</v>
      </c>
      <c r="C205">
        <f t="shared" ref="C205:I205" si="1">C204-C203</f>
        <v>-3</v>
      </c>
      <c r="D205">
        <f t="shared" si="1"/>
        <v>6</v>
      </c>
      <c r="E205">
        <f t="shared" si="1"/>
        <v>15</v>
      </c>
      <c r="F205">
        <f t="shared" si="1"/>
        <v>22</v>
      </c>
      <c r="G205">
        <f t="shared" si="1"/>
        <v>-52</v>
      </c>
      <c r="H205">
        <f t="shared" si="1"/>
        <v>-25</v>
      </c>
      <c r="I205">
        <f t="shared" si="1"/>
        <v>-40</v>
      </c>
    </row>
    <row r="206" spans="1:9" ht="15.75" thickBot="1" x14ac:dyDescent="0.3">
      <c r="A206" t="s">
        <v>1240</v>
      </c>
      <c r="B206" s="7">
        <v>-0.33</v>
      </c>
    </row>
    <row r="207" spans="1:9" ht="15.75" thickBot="1" x14ac:dyDescent="0.3">
      <c r="A207" t="s">
        <v>1241</v>
      </c>
      <c r="B207" s="7">
        <f>I205/I203</f>
        <v>-0.29850746268656714</v>
      </c>
    </row>
    <row r="209" spans="1:9" x14ac:dyDescent="0.25">
      <c r="A209" s="70" t="s">
        <v>1247</v>
      </c>
      <c r="B209" s="268" t="s">
        <v>1229</v>
      </c>
      <c r="C209" s="268"/>
      <c r="D209" s="268"/>
      <c r="E209" s="268"/>
      <c r="F209" s="268"/>
      <c r="G209" s="268"/>
      <c r="H209" s="268"/>
      <c r="I209" s="268"/>
    </row>
    <row r="210" spans="1:9" x14ac:dyDescent="0.25">
      <c r="A210" s="37" t="s">
        <v>1230</v>
      </c>
      <c r="B210" s="37" t="s">
        <v>1231</v>
      </c>
      <c r="C210" s="37" t="s">
        <v>1232</v>
      </c>
      <c r="D210" s="37" t="s">
        <v>1233</v>
      </c>
      <c r="E210" s="37" t="s">
        <v>587</v>
      </c>
      <c r="F210" s="37" t="s">
        <v>86</v>
      </c>
      <c r="G210" s="37" t="s">
        <v>1234</v>
      </c>
      <c r="H210" s="37" t="s">
        <v>1235</v>
      </c>
      <c r="I210" s="37" t="s">
        <v>1236</v>
      </c>
    </row>
    <row r="211" spans="1:9" x14ac:dyDescent="0.25">
      <c r="A211" s="37" t="s">
        <v>1237</v>
      </c>
      <c r="B211">
        <v>0</v>
      </c>
      <c r="C211">
        <v>17</v>
      </c>
      <c r="D211">
        <v>18</v>
      </c>
      <c r="E211">
        <v>22</v>
      </c>
      <c r="F211">
        <v>12</v>
      </c>
      <c r="G211">
        <v>73</v>
      </c>
      <c r="H211">
        <v>21</v>
      </c>
      <c r="I211">
        <v>21</v>
      </c>
    </row>
    <row r="212" spans="1:9" x14ac:dyDescent="0.25">
      <c r="A212" s="37" t="s">
        <v>1238</v>
      </c>
      <c r="B212">
        <v>0</v>
      </c>
      <c r="C212">
        <v>15</v>
      </c>
      <c r="D212">
        <v>22</v>
      </c>
      <c r="E212">
        <v>39</v>
      </c>
      <c r="F212">
        <v>23</v>
      </c>
      <c r="G212">
        <v>51</v>
      </c>
      <c r="H212">
        <v>17</v>
      </c>
      <c r="I212">
        <v>19</v>
      </c>
    </row>
    <row r="213" spans="1:9" ht="15.75" thickBot="1" x14ac:dyDescent="0.3">
      <c r="A213" s="37" t="s">
        <v>1239</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5.75" thickBot="1" x14ac:dyDescent="0.3">
      <c r="A214" t="s">
        <v>1240</v>
      </c>
      <c r="B214" s="7">
        <f>SUM(G213:H213)/SUM(G211:H211)</f>
        <v>-0.27659574468085107</v>
      </c>
    </row>
    <row r="215" spans="1:9" ht="15.75" thickBot="1" x14ac:dyDescent="0.3">
      <c r="A215" t="s">
        <v>1241</v>
      </c>
      <c r="B215" s="7">
        <f>I213/I211</f>
        <v>-9.5238095238095233E-2</v>
      </c>
    </row>
    <row r="217" spans="1:9" x14ac:dyDescent="0.25">
      <c r="A217" s="70" t="s">
        <v>1248</v>
      </c>
      <c r="B217" s="268" t="s">
        <v>1229</v>
      </c>
      <c r="C217" s="268"/>
      <c r="D217" s="268"/>
      <c r="E217" s="268"/>
    </row>
    <row r="218" spans="1:9" x14ac:dyDescent="0.25">
      <c r="A218" s="37" t="s">
        <v>1230</v>
      </c>
      <c r="B218" s="37" t="s">
        <v>1242</v>
      </c>
      <c r="C218" s="37" t="s">
        <v>1243</v>
      </c>
      <c r="D218" s="37" t="s">
        <v>1244</v>
      </c>
      <c r="E218" s="37" t="s">
        <v>86</v>
      </c>
    </row>
    <row r="219" spans="1:9" x14ac:dyDescent="0.25">
      <c r="A219" s="37" t="s">
        <v>1237</v>
      </c>
      <c r="B219">
        <v>112</v>
      </c>
      <c r="C219">
        <v>16</v>
      </c>
      <c r="D219">
        <v>9</v>
      </c>
      <c r="E219">
        <v>134</v>
      </c>
    </row>
    <row r="220" spans="1:9" x14ac:dyDescent="0.25">
      <c r="A220" s="37" t="s">
        <v>1238</v>
      </c>
      <c r="B220">
        <v>87</v>
      </c>
      <c r="C220">
        <v>17</v>
      </c>
      <c r="D220">
        <v>9</v>
      </c>
      <c r="E220">
        <v>151</v>
      </c>
    </row>
    <row r="221" spans="1:9" ht="15.75" thickBot="1" x14ac:dyDescent="0.3">
      <c r="A221" s="37" t="s">
        <v>1239</v>
      </c>
      <c r="B221">
        <f>B220-B219</f>
        <v>-25</v>
      </c>
      <c r="C221">
        <f t="shared" ref="C221:E221" si="9">C220-C219</f>
        <v>1</v>
      </c>
      <c r="D221">
        <f t="shared" si="9"/>
        <v>0</v>
      </c>
      <c r="E221">
        <f t="shared" si="9"/>
        <v>17</v>
      </c>
    </row>
    <row r="222" spans="1:9" ht="15.75" thickBot="1" x14ac:dyDescent="0.3">
      <c r="A222" t="s">
        <v>1245</v>
      </c>
      <c r="B222" s="7">
        <f>B221/B219</f>
        <v>-0.22321428571428573</v>
      </c>
    </row>
  </sheetData>
  <mergeCells count="23">
    <mergeCell ref="B201:I201"/>
    <mergeCell ref="B217:E217"/>
    <mergeCell ref="B209:I209"/>
    <mergeCell ref="B136:E136"/>
    <mergeCell ref="B137:C137"/>
    <mergeCell ref="D137:E137"/>
    <mergeCell ref="A191:E191"/>
    <mergeCell ref="A165:E165"/>
    <mergeCell ref="A178:E178"/>
    <mergeCell ref="A183:E183"/>
    <mergeCell ref="A174:E174"/>
    <mergeCell ref="A169:B169"/>
    <mergeCell ref="A1:E1"/>
    <mergeCell ref="A2:E2"/>
    <mergeCell ref="A21:E21"/>
    <mergeCell ref="A40:E40"/>
    <mergeCell ref="A60:E60"/>
    <mergeCell ref="A134:E134"/>
    <mergeCell ref="A89:E89"/>
    <mergeCell ref="A98:E98"/>
    <mergeCell ref="A113:E113"/>
    <mergeCell ref="A109:E109"/>
    <mergeCell ref="A124:E124"/>
  </mergeCell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6C5FE-6BCF-450E-86E6-D1353BD7C77B}">
  <sheetPr filterMode="1">
    <tabColor rgb="FFFFCCFF"/>
  </sheetPr>
  <dimension ref="A1:AL5911"/>
  <sheetViews>
    <sheetView workbookViewId="0">
      <selection sqref="A1:AL5911"/>
    </sheetView>
  </sheetViews>
  <sheetFormatPr defaultRowHeight="15" x14ac:dyDescent="0.25"/>
  <cols>
    <col min="6" max="35" width="9.140625" customWidth="1"/>
  </cols>
  <sheetData>
    <row r="1" spans="1:38" x14ac:dyDescent="0.25">
      <c r="A1" s="122" t="s">
        <v>2039</v>
      </c>
      <c r="B1" s="122" t="s">
        <v>2040</v>
      </c>
      <c r="C1" s="122" t="s">
        <v>2041</v>
      </c>
      <c r="D1" s="122" t="s">
        <v>2042</v>
      </c>
      <c r="E1" s="122" t="s">
        <v>2043</v>
      </c>
      <c r="F1" s="122" t="s">
        <v>2044</v>
      </c>
      <c r="G1" s="122" t="s">
        <v>2045</v>
      </c>
      <c r="H1" s="122" t="s">
        <v>2046</v>
      </c>
      <c r="I1" s="122" t="s">
        <v>2047</v>
      </c>
      <c r="J1" s="122" t="s">
        <v>2048</v>
      </c>
      <c r="K1" s="122" t="s">
        <v>2049</v>
      </c>
      <c r="L1" s="122" t="s">
        <v>2050</v>
      </c>
      <c r="M1" s="122" t="s">
        <v>2051</v>
      </c>
      <c r="N1" s="122" t="s">
        <v>2052</v>
      </c>
      <c r="O1" s="122" t="s">
        <v>2053</v>
      </c>
      <c r="P1" s="122" t="s">
        <v>2054</v>
      </c>
      <c r="Q1" s="122" t="s">
        <v>2055</v>
      </c>
      <c r="R1" s="122" t="s">
        <v>2056</v>
      </c>
      <c r="S1" s="122" t="s">
        <v>2057</v>
      </c>
      <c r="T1" s="122" t="s">
        <v>2058</v>
      </c>
      <c r="U1" s="122" t="s">
        <v>2059</v>
      </c>
      <c r="V1" s="122" t="s">
        <v>2060</v>
      </c>
      <c r="W1" s="122" t="s">
        <v>2061</v>
      </c>
      <c r="X1" s="122" t="s">
        <v>2062</v>
      </c>
      <c r="Y1" s="122" t="s">
        <v>2063</v>
      </c>
      <c r="Z1" s="122" t="s">
        <v>2064</v>
      </c>
      <c r="AA1" s="122" t="s">
        <v>2065</v>
      </c>
      <c r="AB1" s="122" t="s">
        <v>2066</v>
      </c>
      <c r="AC1" s="122" t="s">
        <v>2067</v>
      </c>
      <c r="AD1" s="122" t="s">
        <v>2068</v>
      </c>
      <c r="AE1" s="122" t="s">
        <v>2069</v>
      </c>
      <c r="AF1" s="122" t="s">
        <v>2070</v>
      </c>
      <c r="AG1" s="122" t="s">
        <v>2071</v>
      </c>
      <c r="AH1" s="122" t="s">
        <v>2072</v>
      </c>
      <c r="AI1" s="122" t="s">
        <v>2073</v>
      </c>
      <c r="AJ1" s="122" t="s">
        <v>2074</v>
      </c>
      <c r="AK1" s="122" t="s">
        <v>2075</v>
      </c>
      <c r="AL1" s="122" t="s">
        <v>2076</v>
      </c>
    </row>
    <row r="2" spans="1:38" hidden="1" x14ac:dyDescent="0.25">
      <c r="A2" s="122" t="s">
        <v>1955</v>
      </c>
      <c r="B2" s="122">
        <v>1</v>
      </c>
      <c r="C2" s="122" t="s">
        <v>2077</v>
      </c>
      <c r="D2" s="122" t="s">
        <v>2078</v>
      </c>
      <c r="E2" s="122">
        <v>1</v>
      </c>
      <c r="F2" s="122">
        <v>8.4366485110314002</v>
      </c>
      <c r="G2" s="122">
        <v>7.3021570764022004</v>
      </c>
      <c r="H2" s="122">
        <v>7.0455019356511999</v>
      </c>
      <c r="I2" s="122">
        <v>8.0369692067305003</v>
      </c>
      <c r="J2" s="122">
        <v>7.6863021949516002</v>
      </c>
      <c r="K2" s="122">
        <v>8.6380304413803</v>
      </c>
      <c r="L2" s="122">
        <v>8.9438211006572992</v>
      </c>
      <c r="M2" s="122">
        <v>9.4473364512292992</v>
      </c>
      <c r="N2" s="122">
        <v>10.006218616492101</v>
      </c>
      <c r="O2" s="122">
        <v>11.004271489909501</v>
      </c>
      <c r="P2" s="122">
        <v>11.630502429655801</v>
      </c>
      <c r="Q2" s="122">
        <v>11.211351961617799</v>
      </c>
      <c r="R2" s="122">
        <v>11.366811869566</v>
      </c>
      <c r="S2" s="122">
        <v>11.6184762867867</v>
      </c>
      <c r="T2" s="122">
        <v>14.318389048092101</v>
      </c>
      <c r="U2" s="122">
        <v>14.6006140435661</v>
      </c>
      <c r="V2" s="122">
        <v>14.4797935823805</v>
      </c>
      <c r="W2" s="122">
        <v>13.659974010429501</v>
      </c>
      <c r="X2" s="122">
        <v>12.0791262998408</v>
      </c>
      <c r="Y2" s="122">
        <v>10.8228522272313</v>
      </c>
      <c r="Z2" s="122">
        <v>10.1984251090896</v>
      </c>
      <c r="AA2" s="122">
        <v>8.7459865818509002</v>
      </c>
      <c r="AB2" s="122">
        <v>8.3269921633386002</v>
      </c>
      <c r="AC2" s="122">
        <v>7.4883576426477996</v>
      </c>
      <c r="AD2" s="122">
        <v>8.2487927519274002</v>
      </c>
      <c r="AE2" s="122">
        <v>7.8025821881531998</v>
      </c>
      <c r="AF2" s="122">
        <v>7.4959213597373999</v>
      </c>
      <c r="AG2" s="122">
        <v>7.7412516023646996</v>
      </c>
      <c r="AH2" s="122">
        <v>7.2385433092867997</v>
      </c>
      <c r="AI2" s="122">
        <v>7.5558657566027998</v>
      </c>
      <c r="AJ2" s="122">
        <v>7.8975117979656</v>
      </c>
      <c r="AK2" s="122">
        <v>9.4589170705986998</v>
      </c>
      <c r="AL2" s="122">
        <v>0</v>
      </c>
    </row>
    <row r="3" spans="1:38" hidden="1" x14ac:dyDescent="0.25">
      <c r="A3" s="122" t="s">
        <v>1955</v>
      </c>
      <c r="B3" s="122">
        <v>1</v>
      </c>
      <c r="C3" s="122" t="s">
        <v>2077</v>
      </c>
      <c r="D3" s="122" t="s">
        <v>2079</v>
      </c>
      <c r="E3" s="122">
        <v>1</v>
      </c>
      <c r="F3" s="122">
        <v>26.732474663902298</v>
      </c>
      <c r="G3" s="122">
        <v>26.574694609261801</v>
      </c>
      <c r="H3" s="122">
        <v>27.614154472908002</v>
      </c>
      <c r="I3" s="122">
        <v>27.9411012221343</v>
      </c>
      <c r="J3" s="122">
        <v>29.6044832134045</v>
      </c>
      <c r="K3" s="122">
        <v>31.248849119789799</v>
      </c>
      <c r="L3" s="122">
        <v>30.4980152686168</v>
      </c>
      <c r="M3" s="122">
        <v>29.986608599204001</v>
      </c>
      <c r="N3" s="122">
        <v>31.668616230631301</v>
      </c>
      <c r="O3" s="122">
        <v>31.850968716247301</v>
      </c>
      <c r="P3" s="122">
        <v>32.602054607442</v>
      </c>
      <c r="Q3" s="122">
        <v>30.699402132419301</v>
      </c>
      <c r="R3" s="122">
        <v>32.087356354320399</v>
      </c>
      <c r="S3" s="122">
        <v>31.888919445964198</v>
      </c>
      <c r="T3" s="122">
        <v>32.588098944822299</v>
      </c>
      <c r="U3" s="122">
        <v>32.808941966900399</v>
      </c>
      <c r="V3" s="122">
        <v>32.874211407389403</v>
      </c>
      <c r="W3" s="122">
        <v>33.7657007265693</v>
      </c>
      <c r="X3" s="122">
        <v>31.040022950094301</v>
      </c>
      <c r="Y3" s="122">
        <v>29.902911905398501</v>
      </c>
      <c r="Z3" s="122">
        <v>31.028162393416</v>
      </c>
      <c r="AA3" s="122">
        <v>30.744824045454699</v>
      </c>
      <c r="AB3" s="122">
        <v>30.4017523990453</v>
      </c>
      <c r="AC3" s="122">
        <v>29.943723899765999</v>
      </c>
      <c r="AD3" s="122">
        <v>30.6092270358943</v>
      </c>
      <c r="AE3" s="122">
        <v>31.204212468657602</v>
      </c>
      <c r="AF3" s="122">
        <v>33.086301486942197</v>
      </c>
      <c r="AG3" s="122">
        <v>32.106436851074101</v>
      </c>
      <c r="AH3" s="122">
        <v>32.272798599879799</v>
      </c>
      <c r="AI3" s="122">
        <v>32.715120930275603</v>
      </c>
      <c r="AJ3" s="122">
        <v>32.8027128288307</v>
      </c>
      <c r="AK3" s="122">
        <v>37.244616260079901</v>
      </c>
      <c r="AL3" s="122">
        <v>0</v>
      </c>
    </row>
    <row r="4" spans="1:38" hidden="1" x14ac:dyDescent="0.25">
      <c r="A4" s="122" t="s">
        <v>1955</v>
      </c>
      <c r="B4" s="122">
        <v>1</v>
      </c>
      <c r="C4" s="122" t="s">
        <v>2077</v>
      </c>
      <c r="D4" s="122" t="s">
        <v>2080</v>
      </c>
      <c r="E4" s="122">
        <v>1</v>
      </c>
      <c r="F4" s="122">
        <v>16.5840201809647</v>
      </c>
      <c r="G4" s="122">
        <v>16.474639157436499</v>
      </c>
      <c r="H4" s="122">
        <v>16.828507915941</v>
      </c>
      <c r="I4" s="122">
        <v>17.314371237285702</v>
      </c>
      <c r="J4" s="122">
        <v>18.313245801842498</v>
      </c>
      <c r="K4" s="122">
        <v>18.726521485368</v>
      </c>
      <c r="L4" s="122">
        <v>19.071859138248399</v>
      </c>
      <c r="M4" s="122">
        <v>19.650516427473299</v>
      </c>
      <c r="N4" s="122">
        <v>19.9328888480537</v>
      </c>
      <c r="O4" s="122">
        <v>21.0438691384362</v>
      </c>
      <c r="P4" s="122">
        <v>21.214600506770001</v>
      </c>
      <c r="Q4" s="122">
        <v>19.745605931309601</v>
      </c>
      <c r="R4" s="122">
        <v>19.607644139464501</v>
      </c>
      <c r="S4" s="122">
        <v>20.088356876886099</v>
      </c>
      <c r="T4" s="122">
        <v>19.685363850809001</v>
      </c>
      <c r="U4" s="122">
        <v>20.097481621118899</v>
      </c>
      <c r="V4" s="122">
        <v>20.265206021717301</v>
      </c>
      <c r="W4" s="122">
        <v>20.556772875356199</v>
      </c>
      <c r="X4" s="122">
        <v>19.319296495928999</v>
      </c>
      <c r="Y4" s="122">
        <v>18.875746677173499</v>
      </c>
      <c r="Z4" s="122">
        <v>19.180046373723901</v>
      </c>
      <c r="AA4" s="122">
        <v>18.681620484445101</v>
      </c>
      <c r="AB4" s="122">
        <v>18.7756710629731</v>
      </c>
      <c r="AC4" s="122">
        <v>18.326732161581599</v>
      </c>
      <c r="AD4" s="122">
        <v>19.0811901150689</v>
      </c>
      <c r="AE4" s="122">
        <v>18.4873017725448</v>
      </c>
      <c r="AF4" s="122">
        <v>19.259409415866699</v>
      </c>
      <c r="AG4" s="122">
        <v>19.429899777726799</v>
      </c>
      <c r="AH4" s="122">
        <v>19.646909937828699</v>
      </c>
      <c r="AI4" s="122">
        <v>19.712181646199401</v>
      </c>
      <c r="AJ4" s="122">
        <v>18.611104654449498</v>
      </c>
      <c r="AK4" s="122">
        <v>19.873555508828201</v>
      </c>
      <c r="AL4" s="122">
        <v>0</v>
      </c>
    </row>
    <row r="5" spans="1:38" hidden="1" x14ac:dyDescent="0.25">
      <c r="A5" s="122" t="s">
        <v>1955</v>
      </c>
      <c r="B5" s="122">
        <v>1</v>
      </c>
      <c r="C5" s="122" t="s">
        <v>2077</v>
      </c>
      <c r="D5" s="122" t="s">
        <v>2081</v>
      </c>
      <c r="E5" s="122">
        <v>1</v>
      </c>
      <c r="F5" s="122">
        <v>22.8606532013318</v>
      </c>
      <c r="G5" s="122">
        <v>22.9256046996111</v>
      </c>
      <c r="H5" s="122">
        <v>23.7653428803556</v>
      </c>
      <c r="I5" s="122">
        <v>25.097988013225301</v>
      </c>
      <c r="J5" s="122">
        <v>26.056034405351301</v>
      </c>
      <c r="K5" s="122">
        <v>26.5511275764521</v>
      </c>
      <c r="L5" s="122">
        <v>28.207223112779001</v>
      </c>
      <c r="M5" s="122">
        <v>29.8169525309692</v>
      </c>
      <c r="N5" s="122">
        <v>30.529262739938002</v>
      </c>
      <c r="O5" s="122">
        <v>32.3759869305769</v>
      </c>
      <c r="P5" s="122">
        <v>32.810042635789799</v>
      </c>
      <c r="Q5" s="122">
        <v>33.697190973457303</v>
      </c>
      <c r="R5" s="122">
        <v>34.940288066329501</v>
      </c>
      <c r="S5" s="122">
        <v>35.752755173416503</v>
      </c>
      <c r="T5" s="122">
        <v>36.084295986332002</v>
      </c>
      <c r="U5" s="122">
        <v>37.490654726556102</v>
      </c>
      <c r="V5" s="122">
        <v>38.042645995838903</v>
      </c>
      <c r="W5" s="122">
        <v>37.509439805357701</v>
      </c>
      <c r="X5" s="122">
        <v>34.7829873846784</v>
      </c>
      <c r="Y5" s="122">
        <v>32.034821318107902</v>
      </c>
      <c r="Z5" s="122">
        <v>34.388158148161899</v>
      </c>
      <c r="AA5" s="122">
        <v>33.937915670267799</v>
      </c>
      <c r="AB5" s="122">
        <v>33.401983272601498</v>
      </c>
      <c r="AC5" s="122">
        <v>32.810088684397101</v>
      </c>
      <c r="AD5" s="122">
        <v>34.148690583697999</v>
      </c>
      <c r="AE5" s="122">
        <v>34.872878864922797</v>
      </c>
      <c r="AF5" s="122">
        <v>35.8849740292696</v>
      </c>
      <c r="AG5" s="122">
        <v>36.2386354375666</v>
      </c>
      <c r="AH5" s="122">
        <v>37.286797433268099</v>
      </c>
      <c r="AI5" s="122">
        <v>38.051516037508001</v>
      </c>
      <c r="AJ5" s="122">
        <v>34.552161731903396</v>
      </c>
      <c r="AK5" s="122">
        <v>38.853644908268201</v>
      </c>
      <c r="AL5" s="122">
        <v>0</v>
      </c>
    </row>
    <row r="6" spans="1:38" x14ac:dyDescent="0.25">
      <c r="A6" s="122" t="s">
        <v>1955</v>
      </c>
      <c r="B6" s="122">
        <v>1</v>
      </c>
      <c r="C6" s="122" t="s">
        <v>2077</v>
      </c>
      <c r="D6" s="122" t="s">
        <v>2082</v>
      </c>
      <c r="E6" s="122">
        <v>1</v>
      </c>
      <c r="F6" s="122">
        <v>175.63474035931819</v>
      </c>
      <c r="G6" s="122">
        <v>164.72164040426941</v>
      </c>
      <c r="H6" s="122">
        <v>175.80678937919359</v>
      </c>
      <c r="I6" s="122">
        <v>171.00062858759119</v>
      </c>
      <c r="J6" s="122">
        <v>176.65713028613851</v>
      </c>
      <c r="K6" s="122">
        <v>179.07494947830611</v>
      </c>
      <c r="L6" s="122">
        <v>183.740235402883</v>
      </c>
      <c r="M6" s="122">
        <v>181.09112310187439</v>
      </c>
      <c r="N6" s="122">
        <v>183.29652200588779</v>
      </c>
      <c r="O6" s="122">
        <v>188.53072438332671</v>
      </c>
      <c r="P6" s="122">
        <v>197.73892726211369</v>
      </c>
      <c r="Q6" s="122">
        <v>193.74181141928261</v>
      </c>
      <c r="R6" s="122">
        <v>203.51741206357741</v>
      </c>
      <c r="S6" s="122">
        <v>199.44218055863499</v>
      </c>
      <c r="T6" s="122">
        <v>205.74786113076419</v>
      </c>
      <c r="U6" s="122">
        <v>207.89693688303299</v>
      </c>
      <c r="V6" s="122">
        <v>207.44163340689451</v>
      </c>
      <c r="W6" s="122">
        <v>208.93808595595669</v>
      </c>
      <c r="X6" s="122">
        <v>192.8336016145349</v>
      </c>
      <c r="Y6" s="122">
        <v>184.3792159091895</v>
      </c>
      <c r="Z6" s="122">
        <v>176.71767893186981</v>
      </c>
      <c r="AA6" s="122">
        <v>172.3656303164033</v>
      </c>
      <c r="AB6" s="122">
        <v>170.38926112900651</v>
      </c>
      <c r="AC6" s="122">
        <v>170.0878590868445</v>
      </c>
      <c r="AD6" s="122">
        <v>172.89271620362589</v>
      </c>
      <c r="AE6" s="122">
        <v>174.68815143527809</v>
      </c>
      <c r="AF6" s="122">
        <v>182.95674476653059</v>
      </c>
      <c r="AG6" s="122">
        <v>187.59206796300921</v>
      </c>
      <c r="AH6" s="122">
        <v>189.0802527532872</v>
      </c>
      <c r="AI6" s="122">
        <v>190.67797369904471</v>
      </c>
      <c r="AJ6" s="122">
        <v>148.5020548554026</v>
      </c>
      <c r="AK6" s="122">
        <v>168.6060657370318</v>
      </c>
      <c r="AL6" s="122">
        <v>0</v>
      </c>
    </row>
    <row r="7" spans="1:38" hidden="1" x14ac:dyDescent="0.25">
      <c r="A7" s="122" t="s">
        <v>1955</v>
      </c>
      <c r="B7" s="122">
        <v>1</v>
      </c>
      <c r="C7" s="122" t="s">
        <v>2077</v>
      </c>
      <c r="D7" s="122" t="s">
        <v>474</v>
      </c>
      <c r="E7" s="122">
        <v>1</v>
      </c>
      <c r="F7" s="122">
        <v>18.306981929047101</v>
      </c>
      <c r="G7" s="122">
        <v>18.209766915944499</v>
      </c>
      <c r="H7" s="122">
        <v>18.9328539116797</v>
      </c>
      <c r="I7" s="122">
        <v>20.409526143800498</v>
      </c>
      <c r="J7" s="122">
        <v>20.7636884588137</v>
      </c>
      <c r="K7" s="122">
        <v>21.440583316937701</v>
      </c>
      <c r="L7" s="122">
        <v>22.0973512788098</v>
      </c>
      <c r="M7" s="122">
        <v>22.389796656916499</v>
      </c>
      <c r="N7" s="122">
        <v>23.717035051740101</v>
      </c>
      <c r="O7" s="122">
        <v>25.642862846509999</v>
      </c>
      <c r="P7" s="122">
        <v>25.935489284790499</v>
      </c>
      <c r="Q7" s="122">
        <v>27.074413060617399</v>
      </c>
      <c r="R7" s="122">
        <v>27.014823709942799</v>
      </c>
      <c r="S7" s="122">
        <v>25.607169951377902</v>
      </c>
      <c r="T7" s="122">
        <v>28.471870860348002</v>
      </c>
      <c r="U7" s="122">
        <v>28.958033051471102</v>
      </c>
      <c r="V7" s="122">
        <v>29.278523225999201</v>
      </c>
      <c r="W7" s="122">
        <v>29.625796612622</v>
      </c>
      <c r="X7" s="122">
        <v>28.636511515092401</v>
      </c>
      <c r="Y7" s="122">
        <v>27.048101931144501</v>
      </c>
      <c r="Z7" s="122">
        <v>27.108144525402601</v>
      </c>
      <c r="AA7" s="122">
        <v>26.730972301548199</v>
      </c>
      <c r="AB7" s="122">
        <v>26.494790587268302</v>
      </c>
      <c r="AC7" s="122">
        <v>26.479144180018299</v>
      </c>
      <c r="AD7" s="122">
        <v>27.960896673761798</v>
      </c>
      <c r="AE7" s="122">
        <v>27.724511841871401</v>
      </c>
      <c r="AF7" s="122">
        <v>28.631707448564999</v>
      </c>
      <c r="AG7" s="122">
        <v>29.0156821903375</v>
      </c>
      <c r="AH7" s="122">
        <v>29.8727722257929</v>
      </c>
      <c r="AI7" s="122">
        <v>30.321239504538799</v>
      </c>
      <c r="AJ7" s="122">
        <v>25.517100194730901</v>
      </c>
      <c r="AK7" s="122">
        <v>28.996258956158201</v>
      </c>
      <c r="AL7" s="122">
        <v>0</v>
      </c>
    </row>
    <row r="8" spans="1:38" hidden="1" x14ac:dyDescent="0.25">
      <c r="A8" s="122" t="s">
        <v>1955</v>
      </c>
      <c r="B8" s="122">
        <v>1</v>
      </c>
      <c r="C8" s="122" t="s">
        <v>2077</v>
      </c>
      <c r="D8" s="122" t="s">
        <v>2083</v>
      </c>
      <c r="E8" s="122">
        <v>1</v>
      </c>
      <c r="F8" s="122">
        <v>14.673273622378501</v>
      </c>
      <c r="G8" s="122">
        <v>14.422044766292601</v>
      </c>
      <c r="H8" s="122">
        <v>14.704407376555</v>
      </c>
      <c r="I8" s="122">
        <v>14.744444946555999</v>
      </c>
      <c r="J8" s="122">
        <v>14.675070232948199</v>
      </c>
      <c r="K8" s="122">
        <v>14.2842216249025</v>
      </c>
      <c r="L8" s="122">
        <v>14.7522726877097</v>
      </c>
      <c r="M8" s="122">
        <v>15.471745658862501</v>
      </c>
      <c r="N8" s="122">
        <v>15.461225319397601</v>
      </c>
      <c r="O8" s="122">
        <v>16.793720276821801</v>
      </c>
      <c r="P8" s="122">
        <v>16.741477203209801</v>
      </c>
      <c r="Q8" s="122">
        <v>16.885799448221402</v>
      </c>
      <c r="R8" s="122">
        <v>16.7122881720579</v>
      </c>
      <c r="S8" s="122">
        <v>18.0508870229637</v>
      </c>
      <c r="T8" s="122">
        <v>19.772396988376698</v>
      </c>
      <c r="U8" s="122">
        <v>18.0429707464031</v>
      </c>
      <c r="V8" s="122">
        <v>17.390895399101101</v>
      </c>
      <c r="W8" s="122">
        <v>17.3521678995027</v>
      </c>
      <c r="X8" s="122">
        <v>16.241067732206599</v>
      </c>
      <c r="Y8" s="122">
        <v>15.8817841378838</v>
      </c>
      <c r="Z8" s="122">
        <v>15.735941749814501</v>
      </c>
      <c r="AA8" s="122">
        <v>15.4788295021482</v>
      </c>
      <c r="AB8" s="122">
        <v>15.137791962866601</v>
      </c>
      <c r="AC8" s="122">
        <v>14.7031436036345</v>
      </c>
      <c r="AD8" s="122">
        <v>14.914338755997299</v>
      </c>
      <c r="AE8" s="122">
        <v>15.104922116757701</v>
      </c>
      <c r="AF8" s="122">
        <v>15.2775681308103</v>
      </c>
      <c r="AG8" s="122">
        <v>15.4319051597813</v>
      </c>
      <c r="AH8" s="122">
        <v>15.940496219823901</v>
      </c>
      <c r="AI8" s="122">
        <v>15.556098475776199</v>
      </c>
      <c r="AJ8" s="122">
        <v>13.2107523946445</v>
      </c>
      <c r="AK8" s="122">
        <v>14.610100855712799</v>
      </c>
      <c r="AL8" s="122">
        <v>0</v>
      </c>
    </row>
    <row r="9" spans="1:38" hidden="1" x14ac:dyDescent="0.25">
      <c r="A9" s="122" t="s">
        <v>1955</v>
      </c>
      <c r="B9" s="122">
        <v>1</v>
      </c>
      <c r="C9" s="122" t="s">
        <v>2077</v>
      </c>
      <c r="D9" s="122" t="s">
        <v>2084</v>
      </c>
      <c r="E9" s="122">
        <v>1</v>
      </c>
      <c r="F9" s="122">
        <v>1.7608504694445</v>
      </c>
      <c r="G9" s="122">
        <v>1.7525901776152</v>
      </c>
      <c r="H9" s="122">
        <v>1.7652286542988</v>
      </c>
      <c r="I9" s="122">
        <v>1.8313383382720001</v>
      </c>
      <c r="J9" s="122">
        <v>1.7484877341681999</v>
      </c>
      <c r="K9" s="122">
        <v>1.73923751648</v>
      </c>
      <c r="L9" s="122">
        <v>1.6808555383899</v>
      </c>
      <c r="M9" s="122">
        <v>1.7351960120953001</v>
      </c>
      <c r="N9" s="122">
        <v>1.6859179282064001</v>
      </c>
      <c r="O9" s="122">
        <v>1.744640003784</v>
      </c>
      <c r="P9" s="122">
        <v>1.773165733778</v>
      </c>
      <c r="Q9" s="122">
        <v>1.6381218978959</v>
      </c>
      <c r="R9" s="122">
        <v>1.5562351352045001</v>
      </c>
      <c r="S9" s="122">
        <v>1.4834468346117</v>
      </c>
      <c r="T9" s="122">
        <v>1.5108838825766</v>
      </c>
      <c r="U9" s="122">
        <v>1.4431620965983001</v>
      </c>
      <c r="V9" s="122">
        <v>1.3176835704628</v>
      </c>
      <c r="W9" s="122">
        <v>1.3037593198280999</v>
      </c>
      <c r="X9" s="122">
        <v>1.1522488230931001</v>
      </c>
      <c r="Y9" s="122">
        <v>1.1775893150951999</v>
      </c>
      <c r="Z9" s="122">
        <v>1.1311979875689999</v>
      </c>
      <c r="AA9" s="122">
        <v>1.1791596522231</v>
      </c>
      <c r="AB9" s="122">
        <v>1.0406359255738</v>
      </c>
      <c r="AC9" s="122">
        <v>1.052622346952</v>
      </c>
      <c r="AD9" s="122">
        <v>1.1595602741301001</v>
      </c>
      <c r="AE9" s="122">
        <v>1.1255584044472</v>
      </c>
      <c r="AF9" s="122">
        <v>1.1965125416378</v>
      </c>
      <c r="AG9" s="122">
        <v>0.98541165214439996</v>
      </c>
      <c r="AH9" s="122">
        <v>1.8469067740739999</v>
      </c>
      <c r="AI9" s="122">
        <v>1.2146706917751999</v>
      </c>
      <c r="AJ9" s="122">
        <v>0.91646719697430001</v>
      </c>
      <c r="AK9" s="122">
        <v>0.99541457979339998</v>
      </c>
      <c r="AL9" s="122">
        <v>0</v>
      </c>
    </row>
    <row r="10" spans="1:38" hidden="1" x14ac:dyDescent="0.25">
      <c r="A10" s="122" t="s">
        <v>1955</v>
      </c>
      <c r="B10" s="122">
        <v>1</v>
      </c>
      <c r="C10" s="122" t="s">
        <v>2077</v>
      </c>
      <c r="D10" s="122" t="s">
        <v>2085</v>
      </c>
      <c r="E10" s="122">
        <v>1</v>
      </c>
      <c r="F10" s="122">
        <v>4.1536205024671</v>
      </c>
      <c r="G10" s="122">
        <v>4.3176077570205997</v>
      </c>
      <c r="H10" s="122">
        <v>4.2601903579703002</v>
      </c>
      <c r="I10" s="122">
        <v>4.2936709272569997</v>
      </c>
      <c r="J10" s="122">
        <v>4.1944570455291998</v>
      </c>
      <c r="K10" s="122">
        <v>4.0631906879774</v>
      </c>
      <c r="L10" s="122">
        <v>4.1461421763731998</v>
      </c>
      <c r="M10" s="122">
        <v>4.0491449896766003</v>
      </c>
      <c r="N10" s="122">
        <v>4.1299255430050996</v>
      </c>
      <c r="O10" s="122">
        <v>4.2777558664323001</v>
      </c>
      <c r="P10" s="122">
        <v>4.2719188091148004</v>
      </c>
      <c r="Q10" s="122">
        <v>4.2259268110096002</v>
      </c>
      <c r="R10" s="122">
        <v>4.5292513933867999</v>
      </c>
      <c r="S10" s="122">
        <v>4.4675034182157001</v>
      </c>
      <c r="T10" s="122">
        <v>4.5162577209319998</v>
      </c>
      <c r="U10" s="122">
        <v>4.7623804105046998</v>
      </c>
      <c r="V10" s="122">
        <v>4.7965034384000003</v>
      </c>
      <c r="W10" s="122">
        <v>4.8023318708318996</v>
      </c>
      <c r="X10" s="122">
        <v>4.4332447338428</v>
      </c>
      <c r="Y10" s="122">
        <v>4.3668111289824001</v>
      </c>
      <c r="Z10" s="122">
        <v>5.0100823161479999</v>
      </c>
      <c r="AA10" s="122">
        <v>4.6572446667502003</v>
      </c>
      <c r="AB10" s="122">
        <v>4.5289197236045</v>
      </c>
      <c r="AC10" s="122">
        <v>4.3381676640383997</v>
      </c>
      <c r="AD10" s="122">
        <v>4.4370942993264002</v>
      </c>
      <c r="AE10" s="122">
        <v>4.6603824877962001</v>
      </c>
      <c r="AF10" s="122">
        <v>5.4205822743642997</v>
      </c>
      <c r="AG10" s="122">
        <v>5.1592202217493002</v>
      </c>
      <c r="AH10" s="122">
        <v>5.4466552395325998</v>
      </c>
      <c r="AI10" s="122">
        <v>5.6691468359946997</v>
      </c>
      <c r="AJ10" s="122">
        <v>4.7841377361286996</v>
      </c>
      <c r="AK10" s="122">
        <v>5.1995155256145003</v>
      </c>
      <c r="AL10" s="122">
        <v>0</v>
      </c>
    </row>
    <row r="11" spans="1:38" hidden="1" x14ac:dyDescent="0.25">
      <c r="A11" s="122" t="s">
        <v>1955</v>
      </c>
      <c r="B11" s="122">
        <v>1</v>
      </c>
      <c r="C11" s="122" t="s">
        <v>2077</v>
      </c>
      <c r="D11" s="122" t="s">
        <v>2086</v>
      </c>
      <c r="E11" s="122">
        <v>1</v>
      </c>
      <c r="F11" s="122">
        <v>73.934785711296698</v>
      </c>
      <c r="G11" s="122">
        <v>69.831424289810897</v>
      </c>
      <c r="H11" s="122">
        <v>72.885199505455105</v>
      </c>
      <c r="I11" s="122">
        <v>76.359877760068599</v>
      </c>
      <c r="J11" s="122">
        <v>77.967993909055096</v>
      </c>
      <c r="K11" s="122">
        <v>79.149272983109995</v>
      </c>
      <c r="L11" s="122">
        <v>80.916616136818504</v>
      </c>
      <c r="M11" s="122">
        <v>82.288942652475697</v>
      </c>
      <c r="N11" s="122">
        <v>83.963337578238395</v>
      </c>
      <c r="O11" s="122">
        <v>87.965206203202996</v>
      </c>
      <c r="P11" s="122">
        <v>93.263774037407799</v>
      </c>
      <c r="Q11" s="122">
        <v>91.256486620571593</v>
      </c>
      <c r="R11" s="122">
        <v>93.452151246572001</v>
      </c>
      <c r="S11" s="122">
        <v>94.398333306112207</v>
      </c>
      <c r="T11" s="122">
        <v>100.57645869739331</v>
      </c>
      <c r="U11" s="122">
        <v>102.8070851382633</v>
      </c>
      <c r="V11" s="122">
        <v>103.6059935577552</v>
      </c>
      <c r="W11" s="122">
        <v>101.2891497567736</v>
      </c>
      <c r="X11" s="122">
        <v>94.395983488480496</v>
      </c>
      <c r="Y11" s="122">
        <v>90.167218346423496</v>
      </c>
      <c r="Z11" s="122">
        <v>93.934770901682498</v>
      </c>
      <c r="AA11" s="122">
        <v>92.359794178015804</v>
      </c>
      <c r="AB11" s="122">
        <v>91.999429838270302</v>
      </c>
      <c r="AC11" s="122">
        <v>92.713588697704495</v>
      </c>
      <c r="AD11" s="122">
        <v>94.250066636903298</v>
      </c>
      <c r="AE11" s="122">
        <v>96.722543033438996</v>
      </c>
      <c r="AF11" s="122">
        <v>99.5892681061421</v>
      </c>
      <c r="AG11" s="122">
        <v>102.64099472791619</v>
      </c>
      <c r="AH11" s="122">
        <v>106.67812349114141</v>
      </c>
      <c r="AI11" s="122">
        <v>105.6495899164188</v>
      </c>
      <c r="AJ11" s="122">
        <v>89.622643585066896</v>
      </c>
      <c r="AK11" s="122">
        <v>106.3721689465071</v>
      </c>
      <c r="AL11" s="122">
        <v>0</v>
      </c>
    </row>
    <row r="12" spans="1:38" hidden="1" x14ac:dyDescent="0.25">
      <c r="A12" s="122" t="s">
        <v>1955</v>
      </c>
      <c r="B12" s="122">
        <v>1</v>
      </c>
      <c r="C12" s="122" t="s">
        <v>2077</v>
      </c>
      <c r="D12" s="122" t="s">
        <v>2087</v>
      </c>
      <c r="E12" s="122">
        <v>1</v>
      </c>
      <c r="F12" s="122">
        <v>48.192042969114098</v>
      </c>
      <c r="G12" s="122">
        <v>46.481003611657201</v>
      </c>
      <c r="H12" s="122">
        <v>47.026054480624801</v>
      </c>
      <c r="I12" s="122">
        <v>52.208293198843201</v>
      </c>
      <c r="J12" s="122">
        <v>53.402479303030802</v>
      </c>
      <c r="K12" s="122">
        <v>55.779682603308402</v>
      </c>
      <c r="L12" s="122">
        <v>57.8936968616634</v>
      </c>
      <c r="M12" s="122">
        <v>56.751551515634397</v>
      </c>
      <c r="N12" s="122">
        <v>59.412577467362397</v>
      </c>
      <c r="O12" s="122">
        <v>61.914213850784499</v>
      </c>
      <c r="P12" s="122">
        <v>62.020874263285599</v>
      </c>
      <c r="Q12" s="122">
        <v>61.5051902435439</v>
      </c>
      <c r="R12" s="122">
        <v>62.3536521141449</v>
      </c>
      <c r="S12" s="122">
        <v>63.390891883762102</v>
      </c>
      <c r="T12" s="122">
        <v>63.854931997714303</v>
      </c>
      <c r="U12" s="122">
        <v>66.757133781430994</v>
      </c>
      <c r="V12" s="122">
        <v>63.492255922895403</v>
      </c>
      <c r="W12" s="122">
        <v>62.483142700594897</v>
      </c>
      <c r="X12" s="122">
        <v>57.175992009313397</v>
      </c>
      <c r="Y12" s="122">
        <v>59.401678459076301</v>
      </c>
      <c r="Z12" s="122">
        <v>61.9933945661748</v>
      </c>
      <c r="AA12" s="122">
        <v>59.798877291240998</v>
      </c>
      <c r="AB12" s="122">
        <v>57.608589137112901</v>
      </c>
      <c r="AC12" s="122">
        <v>59.348944798163799</v>
      </c>
      <c r="AD12" s="122">
        <v>58.150888219260203</v>
      </c>
      <c r="AE12" s="122">
        <v>62.367193590639303</v>
      </c>
      <c r="AF12" s="122">
        <v>59.379054553682103</v>
      </c>
      <c r="AG12" s="122">
        <v>63.486403776832297</v>
      </c>
      <c r="AH12" s="122">
        <v>62.123060622628998</v>
      </c>
      <c r="AI12" s="122">
        <v>60.790727224685597</v>
      </c>
      <c r="AJ12" s="122">
        <v>55.009169351201798</v>
      </c>
      <c r="AK12" s="122">
        <v>58.275495322952402</v>
      </c>
      <c r="AL12" s="122">
        <v>0</v>
      </c>
    </row>
    <row r="13" spans="1:38" hidden="1" x14ac:dyDescent="0.25">
      <c r="A13" s="122" t="s">
        <v>1955</v>
      </c>
      <c r="B13" s="122">
        <v>1</v>
      </c>
      <c r="C13" s="122" t="s">
        <v>2077</v>
      </c>
      <c r="D13" s="122" t="s">
        <v>2088</v>
      </c>
      <c r="E13" s="122">
        <v>1</v>
      </c>
      <c r="F13" s="122">
        <v>7.6478047247158001</v>
      </c>
      <c r="G13" s="122">
        <v>7.0036050198837003</v>
      </c>
      <c r="H13" s="122">
        <v>7.1567877669972999</v>
      </c>
      <c r="I13" s="122">
        <v>6.6423627630929998</v>
      </c>
      <c r="J13" s="122">
        <v>7.1621719774264996</v>
      </c>
      <c r="K13" s="122">
        <v>7.1014529318960999</v>
      </c>
      <c r="L13" s="122">
        <v>7.0810835584953002</v>
      </c>
      <c r="M13" s="122">
        <v>6.9459906434305996</v>
      </c>
      <c r="N13" s="122">
        <v>6.7986916656418002</v>
      </c>
      <c r="O13" s="122">
        <v>6.8016506663133001</v>
      </c>
      <c r="P13" s="122">
        <v>7.1620280115114001</v>
      </c>
      <c r="Q13" s="122">
        <v>6.9905399961462997</v>
      </c>
      <c r="R13" s="122">
        <v>7.4003878170692001</v>
      </c>
      <c r="S13" s="122">
        <v>7.8134434012045002</v>
      </c>
      <c r="T13" s="122">
        <v>8.2238793400968007</v>
      </c>
      <c r="U13" s="122">
        <v>9.0931393083145995</v>
      </c>
      <c r="V13" s="122">
        <v>9.373971408309</v>
      </c>
      <c r="W13" s="122">
        <v>8.6736005530749996</v>
      </c>
      <c r="X13" s="122">
        <v>7.3953744063353</v>
      </c>
      <c r="Y13" s="122">
        <v>6.8328377866786996</v>
      </c>
      <c r="Z13" s="122">
        <v>7.7029880261855004</v>
      </c>
      <c r="AA13" s="122">
        <v>8.0366955889835996</v>
      </c>
      <c r="AB13" s="122">
        <v>7.9894089832463999</v>
      </c>
      <c r="AC13" s="122">
        <v>8.3151499929947992</v>
      </c>
      <c r="AD13" s="122">
        <v>8.4607789911434992</v>
      </c>
      <c r="AE13" s="122">
        <v>8.5072861199609005</v>
      </c>
      <c r="AF13" s="122">
        <v>8.6218634470117994</v>
      </c>
      <c r="AG13" s="122">
        <v>8.9988981348144996</v>
      </c>
      <c r="AH13" s="122">
        <v>8.9348349541765995</v>
      </c>
      <c r="AI13" s="122">
        <v>9.2293173224379998</v>
      </c>
      <c r="AJ13" s="122">
        <v>5.9271985487516998</v>
      </c>
      <c r="AK13" s="122">
        <v>7.9439559411724998</v>
      </c>
      <c r="AL13" s="122">
        <v>0</v>
      </c>
    </row>
    <row r="14" spans="1:38" hidden="1" x14ac:dyDescent="0.25">
      <c r="A14" s="122" t="s">
        <v>1955</v>
      </c>
      <c r="B14" s="122">
        <v>1</v>
      </c>
      <c r="C14" s="122" t="s">
        <v>2077</v>
      </c>
      <c r="D14" s="122" t="s">
        <v>2089</v>
      </c>
      <c r="E14" s="122">
        <v>1</v>
      </c>
      <c r="F14" s="122">
        <v>17.0108645716175</v>
      </c>
      <c r="G14" s="122">
        <v>16.095513222366801</v>
      </c>
      <c r="H14" s="122">
        <v>16.153112347879599</v>
      </c>
      <c r="I14" s="122">
        <v>16.547293531933999</v>
      </c>
      <c r="J14" s="122">
        <v>17.711419412778799</v>
      </c>
      <c r="K14" s="122">
        <v>18.273413541604299</v>
      </c>
      <c r="L14" s="122">
        <v>19.240555345612599</v>
      </c>
      <c r="M14" s="122">
        <v>19.009301832031099</v>
      </c>
      <c r="N14" s="122">
        <v>19.862827415749202</v>
      </c>
      <c r="O14" s="122">
        <v>19.9749890847758</v>
      </c>
      <c r="P14" s="122">
        <v>19.843157930883098</v>
      </c>
      <c r="Q14" s="122">
        <v>19.5864739095374</v>
      </c>
      <c r="R14" s="122">
        <v>20.097114458631701</v>
      </c>
      <c r="S14" s="122">
        <v>20.340774070534898</v>
      </c>
      <c r="T14" s="122">
        <v>20.993281153718701</v>
      </c>
      <c r="U14" s="122">
        <v>21.0172151820802</v>
      </c>
      <c r="V14" s="122">
        <v>21.254509167184899</v>
      </c>
      <c r="W14" s="122">
        <v>21.4718153507437</v>
      </c>
      <c r="X14" s="122">
        <v>20.995150642820601</v>
      </c>
      <c r="Y14" s="122">
        <v>20.3022177893749</v>
      </c>
      <c r="Z14" s="122">
        <v>20.743237476965099</v>
      </c>
      <c r="AA14" s="122">
        <v>20.917721213058499</v>
      </c>
      <c r="AB14" s="122">
        <v>20.065830858665301</v>
      </c>
      <c r="AC14" s="122">
        <v>20.1553080494865</v>
      </c>
      <c r="AD14" s="122">
        <v>21.023119423630298</v>
      </c>
      <c r="AE14" s="122">
        <v>20.494447248267601</v>
      </c>
      <c r="AF14" s="122">
        <v>21.636084135750199</v>
      </c>
      <c r="AG14" s="122">
        <v>20.719016552612</v>
      </c>
      <c r="AH14" s="122">
        <v>21.149642585952499</v>
      </c>
      <c r="AI14" s="122">
        <v>21.037083868254399</v>
      </c>
      <c r="AJ14" s="122">
        <v>19.4774287374089</v>
      </c>
      <c r="AK14" s="122">
        <v>20.615970343887799</v>
      </c>
      <c r="AL14" s="122">
        <v>0</v>
      </c>
    </row>
    <row r="15" spans="1:38" hidden="1" x14ac:dyDescent="0.25">
      <c r="A15" s="122" t="s">
        <v>1955</v>
      </c>
      <c r="B15" s="122">
        <v>1</v>
      </c>
      <c r="C15" s="122" t="s">
        <v>2077</v>
      </c>
      <c r="D15" s="122" t="s">
        <v>2090</v>
      </c>
      <c r="E15" s="122">
        <v>1</v>
      </c>
      <c r="F15" s="122">
        <v>6.3978363839553998</v>
      </c>
      <c r="G15" s="122">
        <v>6.1770264148126</v>
      </c>
      <c r="H15" s="122">
        <v>6.3610789642969001</v>
      </c>
      <c r="I15" s="122">
        <v>7.1866541894109002</v>
      </c>
      <c r="J15" s="122">
        <v>7.2572759383200998</v>
      </c>
      <c r="K15" s="122">
        <v>7.7096987188148001</v>
      </c>
      <c r="L15" s="122">
        <v>7.9883965747514996</v>
      </c>
      <c r="M15" s="122">
        <v>8.3746079115331007</v>
      </c>
      <c r="N15" s="122">
        <v>8.2598355960545007</v>
      </c>
      <c r="O15" s="122">
        <v>8.8895473158098994</v>
      </c>
      <c r="P15" s="122">
        <v>8.7686624199738006</v>
      </c>
      <c r="Q15" s="122">
        <v>8.5495827197712</v>
      </c>
      <c r="R15" s="122">
        <v>8.7104378421876998</v>
      </c>
      <c r="S15" s="122">
        <v>8.4514499699516001</v>
      </c>
      <c r="T15" s="122">
        <v>8.6206447149225998</v>
      </c>
      <c r="U15" s="122">
        <v>8.5798648524952998</v>
      </c>
      <c r="V15" s="122">
        <v>9.0328439146974997</v>
      </c>
      <c r="W15" s="122">
        <v>9.3106033302385995</v>
      </c>
      <c r="X15" s="122">
        <v>8.6415196267100001</v>
      </c>
      <c r="Y15" s="122">
        <v>8.4721319953135001</v>
      </c>
      <c r="Z15" s="122">
        <v>9.0562223840989002</v>
      </c>
      <c r="AA15" s="122">
        <v>8.6923432364299007</v>
      </c>
      <c r="AB15" s="122">
        <v>8.8284973877849993</v>
      </c>
      <c r="AC15" s="122">
        <v>8.8732807811111005</v>
      </c>
      <c r="AD15" s="122">
        <v>9.1217134798400004</v>
      </c>
      <c r="AE15" s="122">
        <v>9.3323288062785998</v>
      </c>
      <c r="AF15" s="122">
        <v>9.7656052807428999</v>
      </c>
      <c r="AG15" s="122">
        <v>9.9902507996851995</v>
      </c>
      <c r="AH15" s="122">
        <v>9.9391783098085007</v>
      </c>
      <c r="AI15" s="122">
        <v>10.2852136613603</v>
      </c>
      <c r="AJ15" s="122">
        <v>10.0545060072167</v>
      </c>
      <c r="AK15" s="122">
        <v>10.8742275805044</v>
      </c>
      <c r="AL15" s="122">
        <v>0</v>
      </c>
    </row>
    <row r="16" spans="1:38" hidden="1" x14ac:dyDescent="0.25">
      <c r="A16" s="122" t="s">
        <v>1955</v>
      </c>
      <c r="B16" s="122">
        <v>1</v>
      </c>
      <c r="C16" s="122" t="s">
        <v>2077</v>
      </c>
      <c r="D16" s="122" t="s">
        <v>2091</v>
      </c>
      <c r="E16" s="122">
        <v>1</v>
      </c>
      <c r="F16" s="122">
        <v>53.201204077242899</v>
      </c>
      <c r="G16" s="122">
        <v>51.944094464636002</v>
      </c>
      <c r="H16" s="122">
        <v>53.957770004155599</v>
      </c>
      <c r="I16" s="122">
        <v>55.908129216801498</v>
      </c>
      <c r="J16" s="122">
        <v>55.483548205543897</v>
      </c>
      <c r="K16" s="122">
        <v>57.916442187882403</v>
      </c>
      <c r="L16" s="122">
        <v>59.376862826096598</v>
      </c>
      <c r="M16" s="122">
        <v>63.678808145505599</v>
      </c>
      <c r="N16" s="122">
        <v>59.269007866290799</v>
      </c>
      <c r="O16" s="122">
        <v>65.635668563935297</v>
      </c>
      <c r="P16" s="122">
        <v>67.084280223307601</v>
      </c>
      <c r="Q16" s="122">
        <v>65.026562624535501</v>
      </c>
      <c r="R16" s="122">
        <v>65.229891232560902</v>
      </c>
      <c r="S16" s="122">
        <v>65.899757257234299</v>
      </c>
      <c r="T16" s="122">
        <v>68.096801434875104</v>
      </c>
      <c r="U16" s="122">
        <v>73.485546864566203</v>
      </c>
      <c r="V16" s="122">
        <v>70.047310531163205</v>
      </c>
      <c r="W16" s="122">
        <v>69.907963832697703</v>
      </c>
      <c r="X16" s="122">
        <v>65.879632090475994</v>
      </c>
      <c r="Y16" s="122">
        <v>63.629316059234498</v>
      </c>
      <c r="Z16" s="122">
        <v>63.3445554616886</v>
      </c>
      <c r="AA16" s="122">
        <v>62.550648008604902</v>
      </c>
      <c r="AB16" s="122">
        <v>60.648280362150501</v>
      </c>
      <c r="AC16" s="122">
        <v>61.137626206082999</v>
      </c>
      <c r="AD16" s="122">
        <v>62.767503596061601</v>
      </c>
      <c r="AE16" s="122">
        <v>67.821053749972407</v>
      </c>
      <c r="AF16" s="122">
        <v>64.332384212447096</v>
      </c>
      <c r="AG16" s="122">
        <v>64.579619929782893</v>
      </c>
      <c r="AH16" s="122">
        <v>64.817339546297006</v>
      </c>
      <c r="AI16" s="122">
        <v>62.851170196680698</v>
      </c>
      <c r="AJ16" s="122">
        <v>51.987949948472497</v>
      </c>
      <c r="AK16" s="122">
        <v>57.394997688287397</v>
      </c>
      <c r="AL16" s="122">
        <v>0</v>
      </c>
    </row>
    <row r="17" spans="1:38" hidden="1" x14ac:dyDescent="0.25">
      <c r="A17" s="122" t="s">
        <v>1955</v>
      </c>
      <c r="B17" s="122">
        <v>1</v>
      </c>
      <c r="C17" s="122" t="s">
        <v>2077</v>
      </c>
      <c r="D17" s="122" t="s">
        <v>2092</v>
      </c>
      <c r="E17" s="122">
        <v>1</v>
      </c>
      <c r="F17" s="122">
        <v>38.319925802593701</v>
      </c>
      <c r="G17" s="122">
        <v>37.473482109041299</v>
      </c>
      <c r="H17" s="122">
        <v>38.035806498997502</v>
      </c>
      <c r="I17" s="122">
        <v>40.2093537030877</v>
      </c>
      <c r="J17" s="122">
        <v>41.779013893932202</v>
      </c>
      <c r="K17" s="122">
        <v>42.789735688681198</v>
      </c>
      <c r="L17" s="122">
        <v>41.957600077540398</v>
      </c>
      <c r="M17" s="122">
        <v>41.782197808256697</v>
      </c>
      <c r="N17" s="122">
        <v>42.613025342421999</v>
      </c>
      <c r="O17" s="122">
        <v>41.754907182466802</v>
      </c>
      <c r="P17" s="122">
        <v>47.294946075781901</v>
      </c>
      <c r="Q17" s="122">
        <v>43.061837964873597</v>
      </c>
      <c r="R17" s="122">
        <v>46.798980987869797</v>
      </c>
      <c r="S17" s="122">
        <v>45.3102636530514</v>
      </c>
      <c r="T17" s="122">
        <v>45.4262448704864</v>
      </c>
      <c r="U17" s="122">
        <v>45.262934248448801</v>
      </c>
      <c r="V17" s="122">
        <v>45.342569905520598</v>
      </c>
      <c r="W17" s="122">
        <v>44.747410561900203</v>
      </c>
      <c r="X17" s="122">
        <v>42.095306889382698</v>
      </c>
      <c r="Y17" s="122">
        <v>39.610375757124402</v>
      </c>
      <c r="Z17" s="122">
        <v>40.113923812565901</v>
      </c>
      <c r="AA17" s="122">
        <v>39.269486575989397</v>
      </c>
      <c r="AB17" s="122">
        <v>38.868532311134203</v>
      </c>
      <c r="AC17" s="122">
        <v>38.330952565996803</v>
      </c>
      <c r="AD17" s="122">
        <v>39.840294979225803</v>
      </c>
      <c r="AE17" s="122">
        <v>40.341223308319599</v>
      </c>
      <c r="AF17" s="122">
        <v>40.347045459401599</v>
      </c>
      <c r="AG17" s="122">
        <v>40.099456576111699</v>
      </c>
      <c r="AH17" s="122">
        <v>39.829431507691901</v>
      </c>
      <c r="AI17" s="122">
        <v>39.209509260112299</v>
      </c>
      <c r="AJ17" s="122">
        <v>36.352993175170802</v>
      </c>
      <c r="AK17" s="122">
        <v>40.221983640117998</v>
      </c>
      <c r="AL17" s="122">
        <v>0</v>
      </c>
    </row>
    <row r="18" spans="1:38" hidden="1" x14ac:dyDescent="0.25">
      <c r="A18" s="122" t="s">
        <v>1955</v>
      </c>
      <c r="B18" s="122">
        <v>1</v>
      </c>
      <c r="C18" s="122" t="s">
        <v>2077</v>
      </c>
      <c r="D18" s="122" t="s">
        <v>2093</v>
      </c>
      <c r="E18" s="122">
        <v>1</v>
      </c>
      <c r="F18" s="122">
        <v>17.837919293285498</v>
      </c>
      <c r="G18" s="122">
        <v>16.509957974934</v>
      </c>
      <c r="H18" s="122">
        <v>16.4439253897011</v>
      </c>
      <c r="I18" s="122">
        <v>17.156582368096402</v>
      </c>
      <c r="J18" s="122">
        <v>16.486631399602199</v>
      </c>
      <c r="K18" s="122">
        <v>17.3484309139441</v>
      </c>
      <c r="L18" s="122">
        <v>18.195617047510201</v>
      </c>
      <c r="M18" s="122">
        <v>18.381157628898801</v>
      </c>
      <c r="N18" s="122">
        <v>18.419432407129602</v>
      </c>
      <c r="O18" s="122">
        <v>19.6394872030091</v>
      </c>
      <c r="P18" s="122">
        <v>18.527191554012301</v>
      </c>
      <c r="Q18" s="122">
        <v>17.346664323091101</v>
      </c>
      <c r="R18" s="122">
        <v>17.607242533169799</v>
      </c>
      <c r="S18" s="122">
        <v>19.3876538633995</v>
      </c>
      <c r="T18" s="122">
        <v>18.558554943701299</v>
      </c>
      <c r="U18" s="122">
        <v>16.795502533177199</v>
      </c>
      <c r="V18" s="122">
        <v>17.729796756897802</v>
      </c>
      <c r="W18" s="122">
        <v>18.2109421144857</v>
      </c>
      <c r="X18" s="122">
        <v>17.875058018868</v>
      </c>
      <c r="Y18" s="122">
        <v>17.739205124088599</v>
      </c>
      <c r="Z18" s="122">
        <v>17.853572220259899</v>
      </c>
      <c r="AA18" s="122">
        <v>17.243632375177899</v>
      </c>
      <c r="AB18" s="122">
        <v>16.642972251384698</v>
      </c>
      <c r="AC18" s="122">
        <v>16.9182388184269</v>
      </c>
      <c r="AD18" s="122">
        <v>17.8004215872161</v>
      </c>
      <c r="AE18" s="122">
        <v>16.973083902232698</v>
      </c>
      <c r="AF18" s="122">
        <v>16.9668912307326</v>
      </c>
      <c r="AG18" s="122">
        <v>16.048957698343202</v>
      </c>
      <c r="AH18" s="122">
        <v>17.268534577093099</v>
      </c>
      <c r="AI18" s="122">
        <v>17.678718854740499</v>
      </c>
      <c r="AJ18" s="122">
        <v>16.413640192558901</v>
      </c>
      <c r="AK18" s="122">
        <v>16.4834688368048</v>
      </c>
      <c r="AL18" s="122">
        <v>0</v>
      </c>
    </row>
    <row r="19" spans="1:38" hidden="1" x14ac:dyDescent="0.25">
      <c r="A19" s="122" t="s">
        <v>1955</v>
      </c>
      <c r="B19" s="122">
        <v>1</v>
      </c>
      <c r="C19" s="122" t="s">
        <v>2077</v>
      </c>
      <c r="D19" s="122" t="s">
        <v>2094</v>
      </c>
      <c r="E19" s="122">
        <v>1</v>
      </c>
      <c r="F19" s="122">
        <v>24.7594229946904</v>
      </c>
      <c r="G19" s="122">
        <v>23.587427351530401</v>
      </c>
      <c r="H19" s="122">
        <v>25.761903865511201</v>
      </c>
      <c r="I19" s="122">
        <v>26.615344303949598</v>
      </c>
      <c r="J19" s="122">
        <v>26.732250403266299</v>
      </c>
      <c r="K19" s="122">
        <v>27.107351817361899</v>
      </c>
      <c r="L19" s="122">
        <v>25.801889501908502</v>
      </c>
      <c r="M19" s="122">
        <v>28.552540782662302</v>
      </c>
      <c r="N19" s="122">
        <v>28.900837696000799</v>
      </c>
      <c r="O19" s="122">
        <v>29.873965632717301</v>
      </c>
      <c r="P19" s="122">
        <v>30.396851865248799</v>
      </c>
      <c r="Q19" s="122">
        <v>30.515296364162101</v>
      </c>
      <c r="R19" s="122">
        <v>31.418244469960701</v>
      </c>
      <c r="S19" s="122">
        <v>31.303475790137899</v>
      </c>
      <c r="T19" s="122">
        <v>32.392661104208898</v>
      </c>
      <c r="U19" s="122">
        <v>31.215063125648602</v>
      </c>
      <c r="V19" s="122">
        <v>30.736141548142399</v>
      </c>
      <c r="W19" s="122">
        <v>31.292270383452401</v>
      </c>
      <c r="X19" s="122">
        <v>29.2988273639852</v>
      </c>
      <c r="Y19" s="122">
        <v>29.446533946357999</v>
      </c>
      <c r="Z19" s="122">
        <v>29.644546575926</v>
      </c>
      <c r="AA19" s="122">
        <v>28.993551861294002</v>
      </c>
      <c r="AB19" s="122">
        <v>28.342594265429199</v>
      </c>
      <c r="AC19" s="122">
        <v>27.685342632497001</v>
      </c>
      <c r="AD19" s="122">
        <v>28.812986229880501</v>
      </c>
      <c r="AE19" s="122">
        <v>28.8289279583806</v>
      </c>
      <c r="AF19" s="122">
        <v>29.056540794707001</v>
      </c>
      <c r="AG19" s="122">
        <v>29.680419747565502</v>
      </c>
      <c r="AH19" s="122">
        <v>30.971212978570598</v>
      </c>
      <c r="AI19" s="122">
        <v>30.760994486270199</v>
      </c>
      <c r="AJ19" s="122">
        <v>28.918244903846599</v>
      </c>
      <c r="AK19" s="122">
        <v>31.716190689425499</v>
      </c>
      <c r="AL19" s="122">
        <v>0</v>
      </c>
    </row>
    <row r="20" spans="1:38" hidden="1" x14ac:dyDescent="0.25">
      <c r="A20" s="122" t="s">
        <v>1955</v>
      </c>
      <c r="B20" s="122">
        <v>1</v>
      </c>
      <c r="C20" s="122" t="s">
        <v>2077</v>
      </c>
      <c r="D20" s="122" t="s">
        <v>2095</v>
      </c>
      <c r="E20" s="122">
        <v>1</v>
      </c>
      <c r="F20" s="122">
        <v>32.528094985919203</v>
      </c>
      <c r="G20" s="122">
        <v>33.218036031319699</v>
      </c>
      <c r="H20" s="122">
        <v>35.214568442177899</v>
      </c>
      <c r="I20" s="122">
        <v>35.549080862849799</v>
      </c>
      <c r="J20" s="122">
        <v>37.901293571830799</v>
      </c>
      <c r="K20" s="122">
        <v>37.807188207043403</v>
      </c>
      <c r="L20" s="122">
        <v>39.765177862731399</v>
      </c>
      <c r="M20" s="122">
        <v>36.469140137789097</v>
      </c>
      <c r="N20" s="122">
        <v>35.922177770725298</v>
      </c>
      <c r="O20" s="122">
        <v>39.259366052326598</v>
      </c>
      <c r="P20" s="122">
        <v>44.425365371274602</v>
      </c>
      <c r="Q20" s="122">
        <v>39.007748256026801</v>
      </c>
      <c r="R20" s="122">
        <v>40.738460487163202</v>
      </c>
      <c r="S20" s="122">
        <v>41.001438084841297</v>
      </c>
      <c r="T20" s="122">
        <v>39.415654427910297</v>
      </c>
      <c r="U20" s="122">
        <v>38.028365096622501</v>
      </c>
      <c r="V20" s="122">
        <v>40.744441598839998</v>
      </c>
      <c r="W20" s="122">
        <v>37.1161708476941</v>
      </c>
      <c r="X20" s="122">
        <v>34.2467210218826</v>
      </c>
      <c r="Y20" s="122">
        <v>33.540938826917802</v>
      </c>
      <c r="Z20" s="122">
        <v>29.4543661426714</v>
      </c>
      <c r="AA20" s="122">
        <v>29.960953862550902</v>
      </c>
      <c r="AB20" s="122">
        <v>28.932322365450499</v>
      </c>
      <c r="AC20" s="122">
        <v>28.589750252089299</v>
      </c>
      <c r="AD20" s="122">
        <v>28.349627018902599</v>
      </c>
      <c r="AE20" s="122">
        <v>27.424059554647201</v>
      </c>
      <c r="AF20" s="122">
        <v>29.535452404866401</v>
      </c>
      <c r="AG20" s="122">
        <v>30.930543836302</v>
      </c>
      <c r="AH20" s="122">
        <v>31.2101670874499</v>
      </c>
      <c r="AI20" s="122">
        <v>33.569061876046</v>
      </c>
      <c r="AJ20" s="122">
        <v>31.434031601510998</v>
      </c>
      <c r="AK20" s="122">
        <v>38.094831657621697</v>
      </c>
      <c r="AL20" s="122">
        <v>0</v>
      </c>
    </row>
    <row r="21" spans="1:38" hidden="1" x14ac:dyDescent="0.25">
      <c r="A21" s="122" t="s">
        <v>1955</v>
      </c>
      <c r="B21" s="122">
        <v>1</v>
      </c>
      <c r="C21" s="122" t="s">
        <v>2077</v>
      </c>
      <c r="D21" s="122" t="s">
        <v>2096</v>
      </c>
      <c r="E21" s="122">
        <v>1</v>
      </c>
      <c r="F21" s="122">
        <v>27.312118324656499</v>
      </c>
      <c r="G21" s="122">
        <v>25.838495533146101</v>
      </c>
      <c r="H21" s="122">
        <v>26.240214303691101</v>
      </c>
      <c r="I21" s="122">
        <v>26.312737738744701</v>
      </c>
      <c r="J21" s="122">
        <v>26.830748066747201</v>
      </c>
      <c r="K21" s="122">
        <v>27.217376277408398</v>
      </c>
      <c r="L21" s="122">
        <v>28.252555332110902</v>
      </c>
      <c r="M21" s="122">
        <v>28.806887510122099</v>
      </c>
      <c r="N21" s="122">
        <v>29.534022757799502</v>
      </c>
      <c r="O21" s="122">
        <v>30.481099410685001</v>
      </c>
      <c r="P21" s="122">
        <v>31.3860512989962</v>
      </c>
      <c r="Q21" s="122">
        <v>30.791018053977801</v>
      </c>
      <c r="R21" s="122">
        <v>30.782808460445999</v>
      </c>
      <c r="S21" s="122">
        <v>31.304783600213899</v>
      </c>
      <c r="T21" s="122">
        <v>31.9688984009222</v>
      </c>
      <c r="U21" s="122">
        <v>31.792006469623001</v>
      </c>
      <c r="V21" s="122">
        <v>30.8879294603401</v>
      </c>
      <c r="W21" s="122">
        <v>31.405968939832601</v>
      </c>
      <c r="X21" s="122">
        <v>30.286500602526999</v>
      </c>
      <c r="Y21" s="122">
        <v>28.593419498319399</v>
      </c>
      <c r="Z21" s="122">
        <v>29.097711075615099</v>
      </c>
      <c r="AA21" s="122">
        <v>29.082261250606098</v>
      </c>
      <c r="AB21" s="122">
        <v>29.002888776625799</v>
      </c>
      <c r="AC21" s="122">
        <v>29.395359731095098</v>
      </c>
      <c r="AD21" s="122">
        <v>28.910478928947899</v>
      </c>
      <c r="AE21" s="122">
        <v>29.7366641240611</v>
      </c>
      <c r="AF21" s="122">
        <v>30.421317177480699</v>
      </c>
      <c r="AG21" s="122">
        <v>30.093764802070101</v>
      </c>
      <c r="AH21" s="122">
        <v>30.672777193974699</v>
      </c>
      <c r="AI21" s="122">
        <v>30.716676402374102</v>
      </c>
      <c r="AJ21" s="122">
        <v>23.321886832047198</v>
      </c>
      <c r="AK21" s="122">
        <v>26.603175041361801</v>
      </c>
      <c r="AL21" s="122">
        <v>0</v>
      </c>
    </row>
    <row r="22" spans="1:38" hidden="1" x14ac:dyDescent="0.25">
      <c r="A22" s="122" t="s">
        <v>1955</v>
      </c>
      <c r="B22" s="122">
        <v>1</v>
      </c>
      <c r="C22" s="122" t="s">
        <v>2077</v>
      </c>
      <c r="D22" s="122" t="s">
        <v>2097</v>
      </c>
      <c r="E22" s="122">
        <v>1</v>
      </c>
      <c r="F22" s="122">
        <v>23.519907774010999</v>
      </c>
      <c r="G22" s="122">
        <v>23.180482918328199</v>
      </c>
      <c r="H22" s="122">
        <v>23.885880982154202</v>
      </c>
      <c r="I22" s="122">
        <v>23.843708211793398</v>
      </c>
      <c r="J22" s="122">
        <v>23.790209399663901</v>
      </c>
      <c r="K22" s="122">
        <v>24.043034860794702</v>
      </c>
      <c r="L22" s="122">
        <v>24.838820400902399</v>
      </c>
      <c r="M22" s="122">
        <v>26.1369407562904</v>
      </c>
      <c r="N22" s="122">
        <v>26.531035749265701</v>
      </c>
      <c r="O22" s="122">
        <v>28.260309766045399</v>
      </c>
      <c r="P22" s="122">
        <v>28.542764206356399</v>
      </c>
      <c r="Q22" s="122">
        <v>28.549283650521399</v>
      </c>
      <c r="R22" s="122">
        <v>28.474589701239999</v>
      </c>
      <c r="S22" s="122">
        <v>29.462171181390701</v>
      </c>
      <c r="T22" s="122">
        <v>30.3319149708739</v>
      </c>
      <c r="U22" s="122">
        <v>30.922041872225499</v>
      </c>
      <c r="V22" s="122">
        <v>30.816927591160699</v>
      </c>
      <c r="W22" s="122">
        <v>30.5711030593488</v>
      </c>
      <c r="X22" s="122">
        <v>29.1930231462295</v>
      </c>
      <c r="Y22" s="122">
        <v>30.080184541485401</v>
      </c>
      <c r="Z22" s="122">
        <v>29.339486593900101</v>
      </c>
      <c r="AA22" s="122">
        <v>28.762411241397601</v>
      </c>
      <c r="AB22" s="122">
        <v>29.049111688845901</v>
      </c>
      <c r="AC22" s="122">
        <v>29.0937966969081</v>
      </c>
      <c r="AD22" s="122">
        <v>29.161508957667898</v>
      </c>
      <c r="AE22" s="122">
        <v>30.0448762605069</v>
      </c>
      <c r="AF22" s="122">
        <v>29.339174368308498</v>
      </c>
      <c r="AG22" s="122">
        <v>29.202149468524802</v>
      </c>
      <c r="AH22" s="122">
        <v>30.2324662072898</v>
      </c>
      <c r="AI22" s="122">
        <v>30.364123150821701</v>
      </c>
      <c r="AJ22" s="122">
        <v>25.1144377980653</v>
      </c>
      <c r="AK22" s="122">
        <v>27.967810801508101</v>
      </c>
      <c r="AL22" s="122">
        <v>0</v>
      </c>
    </row>
    <row r="23" spans="1:38" hidden="1" x14ac:dyDescent="0.25">
      <c r="A23" s="122" t="s">
        <v>1955</v>
      </c>
      <c r="B23" s="122">
        <v>1</v>
      </c>
      <c r="C23" s="122" t="s">
        <v>2077</v>
      </c>
      <c r="D23" s="122" t="s">
        <v>2098</v>
      </c>
      <c r="E23" s="122">
        <v>1</v>
      </c>
      <c r="F23" s="122">
        <v>7.3342850517027998</v>
      </c>
      <c r="G23" s="122">
        <v>7.1209386194239999</v>
      </c>
      <c r="H23" s="122">
        <v>7.2243142666285003</v>
      </c>
      <c r="I23" s="122">
        <v>7.1490935658080002</v>
      </c>
      <c r="J23" s="122">
        <v>7.1794434269028997</v>
      </c>
      <c r="K23" s="122">
        <v>7.0456404098618002</v>
      </c>
      <c r="L23" s="122">
        <v>7.4474375342577996</v>
      </c>
      <c r="M23" s="122">
        <v>7.7888641398720999</v>
      </c>
      <c r="N23" s="122">
        <v>7.5076909479490004</v>
      </c>
      <c r="O23" s="122">
        <v>8.0395447640923994</v>
      </c>
      <c r="P23" s="122">
        <v>8.4542676337987999</v>
      </c>
      <c r="Q23" s="122">
        <v>7.3985159486113998</v>
      </c>
      <c r="R23" s="122">
        <v>8.4389247410977006</v>
      </c>
      <c r="S23" s="122">
        <v>9.3654857210180005</v>
      </c>
      <c r="T23" s="122">
        <v>8.4598059917247994</v>
      </c>
      <c r="U23" s="122">
        <v>8.8440339522383002</v>
      </c>
      <c r="V23" s="122">
        <v>8.7465883997186999</v>
      </c>
      <c r="W23" s="122">
        <v>8.5045775361843994</v>
      </c>
      <c r="X23" s="122">
        <v>7.9379029073667997</v>
      </c>
      <c r="Y23" s="122">
        <v>8.0058721683633998</v>
      </c>
      <c r="Z23" s="122">
        <v>7.7927992215222996</v>
      </c>
      <c r="AA23" s="122">
        <v>7.8438082721067</v>
      </c>
      <c r="AB23" s="122">
        <v>7.4701455108824</v>
      </c>
      <c r="AC23" s="122">
        <v>8.2451168347469999</v>
      </c>
      <c r="AD23" s="122">
        <v>8.3533095196362996</v>
      </c>
      <c r="AE23" s="122">
        <v>8.2145706367403992</v>
      </c>
      <c r="AF23" s="122">
        <v>8.280730751159</v>
      </c>
      <c r="AG23" s="122">
        <v>7.6022771424024</v>
      </c>
      <c r="AH23" s="122">
        <v>7.0166144459636</v>
      </c>
      <c r="AI23" s="122">
        <v>6.8928367618911999</v>
      </c>
      <c r="AJ23" s="122">
        <v>6.3534753945261997</v>
      </c>
      <c r="AK23" s="122">
        <v>6.8865003474844997</v>
      </c>
      <c r="AL23" s="122">
        <v>0</v>
      </c>
    </row>
    <row r="24" spans="1:38" hidden="1" x14ac:dyDescent="0.25">
      <c r="A24" s="122" t="s">
        <v>1955</v>
      </c>
      <c r="B24" s="122">
        <v>1</v>
      </c>
      <c r="C24" s="122" t="s">
        <v>2077</v>
      </c>
      <c r="D24" s="122" t="s">
        <v>2099</v>
      </c>
      <c r="E24" s="122">
        <v>1</v>
      </c>
      <c r="F24" s="122">
        <v>47.648172185494097</v>
      </c>
      <c r="G24" s="122">
        <v>47.794554519197298</v>
      </c>
      <c r="H24" s="122">
        <v>48.927396212954498</v>
      </c>
      <c r="I24" s="122">
        <v>51.8268237429428</v>
      </c>
      <c r="J24" s="122">
        <v>51.788289533839603</v>
      </c>
      <c r="K24" s="122">
        <v>53.044222442551003</v>
      </c>
      <c r="L24" s="122">
        <v>54.020687857659098</v>
      </c>
      <c r="M24" s="122">
        <v>54.870559997619203</v>
      </c>
      <c r="N24" s="122">
        <v>56.809841108699104</v>
      </c>
      <c r="O24" s="122">
        <v>59.340010716653197</v>
      </c>
      <c r="P24" s="122">
        <v>57.731414003944302</v>
      </c>
      <c r="Q24" s="122">
        <v>56.645813745660398</v>
      </c>
      <c r="R24" s="122">
        <v>57.903978517468197</v>
      </c>
      <c r="S24" s="122">
        <v>56.3921525860559</v>
      </c>
      <c r="T24" s="122">
        <v>56.194576467195901</v>
      </c>
      <c r="U24" s="122">
        <v>55.105562907789498</v>
      </c>
      <c r="V24" s="122">
        <v>53.770993564627297</v>
      </c>
      <c r="W24" s="122">
        <v>52.588942998462798</v>
      </c>
      <c r="X24" s="122">
        <v>48.942597204991401</v>
      </c>
      <c r="Y24" s="122">
        <v>47.629346507244399</v>
      </c>
      <c r="Z24" s="122">
        <v>48.637863210348797</v>
      </c>
      <c r="AA24" s="122">
        <v>47.8231797990749</v>
      </c>
      <c r="AB24" s="122">
        <v>47.499511914762302</v>
      </c>
      <c r="AC24" s="122">
        <v>48.724110065420902</v>
      </c>
      <c r="AD24" s="122">
        <v>48.784859404581603</v>
      </c>
      <c r="AE24" s="122">
        <v>49.553017454679598</v>
      </c>
      <c r="AF24" s="122">
        <v>50.242439353444801</v>
      </c>
      <c r="AG24" s="122">
        <v>49.503627805720797</v>
      </c>
      <c r="AH24" s="122">
        <v>51.451966145048402</v>
      </c>
      <c r="AI24" s="122">
        <v>50.075372149749803</v>
      </c>
      <c r="AJ24" s="122">
        <v>42.426418196854499</v>
      </c>
      <c r="AK24" s="122">
        <v>46.433903859199397</v>
      </c>
      <c r="AL24" s="122">
        <v>0</v>
      </c>
    </row>
    <row r="25" spans="1:38" hidden="1" x14ac:dyDescent="0.25">
      <c r="A25" s="122" t="s">
        <v>1955</v>
      </c>
      <c r="B25" s="122">
        <v>1</v>
      </c>
      <c r="C25" s="122" t="s">
        <v>2077</v>
      </c>
      <c r="D25" s="122" t="s">
        <v>2100</v>
      </c>
      <c r="E25" s="122">
        <v>1</v>
      </c>
      <c r="F25" s="122">
        <v>23.038042840671299</v>
      </c>
      <c r="G25" s="122">
        <v>23.605257302939499</v>
      </c>
      <c r="H25" s="122">
        <v>25.121365305332102</v>
      </c>
      <c r="I25" s="122">
        <v>26.888071624603</v>
      </c>
      <c r="J25" s="122">
        <v>28.034603228489999</v>
      </c>
      <c r="K25" s="122">
        <v>29.055231160657002</v>
      </c>
      <c r="L25" s="122">
        <v>30.3478799795434</v>
      </c>
      <c r="M25" s="122">
        <v>29.964453672886901</v>
      </c>
      <c r="N25" s="122">
        <v>31.5902971710358</v>
      </c>
      <c r="O25" s="122">
        <v>33.733752168409097</v>
      </c>
      <c r="P25" s="122">
        <v>35.059816305085</v>
      </c>
      <c r="Q25" s="122">
        <v>34.431515752909903</v>
      </c>
      <c r="R25" s="122">
        <v>34.985496242012701</v>
      </c>
      <c r="S25" s="122">
        <v>35.407876034814798</v>
      </c>
      <c r="T25" s="122">
        <v>35.743631545777397</v>
      </c>
      <c r="U25" s="122">
        <v>35.301859361493896</v>
      </c>
      <c r="V25" s="122">
        <v>34.074870938283503</v>
      </c>
      <c r="W25" s="122">
        <v>33.769188770422602</v>
      </c>
      <c r="X25" s="122">
        <v>32.4511005195397</v>
      </c>
      <c r="Y25" s="122">
        <v>30.199193226710999</v>
      </c>
      <c r="Z25" s="122">
        <v>30.204590763159601</v>
      </c>
      <c r="AA25" s="122">
        <v>29.4782377997754</v>
      </c>
      <c r="AB25" s="122">
        <v>30.0768412889364</v>
      </c>
      <c r="AC25" s="122">
        <v>29.445220523967301</v>
      </c>
      <c r="AD25" s="122">
        <v>30.116736488828199</v>
      </c>
      <c r="AE25" s="122">
        <v>29.313963426535</v>
      </c>
      <c r="AF25" s="122">
        <v>31.80492525463</v>
      </c>
      <c r="AG25" s="122">
        <v>32.101195077387302</v>
      </c>
      <c r="AH25" s="122">
        <v>32.387458521795601</v>
      </c>
      <c r="AI25" s="122">
        <v>32.334243039766001</v>
      </c>
      <c r="AJ25" s="122">
        <v>26.368100240467399</v>
      </c>
      <c r="AK25" s="122">
        <v>28.5649134671472</v>
      </c>
      <c r="AL25" s="122">
        <v>0</v>
      </c>
    </row>
    <row r="26" spans="1:38" hidden="1" x14ac:dyDescent="0.25">
      <c r="A26" s="122" t="s">
        <v>1955</v>
      </c>
      <c r="B26" s="122">
        <v>1</v>
      </c>
      <c r="C26" s="122" t="s">
        <v>2077</v>
      </c>
      <c r="D26" s="122" t="s">
        <v>2101</v>
      </c>
      <c r="E26" s="122">
        <v>1</v>
      </c>
      <c r="F26" s="122">
        <v>33.426886037116098</v>
      </c>
      <c r="G26" s="122">
        <v>33.276018259721603</v>
      </c>
      <c r="H26" s="122">
        <v>34.760932639384599</v>
      </c>
      <c r="I26" s="122">
        <v>35.567089264095003</v>
      </c>
      <c r="J26" s="122">
        <v>36.721237518815499</v>
      </c>
      <c r="K26" s="122">
        <v>37.324877146766497</v>
      </c>
      <c r="L26" s="122">
        <v>38.4417548136162</v>
      </c>
      <c r="M26" s="122">
        <v>39.537233677226403</v>
      </c>
      <c r="N26" s="122">
        <v>39.919887276478597</v>
      </c>
      <c r="O26" s="122">
        <v>39.362309663026302</v>
      </c>
      <c r="P26" s="122">
        <v>39.706881852867902</v>
      </c>
      <c r="Q26" s="122">
        <v>39.165704473596001</v>
      </c>
      <c r="R26" s="122">
        <v>40.558440672467</v>
      </c>
      <c r="S26" s="122">
        <v>41.596332638505601</v>
      </c>
      <c r="T26" s="122">
        <v>40.528065269655997</v>
      </c>
      <c r="U26" s="122">
        <v>41.025105010472501</v>
      </c>
      <c r="V26" s="122">
        <v>41.020355446840497</v>
      </c>
      <c r="W26" s="122">
        <v>41.233385131617801</v>
      </c>
      <c r="X26" s="122">
        <v>39.291685388657001</v>
      </c>
      <c r="Y26" s="122">
        <v>37.614092857021497</v>
      </c>
      <c r="Z26" s="122">
        <v>38.188927262230997</v>
      </c>
      <c r="AA26" s="122">
        <v>37.290453847684702</v>
      </c>
      <c r="AB26" s="122">
        <v>36.420990763313903</v>
      </c>
      <c r="AC26" s="122">
        <v>35.840431269309803</v>
      </c>
      <c r="AD26" s="122">
        <v>37.339324918450401</v>
      </c>
      <c r="AE26" s="122">
        <v>36.833468310388199</v>
      </c>
      <c r="AF26" s="122">
        <v>37.803525989007497</v>
      </c>
      <c r="AG26" s="122">
        <v>37.6910164119504</v>
      </c>
      <c r="AH26" s="122">
        <v>38.358284412879499</v>
      </c>
      <c r="AI26" s="122">
        <v>38.036602613986602</v>
      </c>
      <c r="AJ26" s="122">
        <v>34.521971430702997</v>
      </c>
      <c r="AK26" s="122">
        <v>37.039397788476002</v>
      </c>
      <c r="AL26" s="122">
        <v>0</v>
      </c>
    </row>
    <row r="27" spans="1:38" hidden="1" x14ac:dyDescent="0.25">
      <c r="A27" s="122" t="s">
        <v>1955</v>
      </c>
      <c r="B27" s="122">
        <v>1</v>
      </c>
      <c r="C27" s="122" t="s">
        <v>2077</v>
      </c>
      <c r="D27" s="122" t="s">
        <v>2102</v>
      </c>
      <c r="E27" s="122">
        <v>1</v>
      </c>
      <c r="F27" s="122">
        <v>18.996354703032502</v>
      </c>
      <c r="G27" s="122">
        <v>19.435578768842099</v>
      </c>
      <c r="H27" s="122">
        <v>20.963732320248099</v>
      </c>
      <c r="I27" s="122">
        <v>20.9420395776948</v>
      </c>
      <c r="J27" s="122">
        <v>21.180951538582502</v>
      </c>
      <c r="K27" s="122">
        <v>21.9517525384457</v>
      </c>
      <c r="L27" s="122">
        <v>22.587040340409398</v>
      </c>
      <c r="M27" s="122">
        <v>22.993732188271299</v>
      </c>
      <c r="N27" s="122">
        <v>23.8407404812646</v>
      </c>
      <c r="O27" s="122">
        <v>25.598726119684098</v>
      </c>
      <c r="P27" s="122">
        <v>24.337053384003902</v>
      </c>
      <c r="Q27" s="122">
        <v>23.381056023982602</v>
      </c>
      <c r="R27" s="122">
        <v>23.580348033417302</v>
      </c>
      <c r="S27" s="122">
        <v>25.053235708509</v>
      </c>
      <c r="T27" s="122">
        <v>23.7332190270842</v>
      </c>
      <c r="U27" s="122">
        <v>23.490354518647202</v>
      </c>
      <c r="V27" s="122">
        <v>24.228051656883199</v>
      </c>
      <c r="W27" s="122">
        <v>23.5752184161305</v>
      </c>
      <c r="X27" s="122">
        <v>22.917396634032102</v>
      </c>
      <c r="Y27" s="122">
        <v>21.402003537880098</v>
      </c>
      <c r="Z27" s="122">
        <v>20.942281627073498</v>
      </c>
      <c r="AA27" s="122">
        <v>20.534520748997501</v>
      </c>
      <c r="AB27" s="122">
        <v>22.168196291018301</v>
      </c>
      <c r="AC27" s="122">
        <v>20.137809532604798</v>
      </c>
      <c r="AD27" s="122">
        <v>21.025908649537001</v>
      </c>
      <c r="AE27" s="122">
        <v>21.457942470703198</v>
      </c>
      <c r="AF27" s="122">
        <v>22.423320782435201</v>
      </c>
      <c r="AG27" s="122">
        <v>22.0272579159146</v>
      </c>
      <c r="AH27" s="122">
        <v>22.536543923058101</v>
      </c>
      <c r="AI27" s="122">
        <v>22.805663238247799</v>
      </c>
      <c r="AJ27" s="122">
        <v>21.929271740802601</v>
      </c>
      <c r="AK27" s="122">
        <v>23.295234087450599</v>
      </c>
      <c r="AL27" s="122">
        <v>0</v>
      </c>
    </row>
    <row r="28" spans="1:38" hidden="1" x14ac:dyDescent="0.25">
      <c r="A28" s="122" t="s">
        <v>1955</v>
      </c>
      <c r="B28" s="122">
        <v>1</v>
      </c>
      <c r="C28" s="122" t="s">
        <v>2077</v>
      </c>
      <c r="D28" s="122" t="s">
        <v>2103</v>
      </c>
      <c r="E28" s="122">
        <v>1</v>
      </c>
      <c r="F28" s="122">
        <v>5.6164014502746999</v>
      </c>
      <c r="G28" s="122">
        <v>5.4548060719112996</v>
      </c>
      <c r="H28" s="122">
        <v>5.8840681770238996</v>
      </c>
      <c r="I28" s="122">
        <v>6.1113056594337998</v>
      </c>
      <c r="J28" s="122">
        <v>6.3249789189427998</v>
      </c>
      <c r="K28" s="122">
        <v>6.4722952247064001</v>
      </c>
      <c r="L28" s="122">
        <v>6.4636134183268004</v>
      </c>
      <c r="M28" s="122">
        <v>6.5822649087998997</v>
      </c>
      <c r="N28" s="122">
        <v>6.7366199493775998</v>
      </c>
      <c r="O28" s="122">
        <v>7.0942990341226002</v>
      </c>
      <c r="P28" s="122">
        <v>7.1303883753872004</v>
      </c>
      <c r="Q28" s="122">
        <v>7.1569402842952003</v>
      </c>
      <c r="R28" s="122">
        <v>7.2648822997145999</v>
      </c>
      <c r="S28" s="122">
        <v>7.4638084842061003</v>
      </c>
      <c r="T28" s="122">
        <v>7.5588861901718998</v>
      </c>
      <c r="U28" s="122">
        <v>7.7001192542502004</v>
      </c>
      <c r="V28" s="122">
        <v>7.8074055553676001</v>
      </c>
      <c r="W28" s="122">
        <v>7.8752868360306003</v>
      </c>
      <c r="X28" s="122">
        <v>7.4330513233042996</v>
      </c>
      <c r="Y28" s="122">
        <v>7.1357312098417003</v>
      </c>
      <c r="Z28" s="122">
        <v>7.4629935959128</v>
      </c>
      <c r="AA28" s="122">
        <v>7.444580693811</v>
      </c>
      <c r="AB28" s="122">
        <v>7.5847355736396</v>
      </c>
      <c r="AC28" s="122">
        <v>7.4830874777854</v>
      </c>
      <c r="AD28" s="122">
        <v>7.5772141275719003</v>
      </c>
      <c r="AE28" s="122">
        <v>7.4444567019149996</v>
      </c>
      <c r="AF28" s="122">
        <v>7.4650183501983003</v>
      </c>
      <c r="AG28" s="122">
        <v>7.5188075779636998</v>
      </c>
      <c r="AH28" s="122">
        <v>7.6134907160371004</v>
      </c>
      <c r="AI28" s="122">
        <v>7.4873244625051996</v>
      </c>
      <c r="AJ28" s="122">
        <v>7.3435061000725996</v>
      </c>
      <c r="AK28" s="122">
        <v>7.9473810392155002</v>
      </c>
      <c r="AL28" s="122">
        <v>0</v>
      </c>
    </row>
    <row r="29" spans="1:38" hidden="1" x14ac:dyDescent="0.25">
      <c r="A29" s="122" t="s">
        <v>1955</v>
      </c>
      <c r="B29" s="122">
        <v>1</v>
      </c>
      <c r="C29" s="122" t="s">
        <v>2077</v>
      </c>
      <c r="D29" s="122" t="s">
        <v>2104</v>
      </c>
      <c r="E29" s="122">
        <v>1</v>
      </c>
      <c r="F29" s="122">
        <v>38.548841343411297</v>
      </c>
      <c r="G29" s="122">
        <v>37.447403051352303</v>
      </c>
      <c r="H29" s="122">
        <v>38.664381052241602</v>
      </c>
      <c r="I29" s="122">
        <v>39.9606411776169</v>
      </c>
      <c r="J29" s="122">
        <v>41.771451514359597</v>
      </c>
      <c r="K29" s="122">
        <v>42.787919880158398</v>
      </c>
      <c r="L29" s="122">
        <v>45.3252395708029</v>
      </c>
      <c r="M29" s="122">
        <v>45.890506583486697</v>
      </c>
      <c r="N29" s="122">
        <v>47.480670065518801</v>
      </c>
      <c r="O29" s="122">
        <v>48.8241959160463</v>
      </c>
      <c r="P29" s="122">
        <v>50.644832980177497</v>
      </c>
      <c r="Q29" s="122">
        <v>49.106940977331</v>
      </c>
      <c r="R29" s="122">
        <v>49.542727150646499</v>
      </c>
      <c r="S29" s="122">
        <v>51.344026275645298</v>
      </c>
      <c r="T29" s="122">
        <v>51.9987383948041</v>
      </c>
      <c r="U29" s="122">
        <v>52.177149719980399</v>
      </c>
      <c r="V29" s="122">
        <v>51.415337480771001</v>
      </c>
      <c r="W29" s="122">
        <v>52.0843711046967</v>
      </c>
      <c r="X29" s="122">
        <v>49.014517070388301</v>
      </c>
      <c r="Y29" s="122">
        <v>46.721606709977202</v>
      </c>
      <c r="Z29" s="122">
        <v>50.293524591882402</v>
      </c>
      <c r="AA29" s="122">
        <v>49.167721767330498</v>
      </c>
      <c r="AB29" s="122">
        <v>47.347573128612297</v>
      </c>
      <c r="AC29" s="122">
        <v>48.008487935259197</v>
      </c>
      <c r="AD29" s="122">
        <v>49.717267727048302</v>
      </c>
      <c r="AE29" s="122">
        <v>50.5484694156535</v>
      </c>
      <c r="AF29" s="122">
        <v>52.613413039159497</v>
      </c>
      <c r="AG29" s="122">
        <v>53.242638343073402</v>
      </c>
      <c r="AH29" s="122">
        <v>54.326175619009902</v>
      </c>
      <c r="AI29" s="122">
        <v>55.199205959400402</v>
      </c>
      <c r="AJ29" s="122">
        <v>49.889604085950602</v>
      </c>
      <c r="AK29" s="122">
        <v>54.637308835286099</v>
      </c>
      <c r="AL29" s="122">
        <v>0</v>
      </c>
    </row>
    <row r="30" spans="1:38" hidden="1" x14ac:dyDescent="0.25">
      <c r="A30" s="122" t="s">
        <v>1955</v>
      </c>
      <c r="B30" s="122">
        <v>1</v>
      </c>
      <c r="C30" s="122" t="s">
        <v>2077</v>
      </c>
      <c r="D30" s="122" t="s">
        <v>2105</v>
      </c>
      <c r="E30" s="122">
        <v>1</v>
      </c>
      <c r="F30" s="122">
        <v>4.4043702287826996</v>
      </c>
      <c r="G30" s="122">
        <v>4.4180684085384998</v>
      </c>
      <c r="H30" s="122">
        <v>4.7082490747549999</v>
      </c>
      <c r="I30" s="122">
        <v>4.9197049187947997</v>
      </c>
      <c r="J30" s="122">
        <v>4.9929531660865001</v>
      </c>
      <c r="K30" s="122">
        <v>4.9819409097290999</v>
      </c>
      <c r="L30" s="122">
        <v>5.0825266389486998</v>
      </c>
      <c r="M30" s="122">
        <v>5.0556002617922999</v>
      </c>
      <c r="N30" s="122">
        <v>4.8596568876181996</v>
      </c>
      <c r="O30" s="122">
        <v>5.4679886702973004</v>
      </c>
      <c r="P30" s="122">
        <v>5.4539598356983996</v>
      </c>
      <c r="Q30" s="122">
        <v>5.7523309170778001</v>
      </c>
      <c r="R30" s="122">
        <v>5.6677863061003997</v>
      </c>
      <c r="S30" s="122">
        <v>5.8386441871062997</v>
      </c>
      <c r="T30" s="122">
        <v>5.8657530433831999</v>
      </c>
      <c r="U30" s="122">
        <v>5.8807149059823001</v>
      </c>
      <c r="V30" s="122">
        <v>5.7016267337883004</v>
      </c>
      <c r="W30" s="122">
        <v>5.9059013101020996</v>
      </c>
      <c r="X30" s="122">
        <v>5.9468517470083002</v>
      </c>
      <c r="Y30" s="122">
        <v>5.8754927952967</v>
      </c>
      <c r="Z30" s="122">
        <v>6.7788340945133001</v>
      </c>
      <c r="AA30" s="122">
        <v>7.8885052449922997</v>
      </c>
      <c r="AB30" s="122">
        <v>8.7740079949691001</v>
      </c>
      <c r="AC30" s="122">
        <v>8.9679255172721</v>
      </c>
      <c r="AD30" s="122">
        <v>9.5146754591510998</v>
      </c>
      <c r="AE30" s="122">
        <v>8.6339817684495994</v>
      </c>
      <c r="AF30" s="122">
        <v>7.5950717584431997</v>
      </c>
      <c r="AG30" s="122">
        <v>7.9801334865121998</v>
      </c>
      <c r="AH30" s="122">
        <v>8.3743306336833996</v>
      </c>
      <c r="AI30" s="122">
        <v>8.7680339644278007</v>
      </c>
      <c r="AJ30" s="122">
        <v>7.7620093250059004</v>
      </c>
      <c r="AK30" s="122">
        <v>8.3162751088703004</v>
      </c>
      <c r="AL30" s="122">
        <v>0</v>
      </c>
    </row>
    <row r="31" spans="1:38" hidden="1" x14ac:dyDescent="0.25">
      <c r="A31" s="122" t="s">
        <v>1955</v>
      </c>
      <c r="B31" s="122">
        <v>1</v>
      </c>
      <c r="C31" s="122" t="s">
        <v>2077</v>
      </c>
      <c r="D31" s="122" t="s">
        <v>475</v>
      </c>
      <c r="E31" s="122">
        <v>1</v>
      </c>
      <c r="F31" s="122">
        <v>10.041075231500299</v>
      </c>
      <c r="G31" s="122">
        <v>9.6165359074415999</v>
      </c>
      <c r="H31" s="122">
        <v>10.1635785614375</v>
      </c>
      <c r="I31" s="122">
        <v>10.194855784229899</v>
      </c>
      <c r="J31" s="122">
        <v>10.5709518147554</v>
      </c>
      <c r="K31" s="122">
        <v>11.2447580624235</v>
      </c>
      <c r="L31" s="122">
        <v>11.7732787864068</v>
      </c>
      <c r="M31" s="122">
        <v>11.500295528364299</v>
      </c>
      <c r="N31" s="122">
        <v>12.0820917592615</v>
      </c>
      <c r="O31" s="122">
        <v>12.4264489954639</v>
      </c>
      <c r="P31" s="122">
        <v>12.243444521130099</v>
      </c>
      <c r="Q31" s="122">
        <v>12.062926550156099</v>
      </c>
      <c r="R31" s="122">
        <v>12.3773355990017</v>
      </c>
      <c r="S31" s="122">
        <v>12.492449257521701</v>
      </c>
      <c r="T31" s="122">
        <v>12.3906400405391</v>
      </c>
      <c r="U31" s="122">
        <v>12.141213839566101</v>
      </c>
      <c r="V31" s="122">
        <v>12.0943315181069</v>
      </c>
      <c r="W31" s="122">
        <v>12.5160630433994</v>
      </c>
      <c r="X31" s="122">
        <v>12.251936028927799</v>
      </c>
      <c r="Y31" s="122">
        <v>11.6199801141363</v>
      </c>
      <c r="Z31" s="122">
        <v>12.2691530844762</v>
      </c>
      <c r="AA31" s="122">
        <v>12.0688559604896</v>
      </c>
      <c r="AB31" s="122">
        <v>11.9371571690126</v>
      </c>
      <c r="AC31" s="122">
        <v>12.012540708864901</v>
      </c>
      <c r="AD31" s="122">
        <v>12.5880609716673</v>
      </c>
      <c r="AE31" s="122">
        <v>12.4258992133613</v>
      </c>
      <c r="AF31" s="122">
        <v>12.6624812216536</v>
      </c>
      <c r="AG31" s="122">
        <v>12.7018214971131</v>
      </c>
      <c r="AH31" s="122">
        <v>13.0868726751424</v>
      </c>
      <c r="AI31" s="122">
        <v>13.032568611060601</v>
      </c>
      <c r="AJ31" s="122">
        <v>12.173844087874</v>
      </c>
      <c r="AK31" s="122">
        <v>13.1085972016971</v>
      </c>
      <c r="AL31" s="122">
        <v>0</v>
      </c>
    </row>
    <row r="32" spans="1:38" hidden="1" x14ac:dyDescent="0.25">
      <c r="A32" s="122" t="s">
        <v>1955</v>
      </c>
      <c r="B32" s="122">
        <v>1</v>
      </c>
      <c r="C32" s="122" t="s">
        <v>2077</v>
      </c>
      <c r="D32" s="122" t="s">
        <v>2106</v>
      </c>
      <c r="E32" s="122">
        <v>1</v>
      </c>
      <c r="F32" s="122">
        <v>5.2456026079282001</v>
      </c>
      <c r="G32" s="122">
        <v>5.2984862867032003</v>
      </c>
      <c r="H32" s="122">
        <v>5.3259253149744001</v>
      </c>
      <c r="I32" s="122">
        <v>5.3564078697966</v>
      </c>
      <c r="J32" s="122">
        <v>5.5123400949269996</v>
      </c>
      <c r="K32" s="122">
        <v>5.7340462746187999</v>
      </c>
      <c r="L32" s="122">
        <v>5.9145234637603004</v>
      </c>
      <c r="M32" s="122">
        <v>6.8662048259072002</v>
      </c>
      <c r="N32" s="122">
        <v>6.9284598871148999</v>
      </c>
      <c r="O32" s="122">
        <v>7.1977122230179997</v>
      </c>
      <c r="P32" s="122">
        <v>7.2712057162469996</v>
      </c>
      <c r="Q32" s="122">
        <v>7.2415752982127</v>
      </c>
      <c r="R32" s="122">
        <v>7.4886150776829004</v>
      </c>
      <c r="S32" s="122">
        <v>7.5685879463608003</v>
      </c>
      <c r="T32" s="122">
        <v>7.6264337793610002</v>
      </c>
      <c r="U32" s="122">
        <v>7.2952995517978998</v>
      </c>
      <c r="V32" s="122">
        <v>7.0997517029681001</v>
      </c>
      <c r="W32" s="122">
        <v>7.2469140333297002</v>
      </c>
      <c r="X32" s="122">
        <v>6.9190478527700003</v>
      </c>
      <c r="Y32" s="122">
        <v>6.8455081897836996</v>
      </c>
      <c r="Z32" s="122">
        <v>6.9412118744997997</v>
      </c>
      <c r="AA32" s="122">
        <v>6.7739858152902999</v>
      </c>
      <c r="AB32" s="122">
        <v>6.6614932378009</v>
      </c>
      <c r="AC32" s="122">
        <v>6.6280379578139996</v>
      </c>
      <c r="AD32" s="122">
        <v>6.8127641187226002</v>
      </c>
      <c r="AE32" s="122">
        <v>6.6177500644878</v>
      </c>
      <c r="AF32" s="122">
        <v>6.5891232217353002</v>
      </c>
      <c r="AG32" s="122">
        <v>6.6516820254487996</v>
      </c>
      <c r="AH32" s="122">
        <v>6.8181751346431003</v>
      </c>
      <c r="AI32" s="122">
        <v>6.7384779996479001</v>
      </c>
      <c r="AJ32" s="122">
        <v>5.8543953379989997</v>
      </c>
      <c r="AK32" s="122">
        <v>6.5339543235221003</v>
      </c>
      <c r="AL32" s="122">
        <v>0</v>
      </c>
    </row>
    <row r="33" spans="1:38" hidden="1" x14ac:dyDescent="0.25">
      <c r="A33" s="122" t="s">
        <v>1955</v>
      </c>
      <c r="B33" s="122">
        <v>1</v>
      </c>
      <c r="C33" s="122" t="s">
        <v>2077</v>
      </c>
      <c r="D33" s="122" t="s">
        <v>2107</v>
      </c>
      <c r="E33" s="122">
        <v>1</v>
      </c>
      <c r="F33" s="122">
        <v>50.382417506410299</v>
      </c>
      <c r="G33" s="122">
        <v>48.630157962788203</v>
      </c>
      <c r="H33" s="122">
        <v>49.177560974503201</v>
      </c>
      <c r="I33" s="122">
        <v>47.631172321202001</v>
      </c>
      <c r="J33" s="122">
        <v>53.041206656105302</v>
      </c>
      <c r="K33" s="122">
        <v>52.648729246314097</v>
      </c>
      <c r="L33" s="122">
        <v>53.483537865483797</v>
      </c>
      <c r="M33" s="122">
        <v>53.240892584199798</v>
      </c>
      <c r="N33" s="122">
        <v>54.0197386914814</v>
      </c>
      <c r="O33" s="122">
        <v>55.191051529704403</v>
      </c>
      <c r="P33" s="122">
        <v>58.268506822101301</v>
      </c>
      <c r="Q33" s="122">
        <v>56.013634610278302</v>
      </c>
      <c r="R33" s="122">
        <v>55.9438823859685</v>
      </c>
      <c r="S33" s="122">
        <v>55.100748706614802</v>
      </c>
      <c r="T33" s="122">
        <v>56.738281850708503</v>
      </c>
      <c r="U33" s="122">
        <v>59.2433325979733</v>
      </c>
      <c r="V33" s="122">
        <v>59.947328481748997</v>
      </c>
      <c r="W33" s="122">
        <v>61.948567095762201</v>
      </c>
      <c r="X33" s="122">
        <v>59.161978192559701</v>
      </c>
      <c r="Y33" s="122">
        <v>54.525869102355998</v>
      </c>
      <c r="Z33" s="122">
        <v>48.5761937317044</v>
      </c>
      <c r="AA33" s="122">
        <v>47.916886245037098</v>
      </c>
      <c r="AB33" s="122">
        <v>46.651651486263603</v>
      </c>
      <c r="AC33" s="122">
        <v>45.858766589563899</v>
      </c>
      <c r="AD33" s="122">
        <v>46.882939783474697</v>
      </c>
      <c r="AE33" s="122">
        <v>45.8376929416888</v>
      </c>
      <c r="AF33" s="122">
        <v>48.552413711645698</v>
      </c>
      <c r="AG33" s="122">
        <v>46.207226940488297</v>
      </c>
      <c r="AH33" s="122">
        <v>46.550636246232003</v>
      </c>
      <c r="AI33" s="122">
        <v>45.208089097405399</v>
      </c>
      <c r="AJ33" s="122">
        <v>35.294234546445303</v>
      </c>
      <c r="AK33" s="122">
        <v>39.313140502163797</v>
      </c>
      <c r="AL33" s="122">
        <v>0</v>
      </c>
    </row>
    <row r="34" spans="1:38" hidden="1" x14ac:dyDescent="0.25">
      <c r="A34" s="122" t="s">
        <v>1955</v>
      </c>
      <c r="B34" s="122">
        <v>1</v>
      </c>
      <c r="C34" s="122" t="s">
        <v>2077</v>
      </c>
      <c r="D34" s="122" t="s">
        <v>2108</v>
      </c>
      <c r="E34" s="122">
        <v>1</v>
      </c>
      <c r="F34" s="122">
        <v>14.9214977453827</v>
      </c>
      <c r="G34" s="122">
        <v>14.5618694695837</v>
      </c>
      <c r="H34" s="122">
        <v>13.8900697249001</v>
      </c>
      <c r="I34" s="122">
        <v>15.8242702892467</v>
      </c>
      <c r="J34" s="122">
        <v>15.477140457991799</v>
      </c>
      <c r="K34" s="122">
        <v>15.126741191374901</v>
      </c>
      <c r="L34" s="122">
        <v>13.2714056508598</v>
      </c>
      <c r="M34" s="122">
        <v>15.801688707912399</v>
      </c>
      <c r="N34" s="122">
        <v>16.200628678266899</v>
      </c>
      <c r="O34" s="122">
        <v>16.3877228925274</v>
      </c>
      <c r="P34" s="122">
        <v>15.9720748866085</v>
      </c>
      <c r="Q34" s="122">
        <v>15.974851146604101</v>
      </c>
      <c r="R34" s="122">
        <v>15.8723704514963</v>
      </c>
      <c r="S34" s="122">
        <v>15.685395150876801</v>
      </c>
      <c r="T34" s="122">
        <v>15.991719109948701</v>
      </c>
      <c r="U34" s="122">
        <v>15.524649977776001</v>
      </c>
      <c r="V34" s="122">
        <v>15.8527623322595</v>
      </c>
      <c r="W34" s="122">
        <v>15.410829483648101</v>
      </c>
      <c r="X34" s="122">
        <v>14.2433649768588</v>
      </c>
      <c r="Y34" s="122">
        <v>13.950757924228601</v>
      </c>
      <c r="Z34" s="122">
        <v>13.6328596381531</v>
      </c>
      <c r="AA34" s="122">
        <v>14.197087959064699</v>
      </c>
      <c r="AB34" s="122">
        <v>14.1924504439163</v>
      </c>
      <c r="AC34" s="122">
        <v>13.864846145001399</v>
      </c>
      <c r="AD34" s="122">
        <v>14.409804748895199</v>
      </c>
      <c r="AE34" s="122">
        <v>14.371458938662901</v>
      </c>
      <c r="AF34" s="122">
        <v>14.137400722809099</v>
      </c>
      <c r="AG34" s="122">
        <v>15.015324311162599</v>
      </c>
      <c r="AH34" s="122">
        <v>15.25093034082</v>
      </c>
      <c r="AI34" s="122">
        <v>15.456848337323599</v>
      </c>
      <c r="AJ34" s="122">
        <v>14.7939592533883</v>
      </c>
      <c r="AK34" s="122">
        <v>16.606618917197501</v>
      </c>
      <c r="AL34" s="122">
        <v>0</v>
      </c>
    </row>
    <row r="35" spans="1:38" hidden="1" x14ac:dyDescent="0.25">
      <c r="A35" s="122" t="s">
        <v>1955</v>
      </c>
      <c r="B35" s="122">
        <v>1</v>
      </c>
      <c r="C35" s="122" t="s">
        <v>2077</v>
      </c>
      <c r="D35" s="122" t="s">
        <v>2109</v>
      </c>
      <c r="E35" s="122">
        <v>1</v>
      </c>
      <c r="F35" s="122">
        <v>9.2869483738890004</v>
      </c>
      <c r="G35" s="122">
        <v>9.5262586920008996</v>
      </c>
      <c r="H35" s="122">
        <v>9.8102053935196007</v>
      </c>
      <c r="I35" s="122">
        <v>10.2539364950358</v>
      </c>
      <c r="J35" s="122">
        <v>10.688430847330601</v>
      </c>
      <c r="K35" s="122">
        <v>11.061916375236001</v>
      </c>
      <c r="L35" s="122">
        <v>12.2530104710063</v>
      </c>
      <c r="M35" s="122">
        <v>12.3952780879833</v>
      </c>
      <c r="N35" s="122">
        <v>12.9813788128425</v>
      </c>
      <c r="O35" s="122">
        <v>13.8443180601842</v>
      </c>
      <c r="P35" s="122">
        <v>14.2202899545905</v>
      </c>
      <c r="Q35" s="122">
        <v>14.231001448509</v>
      </c>
      <c r="R35" s="122">
        <v>14.5436703981731</v>
      </c>
      <c r="S35" s="122">
        <v>15.127892840124099</v>
      </c>
      <c r="T35" s="122">
        <v>15.865126272471</v>
      </c>
      <c r="U35" s="122">
        <v>16.8062139002427</v>
      </c>
      <c r="V35" s="122">
        <v>17.272037507882999</v>
      </c>
      <c r="W35" s="122">
        <v>17.307322974304501</v>
      </c>
      <c r="X35" s="122">
        <v>15.5410369974429</v>
      </c>
      <c r="Y35" s="122">
        <v>14.081667945703099</v>
      </c>
      <c r="Z35" s="122">
        <v>16.1349723530437</v>
      </c>
      <c r="AA35" s="122">
        <v>15.759925087514199</v>
      </c>
      <c r="AB35" s="122">
        <v>15.807433649414</v>
      </c>
      <c r="AC35" s="122">
        <v>15.963700554249</v>
      </c>
      <c r="AD35" s="122">
        <v>16.029309475388001</v>
      </c>
      <c r="AE35" s="122">
        <v>16.200013974158502</v>
      </c>
      <c r="AF35" s="122">
        <v>16.945539300133898</v>
      </c>
      <c r="AG35" s="122">
        <v>17.690015058598501</v>
      </c>
      <c r="AH35" s="122">
        <v>17.673739598109599</v>
      </c>
      <c r="AI35" s="122">
        <v>17.797648502688698</v>
      </c>
      <c r="AJ35" s="122">
        <v>15.0256352971599</v>
      </c>
      <c r="AK35" s="122">
        <v>17.3141075062466</v>
      </c>
      <c r="AL35" s="122">
        <v>0</v>
      </c>
    </row>
    <row r="36" spans="1:38" hidden="1" x14ac:dyDescent="0.25">
      <c r="A36" s="122" t="s">
        <v>1955</v>
      </c>
      <c r="B36" s="122">
        <v>1</v>
      </c>
      <c r="C36" s="122" t="s">
        <v>2077</v>
      </c>
      <c r="D36" s="122" t="s">
        <v>2110</v>
      </c>
      <c r="E36" s="122">
        <v>1</v>
      </c>
      <c r="F36" s="122">
        <v>64.403050706917497</v>
      </c>
      <c r="G36" s="122">
        <v>61.303039912055702</v>
      </c>
      <c r="H36" s="122">
        <v>61.083681808624597</v>
      </c>
      <c r="I36" s="122">
        <v>61.310917571444797</v>
      </c>
      <c r="J36" s="122">
        <v>60.798446459693501</v>
      </c>
      <c r="K36" s="122">
        <v>62.455881642955198</v>
      </c>
      <c r="L36" s="122">
        <v>64.347748864424801</v>
      </c>
      <c r="M36" s="122">
        <v>63.109973658114797</v>
      </c>
      <c r="N36" s="122">
        <v>64.794117318311194</v>
      </c>
      <c r="O36" s="122">
        <v>65.087761348678299</v>
      </c>
      <c r="P36" s="122">
        <v>65.570614360843706</v>
      </c>
      <c r="Q36" s="122">
        <v>64.978161839155703</v>
      </c>
      <c r="R36" s="122">
        <v>68.510255934230699</v>
      </c>
      <c r="S36" s="122">
        <v>71.128498315765597</v>
      </c>
      <c r="T36" s="122">
        <v>72.737567632159298</v>
      </c>
      <c r="U36" s="122">
        <v>72.471721482196301</v>
      </c>
      <c r="V36" s="122">
        <v>72.047379010480299</v>
      </c>
      <c r="W36" s="122">
        <v>71.930679870090799</v>
      </c>
      <c r="X36" s="122">
        <v>70.380147153432503</v>
      </c>
      <c r="Y36" s="122">
        <v>67.643549739400498</v>
      </c>
      <c r="Z36" s="122">
        <v>75.117912928175301</v>
      </c>
      <c r="AA36" s="122">
        <v>71.932349256277504</v>
      </c>
      <c r="AB36" s="122">
        <v>70.770666281931497</v>
      </c>
      <c r="AC36" s="122">
        <v>70.362886207791504</v>
      </c>
      <c r="AD36" s="122">
        <v>73.583633186111996</v>
      </c>
      <c r="AE36" s="122">
        <v>71.974317826098101</v>
      </c>
      <c r="AF36" s="122">
        <v>75.352568355136597</v>
      </c>
      <c r="AG36" s="122">
        <v>76.829861100510996</v>
      </c>
      <c r="AH36" s="122">
        <v>74.934193894772093</v>
      </c>
      <c r="AI36" s="122">
        <v>75.855973959370402</v>
      </c>
      <c r="AJ36" s="122">
        <v>59.154508550976303</v>
      </c>
      <c r="AK36" s="122">
        <v>66.900482902114206</v>
      </c>
      <c r="AL36" s="122">
        <v>0</v>
      </c>
    </row>
    <row r="37" spans="1:38" hidden="1" x14ac:dyDescent="0.25">
      <c r="A37" s="122" t="s">
        <v>1955</v>
      </c>
      <c r="B37" s="122">
        <v>1</v>
      </c>
      <c r="C37" s="122" t="s">
        <v>2077</v>
      </c>
      <c r="D37" s="122" t="s">
        <v>2111</v>
      </c>
      <c r="E37" s="122">
        <v>1</v>
      </c>
      <c r="F37" s="122">
        <v>57.161444566258801</v>
      </c>
      <c r="G37" s="122">
        <v>55.445570577150598</v>
      </c>
      <c r="H37" s="122">
        <v>55.966041908999699</v>
      </c>
      <c r="I37" s="122">
        <v>58.295017688955603</v>
      </c>
      <c r="J37" s="122">
        <v>59.824382451584903</v>
      </c>
      <c r="K37" s="122">
        <v>61.428757671569599</v>
      </c>
      <c r="L37" s="122">
        <v>62.600910927890602</v>
      </c>
      <c r="M37" s="122">
        <v>64.233029822454895</v>
      </c>
      <c r="N37" s="122">
        <v>65.768497435483894</v>
      </c>
      <c r="O37" s="122">
        <v>69.058628683049903</v>
      </c>
      <c r="P37" s="122">
        <v>69.515235813313694</v>
      </c>
      <c r="Q37" s="122">
        <v>68.304520000960807</v>
      </c>
      <c r="R37" s="122">
        <v>68.636390247330397</v>
      </c>
      <c r="S37" s="122">
        <v>69.688047593569294</v>
      </c>
      <c r="T37" s="122">
        <v>69.721376905778598</v>
      </c>
      <c r="U37" s="122">
        <v>69.117527039187806</v>
      </c>
      <c r="V37" s="122">
        <v>67.916690565865494</v>
      </c>
      <c r="W37" s="122">
        <v>67.193556545444196</v>
      </c>
      <c r="X37" s="122">
        <v>64.400172573296203</v>
      </c>
      <c r="Y37" s="122">
        <v>59.989203280985102</v>
      </c>
      <c r="Z37" s="122">
        <v>58.906522960231896</v>
      </c>
      <c r="AA37" s="122">
        <v>57.854468253665601</v>
      </c>
      <c r="AB37" s="122">
        <v>56.738055570721997</v>
      </c>
      <c r="AC37" s="122">
        <v>56.636152301214501</v>
      </c>
      <c r="AD37" s="122">
        <v>59.022421805568399</v>
      </c>
      <c r="AE37" s="122">
        <v>59.247332803966898</v>
      </c>
      <c r="AF37" s="122">
        <v>59.361466064219599</v>
      </c>
      <c r="AG37" s="122">
        <v>60.361848982792203</v>
      </c>
      <c r="AH37" s="122">
        <v>61.439134818176697</v>
      </c>
      <c r="AI37" s="122">
        <v>59.982016084369803</v>
      </c>
      <c r="AJ37" s="122">
        <v>54.684953885574203</v>
      </c>
      <c r="AK37" s="122">
        <v>58.885012265706301</v>
      </c>
      <c r="AL37" s="122">
        <v>0</v>
      </c>
    </row>
    <row r="38" spans="1:38" hidden="1" x14ac:dyDescent="0.25">
      <c r="A38" s="122" t="s">
        <v>1955</v>
      </c>
      <c r="B38" s="122">
        <v>1</v>
      </c>
      <c r="C38" s="122" t="s">
        <v>2077</v>
      </c>
      <c r="D38" s="122" t="s">
        <v>2112</v>
      </c>
      <c r="E38" s="122">
        <v>1</v>
      </c>
      <c r="F38" s="122">
        <v>23.199520355478398</v>
      </c>
      <c r="G38" s="122">
        <v>23.165039891804401</v>
      </c>
      <c r="H38" s="122">
        <v>25.134961608610901</v>
      </c>
      <c r="I38" s="122">
        <v>24.3800063307119</v>
      </c>
      <c r="J38" s="122">
        <v>25.554065405996599</v>
      </c>
      <c r="K38" s="122">
        <v>24.597461048810601</v>
      </c>
      <c r="L38" s="122">
        <v>25.852903983658202</v>
      </c>
      <c r="M38" s="122">
        <v>25.136254978163802</v>
      </c>
      <c r="N38" s="122">
        <v>25.4422954370688</v>
      </c>
      <c r="O38" s="122">
        <v>26.771585985403899</v>
      </c>
      <c r="P38" s="122">
        <v>27.509891337967399</v>
      </c>
      <c r="Q38" s="122">
        <v>30.3284015842668</v>
      </c>
      <c r="R38" s="122">
        <v>27.912681860407901</v>
      </c>
      <c r="S38" s="122">
        <v>26.693416345209201</v>
      </c>
      <c r="T38" s="122">
        <v>27.243037773137001</v>
      </c>
      <c r="U38" s="122">
        <v>27.8623448737589</v>
      </c>
      <c r="V38" s="122">
        <v>27.399313781997101</v>
      </c>
      <c r="W38" s="122">
        <v>28.1622082046697</v>
      </c>
      <c r="X38" s="122">
        <v>28.409623451808098</v>
      </c>
      <c r="Y38" s="122">
        <v>26.395973880844899</v>
      </c>
      <c r="Z38" s="122">
        <v>27.519989677726201</v>
      </c>
      <c r="AA38" s="122">
        <v>26.6738274270324</v>
      </c>
      <c r="AB38" s="122">
        <v>27.815290007858199</v>
      </c>
      <c r="AC38" s="122">
        <v>28.169285136350801</v>
      </c>
      <c r="AD38" s="122">
        <v>30.058416829770199</v>
      </c>
      <c r="AE38" s="122">
        <v>28.9051674645657</v>
      </c>
      <c r="AF38" s="122">
        <v>29.362287678082701</v>
      </c>
      <c r="AG38" s="122">
        <v>30.132881909366599</v>
      </c>
      <c r="AH38" s="122">
        <v>30.887323816158801</v>
      </c>
      <c r="AI38" s="122">
        <v>30.053683755539101</v>
      </c>
      <c r="AJ38" s="122">
        <v>27.408097304092198</v>
      </c>
      <c r="AK38" s="122">
        <v>29.361532596267001</v>
      </c>
      <c r="AL38" s="122">
        <v>0</v>
      </c>
    </row>
    <row r="39" spans="1:38" hidden="1" x14ac:dyDescent="0.25">
      <c r="A39" s="122" t="s">
        <v>1955</v>
      </c>
      <c r="B39" s="122">
        <v>1</v>
      </c>
      <c r="C39" s="122" t="s">
        <v>2077</v>
      </c>
      <c r="D39" s="122" t="s">
        <v>2113</v>
      </c>
      <c r="E39" s="122">
        <v>1</v>
      </c>
      <c r="F39" s="122">
        <v>17.859583850593001</v>
      </c>
      <c r="G39" s="122">
        <v>17.9294806694332</v>
      </c>
      <c r="H39" s="122">
        <v>18.545125506779399</v>
      </c>
      <c r="I39" s="122">
        <v>18.8093044520704</v>
      </c>
      <c r="J39" s="122">
        <v>18.999790401846699</v>
      </c>
      <c r="K39" s="122">
        <v>19.260481329625399</v>
      </c>
      <c r="L39" s="122">
        <v>20.237389248483201</v>
      </c>
      <c r="M39" s="122">
        <v>19.7933815997173</v>
      </c>
      <c r="N39" s="122">
        <v>21.004563033147701</v>
      </c>
      <c r="O39" s="122">
        <v>21.4694880365339</v>
      </c>
      <c r="P39" s="122">
        <v>21.139843349947999</v>
      </c>
      <c r="Q39" s="122">
        <v>20.392864240328102</v>
      </c>
      <c r="R39" s="122">
        <v>20.970277853601999</v>
      </c>
      <c r="S39" s="122">
        <v>21.332080773971001</v>
      </c>
      <c r="T39" s="122">
        <v>21.519728385329302</v>
      </c>
      <c r="U39" s="122">
        <v>21.732895460743201</v>
      </c>
      <c r="V39" s="122">
        <v>21.894752840526898</v>
      </c>
      <c r="W39" s="122">
        <v>22.007147162328799</v>
      </c>
      <c r="X39" s="122">
        <v>20.5859644713099</v>
      </c>
      <c r="Y39" s="122">
        <v>20.451046499395702</v>
      </c>
      <c r="Z39" s="122">
        <v>19.729073121187199</v>
      </c>
      <c r="AA39" s="122">
        <v>19.0656343936319</v>
      </c>
      <c r="AB39" s="122">
        <v>18.7463650756577</v>
      </c>
      <c r="AC39" s="122">
        <v>18.686534021105</v>
      </c>
      <c r="AD39" s="122">
        <v>19.077688094854199</v>
      </c>
      <c r="AE39" s="122">
        <v>19.4162950263986</v>
      </c>
      <c r="AF39" s="122">
        <v>19.9336573786969</v>
      </c>
      <c r="AG39" s="122">
        <v>20.428212569800699</v>
      </c>
      <c r="AH39" s="122">
        <v>21.1143837668372</v>
      </c>
      <c r="AI39" s="122">
        <v>20.422629392325401</v>
      </c>
      <c r="AJ39" s="122">
        <v>18.521507145948899</v>
      </c>
      <c r="AK39" s="122">
        <v>19.909161875917899</v>
      </c>
      <c r="AL39" s="122">
        <v>0</v>
      </c>
    </row>
    <row r="40" spans="1:38" hidden="1" x14ac:dyDescent="0.25">
      <c r="A40" s="122" t="s">
        <v>1955</v>
      </c>
      <c r="B40" s="122">
        <v>1</v>
      </c>
      <c r="C40" s="122" t="s">
        <v>2077</v>
      </c>
      <c r="D40" s="122" t="s">
        <v>2114</v>
      </c>
      <c r="E40" s="122">
        <v>1</v>
      </c>
      <c r="F40" s="122">
        <v>58.072177052953798</v>
      </c>
      <c r="G40" s="122">
        <v>57.177825119550398</v>
      </c>
      <c r="H40" s="122">
        <v>59.2179836660913</v>
      </c>
      <c r="I40" s="122">
        <v>60.789531368050703</v>
      </c>
      <c r="J40" s="122">
        <v>61.449082439662497</v>
      </c>
      <c r="K40" s="122">
        <v>62.579209633385602</v>
      </c>
      <c r="L40" s="122">
        <v>62.817562787369503</v>
      </c>
      <c r="M40" s="122">
        <v>64.1299878519375</v>
      </c>
      <c r="N40" s="122">
        <v>65.391573222790498</v>
      </c>
      <c r="O40" s="122">
        <v>67.225802625989701</v>
      </c>
      <c r="P40" s="122">
        <v>69.066957383236399</v>
      </c>
      <c r="Q40" s="122">
        <v>68.486945857924596</v>
      </c>
      <c r="R40" s="122">
        <v>68.594723105270603</v>
      </c>
      <c r="S40" s="122">
        <v>68.943288243812205</v>
      </c>
      <c r="T40" s="122">
        <v>68.936996976769706</v>
      </c>
      <c r="U40" s="122">
        <v>69.666742320648595</v>
      </c>
      <c r="V40" s="122">
        <v>68.4865349616516</v>
      </c>
      <c r="W40" s="122">
        <v>67.884776960334094</v>
      </c>
      <c r="X40" s="122">
        <v>64.984638312037603</v>
      </c>
      <c r="Y40" s="122">
        <v>63.275391136662599</v>
      </c>
      <c r="Z40" s="122">
        <v>63.833739230327097</v>
      </c>
      <c r="AA40" s="122">
        <v>63.637616707095802</v>
      </c>
      <c r="AB40" s="122">
        <v>61.887933125445997</v>
      </c>
      <c r="AC40" s="122">
        <v>61.480202619270202</v>
      </c>
      <c r="AD40" s="122">
        <v>62.486490153769097</v>
      </c>
      <c r="AE40" s="122">
        <v>60.751330218653102</v>
      </c>
      <c r="AF40" s="122">
        <v>60.254935152855097</v>
      </c>
      <c r="AG40" s="122">
        <v>61.345433700904998</v>
      </c>
      <c r="AH40" s="122">
        <v>60.746462475108203</v>
      </c>
      <c r="AI40" s="122">
        <v>61.357460278696898</v>
      </c>
      <c r="AJ40" s="122">
        <v>52.806925100746298</v>
      </c>
      <c r="AK40" s="122">
        <v>57.640301539244</v>
      </c>
      <c r="AL40" s="122">
        <v>0</v>
      </c>
    </row>
    <row r="41" spans="1:38" hidden="1" x14ac:dyDescent="0.25">
      <c r="A41" s="122" t="s">
        <v>1955</v>
      </c>
      <c r="B41" s="122">
        <v>1</v>
      </c>
      <c r="C41" s="122" t="s">
        <v>2077</v>
      </c>
      <c r="D41" s="122" t="s">
        <v>2115</v>
      </c>
      <c r="E41" s="122">
        <v>1</v>
      </c>
      <c r="F41" s="122">
        <v>3.9595144222815</v>
      </c>
      <c r="G41" s="122">
        <v>3.7778451878756001</v>
      </c>
      <c r="H41" s="122">
        <v>3.9108754651161002</v>
      </c>
      <c r="I41" s="122">
        <v>3.8715736270236998</v>
      </c>
      <c r="J41" s="122">
        <v>3.8287716398467002</v>
      </c>
      <c r="K41" s="122">
        <v>3.930130137401</v>
      </c>
      <c r="L41" s="122">
        <v>4.0274666832247998</v>
      </c>
      <c r="M41" s="122">
        <v>4.1358840005928004</v>
      </c>
      <c r="N41" s="122">
        <v>4.2642440821919001</v>
      </c>
      <c r="O41" s="122">
        <v>4.5016424807558</v>
      </c>
      <c r="P41" s="122">
        <v>4.5167023802535002</v>
      </c>
      <c r="Q41" s="122">
        <v>4.5395817645758996</v>
      </c>
      <c r="R41" s="122">
        <v>4.4243833464644</v>
      </c>
      <c r="S41" s="122">
        <v>4.4105245554058996</v>
      </c>
      <c r="T41" s="122">
        <v>4.2541303472298004</v>
      </c>
      <c r="U41" s="122">
        <v>4.1920051233248001</v>
      </c>
      <c r="V41" s="122">
        <v>4.2738243150799002</v>
      </c>
      <c r="W41" s="122">
        <v>4.1557921300152003</v>
      </c>
      <c r="X41" s="122">
        <v>4.0207736089077004</v>
      </c>
      <c r="Y41" s="122">
        <v>4.0071042286531</v>
      </c>
      <c r="Z41" s="122">
        <v>4.0348197791280001</v>
      </c>
      <c r="AA41" s="122">
        <v>3.8298071510420999</v>
      </c>
      <c r="AB41" s="122">
        <v>3.6639016424894</v>
      </c>
      <c r="AC41" s="122">
        <v>3.6495871326095002</v>
      </c>
      <c r="AD41" s="122">
        <v>3.9930010148937001</v>
      </c>
      <c r="AE41" s="122">
        <v>3.9706568860777001</v>
      </c>
      <c r="AF41" s="122">
        <v>3.7276962829636</v>
      </c>
      <c r="AG41" s="122">
        <v>3.8149436107820001</v>
      </c>
      <c r="AH41" s="122">
        <v>3.9771683210144002</v>
      </c>
      <c r="AI41" s="122">
        <v>3.9392230343949</v>
      </c>
      <c r="AJ41" s="122">
        <v>3.2995151992389</v>
      </c>
      <c r="AK41" s="122">
        <v>3.6608794592930001</v>
      </c>
      <c r="AL41" s="122">
        <v>0</v>
      </c>
    </row>
    <row r="42" spans="1:38" hidden="1" x14ac:dyDescent="0.25">
      <c r="A42" s="122" t="s">
        <v>1955</v>
      </c>
      <c r="B42" s="122">
        <v>1</v>
      </c>
      <c r="C42" s="122" t="s">
        <v>2077</v>
      </c>
      <c r="D42" s="122" t="s">
        <v>2116</v>
      </c>
      <c r="E42" s="122">
        <v>1</v>
      </c>
      <c r="F42" s="122">
        <v>22.133207493744202</v>
      </c>
      <c r="G42" s="122">
        <v>21.079687446883099</v>
      </c>
      <c r="H42" s="122">
        <v>21.7775725190603</v>
      </c>
      <c r="I42" s="122">
        <v>22.493238126088102</v>
      </c>
      <c r="J42" s="122">
        <v>23.681495341500401</v>
      </c>
      <c r="K42" s="122">
        <v>23.320684787910199</v>
      </c>
      <c r="L42" s="122">
        <v>23.7079095281645</v>
      </c>
      <c r="M42" s="122">
        <v>24.5046580140632</v>
      </c>
      <c r="N42" s="122">
        <v>26.179034182078901</v>
      </c>
      <c r="O42" s="122">
        <v>27.245926423482199</v>
      </c>
      <c r="P42" s="122">
        <v>27.7213955031973</v>
      </c>
      <c r="Q42" s="122">
        <v>27.518967382968999</v>
      </c>
      <c r="R42" s="122">
        <v>27.822257317936199</v>
      </c>
      <c r="S42" s="122">
        <v>28.278282811751598</v>
      </c>
      <c r="T42" s="122">
        <v>31.0492067274057</v>
      </c>
      <c r="U42" s="122">
        <v>29.596982551106599</v>
      </c>
      <c r="V42" s="122">
        <v>30.3501787045426</v>
      </c>
      <c r="W42" s="122">
        <v>30.241673406159901</v>
      </c>
      <c r="X42" s="122">
        <v>29.214744457831198</v>
      </c>
      <c r="Y42" s="122">
        <v>29.5753267068771</v>
      </c>
      <c r="Z42" s="122">
        <v>29.629857008871401</v>
      </c>
      <c r="AA42" s="122">
        <v>29.7868050166187</v>
      </c>
      <c r="AB42" s="122">
        <v>29.1270462169966</v>
      </c>
      <c r="AC42" s="122">
        <v>30.075549714514999</v>
      </c>
      <c r="AD42" s="122">
        <v>29.345444737915098</v>
      </c>
      <c r="AE42" s="122">
        <v>30.740598304576899</v>
      </c>
      <c r="AF42" s="122">
        <v>31.934486707405</v>
      </c>
      <c r="AG42" s="122">
        <v>32.378582446377003</v>
      </c>
      <c r="AH42" s="122">
        <v>32.3006272185808</v>
      </c>
      <c r="AI42" s="122">
        <v>32.111391035472501</v>
      </c>
      <c r="AJ42" s="122">
        <v>28.840436962802801</v>
      </c>
      <c r="AK42" s="122">
        <v>32.387246372217199</v>
      </c>
      <c r="AL42" s="122">
        <v>0</v>
      </c>
    </row>
    <row r="43" spans="1:38" hidden="1" x14ac:dyDescent="0.25">
      <c r="A43" s="122" t="s">
        <v>1955</v>
      </c>
      <c r="B43" s="122">
        <v>1</v>
      </c>
      <c r="C43" s="122" t="s">
        <v>2077</v>
      </c>
      <c r="D43" s="122" t="s">
        <v>2117</v>
      </c>
      <c r="E43" s="122">
        <v>1</v>
      </c>
      <c r="F43" s="122">
        <v>4.8338453617154</v>
      </c>
      <c r="G43" s="122">
        <v>4.6384294749880004</v>
      </c>
      <c r="H43" s="122">
        <v>5.2038999357552997</v>
      </c>
      <c r="I43" s="122">
        <v>5.2823635062802001</v>
      </c>
      <c r="J43" s="122">
        <v>5.7257915580879004</v>
      </c>
      <c r="K43" s="122">
        <v>5.7760796995500998</v>
      </c>
      <c r="L43" s="122">
        <v>5.8347194685580002</v>
      </c>
      <c r="M43" s="122">
        <v>5.6509541961989003</v>
      </c>
      <c r="N43" s="122">
        <v>5.8727871344709</v>
      </c>
      <c r="O43" s="122">
        <v>6.0223544044443003</v>
      </c>
      <c r="P43" s="122">
        <v>6.0970612161651996</v>
      </c>
      <c r="Q43" s="122">
        <v>5.9367540506056997</v>
      </c>
      <c r="R43" s="122">
        <v>6.1622104224185001</v>
      </c>
      <c r="S43" s="122">
        <v>6.1538347205840003</v>
      </c>
      <c r="T43" s="122">
        <v>6.1568382121159004</v>
      </c>
      <c r="U43" s="122">
        <v>6.2199135827083998</v>
      </c>
      <c r="V43" s="122">
        <v>6.1554250792609997</v>
      </c>
      <c r="W43" s="122">
        <v>6.4557247707357002</v>
      </c>
      <c r="X43" s="122">
        <v>6.1356549059205996</v>
      </c>
      <c r="Y43" s="122">
        <v>6.1879067451085001</v>
      </c>
      <c r="Z43" s="122">
        <v>6.3818739530641002</v>
      </c>
      <c r="AA43" s="122">
        <v>6.3854510478551001</v>
      </c>
      <c r="AB43" s="122">
        <v>6.6740164649205003</v>
      </c>
      <c r="AC43" s="122">
        <v>6.3939322894485997</v>
      </c>
      <c r="AD43" s="122">
        <v>6.7397694260995999</v>
      </c>
      <c r="AE43" s="122">
        <v>6.7324792656778003</v>
      </c>
      <c r="AF43" s="122">
        <v>6.8115408548090999</v>
      </c>
      <c r="AG43" s="122">
        <v>6.8254881273016998</v>
      </c>
      <c r="AH43" s="122">
        <v>6.8775688154276997</v>
      </c>
      <c r="AI43" s="122">
        <v>6.7184042126046997</v>
      </c>
      <c r="AJ43" s="122">
        <v>6.6040319221676</v>
      </c>
      <c r="AK43" s="122">
        <v>7.1153612334699003</v>
      </c>
      <c r="AL43" s="122">
        <v>0</v>
      </c>
    </row>
    <row r="44" spans="1:38" hidden="1" x14ac:dyDescent="0.25">
      <c r="A44" s="122" t="s">
        <v>1955</v>
      </c>
      <c r="B44" s="122">
        <v>1</v>
      </c>
      <c r="C44" s="122" t="s">
        <v>2077</v>
      </c>
      <c r="D44" s="122" t="s">
        <v>2118</v>
      </c>
      <c r="E44" s="122">
        <v>1</v>
      </c>
      <c r="F44" s="122">
        <v>30.772854643220199</v>
      </c>
      <c r="G44" s="122">
        <v>29.0816458193509</v>
      </c>
      <c r="H44" s="122">
        <v>31.1573783983143</v>
      </c>
      <c r="I44" s="122">
        <v>33.073073578436997</v>
      </c>
      <c r="J44" s="122">
        <v>34.492223996119101</v>
      </c>
      <c r="K44" s="122">
        <v>35.609767810788298</v>
      </c>
      <c r="L44" s="122">
        <v>37.091515926728597</v>
      </c>
      <c r="M44" s="122">
        <v>37.500318686448097</v>
      </c>
      <c r="N44" s="122">
        <v>38.363543408317902</v>
      </c>
      <c r="O44" s="122">
        <v>40.412583193152003</v>
      </c>
      <c r="P44" s="122">
        <v>40.570215001599699</v>
      </c>
      <c r="Q44" s="122">
        <v>39.707403438637002</v>
      </c>
      <c r="R44" s="122">
        <v>41.318635166179099</v>
      </c>
      <c r="S44" s="122">
        <v>42.4159868661865</v>
      </c>
      <c r="T44" s="122">
        <v>41.9869371954549</v>
      </c>
      <c r="U44" s="122">
        <v>42.785921295403398</v>
      </c>
      <c r="V44" s="122">
        <v>42.452996558272197</v>
      </c>
      <c r="W44" s="122">
        <v>42.389032298449699</v>
      </c>
      <c r="X44" s="122">
        <v>40.190566534127399</v>
      </c>
      <c r="Y44" s="122">
        <v>38.191907747116304</v>
      </c>
      <c r="Z44" s="122">
        <v>39.310409102323597</v>
      </c>
      <c r="AA44" s="122">
        <v>38.863203427493303</v>
      </c>
      <c r="AB44" s="122">
        <v>37.7291330021215</v>
      </c>
      <c r="AC44" s="122">
        <v>37.494831974481002</v>
      </c>
      <c r="AD44" s="122">
        <v>39.067528321611498</v>
      </c>
      <c r="AE44" s="122">
        <v>39.344735932991497</v>
      </c>
      <c r="AF44" s="122">
        <v>40.627179197347303</v>
      </c>
      <c r="AG44" s="122">
        <v>40.889376050323698</v>
      </c>
      <c r="AH44" s="122">
        <v>41.491342295226701</v>
      </c>
      <c r="AI44" s="122">
        <v>43.542238289881801</v>
      </c>
      <c r="AJ44" s="122">
        <v>40.345823415658998</v>
      </c>
      <c r="AK44" s="122">
        <v>44.133445319805602</v>
      </c>
      <c r="AL44" s="122">
        <v>0</v>
      </c>
    </row>
    <row r="45" spans="1:38" hidden="1" x14ac:dyDescent="0.25">
      <c r="A45" s="122" t="s">
        <v>1955</v>
      </c>
      <c r="B45" s="122">
        <v>1</v>
      </c>
      <c r="C45" s="122" t="s">
        <v>2077</v>
      </c>
      <c r="D45" s="122" t="s">
        <v>2119</v>
      </c>
      <c r="E45" s="122">
        <v>1</v>
      </c>
      <c r="F45" s="122">
        <v>132.8453395397986</v>
      </c>
      <c r="G45" s="122">
        <v>126.1552916927904</v>
      </c>
      <c r="H45" s="122">
        <v>130.6553599717889</v>
      </c>
      <c r="I45" s="122">
        <v>130.77495140406501</v>
      </c>
      <c r="J45" s="122">
        <v>137.7447562996214</v>
      </c>
      <c r="K45" s="122">
        <v>134.4825304747834</v>
      </c>
      <c r="L45" s="122">
        <v>147.41635514294359</v>
      </c>
      <c r="M45" s="122">
        <v>147.74846655907601</v>
      </c>
      <c r="N45" s="122">
        <v>153.8210004180977</v>
      </c>
      <c r="O45" s="122">
        <v>158.67270988172641</v>
      </c>
      <c r="P45" s="122">
        <v>164.7763331376625</v>
      </c>
      <c r="Q45" s="122">
        <v>169.18271917307521</v>
      </c>
      <c r="R45" s="122">
        <v>176.9038902020705</v>
      </c>
      <c r="S45" s="122">
        <v>173.08722021961501</v>
      </c>
      <c r="T45" s="122">
        <v>171.7126064324415</v>
      </c>
      <c r="U45" s="122">
        <v>172.820363979538</v>
      </c>
      <c r="V45" s="122">
        <v>179.0357568036172</v>
      </c>
      <c r="W45" s="122">
        <v>182.5780678301422</v>
      </c>
      <c r="X45" s="122">
        <v>177.793519326748</v>
      </c>
      <c r="Y45" s="122">
        <v>166.2066470516346</v>
      </c>
      <c r="Z45" s="122">
        <v>161.78471982675049</v>
      </c>
      <c r="AA45" s="122">
        <v>164.21147070781171</v>
      </c>
      <c r="AB45" s="122">
        <v>169.59879217879819</v>
      </c>
      <c r="AC45" s="122">
        <v>182.40859155289891</v>
      </c>
      <c r="AD45" s="122">
        <v>183.3955634082979</v>
      </c>
      <c r="AE45" s="122">
        <v>184.9937906251302</v>
      </c>
      <c r="AF45" s="122">
        <v>191.3045266552634</v>
      </c>
      <c r="AG45" s="122">
        <v>195.34612819578851</v>
      </c>
      <c r="AH45" s="122">
        <v>203.469176987456</v>
      </c>
      <c r="AI45" s="122">
        <v>207.58045354469499</v>
      </c>
      <c r="AJ45" s="122">
        <v>180.3733724669533</v>
      </c>
      <c r="AK45" s="122">
        <v>203.60837107496579</v>
      </c>
      <c r="AL45" s="122">
        <v>0</v>
      </c>
    </row>
    <row r="46" spans="1:38" hidden="1" x14ac:dyDescent="0.25">
      <c r="A46" s="122" t="s">
        <v>1955</v>
      </c>
      <c r="B46" s="122">
        <v>1</v>
      </c>
      <c r="C46" s="122" t="s">
        <v>2077</v>
      </c>
      <c r="D46" s="122" t="s">
        <v>2120</v>
      </c>
      <c r="E46" s="122">
        <v>1</v>
      </c>
      <c r="F46" s="122">
        <v>10.334232305584701</v>
      </c>
      <c r="G46" s="122">
        <v>10.495572726474199</v>
      </c>
      <c r="H46" s="122">
        <v>10.8349953516599</v>
      </c>
      <c r="I46" s="122">
        <v>11.165965586155099</v>
      </c>
      <c r="J46" s="122">
        <v>11.5308361952479</v>
      </c>
      <c r="K46" s="122">
        <v>12.6545267285712</v>
      </c>
      <c r="L46" s="122">
        <v>13.1359562976092</v>
      </c>
      <c r="M46" s="122">
        <v>13.746011344423</v>
      </c>
      <c r="N46" s="122">
        <v>14.2358456344092</v>
      </c>
      <c r="O46" s="122">
        <v>14.697287634374799</v>
      </c>
      <c r="P46" s="122">
        <v>15.439526065351799</v>
      </c>
      <c r="Q46" s="122">
        <v>14.762481328595699</v>
      </c>
      <c r="R46" s="122">
        <v>15.274888085945401</v>
      </c>
      <c r="S46" s="122">
        <v>15.5843248307481</v>
      </c>
      <c r="T46" s="122">
        <v>15.884503556939899</v>
      </c>
      <c r="U46" s="122">
        <v>16.070474403762098</v>
      </c>
      <c r="V46" s="122">
        <v>17.625036903874101</v>
      </c>
      <c r="W46" s="122">
        <v>17.476583608871199</v>
      </c>
      <c r="X46" s="122">
        <v>16.361143009988901</v>
      </c>
      <c r="Y46" s="122">
        <v>15.4574236586095</v>
      </c>
      <c r="Z46" s="122">
        <v>14.975790804789201</v>
      </c>
      <c r="AA46" s="122">
        <v>16.029401137701001</v>
      </c>
      <c r="AB46" s="122">
        <v>15.693767728079299</v>
      </c>
      <c r="AC46" s="122">
        <v>15.752654087135101</v>
      </c>
      <c r="AD46" s="122">
        <v>16.0244436577484</v>
      </c>
      <c r="AE46" s="122">
        <v>15.982021135260799</v>
      </c>
      <c r="AF46" s="122">
        <v>16.769634770825</v>
      </c>
      <c r="AG46" s="122">
        <v>17.144998021089702</v>
      </c>
      <c r="AH46" s="122">
        <v>17.9361755142627</v>
      </c>
      <c r="AI46" s="122">
        <v>17.703802764944001</v>
      </c>
      <c r="AJ46" s="122">
        <v>16.841882421743001</v>
      </c>
      <c r="AK46" s="122">
        <v>18.019897262080999</v>
      </c>
      <c r="AL46" s="122">
        <v>0</v>
      </c>
    </row>
    <row r="47" spans="1:38" hidden="1" x14ac:dyDescent="0.25">
      <c r="A47" s="122" t="s">
        <v>1955</v>
      </c>
      <c r="B47" s="122">
        <v>1</v>
      </c>
      <c r="C47" s="122" t="s">
        <v>2077</v>
      </c>
      <c r="D47" s="122" t="s">
        <v>2121</v>
      </c>
      <c r="E47" s="122">
        <v>1</v>
      </c>
      <c r="F47" s="122">
        <v>38.804741558109001</v>
      </c>
      <c r="G47" s="122">
        <v>37.184194283990301</v>
      </c>
      <c r="H47" s="122">
        <v>38.486776835653401</v>
      </c>
      <c r="I47" s="122">
        <v>39.282048720590602</v>
      </c>
      <c r="J47" s="122">
        <v>40.270324879749502</v>
      </c>
      <c r="K47" s="122">
        <v>41.003244216410501</v>
      </c>
      <c r="L47" s="122">
        <v>41.872091420799997</v>
      </c>
      <c r="M47" s="122">
        <v>43.211486741780099</v>
      </c>
      <c r="N47" s="122">
        <v>44.459652578432603</v>
      </c>
      <c r="O47" s="122">
        <v>46.177223654938501</v>
      </c>
      <c r="P47" s="122">
        <v>47.832076113017301</v>
      </c>
      <c r="Q47" s="122">
        <v>47.707032395326699</v>
      </c>
      <c r="R47" s="122">
        <v>47.683041057609998</v>
      </c>
      <c r="S47" s="122">
        <v>50.050566140386898</v>
      </c>
      <c r="T47" s="122">
        <v>52.819189916006202</v>
      </c>
      <c r="U47" s="122">
        <v>52.701563986697003</v>
      </c>
      <c r="V47" s="122">
        <v>52.3135481169397</v>
      </c>
      <c r="W47" s="122">
        <v>53.387453760689198</v>
      </c>
      <c r="X47" s="122">
        <v>49.493607472175398</v>
      </c>
      <c r="Y47" s="122">
        <v>47.699120410379003</v>
      </c>
      <c r="Z47" s="122">
        <v>49.705646873995903</v>
      </c>
      <c r="AA47" s="122">
        <v>47.003328840162403</v>
      </c>
      <c r="AB47" s="122">
        <v>47.988912714113603</v>
      </c>
      <c r="AC47" s="122">
        <v>47.401706091926002</v>
      </c>
      <c r="AD47" s="122">
        <v>49.270237734514403</v>
      </c>
      <c r="AE47" s="122">
        <v>48.915314569909299</v>
      </c>
      <c r="AF47" s="122">
        <v>50.548276622510599</v>
      </c>
      <c r="AG47" s="122">
        <v>50.995448931004297</v>
      </c>
      <c r="AH47" s="122">
        <v>51.497697022836903</v>
      </c>
      <c r="AI47" s="122">
        <v>51.220329210278699</v>
      </c>
      <c r="AJ47" s="122">
        <v>45.521009382501298</v>
      </c>
      <c r="AK47" s="122">
        <v>49.277286022436698</v>
      </c>
      <c r="AL47" s="122">
        <v>0</v>
      </c>
    </row>
    <row r="48" spans="1:38" hidden="1" x14ac:dyDescent="0.25">
      <c r="A48" s="122" t="s">
        <v>1955</v>
      </c>
      <c r="B48" s="122">
        <v>1</v>
      </c>
      <c r="C48" s="122" t="s">
        <v>2077</v>
      </c>
      <c r="D48" s="122" t="s">
        <v>2122</v>
      </c>
      <c r="E48" s="122">
        <v>1</v>
      </c>
      <c r="F48" s="122">
        <v>3.052784738333</v>
      </c>
      <c r="G48" s="122">
        <v>3.1247853748124998</v>
      </c>
      <c r="H48" s="122">
        <v>3.3399745343095999</v>
      </c>
      <c r="I48" s="122">
        <v>3.5135584650388001</v>
      </c>
      <c r="J48" s="122">
        <v>3.5749746126240001</v>
      </c>
      <c r="K48" s="122">
        <v>3.7273692555012001</v>
      </c>
      <c r="L48" s="122">
        <v>3.9109722129175002</v>
      </c>
      <c r="M48" s="122">
        <v>3.7528861572291001</v>
      </c>
      <c r="N48" s="122">
        <v>3.7102316615338999</v>
      </c>
      <c r="O48" s="122">
        <v>3.5592161519966998</v>
      </c>
      <c r="P48" s="122">
        <v>3.7558980120772998</v>
      </c>
      <c r="Q48" s="122">
        <v>3.7727432617958998</v>
      </c>
      <c r="R48" s="122">
        <v>3.6991447291686002</v>
      </c>
      <c r="S48" s="122">
        <v>3.8088482801569001</v>
      </c>
      <c r="T48" s="122">
        <v>3.7935561111199001</v>
      </c>
      <c r="U48" s="122">
        <v>3.7844610259659999</v>
      </c>
      <c r="V48" s="122">
        <v>3.7521243167346001</v>
      </c>
      <c r="W48" s="122">
        <v>3.6912065589907002</v>
      </c>
      <c r="X48" s="122">
        <v>3.4381366824805002</v>
      </c>
      <c r="Y48" s="122">
        <v>3.4024311887038001</v>
      </c>
      <c r="Z48" s="122">
        <v>3.2969359815160999</v>
      </c>
      <c r="AA48" s="122">
        <v>3.2192151374562998</v>
      </c>
      <c r="AB48" s="122">
        <v>3.172151539763</v>
      </c>
      <c r="AC48" s="122">
        <v>3.1590433155616999</v>
      </c>
      <c r="AD48" s="122">
        <v>3.1750244889302</v>
      </c>
      <c r="AE48" s="122">
        <v>3.1604375988882998</v>
      </c>
      <c r="AF48" s="122">
        <v>3.2155579021149001</v>
      </c>
      <c r="AG48" s="122">
        <v>3.1801479388588998</v>
      </c>
      <c r="AH48" s="122">
        <v>3.0469935575661999</v>
      </c>
      <c r="AI48" s="122">
        <v>3.1494664346196002</v>
      </c>
      <c r="AJ48" s="122">
        <v>2.6389471112857001</v>
      </c>
      <c r="AK48" s="122">
        <v>2.8506431025797001</v>
      </c>
      <c r="AL48" s="122">
        <v>0</v>
      </c>
    </row>
    <row r="49" spans="1:38" hidden="1" x14ac:dyDescent="0.25">
      <c r="A49" s="122" t="s">
        <v>1955</v>
      </c>
      <c r="B49" s="122">
        <v>1</v>
      </c>
      <c r="C49" s="122" t="s">
        <v>2077</v>
      </c>
      <c r="D49" s="122" t="s">
        <v>2123</v>
      </c>
      <c r="E49" s="122">
        <v>1</v>
      </c>
      <c r="F49" s="122">
        <v>33.666502138942903</v>
      </c>
      <c r="G49" s="122">
        <v>32.6378332710742</v>
      </c>
      <c r="H49" s="122">
        <v>36.498381028176802</v>
      </c>
      <c r="I49" s="122">
        <v>35.0940741042686</v>
      </c>
      <c r="J49" s="122">
        <v>36.467950684350797</v>
      </c>
      <c r="K49" s="122">
        <v>37.777196722323097</v>
      </c>
      <c r="L49" s="122">
        <v>37.959085781864601</v>
      </c>
      <c r="M49" s="122">
        <v>36.376694062348299</v>
      </c>
      <c r="N49" s="122">
        <v>35.4431633560284</v>
      </c>
      <c r="O49" s="122">
        <v>38.1473695966802</v>
      </c>
      <c r="P49" s="122">
        <v>39.190781913765598</v>
      </c>
      <c r="Q49" s="122">
        <v>37.490632454171603</v>
      </c>
      <c r="R49" s="122">
        <v>36.666603869695898</v>
      </c>
      <c r="S49" s="122">
        <v>36.391029878420902</v>
      </c>
      <c r="T49" s="122">
        <v>37.248933765130502</v>
      </c>
      <c r="U49" s="122">
        <v>37.3440798337652</v>
      </c>
      <c r="V49" s="122">
        <v>37.678556224640097</v>
      </c>
      <c r="W49" s="122">
        <v>38.871619816802102</v>
      </c>
      <c r="X49" s="122">
        <v>35.6826312577194</v>
      </c>
      <c r="Y49" s="122">
        <v>34.777577234358702</v>
      </c>
      <c r="Z49" s="122">
        <v>33.010965215491701</v>
      </c>
      <c r="AA49" s="122">
        <v>32.867107263929597</v>
      </c>
      <c r="AB49" s="122">
        <v>32.8894753304441</v>
      </c>
      <c r="AC49" s="122">
        <v>33.9520270803256</v>
      </c>
      <c r="AD49" s="122">
        <v>33.608939351639997</v>
      </c>
      <c r="AE49" s="122">
        <v>34.223517540806803</v>
      </c>
      <c r="AF49" s="122">
        <v>36.328989423448803</v>
      </c>
      <c r="AG49" s="122">
        <v>36.846908593905198</v>
      </c>
      <c r="AH49" s="122">
        <v>37.717791455101398</v>
      </c>
      <c r="AI49" s="122">
        <v>38.592427561389997</v>
      </c>
      <c r="AJ49" s="122">
        <v>30.011858881243199</v>
      </c>
      <c r="AK49" s="122">
        <v>36.698758222558197</v>
      </c>
      <c r="AL49" s="122">
        <v>0</v>
      </c>
    </row>
    <row r="50" spans="1:38" hidden="1" x14ac:dyDescent="0.25">
      <c r="A50" s="122" t="s">
        <v>1955</v>
      </c>
      <c r="B50" s="122">
        <v>1</v>
      </c>
      <c r="C50" s="122" t="s">
        <v>2077</v>
      </c>
      <c r="D50" s="122" t="s">
        <v>2124</v>
      </c>
      <c r="E50" s="122">
        <v>1</v>
      </c>
      <c r="F50" s="122">
        <v>24.170929777431098</v>
      </c>
      <c r="G50" s="122">
        <v>24.305020079920901</v>
      </c>
      <c r="H50" s="122">
        <v>25.3945862554387</v>
      </c>
      <c r="I50" s="122">
        <v>26.057744706259399</v>
      </c>
      <c r="J50" s="122">
        <v>27.458364264799101</v>
      </c>
      <c r="K50" s="122">
        <v>28.020339752587098</v>
      </c>
      <c r="L50" s="122">
        <v>28.704020103642598</v>
      </c>
      <c r="M50" s="122">
        <v>28.819115660449</v>
      </c>
      <c r="N50" s="122">
        <v>30.479791405300599</v>
      </c>
      <c r="O50" s="122">
        <v>30.998428755071298</v>
      </c>
      <c r="P50" s="122">
        <v>30.219806110858102</v>
      </c>
      <c r="Q50" s="122">
        <v>30.1569586336615</v>
      </c>
      <c r="R50" s="122">
        <v>30.569992318195201</v>
      </c>
      <c r="S50" s="122">
        <v>30.622700277213401</v>
      </c>
      <c r="T50" s="122">
        <v>31.1428591062758</v>
      </c>
      <c r="U50" s="122">
        <v>30.566026471599798</v>
      </c>
      <c r="V50" s="122">
        <v>30.4516836525071</v>
      </c>
      <c r="W50" s="122">
        <v>30.6079419347151</v>
      </c>
      <c r="X50" s="122">
        <v>29.7019895582103</v>
      </c>
      <c r="Y50" s="122">
        <v>28.449408836690601</v>
      </c>
      <c r="Z50" s="122">
        <v>29.320905872656699</v>
      </c>
      <c r="AA50" s="122">
        <v>28.273557343009699</v>
      </c>
      <c r="AB50" s="122">
        <v>28.405483783730599</v>
      </c>
      <c r="AC50" s="122">
        <v>27.619902245440301</v>
      </c>
      <c r="AD50" s="122">
        <v>30.220930489879901</v>
      </c>
      <c r="AE50" s="122">
        <v>29.0477539142471</v>
      </c>
      <c r="AF50" s="122">
        <v>29.247267245836898</v>
      </c>
      <c r="AG50" s="122">
        <v>28.999272029363802</v>
      </c>
      <c r="AH50" s="122">
        <v>31.060010726541002</v>
      </c>
      <c r="AI50" s="122">
        <v>30.264728063235601</v>
      </c>
      <c r="AJ50" s="122">
        <v>27.349596885386699</v>
      </c>
      <c r="AK50" s="122">
        <v>29.5642522374607</v>
      </c>
      <c r="AL50" s="122">
        <v>0</v>
      </c>
    </row>
    <row r="51" spans="1:38" hidden="1" x14ac:dyDescent="0.25">
      <c r="A51" s="122" t="s">
        <v>1955</v>
      </c>
      <c r="B51" s="122">
        <v>1</v>
      </c>
      <c r="C51" s="122" t="s">
        <v>2077</v>
      </c>
      <c r="D51" s="122" t="s">
        <v>2125</v>
      </c>
      <c r="E51" s="122">
        <v>1</v>
      </c>
      <c r="F51" s="122">
        <v>9.8613203761166002</v>
      </c>
      <c r="G51" s="122">
        <v>9.6000024314929</v>
      </c>
      <c r="H51" s="122">
        <v>10.658305548411899</v>
      </c>
      <c r="I51" s="122">
        <v>10.873959810350399</v>
      </c>
      <c r="J51" s="122">
        <v>11.4651290920627</v>
      </c>
      <c r="K51" s="122">
        <v>11.595403295027401</v>
      </c>
      <c r="L51" s="122">
        <v>10.6285035737538</v>
      </c>
      <c r="M51" s="122">
        <v>11.859167663249799</v>
      </c>
      <c r="N51" s="122">
        <v>12.0058936744961</v>
      </c>
      <c r="O51" s="122">
        <v>12.064366218422901</v>
      </c>
      <c r="P51" s="122">
        <v>12.2517360935265</v>
      </c>
      <c r="Q51" s="122">
        <v>12.0453706047079</v>
      </c>
      <c r="R51" s="122">
        <v>12.0211349571001</v>
      </c>
      <c r="S51" s="122">
        <v>11.273940748344801</v>
      </c>
      <c r="T51" s="122">
        <v>11.6148247572225</v>
      </c>
      <c r="U51" s="122">
        <v>11.532032178603799</v>
      </c>
      <c r="V51" s="122">
        <v>11.462010584168899</v>
      </c>
      <c r="W51" s="122">
        <v>11.435239876282299</v>
      </c>
      <c r="X51" s="122">
        <v>10.5104017806699</v>
      </c>
      <c r="Y51" s="122">
        <v>11.119882448981</v>
      </c>
      <c r="Z51" s="122">
        <v>11.411781914153799</v>
      </c>
      <c r="AA51" s="122">
        <v>11.014861620929899</v>
      </c>
      <c r="AB51" s="122">
        <v>11.575225030050699</v>
      </c>
      <c r="AC51" s="122">
        <v>11.0785762979149</v>
      </c>
      <c r="AD51" s="122">
        <v>11.2903807080743</v>
      </c>
      <c r="AE51" s="122">
        <v>11.913030197640699</v>
      </c>
      <c r="AF51" s="122">
        <v>10.670322888234001</v>
      </c>
      <c r="AG51" s="122">
        <v>11.668610381686401</v>
      </c>
      <c r="AH51" s="122">
        <v>13.359906626791</v>
      </c>
      <c r="AI51" s="122">
        <v>13.418481489437299</v>
      </c>
      <c r="AJ51" s="122">
        <v>11.356428536987799</v>
      </c>
      <c r="AK51" s="122">
        <v>13.5184011425661</v>
      </c>
      <c r="AL51" s="122">
        <v>0</v>
      </c>
    </row>
    <row r="52" spans="1:38" hidden="1" x14ac:dyDescent="0.25">
      <c r="A52" s="122" t="s">
        <v>1955</v>
      </c>
      <c r="B52" s="122">
        <v>1</v>
      </c>
      <c r="C52" s="122" t="s">
        <v>2077</v>
      </c>
      <c r="D52" s="122" t="s">
        <v>2126</v>
      </c>
      <c r="E52" s="122">
        <v>1</v>
      </c>
      <c r="F52" s="122">
        <v>5.1163823464510001</v>
      </c>
      <c r="G52" s="122">
        <v>4.9986864349774001</v>
      </c>
      <c r="H52" s="122">
        <v>5.3104117900606997</v>
      </c>
      <c r="I52" s="122">
        <v>5.7046770745236</v>
      </c>
      <c r="J52" s="122">
        <v>5.5925990601609996</v>
      </c>
      <c r="K52" s="122">
        <v>5.9687464735204996</v>
      </c>
      <c r="L52" s="122">
        <v>6.3594974860339004</v>
      </c>
      <c r="M52" s="122">
        <v>6.5037120137812998</v>
      </c>
      <c r="N52" s="122">
        <v>6.8122893974774996</v>
      </c>
      <c r="O52" s="122">
        <v>8.0080813820698999</v>
      </c>
      <c r="P52" s="122">
        <v>7.0997585401311003</v>
      </c>
      <c r="Q52" s="122">
        <v>7.4831240293304999</v>
      </c>
      <c r="R52" s="122">
        <v>7.2833035270366002</v>
      </c>
      <c r="S52" s="122">
        <v>7.2210707508479999</v>
      </c>
      <c r="T52" s="122">
        <v>7.5483449732018997</v>
      </c>
      <c r="U52" s="122">
        <v>7.6940719689668002</v>
      </c>
      <c r="V52" s="122">
        <v>7.8542000098890998</v>
      </c>
      <c r="W52" s="122">
        <v>8.3082741856855993</v>
      </c>
      <c r="X52" s="122">
        <v>8.3280793418993007</v>
      </c>
      <c r="Y52" s="122">
        <v>7.7371498092023003</v>
      </c>
      <c r="Z52" s="122">
        <v>8.0105291110187</v>
      </c>
      <c r="AA52" s="122">
        <v>7.3508691235479997</v>
      </c>
      <c r="AB52" s="122">
        <v>7.8564664659275998</v>
      </c>
      <c r="AC52" s="122">
        <v>7.7568408384073004</v>
      </c>
      <c r="AD52" s="122">
        <v>7.7327348162587004</v>
      </c>
      <c r="AE52" s="122">
        <v>7.3454526720709996</v>
      </c>
      <c r="AF52" s="122">
        <v>7.1408341882429998</v>
      </c>
      <c r="AG52" s="122">
        <v>7.0154680351277001</v>
      </c>
      <c r="AH52" s="122">
        <v>7.3744345943420999</v>
      </c>
      <c r="AI52" s="122">
        <v>7.2736026443422999</v>
      </c>
      <c r="AJ52" s="122">
        <v>6.8577655429583997</v>
      </c>
      <c r="AK52" s="122">
        <v>7.1605990258045003</v>
      </c>
      <c r="AL52" s="122">
        <v>0</v>
      </c>
    </row>
    <row r="53" spans="1:38" hidden="1" x14ac:dyDescent="0.25">
      <c r="A53" s="122" t="s">
        <v>1954</v>
      </c>
      <c r="B53" s="122">
        <v>1</v>
      </c>
      <c r="C53" s="122" t="s">
        <v>2127</v>
      </c>
      <c r="D53" s="122" t="s">
        <v>2078</v>
      </c>
      <c r="E53" s="122">
        <v>2</v>
      </c>
      <c r="F53" s="122">
        <v>2.5876756752865999</v>
      </c>
      <c r="G53" s="122">
        <v>2.4486365938959</v>
      </c>
      <c r="H53" s="122">
        <v>2.2781012317478999</v>
      </c>
      <c r="I53" s="122">
        <v>2.3038116273976001</v>
      </c>
      <c r="J53" s="122">
        <v>2.3214261723373002</v>
      </c>
      <c r="K53" s="122">
        <v>2.3953237965962</v>
      </c>
      <c r="L53" s="122">
        <v>2.5203125222818001</v>
      </c>
      <c r="M53" s="122">
        <v>2.7266783379289001</v>
      </c>
      <c r="N53" s="122">
        <v>2.9152148063831</v>
      </c>
      <c r="O53" s="122">
        <v>3.0223604905584001</v>
      </c>
      <c r="P53" s="122">
        <v>3.1723011006782</v>
      </c>
      <c r="Q53" s="122">
        <v>3.2492625911494</v>
      </c>
      <c r="R53" s="122">
        <v>3.2742590075733999</v>
      </c>
      <c r="S53" s="122">
        <v>2.9839691679758</v>
      </c>
      <c r="T53" s="122">
        <v>3.1709820575885002</v>
      </c>
      <c r="U53" s="122">
        <v>3.2337360092826999</v>
      </c>
      <c r="V53" s="122">
        <v>3.477025682357</v>
      </c>
      <c r="W53" s="122">
        <v>3.2691531520761998</v>
      </c>
      <c r="X53" s="122">
        <v>3.2608027017575001</v>
      </c>
      <c r="Y53" s="122">
        <v>3.1468357252536001</v>
      </c>
      <c r="Z53" s="122">
        <v>3.0393777903024</v>
      </c>
      <c r="AA53" s="122">
        <v>3.1668264518381002</v>
      </c>
      <c r="AB53" s="122">
        <v>3.1301396434430999</v>
      </c>
      <c r="AC53" s="122">
        <v>2.6440121232045999</v>
      </c>
      <c r="AD53" s="122">
        <v>2.9087238845529999</v>
      </c>
      <c r="AE53" s="122">
        <v>2.953413470748</v>
      </c>
      <c r="AF53" s="122">
        <v>2.7584611157954999</v>
      </c>
      <c r="AG53" s="122">
        <v>2.7897220751237</v>
      </c>
      <c r="AH53" s="122">
        <v>2.6937482669392998</v>
      </c>
      <c r="AI53" s="122">
        <v>2.7189268255701</v>
      </c>
      <c r="AJ53" s="122">
        <v>2.7359069488842001</v>
      </c>
      <c r="AK53" s="122">
        <v>2.7965632838079002</v>
      </c>
      <c r="AL53" s="122">
        <v>0</v>
      </c>
    </row>
    <row r="54" spans="1:38" hidden="1" x14ac:dyDescent="0.25">
      <c r="A54" s="122" t="s">
        <v>1954</v>
      </c>
      <c r="B54" s="122">
        <v>1</v>
      </c>
      <c r="C54" s="122" t="s">
        <v>2127</v>
      </c>
      <c r="D54" s="122" t="s">
        <v>2079</v>
      </c>
      <c r="E54" s="122">
        <v>2</v>
      </c>
      <c r="F54" s="122">
        <v>51.396641091259198</v>
      </c>
      <c r="G54" s="122">
        <v>55.388523253953203</v>
      </c>
      <c r="H54" s="122">
        <v>58.237535311073998</v>
      </c>
      <c r="I54" s="122">
        <v>64.002635087417204</v>
      </c>
      <c r="J54" s="122">
        <v>59.929020807827598</v>
      </c>
      <c r="K54" s="122">
        <v>65.561850545234705</v>
      </c>
      <c r="L54" s="122">
        <v>70.833803863413195</v>
      </c>
      <c r="M54" s="122">
        <v>69.027954692596197</v>
      </c>
      <c r="N54" s="122">
        <v>71.085891887550602</v>
      </c>
      <c r="O54" s="122">
        <v>72.3757306549969</v>
      </c>
      <c r="P54" s="122">
        <v>77.398126230659003</v>
      </c>
      <c r="Q54" s="122">
        <v>74.517309246276</v>
      </c>
      <c r="R54" s="122">
        <v>78.1608202359443</v>
      </c>
      <c r="S54" s="122">
        <v>79.069158625927599</v>
      </c>
      <c r="T54" s="122">
        <v>78.519953475471397</v>
      </c>
      <c r="U54" s="122">
        <v>82.270529292431405</v>
      </c>
      <c r="V54" s="122">
        <v>84.411168896004199</v>
      </c>
      <c r="W54" s="122">
        <v>86.706012376521798</v>
      </c>
      <c r="X54" s="122">
        <v>81.7949059071249</v>
      </c>
      <c r="Y54" s="122">
        <v>66.949119212268599</v>
      </c>
      <c r="Z54" s="122">
        <v>77.372017455658906</v>
      </c>
      <c r="AA54" s="122">
        <v>74.556598094506498</v>
      </c>
      <c r="AB54" s="122">
        <v>66.944501308215294</v>
      </c>
      <c r="AC54" s="122">
        <v>64.698176056860106</v>
      </c>
      <c r="AD54" s="122">
        <v>65.501407259472799</v>
      </c>
      <c r="AE54" s="122">
        <v>62.329939234418198</v>
      </c>
      <c r="AF54" s="122">
        <v>55.534670180567801</v>
      </c>
      <c r="AG54" s="122">
        <v>50.9595876316722</v>
      </c>
      <c r="AH54" s="122">
        <v>53.814970404775998</v>
      </c>
      <c r="AI54" s="122">
        <v>48.419410161848504</v>
      </c>
      <c r="AJ54" s="122">
        <v>42.667946565947297</v>
      </c>
      <c r="AK54" s="122">
        <v>47.172415272673199</v>
      </c>
      <c r="AL54" s="122">
        <v>0</v>
      </c>
    </row>
    <row r="55" spans="1:38" hidden="1" x14ac:dyDescent="0.25">
      <c r="A55" s="122" t="s">
        <v>1954</v>
      </c>
      <c r="B55" s="122">
        <v>1</v>
      </c>
      <c r="C55" s="122" t="s">
        <v>2127</v>
      </c>
      <c r="D55" s="122" t="s">
        <v>2080</v>
      </c>
      <c r="E55" s="122">
        <v>2</v>
      </c>
      <c r="F55" s="122">
        <v>21.465934258466699</v>
      </c>
      <c r="G55" s="122">
        <v>21.4681660590904</v>
      </c>
      <c r="H55" s="122">
        <v>21.849970108244399</v>
      </c>
      <c r="I55" s="122">
        <v>19.491788470374399</v>
      </c>
      <c r="J55" s="122">
        <v>21.695293900425298</v>
      </c>
      <c r="K55" s="122">
        <v>23.627294123479199</v>
      </c>
      <c r="L55" s="122">
        <v>25.844116893958301</v>
      </c>
      <c r="M55" s="122">
        <v>24.184708178603401</v>
      </c>
      <c r="N55" s="122">
        <v>25.856938633468101</v>
      </c>
      <c r="O55" s="122">
        <v>26.954434120721601</v>
      </c>
      <c r="P55" s="122">
        <v>26.610461831399999</v>
      </c>
      <c r="Q55" s="122">
        <v>27.1628976753267</v>
      </c>
      <c r="R55" s="122">
        <v>25.768983712922601</v>
      </c>
      <c r="S55" s="122">
        <v>26.576648608906599</v>
      </c>
      <c r="T55" s="122">
        <v>27.4433387547138</v>
      </c>
      <c r="U55" s="122">
        <v>25.553945213812899</v>
      </c>
      <c r="V55" s="122">
        <v>27.641666621418</v>
      </c>
      <c r="W55" s="122">
        <v>28.8323950047632</v>
      </c>
      <c r="X55" s="122">
        <v>29.2609315105965</v>
      </c>
      <c r="Y55" s="122">
        <v>29.088113813382201</v>
      </c>
      <c r="Z55" s="122">
        <v>32.603355931251301</v>
      </c>
      <c r="AA55" s="122">
        <v>34.5276504801326</v>
      </c>
      <c r="AB55" s="122">
        <v>34.864693488437602</v>
      </c>
      <c r="AC55" s="122">
        <v>35.863211723646103</v>
      </c>
      <c r="AD55" s="122">
        <v>35.8074723957995</v>
      </c>
      <c r="AE55" s="122">
        <v>27.259990924737401</v>
      </c>
      <c r="AF55" s="122">
        <v>30.465071114442399</v>
      </c>
      <c r="AG55" s="122">
        <v>32.061555080488603</v>
      </c>
      <c r="AH55" s="122">
        <v>36.962975469257003</v>
      </c>
      <c r="AI55" s="122">
        <v>31.201801142845</v>
      </c>
      <c r="AJ55" s="122">
        <v>22.560857188590099</v>
      </c>
      <c r="AK55" s="122">
        <v>28.531670926789399</v>
      </c>
      <c r="AL55" s="122">
        <v>0</v>
      </c>
    </row>
    <row r="56" spans="1:38" hidden="1" x14ac:dyDescent="0.25">
      <c r="A56" s="122" t="s">
        <v>1954</v>
      </c>
      <c r="B56" s="122">
        <v>1</v>
      </c>
      <c r="C56" s="122" t="s">
        <v>2127</v>
      </c>
      <c r="D56" s="122" t="s">
        <v>2081</v>
      </c>
      <c r="E56" s="122">
        <v>2</v>
      </c>
      <c r="F56" s="122">
        <v>32.8150582225703</v>
      </c>
      <c r="G56" s="122">
        <v>33.090025647437301</v>
      </c>
      <c r="H56" s="122">
        <v>35.736868354755103</v>
      </c>
      <c r="I56" s="122">
        <v>36.871101413159302</v>
      </c>
      <c r="J56" s="122">
        <v>38.310601309340399</v>
      </c>
      <c r="K56" s="122">
        <v>32.580830156299399</v>
      </c>
      <c r="L56" s="122">
        <v>32.580432479437597</v>
      </c>
      <c r="M56" s="122">
        <v>35.317519187677597</v>
      </c>
      <c r="N56" s="122">
        <v>37.813425830871999</v>
      </c>
      <c r="O56" s="122">
        <v>40.105765470282797</v>
      </c>
      <c r="P56" s="122">
        <v>45.043937798007001</v>
      </c>
      <c r="Q56" s="122">
        <v>46.2538247255331</v>
      </c>
      <c r="R56" s="122">
        <v>45.348129303005202</v>
      </c>
      <c r="S56" s="122">
        <v>46.5343542128293</v>
      </c>
      <c r="T56" s="122">
        <v>52.154728272968001</v>
      </c>
      <c r="U56" s="122">
        <v>51.258121497212301</v>
      </c>
      <c r="V56" s="122">
        <v>53.125796999928198</v>
      </c>
      <c r="W56" s="122">
        <v>55.5846898675969</v>
      </c>
      <c r="X56" s="122">
        <v>58.028947384768102</v>
      </c>
      <c r="Y56" s="122">
        <v>52.839884644933797</v>
      </c>
      <c r="Z56" s="122">
        <v>54.8216534736613</v>
      </c>
      <c r="AA56" s="122">
        <v>52.746405839192398</v>
      </c>
      <c r="AB56" s="122">
        <v>51.757728203433203</v>
      </c>
      <c r="AC56" s="122">
        <v>55.156655634781899</v>
      </c>
      <c r="AD56" s="122">
        <v>53.499168297770296</v>
      </c>
      <c r="AE56" s="122">
        <v>50.023300356552902</v>
      </c>
      <c r="AF56" s="122">
        <v>44.574413220555897</v>
      </c>
      <c r="AG56" s="122">
        <v>43.821862086834599</v>
      </c>
      <c r="AH56" s="122">
        <v>46.782635794142202</v>
      </c>
      <c r="AI56" s="122">
        <v>43.491280617870302</v>
      </c>
      <c r="AJ56" s="122">
        <v>35.562992340558303</v>
      </c>
      <c r="AK56" s="122">
        <v>34.300167477631</v>
      </c>
      <c r="AL56" s="122">
        <v>0</v>
      </c>
    </row>
    <row r="57" spans="1:38" x14ac:dyDescent="0.25">
      <c r="A57" s="122" t="s">
        <v>1954</v>
      </c>
      <c r="B57" s="122">
        <v>1</v>
      </c>
      <c r="C57" s="122" t="s">
        <v>2127</v>
      </c>
      <c r="D57" s="122" t="s">
        <v>2082</v>
      </c>
      <c r="E57" s="122">
        <v>2</v>
      </c>
      <c r="F57" s="122">
        <v>40.490039915891003</v>
      </c>
      <c r="G57" s="122">
        <v>38.294950237438499</v>
      </c>
      <c r="H57" s="122">
        <v>45.807731886472901</v>
      </c>
      <c r="I57" s="122">
        <v>42.265134381063703</v>
      </c>
      <c r="J57" s="122">
        <v>49.6301652638628</v>
      </c>
      <c r="K57" s="122">
        <v>37.301947075674697</v>
      </c>
      <c r="L57" s="122">
        <v>33.0469974135681</v>
      </c>
      <c r="M57" s="122">
        <v>36.042320751294199</v>
      </c>
      <c r="N57" s="122">
        <v>39.586942271664803</v>
      </c>
      <c r="O57" s="122">
        <v>43.556680484313397</v>
      </c>
      <c r="P57" s="122">
        <v>53.115788159550398</v>
      </c>
      <c r="Q57" s="122">
        <v>57.855585536506197</v>
      </c>
      <c r="R57" s="122">
        <v>44.000160369309597</v>
      </c>
      <c r="S57" s="122">
        <v>42.979988190459899</v>
      </c>
      <c r="T57" s="122">
        <v>46.627890813883099</v>
      </c>
      <c r="U57" s="122">
        <v>42.185837160390498</v>
      </c>
      <c r="V57" s="122">
        <v>46.693810667778997</v>
      </c>
      <c r="W57" s="122">
        <v>50.224633123242398</v>
      </c>
      <c r="X57" s="122">
        <v>51.097950671172903</v>
      </c>
      <c r="Y57" s="122">
        <v>48.027434124807101</v>
      </c>
      <c r="Z57" s="122">
        <v>43.624523012823701</v>
      </c>
      <c r="AA57" s="122">
        <v>36.617702822658501</v>
      </c>
      <c r="AB57" s="122">
        <v>48.171431022816002</v>
      </c>
      <c r="AC57" s="122">
        <v>45.8361417834329</v>
      </c>
      <c r="AD57" s="122">
        <v>46.334980308421898</v>
      </c>
      <c r="AE57" s="122">
        <v>44.301724855233097</v>
      </c>
      <c r="AF57" s="122">
        <v>36.617820254952598</v>
      </c>
      <c r="AG57" s="122">
        <v>33.062877676307899</v>
      </c>
      <c r="AH57" s="122">
        <v>33.8010953203542</v>
      </c>
      <c r="AI57" s="122">
        <v>31.242517704275802</v>
      </c>
      <c r="AJ57" s="122">
        <v>33.809155529907898</v>
      </c>
      <c r="AK57" s="122">
        <v>35.473263829498499</v>
      </c>
      <c r="AL57" s="122">
        <v>0</v>
      </c>
    </row>
    <row r="58" spans="1:38" hidden="1" x14ac:dyDescent="0.25">
      <c r="A58" s="122" t="s">
        <v>1954</v>
      </c>
      <c r="B58" s="122">
        <v>1</v>
      </c>
      <c r="C58" s="122" t="s">
        <v>2127</v>
      </c>
      <c r="D58" s="122" t="s">
        <v>474</v>
      </c>
      <c r="E58" s="122">
        <v>2</v>
      </c>
      <c r="F58" s="122">
        <v>31.190623902174899</v>
      </c>
      <c r="G58" s="122">
        <v>30.596335292918301</v>
      </c>
      <c r="H58" s="122">
        <v>31.560927539582899</v>
      </c>
      <c r="I58" s="122">
        <v>31.9979940629472</v>
      </c>
      <c r="J58" s="122">
        <v>33.359432988056803</v>
      </c>
      <c r="K58" s="122">
        <v>32.421336662357803</v>
      </c>
      <c r="L58" s="122">
        <v>34.076564095232499</v>
      </c>
      <c r="M58" s="122">
        <v>34.287651343822702</v>
      </c>
      <c r="N58" s="122">
        <v>35.7047205212588</v>
      </c>
      <c r="O58" s="122">
        <v>35.865541945661597</v>
      </c>
      <c r="P58" s="122">
        <v>39.4722950332145</v>
      </c>
      <c r="Q58" s="122">
        <v>41.675677118095201</v>
      </c>
      <c r="R58" s="122">
        <v>40.5133505552553</v>
      </c>
      <c r="S58" s="122">
        <v>40.703644720669502</v>
      </c>
      <c r="T58" s="122">
        <v>40.750870651247602</v>
      </c>
      <c r="U58" s="122">
        <v>41.051413611767899</v>
      </c>
      <c r="V58" s="122">
        <v>41.9337516166798</v>
      </c>
      <c r="W58" s="122">
        <v>43.2755326888526</v>
      </c>
      <c r="X58" s="122">
        <v>41.391228271207602</v>
      </c>
      <c r="Y58" s="122">
        <v>38.7170000317453</v>
      </c>
      <c r="Z58" s="122">
        <v>40.241021072277199</v>
      </c>
      <c r="AA58" s="122">
        <v>39.235275345796701</v>
      </c>
      <c r="AB58" s="122">
        <v>39.456745216893601</v>
      </c>
      <c r="AC58" s="122">
        <v>38.920768567909597</v>
      </c>
      <c r="AD58" s="122">
        <v>37.989537534823597</v>
      </c>
      <c r="AE58" s="122">
        <v>36.930451642320698</v>
      </c>
      <c r="AF58" s="122">
        <v>35.584358216351603</v>
      </c>
      <c r="AG58" s="122">
        <v>35.118921283770298</v>
      </c>
      <c r="AH58" s="122">
        <v>34.079478454575899</v>
      </c>
      <c r="AI58" s="122">
        <v>33.354993972975201</v>
      </c>
      <c r="AJ58" s="122">
        <v>28.477835511199299</v>
      </c>
      <c r="AK58" s="122">
        <v>30.503319286172101</v>
      </c>
      <c r="AL58" s="122">
        <v>0</v>
      </c>
    </row>
    <row r="59" spans="1:38" hidden="1" x14ac:dyDescent="0.25">
      <c r="A59" s="122" t="s">
        <v>1954</v>
      </c>
      <c r="B59" s="122">
        <v>1</v>
      </c>
      <c r="C59" s="122" t="s">
        <v>2127</v>
      </c>
      <c r="D59" s="122" t="s">
        <v>2083</v>
      </c>
      <c r="E59" s="122">
        <v>2</v>
      </c>
      <c r="F59" s="122">
        <v>11.0253821842182</v>
      </c>
      <c r="G59" s="122">
        <v>10.618979201950101</v>
      </c>
      <c r="H59" s="122">
        <v>8.5670210687751993</v>
      </c>
      <c r="I59" s="122">
        <v>7.4032008280237998</v>
      </c>
      <c r="J59" s="122">
        <v>7.2710394704140002</v>
      </c>
      <c r="K59" s="122">
        <v>8.0910203065202992</v>
      </c>
      <c r="L59" s="122">
        <v>9.1393797791505005</v>
      </c>
      <c r="M59" s="122">
        <v>12.210387568700501</v>
      </c>
      <c r="N59" s="122">
        <v>11.0807289261896</v>
      </c>
      <c r="O59" s="122">
        <v>9.8464973038531998</v>
      </c>
      <c r="P59" s="122">
        <v>10.6418147374347</v>
      </c>
      <c r="Q59" s="122">
        <v>9.4633891407091006</v>
      </c>
      <c r="R59" s="122">
        <v>8.5819685032286994</v>
      </c>
      <c r="S59" s="122">
        <v>7.8620537826790997</v>
      </c>
      <c r="T59" s="122">
        <v>8.6513773067201001</v>
      </c>
      <c r="U59" s="122">
        <v>9.8793230943193002</v>
      </c>
      <c r="V59" s="122">
        <v>9.4636725805933004</v>
      </c>
      <c r="W59" s="122">
        <v>8.8119032265843007</v>
      </c>
      <c r="X59" s="122">
        <v>7.9430397435196003</v>
      </c>
      <c r="Y59" s="122">
        <v>6.5562806551529</v>
      </c>
      <c r="Z59" s="122">
        <v>7.6865171497437004</v>
      </c>
      <c r="AA59" s="122">
        <v>6.5685635537181</v>
      </c>
      <c r="AB59" s="122">
        <v>7.2114695830958002</v>
      </c>
      <c r="AC59" s="122">
        <v>6.7692908882733001</v>
      </c>
      <c r="AD59" s="122">
        <v>6.6742029419259996</v>
      </c>
      <c r="AE59" s="122">
        <v>7.4139205774196002</v>
      </c>
      <c r="AF59" s="122">
        <v>6.957629922942</v>
      </c>
      <c r="AG59" s="122">
        <v>6.2605318133854002</v>
      </c>
      <c r="AH59" s="122">
        <v>8.0150334527754001</v>
      </c>
      <c r="AI59" s="122">
        <v>7.9042306601090999</v>
      </c>
      <c r="AJ59" s="122">
        <v>8.6457365475587</v>
      </c>
      <c r="AK59" s="122">
        <v>9.2143210953099999</v>
      </c>
      <c r="AL59" s="122">
        <v>0</v>
      </c>
    </row>
    <row r="60" spans="1:38" hidden="1" x14ac:dyDescent="0.25">
      <c r="A60" s="122" t="s">
        <v>1954</v>
      </c>
      <c r="B60" s="122">
        <v>1</v>
      </c>
      <c r="C60" s="122" t="s">
        <v>2127</v>
      </c>
      <c r="D60" s="122" t="s">
        <v>2084</v>
      </c>
      <c r="E60" s="122">
        <v>2</v>
      </c>
      <c r="F60" s="122">
        <v>0.40810315333329999</v>
      </c>
      <c r="G60" s="122">
        <v>0.23220486666670001</v>
      </c>
      <c r="H60" s="122">
        <v>0.1157973677782</v>
      </c>
      <c r="I60" s="122">
        <v>0.2238482840646</v>
      </c>
      <c r="J60" s="122">
        <v>0.30956301140539999</v>
      </c>
      <c r="K60" s="122">
        <v>0.22193343726500001</v>
      </c>
      <c r="L60" s="122">
        <v>0.13499556550059999</v>
      </c>
      <c r="M60" s="122">
        <v>8.9867836666699993E-2</v>
      </c>
      <c r="N60" s="122">
        <v>0.26228546568279998</v>
      </c>
      <c r="O60" s="122">
        <v>0.25393173704119998</v>
      </c>
      <c r="P60" s="122">
        <v>0.17246438</v>
      </c>
      <c r="Q60" s="122">
        <v>0.15666058710940001</v>
      </c>
      <c r="R60" s="122">
        <v>0.26949641628190002</v>
      </c>
      <c r="S60" s="122">
        <v>8.2757034693399997E-2</v>
      </c>
      <c r="T60" s="122">
        <v>5.64458088961E-2</v>
      </c>
      <c r="U60" s="122">
        <v>0.2345266</v>
      </c>
      <c r="V60" s="122">
        <v>9.9957161852500004E-2</v>
      </c>
      <c r="W60" s="122">
        <v>8.4721161362900005E-2</v>
      </c>
      <c r="X60" s="122">
        <v>7.0166249999999999E-2</v>
      </c>
      <c r="Y60" s="122">
        <v>3.6518539948500003E-2</v>
      </c>
      <c r="Z60" s="122">
        <v>0.18631644235440001</v>
      </c>
      <c r="AA60" s="122">
        <v>0.17223543709819999</v>
      </c>
      <c r="AB60" s="122">
        <v>1.09569618796E-2</v>
      </c>
      <c r="AC60" s="122">
        <v>4.4514459400000003E-5</v>
      </c>
      <c r="AD60" s="122">
        <v>4.3420587200000003E-5</v>
      </c>
      <c r="AE60" s="122">
        <v>4.30521228E-5</v>
      </c>
      <c r="AF60" s="122">
        <v>4.2491090999999999E-5</v>
      </c>
      <c r="AG60" s="122">
        <v>4.2992193399999999E-5</v>
      </c>
      <c r="AH60" s="122">
        <v>4.26526393E-5</v>
      </c>
      <c r="AI60" s="122">
        <v>4.0569794699999997E-5</v>
      </c>
      <c r="AJ60" s="122">
        <v>4.2396458200000001E-5</v>
      </c>
      <c r="AK60" s="122">
        <v>4.05031333E-5</v>
      </c>
      <c r="AL60" s="122">
        <v>0</v>
      </c>
    </row>
    <row r="61" spans="1:38" hidden="1" x14ac:dyDescent="0.25">
      <c r="A61" s="122" t="s">
        <v>1954</v>
      </c>
      <c r="B61" s="122">
        <v>1</v>
      </c>
      <c r="C61" s="122" t="s">
        <v>2127</v>
      </c>
      <c r="D61" s="122" t="s">
        <v>2085</v>
      </c>
      <c r="E61" s="122">
        <v>2</v>
      </c>
      <c r="F61" s="122">
        <v>7.4914493624454002</v>
      </c>
      <c r="G61" s="122">
        <v>7.7382150509757999</v>
      </c>
      <c r="H61" s="122">
        <v>6.7775406745879003</v>
      </c>
      <c r="I61" s="122">
        <v>7.5271965528680997</v>
      </c>
      <c r="J61" s="122">
        <v>7.1038253940753</v>
      </c>
      <c r="K61" s="122">
        <v>6.6894323500321997</v>
      </c>
      <c r="L61" s="122">
        <v>6.6207552715117997</v>
      </c>
      <c r="M61" s="122">
        <v>5.7372316373228998</v>
      </c>
      <c r="N61" s="122">
        <v>5.4850075411889998</v>
      </c>
      <c r="O61" s="122">
        <v>5.0574624082910002</v>
      </c>
      <c r="P61" s="122">
        <v>5.3056354435430002</v>
      </c>
      <c r="Q61" s="122">
        <v>5.1665821760995998</v>
      </c>
      <c r="R61" s="122">
        <v>5.1436025943664996</v>
      </c>
      <c r="S61" s="122">
        <v>5.9080106071997003</v>
      </c>
      <c r="T61" s="122">
        <v>6.0279706709648</v>
      </c>
      <c r="U61" s="122">
        <v>6.4396042639531998</v>
      </c>
      <c r="V61" s="122">
        <v>5.7587151513007004</v>
      </c>
      <c r="W61" s="122">
        <v>6.7232093107121997</v>
      </c>
      <c r="X61" s="122">
        <v>6.2973356037131003</v>
      </c>
      <c r="Y61" s="122">
        <v>3.8664323752078</v>
      </c>
      <c r="Z61" s="122">
        <v>4.2525752125842997</v>
      </c>
      <c r="AA61" s="122">
        <v>3.8439274559214001</v>
      </c>
      <c r="AB61" s="122">
        <v>4.5762848696154999</v>
      </c>
      <c r="AC61" s="122">
        <v>4.0691469626362</v>
      </c>
      <c r="AD61" s="122">
        <v>3.6174957272994002</v>
      </c>
      <c r="AE61" s="122">
        <v>3.2513041271763998</v>
      </c>
      <c r="AF61" s="122">
        <v>3.5787176815380999</v>
      </c>
      <c r="AG61" s="122">
        <v>2.9411953008417</v>
      </c>
      <c r="AH61" s="122">
        <v>2.5480590247792998</v>
      </c>
      <c r="AI61" s="122">
        <v>1.7625728660193001</v>
      </c>
      <c r="AJ61" s="122">
        <v>1.8026981008581999</v>
      </c>
      <c r="AK61" s="122">
        <v>1.7648695335267</v>
      </c>
      <c r="AL61" s="122">
        <v>0</v>
      </c>
    </row>
    <row r="62" spans="1:38" hidden="1" x14ac:dyDescent="0.25">
      <c r="A62" s="122" t="s">
        <v>1954</v>
      </c>
      <c r="B62" s="122">
        <v>1</v>
      </c>
      <c r="C62" s="122" t="s">
        <v>2127</v>
      </c>
      <c r="D62" s="122" t="s">
        <v>2086</v>
      </c>
      <c r="E62" s="122">
        <v>2</v>
      </c>
      <c r="F62" s="122">
        <v>86.577833890699495</v>
      </c>
      <c r="G62" s="122">
        <v>92.781970742101606</v>
      </c>
      <c r="H62" s="122">
        <v>90.718395292692193</v>
      </c>
      <c r="I62" s="122">
        <v>94.662893229643103</v>
      </c>
      <c r="J62" s="122">
        <v>96.387485607954105</v>
      </c>
      <c r="K62" s="122">
        <v>98.609130970691098</v>
      </c>
      <c r="L62" s="122">
        <v>103.47313338527221</v>
      </c>
      <c r="M62" s="122">
        <v>107.3680022035459</v>
      </c>
      <c r="N62" s="122">
        <v>118.2476440908986</v>
      </c>
      <c r="O62" s="122">
        <v>114.8100354436764</v>
      </c>
      <c r="P62" s="122">
        <v>117.29950073010561</v>
      </c>
      <c r="Q62" s="122">
        <v>118.0859556077617</v>
      </c>
      <c r="R62" s="122">
        <v>120.88751523276871</v>
      </c>
      <c r="S62" s="122">
        <v>125.752024011895</v>
      </c>
      <c r="T62" s="122">
        <v>126.10415345731489</v>
      </c>
      <c r="U62" s="122">
        <v>126.55378319577579</v>
      </c>
      <c r="V62" s="122">
        <v>123.3738939982095</v>
      </c>
      <c r="W62" s="122">
        <v>124.6054600938582</v>
      </c>
      <c r="X62" s="122">
        <v>117.346531244896</v>
      </c>
      <c r="Y62" s="122">
        <v>110.7298491211028</v>
      </c>
      <c r="Z62" s="122">
        <v>119.8357632287974</v>
      </c>
      <c r="AA62" s="122">
        <v>110.8423791840974</v>
      </c>
      <c r="AB62" s="122">
        <v>107.3891310832573</v>
      </c>
      <c r="AC62" s="122">
        <v>105.01524496222861</v>
      </c>
      <c r="AD62" s="122">
        <v>109.54089189513731</v>
      </c>
      <c r="AE62" s="122">
        <v>107.8910192347106</v>
      </c>
      <c r="AF62" s="122">
        <v>106.0879141121693</v>
      </c>
      <c r="AG62" s="122">
        <v>103.1723176882048</v>
      </c>
      <c r="AH62" s="122">
        <v>100.6178256331392</v>
      </c>
      <c r="AI62" s="122">
        <v>94.224227963443198</v>
      </c>
      <c r="AJ62" s="122">
        <v>92.223473093821198</v>
      </c>
      <c r="AK62" s="122">
        <v>91.136573391718599</v>
      </c>
      <c r="AL62" s="122">
        <v>0</v>
      </c>
    </row>
    <row r="63" spans="1:38" hidden="1" x14ac:dyDescent="0.25">
      <c r="A63" s="122" t="s">
        <v>1954</v>
      </c>
      <c r="B63" s="122">
        <v>1</v>
      </c>
      <c r="C63" s="122" t="s">
        <v>2127</v>
      </c>
      <c r="D63" s="122" t="s">
        <v>2087</v>
      </c>
      <c r="E63" s="122">
        <v>2</v>
      </c>
      <c r="F63" s="122">
        <v>62.785401514060901</v>
      </c>
      <c r="G63" s="122">
        <v>56.352261179211403</v>
      </c>
      <c r="H63" s="122">
        <v>54.224652284204801</v>
      </c>
      <c r="I63" s="122">
        <v>58.410978194428502</v>
      </c>
      <c r="J63" s="122">
        <v>60.639160384933</v>
      </c>
      <c r="K63" s="122">
        <v>64.802301876693207</v>
      </c>
      <c r="L63" s="122">
        <v>64.572490292795393</v>
      </c>
      <c r="M63" s="122">
        <v>69.195702308926201</v>
      </c>
      <c r="N63" s="122">
        <v>70.750319195014896</v>
      </c>
      <c r="O63" s="122">
        <v>72.173681244752601</v>
      </c>
      <c r="P63" s="122">
        <v>76.166435282878794</v>
      </c>
      <c r="Q63" s="122">
        <v>70.817862011372497</v>
      </c>
      <c r="R63" s="122">
        <v>75.827974725021406</v>
      </c>
      <c r="S63" s="122">
        <v>76.039519888835102</v>
      </c>
      <c r="T63" s="122">
        <v>78.156129757033199</v>
      </c>
      <c r="U63" s="122">
        <v>86.089067525379093</v>
      </c>
      <c r="V63" s="122">
        <v>86.649800288454401</v>
      </c>
      <c r="W63" s="122">
        <v>92.306321021409502</v>
      </c>
      <c r="X63" s="122">
        <v>86.423381827963794</v>
      </c>
      <c r="Y63" s="122">
        <v>74.411947026709001</v>
      </c>
      <c r="Z63" s="122">
        <v>79.8447916465216</v>
      </c>
      <c r="AA63" s="122">
        <v>68.454142768176993</v>
      </c>
      <c r="AB63" s="122">
        <v>56.115904566406698</v>
      </c>
      <c r="AC63" s="122">
        <v>53.992557168884602</v>
      </c>
      <c r="AD63" s="122">
        <v>59.891476977531397</v>
      </c>
      <c r="AE63" s="122">
        <v>56.015722152682599</v>
      </c>
      <c r="AF63" s="122">
        <v>57.823795866067798</v>
      </c>
      <c r="AG63" s="122">
        <v>52.362553923507399</v>
      </c>
      <c r="AH63" s="122">
        <v>52.205659003300397</v>
      </c>
      <c r="AI63" s="122">
        <v>48.549950861917303</v>
      </c>
      <c r="AJ63" s="122">
        <v>37.278479247854499</v>
      </c>
      <c r="AK63" s="122">
        <v>40.825234811249302</v>
      </c>
      <c r="AL63" s="122">
        <v>0</v>
      </c>
    </row>
    <row r="64" spans="1:38" hidden="1" x14ac:dyDescent="0.25">
      <c r="A64" s="122" t="s">
        <v>1954</v>
      </c>
      <c r="B64" s="122">
        <v>1</v>
      </c>
      <c r="C64" s="122" t="s">
        <v>2127</v>
      </c>
      <c r="D64" s="122" t="s">
        <v>2088</v>
      </c>
      <c r="E64" s="122">
        <v>2</v>
      </c>
      <c r="F64" s="122">
        <v>7.3195800650993998</v>
      </c>
      <c r="G64" s="122">
        <v>6.0347187571276999</v>
      </c>
      <c r="H64" s="122">
        <v>6.9877724416848999</v>
      </c>
      <c r="I64" s="122">
        <v>7.0145551732048999</v>
      </c>
      <c r="J64" s="122">
        <v>7.2460644801898999</v>
      </c>
      <c r="K64" s="122">
        <v>7.5157371908014996</v>
      </c>
      <c r="L64" s="122">
        <v>7.7884541825218996</v>
      </c>
      <c r="M64" s="122">
        <v>7.7253019414992998</v>
      </c>
      <c r="N64" s="122">
        <v>7.5812482547697</v>
      </c>
      <c r="O64" s="122">
        <v>7.6788079615348002</v>
      </c>
      <c r="P64" s="122">
        <v>7.8143507758687996</v>
      </c>
      <c r="Q64" s="122">
        <v>7.8076252629546996</v>
      </c>
      <c r="R64" s="122">
        <v>8.3829753151477</v>
      </c>
      <c r="S64" s="122">
        <v>7.6966354032434001</v>
      </c>
      <c r="T64" s="122">
        <v>7.9766990474995998</v>
      </c>
      <c r="U64" s="122">
        <v>7.90894170295</v>
      </c>
      <c r="V64" s="122">
        <v>7.8758522603024996</v>
      </c>
      <c r="W64" s="122">
        <v>7.8549009170954003</v>
      </c>
      <c r="X64" s="122">
        <v>7.6540029744569997</v>
      </c>
      <c r="Y64" s="122">
        <v>7.4589653688468003</v>
      </c>
      <c r="Z64" s="122">
        <v>7.3595865942455996</v>
      </c>
      <c r="AA64" s="122">
        <v>7.2262350606560002</v>
      </c>
      <c r="AB64" s="122">
        <v>6.8963466761510999</v>
      </c>
      <c r="AC64" s="122">
        <v>6.5787697377830998</v>
      </c>
      <c r="AD64" s="122">
        <v>6.5392955856136998</v>
      </c>
      <c r="AE64" s="122">
        <v>6.4323333606109001</v>
      </c>
      <c r="AF64" s="122">
        <v>6.4152893543636997</v>
      </c>
      <c r="AG64" s="122">
        <v>6.2938845083406996</v>
      </c>
      <c r="AH64" s="122">
        <v>6.2623578129209996</v>
      </c>
      <c r="AI64" s="122">
        <v>6.3030664096295999</v>
      </c>
      <c r="AJ64" s="122">
        <v>5.8744469376839996</v>
      </c>
      <c r="AK64" s="122">
        <v>5.7776715532588003</v>
      </c>
      <c r="AL64" s="122">
        <v>0</v>
      </c>
    </row>
    <row r="65" spans="1:38" hidden="1" x14ac:dyDescent="0.25">
      <c r="A65" s="122" t="s">
        <v>1954</v>
      </c>
      <c r="B65" s="122">
        <v>1</v>
      </c>
      <c r="C65" s="122" t="s">
        <v>2127</v>
      </c>
      <c r="D65" s="122" t="s">
        <v>2089</v>
      </c>
      <c r="E65" s="122">
        <v>2</v>
      </c>
      <c r="F65" s="122">
        <v>26.4738610278396</v>
      </c>
      <c r="G65" s="122">
        <v>27.338302915888502</v>
      </c>
      <c r="H65" s="122">
        <v>26.344815540417802</v>
      </c>
      <c r="I65" s="122">
        <v>27.9696904907887</v>
      </c>
      <c r="J65" s="122">
        <v>28.024619269967602</v>
      </c>
      <c r="K65" s="122">
        <v>29.934404826963299</v>
      </c>
      <c r="L65" s="122">
        <v>29.910092737513601</v>
      </c>
      <c r="M65" s="122">
        <v>30.480124491695701</v>
      </c>
      <c r="N65" s="122">
        <v>34.414350840285898</v>
      </c>
      <c r="O65" s="122">
        <v>34.499276075680498</v>
      </c>
      <c r="P65" s="122">
        <v>36.347120253183903</v>
      </c>
      <c r="Q65" s="122">
        <v>36.394063529387097</v>
      </c>
      <c r="R65" s="122">
        <v>36.1441631435275</v>
      </c>
      <c r="S65" s="122">
        <v>36.372371018235903</v>
      </c>
      <c r="T65" s="122">
        <v>36.828933425654199</v>
      </c>
      <c r="U65" s="122">
        <v>35.952575654238998</v>
      </c>
      <c r="V65" s="122">
        <v>36.173657751196998</v>
      </c>
      <c r="W65" s="122">
        <v>39.4494122359459</v>
      </c>
      <c r="X65" s="122">
        <v>41.290056216928001</v>
      </c>
      <c r="Y65" s="122">
        <v>37.408352551723198</v>
      </c>
      <c r="Z65" s="122">
        <v>41.023456911455497</v>
      </c>
      <c r="AA65" s="122">
        <v>37.593916285857901</v>
      </c>
      <c r="AB65" s="122">
        <v>34.727945927346703</v>
      </c>
      <c r="AC65" s="122">
        <v>32.509460361388101</v>
      </c>
      <c r="AD65" s="122">
        <v>32.826883040913501</v>
      </c>
      <c r="AE65" s="122">
        <v>28.752554531423499</v>
      </c>
      <c r="AF65" s="122">
        <v>24.985540459432102</v>
      </c>
      <c r="AG65" s="122">
        <v>25.734456892322299</v>
      </c>
      <c r="AH65" s="122">
        <v>29.234090767964499</v>
      </c>
      <c r="AI65" s="122">
        <v>23.720774317753602</v>
      </c>
      <c r="AJ65" s="122">
        <v>16.024182212987299</v>
      </c>
      <c r="AK65" s="122">
        <v>23.914614956041198</v>
      </c>
      <c r="AL65" s="122">
        <v>0</v>
      </c>
    </row>
    <row r="66" spans="1:38" hidden="1" x14ac:dyDescent="0.25">
      <c r="A66" s="122" t="s">
        <v>1954</v>
      </c>
      <c r="B66" s="122">
        <v>1</v>
      </c>
      <c r="C66" s="122" t="s">
        <v>2127</v>
      </c>
      <c r="D66" s="122" t="s">
        <v>2090</v>
      </c>
      <c r="E66" s="122">
        <v>2</v>
      </c>
      <c r="F66" s="122">
        <v>2.3550800380000001E-3</v>
      </c>
      <c r="G66" s="122">
        <v>1.9936147828000001E-3</v>
      </c>
      <c r="H66" s="122">
        <v>2.072592933E-3</v>
      </c>
      <c r="I66" s="122">
        <v>1.6754478925E-3</v>
      </c>
      <c r="J66" s="122">
        <v>1.5856610411000001E-3</v>
      </c>
      <c r="K66" s="122">
        <v>1.7619735195000001E-3</v>
      </c>
      <c r="L66" s="122">
        <v>1.1709723023500001E-2</v>
      </c>
      <c r="M66" s="122">
        <v>9.8979989554800002E-2</v>
      </c>
      <c r="N66" s="122">
        <v>9.8017839897100001E-2</v>
      </c>
      <c r="O66" s="122">
        <v>0.1008347485119</v>
      </c>
      <c r="P66" s="122">
        <v>0.10010063186980001</v>
      </c>
      <c r="Q66" s="122">
        <v>0.57549107812470002</v>
      </c>
      <c r="R66" s="122">
        <v>0.1450769918423</v>
      </c>
      <c r="S66" s="122">
        <v>0.51253342564439996</v>
      </c>
      <c r="T66" s="122">
        <v>0.65121492570740003</v>
      </c>
      <c r="U66" s="122">
        <v>0.62081574325910005</v>
      </c>
      <c r="V66" s="122">
        <v>0.52607096327519998</v>
      </c>
      <c r="W66" s="122">
        <v>0.6817723468504</v>
      </c>
      <c r="X66" s="122">
        <v>0.67890089665990005</v>
      </c>
      <c r="Y66" s="122">
        <v>0.67955844636160001</v>
      </c>
      <c r="Z66" s="122">
        <v>0.67064866970729997</v>
      </c>
      <c r="AA66" s="122">
        <v>0.44894505537739998</v>
      </c>
      <c r="AB66" s="122">
        <v>0.7331764224449</v>
      </c>
      <c r="AC66" s="122">
        <v>1.3336849987021999</v>
      </c>
      <c r="AD66" s="122">
        <v>0.98848844973869998</v>
      </c>
      <c r="AE66" s="122">
        <v>1.4877505590711</v>
      </c>
      <c r="AF66" s="122">
        <v>1.2525928945916001</v>
      </c>
      <c r="AG66" s="122">
        <v>1.1321228128747001</v>
      </c>
      <c r="AH66" s="122">
        <v>1.2841049850671</v>
      </c>
      <c r="AI66" s="122">
        <v>1.69476402531</v>
      </c>
      <c r="AJ66" s="122">
        <v>1.6443595647338001</v>
      </c>
      <c r="AK66" s="122">
        <v>2.0038847384878999</v>
      </c>
      <c r="AL66" s="122">
        <v>0</v>
      </c>
    </row>
    <row r="67" spans="1:38" hidden="1" x14ac:dyDescent="0.25">
      <c r="A67" s="122" t="s">
        <v>1954</v>
      </c>
      <c r="B67" s="122">
        <v>1</v>
      </c>
      <c r="C67" s="122" t="s">
        <v>2127</v>
      </c>
      <c r="D67" s="122" t="s">
        <v>2091</v>
      </c>
      <c r="E67" s="122">
        <v>2</v>
      </c>
      <c r="F67" s="122">
        <v>57.721312787514201</v>
      </c>
      <c r="G67" s="122">
        <v>58.766584063298602</v>
      </c>
      <c r="H67" s="122">
        <v>53.495911939222196</v>
      </c>
      <c r="I67" s="122">
        <v>64.309366021614693</v>
      </c>
      <c r="J67" s="122">
        <v>66.669682594519003</v>
      </c>
      <c r="K67" s="122">
        <v>67.386382801286302</v>
      </c>
      <c r="L67" s="122">
        <v>75.087391339246096</v>
      </c>
      <c r="M67" s="122">
        <v>80.135306512085293</v>
      </c>
      <c r="N67" s="122">
        <v>79.112015030353305</v>
      </c>
      <c r="O67" s="122">
        <v>80.023850916851003</v>
      </c>
      <c r="P67" s="122">
        <v>86.430552168755398</v>
      </c>
      <c r="Q67" s="122">
        <v>86.508756227734395</v>
      </c>
      <c r="R67" s="122">
        <v>89.139129485313205</v>
      </c>
      <c r="S67" s="122">
        <v>89.367558391458402</v>
      </c>
      <c r="T67" s="122">
        <v>95.173450681150797</v>
      </c>
      <c r="U67" s="122">
        <v>94.4392242267065</v>
      </c>
      <c r="V67" s="122">
        <v>92.807330722933202</v>
      </c>
      <c r="W67" s="122">
        <v>97.814232703281107</v>
      </c>
      <c r="X67" s="122">
        <v>97.751035693903603</v>
      </c>
      <c r="Y67" s="122">
        <v>91.354359650834297</v>
      </c>
      <c r="Z67" s="122">
        <v>95.079572883021299</v>
      </c>
      <c r="AA67" s="122">
        <v>92.209009989497801</v>
      </c>
      <c r="AB67" s="122">
        <v>86.268324711537005</v>
      </c>
      <c r="AC67" s="122">
        <v>89.998016835265801</v>
      </c>
      <c r="AD67" s="122">
        <v>88.795453574674497</v>
      </c>
      <c r="AE67" s="122">
        <v>77.307637712491399</v>
      </c>
      <c r="AF67" s="122">
        <v>67.070965745508104</v>
      </c>
      <c r="AG67" s="122">
        <v>65.073365215983898</v>
      </c>
      <c r="AH67" s="122">
        <v>66.989078047403197</v>
      </c>
      <c r="AI67" s="122">
        <v>58.077700980489098</v>
      </c>
      <c r="AJ67" s="122">
        <v>42.4406858336311</v>
      </c>
      <c r="AK67" s="122">
        <v>52.309130868246903</v>
      </c>
      <c r="AL67" s="122">
        <v>0</v>
      </c>
    </row>
    <row r="68" spans="1:38" hidden="1" x14ac:dyDescent="0.25">
      <c r="A68" s="122" t="s">
        <v>1954</v>
      </c>
      <c r="B68" s="122">
        <v>1</v>
      </c>
      <c r="C68" s="122" t="s">
        <v>2127</v>
      </c>
      <c r="D68" s="122" t="s">
        <v>2092</v>
      </c>
      <c r="E68" s="122">
        <v>2</v>
      </c>
      <c r="F68" s="122">
        <v>96.871528963147895</v>
      </c>
      <c r="G68" s="122">
        <v>96.8457425205373</v>
      </c>
      <c r="H68" s="122">
        <v>95.2504336095611</v>
      </c>
      <c r="I68" s="122">
        <v>98.281206005551695</v>
      </c>
      <c r="J68" s="122">
        <v>101.573458742513</v>
      </c>
      <c r="K68" s="122">
        <v>103.2465681638003</v>
      </c>
      <c r="L68" s="122">
        <v>104.8638880675517</v>
      </c>
      <c r="M68" s="122">
        <v>109.5881504443027</v>
      </c>
      <c r="N68" s="122">
        <v>112.0267843103649</v>
      </c>
      <c r="O68" s="122">
        <v>115.0736959926936</v>
      </c>
      <c r="P68" s="122">
        <v>121.6900055927252</v>
      </c>
      <c r="Q68" s="122">
        <v>116.5766845257542</v>
      </c>
      <c r="R68" s="122">
        <v>116.08744952321609</v>
      </c>
      <c r="S68" s="122">
        <v>118.0889196352811</v>
      </c>
      <c r="T68" s="122">
        <v>120.6756706635543</v>
      </c>
      <c r="U68" s="122">
        <v>123.7417283823558</v>
      </c>
      <c r="V68" s="122">
        <v>123.4423967346095</v>
      </c>
      <c r="W68" s="122">
        <v>123.5056896233846</v>
      </c>
      <c r="X68" s="122">
        <v>123.85870615690629</v>
      </c>
      <c r="Y68" s="122">
        <v>110.252354352205</v>
      </c>
      <c r="Z68" s="122">
        <v>115.5212451724836</v>
      </c>
      <c r="AA68" s="122">
        <v>109.8085844976282</v>
      </c>
      <c r="AB68" s="122">
        <v>99.838926860684694</v>
      </c>
      <c r="AC68" s="122">
        <v>99.490528827004198</v>
      </c>
      <c r="AD68" s="122">
        <v>104.3809869726614</v>
      </c>
      <c r="AE68" s="122">
        <v>88.253477219326498</v>
      </c>
      <c r="AF68" s="122">
        <v>84.495636292934705</v>
      </c>
      <c r="AG68" s="122">
        <v>80.979203168681707</v>
      </c>
      <c r="AH68" s="122">
        <v>90.171264893705299</v>
      </c>
      <c r="AI68" s="122">
        <v>75.741862588893696</v>
      </c>
      <c r="AJ68" s="122">
        <v>63.131225142751198</v>
      </c>
      <c r="AK68" s="122">
        <v>68.787310403520394</v>
      </c>
      <c r="AL68" s="122">
        <v>0</v>
      </c>
    </row>
    <row r="69" spans="1:38" hidden="1" x14ac:dyDescent="0.25">
      <c r="A69" s="122" t="s">
        <v>1954</v>
      </c>
      <c r="B69" s="122">
        <v>1</v>
      </c>
      <c r="C69" s="122" t="s">
        <v>2127</v>
      </c>
      <c r="D69" s="122" t="s">
        <v>2093</v>
      </c>
      <c r="E69" s="122">
        <v>2</v>
      </c>
      <c r="F69" s="122">
        <v>26.9820686208338</v>
      </c>
      <c r="G69" s="122">
        <v>27.155742541116702</v>
      </c>
      <c r="H69" s="122">
        <v>24.5342705128466</v>
      </c>
      <c r="I69" s="122">
        <v>29.553684431449799</v>
      </c>
      <c r="J69" s="122">
        <v>29.660255995698598</v>
      </c>
      <c r="K69" s="122">
        <v>28.655869896604599</v>
      </c>
      <c r="L69" s="122">
        <v>32.955838448633202</v>
      </c>
      <c r="M69" s="122">
        <v>30.674568679322299</v>
      </c>
      <c r="N69" s="122">
        <v>31.247293523137301</v>
      </c>
      <c r="O69" s="122">
        <v>33.2841088678652</v>
      </c>
      <c r="P69" s="122">
        <v>36.391841935421397</v>
      </c>
      <c r="Q69" s="122">
        <v>35.207699564049697</v>
      </c>
      <c r="R69" s="122">
        <v>38.551281192758097</v>
      </c>
      <c r="S69" s="122">
        <v>38.428738712977299</v>
      </c>
      <c r="T69" s="122">
        <v>37.706834410277999</v>
      </c>
      <c r="U69" s="122">
        <v>37.465587105878903</v>
      </c>
      <c r="V69" s="122">
        <v>35.479013675345698</v>
      </c>
      <c r="W69" s="122">
        <v>38.927364773448403</v>
      </c>
      <c r="X69" s="122">
        <v>36.741309464813398</v>
      </c>
      <c r="Y69" s="122">
        <v>35.678743458036401</v>
      </c>
      <c r="Z69" s="122">
        <v>35.779934287081197</v>
      </c>
      <c r="AA69" s="122">
        <v>34.575051393147703</v>
      </c>
      <c r="AB69" s="122">
        <v>30.990152434957</v>
      </c>
      <c r="AC69" s="122">
        <v>32.324999850946597</v>
      </c>
      <c r="AD69" s="122">
        <v>30.992559147979499</v>
      </c>
      <c r="AE69" s="122">
        <v>26.725271731865199</v>
      </c>
      <c r="AF69" s="122">
        <v>25.118604805905001</v>
      </c>
      <c r="AG69" s="122">
        <v>21.6724613771941</v>
      </c>
      <c r="AH69" s="122">
        <v>23.129974244052399</v>
      </c>
      <c r="AI69" s="122">
        <v>20.332506385108299</v>
      </c>
      <c r="AJ69" s="122">
        <v>19.8231942095905</v>
      </c>
      <c r="AK69" s="122">
        <v>22.248014416108798</v>
      </c>
      <c r="AL69" s="122">
        <v>0</v>
      </c>
    </row>
    <row r="70" spans="1:38" hidden="1" x14ac:dyDescent="0.25">
      <c r="A70" s="122" t="s">
        <v>1954</v>
      </c>
      <c r="B70" s="122">
        <v>1</v>
      </c>
      <c r="C70" s="122" t="s">
        <v>2127</v>
      </c>
      <c r="D70" s="122" t="s">
        <v>2094</v>
      </c>
      <c r="E70" s="122">
        <v>2</v>
      </c>
      <c r="F70" s="122">
        <v>67.902627103693007</v>
      </c>
      <c r="G70" s="122">
        <v>69.085019515200202</v>
      </c>
      <c r="H70" s="122">
        <v>70.258144188054104</v>
      </c>
      <c r="I70" s="122">
        <v>78.268398738182597</v>
      </c>
      <c r="J70" s="122">
        <v>76.693162998057403</v>
      </c>
      <c r="K70" s="122">
        <v>79.234584515764496</v>
      </c>
      <c r="L70" s="122">
        <v>81.552850352293106</v>
      </c>
      <c r="M70" s="122">
        <v>84.485712810015997</v>
      </c>
      <c r="N70" s="122">
        <v>84.764064590165503</v>
      </c>
      <c r="O70" s="122">
        <v>87.507828167620204</v>
      </c>
      <c r="P70" s="122">
        <v>89.248650920730299</v>
      </c>
      <c r="Q70" s="122">
        <v>90.292981480498099</v>
      </c>
      <c r="R70" s="122">
        <v>90.017400906175695</v>
      </c>
      <c r="S70" s="122">
        <v>88.261628847366893</v>
      </c>
      <c r="T70" s="122">
        <v>90.099527143561403</v>
      </c>
      <c r="U70" s="122">
        <v>93.267899769578307</v>
      </c>
      <c r="V70" s="122">
        <v>96.066587491403396</v>
      </c>
      <c r="W70" s="122">
        <v>95.316901884080394</v>
      </c>
      <c r="X70" s="122">
        <v>96.039431895492598</v>
      </c>
      <c r="Y70" s="122">
        <v>87.985296118262994</v>
      </c>
      <c r="Z70" s="122">
        <v>95.1015736919246</v>
      </c>
      <c r="AA70" s="122">
        <v>94.561186526646694</v>
      </c>
      <c r="AB70" s="122">
        <v>87.434343975008403</v>
      </c>
      <c r="AC70" s="122">
        <v>87.029723335725805</v>
      </c>
      <c r="AD70" s="122">
        <v>87.376664391912598</v>
      </c>
      <c r="AE70" s="122">
        <v>77.560290390046802</v>
      </c>
      <c r="AF70" s="122">
        <v>73.396952437032198</v>
      </c>
      <c r="AG70" s="122">
        <v>64.052256422773695</v>
      </c>
      <c r="AH70" s="122">
        <v>67.124296659307703</v>
      </c>
      <c r="AI70" s="122">
        <v>59.5021635069089</v>
      </c>
      <c r="AJ70" s="122">
        <v>50.470182043941499</v>
      </c>
      <c r="AK70" s="122">
        <v>56.894727510009098</v>
      </c>
      <c r="AL70" s="122">
        <v>0</v>
      </c>
    </row>
    <row r="71" spans="1:38" hidden="1" x14ac:dyDescent="0.25">
      <c r="A71" s="122" t="s">
        <v>1954</v>
      </c>
      <c r="B71" s="122">
        <v>1</v>
      </c>
      <c r="C71" s="122" t="s">
        <v>2127</v>
      </c>
      <c r="D71" s="122" t="s">
        <v>2095</v>
      </c>
      <c r="E71" s="122">
        <v>2</v>
      </c>
      <c r="F71" s="122">
        <v>34.275579610696902</v>
      </c>
      <c r="G71" s="122">
        <v>34.364144728348698</v>
      </c>
      <c r="H71" s="122">
        <v>35.7457251363791</v>
      </c>
      <c r="I71" s="122">
        <v>37.447551278032101</v>
      </c>
      <c r="J71" s="122">
        <v>38.747677116870904</v>
      </c>
      <c r="K71" s="122">
        <v>39.647192161538101</v>
      </c>
      <c r="L71" s="122">
        <v>35.364852908683297</v>
      </c>
      <c r="M71" s="122">
        <v>39.104335634237898</v>
      </c>
      <c r="N71" s="122">
        <v>41.433499619307902</v>
      </c>
      <c r="O71" s="122">
        <v>41.3968043786873</v>
      </c>
      <c r="P71" s="122">
        <v>42.855774730045603</v>
      </c>
      <c r="Q71" s="122">
        <v>39.446762368913497</v>
      </c>
      <c r="R71" s="122">
        <v>41.665613404769303</v>
      </c>
      <c r="S71" s="122">
        <v>39.274356668105803</v>
      </c>
      <c r="T71" s="122">
        <v>41.172104756695099</v>
      </c>
      <c r="U71" s="122">
        <v>43.039723978242698</v>
      </c>
      <c r="V71" s="122">
        <v>38.034986141788103</v>
      </c>
      <c r="W71" s="122">
        <v>38.3071844053758</v>
      </c>
      <c r="X71" s="122">
        <v>40.047452021646201</v>
      </c>
      <c r="Y71" s="122">
        <v>37.927050417503601</v>
      </c>
      <c r="Z71" s="122">
        <v>42.669493768369001</v>
      </c>
      <c r="AA71" s="122">
        <v>46.430215730246097</v>
      </c>
      <c r="AB71" s="122">
        <v>43.155229687833099</v>
      </c>
      <c r="AC71" s="122">
        <v>40.984336431372597</v>
      </c>
      <c r="AD71" s="122">
        <v>39.434396750041699</v>
      </c>
      <c r="AE71" s="122">
        <v>39.322537093735498</v>
      </c>
      <c r="AF71" s="122">
        <v>36.2186288937081</v>
      </c>
      <c r="AG71" s="122">
        <v>33.439957514170402</v>
      </c>
      <c r="AH71" s="122">
        <v>33.887952380138103</v>
      </c>
      <c r="AI71" s="122">
        <v>30.635949304260699</v>
      </c>
      <c r="AJ71" s="122">
        <v>27.528483941072398</v>
      </c>
      <c r="AK71" s="122">
        <v>30.376106169365102</v>
      </c>
      <c r="AL71" s="122">
        <v>0</v>
      </c>
    </row>
    <row r="72" spans="1:38" hidden="1" x14ac:dyDescent="0.25">
      <c r="A72" s="122" t="s">
        <v>1954</v>
      </c>
      <c r="B72" s="122">
        <v>1</v>
      </c>
      <c r="C72" s="122" t="s">
        <v>2127</v>
      </c>
      <c r="D72" s="122" t="s">
        <v>2096</v>
      </c>
      <c r="E72" s="122">
        <v>2</v>
      </c>
      <c r="F72" s="122">
        <v>25.241020076847999</v>
      </c>
      <c r="G72" s="122">
        <v>25.898734566672701</v>
      </c>
      <c r="H72" s="122">
        <v>24.405014679480399</v>
      </c>
      <c r="I72" s="122">
        <v>21.948220540652699</v>
      </c>
      <c r="J72" s="122">
        <v>22.283597284289801</v>
      </c>
      <c r="K72" s="122">
        <v>21.4006080561382</v>
      </c>
      <c r="L72" s="122">
        <v>20.8569722730176</v>
      </c>
      <c r="M72" s="122">
        <v>26.137299196228401</v>
      </c>
      <c r="N72" s="122">
        <v>26.726764698113701</v>
      </c>
      <c r="O72" s="122">
        <v>23.985771177301</v>
      </c>
      <c r="P72" s="122">
        <v>22.157993222019499</v>
      </c>
      <c r="Q72" s="122">
        <v>21.933165605223898</v>
      </c>
      <c r="R72" s="122">
        <v>22.8935281182303</v>
      </c>
      <c r="S72" s="122">
        <v>24.982150916028601</v>
      </c>
      <c r="T72" s="122">
        <v>23.722987143623399</v>
      </c>
      <c r="U72" s="122">
        <v>24.484925790917401</v>
      </c>
      <c r="V72" s="122">
        <v>21.584038775768899</v>
      </c>
      <c r="W72" s="122">
        <v>23.6409226851972</v>
      </c>
      <c r="X72" s="122">
        <v>20.147974579520699</v>
      </c>
      <c r="Y72" s="122">
        <v>17.564151143360402</v>
      </c>
      <c r="Z72" s="122">
        <v>18.260207325654299</v>
      </c>
      <c r="AA72" s="122">
        <v>14.331006091736899</v>
      </c>
      <c r="AB72" s="122">
        <v>12.109468344832299</v>
      </c>
      <c r="AC72" s="122">
        <v>12.6417966838761</v>
      </c>
      <c r="AD72" s="122">
        <v>10.7643647920232</v>
      </c>
      <c r="AE72" s="122">
        <v>11.298601466090901</v>
      </c>
      <c r="AF72" s="122">
        <v>10.6897555195549</v>
      </c>
      <c r="AG72" s="122">
        <v>10.2623614822674</v>
      </c>
      <c r="AH72" s="122">
        <v>7.6359458079443003</v>
      </c>
      <c r="AI72" s="122">
        <v>6.2142467715925997</v>
      </c>
      <c r="AJ72" s="122">
        <v>5.7398072922179004</v>
      </c>
      <c r="AK72" s="122">
        <v>6.1320047018097004</v>
      </c>
      <c r="AL72" s="122">
        <v>0</v>
      </c>
    </row>
    <row r="73" spans="1:38" hidden="1" x14ac:dyDescent="0.25">
      <c r="A73" s="122" t="s">
        <v>1954</v>
      </c>
      <c r="B73" s="122">
        <v>1</v>
      </c>
      <c r="C73" s="122" t="s">
        <v>2127</v>
      </c>
      <c r="D73" s="122" t="s">
        <v>2097</v>
      </c>
      <c r="E73" s="122">
        <v>2</v>
      </c>
      <c r="F73" s="122">
        <v>26.355732801240801</v>
      </c>
      <c r="G73" s="122">
        <v>25.986639399414901</v>
      </c>
      <c r="H73" s="122">
        <v>25.278371501967801</v>
      </c>
      <c r="I73" s="122">
        <v>27.491883360073899</v>
      </c>
      <c r="J73" s="122">
        <v>28.259808396354401</v>
      </c>
      <c r="K73" s="122">
        <v>27.3881261396611</v>
      </c>
      <c r="L73" s="122">
        <v>27.897133865372599</v>
      </c>
      <c r="M73" s="122">
        <v>27.9182839220306</v>
      </c>
      <c r="N73" s="122">
        <v>31.133215496058899</v>
      </c>
      <c r="O73" s="122">
        <v>32.0482344587085</v>
      </c>
      <c r="P73" s="122">
        <v>31.210810172034499</v>
      </c>
      <c r="Q73" s="122">
        <v>30.5420495824475</v>
      </c>
      <c r="R73" s="122">
        <v>30.9948082702997</v>
      </c>
      <c r="S73" s="122">
        <v>31.9342550570071</v>
      </c>
      <c r="T73" s="122">
        <v>31.154400533268699</v>
      </c>
      <c r="U73" s="122">
        <v>32.429808422713101</v>
      </c>
      <c r="V73" s="122">
        <v>29.665075192307299</v>
      </c>
      <c r="W73" s="122">
        <v>30.4691801867585</v>
      </c>
      <c r="X73" s="122">
        <v>28.168922171581698</v>
      </c>
      <c r="Y73" s="122">
        <v>24.581875571455001</v>
      </c>
      <c r="Z73" s="122">
        <v>25.168688821923801</v>
      </c>
      <c r="AA73" s="122">
        <v>22.254400468416101</v>
      </c>
      <c r="AB73" s="122">
        <v>19.183917248206399</v>
      </c>
      <c r="AC73" s="122">
        <v>17.535894796748</v>
      </c>
      <c r="AD73" s="122">
        <v>19.222359642754899</v>
      </c>
      <c r="AE73" s="122">
        <v>16.829794579844599</v>
      </c>
      <c r="AF73" s="122">
        <v>17.3110756332172</v>
      </c>
      <c r="AG73" s="122">
        <v>11.9561564595063</v>
      </c>
      <c r="AH73" s="122">
        <v>16.3215124844439</v>
      </c>
      <c r="AI73" s="122">
        <v>11.788401871237999</v>
      </c>
      <c r="AJ73" s="122">
        <v>9.2117071080832993</v>
      </c>
      <c r="AK73" s="122">
        <v>11.222991851554101</v>
      </c>
      <c r="AL73" s="122">
        <v>0</v>
      </c>
    </row>
    <row r="74" spans="1:38" hidden="1" x14ac:dyDescent="0.25">
      <c r="A74" s="122" t="s">
        <v>1954</v>
      </c>
      <c r="B74" s="122">
        <v>1</v>
      </c>
      <c r="C74" s="122" t="s">
        <v>2127</v>
      </c>
      <c r="D74" s="122" t="s">
        <v>2098</v>
      </c>
      <c r="E74" s="122">
        <v>2</v>
      </c>
      <c r="F74" s="122">
        <v>2.0622112513814002</v>
      </c>
      <c r="G74" s="122">
        <v>1.6796281363121</v>
      </c>
      <c r="H74" s="122">
        <v>1.6494669926647001</v>
      </c>
      <c r="I74" s="122">
        <v>1.3094059082225999</v>
      </c>
      <c r="J74" s="122">
        <v>1.2139416060982999</v>
      </c>
      <c r="K74" s="122">
        <v>1.2355772926534001</v>
      </c>
      <c r="L74" s="122">
        <v>1.0915705586678</v>
      </c>
      <c r="M74" s="122">
        <v>1.7397459421626</v>
      </c>
      <c r="N74" s="122">
        <v>1.9335545245048</v>
      </c>
      <c r="O74" s="122">
        <v>3.2553697673969002</v>
      </c>
      <c r="P74" s="122">
        <v>3.4997505270108999</v>
      </c>
      <c r="Q74" s="122">
        <v>5.6823292510824004</v>
      </c>
      <c r="R74" s="122">
        <v>5.8821328256749998</v>
      </c>
      <c r="S74" s="122">
        <v>4.7493197833164</v>
      </c>
      <c r="T74" s="122">
        <v>4.5161570452781996</v>
      </c>
      <c r="U74" s="122">
        <v>3.7950168692080002</v>
      </c>
      <c r="V74" s="122">
        <v>2.6947423762553999</v>
      </c>
      <c r="W74" s="122">
        <v>2.5781111463898001</v>
      </c>
      <c r="X74" s="122">
        <v>2.5350781250458998</v>
      </c>
      <c r="Y74" s="122">
        <v>2.3584721001140001</v>
      </c>
      <c r="Z74" s="122">
        <v>2.5733813110033998</v>
      </c>
      <c r="AA74" s="122">
        <v>2.0784489885553001</v>
      </c>
      <c r="AB74" s="122">
        <v>1.7321625632033999</v>
      </c>
      <c r="AC74" s="122">
        <v>1.4299534900993001</v>
      </c>
      <c r="AD74" s="122">
        <v>1.6502222779572</v>
      </c>
      <c r="AE74" s="122">
        <v>1.5758325587213999</v>
      </c>
      <c r="AF74" s="122">
        <v>1.4848596912326</v>
      </c>
      <c r="AG74" s="122">
        <v>1.0299133248187</v>
      </c>
      <c r="AH74" s="122">
        <v>1.0656234616316</v>
      </c>
      <c r="AI74" s="122">
        <v>0.71278235172360005</v>
      </c>
      <c r="AJ74" s="122">
        <v>0.70061919731319999</v>
      </c>
      <c r="AK74" s="122">
        <v>1.2615305896771001</v>
      </c>
      <c r="AL74" s="122">
        <v>0</v>
      </c>
    </row>
    <row r="75" spans="1:38" hidden="1" x14ac:dyDescent="0.25">
      <c r="A75" s="122" t="s">
        <v>1954</v>
      </c>
      <c r="B75" s="122">
        <v>1</v>
      </c>
      <c r="C75" s="122" t="s">
        <v>2127</v>
      </c>
      <c r="D75" s="122" t="s">
        <v>2099</v>
      </c>
      <c r="E75" s="122">
        <v>2</v>
      </c>
      <c r="F75" s="122">
        <v>67.366659668641205</v>
      </c>
      <c r="G75" s="122">
        <v>67.677912723008902</v>
      </c>
      <c r="H75" s="122">
        <v>64.503748805590305</v>
      </c>
      <c r="I75" s="122">
        <v>65.146232712541504</v>
      </c>
      <c r="J75" s="122">
        <v>70.639529277007398</v>
      </c>
      <c r="K75" s="122">
        <v>69.916110110764194</v>
      </c>
      <c r="L75" s="122">
        <v>71.857306832007296</v>
      </c>
      <c r="M75" s="122">
        <v>71.791564021183007</v>
      </c>
      <c r="N75" s="122">
        <v>76.762668017638305</v>
      </c>
      <c r="O75" s="122">
        <v>75.989324793397302</v>
      </c>
      <c r="P75" s="122">
        <v>73.721109239441802</v>
      </c>
      <c r="Q75" s="122">
        <v>73.416079111006596</v>
      </c>
      <c r="R75" s="122">
        <v>71.888487211629197</v>
      </c>
      <c r="S75" s="122">
        <v>70.644932572107507</v>
      </c>
      <c r="T75" s="122">
        <v>73.995450089175407</v>
      </c>
      <c r="U75" s="122">
        <v>76.478634230296606</v>
      </c>
      <c r="V75" s="122">
        <v>72.388221670022901</v>
      </c>
      <c r="W75" s="122">
        <v>76.032744023723595</v>
      </c>
      <c r="X75" s="122">
        <v>73.404595223537399</v>
      </c>
      <c r="Y75" s="122">
        <v>69.988812991422805</v>
      </c>
      <c r="Z75" s="122">
        <v>71.091046159010205</v>
      </c>
      <c r="AA75" s="122">
        <v>65.577018312103206</v>
      </c>
      <c r="AB75" s="122">
        <v>63.479312866023797</v>
      </c>
      <c r="AC75" s="122">
        <v>62.710692474882897</v>
      </c>
      <c r="AD75" s="122">
        <v>60.1711853843995</v>
      </c>
      <c r="AE75" s="122">
        <v>63.032724371326204</v>
      </c>
      <c r="AF75" s="122">
        <v>55.537217032148803</v>
      </c>
      <c r="AG75" s="122">
        <v>55.756205785555501</v>
      </c>
      <c r="AH75" s="122">
        <v>58.932445104904502</v>
      </c>
      <c r="AI75" s="122">
        <v>54.542563367696999</v>
      </c>
      <c r="AJ75" s="122">
        <v>46.956725133572498</v>
      </c>
      <c r="AK75" s="122">
        <v>52.9024606539164</v>
      </c>
      <c r="AL75" s="122">
        <v>0</v>
      </c>
    </row>
    <row r="76" spans="1:38" hidden="1" x14ac:dyDescent="0.25">
      <c r="A76" s="122" t="s">
        <v>1954</v>
      </c>
      <c r="B76" s="122">
        <v>1</v>
      </c>
      <c r="C76" s="122" t="s">
        <v>2127</v>
      </c>
      <c r="D76" s="122" t="s">
        <v>2100</v>
      </c>
      <c r="E76" s="122">
        <v>2</v>
      </c>
      <c r="F76" s="122">
        <v>29.1599510845931</v>
      </c>
      <c r="G76" s="122">
        <v>28.0475833646375</v>
      </c>
      <c r="H76" s="122">
        <v>27.6890424610426</v>
      </c>
      <c r="I76" s="122">
        <v>29.288613262163501</v>
      </c>
      <c r="J76" s="122">
        <v>29.5764023472125</v>
      </c>
      <c r="K76" s="122">
        <v>30.0483040450289</v>
      </c>
      <c r="L76" s="122">
        <v>30.635412708170001</v>
      </c>
      <c r="M76" s="122">
        <v>30.806673551985899</v>
      </c>
      <c r="N76" s="122">
        <v>31.7474473741776</v>
      </c>
      <c r="O76" s="122">
        <v>30.500558297344799</v>
      </c>
      <c r="P76" s="122">
        <v>33.060470351166302</v>
      </c>
      <c r="Q76" s="122">
        <v>32.620116175463501</v>
      </c>
      <c r="R76" s="122">
        <v>33.341843234494704</v>
      </c>
      <c r="S76" s="122">
        <v>36.866715667930599</v>
      </c>
      <c r="T76" s="122">
        <v>35.315298137499298</v>
      </c>
      <c r="U76" s="122">
        <v>35.930805202229301</v>
      </c>
      <c r="V76" s="122">
        <v>34.784402551875502</v>
      </c>
      <c r="W76" s="122">
        <v>34.638910026951699</v>
      </c>
      <c r="X76" s="122">
        <v>33.291423883260599</v>
      </c>
      <c r="Y76" s="122">
        <v>30.476007201912299</v>
      </c>
      <c r="Z76" s="122">
        <v>29.630328178636301</v>
      </c>
      <c r="AA76" s="122">
        <v>29.249029174339</v>
      </c>
      <c r="AB76" s="122">
        <v>25.705293072432099</v>
      </c>
      <c r="AC76" s="122">
        <v>25.987259028622301</v>
      </c>
      <c r="AD76" s="122">
        <v>29.386942594159599</v>
      </c>
      <c r="AE76" s="122">
        <v>27.2513955520702</v>
      </c>
      <c r="AF76" s="122">
        <v>26.717873880517601</v>
      </c>
      <c r="AG76" s="122">
        <v>25.274520913001901</v>
      </c>
      <c r="AH76" s="122">
        <v>26.7311020473526</v>
      </c>
      <c r="AI76" s="122">
        <v>22.856938855487702</v>
      </c>
      <c r="AJ76" s="122">
        <v>19.208011423435298</v>
      </c>
      <c r="AK76" s="122">
        <v>21.2057188877112</v>
      </c>
      <c r="AL76" s="122">
        <v>0</v>
      </c>
    </row>
    <row r="77" spans="1:38" hidden="1" x14ac:dyDescent="0.25">
      <c r="A77" s="122" t="s">
        <v>1954</v>
      </c>
      <c r="B77" s="122">
        <v>1</v>
      </c>
      <c r="C77" s="122" t="s">
        <v>2127</v>
      </c>
      <c r="D77" s="122" t="s">
        <v>2101</v>
      </c>
      <c r="E77" s="122">
        <v>2</v>
      </c>
      <c r="F77" s="122">
        <v>48.123429633220297</v>
      </c>
      <c r="G77" s="122">
        <v>48.3820535728509</v>
      </c>
      <c r="H77" s="122">
        <v>46.966087925820602</v>
      </c>
      <c r="I77" s="122">
        <v>42.193171406582501</v>
      </c>
      <c r="J77" s="122">
        <v>49.525210829171499</v>
      </c>
      <c r="K77" s="122">
        <v>55.043223771205902</v>
      </c>
      <c r="L77" s="122">
        <v>57.474240247539001</v>
      </c>
      <c r="M77" s="122">
        <v>60.630111916426699</v>
      </c>
      <c r="N77" s="122">
        <v>64.317932103219704</v>
      </c>
      <c r="O77" s="122">
        <v>63.655680385075399</v>
      </c>
      <c r="P77" s="122">
        <v>65.0765644665411</v>
      </c>
      <c r="Q77" s="122">
        <v>68.174285758014307</v>
      </c>
      <c r="R77" s="122">
        <v>68.838795954161995</v>
      </c>
      <c r="S77" s="122">
        <v>74.770855532671106</v>
      </c>
      <c r="T77" s="122">
        <v>75.988424390402002</v>
      </c>
      <c r="U77" s="122">
        <v>79.027661901835103</v>
      </c>
      <c r="V77" s="122">
        <v>78.154903319191007</v>
      </c>
      <c r="W77" s="122">
        <v>76.172242263557393</v>
      </c>
      <c r="X77" s="122">
        <v>75.523957204964802</v>
      </c>
      <c r="Y77" s="122">
        <v>72.8012917960789</v>
      </c>
      <c r="Z77" s="122">
        <v>76.828827979799598</v>
      </c>
      <c r="AA77" s="122">
        <v>79.493333407946807</v>
      </c>
      <c r="AB77" s="122">
        <v>73.841890573990497</v>
      </c>
      <c r="AC77" s="122">
        <v>76.586971632765596</v>
      </c>
      <c r="AD77" s="122">
        <v>74.0137353672947</v>
      </c>
      <c r="AE77" s="122">
        <v>66.568494176086901</v>
      </c>
      <c r="AF77" s="122">
        <v>62.412673758333703</v>
      </c>
      <c r="AG77" s="122">
        <v>68.495570938891703</v>
      </c>
      <c r="AH77" s="122">
        <v>65.601190857298405</v>
      </c>
      <c r="AI77" s="122">
        <v>57.9053396283647</v>
      </c>
      <c r="AJ77" s="122">
        <v>54.821794297316899</v>
      </c>
      <c r="AK77" s="122">
        <v>60.209839979484599</v>
      </c>
      <c r="AL77" s="122">
        <v>0</v>
      </c>
    </row>
    <row r="78" spans="1:38" hidden="1" x14ac:dyDescent="0.25">
      <c r="A78" s="122" t="s">
        <v>1954</v>
      </c>
      <c r="B78" s="122">
        <v>1</v>
      </c>
      <c r="C78" s="122" t="s">
        <v>2127</v>
      </c>
      <c r="D78" s="122" t="s">
        <v>2102</v>
      </c>
      <c r="E78" s="122">
        <v>2</v>
      </c>
      <c r="F78" s="122">
        <v>13.4181519219027</v>
      </c>
      <c r="G78" s="122">
        <v>12.2327061332848</v>
      </c>
      <c r="H78" s="122">
        <v>10.9597231623105</v>
      </c>
      <c r="I78" s="122">
        <v>13.597610056080301</v>
      </c>
      <c r="J78" s="122">
        <v>13.9000832659809</v>
      </c>
      <c r="K78" s="122">
        <v>15.3072381987404</v>
      </c>
      <c r="L78" s="122">
        <v>17.001535450118499</v>
      </c>
      <c r="M78" s="122">
        <v>17.9302223459087</v>
      </c>
      <c r="N78" s="122">
        <v>19.608721334378</v>
      </c>
      <c r="O78" s="122">
        <v>20.788728055972499</v>
      </c>
      <c r="P78" s="122">
        <v>21.331598369563</v>
      </c>
      <c r="Q78" s="122">
        <v>30.605511358852901</v>
      </c>
      <c r="R78" s="122">
        <v>23.292717217393001</v>
      </c>
      <c r="S78" s="122">
        <v>23.269700715172501</v>
      </c>
      <c r="T78" s="122">
        <v>25.327652167256701</v>
      </c>
      <c r="U78" s="122">
        <v>25.145655510292698</v>
      </c>
      <c r="V78" s="122">
        <v>25.7560206355903</v>
      </c>
      <c r="W78" s="122">
        <v>27.647906945435999</v>
      </c>
      <c r="X78" s="122">
        <v>25.755690373893302</v>
      </c>
      <c r="Y78" s="122">
        <v>23.1535710835151</v>
      </c>
      <c r="Z78" s="122">
        <v>26.542039575185498</v>
      </c>
      <c r="AA78" s="122">
        <v>23.042299794939801</v>
      </c>
      <c r="AB78" s="122">
        <v>23.215284569394399</v>
      </c>
      <c r="AC78" s="122">
        <v>21.688023542612601</v>
      </c>
      <c r="AD78" s="122">
        <v>23.7525434539508</v>
      </c>
      <c r="AE78" s="122">
        <v>24.6568974199538</v>
      </c>
      <c r="AF78" s="122">
        <v>25.889682245687801</v>
      </c>
      <c r="AG78" s="122">
        <v>23.7093477813611</v>
      </c>
      <c r="AH78" s="122">
        <v>25.6997817848215</v>
      </c>
      <c r="AI78" s="122">
        <v>24.474781910960498</v>
      </c>
      <c r="AJ78" s="122">
        <v>26.2758081818669</v>
      </c>
      <c r="AK78" s="122">
        <v>25.1652856293429</v>
      </c>
      <c r="AL78" s="122">
        <v>0</v>
      </c>
    </row>
    <row r="79" spans="1:38" hidden="1" x14ac:dyDescent="0.25">
      <c r="A79" s="122" t="s">
        <v>1954</v>
      </c>
      <c r="B79" s="122">
        <v>1</v>
      </c>
      <c r="C79" s="122" t="s">
        <v>2127</v>
      </c>
      <c r="D79" s="122" t="s">
        <v>2103</v>
      </c>
      <c r="E79" s="122">
        <v>2</v>
      </c>
      <c r="F79" s="122">
        <v>15.6271850899881</v>
      </c>
      <c r="G79" s="122">
        <v>17.0044724850246</v>
      </c>
      <c r="H79" s="122">
        <v>18.035063925028499</v>
      </c>
      <c r="I79" s="122">
        <v>14.7344968733182</v>
      </c>
      <c r="J79" s="122">
        <v>17.433030237561201</v>
      </c>
      <c r="K79" s="122">
        <v>16.3688214262937</v>
      </c>
      <c r="L79" s="122">
        <v>13.6998583700703</v>
      </c>
      <c r="M79" s="122">
        <v>15.877769564581101</v>
      </c>
      <c r="N79" s="122">
        <v>18.2078764464455</v>
      </c>
      <c r="O79" s="122">
        <v>18.3364479439722</v>
      </c>
      <c r="P79" s="122">
        <v>17.447453717657002</v>
      </c>
      <c r="Q79" s="122">
        <v>18.2051523867847</v>
      </c>
      <c r="R79" s="122">
        <v>16.530456964386001</v>
      </c>
      <c r="S79" s="122">
        <v>18.692631109053998</v>
      </c>
      <c r="T79" s="122">
        <v>19.196770654623698</v>
      </c>
      <c r="U79" s="122">
        <v>19.453578659818501</v>
      </c>
      <c r="V79" s="122">
        <v>18.966971064672101</v>
      </c>
      <c r="W79" s="122">
        <v>19.962706573911898</v>
      </c>
      <c r="X79" s="122">
        <v>19.962337244801901</v>
      </c>
      <c r="Y79" s="122">
        <v>17.224477541843498</v>
      </c>
      <c r="Z79" s="122">
        <v>20.005326282606799</v>
      </c>
      <c r="AA79" s="122">
        <v>16.7200900553221</v>
      </c>
      <c r="AB79" s="122">
        <v>15.702243966799299</v>
      </c>
      <c r="AC79" s="122">
        <v>16.6090689111644</v>
      </c>
      <c r="AD79" s="122">
        <v>17.308698259210001</v>
      </c>
      <c r="AE79" s="122">
        <v>17.785447438885001</v>
      </c>
      <c r="AF79" s="122">
        <v>16.1256483213926</v>
      </c>
      <c r="AG79" s="122">
        <v>15.5593419630528</v>
      </c>
      <c r="AH79" s="122">
        <v>15.165229921468301</v>
      </c>
      <c r="AI79" s="122">
        <v>15.9354528109507</v>
      </c>
      <c r="AJ79" s="122">
        <v>10.0982537514948</v>
      </c>
      <c r="AK79" s="122">
        <v>12.463082363290599</v>
      </c>
      <c r="AL79" s="122">
        <v>0</v>
      </c>
    </row>
    <row r="80" spans="1:38" hidden="1" x14ac:dyDescent="0.25">
      <c r="A80" s="122" t="s">
        <v>1954</v>
      </c>
      <c r="B80" s="122">
        <v>1</v>
      </c>
      <c r="C80" s="122" t="s">
        <v>2127</v>
      </c>
      <c r="D80" s="122" t="s">
        <v>2104</v>
      </c>
      <c r="E80" s="122">
        <v>2</v>
      </c>
      <c r="F80" s="122">
        <v>46.911162659511398</v>
      </c>
      <c r="G80" s="122">
        <v>47.7215536036298</v>
      </c>
      <c r="H80" s="122">
        <v>54.899222549182802</v>
      </c>
      <c r="I80" s="122">
        <v>59.322715831634397</v>
      </c>
      <c r="J80" s="122">
        <v>54.005707987650901</v>
      </c>
      <c r="K80" s="122">
        <v>57.148330787966103</v>
      </c>
      <c r="L80" s="122">
        <v>65.126351533207497</v>
      </c>
      <c r="M80" s="122">
        <v>67.722959143301196</v>
      </c>
      <c r="N80" s="122">
        <v>67.814189050361705</v>
      </c>
      <c r="O80" s="122">
        <v>67.074293365861095</v>
      </c>
      <c r="P80" s="122">
        <v>71.361553275698398</v>
      </c>
      <c r="Q80" s="122">
        <v>68.674765872698998</v>
      </c>
      <c r="R80" s="122">
        <v>71.326430679005099</v>
      </c>
      <c r="S80" s="122">
        <v>70.712744666920202</v>
      </c>
      <c r="T80" s="122">
        <v>71.809547641692703</v>
      </c>
      <c r="U80" s="122">
        <v>75.435691525196802</v>
      </c>
      <c r="V80" s="122">
        <v>72.617860729169706</v>
      </c>
      <c r="W80" s="122">
        <v>78.441629685882205</v>
      </c>
      <c r="X80" s="122">
        <v>74.710964421663803</v>
      </c>
      <c r="Y80" s="122">
        <v>64.440984146845395</v>
      </c>
      <c r="Z80" s="122">
        <v>72.976310720933895</v>
      </c>
      <c r="AA80" s="122">
        <v>62.306084463313198</v>
      </c>
      <c r="AB80" s="122">
        <v>57.317298728694801</v>
      </c>
      <c r="AC80" s="122">
        <v>56.020327349762702</v>
      </c>
      <c r="AD80" s="122">
        <v>57.440851901637302</v>
      </c>
      <c r="AE80" s="122">
        <v>52.089309239281299</v>
      </c>
      <c r="AF80" s="122">
        <v>51.098627466931902</v>
      </c>
      <c r="AG80" s="122">
        <v>47.485569048865699</v>
      </c>
      <c r="AH80" s="122">
        <v>48.330167287813701</v>
      </c>
      <c r="AI80" s="122">
        <v>46.024701796487001</v>
      </c>
      <c r="AJ80" s="122">
        <v>37.093118576297798</v>
      </c>
      <c r="AK80" s="122">
        <v>40.102972139582</v>
      </c>
      <c r="AL80" s="122">
        <v>0</v>
      </c>
    </row>
    <row r="81" spans="1:38" hidden="1" x14ac:dyDescent="0.25">
      <c r="A81" s="122" t="s">
        <v>1954</v>
      </c>
      <c r="B81" s="122">
        <v>1</v>
      </c>
      <c r="C81" s="122" t="s">
        <v>2127</v>
      </c>
      <c r="D81" s="122" t="s">
        <v>2105</v>
      </c>
      <c r="E81" s="122">
        <v>2</v>
      </c>
      <c r="F81" s="122">
        <v>27.258030389896899</v>
      </c>
      <c r="G81" s="122">
        <v>27.9033683948666</v>
      </c>
      <c r="H81" s="122">
        <v>29.016584899370901</v>
      </c>
      <c r="I81" s="122">
        <v>29.091549652605</v>
      </c>
      <c r="J81" s="122">
        <v>29.139705244480901</v>
      </c>
      <c r="K81" s="122">
        <v>28.422763689664201</v>
      </c>
      <c r="L81" s="122">
        <v>29.701225140976799</v>
      </c>
      <c r="M81" s="122">
        <v>28.380277884001401</v>
      </c>
      <c r="N81" s="122">
        <v>30.335915853499898</v>
      </c>
      <c r="O81" s="122">
        <v>30.627002176134798</v>
      </c>
      <c r="P81" s="122">
        <v>31.200869547676799</v>
      </c>
      <c r="Q81" s="122">
        <v>30.9340135729609</v>
      </c>
      <c r="R81" s="122">
        <v>31.374385976747401</v>
      </c>
      <c r="S81" s="122">
        <v>30.948683602805001</v>
      </c>
      <c r="T81" s="122">
        <v>29.616684878581601</v>
      </c>
      <c r="U81" s="122">
        <v>31.978188781535</v>
      </c>
      <c r="V81" s="122">
        <v>30.350485935174401</v>
      </c>
      <c r="W81" s="122">
        <v>31.0253022413007</v>
      </c>
      <c r="X81" s="122">
        <v>31.653607798826599</v>
      </c>
      <c r="Y81" s="122">
        <v>31.330667720032199</v>
      </c>
      <c r="Z81" s="122">
        <v>29.858262129748599</v>
      </c>
      <c r="AA81" s="122">
        <v>28.7342557911402</v>
      </c>
      <c r="AB81" s="122">
        <v>29.744923566312199</v>
      </c>
      <c r="AC81" s="122">
        <v>29.041858427104099</v>
      </c>
      <c r="AD81" s="122">
        <v>29.208700587417699</v>
      </c>
      <c r="AE81" s="122">
        <v>30.110401496790999</v>
      </c>
      <c r="AF81" s="122">
        <v>29.231386798857599</v>
      </c>
      <c r="AG81" s="122">
        <v>29.3096939655127</v>
      </c>
      <c r="AH81" s="122">
        <v>30.308360850242501</v>
      </c>
      <c r="AI81" s="122">
        <v>28.275632314966899</v>
      </c>
      <c r="AJ81" s="122">
        <v>27.380101403912601</v>
      </c>
      <c r="AK81" s="122">
        <v>27.3692403273471</v>
      </c>
      <c r="AL81" s="122">
        <v>0</v>
      </c>
    </row>
    <row r="82" spans="1:38" hidden="1" x14ac:dyDescent="0.25">
      <c r="A82" s="122" t="s">
        <v>1954</v>
      </c>
      <c r="B82" s="122">
        <v>1</v>
      </c>
      <c r="C82" s="122" t="s">
        <v>2127</v>
      </c>
      <c r="D82" s="122" t="s">
        <v>475</v>
      </c>
      <c r="E82" s="122">
        <v>2</v>
      </c>
      <c r="F82" s="122">
        <v>13.2747811484479</v>
      </c>
      <c r="G82" s="122">
        <v>14.0631613892633</v>
      </c>
      <c r="H82" s="122">
        <v>12.951371056320999</v>
      </c>
      <c r="I82" s="122">
        <v>15.2295755038037</v>
      </c>
      <c r="J82" s="122">
        <v>14.646233944595</v>
      </c>
      <c r="K82" s="122">
        <v>16.606304555864199</v>
      </c>
      <c r="L82" s="122">
        <v>16.631970039659301</v>
      </c>
      <c r="M82" s="122">
        <v>17.810837478747398</v>
      </c>
      <c r="N82" s="122">
        <v>19.087743418642301</v>
      </c>
      <c r="O82" s="122">
        <v>18.437083789770401</v>
      </c>
      <c r="P82" s="122">
        <v>19.2686635044852</v>
      </c>
      <c r="Q82" s="122">
        <v>20.881130358341998</v>
      </c>
      <c r="R82" s="122">
        <v>20.3103469620402</v>
      </c>
      <c r="S82" s="122">
        <v>21.264682053159799</v>
      </c>
      <c r="T82" s="122">
        <v>20.866350574759299</v>
      </c>
      <c r="U82" s="122">
        <v>21.565093034095302</v>
      </c>
      <c r="V82" s="122">
        <v>21.351285789664999</v>
      </c>
      <c r="W82" s="122">
        <v>20.543433305927401</v>
      </c>
      <c r="X82" s="122">
        <v>22.078060047120299</v>
      </c>
      <c r="Y82" s="122">
        <v>23.336633950598301</v>
      </c>
      <c r="Z82" s="122">
        <v>23.3297974747308</v>
      </c>
      <c r="AA82" s="122">
        <v>25.693401100867298</v>
      </c>
      <c r="AB82" s="122">
        <v>24.675065512893799</v>
      </c>
      <c r="AC82" s="122">
        <v>26.335330748841699</v>
      </c>
      <c r="AD82" s="122">
        <v>24.5813546981495</v>
      </c>
      <c r="AE82" s="122">
        <v>23.679593388920502</v>
      </c>
      <c r="AF82" s="122">
        <v>21.4022518399427</v>
      </c>
      <c r="AG82" s="122">
        <v>20.703611087128301</v>
      </c>
      <c r="AH82" s="122">
        <v>23.8439335532554</v>
      </c>
      <c r="AI82" s="122">
        <v>22.015229075879599</v>
      </c>
      <c r="AJ82" s="122">
        <v>19.650024400490601</v>
      </c>
      <c r="AK82" s="122">
        <v>19.789517122593999</v>
      </c>
      <c r="AL82" s="122">
        <v>0</v>
      </c>
    </row>
    <row r="83" spans="1:38" hidden="1" x14ac:dyDescent="0.25">
      <c r="A83" s="122" t="s">
        <v>1954</v>
      </c>
      <c r="B83" s="122">
        <v>1</v>
      </c>
      <c r="C83" s="122" t="s">
        <v>2127</v>
      </c>
      <c r="D83" s="122" t="s">
        <v>2106</v>
      </c>
      <c r="E83" s="122">
        <v>2</v>
      </c>
      <c r="F83" s="122">
        <v>4.8025421082945998</v>
      </c>
      <c r="G83" s="122">
        <v>4.4134968362037004</v>
      </c>
      <c r="H83" s="122">
        <v>4.2881049203788999</v>
      </c>
      <c r="I83" s="122">
        <v>4.4569074520485001</v>
      </c>
      <c r="J83" s="122">
        <v>4.3992090574690996</v>
      </c>
      <c r="K83" s="122">
        <v>4.3378667158838002</v>
      </c>
      <c r="L83" s="122">
        <v>4.1283426878473</v>
      </c>
      <c r="M83" s="122">
        <v>5.1168958231059998</v>
      </c>
      <c r="N83" s="122">
        <v>4.7882047963460996</v>
      </c>
      <c r="O83" s="122">
        <v>4.6498114938114998</v>
      </c>
      <c r="P83" s="122">
        <v>4.598075311673</v>
      </c>
      <c r="Q83" s="122">
        <v>4.2348620279602001</v>
      </c>
      <c r="R83" s="122">
        <v>4.3977855481552002</v>
      </c>
      <c r="S83" s="122">
        <v>7.2186640179676003</v>
      </c>
      <c r="T83" s="122">
        <v>7.7746786103996</v>
      </c>
      <c r="U83" s="122">
        <v>7.7839595129976997</v>
      </c>
      <c r="V83" s="122">
        <v>6.8553809455799</v>
      </c>
      <c r="W83" s="122">
        <v>6.7457987918878999</v>
      </c>
      <c r="X83" s="122">
        <v>6.6565219027516003</v>
      </c>
      <c r="Y83" s="122">
        <v>5.3654619833592996</v>
      </c>
      <c r="Z83" s="122">
        <v>5.4272370271787</v>
      </c>
      <c r="AA83" s="122">
        <v>4.9797234136161999</v>
      </c>
      <c r="AB83" s="122">
        <v>4.1311034362647003</v>
      </c>
      <c r="AC83" s="122">
        <v>3.2961555787073</v>
      </c>
      <c r="AD83" s="122">
        <v>3.3133124479754001</v>
      </c>
      <c r="AE83" s="122">
        <v>3.4990885154723999</v>
      </c>
      <c r="AF83" s="122">
        <v>2.3647844092704999</v>
      </c>
      <c r="AG83" s="122">
        <v>1.8231728144039001</v>
      </c>
      <c r="AH83" s="122">
        <v>2.0473170906405</v>
      </c>
      <c r="AI83" s="122">
        <v>1.8028424984397999</v>
      </c>
      <c r="AJ83" s="122">
        <v>1.5857388602766</v>
      </c>
      <c r="AK83" s="122">
        <v>2.1003093379252</v>
      </c>
      <c r="AL83" s="122">
        <v>0</v>
      </c>
    </row>
    <row r="84" spans="1:38" hidden="1" x14ac:dyDescent="0.25">
      <c r="A84" s="122" t="s">
        <v>1954</v>
      </c>
      <c r="B84" s="122">
        <v>1</v>
      </c>
      <c r="C84" s="122" t="s">
        <v>2127</v>
      </c>
      <c r="D84" s="122" t="s">
        <v>2107</v>
      </c>
      <c r="E84" s="122">
        <v>2</v>
      </c>
      <c r="F84" s="122">
        <v>12.160725702872201</v>
      </c>
      <c r="G84" s="122">
        <v>11.9029197558026</v>
      </c>
      <c r="H84" s="122">
        <v>12.601168141324701</v>
      </c>
      <c r="I84" s="122">
        <v>13.2362837079383</v>
      </c>
      <c r="J84" s="122">
        <v>15.3465528377277</v>
      </c>
      <c r="K84" s="122">
        <v>16.932061384182202</v>
      </c>
      <c r="L84" s="122">
        <v>15.766771775346999</v>
      </c>
      <c r="M84" s="122">
        <v>17.130674764222501</v>
      </c>
      <c r="N84" s="122">
        <v>16.005711319827199</v>
      </c>
      <c r="O84" s="122">
        <v>16.7273745282066</v>
      </c>
      <c r="P84" s="122">
        <v>19.0220906621057</v>
      </c>
      <c r="Q84" s="122">
        <v>18.680879806582698</v>
      </c>
      <c r="R84" s="122">
        <v>19.212977755990799</v>
      </c>
      <c r="S84" s="122">
        <v>18.224438958192799</v>
      </c>
      <c r="T84" s="122">
        <v>19.176269023162199</v>
      </c>
      <c r="U84" s="122">
        <v>19.4013277529736</v>
      </c>
      <c r="V84" s="122">
        <v>18.3695126069419</v>
      </c>
      <c r="W84" s="122">
        <v>19.480709808170801</v>
      </c>
      <c r="X84" s="122">
        <v>18.7319827603582</v>
      </c>
      <c r="Y84" s="122">
        <v>14.6800440359116</v>
      </c>
      <c r="Z84" s="122">
        <v>17.793766898395798</v>
      </c>
      <c r="AA84" s="122">
        <v>15.6368993950438</v>
      </c>
      <c r="AB84" s="122">
        <v>14.8325968717186</v>
      </c>
      <c r="AC84" s="122">
        <v>14.4094816417748</v>
      </c>
      <c r="AD84" s="122">
        <v>16.720761574634398</v>
      </c>
      <c r="AE84" s="122">
        <v>17.828649875451202</v>
      </c>
      <c r="AF84" s="122">
        <v>19.600839892884999</v>
      </c>
      <c r="AG84" s="122">
        <v>16.676367048774399</v>
      </c>
      <c r="AH84" s="122">
        <v>17.301200417402299</v>
      </c>
      <c r="AI84" s="122">
        <v>17.353523714380501</v>
      </c>
      <c r="AJ84" s="122">
        <v>13.5511955659146</v>
      </c>
      <c r="AK84" s="122">
        <v>13.3096523712675</v>
      </c>
      <c r="AL84" s="122">
        <v>0</v>
      </c>
    </row>
    <row r="85" spans="1:38" hidden="1" x14ac:dyDescent="0.25">
      <c r="A85" s="122" t="s">
        <v>1954</v>
      </c>
      <c r="B85" s="122">
        <v>1</v>
      </c>
      <c r="C85" s="122" t="s">
        <v>2127</v>
      </c>
      <c r="D85" s="122" t="s">
        <v>2108</v>
      </c>
      <c r="E85" s="122">
        <v>2</v>
      </c>
      <c r="F85" s="122">
        <v>27.547911599943799</v>
      </c>
      <c r="G85" s="122">
        <v>23.753469582353802</v>
      </c>
      <c r="H85" s="122">
        <v>26.613035902603801</v>
      </c>
      <c r="I85" s="122">
        <v>27.027507252032201</v>
      </c>
      <c r="J85" s="122">
        <v>28.024378934440399</v>
      </c>
      <c r="K85" s="122">
        <v>27.725557488685698</v>
      </c>
      <c r="L85" s="122">
        <v>28.237150640476901</v>
      </c>
      <c r="M85" s="122">
        <v>29.386641678974001</v>
      </c>
      <c r="N85" s="122">
        <v>29.853153861859901</v>
      </c>
      <c r="O85" s="122">
        <v>30.510980285692099</v>
      </c>
      <c r="P85" s="122">
        <v>31.401028360202801</v>
      </c>
      <c r="Q85" s="122">
        <v>30.699030513789602</v>
      </c>
      <c r="R85" s="122">
        <v>28.9518563106638</v>
      </c>
      <c r="S85" s="122">
        <v>31.0699783686598</v>
      </c>
      <c r="T85" s="122">
        <v>31.089883864463701</v>
      </c>
      <c r="U85" s="122">
        <v>32.429133987699601</v>
      </c>
      <c r="V85" s="122">
        <v>32.980622910832501</v>
      </c>
      <c r="W85" s="122">
        <v>31.402821186574499</v>
      </c>
      <c r="X85" s="122">
        <v>30.744277020965601</v>
      </c>
      <c r="Y85" s="122">
        <v>32.944473594933001</v>
      </c>
      <c r="Z85" s="122">
        <v>29.304346911370999</v>
      </c>
      <c r="AA85" s="122">
        <v>31.139778339604401</v>
      </c>
      <c r="AB85" s="122">
        <v>29.1573981521665</v>
      </c>
      <c r="AC85" s="122">
        <v>28.490523075956599</v>
      </c>
      <c r="AD85" s="122">
        <v>24.681297484161799</v>
      </c>
      <c r="AE85" s="122">
        <v>24.8037454712284</v>
      </c>
      <c r="AF85" s="122">
        <v>23.2148073669991</v>
      </c>
      <c r="AG85" s="122">
        <v>23.070062043823</v>
      </c>
      <c r="AH85" s="122">
        <v>18.332036245669499</v>
      </c>
      <c r="AI85" s="122">
        <v>20.273483891168201</v>
      </c>
      <c r="AJ85" s="122">
        <v>18.597494972604899</v>
      </c>
      <c r="AK85" s="122">
        <v>17.1206467454993</v>
      </c>
      <c r="AL85" s="122">
        <v>0</v>
      </c>
    </row>
    <row r="86" spans="1:38" hidden="1" x14ac:dyDescent="0.25">
      <c r="A86" s="122" t="s">
        <v>1954</v>
      </c>
      <c r="B86" s="122">
        <v>1</v>
      </c>
      <c r="C86" s="122" t="s">
        <v>2127</v>
      </c>
      <c r="D86" s="122" t="s">
        <v>2109</v>
      </c>
      <c r="E86" s="122">
        <v>2</v>
      </c>
      <c r="F86" s="122">
        <v>16.941292352165</v>
      </c>
      <c r="G86" s="122">
        <v>18.211196580568402</v>
      </c>
      <c r="H86" s="122">
        <v>18.848191562845798</v>
      </c>
      <c r="I86" s="122">
        <v>18.399496462350399</v>
      </c>
      <c r="J86" s="122">
        <v>19.866413977050101</v>
      </c>
      <c r="K86" s="122">
        <v>18.3273034405155</v>
      </c>
      <c r="L86" s="122">
        <v>19.738213690070101</v>
      </c>
      <c r="M86" s="122">
        <v>19.616344612674101</v>
      </c>
      <c r="N86" s="122">
        <v>21.6510713343989</v>
      </c>
      <c r="O86" s="122">
        <v>21.662199940622401</v>
      </c>
      <c r="P86" s="122">
        <v>25.128748032680601</v>
      </c>
      <c r="Q86" s="122">
        <v>24.410716431913801</v>
      </c>
      <c r="R86" s="122">
        <v>21.293534950504402</v>
      </c>
      <c r="S86" s="122">
        <v>23.2820053013284</v>
      </c>
      <c r="T86" s="122">
        <v>25.638577129392999</v>
      </c>
      <c r="U86" s="122">
        <v>26.6255753157294</v>
      </c>
      <c r="V86" s="122">
        <v>16.729577470531598</v>
      </c>
      <c r="W86" s="122">
        <v>16.8523096595267</v>
      </c>
      <c r="X86" s="122">
        <v>18.045026770614498</v>
      </c>
      <c r="Y86" s="122">
        <v>18.215549721601899</v>
      </c>
      <c r="Z86" s="122">
        <v>16.915066428366298</v>
      </c>
      <c r="AA86" s="122">
        <v>14.6351933340106</v>
      </c>
      <c r="AB86" s="122">
        <v>14.7363277477123</v>
      </c>
      <c r="AC86" s="122">
        <v>15.4552368967953</v>
      </c>
      <c r="AD86" s="122">
        <v>16.047019484632699</v>
      </c>
      <c r="AE86" s="122">
        <v>14.4784210952172</v>
      </c>
      <c r="AF86" s="122">
        <v>13.9376490910866</v>
      </c>
      <c r="AG86" s="122">
        <v>12.9112869170994</v>
      </c>
      <c r="AH86" s="122">
        <v>13.7157692352878</v>
      </c>
      <c r="AI86" s="122">
        <v>13.643293190789599</v>
      </c>
      <c r="AJ86" s="122">
        <v>13.320069436755601</v>
      </c>
      <c r="AK86" s="122">
        <v>13.7456429642742</v>
      </c>
      <c r="AL86" s="122">
        <v>0</v>
      </c>
    </row>
    <row r="87" spans="1:38" hidden="1" x14ac:dyDescent="0.25">
      <c r="A87" s="122" t="s">
        <v>1954</v>
      </c>
      <c r="B87" s="122">
        <v>1</v>
      </c>
      <c r="C87" s="122" t="s">
        <v>2127</v>
      </c>
      <c r="D87" s="122" t="s">
        <v>2110</v>
      </c>
      <c r="E87" s="122">
        <v>2</v>
      </c>
      <c r="F87" s="122">
        <v>63.117881680875897</v>
      </c>
      <c r="G87" s="122">
        <v>58.880899230791499</v>
      </c>
      <c r="H87" s="122">
        <v>54.063253619553599</v>
      </c>
      <c r="I87" s="122">
        <v>47.700465982175402</v>
      </c>
      <c r="J87" s="122">
        <v>47.5470564363509</v>
      </c>
      <c r="K87" s="122">
        <v>51.332586658600903</v>
      </c>
      <c r="L87" s="122">
        <v>46.957934862784597</v>
      </c>
      <c r="M87" s="122">
        <v>52.451978196280301</v>
      </c>
      <c r="N87" s="122">
        <v>56.602240315483897</v>
      </c>
      <c r="O87" s="122">
        <v>57.247874018761003</v>
      </c>
      <c r="P87" s="122">
        <v>56.305032772393297</v>
      </c>
      <c r="Q87" s="122">
        <v>55.3552589221716</v>
      </c>
      <c r="R87" s="122">
        <v>51.326874700524698</v>
      </c>
      <c r="S87" s="122">
        <v>52.440435281328398</v>
      </c>
      <c r="T87" s="122">
        <v>52.836553396355598</v>
      </c>
      <c r="U87" s="122">
        <v>55.350382589381901</v>
      </c>
      <c r="V87" s="122">
        <v>46.898262840537797</v>
      </c>
      <c r="W87" s="122">
        <v>49.529518898212302</v>
      </c>
      <c r="X87" s="122">
        <v>43.1156657552269</v>
      </c>
      <c r="Y87" s="122">
        <v>34.497749254139798</v>
      </c>
      <c r="Z87" s="122">
        <v>38.137106235067101</v>
      </c>
      <c r="AA87" s="122">
        <v>33.869416013556197</v>
      </c>
      <c r="AB87" s="122">
        <v>32.240012952492997</v>
      </c>
      <c r="AC87" s="122">
        <v>29.981179906828299</v>
      </c>
      <c r="AD87" s="122">
        <v>30.426205693256399</v>
      </c>
      <c r="AE87" s="122">
        <v>29.0528056399652</v>
      </c>
      <c r="AF87" s="122">
        <v>27.6326294444453</v>
      </c>
      <c r="AG87" s="122">
        <v>22.012542702175601</v>
      </c>
      <c r="AH87" s="122">
        <v>24.381620891137501</v>
      </c>
      <c r="AI87" s="122">
        <v>21.408706346643999</v>
      </c>
      <c r="AJ87" s="122">
        <v>23.4231564383104</v>
      </c>
      <c r="AK87" s="122">
        <v>24.966894859915701</v>
      </c>
      <c r="AL87" s="122">
        <v>0</v>
      </c>
    </row>
    <row r="88" spans="1:38" hidden="1" x14ac:dyDescent="0.25">
      <c r="A88" s="122" t="s">
        <v>1954</v>
      </c>
      <c r="B88" s="122">
        <v>1</v>
      </c>
      <c r="C88" s="122" t="s">
        <v>2127</v>
      </c>
      <c r="D88" s="122" t="s">
        <v>2111</v>
      </c>
      <c r="E88" s="122">
        <v>2</v>
      </c>
      <c r="F88" s="122">
        <v>110.7918011390281</v>
      </c>
      <c r="G88" s="122">
        <v>113.32627682421629</v>
      </c>
      <c r="H88" s="122">
        <v>115.1751143779512</v>
      </c>
      <c r="I88" s="122">
        <v>117.99132236196699</v>
      </c>
      <c r="J88" s="122">
        <v>114.2212641503308</v>
      </c>
      <c r="K88" s="122">
        <v>115.3857477945471</v>
      </c>
      <c r="L88" s="122">
        <v>122.9575001340629</v>
      </c>
      <c r="M88" s="122">
        <v>119.9805644021783</v>
      </c>
      <c r="N88" s="122">
        <v>124.36622533968961</v>
      </c>
      <c r="O88" s="122">
        <v>119.6594047289781</v>
      </c>
      <c r="P88" s="122">
        <v>125.93691768887609</v>
      </c>
      <c r="Q88" s="122">
        <v>119.3758351008575</v>
      </c>
      <c r="R88" s="122">
        <v>125.8120508466114</v>
      </c>
      <c r="S88" s="122">
        <v>129.90068764517099</v>
      </c>
      <c r="T88" s="122">
        <v>125.6117617454656</v>
      </c>
      <c r="U88" s="122">
        <v>134.2045580063193</v>
      </c>
      <c r="V88" s="122">
        <v>130.2138523331416</v>
      </c>
      <c r="W88" s="122">
        <v>132.03873618638281</v>
      </c>
      <c r="X88" s="122">
        <v>128.8692240071716</v>
      </c>
      <c r="Y88" s="122">
        <v>115.04196289090351</v>
      </c>
      <c r="Z88" s="122">
        <v>122.0400072013675</v>
      </c>
      <c r="AA88" s="122">
        <v>111.8013369484032</v>
      </c>
      <c r="AB88" s="122">
        <v>95.0893750499189</v>
      </c>
      <c r="AC88" s="122">
        <v>102.56904487369481</v>
      </c>
      <c r="AD88" s="122">
        <v>98.671983486830996</v>
      </c>
      <c r="AE88" s="122">
        <v>83.403433868206804</v>
      </c>
      <c r="AF88" s="122">
        <v>81.353117586028702</v>
      </c>
      <c r="AG88" s="122">
        <v>79.882133272254904</v>
      </c>
      <c r="AH88" s="122">
        <v>77.573728447385193</v>
      </c>
      <c r="AI88" s="122">
        <v>67.416493920743704</v>
      </c>
      <c r="AJ88" s="122">
        <v>66.943069918145198</v>
      </c>
      <c r="AK88" s="122">
        <v>68.376037707647399</v>
      </c>
      <c r="AL88" s="122">
        <v>0</v>
      </c>
    </row>
    <row r="89" spans="1:38" hidden="1" x14ac:dyDescent="0.25">
      <c r="A89" s="122" t="s">
        <v>1954</v>
      </c>
      <c r="B89" s="122">
        <v>1</v>
      </c>
      <c r="C89" s="122" t="s">
        <v>2127</v>
      </c>
      <c r="D89" s="122" t="s">
        <v>2112</v>
      </c>
      <c r="E89" s="122">
        <v>2</v>
      </c>
      <c r="F89" s="122">
        <v>35.031934766008703</v>
      </c>
      <c r="G89" s="122">
        <v>37.851938357610898</v>
      </c>
      <c r="H89" s="122">
        <v>38.2733442156688</v>
      </c>
      <c r="I89" s="122">
        <v>39.995101905581301</v>
      </c>
      <c r="J89" s="122">
        <v>38.887599691635899</v>
      </c>
      <c r="K89" s="122">
        <v>40.835780463133297</v>
      </c>
      <c r="L89" s="122">
        <v>41.798436436943298</v>
      </c>
      <c r="M89" s="122">
        <v>42.746752522567</v>
      </c>
      <c r="N89" s="122">
        <v>43.5021597357579</v>
      </c>
      <c r="O89" s="122">
        <v>42.360082267750997</v>
      </c>
      <c r="P89" s="122">
        <v>44.551782628001597</v>
      </c>
      <c r="Q89" s="122">
        <v>44.020118788694496</v>
      </c>
      <c r="R89" s="122">
        <v>46.5480469969349</v>
      </c>
      <c r="S89" s="122">
        <v>47.079913231719303</v>
      </c>
      <c r="T89" s="122">
        <v>45.077010425921401</v>
      </c>
      <c r="U89" s="122">
        <v>49.729190690001403</v>
      </c>
      <c r="V89" s="122">
        <v>50.455561714124102</v>
      </c>
      <c r="W89" s="122">
        <v>49.8722872696314</v>
      </c>
      <c r="X89" s="122">
        <v>51.474688494034801</v>
      </c>
      <c r="Y89" s="122">
        <v>50.0706139605918</v>
      </c>
      <c r="Z89" s="122">
        <v>47.6901421817768</v>
      </c>
      <c r="AA89" s="122">
        <v>49.508716971508598</v>
      </c>
      <c r="AB89" s="122">
        <v>47.445493636347798</v>
      </c>
      <c r="AC89" s="122">
        <v>44.513614591503099</v>
      </c>
      <c r="AD89" s="122">
        <v>42.244028169658598</v>
      </c>
      <c r="AE89" s="122">
        <v>39.832201027425299</v>
      </c>
      <c r="AF89" s="122">
        <v>35.505850430921498</v>
      </c>
      <c r="AG89" s="122">
        <v>30.699341553621501</v>
      </c>
      <c r="AH89" s="122">
        <v>33.482570647584701</v>
      </c>
      <c r="AI89" s="122">
        <v>27.577863491211801</v>
      </c>
      <c r="AJ89" s="122">
        <v>25.279584173736598</v>
      </c>
      <c r="AK89" s="122">
        <v>26.7178271372163</v>
      </c>
      <c r="AL89" s="122">
        <v>0</v>
      </c>
    </row>
    <row r="90" spans="1:38" hidden="1" x14ac:dyDescent="0.25">
      <c r="A90" s="122" t="s">
        <v>1954</v>
      </c>
      <c r="B90" s="122">
        <v>1</v>
      </c>
      <c r="C90" s="122" t="s">
        <v>2127</v>
      </c>
      <c r="D90" s="122" t="s">
        <v>2113</v>
      </c>
      <c r="E90" s="122">
        <v>2</v>
      </c>
      <c r="F90" s="122">
        <v>1.7749552189666</v>
      </c>
      <c r="G90" s="122">
        <v>3.5699272625162002</v>
      </c>
      <c r="H90" s="122">
        <v>4.4601741553545002</v>
      </c>
      <c r="I90" s="122">
        <v>4.2567397128218998</v>
      </c>
      <c r="J90" s="122">
        <v>5.3928160062114996</v>
      </c>
      <c r="K90" s="122">
        <v>2.6970570728426</v>
      </c>
      <c r="L90" s="122">
        <v>3.1679926107057002</v>
      </c>
      <c r="M90" s="122">
        <v>2.6764509230077</v>
      </c>
      <c r="N90" s="122">
        <v>6.2366925112844998</v>
      </c>
      <c r="O90" s="122">
        <v>6.3516721609553004</v>
      </c>
      <c r="P90" s="122">
        <v>7.4711616537432999</v>
      </c>
      <c r="Q90" s="122">
        <v>8.6556816279203002</v>
      </c>
      <c r="R90" s="122">
        <v>6.5099184597567996</v>
      </c>
      <c r="S90" s="122">
        <v>8.2143450505901008</v>
      </c>
      <c r="T90" s="122">
        <v>8.1659448766802996</v>
      </c>
      <c r="U90" s="122">
        <v>8.1760260055092004</v>
      </c>
      <c r="V90" s="122">
        <v>6.3956000090952996</v>
      </c>
      <c r="W90" s="122">
        <v>9.6718178074274004</v>
      </c>
      <c r="X90" s="122">
        <v>10.1008532884206</v>
      </c>
      <c r="Y90" s="122">
        <v>8.8650458205238998</v>
      </c>
      <c r="Z90" s="122">
        <v>9.7887904432127009</v>
      </c>
      <c r="AA90" s="122">
        <v>6.4367329476488999</v>
      </c>
      <c r="AB90" s="122">
        <v>6.9459021526399001</v>
      </c>
      <c r="AC90" s="122">
        <v>9.0695969673080992</v>
      </c>
      <c r="AD90" s="122">
        <v>7.9439453541912002</v>
      </c>
      <c r="AE90" s="122">
        <v>8.5715692660265006</v>
      </c>
      <c r="AF90" s="122">
        <v>7.7682545553982996</v>
      </c>
      <c r="AG90" s="122">
        <v>7.5078201858161</v>
      </c>
      <c r="AH90" s="122">
        <v>8.3560391349532992</v>
      </c>
      <c r="AI90" s="122">
        <v>10.5148688449218</v>
      </c>
      <c r="AJ90" s="122">
        <v>8.8855006046333997</v>
      </c>
      <c r="AK90" s="122">
        <v>8.2228585579811</v>
      </c>
      <c r="AL90" s="122">
        <v>0</v>
      </c>
    </row>
    <row r="91" spans="1:38" hidden="1" x14ac:dyDescent="0.25">
      <c r="A91" s="122" t="s">
        <v>1954</v>
      </c>
      <c r="B91" s="122">
        <v>1</v>
      </c>
      <c r="C91" s="122" t="s">
        <v>2127</v>
      </c>
      <c r="D91" s="122" t="s">
        <v>2114</v>
      </c>
      <c r="E91" s="122">
        <v>2</v>
      </c>
      <c r="F91" s="122">
        <v>105.73750205292509</v>
      </c>
      <c r="G91" s="122">
        <v>104.4275923183457</v>
      </c>
      <c r="H91" s="122">
        <v>104.7469703289164</v>
      </c>
      <c r="I91" s="122">
        <v>107.49136426981001</v>
      </c>
      <c r="J91" s="122">
        <v>103.6294558669246</v>
      </c>
      <c r="K91" s="122">
        <v>106.80360924437321</v>
      </c>
      <c r="L91" s="122">
        <v>111.7928024838415</v>
      </c>
      <c r="M91" s="122">
        <v>113.2725977581032</v>
      </c>
      <c r="N91" s="122">
        <v>116.1491247410773</v>
      </c>
      <c r="O91" s="122">
        <v>112.1870489363195</v>
      </c>
      <c r="P91" s="122">
        <v>119.84961246193259</v>
      </c>
      <c r="Q91" s="122">
        <v>109.62803878202919</v>
      </c>
      <c r="R91" s="122">
        <v>117.3727684658686</v>
      </c>
      <c r="S91" s="122">
        <v>118.0387937220757</v>
      </c>
      <c r="T91" s="122">
        <v>121.01679256212419</v>
      </c>
      <c r="U91" s="122">
        <v>125.7448617333163</v>
      </c>
      <c r="V91" s="122">
        <v>124.9975713659729</v>
      </c>
      <c r="W91" s="122">
        <v>127.4575216318763</v>
      </c>
      <c r="X91" s="122">
        <v>121.9517976901638</v>
      </c>
      <c r="Y91" s="122">
        <v>114.44098913869681</v>
      </c>
      <c r="Z91" s="122">
        <v>120.80145351189449</v>
      </c>
      <c r="AA91" s="122">
        <v>115.2928873816556</v>
      </c>
      <c r="AB91" s="122">
        <v>108.2158208409833</v>
      </c>
      <c r="AC91" s="122">
        <v>106.8228018789995</v>
      </c>
      <c r="AD91" s="122">
        <v>99.658690886786005</v>
      </c>
      <c r="AE91" s="122">
        <v>88.523830969991195</v>
      </c>
      <c r="AF91" s="122">
        <v>82.588813849811004</v>
      </c>
      <c r="AG91" s="122">
        <v>77.001332207785396</v>
      </c>
      <c r="AH91" s="122">
        <v>74.8073138407633</v>
      </c>
      <c r="AI91" s="122">
        <v>75.031150062688297</v>
      </c>
      <c r="AJ91" s="122">
        <v>70.012471397288905</v>
      </c>
      <c r="AK91" s="122">
        <v>77.410117968460398</v>
      </c>
      <c r="AL91" s="122">
        <v>0</v>
      </c>
    </row>
    <row r="92" spans="1:38" hidden="1" x14ac:dyDescent="0.25">
      <c r="A92" s="122" t="s">
        <v>1954</v>
      </c>
      <c r="B92" s="122">
        <v>1</v>
      </c>
      <c r="C92" s="122" t="s">
        <v>2127</v>
      </c>
      <c r="D92" s="122" t="s">
        <v>2115</v>
      </c>
      <c r="E92" s="122">
        <v>2</v>
      </c>
      <c r="F92" s="122">
        <v>0.66017333777190002</v>
      </c>
      <c r="G92" s="122">
        <v>1.3475517900942999</v>
      </c>
      <c r="H92" s="122">
        <v>2.1516516596367001</v>
      </c>
      <c r="I92" s="122">
        <v>1.9828459779567</v>
      </c>
      <c r="J92" s="122">
        <v>2.1098525349627</v>
      </c>
      <c r="K92" s="122">
        <v>1.9716991265423001</v>
      </c>
      <c r="L92" s="122">
        <v>3.4294642691124002</v>
      </c>
      <c r="M92" s="122">
        <v>3.3461052944587002</v>
      </c>
      <c r="N92" s="122">
        <v>3.269590803536</v>
      </c>
      <c r="O92" s="122">
        <v>2.9580898271251002</v>
      </c>
      <c r="P92" s="122">
        <v>2.6559971691390998</v>
      </c>
      <c r="Q92" s="122">
        <v>3.1971463363158001</v>
      </c>
      <c r="R92" s="122">
        <v>2.9209242031478002</v>
      </c>
      <c r="S92" s="122">
        <v>2.2847763252089002</v>
      </c>
      <c r="T92" s="122">
        <v>1.9534342167178</v>
      </c>
      <c r="U92" s="122">
        <v>2.3833058876551001</v>
      </c>
      <c r="V92" s="122">
        <v>2.3258761164377</v>
      </c>
      <c r="W92" s="122">
        <v>2.8035914997922999</v>
      </c>
      <c r="X92" s="122">
        <v>2.8766628200232001</v>
      </c>
      <c r="Y92" s="122">
        <v>3.0060234594020998</v>
      </c>
      <c r="Z92" s="122">
        <v>3.0738327041932001</v>
      </c>
      <c r="AA92" s="122">
        <v>3.4710351634665</v>
      </c>
      <c r="AB92" s="122">
        <v>3.3193838312044002</v>
      </c>
      <c r="AC92" s="122">
        <v>2.559533300684</v>
      </c>
      <c r="AD92" s="122">
        <v>2.4810688961946998</v>
      </c>
      <c r="AE92" s="122">
        <v>2.7771106177485998</v>
      </c>
      <c r="AF92" s="122">
        <v>2.5638887983241001</v>
      </c>
      <c r="AG92" s="122">
        <v>2.7932831317781002</v>
      </c>
      <c r="AH92" s="122">
        <v>3.1587953229038002</v>
      </c>
      <c r="AI92" s="122">
        <v>2.8059195165358002</v>
      </c>
      <c r="AJ92" s="122">
        <v>3.1780663435312002</v>
      </c>
      <c r="AK92" s="122">
        <v>3.3717899837413001</v>
      </c>
      <c r="AL92" s="122">
        <v>0</v>
      </c>
    </row>
    <row r="93" spans="1:38" hidden="1" x14ac:dyDescent="0.25">
      <c r="A93" s="122" t="s">
        <v>1954</v>
      </c>
      <c r="B93" s="122">
        <v>1</v>
      </c>
      <c r="C93" s="122" t="s">
        <v>2127</v>
      </c>
      <c r="D93" s="122" t="s">
        <v>2116</v>
      </c>
      <c r="E93" s="122">
        <v>2</v>
      </c>
      <c r="F93" s="122">
        <v>22.406431386531501</v>
      </c>
      <c r="G93" s="122">
        <v>22.9336593809257</v>
      </c>
      <c r="H93" s="122">
        <v>22.337962917081502</v>
      </c>
      <c r="I93" s="122">
        <v>25.471796021594699</v>
      </c>
      <c r="J93" s="122">
        <v>25.975638176365099</v>
      </c>
      <c r="K93" s="122">
        <v>25.0865322410597</v>
      </c>
      <c r="L93" s="122">
        <v>28.901304855609698</v>
      </c>
      <c r="M93" s="122">
        <v>29.884983011846</v>
      </c>
      <c r="N93" s="122">
        <v>31.606476375787601</v>
      </c>
      <c r="O93" s="122">
        <v>34.201249869349901</v>
      </c>
      <c r="P93" s="122">
        <v>37.197882205594702</v>
      </c>
      <c r="Q93" s="122">
        <v>35.238219400270403</v>
      </c>
      <c r="R93" s="122">
        <v>35.956032470950298</v>
      </c>
      <c r="S93" s="122">
        <v>36.1571830964428</v>
      </c>
      <c r="T93" s="122">
        <v>39.404894975402698</v>
      </c>
      <c r="U93" s="122">
        <v>40.407181315353</v>
      </c>
      <c r="V93" s="122">
        <v>40.393321893397399</v>
      </c>
      <c r="W93" s="122">
        <v>42.1952955624701</v>
      </c>
      <c r="X93" s="122">
        <v>42.3213538669496</v>
      </c>
      <c r="Y93" s="122">
        <v>37.842407932764502</v>
      </c>
      <c r="Z93" s="122">
        <v>41.260199099026302</v>
      </c>
      <c r="AA93" s="122">
        <v>38.296888560416797</v>
      </c>
      <c r="AB93" s="122">
        <v>33.682241666053002</v>
      </c>
      <c r="AC93" s="122">
        <v>28.4519126831051</v>
      </c>
      <c r="AD93" s="122">
        <v>32.7461304367203</v>
      </c>
      <c r="AE93" s="122">
        <v>29.526771151482698</v>
      </c>
      <c r="AF93" s="122">
        <v>27.728239581642701</v>
      </c>
      <c r="AG93" s="122">
        <v>25.240858920577899</v>
      </c>
      <c r="AH93" s="122">
        <v>28.7751161701357</v>
      </c>
      <c r="AI93" s="122">
        <v>24.933845899378401</v>
      </c>
      <c r="AJ93" s="122">
        <v>22.8311623046596</v>
      </c>
      <c r="AK93" s="122">
        <v>25.013310580666399</v>
      </c>
      <c r="AL93" s="122">
        <v>0</v>
      </c>
    </row>
    <row r="94" spans="1:38" hidden="1" x14ac:dyDescent="0.25">
      <c r="A94" s="122" t="s">
        <v>1954</v>
      </c>
      <c r="B94" s="122">
        <v>1</v>
      </c>
      <c r="C94" s="122" t="s">
        <v>2127</v>
      </c>
      <c r="D94" s="122" t="s">
        <v>2117</v>
      </c>
      <c r="E94" s="122">
        <v>2</v>
      </c>
      <c r="F94" s="122">
        <v>2.9720059468523998</v>
      </c>
      <c r="G94" s="122">
        <v>3.2202148218270001</v>
      </c>
      <c r="H94" s="122">
        <v>3.0030235516379</v>
      </c>
      <c r="I94" s="122">
        <v>2.9242726205888001</v>
      </c>
      <c r="J94" s="122">
        <v>3.1869075547887</v>
      </c>
      <c r="K94" s="122">
        <v>2.9711491556049001</v>
      </c>
      <c r="L94" s="122">
        <v>2.5844808358251998</v>
      </c>
      <c r="M94" s="122">
        <v>3.4614039309423998</v>
      </c>
      <c r="N94" s="122">
        <v>3.3345972581193002</v>
      </c>
      <c r="O94" s="122">
        <v>3.7531135262570001</v>
      </c>
      <c r="P94" s="122">
        <v>3.8757945879439002</v>
      </c>
      <c r="Q94" s="122">
        <v>3.8907649672239</v>
      </c>
      <c r="R94" s="122">
        <v>3.3948948243218</v>
      </c>
      <c r="S94" s="122">
        <v>3.6567082213318001</v>
      </c>
      <c r="T94" s="122">
        <v>3.8889525290789</v>
      </c>
      <c r="U94" s="122">
        <v>3.3063045413785002</v>
      </c>
      <c r="V94" s="122">
        <v>3.5254546907675</v>
      </c>
      <c r="W94" s="122">
        <v>3.0220065000792</v>
      </c>
      <c r="X94" s="122">
        <v>3.9465130478931001</v>
      </c>
      <c r="Y94" s="122">
        <v>3.4258532016197001</v>
      </c>
      <c r="Z94" s="122">
        <v>3.5540379943025</v>
      </c>
      <c r="AA94" s="122">
        <v>2.8666864450523999</v>
      </c>
      <c r="AB94" s="122">
        <v>3.2201841690244999</v>
      </c>
      <c r="AC94" s="122">
        <v>3.1800286163355</v>
      </c>
      <c r="AD94" s="122">
        <v>3.0455649115440999</v>
      </c>
      <c r="AE94" s="122">
        <v>1.9170417525864001</v>
      </c>
      <c r="AF94" s="122">
        <v>2.6395124982299998</v>
      </c>
      <c r="AG94" s="122">
        <v>2.4695202957503999</v>
      </c>
      <c r="AH94" s="122">
        <v>2.883428516226</v>
      </c>
      <c r="AI94" s="122">
        <v>3.1935270691348001</v>
      </c>
      <c r="AJ94" s="122">
        <v>2.2819795230290998</v>
      </c>
      <c r="AK94" s="122">
        <v>2.3989331787603998</v>
      </c>
      <c r="AL94" s="122">
        <v>0</v>
      </c>
    </row>
    <row r="95" spans="1:38" hidden="1" x14ac:dyDescent="0.25">
      <c r="A95" s="122" t="s">
        <v>1954</v>
      </c>
      <c r="B95" s="122">
        <v>1</v>
      </c>
      <c r="C95" s="122" t="s">
        <v>2127</v>
      </c>
      <c r="D95" s="122" t="s">
        <v>2118</v>
      </c>
      <c r="E95" s="122">
        <v>2</v>
      </c>
      <c r="F95" s="122">
        <v>47.533849673895297</v>
      </c>
      <c r="G95" s="122">
        <v>44.6547172804638</v>
      </c>
      <c r="H95" s="122">
        <v>47.121759850122999</v>
      </c>
      <c r="I95" s="122">
        <v>55.650822808304</v>
      </c>
      <c r="J95" s="122">
        <v>49.413840138969903</v>
      </c>
      <c r="K95" s="122">
        <v>54.517929203550104</v>
      </c>
      <c r="L95" s="122">
        <v>53.092261938875701</v>
      </c>
      <c r="M95" s="122">
        <v>56.022152445726299</v>
      </c>
      <c r="N95" s="122">
        <v>54.691112525342398</v>
      </c>
      <c r="O95" s="122">
        <v>54.388348826531697</v>
      </c>
      <c r="P95" s="122">
        <v>59.3178140785108</v>
      </c>
      <c r="Q95" s="122">
        <v>56.921667776279001</v>
      </c>
      <c r="R95" s="122">
        <v>54.505278957952498</v>
      </c>
      <c r="S95" s="122">
        <v>51.4399742637423</v>
      </c>
      <c r="T95" s="122">
        <v>54.045718507826599</v>
      </c>
      <c r="U95" s="122">
        <v>55.491142670555398</v>
      </c>
      <c r="V95" s="122">
        <v>57.542516712007398</v>
      </c>
      <c r="W95" s="122">
        <v>57.166528969973001</v>
      </c>
      <c r="X95" s="122">
        <v>54.338257598996599</v>
      </c>
      <c r="Y95" s="122">
        <v>39.436918352451997</v>
      </c>
      <c r="Z95" s="122">
        <v>43.747723560337498</v>
      </c>
      <c r="AA95" s="122">
        <v>40.9487816922557</v>
      </c>
      <c r="AB95" s="122">
        <v>37.658340490545299</v>
      </c>
      <c r="AC95" s="122">
        <v>33.943793784189999</v>
      </c>
      <c r="AD95" s="122">
        <v>37.483455936732803</v>
      </c>
      <c r="AE95" s="122">
        <v>33.891126661902298</v>
      </c>
      <c r="AF95" s="122">
        <v>36.227936850369701</v>
      </c>
      <c r="AG95" s="122">
        <v>32.342626518892203</v>
      </c>
      <c r="AH95" s="122">
        <v>26.1103805197029</v>
      </c>
      <c r="AI95" s="122">
        <v>24.031585981045499</v>
      </c>
      <c r="AJ95" s="122">
        <v>19.7157838318576</v>
      </c>
      <c r="AK95" s="122">
        <v>24.020712154603999</v>
      </c>
      <c r="AL95" s="122">
        <v>0</v>
      </c>
    </row>
    <row r="96" spans="1:38" hidden="1" x14ac:dyDescent="0.25">
      <c r="A96" s="122" t="s">
        <v>1954</v>
      </c>
      <c r="B96" s="122">
        <v>1</v>
      </c>
      <c r="C96" s="122" t="s">
        <v>2127</v>
      </c>
      <c r="D96" s="122" t="s">
        <v>2119</v>
      </c>
      <c r="E96" s="122">
        <v>2</v>
      </c>
      <c r="F96" s="122">
        <v>183.29298466760059</v>
      </c>
      <c r="G96" s="122">
        <v>182.6937386861411</v>
      </c>
      <c r="H96" s="122">
        <v>180.4100782987226</v>
      </c>
      <c r="I96" s="122">
        <v>196.80004030722921</v>
      </c>
      <c r="J96" s="122">
        <v>190.4680561781536</v>
      </c>
      <c r="K96" s="122">
        <v>190.8045902605177</v>
      </c>
      <c r="L96" s="122">
        <v>201.4988261951608</v>
      </c>
      <c r="M96" s="122">
        <v>205.94848243863501</v>
      </c>
      <c r="N96" s="122">
        <v>215.22871732015111</v>
      </c>
      <c r="O96" s="122">
        <v>219.6325544301038</v>
      </c>
      <c r="P96" s="122">
        <v>228.55000479768691</v>
      </c>
      <c r="Q96" s="122">
        <v>219.62212622170989</v>
      </c>
      <c r="R96" s="122">
        <v>226.63079745677061</v>
      </c>
      <c r="S96" s="122">
        <v>226.8239780248839</v>
      </c>
      <c r="T96" s="122">
        <v>225.97381226080179</v>
      </c>
      <c r="U96" s="122">
        <v>230.38299889911909</v>
      </c>
      <c r="V96" s="122">
        <v>228.1852932178206</v>
      </c>
      <c r="W96" s="122">
        <v>230.8622167270689</v>
      </c>
      <c r="X96" s="122">
        <v>228.65703165397869</v>
      </c>
      <c r="Y96" s="122">
        <v>217.84209308156019</v>
      </c>
      <c r="Z96" s="122">
        <v>221.86001166413311</v>
      </c>
      <c r="AA96" s="122">
        <v>239.3854191250617</v>
      </c>
      <c r="AB96" s="122">
        <v>223.56967396120399</v>
      </c>
      <c r="AC96" s="122">
        <v>227.69559596650259</v>
      </c>
      <c r="AD96" s="122">
        <v>226.1425298678968</v>
      </c>
      <c r="AE96" s="122">
        <v>214.7871987629795</v>
      </c>
      <c r="AF96" s="122">
        <v>208.64765791054469</v>
      </c>
      <c r="AG96" s="122">
        <v>212.30112022737359</v>
      </c>
      <c r="AH96" s="122">
        <v>202.0145524847903</v>
      </c>
      <c r="AI96" s="122">
        <v>190.59550306266681</v>
      </c>
      <c r="AJ96" s="122">
        <v>176.74946210307559</v>
      </c>
      <c r="AK96" s="122">
        <v>180.10844355717441</v>
      </c>
      <c r="AL96" s="122">
        <v>0</v>
      </c>
    </row>
    <row r="97" spans="1:38" hidden="1" x14ac:dyDescent="0.25">
      <c r="A97" s="122" t="s">
        <v>1954</v>
      </c>
      <c r="B97" s="122">
        <v>1</v>
      </c>
      <c r="C97" s="122" t="s">
        <v>2127</v>
      </c>
      <c r="D97" s="122" t="s">
        <v>2120</v>
      </c>
      <c r="E97" s="122">
        <v>2</v>
      </c>
      <c r="F97" s="122">
        <v>29.767066268751801</v>
      </c>
      <c r="G97" s="122">
        <v>28.290753675154701</v>
      </c>
      <c r="H97" s="122">
        <v>30.5013203302865</v>
      </c>
      <c r="I97" s="122">
        <v>31.142962435595098</v>
      </c>
      <c r="J97" s="122">
        <v>32.055742969451302</v>
      </c>
      <c r="K97" s="122">
        <v>30.173607073317498</v>
      </c>
      <c r="L97" s="122">
        <v>30.4614204222935</v>
      </c>
      <c r="M97" s="122">
        <v>31.442039414961801</v>
      </c>
      <c r="N97" s="122">
        <v>32.381571515264604</v>
      </c>
      <c r="O97" s="122">
        <v>33.124256402086601</v>
      </c>
      <c r="P97" s="122">
        <v>33.752509875835202</v>
      </c>
      <c r="Q97" s="122">
        <v>33.196220728065001</v>
      </c>
      <c r="R97" s="122">
        <v>34.505018708853797</v>
      </c>
      <c r="S97" s="122">
        <v>35.570223404053898</v>
      </c>
      <c r="T97" s="122">
        <v>35.606004181699902</v>
      </c>
      <c r="U97" s="122">
        <v>36.237082610359401</v>
      </c>
      <c r="V97" s="122">
        <v>36.617248939238401</v>
      </c>
      <c r="W97" s="122">
        <v>38.476768918233503</v>
      </c>
      <c r="X97" s="122">
        <v>39.019559625512102</v>
      </c>
      <c r="Y97" s="122">
        <v>36.088694835263603</v>
      </c>
      <c r="Z97" s="122">
        <v>35.1353600832418</v>
      </c>
      <c r="AA97" s="122">
        <v>33.984899977194701</v>
      </c>
      <c r="AB97" s="122">
        <v>32.098452296743197</v>
      </c>
      <c r="AC97" s="122">
        <v>35.256458208386597</v>
      </c>
      <c r="AD97" s="122">
        <v>34.748021316820498</v>
      </c>
      <c r="AE97" s="122">
        <v>33.215329751966401</v>
      </c>
      <c r="AF97" s="122">
        <v>27.7420022089924</v>
      </c>
      <c r="AG97" s="122">
        <v>27.491547875477099</v>
      </c>
      <c r="AH97" s="122">
        <v>28.665533426961701</v>
      </c>
      <c r="AI97" s="122">
        <v>28.443062009933001</v>
      </c>
      <c r="AJ97" s="122">
        <v>26.445000680577198</v>
      </c>
      <c r="AK97" s="122">
        <v>29.941960620114301</v>
      </c>
      <c r="AL97" s="122">
        <v>0</v>
      </c>
    </row>
    <row r="98" spans="1:38" hidden="1" x14ac:dyDescent="0.25">
      <c r="A98" s="122" t="s">
        <v>1954</v>
      </c>
      <c r="B98" s="122">
        <v>1</v>
      </c>
      <c r="C98" s="122" t="s">
        <v>2127</v>
      </c>
      <c r="D98" s="122" t="s">
        <v>2121</v>
      </c>
      <c r="E98" s="122">
        <v>2</v>
      </c>
      <c r="F98" s="122">
        <v>23.436463188478701</v>
      </c>
      <c r="G98" s="122">
        <v>25.481948366316701</v>
      </c>
      <c r="H98" s="122">
        <v>27.108334451039799</v>
      </c>
      <c r="I98" s="122">
        <v>31.606920595238101</v>
      </c>
      <c r="J98" s="122">
        <v>29.474749377151898</v>
      </c>
      <c r="K98" s="122">
        <v>30.788196488795698</v>
      </c>
      <c r="L98" s="122">
        <v>33.5618355040192</v>
      </c>
      <c r="M98" s="122">
        <v>34.847759404240797</v>
      </c>
      <c r="N98" s="122">
        <v>37.149057524153903</v>
      </c>
      <c r="O98" s="122">
        <v>38.681942533745101</v>
      </c>
      <c r="P98" s="122">
        <v>43.398994650882798</v>
      </c>
      <c r="Q98" s="122">
        <v>42.809128861130397</v>
      </c>
      <c r="R98" s="122">
        <v>41.970326223306301</v>
      </c>
      <c r="S98" s="122">
        <v>41.606920754966197</v>
      </c>
      <c r="T98" s="122">
        <v>41.2889520457015</v>
      </c>
      <c r="U98" s="122">
        <v>42.083396910216301</v>
      </c>
      <c r="V98" s="122">
        <v>37.518097420429001</v>
      </c>
      <c r="W98" s="122">
        <v>42.108478511004101</v>
      </c>
      <c r="X98" s="122">
        <v>36.771591487854998</v>
      </c>
      <c r="Y98" s="122">
        <v>31.573985934267601</v>
      </c>
      <c r="Z98" s="122">
        <v>34.5170352562955</v>
      </c>
      <c r="AA98" s="122">
        <v>28.719258797959402</v>
      </c>
      <c r="AB98" s="122">
        <v>25.304453079397501</v>
      </c>
      <c r="AC98" s="122">
        <v>31.073618472844299</v>
      </c>
      <c r="AD98" s="122">
        <v>30.485002104986801</v>
      </c>
      <c r="AE98" s="122">
        <v>31.9703723667783</v>
      </c>
      <c r="AF98" s="122">
        <v>33.711485690399897</v>
      </c>
      <c r="AG98" s="122">
        <v>28.734556185430801</v>
      </c>
      <c r="AH98" s="122">
        <v>30.552413977176901</v>
      </c>
      <c r="AI98" s="122">
        <v>26.8709041047656</v>
      </c>
      <c r="AJ98" s="122">
        <v>28.770277968830399</v>
      </c>
      <c r="AK98" s="122">
        <v>24.323852445333799</v>
      </c>
      <c r="AL98" s="122">
        <v>0</v>
      </c>
    </row>
    <row r="99" spans="1:38" hidden="1" x14ac:dyDescent="0.25">
      <c r="A99" s="122" t="s">
        <v>1954</v>
      </c>
      <c r="B99" s="122">
        <v>1</v>
      </c>
      <c r="C99" s="122" t="s">
        <v>2127</v>
      </c>
      <c r="D99" s="122" t="s">
        <v>2122</v>
      </c>
      <c r="E99" s="122">
        <v>2</v>
      </c>
      <c r="F99" s="122">
        <v>4.0448003583300002E-2</v>
      </c>
      <c r="G99" s="122">
        <v>6.3421758489999994E-2</v>
      </c>
      <c r="H99" s="122">
        <v>4.5267525560999999E-2</v>
      </c>
      <c r="I99" s="122">
        <v>2.1401082119299999E-2</v>
      </c>
      <c r="J99" s="122">
        <v>1.8676429518600001E-2</v>
      </c>
      <c r="K99" s="122">
        <v>2.38557291085E-2</v>
      </c>
      <c r="L99" s="122">
        <v>8.1994863770999994E-3</v>
      </c>
      <c r="M99" s="122">
        <v>1.5288741971000001E-2</v>
      </c>
      <c r="N99" s="122">
        <v>5.6309421624400002E-2</v>
      </c>
      <c r="O99" s="122">
        <v>4.0976901048099999E-2</v>
      </c>
      <c r="P99" s="122">
        <v>0.1239704679847</v>
      </c>
      <c r="Q99" s="122">
        <v>4.4002509876400003E-2</v>
      </c>
      <c r="R99" s="122">
        <v>1.5538666014699999E-2</v>
      </c>
      <c r="S99" s="122">
        <v>2.6309718246100001E-2</v>
      </c>
      <c r="T99" s="122">
        <v>2.22870026199E-2</v>
      </c>
      <c r="U99" s="122">
        <v>6.7872683361000002E-3</v>
      </c>
      <c r="V99" s="122">
        <v>5.1710539118000002E-3</v>
      </c>
      <c r="W99" s="122">
        <v>5.1967358955999996E-3</v>
      </c>
      <c r="X99" s="122">
        <v>5.2548308635999999E-3</v>
      </c>
      <c r="Y99" s="122">
        <v>5.1518068489999997E-3</v>
      </c>
      <c r="Z99" s="122">
        <v>5.3276837162999999E-3</v>
      </c>
      <c r="AA99" s="122">
        <v>5.8243885049999999E-3</v>
      </c>
      <c r="AB99" s="122">
        <v>3.3363988434999999E-3</v>
      </c>
      <c r="AC99" s="122">
        <v>5.8054761839999997E-3</v>
      </c>
      <c r="AD99" s="122">
        <v>5.3033593130999996E-3</v>
      </c>
      <c r="AE99" s="122">
        <v>3.1191530146999998E-3</v>
      </c>
      <c r="AF99" s="122">
        <v>4.1931078410000003E-3</v>
      </c>
      <c r="AG99" s="122">
        <v>7.2064746630000004E-3</v>
      </c>
      <c r="AH99" s="122">
        <v>3.9070652029000001E-3</v>
      </c>
      <c r="AI99" s="122">
        <v>2.0031373365999999E-3</v>
      </c>
      <c r="AJ99" s="122">
        <v>2.9293635283999999E-3</v>
      </c>
      <c r="AK99" s="122">
        <v>2.9989733987999998E-3</v>
      </c>
      <c r="AL99" s="122">
        <v>0</v>
      </c>
    </row>
    <row r="100" spans="1:38" hidden="1" x14ac:dyDescent="0.25">
      <c r="A100" s="122" t="s">
        <v>1954</v>
      </c>
      <c r="B100" s="122">
        <v>1</v>
      </c>
      <c r="C100" s="122" t="s">
        <v>2127</v>
      </c>
      <c r="D100" s="122" t="s">
        <v>2123</v>
      </c>
      <c r="E100" s="122">
        <v>2</v>
      </c>
      <c r="F100" s="122">
        <v>7.5326127237592999</v>
      </c>
      <c r="G100" s="122">
        <v>7.9749546026878999</v>
      </c>
      <c r="H100" s="122">
        <v>10.2127787473936</v>
      </c>
      <c r="I100" s="122">
        <v>10.252345152345599</v>
      </c>
      <c r="J100" s="122">
        <v>11.9203026468538</v>
      </c>
      <c r="K100" s="122">
        <v>8.3507480488892991</v>
      </c>
      <c r="L100" s="122">
        <v>10.7306906302739</v>
      </c>
      <c r="M100" s="122">
        <v>9.0020415048172993</v>
      </c>
      <c r="N100" s="122">
        <v>11.7914364686506</v>
      </c>
      <c r="O100" s="122">
        <v>10.776317238888801</v>
      </c>
      <c r="P100" s="122">
        <v>14.179213433109</v>
      </c>
      <c r="Q100" s="122">
        <v>14.0489087651898</v>
      </c>
      <c r="R100" s="122">
        <v>11.5225675721216</v>
      </c>
      <c r="S100" s="122">
        <v>14.1847651584215</v>
      </c>
      <c r="T100" s="122">
        <v>14.143694932377301</v>
      </c>
      <c r="U100" s="122">
        <v>14.166778274006299</v>
      </c>
      <c r="V100" s="122">
        <v>9.6176418814339009</v>
      </c>
      <c r="W100" s="122">
        <v>11.9507666255101</v>
      </c>
      <c r="X100" s="122">
        <v>12.8345707820011</v>
      </c>
      <c r="Y100" s="122">
        <v>12.6977115394709</v>
      </c>
      <c r="Z100" s="122">
        <v>13.1610565636401</v>
      </c>
      <c r="AA100" s="122">
        <v>7.4177209389148002</v>
      </c>
      <c r="AB100" s="122">
        <v>6.2320928528481003</v>
      </c>
      <c r="AC100" s="122">
        <v>11.7197933265996</v>
      </c>
      <c r="AD100" s="122">
        <v>11.723911233429</v>
      </c>
      <c r="AE100" s="122">
        <v>10.8664596632855</v>
      </c>
      <c r="AF100" s="122">
        <v>9.5716502045595995</v>
      </c>
      <c r="AG100" s="122">
        <v>10.3825342844167</v>
      </c>
      <c r="AH100" s="122">
        <v>10.131446071005801</v>
      </c>
      <c r="AI100" s="122">
        <v>13.681375126808501</v>
      </c>
      <c r="AJ100" s="122">
        <v>10.9855156123427</v>
      </c>
      <c r="AK100" s="122">
        <v>9.8412672794648994</v>
      </c>
      <c r="AL100" s="122">
        <v>0</v>
      </c>
    </row>
    <row r="101" spans="1:38" hidden="1" x14ac:dyDescent="0.25">
      <c r="A101" s="122" t="s">
        <v>1954</v>
      </c>
      <c r="B101" s="122">
        <v>1</v>
      </c>
      <c r="C101" s="122" t="s">
        <v>2127</v>
      </c>
      <c r="D101" s="122" t="s">
        <v>2124</v>
      </c>
      <c r="E101" s="122">
        <v>2</v>
      </c>
      <c r="F101" s="122">
        <v>33.1997361626849</v>
      </c>
      <c r="G101" s="122">
        <v>34.460906986273301</v>
      </c>
      <c r="H101" s="122">
        <v>33.598593841143803</v>
      </c>
      <c r="I101" s="122">
        <v>34.377341793368998</v>
      </c>
      <c r="J101" s="122">
        <v>36.077939332611599</v>
      </c>
      <c r="K101" s="122">
        <v>37.8804350213844</v>
      </c>
      <c r="L101" s="122">
        <v>39.694125659531203</v>
      </c>
      <c r="M101" s="122">
        <v>42.891724871218202</v>
      </c>
      <c r="N101" s="122">
        <v>42.212799718245698</v>
      </c>
      <c r="O101" s="122">
        <v>42.967169592847704</v>
      </c>
      <c r="P101" s="122">
        <v>44.690849192019101</v>
      </c>
      <c r="Q101" s="122">
        <v>44.337745709448697</v>
      </c>
      <c r="R101" s="122">
        <v>44.099622498359302</v>
      </c>
      <c r="S101" s="122">
        <v>44.028129993297902</v>
      </c>
      <c r="T101" s="122">
        <v>45.225412050483598</v>
      </c>
      <c r="U101" s="122">
        <v>49.214510046088897</v>
      </c>
      <c r="V101" s="122">
        <v>43.488885203259102</v>
      </c>
      <c r="W101" s="122">
        <v>44.277047865450697</v>
      </c>
      <c r="X101" s="122">
        <v>44.8141745563886</v>
      </c>
      <c r="Y101" s="122">
        <v>39.939434676641703</v>
      </c>
      <c r="Z101" s="122">
        <v>43.042299749642098</v>
      </c>
      <c r="AA101" s="122">
        <v>42.242006316365497</v>
      </c>
      <c r="AB101" s="122">
        <v>37.420657189802803</v>
      </c>
      <c r="AC101" s="122">
        <v>43.750041756741503</v>
      </c>
      <c r="AD101" s="122">
        <v>40.114538198523697</v>
      </c>
      <c r="AE101" s="122">
        <v>41.957156457624002</v>
      </c>
      <c r="AF101" s="122">
        <v>38.8887478037459</v>
      </c>
      <c r="AG101" s="122">
        <v>41.195466250040496</v>
      </c>
      <c r="AH101" s="122">
        <v>39.868974161055199</v>
      </c>
      <c r="AI101" s="122">
        <v>33.259809733677898</v>
      </c>
      <c r="AJ101" s="122">
        <v>31.502860470880801</v>
      </c>
      <c r="AK101" s="122">
        <v>34.992847099906001</v>
      </c>
      <c r="AL101" s="122">
        <v>0</v>
      </c>
    </row>
    <row r="102" spans="1:38" hidden="1" x14ac:dyDescent="0.25">
      <c r="A102" s="122" t="s">
        <v>1954</v>
      </c>
      <c r="B102" s="122">
        <v>1</v>
      </c>
      <c r="C102" s="122" t="s">
        <v>2127</v>
      </c>
      <c r="D102" s="122" t="s">
        <v>2125</v>
      </c>
      <c r="E102" s="122">
        <v>2</v>
      </c>
      <c r="F102" s="122">
        <v>71.004564330851196</v>
      </c>
      <c r="G102" s="122">
        <v>66.001765400422002</v>
      </c>
      <c r="H102" s="122">
        <v>67.876950097509294</v>
      </c>
      <c r="I102" s="122">
        <v>67.698369044155001</v>
      </c>
      <c r="J102" s="122">
        <v>73.902068046179394</v>
      </c>
      <c r="K102" s="122">
        <v>73.590321333179006</v>
      </c>
      <c r="L102" s="122">
        <v>78.747059330715899</v>
      </c>
      <c r="M102" s="122">
        <v>82.758602924597099</v>
      </c>
      <c r="N102" s="122">
        <v>83.746642257291896</v>
      </c>
      <c r="O102" s="122">
        <v>86.452731604128999</v>
      </c>
      <c r="P102" s="122">
        <v>85.127566635737793</v>
      </c>
      <c r="Q102" s="122">
        <v>75.547609356475903</v>
      </c>
      <c r="R102" s="122">
        <v>87.726750308070606</v>
      </c>
      <c r="S102" s="122">
        <v>86.946538497440599</v>
      </c>
      <c r="T102" s="122">
        <v>83.013524964018799</v>
      </c>
      <c r="U102" s="122">
        <v>86.148514717468601</v>
      </c>
      <c r="V102" s="122">
        <v>86.422585820436794</v>
      </c>
      <c r="W102" s="122">
        <v>87.781296729074</v>
      </c>
      <c r="X102" s="122">
        <v>85.362570083343201</v>
      </c>
      <c r="Y102" s="122">
        <v>66.605020341967702</v>
      </c>
      <c r="Z102" s="122">
        <v>75.099206908803893</v>
      </c>
      <c r="AA102" s="122">
        <v>72.797599176027703</v>
      </c>
      <c r="AB102" s="122">
        <v>67.692910746307604</v>
      </c>
      <c r="AC102" s="122">
        <v>69.476644368781393</v>
      </c>
      <c r="AD102" s="122">
        <v>74.176317624798003</v>
      </c>
      <c r="AE102" s="122">
        <v>66.795163774929506</v>
      </c>
      <c r="AF102" s="122">
        <v>69.6010187474361</v>
      </c>
      <c r="AG102" s="122">
        <v>66.106912642334095</v>
      </c>
      <c r="AH102" s="122">
        <v>61.319572120487102</v>
      </c>
      <c r="AI102" s="122">
        <v>57.778142912096598</v>
      </c>
      <c r="AJ102" s="122">
        <v>50.422926027392101</v>
      </c>
      <c r="AK102" s="122">
        <v>58.970014287850397</v>
      </c>
      <c r="AL102" s="122">
        <v>0</v>
      </c>
    </row>
    <row r="103" spans="1:38" hidden="1" x14ac:dyDescent="0.25">
      <c r="A103" s="122" t="s">
        <v>1954</v>
      </c>
      <c r="B103" s="122">
        <v>1</v>
      </c>
      <c r="C103" s="122" t="s">
        <v>2127</v>
      </c>
      <c r="D103" s="122" t="s">
        <v>2126</v>
      </c>
      <c r="E103" s="122">
        <v>2</v>
      </c>
      <c r="F103" s="122">
        <v>39.6162867932848</v>
      </c>
      <c r="G103" s="122">
        <v>38.696827216924099</v>
      </c>
      <c r="H103" s="122">
        <v>42.4037211890751</v>
      </c>
      <c r="I103" s="122">
        <v>40.327711230510097</v>
      </c>
      <c r="J103" s="122">
        <v>42.353332103903199</v>
      </c>
      <c r="K103" s="122">
        <v>39.826142851396099</v>
      </c>
      <c r="L103" s="122">
        <v>40.6362404094846</v>
      </c>
      <c r="M103" s="122">
        <v>40.294069023004504</v>
      </c>
      <c r="N103" s="122">
        <v>44.789410622101997</v>
      </c>
      <c r="O103" s="122">
        <v>43.046773933905399</v>
      </c>
      <c r="P103" s="122">
        <v>44.422684385799101</v>
      </c>
      <c r="Q103" s="122">
        <v>44.4060776376094</v>
      </c>
      <c r="R103" s="122">
        <v>42.970221339096398</v>
      </c>
      <c r="S103" s="122">
        <v>44.1522173029865</v>
      </c>
      <c r="T103" s="122">
        <v>44.6706053040783</v>
      </c>
      <c r="U103" s="122">
        <v>43.872995935608003</v>
      </c>
      <c r="V103" s="122">
        <v>43.508131942600997</v>
      </c>
      <c r="W103" s="122">
        <v>44.002024022220702</v>
      </c>
      <c r="X103" s="122">
        <v>44.485963358467501</v>
      </c>
      <c r="Y103" s="122">
        <v>42.389626233635802</v>
      </c>
      <c r="Z103" s="122">
        <v>43.307166392339496</v>
      </c>
      <c r="AA103" s="122">
        <v>41.566061789610004</v>
      </c>
      <c r="AB103" s="122">
        <v>43.879690677353601</v>
      </c>
      <c r="AC103" s="122">
        <v>46.747168136961498</v>
      </c>
      <c r="AD103" s="122">
        <v>43.705672960967298</v>
      </c>
      <c r="AE103" s="122">
        <v>43.846073846919502</v>
      </c>
      <c r="AF103" s="122">
        <v>40.740176598698497</v>
      </c>
      <c r="AG103" s="122">
        <v>40.911654461799401</v>
      </c>
      <c r="AH103" s="122">
        <v>40.710920140897102</v>
      </c>
      <c r="AI103" s="122">
        <v>36.478256782067199</v>
      </c>
      <c r="AJ103" s="122">
        <v>35.241131342504097</v>
      </c>
      <c r="AK103" s="122">
        <v>34.0864527230531</v>
      </c>
      <c r="AL103" s="122">
        <v>0</v>
      </c>
    </row>
    <row r="104" spans="1:38" hidden="1" x14ac:dyDescent="0.25">
      <c r="A104" s="122" t="s">
        <v>1956</v>
      </c>
      <c r="B104" s="122">
        <v>1</v>
      </c>
      <c r="C104" s="122" t="s">
        <v>2128</v>
      </c>
      <c r="D104" s="122" t="s">
        <v>2078</v>
      </c>
      <c r="E104" s="122">
        <v>3</v>
      </c>
      <c r="F104" s="122">
        <v>14.6262532238192</v>
      </c>
      <c r="G104" s="122">
        <v>16.301648599049798</v>
      </c>
      <c r="H104" s="122">
        <v>17.575400238026401</v>
      </c>
      <c r="I104" s="122">
        <v>17.2213057839001</v>
      </c>
      <c r="J104" s="122">
        <v>16.729584512746602</v>
      </c>
      <c r="K104" s="122">
        <v>20.1633835081388</v>
      </c>
      <c r="L104" s="122">
        <v>21.1829571651183</v>
      </c>
      <c r="M104" s="122">
        <v>19.711137734699101</v>
      </c>
      <c r="N104" s="122">
        <v>20.3025311052793</v>
      </c>
      <c r="O104" s="122">
        <v>19.3637374870417</v>
      </c>
      <c r="P104" s="122">
        <v>19.635827963351101</v>
      </c>
      <c r="Q104" s="122">
        <v>20.1178887083997</v>
      </c>
      <c r="R104" s="122">
        <v>20.247127308102801</v>
      </c>
      <c r="S104" s="122">
        <v>20.1750343101967</v>
      </c>
      <c r="T104" s="122">
        <v>19.3112370139267</v>
      </c>
      <c r="U104" s="122">
        <v>20.725810155529501</v>
      </c>
      <c r="V104" s="122">
        <v>18.407660797473302</v>
      </c>
      <c r="W104" s="122">
        <v>18.4501421943617</v>
      </c>
      <c r="X104" s="122">
        <v>16.547125259744401</v>
      </c>
      <c r="Y104" s="122">
        <v>17.019564952430699</v>
      </c>
      <c r="Z104" s="122">
        <v>16.409039738450499</v>
      </c>
      <c r="AA104" s="122">
        <v>16.621581698025601</v>
      </c>
      <c r="AB104" s="122">
        <v>16.939779549133</v>
      </c>
      <c r="AC104" s="122">
        <v>16.956322192422299</v>
      </c>
      <c r="AD104" s="122">
        <v>16.547233440848402</v>
      </c>
      <c r="AE104" s="122">
        <v>16.482482628882199</v>
      </c>
      <c r="AF104" s="122">
        <v>16.3328598471725</v>
      </c>
      <c r="AG104" s="122">
        <v>16.367575448266901</v>
      </c>
      <c r="AH104" s="122">
        <v>16.978368389768299</v>
      </c>
      <c r="AI104" s="122">
        <v>16.737350493104699</v>
      </c>
      <c r="AJ104" s="122">
        <v>18.1554770604791</v>
      </c>
      <c r="AK104" s="122">
        <v>18.762760360068999</v>
      </c>
      <c r="AL104" s="122">
        <v>0</v>
      </c>
    </row>
    <row r="105" spans="1:38" hidden="1" x14ac:dyDescent="0.25">
      <c r="A105" s="122" t="s">
        <v>1956</v>
      </c>
      <c r="B105" s="122">
        <v>1</v>
      </c>
      <c r="C105" s="122" t="s">
        <v>2128</v>
      </c>
      <c r="D105" s="122" t="s">
        <v>2079</v>
      </c>
      <c r="E105" s="122">
        <v>3</v>
      </c>
      <c r="F105" s="122">
        <v>15.7756601502011</v>
      </c>
      <c r="G105" s="122">
        <v>16.253152437937601</v>
      </c>
      <c r="H105" s="122">
        <v>18.736792598146899</v>
      </c>
      <c r="I105" s="122">
        <v>17.6966902752586</v>
      </c>
      <c r="J105" s="122">
        <v>18.4899122369156</v>
      </c>
      <c r="K105" s="122">
        <v>19.141456946321998</v>
      </c>
      <c r="L105" s="122">
        <v>19.819778206963999</v>
      </c>
      <c r="M105" s="122">
        <v>19.5850712567979</v>
      </c>
      <c r="N105" s="122">
        <v>18.805994021050999</v>
      </c>
      <c r="O105" s="122">
        <v>18.590358495064201</v>
      </c>
      <c r="P105" s="122">
        <v>18.381770715418799</v>
      </c>
      <c r="Q105" s="122">
        <v>16.3004020440716</v>
      </c>
      <c r="R105" s="122">
        <v>16.388969313076799</v>
      </c>
      <c r="S105" s="122">
        <v>17.305496929646399</v>
      </c>
      <c r="T105" s="122">
        <v>17.663873369287298</v>
      </c>
      <c r="U105" s="122">
        <v>16.654720653282101</v>
      </c>
      <c r="V105" s="122">
        <v>16.6302326957553</v>
      </c>
      <c r="W105" s="122">
        <v>16.068396044506901</v>
      </c>
      <c r="X105" s="122">
        <v>15.689750393312099</v>
      </c>
      <c r="Y105" s="122">
        <v>13.7824940212687</v>
      </c>
      <c r="Z105" s="122">
        <v>14.2998124931036</v>
      </c>
      <c r="AA105" s="122">
        <v>14.747797274931701</v>
      </c>
      <c r="AB105" s="122">
        <v>15.981323969295801</v>
      </c>
      <c r="AC105" s="122">
        <v>16.526157547291302</v>
      </c>
      <c r="AD105" s="122">
        <v>16.803503103555101</v>
      </c>
      <c r="AE105" s="122">
        <v>16.366531100635299</v>
      </c>
      <c r="AF105" s="122">
        <v>15.9663804114948</v>
      </c>
      <c r="AG105" s="122">
        <v>15.6397372797298</v>
      </c>
      <c r="AH105" s="122">
        <v>16.868575497956101</v>
      </c>
      <c r="AI105" s="122">
        <v>16.250266928951699</v>
      </c>
      <c r="AJ105" s="122">
        <v>15.308753913701199</v>
      </c>
      <c r="AK105" s="122">
        <v>16.671047395815801</v>
      </c>
      <c r="AL105" s="122">
        <v>0</v>
      </c>
    </row>
    <row r="106" spans="1:38" hidden="1" x14ac:dyDescent="0.25">
      <c r="A106" s="122" t="s">
        <v>1956</v>
      </c>
      <c r="B106" s="122">
        <v>1</v>
      </c>
      <c r="C106" s="122" t="s">
        <v>2128</v>
      </c>
      <c r="D106" s="122" t="s">
        <v>2080</v>
      </c>
      <c r="E106" s="122">
        <v>3</v>
      </c>
      <c r="F106" s="122">
        <v>8.1334814683253001</v>
      </c>
      <c r="G106" s="122">
        <v>7.0829382594031003</v>
      </c>
      <c r="H106" s="122">
        <v>8.4280259741159007</v>
      </c>
      <c r="I106" s="122">
        <v>8.6267774401514998</v>
      </c>
      <c r="J106" s="122">
        <v>9.3881251344496004</v>
      </c>
      <c r="K106" s="122">
        <v>10.3715720266843</v>
      </c>
      <c r="L106" s="122">
        <v>10.0010049394064</v>
      </c>
      <c r="M106" s="122">
        <v>10.3185315410134</v>
      </c>
      <c r="N106" s="122">
        <v>10.2455312570477</v>
      </c>
      <c r="O106" s="122">
        <v>9.4390664827758997</v>
      </c>
      <c r="P106" s="122">
        <v>9.7227847822134006</v>
      </c>
      <c r="Q106" s="122">
        <v>9.9909011999603994</v>
      </c>
      <c r="R106" s="122">
        <v>9.6543804235443993</v>
      </c>
      <c r="S106" s="122">
        <v>9.854556254337</v>
      </c>
      <c r="T106" s="122">
        <v>9.5855926006507008</v>
      </c>
      <c r="U106" s="122">
        <v>9.6613510719126001</v>
      </c>
      <c r="V106" s="122">
        <v>10.2150658829955</v>
      </c>
      <c r="W106" s="122">
        <v>9.8119314509161004</v>
      </c>
      <c r="X106" s="122">
        <v>9.8513767663365002</v>
      </c>
      <c r="Y106" s="122">
        <v>7.9463660592655003</v>
      </c>
      <c r="Z106" s="122">
        <v>8.9664732851682007</v>
      </c>
      <c r="AA106" s="122">
        <v>8.8522953989245003</v>
      </c>
      <c r="AB106" s="122">
        <v>8.2042781718929003</v>
      </c>
      <c r="AC106" s="122">
        <v>9.0285086460276993</v>
      </c>
      <c r="AD106" s="122">
        <v>8.5414925601576996</v>
      </c>
      <c r="AE106" s="122">
        <v>7.7384876894000003</v>
      </c>
      <c r="AF106" s="122">
        <v>7.4103789960682001</v>
      </c>
      <c r="AG106" s="122">
        <v>7.4586698789429997</v>
      </c>
      <c r="AH106" s="122">
        <v>7.9108376046671003</v>
      </c>
      <c r="AI106" s="122">
        <v>7.8863590802400996</v>
      </c>
      <c r="AJ106" s="122">
        <v>7.6448747424052996</v>
      </c>
      <c r="AK106" s="122">
        <v>7.3661785999017999</v>
      </c>
      <c r="AL106" s="122">
        <v>0</v>
      </c>
    </row>
    <row r="107" spans="1:38" hidden="1" x14ac:dyDescent="0.25">
      <c r="A107" s="122" t="s">
        <v>1956</v>
      </c>
      <c r="B107" s="122">
        <v>1</v>
      </c>
      <c r="C107" s="122" t="s">
        <v>2128</v>
      </c>
      <c r="D107" s="122" t="s">
        <v>2081</v>
      </c>
      <c r="E107" s="122">
        <v>3</v>
      </c>
      <c r="F107" s="122">
        <v>3.7394022539831999</v>
      </c>
      <c r="G107" s="122">
        <v>3.8424652497391998</v>
      </c>
      <c r="H107" s="122">
        <v>3.6689205803400999</v>
      </c>
      <c r="I107" s="122">
        <v>3.6584992275656001</v>
      </c>
      <c r="J107" s="122">
        <v>4.0378280153687003</v>
      </c>
      <c r="K107" s="122">
        <v>4.3888353076889999</v>
      </c>
      <c r="L107" s="122">
        <v>4.5316776104218004</v>
      </c>
      <c r="M107" s="122">
        <v>4.6103644292338002</v>
      </c>
      <c r="N107" s="122">
        <v>4.4337728046992</v>
      </c>
      <c r="O107" s="122">
        <v>4.3403695170203003</v>
      </c>
      <c r="P107" s="122">
        <v>4.3938374520862</v>
      </c>
      <c r="Q107" s="122">
        <v>4.6842735770340003</v>
      </c>
      <c r="R107" s="122">
        <v>4.1603892867171997</v>
      </c>
      <c r="S107" s="122">
        <v>3.9705721662507001</v>
      </c>
      <c r="T107" s="122">
        <v>4.6181294799568002</v>
      </c>
      <c r="U107" s="122">
        <v>5.0682269074836999</v>
      </c>
      <c r="V107" s="122">
        <v>5.5058569422175001</v>
      </c>
      <c r="W107" s="122">
        <v>5.3247065382962004</v>
      </c>
      <c r="X107" s="122">
        <v>5.5653196161349001</v>
      </c>
      <c r="Y107" s="122">
        <v>4.6078540532731003</v>
      </c>
      <c r="Z107" s="122">
        <v>4.8183170311295997</v>
      </c>
      <c r="AA107" s="122">
        <v>5.1252176251770996</v>
      </c>
      <c r="AB107" s="122">
        <v>4.7853896597523997</v>
      </c>
      <c r="AC107" s="122">
        <v>4.6453217982214996</v>
      </c>
      <c r="AD107" s="122">
        <v>4.1374650010759</v>
      </c>
      <c r="AE107" s="122">
        <v>4.0578769767739002</v>
      </c>
      <c r="AF107" s="122">
        <v>4.0067085434227003</v>
      </c>
      <c r="AG107" s="122">
        <v>4.1189209302738998</v>
      </c>
      <c r="AH107" s="122">
        <v>3.9035552216944001</v>
      </c>
      <c r="AI107" s="122">
        <v>4.0975545717145003</v>
      </c>
      <c r="AJ107" s="122">
        <v>4.0813147958713003</v>
      </c>
      <c r="AK107" s="122">
        <v>3.6825008157027002</v>
      </c>
      <c r="AL107" s="122">
        <v>0</v>
      </c>
    </row>
    <row r="108" spans="1:38" x14ac:dyDescent="0.25">
      <c r="A108" s="122" t="s">
        <v>1956</v>
      </c>
      <c r="B108" s="122">
        <v>1</v>
      </c>
      <c r="C108" s="122" t="s">
        <v>2128</v>
      </c>
      <c r="D108" s="122" t="s">
        <v>2082</v>
      </c>
      <c r="E108" s="122">
        <v>3</v>
      </c>
      <c r="F108" s="122">
        <v>67.425614409325107</v>
      </c>
      <c r="G108" s="122">
        <v>70.294086105822998</v>
      </c>
      <c r="H108" s="122">
        <v>68.6508291155682</v>
      </c>
      <c r="I108" s="122">
        <v>66.544242986526996</v>
      </c>
      <c r="J108" s="122">
        <v>66.441099801397201</v>
      </c>
      <c r="K108" s="122">
        <v>66.211887193593199</v>
      </c>
      <c r="L108" s="122">
        <v>69.606686805917704</v>
      </c>
      <c r="M108" s="122">
        <v>74.208413333880799</v>
      </c>
      <c r="N108" s="122">
        <v>72.266839924211595</v>
      </c>
      <c r="O108" s="122">
        <v>68.730345869490606</v>
      </c>
      <c r="P108" s="122">
        <v>69.692151880748</v>
      </c>
      <c r="Q108" s="122">
        <v>71.473411300202599</v>
      </c>
      <c r="R108" s="122">
        <v>72.950583722120399</v>
      </c>
      <c r="S108" s="122">
        <v>73.713311129943406</v>
      </c>
      <c r="T108" s="122">
        <v>78.3283055544739</v>
      </c>
      <c r="U108" s="122">
        <v>76.435134371036099</v>
      </c>
      <c r="V108" s="122">
        <v>76.795796076175293</v>
      </c>
      <c r="W108" s="122">
        <v>75.128041024368699</v>
      </c>
      <c r="X108" s="122">
        <v>70.909568399848993</v>
      </c>
      <c r="Y108" s="122">
        <v>66.618292866315301</v>
      </c>
      <c r="Z108" s="122">
        <v>69.578522195416696</v>
      </c>
      <c r="AA108" s="122">
        <v>69.268964882098103</v>
      </c>
      <c r="AB108" s="122">
        <v>69.515596050627906</v>
      </c>
      <c r="AC108" s="122">
        <v>74.215661894525695</v>
      </c>
      <c r="AD108" s="122">
        <v>70.695453075572303</v>
      </c>
      <c r="AE108" s="122">
        <v>70.191555749269298</v>
      </c>
      <c r="AF108" s="122">
        <v>70.760350738851699</v>
      </c>
      <c r="AG108" s="122">
        <v>70.262187477348405</v>
      </c>
      <c r="AH108" s="122">
        <v>70.023384844067294</v>
      </c>
      <c r="AI108" s="122">
        <v>69.7420965392879</v>
      </c>
      <c r="AJ108" s="122">
        <v>63.231349414542102</v>
      </c>
      <c r="AK108" s="122">
        <v>61.543583150211603</v>
      </c>
      <c r="AL108" s="122">
        <v>0</v>
      </c>
    </row>
    <row r="109" spans="1:38" hidden="1" x14ac:dyDescent="0.25">
      <c r="A109" s="122" t="s">
        <v>1956</v>
      </c>
      <c r="B109" s="122">
        <v>1</v>
      </c>
      <c r="C109" s="122" t="s">
        <v>2128</v>
      </c>
      <c r="D109" s="122" t="s">
        <v>474</v>
      </c>
      <c r="E109" s="122">
        <v>3</v>
      </c>
      <c r="F109" s="122">
        <v>6.6875360546672002</v>
      </c>
      <c r="G109" s="122">
        <v>7.8237257271388003</v>
      </c>
      <c r="H109" s="122">
        <v>7.8427519803330998</v>
      </c>
      <c r="I109" s="122">
        <v>8.4492904009418996</v>
      </c>
      <c r="J109" s="122">
        <v>7.9518208160931003</v>
      </c>
      <c r="K109" s="122">
        <v>7.9072678217948997</v>
      </c>
      <c r="L109" s="122">
        <v>8.1232504597608006</v>
      </c>
      <c r="M109" s="122">
        <v>8.3460184451791992</v>
      </c>
      <c r="N109" s="122">
        <v>8.9437567366246</v>
      </c>
      <c r="O109" s="122">
        <v>8.6900842702488994</v>
      </c>
      <c r="P109" s="122">
        <v>9.2329415389069993</v>
      </c>
      <c r="Q109" s="122">
        <v>12.780728079048901</v>
      </c>
      <c r="R109" s="122">
        <v>12.279814487629601</v>
      </c>
      <c r="S109" s="122">
        <v>11.776483955856801</v>
      </c>
      <c r="T109" s="122">
        <v>12.162361806621</v>
      </c>
      <c r="U109" s="122">
        <v>13.4710058381522</v>
      </c>
      <c r="V109" s="122">
        <v>13.5577035258555</v>
      </c>
      <c r="W109" s="122">
        <v>13.4678959048395</v>
      </c>
      <c r="X109" s="122">
        <v>13.810202203366901</v>
      </c>
      <c r="Y109" s="122">
        <v>13.772026193638199</v>
      </c>
      <c r="Z109" s="122">
        <v>14.827499324164901</v>
      </c>
      <c r="AA109" s="122">
        <v>13.3463010066795</v>
      </c>
      <c r="AB109" s="122">
        <v>13.3253379045687</v>
      </c>
      <c r="AC109" s="122">
        <v>13.5079877691963</v>
      </c>
      <c r="AD109" s="122">
        <v>13.898886517748799</v>
      </c>
      <c r="AE109" s="122">
        <v>14.1992869364569</v>
      </c>
      <c r="AF109" s="122">
        <v>12.056004653934499</v>
      </c>
      <c r="AG109" s="122">
        <v>12.4238591168903</v>
      </c>
      <c r="AH109" s="122">
        <v>12.8678930049199</v>
      </c>
      <c r="AI109" s="122">
        <v>13.093134643510201</v>
      </c>
      <c r="AJ109" s="122">
        <v>12.7362881072935</v>
      </c>
      <c r="AK109" s="122">
        <v>12.683935570664501</v>
      </c>
      <c r="AL109" s="122">
        <v>0</v>
      </c>
    </row>
    <row r="110" spans="1:38" hidden="1" x14ac:dyDescent="0.25">
      <c r="A110" s="122" t="s">
        <v>1956</v>
      </c>
      <c r="B110" s="122">
        <v>1</v>
      </c>
      <c r="C110" s="122" t="s">
        <v>2128</v>
      </c>
      <c r="D110" s="122" t="s">
        <v>2083</v>
      </c>
      <c r="E110" s="122">
        <v>3</v>
      </c>
      <c r="F110" s="122">
        <v>2.6387370270492001</v>
      </c>
      <c r="G110" s="122">
        <v>2.8412608733606</v>
      </c>
      <c r="H110" s="122">
        <v>2.9794217880717002</v>
      </c>
      <c r="I110" s="122">
        <v>3.0418571851057998</v>
      </c>
      <c r="J110" s="122">
        <v>2.6478714297576</v>
      </c>
      <c r="K110" s="122">
        <v>2.4734814388186002</v>
      </c>
      <c r="L110" s="122">
        <v>2.5396203803551001</v>
      </c>
      <c r="M110" s="122">
        <v>2.3875929338124</v>
      </c>
      <c r="N110" s="122">
        <v>2.1701935060809001</v>
      </c>
      <c r="O110" s="122">
        <v>2.1837456815334</v>
      </c>
      <c r="P110" s="122">
        <v>2.3857995610943998</v>
      </c>
      <c r="Q110" s="122">
        <v>2.2850418700589001</v>
      </c>
      <c r="R110" s="122">
        <v>2.2622515111025998</v>
      </c>
      <c r="S110" s="122">
        <v>2.6740873003949002</v>
      </c>
      <c r="T110" s="122">
        <v>2.4336132900784002</v>
      </c>
      <c r="U110" s="122">
        <v>2.4968582970814999</v>
      </c>
      <c r="V110" s="122">
        <v>2.5216848198220001</v>
      </c>
      <c r="W110" s="122">
        <v>2.2440554343378998</v>
      </c>
      <c r="X110" s="122">
        <v>1.9343475930502001</v>
      </c>
      <c r="Y110" s="122">
        <v>2.0809459653554998</v>
      </c>
      <c r="Z110" s="122">
        <v>2.0303110374580999</v>
      </c>
      <c r="AA110" s="122">
        <v>2.0835835938035001</v>
      </c>
      <c r="AB110" s="122">
        <v>1.9744351593167999</v>
      </c>
      <c r="AC110" s="122">
        <v>2.2835305527660998</v>
      </c>
      <c r="AD110" s="122">
        <v>1.9292854606348999</v>
      </c>
      <c r="AE110" s="122">
        <v>1.7651991682948001</v>
      </c>
      <c r="AF110" s="122">
        <v>1.6660374581823001</v>
      </c>
      <c r="AG110" s="122">
        <v>1.6808890910733001</v>
      </c>
      <c r="AH110" s="122">
        <v>1.6677429855664001</v>
      </c>
      <c r="AI110" s="122">
        <v>1.6651265126099</v>
      </c>
      <c r="AJ110" s="122">
        <v>1.6098904645976</v>
      </c>
      <c r="AK110" s="122">
        <v>1.5151504330673</v>
      </c>
      <c r="AL110" s="122">
        <v>0</v>
      </c>
    </row>
    <row r="111" spans="1:38" hidden="1" x14ac:dyDescent="0.25">
      <c r="A111" s="122" t="s">
        <v>1956</v>
      </c>
      <c r="B111" s="122">
        <v>1</v>
      </c>
      <c r="C111" s="122" t="s">
        <v>2128</v>
      </c>
      <c r="D111" s="122" t="s">
        <v>2084</v>
      </c>
      <c r="E111" s="122">
        <v>3</v>
      </c>
      <c r="F111" s="122">
        <v>4.7593464644000001E-2</v>
      </c>
      <c r="G111" s="122">
        <v>4.3009874905099998E-2</v>
      </c>
      <c r="H111" s="122">
        <v>3.5049081497500002E-2</v>
      </c>
      <c r="I111" s="122">
        <v>2.5305241067200002E-2</v>
      </c>
      <c r="J111" s="122">
        <v>3.8866055577900002E-2</v>
      </c>
      <c r="K111" s="122">
        <v>3.6547847872699997E-2</v>
      </c>
      <c r="L111" s="122">
        <v>3.0063893762499998E-2</v>
      </c>
      <c r="M111" s="122">
        <v>3.6305601909100003E-2</v>
      </c>
      <c r="N111" s="122">
        <v>2.1749339742499998E-2</v>
      </c>
      <c r="O111" s="122">
        <v>5.71788759259E-2</v>
      </c>
      <c r="P111" s="122">
        <v>2.7139605927200001E-2</v>
      </c>
      <c r="Q111" s="122">
        <v>7.44813815125E-2</v>
      </c>
      <c r="R111" s="122">
        <v>7.8860337254099994E-2</v>
      </c>
      <c r="S111" s="122">
        <v>0.1244134404708</v>
      </c>
      <c r="T111" s="122">
        <v>9.5596089321699995E-2</v>
      </c>
      <c r="U111" s="122">
        <v>9.6057678301600002E-2</v>
      </c>
      <c r="V111" s="122">
        <v>0.1181965577287</v>
      </c>
      <c r="W111" s="122">
        <v>7.6172250962199997E-2</v>
      </c>
      <c r="X111" s="122">
        <v>8.3244182149000007E-2</v>
      </c>
      <c r="Y111" s="122">
        <v>7.2028867099200006E-2</v>
      </c>
      <c r="Z111" s="122">
        <v>2.8552085427099999E-2</v>
      </c>
      <c r="AA111" s="122">
        <v>3.2004168205899998E-2</v>
      </c>
      <c r="AB111" s="122">
        <v>2.9730324327499998E-2</v>
      </c>
      <c r="AC111" s="122">
        <v>3.5003188896699997E-2</v>
      </c>
      <c r="AD111" s="122">
        <v>2.32590912253E-2</v>
      </c>
      <c r="AE111" s="122">
        <v>2.30426771792E-2</v>
      </c>
      <c r="AF111" s="122">
        <v>2.80136228496E-2</v>
      </c>
      <c r="AG111" s="122">
        <v>1.8431385268099999E-2</v>
      </c>
      <c r="AH111" s="122">
        <v>1.6249365231300002E-2</v>
      </c>
      <c r="AI111" s="122">
        <v>1.8668984892200001E-2</v>
      </c>
      <c r="AJ111" s="122">
        <v>1.9910542293800002E-2</v>
      </c>
      <c r="AK111" s="122">
        <v>1.71687533261E-2</v>
      </c>
      <c r="AL111" s="122">
        <v>0</v>
      </c>
    </row>
    <row r="112" spans="1:38" hidden="1" x14ac:dyDescent="0.25">
      <c r="A112" s="122" t="s">
        <v>1956</v>
      </c>
      <c r="B112" s="122">
        <v>1</v>
      </c>
      <c r="C112" s="122" t="s">
        <v>2128</v>
      </c>
      <c r="D112" s="122" t="s">
        <v>2085</v>
      </c>
      <c r="E112" s="122">
        <v>3</v>
      </c>
      <c r="F112" s="122">
        <v>3.9062539305719</v>
      </c>
      <c r="G112" s="122">
        <v>3.0244891180148001</v>
      </c>
      <c r="H112" s="122">
        <v>3.9711524948774</v>
      </c>
      <c r="I112" s="122">
        <v>4.2502765455437999</v>
      </c>
      <c r="J112" s="122">
        <v>4.3190491624772003</v>
      </c>
      <c r="K112" s="122">
        <v>4.2812250705652</v>
      </c>
      <c r="L112" s="122">
        <v>4.2146912335311004</v>
      </c>
      <c r="M112" s="122">
        <v>4.2905614292456002</v>
      </c>
      <c r="N112" s="122">
        <v>3.8538331414894</v>
      </c>
      <c r="O112" s="122">
        <v>4.0487617824784001</v>
      </c>
      <c r="P112" s="122">
        <v>4.0507080865009</v>
      </c>
      <c r="Q112" s="122">
        <v>3.8949408339431999</v>
      </c>
      <c r="R112" s="122">
        <v>3.5290057328608002</v>
      </c>
      <c r="S112" s="122">
        <v>3.4269475715772999</v>
      </c>
      <c r="T112" s="122">
        <v>3.3862265588588998</v>
      </c>
      <c r="U112" s="122">
        <v>3.6596620327427001</v>
      </c>
      <c r="V112" s="122">
        <v>3.4603154387471999</v>
      </c>
      <c r="W112" s="122">
        <v>3.4095502921723999</v>
      </c>
      <c r="X112" s="122">
        <v>3.1852604232349999</v>
      </c>
      <c r="Y112" s="122">
        <v>1.4165983138560001</v>
      </c>
      <c r="Z112" s="122">
        <v>1.4004479922696</v>
      </c>
      <c r="AA112" s="122">
        <v>3.3315861186369999</v>
      </c>
      <c r="AB112" s="122">
        <v>3.5589916350709001</v>
      </c>
      <c r="AC112" s="122">
        <v>3.7076750345775999</v>
      </c>
      <c r="AD112" s="122">
        <v>3.5651036168197998</v>
      </c>
      <c r="AE112" s="122">
        <v>3.7346235727154999</v>
      </c>
      <c r="AF112" s="122">
        <v>3.9121231702533001</v>
      </c>
      <c r="AG112" s="122">
        <v>3.6083135508644002</v>
      </c>
      <c r="AH112" s="122">
        <v>3.5664152003165999</v>
      </c>
      <c r="AI112" s="122">
        <v>3.8123669103440001</v>
      </c>
      <c r="AJ112" s="122">
        <v>3.7834702800578999</v>
      </c>
      <c r="AK112" s="122">
        <v>3.6809246804143001</v>
      </c>
      <c r="AL112" s="122">
        <v>0</v>
      </c>
    </row>
    <row r="113" spans="1:38" hidden="1" x14ac:dyDescent="0.25">
      <c r="A113" s="122" t="s">
        <v>1956</v>
      </c>
      <c r="B113" s="122">
        <v>1</v>
      </c>
      <c r="C113" s="122" t="s">
        <v>2128</v>
      </c>
      <c r="D113" s="122" t="s">
        <v>2086</v>
      </c>
      <c r="E113" s="122">
        <v>3</v>
      </c>
      <c r="F113" s="122">
        <v>11.426537264490101</v>
      </c>
      <c r="G113" s="122">
        <v>10.9124786375165</v>
      </c>
      <c r="H113" s="122">
        <v>12.1557154293504</v>
      </c>
      <c r="I113" s="122">
        <v>13.385103429065101</v>
      </c>
      <c r="J113" s="122">
        <v>14.288353979157201</v>
      </c>
      <c r="K113" s="122">
        <v>15.4354873660845</v>
      </c>
      <c r="L113" s="122">
        <v>15.258675075345799</v>
      </c>
      <c r="M113" s="122">
        <v>14.3205510899879</v>
      </c>
      <c r="N113" s="122">
        <v>14.6327853561142</v>
      </c>
      <c r="O113" s="122">
        <v>14.1888455200388</v>
      </c>
      <c r="P113" s="122">
        <v>13.619087713708501</v>
      </c>
      <c r="Q113" s="122">
        <v>13.2043643633848</v>
      </c>
      <c r="R113" s="122">
        <v>11.990546142240399</v>
      </c>
      <c r="S113" s="122">
        <v>12.941789994915</v>
      </c>
      <c r="T113" s="122">
        <v>12.263130269347601</v>
      </c>
      <c r="U113" s="122">
        <v>12.8657692371645</v>
      </c>
      <c r="V113" s="122">
        <v>13.745548271442701</v>
      </c>
      <c r="W113" s="122">
        <v>13.250671112388201</v>
      </c>
      <c r="X113" s="122">
        <v>12.9530489460253</v>
      </c>
      <c r="Y113" s="122">
        <v>11.603015739926899</v>
      </c>
      <c r="Z113" s="122">
        <v>11.9513594119044</v>
      </c>
      <c r="AA113" s="122">
        <v>10.3586176443394</v>
      </c>
      <c r="AB113" s="122">
        <v>10.3815066783297</v>
      </c>
      <c r="AC113" s="122">
        <v>11.2698098392246</v>
      </c>
      <c r="AD113" s="122">
        <v>10.103758649035701</v>
      </c>
      <c r="AE113" s="122">
        <v>11.150618494297801</v>
      </c>
      <c r="AF113" s="122">
        <v>10.972117620925101</v>
      </c>
      <c r="AG113" s="122">
        <v>11.1393567009221</v>
      </c>
      <c r="AH113" s="122">
        <v>10.7913965685104</v>
      </c>
      <c r="AI113" s="122">
        <v>11.1933851653134</v>
      </c>
      <c r="AJ113" s="122">
        <v>10.507053548960901</v>
      </c>
      <c r="AK113" s="122">
        <v>11.060164776949</v>
      </c>
      <c r="AL113" s="122">
        <v>0</v>
      </c>
    </row>
    <row r="114" spans="1:38" hidden="1" x14ac:dyDescent="0.25">
      <c r="A114" s="122" t="s">
        <v>1956</v>
      </c>
      <c r="B114" s="122">
        <v>1</v>
      </c>
      <c r="C114" s="122" t="s">
        <v>2128</v>
      </c>
      <c r="D114" s="122" t="s">
        <v>2087</v>
      </c>
      <c r="E114" s="122">
        <v>3</v>
      </c>
      <c r="F114" s="122">
        <v>17.186075789510699</v>
      </c>
      <c r="G114" s="122">
        <v>16.924859100401701</v>
      </c>
      <c r="H114" s="122">
        <v>16.707906877946002</v>
      </c>
      <c r="I114" s="122">
        <v>16.2820531243507</v>
      </c>
      <c r="J114" s="122">
        <v>16.964174049393101</v>
      </c>
      <c r="K114" s="122">
        <v>17.979745716917499</v>
      </c>
      <c r="L114" s="122">
        <v>18.498362257322398</v>
      </c>
      <c r="M114" s="122">
        <v>17.805744233805601</v>
      </c>
      <c r="N114" s="122">
        <v>16.6809431917351</v>
      </c>
      <c r="O114" s="122">
        <v>16.048376993579101</v>
      </c>
      <c r="P114" s="122">
        <v>17.3148528118511</v>
      </c>
      <c r="Q114" s="122">
        <v>17.003858720209902</v>
      </c>
      <c r="R114" s="122">
        <v>16.679087503402702</v>
      </c>
      <c r="S114" s="122">
        <v>17.927666001643001</v>
      </c>
      <c r="T114" s="122">
        <v>18.2070760308901</v>
      </c>
      <c r="U114" s="122">
        <v>18.593411539013498</v>
      </c>
      <c r="V114" s="122">
        <v>18.338768701662801</v>
      </c>
      <c r="W114" s="122">
        <v>16.4419041377</v>
      </c>
      <c r="X114" s="122">
        <v>15.0526526745964</v>
      </c>
      <c r="Y114" s="122">
        <v>13.4790381316605</v>
      </c>
      <c r="Z114" s="122">
        <v>14.0737509929416</v>
      </c>
      <c r="AA114" s="122">
        <v>13.3713811751623</v>
      </c>
      <c r="AB114" s="122">
        <v>12.4573814610102</v>
      </c>
      <c r="AC114" s="122">
        <v>12.9397427758904</v>
      </c>
      <c r="AD114" s="122">
        <v>12.5996615545506</v>
      </c>
      <c r="AE114" s="122">
        <v>11.451257372136601</v>
      </c>
      <c r="AF114" s="122">
        <v>11.2135885901448</v>
      </c>
      <c r="AG114" s="122">
        <v>10.8356071324929</v>
      </c>
      <c r="AH114" s="122">
        <v>11.1676494260107</v>
      </c>
      <c r="AI114" s="122">
        <v>10.742891252636801</v>
      </c>
      <c r="AJ114" s="122">
        <v>10.2260402041851</v>
      </c>
      <c r="AK114" s="122">
        <v>10.7536941134797</v>
      </c>
      <c r="AL114" s="122">
        <v>0</v>
      </c>
    </row>
    <row r="115" spans="1:38" hidden="1" x14ac:dyDescent="0.25">
      <c r="A115" s="122" t="s">
        <v>1956</v>
      </c>
      <c r="B115" s="122">
        <v>1</v>
      </c>
      <c r="C115" s="122" t="s">
        <v>2128</v>
      </c>
      <c r="D115" s="122" t="s">
        <v>2088</v>
      </c>
      <c r="E115" s="122">
        <v>3</v>
      </c>
      <c r="F115" s="122">
        <v>2.0958749704598998</v>
      </c>
      <c r="G115" s="122">
        <v>1.9941932447627</v>
      </c>
      <c r="H115" s="122">
        <v>1.9514750080723</v>
      </c>
      <c r="I115" s="122">
        <v>1.8551177919463</v>
      </c>
      <c r="J115" s="122">
        <v>1.9627858600557999</v>
      </c>
      <c r="K115" s="122">
        <v>2.0943837031524999</v>
      </c>
      <c r="L115" s="122">
        <v>2.1900739140496999</v>
      </c>
      <c r="M115" s="122">
        <v>2.1204711512993999</v>
      </c>
      <c r="N115" s="122">
        <v>1.6713186628922001</v>
      </c>
      <c r="O115" s="122">
        <v>1.4309996830086</v>
      </c>
      <c r="P115" s="122">
        <v>1.4502687109656001</v>
      </c>
      <c r="Q115" s="122">
        <v>1.4404403960058001</v>
      </c>
      <c r="R115" s="122">
        <v>1.4463014578904001</v>
      </c>
      <c r="S115" s="122">
        <v>1.5756252358505001</v>
      </c>
      <c r="T115" s="122">
        <v>1.5548231176030001</v>
      </c>
      <c r="U115" s="122">
        <v>1.8373766247904999</v>
      </c>
      <c r="V115" s="122">
        <v>1.9256409264542</v>
      </c>
      <c r="W115" s="122">
        <v>1.8346127361808999</v>
      </c>
      <c r="X115" s="122">
        <v>1.6922455633229001</v>
      </c>
      <c r="Y115" s="122">
        <v>1.5534432592403999</v>
      </c>
      <c r="Z115" s="122">
        <v>1.4048299079982001</v>
      </c>
      <c r="AA115" s="122">
        <v>1.4967293610134</v>
      </c>
      <c r="AB115" s="122">
        <v>1.3367058830642</v>
      </c>
      <c r="AC115" s="122">
        <v>1.3413457210388999</v>
      </c>
      <c r="AD115" s="122">
        <v>1.2382897195681</v>
      </c>
      <c r="AE115" s="122">
        <v>1.2664260314668001</v>
      </c>
      <c r="AF115" s="122">
        <v>1.1797106247138001</v>
      </c>
      <c r="AG115" s="122">
        <v>1.2411322640863001</v>
      </c>
      <c r="AH115" s="122">
        <v>0.95366569199420004</v>
      </c>
      <c r="AI115" s="122">
        <v>1.0339276125868999</v>
      </c>
      <c r="AJ115" s="122">
        <v>0.79844710712559996</v>
      </c>
      <c r="AK115" s="122">
        <v>0.72385462441290005</v>
      </c>
      <c r="AL115" s="122">
        <v>0</v>
      </c>
    </row>
    <row r="116" spans="1:38" hidden="1" x14ac:dyDescent="0.25">
      <c r="A116" s="122" t="s">
        <v>1956</v>
      </c>
      <c r="B116" s="122">
        <v>1</v>
      </c>
      <c r="C116" s="122" t="s">
        <v>2128</v>
      </c>
      <c r="D116" s="122" t="s">
        <v>2089</v>
      </c>
      <c r="E116" s="122">
        <v>3</v>
      </c>
      <c r="F116" s="122">
        <v>10.359699697467599</v>
      </c>
      <c r="G116" s="122">
        <v>11.559362752831101</v>
      </c>
      <c r="H116" s="122">
        <v>11.1221174756721</v>
      </c>
      <c r="I116" s="122">
        <v>10.987269034161001</v>
      </c>
      <c r="J116" s="122">
        <v>11.6459558846142</v>
      </c>
      <c r="K116" s="122">
        <v>12.155216083763801</v>
      </c>
      <c r="L116" s="122">
        <v>12.948437129178499</v>
      </c>
      <c r="M116" s="122">
        <v>12.4407827947509</v>
      </c>
      <c r="N116" s="122">
        <v>12.1716958827935</v>
      </c>
      <c r="O116" s="122">
        <v>12.393378317443901</v>
      </c>
      <c r="P116" s="122">
        <v>12.6291595229159</v>
      </c>
      <c r="Q116" s="122">
        <v>12.648623207609001</v>
      </c>
      <c r="R116" s="122">
        <v>12.227433260083799</v>
      </c>
      <c r="S116" s="122">
        <v>11.892788776998801</v>
      </c>
      <c r="T116" s="122">
        <v>12.3166488208812</v>
      </c>
      <c r="U116" s="122">
        <v>12.575356023800101</v>
      </c>
      <c r="V116" s="122">
        <v>13.3594856259375</v>
      </c>
      <c r="W116" s="122">
        <v>15.0844908980886</v>
      </c>
      <c r="X116" s="122">
        <v>15.7386415070163</v>
      </c>
      <c r="Y116" s="122">
        <v>15.3856246711632</v>
      </c>
      <c r="Z116" s="122">
        <v>17.0214450162504</v>
      </c>
      <c r="AA116" s="122">
        <v>17.354411637037199</v>
      </c>
      <c r="AB116" s="122">
        <v>16.340376325272</v>
      </c>
      <c r="AC116" s="122">
        <v>17.5898094431505</v>
      </c>
      <c r="AD116" s="122">
        <v>16.675456669704801</v>
      </c>
      <c r="AE116" s="122">
        <v>16.598963456325802</v>
      </c>
      <c r="AF116" s="122">
        <v>16.3122537213982</v>
      </c>
      <c r="AG116" s="122">
        <v>16.781828094186299</v>
      </c>
      <c r="AH116" s="122">
        <v>17.083244848524</v>
      </c>
      <c r="AI116" s="122">
        <v>17.2380443546392</v>
      </c>
      <c r="AJ116" s="122">
        <v>15.6400526756423</v>
      </c>
      <c r="AK116" s="122">
        <v>14.900747600789799</v>
      </c>
      <c r="AL116" s="122">
        <v>0</v>
      </c>
    </row>
    <row r="117" spans="1:38" hidden="1" x14ac:dyDescent="0.25">
      <c r="A117" s="122" t="s">
        <v>1956</v>
      </c>
      <c r="B117" s="122">
        <v>1</v>
      </c>
      <c r="C117" s="122" t="s">
        <v>2128</v>
      </c>
      <c r="D117" s="122" t="s">
        <v>2090</v>
      </c>
      <c r="E117" s="122">
        <v>3</v>
      </c>
      <c r="F117" s="122">
        <v>3.3264189853774999</v>
      </c>
      <c r="G117" s="122">
        <v>3.9840164668248002</v>
      </c>
      <c r="H117" s="122">
        <v>3.1728335135532002</v>
      </c>
      <c r="I117" s="122">
        <v>3.2809236140463001</v>
      </c>
      <c r="J117" s="122">
        <v>3.3432030681578002</v>
      </c>
      <c r="K117" s="122">
        <v>3.6271395170874001</v>
      </c>
      <c r="L117" s="122">
        <v>3.5292030660638001</v>
      </c>
      <c r="M117" s="122">
        <v>3.4363010006482999</v>
      </c>
      <c r="N117" s="122">
        <v>3.5210969900441</v>
      </c>
      <c r="O117" s="122">
        <v>3.4191647484612</v>
      </c>
      <c r="P117" s="122">
        <v>4.0115079730941998</v>
      </c>
      <c r="Q117" s="122">
        <v>3.8919342418952998</v>
      </c>
      <c r="R117" s="122">
        <v>3.6521465771253001</v>
      </c>
      <c r="S117" s="122">
        <v>3.4419132685506</v>
      </c>
      <c r="T117" s="122">
        <v>3.9045473467226999</v>
      </c>
      <c r="U117" s="122">
        <v>4.0581171415114001</v>
      </c>
      <c r="V117" s="122">
        <v>3.7817307825205</v>
      </c>
      <c r="W117" s="122">
        <v>3.8348918450285998</v>
      </c>
      <c r="X117" s="122">
        <v>3.6009509414481</v>
      </c>
      <c r="Y117" s="122">
        <v>3.5496458348804998</v>
      </c>
      <c r="Z117" s="122">
        <v>3.6396234978252999</v>
      </c>
      <c r="AA117" s="122">
        <v>3.6868379924980998</v>
      </c>
      <c r="AB117" s="122">
        <v>3.3232584584792999</v>
      </c>
      <c r="AC117" s="122">
        <v>3.6594635347079998</v>
      </c>
      <c r="AD117" s="122">
        <v>3.4664787130754</v>
      </c>
      <c r="AE117" s="122">
        <v>3.2359961119374998</v>
      </c>
      <c r="AF117" s="122">
        <v>3.1636648997545</v>
      </c>
      <c r="AG117" s="122">
        <v>3.1233794924052001</v>
      </c>
      <c r="AH117" s="122">
        <v>3.1965941045654001</v>
      </c>
      <c r="AI117" s="122">
        <v>3.1687160539388</v>
      </c>
      <c r="AJ117" s="122">
        <v>3.2678728383576998</v>
      </c>
      <c r="AK117" s="122">
        <v>3.1262348545260998</v>
      </c>
      <c r="AL117" s="122">
        <v>0</v>
      </c>
    </row>
    <row r="118" spans="1:38" hidden="1" x14ac:dyDescent="0.25">
      <c r="A118" s="122" t="s">
        <v>1956</v>
      </c>
      <c r="B118" s="122">
        <v>1</v>
      </c>
      <c r="C118" s="122" t="s">
        <v>2128</v>
      </c>
      <c r="D118" s="122" t="s">
        <v>2091</v>
      </c>
      <c r="E118" s="122">
        <v>3</v>
      </c>
      <c r="F118" s="122">
        <v>34.464812423451797</v>
      </c>
      <c r="G118" s="122">
        <v>35.200644724074998</v>
      </c>
      <c r="H118" s="122">
        <v>34.4935111757935</v>
      </c>
      <c r="I118" s="122">
        <v>34.9237698139003</v>
      </c>
      <c r="J118" s="122">
        <v>35.870988005683799</v>
      </c>
      <c r="K118" s="122">
        <v>35.428662684859603</v>
      </c>
      <c r="L118" s="122">
        <v>36.279827193660601</v>
      </c>
      <c r="M118" s="122">
        <v>36.490849358332603</v>
      </c>
      <c r="N118" s="122">
        <v>35.683945735237401</v>
      </c>
      <c r="O118" s="122">
        <v>33.6278647220091</v>
      </c>
      <c r="P118" s="122">
        <v>33.486986916699301</v>
      </c>
      <c r="Q118" s="122">
        <v>32.2193547501994</v>
      </c>
      <c r="R118" s="122">
        <v>32.135136524528299</v>
      </c>
      <c r="S118" s="122">
        <v>31.830614925481399</v>
      </c>
      <c r="T118" s="122">
        <v>32.335258842610102</v>
      </c>
      <c r="U118" s="122">
        <v>33.218058054433698</v>
      </c>
      <c r="V118" s="122">
        <v>33.594377647152399</v>
      </c>
      <c r="W118" s="122">
        <v>33.330663044185698</v>
      </c>
      <c r="X118" s="122">
        <v>32.108288618210999</v>
      </c>
      <c r="Y118" s="122">
        <v>27.693819232138299</v>
      </c>
      <c r="Z118" s="122">
        <v>32.770795122015201</v>
      </c>
      <c r="AA118" s="122">
        <v>32.709243176377797</v>
      </c>
      <c r="AB118" s="122">
        <v>32.0788296122345</v>
      </c>
      <c r="AC118" s="122">
        <v>33.779865312363903</v>
      </c>
      <c r="AD118" s="122">
        <v>32.848098290544101</v>
      </c>
      <c r="AE118" s="122">
        <v>30.3341003580401</v>
      </c>
      <c r="AF118" s="122">
        <v>29.760274598848799</v>
      </c>
      <c r="AG118" s="122">
        <v>29.7802512809895</v>
      </c>
      <c r="AH118" s="122">
        <v>29.991119877884302</v>
      </c>
      <c r="AI118" s="122">
        <v>30.3587990682597</v>
      </c>
      <c r="AJ118" s="122">
        <v>29.828136283882099</v>
      </c>
      <c r="AK118" s="122">
        <v>28.0031625918351</v>
      </c>
      <c r="AL118" s="122">
        <v>0</v>
      </c>
    </row>
    <row r="119" spans="1:38" hidden="1" x14ac:dyDescent="0.25">
      <c r="A119" s="122" t="s">
        <v>1956</v>
      </c>
      <c r="B119" s="122">
        <v>1</v>
      </c>
      <c r="C119" s="122" t="s">
        <v>2128</v>
      </c>
      <c r="D119" s="122" t="s">
        <v>2092</v>
      </c>
      <c r="E119" s="122">
        <v>3</v>
      </c>
      <c r="F119" s="122">
        <v>28.4971728925258</v>
      </c>
      <c r="G119" s="122">
        <v>26.991803349227101</v>
      </c>
      <c r="H119" s="122">
        <v>28.660139037770001</v>
      </c>
      <c r="I119" s="122">
        <v>29.106770034118</v>
      </c>
      <c r="J119" s="122">
        <v>29.359206500008</v>
      </c>
      <c r="K119" s="122">
        <v>28.650060286257499</v>
      </c>
      <c r="L119" s="122">
        <v>29.966707115610902</v>
      </c>
      <c r="M119" s="122">
        <v>30.216156577786101</v>
      </c>
      <c r="N119" s="122">
        <v>30.187984736586099</v>
      </c>
      <c r="O119" s="122">
        <v>30.043058465626999</v>
      </c>
      <c r="P119" s="122">
        <v>29.6156953456954</v>
      </c>
      <c r="Q119" s="122">
        <v>32.179301477172402</v>
      </c>
      <c r="R119" s="122">
        <v>31.8996847520622</v>
      </c>
      <c r="S119" s="122">
        <v>32.926682585412898</v>
      </c>
      <c r="T119" s="122">
        <v>34.024083815029897</v>
      </c>
      <c r="U119" s="122">
        <v>33.757197695856398</v>
      </c>
      <c r="V119" s="122">
        <v>34.872494612893398</v>
      </c>
      <c r="W119" s="122">
        <v>36.281735051157902</v>
      </c>
      <c r="X119" s="122">
        <v>34.779025318486802</v>
      </c>
      <c r="Y119" s="122">
        <v>32.313222104699598</v>
      </c>
      <c r="Z119" s="122">
        <v>32.425791858150802</v>
      </c>
      <c r="AA119" s="122">
        <v>29.934458939768799</v>
      </c>
      <c r="AB119" s="122">
        <v>26.513012041563599</v>
      </c>
      <c r="AC119" s="122">
        <v>28.818146888890801</v>
      </c>
      <c r="AD119" s="122">
        <v>28.481379678743799</v>
      </c>
      <c r="AE119" s="122">
        <v>28.3965180703544</v>
      </c>
      <c r="AF119" s="122">
        <v>30.0876421393653</v>
      </c>
      <c r="AG119" s="122">
        <v>30.023010507894</v>
      </c>
      <c r="AH119" s="122">
        <v>32.413976265917597</v>
      </c>
      <c r="AI119" s="122">
        <v>33.540926510472502</v>
      </c>
      <c r="AJ119" s="122">
        <v>30.070363799985699</v>
      </c>
      <c r="AK119" s="122">
        <v>30.820389061653898</v>
      </c>
      <c r="AL119" s="122">
        <v>0</v>
      </c>
    </row>
    <row r="120" spans="1:38" hidden="1" x14ac:dyDescent="0.25">
      <c r="A120" s="122" t="s">
        <v>1956</v>
      </c>
      <c r="B120" s="122">
        <v>1</v>
      </c>
      <c r="C120" s="122" t="s">
        <v>2128</v>
      </c>
      <c r="D120" s="122" t="s">
        <v>2093</v>
      </c>
      <c r="E120" s="122">
        <v>3</v>
      </c>
      <c r="F120" s="122">
        <v>13.2875636222649</v>
      </c>
      <c r="G120" s="122">
        <v>13.484712836194801</v>
      </c>
      <c r="H120" s="122">
        <v>13.597949929772801</v>
      </c>
      <c r="I120" s="122">
        <v>14.312832082693401</v>
      </c>
      <c r="J120" s="122">
        <v>16.217058649644699</v>
      </c>
      <c r="K120" s="122">
        <v>13.3522883073598</v>
      </c>
      <c r="L120" s="122">
        <v>12.7448788896046</v>
      </c>
      <c r="M120" s="122">
        <v>13.073217779741199</v>
      </c>
      <c r="N120" s="122">
        <v>11.565135557673401</v>
      </c>
      <c r="O120" s="122">
        <v>10.332622561705399</v>
      </c>
      <c r="P120" s="122">
        <v>11.1849175013179</v>
      </c>
      <c r="Q120" s="122">
        <v>10.652118664798699</v>
      </c>
      <c r="R120" s="122">
        <v>11.336556168168601</v>
      </c>
      <c r="S120" s="122">
        <v>11.934498342319801</v>
      </c>
      <c r="T120" s="122">
        <v>11.774497387725299</v>
      </c>
      <c r="U120" s="122">
        <v>11.3468708164162</v>
      </c>
      <c r="V120" s="122">
        <v>13.014699911317701</v>
      </c>
      <c r="W120" s="122">
        <v>13.3882761847858</v>
      </c>
      <c r="X120" s="122">
        <v>12.051085959686199</v>
      </c>
      <c r="Y120" s="122">
        <v>11.115157208223399</v>
      </c>
      <c r="Z120" s="122">
        <v>10.816692038899999</v>
      </c>
      <c r="AA120" s="122">
        <v>10.5973004407017</v>
      </c>
      <c r="AB120" s="122">
        <v>10.7099092681829</v>
      </c>
      <c r="AC120" s="122">
        <v>10.6648059882836</v>
      </c>
      <c r="AD120" s="122">
        <v>10.422035112569301</v>
      </c>
      <c r="AE120" s="122">
        <v>10.972530483410299</v>
      </c>
      <c r="AF120" s="122">
        <v>11.066058238252401</v>
      </c>
      <c r="AG120" s="122">
        <v>11.246219956215301</v>
      </c>
      <c r="AH120" s="122">
        <v>11.6873280897257</v>
      </c>
      <c r="AI120" s="122">
        <v>11.296841027131601</v>
      </c>
      <c r="AJ120" s="122">
        <v>11.4581708405347</v>
      </c>
      <c r="AK120" s="122">
        <v>10.960669951709599</v>
      </c>
      <c r="AL120" s="122">
        <v>0</v>
      </c>
    </row>
    <row r="121" spans="1:38" hidden="1" x14ac:dyDescent="0.25">
      <c r="A121" s="122" t="s">
        <v>1956</v>
      </c>
      <c r="B121" s="122">
        <v>1</v>
      </c>
      <c r="C121" s="122" t="s">
        <v>2128</v>
      </c>
      <c r="D121" s="122" t="s">
        <v>2094</v>
      </c>
      <c r="E121" s="122">
        <v>3</v>
      </c>
      <c r="F121" s="122">
        <v>15.213472871224401</v>
      </c>
      <c r="G121" s="122">
        <v>14.3438554706877</v>
      </c>
      <c r="H121" s="122">
        <v>14.173536199200299</v>
      </c>
      <c r="I121" s="122">
        <v>15.4314529089853</v>
      </c>
      <c r="J121" s="122">
        <v>15.081718391828399</v>
      </c>
      <c r="K121" s="122">
        <v>16.332384144850899</v>
      </c>
      <c r="L121" s="122">
        <v>16.700884499356501</v>
      </c>
      <c r="M121" s="122">
        <v>15.0989999286443</v>
      </c>
      <c r="N121" s="122">
        <v>14.613838901032301</v>
      </c>
      <c r="O121" s="122">
        <v>13.9263743850283</v>
      </c>
      <c r="P121" s="122">
        <v>14.2028958208394</v>
      </c>
      <c r="Q121" s="122">
        <v>17.546191572801401</v>
      </c>
      <c r="R121" s="122">
        <v>17.226238983240101</v>
      </c>
      <c r="S121" s="122">
        <v>16.963890306382901</v>
      </c>
      <c r="T121" s="122">
        <v>18.9071655052491</v>
      </c>
      <c r="U121" s="122">
        <v>18.866487334699201</v>
      </c>
      <c r="V121" s="122">
        <v>20.450623911047501</v>
      </c>
      <c r="W121" s="122">
        <v>18.763678898622</v>
      </c>
      <c r="X121" s="122">
        <v>17.7896512116669</v>
      </c>
      <c r="Y121" s="122">
        <v>17.193242979319301</v>
      </c>
      <c r="Z121" s="122">
        <v>16.602201526224899</v>
      </c>
      <c r="AA121" s="122">
        <v>16.5681556880748</v>
      </c>
      <c r="AB121" s="122">
        <v>16.332267113585701</v>
      </c>
      <c r="AC121" s="122">
        <v>15.3709230100923</v>
      </c>
      <c r="AD121" s="122">
        <v>14.586473213424201</v>
      </c>
      <c r="AE121" s="122">
        <v>15.2667759556833</v>
      </c>
      <c r="AF121" s="122">
        <v>14.8618075254775</v>
      </c>
      <c r="AG121" s="122">
        <v>13.9739048046818</v>
      </c>
      <c r="AH121" s="122">
        <v>14.3153278265137</v>
      </c>
      <c r="AI121" s="122">
        <v>14.4553099566351</v>
      </c>
      <c r="AJ121" s="122">
        <v>12.9578975623714</v>
      </c>
      <c r="AK121" s="122">
        <v>13.5950158414261</v>
      </c>
      <c r="AL121" s="122">
        <v>0</v>
      </c>
    </row>
    <row r="122" spans="1:38" hidden="1" x14ac:dyDescent="0.25">
      <c r="A122" s="122" t="s">
        <v>1956</v>
      </c>
      <c r="B122" s="122">
        <v>1</v>
      </c>
      <c r="C122" s="122" t="s">
        <v>2128</v>
      </c>
      <c r="D122" s="122" t="s">
        <v>2095</v>
      </c>
      <c r="E122" s="122">
        <v>3</v>
      </c>
      <c r="F122" s="122">
        <v>78.765914710532101</v>
      </c>
      <c r="G122" s="122">
        <v>74.671257385118096</v>
      </c>
      <c r="H122" s="122">
        <v>78.429257623082094</v>
      </c>
      <c r="I122" s="122">
        <v>80.901920175647305</v>
      </c>
      <c r="J122" s="122">
        <v>80.478841356757897</v>
      </c>
      <c r="K122" s="122">
        <v>81.802226907986693</v>
      </c>
      <c r="L122" s="122">
        <v>85.877072729464601</v>
      </c>
      <c r="M122" s="122">
        <v>91.340116554517607</v>
      </c>
      <c r="N122" s="122">
        <v>77.715071763019296</v>
      </c>
      <c r="O122" s="122">
        <v>74.123605847537405</v>
      </c>
      <c r="P122" s="122">
        <v>82.266021162710004</v>
      </c>
      <c r="Q122" s="122">
        <v>74.573453557017402</v>
      </c>
      <c r="R122" s="122">
        <v>75.386592850252597</v>
      </c>
      <c r="S122" s="122">
        <v>73.886809317244598</v>
      </c>
      <c r="T122" s="122">
        <v>75.883604456060496</v>
      </c>
      <c r="U122" s="122">
        <v>73.419773793069695</v>
      </c>
      <c r="V122" s="122">
        <v>81.966309213745205</v>
      </c>
      <c r="W122" s="122">
        <v>83.851910845008902</v>
      </c>
      <c r="X122" s="122">
        <v>75.227217220431996</v>
      </c>
      <c r="Y122" s="122">
        <v>73.870698422963898</v>
      </c>
      <c r="Z122" s="122">
        <v>84.571116066437796</v>
      </c>
      <c r="AA122" s="122">
        <v>86.666766112092603</v>
      </c>
      <c r="AB122" s="122">
        <v>88.761902468207097</v>
      </c>
      <c r="AC122" s="122">
        <v>85.6301042465808</v>
      </c>
      <c r="AD122" s="122">
        <v>82.923852851104897</v>
      </c>
      <c r="AE122" s="122">
        <v>80.778036033088895</v>
      </c>
      <c r="AF122" s="122">
        <v>84.419204870658604</v>
      </c>
      <c r="AG122" s="122">
        <v>83.615392820353307</v>
      </c>
      <c r="AH122" s="122">
        <v>86.466416155558505</v>
      </c>
      <c r="AI122" s="122">
        <v>86.941450538934902</v>
      </c>
      <c r="AJ122" s="122">
        <v>78.1371927800962</v>
      </c>
      <c r="AK122" s="122">
        <v>74.089417577413201</v>
      </c>
      <c r="AL122" s="122">
        <v>0</v>
      </c>
    </row>
    <row r="123" spans="1:38" hidden="1" x14ac:dyDescent="0.25">
      <c r="A123" s="122" t="s">
        <v>1956</v>
      </c>
      <c r="B123" s="122">
        <v>1</v>
      </c>
      <c r="C123" s="122" t="s">
        <v>2128</v>
      </c>
      <c r="D123" s="122" t="s">
        <v>2096</v>
      </c>
      <c r="E123" s="122">
        <v>3</v>
      </c>
      <c r="F123" s="122">
        <v>5.0934607430982997</v>
      </c>
      <c r="G123" s="122">
        <v>4.6349800437674</v>
      </c>
      <c r="H123" s="122">
        <v>6.2551619421966</v>
      </c>
      <c r="I123" s="122">
        <v>6.4219827731155998</v>
      </c>
      <c r="J123" s="122">
        <v>5.5469663064301002</v>
      </c>
      <c r="K123" s="122">
        <v>4.9240445723060997</v>
      </c>
      <c r="L123" s="122">
        <v>4.8651227808932997</v>
      </c>
      <c r="M123" s="122">
        <v>4.9039281966181001</v>
      </c>
      <c r="N123" s="122">
        <v>4.6924748576606996</v>
      </c>
      <c r="O123" s="122">
        <v>5.3622491447018001</v>
      </c>
      <c r="P123" s="122">
        <v>5.2970388959015002</v>
      </c>
      <c r="Q123" s="122">
        <v>6.5088187027227997</v>
      </c>
      <c r="R123" s="122">
        <v>6.4335670197354</v>
      </c>
      <c r="S123" s="122">
        <v>4.2533401975586997</v>
      </c>
      <c r="T123" s="122">
        <v>4.1698088313825998</v>
      </c>
      <c r="U123" s="122">
        <v>4.5183735573934003</v>
      </c>
      <c r="V123" s="122">
        <v>4.5277598451495997</v>
      </c>
      <c r="W123" s="122">
        <v>4.4406553433238001</v>
      </c>
      <c r="X123" s="122">
        <v>4.1075255234487003</v>
      </c>
      <c r="Y123" s="122">
        <v>3.3787987256177998</v>
      </c>
      <c r="Z123" s="122">
        <v>3.8294925728850999</v>
      </c>
      <c r="AA123" s="122">
        <v>3.9908685766229</v>
      </c>
      <c r="AB123" s="122">
        <v>3.4021007628305</v>
      </c>
      <c r="AC123" s="122">
        <v>3.7525660282654001</v>
      </c>
      <c r="AD123" s="122">
        <v>3.1905631693655998</v>
      </c>
      <c r="AE123" s="122">
        <v>3.2463841241598002</v>
      </c>
      <c r="AF123" s="122">
        <v>3.0956315569744999</v>
      </c>
      <c r="AG123" s="122">
        <v>3.1922008230632999</v>
      </c>
      <c r="AH123" s="122">
        <v>3.1256200124419999</v>
      </c>
      <c r="AI123" s="122">
        <v>3.2219728284767002</v>
      </c>
      <c r="AJ123" s="122">
        <v>3.0063573537099999</v>
      </c>
      <c r="AK123" s="122">
        <v>3.0955451186180998</v>
      </c>
      <c r="AL123" s="122">
        <v>0</v>
      </c>
    </row>
    <row r="124" spans="1:38" hidden="1" x14ac:dyDescent="0.25">
      <c r="A124" s="122" t="s">
        <v>1956</v>
      </c>
      <c r="B124" s="122">
        <v>1</v>
      </c>
      <c r="C124" s="122" t="s">
        <v>2128</v>
      </c>
      <c r="D124" s="122" t="s">
        <v>2097</v>
      </c>
      <c r="E124" s="122">
        <v>3</v>
      </c>
      <c r="F124" s="122">
        <v>7.6600445016882999</v>
      </c>
      <c r="G124" s="122">
        <v>6.6896727378994001</v>
      </c>
      <c r="H124" s="122">
        <v>6.2653745803863998</v>
      </c>
      <c r="I124" s="122">
        <v>6.2819923364113004</v>
      </c>
      <c r="J124" s="122">
        <v>6.3835220809272002</v>
      </c>
      <c r="K124" s="122">
        <v>6.1682009577530001</v>
      </c>
      <c r="L124" s="122">
        <v>6.6404986684190002</v>
      </c>
      <c r="M124" s="122">
        <v>6.8961497723300997</v>
      </c>
      <c r="N124" s="122">
        <v>6.3089691108019998</v>
      </c>
      <c r="O124" s="122">
        <v>6.0194766272039004</v>
      </c>
      <c r="P124" s="122">
        <v>5.9172537841426003</v>
      </c>
      <c r="Q124" s="122">
        <v>7.6172632597023</v>
      </c>
      <c r="R124" s="122">
        <v>7.4019304376489998</v>
      </c>
      <c r="S124" s="122">
        <v>7.1871385272225998</v>
      </c>
      <c r="T124" s="122">
        <v>8.0296570875640008</v>
      </c>
      <c r="U124" s="122">
        <v>7.8984226550140999</v>
      </c>
      <c r="V124" s="122">
        <v>6.1695823557134997</v>
      </c>
      <c r="W124" s="122">
        <v>5.7304082682609998</v>
      </c>
      <c r="X124" s="122">
        <v>5.5031817734758004</v>
      </c>
      <c r="Y124" s="122">
        <v>4.7108594250972997</v>
      </c>
      <c r="Z124" s="122">
        <v>4.4794397953666998</v>
      </c>
      <c r="AA124" s="122">
        <v>3.6256800410932999</v>
      </c>
      <c r="AB124" s="122">
        <v>3.8357432706494001</v>
      </c>
      <c r="AC124" s="122">
        <v>3.2705063800857999</v>
      </c>
      <c r="AD124" s="122">
        <v>3.0751116920475998</v>
      </c>
      <c r="AE124" s="122">
        <v>2.9228891520758</v>
      </c>
      <c r="AF124" s="122">
        <v>2.6110117613214001</v>
      </c>
      <c r="AG124" s="122">
        <v>2.5731335657928001</v>
      </c>
      <c r="AH124" s="122">
        <v>2.5403922206977998</v>
      </c>
      <c r="AI124" s="122">
        <v>2.5923631576315</v>
      </c>
      <c r="AJ124" s="122">
        <v>2.3101215705018001</v>
      </c>
      <c r="AK124" s="122">
        <v>2.4062638000417</v>
      </c>
      <c r="AL124" s="122">
        <v>0</v>
      </c>
    </row>
    <row r="125" spans="1:38" hidden="1" x14ac:dyDescent="0.25">
      <c r="A125" s="122" t="s">
        <v>1956</v>
      </c>
      <c r="B125" s="122">
        <v>1</v>
      </c>
      <c r="C125" s="122" t="s">
        <v>2128</v>
      </c>
      <c r="D125" s="122" t="s">
        <v>2098</v>
      </c>
      <c r="E125" s="122">
        <v>3</v>
      </c>
      <c r="F125" s="122">
        <v>3.1994305698761001</v>
      </c>
      <c r="G125" s="122">
        <v>3.6525720466572</v>
      </c>
      <c r="H125" s="122">
        <v>5.0143195497487998</v>
      </c>
      <c r="I125" s="122">
        <v>4.7627700341526999</v>
      </c>
      <c r="J125" s="122">
        <v>5.9272749937488003</v>
      </c>
      <c r="K125" s="122">
        <v>4.5303024260763998</v>
      </c>
      <c r="L125" s="122">
        <v>4.6128896366520999</v>
      </c>
      <c r="M125" s="122">
        <v>3.9673554763005998</v>
      </c>
      <c r="N125" s="122">
        <v>3.1319451960452001</v>
      </c>
      <c r="O125" s="122">
        <v>2.8665218422333001</v>
      </c>
      <c r="P125" s="122">
        <v>3.9177231594097002</v>
      </c>
      <c r="Q125" s="122">
        <v>3.2003153315073001</v>
      </c>
      <c r="R125" s="122">
        <v>3.6774855143419001</v>
      </c>
      <c r="S125" s="122">
        <v>2.3051863939184001</v>
      </c>
      <c r="T125" s="122">
        <v>3.2728272031771999</v>
      </c>
      <c r="U125" s="122">
        <v>3.0928502769207</v>
      </c>
      <c r="V125" s="122">
        <v>3.3384870673478999</v>
      </c>
      <c r="W125" s="122">
        <v>3.2199060210354</v>
      </c>
      <c r="X125" s="122">
        <v>3.0670940802461</v>
      </c>
      <c r="Y125" s="122">
        <v>2.4908374427740001</v>
      </c>
      <c r="Z125" s="122">
        <v>2.4916190614792999</v>
      </c>
      <c r="AA125" s="122">
        <v>2.5971853266142002</v>
      </c>
      <c r="AB125" s="122">
        <v>2.2263237756060001</v>
      </c>
      <c r="AC125" s="122">
        <v>2.3069003240987001</v>
      </c>
      <c r="AD125" s="122">
        <v>1.7321676836594999</v>
      </c>
      <c r="AE125" s="122">
        <v>1.5785073650724999</v>
      </c>
      <c r="AF125" s="122">
        <v>1.3812737936404</v>
      </c>
      <c r="AG125" s="122">
        <v>1.3170006153478999</v>
      </c>
      <c r="AH125" s="122">
        <v>1.4227068735813</v>
      </c>
      <c r="AI125" s="122">
        <v>1.5739277132298</v>
      </c>
      <c r="AJ125" s="122">
        <v>1.60128778231</v>
      </c>
      <c r="AK125" s="122">
        <v>1.4983494586102999</v>
      </c>
      <c r="AL125" s="122">
        <v>0</v>
      </c>
    </row>
    <row r="126" spans="1:38" hidden="1" x14ac:dyDescent="0.25">
      <c r="A126" s="122" t="s">
        <v>1956</v>
      </c>
      <c r="B126" s="122">
        <v>1</v>
      </c>
      <c r="C126" s="122" t="s">
        <v>2128</v>
      </c>
      <c r="D126" s="122" t="s">
        <v>2099</v>
      </c>
      <c r="E126" s="122">
        <v>3</v>
      </c>
      <c r="F126" s="122">
        <v>27.7011956275526</v>
      </c>
      <c r="G126" s="122">
        <v>26.188974174481299</v>
      </c>
      <c r="H126" s="122">
        <v>27.4867306829894</v>
      </c>
      <c r="I126" s="122">
        <v>24.037893789623201</v>
      </c>
      <c r="J126" s="122">
        <v>23.002703234398599</v>
      </c>
      <c r="K126" s="122">
        <v>23.5166634487945</v>
      </c>
      <c r="L126" s="122">
        <v>23.785117035588001</v>
      </c>
      <c r="M126" s="122">
        <v>22.095185892031299</v>
      </c>
      <c r="N126" s="122">
        <v>19.951837150614701</v>
      </c>
      <c r="O126" s="122">
        <v>20.2713243912489</v>
      </c>
      <c r="P126" s="122">
        <v>20.8555783101224</v>
      </c>
      <c r="Q126" s="122">
        <v>20.2191170084219</v>
      </c>
      <c r="R126" s="122">
        <v>19.981578752962299</v>
      </c>
      <c r="S126" s="122">
        <v>19.817515944404899</v>
      </c>
      <c r="T126" s="122">
        <v>20.099437598539598</v>
      </c>
      <c r="U126" s="122">
        <v>19.963674184990801</v>
      </c>
      <c r="V126" s="122">
        <v>18.969098676498302</v>
      </c>
      <c r="W126" s="122">
        <v>17.319840306045698</v>
      </c>
      <c r="X126" s="122">
        <v>16.062949077881601</v>
      </c>
      <c r="Y126" s="122">
        <v>12.938045433148501</v>
      </c>
      <c r="Z126" s="122">
        <v>12.654205100104001</v>
      </c>
      <c r="AA126" s="122">
        <v>12.7244914890705</v>
      </c>
      <c r="AB126" s="122">
        <v>12.899932478292399</v>
      </c>
      <c r="AC126" s="122">
        <v>14.9024940016649</v>
      </c>
      <c r="AD126" s="122">
        <v>14.4570561550444</v>
      </c>
      <c r="AE126" s="122">
        <v>14.092448679195201</v>
      </c>
      <c r="AF126" s="122">
        <v>13.8368088700384</v>
      </c>
      <c r="AG126" s="122">
        <v>13.944879185141501</v>
      </c>
      <c r="AH126" s="122">
        <v>13.7221361944632</v>
      </c>
      <c r="AI126" s="122">
        <v>13.874362864486301</v>
      </c>
      <c r="AJ126" s="122">
        <v>12.145135325275101</v>
      </c>
      <c r="AK126" s="122">
        <v>12.2643831257306</v>
      </c>
      <c r="AL126" s="122">
        <v>0</v>
      </c>
    </row>
    <row r="127" spans="1:38" hidden="1" x14ac:dyDescent="0.25">
      <c r="A127" s="122" t="s">
        <v>1956</v>
      </c>
      <c r="B127" s="122">
        <v>1</v>
      </c>
      <c r="C127" s="122" t="s">
        <v>2128</v>
      </c>
      <c r="D127" s="122" t="s">
        <v>2100</v>
      </c>
      <c r="E127" s="122">
        <v>3</v>
      </c>
      <c r="F127" s="122">
        <v>12.0485885369824</v>
      </c>
      <c r="G127" s="122">
        <v>11.792523165048699</v>
      </c>
      <c r="H127" s="122">
        <v>12.438954044457301</v>
      </c>
      <c r="I127" s="122">
        <v>12.8962072004018</v>
      </c>
      <c r="J127" s="122">
        <v>13.053465209668801</v>
      </c>
      <c r="K127" s="122">
        <v>13.605620044726001</v>
      </c>
      <c r="L127" s="122">
        <v>15.1349171958084</v>
      </c>
      <c r="M127" s="122">
        <v>14.5805787658624</v>
      </c>
      <c r="N127" s="122">
        <v>14.751372050083001</v>
      </c>
      <c r="O127" s="122">
        <v>13.8283156392366</v>
      </c>
      <c r="P127" s="122">
        <v>14.42026836901</v>
      </c>
      <c r="Q127" s="122">
        <v>12.9374647729371</v>
      </c>
      <c r="R127" s="122">
        <v>12.891214847454201</v>
      </c>
      <c r="S127" s="122">
        <v>13.2687293247387</v>
      </c>
      <c r="T127" s="122">
        <v>13.631440824826599</v>
      </c>
      <c r="U127" s="122">
        <v>14.001117481323099</v>
      </c>
      <c r="V127" s="122">
        <v>14.2819265461016</v>
      </c>
      <c r="W127" s="122">
        <v>15.4223594829107</v>
      </c>
      <c r="X127" s="122">
        <v>16.377242139597701</v>
      </c>
      <c r="Y127" s="122">
        <v>14.800398139313801</v>
      </c>
      <c r="Z127" s="122">
        <v>14.7192398093433</v>
      </c>
      <c r="AA127" s="122">
        <v>14.655072132140999</v>
      </c>
      <c r="AB127" s="122">
        <v>13.5107351726747</v>
      </c>
      <c r="AC127" s="122">
        <v>14.568292469525</v>
      </c>
      <c r="AD127" s="122">
        <v>14.4275908517799</v>
      </c>
      <c r="AE127" s="122">
        <v>13.6437996009898</v>
      </c>
      <c r="AF127" s="122">
        <v>14.3868693233967</v>
      </c>
      <c r="AG127" s="122">
        <v>14.2930676330078</v>
      </c>
      <c r="AH127" s="122">
        <v>13.8904899843252</v>
      </c>
      <c r="AI127" s="122">
        <v>14.3911722784171</v>
      </c>
      <c r="AJ127" s="122">
        <v>13.091903515366299</v>
      </c>
      <c r="AK127" s="122">
        <v>13.198818124050099</v>
      </c>
      <c r="AL127" s="122">
        <v>0</v>
      </c>
    </row>
    <row r="128" spans="1:38" hidden="1" x14ac:dyDescent="0.25">
      <c r="A128" s="122" t="s">
        <v>1956</v>
      </c>
      <c r="B128" s="122">
        <v>1</v>
      </c>
      <c r="C128" s="122" t="s">
        <v>2128</v>
      </c>
      <c r="D128" s="122" t="s">
        <v>2101</v>
      </c>
      <c r="E128" s="122">
        <v>3</v>
      </c>
      <c r="F128" s="122">
        <v>8.6234381869307999</v>
      </c>
      <c r="G128" s="122">
        <v>8.4917906482451002</v>
      </c>
      <c r="H128" s="122">
        <v>8.5112052502151005</v>
      </c>
      <c r="I128" s="122">
        <v>8.9476273009246992</v>
      </c>
      <c r="J128" s="122">
        <v>9.1681975932651003</v>
      </c>
      <c r="K128" s="122">
        <v>9.4148465280426006</v>
      </c>
      <c r="L128" s="122">
        <v>9.5285755036107993</v>
      </c>
      <c r="M128" s="122">
        <v>9.7155373382313002</v>
      </c>
      <c r="N128" s="122">
        <v>9.5671169912859</v>
      </c>
      <c r="O128" s="122">
        <v>9.7918710921790009</v>
      </c>
      <c r="P128" s="122">
        <v>8.9240694338827993</v>
      </c>
      <c r="Q128" s="122">
        <v>10.45105823121</v>
      </c>
      <c r="R128" s="122">
        <v>10.4989133126067</v>
      </c>
      <c r="S128" s="122">
        <v>10.5310831415074</v>
      </c>
      <c r="T128" s="122">
        <v>12.106036730918699</v>
      </c>
      <c r="U128" s="122">
        <v>12.021621818264</v>
      </c>
      <c r="V128" s="122">
        <v>12.926183025007999</v>
      </c>
      <c r="W128" s="122">
        <v>12.188585109922199</v>
      </c>
      <c r="X128" s="122">
        <v>10.784698058398799</v>
      </c>
      <c r="Y128" s="122">
        <v>9.4636965134574993</v>
      </c>
      <c r="Z128" s="122">
        <v>9.6081045874958999</v>
      </c>
      <c r="AA128" s="122">
        <v>8.0609375866344006</v>
      </c>
      <c r="AB128" s="122">
        <v>8.7842827468679001</v>
      </c>
      <c r="AC128" s="122">
        <v>8.5779076649650001</v>
      </c>
      <c r="AD128" s="122">
        <v>8.7580447937247001</v>
      </c>
      <c r="AE128" s="122">
        <v>9.1076007825981993</v>
      </c>
      <c r="AF128" s="122">
        <v>7.3805896599</v>
      </c>
      <c r="AG128" s="122">
        <v>7.2562048346932002</v>
      </c>
      <c r="AH128" s="122">
        <v>7.9227316214724999</v>
      </c>
      <c r="AI128" s="122">
        <v>7.9514065548934001</v>
      </c>
      <c r="AJ128" s="122">
        <v>7.6627146442063001</v>
      </c>
      <c r="AK128" s="122">
        <v>7.6803253067683004</v>
      </c>
      <c r="AL128" s="122">
        <v>0</v>
      </c>
    </row>
    <row r="129" spans="1:38" hidden="1" x14ac:dyDescent="0.25">
      <c r="A129" s="122" t="s">
        <v>1956</v>
      </c>
      <c r="B129" s="122">
        <v>1</v>
      </c>
      <c r="C129" s="122" t="s">
        <v>2128</v>
      </c>
      <c r="D129" s="122" t="s">
        <v>2102</v>
      </c>
      <c r="E129" s="122">
        <v>3</v>
      </c>
      <c r="F129" s="122">
        <v>10.698782998357199</v>
      </c>
      <c r="G129" s="122">
        <v>10.118370836106999</v>
      </c>
      <c r="H129" s="122">
        <v>10.179091934123599</v>
      </c>
      <c r="I129" s="122">
        <v>9.6240441610404996</v>
      </c>
      <c r="J129" s="122">
        <v>8.8082164080338998</v>
      </c>
      <c r="K129" s="122">
        <v>8.7087094240969005</v>
      </c>
      <c r="L129" s="122">
        <v>8.8906553918662006</v>
      </c>
      <c r="M129" s="122">
        <v>9.1560943672518</v>
      </c>
      <c r="N129" s="122">
        <v>8.0333201693273999</v>
      </c>
      <c r="O129" s="122">
        <v>10.1516381202687</v>
      </c>
      <c r="P129" s="122">
        <v>9.9602884279820998</v>
      </c>
      <c r="Q129" s="122">
        <v>9.9311744773124992</v>
      </c>
      <c r="R129" s="122">
        <v>9.9645072369202996</v>
      </c>
      <c r="S129" s="122">
        <v>9.6922536337735998</v>
      </c>
      <c r="T129" s="122">
        <v>10.8665602548274</v>
      </c>
      <c r="U129" s="122">
        <v>10.176203534308099</v>
      </c>
      <c r="V129" s="122">
        <v>10.912994173012599</v>
      </c>
      <c r="W129" s="122">
        <v>10.4978331080231</v>
      </c>
      <c r="X129" s="122">
        <v>9.9224025871214998</v>
      </c>
      <c r="Y129" s="122">
        <v>9.2647270168184992</v>
      </c>
      <c r="Z129" s="122">
        <v>10.6584052076758</v>
      </c>
      <c r="AA129" s="122">
        <v>9.9785964240217009</v>
      </c>
      <c r="AB129" s="122">
        <v>10.301915045754599</v>
      </c>
      <c r="AC129" s="122">
        <v>10.4073571168814</v>
      </c>
      <c r="AD129" s="122">
        <v>9.9513548996084005</v>
      </c>
      <c r="AE129" s="122">
        <v>9.8697972248260992</v>
      </c>
      <c r="AF129" s="122">
        <v>9.4924471027220996</v>
      </c>
      <c r="AG129" s="122">
        <v>10.298467979899399</v>
      </c>
      <c r="AH129" s="122">
        <v>10.5454585050745</v>
      </c>
      <c r="AI129" s="122">
        <v>10.6039693385527</v>
      </c>
      <c r="AJ129" s="122">
        <v>10.623334595968499</v>
      </c>
      <c r="AK129" s="122">
        <v>10.482840462035799</v>
      </c>
      <c r="AL129" s="122">
        <v>0</v>
      </c>
    </row>
    <row r="130" spans="1:38" hidden="1" x14ac:dyDescent="0.25">
      <c r="A130" s="122" t="s">
        <v>1956</v>
      </c>
      <c r="B130" s="122">
        <v>1</v>
      </c>
      <c r="C130" s="122" t="s">
        <v>2128</v>
      </c>
      <c r="D130" s="122" t="s">
        <v>2103</v>
      </c>
      <c r="E130" s="122">
        <v>3</v>
      </c>
      <c r="F130" s="122">
        <v>4.2409631803341004</v>
      </c>
      <c r="G130" s="122">
        <v>4.2966687709071998</v>
      </c>
      <c r="H130" s="122">
        <v>4.1410677481844997</v>
      </c>
      <c r="I130" s="122">
        <v>4.4478610567932</v>
      </c>
      <c r="J130" s="122">
        <v>4.6692091807814</v>
      </c>
      <c r="K130" s="122">
        <v>5.1720140196138997</v>
      </c>
      <c r="L130" s="122">
        <v>4.7698968159944997</v>
      </c>
      <c r="M130" s="122">
        <v>4.4296135742688998</v>
      </c>
      <c r="N130" s="122">
        <v>4.6375387466777998</v>
      </c>
      <c r="O130" s="122">
        <v>4.7698668281516996</v>
      </c>
      <c r="P130" s="122">
        <v>4.5502219146591996</v>
      </c>
      <c r="Q130" s="122">
        <v>3.9769172281535998</v>
      </c>
      <c r="R130" s="122">
        <v>4.4036115630486004</v>
      </c>
      <c r="S130" s="122">
        <v>4.5767406829153003</v>
      </c>
      <c r="T130" s="122">
        <v>4.9781291170045003</v>
      </c>
      <c r="U130" s="122">
        <v>5.3206447814490003</v>
      </c>
      <c r="V130" s="122">
        <v>6.0372225836286004</v>
      </c>
      <c r="W130" s="122">
        <v>6.6548221131115</v>
      </c>
      <c r="X130" s="122">
        <v>5.9824900991231003</v>
      </c>
      <c r="Y130" s="122">
        <v>4.9289606137264004</v>
      </c>
      <c r="Z130" s="122">
        <v>4.0280721793336998</v>
      </c>
      <c r="AA130" s="122">
        <v>4.1583082796722</v>
      </c>
      <c r="AB130" s="122">
        <v>4.4154821834776001</v>
      </c>
      <c r="AC130" s="122">
        <v>4.6279209304037998</v>
      </c>
      <c r="AD130" s="122">
        <v>4.4326264689509998</v>
      </c>
      <c r="AE130" s="122">
        <v>4.2886061792776999</v>
      </c>
      <c r="AF130" s="122">
        <v>4.1054921883058997</v>
      </c>
      <c r="AG130" s="122">
        <v>4.2707615005562003</v>
      </c>
      <c r="AH130" s="122">
        <v>4.3844973444004003</v>
      </c>
      <c r="AI130" s="122">
        <v>4.4634213007310999</v>
      </c>
      <c r="AJ130" s="122">
        <v>4.4335715837540999</v>
      </c>
      <c r="AK130" s="122">
        <v>4.2124879590882003</v>
      </c>
      <c r="AL130" s="122">
        <v>0</v>
      </c>
    </row>
    <row r="131" spans="1:38" hidden="1" x14ac:dyDescent="0.25">
      <c r="A131" s="122" t="s">
        <v>1956</v>
      </c>
      <c r="B131" s="122">
        <v>1</v>
      </c>
      <c r="C131" s="122" t="s">
        <v>2128</v>
      </c>
      <c r="D131" s="122" t="s">
        <v>2104</v>
      </c>
      <c r="E131" s="122">
        <v>3</v>
      </c>
      <c r="F131" s="122">
        <v>16.4097030445004</v>
      </c>
      <c r="G131" s="122">
        <v>15.8114044530095</v>
      </c>
      <c r="H131" s="122">
        <v>17.147682450000499</v>
      </c>
      <c r="I131" s="122">
        <v>16.337989948022901</v>
      </c>
      <c r="J131" s="122">
        <v>15.546798198289901</v>
      </c>
      <c r="K131" s="122">
        <v>16.815673463338499</v>
      </c>
      <c r="L131" s="122">
        <v>16.4969666331517</v>
      </c>
      <c r="M131" s="122">
        <v>15.8317197353533</v>
      </c>
      <c r="N131" s="122">
        <v>15.0575499154561</v>
      </c>
      <c r="O131" s="122">
        <v>13.7424120885922</v>
      </c>
      <c r="P131" s="122">
        <v>14.554861327768</v>
      </c>
      <c r="Q131" s="122">
        <v>13.9234302472395</v>
      </c>
      <c r="R131" s="122">
        <v>13.134392781837001</v>
      </c>
      <c r="S131" s="122">
        <v>12.5264729316791</v>
      </c>
      <c r="T131" s="122">
        <v>12.984082552412699</v>
      </c>
      <c r="U131" s="122">
        <v>13.3662414987496</v>
      </c>
      <c r="V131" s="122">
        <v>12.893715681188</v>
      </c>
      <c r="W131" s="122">
        <v>11.806011600722501</v>
      </c>
      <c r="X131" s="122">
        <v>10.8955482481741</v>
      </c>
      <c r="Y131" s="122">
        <v>9.3081649758770002</v>
      </c>
      <c r="Z131" s="122">
        <v>10.103786028845199</v>
      </c>
      <c r="AA131" s="122">
        <v>9.9551677007990005</v>
      </c>
      <c r="AB131" s="122">
        <v>9.3006097324359995</v>
      </c>
      <c r="AC131" s="122">
        <v>10.3267022431409</v>
      </c>
      <c r="AD131" s="122">
        <v>9.1237764546453999</v>
      </c>
      <c r="AE131" s="122">
        <v>9.0084683730703006</v>
      </c>
      <c r="AF131" s="122">
        <v>8.9507969570002004</v>
      </c>
      <c r="AG131" s="122">
        <v>8.8457126350229007</v>
      </c>
      <c r="AH131" s="122">
        <v>9.1138646993015993</v>
      </c>
      <c r="AI131" s="122">
        <v>9.2623979751085006</v>
      </c>
      <c r="AJ131" s="122">
        <v>8.8191078232393991</v>
      </c>
      <c r="AK131" s="122">
        <v>9.1386723103472001</v>
      </c>
      <c r="AL131" s="122">
        <v>0</v>
      </c>
    </row>
    <row r="132" spans="1:38" hidden="1" x14ac:dyDescent="0.25">
      <c r="A132" s="122" t="s">
        <v>1956</v>
      </c>
      <c r="B132" s="122">
        <v>1</v>
      </c>
      <c r="C132" s="122" t="s">
        <v>2128</v>
      </c>
      <c r="D132" s="122" t="s">
        <v>2105</v>
      </c>
      <c r="E132" s="122">
        <v>3</v>
      </c>
      <c r="F132" s="122">
        <v>11.053319442113301</v>
      </c>
      <c r="G132" s="122">
        <v>11.277185014853</v>
      </c>
      <c r="H132" s="122">
        <v>11.685050849287901</v>
      </c>
      <c r="I132" s="122">
        <v>11.490124739663599</v>
      </c>
      <c r="J132" s="122">
        <v>11.8355642915574</v>
      </c>
      <c r="K132" s="122">
        <v>12.3730872511649</v>
      </c>
      <c r="L132" s="122">
        <v>11.4464511220545</v>
      </c>
      <c r="M132" s="122">
        <v>11.043116621314701</v>
      </c>
      <c r="N132" s="122">
        <v>11.651204987964601</v>
      </c>
      <c r="O132" s="122">
        <v>10.990017101764</v>
      </c>
      <c r="P132" s="122">
        <v>9.9781835665837004</v>
      </c>
      <c r="Q132" s="122">
        <v>10.1767040598981</v>
      </c>
      <c r="R132" s="122">
        <v>9.7690606758638001</v>
      </c>
      <c r="S132" s="122">
        <v>9.8921002575385995</v>
      </c>
      <c r="T132" s="122">
        <v>9.3759700785280007</v>
      </c>
      <c r="U132" s="122">
        <v>10.020877478292601</v>
      </c>
      <c r="V132" s="122">
        <v>10.619598420291499</v>
      </c>
      <c r="W132" s="122">
        <v>10.3860912133798</v>
      </c>
      <c r="X132" s="122">
        <v>10.6126221802296</v>
      </c>
      <c r="Y132" s="122">
        <v>10.312778426935999</v>
      </c>
      <c r="Z132" s="122">
        <v>12.0291089669456</v>
      </c>
      <c r="AA132" s="122">
        <v>13.0192788336216</v>
      </c>
      <c r="AB132" s="122">
        <v>13.179888895313301</v>
      </c>
      <c r="AC132" s="122">
        <v>13.573417074440499</v>
      </c>
      <c r="AD132" s="122">
        <v>14.330967429078401</v>
      </c>
      <c r="AE132" s="122">
        <v>13.661026741227399</v>
      </c>
      <c r="AF132" s="122">
        <v>13.0143532796234</v>
      </c>
      <c r="AG132" s="122">
        <v>13.6492870837384</v>
      </c>
      <c r="AH132" s="122">
        <v>14.7387292856416</v>
      </c>
      <c r="AI132" s="122">
        <v>13.925445441215301</v>
      </c>
      <c r="AJ132" s="122">
        <v>13.4037212135192</v>
      </c>
      <c r="AK132" s="122">
        <v>14.8777545874868</v>
      </c>
      <c r="AL132" s="122">
        <v>0</v>
      </c>
    </row>
    <row r="133" spans="1:38" hidden="1" x14ac:dyDescent="0.25">
      <c r="A133" s="122" t="s">
        <v>1956</v>
      </c>
      <c r="B133" s="122">
        <v>1</v>
      </c>
      <c r="C133" s="122" t="s">
        <v>2128</v>
      </c>
      <c r="D133" s="122" t="s">
        <v>475</v>
      </c>
      <c r="E133" s="122">
        <v>3</v>
      </c>
      <c r="F133" s="122">
        <v>3.7625982232742001</v>
      </c>
      <c r="G133" s="122">
        <v>4.1305474723032001</v>
      </c>
      <c r="H133" s="122">
        <v>3.8976321063391999</v>
      </c>
      <c r="I133" s="122">
        <v>4.5433588718853999</v>
      </c>
      <c r="J133" s="122">
        <v>4.6450541485896002</v>
      </c>
      <c r="K133" s="122">
        <v>4.7888439930311</v>
      </c>
      <c r="L133" s="122">
        <v>4.2332485507547997</v>
      </c>
      <c r="M133" s="122">
        <v>4.6212206237959004</v>
      </c>
      <c r="N133" s="122">
        <v>5.5105280495524003</v>
      </c>
      <c r="O133" s="122">
        <v>4.6715286307483996</v>
      </c>
      <c r="P133" s="122">
        <v>5.1672694233223</v>
      </c>
      <c r="Q133" s="122">
        <v>5.5093138387118996</v>
      </c>
      <c r="R133" s="122">
        <v>5.2511735329595997</v>
      </c>
      <c r="S133" s="122">
        <v>5.3136766308455998</v>
      </c>
      <c r="T133" s="122">
        <v>5.6767113066002004</v>
      </c>
      <c r="U133" s="122">
        <v>5.7045205597782003</v>
      </c>
      <c r="V133" s="122">
        <v>6.7537729793474996</v>
      </c>
      <c r="W133" s="122">
        <v>7.2514125656957997</v>
      </c>
      <c r="X133" s="122">
        <v>7.1225780825258003</v>
      </c>
      <c r="Y133" s="122">
        <v>7.0725529058944998</v>
      </c>
      <c r="Z133" s="122">
        <v>7.7273181766943999</v>
      </c>
      <c r="AA133" s="122">
        <v>8.3075215174752</v>
      </c>
      <c r="AB133" s="122">
        <v>8.6084670743317009</v>
      </c>
      <c r="AC133" s="122">
        <v>8.8279247802579999</v>
      </c>
      <c r="AD133" s="122">
        <v>8.5495003575456003</v>
      </c>
      <c r="AE133" s="122">
        <v>8.5862165880256001</v>
      </c>
      <c r="AF133" s="122">
        <v>8.6606346435532995</v>
      </c>
      <c r="AG133" s="122">
        <v>8.5188889917890993</v>
      </c>
      <c r="AH133" s="122">
        <v>8.3980578286705008</v>
      </c>
      <c r="AI133" s="122">
        <v>8.2511756443674003</v>
      </c>
      <c r="AJ133" s="122">
        <v>8.3270340084921006</v>
      </c>
      <c r="AK133" s="122">
        <v>8.2258303838712994</v>
      </c>
      <c r="AL133" s="122">
        <v>0</v>
      </c>
    </row>
    <row r="134" spans="1:38" hidden="1" x14ac:dyDescent="0.25">
      <c r="A134" s="122" t="s">
        <v>1956</v>
      </c>
      <c r="B134" s="122">
        <v>1</v>
      </c>
      <c r="C134" s="122" t="s">
        <v>2128</v>
      </c>
      <c r="D134" s="122" t="s">
        <v>2106</v>
      </c>
      <c r="E134" s="122">
        <v>3</v>
      </c>
      <c r="F134" s="122">
        <v>0.73417113314350002</v>
      </c>
      <c r="G134" s="122">
        <v>0.77029627919639998</v>
      </c>
      <c r="H134" s="122">
        <v>1.0188897107099</v>
      </c>
      <c r="I134" s="122">
        <v>1.2535491473660001</v>
      </c>
      <c r="J134" s="122">
        <v>1.0355804067083001</v>
      </c>
      <c r="K134" s="122">
        <v>0.97109083954310005</v>
      </c>
      <c r="L134" s="122">
        <v>0.90389875345280002</v>
      </c>
      <c r="M134" s="122">
        <v>0.84942123595310004</v>
      </c>
      <c r="N134" s="122">
        <v>0.78098555034759998</v>
      </c>
      <c r="O134" s="122">
        <v>0.776575842756</v>
      </c>
      <c r="P134" s="122">
        <v>1.0438150367493</v>
      </c>
      <c r="Q134" s="122">
        <v>1.1537370879087001</v>
      </c>
      <c r="R134" s="122">
        <v>1.0717648402007001</v>
      </c>
      <c r="S134" s="122">
        <v>1.0958331287692999</v>
      </c>
      <c r="T134" s="122">
        <v>1.1285109951423</v>
      </c>
      <c r="U134" s="122">
        <v>1.0181131358152999</v>
      </c>
      <c r="V134" s="122">
        <v>1.2129624969777999</v>
      </c>
      <c r="W134" s="122">
        <v>0.90247529582480002</v>
      </c>
      <c r="X134" s="122">
        <v>0.8184662523788</v>
      </c>
      <c r="Y134" s="122">
        <v>0.71814802431580005</v>
      </c>
      <c r="Z134" s="122">
        <v>0.71407846656439999</v>
      </c>
      <c r="AA134" s="122">
        <v>0.73890222515210002</v>
      </c>
      <c r="AB134" s="122">
        <v>0.64914929489429996</v>
      </c>
      <c r="AC134" s="122">
        <v>0.77988611216470005</v>
      </c>
      <c r="AD134" s="122">
        <v>0.74284709534060001</v>
      </c>
      <c r="AE134" s="122">
        <v>0.68797903964530005</v>
      </c>
      <c r="AF134" s="122">
        <v>0.65666389687579996</v>
      </c>
      <c r="AG134" s="122">
        <v>0.70062981262129997</v>
      </c>
      <c r="AH134" s="122">
        <v>0.72459139469809997</v>
      </c>
      <c r="AI134" s="122">
        <v>0.73740710063360004</v>
      </c>
      <c r="AJ134" s="122">
        <v>0.7049261746048</v>
      </c>
      <c r="AK134" s="122">
        <v>0.66126057110280001</v>
      </c>
      <c r="AL134" s="122">
        <v>0</v>
      </c>
    </row>
    <row r="135" spans="1:38" hidden="1" x14ac:dyDescent="0.25">
      <c r="A135" s="122" t="s">
        <v>1956</v>
      </c>
      <c r="B135" s="122">
        <v>1</v>
      </c>
      <c r="C135" s="122" t="s">
        <v>2128</v>
      </c>
      <c r="D135" s="122" t="s">
        <v>2107</v>
      </c>
      <c r="E135" s="122">
        <v>3</v>
      </c>
      <c r="F135" s="122">
        <v>12.9472092244738</v>
      </c>
      <c r="G135" s="122">
        <v>13.127967590911499</v>
      </c>
      <c r="H135" s="122">
        <v>16.9655085747582</v>
      </c>
      <c r="I135" s="122">
        <v>17.741583476523601</v>
      </c>
      <c r="J135" s="122">
        <v>18.152167064891302</v>
      </c>
      <c r="K135" s="122">
        <v>18.483878062528401</v>
      </c>
      <c r="L135" s="122">
        <v>18.823106675466299</v>
      </c>
      <c r="M135" s="122">
        <v>18.780218763308699</v>
      </c>
      <c r="N135" s="122">
        <v>17.489342313531299</v>
      </c>
      <c r="O135" s="122">
        <v>17.227453035639201</v>
      </c>
      <c r="P135" s="122">
        <v>11.1518004287972</v>
      </c>
      <c r="Q135" s="122">
        <v>12.260815680722599</v>
      </c>
      <c r="R135" s="122">
        <v>11.544409727917699</v>
      </c>
      <c r="S135" s="122">
        <v>12.5453578092956</v>
      </c>
      <c r="T135" s="122">
        <v>12.825141409633501</v>
      </c>
      <c r="U135" s="122">
        <v>12.995753812213501</v>
      </c>
      <c r="V135" s="122">
        <v>12.092633055400301</v>
      </c>
      <c r="W135" s="122">
        <v>12.0172950861226</v>
      </c>
      <c r="X135" s="122">
        <v>10.0902992654672</v>
      </c>
      <c r="Y135" s="122">
        <v>8.6607383294449996</v>
      </c>
      <c r="Z135" s="122">
        <v>8.6174164169480001</v>
      </c>
      <c r="AA135" s="122">
        <v>9.6686452957409994</v>
      </c>
      <c r="AB135" s="122">
        <v>9.6229153709355</v>
      </c>
      <c r="AC135" s="122">
        <v>9.2808324908128004</v>
      </c>
      <c r="AD135" s="122">
        <v>8.7059803257664008</v>
      </c>
      <c r="AE135" s="122">
        <v>8.7331175414152007</v>
      </c>
      <c r="AF135" s="122">
        <v>9.1551620432573007</v>
      </c>
      <c r="AG135" s="122">
        <v>8.3286341275571996</v>
      </c>
      <c r="AH135" s="122">
        <v>8.5369172804133004</v>
      </c>
      <c r="AI135" s="122">
        <v>8.7872082376586</v>
      </c>
      <c r="AJ135" s="122">
        <v>7.4962331190839002</v>
      </c>
      <c r="AK135" s="122">
        <v>7.5788440634064997</v>
      </c>
      <c r="AL135" s="122">
        <v>0</v>
      </c>
    </row>
    <row r="136" spans="1:38" hidden="1" x14ac:dyDescent="0.25">
      <c r="A136" s="122" t="s">
        <v>1956</v>
      </c>
      <c r="B136" s="122">
        <v>1</v>
      </c>
      <c r="C136" s="122" t="s">
        <v>2128</v>
      </c>
      <c r="D136" s="122" t="s">
        <v>2108</v>
      </c>
      <c r="E136" s="122">
        <v>3</v>
      </c>
      <c r="F136" s="122">
        <v>6.4925841220763996</v>
      </c>
      <c r="G136" s="122">
        <v>5.6135796106370002</v>
      </c>
      <c r="H136" s="122">
        <v>5.7929130498244996</v>
      </c>
      <c r="I136" s="122">
        <v>5.6364738096017</v>
      </c>
      <c r="J136" s="122">
        <v>5.7374029229329997</v>
      </c>
      <c r="K136" s="122">
        <v>6.2794524033024999</v>
      </c>
      <c r="L136" s="122">
        <v>7.9715632240402003</v>
      </c>
      <c r="M136" s="122">
        <v>7.0698846485982001</v>
      </c>
      <c r="N136" s="122">
        <v>6.2699855233766</v>
      </c>
      <c r="O136" s="122">
        <v>6.0613069613211001</v>
      </c>
      <c r="P136" s="122">
        <v>7.6600466805804999</v>
      </c>
      <c r="Q136" s="122">
        <v>7.8514406366951004</v>
      </c>
      <c r="R136" s="122">
        <v>7.1113144381564997</v>
      </c>
      <c r="S136" s="122">
        <v>7.7453676987237996</v>
      </c>
      <c r="T136" s="122">
        <v>8.2643284284024006</v>
      </c>
      <c r="U136" s="122">
        <v>8.0115462577581997</v>
      </c>
      <c r="V136" s="122">
        <v>8.1716056837094992</v>
      </c>
      <c r="W136" s="122">
        <v>8.4176286732819996</v>
      </c>
      <c r="X136" s="122">
        <v>8.2698178524046995</v>
      </c>
      <c r="Y136" s="122">
        <v>7.6726522616982002</v>
      </c>
      <c r="Z136" s="122">
        <v>7.6150298955661002</v>
      </c>
      <c r="AA136" s="122">
        <v>7.8211068551691003</v>
      </c>
      <c r="AB136" s="122">
        <v>7.7547730460922999</v>
      </c>
      <c r="AC136" s="122">
        <v>7.6192581545738003</v>
      </c>
      <c r="AD136" s="122">
        <v>7.8269886777461997</v>
      </c>
      <c r="AE136" s="122">
        <v>7.6647258116743</v>
      </c>
      <c r="AF136" s="122">
        <v>7.6115171704459996</v>
      </c>
      <c r="AG136" s="122">
        <v>7.7940843352550999</v>
      </c>
      <c r="AH136" s="122">
        <v>7.8145469436784003</v>
      </c>
      <c r="AI136" s="122">
        <v>8.0908781685304003</v>
      </c>
      <c r="AJ136" s="122">
        <v>7.6859777108280998</v>
      </c>
      <c r="AK136" s="122">
        <v>8.2945156925507</v>
      </c>
      <c r="AL136" s="122">
        <v>0</v>
      </c>
    </row>
    <row r="137" spans="1:38" hidden="1" x14ac:dyDescent="0.25">
      <c r="A137" s="122" t="s">
        <v>1956</v>
      </c>
      <c r="B137" s="122">
        <v>1</v>
      </c>
      <c r="C137" s="122" t="s">
        <v>2128</v>
      </c>
      <c r="D137" s="122" t="s">
        <v>2109</v>
      </c>
      <c r="E137" s="122">
        <v>3</v>
      </c>
      <c r="F137" s="122">
        <v>2.1066792524886</v>
      </c>
      <c r="G137" s="122">
        <v>2.2692285942611998</v>
      </c>
      <c r="H137" s="122">
        <v>2.4384109035804</v>
      </c>
      <c r="I137" s="122">
        <v>2.4140573634796998</v>
      </c>
      <c r="J137" s="122">
        <v>2.4483185717760998</v>
      </c>
      <c r="K137" s="122">
        <v>2.8529567972215002</v>
      </c>
      <c r="L137" s="122">
        <v>2.5412749670635</v>
      </c>
      <c r="M137" s="122">
        <v>2.6848908414697998</v>
      </c>
      <c r="N137" s="122">
        <v>2.6429383599788001</v>
      </c>
      <c r="O137" s="122">
        <v>2.4125074280221002</v>
      </c>
      <c r="P137" s="122">
        <v>2.2789424458348999</v>
      </c>
      <c r="Q137" s="122">
        <v>2.3561190023792999</v>
      </c>
      <c r="R137" s="122">
        <v>2.1291724775415002</v>
      </c>
      <c r="S137" s="122">
        <v>2.0049630296549998</v>
      </c>
      <c r="T137" s="122">
        <v>2.5635129187292001</v>
      </c>
      <c r="U137" s="122">
        <v>2.8710247185208</v>
      </c>
      <c r="V137" s="122">
        <v>3.1543346318779002</v>
      </c>
      <c r="W137" s="122">
        <v>2.937457424542</v>
      </c>
      <c r="X137" s="122">
        <v>2.7584574954700001</v>
      </c>
      <c r="Y137" s="122">
        <v>2.7901950527845001</v>
      </c>
      <c r="Z137" s="122">
        <v>2.7354279790578002</v>
      </c>
      <c r="AA137" s="122">
        <v>1.8106455862705</v>
      </c>
      <c r="AB137" s="122">
        <v>2.0763251408459</v>
      </c>
      <c r="AC137" s="122">
        <v>2.4331027921735</v>
      </c>
      <c r="AD137" s="122">
        <v>3.0718887566797002</v>
      </c>
      <c r="AE137" s="122">
        <v>2.0647635098772001</v>
      </c>
      <c r="AF137" s="122">
        <v>2.8682046542981001</v>
      </c>
      <c r="AG137" s="122">
        <v>3.0073901755794998</v>
      </c>
      <c r="AH137" s="122">
        <v>3.3609501518011</v>
      </c>
      <c r="AI137" s="122">
        <v>3.3432412892729002</v>
      </c>
      <c r="AJ137" s="122">
        <v>2.4948535595574999</v>
      </c>
      <c r="AK137" s="122">
        <v>2.5216402381318002</v>
      </c>
      <c r="AL137" s="122">
        <v>0</v>
      </c>
    </row>
    <row r="138" spans="1:38" hidden="1" x14ac:dyDescent="0.25">
      <c r="A138" s="122" t="s">
        <v>1956</v>
      </c>
      <c r="B138" s="122">
        <v>1</v>
      </c>
      <c r="C138" s="122" t="s">
        <v>2128</v>
      </c>
      <c r="D138" s="122" t="s">
        <v>2110</v>
      </c>
      <c r="E138" s="122">
        <v>3</v>
      </c>
      <c r="F138" s="122">
        <v>15.6607689360333</v>
      </c>
      <c r="G138" s="122">
        <v>15.5074566406313</v>
      </c>
      <c r="H138" s="122">
        <v>16.5822300225582</v>
      </c>
      <c r="I138" s="122">
        <v>16.527006763121701</v>
      </c>
      <c r="J138" s="122">
        <v>16.559218858523799</v>
      </c>
      <c r="K138" s="122">
        <v>18.556228326789601</v>
      </c>
      <c r="L138" s="122">
        <v>18.966887148405</v>
      </c>
      <c r="M138" s="122">
        <v>17.688158749803002</v>
      </c>
      <c r="N138" s="122">
        <v>17.087956102236301</v>
      </c>
      <c r="O138" s="122">
        <v>13.0234270091916</v>
      </c>
      <c r="P138" s="122">
        <v>13.221465679865</v>
      </c>
      <c r="Q138" s="122">
        <v>13.4490000942788</v>
      </c>
      <c r="R138" s="122">
        <v>12.681852512141701</v>
      </c>
      <c r="S138" s="122">
        <v>12.373832075797299</v>
      </c>
      <c r="T138" s="122">
        <v>12.4715384211206</v>
      </c>
      <c r="U138" s="122">
        <v>13.5559637917834</v>
      </c>
      <c r="V138" s="122">
        <v>13.829692783195201</v>
      </c>
      <c r="W138" s="122">
        <v>13.270581531731899</v>
      </c>
      <c r="X138" s="122">
        <v>12.447093742905301</v>
      </c>
      <c r="Y138" s="122">
        <v>10.657783147513999</v>
      </c>
      <c r="Z138" s="122">
        <v>10.081744128139301</v>
      </c>
      <c r="AA138" s="122">
        <v>9.8805105932367994</v>
      </c>
      <c r="AB138" s="122">
        <v>9.7599608980363008</v>
      </c>
      <c r="AC138" s="122">
        <v>9.5753917778942998</v>
      </c>
      <c r="AD138" s="122">
        <v>8.1950729697644995</v>
      </c>
      <c r="AE138" s="122">
        <v>8.8147785975599007</v>
      </c>
      <c r="AF138" s="122">
        <v>8.4081236009139992</v>
      </c>
      <c r="AG138" s="122">
        <v>8.0759594345805006</v>
      </c>
      <c r="AH138" s="122">
        <v>8.1214810211337998</v>
      </c>
      <c r="AI138" s="122">
        <v>8.4520532326452003</v>
      </c>
      <c r="AJ138" s="122">
        <v>7.4689190721426</v>
      </c>
      <c r="AK138" s="122">
        <v>7.5428938126198002</v>
      </c>
      <c r="AL138" s="122">
        <v>0</v>
      </c>
    </row>
    <row r="139" spans="1:38" hidden="1" x14ac:dyDescent="0.25">
      <c r="A139" s="122" t="s">
        <v>1956</v>
      </c>
      <c r="B139" s="122">
        <v>1</v>
      </c>
      <c r="C139" s="122" t="s">
        <v>2128</v>
      </c>
      <c r="D139" s="122" t="s">
        <v>2111</v>
      </c>
      <c r="E139" s="122">
        <v>3</v>
      </c>
      <c r="F139" s="122">
        <v>32.864762791489198</v>
      </c>
      <c r="G139" s="122">
        <v>32.040861461442503</v>
      </c>
      <c r="H139" s="122">
        <v>32.713843237505699</v>
      </c>
      <c r="I139" s="122">
        <v>32.8574884982622</v>
      </c>
      <c r="J139" s="122">
        <v>32.8382357750247</v>
      </c>
      <c r="K139" s="122">
        <v>32.670462152091503</v>
      </c>
      <c r="L139" s="122">
        <v>34.090950306725901</v>
      </c>
      <c r="M139" s="122">
        <v>32.993325358811099</v>
      </c>
      <c r="N139" s="122">
        <v>32.852762073529398</v>
      </c>
      <c r="O139" s="122">
        <v>31.1501765409018</v>
      </c>
      <c r="P139" s="122">
        <v>29.687014371472799</v>
      </c>
      <c r="Q139" s="122">
        <v>29.454237003694299</v>
      </c>
      <c r="R139" s="122">
        <v>29.341912161470201</v>
      </c>
      <c r="S139" s="122">
        <v>29.627610360678599</v>
      </c>
      <c r="T139" s="122">
        <v>28.962994520248099</v>
      </c>
      <c r="U139" s="122">
        <v>27.6279576058615</v>
      </c>
      <c r="V139" s="122">
        <v>28.366135313645898</v>
      </c>
      <c r="W139" s="122">
        <v>29.251556649131601</v>
      </c>
      <c r="X139" s="122">
        <v>28.621793995796001</v>
      </c>
      <c r="Y139" s="122">
        <v>25.058376310890502</v>
      </c>
      <c r="Z139" s="122">
        <v>27.522299441192501</v>
      </c>
      <c r="AA139" s="122">
        <v>26.555948266427102</v>
      </c>
      <c r="AB139" s="122">
        <v>26.180970541503399</v>
      </c>
      <c r="AC139" s="122">
        <v>26.2184333519284</v>
      </c>
      <c r="AD139" s="122">
        <v>27.069073652344599</v>
      </c>
      <c r="AE139" s="122">
        <v>25.594977983849599</v>
      </c>
      <c r="AF139" s="122">
        <v>24.946707497559402</v>
      </c>
      <c r="AG139" s="122">
        <v>25.089802889531502</v>
      </c>
      <c r="AH139" s="122">
        <v>26.681905121237499</v>
      </c>
      <c r="AI139" s="122">
        <v>25.644896690881801</v>
      </c>
      <c r="AJ139" s="122">
        <v>24.524333833840799</v>
      </c>
      <c r="AK139" s="122">
        <v>24.843437958863699</v>
      </c>
      <c r="AL139" s="122">
        <v>0</v>
      </c>
    </row>
    <row r="140" spans="1:38" hidden="1" x14ac:dyDescent="0.25">
      <c r="A140" s="122" t="s">
        <v>1956</v>
      </c>
      <c r="B140" s="122">
        <v>1</v>
      </c>
      <c r="C140" s="122" t="s">
        <v>2128</v>
      </c>
      <c r="D140" s="122" t="s">
        <v>2112</v>
      </c>
      <c r="E140" s="122">
        <v>3</v>
      </c>
      <c r="F140" s="122">
        <v>19.9543531383821</v>
      </c>
      <c r="G140" s="122">
        <v>17.714726180592098</v>
      </c>
      <c r="H140" s="122">
        <v>18.159245057915602</v>
      </c>
      <c r="I140" s="122">
        <v>19.307307343962201</v>
      </c>
      <c r="J140" s="122">
        <v>18.472914144338599</v>
      </c>
      <c r="K140" s="122">
        <v>19.254982347060299</v>
      </c>
      <c r="L140" s="122">
        <v>18.343236304464298</v>
      </c>
      <c r="M140" s="122">
        <v>18.475618016864701</v>
      </c>
      <c r="N140" s="122">
        <v>16.6915316066389</v>
      </c>
      <c r="O140" s="122">
        <v>15.177948953817801</v>
      </c>
      <c r="P140" s="122">
        <v>15.398729488651</v>
      </c>
      <c r="Q140" s="122">
        <v>15.259431074318799</v>
      </c>
      <c r="R140" s="122">
        <v>14.4165824497051</v>
      </c>
      <c r="S140" s="122">
        <v>16.658442776988899</v>
      </c>
      <c r="T140" s="122">
        <v>16.669732199416298</v>
      </c>
      <c r="U140" s="122">
        <v>17.067500623379502</v>
      </c>
      <c r="V140" s="122">
        <v>18.691133677396401</v>
      </c>
      <c r="W140" s="122">
        <v>18.660077704400599</v>
      </c>
      <c r="X140" s="122">
        <v>19.4768185910741</v>
      </c>
      <c r="Y140" s="122">
        <v>17.022335499166999</v>
      </c>
      <c r="Z140" s="122">
        <v>17.492009348484501</v>
      </c>
      <c r="AA140" s="122">
        <v>17.783713420240801</v>
      </c>
      <c r="AB140" s="122">
        <v>18.4363623103241</v>
      </c>
      <c r="AC140" s="122">
        <v>19.007481086193401</v>
      </c>
      <c r="AD140" s="122">
        <v>19.592081710876698</v>
      </c>
      <c r="AE140" s="122">
        <v>19.250928047832399</v>
      </c>
      <c r="AF140" s="122">
        <v>19.765736681614801</v>
      </c>
      <c r="AG140" s="122">
        <v>20.515068343232802</v>
      </c>
      <c r="AH140" s="122">
        <v>21.1019127100875</v>
      </c>
      <c r="AI140" s="122">
        <v>20.689400425462999</v>
      </c>
      <c r="AJ140" s="122">
        <v>19.7126149823996</v>
      </c>
      <c r="AK140" s="122">
        <v>19.390908214134701</v>
      </c>
      <c r="AL140" s="122">
        <v>0</v>
      </c>
    </row>
    <row r="141" spans="1:38" hidden="1" x14ac:dyDescent="0.25">
      <c r="A141" s="122" t="s">
        <v>1956</v>
      </c>
      <c r="B141" s="122">
        <v>1</v>
      </c>
      <c r="C141" s="122" t="s">
        <v>2128</v>
      </c>
      <c r="D141" s="122" t="s">
        <v>2113</v>
      </c>
      <c r="E141" s="122">
        <v>3</v>
      </c>
      <c r="F141" s="122">
        <v>4.8215229034791003</v>
      </c>
      <c r="G141" s="122">
        <v>5.1264160077928</v>
      </c>
      <c r="H141" s="122">
        <v>5.5121076473996</v>
      </c>
      <c r="I141" s="122">
        <v>5.5572527491901003</v>
      </c>
      <c r="J141" s="122">
        <v>5.5174960432736997</v>
      </c>
      <c r="K141" s="122">
        <v>5.9742438277067</v>
      </c>
      <c r="L141" s="122">
        <v>6.4280899219638998</v>
      </c>
      <c r="M141" s="122">
        <v>6.5553236567426003</v>
      </c>
      <c r="N141" s="122">
        <v>7.6319396269634998</v>
      </c>
      <c r="O141" s="122">
        <v>8.1798846428907996</v>
      </c>
      <c r="P141" s="122">
        <v>6.2143569332938</v>
      </c>
      <c r="Q141" s="122">
        <v>5.3854145784508001</v>
      </c>
      <c r="R141" s="122">
        <v>5.5945516348166002</v>
      </c>
      <c r="S141" s="122">
        <v>5.0423523835806998</v>
      </c>
      <c r="T141" s="122">
        <v>5.4645072862776001</v>
      </c>
      <c r="U141" s="122">
        <v>5.2473363791510002</v>
      </c>
      <c r="V141" s="122">
        <v>5.8495916438598003</v>
      </c>
      <c r="W141" s="122">
        <v>5.4944868420123996</v>
      </c>
      <c r="X141" s="122">
        <v>5.3337641805773996</v>
      </c>
      <c r="Y141" s="122">
        <v>4.6997375121224003</v>
      </c>
      <c r="Z141" s="122">
        <v>4.5339933528784</v>
      </c>
      <c r="AA141" s="122">
        <v>4.9414118315711004</v>
      </c>
      <c r="AB141" s="122">
        <v>4.6692180194831003</v>
      </c>
      <c r="AC141" s="122">
        <v>4.6776896601178999</v>
      </c>
      <c r="AD141" s="122">
        <v>4.3871341792287</v>
      </c>
      <c r="AE141" s="122">
        <v>4.3500507188834998</v>
      </c>
      <c r="AF141" s="122">
        <v>4.4432042270901997</v>
      </c>
      <c r="AG141" s="122">
        <v>4.3626013065115004</v>
      </c>
      <c r="AH141" s="122">
        <v>4.1210049117117</v>
      </c>
      <c r="AI141" s="122">
        <v>4.2180825188108004</v>
      </c>
      <c r="AJ141" s="122">
        <v>4.0936029604188002</v>
      </c>
      <c r="AK141" s="122">
        <v>4.1904494312456002</v>
      </c>
      <c r="AL141" s="122">
        <v>0</v>
      </c>
    </row>
    <row r="142" spans="1:38" hidden="1" x14ac:dyDescent="0.25">
      <c r="A142" s="122" t="s">
        <v>1956</v>
      </c>
      <c r="B142" s="122">
        <v>1</v>
      </c>
      <c r="C142" s="122" t="s">
        <v>2128</v>
      </c>
      <c r="D142" s="122" t="s">
        <v>2114</v>
      </c>
      <c r="E142" s="122">
        <v>3</v>
      </c>
      <c r="F142" s="122">
        <v>34.781806154628697</v>
      </c>
      <c r="G142" s="122">
        <v>32.484065447690902</v>
      </c>
      <c r="H142" s="122">
        <v>33.389641339360097</v>
      </c>
      <c r="I142" s="122">
        <v>33.331682613943897</v>
      </c>
      <c r="J142" s="122">
        <v>32.294443220802101</v>
      </c>
      <c r="K142" s="122">
        <v>32.112348506115701</v>
      </c>
      <c r="L142" s="122">
        <v>31.732347645441099</v>
      </c>
      <c r="M142" s="122">
        <v>31.506808473322501</v>
      </c>
      <c r="N142" s="122">
        <v>29.6720903591604</v>
      </c>
      <c r="O142" s="122">
        <v>29.479741663849001</v>
      </c>
      <c r="P142" s="122">
        <v>29.336628124917802</v>
      </c>
      <c r="Q142" s="122">
        <v>29.134930512361802</v>
      </c>
      <c r="R142" s="122">
        <v>27.9225415721648</v>
      </c>
      <c r="S142" s="122">
        <v>28.259695267039302</v>
      </c>
      <c r="T142" s="122">
        <v>28.861599947104398</v>
      </c>
      <c r="U142" s="122">
        <v>28.223897804233101</v>
      </c>
      <c r="V142" s="122">
        <v>29.190018112024202</v>
      </c>
      <c r="W142" s="122">
        <v>28.4049688231283</v>
      </c>
      <c r="X142" s="122">
        <v>26.957482465268399</v>
      </c>
      <c r="Y142" s="122">
        <v>24.407518042459799</v>
      </c>
      <c r="Z142" s="122">
        <v>27.720109874499698</v>
      </c>
      <c r="AA142" s="122">
        <v>28.066994321634901</v>
      </c>
      <c r="AB142" s="122">
        <v>28.420955179419298</v>
      </c>
      <c r="AC142" s="122">
        <v>32.880537630571901</v>
      </c>
      <c r="AD142" s="122">
        <v>35.292503685266198</v>
      </c>
      <c r="AE142" s="122">
        <v>33.8725455265376</v>
      </c>
      <c r="AF142" s="122">
        <v>32.926905265762898</v>
      </c>
      <c r="AG142" s="122">
        <v>32.938415635420498</v>
      </c>
      <c r="AH142" s="122">
        <v>34.743735425992597</v>
      </c>
      <c r="AI142" s="122">
        <v>35.0706967296627</v>
      </c>
      <c r="AJ142" s="122">
        <v>31.160106459754999</v>
      </c>
      <c r="AK142" s="122">
        <v>33.687306013489398</v>
      </c>
      <c r="AL142" s="122">
        <v>0</v>
      </c>
    </row>
    <row r="143" spans="1:38" hidden="1" x14ac:dyDescent="0.25">
      <c r="A143" s="122" t="s">
        <v>1956</v>
      </c>
      <c r="B143" s="122">
        <v>1</v>
      </c>
      <c r="C143" s="122" t="s">
        <v>2128</v>
      </c>
      <c r="D143" s="122" t="s">
        <v>2115</v>
      </c>
      <c r="E143" s="122">
        <v>3</v>
      </c>
      <c r="F143" s="122">
        <v>0.58590616053019995</v>
      </c>
      <c r="G143" s="122">
        <v>1.7542683980128</v>
      </c>
      <c r="H143" s="122">
        <v>2.9151358413046</v>
      </c>
      <c r="I143" s="122">
        <v>0.92836403415309998</v>
      </c>
      <c r="J143" s="122">
        <v>2.5988399676423999</v>
      </c>
      <c r="K143" s="122">
        <v>2.2106708441652998</v>
      </c>
      <c r="L143" s="122">
        <v>1.776046178951</v>
      </c>
      <c r="M143" s="122">
        <v>1.6072465886572</v>
      </c>
      <c r="N143" s="122">
        <v>2.5172414129459</v>
      </c>
      <c r="O143" s="122">
        <v>2.0876345372338001</v>
      </c>
      <c r="P143" s="122">
        <v>0.63722331267629995</v>
      </c>
      <c r="Q143" s="122">
        <v>0.50970129712459999</v>
      </c>
      <c r="R143" s="122">
        <v>0.46714711627889999</v>
      </c>
      <c r="S143" s="122">
        <v>0.53198658553269995</v>
      </c>
      <c r="T143" s="122">
        <v>0.57937074614009998</v>
      </c>
      <c r="U143" s="122">
        <v>0.60890302860419998</v>
      </c>
      <c r="V143" s="122">
        <v>0.63683170866060002</v>
      </c>
      <c r="W143" s="122">
        <v>0.65342372785549996</v>
      </c>
      <c r="X143" s="122">
        <v>0.60148123766229999</v>
      </c>
      <c r="Y143" s="122">
        <v>0.68096092257100005</v>
      </c>
      <c r="Z143" s="122">
        <v>0.60246997945320002</v>
      </c>
      <c r="AA143" s="122">
        <v>0.56522644128080002</v>
      </c>
      <c r="AB143" s="122">
        <v>0.54273717922709996</v>
      </c>
      <c r="AC143" s="122">
        <v>0.58501862563660001</v>
      </c>
      <c r="AD143" s="122">
        <v>0.52690621219650002</v>
      </c>
      <c r="AE143" s="122">
        <v>0.56180058587610004</v>
      </c>
      <c r="AF143" s="122">
        <v>0.55611281330020002</v>
      </c>
      <c r="AG143" s="122">
        <v>0.57281142793509998</v>
      </c>
      <c r="AH143" s="122">
        <v>0.58650016814609995</v>
      </c>
      <c r="AI143" s="122">
        <v>0.58925227101019995</v>
      </c>
      <c r="AJ143" s="122">
        <v>0.56593386770660004</v>
      </c>
      <c r="AK143" s="122">
        <v>0.54486912577510005</v>
      </c>
      <c r="AL143" s="122">
        <v>0</v>
      </c>
    </row>
    <row r="144" spans="1:38" hidden="1" x14ac:dyDescent="0.25">
      <c r="A144" s="122" t="s">
        <v>1956</v>
      </c>
      <c r="B144" s="122">
        <v>1</v>
      </c>
      <c r="C144" s="122" t="s">
        <v>2128</v>
      </c>
      <c r="D144" s="122" t="s">
        <v>2116</v>
      </c>
      <c r="E144" s="122">
        <v>3</v>
      </c>
      <c r="F144" s="122">
        <v>13.008052122943701</v>
      </c>
      <c r="G144" s="122">
        <v>12.688799133636699</v>
      </c>
      <c r="H144" s="122">
        <v>12.997439944949001</v>
      </c>
      <c r="I144" s="122">
        <v>13.575362196044001</v>
      </c>
      <c r="J144" s="122">
        <v>13.2026371907199</v>
      </c>
      <c r="K144" s="122">
        <v>12.9523927699415</v>
      </c>
      <c r="L144" s="122">
        <v>12.5337937564339</v>
      </c>
      <c r="M144" s="122">
        <v>12.646962025384701</v>
      </c>
      <c r="N144" s="122">
        <v>13.1660466608074</v>
      </c>
      <c r="O144" s="122">
        <v>12.786567181697899</v>
      </c>
      <c r="P144" s="122">
        <v>12.854998201315899</v>
      </c>
      <c r="Q144" s="122">
        <v>13.303262244304699</v>
      </c>
      <c r="R144" s="122">
        <v>13.661701799606</v>
      </c>
      <c r="S144" s="122">
        <v>13.657503348959199</v>
      </c>
      <c r="T144" s="122">
        <v>13.8333926094422</v>
      </c>
      <c r="U144" s="122">
        <v>13.1693150021039</v>
      </c>
      <c r="V144" s="122">
        <v>12.887082113869001</v>
      </c>
      <c r="W144" s="122">
        <v>11.4624594352518</v>
      </c>
      <c r="X144" s="122">
        <v>10.5462184539301</v>
      </c>
      <c r="Y144" s="122">
        <v>9.7716849226180997</v>
      </c>
      <c r="Z144" s="122">
        <v>9.0396262928472009</v>
      </c>
      <c r="AA144" s="122">
        <v>8.5536274716546004</v>
      </c>
      <c r="AB144" s="122">
        <v>7.8580328901289</v>
      </c>
      <c r="AC144" s="122">
        <v>7.4985263756086002</v>
      </c>
      <c r="AD144" s="122">
        <v>7.5488264141487003</v>
      </c>
      <c r="AE144" s="122">
        <v>7.8562618090505003</v>
      </c>
      <c r="AF144" s="122">
        <v>7.4758959355075998</v>
      </c>
      <c r="AG144" s="122">
        <v>7.2660445698249996</v>
      </c>
      <c r="AH144" s="122">
        <v>7.4468280379368004</v>
      </c>
      <c r="AI144" s="122">
        <v>7.3259167825632998</v>
      </c>
      <c r="AJ144" s="122">
        <v>6.8901095626669999</v>
      </c>
      <c r="AK144" s="122">
        <v>6.9923900466040996</v>
      </c>
      <c r="AL144" s="122">
        <v>0</v>
      </c>
    </row>
    <row r="145" spans="1:38" hidden="1" x14ac:dyDescent="0.25">
      <c r="A145" s="122" t="s">
        <v>1956</v>
      </c>
      <c r="B145" s="122">
        <v>1</v>
      </c>
      <c r="C145" s="122" t="s">
        <v>2128</v>
      </c>
      <c r="D145" s="122" t="s">
        <v>2117</v>
      </c>
      <c r="E145" s="122">
        <v>3</v>
      </c>
      <c r="F145" s="122">
        <v>2.0048268427650999</v>
      </c>
      <c r="G145" s="122">
        <v>2.1240170488826</v>
      </c>
      <c r="H145" s="122">
        <v>1.8577431636734001</v>
      </c>
      <c r="I145" s="122">
        <v>2.1703374079670001</v>
      </c>
      <c r="J145" s="122">
        <v>2.3016570250326001</v>
      </c>
      <c r="K145" s="122">
        <v>2.2309727387479001</v>
      </c>
      <c r="L145" s="122">
        <v>2.2824829933005</v>
      </c>
      <c r="M145" s="122">
        <v>2.2330932244094002</v>
      </c>
      <c r="N145" s="122">
        <v>2.0951656305360999</v>
      </c>
      <c r="O145" s="122">
        <v>2.0737920534844001</v>
      </c>
      <c r="P145" s="122">
        <v>2.4787644918392</v>
      </c>
      <c r="Q145" s="122">
        <v>1.9854301828162999</v>
      </c>
      <c r="R145" s="122">
        <v>2.1546186419032001</v>
      </c>
      <c r="S145" s="122">
        <v>2.2847230255909001</v>
      </c>
      <c r="T145" s="122">
        <v>2.2319631312925998</v>
      </c>
      <c r="U145" s="122">
        <v>2.3348342336023999</v>
      </c>
      <c r="V145" s="122">
        <v>2.5072298062227998</v>
      </c>
      <c r="W145" s="122">
        <v>3.0083999295738</v>
      </c>
      <c r="X145" s="122">
        <v>3.1906807229966998</v>
      </c>
      <c r="Y145" s="122">
        <v>3.3602814890112001</v>
      </c>
      <c r="Z145" s="122">
        <v>3.4409820903285002</v>
      </c>
      <c r="AA145" s="122">
        <v>3.6943894303275</v>
      </c>
      <c r="AB145" s="122">
        <v>3.4999706266573001</v>
      </c>
      <c r="AC145" s="122">
        <v>3.9213140007921998</v>
      </c>
      <c r="AD145" s="122">
        <v>3.6880148557074</v>
      </c>
      <c r="AE145" s="122">
        <v>3.6844549535126001</v>
      </c>
      <c r="AF145" s="122">
        <v>3.603378299794</v>
      </c>
      <c r="AG145" s="122">
        <v>3.6039188168969001</v>
      </c>
      <c r="AH145" s="122">
        <v>3.7078848816290999</v>
      </c>
      <c r="AI145" s="122">
        <v>3.7546328585420001</v>
      </c>
      <c r="AJ145" s="122">
        <v>3.9546596520372002</v>
      </c>
      <c r="AK145" s="122">
        <v>3.7607840170767002</v>
      </c>
      <c r="AL145" s="122">
        <v>0</v>
      </c>
    </row>
    <row r="146" spans="1:38" hidden="1" x14ac:dyDescent="0.25">
      <c r="A146" s="122" t="s">
        <v>1956</v>
      </c>
      <c r="B146" s="122">
        <v>1</v>
      </c>
      <c r="C146" s="122" t="s">
        <v>2128</v>
      </c>
      <c r="D146" s="122" t="s">
        <v>2118</v>
      </c>
      <c r="E146" s="122">
        <v>3</v>
      </c>
      <c r="F146" s="122">
        <v>16.556826183898899</v>
      </c>
      <c r="G146" s="122">
        <v>16.5732548760915</v>
      </c>
      <c r="H146" s="122">
        <v>17.5504777039326</v>
      </c>
      <c r="I146" s="122">
        <v>17.704107283682799</v>
      </c>
      <c r="J146" s="122">
        <v>17.766118524356099</v>
      </c>
      <c r="K146" s="122">
        <v>17.388334068493599</v>
      </c>
      <c r="L146" s="122">
        <v>17.198196888189202</v>
      </c>
      <c r="M146" s="122">
        <v>17.7510345703637</v>
      </c>
      <c r="N146" s="122">
        <v>18.543276722660298</v>
      </c>
      <c r="O146" s="122">
        <v>17.433312582641001</v>
      </c>
      <c r="P146" s="122">
        <v>16.779700774495399</v>
      </c>
      <c r="Q146" s="122">
        <v>18.370468328948299</v>
      </c>
      <c r="R146" s="122">
        <v>17.202899617339</v>
      </c>
      <c r="S146" s="122">
        <v>17.486953506166799</v>
      </c>
      <c r="T146" s="122">
        <v>17.5305309149362</v>
      </c>
      <c r="U146" s="122">
        <v>17.538205499668301</v>
      </c>
      <c r="V146" s="122">
        <v>17.6231336708362</v>
      </c>
      <c r="W146" s="122">
        <v>17.559043400094701</v>
      </c>
      <c r="X146" s="122">
        <v>16.665073115656401</v>
      </c>
      <c r="Y146" s="122">
        <v>12.953666612233899</v>
      </c>
      <c r="Z146" s="122">
        <v>13.7310432974091</v>
      </c>
      <c r="AA146" s="122">
        <v>13.934201550622699</v>
      </c>
      <c r="AB146" s="122">
        <v>13.614677813303301</v>
      </c>
      <c r="AC146" s="122">
        <v>14.1177935588584</v>
      </c>
      <c r="AD146" s="122">
        <v>13.540801004035</v>
      </c>
      <c r="AE146" s="122">
        <v>13.2563018146787</v>
      </c>
      <c r="AF146" s="122">
        <v>13.277085109748599</v>
      </c>
      <c r="AG146" s="122">
        <v>12.7321422792234</v>
      </c>
      <c r="AH146" s="122">
        <v>13.083904946118601</v>
      </c>
      <c r="AI146" s="122">
        <v>12.739583394611</v>
      </c>
      <c r="AJ146" s="122">
        <v>12.298251891800501</v>
      </c>
      <c r="AK146" s="122">
        <v>12.716216088527</v>
      </c>
      <c r="AL146" s="122">
        <v>0</v>
      </c>
    </row>
    <row r="147" spans="1:38" hidden="1" x14ac:dyDescent="0.25">
      <c r="A147" s="122" t="s">
        <v>1956</v>
      </c>
      <c r="B147" s="122">
        <v>1</v>
      </c>
      <c r="C147" s="122" t="s">
        <v>2128</v>
      </c>
      <c r="D147" s="122" t="s">
        <v>2119</v>
      </c>
      <c r="E147" s="122">
        <v>3</v>
      </c>
      <c r="F147" s="122">
        <v>167.44648152289309</v>
      </c>
      <c r="G147" s="122">
        <v>163.9090410180778</v>
      </c>
      <c r="H147" s="122">
        <v>165.05505472933319</v>
      </c>
      <c r="I147" s="122">
        <v>165.985476338262</v>
      </c>
      <c r="J147" s="122">
        <v>164.91012530753849</v>
      </c>
      <c r="K147" s="122">
        <v>171.80306782970351</v>
      </c>
      <c r="L147" s="122">
        <v>191.55679047311779</v>
      </c>
      <c r="M147" s="122">
        <v>186.2657348198311</v>
      </c>
      <c r="N147" s="122">
        <v>181.42174642385069</v>
      </c>
      <c r="O147" s="122">
        <v>163.27236305281221</v>
      </c>
      <c r="P147" s="122">
        <v>188.03811378884711</v>
      </c>
      <c r="Q147" s="122">
        <v>186.7455676818237</v>
      </c>
      <c r="R147" s="122">
        <v>181.95295554312389</v>
      </c>
      <c r="S147" s="122">
        <v>179.96118056626059</v>
      </c>
      <c r="T147" s="122">
        <v>181.26035998412141</v>
      </c>
      <c r="U147" s="122">
        <v>155.720011988333</v>
      </c>
      <c r="V147" s="122">
        <v>159.3470705315876</v>
      </c>
      <c r="W147" s="122">
        <v>156.77098071328069</v>
      </c>
      <c r="X147" s="122">
        <v>145.00144628767211</v>
      </c>
      <c r="Y147" s="122">
        <v>129.33767771155871</v>
      </c>
      <c r="Z147" s="122">
        <v>150.36756697198791</v>
      </c>
      <c r="AA147" s="122">
        <v>152.97468770116359</v>
      </c>
      <c r="AB147" s="122">
        <v>167.27128414185731</v>
      </c>
      <c r="AC147" s="122">
        <v>173.88883887641421</v>
      </c>
      <c r="AD147" s="122">
        <v>168.96562772973741</v>
      </c>
      <c r="AE147" s="122">
        <v>167.34698701711139</v>
      </c>
      <c r="AF147" s="122">
        <v>166.7328020719867</v>
      </c>
      <c r="AG147" s="122">
        <v>162.64804700045639</v>
      </c>
      <c r="AH147" s="122">
        <v>169.39441414322599</v>
      </c>
      <c r="AI147" s="122">
        <v>170.7068291127832</v>
      </c>
      <c r="AJ147" s="122">
        <v>165.3325645878891</v>
      </c>
      <c r="AK147" s="122">
        <v>173.63601334179131</v>
      </c>
      <c r="AL147" s="122">
        <v>0</v>
      </c>
    </row>
    <row r="148" spans="1:38" hidden="1" x14ac:dyDescent="0.25">
      <c r="A148" s="122" t="s">
        <v>1956</v>
      </c>
      <c r="B148" s="122">
        <v>1</v>
      </c>
      <c r="C148" s="122" t="s">
        <v>2128</v>
      </c>
      <c r="D148" s="122" t="s">
        <v>2120</v>
      </c>
      <c r="E148" s="122">
        <v>3</v>
      </c>
      <c r="F148" s="122">
        <v>6.5660605783832002</v>
      </c>
      <c r="G148" s="122">
        <v>6.0653906994647997</v>
      </c>
      <c r="H148" s="122">
        <v>6.0414851804984</v>
      </c>
      <c r="I148" s="122">
        <v>6.5604585143002003</v>
      </c>
      <c r="J148" s="122">
        <v>6.5153136726721996</v>
      </c>
      <c r="K148" s="122">
        <v>7.7004867336442997</v>
      </c>
      <c r="L148" s="122">
        <v>6.9199879510848996</v>
      </c>
      <c r="M148" s="122">
        <v>7.3490694773928</v>
      </c>
      <c r="N148" s="122">
        <v>9.0243661198754008</v>
      </c>
      <c r="O148" s="122">
        <v>7.0382174430416002</v>
      </c>
      <c r="P148" s="122">
        <v>7.9362358501542003</v>
      </c>
      <c r="Q148" s="122">
        <v>7.9224978971400004</v>
      </c>
      <c r="R148" s="122">
        <v>6.2590088484019999</v>
      </c>
      <c r="S148" s="122">
        <v>6.5586378497349003</v>
      </c>
      <c r="T148" s="122">
        <v>7.772092285466</v>
      </c>
      <c r="U148" s="122">
        <v>8.9053547348694995</v>
      </c>
      <c r="V148" s="122">
        <v>8.1066698741612999</v>
      </c>
      <c r="W148" s="122">
        <v>8.2978557215721995</v>
      </c>
      <c r="X148" s="122">
        <v>7.8078147365864004</v>
      </c>
      <c r="Y148" s="122">
        <v>6.9039168603594003</v>
      </c>
      <c r="Z148" s="122">
        <v>7.0977212134403</v>
      </c>
      <c r="AA148" s="122">
        <v>7.2636750586595999</v>
      </c>
      <c r="AB148" s="122">
        <v>7.7137869690339</v>
      </c>
      <c r="AC148" s="122">
        <v>8.2211593916302999</v>
      </c>
      <c r="AD148" s="122">
        <v>7.8402176470927003</v>
      </c>
      <c r="AE148" s="122">
        <v>7.6148986075970004</v>
      </c>
      <c r="AF148" s="122">
        <v>7.3355105438788</v>
      </c>
      <c r="AG148" s="122">
        <v>7.0638892834717</v>
      </c>
      <c r="AH148" s="122">
        <v>6.8571368255094001</v>
      </c>
      <c r="AI148" s="122">
        <v>6.8449151346342001</v>
      </c>
      <c r="AJ148" s="122">
        <v>6.3692094646889004</v>
      </c>
      <c r="AK148" s="122">
        <v>6.3751857318285996</v>
      </c>
      <c r="AL148" s="122">
        <v>0</v>
      </c>
    </row>
    <row r="149" spans="1:38" hidden="1" x14ac:dyDescent="0.25">
      <c r="A149" s="122" t="s">
        <v>1956</v>
      </c>
      <c r="B149" s="122">
        <v>1</v>
      </c>
      <c r="C149" s="122" t="s">
        <v>2128</v>
      </c>
      <c r="D149" s="122" t="s">
        <v>2121</v>
      </c>
      <c r="E149" s="122">
        <v>3</v>
      </c>
      <c r="F149" s="122">
        <v>16.206652331405301</v>
      </c>
      <c r="G149" s="122">
        <v>16.444884123406801</v>
      </c>
      <c r="H149" s="122">
        <v>15.052836691336999</v>
      </c>
      <c r="I149" s="122">
        <v>13.576171428202899</v>
      </c>
      <c r="J149" s="122">
        <v>13.896394997442799</v>
      </c>
      <c r="K149" s="122">
        <v>14.0296085520076</v>
      </c>
      <c r="L149" s="122">
        <v>13.6715769168656</v>
      </c>
      <c r="M149" s="122">
        <v>13.840559570468701</v>
      </c>
      <c r="N149" s="122">
        <v>13.775451586357301</v>
      </c>
      <c r="O149" s="122">
        <v>12.956921842077801</v>
      </c>
      <c r="P149" s="122">
        <v>13.013857850301299</v>
      </c>
      <c r="Q149" s="122">
        <v>12.8108683354048</v>
      </c>
      <c r="R149" s="122">
        <v>12.306931501802801</v>
      </c>
      <c r="S149" s="122">
        <v>13.5522488266016</v>
      </c>
      <c r="T149" s="122">
        <v>14.252899749873899</v>
      </c>
      <c r="U149" s="122">
        <v>14.3054950682636</v>
      </c>
      <c r="V149" s="122">
        <v>13.888189495478599</v>
      </c>
      <c r="W149" s="122">
        <v>13.2413327598296</v>
      </c>
      <c r="X149" s="122">
        <v>12.393082065376699</v>
      </c>
      <c r="Y149" s="122">
        <v>9.7847157177751996</v>
      </c>
      <c r="Z149" s="122">
        <v>9.3135037779002001</v>
      </c>
      <c r="AA149" s="122">
        <v>8.9370564524095002</v>
      </c>
      <c r="AB149" s="122">
        <v>8.9889267976149991</v>
      </c>
      <c r="AC149" s="122">
        <v>9.2768378265747007</v>
      </c>
      <c r="AD149" s="122">
        <v>8.5116393401679993</v>
      </c>
      <c r="AE149" s="122">
        <v>7.6931020250376001</v>
      </c>
      <c r="AF149" s="122">
        <v>7.5727490695429998</v>
      </c>
      <c r="AG149" s="122">
        <v>7.4545017362525998</v>
      </c>
      <c r="AH149" s="122">
        <v>7.5675871130668</v>
      </c>
      <c r="AI149" s="122">
        <v>7.6623626126157003</v>
      </c>
      <c r="AJ149" s="122">
        <v>7.4372006833355</v>
      </c>
      <c r="AK149" s="122">
        <v>8.0124816159847008</v>
      </c>
      <c r="AL149" s="122">
        <v>0</v>
      </c>
    </row>
    <row r="150" spans="1:38" hidden="1" x14ac:dyDescent="0.25">
      <c r="A150" s="122" t="s">
        <v>1956</v>
      </c>
      <c r="B150" s="122">
        <v>1</v>
      </c>
      <c r="C150" s="122" t="s">
        <v>2128</v>
      </c>
      <c r="D150" s="122" t="s">
        <v>2122</v>
      </c>
      <c r="E150" s="122">
        <v>3</v>
      </c>
      <c r="F150" s="122">
        <v>0.43497657698019998</v>
      </c>
      <c r="G150" s="122">
        <v>0.45614405470820002</v>
      </c>
      <c r="H150" s="122">
        <v>0.50103469592159999</v>
      </c>
      <c r="I150" s="122">
        <v>0.50279868543210005</v>
      </c>
      <c r="J150" s="122">
        <v>0.39039736023260002</v>
      </c>
      <c r="K150" s="122">
        <v>0.36995719546299999</v>
      </c>
      <c r="L150" s="122">
        <v>0.38835985809149998</v>
      </c>
      <c r="M150" s="122">
        <v>0.65222983241099997</v>
      </c>
      <c r="N150" s="122">
        <v>0.42499787038179998</v>
      </c>
      <c r="O150" s="122">
        <v>0.60505318680560005</v>
      </c>
      <c r="P150" s="122">
        <v>0.53361487707209998</v>
      </c>
      <c r="Q150" s="122">
        <v>0.45408137116890002</v>
      </c>
      <c r="R150" s="122">
        <v>0.45857385900690001</v>
      </c>
      <c r="S150" s="122">
        <v>0.51410027182319995</v>
      </c>
      <c r="T150" s="122">
        <v>0.61490095785139998</v>
      </c>
      <c r="U150" s="122">
        <v>0.62666798503910004</v>
      </c>
      <c r="V150" s="122">
        <v>0.67689690462910002</v>
      </c>
      <c r="W150" s="122">
        <v>0.59722882420739998</v>
      </c>
      <c r="X150" s="122">
        <v>0.51918326875429999</v>
      </c>
      <c r="Y150" s="122">
        <v>0.50792414037730005</v>
      </c>
      <c r="Z150" s="122">
        <v>0.5238880734968</v>
      </c>
      <c r="AA150" s="122">
        <v>0.57508880377259997</v>
      </c>
      <c r="AB150" s="122">
        <v>0.46343271128050001</v>
      </c>
      <c r="AC150" s="122">
        <v>0.37433506479689999</v>
      </c>
      <c r="AD150" s="122">
        <v>0.36725657091000002</v>
      </c>
      <c r="AE150" s="122">
        <v>0.35080153076710002</v>
      </c>
      <c r="AF150" s="122">
        <v>0.34930048832790001</v>
      </c>
      <c r="AG150" s="122">
        <v>0.35120346666739999</v>
      </c>
      <c r="AH150" s="122">
        <v>0.37084446232379997</v>
      </c>
      <c r="AI150" s="122">
        <v>0.38598147936959998</v>
      </c>
      <c r="AJ150" s="122">
        <v>0.3980152392295</v>
      </c>
      <c r="AK150" s="122">
        <v>0.30798115432220002</v>
      </c>
      <c r="AL150" s="122">
        <v>0</v>
      </c>
    </row>
    <row r="151" spans="1:38" hidden="1" x14ac:dyDescent="0.25">
      <c r="A151" s="122" t="s">
        <v>1956</v>
      </c>
      <c r="B151" s="122">
        <v>1</v>
      </c>
      <c r="C151" s="122" t="s">
        <v>2128</v>
      </c>
      <c r="D151" s="122" t="s">
        <v>2123</v>
      </c>
      <c r="E151" s="122">
        <v>3</v>
      </c>
      <c r="F151" s="122">
        <v>15.4393306081513</v>
      </c>
      <c r="G151" s="122">
        <v>14.7621050022434</v>
      </c>
      <c r="H151" s="122">
        <v>16.337819850980701</v>
      </c>
      <c r="I151" s="122">
        <v>14.876489752889301</v>
      </c>
      <c r="J151" s="122">
        <v>16.9393385037108</v>
      </c>
      <c r="K151" s="122">
        <v>16.382257987134299</v>
      </c>
      <c r="L151" s="122">
        <v>17.432651165276599</v>
      </c>
      <c r="M151" s="122">
        <v>15.859770131660699</v>
      </c>
      <c r="N151" s="122">
        <v>20.2152354625782</v>
      </c>
      <c r="O151" s="122">
        <v>19.963804762376999</v>
      </c>
      <c r="P151" s="122">
        <v>15.594876190268799</v>
      </c>
      <c r="Q151" s="122">
        <v>12.1521351438323</v>
      </c>
      <c r="R151" s="122">
        <v>11.07738317099</v>
      </c>
      <c r="S151" s="122">
        <v>11.222483062776099</v>
      </c>
      <c r="T151" s="122">
        <v>11.7219678740046</v>
      </c>
      <c r="U151" s="122">
        <v>12.818283951965199</v>
      </c>
      <c r="V151" s="122">
        <v>14.2073406628617</v>
      </c>
      <c r="W151" s="122">
        <v>14.048318155332799</v>
      </c>
      <c r="X151" s="122">
        <v>14.0451224467889</v>
      </c>
      <c r="Y151" s="122">
        <v>13.1075192409312</v>
      </c>
      <c r="Z151" s="122">
        <v>12.9424725623802</v>
      </c>
      <c r="AA151" s="122">
        <v>12.504169585377699</v>
      </c>
      <c r="AB151" s="122">
        <v>12.9571860662435</v>
      </c>
      <c r="AC151" s="122">
        <v>12.583744750949201</v>
      </c>
      <c r="AD151" s="122">
        <v>11.7677584728222</v>
      </c>
      <c r="AE151" s="122">
        <v>12.815317453904999</v>
      </c>
      <c r="AF151" s="122">
        <v>12.5063703546589</v>
      </c>
      <c r="AG151" s="122">
        <v>12.036717432894401</v>
      </c>
      <c r="AH151" s="122">
        <v>12.2106762486539</v>
      </c>
      <c r="AI151" s="122">
        <v>12.367893276156201</v>
      </c>
      <c r="AJ151" s="122">
        <v>11.616696255603999</v>
      </c>
      <c r="AK151" s="122">
        <v>10.798778662637501</v>
      </c>
      <c r="AL151" s="122">
        <v>0</v>
      </c>
    </row>
    <row r="152" spans="1:38" hidden="1" x14ac:dyDescent="0.25">
      <c r="A152" s="122" t="s">
        <v>1956</v>
      </c>
      <c r="B152" s="122">
        <v>1</v>
      </c>
      <c r="C152" s="122" t="s">
        <v>2128</v>
      </c>
      <c r="D152" s="122" t="s">
        <v>2124</v>
      </c>
      <c r="E152" s="122">
        <v>3</v>
      </c>
      <c r="F152" s="122">
        <v>13.770522295281401</v>
      </c>
      <c r="G152" s="122">
        <v>14.2029640202478</v>
      </c>
      <c r="H152" s="122">
        <v>13.774822064111101</v>
      </c>
      <c r="I152" s="122">
        <v>14.4718426962267</v>
      </c>
      <c r="J152" s="122">
        <v>14.940724885255401</v>
      </c>
      <c r="K152" s="122">
        <v>15.1657830256325</v>
      </c>
      <c r="L152" s="122">
        <v>14.942596004990399</v>
      </c>
      <c r="M152" s="122">
        <v>15.299813329917299</v>
      </c>
      <c r="N152" s="122">
        <v>14.2803243887214</v>
      </c>
      <c r="O152" s="122">
        <v>15.1167097816164</v>
      </c>
      <c r="P152" s="122">
        <v>16.206297092931901</v>
      </c>
      <c r="Q152" s="122">
        <v>16.0000873064409</v>
      </c>
      <c r="R152" s="122">
        <v>16.0479866586304</v>
      </c>
      <c r="S152" s="122">
        <v>14.600707373112799</v>
      </c>
      <c r="T152" s="122">
        <v>15.4072236400291</v>
      </c>
      <c r="U152" s="122">
        <v>15.135412346077199</v>
      </c>
      <c r="V152" s="122">
        <v>15.014768747161099</v>
      </c>
      <c r="W152" s="122">
        <v>15.0946967888858</v>
      </c>
      <c r="X152" s="122">
        <v>14.127873400034501</v>
      </c>
      <c r="Y152" s="122">
        <v>12.7150487985426</v>
      </c>
      <c r="Z152" s="122">
        <v>12.9394205024011</v>
      </c>
      <c r="AA152" s="122">
        <v>13.173242501427399</v>
      </c>
      <c r="AB152" s="122">
        <v>12.5924308056822</v>
      </c>
      <c r="AC152" s="122">
        <v>13.707252454095</v>
      </c>
      <c r="AD152" s="122">
        <v>13.6010841089394</v>
      </c>
      <c r="AE152" s="122">
        <v>12.8349315734486</v>
      </c>
      <c r="AF152" s="122">
        <v>12.0880657038661</v>
      </c>
      <c r="AG152" s="122">
        <v>12.5752518824831</v>
      </c>
      <c r="AH152" s="122">
        <v>13.0582646528767</v>
      </c>
      <c r="AI152" s="122">
        <v>12.7458717690503</v>
      </c>
      <c r="AJ152" s="122">
        <v>11.607233609825199</v>
      </c>
      <c r="AK152" s="122">
        <v>11.0032784909613</v>
      </c>
      <c r="AL152" s="122">
        <v>0</v>
      </c>
    </row>
    <row r="153" spans="1:38" hidden="1" x14ac:dyDescent="0.25">
      <c r="A153" s="122" t="s">
        <v>1956</v>
      </c>
      <c r="B153" s="122">
        <v>1</v>
      </c>
      <c r="C153" s="122" t="s">
        <v>2128</v>
      </c>
      <c r="D153" s="122" t="s">
        <v>2125</v>
      </c>
      <c r="E153" s="122">
        <v>3</v>
      </c>
      <c r="F153" s="122">
        <v>11.9118217311414</v>
      </c>
      <c r="G153" s="122">
        <v>9.7107548268238002</v>
      </c>
      <c r="H153" s="122">
        <v>9.6982320928005006</v>
      </c>
      <c r="I153" s="122">
        <v>10.0574944919309</v>
      </c>
      <c r="J153" s="122">
        <v>10.9729490736743</v>
      </c>
      <c r="K153" s="122">
        <v>9.6094276623749995</v>
      </c>
      <c r="L153" s="122">
        <v>8.4783273048732006</v>
      </c>
      <c r="M153" s="122">
        <v>8.7357718185226005</v>
      </c>
      <c r="N153" s="122">
        <v>9.6667592162723999</v>
      </c>
      <c r="O153" s="122">
        <v>8.3959752055292007</v>
      </c>
      <c r="P153" s="122">
        <v>8.7088826912965995</v>
      </c>
      <c r="Q153" s="122">
        <v>9.2501489957592007</v>
      </c>
      <c r="R153" s="122">
        <v>10.445358687872</v>
      </c>
      <c r="S153" s="122">
        <v>8.6703180956977999</v>
      </c>
      <c r="T153" s="122">
        <v>9.3113594727440994</v>
      </c>
      <c r="U153" s="122">
        <v>8.4175976528774008</v>
      </c>
      <c r="V153" s="122">
        <v>9.1785303424940992</v>
      </c>
      <c r="W153" s="122">
        <v>9.1344351003110997</v>
      </c>
      <c r="X153" s="122">
        <v>8.3225939415425998</v>
      </c>
      <c r="Y153" s="122">
        <v>6.3719814873368996</v>
      </c>
      <c r="Z153" s="122">
        <v>6.7630931527038998</v>
      </c>
      <c r="AA153" s="122">
        <v>6.9022548888484003</v>
      </c>
      <c r="AB153" s="122">
        <v>7.3479502742373004</v>
      </c>
      <c r="AC153" s="122">
        <v>8.1018583356862006</v>
      </c>
      <c r="AD153" s="122">
        <v>8.9068671116315006</v>
      </c>
      <c r="AE153" s="122">
        <v>8.3904859541052002</v>
      </c>
      <c r="AF153" s="122">
        <v>7.8216916115616</v>
      </c>
      <c r="AG153" s="122">
        <v>8.4602709662281992</v>
      </c>
      <c r="AH153" s="122">
        <v>9.4805087584632997</v>
      </c>
      <c r="AI153" s="122">
        <v>10.042836585781</v>
      </c>
      <c r="AJ153" s="122">
        <v>10.396469258731599</v>
      </c>
      <c r="AK153" s="122">
        <v>10.9398184376179</v>
      </c>
      <c r="AL153" s="122">
        <v>0</v>
      </c>
    </row>
    <row r="154" spans="1:38" hidden="1" x14ac:dyDescent="0.25">
      <c r="A154" s="122" t="s">
        <v>1956</v>
      </c>
      <c r="B154" s="122">
        <v>1</v>
      </c>
      <c r="C154" s="122" t="s">
        <v>2128</v>
      </c>
      <c r="D154" s="122" t="s">
        <v>2126</v>
      </c>
      <c r="E154" s="122">
        <v>3</v>
      </c>
      <c r="F154" s="122">
        <v>10.0375073275013</v>
      </c>
      <c r="G154" s="122">
        <v>9.7455966403278005</v>
      </c>
      <c r="H154" s="122">
        <v>11.584974872925001</v>
      </c>
      <c r="I154" s="122">
        <v>9.8093916513543995</v>
      </c>
      <c r="J154" s="122">
        <v>10.099729804334499</v>
      </c>
      <c r="K154" s="122">
        <v>9.5547291805946006</v>
      </c>
      <c r="L154" s="122">
        <v>9.7341981856339999</v>
      </c>
      <c r="M154" s="122">
        <v>9.9110056218615004</v>
      </c>
      <c r="N154" s="122">
        <v>10.339109696362099</v>
      </c>
      <c r="O154" s="122">
        <v>9.4516138998392005</v>
      </c>
      <c r="P154" s="122">
        <v>9.2781832102843005</v>
      </c>
      <c r="Q154" s="122">
        <v>9.4699781872334992</v>
      </c>
      <c r="R154" s="122">
        <v>9.5977555881600995</v>
      </c>
      <c r="S154" s="122">
        <v>9.9172477902067993</v>
      </c>
      <c r="T154" s="122">
        <v>9.7650265111624002</v>
      </c>
      <c r="U154" s="122">
        <v>9.7202484676796992</v>
      </c>
      <c r="V154" s="122">
        <v>10.774819052005</v>
      </c>
      <c r="W154" s="122">
        <v>12.199176399001001</v>
      </c>
      <c r="X154" s="122">
        <v>12.0461587161038</v>
      </c>
      <c r="Y154" s="122">
        <v>11.6061525534951</v>
      </c>
      <c r="Z154" s="122">
        <v>12.1501445384425</v>
      </c>
      <c r="AA154" s="122">
        <v>13.141313860093099</v>
      </c>
      <c r="AB154" s="122">
        <v>12.752506819072201</v>
      </c>
      <c r="AC154" s="122">
        <v>12.3281450508765</v>
      </c>
      <c r="AD154" s="122">
        <v>11.887931747473401</v>
      </c>
      <c r="AE154" s="122">
        <v>10.3695698700649</v>
      </c>
      <c r="AF154" s="122">
        <v>10.473963693370999</v>
      </c>
      <c r="AG154" s="122">
        <v>11.7357264933359</v>
      </c>
      <c r="AH154" s="122">
        <v>12.647821630520999</v>
      </c>
      <c r="AI154" s="122">
        <v>12.060296644436599</v>
      </c>
      <c r="AJ154" s="122">
        <v>10.5371620714528</v>
      </c>
      <c r="AK154" s="122">
        <v>10.1720267323103</v>
      </c>
      <c r="AL154" s="122">
        <v>0</v>
      </c>
    </row>
    <row r="155" spans="1:38" hidden="1" x14ac:dyDescent="0.25">
      <c r="A155" s="122" t="s">
        <v>1957</v>
      </c>
      <c r="B155" s="122">
        <v>1</v>
      </c>
      <c r="C155" s="122" t="s">
        <v>2129</v>
      </c>
      <c r="D155" s="122" t="s">
        <v>2078</v>
      </c>
      <c r="E155" s="122">
        <v>4</v>
      </c>
      <c r="F155" s="122">
        <v>1.5697983050276001</v>
      </c>
      <c r="G155" s="122">
        <v>1.6021409738524</v>
      </c>
      <c r="H155" s="122">
        <v>1.7090251626270001</v>
      </c>
      <c r="I155" s="122">
        <v>1.6566279619147</v>
      </c>
      <c r="J155" s="122">
        <v>1.6852932166806001</v>
      </c>
      <c r="K155" s="122">
        <v>1.7043032943325001</v>
      </c>
      <c r="L155" s="122">
        <v>1.7181720726295999</v>
      </c>
      <c r="M155" s="122">
        <v>1.6213402267138</v>
      </c>
      <c r="N155" s="122">
        <v>1.552949479857</v>
      </c>
      <c r="O155" s="122">
        <v>1.8210914433522001</v>
      </c>
      <c r="P155" s="122">
        <v>1.650218087691</v>
      </c>
      <c r="Q155" s="122">
        <v>1.7630092059372</v>
      </c>
      <c r="R155" s="122">
        <v>1.5562035420772</v>
      </c>
      <c r="S155" s="122">
        <v>1.6097003854019001</v>
      </c>
      <c r="T155" s="122">
        <v>1.7695274588653001</v>
      </c>
      <c r="U155" s="122">
        <v>1.7076598505281</v>
      </c>
      <c r="V155" s="122">
        <v>2.1299600022640002</v>
      </c>
      <c r="W155" s="122">
        <v>1.8111934019863001</v>
      </c>
      <c r="X155" s="122">
        <v>1.6921002041788999</v>
      </c>
      <c r="Y155" s="122">
        <v>1.7248003408095001</v>
      </c>
      <c r="Z155" s="122">
        <v>1.6684139746405999</v>
      </c>
      <c r="AA155" s="122">
        <v>1.7289369684753999</v>
      </c>
      <c r="AB155" s="122">
        <v>1.7004232735288001</v>
      </c>
      <c r="AC155" s="122">
        <v>1.5108735515009</v>
      </c>
      <c r="AD155" s="122">
        <v>1.4312204992213999</v>
      </c>
      <c r="AE155" s="122">
        <v>1.5141574245259</v>
      </c>
      <c r="AF155" s="122">
        <v>1.4034086333132001</v>
      </c>
      <c r="AG155" s="122">
        <v>1.5188205910240999</v>
      </c>
      <c r="AH155" s="122">
        <v>1.3886281723111</v>
      </c>
      <c r="AI155" s="122">
        <v>1.3723422454726</v>
      </c>
      <c r="AJ155" s="122">
        <v>1.5553984094616999</v>
      </c>
      <c r="AK155" s="122">
        <v>1.5219812258383001</v>
      </c>
      <c r="AL155" s="122">
        <v>0</v>
      </c>
    </row>
    <row r="156" spans="1:38" hidden="1" x14ac:dyDescent="0.25">
      <c r="A156" s="122" t="s">
        <v>1957</v>
      </c>
      <c r="B156" s="122">
        <v>1</v>
      </c>
      <c r="C156" s="122" t="s">
        <v>2129</v>
      </c>
      <c r="D156" s="122" t="s">
        <v>2079</v>
      </c>
      <c r="E156" s="122">
        <v>4</v>
      </c>
      <c r="F156" s="122">
        <v>3.1049554934071</v>
      </c>
      <c r="G156" s="122">
        <v>3.0343079916017999</v>
      </c>
      <c r="H156" s="122">
        <v>3.2256304206083999</v>
      </c>
      <c r="I156" s="122">
        <v>3.4311227709474998</v>
      </c>
      <c r="J156" s="122">
        <v>3.3216170326169001</v>
      </c>
      <c r="K156" s="122">
        <v>3.3303713722594002</v>
      </c>
      <c r="L156" s="122">
        <v>3.7425714662897001</v>
      </c>
      <c r="M156" s="122">
        <v>3.3571275234479998</v>
      </c>
      <c r="N156" s="122">
        <v>3.1215735488824001</v>
      </c>
      <c r="O156" s="122">
        <v>3.3352208376146999</v>
      </c>
      <c r="P156" s="122">
        <v>3.6951852528356</v>
      </c>
      <c r="Q156" s="122">
        <v>3.5552793697560001</v>
      </c>
      <c r="R156" s="122">
        <v>3.2618522943202999</v>
      </c>
      <c r="S156" s="122">
        <v>3.0969879770297002</v>
      </c>
      <c r="T156" s="122">
        <v>2.9919372275452001</v>
      </c>
      <c r="U156" s="122">
        <v>2.7274844197939001</v>
      </c>
      <c r="V156" s="122">
        <v>2.5154932557063998</v>
      </c>
      <c r="W156" s="122">
        <v>2.3801740982252002</v>
      </c>
      <c r="X156" s="122">
        <v>2.5366986691356002</v>
      </c>
      <c r="Y156" s="122">
        <v>2.5004032444813999</v>
      </c>
      <c r="Z156" s="122">
        <v>2.8709152361233001</v>
      </c>
      <c r="AA156" s="122">
        <v>2.3545997306183999</v>
      </c>
      <c r="AB156" s="122">
        <v>1.7610766240369</v>
      </c>
      <c r="AC156" s="122">
        <v>2.1914837090232</v>
      </c>
      <c r="AD156" s="122">
        <v>2.4305222990819999</v>
      </c>
      <c r="AE156" s="122">
        <v>2.1278553510583</v>
      </c>
      <c r="AF156" s="122">
        <v>1.8640434069378999</v>
      </c>
      <c r="AG156" s="122">
        <v>1.7325339209613999</v>
      </c>
      <c r="AH156" s="122">
        <v>2.2497541516272999</v>
      </c>
      <c r="AI156" s="122">
        <v>2.0430508728009</v>
      </c>
      <c r="AJ156" s="122">
        <v>1.897225324261</v>
      </c>
      <c r="AK156" s="122">
        <v>2.0428718424404999</v>
      </c>
      <c r="AL156" s="122">
        <v>0</v>
      </c>
    </row>
    <row r="157" spans="1:38" hidden="1" x14ac:dyDescent="0.25">
      <c r="A157" s="122" t="s">
        <v>1957</v>
      </c>
      <c r="B157" s="122">
        <v>1</v>
      </c>
      <c r="C157" s="122" t="s">
        <v>2129</v>
      </c>
      <c r="D157" s="122" t="s">
        <v>2080</v>
      </c>
      <c r="E157" s="122">
        <v>4</v>
      </c>
      <c r="F157" s="122">
        <v>2.5351456503390999</v>
      </c>
      <c r="G157" s="122">
        <v>2.5938621498012</v>
      </c>
      <c r="H157" s="122">
        <v>2.4721687493418001</v>
      </c>
      <c r="I157" s="122">
        <v>2.8471056729498998</v>
      </c>
      <c r="J157" s="122">
        <v>2.6469751771958001</v>
      </c>
      <c r="K157" s="122">
        <v>2.7221574127985</v>
      </c>
      <c r="L157" s="122">
        <v>2.8716855656564002</v>
      </c>
      <c r="M157" s="122">
        <v>2.6566535562247999</v>
      </c>
      <c r="N157" s="122">
        <v>2.3541330115088002</v>
      </c>
      <c r="O157" s="122">
        <v>2.676816851721</v>
      </c>
      <c r="P157" s="122">
        <v>2.9362906128818</v>
      </c>
      <c r="Q157" s="122">
        <v>2.6687318495429002</v>
      </c>
      <c r="R157" s="122">
        <v>2.6321065425238999</v>
      </c>
      <c r="S157" s="122">
        <v>2.4943416633001001</v>
      </c>
      <c r="T157" s="122">
        <v>2.2589004362642</v>
      </c>
      <c r="U157" s="122">
        <v>2.1610660432187001</v>
      </c>
      <c r="V157" s="122">
        <v>2.0794646645756001</v>
      </c>
      <c r="W157" s="122">
        <v>2.1001368532532001</v>
      </c>
      <c r="X157" s="122">
        <v>2.3499390181489002</v>
      </c>
      <c r="Y157" s="122">
        <v>2.2164215936229001</v>
      </c>
      <c r="Z157" s="122">
        <v>2.3278422129095002</v>
      </c>
      <c r="AA157" s="122">
        <v>2.1427887340592999</v>
      </c>
      <c r="AB157" s="122">
        <v>1.6473748452492001</v>
      </c>
      <c r="AC157" s="122">
        <v>2.2138846966596999</v>
      </c>
      <c r="AD157" s="122">
        <v>2.3585496834525999</v>
      </c>
      <c r="AE157" s="122">
        <v>2.0373447276927998</v>
      </c>
      <c r="AF157" s="122">
        <v>1.6576805874302001</v>
      </c>
      <c r="AG157" s="122">
        <v>1.5639715476372</v>
      </c>
      <c r="AH157" s="122">
        <v>2.1267653605135002</v>
      </c>
      <c r="AI157" s="122">
        <v>2.0621245138119999</v>
      </c>
      <c r="AJ157" s="122">
        <v>1.8838643897259999</v>
      </c>
      <c r="AK157" s="122">
        <v>2.0619661908898999</v>
      </c>
      <c r="AL157" s="122">
        <v>0</v>
      </c>
    </row>
    <row r="158" spans="1:38" hidden="1" x14ac:dyDescent="0.25">
      <c r="A158" s="122" t="s">
        <v>1957</v>
      </c>
      <c r="B158" s="122">
        <v>1</v>
      </c>
      <c r="C158" s="122" t="s">
        <v>2129</v>
      </c>
      <c r="D158" s="122" t="s">
        <v>2081</v>
      </c>
      <c r="E158" s="122">
        <v>4</v>
      </c>
      <c r="F158" s="122">
        <v>1.8339926779094</v>
      </c>
      <c r="G158" s="122">
        <v>1.9014253543766999</v>
      </c>
      <c r="H158" s="122">
        <v>1.7665772997525</v>
      </c>
      <c r="I158" s="122">
        <v>1.7186262189832</v>
      </c>
      <c r="J158" s="122">
        <v>1.8084920244313001</v>
      </c>
      <c r="K158" s="122">
        <v>1.6971362285367999</v>
      </c>
      <c r="L158" s="122">
        <v>1.6595674506872999</v>
      </c>
      <c r="M158" s="122">
        <v>1.8452020390867001</v>
      </c>
      <c r="N158" s="122">
        <v>2.1724422074510001</v>
      </c>
      <c r="O158" s="122">
        <v>2.0879406820301001</v>
      </c>
      <c r="P158" s="122">
        <v>2.1449020983553</v>
      </c>
      <c r="Q158" s="122">
        <v>2.1978897743356001</v>
      </c>
      <c r="R158" s="122">
        <v>2.1731878899372998</v>
      </c>
      <c r="S158" s="122">
        <v>2.1367429853841</v>
      </c>
      <c r="T158" s="122">
        <v>2.2460092384382002</v>
      </c>
      <c r="U158" s="122">
        <v>2.1334012821654</v>
      </c>
      <c r="V158" s="122">
        <v>2.1574758268164</v>
      </c>
      <c r="W158" s="122">
        <v>2.2768148382292002</v>
      </c>
      <c r="X158" s="122">
        <v>2.4229756165599001</v>
      </c>
      <c r="Y158" s="122">
        <v>2.1857451844562998</v>
      </c>
      <c r="Z158" s="122">
        <v>2.3329763256260998</v>
      </c>
      <c r="AA158" s="122">
        <v>2.4120684583223002</v>
      </c>
      <c r="AB158" s="122">
        <v>2.0935213800497001</v>
      </c>
      <c r="AC158" s="122">
        <v>2.4105445285159002</v>
      </c>
      <c r="AD158" s="122">
        <v>2.0296392609164</v>
      </c>
      <c r="AE158" s="122">
        <v>2.1271516090129001</v>
      </c>
      <c r="AF158" s="122">
        <v>2.1856752359631</v>
      </c>
      <c r="AG158" s="122">
        <v>2.0587429793593999</v>
      </c>
      <c r="AH158" s="122">
        <v>2.2420763215317998</v>
      </c>
      <c r="AI158" s="122">
        <v>2.64058893198</v>
      </c>
      <c r="AJ158" s="122">
        <v>2.5666020228837998</v>
      </c>
      <c r="AK158" s="122">
        <v>2.4964233805131002</v>
      </c>
      <c r="AL158" s="122">
        <v>0</v>
      </c>
    </row>
    <row r="159" spans="1:38" x14ac:dyDescent="0.25">
      <c r="A159" s="122" t="s">
        <v>1957</v>
      </c>
      <c r="B159" s="122">
        <v>1</v>
      </c>
      <c r="C159" s="122" t="s">
        <v>2129</v>
      </c>
      <c r="D159" s="122" t="s">
        <v>2082</v>
      </c>
      <c r="E159" s="122">
        <v>4</v>
      </c>
      <c r="F159" s="122">
        <v>29.568215620741402</v>
      </c>
      <c r="G159" s="122">
        <v>29.415472064071398</v>
      </c>
      <c r="H159" s="122">
        <v>27.353439977887898</v>
      </c>
      <c r="I159" s="122">
        <v>28.837243197463302</v>
      </c>
      <c r="J159" s="122">
        <v>29.472965780257599</v>
      </c>
      <c r="K159" s="122">
        <v>26.826084774917501</v>
      </c>
      <c r="L159" s="122">
        <v>26.993603019014898</v>
      </c>
      <c r="M159" s="122">
        <v>26.781961102026798</v>
      </c>
      <c r="N159" s="122">
        <v>32.3088640788446</v>
      </c>
      <c r="O159" s="122">
        <v>32.023477416551003</v>
      </c>
      <c r="P159" s="122">
        <v>27.725042712839699</v>
      </c>
      <c r="Q159" s="122">
        <v>28.733095821021099</v>
      </c>
      <c r="R159" s="122">
        <v>28.749505625160602</v>
      </c>
      <c r="S159" s="122">
        <v>28.393749589749799</v>
      </c>
      <c r="T159" s="122">
        <v>29.486703489008601</v>
      </c>
      <c r="U159" s="122">
        <v>28.256116623048801</v>
      </c>
      <c r="V159" s="122">
        <v>28.4844660852375</v>
      </c>
      <c r="W159" s="122">
        <v>28.6528581754378</v>
      </c>
      <c r="X159" s="122">
        <v>28.8276473639411</v>
      </c>
      <c r="Y159" s="122">
        <v>28.3357253420582</v>
      </c>
      <c r="Z159" s="122">
        <v>29.002342165001501</v>
      </c>
      <c r="AA159" s="122">
        <v>29.739176798651801</v>
      </c>
      <c r="AB159" s="122">
        <v>27.375471736350399</v>
      </c>
      <c r="AC159" s="122">
        <v>27.712147175274499</v>
      </c>
      <c r="AD159" s="122">
        <v>22.903771425189898</v>
      </c>
      <c r="AE159" s="122">
        <v>23.370315503822599</v>
      </c>
      <c r="AF159" s="122">
        <v>24.039506229104699</v>
      </c>
      <c r="AG159" s="122">
        <v>24.976475467067999</v>
      </c>
      <c r="AH159" s="122">
        <v>24.701249078672799</v>
      </c>
      <c r="AI159" s="122">
        <v>27.0574586574322</v>
      </c>
      <c r="AJ159" s="122">
        <v>26.5420595453114</v>
      </c>
      <c r="AK159" s="122">
        <v>26.109366979129199</v>
      </c>
      <c r="AL159" s="122">
        <v>0</v>
      </c>
    </row>
    <row r="160" spans="1:38" hidden="1" x14ac:dyDescent="0.25">
      <c r="A160" s="122" t="s">
        <v>1957</v>
      </c>
      <c r="B160" s="122">
        <v>1</v>
      </c>
      <c r="C160" s="122" t="s">
        <v>2129</v>
      </c>
      <c r="D160" s="122" t="s">
        <v>474</v>
      </c>
      <c r="E160" s="122">
        <v>4</v>
      </c>
      <c r="F160" s="122">
        <v>5.0112730173908</v>
      </c>
      <c r="G160" s="122">
        <v>5.6906094487330998</v>
      </c>
      <c r="H160" s="122">
        <v>5.4313208322755004</v>
      </c>
      <c r="I160" s="122">
        <v>5.9667374513507996</v>
      </c>
      <c r="J160" s="122">
        <v>5.5736775399520004</v>
      </c>
      <c r="K160" s="122">
        <v>6.0167379498146003</v>
      </c>
      <c r="L160" s="122">
        <v>6.3657480793005004</v>
      </c>
      <c r="M160" s="122">
        <v>6.1690059064906002</v>
      </c>
      <c r="N160" s="122">
        <v>5.8739374863308997</v>
      </c>
      <c r="O160" s="122">
        <v>6.3715373077726003</v>
      </c>
      <c r="P160" s="122">
        <v>6.8436746836979996</v>
      </c>
      <c r="Q160" s="122">
        <v>7.2567743196128998</v>
      </c>
      <c r="R160" s="122">
        <v>7.5237674487773001</v>
      </c>
      <c r="S160" s="122">
        <v>7.5766350846239998</v>
      </c>
      <c r="T160" s="122">
        <v>7.2072841583124001</v>
      </c>
      <c r="U160" s="122">
        <v>7.5489204154682001</v>
      </c>
      <c r="V160" s="122">
        <v>7.0984241102787999</v>
      </c>
      <c r="W160" s="122">
        <v>7.7730572852039002</v>
      </c>
      <c r="X160" s="122">
        <v>7.9963900584673002</v>
      </c>
      <c r="Y160" s="122">
        <v>7.6093678852837998</v>
      </c>
      <c r="Z160" s="122">
        <v>7.7883455501894998</v>
      </c>
      <c r="AA160" s="122">
        <v>7.8004307320070003</v>
      </c>
      <c r="AB160" s="122">
        <v>6.998873193743</v>
      </c>
      <c r="AC160" s="122">
        <v>8.1506983306408003</v>
      </c>
      <c r="AD160" s="122">
        <v>8.0008602253797001</v>
      </c>
      <c r="AE160" s="122">
        <v>7.4468484366147996</v>
      </c>
      <c r="AF160" s="122">
        <v>7.4434848291567999</v>
      </c>
      <c r="AG160" s="122">
        <v>7.2094027041573003</v>
      </c>
      <c r="AH160" s="122">
        <v>7.8883665098993996</v>
      </c>
      <c r="AI160" s="122">
        <v>8.8707581131350999</v>
      </c>
      <c r="AJ160" s="122">
        <v>8.3791585455581004</v>
      </c>
      <c r="AK160" s="122">
        <v>8.2203179759309997</v>
      </c>
      <c r="AL160" s="122">
        <v>0</v>
      </c>
    </row>
    <row r="161" spans="1:38" hidden="1" x14ac:dyDescent="0.25">
      <c r="A161" s="122" t="s">
        <v>1957</v>
      </c>
      <c r="B161" s="122">
        <v>1</v>
      </c>
      <c r="C161" s="122" t="s">
        <v>2129</v>
      </c>
      <c r="D161" s="122" t="s">
        <v>2083</v>
      </c>
      <c r="E161" s="122">
        <v>4</v>
      </c>
      <c r="F161" s="122">
        <v>8.0371668625493999</v>
      </c>
      <c r="G161" s="122">
        <v>7.9020607259247999</v>
      </c>
      <c r="H161" s="122">
        <v>9.0373612749105003</v>
      </c>
      <c r="I161" s="122">
        <v>8.3448730818867993</v>
      </c>
      <c r="J161" s="122">
        <v>7.8915125832796997</v>
      </c>
      <c r="K161" s="122">
        <v>7.1658766914037999</v>
      </c>
      <c r="L161" s="122">
        <v>7.7811171919284998</v>
      </c>
      <c r="M161" s="122">
        <v>7.5007334121628997</v>
      </c>
      <c r="N161" s="122">
        <v>6.4169222169175999</v>
      </c>
      <c r="O161" s="122">
        <v>7.1022352503099997</v>
      </c>
      <c r="P161" s="122">
        <v>7.8843505248663002</v>
      </c>
      <c r="Q161" s="122">
        <v>8.0274179190015005</v>
      </c>
      <c r="R161" s="122">
        <v>7.5404666860146996</v>
      </c>
      <c r="S161" s="122">
        <v>9.1612898370579998</v>
      </c>
      <c r="T161" s="122">
        <v>9.8793971490072998</v>
      </c>
      <c r="U161" s="122">
        <v>8.7109405363432</v>
      </c>
      <c r="V161" s="122">
        <v>7.8576524917675998</v>
      </c>
      <c r="W161" s="122">
        <v>7.9618560297803</v>
      </c>
      <c r="X161" s="122">
        <v>7.1707782552320003</v>
      </c>
      <c r="Y161" s="122">
        <v>7.8497371422816</v>
      </c>
      <c r="Z161" s="122">
        <v>7.4510153060431996</v>
      </c>
      <c r="AA161" s="122">
        <v>7.2406806112725999</v>
      </c>
      <c r="AB161" s="122">
        <v>6.2277546478202002</v>
      </c>
      <c r="AC161" s="122">
        <v>6.8602321294967998</v>
      </c>
      <c r="AD161" s="122">
        <v>7.2779536884446001</v>
      </c>
      <c r="AE161" s="122">
        <v>7.1784116347267002</v>
      </c>
      <c r="AF161" s="122">
        <v>5.7011839181096002</v>
      </c>
      <c r="AG161" s="122">
        <v>5.7285393096217003</v>
      </c>
      <c r="AH161" s="122">
        <v>6.8992350751688001</v>
      </c>
      <c r="AI161" s="122">
        <v>6.7413813469345998</v>
      </c>
      <c r="AJ161" s="122">
        <v>5.9799716839119004</v>
      </c>
      <c r="AK161" s="122">
        <v>5.7831948258933998</v>
      </c>
      <c r="AL161" s="122">
        <v>0</v>
      </c>
    </row>
    <row r="162" spans="1:38" hidden="1" x14ac:dyDescent="0.25">
      <c r="A162" s="122" t="s">
        <v>1957</v>
      </c>
      <c r="B162" s="122">
        <v>1</v>
      </c>
      <c r="C162" s="122" t="s">
        <v>2129</v>
      </c>
      <c r="D162" s="122" t="s">
        <v>2084</v>
      </c>
      <c r="E162" s="122">
        <v>4</v>
      </c>
      <c r="F162" s="122">
        <v>0.92104960276409997</v>
      </c>
      <c r="G162" s="122">
        <v>0.93213201228380005</v>
      </c>
      <c r="H162" s="122">
        <v>0.99454217135379996</v>
      </c>
      <c r="I162" s="122">
        <v>0.97955131337879997</v>
      </c>
      <c r="J162" s="122">
        <v>0.92942140008109997</v>
      </c>
      <c r="K162" s="122">
        <v>0.95062133636099999</v>
      </c>
      <c r="L162" s="122">
        <v>1.0533187493544001</v>
      </c>
      <c r="M162" s="122">
        <v>0.96951976514979998</v>
      </c>
      <c r="N162" s="122">
        <v>0.81472432905470005</v>
      </c>
      <c r="O162" s="122">
        <v>0.8484657371116</v>
      </c>
      <c r="P162" s="122">
        <v>0.93132271225319996</v>
      </c>
      <c r="Q162" s="122">
        <v>0.79560078531080003</v>
      </c>
      <c r="R162" s="122">
        <v>0.91265514029509998</v>
      </c>
      <c r="S162" s="122">
        <v>0.97272536990080005</v>
      </c>
      <c r="T162" s="122">
        <v>0.94581035975030003</v>
      </c>
      <c r="U162" s="122">
        <v>0.91907020278350005</v>
      </c>
      <c r="V162" s="122">
        <v>0.69856727483079994</v>
      </c>
      <c r="W162" s="122">
        <v>0.81686207618780005</v>
      </c>
      <c r="X162" s="122">
        <v>0.77369542446810002</v>
      </c>
      <c r="Y162" s="122">
        <v>0.81187286273259995</v>
      </c>
      <c r="Z162" s="122">
        <v>0.82169638435610004</v>
      </c>
      <c r="AA162" s="122">
        <v>0.68385126839449994</v>
      </c>
      <c r="AB162" s="122">
        <v>0.6856794912991</v>
      </c>
      <c r="AC162" s="122">
        <v>0.77754278232079999</v>
      </c>
      <c r="AD162" s="122">
        <v>0.84376225583039999</v>
      </c>
      <c r="AE162" s="122">
        <v>0.8152877288432</v>
      </c>
      <c r="AF162" s="122">
        <v>0.63465897935500004</v>
      </c>
      <c r="AG162" s="122">
        <v>0.6578413780265</v>
      </c>
      <c r="AH162" s="122">
        <v>0.76052812378669998</v>
      </c>
      <c r="AI162" s="122">
        <v>0.66299261498590001</v>
      </c>
      <c r="AJ162" s="122">
        <v>0.61508461426630001</v>
      </c>
      <c r="AK162" s="122">
        <v>0.65801714194420002</v>
      </c>
      <c r="AL162" s="122">
        <v>0</v>
      </c>
    </row>
    <row r="163" spans="1:38" hidden="1" x14ac:dyDescent="0.25">
      <c r="A163" s="122" t="s">
        <v>1957</v>
      </c>
      <c r="B163" s="122">
        <v>1</v>
      </c>
      <c r="C163" s="122" t="s">
        <v>2129</v>
      </c>
      <c r="D163" s="122" t="s">
        <v>2085</v>
      </c>
      <c r="E163" s="122">
        <v>4</v>
      </c>
      <c r="F163" s="122">
        <v>1.0193885982491999</v>
      </c>
      <c r="G163" s="122">
        <v>1.060400217155</v>
      </c>
      <c r="H163" s="122">
        <v>1.0933643167553</v>
      </c>
      <c r="I163" s="122">
        <v>1.0915657908659999</v>
      </c>
      <c r="J163" s="122">
        <v>1.139290721044</v>
      </c>
      <c r="K163" s="122">
        <v>1.1129076071851001</v>
      </c>
      <c r="L163" s="122">
        <v>1.2267079165062</v>
      </c>
      <c r="M163" s="122">
        <v>1.0960552530695</v>
      </c>
      <c r="N163" s="122">
        <v>1.0226300378905999</v>
      </c>
      <c r="O163" s="122">
        <v>1.0793952303915</v>
      </c>
      <c r="P163" s="122">
        <v>1.1565761728877999</v>
      </c>
      <c r="Q163" s="122">
        <v>1.1467187508971</v>
      </c>
      <c r="R163" s="122">
        <v>1.1379496314849999</v>
      </c>
      <c r="S163" s="122">
        <v>1.2722663685811999</v>
      </c>
      <c r="T163" s="122">
        <v>1.2057196034577999</v>
      </c>
      <c r="U163" s="122">
        <v>1.1637383244729</v>
      </c>
      <c r="V163" s="122">
        <v>0.98654380613390003</v>
      </c>
      <c r="W163" s="122">
        <v>0.99820453543510002</v>
      </c>
      <c r="X163" s="122">
        <v>0.93556257089179995</v>
      </c>
      <c r="Y163" s="122">
        <v>1.0238623325255001</v>
      </c>
      <c r="Z163" s="122">
        <v>1.0489410097992999</v>
      </c>
      <c r="AA163" s="122">
        <v>0.95686984027209998</v>
      </c>
      <c r="AB163" s="122">
        <v>0.77353223716740005</v>
      </c>
      <c r="AC163" s="122">
        <v>0.92038176250140002</v>
      </c>
      <c r="AD163" s="122">
        <v>1.035724095548</v>
      </c>
      <c r="AE163" s="122">
        <v>1.0183739147049</v>
      </c>
      <c r="AF163" s="122">
        <v>0.81231427064740003</v>
      </c>
      <c r="AG163" s="122">
        <v>0.79326096046820005</v>
      </c>
      <c r="AH163" s="122">
        <v>1.0068003682891999</v>
      </c>
      <c r="AI163" s="122">
        <v>0.96490466083390003</v>
      </c>
      <c r="AJ163" s="122">
        <v>0.84671855469750001</v>
      </c>
      <c r="AK163" s="122">
        <v>0.90429362084020004</v>
      </c>
      <c r="AL163" s="122">
        <v>0</v>
      </c>
    </row>
    <row r="164" spans="1:38" hidden="1" x14ac:dyDescent="0.25">
      <c r="A164" s="122" t="s">
        <v>1957</v>
      </c>
      <c r="B164" s="122">
        <v>1</v>
      </c>
      <c r="C164" s="122" t="s">
        <v>2129</v>
      </c>
      <c r="D164" s="122" t="s">
        <v>2086</v>
      </c>
      <c r="E164" s="122">
        <v>4</v>
      </c>
      <c r="F164" s="122">
        <v>1.5402562364617001</v>
      </c>
      <c r="G164" s="122">
        <v>1.5853891206957</v>
      </c>
      <c r="H164" s="122">
        <v>1.7441501600028</v>
      </c>
      <c r="I164" s="122">
        <v>1.6608556847756</v>
      </c>
      <c r="J164" s="122">
        <v>1.5634204127663001</v>
      </c>
      <c r="K164" s="122">
        <v>1.481871469301</v>
      </c>
      <c r="L164" s="122">
        <v>1.6503647724007999</v>
      </c>
      <c r="M164" s="122">
        <v>1.3644658536386001</v>
      </c>
      <c r="N164" s="122">
        <v>1.4452845884808001</v>
      </c>
      <c r="O164" s="122">
        <v>1.4145061462791</v>
      </c>
      <c r="P164" s="122">
        <v>1.5197956825317001</v>
      </c>
      <c r="Q164" s="122">
        <v>1.4311143234962</v>
      </c>
      <c r="R164" s="122">
        <v>1.3828950860567999</v>
      </c>
      <c r="S164" s="122">
        <v>1.4100769799252999</v>
      </c>
      <c r="T164" s="122">
        <v>1.5489092176470001</v>
      </c>
      <c r="U164" s="122">
        <v>1.4951782968641001</v>
      </c>
      <c r="V164" s="122">
        <v>1.4273540715760999</v>
      </c>
      <c r="W164" s="122">
        <v>1.3179701834149999</v>
      </c>
      <c r="X164" s="122">
        <v>1.3306769820271001</v>
      </c>
      <c r="Y164" s="122">
        <v>1.4347039604475</v>
      </c>
      <c r="Z164" s="122">
        <v>1.6198691758931001</v>
      </c>
      <c r="AA164" s="122">
        <v>1.3475401490681</v>
      </c>
      <c r="AB164" s="122">
        <v>1.111354932632</v>
      </c>
      <c r="AC164" s="122">
        <v>1.1454247257443</v>
      </c>
      <c r="AD164" s="122">
        <v>1.2589548357278999</v>
      </c>
      <c r="AE164" s="122">
        <v>1.1681968889887</v>
      </c>
      <c r="AF164" s="122">
        <v>1.1892574158335001</v>
      </c>
      <c r="AG164" s="122">
        <v>1.210408606094</v>
      </c>
      <c r="AH164" s="122">
        <v>1.3585949683373999</v>
      </c>
      <c r="AI164" s="122">
        <v>1.3029132316086001</v>
      </c>
      <c r="AJ164" s="122">
        <v>1.3511041011891001</v>
      </c>
      <c r="AK164" s="122">
        <v>1.4589737255391</v>
      </c>
      <c r="AL164" s="122">
        <v>0</v>
      </c>
    </row>
    <row r="165" spans="1:38" hidden="1" x14ac:dyDescent="0.25">
      <c r="A165" s="122" t="s">
        <v>1957</v>
      </c>
      <c r="B165" s="122">
        <v>1</v>
      </c>
      <c r="C165" s="122" t="s">
        <v>2129</v>
      </c>
      <c r="D165" s="122" t="s">
        <v>2087</v>
      </c>
      <c r="E165" s="122">
        <v>4</v>
      </c>
      <c r="F165" s="122">
        <v>5.8383105339211001</v>
      </c>
      <c r="G165" s="122">
        <v>6.2106832349354999</v>
      </c>
      <c r="H165" s="122">
        <v>6.9199088447727997</v>
      </c>
      <c r="I165" s="122">
        <v>7.3680649551629003</v>
      </c>
      <c r="J165" s="122">
        <v>6.7766311335226002</v>
      </c>
      <c r="K165" s="122">
        <v>7.2447829518021001</v>
      </c>
      <c r="L165" s="122">
        <v>7.8940367072180004</v>
      </c>
      <c r="M165" s="122">
        <v>7.2774516688114996</v>
      </c>
      <c r="N165" s="122">
        <v>6.7755597677562998</v>
      </c>
      <c r="O165" s="122">
        <v>6.4024742540765001</v>
      </c>
      <c r="P165" s="122">
        <v>8.7734993478186993</v>
      </c>
      <c r="Q165" s="122">
        <v>7.4121241078531996</v>
      </c>
      <c r="R165" s="122">
        <v>7.6742186671428003</v>
      </c>
      <c r="S165" s="122">
        <v>7.9227525509848</v>
      </c>
      <c r="T165" s="122">
        <v>7.7886889126604997</v>
      </c>
      <c r="U165" s="122">
        <v>7.5882584401697004</v>
      </c>
      <c r="V165" s="122">
        <v>6.6935744247912004</v>
      </c>
      <c r="W165" s="122">
        <v>6.7655690561083999</v>
      </c>
      <c r="X165" s="122">
        <v>7.2100010340380001</v>
      </c>
      <c r="Y165" s="122">
        <v>7.1471935288091002</v>
      </c>
      <c r="Z165" s="122">
        <v>8.3419387596000991</v>
      </c>
      <c r="AA165" s="122">
        <v>6.7430678333617999</v>
      </c>
      <c r="AB165" s="122">
        <v>5.9881503607438997</v>
      </c>
      <c r="AC165" s="122">
        <v>7.052160288254</v>
      </c>
      <c r="AD165" s="122">
        <v>7.8496952301235998</v>
      </c>
      <c r="AE165" s="122">
        <v>6.9270712426758001</v>
      </c>
      <c r="AF165" s="122">
        <v>6.8238435131320996</v>
      </c>
      <c r="AG165" s="122">
        <v>6.4735233280672002</v>
      </c>
      <c r="AH165" s="122">
        <v>7.7769900680862003</v>
      </c>
      <c r="AI165" s="122">
        <v>7.2280107503875</v>
      </c>
      <c r="AJ165" s="122">
        <v>7.0254697207539003</v>
      </c>
      <c r="AK165" s="122">
        <v>7.3588140874443999</v>
      </c>
      <c r="AL165" s="122">
        <v>0</v>
      </c>
    </row>
    <row r="166" spans="1:38" hidden="1" x14ac:dyDescent="0.25">
      <c r="A166" s="122" t="s">
        <v>1957</v>
      </c>
      <c r="B166" s="122">
        <v>1</v>
      </c>
      <c r="C166" s="122" t="s">
        <v>2129</v>
      </c>
      <c r="D166" s="122" t="s">
        <v>2088</v>
      </c>
      <c r="E166" s="122">
        <v>4</v>
      </c>
      <c r="F166" s="122">
        <v>1.37878352219E-2</v>
      </c>
      <c r="G166" s="122">
        <v>1.41680198962E-2</v>
      </c>
      <c r="H166" s="122">
        <v>4.44011077271E-2</v>
      </c>
      <c r="I166" s="122">
        <v>1.01055187118E-2</v>
      </c>
      <c r="J166" s="122">
        <v>1.02781846774E-2</v>
      </c>
      <c r="K166" s="122">
        <v>9.8879616718999998E-3</v>
      </c>
      <c r="L166" s="122">
        <v>1.1509236360099999E-2</v>
      </c>
      <c r="M166" s="122">
        <v>2.13862137266E-2</v>
      </c>
      <c r="N166" s="122">
        <v>6.0421373876899998E-2</v>
      </c>
      <c r="O166" s="122">
        <v>3.4326922851800001E-2</v>
      </c>
      <c r="P166" s="122">
        <v>4.7641634099599997E-2</v>
      </c>
      <c r="Q166" s="122">
        <v>4.8925323907899998E-2</v>
      </c>
      <c r="R166" s="122">
        <v>4.9160735231299997E-2</v>
      </c>
      <c r="S166" s="122">
        <v>3.6840317929799998E-2</v>
      </c>
      <c r="T166" s="122">
        <v>3.7644068294999999E-2</v>
      </c>
      <c r="U166" s="122">
        <v>3.86956465158E-2</v>
      </c>
      <c r="V166" s="122">
        <v>4.0714919492999997E-2</v>
      </c>
      <c r="W166" s="122">
        <v>3.3097399198100001E-2</v>
      </c>
      <c r="X166" s="122">
        <v>6.6580204510499993E-2</v>
      </c>
      <c r="Y166" s="122">
        <v>6.0664044746399998E-2</v>
      </c>
      <c r="Z166" s="122">
        <v>5.9444720667299999E-2</v>
      </c>
      <c r="AA166" s="122">
        <v>5.5306036239499999E-2</v>
      </c>
      <c r="AB166" s="122">
        <v>8.0591964862900003E-2</v>
      </c>
      <c r="AC166" s="122">
        <v>5.4700640933100002E-2</v>
      </c>
      <c r="AD166" s="122">
        <v>5.4999510808499998E-2</v>
      </c>
      <c r="AE166" s="122">
        <v>3.3889042190600002E-2</v>
      </c>
      <c r="AF166" s="122">
        <v>4.50284649868E-2</v>
      </c>
      <c r="AG166" s="122">
        <v>3.8103290266100001E-2</v>
      </c>
      <c r="AH166" s="122">
        <v>3.04540353785E-2</v>
      </c>
      <c r="AI166" s="122">
        <v>3.3232282343799997E-2</v>
      </c>
      <c r="AJ166" s="122">
        <v>3.2258562076499998E-2</v>
      </c>
      <c r="AK166" s="122">
        <v>3.8672410311099997E-2</v>
      </c>
      <c r="AL166" s="122">
        <v>0</v>
      </c>
    </row>
    <row r="167" spans="1:38" hidden="1" x14ac:dyDescent="0.25">
      <c r="A167" s="122" t="s">
        <v>1957</v>
      </c>
      <c r="B167" s="122">
        <v>1</v>
      </c>
      <c r="C167" s="122" t="s">
        <v>2129</v>
      </c>
      <c r="D167" s="122" t="s">
        <v>2089</v>
      </c>
      <c r="E167" s="122">
        <v>4</v>
      </c>
      <c r="F167" s="122">
        <v>4.1630749563713003</v>
      </c>
      <c r="G167" s="122">
        <v>4.6963309926179999</v>
      </c>
      <c r="H167" s="122">
        <v>4.2870128163008001</v>
      </c>
      <c r="I167" s="122">
        <v>4.8563009264054999</v>
      </c>
      <c r="J167" s="122">
        <v>4.6527065218821999</v>
      </c>
      <c r="K167" s="122">
        <v>4.8283687075722002</v>
      </c>
      <c r="L167" s="122">
        <v>5.5245717066889002</v>
      </c>
      <c r="M167" s="122">
        <v>5.1580505865128998</v>
      </c>
      <c r="N167" s="122">
        <v>4.2338668185737003</v>
      </c>
      <c r="O167" s="122">
        <v>4.9580567533651001</v>
      </c>
      <c r="P167" s="122">
        <v>5.0476087996481001</v>
      </c>
      <c r="Q167" s="122">
        <v>4.3680435567991998</v>
      </c>
      <c r="R167" s="122">
        <v>4.6817729703293001</v>
      </c>
      <c r="S167" s="122">
        <v>4.7887020442786996</v>
      </c>
      <c r="T167" s="122">
        <v>4.3751801959882997</v>
      </c>
      <c r="U167" s="122">
        <v>4.3544506599982</v>
      </c>
      <c r="V167" s="122">
        <v>4.0293113964779996</v>
      </c>
      <c r="W167" s="122">
        <v>4.4392976372541</v>
      </c>
      <c r="X167" s="122">
        <v>5.1263555639070999</v>
      </c>
      <c r="Y167" s="122">
        <v>4.7615972017274002</v>
      </c>
      <c r="Z167" s="122">
        <v>4.4386212606997999</v>
      </c>
      <c r="AA167" s="122">
        <v>4.4450529806506003</v>
      </c>
      <c r="AB167" s="122">
        <v>3.6137653699058001</v>
      </c>
      <c r="AC167" s="122">
        <v>4.7498659308217999</v>
      </c>
      <c r="AD167" s="122">
        <v>4.9938011929722999</v>
      </c>
      <c r="AE167" s="122">
        <v>4.1463915585148996</v>
      </c>
      <c r="AF167" s="122">
        <v>4.1086526538383001</v>
      </c>
      <c r="AG167" s="122">
        <v>4.0270732032567</v>
      </c>
      <c r="AH167" s="122">
        <v>5.1133015660597003</v>
      </c>
      <c r="AI167" s="122">
        <v>5.3475637562714997</v>
      </c>
      <c r="AJ167" s="122">
        <v>4.8430516492163997</v>
      </c>
      <c r="AK167" s="122">
        <v>4.5271586314376</v>
      </c>
      <c r="AL167" s="122">
        <v>0</v>
      </c>
    </row>
    <row r="168" spans="1:38" hidden="1" x14ac:dyDescent="0.25">
      <c r="A168" s="122" t="s">
        <v>1957</v>
      </c>
      <c r="B168" s="122">
        <v>1</v>
      </c>
      <c r="C168" s="122" t="s">
        <v>2129</v>
      </c>
      <c r="D168" s="122" t="s">
        <v>2090</v>
      </c>
      <c r="E168" s="122">
        <v>4</v>
      </c>
      <c r="F168" s="122">
        <v>0.78861303454760001</v>
      </c>
      <c r="G168" s="122">
        <v>0.9113750301154</v>
      </c>
      <c r="H168" s="122">
        <v>0.80524402165260001</v>
      </c>
      <c r="I168" s="122">
        <v>0.98935506104229998</v>
      </c>
      <c r="J168" s="122">
        <v>0.92558083754130005</v>
      </c>
      <c r="K168" s="122">
        <v>0.97161621195119996</v>
      </c>
      <c r="L168" s="122">
        <v>1.0742095204616</v>
      </c>
      <c r="M168" s="122">
        <v>1.1000520870093</v>
      </c>
      <c r="N168" s="122">
        <v>1.0751810731752001</v>
      </c>
      <c r="O168" s="122">
        <v>1.3298022033217001</v>
      </c>
      <c r="P168" s="122">
        <v>1.5058230166205</v>
      </c>
      <c r="Q168" s="122">
        <v>1.4363680228272</v>
      </c>
      <c r="R168" s="122">
        <v>1.4140667073235</v>
      </c>
      <c r="S168" s="122">
        <v>1.3013595021452</v>
      </c>
      <c r="T168" s="122">
        <v>1.5590624563477</v>
      </c>
      <c r="U168" s="122">
        <v>1.5438472432160999</v>
      </c>
      <c r="V168" s="122">
        <v>1.6244545584936001</v>
      </c>
      <c r="W168" s="122">
        <v>1.5948877816678</v>
      </c>
      <c r="X168" s="122">
        <v>1.8118090772875</v>
      </c>
      <c r="Y168" s="122">
        <v>1.7140778076247001</v>
      </c>
      <c r="Z168" s="122">
        <v>1.6146055528459999</v>
      </c>
      <c r="AA168" s="122">
        <v>1.771210194839</v>
      </c>
      <c r="AB168" s="122">
        <v>1.5465880334407001</v>
      </c>
      <c r="AC168" s="122">
        <v>1.8447324913834</v>
      </c>
      <c r="AD168" s="122">
        <v>1.6010086034805</v>
      </c>
      <c r="AE168" s="122">
        <v>1.5256107001682999</v>
      </c>
      <c r="AF168" s="122">
        <v>1.6215263057306</v>
      </c>
      <c r="AG168" s="122">
        <v>1.8895490678897</v>
      </c>
      <c r="AH168" s="122">
        <v>1.7849242815049999</v>
      </c>
      <c r="AI168" s="122">
        <v>2.0405117831130002</v>
      </c>
      <c r="AJ168" s="122">
        <v>1.9623398853761</v>
      </c>
      <c r="AK168" s="122">
        <v>2.0039363477349998</v>
      </c>
      <c r="AL168" s="122">
        <v>0</v>
      </c>
    </row>
    <row r="169" spans="1:38" hidden="1" x14ac:dyDescent="0.25">
      <c r="A169" s="122" t="s">
        <v>1957</v>
      </c>
      <c r="B169" s="122">
        <v>1</v>
      </c>
      <c r="C169" s="122" t="s">
        <v>2129</v>
      </c>
      <c r="D169" s="122" t="s">
        <v>2091</v>
      </c>
      <c r="E169" s="122">
        <v>4</v>
      </c>
      <c r="F169" s="122">
        <v>25.331071722426199</v>
      </c>
      <c r="G169" s="122">
        <v>26.765721171986598</v>
      </c>
      <c r="H169" s="122">
        <v>27.005489132870501</v>
      </c>
      <c r="I169" s="122">
        <v>27.950296204413402</v>
      </c>
      <c r="J169" s="122">
        <v>26.849304826634501</v>
      </c>
      <c r="K169" s="122">
        <v>28.315292553501401</v>
      </c>
      <c r="L169" s="122">
        <v>30.680069473626101</v>
      </c>
      <c r="M169" s="122">
        <v>28.525696656845302</v>
      </c>
      <c r="N169" s="122">
        <v>23.5177009893738</v>
      </c>
      <c r="O169" s="122">
        <v>25.871937705269499</v>
      </c>
      <c r="P169" s="122">
        <v>26.748800290396598</v>
      </c>
      <c r="Q169" s="122">
        <v>24.1100018720037</v>
      </c>
      <c r="R169" s="122">
        <v>25.9898053621895</v>
      </c>
      <c r="S169" s="122">
        <v>26.541366339315001</v>
      </c>
      <c r="T169" s="122">
        <v>24.871687706435399</v>
      </c>
      <c r="U169" s="122">
        <v>24.514599610556001</v>
      </c>
      <c r="V169" s="122">
        <v>22.4822482039047</v>
      </c>
      <c r="W169" s="122">
        <v>24.452544764606099</v>
      </c>
      <c r="X169" s="122">
        <v>26.638577161548799</v>
      </c>
      <c r="Y169" s="122">
        <v>24.9979810800588</v>
      </c>
      <c r="Z169" s="122">
        <v>23.6929897381068</v>
      </c>
      <c r="AA169" s="122">
        <v>23.651572353618501</v>
      </c>
      <c r="AB169" s="122">
        <v>20.3209500678858</v>
      </c>
      <c r="AC169" s="122">
        <v>25.7854500763038</v>
      </c>
      <c r="AD169" s="122">
        <v>27.092759295890101</v>
      </c>
      <c r="AE169" s="122">
        <v>22.8337731162331</v>
      </c>
      <c r="AF169" s="122">
        <v>22.055001543005801</v>
      </c>
      <c r="AG169" s="122">
        <v>21.422935788141601</v>
      </c>
      <c r="AH169" s="122">
        <v>24.9677899069776</v>
      </c>
      <c r="AI169" s="122">
        <v>25.422736337351601</v>
      </c>
      <c r="AJ169" s="122">
        <v>23.119508617013899</v>
      </c>
      <c r="AK169" s="122">
        <v>22.6645707458499</v>
      </c>
      <c r="AL169" s="122">
        <v>0</v>
      </c>
    </row>
    <row r="170" spans="1:38" hidden="1" x14ac:dyDescent="0.25">
      <c r="A170" s="122" t="s">
        <v>1957</v>
      </c>
      <c r="B170" s="122">
        <v>1</v>
      </c>
      <c r="C170" s="122" t="s">
        <v>2129</v>
      </c>
      <c r="D170" s="122" t="s">
        <v>2092</v>
      </c>
      <c r="E170" s="122">
        <v>4</v>
      </c>
      <c r="F170" s="122">
        <v>9.6154874445127998</v>
      </c>
      <c r="G170" s="122">
        <v>9.8558904587931</v>
      </c>
      <c r="H170" s="122">
        <v>10.02336580871</v>
      </c>
      <c r="I170" s="122">
        <v>10.757476326091499</v>
      </c>
      <c r="J170" s="122">
        <v>10.231596802269801</v>
      </c>
      <c r="K170" s="122">
        <v>10.266930865881999</v>
      </c>
      <c r="L170" s="122">
        <v>11.6286916137225</v>
      </c>
      <c r="M170" s="122">
        <v>10.9633689409008</v>
      </c>
      <c r="N170" s="122">
        <v>9.0331791095315008</v>
      </c>
      <c r="O170" s="122">
        <v>10.2118388619378</v>
      </c>
      <c r="P170" s="122">
        <v>10.528485307499301</v>
      </c>
      <c r="Q170" s="122">
        <v>9.3370783524011003</v>
      </c>
      <c r="R170" s="122">
        <v>10.120184194684199</v>
      </c>
      <c r="S170" s="122">
        <v>11.0138727801054</v>
      </c>
      <c r="T170" s="122">
        <v>9.6003504708916001</v>
      </c>
      <c r="U170" s="122">
        <v>9.4101803526287995</v>
      </c>
      <c r="V170" s="122">
        <v>8.0027462218303995</v>
      </c>
      <c r="W170" s="122">
        <v>9.0110198992022994</v>
      </c>
      <c r="X170" s="122">
        <v>9.6787385609910999</v>
      </c>
      <c r="Y170" s="122">
        <v>8.8680685684980993</v>
      </c>
      <c r="Z170" s="122">
        <v>8.6471707303072005</v>
      </c>
      <c r="AA170" s="122">
        <v>8.2591462782177008</v>
      </c>
      <c r="AB170" s="122">
        <v>7.0272244062054998</v>
      </c>
      <c r="AC170" s="122">
        <v>8.7196302206486997</v>
      </c>
      <c r="AD170" s="122">
        <v>9.4073901992576996</v>
      </c>
      <c r="AE170" s="122">
        <v>7.9935733078036</v>
      </c>
      <c r="AF170" s="122">
        <v>7.5903420708120004</v>
      </c>
      <c r="AG170" s="122">
        <v>7.5027906619525</v>
      </c>
      <c r="AH170" s="122">
        <v>8.8612691421005003</v>
      </c>
      <c r="AI170" s="122">
        <v>8.8955890083495994</v>
      </c>
      <c r="AJ170" s="122">
        <v>8.2665806857445006</v>
      </c>
      <c r="AK170" s="122">
        <v>8.1032532253683005</v>
      </c>
      <c r="AL170" s="122">
        <v>0</v>
      </c>
    </row>
    <row r="171" spans="1:38" hidden="1" x14ac:dyDescent="0.25">
      <c r="A171" s="122" t="s">
        <v>1957</v>
      </c>
      <c r="B171" s="122">
        <v>1</v>
      </c>
      <c r="C171" s="122" t="s">
        <v>2129</v>
      </c>
      <c r="D171" s="122" t="s">
        <v>2093</v>
      </c>
      <c r="E171" s="122">
        <v>4</v>
      </c>
      <c r="F171" s="122">
        <v>4.1033973880604</v>
      </c>
      <c r="G171" s="122">
        <v>4.3707733494154999</v>
      </c>
      <c r="H171" s="122">
        <v>4.0522866725700997</v>
      </c>
      <c r="I171" s="122">
        <v>4.7514729879336004</v>
      </c>
      <c r="J171" s="122">
        <v>4.2312156117997004</v>
      </c>
      <c r="K171" s="122">
        <v>4.4367408118728999</v>
      </c>
      <c r="L171" s="122">
        <v>5.0525209126892996</v>
      </c>
      <c r="M171" s="122">
        <v>4.3149390301060997</v>
      </c>
      <c r="N171" s="122">
        <v>4.3568549478863998</v>
      </c>
      <c r="O171" s="122">
        <v>4.6011296572297002</v>
      </c>
      <c r="P171" s="122">
        <v>4.4730351753743998</v>
      </c>
      <c r="Q171" s="122">
        <v>4.2474167400061997</v>
      </c>
      <c r="R171" s="122">
        <v>4.3883964603947003</v>
      </c>
      <c r="S171" s="122">
        <v>4.4127242551750996</v>
      </c>
      <c r="T171" s="122">
        <v>4.0748646296583004</v>
      </c>
      <c r="U171" s="122">
        <v>4.0451377304126996</v>
      </c>
      <c r="V171" s="122">
        <v>3.4910955274114999</v>
      </c>
      <c r="W171" s="122">
        <v>3.9219855438155</v>
      </c>
      <c r="X171" s="122">
        <v>4.5361652219671003</v>
      </c>
      <c r="Y171" s="122">
        <v>4.4762889449807997</v>
      </c>
      <c r="Z171" s="122">
        <v>4.2017650659151</v>
      </c>
      <c r="AA171" s="122">
        <v>4.0723917251003003</v>
      </c>
      <c r="AB171" s="122">
        <v>3.1650643419533999</v>
      </c>
      <c r="AC171" s="122">
        <v>4.1630709824655998</v>
      </c>
      <c r="AD171" s="122">
        <v>4.4049214551214</v>
      </c>
      <c r="AE171" s="122">
        <v>3.7091404398833001</v>
      </c>
      <c r="AF171" s="122">
        <v>3.3603046034686002</v>
      </c>
      <c r="AG171" s="122">
        <v>3.3554358963773998</v>
      </c>
      <c r="AH171" s="122">
        <v>4.2117482225794003</v>
      </c>
      <c r="AI171" s="122">
        <v>4.3425551105632003</v>
      </c>
      <c r="AJ171" s="122">
        <v>3.9389545053903001</v>
      </c>
      <c r="AK171" s="122">
        <v>3.7736927285634998</v>
      </c>
      <c r="AL171" s="122">
        <v>0</v>
      </c>
    </row>
    <row r="172" spans="1:38" hidden="1" x14ac:dyDescent="0.25">
      <c r="A172" s="122" t="s">
        <v>1957</v>
      </c>
      <c r="B172" s="122">
        <v>1</v>
      </c>
      <c r="C172" s="122" t="s">
        <v>2129</v>
      </c>
      <c r="D172" s="122" t="s">
        <v>2094</v>
      </c>
      <c r="E172" s="122">
        <v>4</v>
      </c>
      <c r="F172" s="122">
        <v>4.066894486771</v>
      </c>
      <c r="G172" s="122">
        <v>4.3828431639101</v>
      </c>
      <c r="H172" s="122">
        <v>4.5421855303285996</v>
      </c>
      <c r="I172" s="122">
        <v>4.8807761293467999</v>
      </c>
      <c r="J172" s="122">
        <v>4.6390480794219</v>
      </c>
      <c r="K172" s="122">
        <v>4.8920123909282003</v>
      </c>
      <c r="L172" s="122">
        <v>5.1262879748458001</v>
      </c>
      <c r="M172" s="122">
        <v>4.9627120332789003</v>
      </c>
      <c r="N172" s="122">
        <v>4.1409598098261</v>
      </c>
      <c r="O172" s="122">
        <v>4.6066104372080003</v>
      </c>
      <c r="P172" s="122">
        <v>4.6560357771112004</v>
      </c>
      <c r="Q172" s="122">
        <v>3.9515306588492001</v>
      </c>
      <c r="R172" s="122">
        <v>4.0472899722277997</v>
      </c>
      <c r="S172" s="122">
        <v>4.3094112625043</v>
      </c>
      <c r="T172" s="122">
        <v>3.9765446305737999</v>
      </c>
      <c r="U172" s="122">
        <v>3.8891412639354002</v>
      </c>
      <c r="V172" s="122">
        <v>3.2642886446711001</v>
      </c>
      <c r="W172" s="122">
        <v>3.4891830415923999</v>
      </c>
      <c r="X172" s="122">
        <v>3.7205703929417999</v>
      </c>
      <c r="Y172" s="122">
        <v>3.6411076985517998</v>
      </c>
      <c r="Z172" s="122">
        <v>3.7135908863950999</v>
      </c>
      <c r="AA172" s="122">
        <v>3.4927363033240999</v>
      </c>
      <c r="AB172" s="122">
        <v>2.7904957190412998</v>
      </c>
      <c r="AC172" s="122">
        <v>3.4328418249880999</v>
      </c>
      <c r="AD172" s="122">
        <v>3.7171318139461</v>
      </c>
      <c r="AE172" s="122">
        <v>3.2234542142885001</v>
      </c>
      <c r="AF172" s="122">
        <v>2.8847317172570999</v>
      </c>
      <c r="AG172" s="122">
        <v>2.7032832952533998</v>
      </c>
      <c r="AH172" s="122">
        <v>3.2621726678608001</v>
      </c>
      <c r="AI172" s="122">
        <v>3.2579504345912</v>
      </c>
      <c r="AJ172" s="122">
        <v>2.9539503205947999</v>
      </c>
      <c r="AK172" s="122">
        <v>3.0704732288515002</v>
      </c>
      <c r="AL172" s="122">
        <v>0</v>
      </c>
    </row>
    <row r="173" spans="1:38" hidden="1" x14ac:dyDescent="0.25">
      <c r="A173" s="122" t="s">
        <v>1957</v>
      </c>
      <c r="B173" s="122">
        <v>1</v>
      </c>
      <c r="C173" s="122" t="s">
        <v>2129</v>
      </c>
      <c r="D173" s="122" t="s">
        <v>2095</v>
      </c>
      <c r="E173" s="122">
        <v>4</v>
      </c>
      <c r="F173" s="122">
        <v>3.1214975914131999</v>
      </c>
      <c r="G173" s="122">
        <v>3.2231816355780998</v>
      </c>
      <c r="H173" s="122">
        <v>3.2928503914457998</v>
      </c>
      <c r="I173" s="122">
        <v>3.2614327714039999</v>
      </c>
      <c r="J173" s="122">
        <v>3.0746257594625002</v>
      </c>
      <c r="K173" s="122">
        <v>3.0223692038993999</v>
      </c>
      <c r="L173" s="122">
        <v>3.3077656225555998</v>
      </c>
      <c r="M173" s="122">
        <v>3.3919174505015999</v>
      </c>
      <c r="N173" s="122">
        <v>3.0082484716792002</v>
      </c>
      <c r="O173" s="122">
        <v>2.9142449902926</v>
      </c>
      <c r="P173" s="122">
        <v>3.2958868721972001</v>
      </c>
      <c r="Q173" s="122">
        <v>3.1098523766819999</v>
      </c>
      <c r="R173" s="122">
        <v>2.9342477314008999</v>
      </c>
      <c r="S173" s="122">
        <v>2.7819423440466999</v>
      </c>
      <c r="T173" s="122">
        <v>2.5165459602373002</v>
      </c>
      <c r="U173" s="122">
        <v>2.4877202097826001</v>
      </c>
      <c r="V173" s="122">
        <v>2.0568424619640999</v>
      </c>
      <c r="W173" s="122">
        <v>2.1734502169530998</v>
      </c>
      <c r="X173" s="122">
        <v>2.2224668094528002</v>
      </c>
      <c r="Y173" s="122">
        <v>2.2026707027260999</v>
      </c>
      <c r="Z173" s="122">
        <v>2.6564880926544001</v>
      </c>
      <c r="AA173" s="122">
        <v>2.3004268085170998</v>
      </c>
      <c r="AB173" s="122">
        <v>1.8225352476743</v>
      </c>
      <c r="AC173" s="122">
        <v>2.206564159554</v>
      </c>
      <c r="AD173" s="122">
        <v>2.5522038300685002</v>
      </c>
      <c r="AE173" s="122">
        <v>2.1097259919377001</v>
      </c>
      <c r="AF173" s="122">
        <v>1.8028345429709001</v>
      </c>
      <c r="AG173" s="122">
        <v>1.6750599480545001</v>
      </c>
      <c r="AH173" s="122">
        <v>2.1508797846743</v>
      </c>
      <c r="AI173" s="122">
        <v>2.0590423278371</v>
      </c>
      <c r="AJ173" s="122">
        <v>1.8529781713889999</v>
      </c>
      <c r="AK173" s="122">
        <v>2.0847103741046999</v>
      </c>
      <c r="AL173" s="122">
        <v>0</v>
      </c>
    </row>
    <row r="174" spans="1:38" hidden="1" x14ac:dyDescent="0.25">
      <c r="A174" s="122" t="s">
        <v>1957</v>
      </c>
      <c r="B174" s="122">
        <v>1</v>
      </c>
      <c r="C174" s="122" t="s">
        <v>2129</v>
      </c>
      <c r="D174" s="122" t="s">
        <v>2096</v>
      </c>
      <c r="E174" s="122">
        <v>4</v>
      </c>
      <c r="F174" s="122">
        <v>14.920409183781301</v>
      </c>
      <c r="G174" s="122">
        <v>14.325750113348199</v>
      </c>
      <c r="H174" s="122">
        <v>15.964120722095201</v>
      </c>
      <c r="I174" s="122">
        <v>15.642962843158299</v>
      </c>
      <c r="J174" s="122">
        <v>15.3320087992109</v>
      </c>
      <c r="K174" s="122">
        <v>13.6627417360226</v>
      </c>
      <c r="L174" s="122">
        <v>13.7899867317968</v>
      </c>
      <c r="M174" s="122">
        <v>13.567713072313699</v>
      </c>
      <c r="N174" s="122">
        <v>12.262036468739201</v>
      </c>
      <c r="O174" s="122">
        <v>12.867093279992799</v>
      </c>
      <c r="P174" s="122">
        <v>14.456428701677501</v>
      </c>
      <c r="Q174" s="122">
        <v>15.322700942488201</v>
      </c>
      <c r="R174" s="122">
        <v>14.8428715587733</v>
      </c>
      <c r="S174" s="122">
        <v>15.625107421639401</v>
      </c>
      <c r="T174" s="122">
        <v>14.5918530444795</v>
      </c>
      <c r="U174" s="122">
        <v>14.152333140253299</v>
      </c>
      <c r="V174" s="122">
        <v>12.615160743734499</v>
      </c>
      <c r="W174" s="122">
        <v>13.133216195588</v>
      </c>
      <c r="X174" s="122">
        <v>13.2232445348632</v>
      </c>
      <c r="Y174" s="122">
        <v>13.5430284277788</v>
      </c>
      <c r="Z174" s="122">
        <v>13.4175188635597</v>
      </c>
      <c r="AA174" s="122">
        <v>13.654753235647901</v>
      </c>
      <c r="AB174" s="122">
        <v>11.263816556441</v>
      </c>
      <c r="AC174" s="122">
        <v>11.850967758894701</v>
      </c>
      <c r="AD174" s="122">
        <v>13.2748847454806</v>
      </c>
      <c r="AE174" s="122">
        <v>12.8151501489845</v>
      </c>
      <c r="AF174" s="122">
        <v>10.5293544437564</v>
      </c>
      <c r="AG174" s="122">
        <v>11.080842563563399</v>
      </c>
      <c r="AH174" s="122">
        <v>12.486075910540601</v>
      </c>
      <c r="AI174" s="122">
        <v>12.8209736916523</v>
      </c>
      <c r="AJ174" s="122">
        <v>11.2563869150292</v>
      </c>
      <c r="AK174" s="122">
        <v>10.664444342967</v>
      </c>
      <c r="AL174" s="122">
        <v>0</v>
      </c>
    </row>
    <row r="175" spans="1:38" hidden="1" x14ac:dyDescent="0.25">
      <c r="A175" s="122" t="s">
        <v>1957</v>
      </c>
      <c r="B175" s="122">
        <v>1</v>
      </c>
      <c r="C175" s="122" t="s">
        <v>2129</v>
      </c>
      <c r="D175" s="122" t="s">
        <v>2097</v>
      </c>
      <c r="E175" s="122">
        <v>4</v>
      </c>
      <c r="F175" s="122">
        <v>6.1718521139418003</v>
      </c>
      <c r="G175" s="122">
        <v>6.2847875074205</v>
      </c>
      <c r="H175" s="122">
        <v>6.6344099256181002</v>
      </c>
      <c r="I175" s="122">
        <v>6.8535420708650996</v>
      </c>
      <c r="J175" s="122">
        <v>6.7639942808443001</v>
      </c>
      <c r="K175" s="122">
        <v>6.6439416941536003</v>
      </c>
      <c r="L175" s="122">
        <v>7.5326080017701997</v>
      </c>
      <c r="M175" s="122">
        <v>6.8371380527783998</v>
      </c>
      <c r="N175" s="122">
        <v>6.0293242197665</v>
      </c>
      <c r="O175" s="122">
        <v>6.3641261267470002</v>
      </c>
      <c r="P175" s="122">
        <v>6.9416388772718003</v>
      </c>
      <c r="Q175" s="122">
        <v>6.3584560036803</v>
      </c>
      <c r="R175" s="122">
        <v>6.5609212106902</v>
      </c>
      <c r="S175" s="122">
        <v>7.3023226331286999</v>
      </c>
      <c r="T175" s="122">
        <v>7.0779753454141003</v>
      </c>
      <c r="U175" s="122">
        <v>7.0253436909170004</v>
      </c>
      <c r="V175" s="122">
        <v>5.8733099284093004</v>
      </c>
      <c r="W175" s="122">
        <v>6.4213933834042001</v>
      </c>
      <c r="X175" s="122">
        <v>6.1090642188507003</v>
      </c>
      <c r="Y175" s="122">
        <v>6.4063880952267001</v>
      </c>
      <c r="Z175" s="122">
        <v>6.5436085132346999</v>
      </c>
      <c r="AA175" s="122">
        <v>5.9281314175602997</v>
      </c>
      <c r="AB175" s="122">
        <v>5.1252352427685999</v>
      </c>
      <c r="AC175" s="122">
        <v>6.1146135786258</v>
      </c>
      <c r="AD175" s="122">
        <v>6.8771010809454998</v>
      </c>
      <c r="AE175" s="122">
        <v>6.3665014617461999</v>
      </c>
      <c r="AF175" s="122">
        <v>5.3312119878836004</v>
      </c>
      <c r="AG175" s="122">
        <v>5.1666082174341001</v>
      </c>
      <c r="AH175" s="122">
        <v>6.1302469845919996</v>
      </c>
      <c r="AI175" s="122">
        <v>5.6300781190710998</v>
      </c>
      <c r="AJ175" s="122">
        <v>5.3644165002518003</v>
      </c>
      <c r="AK175" s="122">
        <v>5.3284284519486</v>
      </c>
      <c r="AL175" s="122">
        <v>0</v>
      </c>
    </row>
    <row r="176" spans="1:38" hidden="1" x14ac:dyDescent="0.25">
      <c r="A176" s="122" t="s">
        <v>1957</v>
      </c>
      <c r="B176" s="122">
        <v>1</v>
      </c>
      <c r="C176" s="122" t="s">
        <v>2129</v>
      </c>
      <c r="D176" s="122" t="s">
        <v>2098</v>
      </c>
      <c r="E176" s="122">
        <v>4</v>
      </c>
      <c r="F176" s="122">
        <v>2.9398726688991998</v>
      </c>
      <c r="G176" s="122">
        <v>2.9965347005969001</v>
      </c>
      <c r="H176" s="122">
        <v>2.8831516701108999</v>
      </c>
      <c r="I176" s="122">
        <v>2.8861751122474</v>
      </c>
      <c r="J176" s="122">
        <v>2.9120458554558</v>
      </c>
      <c r="K176" s="122">
        <v>3.5276514873004001</v>
      </c>
      <c r="L176" s="122">
        <v>3.7465820210048002</v>
      </c>
      <c r="M176" s="122">
        <v>3.5960897252463999</v>
      </c>
      <c r="N176" s="122">
        <v>3.8177170951575001</v>
      </c>
      <c r="O176" s="122">
        <v>3.5462090108326998</v>
      </c>
      <c r="P176" s="122">
        <v>3.5062832779491</v>
      </c>
      <c r="Q176" s="122">
        <v>3.6902550215534999</v>
      </c>
      <c r="R176" s="122">
        <v>3.1770222711338998</v>
      </c>
      <c r="S176" s="122">
        <v>4.4719887631402004</v>
      </c>
      <c r="T176" s="122">
        <v>5.0197670879781997</v>
      </c>
      <c r="U176" s="122">
        <v>4.3132949333503001</v>
      </c>
      <c r="V176" s="122">
        <v>3.9268156249525998</v>
      </c>
      <c r="W176" s="122">
        <v>3.6727857039447001</v>
      </c>
      <c r="X176" s="122">
        <v>2.6707017453724999</v>
      </c>
      <c r="Y176" s="122">
        <v>2.8183310875737999</v>
      </c>
      <c r="Z176" s="122">
        <v>2.6056840181137</v>
      </c>
      <c r="AA176" s="122">
        <v>2.7315363185885002</v>
      </c>
      <c r="AB176" s="122">
        <v>2.0549731945039</v>
      </c>
      <c r="AC176" s="122">
        <v>2.2402247430878002</v>
      </c>
      <c r="AD176" s="122">
        <v>2.4554668596883</v>
      </c>
      <c r="AE176" s="122">
        <v>2.7539827893931998</v>
      </c>
      <c r="AF176" s="122">
        <v>2.5519070804271</v>
      </c>
      <c r="AG176" s="122">
        <v>2.4251531417623</v>
      </c>
      <c r="AH176" s="122">
        <v>2.7647844313859</v>
      </c>
      <c r="AI176" s="122">
        <v>2.7045403534388002</v>
      </c>
      <c r="AJ176" s="122">
        <v>2.4906926813030998</v>
      </c>
      <c r="AK176" s="122">
        <v>1.9712073668058001</v>
      </c>
      <c r="AL176" s="122">
        <v>0</v>
      </c>
    </row>
    <row r="177" spans="1:38" hidden="1" x14ac:dyDescent="0.25">
      <c r="A177" s="122" t="s">
        <v>1957</v>
      </c>
      <c r="B177" s="122">
        <v>1</v>
      </c>
      <c r="C177" s="122" t="s">
        <v>2129</v>
      </c>
      <c r="D177" s="122" t="s">
        <v>2099</v>
      </c>
      <c r="E177" s="122">
        <v>4</v>
      </c>
      <c r="F177" s="122">
        <v>21.731257753859701</v>
      </c>
      <c r="G177" s="122">
        <v>22.350934222726998</v>
      </c>
      <c r="H177" s="122">
        <v>23.231008608881201</v>
      </c>
      <c r="I177" s="122">
        <v>23.969443467327501</v>
      </c>
      <c r="J177" s="122">
        <v>23.473305702627702</v>
      </c>
      <c r="K177" s="122">
        <v>24.232710165379199</v>
      </c>
      <c r="L177" s="122">
        <v>25.9226672037551</v>
      </c>
      <c r="M177" s="122">
        <v>24.7052882443014</v>
      </c>
      <c r="N177" s="122">
        <v>20.923056479496498</v>
      </c>
      <c r="O177" s="122">
        <v>23.1345009905856</v>
      </c>
      <c r="P177" s="122">
        <v>24.194622683386001</v>
      </c>
      <c r="Q177" s="122">
        <v>23.529278664406199</v>
      </c>
      <c r="R177" s="122">
        <v>24.8105885785127</v>
      </c>
      <c r="S177" s="122">
        <v>25.9315681340988</v>
      </c>
      <c r="T177" s="122">
        <v>24.017845993916499</v>
      </c>
      <c r="U177" s="122">
        <v>23.942984434161801</v>
      </c>
      <c r="V177" s="122">
        <v>20.076453159694601</v>
      </c>
      <c r="W177" s="122">
        <v>21.090948970871299</v>
      </c>
      <c r="X177" s="122">
        <v>21.513983795905201</v>
      </c>
      <c r="Y177" s="122">
        <v>20.536903669883198</v>
      </c>
      <c r="Z177" s="122">
        <v>18.959973873247598</v>
      </c>
      <c r="AA177" s="122">
        <v>19.528660642770699</v>
      </c>
      <c r="AB177" s="122">
        <v>16.8361389971571</v>
      </c>
      <c r="AC177" s="122">
        <v>20.643705111255802</v>
      </c>
      <c r="AD177" s="122">
        <v>21.925794190512299</v>
      </c>
      <c r="AE177" s="122">
        <v>19.327486014304998</v>
      </c>
      <c r="AF177" s="122">
        <v>18.563514955092</v>
      </c>
      <c r="AG177" s="122">
        <v>18.838604333033199</v>
      </c>
      <c r="AH177" s="122">
        <v>20.945166143954001</v>
      </c>
      <c r="AI177" s="122">
        <v>21.472121516793798</v>
      </c>
      <c r="AJ177" s="122">
        <v>19.478961304588001</v>
      </c>
      <c r="AK177" s="122">
        <v>18.8498029854265</v>
      </c>
      <c r="AL177" s="122">
        <v>0</v>
      </c>
    </row>
    <row r="178" spans="1:38" hidden="1" x14ac:dyDescent="0.25">
      <c r="A178" s="122" t="s">
        <v>1957</v>
      </c>
      <c r="B178" s="122">
        <v>1</v>
      </c>
      <c r="C178" s="122" t="s">
        <v>2129</v>
      </c>
      <c r="D178" s="122" t="s">
        <v>2100</v>
      </c>
      <c r="E178" s="122">
        <v>4</v>
      </c>
      <c r="F178" s="122">
        <v>8.0889503103863998</v>
      </c>
      <c r="G178" s="122">
        <v>8.9120732051591993</v>
      </c>
      <c r="H178" s="122">
        <v>8.4152589641528994</v>
      </c>
      <c r="I178" s="122">
        <v>9.0127333034721993</v>
      </c>
      <c r="J178" s="122">
        <v>8.9042083524737006</v>
      </c>
      <c r="K178" s="122">
        <v>9.2779778491357003</v>
      </c>
      <c r="L178" s="122">
        <v>10.5565461183455</v>
      </c>
      <c r="M178" s="122">
        <v>9.5375330819416995</v>
      </c>
      <c r="N178" s="122">
        <v>7.9377921672689</v>
      </c>
      <c r="O178" s="122">
        <v>8.4314465511322005</v>
      </c>
      <c r="P178" s="122">
        <v>9.2517259844908004</v>
      </c>
      <c r="Q178" s="122">
        <v>8.8979816991373006</v>
      </c>
      <c r="R178" s="122">
        <v>9.2579319550078996</v>
      </c>
      <c r="S178" s="122">
        <v>9.7712140935795002</v>
      </c>
      <c r="T178" s="122">
        <v>9.3857831073461</v>
      </c>
      <c r="U178" s="122">
        <v>8.9566110270843993</v>
      </c>
      <c r="V178" s="122">
        <v>8.1794146643933008</v>
      </c>
      <c r="W178" s="122">
        <v>8.8504327350909993</v>
      </c>
      <c r="X178" s="122">
        <v>9.4765703503996992</v>
      </c>
      <c r="Y178" s="122">
        <v>9.0092904853595002</v>
      </c>
      <c r="Z178" s="122">
        <v>8.3205556540226002</v>
      </c>
      <c r="AA178" s="122">
        <v>8.3706394919647007</v>
      </c>
      <c r="AB178" s="122">
        <v>7.2847394467928002</v>
      </c>
      <c r="AC178" s="122">
        <v>9.2066124596949006</v>
      </c>
      <c r="AD178" s="122">
        <v>9.8628476625431993</v>
      </c>
      <c r="AE178" s="122">
        <v>8.0322367649135007</v>
      </c>
      <c r="AF178" s="122">
        <v>7.9880552276715999</v>
      </c>
      <c r="AG178" s="122">
        <v>8.5120163731552996</v>
      </c>
      <c r="AH178" s="122">
        <v>9.8291672451825001</v>
      </c>
      <c r="AI178" s="122">
        <v>10.167899062055801</v>
      </c>
      <c r="AJ178" s="122">
        <v>9.1637418092799994</v>
      </c>
      <c r="AK178" s="122">
        <v>9.1639263970432996</v>
      </c>
      <c r="AL178" s="122">
        <v>0</v>
      </c>
    </row>
    <row r="179" spans="1:38" hidden="1" x14ac:dyDescent="0.25">
      <c r="A179" s="122" t="s">
        <v>1957</v>
      </c>
      <c r="B179" s="122">
        <v>1</v>
      </c>
      <c r="C179" s="122" t="s">
        <v>2129</v>
      </c>
      <c r="D179" s="122" t="s">
        <v>2101</v>
      </c>
      <c r="E179" s="122">
        <v>4</v>
      </c>
      <c r="F179" s="122">
        <v>7.4869822439440998</v>
      </c>
      <c r="G179" s="122">
        <v>8.0250540434503996</v>
      </c>
      <c r="H179" s="122">
        <v>7.7260107248554002</v>
      </c>
      <c r="I179" s="122">
        <v>8.7564682862041003</v>
      </c>
      <c r="J179" s="122">
        <v>8.0664587396301997</v>
      </c>
      <c r="K179" s="122">
        <v>8.2569581690685006</v>
      </c>
      <c r="L179" s="122">
        <v>9.3264876367064993</v>
      </c>
      <c r="M179" s="122">
        <v>8.6476974721578994</v>
      </c>
      <c r="N179" s="122">
        <v>7.2654319702264001</v>
      </c>
      <c r="O179" s="122">
        <v>7.7752927010213</v>
      </c>
      <c r="P179" s="122">
        <v>7.7810905098302001</v>
      </c>
      <c r="Q179" s="122">
        <v>8.5092535965037008</v>
      </c>
      <c r="R179" s="122">
        <v>7.8698997463096996</v>
      </c>
      <c r="S179" s="122">
        <v>7.7962781496089004</v>
      </c>
      <c r="T179" s="122">
        <v>7.3010950987804</v>
      </c>
      <c r="U179" s="122">
        <v>7.0240033542275997</v>
      </c>
      <c r="V179" s="122">
        <v>6.2807052110557002</v>
      </c>
      <c r="W179" s="122">
        <v>6.7231021116422003</v>
      </c>
      <c r="X179" s="122">
        <v>7.5692157974827996</v>
      </c>
      <c r="Y179" s="122">
        <v>6.9429473583590999</v>
      </c>
      <c r="Z179" s="122">
        <v>6.9539258365540002</v>
      </c>
      <c r="AA179" s="122">
        <v>6.5599213108030003</v>
      </c>
      <c r="AB179" s="122">
        <v>5.2705224599887996</v>
      </c>
      <c r="AC179" s="122">
        <v>6.6942562723333001</v>
      </c>
      <c r="AD179" s="122">
        <v>7.2904755218385997</v>
      </c>
      <c r="AE179" s="122">
        <v>6.0071202307118998</v>
      </c>
      <c r="AF179" s="122">
        <v>5.6030656613314003</v>
      </c>
      <c r="AG179" s="122">
        <v>5.3759312235400003</v>
      </c>
      <c r="AH179" s="122">
        <v>7.1986221531194001</v>
      </c>
      <c r="AI179" s="122">
        <v>7.2112129099956004</v>
      </c>
      <c r="AJ179" s="122">
        <v>6.3573937703069001</v>
      </c>
      <c r="AK179" s="122">
        <v>6.3276484635183996</v>
      </c>
      <c r="AL179" s="122">
        <v>0</v>
      </c>
    </row>
    <row r="180" spans="1:38" hidden="1" x14ac:dyDescent="0.25">
      <c r="A180" s="122" t="s">
        <v>1957</v>
      </c>
      <c r="B180" s="122">
        <v>1</v>
      </c>
      <c r="C180" s="122" t="s">
        <v>2129</v>
      </c>
      <c r="D180" s="122" t="s">
        <v>2102</v>
      </c>
      <c r="E180" s="122">
        <v>4</v>
      </c>
      <c r="F180" s="122">
        <v>1.8453045182612</v>
      </c>
      <c r="G180" s="122">
        <v>1.825104180434</v>
      </c>
      <c r="H180" s="122">
        <v>1.8682978859934001</v>
      </c>
      <c r="I180" s="122">
        <v>2.0247030135678998</v>
      </c>
      <c r="J180" s="122">
        <v>1.9603706794364</v>
      </c>
      <c r="K180" s="122">
        <v>1.8912368323154001</v>
      </c>
      <c r="L180" s="122">
        <v>2.1741379668144001</v>
      </c>
      <c r="M180" s="122">
        <v>2.0112648455333999</v>
      </c>
      <c r="N180" s="122">
        <v>1.8559053368848999</v>
      </c>
      <c r="O180" s="122">
        <v>1.8718653150446001</v>
      </c>
      <c r="P180" s="122">
        <v>2.3830063527277998</v>
      </c>
      <c r="Q180" s="122">
        <v>2.4260978608025998</v>
      </c>
      <c r="R180" s="122">
        <v>2.0966466162430999</v>
      </c>
      <c r="S180" s="122">
        <v>1.9614598999687001</v>
      </c>
      <c r="T180" s="122">
        <v>1.7962039937661001</v>
      </c>
      <c r="U180" s="122">
        <v>1.7632578291895</v>
      </c>
      <c r="V180" s="122">
        <v>1.5716171523078999</v>
      </c>
      <c r="W180" s="122">
        <v>1.6170720992505001</v>
      </c>
      <c r="X180" s="122">
        <v>1.7826123508356</v>
      </c>
      <c r="Y180" s="122">
        <v>1.7718861411388001</v>
      </c>
      <c r="Z180" s="122">
        <v>1.9636359408084001</v>
      </c>
      <c r="AA180" s="122">
        <v>1.7349726444842</v>
      </c>
      <c r="AB180" s="122">
        <v>1.3586949948681999</v>
      </c>
      <c r="AC180" s="122">
        <v>1.7046474157103</v>
      </c>
      <c r="AD180" s="122">
        <v>1.967045685912</v>
      </c>
      <c r="AE180" s="122">
        <v>1.6043312335132001</v>
      </c>
      <c r="AF180" s="122">
        <v>1.4260799008089999</v>
      </c>
      <c r="AG180" s="122">
        <v>1.3106046187669</v>
      </c>
      <c r="AH180" s="122">
        <v>1.6719749235376999</v>
      </c>
      <c r="AI180" s="122">
        <v>1.6274013712537001</v>
      </c>
      <c r="AJ180" s="122">
        <v>1.4314008832019001</v>
      </c>
      <c r="AK180" s="122">
        <v>1.489596121695</v>
      </c>
      <c r="AL180" s="122">
        <v>0</v>
      </c>
    </row>
    <row r="181" spans="1:38" hidden="1" x14ac:dyDescent="0.25">
      <c r="A181" s="122" t="s">
        <v>1957</v>
      </c>
      <c r="B181" s="122">
        <v>1</v>
      </c>
      <c r="C181" s="122" t="s">
        <v>2129</v>
      </c>
      <c r="D181" s="122" t="s">
        <v>2103</v>
      </c>
      <c r="E181" s="122">
        <v>4</v>
      </c>
      <c r="F181" s="122">
        <v>1.2531177888680001</v>
      </c>
      <c r="G181" s="122">
        <v>1.3109524717762999</v>
      </c>
      <c r="H181" s="122">
        <v>1.1282508202616</v>
      </c>
      <c r="I181" s="122">
        <v>1.3252479540271001</v>
      </c>
      <c r="J181" s="122">
        <v>1.2100410854839001</v>
      </c>
      <c r="K181" s="122">
        <v>1.2700343801538001</v>
      </c>
      <c r="L181" s="122">
        <v>1.4612343373856</v>
      </c>
      <c r="M181" s="122">
        <v>1.4656263787471</v>
      </c>
      <c r="N181" s="122">
        <v>1.2176870390679</v>
      </c>
      <c r="O181" s="122">
        <v>1.2344718952702001</v>
      </c>
      <c r="P181" s="122">
        <v>1.3787809722529001</v>
      </c>
      <c r="Q181" s="122">
        <v>1.3835169006287</v>
      </c>
      <c r="R181" s="122">
        <v>1.4514494237294999</v>
      </c>
      <c r="S181" s="122">
        <v>1.5279193989761</v>
      </c>
      <c r="T181" s="122">
        <v>1.630984839006</v>
      </c>
      <c r="U181" s="122">
        <v>1.6009121357561</v>
      </c>
      <c r="V181" s="122">
        <v>1.5730168991792</v>
      </c>
      <c r="W181" s="122">
        <v>1.6249833358750001</v>
      </c>
      <c r="X181" s="122">
        <v>1.7926322307475999</v>
      </c>
      <c r="Y181" s="122">
        <v>1.7852506509777</v>
      </c>
      <c r="Z181" s="122">
        <v>1.6435518417460999</v>
      </c>
      <c r="AA181" s="122">
        <v>1.7192158780327</v>
      </c>
      <c r="AB181" s="122">
        <v>1.4692993407752999</v>
      </c>
      <c r="AC181" s="122">
        <v>1.5603669761021</v>
      </c>
      <c r="AD181" s="122">
        <v>1.6241697295605</v>
      </c>
      <c r="AE181" s="122">
        <v>1.499185938348</v>
      </c>
      <c r="AF181" s="122">
        <v>1.4562235204308001</v>
      </c>
      <c r="AG181" s="122">
        <v>1.6567257916592</v>
      </c>
      <c r="AH181" s="122">
        <v>1.7006512423927</v>
      </c>
      <c r="AI181" s="122">
        <v>1.9492622677517999</v>
      </c>
      <c r="AJ181" s="122">
        <v>1.7833733287049001</v>
      </c>
      <c r="AK181" s="122">
        <v>1.6943197360658</v>
      </c>
      <c r="AL181" s="122">
        <v>0</v>
      </c>
    </row>
    <row r="182" spans="1:38" hidden="1" x14ac:dyDescent="0.25">
      <c r="A182" s="122" t="s">
        <v>1957</v>
      </c>
      <c r="B182" s="122">
        <v>1</v>
      </c>
      <c r="C182" s="122" t="s">
        <v>2129</v>
      </c>
      <c r="D182" s="122" t="s">
        <v>2104</v>
      </c>
      <c r="E182" s="122">
        <v>4</v>
      </c>
      <c r="F182" s="122">
        <v>5.2465108343287996</v>
      </c>
      <c r="G182" s="122">
        <v>5.4089603316461998</v>
      </c>
      <c r="H182" s="122">
        <v>5.9714026514128999</v>
      </c>
      <c r="I182" s="122">
        <v>6.1563082406031002</v>
      </c>
      <c r="J182" s="122">
        <v>5.7908125676091</v>
      </c>
      <c r="K182" s="122">
        <v>6.3701604916274999</v>
      </c>
      <c r="L182" s="122">
        <v>7.3872665009659002</v>
      </c>
      <c r="M182" s="122">
        <v>6.7365270939639998</v>
      </c>
      <c r="N182" s="122">
        <v>6.5319061800598996</v>
      </c>
      <c r="O182" s="122">
        <v>6.1901921276067</v>
      </c>
      <c r="P182" s="122">
        <v>7.0133834937461996</v>
      </c>
      <c r="Q182" s="122">
        <v>6.7541898877455004</v>
      </c>
      <c r="R182" s="122">
        <v>6.2454146692226997</v>
      </c>
      <c r="S182" s="122">
        <v>7.1454037523976002</v>
      </c>
      <c r="T182" s="122">
        <v>7.1210719985689002</v>
      </c>
      <c r="U182" s="122">
        <v>6.5328148820217002</v>
      </c>
      <c r="V182" s="122">
        <v>5.6683897249645003</v>
      </c>
      <c r="W182" s="122">
        <v>5.5200148575821997</v>
      </c>
      <c r="X182" s="122">
        <v>5.8447761485924001</v>
      </c>
      <c r="Y182" s="122">
        <v>5.7098967638601001</v>
      </c>
      <c r="Z182" s="122">
        <v>6.3920245321799003</v>
      </c>
      <c r="AA182" s="122">
        <v>5.1581992866388999</v>
      </c>
      <c r="AB182" s="122">
        <v>4.3203155784167997</v>
      </c>
      <c r="AC182" s="122">
        <v>5.1400098670794003</v>
      </c>
      <c r="AD182" s="122">
        <v>5.6746409477365001</v>
      </c>
      <c r="AE182" s="122">
        <v>5.2717815097314</v>
      </c>
      <c r="AF182" s="122">
        <v>5.0082585335268996</v>
      </c>
      <c r="AG182" s="122">
        <v>4.4454684415813999</v>
      </c>
      <c r="AH182" s="122">
        <v>5.4866248620885001</v>
      </c>
      <c r="AI182" s="122">
        <v>5.1274728961367</v>
      </c>
      <c r="AJ182" s="122">
        <v>4.7545710303225004</v>
      </c>
      <c r="AK182" s="122">
        <v>5.2370431180220001</v>
      </c>
      <c r="AL182" s="122">
        <v>0</v>
      </c>
    </row>
    <row r="183" spans="1:38" hidden="1" x14ac:dyDescent="0.25">
      <c r="A183" s="122" t="s">
        <v>1957</v>
      </c>
      <c r="B183" s="122">
        <v>1</v>
      </c>
      <c r="C183" s="122" t="s">
        <v>2129</v>
      </c>
      <c r="D183" s="122" t="s">
        <v>2105</v>
      </c>
      <c r="E183" s="122">
        <v>4</v>
      </c>
      <c r="F183" s="122">
        <v>0.99896511270279997</v>
      </c>
      <c r="G183" s="122">
        <v>1.11574207802</v>
      </c>
      <c r="H183" s="122">
        <v>0.96623771101870004</v>
      </c>
      <c r="I183" s="122">
        <v>0.99025296776149996</v>
      </c>
      <c r="J183" s="122">
        <v>0.92750076123689995</v>
      </c>
      <c r="K183" s="122">
        <v>0.9796721658052</v>
      </c>
      <c r="L183" s="122">
        <v>1.1526648903953001</v>
      </c>
      <c r="M183" s="122">
        <v>1.1724613132871</v>
      </c>
      <c r="N183" s="122">
        <v>0.95846670435220005</v>
      </c>
      <c r="O183" s="122">
        <v>1.052689066776</v>
      </c>
      <c r="P183" s="122">
        <v>1.1741856017648</v>
      </c>
      <c r="Q183" s="122">
        <v>1.2031153790268001</v>
      </c>
      <c r="R183" s="122">
        <v>1.16603962737</v>
      </c>
      <c r="S183" s="122">
        <v>1.2251699541048</v>
      </c>
      <c r="T183" s="122">
        <v>1.2457548934231999</v>
      </c>
      <c r="U183" s="122">
        <v>1.1555429910732999</v>
      </c>
      <c r="V183" s="122">
        <v>0.99261602919909997</v>
      </c>
      <c r="W183" s="122">
        <v>1.0864741695164</v>
      </c>
      <c r="X183" s="122">
        <v>1.1997613304801</v>
      </c>
      <c r="Y183" s="122">
        <v>1.0678255999921</v>
      </c>
      <c r="Z183" s="122">
        <v>0.9899347638346</v>
      </c>
      <c r="AA183" s="122">
        <v>1.0428743143784001</v>
      </c>
      <c r="AB183" s="122">
        <v>0.85764569219289999</v>
      </c>
      <c r="AC183" s="122">
        <v>1.0541433980117001</v>
      </c>
      <c r="AD183" s="122">
        <v>1.1245825819662001</v>
      </c>
      <c r="AE183" s="122">
        <v>0.95028176286470001</v>
      </c>
      <c r="AF183" s="122">
        <v>0.90884933694329995</v>
      </c>
      <c r="AG183" s="122">
        <v>0.9443105390723</v>
      </c>
      <c r="AH183" s="122">
        <v>1.1119717915747001</v>
      </c>
      <c r="AI183" s="122">
        <v>1.2842573646738</v>
      </c>
      <c r="AJ183" s="122">
        <v>0.97455261070919996</v>
      </c>
      <c r="AK183" s="122">
        <v>1.0210782547115</v>
      </c>
      <c r="AL183" s="122">
        <v>0</v>
      </c>
    </row>
    <row r="184" spans="1:38" hidden="1" x14ac:dyDescent="0.25">
      <c r="A184" s="122" t="s">
        <v>1957</v>
      </c>
      <c r="B184" s="122">
        <v>1</v>
      </c>
      <c r="C184" s="122" t="s">
        <v>2129</v>
      </c>
      <c r="D184" s="122" t="s">
        <v>475</v>
      </c>
      <c r="E184" s="122">
        <v>4</v>
      </c>
      <c r="F184" s="122">
        <v>2.4664503055735998</v>
      </c>
      <c r="G184" s="122">
        <v>2.7169721621498999</v>
      </c>
      <c r="H184" s="122">
        <v>2.5244890683776999</v>
      </c>
      <c r="I184" s="122">
        <v>2.8609588686113998</v>
      </c>
      <c r="J184" s="122">
        <v>2.6576633074796998</v>
      </c>
      <c r="K184" s="122">
        <v>2.6911598934137002</v>
      </c>
      <c r="L184" s="122">
        <v>3.07295232823</v>
      </c>
      <c r="M184" s="122">
        <v>2.8852299386791</v>
      </c>
      <c r="N184" s="122">
        <v>2.6396314745640002</v>
      </c>
      <c r="O184" s="122">
        <v>2.6372260530917</v>
      </c>
      <c r="P184" s="122">
        <v>2.7783691559010002</v>
      </c>
      <c r="Q184" s="122">
        <v>2.9920537271822001</v>
      </c>
      <c r="R184" s="122">
        <v>2.9001361362318998</v>
      </c>
      <c r="S184" s="122">
        <v>2.7662240995077001</v>
      </c>
      <c r="T184" s="122">
        <v>2.5253646182153999</v>
      </c>
      <c r="U184" s="122">
        <v>2.5204000536272</v>
      </c>
      <c r="V184" s="122">
        <v>2.3564508200837002</v>
      </c>
      <c r="W184" s="122">
        <v>2.5524960128005998</v>
      </c>
      <c r="X184" s="122">
        <v>2.8856465767607999</v>
      </c>
      <c r="Y184" s="122">
        <v>2.6941118816420002</v>
      </c>
      <c r="Z184" s="122">
        <v>2.6812936518616</v>
      </c>
      <c r="AA184" s="122">
        <v>2.6358847941766999</v>
      </c>
      <c r="AB184" s="122">
        <v>2.0654580547174999</v>
      </c>
      <c r="AC184" s="122">
        <v>2.7231232931432001</v>
      </c>
      <c r="AD184" s="122">
        <v>2.7685005890437999</v>
      </c>
      <c r="AE184" s="122">
        <v>2.3358747967841</v>
      </c>
      <c r="AF184" s="122">
        <v>2.200964660835</v>
      </c>
      <c r="AG184" s="122">
        <v>2.1893846132590999</v>
      </c>
      <c r="AH184" s="122">
        <v>2.7802656328322</v>
      </c>
      <c r="AI184" s="122">
        <v>2.8452961608482998</v>
      </c>
      <c r="AJ184" s="122">
        <v>2.4917719420981999</v>
      </c>
      <c r="AK184" s="122">
        <v>2.4308128466094998</v>
      </c>
      <c r="AL184" s="122">
        <v>0</v>
      </c>
    </row>
    <row r="185" spans="1:38" hidden="1" x14ac:dyDescent="0.25">
      <c r="A185" s="122" t="s">
        <v>1957</v>
      </c>
      <c r="B185" s="122">
        <v>1</v>
      </c>
      <c r="C185" s="122" t="s">
        <v>2129</v>
      </c>
      <c r="D185" s="122" t="s">
        <v>2106</v>
      </c>
      <c r="E185" s="122">
        <v>4</v>
      </c>
      <c r="F185" s="122">
        <v>2.4098228069318002</v>
      </c>
      <c r="G185" s="122">
        <v>2.4441689476939001</v>
      </c>
      <c r="H185" s="122">
        <v>2.4658528977349001</v>
      </c>
      <c r="I185" s="122">
        <v>2.3800714787559998</v>
      </c>
      <c r="J185" s="122">
        <v>2.4049495216165999</v>
      </c>
      <c r="K185" s="122">
        <v>2.4922272665865002</v>
      </c>
      <c r="L185" s="122">
        <v>2.7155563625349002</v>
      </c>
      <c r="M185" s="122">
        <v>2.6803033944819998</v>
      </c>
      <c r="N185" s="122">
        <v>2.5747788641952001</v>
      </c>
      <c r="O185" s="122">
        <v>2.5417409908984001</v>
      </c>
      <c r="P185" s="122">
        <v>2.6389248799224001</v>
      </c>
      <c r="Q185" s="122">
        <v>2.7019488509193001</v>
      </c>
      <c r="R185" s="122">
        <v>2.4478745470056</v>
      </c>
      <c r="S185" s="122">
        <v>3.0982800300247</v>
      </c>
      <c r="T185" s="122">
        <v>3.2684900634160998</v>
      </c>
      <c r="U185" s="122">
        <v>2.9688850970212002</v>
      </c>
      <c r="V185" s="122">
        <v>2.7192983403066999</v>
      </c>
      <c r="W185" s="122">
        <v>2.6735139645725998</v>
      </c>
      <c r="X185" s="122">
        <v>2.4271707285947999</v>
      </c>
      <c r="Y185" s="122">
        <v>2.4663721615186001</v>
      </c>
      <c r="Z185" s="122">
        <v>2.2225290632921002</v>
      </c>
      <c r="AA185" s="122">
        <v>2.3741401156211999</v>
      </c>
      <c r="AB185" s="122">
        <v>1.8304891459153001</v>
      </c>
      <c r="AC185" s="122">
        <v>2.1882042893848999</v>
      </c>
      <c r="AD185" s="122">
        <v>2.6489414842660999</v>
      </c>
      <c r="AE185" s="122">
        <v>2.5480916963681999</v>
      </c>
      <c r="AF185" s="122">
        <v>2.2778748378191001</v>
      </c>
      <c r="AG185" s="122">
        <v>2.3675104638743001</v>
      </c>
      <c r="AH185" s="122">
        <v>2.7599038889943999</v>
      </c>
      <c r="AI185" s="122">
        <v>2.7065375268824998</v>
      </c>
      <c r="AJ185" s="122">
        <v>2.474724030999</v>
      </c>
      <c r="AK185" s="122">
        <v>1.9556786848823</v>
      </c>
      <c r="AL185" s="122">
        <v>0</v>
      </c>
    </row>
    <row r="186" spans="1:38" hidden="1" x14ac:dyDescent="0.25">
      <c r="A186" s="122" t="s">
        <v>1957</v>
      </c>
      <c r="B186" s="122">
        <v>1</v>
      </c>
      <c r="C186" s="122" t="s">
        <v>2129</v>
      </c>
      <c r="D186" s="122" t="s">
        <v>2107</v>
      </c>
      <c r="E186" s="122">
        <v>4</v>
      </c>
      <c r="F186" s="122">
        <v>15.230174483814199</v>
      </c>
      <c r="G186" s="122">
        <v>15.2594514894562</v>
      </c>
      <c r="H186" s="122">
        <v>16.334334145693301</v>
      </c>
      <c r="I186" s="122">
        <v>15.7384268800927</v>
      </c>
      <c r="J186" s="122">
        <v>17.564838809083501</v>
      </c>
      <c r="K186" s="122">
        <v>15.537548583268</v>
      </c>
      <c r="L186" s="122">
        <v>17.3590092226266</v>
      </c>
      <c r="M186" s="122">
        <v>16.622401165686899</v>
      </c>
      <c r="N186" s="122">
        <v>14.615756603018401</v>
      </c>
      <c r="O186" s="122">
        <v>15.5738738916214</v>
      </c>
      <c r="P186" s="122">
        <v>16.364352036955498</v>
      </c>
      <c r="Q186" s="122">
        <v>16.022963462281801</v>
      </c>
      <c r="R186" s="122">
        <v>15.4050735864434</v>
      </c>
      <c r="S186" s="122">
        <v>18.1401159193992</v>
      </c>
      <c r="T186" s="122">
        <v>17.3219071418726</v>
      </c>
      <c r="U186" s="122">
        <v>16.5885465328805</v>
      </c>
      <c r="V186" s="122">
        <v>14.111472750983999</v>
      </c>
      <c r="W186" s="122">
        <v>15.951681237972601</v>
      </c>
      <c r="X186" s="122">
        <v>15.316953399395899</v>
      </c>
      <c r="Y186" s="122">
        <v>15.4204713588862</v>
      </c>
      <c r="Z186" s="122">
        <v>14.5863466655927</v>
      </c>
      <c r="AA186" s="122">
        <v>13.9777655800003</v>
      </c>
      <c r="AB186" s="122">
        <v>12.3062343074096</v>
      </c>
      <c r="AC186" s="122">
        <v>14.557632648201499</v>
      </c>
      <c r="AD186" s="122">
        <v>16.035246406356698</v>
      </c>
      <c r="AE186" s="122">
        <v>15.249039284459201</v>
      </c>
      <c r="AF186" s="122">
        <v>13.278662265488499</v>
      </c>
      <c r="AG186" s="122">
        <v>13.499670780060301</v>
      </c>
      <c r="AH186" s="122">
        <v>15.472577002103799</v>
      </c>
      <c r="AI186" s="122">
        <v>14.9608701492152</v>
      </c>
      <c r="AJ186" s="122">
        <v>13.721913227573401</v>
      </c>
      <c r="AK186" s="122">
        <v>14.1638912546633</v>
      </c>
      <c r="AL186" s="122">
        <v>0</v>
      </c>
    </row>
    <row r="187" spans="1:38" hidden="1" x14ac:dyDescent="0.25">
      <c r="A187" s="122" t="s">
        <v>1957</v>
      </c>
      <c r="B187" s="122">
        <v>1</v>
      </c>
      <c r="C187" s="122" t="s">
        <v>2129</v>
      </c>
      <c r="D187" s="122" t="s">
        <v>2108</v>
      </c>
      <c r="E187" s="122">
        <v>4</v>
      </c>
      <c r="F187" s="122">
        <v>1.9793639281833</v>
      </c>
      <c r="G187" s="122">
        <v>1.9707753693540999</v>
      </c>
      <c r="H187" s="122">
        <v>2.0082255975189001</v>
      </c>
      <c r="I187" s="122">
        <v>1.9543323452004999</v>
      </c>
      <c r="J187" s="122">
        <v>1.8262275179087999</v>
      </c>
      <c r="K187" s="122">
        <v>1.7631492331372001</v>
      </c>
      <c r="L187" s="122">
        <v>2.0517489542310998</v>
      </c>
      <c r="M187" s="122">
        <v>2.2422765029793998</v>
      </c>
      <c r="N187" s="122">
        <v>2.2355007089607999</v>
      </c>
      <c r="O187" s="122">
        <v>2.3317083302724</v>
      </c>
      <c r="P187" s="122">
        <v>2.3315675020529998</v>
      </c>
      <c r="Q187" s="122">
        <v>2.5963645385698002</v>
      </c>
      <c r="R187" s="122">
        <v>2.3681480517960001</v>
      </c>
      <c r="S187" s="122">
        <v>2.2104187459034002</v>
      </c>
      <c r="T187" s="122">
        <v>2.311227452856</v>
      </c>
      <c r="U187" s="122">
        <v>2.2841797002086999</v>
      </c>
      <c r="V187" s="122">
        <v>2.1468178824278001</v>
      </c>
      <c r="W187" s="122">
        <v>2.2424733045959</v>
      </c>
      <c r="X187" s="122">
        <v>2.2949290924560999</v>
      </c>
      <c r="Y187" s="122">
        <v>2.2076794005517999</v>
      </c>
      <c r="Z187" s="122">
        <v>2.3084606156232002</v>
      </c>
      <c r="AA187" s="122">
        <v>2.2204914933786002</v>
      </c>
      <c r="AB187" s="122">
        <v>2.0730498523122001</v>
      </c>
      <c r="AC187" s="122">
        <v>2.3309345664381</v>
      </c>
      <c r="AD187" s="122">
        <v>2.0825770286453</v>
      </c>
      <c r="AE187" s="122">
        <v>2.0942367258804002</v>
      </c>
      <c r="AF187" s="122">
        <v>2.1010217160978</v>
      </c>
      <c r="AG187" s="122">
        <v>1.8998754413736001</v>
      </c>
      <c r="AH187" s="122">
        <v>2.1610918029429</v>
      </c>
      <c r="AI187" s="122">
        <v>2.6104211132068</v>
      </c>
      <c r="AJ187" s="122">
        <v>2.2856712270817998</v>
      </c>
      <c r="AK187" s="122">
        <v>2.2531875096038001</v>
      </c>
      <c r="AL187" s="122">
        <v>0</v>
      </c>
    </row>
    <row r="188" spans="1:38" hidden="1" x14ac:dyDescent="0.25">
      <c r="A188" s="122" t="s">
        <v>1957</v>
      </c>
      <c r="B188" s="122">
        <v>1</v>
      </c>
      <c r="C188" s="122" t="s">
        <v>2129</v>
      </c>
      <c r="D188" s="122" t="s">
        <v>2109</v>
      </c>
      <c r="E188" s="122">
        <v>4</v>
      </c>
      <c r="F188" s="122">
        <v>1.1943180695569</v>
      </c>
      <c r="G188" s="122">
        <v>1.3010197271702999</v>
      </c>
      <c r="H188" s="122">
        <v>1.2310366382761</v>
      </c>
      <c r="I188" s="122">
        <v>1.3603723976024</v>
      </c>
      <c r="J188" s="122">
        <v>1.3811579422892999</v>
      </c>
      <c r="K188" s="122">
        <v>1.3052831757089001</v>
      </c>
      <c r="L188" s="122">
        <v>1.4364196580238999</v>
      </c>
      <c r="M188" s="122">
        <v>1.5942951611563001</v>
      </c>
      <c r="N188" s="122">
        <v>1.898193908411</v>
      </c>
      <c r="O188" s="122">
        <v>1.8168228782127001</v>
      </c>
      <c r="P188" s="122">
        <v>1.8366295184790999</v>
      </c>
      <c r="Q188" s="122">
        <v>1.9685179595686999</v>
      </c>
      <c r="R188" s="122">
        <v>1.9888141994118</v>
      </c>
      <c r="S188" s="122">
        <v>1.9700993316925</v>
      </c>
      <c r="T188" s="122">
        <v>2.1658352401910999</v>
      </c>
      <c r="U188" s="122">
        <v>2.2153464764967001</v>
      </c>
      <c r="V188" s="122">
        <v>2.2837079212260001</v>
      </c>
      <c r="W188" s="122">
        <v>2.2784349627001999</v>
      </c>
      <c r="X188" s="122">
        <v>2.3165418857898001</v>
      </c>
      <c r="Y188" s="122">
        <v>2.3384388481534</v>
      </c>
      <c r="Z188" s="122">
        <v>2.3711526963648</v>
      </c>
      <c r="AA188" s="122">
        <v>2.3972173403557999</v>
      </c>
      <c r="AB188" s="122">
        <v>2.1700896756255998</v>
      </c>
      <c r="AC188" s="122">
        <v>2.4555351303192001</v>
      </c>
      <c r="AD188" s="122">
        <v>2.0582034870924</v>
      </c>
      <c r="AE188" s="122">
        <v>2.1730929419736</v>
      </c>
      <c r="AF188" s="122">
        <v>2.2912066038423999</v>
      </c>
      <c r="AG188" s="122">
        <v>2.3956141652515002</v>
      </c>
      <c r="AH188" s="122">
        <v>2.4204970948565001</v>
      </c>
      <c r="AI188" s="122">
        <v>2.7779825095701001</v>
      </c>
      <c r="AJ188" s="122">
        <v>2.6792802226164998</v>
      </c>
      <c r="AK188" s="122">
        <v>2.6083022642975999</v>
      </c>
      <c r="AL188" s="122">
        <v>0</v>
      </c>
    </row>
    <row r="189" spans="1:38" hidden="1" x14ac:dyDescent="0.25">
      <c r="A189" s="122" t="s">
        <v>1957</v>
      </c>
      <c r="B189" s="122">
        <v>1</v>
      </c>
      <c r="C189" s="122" t="s">
        <v>2129</v>
      </c>
      <c r="D189" s="122" t="s">
        <v>2110</v>
      </c>
      <c r="E189" s="122">
        <v>4</v>
      </c>
      <c r="F189" s="122">
        <v>33.564462367925401</v>
      </c>
      <c r="G189" s="122">
        <v>33.123699130147301</v>
      </c>
      <c r="H189" s="122">
        <v>35.815488761565398</v>
      </c>
      <c r="I189" s="122">
        <v>34.612978978592601</v>
      </c>
      <c r="J189" s="122">
        <v>34.087544501692904</v>
      </c>
      <c r="K189" s="122">
        <v>32.872580773126799</v>
      </c>
      <c r="L189" s="122">
        <v>35.509178421804698</v>
      </c>
      <c r="M189" s="122">
        <v>33.566557168328202</v>
      </c>
      <c r="N189" s="122">
        <v>30.3119605065393</v>
      </c>
      <c r="O189" s="122">
        <v>32.682784067396298</v>
      </c>
      <c r="P189" s="122">
        <v>37.568073637085497</v>
      </c>
      <c r="Q189" s="122">
        <v>37.399989419227701</v>
      </c>
      <c r="R189" s="122">
        <v>34.675550940795503</v>
      </c>
      <c r="S189" s="122">
        <v>38.070840423325699</v>
      </c>
      <c r="T189" s="122">
        <v>37.6917369400499</v>
      </c>
      <c r="U189" s="122">
        <v>37.946278813958699</v>
      </c>
      <c r="V189" s="122">
        <v>32.3157259060931</v>
      </c>
      <c r="W189" s="122">
        <v>35.649694714115398</v>
      </c>
      <c r="X189" s="122">
        <v>33.046945021974999</v>
      </c>
      <c r="Y189" s="122">
        <v>32.226045064092602</v>
      </c>
      <c r="Z189" s="122">
        <v>31.28503531226</v>
      </c>
      <c r="AA189" s="122">
        <v>30.930517117515102</v>
      </c>
      <c r="AB189" s="122">
        <v>29.185530425790901</v>
      </c>
      <c r="AC189" s="122">
        <v>31.294062364448099</v>
      </c>
      <c r="AD189" s="122">
        <v>34.842324432028498</v>
      </c>
      <c r="AE189" s="122">
        <v>34.227763135961702</v>
      </c>
      <c r="AF189" s="122">
        <v>29.503679676926499</v>
      </c>
      <c r="AG189" s="122">
        <v>29.7989413574834</v>
      </c>
      <c r="AH189" s="122">
        <v>35.151689786456302</v>
      </c>
      <c r="AI189" s="122">
        <v>34.514724127547801</v>
      </c>
      <c r="AJ189" s="122">
        <v>30.411267746900801</v>
      </c>
      <c r="AK189" s="122">
        <v>31.0033090039434</v>
      </c>
      <c r="AL189" s="122">
        <v>0</v>
      </c>
    </row>
    <row r="190" spans="1:38" hidden="1" x14ac:dyDescent="0.25">
      <c r="A190" s="122" t="s">
        <v>1957</v>
      </c>
      <c r="B190" s="122">
        <v>1</v>
      </c>
      <c r="C190" s="122" t="s">
        <v>2129</v>
      </c>
      <c r="D190" s="122" t="s">
        <v>2111</v>
      </c>
      <c r="E190" s="122">
        <v>4</v>
      </c>
      <c r="F190" s="122">
        <v>20.5919045240523</v>
      </c>
      <c r="G190" s="122">
        <v>21.2341317566739</v>
      </c>
      <c r="H190" s="122">
        <v>22.175377295640399</v>
      </c>
      <c r="I190" s="122">
        <v>22.956463101816698</v>
      </c>
      <c r="J190" s="122">
        <v>22.194248220045498</v>
      </c>
      <c r="K190" s="122">
        <v>22.843183761712901</v>
      </c>
      <c r="L190" s="122">
        <v>24.193682705867399</v>
      </c>
      <c r="M190" s="122">
        <v>22.8671975043064</v>
      </c>
      <c r="N190" s="122">
        <v>19.185189275863799</v>
      </c>
      <c r="O190" s="122">
        <v>21.1571490627157</v>
      </c>
      <c r="P190" s="122">
        <v>22.000589799169202</v>
      </c>
      <c r="Q190" s="122">
        <v>19.4680425303767</v>
      </c>
      <c r="R190" s="122">
        <v>20.455299100970699</v>
      </c>
      <c r="S190" s="122">
        <v>21.889046536354702</v>
      </c>
      <c r="T190" s="122">
        <v>20.669177262584299</v>
      </c>
      <c r="U190" s="122">
        <v>20.414811643052801</v>
      </c>
      <c r="V190" s="122">
        <v>17.2436892549389</v>
      </c>
      <c r="W190" s="122">
        <v>18.8479435145174</v>
      </c>
      <c r="X190" s="122">
        <v>19.076350285341999</v>
      </c>
      <c r="Y190" s="122">
        <v>18.403888515120801</v>
      </c>
      <c r="Z190" s="122">
        <v>17.625884167851702</v>
      </c>
      <c r="AA190" s="122">
        <v>17.620168205001001</v>
      </c>
      <c r="AB190" s="122">
        <v>15.231250436295801</v>
      </c>
      <c r="AC190" s="122">
        <v>17.9346998688622</v>
      </c>
      <c r="AD190" s="122">
        <v>19.749781917280799</v>
      </c>
      <c r="AE190" s="122">
        <v>17.737735873923899</v>
      </c>
      <c r="AF190" s="122">
        <v>16.058879432062401</v>
      </c>
      <c r="AG190" s="122">
        <v>16.1699163713978</v>
      </c>
      <c r="AH190" s="122">
        <v>18.7119773319783</v>
      </c>
      <c r="AI190" s="122">
        <v>18.230565543061999</v>
      </c>
      <c r="AJ190" s="122">
        <v>16.9814647888231</v>
      </c>
      <c r="AK190" s="122">
        <v>17.009772358718301</v>
      </c>
      <c r="AL190" s="122">
        <v>0</v>
      </c>
    </row>
    <row r="191" spans="1:38" hidden="1" x14ac:dyDescent="0.25">
      <c r="A191" s="122" t="s">
        <v>1957</v>
      </c>
      <c r="B191" s="122">
        <v>1</v>
      </c>
      <c r="C191" s="122" t="s">
        <v>2129</v>
      </c>
      <c r="D191" s="122" t="s">
        <v>2112</v>
      </c>
      <c r="E191" s="122">
        <v>4</v>
      </c>
      <c r="F191" s="122">
        <v>3.8700358420562999</v>
      </c>
      <c r="G191" s="122">
        <v>4.0678523288821999</v>
      </c>
      <c r="H191" s="122">
        <v>3.8527110543088998</v>
      </c>
      <c r="I191" s="122">
        <v>4.5570216450348999</v>
      </c>
      <c r="J191" s="122">
        <v>4.067409567376</v>
      </c>
      <c r="K191" s="122">
        <v>4.0044364911440002</v>
      </c>
      <c r="L191" s="122">
        <v>4.5669600979276996</v>
      </c>
      <c r="M191" s="122">
        <v>4.2590666130589003</v>
      </c>
      <c r="N191" s="122">
        <v>3.9473281378321001</v>
      </c>
      <c r="O191" s="122">
        <v>3.8964500560372999</v>
      </c>
      <c r="P191" s="122">
        <v>4.2483246922292999</v>
      </c>
      <c r="Q191" s="122">
        <v>4.1264192328803997</v>
      </c>
      <c r="R191" s="122">
        <v>4.4107164116171997</v>
      </c>
      <c r="S191" s="122">
        <v>4.1472519497266997</v>
      </c>
      <c r="T191" s="122">
        <v>3.7543241335730002</v>
      </c>
      <c r="U191" s="122">
        <v>3.7034831848195999</v>
      </c>
      <c r="V191" s="122">
        <v>3.3785906995074</v>
      </c>
      <c r="W191" s="122">
        <v>3.8819852432897002</v>
      </c>
      <c r="X191" s="122">
        <v>4.1580741395940999</v>
      </c>
      <c r="Y191" s="122">
        <v>3.9003011116402</v>
      </c>
      <c r="Z191" s="122">
        <v>4.1057027258609997</v>
      </c>
      <c r="AA191" s="122">
        <v>3.8111282040569998</v>
      </c>
      <c r="AB191" s="122">
        <v>3.0506690903134999</v>
      </c>
      <c r="AC191" s="122">
        <v>4.1034118893588003</v>
      </c>
      <c r="AD191" s="122">
        <v>4.2699850173986</v>
      </c>
      <c r="AE191" s="122">
        <v>3.7236450028243002</v>
      </c>
      <c r="AF191" s="122">
        <v>3.2061435411354</v>
      </c>
      <c r="AG191" s="122">
        <v>3.2493311765564998</v>
      </c>
      <c r="AH191" s="122">
        <v>4.1711530916476001</v>
      </c>
      <c r="AI191" s="122">
        <v>4.2262193963831001</v>
      </c>
      <c r="AJ191" s="122">
        <v>3.8189549494452</v>
      </c>
      <c r="AK191" s="122">
        <v>3.9650739778161999</v>
      </c>
      <c r="AL191" s="122">
        <v>0</v>
      </c>
    </row>
    <row r="192" spans="1:38" hidden="1" x14ac:dyDescent="0.25">
      <c r="A192" s="122" t="s">
        <v>1957</v>
      </c>
      <c r="B192" s="122">
        <v>1</v>
      </c>
      <c r="C192" s="122" t="s">
        <v>2129</v>
      </c>
      <c r="D192" s="122" t="s">
        <v>2113</v>
      </c>
      <c r="E192" s="122">
        <v>4</v>
      </c>
      <c r="F192" s="122">
        <v>2.0221070762893998</v>
      </c>
      <c r="G192" s="122">
        <v>2.1823758299413001</v>
      </c>
      <c r="H192" s="122">
        <v>1.8670793918088</v>
      </c>
      <c r="I192" s="122">
        <v>2.3451862075031999</v>
      </c>
      <c r="J192" s="122">
        <v>2.2782893657867</v>
      </c>
      <c r="K192" s="122">
        <v>2.1418704759434002</v>
      </c>
      <c r="L192" s="122">
        <v>2.4152938642422002</v>
      </c>
      <c r="M192" s="122">
        <v>2.3168014196561</v>
      </c>
      <c r="N192" s="122">
        <v>2.3963876750809998</v>
      </c>
      <c r="O192" s="122">
        <v>2.7094907375309001</v>
      </c>
      <c r="P192" s="122">
        <v>2.6936012081399001</v>
      </c>
      <c r="Q192" s="122">
        <v>2.7217912548674001</v>
      </c>
      <c r="R192" s="122">
        <v>2.6938319566771001</v>
      </c>
      <c r="S192" s="122">
        <v>2.5503782778397999</v>
      </c>
      <c r="T192" s="122">
        <v>2.4922319696919999</v>
      </c>
      <c r="U192" s="122">
        <v>2.6313267568087002</v>
      </c>
      <c r="V192" s="122">
        <v>2.6793483427211</v>
      </c>
      <c r="W192" s="122">
        <v>2.7017397811917001</v>
      </c>
      <c r="X192" s="122">
        <v>2.8490111713282</v>
      </c>
      <c r="Y192" s="122">
        <v>2.873821749212</v>
      </c>
      <c r="Z192" s="122">
        <v>2.5411537451363002</v>
      </c>
      <c r="AA192" s="122">
        <v>2.8829768824995998</v>
      </c>
      <c r="AB192" s="122">
        <v>2.6225527003039999</v>
      </c>
      <c r="AC192" s="122">
        <v>2.7664611733069</v>
      </c>
      <c r="AD192" s="122">
        <v>2.5349308545381</v>
      </c>
      <c r="AE192" s="122">
        <v>2.3050641146110999</v>
      </c>
      <c r="AF192" s="122">
        <v>2.4736141797704998</v>
      </c>
      <c r="AG192" s="122">
        <v>2.9602887375172</v>
      </c>
      <c r="AH192" s="122">
        <v>2.6859395981106999</v>
      </c>
      <c r="AI192" s="122">
        <v>2.9661416035464998</v>
      </c>
      <c r="AJ192" s="122">
        <v>2.7857140063638002</v>
      </c>
      <c r="AK192" s="122">
        <v>2.8926268609813</v>
      </c>
      <c r="AL192" s="122">
        <v>0</v>
      </c>
    </row>
    <row r="193" spans="1:38" hidden="1" x14ac:dyDescent="0.25">
      <c r="A193" s="122" t="s">
        <v>1957</v>
      </c>
      <c r="B193" s="122">
        <v>1</v>
      </c>
      <c r="C193" s="122" t="s">
        <v>2129</v>
      </c>
      <c r="D193" s="122" t="s">
        <v>2114</v>
      </c>
      <c r="E193" s="122">
        <v>4</v>
      </c>
      <c r="F193" s="122">
        <v>23.518552148314999</v>
      </c>
      <c r="G193" s="122">
        <v>23.9479164163651</v>
      </c>
      <c r="H193" s="122">
        <v>25.114537232746901</v>
      </c>
      <c r="I193" s="122">
        <v>25.3245291719435</v>
      </c>
      <c r="J193" s="122">
        <v>24.8727422532254</v>
      </c>
      <c r="K193" s="122">
        <v>23.9196570583312</v>
      </c>
      <c r="L193" s="122">
        <v>25.325719905919499</v>
      </c>
      <c r="M193" s="122">
        <v>23.884126426281</v>
      </c>
      <c r="N193" s="122">
        <v>20.211991594217299</v>
      </c>
      <c r="O193" s="122">
        <v>22.323749595679899</v>
      </c>
      <c r="P193" s="122">
        <v>24.623430244874498</v>
      </c>
      <c r="Q193" s="122">
        <v>23.925520378980401</v>
      </c>
      <c r="R193" s="122">
        <v>22.890466441110899</v>
      </c>
      <c r="S193" s="122">
        <v>25.629806396869999</v>
      </c>
      <c r="T193" s="122">
        <v>24.8878834908557</v>
      </c>
      <c r="U193" s="122">
        <v>23.166144951642099</v>
      </c>
      <c r="V193" s="122">
        <v>20.073397591904801</v>
      </c>
      <c r="W193" s="122">
        <v>21.326463535549699</v>
      </c>
      <c r="X193" s="122">
        <v>23.4926827640748</v>
      </c>
      <c r="Y193" s="122">
        <v>19.611346540278898</v>
      </c>
      <c r="Z193" s="122">
        <v>20.094897091681499</v>
      </c>
      <c r="AA193" s="122">
        <v>19.516881037876601</v>
      </c>
      <c r="AB193" s="122">
        <v>16.7445463565221</v>
      </c>
      <c r="AC193" s="122">
        <v>19.511890574160201</v>
      </c>
      <c r="AD193" s="122">
        <v>21.9369569246286</v>
      </c>
      <c r="AE193" s="122">
        <v>19.959426366272002</v>
      </c>
      <c r="AF193" s="122">
        <v>17.493400442285601</v>
      </c>
      <c r="AG193" s="122">
        <v>17.218287144334099</v>
      </c>
      <c r="AH193" s="122">
        <v>20.675382234708501</v>
      </c>
      <c r="AI193" s="122">
        <v>18.773418737793399</v>
      </c>
      <c r="AJ193" s="122">
        <v>17.001241393071599</v>
      </c>
      <c r="AK193" s="122">
        <v>17.299573640949099</v>
      </c>
      <c r="AL193" s="122">
        <v>0</v>
      </c>
    </row>
    <row r="194" spans="1:38" hidden="1" x14ac:dyDescent="0.25">
      <c r="A194" s="122" t="s">
        <v>1957</v>
      </c>
      <c r="B194" s="122">
        <v>1</v>
      </c>
      <c r="C194" s="122" t="s">
        <v>2129</v>
      </c>
      <c r="D194" s="122" t="s">
        <v>2115</v>
      </c>
      <c r="E194" s="122">
        <v>4</v>
      </c>
      <c r="F194" s="122">
        <v>2.3184742612807998</v>
      </c>
      <c r="G194" s="122">
        <v>2.3595678984782</v>
      </c>
      <c r="H194" s="122">
        <v>2.7074656822696999</v>
      </c>
      <c r="I194" s="122">
        <v>2.5201346278675998</v>
      </c>
      <c r="J194" s="122">
        <v>2.5333198794812</v>
      </c>
      <c r="K194" s="122">
        <v>2.3168379612434</v>
      </c>
      <c r="L194" s="122">
        <v>2.5346271658566999</v>
      </c>
      <c r="M194" s="122">
        <v>2.4666514160502002</v>
      </c>
      <c r="N194" s="122">
        <v>2.2113892014471999</v>
      </c>
      <c r="O194" s="122">
        <v>2.1353606790827002</v>
      </c>
      <c r="P194" s="122">
        <v>2.3400403957533</v>
      </c>
      <c r="Q194" s="122">
        <v>2.4892300507576</v>
      </c>
      <c r="R194" s="122">
        <v>2.3208325918800998</v>
      </c>
      <c r="S194" s="122">
        <v>2.6866285695148</v>
      </c>
      <c r="T194" s="122">
        <v>2.7299700425197999</v>
      </c>
      <c r="U194" s="122">
        <v>2.5660306504008998</v>
      </c>
      <c r="V194" s="122">
        <v>2.1678467550259999</v>
      </c>
      <c r="W194" s="122">
        <v>2.2177605016275002</v>
      </c>
      <c r="X194" s="122">
        <v>2.0287668573989999</v>
      </c>
      <c r="Y194" s="122">
        <v>2.2735628260320002</v>
      </c>
      <c r="Z194" s="122">
        <v>2.1926841636991998</v>
      </c>
      <c r="AA194" s="122">
        <v>2.1289604992622002</v>
      </c>
      <c r="AB194" s="122">
        <v>1.9301710335550999</v>
      </c>
      <c r="AC194" s="122">
        <v>2.1421069149702001</v>
      </c>
      <c r="AD194" s="122">
        <v>2.2518736266081998</v>
      </c>
      <c r="AE194" s="122">
        <v>2.2828591713476998</v>
      </c>
      <c r="AF194" s="122">
        <v>1.6758872906325</v>
      </c>
      <c r="AG194" s="122">
        <v>1.6597052261480001</v>
      </c>
      <c r="AH194" s="122">
        <v>2.1427788816805</v>
      </c>
      <c r="AI194" s="122">
        <v>1.9329758727377</v>
      </c>
      <c r="AJ194" s="122">
        <v>1.7474874853994</v>
      </c>
      <c r="AK194" s="122">
        <v>1.7742217521353001</v>
      </c>
      <c r="AL194" s="122">
        <v>0</v>
      </c>
    </row>
    <row r="195" spans="1:38" hidden="1" x14ac:dyDescent="0.25">
      <c r="A195" s="122" t="s">
        <v>1957</v>
      </c>
      <c r="B195" s="122">
        <v>1</v>
      </c>
      <c r="C195" s="122" t="s">
        <v>2129</v>
      </c>
      <c r="D195" s="122" t="s">
        <v>2116</v>
      </c>
      <c r="E195" s="122">
        <v>4</v>
      </c>
      <c r="F195" s="122">
        <v>2.0638164988147998</v>
      </c>
      <c r="G195" s="122">
        <v>2.2590227799642002</v>
      </c>
      <c r="H195" s="122">
        <v>2.1536426680318002</v>
      </c>
      <c r="I195" s="122">
        <v>2.3994668505343002</v>
      </c>
      <c r="J195" s="122">
        <v>2.1652016469842001</v>
      </c>
      <c r="K195" s="122">
        <v>2.2351952122353</v>
      </c>
      <c r="L195" s="122">
        <v>2.4933863124509998</v>
      </c>
      <c r="M195" s="122">
        <v>2.2481729815636</v>
      </c>
      <c r="N195" s="122">
        <v>2.1831796017022</v>
      </c>
      <c r="O195" s="122">
        <v>2.2666495111281</v>
      </c>
      <c r="P195" s="122">
        <v>2.4223841626997</v>
      </c>
      <c r="Q195" s="122">
        <v>2.1790696916717001</v>
      </c>
      <c r="R195" s="122">
        <v>2.1530793573341001</v>
      </c>
      <c r="S195" s="122">
        <v>2.3227482606761001</v>
      </c>
      <c r="T195" s="122">
        <v>2.3608190393143</v>
      </c>
      <c r="U195" s="122">
        <v>2.2665623210772998</v>
      </c>
      <c r="V195" s="122">
        <v>1.9535348951674001</v>
      </c>
      <c r="W195" s="122">
        <v>1.8559246994523</v>
      </c>
      <c r="X195" s="122">
        <v>1.9379750039526</v>
      </c>
      <c r="Y195" s="122">
        <v>1.9278829513936999</v>
      </c>
      <c r="Z195" s="122">
        <v>2.2664754772478002</v>
      </c>
      <c r="AA195" s="122">
        <v>1.8383110887258001</v>
      </c>
      <c r="AB195" s="122">
        <v>1.5155740049711</v>
      </c>
      <c r="AC195" s="122">
        <v>1.8426364401816</v>
      </c>
      <c r="AD195" s="122">
        <v>2.0659761267361998</v>
      </c>
      <c r="AE195" s="122">
        <v>1.8430636171404</v>
      </c>
      <c r="AF195" s="122">
        <v>1.7855758941416999</v>
      </c>
      <c r="AG195" s="122">
        <v>1.6788382824376</v>
      </c>
      <c r="AH195" s="122">
        <v>2.0538050229081</v>
      </c>
      <c r="AI195" s="122">
        <v>1.9270785481506001</v>
      </c>
      <c r="AJ195" s="122">
        <v>1.8768146132782</v>
      </c>
      <c r="AK195" s="122">
        <v>2.1157512176222002</v>
      </c>
      <c r="AL195" s="122">
        <v>0</v>
      </c>
    </row>
    <row r="196" spans="1:38" hidden="1" x14ac:dyDescent="0.25">
      <c r="A196" s="122" t="s">
        <v>1957</v>
      </c>
      <c r="B196" s="122">
        <v>1</v>
      </c>
      <c r="C196" s="122" t="s">
        <v>2129</v>
      </c>
      <c r="D196" s="122" t="s">
        <v>2117</v>
      </c>
      <c r="E196" s="122">
        <v>4</v>
      </c>
      <c r="F196" s="122">
        <v>1.3614402035691</v>
      </c>
      <c r="G196" s="122">
        <v>1.2100033778292001</v>
      </c>
      <c r="H196" s="122">
        <v>1.0177237699756001</v>
      </c>
      <c r="I196" s="122">
        <v>1.2256211166286</v>
      </c>
      <c r="J196" s="122">
        <v>1.1445097368348001</v>
      </c>
      <c r="K196" s="122">
        <v>1.2001727745195001</v>
      </c>
      <c r="L196" s="122">
        <v>1.4438864193984999</v>
      </c>
      <c r="M196" s="122">
        <v>1.3226246572307001</v>
      </c>
      <c r="N196" s="122">
        <v>1.1147936198052999</v>
      </c>
      <c r="O196" s="122">
        <v>1.0860798042755999</v>
      </c>
      <c r="P196" s="122">
        <v>1.2045692992321</v>
      </c>
      <c r="Q196" s="122">
        <v>1.132138905353</v>
      </c>
      <c r="R196" s="122">
        <v>1.1704826682659999</v>
      </c>
      <c r="S196" s="122">
        <v>1.1961904863174</v>
      </c>
      <c r="T196" s="122">
        <v>1.0592595891658001</v>
      </c>
      <c r="U196" s="122">
        <v>1.0410521330164999</v>
      </c>
      <c r="V196" s="122">
        <v>0.98095896984870001</v>
      </c>
      <c r="W196" s="122">
        <v>1.0397028053980999</v>
      </c>
      <c r="X196" s="122">
        <v>1.2121892477856</v>
      </c>
      <c r="Y196" s="122">
        <v>1.1536696749036</v>
      </c>
      <c r="Z196" s="122">
        <v>1.0553895486197</v>
      </c>
      <c r="AA196" s="122">
        <v>1.0487895294434</v>
      </c>
      <c r="AB196" s="122">
        <v>0.87584018932999996</v>
      </c>
      <c r="AC196" s="122">
        <v>1.090126384165</v>
      </c>
      <c r="AD196" s="122">
        <v>1.0976650118060001</v>
      </c>
      <c r="AE196" s="122">
        <v>0.93291501068339999</v>
      </c>
      <c r="AF196" s="122">
        <v>0.94899209206299995</v>
      </c>
      <c r="AG196" s="122">
        <v>0.95149601335639999</v>
      </c>
      <c r="AH196" s="122">
        <v>1.1447325853843999</v>
      </c>
      <c r="AI196" s="122">
        <v>1.2497999061716001</v>
      </c>
      <c r="AJ196" s="122">
        <v>1.0472784825421999</v>
      </c>
      <c r="AK196" s="122">
        <v>1.0058231365096999</v>
      </c>
      <c r="AL196" s="122">
        <v>0</v>
      </c>
    </row>
    <row r="197" spans="1:38" hidden="1" x14ac:dyDescent="0.25">
      <c r="A197" s="122" t="s">
        <v>1957</v>
      </c>
      <c r="B197" s="122">
        <v>1</v>
      </c>
      <c r="C197" s="122" t="s">
        <v>2129</v>
      </c>
      <c r="D197" s="122" t="s">
        <v>2118</v>
      </c>
      <c r="E197" s="122">
        <v>4</v>
      </c>
      <c r="F197" s="122">
        <v>3.2949565570275001</v>
      </c>
      <c r="G197" s="122">
        <v>3.4583267541231999</v>
      </c>
      <c r="H197" s="122">
        <v>3.6673468274907002</v>
      </c>
      <c r="I197" s="122">
        <v>3.9955655142683</v>
      </c>
      <c r="J197" s="122">
        <v>3.9495234034608</v>
      </c>
      <c r="K197" s="122">
        <v>4.0705959877839</v>
      </c>
      <c r="L197" s="122">
        <v>4.8335656741316999</v>
      </c>
      <c r="M197" s="122">
        <v>4.4057156261039001</v>
      </c>
      <c r="N197" s="122">
        <v>4.0704161152880998</v>
      </c>
      <c r="O197" s="122">
        <v>4.2904815638454004</v>
      </c>
      <c r="P197" s="122">
        <v>4.8293710558429002</v>
      </c>
      <c r="Q197" s="122">
        <v>4.5781316209357996</v>
      </c>
      <c r="R197" s="122">
        <v>4.6696300577778</v>
      </c>
      <c r="S197" s="122">
        <v>4.6359804649380001</v>
      </c>
      <c r="T197" s="122">
        <v>4.4074369576762003</v>
      </c>
      <c r="U197" s="122">
        <v>4.4184654581454001</v>
      </c>
      <c r="V197" s="122">
        <v>4.0870263551327</v>
      </c>
      <c r="W197" s="122">
        <v>4.0537067069764001</v>
      </c>
      <c r="X197" s="122">
        <v>4.3898636649766001</v>
      </c>
      <c r="Y197" s="122">
        <v>4.3326829383441003</v>
      </c>
      <c r="Z197" s="122">
        <v>4.8406858991341997</v>
      </c>
      <c r="AA197" s="122">
        <v>4.1429186688000996</v>
      </c>
      <c r="AB197" s="122">
        <v>3.2029172127476002</v>
      </c>
      <c r="AC197" s="122">
        <v>4.2133992811015002</v>
      </c>
      <c r="AD197" s="122">
        <v>4.7565932189337996</v>
      </c>
      <c r="AE197" s="122">
        <v>4.1211035758966004</v>
      </c>
      <c r="AF197" s="122">
        <v>3.6272651291610001</v>
      </c>
      <c r="AG197" s="122">
        <v>3.4749333199974002</v>
      </c>
      <c r="AH197" s="122">
        <v>4.5576434192248998</v>
      </c>
      <c r="AI197" s="122">
        <v>4.2864394440864002</v>
      </c>
      <c r="AJ197" s="122">
        <v>4.0035951440049002</v>
      </c>
      <c r="AK197" s="122">
        <v>4.3523082733148</v>
      </c>
      <c r="AL197" s="122">
        <v>0</v>
      </c>
    </row>
    <row r="198" spans="1:38" hidden="1" x14ac:dyDescent="0.25">
      <c r="A198" s="122" t="s">
        <v>1957</v>
      </c>
      <c r="B198" s="122">
        <v>1</v>
      </c>
      <c r="C198" s="122" t="s">
        <v>2129</v>
      </c>
      <c r="D198" s="122" t="s">
        <v>2119</v>
      </c>
      <c r="E198" s="122">
        <v>4</v>
      </c>
      <c r="F198" s="122">
        <v>13.0174104733024</v>
      </c>
      <c r="G198" s="122">
        <v>13.206590410047299</v>
      </c>
      <c r="H198" s="122">
        <v>12.7780644564531</v>
      </c>
      <c r="I198" s="122">
        <v>13.467144565195101</v>
      </c>
      <c r="J198" s="122">
        <v>12.644083319161201</v>
      </c>
      <c r="K198" s="122">
        <v>12.169893394822999</v>
      </c>
      <c r="L198" s="122">
        <v>13.138202806853799</v>
      </c>
      <c r="M198" s="122">
        <v>13.633176151491099</v>
      </c>
      <c r="N198" s="122">
        <v>12.121631720362601</v>
      </c>
      <c r="O198" s="122">
        <v>11.701454357391899</v>
      </c>
      <c r="P198" s="122">
        <v>13.0403285542459</v>
      </c>
      <c r="Q198" s="122">
        <v>14.039428375882199</v>
      </c>
      <c r="R198" s="122">
        <v>13.9459218786577</v>
      </c>
      <c r="S198" s="122">
        <v>13.3864743606534</v>
      </c>
      <c r="T198" s="122">
        <v>12.1717067524611</v>
      </c>
      <c r="U198" s="122">
        <v>12.0408356292376</v>
      </c>
      <c r="V198" s="122">
        <v>10.537061361165099</v>
      </c>
      <c r="W198" s="122">
        <v>12.4861984367634</v>
      </c>
      <c r="X198" s="122">
        <v>12.031266972666099</v>
      </c>
      <c r="Y198" s="122">
        <v>11.749179518829299</v>
      </c>
      <c r="Z198" s="122">
        <v>13.729114134919</v>
      </c>
      <c r="AA198" s="122">
        <v>12.080267967464399</v>
      </c>
      <c r="AB198" s="122">
        <v>10.210936439130201</v>
      </c>
      <c r="AC198" s="122">
        <v>12.359769693632201</v>
      </c>
      <c r="AD198" s="122">
        <v>14.015592273725</v>
      </c>
      <c r="AE198" s="122">
        <v>12.773325293123101</v>
      </c>
      <c r="AF198" s="122">
        <v>10.7756092178247</v>
      </c>
      <c r="AG198" s="122">
        <v>9.9090036345775996</v>
      </c>
      <c r="AH198" s="122">
        <v>13.3755246783444</v>
      </c>
      <c r="AI198" s="122">
        <v>13.7160320401394</v>
      </c>
      <c r="AJ198" s="122">
        <v>12.0396834463209</v>
      </c>
      <c r="AK198" s="122">
        <v>12.1939965597544</v>
      </c>
      <c r="AL198" s="122">
        <v>0</v>
      </c>
    </row>
    <row r="199" spans="1:38" hidden="1" x14ac:dyDescent="0.25">
      <c r="A199" s="122" t="s">
        <v>1957</v>
      </c>
      <c r="B199" s="122">
        <v>1</v>
      </c>
      <c r="C199" s="122" t="s">
        <v>2129</v>
      </c>
      <c r="D199" s="122" t="s">
        <v>2120</v>
      </c>
      <c r="E199" s="122">
        <v>4</v>
      </c>
      <c r="F199" s="122">
        <v>2.7642358469749002</v>
      </c>
      <c r="G199" s="122">
        <v>3.1437910900895001</v>
      </c>
      <c r="H199" s="122">
        <v>2.7565958110504001</v>
      </c>
      <c r="I199" s="122">
        <v>3.1069374016217002</v>
      </c>
      <c r="J199" s="122">
        <v>2.8841700816097</v>
      </c>
      <c r="K199" s="122">
        <v>2.8555917636834001</v>
      </c>
      <c r="L199" s="122">
        <v>3.1063778413148002</v>
      </c>
      <c r="M199" s="122">
        <v>3.3648746996921002</v>
      </c>
      <c r="N199" s="122">
        <v>3.2362601093369001</v>
      </c>
      <c r="O199" s="122">
        <v>3.2286482660681002</v>
      </c>
      <c r="P199" s="122">
        <v>3.2699144390649</v>
      </c>
      <c r="Q199" s="122">
        <v>3.3049981253821001</v>
      </c>
      <c r="R199" s="122">
        <v>3.5424425877760002</v>
      </c>
      <c r="S199" s="122">
        <v>3.2329995720243998</v>
      </c>
      <c r="T199" s="122">
        <v>3.5821512721665001</v>
      </c>
      <c r="U199" s="122">
        <v>3.4007454084276998</v>
      </c>
      <c r="V199" s="122">
        <v>3.5496027590965</v>
      </c>
      <c r="W199" s="122">
        <v>3.5514687618537999</v>
      </c>
      <c r="X199" s="122">
        <v>3.8918668367193998</v>
      </c>
      <c r="Y199" s="122">
        <v>3.7864953196706002</v>
      </c>
      <c r="Z199" s="122">
        <v>3.7943913763818999</v>
      </c>
      <c r="AA199" s="122">
        <v>4.0087504615089999</v>
      </c>
      <c r="AB199" s="122">
        <v>3.4310161769310001</v>
      </c>
      <c r="AC199" s="122">
        <v>4.0636103445045997</v>
      </c>
      <c r="AD199" s="122">
        <v>3.5765596271394</v>
      </c>
      <c r="AE199" s="122">
        <v>3.3448133197163998</v>
      </c>
      <c r="AF199" s="122">
        <v>3.6370513385073</v>
      </c>
      <c r="AG199" s="122">
        <v>3.8347881775174999</v>
      </c>
      <c r="AH199" s="122">
        <v>3.8783346365372999</v>
      </c>
      <c r="AI199" s="122">
        <v>4.3990334958616</v>
      </c>
      <c r="AJ199" s="122">
        <v>4.2032791013372002</v>
      </c>
      <c r="AK199" s="122">
        <v>4.0644859178694999</v>
      </c>
      <c r="AL199" s="122">
        <v>0</v>
      </c>
    </row>
    <row r="200" spans="1:38" hidden="1" x14ac:dyDescent="0.25">
      <c r="A200" s="122" t="s">
        <v>1957</v>
      </c>
      <c r="B200" s="122">
        <v>1</v>
      </c>
      <c r="C200" s="122" t="s">
        <v>2129</v>
      </c>
      <c r="D200" s="122" t="s">
        <v>2121</v>
      </c>
      <c r="E200" s="122">
        <v>4</v>
      </c>
      <c r="F200" s="122">
        <v>6.4338187481900997</v>
      </c>
      <c r="G200" s="122">
        <v>6.3709017588943997</v>
      </c>
      <c r="H200" s="122">
        <v>6.8328203035057999</v>
      </c>
      <c r="I200" s="122">
        <v>6.9256700880046003</v>
      </c>
      <c r="J200" s="122">
        <v>6.8075657087534998</v>
      </c>
      <c r="K200" s="122">
        <v>6.8690510245415997</v>
      </c>
      <c r="L200" s="122">
        <v>7.8323622061074998</v>
      </c>
      <c r="M200" s="122">
        <v>7.4947614255364003</v>
      </c>
      <c r="N200" s="122">
        <v>6.8048615910477999</v>
      </c>
      <c r="O200" s="122">
        <v>6.8906928904753002</v>
      </c>
      <c r="P200" s="122">
        <v>7.9196524154967998</v>
      </c>
      <c r="Q200" s="122">
        <v>7.3309666180667996</v>
      </c>
      <c r="R200" s="122">
        <v>7.0525734743152997</v>
      </c>
      <c r="S200" s="122">
        <v>8.1096171908473007</v>
      </c>
      <c r="T200" s="122">
        <v>8.2668572681255998</v>
      </c>
      <c r="U200" s="122">
        <v>8.2201858170151993</v>
      </c>
      <c r="V200" s="122">
        <v>6.9255653035176996</v>
      </c>
      <c r="W200" s="122">
        <v>7.2471336766418997</v>
      </c>
      <c r="X200" s="122">
        <v>6.6809634976472996</v>
      </c>
      <c r="Y200" s="122">
        <v>6.8344792660052001</v>
      </c>
      <c r="Z200" s="122">
        <v>7.1134423469017003</v>
      </c>
      <c r="AA200" s="122">
        <v>6.3900187835173003</v>
      </c>
      <c r="AB200" s="122">
        <v>5.3378217813177997</v>
      </c>
      <c r="AC200" s="122">
        <v>6.4211301888324996</v>
      </c>
      <c r="AD200" s="122">
        <v>6.9260432205280003</v>
      </c>
      <c r="AE200" s="122">
        <v>6.3859021632867004</v>
      </c>
      <c r="AF200" s="122">
        <v>5.5896032585644999</v>
      </c>
      <c r="AG200" s="122">
        <v>5.4270361554647</v>
      </c>
      <c r="AH200" s="122">
        <v>6.4769966556987004</v>
      </c>
      <c r="AI200" s="122">
        <v>5.9937947837851997</v>
      </c>
      <c r="AJ200" s="122">
        <v>5.628074677881</v>
      </c>
      <c r="AK200" s="122">
        <v>5.9069882383590997</v>
      </c>
      <c r="AL200" s="122">
        <v>0</v>
      </c>
    </row>
    <row r="201" spans="1:38" hidden="1" x14ac:dyDescent="0.25">
      <c r="A201" s="122" t="s">
        <v>1957</v>
      </c>
      <c r="B201" s="122">
        <v>1</v>
      </c>
      <c r="C201" s="122" t="s">
        <v>2129</v>
      </c>
      <c r="D201" s="122" t="s">
        <v>2122</v>
      </c>
      <c r="E201" s="122">
        <v>4</v>
      </c>
      <c r="F201" s="122">
        <v>1.3801530873009</v>
      </c>
      <c r="G201" s="122">
        <v>1.4680379410376001</v>
      </c>
      <c r="H201" s="122">
        <v>1.5438651389478</v>
      </c>
      <c r="I201" s="122">
        <v>1.4565945958847999</v>
      </c>
      <c r="J201" s="122">
        <v>1.3706391325389</v>
      </c>
      <c r="K201" s="122">
        <v>1.3081667648687001</v>
      </c>
      <c r="L201" s="122">
        <v>1.4108824530065001</v>
      </c>
      <c r="M201" s="122">
        <v>1.3714426561852</v>
      </c>
      <c r="N201" s="122">
        <v>1.2916302577304</v>
      </c>
      <c r="O201" s="122">
        <v>1.2482348683955999</v>
      </c>
      <c r="P201" s="122">
        <v>1.4592701300401001</v>
      </c>
      <c r="Q201" s="122">
        <v>1.5211921937040001</v>
      </c>
      <c r="R201" s="122">
        <v>1.3873685048005999</v>
      </c>
      <c r="S201" s="122">
        <v>1.5097769164513</v>
      </c>
      <c r="T201" s="122">
        <v>1.7360037600511</v>
      </c>
      <c r="U201" s="122">
        <v>1.558750750922</v>
      </c>
      <c r="V201" s="122">
        <v>1.5102381816517001</v>
      </c>
      <c r="W201" s="122">
        <v>1.4556202958674</v>
      </c>
      <c r="X201" s="122">
        <v>1.1821484492134</v>
      </c>
      <c r="Y201" s="122">
        <v>1.4378507370821001</v>
      </c>
      <c r="Z201" s="122">
        <v>1.2954893215225001</v>
      </c>
      <c r="AA201" s="122">
        <v>1.2843359554052001</v>
      </c>
      <c r="AB201" s="122">
        <v>1.0432583048163999</v>
      </c>
      <c r="AC201" s="122">
        <v>1.212445775543</v>
      </c>
      <c r="AD201" s="122">
        <v>1.3498627957008</v>
      </c>
      <c r="AE201" s="122">
        <v>1.3303193164188001</v>
      </c>
      <c r="AF201" s="122">
        <v>1.1838671587536</v>
      </c>
      <c r="AG201" s="122">
        <v>1.1967623021913001</v>
      </c>
      <c r="AH201" s="122">
        <v>1.358736349108</v>
      </c>
      <c r="AI201" s="122">
        <v>1.4256549755912999</v>
      </c>
      <c r="AJ201" s="122">
        <v>1.2775260467295999</v>
      </c>
      <c r="AK201" s="122">
        <v>1.1055052313967</v>
      </c>
      <c r="AL201" s="122">
        <v>0</v>
      </c>
    </row>
    <row r="202" spans="1:38" hidden="1" x14ac:dyDescent="0.25">
      <c r="A202" s="122" t="s">
        <v>1957</v>
      </c>
      <c r="B202" s="122">
        <v>1</v>
      </c>
      <c r="C202" s="122" t="s">
        <v>2129</v>
      </c>
      <c r="D202" s="122" t="s">
        <v>2123</v>
      </c>
      <c r="E202" s="122">
        <v>4</v>
      </c>
      <c r="F202" s="122">
        <v>3.5315638898146999</v>
      </c>
      <c r="G202" s="122">
        <v>3.8511833116838998</v>
      </c>
      <c r="H202" s="122">
        <v>3.4655008911670002</v>
      </c>
      <c r="I202" s="122">
        <v>4.0829786051310002</v>
      </c>
      <c r="J202" s="122">
        <v>4.1200343082786004</v>
      </c>
      <c r="K202" s="122">
        <v>4.0109860095140002</v>
      </c>
      <c r="L202" s="122">
        <v>4.6473275807599004</v>
      </c>
      <c r="M202" s="122">
        <v>4.7558598664282998</v>
      </c>
      <c r="N202" s="122">
        <v>4.6443109768286002</v>
      </c>
      <c r="O202" s="122">
        <v>5.1986850980488999</v>
      </c>
      <c r="P202" s="122">
        <v>5.1401733926797997</v>
      </c>
      <c r="Q202" s="122">
        <v>5.9626646798273004</v>
      </c>
      <c r="R202" s="122">
        <v>5.4555045341861996</v>
      </c>
      <c r="S202" s="122">
        <v>4.9073590878760998</v>
      </c>
      <c r="T202" s="122">
        <v>4.8784208051468996</v>
      </c>
      <c r="U202" s="122">
        <v>4.9979855596483</v>
      </c>
      <c r="V202" s="122">
        <v>5.0881228179304996</v>
      </c>
      <c r="W202" s="122">
        <v>5.2217157371405003</v>
      </c>
      <c r="X202" s="122">
        <v>5.5291546108649996</v>
      </c>
      <c r="Y202" s="122">
        <v>5.6050592264993</v>
      </c>
      <c r="Z202" s="122">
        <v>5.1194852132518998</v>
      </c>
      <c r="AA202" s="122">
        <v>5.6193944429527001</v>
      </c>
      <c r="AB202" s="122">
        <v>5.0475134172036</v>
      </c>
      <c r="AC202" s="122">
        <v>5.2450196761517001</v>
      </c>
      <c r="AD202" s="122">
        <v>5.0469554951870998</v>
      </c>
      <c r="AE202" s="122">
        <v>4.6440510112963</v>
      </c>
      <c r="AF202" s="122">
        <v>5.0269279808542997</v>
      </c>
      <c r="AG202" s="122">
        <v>6.0098851382333001</v>
      </c>
      <c r="AH202" s="122">
        <v>5.5612303223027997</v>
      </c>
      <c r="AI202" s="122">
        <v>6.0699459580945998</v>
      </c>
      <c r="AJ202" s="122">
        <v>5.7805399303540996</v>
      </c>
      <c r="AK202" s="122">
        <v>5.9214105022089996</v>
      </c>
      <c r="AL202" s="122">
        <v>0</v>
      </c>
    </row>
    <row r="203" spans="1:38" hidden="1" x14ac:dyDescent="0.25">
      <c r="A203" s="122" t="s">
        <v>1957</v>
      </c>
      <c r="B203" s="122">
        <v>1</v>
      </c>
      <c r="C203" s="122" t="s">
        <v>2129</v>
      </c>
      <c r="D203" s="122" t="s">
        <v>2124</v>
      </c>
      <c r="E203" s="122">
        <v>4</v>
      </c>
      <c r="F203" s="122">
        <v>9.4457362863424006</v>
      </c>
      <c r="G203" s="122">
        <v>10.2024926718034</v>
      </c>
      <c r="H203" s="122">
        <v>9.8318925298910003</v>
      </c>
      <c r="I203" s="122">
        <v>10.4393613108384</v>
      </c>
      <c r="J203" s="122">
        <v>9.9963666068855002</v>
      </c>
      <c r="K203" s="122">
        <v>10.144196242017699</v>
      </c>
      <c r="L203" s="122">
        <v>11.3922250021603</v>
      </c>
      <c r="M203" s="122">
        <v>10.2672581083834</v>
      </c>
      <c r="N203" s="122">
        <v>8.8216423327175004</v>
      </c>
      <c r="O203" s="122">
        <v>9.8909842157358003</v>
      </c>
      <c r="P203" s="122">
        <v>10.1495243775113</v>
      </c>
      <c r="Q203" s="122">
        <v>9.7105932402216997</v>
      </c>
      <c r="R203" s="122">
        <v>10.3915163459288</v>
      </c>
      <c r="S203" s="122">
        <v>10.5502975868304</v>
      </c>
      <c r="T203" s="122">
        <v>10.1416458813824</v>
      </c>
      <c r="U203" s="122">
        <v>9.849458768601</v>
      </c>
      <c r="V203" s="122">
        <v>8.9317478009411992</v>
      </c>
      <c r="W203" s="122">
        <v>9.4005147712361001</v>
      </c>
      <c r="X203" s="122">
        <v>10.0366339992253</v>
      </c>
      <c r="Y203" s="122">
        <v>9.2531842930410004</v>
      </c>
      <c r="Z203" s="122">
        <v>8.6107199908182999</v>
      </c>
      <c r="AA203" s="122">
        <v>8.8983951401451993</v>
      </c>
      <c r="AB203" s="122">
        <v>7.5792172291846001</v>
      </c>
      <c r="AC203" s="122">
        <v>9.7277938712198999</v>
      </c>
      <c r="AD203" s="122">
        <v>10.3541853636198</v>
      </c>
      <c r="AE203" s="122">
        <v>8.8149802654087992</v>
      </c>
      <c r="AF203" s="122">
        <v>8.5975854204581008</v>
      </c>
      <c r="AG203" s="122">
        <v>8.8205230468887006</v>
      </c>
      <c r="AH203" s="122">
        <v>9.8532256144941996</v>
      </c>
      <c r="AI203" s="122">
        <v>10.7619829719427</v>
      </c>
      <c r="AJ203" s="122">
        <v>9.6831994039284996</v>
      </c>
      <c r="AK203" s="122">
        <v>9.4115635171744998</v>
      </c>
      <c r="AL203" s="122">
        <v>0</v>
      </c>
    </row>
    <row r="204" spans="1:38" hidden="1" x14ac:dyDescent="0.25">
      <c r="A204" s="122" t="s">
        <v>1957</v>
      </c>
      <c r="B204" s="122">
        <v>1</v>
      </c>
      <c r="C204" s="122" t="s">
        <v>2129</v>
      </c>
      <c r="D204" s="122" t="s">
        <v>2125</v>
      </c>
      <c r="E204" s="122">
        <v>4</v>
      </c>
      <c r="F204" s="122">
        <v>2.4136868274544998</v>
      </c>
      <c r="G204" s="122">
        <v>2.3453675241126999</v>
      </c>
      <c r="H204" s="122">
        <v>2.4676934056382001</v>
      </c>
      <c r="I204" s="122">
        <v>2.5167547483699999</v>
      </c>
      <c r="J204" s="122">
        <v>2.5124052666815002</v>
      </c>
      <c r="K204" s="122">
        <v>2.4173540566445002</v>
      </c>
      <c r="L204" s="122">
        <v>2.6377357634180001</v>
      </c>
      <c r="M204" s="122">
        <v>2.6237744295789001</v>
      </c>
      <c r="N204" s="122">
        <v>2.2349232916980002</v>
      </c>
      <c r="O204" s="122">
        <v>2.3807062680612998</v>
      </c>
      <c r="P204" s="122">
        <v>2.3759026902337999</v>
      </c>
      <c r="Q204" s="122">
        <v>2.4124552449932</v>
      </c>
      <c r="R204" s="122">
        <v>2.1977821313377999</v>
      </c>
      <c r="S204" s="122">
        <v>2.286996400629</v>
      </c>
      <c r="T204" s="122">
        <v>2.2731375997484999</v>
      </c>
      <c r="U204" s="122">
        <v>2.121493327459</v>
      </c>
      <c r="V204" s="122">
        <v>2.0052029418615001</v>
      </c>
      <c r="W204" s="122">
        <v>1.8935529733392</v>
      </c>
      <c r="X204" s="122">
        <v>1.9141236197047999</v>
      </c>
      <c r="Y204" s="122">
        <v>1.822977113666</v>
      </c>
      <c r="Z204" s="122">
        <v>1.8930830261181999</v>
      </c>
      <c r="AA204" s="122">
        <v>1.7527358846075001</v>
      </c>
      <c r="AB204" s="122">
        <v>1.5349950200114</v>
      </c>
      <c r="AC204" s="122">
        <v>1.8697326241222001</v>
      </c>
      <c r="AD204" s="122">
        <v>1.9180731706469001</v>
      </c>
      <c r="AE204" s="122">
        <v>1.7525974584195001</v>
      </c>
      <c r="AF204" s="122">
        <v>1.5978358515240001</v>
      </c>
      <c r="AG204" s="122">
        <v>1.4756145162855001</v>
      </c>
      <c r="AH204" s="122">
        <v>1.7674412358144</v>
      </c>
      <c r="AI204" s="122">
        <v>1.6593002816388001</v>
      </c>
      <c r="AJ204" s="122">
        <v>1.6404955545199</v>
      </c>
      <c r="AK204" s="122">
        <v>1.6200716665028001</v>
      </c>
      <c r="AL204" s="122">
        <v>0</v>
      </c>
    </row>
    <row r="205" spans="1:38" hidden="1" x14ac:dyDescent="0.25">
      <c r="A205" s="122" t="s">
        <v>1957</v>
      </c>
      <c r="B205" s="122">
        <v>1</v>
      </c>
      <c r="C205" s="122" t="s">
        <v>2129</v>
      </c>
      <c r="D205" s="122" t="s">
        <v>2126</v>
      </c>
      <c r="E205" s="122">
        <v>4</v>
      </c>
      <c r="F205" s="122">
        <v>0.82835427445340004</v>
      </c>
      <c r="G205" s="122">
        <v>0.88219931101170002</v>
      </c>
      <c r="H205" s="122">
        <v>0.76773627072969997</v>
      </c>
      <c r="I205" s="122">
        <v>0.8776873968319</v>
      </c>
      <c r="J205" s="122">
        <v>0.82015792105359997</v>
      </c>
      <c r="K205" s="122">
        <v>0.85533494974239999</v>
      </c>
      <c r="L205" s="122">
        <v>0.94465578302779996</v>
      </c>
      <c r="M205" s="122">
        <v>0.8059713650475</v>
      </c>
      <c r="N205" s="122">
        <v>0.77370226285330002</v>
      </c>
      <c r="O205" s="122">
        <v>0.75894367285880004</v>
      </c>
      <c r="P205" s="122">
        <v>0.82239781800190004</v>
      </c>
      <c r="Q205" s="122">
        <v>0.79614757656750001</v>
      </c>
      <c r="R205" s="122">
        <v>0.9102552135602</v>
      </c>
      <c r="S205" s="122">
        <v>0.83660882265470005</v>
      </c>
      <c r="T205" s="122">
        <v>0.83548122165899996</v>
      </c>
      <c r="U205" s="122">
        <v>0.8137386746145</v>
      </c>
      <c r="V205" s="122">
        <v>0.80233479968590005</v>
      </c>
      <c r="W205" s="122">
        <v>0.93102581492320002</v>
      </c>
      <c r="X205" s="122">
        <v>0.95989285231699994</v>
      </c>
      <c r="Y205" s="122">
        <v>0.95039503301479999</v>
      </c>
      <c r="Z205" s="122">
        <v>0.92861800178630005</v>
      </c>
      <c r="AA205" s="122">
        <v>0.96561363283269996</v>
      </c>
      <c r="AB205" s="122">
        <v>0.8073349427009</v>
      </c>
      <c r="AC205" s="122">
        <v>0.94671323315620004</v>
      </c>
      <c r="AD205" s="122">
        <v>0.93265690193289996</v>
      </c>
      <c r="AE205" s="122">
        <v>0.7953955369772</v>
      </c>
      <c r="AF205" s="122">
        <v>0.85160216691059998</v>
      </c>
      <c r="AG205" s="122">
        <v>0.92887960321929997</v>
      </c>
      <c r="AH205" s="122">
        <v>0.95020151568080002</v>
      </c>
      <c r="AI205" s="122">
        <v>1.0249342747971</v>
      </c>
      <c r="AJ205" s="122">
        <v>0.92778714867760004</v>
      </c>
      <c r="AK205" s="122">
        <v>0.93296021228259995</v>
      </c>
      <c r="AL205" s="122">
        <v>0</v>
      </c>
    </row>
    <row r="206" spans="1:38" hidden="1" x14ac:dyDescent="0.25">
      <c r="A206" s="122" t="s">
        <v>1958</v>
      </c>
      <c r="B206" s="122">
        <v>1</v>
      </c>
      <c r="C206" s="122" t="s">
        <v>2130</v>
      </c>
      <c r="D206" s="122" t="s">
        <v>2078</v>
      </c>
      <c r="E206" s="122">
        <v>5</v>
      </c>
      <c r="F206" s="122">
        <v>2.1981634734346001</v>
      </c>
      <c r="G206" s="122">
        <v>2.2652024003401001</v>
      </c>
      <c r="H206" s="122">
        <v>2.4906643464534</v>
      </c>
      <c r="I206" s="122">
        <v>2.4894035938664998</v>
      </c>
      <c r="J206" s="122">
        <v>2.5014212222405998</v>
      </c>
      <c r="K206" s="122">
        <v>2.4492818938770999</v>
      </c>
      <c r="L206" s="122">
        <v>2.7256572159801999</v>
      </c>
      <c r="M206" s="122">
        <v>2.5211177454686</v>
      </c>
      <c r="N206" s="122">
        <v>2.5710156698910001</v>
      </c>
      <c r="O206" s="122">
        <v>2.7347397412554999</v>
      </c>
      <c r="P206" s="122">
        <v>2.6830959297172998</v>
      </c>
      <c r="Q206" s="122">
        <v>2.5636269476955</v>
      </c>
      <c r="R206" s="122">
        <v>2.0350792560333999</v>
      </c>
      <c r="S206" s="122">
        <v>1.8990099896517001</v>
      </c>
      <c r="T206" s="122">
        <v>2.1937941319536001</v>
      </c>
      <c r="U206" s="122">
        <v>2.1419499295615001</v>
      </c>
      <c r="V206" s="122">
        <v>2.4939524824377002</v>
      </c>
      <c r="W206" s="122">
        <v>2.2782214356316</v>
      </c>
      <c r="X206" s="122">
        <v>2.3557377310750001</v>
      </c>
      <c r="Y206" s="122">
        <v>2.2107419799505998</v>
      </c>
      <c r="Z206" s="122">
        <v>2.6298518600051</v>
      </c>
      <c r="AA206" s="122">
        <v>2.8182267721043002</v>
      </c>
      <c r="AB206" s="122">
        <v>2.6176651012371002</v>
      </c>
      <c r="AC206" s="122">
        <v>2.4193365286234001</v>
      </c>
      <c r="AD206" s="122">
        <v>2.3166833278247001</v>
      </c>
      <c r="AE206" s="122">
        <v>2.5428330228939999</v>
      </c>
      <c r="AF206" s="122">
        <v>1.9695113270885001</v>
      </c>
      <c r="AG206" s="122">
        <v>1.9459592730202999</v>
      </c>
      <c r="AH206" s="122">
        <v>1.9524825874164999</v>
      </c>
      <c r="AI206" s="122">
        <v>1.9342351786248</v>
      </c>
      <c r="AJ206" s="122">
        <v>2.0297200479002</v>
      </c>
      <c r="AK206" s="122">
        <v>2.0795492679274998</v>
      </c>
      <c r="AL206" s="122">
        <v>0</v>
      </c>
    </row>
    <row r="207" spans="1:38" hidden="1" x14ac:dyDescent="0.25">
      <c r="A207" s="122" t="s">
        <v>1958</v>
      </c>
      <c r="B207" s="122">
        <v>1</v>
      </c>
      <c r="C207" s="122" t="s">
        <v>2130</v>
      </c>
      <c r="D207" s="122" t="s">
        <v>2079</v>
      </c>
      <c r="E207" s="122">
        <v>5</v>
      </c>
      <c r="F207" s="122">
        <v>2.4741694811413</v>
      </c>
      <c r="G207" s="122">
        <v>2.0633242615311</v>
      </c>
      <c r="H207" s="122">
        <v>2.1166727757917001</v>
      </c>
      <c r="I207" s="122">
        <v>2.0334214722730999</v>
      </c>
      <c r="J207" s="122">
        <v>2.0246941361178998</v>
      </c>
      <c r="K207" s="122">
        <v>1.9492716893186</v>
      </c>
      <c r="L207" s="122">
        <v>2.1573347800408</v>
      </c>
      <c r="M207" s="122">
        <v>2.4097840569682001</v>
      </c>
      <c r="N207" s="122">
        <v>1.8855696492044001</v>
      </c>
      <c r="O207" s="122">
        <v>2.1605297504969001</v>
      </c>
      <c r="P207" s="122">
        <v>2.2396135679592</v>
      </c>
      <c r="Q207" s="122">
        <v>2.1567613797399998</v>
      </c>
      <c r="R207" s="122">
        <v>1.9726290678534</v>
      </c>
      <c r="S207" s="122">
        <v>2.0797964406120002</v>
      </c>
      <c r="T207" s="122">
        <v>2.1527823389231</v>
      </c>
      <c r="U207" s="122">
        <v>1.8369423036229999</v>
      </c>
      <c r="V207" s="122">
        <v>2.2343043389698001</v>
      </c>
      <c r="W207" s="122">
        <v>1.990414748883</v>
      </c>
      <c r="X207" s="122">
        <v>1.9689851691172</v>
      </c>
      <c r="Y207" s="122">
        <v>1.9046116620027</v>
      </c>
      <c r="Z207" s="122">
        <v>2.1275270987677</v>
      </c>
      <c r="AA207" s="122">
        <v>2.0716746107677002</v>
      </c>
      <c r="AB207" s="122">
        <v>1.7470508411589001</v>
      </c>
      <c r="AC207" s="122">
        <v>1.8291097562314</v>
      </c>
      <c r="AD207" s="122">
        <v>1.9156450432098</v>
      </c>
      <c r="AE207" s="122">
        <v>2.2119824295776001</v>
      </c>
      <c r="AF207" s="122">
        <v>2.1958945147582001</v>
      </c>
      <c r="AG207" s="122">
        <v>2.0643062903949998</v>
      </c>
      <c r="AH207" s="122">
        <v>2.2036663077281</v>
      </c>
      <c r="AI207" s="122">
        <v>2.1443056745851998</v>
      </c>
      <c r="AJ207" s="122">
        <v>1.9814758220916</v>
      </c>
      <c r="AK207" s="122">
        <v>2.1399087759988999</v>
      </c>
      <c r="AL207" s="122">
        <v>0</v>
      </c>
    </row>
    <row r="208" spans="1:38" hidden="1" x14ac:dyDescent="0.25">
      <c r="A208" s="122" t="s">
        <v>1958</v>
      </c>
      <c r="B208" s="122">
        <v>1</v>
      </c>
      <c r="C208" s="122" t="s">
        <v>2130</v>
      </c>
      <c r="D208" s="122" t="s">
        <v>2080</v>
      </c>
      <c r="E208" s="122">
        <v>5</v>
      </c>
      <c r="F208" s="122">
        <v>1.6461140988088001</v>
      </c>
      <c r="G208" s="122">
        <v>1.6662891010092</v>
      </c>
      <c r="H208" s="122">
        <v>1.5958140288386</v>
      </c>
      <c r="I208" s="122">
        <v>1.8072516128417999</v>
      </c>
      <c r="J208" s="122">
        <v>1.7403573378229</v>
      </c>
      <c r="K208" s="122">
        <v>1.7935427001526001</v>
      </c>
      <c r="L208" s="122">
        <v>1.9000031988231001</v>
      </c>
      <c r="M208" s="122">
        <v>1.7889881079328001</v>
      </c>
      <c r="N208" s="122">
        <v>1.7422329417539</v>
      </c>
      <c r="O208" s="122">
        <v>1.7750925107636999</v>
      </c>
      <c r="P208" s="122">
        <v>2.1011943099498001</v>
      </c>
      <c r="Q208" s="122">
        <v>2.1310722615582001</v>
      </c>
      <c r="R208" s="122">
        <v>2.1375614956239</v>
      </c>
      <c r="S208" s="122">
        <v>2.1760890566532001</v>
      </c>
      <c r="T208" s="122">
        <v>2.0386162081933001</v>
      </c>
      <c r="U208" s="122">
        <v>2.1487753174815998</v>
      </c>
      <c r="V208" s="122">
        <v>1.960811998839</v>
      </c>
      <c r="W208" s="122">
        <v>1.9467814648404</v>
      </c>
      <c r="X208" s="122">
        <v>2.2679771309216998</v>
      </c>
      <c r="Y208" s="122">
        <v>2.5576935911104002</v>
      </c>
      <c r="Z208" s="122">
        <v>2.6229797089750999</v>
      </c>
      <c r="AA208" s="122">
        <v>2.5422724466769999</v>
      </c>
      <c r="AB208" s="122">
        <v>2.4879512796452001</v>
      </c>
      <c r="AC208" s="122">
        <v>2.8335154748311999</v>
      </c>
      <c r="AD208" s="122">
        <v>3.0640191703952002</v>
      </c>
      <c r="AE208" s="122">
        <v>3.1287112681054001</v>
      </c>
      <c r="AF208" s="122">
        <v>2.9084780507021999</v>
      </c>
      <c r="AG208" s="122">
        <v>2.9909303163462999</v>
      </c>
      <c r="AH208" s="122">
        <v>3.4092570285443999</v>
      </c>
      <c r="AI208" s="122">
        <v>3.4528007919894002</v>
      </c>
      <c r="AJ208" s="122">
        <v>3.2541937100073</v>
      </c>
      <c r="AK208" s="122">
        <v>3.4797908374865001</v>
      </c>
      <c r="AL208" s="122">
        <v>0</v>
      </c>
    </row>
    <row r="209" spans="1:38" hidden="1" x14ac:dyDescent="0.25">
      <c r="A209" s="122" t="s">
        <v>1958</v>
      </c>
      <c r="B209" s="122">
        <v>1</v>
      </c>
      <c r="C209" s="122" t="s">
        <v>2130</v>
      </c>
      <c r="D209" s="122" t="s">
        <v>2081</v>
      </c>
      <c r="E209" s="122">
        <v>5</v>
      </c>
      <c r="F209" s="122">
        <v>1.9399877772380001</v>
      </c>
      <c r="G209" s="122">
        <v>1.9674716005632</v>
      </c>
      <c r="H209" s="122">
        <v>1.8120859522871</v>
      </c>
      <c r="I209" s="122">
        <v>1.7608957113189001</v>
      </c>
      <c r="J209" s="122">
        <v>1.8209540697174</v>
      </c>
      <c r="K209" s="122">
        <v>1.7895915122329999</v>
      </c>
      <c r="L209" s="122">
        <v>1.8623024072995999</v>
      </c>
      <c r="M209" s="122">
        <v>1.9579422167256999</v>
      </c>
      <c r="N209" s="122">
        <v>2.2290126011421001</v>
      </c>
      <c r="O209" s="122">
        <v>2.1470323533067002</v>
      </c>
      <c r="P209" s="122">
        <v>2.1612824283390002</v>
      </c>
      <c r="Q209" s="122">
        <v>2.0749231268442001</v>
      </c>
      <c r="R209" s="122">
        <v>2.1404844414572</v>
      </c>
      <c r="S209" s="122">
        <v>2.0412647296643001</v>
      </c>
      <c r="T209" s="122">
        <v>2.0265344368633</v>
      </c>
      <c r="U209" s="122">
        <v>2.0041366954536999</v>
      </c>
      <c r="V209" s="122">
        <v>2.0579721769188999</v>
      </c>
      <c r="W209" s="122">
        <v>2.1376148025620001</v>
      </c>
      <c r="X209" s="122">
        <v>2.3584681450747</v>
      </c>
      <c r="Y209" s="122">
        <v>2.2540155934239001</v>
      </c>
      <c r="Z209" s="122">
        <v>2.4134860636336999</v>
      </c>
      <c r="AA209" s="122">
        <v>2.4282203737893</v>
      </c>
      <c r="AB209" s="122">
        <v>2.2980810923710999</v>
      </c>
      <c r="AC209" s="122">
        <v>2.3815234138297998</v>
      </c>
      <c r="AD209" s="122">
        <v>2.2028806267093</v>
      </c>
      <c r="AE209" s="122">
        <v>2.9926246783759001</v>
      </c>
      <c r="AF209" s="122">
        <v>3.0293270828008998</v>
      </c>
      <c r="AG209" s="122">
        <v>2.8828540620143999</v>
      </c>
      <c r="AH209" s="122">
        <v>2.6851665241049001</v>
      </c>
      <c r="AI209" s="122">
        <v>2.9564132649701</v>
      </c>
      <c r="AJ209" s="122">
        <v>2.7257169746235999</v>
      </c>
      <c r="AK209" s="122">
        <v>2.8597240201636001</v>
      </c>
      <c r="AL209" s="122">
        <v>0</v>
      </c>
    </row>
    <row r="210" spans="1:38" x14ac:dyDescent="0.25">
      <c r="A210" s="122" t="s">
        <v>1958</v>
      </c>
      <c r="B210" s="122">
        <v>1</v>
      </c>
      <c r="C210" s="122" t="s">
        <v>2130</v>
      </c>
      <c r="D210" s="122" t="s">
        <v>2082</v>
      </c>
      <c r="E210" s="122">
        <v>5</v>
      </c>
      <c r="F210" s="122">
        <v>19.273576082779901</v>
      </c>
      <c r="G210" s="122">
        <v>19.765991028020899</v>
      </c>
      <c r="H210" s="122">
        <v>17.6105387078882</v>
      </c>
      <c r="I210" s="122">
        <v>15.499541958514399</v>
      </c>
      <c r="J210" s="122">
        <v>15.891484188375101</v>
      </c>
      <c r="K210" s="122">
        <v>16.954009490801099</v>
      </c>
      <c r="L210" s="122">
        <v>14.7171752939774</v>
      </c>
      <c r="M210" s="122">
        <v>15.2875395047583</v>
      </c>
      <c r="N210" s="122">
        <v>17.6774844216263</v>
      </c>
      <c r="O210" s="122">
        <v>14.758377553275199</v>
      </c>
      <c r="P210" s="122">
        <v>14.312499970280401</v>
      </c>
      <c r="Q210" s="122">
        <v>14.8308289108074</v>
      </c>
      <c r="R210" s="122">
        <v>14.2112526732631</v>
      </c>
      <c r="S210" s="122">
        <v>14.0100118010154</v>
      </c>
      <c r="T210" s="122">
        <v>14.1699868790643</v>
      </c>
      <c r="U210" s="122">
        <v>14.2700216481038</v>
      </c>
      <c r="V210" s="122">
        <v>14.6206059902481</v>
      </c>
      <c r="W210" s="122">
        <v>15.237989972167901</v>
      </c>
      <c r="X210" s="122">
        <v>15.652260131860301</v>
      </c>
      <c r="Y210" s="122">
        <v>15.709385900468099</v>
      </c>
      <c r="Z210" s="122">
        <v>16.190495413692702</v>
      </c>
      <c r="AA210" s="122">
        <v>15.8300236766637</v>
      </c>
      <c r="AB210" s="122">
        <v>15.8525724398795</v>
      </c>
      <c r="AC210" s="122">
        <v>15.9594860463679</v>
      </c>
      <c r="AD210" s="122">
        <v>14.9995280509961</v>
      </c>
      <c r="AE210" s="122">
        <v>19.251941386979102</v>
      </c>
      <c r="AF210" s="122">
        <v>18.8870733455887</v>
      </c>
      <c r="AG210" s="122">
        <v>18.952054298661601</v>
      </c>
      <c r="AH210" s="122">
        <v>18.476251229002798</v>
      </c>
      <c r="AI210" s="122">
        <v>19.490625014914201</v>
      </c>
      <c r="AJ210" s="122">
        <v>17.780041618066701</v>
      </c>
      <c r="AK210" s="122">
        <v>18.219166534402799</v>
      </c>
      <c r="AL210" s="122">
        <v>0</v>
      </c>
    </row>
    <row r="211" spans="1:38" hidden="1" x14ac:dyDescent="0.25">
      <c r="A211" s="122" t="s">
        <v>1958</v>
      </c>
      <c r="B211" s="122">
        <v>1</v>
      </c>
      <c r="C211" s="122" t="s">
        <v>2130</v>
      </c>
      <c r="D211" s="122" t="s">
        <v>474</v>
      </c>
      <c r="E211" s="122">
        <v>5</v>
      </c>
      <c r="F211" s="122">
        <v>3.7885792500690001</v>
      </c>
      <c r="G211" s="122">
        <v>4.3131206260542001</v>
      </c>
      <c r="H211" s="122">
        <v>4.0278235037228001</v>
      </c>
      <c r="I211" s="122">
        <v>4.1366971916238002</v>
      </c>
      <c r="J211" s="122">
        <v>3.9245370154172998</v>
      </c>
      <c r="K211" s="122">
        <v>3.9263800063596999</v>
      </c>
      <c r="L211" s="122">
        <v>4.1780066342308002</v>
      </c>
      <c r="M211" s="122">
        <v>4.0958097460629004</v>
      </c>
      <c r="N211" s="122">
        <v>3.7020197353481001</v>
      </c>
      <c r="O211" s="122">
        <v>3.7447077573967</v>
      </c>
      <c r="P211" s="122">
        <v>3.7727097898152002</v>
      </c>
      <c r="Q211" s="122">
        <v>4.4250350964354999</v>
      </c>
      <c r="R211" s="122">
        <v>4.3045991486321</v>
      </c>
      <c r="S211" s="122">
        <v>4.1550990851306997</v>
      </c>
      <c r="T211" s="122">
        <v>4.0348194176043997</v>
      </c>
      <c r="U211" s="122">
        <v>4.0521405009320004</v>
      </c>
      <c r="V211" s="122">
        <v>3.7662955294535001</v>
      </c>
      <c r="W211" s="122">
        <v>3.7544595239396998</v>
      </c>
      <c r="X211" s="122">
        <v>4.5271035985381003</v>
      </c>
      <c r="Y211" s="122">
        <v>4.6540415605694996</v>
      </c>
      <c r="Z211" s="122">
        <v>4.2232426145337003</v>
      </c>
      <c r="AA211" s="122">
        <v>3.9647349380408001</v>
      </c>
      <c r="AB211" s="122">
        <v>3.2939773099397001</v>
      </c>
      <c r="AC211" s="122">
        <v>3.6588502361966002</v>
      </c>
      <c r="AD211" s="122">
        <v>3.6857830446448001</v>
      </c>
      <c r="AE211" s="122">
        <v>4.0908575481913996</v>
      </c>
      <c r="AF211" s="122">
        <v>3.9059360861878001</v>
      </c>
      <c r="AG211" s="122">
        <v>3.983825660301</v>
      </c>
      <c r="AH211" s="122">
        <v>3.9503765855347002</v>
      </c>
      <c r="AI211" s="122">
        <v>4.5768950879523</v>
      </c>
      <c r="AJ211" s="122">
        <v>4.1639074363819004</v>
      </c>
      <c r="AK211" s="122">
        <v>4.173833788814</v>
      </c>
      <c r="AL211" s="122">
        <v>0</v>
      </c>
    </row>
    <row r="212" spans="1:38" hidden="1" x14ac:dyDescent="0.25">
      <c r="A212" s="122" t="s">
        <v>1958</v>
      </c>
      <c r="B212" s="122">
        <v>1</v>
      </c>
      <c r="C212" s="122" t="s">
        <v>2130</v>
      </c>
      <c r="D212" s="122" t="s">
        <v>2083</v>
      </c>
      <c r="E212" s="122">
        <v>5</v>
      </c>
      <c r="F212" s="122">
        <v>3.8072840209988001</v>
      </c>
      <c r="G212" s="122">
        <v>3.8631510605894999</v>
      </c>
      <c r="H212" s="122">
        <v>4.3811922902726996</v>
      </c>
      <c r="I212" s="122">
        <v>3.9442671327096002</v>
      </c>
      <c r="J212" s="122">
        <v>4.1335367647472001</v>
      </c>
      <c r="K212" s="122">
        <v>3.7355198306370001</v>
      </c>
      <c r="L212" s="122">
        <v>4.1691795257245996</v>
      </c>
      <c r="M212" s="122">
        <v>4.2867983682144999</v>
      </c>
      <c r="N212" s="122">
        <v>4.0091990705587</v>
      </c>
      <c r="O212" s="122">
        <v>4.0941159141406001</v>
      </c>
      <c r="P212" s="122">
        <v>4.5706681422314999</v>
      </c>
      <c r="Q212" s="122">
        <v>4.2366150421897997</v>
      </c>
      <c r="R212" s="122">
        <v>4.1216232097659997</v>
      </c>
      <c r="S212" s="122">
        <v>5.1215048905882998</v>
      </c>
      <c r="T212" s="122">
        <v>3.8837422554951</v>
      </c>
      <c r="U212" s="122">
        <v>3.6821207617388998</v>
      </c>
      <c r="V212" s="122">
        <v>3.3033191626651002</v>
      </c>
      <c r="W212" s="122">
        <v>3.3092369590900002</v>
      </c>
      <c r="X212" s="122">
        <v>3.2438951717763</v>
      </c>
      <c r="Y212" s="122">
        <v>3.2645365848065002</v>
      </c>
      <c r="Z212" s="122">
        <v>3.3506271462183999</v>
      </c>
      <c r="AA212" s="122">
        <v>3.6084725694430002</v>
      </c>
      <c r="AB212" s="122">
        <v>3.1756368771935</v>
      </c>
      <c r="AC212" s="122">
        <v>3.5079572007204001</v>
      </c>
      <c r="AD212" s="122">
        <v>3.7601720273531001</v>
      </c>
      <c r="AE212" s="122">
        <v>4.3073919768957003</v>
      </c>
      <c r="AF212" s="122">
        <v>3.8226898679287999</v>
      </c>
      <c r="AG212" s="122">
        <v>3.8068778639</v>
      </c>
      <c r="AH212" s="122">
        <v>4.1541947439548004</v>
      </c>
      <c r="AI212" s="122">
        <v>4.0876656511732001</v>
      </c>
      <c r="AJ212" s="122">
        <v>3.7094361799145998</v>
      </c>
      <c r="AK212" s="122">
        <v>3.9674708543563999</v>
      </c>
      <c r="AL212" s="122">
        <v>0</v>
      </c>
    </row>
    <row r="213" spans="1:38" hidden="1" x14ac:dyDescent="0.25">
      <c r="A213" s="122" t="s">
        <v>1958</v>
      </c>
      <c r="B213" s="122">
        <v>1</v>
      </c>
      <c r="C213" s="122" t="s">
        <v>2130</v>
      </c>
      <c r="D213" s="122" t="s">
        <v>2084</v>
      </c>
      <c r="E213" s="122">
        <v>5</v>
      </c>
      <c r="F213" s="122">
        <v>1.2514632095200999</v>
      </c>
      <c r="G213" s="122">
        <v>1.3882366063661</v>
      </c>
      <c r="H213" s="122">
        <v>1.3672126884593001</v>
      </c>
      <c r="I213" s="122">
        <v>1.4180921178752</v>
      </c>
      <c r="J213" s="122">
        <v>1.3893433231932999</v>
      </c>
      <c r="K213" s="122">
        <v>1.419368315322</v>
      </c>
      <c r="L213" s="122">
        <v>1.3974565018039</v>
      </c>
      <c r="M213" s="122">
        <v>1.3803176849726999</v>
      </c>
      <c r="N213" s="122">
        <v>1.2705893662365</v>
      </c>
      <c r="O213" s="122">
        <v>1.2057753852326001</v>
      </c>
      <c r="P213" s="122">
        <v>1.3297045042771001</v>
      </c>
      <c r="Q213" s="122">
        <v>1.3968425899698</v>
      </c>
      <c r="R213" s="122">
        <v>1.3993199826888001</v>
      </c>
      <c r="S213" s="122">
        <v>1.2299963206669</v>
      </c>
      <c r="T213" s="122">
        <v>1.3036233221628999</v>
      </c>
      <c r="U213" s="122">
        <v>1.4070868979211</v>
      </c>
      <c r="V213" s="122">
        <v>1.1377391302379001</v>
      </c>
      <c r="W213" s="122">
        <v>1.2426752616440999</v>
      </c>
      <c r="X213" s="122">
        <v>1.1810926832858</v>
      </c>
      <c r="Y213" s="122">
        <v>1.2112388657226001</v>
      </c>
      <c r="Z213" s="122">
        <v>1.2551228745441001</v>
      </c>
      <c r="AA213" s="122">
        <v>1.1403775349809999</v>
      </c>
      <c r="AB213" s="122">
        <v>0.90075421860799998</v>
      </c>
      <c r="AC213" s="122">
        <v>0.99155521368699995</v>
      </c>
      <c r="AD213" s="122">
        <v>1.0141314745459999</v>
      </c>
      <c r="AE213" s="122">
        <v>1.0245620121526</v>
      </c>
      <c r="AF213" s="122">
        <v>0.93622009550899998</v>
      </c>
      <c r="AG213" s="122">
        <v>0.93543456169960004</v>
      </c>
      <c r="AH213" s="122">
        <v>0.96947016560429999</v>
      </c>
      <c r="AI213" s="122">
        <v>0.93429193710960001</v>
      </c>
      <c r="AJ213" s="122">
        <v>0.86456552158349997</v>
      </c>
      <c r="AK213" s="122">
        <v>0.85799402463029995</v>
      </c>
      <c r="AL213" s="122">
        <v>0</v>
      </c>
    </row>
    <row r="214" spans="1:38" hidden="1" x14ac:dyDescent="0.25">
      <c r="A214" s="122" t="s">
        <v>1958</v>
      </c>
      <c r="B214" s="122">
        <v>1</v>
      </c>
      <c r="C214" s="122" t="s">
        <v>2130</v>
      </c>
      <c r="D214" s="122" t="s">
        <v>2085</v>
      </c>
      <c r="E214" s="122">
        <v>5</v>
      </c>
      <c r="F214" s="122">
        <v>0.55589698569190005</v>
      </c>
      <c r="G214" s="122">
        <v>0.56733837331920001</v>
      </c>
      <c r="H214" s="122">
        <v>0.52350307255189998</v>
      </c>
      <c r="I214" s="122">
        <v>0.65556934347590001</v>
      </c>
      <c r="J214" s="122">
        <v>0.58828450013730005</v>
      </c>
      <c r="K214" s="122">
        <v>0.56008489896439995</v>
      </c>
      <c r="L214" s="122">
        <v>0.71148857091350004</v>
      </c>
      <c r="M214" s="122">
        <v>0.68622952717480001</v>
      </c>
      <c r="N214" s="122">
        <v>0.59068757222870005</v>
      </c>
      <c r="O214" s="122">
        <v>0.61661618043260003</v>
      </c>
      <c r="P214" s="122">
        <v>0.61726116523179997</v>
      </c>
      <c r="Q214" s="122">
        <v>0.67878322283549997</v>
      </c>
      <c r="R214" s="122">
        <v>0.72954734476619998</v>
      </c>
      <c r="S214" s="122">
        <v>0.78708720075420002</v>
      </c>
      <c r="T214" s="122">
        <v>0.78446567313460003</v>
      </c>
      <c r="U214" s="122">
        <v>0.72411886177109996</v>
      </c>
      <c r="V214" s="122">
        <v>0.72719555028009997</v>
      </c>
      <c r="W214" s="122">
        <v>0.68335361578200005</v>
      </c>
      <c r="X214" s="122">
        <v>0.63454519497789996</v>
      </c>
      <c r="Y214" s="122">
        <v>0.83738186200910003</v>
      </c>
      <c r="Z214" s="122">
        <v>0.83172647126900001</v>
      </c>
      <c r="AA214" s="122">
        <v>0.72143673015450005</v>
      </c>
      <c r="AB214" s="122">
        <v>0.68982891521680001</v>
      </c>
      <c r="AC214" s="122">
        <v>0.76226149224090001</v>
      </c>
      <c r="AD214" s="122">
        <v>0.83715640026250004</v>
      </c>
      <c r="AE214" s="122">
        <v>0.94940382290030001</v>
      </c>
      <c r="AF214" s="122">
        <v>0.91865119009039997</v>
      </c>
      <c r="AG214" s="122">
        <v>0.93631354395330002</v>
      </c>
      <c r="AH214" s="122">
        <v>1.0728227840169</v>
      </c>
      <c r="AI214" s="122">
        <v>1.0684136723627</v>
      </c>
      <c r="AJ214" s="122">
        <v>0.98513601601580003</v>
      </c>
      <c r="AK214" s="122">
        <v>1.0182886664682</v>
      </c>
      <c r="AL214" s="122">
        <v>0</v>
      </c>
    </row>
    <row r="215" spans="1:38" hidden="1" x14ac:dyDescent="0.25">
      <c r="A215" s="122" t="s">
        <v>1958</v>
      </c>
      <c r="B215" s="122">
        <v>1</v>
      </c>
      <c r="C215" s="122" t="s">
        <v>2130</v>
      </c>
      <c r="D215" s="122" t="s">
        <v>2086</v>
      </c>
      <c r="E215" s="122">
        <v>5</v>
      </c>
      <c r="F215" s="122">
        <v>6.4344482609150004</v>
      </c>
      <c r="G215" s="122">
        <v>6.3099832842387</v>
      </c>
      <c r="H215" s="122">
        <v>5.9907150809114</v>
      </c>
      <c r="I215" s="122">
        <v>4.6723172159036999</v>
      </c>
      <c r="J215" s="122">
        <v>4.2648173480197</v>
      </c>
      <c r="K215" s="122">
        <v>4.2171367986212998</v>
      </c>
      <c r="L215" s="122">
        <v>4.1066562030718003</v>
      </c>
      <c r="M215" s="122">
        <v>3.6013332953050998</v>
      </c>
      <c r="N215" s="122">
        <v>3.5345820858828998</v>
      </c>
      <c r="O215" s="122">
        <v>3.5276476779347998</v>
      </c>
      <c r="P215" s="122">
        <v>4.7513761669798003</v>
      </c>
      <c r="Q215" s="122">
        <v>4.8671615162765001</v>
      </c>
      <c r="R215" s="122">
        <v>4.977488020389</v>
      </c>
      <c r="S215" s="122">
        <v>4.9163703768204998</v>
      </c>
      <c r="T215" s="122">
        <v>5.8571201021155002</v>
      </c>
      <c r="U215" s="122">
        <v>5.6718796354160004</v>
      </c>
      <c r="V215" s="122">
        <v>5.3986716275674</v>
      </c>
      <c r="W215" s="122">
        <v>5.1060704831891002</v>
      </c>
      <c r="X215" s="122">
        <v>5.0665880412893003</v>
      </c>
      <c r="Y215" s="122">
        <v>5.1678562883732004</v>
      </c>
      <c r="Z215" s="122">
        <v>6.0612323790153999</v>
      </c>
      <c r="AA215" s="122">
        <v>5.0228796164864997</v>
      </c>
      <c r="AB215" s="122">
        <v>4.6796703255083996</v>
      </c>
      <c r="AC215" s="122">
        <v>5.3890186221415997</v>
      </c>
      <c r="AD215" s="122">
        <v>5.2069390999126002</v>
      </c>
      <c r="AE215" s="122">
        <v>7.1551715999284999</v>
      </c>
      <c r="AF215" s="122">
        <v>7.3744924531958</v>
      </c>
      <c r="AG215" s="122">
        <v>6.8951256449946996</v>
      </c>
      <c r="AH215" s="122">
        <v>6.4376944588590996</v>
      </c>
      <c r="AI215" s="122">
        <v>6.6388894485746999</v>
      </c>
      <c r="AJ215" s="122">
        <v>6.1726419855285997</v>
      </c>
      <c r="AK215" s="122">
        <v>6.1623816032917</v>
      </c>
      <c r="AL215" s="122">
        <v>0</v>
      </c>
    </row>
    <row r="216" spans="1:38" hidden="1" x14ac:dyDescent="0.25">
      <c r="A216" s="122" t="s">
        <v>1958</v>
      </c>
      <c r="B216" s="122">
        <v>1</v>
      </c>
      <c r="C216" s="122" t="s">
        <v>2130</v>
      </c>
      <c r="D216" s="122" t="s">
        <v>2087</v>
      </c>
      <c r="E216" s="122">
        <v>5</v>
      </c>
      <c r="F216" s="122">
        <v>3.9443814696409998</v>
      </c>
      <c r="G216" s="122">
        <v>3.7553644730581999</v>
      </c>
      <c r="H216" s="122">
        <v>4.0038204457099003</v>
      </c>
      <c r="I216" s="122">
        <v>4.0034535503633002</v>
      </c>
      <c r="J216" s="122">
        <v>3.8975607967179</v>
      </c>
      <c r="K216" s="122">
        <v>4.0888801813858002</v>
      </c>
      <c r="L216" s="122">
        <v>4.1223110472603004</v>
      </c>
      <c r="M216" s="122">
        <v>4.1322762041210996</v>
      </c>
      <c r="N216" s="122">
        <v>3.6714438028477998</v>
      </c>
      <c r="O216" s="122">
        <v>3.2049189246404</v>
      </c>
      <c r="P216" s="122">
        <v>4.1472321865471997</v>
      </c>
      <c r="Q216" s="122">
        <v>3.7473246576763</v>
      </c>
      <c r="R216" s="122">
        <v>3.3391169848711999</v>
      </c>
      <c r="S216" s="122">
        <v>3.4078562302430999</v>
      </c>
      <c r="T216" s="122">
        <v>3.79043910059</v>
      </c>
      <c r="U216" s="122">
        <v>3.6110083118432001</v>
      </c>
      <c r="V216" s="122">
        <v>3.2461302365323998</v>
      </c>
      <c r="W216" s="122">
        <v>3.2809398544708999</v>
      </c>
      <c r="X216" s="122">
        <v>3.4187255198883002</v>
      </c>
      <c r="Y216" s="122">
        <v>3.5696574107319998</v>
      </c>
      <c r="Z216" s="122">
        <v>4.0371857012341001</v>
      </c>
      <c r="AA216" s="122">
        <v>3.8002174966336</v>
      </c>
      <c r="AB216" s="122">
        <v>3.5999460364683999</v>
      </c>
      <c r="AC216" s="122">
        <v>3.9492431235523</v>
      </c>
      <c r="AD216" s="122">
        <v>4.0703236793417004</v>
      </c>
      <c r="AE216" s="122">
        <v>4.7734436761663996</v>
      </c>
      <c r="AF216" s="122">
        <v>4.5428557494169999</v>
      </c>
      <c r="AG216" s="122">
        <v>4.3623280199038996</v>
      </c>
      <c r="AH216" s="122">
        <v>4.5100002873738001</v>
      </c>
      <c r="AI216" s="122">
        <v>4.3488578973571004</v>
      </c>
      <c r="AJ216" s="122">
        <v>4.1829968558418997</v>
      </c>
      <c r="AK216" s="122">
        <v>4.2710981298236996</v>
      </c>
      <c r="AL216" s="122">
        <v>0</v>
      </c>
    </row>
    <row r="217" spans="1:38" hidden="1" x14ac:dyDescent="0.25">
      <c r="A217" s="122" t="s">
        <v>1958</v>
      </c>
      <c r="B217" s="122">
        <v>1</v>
      </c>
      <c r="C217" s="122" t="s">
        <v>2130</v>
      </c>
      <c r="D217" s="122" t="s">
        <v>2088</v>
      </c>
      <c r="E217" s="122">
        <v>5</v>
      </c>
      <c r="F217" s="122">
        <v>0.63384225846980002</v>
      </c>
      <c r="G217" s="122">
        <v>0.32947902139980001</v>
      </c>
      <c r="H217" s="122">
        <v>0.79490589405419998</v>
      </c>
      <c r="I217" s="122">
        <v>0.19952454633719999</v>
      </c>
      <c r="J217" s="122">
        <v>0.3746515436683</v>
      </c>
      <c r="K217" s="122">
        <v>0.18157812569189999</v>
      </c>
      <c r="L217" s="122">
        <v>0.1186244829426</v>
      </c>
      <c r="M217" s="122">
        <v>0.19736494149289999</v>
      </c>
      <c r="N217" s="122">
        <v>0.98933994830990002</v>
      </c>
      <c r="O217" s="122">
        <v>0.15825126931469999</v>
      </c>
      <c r="P217" s="122">
        <v>0.17227037799270001</v>
      </c>
      <c r="Q217" s="122">
        <v>0.14560011882849999</v>
      </c>
      <c r="R217" s="122">
        <v>0.2087055228053</v>
      </c>
      <c r="S217" s="122">
        <v>0.18111360303429999</v>
      </c>
      <c r="T217" s="122">
        <v>0.23095700668989999</v>
      </c>
      <c r="U217" s="122">
        <v>0.2279864265781</v>
      </c>
      <c r="V217" s="122">
        <v>0.2427898957747</v>
      </c>
      <c r="W217" s="122">
        <v>0.1861596084936</v>
      </c>
      <c r="X217" s="122">
        <v>0.19364706778589999</v>
      </c>
      <c r="Y217" s="122">
        <v>0.25868996142049999</v>
      </c>
      <c r="Z217" s="122">
        <v>0.25354200454629999</v>
      </c>
      <c r="AA217" s="122">
        <v>0.29406094739499999</v>
      </c>
      <c r="AB217" s="122">
        <v>0.24970142080579999</v>
      </c>
      <c r="AC217" s="122">
        <v>0.26052819761730001</v>
      </c>
      <c r="AD217" s="122">
        <v>0.29720050607589998</v>
      </c>
      <c r="AE217" s="122">
        <v>0.3741337140605</v>
      </c>
      <c r="AF217" s="122">
        <v>0.33043149193510002</v>
      </c>
      <c r="AG217" s="122">
        <v>0.3903498422035</v>
      </c>
      <c r="AH217" s="122">
        <v>0.36071416705140003</v>
      </c>
      <c r="AI217" s="122">
        <v>0.42463049061070002</v>
      </c>
      <c r="AJ217" s="122">
        <v>0.36719657402939998</v>
      </c>
      <c r="AK217" s="122">
        <v>0.38360231989979998</v>
      </c>
      <c r="AL217" s="122">
        <v>0</v>
      </c>
    </row>
    <row r="218" spans="1:38" hidden="1" x14ac:dyDescent="0.25">
      <c r="A218" s="122" t="s">
        <v>1958</v>
      </c>
      <c r="B218" s="122">
        <v>1</v>
      </c>
      <c r="C218" s="122" t="s">
        <v>2130</v>
      </c>
      <c r="D218" s="122" t="s">
        <v>2089</v>
      </c>
      <c r="E218" s="122">
        <v>5</v>
      </c>
      <c r="F218" s="122">
        <v>2.6956968369670999</v>
      </c>
      <c r="G218" s="122">
        <v>3.2655832644529998</v>
      </c>
      <c r="H218" s="122">
        <v>2.6375977453471999</v>
      </c>
      <c r="I218" s="122">
        <v>2.8264633811826001</v>
      </c>
      <c r="J218" s="122">
        <v>2.3744513537229999</v>
      </c>
      <c r="K218" s="122">
        <v>2.6204148221425001</v>
      </c>
      <c r="L218" s="122">
        <v>3.2540664059058</v>
      </c>
      <c r="M218" s="122">
        <v>3.4076456106841002</v>
      </c>
      <c r="N218" s="122">
        <v>2.9013417105291999</v>
      </c>
      <c r="O218" s="122">
        <v>3.4172058758277002</v>
      </c>
      <c r="P218" s="122">
        <v>3.3969032750318999</v>
      </c>
      <c r="Q218" s="122">
        <v>3.2995098502592999</v>
      </c>
      <c r="R218" s="122">
        <v>3.4071123574989</v>
      </c>
      <c r="S218" s="122">
        <v>3.5146923258787002</v>
      </c>
      <c r="T218" s="122">
        <v>3.3682107891238999</v>
      </c>
      <c r="U218" s="122">
        <v>3.4395064734336001</v>
      </c>
      <c r="V218" s="122">
        <v>4.2872400470540999</v>
      </c>
      <c r="W218" s="122">
        <v>4.7877449042178002</v>
      </c>
      <c r="X218" s="122">
        <v>5.2335514086171004</v>
      </c>
      <c r="Y218" s="122">
        <v>5.4922159120413001</v>
      </c>
      <c r="Z218" s="122">
        <v>5.1850296110840004</v>
      </c>
      <c r="AA218" s="122">
        <v>4.8973763003263002</v>
      </c>
      <c r="AB218" s="122">
        <v>4.4208369621837003</v>
      </c>
      <c r="AC218" s="122">
        <v>5.6465954016096997</v>
      </c>
      <c r="AD218" s="122">
        <v>4.6079999742105002</v>
      </c>
      <c r="AE218" s="122">
        <v>4.5279231943377001</v>
      </c>
      <c r="AF218" s="122">
        <v>3.4649067367631998</v>
      </c>
      <c r="AG218" s="122">
        <v>3.5141824001519</v>
      </c>
      <c r="AH218" s="122">
        <v>3.9283528032555002</v>
      </c>
      <c r="AI218" s="122">
        <v>4.1552334674300999</v>
      </c>
      <c r="AJ218" s="122">
        <v>3.6759155950497999</v>
      </c>
      <c r="AK218" s="122">
        <v>3.4151241665772001</v>
      </c>
      <c r="AL218" s="122">
        <v>0</v>
      </c>
    </row>
    <row r="219" spans="1:38" hidden="1" x14ac:dyDescent="0.25">
      <c r="A219" s="122" t="s">
        <v>1958</v>
      </c>
      <c r="B219" s="122">
        <v>1</v>
      </c>
      <c r="C219" s="122" t="s">
        <v>2130</v>
      </c>
      <c r="D219" s="122" t="s">
        <v>2090</v>
      </c>
      <c r="E219" s="122">
        <v>5</v>
      </c>
      <c r="F219" s="122">
        <v>0.82761056542309996</v>
      </c>
      <c r="G219" s="122">
        <v>1.0741951760359001</v>
      </c>
      <c r="H219" s="122">
        <v>0.89949544126879999</v>
      </c>
      <c r="I219" s="122">
        <v>0.83967626758489999</v>
      </c>
      <c r="J219" s="122">
        <v>0.81940605015099999</v>
      </c>
      <c r="K219" s="122">
        <v>0.84340844488779998</v>
      </c>
      <c r="L219" s="122">
        <v>0.99523632398640005</v>
      </c>
      <c r="M219" s="122">
        <v>0.87334650449189999</v>
      </c>
      <c r="N219" s="122">
        <v>0.92314760591489997</v>
      </c>
      <c r="O219" s="122">
        <v>1.0526532861027</v>
      </c>
      <c r="P219" s="122">
        <v>1.0651125046244001</v>
      </c>
      <c r="Q219" s="122">
        <v>1.0346961870541</v>
      </c>
      <c r="R219" s="122">
        <v>0.97779041908270004</v>
      </c>
      <c r="S219" s="122">
        <v>0.86260215831620002</v>
      </c>
      <c r="T219" s="122">
        <v>0.9765828288899</v>
      </c>
      <c r="U219" s="122">
        <v>0.99203517907649996</v>
      </c>
      <c r="V219" s="122">
        <v>1.0237660134119999</v>
      </c>
      <c r="W219" s="122">
        <v>1.0712667558413</v>
      </c>
      <c r="X219" s="122">
        <v>1.1582164315004</v>
      </c>
      <c r="Y219" s="122">
        <v>1.0580335592076</v>
      </c>
      <c r="Z219" s="122">
        <v>1.0774196568193</v>
      </c>
      <c r="AA219" s="122">
        <v>1.1827108425785</v>
      </c>
      <c r="AB219" s="122">
        <v>1.1264029632393</v>
      </c>
      <c r="AC219" s="122">
        <v>1.2634666409494999</v>
      </c>
      <c r="AD219" s="122">
        <v>1.1649150767476</v>
      </c>
      <c r="AE219" s="122">
        <v>1.276865740049</v>
      </c>
      <c r="AF219" s="122">
        <v>1.3437815498851</v>
      </c>
      <c r="AG219" s="122">
        <v>1.4199870983714999</v>
      </c>
      <c r="AH219" s="122">
        <v>1.3823194822086999</v>
      </c>
      <c r="AI219" s="122">
        <v>1.5394979175051999</v>
      </c>
      <c r="AJ219" s="122">
        <v>1.5159426725902001</v>
      </c>
      <c r="AK219" s="122">
        <v>1.404466836588</v>
      </c>
      <c r="AL219" s="122">
        <v>0</v>
      </c>
    </row>
    <row r="220" spans="1:38" hidden="1" x14ac:dyDescent="0.25">
      <c r="A220" s="122" t="s">
        <v>1958</v>
      </c>
      <c r="B220" s="122">
        <v>1</v>
      </c>
      <c r="C220" s="122" t="s">
        <v>2130</v>
      </c>
      <c r="D220" s="122" t="s">
        <v>2091</v>
      </c>
      <c r="E220" s="122">
        <v>5</v>
      </c>
      <c r="F220" s="122">
        <v>12.5494969800058</v>
      </c>
      <c r="G220" s="122">
        <v>12.114175382883399</v>
      </c>
      <c r="H220" s="122">
        <v>12.2061172547214</v>
      </c>
      <c r="I220" s="122">
        <v>12.4267938396689</v>
      </c>
      <c r="J220" s="122">
        <v>12.174272539894</v>
      </c>
      <c r="K220" s="122">
        <v>12.413744170058999</v>
      </c>
      <c r="L220" s="122">
        <v>13.260121929228401</v>
      </c>
      <c r="M220" s="122">
        <v>12.81368152033</v>
      </c>
      <c r="N220" s="122">
        <v>10.945926527530199</v>
      </c>
      <c r="O220" s="122">
        <v>11.3539111038939</v>
      </c>
      <c r="P220" s="122">
        <v>12.291456863788101</v>
      </c>
      <c r="Q220" s="122">
        <v>11.6844648929833</v>
      </c>
      <c r="R220" s="122">
        <v>12.3053262508478</v>
      </c>
      <c r="S220" s="122">
        <v>12.7834817529359</v>
      </c>
      <c r="T220" s="122">
        <v>12.173052503094301</v>
      </c>
      <c r="U220" s="122">
        <v>11.7874371959246</v>
      </c>
      <c r="V220" s="122">
        <v>11.703466088882999</v>
      </c>
      <c r="W220" s="122">
        <v>11.861311966623299</v>
      </c>
      <c r="X220" s="122">
        <v>13.233880010149701</v>
      </c>
      <c r="Y220" s="122">
        <v>13.631283537821</v>
      </c>
      <c r="Z220" s="122">
        <v>11.595178170595</v>
      </c>
      <c r="AA220" s="122">
        <v>12.4641921192244</v>
      </c>
      <c r="AB220" s="122">
        <v>10.9147388815145</v>
      </c>
      <c r="AC220" s="122">
        <v>13.500739212992499</v>
      </c>
      <c r="AD220" s="122">
        <v>14.2479190390408</v>
      </c>
      <c r="AE220" s="122">
        <v>13.5745609807873</v>
      </c>
      <c r="AF220" s="122">
        <v>13.282851889373999</v>
      </c>
      <c r="AG220" s="122">
        <v>13.4432492435461</v>
      </c>
      <c r="AH220" s="122">
        <v>14.553501313790299</v>
      </c>
      <c r="AI220" s="122">
        <v>15.118081085719201</v>
      </c>
      <c r="AJ220" s="122">
        <v>13.3712602767857</v>
      </c>
      <c r="AK220" s="122">
        <v>13.7300644893579</v>
      </c>
      <c r="AL220" s="122">
        <v>0</v>
      </c>
    </row>
    <row r="221" spans="1:38" hidden="1" x14ac:dyDescent="0.25">
      <c r="A221" s="122" t="s">
        <v>1958</v>
      </c>
      <c r="B221" s="122">
        <v>1</v>
      </c>
      <c r="C221" s="122" t="s">
        <v>2130</v>
      </c>
      <c r="D221" s="122" t="s">
        <v>2092</v>
      </c>
      <c r="E221" s="122">
        <v>5</v>
      </c>
      <c r="F221" s="122">
        <v>5.5592923812572002</v>
      </c>
      <c r="G221" s="122">
        <v>5.4366687949005996</v>
      </c>
      <c r="H221" s="122">
        <v>5.5121041107312996</v>
      </c>
      <c r="I221" s="122">
        <v>5.7365199732825998</v>
      </c>
      <c r="J221" s="122">
        <v>5.5657044852192001</v>
      </c>
      <c r="K221" s="122">
        <v>5.6697537135921001</v>
      </c>
      <c r="L221" s="122">
        <v>6.0266971412846999</v>
      </c>
      <c r="M221" s="122">
        <v>5.8342409877232004</v>
      </c>
      <c r="N221" s="122">
        <v>5.4297705358024002</v>
      </c>
      <c r="O221" s="122">
        <v>5.3597620918531002</v>
      </c>
      <c r="P221" s="122">
        <v>6.2036178943038003</v>
      </c>
      <c r="Q221" s="122">
        <v>5.6260847063500004</v>
      </c>
      <c r="R221" s="122">
        <v>5.8529663780921002</v>
      </c>
      <c r="S221" s="122">
        <v>6.6979469172939998</v>
      </c>
      <c r="T221" s="122">
        <v>6.3942338629671003</v>
      </c>
      <c r="U221" s="122">
        <v>5.4717870377719002</v>
      </c>
      <c r="V221" s="122">
        <v>4.7957275317108996</v>
      </c>
      <c r="W221" s="122">
        <v>5.2198661659991998</v>
      </c>
      <c r="X221" s="122">
        <v>6.3575361769437002</v>
      </c>
      <c r="Y221" s="122">
        <v>6.2227680921411999</v>
      </c>
      <c r="Z221" s="122">
        <v>5.7186550323793996</v>
      </c>
      <c r="AA221" s="122">
        <v>5.5657150694887001</v>
      </c>
      <c r="AB221" s="122">
        <v>4.7510714477315998</v>
      </c>
      <c r="AC221" s="122">
        <v>5.6264311505320999</v>
      </c>
      <c r="AD221" s="122">
        <v>5.8715131039416004</v>
      </c>
      <c r="AE221" s="122">
        <v>5.4769445463253996</v>
      </c>
      <c r="AF221" s="122">
        <v>5.2257818546212</v>
      </c>
      <c r="AG221" s="122">
        <v>5.1823562504611997</v>
      </c>
      <c r="AH221" s="122">
        <v>5.7676288868354</v>
      </c>
      <c r="AI221" s="122">
        <v>6.0629475157246997</v>
      </c>
      <c r="AJ221" s="122">
        <v>5.4353064745315001</v>
      </c>
      <c r="AK221" s="122">
        <v>5.9103101770375002</v>
      </c>
      <c r="AL221" s="122">
        <v>0</v>
      </c>
    </row>
    <row r="222" spans="1:38" hidden="1" x14ac:dyDescent="0.25">
      <c r="A222" s="122" t="s">
        <v>1958</v>
      </c>
      <c r="B222" s="122">
        <v>1</v>
      </c>
      <c r="C222" s="122" t="s">
        <v>2130</v>
      </c>
      <c r="D222" s="122" t="s">
        <v>2093</v>
      </c>
      <c r="E222" s="122">
        <v>5</v>
      </c>
      <c r="F222" s="122">
        <v>3.2560941914221999</v>
      </c>
      <c r="G222" s="122">
        <v>3.4432805625251999</v>
      </c>
      <c r="H222" s="122">
        <v>3.1408363529267</v>
      </c>
      <c r="I222" s="122">
        <v>3.3104040649786999</v>
      </c>
      <c r="J222" s="122">
        <v>3.0863642300843002</v>
      </c>
      <c r="K222" s="122">
        <v>3.2231344526502999</v>
      </c>
      <c r="L222" s="122">
        <v>3.5264470941359001</v>
      </c>
      <c r="M222" s="122">
        <v>2.5258166886962998</v>
      </c>
      <c r="N222" s="122">
        <v>2.5433834609436001</v>
      </c>
      <c r="O222" s="122">
        <v>2.3737208400076</v>
      </c>
      <c r="P222" s="122">
        <v>2.5362066183730998</v>
      </c>
      <c r="Q222" s="122">
        <v>2.4323722194510999</v>
      </c>
      <c r="R222" s="122">
        <v>2.4245717827570998</v>
      </c>
      <c r="S222" s="122">
        <v>2.4171986889471002</v>
      </c>
      <c r="T222" s="122">
        <v>2.3374573811957</v>
      </c>
      <c r="U222" s="122">
        <v>1.8202015618837</v>
      </c>
      <c r="V222" s="122">
        <v>1.7681376561233999</v>
      </c>
      <c r="W222" s="122">
        <v>1.8999345246343</v>
      </c>
      <c r="X222" s="122">
        <v>2.1310132026942998</v>
      </c>
      <c r="Y222" s="122">
        <v>2.0560230489351001</v>
      </c>
      <c r="Z222" s="122">
        <v>2.0022210505660998</v>
      </c>
      <c r="AA222" s="122">
        <v>1.9720944636494</v>
      </c>
      <c r="AB222" s="122">
        <v>1.6364166618569</v>
      </c>
      <c r="AC222" s="122">
        <v>2.0197869424379999</v>
      </c>
      <c r="AD222" s="122">
        <v>2.227329545356</v>
      </c>
      <c r="AE222" s="122">
        <v>2.5595934917204999</v>
      </c>
      <c r="AF222" s="122">
        <v>2.3749332109689001</v>
      </c>
      <c r="AG222" s="122">
        <v>2.3728984680946001</v>
      </c>
      <c r="AH222" s="122">
        <v>2.5642892350764002</v>
      </c>
      <c r="AI222" s="122">
        <v>2.6756886014540999</v>
      </c>
      <c r="AJ222" s="122">
        <v>2.6163140807617</v>
      </c>
      <c r="AK222" s="122">
        <v>2.6172990139227998</v>
      </c>
      <c r="AL222" s="122">
        <v>0</v>
      </c>
    </row>
    <row r="223" spans="1:38" hidden="1" x14ac:dyDescent="0.25">
      <c r="A223" s="122" t="s">
        <v>1958</v>
      </c>
      <c r="B223" s="122">
        <v>1</v>
      </c>
      <c r="C223" s="122" t="s">
        <v>2130</v>
      </c>
      <c r="D223" s="122" t="s">
        <v>2094</v>
      </c>
      <c r="E223" s="122">
        <v>5</v>
      </c>
      <c r="F223" s="122">
        <v>2.7073225271717001</v>
      </c>
      <c r="G223" s="122">
        <v>2.9065355447821002</v>
      </c>
      <c r="H223" s="122">
        <v>3.0055541572319</v>
      </c>
      <c r="I223" s="122">
        <v>3.034088036175</v>
      </c>
      <c r="J223" s="122">
        <v>3.1412886510388001</v>
      </c>
      <c r="K223" s="122">
        <v>3.1053733097195</v>
      </c>
      <c r="L223" s="122">
        <v>3.1763490514550998</v>
      </c>
      <c r="M223" s="122">
        <v>3.3987511153118999</v>
      </c>
      <c r="N223" s="122">
        <v>2.8357024317608999</v>
      </c>
      <c r="O223" s="122">
        <v>3.4049344507854</v>
      </c>
      <c r="P223" s="122">
        <v>3.1698133205265</v>
      </c>
      <c r="Q223" s="122">
        <v>3.0180995189451001</v>
      </c>
      <c r="R223" s="122">
        <v>3.0385732938460999</v>
      </c>
      <c r="S223" s="122">
        <v>2.9528661711470998</v>
      </c>
      <c r="T223" s="122">
        <v>3.0656742344538999</v>
      </c>
      <c r="U223" s="122">
        <v>3.0530205647774999</v>
      </c>
      <c r="V223" s="122">
        <v>2.4893022243514999</v>
      </c>
      <c r="W223" s="122">
        <v>2.5211598223552998</v>
      </c>
      <c r="X223" s="122">
        <v>2.5509578524603</v>
      </c>
      <c r="Y223" s="122">
        <v>2.3723142605734999</v>
      </c>
      <c r="Z223" s="122">
        <v>2.3824766912972999</v>
      </c>
      <c r="AA223" s="122">
        <v>2.3254475999645998</v>
      </c>
      <c r="AB223" s="122">
        <v>2.0471380633042</v>
      </c>
      <c r="AC223" s="122">
        <v>2.3995539153515</v>
      </c>
      <c r="AD223" s="122">
        <v>2.5373643051875998</v>
      </c>
      <c r="AE223" s="122">
        <v>2.619225817547</v>
      </c>
      <c r="AF223" s="122">
        <v>2.6640648930977999</v>
      </c>
      <c r="AG223" s="122">
        <v>2.4590357108068002</v>
      </c>
      <c r="AH223" s="122">
        <v>2.7602049697907001</v>
      </c>
      <c r="AI223" s="122">
        <v>2.8318516781779</v>
      </c>
      <c r="AJ223" s="122">
        <v>2.5232160789287001</v>
      </c>
      <c r="AK223" s="122">
        <v>2.5421912847899999</v>
      </c>
      <c r="AL223" s="122">
        <v>0</v>
      </c>
    </row>
    <row r="224" spans="1:38" hidden="1" x14ac:dyDescent="0.25">
      <c r="A224" s="122" t="s">
        <v>1958</v>
      </c>
      <c r="B224" s="122">
        <v>1</v>
      </c>
      <c r="C224" s="122" t="s">
        <v>2130</v>
      </c>
      <c r="D224" s="122" t="s">
        <v>2095</v>
      </c>
      <c r="E224" s="122">
        <v>5</v>
      </c>
      <c r="F224" s="122">
        <v>1.9483729199713</v>
      </c>
      <c r="G224" s="122">
        <v>2.0286886310605001</v>
      </c>
      <c r="H224" s="122">
        <v>1.9784492924042001</v>
      </c>
      <c r="I224" s="122">
        <v>1.7568916325634001</v>
      </c>
      <c r="J224" s="122">
        <v>1.7066648242169999</v>
      </c>
      <c r="K224" s="122">
        <v>1.4964887770130999</v>
      </c>
      <c r="L224" s="122">
        <v>1.5700015576454001</v>
      </c>
      <c r="M224" s="122">
        <v>1.7544883034645999</v>
      </c>
      <c r="N224" s="122">
        <v>1.615164311017</v>
      </c>
      <c r="O224" s="122">
        <v>1.7306518119101</v>
      </c>
      <c r="P224" s="122">
        <v>3.1152780528426001</v>
      </c>
      <c r="Q224" s="122">
        <v>2.0804894445187001</v>
      </c>
      <c r="R224" s="122">
        <v>2.0627562924601999</v>
      </c>
      <c r="S224" s="122">
        <v>2.7626492653014001</v>
      </c>
      <c r="T224" s="122">
        <v>2.4532123054273001</v>
      </c>
      <c r="U224" s="122">
        <v>2.4150038035971</v>
      </c>
      <c r="V224" s="122">
        <v>1.4847024585663999</v>
      </c>
      <c r="W224" s="122">
        <v>4.5907269679910998</v>
      </c>
      <c r="X224" s="122">
        <v>1.5776645933361</v>
      </c>
      <c r="Y224" s="122">
        <v>1.9979045380663001</v>
      </c>
      <c r="Z224" s="122">
        <v>1.9624024810698</v>
      </c>
      <c r="AA224" s="122">
        <v>1.9143157914483999</v>
      </c>
      <c r="AB224" s="122">
        <v>1.8328186797396</v>
      </c>
      <c r="AC224" s="122">
        <v>1.8127298121855</v>
      </c>
      <c r="AD224" s="122">
        <v>1.9821297902835</v>
      </c>
      <c r="AE224" s="122">
        <v>2.2402343115252998</v>
      </c>
      <c r="AF224" s="122">
        <v>2.1628362212204002</v>
      </c>
      <c r="AG224" s="122">
        <v>2.1336102058219999</v>
      </c>
      <c r="AH224" s="122">
        <v>2.3886361832002998</v>
      </c>
      <c r="AI224" s="122">
        <v>2.3374432390041999</v>
      </c>
      <c r="AJ224" s="122">
        <v>2.1997932188656999</v>
      </c>
      <c r="AK224" s="122">
        <v>2.2570948279228999</v>
      </c>
      <c r="AL224" s="122">
        <v>0</v>
      </c>
    </row>
    <row r="225" spans="1:38" hidden="1" x14ac:dyDescent="0.25">
      <c r="A225" s="122" t="s">
        <v>1958</v>
      </c>
      <c r="B225" s="122">
        <v>1</v>
      </c>
      <c r="C225" s="122" t="s">
        <v>2130</v>
      </c>
      <c r="D225" s="122" t="s">
        <v>2096</v>
      </c>
      <c r="E225" s="122">
        <v>5</v>
      </c>
      <c r="F225" s="122">
        <v>8.3483943641342009</v>
      </c>
      <c r="G225" s="122">
        <v>9.2492716703088007</v>
      </c>
      <c r="H225" s="122">
        <v>8.8000156519916999</v>
      </c>
      <c r="I225" s="122">
        <v>7.7311315744217</v>
      </c>
      <c r="J225" s="122">
        <v>8.5917840593773001</v>
      </c>
      <c r="K225" s="122">
        <v>8.6286118091022992</v>
      </c>
      <c r="L225" s="122">
        <v>8.8404894891148</v>
      </c>
      <c r="M225" s="122">
        <v>9.2086499026531996</v>
      </c>
      <c r="N225" s="122">
        <v>7.7958804912247999</v>
      </c>
      <c r="O225" s="122">
        <v>5.9510685254715003</v>
      </c>
      <c r="P225" s="122">
        <v>6.5547358315122999</v>
      </c>
      <c r="Q225" s="122">
        <v>5.6502665227550999</v>
      </c>
      <c r="R225" s="122">
        <v>5.7227926322674998</v>
      </c>
      <c r="S225" s="122">
        <v>6.9096513368860997</v>
      </c>
      <c r="T225" s="122">
        <v>6.4561453417149997</v>
      </c>
      <c r="U225" s="122">
        <v>6.5097033529952997</v>
      </c>
      <c r="V225" s="122">
        <v>5.0092886609376999</v>
      </c>
      <c r="W225" s="122">
        <v>5.3196346998757997</v>
      </c>
      <c r="X225" s="122">
        <v>5.4775059100172996</v>
      </c>
      <c r="Y225" s="122">
        <v>5.7747570558132004</v>
      </c>
      <c r="Z225" s="122">
        <v>6.6767213537955996</v>
      </c>
      <c r="AA225" s="122">
        <v>6.3821472538755</v>
      </c>
      <c r="AB225" s="122">
        <v>5.1476549133541996</v>
      </c>
      <c r="AC225" s="122">
        <v>6.6920352288076002</v>
      </c>
      <c r="AD225" s="122">
        <v>7.0773125021430001</v>
      </c>
      <c r="AE225" s="122">
        <v>7.5598096237680998</v>
      </c>
      <c r="AF225" s="122">
        <v>6.9323072702367003</v>
      </c>
      <c r="AG225" s="122">
        <v>7.2166797213429996</v>
      </c>
      <c r="AH225" s="122">
        <v>7.6587516678503</v>
      </c>
      <c r="AI225" s="122">
        <v>7.9132168235988001</v>
      </c>
      <c r="AJ225" s="122">
        <v>7.1138182883279999</v>
      </c>
      <c r="AK225" s="122">
        <v>6.9575568918034003</v>
      </c>
      <c r="AL225" s="122">
        <v>0</v>
      </c>
    </row>
    <row r="226" spans="1:38" hidden="1" x14ac:dyDescent="0.25">
      <c r="A226" s="122" t="s">
        <v>1958</v>
      </c>
      <c r="B226" s="122">
        <v>1</v>
      </c>
      <c r="C226" s="122" t="s">
        <v>2130</v>
      </c>
      <c r="D226" s="122" t="s">
        <v>2097</v>
      </c>
      <c r="E226" s="122">
        <v>5</v>
      </c>
      <c r="F226" s="122">
        <v>2.9538663926440001</v>
      </c>
      <c r="G226" s="122">
        <v>3.5874658366976</v>
      </c>
      <c r="H226" s="122">
        <v>3.9861491182112001</v>
      </c>
      <c r="I226" s="122">
        <v>3.7918987282543002</v>
      </c>
      <c r="J226" s="122">
        <v>4.1185154525480998</v>
      </c>
      <c r="K226" s="122">
        <v>4.6383373859677999</v>
      </c>
      <c r="L226" s="122">
        <v>4.1489090539306996</v>
      </c>
      <c r="M226" s="122">
        <v>4.1162391218190004</v>
      </c>
      <c r="N226" s="122">
        <v>4.5510169827186999</v>
      </c>
      <c r="O226" s="122">
        <v>4.3774086887454997</v>
      </c>
      <c r="P226" s="122">
        <v>4.5931417617879999</v>
      </c>
      <c r="Q226" s="122">
        <v>4.7989056087081003</v>
      </c>
      <c r="R226" s="122">
        <v>4.7587018389453997</v>
      </c>
      <c r="S226" s="122">
        <v>5.2496514431751997</v>
      </c>
      <c r="T226" s="122">
        <v>5.1454242786927002</v>
      </c>
      <c r="U226" s="122">
        <v>4.9374217699946996</v>
      </c>
      <c r="V226" s="122">
        <v>4.5698551670181997</v>
      </c>
      <c r="W226" s="122">
        <v>4.6539704714824</v>
      </c>
      <c r="X226" s="122">
        <v>4.6164737244551999</v>
      </c>
      <c r="Y226" s="122">
        <v>4.7503479172996004</v>
      </c>
      <c r="Z226" s="122">
        <v>4.5789548233052999</v>
      </c>
      <c r="AA226" s="122">
        <v>4.5925520181761001</v>
      </c>
      <c r="AB226" s="122">
        <v>4.3324234908493002</v>
      </c>
      <c r="AC226" s="122">
        <v>4.6820873445103004</v>
      </c>
      <c r="AD226" s="122">
        <v>5.0170937109312002</v>
      </c>
      <c r="AE226" s="122">
        <v>5.3967738222142998</v>
      </c>
      <c r="AF226" s="122">
        <v>5.1198241923163001</v>
      </c>
      <c r="AG226" s="122">
        <v>5.1856518307251998</v>
      </c>
      <c r="AH226" s="122">
        <v>5.3778865194897998</v>
      </c>
      <c r="AI226" s="122">
        <v>5.5173351739798999</v>
      </c>
      <c r="AJ226" s="122">
        <v>5.0086276619643</v>
      </c>
      <c r="AK226" s="122">
        <v>4.8845051430612996</v>
      </c>
      <c r="AL226" s="122">
        <v>0</v>
      </c>
    </row>
    <row r="227" spans="1:38" hidden="1" x14ac:dyDescent="0.25">
      <c r="A227" s="122" t="s">
        <v>1958</v>
      </c>
      <c r="B227" s="122">
        <v>1</v>
      </c>
      <c r="C227" s="122" t="s">
        <v>2130</v>
      </c>
      <c r="D227" s="122" t="s">
        <v>2098</v>
      </c>
      <c r="E227" s="122">
        <v>5</v>
      </c>
      <c r="F227" s="122">
        <v>2.2316307284392001</v>
      </c>
      <c r="G227" s="122">
        <v>2.2264121010589002</v>
      </c>
      <c r="H227" s="122">
        <v>1.7546289798335</v>
      </c>
      <c r="I227" s="122">
        <v>1.6763236834713999</v>
      </c>
      <c r="J227" s="122">
        <v>1.6870142489044</v>
      </c>
      <c r="K227" s="122">
        <v>1.4033954464901</v>
      </c>
      <c r="L227" s="122">
        <v>1.5847535679731</v>
      </c>
      <c r="M227" s="122">
        <v>1.5479240921607</v>
      </c>
      <c r="N227" s="122">
        <v>1.5631059227196999</v>
      </c>
      <c r="O227" s="122">
        <v>1.4108539285118</v>
      </c>
      <c r="P227" s="122">
        <v>1.7123246628976001</v>
      </c>
      <c r="Q227" s="122">
        <v>1.5239686813494999</v>
      </c>
      <c r="R227" s="122">
        <v>1.6876649704333999</v>
      </c>
      <c r="S227" s="122">
        <v>2.1889653337153998</v>
      </c>
      <c r="T227" s="122">
        <v>2.1195477558032998</v>
      </c>
      <c r="U227" s="122">
        <v>1.9913606090134</v>
      </c>
      <c r="V227" s="122">
        <v>1.7946647047063999</v>
      </c>
      <c r="W227" s="122">
        <v>2.1368413051497002</v>
      </c>
      <c r="X227" s="122">
        <v>1.9983564615609</v>
      </c>
      <c r="Y227" s="122">
        <v>1.7959716105606001</v>
      </c>
      <c r="Z227" s="122">
        <v>1.7049681687948</v>
      </c>
      <c r="AA227" s="122">
        <v>1.8626926464652001</v>
      </c>
      <c r="AB227" s="122">
        <v>1.5048167240103001</v>
      </c>
      <c r="AC227" s="122">
        <v>1.5780615492643</v>
      </c>
      <c r="AD227" s="122">
        <v>1.6703970064050999</v>
      </c>
      <c r="AE227" s="122">
        <v>1.7344712186294999</v>
      </c>
      <c r="AF227" s="122">
        <v>1.5305721151072</v>
      </c>
      <c r="AG227" s="122">
        <v>1.5667807279554999</v>
      </c>
      <c r="AH227" s="122">
        <v>1.6290109032800999</v>
      </c>
      <c r="AI227" s="122">
        <v>1.673087980986</v>
      </c>
      <c r="AJ227" s="122">
        <v>1.5030351044109</v>
      </c>
      <c r="AK227" s="122">
        <v>1.4963458621201999</v>
      </c>
      <c r="AL227" s="122">
        <v>0</v>
      </c>
    </row>
    <row r="228" spans="1:38" hidden="1" x14ac:dyDescent="0.25">
      <c r="A228" s="122" t="s">
        <v>1958</v>
      </c>
      <c r="B228" s="122">
        <v>1</v>
      </c>
      <c r="C228" s="122" t="s">
        <v>2130</v>
      </c>
      <c r="D228" s="122" t="s">
        <v>2099</v>
      </c>
      <c r="E228" s="122">
        <v>5</v>
      </c>
      <c r="F228" s="122">
        <v>10.621044834591199</v>
      </c>
      <c r="G228" s="122">
        <v>10.9270633520623</v>
      </c>
      <c r="H228" s="122">
        <v>10.9710152781562</v>
      </c>
      <c r="I228" s="122">
        <v>11.046670447969801</v>
      </c>
      <c r="J228" s="122">
        <v>11.3837144554633</v>
      </c>
      <c r="K228" s="122">
        <v>11.9139517773196</v>
      </c>
      <c r="L228" s="122">
        <v>12.4331104218947</v>
      </c>
      <c r="M228" s="122">
        <v>11.8327919074096</v>
      </c>
      <c r="N228" s="122">
        <v>10.0671607002778</v>
      </c>
      <c r="O228" s="122">
        <v>10.584220571247</v>
      </c>
      <c r="P228" s="122">
        <v>11.163450622725099</v>
      </c>
      <c r="Q228" s="122">
        <v>10.6680619965656</v>
      </c>
      <c r="R228" s="122">
        <v>10.9883877111973</v>
      </c>
      <c r="S228" s="122">
        <v>11.251259151420401</v>
      </c>
      <c r="T228" s="122">
        <v>10.8646948352562</v>
      </c>
      <c r="U228" s="122">
        <v>10.622625296107699</v>
      </c>
      <c r="V228" s="122">
        <v>9.2182839604997007</v>
      </c>
      <c r="W228" s="122">
        <v>10.005048012820099</v>
      </c>
      <c r="X228" s="122">
        <v>10.5596327777273</v>
      </c>
      <c r="Y228" s="122">
        <v>10.331455443557999</v>
      </c>
      <c r="Z228" s="122">
        <v>9.4059239562041999</v>
      </c>
      <c r="AA228" s="122">
        <v>9.9845518454316</v>
      </c>
      <c r="AB228" s="122">
        <v>8.7123065883421003</v>
      </c>
      <c r="AC228" s="122">
        <v>10.2680238898499</v>
      </c>
      <c r="AD228" s="122">
        <v>12.025797033019201</v>
      </c>
      <c r="AE228" s="122">
        <v>10.891157976253799</v>
      </c>
      <c r="AF228" s="122">
        <v>10.206389142331799</v>
      </c>
      <c r="AG228" s="122">
        <v>10.500520605126001</v>
      </c>
      <c r="AH228" s="122">
        <v>11.227454260191999</v>
      </c>
      <c r="AI228" s="122">
        <v>11.642240158511401</v>
      </c>
      <c r="AJ228" s="122">
        <v>10.489254074936399</v>
      </c>
      <c r="AK228" s="122">
        <v>10.455690986931099</v>
      </c>
      <c r="AL228" s="122">
        <v>0</v>
      </c>
    </row>
    <row r="229" spans="1:38" hidden="1" x14ac:dyDescent="0.25">
      <c r="A229" s="122" t="s">
        <v>1958</v>
      </c>
      <c r="B229" s="122">
        <v>1</v>
      </c>
      <c r="C229" s="122" t="s">
        <v>2130</v>
      </c>
      <c r="D229" s="122" t="s">
        <v>2100</v>
      </c>
      <c r="E229" s="122">
        <v>5</v>
      </c>
      <c r="F229" s="122">
        <v>5.9133904658973</v>
      </c>
      <c r="G229" s="122">
        <v>5.5490832820106002</v>
      </c>
      <c r="H229" s="122">
        <v>5.0598965024656</v>
      </c>
      <c r="I229" s="122">
        <v>5.3100935143813004</v>
      </c>
      <c r="J229" s="122">
        <v>5.4508830568156004</v>
      </c>
      <c r="K229" s="122">
        <v>5.9032396998932004</v>
      </c>
      <c r="L229" s="122">
        <v>6.2602554288491001</v>
      </c>
      <c r="M229" s="122">
        <v>6.2621647976592003</v>
      </c>
      <c r="N229" s="122">
        <v>5.5861935257594002</v>
      </c>
      <c r="O229" s="122">
        <v>5.3863753891453996</v>
      </c>
      <c r="P229" s="122">
        <v>5.8033487140386999</v>
      </c>
      <c r="Q229" s="122">
        <v>5.8164671923322002</v>
      </c>
      <c r="R229" s="122">
        <v>6.3533049586021999</v>
      </c>
      <c r="S229" s="122">
        <v>6.5329020477153001</v>
      </c>
      <c r="T229" s="122">
        <v>5.9185402628970998</v>
      </c>
      <c r="U229" s="122">
        <v>6.0277777808061002</v>
      </c>
      <c r="V229" s="122">
        <v>6.6344396858546997</v>
      </c>
      <c r="W229" s="122">
        <v>6.4663442731952001</v>
      </c>
      <c r="X229" s="122">
        <v>7.0879428823895001</v>
      </c>
      <c r="Y229" s="122">
        <v>6.6833722589526001</v>
      </c>
      <c r="Z229" s="122">
        <v>6.0072886795824996</v>
      </c>
      <c r="AA229" s="122">
        <v>6.2245097775703</v>
      </c>
      <c r="AB229" s="122">
        <v>5.4595094852047996</v>
      </c>
      <c r="AC229" s="122">
        <v>6.9607636506365997</v>
      </c>
      <c r="AD229" s="122">
        <v>7.0641125183698996</v>
      </c>
      <c r="AE229" s="122">
        <v>6.4242809674145001</v>
      </c>
      <c r="AF229" s="122">
        <v>6.3058246265357996</v>
      </c>
      <c r="AG229" s="122">
        <v>6.5098026317317998</v>
      </c>
      <c r="AH229" s="122">
        <v>7.0702211332878004</v>
      </c>
      <c r="AI229" s="122">
        <v>7.2632847240169003</v>
      </c>
      <c r="AJ229" s="122">
        <v>6.5484993440452</v>
      </c>
      <c r="AK229" s="122">
        <v>6.6224383228394004</v>
      </c>
      <c r="AL229" s="122">
        <v>0</v>
      </c>
    </row>
    <row r="230" spans="1:38" hidden="1" x14ac:dyDescent="0.25">
      <c r="A230" s="122" t="s">
        <v>1958</v>
      </c>
      <c r="B230" s="122">
        <v>1</v>
      </c>
      <c r="C230" s="122" t="s">
        <v>2130</v>
      </c>
      <c r="D230" s="122" t="s">
        <v>2101</v>
      </c>
      <c r="E230" s="122">
        <v>5</v>
      </c>
      <c r="F230" s="122">
        <v>4.5057370013981002</v>
      </c>
      <c r="G230" s="122">
        <v>4.7330355651711997</v>
      </c>
      <c r="H230" s="122">
        <v>4.5114373557040004</v>
      </c>
      <c r="I230" s="122">
        <v>5.0283471870492003</v>
      </c>
      <c r="J230" s="122">
        <v>4.7588333795973998</v>
      </c>
      <c r="K230" s="122">
        <v>4.7359919874880001</v>
      </c>
      <c r="L230" s="122">
        <v>5.3306035304927999</v>
      </c>
      <c r="M230" s="122">
        <v>5.2088725166782996</v>
      </c>
      <c r="N230" s="122">
        <v>4.4350593253261996</v>
      </c>
      <c r="O230" s="122">
        <v>4.7169604867421002</v>
      </c>
      <c r="P230" s="122">
        <v>4.6744687519056001</v>
      </c>
      <c r="Q230" s="122">
        <v>5.2499913863990999</v>
      </c>
      <c r="R230" s="122">
        <v>4.6509790690867998</v>
      </c>
      <c r="S230" s="122">
        <v>4.5432486981783997</v>
      </c>
      <c r="T230" s="122">
        <v>4.5899520658461004</v>
      </c>
      <c r="U230" s="122">
        <v>4.3450782053330999</v>
      </c>
      <c r="V230" s="122">
        <v>4.0268650733692999</v>
      </c>
      <c r="W230" s="122">
        <v>4.0531333869796002</v>
      </c>
      <c r="X230" s="122">
        <v>4.5711881387829001</v>
      </c>
      <c r="Y230" s="122">
        <v>4.1787127484365998</v>
      </c>
      <c r="Z230" s="122">
        <v>4.1040957929838999</v>
      </c>
      <c r="AA230" s="122">
        <v>4.0417700155425003</v>
      </c>
      <c r="AB230" s="122">
        <v>3.6147829656950998</v>
      </c>
      <c r="AC230" s="122">
        <v>4.2574829826630003</v>
      </c>
      <c r="AD230" s="122">
        <v>4.7454777258908001</v>
      </c>
      <c r="AE230" s="122">
        <v>4.5868267490908003</v>
      </c>
      <c r="AF230" s="122">
        <v>4.2170346368017997</v>
      </c>
      <c r="AG230" s="122">
        <v>4.1561860800602997</v>
      </c>
      <c r="AH230" s="122">
        <v>4.754432302703</v>
      </c>
      <c r="AI230" s="122">
        <v>4.6337171456524002</v>
      </c>
      <c r="AJ230" s="122">
        <v>4.2590720661169001</v>
      </c>
      <c r="AK230" s="122">
        <v>4.4554694518161</v>
      </c>
      <c r="AL230" s="122">
        <v>0</v>
      </c>
    </row>
    <row r="231" spans="1:38" hidden="1" x14ac:dyDescent="0.25">
      <c r="A231" s="122" t="s">
        <v>1958</v>
      </c>
      <c r="B231" s="122">
        <v>1</v>
      </c>
      <c r="C231" s="122" t="s">
        <v>2130</v>
      </c>
      <c r="D231" s="122" t="s">
        <v>2102</v>
      </c>
      <c r="E231" s="122">
        <v>5</v>
      </c>
      <c r="F231" s="122">
        <v>1.3692753400655</v>
      </c>
      <c r="G231" s="122">
        <v>1.3598341469171</v>
      </c>
      <c r="H231" s="122">
        <v>1.3701765759894</v>
      </c>
      <c r="I231" s="122">
        <v>1.3291242365644</v>
      </c>
      <c r="J231" s="122">
        <v>1.4201669885684001</v>
      </c>
      <c r="K231" s="122">
        <v>1.3694197903816001</v>
      </c>
      <c r="L231" s="122">
        <v>1.5690455306905</v>
      </c>
      <c r="M231" s="122">
        <v>1.5235815873864</v>
      </c>
      <c r="N231" s="122">
        <v>1.5057470353139999</v>
      </c>
      <c r="O231" s="122">
        <v>1.4065041981705</v>
      </c>
      <c r="P231" s="122">
        <v>1.6057203219153</v>
      </c>
      <c r="Q231" s="122">
        <v>1.6360277533444001</v>
      </c>
      <c r="R231" s="122">
        <v>1.4917185402702999</v>
      </c>
      <c r="S231" s="122">
        <v>1.6554456530079</v>
      </c>
      <c r="T231" s="122">
        <v>1.4776807216262</v>
      </c>
      <c r="U231" s="122">
        <v>1.4727151003275001</v>
      </c>
      <c r="V231" s="122">
        <v>1.3126223934189001</v>
      </c>
      <c r="W231" s="122">
        <v>1.7542847100395</v>
      </c>
      <c r="X231" s="122">
        <v>1.5039756340302</v>
      </c>
      <c r="Y231" s="122">
        <v>1.4728096281108001</v>
      </c>
      <c r="Z231" s="122">
        <v>1.5516815897820999</v>
      </c>
      <c r="AA231" s="122">
        <v>1.5283835156156</v>
      </c>
      <c r="AB231" s="122">
        <v>1.3422187760694999</v>
      </c>
      <c r="AC231" s="122">
        <v>1.4389639515496999</v>
      </c>
      <c r="AD231" s="122">
        <v>1.6404408873997001</v>
      </c>
      <c r="AE231" s="122">
        <v>1.6384002918334</v>
      </c>
      <c r="AF231" s="122">
        <v>1.5250022814049999</v>
      </c>
      <c r="AG231" s="122">
        <v>1.5004708654854</v>
      </c>
      <c r="AH231" s="122">
        <v>1.6031708678107</v>
      </c>
      <c r="AI231" s="122">
        <v>1.5678821847861</v>
      </c>
      <c r="AJ231" s="122">
        <v>1.4979026328869001</v>
      </c>
      <c r="AK231" s="122">
        <v>1.4712226567096001</v>
      </c>
      <c r="AL231" s="122">
        <v>0</v>
      </c>
    </row>
    <row r="232" spans="1:38" hidden="1" x14ac:dyDescent="0.25">
      <c r="A232" s="122" t="s">
        <v>1958</v>
      </c>
      <c r="B232" s="122">
        <v>1</v>
      </c>
      <c r="C232" s="122" t="s">
        <v>2130</v>
      </c>
      <c r="D232" s="122" t="s">
        <v>2103</v>
      </c>
      <c r="E232" s="122">
        <v>5</v>
      </c>
      <c r="F232" s="122">
        <v>0.90250694893159999</v>
      </c>
      <c r="G232" s="122">
        <v>0.92121873920950004</v>
      </c>
      <c r="H232" s="122">
        <v>0.77588027395000003</v>
      </c>
      <c r="I232" s="122">
        <v>0.86990771356100005</v>
      </c>
      <c r="J232" s="122">
        <v>0.81083383259620001</v>
      </c>
      <c r="K232" s="122">
        <v>0.82889067224500002</v>
      </c>
      <c r="L232" s="122">
        <v>0.94554259391270001</v>
      </c>
      <c r="M232" s="122">
        <v>0.96385649772170001</v>
      </c>
      <c r="N232" s="122">
        <v>0.76894601186949996</v>
      </c>
      <c r="O232" s="122">
        <v>0.73712855902270003</v>
      </c>
      <c r="P232" s="122">
        <v>0.85157427429400001</v>
      </c>
      <c r="Q232" s="122">
        <v>0.85866661914419995</v>
      </c>
      <c r="R232" s="122">
        <v>0.91306604594389995</v>
      </c>
      <c r="S232" s="122">
        <v>1.0297576823801</v>
      </c>
      <c r="T232" s="122">
        <v>1.1089419389669</v>
      </c>
      <c r="U232" s="122">
        <v>1.1371057832905</v>
      </c>
      <c r="V232" s="122">
        <v>1.1225823260883001</v>
      </c>
      <c r="W232" s="122">
        <v>0.87877979376469995</v>
      </c>
      <c r="X232" s="122">
        <v>1.0044581969913999</v>
      </c>
      <c r="Y232" s="122">
        <v>1.4220548784449001</v>
      </c>
      <c r="Z232" s="122">
        <v>1.2442567255151</v>
      </c>
      <c r="AA232" s="122">
        <v>1.3658526386869001</v>
      </c>
      <c r="AB232" s="122">
        <v>1.1972398774738999</v>
      </c>
      <c r="AC232" s="122">
        <v>1.2812167004195001</v>
      </c>
      <c r="AD232" s="122">
        <v>1.3089714735160001</v>
      </c>
      <c r="AE232" s="122">
        <v>1.2502810362787999</v>
      </c>
      <c r="AF232" s="122">
        <v>1.3744503815011</v>
      </c>
      <c r="AG232" s="122">
        <v>1.4744756438646001</v>
      </c>
      <c r="AH232" s="122">
        <v>1.6790457802519001</v>
      </c>
      <c r="AI232" s="122">
        <v>1.7322449595942</v>
      </c>
      <c r="AJ232" s="122">
        <v>1.6635932725781</v>
      </c>
      <c r="AK232" s="122">
        <v>1.5999113134575</v>
      </c>
      <c r="AL232" s="122">
        <v>0</v>
      </c>
    </row>
    <row r="233" spans="1:38" hidden="1" x14ac:dyDescent="0.25">
      <c r="A233" s="122" t="s">
        <v>1958</v>
      </c>
      <c r="B233" s="122">
        <v>1</v>
      </c>
      <c r="C233" s="122" t="s">
        <v>2130</v>
      </c>
      <c r="D233" s="122" t="s">
        <v>2104</v>
      </c>
      <c r="E233" s="122">
        <v>5</v>
      </c>
      <c r="F233" s="122">
        <v>3.8691650613542001</v>
      </c>
      <c r="G233" s="122">
        <v>3.7245664527220002</v>
      </c>
      <c r="H233" s="122">
        <v>3.8370121609410002</v>
      </c>
      <c r="I233" s="122">
        <v>3.9135065817953998</v>
      </c>
      <c r="J233" s="122">
        <v>4.2578290234027003</v>
      </c>
      <c r="K233" s="122">
        <v>4.0513920091155997</v>
      </c>
      <c r="L233" s="122">
        <v>4.6437806296063</v>
      </c>
      <c r="M233" s="122">
        <v>4.3786282953931996</v>
      </c>
      <c r="N233" s="122">
        <v>4.2579953081057003</v>
      </c>
      <c r="O233" s="122">
        <v>3.9618915669632</v>
      </c>
      <c r="P233" s="122">
        <v>4.5413440997669001</v>
      </c>
      <c r="Q233" s="122">
        <v>4.5040835919875999</v>
      </c>
      <c r="R233" s="122">
        <v>4.0042822906269997</v>
      </c>
      <c r="S233" s="122">
        <v>4.9927632629984</v>
      </c>
      <c r="T233" s="122">
        <v>5.5613574560423</v>
      </c>
      <c r="U233" s="122">
        <v>5.6602905468038003</v>
      </c>
      <c r="V233" s="122">
        <v>5.4826112323491003</v>
      </c>
      <c r="W233" s="122">
        <v>4.9252840966912004</v>
      </c>
      <c r="X233" s="122">
        <v>5.8611521718718</v>
      </c>
      <c r="Y233" s="122">
        <v>6.4146029637237998</v>
      </c>
      <c r="Z233" s="122">
        <v>5.4996888468855998</v>
      </c>
      <c r="AA233" s="122">
        <v>4.4508171879471004</v>
      </c>
      <c r="AB233" s="122">
        <v>4.1813175669770999</v>
      </c>
      <c r="AC233" s="122">
        <v>4.3814081360359998</v>
      </c>
      <c r="AD233" s="122">
        <v>4.7948851039684</v>
      </c>
      <c r="AE233" s="122">
        <v>5.4960069413379999</v>
      </c>
      <c r="AF233" s="122">
        <v>5.2599187158097997</v>
      </c>
      <c r="AG233" s="122">
        <v>5.0527853568910004</v>
      </c>
      <c r="AH233" s="122">
        <v>4.9592243549896002</v>
      </c>
      <c r="AI233" s="122">
        <v>4.9683822960382997</v>
      </c>
      <c r="AJ233" s="122">
        <v>4.7223398630659004</v>
      </c>
      <c r="AK233" s="122">
        <v>4.8634572541505001</v>
      </c>
      <c r="AL233" s="122">
        <v>0</v>
      </c>
    </row>
    <row r="234" spans="1:38" hidden="1" x14ac:dyDescent="0.25">
      <c r="A234" s="122" t="s">
        <v>1958</v>
      </c>
      <c r="B234" s="122">
        <v>1</v>
      </c>
      <c r="C234" s="122" t="s">
        <v>2130</v>
      </c>
      <c r="D234" s="122" t="s">
        <v>2105</v>
      </c>
      <c r="E234" s="122">
        <v>5</v>
      </c>
      <c r="F234" s="122">
        <v>0.73283904088889995</v>
      </c>
      <c r="G234" s="122">
        <v>0.77627219748130005</v>
      </c>
      <c r="H234" s="122">
        <v>0.69537533010679997</v>
      </c>
      <c r="I234" s="122">
        <v>0.73817902283379999</v>
      </c>
      <c r="J234" s="122">
        <v>0.76130530498070004</v>
      </c>
      <c r="K234" s="122">
        <v>0.77349425769689995</v>
      </c>
      <c r="L234" s="122">
        <v>0.88304333163149995</v>
      </c>
      <c r="M234" s="122">
        <v>0.88793205476640003</v>
      </c>
      <c r="N234" s="122">
        <v>0.78564100294320005</v>
      </c>
      <c r="O234" s="122">
        <v>0.80074041313220001</v>
      </c>
      <c r="P234" s="122">
        <v>0.881025862928</v>
      </c>
      <c r="Q234" s="122">
        <v>0.91781034240820003</v>
      </c>
      <c r="R234" s="122">
        <v>0.93473607936509995</v>
      </c>
      <c r="S234" s="122">
        <v>0.91210132096109997</v>
      </c>
      <c r="T234" s="122">
        <v>0.99698394064569995</v>
      </c>
      <c r="U234" s="122">
        <v>1.0455308400487</v>
      </c>
      <c r="V234" s="122">
        <v>0.76372790194939999</v>
      </c>
      <c r="W234" s="122">
        <v>1.0344733061353999</v>
      </c>
      <c r="X234" s="122">
        <v>0.93531664557229999</v>
      </c>
      <c r="Y234" s="122">
        <v>0.88724832137660004</v>
      </c>
      <c r="Z234" s="122">
        <v>0.91451950436700002</v>
      </c>
      <c r="AA234" s="122">
        <v>1.2736667481706001</v>
      </c>
      <c r="AB234" s="122">
        <v>1.1143248129865999</v>
      </c>
      <c r="AC234" s="122">
        <v>1.4867072269073001</v>
      </c>
      <c r="AD234" s="122">
        <v>1.4762870109990001</v>
      </c>
      <c r="AE234" s="122">
        <v>1.0726334523392</v>
      </c>
      <c r="AF234" s="122">
        <v>0.98832088501509996</v>
      </c>
      <c r="AG234" s="122">
        <v>1.0613502418612</v>
      </c>
      <c r="AH234" s="122">
        <v>1.0821323516864001</v>
      </c>
      <c r="AI234" s="122">
        <v>1.1875565017762999</v>
      </c>
      <c r="AJ234" s="122">
        <v>1.2173394439326</v>
      </c>
      <c r="AK234" s="122">
        <v>1.0936845752836</v>
      </c>
      <c r="AL234" s="122">
        <v>0</v>
      </c>
    </row>
    <row r="235" spans="1:38" hidden="1" x14ac:dyDescent="0.25">
      <c r="A235" s="122" t="s">
        <v>1958</v>
      </c>
      <c r="B235" s="122">
        <v>1</v>
      </c>
      <c r="C235" s="122" t="s">
        <v>2130</v>
      </c>
      <c r="D235" s="122" t="s">
        <v>475</v>
      </c>
      <c r="E235" s="122">
        <v>5</v>
      </c>
      <c r="F235" s="122">
        <v>2.1160668723241001</v>
      </c>
      <c r="G235" s="122">
        <v>2.2852349775057998</v>
      </c>
      <c r="H235" s="122">
        <v>1.9835001133362</v>
      </c>
      <c r="I235" s="122">
        <v>1.960654946112</v>
      </c>
      <c r="J235" s="122">
        <v>2.2075236212610001</v>
      </c>
      <c r="K235" s="122">
        <v>2.2000871568462999</v>
      </c>
      <c r="L235" s="122">
        <v>2.3145766931015999</v>
      </c>
      <c r="M235" s="122">
        <v>2.070295816232</v>
      </c>
      <c r="N235" s="122">
        <v>1.6728720588315</v>
      </c>
      <c r="O235" s="122">
        <v>1.5870804440819</v>
      </c>
      <c r="P235" s="122">
        <v>1.8250357648077999</v>
      </c>
      <c r="Q235" s="122">
        <v>1.7533697691381001</v>
      </c>
      <c r="R235" s="122">
        <v>1.6668076122013999</v>
      </c>
      <c r="S235" s="122">
        <v>1.7330415512009001</v>
      </c>
      <c r="T235" s="122">
        <v>1.8558112279751</v>
      </c>
      <c r="U235" s="122">
        <v>1.6245045596104</v>
      </c>
      <c r="V235" s="122">
        <v>1.7388686373402999</v>
      </c>
      <c r="W235" s="122">
        <v>1.8624887690242999</v>
      </c>
      <c r="X235" s="122">
        <v>2.1422722369359</v>
      </c>
      <c r="Y235" s="122">
        <v>1.9208045979387001</v>
      </c>
      <c r="Z235" s="122">
        <v>1.8709956147564</v>
      </c>
      <c r="AA235" s="122">
        <v>1.8950795818043999</v>
      </c>
      <c r="AB235" s="122">
        <v>1.5928486579009999</v>
      </c>
      <c r="AC235" s="122">
        <v>2.0005639865344</v>
      </c>
      <c r="AD235" s="122">
        <v>1.9872526505387</v>
      </c>
      <c r="AE235" s="122">
        <v>1.9788899959356001</v>
      </c>
      <c r="AF235" s="122">
        <v>1.8065614806882999</v>
      </c>
      <c r="AG235" s="122">
        <v>1.8942218600951</v>
      </c>
      <c r="AH235" s="122">
        <v>2.2736483291730001</v>
      </c>
      <c r="AI235" s="122">
        <v>2.3371608454492998</v>
      </c>
      <c r="AJ235" s="122">
        <v>2.1403987964806999</v>
      </c>
      <c r="AK235" s="122">
        <v>2.0639691602939001</v>
      </c>
      <c r="AL235" s="122">
        <v>0</v>
      </c>
    </row>
    <row r="236" spans="1:38" hidden="1" x14ac:dyDescent="0.25">
      <c r="A236" s="122" t="s">
        <v>1958</v>
      </c>
      <c r="B236" s="122">
        <v>1</v>
      </c>
      <c r="C236" s="122" t="s">
        <v>2130</v>
      </c>
      <c r="D236" s="122" t="s">
        <v>2106</v>
      </c>
      <c r="E236" s="122">
        <v>5</v>
      </c>
      <c r="F236" s="122">
        <v>1.3672555087102001</v>
      </c>
      <c r="G236" s="122">
        <v>1.3488775860751001</v>
      </c>
      <c r="H236" s="122">
        <v>1.1749341426797999</v>
      </c>
      <c r="I236" s="122">
        <v>1.1354181429682999</v>
      </c>
      <c r="J236" s="122">
        <v>1.2663613492625001</v>
      </c>
      <c r="K236" s="122">
        <v>1.1608030741105</v>
      </c>
      <c r="L236" s="122">
        <v>1.3011968351957</v>
      </c>
      <c r="M236" s="122">
        <v>1.3125610404425001</v>
      </c>
      <c r="N236" s="122">
        <v>1.1490480609597</v>
      </c>
      <c r="O236" s="122">
        <v>1.1551001332788</v>
      </c>
      <c r="P236" s="122">
        <v>1.4236239480118</v>
      </c>
      <c r="Q236" s="122">
        <v>1.3441257780402001</v>
      </c>
      <c r="R236" s="122">
        <v>1.3189352201258999</v>
      </c>
      <c r="S236" s="122">
        <v>1.6643614880486</v>
      </c>
      <c r="T236" s="122">
        <v>1.8450552208990001</v>
      </c>
      <c r="U236" s="122">
        <v>1.9338074259217</v>
      </c>
      <c r="V236" s="122">
        <v>1.4360315775275001</v>
      </c>
      <c r="W236" s="122">
        <v>1.4383919336793001</v>
      </c>
      <c r="X236" s="122">
        <v>1.4011849813212001</v>
      </c>
      <c r="Y236" s="122">
        <v>1.3800944037653</v>
      </c>
      <c r="Z236" s="122">
        <v>1.2432707444914</v>
      </c>
      <c r="AA236" s="122">
        <v>1.3735695929075</v>
      </c>
      <c r="AB236" s="122">
        <v>1.2229267085614</v>
      </c>
      <c r="AC236" s="122">
        <v>1.2789277743695</v>
      </c>
      <c r="AD236" s="122">
        <v>1.3969931067726999</v>
      </c>
      <c r="AE236" s="122">
        <v>1.4668726292931999</v>
      </c>
      <c r="AF236" s="122">
        <v>1.340217720936</v>
      </c>
      <c r="AG236" s="122">
        <v>1.2411303148637001</v>
      </c>
      <c r="AH236" s="122">
        <v>1.3876696131176001</v>
      </c>
      <c r="AI236" s="122">
        <v>1.4139398841523001</v>
      </c>
      <c r="AJ236" s="122">
        <v>1.2615615829135001</v>
      </c>
      <c r="AK236" s="122">
        <v>1.2554289007685</v>
      </c>
      <c r="AL236" s="122">
        <v>0</v>
      </c>
    </row>
    <row r="237" spans="1:38" hidden="1" x14ac:dyDescent="0.25">
      <c r="A237" s="122" t="s">
        <v>1958</v>
      </c>
      <c r="B237" s="122">
        <v>1</v>
      </c>
      <c r="C237" s="122" t="s">
        <v>2130</v>
      </c>
      <c r="D237" s="122" t="s">
        <v>2107</v>
      </c>
      <c r="E237" s="122">
        <v>5</v>
      </c>
      <c r="F237" s="122">
        <v>10.871182937502599</v>
      </c>
      <c r="G237" s="122">
        <v>11.1192572438993</v>
      </c>
      <c r="H237" s="122">
        <v>11.2325984719915</v>
      </c>
      <c r="I237" s="122">
        <v>10.4327518769602</v>
      </c>
      <c r="J237" s="122">
        <v>10.748319924973799</v>
      </c>
      <c r="K237" s="122">
        <v>9.8556908586158993</v>
      </c>
      <c r="L237" s="122">
        <v>11.0073268757913</v>
      </c>
      <c r="M237" s="122">
        <v>11.3360823797245</v>
      </c>
      <c r="N237" s="122">
        <v>9.9707115789663998</v>
      </c>
      <c r="O237" s="122">
        <v>11.437272942367199</v>
      </c>
      <c r="P237" s="122">
        <v>10.780051792453101</v>
      </c>
      <c r="Q237" s="122">
        <v>9.3392070732896002</v>
      </c>
      <c r="R237" s="122">
        <v>9.4274381657711004</v>
      </c>
      <c r="S237" s="122">
        <v>10.558970999285201</v>
      </c>
      <c r="T237" s="122">
        <v>10.873829214141599</v>
      </c>
      <c r="U237" s="122">
        <v>11.1738232429541</v>
      </c>
      <c r="V237" s="122">
        <v>9.5756545716063002</v>
      </c>
      <c r="W237" s="122">
        <v>10.960132240944599</v>
      </c>
      <c r="X237" s="122">
        <v>10.5373673192233</v>
      </c>
      <c r="Y237" s="122">
        <v>11.1157522666172</v>
      </c>
      <c r="Z237" s="122">
        <v>10.9372822370349</v>
      </c>
      <c r="AA237" s="122">
        <v>11.7180562867412</v>
      </c>
      <c r="AB237" s="122">
        <v>10.400386629772401</v>
      </c>
      <c r="AC237" s="122">
        <v>10.500499841011401</v>
      </c>
      <c r="AD237" s="122">
        <v>12.2132396147073</v>
      </c>
      <c r="AE237" s="122">
        <v>10.7946736080681</v>
      </c>
      <c r="AF237" s="122">
        <v>9.9646451763568002</v>
      </c>
      <c r="AG237" s="122">
        <v>9.6179007561055005</v>
      </c>
      <c r="AH237" s="122">
        <v>10.408674459939901</v>
      </c>
      <c r="AI237" s="122">
        <v>9.9396517229065999</v>
      </c>
      <c r="AJ237" s="122">
        <v>8.8061742465992001</v>
      </c>
      <c r="AK237" s="122">
        <v>9.5015734800050993</v>
      </c>
      <c r="AL237" s="122">
        <v>0</v>
      </c>
    </row>
    <row r="238" spans="1:38" hidden="1" x14ac:dyDescent="0.25">
      <c r="A238" s="122" t="s">
        <v>1958</v>
      </c>
      <c r="B238" s="122">
        <v>1</v>
      </c>
      <c r="C238" s="122" t="s">
        <v>2130</v>
      </c>
      <c r="D238" s="122" t="s">
        <v>2108</v>
      </c>
      <c r="E238" s="122">
        <v>5</v>
      </c>
      <c r="F238" s="122">
        <v>1.6836449356211001</v>
      </c>
      <c r="G238" s="122">
        <v>1.7116822096708999</v>
      </c>
      <c r="H238" s="122">
        <v>1.7488436292181</v>
      </c>
      <c r="I238" s="122">
        <v>1.7258686059631001</v>
      </c>
      <c r="J238" s="122">
        <v>1.4649454411161</v>
      </c>
      <c r="K238" s="122">
        <v>1.4619610720259</v>
      </c>
      <c r="L238" s="122">
        <v>1.5919267872192</v>
      </c>
      <c r="M238" s="122">
        <v>1.6345088154812999</v>
      </c>
      <c r="N238" s="122">
        <v>1.5810584857098</v>
      </c>
      <c r="O238" s="122">
        <v>1.6518060810962001</v>
      </c>
      <c r="P238" s="122">
        <v>1.6296159599</v>
      </c>
      <c r="Q238" s="122">
        <v>1.765339981821</v>
      </c>
      <c r="R238" s="122">
        <v>1.7866321861562999</v>
      </c>
      <c r="S238" s="122">
        <v>1.8573309206009001</v>
      </c>
      <c r="T238" s="122">
        <v>1.7207378728828999</v>
      </c>
      <c r="U238" s="122">
        <v>1.6821017369542</v>
      </c>
      <c r="V238" s="122">
        <v>1.5580455608951</v>
      </c>
      <c r="W238" s="122">
        <v>1.5572576624008001</v>
      </c>
      <c r="X238" s="122">
        <v>1.7120384918617</v>
      </c>
      <c r="Y238" s="122">
        <v>1.5603118122448001</v>
      </c>
      <c r="Z238" s="122">
        <v>1.5715258535893999</v>
      </c>
      <c r="AA238" s="122">
        <v>1.5552780032611</v>
      </c>
      <c r="AB238" s="122">
        <v>1.5476155058984999</v>
      </c>
      <c r="AC238" s="122">
        <v>1.6572555579231001</v>
      </c>
      <c r="AD238" s="122">
        <v>1.6249957729966</v>
      </c>
      <c r="AE238" s="122">
        <v>1.7284872611047</v>
      </c>
      <c r="AF238" s="122">
        <v>1.6892408455011001</v>
      </c>
      <c r="AG238" s="122">
        <v>1.5850457746952</v>
      </c>
      <c r="AH238" s="122">
        <v>1.6734441629904</v>
      </c>
      <c r="AI238" s="122">
        <v>1.9700566939390001</v>
      </c>
      <c r="AJ238" s="122">
        <v>1.6763426141252999</v>
      </c>
      <c r="AK238" s="122">
        <v>1.76533233069</v>
      </c>
      <c r="AL238" s="122">
        <v>0</v>
      </c>
    </row>
    <row r="239" spans="1:38" hidden="1" x14ac:dyDescent="0.25">
      <c r="A239" s="122" t="s">
        <v>1958</v>
      </c>
      <c r="B239" s="122">
        <v>1</v>
      </c>
      <c r="C239" s="122" t="s">
        <v>2130</v>
      </c>
      <c r="D239" s="122" t="s">
        <v>2109</v>
      </c>
      <c r="E239" s="122">
        <v>5</v>
      </c>
      <c r="F239" s="122">
        <v>1.0793457039692</v>
      </c>
      <c r="G239" s="122">
        <v>1.1875563366148001</v>
      </c>
      <c r="H239" s="122">
        <v>1.1164118293019001</v>
      </c>
      <c r="I239" s="122">
        <v>1.3757600610841001</v>
      </c>
      <c r="J239" s="122">
        <v>1.3994526468970001</v>
      </c>
      <c r="K239" s="122">
        <v>1.3946070543363001</v>
      </c>
      <c r="L239" s="122">
        <v>1.569025590306</v>
      </c>
      <c r="M239" s="122">
        <v>1.3651880960688001</v>
      </c>
      <c r="N239" s="122">
        <v>1.4779940795958999</v>
      </c>
      <c r="O239" s="122">
        <v>1.4505330415322999</v>
      </c>
      <c r="P239" s="122">
        <v>1.6123492448732</v>
      </c>
      <c r="Q239" s="122">
        <v>1.4359067098284</v>
      </c>
      <c r="R239" s="122">
        <v>1.4600141828776001</v>
      </c>
      <c r="S239" s="122">
        <v>1.4731241541188</v>
      </c>
      <c r="T239" s="122">
        <v>1.6585009971525999</v>
      </c>
      <c r="U239" s="122">
        <v>1.7509544591396</v>
      </c>
      <c r="V239" s="122">
        <v>1.8430191975000001</v>
      </c>
      <c r="W239" s="122">
        <v>1.7586374476425</v>
      </c>
      <c r="X239" s="122">
        <v>1.7969571186657001</v>
      </c>
      <c r="Y239" s="122">
        <v>1.7915509873268001</v>
      </c>
      <c r="Z239" s="122">
        <v>1.832412295758</v>
      </c>
      <c r="AA239" s="122">
        <v>1.8811218255985001</v>
      </c>
      <c r="AB239" s="122">
        <v>1.7567777158594</v>
      </c>
      <c r="AC239" s="122">
        <v>1.9322020736723999</v>
      </c>
      <c r="AD239" s="122">
        <v>1.7802476798429001</v>
      </c>
      <c r="AE239" s="122">
        <v>2.2546417915658998</v>
      </c>
      <c r="AF239" s="122">
        <v>2.2581465593302998</v>
      </c>
      <c r="AG239" s="122">
        <v>2.3360772526727001</v>
      </c>
      <c r="AH239" s="122">
        <v>2.2957309093049001</v>
      </c>
      <c r="AI239" s="122">
        <v>2.4743565321388998</v>
      </c>
      <c r="AJ239" s="122">
        <v>1.9102334769960001</v>
      </c>
      <c r="AK239" s="122">
        <v>2.1662477170929</v>
      </c>
      <c r="AL239" s="122">
        <v>0</v>
      </c>
    </row>
    <row r="240" spans="1:38" hidden="1" x14ac:dyDescent="0.25">
      <c r="A240" s="122" t="s">
        <v>1958</v>
      </c>
      <c r="B240" s="122">
        <v>1</v>
      </c>
      <c r="C240" s="122" t="s">
        <v>2130</v>
      </c>
      <c r="D240" s="122" t="s">
        <v>2110</v>
      </c>
      <c r="E240" s="122">
        <v>5</v>
      </c>
      <c r="F240" s="122">
        <v>26.9165616684929</v>
      </c>
      <c r="G240" s="122">
        <v>26.774650887617899</v>
      </c>
      <c r="H240" s="122">
        <v>27.310380786980499</v>
      </c>
      <c r="I240" s="122">
        <v>27.590893824557899</v>
      </c>
      <c r="J240" s="122">
        <v>26.9638989442902</v>
      </c>
      <c r="K240" s="122">
        <v>26.148665881757498</v>
      </c>
      <c r="L240" s="122">
        <v>27.200925432760599</v>
      </c>
      <c r="M240" s="122">
        <v>29.028555633950798</v>
      </c>
      <c r="N240" s="122">
        <v>27.0819243116817</v>
      </c>
      <c r="O240" s="122">
        <v>29.312577187435402</v>
      </c>
      <c r="P240" s="122">
        <v>31.328595087331099</v>
      </c>
      <c r="Q240" s="122">
        <v>30.259106808793899</v>
      </c>
      <c r="R240" s="122">
        <v>30.710839398545101</v>
      </c>
      <c r="S240" s="122">
        <v>32.394845727768597</v>
      </c>
      <c r="T240" s="122">
        <v>34.417675572770001</v>
      </c>
      <c r="U240" s="122">
        <v>27.968343950429201</v>
      </c>
      <c r="V240" s="122">
        <v>25.3580925575666</v>
      </c>
      <c r="W240" s="122">
        <v>26.469432096897901</v>
      </c>
      <c r="X240" s="122">
        <v>24.973214130038301</v>
      </c>
      <c r="Y240" s="122">
        <v>24.9180101557378</v>
      </c>
      <c r="Z240" s="122">
        <v>24.1400445918995</v>
      </c>
      <c r="AA240" s="122">
        <v>24.275475143255299</v>
      </c>
      <c r="AB240" s="122">
        <v>20.602618994283901</v>
      </c>
      <c r="AC240" s="122">
        <v>22.142800552126999</v>
      </c>
      <c r="AD240" s="122">
        <v>21.8376171913884</v>
      </c>
      <c r="AE240" s="122">
        <v>22.618672057363302</v>
      </c>
      <c r="AF240" s="122">
        <v>21.2264238599133</v>
      </c>
      <c r="AG240" s="122">
        <v>21.355498055365999</v>
      </c>
      <c r="AH240" s="122">
        <v>22.4141456382611</v>
      </c>
      <c r="AI240" s="122">
        <v>22.284237350819499</v>
      </c>
      <c r="AJ240" s="122">
        <v>19.686999493783699</v>
      </c>
      <c r="AK240" s="122">
        <v>20.2478110482567</v>
      </c>
      <c r="AL240" s="122">
        <v>0</v>
      </c>
    </row>
    <row r="241" spans="1:38" hidden="1" x14ac:dyDescent="0.25">
      <c r="A241" s="122" t="s">
        <v>1958</v>
      </c>
      <c r="B241" s="122">
        <v>1</v>
      </c>
      <c r="C241" s="122" t="s">
        <v>2130</v>
      </c>
      <c r="D241" s="122" t="s">
        <v>2111</v>
      </c>
      <c r="E241" s="122">
        <v>5</v>
      </c>
      <c r="F241" s="122">
        <v>10.7940467494288</v>
      </c>
      <c r="G241" s="122">
        <v>10.941005399306301</v>
      </c>
      <c r="H241" s="122">
        <v>11.2430273787077</v>
      </c>
      <c r="I241" s="122">
        <v>11.210766572716301</v>
      </c>
      <c r="J241" s="122">
        <v>11.1866047764545</v>
      </c>
      <c r="K241" s="122">
        <v>11.6918774242691</v>
      </c>
      <c r="L241" s="122">
        <v>12.876917701192999</v>
      </c>
      <c r="M241" s="122">
        <v>12.720492182175599</v>
      </c>
      <c r="N241" s="122">
        <v>10.5927548058773</v>
      </c>
      <c r="O241" s="122">
        <v>10.7805475878612</v>
      </c>
      <c r="P241" s="122">
        <v>11.6449786638526</v>
      </c>
      <c r="Q241" s="122">
        <v>11.178393717451801</v>
      </c>
      <c r="R241" s="122">
        <v>11.1135057156736</v>
      </c>
      <c r="S241" s="122">
        <v>11.4738716990742</v>
      </c>
      <c r="T241" s="122">
        <v>11.5861157714978</v>
      </c>
      <c r="U241" s="122">
        <v>11.0343635468501</v>
      </c>
      <c r="V241" s="122">
        <v>9.6421754417619994</v>
      </c>
      <c r="W241" s="122">
        <v>10.5714159272845</v>
      </c>
      <c r="X241" s="122">
        <v>11.2169026644714</v>
      </c>
      <c r="Y241" s="122">
        <v>11.006220214489399</v>
      </c>
      <c r="Z241" s="122">
        <v>10.649675168697099</v>
      </c>
      <c r="AA241" s="122">
        <v>10.6255251335044</v>
      </c>
      <c r="AB241" s="122">
        <v>9.5201544426005</v>
      </c>
      <c r="AC241" s="122">
        <v>10.8080101219768</v>
      </c>
      <c r="AD241" s="122">
        <v>11.681879961038501</v>
      </c>
      <c r="AE241" s="122">
        <v>11.9678318281735</v>
      </c>
      <c r="AF241" s="122">
        <v>10.9272400353368</v>
      </c>
      <c r="AG241" s="122">
        <v>11.0541206736599</v>
      </c>
      <c r="AH241" s="122">
        <v>11.9972169587632</v>
      </c>
      <c r="AI241" s="122">
        <v>12.118673571485701</v>
      </c>
      <c r="AJ241" s="122">
        <v>11.306990824646499</v>
      </c>
      <c r="AK241" s="122">
        <v>11.483686222996999</v>
      </c>
      <c r="AL241" s="122">
        <v>0</v>
      </c>
    </row>
    <row r="242" spans="1:38" hidden="1" x14ac:dyDescent="0.25">
      <c r="A242" s="122" t="s">
        <v>1958</v>
      </c>
      <c r="B242" s="122">
        <v>1</v>
      </c>
      <c r="C242" s="122" t="s">
        <v>2130</v>
      </c>
      <c r="D242" s="122" t="s">
        <v>2112</v>
      </c>
      <c r="E242" s="122">
        <v>5</v>
      </c>
      <c r="F242" s="122">
        <v>2.5798005206738002</v>
      </c>
      <c r="G242" s="122">
        <v>2.6138578050835002</v>
      </c>
      <c r="H242" s="122">
        <v>2.2228684222174002</v>
      </c>
      <c r="I242" s="122">
        <v>2.4172868640451002</v>
      </c>
      <c r="J242" s="122">
        <v>2.1590127181797998</v>
      </c>
      <c r="K242" s="122">
        <v>2.3452190706802001</v>
      </c>
      <c r="L242" s="122">
        <v>2.7532787207731002</v>
      </c>
      <c r="M242" s="122">
        <v>3.1492462173827001</v>
      </c>
      <c r="N242" s="122">
        <v>2.6775803145150001</v>
      </c>
      <c r="O242" s="122">
        <v>2.4014580664102998</v>
      </c>
      <c r="P242" s="122">
        <v>2.5585646936797999</v>
      </c>
      <c r="Q242" s="122">
        <v>2.6178889064348998</v>
      </c>
      <c r="R242" s="122">
        <v>2.5223350622235001</v>
      </c>
      <c r="S242" s="122">
        <v>2.2810050188709998</v>
      </c>
      <c r="T242" s="122">
        <v>2.3115159129029998</v>
      </c>
      <c r="U242" s="122">
        <v>2.4446521737047999</v>
      </c>
      <c r="V242" s="122">
        <v>2.2838535227332999</v>
      </c>
      <c r="W242" s="122">
        <v>2.7395215440434</v>
      </c>
      <c r="X242" s="122">
        <v>2.7548264549888999</v>
      </c>
      <c r="Y242" s="122">
        <v>2.8158966300207</v>
      </c>
      <c r="Z242" s="122">
        <v>2.8021887552989</v>
      </c>
      <c r="AA242" s="122">
        <v>2.6352146586005998</v>
      </c>
      <c r="AB242" s="122">
        <v>2.4207484211131001</v>
      </c>
      <c r="AC242" s="122">
        <v>2.9049727554075999</v>
      </c>
      <c r="AD242" s="122">
        <v>3.0195058594035</v>
      </c>
      <c r="AE242" s="122">
        <v>3.1616007462655999</v>
      </c>
      <c r="AF242" s="122">
        <v>2.8682955844026998</v>
      </c>
      <c r="AG242" s="122">
        <v>2.8713839965595001</v>
      </c>
      <c r="AH242" s="122">
        <v>3.1503952904256001</v>
      </c>
      <c r="AI242" s="122">
        <v>3.4000003185256</v>
      </c>
      <c r="AJ242" s="122">
        <v>3.0353428101556998</v>
      </c>
      <c r="AK242" s="122">
        <v>3.0004385044002002</v>
      </c>
      <c r="AL242" s="122">
        <v>0</v>
      </c>
    </row>
    <row r="243" spans="1:38" hidden="1" x14ac:dyDescent="0.25">
      <c r="A243" s="122" t="s">
        <v>1958</v>
      </c>
      <c r="B243" s="122">
        <v>1</v>
      </c>
      <c r="C243" s="122" t="s">
        <v>2130</v>
      </c>
      <c r="D243" s="122" t="s">
        <v>2113</v>
      </c>
      <c r="E243" s="122">
        <v>5</v>
      </c>
      <c r="F243" s="122">
        <v>1.9334256862660999</v>
      </c>
      <c r="G243" s="122">
        <v>1.9460248219173999</v>
      </c>
      <c r="H243" s="122">
        <v>1.6776246254949001</v>
      </c>
      <c r="I243" s="122">
        <v>1.7976102416359001</v>
      </c>
      <c r="J243" s="122">
        <v>1.7047104886565001</v>
      </c>
      <c r="K243" s="122">
        <v>1.7601987071106</v>
      </c>
      <c r="L243" s="122">
        <v>1.8894607930289</v>
      </c>
      <c r="M243" s="122">
        <v>1.8734195414152</v>
      </c>
      <c r="N243" s="122">
        <v>1.9439013839551</v>
      </c>
      <c r="O243" s="122">
        <v>2.0072945165867999</v>
      </c>
      <c r="P243" s="122">
        <v>2.0572182371538998</v>
      </c>
      <c r="Q243" s="122">
        <v>2.1425639123337001</v>
      </c>
      <c r="R243" s="122">
        <v>2.0477674454950998</v>
      </c>
      <c r="S243" s="122">
        <v>1.7528873122194</v>
      </c>
      <c r="T243" s="122">
        <v>1.7464706787538999</v>
      </c>
      <c r="U243" s="122">
        <v>1.8555013686310999</v>
      </c>
      <c r="V243" s="122">
        <v>1.8863855904353</v>
      </c>
      <c r="W243" s="122">
        <v>1.8935108811004999</v>
      </c>
      <c r="X243" s="122">
        <v>2.0152524982880999</v>
      </c>
      <c r="Y243" s="122">
        <v>2.0544515511149002</v>
      </c>
      <c r="Z243" s="122">
        <v>1.8925563527181</v>
      </c>
      <c r="AA243" s="122">
        <v>1.9968106927852001</v>
      </c>
      <c r="AB243" s="122">
        <v>1.7969857096059001</v>
      </c>
      <c r="AC243" s="122">
        <v>1.8477263413828</v>
      </c>
      <c r="AD243" s="122">
        <v>1.7782631084559</v>
      </c>
      <c r="AE243" s="122">
        <v>2.0502935580993999</v>
      </c>
      <c r="AF243" s="122">
        <v>2.1213762712422999</v>
      </c>
      <c r="AG243" s="122">
        <v>2.5183724490407</v>
      </c>
      <c r="AH243" s="122">
        <v>2.3070206924885999</v>
      </c>
      <c r="AI243" s="122">
        <v>2.5039702563379</v>
      </c>
      <c r="AJ243" s="122">
        <v>2.2978160315773999</v>
      </c>
      <c r="AK243" s="122">
        <v>2.3232222606901001</v>
      </c>
      <c r="AL243" s="122">
        <v>0</v>
      </c>
    </row>
    <row r="244" spans="1:38" hidden="1" x14ac:dyDescent="0.25">
      <c r="A244" s="122" t="s">
        <v>1958</v>
      </c>
      <c r="B244" s="122">
        <v>1</v>
      </c>
      <c r="C244" s="122" t="s">
        <v>2130</v>
      </c>
      <c r="D244" s="122" t="s">
        <v>2114</v>
      </c>
      <c r="E244" s="122">
        <v>5</v>
      </c>
      <c r="F244" s="122">
        <v>13.288497286189999</v>
      </c>
      <c r="G244" s="122">
        <v>13.4179195281886</v>
      </c>
      <c r="H244" s="122">
        <v>14.047861379562899</v>
      </c>
      <c r="I244" s="122">
        <v>13.0536222251926</v>
      </c>
      <c r="J244" s="122">
        <v>14.0055161871629</v>
      </c>
      <c r="K244" s="122">
        <v>13.8527929154664</v>
      </c>
      <c r="L244" s="122">
        <v>14.128263594985601</v>
      </c>
      <c r="M244" s="122">
        <v>13.399311915461301</v>
      </c>
      <c r="N244" s="122">
        <v>11.8040693195455</v>
      </c>
      <c r="O244" s="122">
        <v>11.858003288096</v>
      </c>
      <c r="P244" s="122">
        <v>12.7423357384257</v>
      </c>
      <c r="Q244" s="122">
        <v>12.670686215620201</v>
      </c>
      <c r="R244" s="122">
        <v>12.372965811129401</v>
      </c>
      <c r="S244" s="122">
        <v>13.1597871256341</v>
      </c>
      <c r="T244" s="122">
        <v>12.8329918143664</v>
      </c>
      <c r="U244" s="122">
        <v>12.695154864319701</v>
      </c>
      <c r="V244" s="122">
        <v>11.729103373746799</v>
      </c>
      <c r="W244" s="122">
        <v>12.3335751287375</v>
      </c>
      <c r="X244" s="122">
        <v>11.2958150261976</v>
      </c>
      <c r="Y244" s="122">
        <v>10.788700969539899</v>
      </c>
      <c r="Z244" s="122">
        <v>10.556227723404501</v>
      </c>
      <c r="AA244" s="122">
        <v>10.3653456505539</v>
      </c>
      <c r="AB244" s="122">
        <v>8.9560941492007995</v>
      </c>
      <c r="AC244" s="122">
        <v>10.4071268027463</v>
      </c>
      <c r="AD244" s="122">
        <v>11.1311619296328</v>
      </c>
      <c r="AE244" s="122">
        <v>11.586385122581399</v>
      </c>
      <c r="AF244" s="122">
        <v>10.5318072448047</v>
      </c>
      <c r="AG244" s="122">
        <v>10.7067837619422</v>
      </c>
      <c r="AH244" s="122">
        <v>11.7160099789465</v>
      </c>
      <c r="AI244" s="122">
        <v>11.635313488330601</v>
      </c>
      <c r="AJ244" s="122">
        <v>10.438638099509401</v>
      </c>
      <c r="AK244" s="122">
        <v>10.7747941965512</v>
      </c>
      <c r="AL244" s="122">
        <v>0</v>
      </c>
    </row>
    <row r="245" spans="1:38" hidden="1" x14ac:dyDescent="0.25">
      <c r="A245" s="122" t="s">
        <v>1958</v>
      </c>
      <c r="B245" s="122">
        <v>1</v>
      </c>
      <c r="C245" s="122" t="s">
        <v>2130</v>
      </c>
      <c r="D245" s="122" t="s">
        <v>2115</v>
      </c>
      <c r="E245" s="122">
        <v>5</v>
      </c>
      <c r="F245" s="122">
        <v>1.1168042082941001</v>
      </c>
      <c r="G245" s="122">
        <v>1.1759636361684001</v>
      </c>
      <c r="H245" s="122">
        <v>1.0741612809582</v>
      </c>
      <c r="I245" s="122">
        <v>1.1097774048624001</v>
      </c>
      <c r="J245" s="122">
        <v>1.3445121065417001</v>
      </c>
      <c r="K245" s="122">
        <v>1.2255901163917</v>
      </c>
      <c r="L245" s="122">
        <v>1.3939388586298</v>
      </c>
      <c r="M245" s="122">
        <v>1.3147506434376</v>
      </c>
      <c r="N245" s="122">
        <v>1.1150577197824001</v>
      </c>
      <c r="O245" s="122">
        <v>1.055564774679</v>
      </c>
      <c r="P245" s="122">
        <v>1.2000838143368</v>
      </c>
      <c r="Q245" s="122">
        <v>1.2457228901249</v>
      </c>
      <c r="R245" s="122">
        <v>1.1421865676059</v>
      </c>
      <c r="S245" s="122">
        <v>1.2712420862764999</v>
      </c>
      <c r="T245" s="122">
        <v>1.1978635488166001</v>
      </c>
      <c r="U245" s="122">
        <v>1.1175972177850999</v>
      </c>
      <c r="V245" s="122">
        <v>0.94827801404750001</v>
      </c>
      <c r="W245" s="122">
        <v>1.0361556038977</v>
      </c>
      <c r="X245" s="122">
        <v>0.9045674036261</v>
      </c>
      <c r="Y245" s="122">
        <v>1.0318660932432</v>
      </c>
      <c r="Z245" s="122">
        <v>0.91456169482060001</v>
      </c>
      <c r="AA245" s="122">
        <v>0.86679728826189995</v>
      </c>
      <c r="AB245" s="122">
        <v>0.76901706076819998</v>
      </c>
      <c r="AC245" s="122">
        <v>0.89232258185390001</v>
      </c>
      <c r="AD245" s="122">
        <v>1.1056684036116</v>
      </c>
      <c r="AE245" s="122">
        <v>0.98639404638820005</v>
      </c>
      <c r="AF245" s="122">
        <v>0.83628665200749996</v>
      </c>
      <c r="AG245" s="122">
        <v>0.839796789456</v>
      </c>
      <c r="AH245" s="122">
        <v>0.93676969185680004</v>
      </c>
      <c r="AI245" s="122">
        <v>0.90996664032209995</v>
      </c>
      <c r="AJ245" s="122">
        <v>0.78049789035560002</v>
      </c>
      <c r="AK245" s="122">
        <v>0.85316612470630004</v>
      </c>
      <c r="AL245" s="122">
        <v>0</v>
      </c>
    </row>
    <row r="246" spans="1:38" hidden="1" x14ac:dyDescent="0.25">
      <c r="A246" s="122" t="s">
        <v>1958</v>
      </c>
      <c r="B246" s="122">
        <v>1</v>
      </c>
      <c r="C246" s="122" t="s">
        <v>2130</v>
      </c>
      <c r="D246" s="122" t="s">
        <v>2116</v>
      </c>
      <c r="E246" s="122">
        <v>5</v>
      </c>
      <c r="F246" s="122">
        <v>1.4617040323117001</v>
      </c>
      <c r="G246" s="122">
        <v>1.454287486878</v>
      </c>
      <c r="H246" s="122">
        <v>1.5680615191564</v>
      </c>
      <c r="I246" s="122">
        <v>1.7358748554461001</v>
      </c>
      <c r="J246" s="122">
        <v>1.6431708647639001</v>
      </c>
      <c r="K246" s="122">
        <v>1.6896565638920999</v>
      </c>
      <c r="L246" s="122">
        <v>1.7533853280008</v>
      </c>
      <c r="M246" s="122">
        <v>1.690782529012</v>
      </c>
      <c r="N246" s="122">
        <v>1.9124577028998999</v>
      </c>
      <c r="O246" s="122">
        <v>2.2473495843757001</v>
      </c>
      <c r="P246" s="122">
        <v>1.7738794239564</v>
      </c>
      <c r="Q246" s="122">
        <v>1.6812346382098</v>
      </c>
      <c r="R246" s="122">
        <v>1.6307262007234</v>
      </c>
      <c r="S246" s="122">
        <v>1.6722008436385001</v>
      </c>
      <c r="T246" s="122">
        <v>1.6980821628742999</v>
      </c>
      <c r="U246" s="122">
        <v>1.7071039526289</v>
      </c>
      <c r="V246" s="122">
        <v>1.8451544926843999</v>
      </c>
      <c r="W246" s="122">
        <v>1.6456879295533</v>
      </c>
      <c r="X246" s="122">
        <v>1.7303555857132</v>
      </c>
      <c r="Y246" s="122">
        <v>1.5872462109304999</v>
      </c>
      <c r="Z246" s="122">
        <v>1.7727048666355001</v>
      </c>
      <c r="AA246" s="122">
        <v>1.6170230128628</v>
      </c>
      <c r="AB246" s="122">
        <v>1.5544700148916</v>
      </c>
      <c r="AC246" s="122">
        <v>1.6685905093491999</v>
      </c>
      <c r="AD246" s="122">
        <v>1.7939523811636999</v>
      </c>
      <c r="AE246" s="122">
        <v>2.1980291508730998</v>
      </c>
      <c r="AF246" s="122">
        <v>2.1626613223042002</v>
      </c>
      <c r="AG246" s="122">
        <v>2.1461073702468001</v>
      </c>
      <c r="AH246" s="122">
        <v>2.1381271656109999</v>
      </c>
      <c r="AI246" s="122">
        <v>2.1915538562050001</v>
      </c>
      <c r="AJ246" s="122">
        <v>2.0685556503117999</v>
      </c>
      <c r="AK246" s="122">
        <v>2.1348571514026</v>
      </c>
      <c r="AL246" s="122">
        <v>0</v>
      </c>
    </row>
    <row r="247" spans="1:38" hidden="1" x14ac:dyDescent="0.25">
      <c r="A247" s="122" t="s">
        <v>1958</v>
      </c>
      <c r="B247" s="122">
        <v>1</v>
      </c>
      <c r="C247" s="122" t="s">
        <v>2130</v>
      </c>
      <c r="D247" s="122" t="s">
        <v>2117</v>
      </c>
      <c r="E247" s="122">
        <v>5</v>
      </c>
      <c r="F247" s="122">
        <v>0.69970191726459996</v>
      </c>
      <c r="G247" s="122">
        <v>0.70519288218050002</v>
      </c>
      <c r="H247" s="122">
        <v>0.68307119784710002</v>
      </c>
      <c r="I247" s="122">
        <v>0.74171304559530005</v>
      </c>
      <c r="J247" s="122">
        <v>0.73551036952089999</v>
      </c>
      <c r="K247" s="122">
        <v>0.77139403532899997</v>
      </c>
      <c r="L247" s="122">
        <v>0.81460129166689998</v>
      </c>
      <c r="M247" s="122">
        <v>0.75744815940840005</v>
      </c>
      <c r="N247" s="122">
        <v>0.66026436122309995</v>
      </c>
      <c r="O247" s="122">
        <v>0.65754223753279994</v>
      </c>
      <c r="P247" s="122">
        <v>0.73106574091169996</v>
      </c>
      <c r="Q247" s="122">
        <v>0.7140827254737</v>
      </c>
      <c r="R247" s="122">
        <v>0.70477579371809995</v>
      </c>
      <c r="S247" s="122">
        <v>0.70551425155409997</v>
      </c>
      <c r="T247" s="122">
        <v>0.67078923135080004</v>
      </c>
      <c r="U247" s="122">
        <v>0.66031941311980002</v>
      </c>
      <c r="V247" s="122">
        <v>0.63595648874770005</v>
      </c>
      <c r="W247" s="122">
        <v>0.73007200531009997</v>
      </c>
      <c r="X247" s="122">
        <v>0.78636358226610004</v>
      </c>
      <c r="Y247" s="122">
        <v>0.81765480391610001</v>
      </c>
      <c r="Z247" s="122">
        <v>0.78463846259710002</v>
      </c>
      <c r="AA247" s="122">
        <v>0.75834864319630002</v>
      </c>
      <c r="AB247" s="122">
        <v>0.63523686222039999</v>
      </c>
      <c r="AC247" s="122">
        <v>0.79231253168430005</v>
      </c>
      <c r="AD247" s="122">
        <v>0.81763705536109998</v>
      </c>
      <c r="AE247" s="122">
        <v>0.73361803987980001</v>
      </c>
      <c r="AF247" s="122">
        <v>0.73132381768690002</v>
      </c>
      <c r="AG247" s="122">
        <v>0.7588340002724</v>
      </c>
      <c r="AH247" s="122">
        <v>0.84829197850649996</v>
      </c>
      <c r="AI247" s="122">
        <v>0.91996861602729996</v>
      </c>
      <c r="AJ247" s="122">
        <v>0.85351235504650003</v>
      </c>
      <c r="AK247" s="122">
        <v>0.78029469478390001</v>
      </c>
      <c r="AL247" s="122">
        <v>0</v>
      </c>
    </row>
    <row r="248" spans="1:38" hidden="1" x14ac:dyDescent="0.25">
      <c r="A248" s="122" t="s">
        <v>1958</v>
      </c>
      <c r="B248" s="122">
        <v>1</v>
      </c>
      <c r="C248" s="122" t="s">
        <v>2130</v>
      </c>
      <c r="D248" s="122" t="s">
        <v>2118</v>
      </c>
      <c r="E248" s="122">
        <v>5</v>
      </c>
      <c r="F248" s="122">
        <v>3.5075694181422001</v>
      </c>
      <c r="G248" s="122">
        <v>3.5564898508619001</v>
      </c>
      <c r="H248" s="122">
        <v>3.6194909384151002</v>
      </c>
      <c r="I248" s="122">
        <v>3.6472808410770998</v>
      </c>
      <c r="J248" s="122">
        <v>3.5106749566922</v>
      </c>
      <c r="K248" s="122">
        <v>3.5848204766817999</v>
      </c>
      <c r="L248" s="122">
        <v>4.0309348528236004</v>
      </c>
      <c r="M248" s="122">
        <v>3.8461227824886</v>
      </c>
      <c r="N248" s="122">
        <v>3.4896509969517</v>
      </c>
      <c r="O248" s="122">
        <v>3.6445088763714</v>
      </c>
      <c r="P248" s="122">
        <v>3.8813947016773001</v>
      </c>
      <c r="Q248" s="122">
        <v>3.8297501752712999</v>
      </c>
      <c r="R248" s="122">
        <v>3.7070307564532001</v>
      </c>
      <c r="S248" s="122">
        <v>4.0318020088143003</v>
      </c>
      <c r="T248" s="122">
        <v>3.7692753723519998</v>
      </c>
      <c r="U248" s="122">
        <v>3.5319331545006998</v>
      </c>
      <c r="V248" s="122">
        <v>3.4277733014925</v>
      </c>
      <c r="W248" s="122">
        <v>3.5253781398797002</v>
      </c>
      <c r="X248" s="122">
        <v>3.6582441139583999</v>
      </c>
      <c r="Y248" s="122">
        <v>3.6936128529487999</v>
      </c>
      <c r="Z248" s="122">
        <v>3.9140248150075001</v>
      </c>
      <c r="AA248" s="122">
        <v>3.6228530306456999</v>
      </c>
      <c r="AB248" s="122">
        <v>3.0935334072541001</v>
      </c>
      <c r="AC248" s="122">
        <v>3.4866729376259</v>
      </c>
      <c r="AD248" s="122">
        <v>3.7466116999449</v>
      </c>
      <c r="AE248" s="122">
        <v>3.9257558833436001</v>
      </c>
      <c r="AF248" s="122">
        <v>3.6715657537512998</v>
      </c>
      <c r="AG248" s="122">
        <v>3.6709536924220001</v>
      </c>
      <c r="AH248" s="122">
        <v>4.1043391023286997</v>
      </c>
      <c r="AI248" s="122">
        <v>4.1026175502177002</v>
      </c>
      <c r="AJ248" s="122">
        <v>3.7829409629117001</v>
      </c>
      <c r="AK248" s="122">
        <v>4.0697591411426002</v>
      </c>
      <c r="AL248" s="122">
        <v>0</v>
      </c>
    </row>
    <row r="249" spans="1:38" hidden="1" x14ac:dyDescent="0.25">
      <c r="A249" s="122" t="s">
        <v>1958</v>
      </c>
      <c r="B249" s="122">
        <v>1</v>
      </c>
      <c r="C249" s="122" t="s">
        <v>2130</v>
      </c>
      <c r="D249" s="122" t="s">
        <v>2119</v>
      </c>
      <c r="E249" s="122">
        <v>5</v>
      </c>
      <c r="F249" s="122">
        <v>12.148376515855499</v>
      </c>
      <c r="G249" s="122">
        <v>12.534634887960101</v>
      </c>
      <c r="H249" s="122">
        <v>12.262883544801401</v>
      </c>
      <c r="I249" s="122">
        <v>10.7202026928883</v>
      </c>
      <c r="J249" s="122">
        <v>11.1753439117073</v>
      </c>
      <c r="K249" s="122">
        <v>12.9624123624665</v>
      </c>
      <c r="L249" s="122">
        <v>11.1307163089692</v>
      </c>
      <c r="M249" s="122">
        <v>13.0896860392505</v>
      </c>
      <c r="N249" s="122">
        <v>11.049649117142501</v>
      </c>
      <c r="O249" s="122">
        <v>11.207559642950301</v>
      </c>
      <c r="P249" s="122">
        <v>13.4412429856933</v>
      </c>
      <c r="Q249" s="122">
        <v>11.777739846452301</v>
      </c>
      <c r="R249" s="122">
        <v>14.275865723636199</v>
      </c>
      <c r="S249" s="122">
        <v>14.1748672692301</v>
      </c>
      <c r="T249" s="122">
        <v>11.914064106635401</v>
      </c>
      <c r="U249" s="122">
        <v>10.6043724376998</v>
      </c>
      <c r="V249" s="122">
        <v>9.8054093895768002</v>
      </c>
      <c r="W249" s="122">
        <v>10.3428103441224</v>
      </c>
      <c r="X249" s="122">
        <v>10.914450397433001</v>
      </c>
      <c r="Y249" s="122">
        <v>11.2473991627324</v>
      </c>
      <c r="Z249" s="122">
        <v>12.270129220064399</v>
      </c>
      <c r="AA249" s="122">
        <v>12.729773049182</v>
      </c>
      <c r="AB249" s="122">
        <v>11.0630847831889</v>
      </c>
      <c r="AC249" s="122">
        <v>11.5454102010436</v>
      </c>
      <c r="AD249" s="122">
        <v>12.066540396106699</v>
      </c>
      <c r="AE249" s="122">
        <v>13.5793999669597</v>
      </c>
      <c r="AF249" s="122">
        <v>12.5324188095562</v>
      </c>
      <c r="AG249" s="122">
        <v>12.201752375704</v>
      </c>
      <c r="AH249" s="122">
        <v>14.3456465216398</v>
      </c>
      <c r="AI249" s="122">
        <v>13.890088419563501</v>
      </c>
      <c r="AJ249" s="122">
        <v>12.707952820632499</v>
      </c>
      <c r="AK249" s="122">
        <v>13.415474736091101</v>
      </c>
      <c r="AL249" s="122">
        <v>0</v>
      </c>
    </row>
    <row r="250" spans="1:38" hidden="1" x14ac:dyDescent="0.25">
      <c r="A250" s="122" t="s">
        <v>1958</v>
      </c>
      <c r="B250" s="122">
        <v>1</v>
      </c>
      <c r="C250" s="122" t="s">
        <v>2130</v>
      </c>
      <c r="D250" s="122" t="s">
        <v>2120</v>
      </c>
      <c r="E250" s="122">
        <v>5</v>
      </c>
      <c r="F250" s="122">
        <v>1.7053016466872</v>
      </c>
      <c r="G250" s="122">
        <v>1.9435211747012999</v>
      </c>
      <c r="H250" s="122">
        <v>1.6032260121952999</v>
      </c>
      <c r="I250" s="122">
        <v>1.7057255530796001</v>
      </c>
      <c r="J250" s="122">
        <v>1.9013177389542999</v>
      </c>
      <c r="K250" s="122">
        <v>1.8549235477882</v>
      </c>
      <c r="L250" s="122">
        <v>2.0149496061512</v>
      </c>
      <c r="M250" s="122">
        <v>2.1933342397260001</v>
      </c>
      <c r="N250" s="122">
        <v>2.1588641457179998</v>
      </c>
      <c r="O250" s="122">
        <v>2.1933777157438001</v>
      </c>
      <c r="P250" s="122">
        <v>2.1011227528776999</v>
      </c>
      <c r="Q250" s="122">
        <v>2.2771351087595999</v>
      </c>
      <c r="R250" s="122">
        <v>2.5869223922809002</v>
      </c>
      <c r="S250" s="122">
        <v>2.1690006320325002</v>
      </c>
      <c r="T250" s="122">
        <v>2.4561958979471998</v>
      </c>
      <c r="U250" s="122">
        <v>2.3135173112901</v>
      </c>
      <c r="V250" s="122">
        <v>2.2655277521077002</v>
      </c>
      <c r="W250" s="122">
        <v>2.2780304050549001</v>
      </c>
      <c r="X250" s="122">
        <v>2.4117846908609</v>
      </c>
      <c r="Y250" s="122">
        <v>2.3737599585456999</v>
      </c>
      <c r="Z250" s="122">
        <v>2.4323255605574001</v>
      </c>
      <c r="AA250" s="122">
        <v>2.6088056208860002</v>
      </c>
      <c r="AB250" s="122">
        <v>2.2994154306729002</v>
      </c>
      <c r="AC250" s="122">
        <v>2.6825442804144002</v>
      </c>
      <c r="AD250" s="122">
        <v>2.4901458758973001</v>
      </c>
      <c r="AE250" s="122">
        <v>2.4179952537223999</v>
      </c>
      <c r="AF250" s="122">
        <v>2.5935164664668</v>
      </c>
      <c r="AG250" s="122">
        <v>2.6624265513493999</v>
      </c>
      <c r="AH250" s="122">
        <v>2.7059661580898</v>
      </c>
      <c r="AI250" s="122">
        <v>3.0345691799597998</v>
      </c>
      <c r="AJ250" s="122">
        <v>2.8614561762984998</v>
      </c>
      <c r="AK250" s="122">
        <v>2.8959333703880001</v>
      </c>
      <c r="AL250" s="122">
        <v>0</v>
      </c>
    </row>
    <row r="251" spans="1:38" hidden="1" x14ac:dyDescent="0.25">
      <c r="A251" s="122" t="s">
        <v>1958</v>
      </c>
      <c r="B251" s="122">
        <v>1</v>
      </c>
      <c r="C251" s="122" t="s">
        <v>2130</v>
      </c>
      <c r="D251" s="122" t="s">
        <v>2121</v>
      </c>
      <c r="E251" s="122">
        <v>5</v>
      </c>
      <c r="F251" s="122">
        <v>4.5086593087256999</v>
      </c>
      <c r="G251" s="122">
        <v>4.3380384843107</v>
      </c>
      <c r="H251" s="122">
        <v>4.6468842486617996</v>
      </c>
      <c r="I251" s="122">
        <v>4.9701727081967997</v>
      </c>
      <c r="J251" s="122">
        <v>4.9955649697737998</v>
      </c>
      <c r="K251" s="122">
        <v>5.2523241395825</v>
      </c>
      <c r="L251" s="122">
        <v>6.0050706769906999</v>
      </c>
      <c r="M251" s="122">
        <v>5.5309252258937001</v>
      </c>
      <c r="N251" s="122">
        <v>5.2723323362901997</v>
      </c>
      <c r="O251" s="122">
        <v>5.2352476989605998</v>
      </c>
      <c r="P251" s="122">
        <v>5.7580809229429999</v>
      </c>
      <c r="Q251" s="122">
        <v>5.3415926978570001</v>
      </c>
      <c r="R251" s="122">
        <v>4.9553203708137001</v>
      </c>
      <c r="S251" s="122">
        <v>5.6978629586515002</v>
      </c>
      <c r="T251" s="122">
        <v>5.6124323475058997</v>
      </c>
      <c r="U251" s="122">
        <v>5.5853533729290001</v>
      </c>
      <c r="V251" s="122">
        <v>5.0521326886963998</v>
      </c>
      <c r="W251" s="122">
        <v>5.1537260434750003</v>
      </c>
      <c r="X251" s="122">
        <v>4.9103580979274</v>
      </c>
      <c r="Y251" s="122">
        <v>4.9243595536324998</v>
      </c>
      <c r="Z251" s="122">
        <v>5.0366843204149001</v>
      </c>
      <c r="AA251" s="122">
        <v>4.6863931107640999</v>
      </c>
      <c r="AB251" s="122">
        <v>4.4906545012952002</v>
      </c>
      <c r="AC251" s="122">
        <v>4.9334926465617004</v>
      </c>
      <c r="AD251" s="122">
        <v>5.3420401264860997</v>
      </c>
      <c r="AE251" s="122">
        <v>5.9970885519293997</v>
      </c>
      <c r="AF251" s="122">
        <v>5.7149358774629002</v>
      </c>
      <c r="AG251" s="122">
        <v>5.7797732305427996</v>
      </c>
      <c r="AH251" s="122">
        <v>5.9859715576895001</v>
      </c>
      <c r="AI251" s="122">
        <v>5.9230302148399003</v>
      </c>
      <c r="AJ251" s="122">
        <v>5.4919900846334002</v>
      </c>
      <c r="AK251" s="122">
        <v>5.6302944742819996</v>
      </c>
      <c r="AL251" s="122">
        <v>0</v>
      </c>
    </row>
    <row r="252" spans="1:38" hidden="1" x14ac:dyDescent="0.25">
      <c r="A252" s="122" t="s">
        <v>1958</v>
      </c>
      <c r="B252" s="122">
        <v>1</v>
      </c>
      <c r="C252" s="122" t="s">
        <v>2130</v>
      </c>
      <c r="D252" s="122" t="s">
        <v>2122</v>
      </c>
      <c r="E252" s="122">
        <v>5</v>
      </c>
      <c r="F252" s="122">
        <v>0.58507635752099996</v>
      </c>
      <c r="G252" s="122">
        <v>0.66151662580549997</v>
      </c>
      <c r="H252" s="122">
        <v>0.72201867009200005</v>
      </c>
      <c r="I252" s="122">
        <v>0.65474623861500003</v>
      </c>
      <c r="J252" s="122">
        <v>0.64119346330930005</v>
      </c>
      <c r="K252" s="122">
        <v>0.5608563839581</v>
      </c>
      <c r="L252" s="122">
        <v>0.63241322543349998</v>
      </c>
      <c r="M252" s="122">
        <v>0.67132259521640003</v>
      </c>
      <c r="N252" s="122">
        <v>0.7078096444759</v>
      </c>
      <c r="O252" s="122">
        <v>0.64647155075609997</v>
      </c>
      <c r="P252" s="122">
        <v>0.70954457260790005</v>
      </c>
      <c r="Q252" s="122">
        <v>0.76404417702089999</v>
      </c>
      <c r="R252" s="122">
        <v>0.69483286649429998</v>
      </c>
      <c r="S252" s="122">
        <v>0.7441713164639</v>
      </c>
      <c r="T252" s="122">
        <v>0.81221590591799997</v>
      </c>
      <c r="U252" s="122">
        <v>0.68696858881909995</v>
      </c>
      <c r="V252" s="122">
        <v>0.66998625951269997</v>
      </c>
      <c r="W252" s="122">
        <v>0.66673827287590004</v>
      </c>
      <c r="X252" s="122">
        <v>0.58104882194499996</v>
      </c>
      <c r="Y252" s="122">
        <v>0.65638463805369995</v>
      </c>
      <c r="Z252" s="122">
        <v>0.61952203408039996</v>
      </c>
      <c r="AA252" s="122">
        <v>0.64215775511189999</v>
      </c>
      <c r="AB252" s="122">
        <v>0.58188917423669995</v>
      </c>
      <c r="AC252" s="122">
        <v>0.74036396882300004</v>
      </c>
      <c r="AD252" s="122">
        <v>0.77737942465160004</v>
      </c>
      <c r="AE252" s="122">
        <v>0.96370706912799997</v>
      </c>
      <c r="AF252" s="122">
        <v>0.82001922520970005</v>
      </c>
      <c r="AG252" s="122">
        <v>0.71785450285520003</v>
      </c>
      <c r="AH252" s="122">
        <v>0.86485671354360005</v>
      </c>
      <c r="AI252" s="122">
        <v>0.84887049263350001</v>
      </c>
      <c r="AJ252" s="122">
        <v>0.83861116731060004</v>
      </c>
      <c r="AK252" s="122">
        <v>0.82782550186199999</v>
      </c>
      <c r="AL252" s="122">
        <v>0</v>
      </c>
    </row>
    <row r="253" spans="1:38" hidden="1" x14ac:dyDescent="0.25">
      <c r="A253" s="122" t="s">
        <v>1958</v>
      </c>
      <c r="B253" s="122">
        <v>1</v>
      </c>
      <c r="C253" s="122" t="s">
        <v>2130</v>
      </c>
      <c r="D253" s="122" t="s">
        <v>2123</v>
      </c>
      <c r="E253" s="122">
        <v>5</v>
      </c>
      <c r="F253" s="122">
        <v>3.2313744897393999</v>
      </c>
      <c r="G253" s="122">
        <v>3.3658436804860998</v>
      </c>
      <c r="H253" s="122">
        <v>2.7667449253876</v>
      </c>
      <c r="I253" s="122">
        <v>3.1120763876516002</v>
      </c>
      <c r="J253" s="122">
        <v>3.0786934629168998</v>
      </c>
      <c r="K253" s="122">
        <v>3.1522649773353999</v>
      </c>
      <c r="L253" s="122">
        <v>3.2775896053514999</v>
      </c>
      <c r="M253" s="122">
        <v>3.2619561829399002</v>
      </c>
      <c r="N253" s="122">
        <v>3.0739713893359002</v>
      </c>
      <c r="O253" s="122">
        <v>3.4767019799427001</v>
      </c>
      <c r="P253" s="122">
        <v>3.4953312194318</v>
      </c>
      <c r="Q253" s="122">
        <v>3.8927515988100998</v>
      </c>
      <c r="R253" s="122">
        <v>3.3283405012985998</v>
      </c>
      <c r="S253" s="122">
        <v>3.2668199474650002</v>
      </c>
      <c r="T253" s="122">
        <v>3.1494886303157998</v>
      </c>
      <c r="U253" s="122">
        <v>3.3395893764776998</v>
      </c>
      <c r="V253" s="122">
        <v>3.4803739903588999</v>
      </c>
      <c r="W253" s="122">
        <v>3.5311947604812999</v>
      </c>
      <c r="X253" s="122">
        <v>3.9138493980029998</v>
      </c>
      <c r="Y253" s="122">
        <v>3.7591019923395002</v>
      </c>
      <c r="Z253" s="122">
        <v>3.7055641320392998</v>
      </c>
      <c r="AA253" s="122">
        <v>3.8234651188180999</v>
      </c>
      <c r="AB253" s="122">
        <v>3.7149028202565</v>
      </c>
      <c r="AC253" s="122">
        <v>3.8761796705277001</v>
      </c>
      <c r="AD253" s="122">
        <v>3.8214680326855999</v>
      </c>
      <c r="AE253" s="122">
        <v>4.1791169847080996</v>
      </c>
      <c r="AF253" s="122">
        <v>4.3268857394491</v>
      </c>
      <c r="AG253" s="122">
        <v>4.5598132940090998</v>
      </c>
      <c r="AH253" s="122">
        <v>4.5217585202301001</v>
      </c>
      <c r="AI253" s="122">
        <v>4.5889304511724003</v>
      </c>
      <c r="AJ253" s="122">
        <v>4.4695997204392999</v>
      </c>
      <c r="AK253" s="122">
        <v>4.4405933292487996</v>
      </c>
      <c r="AL253" s="122">
        <v>0</v>
      </c>
    </row>
    <row r="254" spans="1:38" hidden="1" x14ac:dyDescent="0.25">
      <c r="A254" s="122" t="s">
        <v>1958</v>
      </c>
      <c r="B254" s="122">
        <v>1</v>
      </c>
      <c r="C254" s="122" t="s">
        <v>2130</v>
      </c>
      <c r="D254" s="122" t="s">
        <v>2124</v>
      </c>
      <c r="E254" s="122">
        <v>5</v>
      </c>
      <c r="F254" s="122">
        <v>4.8623909479577998</v>
      </c>
      <c r="G254" s="122">
        <v>5.1267216035127001</v>
      </c>
      <c r="H254" s="122">
        <v>4.8409232787873</v>
      </c>
      <c r="I254" s="122">
        <v>5.1132131316829001</v>
      </c>
      <c r="J254" s="122">
        <v>5.0872459628128004</v>
      </c>
      <c r="K254" s="122">
        <v>5.4642498440815999</v>
      </c>
      <c r="L254" s="122">
        <v>5.9936026246215999</v>
      </c>
      <c r="M254" s="122">
        <v>5.8854011333659004</v>
      </c>
      <c r="N254" s="122">
        <v>5.4904686726877996</v>
      </c>
      <c r="O254" s="122">
        <v>5.6045879996277002</v>
      </c>
      <c r="P254" s="122">
        <v>5.6146253842171996</v>
      </c>
      <c r="Q254" s="122">
        <v>5.4204313656194003</v>
      </c>
      <c r="R254" s="122">
        <v>5.7834521829807999</v>
      </c>
      <c r="S254" s="122">
        <v>6.0829179044087001</v>
      </c>
      <c r="T254" s="122">
        <v>5.6863862746951996</v>
      </c>
      <c r="U254" s="122">
        <v>6.1929499089961997</v>
      </c>
      <c r="V254" s="122">
        <v>5.3202075500617996</v>
      </c>
      <c r="W254" s="122">
        <v>5.5425872529728997</v>
      </c>
      <c r="X254" s="122">
        <v>6.4286761853877996</v>
      </c>
      <c r="Y254" s="122">
        <v>5.8358329529733997</v>
      </c>
      <c r="Z254" s="122">
        <v>5.2333786978788996</v>
      </c>
      <c r="AA254" s="122">
        <v>5.5337226325830997</v>
      </c>
      <c r="AB254" s="122">
        <v>4.7351453788787996</v>
      </c>
      <c r="AC254" s="122">
        <v>5.9915595253280003</v>
      </c>
      <c r="AD254" s="122">
        <v>6.4701650305721996</v>
      </c>
      <c r="AE254" s="122">
        <v>6.0398897166943</v>
      </c>
      <c r="AF254" s="122">
        <v>5.8703345331971999</v>
      </c>
      <c r="AG254" s="122">
        <v>5.9908869238011002</v>
      </c>
      <c r="AH254" s="122">
        <v>6.4978431924792002</v>
      </c>
      <c r="AI254" s="122">
        <v>6.6288921764318003</v>
      </c>
      <c r="AJ254" s="122">
        <v>6.0203682287062001</v>
      </c>
      <c r="AK254" s="122">
        <v>6.4999659699647996</v>
      </c>
      <c r="AL254" s="122">
        <v>0</v>
      </c>
    </row>
    <row r="255" spans="1:38" hidden="1" x14ac:dyDescent="0.25">
      <c r="A255" s="122" t="s">
        <v>1958</v>
      </c>
      <c r="B255" s="122">
        <v>1</v>
      </c>
      <c r="C255" s="122" t="s">
        <v>2130</v>
      </c>
      <c r="D255" s="122" t="s">
        <v>2125</v>
      </c>
      <c r="E255" s="122">
        <v>5</v>
      </c>
      <c r="F255" s="122">
        <v>2.0286101870188</v>
      </c>
      <c r="G255" s="122">
        <v>1.9090616683176</v>
      </c>
      <c r="H255" s="122">
        <v>1.87875014797</v>
      </c>
      <c r="I255" s="122">
        <v>1.8214461319926001</v>
      </c>
      <c r="J255" s="122">
        <v>1.8181325487279001</v>
      </c>
      <c r="K255" s="122">
        <v>1.7786891511163001</v>
      </c>
      <c r="L255" s="122">
        <v>1.9617324336744999</v>
      </c>
      <c r="M255" s="122">
        <v>1.8783463265083</v>
      </c>
      <c r="N255" s="122">
        <v>1.940885280089</v>
      </c>
      <c r="O255" s="122">
        <v>2.0823660044587999</v>
      </c>
      <c r="P255" s="122">
        <v>2.2105290638177002</v>
      </c>
      <c r="Q255" s="122">
        <v>1.9353474567361</v>
      </c>
      <c r="R255" s="122">
        <v>1.663039141644</v>
      </c>
      <c r="S255" s="122">
        <v>1.7949361928917</v>
      </c>
      <c r="T255" s="122">
        <v>1.7328178288428999</v>
      </c>
      <c r="U255" s="122">
        <v>1.7637090559255999</v>
      </c>
      <c r="V255" s="122">
        <v>1.6071186765934999</v>
      </c>
      <c r="W255" s="122">
        <v>1.5754733015419999</v>
      </c>
      <c r="X255" s="122">
        <v>1.5788960752068</v>
      </c>
      <c r="Y255" s="122">
        <v>1.5538311589491001</v>
      </c>
      <c r="Z255" s="122">
        <v>1.5936491844819001</v>
      </c>
      <c r="AA255" s="122">
        <v>1.6347197323194</v>
      </c>
      <c r="AB255" s="122">
        <v>1.5093983680612</v>
      </c>
      <c r="AC255" s="122">
        <v>1.6303252354018001</v>
      </c>
      <c r="AD255" s="122">
        <v>1.6232405620759001</v>
      </c>
      <c r="AE255" s="122">
        <v>1.7150717380223</v>
      </c>
      <c r="AF255" s="122">
        <v>1.6550946789687</v>
      </c>
      <c r="AG255" s="122">
        <v>1.5934585123781</v>
      </c>
      <c r="AH255" s="122">
        <v>1.7555877918977001</v>
      </c>
      <c r="AI255" s="122">
        <v>1.7411216457826</v>
      </c>
      <c r="AJ255" s="122">
        <v>1.5436138227858001</v>
      </c>
      <c r="AK255" s="122">
        <v>1.5782813165780001</v>
      </c>
      <c r="AL255" s="122">
        <v>0</v>
      </c>
    </row>
    <row r="256" spans="1:38" hidden="1" x14ac:dyDescent="0.25">
      <c r="A256" s="122" t="s">
        <v>1958</v>
      </c>
      <c r="B256" s="122">
        <v>1</v>
      </c>
      <c r="C256" s="122" t="s">
        <v>2130</v>
      </c>
      <c r="D256" s="122" t="s">
        <v>2126</v>
      </c>
      <c r="E256" s="122">
        <v>5</v>
      </c>
      <c r="F256" s="122">
        <v>0.86715036436750004</v>
      </c>
      <c r="G256" s="122">
        <v>0.96508161712160001</v>
      </c>
      <c r="H256" s="122">
        <v>0.75650965445679996</v>
      </c>
      <c r="I256" s="122">
        <v>0.96646523946719998</v>
      </c>
      <c r="J256" s="122">
        <v>0.99955514965079995</v>
      </c>
      <c r="K256" s="122">
        <v>0.93431995669599999</v>
      </c>
      <c r="L256" s="122">
        <v>1.3020517867292001</v>
      </c>
      <c r="M256" s="122">
        <v>0.92473202210119998</v>
      </c>
      <c r="N256" s="122">
        <v>0.91089178675860005</v>
      </c>
      <c r="O256" s="122">
        <v>0.88341051758660005</v>
      </c>
      <c r="P256" s="122">
        <v>0.99268211708059995</v>
      </c>
      <c r="Q256" s="122">
        <v>1.0150854231158</v>
      </c>
      <c r="R256" s="122">
        <v>0.95548579248069998</v>
      </c>
      <c r="S256" s="122">
        <v>0.91293216776910002</v>
      </c>
      <c r="T256" s="122">
        <v>0.95320176916400001</v>
      </c>
      <c r="U256" s="122">
        <v>0.95656547087919996</v>
      </c>
      <c r="V256" s="122">
        <v>1.0192672942234</v>
      </c>
      <c r="W256" s="122">
        <v>1.1428799982455</v>
      </c>
      <c r="X256" s="122">
        <v>1.1180911494021</v>
      </c>
      <c r="Y256" s="122">
        <v>1.0697464047802001</v>
      </c>
      <c r="Z256" s="122">
        <v>1.0774997602684</v>
      </c>
      <c r="AA256" s="122">
        <v>1.3464331080234999</v>
      </c>
      <c r="AB256" s="122">
        <v>1.1160688701129999</v>
      </c>
      <c r="AC256" s="122">
        <v>1.2602504565906001</v>
      </c>
      <c r="AD256" s="122">
        <v>1.0871532106162001</v>
      </c>
      <c r="AE256" s="122">
        <v>1.1312281839439999</v>
      </c>
      <c r="AF256" s="122">
        <v>1.0981094064171</v>
      </c>
      <c r="AG256" s="122">
        <v>1.000439347046</v>
      </c>
      <c r="AH256" s="122">
        <v>0.94064155015850004</v>
      </c>
      <c r="AI256" s="122">
        <v>0.96815707468169998</v>
      </c>
      <c r="AJ256" s="122">
        <v>0.9049060020752</v>
      </c>
      <c r="AK256" s="122">
        <v>0.86593335794290005</v>
      </c>
      <c r="AL256" s="122">
        <v>0</v>
      </c>
    </row>
    <row r="257" spans="1:38" hidden="1" x14ac:dyDescent="0.25">
      <c r="A257" s="122" t="s">
        <v>2131</v>
      </c>
      <c r="B257" s="122">
        <v>1</v>
      </c>
      <c r="C257" s="122" t="s">
        <v>2132</v>
      </c>
      <c r="D257" s="122" t="s">
        <v>2133</v>
      </c>
      <c r="E257" s="122">
        <v>6</v>
      </c>
      <c r="F257" s="122">
        <v>0.58551996439620002</v>
      </c>
      <c r="G257" s="122">
        <v>0.58557344504919995</v>
      </c>
      <c r="H257" s="122">
        <v>0.60303918434000003</v>
      </c>
      <c r="I257" s="122">
        <v>0.5860914425996</v>
      </c>
      <c r="J257" s="122">
        <v>0.57004599579339998</v>
      </c>
      <c r="K257" s="122">
        <v>0.55416480034339999</v>
      </c>
      <c r="L257" s="122">
        <v>0.5570994573993</v>
      </c>
      <c r="M257" s="122">
        <v>0.57125348862809999</v>
      </c>
      <c r="N257" s="122">
        <v>0.57126891354099996</v>
      </c>
      <c r="O257" s="122">
        <v>0.57113439092329998</v>
      </c>
      <c r="P257" s="122">
        <v>0.56326702386799998</v>
      </c>
      <c r="Q257" s="122">
        <v>0.56229218843880002</v>
      </c>
      <c r="R257" s="122">
        <v>0.57195830477450005</v>
      </c>
      <c r="S257" s="122">
        <v>0.572919033307</v>
      </c>
      <c r="T257" s="122">
        <v>0.57275658970739995</v>
      </c>
      <c r="U257" s="122">
        <v>0.60373161903810002</v>
      </c>
      <c r="V257" s="122">
        <v>0.61390423618620005</v>
      </c>
      <c r="W257" s="122">
        <v>0.61195904656389999</v>
      </c>
      <c r="X257" s="122">
        <v>0.61218131123529995</v>
      </c>
      <c r="Y257" s="122">
        <v>0.6102207310983</v>
      </c>
      <c r="Z257" s="122">
        <v>0.60988505515119995</v>
      </c>
      <c r="AA257" s="122">
        <v>0.35973391338119998</v>
      </c>
      <c r="AB257" s="122">
        <v>0.36064736792570001</v>
      </c>
      <c r="AC257" s="122">
        <v>0.3596407206551</v>
      </c>
      <c r="AD257" s="122">
        <v>0.35959009894630001</v>
      </c>
      <c r="AE257" s="122">
        <v>0.35943771723110002</v>
      </c>
      <c r="AF257" s="122">
        <v>0.36032077978490001</v>
      </c>
      <c r="AG257" s="122">
        <v>0.35924472429460003</v>
      </c>
      <c r="AH257" s="122">
        <v>0.3594477846602</v>
      </c>
      <c r="AI257" s="122">
        <v>0.35942643132079999</v>
      </c>
      <c r="AJ257" s="122">
        <v>0.3423248579539</v>
      </c>
      <c r="AK257" s="122">
        <v>0.39527534122430003</v>
      </c>
      <c r="AL257" s="122">
        <v>0</v>
      </c>
    </row>
    <row r="258" spans="1:38" hidden="1" x14ac:dyDescent="0.25">
      <c r="A258" s="122" t="s">
        <v>2131</v>
      </c>
      <c r="B258" s="122">
        <v>1</v>
      </c>
      <c r="C258" s="122" t="s">
        <v>2132</v>
      </c>
      <c r="D258" s="122" t="s">
        <v>2134</v>
      </c>
      <c r="E258" s="122">
        <v>6</v>
      </c>
      <c r="F258" s="122">
        <v>1.8721469408322</v>
      </c>
      <c r="G258" s="122">
        <v>2.0899667513522999</v>
      </c>
      <c r="H258" s="122">
        <v>2.5137202255347</v>
      </c>
      <c r="I258" s="122">
        <v>3.3589421237102002</v>
      </c>
      <c r="J258" s="122">
        <v>4.9058421673449999</v>
      </c>
      <c r="K258" s="122">
        <v>3.6440408922385998</v>
      </c>
      <c r="L258" s="122">
        <v>3.2511503616024999</v>
      </c>
      <c r="M258" s="122">
        <v>3.6875480544053998</v>
      </c>
      <c r="N258" s="122">
        <v>3.0644309113939001</v>
      </c>
      <c r="O258" s="122">
        <v>3.4177485699666001</v>
      </c>
      <c r="P258" s="122">
        <v>3.4143904033432002</v>
      </c>
      <c r="Q258" s="122">
        <v>4.8460938291</v>
      </c>
      <c r="R258" s="122">
        <v>3.3536935197795001</v>
      </c>
      <c r="S258" s="122">
        <v>2.7662832397991002</v>
      </c>
      <c r="T258" s="122">
        <v>3.1488868443052001</v>
      </c>
      <c r="U258" s="122">
        <v>3.7857888490559</v>
      </c>
      <c r="V258" s="122">
        <v>4.0878169040909</v>
      </c>
      <c r="W258" s="122">
        <v>2.9617433272159999</v>
      </c>
      <c r="X258" s="122">
        <v>1.8572917104796001</v>
      </c>
      <c r="Y258" s="122">
        <v>2.9540069376305</v>
      </c>
      <c r="Z258" s="122">
        <v>2.6216612360796998</v>
      </c>
      <c r="AA258" s="122">
        <v>2.3068227022759999</v>
      </c>
      <c r="AB258" s="122">
        <v>2.1866022150230999</v>
      </c>
      <c r="AC258" s="122">
        <v>1.8310552052468001</v>
      </c>
      <c r="AD258" s="122">
        <v>1.8127211982767</v>
      </c>
      <c r="AE258" s="122">
        <v>1.8423377192843999</v>
      </c>
      <c r="AF258" s="122">
        <v>1.6271742965197</v>
      </c>
      <c r="AG258" s="122">
        <v>1.8403857138986</v>
      </c>
      <c r="AH258" s="122">
        <v>1.8407363658108999</v>
      </c>
      <c r="AI258" s="122">
        <v>1.8406683615454</v>
      </c>
      <c r="AJ258" s="122">
        <v>1.7533216906279001</v>
      </c>
      <c r="AK258" s="122">
        <v>1.8423480810774999</v>
      </c>
      <c r="AL258" s="122">
        <v>0</v>
      </c>
    </row>
    <row r="259" spans="1:38" hidden="1" x14ac:dyDescent="0.25">
      <c r="A259" s="122" t="s">
        <v>2131</v>
      </c>
      <c r="B259" s="122">
        <v>1</v>
      </c>
      <c r="C259" s="122" t="s">
        <v>2132</v>
      </c>
      <c r="D259" s="122" t="s">
        <v>2135</v>
      </c>
      <c r="E259" s="122">
        <v>6</v>
      </c>
      <c r="F259" s="122">
        <v>1.2999114546395001</v>
      </c>
      <c r="G259" s="122">
        <v>1.2199039030778001</v>
      </c>
      <c r="H259" s="122">
        <v>1.4152774187766</v>
      </c>
      <c r="I259" s="122">
        <v>1.3024808996395001</v>
      </c>
      <c r="J259" s="122">
        <v>1.0046684689819001</v>
      </c>
      <c r="K259" s="122">
        <v>0.82894195465419995</v>
      </c>
      <c r="L259" s="122">
        <v>0.65465285795950001</v>
      </c>
      <c r="M259" s="122">
        <v>0.61958150005659995</v>
      </c>
      <c r="N259" s="122">
        <v>0.63287925106760001</v>
      </c>
      <c r="O259" s="122">
        <v>1.0510216471017999</v>
      </c>
      <c r="P259" s="122">
        <v>1.7073579868243001</v>
      </c>
      <c r="Q259" s="122">
        <v>5.0156102761302002</v>
      </c>
      <c r="R259" s="122">
        <v>3.4542812777107001</v>
      </c>
      <c r="S259" s="122">
        <v>4.3700599696882998</v>
      </c>
      <c r="T259" s="122">
        <v>4.8891835861663999</v>
      </c>
      <c r="U259" s="122">
        <v>4.2985114895878</v>
      </c>
      <c r="V259" s="122">
        <v>5.2505350650554004</v>
      </c>
      <c r="W259" s="122">
        <v>2.7811558885799998</v>
      </c>
      <c r="X259" s="122">
        <v>3.6690897353295</v>
      </c>
      <c r="Y259" s="122">
        <v>1.7468034382661</v>
      </c>
      <c r="Z259" s="122">
        <v>0.8481488373053</v>
      </c>
      <c r="AA259" s="122">
        <v>0.72311929843</v>
      </c>
      <c r="AB259" s="122">
        <v>0.37378715884120001</v>
      </c>
      <c r="AC259" s="122">
        <v>0.3274130410994</v>
      </c>
      <c r="AD259" s="122">
        <v>0.8073103963064</v>
      </c>
      <c r="AE259" s="122">
        <v>0.71181435533750004</v>
      </c>
      <c r="AF259" s="122">
        <v>0.71412865545350002</v>
      </c>
      <c r="AG259" s="122">
        <v>0.71215022533490002</v>
      </c>
      <c r="AH259" s="122">
        <v>0.71224764184129996</v>
      </c>
      <c r="AI259" s="122">
        <v>0.712208199401</v>
      </c>
      <c r="AJ259" s="122">
        <v>0.69042513534380001</v>
      </c>
      <c r="AK259" s="122">
        <v>0.70571818974199996</v>
      </c>
      <c r="AL259" s="122">
        <v>0</v>
      </c>
    </row>
    <row r="260" spans="1:38" hidden="1" x14ac:dyDescent="0.25">
      <c r="A260" s="122" t="s">
        <v>2131</v>
      </c>
      <c r="B260" s="122">
        <v>1</v>
      </c>
      <c r="C260" s="122" t="s">
        <v>2132</v>
      </c>
      <c r="D260" s="122" t="s">
        <v>2136</v>
      </c>
      <c r="E260" s="122">
        <v>6</v>
      </c>
      <c r="F260" s="122">
        <v>14.1311987870168</v>
      </c>
      <c r="G260" s="122">
        <v>12.721556042890199</v>
      </c>
      <c r="H260" s="122">
        <v>14.977579322687101</v>
      </c>
      <c r="I260" s="122">
        <v>15.021897981576499</v>
      </c>
      <c r="J260" s="122">
        <v>15.3116473142854</v>
      </c>
      <c r="K260" s="122">
        <v>13.1819983398203</v>
      </c>
      <c r="L260" s="122">
        <v>11.8581526864784</v>
      </c>
      <c r="M260" s="122">
        <v>11.6699697039976</v>
      </c>
      <c r="N260" s="122">
        <v>11.626586282646</v>
      </c>
      <c r="O260" s="122">
        <v>7.5075866334903996</v>
      </c>
      <c r="P260" s="122">
        <v>22.1664402940883</v>
      </c>
      <c r="Q260" s="122">
        <v>31.368266354346101</v>
      </c>
      <c r="R260" s="122">
        <v>28.880519264718998</v>
      </c>
      <c r="S260" s="122">
        <v>32.131709820296003</v>
      </c>
      <c r="T260" s="122">
        <v>34.412484277062298</v>
      </c>
      <c r="U260" s="122">
        <v>33.295945324228803</v>
      </c>
      <c r="V260" s="122">
        <v>31.6848926941347</v>
      </c>
      <c r="W260" s="122">
        <v>29.536180920016001</v>
      </c>
      <c r="X260" s="122">
        <v>27.923214234607901</v>
      </c>
      <c r="Y260" s="122">
        <v>27.576702086442999</v>
      </c>
      <c r="Z260" s="122">
        <v>23.911760349435198</v>
      </c>
      <c r="AA260" s="122">
        <v>25.6423363301144</v>
      </c>
      <c r="AB260" s="122">
        <v>26.239456551923201</v>
      </c>
      <c r="AC260" s="122">
        <v>22.9933895940671</v>
      </c>
      <c r="AD260" s="122">
        <v>21.612848357229801</v>
      </c>
      <c r="AE260" s="122">
        <v>21.8257095118345</v>
      </c>
      <c r="AF260" s="122">
        <v>20.202605628467001</v>
      </c>
      <c r="AG260" s="122">
        <v>19.728336598809499</v>
      </c>
      <c r="AH260" s="122">
        <v>19.704475846871102</v>
      </c>
      <c r="AI260" s="122">
        <v>18.5971581672569</v>
      </c>
      <c r="AJ260" s="122">
        <v>17.367985689428199</v>
      </c>
      <c r="AK260" s="122">
        <v>17.557523054418802</v>
      </c>
      <c r="AL260" s="122">
        <v>0</v>
      </c>
    </row>
    <row r="261" spans="1:38" hidden="1" x14ac:dyDescent="0.25">
      <c r="A261" s="122" t="s">
        <v>2131</v>
      </c>
      <c r="B261" s="122">
        <v>1</v>
      </c>
      <c r="C261" s="122" t="s">
        <v>2132</v>
      </c>
      <c r="D261" s="122" t="s">
        <v>2137</v>
      </c>
      <c r="E261" s="122">
        <v>6</v>
      </c>
      <c r="F261" s="122">
        <v>1.136555861375</v>
      </c>
      <c r="G261" s="122">
        <v>1.136555861375</v>
      </c>
      <c r="H261" s="122">
        <v>1.1538607591500001</v>
      </c>
      <c r="I261" s="122">
        <v>1.149569881625</v>
      </c>
      <c r="J261" s="122">
        <v>1.1631150863749999</v>
      </c>
      <c r="K261" s="122">
        <v>1.1772142406749999</v>
      </c>
      <c r="L261" s="122">
        <v>1.2171216662</v>
      </c>
      <c r="M261" s="122">
        <v>1.2137961971667</v>
      </c>
      <c r="N261" s="122">
        <v>1.2137961971667</v>
      </c>
      <c r="O261" s="122">
        <v>1.2137961971667</v>
      </c>
      <c r="P261" s="122">
        <v>1.2145311870983</v>
      </c>
      <c r="Q261" s="122">
        <v>1.2144403671933</v>
      </c>
      <c r="R261" s="122">
        <v>1.2339210654667001</v>
      </c>
      <c r="S261" s="122">
        <v>1.2339529321</v>
      </c>
      <c r="T261" s="122">
        <v>1.2340166653667</v>
      </c>
      <c r="U261" s="122">
        <v>1.22746169889</v>
      </c>
      <c r="V261" s="122">
        <v>1.2525640972917</v>
      </c>
      <c r="W261" s="122">
        <v>1.2522522656249999</v>
      </c>
      <c r="X261" s="122">
        <v>1.2556830937500001</v>
      </c>
      <c r="Y261" s="122">
        <v>1.2521743077083001</v>
      </c>
      <c r="Z261" s="122">
        <v>1.22121197687</v>
      </c>
      <c r="AA261" s="122">
        <v>1.2521353287500001</v>
      </c>
      <c r="AB261" s="122">
        <v>1.2555658365</v>
      </c>
      <c r="AC261" s="122">
        <v>1.2521743077083001</v>
      </c>
      <c r="AD261" s="122">
        <v>1.2521743077083001</v>
      </c>
      <c r="AE261" s="122">
        <v>1.2521417279334</v>
      </c>
      <c r="AF261" s="122">
        <v>1.2555433199907999</v>
      </c>
      <c r="AG261" s="122">
        <v>1.2520824231208001</v>
      </c>
      <c r="AH261" s="122">
        <v>1.2521420309944</v>
      </c>
      <c r="AI261" s="122">
        <v>1.2521420309944</v>
      </c>
      <c r="AJ261" s="122">
        <v>1.2555536905847999</v>
      </c>
      <c r="AK261" s="122">
        <v>1.2521232160203</v>
      </c>
      <c r="AL261" s="122">
        <v>0</v>
      </c>
    </row>
    <row r="262" spans="1:38" hidden="1" x14ac:dyDescent="0.25">
      <c r="A262" s="122" t="s">
        <v>2131</v>
      </c>
      <c r="B262" s="122">
        <v>1</v>
      </c>
      <c r="C262" s="122" t="s">
        <v>2132</v>
      </c>
      <c r="D262" s="122" t="s">
        <v>2138</v>
      </c>
      <c r="E262" s="122">
        <v>6</v>
      </c>
      <c r="F262" s="122">
        <v>0.97238966682960004</v>
      </c>
      <c r="G262" s="122">
        <v>1.4189074732014</v>
      </c>
      <c r="H262" s="122">
        <v>1.3290686276193</v>
      </c>
      <c r="I262" s="122">
        <v>1.1914836696780999</v>
      </c>
      <c r="J262" s="122">
        <v>1.7615211978400001</v>
      </c>
      <c r="K262" s="122">
        <v>2.1487482992914</v>
      </c>
      <c r="L262" s="122">
        <v>2.2809703868676001</v>
      </c>
      <c r="M262" s="122">
        <v>2.3072357373080998</v>
      </c>
      <c r="N262" s="122">
        <v>2.3240746285494001</v>
      </c>
      <c r="O262" s="122">
        <v>1.7006499289521999</v>
      </c>
      <c r="P262" s="122">
        <v>8.0399200399495001</v>
      </c>
      <c r="Q262" s="122">
        <v>6.6131496337639</v>
      </c>
      <c r="R262" s="122">
        <v>7.6306656981738001</v>
      </c>
      <c r="S262" s="122">
        <v>9.2597643429170002</v>
      </c>
      <c r="T262" s="122">
        <v>8.7601469663743003</v>
      </c>
      <c r="U262" s="122">
        <v>8.6139927133118999</v>
      </c>
      <c r="V262" s="122">
        <v>8.3412999315847003</v>
      </c>
      <c r="W262" s="122">
        <v>9.4767379891868</v>
      </c>
      <c r="X262" s="122">
        <v>3.2177652335374001</v>
      </c>
      <c r="Y262" s="122">
        <v>4.7967704888737996</v>
      </c>
      <c r="Z262" s="122">
        <v>5.2722517566951996</v>
      </c>
      <c r="AA262" s="122">
        <v>3.7591835290103002</v>
      </c>
      <c r="AB262" s="122">
        <v>2.5940769481061001</v>
      </c>
      <c r="AC262" s="122">
        <v>1.3503835152743999</v>
      </c>
      <c r="AD262" s="122">
        <v>2.4195260088523001</v>
      </c>
      <c r="AE262" s="122">
        <v>2.5287282376741</v>
      </c>
      <c r="AF262" s="122">
        <v>2.0457928910945999</v>
      </c>
      <c r="AG262" s="122">
        <v>2.0402155966625002</v>
      </c>
      <c r="AH262" s="122">
        <v>2.0412135853039999</v>
      </c>
      <c r="AI262" s="122">
        <v>2.0416533807017001</v>
      </c>
      <c r="AJ262" s="122">
        <v>1.9079212603754001</v>
      </c>
      <c r="AK262" s="122">
        <v>2.0097605739364002</v>
      </c>
      <c r="AL262" s="122">
        <v>0</v>
      </c>
    </row>
    <row r="263" spans="1:38" hidden="1" x14ac:dyDescent="0.25">
      <c r="A263" s="122" t="s">
        <v>1959</v>
      </c>
      <c r="B263" s="122">
        <v>1</v>
      </c>
      <c r="C263" s="122" t="s">
        <v>2139</v>
      </c>
      <c r="D263" s="122" t="s">
        <v>2078</v>
      </c>
      <c r="E263" s="122">
        <v>7</v>
      </c>
      <c r="F263" s="122">
        <v>6.9269626387000002E-2</v>
      </c>
      <c r="G263" s="122">
        <v>6.5724463381300002E-2</v>
      </c>
      <c r="H263" s="122">
        <v>6.3213790854599994E-2</v>
      </c>
      <c r="I263" s="122">
        <v>7.10623473683E-2</v>
      </c>
      <c r="J263" s="122">
        <v>7.2738398676699997E-2</v>
      </c>
      <c r="K263" s="122">
        <v>7.9786797708900001E-2</v>
      </c>
      <c r="L263" s="122">
        <v>5.24864937911E-2</v>
      </c>
      <c r="M263" s="122">
        <v>7.4032965651700006E-2</v>
      </c>
      <c r="N263" s="122">
        <v>7.6421711575200002E-2</v>
      </c>
      <c r="O263" s="122">
        <v>7.2622330187600004E-2</v>
      </c>
      <c r="P263" s="122">
        <v>6.3596941689200007E-2</v>
      </c>
      <c r="Q263" s="122">
        <v>8.0431511572500003E-2</v>
      </c>
      <c r="R263" s="122">
        <v>8.6329054071200007E-2</v>
      </c>
      <c r="S263" s="122">
        <v>8.1308179716400003E-2</v>
      </c>
      <c r="T263" s="122">
        <v>8.3123424712500005E-2</v>
      </c>
      <c r="U263" s="122">
        <v>8.6193134937899998E-2</v>
      </c>
      <c r="V263" s="122">
        <v>7.96057957176E-2</v>
      </c>
      <c r="W263" s="122">
        <v>7.1448115611999999E-2</v>
      </c>
      <c r="X263" s="122">
        <v>6.5076887779100007E-2</v>
      </c>
      <c r="Y263" s="122">
        <v>9.6855795323499999E-2</v>
      </c>
      <c r="Z263" s="122">
        <v>0.23842501690490001</v>
      </c>
      <c r="AA263" s="122">
        <v>0.2334689912648</v>
      </c>
      <c r="AB263" s="122">
        <v>0.21370319234640001</v>
      </c>
      <c r="AC263" s="122">
        <v>0.2022372669808</v>
      </c>
      <c r="AD263" s="122">
        <v>0.19234085852550001</v>
      </c>
      <c r="AE263" s="122">
        <v>0.18718557612450001</v>
      </c>
      <c r="AF263" s="122">
        <v>0.17144567349619999</v>
      </c>
      <c r="AG263" s="122">
        <v>0.16498492769590001</v>
      </c>
      <c r="AH263" s="122">
        <v>0.15453334281039999</v>
      </c>
      <c r="AI263" s="122">
        <v>0.1554913853439</v>
      </c>
      <c r="AJ263" s="122">
        <v>0.14457895359709999</v>
      </c>
      <c r="AK263" s="122">
        <v>0.13683890371929999</v>
      </c>
      <c r="AL263" s="122">
        <v>0</v>
      </c>
    </row>
    <row r="264" spans="1:38" hidden="1" x14ac:dyDescent="0.25">
      <c r="A264" s="122" t="s">
        <v>1959</v>
      </c>
      <c r="B264" s="122">
        <v>1</v>
      </c>
      <c r="C264" s="122" t="s">
        <v>2139</v>
      </c>
      <c r="D264" s="122" t="s">
        <v>2079</v>
      </c>
      <c r="E264" s="122">
        <v>7</v>
      </c>
      <c r="F264" s="122">
        <v>0.55093708526160001</v>
      </c>
      <c r="G264" s="122">
        <v>0.54149212841619998</v>
      </c>
      <c r="H264" s="122">
        <v>0.57293732881640003</v>
      </c>
      <c r="I264" s="122">
        <v>0.60199641646379998</v>
      </c>
      <c r="J264" s="122">
        <v>0.69796729946470004</v>
      </c>
      <c r="K264" s="122">
        <v>0.9225039145974</v>
      </c>
      <c r="L264" s="122">
        <v>0.77452972187540003</v>
      </c>
      <c r="M264" s="122">
        <v>0.54800453193989995</v>
      </c>
      <c r="N264" s="122">
        <v>0.62102602171999999</v>
      </c>
      <c r="O264" s="122">
        <v>0.98568329137870003</v>
      </c>
      <c r="P264" s="122">
        <v>0.97602476678280004</v>
      </c>
      <c r="Q264" s="122">
        <v>0.82962371488800002</v>
      </c>
      <c r="R264" s="122">
        <v>0.82183350222509999</v>
      </c>
      <c r="S264" s="122">
        <v>0.86329993964060003</v>
      </c>
      <c r="T264" s="122">
        <v>1.5707031142712</v>
      </c>
      <c r="U264" s="122">
        <v>1.0390246883106999</v>
      </c>
      <c r="V264" s="122">
        <v>0.9019204323669</v>
      </c>
      <c r="W264" s="122">
        <v>0.57853903989160005</v>
      </c>
      <c r="X264" s="122">
        <v>0.66478779273319999</v>
      </c>
      <c r="Y264" s="122">
        <v>0.4590637201569</v>
      </c>
      <c r="Z264" s="122">
        <v>0.79536046526869997</v>
      </c>
      <c r="AA264" s="122">
        <v>0.74215627444080001</v>
      </c>
      <c r="AB264" s="122">
        <v>1.1557266467352001</v>
      </c>
      <c r="AC264" s="122">
        <v>1.1029261858985</v>
      </c>
      <c r="AD264" s="122">
        <v>0.77946455138000004</v>
      </c>
      <c r="AE264" s="122">
        <v>1.1420661351832999</v>
      </c>
      <c r="AF264" s="122">
        <v>1.0818513310849001</v>
      </c>
      <c r="AG264" s="122">
        <v>1.2242865118635</v>
      </c>
      <c r="AH264" s="122">
        <v>1.2256033783463001</v>
      </c>
      <c r="AI264" s="122">
        <v>1.0181352536752999</v>
      </c>
      <c r="AJ264" s="122">
        <v>0.77988463702760003</v>
      </c>
      <c r="AK264" s="122">
        <v>0.96135662767399999</v>
      </c>
      <c r="AL264" s="122">
        <v>0</v>
      </c>
    </row>
    <row r="265" spans="1:38" hidden="1" x14ac:dyDescent="0.25">
      <c r="A265" s="122" t="s">
        <v>1959</v>
      </c>
      <c r="B265" s="122">
        <v>1</v>
      </c>
      <c r="C265" s="122" t="s">
        <v>2139</v>
      </c>
      <c r="D265" s="122" t="s">
        <v>2080</v>
      </c>
      <c r="E265" s="122">
        <v>7</v>
      </c>
      <c r="F265" s="122">
        <v>0.50574424134579998</v>
      </c>
      <c r="G265" s="122">
        <v>0.43699355124830003</v>
      </c>
      <c r="H265" s="122">
        <v>0.45153200994920001</v>
      </c>
      <c r="I265" s="122">
        <v>0.4593011423251</v>
      </c>
      <c r="J265" s="122">
        <v>0.47595992317949998</v>
      </c>
      <c r="K265" s="122">
        <v>0.47344619767739998</v>
      </c>
      <c r="L265" s="122">
        <v>0.4785986566796</v>
      </c>
      <c r="M265" s="122">
        <v>0.49207708271829997</v>
      </c>
      <c r="N265" s="122">
        <v>0.50486420297169998</v>
      </c>
      <c r="O265" s="122">
        <v>0.6278079213287</v>
      </c>
      <c r="P265" s="122">
        <v>0.61747274117460005</v>
      </c>
      <c r="Q265" s="122">
        <v>0.56711692361989996</v>
      </c>
      <c r="R265" s="122">
        <v>0.44065356241620002</v>
      </c>
      <c r="S265" s="122">
        <v>0.38658340818870002</v>
      </c>
      <c r="T265" s="122">
        <v>0.39272637231509999</v>
      </c>
      <c r="U265" s="122">
        <v>0.38595828289270001</v>
      </c>
      <c r="V265" s="122">
        <v>0.37929447863900001</v>
      </c>
      <c r="W265" s="122">
        <v>0.37579341416270001</v>
      </c>
      <c r="X265" s="122">
        <v>0.34855472523030001</v>
      </c>
      <c r="Y265" s="122">
        <v>0.30914152554090002</v>
      </c>
      <c r="Z265" s="122">
        <v>0.32041187906730001</v>
      </c>
      <c r="AA265" s="122">
        <v>0.31333541435119999</v>
      </c>
      <c r="AB265" s="122">
        <v>0.2745691552799</v>
      </c>
      <c r="AC265" s="122">
        <v>0.29177689992110001</v>
      </c>
      <c r="AD265" s="122">
        <v>0.31360412165849999</v>
      </c>
      <c r="AE265" s="122">
        <v>0.30409510627190001</v>
      </c>
      <c r="AF265" s="122">
        <v>0.28424164133629998</v>
      </c>
      <c r="AG265" s="122">
        <v>0.2690042317079</v>
      </c>
      <c r="AH265" s="122">
        <v>0.28678158609249998</v>
      </c>
      <c r="AI265" s="122">
        <v>0.28658470287109999</v>
      </c>
      <c r="AJ265" s="122">
        <v>0.2486961552068</v>
      </c>
      <c r="AK265" s="122">
        <v>0.26203273124080001</v>
      </c>
      <c r="AL265" s="122">
        <v>0</v>
      </c>
    </row>
    <row r="266" spans="1:38" hidden="1" x14ac:dyDescent="0.25">
      <c r="A266" s="122" t="s">
        <v>1959</v>
      </c>
      <c r="B266" s="122">
        <v>1</v>
      </c>
      <c r="C266" s="122" t="s">
        <v>2139</v>
      </c>
      <c r="D266" s="122" t="s">
        <v>2133</v>
      </c>
      <c r="E266" s="122">
        <v>7</v>
      </c>
      <c r="F266" s="122">
        <v>1.3627086659999999E-2</v>
      </c>
      <c r="G266" s="122">
        <v>1.3627086659999999E-2</v>
      </c>
      <c r="H266" s="122">
        <v>1.3626592848E-2</v>
      </c>
      <c r="I266" s="122">
        <v>1.3627086659999999E-2</v>
      </c>
      <c r="J266" s="122">
        <v>1.3627086659999999E-2</v>
      </c>
      <c r="K266" s="122">
        <v>1.3627086659999999E-2</v>
      </c>
      <c r="L266" s="122">
        <v>1.3626592848E-2</v>
      </c>
      <c r="M266" s="122">
        <v>1.3627086659999999E-2</v>
      </c>
      <c r="N266" s="122">
        <v>1.3627086659999999E-2</v>
      </c>
      <c r="O266" s="122">
        <v>1.362768E-2</v>
      </c>
      <c r="P266" s="122">
        <v>1.362768E-2</v>
      </c>
      <c r="Q266" s="122">
        <v>1.362768E-2</v>
      </c>
      <c r="R266" s="122">
        <v>1.362768E-2</v>
      </c>
      <c r="S266" s="122">
        <v>1.362768E-2</v>
      </c>
      <c r="T266" s="122">
        <v>1.362768E-2</v>
      </c>
      <c r="U266" s="122">
        <v>1.70346E-2</v>
      </c>
      <c r="V266" s="122">
        <v>1.6766639999999999E-2</v>
      </c>
      <c r="W266" s="122">
        <v>1.6766639999999999E-2</v>
      </c>
      <c r="X266" s="122">
        <v>1.6812575999999999E-2</v>
      </c>
      <c r="Y266" s="122">
        <v>1.6766639999999999E-2</v>
      </c>
      <c r="Z266" s="122">
        <v>1.6766639999999999E-2</v>
      </c>
      <c r="AA266" s="122">
        <v>2.5149960000000001E-4</v>
      </c>
      <c r="AB266" s="122">
        <v>2.5218864000000002E-4</v>
      </c>
      <c r="AC266" s="122">
        <v>2.5149960000000001E-4</v>
      </c>
      <c r="AD266" s="122">
        <v>2.5149960000000001E-4</v>
      </c>
      <c r="AE266" s="122">
        <v>2.5149960000000001E-4</v>
      </c>
      <c r="AF266" s="122">
        <v>2.5218864000000002E-4</v>
      </c>
      <c r="AG266" s="122">
        <v>2.5149960000000001E-4</v>
      </c>
      <c r="AH266" s="122">
        <v>2.5149960000000001E-4</v>
      </c>
      <c r="AI266" s="122">
        <v>2.5149960000000001E-4</v>
      </c>
      <c r="AJ266" s="122">
        <v>2.39579208E-4</v>
      </c>
      <c r="AK266" s="122">
        <v>2.7664956E-4</v>
      </c>
      <c r="AL266" s="122">
        <v>0</v>
      </c>
    </row>
    <row r="267" spans="1:38" hidden="1" x14ac:dyDescent="0.25">
      <c r="A267" s="122" t="s">
        <v>1959</v>
      </c>
      <c r="B267" s="122">
        <v>1</v>
      </c>
      <c r="C267" s="122" t="s">
        <v>2139</v>
      </c>
      <c r="D267" s="122" t="s">
        <v>2081</v>
      </c>
      <c r="E267" s="122">
        <v>7</v>
      </c>
      <c r="F267" s="122">
        <v>0.3069706135577</v>
      </c>
      <c r="G267" s="122">
        <v>0.3064739274778</v>
      </c>
      <c r="H267" s="122">
        <v>0.34084138471699998</v>
      </c>
      <c r="I267" s="122">
        <v>0.32700259472389998</v>
      </c>
      <c r="J267" s="122">
        <v>0.33899436451229997</v>
      </c>
      <c r="K267" s="122">
        <v>0.32882534981810002</v>
      </c>
      <c r="L267" s="122">
        <v>0.31403274886650001</v>
      </c>
      <c r="M267" s="122">
        <v>0.30601929731420002</v>
      </c>
      <c r="N267" s="122">
        <v>0.30708840275420002</v>
      </c>
      <c r="O267" s="122">
        <v>0.31365872227890002</v>
      </c>
      <c r="P267" s="122">
        <v>0.30316711742919999</v>
      </c>
      <c r="Q267" s="122">
        <v>0.28230040174589999</v>
      </c>
      <c r="R267" s="122">
        <v>0.26905258152529998</v>
      </c>
      <c r="S267" s="122">
        <v>0.27563843799659998</v>
      </c>
      <c r="T267" s="122">
        <v>0.27639512930589999</v>
      </c>
      <c r="U267" s="122">
        <v>0.26700699787690002</v>
      </c>
      <c r="V267" s="122">
        <v>0.27596716670400001</v>
      </c>
      <c r="W267" s="122">
        <v>0.28302180294559998</v>
      </c>
      <c r="X267" s="122">
        <v>0.27562029782030001</v>
      </c>
      <c r="Y267" s="122">
        <v>0.23133646480969999</v>
      </c>
      <c r="Z267" s="122">
        <v>0.36514962859639999</v>
      </c>
      <c r="AA267" s="122">
        <v>0.35585074981670001</v>
      </c>
      <c r="AB267" s="122">
        <v>0.31164376412919997</v>
      </c>
      <c r="AC267" s="122">
        <v>0.33940119741300001</v>
      </c>
      <c r="AD267" s="122">
        <v>0.34711567445129998</v>
      </c>
      <c r="AE267" s="122">
        <v>0.36455936298149999</v>
      </c>
      <c r="AF267" s="122">
        <v>0.34330165555109998</v>
      </c>
      <c r="AG267" s="122">
        <v>0.35577426475890001</v>
      </c>
      <c r="AH267" s="122">
        <v>0.35324488001929999</v>
      </c>
      <c r="AI267" s="122">
        <v>0.34659709612919998</v>
      </c>
      <c r="AJ267" s="122">
        <v>0.32211005318739999</v>
      </c>
      <c r="AK267" s="122">
        <v>0.35777036426070002</v>
      </c>
      <c r="AL267" s="122">
        <v>0</v>
      </c>
    </row>
    <row r="268" spans="1:38" x14ac:dyDescent="0.25">
      <c r="A268" s="122" t="s">
        <v>1959</v>
      </c>
      <c r="B268" s="122">
        <v>1</v>
      </c>
      <c r="C268" s="122" t="s">
        <v>2139</v>
      </c>
      <c r="D268" s="122" t="s">
        <v>2082</v>
      </c>
      <c r="E268" s="122">
        <v>7</v>
      </c>
      <c r="F268" s="122">
        <v>3.9117875574115</v>
      </c>
      <c r="G268" s="122">
        <v>3.3738391684668998</v>
      </c>
      <c r="H268" s="122">
        <v>4.2898092853538001</v>
      </c>
      <c r="I268" s="122">
        <v>3.5284123523925</v>
      </c>
      <c r="J268" s="122">
        <v>3.8585127482238999</v>
      </c>
      <c r="K268" s="122">
        <v>3.4814856590751</v>
      </c>
      <c r="L268" s="122">
        <v>2.9779320167486998</v>
      </c>
      <c r="M268" s="122">
        <v>2.7651349332724</v>
      </c>
      <c r="N268" s="122">
        <v>3.2873449256242999</v>
      </c>
      <c r="O268" s="122">
        <v>4.1023286559393002</v>
      </c>
      <c r="P268" s="122">
        <v>3.0189577522516999</v>
      </c>
      <c r="Q268" s="122">
        <v>3.6350961721755999</v>
      </c>
      <c r="R268" s="122">
        <v>3.7111335568447998</v>
      </c>
      <c r="S268" s="122">
        <v>3.0589671424480001</v>
      </c>
      <c r="T268" s="122">
        <v>3.4722537174447998</v>
      </c>
      <c r="U268" s="122">
        <v>3.1949366029055</v>
      </c>
      <c r="V268" s="122">
        <v>3.2424843318961001</v>
      </c>
      <c r="W268" s="122">
        <v>3.0259998402926001</v>
      </c>
      <c r="X268" s="122">
        <v>3.0733848966813002</v>
      </c>
      <c r="Y268" s="122">
        <v>2.8796026865197999</v>
      </c>
      <c r="Z268" s="122">
        <v>2.7707668403760999</v>
      </c>
      <c r="AA268" s="122">
        <v>2.6224406956727</v>
      </c>
      <c r="AB268" s="122">
        <v>2.3699454546954999</v>
      </c>
      <c r="AC268" s="122">
        <v>2.6725880199607999</v>
      </c>
      <c r="AD268" s="122">
        <v>2.7648434105859998</v>
      </c>
      <c r="AE268" s="122">
        <v>2.8684544099348002</v>
      </c>
      <c r="AF268" s="122">
        <v>2.7160954955121999</v>
      </c>
      <c r="AG268" s="122">
        <v>2.6856952492152</v>
      </c>
      <c r="AH268" s="122">
        <v>2.7082066175968</v>
      </c>
      <c r="AI268" s="122">
        <v>2.6378067595228001</v>
      </c>
      <c r="AJ268" s="122">
        <v>2.3506717058176001</v>
      </c>
      <c r="AK268" s="122">
        <v>2.5551636721870001</v>
      </c>
      <c r="AL268" s="122">
        <v>0</v>
      </c>
    </row>
    <row r="269" spans="1:38" hidden="1" x14ac:dyDescent="0.25">
      <c r="A269" s="122" t="s">
        <v>1959</v>
      </c>
      <c r="B269" s="122">
        <v>1</v>
      </c>
      <c r="C269" s="122" t="s">
        <v>2139</v>
      </c>
      <c r="D269" s="122" t="s">
        <v>474</v>
      </c>
      <c r="E269" s="122">
        <v>7</v>
      </c>
      <c r="F269" s="122">
        <v>0.3764106801946</v>
      </c>
      <c r="G269" s="122">
        <v>0.37634237383390001</v>
      </c>
      <c r="H269" s="122">
        <v>0.3871857388021</v>
      </c>
      <c r="I269" s="122">
        <v>0.40488490824790002</v>
      </c>
      <c r="J269" s="122">
        <v>0.41811107085080002</v>
      </c>
      <c r="K269" s="122">
        <v>0.41082796381600001</v>
      </c>
      <c r="L269" s="122">
        <v>0.40903290515360002</v>
      </c>
      <c r="M269" s="122">
        <v>0.43948737651999997</v>
      </c>
      <c r="N269" s="122">
        <v>0.44651739244470001</v>
      </c>
      <c r="O269" s="122">
        <v>0.4060099193749</v>
      </c>
      <c r="P269" s="122">
        <v>0.52433353065650001</v>
      </c>
      <c r="Q269" s="122">
        <v>0.53767193434659999</v>
      </c>
      <c r="R269" s="122">
        <v>0.45257920865919998</v>
      </c>
      <c r="S269" s="122">
        <v>0.43327561592649999</v>
      </c>
      <c r="T269" s="122">
        <v>0.49112942422520001</v>
      </c>
      <c r="U269" s="122">
        <v>0.40061608656789999</v>
      </c>
      <c r="V269" s="122">
        <v>0.5326167015644</v>
      </c>
      <c r="W269" s="122">
        <v>0.4387047469159</v>
      </c>
      <c r="X269" s="122">
        <v>0.30830790123140001</v>
      </c>
      <c r="Y269" s="122">
        <v>0.27568094025700002</v>
      </c>
      <c r="Z269" s="122">
        <v>0.38260075887630002</v>
      </c>
      <c r="AA269" s="122">
        <v>0.36340574148479998</v>
      </c>
      <c r="AB269" s="122">
        <v>0.34196713973640003</v>
      </c>
      <c r="AC269" s="122">
        <v>0.38312457709999997</v>
      </c>
      <c r="AD269" s="122">
        <v>0.43422345261180001</v>
      </c>
      <c r="AE269" s="122">
        <v>0.46990370891150002</v>
      </c>
      <c r="AF269" s="122">
        <v>0.4502035934336</v>
      </c>
      <c r="AG269" s="122">
        <v>0.42158831465910002</v>
      </c>
      <c r="AH269" s="122">
        <v>0.4389461594763</v>
      </c>
      <c r="AI269" s="122">
        <v>0.43759484851649999</v>
      </c>
      <c r="AJ269" s="122">
        <v>0.39039175122769998</v>
      </c>
      <c r="AK269" s="122">
        <v>0.37903351145210001</v>
      </c>
      <c r="AL269" s="122">
        <v>0</v>
      </c>
    </row>
    <row r="270" spans="1:38" hidden="1" x14ac:dyDescent="0.25">
      <c r="A270" s="122" t="s">
        <v>1959</v>
      </c>
      <c r="B270" s="122">
        <v>1</v>
      </c>
      <c r="C270" s="122" t="s">
        <v>2139</v>
      </c>
      <c r="D270" s="122" t="s">
        <v>2083</v>
      </c>
      <c r="E270" s="122">
        <v>7</v>
      </c>
      <c r="F270" s="122">
        <v>0.26733771921560001</v>
      </c>
      <c r="G270" s="122">
        <v>0.23226112994420001</v>
      </c>
      <c r="H270" s="122">
        <v>0.24575271128949999</v>
      </c>
      <c r="I270" s="122">
        <v>0.2450757924934</v>
      </c>
      <c r="J270" s="122">
        <v>0.24559741640329999</v>
      </c>
      <c r="K270" s="122">
        <v>0.24096894322949999</v>
      </c>
      <c r="L270" s="122">
        <v>0.23607380495489999</v>
      </c>
      <c r="M270" s="122">
        <v>0.24934464421800001</v>
      </c>
      <c r="N270" s="122">
        <v>0.2714548063794</v>
      </c>
      <c r="O270" s="122">
        <v>0.2730529336916</v>
      </c>
      <c r="P270" s="122">
        <v>0.26638254212529999</v>
      </c>
      <c r="Q270" s="122">
        <v>0.24626427644599999</v>
      </c>
      <c r="R270" s="122">
        <v>0.21333310436960001</v>
      </c>
      <c r="S270" s="122">
        <v>0.236973710176</v>
      </c>
      <c r="T270" s="122">
        <v>0.24660294527570001</v>
      </c>
      <c r="U270" s="122">
        <v>0.3299243688022</v>
      </c>
      <c r="V270" s="122">
        <v>0.33086189081650003</v>
      </c>
      <c r="W270" s="122">
        <v>0.28091429206539997</v>
      </c>
      <c r="X270" s="122">
        <v>0.17559838553920001</v>
      </c>
      <c r="Y270" s="122">
        <v>0.15734994637249999</v>
      </c>
      <c r="Z270" s="122">
        <v>0.2175135222473</v>
      </c>
      <c r="AA270" s="122">
        <v>0.20235705620719999</v>
      </c>
      <c r="AB270" s="122">
        <v>0.17263557771230001</v>
      </c>
      <c r="AC270" s="122">
        <v>0.1905733435508</v>
      </c>
      <c r="AD270" s="122">
        <v>0.1943250934112</v>
      </c>
      <c r="AE270" s="122">
        <v>0.200556913473</v>
      </c>
      <c r="AF270" s="122">
        <v>0.1817699651437</v>
      </c>
      <c r="AG270" s="122">
        <v>0.1568592974677</v>
      </c>
      <c r="AH270" s="122">
        <v>0.16006742377970001</v>
      </c>
      <c r="AI270" s="122">
        <v>0.15746229071529999</v>
      </c>
      <c r="AJ270" s="122">
        <v>0.13413771287449999</v>
      </c>
      <c r="AK270" s="122">
        <v>0.14475813888030001</v>
      </c>
      <c r="AL270" s="122">
        <v>0</v>
      </c>
    </row>
    <row r="271" spans="1:38" hidden="1" x14ac:dyDescent="0.25">
      <c r="A271" s="122" t="s">
        <v>1959</v>
      </c>
      <c r="B271" s="122">
        <v>1</v>
      </c>
      <c r="C271" s="122" t="s">
        <v>2139</v>
      </c>
      <c r="D271" s="122" t="s">
        <v>2084</v>
      </c>
      <c r="E271" s="122">
        <v>7</v>
      </c>
      <c r="F271" s="122">
        <v>2.5764633108599999E-2</v>
      </c>
      <c r="G271" s="122">
        <v>2.3043233072799998E-2</v>
      </c>
      <c r="H271" s="122">
        <v>2.3716301846600001E-2</v>
      </c>
      <c r="I271" s="122">
        <v>2.3932886753E-2</v>
      </c>
      <c r="J271" s="122">
        <v>2.49925434781E-2</v>
      </c>
      <c r="K271" s="122">
        <v>2.4578483197500001E-2</v>
      </c>
      <c r="L271" s="122">
        <v>2.3831234761800001E-2</v>
      </c>
      <c r="M271" s="122">
        <v>2.5364794532399999E-2</v>
      </c>
      <c r="N271" s="122">
        <v>2.6242523689599999E-2</v>
      </c>
      <c r="O271" s="122">
        <v>2.6826364782600001E-2</v>
      </c>
      <c r="P271" s="122">
        <v>2.6354428678599998E-2</v>
      </c>
      <c r="Q271" s="122">
        <v>2.4124577719899998E-2</v>
      </c>
      <c r="R271" s="122">
        <v>2.3741813836500002E-2</v>
      </c>
      <c r="S271" s="122">
        <v>2.2126502874899999E-2</v>
      </c>
      <c r="T271" s="122">
        <v>2.2253634223700001E-2</v>
      </c>
      <c r="U271" s="122">
        <v>2.2109554059099999E-2</v>
      </c>
      <c r="V271" s="122">
        <v>2.1568860077600002E-2</v>
      </c>
      <c r="W271" s="122">
        <v>2.2369268164900001E-2</v>
      </c>
      <c r="X271" s="122">
        <v>2.0635575017200002E-2</v>
      </c>
      <c r="Y271" s="122">
        <v>1.9803437059299999E-2</v>
      </c>
      <c r="Z271" s="122">
        <v>9.8085048439999992E-3</v>
      </c>
      <c r="AA271" s="122">
        <v>9.9271158870999996E-3</v>
      </c>
      <c r="AB271" s="122">
        <v>9.1203154064000008E-3</v>
      </c>
      <c r="AC271" s="122">
        <v>9.3488453250000006E-3</v>
      </c>
      <c r="AD271" s="122">
        <v>9.6755737432999995E-3</v>
      </c>
      <c r="AE271" s="122">
        <v>9.8307916755999997E-3</v>
      </c>
      <c r="AF271" s="122">
        <v>9.2687579695000001E-3</v>
      </c>
      <c r="AG271" s="122">
        <v>8.0948203288000002E-3</v>
      </c>
      <c r="AH271" s="122">
        <v>8.2200523533000006E-3</v>
      </c>
      <c r="AI271" s="122">
        <v>8.1706929667999997E-3</v>
      </c>
      <c r="AJ271" s="122">
        <v>6.9396438344000002E-3</v>
      </c>
      <c r="AK271" s="122">
        <v>8.2180464532999997E-3</v>
      </c>
      <c r="AL271" s="122">
        <v>0</v>
      </c>
    </row>
    <row r="272" spans="1:38" hidden="1" x14ac:dyDescent="0.25">
      <c r="A272" s="122" t="s">
        <v>1959</v>
      </c>
      <c r="B272" s="122">
        <v>1</v>
      </c>
      <c r="C272" s="122" t="s">
        <v>2139</v>
      </c>
      <c r="D272" s="122" t="s">
        <v>2085</v>
      </c>
      <c r="E272" s="122">
        <v>7</v>
      </c>
      <c r="F272" s="122">
        <v>0.17663259225319999</v>
      </c>
      <c r="G272" s="122">
        <v>0.14537821708090001</v>
      </c>
      <c r="H272" s="122">
        <v>0.27413560656519997</v>
      </c>
      <c r="I272" s="122">
        <v>0.22822763712950001</v>
      </c>
      <c r="J272" s="122">
        <v>0.28523264312949997</v>
      </c>
      <c r="K272" s="122">
        <v>0.2472366139876</v>
      </c>
      <c r="L272" s="122">
        <v>0.25065259391520001</v>
      </c>
      <c r="M272" s="122">
        <v>0.1213244641524</v>
      </c>
      <c r="N272" s="122">
        <v>0.26179140390880001</v>
      </c>
      <c r="O272" s="122">
        <v>0.34970132584800001</v>
      </c>
      <c r="P272" s="122">
        <v>0.1734062867591</v>
      </c>
      <c r="Q272" s="122">
        <v>0.2278032734048</v>
      </c>
      <c r="R272" s="122">
        <v>0.19873835662530001</v>
      </c>
      <c r="S272" s="122">
        <v>0.17902485027279999</v>
      </c>
      <c r="T272" s="122">
        <v>0.1909404350501</v>
      </c>
      <c r="U272" s="122">
        <v>0.20017965600759999</v>
      </c>
      <c r="V272" s="122">
        <v>0.191918233513</v>
      </c>
      <c r="W272" s="122">
        <v>0.18031684226370001</v>
      </c>
      <c r="X272" s="122">
        <v>0.19883685678919999</v>
      </c>
      <c r="Y272" s="122">
        <v>6.4339537131599997E-2</v>
      </c>
      <c r="Z272" s="122">
        <v>5.1395426684600003E-2</v>
      </c>
      <c r="AA272" s="122">
        <v>8.8498785904799995E-2</v>
      </c>
      <c r="AB272" s="122">
        <v>8.0685562338199998E-2</v>
      </c>
      <c r="AC272" s="122">
        <v>8.4712581853600005E-2</v>
      </c>
      <c r="AD272" s="122">
        <v>8.6646339355300001E-2</v>
      </c>
      <c r="AE272" s="122">
        <v>9.2933691880800001E-2</v>
      </c>
      <c r="AF272" s="122">
        <v>8.8507079515000003E-2</v>
      </c>
      <c r="AG272" s="122">
        <v>8.2707484388300001E-2</v>
      </c>
      <c r="AH272" s="122">
        <v>9.5192898440999998E-2</v>
      </c>
      <c r="AI272" s="122">
        <v>9.6163441061799998E-2</v>
      </c>
      <c r="AJ272" s="122">
        <v>8.9443441925400005E-2</v>
      </c>
      <c r="AK272" s="122">
        <v>0.1035344409266</v>
      </c>
      <c r="AL272" s="122">
        <v>0</v>
      </c>
    </row>
    <row r="273" spans="1:38" hidden="1" x14ac:dyDescent="0.25">
      <c r="A273" s="122" t="s">
        <v>1959</v>
      </c>
      <c r="B273" s="122">
        <v>1</v>
      </c>
      <c r="C273" s="122" t="s">
        <v>2139</v>
      </c>
      <c r="D273" s="122" t="s">
        <v>2086</v>
      </c>
      <c r="E273" s="122">
        <v>7</v>
      </c>
      <c r="F273" s="122">
        <v>0.81591861474750005</v>
      </c>
      <c r="G273" s="122">
        <v>0.77170156518540001</v>
      </c>
      <c r="H273" s="122">
        <v>0.79577797373140002</v>
      </c>
      <c r="I273" s="122">
        <v>0.81228023313889997</v>
      </c>
      <c r="J273" s="122">
        <v>0.81186295381689999</v>
      </c>
      <c r="K273" s="122">
        <v>0.88442847514680001</v>
      </c>
      <c r="L273" s="122">
        <v>0.88133494277220004</v>
      </c>
      <c r="M273" s="122">
        <v>0.75636861548040002</v>
      </c>
      <c r="N273" s="122">
        <v>0.80010727567329998</v>
      </c>
      <c r="O273" s="122">
        <v>0.92015208924909997</v>
      </c>
      <c r="P273" s="122">
        <v>0.84269519053609998</v>
      </c>
      <c r="Q273" s="122">
        <v>0.83041409356990004</v>
      </c>
      <c r="R273" s="122">
        <v>0.73856254041460001</v>
      </c>
      <c r="S273" s="122">
        <v>0.71298896965250003</v>
      </c>
      <c r="T273" s="122">
        <v>0.66841017367269995</v>
      </c>
      <c r="U273" s="122">
        <v>0.72993407088060003</v>
      </c>
      <c r="V273" s="122">
        <v>0.74973848286650002</v>
      </c>
      <c r="W273" s="122">
        <v>0.69869821074619998</v>
      </c>
      <c r="X273" s="122">
        <v>0.63435267147109997</v>
      </c>
      <c r="Y273" s="122">
        <v>0.53022950380599998</v>
      </c>
      <c r="Z273" s="122">
        <v>0.84220753756569999</v>
      </c>
      <c r="AA273" s="122">
        <v>0.82996856923689999</v>
      </c>
      <c r="AB273" s="122">
        <v>0.71145987428869994</v>
      </c>
      <c r="AC273" s="122">
        <v>0.78999824072580005</v>
      </c>
      <c r="AD273" s="122">
        <v>0.83923514043689995</v>
      </c>
      <c r="AE273" s="122">
        <v>0.91017906949979999</v>
      </c>
      <c r="AF273" s="122">
        <v>0.89002280205350004</v>
      </c>
      <c r="AG273" s="122">
        <v>0.85390168517679998</v>
      </c>
      <c r="AH273" s="122">
        <v>0.86482231767719997</v>
      </c>
      <c r="AI273" s="122">
        <v>0.81821722277260001</v>
      </c>
      <c r="AJ273" s="122">
        <v>0.7336247063172</v>
      </c>
      <c r="AK273" s="122">
        <v>0.80987072123170001</v>
      </c>
      <c r="AL273" s="122">
        <v>0</v>
      </c>
    </row>
    <row r="274" spans="1:38" hidden="1" x14ac:dyDescent="0.25">
      <c r="A274" s="122" t="s">
        <v>1959</v>
      </c>
      <c r="B274" s="122">
        <v>1</v>
      </c>
      <c r="C274" s="122" t="s">
        <v>2139</v>
      </c>
      <c r="D274" s="122" t="s">
        <v>2087</v>
      </c>
      <c r="E274" s="122">
        <v>7</v>
      </c>
      <c r="F274" s="122">
        <v>0.87350858016029997</v>
      </c>
      <c r="G274" s="122">
        <v>0.82505684279439995</v>
      </c>
      <c r="H274" s="122">
        <v>0.88725296992839997</v>
      </c>
      <c r="I274" s="122">
        <v>0.87211564932920005</v>
      </c>
      <c r="J274" s="122">
        <v>0.87852623792329998</v>
      </c>
      <c r="K274" s="122">
        <v>0.85074552205359999</v>
      </c>
      <c r="L274" s="122">
        <v>0.85153170926400001</v>
      </c>
      <c r="M274" s="122">
        <v>0.86402108857920001</v>
      </c>
      <c r="N274" s="122">
        <v>0.90762880585149996</v>
      </c>
      <c r="O274" s="122">
        <v>1.0370563092992999</v>
      </c>
      <c r="P274" s="122">
        <v>0.93337937804530002</v>
      </c>
      <c r="Q274" s="122">
        <v>0.92250217820239999</v>
      </c>
      <c r="R274" s="122">
        <v>0.9327635552329</v>
      </c>
      <c r="S274" s="122">
        <v>0.78313377396549999</v>
      </c>
      <c r="T274" s="122">
        <v>0.79068547151599999</v>
      </c>
      <c r="U274" s="122">
        <v>0.84713248317120005</v>
      </c>
      <c r="V274" s="122">
        <v>0.85139085115099999</v>
      </c>
      <c r="W274" s="122">
        <v>0.80844926452959998</v>
      </c>
      <c r="X274" s="122">
        <v>0.76432970758959995</v>
      </c>
      <c r="Y274" s="122">
        <v>0.62915732296409999</v>
      </c>
      <c r="Z274" s="122">
        <v>0.75437664754400002</v>
      </c>
      <c r="AA274" s="122">
        <v>0.69432403606490001</v>
      </c>
      <c r="AB274" s="122">
        <v>0.60752790687869995</v>
      </c>
      <c r="AC274" s="122">
        <v>0.75608823361169997</v>
      </c>
      <c r="AD274" s="122">
        <v>0.78710183238520004</v>
      </c>
      <c r="AE274" s="122">
        <v>0.82086793351309995</v>
      </c>
      <c r="AF274" s="122">
        <v>0.75277980121239996</v>
      </c>
      <c r="AG274" s="122">
        <v>0.7450337547443</v>
      </c>
      <c r="AH274" s="122">
        <v>0.74106506491629998</v>
      </c>
      <c r="AI274" s="122">
        <v>0.70778889041460002</v>
      </c>
      <c r="AJ274" s="122">
        <v>0.64842376996030004</v>
      </c>
      <c r="AK274" s="122">
        <v>0.69053970615100002</v>
      </c>
      <c r="AL274" s="122">
        <v>0</v>
      </c>
    </row>
    <row r="275" spans="1:38" hidden="1" x14ac:dyDescent="0.25">
      <c r="A275" s="122" t="s">
        <v>1959</v>
      </c>
      <c r="B275" s="122">
        <v>1</v>
      </c>
      <c r="C275" s="122" t="s">
        <v>2139</v>
      </c>
      <c r="D275" s="122" t="s">
        <v>2134</v>
      </c>
      <c r="E275" s="122">
        <v>7</v>
      </c>
      <c r="F275" s="122">
        <v>1.033523634E-2</v>
      </c>
      <c r="G275" s="122">
        <v>1.3972200000000001E-2</v>
      </c>
      <c r="H275" s="122">
        <v>2.8020960000000001E-2</v>
      </c>
      <c r="I275" s="122">
        <v>6.1240152599999998E-3</v>
      </c>
      <c r="J275" s="122">
        <v>8.4210449400000005E-3</v>
      </c>
      <c r="K275" s="122">
        <v>0</v>
      </c>
      <c r="L275" s="122">
        <v>0</v>
      </c>
      <c r="M275" s="122">
        <v>1.0365975180000001E-2</v>
      </c>
      <c r="N275" s="122">
        <v>0</v>
      </c>
      <c r="O275" s="122">
        <v>0</v>
      </c>
      <c r="P275" s="122">
        <v>0.10032039600000001</v>
      </c>
      <c r="Q275" s="122">
        <v>9.7525956000000004E-3</v>
      </c>
      <c r="R275" s="122">
        <v>1.0129845E-2</v>
      </c>
      <c r="S275" s="122">
        <v>9.0516574180599996E-2</v>
      </c>
      <c r="T275" s="122">
        <v>0.17170436580000001</v>
      </c>
      <c r="U275" s="122">
        <v>9.8266482599999996E-2</v>
      </c>
      <c r="V275" s="122">
        <v>1.02416226E-2</v>
      </c>
      <c r="W275" s="122">
        <v>6.636795E-3</v>
      </c>
      <c r="X275" s="122">
        <v>9.0260411999999995E-3</v>
      </c>
      <c r="Y275" s="122">
        <v>8.4424565811000007E-3</v>
      </c>
      <c r="Z275" s="122">
        <v>8.3414034000000008E-3</v>
      </c>
      <c r="AA275" s="122">
        <v>3.7166051999999998E-2</v>
      </c>
      <c r="AB275" s="122">
        <v>0.289480049766</v>
      </c>
      <c r="AC275" s="122">
        <v>0.25393485552869999</v>
      </c>
      <c r="AD275" s="122">
        <v>0.20958299999999999</v>
      </c>
      <c r="AE275" s="122">
        <v>0.27944400000000003</v>
      </c>
      <c r="AF275" s="122">
        <v>0.3363172377957</v>
      </c>
      <c r="AG275" s="122">
        <v>0</v>
      </c>
      <c r="AH275" s="122">
        <v>0</v>
      </c>
      <c r="AI275" s="122">
        <v>0</v>
      </c>
      <c r="AJ275" s="122">
        <v>0</v>
      </c>
      <c r="AK275" s="122">
        <v>0</v>
      </c>
      <c r="AL275" s="122">
        <v>0</v>
      </c>
    </row>
    <row r="276" spans="1:38" hidden="1" x14ac:dyDescent="0.25">
      <c r="A276" s="122" t="s">
        <v>1959</v>
      </c>
      <c r="B276" s="122">
        <v>1</v>
      </c>
      <c r="C276" s="122" t="s">
        <v>2139</v>
      </c>
      <c r="D276" s="122" t="s">
        <v>2088</v>
      </c>
      <c r="E276" s="122">
        <v>7</v>
      </c>
      <c r="F276" s="122">
        <v>5.8424866266999997E-2</v>
      </c>
      <c r="G276" s="122">
        <v>5.7119283207999999E-2</v>
      </c>
      <c r="H276" s="122">
        <v>7.3673383607100004E-2</v>
      </c>
      <c r="I276" s="122">
        <v>0.11477851014319999</v>
      </c>
      <c r="J276" s="122">
        <v>0.1805169143035</v>
      </c>
      <c r="K276" s="122">
        <v>0.15153103356430001</v>
      </c>
      <c r="L276" s="122">
        <v>0.13346460446319999</v>
      </c>
      <c r="M276" s="122">
        <v>4.6040449865599999E-2</v>
      </c>
      <c r="N276" s="122">
        <v>7.0136981059699996E-2</v>
      </c>
      <c r="O276" s="122">
        <v>6.9672387564400001E-2</v>
      </c>
      <c r="P276" s="122">
        <v>5.2532051472799997E-2</v>
      </c>
      <c r="Q276" s="122">
        <v>7.2072568699799999E-2</v>
      </c>
      <c r="R276" s="122">
        <v>8.0238546449200004E-2</v>
      </c>
      <c r="S276" s="122">
        <v>6.2054880029600003E-2</v>
      </c>
      <c r="T276" s="122">
        <v>7.7955163267100003E-2</v>
      </c>
      <c r="U276" s="122">
        <v>7.1916368016199994E-2</v>
      </c>
      <c r="V276" s="122">
        <v>7.4121863779200006E-2</v>
      </c>
      <c r="W276" s="122">
        <v>6.9078337545899995E-2</v>
      </c>
      <c r="X276" s="122">
        <v>6.4402051087899995E-2</v>
      </c>
      <c r="Y276" s="122">
        <v>7.5631734198200004E-2</v>
      </c>
      <c r="Z276" s="122">
        <v>7.7637112389800006E-2</v>
      </c>
      <c r="AA276" s="122">
        <v>7.97516578108E-2</v>
      </c>
      <c r="AB276" s="122">
        <v>7.0453299962499993E-2</v>
      </c>
      <c r="AC276" s="122">
        <v>7.4137135426400005E-2</v>
      </c>
      <c r="AD276" s="122">
        <v>7.0686929268400006E-2</v>
      </c>
      <c r="AE276" s="122">
        <v>7.3081877708899998E-2</v>
      </c>
      <c r="AF276" s="122">
        <v>6.9182781159899995E-2</v>
      </c>
      <c r="AG276" s="122">
        <v>7.1993262109999998E-2</v>
      </c>
      <c r="AH276" s="122">
        <v>7.7665714503699995E-2</v>
      </c>
      <c r="AI276" s="122">
        <v>6.7988351180400003E-2</v>
      </c>
      <c r="AJ276" s="122">
        <v>5.0640708846500002E-2</v>
      </c>
      <c r="AK276" s="122">
        <v>5.5890483069999997E-2</v>
      </c>
      <c r="AL276" s="122">
        <v>0</v>
      </c>
    </row>
    <row r="277" spans="1:38" hidden="1" x14ac:dyDescent="0.25">
      <c r="A277" s="122" t="s">
        <v>1959</v>
      </c>
      <c r="B277" s="122">
        <v>1</v>
      </c>
      <c r="C277" s="122" t="s">
        <v>2139</v>
      </c>
      <c r="D277" s="122" t="s">
        <v>2089</v>
      </c>
      <c r="E277" s="122">
        <v>7</v>
      </c>
      <c r="F277" s="122">
        <v>0.67836598242809998</v>
      </c>
      <c r="G277" s="122">
        <v>0.70696831253509995</v>
      </c>
      <c r="H277" s="122">
        <v>0.86014675207589997</v>
      </c>
      <c r="I277" s="122">
        <v>1.2554748277484999</v>
      </c>
      <c r="J277" s="122">
        <v>1.3193760494132001</v>
      </c>
      <c r="K277" s="122">
        <v>1.3511278981396</v>
      </c>
      <c r="L277" s="122">
        <v>0.78834231069439997</v>
      </c>
      <c r="M277" s="122">
        <v>0.80127473304359997</v>
      </c>
      <c r="N277" s="122">
        <v>1.2673970582292999</v>
      </c>
      <c r="O277" s="122">
        <v>1.6031802303467</v>
      </c>
      <c r="P277" s="122">
        <v>1.3351227491505999</v>
      </c>
      <c r="Q277" s="122">
        <v>1.2654790454075999</v>
      </c>
      <c r="R277" s="122">
        <v>1.2959046404729999</v>
      </c>
      <c r="S277" s="122">
        <v>0.90573650792890004</v>
      </c>
      <c r="T277" s="122">
        <v>1.2606752384352</v>
      </c>
      <c r="U277" s="122">
        <v>1.4756357039945001</v>
      </c>
      <c r="V277" s="122">
        <v>1.4760628285601001</v>
      </c>
      <c r="W277" s="122">
        <v>1.0874770917094001</v>
      </c>
      <c r="X277" s="122">
        <v>1.2825526950338</v>
      </c>
      <c r="Y277" s="122">
        <v>1.1962230361113999</v>
      </c>
      <c r="Z277" s="122">
        <v>1.1816557483562</v>
      </c>
      <c r="AA277" s="122">
        <v>1.0749490132077</v>
      </c>
      <c r="AB277" s="122">
        <v>0.85057519272149995</v>
      </c>
      <c r="AC277" s="122">
        <v>1.2048929715761001</v>
      </c>
      <c r="AD277" s="122">
        <v>1.2940169555093</v>
      </c>
      <c r="AE277" s="122">
        <v>1.2324255972792</v>
      </c>
      <c r="AF277" s="122">
        <v>1.1611680628314001</v>
      </c>
      <c r="AG277" s="122">
        <v>1.2910430216802</v>
      </c>
      <c r="AH277" s="122">
        <v>1.3965611453500999</v>
      </c>
      <c r="AI277" s="122">
        <v>1.4727412334623</v>
      </c>
      <c r="AJ277" s="122">
        <v>1.3168500662232001</v>
      </c>
      <c r="AK277" s="122">
        <v>1.4205871220904001</v>
      </c>
      <c r="AL277" s="122">
        <v>0</v>
      </c>
    </row>
    <row r="278" spans="1:38" hidden="1" x14ac:dyDescent="0.25">
      <c r="A278" s="122" t="s">
        <v>1959</v>
      </c>
      <c r="B278" s="122">
        <v>1</v>
      </c>
      <c r="C278" s="122" t="s">
        <v>2139</v>
      </c>
      <c r="D278" s="122" t="s">
        <v>2090</v>
      </c>
      <c r="E278" s="122">
        <v>7</v>
      </c>
      <c r="F278" s="122">
        <v>9.6962238778599996E-2</v>
      </c>
      <c r="G278" s="122">
        <v>0.1047406888873</v>
      </c>
      <c r="H278" s="122">
        <v>0.1016308998308</v>
      </c>
      <c r="I278" s="122">
        <v>9.9590365157700006E-2</v>
      </c>
      <c r="J278" s="122">
        <v>0.10282993247780001</v>
      </c>
      <c r="K278" s="122">
        <v>0.1056519747941</v>
      </c>
      <c r="L278" s="122">
        <v>0.234826034761</v>
      </c>
      <c r="M278" s="122">
        <v>8.9923974291999997E-2</v>
      </c>
      <c r="N278" s="122">
        <v>0.10899189700130001</v>
      </c>
      <c r="O278" s="122">
        <v>0.10109558173700001</v>
      </c>
      <c r="P278" s="122">
        <v>0.1124211505987</v>
      </c>
      <c r="Q278" s="122">
        <v>9.0273548408099993E-2</v>
      </c>
      <c r="R278" s="122">
        <v>8.7277281907199994E-2</v>
      </c>
      <c r="S278" s="122">
        <v>8.2463760149599996E-2</v>
      </c>
      <c r="T278" s="122">
        <v>8.4638991889600002E-2</v>
      </c>
      <c r="U278" s="122">
        <v>0.1008104393756</v>
      </c>
      <c r="V278" s="122">
        <v>0.1004735368542</v>
      </c>
      <c r="W278" s="122">
        <v>0.10413218838710001</v>
      </c>
      <c r="X278" s="122">
        <v>8.6601771761899995E-2</v>
      </c>
      <c r="Y278" s="122">
        <v>6.9184828595399997E-2</v>
      </c>
      <c r="Z278" s="122">
        <v>0.10620782785000001</v>
      </c>
      <c r="AA278" s="122">
        <v>0.1091568211384</v>
      </c>
      <c r="AB278" s="122">
        <v>9.4491680835899997E-2</v>
      </c>
      <c r="AC278" s="122">
        <v>0.102180425231</v>
      </c>
      <c r="AD278" s="122">
        <v>0.1058305566286</v>
      </c>
      <c r="AE278" s="122">
        <v>0.11672483535350001</v>
      </c>
      <c r="AF278" s="122">
        <v>0.1136377806163</v>
      </c>
      <c r="AG278" s="122">
        <v>0.10450949120480001</v>
      </c>
      <c r="AH278" s="122">
        <v>0.1073071767584</v>
      </c>
      <c r="AI278" s="122">
        <v>0.1007327844853</v>
      </c>
      <c r="AJ278" s="122">
        <v>0.1041520429692</v>
      </c>
      <c r="AK278" s="122">
        <v>0.1062608853792</v>
      </c>
      <c r="AL278" s="122">
        <v>0</v>
      </c>
    </row>
    <row r="279" spans="1:38" hidden="1" x14ac:dyDescent="0.25">
      <c r="A279" s="122" t="s">
        <v>1959</v>
      </c>
      <c r="B279" s="122">
        <v>1</v>
      </c>
      <c r="C279" s="122" t="s">
        <v>2139</v>
      </c>
      <c r="D279" s="122" t="s">
        <v>2091</v>
      </c>
      <c r="E279" s="122">
        <v>7</v>
      </c>
      <c r="F279" s="122">
        <v>2.8553404286392001</v>
      </c>
      <c r="G279" s="122">
        <v>2.7361299249714999</v>
      </c>
      <c r="H279" s="122">
        <v>2.8507638051373001</v>
      </c>
      <c r="I279" s="122">
        <v>3.3245003209828998</v>
      </c>
      <c r="J279" s="122">
        <v>3.7334647584464999</v>
      </c>
      <c r="K279" s="122">
        <v>3.8139698300932001</v>
      </c>
      <c r="L279" s="122">
        <v>3.4357366640447</v>
      </c>
      <c r="M279" s="122">
        <v>3.3894197585861998</v>
      </c>
      <c r="N279" s="122">
        <v>3.1705350146384998</v>
      </c>
      <c r="O279" s="122">
        <v>4.1990230802662998</v>
      </c>
      <c r="P279" s="122">
        <v>3.2680256544751001</v>
      </c>
      <c r="Q279" s="122">
        <v>3.1089606275029</v>
      </c>
      <c r="R279" s="122">
        <v>3.0717090489065</v>
      </c>
      <c r="S279" s="122">
        <v>2.6110621941134</v>
      </c>
      <c r="T279" s="122">
        <v>3.0684077607662998</v>
      </c>
      <c r="U279" s="122">
        <v>3.1463260824652002</v>
      </c>
      <c r="V279" s="122">
        <v>3.0542517287573001</v>
      </c>
      <c r="W279" s="122">
        <v>2.7678650171951</v>
      </c>
      <c r="X279" s="122">
        <v>2.7457461849624001</v>
      </c>
      <c r="Y279" s="122">
        <v>2.4675640229862998</v>
      </c>
      <c r="Z279" s="122">
        <v>2.1976155962583999</v>
      </c>
      <c r="AA279" s="122">
        <v>2.2091692664461</v>
      </c>
      <c r="AB279" s="122">
        <v>2.5548423417641999</v>
      </c>
      <c r="AC279" s="122">
        <v>2.6867450619078999</v>
      </c>
      <c r="AD279" s="122">
        <v>2.5534915735379999</v>
      </c>
      <c r="AE279" s="122">
        <v>2.7766258213419999</v>
      </c>
      <c r="AF279" s="122">
        <v>2.5088422713076</v>
      </c>
      <c r="AG279" s="122">
        <v>2.7312702021185</v>
      </c>
      <c r="AH279" s="122">
        <v>2.8696080276128999</v>
      </c>
      <c r="AI279" s="122">
        <v>2.8909747975726998</v>
      </c>
      <c r="AJ279" s="122">
        <v>2.5718487155869001</v>
      </c>
      <c r="AK279" s="122">
        <v>2.9644168899526</v>
      </c>
      <c r="AL279" s="122">
        <v>0</v>
      </c>
    </row>
    <row r="280" spans="1:38" hidden="1" x14ac:dyDescent="0.25">
      <c r="A280" s="122" t="s">
        <v>1959</v>
      </c>
      <c r="B280" s="122">
        <v>1</v>
      </c>
      <c r="C280" s="122" t="s">
        <v>2139</v>
      </c>
      <c r="D280" s="122" t="s">
        <v>2092</v>
      </c>
      <c r="E280" s="122">
        <v>7</v>
      </c>
      <c r="F280" s="122">
        <v>1.3417270521699001</v>
      </c>
      <c r="G280" s="122">
        <v>1.2964665795004999</v>
      </c>
      <c r="H280" s="122">
        <v>1.2998841606003</v>
      </c>
      <c r="I280" s="122">
        <v>1.1977913177456001</v>
      </c>
      <c r="J280" s="122">
        <v>1.328775092998</v>
      </c>
      <c r="K280" s="122">
        <v>1.6974705238562999</v>
      </c>
      <c r="L280" s="122">
        <v>1.4392058271192001</v>
      </c>
      <c r="M280" s="122">
        <v>0.96778473977260004</v>
      </c>
      <c r="N280" s="122">
        <v>1.3494188669586</v>
      </c>
      <c r="O280" s="122">
        <v>2.2469997047842001</v>
      </c>
      <c r="P280" s="122">
        <v>2.3581995804555</v>
      </c>
      <c r="Q280" s="122">
        <v>1.9485540384739</v>
      </c>
      <c r="R280" s="122">
        <v>2.3873365941192</v>
      </c>
      <c r="S280" s="122">
        <v>2.5255954147023001</v>
      </c>
      <c r="T280" s="122">
        <v>6.2480482091617002</v>
      </c>
      <c r="U280" s="122">
        <v>3.4731098755418999</v>
      </c>
      <c r="V280" s="122">
        <v>3.0328788827277</v>
      </c>
      <c r="W280" s="122">
        <v>1.4023029166225001</v>
      </c>
      <c r="X280" s="122">
        <v>1.9826226288446001</v>
      </c>
      <c r="Y280" s="122">
        <v>1.4502997122207</v>
      </c>
      <c r="Z280" s="122">
        <v>2.2735262542861001</v>
      </c>
      <c r="AA280" s="122">
        <v>2.1339061065328999</v>
      </c>
      <c r="AB280" s="122">
        <v>3.7737901201986999</v>
      </c>
      <c r="AC280" s="122">
        <v>3.3751201834527</v>
      </c>
      <c r="AD280" s="122">
        <v>1.7887384088472</v>
      </c>
      <c r="AE280" s="122">
        <v>3.2255568371402998</v>
      </c>
      <c r="AF280" s="122">
        <v>2.5638170876544</v>
      </c>
      <c r="AG280" s="122">
        <v>2.7658608287312001</v>
      </c>
      <c r="AH280" s="122">
        <v>2.9479030357621001</v>
      </c>
      <c r="AI280" s="122">
        <v>2.8087137603261998</v>
      </c>
      <c r="AJ280" s="122">
        <v>2.233544416814</v>
      </c>
      <c r="AK280" s="122">
        <v>3.2432329515173</v>
      </c>
      <c r="AL280" s="122">
        <v>0</v>
      </c>
    </row>
    <row r="281" spans="1:38" hidden="1" x14ac:dyDescent="0.25">
      <c r="A281" s="122" t="s">
        <v>1959</v>
      </c>
      <c r="B281" s="122">
        <v>1</v>
      </c>
      <c r="C281" s="122" t="s">
        <v>2139</v>
      </c>
      <c r="D281" s="122" t="s">
        <v>2093</v>
      </c>
      <c r="E281" s="122">
        <v>7</v>
      </c>
      <c r="F281" s="122">
        <v>1.7229953065204999</v>
      </c>
      <c r="G281" s="122">
        <v>1.4158988692806</v>
      </c>
      <c r="H281" s="122">
        <v>1.7871715410868001</v>
      </c>
      <c r="I281" s="122">
        <v>1.0055889974426</v>
      </c>
      <c r="J281" s="122">
        <v>1.0374735099671999</v>
      </c>
      <c r="K281" s="122">
        <v>0.75007836300069997</v>
      </c>
      <c r="L281" s="122">
        <v>1.0520356187886</v>
      </c>
      <c r="M281" s="122">
        <v>1.3911314620422</v>
      </c>
      <c r="N281" s="122">
        <v>1.4067391334343999</v>
      </c>
      <c r="O281" s="122">
        <v>2.1220697577463001</v>
      </c>
      <c r="P281" s="122">
        <v>1.4331748595492999</v>
      </c>
      <c r="Q281" s="122">
        <v>1.171866453671</v>
      </c>
      <c r="R281" s="122">
        <v>1.0676537011039</v>
      </c>
      <c r="S281" s="122">
        <v>1.4333497912448001</v>
      </c>
      <c r="T281" s="122">
        <v>1.2966239045646999</v>
      </c>
      <c r="U281" s="122">
        <v>0.53119283783100002</v>
      </c>
      <c r="V281" s="122">
        <v>0.5224825727936</v>
      </c>
      <c r="W281" s="122">
        <v>1.4342622011926001</v>
      </c>
      <c r="X281" s="122">
        <v>0.52018470086610002</v>
      </c>
      <c r="Y281" s="122">
        <v>0.50006044298079999</v>
      </c>
      <c r="Z281" s="122">
        <v>0.32067305339110003</v>
      </c>
      <c r="AA281" s="122">
        <v>0.32604153595169999</v>
      </c>
      <c r="AB281" s="122">
        <v>0.29720868244760001</v>
      </c>
      <c r="AC281" s="122">
        <v>0.33150887446369998</v>
      </c>
      <c r="AD281" s="122">
        <v>0.33831043729810001</v>
      </c>
      <c r="AE281" s="122">
        <v>0.35419346535989998</v>
      </c>
      <c r="AF281" s="122">
        <v>0.32568273819459997</v>
      </c>
      <c r="AG281" s="122">
        <v>0.3370618519727</v>
      </c>
      <c r="AH281" s="122">
        <v>0.35349569304520001</v>
      </c>
      <c r="AI281" s="122">
        <v>0.35248273889100001</v>
      </c>
      <c r="AJ281" s="122">
        <v>0.31354516240000002</v>
      </c>
      <c r="AK281" s="122">
        <v>0.34493997629649997</v>
      </c>
      <c r="AL281" s="122">
        <v>0</v>
      </c>
    </row>
    <row r="282" spans="1:38" hidden="1" x14ac:dyDescent="0.25">
      <c r="A282" s="122" t="s">
        <v>1959</v>
      </c>
      <c r="B282" s="122">
        <v>1</v>
      </c>
      <c r="C282" s="122" t="s">
        <v>2139</v>
      </c>
      <c r="D282" s="122" t="s">
        <v>2094</v>
      </c>
      <c r="E282" s="122">
        <v>7</v>
      </c>
      <c r="F282" s="122">
        <v>1.0703558224937999</v>
      </c>
      <c r="G282" s="122">
        <v>1.0037772855434</v>
      </c>
      <c r="H282" s="122">
        <v>1.1982074984589</v>
      </c>
      <c r="I282" s="122">
        <v>0.94228626848800001</v>
      </c>
      <c r="J282" s="122">
        <v>1.0201170351707001</v>
      </c>
      <c r="K282" s="122">
        <v>1.0673552115705001</v>
      </c>
      <c r="L282" s="122">
        <v>0.99788718046619995</v>
      </c>
      <c r="M282" s="122">
        <v>1.0290188840296</v>
      </c>
      <c r="N282" s="122">
        <v>1.2599859593530001</v>
      </c>
      <c r="O282" s="122">
        <v>1.7764696444667001</v>
      </c>
      <c r="P282" s="122">
        <v>1.2825444680989</v>
      </c>
      <c r="Q282" s="122">
        <v>1.6719221833655999</v>
      </c>
      <c r="R282" s="122">
        <v>1.5969754256299</v>
      </c>
      <c r="S282" s="122">
        <v>1.2877322410801</v>
      </c>
      <c r="T282" s="122">
        <v>2.1722916460478001</v>
      </c>
      <c r="U282" s="122">
        <v>1.8654457455947999</v>
      </c>
      <c r="V282" s="122">
        <v>1.976547899244</v>
      </c>
      <c r="W282" s="122">
        <v>1.5501447520385001</v>
      </c>
      <c r="X282" s="122">
        <v>1.7544938426465</v>
      </c>
      <c r="Y282" s="122">
        <v>1.4325918771710999</v>
      </c>
      <c r="Z282" s="122">
        <v>1.4857701288236</v>
      </c>
      <c r="AA282" s="122">
        <v>1.3573905927345999</v>
      </c>
      <c r="AB282" s="122">
        <v>1.1264144768255999</v>
      </c>
      <c r="AC282" s="122">
        <v>0.97710928072059999</v>
      </c>
      <c r="AD282" s="122">
        <v>0.95301281042039998</v>
      </c>
      <c r="AE282" s="122">
        <v>1.0050213459549</v>
      </c>
      <c r="AF282" s="122">
        <v>0.88880843947800003</v>
      </c>
      <c r="AG282" s="122">
        <v>0.98451276821370004</v>
      </c>
      <c r="AH282" s="122">
        <v>1.0913855009708</v>
      </c>
      <c r="AI282" s="122">
        <v>1.0788870086463</v>
      </c>
      <c r="AJ282" s="122">
        <v>1.0211347381047999</v>
      </c>
      <c r="AK282" s="122">
        <v>1.1112362504671001</v>
      </c>
      <c r="AL282" s="122">
        <v>0</v>
      </c>
    </row>
    <row r="283" spans="1:38" hidden="1" x14ac:dyDescent="0.25">
      <c r="A283" s="122" t="s">
        <v>1959</v>
      </c>
      <c r="B283" s="122">
        <v>1</v>
      </c>
      <c r="C283" s="122" t="s">
        <v>2139</v>
      </c>
      <c r="D283" s="122" t="s">
        <v>2095</v>
      </c>
      <c r="E283" s="122">
        <v>7</v>
      </c>
      <c r="F283" s="122">
        <v>18.5012181415131</v>
      </c>
      <c r="G283" s="122">
        <v>19.854126509011</v>
      </c>
      <c r="H283" s="122">
        <v>20.813905292024899</v>
      </c>
      <c r="I283" s="122">
        <v>19.127469894822202</v>
      </c>
      <c r="J283" s="122">
        <v>21.202483027148201</v>
      </c>
      <c r="K283" s="122">
        <v>19.754332238609699</v>
      </c>
      <c r="L283" s="122">
        <v>19.207037487949901</v>
      </c>
      <c r="M283" s="122">
        <v>20.755586021439601</v>
      </c>
      <c r="N283" s="122">
        <v>20.9341022419752</v>
      </c>
      <c r="O283" s="122">
        <v>24.758778722220001</v>
      </c>
      <c r="P283" s="122">
        <v>22.3265192258817</v>
      </c>
      <c r="Q283" s="122">
        <v>20.045283333866099</v>
      </c>
      <c r="R283" s="122">
        <v>19.221296816893702</v>
      </c>
      <c r="S283" s="122">
        <v>17.869703931910799</v>
      </c>
      <c r="T283" s="122">
        <v>20.268578467649601</v>
      </c>
      <c r="U283" s="122">
        <v>20.219471519955899</v>
      </c>
      <c r="V283" s="122">
        <v>21.622519028467501</v>
      </c>
      <c r="W283" s="122">
        <v>24.461770002545201</v>
      </c>
      <c r="X283" s="122">
        <v>28.884505875078101</v>
      </c>
      <c r="Y283" s="122">
        <v>22.963904355399801</v>
      </c>
      <c r="Z283" s="122">
        <v>20.5850724359717</v>
      </c>
      <c r="AA283" s="122">
        <v>18.6603422427408</v>
      </c>
      <c r="AB283" s="122">
        <v>16.0099998720004</v>
      </c>
      <c r="AC283" s="122">
        <v>16.989637661579199</v>
      </c>
      <c r="AD283" s="122">
        <v>17.7312242772107</v>
      </c>
      <c r="AE283" s="122">
        <v>18.332938982353699</v>
      </c>
      <c r="AF283" s="122">
        <v>16.929931740357599</v>
      </c>
      <c r="AG283" s="122">
        <v>20.917435305058898</v>
      </c>
      <c r="AH283" s="122">
        <v>22.515714473847499</v>
      </c>
      <c r="AI283" s="122">
        <v>22.616058140753701</v>
      </c>
      <c r="AJ283" s="122">
        <v>24.622962329354198</v>
      </c>
      <c r="AK283" s="122">
        <v>27.675271438412</v>
      </c>
      <c r="AL283" s="122">
        <v>0</v>
      </c>
    </row>
    <row r="284" spans="1:38" hidden="1" x14ac:dyDescent="0.25">
      <c r="A284" s="122" t="s">
        <v>1959</v>
      </c>
      <c r="B284" s="122">
        <v>1</v>
      </c>
      <c r="C284" s="122" t="s">
        <v>2139</v>
      </c>
      <c r="D284" s="122" t="s">
        <v>2096</v>
      </c>
      <c r="E284" s="122">
        <v>7</v>
      </c>
      <c r="F284" s="122">
        <v>0.53023485732179998</v>
      </c>
      <c r="G284" s="122">
        <v>0.44944880536920001</v>
      </c>
      <c r="H284" s="122">
        <v>0.4682315615098</v>
      </c>
      <c r="I284" s="122">
        <v>0.47247044633180002</v>
      </c>
      <c r="J284" s="122">
        <v>0.46217847058770001</v>
      </c>
      <c r="K284" s="122">
        <v>0.44966535236389998</v>
      </c>
      <c r="L284" s="122">
        <v>0.43536403616679997</v>
      </c>
      <c r="M284" s="122">
        <v>0.42823849485999999</v>
      </c>
      <c r="N284" s="122">
        <v>0.46289009027990002</v>
      </c>
      <c r="O284" s="122">
        <v>0.50228934735039998</v>
      </c>
      <c r="P284" s="122">
        <v>0.4748529567875</v>
      </c>
      <c r="Q284" s="122">
        <v>0.45459494990929999</v>
      </c>
      <c r="R284" s="122">
        <v>0.44043059056459999</v>
      </c>
      <c r="S284" s="122">
        <v>0.37555362650610002</v>
      </c>
      <c r="T284" s="122">
        <v>0.35715623024510001</v>
      </c>
      <c r="U284" s="122">
        <v>0.38481037770769999</v>
      </c>
      <c r="V284" s="122">
        <v>0.43206751081490002</v>
      </c>
      <c r="W284" s="122">
        <v>0.40984695018810002</v>
      </c>
      <c r="X284" s="122">
        <v>0.343891750123</v>
      </c>
      <c r="Y284" s="122">
        <v>0.2919958047747</v>
      </c>
      <c r="Z284" s="122">
        <v>0.33240884273780003</v>
      </c>
      <c r="AA284" s="122">
        <v>0.31678343530600001</v>
      </c>
      <c r="AB284" s="122">
        <v>0.28730027675019998</v>
      </c>
      <c r="AC284" s="122">
        <v>0.34377014726779997</v>
      </c>
      <c r="AD284" s="122">
        <v>0.34056693545619998</v>
      </c>
      <c r="AE284" s="122">
        <v>0.36104184058060002</v>
      </c>
      <c r="AF284" s="122">
        <v>0.33794062827659999</v>
      </c>
      <c r="AG284" s="122">
        <v>0.30993994860230001</v>
      </c>
      <c r="AH284" s="122">
        <v>0.30478053637800001</v>
      </c>
      <c r="AI284" s="122">
        <v>0.28863781174300002</v>
      </c>
      <c r="AJ284" s="122">
        <v>0.2530359824649</v>
      </c>
      <c r="AK284" s="122">
        <v>0.27438634312670002</v>
      </c>
      <c r="AL284" s="122">
        <v>0</v>
      </c>
    </row>
    <row r="285" spans="1:38" hidden="1" x14ac:dyDescent="0.25">
      <c r="A285" s="122" t="s">
        <v>1959</v>
      </c>
      <c r="B285" s="122">
        <v>1</v>
      </c>
      <c r="C285" s="122" t="s">
        <v>2139</v>
      </c>
      <c r="D285" s="122" t="s">
        <v>2097</v>
      </c>
      <c r="E285" s="122">
        <v>7</v>
      </c>
      <c r="F285" s="122">
        <v>0.61264567571749995</v>
      </c>
      <c r="G285" s="122">
        <v>0.4242006422597</v>
      </c>
      <c r="H285" s="122">
        <v>0.53253855591749999</v>
      </c>
      <c r="I285" s="122">
        <v>0.46201873634809998</v>
      </c>
      <c r="J285" s="122">
        <v>0.50957490939729999</v>
      </c>
      <c r="K285" s="122">
        <v>0.45303651126729999</v>
      </c>
      <c r="L285" s="122">
        <v>0.46112304159259998</v>
      </c>
      <c r="M285" s="122">
        <v>0.43637050109510001</v>
      </c>
      <c r="N285" s="122">
        <v>0.53537756971130002</v>
      </c>
      <c r="O285" s="122">
        <v>0.64698472044120003</v>
      </c>
      <c r="P285" s="122">
        <v>0.48540738969750002</v>
      </c>
      <c r="Q285" s="122">
        <v>0.5859722018222</v>
      </c>
      <c r="R285" s="122">
        <v>0.53172954313940002</v>
      </c>
      <c r="S285" s="122">
        <v>0.46668244445489998</v>
      </c>
      <c r="T285" s="122">
        <v>0.61765372783299999</v>
      </c>
      <c r="U285" s="122">
        <v>0.57384860561390005</v>
      </c>
      <c r="V285" s="122">
        <v>0.37868440146549998</v>
      </c>
      <c r="W285" s="122">
        <v>0.36484575892810001</v>
      </c>
      <c r="X285" s="122">
        <v>0.33772189118419998</v>
      </c>
      <c r="Y285" s="122">
        <v>0.27944446520499999</v>
      </c>
      <c r="Z285" s="122">
        <v>0.31916971345970002</v>
      </c>
      <c r="AA285" s="122">
        <v>0.29113758111810001</v>
      </c>
      <c r="AB285" s="122">
        <v>0.25295864678719998</v>
      </c>
      <c r="AC285" s="122">
        <v>0.32866894899970001</v>
      </c>
      <c r="AD285" s="122">
        <v>0.3432049907318</v>
      </c>
      <c r="AE285" s="122">
        <v>0.3603587532352</v>
      </c>
      <c r="AF285" s="122">
        <v>0.33264149474440002</v>
      </c>
      <c r="AG285" s="122">
        <v>0.32882654193560001</v>
      </c>
      <c r="AH285" s="122">
        <v>0.32408112278509998</v>
      </c>
      <c r="AI285" s="122">
        <v>0.31750746583650002</v>
      </c>
      <c r="AJ285" s="122">
        <v>0.28568461274180001</v>
      </c>
      <c r="AK285" s="122">
        <v>0.30679822984650001</v>
      </c>
      <c r="AL285" s="122">
        <v>0</v>
      </c>
    </row>
    <row r="286" spans="1:38" hidden="1" x14ac:dyDescent="0.25">
      <c r="A286" s="122" t="s">
        <v>1959</v>
      </c>
      <c r="B286" s="122">
        <v>1</v>
      </c>
      <c r="C286" s="122" t="s">
        <v>2139</v>
      </c>
      <c r="D286" s="122" t="s">
        <v>2098</v>
      </c>
      <c r="E286" s="122">
        <v>7</v>
      </c>
      <c r="F286" s="122">
        <v>0.1121774983411</v>
      </c>
      <c r="G286" s="122">
        <v>0.10936854459589999</v>
      </c>
      <c r="H286" s="122">
        <v>0.10817168878279999</v>
      </c>
      <c r="I286" s="122">
        <v>0.10231541800420001</v>
      </c>
      <c r="J286" s="122">
        <v>0.1034435591661</v>
      </c>
      <c r="K286" s="122">
        <v>0.1017904671705</v>
      </c>
      <c r="L286" s="122">
        <v>0.1038717540301</v>
      </c>
      <c r="M286" s="122">
        <v>9.4870116273299998E-2</v>
      </c>
      <c r="N286" s="122">
        <v>0.1019797489033</v>
      </c>
      <c r="O286" s="122">
        <v>9.2462279226000005E-2</v>
      </c>
      <c r="P286" s="122">
        <v>9.5420542094900002E-2</v>
      </c>
      <c r="Q286" s="122">
        <v>9.5624198650400005E-2</v>
      </c>
      <c r="R286" s="122">
        <v>0.1012701406229</v>
      </c>
      <c r="S286" s="122">
        <v>8.2040517287199993E-2</v>
      </c>
      <c r="T286" s="122">
        <v>8.0083131561200005E-2</v>
      </c>
      <c r="U286" s="122">
        <v>9.5872111037700006E-2</v>
      </c>
      <c r="V286" s="122">
        <v>9.9218591928000005E-2</v>
      </c>
      <c r="W286" s="122">
        <v>9.3003098628199998E-2</v>
      </c>
      <c r="X286" s="122">
        <v>7.3019336888700007E-2</v>
      </c>
      <c r="Y286" s="122">
        <v>6.88895340947E-2</v>
      </c>
      <c r="Z286" s="122">
        <v>7.5550260857899995E-2</v>
      </c>
      <c r="AA286" s="122">
        <v>7.4889778058299994E-2</v>
      </c>
      <c r="AB286" s="122">
        <v>6.4074981592899996E-2</v>
      </c>
      <c r="AC286" s="122">
        <v>6.8912444207699999E-2</v>
      </c>
      <c r="AD286" s="122">
        <v>7.0499034775300007E-2</v>
      </c>
      <c r="AE286" s="122">
        <v>7.9087994073099993E-2</v>
      </c>
      <c r="AF286" s="122">
        <v>7.3478115172300004E-2</v>
      </c>
      <c r="AG286" s="122">
        <v>7.5423321148000003E-2</v>
      </c>
      <c r="AH286" s="122">
        <v>6.2499666005000003E-2</v>
      </c>
      <c r="AI286" s="122">
        <v>5.9595790722899999E-2</v>
      </c>
      <c r="AJ286" s="122">
        <v>5.61869249722E-2</v>
      </c>
      <c r="AK286" s="122">
        <v>5.8272116034699999E-2</v>
      </c>
      <c r="AL286" s="122">
        <v>0</v>
      </c>
    </row>
    <row r="287" spans="1:38" hidden="1" x14ac:dyDescent="0.25">
      <c r="A287" s="122" t="s">
        <v>1959</v>
      </c>
      <c r="B287" s="122">
        <v>1</v>
      </c>
      <c r="C287" s="122" t="s">
        <v>2139</v>
      </c>
      <c r="D287" s="122" t="s">
        <v>2099</v>
      </c>
      <c r="E287" s="122">
        <v>7</v>
      </c>
      <c r="F287" s="122">
        <v>2.1917410558441999</v>
      </c>
      <c r="G287" s="122">
        <v>2.0282461308783999</v>
      </c>
      <c r="H287" s="122">
        <v>2.1675404427478</v>
      </c>
      <c r="I287" s="122">
        <v>1.7745506975773</v>
      </c>
      <c r="J287" s="122">
        <v>1.9567294786286999</v>
      </c>
      <c r="K287" s="122">
        <v>2.0157200090076999</v>
      </c>
      <c r="L287" s="122">
        <v>1.9669523208335</v>
      </c>
      <c r="M287" s="122">
        <v>1.7305619837871999</v>
      </c>
      <c r="N287" s="122">
        <v>1.8565675721806001</v>
      </c>
      <c r="O287" s="122">
        <v>2.3595790531685998</v>
      </c>
      <c r="P287" s="122">
        <v>2.1270634453634001</v>
      </c>
      <c r="Q287" s="122">
        <v>1.7696226644437001</v>
      </c>
      <c r="R287" s="122">
        <v>1.8450791130052</v>
      </c>
      <c r="S287" s="122">
        <v>1.7471939868790001</v>
      </c>
      <c r="T287" s="122">
        <v>2.3583613971550998</v>
      </c>
      <c r="U287" s="122">
        <v>2.1389815440450999</v>
      </c>
      <c r="V287" s="122">
        <v>1.9380911732749</v>
      </c>
      <c r="W287" s="122">
        <v>1.6656543059135001</v>
      </c>
      <c r="X287" s="122">
        <v>1.5549024206769</v>
      </c>
      <c r="Y287" s="122">
        <v>1.2416149465154001</v>
      </c>
      <c r="Z287" s="122">
        <v>1.0406643454224001</v>
      </c>
      <c r="AA287" s="122">
        <v>1.0028040550929</v>
      </c>
      <c r="AB287" s="122">
        <v>1.2576083169800001</v>
      </c>
      <c r="AC287" s="122">
        <v>1.3865670764499001</v>
      </c>
      <c r="AD287" s="122">
        <v>1.0289695019841001</v>
      </c>
      <c r="AE287" s="122">
        <v>1.5244251773319999</v>
      </c>
      <c r="AF287" s="122">
        <v>1.1106255168604</v>
      </c>
      <c r="AG287" s="122">
        <v>1.3843205690111</v>
      </c>
      <c r="AH287" s="122">
        <v>1.4706570572387001</v>
      </c>
      <c r="AI287" s="122">
        <v>1.3677285428285</v>
      </c>
      <c r="AJ287" s="122">
        <v>0.97689526619849998</v>
      </c>
      <c r="AK287" s="122">
        <v>1.4756806149427</v>
      </c>
      <c r="AL287" s="122">
        <v>0</v>
      </c>
    </row>
    <row r="288" spans="1:38" hidden="1" x14ac:dyDescent="0.25">
      <c r="A288" s="122" t="s">
        <v>1959</v>
      </c>
      <c r="B288" s="122">
        <v>1</v>
      </c>
      <c r="C288" s="122" t="s">
        <v>2139</v>
      </c>
      <c r="D288" s="122" t="s">
        <v>2100</v>
      </c>
      <c r="E288" s="122">
        <v>7</v>
      </c>
      <c r="F288" s="122">
        <v>0.74778526820250002</v>
      </c>
      <c r="G288" s="122">
        <v>0.73798100548349999</v>
      </c>
      <c r="H288" s="122">
        <v>0.86667054426949997</v>
      </c>
      <c r="I288" s="122">
        <v>0.81681182894439996</v>
      </c>
      <c r="J288" s="122">
        <v>0.91434569585970005</v>
      </c>
      <c r="K288" s="122">
        <v>0.89571389840180005</v>
      </c>
      <c r="L288" s="122">
        <v>0.88416372539809995</v>
      </c>
      <c r="M288" s="122">
        <v>0.81051122768380002</v>
      </c>
      <c r="N288" s="122">
        <v>0.81926677108320001</v>
      </c>
      <c r="O288" s="122">
        <v>0.92221580747849996</v>
      </c>
      <c r="P288" s="122">
        <v>0.78233874052450003</v>
      </c>
      <c r="Q288" s="122">
        <v>0.83448988766120002</v>
      </c>
      <c r="R288" s="122">
        <v>0.97310763905130004</v>
      </c>
      <c r="S288" s="122">
        <v>0.78912055087330002</v>
      </c>
      <c r="T288" s="122">
        <v>0.93233787195210005</v>
      </c>
      <c r="U288" s="122">
        <v>0.9435468480775</v>
      </c>
      <c r="V288" s="122">
        <v>0.93132856635890005</v>
      </c>
      <c r="W288" s="122">
        <v>0.87731776244360005</v>
      </c>
      <c r="X288" s="122">
        <v>0.79918196674319997</v>
      </c>
      <c r="Y288" s="122">
        <v>0.79593227173600001</v>
      </c>
      <c r="Z288" s="122">
        <v>0.60031952001440003</v>
      </c>
      <c r="AA288" s="122">
        <v>0.564202160216</v>
      </c>
      <c r="AB288" s="122">
        <v>0.52792618443219996</v>
      </c>
      <c r="AC288" s="122">
        <v>0.67752832305970001</v>
      </c>
      <c r="AD288" s="122">
        <v>0.74197835888719998</v>
      </c>
      <c r="AE288" s="122">
        <v>0.64242746203510004</v>
      </c>
      <c r="AF288" s="122">
        <v>0.62072628312339995</v>
      </c>
      <c r="AG288" s="122">
        <v>0.62084861194969998</v>
      </c>
      <c r="AH288" s="122">
        <v>0.66376504300649997</v>
      </c>
      <c r="AI288" s="122">
        <v>0.7198476841607</v>
      </c>
      <c r="AJ288" s="122">
        <v>0.62723924661870001</v>
      </c>
      <c r="AK288" s="122">
        <v>0.66218417159919996</v>
      </c>
      <c r="AL288" s="122">
        <v>0</v>
      </c>
    </row>
    <row r="289" spans="1:38" hidden="1" x14ac:dyDescent="0.25">
      <c r="A289" s="122" t="s">
        <v>1959</v>
      </c>
      <c r="B289" s="122">
        <v>1</v>
      </c>
      <c r="C289" s="122" t="s">
        <v>2139</v>
      </c>
      <c r="D289" s="122" t="s">
        <v>2101</v>
      </c>
      <c r="E289" s="122">
        <v>7</v>
      </c>
      <c r="F289" s="122">
        <v>1.0638453774565</v>
      </c>
      <c r="G289" s="122">
        <v>0.87935373702959996</v>
      </c>
      <c r="H289" s="122">
        <v>0.96322225933109995</v>
      </c>
      <c r="I289" s="122">
        <v>0.94875541831999999</v>
      </c>
      <c r="J289" s="122">
        <v>0.99293217804879996</v>
      </c>
      <c r="K289" s="122">
        <v>1.074142246424</v>
      </c>
      <c r="L289" s="122">
        <v>1.026355880426</v>
      </c>
      <c r="M289" s="122">
        <v>0.98249659054850003</v>
      </c>
      <c r="N289" s="122">
        <v>1.0717601228332001</v>
      </c>
      <c r="O289" s="122">
        <v>1.4577920274561</v>
      </c>
      <c r="P289" s="122">
        <v>1.0574344812109</v>
      </c>
      <c r="Q289" s="122">
        <v>1.0928374528142999</v>
      </c>
      <c r="R289" s="122">
        <v>1.1861993440864</v>
      </c>
      <c r="S289" s="122">
        <v>1.0723624821924</v>
      </c>
      <c r="T289" s="122">
        <v>1.3567044485747</v>
      </c>
      <c r="U289" s="122">
        <v>1.3003338293877</v>
      </c>
      <c r="V289" s="122">
        <v>1.2602998162176</v>
      </c>
      <c r="W289" s="122">
        <v>1.2407276868796</v>
      </c>
      <c r="X289" s="122">
        <v>1.067168346179</v>
      </c>
      <c r="Y289" s="122">
        <v>0.83930232032249996</v>
      </c>
      <c r="Z289" s="122">
        <v>0.54995608897769999</v>
      </c>
      <c r="AA289" s="122">
        <v>0.51346872488960005</v>
      </c>
      <c r="AB289" s="122">
        <v>0.46217162058170003</v>
      </c>
      <c r="AC289" s="122">
        <v>0.5501825984591</v>
      </c>
      <c r="AD289" s="122">
        <v>0.58275856701020001</v>
      </c>
      <c r="AE289" s="122">
        <v>0.56892723069969997</v>
      </c>
      <c r="AF289" s="122">
        <v>0.51352866121200003</v>
      </c>
      <c r="AG289" s="122">
        <v>0.5056919146587</v>
      </c>
      <c r="AH289" s="122">
        <v>0.46646538068659998</v>
      </c>
      <c r="AI289" s="122">
        <v>0.44661680838169998</v>
      </c>
      <c r="AJ289" s="122">
        <v>0.43409450567489999</v>
      </c>
      <c r="AK289" s="122">
        <v>0.4487550278779</v>
      </c>
      <c r="AL289" s="122">
        <v>0</v>
      </c>
    </row>
    <row r="290" spans="1:38" hidden="1" x14ac:dyDescent="0.25">
      <c r="A290" s="122" t="s">
        <v>1959</v>
      </c>
      <c r="B290" s="122">
        <v>1</v>
      </c>
      <c r="C290" s="122" t="s">
        <v>2139</v>
      </c>
      <c r="D290" s="122" t="s">
        <v>2135</v>
      </c>
      <c r="E290" s="122">
        <v>7</v>
      </c>
      <c r="F290" s="122">
        <v>8.9155167763999999E-3</v>
      </c>
      <c r="G290" s="122">
        <v>8.9155167763999999E-3</v>
      </c>
      <c r="H290" s="122">
        <v>8.9231302737999996E-3</v>
      </c>
      <c r="I290" s="122">
        <v>8.9155167763999999E-3</v>
      </c>
      <c r="J290" s="122">
        <v>8.9155167763999999E-3</v>
      </c>
      <c r="K290" s="122">
        <v>8.9155167763999999E-3</v>
      </c>
      <c r="L290" s="122">
        <v>8.9231302737999996E-3</v>
      </c>
      <c r="M290" s="122">
        <v>8.9155167763999999E-3</v>
      </c>
      <c r="N290" s="122">
        <v>8.9155167763999999E-3</v>
      </c>
      <c r="O290" s="122">
        <v>8.9157464563999998E-3</v>
      </c>
      <c r="P290" s="122">
        <v>8.9234977618000005E-3</v>
      </c>
      <c r="Q290" s="122">
        <v>8.9157464563999998E-3</v>
      </c>
      <c r="R290" s="122">
        <v>8.9157464563999998E-3</v>
      </c>
      <c r="S290" s="122">
        <v>8.9157464563999998E-3</v>
      </c>
      <c r="T290" s="122">
        <v>8.9422640799999998E-3</v>
      </c>
      <c r="U290" s="122">
        <v>8.9422640799999998E-3</v>
      </c>
      <c r="V290" s="122">
        <v>1.1453299667999999E-2</v>
      </c>
      <c r="W290" s="122">
        <v>1.1474985103300001E-2</v>
      </c>
      <c r="X290" s="122">
        <v>1.13542094866E-2</v>
      </c>
      <c r="Y290" s="122">
        <v>1.1453299667999999E-2</v>
      </c>
      <c r="Z290" s="122">
        <v>1.1453299667999999E-2</v>
      </c>
      <c r="AA290" s="122">
        <v>1.1453299667999999E-2</v>
      </c>
      <c r="AB290" s="122">
        <v>1.14846785712E-2</v>
      </c>
      <c r="AC290" s="122">
        <v>1.1453299667999999E-2</v>
      </c>
      <c r="AD290" s="122">
        <v>1.1453299667999999E-2</v>
      </c>
      <c r="AE290" s="122">
        <v>1.1453299667999999E-2</v>
      </c>
      <c r="AF290" s="122">
        <v>1.14846785712E-2</v>
      </c>
      <c r="AG290" s="122">
        <v>1.1453299667999999E-2</v>
      </c>
      <c r="AH290" s="122">
        <v>1.1453299667999999E-2</v>
      </c>
      <c r="AI290" s="122">
        <v>1.29466979424E-2</v>
      </c>
      <c r="AJ290" s="122">
        <v>1.2982168347799999E-2</v>
      </c>
      <c r="AK290" s="122">
        <v>1.29466979424E-2</v>
      </c>
      <c r="AL290" s="122">
        <v>0</v>
      </c>
    </row>
    <row r="291" spans="1:38" hidden="1" x14ac:dyDescent="0.25">
      <c r="A291" s="122" t="s">
        <v>1959</v>
      </c>
      <c r="B291" s="122">
        <v>1</v>
      </c>
      <c r="C291" s="122" t="s">
        <v>2139</v>
      </c>
      <c r="D291" s="122" t="s">
        <v>2102</v>
      </c>
      <c r="E291" s="122">
        <v>7</v>
      </c>
      <c r="F291" s="122">
        <v>0.67686518659770001</v>
      </c>
      <c r="G291" s="122">
        <v>0.62458689823010005</v>
      </c>
      <c r="H291" s="122">
        <v>0.68404483477919997</v>
      </c>
      <c r="I291" s="122">
        <v>0.60072519256690005</v>
      </c>
      <c r="J291" s="122">
        <v>0.65115116986510002</v>
      </c>
      <c r="K291" s="122">
        <v>0.67614092075599996</v>
      </c>
      <c r="L291" s="122">
        <v>0.76823349492960002</v>
      </c>
      <c r="M291" s="122">
        <v>0.36860402643989998</v>
      </c>
      <c r="N291" s="122">
        <v>0.4083610478668</v>
      </c>
      <c r="O291" s="122">
        <v>0.63138591529090005</v>
      </c>
      <c r="P291" s="122">
        <v>0.46586239654990003</v>
      </c>
      <c r="Q291" s="122">
        <v>0.55372197104139997</v>
      </c>
      <c r="R291" s="122">
        <v>0.50459794857929996</v>
      </c>
      <c r="S291" s="122">
        <v>0.58830913662119999</v>
      </c>
      <c r="T291" s="122">
        <v>0.44839147847170002</v>
      </c>
      <c r="U291" s="122">
        <v>0.42753638572969999</v>
      </c>
      <c r="V291" s="122">
        <v>0.47239693502800001</v>
      </c>
      <c r="W291" s="122">
        <v>0.42338480168100001</v>
      </c>
      <c r="X291" s="122">
        <v>0.3951978331323</v>
      </c>
      <c r="Y291" s="122">
        <v>0.38103398074490002</v>
      </c>
      <c r="Z291" s="122">
        <v>0.33910914377630003</v>
      </c>
      <c r="AA291" s="122">
        <v>0.32674692317519999</v>
      </c>
      <c r="AB291" s="122">
        <v>0.30417602749439998</v>
      </c>
      <c r="AC291" s="122">
        <v>0.32584372823219998</v>
      </c>
      <c r="AD291" s="122">
        <v>0.33938434354140001</v>
      </c>
      <c r="AE291" s="122">
        <v>0.35369174225880001</v>
      </c>
      <c r="AF291" s="122">
        <v>0.34331664811950002</v>
      </c>
      <c r="AG291" s="122">
        <v>0.32732813050569998</v>
      </c>
      <c r="AH291" s="122">
        <v>0.34389371740390001</v>
      </c>
      <c r="AI291" s="122">
        <v>0.33124926691919998</v>
      </c>
      <c r="AJ291" s="122">
        <v>0.30272950602710003</v>
      </c>
      <c r="AK291" s="122">
        <v>0.34194471167950002</v>
      </c>
      <c r="AL291" s="122">
        <v>0</v>
      </c>
    </row>
    <row r="292" spans="1:38" hidden="1" x14ac:dyDescent="0.25">
      <c r="A292" s="122" t="s">
        <v>1959</v>
      </c>
      <c r="B292" s="122">
        <v>1</v>
      </c>
      <c r="C292" s="122" t="s">
        <v>2139</v>
      </c>
      <c r="D292" s="122" t="s">
        <v>2103</v>
      </c>
      <c r="E292" s="122">
        <v>7</v>
      </c>
      <c r="F292" s="122">
        <v>0.2081506365294</v>
      </c>
      <c r="G292" s="122">
        <v>0.1392910795067</v>
      </c>
      <c r="H292" s="122">
        <v>0.22169422741</v>
      </c>
      <c r="I292" s="122">
        <v>0.24905947316669999</v>
      </c>
      <c r="J292" s="122">
        <v>0.1931926595081</v>
      </c>
      <c r="K292" s="122">
        <v>0.18183885360070001</v>
      </c>
      <c r="L292" s="122">
        <v>0.21154866782849999</v>
      </c>
      <c r="M292" s="122">
        <v>0.1190959221512</v>
      </c>
      <c r="N292" s="122">
        <v>0.20473523227420001</v>
      </c>
      <c r="O292" s="122">
        <v>0.31961795520320002</v>
      </c>
      <c r="P292" s="122">
        <v>0.1439103742601</v>
      </c>
      <c r="Q292" s="122">
        <v>0.17507575039430001</v>
      </c>
      <c r="R292" s="122">
        <v>0.20522896129439999</v>
      </c>
      <c r="S292" s="122">
        <v>0.1570265803948</v>
      </c>
      <c r="T292" s="122">
        <v>0.22581851340549999</v>
      </c>
      <c r="U292" s="122">
        <v>0.2175981962478</v>
      </c>
      <c r="V292" s="122">
        <v>0.2419756354799</v>
      </c>
      <c r="W292" s="122">
        <v>0.30515752060279999</v>
      </c>
      <c r="X292" s="122">
        <v>0.3039076286063</v>
      </c>
      <c r="Y292" s="122">
        <v>0.2050028300334</v>
      </c>
      <c r="Z292" s="122">
        <v>0.12970926334730001</v>
      </c>
      <c r="AA292" s="122">
        <v>0.13410553198790001</v>
      </c>
      <c r="AB292" s="122">
        <v>0.1204065793279</v>
      </c>
      <c r="AC292" s="122">
        <v>0.13009199665250001</v>
      </c>
      <c r="AD292" s="122">
        <v>0.1304348893958</v>
      </c>
      <c r="AE292" s="122">
        <v>0.13827725377880001</v>
      </c>
      <c r="AF292" s="122">
        <v>0.12321926766459999</v>
      </c>
      <c r="AG292" s="122">
        <v>0.12574408482069999</v>
      </c>
      <c r="AH292" s="122">
        <v>0.12717577397499999</v>
      </c>
      <c r="AI292" s="122">
        <v>0.12584768298810001</v>
      </c>
      <c r="AJ292" s="122">
        <v>0.11668126955499999</v>
      </c>
      <c r="AK292" s="122">
        <v>0.12751795134460001</v>
      </c>
      <c r="AL292" s="122">
        <v>0</v>
      </c>
    </row>
    <row r="293" spans="1:38" hidden="1" x14ac:dyDescent="0.25">
      <c r="A293" s="122" t="s">
        <v>1959</v>
      </c>
      <c r="B293" s="122">
        <v>1</v>
      </c>
      <c r="C293" s="122" t="s">
        <v>2139</v>
      </c>
      <c r="D293" s="122" t="s">
        <v>2104</v>
      </c>
      <c r="E293" s="122">
        <v>7</v>
      </c>
      <c r="F293" s="122">
        <v>0.91013315316919996</v>
      </c>
      <c r="G293" s="122">
        <v>0.93816908996670001</v>
      </c>
      <c r="H293" s="122">
        <v>1.0136499420745</v>
      </c>
      <c r="I293" s="122">
        <v>0.99343570061429998</v>
      </c>
      <c r="J293" s="122">
        <v>1.0591581802037999</v>
      </c>
      <c r="K293" s="122">
        <v>0.98586403474380002</v>
      </c>
      <c r="L293" s="122">
        <v>1.0394306581616</v>
      </c>
      <c r="M293" s="122">
        <v>1.2431537419208001</v>
      </c>
      <c r="N293" s="122">
        <v>1.1286763529818999</v>
      </c>
      <c r="O293" s="122">
        <v>1.1394830543423999</v>
      </c>
      <c r="P293" s="122">
        <v>1.0346031597245</v>
      </c>
      <c r="Q293" s="122">
        <v>1.0595658640497001</v>
      </c>
      <c r="R293" s="122">
        <v>0.95983399992069995</v>
      </c>
      <c r="S293" s="122">
        <v>0.77673362352789999</v>
      </c>
      <c r="T293" s="122">
        <v>0.72438367400970005</v>
      </c>
      <c r="U293" s="122">
        <v>0.85943808818169998</v>
      </c>
      <c r="V293" s="122">
        <v>0.89476787743590003</v>
      </c>
      <c r="W293" s="122">
        <v>0.82768884120990005</v>
      </c>
      <c r="X293" s="122">
        <v>0.71145606807390005</v>
      </c>
      <c r="Y293" s="122">
        <v>0.61735130488309997</v>
      </c>
      <c r="Z293" s="122">
        <v>0.97331804499279995</v>
      </c>
      <c r="AA293" s="122">
        <v>0.91369613305249997</v>
      </c>
      <c r="AB293" s="122">
        <v>0.78957717244949999</v>
      </c>
      <c r="AC293" s="122">
        <v>0.83714351497619999</v>
      </c>
      <c r="AD293" s="122">
        <v>0.89405533255699998</v>
      </c>
      <c r="AE293" s="122">
        <v>0.90385905037040004</v>
      </c>
      <c r="AF293" s="122">
        <v>0.81237353193759998</v>
      </c>
      <c r="AG293" s="122">
        <v>0.8148317099722</v>
      </c>
      <c r="AH293" s="122">
        <v>0.83368838011540003</v>
      </c>
      <c r="AI293" s="122">
        <v>0.78946513623470005</v>
      </c>
      <c r="AJ293" s="122">
        <v>0.73747549948809998</v>
      </c>
      <c r="AK293" s="122">
        <v>0.80579877188649995</v>
      </c>
      <c r="AL293" s="122">
        <v>0</v>
      </c>
    </row>
    <row r="294" spans="1:38" hidden="1" x14ac:dyDescent="0.25">
      <c r="A294" s="122" t="s">
        <v>1959</v>
      </c>
      <c r="B294" s="122">
        <v>1</v>
      </c>
      <c r="C294" s="122" t="s">
        <v>2139</v>
      </c>
      <c r="D294" s="122" t="s">
        <v>2105</v>
      </c>
      <c r="E294" s="122">
        <v>7</v>
      </c>
      <c r="F294" s="122">
        <v>0.14059570890590001</v>
      </c>
      <c r="G294" s="122">
        <v>0.1499483763028</v>
      </c>
      <c r="H294" s="122">
        <v>0.1345672098548</v>
      </c>
      <c r="I294" s="122">
        <v>0.11950039146999999</v>
      </c>
      <c r="J294" s="122">
        <v>0.13163136734790001</v>
      </c>
      <c r="K294" s="122">
        <v>0.15258876011399999</v>
      </c>
      <c r="L294" s="122">
        <v>0.1614146577609</v>
      </c>
      <c r="M294" s="122">
        <v>0.139065720098</v>
      </c>
      <c r="N294" s="122">
        <v>0.15053837503369999</v>
      </c>
      <c r="O294" s="122">
        <v>0.1963566190388</v>
      </c>
      <c r="P294" s="122">
        <v>0.17088660479039999</v>
      </c>
      <c r="Q294" s="122">
        <v>0.3198375279115</v>
      </c>
      <c r="R294" s="122">
        <v>0.1841117657429</v>
      </c>
      <c r="S294" s="122">
        <v>0.1359615707638</v>
      </c>
      <c r="T294" s="122">
        <v>0.18923573427410001</v>
      </c>
      <c r="U294" s="122">
        <v>0.1890629443297</v>
      </c>
      <c r="V294" s="122">
        <v>0.18694514693149999</v>
      </c>
      <c r="W294" s="122">
        <v>0.18373190240199999</v>
      </c>
      <c r="X294" s="122">
        <v>0.15362603391660001</v>
      </c>
      <c r="Y294" s="122">
        <v>0.15356155373729999</v>
      </c>
      <c r="Z294" s="122">
        <v>0.16271688832760001</v>
      </c>
      <c r="AA294" s="122">
        <v>0.17175376113519999</v>
      </c>
      <c r="AB294" s="122">
        <v>0.2026615994222</v>
      </c>
      <c r="AC294" s="122">
        <v>0.25157772766559999</v>
      </c>
      <c r="AD294" s="122">
        <v>0.27565014717929998</v>
      </c>
      <c r="AE294" s="122">
        <v>0.24765710272979999</v>
      </c>
      <c r="AF294" s="122">
        <v>0.20588638214169999</v>
      </c>
      <c r="AG294" s="122">
        <v>0.25355744680059999</v>
      </c>
      <c r="AH294" s="122">
        <v>0.25581803911090001</v>
      </c>
      <c r="AI294" s="122">
        <v>0.27821520796780003</v>
      </c>
      <c r="AJ294" s="122">
        <v>0.2176080051508</v>
      </c>
      <c r="AK294" s="122">
        <v>0.2112831277419</v>
      </c>
      <c r="AL294" s="122">
        <v>0</v>
      </c>
    </row>
    <row r="295" spans="1:38" hidden="1" x14ac:dyDescent="0.25">
      <c r="A295" s="122" t="s">
        <v>1959</v>
      </c>
      <c r="B295" s="122">
        <v>1</v>
      </c>
      <c r="C295" s="122" t="s">
        <v>2139</v>
      </c>
      <c r="D295" s="122" t="s">
        <v>475</v>
      </c>
      <c r="E295" s="122">
        <v>7</v>
      </c>
      <c r="F295" s="122">
        <v>0.31672141224049999</v>
      </c>
      <c r="G295" s="122">
        <v>0.29386220155830001</v>
      </c>
      <c r="H295" s="122">
        <v>0.30059243473469999</v>
      </c>
      <c r="I295" s="122">
        <v>0.28025078319180002</v>
      </c>
      <c r="J295" s="122">
        <v>0.3103552758084</v>
      </c>
      <c r="K295" s="122">
        <v>0.29012473696610003</v>
      </c>
      <c r="L295" s="122">
        <v>0.30800061167609999</v>
      </c>
      <c r="M295" s="122">
        <v>0.29861627639499999</v>
      </c>
      <c r="N295" s="122">
        <v>0.28609428876690002</v>
      </c>
      <c r="O295" s="122">
        <v>0.32561729887539997</v>
      </c>
      <c r="P295" s="122">
        <v>0.29467366340759998</v>
      </c>
      <c r="Q295" s="122">
        <v>0.28637482432169997</v>
      </c>
      <c r="R295" s="122">
        <v>0.34138243964929998</v>
      </c>
      <c r="S295" s="122">
        <v>0.30010614984490003</v>
      </c>
      <c r="T295" s="122">
        <v>0.29779000566199998</v>
      </c>
      <c r="U295" s="122">
        <v>0.28364977272519998</v>
      </c>
      <c r="V295" s="122">
        <v>0.30151079803000003</v>
      </c>
      <c r="W295" s="122">
        <v>0.2556236561113</v>
      </c>
      <c r="X295" s="122">
        <v>0.20690074570309999</v>
      </c>
      <c r="Y295" s="122">
        <v>0.21687619345049999</v>
      </c>
      <c r="Z295" s="122">
        <v>0.21926368004569999</v>
      </c>
      <c r="AA295" s="122">
        <v>0.19851557178410001</v>
      </c>
      <c r="AB295" s="122">
        <v>0.1913992855636</v>
      </c>
      <c r="AC295" s="122">
        <v>0.21543133196209999</v>
      </c>
      <c r="AD295" s="122">
        <v>0.20822202042249999</v>
      </c>
      <c r="AE295" s="122">
        <v>0.1999801382494</v>
      </c>
      <c r="AF295" s="122">
        <v>0.19277942135539999</v>
      </c>
      <c r="AG295" s="122">
        <v>0.19259409487679999</v>
      </c>
      <c r="AH295" s="122">
        <v>0.18072924720299999</v>
      </c>
      <c r="AI295" s="122">
        <v>0.17833622557830001</v>
      </c>
      <c r="AJ295" s="122">
        <v>0.16567117670379999</v>
      </c>
      <c r="AK295" s="122">
        <v>0.17468216000690001</v>
      </c>
      <c r="AL295" s="122">
        <v>0</v>
      </c>
    </row>
    <row r="296" spans="1:38" hidden="1" x14ac:dyDescent="0.25">
      <c r="A296" s="122" t="s">
        <v>1959</v>
      </c>
      <c r="B296" s="122">
        <v>1</v>
      </c>
      <c r="C296" s="122" t="s">
        <v>2139</v>
      </c>
      <c r="D296" s="122" t="s">
        <v>2106</v>
      </c>
      <c r="E296" s="122">
        <v>7</v>
      </c>
      <c r="F296" s="122">
        <v>8.2712449945999994E-2</v>
      </c>
      <c r="G296" s="122">
        <v>5.0831990067800002E-2</v>
      </c>
      <c r="H296" s="122">
        <v>5.5330030807600003E-2</v>
      </c>
      <c r="I296" s="122">
        <v>6.5396108494999994E-2</v>
      </c>
      <c r="J296" s="122">
        <v>6.8342337600799996E-2</v>
      </c>
      <c r="K296" s="122">
        <v>5.9699908980900003E-2</v>
      </c>
      <c r="L296" s="122">
        <v>5.7522903062499998E-2</v>
      </c>
      <c r="M296" s="122">
        <v>5.96053511043E-2</v>
      </c>
      <c r="N296" s="122">
        <v>6.4022164161299994E-2</v>
      </c>
      <c r="O296" s="122">
        <v>5.5989749180500002E-2</v>
      </c>
      <c r="P296" s="122">
        <v>8.1591411994200003E-2</v>
      </c>
      <c r="Q296" s="122">
        <v>6.5404402476400003E-2</v>
      </c>
      <c r="R296" s="122">
        <v>5.5273590555000002E-2</v>
      </c>
      <c r="S296" s="122">
        <v>5.4760182729200003E-2</v>
      </c>
      <c r="T296" s="122">
        <v>5.1001872408399998E-2</v>
      </c>
      <c r="U296" s="122">
        <v>6.7284644173700003E-2</v>
      </c>
      <c r="V296" s="122">
        <v>8.1056834412699993E-2</v>
      </c>
      <c r="W296" s="122">
        <v>6.3055714983600006E-2</v>
      </c>
      <c r="X296" s="122">
        <v>5.4881779725600002E-2</v>
      </c>
      <c r="Y296" s="122">
        <v>4.5190406442699997E-2</v>
      </c>
      <c r="Z296" s="122">
        <v>7.7606337979599996E-2</v>
      </c>
      <c r="AA296" s="122">
        <v>8.0318644531900005E-2</v>
      </c>
      <c r="AB296" s="122">
        <v>6.7479301364400002E-2</v>
      </c>
      <c r="AC296" s="122">
        <v>8.2199953564499995E-2</v>
      </c>
      <c r="AD296" s="122">
        <v>8.3709425010000005E-2</v>
      </c>
      <c r="AE296" s="122">
        <v>8.9364947664800007E-2</v>
      </c>
      <c r="AF296" s="122">
        <v>8.0426833143800003E-2</v>
      </c>
      <c r="AG296" s="122">
        <v>8.8362834784599997E-2</v>
      </c>
      <c r="AH296" s="122">
        <v>7.1387838348200006E-2</v>
      </c>
      <c r="AI296" s="122">
        <v>6.4527688104100006E-2</v>
      </c>
      <c r="AJ296" s="122">
        <v>5.9452870997400001E-2</v>
      </c>
      <c r="AK296" s="122">
        <v>6.4093913898300006E-2</v>
      </c>
      <c r="AL296" s="122">
        <v>0</v>
      </c>
    </row>
    <row r="297" spans="1:38" hidden="1" x14ac:dyDescent="0.25">
      <c r="A297" s="122" t="s">
        <v>1959</v>
      </c>
      <c r="B297" s="122">
        <v>1</v>
      </c>
      <c r="C297" s="122" t="s">
        <v>2139</v>
      </c>
      <c r="D297" s="122" t="s">
        <v>2107</v>
      </c>
      <c r="E297" s="122">
        <v>7</v>
      </c>
      <c r="F297" s="122">
        <v>1.5597718614588001</v>
      </c>
      <c r="G297" s="122">
        <v>1.5562028683761999</v>
      </c>
      <c r="H297" s="122">
        <v>1.8012418064711999</v>
      </c>
      <c r="I297" s="122">
        <v>1.4295912776749</v>
      </c>
      <c r="J297" s="122">
        <v>1.5090690088490999</v>
      </c>
      <c r="K297" s="122">
        <v>1.4536841298708001</v>
      </c>
      <c r="L297" s="122">
        <v>1.3277723287484999</v>
      </c>
      <c r="M297" s="122">
        <v>1.3656204839617001</v>
      </c>
      <c r="N297" s="122">
        <v>1.5461812215005999</v>
      </c>
      <c r="O297" s="122">
        <v>2.1332778587188002</v>
      </c>
      <c r="P297" s="122">
        <v>1.5381352676733</v>
      </c>
      <c r="Q297" s="122">
        <v>1.7326664411582</v>
      </c>
      <c r="R297" s="122">
        <v>1.6705794070422</v>
      </c>
      <c r="S297" s="122">
        <v>1.2045093833742999</v>
      </c>
      <c r="T297" s="122">
        <v>1.4296447894324</v>
      </c>
      <c r="U297" s="122">
        <v>1.3677928811643001</v>
      </c>
      <c r="V297" s="122">
        <v>1.3249527052043</v>
      </c>
      <c r="W297" s="122">
        <v>1.3331531615139001</v>
      </c>
      <c r="X297" s="122">
        <v>1.3268607753038</v>
      </c>
      <c r="Y297" s="122">
        <v>1.1388084073631</v>
      </c>
      <c r="Z297" s="122">
        <v>0.95349454652950005</v>
      </c>
      <c r="AA297" s="122">
        <v>0.9073812861503</v>
      </c>
      <c r="AB297" s="122">
        <v>0.77874662675200002</v>
      </c>
      <c r="AC297" s="122">
        <v>0.88681968363770003</v>
      </c>
      <c r="AD297" s="122">
        <v>0.91380077779119995</v>
      </c>
      <c r="AE297" s="122">
        <v>0.93241351106540005</v>
      </c>
      <c r="AF297" s="122">
        <v>0.89200914962590006</v>
      </c>
      <c r="AG297" s="122">
        <v>0.84005434731719997</v>
      </c>
      <c r="AH297" s="122">
        <v>0.88545473529550001</v>
      </c>
      <c r="AI297" s="122">
        <v>0.84946144515139999</v>
      </c>
      <c r="AJ297" s="122">
        <v>0.79206969128549998</v>
      </c>
      <c r="AK297" s="122">
        <v>0.8547389536976</v>
      </c>
      <c r="AL297" s="122">
        <v>0</v>
      </c>
    </row>
    <row r="298" spans="1:38" hidden="1" x14ac:dyDescent="0.25">
      <c r="A298" s="122" t="s">
        <v>1959</v>
      </c>
      <c r="B298" s="122">
        <v>1</v>
      </c>
      <c r="C298" s="122" t="s">
        <v>2139</v>
      </c>
      <c r="D298" s="122" t="s">
        <v>2108</v>
      </c>
      <c r="E298" s="122">
        <v>7</v>
      </c>
      <c r="F298" s="122">
        <v>0.60643173745860002</v>
      </c>
      <c r="G298" s="122">
        <v>0.95563715879419997</v>
      </c>
      <c r="H298" s="122">
        <v>0.89488402049920002</v>
      </c>
      <c r="I298" s="122">
        <v>0.78793825133380002</v>
      </c>
      <c r="J298" s="122">
        <v>0.7777107498236</v>
      </c>
      <c r="K298" s="122">
        <v>0.68644862552399999</v>
      </c>
      <c r="L298" s="122">
        <v>0.21184645305159999</v>
      </c>
      <c r="M298" s="122">
        <v>0.24747927324249999</v>
      </c>
      <c r="N298" s="122">
        <v>0.2393516539178</v>
      </c>
      <c r="O298" s="122">
        <v>0.33211634516740002</v>
      </c>
      <c r="P298" s="122">
        <v>0.1834926296263</v>
      </c>
      <c r="Q298" s="122">
        <v>0.19059509822010001</v>
      </c>
      <c r="R298" s="122">
        <v>0.18554421589619999</v>
      </c>
      <c r="S298" s="122">
        <v>0.17165574459919999</v>
      </c>
      <c r="T298" s="122">
        <v>0.20449137289880001</v>
      </c>
      <c r="U298" s="122">
        <v>0.20044376792650001</v>
      </c>
      <c r="V298" s="122">
        <v>0.2142393691957</v>
      </c>
      <c r="W298" s="122">
        <v>0.48917617486080001</v>
      </c>
      <c r="X298" s="122">
        <v>0.18930521295210001</v>
      </c>
      <c r="Y298" s="122">
        <v>0.17217905149570001</v>
      </c>
      <c r="Z298" s="122">
        <v>0.21576837525670001</v>
      </c>
      <c r="AA298" s="122">
        <v>0.21822939243799999</v>
      </c>
      <c r="AB298" s="122">
        <v>0.20936415409129999</v>
      </c>
      <c r="AC298" s="122">
        <v>0.22567158338160001</v>
      </c>
      <c r="AD298" s="122">
        <v>0.24056303272560001</v>
      </c>
      <c r="AE298" s="122">
        <v>0.25948314062990002</v>
      </c>
      <c r="AF298" s="122">
        <v>0.2241612415742</v>
      </c>
      <c r="AG298" s="122">
        <v>0.22286919295159999</v>
      </c>
      <c r="AH298" s="122">
        <v>0.22839000000619999</v>
      </c>
      <c r="AI298" s="122">
        <v>0.22016465813780001</v>
      </c>
      <c r="AJ298" s="122">
        <v>0.21417335643249999</v>
      </c>
      <c r="AK298" s="122">
        <v>0.21224823469179999</v>
      </c>
      <c r="AL298" s="122">
        <v>0</v>
      </c>
    </row>
    <row r="299" spans="1:38" hidden="1" x14ac:dyDescent="0.25">
      <c r="A299" s="122" t="s">
        <v>1959</v>
      </c>
      <c r="B299" s="122">
        <v>1</v>
      </c>
      <c r="C299" s="122" t="s">
        <v>2139</v>
      </c>
      <c r="D299" s="122" t="s">
        <v>2109</v>
      </c>
      <c r="E299" s="122">
        <v>7</v>
      </c>
      <c r="F299" s="122">
        <v>8.6059314484300001E-2</v>
      </c>
      <c r="G299" s="122">
        <v>6.9787725318499999E-2</v>
      </c>
      <c r="H299" s="122">
        <v>6.7816948811899994E-2</v>
      </c>
      <c r="I299" s="122">
        <v>6.16349083821E-2</v>
      </c>
      <c r="J299" s="122">
        <v>0.10418102193629999</v>
      </c>
      <c r="K299" s="122">
        <v>6.7131664531199994E-2</v>
      </c>
      <c r="L299" s="122">
        <v>7.6484238457999995E-2</v>
      </c>
      <c r="M299" s="122">
        <v>6.7692386270000002E-2</v>
      </c>
      <c r="N299" s="122">
        <v>7.4947385139200004E-2</v>
      </c>
      <c r="O299" s="122">
        <v>8.9139418488299996E-2</v>
      </c>
      <c r="P299" s="122">
        <v>0.1015679071313</v>
      </c>
      <c r="Q299" s="122">
        <v>0.1106990869069</v>
      </c>
      <c r="R299" s="122">
        <v>7.1863786910999997E-2</v>
      </c>
      <c r="S299" s="122">
        <v>6.92940226011E-2</v>
      </c>
      <c r="T299" s="122">
        <v>6.2914162724499997E-2</v>
      </c>
      <c r="U299" s="122">
        <v>6.3530674607699997E-2</v>
      </c>
      <c r="V299" s="122">
        <v>6.9416576151200005E-2</v>
      </c>
      <c r="W299" s="122">
        <v>6.7126585729599994E-2</v>
      </c>
      <c r="X299" s="122">
        <v>7.3243303543400001E-2</v>
      </c>
      <c r="Y299" s="122">
        <v>6.2730595994300004E-2</v>
      </c>
      <c r="Z299" s="122">
        <v>0.19173379049870001</v>
      </c>
      <c r="AA299" s="122">
        <v>0.17873097759119999</v>
      </c>
      <c r="AB299" s="122">
        <v>0.15856342382890001</v>
      </c>
      <c r="AC299" s="122">
        <v>0.16340688917439999</v>
      </c>
      <c r="AD299" s="122">
        <v>0.17064604005110001</v>
      </c>
      <c r="AE299" s="122">
        <v>0.16103931782870001</v>
      </c>
      <c r="AF299" s="122">
        <v>0.1627857609325</v>
      </c>
      <c r="AG299" s="122">
        <v>0.19324585247769999</v>
      </c>
      <c r="AH299" s="122">
        <v>0.19632094760489999</v>
      </c>
      <c r="AI299" s="122">
        <v>0.19672509750229999</v>
      </c>
      <c r="AJ299" s="122">
        <v>0.1770624744597</v>
      </c>
      <c r="AK299" s="122">
        <v>0.19250348983580001</v>
      </c>
      <c r="AL299" s="122">
        <v>0</v>
      </c>
    </row>
    <row r="300" spans="1:38" hidden="1" x14ac:dyDescent="0.25">
      <c r="A300" s="122" t="s">
        <v>1959</v>
      </c>
      <c r="B300" s="122">
        <v>1</v>
      </c>
      <c r="C300" s="122" t="s">
        <v>2139</v>
      </c>
      <c r="D300" s="122" t="s">
        <v>2110</v>
      </c>
      <c r="E300" s="122">
        <v>7</v>
      </c>
      <c r="F300" s="122">
        <v>1.1163683438809999</v>
      </c>
      <c r="G300" s="122">
        <v>1.0085138271489</v>
      </c>
      <c r="H300" s="122">
        <v>1.147804926651</v>
      </c>
      <c r="I300" s="122">
        <v>1.0461953327346001</v>
      </c>
      <c r="J300" s="122">
        <v>1.1203816459391001</v>
      </c>
      <c r="K300" s="122">
        <v>1.1791376298359999</v>
      </c>
      <c r="L300" s="122">
        <v>1.1038100553446</v>
      </c>
      <c r="M300" s="122">
        <v>1.0600247499801001</v>
      </c>
      <c r="N300" s="122">
        <v>1.2487737733266999</v>
      </c>
      <c r="O300" s="122">
        <v>1.5212188013529</v>
      </c>
      <c r="P300" s="122">
        <v>1.3140361313883999</v>
      </c>
      <c r="Q300" s="122">
        <v>1.3208139719136001</v>
      </c>
      <c r="R300" s="122">
        <v>1.2110706887506999</v>
      </c>
      <c r="S300" s="122">
        <v>1.0957129159225001</v>
      </c>
      <c r="T300" s="122">
        <v>1.3927611173156</v>
      </c>
      <c r="U300" s="122">
        <v>1.3635847365289</v>
      </c>
      <c r="V300" s="122">
        <v>1.3387303207550001</v>
      </c>
      <c r="W300" s="122">
        <v>1.1722034984178999</v>
      </c>
      <c r="X300" s="122">
        <v>1.2095474330945</v>
      </c>
      <c r="Y300" s="122">
        <v>0.96991707939570004</v>
      </c>
      <c r="Z300" s="122">
        <v>0.81924547073440002</v>
      </c>
      <c r="AA300" s="122">
        <v>0.72760181195130003</v>
      </c>
      <c r="AB300" s="122">
        <v>0.71820985985829999</v>
      </c>
      <c r="AC300" s="122">
        <v>0.77733523152189998</v>
      </c>
      <c r="AD300" s="122">
        <v>0.78485541759120003</v>
      </c>
      <c r="AE300" s="122">
        <v>0.83964684509090004</v>
      </c>
      <c r="AF300" s="122">
        <v>0.78321452897590005</v>
      </c>
      <c r="AG300" s="122">
        <v>0.73524141968989998</v>
      </c>
      <c r="AH300" s="122">
        <v>0.70847767355769997</v>
      </c>
      <c r="AI300" s="122">
        <v>0.62310929622</v>
      </c>
      <c r="AJ300" s="122">
        <v>0.55743700761350001</v>
      </c>
      <c r="AK300" s="122">
        <v>0.61234376891010001</v>
      </c>
      <c r="AL300" s="122">
        <v>0</v>
      </c>
    </row>
    <row r="301" spans="1:38" hidden="1" x14ac:dyDescent="0.25">
      <c r="A301" s="122" t="s">
        <v>1959</v>
      </c>
      <c r="B301" s="122">
        <v>1</v>
      </c>
      <c r="C301" s="122" t="s">
        <v>2139</v>
      </c>
      <c r="D301" s="122" t="s">
        <v>2111</v>
      </c>
      <c r="E301" s="122">
        <v>7</v>
      </c>
      <c r="F301" s="122">
        <v>2.6896439678903001</v>
      </c>
      <c r="G301" s="122">
        <v>2.4917322367847001</v>
      </c>
      <c r="H301" s="122">
        <v>3.1307828718975999</v>
      </c>
      <c r="I301" s="122">
        <v>2.8704227872122998</v>
      </c>
      <c r="J301" s="122">
        <v>3.0567455609191998</v>
      </c>
      <c r="K301" s="122">
        <v>3.0134024633376</v>
      </c>
      <c r="L301" s="122">
        <v>2.7289991823470001</v>
      </c>
      <c r="M301" s="122">
        <v>2.3013271190498998</v>
      </c>
      <c r="N301" s="122">
        <v>2.6574853666418998</v>
      </c>
      <c r="O301" s="122">
        <v>3.3887101177645</v>
      </c>
      <c r="P301" s="122">
        <v>2.6973029172978999</v>
      </c>
      <c r="Q301" s="122">
        <v>2.8052993906783001</v>
      </c>
      <c r="R301" s="122">
        <v>2.8829240834135001</v>
      </c>
      <c r="S301" s="122">
        <v>3.1146136561399</v>
      </c>
      <c r="T301" s="122">
        <v>3.3296812143788999</v>
      </c>
      <c r="U301" s="122">
        <v>2.9884230828519001</v>
      </c>
      <c r="V301" s="122">
        <v>2.9969297091081</v>
      </c>
      <c r="W301" s="122">
        <v>2.3653276905740999</v>
      </c>
      <c r="X301" s="122">
        <v>2.6734998413999</v>
      </c>
      <c r="Y301" s="122">
        <v>2.1315549273982</v>
      </c>
      <c r="Z301" s="122">
        <v>2.0079425268768998</v>
      </c>
      <c r="AA301" s="122">
        <v>1.9050849054098999</v>
      </c>
      <c r="AB301" s="122">
        <v>2.9836824268936999</v>
      </c>
      <c r="AC301" s="122">
        <v>3.1547929547022</v>
      </c>
      <c r="AD301" s="122">
        <v>2.2534193314849</v>
      </c>
      <c r="AE301" s="122">
        <v>3.4728767724671998</v>
      </c>
      <c r="AF301" s="122">
        <v>3.0008234306438002</v>
      </c>
      <c r="AG301" s="122">
        <v>3.3338813540558001</v>
      </c>
      <c r="AH301" s="122">
        <v>3.5665951062357002</v>
      </c>
      <c r="AI301" s="122">
        <v>3.3716126262945001</v>
      </c>
      <c r="AJ301" s="122">
        <v>2.5658933242683002</v>
      </c>
      <c r="AK301" s="122">
        <v>3.4431717800601001</v>
      </c>
      <c r="AL301" s="122">
        <v>0</v>
      </c>
    </row>
    <row r="302" spans="1:38" hidden="1" x14ac:dyDescent="0.25">
      <c r="A302" s="122" t="s">
        <v>1959</v>
      </c>
      <c r="B302" s="122">
        <v>1</v>
      </c>
      <c r="C302" s="122" t="s">
        <v>2139</v>
      </c>
      <c r="D302" s="122" t="s">
        <v>2112</v>
      </c>
      <c r="E302" s="122">
        <v>7</v>
      </c>
      <c r="F302" s="122">
        <v>0.82577530804569999</v>
      </c>
      <c r="G302" s="122">
        <v>0.88607739069290004</v>
      </c>
      <c r="H302" s="122">
        <v>0.99727628986979999</v>
      </c>
      <c r="I302" s="122">
        <v>1.0097463821146</v>
      </c>
      <c r="J302" s="122">
        <v>1.0634515541052001</v>
      </c>
      <c r="K302" s="122">
        <v>0.90361980993680002</v>
      </c>
      <c r="L302" s="122">
        <v>0.83682523217460003</v>
      </c>
      <c r="M302" s="122">
        <v>0.92507467011489997</v>
      </c>
      <c r="N302" s="122">
        <v>0.92834157665509998</v>
      </c>
      <c r="O302" s="122">
        <v>1.4123253891950001</v>
      </c>
      <c r="P302" s="122">
        <v>0.89907578838869995</v>
      </c>
      <c r="Q302" s="122">
        <v>0.94761590557419995</v>
      </c>
      <c r="R302" s="122">
        <v>1.0080054672490999</v>
      </c>
      <c r="S302" s="122">
        <v>0.84842406143390003</v>
      </c>
      <c r="T302" s="122">
        <v>1.0613204994309</v>
      </c>
      <c r="U302" s="122">
        <v>1.3374964312943001</v>
      </c>
      <c r="V302" s="122">
        <v>1.5801519101078001</v>
      </c>
      <c r="W302" s="122">
        <v>0.76066374143420001</v>
      </c>
      <c r="X302" s="122">
        <v>0.73683333281889996</v>
      </c>
      <c r="Y302" s="122">
        <v>0.69499509073120003</v>
      </c>
      <c r="Z302" s="122">
        <v>0.60204997691259998</v>
      </c>
      <c r="AA302" s="122">
        <v>0.6052031463459</v>
      </c>
      <c r="AB302" s="122">
        <v>0.5686875381855</v>
      </c>
      <c r="AC302" s="122">
        <v>0.62000225967120004</v>
      </c>
      <c r="AD302" s="122">
        <v>0.69404153927809997</v>
      </c>
      <c r="AE302" s="122">
        <v>0.77426074642669995</v>
      </c>
      <c r="AF302" s="122">
        <v>0.73994546485180002</v>
      </c>
      <c r="AG302" s="122">
        <v>0.72035245395580005</v>
      </c>
      <c r="AH302" s="122">
        <v>0.7481993322771</v>
      </c>
      <c r="AI302" s="122">
        <v>0.72630408874579999</v>
      </c>
      <c r="AJ302" s="122">
        <v>0.61690641786389999</v>
      </c>
      <c r="AK302" s="122">
        <v>0.62074588131029995</v>
      </c>
      <c r="AL302" s="122">
        <v>0</v>
      </c>
    </row>
    <row r="303" spans="1:38" hidden="1" x14ac:dyDescent="0.25">
      <c r="A303" s="122" t="s">
        <v>1959</v>
      </c>
      <c r="B303" s="122">
        <v>1</v>
      </c>
      <c r="C303" s="122" t="s">
        <v>2139</v>
      </c>
      <c r="D303" s="122" t="s">
        <v>2113</v>
      </c>
      <c r="E303" s="122">
        <v>7</v>
      </c>
      <c r="F303" s="122">
        <v>0.43281068996400002</v>
      </c>
      <c r="G303" s="122">
        <v>0.39249811852979999</v>
      </c>
      <c r="H303" s="122">
        <v>0.46815566756979998</v>
      </c>
      <c r="I303" s="122">
        <v>0.402615770915</v>
      </c>
      <c r="J303" s="122">
        <v>0.4067153118131</v>
      </c>
      <c r="K303" s="122">
        <v>0.40982099426410001</v>
      </c>
      <c r="L303" s="122">
        <v>0.4084143956797</v>
      </c>
      <c r="M303" s="122">
        <v>0.37267818305529998</v>
      </c>
      <c r="N303" s="122">
        <v>0.42425376084729999</v>
      </c>
      <c r="O303" s="122">
        <v>0.55326621305779999</v>
      </c>
      <c r="P303" s="122">
        <v>0.3983163537751</v>
      </c>
      <c r="Q303" s="122">
        <v>0.34072875671739999</v>
      </c>
      <c r="R303" s="122">
        <v>0.35217799160390001</v>
      </c>
      <c r="S303" s="122">
        <v>0.31320686522640001</v>
      </c>
      <c r="T303" s="122">
        <v>0.33228478215439999</v>
      </c>
      <c r="U303" s="122">
        <v>0.31457341172190001</v>
      </c>
      <c r="V303" s="122">
        <v>0.3166042558228</v>
      </c>
      <c r="W303" s="122">
        <v>0.32178405455019998</v>
      </c>
      <c r="X303" s="122">
        <v>0.32645970644569999</v>
      </c>
      <c r="Y303" s="122">
        <v>0.27925900763830003</v>
      </c>
      <c r="Z303" s="122">
        <v>0.2670631099811</v>
      </c>
      <c r="AA303" s="122">
        <v>0.25852787446390002</v>
      </c>
      <c r="AB303" s="122">
        <v>0.23304916773189999</v>
      </c>
      <c r="AC303" s="122">
        <v>0.27913333099850002</v>
      </c>
      <c r="AD303" s="122">
        <v>0.29006448605610002</v>
      </c>
      <c r="AE303" s="122">
        <v>0.30257745092760002</v>
      </c>
      <c r="AF303" s="122">
        <v>0.28644071204659999</v>
      </c>
      <c r="AG303" s="122">
        <v>0.26851292039199998</v>
      </c>
      <c r="AH303" s="122">
        <v>0.26537748955590001</v>
      </c>
      <c r="AI303" s="122">
        <v>0.246048035177</v>
      </c>
      <c r="AJ303" s="122">
        <v>0.23489718685620001</v>
      </c>
      <c r="AK303" s="122">
        <v>0.2391730540557</v>
      </c>
      <c r="AL303" s="122">
        <v>0</v>
      </c>
    </row>
    <row r="304" spans="1:38" hidden="1" x14ac:dyDescent="0.25">
      <c r="A304" s="122" t="s">
        <v>1959</v>
      </c>
      <c r="B304" s="122">
        <v>1</v>
      </c>
      <c r="C304" s="122" t="s">
        <v>2139</v>
      </c>
      <c r="D304" s="122" t="s">
        <v>2114</v>
      </c>
      <c r="E304" s="122">
        <v>7</v>
      </c>
      <c r="F304" s="122">
        <v>2.3372097572129</v>
      </c>
      <c r="G304" s="122">
        <v>2.2005271394638002</v>
      </c>
      <c r="H304" s="122">
        <v>2.5349288816456998</v>
      </c>
      <c r="I304" s="122">
        <v>2.1783948613358999</v>
      </c>
      <c r="J304" s="122">
        <v>2.4777421803427</v>
      </c>
      <c r="K304" s="122">
        <v>3.1982107901056001</v>
      </c>
      <c r="L304" s="122">
        <v>2.6868109577683001</v>
      </c>
      <c r="M304" s="122">
        <v>1.9895489869934999</v>
      </c>
      <c r="N304" s="122">
        <v>2.5049132705971</v>
      </c>
      <c r="O304" s="122">
        <v>3.3359381104003001</v>
      </c>
      <c r="P304" s="122">
        <v>3.2126580734953998</v>
      </c>
      <c r="Q304" s="122">
        <v>2.8362411674293</v>
      </c>
      <c r="R304" s="122">
        <v>3.2071999071134001</v>
      </c>
      <c r="S304" s="122">
        <v>3.5092703960167002</v>
      </c>
      <c r="T304" s="122">
        <v>6.6365849351007</v>
      </c>
      <c r="U304" s="122">
        <v>4.5111476804657</v>
      </c>
      <c r="V304" s="122">
        <v>4.0864940573441997</v>
      </c>
      <c r="W304" s="122">
        <v>2.5085416618720999</v>
      </c>
      <c r="X304" s="122">
        <v>3.3046798085586002</v>
      </c>
      <c r="Y304" s="122">
        <v>2.4446042298069002</v>
      </c>
      <c r="Z304" s="122">
        <v>2.8649928109031002</v>
      </c>
      <c r="AA304" s="122">
        <v>2.7091668815807002</v>
      </c>
      <c r="AB304" s="122">
        <v>3.9487076323169998</v>
      </c>
      <c r="AC304" s="122">
        <v>4.3531856031437002</v>
      </c>
      <c r="AD304" s="122">
        <v>2.7818176971587998</v>
      </c>
      <c r="AE304" s="122">
        <v>4.6880833796624</v>
      </c>
      <c r="AF304" s="122">
        <v>3.5023831570602</v>
      </c>
      <c r="AG304" s="122">
        <v>4.2714015158127001</v>
      </c>
      <c r="AH304" s="122">
        <v>4.7095602835891999</v>
      </c>
      <c r="AI304" s="122">
        <v>4.3181384187205998</v>
      </c>
      <c r="AJ304" s="122">
        <v>2.7965949689666001</v>
      </c>
      <c r="AK304" s="122">
        <v>4.5775564884106004</v>
      </c>
      <c r="AL304" s="122">
        <v>0</v>
      </c>
    </row>
    <row r="305" spans="1:38" hidden="1" x14ac:dyDescent="0.25">
      <c r="A305" s="122" t="s">
        <v>1959</v>
      </c>
      <c r="B305" s="122">
        <v>1</v>
      </c>
      <c r="C305" s="122" t="s">
        <v>2139</v>
      </c>
      <c r="D305" s="122" t="s">
        <v>2136</v>
      </c>
      <c r="E305" s="122">
        <v>7</v>
      </c>
      <c r="F305" s="122">
        <v>2.2736188216705</v>
      </c>
      <c r="G305" s="122">
        <v>3.4830444842283002</v>
      </c>
      <c r="H305" s="122">
        <v>1.6109362065049</v>
      </c>
      <c r="I305" s="122">
        <v>1.5759784471925999</v>
      </c>
      <c r="J305" s="122">
        <v>1.3802437241479999</v>
      </c>
      <c r="K305" s="122">
        <v>3.2397787498485999</v>
      </c>
      <c r="L305" s="122">
        <v>4.4341505214200003</v>
      </c>
      <c r="M305" s="122">
        <v>4.7030841506107999</v>
      </c>
      <c r="N305" s="122">
        <v>4.6742964402901999</v>
      </c>
      <c r="O305" s="122">
        <v>8.2538323475680002</v>
      </c>
      <c r="P305" s="122">
        <v>8.9570986831999999</v>
      </c>
      <c r="Q305" s="122">
        <v>3.0459434690813998</v>
      </c>
      <c r="R305" s="122">
        <v>6.3971964837646</v>
      </c>
      <c r="S305" s="122">
        <v>5.0647359250633004</v>
      </c>
      <c r="T305" s="122">
        <v>4.1913492762400004</v>
      </c>
      <c r="U305" s="122">
        <v>4.02087043592</v>
      </c>
      <c r="V305" s="122">
        <v>2.67482182576</v>
      </c>
      <c r="W305" s="122">
        <v>3.4204040595545999</v>
      </c>
      <c r="X305" s="122">
        <v>2.4970197630767998</v>
      </c>
      <c r="Y305" s="122">
        <v>0.88511133726400004</v>
      </c>
      <c r="Z305" s="122">
        <v>0.28219597806399999</v>
      </c>
      <c r="AA305" s="122">
        <v>0.32828930886399998</v>
      </c>
      <c r="AB305" s="122">
        <v>0.65950008917759995</v>
      </c>
      <c r="AC305" s="122">
        <v>0.230851396864</v>
      </c>
      <c r="AD305" s="122">
        <v>0.31548732846400002</v>
      </c>
      <c r="AE305" s="122">
        <v>0.25998132846400002</v>
      </c>
      <c r="AF305" s="122">
        <v>0.21540199523549999</v>
      </c>
      <c r="AG305" s="122">
        <v>6.5518928463999995E-2</v>
      </c>
      <c r="AH305" s="122">
        <v>6.5518928463999995E-2</v>
      </c>
      <c r="AI305" s="122">
        <v>6.5518928463999995E-2</v>
      </c>
      <c r="AJ305" s="122">
        <v>6.5698432377599994E-2</v>
      </c>
      <c r="AK305" s="122">
        <v>6.5518928463999995E-2</v>
      </c>
      <c r="AL305" s="122">
        <v>0</v>
      </c>
    </row>
    <row r="306" spans="1:38" hidden="1" x14ac:dyDescent="0.25">
      <c r="A306" s="122" t="s">
        <v>1959</v>
      </c>
      <c r="B306" s="122">
        <v>1</v>
      </c>
      <c r="C306" s="122" t="s">
        <v>2139</v>
      </c>
      <c r="D306" s="122" t="s">
        <v>2115</v>
      </c>
      <c r="E306" s="122">
        <v>7</v>
      </c>
      <c r="F306" s="122">
        <v>8.0362841236900004E-2</v>
      </c>
      <c r="G306" s="122">
        <v>6.27274874664E-2</v>
      </c>
      <c r="H306" s="122">
        <v>6.6600295460699996E-2</v>
      </c>
      <c r="I306" s="122">
        <v>6.5408155966299994E-2</v>
      </c>
      <c r="J306" s="122">
        <v>6.8556408479099995E-2</v>
      </c>
      <c r="K306" s="122">
        <v>6.6504847337100007E-2</v>
      </c>
      <c r="L306" s="122">
        <v>6.6370404619200005E-2</v>
      </c>
      <c r="M306" s="122">
        <v>6.4048034412899996E-2</v>
      </c>
      <c r="N306" s="122">
        <v>6.8132353913500004E-2</v>
      </c>
      <c r="O306" s="122">
        <v>8.3737513921200005E-2</v>
      </c>
      <c r="P306" s="122">
        <v>7.0474011365800004E-2</v>
      </c>
      <c r="Q306" s="122">
        <v>6.8715718950499993E-2</v>
      </c>
      <c r="R306" s="122">
        <v>7.2766665864999996E-2</v>
      </c>
      <c r="S306" s="122">
        <v>6.1365451674699999E-2</v>
      </c>
      <c r="T306" s="122">
        <v>5.79534338974E-2</v>
      </c>
      <c r="U306" s="122">
        <v>6.3793188613299995E-2</v>
      </c>
      <c r="V306" s="122">
        <v>6.4480167572800007E-2</v>
      </c>
      <c r="W306" s="122">
        <v>6.1058763497500002E-2</v>
      </c>
      <c r="X306" s="122">
        <v>5.8980369368699999E-2</v>
      </c>
      <c r="Y306" s="122">
        <v>5.0189351639399998E-2</v>
      </c>
      <c r="Z306" s="122">
        <v>5.3307760499400003E-2</v>
      </c>
      <c r="AA306" s="122">
        <v>4.9549563054899999E-2</v>
      </c>
      <c r="AB306" s="122">
        <v>4.6023710409200003E-2</v>
      </c>
      <c r="AC306" s="122">
        <v>5.2675420841799998E-2</v>
      </c>
      <c r="AD306" s="122">
        <v>5.4823064801500003E-2</v>
      </c>
      <c r="AE306" s="122">
        <v>5.6768157357100002E-2</v>
      </c>
      <c r="AF306" s="122">
        <v>5.0495034493499999E-2</v>
      </c>
      <c r="AG306" s="122">
        <v>6.1120101027200002E-2</v>
      </c>
      <c r="AH306" s="122">
        <v>5.4834055243699997E-2</v>
      </c>
      <c r="AI306" s="122">
        <v>4.76435844673E-2</v>
      </c>
      <c r="AJ306" s="122">
        <v>4.3096813819199997E-2</v>
      </c>
      <c r="AK306" s="122">
        <v>4.6026325359299999E-2</v>
      </c>
      <c r="AL306" s="122">
        <v>0</v>
      </c>
    </row>
    <row r="307" spans="1:38" hidden="1" x14ac:dyDescent="0.25">
      <c r="A307" s="122" t="s">
        <v>1959</v>
      </c>
      <c r="B307" s="122">
        <v>1</v>
      </c>
      <c r="C307" s="122" t="s">
        <v>2139</v>
      </c>
      <c r="D307" s="122" t="s">
        <v>2116</v>
      </c>
      <c r="E307" s="122">
        <v>7</v>
      </c>
      <c r="F307" s="122">
        <v>0.35279413710719998</v>
      </c>
      <c r="G307" s="122">
        <v>0.38425269632030001</v>
      </c>
      <c r="H307" s="122">
        <v>0.44723739996900003</v>
      </c>
      <c r="I307" s="122">
        <v>0.38703041658729997</v>
      </c>
      <c r="J307" s="122">
        <v>0.41500326526600001</v>
      </c>
      <c r="K307" s="122">
        <v>0.4046196454928</v>
      </c>
      <c r="L307" s="122">
        <v>0.37279741828200003</v>
      </c>
      <c r="M307" s="122">
        <v>0.55829607237519996</v>
      </c>
      <c r="N307" s="122">
        <v>0.5438821614321</v>
      </c>
      <c r="O307" s="122">
        <v>0.58058203386749996</v>
      </c>
      <c r="P307" s="122">
        <v>0.42798045266149998</v>
      </c>
      <c r="Q307" s="122">
        <v>0.57771383233999996</v>
      </c>
      <c r="R307" s="122">
        <v>0.45169653974270002</v>
      </c>
      <c r="S307" s="122">
        <v>0.36993753418440001</v>
      </c>
      <c r="T307" s="122">
        <v>0.57354898422529998</v>
      </c>
      <c r="U307" s="122">
        <v>0.54505828807239998</v>
      </c>
      <c r="V307" s="122">
        <v>0.6248033129692</v>
      </c>
      <c r="W307" s="122">
        <v>0.53060237292159995</v>
      </c>
      <c r="X307" s="122">
        <v>0.55907551111830001</v>
      </c>
      <c r="Y307" s="122">
        <v>0.53964091537879999</v>
      </c>
      <c r="Z307" s="122">
        <v>0.3703076086114</v>
      </c>
      <c r="AA307" s="122">
        <v>0.35278640299489999</v>
      </c>
      <c r="AB307" s="122">
        <v>0.30936146052070002</v>
      </c>
      <c r="AC307" s="122">
        <v>0.36385602054490002</v>
      </c>
      <c r="AD307" s="122">
        <v>0.37839614340860001</v>
      </c>
      <c r="AE307" s="122">
        <v>0.41361745033179997</v>
      </c>
      <c r="AF307" s="122">
        <v>0.40184208205630001</v>
      </c>
      <c r="AG307" s="122">
        <v>0.35875153440949997</v>
      </c>
      <c r="AH307" s="122">
        <v>0.35862253096169999</v>
      </c>
      <c r="AI307" s="122">
        <v>0.33448595970630002</v>
      </c>
      <c r="AJ307" s="122">
        <v>0.30460997310240001</v>
      </c>
      <c r="AK307" s="122">
        <v>0.33706414426749998</v>
      </c>
      <c r="AL307" s="122">
        <v>0</v>
      </c>
    </row>
    <row r="308" spans="1:38" hidden="1" x14ac:dyDescent="0.25">
      <c r="A308" s="122" t="s">
        <v>1959</v>
      </c>
      <c r="B308" s="122">
        <v>1</v>
      </c>
      <c r="C308" s="122" t="s">
        <v>2139</v>
      </c>
      <c r="D308" s="122" t="s">
        <v>2117</v>
      </c>
      <c r="E308" s="122">
        <v>7</v>
      </c>
      <c r="F308" s="122">
        <v>0.1974703116922</v>
      </c>
      <c r="G308" s="122">
        <v>0.1108016844067</v>
      </c>
      <c r="H308" s="122">
        <v>0.12795335221779999</v>
      </c>
      <c r="I308" s="122">
        <v>0.14241411295090001</v>
      </c>
      <c r="J308" s="122">
        <v>0.13346572206179999</v>
      </c>
      <c r="K308" s="122">
        <v>0.120910096129</v>
      </c>
      <c r="L308" s="122">
        <v>0.1213147467702</v>
      </c>
      <c r="M308" s="122">
        <v>0.11340108838930001</v>
      </c>
      <c r="N308" s="122">
        <v>0.110678625919</v>
      </c>
      <c r="O308" s="122">
        <v>0.10836089313570001</v>
      </c>
      <c r="P308" s="122">
        <v>0.1179444924761</v>
      </c>
      <c r="Q308" s="122">
        <v>0.1036253725681</v>
      </c>
      <c r="R308" s="122">
        <v>0.14691111681589999</v>
      </c>
      <c r="S308" s="122">
        <v>0.1141633464543</v>
      </c>
      <c r="T308" s="122">
        <v>0.1311593617457</v>
      </c>
      <c r="U308" s="122">
        <v>0.12410762874759999</v>
      </c>
      <c r="V308" s="122">
        <v>0.122386590305</v>
      </c>
      <c r="W308" s="122">
        <v>0.1174580270841</v>
      </c>
      <c r="X308" s="122">
        <v>0.1007303180367</v>
      </c>
      <c r="Y308" s="122">
        <v>9.8157424532499996E-2</v>
      </c>
      <c r="Z308" s="122">
        <v>9.0544912815000003E-2</v>
      </c>
      <c r="AA308" s="122">
        <v>8.1804584570400005E-2</v>
      </c>
      <c r="AB308" s="122">
        <v>8.1379845457299996E-2</v>
      </c>
      <c r="AC308" s="122">
        <v>9.5150373005200004E-2</v>
      </c>
      <c r="AD308" s="122">
        <v>9.0959330962600005E-2</v>
      </c>
      <c r="AE308" s="122">
        <v>9.6885219732899999E-2</v>
      </c>
      <c r="AF308" s="122">
        <v>9.3989776928800006E-2</v>
      </c>
      <c r="AG308" s="122">
        <v>8.82976523411E-2</v>
      </c>
      <c r="AH308" s="122">
        <v>9.5941620307500003E-2</v>
      </c>
      <c r="AI308" s="122">
        <v>9.8849628207899998E-2</v>
      </c>
      <c r="AJ308" s="122">
        <v>9.8543757044099997E-2</v>
      </c>
      <c r="AK308" s="122">
        <v>0.1101582606605</v>
      </c>
      <c r="AL308" s="122">
        <v>0</v>
      </c>
    </row>
    <row r="309" spans="1:38" hidden="1" x14ac:dyDescent="0.25">
      <c r="A309" s="122" t="s">
        <v>1959</v>
      </c>
      <c r="B309" s="122">
        <v>1</v>
      </c>
      <c r="C309" s="122" t="s">
        <v>2139</v>
      </c>
      <c r="D309" s="122" t="s">
        <v>2118</v>
      </c>
      <c r="E309" s="122">
        <v>7</v>
      </c>
      <c r="F309" s="122">
        <v>1.0186795382248</v>
      </c>
      <c r="G309" s="122">
        <v>1.0007963642461</v>
      </c>
      <c r="H309" s="122">
        <v>1.2491436339738999</v>
      </c>
      <c r="I309" s="122">
        <v>1.0625267583522999</v>
      </c>
      <c r="J309" s="122">
        <v>1.1466813657223001</v>
      </c>
      <c r="K309" s="122">
        <v>1.1139604010016999</v>
      </c>
      <c r="L309" s="122">
        <v>1.0778878076595</v>
      </c>
      <c r="M309" s="122">
        <v>1.1062261224454999</v>
      </c>
      <c r="N309" s="122">
        <v>1.1517560524960999</v>
      </c>
      <c r="O309" s="122">
        <v>1.3923635712125999</v>
      </c>
      <c r="P309" s="122">
        <v>1.1584525469411999</v>
      </c>
      <c r="Q309" s="122">
        <v>1.3271123031780001</v>
      </c>
      <c r="R309" s="122">
        <v>1.3004122806212</v>
      </c>
      <c r="S309" s="122">
        <v>1.1173544047688</v>
      </c>
      <c r="T309" s="122">
        <v>1.3685923647975</v>
      </c>
      <c r="U309" s="122">
        <v>1.3301398022511</v>
      </c>
      <c r="V309" s="122">
        <v>1.4151687916163</v>
      </c>
      <c r="W309" s="122">
        <v>1.2572040365821999</v>
      </c>
      <c r="X309" s="122">
        <v>1.2820155193939</v>
      </c>
      <c r="Y309" s="122">
        <v>0.90911682438870001</v>
      </c>
      <c r="Z309" s="122">
        <v>0.82996061148540001</v>
      </c>
      <c r="AA309" s="122">
        <v>0.80930693448610003</v>
      </c>
      <c r="AB309" s="122">
        <v>0.77162108349479996</v>
      </c>
      <c r="AC309" s="122">
        <v>0.87079619216299997</v>
      </c>
      <c r="AD309" s="122">
        <v>0.8841593504784</v>
      </c>
      <c r="AE309" s="122">
        <v>0.92668632185970001</v>
      </c>
      <c r="AF309" s="122">
        <v>0.86923081042850003</v>
      </c>
      <c r="AG309" s="122">
        <v>0.91840412036719998</v>
      </c>
      <c r="AH309" s="122">
        <v>0.94491196031900004</v>
      </c>
      <c r="AI309" s="122">
        <v>0.92495201036359997</v>
      </c>
      <c r="AJ309" s="122">
        <v>0.87521408159509995</v>
      </c>
      <c r="AK309" s="122">
        <v>0.95494999389589996</v>
      </c>
      <c r="AL309" s="122">
        <v>0</v>
      </c>
    </row>
    <row r="310" spans="1:38" hidden="1" x14ac:dyDescent="0.25">
      <c r="A310" s="122" t="s">
        <v>1959</v>
      </c>
      <c r="B310" s="122">
        <v>1</v>
      </c>
      <c r="C310" s="122" t="s">
        <v>2139</v>
      </c>
      <c r="D310" s="122" t="s">
        <v>2119</v>
      </c>
      <c r="E310" s="122">
        <v>7</v>
      </c>
      <c r="F310" s="122">
        <v>53.064464008593198</v>
      </c>
      <c r="G310" s="122">
        <v>58.5557936316793</v>
      </c>
      <c r="H310" s="122">
        <v>60.737574593886599</v>
      </c>
      <c r="I310" s="122">
        <v>54.587502466100702</v>
      </c>
      <c r="J310" s="122">
        <v>60.736850191505503</v>
      </c>
      <c r="K310" s="122">
        <v>57.390694431891298</v>
      </c>
      <c r="L310" s="122">
        <v>57.090541372070597</v>
      </c>
      <c r="M310" s="122">
        <v>69.157790183137493</v>
      </c>
      <c r="N310" s="122">
        <v>69.764151616713505</v>
      </c>
      <c r="O310" s="122">
        <v>74.167079849527099</v>
      </c>
      <c r="P310" s="122">
        <v>56.2468020523051</v>
      </c>
      <c r="Q310" s="122">
        <v>55.976155472647697</v>
      </c>
      <c r="R310" s="122">
        <v>55.8501091902463</v>
      </c>
      <c r="S310" s="122">
        <v>55.813835519816003</v>
      </c>
      <c r="T310" s="122">
        <v>57.744952873714098</v>
      </c>
      <c r="U310" s="122">
        <v>57.554088880612802</v>
      </c>
      <c r="V310" s="122">
        <v>55.789299537267802</v>
      </c>
      <c r="W310" s="122">
        <v>47.860290044864698</v>
      </c>
      <c r="X310" s="122">
        <v>40.994350380169202</v>
      </c>
      <c r="Y310" s="122">
        <v>38.4148862883739</v>
      </c>
      <c r="Z310" s="122">
        <v>42.938741669965502</v>
      </c>
      <c r="AA310" s="122">
        <v>40.8867867489395</v>
      </c>
      <c r="AB310" s="122">
        <v>39.239031176648197</v>
      </c>
      <c r="AC310" s="122">
        <v>48.328112735851903</v>
      </c>
      <c r="AD310" s="122">
        <v>47.645374456999299</v>
      </c>
      <c r="AE310" s="122">
        <v>51.3053515515439</v>
      </c>
      <c r="AF310" s="122">
        <v>48.600358934158301</v>
      </c>
      <c r="AG310" s="122">
        <v>56.016626782180303</v>
      </c>
      <c r="AH310" s="122">
        <v>69.356536801951805</v>
      </c>
      <c r="AI310" s="122">
        <v>69.016752851104101</v>
      </c>
      <c r="AJ310" s="122">
        <v>64.497041587840997</v>
      </c>
      <c r="AK310" s="122">
        <v>75.945723218754907</v>
      </c>
      <c r="AL310" s="122">
        <v>0</v>
      </c>
    </row>
    <row r="311" spans="1:38" hidden="1" x14ac:dyDescent="0.25">
      <c r="A311" s="122" t="s">
        <v>1959</v>
      </c>
      <c r="B311" s="122">
        <v>1</v>
      </c>
      <c r="C311" s="122" t="s">
        <v>2139</v>
      </c>
      <c r="D311" s="122" t="s">
        <v>2137</v>
      </c>
      <c r="E311" s="122">
        <v>7</v>
      </c>
      <c r="F311" s="122">
        <v>0.12574979999999999</v>
      </c>
      <c r="G311" s="122">
        <v>0.12574979999999999</v>
      </c>
      <c r="H311" s="122">
        <v>0.12609432000000001</v>
      </c>
      <c r="I311" s="122">
        <v>0.12574979999999999</v>
      </c>
      <c r="J311" s="122">
        <v>0.1117776</v>
      </c>
      <c r="K311" s="122">
        <v>0.1117776</v>
      </c>
      <c r="L311" s="122">
        <v>0.11208384</v>
      </c>
      <c r="M311" s="122">
        <v>0.12574979999999999</v>
      </c>
      <c r="N311" s="122">
        <v>0.12574979999999999</v>
      </c>
      <c r="O311" s="122">
        <v>0.12574979999999999</v>
      </c>
      <c r="P311" s="122">
        <v>0.12605604000000001</v>
      </c>
      <c r="Q311" s="122">
        <v>0.12605604000000001</v>
      </c>
      <c r="R311" s="122">
        <v>0.12946295999999999</v>
      </c>
      <c r="S311" s="122">
        <v>0.12946295999999999</v>
      </c>
      <c r="T311" s="122">
        <v>0.12946295999999999</v>
      </c>
      <c r="U311" s="122">
        <v>0.12605604000000001</v>
      </c>
      <c r="V311" s="122">
        <v>0.13273589999999999</v>
      </c>
      <c r="W311" s="122">
        <v>0.13273589999999999</v>
      </c>
      <c r="X311" s="122">
        <v>0.13309956000000001</v>
      </c>
      <c r="Y311" s="122">
        <v>0.13273589999999999</v>
      </c>
      <c r="Z311" s="122">
        <v>0.17018139600000001</v>
      </c>
      <c r="AA311" s="122">
        <v>0.13273589999999999</v>
      </c>
      <c r="AB311" s="122">
        <v>0.13309956000000001</v>
      </c>
      <c r="AC311" s="122">
        <v>0.13273589999999999</v>
      </c>
      <c r="AD311" s="122">
        <v>0.13273589999999999</v>
      </c>
      <c r="AE311" s="122">
        <v>0.13273589999999999</v>
      </c>
      <c r="AF311" s="122">
        <v>0.13309956000000001</v>
      </c>
      <c r="AG311" s="122">
        <v>0.15434496000010001</v>
      </c>
      <c r="AH311" s="122">
        <v>0.15985727999999999</v>
      </c>
      <c r="AI311" s="122">
        <v>0.162844311174</v>
      </c>
      <c r="AJ311" s="122">
        <v>0.1632904599717</v>
      </c>
      <c r="AK311" s="122">
        <v>0.162844311174</v>
      </c>
      <c r="AL311" s="122">
        <v>0</v>
      </c>
    </row>
    <row r="312" spans="1:38" hidden="1" x14ac:dyDescent="0.25">
      <c r="A312" s="122" t="s">
        <v>1959</v>
      </c>
      <c r="B312" s="122">
        <v>1</v>
      </c>
      <c r="C312" s="122" t="s">
        <v>2139</v>
      </c>
      <c r="D312" s="122" t="s">
        <v>2120</v>
      </c>
      <c r="E312" s="122">
        <v>7</v>
      </c>
      <c r="F312" s="122">
        <v>0.19335945768070001</v>
      </c>
      <c r="G312" s="122">
        <v>0.15939987605780001</v>
      </c>
      <c r="H312" s="122">
        <v>0.1820807288421</v>
      </c>
      <c r="I312" s="122">
        <v>0.18753398249700001</v>
      </c>
      <c r="J312" s="122">
        <v>0.22435208340980001</v>
      </c>
      <c r="K312" s="122">
        <v>0.34474197744899998</v>
      </c>
      <c r="L312" s="122">
        <v>0.37243331261259999</v>
      </c>
      <c r="M312" s="122">
        <v>0.1503099165989</v>
      </c>
      <c r="N312" s="122">
        <v>0.21646895554689999</v>
      </c>
      <c r="O312" s="122">
        <v>0.33332731564759999</v>
      </c>
      <c r="P312" s="122">
        <v>0.3702087020482</v>
      </c>
      <c r="Q312" s="122">
        <v>0.27791667159729999</v>
      </c>
      <c r="R312" s="122">
        <v>0.20516195262920001</v>
      </c>
      <c r="S312" s="122">
        <v>0.15940564765910001</v>
      </c>
      <c r="T312" s="122">
        <v>0.19661754850490001</v>
      </c>
      <c r="U312" s="122">
        <v>0.21079153917099999</v>
      </c>
      <c r="V312" s="122">
        <v>0.22353317082990001</v>
      </c>
      <c r="W312" s="122">
        <v>0.2156083587847</v>
      </c>
      <c r="X312" s="122">
        <v>0.19969656810210001</v>
      </c>
      <c r="Y312" s="122">
        <v>0.19281874548969999</v>
      </c>
      <c r="Z312" s="122">
        <v>0.27819110375290002</v>
      </c>
      <c r="AA312" s="122">
        <v>0.26929389510759999</v>
      </c>
      <c r="AB312" s="122">
        <v>0.24028897288539999</v>
      </c>
      <c r="AC312" s="122">
        <v>0.25694823474040002</v>
      </c>
      <c r="AD312" s="122">
        <v>0.2664132661659</v>
      </c>
      <c r="AE312" s="122">
        <v>0.26528930092379999</v>
      </c>
      <c r="AF312" s="122">
        <v>0.26418507096010002</v>
      </c>
      <c r="AG312" s="122">
        <v>0.25479475073140001</v>
      </c>
      <c r="AH312" s="122">
        <v>0.26081727309750002</v>
      </c>
      <c r="AI312" s="122">
        <v>0.25430759676980003</v>
      </c>
      <c r="AJ312" s="122">
        <v>0.24899860766000001</v>
      </c>
      <c r="AK312" s="122">
        <v>0.26706877408610002</v>
      </c>
      <c r="AL312" s="122">
        <v>0</v>
      </c>
    </row>
    <row r="313" spans="1:38" hidden="1" x14ac:dyDescent="0.25">
      <c r="A313" s="122" t="s">
        <v>1959</v>
      </c>
      <c r="B313" s="122">
        <v>1</v>
      </c>
      <c r="C313" s="122" t="s">
        <v>2139</v>
      </c>
      <c r="D313" s="122" t="s">
        <v>2121</v>
      </c>
      <c r="E313" s="122">
        <v>7</v>
      </c>
      <c r="F313" s="122">
        <v>0.6342623613717</v>
      </c>
      <c r="G313" s="122">
        <v>0.59257675139069999</v>
      </c>
      <c r="H313" s="122">
        <v>0.62271950074149995</v>
      </c>
      <c r="I313" s="122">
        <v>0.61421298669320001</v>
      </c>
      <c r="J313" s="122">
        <v>0.65567508070119995</v>
      </c>
      <c r="K313" s="122">
        <v>0.66429783294970002</v>
      </c>
      <c r="L313" s="122">
        <v>0.63831489267899999</v>
      </c>
      <c r="M313" s="122">
        <v>0.57994479027900003</v>
      </c>
      <c r="N313" s="122">
        <v>0.65237167472199997</v>
      </c>
      <c r="O313" s="122">
        <v>0.8226797522607</v>
      </c>
      <c r="P313" s="122">
        <v>0.81220747797280002</v>
      </c>
      <c r="Q313" s="122">
        <v>0.68357288676119998</v>
      </c>
      <c r="R313" s="122">
        <v>0.81235591840959998</v>
      </c>
      <c r="S313" s="122">
        <v>0.75636429300319996</v>
      </c>
      <c r="T313" s="122">
        <v>1.1720742022638999</v>
      </c>
      <c r="U313" s="122">
        <v>0.89009514169280002</v>
      </c>
      <c r="V313" s="122">
        <v>0.81884598009050003</v>
      </c>
      <c r="W313" s="122">
        <v>0.55525330625000002</v>
      </c>
      <c r="X313" s="122">
        <v>0.63421817805809999</v>
      </c>
      <c r="Y313" s="122">
        <v>0.45610472048709999</v>
      </c>
      <c r="Z313" s="122">
        <v>0.86651786078070003</v>
      </c>
      <c r="AA313" s="122">
        <v>0.81458668516779997</v>
      </c>
      <c r="AB313" s="122">
        <v>1.0383546755549999</v>
      </c>
      <c r="AC313" s="122">
        <v>1.0156207901118</v>
      </c>
      <c r="AD313" s="122">
        <v>0.74315261019019996</v>
      </c>
      <c r="AE313" s="122">
        <v>1.1079750882218999</v>
      </c>
      <c r="AF313" s="122">
        <v>0.99591769171370004</v>
      </c>
      <c r="AG313" s="122">
        <v>1.1102697135558</v>
      </c>
      <c r="AH313" s="122">
        <v>1.1467318637813</v>
      </c>
      <c r="AI313" s="122">
        <v>1.0755791026888999</v>
      </c>
      <c r="AJ313" s="122">
        <v>0.8395316784629</v>
      </c>
      <c r="AK313" s="122">
        <v>1.0628369671805</v>
      </c>
      <c r="AL313" s="122">
        <v>0</v>
      </c>
    </row>
    <row r="314" spans="1:38" hidden="1" x14ac:dyDescent="0.25">
      <c r="A314" s="122" t="s">
        <v>1959</v>
      </c>
      <c r="B314" s="122">
        <v>1</v>
      </c>
      <c r="C314" s="122" t="s">
        <v>2139</v>
      </c>
      <c r="D314" s="122" t="s">
        <v>2138</v>
      </c>
      <c r="E314" s="122">
        <v>7</v>
      </c>
      <c r="F314" s="122">
        <v>0.92030431389959999</v>
      </c>
      <c r="G314" s="122">
        <v>0.60242135549179998</v>
      </c>
      <c r="H314" s="122">
        <v>0.56767812496579995</v>
      </c>
      <c r="I314" s="122">
        <v>0.83260782122910004</v>
      </c>
      <c r="J314" s="122">
        <v>0.48343634959639997</v>
      </c>
      <c r="K314" s="122">
        <v>0.28503329949029999</v>
      </c>
      <c r="L314" s="122">
        <v>0.2438769165187</v>
      </c>
      <c r="M314" s="122">
        <v>0.24656823529409999</v>
      </c>
      <c r="N314" s="122">
        <v>0.2313088897136</v>
      </c>
      <c r="O314" s="122">
        <v>0.51962727272730003</v>
      </c>
      <c r="P314" s="122">
        <v>0.1114025809498</v>
      </c>
      <c r="Q314" s="122">
        <v>2.4389037909939999</v>
      </c>
      <c r="R314" s="122">
        <v>2.6934525498616</v>
      </c>
      <c r="S314" s="122">
        <v>2.6545551534629999</v>
      </c>
      <c r="T314" s="122">
        <v>2.9906807648</v>
      </c>
      <c r="U314" s="122">
        <v>3.3147910172000001</v>
      </c>
      <c r="V314" s="122">
        <v>3.6622579356</v>
      </c>
      <c r="W314" s="122">
        <v>3.7391969075999998</v>
      </c>
      <c r="X314" s="122">
        <v>2.4958142747999998</v>
      </c>
      <c r="Y314" s="122">
        <v>1.6079012532000001</v>
      </c>
      <c r="Z314" s="122">
        <v>1.3206852648</v>
      </c>
      <c r="AA314" s="122">
        <v>0.4543621632</v>
      </c>
      <c r="AB314" s="122">
        <v>7.2824254800000002E-2</v>
      </c>
      <c r="AC314" s="122">
        <v>6.6930283199999996E-2</v>
      </c>
      <c r="AD314" s="122">
        <v>3.4452000000000003E-2</v>
      </c>
      <c r="AE314" s="122">
        <v>0</v>
      </c>
      <c r="AF314" s="122">
        <v>0</v>
      </c>
      <c r="AG314" s="122">
        <v>0</v>
      </c>
      <c r="AH314" s="122">
        <v>0</v>
      </c>
      <c r="AI314" s="122">
        <v>0</v>
      </c>
      <c r="AJ314" s="122">
        <v>0</v>
      </c>
      <c r="AK314" s="122">
        <v>0</v>
      </c>
      <c r="AL314" s="122">
        <v>0</v>
      </c>
    </row>
    <row r="315" spans="1:38" hidden="1" x14ac:dyDescent="0.25">
      <c r="A315" s="122" t="s">
        <v>1959</v>
      </c>
      <c r="B315" s="122">
        <v>1</v>
      </c>
      <c r="C315" s="122" t="s">
        <v>2139</v>
      </c>
      <c r="D315" s="122" t="s">
        <v>2122</v>
      </c>
      <c r="E315" s="122">
        <v>7</v>
      </c>
      <c r="F315" s="122">
        <v>5.0066683544100002E-2</v>
      </c>
      <c r="G315" s="122">
        <v>4.53332915038E-2</v>
      </c>
      <c r="H315" s="122">
        <v>4.5452908253099999E-2</v>
      </c>
      <c r="I315" s="122">
        <v>4.3013605366599997E-2</v>
      </c>
      <c r="J315" s="122">
        <v>4.4135262765600002E-2</v>
      </c>
      <c r="K315" s="122">
        <v>4.4192485164399997E-2</v>
      </c>
      <c r="L315" s="122">
        <v>4.1334573572600002E-2</v>
      </c>
      <c r="M315" s="122">
        <v>3.5913297043899998E-2</v>
      </c>
      <c r="N315" s="122">
        <v>4.1193266393100003E-2</v>
      </c>
      <c r="O315" s="122">
        <v>3.1992436328499997E-2</v>
      </c>
      <c r="P315" s="122">
        <v>4.4258283299499997E-2</v>
      </c>
      <c r="Q315" s="122">
        <v>4.8831357694899998E-2</v>
      </c>
      <c r="R315" s="122">
        <v>4.2483482458499998E-2</v>
      </c>
      <c r="S315" s="122">
        <v>3.4719546928599999E-2</v>
      </c>
      <c r="T315" s="122">
        <v>3.6078984870399997E-2</v>
      </c>
      <c r="U315" s="122">
        <v>4.4152842964400002E-2</v>
      </c>
      <c r="V315" s="122">
        <v>5.3453793758699998E-2</v>
      </c>
      <c r="W315" s="122">
        <v>3.9491860475099998E-2</v>
      </c>
      <c r="X315" s="122">
        <v>3.4687620831900003E-2</v>
      </c>
      <c r="Y315" s="122">
        <v>2.8037841130300001E-2</v>
      </c>
      <c r="Z315" s="122">
        <v>4.1303089244600001E-2</v>
      </c>
      <c r="AA315" s="122">
        <v>3.83790872571E-2</v>
      </c>
      <c r="AB315" s="122">
        <v>3.40279279038E-2</v>
      </c>
      <c r="AC315" s="122">
        <v>4.2293837080099997E-2</v>
      </c>
      <c r="AD315" s="122">
        <v>4.1601008209100003E-2</v>
      </c>
      <c r="AE315" s="122">
        <v>4.31517204421E-2</v>
      </c>
      <c r="AF315" s="122">
        <v>3.8706831242799999E-2</v>
      </c>
      <c r="AG315" s="122">
        <v>4.2991329126800003E-2</v>
      </c>
      <c r="AH315" s="122">
        <v>3.72597442536E-2</v>
      </c>
      <c r="AI315" s="122">
        <v>3.2843582746900003E-2</v>
      </c>
      <c r="AJ315" s="122">
        <v>3.1608685202599997E-2</v>
      </c>
      <c r="AK315" s="122">
        <v>3.2077142286399997E-2</v>
      </c>
      <c r="AL315" s="122">
        <v>0</v>
      </c>
    </row>
    <row r="316" spans="1:38" hidden="1" x14ac:dyDescent="0.25">
      <c r="A316" s="122" t="s">
        <v>1959</v>
      </c>
      <c r="B316" s="122">
        <v>1</v>
      </c>
      <c r="C316" s="122" t="s">
        <v>2139</v>
      </c>
      <c r="D316" s="122" t="s">
        <v>2123</v>
      </c>
      <c r="E316" s="122">
        <v>7</v>
      </c>
      <c r="F316" s="122">
        <v>0.65806498253860002</v>
      </c>
      <c r="G316" s="122">
        <v>0.54170373110320003</v>
      </c>
      <c r="H316" s="122">
        <v>1.0351521259187</v>
      </c>
      <c r="I316" s="122">
        <v>0.59956524057990002</v>
      </c>
      <c r="J316" s="122">
        <v>0.75814206282899999</v>
      </c>
      <c r="K316" s="122">
        <v>0.7003890658809</v>
      </c>
      <c r="L316" s="122">
        <v>0.6365660265102</v>
      </c>
      <c r="M316" s="122">
        <v>0.52795862807159999</v>
      </c>
      <c r="N316" s="122">
        <v>1.0032481669139</v>
      </c>
      <c r="O316" s="122">
        <v>1.6178590637843999</v>
      </c>
      <c r="P316" s="122">
        <v>0.68867931390409998</v>
      </c>
      <c r="Q316" s="122">
        <v>0.91469464211679996</v>
      </c>
      <c r="R316" s="122">
        <v>0.60943716806000003</v>
      </c>
      <c r="S316" s="122">
        <v>0.4800973722943</v>
      </c>
      <c r="T316" s="122">
        <v>0.7469763992217</v>
      </c>
      <c r="U316" s="122">
        <v>0.73137918923400003</v>
      </c>
      <c r="V316" s="122">
        <v>0.8371469745508</v>
      </c>
      <c r="W316" s="122">
        <v>0.74953999588690001</v>
      </c>
      <c r="X316" s="122">
        <v>0.9599608898534</v>
      </c>
      <c r="Y316" s="122">
        <v>0.86652716137380004</v>
      </c>
      <c r="Z316" s="122">
        <v>0.55927645096489997</v>
      </c>
      <c r="AA316" s="122">
        <v>0.5656404015998</v>
      </c>
      <c r="AB316" s="122">
        <v>0.53072994972800003</v>
      </c>
      <c r="AC316" s="122">
        <v>0.60070773283580003</v>
      </c>
      <c r="AD316" s="122">
        <v>0.61547554601429999</v>
      </c>
      <c r="AE316" s="122">
        <v>0.65299361998979999</v>
      </c>
      <c r="AF316" s="122">
        <v>0.6384392891863</v>
      </c>
      <c r="AG316" s="122">
        <v>0.54980708341939999</v>
      </c>
      <c r="AH316" s="122">
        <v>0.58026800001370005</v>
      </c>
      <c r="AI316" s="122">
        <v>0.53076235856340004</v>
      </c>
      <c r="AJ316" s="122">
        <v>0.464759312295</v>
      </c>
      <c r="AK316" s="122">
        <v>0.55400828871709995</v>
      </c>
      <c r="AL316" s="122">
        <v>0</v>
      </c>
    </row>
    <row r="317" spans="1:38" hidden="1" x14ac:dyDescent="0.25">
      <c r="A317" s="122" t="s">
        <v>1959</v>
      </c>
      <c r="B317" s="122">
        <v>1</v>
      </c>
      <c r="C317" s="122" t="s">
        <v>2139</v>
      </c>
      <c r="D317" s="122" t="s">
        <v>2124</v>
      </c>
      <c r="E317" s="122">
        <v>7</v>
      </c>
      <c r="F317" s="122">
        <v>0.67669206332349996</v>
      </c>
      <c r="G317" s="122">
        <v>0.70657427437520004</v>
      </c>
      <c r="H317" s="122">
        <v>0.71957462376189996</v>
      </c>
      <c r="I317" s="122">
        <v>0.71137678618970002</v>
      </c>
      <c r="J317" s="122">
        <v>0.7571975098257</v>
      </c>
      <c r="K317" s="122">
        <v>0.71480283180579995</v>
      </c>
      <c r="L317" s="122">
        <v>0.72708447868729997</v>
      </c>
      <c r="M317" s="122">
        <v>0.73668286154090001</v>
      </c>
      <c r="N317" s="122">
        <v>0.7613887368983</v>
      </c>
      <c r="O317" s="122">
        <v>0.98167872368639997</v>
      </c>
      <c r="P317" s="122">
        <v>0.82943057680239995</v>
      </c>
      <c r="Q317" s="122">
        <v>0.77750714754880002</v>
      </c>
      <c r="R317" s="122">
        <v>0.82252990976249996</v>
      </c>
      <c r="S317" s="122">
        <v>0.68409905600520005</v>
      </c>
      <c r="T317" s="122">
        <v>0.76166752931100001</v>
      </c>
      <c r="U317" s="122">
        <v>0.78629970430639995</v>
      </c>
      <c r="V317" s="122">
        <v>0.77620613599889998</v>
      </c>
      <c r="W317" s="122">
        <v>0.73603350964850001</v>
      </c>
      <c r="X317" s="122">
        <v>0.60432209507529999</v>
      </c>
      <c r="Y317" s="122">
        <v>0.52283501026849999</v>
      </c>
      <c r="Z317" s="122">
        <v>0.52606063618510002</v>
      </c>
      <c r="AA317" s="122">
        <v>0.50727137239950004</v>
      </c>
      <c r="AB317" s="122">
        <v>0.47285875593190002</v>
      </c>
      <c r="AC317" s="122">
        <v>0.59209066255639997</v>
      </c>
      <c r="AD317" s="122">
        <v>0.64679365075609996</v>
      </c>
      <c r="AE317" s="122">
        <v>0.66655893921609999</v>
      </c>
      <c r="AF317" s="122">
        <v>0.58282647249249997</v>
      </c>
      <c r="AG317" s="122">
        <v>0.5953778108137</v>
      </c>
      <c r="AH317" s="122">
        <v>0.63653312945170004</v>
      </c>
      <c r="AI317" s="122">
        <v>0.60368208227510001</v>
      </c>
      <c r="AJ317" s="122">
        <v>0.5251961410546</v>
      </c>
      <c r="AK317" s="122">
        <v>0.58212092197910004</v>
      </c>
      <c r="AL317" s="122">
        <v>0</v>
      </c>
    </row>
    <row r="318" spans="1:38" hidden="1" x14ac:dyDescent="0.25">
      <c r="A318" s="122" t="s">
        <v>1959</v>
      </c>
      <c r="B318" s="122">
        <v>1</v>
      </c>
      <c r="C318" s="122" t="s">
        <v>2139</v>
      </c>
      <c r="D318" s="122" t="s">
        <v>2125</v>
      </c>
      <c r="E318" s="122">
        <v>7</v>
      </c>
      <c r="F318" s="122">
        <v>0.50339297061879995</v>
      </c>
      <c r="G318" s="122">
        <v>0.48594140726129997</v>
      </c>
      <c r="H318" s="122">
        <v>0.53405381999470003</v>
      </c>
      <c r="I318" s="122">
        <v>0.49574815430309999</v>
      </c>
      <c r="J318" s="122">
        <v>0.58696694380559999</v>
      </c>
      <c r="K318" s="122">
        <v>0.70534597276790001</v>
      </c>
      <c r="L318" s="122">
        <v>0.6378839913737</v>
      </c>
      <c r="M318" s="122">
        <v>0.58710490742580002</v>
      </c>
      <c r="N318" s="122">
        <v>0.67010155570160002</v>
      </c>
      <c r="O318" s="122">
        <v>0.76729548607130005</v>
      </c>
      <c r="P318" s="122">
        <v>0.69234867415629997</v>
      </c>
      <c r="Q318" s="122">
        <v>0.66400141558479997</v>
      </c>
      <c r="R318" s="122">
        <v>0.70273701170930003</v>
      </c>
      <c r="S318" s="122">
        <v>0.66018543994510004</v>
      </c>
      <c r="T318" s="122">
        <v>1.3214617222052001</v>
      </c>
      <c r="U318" s="122">
        <v>0.87529208090440003</v>
      </c>
      <c r="V318" s="122">
        <v>0.81996538679539999</v>
      </c>
      <c r="W318" s="122">
        <v>0.52905113889080002</v>
      </c>
      <c r="X318" s="122">
        <v>0.69715483809629997</v>
      </c>
      <c r="Y318" s="122">
        <v>0.3003628193008</v>
      </c>
      <c r="Z318" s="122">
        <v>0.76228052574619998</v>
      </c>
      <c r="AA318" s="122">
        <v>0.71992469508570001</v>
      </c>
      <c r="AB318" s="122">
        <v>0.79117105615530003</v>
      </c>
      <c r="AC318" s="122">
        <v>0.69173758129329999</v>
      </c>
      <c r="AD318" s="122">
        <v>0.51067471932480002</v>
      </c>
      <c r="AE318" s="122">
        <v>0.72038185036089997</v>
      </c>
      <c r="AF318" s="122">
        <v>0.61515857200430002</v>
      </c>
      <c r="AG318" s="122">
        <v>0.67008169421109998</v>
      </c>
      <c r="AH318" s="122">
        <v>0.74711255459759995</v>
      </c>
      <c r="AI318" s="122">
        <v>0.72539523424389996</v>
      </c>
      <c r="AJ318" s="122">
        <v>0.62298644288589999</v>
      </c>
      <c r="AK318" s="122">
        <v>0.876354411517</v>
      </c>
      <c r="AL318" s="122">
        <v>0</v>
      </c>
    </row>
    <row r="319" spans="1:38" hidden="1" x14ac:dyDescent="0.25">
      <c r="A319" s="122" t="s">
        <v>1959</v>
      </c>
      <c r="B319" s="122">
        <v>1</v>
      </c>
      <c r="C319" s="122" t="s">
        <v>2139</v>
      </c>
      <c r="D319" s="122" t="s">
        <v>2126</v>
      </c>
      <c r="E319" s="122">
        <v>7</v>
      </c>
      <c r="F319" s="122">
        <v>0.16877462756629999</v>
      </c>
      <c r="G319" s="122">
        <v>0.13760822693229999</v>
      </c>
      <c r="H319" s="122">
        <v>0.1635546825361</v>
      </c>
      <c r="I319" s="122">
        <v>0.21005823463029999</v>
      </c>
      <c r="J319" s="122">
        <v>0.2151748129952</v>
      </c>
      <c r="K319" s="122">
        <v>0.21933554466159999</v>
      </c>
      <c r="L319" s="122">
        <v>0.18904861970760001</v>
      </c>
      <c r="M319" s="122">
        <v>0.1214338238135</v>
      </c>
      <c r="N319" s="122">
        <v>0.1454120825621</v>
      </c>
      <c r="O319" s="122">
        <v>0.17767441721589999</v>
      </c>
      <c r="P319" s="122">
        <v>0.15810481211550001</v>
      </c>
      <c r="Q319" s="122">
        <v>0.17762663650150001</v>
      </c>
      <c r="R319" s="122">
        <v>0.15918413495059999</v>
      </c>
      <c r="S319" s="122">
        <v>0.1295780705373</v>
      </c>
      <c r="T319" s="122">
        <v>0.15285683389429999</v>
      </c>
      <c r="U319" s="122">
        <v>0.157935707935</v>
      </c>
      <c r="V319" s="122">
        <v>0.1751652158191</v>
      </c>
      <c r="W319" s="122">
        <v>0.15873434575760001</v>
      </c>
      <c r="X319" s="122">
        <v>0.15921047116510001</v>
      </c>
      <c r="Y319" s="122">
        <v>0.15771802991190001</v>
      </c>
      <c r="Z319" s="122">
        <v>0.2154630662185</v>
      </c>
      <c r="AA319" s="122">
        <v>0.20270739165830001</v>
      </c>
      <c r="AB319" s="122">
        <v>0.17692898912409999</v>
      </c>
      <c r="AC319" s="122">
        <v>0.1813043177849</v>
      </c>
      <c r="AD319" s="122">
        <v>0.19030603493869999</v>
      </c>
      <c r="AE319" s="122">
        <v>0.19151348897029999</v>
      </c>
      <c r="AF319" s="122">
        <v>0.1707625898249</v>
      </c>
      <c r="AG319" s="122">
        <v>0.1579865934287</v>
      </c>
      <c r="AH319" s="122">
        <v>0.1744579022752</v>
      </c>
      <c r="AI319" s="122">
        <v>0.15598117940139999</v>
      </c>
      <c r="AJ319" s="122">
        <v>0.1431466518806</v>
      </c>
      <c r="AK319" s="122">
        <v>0.15208713099990001</v>
      </c>
      <c r="AL319" s="122">
        <v>0</v>
      </c>
    </row>
    <row r="320" spans="1:38" hidden="1" x14ac:dyDescent="0.25">
      <c r="A320" s="122" t="s">
        <v>1970</v>
      </c>
      <c r="B320" s="122">
        <v>1</v>
      </c>
      <c r="C320" s="122" t="s">
        <v>2140</v>
      </c>
      <c r="D320" s="122" t="s">
        <v>2078</v>
      </c>
      <c r="E320" s="122">
        <v>8</v>
      </c>
      <c r="F320" s="122">
        <v>0</v>
      </c>
      <c r="G320" s="122">
        <v>0</v>
      </c>
      <c r="H320" s="122">
        <v>0</v>
      </c>
      <c r="I320" s="122">
        <v>0</v>
      </c>
      <c r="J320" s="122">
        <v>0</v>
      </c>
      <c r="K320" s="122">
        <v>0</v>
      </c>
      <c r="L320" s="122">
        <v>0</v>
      </c>
      <c r="M320" s="122">
        <v>0</v>
      </c>
      <c r="N320" s="122">
        <v>0</v>
      </c>
      <c r="O320" s="122">
        <v>0</v>
      </c>
      <c r="P320" s="122">
        <v>0</v>
      </c>
      <c r="Q320" s="122">
        <v>0</v>
      </c>
      <c r="R320" s="122">
        <v>0</v>
      </c>
      <c r="S320" s="122">
        <v>0</v>
      </c>
      <c r="T320" s="122">
        <v>0</v>
      </c>
      <c r="U320" s="122">
        <v>0</v>
      </c>
      <c r="V320" s="122">
        <v>0</v>
      </c>
      <c r="W320" s="122">
        <v>0</v>
      </c>
      <c r="X320" s="122">
        <v>0</v>
      </c>
      <c r="Y320" s="122">
        <v>0</v>
      </c>
      <c r="Z320" s="122">
        <v>0</v>
      </c>
      <c r="AA320" s="122">
        <v>0</v>
      </c>
      <c r="AB320" s="122">
        <v>0</v>
      </c>
      <c r="AC320" s="122">
        <v>0</v>
      </c>
      <c r="AD320" s="122">
        <v>0</v>
      </c>
      <c r="AE320" s="122">
        <v>0</v>
      </c>
      <c r="AF320" s="122">
        <v>0</v>
      </c>
      <c r="AG320" s="122">
        <v>0</v>
      </c>
      <c r="AH320" s="122">
        <v>0</v>
      </c>
      <c r="AI320" s="122">
        <v>0</v>
      </c>
      <c r="AJ320" s="122">
        <v>0</v>
      </c>
      <c r="AK320" s="122">
        <v>0</v>
      </c>
      <c r="AL320" s="122">
        <v>0</v>
      </c>
    </row>
    <row r="321" spans="1:38" hidden="1" x14ac:dyDescent="0.25">
      <c r="A321" s="122" t="s">
        <v>1970</v>
      </c>
      <c r="B321" s="122">
        <v>1</v>
      </c>
      <c r="C321" s="122" t="s">
        <v>2140</v>
      </c>
      <c r="D321" s="122" t="s">
        <v>2079</v>
      </c>
      <c r="E321" s="122">
        <v>8</v>
      </c>
      <c r="F321" s="122">
        <v>5.8336984650010999</v>
      </c>
      <c r="G321" s="122">
        <v>5.3479175076106999</v>
      </c>
      <c r="H321" s="122">
        <v>5.3813116281747</v>
      </c>
      <c r="I321" s="122">
        <v>5.0975445625385003</v>
      </c>
      <c r="J321" s="122">
        <v>5.3607653949355996</v>
      </c>
      <c r="K321" s="122">
        <v>5.5527918368110996</v>
      </c>
      <c r="L321" s="122">
        <v>5.4203020126826003</v>
      </c>
      <c r="M321" s="122">
        <v>5.4420842904873004</v>
      </c>
      <c r="N321" s="122">
        <v>5.7215062564921997</v>
      </c>
      <c r="O321" s="122">
        <v>5.7973380725453003</v>
      </c>
      <c r="P321" s="122">
        <v>6.2484570243161999</v>
      </c>
      <c r="Q321" s="122">
        <v>5.7881213869715999</v>
      </c>
      <c r="R321" s="122">
        <v>6.9906341201093003</v>
      </c>
      <c r="S321" s="122">
        <v>6.4920904602528999</v>
      </c>
      <c r="T321" s="122">
        <v>5.7489807889928004</v>
      </c>
      <c r="U321" s="122">
        <v>5.6873521439800001</v>
      </c>
      <c r="V321" s="122">
        <v>5.7580675259345</v>
      </c>
      <c r="W321" s="122">
        <v>5.5593182152659004</v>
      </c>
      <c r="X321" s="122">
        <v>5.2927568540127004</v>
      </c>
      <c r="Y321" s="122">
        <v>3.5937473831664999</v>
      </c>
      <c r="Z321" s="122">
        <v>1.0966294297943</v>
      </c>
      <c r="AA321" s="122">
        <v>0.99098065707299998</v>
      </c>
      <c r="AB321" s="122">
        <v>1.1581175883235</v>
      </c>
      <c r="AC321" s="122">
        <v>1.1329421700916</v>
      </c>
      <c r="AD321" s="122">
        <v>1.2303448295393</v>
      </c>
      <c r="AE321" s="122">
        <v>1.0326773521924</v>
      </c>
      <c r="AF321" s="122">
        <v>1.1815500967112</v>
      </c>
      <c r="AG321" s="122">
        <v>0.91911367923249998</v>
      </c>
      <c r="AH321" s="122">
        <v>0.80755609157270003</v>
      </c>
      <c r="AI321" s="122">
        <v>0.92526316468729997</v>
      </c>
      <c r="AJ321" s="122">
        <v>0.83802390285600004</v>
      </c>
      <c r="AK321" s="122">
        <v>0.7551059228143</v>
      </c>
      <c r="AL321" s="122">
        <v>0</v>
      </c>
    </row>
    <row r="322" spans="1:38" hidden="1" x14ac:dyDescent="0.25">
      <c r="A322" s="122" t="s">
        <v>1970</v>
      </c>
      <c r="B322" s="122">
        <v>1</v>
      </c>
      <c r="C322" s="122" t="s">
        <v>2140</v>
      </c>
      <c r="D322" s="122" t="s">
        <v>2080</v>
      </c>
      <c r="E322" s="122">
        <v>8</v>
      </c>
      <c r="F322" s="122">
        <v>1.0468519533009999</v>
      </c>
      <c r="G322" s="122">
        <v>0.95191823919179996</v>
      </c>
      <c r="H322" s="122">
        <v>0.97141152669130004</v>
      </c>
      <c r="I322" s="122">
        <v>0.93664097366999999</v>
      </c>
      <c r="J322" s="122">
        <v>0.94367301726880004</v>
      </c>
      <c r="K322" s="122">
        <v>0.98396616890050004</v>
      </c>
      <c r="L322" s="122">
        <v>0.97157608338680002</v>
      </c>
      <c r="M322" s="122">
        <v>0.99071358981559998</v>
      </c>
      <c r="N322" s="122">
        <v>1.0667973430563</v>
      </c>
      <c r="O322" s="122">
        <v>1.1159547545263</v>
      </c>
      <c r="P322" s="122">
        <v>1.2531677901695</v>
      </c>
      <c r="Q322" s="122">
        <v>1.2230433797778999</v>
      </c>
      <c r="R322" s="122">
        <v>1.5131109532938001</v>
      </c>
      <c r="S322" s="122">
        <v>1.5742634639648001</v>
      </c>
      <c r="T322" s="122">
        <v>1.5575057803926</v>
      </c>
      <c r="U322" s="122">
        <v>1.7056842258013001</v>
      </c>
      <c r="V322" s="122">
        <v>1.9106414098425</v>
      </c>
      <c r="W322" s="122">
        <v>2.0137517525326998</v>
      </c>
      <c r="X322" s="122">
        <v>1.9083912596577</v>
      </c>
      <c r="Y322" s="122">
        <v>1.3110292301927999</v>
      </c>
      <c r="Z322" s="122">
        <v>0.54437147916109996</v>
      </c>
      <c r="AA322" s="122">
        <v>0.53865202128059997</v>
      </c>
      <c r="AB322" s="122">
        <v>0.64075591132410004</v>
      </c>
      <c r="AC322" s="122">
        <v>5.2943266443799999E-2</v>
      </c>
      <c r="AD322" s="122">
        <v>6.6995085936700005E-2</v>
      </c>
      <c r="AE322" s="122">
        <v>5.15538512561E-2</v>
      </c>
      <c r="AF322" s="122">
        <v>4.1178776483699997E-2</v>
      </c>
      <c r="AG322" s="122">
        <v>0.25817053971440002</v>
      </c>
      <c r="AH322" s="122">
        <v>0.2441261493278</v>
      </c>
      <c r="AI322" s="122">
        <v>0.23276672093799999</v>
      </c>
      <c r="AJ322" s="122">
        <v>0.25808844422549998</v>
      </c>
      <c r="AK322" s="122">
        <v>0.3791095547976</v>
      </c>
      <c r="AL322" s="122">
        <v>0</v>
      </c>
    </row>
    <row r="323" spans="1:38" hidden="1" x14ac:dyDescent="0.25">
      <c r="A323" s="122" t="s">
        <v>1970</v>
      </c>
      <c r="B323" s="122">
        <v>1</v>
      </c>
      <c r="C323" s="122" t="s">
        <v>2140</v>
      </c>
      <c r="D323" s="122" t="s">
        <v>2133</v>
      </c>
      <c r="E323" s="122">
        <v>8</v>
      </c>
      <c r="F323" s="122">
        <v>0</v>
      </c>
      <c r="G323" s="122">
        <v>0</v>
      </c>
      <c r="H323" s="122">
        <v>0</v>
      </c>
      <c r="I323" s="122">
        <v>0</v>
      </c>
      <c r="J323" s="122">
        <v>0</v>
      </c>
      <c r="K323" s="122">
        <v>0</v>
      </c>
      <c r="L323" s="122">
        <v>0</v>
      </c>
      <c r="M323" s="122">
        <v>0</v>
      </c>
      <c r="N323" s="122">
        <v>0</v>
      </c>
      <c r="O323" s="122">
        <v>0</v>
      </c>
      <c r="P323" s="122">
        <v>0</v>
      </c>
      <c r="Q323" s="122">
        <v>0</v>
      </c>
      <c r="R323" s="122">
        <v>0</v>
      </c>
      <c r="S323" s="122">
        <v>0</v>
      </c>
      <c r="T323" s="122">
        <v>0</v>
      </c>
      <c r="U323" s="122">
        <v>0</v>
      </c>
      <c r="V323" s="122">
        <v>0</v>
      </c>
      <c r="W323" s="122">
        <v>0</v>
      </c>
      <c r="X323" s="122">
        <v>0</v>
      </c>
      <c r="Y323" s="122">
        <v>0</v>
      </c>
      <c r="Z323" s="122">
        <v>0</v>
      </c>
      <c r="AA323" s="122">
        <v>0</v>
      </c>
      <c r="AB323" s="122">
        <v>0</v>
      </c>
      <c r="AC323" s="122">
        <v>0</v>
      </c>
      <c r="AD323" s="122">
        <v>0</v>
      </c>
      <c r="AE323" s="122">
        <v>0</v>
      </c>
      <c r="AF323" s="122">
        <v>0</v>
      </c>
      <c r="AG323" s="122">
        <v>0</v>
      </c>
      <c r="AH323" s="122">
        <v>0</v>
      </c>
      <c r="AI323" s="122">
        <v>0</v>
      </c>
      <c r="AJ323" s="122">
        <v>0</v>
      </c>
      <c r="AK323" s="122">
        <v>0</v>
      </c>
      <c r="AL323" s="122">
        <v>0</v>
      </c>
    </row>
    <row r="324" spans="1:38" hidden="1" x14ac:dyDescent="0.25">
      <c r="A324" s="122" t="s">
        <v>1970</v>
      </c>
      <c r="B324" s="122">
        <v>1</v>
      </c>
      <c r="C324" s="122" t="s">
        <v>2140</v>
      </c>
      <c r="D324" s="122" t="s">
        <v>2081</v>
      </c>
      <c r="E324" s="122">
        <v>8</v>
      </c>
      <c r="F324" s="122">
        <v>0.26675358295099999</v>
      </c>
      <c r="G324" s="122">
        <v>0.24256304836629999</v>
      </c>
      <c r="H324" s="122">
        <v>0.2475302304665</v>
      </c>
      <c r="I324" s="122">
        <v>0.2386701719164</v>
      </c>
      <c r="J324" s="122">
        <v>0.24046204212239999</v>
      </c>
      <c r="K324" s="122">
        <v>0.25072934165060001</v>
      </c>
      <c r="L324" s="122">
        <v>0.2475721619813</v>
      </c>
      <c r="M324" s="122">
        <v>0.2524486857271</v>
      </c>
      <c r="N324" s="122">
        <v>0.1986343843666</v>
      </c>
      <c r="O324" s="122">
        <v>0.1541565146643</v>
      </c>
      <c r="P324" s="122">
        <v>0.1582958514674</v>
      </c>
      <c r="Q324" s="122">
        <v>0.1070919672454</v>
      </c>
      <c r="R324" s="122">
        <v>6.7614962308500004E-2</v>
      </c>
      <c r="S324" s="122">
        <v>7.22269127979E-2</v>
      </c>
      <c r="T324" s="122">
        <v>7.8367504844299996E-2</v>
      </c>
      <c r="U324" s="122">
        <v>7.3479517857400006E-2</v>
      </c>
      <c r="V324" s="122">
        <v>8.9732201126E-2</v>
      </c>
      <c r="W324" s="122">
        <v>0.10191698833359999</v>
      </c>
      <c r="X324" s="122">
        <v>9.90178575166E-2</v>
      </c>
      <c r="Y324" s="122">
        <v>7.0324467662500001E-2</v>
      </c>
      <c r="Z324" s="122">
        <v>3.1789520502199999E-2</v>
      </c>
      <c r="AA324" s="122">
        <v>2.7113245110899999E-2</v>
      </c>
      <c r="AB324" s="122">
        <v>4.4994346923999999E-2</v>
      </c>
      <c r="AC324" s="122">
        <v>4.6497360669299999E-2</v>
      </c>
      <c r="AD324" s="122">
        <v>4.0404270385800002E-2</v>
      </c>
      <c r="AE324" s="122">
        <v>3.4910322589299998E-2</v>
      </c>
      <c r="AF324" s="122">
        <v>5.64334132165E-2</v>
      </c>
      <c r="AG324" s="122">
        <v>4.4820467448900003E-2</v>
      </c>
      <c r="AH324" s="122">
        <v>3.4605744805300001E-2</v>
      </c>
      <c r="AI324" s="122">
        <v>3.52726872054E-2</v>
      </c>
      <c r="AJ324" s="122">
        <v>2.5701965700199999E-2</v>
      </c>
      <c r="AK324" s="122">
        <v>2.3301714719199999E-2</v>
      </c>
      <c r="AL324" s="122">
        <v>0</v>
      </c>
    </row>
    <row r="325" spans="1:38" x14ac:dyDescent="0.25">
      <c r="A325" s="122" t="s">
        <v>1970</v>
      </c>
      <c r="B325" s="122">
        <v>1</v>
      </c>
      <c r="C325" s="122" t="s">
        <v>2140</v>
      </c>
      <c r="D325" s="122" t="s">
        <v>2082</v>
      </c>
      <c r="E325" s="122">
        <v>8</v>
      </c>
      <c r="F325" s="122">
        <v>3.4634414178263002</v>
      </c>
      <c r="G325" s="122">
        <v>3.1493594157275999</v>
      </c>
      <c r="H325" s="122">
        <v>3.2138516861789999</v>
      </c>
      <c r="I325" s="122">
        <v>3.0988155790440999</v>
      </c>
      <c r="J325" s="122">
        <v>3.1220806367009</v>
      </c>
      <c r="K325" s="122">
        <v>3.2553879011864999</v>
      </c>
      <c r="L325" s="122">
        <v>3.2143961112746</v>
      </c>
      <c r="M325" s="122">
        <v>3.2777113032564</v>
      </c>
      <c r="N325" s="122">
        <v>3.1097835758693999</v>
      </c>
      <c r="O325" s="122">
        <v>2.9222665613093</v>
      </c>
      <c r="P325" s="122">
        <v>3.6624930497802</v>
      </c>
      <c r="Q325" s="122">
        <v>3.0631823552434998</v>
      </c>
      <c r="R325" s="122">
        <v>2.4379438141451999</v>
      </c>
      <c r="S325" s="122">
        <v>2.1018831147963</v>
      </c>
      <c r="T325" s="122">
        <v>1.9031840032117999</v>
      </c>
      <c r="U325" s="122">
        <v>1.5249580479794</v>
      </c>
      <c r="V325" s="122">
        <v>1.6198900615166001</v>
      </c>
      <c r="W325" s="122">
        <v>1.6225184542696001</v>
      </c>
      <c r="X325" s="122">
        <v>1.5763642916641001</v>
      </c>
      <c r="Y325" s="122">
        <v>1.1195655251882</v>
      </c>
      <c r="Z325" s="122">
        <v>1.27683015221E-2</v>
      </c>
      <c r="AA325" s="122">
        <v>1.5342870230399999E-2</v>
      </c>
      <c r="AB325" s="122">
        <v>1.5470870988899999E-2</v>
      </c>
      <c r="AC325" s="122">
        <v>1.3066344089899999E-2</v>
      </c>
      <c r="AD325" s="122">
        <v>1.8170794779799999E-2</v>
      </c>
      <c r="AE325" s="122">
        <v>1.6917893538600001E-2</v>
      </c>
      <c r="AF325" s="122">
        <v>2.3773072501300001E-2</v>
      </c>
      <c r="AG325" s="122">
        <v>1.8350932395400001E-2</v>
      </c>
      <c r="AH325" s="122">
        <v>3.09846964621E-2</v>
      </c>
      <c r="AI325" s="122">
        <v>1.3671244087900001E-2</v>
      </c>
      <c r="AJ325" s="122">
        <v>0.1052933986621</v>
      </c>
      <c r="AK325" s="122">
        <v>0</v>
      </c>
      <c r="AL325" s="122">
        <v>0</v>
      </c>
    </row>
    <row r="326" spans="1:38" hidden="1" x14ac:dyDescent="0.25">
      <c r="A326" s="122" t="s">
        <v>1970</v>
      </c>
      <c r="B326" s="122">
        <v>1</v>
      </c>
      <c r="C326" s="122" t="s">
        <v>2140</v>
      </c>
      <c r="D326" s="122" t="s">
        <v>474</v>
      </c>
      <c r="E326" s="122">
        <v>8</v>
      </c>
      <c r="F326" s="122">
        <v>0.1183151946151</v>
      </c>
      <c r="G326" s="122">
        <v>0.10758578743860001</v>
      </c>
      <c r="H326" s="122">
        <v>0.1097889185471</v>
      </c>
      <c r="I326" s="122">
        <v>0.10585915108129999</v>
      </c>
      <c r="J326" s="122">
        <v>0.10665391256039999</v>
      </c>
      <c r="K326" s="122">
        <v>0.11120784405179999</v>
      </c>
      <c r="L326" s="122">
        <v>0.10980751674270001</v>
      </c>
      <c r="M326" s="122">
        <v>0.1119704374789</v>
      </c>
      <c r="N326" s="122">
        <v>0.103890697223</v>
      </c>
      <c r="O326" s="122">
        <v>9.5763373732000001E-2</v>
      </c>
      <c r="P326" s="122">
        <v>0.1180198863485</v>
      </c>
      <c r="Q326" s="122">
        <v>9.7257567214999993E-2</v>
      </c>
      <c r="R326" s="122">
        <v>7.6396126244600002E-2</v>
      </c>
      <c r="S326" s="122">
        <v>6.8177993566199996E-2</v>
      </c>
      <c r="T326" s="122">
        <v>6.3885619931599996E-2</v>
      </c>
      <c r="U326" s="122">
        <v>5.2963328241000002E-2</v>
      </c>
      <c r="V326" s="122">
        <v>5.8199018853899998E-2</v>
      </c>
      <c r="W326" s="122">
        <v>6.0291944677300001E-2</v>
      </c>
      <c r="X326" s="122">
        <v>5.8576879920300001E-2</v>
      </c>
      <c r="Y326" s="122">
        <v>4.1602474554100002E-2</v>
      </c>
      <c r="Z326" s="122">
        <v>0.1048603272402</v>
      </c>
      <c r="AA326" s="122">
        <v>7.1902146594800001E-2</v>
      </c>
      <c r="AB326" s="122">
        <v>0.106235489063</v>
      </c>
      <c r="AC326" s="122">
        <v>7.2862250358799993E-2</v>
      </c>
      <c r="AD326" s="122">
        <v>5.60353415814E-2</v>
      </c>
      <c r="AE326" s="122">
        <v>0.100751489624</v>
      </c>
      <c r="AF326" s="122">
        <v>7.6294926564500001E-2</v>
      </c>
      <c r="AG326" s="122">
        <v>7.5104812963599998E-2</v>
      </c>
      <c r="AH326" s="122">
        <v>9.5686022036400004E-2</v>
      </c>
      <c r="AI326" s="122">
        <v>7.0049103729199994E-2</v>
      </c>
      <c r="AJ326" s="122">
        <v>9.2916059354800004E-2</v>
      </c>
      <c r="AK326" s="122">
        <v>9.1698420857199994E-2</v>
      </c>
      <c r="AL326" s="122">
        <v>0</v>
      </c>
    </row>
    <row r="327" spans="1:38" hidden="1" x14ac:dyDescent="0.25">
      <c r="A327" s="122" t="s">
        <v>1970</v>
      </c>
      <c r="B327" s="122">
        <v>1</v>
      </c>
      <c r="C327" s="122" t="s">
        <v>2140</v>
      </c>
      <c r="D327" s="122" t="s">
        <v>2083</v>
      </c>
      <c r="E327" s="122">
        <v>8</v>
      </c>
      <c r="F327" s="122">
        <v>1.2974515751483</v>
      </c>
      <c r="G327" s="122">
        <v>1.1797922475642999</v>
      </c>
      <c r="H327" s="122">
        <v>1.2039519164563</v>
      </c>
      <c r="I327" s="122">
        <v>1.1608578489104999</v>
      </c>
      <c r="J327" s="122">
        <v>1.1695732513270001</v>
      </c>
      <c r="K327" s="122">
        <v>1.2195119393024001</v>
      </c>
      <c r="L327" s="122">
        <v>1.2041558653940001</v>
      </c>
      <c r="M327" s="122">
        <v>1.2278745849154</v>
      </c>
      <c r="N327" s="122">
        <v>1.0985319686270001</v>
      </c>
      <c r="O327" s="122">
        <v>0.93734672474040004</v>
      </c>
      <c r="P327" s="122">
        <v>1.0439736255497001</v>
      </c>
      <c r="Q327" s="122">
        <v>0.99494880360780003</v>
      </c>
      <c r="R327" s="122">
        <v>0.99675367370370005</v>
      </c>
      <c r="S327" s="122">
        <v>0.77487437998389996</v>
      </c>
      <c r="T327" s="122">
        <v>0.94127222715049996</v>
      </c>
      <c r="U327" s="122">
        <v>0.80574860210599997</v>
      </c>
      <c r="V327" s="122">
        <v>0.78161458694529995</v>
      </c>
      <c r="W327" s="122">
        <v>0.76406148817700004</v>
      </c>
      <c r="X327" s="122">
        <v>0.73786423301269999</v>
      </c>
      <c r="Y327" s="122">
        <v>0.4377610153791</v>
      </c>
      <c r="Z327" s="122">
        <v>0</v>
      </c>
      <c r="AA327" s="122">
        <v>0</v>
      </c>
      <c r="AB327" s="122">
        <v>0</v>
      </c>
      <c r="AC327" s="122">
        <v>0</v>
      </c>
      <c r="AD327" s="122">
        <v>0</v>
      </c>
      <c r="AE327" s="122">
        <v>0</v>
      </c>
      <c r="AF327" s="122">
        <v>0</v>
      </c>
      <c r="AG327" s="122">
        <v>0</v>
      </c>
      <c r="AH327" s="122">
        <v>0</v>
      </c>
      <c r="AI327" s="122">
        <v>0</v>
      </c>
      <c r="AJ327" s="122">
        <v>0</v>
      </c>
      <c r="AK327" s="122">
        <v>0</v>
      </c>
      <c r="AL327" s="122">
        <v>0</v>
      </c>
    </row>
    <row r="328" spans="1:38" hidden="1" x14ac:dyDescent="0.25">
      <c r="A328" s="122" t="s">
        <v>1970</v>
      </c>
      <c r="B328" s="122">
        <v>1</v>
      </c>
      <c r="C328" s="122" t="s">
        <v>2140</v>
      </c>
      <c r="D328" s="122" t="s">
        <v>2084</v>
      </c>
      <c r="E328" s="122">
        <v>8</v>
      </c>
      <c r="F328" s="122">
        <v>0</v>
      </c>
      <c r="G328" s="122">
        <v>0</v>
      </c>
      <c r="H328" s="122">
        <v>0</v>
      </c>
      <c r="I328" s="122">
        <v>0</v>
      </c>
      <c r="J328" s="122">
        <v>0</v>
      </c>
      <c r="K328" s="122">
        <v>0</v>
      </c>
      <c r="L328" s="122">
        <v>0</v>
      </c>
      <c r="M328" s="122">
        <v>0</v>
      </c>
      <c r="N328" s="122">
        <v>0</v>
      </c>
      <c r="O328" s="122">
        <v>0</v>
      </c>
      <c r="P328" s="122">
        <v>0</v>
      </c>
      <c r="Q328" s="122">
        <v>0</v>
      </c>
      <c r="R328" s="122">
        <v>0</v>
      </c>
      <c r="S328" s="122">
        <v>0</v>
      </c>
      <c r="T328" s="122">
        <v>0</v>
      </c>
      <c r="U328" s="122">
        <v>0</v>
      </c>
      <c r="V328" s="122">
        <v>0</v>
      </c>
      <c r="W328" s="122">
        <v>0</v>
      </c>
      <c r="X328" s="122">
        <v>0</v>
      </c>
      <c r="Y328" s="122">
        <v>0</v>
      </c>
      <c r="Z328" s="122">
        <v>0</v>
      </c>
      <c r="AA328" s="122">
        <v>0</v>
      </c>
      <c r="AB328" s="122">
        <v>0</v>
      </c>
      <c r="AC328" s="122">
        <v>0</v>
      </c>
      <c r="AD328" s="122">
        <v>0</v>
      </c>
      <c r="AE328" s="122">
        <v>0</v>
      </c>
      <c r="AF328" s="122">
        <v>0</v>
      </c>
      <c r="AG328" s="122">
        <v>0</v>
      </c>
      <c r="AH328" s="122">
        <v>0</v>
      </c>
      <c r="AI328" s="122">
        <v>0</v>
      </c>
      <c r="AJ328" s="122">
        <v>0</v>
      </c>
      <c r="AK328" s="122">
        <v>0</v>
      </c>
      <c r="AL328" s="122">
        <v>0</v>
      </c>
    </row>
    <row r="329" spans="1:38" hidden="1" x14ac:dyDescent="0.25">
      <c r="A329" s="122" t="s">
        <v>1970</v>
      </c>
      <c r="B329" s="122">
        <v>1</v>
      </c>
      <c r="C329" s="122" t="s">
        <v>2140</v>
      </c>
      <c r="D329" s="122" t="s">
        <v>2085</v>
      </c>
      <c r="E329" s="122">
        <v>8</v>
      </c>
      <c r="F329" s="122">
        <v>0</v>
      </c>
      <c r="G329" s="122">
        <v>0</v>
      </c>
      <c r="H329" s="122">
        <v>0</v>
      </c>
      <c r="I329" s="122">
        <v>0</v>
      </c>
      <c r="J329" s="122">
        <v>0</v>
      </c>
      <c r="K329" s="122">
        <v>0</v>
      </c>
      <c r="L329" s="122">
        <v>0</v>
      </c>
      <c r="M329" s="122">
        <v>0</v>
      </c>
      <c r="N329" s="122">
        <v>0</v>
      </c>
      <c r="O329" s="122">
        <v>0</v>
      </c>
      <c r="P329" s="122">
        <v>0</v>
      </c>
      <c r="Q329" s="122">
        <v>0</v>
      </c>
      <c r="R329" s="122">
        <v>0</v>
      </c>
      <c r="S329" s="122">
        <v>0</v>
      </c>
      <c r="T329" s="122">
        <v>0</v>
      </c>
      <c r="U329" s="122">
        <v>0</v>
      </c>
      <c r="V329" s="122">
        <v>0</v>
      </c>
      <c r="W329" s="122">
        <v>0</v>
      </c>
      <c r="X329" s="122">
        <v>0</v>
      </c>
      <c r="Y329" s="122">
        <v>0</v>
      </c>
      <c r="Z329" s="122">
        <v>5.9016470613500002E-2</v>
      </c>
      <c r="AA329" s="122">
        <v>6.60220443815E-2</v>
      </c>
      <c r="AB329" s="122">
        <v>5.9491124403000001E-2</v>
      </c>
      <c r="AC329" s="122">
        <v>5.7464330530899999E-2</v>
      </c>
      <c r="AD329" s="122">
        <v>0</v>
      </c>
      <c r="AE329" s="122">
        <v>0</v>
      </c>
      <c r="AF329" s="122">
        <v>0</v>
      </c>
      <c r="AG329" s="122">
        <v>0</v>
      </c>
      <c r="AH329" s="122">
        <v>0</v>
      </c>
      <c r="AI329" s="122">
        <v>0</v>
      </c>
      <c r="AJ329" s="122">
        <v>0</v>
      </c>
      <c r="AK329" s="122">
        <v>0</v>
      </c>
      <c r="AL329" s="122">
        <v>0</v>
      </c>
    </row>
    <row r="330" spans="1:38" hidden="1" x14ac:dyDescent="0.25">
      <c r="A330" s="122" t="s">
        <v>1970</v>
      </c>
      <c r="B330" s="122">
        <v>1</v>
      </c>
      <c r="C330" s="122" t="s">
        <v>2140</v>
      </c>
      <c r="D330" s="122" t="s">
        <v>2086</v>
      </c>
      <c r="E330" s="122">
        <v>8</v>
      </c>
      <c r="F330" s="122">
        <v>0.94989011783599997</v>
      </c>
      <c r="G330" s="122">
        <v>0.86374938265629997</v>
      </c>
      <c r="H330" s="122">
        <v>0.8814371570367</v>
      </c>
      <c r="I330" s="122">
        <v>0.84988713260159998</v>
      </c>
      <c r="J330" s="122">
        <v>0.85626785214989998</v>
      </c>
      <c r="K330" s="122">
        <v>0.89282895941130003</v>
      </c>
      <c r="L330" s="122">
        <v>0.88158647211249996</v>
      </c>
      <c r="M330" s="122">
        <v>0.89895141868359996</v>
      </c>
      <c r="N330" s="122">
        <v>0.89743112726530005</v>
      </c>
      <c r="O330" s="122">
        <v>0.89518305915700003</v>
      </c>
      <c r="P330" s="122">
        <v>1.0551798327794</v>
      </c>
      <c r="Q330" s="122">
        <v>1.2459354626635999</v>
      </c>
      <c r="R330" s="122">
        <v>1.3619876605479999</v>
      </c>
      <c r="S330" s="122">
        <v>1.2104221845873</v>
      </c>
      <c r="T330" s="122">
        <v>0.94508708910969996</v>
      </c>
      <c r="U330" s="122">
        <v>0.73878765446000005</v>
      </c>
      <c r="V330" s="122">
        <v>0.66537037266819998</v>
      </c>
      <c r="W330" s="122">
        <v>0.61852317801919998</v>
      </c>
      <c r="X330" s="122">
        <v>0.53301828011740005</v>
      </c>
      <c r="Y330" s="122">
        <v>0.35592268926600001</v>
      </c>
      <c r="Z330" s="122">
        <v>2.54235405062E-2</v>
      </c>
      <c r="AA330" s="122">
        <v>3.3181352607499999E-2</v>
      </c>
      <c r="AB330" s="122">
        <v>3.22350224989E-2</v>
      </c>
      <c r="AC330" s="122">
        <v>2.81285227072E-2</v>
      </c>
      <c r="AD330" s="122">
        <v>2.3061527681100001E-2</v>
      </c>
      <c r="AE330" s="122">
        <v>2.6487930266599999E-2</v>
      </c>
      <c r="AF330" s="122">
        <v>2.7827497308599999E-2</v>
      </c>
      <c r="AG330" s="122">
        <v>2.0558670291699999E-2</v>
      </c>
      <c r="AH330" s="122">
        <v>2.4513647862900001E-2</v>
      </c>
      <c r="AI330" s="122">
        <v>5.5716324705500003E-2</v>
      </c>
      <c r="AJ330" s="122">
        <v>4.3149002642500003E-2</v>
      </c>
      <c r="AK330" s="122">
        <v>4.6602817790700003E-2</v>
      </c>
      <c r="AL330" s="122">
        <v>0</v>
      </c>
    </row>
    <row r="331" spans="1:38" hidden="1" x14ac:dyDescent="0.25">
      <c r="A331" s="122" t="s">
        <v>1970</v>
      </c>
      <c r="B331" s="122">
        <v>1</v>
      </c>
      <c r="C331" s="122" t="s">
        <v>2140</v>
      </c>
      <c r="D331" s="122" t="s">
        <v>2087</v>
      </c>
      <c r="E331" s="122">
        <v>8</v>
      </c>
      <c r="F331" s="122">
        <v>0.869527883158</v>
      </c>
      <c r="G331" s="122">
        <v>0.79067479298650001</v>
      </c>
      <c r="H331" s="122">
        <v>0.80686615315129995</v>
      </c>
      <c r="I331" s="122">
        <v>0.77798531162499995</v>
      </c>
      <c r="J331" s="122">
        <v>0.78382621201720004</v>
      </c>
      <c r="K331" s="122">
        <v>0.81729419068749998</v>
      </c>
      <c r="L331" s="122">
        <v>0.80700283593120004</v>
      </c>
      <c r="M331" s="122">
        <v>0.8228986800393</v>
      </c>
      <c r="N331" s="122">
        <v>0.86856053013510004</v>
      </c>
      <c r="O331" s="122">
        <v>0.91979412480099998</v>
      </c>
      <c r="P331" s="122">
        <v>1.1564712897035001</v>
      </c>
      <c r="Q331" s="122">
        <v>1.4645424556572</v>
      </c>
      <c r="R331" s="122">
        <v>1.728003616434</v>
      </c>
      <c r="S331" s="122">
        <v>1.7433278227344999</v>
      </c>
      <c r="T331" s="122">
        <v>1.5480932963736</v>
      </c>
      <c r="U331" s="122">
        <v>1.3804974981828</v>
      </c>
      <c r="V331" s="122">
        <v>1.424434699726</v>
      </c>
      <c r="W331" s="122">
        <v>1.5259617878766001</v>
      </c>
      <c r="X331" s="122">
        <v>1.3150122042365999</v>
      </c>
      <c r="Y331" s="122">
        <v>0.87809873996569998</v>
      </c>
      <c r="Z331" s="122">
        <v>4.0820546039400003E-2</v>
      </c>
      <c r="AA331" s="122">
        <v>3.0759500936900001E-2</v>
      </c>
      <c r="AB331" s="122">
        <v>2.9583213283199999E-2</v>
      </c>
      <c r="AC331" s="122">
        <v>2.0468924153000001E-2</v>
      </c>
      <c r="AD331" s="122">
        <v>2.2234728332299999E-2</v>
      </c>
      <c r="AE331" s="122">
        <v>2.9121709122299999E-2</v>
      </c>
      <c r="AF331" s="122">
        <v>2.1889294937500001E-2</v>
      </c>
      <c r="AG331" s="122">
        <v>2.20404648157E-2</v>
      </c>
      <c r="AH331" s="122">
        <v>2.4918741889699999E-2</v>
      </c>
      <c r="AI331" s="122">
        <v>2.2570853219899999E-2</v>
      </c>
      <c r="AJ331" s="122">
        <v>3.6759624171400003E-2</v>
      </c>
      <c r="AK331" s="122">
        <v>3.4430416045699998E-2</v>
      </c>
      <c r="AL331" s="122">
        <v>0</v>
      </c>
    </row>
    <row r="332" spans="1:38" hidden="1" x14ac:dyDescent="0.25">
      <c r="A332" s="122" t="s">
        <v>1970</v>
      </c>
      <c r="B332" s="122">
        <v>1</v>
      </c>
      <c r="C332" s="122" t="s">
        <v>2140</v>
      </c>
      <c r="D332" s="122" t="s">
        <v>2134</v>
      </c>
      <c r="E332" s="122">
        <v>8</v>
      </c>
      <c r="F332" s="122">
        <v>0</v>
      </c>
      <c r="G332" s="122">
        <v>0</v>
      </c>
      <c r="H332" s="122">
        <v>0</v>
      </c>
      <c r="I332" s="122">
        <v>0</v>
      </c>
      <c r="J332" s="122">
        <v>0</v>
      </c>
      <c r="K332" s="122">
        <v>0</v>
      </c>
      <c r="L332" s="122">
        <v>0</v>
      </c>
      <c r="M332" s="122">
        <v>0</v>
      </c>
      <c r="N332" s="122">
        <v>0</v>
      </c>
      <c r="O332" s="122">
        <v>0</v>
      </c>
      <c r="P332" s="122">
        <v>0</v>
      </c>
      <c r="Q332" s="122">
        <v>0</v>
      </c>
      <c r="R332" s="122">
        <v>0</v>
      </c>
      <c r="S332" s="122">
        <v>0</v>
      </c>
      <c r="T332" s="122">
        <v>0</v>
      </c>
      <c r="U332" s="122">
        <v>0</v>
      </c>
      <c r="V332" s="122">
        <v>0</v>
      </c>
      <c r="W332" s="122">
        <v>0</v>
      </c>
      <c r="X332" s="122">
        <v>0</v>
      </c>
      <c r="Y332" s="122">
        <v>0</v>
      </c>
      <c r="Z332" s="122">
        <v>0</v>
      </c>
      <c r="AA332" s="122">
        <v>0</v>
      </c>
      <c r="AB332" s="122">
        <v>0</v>
      </c>
      <c r="AC332" s="122">
        <v>0</v>
      </c>
      <c r="AD332" s="122">
        <v>0</v>
      </c>
      <c r="AE332" s="122">
        <v>0</v>
      </c>
      <c r="AF332" s="122">
        <v>0</v>
      </c>
      <c r="AG332" s="122">
        <v>0</v>
      </c>
      <c r="AH332" s="122">
        <v>0</v>
      </c>
      <c r="AI332" s="122">
        <v>0</v>
      </c>
      <c r="AJ332" s="122">
        <v>0</v>
      </c>
      <c r="AK332" s="122">
        <v>0</v>
      </c>
      <c r="AL332" s="122">
        <v>0</v>
      </c>
    </row>
    <row r="333" spans="1:38" hidden="1" x14ac:dyDescent="0.25">
      <c r="A333" s="122" t="s">
        <v>1970</v>
      </c>
      <c r="B333" s="122">
        <v>1</v>
      </c>
      <c r="C333" s="122" t="s">
        <v>2140</v>
      </c>
      <c r="D333" s="122" t="s">
        <v>2088</v>
      </c>
      <c r="E333" s="122">
        <v>8</v>
      </c>
      <c r="F333" s="122">
        <v>0</v>
      </c>
      <c r="G333" s="122">
        <v>0</v>
      </c>
      <c r="H333" s="122">
        <v>0</v>
      </c>
      <c r="I333" s="122">
        <v>0</v>
      </c>
      <c r="J333" s="122">
        <v>0</v>
      </c>
      <c r="K333" s="122">
        <v>0</v>
      </c>
      <c r="L333" s="122">
        <v>0</v>
      </c>
      <c r="M333" s="122">
        <v>0</v>
      </c>
      <c r="N333" s="122">
        <v>0</v>
      </c>
      <c r="O333" s="122">
        <v>0</v>
      </c>
      <c r="P333" s="122">
        <v>0</v>
      </c>
      <c r="Q333" s="122">
        <v>0</v>
      </c>
      <c r="R333" s="122">
        <v>0</v>
      </c>
      <c r="S333" s="122">
        <v>0</v>
      </c>
      <c r="T333" s="122">
        <v>0</v>
      </c>
      <c r="U333" s="122">
        <v>0</v>
      </c>
      <c r="V333" s="122">
        <v>0</v>
      </c>
      <c r="W333" s="122">
        <v>0</v>
      </c>
      <c r="X333" s="122">
        <v>0</v>
      </c>
      <c r="Y333" s="122">
        <v>0</v>
      </c>
      <c r="Z333" s="122">
        <v>0</v>
      </c>
      <c r="AA333" s="122">
        <v>0</v>
      </c>
      <c r="AB333" s="122">
        <v>0</v>
      </c>
      <c r="AC333" s="122">
        <v>0</v>
      </c>
      <c r="AD333" s="122">
        <v>0</v>
      </c>
      <c r="AE333" s="122">
        <v>0</v>
      </c>
      <c r="AF333" s="122">
        <v>0</v>
      </c>
      <c r="AG333" s="122">
        <v>0</v>
      </c>
      <c r="AH333" s="122">
        <v>0</v>
      </c>
      <c r="AI333" s="122">
        <v>0</v>
      </c>
      <c r="AJ333" s="122">
        <v>0</v>
      </c>
      <c r="AK333" s="122">
        <v>0</v>
      </c>
      <c r="AL333" s="122">
        <v>0</v>
      </c>
    </row>
    <row r="334" spans="1:38" hidden="1" x14ac:dyDescent="0.25">
      <c r="A334" s="122" t="s">
        <v>1970</v>
      </c>
      <c r="B334" s="122">
        <v>1</v>
      </c>
      <c r="C334" s="122" t="s">
        <v>2140</v>
      </c>
      <c r="D334" s="122" t="s">
        <v>2089</v>
      </c>
      <c r="E334" s="122">
        <v>8</v>
      </c>
      <c r="F334" s="122">
        <v>0.38886675500349999</v>
      </c>
      <c r="G334" s="122">
        <v>0.353602393859</v>
      </c>
      <c r="H334" s="122">
        <v>0.36084342868739999</v>
      </c>
      <c r="I334" s="122">
        <v>0.34792745515340001</v>
      </c>
      <c r="J334" s="122">
        <v>0.35053959908319998</v>
      </c>
      <c r="K334" s="122">
        <v>0.36550701360120003</v>
      </c>
      <c r="L334" s="122">
        <v>0.36090455540939997</v>
      </c>
      <c r="M334" s="122">
        <v>0.36801343073850001</v>
      </c>
      <c r="N334" s="122">
        <v>0.31995343139720001</v>
      </c>
      <c r="O334" s="122">
        <v>0.26111300179949998</v>
      </c>
      <c r="P334" s="122">
        <v>0.19853122469619999</v>
      </c>
      <c r="Q334" s="122">
        <v>0.10297130464940001</v>
      </c>
      <c r="R334" s="122">
        <v>4.6415949836699999E-2</v>
      </c>
      <c r="S334" s="122">
        <v>0.12863374805979999</v>
      </c>
      <c r="T334" s="122">
        <v>0.19475808027739999</v>
      </c>
      <c r="U334" s="122">
        <v>0.22930515112460001</v>
      </c>
      <c r="V334" s="122">
        <v>0.30786031555330001</v>
      </c>
      <c r="W334" s="122">
        <v>0.38012122620439998</v>
      </c>
      <c r="X334" s="122">
        <v>0.33442992009200001</v>
      </c>
      <c r="Y334" s="122">
        <v>0.2126503641343</v>
      </c>
      <c r="Z334" s="122">
        <v>0.21581381415789999</v>
      </c>
      <c r="AA334" s="122">
        <v>0.19491813081590001</v>
      </c>
      <c r="AB334" s="122">
        <v>0.25315376541950002</v>
      </c>
      <c r="AC334" s="122">
        <v>0.18916021887830001</v>
      </c>
      <c r="AD334" s="122">
        <v>0.16501080653270001</v>
      </c>
      <c r="AE334" s="122">
        <v>0.1702489274075</v>
      </c>
      <c r="AF334" s="122">
        <v>0.21597541642990001</v>
      </c>
      <c r="AG334" s="122">
        <v>0.20799532488399999</v>
      </c>
      <c r="AH334" s="122">
        <v>0.17591231248049999</v>
      </c>
      <c r="AI334" s="122">
        <v>0.17681086342669999</v>
      </c>
      <c r="AJ334" s="122">
        <v>0.1914128447224</v>
      </c>
      <c r="AK334" s="122">
        <v>0.14490474059950001</v>
      </c>
      <c r="AL334" s="122">
        <v>0</v>
      </c>
    </row>
    <row r="335" spans="1:38" hidden="1" x14ac:dyDescent="0.25">
      <c r="A335" s="122" t="s">
        <v>1970</v>
      </c>
      <c r="B335" s="122">
        <v>1</v>
      </c>
      <c r="C335" s="122" t="s">
        <v>2140</v>
      </c>
      <c r="D335" s="122" t="s">
        <v>2090</v>
      </c>
      <c r="E335" s="122">
        <v>8</v>
      </c>
      <c r="F335" s="122">
        <v>0</v>
      </c>
      <c r="G335" s="122">
        <v>0</v>
      </c>
      <c r="H335" s="122">
        <v>0</v>
      </c>
      <c r="I335" s="122">
        <v>0</v>
      </c>
      <c r="J335" s="122">
        <v>0</v>
      </c>
      <c r="K335" s="122">
        <v>0</v>
      </c>
      <c r="L335" s="122">
        <v>0</v>
      </c>
      <c r="M335" s="122">
        <v>0</v>
      </c>
      <c r="N335" s="122">
        <v>0</v>
      </c>
      <c r="O335" s="122">
        <v>0</v>
      </c>
      <c r="P335" s="122">
        <v>0</v>
      </c>
      <c r="Q335" s="122">
        <v>0</v>
      </c>
      <c r="R335" s="122">
        <v>0</v>
      </c>
      <c r="S335" s="122">
        <v>0</v>
      </c>
      <c r="T335" s="122">
        <v>0</v>
      </c>
      <c r="U335" s="122">
        <v>0</v>
      </c>
      <c r="V335" s="122">
        <v>0</v>
      </c>
      <c r="W335" s="122">
        <v>0</v>
      </c>
      <c r="X335" s="122">
        <v>0</v>
      </c>
      <c r="Y335" s="122">
        <v>0</v>
      </c>
      <c r="Z335" s="122">
        <v>0</v>
      </c>
      <c r="AA335" s="122">
        <v>0</v>
      </c>
      <c r="AB335" s="122">
        <v>0</v>
      </c>
      <c r="AC335" s="122">
        <v>0</v>
      </c>
      <c r="AD335" s="122">
        <v>0</v>
      </c>
      <c r="AE335" s="122">
        <v>0</v>
      </c>
      <c r="AF335" s="122">
        <v>0</v>
      </c>
      <c r="AG335" s="122">
        <v>0</v>
      </c>
      <c r="AH335" s="122">
        <v>0</v>
      </c>
      <c r="AI335" s="122">
        <v>0</v>
      </c>
      <c r="AJ335" s="122">
        <v>0</v>
      </c>
      <c r="AK335" s="122">
        <v>0</v>
      </c>
      <c r="AL335" s="122">
        <v>0</v>
      </c>
    </row>
    <row r="336" spans="1:38" hidden="1" x14ac:dyDescent="0.25">
      <c r="A336" s="122" t="s">
        <v>1970</v>
      </c>
      <c r="B336" s="122">
        <v>1</v>
      </c>
      <c r="C336" s="122" t="s">
        <v>2140</v>
      </c>
      <c r="D336" s="122" t="s">
        <v>2091</v>
      </c>
      <c r="E336" s="122">
        <v>8</v>
      </c>
      <c r="F336" s="122">
        <v>7.5562092790201003</v>
      </c>
      <c r="G336" s="122">
        <v>6.8976370492362999</v>
      </c>
      <c r="H336" s="122">
        <v>6.9830004092811997</v>
      </c>
      <c r="I336" s="122">
        <v>6.6603309101288</v>
      </c>
      <c r="J336" s="122">
        <v>6.8364169924812002</v>
      </c>
      <c r="K336" s="122">
        <v>7.1442635016749998</v>
      </c>
      <c r="L336" s="122">
        <v>7.0291991276525003</v>
      </c>
      <c r="M336" s="122">
        <v>7.1354868043520998</v>
      </c>
      <c r="N336" s="122">
        <v>6.2954578787599997</v>
      </c>
      <c r="O336" s="122">
        <v>5.8390268603338003</v>
      </c>
      <c r="P336" s="122">
        <v>5.3622658673665997</v>
      </c>
      <c r="Q336" s="122">
        <v>4.1664554476304003</v>
      </c>
      <c r="R336" s="122">
        <v>4.8363027148165001</v>
      </c>
      <c r="S336" s="122">
        <v>4.9048852512911996</v>
      </c>
      <c r="T336" s="122">
        <v>2.8523944356650999</v>
      </c>
      <c r="U336" s="122">
        <v>2.9944910312303001</v>
      </c>
      <c r="V336" s="122">
        <v>2.9105951287243998</v>
      </c>
      <c r="W336" s="122">
        <v>2.8997187639055002</v>
      </c>
      <c r="X336" s="122">
        <v>2.7069401427663999</v>
      </c>
      <c r="Y336" s="122">
        <v>1.4513061216664001</v>
      </c>
      <c r="Z336" s="122">
        <v>0.66061318089069998</v>
      </c>
      <c r="AA336" s="122">
        <v>0.72949570147410003</v>
      </c>
      <c r="AB336" s="122">
        <v>0.73387628970459995</v>
      </c>
      <c r="AC336" s="122">
        <v>0.75989235309360004</v>
      </c>
      <c r="AD336" s="122">
        <v>0.64864192172320001</v>
      </c>
      <c r="AE336" s="122">
        <v>0.5341487900031</v>
      </c>
      <c r="AF336" s="122">
        <v>0.31352227902259999</v>
      </c>
      <c r="AG336" s="122">
        <v>0.29345384030819999</v>
      </c>
      <c r="AH336" s="122">
        <v>0.27849963308839998</v>
      </c>
      <c r="AI336" s="122">
        <v>0.43238054966119999</v>
      </c>
      <c r="AJ336" s="122">
        <v>0.41920407334150001</v>
      </c>
      <c r="AK336" s="122">
        <v>0.441509538107</v>
      </c>
      <c r="AL336" s="122">
        <v>0</v>
      </c>
    </row>
    <row r="337" spans="1:38" hidden="1" x14ac:dyDescent="0.25">
      <c r="A337" s="122" t="s">
        <v>1970</v>
      </c>
      <c r="B337" s="122">
        <v>1</v>
      </c>
      <c r="C337" s="122" t="s">
        <v>2140</v>
      </c>
      <c r="D337" s="122" t="s">
        <v>2092</v>
      </c>
      <c r="E337" s="122">
        <v>8</v>
      </c>
      <c r="F337" s="122">
        <v>24.2895995944058</v>
      </c>
      <c r="G337" s="122">
        <v>22.157960321532901</v>
      </c>
      <c r="H337" s="122">
        <v>22.237846890775099</v>
      </c>
      <c r="I337" s="122">
        <v>21.209544204713598</v>
      </c>
      <c r="J337" s="122">
        <v>21.530750104610199</v>
      </c>
      <c r="K337" s="122">
        <v>22.558881497303201</v>
      </c>
      <c r="L337" s="122">
        <v>22.156166029894798</v>
      </c>
      <c r="M337" s="122">
        <v>22.492014261090102</v>
      </c>
      <c r="N337" s="122">
        <v>20.109356963292999</v>
      </c>
      <c r="O337" s="122">
        <v>21.238096220017901</v>
      </c>
      <c r="P337" s="122">
        <v>20.945368179755</v>
      </c>
      <c r="Q337" s="122">
        <v>18.9105413314009</v>
      </c>
      <c r="R337" s="122">
        <v>15.6146408796551</v>
      </c>
      <c r="S337" s="122">
        <v>16.269383440714002</v>
      </c>
      <c r="T337" s="122">
        <v>18.2804601806859</v>
      </c>
      <c r="U337" s="122">
        <v>16.868199211273001</v>
      </c>
      <c r="V337" s="122">
        <v>17.848632172735801</v>
      </c>
      <c r="W337" s="122">
        <v>17.9470366589306</v>
      </c>
      <c r="X337" s="122">
        <v>17.765239664081601</v>
      </c>
      <c r="Y337" s="122">
        <v>12.6791266103775</v>
      </c>
      <c r="Z337" s="122">
        <v>19.835751327723699</v>
      </c>
      <c r="AA337" s="122">
        <v>20.1194604424632</v>
      </c>
      <c r="AB337" s="122">
        <v>19.5976039363062</v>
      </c>
      <c r="AC337" s="122">
        <v>18.895285167506302</v>
      </c>
      <c r="AD337" s="122">
        <v>19.8400269236996</v>
      </c>
      <c r="AE337" s="122">
        <v>17.994566589771001</v>
      </c>
      <c r="AF337" s="122">
        <v>14.447410450493299</v>
      </c>
      <c r="AG337" s="122">
        <v>10.9600011412704</v>
      </c>
      <c r="AH337" s="122">
        <v>10.718187199988799</v>
      </c>
      <c r="AI337" s="122">
        <v>10.740181378799999</v>
      </c>
      <c r="AJ337" s="122">
        <v>6.2700556772746001</v>
      </c>
      <c r="AK337" s="122">
        <v>5.0943842465013001</v>
      </c>
      <c r="AL337" s="122">
        <v>0</v>
      </c>
    </row>
    <row r="338" spans="1:38" hidden="1" x14ac:dyDescent="0.25">
      <c r="A338" s="122" t="s">
        <v>1970</v>
      </c>
      <c r="B338" s="122">
        <v>1</v>
      </c>
      <c r="C338" s="122" t="s">
        <v>2140</v>
      </c>
      <c r="D338" s="122" t="s">
        <v>2093</v>
      </c>
      <c r="E338" s="122">
        <v>8</v>
      </c>
      <c r="F338" s="122">
        <v>0</v>
      </c>
      <c r="G338" s="122">
        <v>0</v>
      </c>
      <c r="H338" s="122">
        <v>0</v>
      </c>
      <c r="I338" s="122">
        <v>0</v>
      </c>
      <c r="J338" s="122">
        <v>0</v>
      </c>
      <c r="K338" s="122">
        <v>0</v>
      </c>
      <c r="L338" s="122">
        <v>0</v>
      </c>
      <c r="M338" s="122">
        <v>0</v>
      </c>
      <c r="N338" s="122">
        <v>0</v>
      </c>
      <c r="O338" s="122">
        <v>0</v>
      </c>
      <c r="P338" s="122">
        <v>0</v>
      </c>
      <c r="Q338" s="122">
        <v>0</v>
      </c>
      <c r="R338" s="122">
        <v>0</v>
      </c>
      <c r="S338" s="122">
        <v>0</v>
      </c>
      <c r="T338" s="122">
        <v>0</v>
      </c>
      <c r="U338" s="122">
        <v>0</v>
      </c>
      <c r="V338" s="122">
        <v>0</v>
      </c>
      <c r="W338" s="122">
        <v>0</v>
      </c>
      <c r="X338" s="122">
        <v>0</v>
      </c>
      <c r="Y338" s="122">
        <v>0</v>
      </c>
      <c r="Z338" s="122">
        <v>0</v>
      </c>
      <c r="AA338" s="122">
        <v>0</v>
      </c>
      <c r="AB338" s="122">
        <v>0</v>
      </c>
      <c r="AC338" s="122">
        <v>0</v>
      </c>
      <c r="AD338" s="122">
        <v>0</v>
      </c>
      <c r="AE338" s="122">
        <v>0</v>
      </c>
      <c r="AF338" s="122">
        <v>0</v>
      </c>
      <c r="AG338" s="122">
        <v>0</v>
      </c>
      <c r="AH338" s="122">
        <v>0</v>
      </c>
      <c r="AI338" s="122">
        <v>0</v>
      </c>
      <c r="AJ338" s="122">
        <v>0</v>
      </c>
      <c r="AK338" s="122">
        <v>0</v>
      </c>
      <c r="AL338" s="122">
        <v>0</v>
      </c>
    </row>
    <row r="339" spans="1:38" hidden="1" x14ac:dyDescent="0.25">
      <c r="A339" s="122" t="s">
        <v>1970</v>
      </c>
      <c r="B339" s="122">
        <v>1</v>
      </c>
      <c r="C339" s="122" t="s">
        <v>2140</v>
      </c>
      <c r="D339" s="122" t="s">
        <v>2094</v>
      </c>
      <c r="E339" s="122">
        <v>8</v>
      </c>
      <c r="F339" s="122">
        <v>3.1217039064946999</v>
      </c>
      <c r="G339" s="122">
        <v>2.8121210514979</v>
      </c>
      <c r="H339" s="122">
        <v>2.8788342267870002</v>
      </c>
      <c r="I339" s="122">
        <v>2.7516903935590999</v>
      </c>
      <c r="J339" s="122">
        <v>2.8639025370518998</v>
      </c>
      <c r="K339" s="122">
        <v>3.0005598180486999</v>
      </c>
      <c r="L339" s="122">
        <v>2.9253337123777001</v>
      </c>
      <c r="M339" s="122">
        <v>2.9615884141300999</v>
      </c>
      <c r="N339" s="122">
        <v>2.7310963486428999</v>
      </c>
      <c r="O339" s="122">
        <v>2.3215407123965002</v>
      </c>
      <c r="P339" s="122">
        <v>1.9763793152011999</v>
      </c>
      <c r="Q339" s="122">
        <v>1.335665241179</v>
      </c>
      <c r="R339" s="122">
        <v>1.0180152466962999</v>
      </c>
      <c r="S339" s="122">
        <v>1.1137658975174001</v>
      </c>
      <c r="T339" s="122">
        <v>1.1420488518298999</v>
      </c>
      <c r="U339" s="122">
        <v>1.303032972707</v>
      </c>
      <c r="V339" s="122">
        <v>1.4799968162938999</v>
      </c>
      <c r="W339" s="122">
        <v>1.6103578026031999</v>
      </c>
      <c r="X339" s="122">
        <v>1.5233412653648</v>
      </c>
      <c r="Y339" s="122">
        <v>1.016382392221</v>
      </c>
      <c r="Z339" s="122">
        <v>0.54098959939250002</v>
      </c>
      <c r="AA339" s="122">
        <v>0.49318378924389999</v>
      </c>
      <c r="AB339" s="122">
        <v>0.4738098393297</v>
      </c>
      <c r="AC339" s="122">
        <v>0.44804728560399998</v>
      </c>
      <c r="AD339" s="122">
        <v>0.30506644855539999</v>
      </c>
      <c r="AE339" s="122">
        <v>0.3123980054312</v>
      </c>
      <c r="AF339" s="122">
        <v>0.24715302794720001</v>
      </c>
      <c r="AG339" s="122">
        <v>0.30327502649479998</v>
      </c>
      <c r="AH339" s="122">
        <v>0.30736569430909999</v>
      </c>
      <c r="AI339" s="122">
        <v>0.23073011858619999</v>
      </c>
      <c r="AJ339" s="122">
        <v>0.22457471179569999</v>
      </c>
      <c r="AK339" s="122">
        <v>0.21825552586450001</v>
      </c>
      <c r="AL339" s="122">
        <v>0</v>
      </c>
    </row>
    <row r="340" spans="1:38" hidden="1" x14ac:dyDescent="0.25">
      <c r="A340" s="122" t="s">
        <v>1970</v>
      </c>
      <c r="B340" s="122">
        <v>1</v>
      </c>
      <c r="C340" s="122" t="s">
        <v>2140</v>
      </c>
      <c r="D340" s="122" t="s">
        <v>2095</v>
      </c>
      <c r="E340" s="122">
        <v>8</v>
      </c>
      <c r="F340" s="122">
        <v>0.252992220283</v>
      </c>
      <c r="G340" s="122">
        <v>0.23004963414509999</v>
      </c>
      <c r="H340" s="122">
        <v>0.23476056778730001</v>
      </c>
      <c r="I340" s="122">
        <v>0.22635758455589999</v>
      </c>
      <c r="J340" s="122">
        <v>0.22805701523239999</v>
      </c>
      <c r="K340" s="122">
        <v>0.23779464227819999</v>
      </c>
      <c r="L340" s="122">
        <v>0.23480033612660001</v>
      </c>
      <c r="M340" s="122">
        <v>0.2394252883245</v>
      </c>
      <c r="N340" s="122">
        <v>0.30207436842899998</v>
      </c>
      <c r="O340" s="122">
        <v>0.37288876810159999</v>
      </c>
      <c r="P340" s="122">
        <v>0.53639635414380005</v>
      </c>
      <c r="Q340" s="122">
        <v>0.76603640016520003</v>
      </c>
      <c r="R340" s="122">
        <v>1.0076375518616001</v>
      </c>
      <c r="S340" s="122">
        <v>0.76732757716879996</v>
      </c>
      <c r="T340" s="122">
        <v>0.48372630847480003</v>
      </c>
      <c r="U340" s="122">
        <v>0.27297912027740001</v>
      </c>
      <c r="V340" s="122">
        <v>0.1340320486454</v>
      </c>
      <c r="W340" s="122">
        <v>0</v>
      </c>
      <c r="X340" s="122">
        <v>0</v>
      </c>
      <c r="Y340" s="122">
        <v>0</v>
      </c>
      <c r="Z340" s="122">
        <v>3.73665476224E-2</v>
      </c>
      <c r="AA340" s="122">
        <v>3.5341636003399998E-2</v>
      </c>
      <c r="AB340" s="122">
        <v>3.2970166616499999E-2</v>
      </c>
      <c r="AC340" s="122">
        <v>3.8768294909099998E-2</v>
      </c>
      <c r="AD340" s="122">
        <v>2.3811910726500001E-2</v>
      </c>
      <c r="AE340" s="122">
        <v>3.28470615795E-2</v>
      </c>
      <c r="AF340" s="122">
        <v>2.6463500283599999E-2</v>
      </c>
      <c r="AG340" s="122">
        <v>2.9879753911799999E-2</v>
      </c>
      <c r="AH340" s="122">
        <v>3.3835159365399999E-2</v>
      </c>
      <c r="AI340" s="122">
        <v>0</v>
      </c>
      <c r="AJ340" s="122">
        <v>0</v>
      </c>
      <c r="AK340" s="122">
        <v>0</v>
      </c>
      <c r="AL340" s="122">
        <v>0</v>
      </c>
    </row>
    <row r="341" spans="1:38" hidden="1" x14ac:dyDescent="0.25">
      <c r="A341" s="122" t="s">
        <v>1970</v>
      </c>
      <c r="B341" s="122">
        <v>1</v>
      </c>
      <c r="C341" s="122" t="s">
        <v>2140</v>
      </c>
      <c r="D341" s="122" t="s">
        <v>2096</v>
      </c>
      <c r="E341" s="122">
        <v>8</v>
      </c>
      <c r="F341" s="122">
        <v>0</v>
      </c>
      <c r="G341" s="122">
        <v>0</v>
      </c>
      <c r="H341" s="122">
        <v>0</v>
      </c>
      <c r="I341" s="122">
        <v>0</v>
      </c>
      <c r="J341" s="122">
        <v>0</v>
      </c>
      <c r="K341" s="122">
        <v>0</v>
      </c>
      <c r="L341" s="122">
        <v>0</v>
      </c>
      <c r="M341" s="122">
        <v>0</v>
      </c>
      <c r="N341" s="122">
        <v>0</v>
      </c>
      <c r="O341" s="122">
        <v>0</v>
      </c>
      <c r="P341" s="122">
        <v>0</v>
      </c>
      <c r="Q341" s="122">
        <v>0</v>
      </c>
      <c r="R341" s="122">
        <v>0</v>
      </c>
      <c r="S341" s="122">
        <v>0</v>
      </c>
      <c r="T341" s="122">
        <v>0</v>
      </c>
      <c r="U341" s="122">
        <v>0</v>
      </c>
      <c r="V341" s="122">
        <v>0</v>
      </c>
      <c r="W341" s="122">
        <v>0</v>
      </c>
      <c r="X341" s="122">
        <v>0</v>
      </c>
      <c r="Y341" s="122">
        <v>0</v>
      </c>
      <c r="Z341" s="122">
        <v>0</v>
      </c>
      <c r="AA341" s="122">
        <v>0</v>
      </c>
      <c r="AB341" s="122">
        <v>0</v>
      </c>
      <c r="AC341" s="122">
        <v>0</v>
      </c>
      <c r="AD341" s="122">
        <v>0</v>
      </c>
      <c r="AE341" s="122">
        <v>0</v>
      </c>
      <c r="AF341" s="122">
        <v>0</v>
      </c>
      <c r="AG341" s="122">
        <v>0</v>
      </c>
      <c r="AH341" s="122">
        <v>0</v>
      </c>
      <c r="AI341" s="122">
        <v>0</v>
      </c>
      <c r="AJ341" s="122">
        <v>0</v>
      </c>
      <c r="AK341" s="122">
        <v>0</v>
      </c>
      <c r="AL341" s="122">
        <v>0</v>
      </c>
    </row>
    <row r="342" spans="1:38" hidden="1" x14ac:dyDescent="0.25">
      <c r="A342" s="122" t="s">
        <v>1970</v>
      </c>
      <c r="B342" s="122">
        <v>1</v>
      </c>
      <c r="C342" s="122" t="s">
        <v>2140</v>
      </c>
      <c r="D342" s="122" t="s">
        <v>2097</v>
      </c>
      <c r="E342" s="122">
        <v>8</v>
      </c>
      <c r="F342" s="122">
        <v>1.9190857675641999</v>
      </c>
      <c r="G342" s="122">
        <v>1.7294167007126999</v>
      </c>
      <c r="H342" s="122">
        <v>1.6127956014150999</v>
      </c>
      <c r="I342" s="122">
        <v>1.5551624422004999</v>
      </c>
      <c r="J342" s="122">
        <v>1.5667424666134</v>
      </c>
      <c r="K342" s="122">
        <v>1.6336395703983</v>
      </c>
      <c r="L342" s="122">
        <v>1.6130688082972999</v>
      </c>
      <c r="M342" s="122">
        <v>1.6448420427532</v>
      </c>
      <c r="N342" s="122">
        <v>1.4715766491990001</v>
      </c>
      <c r="O342" s="122">
        <v>1.2556553579909999</v>
      </c>
      <c r="P342" s="122">
        <v>1.3984911259874999</v>
      </c>
      <c r="Q342" s="122">
        <v>1.3328182231854</v>
      </c>
      <c r="R342" s="122">
        <v>1.3352359996031999</v>
      </c>
      <c r="S342" s="122">
        <v>1.0380098861136</v>
      </c>
      <c r="T342" s="122">
        <v>1.2609139010724999</v>
      </c>
      <c r="U342" s="122">
        <v>1.0793685225802001</v>
      </c>
      <c r="V342" s="122">
        <v>1.0470389644277001</v>
      </c>
      <c r="W342" s="122">
        <v>1.0235251013758</v>
      </c>
      <c r="X342" s="122">
        <v>0.98843165842290004</v>
      </c>
      <c r="Y342" s="122">
        <v>0.58641797103689997</v>
      </c>
      <c r="Z342" s="122">
        <v>0.16940138903929999</v>
      </c>
      <c r="AA342" s="122">
        <v>4.6679308624712004</v>
      </c>
      <c r="AB342" s="122">
        <v>0</v>
      </c>
      <c r="AC342" s="122">
        <v>0</v>
      </c>
      <c r="AD342" s="122">
        <v>0</v>
      </c>
      <c r="AE342" s="122">
        <v>0</v>
      </c>
      <c r="AF342" s="122">
        <v>0</v>
      </c>
      <c r="AG342" s="122">
        <v>0</v>
      </c>
      <c r="AH342" s="122">
        <v>0</v>
      </c>
      <c r="AI342" s="122">
        <v>0</v>
      </c>
      <c r="AJ342" s="122">
        <v>0</v>
      </c>
      <c r="AK342" s="122">
        <v>8.4193421500000003E-4</v>
      </c>
      <c r="AL342" s="122">
        <v>0</v>
      </c>
    </row>
    <row r="343" spans="1:38" hidden="1" x14ac:dyDescent="0.25">
      <c r="A343" s="122" t="s">
        <v>1970</v>
      </c>
      <c r="B343" s="122">
        <v>1</v>
      </c>
      <c r="C343" s="122" t="s">
        <v>2140</v>
      </c>
      <c r="D343" s="122" t="s">
        <v>2098</v>
      </c>
      <c r="E343" s="122">
        <v>8</v>
      </c>
      <c r="F343" s="122">
        <v>0</v>
      </c>
      <c r="G343" s="122">
        <v>0</v>
      </c>
      <c r="H343" s="122">
        <v>0</v>
      </c>
      <c r="I343" s="122">
        <v>0</v>
      </c>
      <c r="J343" s="122">
        <v>0</v>
      </c>
      <c r="K343" s="122">
        <v>0</v>
      </c>
      <c r="L343" s="122">
        <v>0</v>
      </c>
      <c r="M343" s="122">
        <v>0</v>
      </c>
      <c r="N343" s="122">
        <v>0</v>
      </c>
      <c r="O343" s="122">
        <v>0</v>
      </c>
      <c r="P343" s="122">
        <v>0</v>
      </c>
      <c r="Q343" s="122">
        <v>0</v>
      </c>
      <c r="R343" s="122">
        <v>0</v>
      </c>
      <c r="S343" s="122">
        <v>0</v>
      </c>
      <c r="T343" s="122">
        <v>0</v>
      </c>
      <c r="U343" s="122">
        <v>0</v>
      </c>
      <c r="V343" s="122">
        <v>0</v>
      </c>
      <c r="W343" s="122">
        <v>0</v>
      </c>
      <c r="X343" s="122">
        <v>0</v>
      </c>
      <c r="Y343" s="122">
        <v>0</v>
      </c>
      <c r="Z343" s="122">
        <v>0</v>
      </c>
      <c r="AA343" s="122">
        <v>0</v>
      </c>
      <c r="AB343" s="122">
        <v>0</v>
      </c>
      <c r="AC343" s="122">
        <v>0</v>
      </c>
      <c r="AD343" s="122">
        <v>0</v>
      </c>
      <c r="AE343" s="122">
        <v>0</v>
      </c>
      <c r="AF343" s="122">
        <v>0</v>
      </c>
      <c r="AG343" s="122">
        <v>0</v>
      </c>
      <c r="AH343" s="122">
        <v>0</v>
      </c>
      <c r="AI343" s="122">
        <v>0</v>
      </c>
      <c r="AJ343" s="122">
        <v>0</v>
      </c>
      <c r="AK343" s="122">
        <v>0</v>
      </c>
      <c r="AL343" s="122">
        <v>0</v>
      </c>
    </row>
    <row r="344" spans="1:38" hidden="1" x14ac:dyDescent="0.25">
      <c r="A344" s="122" t="s">
        <v>1970</v>
      </c>
      <c r="B344" s="122">
        <v>1</v>
      </c>
      <c r="C344" s="122" t="s">
        <v>2140</v>
      </c>
      <c r="D344" s="122" t="s">
        <v>2099</v>
      </c>
      <c r="E344" s="122">
        <v>8</v>
      </c>
      <c r="F344" s="122">
        <v>6.8108836336860996</v>
      </c>
      <c r="G344" s="122">
        <v>6.1391774421441001</v>
      </c>
      <c r="H344" s="122">
        <v>6.1777734578854</v>
      </c>
      <c r="I344" s="122">
        <v>5.9567421916505996</v>
      </c>
      <c r="J344" s="122">
        <v>6.2273330426682003</v>
      </c>
      <c r="K344" s="122">
        <v>6.4790864028100996</v>
      </c>
      <c r="L344" s="122">
        <v>6.3622287307110996</v>
      </c>
      <c r="M344" s="122">
        <v>6.4704314372688003</v>
      </c>
      <c r="N344" s="122">
        <v>5.9681757940712004</v>
      </c>
      <c r="O344" s="122">
        <v>5.6088232599251002</v>
      </c>
      <c r="P344" s="122">
        <v>5.7640763639796999</v>
      </c>
      <c r="Q344" s="122">
        <v>5.4128280564912998</v>
      </c>
      <c r="R344" s="122">
        <v>5.0389021867941004</v>
      </c>
      <c r="S344" s="122">
        <v>4.6155960667849003</v>
      </c>
      <c r="T344" s="122">
        <v>4.1798207672804004</v>
      </c>
      <c r="U344" s="122">
        <v>4.4209468276515</v>
      </c>
      <c r="V344" s="122">
        <v>4.4684566347377004</v>
      </c>
      <c r="W344" s="122">
        <v>4.0379458283528997</v>
      </c>
      <c r="X344" s="122">
        <v>3.7047957460209999</v>
      </c>
      <c r="Y344" s="122">
        <v>2.0103033092123002</v>
      </c>
      <c r="Z344" s="122">
        <v>12.0008019370689</v>
      </c>
      <c r="AA344" s="122">
        <v>11.828823244469501</v>
      </c>
      <c r="AB344" s="122">
        <v>9.9867791818694993</v>
      </c>
      <c r="AC344" s="122">
        <v>9.4089378796919991</v>
      </c>
      <c r="AD344" s="122">
        <v>9.8172430495047998</v>
      </c>
      <c r="AE344" s="122">
        <v>9.0909661433350006</v>
      </c>
      <c r="AF344" s="122">
        <v>9.1514208668180004</v>
      </c>
      <c r="AG344" s="122">
        <v>6.2993931688079998</v>
      </c>
      <c r="AH344" s="122">
        <v>6.4113269575949001</v>
      </c>
      <c r="AI344" s="122">
        <v>6.2190255033891004</v>
      </c>
      <c r="AJ344" s="122">
        <v>5.1176794421276997</v>
      </c>
      <c r="AK344" s="122">
        <v>5.7672893748082004</v>
      </c>
      <c r="AL344" s="122">
        <v>0</v>
      </c>
    </row>
    <row r="345" spans="1:38" hidden="1" x14ac:dyDescent="0.25">
      <c r="A345" s="122" t="s">
        <v>1970</v>
      </c>
      <c r="B345" s="122">
        <v>1</v>
      </c>
      <c r="C345" s="122" t="s">
        <v>2140</v>
      </c>
      <c r="D345" s="122" t="s">
        <v>2100</v>
      </c>
      <c r="E345" s="122">
        <v>8</v>
      </c>
      <c r="F345" s="122">
        <v>0.2095042900163</v>
      </c>
      <c r="G345" s="122">
        <v>0.1905054045383</v>
      </c>
      <c r="H345" s="122">
        <v>0.19440655535990001</v>
      </c>
      <c r="I345" s="122">
        <v>0.1874479973697</v>
      </c>
      <c r="J345" s="122">
        <v>0.18885530553480001</v>
      </c>
      <c r="K345" s="122">
        <v>0.19691908962429999</v>
      </c>
      <c r="L345" s="122">
        <v>0.1944394877468</v>
      </c>
      <c r="M345" s="122">
        <v>0.19826943684750001</v>
      </c>
      <c r="N345" s="122">
        <v>0.20180905116190001</v>
      </c>
      <c r="O345" s="122">
        <v>0.20131120792179999</v>
      </c>
      <c r="P345" s="122">
        <v>0.2006895933756</v>
      </c>
      <c r="Q345" s="122">
        <v>0.156031009626</v>
      </c>
      <c r="R345" s="122">
        <v>0.1512816142824</v>
      </c>
      <c r="S345" s="122">
        <v>0.14998632531110001</v>
      </c>
      <c r="T345" s="122">
        <v>0.1427994129056</v>
      </c>
      <c r="U345" s="122">
        <v>0.1252563194123</v>
      </c>
      <c r="V345" s="122">
        <v>0.13606779495599999</v>
      </c>
      <c r="W345" s="122">
        <v>0.14272911861900001</v>
      </c>
      <c r="X345" s="122">
        <v>0.12557280268509999</v>
      </c>
      <c r="Y345" s="122">
        <v>7.9846630376300007E-2</v>
      </c>
      <c r="Z345" s="122">
        <v>17.563309951333999</v>
      </c>
      <c r="AA345" s="122">
        <v>17.665522836874601</v>
      </c>
      <c r="AB345" s="122">
        <v>19.047559696356799</v>
      </c>
      <c r="AC345" s="122">
        <v>18.461862801655499</v>
      </c>
      <c r="AD345" s="122">
        <v>20.459421943424299</v>
      </c>
      <c r="AE345" s="122">
        <v>12.868509043886</v>
      </c>
      <c r="AF345" s="122">
        <v>12.376725336959</v>
      </c>
      <c r="AG345" s="122">
        <v>13.5441793513361</v>
      </c>
      <c r="AH345" s="122">
        <v>15.643142846950401</v>
      </c>
      <c r="AI345" s="122">
        <v>15.0628383863876</v>
      </c>
      <c r="AJ345" s="122">
        <v>14.0159517229282</v>
      </c>
      <c r="AK345" s="122">
        <v>14.2470216327789</v>
      </c>
      <c r="AL345" s="122">
        <v>0</v>
      </c>
    </row>
    <row r="346" spans="1:38" hidden="1" x14ac:dyDescent="0.25">
      <c r="A346" s="122" t="s">
        <v>1970</v>
      </c>
      <c r="B346" s="122">
        <v>1</v>
      </c>
      <c r="C346" s="122" t="s">
        <v>2140</v>
      </c>
      <c r="D346" s="122" t="s">
        <v>2101</v>
      </c>
      <c r="E346" s="122">
        <v>8</v>
      </c>
      <c r="F346" s="122">
        <v>0.31890795123240001</v>
      </c>
      <c r="G346" s="122">
        <v>0.2899878005141</v>
      </c>
      <c r="H346" s="122">
        <v>0.29592614199540002</v>
      </c>
      <c r="I346" s="122">
        <v>0.2853338077191</v>
      </c>
      <c r="J346" s="122">
        <v>0.2874760157074</v>
      </c>
      <c r="K346" s="122">
        <v>0.2997507279005</v>
      </c>
      <c r="L346" s="122">
        <v>0.29597627175669999</v>
      </c>
      <c r="M346" s="122">
        <v>0.30180622980170002</v>
      </c>
      <c r="N346" s="122">
        <v>0.33356591370799998</v>
      </c>
      <c r="O346" s="122">
        <v>0.36076621880429999</v>
      </c>
      <c r="P346" s="122">
        <v>0.38947328880690002</v>
      </c>
      <c r="Q346" s="122">
        <v>0.32760907982990001</v>
      </c>
      <c r="R346" s="122">
        <v>0.34342513312200001</v>
      </c>
      <c r="S346" s="122">
        <v>0.27914720704349999</v>
      </c>
      <c r="T346" s="122">
        <v>0.21210114484359999</v>
      </c>
      <c r="U346" s="122">
        <v>0.14263083136079999</v>
      </c>
      <c r="V346" s="122">
        <v>0.1113137233361</v>
      </c>
      <c r="W346" s="122">
        <v>7.4303099986900004E-2</v>
      </c>
      <c r="X346" s="122">
        <v>6.5371723750799998E-2</v>
      </c>
      <c r="Y346" s="122">
        <v>4.15672164018E-2</v>
      </c>
      <c r="Z346" s="122">
        <v>0</v>
      </c>
      <c r="AA346" s="122">
        <v>0</v>
      </c>
      <c r="AB346" s="122">
        <v>0</v>
      </c>
      <c r="AC346" s="122">
        <v>0</v>
      </c>
      <c r="AD346" s="122">
        <v>0</v>
      </c>
      <c r="AE346" s="122">
        <v>0</v>
      </c>
      <c r="AF346" s="122">
        <v>0</v>
      </c>
      <c r="AG346" s="122">
        <v>0</v>
      </c>
      <c r="AH346" s="122">
        <v>0</v>
      </c>
      <c r="AI346" s="122">
        <v>0</v>
      </c>
      <c r="AJ346" s="122">
        <v>0</v>
      </c>
      <c r="AK346" s="122">
        <v>1.5043858532999999E-3</v>
      </c>
      <c r="AL346" s="122">
        <v>0</v>
      </c>
    </row>
    <row r="347" spans="1:38" hidden="1" x14ac:dyDescent="0.25">
      <c r="A347" s="122" t="s">
        <v>1970</v>
      </c>
      <c r="B347" s="122">
        <v>1</v>
      </c>
      <c r="C347" s="122" t="s">
        <v>2140</v>
      </c>
      <c r="D347" s="122" t="s">
        <v>2135</v>
      </c>
      <c r="E347" s="122">
        <v>8</v>
      </c>
      <c r="F347" s="122">
        <v>0</v>
      </c>
      <c r="G347" s="122">
        <v>0</v>
      </c>
      <c r="H347" s="122">
        <v>0</v>
      </c>
      <c r="I347" s="122">
        <v>0</v>
      </c>
      <c r="J347" s="122">
        <v>0</v>
      </c>
      <c r="K347" s="122">
        <v>0</v>
      </c>
      <c r="L347" s="122">
        <v>0</v>
      </c>
      <c r="M347" s="122">
        <v>0</v>
      </c>
      <c r="N347" s="122">
        <v>0</v>
      </c>
      <c r="O347" s="122">
        <v>0</v>
      </c>
      <c r="P347" s="122">
        <v>0</v>
      </c>
      <c r="Q347" s="122">
        <v>0</v>
      </c>
      <c r="R347" s="122">
        <v>0</v>
      </c>
      <c r="S347" s="122">
        <v>0</v>
      </c>
      <c r="T347" s="122">
        <v>0</v>
      </c>
      <c r="U347" s="122">
        <v>0</v>
      </c>
      <c r="V347" s="122">
        <v>0</v>
      </c>
      <c r="W347" s="122">
        <v>0</v>
      </c>
      <c r="X347" s="122">
        <v>0</v>
      </c>
      <c r="Y347" s="122">
        <v>0</v>
      </c>
      <c r="Z347" s="122">
        <v>0</v>
      </c>
      <c r="AA347" s="122">
        <v>0</v>
      </c>
      <c r="AB347" s="122">
        <v>0</v>
      </c>
      <c r="AC347" s="122">
        <v>0</v>
      </c>
      <c r="AD347" s="122">
        <v>0</v>
      </c>
      <c r="AE347" s="122">
        <v>0</v>
      </c>
      <c r="AF347" s="122">
        <v>0</v>
      </c>
      <c r="AG347" s="122">
        <v>0</v>
      </c>
      <c r="AH347" s="122">
        <v>0</v>
      </c>
      <c r="AI347" s="122">
        <v>0</v>
      </c>
      <c r="AJ347" s="122">
        <v>0</v>
      </c>
      <c r="AK347" s="122">
        <v>0</v>
      </c>
      <c r="AL347" s="122">
        <v>0</v>
      </c>
    </row>
    <row r="348" spans="1:38" hidden="1" x14ac:dyDescent="0.25">
      <c r="A348" s="122" t="s">
        <v>1970</v>
      </c>
      <c r="B348" s="122">
        <v>1</v>
      </c>
      <c r="C348" s="122" t="s">
        <v>2140</v>
      </c>
      <c r="D348" s="122" t="s">
        <v>2102</v>
      </c>
      <c r="E348" s="122">
        <v>8</v>
      </c>
      <c r="F348" s="122">
        <v>0.35630007509150002</v>
      </c>
      <c r="G348" s="122">
        <v>0.32398902159519999</v>
      </c>
      <c r="H348" s="122">
        <v>0.33062363671720002</v>
      </c>
      <c r="I348" s="122">
        <v>0.31878934571419998</v>
      </c>
      <c r="J348" s="122">
        <v>0.32118272870820003</v>
      </c>
      <c r="K348" s="122">
        <v>0.33489665731750001</v>
      </c>
      <c r="L348" s="122">
        <v>0.33067964421930002</v>
      </c>
      <c r="M348" s="122">
        <v>0.33719316789010001</v>
      </c>
      <c r="N348" s="122">
        <v>0.28720565789859998</v>
      </c>
      <c r="O348" s="122">
        <v>0.2228251615288</v>
      </c>
      <c r="P348" s="122">
        <v>0.1649812500184</v>
      </c>
      <c r="Q348" s="122">
        <v>7.9632198816999997E-2</v>
      </c>
      <c r="R348" s="122">
        <v>0</v>
      </c>
      <c r="S348" s="122">
        <v>0.15649042196410001</v>
      </c>
      <c r="T348" s="122">
        <v>0.27918982542949999</v>
      </c>
      <c r="U348" s="122">
        <v>0.41755352633679998</v>
      </c>
      <c r="V348" s="122">
        <v>0.5723756387283</v>
      </c>
      <c r="W348" s="122">
        <v>0.69680580946350001</v>
      </c>
      <c r="X348" s="122">
        <v>0.66034858307949995</v>
      </c>
      <c r="Y348" s="122">
        <v>0.45364717017669998</v>
      </c>
      <c r="Z348" s="122">
        <v>0.29198918152339998</v>
      </c>
      <c r="AA348" s="122">
        <v>0.37202137865739998</v>
      </c>
      <c r="AB348" s="122">
        <v>0.44149327968239999</v>
      </c>
      <c r="AC348" s="122">
        <v>0.47682371527959999</v>
      </c>
      <c r="AD348" s="122">
        <v>0.49406155672640001</v>
      </c>
      <c r="AE348" s="122">
        <v>0.496783396667</v>
      </c>
      <c r="AF348" s="122">
        <v>1.155447321E-4</v>
      </c>
      <c r="AG348" s="122">
        <v>1.073961169E-4</v>
      </c>
      <c r="AH348" s="122">
        <v>1.195480774E-4</v>
      </c>
      <c r="AI348" s="122">
        <v>1.3458187970000001E-4</v>
      </c>
      <c r="AJ348" s="122">
        <v>0.12092786556060001</v>
      </c>
      <c r="AK348" s="122">
        <v>0.1124828610597</v>
      </c>
      <c r="AL348" s="122">
        <v>0</v>
      </c>
    </row>
    <row r="349" spans="1:38" hidden="1" x14ac:dyDescent="0.25">
      <c r="A349" s="122" t="s">
        <v>1970</v>
      </c>
      <c r="B349" s="122">
        <v>1</v>
      </c>
      <c r="C349" s="122" t="s">
        <v>2140</v>
      </c>
      <c r="D349" s="122" t="s">
        <v>2103</v>
      </c>
      <c r="E349" s="122">
        <v>8</v>
      </c>
      <c r="F349" s="122">
        <v>0</v>
      </c>
      <c r="G349" s="122">
        <v>0</v>
      </c>
      <c r="H349" s="122">
        <v>0</v>
      </c>
      <c r="I349" s="122">
        <v>0</v>
      </c>
      <c r="J349" s="122">
        <v>0</v>
      </c>
      <c r="K349" s="122">
        <v>0</v>
      </c>
      <c r="L349" s="122">
        <v>0</v>
      </c>
      <c r="M349" s="122">
        <v>0</v>
      </c>
      <c r="N349" s="122">
        <v>0</v>
      </c>
      <c r="O349" s="122">
        <v>0</v>
      </c>
      <c r="P349" s="122">
        <v>0</v>
      </c>
      <c r="Q349" s="122">
        <v>0</v>
      </c>
      <c r="R349" s="122">
        <v>0</v>
      </c>
      <c r="S349" s="122">
        <v>0</v>
      </c>
      <c r="T349" s="122">
        <v>0</v>
      </c>
      <c r="U349" s="122">
        <v>0</v>
      </c>
      <c r="V349" s="122">
        <v>0</v>
      </c>
      <c r="W349" s="122">
        <v>0</v>
      </c>
      <c r="X349" s="122">
        <v>0</v>
      </c>
      <c r="Y349" s="122">
        <v>0</v>
      </c>
      <c r="Z349" s="122">
        <v>0</v>
      </c>
      <c r="AA349" s="122">
        <v>0</v>
      </c>
      <c r="AB349" s="122">
        <v>0</v>
      </c>
      <c r="AC349" s="122">
        <v>0</v>
      </c>
      <c r="AD349" s="122">
        <v>0</v>
      </c>
      <c r="AE349" s="122">
        <v>0</v>
      </c>
      <c r="AF349" s="122">
        <v>0</v>
      </c>
      <c r="AG349" s="122">
        <v>0</v>
      </c>
      <c r="AH349" s="122">
        <v>0</v>
      </c>
      <c r="AI349" s="122">
        <v>0</v>
      </c>
      <c r="AJ349" s="122">
        <v>0</v>
      </c>
      <c r="AK349" s="122">
        <v>0</v>
      </c>
      <c r="AL349" s="122">
        <v>0</v>
      </c>
    </row>
    <row r="350" spans="1:38" hidden="1" x14ac:dyDescent="0.25">
      <c r="A350" s="122" t="s">
        <v>1970</v>
      </c>
      <c r="B350" s="122">
        <v>1</v>
      </c>
      <c r="C350" s="122" t="s">
        <v>2140</v>
      </c>
      <c r="D350" s="122" t="s">
        <v>2104</v>
      </c>
      <c r="E350" s="122">
        <v>8</v>
      </c>
      <c r="F350" s="122">
        <v>1.0200476243009999</v>
      </c>
      <c r="G350" s="122">
        <v>0.92754465935200003</v>
      </c>
      <c r="H350" s="122">
        <v>0.94653882709540005</v>
      </c>
      <c r="I350" s="122">
        <v>0.91265856361300002</v>
      </c>
      <c r="J350" s="122">
        <v>0.91951055385309999</v>
      </c>
      <c r="K350" s="122">
        <v>0.95877201147159996</v>
      </c>
      <c r="L350" s="122">
        <v>0.94669917036619999</v>
      </c>
      <c r="M350" s="122">
        <v>0.96534666670629998</v>
      </c>
      <c r="N350" s="122">
        <v>1.0931778419047999</v>
      </c>
      <c r="O350" s="122">
        <v>1.2373906756897</v>
      </c>
      <c r="P350" s="122">
        <v>1.6574272422942</v>
      </c>
      <c r="Q350" s="122">
        <v>2.2294584699022999</v>
      </c>
      <c r="R350" s="122">
        <v>2.7866792497935</v>
      </c>
      <c r="S350" s="122">
        <v>2.5586400606763</v>
      </c>
      <c r="T350" s="122">
        <v>2.0716499652410998</v>
      </c>
      <c r="U350" s="122">
        <v>1.6867671117101</v>
      </c>
      <c r="V350" s="122">
        <v>1.5907400598520001</v>
      </c>
      <c r="W350" s="122">
        <v>1.5585156393513999</v>
      </c>
      <c r="X350" s="122">
        <v>1.343065797927</v>
      </c>
      <c r="Y350" s="122">
        <v>0.89683151308480002</v>
      </c>
      <c r="Z350" s="122">
        <v>0.23490409239890001</v>
      </c>
      <c r="AA350" s="122">
        <v>0.2960509517721</v>
      </c>
      <c r="AB350" s="122">
        <v>0.24231970298030001</v>
      </c>
      <c r="AC350" s="122">
        <v>0.24237138666970001</v>
      </c>
      <c r="AD350" s="122">
        <v>0.2778620276523</v>
      </c>
      <c r="AE350" s="122">
        <v>0.22522474986640001</v>
      </c>
      <c r="AF350" s="122">
        <v>0.26832628705700001</v>
      </c>
      <c r="AG350" s="122">
        <v>0.24022900926400001</v>
      </c>
      <c r="AH350" s="122">
        <v>0.1942373116916</v>
      </c>
      <c r="AI350" s="122">
        <v>0.17772827598470001</v>
      </c>
      <c r="AJ350" s="122">
        <v>0.1334313439456</v>
      </c>
      <c r="AK350" s="122">
        <v>0.1121632368857</v>
      </c>
      <c r="AL350" s="122">
        <v>0</v>
      </c>
    </row>
    <row r="351" spans="1:38" hidden="1" x14ac:dyDescent="0.25">
      <c r="A351" s="122" t="s">
        <v>1970</v>
      </c>
      <c r="B351" s="122">
        <v>1</v>
      </c>
      <c r="C351" s="122" t="s">
        <v>2140</v>
      </c>
      <c r="D351" s="122" t="s">
        <v>2105</v>
      </c>
      <c r="E351" s="122">
        <v>8</v>
      </c>
      <c r="F351" s="122">
        <v>0</v>
      </c>
      <c r="G351" s="122">
        <v>0</v>
      </c>
      <c r="H351" s="122">
        <v>0</v>
      </c>
      <c r="I351" s="122">
        <v>0</v>
      </c>
      <c r="J351" s="122">
        <v>0</v>
      </c>
      <c r="K351" s="122">
        <v>0</v>
      </c>
      <c r="L351" s="122">
        <v>0</v>
      </c>
      <c r="M351" s="122">
        <v>0</v>
      </c>
      <c r="N351" s="122">
        <v>0</v>
      </c>
      <c r="O351" s="122">
        <v>0</v>
      </c>
      <c r="P351" s="122">
        <v>0</v>
      </c>
      <c r="Q351" s="122">
        <v>0</v>
      </c>
      <c r="R351" s="122">
        <v>0</v>
      </c>
      <c r="S351" s="122">
        <v>0</v>
      </c>
      <c r="T351" s="122">
        <v>0</v>
      </c>
      <c r="U351" s="122">
        <v>0</v>
      </c>
      <c r="V351" s="122">
        <v>0</v>
      </c>
      <c r="W351" s="122">
        <v>0</v>
      </c>
      <c r="X351" s="122">
        <v>0</v>
      </c>
      <c r="Y351" s="122">
        <v>0</v>
      </c>
      <c r="Z351" s="122">
        <v>0</v>
      </c>
      <c r="AA351" s="122">
        <v>0</v>
      </c>
      <c r="AB351" s="122">
        <v>0</v>
      </c>
      <c r="AC351" s="122">
        <v>0</v>
      </c>
      <c r="AD351" s="122">
        <v>0</v>
      </c>
      <c r="AE351" s="122">
        <v>0</v>
      </c>
      <c r="AF351" s="122">
        <v>0</v>
      </c>
      <c r="AG351" s="122">
        <v>0</v>
      </c>
      <c r="AH351" s="122">
        <v>0</v>
      </c>
      <c r="AI351" s="122">
        <v>0</v>
      </c>
      <c r="AJ351" s="122">
        <v>0</v>
      </c>
      <c r="AK351" s="122">
        <v>0</v>
      </c>
      <c r="AL351" s="122">
        <v>0</v>
      </c>
    </row>
    <row r="352" spans="1:38" hidden="1" x14ac:dyDescent="0.25">
      <c r="A352" s="122" t="s">
        <v>1970</v>
      </c>
      <c r="B352" s="122">
        <v>1</v>
      </c>
      <c r="C352" s="122" t="s">
        <v>2140</v>
      </c>
      <c r="D352" s="122" t="s">
        <v>475</v>
      </c>
      <c r="E352" s="122">
        <v>8</v>
      </c>
      <c r="F352" s="122">
        <v>0</v>
      </c>
      <c r="G352" s="122">
        <v>0</v>
      </c>
      <c r="H352" s="122">
        <v>0</v>
      </c>
      <c r="I352" s="122">
        <v>0</v>
      </c>
      <c r="J352" s="122">
        <v>0</v>
      </c>
      <c r="K352" s="122">
        <v>0</v>
      </c>
      <c r="L352" s="122">
        <v>0</v>
      </c>
      <c r="M352" s="122">
        <v>0</v>
      </c>
      <c r="N352" s="122">
        <v>0</v>
      </c>
      <c r="O352" s="122">
        <v>0</v>
      </c>
      <c r="P352" s="122">
        <v>0</v>
      </c>
      <c r="Q352" s="122">
        <v>0</v>
      </c>
      <c r="R352" s="122">
        <v>0</v>
      </c>
      <c r="S352" s="122">
        <v>0</v>
      </c>
      <c r="T352" s="122">
        <v>0</v>
      </c>
      <c r="U352" s="122">
        <v>0</v>
      </c>
      <c r="V352" s="122">
        <v>0</v>
      </c>
      <c r="W352" s="122">
        <v>0</v>
      </c>
      <c r="X352" s="122">
        <v>0</v>
      </c>
      <c r="Y352" s="122">
        <v>0</v>
      </c>
      <c r="Z352" s="122">
        <v>0</v>
      </c>
      <c r="AA352" s="122">
        <v>0</v>
      </c>
      <c r="AB352" s="122">
        <v>0</v>
      </c>
      <c r="AC352" s="122">
        <v>0</v>
      </c>
      <c r="AD352" s="122">
        <v>0</v>
      </c>
      <c r="AE352" s="122">
        <v>0</v>
      </c>
      <c r="AF352" s="122">
        <v>0</v>
      </c>
      <c r="AG352" s="122">
        <v>0</v>
      </c>
      <c r="AH352" s="122">
        <v>0</v>
      </c>
      <c r="AI352" s="122">
        <v>0</v>
      </c>
      <c r="AJ352" s="122">
        <v>0</v>
      </c>
      <c r="AK352" s="122">
        <v>3.3105663489099997E-2</v>
      </c>
      <c r="AL352" s="122">
        <v>0</v>
      </c>
    </row>
    <row r="353" spans="1:38" hidden="1" x14ac:dyDescent="0.25">
      <c r="A353" s="122" t="s">
        <v>1970</v>
      </c>
      <c r="B353" s="122">
        <v>1</v>
      </c>
      <c r="C353" s="122" t="s">
        <v>2140</v>
      </c>
      <c r="D353" s="122" t="s">
        <v>2106</v>
      </c>
      <c r="E353" s="122">
        <v>8</v>
      </c>
      <c r="F353" s="122">
        <v>0</v>
      </c>
      <c r="G353" s="122">
        <v>0</v>
      </c>
      <c r="H353" s="122">
        <v>0</v>
      </c>
      <c r="I353" s="122">
        <v>0</v>
      </c>
      <c r="J353" s="122">
        <v>0</v>
      </c>
      <c r="K353" s="122">
        <v>0</v>
      </c>
      <c r="L353" s="122">
        <v>0</v>
      </c>
      <c r="M353" s="122">
        <v>0</v>
      </c>
      <c r="N353" s="122">
        <v>0</v>
      </c>
      <c r="O353" s="122">
        <v>0</v>
      </c>
      <c r="P353" s="122">
        <v>0</v>
      </c>
      <c r="Q353" s="122">
        <v>0</v>
      </c>
      <c r="R353" s="122">
        <v>0</v>
      </c>
      <c r="S353" s="122">
        <v>0</v>
      </c>
      <c r="T353" s="122">
        <v>0</v>
      </c>
      <c r="U353" s="122">
        <v>0</v>
      </c>
      <c r="V353" s="122">
        <v>0</v>
      </c>
      <c r="W353" s="122">
        <v>0</v>
      </c>
      <c r="X353" s="122">
        <v>0</v>
      </c>
      <c r="Y353" s="122">
        <v>0</v>
      </c>
      <c r="Z353" s="122">
        <v>0</v>
      </c>
      <c r="AA353" s="122">
        <v>0</v>
      </c>
      <c r="AB353" s="122">
        <v>0</v>
      </c>
      <c r="AC353" s="122">
        <v>0</v>
      </c>
      <c r="AD353" s="122">
        <v>0</v>
      </c>
      <c r="AE353" s="122">
        <v>0</v>
      </c>
      <c r="AF353" s="122">
        <v>0</v>
      </c>
      <c r="AG353" s="122">
        <v>0</v>
      </c>
      <c r="AH353" s="122">
        <v>0</v>
      </c>
      <c r="AI353" s="122">
        <v>0</v>
      </c>
      <c r="AJ353" s="122">
        <v>0</v>
      </c>
      <c r="AK353" s="122">
        <v>0</v>
      </c>
      <c r="AL353" s="122">
        <v>0</v>
      </c>
    </row>
    <row r="354" spans="1:38" hidden="1" x14ac:dyDescent="0.25">
      <c r="A354" s="122" t="s">
        <v>1970</v>
      </c>
      <c r="B354" s="122">
        <v>1</v>
      </c>
      <c r="C354" s="122" t="s">
        <v>2140</v>
      </c>
      <c r="D354" s="122" t="s">
        <v>2107</v>
      </c>
      <c r="E354" s="122">
        <v>8</v>
      </c>
      <c r="F354" s="122">
        <v>1.0011146782122999</v>
      </c>
      <c r="G354" s="122">
        <v>0.91032864647949996</v>
      </c>
      <c r="H354" s="122">
        <v>0.92897026641510005</v>
      </c>
      <c r="I354" s="122">
        <v>0.89571884925980005</v>
      </c>
      <c r="J354" s="122">
        <v>0.90244366076939997</v>
      </c>
      <c r="K354" s="122">
        <v>0.94097639254950005</v>
      </c>
      <c r="L354" s="122">
        <v>0.92912763357929995</v>
      </c>
      <c r="M354" s="122">
        <v>0.94742901662580004</v>
      </c>
      <c r="N354" s="122">
        <v>0.84762814993869995</v>
      </c>
      <c r="O354" s="122">
        <v>0.72325748620289998</v>
      </c>
      <c r="P354" s="122">
        <v>0.80553088856889998</v>
      </c>
      <c r="Q354" s="122">
        <v>0.76770329655479996</v>
      </c>
      <c r="R354" s="122">
        <v>0.76909593577150004</v>
      </c>
      <c r="S354" s="122">
        <v>0.59789369440140006</v>
      </c>
      <c r="T354" s="122">
        <v>0.72628640701769998</v>
      </c>
      <c r="U354" s="122">
        <v>0.62171626900620003</v>
      </c>
      <c r="V354" s="122">
        <v>0.60309444351029995</v>
      </c>
      <c r="W354" s="122">
        <v>0.58955045839249998</v>
      </c>
      <c r="X354" s="122">
        <v>0.56933663525160005</v>
      </c>
      <c r="Y354" s="122">
        <v>0.33777675131730001</v>
      </c>
      <c r="Z354" s="122">
        <v>1.6941779405499999E-2</v>
      </c>
      <c r="AA354" s="122">
        <v>1.99624286174E-2</v>
      </c>
      <c r="AB354" s="122">
        <v>2.4142926380099999E-2</v>
      </c>
      <c r="AC354" s="122">
        <v>1.9161760857500001E-2</v>
      </c>
      <c r="AD354" s="122">
        <v>0</v>
      </c>
      <c r="AE354" s="122">
        <v>2.58259230431E-2</v>
      </c>
      <c r="AF354" s="122">
        <v>2.4020896030199999E-2</v>
      </c>
      <c r="AG354" s="122">
        <v>3.2002787957399997E-2</v>
      </c>
      <c r="AH354" s="122">
        <v>3.2136688384000002E-2</v>
      </c>
      <c r="AI354" s="122">
        <v>2.6259906947299998E-2</v>
      </c>
      <c r="AJ354" s="122">
        <v>2.4455488423999999E-2</v>
      </c>
      <c r="AK354" s="122">
        <v>2.5418704015700001E-2</v>
      </c>
      <c r="AL354" s="122">
        <v>0</v>
      </c>
    </row>
    <row r="355" spans="1:38" hidden="1" x14ac:dyDescent="0.25">
      <c r="A355" s="122" t="s">
        <v>1970</v>
      </c>
      <c r="B355" s="122">
        <v>1</v>
      </c>
      <c r="C355" s="122" t="s">
        <v>2140</v>
      </c>
      <c r="D355" s="122" t="s">
        <v>2108</v>
      </c>
      <c r="E355" s="122">
        <v>8</v>
      </c>
      <c r="F355" s="122">
        <v>0</v>
      </c>
      <c r="G355" s="122">
        <v>0</v>
      </c>
      <c r="H355" s="122">
        <v>0</v>
      </c>
      <c r="I355" s="122">
        <v>0</v>
      </c>
      <c r="J355" s="122">
        <v>0</v>
      </c>
      <c r="K355" s="122">
        <v>0</v>
      </c>
      <c r="L355" s="122">
        <v>0</v>
      </c>
      <c r="M355" s="122">
        <v>0</v>
      </c>
      <c r="N355" s="122">
        <v>0</v>
      </c>
      <c r="O355" s="122">
        <v>0</v>
      </c>
      <c r="P355" s="122">
        <v>0</v>
      </c>
      <c r="Q355" s="122">
        <v>0</v>
      </c>
      <c r="R355" s="122">
        <v>0</v>
      </c>
      <c r="S355" s="122">
        <v>0</v>
      </c>
      <c r="T355" s="122">
        <v>0</v>
      </c>
      <c r="U355" s="122">
        <v>0</v>
      </c>
      <c r="V355" s="122">
        <v>0</v>
      </c>
      <c r="W355" s="122">
        <v>0</v>
      </c>
      <c r="X355" s="122">
        <v>0</v>
      </c>
      <c r="Y355" s="122">
        <v>0</v>
      </c>
      <c r="Z355" s="122">
        <v>0</v>
      </c>
      <c r="AA355" s="122">
        <v>0</v>
      </c>
      <c r="AB355" s="122">
        <v>0</v>
      </c>
      <c r="AC355" s="122">
        <v>0</v>
      </c>
      <c r="AD355" s="122">
        <v>0</v>
      </c>
      <c r="AE355" s="122">
        <v>0</v>
      </c>
      <c r="AF355" s="122">
        <v>0</v>
      </c>
      <c r="AG355" s="122">
        <v>0</v>
      </c>
      <c r="AH355" s="122">
        <v>0</v>
      </c>
      <c r="AI355" s="122">
        <v>0</v>
      </c>
      <c r="AJ355" s="122">
        <v>0</v>
      </c>
      <c r="AK355" s="122">
        <v>0</v>
      </c>
      <c r="AL355" s="122">
        <v>0</v>
      </c>
    </row>
    <row r="356" spans="1:38" hidden="1" x14ac:dyDescent="0.25">
      <c r="A356" s="122" t="s">
        <v>1970</v>
      </c>
      <c r="B356" s="122">
        <v>1</v>
      </c>
      <c r="C356" s="122" t="s">
        <v>2140</v>
      </c>
      <c r="D356" s="122" t="s">
        <v>2109</v>
      </c>
      <c r="E356" s="122">
        <v>8</v>
      </c>
      <c r="F356" s="122">
        <v>0</v>
      </c>
      <c r="G356" s="122">
        <v>0</v>
      </c>
      <c r="H356" s="122">
        <v>0</v>
      </c>
      <c r="I356" s="122">
        <v>0</v>
      </c>
      <c r="J356" s="122">
        <v>0</v>
      </c>
      <c r="K356" s="122">
        <v>0</v>
      </c>
      <c r="L356" s="122">
        <v>0</v>
      </c>
      <c r="M356" s="122">
        <v>0</v>
      </c>
      <c r="N356" s="122">
        <v>0</v>
      </c>
      <c r="O356" s="122">
        <v>0</v>
      </c>
      <c r="P356" s="122">
        <v>0</v>
      </c>
      <c r="Q356" s="122">
        <v>0</v>
      </c>
      <c r="R356" s="122">
        <v>0</v>
      </c>
      <c r="S356" s="122">
        <v>0</v>
      </c>
      <c r="T356" s="122">
        <v>0</v>
      </c>
      <c r="U356" s="122">
        <v>0</v>
      </c>
      <c r="V356" s="122">
        <v>0</v>
      </c>
      <c r="W356" s="122">
        <v>0</v>
      </c>
      <c r="X356" s="122">
        <v>0</v>
      </c>
      <c r="Y356" s="122">
        <v>0</v>
      </c>
      <c r="Z356" s="122">
        <v>0</v>
      </c>
      <c r="AA356" s="122">
        <v>0</v>
      </c>
      <c r="AB356" s="122">
        <v>0</v>
      </c>
      <c r="AC356" s="122">
        <v>0</v>
      </c>
      <c r="AD356" s="122">
        <v>0</v>
      </c>
      <c r="AE356" s="122">
        <v>0</v>
      </c>
      <c r="AF356" s="122">
        <v>0</v>
      </c>
      <c r="AG356" s="122">
        <v>0</v>
      </c>
      <c r="AH356" s="122">
        <v>0</v>
      </c>
      <c r="AI356" s="122">
        <v>0</v>
      </c>
      <c r="AJ356" s="122">
        <v>0</v>
      </c>
      <c r="AK356" s="122">
        <v>0</v>
      </c>
      <c r="AL356" s="122">
        <v>0</v>
      </c>
    </row>
    <row r="357" spans="1:38" hidden="1" x14ac:dyDescent="0.25">
      <c r="A357" s="122" t="s">
        <v>1970</v>
      </c>
      <c r="B357" s="122">
        <v>1</v>
      </c>
      <c r="C357" s="122" t="s">
        <v>2140</v>
      </c>
      <c r="D357" s="122" t="s">
        <v>2110</v>
      </c>
      <c r="E357" s="122">
        <v>8</v>
      </c>
      <c r="F357" s="122">
        <v>1.5215350359180999</v>
      </c>
      <c r="G357" s="122">
        <v>1.389534978893</v>
      </c>
      <c r="H357" s="122">
        <v>1.3726832383436001</v>
      </c>
      <c r="I357" s="122">
        <v>1.303719883679</v>
      </c>
      <c r="J357" s="122">
        <v>1.4126844958836</v>
      </c>
      <c r="K357" s="122">
        <v>1.4652459846837</v>
      </c>
      <c r="L357" s="122">
        <v>1.4163902526030001</v>
      </c>
      <c r="M357" s="122">
        <v>1.4202858039099999</v>
      </c>
      <c r="N357" s="122">
        <v>1.3420524184491001</v>
      </c>
      <c r="O357" s="122">
        <v>1.1638855140916</v>
      </c>
      <c r="P357" s="122">
        <v>1.2426681890782001</v>
      </c>
      <c r="Q357" s="122">
        <v>1.1085528752300999</v>
      </c>
      <c r="R357" s="122">
        <v>1.1161825272874999</v>
      </c>
      <c r="S357" s="122">
        <v>0.87932859465470004</v>
      </c>
      <c r="T357" s="122">
        <v>1.0111330689896001</v>
      </c>
      <c r="U357" s="122">
        <v>0.87913103534869996</v>
      </c>
      <c r="V357" s="122">
        <v>0.8507874262481</v>
      </c>
      <c r="W357" s="122">
        <v>0.83148313670660001</v>
      </c>
      <c r="X357" s="122">
        <v>0.80515623600679997</v>
      </c>
      <c r="Y357" s="122">
        <v>0.4713779205766</v>
      </c>
      <c r="Z357" s="122">
        <v>3.3551615458199999E-2</v>
      </c>
      <c r="AA357" s="122">
        <v>2.9323040865899999E-2</v>
      </c>
      <c r="AB357" s="122">
        <v>1.82220242951E-2</v>
      </c>
      <c r="AC357" s="122">
        <v>2.60059148097E-2</v>
      </c>
      <c r="AD357" s="122">
        <v>2.1848671115900001E-2</v>
      </c>
      <c r="AE357" s="122">
        <v>3.4330856966699998E-2</v>
      </c>
      <c r="AF357" s="122">
        <v>1.8255331634400001E-2</v>
      </c>
      <c r="AG357" s="122">
        <v>1.26438028342E-2</v>
      </c>
      <c r="AH357" s="122">
        <v>5.9030004243999998E-3</v>
      </c>
      <c r="AI357" s="122">
        <v>0</v>
      </c>
      <c r="AJ357" s="122">
        <v>0</v>
      </c>
      <c r="AK357" s="122">
        <v>1.3741278207199999E-2</v>
      </c>
      <c r="AL357" s="122">
        <v>0</v>
      </c>
    </row>
    <row r="358" spans="1:38" hidden="1" x14ac:dyDescent="0.25">
      <c r="A358" s="122" t="s">
        <v>1970</v>
      </c>
      <c r="B358" s="122">
        <v>1</v>
      </c>
      <c r="C358" s="122" t="s">
        <v>2140</v>
      </c>
      <c r="D358" s="122" t="s">
        <v>2111</v>
      </c>
      <c r="E358" s="122">
        <v>8</v>
      </c>
      <c r="F358" s="122">
        <v>15.165892168007399</v>
      </c>
      <c r="G358" s="122">
        <v>13.695632212522799</v>
      </c>
      <c r="H358" s="122">
        <v>13.8753126463578</v>
      </c>
      <c r="I358" s="122">
        <v>13.203093705966101</v>
      </c>
      <c r="J358" s="122">
        <v>13.530884604821001</v>
      </c>
      <c r="K358" s="122">
        <v>14.023065804443799</v>
      </c>
      <c r="L358" s="122">
        <v>13.6658441249656</v>
      </c>
      <c r="M358" s="122">
        <v>13.9082722757807</v>
      </c>
      <c r="N358" s="122">
        <v>13.616589195592301</v>
      </c>
      <c r="O358" s="122">
        <v>14.0338845637301</v>
      </c>
      <c r="P358" s="122">
        <v>14.2323518280377</v>
      </c>
      <c r="Q358" s="122">
        <v>12.3931031629131</v>
      </c>
      <c r="R358" s="122">
        <v>10.6000679854811</v>
      </c>
      <c r="S358" s="122">
        <v>8.9389984617150997</v>
      </c>
      <c r="T358" s="122">
        <v>10.101796164302799</v>
      </c>
      <c r="U358" s="122">
        <v>10.719043800135999</v>
      </c>
      <c r="V358" s="122">
        <v>10.499934637512901</v>
      </c>
      <c r="W358" s="122">
        <v>10.9586781964406</v>
      </c>
      <c r="X358" s="122">
        <v>10.0562437968381</v>
      </c>
      <c r="Y358" s="122">
        <v>4.6152013160710004</v>
      </c>
      <c r="Z358" s="122">
        <v>2.0357196574495999</v>
      </c>
      <c r="AA358" s="122">
        <v>1.9341266049798</v>
      </c>
      <c r="AB358" s="122">
        <v>1.8417691590951999</v>
      </c>
      <c r="AC358" s="122">
        <v>1.7862153230404001</v>
      </c>
      <c r="AD358" s="122">
        <v>1.7273704609195</v>
      </c>
      <c r="AE358" s="122">
        <v>1.7599457445032001</v>
      </c>
      <c r="AF358" s="122">
        <v>1.55638796366</v>
      </c>
      <c r="AG358" s="122">
        <v>1.2493676060387999</v>
      </c>
      <c r="AH358" s="122">
        <v>1.1386508398804001</v>
      </c>
      <c r="AI358" s="122">
        <v>1.4372499852980001</v>
      </c>
      <c r="AJ358" s="122">
        <v>1.1612283690831999</v>
      </c>
      <c r="AK358" s="122">
        <v>5.4183071009952997</v>
      </c>
      <c r="AL358" s="122">
        <v>0</v>
      </c>
    </row>
    <row r="359" spans="1:38" hidden="1" x14ac:dyDescent="0.25">
      <c r="A359" s="122" t="s">
        <v>1970</v>
      </c>
      <c r="B359" s="122">
        <v>1</v>
      </c>
      <c r="C359" s="122" t="s">
        <v>2140</v>
      </c>
      <c r="D359" s="122" t="s">
        <v>2112</v>
      </c>
      <c r="E359" s="122">
        <v>8</v>
      </c>
      <c r="F359" s="122">
        <v>0.2266218696623</v>
      </c>
      <c r="G359" s="122">
        <v>0.2060706773781</v>
      </c>
      <c r="H359" s="122">
        <v>0.2102905723165</v>
      </c>
      <c r="I359" s="122">
        <v>0.2027634642951</v>
      </c>
      <c r="J359" s="122">
        <v>0.20428575678630001</v>
      </c>
      <c r="K359" s="122">
        <v>0.2130083935723</v>
      </c>
      <c r="L359" s="122">
        <v>0.2103261954491</v>
      </c>
      <c r="M359" s="122">
        <v>0.2144690711193</v>
      </c>
      <c r="N359" s="122">
        <v>0.2378556194815</v>
      </c>
      <c r="O359" s="122">
        <v>0.2580513696997</v>
      </c>
      <c r="P359" s="122">
        <v>0.27937040571959998</v>
      </c>
      <c r="Q359" s="122">
        <v>0.23559813162589999</v>
      </c>
      <c r="R359" s="122">
        <v>0.24755173246209999</v>
      </c>
      <c r="S359" s="122">
        <v>0.28210421302040001</v>
      </c>
      <c r="T359" s="122">
        <v>0.3006745317226</v>
      </c>
      <c r="U359" s="122">
        <v>0.28969199479719998</v>
      </c>
      <c r="V359" s="122">
        <v>0.34078087729029999</v>
      </c>
      <c r="W359" s="122">
        <v>0.38284987111930002</v>
      </c>
      <c r="X359" s="122">
        <v>0.33683057661389998</v>
      </c>
      <c r="Y359" s="122">
        <v>0.2141768438327</v>
      </c>
      <c r="Z359" s="122">
        <v>0</v>
      </c>
      <c r="AA359" s="122">
        <v>1.15701255558E-2</v>
      </c>
      <c r="AB359" s="122">
        <v>2.8662574780300001E-2</v>
      </c>
      <c r="AC359" s="122">
        <v>2.0704685475600001E-2</v>
      </c>
      <c r="AD359" s="122">
        <v>9.9550578737999992E-3</v>
      </c>
      <c r="AE359" s="122">
        <v>1.14966832382E-2</v>
      </c>
      <c r="AF359" s="122">
        <v>1.24615278191E-2</v>
      </c>
      <c r="AG359" s="122">
        <v>1.8616860657600001E-2</v>
      </c>
      <c r="AH359" s="122">
        <v>3.9503792386599998E-2</v>
      </c>
      <c r="AI359" s="122">
        <v>6.1756068893199997E-2</v>
      </c>
      <c r="AJ359" s="122">
        <v>4.4143719800499998E-2</v>
      </c>
      <c r="AK359" s="122">
        <v>3.5225099376500001E-2</v>
      </c>
      <c r="AL359" s="122">
        <v>0</v>
      </c>
    </row>
    <row r="360" spans="1:38" hidden="1" x14ac:dyDescent="0.25">
      <c r="A360" s="122" t="s">
        <v>1970</v>
      </c>
      <c r="B360" s="122">
        <v>1</v>
      </c>
      <c r="C360" s="122" t="s">
        <v>2140</v>
      </c>
      <c r="D360" s="122" t="s">
        <v>2113</v>
      </c>
      <c r="E360" s="122">
        <v>8</v>
      </c>
      <c r="F360" s="122">
        <v>1.4357512573532001</v>
      </c>
      <c r="G360" s="122">
        <v>1.3055502303907001</v>
      </c>
      <c r="H360" s="122">
        <v>1.33228515881</v>
      </c>
      <c r="I360" s="122">
        <v>1.2845975511578001</v>
      </c>
      <c r="J360" s="122">
        <v>1.2942419573287001</v>
      </c>
      <c r="K360" s="122">
        <v>1.3495037762855999</v>
      </c>
      <c r="L360" s="122">
        <v>1.3325108473438001</v>
      </c>
      <c r="M360" s="122">
        <v>1.3587578241311</v>
      </c>
      <c r="N360" s="122">
        <v>1.0546409012853999</v>
      </c>
      <c r="O360" s="122">
        <v>0.80461472156559999</v>
      </c>
      <c r="P360" s="122">
        <v>0.80817722585240004</v>
      </c>
      <c r="Q360" s="122">
        <v>0.53079596012050001</v>
      </c>
      <c r="R360" s="122">
        <v>0.32139060006370002</v>
      </c>
      <c r="S360" s="122">
        <v>0.3439009846096</v>
      </c>
      <c r="T360" s="122">
        <v>0.37358100698710001</v>
      </c>
      <c r="U360" s="122">
        <v>0.35058387940710001</v>
      </c>
      <c r="V360" s="122">
        <v>0.42841233180589999</v>
      </c>
      <c r="W360" s="122">
        <v>0.48684136111319998</v>
      </c>
      <c r="X360" s="122">
        <v>0.47299267095820002</v>
      </c>
      <c r="Y360" s="122">
        <v>0.33592887816080003</v>
      </c>
      <c r="Z360" s="122">
        <v>3.0834390544300001E-2</v>
      </c>
      <c r="AA360" s="122">
        <v>3.10516793155E-2</v>
      </c>
      <c r="AB360" s="122">
        <v>3.30847917863E-2</v>
      </c>
      <c r="AC360" s="122">
        <v>3.5832059523400003E-2</v>
      </c>
      <c r="AD360" s="122">
        <v>2.98267865087E-2</v>
      </c>
      <c r="AE360" s="122">
        <v>4.0079678948300002E-2</v>
      </c>
      <c r="AF360" s="122">
        <v>3.06459919123E-2</v>
      </c>
      <c r="AG360" s="122">
        <v>3.0820907808400001E-2</v>
      </c>
      <c r="AH360" s="122">
        <v>2.8152461864599999E-2</v>
      </c>
      <c r="AI360" s="122">
        <v>2.7689265917000001E-2</v>
      </c>
      <c r="AJ360" s="122">
        <v>3.6619294591499998E-2</v>
      </c>
      <c r="AK360" s="122">
        <v>2.6154363339300001E-2</v>
      </c>
      <c r="AL360" s="122">
        <v>0</v>
      </c>
    </row>
    <row r="361" spans="1:38" hidden="1" x14ac:dyDescent="0.25">
      <c r="A361" s="122" t="s">
        <v>1970</v>
      </c>
      <c r="B361" s="122">
        <v>1</v>
      </c>
      <c r="C361" s="122" t="s">
        <v>2140</v>
      </c>
      <c r="D361" s="122" t="s">
        <v>2114</v>
      </c>
      <c r="E361" s="122">
        <v>8</v>
      </c>
      <c r="F361" s="122">
        <v>8.9547875725228003</v>
      </c>
      <c r="G361" s="122">
        <v>8.0919250958631999</v>
      </c>
      <c r="H361" s="122">
        <v>8.1315163089590001</v>
      </c>
      <c r="I361" s="122">
        <v>7.6367944053989998</v>
      </c>
      <c r="J361" s="122">
        <v>8.4788283361927999</v>
      </c>
      <c r="K361" s="122">
        <v>8.7168357450889005</v>
      </c>
      <c r="L361" s="122">
        <v>8.3798991404313998</v>
      </c>
      <c r="M361" s="122">
        <v>8.3407190700428</v>
      </c>
      <c r="N361" s="122">
        <v>7.6158104650881997</v>
      </c>
      <c r="O361" s="122">
        <v>7.6369072529163997</v>
      </c>
      <c r="P361" s="122">
        <v>7.1670817035632002</v>
      </c>
      <c r="Q361" s="122">
        <v>5.2205176567493998</v>
      </c>
      <c r="R361" s="122">
        <v>5.7533579836115001</v>
      </c>
      <c r="S361" s="122">
        <v>5.3498585716738001</v>
      </c>
      <c r="T361" s="122">
        <v>5.4364402349676002</v>
      </c>
      <c r="U361" s="122">
        <v>5.2760625160131003</v>
      </c>
      <c r="V361" s="122">
        <v>5.4515217985262998</v>
      </c>
      <c r="W361" s="122">
        <v>5.5615977381914004</v>
      </c>
      <c r="X361" s="122">
        <v>5.3499666033324003</v>
      </c>
      <c r="Y361" s="122">
        <v>4.2703900582727998</v>
      </c>
      <c r="Z361" s="122">
        <v>1.7747346501615</v>
      </c>
      <c r="AA361" s="122">
        <v>1.6076332736522001</v>
      </c>
      <c r="AB361" s="122">
        <v>1.5141313329766</v>
      </c>
      <c r="AC361" s="122">
        <v>2.0105623842228999</v>
      </c>
      <c r="AD361" s="122">
        <v>1.9687525947497999</v>
      </c>
      <c r="AE361" s="122">
        <v>2.0326305834176002</v>
      </c>
      <c r="AF361" s="122">
        <v>1.4816485313154999</v>
      </c>
      <c r="AG361" s="122">
        <v>1.2941126984094</v>
      </c>
      <c r="AH361" s="122">
        <v>1.1224766471381</v>
      </c>
      <c r="AI361" s="122">
        <v>1.6052421893891</v>
      </c>
      <c r="AJ361" s="122">
        <v>3.6997018195234999</v>
      </c>
      <c r="AK361" s="122">
        <v>3.5656958788773001</v>
      </c>
      <c r="AL361" s="122">
        <v>0</v>
      </c>
    </row>
    <row r="362" spans="1:38" hidden="1" x14ac:dyDescent="0.25">
      <c r="A362" s="122" t="s">
        <v>1970</v>
      </c>
      <c r="B362" s="122">
        <v>1</v>
      </c>
      <c r="C362" s="122" t="s">
        <v>2140</v>
      </c>
      <c r="D362" s="122" t="s">
        <v>2136</v>
      </c>
      <c r="E362" s="122">
        <v>8</v>
      </c>
      <c r="F362" s="122">
        <v>0</v>
      </c>
      <c r="G362" s="122">
        <v>0</v>
      </c>
      <c r="H362" s="122">
        <v>0</v>
      </c>
      <c r="I362" s="122">
        <v>0</v>
      </c>
      <c r="J362" s="122">
        <v>0</v>
      </c>
      <c r="K362" s="122">
        <v>0</v>
      </c>
      <c r="L362" s="122">
        <v>0</v>
      </c>
      <c r="M362" s="122">
        <v>0</v>
      </c>
      <c r="N362" s="122">
        <v>0</v>
      </c>
      <c r="O362" s="122">
        <v>0</v>
      </c>
      <c r="P362" s="122">
        <v>0</v>
      </c>
      <c r="Q362" s="122">
        <v>0</v>
      </c>
      <c r="R362" s="122">
        <v>0</v>
      </c>
      <c r="S362" s="122">
        <v>0</v>
      </c>
      <c r="T362" s="122">
        <v>0</v>
      </c>
      <c r="U362" s="122">
        <v>0</v>
      </c>
      <c r="V362" s="122">
        <v>0</v>
      </c>
      <c r="W362" s="122">
        <v>0</v>
      </c>
      <c r="X362" s="122">
        <v>0</v>
      </c>
      <c r="Y362" s="122">
        <v>0</v>
      </c>
      <c r="Z362" s="122">
        <v>0</v>
      </c>
      <c r="AA362" s="122">
        <v>0</v>
      </c>
      <c r="AB362" s="122">
        <v>0</v>
      </c>
      <c r="AC362" s="122">
        <v>0</v>
      </c>
      <c r="AD362" s="122">
        <v>0</v>
      </c>
      <c r="AE362" s="122">
        <v>0</v>
      </c>
      <c r="AF362" s="122">
        <v>0</v>
      </c>
      <c r="AG362" s="122">
        <v>0</v>
      </c>
      <c r="AH362" s="122">
        <v>0</v>
      </c>
      <c r="AI362" s="122">
        <v>0</v>
      </c>
      <c r="AJ362" s="122">
        <v>0</v>
      </c>
      <c r="AK362" s="122">
        <v>0</v>
      </c>
      <c r="AL362" s="122">
        <v>0</v>
      </c>
    </row>
    <row r="363" spans="1:38" hidden="1" x14ac:dyDescent="0.25">
      <c r="A363" s="122" t="s">
        <v>1970</v>
      </c>
      <c r="B363" s="122">
        <v>1</v>
      </c>
      <c r="C363" s="122" t="s">
        <v>2140</v>
      </c>
      <c r="D363" s="122" t="s">
        <v>2115</v>
      </c>
      <c r="E363" s="122">
        <v>8</v>
      </c>
      <c r="F363" s="122">
        <v>0</v>
      </c>
      <c r="G363" s="122">
        <v>0</v>
      </c>
      <c r="H363" s="122">
        <v>0</v>
      </c>
      <c r="I363" s="122">
        <v>0</v>
      </c>
      <c r="J363" s="122">
        <v>0</v>
      </c>
      <c r="K363" s="122">
        <v>0</v>
      </c>
      <c r="L363" s="122">
        <v>0</v>
      </c>
      <c r="M363" s="122">
        <v>0</v>
      </c>
      <c r="N363" s="122">
        <v>0</v>
      </c>
      <c r="O363" s="122">
        <v>0</v>
      </c>
      <c r="P363" s="122">
        <v>0</v>
      </c>
      <c r="Q363" s="122">
        <v>0</v>
      </c>
      <c r="R363" s="122">
        <v>0</v>
      </c>
      <c r="S363" s="122">
        <v>0</v>
      </c>
      <c r="T363" s="122">
        <v>0</v>
      </c>
      <c r="U363" s="122">
        <v>0</v>
      </c>
      <c r="V363" s="122">
        <v>0</v>
      </c>
      <c r="W363" s="122">
        <v>0</v>
      </c>
      <c r="X363" s="122">
        <v>0</v>
      </c>
      <c r="Y363" s="122">
        <v>0</v>
      </c>
      <c r="Z363" s="122">
        <v>0</v>
      </c>
      <c r="AA363" s="122">
        <v>0</v>
      </c>
      <c r="AB363" s="122">
        <v>0</v>
      </c>
      <c r="AC363" s="122">
        <v>0</v>
      </c>
      <c r="AD363" s="122">
        <v>0</v>
      </c>
      <c r="AE363" s="122">
        <v>0</v>
      </c>
      <c r="AF363" s="122">
        <v>0</v>
      </c>
      <c r="AG363" s="122">
        <v>0</v>
      </c>
      <c r="AH363" s="122">
        <v>0</v>
      </c>
      <c r="AI363" s="122">
        <v>0</v>
      </c>
      <c r="AJ363" s="122">
        <v>0</v>
      </c>
      <c r="AK363" s="122">
        <v>0</v>
      </c>
      <c r="AL363" s="122">
        <v>0</v>
      </c>
    </row>
    <row r="364" spans="1:38" hidden="1" x14ac:dyDescent="0.25">
      <c r="A364" s="122" t="s">
        <v>1970</v>
      </c>
      <c r="B364" s="122">
        <v>1</v>
      </c>
      <c r="C364" s="122" t="s">
        <v>2140</v>
      </c>
      <c r="D364" s="122" t="s">
        <v>2116</v>
      </c>
      <c r="E364" s="122">
        <v>8</v>
      </c>
      <c r="F364" s="122">
        <v>1.6408352572644</v>
      </c>
      <c r="G364" s="122">
        <v>1.4920361985991999</v>
      </c>
      <c r="H364" s="122">
        <v>1.5225899682205</v>
      </c>
      <c r="I364" s="122">
        <v>1.4680906198343</v>
      </c>
      <c r="J364" s="122">
        <v>1.4791126416500999</v>
      </c>
      <c r="K364" s="122">
        <v>1.5422681084907</v>
      </c>
      <c r="L364" s="122">
        <v>1.5228478943071</v>
      </c>
      <c r="M364" s="122">
        <v>1.5528440128469001</v>
      </c>
      <c r="N364" s="122">
        <v>1.4085820823446999</v>
      </c>
      <c r="O364" s="122">
        <v>1.2442861430893</v>
      </c>
      <c r="P364" s="122">
        <v>1.2491034650871</v>
      </c>
      <c r="Q364" s="122">
        <v>1.1769046163321999</v>
      </c>
      <c r="R364" s="122">
        <v>0.90410315796539997</v>
      </c>
      <c r="S364" s="122">
        <v>1.3327692680648999</v>
      </c>
      <c r="T364" s="122">
        <v>1.5171152283281999</v>
      </c>
      <c r="U364" s="122">
        <v>1.6201672613303</v>
      </c>
      <c r="V364" s="122">
        <v>1.9208940910148999</v>
      </c>
      <c r="W364" s="122">
        <v>2.3001330682594001</v>
      </c>
      <c r="X364" s="122">
        <v>1.9821617291861</v>
      </c>
      <c r="Y364" s="122">
        <v>1.3235875007082001</v>
      </c>
      <c r="Z364" s="122">
        <v>7.5501444233200002E-2</v>
      </c>
      <c r="AA364" s="122">
        <v>0.12589718940809999</v>
      </c>
      <c r="AB364" s="122">
        <v>0.1061504672535</v>
      </c>
      <c r="AC364" s="122">
        <v>0.1135677695664</v>
      </c>
      <c r="AD364" s="122">
        <v>5.9537013832400003E-2</v>
      </c>
      <c r="AE364" s="122">
        <v>9.9753948258899994E-2</v>
      </c>
      <c r="AF364" s="122">
        <v>5.6810677756899998E-2</v>
      </c>
      <c r="AG364" s="122">
        <v>6.5174023089600006E-2</v>
      </c>
      <c r="AH364" s="122">
        <v>3.7971647766800003E-2</v>
      </c>
      <c r="AI364" s="122">
        <v>5.5459748830299999E-2</v>
      </c>
      <c r="AJ364" s="122">
        <v>0.1611105942145</v>
      </c>
      <c r="AK364" s="122">
        <v>0.14693116780189999</v>
      </c>
      <c r="AL364" s="122">
        <v>0</v>
      </c>
    </row>
    <row r="365" spans="1:38" hidden="1" x14ac:dyDescent="0.25">
      <c r="A365" s="122" t="s">
        <v>1970</v>
      </c>
      <c r="B365" s="122">
        <v>1</v>
      </c>
      <c r="C365" s="122" t="s">
        <v>2140</v>
      </c>
      <c r="D365" s="122" t="s">
        <v>2117</v>
      </c>
      <c r="E365" s="122">
        <v>8</v>
      </c>
      <c r="F365" s="122">
        <v>0</v>
      </c>
      <c r="G365" s="122">
        <v>0</v>
      </c>
      <c r="H365" s="122">
        <v>0</v>
      </c>
      <c r="I365" s="122">
        <v>0</v>
      </c>
      <c r="J365" s="122">
        <v>0</v>
      </c>
      <c r="K365" s="122">
        <v>0</v>
      </c>
      <c r="L365" s="122">
        <v>0</v>
      </c>
      <c r="M365" s="122">
        <v>0</v>
      </c>
      <c r="N365" s="122">
        <v>0</v>
      </c>
      <c r="O365" s="122">
        <v>0</v>
      </c>
      <c r="P365" s="122">
        <v>0</v>
      </c>
      <c r="Q365" s="122">
        <v>0</v>
      </c>
      <c r="R365" s="122">
        <v>0</v>
      </c>
      <c r="S365" s="122">
        <v>0</v>
      </c>
      <c r="T365" s="122">
        <v>0</v>
      </c>
      <c r="U365" s="122">
        <v>0</v>
      </c>
      <c r="V365" s="122">
        <v>0</v>
      </c>
      <c r="W365" s="122">
        <v>0</v>
      </c>
      <c r="X365" s="122">
        <v>0</v>
      </c>
      <c r="Y365" s="122">
        <v>0</v>
      </c>
      <c r="Z365" s="122">
        <v>0</v>
      </c>
      <c r="AA365" s="122">
        <v>0</v>
      </c>
      <c r="AB365" s="122">
        <v>0</v>
      </c>
      <c r="AC365" s="122">
        <v>0</v>
      </c>
      <c r="AD365" s="122">
        <v>0</v>
      </c>
      <c r="AE365" s="122">
        <v>0</v>
      </c>
      <c r="AF365" s="122">
        <v>0</v>
      </c>
      <c r="AG365" s="122">
        <v>0</v>
      </c>
      <c r="AH365" s="122">
        <v>0</v>
      </c>
      <c r="AI365" s="122">
        <v>0</v>
      </c>
      <c r="AJ365" s="122">
        <v>0</v>
      </c>
      <c r="AK365" s="122">
        <v>0</v>
      </c>
      <c r="AL365" s="122">
        <v>0</v>
      </c>
    </row>
    <row r="366" spans="1:38" hidden="1" x14ac:dyDescent="0.25">
      <c r="A366" s="122" t="s">
        <v>1970</v>
      </c>
      <c r="B366" s="122">
        <v>1</v>
      </c>
      <c r="C366" s="122" t="s">
        <v>2140</v>
      </c>
      <c r="D366" s="122" t="s">
        <v>2118</v>
      </c>
      <c r="E366" s="122">
        <v>8</v>
      </c>
      <c r="F366" s="122">
        <v>3.4513701666886001</v>
      </c>
      <c r="G366" s="122">
        <v>3.1322838198184999</v>
      </c>
      <c r="H366" s="122">
        <v>3.1937097581403</v>
      </c>
      <c r="I366" s="122">
        <v>3.0793946080433998</v>
      </c>
      <c r="J366" s="122">
        <v>3.102513858375</v>
      </c>
      <c r="K366" s="122">
        <v>3.2349856563892998</v>
      </c>
      <c r="L366" s="122">
        <v>3.1942507712018</v>
      </c>
      <c r="M366" s="122">
        <v>3.2571691527005</v>
      </c>
      <c r="N366" s="122">
        <v>3.2363605483383999</v>
      </c>
      <c r="O366" s="122">
        <v>3.1083572017080998</v>
      </c>
      <c r="P366" s="122">
        <v>3.1861822266987998</v>
      </c>
      <c r="Q366" s="122">
        <v>2.8190024505029001</v>
      </c>
      <c r="R366" s="122">
        <v>3.1358093444009998</v>
      </c>
      <c r="S366" s="122">
        <v>3.2056838980023001</v>
      </c>
      <c r="T366" s="122">
        <v>3.1263730748401</v>
      </c>
      <c r="U366" s="122">
        <v>3.3831885616589998</v>
      </c>
      <c r="V366" s="122">
        <v>3.7516937172859999</v>
      </c>
      <c r="W366" s="122">
        <v>3.9201715588643999</v>
      </c>
      <c r="X366" s="122">
        <v>3.7150662339020002</v>
      </c>
      <c r="Y366" s="122">
        <v>2.5521812679138001</v>
      </c>
      <c r="Z366" s="122">
        <v>0.2280873117701</v>
      </c>
      <c r="AA366" s="122">
        <v>0.13823058824199999</v>
      </c>
      <c r="AB366" s="122">
        <v>0.1068360588226</v>
      </c>
      <c r="AC366" s="122">
        <v>0.1147364311654</v>
      </c>
      <c r="AD366" s="122">
        <v>0.11860857216950001</v>
      </c>
      <c r="AE366" s="122">
        <v>9.3953808213000006E-2</v>
      </c>
      <c r="AF366" s="122">
        <v>0.11619940971669999</v>
      </c>
      <c r="AG366" s="122">
        <v>0.11052482614710001</v>
      </c>
      <c r="AH366" s="122">
        <v>0.1295119284547</v>
      </c>
      <c r="AI366" s="122">
        <v>9.8408889451900003E-2</v>
      </c>
      <c r="AJ366" s="122">
        <v>0.12796621409869999</v>
      </c>
      <c r="AK366" s="122">
        <v>0.11189044199210001</v>
      </c>
      <c r="AL366" s="122">
        <v>0</v>
      </c>
    </row>
    <row r="367" spans="1:38" hidden="1" x14ac:dyDescent="0.25">
      <c r="A367" s="122" t="s">
        <v>1970</v>
      </c>
      <c r="B367" s="122">
        <v>1</v>
      </c>
      <c r="C367" s="122" t="s">
        <v>2140</v>
      </c>
      <c r="D367" s="122" t="s">
        <v>2119</v>
      </c>
      <c r="E367" s="122">
        <v>8</v>
      </c>
      <c r="F367" s="122">
        <v>4.538196371203</v>
      </c>
      <c r="G367" s="122">
        <v>4.1266502729068</v>
      </c>
      <c r="H367" s="122">
        <v>4.2111554088177003</v>
      </c>
      <c r="I367" s="122">
        <v>4.0604219674291997</v>
      </c>
      <c r="J367" s="122">
        <v>4.0909065021724</v>
      </c>
      <c r="K367" s="122">
        <v>4.2655808999636999</v>
      </c>
      <c r="L367" s="122">
        <v>4.2118687767354999</v>
      </c>
      <c r="M367" s="122">
        <v>4.2948315700470996</v>
      </c>
      <c r="N367" s="122">
        <v>3.7139124144651001</v>
      </c>
      <c r="O367" s="122">
        <v>3.0621054520622999</v>
      </c>
      <c r="P367" s="122">
        <v>3.2043242380015999</v>
      </c>
      <c r="Q367" s="122">
        <v>3.0676820157655</v>
      </c>
      <c r="R367" s="122">
        <v>2.9402313972510998</v>
      </c>
      <c r="S367" s="122">
        <v>2.7174698100352002</v>
      </c>
      <c r="T367" s="122">
        <v>2.7091230689371</v>
      </c>
      <c r="U367" s="122">
        <v>2.4456179692404998</v>
      </c>
      <c r="V367" s="122">
        <v>2.6536250981595999</v>
      </c>
      <c r="W367" s="122">
        <v>2.9999863731393002</v>
      </c>
      <c r="X367" s="122">
        <v>2.4109907995861</v>
      </c>
      <c r="Y367" s="122">
        <v>1.4700496400362</v>
      </c>
      <c r="Z367" s="122">
        <v>0.2612513911148</v>
      </c>
      <c r="AA367" s="122">
        <v>0.28654878558919999</v>
      </c>
      <c r="AB367" s="122">
        <v>0.30208063739829999</v>
      </c>
      <c r="AC367" s="122">
        <v>0.23432600610650001</v>
      </c>
      <c r="AD367" s="122">
        <v>0.2018475808971</v>
      </c>
      <c r="AE367" s="122">
        <v>0.2482511599103</v>
      </c>
      <c r="AF367" s="122">
        <v>1.4072304428950999</v>
      </c>
      <c r="AG367" s="122">
        <v>4.3531348342567</v>
      </c>
      <c r="AH367" s="122">
        <v>4.9688951761790996</v>
      </c>
      <c r="AI367" s="122">
        <v>4.8657148685046998</v>
      </c>
      <c r="AJ367" s="122">
        <v>4.0674137474057002</v>
      </c>
      <c r="AK367" s="122">
        <v>4.1976047180615996</v>
      </c>
      <c r="AL367" s="122">
        <v>0</v>
      </c>
    </row>
    <row r="368" spans="1:38" hidden="1" x14ac:dyDescent="0.25">
      <c r="A368" s="122" t="s">
        <v>1970</v>
      </c>
      <c r="B368" s="122">
        <v>1</v>
      </c>
      <c r="C368" s="122" t="s">
        <v>2140</v>
      </c>
      <c r="D368" s="122" t="s">
        <v>2137</v>
      </c>
      <c r="E368" s="122">
        <v>8</v>
      </c>
      <c r="F368" s="122">
        <v>0</v>
      </c>
      <c r="G368" s="122">
        <v>0</v>
      </c>
      <c r="H368" s="122">
        <v>0</v>
      </c>
      <c r="I368" s="122">
        <v>0</v>
      </c>
      <c r="J368" s="122">
        <v>0</v>
      </c>
      <c r="K368" s="122">
        <v>0</v>
      </c>
      <c r="L368" s="122">
        <v>0</v>
      </c>
      <c r="M368" s="122">
        <v>0</v>
      </c>
      <c r="N368" s="122">
        <v>0</v>
      </c>
      <c r="O368" s="122">
        <v>0</v>
      </c>
      <c r="P368" s="122">
        <v>0</v>
      </c>
      <c r="Q368" s="122">
        <v>0</v>
      </c>
      <c r="R368" s="122">
        <v>0</v>
      </c>
      <c r="S368" s="122">
        <v>0</v>
      </c>
      <c r="T368" s="122">
        <v>0</v>
      </c>
      <c r="U368" s="122">
        <v>0</v>
      </c>
      <c r="V368" s="122">
        <v>0</v>
      </c>
      <c r="W368" s="122">
        <v>0</v>
      </c>
      <c r="X368" s="122">
        <v>0</v>
      </c>
      <c r="Y368" s="122">
        <v>0</v>
      </c>
      <c r="Z368" s="122">
        <v>0</v>
      </c>
      <c r="AA368" s="122">
        <v>0</v>
      </c>
      <c r="AB368" s="122">
        <v>0</v>
      </c>
      <c r="AC368" s="122">
        <v>0</v>
      </c>
      <c r="AD368" s="122">
        <v>0</v>
      </c>
      <c r="AE368" s="122">
        <v>0</v>
      </c>
      <c r="AF368" s="122">
        <v>0</v>
      </c>
      <c r="AG368" s="122">
        <v>0</v>
      </c>
      <c r="AH368" s="122">
        <v>0</v>
      </c>
      <c r="AI368" s="122">
        <v>0</v>
      </c>
      <c r="AJ368" s="122">
        <v>0</v>
      </c>
      <c r="AK368" s="122">
        <v>0</v>
      </c>
      <c r="AL368" s="122">
        <v>0</v>
      </c>
    </row>
    <row r="369" spans="1:38" hidden="1" x14ac:dyDescent="0.25">
      <c r="A369" s="122" t="s">
        <v>1970</v>
      </c>
      <c r="B369" s="122">
        <v>1</v>
      </c>
      <c r="C369" s="122" t="s">
        <v>2140</v>
      </c>
      <c r="D369" s="122" t="s">
        <v>2120</v>
      </c>
      <c r="E369" s="122">
        <v>8</v>
      </c>
      <c r="F369" s="122">
        <v>0.54595241422639995</v>
      </c>
      <c r="G369" s="122">
        <v>0.51357219737040005</v>
      </c>
      <c r="H369" s="122">
        <v>0.47970243492789999</v>
      </c>
      <c r="I369" s="122">
        <v>0.42435549968179997</v>
      </c>
      <c r="J369" s="122">
        <v>0.49592434172720001</v>
      </c>
      <c r="K369" s="122">
        <v>0.50285666240320004</v>
      </c>
      <c r="L369" s="122">
        <v>0.4857450268363</v>
      </c>
      <c r="M369" s="122">
        <v>0.47634137601510002</v>
      </c>
      <c r="N369" s="122">
        <v>0.40711711421469998</v>
      </c>
      <c r="O369" s="122">
        <v>0.28272232464390001</v>
      </c>
      <c r="P369" s="122">
        <v>0.2768194607933</v>
      </c>
      <c r="Q369" s="122">
        <v>0.1102929831008</v>
      </c>
      <c r="R369" s="122">
        <v>0</v>
      </c>
      <c r="S369" s="122">
        <v>0</v>
      </c>
      <c r="T369" s="122">
        <v>0</v>
      </c>
      <c r="U369" s="122">
        <v>0</v>
      </c>
      <c r="V369" s="122">
        <v>0</v>
      </c>
      <c r="W369" s="122">
        <v>0</v>
      </c>
      <c r="X369" s="122">
        <v>0</v>
      </c>
      <c r="Y369" s="122">
        <v>0</v>
      </c>
      <c r="Z369" s="122">
        <v>0</v>
      </c>
      <c r="AA369" s="122">
        <v>0</v>
      </c>
      <c r="AB369" s="122">
        <v>0</v>
      </c>
      <c r="AC369" s="122">
        <v>0</v>
      </c>
      <c r="AD369" s="122">
        <v>0</v>
      </c>
      <c r="AE369" s="122">
        <v>0</v>
      </c>
      <c r="AF369" s="122">
        <v>0</v>
      </c>
      <c r="AG369" s="122">
        <v>0</v>
      </c>
      <c r="AH369" s="122">
        <v>0</v>
      </c>
      <c r="AI369" s="122">
        <v>0</v>
      </c>
      <c r="AJ369" s="122">
        <v>0</v>
      </c>
      <c r="AK369" s="122">
        <v>3.5204532721199999E-2</v>
      </c>
      <c r="AL369" s="122">
        <v>0</v>
      </c>
    </row>
    <row r="370" spans="1:38" hidden="1" x14ac:dyDescent="0.25">
      <c r="A370" s="122" t="s">
        <v>1970</v>
      </c>
      <c r="B370" s="122">
        <v>1</v>
      </c>
      <c r="C370" s="122" t="s">
        <v>2140</v>
      </c>
      <c r="D370" s="122" t="s">
        <v>2121</v>
      </c>
      <c r="E370" s="122">
        <v>8</v>
      </c>
      <c r="F370" s="122">
        <v>1.6286107117277999</v>
      </c>
      <c r="G370" s="122">
        <v>1.5106238510346</v>
      </c>
      <c r="H370" s="122">
        <v>1.5130978509419</v>
      </c>
      <c r="I370" s="122">
        <v>1.4337298811798</v>
      </c>
      <c r="J370" s="122">
        <v>1.5106963911939999</v>
      </c>
      <c r="K370" s="122">
        <v>1.5635975813128999</v>
      </c>
      <c r="L370" s="122">
        <v>1.5278060740938999</v>
      </c>
      <c r="M370" s="122">
        <v>1.5439318041701</v>
      </c>
      <c r="N370" s="122">
        <v>1.4113767714373</v>
      </c>
      <c r="O370" s="122">
        <v>1.2048424829235</v>
      </c>
      <c r="P370" s="122">
        <v>1.1111390003670001</v>
      </c>
      <c r="Q370" s="122">
        <v>0.86636267807809997</v>
      </c>
      <c r="R370" s="122">
        <v>0.53708356612920005</v>
      </c>
      <c r="S370" s="122">
        <v>0.82497362224299997</v>
      </c>
      <c r="T370" s="122">
        <v>0.94544504673800001</v>
      </c>
      <c r="U370" s="122">
        <v>1.0582987123195</v>
      </c>
      <c r="V370" s="122">
        <v>1.2409568287517001</v>
      </c>
      <c r="W370" s="122">
        <v>1.5168218027599001</v>
      </c>
      <c r="X370" s="122">
        <v>1.3431041734103</v>
      </c>
      <c r="Y370" s="122">
        <v>0.87367750515539999</v>
      </c>
      <c r="Z370" s="122">
        <v>0.23804949344859999</v>
      </c>
      <c r="AA370" s="122">
        <v>0.20155556429999999</v>
      </c>
      <c r="AB370" s="122">
        <v>0.1329024694323</v>
      </c>
      <c r="AC370" s="122">
        <v>0.19869585988710001</v>
      </c>
      <c r="AD370" s="122">
        <v>0.244068999767</v>
      </c>
      <c r="AE370" s="122">
        <v>0.28606716628959999</v>
      </c>
      <c r="AF370" s="122">
        <v>0.2172976772079</v>
      </c>
      <c r="AG370" s="122">
        <v>0.15390097209270001</v>
      </c>
      <c r="AH370" s="122">
        <v>0.14508823892350001</v>
      </c>
      <c r="AI370" s="122">
        <v>0.23093276255030001</v>
      </c>
      <c r="AJ370" s="122">
        <v>0.26142915137599998</v>
      </c>
      <c r="AK370" s="122">
        <v>0.32610196179279999</v>
      </c>
      <c r="AL370" s="122">
        <v>0</v>
      </c>
    </row>
    <row r="371" spans="1:38" hidden="1" x14ac:dyDescent="0.25">
      <c r="A371" s="122" t="s">
        <v>1970</v>
      </c>
      <c r="B371" s="122">
        <v>1</v>
      </c>
      <c r="C371" s="122" t="s">
        <v>2140</v>
      </c>
      <c r="D371" s="122" t="s">
        <v>2138</v>
      </c>
      <c r="E371" s="122">
        <v>8</v>
      </c>
      <c r="F371" s="122">
        <v>0</v>
      </c>
      <c r="G371" s="122">
        <v>0</v>
      </c>
      <c r="H371" s="122">
        <v>0</v>
      </c>
      <c r="I371" s="122">
        <v>0</v>
      </c>
      <c r="J371" s="122">
        <v>0</v>
      </c>
      <c r="K371" s="122">
        <v>0</v>
      </c>
      <c r="L371" s="122">
        <v>0</v>
      </c>
      <c r="M371" s="122">
        <v>0</v>
      </c>
      <c r="N371" s="122">
        <v>0</v>
      </c>
      <c r="O371" s="122">
        <v>0</v>
      </c>
      <c r="P371" s="122">
        <v>0</v>
      </c>
      <c r="Q371" s="122">
        <v>0</v>
      </c>
      <c r="R371" s="122">
        <v>0</v>
      </c>
      <c r="S371" s="122">
        <v>0</v>
      </c>
      <c r="T371" s="122">
        <v>0</v>
      </c>
      <c r="U371" s="122">
        <v>0</v>
      </c>
      <c r="V371" s="122">
        <v>0</v>
      </c>
      <c r="W371" s="122">
        <v>0</v>
      </c>
      <c r="X371" s="122">
        <v>0</v>
      </c>
      <c r="Y371" s="122">
        <v>0</v>
      </c>
      <c r="Z371" s="122">
        <v>0</v>
      </c>
      <c r="AA371" s="122">
        <v>0</v>
      </c>
      <c r="AB371" s="122">
        <v>0</v>
      </c>
      <c r="AC371" s="122">
        <v>0</v>
      </c>
      <c r="AD371" s="122">
        <v>0</v>
      </c>
      <c r="AE371" s="122">
        <v>0</v>
      </c>
      <c r="AF371" s="122">
        <v>0</v>
      </c>
      <c r="AG371" s="122">
        <v>0</v>
      </c>
      <c r="AH371" s="122">
        <v>0</v>
      </c>
      <c r="AI371" s="122">
        <v>0</v>
      </c>
      <c r="AJ371" s="122">
        <v>0</v>
      </c>
      <c r="AK371" s="122">
        <v>0</v>
      </c>
      <c r="AL371" s="122">
        <v>0</v>
      </c>
    </row>
    <row r="372" spans="1:38" hidden="1" x14ac:dyDescent="0.25">
      <c r="A372" s="122" t="s">
        <v>1970</v>
      </c>
      <c r="B372" s="122">
        <v>1</v>
      </c>
      <c r="C372" s="122" t="s">
        <v>2140</v>
      </c>
      <c r="D372" s="122" t="s">
        <v>2122</v>
      </c>
      <c r="E372" s="122">
        <v>8</v>
      </c>
      <c r="F372" s="122">
        <v>0</v>
      </c>
      <c r="G372" s="122">
        <v>0</v>
      </c>
      <c r="H372" s="122">
        <v>0</v>
      </c>
      <c r="I372" s="122">
        <v>0</v>
      </c>
      <c r="J372" s="122">
        <v>0</v>
      </c>
      <c r="K372" s="122">
        <v>0</v>
      </c>
      <c r="L372" s="122">
        <v>0</v>
      </c>
      <c r="M372" s="122">
        <v>0</v>
      </c>
      <c r="N372" s="122">
        <v>0</v>
      </c>
      <c r="O372" s="122">
        <v>0</v>
      </c>
      <c r="P372" s="122">
        <v>0</v>
      </c>
      <c r="Q372" s="122">
        <v>0</v>
      </c>
      <c r="R372" s="122">
        <v>0</v>
      </c>
      <c r="S372" s="122">
        <v>0</v>
      </c>
      <c r="T372" s="122">
        <v>0</v>
      </c>
      <c r="U372" s="122">
        <v>0</v>
      </c>
      <c r="V372" s="122">
        <v>0</v>
      </c>
      <c r="W372" s="122">
        <v>0</v>
      </c>
      <c r="X372" s="122">
        <v>0</v>
      </c>
      <c r="Y372" s="122">
        <v>0</v>
      </c>
      <c r="Z372" s="122">
        <v>0</v>
      </c>
      <c r="AA372" s="122">
        <v>0</v>
      </c>
      <c r="AB372" s="122">
        <v>0</v>
      </c>
      <c r="AC372" s="122">
        <v>0</v>
      </c>
      <c r="AD372" s="122">
        <v>0</v>
      </c>
      <c r="AE372" s="122">
        <v>0</v>
      </c>
      <c r="AF372" s="122">
        <v>0</v>
      </c>
      <c r="AG372" s="122">
        <v>0</v>
      </c>
      <c r="AH372" s="122">
        <v>0</v>
      </c>
      <c r="AI372" s="122">
        <v>0</v>
      </c>
      <c r="AJ372" s="122">
        <v>0</v>
      </c>
      <c r="AK372" s="122">
        <v>0</v>
      </c>
      <c r="AL372" s="122">
        <v>0</v>
      </c>
    </row>
    <row r="373" spans="1:38" hidden="1" x14ac:dyDescent="0.25">
      <c r="A373" s="122" t="s">
        <v>1970</v>
      </c>
      <c r="B373" s="122">
        <v>1</v>
      </c>
      <c r="C373" s="122" t="s">
        <v>2140</v>
      </c>
      <c r="D373" s="122" t="s">
        <v>2123</v>
      </c>
      <c r="E373" s="122">
        <v>8</v>
      </c>
      <c r="F373" s="122">
        <v>0.49721416141899999</v>
      </c>
      <c r="G373" s="122">
        <v>0.45212432144469999</v>
      </c>
      <c r="H373" s="122">
        <v>0.46138287855659998</v>
      </c>
      <c r="I373" s="122">
        <v>0.44486821159919998</v>
      </c>
      <c r="J373" s="122">
        <v>0.44820816014670001</v>
      </c>
      <c r="K373" s="122">
        <v>0.46734584770249998</v>
      </c>
      <c r="L373" s="122">
        <v>0.46146103661810001</v>
      </c>
      <c r="M373" s="122">
        <v>0.47055061149139998</v>
      </c>
      <c r="N373" s="122">
        <v>0.32736407132849998</v>
      </c>
      <c r="O373" s="122">
        <v>0.212955659652</v>
      </c>
      <c r="P373" s="122">
        <v>0.16521290130790001</v>
      </c>
      <c r="Q373" s="122">
        <v>6.4479849921000004E-2</v>
      </c>
      <c r="R373" s="122">
        <v>0</v>
      </c>
      <c r="S373" s="122">
        <v>8.2353123987300006E-2</v>
      </c>
      <c r="T373" s="122">
        <v>0.15122345249720001</v>
      </c>
      <c r="U373" s="122">
        <v>0.18433571259330001</v>
      </c>
      <c r="V373" s="122">
        <v>0.26484108129060002</v>
      </c>
      <c r="W373" s="122">
        <v>0.33643334254099999</v>
      </c>
      <c r="X373" s="122">
        <v>0.32686315912840003</v>
      </c>
      <c r="Y373" s="122">
        <v>0.23214476904180001</v>
      </c>
      <c r="Z373" s="122">
        <v>5.8618473913399999E-2</v>
      </c>
      <c r="AA373" s="122">
        <v>9.4041151082800006E-2</v>
      </c>
      <c r="AB373" s="122">
        <v>9.1151257589000001E-2</v>
      </c>
      <c r="AC373" s="122">
        <v>9.5635899089699994E-2</v>
      </c>
      <c r="AD373" s="122">
        <v>0.1113778360462</v>
      </c>
      <c r="AE373" s="122">
        <v>7.4528217681200007E-2</v>
      </c>
      <c r="AF373" s="122">
        <v>6.1969884198699997E-2</v>
      </c>
      <c r="AG373" s="122">
        <v>0.12907381915150001</v>
      </c>
      <c r="AH373" s="122">
        <v>9.0166639053E-2</v>
      </c>
      <c r="AI373" s="122">
        <v>0.13118712827990001</v>
      </c>
      <c r="AJ373" s="122">
        <v>5.2041359207499999E-2</v>
      </c>
      <c r="AK373" s="122">
        <v>3.7259095719800003E-2</v>
      </c>
      <c r="AL373" s="122">
        <v>0</v>
      </c>
    </row>
    <row r="374" spans="1:38" hidden="1" x14ac:dyDescent="0.25">
      <c r="A374" s="122" t="s">
        <v>1970</v>
      </c>
      <c r="B374" s="122">
        <v>1</v>
      </c>
      <c r="C374" s="122" t="s">
        <v>2140</v>
      </c>
      <c r="D374" s="122" t="s">
        <v>2124</v>
      </c>
      <c r="E374" s="122">
        <v>8</v>
      </c>
      <c r="F374" s="122">
        <v>1.7378994856984999</v>
      </c>
      <c r="G374" s="122">
        <v>1.5802981626027</v>
      </c>
      <c r="H374" s="122">
        <v>1.6126593519885</v>
      </c>
      <c r="I374" s="122">
        <v>1.5549360740958</v>
      </c>
      <c r="J374" s="122">
        <v>1.5666101077687999</v>
      </c>
      <c r="K374" s="122">
        <v>1.6335015600674001</v>
      </c>
      <c r="L374" s="122">
        <v>1.6129325357902</v>
      </c>
      <c r="M374" s="122">
        <v>1.6447030860341001</v>
      </c>
      <c r="N374" s="122">
        <v>1.8139430634382001</v>
      </c>
      <c r="O374" s="122">
        <v>1.9581058224404999</v>
      </c>
      <c r="P374" s="122">
        <v>2.1102332026866</v>
      </c>
      <c r="Q374" s="122">
        <v>1.7722127487567001</v>
      </c>
      <c r="R374" s="122">
        <v>1.8550511233863001</v>
      </c>
      <c r="S374" s="122">
        <v>1.8088350902635999</v>
      </c>
      <c r="T374" s="122">
        <v>1.6956197281395</v>
      </c>
      <c r="U374" s="122">
        <v>1.4658416423883001</v>
      </c>
      <c r="V374" s="122">
        <v>1.570790240517</v>
      </c>
      <c r="W374" s="122">
        <v>1.6266921607311</v>
      </c>
      <c r="X374" s="122">
        <v>1.4311606188366</v>
      </c>
      <c r="Y374" s="122">
        <v>0.91001674325860005</v>
      </c>
      <c r="Z374" s="122">
        <v>5.5585975123400001E-2</v>
      </c>
      <c r="AA374" s="122">
        <v>5.8745726462100002E-2</v>
      </c>
      <c r="AB374" s="122">
        <v>5.4376417068599997E-2</v>
      </c>
      <c r="AC374" s="122">
        <v>5.0895153521199998E-2</v>
      </c>
      <c r="AD374" s="122">
        <v>6.2651525981000003E-2</v>
      </c>
      <c r="AE374" s="122">
        <v>5.7820150796499999E-2</v>
      </c>
      <c r="AF374" s="122">
        <v>6.2449480214900002E-2</v>
      </c>
      <c r="AG374" s="122">
        <v>5.3499579538800003E-2</v>
      </c>
      <c r="AH374" s="122">
        <v>4.3799565637E-2</v>
      </c>
      <c r="AI374" s="122">
        <v>3.7511640295400002E-2</v>
      </c>
      <c r="AJ374" s="122">
        <v>5.8575189494099997E-2</v>
      </c>
      <c r="AK374" s="122">
        <v>5.6850364086599998E-2</v>
      </c>
      <c r="AL374" s="122">
        <v>0</v>
      </c>
    </row>
    <row r="375" spans="1:38" hidden="1" x14ac:dyDescent="0.25">
      <c r="A375" s="122" t="s">
        <v>1970</v>
      </c>
      <c r="B375" s="122">
        <v>1</v>
      </c>
      <c r="C375" s="122" t="s">
        <v>2140</v>
      </c>
      <c r="D375" s="122" t="s">
        <v>2125</v>
      </c>
      <c r="E375" s="122">
        <v>8</v>
      </c>
      <c r="F375" s="122">
        <v>2.3010680252897</v>
      </c>
      <c r="G375" s="122">
        <v>2.1213804870268</v>
      </c>
      <c r="H375" s="122">
        <v>2.0773566513903998</v>
      </c>
      <c r="I375" s="122">
        <v>1.9755996834169001</v>
      </c>
      <c r="J375" s="122">
        <v>2.1046665814277001</v>
      </c>
      <c r="K375" s="122">
        <v>2.1837735205227</v>
      </c>
      <c r="L375" s="122">
        <v>2.1010327882903002</v>
      </c>
      <c r="M375" s="122">
        <v>2.0245791064533001</v>
      </c>
      <c r="N375" s="122">
        <v>1.9228395758476</v>
      </c>
      <c r="O375" s="122">
        <v>1.5642175434301</v>
      </c>
      <c r="P375" s="122">
        <v>1.3320297613556</v>
      </c>
      <c r="Q375" s="122">
        <v>0.84551939927450004</v>
      </c>
      <c r="R375" s="122">
        <v>0.2430928231891</v>
      </c>
      <c r="S375" s="122">
        <v>0.2718372680201</v>
      </c>
      <c r="T375" s="122">
        <v>0.25740820298779998</v>
      </c>
      <c r="U375" s="122">
        <v>0.27278457579620002</v>
      </c>
      <c r="V375" s="122">
        <v>0.27625436494150002</v>
      </c>
      <c r="W375" s="122">
        <v>0.37495033590350002</v>
      </c>
      <c r="X375" s="122">
        <v>0.39388824843370002</v>
      </c>
      <c r="Y375" s="122">
        <v>0.2238416336064</v>
      </c>
      <c r="Z375" s="122">
        <v>0.27938292056750003</v>
      </c>
      <c r="AA375" s="122">
        <v>0.23463826489180001</v>
      </c>
      <c r="AB375" s="122">
        <v>0.10317822506130001</v>
      </c>
      <c r="AC375" s="122">
        <v>0.13048576548220001</v>
      </c>
      <c r="AD375" s="122">
        <v>0.13998964081420001</v>
      </c>
      <c r="AE375" s="122">
        <v>0.1587542471284</v>
      </c>
      <c r="AF375" s="122">
        <v>0.1000313801599</v>
      </c>
      <c r="AG375" s="122">
        <v>7.0428204079099999E-2</v>
      </c>
      <c r="AH375" s="122">
        <v>5.0690675419199999E-2</v>
      </c>
      <c r="AI375" s="122">
        <v>0.1169843111923</v>
      </c>
      <c r="AJ375" s="122">
        <v>0.1244076249075</v>
      </c>
      <c r="AK375" s="122">
        <v>0.15607973577260001</v>
      </c>
      <c r="AL375" s="122">
        <v>0</v>
      </c>
    </row>
    <row r="376" spans="1:38" hidden="1" x14ac:dyDescent="0.25">
      <c r="A376" s="122" t="s">
        <v>1970</v>
      </c>
      <c r="B376" s="122">
        <v>1</v>
      </c>
      <c r="C376" s="122" t="s">
        <v>2140</v>
      </c>
      <c r="D376" s="122" t="s">
        <v>2126</v>
      </c>
      <c r="E376" s="122">
        <v>8</v>
      </c>
      <c r="F376" s="122">
        <v>0</v>
      </c>
      <c r="G376" s="122">
        <v>0</v>
      </c>
      <c r="H376" s="122">
        <v>0</v>
      </c>
      <c r="I376" s="122">
        <v>0</v>
      </c>
      <c r="J376" s="122">
        <v>0</v>
      </c>
      <c r="K376" s="122">
        <v>0</v>
      </c>
      <c r="L376" s="122">
        <v>0</v>
      </c>
      <c r="M376" s="122">
        <v>0</v>
      </c>
      <c r="N376" s="122">
        <v>0</v>
      </c>
      <c r="O376" s="122">
        <v>0</v>
      </c>
      <c r="P376" s="122">
        <v>0</v>
      </c>
      <c r="Q376" s="122">
        <v>0</v>
      </c>
      <c r="R376" s="122">
        <v>0</v>
      </c>
      <c r="S376" s="122">
        <v>0</v>
      </c>
      <c r="T376" s="122">
        <v>0</v>
      </c>
      <c r="U376" s="122">
        <v>0</v>
      </c>
      <c r="V376" s="122">
        <v>0</v>
      </c>
      <c r="W376" s="122">
        <v>0</v>
      </c>
      <c r="X376" s="122">
        <v>0</v>
      </c>
      <c r="Y376" s="122">
        <v>0</v>
      </c>
      <c r="Z376" s="122">
        <v>0</v>
      </c>
      <c r="AA376" s="122">
        <v>0</v>
      </c>
      <c r="AB376" s="122">
        <v>0</v>
      </c>
      <c r="AC376" s="122">
        <v>0</v>
      </c>
      <c r="AD376" s="122">
        <v>0</v>
      </c>
      <c r="AE376" s="122">
        <v>0</v>
      </c>
      <c r="AF376" s="122">
        <v>0</v>
      </c>
      <c r="AG376" s="122">
        <v>0</v>
      </c>
      <c r="AH376" s="122">
        <v>0</v>
      </c>
      <c r="AI376" s="122">
        <v>0</v>
      </c>
      <c r="AJ376" s="122">
        <v>0</v>
      </c>
      <c r="AK376" s="122">
        <v>0</v>
      </c>
      <c r="AL376" s="122">
        <v>0</v>
      </c>
    </row>
    <row r="377" spans="1:38" hidden="1" x14ac:dyDescent="0.25">
      <c r="A377" s="122" t="s">
        <v>1961</v>
      </c>
      <c r="B377" s="122">
        <v>1</v>
      </c>
      <c r="C377" s="122" t="s">
        <v>2141</v>
      </c>
      <c r="D377" s="122" t="s">
        <v>2078</v>
      </c>
      <c r="E377" s="122">
        <v>9</v>
      </c>
      <c r="F377" s="122">
        <v>0</v>
      </c>
      <c r="G377" s="122">
        <v>0.1394011935458</v>
      </c>
      <c r="H377" s="122">
        <v>0.1735420763327</v>
      </c>
      <c r="I377" s="122">
        <v>0.2445500311512</v>
      </c>
      <c r="J377" s="122">
        <v>0.28652210077529999</v>
      </c>
      <c r="K377" s="122">
        <v>0.27749139820579999</v>
      </c>
      <c r="L377" s="122">
        <v>3.3331193567100001E-2</v>
      </c>
      <c r="M377" s="122">
        <v>0</v>
      </c>
      <c r="N377" s="122">
        <v>0</v>
      </c>
      <c r="O377" s="122">
        <v>0</v>
      </c>
      <c r="P377" s="122">
        <v>0</v>
      </c>
      <c r="Q377" s="122">
        <v>0</v>
      </c>
      <c r="R377" s="122">
        <v>0</v>
      </c>
      <c r="S377" s="122">
        <v>0</v>
      </c>
      <c r="T377" s="122">
        <v>0</v>
      </c>
      <c r="U377" s="122">
        <v>0</v>
      </c>
      <c r="V377" s="122">
        <v>0</v>
      </c>
      <c r="W377" s="122">
        <v>0</v>
      </c>
      <c r="X377" s="122">
        <v>0</v>
      </c>
      <c r="Y377" s="122">
        <v>0</v>
      </c>
      <c r="Z377" s="122">
        <v>0</v>
      </c>
      <c r="AA377" s="122">
        <v>0</v>
      </c>
      <c r="AB377" s="122">
        <v>0</v>
      </c>
      <c r="AC377" s="122">
        <v>0</v>
      </c>
      <c r="AD377" s="122">
        <v>0</v>
      </c>
      <c r="AE377" s="122">
        <v>0</v>
      </c>
      <c r="AF377" s="122">
        <v>0</v>
      </c>
      <c r="AG377" s="122">
        <v>0</v>
      </c>
      <c r="AH377" s="122">
        <v>0</v>
      </c>
      <c r="AI377" s="122">
        <v>0</v>
      </c>
      <c r="AJ377" s="122">
        <v>0</v>
      </c>
      <c r="AK377" s="122">
        <v>0</v>
      </c>
      <c r="AL377" s="122">
        <v>0</v>
      </c>
    </row>
    <row r="378" spans="1:38" hidden="1" x14ac:dyDescent="0.25">
      <c r="A378" s="122" t="s">
        <v>1961</v>
      </c>
      <c r="B378" s="122">
        <v>1</v>
      </c>
      <c r="C378" s="122" t="s">
        <v>2141</v>
      </c>
      <c r="D378" s="122" t="s">
        <v>2079</v>
      </c>
      <c r="E378" s="122">
        <v>9</v>
      </c>
      <c r="F378" s="122">
        <v>1.5242998693365</v>
      </c>
      <c r="G378" s="122">
        <v>1.7327599825286</v>
      </c>
      <c r="H378" s="122">
        <v>1.5444143438638001</v>
      </c>
      <c r="I378" s="122">
        <v>1.8559786406731</v>
      </c>
      <c r="J378" s="122">
        <v>1.9855357201426</v>
      </c>
      <c r="K378" s="122">
        <v>1.9162515367352999</v>
      </c>
      <c r="L378" s="122">
        <v>2.0891131967996999</v>
      </c>
      <c r="M378" s="122">
        <v>2.0848568190085999</v>
      </c>
      <c r="N378" s="122">
        <v>2.1748980311902999</v>
      </c>
      <c r="O378" s="122">
        <v>2.0759311285691999</v>
      </c>
      <c r="P378" s="122">
        <v>2.1649292277347998</v>
      </c>
      <c r="Q378" s="122">
        <v>2.1592062499640998</v>
      </c>
      <c r="R378" s="122">
        <v>2.2876649482045002</v>
      </c>
      <c r="S378" s="122">
        <v>2.3881938605562998</v>
      </c>
      <c r="T378" s="122">
        <v>2.6264811185185999</v>
      </c>
      <c r="U378" s="122">
        <v>2.5411917630173999</v>
      </c>
      <c r="V378" s="122">
        <v>2.6981655442403998</v>
      </c>
      <c r="W378" s="122">
        <v>2.5484862053466002</v>
      </c>
      <c r="X378" s="122">
        <v>2.352059817083</v>
      </c>
      <c r="Y378" s="122">
        <v>1.4526999754745</v>
      </c>
      <c r="Z378" s="122">
        <v>1.4972600378993</v>
      </c>
      <c r="AA378" s="122">
        <v>1.821290760805</v>
      </c>
      <c r="AB378" s="122">
        <v>1.6671210269590999</v>
      </c>
      <c r="AC378" s="122">
        <v>1.9258760655970999</v>
      </c>
      <c r="AD378" s="122">
        <v>3.0945955129849998</v>
      </c>
      <c r="AE378" s="122">
        <v>2.1746075179551001</v>
      </c>
      <c r="AF378" s="122">
        <v>2.1079949250965999</v>
      </c>
      <c r="AG378" s="122">
        <v>2.0360514268783998</v>
      </c>
      <c r="AH378" s="122">
        <v>1.4352119841272999</v>
      </c>
      <c r="AI378" s="122">
        <v>1.5793750345638999</v>
      </c>
      <c r="AJ378" s="122">
        <v>1.4691895034186999</v>
      </c>
      <c r="AK378" s="122">
        <v>2.0655066589527999</v>
      </c>
      <c r="AL378" s="122">
        <v>0</v>
      </c>
    </row>
    <row r="379" spans="1:38" hidden="1" x14ac:dyDescent="0.25">
      <c r="A379" s="122" t="s">
        <v>1961</v>
      </c>
      <c r="B379" s="122">
        <v>1</v>
      </c>
      <c r="C379" s="122" t="s">
        <v>2141</v>
      </c>
      <c r="D379" s="122" t="s">
        <v>2080</v>
      </c>
      <c r="E379" s="122">
        <v>9</v>
      </c>
      <c r="F379" s="122">
        <v>0.3160666342688</v>
      </c>
      <c r="G379" s="122">
        <v>0.29359212997349998</v>
      </c>
      <c r="H379" s="122">
        <v>0.30893006970010001</v>
      </c>
      <c r="I379" s="122">
        <v>0.6124157163085</v>
      </c>
      <c r="J379" s="122">
        <v>0.61735800103490002</v>
      </c>
      <c r="K379" s="122">
        <v>0.65037046454500003</v>
      </c>
      <c r="L379" s="122">
        <v>0.67361266999229996</v>
      </c>
      <c r="M379" s="122">
        <v>0.65688338757130005</v>
      </c>
      <c r="N379" s="122">
        <v>0.65116863302259997</v>
      </c>
      <c r="O379" s="122">
        <v>0.64046897726030005</v>
      </c>
      <c r="P379" s="122">
        <v>0.65712704028580005</v>
      </c>
      <c r="Q379" s="122">
        <v>0.65608652559150005</v>
      </c>
      <c r="R379" s="122">
        <v>0.65841255218390005</v>
      </c>
      <c r="S379" s="122">
        <v>0.6475179214515</v>
      </c>
      <c r="T379" s="122">
        <v>0.65985260105989996</v>
      </c>
      <c r="U379" s="122">
        <v>0.68368672739659997</v>
      </c>
      <c r="V379" s="122">
        <v>0.66984663827010005</v>
      </c>
      <c r="W379" s="122">
        <v>0.64088645023989999</v>
      </c>
      <c r="X379" s="122">
        <v>0.6365981966059</v>
      </c>
      <c r="Y379" s="122">
        <v>0.35817893575190002</v>
      </c>
      <c r="Z379" s="122">
        <v>0.34790931252059998</v>
      </c>
      <c r="AA379" s="122">
        <v>0.34748850261719999</v>
      </c>
      <c r="AB379" s="122">
        <v>0.31236512375839998</v>
      </c>
      <c r="AC379" s="122">
        <v>0.3687143488206</v>
      </c>
      <c r="AD379" s="122">
        <v>0.45619499454259999</v>
      </c>
      <c r="AE379" s="122">
        <v>0.52757559221219996</v>
      </c>
      <c r="AF379" s="122">
        <v>0.53586414610190003</v>
      </c>
      <c r="AG379" s="122">
        <v>0.44820987513880001</v>
      </c>
      <c r="AH379" s="122">
        <v>0.54973635011300004</v>
      </c>
      <c r="AI379" s="122">
        <v>0.5574696003413</v>
      </c>
      <c r="AJ379" s="122">
        <v>0.52435452750239997</v>
      </c>
      <c r="AK379" s="122">
        <v>0.53193187163819999</v>
      </c>
      <c r="AL379" s="122">
        <v>0</v>
      </c>
    </row>
    <row r="380" spans="1:38" hidden="1" x14ac:dyDescent="0.25">
      <c r="A380" s="122" t="s">
        <v>1961</v>
      </c>
      <c r="B380" s="122">
        <v>1</v>
      </c>
      <c r="C380" s="122" t="s">
        <v>2141</v>
      </c>
      <c r="D380" s="122" t="s">
        <v>2133</v>
      </c>
      <c r="E380" s="122">
        <v>9</v>
      </c>
      <c r="F380" s="122">
        <v>0</v>
      </c>
      <c r="G380" s="122">
        <v>0</v>
      </c>
      <c r="H380" s="122">
        <v>0</v>
      </c>
      <c r="I380" s="122">
        <v>0</v>
      </c>
      <c r="J380" s="122">
        <v>0</v>
      </c>
      <c r="K380" s="122">
        <v>0</v>
      </c>
      <c r="L380" s="122">
        <v>0</v>
      </c>
      <c r="M380" s="122">
        <v>0</v>
      </c>
      <c r="N380" s="122">
        <v>0</v>
      </c>
      <c r="O380" s="122">
        <v>0</v>
      </c>
      <c r="P380" s="122">
        <v>0</v>
      </c>
      <c r="Q380" s="122">
        <v>0</v>
      </c>
      <c r="R380" s="122">
        <v>0</v>
      </c>
      <c r="S380" s="122">
        <v>0</v>
      </c>
      <c r="T380" s="122">
        <v>0</v>
      </c>
      <c r="U380" s="122">
        <v>0</v>
      </c>
      <c r="V380" s="122">
        <v>0</v>
      </c>
      <c r="W380" s="122">
        <v>0</v>
      </c>
      <c r="X380" s="122">
        <v>0</v>
      </c>
      <c r="Y380" s="122">
        <v>0</v>
      </c>
      <c r="Z380" s="122">
        <v>0</v>
      </c>
      <c r="AA380" s="122">
        <v>0</v>
      </c>
      <c r="AB380" s="122">
        <v>0</v>
      </c>
      <c r="AC380" s="122">
        <v>0</v>
      </c>
      <c r="AD380" s="122">
        <v>0</v>
      </c>
      <c r="AE380" s="122">
        <v>0</v>
      </c>
      <c r="AF380" s="122">
        <v>0</v>
      </c>
      <c r="AG380" s="122">
        <v>0</v>
      </c>
      <c r="AH380" s="122">
        <v>0</v>
      </c>
      <c r="AI380" s="122">
        <v>0</v>
      </c>
      <c r="AJ380" s="122">
        <v>0</v>
      </c>
      <c r="AK380" s="122">
        <v>0</v>
      </c>
      <c r="AL380" s="122">
        <v>0</v>
      </c>
    </row>
    <row r="381" spans="1:38" hidden="1" x14ac:dyDescent="0.25">
      <c r="A381" s="122" t="s">
        <v>1961</v>
      </c>
      <c r="B381" s="122">
        <v>1</v>
      </c>
      <c r="C381" s="122" t="s">
        <v>2141</v>
      </c>
      <c r="D381" s="122" t="s">
        <v>2081</v>
      </c>
      <c r="E381" s="122">
        <v>9</v>
      </c>
      <c r="F381" s="122">
        <v>0.2980357160182</v>
      </c>
      <c r="G381" s="122">
        <v>0.30366174214840003</v>
      </c>
      <c r="H381" s="122">
        <v>0.28320556427819998</v>
      </c>
      <c r="I381" s="122">
        <v>0.4102717011973</v>
      </c>
      <c r="J381" s="122">
        <v>0.48935962913890002</v>
      </c>
      <c r="K381" s="122">
        <v>0.51379266699049997</v>
      </c>
      <c r="L381" s="122">
        <v>0.56716789053619998</v>
      </c>
      <c r="M381" s="122">
        <v>0.5645294855563</v>
      </c>
      <c r="N381" s="122">
        <v>0.56817910288509998</v>
      </c>
      <c r="O381" s="122">
        <v>0.57907552533770001</v>
      </c>
      <c r="P381" s="122">
        <v>0.56815734599529999</v>
      </c>
      <c r="Q381" s="122">
        <v>0.57257987423750001</v>
      </c>
      <c r="R381" s="122">
        <v>0.55851906342900004</v>
      </c>
      <c r="S381" s="122">
        <v>0.66442779083449999</v>
      </c>
      <c r="T381" s="122">
        <v>0.66749042366839995</v>
      </c>
      <c r="U381" s="122">
        <v>0.67744301299109999</v>
      </c>
      <c r="V381" s="122">
        <v>0.68348235238650001</v>
      </c>
      <c r="W381" s="122">
        <v>0.65029533440059994</v>
      </c>
      <c r="X381" s="122">
        <v>0.51533278869599997</v>
      </c>
      <c r="Y381" s="122">
        <v>0.387130452018</v>
      </c>
      <c r="Z381" s="122">
        <v>0.51299975426410005</v>
      </c>
      <c r="AA381" s="122">
        <v>0.52605991883220005</v>
      </c>
      <c r="AB381" s="122">
        <v>0.68579977011719995</v>
      </c>
      <c r="AC381" s="122">
        <v>0.68444690785009998</v>
      </c>
      <c r="AD381" s="122">
        <v>0.94703024824439996</v>
      </c>
      <c r="AE381" s="122">
        <v>0.97238971496229998</v>
      </c>
      <c r="AF381" s="122">
        <v>0.83006070467799997</v>
      </c>
      <c r="AG381" s="122">
        <v>1.0475519259359001</v>
      </c>
      <c r="AH381" s="122">
        <v>1.2282306915673999</v>
      </c>
      <c r="AI381" s="122">
        <v>1.2215661065095</v>
      </c>
      <c r="AJ381" s="122">
        <v>1.2566100512984999</v>
      </c>
      <c r="AK381" s="122">
        <v>1.2574965131911</v>
      </c>
      <c r="AL381" s="122">
        <v>0</v>
      </c>
    </row>
    <row r="382" spans="1:38" x14ac:dyDescent="0.25">
      <c r="A382" s="122" t="s">
        <v>1961</v>
      </c>
      <c r="B382" s="122">
        <v>1</v>
      </c>
      <c r="C382" s="122" t="s">
        <v>2141</v>
      </c>
      <c r="D382" s="122" t="s">
        <v>2082</v>
      </c>
      <c r="E382" s="122">
        <v>9</v>
      </c>
      <c r="F382" s="122">
        <v>4.7456083137649001</v>
      </c>
      <c r="G382" s="122">
        <v>4.2551978323331996</v>
      </c>
      <c r="H382" s="122">
        <v>4.0682479308564004</v>
      </c>
      <c r="I382" s="122">
        <v>4.1750413828879003</v>
      </c>
      <c r="J382" s="122">
        <v>4.7468664504353004</v>
      </c>
      <c r="K382" s="122">
        <v>4.8007746210851003</v>
      </c>
      <c r="L382" s="122">
        <v>5.1303158098455999</v>
      </c>
      <c r="M382" s="122">
        <v>5.1114632867332004</v>
      </c>
      <c r="N382" s="122">
        <v>5.1843741585598</v>
      </c>
      <c r="O382" s="122">
        <v>5.5384177603055003</v>
      </c>
      <c r="P382" s="122">
        <v>5.5244456957672998</v>
      </c>
      <c r="Q382" s="122">
        <v>5.2799096444905</v>
      </c>
      <c r="R382" s="122">
        <v>5.8203565557342003</v>
      </c>
      <c r="S382" s="122">
        <v>5.8705863461126997</v>
      </c>
      <c r="T382" s="122">
        <v>6.0317855543606997</v>
      </c>
      <c r="U382" s="122">
        <v>5.9658691144058</v>
      </c>
      <c r="V382" s="122">
        <v>5.8117222785329004</v>
      </c>
      <c r="W382" s="122">
        <v>5.6602805849089002</v>
      </c>
      <c r="X382" s="122">
        <v>4.9811670975834996</v>
      </c>
      <c r="Y382" s="122">
        <v>3.5015962195432002</v>
      </c>
      <c r="Z382" s="122">
        <v>3.3357431536063999</v>
      </c>
      <c r="AA382" s="122">
        <v>3.5440674204535001</v>
      </c>
      <c r="AB382" s="122">
        <v>4.0586582404882003</v>
      </c>
      <c r="AC382" s="122">
        <v>4.1092011295175004</v>
      </c>
      <c r="AD382" s="122">
        <v>4.3925147917817</v>
      </c>
      <c r="AE382" s="122">
        <v>4.3276697926407</v>
      </c>
      <c r="AF382" s="122">
        <v>4.4832380096930002</v>
      </c>
      <c r="AG382" s="122">
        <v>4.5854219505614999</v>
      </c>
      <c r="AH382" s="122">
        <v>4.5541490804029996</v>
      </c>
      <c r="AI382" s="122">
        <v>4.7101682728881</v>
      </c>
      <c r="AJ382" s="122">
        <v>4.6057813023075997</v>
      </c>
      <c r="AK382" s="122">
        <v>4.5265156564540003</v>
      </c>
      <c r="AL382" s="122">
        <v>0</v>
      </c>
    </row>
    <row r="383" spans="1:38" hidden="1" x14ac:dyDescent="0.25">
      <c r="A383" s="122" t="s">
        <v>1961</v>
      </c>
      <c r="B383" s="122">
        <v>1</v>
      </c>
      <c r="C383" s="122" t="s">
        <v>2141</v>
      </c>
      <c r="D383" s="122" t="s">
        <v>474</v>
      </c>
      <c r="E383" s="122">
        <v>9</v>
      </c>
      <c r="F383" s="122">
        <v>0.2462069330644</v>
      </c>
      <c r="G383" s="122">
        <v>0.33689932920999999</v>
      </c>
      <c r="H383" s="122">
        <v>0.36132309909159999</v>
      </c>
      <c r="I383" s="122">
        <v>0.4414908541102</v>
      </c>
      <c r="J383" s="122">
        <v>0.4420106379091</v>
      </c>
      <c r="K383" s="122">
        <v>0.47867266190509999</v>
      </c>
      <c r="L383" s="122">
        <v>0.49136630516599999</v>
      </c>
      <c r="M383" s="122">
        <v>0.51093820720399996</v>
      </c>
      <c r="N383" s="122">
        <v>0.50964416783510003</v>
      </c>
      <c r="O383" s="122">
        <v>0.51924292388769999</v>
      </c>
      <c r="P383" s="122">
        <v>0.56763705538539999</v>
      </c>
      <c r="Q383" s="122">
        <v>0.4664405790585</v>
      </c>
      <c r="R383" s="122">
        <v>0.49842688659989998</v>
      </c>
      <c r="S383" s="122">
        <v>0.61135681615549997</v>
      </c>
      <c r="T383" s="122">
        <v>0.64668141044219996</v>
      </c>
      <c r="U383" s="122">
        <v>0.62671283344689999</v>
      </c>
      <c r="V383" s="122">
        <v>0.64866510683129996</v>
      </c>
      <c r="W383" s="122">
        <v>0.57084127611769997</v>
      </c>
      <c r="X383" s="122">
        <v>0.66296866614939998</v>
      </c>
      <c r="Y383" s="122">
        <v>0.50055218699869997</v>
      </c>
      <c r="Z383" s="122">
        <v>0.88505077468560001</v>
      </c>
      <c r="AA383" s="122">
        <v>0.89276119405999999</v>
      </c>
      <c r="AB383" s="122">
        <v>0.9769283343281</v>
      </c>
      <c r="AC383" s="122">
        <v>0.95544056933499999</v>
      </c>
      <c r="AD383" s="122">
        <v>1.1368365705243</v>
      </c>
      <c r="AE383" s="122">
        <v>1.1193694754617001</v>
      </c>
      <c r="AF383" s="122">
        <v>1.1119433979197999</v>
      </c>
      <c r="AG383" s="122">
        <v>1.1742119658253001</v>
      </c>
      <c r="AH383" s="122">
        <v>1.1100314595480001</v>
      </c>
      <c r="AI383" s="122">
        <v>1.2130960789653</v>
      </c>
      <c r="AJ383" s="122">
        <v>1.1736106611021</v>
      </c>
      <c r="AK383" s="122">
        <v>1.0234141498822</v>
      </c>
      <c r="AL383" s="122">
        <v>0</v>
      </c>
    </row>
    <row r="384" spans="1:38" hidden="1" x14ac:dyDescent="0.25">
      <c r="A384" s="122" t="s">
        <v>1961</v>
      </c>
      <c r="B384" s="122">
        <v>1</v>
      </c>
      <c r="C384" s="122" t="s">
        <v>2141</v>
      </c>
      <c r="D384" s="122" t="s">
        <v>2083</v>
      </c>
      <c r="E384" s="122">
        <v>9</v>
      </c>
      <c r="F384" s="122">
        <v>0</v>
      </c>
      <c r="G384" s="122">
        <v>0</v>
      </c>
      <c r="H384" s="122">
        <v>0</v>
      </c>
      <c r="I384" s="122">
        <v>0</v>
      </c>
      <c r="J384" s="122">
        <v>0</v>
      </c>
      <c r="K384" s="122">
        <v>0</v>
      </c>
      <c r="L384" s="122">
        <v>0</v>
      </c>
      <c r="M384" s="122">
        <v>0</v>
      </c>
      <c r="N384" s="122">
        <v>0</v>
      </c>
      <c r="O384" s="122">
        <v>0</v>
      </c>
      <c r="P384" s="122">
        <v>0</v>
      </c>
      <c r="Q384" s="122">
        <v>0</v>
      </c>
      <c r="R384" s="122">
        <v>0</v>
      </c>
      <c r="S384" s="122">
        <v>0</v>
      </c>
      <c r="T384" s="122">
        <v>0</v>
      </c>
      <c r="U384" s="122">
        <v>0</v>
      </c>
      <c r="V384" s="122">
        <v>0</v>
      </c>
      <c r="W384" s="122">
        <v>0</v>
      </c>
      <c r="X384" s="122">
        <v>0</v>
      </c>
      <c r="Y384" s="122">
        <v>0</v>
      </c>
      <c r="Z384" s="122">
        <v>0</v>
      </c>
      <c r="AA384" s="122">
        <v>0</v>
      </c>
      <c r="AB384" s="122">
        <v>0</v>
      </c>
      <c r="AC384" s="122">
        <v>0</v>
      </c>
      <c r="AD384" s="122">
        <v>0</v>
      </c>
      <c r="AE384" s="122">
        <v>0</v>
      </c>
      <c r="AF384" s="122">
        <v>0</v>
      </c>
      <c r="AG384" s="122">
        <v>0</v>
      </c>
      <c r="AH384" s="122">
        <v>0</v>
      </c>
      <c r="AI384" s="122">
        <v>0</v>
      </c>
      <c r="AJ384" s="122">
        <v>0</v>
      </c>
      <c r="AK384" s="122">
        <v>0</v>
      </c>
      <c r="AL384" s="122">
        <v>0</v>
      </c>
    </row>
    <row r="385" spans="1:38" hidden="1" x14ac:dyDescent="0.25">
      <c r="A385" s="122" t="s">
        <v>1961</v>
      </c>
      <c r="B385" s="122">
        <v>1</v>
      </c>
      <c r="C385" s="122" t="s">
        <v>2141</v>
      </c>
      <c r="D385" s="122" t="s">
        <v>2084</v>
      </c>
      <c r="E385" s="122">
        <v>9</v>
      </c>
      <c r="F385" s="122">
        <v>0</v>
      </c>
      <c r="G385" s="122">
        <v>0</v>
      </c>
      <c r="H385" s="122">
        <v>0</v>
      </c>
      <c r="I385" s="122">
        <v>0</v>
      </c>
      <c r="J385" s="122">
        <v>0</v>
      </c>
      <c r="K385" s="122">
        <v>0</v>
      </c>
      <c r="L385" s="122">
        <v>0</v>
      </c>
      <c r="M385" s="122">
        <v>0</v>
      </c>
      <c r="N385" s="122">
        <v>0</v>
      </c>
      <c r="O385" s="122">
        <v>0</v>
      </c>
      <c r="P385" s="122">
        <v>0</v>
      </c>
      <c r="Q385" s="122">
        <v>0</v>
      </c>
      <c r="R385" s="122">
        <v>0</v>
      </c>
      <c r="S385" s="122">
        <v>0</v>
      </c>
      <c r="T385" s="122">
        <v>0</v>
      </c>
      <c r="U385" s="122">
        <v>0</v>
      </c>
      <c r="V385" s="122">
        <v>0</v>
      </c>
      <c r="W385" s="122">
        <v>0</v>
      </c>
      <c r="X385" s="122">
        <v>0</v>
      </c>
      <c r="Y385" s="122">
        <v>0</v>
      </c>
      <c r="Z385" s="122">
        <v>0</v>
      </c>
      <c r="AA385" s="122">
        <v>0</v>
      </c>
      <c r="AB385" s="122">
        <v>0</v>
      </c>
      <c r="AC385" s="122">
        <v>0</v>
      </c>
      <c r="AD385" s="122">
        <v>0</v>
      </c>
      <c r="AE385" s="122">
        <v>0</v>
      </c>
      <c r="AF385" s="122">
        <v>0</v>
      </c>
      <c r="AG385" s="122">
        <v>0</v>
      </c>
      <c r="AH385" s="122">
        <v>0</v>
      </c>
      <c r="AI385" s="122">
        <v>0</v>
      </c>
      <c r="AJ385" s="122">
        <v>0</v>
      </c>
      <c r="AK385" s="122">
        <v>0</v>
      </c>
      <c r="AL385" s="122">
        <v>0</v>
      </c>
    </row>
    <row r="386" spans="1:38" hidden="1" x14ac:dyDescent="0.25">
      <c r="A386" s="122" t="s">
        <v>1961</v>
      </c>
      <c r="B386" s="122">
        <v>1</v>
      </c>
      <c r="C386" s="122" t="s">
        <v>2141</v>
      </c>
      <c r="D386" s="122" t="s">
        <v>2085</v>
      </c>
      <c r="E386" s="122">
        <v>9</v>
      </c>
      <c r="F386" s="122">
        <v>0</v>
      </c>
      <c r="G386" s="122">
        <v>0</v>
      </c>
      <c r="H386" s="122">
        <v>0</v>
      </c>
      <c r="I386" s="122">
        <v>0</v>
      </c>
      <c r="J386" s="122">
        <v>0</v>
      </c>
      <c r="K386" s="122">
        <v>0</v>
      </c>
      <c r="L386" s="122">
        <v>0</v>
      </c>
      <c r="M386" s="122">
        <v>0</v>
      </c>
      <c r="N386" s="122">
        <v>0</v>
      </c>
      <c r="O386" s="122">
        <v>0</v>
      </c>
      <c r="P386" s="122">
        <v>0</v>
      </c>
      <c r="Q386" s="122">
        <v>0</v>
      </c>
      <c r="R386" s="122">
        <v>0</v>
      </c>
      <c r="S386" s="122">
        <v>0</v>
      </c>
      <c r="T386" s="122">
        <v>0</v>
      </c>
      <c r="U386" s="122">
        <v>0</v>
      </c>
      <c r="V386" s="122">
        <v>0</v>
      </c>
      <c r="W386" s="122">
        <v>0</v>
      </c>
      <c r="X386" s="122">
        <v>0</v>
      </c>
      <c r="Y386" s="122">
        <v>0</v>
      </c>
      <c r="Z386" s="122">
        <v>0</v>
      </c>
      <c r="AA386" s="122">
        <v>0</v>
      </c>
      <c r="AB386" s="122">
        <v>0</v>
      </c>
      <c r="AC386" s="122">
        <v>0</v>
      </c>
      <c r="AD386" s="122">
        <v>0</v>
      </c>
      <c r="AE386" s="122">
        <v>0</v>
      </c>
      <c r="AF386" s="122">
        <v>0</v>
      </c>
      <c r="AG386" s="122">
        <v>0</v>
      </c>
      <c r="AH386" s="122">
        <v>0</v>
      </c>
      <c r="AI386" s="122">
        <v>0</v>
      </c>
      <c r="AJ386" s="122">
        <v>0</v>
      </c>
      <c r="AK386" s="122">
        <v>0</v>
      </c>
      <c r="AL386" s="122">
        <v>0</v>
      </c>
    </row>
    <row r="387" spans="1:38" hidden="1" x14ac:dyDescent="0.25">
      <c r="A387" s="122" t="s">
        <v>1961</v>
      </c>
      <c r="B387" s="122">
        <v>1</v>
      </c>
      <c r="C387" s="122" t="s">
        <v>2141</v>
      </c>
      <c r="D387" s="122" t="s">
        <v>2086</v>
      </c>
      <c r="E387" s="122">
        <v>9</v>
      </c>
      <c r="F387" s="122">
        <v>1.2312772337288</v>
      </c>
      <c r="G387" s="122">
        <v>1.1970251472875</v>
      </c>
      <c r="H387" s="122">
        <v>1.2947214380251999</v>
      </c>
      <c r="I387" s="122">
        <v>1.5880142448372001</v>
      </c>
      <c r="J387" s="122">
        <v>1.4704203210489999</v>
      </c>
      <c r="K387" s="122">
        <v>1.4500659877494</v>
      </c>
      <c r="L387" s="122">
        <v>1.5896828931900999</v>
      </c>
      <c r="M387" s="122">
        <v>1.4953527571327001</v>
      </c>
      <c r="N387" s="122">
        <v>1.5359566957113999</v>
      </c>
      <c r="O387" s="122">
        <v>1.5556476376996999</v>
      </c>
      <c r="P387" s="122">
        <v>1.8064489975235001</v>
      </c>
      <c r="Q387" s="122">
        <v>1.8673231882220001</v>
      </c>
      <c r="R387" s="122">
        <v>1.9130643653735999</v>
      </c>
      <c r="S387" s="122">
        <v>2.0125346084164999</v>
      </c>
      <c r="T387" s="122">
        <v>2.4754456131837999</v>
      </c>
      <c r="U387" s="122">
        <v>2.7498358860662</v>
      </c>
      <c r="V387" s="122">
        <v>2.9291091385524002</v>
      </c>
      <c r="W387" s="122">
        <v>2.7207409799770002</v>
      </c>
      <c r="X387" s="122">
        <v>2.4709562087023</v>
      </c>
      <c r="Y387" s="122">
        <v>2.1393377063866001</v>
      </c>
      <c r="Z387" s="122">
        <v>1.7182353773501999</v>
      </c>
      <c r="AA387" s="122">
        <v>1.4386572382183</v>
      </c>
      <c r="AB387" s="122">
        <v>1.7800779691827999</v>
      </c>
      <c r="AC387" s="122">
        <v>2.1002145797823002</v>
      </c>
      <c r="AD387" s="122">
        <v>2.2671692169350002</v>
      </c>
      <c r="AE387" s="122">
        <v>2.3706528597697001</v>
      </c>
      <c r="AF387" s="122">
        <v>2.4725378308638</v>
      </c>
      <c r="AG387" s="122">
        <v>2.7615506915933001</v>
      </c>
      <c r="AH387" s="122">
        <v>2.9282111002021001</v>
      </c>
      <c r="AI387" s="122">
        <v>3.1296249228674999</v>
      </c>
      <c r="AJ387" s="122">
        <v>2.8707201896900001</v>
      </c>
      <c r="AK387" s="122">
        <v>2.8770338917684</v>
      </c>
      <c r="AL387" s="122">
        <v>0</v>
      </c>
    </row>
    <row r="388" spans="1:38" hidden="1" x14ac:dyDescent="0.25">
      <c r="A388" s="122" t="s">
        <v>1961</v>
      </c>
      <c r="B388" s="122">
        <v>1</v>
      </c>
      <c r="C388" s="122" t="s">
        <v>2141</v>
      </c>
      <c r="D388" s="122" t="s">
        <v>2087</v>
      </c>
      <c r="E388" s="122">
        <v>9</v>
      </c>
      <c r="F388" s="122">
        <v>0.50624026532550004</v>
      </c>
      <c r="G388" s="122">
        <v>0.43684809692999998</v>
      </c>
      <c r="H388" s="122">
        <v>0.44699278228580003</v>
      </c>
      <c r="I388" s="122">
        <v>0.81664100828050001</v>
      </c>
      <c r="J388" s="122">
        <v>0.8304284615691</v>
      </c>
      <c r="K388" s="122">
        <v>0.84548160390839999</v>
      </c>
      <c r="L388" s="122">
        <v>0.43581431588750003</v>
      </c>
      <c r="M388" s="122">
        <v>0.42474123199000002</v>
      </c>
      <c r="N388" s="122">
        <v>0.45128266962980002</v>
      </c>
      <c r="O388" s="122">
        <v>0.46565372432820001</v>
      </c>
      <c r="P388" s="122">
        <v>0.50936450707820002</v>
      </c>
      <c r="Q388" s="122">
        <v>0.49757130370660002</v>
      </c>
      <c r="R388" s="122">
        <v>0.45905914016350002</v>
      </c>
      <c r="S388" s="122">
        <v>0.4200584989301</v>
      </c>
      <c r="T388" s="122">
        <v>0.41986713115629998</v>
      </c>
      <c r="U388" s="122">
        <v>0.38936496778419999</v>
      </c>
      <c r="V388" s="122">
        <v>0.42731027576539998</v>
      </c>
      <c r="W388" s="122">
        <v>0.4050851067988</v>
      </c>
      <c r="X388" s="122">
        <v>0.62859173339980001</v>
      </c>
      <c r="Y388" s="122">
        <v>0.48487384542950002</v>
      </c>
      <c r="Z388" s="122">
        <v>0.29060612851680001</v>
      </c>
      <c r="AA388" s="122">
        <v>0.1957515699555</v>
      </c>
      <c r="AB388" s="122">
        <v>0.20904992754080001</v>
      </c>
      <c r="AC388" s="122">
        <v>0.19344218733900001</v>
      </c>
      <c r="AD388" s="122">
        <v>0.1841608111036</v>
      </c>
      <c r="AE388" s="122">
        <v>0.24676810998490001</v>
      </c>
      <c r="AF388" s="122">
        <v>0.28143729009239998</v>
      </c>
      <c r="AG388" s="122">
        <v>0.25536890723650002</v>
      </c>
      <c r="AH388" s="122">
        <v>0.2434866388154</v>
      </c>
      <c r="AI388" s="122">
        <v>0.25212342814369998</v>
      </c>
      <c r="AJ388" s="122">
        <v>0.2589127447904</v>
      </c>
      <c r="AK388" s="122">
        <v>0.21639797525310001</v>
      </c>
      <c r="AL388" s="122">
        <v>0</v>
      </c>
    </row>
    <row r="389" spans="1:38" hidden="1" x14ac:dyDescent="0.25">
      <c r="A389" s="122" t="s">
        <v>1961</v>
      </c>
      <c r="B389" s="122">
        <v>1</v>
      </c>
      <c r="C389" s="122" t="s">
        <v>2141</v>
      </c>
      <c r="D389" s="122" t="s">
        <v>2134</v>
      </c>
      <c r="E389" s="122">
        <v>9</v>
      </c>
      <c r="F389" s="122">
        <v>0</v>
      </c>
      <c r="G389" s="122">
        <v>0</v>
      </c>
      <c r="H389" s="122">
        <v>0</v>
      </c>
      <c r="I389" s="122">
        <v>0</v>
      </c>
      <c r="J389" s="122">
        <v>0</v>
      </c>
      <c r="K389" s="122">
        <v>0</v>
      </c>
      <c r="L389" s="122">
        <v>0</v>
      </c>
      <c r="M389" s="122">
        <v>0</v>
      </c>
      <c r="N389" s="122">
        <v>0</v>
      </c>
      <c r="O389" s="122">
        <v>0</v>
      </c>
      <c r="P389" s="122">
        <v>0</v>
      </c>
      <c r="Q389" s="122">
        <v>0</v>
      </c>
      <c r="R389" s="122">
        <v>0</v>
      </c>
      <c r="S389" s="122">
        <v>0</v>
      </c>
      <c r="T389" s="122">
        <v>0</v>
      </c>
      <c r="U389" s="122">
        <v>0</v>
      </c>
      <c r="V389" s="122">
        <v>0</v>
      </c>
      <c r="W389" s="122">
        <v>0</v>
      </c>
      <c r="X389" s="122">
        <v>0</v>
      </c>
      <c r="Y389" s="122">
        <v>0</v>
      </c>
      <c r="Z389" s="122">
        <v>0</v>
      </c>
      <c r="AA389" s="122">
        <v>0</v>
      </c>
      <c r="AB389" s="122">
        <v>0</v>
      </c>
      <c r="AC389" s="122">
        <v>0</v>
      </c>
      <c r="AD389" s="122">
        <v>0</v>
      </c>
      <c r="AE389" s="122">
        <v>0</v>
      </c>
      <c r="AF389" s="122">
        <v>0</v>
      </c>
      <c r="AG389" s="122">
        <v>0</v>
      </c>
      <c r="AH389" s="122">
        <v>0</v>
      </c>
      <c r="AI389" s="122">
        <v>0</v>
      </c>
      <c r="AJ389" s="122">
        <v>0</v>
      </c>
      <c r="AK389" s="122">
        <v>0</v>
      </c>
      <c r="AL389" s="122">
        <v>0</v>
      </c>
    </row>
    <row r="390" spans="1:38" hidden="1" x14ac:dyDescent="0.25">
      <c r="A390" s="122" t="s">
        <v>1961</v>
      </c>
      <c r="B390" s="122">
        <v>1</v>
      </c>
      <c r="C390" s="122" t="s">
        <v>2141</v>
      </c>
      <c r="D390" s="122" t="s">
        <v>2088</v>
      </c>
      <c r="E390" s="122">
        <v>9</v>
      </c>
      <c r="F390" s="122">
        <v>0.10430441499279999</v>
      </c>
      <c r="G390" s="122">
        <v>0.10478690169469999</v>
      </c>
      <c r="H390" s="122">
        <v>0.1014819938664</v>
      </c>
      <c r="I390" s="122">
        <v>0.2445500311512</v>
      </c>
      <c r="J390" s="122">
        <v>0.28652210077529999</v>
      </c>
      <c r="K390" s="122">
        <v>0.27749139820579999</v>
      </c>
      <c r="L390" s="122">
        <v>3.3331193567100001E-2</v>
      </c>
      <c r="M390" s="122">
        <v>0</v>
      </c>
      <c r="N390" s="122">
        <v>0</v>
      </c>
      <c r="O390" s="122">
        <v>0</v>
      </c>
      <c r="P390" s="122">
        <v>0</v>
      </c>
      <c r="Q390" s="122">
        <v>0</v>
      </c>
      <c r="R390" s="122">
        <v>0</v>
      </c>
      <c r="S390" s="122">
        <v>0</v>
      </c>
      <c r="T390" s="122">
        <v>0</v>
      </c>
      <c r="U390" s="122">
        <v>0</v>
      </c>
      <c r="V390" s="122">
        <v>0</v>
      </c>
      <c r="W390" s="122">
        <v>0</v>
      </c>
      <c r="X390" s="122">
        <v>0</v>
      </c>
      <c r="Y390" s="122">
        <v>0</v>
      </c>
      <c r="Z390" s="122">
        <v>0</v>
      </c>
      <c r="AA390" s="122">
        <v>0</v>
      </c>
      <c r="AB390" s="122">
        <v>0</v>
      </c>
      <c r="AC390" s="122">
        <v>0</v>
      </c>
      <c r="AD390" s="122">
        <v>0</v>
      </c>
      <c r="AE390" s="122">
        <v>0</v>
      </c>
      <c r="AF390" s="122">
        <v>0</v>
      </c>
      <c r="AG390" s="122">
        <v>0</v>
      </c>
      <c r="AH390" s="122">
        <v>0</v>
      </c>
      <c r="AI390" s="122">
        <v>0</v>
      </c>
      <c r="AJ390" s="122">
        <v>0</v>
      </c>
      <c r="AK390" s="122">
        <v>0</v>
      </c>
      <c r="AL390" s="122">
        <v>0</v>
      </c>
    </row>
    <row r="391" spans="1:38" hidden="1" x14ac:dyDescent="0.25">
      <c r="A391" s="122" t="s">
        <v>1961</v>
      </c>
      <c r="B391" s="122">
        <v>1</v>
      </c>
      <c r="C391" s="122" t="s">
        <v>2141</v>
      </c>
      <c r="D391" s="122" t="s">
        <v>2089</v>
      </c>
      <c r="E391" s="122">
        <v>9</v>
      </c>
      <c r="F391" s="122">
        <v>1.0284900455103001</v>
      </c>
      <c r="G391" s="122">
        <v>1.0922382455927999</v>
      </c>
      <c r="H391" s="122">
        <v>1.1082777748754</v>
      </c>
      <c r="I391" s="122">
        <v>0.58050280444190006</v>
      </c>
      <c r="J391" s="122">
        <v>0.63079956447929997</v>
      </c>
      <c r="K391" s="122">
        <v>0.6021563341067</v>
      </c>
      <c r="L391" s="122">
        <v>0.65139187428089995</v>
      </c>
      <c r="M391" s="122">
        <v>0.6828118539586</v>
      </c>
      <c r="N391" s="122">
        <v>0.6973895521065</v>
      </c>
      <c r="O391" s="122">
        <v>0.67515454331830005</v>
      </c>
      <c r="P391" s="122">
        <v>0.69077249972499999</v>
      </c>
      <c r="Q391" s="122">
        <v>0.68314164004889999</v>
      </c>
      <c r="R391" s="122">
        <v>0.71572990988100005</v>
      </c>
      <c r="S391" s="122">
        <v>0.70414430456489996</v>
      </c>
      <c r="T391" s="122">
        <v>0.66751874424169999</v>
      </c>
      <c r="U391" s="122">
        <v>0.70987564059719999</v>
      </c>
      <c r="V391" s="122">
        <v>0.73220774156000001</v>
      </c>
      <c r="W391" s="122">
        <v>0.72681134369779998</v>
      </c>
      <c r="X391" s="122">
        <v>0.63755236405600002</v>
      </c>
      <c r="Y391" s="122">
        <v>0.41420310882139999</v>
      </c>
      <c r="Z391" s="122">
        <v>0.58121520620169997</v>
      </c>
      <c r="AA391" s="122">
        <v>0.6358083283182</v>
      </c>
      <c r="AB391" s="122">
        <v>0.7441157669299</v>
      </c>
      <c r="AC391" s="122">
        <v>1.1722333690579001</v>
      </c>
      <c r="AD391" s="122">
        <v>0.76899297557549995</v>
      </c>
      <c r="AE391" s="122">
        <v>0.8802895034132</v>
      </c>
      <c r="AF391" s="122">
        <v>0.9408093242012</v>
      </c>
      <c r="AG391" s="122">
        <v>0.99442076598819995</v>
      </c>
      <c r="AH391" s="122">
        <v>0.75788670176130002</v>
      </c>
      <c r="AI391" s="122">
        <v>0.72349545190880005</v>
      </c>
      <c r="AJ391" s="122">
        <v>0.76509710546919996</v>
      </c>
      <c r="AK391" s="122">
        <v>0.78343665030440002</v>
      </c>
      <c r="AL391" s="122">
        <v>0</v>
      </c>
    </row>
    <row r="392" spans="1:38" hidden="1" x14ac:dyDescent="0.25">
      <c r="A392" s="122" t="s">
        <v>1961</v>
      </c>
      <c r="B392" s="122">
        <v>1</v>
      </c>
      <c r="C392" s="122" t="s">
        <v>2141</v>
      </c>
      <c r="D392" s="122" t="s">
        <v>2090</v>
      </c>
      <c r="E392" s="122">
        <v>9</v>
      </c>
      <c r="F392" s="122">
        <v>0.27086805443860001</v>
      </c>
      <c r="G392" s="122">
        <v>0.30759518440419997</v>
      </c>
      <c r="H392" s="122">
        <v>0.2707759867349</v>
      </c>
      <c r="I392" s="122">
        <v>0.2524848991832</v>
      </c>
      <c r="J392" s="122">
        <v>0.26913478806180002</v>
      </c>
      <c r="K392" s="122">
        <v>0.27185485417979999</v>
      </c>
      <c r="L392" s="122">
        <v>0.27941754607219998</v>
      </c>
      <c r="M392" s="122">
        <v>0.28954899420469998</v>
      </c>
      <c r="N392" s="122">
        <v>0.32584447177819997</v>
      </c>
      <c r="O392" s="122">
        <v>0.3449479544465</v>
      </c>
      <c r="P392" s="122">
        <v>0.36238240978550001</v>
      </c>
      <c r="Q392" s="122">
        <v>0.350545833955</v>
      </c>
      <c r="R392" s="122">
        <v>0.34728595699940001</v>
      </c>
      <c r="S392" s="122">
        <v>0.35887945867510002</v>
      </c>
      <c r="T392" s="122">
        <v>0.36122513609630003</v>
      </c>
      <c r="U392" s="122">
        <v>0.36382644150080001</v>
      </c>
      <c r="V392" s="122">
        <v>0.36427478555539999</v>
      </c>
      <c r="W392" s="122">
        <v>0.3540695957942</v>
      </c>
      <c r="X392" s="122">
        <v>0.33656598866069998</v>
      </c>
      <c r="Y392" s="122">
        <v>0.1842136300469</v>
      </c>
      <c r="Z392" s="122">
        <v>0</v>
      </c>
      <c r="AA392" s="122">
        <v>0</v>
      </c>
      <c r="AB392" s="122">
        <v>0</v>
      </c>
      <c r="AC392" s="122">
        <v>0</v>
      </c>
      <c r="AD392" s="122">
        <v>0</v>
      </c>
      <c r="AE392" s="122">
        <v>0</v>
      </c>
      <c r="AF392" s="122">
        <v>0</v>
      </c>
      <c r="AG392" s="122">
        <v>0</v>
      </c>
      <c r="AH392" s="122">
        <v>0</v>
      </c>
      <c r="AI392" s="122">
        <v>0</v>
      </c>
      <c r="AJ392" s="122">
        <v>0</v>
      </c>
      <c r="AK392" s="122">
        <v>0</v>
      </c>
      <c r="AL392" s="122">
        <v>0</v>
      </c>
    </row>
    <row r="393" spans="1:38" hidden="1" x14ac:dyDescent="0.25">
      <c r="A393" s="122" t="s">
        <v>1961</v>
      </c>
      <c r="B393" s="122">
        <v>1</v>
      </c>
      <c r="C393" s="122" t="s">
        <v>2141</v>
      </c>
      <c r="D393" s="122" t="s">
        <v>2091</v>
      </c>
      <c r="E393" s="122">
        <v>9</v>
      </c>
      <c r="F393" s="122">
        <v>1.1924662886152</v>
      </c>
      <c r="G393" s="122">
        <v>1.1993852126410001</v>
      </c>
      <c r="H393" s="122">
        <v>1.2560166775738</v>
      </c>
      <c r="I393" s="122">
        <v>1.1811246185388</v>
      </c>
      <c r="J393" s="122">
        <v>1.2133829400872</v>
      </c>
      <c r="K393" s="122">
        <v>1.2200949914863</v>
      </c>
      <c r="L393" s="122">
        <v>1.374642934693</v>
      </c>
      <c r="M393" s="122">
        <v>1.2549724600570999</v>
      </c>
      <c r="N393" s="122">
        <v>1.2872482605657001</v>
      </c>
      <c r="O393" s="122">
        <v>1.3324460201167001</v>
      </c>
      <c r="P393" s="122">
        <v>1.2924018749563</v>
      </c>
      <c r="Q393" s="122">
        <v>1.2991657846169999</v>
      </c>
      <c r="R393" s="122">
        <v>1.3267103975259</v>
      </c>
      <c r="S393" s="122">
        <v>1.3382210477889001</v>
      </c>
      <c r="T393" s="122">
        <v>1.380974402361</v>
      </c>
      <c r="U393" s="122">
        <v>1.4157622414354001</v>
      </c>
      <c r="V393" s="122">
        <v>1.3398886894432001</v>
      </c>
      <c r="W393" s="122">
        <v>1.4927469551015999</v>
      </c>
      <c r="X393" s="122">
        <v>1.2508986586883</v>
      </c>
      <c r="Y393" s="122">
        <v>0.69893572012250005</v>
      </c>
      <c r="Z393" s="122">
        <v>0.75443730185960001</v>
      </c>
      <c r="AA393" s="122">
        <v>0.78934790202049998</v>
      </c>
      <c r="AB393" s="122">
        <v>0.56718520112649995</v>
      </c>
      <c r="AC393" s="122">
        <v>0.44800341794479998</v>
      </c>
      <c r="AD393" s="122">
        <v>0.42892478111940002</v>
      </c>
      <c r="AE393" s="122">
        <v>0.83118100866129996</v>
      </c>
      <c r="AF393" s="122">
        <v>0.91563910729690001</v>
      </c>
      <c r="AG393" s="122">
        <v>0.83335101691360003</v>
      </c>
      <c r="AH393" s="122">
        <v>0.67325155970359996</v>
      </c>
      <c r="AI393" s="122">
        <v>0.63678964931460003</v>
      </c>
      <c r="AJ393" s="122">
        <v>0.64946600857180004</v>
      </c>
      <c r="AK393" s="122">
        <v>0.73360745421319995</v>
      </c>
      <c r="AL393" s="122">
        <v>0</v>
      </c>
    </row>
    <row r="394" spans="1:38" hidden="1" x14ac:dyDescent="0.25">
      <c r="A394" s="122" t="s">
        <v>1961</v>
      </c>
      <c r="B394" s="122">
        <v>1</v>
      </c>
      <c r="C394" s="122" t="s">
        <v>2141</v>
      </c>
      <c r="D394" s="122" t="s">
        <v>2092</v>
      </c>
      <c r="E394" s="122">
        <v>9</v>
      </c>
      <c r="F394" s="122">
        <v>1.2298218232871001</v>
      </c>
      <c r="G394" s="122">
        <v>1.1554879970662</v>
      </c>
      <c r="H394" s="122">
        <v>1.1365983313032</v>
      </c>
      <c r="I394" s="122">
        <v>1.1181659934978001</v>
      </c>
      <c r="J394" s="122">
        <v>1.2055781613130001</v>
      </c>
      <c r="K394" s="122">
        <v>1.2669216649335999</v>
      </c>
      <c r="L394" s="122">
        <v>1.2660477556519001</v>
      </c>
      <c r="M394" s="122">
        <v>1.2981576649429001</v>
      </c>
      <c r="N394" s="122">
        <v>1.3408402455448001</v>
      </c>
      <c r="O394" s="122">
        <v>1.2908233408470999</v>
      </c>
      <c r="P394" s="122">
        <v>1.3236193115495001</v>
      </c>
      <c r="Q394" s="122">
        <v>1.4854298418428</v>
      </c>
      <c r="R394" s="122">
        <v>1.5972552629037</v>
      </c>
      <c r="S394" s="122">
        <v>1.5479034281384001</v>
      </c>
      <c r="T394" s="122">
        <v>1.645677360608</v>
      </c>
      <c r="U394" s="122">
        <v>1.6446984363018</v>
      </c>
      <c r="V394" s="122">
        <v>1.6132519880539999</v>
      </c>
      <c r="W394" s="122">
        <v>1.6038240401101</v>
      </c>
      <c r="X394" s="122">
        <v>1.3877512403318</v>
      </c>
      <c r="Y394" s="122">
        <v>0.87879381232410003</v>
      </c>
      <c r="Z394" s="122">
        <v>2.1718011263561001</v>
      </c>
      <c r="AA394" s="122">
        <v>1.3849997641864</v>
      </c>
      <c r="AB394" s="122">
        <v>1.2426012868366001</v>
      </c>
      <c r="AC394" s="122">
        <v>1.1971402422712001</v>
      </c>
      <c r="AD394" s="122">
        <v>1.3813212899426</v>
      </c>
      <c r="AE394" s="122">
        <v>1.4484309917597</v>
      </c>
      <c r="AF394" s="122">
        <v>1.3797955824062</v>
      </c>
      <c r="AG394" s="122">
        <v>1.559997445606</v>
      </c>
      <c r="AH394" s="122">
        <v>1.3071782471033999</v>
      </c>
      <c r="AI394" s="122">
        <v>1.38093288477</v>
      </c>
      <c r="AJ394" s="122">
        <v>1.4465473037887</v>
      </c>
      <c r="AK394" s="122">
        <v>1.3905248754421999</v>
      </c>
      <c r="AL394" s="122">
        <v>0</v>
      </c>
    </row>
    <row r="395" spans="1:38" hidden="1" x14ac:dyDescent="0.25">
      <c r="A395" s="122" t="s">
        <v>1961</v>
      </c>
      <c r="B395" s="122">
        <v>1</v>
      </c>
      <c r="C395" s="122" t="s">
        <v>2141</v>
      </c>
      <c r="D395" s="122" t="s">
        <v>2093</v>
      </c>
      <c r="E395" s="122">
        <v>9</v>
      </c>
      <c r="F395" s="122">
        <v>0.81794066826900003</v>
      </c>
      <c r="G395" s="122">
        <v>0.72595610273190003</v>
      </c>
      <c r="H395" s="122">
        <v>0.73255839293299996</v>
      </c>
      <c r="I395" s="122">
        <v>0.758625415784</v>
      </c>
      <c r="J395" s="122">
        <v>0.82626591288950002</v>
      </c>
      <c r="K395" s="122">
        <v>0.85484693859789995</v>
      </c>
      <c r="L395" s="122">
        <v>0.87037423201719999</v>
      </c>
      <c r="M395" s="122">
        <v>0.85069650588449996</v>
      </c>
      <c r="N395" s="122">
        <v>0.86995921247609997</v>
      </c>
      <c r="O395" s="122">
        <v>0.90269185665850005</v>
      </c>
      <c r="P395" s="122">
        <v>0.93079990108569999</v>
      </c>
      <c r="Q395" s="122">
        <v>0.93079999546650005</v>
      </c>
      <c r="R395" s="122">
        <v>1.2346210875800001</v>
      </c>
      <c r="S395" s="122">
        <v>1.1462289923324001</v>
      </c>
      <c r="T395" s="122">
        <v>1.3569160753605001</v>
      </c>
      <c r="U395" s="122">
        <v>1.4527042183343</v>
      </c>
      <c r="V395" s="122">
        <v>1.5354172352012001</v>
      </c>
      <c r="W395" s="122">
        <v>1.3665725133877999</v>
      </c>
      <c r="X395" s="122">
        <v>1.1996185893802001</v>
      </c>
      <c r="Y395" s="122">
        <v>0.70354746607639995</v>
      </c>
      <c r="Z395" s="122">
        <v>1.0338269845787</v>
      </c>
      <c r="AA395" s="122">
        <v>0.86129474624089997</v>
      </c>
      <c r="AB395" s="122">
        <v>0.8073923813817</v>
      </c>
      <c r="AC395" s="122">
        <v>0.72869426492779998</v>
      </c>
      <c r="AD395" s="122">
        <v>0.94323142392960002</v>
      </c>
      <c r="AE395" s="122">
        <v>0.94573674784499995</v>
      </c>
      <c r="AF395" s="122">
        <v>1.0674376071092999</v>
      </c>
      <c r="AG395" s="122">
        <v>1.1266093192782001</v>
      </c>
      <c r="AH395" s="122">
        <v>1.1456954712342999</v>
      </c>
      <c r="AI395" s="122">
        <v>1.0383138761627999</v>
      </c>
      <c r="AJ395" s="122">
        <v>1.1968585794741</v>
      </c>
      <c r="AK395" s="122">
        <v>1.3288020832297001</v>
      </c>
      <c r="AL395" s="122">
        <v>0</v>
      </c>
    </row>
    <row r="396" spans="1:38" hidden="1" x14ac:dyDescent="0.25">
      <c r="A396" s="122" t="s">
        <v>1961</v>
      </c>
      <c r="B396" s="122">
        <v>1</v>
      </c>
      <c r="C396" s="122" t="s">
        <v>2141</v>
      </c>
      <c r="D396" s="122" t="s">
        <v>2094</v>
      </c>
      <c r="E396" s="122">
        <v>9</v>
      </c>
      <c r="F396" s="122">
        <v>0.37808329031490001</v>
      </c>
      <c r="G396" s="122">
        <v>0.3104272628284</v>
      </c>
      <c r="H396" s="122">
        <v>0.32427037109849999</v>
      </c>
      <c r="I396" s="122">
        <v>0.3234651121255</v>
      </c>
      <c r="J396" s="122">
        <v>0.3272803899292</v>
      </c>
      <c r="K396" s="122">
        <v>0.36351373164970002</v>
      </c>
      <c r="L396" s="122">
        <v>0.36807672896089999</v>
      </c>
      <c r="M396" s="122">
        <v>0.378607639622</v>
      </c>
      <c r="N396" s="122">
        <v>0.38763134766430002</v>
      </c>
      <c r="O396" s="122">
        <v>0.3952420252305</v>
      </c>
      <c r="P396" s="122">
        <v>0.3697531934255</v>
      </c>
      <c r="Q396" s="122">
        <v>0.50641624497149995</v>
      </c>
      <c r="R396" s="122">
        <v>0.51472894900090005</v>
      </c>
      <c r="S396" s="122">
        <v>0.52741449019260001</v>
      </c>
      <c r="T396" s="122">
        <v>0.53911295032200002</v>
      </c>
      <c r="U396" s="122">
        <v>0.54337658978530001</v>
      </c>
      <c r="V396" s="122">
        <v>0.56890234293849995</v>
      </c>
      <c r="W396" s="122">
        <v>0.57521707869189997</v>
      </c>
      <c r="X396" s="122">
        <v>0.51253259161599996</v>
      </c>
      <c r="Y396" s="122">
        <v>0.31043233880959997</v>
      </c>
      <c r="Z396" s="122">
        <v>0.47548461310939999</v>
      </c>
      <c r="AA396" s="122">
        <v>0.41682660440199998</v>
      </c>
      <c r="AB396" s="122">
        <v>0.52582576389930002</v>
      </c>
      <c r="AC396" s="122">
        <v>0.51643971790999998</v>
      </c>
      <c r="AD396" s="122">
        <v>0.55487123917820003</v>
      </c>
      <c r="AE396" s="122">
        <v>0.61673599361510001</v>
      </c>
      <c r="AF396" s="122">
        <v>0.61108857359919999</v>
      </c>
      <c r="AG396" s="122">
        <v>0.56633868852949998</v>
      </c>
      <c r="AH396" s="122">
        <v>0.5846135658685</v>
      </c>
      <c r="AI396" s="122">
        <v>0.63252426630369996</v>
      </c>
      <c r="AJ396" s="122">
        <v>0.63956123347549998</v>
      </c>
      <c r="AK396" s="122">
        <v>0.68469329793309996</v>
      </c>
      <c r="AL396" s="122">
        <v>0</v>
      </c>
    </row>
    <row r="397" spans="1:38" hidden="1" x14ac:dyDescent="0.25">
      <c r="A397" s="122" t="s">
        <v>1961</v>
      </c>
      <c r="B397" s="122">
        <v>1</v>
      </c>
      <c r="C397" s="122" t="s">
        <v>2141</v>
      </c>
      <c r="D397" s="122" t="s">
        <v>2095</v>
      </c>
      <c r="E397" s="122">
        <v>9</v>
      </c>
      <c r="F397" s="122">
        <v>0</v>
      </c>
      <c r="G397" s="122">
        <v>0</v>
      </c>
      <c r="H397" s="122">
        <v>0</v>
      </c>
      <c r="I397" s="122">
        <v>0</v>
      </c>
      <c r="J397" s="122">
        <v>0</v>
      </c>
      <c r="K397" s="122">
        <v>0</v>
      </c>
      <c r="L397" s="122">
        <v>0</v>
      </c>
      <c r="M397" s="122">
        <v>0</v>
      </c>
      <c r="N397" s="122">
        <v>0</v>
      </c>
      <c r="O397" s="122">
        <v>0</v>
      </c>
      <c r="P397" s="122">
        <v>0</v>
      </c>
      <c r="Q397" s="122">
        <v>0</v>
      </c>
      <c r="R397" s="122">
        <v>0</v>
      </c>
      <c r="S397" s="122">
        <v>0</v>
      </c>
      <c r="T397" s="122">
        <v>0</v>
      </c>
      <c r="U397" s="122">
        <v>0</v>
      </c>
      <c r="V397" s="122">
        <v>0</v>
      </c>
      <c r="W397" s="122">
        <v>0</v>
      </c>
      <c r="X397" s="122">
        <v>0</v>
      </c>
      <c r="Y397" s="122">
        <v>0</v>
      </c>
      <c r="Z397" s="122">
        <v>0</v>
      </c>
      <c r="AA397" s="122">
        <v>0</v>
      </c>
      <c r="AB397" s="122">
        <v>0</v>
      </c>
      <c r="AC397" s="122">
        <v>0</v>
      </c>
      <c r="AD397" s="122">
        <v>0</v>
      </c>
      <c r="AE397" s="122">
        <v>0</v>
      </c>
      <c r="AF397" s="122">
        <v>0</v>
      </c>
      <c r="AG397" s="122">
        <v>0</v>
      </c>
      <c r="AH397" s="122">
        <v>0</v>
      </c>
      <c r="AI397" s="122">
        <v>0</v>
      </c>
      <c r="AJ397" s="122">
        <v>0</v>
      </c>
      <c r="AK397" s="122">
        <v>0</v>
      </c>
      <c r="AL397" s="122">
        <v>0</v>
      </c>
    </row>
    <row r="398" spans="1:38" hidden="1" x14ac:dyDescent="0.25">
      <c r="A398" s="122" t="s">
        <v>1961</v>
      </c>
      <c r="B398" s="122">
        <v>1</v>
      </c>
      <c r="C398" s="122" t="s">
        <v>2141</v>
      </c>
      <c r="D398" s="122" t="s">
        <v>2096</v>
      </c>
      <c r="E398" s="122">
        <v>9</v>
      </c>
      <c r="F398" s="122">
        <v>0</v>
      </c>
      <c r="G398" s="122">
        <v>0</v>
      </c>
      <c r="H398" s="122">
        <v>0</v>
      </c>
      <c r="I398" s="122">
        <v>0</v>
      </c>
      <c r="J398" s="122">
        <v>0</v>
      </c>
      <c r="K398" s="122">
        <v>0</v>
      </c>
      <c r="L398" s="122">
        <v>0</v>
      </c>
      <c r="M398" s="122">
        <v>0</v>
      </c>
      <c r="N398" s="122">
        <v>0</v>
      </c>
      <c r="O398" s="122">
        <v>0</v>
      </c>
      <c r="P398" s="122">
        <v>0</v>
      </c>
      <c r="Q398" s="122">
        <v>0</v>
      </c>
      <c r="R398" s="122">
        <v>0</v>
      </c>
      <c r="S398" s="122">
        <v>0</v>
      </c>
      <c r="T398" s="122">
        <v>0</v>
      </c>
      <c r="U398" s="122">
        <v>0</v>
      </c>
      <c r="V398" s="122">
        <v>0</v>
      </c>
      <c r="W398" s="122">
        <v>0</v>
      </c>
      <c r="X398" s="122">
        <v>0</v>
      </c>
      <c r="Y398" s="122">
        <v>0</v>
      </c>
      <c r="Z398" s="122">
        <v>0</v>
      </c>
      <c r="AA398" s="122">
        <v>0</v>
      </c>
      <c r="AB398" s="122">
        <v>0</v>
      </c>
      <c r="AC398" s="122">
        <v>0</v>
      </c>
      <c r="AD398" s="122">
        <v>0</v>
      </c>
      <c r="AE398" s="122">
        <v>0</v>
      </c>
      <c r="AF398" s="122">
        <v>0</v>
      </c>
      <c r="AG398" s="122">
        <v>0</v>
      </c>
      <c r="AH398" s="122">
        <v>0</v>
      </c>
      <c r="AI398" s="122">
        <v>0</v>
      </c>
      <c r="AJ398" s="122">
        <v>0</v>
      </c>
      <c r="AK398" s="122">
        <v>0</v>
      </c>
      <c r="AL398" s="122">
        <v>0</v>
      </c>
    </row>
    <row r="399" spans="1:38" hidden="1" x14ac:dyDescent="0.25">
      <c r="A399" s="122" t="s">
        <v>1961</v>
      </c>
      <c r="B399" s="122">
        <v>1</v>
      </c>
      <c r="C399" s="122" t="s">
        <v>2141</v>
      </c>
      <c r="D399" s="122" t="s">
        <v>2097</v>
      </c>
      <c r="E399" s="122">
        <v>9</v>
      </c>
      <c r="F399" s="122">
        <v>0.88925577991530003</v>
      </c>
      <c r="G399" s="122">
        <v>0.82791092600250005</v>
      </c>
      <c r="H399" s="122">
        <v>0.73491843930190004</v>
      </c>
      <c r="I399" s="122">
        <v>0.53801006853269995</v>
      </c>
      <c r="J399" s="122">
        <v>0.53939693305759995</v>
      </c>
      <c r="K399" s="122">
        <v>0.53694585552829999</v>
      </c>
      <c r="L399" s="122">
        <v>0.8397310379313</v>
      </c>
      <c r="M399" s="122">
        <v>0.87619138587730006</v>
      </c>
      <c r="N399" s="122">
        <v>0.87516231781389997</v>
      </c>
      <c r="O399" s="122">
        <v>0.85066350757160003</v>
      </c>
      <c r="P399" s="122">
        <v>0.86056066875110004</v>
      </c>
      <c r="Q399" s="122">
        <v>0.84391145480520002</v>
      </c>
      <c r="R399" s="122">
        <v>1.0275502098485001</v>
      </c>
      <c r="S399" s="122">
        <v>1.0837925515335001</v>
      </c>
      <c r="T399" s="122">
        <v>1.2979266812682999</v>
      </c>
      <c r="U399" s="122">
        <v>1.2789208340492999</v>
      </c>
      <c r="V399" s="122">
        <v>1.3856521256353</v>
      </c>
      <c r="W399" s="122">
        <v>1.4717914369436</v>
      </c>
      <c r="X399" s="122">
        <v>0.62859173339980001</v>
      </c>
      <c r="Y399" s="122">
        <v>0.48487384542950002</v>
      </c>
      <c r="Z399" s="122">
        <v>0.90352715449270005</v>
      </c>
      <c r="AA399" s="122">
        <v>0.91194998039740005</v>
      </c>
      <c r="AB399" s="122">
        <v>1.2334730664782001</v>
      </c>
      <c r="AC399" s="122">
        <v>1.1859205860024</v>
      </c>
      <c r="AD399" s="122">
        <v>1.2804092000500999</v>
      </c>
      <c r="AE399" s="122">
        <v>1.3650605555209001</v>
      </c>
      <c r="AF399" s="122">
        <v>1.2451667468322001</v>
      </c>
      <c r="AG399" s="122">
        <v>1.3769032066208999</v>
      </c>
      <c r="AH399" s="122">
        <v>1.2856751497629</v>
      </c>
      <c r="AI399" s="122">
        <v>1.3762179647054</v>
      </c>
      <c r="AJ399" s="122">
        <v>1.5347281217137001</v>
      </c>
      <c r="AK399" s="122">
        <v>1.4691402513833001</v>
      </c>
      <c r="AL399" s="122">
        <v>0</v>
      </c>
    </row>
    <row r="400" spans="1:38" hidden="1" x14ac:dyDescent="0.25">
      <c r="A400" s="122" t="s">
        <v>1961</v>
      </c>
      <c r="B400" s="122">
        <v>1</v>
      </c>
      <c r="C400" s="122" t="s">
        <v>2141</v>
      </c>
      <c r="D400" s="122" t="s">
        <v>2098</v>
      </c>
      <c r="E400" s="122">
        <v>9</v>
      </c>
      <c r="F400" s="122">
        <v>0.6913199598359</v>
      </c>
      <c r="G400" s="122">
        <v>0.66671846235950005</v>
      </c>
      <c r="H400" s="122">
        <v>0.72170217963560002</v>
      </c>
      <c r="I400" s="122">
        <v>0.79374696281099999</v>
      </c>
      <c r="J400" s="122">
        <v>0.72948665609009999</v>
      </c>
      <c r="K400" s="122">
        <v>0.75833196165939998</v>
      </c>
      <c r="L400" s="122">
        <v>0.73678065780080004</v>
      </c>
      <c r="M400" s="122">
        <v>0.77213065121260005</v>
      </c>
      <c r="N400" s="122">
        <v>0.80882272475719996</v>
      </c>
      <c r="O400" s="122">
        <v>0.80695969433850001</v>
      </c>
      <c r="P400" s="122">
        <v>0.80384899227350004</v>
      </c>
      <c r="Q400" s="122">
        <v>0.80488965510709998</v>
      </c>
      <c r="R400" s="122">
        <v>0.80877306390350001</v>
      </c>
      <c r="S400" s="122">
        <v>0.75574108550289998</v>
      </c>
      <c r="T400" s="122">
        <v>0.79476189996010005</v>
      </c>
      <c r="U400" s="122">
        <v>0.79919544389740005</v>
      </c>
      <c r="V400" s="122">
        <v>0.80490881494349997</v>
      </c>
      <c r="W400" s="122">
        <v>0.82702078634959997</v>
      </c>
      <c r="X400" s="122">
        <v>0.71626138448389998</v>
      </c>
      <c r="Y400" s="122">
        <v>0.48897317516630001</v>
      </c>
      <c r="Z400" s="122">
        <v>0.15832057493740001</v>
      </c>
      <c r="AA400" s="122">
        <v>0.19070062996170001</v>
      </c>
      <c r="AB400" s="122">
        <v>0.1843236742638</v>
      </c>
      <c r="AC400" s="122">
        <v>0.19851698574429999</v>
      </c>
      <c r="AD400" s="122">
        <v>0.23377268269529999</v>
      </c>
      <c r="AE400" s="122">
        <v>0.2102534481368</v>
      </c>
      <c r="AF400" s="122">
        <v>0.21915528248130001</v>
      </c>
      <c r="AG400" s="122">
        <v>0.2274932282373</v>
      </c>
      <c r="AH400" s="122">
        <v>0.21015087933830001</v>
      </c>
      <c r="AI400" s="122">
        <v>0.2014382728337</v>
      </c>
      <c r="AJ400" s="122">
        <v>0.1955869005251</v>
      </c>
      <c r="AK400" s="122">
        <v>0.17452581546570001</v>
      </c>
      <c r="AL400" s="122">
        <v>0</v>
      </c>
    </row>
    <row r="401" spans="1:38" hidden="1" x14ac:dyDescent="0.25">
      <c r="A401" s="122" t="s">
        <v>1961</v>
      </c>
      <c r="B401" s="122">
        <v>1</v>
      </c>
      <c r="C401" s="122" t="s">
        <v>2141</v>
      </c>
      <c r="D401" s="122" t="s">
        <v>2099</v>
      </c>
      <c r="E401" s="122">
        <v>9</v>
      </c>
      <c r="F401" s="122">
        <v>2.3451513584889998</v>
      </c>
      <c r="G401" s="122">
        <v>2.0631691320165002</v>
      </c>
      <c r="H401" s="122">
        <v>2.0017913301730998</v>
      </c>
      <c r="I401" s="122">
        <v>2.0271636624789999</v>
      </c>
      <c r="J401" s="122">
        <v>2.0271612069381</v>
      </c>
      <c r="K401" s="122">
        <v>2.1592299422893002</v>
      </c>
      <c r="L401" s="122">
        <v>2.2127611729356</v>
      </c>
      <c r="M401" s="122">
        <v>2.2133718263194999</v>
      </c>
      <c r="N401" s="122">
        <v>2.1858245523996001</v>
      </c>
      <c r="O401" s="122">
        <v>2.212245403177</v>
      </c>
      <c r="P401" s="122">
        <v>2.2617032811734998</v>
      </c>
      <c r="Q401" s="122">
        <v>2.2398513026736002</v>
      </c>
      <c r="R401" s="122">
        <v>2.1237771932160001</v>
      </c>
      <c r="S401" s="122">
        <v>2.0817349969686001</v>
      </c>
      <c r="T401" s="122">
        <v>2.1212052744771999</v>
      </c>
      <c r="U401" s="122">
        <v>2.1389924933998001</v>
      </c>
      <c r="V401" s="122">
        <v>2.1428879804771999</v>
      </c>
      <c r="W401" s="122">
        <v>2.1396699879551999</v>
      </c>
      <c r="X401" s="122">
        <v>1.8449081351531</v>
      </c>
      <c r="Y401" s="122">
        <v>1.2288055751736999</v>
      </c>
      <c r="Z401" s="122">
        <v>1.567222146227</v>
      </c>
      <c r="AA401" s="122">
        <v>1.6617271407416001</v>
      </c>
      <c r="AB401" s="122">
        <v>1.8592525283381001</v>
      </c>
      <c r="AC401" s="122">
        <v>1.7789782353215</v>
      </c>
      <c r="AD401" s="122">
        <v>1.6216658258918</v>
      </c>
      <c r="AE401" s="122">
        <v>1.8500191188910999</v>
      </c>
      <c r="AF401" s="122">
        <v>1.8294558006556001</v>
      </c>
      <c r="AG401" s="122">
        <v>1.7175158624127</v>
      </c>
      <c r="AH401" s="122">
        <v>1.5161410345930999</v>
      </c>
      <c r="AI401" s="122">
        <v>1.8053971486439</v>
      </c>
      <c r="AJ401" s="122">
        <v>1.9535702904962</v>
      </c>
      <c r="AK401" s="122">
        <v>1.910587125225</v>
      </c>
      <c r="AL401" s="122">
        <v>0</v>
      </c>
    </row>
    <row r="402" spans="1:38" hidden="1" x14ac:dyDescent="0.25">
      <c r="A402" s="122" t="s">
        <v>1961</v>
      </c>
      <c r="B402" s="122">
        <v>1</v>
      </c>
      <c r="C402" s="122" t="s">
        <v>2141</v>
      </c>
      <c r="D402" s="122" t="s">
        <v>2100</v>
      </c>
      <c r="E402" s="122">
        <v>9</v>
      </c>
      <c r="F402" s="122">
        <v>0</v>
      </c>
      <c r="G402" s="122">
        <v>0</v>
      </c>
      <c r="H402" s="122">
        <v>0</v>
      </c>
      <c r="I402" s="122">
        <v>0</v>
      </c>
      <c r="J402" s="122">
        <v>0</v>
      </c>
      <c r="K402" s="122">
        <v>0</v>
      </c>
      <c r="L402" s="122">
        <v>0</v>
      </c>
      <c r="M402" s="122">
        <v>0</v>
      </c>
      <c r="N402" s="122">
        <v>0</v>
      </c>
      <c r="O402" s="122">
        <v>0</v>
      </c>
      <c r="P402" s="122">
        <v>0</v>
      </c>
      <c r="Q402" s="122">
        <v>0</v>
      </c>
      <c r="R402" s="122">
        <v>0</v>
      </c>
      <c r="S402" s="122">
        <v>0</v>
      </c>
      <c r="T402" s="122">
        <v>0</v>
      </c>
      <c r="U402" s="122">
        <v>0</v>
      </c>
      <c r="V402" s="122">
        <v>0</v>
      </c>
      <c r="W402" s="122">
        <v>0</v>
      </c>
      <c r="X402" s="122">
        <v>0</v>
      </c>
      <c r="Y402" s="122">
        <v>0</v>
      </c>
      <c r="Z402" s="122">
        <v>0</v>
      </c>
      <c r="AA402" s="122">
        <v>0</v>
      </c>
      <c r="AB402" s="122">
        <v>0</v>
      </c>
      <c r="AC402" s="122">
        <v>0</v>
      </c>
      <c r="AD402" s="122">
        <v>0</v>
      </c>
      <c r="AE402" s="122">
        <v>0</v>
      </c>
      <c r="AF402" s="122">
        <v>0</v>
      </c>
      <c r="AG402" s="122">
        <v>0</v>
      </c>
      <c r="AH402" s="122">
        <v>0</v>
      </c>
      <c r="AI402" s="122">
        <v>0</v>
      </c>
      <c r="AJ402" s="122">
        <v>0</v>
      </c>
      <c r="AK402" s="122">
        <v>0</v>
      </c>
      <c r="AL402" s="122">
        <v>0</v>
      </c>
    </row>
    <row r="403" spans="1:38" hidden="1" x14ac:dyDescent="0.25">
      <c r="A403" s="122" t="s">
        <v>1961</v>
      </c>
      <c r="B403" s="122">
        <v>1</v>
      </c>
      <c r="C403" s="122" t="s">
        <v>2141</v>
      </c>
      <c r="D403" s="122" t="s">
        <v>2101</v>
      </c>
      <c r="E403" s="122">
        <v>9</v>
      </c>
      <c r="F403" s="122">
        <v>2.1593439587577001</v>
      </c>
      <c r="G403" s="122">
        <v>2.0575049751680998</v>
      </c>
      <c r="H403" s="122">
        <v>2.0999692591228998</v>
      </c>
      <c r="I403" s="122">
        <v>2.0682688804809999</v>
      </c>
      <c r="J403" s="122">
        <v>2.2488169241237999</v>
      </c>
      <c r="K403" s="122">
        <v>2.1644329060056</v>
      </c>
      <c r="L403" s="122">
        <v>2.2552315647387999</v>
      </c>
      <c r="M403" s="122">
        <v>2.3127498279243999</v>
      </c>
      <c r="N403" s="122">
        <v>2.3268287070532998</v>
      </c>
      <c r="O403" s="122">
        <v>2.3548030796752002</v>
      </c>
      <c r="P403" s="122">
        <v>2.3714845998594001</v>
      </c>
      <c r="Q403" s="122">
        <v>2.2414121746614999</v>
      </c>
      <c r="R403" s="122">
        <v>2.3474969857399</v>
      </c>
      <c r="S403" s="122">
        <v>2.5333585854137</v>
      </c>
      <c r="T403" s="122">
        <v>2.6093542518281998</v>
      </c>
      <c r="U403" s="122">
        <v>2.5344277390782</v>
      </c>
      <c r="V403" s="122">
        <v>2.4752183025546999</v>
      </c>
      <c r="W403" s="122">
        <v>2.5635731777514001</v>
      </c>
      <c r="X403" s="122">
        <v>2.3226838262741998</v>
      </c>
      <c r="Y403" s="122">
        <v>3.1769805460113001</v>
      </c>
      <c r="Z403" s="122">
        <v>2.7732575387237999</v>
      </c>
      <c r="AA403" s="122">
        <v>3.2117202964234002</v>
      </c>
      <c r="AB403" s="122">
        <v>3.8970336366698</v>
      </c>
      <c r="AC403" s="122">
        <v>4.1999056246421</v>
      </c>
      <c r="AD403" s="122">
        <v>4.1196171629306004</v>
      </c>
      <c r="AE403" s="122">
        <v>3.9685115545079999</v>
      </c>
      <c r="AF403" s="122">
        <v>3.8632885221765001</v>
      </c>
      <c r="AG403" s="122">
        <v>4.3559986726944997</v>
      </c>
      <c r="AH403" s="122">
        <v>4.2912254386540001</v>
      </c>
      <c r="AI403" s="122">
        <v>4.1532819448638998</v>
      </c>
      <c r="AJ403" s="122">
        <v>4.4385352449402999</v>
      </c>
      <c r="AK403" s="122">
        <v>4.3534600224056001</v>
      </c>
      <c r="AL403" s="122">
        <v>0</v>
      </c>
    </row>
    <row r="404" spans="1:38" hidden="1" x14ac:dyDescent="0.25">
      <c r="A404" s="122" t="s">
        <v>1961</v>
      </c>
      <c r="B404" s="122">
        <v>1</v>
      </c>
      <c r="C404" s="122" t="s">
        <v>2141</v>
      </c>
      <c r="D404" s="122" t="s">
        <v>2135</v>
      </c>
      <c r="E404" s="122">
        <v>9</v>
      </c>
      <c r="F404" s="122">
        <v>0</v>
      </c>
      <c r="G404" s="122">
        <v>0</v>
      </c>
      <c r="H404" s="122">
        <v>0</v>
      </c>
      <c r="I404" s="122">
        <v>0</v>
      </c>
      <c r="J404" s="122">
        <v>0</v>
      </c>
      <c r="K404" s="122">
        <v>0</v>
      </c>
      <c r="L404" s="122">
        <v>0</v>
      </c>
      <c r="M404" s="122">
        <v>0</v>
      </c>
      <c r="N404" s="122">
        <v>0</v>
      </c>
      <c r="O404" s="122">
        <v>0</v>
      </c>
      <c r="P404" s="122">
        <v>0</v>
      </c>
      <c r="Q404" s="122">
        <v>0</v>
      </c>
      <c r="R404" s="122">
        <v>0</v>
      </c>
      <c r="S404" s="122">
        <v>0</v>
      </c>
      <c r="T404" s="122">
        <v>0</v>
      </c>
      <c r="U404" s="122">
        <v>0</v>
      </c>
      <c r="V404" s="122">
        <v>0</v>
      </c>
      <c r="W404" s="122">
        <v>0</v>
      </c>
      <c r="X404" s="122">
        <v>0</v>
      </c>
      <c r="Y404" s="122">
        <v>0</v>
      </c>
      <c r="Z404" s="122">
        <v>0</v>
      </c>
      <c r="AA404" s="122">
        <v>0</v>
      </c>
      <c r="AB404" s="122">
        <v>0</v>
      </c>
      <c r="AC404" s="122">
        <v>0</v>
      </c>
      <c r="AD404" s="122">
        <v>0</v>
      </c>
      <c r="AE404" s="122">
        <v>0</v>
      </c>
      <c r="AF404" s="122">
        <v>0</v>
      </c>
      <c r="AG404" s="122">
        <v>0</v>
      </c>
      <c r="AH404" s="122">
        <v>0</v>
      </c>
      <c r="AI404" s="122">
        <v>0</v>
      </c>
      <c r="AJ404" s="122">
        <v>0</v>
      </c>
      <c r="AK404" s="122">
        <v>0</v>
      </c>
      <c r="AL404" s="122">
        <v>0</v>
      </c>
    </row>
    <row r="405" spans="1:38" hidden="1" x14ac:dyDescent="0.25">
      <c r="A405" s="122" t="s">
        <v>1961</v>
      </c>
      <c r="B405" s="122">
        <v>1</v>
      </c>
      <c r="C405" s="122" t="s">
        <v>2141</v>
      </c>
      <c r="D405" s="122" t="s">
        <v>2102</v>
      </c>
      <c r="E405" s="122">
        <v>9</v>
      </c>
      <c r="F405" s="122">
        <v>0.3160666342688</v>
      </c>
      <c r="G405" s="122">
        <v>0.29359212997349998</v>
      </c>
      <c r="H405" s="122">
        <v>0.30893006970010001</v>
      </c>
      <c r="I405" s="122">
        <v>0.3234651121255</v>
      </c>
      <c r="J405" s="122">
        <v>0.3272803899292</v>
      </c>
      <c r="K405" s="122">
        <v>0.36351373164970002</v>
      </c>
      <c r="L405" s="122">
        <v>0.36807672896089999</v>
      </c>
      <c r="M405" s="122">
        <v>0.378607639622</v>
      </c>
      <c r="N405" s="122">
        <v>0.38763134766430002</v>
      </c>
      <c r="O405" s="122">
        <v>0.3952420252305</v>
      </c>
      <c r="P405" s="122">
        <v>0.3697531934255</v>
      </c>
      <c r="Q405" s="122">
        <v>0.50641624497149995</v>
      </c>
      <c r="R405" s="122">
        <v>0.51472894900090005</v>
      </c>
      <c r="S405" s="122">
        <v>0.52741449019260001</v>
      </c>
      <c r="T405" s="122">
        <v>0.53911295032200002</v>
      </c>
      <c r="U405" s="122">
        <v>0.54337658978530001</v>
      </c>
      <c r="V405" s="122">
        <v>0.56890234293849995</v>
      </c>
      <c r="W405" s="122">
        <v>0.57521707869189997</v>
      </c>
      <c r="X405" s="122">
        <v>0.51253259161599996</v>
      </c>
      <c r="Y405" s="122">
        <v>0.31043233880959997</v>
      </c>
      <c r="Z405" s="122">
        <v>0</v>
      </c>
      <c r="AA405" s="122">
        <v>0</v>
      </c>
      <c r="AB405" s="122">
        <v>0</v>
      </c>
      <c r="AC405" s="122">
        <v>0</v>
      </c>
      <c r="AD405" s="122">
        <v>0</v>
      </c>
      <c r="AE405" s="122">
        <v>0</v>
      </c>
      <c r="AF405" s="122">
        <v>0</v>
      </c>
      <c r="AG405" s="122">
        <v>0</v>
      </c>
      <c r="AH405" s="122">
        <v>0</v>
      </c>
      <c r="AI405" s="122">
        <v>0</v>
      </c>
      <c r="AJ405" s="122">
        <v>0</v>
      </c>
      <c r="AK405" s="122">
        <v>0</v>
      </c>
      <c r="AL405" s="122">
        <v>0</v>
      </c>
    </row>
    <row r="406" spans="1:38" hidden="1" x14ac:dyDescent="0.25">
      <c r="A406" s="122" t="s">
        <v>1961</v>
      </c>
      <c r="B406" s="122">
        <v>1</v>
      </c>
      <c r="C406" s="122" t="s">
        <v>2141</v>
      </c>
      <c r="D406" s="122" t="s">
        <v>2103</v>
      </c>
      <c r="E406" s="122">
        <v>9</v>
      </c>
      <c r="F406" s="122">
        <v>0.27086805443860001</v>
      </c>
      <c r="G406" s="122">
        <v>0.30759518440419997</v>
      </c>
      <c r="H406" s="122">
        <v>0.2707759867349</v>
      </c>
      <c r="I406" s="122">
        <v>0.2524848991832</v>
      </c>
      <c r="J406" s="122">
        <v>0.26913478806180002</v>
      </c>
      <c r="K406" s="122">
        <v>0.27185485417979999</v>
      </c>
      <c r="L406" s="122">
        <v>0.27941754607219998</v>
      </c>
      <c r="M406" s="122">
        <v>0.28954899420469998</v>
      </c>
      <c r="N406" s="122">
        <v>0.32584447177819997</v>
      </c>
      <c r="O406" s="122">
        <v>0.3449479544465</v>
      </c>
      <c r="P406" s="122">
        <v>0.36238240978550001</v>
      </c>
      <c r="Q406" s="122">
        <v>0.350545833955</v>
      </c>
      <c r="R406" s="122">
        <v>0.34728595699940001</v>
      </c>
      <c r="S406" s="122">
        <v>0.35887945867510002</v>
      </c>
      <c r="T406" s="122">
        <v>0.36122513609630003</v>
      </c>
      <c r="U406" s="122">
        <v>0.36382644150080001</v>
      </c>
      <c r="V406" s="122">
        <v>0.36427478555539999</v>
      </c>
      <c r="W406" s="122">
        <v>0.3540695957942</v>
      </c>
      <c r="X406" s="122">
        <v>0.33656598866069998</v>
      </c>
      <c r="Y406" s="122">
        <v>0.1842136300469</v>
      </c>
      <c r="Z406" s="122">
        <v>0.23424107873280001</v>
      </c>
      <c r="AA406" s="122">
        <v>0.269514783092</v>
      </c>
      <c r="AB406" s="122">
        <v>0.34074950308250002</v>
      </c>
      <c r="AC406" s="122">
        <v>0.34522733781670001</v>
      </c>
      <c r="AD406" s="122">
        <v>0.34086264669639998</v>
      </c>
      <c r="AE406" s="122">
        <v>0.37512112534289999</v>
      </c>
      <c r="AF406" s="122">
        <v>0.36340983857199999</v>
      </c>
      <c r="AG406" s="122">
        <v>0.33046898124680002</v>
      </c>
      <c r="AH406" s="122">
        <v>0.34876105617219999</v>
      </c>
      <c r="AI406" s="122">
        <v>0.35164909121069998</v>
      </c>
      <c r="AJ406" s="122">
        <v>0.34952572151880001</v>
      </c>
      <c r="AK406" s="122">
        <v>0.3714572317564</v>
      </c>
      <c r="AL406" s="122">
        <v>0</v>
      </c>
    </row>
    <row r="407" spans="1:38" hidden="1" x14ac:dyDescent="0.25">
      <c r="A407" s="122" t="s">
        <v>1961</v>
      </c>
      <c r="B407" s="122">
        <v>1</v>
      </c>
      <c r="C407" s="122" t="s">
        <v>2141</v>
      </c>
      <c r="D407" s="122" t="s">
        <v>2104</v>
      </c>
      <c r="E407" s="122">
        <v>9</v>
      </c>
      <c r="F407" s="122">
        <v>0</v>
      </c>
      <c r="G407" s="122">
        <v>0</v>
      </c>
      <c r="H407" s="122">
        <v>0</v>
      </c>
      <c r="I407" s="122">
        <v>0</v>
      </c>
      <c r="J407" s="122">
        <v>0</v>
      </c>
      <c r="K407" s="122">
        <v>0</v>
      </c>
      <c r="L407" s="122">
        <v>0</v>
      </c>
      <c r="M407" s="122">
        <v>0</v>
      </c>
      <c r="N407" s="122">
        <v>0</v>
      </c>
      <c r="O407" s="122">
        <v>0</v>
      </c>
      <c r="P407" s="122">
        <v>0</v>
      </c>
      <c r="Q407" s="122">
        <v>0</v>
      </c>
      <c r="R407" s="122">
        <v>0</v>
      </c>
      <c r="S407" s="122">
        <v>0</v>
      </c>
      <c r="T407" s="122">
        <v>0</v>
      </c>
      <c r="U407" s="122">
        <v>0</v>
      </c>
      <c r="V407" s="122">
        <v>0</v>
      </c>
      <c r="W407" s="122">
        <v>0</v>
      </c>
      <c r="X407" s="122">
        <v>0</v>
      </c>
      <c r="Y407" s="122">
        <v>0</v>
      </c>
      <c r="Z407" s="122">
        <v>0</v>
      </c>
      <c r="AA407" s="122">
        <v>0</v>
      </c>
      <c r="AB407" s="122">
        <v>0</v>
      </c>
      <c r="AC407" s="122">
        <v>0</v>
      </c>
      <c r="AD407" s="122">
        <v>0</v>
      </c>
      <c r="AE407" s="122">
        <v>0</v>
      </c>
      <c r="AF407" s="122">
        <v>0</v>
      </c>
      <c r="AG407" s="122">
        <v>0</v>
      </c>
      <c r="AH407" s="122">
        <v>0</v>
      </c>
      <c r="AI407" s="122">
        <v>0</v>
      </c>
      <c r="AJ407" s="122">
        <v>0</v>
      </c>
      <c r="AK407" s="122">
        <v>0</v>
      </c>
      <c r="AL407" s="122">
        <v>0</v>
      </c>
    </row>
    <row r="408" spans="1:38" hidden="1" x14ac:dyDescent="0.25">
      <c r="A408" s="122" t="s">
        <v>1961</v>
      </c>
      <c r="B408" s="122">
        <v>1</v>
      </c>
      <c r="C408" s="122" t="s">
        <v>2141</v>
      </c>
      <c r="D408" s="122" t="s">
        <v>2105</v>
      </c>
      <c r="E408" s="122">
        <v>9</v>
      </c>
      <c r="F408" s="122">
        <v>0</v>
      </c>
      <c r="G408" s="122">
        <v>0</v>
      </c>
      <c r="H408" s="122">
        <v>0</v>
      </c>
      <c r="I408" s="122">
        <v>0</v>
      </c>
      <c r="J408" s="122">
        <v>0</v>
      </c>
      <c r="K408" s="122">
        <v>0</v>
      </c>
      <c r="L408" s="122">
        <v>0</v>
      </c>
      <c r="M408" s="122">
        <v>0</v>
      </c>
      <c r="N408" s="122">
        <v>0</v>
      </c>
      <c r="O408" s="122">
        <v>0</v>
      </c>
      <c r="P408" s="122">
        <v>0</v>
      </c>
      <c r="Q408" s="122">
        <v>0</v>
      </c>
      <c r="R408" s="122">
        <v>0</v>
      </c>
      <c r="S408" s="122">
        <v>0</v>
      </c>
      <c r="T408" s="122">
        <v>0</v>
      </c>
      <c r="U408" s="122">
        <v>0</v>
      </c>
      <c r="V408" s="122">
        <v>0</v>
      </c>
      <c r="W408" s="122">
        <v>0</v>
      </c>
      <c r="X408" s="122">
        <v>0</v>
      </c>
      <c r="Y408" s="122">
        <v>0</v>
      </c>
      <c r="Z408" s="122">
        <v>0</v>
      </c>
      <c r="AA408" s="122">
        <v>0</v>
      </c>
      <c r="AB408" s="122">
        <v>0</v>
      </c>
      <c r="AC408" s="122">
        <v>0</v>
      </c>
      <c r="AD408" s="122">
        <v>0</v>
      </c>
      <c r="AE408" s="122">
        <v>0</v>
      </c>
      <c r="AF408" s="122">
        <v>0</v>
      </c>
      <c r="AG408" s="122">
        <v>0</v>
      </c>
      <c r="AH408" s="122">
        <v>0</v>
      </c>
      <c r="AI408" s="122">
        <v>0</v>
      </c>
      <c r="AJ408" s="122">
        <v>0</v>
      </c>
      <c r="AK408" s="122">
        <v>0</v>
      </c>
      <c r="AL408" s="122">
        <v>0</v>
      </c>
    </row>
    <row r="409" spans="1:38" hidden="1" x14ac:dyDescent="0.25">
      <c r="A409" s="122" t="s">
        <v>1961</v>
      </c>
      <c r="B409" s="122">
        <v>1</v>
      </c>
      <c r="C409" s="122" t="s">
        <v>2141</v>
      </c>
      <c r="D409" s="122" t="s">
        <v>475</v>
      </c>
      <c r="E409" s="122">
        <v>9</v>
      </c>
      <c r="F409" s="122">
        <v>0.2462069330644</v>
      </c>
      <c r="G409" s="122">
        <v>0.33689932920999999</v>
      </c>
      <c r="H409" s="122">
        <v>0.36132309909159999</v>
      </c>
      <c r="I409" s="122">
        <v>0.58050280444190006</v>
      </c>
      <c r="J409" s="122">
        <v>0.63079956447929997</v>
      </c>
      <c r="K409" s="122">
        <v>0.6021563341067</v>
      </c>
      <c r="L409" s="122">
        <v>0.65139187428089995</v>
      </c>
      <c r="M409" s="122">
        <v>0.6828118539586</v>
      </c>
      <c r="N409" s="122">
        <v>0.6973895521065</v>
      </c>
      <c r="O409" s="122">
        <v>0.67515454331830005</v>
      </c>
      <c r="P409" s="122">
        <v>0.69077249972499999</v>
      </c>
      <c r="Q409" s="122">
        <v>0.68314164004889999</v>
      </c>
      <c r="R409" s="122">
        <v>0.71572990988100005</v>
      </c>
      <c r="S409" s="122">
        <v>0.70414430456489996</v>
      </c>
      <c r="T409" s="122">
        <v>0.66751874424169999</v>
      </c>
      <c r="U409" s="122">
        <v>0.70987564059719999</v>
      </c>
      <c r="V409" s="122">
        <v>0.73220774156000001</v>
      </c>
      <c r="W409" s="122">
        <v>0.72681134369779998</v>
      </c>
      <c r="X409" s="122">
        <v>0.63755236405600002</v>
      </c>
      <c r="Y409" s="122">
        <v>0.41420310882139999</v>
      </c>
      <c r="Z409" s="122">
        <v>0.28168534752199997</v>
      </c>
      <c r="AA409" s="122">
        <v>0.45994405053319998</v>
      </c>
      <c r="AB409" s="122">
        <v>0.39184161001970003</v>
      </c>
      <c r="AC409" s="122">
        <v>0.36757399557819997</v>
      </c>
      <c r="AD409" s="122">
        <v>0.46464087547100003</v>
      </c>
      <c r="AE409" s="122">
        <v>0.42631592823609998</v>
      </c>
      <c r="AF409" s="122">
        <v>0.41275421300449999</v>
      </c>
      <c r="AG409" s="122">
        <v>0.4185231044862</v>
      </c>
      <c r="AH409" s="122">
        <v>0.4139764242142</v>
      </c>
      <c r="AI409" s="122">
        <v>0.36354865250879997</v>
      </c>
      <c r="AJ409" s="122">
        <v>0.34674349035980001</v>
      </c>
      <c r="AK409" s="122">
        <v>0.41822521274930002</v>
      </c>
      <c r="AL409" s="122">
        <v>0</v>
      </c>
    </row>
    <row r="410" spans="1:38" hidden="1" x14ac:dyDescent="0.25">
      <c r="A410" s="122" t="s">
        <v>1961</v>
      </c>
      <c r="B410" s="122">
        <v>1</v>
      </c>
      <c r="C410" s="122" t="s">
        <v>2141</v>
      </c>
      <c r="D410" s="122" t="s">
        <v>2106</v>
      </c>
      <c r="E410" s="122">
        <v>9</v>
      </c>
      <c r="F410" s="122">
        <v>0</v>
      </c>
      <c r="G410" s="122">
        <v>0</v>
      </c>
      <c r="H410" s="122">
        <v>0</v>
      </c>
      <c r="I410" s="122">
        <v>0</v>
      </c>
      <c r="J410" s="122">
        <v>0</v>
      </c>
      <c r="K410" s="122">
        <v>0</v>
      </c>
      <c r="L410" s="122">
        <v>0</v>
      </c>
      <c r="M410" s="122">
        <v>0</v>
      </c>
      <c r="N410" s="122">
        <v>0</v>
      </c>
      <c r="O410" s="122">
        <v>0</v>
      </c>
      <c r="P410" s="122">
        <v>0</v>
      </c>
      <c r="Q410" s="122">
        <v>0</v>
      </c>
      <c r="R410" s="122">
        <v>0</v>
      </c>
      <c r="S410" s="122">
        <v>0</v>
      </c>
      <c r="T410" s="122">
        <v>0</v>
      </c>
      <c r="U410" s="122">
        <v>0</v>
      </c>
      <c r="V410" s="122">
        <v>0</v>
      </c>
      <c r="W410" s="122">
        <v>0</v>
      </c>
      <c r="X410" s="122">
        <v>0</v>
      </c>
      <c r="Y410" s="122">
        <v>0</v>
      </c>
      <c r="Z410" s="122">
        <v>0</v>
      </c>
      <c r="AA410" s="122">
        <v>0</v>
      </c>
      <c r="AB410" s="122">
        <v>0</v>
      </c>
      <c r="AC410" s="122">
        <v>0</v>
      </c>
      <c r="AD410" s="122">
        <v>0</v>
      </c>
      <c r="AE410" s="122">
        <v>0</v>
      </c>
      <c r="AF410" s="122">
        <v>0</v>
      </c>
      <c r="AG410" s="122">
        <v>0</v>
      </c>
      <c r="AH410" s="122">
        <v>0</v>
      </c>
      <c r="AI410" s="122">
        <v>0</v>
      </c>
      <c r="AJ410" s="122">
        <v>0</v>
      </c>
      <c r="AK410" s="122">
        <v>0</v>
      </c>
      <c r="AL410" s="122">
        <v>0</v>
      </c>
    </row>
    <row r="411" spans="1:38" hidden="1" x14ac:dyDescent="0.25">
      <c r="A411" s="122" t="s">
        <v>1961</v>
      </c>
      <c r="B411" s="122">
        <v>1</v>
      </c>
      <c r="C411" s="122" t="s">
        <v>2141</v>
      </c>
      <c r="D411" s="122" t="s">
        <v>2107</v>
      </c>
      <c r="E411" s="122">
        <v>9</v>
      </c>
      <c r="F411" s="122">
        <v>0</v>
      </c>
      <c r="G411" s="122">
        <v>0</v>
      </c>
      <c r="H411" s="122">
        <v>0</v>
      </c>
      <c r="I411" s="122">
        <v>0</v>
      </c>
      <c r="J411" s="122">
        <v>0</v>
      </c>
      <c r="K411" s="122">
        <v>0</v>
      </c>
      <c r="L411" s="122">
        <v>0</v>
      </c>
      <c r="M411" s="122">
        <v>0</v>
      </c>
      <c r="N411" s="122">
        <v>0</v>
      </c>
      <c r="O411" s="122">
        <v>0</v>
      </c>
      <c r="P411" s="122">
        <v>0</v>
      </c>
      <c r="Q411" s="122">
        <v>0</v>
      </c>
      <c r="R411" s="122">
        <v>0</v>
      </c>
      <c r="S411" s="122">
        <v>0</v>
      </c>
      <c r="T411" s="122">
        <v>0</v>
      </c>
      <c r="U411" s="122">
        <v>0</v>
      </c>
      <c r="V411" s="122">
        <v>0</v>
      </c>
      <c r="W411" s="122">
        <v>0</v>
      </c>
      <c r="X411" s="122">
        <v>0</v>
      </c>
      <c r="Y411" s="122">
        <v>0</v>
      </c>
      <c r="Z411" s="122">
        <v>0</v>
      </c>
      <c r="AA411" s="122">
        <v>0</v>
      </c>
      <c r="AB411" s="122">
        <v>0</v>
      </c>
      <c r="AC411" s="122">
        <v>0</v>
      </c>
      <c r="AD411" s="122">
        <v>0</v>
      </c>
      <c r="AE411" s="122">
        <v>0</v>
      </c>
      <c r="AF411" s="122">
        <v>0</v>
      </c>
      <c r="AG411" s="122">
        <v>0</v>
      </c>
      <c r="AH411" s="122">
        <v>0</v>
      </c>
      <c r="AI411" s="122">
        <v>0</v>
      </c>
      <c r="AJ411" s="122">
        <v>0</v>
      </c>
      <c r="AK411" s="122">
        <v>0</v>
      </c>
      <c r="AL411" s="122">
        <v>0</v>
      </c>
    </row>
    <row r="412" spans="1:38" hidden="1" x14ac:dyDescent="0.25">
      <c r="A412" s="122" t="s">
        <v>1961</v>
      </c>
      <c r="B412" s="122">
        <v>1</v>
      </c>
      <c r="C412" s="122" t="s">
        <v>2141</v>
      </c>
      <c r="D412" s="122" t="s">
        <v>2108</v>
      </c>
      <c r="E412" s="122">
        <v>9</v>
      </c>
      <c r="F412" s="122">
        <v>0.2980357160182</v>
      </c>
      <c r="G412" s="122">
        <v>0.30366174214840003</v>
      </c>
      <c r="H412" s="122">
        <v>0.28320556427819998</v>
      </c>
      <c r="I412" s="122">
        <v>0.4102717011973</v>
      </c>
      <c r="J412" s="122">
        <v>0.48935962913890002</v>
      </c>
      <c r="K412" s="122">
        <v>0.51379266699049997</v>
      </c>
      <c r="L412" s="122">
        <v>0.56716789053619998</v>
      </c>
      <c r="M412" s="122">
        <v>0.5645294855563</v>
      </c>
      <c r="N412" s="122">
        <v>0.56817910288509998</v>
      </c>
      <c r="O412" s="122">
        <v>0.57907552533770001</v>
      </c>
      <c r="P412" s="122">
        <v>0.56815734599529999</v>
      </c>
      <c r="Q412" s="122">
        <v>0.57257987423750001</v>
      </c>
      <c r="R412" s="122">
        <v>0.55851906342900004</v>
      </c>
      <c r="S412" s="122">
        <v>0.66442779083449999</v>
      </c>
      <c r="T412" s="122">
        <v>0.66749042366839995</v>
      </c>
      <c r="U412" s="122">
        <v>0.67744301299109999</v>
      </c>
      <c r="V412" s="122">
        <v>0.68348235238650001</v>
      </c>
      <c r="W412" s="122">
        <v>0.65029533440059994</v>
      </c>
      <c r="X412" s="122">
        <v>0.51533278869599997</v>
      </c>
      <c r="Y412" s="122">
        <v>0.387130452018</v>
      </c>
      <c r="Z412" s="122">
        <v>0.1308289749654</v>
      </c>
      <c r="AA412" s="122">
        <v>0.1190071519816</v>
      </c>
      <c r="AB412" s="122">
        <v>0.12487944580679999</v>
      </c>
      <c r="AC412" s="122">
        <v>0.16199751492459999</v>
      </c>
      <c r="AD412" s="122">
        <v>0.287165749415</v>
      </c>
      <c r="AE412" s="122">
        <v>0.29319704596110002</v>
      </c>
      <c r="AF412" s="122">
        <v>0.29439175354280001</v>
      </c>
      <c r="AG412" s="122">
        <v>0.18341188190759999</v>
      </c>
      <c r="AH412" s="122">
        <v>0.20277704844219999</v>
      </c>
      <c r="AI412" s="122">
        <v>0.1789349649194</v>
      </c>
      <c r="AJ412" s="122">
        <v>0.1935208216006</v>
      </c>
      <c r="AK412" s="122">
        <v>0.18561945558349999</v>
      </c>
      <c r="AL412" s="122">
        <v>0</v>
      </c>
    </row>
    <row r="413" spans="1:38" hidden="1" x14ac:dyDescent="0.25">
      <c r="A413" s="122" t="s">
        <v>1961</v>
      </c>
      <c r="B413" s="122">
        <v>1</v>
      </c>
      <c r="C413" s="122" t="s">
        <v>2141</v>
      </c>
      <c r="D413" s="122" t="s">
        <v>2109</v>
      </c>
      <c r="E413" s="122">
        <v>9</v>
      </c>
      <c r="F413" s="122">
        <v>0.2980357160182</v>
      </c>
      <c r="G413" s="122">
        <v>0.30366174214840003</v>
      </c>
      <c r="H413" s="122">
        <v>0.28320556427819998</v>
      </c>
      <c r="I413" s="122">
        <v>0.2524848991832</v>
      </c>
      <c r="J413" s="122">
        <v>0.26913478806180002</v>
      </c>
      <c r="K413" s="122">
        <v>0.27185485417979999</v>
      </c>
      <c r="L413" s="122">
        <v>0.27941754607219998</v>
      </c>
      <c r="M413" s="122">
        <v>0.28954899420469998</v>
      </c>
      <c r="N413" s="122">
        <v>0.32584447177819997</v>
      </c>
      <c r="O413" s="122">
        <v>0.3449479544465</v>
      </c>
      <c r="P413" s="122">
        <v>0.36238240978550001</v>
      </c>
      <c r="Q413" s="122">
        <v>0.350545833955</v>
      </c>
      <c r="R413" s="122">
        <v>0.34728595699940001</v>
      </c>
      <c r="S413" s="122">
        <v>0.35887945867510002</v>
      </c>
      <c r="T413" s="122">
        <v>0.36122513609630003</v>
      </c>
      <c r="U413" s="122">
        <v>0.36382644150080001</v>
      </c>
      <c r="V413" s="122">
        <v>0.36427478555539999</v>
      </c>
      <c r="W413" s="122">
        <v>0.3540695957942</v>
      </c>
      <c r="X413" s="122">
        <v>0.33656598866069998</v>
      </c>
      <c r="Y413" s="122">
        <v>0.1842136300469</v>
      </c>
      <c r="Z413" s="122">
        <v>0.2128114649393</v>
      </c>
      <c r="AA413" s="122">
        <v>0.2266955328843</v>
      </c>
      <c r="AB413" s="122">
        <v>0.20513768567339999</v>
      </c>
      <c r="AC413" s="122">
        <v>0.21620139413379999</v>
      </c>
      <c r="AD413" s="122">
        <v>0.25599162863550001</v>
      </c>
      <c r="AE413" s="122">
        <v>0.22561760174209999</v>
      </c>
      <c r="AF413" s="122">
        <v>0.23468970744010001</v>
      </c>
      <c r="AG413" s="122">
        <v>0.1954056151321</v>
      </c>
      <c r="AH413" s="122">
        <v>0.21210156613789999</v>
      </c>
      <c r="AI413" s="122">
        <v>0.1823336133092</v>
      </c>
      <c r="AJ413" s="122">
        <v>0.1803933614629</v>
      </c>
      <c r="AK413" s="122">
        <v>0.22475252058260001</v>
      </c>
      <c r="AL413" s="122">
        <v>0</v>
      </c>
    </row>
    <row r="414" spans="1:38" hidden="1" x14ac:dyDescent="0.25">
      <c r="A414" s="122" t="s">
        <v>1961</v>
      </c>
      <c r="B414" s="122">
        <v>1</v>
      </c>
      <c r="C414" s="122" t="s">
        <v>2141</v>
      </c>
      <c r="D414" s="122" t="s">
        <v>2110</v>
      </c>
      <c r="E414" s="122">
        <v>9</v>
      </c>
      <c r="F414" s="122">
        <v>0.6913199598359</v>
      </c>
      <c r="G414" s="122">
        <v>0.66671846235950005</v>
      </c>
      <c r="H414" s="122">
        <v>0.72170217963560002</v>
      </c>
      <c r="I414" s="122">
        <v>0.79374696281099999</v>
      </c>
      <c r="J414" s="122">
        <v>0.72948665609009999</v>
      </c>
      <c r="K414" s="122">
        <v>0.75833196165939998</v>
      </c>
      <c r="L414" s="122">
        <v>0.73678065780080004</v>
      </c>
      <c r="M414" s="122">
        <v>0.77213065121260005</v>
      </c>
      <c r="N414" s="122">
        <v>0.80882272475719996</v>
      </c>
      <c r="O414" s="122">
        <v>0.80695969433850001</v>
      </c>
      <c r="P414" s="122">
        <v>0.80384899227350004</v>
      </c>
      <c r="Q414" s="122">
        <v>0.80488965510709998</v>
      </c>
      <c r="R414" s="122">
        <v>0.80877306390350001</v>
      </c>
      <c r="S414" s="122">
        <v>0.75574108550289998</v>
      </c>
      <c r="T414" s="122">
        <v>0.79476189996010005</v>
      </c>
      <c r="U414" s="122">
        <v>0.79919544389740005</v>
      </c>
      <c r="V414" s="122">
        <v>0.80490881494349997</v>
      </c>
      <c r="W414" s="122">
        <v>0.82702078634959997</v>
      </c>
      <c r="X414" s="122">
        <v>0.71626138448389998</v>
      </c>
      <c r="Y414" s="122">
        <v>0.48897317516630001</v>
      </c>
      <c r="Z414" s="122">
        <v>0.86293673774510005</v>
      </c>
      <c r="AA414" s="122">
        <v>0.79052194007450005</v>
      </c>
      <c r="AB414" s="122">
        <v>0.85265732605900002</v>
      </c>
      <c r="AC414" s="122">
        <v>0.76933794751249995</v>
      </c>
      <c r="AD414" s="122">
        <v>0.66555022535630004</v>
      </c>
      <c r="AE414" s="122">
        <v>0.83244371156709995</v>
      </c>
      <c r="AF414" s="122">
        <v>0.37048698587329998</v>
      </c>
      <c r="AG414" s="122">
        <v>0.49590025394409998</v>
      </c>
      <c r="AH414" s="122">
        <v>0.74527500453460005</v>
      </c>
      <c r="AI414" s="122">
        <v>0.76740305861229996</v>
      </c>
      <c r="AJ414" s="122">
        <v>0.62718546187559998</v>
      </c>
      <c r="AK414" s="122">
        <v>0.77465981435179998</v>
      </c>
      <c r="AL414" s="122">
        <v>0</v>
      </c>
    </row>
    <row r="415" spans="1:38" hidden="1" x14ac:dyDescent="0.25">
      <c r="A415" s="122" t="s">
        <v>1961</v>
      </c>
      <c r="B415" s="122">
        <v>1</v>
      </c>
      <c r="C415" s="122" t="s">
        <v>2141</v>
      </c>
      <c r="D415" s="122" t="s">
        <v>2111</v>
      </c>
      <c r="E415" s="122">
        <v>9</v>
      </c>
      <c r="F415" s="122">
        <v>0.65008333065269996</v>
      </c>
      <c r="G415" s="122">
        <v>0.64193777614790004</v>
      </c>
      <c r="H415" s="122">
        <v>0.61550009303130004</v>
      </c>
      <c r="I415" s="122">
        <v>0.64519582686700006</v>
      </c>
      <c r="J415" s="122">
        <v>0.46880704503370002</v>
      </c>
      <c r="K415" s="122">
        <v>0.46930732721559998</v>
      </c>
      <c r="L415" s="122">
        <v>0</v>
      </c>
      <c r="M415" s="122">
        <v>0.50989759985729999</v>
      </c>
      <c r="N415" s="122">
        <v>0.52863550231800005</v>
      </c>
      <c r="O415" s="122">
        <v>0.55254106730340002</v>
      </c>
      <c r="P415" s="122">
        <v>0.5400616530615</v>
      </c>
      <c r="Q415" s="122">
        <v>0.55046752107520003</v>
      </c>
      <c r="R415" s="122">
        <v>0.50779190117070006</v>
      </c>
      <c r="S415" s="122">
        <v>0.51666154761060001</v>
      </c>
      <c r="T415" s="122">
        <v>0.52798988783019996</v>
      </c>
      <c r="U415" s="122">
        <v>0.52551262912520003</v>
      </c>
      <c r="V415" s="122">
        <v>0.54567542684820003</v>
      </c>
      <c r="W415" s="122">
        <v>0.45633052778720001</v>
      </c>
      <c r="X415" s="122">
        <v>0.3881859048963</v>
      </c>
      <c r="Y415" s="122">
        <v>0.29704048330900001</v>
      </c>
      <c r="Z415" s="122">
        <v>0.35828537714370001</v>
      </c>
      <c r="AA415" s="122">
        <v>0.49094163349480002</v>
      </c>
      <c r="AB415" s="122">
        <v>0.55401482456749995</v>
      </c>
      <c r="AC415" s="122">
        <v>0.49844554118500001</v>
      </c>
      <c r="AD415" s="122">
        <v>0.45528625685770002</v>
      </c>
      <c r="AE415" s="122">
        <v>0.70737606232030004</v>
      </c>
      <c r="AF415" s="122">
        <v>0.5260166917322</v>
      </c>
      <c r="AG415" s="122">
        <v>0.79597392857399996</v>
      </c>
      <c r="AH415" s="122">
        <v>0.54257893776190003</v>
      </c>
      <c r="AI415" s="122">
        <v>0.54431910555410001</v>
      </c>
      <c r="AJ415" s="122">
        <v>0.57838845317200005</v>
      </c>
      <c r="AK415" s="122">
        <v>0.53001526184290004</v>
      </c>
      <c r="AL415" s="122">
        <v>0</v>
      </c>
    </row>
    <row r="416" spans="1:38" hidden="1" x14ac:dyDescent="0.25">
      <c r="A416" s="122" t="s">
        <v>1961</v>
      </c>
      <c r="B416" s="122">
        <v>1</v>
      </c>
      <c r="C416" s="122" t="s">
        <v>2141</v>
      </c>
      <c r="D416" s="122" t="s">
        <v>2112</v>
      </c>
      <c r="E416" s="122">
        <v>9</v>
      </c>
      <c r="F416" s="122">
        <v>0.64620223614140004</v>
      </c>
      <c r="G416" s="122">
        <v>0.65185005063250001</v>
      </c>
      <c r="H416" s="122">
        <v>0.65420485348269997</v>
      </c>
      <c r="I416" s="122">
        <v>0.6124157163085</v>
      </c>
      <c r="J416" s="122">
        <v>0.61735800103490002</v>
      </c>
      <c r="K416" s="122">
        <v>0.65037046454500003</v>
      </c>
      <c r="L416" s="122">
        <v>0.67361266999229996</v>
      </c>
      <c r="M416" s="122">
        <v>0.65688338757130005</v>
      </c>
      <c r="N416" s="122">
        <v>0.65116863302259997</v>
      </c>
      <c r="O416" s="122">
        <v>0.64046897726030005</v>
      </c>
      <c r="P416" s="122">
        <v>0.65712704028580005</v>
      </c>
      <c r="Q416" s="122">
        <v>0.65608652559150005</v>
      </c>
      <c r="R416" s="122">
        <v>0.65841255218390005</v>
      </c>
      <c r="S416" s="122">
        <v>0.6475179214515</v>
      </c>
      <c r="T416" s="122">
        <v>0.65985260105989996</v>
      </c>
      <c r="U416" s="122">
        <v>0.68368672739659997</v>
      </c>
      <c r="V416" s="122">
        <v>0.66984663827010005</v>
      </c>
      <c r="W416" s="122">
        <v>0.64088645023989999</v>
      </c>
      <c r="X416" s="122">
        <v>0.6365981966059</v>
      </c>
      <c r="Y416" s="122">
        <v>0.35817893575190002</v>
      </c>
      <c r="Z416" s="122">
        <v>0.55249869868430002</v>
      </c>
      <c r="AA416" s="122">
        <v>0.52723756187509996</v>
      </c>
      <c r="AB416" s="122">
        <v>0.71787155512879997</v>
      </c>
      <c r="AC416" s="122">
        <v>0.77831725165760002</v>
      </c>
      <c r="AD416" s="122">
        <v>0.9066246441568</v>
      </c>
      <c r="AE416" s="122">
        <v>0.72737209323889995</v>
      </c>
      <c r="AF416" s="122">
        <v>0.84673833490070005</v>
      </c>
      <c r="AG416" s="122">
        <v>0.68153413193870005</v>
      </c>
      <c r="AH416" s="122">
        <v>0.72436615574600005</v>
      </c>
      <c r="AI416" s="122">
        <v>0.69045533060139996</v>
      </c>
      <c r="AJ416" s="122">
        <v>0.73149742078140001</v>
      </c>
      <c r="AK416" s="122">
        <v>0.68702262627330002</v>
      </c>
      <c r="AL416" s="122">
        <v>0</v>
      </c>
    </row>
    <row r="417" spans="1:38" hidden="1" x14ac:dyDescent="0.25">
      <c r="A417" s="122" t="s">
        <v>1961</v>
      </c>
      <c r="B417" s="122">
        <v>1</v>
      </c>
      <c r="C417" s="122" t="s">
        <v>2141</v>
      </c>
      <c r="D417" s="122" t="s">
        <v>2113</v>
      </c>
      <c r="E417" s="122">
        <v>9</v>
      </c>
      <c r="F417" s="122">
        <v>0</v>
      </c>
      <c r="G417" s="122">
        <v>0.1394011935458</v>
      </c>
      <c r="H417" s="122">
        <v>0.1735420763327</v>
      </c>
      <c r="I417" s="122">
        <v>0</v>
      </c>
      <c r="J417" s="122">
        <v>0</v>
      </c>
      <c r="K417" s="122">
        <v>0</v>
      </c>
      <c r="L417" s="122">
        <v>0</v>
      </c>
      <c r="M417" s="122">
        <v>0.3813825925464</v>
      </c>
      <c r="N417" s="122">
        <v>0.39985864520809999</v>
      </c>
      <c r="O417" s="122">
        <v>0.45941032243770002</v>
      </c>
      <c r="P417" s="122">
        <v>0.44771006980669997</v>
      </c>
      <c r="Q417" s="122">
        <v>0.4308006686675</v>
      </c>
      <c r="R417" s="122">
        <v>0.43183122743000002</v>
      </c>
      <c r="S417" s="122">
        <v>0.37201712642649998</v>
      </c>
      <c r="T417" s="122">
        <v>0.42460870313760002</v>
      </c>
      <c r="U417" s="122">
        <v>0.44616542522269997</v>
      </c>
      <c r="V417" s="122">
        <v>0.4572381079799</v>
      </c>
      <c r="W417" s="122">
        <v>0.45332922897189998</v>
      </c>
      <c r="X417" s="122">
        <v>0.32225961303529999</v>
      </c>
      <c r="Y417" s="122">
        <v>0.25865794892900001</v>
      </c>
      <c r="Z417" s="122">
        <v>0.2581871195089</v>
      </c>
      <c r="AA417" s="122">
        <v>0.26716863696909998</v>
      </c>
      <c r="AB417" s="122">
        <v>0.26580057468290003</v>
      </c>
      <c r="AC417" s="122">
        <v>0.28113970347119999</v>
      </c>
      <c r="AD417" s="122">
        <v>0.40166124693939997</v>
      </c>
      <c r="AE417" s="122">
        <v>0.41890186329110002</v>
      </c>
      <c r="AF417" s="122">
        <v>0.34156378340240001</v>
      </c>
      <c r="AG417" s="122">
        <v>0.42925610441209999</v>
      </c>
      <c r="AH417" s="122">
        <v>0.41630333257169999</v>
      </c>
      <c r="AI417" s="122">
        <v>0.42245011923269998</v>
      </c>
      <c r="AJ417" s="122">
        <v>0.42018791822500001</v>
      </c>
      <c r="AK417" s="122">
        <v>0.41392142702570001</v>
      </c>
      <c r="AL417" s="122">
        <v>0</v>
      </c>
    </row>
    <row r="418" spans="1:38" hidden="1" x14ac:dyDescent="0.25">
      <c r="A418" s="122" t="s">
        <v>1961</v>
      </c>
      <c r="B418" s="122">
        <v>1</v>
      </c>
      <c r="C418" s="122" t="s">
        <v>2141</v>
      </c>
      <c r="D418" s="122" t="s">
        <v>2114</v>
      </c>
      <c r="E418" s="122">
        <v>9</v>
      </c>
      <c r="F418" s="122">
        <v>2.7497554612983</v>
      </c>
      <c r="G418" s="122">
        <v>2.5229098628752999</v>
      </c>
      <c r="H418" s="122">
        <v>2.7721104650098001</v>
      </c>
      <c r="I418" s="122">
        <v>2.7623747135782999</v>
      </c>
      <c r="J418" s="122">
        <v>2.8674757216211</v>
      </c>
      <c r="K418" s="122">
        <v>3.0988851894637999</v>
      </c>
      <c r="L418" s="122">
        <v>2.9772282253929001</v>
      </c>
      <c r="M418" s="122">
        <v>3.1644869411554999</v>
      </c>
      <c r="N418" s="122">
        <v>3.2727532574609999</v>
      </c>
      <c r="O418" s="122">
        <v>3.3766398557428001</v>
      </c>
      <c r="P418" s="122">
        <v>3.4099846571915</v>
      </c>
      <c r="Q418" s="122">
        <v>3.1742933327785998</v>
      </c>
      <c r="R418" s="122">
        <v>3.1882671827603</v>
      </c>
      <c r="S418" s="122">
        <v>2.8606295959343999</v>
      </c>
      <c r="T418" s="122">
        <v>3.0843351066235001</v>
      </c>
      <c r="U418" s="122">
        <v>3.1499539175486002</v>
      </c>
      <c r="V418" s="122">
        <v>2.9744836369862</v>
      </c>
      <c r="W418" s="122">
        <v>2.8464122551362001</v>
      </c>
      <c r="X418" s="122">
        <v>2.6257366597927998</v>
      </c>
      <c r="Y418" s="122">
        <v>2.0496648683943999</v>
      </c>
      <c r="Z418" s="122">
        <v>1.6832962916231999</v>
      </c>
      <c r="AA418" s="122">
        <v>1.6325961312335</v>
      </c>
      <c r="AB418" s="122">
        <v>1.6835641340361001</v>
      </c>
      <c r="AC418" s="122">
        <v>1.6941277894594999</v>
      </c>
      <c r="AD418" s="122">
        <v>1.726226074732</v>
      </c>
      <c r="AE418" s="122">
        <v>1.9757991250252001</v>
      </c>
      <c r="AF418" s="122">
        <v>1.9432688106000999</v>
      </c>
      <c r="AG418" s="122">
        <v>1.8138551294719001</v>
      </c>
      <c r="AH418" s="122">
        <v>1.5862025654219001</v>
      </c>
      <c r="AI418" s="122">
        <v>1.8100768831326</v>
      </c>
      <c r="AJ418" s="122">
        <v>1.7666759964034999</v>
      </c>
      <c r="AK418" s="122">
        <v>1.8712350191064</v>
      </c>
      <c r="AL418" s="122">
        <v>0</v>
      </c>
    </row>
    <row r="419" spans="1:38" hidden="1" x14ac:dyDescent="0.25">
      <c r="A419" s="122" t="s">
        <v>1961</v>
      </c>
      <c r="B419" s="122">
        <v>1</v>
      </c>
      <c r="C419" s="122" t="s">
        <v>2141</v>
      </c>
      <c r="D419" s="122" t="s">
        <v>2136</v>
      </c>
      <c r="E419" s="122">
        <v>9</v>
      </c>
      <c r="F419" s="122">
        <v>0.55014514698520001</v>
      </c>
      <c r="G419" s="122">
        <v>0.68158687408639995</v>
      </c>
      <c r="H419" s="122">
        <v>0.63862854744730002</v>
      </c>
      <c r="I419" s="122">
        <v>0.63062688884100004</v>
      </c>
      <c r="J419" s="122">
        <v>0.65664205419809996</v>
      </c>
      <c r="K419" s="122">
        <v>0.66285757746420004</v>
      </c>
      <c r="L419" s="122">
        <v>0.72307186044659999</v>
      </c>
      <c r="M419" s="122">
        <v>0.74195303815979996</v>
      </c>
      <c r="N419" s="122">
        <v>0.68628959405260004</v>
      </c>
      <c r="O419" s="122">
        <v>0.69405817681990001</v>
      </c>
      <c r="P419" s="122">
        <v>0.78980114580659999</v>
      </c>
      <c r="Q419" s="122">
        <v>0.79500413251690005</v>
      </c>
      <c r="R419" s="122">
        <v>0.75076200142350002</v>
      </c>
      <c r="S419" s="122">
        <v>0.74611546754640001</v>
      </c>
      <c r="T419" s="122">
        <v>0.79751159162069996</v>
      </c>
      <c r="U419" s="122">
        <v>0.71698653755899999</v>
      </c>
      <c r="V419" s="122">
        <v>0.77534128510220002</v>
      </c>
      <c r="W419" s="122">
        <v>0.69509155417320001</v>
      </c>
      <c r="X419" s="122">
        <v>0.63337555091459996</v>
      </c>
      <c r="Y419" s="122">
        <v>0.44345432158460002</v>
      </c>
      <c r="Z419" s="122">
        <v>0.32827146268450003</v>
      </c>
      <c r="AA419" s="122">
        <v>0.26477199000629997</v>
      </c>
      <c r="AB419" s="122">
        <v>0.33143451632749998</v>
      </c>
      <c r="AC419" s="122">
        <v>0.24770296921410001</v>
      </c>
      <c r="AD419" s="122">
        <v>0.34529651492140001</v>
      </c>
      <c r="AE419" s="122">
        <v>0.23385187467740001</v>
      </c>
      <c r="AF419" s="122">
        <v>0.16870436068110001</v>
      </c>
      <c r="AG419" s="122">
        <v>0.19020345111500001</v>
      </c>
      <c r="AH419" s="122">
        <v>0.14549717942170001</v>
      </c>
      <c r="AI419" s="122">
        <v>0.1222987757568</v>
      </c>
      <c r="AJ419" s="122">
        <v>3.05833493612E-2</v>
      </c>
      <c r="AK419" s="122">
        <v>0</v>
      </c>
      <c r="AL419" s="122">
        <v>0</v>
      </c>
    </row>
    <row r="420" spans="1:38" hidden="1" x14ac:dyDescent="0.25">
      <c r="A420" s="122" t="s">
        <v>1961</v>
      </c>
      <c r="B420" s="122">
        <v>1</v>
      </c>
      <c r="C420" s="122" t="s">
        <v>2141</v>
      </c>
      <c r="D420" s="122" t="s">
        <v>2115</v>
      </c>
      <c r="E420" s="122">
        <v>9</v>
      </c>
      <c r="F420" s="122">
        <v>0</v>
      </c>
      <c r="G420" s="122">
        <v>0</v>
      </c>
      <c r="H420" s="122">
        <v>0</v>
      </c>
      <c r="I420" s="122">
        <v>0</v>
      </c>
      <c r="J420" s="122">
        <v>0</v>
      </c>
      <c r="K420" s="122">
        <v>0</v>
      </c>
      <c r="L420" s="122">
        <v>0</v>
      </c>
      <c r="M420" s="122">
        <v>0</v>
      </c>
      <c r="N420" s="122">
        <v>0</v>
      </c>
      <c r="O420" s="122">
        <v>0</v>
      </c>
      <c r="P420" s="122">
        <v>0</v>
      </c>
      <c r="Q420" s="122">
        <v>0</v>
      </c>
      <c r="R420" s="122">
        <v>0</v>
      </c>
      <c r="S420" s="122">
        <v>0</v>
      </c>
      <c r="T420" s="122">
        <v>0</v>
      </c>
      <c r="U420" s="122">
        <v>0</v>
      </c>
      <c r="V420" s="122">
        <v>0</v>
      </c>
      <c r="W420" s="122">
        <v>0</v>
      </c>
      <c r="X420" s="122">
        <v>0</v>
      </c>
      <c r="Y420" s="122">
        <v>0</v>
      </c>
      <c r="Z420" s="122">
        <v>0</v>
      </c>
      <c r="AA420" s="122">
        <v>0</v>
      </c>
      <c r="AB420" s="122">
        <v>0</v>
      </c>
      <c r="AC420" s="122">
        <v>0</v>
      </c>
      <c r="AD420" s="122">
        <v>0</v>
      </c>
      <c r="AE420" s="122">
        <v>0</v>
      </c>
      <c r="AF420" s="122">
        <v>0</v>
      </c>
      <c r="AG420" s="122">
        <v>0</v>
      </c>
      <c r="AH420" s="122">
        <v>0</v>
      </c>
      <c r="AI420" s="122">
        <v>0</v>
      </c>
      <c r="AJ420" s="122">
        <v>0</v>
      </c>
      <c r="AK420" s="122">
        <v>0</v>
      </c>
      <c r="AL420" s="122">
        <v>0</v>
      </c>
    </row>
    <row r="421" spans="1:38" hidden="1" x14ac:dyDescent="0.25">
      <c r="A421" s="122" t="s">
        <v>1961</v>
      </c>
      <c r="B421" s="122">
        <v>1</v>
      </c>
      <c r="C421" s="122" t="s">
        <v>2141</v>
      </c>
      <c r="D421" s="122" t="s">
        <v>2116</v>
      </c>
      <c r="E421" s="122">
        <v>9</v>
      </c>
      <c r="F421" s="122">
        <v>1.1439526072232</v>
      </c>
      <c r="G421" s="122">
        <v>1.0743017489063</v>
      </c>
      <c r="H421" s="122">
        <v>1.0431404950914001</v>
      </c>
      <c r="I421" s="122">
        <v>0.81664100828050001</v>
      </c>
      <c r="J421" s="122">
        <v>0.8304284615691</v>
      </c>
      <c r="K421" s="122">
        <v>0.84548160390839999</v>
      </c>
      <c r="L421" s="122">
        <v>1.1692797743282</v>
      </c>
      <c r="M421" s="122">
        <v>1.1555944584522</v>
      </c>
      <c r="N421" s="122">
        <v>1.2045188856950999</v>
      </c>
      <c r="O421" s="122">
        <v>1.2268284714702</v>
      </c>
      <c r="P421" s="122">
        <v>1.3043685589837</v>
      </c>
      <c r="Q421" s="122">
        <v>1.2892802620268</v>
      </c>
      <c r="R421" s="122">
        <v>1.2720811458631001</v>
      </c>
      <c r="S421" s="122">
        <v>1.3673580534950001</v>
      </c>
      <c r="T421" s="122">
        <v>1.6365963687861</v>
      </c>
      <c r="U421" s="122">
        <v>1.6374141028288001</v>
      </c>
      <c r="V421" s="122">
        <v>1.8340289192873001</v>
      </c>
      <c r="W421" s="122">
        <v>1.8272479268549999</v>
      </c>
      <c r="X421" s="122">
        <v>1.5083010816554001</v>
      </c>
      <c r="Y421" s="122">
        <v>1.0721360027002</v>
      </c>
      <c r="Z421" s="122">
        <v>1.0129563612996999</v>
      </c>
      <c r="AA421" s="122">
        <v>1.1272706323746</v>
      </c>
      <c r="AB421" s="122">
        <v>1.2965079392156</v>
      </c>
      <c r="AC421" s="122">
        <v>1.2377904611457999</v>
      </c>
      <c r="AD421" s="122">
        <v>1.3363513464537</v>
      </c>
      <c r="AE421" s="122">
        <v>1.4194057003097</v>
      </c>
      <c r="AF421" s="122">
        <v>1.4203552816213001</v>
      </c>
      <c r="AG421" s="122">
        <v>1.34166108046</v>
      </c>
      <c r="AH421" s="122">
        <v>1.2317442793660001</v>
      </c>
      <c r="AI421" s="122">
        <v>1.3203598092263999</v>
      </c>
      <c r="AJ421" s="122">
        <v>1.3469815462604</v>
      </c>
      <c r="AK421" s="122">
        <v>1.4119897333367</v>
      </c>
      <c r="AL421" s="122">
        <v>0</v>
      </c>
    </row>
    <row r="422" spans="1:38" hidden="1" x14ac:dyDescent="0.25">
      <c r="A422" s="122" t="s">
        <v>1961</v>
      </c>
      <c r="B422" s="122">
        <v>1</v>
      </c>
      <c r="C422" s="122" t="s">
        <v>2141</v>
      </c>
      <c r="D422" s="122" t="s">
        <v>2117</v>
      </c>
      <c r="E422" s="122">
        <v>9</v>
      </c>
      <c r="F422" s="122">
        <v>0.2462069330644</v>
      </c>
      <c r="G422" s="122">
        <v>0.33689932920999999</v>
      </c>
      <c r="H422" s="122">
        <v>0.36132309909159999</v>
      </c>
      <c r="I422" s="122">
        <v>0.58050280444190006</v>
      </c>
      <c r="J422" s="122">
        <v>0.63079956447929997</v>
      </c>
      <c r="K422" s="122">
        <v>0.6021563341067</v>
      </c>
      <c r="L422" s="122">
        <v>0.65139187428089995</v>
      </c>
      <c r="M422" s="122">
        <v>0.6828118539586</v>
      </c>
      <c r="N422" s="122">
        <v>0.6973895521065</v>
      </c>
      <c r="O422" s="122">
        <v>0.67515454331830005</v>
      </c>
      <c r="P422" s="122">
        <v>0.69077249972499999</v>
      </c>
      <c r="Q422" s="122">
        <v>0.68314164004889999</v>
      </c>
      <c r="R422" s="122">
        <v>0.71572990988100005</v>
      </c>
      <c r="S422" s="122">
        <v>0.70414430456489996</v>
      </c>
      <c r="T422" s="122">
        <v>0.66751874424169999</v>
      </c>
      <c r="U422" s="122">
        <v>0.70987564059719999</v>
      </c>
      <c r="V422" s="122">
        <v>0.73220774156000001</v>
      </c>
      <c r="W422" s="122">
        <v>0.72681134369779998</v>
      </c>
      <c r="X422" s="122">
        <v>0.63755236405600002</v>
      </c>
      <c r="Y422" s="122">
        <v>0.41420310882139999</v>
      </c>
      <c r="Z422" s="122">
        <v>0.30212231317650001</v>
      </c>
      <c r="AA422" s="122">
        <v>0.25135349383799999</v>
      </c>
      <c r="AB422" s="122">
        <v>0.2608304262194</v>
      </c>
      <c r="AC422" s="122">
        <v>0.29834149838660001</v>
      </c>
      <c r="AD422" s="122">
        <v>0.3051507596345</v>
      </c>
      <c r="AE422" s="122">
        <v>0.34672200730899999</v>
      </c>
      <c r="AF422" s="122">
        <v>0.37212110804050003</v>
      </c>
      <c r="AG422" s="122">
        <v>0.34566870005689998</v>
      </c>
      <c r="AH422" s="122">
        <v>0.23876504523430001</v>
      </c>
      <c r="AI422" s="122">
        <v>0.38914802996800002</v>
      </c>
      <c r="AJ422" s="122">
        <v>0.36694723957929998</v>
      </c>
      <c r="AK422" s="122">
        <v>0.40408781374230002</v>
      </c>
      <c r="AL422" s="122">
        <v>0</v>
      </c>
    </row>
    <row r="423" spans="1:38" hidden="1" x14ac:dyDescent="0.25">
      <c r="A423" s="122" t="s">
        <v>1961</v>
      </c>
      <c r="B423" s="122">
        <v>1</v>
      </c>
      <c r="C423" s="122" t="s">
        <v>2141</v>
      </c>
      <c r="D423" s="122" t="s">
        <v>2118</v>
      </c>
      <c r="E423" s="122">
        <v>9</v>
      </c>
      <c r="F423" s="122">
        <v>0.50624026532550004</v>
      </c>
      <c r="G423" s="122">
        <v>0.43684809692999998</v>
      </c>
      <c r="H423" s="122">
        <v>0.44699278228580003</v>
      </c>
      <c r="I423" s="122">
        <v>0.3234651121255</v>
      </c>
      <c r="J423" s="122">
        <v>0.3272803899292</v>
      </c>
      <c r="K423" s="122">
        <v>0.36351373164970002</v>
      </c>
      <c r="L423" s="122">
        <v>0.36807672896089999</v>
      </c>
      <c r="M423" s="122">
        <v>0.378607639622</v>
      </c>
      <c r="N423" s="122">
        <v>0.38763134766430002</v>
      </c>
      <c r="O423" s="122">
        <v>0.3952420252305</v>
      </c>
      <c r="P423" s="122">
        <v>0.3697531934255</v>
      </c>
      <c r="Q423" s="122">
        <v>0.50641624497149995</v>
      </c>
      <c r="R423" s="122">
        <v>0.51472894900090005</v>
      </c>
      <c r="S423" s="122">
        <v>0.52741449019260001</v>
      </c>
      <c r="T423" s="122">
        <v>0.53911295032200002</v>
      </c>
      <c r="U423" s="122">
        <v>0.54337658978530001</v>
      </c>
      <c r="V423" s="122">
        <v>0.56890234293849995</v>
      </c>
      <c r="W423" s="122">
        <v>0.57521707869189997</v>
      </c>
      <c r="X423" s="122">
        <v>0.51253259161599996</v>
      </c>
      <c r="Y423" s="122">
        <v>0.31043233880959997</v>
      </c>
      <c r="Z423" s="122">
        <v>0.45229095851189999</v>
      </c>
      <c r="AA423" s="122">
        <v>0.46190441814159999</v>
      </c>
      <c r="AB423" s="122">
        <v>0.50366126463740002</v>
      </c>
      <c r="AC423" s="122">
        <v>0.52872126770969996</v>
      </c>
      <c r="AD423" s="122">
        <v>0.58765308167279995</v>
      </c>
      <c r="AE423" s="122">
        <v>0.63438149553739998</v>
      </c>
      <c r="AF423" s="122">
        <v>0.69617903939729997</v>
      </c>
      <c r="AG423" s="122">
        <v>0.74777435498589995</v>
      </c>
      <c r="AH423" s="122">
        <v>0.67823563197769998</v>
      </c>
      <c r="AI423" s="122">
        <v>0.74607381349019997</v>
      </c>
      <c r="AJ423" s="122">
        <v>0.71291352243329997</v>
      </c>
      <c r="AK423" s="122">
        <v>0.73029981260069998</v>
      </c>
      <c r="AL423" s="122">
        <v>0</v>
      </c>
    </row>
    <row r="424" spans="1:38" hidden="1" x14ac:dyDescent="0.25">
      <c r="A424" s="122" t="s">
        <v>1961</v>
      </c>
      <c r="B424" s="122">
        <v>1</v>
      </c>
      <c r="C424" s="122" t="s">
        <v>2141</v>
      </c>
      <c r="D424" s="122" t="s">
        <v>2119</v>
      </c>
      <c r="E424" s="122">
        <v>9</v>
      </c>
      <c r="F424" s="122">
        <v>3.6230017263541998</v>
      </c>
      <c r="G424" s="122">
        <v>3.4272869063306999</v>
      </c>
      <c r="H424" s="122">
        <v>3.6344714082368998</v>
      </c>
      <c r="I424" s="122">
        <v>3.8087366553763</v>
      </c>
      <c r="J424" s="122">
        <v>3.9476571039628001</v>
      </c>
      <c r="K424" s="122">
        <v>4.0905700738019997</v>
      </c>
      <c r="L424" s="122">
        <v>4.3233783655850999</v>
      </c>
      <c r="M424" s="122">
        <v>4.1025944641583001</v>
      </c>
      <c r="N424" s="122">
        <v>4.1999466286525999</v>
      </c>
      <c r="O424" s="122">
        <v>4.2767302949469999</v>
      </c>
      <c r="P424" s="122">
        <v>4.6165385815165996</v>
      </c>
      <c r="Q424" s="122">
        <v>5.1321470963001996</v>
      </c>
      <c r="R424" s="122">
        <v>5.3968497857004998</v>
      </c>
      <c r="S424" s="122">
        <v>5.363290264622</v>
      </c>
      <c r="T424" s="122">
        <v>5.5821945655193996</v>
      </c>
      <c r="U424" s="122">
        <v>5.5922868691465002</v>
      </c>
      <c r="V424" s="122">
        <v>5.6192594496927999</v>
      </c>
      <c r="W424" s="122">
        <v>5.293747822606</v>
      </c>
      <c r="X424" s="122">
        <v>5.4322822692486001</v>
      </c>
      <c r="Y424" s="122">
        <v>3.1344101386182999</v>
      </c>
      <c r="Z424" s="122">
        <v>3.9341053433148998</v>
      </c>
      <c r="AA424" s="122">
        <v>4.4926250269574002</v>
      </c>
      <c r="AB424" s="122">
        <v>5.0399525158360001</v>
      </c>
      <c r="AC424" s="122">
        <v>5.2546645210716996</v>
      </c>
      <c r="AD424" s="122">
        <v>5.2167274538230002</v>
      </c>
      <c r="AE424" s="122">
        <v>5.1136415357402001</v>
      </c>
      <c r="AF424" s="122">
        <v>5.2813874150483997</v>
      </c>
      <c r="AG424" s="122">
        <v>4.8920522656537999</v>
      </c>
      <c r="AH424" s="122">
        <v>5.3364861051012999</v>
      </c>
      <c r="AI424" s="122">
        <v>5.9495974165611996</v>
      </c>
      <c r="AJ424" s="122">
        <v>5.7102162635395004</v>
      </c>
      <c r="AK424" s="122">
        <v>5.5839433025401997</v>
      </c>
      <c r="AL424" s="122">
        <v>0</v>
      </c>
    </row>
    <row r="425" spans="1:38" hidden="1" x14ac:dyDescent="0.25">
      <c r="A425" s="122" t="s">
        <v>1961</v>
      </c>
      <c r="B425" s="122">
        <v>1</v>
      </c>
      <c r="C425" s="122" t="s">
        <v>2141</v>
      </c>
      <c r="D425" s="122" t="s">
        <v>2137</v>
      </c>
      <c r="E425" s="122">
        <v>9</v>
      </c>
      <c r="F425" s="122">
        <v>0</v>
      </c>
      <c r="G425" s="122">
        <v>0</v>
      </c>
      <c r="H425" s="122">
        <v>0</v>
      </c>
      <c r="I425" s="122">
        <v>0</v>
      </c>
      <c r="J425" s="122">
        <v>0</v>
      </c>
      <c r="K425" s="122">
        <v>0</v>
      </c>
      <c r="L425" s="122">
        <v>0</v>
      </c>
      <c r="M425" s="122">
        <v>0</v>
      </c>
      <c r="N425" s="122">
        <v>0</v>
      </c>
      <c r="O425" s="122">
        <v>0</v>
      </c>
      <c r="P425" s="122">
        <v>0</v>
      </c>
      <c r="Q425" s="122">
        <v>0</v>
      </c>
      <c r="R425" s="122">
        <v>0</v>
      </c>
      <c r="S425" s="122">
        <v>0</v>
      </c>
      <c r="T425" s="122">
        <v>0</v>
      </c>
      <c r="U425" s="122">
        <v>0</v>
      </c>
      <c r="V425" s="122">
        <v>0</v>
      </c>
      <c r="W425" s="122">
        <v>0</v>
      </c>
      <c r="X425" s="122">
        <v>0</v>
      </c>
      <c r="Y425" s="122">
        <v>0</v>
      </c>
      <c r="Z425" s="122">
        <v>0</v>
      </c>
      <c r="AA425" s="122">
        <v>0</v>
      </c>
      <c r="AB425" s="122">
        <v>0</v>
      </c>
      <c r="AC425" s="122">
        <v>0</v>
      </c>
      <c r="AD425" s="122">
        <v>0</v>
      </c>
      <c r="AE425" s="122">
        <v>0</v>
      </c>
      <c r="AF425" s="122">
        <v>0</v>
      </c>
      <c r="AG425" s="122">
        <v>0</v>
      </c>
      <c r="AH425" s="122">
        <v>0</v>
      </c>
      <c r="AI425" s="122">
        <v>0</v>
      </c>
      <c r="AJ425" s="122">
        <v>0</v>
      </c>
      <c r="AK425" s="122">
        <v>0</v>
      </c>
      <c r="AL425" s="122">
        <v>0</v>
      </c>
    </row>
    <row r="426" spans="1:38" hidden="1" x14ac:dyDescent="0.25">
      <c r="A426" s="122" t="s">
        <v>1961</v>
      </c>
      <c r="B426" s="122">
        <v>1</v>
      </c>
      <c r="C426" s="122" t="s">
        <v>2141</v>
      </c>
      <c r="D426" s="122" t="s">
        <v>2120</v>
      </c>
      <c r="E426" s="122">
        <v>9</v>
      </c>
      <c r="F426" s="122">
        <v>0.27086805443860001</v>
      </c>
      <c r="G426" s="122">
        <v>0.30759518440419997</v>
      </c>
      <c r="H426" s="122">
        <v>0.2707759867349</v>
      </c>
      <c r="I426" s="122">
        <v>0.2524848991832</v>
      </c>
      <c r="J426" s="122">
        <v>0.26913478806180002</v>
      </c>
      <c r="K426" s="122">
        <v>0.27185485417979999</v>
      </c>
      <c r="L426" s="122">
        <v>0.27941754607219998</v>
      </c>
      <c r="M426" s="122">
        <v>0.28954899420469998</v>
      </c>
      <c r="N426" s="122">
        <v>0.32584447177819997</v>
      </c>
      <c r="O426" s="122">
        <v>0.3449479544465</v>
      </c>
      <c r="P426" s="122">
        <v>0.36238240978550001</v>
      </c>
      <c r="Q426" s="122">
        <v>0.350545833955</v>
      </c>
      <c r="R426" s="122">
        <v>0.34728595699940001</v>
      </c>
      <c r="S426" s="122">
        <v>0.35887945867510002</v>
      </c>
      <c r="T426" s="122">
        <v>0.36122513609630003</v>
      </c>
      <c r="U426" s="122">
        <v>0.36382644150080001</v>
      </c>
      <c r="V426" s="122">
        <v>0.36427478555539999</v>
      </c>
      <c r="W426" s="122">
        <v>0.3540695957942</v>
      </c>
      <c r="X426" s="122">
        <v>0.33656598866069998</v>
      </c>
      <c r="Y426" s="122">
        <v>0.1842136300469</v>
      </c>
      <c r="Z426" s="122">
        <v>0.48609195093070001</v>
      </c>
      <c r="AA426" s="122">
        <v>0.53880836174610003</v>
      </c>
      <c r="AB426" s="122">
        <v>0.57025805574510002</v>
      </c>
      <c r="AC426" s="122">
        <v>0.48945384239489997</v>
      </c>
      <c r="AD426" s="122">
        <v>0.64032642062120004</v>
      </c>
      <c r="AE426" s="122">
        <v>0.695676179693</v>
      </c>
      <c r="AF426" s="122">
        <v>0.65340594149340003</v>
      </c>
      <c r="AG426" s="122">
        <v>0.77994577985059999</v>
      </c>
      <c r="AH426" s="122">
        <v>0.80366944899470005</v>
      </c>
      <c r="AI426" s="122">
        <v>0.79782945414780004</v>
      </c>
      <c r="AJ426" s="122">
        <v>0.76956940184309996</v>
      </c>
      <c r="AK426" s="122">
        <v>0.78745882888709995</v>
      </c>
      <c r="AL426" s="122">
        <v>0</v>
      </c>
    </row>
    <row r="427" spans="1:38" hidden="1" x14ac:dyDescent="0.25">
      <c r="A427" s="122" t="s">
        <v>1961</v>
      </c>
      <c r="B427" s="122">
        <v>1</v>
      </c>
      <c r="C427" s="122" t="s">
        <v>2141</v>
      </c>
      <c r="D427" s="122" t="s">
        <v>2121</v>
      </c>
      <c r="E427" s="122">
        <v>9</v>
      </c>
      <c r="F427" s="122">
        <v>0.37808329031490001</v>
      </c>
      <c r="G427" s="122">
        <v>0.3104272628284</v>
      </c>
      <c r="H427" s="122">
        <v>0.32427037109849999</v>
      </c>
      <c r="I427" s="122">
        <v>0.53801006853269995</v>
      </c>
      <c r="J427" s="122">
        <v>0.53939693305759995</v>
      </c>
      <c r="K427" s="122">
        <v>0.53694585552829999</v>
      </c>
      <c r="L427" s="122">
        <v>0.43581431588750003</v>
      </c>
      <c r="M427" s="122">
        <v>0.42474123199000002</v>
      </c>
      <c r="N427" s="122">
        <v>0.45128266962980002</v>
      </c>
      <c r="O427" s="122">
        <v>0.46565372432820001</v>
      </c>
      <c r="P427" s="122">
        <v>0.50936450707820002</v>
      </c>
      <c r="Q427" s="122">
        <v>0.49757130370660002</v>
      </c>
      <c r="R427" s="122">
        <v>0.45905914016350002</v>
      </c>
      <c r="S427" s="122">
        <v>0.4200584989301</v>
      </c>
      <c r="T427" s="122">
        <v>0.41986713115629998</v>
      </c>
      <c r="U427" s="122">
        <v>0.38936496778419999</v>
      </c>
      <c r="V427" s="122">
        <v>0.42731027576539998</v>
      </c>
      <c r="W427" s="122">
        <v>0.4050851067988</v>
      </c>
      <c r="X427" s="122">
        <v>0.62859173339980001</v>
      </c>
      <c r="Y427" s="122">
        <v>0.48487384542950002</v>
      </c>
      <c r="Z427" s="122">
        <v>0.31909612493799999</v>
      </c>
      <c r="AA427" s="122">
        <v>0.34488369787610001</v>
      </c>
      <c r="AB427" s="122">
        <v>0.4617396176902</v>
      </c>
      <c r="AC427" s="122">
        <v>0.40956220446059999</v>
      </c>
      <c r="AD427" s="122">
        <v>0.48283703164960001</v>
      </c>
      <c r="AE427" s="122">
        <v>0.4307961143338</v>
      </c>
      <c r="AF427" s="122">
        <v>0.50500543838159995</v>
      </c>
      <c r="AG427" s="122">
        <v>0.51964759275490002</v>
      </c>
      <c r="AH427" s="122">
        <v>0.47181463094510001</v>
      </c>
      <c r="AI427" s="122">
        <v>0.4851516490676</v>
      </c>
      <c r="AJ427" s="122">
        <v>0.52841505784209997</v>
      </c>
      <c r="AK427" s="122">
        <v>0.54590955316230005</v>
      </c>
      <c r="AL427" s="122">
        <v>0</v>
      </c>
    </row>
    <row r="428" spans="1:38" hidden="1" x14ac:dyDescent="0.25">
      <c r="A428" s="122" t="s">
        <v>1961</v>
      </c>
      <c r="B428" s="122">
        <v>1</v>
      </c>
      <c r="C428" s="122" t="s">
        <v>2141</v>
      </c>
      <c r="D428" s="122" t="s">
        <v>2138</v>
      </c>
      <c r="E428" s="122">
        <v>9</v>
      </c>
      <c r="F428" s="122">
        <v>0</v>
      </c>
      <c r="G428" s="122">
        <v>0</v>
      </c>
      <c r="H428" s="122">
        <v>0</v>
      </c>
      <c r="I428" s="122">
        <v>0</v>
      </c>
      <c r="J428" s="122">
        <v>0</v>
      </c>
      <c r="K428" s="122">
        <v>0</v>
      </c>
      <c r="L428" s="122">
        <v>0</v>
      </c>
      <c r="M428" s="122">
        <v>0</v>
      </c>
      <c r="N428" s="122">
        <v>0</v>
      </c>
      <c r="O428" s="122">
        <v>0</v>
      </c>
      <c r="P428" s="122">
        <v>0</v>
      </c>
      <c r="Q428" s="122">
        <v>0</v>
      </c>
      <c r="R428" s="122">
        <v>0</v>
      </c>
      <c r="S428" s="122">
        <v>0</v>
      </c>
      <c r="T428" s="122">
        <v>0</v>
      </c>
      <c r="U428" s="122">
        <v>0</v>
      </c>
      <c r="V428" s="122">
        <v>0</v>
      </c>
      <c r="W428" s="122">
        <v>0</v>
      </c>
      <c r="X428" s="122">
        <v>0</v>
      </c>
      <c r="Y428" s="122">
        <v>0</v>
      </c>
      <c r="Z428" s="122">
        <v>0</v>
      </c>
      <c r="AA428" s="122">
        <v>0</v>
      </c>
      <c r="AB428" s="122">
        <v>0</v>
      </c>
      <c r="AC428" s="122">
        <v>0</v>
      </c>
      <c r="AD428" s="122">
        <v>0</v>
      </c>
      <c r="AE428" s="122">
        <v>0</v>
      </c>
      <c r="AF428" s="122">
        <v>0</v>
      </c>
      <c r="AG428" s="122">
        <v>0</v>
      </c>
      <c r="AH428" s="122">
        <v>0</v>
      </c>
      <c r="AI428" s="122">
        <v>0</v>
      </c>
      <c r="AJ428" s="122">
        <v>0</v>
      </c>
      <c r="AK428" s="122">
        <v>0</v>
      </c>
      <c r="AL428" s="122">
        <v>0</v>
      </c>
    </row>
    <row r="429" spans="1:38" hidden="1" x14ac:dyDescent="0.25">
      <c r="A429" s="122" t="s">
        <v>1961</v>
      </c>
      <c r="B429" s="122">
        <v>1</v>
      </c>
      <c r="C429" s="122" t="s">
        <v>2141</v>
      </c>
      <c r="D429" s="122" t="s">
        <v>2122</v>
      </c>
      <c r="E429" s="122">
        <v>9</v>
      </c>
      <c r="F429" s="122">
        <v>0</v>
      </c>
      <c r="G429" s="122">
        <v>0</v>
      </c>
      <c r="H429" s="122">
        <v>0</v>
      </c>
      <c r="I429" s="122">
        <v>0</v>
      </c>
      <c r="J429" s="122">
        <v>0</v>
      </c>
      <c r="K429" s="122">
        <v>0</v>
      </c>
      <c r="L429" s="122">
        <v>0</v>
      </c>
      <c r="M429" s="122">
        <v>0</v>
      </c>
      <c r="N429" s="122">
        <v>0</v>
      </c>
      <c r="O429" s="122">
        <v>0</v>
      </c>
      <c r="P429" s="122">
        <v>0</v>
      </c>
      <c r="Q429" s="122">
        <v>0</v>
      </c>
      <c r="R429" s="122">
        <v>0</v>
      </c>
      <c r="S429" s="122">
        <v>0</v>
      </c>
      <c r="T429" s="122">
        <v>0</v>
      </c>
      <c r="U429" s="122">
        <v>0</v>
      </c>
      <c r="V429" s="122">
        <v>0</v>
      </c>
      <c r="W429" s="122">
        <v>0</v>
      </c>
      <c r="X429" s="122">
        <v>0</v>
      </c>
      <c r="Y429" s="122">
        <v>0</v>
      </c>
      <c r="Z429" s="122">
        <v>0</v>
      </c>
      <c r="AA429" s="122">
        <v>0</v>
      </c>
      <c r="AB429" s="122">
        <v>0</v>
      </c>
      <c r="AC429" s="122">
        <v>0</v>
      </c>
      <c r="AD429" s="122">
        <v>0</v>
      </c>
      <c r="AE429" s="122">
        <v>0</v>
      </c>
      <c r="AF429" s="122">
        <v>0</v>
      </c>
      <c r="AG429" s="122">
        <v>0</v>
      </c>
      <c r="AH429" s="122">
        <v>0</v>
      </c>
      <c r="AI429" s="122">
        <v>0</v>
      </c>
      <c r="AJ429" s="122">
        <v>0</v>
      </c>
      <c r="AK429" s="122">
        <v>0</v>
      </c>
      <c r="AL429" s="122">
        <v>0</v>
      </c>
    </row>
    <row r="430" spans="1:38" hidden="1" x14ac:dyDescent="0.25">
      <c r="A430" s="122" t="s">
        <v>1961</v>
      </c>
      <c r="B430" s="122">
        <v>1</v>
      </c>
      <c r="C430" s="122" t="s">
        <v>2141</v>
      </c>
      <c r="D430" s="122" t="s">
        <v>2123</v>
      </c>
      <c r="E430" s="122">
        <v>9</v>
      </c>
      <c r="F430" s="122">
        <v>0</v>
      </c>
      <c r="G430" s="122">
        <v>0.1394011935458</v>
      </c>
      <c r="H430" s="122">
        <v>0.1735420763327</v>
      </c>
      <c r="I430" s="122">
        <v>0.2445500311512</v>
      </c>
      <c r="J430" s="122">
        <v>0.28652210077529999</v>
      </c>
      <c r="K430" s="122">
        <v>0.27749139820579999</v>
      </c>
      <c r="L430" s="122">
        <v>0</v>
      </c>
      <c r="M430" s="122">
        <v>0.3813825925464</v>
      </c>
      <c r="N430" s="122">
        <v>0.39985864520809999</v>
      </c>
      <c r="O430" s="122">
        <v>0.45941032243770002</v>
      </c>
      <c r="P430" s="122">
        <v>0.44771006980669997</v>
      </c>
      <c r="Q430" s="122">
        <v>0.4308006686675</v>
      </c>
      <c r="R430" s="122">
        <v>0.43183122743000002</v>
      </c>
      <c r="S430" s="122">
        <v>0.37201712642649998</v>
      </c>
      <c r="T430" s="122">
        <v>0.42460870313760002</v>
      </c>
      <c r="U430" s="122">
        <v>0.44616542522269997</v>
      </c>
      <c r="V430" s="122">
        <v>0.4572381079799</v>
      </c>
      <c r="W430" s="122">
        <v>0.45332922897189998</v>
      </c>
      <c r="X430" s="122">
        <v>0.32225961303529999</v>
      </c>
      <c r="Y430" s="122">
        <v>0.25865794892900001</v>
      </c>
      <c r="Z430" s="122">
        <v>0.23363018059640001</v>
      </c>
      <c r="AA430" s="122">
        <v>0.18082862326660001</v>
      </c>
      <c r="AB430" s="122">
        <v>0.17933540546740001</v>
      </c>
      <c r="AC430" s="122">
        <v>0.20316967742879999</v>
      </c>
      <c r="AD430" s="122">
        <v>0.3021069800683</v>
      </c>
      <c r="AE430" s="122">
        <v>0.29043221862930002</v>
      </c>
      <c r="AF430" s="122">
        <v>0.2294221122774</v>
      </c>
      <c r="AG430" s="122">
        <v>0.21330588323970001</v>
      </c>
      <c r="AH430" s="122">
        <v>0.21159703900570001</v>
      </c>
      <c r="AI430" s="122">
        <v>0.223176768586</v>
      </c>
      <c r="AJ430" s="122">
        <v>0.2121353738475</v>
      </c>
      <c r="AK430" s="122">
        <v>0.21508390866880001</v>
      </c>
      <c r="AL430" s="122">
        <v>0</v>
      </c>
    </row>
    <row r="431" spans="1:38" hidden="1" x14ac:dyDescent="0.25">
      <c r="A431" s="122" t="s">
        <v>1961</v>
      </c>
      <c r="B431" s="122">
        <v>1</v>
      </c>
      <c r="C431" s="122" t="s">
        <v>2141</v>
      </c>
      <c r="D431" s="122" t="s">
        <v>2124</v>
      </c>
      <c r="E431" s="122">
        <v>9</v>
      </c>
      <c r="F431" s="122">
        <v>0</v>
      </c>
      <c r="G431" s="122">
        <v>0</v>
      </c>
      <c r="H431" s="122">
        <v>0</v>
      </c>
      <c r="I431" s="122">
        <v>0</v>
      </c>
      <c r="J431" s="122">
        <v>0</v>
      </c>
      <c r="K431" s="122">
        <v>0</v>
      </c>
      <c r="L431" s="122">
        <v>0</v>
      </c>
      <c r="M431" s="122">
        <v>0</v>
      </c>
      <c r="N431" s="122">
        <v>0</v>
      </c>
      <c r="O431" s="122">
        <v>0</v>
      </c>
      <c r="P431" s="122">
        <v>0</v>
      </c>
      <c r="Q431" s="122">
        <v>0</v>
      </c>
      <c r="R431" s="122">
        <v>0</v>
      </c>
      <c r="S431" s="122">
        <v>0</v>
      </c>
      <c r="T431" s="122">
        <v>0</v>
      </c>
      <c r="U431" s="122">
        <v>0</v>
      </c>
      <c r="V431" s="122">
        <v>0</v>
      </c>
      <c r="W431" s="122">
        <v>0</v>
      </c>
      <c r="X431" s="122">
        <v>0</v>
      </c>
      <c r="Y431" s="122">
        <v>0</v>
      </c>
      <c r="Z431" s="122">
        <v>0</v>
      </c>
      <c r="AA431" s="122">
        <v>0</v>
      </c>
      <c r="AB431" s="122">
        <v>0</v>
      </c>
      <c r="AC431" s="122">
        <v>0</v>
      </c>
      <c r="AD431" s="122">
        <v>0</v>
      </c>
      <c r="AE431" s="122">
        <v>0</v>
      </c>
      <c r="AF431" s="122">
        <v>0</v>
      </c>
      <c r="AG431" s="122">
        <v>0</v>
      </c>
      <c r="AH431" s="122">
        <v>0</v>
      </c>
      <c r="AI431" s="122">
        <v>0</v>
      </c>
      <c r="AJ431" s="122">
        <v>0</v>
      </c>
      <c r="AK431" s="122">
        <v>0</v>
      </c>
      <c r="AL431" s="122">
        <v>0</v>
      </c>
    </row>
    <row r="432" spans="1:38" hidden="1" x14ac:dyDescent="0.25">
      <c r="A432" s="122" t="s">
        <v>1961</v>
      </c>
      <c r="B432" s="122">
        <v>1</v>
      </c>
      <c r="C432" s="122" t="s">
        <v>2141</v>
      </c>
      <c r="D432" s="122" t="s">
        <v>2125</v>
      </c>
      <c r="E432" s="122">
        <v>9</v>
      </c>
      <c r="F432" s="122">
        <v>0.37808329031490001</v>
      </c>
      <c r="G432" s="122">
        <v>0.3104272628284</v>
      </c>
      <c r="H432" s="122">
        <v>0.32427037109849999</v>
      </c>
      <c r="I432" s="122">
        <v>0.53801006853269995</v>
      </c>
      <c r="J432" s="122">
        <v>0.53939693305759995</v>
      </c>
      <c r="K432" s="122">
        <v>0.53694585552829999</v>
      </c>
      <c r="L432" s="122">
        <v>0.43581431588750003</v>
      </c>
      <c r="M432" s="122">
        <v>0.42474123199000002</v>
      </c>
      <c r="N432" s="122">
        <v>0.45128266962980002</v>
      </c>
      <c r="O432" s="122">
        <v>0.46565372432820001</v>
      </c>
      <c r="P432" s="122">
        <v>0.50936450707820002</v>
      </c>
      <c r="Q432" s="122">
        <v>0.49757130370660002</v>
      </c>
      <c r="R432" s="122">
        <v>0.45905914016350002</v>
      </c>
      <c r="S432" s="122">
        <v>0.4200584989301</v>
      </c>
      <c r="T432" s="122">
        <v>0.41986713115629998</v>
      </c>
      <c r="U432" s="122">
        <v>0.38936496778419999</v>
      </c>
      <c r="V432" s="122">
        <v>0.42731027576539998</v>
      </c>
      <c r="W432" s="122">
        <v>0.4050851067988</v>
      </c>
      <c r="X432" s="122">
        <v>0.62859173339980001</v>
      </c>
      <c r="Y432" s="122">
        <v>0.48487384542950002</v>
      </c>
      <c r="Z432" s="122">
        <v>0.31538487532550002</v>
      </c>
      <c r="AA432" s="122">
        <v>0.37935667695570002</v>
      </c>
      <c r="AB432" s="122">
        <v>0.42173851206750002</v>
      </c>
      <c r="AC432" s="122">
        <v>0.50836017557479996</v>
      </c>
      <c r="AD432" s="122">
        <v>0.56892433819900001</v>
      </c>
      <c r="AE432" s="122">
        <v>0.56804737006270001</v>
      </c>
      <c r="AF432" s="122">
        <v>0.55145265799230003</v>
      </c>
      <c r="AG432" s="122">
        <v>0.5003813246487</v>
      </c>
      <c r="AH432" s="122">
        <v>0.51155933582890001</v>
      </c>
      <c r="AI432" s="122">
        <v>0.62446470321879999</v>
      </c>
      <c r="AJ432" s="122">
        <v>0.52955028629409995</v>
      </c>
      <c r="AK432" s="122">
        <v>0.5371738474637</v>
      </c>
      <c r="AL432" s="122">
        <v>0</v>
      </c>
    </row>
    <row r="433" spans="1:38" hidden="1" x14ac:dyDescent="0.25">
      <c r="A433" s="122" t="s">
        <v>1961</v>
      </c>
      <c r="B433" s="122">
        <v>1</v>
      </c>
      <c r="C433" s="122" t="s">
        <v>2141</v>
      </c>
      <c r="D433" s="122" t="s">
        <v>2126</v>
      </c>
      <c r="E433" s="122">
        <v>9</v>
      </c>
      <c r="F433" s="122">
        <v>0.2462069330644</v>
      </c>
      <c r="G433" s="122">
        <v>0.33689932920999999</v>
      </c>
      <c r="H433" s="122">
        <v>0.36132309909159999</v>
      </c>
      <c r="I433" s="122">
        <v>0.4414908541102</v>
      </c>
      <c r="J433" s="122">
        <v>0.4420106379091</v>
      </c>
      <c r="K433" s="122">
        <v>0.47867266190509999</v>
      </c>
      <c r="L433" s="122">
        <v>0.49136630516599999</v>
      </c>
      <c r="M433" s="122">
        <v>0.51093820720399996</v>
      </c>
      <c r="N433" s="122">
        <v>0.50964416783510003</v>
      </c>
      <c r="O433" s="122">
        <v>0.51924292388769999</v>
      </c>
      <c r="P433" s="122">
        <v>0.56763705538539999</v>
      </c>
      <c r="Q433" s="122">
        <v>0.4664405790585</v>
      </c>
      <c r="R433" s="122">
        <v>0.49842688659989998</v>
      </c>
      <c r="S433" s="122">
        <v>0.61135681615549997</v>
      </c>
      <c r="T433" s="122">
        <v>0.64668141044219996</v>
      </c>
      <c r="U433" s="122">
        <v>0.62671283344689999</v>
      </c>
      <c r="V433" s="122">
        <v>0.64866510683129996</v>
      </c>
      <c r="W433" s="122">
        <v>0.57084127611769997</v>
      </c>
      <c r="X433" s="122">
        <v>0.66296866614939998</v>
      </c>
      <c r="Y433" s="122">
        <v>0.50055218699869997</v>
      </c>
      <c r="Z433" s="122">
        <v>0.48361738341299998</v>
      </c>
      <c r="AA433" s="122">
        <v>0.55247594883060003</v>
      </c>
      <c r="AB433" s="122">
        <v>0.31716679671409997</v>
      </c>
      <c r="AC433" s="122">
        <v>0.3159234401455</v>
      </c>
      <c r="AD433" s="122">
        <v>0.33832643521209999</v>
      </c>
      <c r="AE433" s="122">
        <v>0.33694070558209999</v>
      </c>
      <c r="AF433" s="122">
        <v>0.33275211274040001</v>
      </c>
      <c r="AG433" s="122">
        <v>0.38157016926670001</v>
      </c>
      <c r="AH433" s="122">
        <v>0.32815899228079998</v>
      </c>
      <c r="AI433" s="122">
        <v>0.31478258036259998</v>
      </c>
      <c r="AJ433" s="122">
        <v>0.30718679895869999</v>
      </c>
      <c r="AK433" s="122">
        <v>0.29218199949570001</v>
      </c>
      <c r="AL433" s="122">
        <v>0</v>
      </c>
    </row>
    <row r="434" spans="1:38" hidden="1" x14ac:dyDescent="0.25">
      <c r="A434" s="122" t="s">
        <v>1979</v>
      </c>
      <c r="B434" s="122">
        <v>1</v>
      </c>
      <c r="C434" s="122" t="s">
        <v>2142</v>
      </c>
      <c r="D434" s="122" t="s">
        <v>2078</v>
      </c>
      <c r="E434" s="122">
        <v>10</v>
      </c>
      <c r="F434" s="122">
        <v>0.83664043141519995</v>
      </c>
      <c r="G434" s="122">
        <v>0.8978676345594</v>
      </c>
      <c r="H434" s="122">
        <v>0.88210097136179999</v>
      </c>
      <c r="I434" s="122">
        <v>0.85984364015199999</v>
      </c>
      <c r="J434" s="122">
        <v>0.98088229039660002</v>
      </c>
      <c r="K434" s="122">
        <v>1.1613852951615</v>
      </c>
      <c r="L434" s="122">
        <v>1.1723519043916</v>
      </c>
      <c r="M434" s="122">
        <v>1.0948157055686001</v>
      </c>
      <c r="N434" s="122">
        <v>0.97800288168820004</v>
      </c>
      <c r="O434" s="122">
        <v>0.85526401780600003</v>
      </c>
      <c r="P434" s="122">
        <v>0.75169421976280004</v>
      </c>
      <c r="Q434" s="122">
        <v>0.73422462418709999</v>
      </c>
      <c r="R434" s="122">
        <v>0.83744830056840003</v>
      </c>
      <c r="S434" s="122">
        <v>0.86187017827250001</v>
      </c>
      <c r="T434" s="122">
        <v>0.84077305549199999</v>
      </c>
      <c r="U434" s="122">
        <v>0.79287485330840002</v>
      </c>
      <c r="V434" s="122">
        <v>0.70339638512769997</v>
      </c>
      <c r="W434" s="122">
        <v>0.66464380962239999</v>
      </c>
      <c r="X434" s="122">
        <v>0.62681578575770003</v>
      </c>
      <c r="Y434" s="122">
        <v>0.57225721996080003</v>
      </c>
      <c r="Z434" s="122">
        <v>0.48471898911599998</v>
      </c>
      <c r="AA434" s="122">
        <v>0.45433272277600001</v>
      </c>
      <c r="AB434" s="122">
        <v>0.42880775243710001</v>
      </c>
      <c r="AC434" s="122">
        <v>0.44087976385330002</v>
      </c>
      <c r="AD434" s="122">
        <v>0.44674152552919999</v>
      </c>
      <c r="AE434" s="122">
        <v>0.44909435525449998</v>
      </c>
      <c r="AF434" s="122">
        <v>0.32129285202919999</v>
      </c>
      <c r="AG434" s="122">
        <v>0.33234713472819999</v>
      </c>
      <c r="AH434" s="122">
        <v>0.38044746364280002</v>
      </c>
      <c r="AI434" s="122">
        <v>0.4139556707457</v>
      </c>
      <c r="AJ434" s="122">
        <v>0.30730442392360002</v>
      </c>
      <c r="AK434" s="122">
        <v>0.2723742039839</v>
      </c>
      <c r="AL434" s="122">
        <v>0</v>
      </c>
    </row>
    <row r="435" spans="1:38" hidden="1" x14ac:dyDescent="0.25">
      <c r="A435" s="122" t="s">
        <v>1979</v>
      </c>
      <c r="B435" s="122">
        <v>1</v>
      </c>
      <c r="C435" s="122" t="s">
        <v>2142</v>
      </c>
      <c r="D435" s="122" t="s">
        <v>2079</v>
      </c>
      <c r="E435" s="122">
        <v>10</v>
      </c>
      <c r="F435" s="122">
        <v>4.3409516525400003E-2</v>
      </c>
      <c r="G435" s="122">
        <v>3.8638253147300003E-2</v>
      </c>
      <c r="H435" s="122">
        <v>4.6473622855799999E-2</v>
      </c>
      <c r="I435" s="122">
        <v>4.0587398094900001E-2</v>
      </c>
      <c r="J435" s="122">
        <v>4.6472667200700001E-2</v>
      </c>
      <c r="K435" s="122">
        <v>4.79637343672E-2</v>
      </c>
      <c r="L435" s="122">
        <v>4.7891795349699999E-2</v>
      </c>
      <c r="M435" s="122">
        <v>4.86356855113E-2</v>
      </c>
      <c r="N435" s="122">
        <v>4.7229065132200002E-2</v>
      </c>
      <c r="O435" s="122">
        <v>4.5658432853099999E-2</v>
      </c>
      <c r="P435" s="122">
        <v>4.5788418621900001E-2</v>
      </c>
      <c r="Q435" s="122">
        <v>4.4869430649400001E-2</v>
      </c>
      <c r="R435" s="122">
        <v>4.0714473175299998E-2</v>
      </c>
      <c r="S435" s="122">
        <v>4.4160052126099997E-2</v>
      </c>
      <c r="T435" s="122">
        <v>4.4007352601399999E-2</v>
      </c>
      <c r="U435" s="122">
        <v>4.08761304683E-2</v>
      </c>
      <c r="V435" s="122">
        <v>4.69943092777E-2</v>
      </c>
      <c r="W435" s="122">
        <v>4.2042612282599999E-2</v>
      </c>
      <c r="X435" s="122">
        <v>4.4103128861700001E-2</v>
      </c>
      <c r="Y435" s="122">
        <v>4.3564936813700002E-2</v>
      </c>
      <c r="Z435" s="122">
        <v>2.0125542244899999E-2</v>
      </c>
      <c r="AA435" s="122">
        <v>2.5208333994299999E-2</v>
      </c>
      <c r="AB435" s="122">
        <v>2.99900106072E-2</v>
      </c>
      <c r="AC435" s="122">
        <v>3.4973023215600002E-2</v>
      </c>
      <c r="AD435" s="122">
        <v>3.4675757252199998E-2</v>
      </c>
      <c r="AE435" s="122">
        <v>3.4651859158800001E-2</v>
      </c>
      <c r="AF435" s="122">
        <v>2.2100413122E-2</v>
      </c>
      <c r="AG435" s="122">
        <v>1.7483122913099999E-2</v>
      </c>
      <c r="AH435" s="122">
        <v>1.610146589E-2</v>
      </c>
      <c r="AI435" s="122">
        <v>1.91898820894E-2</v>
      </c>
      <c r="AJ435" s="122">
        <v>1.28554543687E-2</v>
      </c>
      <c r="AK435" s="122">
        <v>1.1029521754699999E-2</v>
      </c>
      <c r="AL435" s="122">
        <v>0</v>
      </c>
    </row>
    <row r="436" spans="1:38" hidden="1" x14ac:dyDescent="0.25">
      <c r="A436" s="122" t="s">
        <v>1979</v>
      </c>
      <c r="B436" s="122">
        <v>1</v>
      </c>
      <c r="C436" s="122" t="s">
        <v>2142</v>
      </c>
      <c r="D436" s="122" t="s">
        <v>2080</v>
      </c>
      <c r="E436" s="122">
        <v>10</v>
      </c>
      <c r="F436" s="122">
        <v>1.8185306159299999E-2</v>
      </c>
      <c r="G436" s="122">
        <v>1.8448731378500002E-2</v>
      </c>
      <c r="H436" s="122">
        <v>2.0036047629299999E-2</v>
      </c>
      <c r="I436" s="122">
        <v>2.1138697254899998E-2</v>
      </c>
      <c r="J436" s="122">
        <v>2.16931872147E-2</v>
      </c>
      <c r="K436" s="122">
        <v>2.1550661053800001E-2</v>
      </c>
      <c r="L436" s="122">
        <v>2.23943220199E-2</v>
      </c>
      <c r="M436" s="122">
        <v>2.3132866922499998E-2</v>
      </c>
      <c r="N436" s="122">
        <v>2.30067188498E-2</v>
      </c>
      <c r="O436" s="122">
        <v>2.1107907694099998E-2</v>
      </c>
      <c r="P436" s="122">
        <v>2.0651373858500001E-2</v>
      </c>
      <c r="Q436" s="122">
        <v>2.0911718075099998E-2</v>
      </c>
      <c r="R436" s="122">
        <v>2.1327218082800001E-2</v>
      </c>
      <c r="S436" s="122">
        <v>2.2930413633899999E-2</v>
      </c>
      <c r="T436" s="122">
        <v>2.2485147679700002E-2</v>
      </c>
      <c r="U436" s="122">
        <v>2.3218092392200001E-2</v>
      </c>
      <c r="V436" s="122">
        <v>2.38365455375E-2</v>
      </c>
      <c r="W436" s="122">
        <v>2.3498007852499999E-2</v>
      </c>
      <c r="X436" s="122">
        <v>2.32242846872E-2</v>
      </c>
      <c r="Y436" s="122">
        <v>2.23047980855E-2</v>
      </c>
      <c r="Z436" s="122">
        <v>1.6773692048899998E-2</v>
      </c>
      <c r="AA436" s="122">
        <v>1.8849812822499999E-2</v>
      </c>
      <c r="AB436" s="122">
        <v>2.1967161321E-2</v>
      </c>
      <c r="AC436" s="122">
        <v>2.27843736677E-2</v>
      </c>
      <c r="AD436" s="122">
        <v>2.5862340999900001E-2</v>
      </c>
      <c r="AE436" s="122">
        <v>2.32018789027E-2</v>
      </c>
      <c r="AF436" s="122">
        <v>1.6674031162599998E-2</v>
      </c>
      <c r="AG436" s="122">
        <v>1.5573591311E-2</v>
      </c>
      <c r="AH436" s="122">
        <v>3.2955644805200003E-2</v>
      </c>
      <c r="AI436" s="122">
        <v>1.9018603448799999E-2</v>
      </c>
      <c r="AJ436" s="122">
        <v>1.9145263535600001E-2</v>
      </c>
      <c r="AK436" s="122">
        <v>1.74139696229E-2</v>
      </c>
      <c r="AL436" s="122">
        <v>0</v>
      </c>
    </row>
    <row r="437" spans="1:38" hidden="1" x14ac:dyDescent="0.25">
      <c r="A437" s="122" t="s">
        <v>1979</v>
      </c>
      <c r="B437" s="122">
        <v>1</v>
      </c>
      <c r="C437" s="122" t="s">
        <v>2142</v>
      </c>
      <c r="D437" s="122" t="s">
        <v>2133</v>
      </c>
      <c r="E437" s="122">
        <v>10</v>
      </c>
      <c r="F437" s="122">
        <v>0</v>
      </c>
      <c r="G437" s="122">
        <v>0</v>
      </c>
      <c r="H437" s="122">
        <v>0</v>
      </c>
      <c r="I437" s="122">
        <v>0</v>
      </c>
      <c r="J437" s="122">
        <v>0</v>
      </c>
      <c r="K437" s="122">
        <v>0</v>
      </c>
      <c r="L437" s="122">
        <v>0</v>
      </c>
      <c r="M437" s="122">
        <v>0</v>
      </c>
      <c r="N437" s="122">
        <v>0</v>
      </c>
      <c r="O437" s="122">
        <v>0</v>
      </c>
      <c r="P437" s="122">
        <v>0</v>
      </c>
      <c r="Q437" s="122">
        <v>0</v>
      </c>
      <c r="R437" s="122">
        <v>0</v>
      </c>
      <c r="S437" s="122">
        <v>0</v>
      </c>
      <c r="T437" s="122">
        <v>0</v>
      </c>
      <c r="U437" s="122">
        <v>0</v>
      </c>
      <c r="V437" s="122">
        <v>0</v>
      </c>
      <c r="W437" s="122">
        <v>0</v>
      </c>
      <c r="X437" s="122">
        <v>0</v>
      </c>
      <c r="Y437" s="122">
        <v>0</v>
      </c>
      <c r="Z437" s="122">
        <v>0</v>
      </c>
      <c r="AA437" s="122">
        <v>0</v>
      </c>
      <c r="AB437" s="122">
        <v>0</v>
      </c>
      <c r="AC437" s="122">
        <v>0</v>
      </c>
      <c r="AD437" s="122">
        <v>0</v>
      </c>
      <c r="AE437" s="122">
        <v>0</v>
      </c>
      <c r="AF437" s="122">
        <v>0</v>
      </c>
      <c r="AG437" s="122">
        <v>0</v>
      </c>
      <c r="AH437" s="122">
        <v>0</v>
      </c>
      <c r="AI437" s="122">
        <v>0</v>
      </c>
      <c r="AJ437" s="122">
        <v>0</v>
      </c>
      <c r="AK437" s="122">
        <v>0</v>
      </c>
      <c r="AL437" s="122">
        <v>0</v>
      </c>
    </row>
    <row r="438" spans="1:38" hidden="1" x14ac:dyDescent="0.25">
      <c r="A438" s="122" t="s">
        <v>1979</v>
      </c>
      <c r="B438" s="122">
        <v>1</v>
      </c>
      <c r="C438" s="122" t="s">
        <v>2142</v>
      </c>
      <c r="D438" s="122" t="s">
        <v>2081</v>
      </c>
      <c r="E438" s="122">
        <v>10</v>
      </c>
      <c r="F438" s="122">
        <v>2.1978808092000001E-3</v>
      </c>
      <c r="G438" s="122">
        <v>2.2876502446999999E-3</v>
      </c>
      <c r="H438" s="122">
        <v>2.3141202666000001E-3</v>
      </c>
      <c r="I438" s="122">
        <v>2.3521686513E-3</v>
      </c>
      <c r="J438" s="122">
        <v>9.2783922999999994E-5</v>
      </c>
      <c r="K438" s="122">
        <v>1.1267230330000001E-4</v>
      </c>
      <c r="L438" s="122">
        <v>1.427436175E-4</v>
      </c>
      <c r="M438" s="122">
        <v>1.528598186E-4</v>
      </c>
      <c r="N438" s="122">
        <v>1.5824001850000001E-4</v>
      </c>
      <c r="O438" s="122">
        <v>1.4040640420000001E-4</v>
      </c>
      <c r="P438" s="122">
        <v>1.2604332849999999E-4</v>
      </c>
      <c r="Q438" s="122">
        <v>1.42603046E-4</v>
      </c>
      <c r="R438" s="122">
        <v>1.5880278329999999E-4</v>
      </c>
      <c r="S438" s="122">
        <v>1.276245762E-4</v>
      </c>
      <c r="T438" s="122">
        <v>1.431102444E-4</v>
      </c>
      <c r="U438" s="122">
        <v>1.391065489E-4</v>
      </c>
      <c r="V438" s="122">
        <v>1.641447812E-4</v>
      </c>
      <c r="W438" s="122">
        <v>1.3636860280000001E-4</v>
      </c>
      <c r="X438" s="122">
        <v>1.7081860519999999E-4</v>
      </c>
      <c r="Y438" s="122">
        <v>1.6070309370000001E-4</v>
      </c>
      <c r="Z438" s="122">
        <v>1.481004725E-4</v>
      </c>
      <c r="AA438" s="122">
        <v>1.4163986400000001E-4</v>
      </c>
      <c r="AB438" s="122">
        <v>2.029451209E-4</v>
      </c>
      <c r="AC438" s="122">
        <v>2.4373914470000001E-4</v>
      </c>
      <c r="AD438" s="122">
        <v>2.372578433E-4</v>
      </c>
      <c r="AE438" s="122">
        <v>1.6237949120000001E-4</v>
      </c>
      <c r="AF438" s="122">
        <v>2.4329285700000001E-5</v>
      </c>
      <c r="AG438" s="122">
        <v>3.7664204199999998E-5</v>
      </c>
      <c r="AH438" s="122">
        <v>3.6192027100000001E-5</v>
      </c>
      <c r="AI438" s="122">
        <v>2.79319069E-5</v>
      </c>
      <c r="AJ438" s="122">
        <v>1.7429762700000001E-5</v>
      </c>
      <c r="AK438" s="122">
        <v>1.46066107E-5</v>
      </c>
      <c r="AL438" s="122">
        <v>0</v>
      </c>
    </row>
    <row r="439" spans="1:38" x14ac:dyDescent="0.25">
      <c r="A439" s="122" t="s">
        <v>1979</v>
      </c>
      <c r="B439" s="122">
        <v>1</v>
      </c>
      <c r="C439" s="122" t="s">
        <v>2142</v>
      </c>
      <c r="D439" s="122" t="s">
        <v>2082</v>
      </c>
      <c r="E439" s="122">
        <v>10</v>
      </c>
      <c r="F439" s="122">
        <v>0.71615186588449997</v>
      </c>
      <c r="G439" s="122">
        <v>0.69526349553029998</v>
      </c>
      <c r="H439" s="122">
        <v>0.64726345076330005</v>
      </c>
      <c r="I439" s="122">
        <v>0.66081281917580004</v>
      </c>
      <c r="J439" s="122">
        <v>0.6784634943358</v>
      </c>
      <c r="K439" s="122">
        <v>0.68333633365250002</v>
      </c>
      <c r="L439" s="122">
        <v>0.70975563146739995</v>
      </c>
      <c r="M439" s="122">
        <v>0.7308262277691</v>
      </c>
      <c r="N439" s="122">
        <v>0.75240798273279996</v>
      </c>
      <c r="O439" s="122">
        <v>0.72562294551740003</v>
      </c>
      <c r="P439" s="122">
        <v>0.7381384638731</v>
      </c>
      <c r="Q439" s="122">
        <v>0.73944981660450004</v>
      </c>
      <c r="R439" s="122">
        <v>0.75725000709199997</v>
      </c>
      <c r="S439" s="122">
        <v>0.76393120400509995</v>
      </c>
      <c r="T439" s="122">
        <v>0.76566193970630003</v>
      </c>
      <c r="U439" s="122">
        <v>0.75071575627779996</v>
      </c>
      <c r="V439" s="122">
        <v>0.77047633857679998</v>
      </c>
      <c r="W439" s="122">
        <v>0.75898240990459998</v>
      </c>
      <c r="X439" s="122">
        <v>0.75637828919119998</v>
      </c>
      <c r="Y439" s="122">
        <v>0.73484167307619996</v>
      </c>
      <c r="Z439" s="122">
        <v>0.78030220933780003</v>
      </c>
      <c r="AA439" s="122">
        <v>0.85476277237539999</v>
      </c>
      <c r="AB439" s="122">
        <v>0.93868855642610005</v>
      </c>
      <c r="AC439" s="122">
        <v>1.0225811936963001</v>
      </c>
      <c r="AD439" s="122">
        <v>1.0605024509886001</v>
      </c>
      <c r="AE439" s="122">
        <v>0.98536258352719996</v>
      </c>
      <c r="AF439" s="122">
        <v>0.75864075126340003</v>
      </c>
      <c r="AG439" s="122">
        <v>0.7238768561351</v>
      </c>
      <c r="AH439" s="122">
        <v>0.77192834299349999</v>
      </c>
      <c r="AI439" s="122">
        <v>0.9119589260398</v>
      </c>
      <c r="AJ439" s="122">
        <v>0.71148019975599996</v>
      </c>
      <c r="AK439" s="122">
        <v>0.65353880372079998</v>
      </c>
      <c r="AL439" s="122">
        <v>0</v>
      </c>
    </row>
    <row r="440" spans="1:38" hidden="1" x14ac:dyDescent="0.25">
      <c r="A440" s="122" t="s">
        <v>1979</v>
      </c>
      <c r="B440" s="122">
        <v>1</v>
      </c>
      <c r="C440" s="122" t="s">
        <v>2142</v>
      </c>
      <c r="D440" s="122" t="s">
        <v>474</v>
      </c>
      <c r="E440" s="122">
        <v>10</v>
      </c>
      <c r="F440" s="122">
        <v>4.9357709795899998E-2</v>
      </c>
      <c r="G440" s="122">
        <v>5.35620580602E-2</v>
      </c>
      <c r="H440" s="122">
        <v>6.7422712250800002E-2</v>
      </c>
      <c r="I440" s="122">
        <v>7.5291065338099997E-2</v>
      </c>
      <c r="J440" s="122">
        <v>7.4540149466999994E-2</v>
      </c>
      <c r="K440" s="122">
        <v>6.1881150566500003E-2</v>
      </c>
      <c r="L440" s="122">
        <v>5.9757159960300003E-2</v>
      </c>
      <c r="M440" s="122">
        <v>5.9914042735500002E-2</v>
      </c>
      <c r="N440" s="122">
        <v>5.6964815183700002E-2</v>
      </c>
      <c r="O440" s="122">
        <v>6.5208226167400005E-2</v>
      </c>
      <c r="P440" s="122">
        <v>5.2267438065399997E-2</v>
      </c>
      <c r="Q440" s="122">
        <v>5.3342507104999999E-2</v>
      </c>
      <c r="R440" s="122">
        <v>5.53379014451E-2</v>
      </c>
      <c r="S440" s="122">
        <v>6.1645906107799998E-2</v>
      </c>
      <c r="T440" s="122">
        <v>6.7088062638400003E-2</v>
      </c>
      <c r="U440" s="122">
        <v>6.8730161750800003E-2</v>
      </c>
      <c r="V440" s="122">
        <v>7.8178599413799996E-2</v>
      </c>
      <c r="W440" s="122">
        <v>8.4066084405599997E-2</v>
      </c>
      <c r="X440" s="122">
        <v>0.10573023338949999</v>
      </c>
      <c r="Y440" s="122">
        <v>0.1185129307293</v>
      </c>
      <c r="Z440" s="122">
        <v>0.1532970572391</v>
      </c>
      <c r="AA440" s="122">
        <v>0.24881724655840001</v>
      </c>
      <c r="AB440" s="122">
        <v>0.30009147867660002</v>
      </c>
      <c r="AC440" s="122">
        <v>0.31643190343549998</v>
      </c>
      <c r="AD440" s="122">
        <v>0.42476496229900002</v>
      </c>
      <c r="AE440" s="122">
        <v>0.46992514462090001</v>
      </c>
      <c r="AF440" s="122">
        <v>0.41278769285349998</v>
      </c>
      <c r="AG440" s="122">
        <v>0.46131722276640003</v>
      </c>
      <c r="AH440" s="122">
        <v>0.65828149401699998</v>
      </c>
      <c r="AI440" s="122">
        <v>0.65644581289040005</v>
      </c>
      <c r="AJ440" s="122">
        <v>0.37013311109570002</v>
      </c>
      <c r="AK440" s="122">
        <v>0.29056435389759999</v>
      </c>
      <c r="AL440" s="122">
        <v>0</v>
      </c>
    </row>
    <row r="441" spans="1:38" hidden="1" x14ac:dyDescent="0.25">
      <c r="A441" s="122" t="s">
        <v>1979</v>
      </c>
      <c r="B441" s="122">
        <v>1</v>
      </c>
      <c r="C441" s="122" t="s">
        <v>2142</v>
      </c>
      <c r="D441" s="122" t="s">
        <v>2083</v>
      </c>
      <c r="E441" s="122">
        <v>10</v>
      </c>
      <c r="F441" s="122">
        <v>0</v>
      </c>
      <c r="G441" s="122">
        <v>0</v>
      </c>
      <c r="H441" s="122">
        <v>0</v>
      </c>
      <c r="I441" s="122">
        <v>0</v>
      </c>
      <c r="J441" s="122">
        <v>0</v>
      </c>
      <c r="K441" s="122">
        <v>0</v>
      </c>
      <c r="L441" s="122">
        <v>0</v>
      </c>
      <c r="M441" s="122">
        <v>0</v>
      </c>
      <c r="N441" s="122">
        <v>0</v>
      </c>
      <c r="O441" s="122">
        <v>0</v>
      </c>
      <c r="P441" s="122">
        <v>0</v>
      </c>
      <c r="Q441" s="122">
        <v>0</v>
      </c>
      <c r="R441" s="122">
        <v>0</v>
      </c>
      <c r="S441" s="122">
        <v>0</v>
      </c>
      <c r="T441" s="122">
        <v>0</v>
      </c>
      <c r="U441" s="122">
        <v>0</v>
      </c>
      <c r="V441" s="122">
        <v>0</v>
      </c>
      <c r="W441" s="122">
        <v>0</v>
      </c>
      <c r="X441" s="122">
        <v>0</v>
      </c>
      <c r="Y441" s="122">
        <v>0</v>
      </c>
      <c r="Z441" s="122">
        <v>0</v>
      </c>
      <c r="AA441" s="122">
        <v>0</v>
      </c>
      <c r="AB441" s="122">
        <v>0</v>
      </c>
      <c r="AC441" s="122">
        <v>0</v>
      </c>
      <c r="AD441" s="122">
        <v>0</v>
      </c>
      <c r="AE441" s="122">
        <v>0</v>
      </c>
      <c r="AF441" s="122">
        <v>0</v>
      </c>
      <c r="AG441" s="122">
        <v>0</v>
      </c>
      <c r="AH441" s="122">
        <v>0</v>
      </c>
      <c r="AI441" s="122">
        <v>0</v>
      </c>
      <c r="AJ441" s="122">
        <v>0</v>
      </c>
      <c r="AK441" s="122">
        <v>0</v>
      </c>
      <c r="AL441" s="122">
        <v>0</v>
      </c>
    </row>
    <row r="442" spans="1:38" hidden="1" x14ac:dyDescent="0.25">
      <c r="A442" s="122" t="s">
        <v>1979</v>
      </c>
      <c r="B442" s="122">
        <v>1</v>
      </c>
      <c r="C442" s="122" t="s">
        <v>2142</v>
      </c>
      <c r="D442" s="122" t="s">
        <v>2084</v>
      </c>
      <c r="E442" s="122">
        <v>10</v>
      </c>
      <c r="F442" s="122">
        <v>0</v>
      </c>
      <c r="G442" s="122">
        <v>0</v>
      </c>
      <c r="H442" s="122">
        <v>0</v>
      </c>
      <c r="I442" s="122">
        <v>0</v>
      </c>
      <c r="J442" s="122">
        <v>0</v>
      </c>
      <c r="K442" s="122">
        <v>0</v>
      </c>
      <c r="L442" s="122">
        <v>0</v>
      </c>
      <c r="M442" s="122">
        <v>0</v>
      </c>
      <c r="N442" s="122">
        <v>0</v>
      </c>
      <c r="O442" s="122">
        <v>0</v>
      </c>
      <c r="P442" s="122">
        <v>0</v>
      </c>
      <c r="Q442" s="122">
        <v>0</v>
      </c>
      <c r="R442" s="122">
        <v>0</v>
      </c>
      <c r="S442" s="122">
        <v>0</v>
      </c>
      <c r="T442" s="122">
        <v>0</v>
      </c>
      <c r="U442" s="122">
        <v>0</v>
      </c>
      <c r="V442" s="122">
        <v>0</v>
      </c>
      <c r="W442" s="122">
        <v>0</v>
      </c>
      <c r="X442" s="122">
        <v>0</v>
      </c>
      <c r="Y442" s="122">
        <v>0</v>
      </c>
      <c r="Z442" s="122">
        <v>0</v>
      </c>
      <c r="AA442" s="122">
        <v>0</v>
      </c>
      <c r="AB442" s="122">
        <v>0</v>
      </c>
      <c r="AC442" s="122">
        <v>0</v>
      </c>
      <c r="AD442" s="122">
        <v>0</v>
      </c>
      <c r="AE442" s="122">
        <v>0</v>
      </c>
      <c r="AF442" s="122">
        <v>0</v>
      </c>
      <c r="AG442" s="122">
        <v>0</v>
      </c>
      <c r="AH442" s="122">
        <v>0</v>
      </c>
      <c r="AI442" s="122">
        <v>0</v>
      </c>
      <c r="AJ442" s="122">
        <v>0</v>
      </c>
      <c r="AK442" s="122">
        <v>0</v>
      </c>
      <c r="AL442" s="122">
        <v>0</v>
      </c>
    </row>
    <row r="443" spans="1:38" hidden="1" x14ac:dyDescent="0.25">
      <c r="A443" s="122" t="s">
        <v>1979</v>
      </c>
      <c r="B443" s="122">
        <v>1</v>
      </c>
      <c r="C443" s="122" t="s">
        <v>2142</v>
      </c>
      <c r="D443" s="122" t="s">
        <v>2085</v>
      </c>
      <c r="E443" s="122">
        <v>10</v>
      </c>
      <c r="F443" s="122">
        <v>3.0531415011400002E-2</v>
      </c>
      <c r="G443" s="122">
        <v>3.04961426625E-2</v>
      </c>
      <c r="H443" s="122">
        <v>3.08188718039E-2</v>
      </c>
      <c r="I443" s="122">
        <v>3.1593972263899997E-2</v>
      </c>
      <c r="J443" s="122">
        <v>3.2339737697100003E-2</v>
      </c>
      <c r="K443" s="122">
        <v>3.1775805625700003E-2</v>
      </c>
      <c r="L443" s="122">
        <v>3.2367294969899998E-2</v>
      </c>
      <c r="M443" s="122">
        <v>3.3150902786399997E-2</v>
      </c>
      <c r="N443" s="122">
        <v>3.3664517937299999E-2</v>
      </c>
      <c r="O443" s="122">
        <v>3.5448981131100003E-2</v>
      </c>
      <c r="P443" s="122">
        <v>3.56147445745E-2</v>
      </c>
      <c r="Q443" s="122">
        <v>3.6785515916099999E-2</v>
      </c>
      <c r="R443" s="122">
        <v>3.9440234977399999E-2</v>
      </c>
      <c r="S443" s="122">
        <v>3.9800238674600003E-2</v>
      </c>
      <c r="T443" s="122">
        <v>3.96928138537E-2</v>
      </c>
      <c r="U443" s="122">
        <v>3.8366876278300002E-2</v>
      </c>
      <c r="V443" s="122">
        <v>4.1269961211800002E-2</v>
      </c>
      <c r="W443" s="122">
        <v>3.9798227473199999E-2</v>
      </c>
      <c r="X443" s="122">
        <v>3.8058984266899999E-2</v>
      </c>
      <c r="Y443" s="122">
        <v>3.6957618352800002E-2</v>
      </c>
      <c r="Z443" s="122">
        <v>0</v>
      </c>
      <c r="AA443" s="122">
        <v>4.7703668384099999E-2</v>
      </c>
      <c r="AB443" s="122">
        <v>9.3112807770600006E-2</v>
      </c>
      <c r="AC443" s="122">
        <v>8.3517064705599997E-2</v>
      </c>
      <c r="AD443" s="122">
        <v>8.2934632027499997E-2</v>
      </c>
      <c r="AE443" s="122">
        <v>0.10544375316479999</v>
      </c>
      <c r="AF443" s="122">
        <v>7.9430968584000006E-2</v>
      </c>
      <c r="AG443" s="122">
        <v>6.6206617692700004E-2</v>
      </c>
      <c r="AH443" s="122">
        <v>9.1308039353299994E-2</v>
      </c>
      <c r="AI443" s="122">
        <v>0.10735366566600001</v>
      </c>
      <c r="AJ443" s="122">
        <v>0.1090746570389</v>
      </c>
      <c r="AK443" s="122">
        <v>0.1160498058755</v>
      </c>
      <c r="AL443" s="122">
        <v>0</v>
      </c>
    </row>
    <row r="444" spans="1:38" hidden="1" x14ac:dyDescent="0.25">
      <c r="A444" s="122" t="s">
        <v>1979</v>
      </c>
      <c r="B444" s="122">
        <v>1</v>
      </c>
      <c r="C444" s="122" t="s">
        <v>2142</v>
      </c>
      <c r="D444" s="122" t="s">
        <v>2086</v>
      </c>
      <c r="E444" s="122">
        <v>10</v>
      </c>
      <c r="F444" s="122">
        <v>0</v>
      </c>
      <c r="G444" s="122">
        <v>0</v>
      </c>
      <c r="H444" s="122">
        <v>0</v>
      </c>
      <c r="I444" s="122">
        <v>0</v>
      </c>
      <c r="J444" s="122">
        <v>0</v>
      </c>
      <c r="K444" s="122">
        <v>0</v>
      </c>
      <c r="L444" s="122">
        <v>0</v>
      </c>
      <c r="M444" s="122">
        <v>0</v>
      </c>
      <c r="N444" s="122">
        <v>0</v>
      </c>
      <c r="O444" s="122">
        <v>0</v>
      </c>
      <c r="P444" s="122">
        <v>0</v>
      </c>
      <c r="Q444" s="122">
        <v>0</v>
      </c>
      <c r="R444" s="122">
        <v>0</v>
      </c>
      <c r="S444" s="122">
        <v>0</v>
      </c>
      <c r="T444" s="122">
        <v>0</v>
      </c>
      <c r="U444" s="122">
        <v>0</v>
      </c>
      <c r="V444" s="122">
        <v>0</v>
      </c>
      <c r="W444" s="122">
        <v>0</v>
      </c>
      <c r="X444" s="122">
        <v>0</v>
      </c>
      <c r="Y444" s="122">
        <v>0</v>
      </c>
      <c r="Z444" s="122">
        <v>0</v>
      </c>
      <c r="AA444" s="122">
        <v>2.69883E-8</v>
      </c>
      <c r="AB444" s="122">
        <v>4.8971663641999997E-3</v>
      </c>
      <c r="AC444" s="122">
        <v>5.4322796977000001E-3</v>
      </c>
      <c r="AD444" s="122">
        <v>5.7369400679000001E-3</v>
      </c>
      <c r="AE444" s="122">
        <v>5.9056854299999999E-3</v>
      </c>
      <c r="AF444" s="122">
        <v>3.8430894598000002E-3</v>
      </c>
      <c r="AG444" s="122">
        <v>3.6291882447000001E-3</v>
      </c>
      <c r="AH444" s="122">
        <v>3.7140503601000002E-3</v>
      </c>
      <c r="AI444" s="122">
        <v>4.7941610887000004E-3</v>
      </c>
      <c r="AJ444" s="122">
        <v>2.5963419982999998E-3</v>
      </c>
      <c r="AK444" s="122">
        <v>2.1222748699000001E-3</v>
      </c>
      <c r="AL444" s="122">
        <v>0</v>
      </c>
    </row>
    <row r="445" spans="1:38" hidden="1" x14ac:dyDescent="0.25">
      <c r="A445" s="122" t="s">
        <v>1979</v>
      </c>
      <c r="B445" s="122">
        <v>1</v>
      </c>
      <c r="C445" s="122" t="s">
        <v>2142</v>
      </c>
      <c r="D445" s="122" t="s">
        <v>2143</v>
      </c>
      <c r="E445" s="122">
        <v>10</v>
      </c>
      <c r="F445" s="122">
        <v>0.25866767752019998</v>
      </c>
      <c r="G445" s="122">
        <v>0.2526076411541</v>
      </c>
      <c r="H445" s="122">
        <v>0.21897705913339999</v>
      </c>
      <c r="I445" s="122">
        <v>0.22808251136159999</v>
      </c>
      <c r="J445" s="122">
        <v>0.23996264963790001</v>
      </c>
      <c r="K445" s="122">
        <v>0.28181959639440002</v>
      </c>
      <c r="L445" s="122">
        <v>0.30982355017820001</v>
      </c>
      <c r="M445" s="122">
        <v>0.35098916979040001</v>
      </c>
      <c r="N445" s="122">
        <v>0.34580721806140002</v>
      </c>
      <c r="O445" s="122">
        <v>0.27035518567860001</v>
      </c>
      <c r="P445" s="122">
        <v>0.2387237228728</v>
      </c>
      <c r="Q445" s="122">
        <v>0.233858478216</v>
      </c>
      <c r="R445" s="122">
        <v>0.2358939560469</v>
      </c>
      <c r="S445" s="122">
        <v>0.18792194546720001</v>
      </c>
      <c r="T445" s="122">
        <v>0.19239899685360001</v>
      </c>
      <c r="U445" s="122">
        <v>0.2026654559893</v>
      </c>
      <c r="V445" s="122">
        <v>0.1749468451208</v>
      </c>
      <c r="W445" s="122">
        <v>0.1818260836142</v>
      </c>
      <c r="X445" s="122">
        <v>0.34232342667769999</v>
      </c>
      <c r="Y445" s="122">
        <v>0.32565073486930002</v>
      </c>
      <c r="Z445" s="122">
        <v>0.41847053053639999</v>
      </c>
      <c r="AA445" s="122">
        <v>0.39808839607930002</v>
      </c>
      <c r="AB445" s="122">
        <v>0.40059321932160002</v>
      </c>
      <c r="AC445" s="122">
        <v>0.33649323697810002</v>
      </c>
      <c r="AD445" s="122">
        <v>0.35599589749310001</v>
      </c>
      <c r="AE445" s="122">
        <v>0.40086771803620003</v>
      </c>
      <c r="AF445" s="122">
        <v>0.38455020959039998</v>
      </c>
      <c r="AG445" s="122">
        <v>0.39286529780189999</v>
      </c>
      <c r="AH445" s="122">
        <v>0.42242988682909999</v>
      </c>
      <c r="AI445" s="122">
        <v>0.49522560171000002</v>
      </c>
      <c r="AJ445" s="122">
        <v>0.4845326130882</v>
      </c>
      <c r="AK445" s="122">
        <v>0.37358146662109998</v>
      </c>
      <c r="AL445" s="122">
        <v>0</v>
      </c>
    </row>
    <row r="446" spans="1:38" hidden="1" x14ac:dyDescent="0.25">
      <c r="A446" s="122" t="s">
        <v>1979</v>
      </c>
      <c r="B446" s="122">
        <v>1</v>
      </c>
      <c r="C446" s="122" t="s">
        <v>2142</v>
      </c>
      <c r="D446" s="122" t="s">
        <v>2087</v>
      </c>
      <c r="E446" s="122">
        <v>10</v>
      </c>
      <c r="F446" s="122">
        <v>1.1076361202999999E-3</v>
      </c>
      <c r="G446" s="122">
        <v>1.2067759311E-3</v>
      </c>
      <c r="H446" s="122">
        <v>1.2195467842E-3</v>
      </c>
      <c r="I446" s="122">
        <v>1.2502186167000001E-3</v>
      </c>
      <c r="J446" s="122">
        <v>1.2797296203E-3</v>
      </c>
      <c r="K446" s="122">
        <v>1.2574140227E-3</v>
      </c>
      <c r="L446" s="122">
        <v>1.2808201008999999E-3</v>
      </c>
      <c r="M446" s="122">
        <v>1.3118285816000001E-3</v>
      </c>
      <c r="N446" s="122">
        <v>1.3321530669999999E-3</v>
      </c>
      <c r="O446" s="122">
        <v>1.2192643191E-3</v>
      </c>
      <c r="P446" s="122">
        <v>4.4008028327999996E-3</v>
      </c>
      <c r="Q446" s="122">
        <v>1.2261838637999999E-3</v>
      </c>
      <c r="R446" s="122">
        <v>1.217012965E-3</v>
      </c>
      <c r="S446" s="122">
        <v>1.2281216505E-3</v>
      </c>
      <c r="T446" s="122">
        <v>1.2248068275000001E-3</v>
      </c>
      <c r="U446" s="122">
        <v>0</v>
      </c>
      <c r="V446" s="122">
        <v>0</v>
      </c>
      <c r="W446" s="122">
        <v>0</v>
      </c>
      <c r="X446" s="122">
        <v>0</v>
      </c>
      <c r="Y446" s="122">
        <v>0</v>
      </c>
      <c r="Z446" s="122">
        <v>4.3310884000000002E-6</v>
      </c>
      <c r="AA446" s="122">
        <v>3.1369905E-6</v>
      </c>
      <c r="AB446" s="122">
        <v>1.4212617E-6</v>
      </c>
      <c r="AC446" s="122">
        <v>0</v>
      </c>
      <c r="AD446" s="122">
        <v>0</v>
      </c>
      <c r="AE446" s="122">
        <v>0</v>
      </c>
      <c r="AF446" s="122">
        <v>0</v>
      </c>
      <c r="AG446" s="122">
        <v>0</v>
      </c>
      <c r="AH446" s="122">
        <v>0</v>
      </c>
      <c r="AI446" s="122">
        <v>0</v>
      </c>
      <c r="AJ446" s="122">
        <v>0</v>
      </c>
      <c r="AK446" s="122">
        <v>0</v>
      </c>
      <c r="AL446" s="122">
        <v>0</v>
      </c>
    </row>
    <row r="447" spans="1:38" hidden="1" x14ac:dyDescent="0.25">
      <c r="A447" s="122" t="s">
        <v>1979</v>
      </c>
      <c r="B447" s="122">
        <v>1</v>
      </c>
      <c r="C447" s="122" t="s">
        <v>2142</v>
      </c>
      <c r="D447" s="122" t="s">
        <v>2134</v>
      </c>
      <c r="E447" s="122">
        <v>10</v>
      </c>
      <c r="F447" s="122">
        <v>0</v>
      </c>
      <c r="G447" s="122">
        <v>0</v>
      </c>
      <c r="H447" s="122">
        <v>0</v>
      </c>
      <c r="I447" s="122">
        <v>0</v>
      </c>
      <c r="J447" s="122">
        <v>0</v>
      </c>
      <c r="K447" s="122">
        <v>0</v>
      </c>
      <c r="L447" s="122">
        <v>0</v>
      </c>
      <c r="M447" s="122">
        <v>0</v>
      </c>
      <c r="N447" s="122">
        <v>0</v>
      </c>
      <c r="O447" s="122">
        <v>0</v>
      </c>
      <c r="P447" s="122">
        <v>0</v>
      </c>
      <c r="Q447" s="122">
        <v>0</v>
      </c>
      <c r="R447" s="122">
        <v>0</v>
      </c>
      <c r="S447" s="122">
        <v>0</v>
      </c>
      <c r="T447" s="122">
        <v>0</v>
      </c>
      <c r="U447" s="122">
        <v>0</v>
      </c>
      <c r="V447" s="122">
        <v>0</v>
      </c>
      <c r="W447" s="122">
        <v>0</v>
      </c>
      <c r="X447" s="122">
        <v>0</v>
      </c>
      <c r="Y447" s="122">
        <v>0</v>
      </c>
      <c r="Z447" s="122">
        <v>0</v>
      </c>
      <c r="AA447" s="122">
        <v>0</v>
      </c>
      <c r="AB447" s="122">
        <v>0</v>
      </c>
      <c r="AC447" s="122">
        <v>0</v>
      </c>
      <c r="AD447" s="122">
        <v>0</v>
      </c>
      <c r="AE447" s="122">
        <v>0</v>
      </c>
      <c r="AF447" s="122">
        <v>0</v>
      </c>
      <c r="AG447" s="122">
        <v>0</v>
      </c>
      <c r="AH447" s="122">
        <v>0</v>
      </c>
      <c r="AI447" s="122">
        <v>0</v>
      </c>
      <c r="AJ447" s="122">
        <v>0</v>
      </c>
      <c r="AK447" s="122">
        <v>0</v>
      </c>
      <c r="AL447" s="122">
        <v>0</v>
      </c>
    </row>
    <row r="448" spans="1:38" hidden="1" x14ac:dyDescent="0.25">
      <c r="A448" s="122" t="s">
        <v>1979</v>
      </c>
      <c r="B448" s="122">
        <v>1</v>
      </c>
      <c r="C448" s="122" t="s">
        <v>2142</v>
      </c>
      <c r="D448" s="122" t="s">
        <v>2088</v>
      </c>
      <c r="E448" s="122">
        <v>10</v>
      </c>
      <c r="F448" s="122">
        <v>2.86777219572E-2</v>
      </c>
      <c r="G448" s="122">
        <v>3.18684690824E-2</v>
      </c>
      <c r="H448" s="122">
        <v>3.2205721035099999E-2</v>
      </c>
      <c r="I448" s="122">
        <v>3.3015701015699998E-2</v>
      </c>
      <c r="J448" s="122">
        <v>3.3795025893500003E-2</v>
      </c>
      <c r="K448" s="122">
        <v>3.3478080927100001E-2</v>
      </c>
      <c r="L448" s="122">
        <v>3.4101257200399998E-2</v>
      </c>
      <c r="M448" s="122">
        <v>3.4926844007000003E-2</v>
      </c>
      <c r="N448" s="122">
        <v>3.5467974255399999E-2</v>
      </c>
      <c r="O448" s="122">
        <v>3.33039790882E-2</v>
      </c>
      <c r="P448" s="122">
        <v>3.34597122595E-2</v>
      </c>
      <c r="Q448" s="122">
        <v>3.3492985170600002E-2</v>
      </c>
      <c r="R448" s="122">
        <v>3.3242483766699998E-2</v>
      </c>
      <c r="S448" s="122">
        <v>3.35459154542E-2</v>
      </c>
      <c r="T448" s="122">
        <v>3.3455371676699999E-2</v>
      </c>
      <c r="U448" s="122">
        <v>3.2337795720399999E-2</v>
      </c>
      <c r="V448" s="122">
        <v>3.3538949194200002E-2</v>
      </c>
      <c r="W448" s="122">
        <v>3.2218652866699997E-2</v>
      </c>
      <c r="X448" s="122">
        <v>3.08106486244E-2</v>
      </c>
      <c r="Y448" s="122">
        <v>2.9919037909099999E-2</v>
      </c>
      <c r="Z448" s="122">
        <v>1.36517352326E-2</v>
      </c>
      <c r="AA448" s="122">
        <v>1.4246621722100001E-2</v>
      </c>
      <c r="AB448" s="122">
        <v>1.41813992999E-2</v>
      </c>
      <c r="AC448" s="122">
        <v>1.0888256517000001E-2</v>
      </c>
      <c r="AD448" s="122">
        <v>1.34256375918E-2</v>
      </c>
      <c r="AE448" s="122">
        <v>1.4412957614000001E-2</v>
      </c>
      <c r="AF448" s="122">
        <v>1.3755608730799999E-2</v>
      </c>
      <c r="AG448" s="122">
        <v>1.1314669223299999E-2</v>
      </c>
      <c r="AH448" s="122">
        <v>1.20080334116E-2</v>
      </c>
      <c r="AI448" s="122">
        <v>3.9683223629999998E-4</v>
      </c>
      <c r="AJ448" s="122">
        <v>4.6979179809999999E-4</v>
      </c>
      <c r="AK448" s="122">
        <v>3.33855686E-4</v>
      </c>
      <c r="AL448" s="122">
        <v>0</v>
      </c>
    </row>
    <row r="449" spans="1:38" hidden="1" x14ac:dyDescent="0.25">
      <c r="A449" s="122" t="s">
        <v>1979</v>
      </c>
      <c r="B449" s="122">
        <v>1</v>
      </c>
      <c r="C449" s="122" t="s">
        <v>2142</v>
      </c>
      <c r="D449" s="122" t="s">
        <v>2089</v>
      </c>
      <c r="E449" s="122">
        <v>10</v>
      </c>
      <c r="F449" s="122">
        <v>0</v>
      </c>
      <c r="G449" s="122">
        <v>0</v>
      </c>
      <c r="H449" s="122">
        <v>0</v>
      </c>
      <c r="I449" s="122">
        <v>0</v>
      </c>
      <c r="J449" s="122">
        <v>0</v>
      </c>
      <c r="K449" s="122">
        <v>0</v>
      </c>
      <c r="L449" s="122">
        <v>0</v>
      </c>
      <c r="M449" s="122">
        <v>0</v>
      </c>
      <c r="N449" s="122">
        <v>0</v>
      </c>
      <c r="O449" s="122">
        <v>0</v>
      </c>
      <c r="P449" s="122">
        <v>0</v>
      </c>
      <c r="Q449" s="122">
        <v>0</v>
      </c>
      <c r="R449" s="122">
        <v>0</v>
      </c>
      <c r="S449" s="122">
        <v>0</v>
      </c>
      <c r="T449" s="122">
        <v>0</v>
      </c>
      <c r="U449" s="122">
        <v>0</v>
      </c>
      <c r="V449" s="122">
        <v>0</v>
      </c>
      <c r="W449" s="122">
        <v>0</v>
      </c>
      <c r="X449" s="122">
        <v>0</v>
      </c>
      <c r="Y449" s="122">
        <v>0</v>
      </c>
      <c r="Z449" s="122">
        <v>0</v>
      </c>
      <c r="AA449" s="122">
        <v>0</v>
      </c>
      <c r="AB449" s="122">
        <v>0</v>
      </c>
      <c r="AC449" s="122">
        <v>0</v>
      </c>
      <c r="AD449" s="122">
        <v>0</v>
      </c>
      <c r="AE449" s="122">
        <v>0</v>
      </c>
      <c r="AF449" s="122">
        <v>0</v>
      </c>
      <c r="AG449" s="122">
        <v>0</v>
      </c>
      <c r="AH449" s="122">
        <v>0</v>
      </c>
      <c r="AI449" s="122">
        <v>0</v>
      </c>
      <c r="AJ449" s="122">
        <v>0</v>
      </c>
      <c r="AK449" s="122">
        <v>0</v>
      </c>
      <c r="AL449" s="122">
        <v>0</v>
      </c>
    </row>
    <row r="450" spans="1:38" hidden="1" x14ac:dyDescent="0.25">
      <c r="A450" s="122" t="s">
        <v>1979</v>
      </c>
      <c r="B450" s="122">
        <v>1</v>
      </c>
      <c r="C450" s="122" t="s">
        <v>2142</v>
      </c>
      <c r="D450" s="122" t="s">
        <v>2090</v>
      </c>
      <c r="E450" s="122">
        <v>10</v>
      </c>
      <c r="F450" s="122">
        <v>0</v>
      </c>
      <c r="G450" s="122">
        <v>0</v>
      </c>
      <c r="H450" s="122">
        <v>0</v>
      </c>
      <c r="I450" s="122">
        <v>0</v>
      </c>
      <c r="J450" s="122">
        <v>0</v>
      </c>
      <c r="K450" s="122">
        <v>0</v>
      </c>
      <c r="L450" s="122">
        <v>0</v>
      </c>
      <c r="M450" s="122">
        <v>0</v>
      </c>
      <c r="N450" s="122">
        <v>0</v>
      </c>
      <c r="O450" s="122">
        <v>0</v>
      </c>
      <c r="P450" s="122">
        <v>0</v>
      </c>
      <c r="Q450" s="122">
        <v>0</v>
      </c>
      <c r="R450" s="122">
        <v>0</v>
      </c>
      <c r="S450" s="122">
        <v>0</v>
      </c>
      <c r="T450" s="122">
        <v>0</v>
      </c>
      <c r="U450" s="122">
        <v>0</v>
      </c>
      <c r="V450" s="122">
        <v>0</v>
      </c>
      <c r="W450" s="122">
        <v>0</v>
      </c>
      <c r="X450" s="122">
        <v>0</v>
      </c>
      <c r="Y450" s="122">
        <v>0</v>
      </c>
      <c r="Z450" s="122">
        <v>0</v>
      </c>
      <c r="AA450" s="122">
        <v>0</v>
      </c>
      <c r="AB450" s="122">
        <v>0</v>
      </c>
      <c r="AC450" s="122">
        <v>0</v>
      </c>
      <c r="AD450" s="122">
        <v>0</v>
      </c>
      <c r="AE450" s="122">
        <v>0</v>
      </c>
      <c r="AF450" s="122">
        <v>0</v>
      </c>
      <c r="AG450" s="122">
        <v>0</v>
      </c>
      <c r="AH450" s="122">
        <v>0</v>
      </c>
      <c r="AI450" s="122">
        <v>0</v>
      </c>
      <c r="AJ450" s="122">
        <v>0</v>
      </c>
      <c r="AK450" s="122">
        <v>0</v>
      </c>
      <c r="AL450" s="122">
        <v>0</v>
      </c>
    </row>
    <row r="451" spans="1:38" hidden="1" x14ac:dyDescent="0.25">
      <c r="A451" s="122" t="s">
        <v>1979</v>
      </c>
      <c r="B451" s="122">
        <v>1</v>
      </c>
      <c r="C451" s="122" t="s">
        <v>2142</v>
      </c>
      <c r="D451" s="122" t="s">
        <v>2091</v>
      </c>
      <c r="E451" s="122">
        <v>10</v>
      </c>
      <c r="F451" s="122">
        <v>0.2260164031579</v>
      </c>
      <c r="G451" s="122">
        <v>0.23766269535099999</v>
      </c>
      <c r="H451" s="122">
        <v>0.24351530521750001</v>
      </c>
      <c r="I451" s="122">
        <v>0.24953362279149999</v>
      </c>
      <c r="J451" s="122">
        <v>0.25272037420100002</v>
      </c>
      <c r="K451" s="122">
        <v>0.25867760306519999</v>
      </c>
      <c r="L451" s="122">
        <v>0.26344769589580003</v>
      </c>
      <c r="M451" s="122">
        <v>0.25950410832499998</v>
      </c>
      <c r="N451" s="122">
        <v>0.2578394663286</v>
      </c>
      <c r="O451" s="122">
        <v>0.25923852388989999</v>
      </c>
      <c r="P451" s="122">
        <v>0.2628886113683</v>
      </c>
      <c r="Q451" s="122">
        <v>0.25717822161269999</v>
      </c>
      <c r="R451" s="122">
        <v>0.20480980368650001</v>
      </c>
      <c r="S451" s="122">
        <v>0.23045460347130001</v>
      </c>
      <c r="T451" s="122">
        <v>0.23034065451630001</v>
      </c>
      <c r="U451" s="122">
        <v>0.22804621759240001</v>
      </c>
      <c r="V451" s="122">
        <v>0.2386815524044</v>
      </c>
      <c r="W451" s="122">
        <v>0.230434919199</v>
      </c>
      <c r="X451" s="122">
        <v>0.22715935193260001</v>
      </c>
      <c r="Y451" s="122">
        <v>0.22070095538250001</v>
      </c>
      <c r="Z451" s="122">
        <v>0.24506272217610001</v>
      </c>
      <c r="AA451" s="122">
        <v>0.24513059472349999</v>
      </c>
      <c r="AB451" s="122">
        <v>0.22901574999810001</v>
      </c>
      <c r="AC451" s="122">
        <v>0.24780829218299999</v>
      </c>
      <c r="AD451" s="122">
        <v>0.26435653035809997</v>
      </c>
      <c r="AE451" s="122">
        <v>0.28498690288119999</v>
      </c>
      <c r="AF451" s="122">
        <v>0.25702637174600002</v>
      </c>
      <c r="AG451" s="122">
        <v>0.23214314767499999</v>
      </c>
      <c r="AH451" s="122">
        <v>0.2391707360624</v>
      </c>
      <c r="AI451" s="122">
        <v>0.31391974664450001</v>
      </c>
      <c r="AJ451" s="122">
        <v>0.27796388942540001</v>
      </c>
      <c r="AK451" s="122">
        <v>0.28051016129919998</v>
      </c>
      <c r="AL451" s="122">
        <v>0</v>
      </c>
    </row>
    <row r="452" spans="1:38" hidden="1" x14ac:dyDescent="0.25">
      <c r="A452" s="122" t="s">
        <v>1979</v>
      </c>
      <c r="B452" s="122">
        <v>1</v>
      </c>
      <c r="C452" s="122" t="s">
        <v>2142</v>
      </c>
      <c r="D452" s="122" t="s">
        <v>2092</v>
      </c>
      <c r="E452" s="122">
        <v>10</v>
      </c>
      <c r="F452" s="122">
        <v>0.1142700729756</v>
      </c>
      <c r="G452" s="122">
        <v>0.11424698464660001</v>
      </c>
      <c r="H452" s="122">
        <v>0.1187900586696</v>
      </c>
      <c r="I452" s="122">
        <v>0.1251594446682</v>
      </c>
      <c r="J452" s="122">
        <v>0.11326316123580001</v>
      </c>
      <c r="K452" s="122">
        <v>0.11643923576530001</v>
      </c>
      <c r="L452" s="122">
        <v>0.11706355069710001</v>
      </c>
      <c r="M452" s="122">
        <v>0.1189268466919</v>
      </c>
      <c r="N452" s="122">
        <v>0.1183813650233</v>
      </c>
      <c r="O452" s="122">
        <v>0.1108233441936</v>
      </c>
      <c r="P452" s="122">
        <v>0.1127129841305</v>
      </c>
      <c r="Q452" s="122">
        <v>0.1131665503556</v>
      </c>
      <c r="R452" s="122">
        <v>0.1117322317169</v>
      </c>
      <c r="S452" s="122">
        <v>0.1125592841343</v>
      </c>
      <c r="T452" s="122">
        <v>0.1125759014937</v>
      </c>
      <c r="U452" s="122">
        <v>0.1098030561715</v>
      </c>
      <c r="V452" s="122">
        <v>0.113938216296</v>
      </c>
      <c r="W452" s="122">
        <v>0.1101849354485</v>
      </c>
      <c r="X452" s="122">
        <v>0.108073661724</v>
      </c>
      <c r="Y452" s="122">
        <v>0.1043637909602</v>
      </c>
      <c r="Z452" s="122">
        <v>0.1007256923137</v>
      </c>
      <c r="AA452" s="122">
        <v>0.1121571941474</v>
      </c>
      <c r="AB452" s="122">
        <v>0.1087520724353</v>
      </c>
      <c r="AC452" s="122">
        <v>0.11172265187079999</v>
      </c>
      <c r="AD452" s="122">
        <v>0.1149539331738</v>
      </c>
      <c r="AE452" s="122">
        <v>0.1273608043135</v>
      </c>
      <c r="AF452" s="122">
        <v>0.1016853479009</v>
      </c>
      <c r="AG452" s="122">
        <v>9.6737326390599995E-2</v>
      </c>
      <c r="AH452" s="122">
        <v>9.9320128149199993E-2</v>
      </c>
      <c r="AI452" s="122">
        <v>0.1313388806768</v>
      </c>
      <c r="AJ452" s="122">
        <v>0.13457373240129999</v>
      </c>
      <c r="AK452" s="122">
        <v>0.14024589433439999</v>
      </c>
      <c r="AL452" s="122">
        <v>0</v>
      </c>
    </row>
    <row r="453" spans="1:38" hidden="1" x14ac:dyDescent="0.25">
      <c r="A453" s="122" t="s">
        <v>1979</v>
      </c>
      <c r="B453" s="122">
        <v>1</v>
      </c>
      <c r="C453" s="122" t="s">
        <v>2142</v>
      </c>
      <c r="D453" s="122" t="s">
        <v>2093</v>
      </c>
      <c r="E453" s="122">
        <v>10</v>
      </c>
      <c r="F453" s="122">
        <v>0.16210400882879999</v>
      </c>
      <c r="G453" s="122">
        <v>0.16636515626779999</v>
      </c>
      <c r="H453" s="122">
        <v>0.16174884849910001</v>
      </c>
      <c r="I453" s="122">
        <v>0.1572257979916</v>
      </c>
      <c r="J453" s="122">
        <v>0.15546952488669999</v>
      </c>
      <c r="K453" s="122">
        <v>0.15873520793949999</v>
      </c>
      <c r="L453" s="122">
        <v>0.1658601477894</v>
      </c>
      <c r="M453" s="122">
        <v>0.1646050455708</v>
      </c>
      <c r="N453" s="122">
        <v>0.16023283763810001</v>
      </c>
      <c r="O453" s="122">
        <v>0.15330532833060001</v>
      </c>
      <c r="P453" s="122">
        <v>0.16065540447259999</v>
      </c>
      <c r="Q453" s="122">
        <v>0.16180390417230001</v>
      </c>
      <c r="R453" s="122">
        <v>0.16344865894130001</v>
      </c>
      <c r="S453" s="122">
        <v>0.16718230548929999</v>
      </c>
      <c r="T453" s="122">
        <v>0.17034154217629999</v>
      </c>
      <c r="U453" s="122">
        <v>0.17059376223440001</v>
      </c>
      <c r="V453" s="122">
        <v>0.18190917403429999</v>
      </c>
      <c r="W453" s="122">
        <v>0.1855393034293</v>
      </c>
      <c r="X453" s="122">
        <v>0.19690522627429999</v>
      </c>
      <c r="Y453" s="122">
        <v>0.20542774244750001</v>
      </c>
      <c r="Z453" s="122">
        <v>0.19564526306300001</v>
      </c>
      <c r="AA453" s="122">
        <v>0.20726217834890001</v>
      </c>
      <c r="AB453" s="122">
        <v>0.22281873142379999</v>
      </c>
      <c r="AC453" s="122">
        <v>0.24275877895799999</v>
      </c>
      <c r="AD453" s="122">
        <v>0.265913515283</v>
      </c>
      <c r="AE453" s="122">
        <v>0.2714340397235</v>
      </c>
      <c r="AF453" s="122">
        <v>0.1468565220867</v>
      </c>
      <c r="AG453" s="122">
        <v>0.14922234556960001</v>
      </c>
      <c r="AH453" s="122">
        <v>0.1446974422599</v>
      </c>
      <c r="AI453" s="122">
        <v>0.15027477450599999</v>
      </c>
      <c r="AJ453" s="122">
        <v>0.12745766061309999</v>
      </c>
      <c r="AK453" s="122">
        <v>0.1194793081059</v>
      </c>
      <c r="AL453" s="122">
        <v>0</v>
      </c>
    </row>
    <row r="454" spans="1:38" hidden="1" x14ac:dyDescent="0.25">
      <c r="A454" s="122" t="s">
        <v>1979</v>
      </c>
      <c r="B454" s="122">
        <v>1</v>
      </c>
      <c r="C454" s="122" t="s">
        <v>2142</v>
      </c>
      <c r="D454" s="122" t="s">
        <v>2094</v>
      </c>
      <c r="E454" s="122">
        <v>10</v>
      </c>
      <c r="F454" s="122">
        <v>4.8764292873999998E-2</v>
      </c>
      <c r="G454" s="122">
        <v>4.87098484173E-2</v>
      </c>
      <c r="H454" s="122">
        <v>4.9213555718900001E-2</v>
      </c>
      <c r="I454" s="122">
        <v>5.0424252188E-2</v>
      </c>
      <c r="J454" s="122">
        <v>5.2664641282100001E-2</v>
      </c>
      <c r="K454" s="122">
        <v>5.1832719946300003E-2</v>
      </c>
      <c r="L454" s="122">
        <v>5.3500065083400002E-2</v>
      </c>
      <c r="M454" s="122">
        <v>5.8170152576E-2</v>
      </c>
      <c r="N454" s="122">
        <v>5.9580746642399998E-2</v>
      </c>
      <c r="O454" s="122">
        <v>5.7257858757500002E-2</v>
      </c>
      <c r="P454" s="122">
        <v>5.9251869547100003E-2</v>
      </c>
      <c r="Q454" s="122">
        <v>5.9642942792100001E-2</v>
      </c>
      <c r="R454" s="122">
        <v>5.7893895937900001E-2</v>
      </c>
      <c r="S454" s="122">
        <v>5.7489185866300002E-2</v>
      </c>
      <c r="T454" s="122">
        <v>5.8533992161300001E-2</v>
      </c>
      <c r="U454" s="122">
        <v>5.6675914256599999E-2</v>
      </c>
      <c r="V454" s="122">
        <v>5.82714417496E-2</v>
      </c>
      <c r="W454" s="122">
        <v>5.6653090556599998E-2</v>
      </c>
      <c r="X454" s="122">
        <v>5.5330053000600003E-2</v>
      </c>
      <c r="Y454" s="122">
        <v>5.33665234776E-2</v>
      </c>
      <c r="Z454" s="122">
        <v>7.5034921211600006E-2</v>
      </c>
      <c r="AA454" s="122">
        <v>7.1581853552599994E-2</v>
      </c>
      <c r="AB454" s="122">
        <v>6.5784079740199994E-2</v>
      </c>
      <c r="AC454" s="122">
        <v>6.8048907197899994E-2</v>
      </c>
      <c r="AD454" s="122">
        <v>6.8226646458500004E-2</v>
      </c>
      <c r="AE454" s="122">
        <v>7.6246254368700001E-2</v>
      </c>
      <c r="AF454" s="122">
        <v>6.7916906920899994E-2</v>
      </c>
      <c r="AG454" s="122">
        <v>5.6662010827800001E-2</v>
      </c>
      <c r="AH454" s="122">
        <v>6.1807737409200002E-2</v>
      </c>
      <c r="AI454" s="122">
        <v>8.5694210339000002E-2</v>
      </c>
      <c r="AJ454" s="122">
        <v>7.3252921527699993E-2</v>
      </c>
      <c r="AK454" s="122">
        <v>7.1543093350100007E-2</v>
      </c>
      <c r="AL454" s="122">
        <v>0</v>
      </c>
    </row>
    <row r="455" spans="1:38" hidden="1" x14ac:dyDescent="0.25">
      <c r="A455" s="122" t="s">
        <v>1979</v>
      </c>
      <c r="B455" s="122">
        <v>1</v>
      </c>
      <c r="C455" s="122" t="s">
        <v>2142</v>
      </c>
      <c r="D455" s="122" t="s">
        <v>2095</v>
      </c>
      <c r="E455" s="122">
        <v>10</v>
      </c>
      <c r="F455" s="122">
        <v>0.62624138121130002</v>
      </c>
      <c r="G455" s="122">
        <v>0.633263098468</v>
      </c>
      <c r="H455" s="122">
        <v>0.63983644532020001</v>
      </c>
      <c r="I455" s="122">
        <v>0.66320425792689996</v>
      </c>
      <c r="J455" s="122">
        <v>0.67252218460290003</v>
      </c>
      <c r="K455" s="122">
        <v>0.66851636292549999</v>
      </c>
      <c r="L455" s="122">
        <v>0.69325682368560004</v>
      </c>
      <c r="M455" s="122">
        <v>0.7318365162271</v>
      </c>
      <c r="N455" s="122">
        <v>0.74869463208590004</v>
      </c>
      <c r="O455" s="122">
        <v>0.74130946065019998</v>
      </c>
      <c r="P455" s="122">
        <v>0.76296575823110002</v>
      </c>
      <c r="Q455" s="122">
        <v>0.76385579515830004</v>
      </c>
      <c r="R455" s="122">
        <v>0.74640350530690003</v>
      </c>
      <c r="S455" s="122">
        <v>0.76398884134470002</v>
      </c>
      <c r="T455" s="122">
        <v>0.76606167936659997</v>
      </c>
      <c r="U455" s="122">
        <v>0.74621374153620001</v>
      </c>
      <c r="V455" s="122">
        <v>0.71286272566340003</v>
      </c>
      <c r="W455" s="122">
        <v>0.7866874557911</v>
      </c>
      <c r="X455" s="122">
        <v>0.75668186205379995</v>
      </c>
      <c r="Y455" s="122">
        <v>0.73687132642529996</v>
      </c>
      <c r="Z455" s="122">
        <v>0.80341876866140005</v>
      </c>
      <c r="AA455" s="122">
        <v>0.78161914344929995</v>
      </c>
      <c r="AB455" s="122">
        <v>0.74747959922039997</v>
      </c>
      <c r="AC455" s="122">
        <v>0.80200719062189996</v>
      </c>
      <c r="AD455" s="122">
        <v>0.77212855739840003</v>
      </c>
      <c r="AE455" s="122">
        <v>0.84587429621370003</v>
      </c>
      <c r="AF455" s="122">
        <v>0.80903920560529996</v>
      </c>
      <c r="AG455" s="122">
        <v>0.76533023341579998</v>
      </c>
      <c r="AH455" s="122">
        <v>0.76405051510300004</v>
      </c>
      <c r="AI455" s="122">
        <v>0.98521034617509995</v>
      </c>
      <c r="AJ455" s="122">
        <v>0.7587464921407</v>
      </c>
      <c r="AK455" s="122">
        <v>0.75113280226680001</v>
      </c>
      <c r="AL455" s="122">
        <v>0</v>
      </c>
    </row>
    <row r="456" spans="1:38" hidden="1" x14ac:dyDescent="0.25">
      <c r="A456" s="122" t="s">
        <v>1979</v>
      </c>
      <c r="B456" s="122">
        <v>1</v>
      </c>
      <c r="C456" s="122" t="s">
        <v>2142</v>
      </c>
      <c r="D456" s="122" t="s">
        <v>2096</v>
      </c>
      <c r="E456" s="122">
        <v>10</v>
      </c>
      <c r="F456" s="122">
        <v>0</v>
      </c>
      <c r="G456" s="122">
        <v>0</v>
      </c>
      <c r="H456" s="122">
        <v>0</v>
      </c>
      <c r="I456" s="122">
        <v>0</v>
      </c>
      <c r="J456" s="122">
        <v>0</v>
      </c>
      <c r="K456" s="122">
        <v>0</v>
      </c>
      <c r="L456" s="122">
        <v>0</v>
      </c>
      <c r="M456" s="122">
        <v>0</v>
      </c>
      <c r="N456" s="122">
        <v>0</v>
      </c>
      <c r="O456" s="122">
        <v>0</v>
      </c>
      <c r="P456" s="122">
        <v>0</v>
      </c>
      <c r="Q456" s="122">
        <v>0</v>
      </c>
      <c r="R456" s="122">
        <v>0</v>
      </c>
      <c r="S456" s="122">
        <v>0</v>
      </c>
      <c r="T456" s="122">
        <v>0</v>
      </c>
      <c r="U456" s="122">
        <v>0</v>
      </c>
      <c r="V456" s="122">
        <v>0</v>
      </c>
      <c r="W456" s="122">
        <v>0</v>
      </c>
      <c r="X456" s="122">
        <v>0</v>
      </c>
      <c r="Y456" s="122">
        <v>0</v>
      </c>
      <c r="Z456" s="122">
        <v>0</v>
      </c>
      <c r="AA456" s="122">
        <v>0</v>
      </c>
      <c r="AB456" s="122">
        <v>0</v>
      </c>
      <c r="AC456" s="122">
        <v>0</v>
      </c>
      <c r="AD456" s="122">
        <v>0</v>
      </c>
      <c r="AE456" s="122">
        <v>0</v>
      </c>
      <c r="AF456" s="122">
        <v>0</v>
      </c>
      <c r="AG456" s="122">
        <v>0</v>
      </c>
      <c r="AH456" s="122">
        <v>0</v>
      </c>
      <c r="AI456" s="122">
        <v>0</v>
      </c>
      <c r="AJ456" s="122">
        <v>0</v>
      </c>
      <c r="AK456" s="122">
        <v>0</v>
      </c>
      <c r="AL456" s="122">
        <v>0</v>
      </c>
    </row>
    <row r="457" spans="1:38" hidden="1" x14ac:dyDescent="0.25">
      <c r="A457" s="122" t="s">
        <v>1979</v>
      </c>
      <c r="B457" s="122">
        <v>1</v>
      </c>
      <c r="C457" s="122" t="s">
        <v>2142</v>
      </c>
      <c r="D457" s="122" t="s">
        <v>2097</v>
      </c>
      <c r="E457" s="122">
        <v>10</v>
      </c>
      <c r="F457" s="122">
        <v>0</v>
      </c>
      <c r="G457" s="122">
        <v>0</v>
      </c>
      <c r="H457" s="122">
        <v>0</v>
      </c>
      <c r="I457" s="122">
        <v>0</v>
      </c>
      <c r="J457" s="122">
        <v>0</v>
      </c>
      <c r="K457" s="122">
        <v>0</v>
      </c>
      <c r="L457" s="122">
        <v>0</v>
      </c>
      <c r="M457" s="122">
        <v>0</v>
      </c>
      <c r="N457" s="122">
        <v>0</v>
      </c>
      <c r="O457" s="122">
        <v>0</v>
      </c>
      <c r="P457" s="122">
        <v>0</v>
      </c>
      <c r="Q457" s="122">
        <v>0</v>
      </c>
      <c r="R457" s="122">
        <v>0</v>
      </c>
      <c r="S457" s="122">
        <v>0</v>
      </c>
      <c r="T457" s="122">
        <v>0</v>
      </c>
      <c r="U457" s="122">
        <v>0</v>
      </c>
      <c r="V457" s="122">
        <v>0</v>
      </c>
      <c r="W457" s="122">
        <v>0</v>
      </c>
      <c r="X457" s="122">
        <v>0</v>
      </c>
      <c r="Y457" s="122">
        <v>0</v>
      </c>
      <c r="Z457" s="122">
        <v>0</v>
      </c>
      <c r="AA457" s="122">
        <v>0</v>
      </c>
      <c r="AB457" s="122">
        <v>0</v>
      </c>
      <c r="AC457" s="122">
        <v>0</v>
      </c>
      <c r="AD457" s="122">
        <v>0</v>
      </c>
      <c r="AE457" s="122">
        <v>0</v>
      </c>
      <c r="AF457" s="122">
        <v>0</v>
      </c>
      <c r="AG457" s="122">
        <v>0</v>
      </c>
      <c r="AH457" s="122">
        <v>0</v>
      </c>
      <c r="AI457" s="122">
        <v>0</v>
      </c>
      <c r="AJ457" s="122">
        <v>0</v>
      </c>
      <c r="AK457" s="122">
        <v>0</v>
      </c>
      <c r="AL457" s="122">
        <v>0</v>
      </c>
    </row>
    <row r="458" spans="1:38" hidden="1" x14ac:dyDescent="0.25">
      <c r="A458" s="122" t="s">
        <v>1979</v>
      </c>
      <c r="B458" s="122">
        <v>1</v>
      </c>
      <c r="C458" s="122" t="s">
        <v>2142</v>
      </c>
      <c r="D458" s="122" t="s">
        <v>2098</v>
      </c>
      <c r="E458" s="122">
        <v>10</v>
      </c>
      <c r="F458" s="122">
        <v>0</v>
      </c>
      <c r="G458" s="122">
        <v>0</v>
      </c>
      <c r="H458" s="122">
        <v>0</v>
      </c>
      <c r="I458" s="122">
        <v>0</v>
      </c>
      <c r="J458" s="122">
        <v>0</v>
      </c>
      <c r="K458" s="122">
        <v>0</v>
      </c>
      <c r="L458" s="122">
        <v>0</v>
      </c>
      <c r="M458" s="122">
        <v>0</v>
      </c>
      <c r="N458" s="122">
        <v>0</v>
      </c>
      <c r="O458" s="122">
        <v>0</v>
      </c>
      <c r="P458" s="122">
        <v>0</v>
      </c>
      <c r="Q458" s="122">
        <v>0</v>
      </c>
      <c r="R458" s="122">
        <v>0</v>
      </c>
      <c r="S458" s="122">
        <v>0</v>
      </c>
      <c r="T458" s="122">
        <v>0</v>
      </c>
      <c r="U458" s="122">
        <v>0</v>
      </c>
      <c r="V458" s="122">
        <v>0</v>
      </c>
      <c r="W458" s="122">
        <v>0</v>
      </c>
      <c r="X458" s="122">
        <v>0</v>
      </c>
      <c r="Y458" s="122">
        <v>0</v>
      </c>
      <c r="Z458" s="122">
        <v>0</v>
      </c>
      <c r="AA458" s="122">
        <v>0</v>
      </c>
      <c r="AB458" s="122">
        <v>0</v>
      </c>
      <c r="AC458" s="122">
        <v>0</v>
      </c>
      <c r="AD458" s="122">
        <v>0</v>
      </c>
      <c r="AE458" s="122">
        <v>0</v>
      </c>
      <c r="AF458" s="122">
        <v>0</v>
      </c>
      <c r="AG458" s="122">
        <v>0</v>
      </c>
      <c r="AH458" s="122">
        <v>0</v>
      </c>
      <c r="AI458" s="122">
        <v>0</v>
      </c>
      <c r="AJ458" s="122">
        <v>0</v>
      </c>
      <c r="AK458" s="122">
        <v>0</v>
      </c>
      <c r="AL458" s="122">
        <v>0</v>
      </c>
    </row>
    <row r="459" spans="1:38" hidden="1" x14ac:dyDescent="0.25">
      <c r="A459" s="122" t="s">
        <v>1979</v>
      </c>
      <c r="B459" s="122">
        <v>1</v>
      </c>
      <c r="C459" s="122" t="s">
        <v>2142</v>
      </c>
      <c r="D459" s="122" t="s">
        <v>2099</v>
      </c>
      <c r="E459" s="122">
        <v>10</v>
      </c>
      <c r="F459" s="122">
        <v>3.5993945504000001E-2</v>
      </c>
      <c r="G459" s="122">
        <v>3.5852861729100002E-2</v>
      </c>
      <c r="H459" s="122">
        <v>3.6063292198699998E-2</v>
      </c>
      <c r="I459" s="122">
        <v>3.55346521461E-2</v>
      </c>
      <c r="J459" s="122">
        <v>3.5775405709900003E-2</v>
      </c>
      <c r="K459" s="122">
        <v>3.5525488041400002E-2</v>
      </c>
      <c r="L459" s="122">
        <v>3.6593655816999998E-2</v>
      </c>
      <c r="M459" s="122">
        <v>4.3807711522599997E-2</v>
      </c>
      <c r="N459" s="122">
        <v>4.3265671314399998E-2</v>
      </c>
      <c r="O459" s="122">
        <v>4.1744301685100002E-2</v>
      </c>
      <c r="P459" s="122">
        <v>3.06535247189E-2</v>
      </c>
      <c r="Q459" s="122">
        <v>3.04890719648E-2</v>
      </c>
      <c r="R459" s="122">
        <v>3.02608059981E-2</v>
      </c>
      <c r="S459" s="122">
        <v>2.9772395383299999E-2</v>
      </c>
      <c r="T459" s="122">
        <v>2.9275789838399999E-2</v>
      </c>
      <c r="U459" s="122">
        <v>2.8809695506600001E-2</v>
      </c>
      <c r="V459" s="122">
        <v>3.6039074095999997E-2</v>
      </c>
      <c r="W459" s="122">
        <v>3.5385812202400002E-2</v>
      </c>
      <c r="X459" s="122">
        <v>3.6643771463599997E-2</v>
      </c>
      <c r="Y459" s="122">
        <v>3.6450698599100002E-2</v>
      </c>
      <c r="Z459" s="122">
        <v>3.3002850869199997E-2</v>
      </c>
      <c r="AA459" s="122">
        <v>3.52449791296E-2</v>
      </c>
      <c r="AB459" s="122">
        <v>3.4960141828299998E-2</v>
      </c>
      <c r="AC459" s="122">
        <v>4.2547899665100003E-2</v>
      </c>
      <c r="AD459" s="122">
        <v>4.0943546440599998E-2</v>
      </c>
      <c r="AE459" s="122">
        <v>4.19978623594E-2</v>
      </c>
      <c r="AF459" s="122">
        <v>3.9049453408E-2</v>
      </c>
      <c r="AG459" s="122">
        <v>3.4871826426700003E-2</v>
      </c>
      <c r="AH459" s="122">
        <v>2.9655653506399999E-2</v>
      </c>
      <c r="AI459" s="122">
        <v>3.8173387519700001E-2</v>
      </c>
      <c r="AJ459" s="122">
        <v>3.0906356253800001E-2</v>
      </c>
      <c r="AK459" s="122">
        <v>3.1307511603300003E-2</v>
      </c>
      <c r="AL459" s="122">
        <v>0</v>
      </c>
    </row>
    <row r="460" spans="1:38" hidden="1" x14ac:dyDescent="0.25">
      <c r="A460" s="122" t="s">
        <v>1979</v>
      </c>
      <c r="B460" s="122">
        <v>1</v>
      </c>
      <c r="C460" s="122" t="s">
        <v>2142</v>
      </c>
      <c r="D460" s="122" t="s">
        <v>2100</v>
      </c>
      <c r="E460" s="122">
        <v>10</v>
      </c>
      <c r="F460" s="122">
        <v>5.4978355174200001E-2</v>
      </c>
      <c r="G460" s="122">
        <v>5.8182283608300002E-2</v>
      </c>
      <c r="H460" s="122">
        <v>5.8798004705800003E-2</v>
      </c>
      <c r="I460" s="122">
        <v>6.0276785654900002E-2</v>
      </c>
      <c r="J460" s="122">
        <v>6.63195620919E-2</v>
      </c>
      <c r="K460" s="122">
        <v>6.7432798938500002E-2</v>
      </c>
      <c r="L460" s="122">
        <v>6.8688023825299996E-2</v>
      </c>
      <c r="M460" s="122">
        <v>7.5536699920300002E-2</v>
      </c>
      <c r="N460" s="122">
        <v>7.6707008728699996E-2</v>
      </c>
      <c r="O460" s="122">
        <v>7.4510597282000005E-2</v>
      </c>
      <c r="P460" s="122">
        <v>7.4859017258600002E-2</v>
      </c>
      <c r="Q460" s="122">
        <v>7.6068813777199998E-2</v>
      </c>
      <c r="R460" s="122">
        <v>7.5499878385200003E-2</v>
      </c>
      <c r="S460" s="122">
        <v>7.6189028319699995E-2</v>
      </c>
      <c r="T460" s="122">
        <v>7.5983386520000001E-2</v>
      </c>
      <c r="U460" s="122">
        <v>7.3445163161399998E-2</v>
      </c>
      <c r="V460" s="122">
        <v>7.9424779345900004E-2</v>
      </c>
      <c r="W460" s="122">
        <v>7.6298138619099995E-2</v>
      </c>
      <c r="X460" s="122">
        <v>7.5647975588800001E-2</v>
      </c>
      <c r="Y460" s="122">
        <v>7.1907111449299996E-2</v>
      </c>
      <c r="Z460" s="122">
        <v>6.1481509152100003E-2</v>
      </c>
      <c r="AA460" s="122">
        <v>6.0069309708300003E-2</v>
      </c>
      <c r="AB460" s="122">
        <v>5.3514904188799998E-2</v>
      </c>
      <c r="AC460" s="122">
        <v>5.6712058652599998E-2</v>
      </c>
      <c r="AD460" s="122">
        <v>5.1889492274599998E-2</v>
      </c>
      <c r="AE460" s="122">
        <v>6.3860353880200005E-2</v>
      </c>
      <c r="AF460" s="122">
        <v>6.3999231904900006E-2</v>
      </c>
      <c r="AG460" s="122">
        <v>6.0838307069499997E-2</v>
      </c>
      <c r="AH460" s="122">
        <v>6.1902074992199997E-2</v>
      </c>
      <c r="AI460" s="122">
        <v>8.2198710610000003E-2</v>
      </c>
      <c r="AJ460" s="122">
        <v>8.0996229719000001E-2</v>
      </c>
      <c r="AK460" s="122">
        <v>8.4341028341099994E-2</v>
      </c>
      <c r="AL460" s="122">
        <v>0</v>
      </c>
    </row>
    <row r="461" spans="1:38" hidden="1" x14ac:dyDescent="0.25">
      <c r="A461" s="122" t="s">
        <v>1979</v>
      </c>
      <c r="B461" s="122">
        <v>1</v>
      </c>
      <c r="C461" s="122" t="s">
        <v>2142</v>
      </c>
      <c r="D461" s="122" t="s">
        <v>2101</v>
      </c>
      <c r="E461" s="122">
        <v>10</v>
      </c>
      <c r="F461" s="122">
        <v>3.3844290350000002E-4</v>
      </c>
      <c r="G461" s="122">
        <v>3.6697305070000001E-4</v>
      </c>
      <c r="H461" s="122">
        <v>3.8947037539999998E-4</v>
      </c>
      <c r="I461" s="122">
        <v>4.0079230120000002E-4</v>
      </c>
      <c r="J461" s="122">
        <v>3.5314423819999999E-4</v>
      </c>
      <c r="K461" s="122">
        <v>3.6733343589999998E-4</v>
      </c>
      <c r="L461" s="122">
        <v>3.8019240110000001E-4</v>
      </c>
      <c r="M461" s="122">
        <v>3.8905148029999998E-4</v>
      </c>
      <c r="N461" s="122">
        <v>3.2679588599999999E-4</v>
      </c>
      <c r="O461" s="122">
        <v>3.3965418169999999E-4</v>
      </c>
      <c r="P461" s="122">
        <v>3.8730569420000001E-4</v>
      </c>
      <c r="Q461" s="122">
        <v>3.6304865400000003E-4</v>
      </c>
      <c r="R461" s="122">
        <v>2.051130867E-4</v>
      </c>
      <c r="S461" s="122">
        <v>3.7380313049999999E-4</v>
      </c>
      <c r="T461" s="122">
        <v>3.5748618909999999E-4</v>
      </c>
      <c r="U461" s="122">
        <v>4.0602678499999999E-4</v>
      </c>
      <c r="V461" s="122">
        <v>4.3101463589999999E-4</v>
      </c>
      <c r="W461" s="122">
        <v>4.1023071969999999E-4</v>
      </c>
      <c r="X461" s="122">
        <v>5.7746475000000001E-4</v>
      </c>
      <c r="Y461" s="122">
        <v>6.6158829080000003E-4</v>
      </c>
      <c r="Z461" s="122">
        <v>8.3316906259999998E-4</v>
      </c>
      <c r="AA461" s="122">
        <v>9.5869983439999997E-4</v>
      </c>
      <c r="AB461" s="122">
        <v>1.1540642655999999E-3</v>
      </c>
      <c r="AC461" s="122">
        <v>1.3210570133E-3</v>
      </c>
      <c r="AD461" s="122">
        <v>1.3144606552000001E-3</v>
      </c>
      <c r="AE461" s="122">
        <v>6.4733511020000003E-4</v>
      </c>
      <c r="AF461" s="122">
        <v>3.7356368700000001E-4</v>
      </c>
      <c r="AG461" s="122">
        <v>3.3046585980000002E-4</v>
      </c>
      <c r="AH461" s="122">
        <v>3.1906449829999998E-4</v>
      </c>
      <c r="AI461" s="122">
        <v>3.1932959379999998E-4</v>
      </c>
      <c r="AJ461" s="122">
        <v>2.5501043049999997E-4</v>
      </c>
      <c r="AK461" s="122">
        <v>1.251715088E-4</v>
      </c>
      <c r="AL461" s="122">
        <v>0</v>
      </c>
    </row>
    <row r="462" spans="1:38" hidden="1" x14ac:dyDescent="0.25">
      <c r="A462" s="122" t="s">
        <v>1979</v>
      </c>
      <c r="B462" s="122">
        <v>1</v>
      </c>
      <c r="C462" s="122" t="s">
        <v>2142</v>
      </c>
      <c r="D462" s="122" t="s">
        <v>2135</v>
      </c>
      <c r="E462" s="122">
        <v>10</v>
      </c>
      <c r="F462" s="122">
        <v>0</v>
      </c>
      <c r="G462" s="122">
        <v>0</v>
      </c>
      <c r="H462" s="122">
        <v>0</v>
      </c>
      <c r="I462" s="122">
        <v>0</v>
      </c>
      <c r="J462" s="122">
        <v>0</v>
      </c>
      <c r="K462" s="122">
        <v>0</v>
      </c>
      <c r="L462" s="122">
        <v>0</v>
      </c>
      <c r="M462" s="122">
        <v>0</v>
      </c>
      <c r="N462" s="122">
        <v>0</v>
      </c>
      <c r="O462" s="122">
        <v>0</v>
      </c>
      <c r="P462" s="122">
        <v>0</v>
      </c>
      <c r="Q462" s="122">
        <v>0</v>
      </c>
      <c r="R462" s="122">
        <v>0</v>
      </c>
      <c r="S462" s="122">
        <v>0</v>
      </c>
      <c r="T462" s="122">
        <v>0</v>
      </c>
      <c r="U462" s="122">
        <v>0</v>
      </c>
      <c r="V462" s="122">
        <v>0</v>
      </c>
      <c r="W462" s="122">
        <v>0</v>
      </c>
      <c r="X462" s="122">
        <v>0</v>
      </c>
      <c r="Y462" s="122">
        <v>0</v>
      </c>
      <c r="Z462" s="122">
        <v>0</v>
      </c>
      <c r="AA462" s="122">
        <v>0</v>
      </c>
      <c r="AB462" s="122">
        <v>0</v>
      </c>
      <c r="AC462" s="122">
        <v>0</v>
      </c>
      <c r="AD462" s="122">
        <v>0</v>
      </c>
      <c r="AE462" s="122">
        <v>0</v>
      </c>
      <c r="AF462" s="122">
        <v>0</v>
      </c>
      <c r="AG462" s="122">
        <v>0</v>
      </c>
      <c r="AH462" s="122">
        <v>0</v>
      </c>
      <c r="AI462" s="122">
        <v>0</v>
      </c>
      <c r="AJ462" s="122">
        <v>0</v>
      </c>
      <c r="AK462" s="122">
        <v>0</v>
      </c>
      <c r="AL462" s="122">
        <v>0</v>
      </c>
    </row>
    <row r="463" spans="1:38" hidden="1" x14ac:dyDescent="0.25">
      <c r="A463" s="122" t="s">
        <v>1979</v>
      </c>
      <c r="B463" s="122">
        <v>1</v>
      </c>
      <c r="C463" s="122" t="s">
        <v>2142</v>
      </c>
      <c r="D463" s="122" t="s">
        <v>2102</v>
      </c>
      <c r="E463" s="122">
        <v>10</v>
      </c>
      <c r="F463" s="122">
        <v>0.1010280413509</v>
      </c>
      <c r="G463" s="122">
        <v>0.10041577893259999</v>
      </c>
      <c r="H463" s="122">
        <v>0.10296339873849999</v>
      </c>
      <c r="I463" s="122">
        <v>0.1057282627321</v>
      </c>
      <c r="J463" s="122">
        <v>0.1073890573234</v>
      </c>
      <c r="K463" s="122">
        <v>9.93667084452E-2</v>
      </c>
      <c r="L463" s="122">
        <v>0.10232398332049999</v>
      </c>
      <c r="M463" s="122">
        <v>0.108214435948</v>
      </c>
      <c r="N463" s="122">
        <v>0.1111147040139</v>
      </c>
      <c r="O463" s="122">
        <v>0.1036050713675</v>
      </c>
      <c r="P463" s="122">
        <v>0.1100357798085</v>
      </c>
      <c r="Q463" s="122">
        <v>0.11126399619000001</v>
      </c>
      <c r="R463" s="122">
        <v>0.1098566956284</v>
      </c>
      <c r="S463" s="122">
        <v>0.1164204075351</v>
      </c>
      <c r="T463" s="122">
        <v>0.1183486769684</v>
      </c>
      <c r="U463" s="122">
        <v>0.11834824875320001</v>
      </c>
      <c r="V463" s="122">
        <v>0.1229700633785</v>
      </c>
      <c r="W463" s="122">
        <v>0.12812478298060001</v>
      </c>
      <c r="X463" s="122">
        <v>0.13292604901989999</v>
      </c>
      <c r="Y463" s="122">
        <v>0.13386812044740001</v>
      </c>
      <c r="Z463" s="122">
        <v>0.1106235747548</v>
      </c>
      <c r="AA463" s="122">
        <v>0.11430863665300001</v>
      </c>
      <c r="AB463" s="122">
        <v>0.116645108112</v>
      </c>
      <c r="AC463" s="122">
        <v>0.1253046704612</v>
      </c>
      <c r="AD463" s="122">
        <v>0.12861007305659999</v>
      </c>
      <c r="AE463" s="122">
        <v>0.13560738914270001</v>
      </c>
      <c r="AF463" s="122">
        <v>9.5146345350200001E-2</v>
      </c>
      <c r="AG463" s="122">
        <v>8.6052416597399997E-2</v>
      </c>
      <c r="AH463" s="122">
        <v>8.8071001893699999E-2</v>
      </c>
      <c r="AI463" s="122">
        <v>0.1199442947925</v>
      </c>
      <c r="AJ463" s="122">
        <v>8.5953858864199997E-2</v>
      </c>
      <c r="AK463" s="122">
        <v>8.8533939420500002E-2</v>
      </c>
      <c r="AL463" s="122">
        <v>0</v>
      </c>
    </row>
    <row r="464" spans="1:38" hidden="1" x14ac:dyDescent="0.25">
      <c r="A464" s="122" t="s">
        <v>1979</v>
      </c>
      <c r="B464" s="122">
        <v>1</v>
      </c>
      <c r="C464" s="122" t="s">
        <v>2142</v>
      </c>
      <c r="D464" s="122" t="s">
        <v>2103</v>
      </c>
      <c r="E464" s="122">
        <v>10</v>
      </c>
      <c r="F464" s="122">
        <v>0.3112847136611</v>
      </c>
      <c r="G464" s="122">
        <v>0.31313308107440002</v>
      </c>
      <c r="H464" s="122">
        <v>0.3039833547943</v>
      </c>
      <c r="I464" s="122">
        <v>0.30099422245349999</v>
      </c>
      <c r="J464" s="122">
        <v>0.29991744733409997</v>
      </c>
      <c r="K464" s="122">
        <v>0.30798375991150001</v>
      </c>
      <c r="L464" s="122">
        <v>0.31095704108330002</v>
      </c>
      <c r="M464" s="122">
        <v>0.3190190708199</v>
      </c>
      <c r="N464" s="122">
        <v>0.34151740492869997</v>
      </c>
      <c r="O464" s="122">
        <v>0.32307104174309997</v>
      </c>
      <c r="P464" s="122">
        <v>0.33635829226820002</v>
      </c>
      <c r="Q464" s="122">
        <v>0.36226654995610003</v>
      </c>
      <c r="R464" s="122">
        <v>0.39277090779379997</v>
      </c>
      <c r="S464" s="122">
        <v>0.46294385127440002</v>
      </c>
      <c r="T464" s="122">
        <v>0.60795646927909996</v>
      </c>
      <c r="U464" s="122">
        <v>0.82890578069749998</v>
      </c>
      <c r="V464" s="122">
        <v>0.92616809682989998</v>
      </c>
      <c r="W464" s="122">
        <v>0.89840162319299999</v>
      </c>
      <c r="X464" s="122">
        <v>0.81899224841819995</v>
      </c>
      <c r="Y464" s="122">
        <v>0.73018301440139999</v>
      </c>
      <c r="Z464" s="122">
        <v>0.68708196358069995</v>
      </c>
      <c r="AA464" s="122">
        <v>0.66746386727689999</v>
      </c>
      <c r="AB464" s="122">
        <v>0.74832061635769997</v>
      </c>
      <c r="AC464" s="122">
        <v>0.84813810833549996</v>
      </c>
      <c r="AD464" s="122">
        <v>0.86567168014789997</v>
      </c>
      <c r="AE464" s="122">
        <v>0.82959751249180003</v>
      </c>
      <c r="AF464" s="122">
        <v>0.47444122335069999</v>
      </c>
      <c r="AG464" s="122">
        <v>0.44707837274809997</v>
      </c>
      <c r="AH464" s="122">
        <v>0.62845652691739995</v>
      </c>
      <c r="AI464" s="122">
        <v>0.82419090600970002</v>
      </c>
      <c r="AJ464" s="122">
        <v>0.45707745176999998</v>
      </c>
      <c r="AK464" s="122">
        <v>0.44343005275059999</v>
      </c>
      <c r="AL464" s="122">
        <v>0</v>
      </c>
    </row>
    <row r="465" spans="1:38" hidden="1" x14ac:dyDescent="0.25">
      <c r="A465" s="122" t="s">
        <v>1979</v>
      </c>
      <c r="B465" s="122">
        <v>1</v>
      </c>
      <c r="C465" s="122" t="s">
        <v>2142</v>
      </c>
      <c r="D465" s="122" t="s">
        <v>2104</v>
      </c>
      <c r="E465" s="122">
        <v>10</v>
      </c>
      <c r="F465" s="122">
        <v>6.5424460739999999E-4</v>
      </c>
      <c r="G465" s="122">
        <v>6.5348877130000003E-4</v>
      </c>
      <c r="H465" s="122">
        <v>0</v>
      </c>
      <c r="I465" s="122">
        <v>0</v>
      </c>
      <c r="J465" s="122">
        <v>0</v>
      </c>
      <c r="K465" s="122">
        <v>0</v>
      </c>
      <c r="L465" s="122">
        <v>0</v>
      </c>
      <c r="M465" s="122">
        <v>0</v>
      </c>
      <c r="N465" s="122">
        <v>0</v>
      </c>
      <c r="O465" s="122">
        <v>0</v>
      </c>
      <c r="P465" s="122">
        <v>0</v>
      </c>
      <c r="Q465" s="122">
        <v>0</v>
      </c>
      <c r="R465" s="122">
        <v>0</v>
      </c>
      <c r="S465" s="122">
        <v>0</v>
      </c>
      <c r="T465" s="122">
        <v>0</v>
      </c>
      <c r="U465" s="122">
        <v>0</v>
      </c>
      <c r="V465" s="122">
        <v>0</v>
      </c>
      <c r="W465" s="122">
        <v>0</v>
      </c>
      <c r="X465" s="122">
        <v>0</v>
      </c>
      <c r="Y465" s="122">
        <v>0</v>
      </c>
      <c r="Z465" s="122">
        <v>0</v>
      </c>
      <c r="AA465" s="122">
        <v>0</v>
      </c>
      <c r="AB465" s="122">
        <v>0</v>
      </c>
      <c r="AC465" s="122">
        <v>0</v>
      </c>
      <c r="AD465" s="122">
        <v>0</v>
      </c>
      <c r="AE465" s="122">
        <v>0</v>
      </c>
      <c r="AF465" s="122">
        <v>0</v>
      </c>
      <c r="AG465" s="122">
        <v>0</v>
      </c>
      <c r="AH465" s="122">
        <v>0</v>
      </c>
      <c r="AI465" s="122">
        <v>0</v>
      </c>
      <c r="AJ465" s="122">
        <v>0</v>
      </c>
      <c r="AK465" s="122">
        <v>0</v>
      </c>
      <c r="AL465" s="122">
        <v>0</v>
      </c>
    </row>
    <row r="466" spans="1:38" hidden="1" x14ac:dyDescent="0.25">
      <c r="A466" s="122" t="s">
        <v>1979</v>
      </c>
      <c r="B466" s="122">
        <v>1</v>
      </c>
      <c r="C466" s="122" t="s">
        <v>2142</v>
      </c>
      <c r="D466" s="122" t="s">
        <v>2105</v>
      </c>
      <c r="E466" s="122">
        <v>10</v>
      </c>
      <c r="F466" s="122">
        <v>0.69658060330420002</v>
      </c>
      <c r="G466" s="122">
        <v>0.69394752158509998</v>
      </c>
      <c r="H466" s="122">
        <v>0.64742431913739995</v>
      </c>
      <c r="I466" s="122">
        <v>0.62306947750649999</v>
      </c>
      <c r="J466" s="122">
        <v>0.57302096504209998</v>
      </c>
      <c r="K466" s="122">
        <v>0.61984640066389995</v>
      </c>
      <c r="L466" s="122">
        <v>0.69751098712250004</v>
      </c>
      <c r="M466" s="122">
        <v>0.78908924914430001</v>
      </c>
      <c r="N466" s="122">
        <v>0.79866931983339995</v>
      </c>
      <c r="O466" s="122">
        <v>0.75154469960470005</v>
      </c>
      <c r="P466" s="122">
        <v>0.76341671088719998</v>
      </c>
      <c r="Q466" s="122">
        <v>0.75468040895900002</v>
      </c>
      <c r="R466" s="122">
        <v>0.74720773451669997</v>
      </c>
      <c r="S466" s="122">
        <v>0.72719311005059994</v>
      </c>
      <c r="T466" s="122">
        <v>0.78315624145289997</v>
      </c>
      <c r="U466" s="122">
        <v>0.91273070463549999</v>
      </c>
      <c r="V466" s="122">
        <v>1.0420733334551</v>
      </c>
      <c r="W466" s="122">
        <v>1.1973583819597</v>
      </c>
      <c r="X466" s="122">
        <v>1.7014656150942</v>
      </c>
      <c r="Y466" s="122">
        <v>2.1976084342334001</v>
      </c>
      <c r="Z466" s="122">
        <v>3.1882731397967001</v>
      </c>
      <c r="AA466" s="122">
        <v>4.4187652316685</v>
      </c>
      <c r="AB466" s="122">
        <v>7.1434672933014003</v>
      </c>
      <c r="AC466" s="122">
        <v>9.3359916077075003</v>
      </c>
      <c r="AD466" s="122">
        <v>11.9593602686074</v>
      </c>
      <c r="AE466" s="122">
        <v>13.109597883536001</v>
      </c>
      <c r="AF466" s="122">
        <v>8.0901372102004991</v>
      </c>
      <c r="AG466" s="122">
        <v>9.0184967011328006</v>
      </c>
      <c r="AH466" s="122">
        <v>14.555431105980301</v>
      </c>
      <c r="AI466" s="122">
        <v>20.0409616025383</v>
      </c>
      <c r="AJ466" s="122">
        <v>11.0646238350365</v>
      </c>
      <c r="AK466" s="122">
        <v>10.586876121672899</v>
      </c>
      <c r="AL466" s="122">
        <v>0</v>
      </c>
    </row>
    <row r="467" spans="1:38" hidden="1" x14ac:dyDescent="0.25">
      <c r="A467" s="122" t="s">
        <v>1979</v>
      </c>
      <c r="B467" s="122">
        <v>1</v>
      </c>
      <c r="C467" s="122" t="s">
        <v>2142</v>
      </c>
      <c r="D467" s="122" t="s">
        <v>475</v>
      </c>
      <c r="E467" s="122">
        <v>10</v>
      </c>
      <c r="F467" s="122">
        <v>5.6940210544999996E-3</v>
      </c>
      <c r="G467" s="122">
        <v>5.9766421211999996E-3</v>
      </c>
      <c r="H467" s="122">
        <v>6.0399495286999998E-3</v>
      </c>
      <c r="I467" s="122">
        <v>5.9526175078000003E-3</v>
      </c>
      <c r="J467" s="122">
        <v>5.7129426415000002E-3</v>
      </c>
      <c r="K467" s="122">
        <v>5.6589538554000004E-3</v>
      </c>
      <c r="L467" s="122">
        <v>5.6215690481000004E-3</v>
      </c>
      <c r="M467" s="122">
        <v>5.6750935640000003E-3</v>
      </c>
      <c r="N467" s="122">
        <v>5.7744964648000002E-3</v>
      </c>
      <c r="O467" s="122">
        <v>5.1734439868999999E-3</v>
      </c>
      <c r="P467" s="122">
        <v>5.8503866353999999E-3</v>
      </c>
      <c r="Q467" s="122">
        <v>6.0409807653999999E-3</v>
      </c>
      <c r="R467" s="122">
        <v>6.0471537721999997E-3</v>
      </c>
      <c r="S467" s="122">
        <v>6.2944541776000004E-3</v>
      </c>
      <c r="T467" s="122">
        <v>5.9570794975999999E-3</v>
      </c>
      <c r="U467" s="122">
        <v>5.8816753649000002E-3</v>
      </c>
      <c r="V467" s="122">
        <v>5.9730335773000003E-3</v>
      </c>
      <c r="W467" s="122">
        <v>6.3347404425000003E-3</v>
      </c>
      <c r="X467" s="122">
        <v>6.6824175125000003E-3</v>
      </c>
      <c r="Y467" s="122">
        <v>6.4490942735000003E-3</v>
      </c>
      <c r="Z467" s="122">
        <v>6.6667474365E-3</v>
      </c>
      <c r="AA467" s="122">
        <v>7.8890742995000006E-3</v>
      </c>
      <c r="AB467" s="122">
        <v>8.3883195481999993E-3</v>
      </c>
      <c r="AC467" s="122">
        <v>9.7268465246999995E-3</v>
      </c>
      <c r="AD467" s="122">
        <v>1.035674225E-2</v>
      </c>
      <c r="AE467" s="122">
        <v>1.0124424350200001E-2</v>
      </c>
      <c r="AF467" s="122">
        <v>6.1074151889000004E-3</v>
      </c>
      <c r="AG467" s="122">
        <v>5.0068868996999997E-3</v>
      </c>
      <c r="AH467" s="122">
        <v>6.2258768374999999E-3</v>
      </c>
      <c r="AI467" s="122">
        <v>6.1560949898999996E-3</v>
      </c>
      <c r="AJ467" s="122">
        <v>4.2969285245999999E-3</v>
      </c>
      <c r="AK467" s="122">
        <v>3.5742313976999999E-3</v>
      </c>
      <c r="AL467" s="122">
        <v>0</v>
      </c>
    </row>
    <row r="468" spans="1:38" hidden="1" x14ac:dyDescent="0.25">
      <c r="A468" s="122" t="s">
        <v>1979</v>
      </c>
      <c r="B468" s="122">
        <v>1</v>
      </c>
      <c r="C468" s="122" t="s">
        <v>2142</v>
      </c>
      <c r="D468" s="122" t="s">
        <v>2106</v>
      </c>
      <c r="E468" s="122">
        <v>10</v>
      </c>
      <c r="F468" s="122">
        <v>0</v>
      </c>
      <c r="G468" s="122">
        <v>0</v>
      </c>
      <c r="H468" s="122">
        <v>0</v>
      </c>
      <c r="I468" s="122">
        <v>0</v>
      </c>
      <c r="J468" s="122">
        <v>0</v>
      </c>
      <c r="K468" s="122">
        <v>0</v>
      </c>
      <c r="L468" s="122">
        <v>0</v>
      </c>
      <c r="M468" s="122">
        <v>0</v>
      </c>
      <c r="N468" s="122">
        <v>0</v>
      </c>
      <c r="O468" s="122">
        <v>0</v>
      </c>
      <c r="P468" s="122">
        <v>0</v>
      </c>
      <c r="Q468" s="122">
        <v>0</v>
      </c>
      <c r="R468" s="122">
        <v>0</v>
      </c>
      <c r="S468" s="122">
        <v>0</v>
      </c>
      <c r="T468" s="122">
        <v>0</v>
      </c>
      <c r="U468" s="122">
        <v>0</v>
      </c>
      <c r="V468" s="122">
        <v>0</v>
      </c>
      <c r="W468" s="122">
        <v>0</v>
      </c>
      <c r="X468" s="122">
        <v>0</v>
      </c>
      <c r="Y468" s="122">
        <v>0</v>
      </c>
      <c r="Z468" s="122">
        <v>0</v>
      </c>
      <c r="AA468" s="122">
        <v>0</v>
      </c>
      <c r="AB468" s="122">
        <v>0</v>
      </c>
      <c r="AC468" s="122">
        <v>0</v>
      </c>
      <c r="AD468" s="122">
        <v>0</v>
      </c>
      <c r="AE468" s="122">
        <v>0</v>
      </c>
      <c r="AF468" s="122">
        <v>0</v>
      </c>
      <c r="AG468" s="122">
        <v>0</v>
      </c>
      <c r="AH468" s="122">
        <v>0</v>
      </c>
      <c r="AI468" s="122">
        <v>0</v>
      </c>
      <c r="AJ468" s="122">
        <v>0</v>
      </c>
      <c r="AK468" s="122">
        <v>0</v>
      </c>
      <c r="AL468" s="122">
        <v>0</v>
      </c>
    </row>
    <row r="469" spans="1:38" hidden="1" x14ac:dyDescent="0.25">
      <c r="A469" s="122" t="s">
        <v>1979</v>
      </c>
      <c r="B469" s="122">
        <v>1</v>
      </c>
      <c r="C469" s="122" t="s">
        <v>2142</v>
      </c>
      <c r="D469" s="122" t="s">
        <v>2107</v>
      </c>
      <c r="E469" s="122">
        <v>10</v>
      </c>
      <c r="F469" s="122">
        <v>0.10007761677679999</v>
      </c>
      <c r="G469" s="122">
        <v>7.2863998004399994E-2</v>
      </c>
      <c r="H469" s="122">
        <v>0.1000512659633</v>
      </c>
      <c r="I469" s="122">
        <v>9.1961026410800006E-2</v>
      </c>
      <c r="J469" s="122">
        <v>9.93291943555E-2</v>
      </c>
      <c r="K469" s="122">
        <v>0.1148468403329</v>
      </c>
      <c r="L469" s="122">
        <v>0.11698465181959999</v>
      </c>
      <c r="M469" s="122">
        <v>0.13378757195919999</v>
      </c>
      <c r="N469" s="122">
        <v>0.13586037596139999</v>
      </c>
      <c r="O469" s="122">
        <v>0.12237801129339999</v>
      </c>
      <c r="P469" s="122">
        <v>0.13338515802440001</v>
      </c>
      <c r="Q469" s="122">
        <v>0.12420788398840001</v>
      </c>
      <c r="R469" s="122">
        <v>0.12598337915630001</v>
      </c>
      <c r="S469" s="122">
        <v>0.12560659666759999</v>
      </c>
      <c r="T469" s="122">
        <v>0.14629637106080001</v>
      </c>
      <c r="U469" s="122">
        <v>0.1348321652068</v>
      </c>
      <c r="V469" s="122">
        <v>0.1489356726926</v>
      </c>
      <c r="W469" s="122">
        <v>0.13608285244689999</v>
      </c>
      <c r="X469" s="122">
        <v>0.1301358243596</v>
      </c>
      <c r="Y469" s="122">
        <v>0.11014262769240001</v>
      </c>
      <c r="Z469" s="122">
        <v>0.16798276749710001</v>
      </c>
      <c r="AA469" s="122">
        <v>0.17675379574729999</v>
      </c>
      <c r="AB469" s="122">
        <v>0.15410820205670001</v>
      </c>
      <c r="AC469" s="122">
        <v>0.1274097729509</v>
      </c>
      <c r="AD469" s="122">
        <v>0.13280065464749999</v>
      </c>
      <c r="AE469" s="122">
        <v>0.1616931913073</v>
      </c>
      <c r="AF469" s="122">
        <v>0.15244105455449999</v>
      </c>
      <c r="AG469" s="122">
        <v>0.1344092007355</v>
      </c>
      <c r="AH469" s="122">
        <v>0.1133320515598</v>
      </c>
      <c r="AI469" s="122">
        <v>0.18720380995630001</v>
      </c>
      <c r="AJ469" s="122">
        <v>0.15043287013410001</v>
      </c>
      <c r="AK469" s="122">
        <v>0.13837344977079999</v>
      </c>
      <c r="AL469" s="122">
        <v>0</v>
      </c>
    </row>
    <row r="470" spans="1:38" hidden="1" x14ac:dyDescent="0.25">
      <c r="A470" s="122" t="s">
        <v>1979</v>
      </c>
      <c r="B470" s="122">
        <v>1</v>
      </c>
      <c r="C470" s="122" t="s">
        <v>2142</v>
      </c>
      <c r="D470" s="122" t="s">
        <v>2108</v>
      </c>
      <c r="E470" s="122">
        <v>10</v>
      </c>
      <c r="F470" s="122">
        <v>0.42678746427769998</v>
      </c>
      <c r="G470" s="122">
        <v>0.47884679667930002</v>
      </c>
      <c r="H470" s="122">
        <v>0.4667328303005</v>
      </c>
      <c r="I470" s="122">
        <v>0.44212433444260002</v>
      </c>
      <c r="J470" s="122">
        <v>0.43872381187830001</v>
      </c>
      <c r="K470" s="122">
        <v>0.4773072645443</v>
      </c>
      <c r="L470" s="122">
        <v>0.50554619385879995</v>
      </c>
      <c r="M470" s="122">
        <v>0.51026398681480001</v>
      </c>
      <c r="N470" s="122">
        <v>0.4871557220787</v>
      </c>
      <c r="O470" s="122">
        <v>0.46562041218889999</v>
      </c>
      <c r="P470" s="122">
        <v>0.49340528547340001</v>
      </c>
      <c r="Q470" s="122">
        <v>0.50336907552459997</v>
      </c>
      <c r="R470" s="122">
        <v>0.49619675469559998</v>
      </c>
      <c r="S470" s="122">
        <v>0.49580605766230001</v>
      </c>
      <c r="T470" s="122">
        <v>0.48590164016620002</v>
      </c>
      <c r="U470" s="122">
        <v>0.46797191483689998</v>
      </c>
      <c r="V470" s="122">
        <v>0.46416089999490001</v>
      </c>
      <c r="W470" s="122">
        <v>0.46855219820420002</v>
      </c>
      <c r="X470" s="122">
        <v>0.48804695534819997</v>
      </c>
      <c r="Y470" s="122">
        <v>0.50626401770639995</v>
      </c>
      <c r="Z470" s="122">
        <v>0.55828724110049999</v>
      </c>
      <c r="AA470" s="122">
        <v>0.64286775877250002</v>
      </c>
      <c r="AB470" s="122">
        <v>0.80067995722079999</v>
      </c>
      <c r="AC470" s="122">
        <v>0.95666924108899998</v>
      </c>
      <c r="AD470" s="122">
        <v>1.1496162020534999</v>
      </c>
      <c r="AE470" s="122">
        <v>1.2960279133899999</v>
      </c>
      <c r="AF470" s="122">
        <v>1.0157091855777001</v>
      </c>
      <c r="AG470" s="122">
        <v>1.1420516593823999</v>
      </c>
      <c r="AH470" s="122">
        <v>2.0934461659305001</v>
      </c>
      <c r="AI470" s="122">
        <v>3.0625914607971998</v>
      </c>
      <c r="AJ470" s="122">
        <v>1.9909475363953999</v>
      </c>
      <c r="AK470" s="122">
        <v>1.2304880887442999</v>
      </c>
      <c r="AL470" s="122">
        <v>0</v>
      </c>
    </row>
    <row r="471" spans="1:38" hidden="1" x14ac:dyDescent="0.25">
      <c r="A471" s="122" t="s">
        <v>1979</v>
      </c>
      <c r="B471" s="122">
        <v>1</v>
      </c>
      <c r="C471" s="122" t="s">
        <v>2142</v>
      </c>
      <c r="D471" s="122" t="s">
        <v>2109</v>
      </c>
      <c r="E471" s="122">
        <v>10</v>
      </c>
      <c r="F471" s="122">
        <v>3.7124421211999999E-3</v>
      </c>
      <c r="G471" s="122">
        <v>1.42809579918E-2</v>
      </c>
      <c r="H471" s="122">
        <v>5.0199699675000002E-3</v>
      </c>
      <c r="I471" s="122">
        <v>2.8626914451999998E-3</v>
      </c>
      <c r="J471" s="122">
        <v>3.6815137044000001E-3</v>
      </c>
      <c r="K471" s="122">
        <v>3.4332346805E-3</v>
      </c>
      <c r="L471" s="122">
        <v>3.4429108461999998E-3</v>
      </c>
      <c r="M471" s="122">
        <v>3.3123525955000002E-3</v>
      </c>
      <c r="N471" s="122">
        <v>3.1573442062000001E-3</v>
      </c>
      <c r="O471" s="122">
        <v>2.9097375651000001E-3</v>
      </c>
      <c r="P471" s="122">
        <v>2.3851838144999999E-3</v>
      </c>
      <c r="Q471" s="122">
        <v>2.3612265261000001E-3</v>
      </c>
      <c r="R471" s="122">
        <v>2.3931407375000001E-3</v>
      </c>
      <c r="S471" s="122">
        <v>2.3333969037999999E-3</v>
      </c>
      <c r="T471" s="122">
        <v>1.6191329146999999E-3</v>
      </c>
      <c r="U471" s="122">
        <v>1.5682439409999999E-3</v>
      </c>
      <c r="V471" s="122">
        <v>1.6530747937000001E-3</v>
      </c>
      <c r="W471" s="122">
        <v>1.6495478181E-3</v>
      </c>
      <c r="X471" s="122">
        <v>1.7742965789000001E-3</v>
      </c>
      <c r="Y471" s="122">
        <v>1.8796949482E-3</v>
      </c>
      <c r="Z471" s="122">
        <v>1.4475384394000001E-3</v>
      </c>
      <c r="AA471" s="122">
        <v>1.4404480385000001E-3</v>
      </c>
      <c r="AB471" s="122">
        <v>1.3585699246000001E-3</v>
      </c>
      <c r="AC471" s="122">
        <v>1.290670068E-3</v>
      </c>
      <c r="AD471" s="122">
        <v>1.4114625106E-3</v>
      </c>
      <c r="AE471" s="122">
        <v>1.1584224357E-3</v>
      </c>
      <c r="AF471" s="122">
        <v>8.380258275E-4</v>
      </c>
      <c r="AG471" s="122">
        <v>7.8787375099999995E-4</v>
      </c>
      <c r="AH471" s="122">
        <v>8.2863207720000002E-4</v>
      </c>
      <c r="AI471" s="122">
        <v>9.6609072830000002E-4</v>
      </c>
      <c r="AJ471" s="122">
        <v>6.1033624900000004E-4</v>
      </c>
      <c r="AK471" s="122">
        <v>5.1026997289999997E-4</v>
      </c>
      <c r="AL471" s="122">
        <v>0</v>
      </c>
    </row>
    <row r="472" spans="1:38" hidden="1" x14ac:dyDescent="0.25">
      <c r="A472" s="122" t="s">
        <v>1979</v>
      </c>
      <c r="B472" s="122">
        <v>1</v>
      </c>
      <c r="C472" s="122" t="s">
        <v>2142</v>
      </c>
      <c r="D472" s="122" t="s">
        <v>2110</v>
      </c>
      <c r="E472" s="122">
        <v>10</v>
      </c>
      <c r="F472" s="122">
        <v>9.1267122729999997E-3</v>
      </c>
      <c r="G472" s="122">
        <v>9.1161683601999992E-3</v>
      </c>
      <c r="H472" s="122">
        <v>0</v>
      </c>
      <c r="I472" s="122">
        <v>0</v>
      </c>
      <c r="J472" s="122">
        <v>0</v>
      </c>
      <c r="K472" s="122">
        <v>0</v>
      </c>
      <c r="L472" s="122">
        <v>0</v>
      </c>
      <c r="M472" s="122">
        <v>0</v>
      </c>
      <c r="N472" s="122">
        <v>0</v>
      </c>
      <c r="O472" s="122">
        <v>4.6954190000000003E-6</v>
      </c>
      <c r="P472" s="122">
        <v>7.8061453100000005E-4</v>
      </c>
      <c r="Q472" s="122">
        <v>9.8332647890000003E-4</v>
      </c>
      <c r="R472" s="122">
        <v>1.4542541017000001E-3</v>
      </c>
      <c r="S472" s="122">
        <v>5.4959983716000001E-3</v>
      </c>
      <c r="T472" s="122">
        <v>2.9988472982000001E-3</v>
      </c>
      <c r="U472" s="122">
        <v>4.9042398880000003E-3</v>
      </c>
      <c r="V472" s="122">
        <v>6.3000410706E-3</v>
      </c>
      <c r="W472" s="122">
        <v>6.1201843913000001E-3</v>
      </c>
      <c r="X472" s="122">
        <v>4.9042880234000004E-3</v>
      </c>
      <c r="Y472" s="122">
        <v>4.3182060160999996E-3</v>
      </c>
      <c r="Z472" s="122">
        <v>5.8238837879999996E-3</v>
      </c>
      <c r="AA472" s="122">
        <v>8.3621487997000005E-3</v>
      </c>
      <c r="AB472" s="122">
        <v>4.9923924527999998E-3</v>
      </c>
      <c r="AC472" s="122">
        <v>9.8286773060000006E-3</v>
      </c>
      <c r="AD472" s="122">
        <v>9.8231876428999994E-3</v>
      </c>
      <c r="AE472" s="122">
        <v>5.7849641409999999E-3</v>
      </c>
      <c r="AF472" s="122">
        <v>3.2411159359E-3</v>
      </c>
      <c r="AG472" s="122">
        <v>2.3972987028E-3</v>
      </c>
      <c r="AH472" s="122">
        <v>6.9557904447999997E-3</v>
      </c>
      <c r="AI472" s="122">
        <v>1.7751447439499999E-2</v>
      </c>
      <c r="AJ472" s="122">
        <v>1.871423618E-3</v>
      </c>
      <c r="AK472" s="122">
        <v>1.7317449696E-3</v>
      </c>
      <c r="AL472" s="122">
        <v>0</v>
      </c>
    </row>
    <row r="473" spans="1:38" hidden="1" x14ac:dyDescent="0.25">
      <c r="A473" s="122" t="s">
        <v>1979</v>
      </c>
      <c r="B473" s="122">
        <v>1</v>
      </c>
      <c r="C473" s="122" t="s">
        <v>2142</v>
      </c>
      <c r="D473" s="122" t="s">
        <v>2111</v>
      </c>
      <c r="E473" s="122">
        <v>10</v>
      </c>
      <c r="F473" s="122">
        <v>0.14303379903230001</v>
      </c>
      <c r="G473" s="122">
        <v>0.13288308252799999</v>
      </c>
      <c r="H473" s="122">
        <v>0.131419463721</v>
      </c>
      <c r="I473" s="122">
        <v>0.13492783403889999</v>
      </c>
      <c r="J473" s="122">
        <v>0.13407769110000001</v>
      </c>
      <c r="K473" s="122">
        <v>0.13705456957449999</v>
      </c>
      <c r="L473" s="122">
        <v>0.1397806581795</v>
      </c>
      <c r="M473" s="122">
        <v>0.14891847305219999</v>
      </c>
      <c r="N473" s="122">
        <v>0.1458208826404</v>
      </c>
      <c r="O473" s="122">
        <v>0.1410446841579</v>
      </c>
      <c r="P473" s="122">
        <v>0.14563393099979999</v>
      </c>
      <c r="Q473" s="122">
        <v>0.14906738199940001</v>
      </c>
      <c r="R473" s="122">
        <v>0.14679100125</v>
      </c>
      <c r="S473" s="122">
        <v>0.1475023231906</v>
      </c>
      <c r="T473" s="122">
        <v>0.14984929164040001</v>
      </c>
      <c r="U473" s="122">
        <v>0.1514713793353</v>
      </c>
      <c r="V473" s="122">
        <v>0.14817983135810001</v>
      </c>
      <c r="W473" s="122">
        <v>0.1448985379703</v>
      </c>
      <c r="X473" s="122">
        <v>0.14789341620159999</v>
      </c>
      <c r="Y473" s="122">
        <v>0.1399350889822</v>
      </c>
      <c r="Z473" s="122">
        <v>0.17625946609320001</v>
      </c>
      <c r="AA473" s="122">
        <v>0.1688147106506</v>
      </c>
      <c r="AB473" s="122">
        <v>0.16793796602819999</v>
      </c>
      <c r="AC473" s="122">
        <v>0.19483846967890001</v>
      </c>
      <c r="AD473" s="122">
        <v>0.20738976251210001</v>
      </c>
      <c r="AE473" s="122">
        <v>0.26093909052609998</v>
      </c>
      <c r="AF473" s="122">
        <v>0.19229927229480001</v>
      </c>
      <c r="AG473" s="122">
        <v>0.18093123750449999</v>
      </c>
      <c r="AH473" s="122">
        <v>0.18106361954629999</v>
      </c>
      <c r="AI473" s="122">
        <v>0.2312768120775</v>
      </c>
      <c r="AJ473" s="122">
        <v>0.17001271571929999</v>
      </c>
      <c r="AK473" s="122">
        <v>0.18770375640379999</v>
      </c>
      <c r="AL473" s="122">
        <v>0</v>
      </c>
    </row>
    <row r="474" spans="1:38" hidden="1" x14ac:dyDescent="0.25">
      <c r="A474" s="122" t="s">
        <v>1979</v>
      </c>
      <c r="B474" s="122">
        <v>1</v>
      </c>
      <c r="C474" s="122" t="s">
        <v>2142</v>
      </c>
      <c r="D474" s="122" t="s">
        <v>2112</v>
      </c>
      <c r="E474" s="122">
        <v>10</v>
      </c>
      <c r="F474" s="122">
        <v>0.24310279234939999</v>
      </c>
      <c r="G474" s="122">
        <v>0.2432477128194</v>
      </c>
      <c r="H474" s="122">
        <v>0.24145751553790001</v>
      </c>
      <c r="I474" s="122">
        <v>0.24711852750810001</v>
      </c>
      <c r="J474" s="122">
        <v>0.24816501597580001</v>
      </c>
      <c r="K474" s="122">
        <v>0.24856306685179999</v>
      </c>
      <c r="L474" s="122">
        <v>0.25459607916839999</v>
      </c>
      <c r="M474" s="122">
        <v>0.26047900773499999</v>
      </c>
      <c r="N474" s="122">
        <v>0.26011873934590002</v>
      </c>
      <c r="O474" s="122">
        <v>0.2515980330616</v>
      </c>
      <c r="P474" s="122">
        <v>0.25559282901410002</v>
      </c>
      <c r="Q474" s="122">
        <v>0.26426129435849999</v>
      </c>
      <c r="R474" s="122">
        <v>0.26610376083800003</v>
      </c>
      <c r="S474" s="122">
        <v>0.26851097260540002</v>
      </c>
      <c r="T474" s="122">
        <v>0.27335655163459999</v>
      </c>
      <c r="U474" s="122">
        <v>0.27208181362779998</v>
      </c>
      <c r="V474" s="122">
        <v>0.28105519254189998</v>
      </c>
      <c r="W474" s="122">
        <v>0.2902893803139</v>
      </c>
      <c r="X474" s="122">
        <v>0.31648674478819999</v>
      </c>
      <c r="Y474" s="122">
        <v>0.3166844837551</v>
      </c>
      <c r="Z474" s="122">
        <v>0.32476700916149998</v>
      </c>
      <c r="AA474" s="122">
        <v>0.41954914605650001</v>
      </c>
      <c r="AB474" s="122">
        <v>0.56609170526069996</v>
      </c>
      <c r="AC474" s="122">
        <v>0.72906064205679999</v>
      </c>
      <c r="AD474" s="122">
        <v>0.86266135652889997</v>
      </c>
      <c r="AE474" s="122">
        <v>0.87254492249680005</v>
      </c>
      <c r="AF474" s="122">
        <v>0.48833882603489998</v>
      </c>
      <c r="AG474" s="122">
        <v>0.63768798074620003</v>
      </c>
      <c r="AH474" s="122">
        <v>0.91152420879439999</v>
      </c>
      <c r="AI474" s="122">
        <v>0.79914551363440001</v>
      </c>
      <c r="AJ474" s="122">
        <v>0.61346516817550001</v>
      </c>
      <c r="AK474" s="122">
        <v>0.57247142061120004</v>
      </c>
      <c r="AL474" s="122">
        <v>0</v>
      </c>
    </row>
    <row r="475" spans="1:38" hidden="1" x14ac:dyDescent="0.25">
      <c r="A475" s="122" t="s">
        <v>1979</v>
      </c>
      <c r="B475" s="122">
        <v>1</v>
      </c>
      <c r="C475" s="122" t="s">
        <v>2142</v>
      </c>
      <c r="D475" s="122" t="s">
        <v>2113</v>
      </c>
      <c r="E475" s="122">
        <v>10</v>
      </c>
      <c r="F475" s="122">
        <v>0</v>
      </c>
      <c r="G475" s="122">
        <v>0</v>
      </c>
      <c r="H475" s="122">
        <v>0</v>
      </c>
      <c r="I475" s="122">
        <v>0</v>
      </c>
      <c r="J475" s="122">
        <v>0</v>
      </c>
      <c r="K475" s="122">
        <v>0</v>
      </c>
      <c r="L475" s="122">
        <v>0</v>
      </c>
      <c r="M475" s="122">
        <v>0</v>
      </c>
      <c r="N475" s="122">
        <v>0</v>
      </c>
      <c r="O475" s="122">
        <v>0</v>
      </c>
      <c r="P475" s="122">
        <v>0</v>
      </c>
      <c r="Q475" s="122">
        <v>0</v>
      </c>
      <c r="R475" s="122">
        <v>0</v>
      </c>
      <c r="S475" s="122">
        <v>0</v>
      </c>
      <c r="T475" s="122">
        <v>0</v>
      </c>
      <c r="U475" s="122">
        <v>0</v>
      </c>
      <c r="V475" s="122">
        <v>0</v>
      </c>
      <c r="W475" s="122">
        <v>0</v>
      </c>
      <c r="X475" s="122">
        <v>0</v>
      </c>
      <c r="Y475" s="122">
        <v>0</v>
      </c>
      <c r="Z475" s="122">
        <v>0</v>
      </c>
      <c r="AA475" s="122">
        <v>0</v>
      </c>
      <c r="AB475" s="122">
        <v>0</v>
      </c>
      <c r="AC475" s="122">
        <v>0</v>
      </c>
      <c r="AD475" s="122">
        <v>0</v>
      </c>
      <c r="AE475" s="122">
        <v>0</v>
      </c>
      <c r="AF475" s="122">
        <v>0</v>
      </c>
      <c r="AG475" s="122">
        <v>0</v>
      </c>
      <c r="AH475" s="122">
        <v>0</v>
      </c>
      <c r="AI475" s="122">
        <v>0</v>
      </c>
      <c r="AJ475" s="122">
        <v>0</v>
      </c>
      <c r="AK475" s="122">
        <v>0</v>
      </c>
      <c r="AL475" s="122">
        <v>0</v>
      </c>
    </row>
    <row r="476" spans="1:38" hidden="1" x14ac:dyDescent="0.25">
      <c r="A476" s="122" t="s">
        <v>1979</v>
      </c>
      <c r="B476" s="122">
        <v>1</v>
      </c>
      <c r="C476" s="122" t="s">
        <v>2142</v>
      </c>
      <c r="D476" s="122" t="s">
        <v>2114</v>
      </c>
      <c r="E476" s="122">
        <v>10</v>
      </c>
      <c r="F476" s="122">
        <v>0.1638918825938</v>
      </c>
      <c r="G476" s="122">
        <v>0.1738492978709</v>
      </c>
      <c r="H476" s="122">
        <v>0.1688496126024</v>
      </c>
      <c r="I476" s="122">
        <v>0.1752007099042</v>
      </c>
      <c r="J476" s="122">
        <v>0.16049205645360001</v>
      </c>
      <c r="K476" s="122">
        <v>0.15899461790950001</v>
      </c>
      <c r="L476" s="122">
        <v>0.17016275219060001</v>
      </c>
      <c r="M476" s="122">
        <v>0.15341092823560001</v>
      </c>
      <c r="N476" s="122">
        <v>0.15355342744719999</v>
      </c>
      <c r="O476" s="122">
        <v>0.18515000367619999</v>
      </c>
      <c r="P476" s="122">
        <v>0.19212020608200001</v>
      </c>
      <c r="Q476" s="122">
        <v>0.1936815618995</v>
      </c>
      <c r="R476" s="122">
        <v>0.18991302701689999</v>
      </c>
      <c r="S476" s="122">
        <v>0.19465007137769999</v>
      </c>
      <c r="T476" s="122">
        <v>0.1955932823605</v>
      </c>
      <c r="U476" s="122">
        <v>0.1930939523422</v>
      </c>
      <c r="V476" s="122">
        <v>0.2025527518687</v>
      </c>
      <c r="W476" s="122">
        <v>0.1774230755134</v>
      </c>
      <c r="X476" s="122">
        <v>0.21535489673630001</v>
      </c>
      <c r="Y476" s="122">
        <v>0.19460112470650001</v>
      </c>
      <c r="Z476" s="122">
        <v>0.29102975026819999</v>
      </c>
      <c r="AA476" s="122">
        <v>0.27764021248659998</v>
      </c>
      <c r="AB476" s="122">
        <v>0.21606617100209999</v>
      </c>
      <c r="AC476" s="122">
        <v>0.2356204563491</v>
      </c>
      <c r="AD476" s="122">
        <v>0.27705188512450002</v>
      </c>
      <c r="AE476" s="122">
        <v>0.24245640741669999</v>
      </c>
      <c r="AF476" s="122">
        <v>0.219167863012</v>
      </c>
      <c r="AG476" s="122">
        <v>0.2039226788962</v>
      </c>
      <c r="AH476" s="122">
        <v>0.20304901515400001</v>
      </c>
      <c r="AI476" s="122">
        <v>0.1683811643426</v>
      </c>
      <c r="AJ476" s="122">
        <v>7.9227964419600005E-2</v>
      </c>
      <c r="AK476" s="122">
        <v>8.5098202602299999E-2</v>
      </c>
      <c r="AL476" s="122">
        <v>0</v>
      </c>
    </row>
    <row r="477" spans="1:38" hidden="1" x14ac:dyDescent="0.25">
      <c r="A477" s="122" t="s">
        <v>1979</v>
      </c>
      <c r="B477" s="122">
        <v>1</v>
      </c>
      <c r="C477" s="122" t="s">
        <v>2142</v>
      </c>
      <c r="D477" s="122" t="s">
        <v>2136</v>
      </c>
      <c r="E477" s="122">
        <v>10</v>
      </c>
      <c r="F477" s="122">
        <v>0</v>
      </c>
      <c r="G477" s="122">
        <v>0</v>
      </c>
      <c r="H477" s="122">
        <v>0</v>
      </c>
      <c r="I477" s="122">
        <v>0</v>
      </c>
      <c r="J477" s="122">
        <v>0</v>
      </c>
      <c r="K477" s="122">
        <v>0</v>
      </c>
      <c r="L477" s="122">
        <v>0</v>
      </c>
      <c r="M477" s="122">
        <v>0</v>
      </c>
      <c r="N477" s="122">
        <v>0</v>
      </c>
      <c r="O477" s="122">
        <v>0</v>
      </c>
      <c r="P477" s="122">
        <v>0</v>
      </c>
      <c r="Q477" s="122">
        <v>0</v>
      </c>
      <c r="R477" s="122">
        <v>0</v>
      </c>
      <c r="S477" s="122">
        <v>0</v>
      </c>
      <c r="T477" s="122">
        <v>0</v>
      </c>
      <c r="U477" s="122">
        <v>0</v>
      </c>
      <c r="V477" s="122">
        <v>0</v>
      </c>
      <c r="W477" s="122">
        <v>0</v>
      </c>
      <c r="X477" s="122">
        <v>0</v>
      </c>
      <c r="Y477" s="122">
        <v>0</v>
      </c>
      <c r="Z477" s="122">
        <v>0</v>
      </c>
      <c r="AA477" s="122">
        <v>0</v>
      </c>
      <c r="AB477" s="122">
        <v>0</v>
      </c>
      <c r="AC477" s="122">
        <v>0</v>
      </c>
      <c r="AD477" s="122">
        <v>0</v>
      </c>
      <c r="AE477" s="122">
        <v>0</v>
      </c>
      <c r="AF477" s="122">
        <v>0</v>
      </c>
      <c r="AG477" s="122">
        <v>0</v>
      </c>
      <c r="AH477" s="122">
        <v>0</v>
      </c>
      <c r="AI477" s="122">
        <v>0</v>
      </c>
      <c r="AJ477" s="122">
        <v>0</v>
      </c>
      <c r="AK477" s="122">
        <v>0</v>
      </c>
      <c r="AL477" s="122">
        <v>0</v>
      </c>
    </row>
    <row r="478" spans="1:38" hidden="1" x14ac:dyDescent="0.25">
      <c r="A478" s="122" t="s">
        <v>1979</v>
      </c>
      <c r="B478" s="122">
        <v>1</v>
      </c>
      <c r="C478" s="122" t="s">
        <v>2142</v>
      </c>
      <c r="D478" s="122" t="s">
        <v>2115</v>
      </c>
      <c r="E478" s="122">
        <v>10</v>
      </c>
      <c r="F478" s="122">
        <v>0</v>
      </c>
      <c r="G478" s="122">
        <v>0</v>
      </c>
      <c r="H478" s="122">
        <v>0</v>
      </c>
      <c r="I478" s="122">
        <v>0</v>
      </c>
      <c r="J478" s="122">
        <v>0</v>
      </c>
      <c r="K478" s="122">
        <v>0</v>
      </c>
      <c r="L478" s="122">
        <v>0</v>
      </c>
      <c r="M478" s="122">
        <v>0</v>
      </c>
      <c r="N478" s="122">
        <v>0</v>
      </c>
      <c r="O478" s="122">
        <v>0</v>
      </c>
      <c r="P478" s="122">
        <v>0</v>
      </c>
      <c r="Q478" s="122">
        <v>0</v>
      </c>
      <c r="R478" s="122">
        <v>0</v>
      </c>
      <c r="S478" s="122">
        <v>0</v>
      </c>
      <c r="T478" s="122">
        <v>0</v>
      </c>
      <c r="U478" s="122">
        <v>0</v>
      </c>
      <c r="V478" s="122">
        <v>0</v>
      </c>
      <c r="W478" s="122">
        <v>0</v>
      </c>
      <c r="X478" s="122">
        <v>0</v>
      </c>
      <c r="Y478" s="122">
        <v>0</v>
      </c>
      <c r="Z478" s="122">
        <v>0</v>
      </c>
      <c r="AA478" s="122">
        <v>0</v>
      </c>
      <c r="AB478" s="122">
        <v>0</v>
      </c>
      <c r="AC478" s="122">
        <v>0</v>
      </c>
      <c r="AD478" s="122">
        <v>0</v>
      </c>
      <c r="AE478" s="122">
        <v>0</v>
      </c>
      <c r="AF478" s="122">
        <v>0</v>
      </c>
      <c r="AG478" s="122">
        <v>0</v>
      </c>
      <c r="AH478" s="122">
        <v>0</v>
      </c>
      <c r="AI478" s="122">
        <v>0</v>
      </c>
      <c r="AJ478" s="122">
        <v>0</v>
      </c>
      <c r="AK478" s="122">
        <v>0</v>
      </c>
      <c r="AL478" s="122">
        <v>0</v>
      </c>
    </row>
    <row r="479" spans="1:38" hidden="1" x14ac:dyDescent="0.25">
      <c r="A479" s="122" t="s">
        <v>1979</v>
      </c>
      <c r="B479" s="122">
        <v>1</v>
      </c>
      <c r="C479" s="122" t="s">
        <v>2142</v>
      </c>
      <c r="D479" s="122" t="s">
        <v>2116</v>
      </c>
      <c r="E479" s="122">
        <v>10</v>
      </c>
      <c r="F479" s="122">
        <v>0</v>
      </c>
      <c r="G479" s="122">
        <v>0</v>
      </c>
      <c r="H479" s="122">
        <v>0</v>
      </c>
      <c r="I479" s="122">
        <v>0</v>
      </c>
      <c r="J479" s="122">
        <v>0</v>
      </c>
      <c r="K479" s="122">
        <v>0</v>
      </c>
      <c r="L479" s="122">
        <v>0</v>
      </c>
      <c r="M479" s="122">
        <v>0</v>
      </c>
      <c r="N479" s="122">
        <v>0</v>
      </c>
      <c r="O479" s="122">
        <v>0</v>
      </c>
      <c r="P479" s="122">
        <v>0</v>
      </c>
      <c r="Q479" s="122">
        <v>0</v>
      </c>
      <c r="R479" s="122">
        <v>0</v>
      </c>
      <c r="S479" s="122">
        <v>0</v>
      </c>
      <c r="T479" s="122">
        <v>0</v>
      </c>
      <c r="U479" s="122">
        <v>0</v>
      </c>
      <c r="V479" s="122">
        <v>0</v>
      </c>
      <c r="W479" s="122">
        <v>0</v>
      </c>
      <c r="X479" s="122">
        <v>0</v>
      </c>
      <c r="Y479" s="122">
        <v>0</v>
      </c>
      <c r="Z479" s="122">
        <v>0</v>
      </c>
      <c r="AA479" s="122">
        <v>0</v>
      </c>
      <c r="AB479" s="122">
        <v>0</v>
      </c>
      <c r="AC479" s="122">
        <v>0</v>
      </c>
      <c r="AD479" s="122">
        <v>0</v>
      </c>
      <c r="AE479" s="122">
        <v>0</v>
      </c>
      <c r="AF479" s="122">
        <v>0</v>
      </c>
      <c r="AG479" s="122">
        <v>0</v>
      </c>
      <c r="AH479" s="122">
        <v>0</v>
      </c>
      <c r="AI479" s="122">
        <v>0</v>
      </c>
      <c r="AJ479" s="122">
        <v>0</v>
      </c>
      <c r="AK479" s="122">
        <v>0</v>
      </c>
      <c r="AL479" s="122">
        <v>0</v>
      </c>
    </row>
    <row r="480" spans="1:38" hidden="1" x14ac:dyDescent="0.25">
      <c r="A480" s="122" t="s">
        <v>1979</v>
      </c>
      <c r="B480" s="122">
        <v>1</v>
      </c>
      <c r="C480" s="122" t="s">
        <v>2142</v>
      </c>
      <c r="D480" s="122" t="s">
        <v>2117</v>
      </c>
      <c r="E480" s="122">
        <v>10</v>
      </c>
      <c r="F480" s="122">
        <v>2.5965505415099999E-2</v>
      </c>
      <c r="G480" s="122">
        <v>2.7459228484400001E-2</v>
      </c>
      <c r="H480" s="122">
        <v>2.6503034199700001E-2</v>
      </c>
      <c r="I480" s="122">
        <v>2.6347729511299999E-2</v>
      </c>
      <c r="J480" s="122">
        <v>2.6379322707699999E-2</v>
      </c>
      <c r="K480" s="122">
        <v>2.5650948115800001E-2</v>
      </c>
      <c r="L480" s="122">
        <v>2.4607073453700001E-2</v>
      </c>
      <c r="M480" s="122">
        <v>2.6499297517599999E-2</v>
      </c>
      <c r="N480" s="122">
        <v>2.45790369749E-2</v>
      </c>
      <c r="O480" s="122">
        <v>2.3251002607099999E-2</v>
      </c>
      <c r="P480" s="122">
        <v>2.5709317916999999E-2</v>
      </c>
      <c r="Q480" s="122">
        <v>2.8213222054900001E-2</v>
      </c>
      <c r="R480" s="122">
        <v>2.77049662643E-2</v>
      </c>
      <c r="S480" s="122">
        <v>2.8881543112299998E-2</v>
      </c>
      <c r="T480" s="122">
        <v>3.2344420205899997E-2</v>
      </c>
      <c r="U480" s="122">
        <v>3.4546784008999999E-2</v>
      </c>
      <c r="V480" s="122">
        <v>3.5014565613299999E-2</v>
      </c>
      <c r="W480" s="122">
        <v>4.31326060666E-2</v>
      </c>
      <c r="X480" s="122">
        <v>4.4556926265100001E-2</v>
      </c>
      <c r="Y480" s="122">
        <v>4.4479835553699998E-2</v>
      </c>
      <c r="Z480" s="122">
        <v>4.3951962960099997E-2</v>
      </c>
      <c r="AA480" s="122">
        <v>4.5842902394399997E-2</v>
      </c>
      <c r="AB480" s="122">
        <v>5.0128791332400002E-2</v>
      </c>
      <c r="AC480" s="122">
        <v>5.4166749555599997E-2</v>
      </c>
      <c r="AD480" s="122">
        <v>5.31988394903E-2</v>
      </c>
      <c r="AE480" s="122">
        <v>4.8851471233400001E-2</v>
      </c>
      <c r="AF480" s="122">
        <v>2.8909322786600002E-2</v>
      </c>
      <c r="AG480" s="122">
        <v>2.8977760553500001E-2</v>
      </c>
      <c r="AH480" s="122">
        <v>3.9674485990400001E-2</v>
      </c>
      <c r="AI480" s="122">
        <v>4.3709422726000001E-2</v>
      </c>
      <c r="AJ480" s="122">
        <v>2.5927972191100001E-2</v>
      </c>
      <c r="AK480" s="122">
        <v>2.4929302161800001E-2</v>
      </c>
      <c r="AL480" s="122">
        <v>0</v>
      </c>
    </row>
    <row r="481" spans="1:38" hidden="1" x14ac:dyDescent="0.25">
      <c r="A481" s="122" t="s">
        <v>1979</v>
      </c>
      <c r="B481" s="122">
        <v>1</v>
      </c>
      <c r="C481" s="122" t="s">
        <v>2142</v>
      </c>
      <c r="D481" s="122" t="s">
        <v>2118</v>
      </c>
      <c r="E481" s="122">
        <v>10</v>
      </c>
      <c r="F481" s="122">
        <v>1.3902933335100001E-2</v>
      </c>
      <c r="G481" s="122">
        <v>1.3855076231500001E-2</v>
      </c>
      <c r="H481" s="122">
        <v>1.7046195802200001E-2</v>
      </c>
      <c r="I481" s="122">
        <v>1.7593377012199998E-2</v>
      </c>
      <c r="J481" s="122">
        <v>1.8354924194700001E-2</v>
      </c>
      <c r="K481" s="122">
        <v>2.0971222151099998E-2</v>
      </c>
      <c r="L481" s="122">
        <v>2.0998485789300001E-2</v>
      </c>
      <c r="M481" s="122">
        <v>2.5646322151999999E-2</v>
      </c>
      <c r="N481" s="122">
        <v>2.5977434934199999E-2</v>
      </c>
      <c r="O481" s="122">
        <v>3.2467750027099999E-2</v>
      </c>
      <c r="P481" s="122">
        <v>3.7153190377699999E-2</v>
      </c>
      <c r="Q481" s="122">
        <v>3.9598216165199998E-2</v>
      </c>
      <c r="R481" s="122">
        <v>4.1372529329599998E-2</v>
      </c>
      <c r="S481" s="122">
        <v>4.1893377787400002E-2</v>
      </c>
      <c r="T481" s="122">
        <v>4.1875542674299999E-2</v>
      </c>
      <c r="U481" s="122">
        <v>4.0529509354699997E-2</v>
      </c>
      <c r="V481" s="122">
        <v>4.1906873003700003E-2</v>
      </c>
      <c r="W481" s="122">
        <v>4.0382579494099999E-2</v>
      </c>
      <c r="X481" s="122">
        <v>3.8727258485599998E-2</v>
      </c>
      <c r="Y481" s="122">
        <v>3.7559564535500002E-2</v>
      </c>
      <c r="Z481" s="122">
        <v>4.3092106358099999E-2</v>
      </c>
      <c r="AA481" s="122">
        <v>3.43486557619E-2</v>
      </c>
      <c r="AB481" s="122">
        <v>4.0824729036599998E-2</v>
      </c>
      <c r="AC481" s="122">
        <v>4.2798624632400001E-2</v>
      </c>
      <c r="AD481" s="122">
        <v>2.9998155244599999E-2</v>
      </c>
      <c r="AE481" s="122">
        <v>3.7183308630299998E-2</v>
      </c>
      <c r="AF481" s="122">
        <v>4.5321994692800002E-2</v>
      </c>
      <c r="AG481" s="122">
        <v>4.4964779340200003E-2</v>
      </c>
      <c r="AH481" s="122">
        <v>4.3224747108799998E-2</v>
      </c>
      <c r="AI481" s="122">
        <v>4.78797608959E-2</v>
      </c>
      <c r="AJ481" s="122">
        <v>4.8823023072800002E-2</v>
      </c>
      <c r="AK481" s="122">
        <v>4.7546447338600001E-2</v>
      </c>
      <c r="AL481" s="122">
        <v>0</v>
      </c>
    </row>
    <row r="482" spans="1:38" hidden="1" x14ac:dyDescent="0.25">
      <c r="A482" s="122" t="s">
        <v>1979</v>
      </c>
      <c r="B482" s="122">
        <v>1</v>
      </c>
      <c r="C482" s="122" t="s">
        <v>2142</v>
      </c>
      <c r="D482" s="122" t="s">
        <v>2119</v>
      </c>
      <c r="E482" s="122">
        <v>10</v>
      </c>
      <c r="F482" s="122">
        <v>3.7019149861315999</v>
      </c>
      <c r="G482" s="122">
        <v>3.6878921999943</v>
      </c>
      <c r="H482" s="122">
        <v>3.6026519202124998</v>
      </c>
      <c r="I482" s="122">
        <v>3.4342198189942001</v>
      </c>
      <c r="J482" s="122">
        <v>3.3651361460767002</v>
      </c>
      <c r="K482" s="122">
        <v>3.3750989449723998</v>
      </c>
      <c r="L482" s="122">
        <v>3.4230772032205001</v>
      </c>
      <c r="M482" s="122">
        <v>3.5142923287240002</v>
      </c>
      <c r="N482" s="122">
        <v>3.4291702686478001</v>
      </c>
      <c r="O482" s="122">
        <v>3.2026306715941</v>
      </c>
      <c r="P482" s="122">
        <v>3.2415406528773998</v>
      </c>
      <c r="Q482" s="122">
        <v>3.2235470344725998</v>
      </c>
      <c r="R482" s="122">
        <v>3.1801201516776998</v>
      </c>
      <c r="S482" s="122">
        <v>3.2248699265259999</v>
      </c>
      <c r="T482" s="122">
        <v>3.2603207956034002</v>
      </c>
      <c r="U482" s="122">
        <v>3.3233282166542</v>
      </c>
      <c r="V482" s="122">
        <v>3.3200769589151</v>
      </c>
      <c r="W482" s="122">
        <v>3.3387364000262001</v>
      </c>
      <c r="X482" s="122">
        <v>3.5657028727973001</v>
      </c>
      <c r="Y482" s="122">
        <v>3.5443781479498</v>
      </c>
      <c r="Z482" s="122">
        <v>4.1173860027518003</v>
      </c>
      <c r="AA482" s="122">
        <v>5.0406957685079004</v>
      </c>
      <c r="AB482" s="122">
        <v>6.3593945191939998</v>
      </c>
      <c r="AC482" s="122">
        <v>7.6517282610445001</v>
      </c>
      <c r="AD482" s="122">
        <v>9.0737588332270001</v>
      </c>
      <c r="AE482" s="122">
        <v>9.4413897397406004</v>
      </c>
      <c r="AF482" s="122">
        <v>7.3264324386139998</v>
      </c>
      <c r="AG482" s="122">
        <v>8.5741792806340005</v>
      </c>
      <c r="AH482" s="122">
        <v>12.6301222030833</v>
      </c>
      <c r="AI482" s="122">
        <v>15.9226256477644</v>
      </c>
      <c r="AJ482" s="122">
        <v>10.2493214634863</v>
      </c>
      <c r="AK482" s="122">
        <v>7.4250728280773002</v>
      </c>
      <c r="AL482" s="122">
        <v>0</v>
      </c>
    </row>
    <row r="483" spans="1:38" hidden="1" x14ac:dyDescent="0.25">
      <c r="A483" s="122" t="s">
        <v>1979</v>
      </c>
      <c r="B483" s="122">
        <v>1</v>
      </c>
      <c r="C483" s="122" t="s">
        <v>2142</v>
      </c>
      <c r="D483" s="122" t="s">
        <v>2137</v>
      </c>
      <c r="E483" s="122">
        <v>10</v>
      </c>
      <c r="F483" s="122">
        <v>0</v>
      </c>
      <c r="G483" s="122">
        <v>0</v>
      </c>
      <c r="H483" s="122">
        <v>0</v>
      </c>
      <c r="I483" s="122">
        <v>0</v>
      </c>
      <c r="J483" s="122">
        <v>0</v>
      </c>
      <c r="K483" s="122">
        <v>0</v>
      </c>
      <c r="L483" s="122">
        <v>0</v>
      </c>
      <c r="M483" s="122">
        <v>0</v>
      </c>
      <c r="N483" s="122">
        <v>0</v>
      </c>
      <c r="O483" s="122">
        <v>0</v>
      </c>
      <c r="P483" s="122">
        <v>0</v>
      </c>
      <c r="Q483" s="122">
        <v>0</v>
      </c>
      <c r="R483" s="122">
        <v>0</v>
      </c>
      <c r="S483" s="122">
        <v>0</v>
      </c>
      <c r="T483" s="122">
        <v>0</v>
      </c>
      <c r="U483" s="122">
        <v>0</v>
      </c>
      <c r="V483" s="122">
        <v>0</v>
      </c>
      <c r="W483" s="122">
        <v>0</v>
      </c>
      <c r="X483" s="122">
        <v>0</v>
      </c>
      <c r="Y483" s="122">
        <v>0</v>
      </c>
      <c r="Z483" s="122">
        <v>0</v>
      </c>
      <c r="AA483" s="122">
        <v>0</v>
      </c>
      <c r="AB483" s="122">
        <v>0</v>
      </c>
      <c r="AC483" s="122">
        <v>0</v>
      </c>
      <c r="AD483" s="122">
        <v>0</v>
      </c>
      <c r="AE483" s="122">
        <v>0</v>
      </c>
      <c r="AF483" s="122">
        <v>0</v>
      </c>
      <c r="AG483" s="122">
        <v>0</v>
      </c>
      <c r="AH483" s="122">
        <v>0</v>
      </c>
      <c r="AI483" s="122">
        <v>0</v>
      </c>
      <c r="AJ483" s="122">
        <v>0</v>
      </c>
      <c r="AK483" s="122">
        <v>0</v>
      </c>
      <c r="AL483" s="122">
        <v>0</v>
      </c>
    </row>
    <row r="484" spans="1:38" hidden="1" x14ac:dyDescent="0.25">
      <c r="A484" s="122" t="s">
        <v>1979</v>
      </c>
      <c r="B484" s="122">
        <v>1</v>
      </c>
      <c r="C484" s="122" t="s">
        <v>2142</v>
      </c>
      <c r="D484" s="122" t="s">
        <v>2120</v>
      </c>
      <c r="E484" s="122">
        <v>10</v>
      </c>
      <c r="F484" s="122">
        <v>5.3767696548800002E-2</v>
      </c>
      <c r="G484" s="122">
        <v>5.3099041270000001E-2</v>
      </c>
      <c r="H484" s="122">
        <v>5.2622743035600002E-2</v>
      </c>
      <c r="I484" s="122">
        <v>5.3322927283399997E-2</v>
      </c>
      <c r="J484" s="122">
        <v>5.4422149107899997E-2</v>
      </c>
      <c r="K484" s="122">
        <v>5.34452678706E-2</v>
      </c>
      <c r="L484" s="122">
        <v>5.4743285636100002E-2</v>
      </c>
      <c r="M484" s="122">
        <v>5.89705762661E-2</v>
      </c>
      <c r="N484" s="122">
        <v>6.0348101912800003E-2</v>
      </c>
      <c r="O484" s="122">
        <v>5.5056594990399998E-2</v>
      </c>
      <c r="P484" s="122">
        <v>5.4351635586000001E-2</v>
      </c>
      <c r="Q484" s="122">
        <v>5.6176522766599998E-2</v>
      </c>
      <c r="R484" s="122">
        <v>5.5676437631100001E-2</v>
      </c>
      <c r="S484" s="122">
        <v>5.70769973143E-2</v>
      </c>
      <c r="T484" s="122">
        <v>6.2477410086200003E-2</v>
      </c>
      <c r="U484" s="122">
        <v>6.9062982060900002E-2</v>
      </c>
      <c r="V484" s="122">
        <v>8.0429807349999993E-2</v>
      </c>
      <c r="W484" s="122">
        <v>8.4683993661599996E-2</v>
      </c>
      <c r="X484" s="122">
        <v>0.1053806587336</v>
      </c>
      <c r="Y484" s="122">
        <v>9.9378955326399995E-2</v>
      </c>
      <c r="Z484" s="122">
        <v>0.1120431641836</v>
      </c>
      <c r="AA484" s="122">
        <v>0.13418891502069999</v>
      </c>
      <c r="AB484" s="122">
        <v>0.17156520669620001</v>
      </c>
      <c r="AC484" s="122">
        <v>0.2075031424214</v>
      </c>
      <c r="AD484" s="122">
        <v>0.24186517818469999</v>
      </c>
      <c r="AE484" s="122">
        <v>0.16303939644400001</v>
      </c>
      <c r="AF484" s="122">
        <v>0.13242599818940001</v>
      </c>
      <c r="AG484" s="122">
        <v>0.14180361882279999</v>
      </c>
      <c r="AH484" s="122">
        <v>0.16917863868130001</v>
      </c>
      <c r="AI484" s="122">
        <v>0.21025332271819999</v>
      </c>
      <c r="AJ484" s="122">
        <v>0.14293037727579999</v>
      </c>
      <c r="AK484" s="122">
        <v>0.12884486215679999</v>
      </c>
      <c r="AL484" s="122">
        <v>0</v>
      </c>
    </row>
    <row r="485" spans="1:38" hidden="1" x14ac:dyDescent="0.25">
      <c r="A485" s="122" t="s">
        <v>1979</v>
      </c>
      <c r="B485" s="122">
        <v>1</v>
      </c>
      <c r="C485" s="122" t="s">
        <v>2142</v>
      </c>
      <c r="D485" s="122" t="s">
        <v>2121</v>
      </c>
      <c r="E485" s="122">
        <v>10</v>
      </c>
      <c r="F485" s="122">
        <v>1.23652230796E-2</v>
      </c>
      <c r="G485" s="122">
        <v>1.2351125804500001E-2</v>
      </c>
      <c r="H485" s="122">
        <v>1.30279295226E-2</v>
      </c>
      <c r="I485" s="122">
        <v>1.20160409843E-2</v>
      </c>
      <c r="J485" s="122">
        <v>1.2306335214800001E-2</v>
      </c>
      <c r="K485" s="122">
        <v>1.20597392589E-2</v>
      </c>
      <c r="L485" s="122">
        <v>1.22853208047E-2</v>
      </c>
      <c r="M485" s="122">
        <v>1.3453627360600001E-2</v>
      </c>
      <c r="N485" s="122">
        <v>1.36595299814E-2</v>
      </c>
      <c r="O485" s="122">
        <v>1.32531811454E-2</v>
      </c>
      <c r="P485" s="122">
        <v>1.35288059115E-2</v>
      </c>
      <c r="Q485" s="122">
        <v>1.35899821451E-2</v>
      </c>
      <c r="R485" s="122">
        <v>1.3396655418600001E-2</v>
      </c>
      <c r="S485" s="122">
        <v>1.33820734116E-2</v>
      </c>
      <c r="T485" s="122">
        <v>1.3352658962E-2</v>
      </c>
      <c r="U485" s="122">
        <v>1.2924195604E-2</v>
      </c>
      <c r="V485" s="122">
        <v>6.1566988200000006E-5</v>
      </c>
      <c r="W485" s="122">
        <v>1.30386976409E-2</v>
      </c>
      <c r="X485" s="122">
        <v>1.3359630307100001E-2</v>
      </c>
      <c r="Y485" s="122">
        <v>1.3138108897400001E-2</v>
      </c>
      <c r="Z485" s="122">
        <v>1.4739240563E-2</v>
      </c>
      <c r="AA485" s="122">
        <v>7.9233313199999998E-5</v>
      </c>
      <c r="AB485" s="122">
        <v>6.5390026900000005E-5</v>
      </c>
      <c r="AC485" s="122">
        <v>6.3032886199999996E-5</v>
      </c>
      <c r="AD485" s="122">
        <v>8.3074595599999995E-5</v>
      </c>
      <c r="AE485" s="122">
        <v>7.8569988499999993E-5</v>
      </c>
      <c r="AF485" s="122">
        <v>4.0547245200000003E-5</v>
      </c>
      <c r="AG485" s="122">
        <v>4.0453769699999999E-5</v>
      </c>
      <c r="AH485" s="122">
        <v>2.34189807E-5</v>
      </c>
      <c r="AI485" s="122">
        <v>2.3187906800000001E-5</v>
      </c>
      <c r="AJ485" s="122">
        <v>1.3990519E-5</v>
      </c>
      <c r="AK485" s="122">
        <v>1.7286557699999998E-5</v>
      </c>
      <c r="AL485" s="122">
        <v>0</v>
      </c>
    </row>
    <row r="486" spans="1:38" hidden="1" x14ac:dyDescent="0.25">
      <c r="A486" s="122" t="s">
        <v>1979</v>
      </c>
      <c r="B486" s="122">
        <v>1</v>
      </c>
      <c r="C486" s="122" t="s">
        <v>2142</v>
      </c>
      <c r="D486" s="122" t="s">
        <v>2138</v>
      </c>
      <c r="E486" s="122">
        <v>10</v>
      </c>
      <c r="F486" s="122">
        <v>0</v>
      </c>
      <c r="G486" s="122">
        <v>0</v>
      </c>
      <c r="H486" s="122">
        <v>0</v>
      </c>
      <c r="I486" s="122">
        <v>0</v>
      </c>
      <c r="J486" s="122">
        <v>0</v>
      </c>
      <c r="K486" s="122">
        <v>0</v>
      </c>
      <c r="L486" s="122">
        <v>0</v>
      </c>
      <c r="M486" s="122">
        <v>0</v>
      </c>
      <c r="N486" s="122">
        <v>0</v>
      </c>
      <c r="O486" s="122">
        <v>0</v>
      </c>
      <c r="P486" s="122">
        <v>0</v>
      </c>
      <c r="Q486" s="122">
        <v>0</v>
      </c>
      <c r="R486" s="122">
        <v>0</v>
      </c>
      <c r="S486" s="122">
        <v>0</v>
      </c>
      <c r="T486" s="122">
        <v>0</v>
      </c>
      <c r="U486" s="122">
        <v>0</v>
      </c>
      <c r="V486" s="122">
        <v>0</v>
      </c>
      <c r="W486" s="122">
        <v>0</v>
      </c>
      <c r="X486" s="122">
        <v>0</v>
      </c>
      <c r="Y486" s="122">
        <v>0</v>
      </c>
      <c r="Z486" s="122">
        <v>7.2267794969000002E-2</v>
      </c>
      <c r="AA486" s="122">
        <v>8.7422202563500001E-2</v>
      </c>
      <c r="AB486" s="122">
        <v>1.0253465956099999E-2</v>
      </c>
      <c r="AC486" s="122">
        <v>1.2483576129999999E-4</v>
      </c>
      <c r="AD486" s="122">
        <v>1.16183249E-4</v>
      </c>
      <c r="AE486" s="122">
        <v>0</v>
      </c>
      <c r="AF486" s="122">
        <v>0</v>
      </c>
      <c r="AG486" s="122">
        <v>0</v>
      </c>
      <c r="AH486" s="122">
        <v>0</v>
      </c>
      <c r="AI486" s="122">
        <v>0</v>
      </c>
      <c r="AJ486" s="122">
        <v>1.4807123156999999E-3</v>
      </c>
      <c r="AK486" s="122">
        <v>3.1891901387E-3</v>
      </c>
      <c r="AL486" s="122">
        <v>0</v>
      </c>
    </row>
    <row r="487" spans="1:38" hidden="1" x14ac:dyDescent="0.25">
      <c r="A487" s="122" t="s">
        <v>1979</v>
      </c>
      <c r="B487" s="122">
        <v>1</v>
      </c>
      <c r="C487" s="122" t="s">
        <v>2142</v>
      </c>
      <c r="D487" s="122" t="s">
        <v>2122</v>
      </c>
      <c r="E487" s="122">
        <v>10</v>
      </c>
      <c r="F487" s="122">
        <v>0</v>
      </c>
      <c r="G487" s="122">
        <v>0</v>
      </c>
      <c r="H487" s="122">
        <v>0</v>
      </c>
      <c r="I487" s="122">
        <v>0</v>
      </c>
      <c r="J487" s="122">
        <v>0</v>
      </c>
      <c r="K487" s="122">
        <v>0</v>
      </c>
      <c r="L487" s="122">
        <v>0</v>
      </c>
      <c r="M487" s="122">
        <v>0</v>
      </c>
      <c r="N487" s="122">
        <v>0</v>
      </c>
      <c r="O487" s="122">
        <v>0</v>
      </c>
      <c r="P487" s="122">
        <v>0</v>
      </c>
      <c r="Q487" s="122">
        <v>0</v>
      </c>
      <c r="R487" s="122">
        <v>0</v>
      </c>
      <c r="S487" s="122">
        <v>0</v>
      </c>
      <c r="T487" s="122">
        <v>0</v>
      </c>
      <c r="U487" s="122">
        <v>0</v>
      </c>
      <c r="V487" s="122">
        <v>0</v>
      </c>
      <c r="W487" s="122">
        <v>0</v>
      </c>
      <c r="X487" s="122">
        <v>0</v>
      </c>
      <c r="Y487" s="122">
        <v>0</v>
      </c>
      <c r="Z487" s="122">
        <v>0</v>
      </c>
      <c r="AA487" s="122">
        <v>0</v>
      </c>
      <c r="AB487" s="122">
        <v>0</v>
      </c>
      <c r="AC487" s="122">
        <v>0</v>
      </c>
      <c r="AD487" s="122">
        <v>0</v>
      </c>
      <c r="AE487" s="122">
        <v>0</v>
      </c>
      <c r="AF487" s="122">
        <v>0</v>
      </c>
      <c r="AG487" s="122">
        <v>0</v>
      </c>
      <c r="AH487" s="122">
        <v>0</v>
      </c>
      <c r="AI487" s="122">
        <v>0</v>
      </c>
      <c r="AJ487" s="122">
        <v>0</v>
      </c>
      <c r="AK487" s="122">
        <v>0</v>
      </c>
      <c r="AL487" s="122">
        <v>0</v>
      </c>
    </row>
    <row r="488" spans="1:38" hidden="1" x14ac:dyDescent="0.25">
      <c r="A488" s="122" t="s">
        <v>1979</v>
      </c>
      <c r="B488" s="122">
        <v>1</v>
      </c>
      <c r="C488" s="122" t="s">
        <v>2142</v>
      </c>
      <c r="D488" s="122" t="s">
        <v>2123</v>
      </c>
      <c r="E488" s="122">
        <v>10</v>
      </c>
      <c r="F488" s="122">
        <v>0.10701260961509999</v>
      </c>
      <c r="G488" s="122">
        <v>0.1080652598206</v>
      </c>
      <c r="H488" s="122">
        <v>0.1154386883854</v>
      </c>
      <c r="I488" s="122">
        <v>0.1214788233545</v>
      </c>
      <c r="J488" s="122">
        <v>0.1211123176759</v>
      </c>
      <c r="K488" s="122">
        <v>0.12549173521750001</v>
      </c>
      <c r="L488" s="122">
        <v>0.1278276956345</v>
      </c>
      <c r="M488" s="122">
        <v>0.1351372872869</v>
      </c>
      <c r="N488" s="122">
        <v>0.13723100276309999</v>
      </c>
      <c r="O488" s="122">
        <v>0.1309580194652</v>
      </c>
      <c r="P488" s="122">
        <v>0.13418365420850001</v>
      </c>
      <c r="Q488" s="122">
        <v>0.13621540301099999</v>
      </c>
      <c r="R488" s="122">
        <v>0.13595612428619999</v>
      </c>
      <c r="S488" s="122">
        <v>0.13826602915530001</v>
      </c>
      <c r="T488" s="122">
        <v>0.13673607332410001</v>
      </c>
      <c r="U488" s="122">
        <v>0.13508429039379999</v>
      </c>
      <c r="V488" s="122">
        <v>0.1418527013882</v>
      </c>
      <c r="W488" s="122">
        <v>0.13626851926</v>
      </c>
      <c r="X488" s="122">
        <v>0.1311489202635</v>
      </c>
      <c r="Y488" s="122">
        <v>0.12735368102520001</v>
      </c>
      <c r="Z488" s="122">
        <v>0.1155464640344</v>
      </c>
      <c r="AA488" s="122">
        <v>0.14325373139879999</v>
      </c>
      <c r="AB488" s="122">
        <v>0.1370145621203</v>
      </c>
      <c r="AC488" s="122">
        <v>0.14086534474500001</v>
      </c>
      <c r="AD488" s="122">
        <v>0.1222262764175</v>
      </c>
      <c r="AE488" s="122">
        <v>0.12598001935290001</v>
      </c>
      <c r="AF488" s="122">
        <v>0.12944820639310001</v>
      </c>
      <c r="AG488" s="122">
        <v>0.1131898158391</v>
      </c>
      <c r="AH488" s="122">
        <v>0.118892772184</v>
      </c>
      <c r="AI488" s="122">
        <v>0.16586663587299999</v>
      </c>
      <c r="AJ488" s="122">
        <v>0.15117537763219999</v>
      </c>
      <c r="AK488" s="122">
        <v>0.15484974182530001</v>
      </c>
      <c r="AL488" s="122">
        <v>0</v>
      </c>
    </row>
    <row r="489" spans="1:38" hidden="1" x14ac:dyDescent="0.25">
      <c r="A489" s="122" t="s">
        <v>1979</v>
      </c>
      <c r="B489" s="122">
        <v>1</v>
      </c>
      <c r="C489" s="122" t="s">
        <v>2142</v>
      </c>
      <c r="D489" s="122" t="s">
        <v>2124</v>
      </c>
      <c r="E489" s="122">
        <v>10</v>
      </c>
      <c r="F489" s="122">
        <v>7.1966906813000003E-3</v>
      </c>
      <c r="G489" s="122">
        <v>7.2319424027999998E-3</v>
      </c>
      <c r="H489" s="122">
        <v>7.3084753135000003E-3</v>
      </c>
      <c r="I489" s="122">
        <v>7.4922848510999996E-3</v>
      </c>
      <c r="J489" s="122">
        <v>7.6691377967999996E-3</v>
      </c>
      <c r="K489" s="122">
        <v>7.5354053340999996E-3</v>
      </c>
      <c r="L489" s="122">
        <v>7.6756728071000003E-3</v>
      </c>
      <c r="M489" s="122">
        <v>8.5245178592999998E-3</v>
      </c>
      <c r="N489" s="122">
        <v>8.6565903268000007E-3</v>
      </c>
      <c r="O489" s="122">
        <v>7.4510597281999998E-3</v>
      </c>
      <c r="P489" s="122">
        <v>7.4859017259000004E-3</v>
      </c>
      <c r="Q489" s="122">
        <v>7.4933458347000003E-3</v>
      </c>
      <c r="R489" s="122">
        <v>7.4373014528000001E-3</v>
      </c>
      <c r="S489" s="122">
        <v>7.5051878644000003E-3</v>
      </c>
      <c r="T489" s="122">
        <v>7.4849306124000004E-3</v>
      </c>
      <c r="U489" s="122">
        <v>7.2348966695999998E-3</v>
      </c>
      <c r="V489" s="122">
        <v>7.7992268295000002E-3</v>
      </c>
      <c r="W489" s="122">
        <v>7.4922019886999999E-3</v>
      </c>
      <c r="X489" s="122">
        <v>7.1647813412E-3</v>
      </c>
      <c r="Y489" s="122">
        <v>6.9574440697000002E-3</v>
      </c>
      <c r="Z489" s="122">
        <v>8.5954930642000004E-3</v>
      </c>
      <c r="AA489" s="122">
        <v>6.4246382996000001E-3</v>
      </c>
      <c r="AB489" s="122">
        <v>6.4728910352999996E-3</v>
      </c>
      <c r="AC489" s="122">
        <v>7.0043513847999998E-3</v>
      </c>
      <c r="AD489" s="122">
        <v>7.1181816413000004E-3</v>
      </c>
      <c r="AE489" s="122">
        <v>8.3716522182999999E-3</v>
      </c>
      <c r="AF489" s="122">
        <v>7.8224891703E-3</v>
      </c>
      <c r="AG489" s="122">
        <v>7.5268965774000001E-3</v>
      </c>
      <c r="AH489" s="122">
        <v>2.483795213E-3</v>
      </c>
      <c r="AI489" s="122">
        <v>0</v>
      </c>
      <c r="AJ489" s="122">
        <v>0</v>
      </c>
      <c r="AK489" s="122">
        <v>0</v>
      </c>
      <c r="AL489" s="122">
        <v>0</v>
      </c>
    </row>
    <row r="490" spans="1:38" hidden="1" x14ac:dyDescent="0.25">
      <c r="A490" s="122" t="s">
        <v>1979</v>
      </c>
      <c r="B490" s="122">
        <v>1</v>
      </c>
      <c r="C490" s="122" t="s">
        <v>2142</v>
      </c>
      <c r="D490" s="122" t="s">
        <v>2125</v>
      </c>
      <c r="E490" s="122">
        <v>10</v>
      </c>
      <c r="F490" s="122">
        <v>1.19648911079E-2</v>
      </c>
      <c r="G490" s="122">
        <v>7.5814975704000002E-3</v>
      </c>
      <c r="H490" s="122">
        <v>8.3896006288000004E-3</v>
      </c>
      <c r="I490" s="122">
        <v>8.5515283821000002E-3</v>
      </c>
      <c r="J490" s="122">
        <v>7.7417201646999998E-3</v>
      </c>
      <c r="K490" s="122">
        <v>7.7122883796000002E-3</v>
      </c>
      <c r="L490" s="122">
        <v>7.7841672721000003E-3</v>
      </c>
      <c r="M490" s="122">
        <v>8.6166493948000005E-3</v>
      </c>
      <c r="N490" s="122">
        <v>8.5330797476999998E-3</v>
      </c>
      <c r="O490" s="122">
        <v>8.1960133670000001E-3</v>
      </c>
      <c r="P490" s="122">
        <v>6.9187381888999996E-3</v>
      </c>
      <c r="Q490" s="122">
        <v>9.3700127751000003E-3</v>
      </c>
      <c r="R490" s="122">
        <v>1.0555062965999999E-2</v>
      </c>
      <c r="S490" s="122">
        <v>1.0463387069500001E-2</v>
      </c>
      <c r="T490" s="122">
        <v>1.1232611642599999E-2</v>
      </c>
      <c r="U490" s="122">
        <v>1.11051946426E-2</v>
      </c>
      <c r="V490" s="122">
        <v>1.2233407827399999E-2</v>
      </c>
      <c r="W490" s="122">
        <v>1.2992574429599999E-2</v>
      </c>
      <c r="X490" s="122">
        <v>1.3178746638800001E-2</v>
      </c>
      <c r="Y490" s="122">
        <v>1.15067035E-2</v>
      </c>
      <c r="Z490" s="122">
        <v>9.4894579238999997E-3</v>
      </c>
      <c r="AA490" s="122">
        <v>1.11200600633E-2</v>
      </c>
      <c r="AB490" s="122">
        <v>1.98910602353E-2</v>
      </c>
      <c r="AC490" s="122">
        <v>3.0292916271999999E-2</v>
      </c>
      <c r="AD490" s="122">
        <v>3.7654082213999997E-2</v>
      </c>
      <c r="AE490" s="122">
        <v>3.2119742657400002E-2</v>
      </c>
      <c r="AF490" s="122">
        <v>1.7790132009500002E-2</v>
      </c>
      <c r="AG490" s="122">
        <v>2.58007746396E-2</v>
      </c>
      <c r="AH490" s="122">
        <v>5.6257108718E-2</v>
      </c>
      <c r="AI490" s="122">
        <v>5.71356762601E-2</v>
      </c>
      <c r="AJ490" s="122">
        <v>3.6201831164300001E-2</v>
      </c>
      <c r="AK490" s="122">
        <v>2.5253399394900001E-2</v>
      </c>
      <c r="AL490" s="122">
        <v>0</v>
      </c>
    </row>
    <row r="491" spans="1:38" hidden="1" x14ac:dyDescent="0.25">
      <c r="A491" s="122" t="s">
        <v>1979</v>
      </c>
      <c r="B491" s="122">
        <v>1</v>
      </c>
      <c r="C491" s="122" t="s">
        <v>2142</v>
      </c>
      <c r="D491" s="122" t="s">
        <v>2126</v>
      </c>
      <c r="E491" s="122">
        <v>10</v>
      </c>
      <c r="F491" s="122">
        <v>0.1258865335089</v>
      </c>
      <c r="G491" s="122">
        <v>0.1250836400277</v>
      </c>
      <c r="H491" s="122">
        <v>0.1184709376455</v>
      </c>
      <c r="I491" s="122">
        <v>0.1213751161861</v>
      </c>
      <c r="J491" s="122">
        <v>0.12103479445610001</v>
      </c>
      <c r="K491" s="122">
        <v>0.1234977552842</v>
      </c>
      <c r="L491" s="122">
        <v>0.12584209838509999</v>
      </c>
      <c r="M491" s="122">
        <v>0.1287425162243</v>
      </c>
      <c r="N491" s="122">
        <v>0.12726232479149999</v>
      </c>
      <c r="O491" s="122">
        <v>0.12134892130869999</v>
      </c>
      <c r="P491" s="122">
        <v>0.1258821302749</v>
      </c>
      <c r="Q491" s="122">
        <v>0.1273665257902</v>
      </c>
      <c r="R491" s="122">
        <v>0.1246619257884</v>
      </c>
      <c r="S491" s="122">
        <v>0.12651048172509999</v>
      </c>
      <c r="T491" s="122">
        <v>0.12905531333619999</v>
      </c>
      <c r="U491" s="122">
        <v>0.13151118815339999</v>
      </c>
      <c r="V491" s="122">
        <v>0.1422855806393</v>
      </c>
      <c r="W491" s="122">
        <v>0.14326915418450001</v>
      </c>
      <c r="X491" s="122">
        <v>0.15006339847569999</v>
      </c>
      <c r="Y491" s="122">
        <v>0.14591298822650001</v>
      </c>
      <c r="Z491" s="122">
        <v>0.16445769018369999</v>
      </c>
      <c r="AA491" s="122">
        <v>0.18513752298030001</v>
      </c>
      <c r="AB491" s="122">
        <v>0.20409257977920001</v>
      </c>
      <c r="AC491" s="122">
        <v>0.24846993923050001</v>
      </c>
      <c r="AD491" s="122">
        <v>0.33593216648949997</v>
      </c>
      <c r="AE491" s="122">
        <v>0.35422481694500002</v>
      </c>
      <c r="AF491" s="122">
        <v>0.24570139221090001</v>
      </c>
      <c r="AG491" s="122">
        <v>0.24579783801079999</v>
      </c>
      <c r="AH491" s="122">
        <v>0.46371457528479998</v>
      </c>
      <c r="AI491" s="122">
        <v>0.55252369180829997</v>
      </c>
      <c r="AJ491" s="122">
        <v>0.30499422932370002</v>
      </c>
      <c r="AK491" s="122">
        <v>0.30454552014519998</v>
      </c>
      <c r="AL491" s="122">
        <v>0</v>
      </c>
    </row>
    <row r="492" spans="1:38" hidden="1" x14ac:dyDescent="0.25">
      <c r="A492" s="122" t="s">
        <v>1960</v>
      </c>
      <c r="B492" s="122">
        <v>1</v>
      </c>
      <c r="C492" s="122" t="s">
        <v>2144</v>
      </c>
      <c r="D492" s="122" t="s">
        <v>2078</v>
      </c>
      <c r="E492" s="122">
        <v>11</v>
      </c>
      <c r="F492" s="122">
        <v>0.67672257462639995</v>
      </c>
      <c r="G492" s="122">
        <v>0.70788562686440004</v>
      </c>
      <c r="H492" s="122">
        <v>0.71841396310039995</v>
      </c>
      <c r="I492" s="122">
        <v>0.67553188523130003</v>
      </c>
      <c r="J492" s="122">
        <v>0.705328529742</v>
      </c>
      <c r="K492" s="122">
        <v>0.69565413400559994</v>
      </c>
      <c r="L492" s="122">
        <v>0.65229669770309995</v>
      </c>
      <c r="M492" s="122">
        <v>0.6165110780027</v>
      </c>
      <c r="N492" s="122">
        <v>0.54626111812620004</v>
      </c>
      <c r="O492" s="122">
        <v>0.51319389192730003</v>
      </c>
      <c r="P492" s="122">
        <v>0.51830391663359998</v>
      </c>
      <c r="Q492" s="122">
        <v>0.50831175582200006</v>
      </c>
      <c r="R492" s="122">
        <v>0.546676287328</v>
      </c>
      <c r="S492" s="122">
        <v>0.59270133962089999</v>
      </c>
      <c r="T492" s="122">
        <v>0.50524937053329999</v>
      </c>
      <c r="U492" s="122">
        <v>0.50115613075639998</v>
      </c>
      <c r="V492" s="122">
        <v>0.4744833621392</v>
      </c>
      <c r="W492" s="122">
        <v>0.43032238229749997</v>
      </c>
      <c r="X492" s="122">
        <v>0.36508796519940001</v>
      </c>
      <c r="Y492" s="122">
        <v>0.36950750974719998</v>
      </c>
      <c r="Z492" s="122">
        <v>0.32189361605209998</v>
      </c>
      <c r="AA492" s="122">
        <v>0.27693379246159999</v>
      </c>
      <c r="AB492" s="122">
        <v>0.2780675176504</v>
      </c>
      <c r="AC492" s="122">
        <v>0.2590550328508</v>
      </c>
      <c r="AD492" s="122">
        <v>0.26701199905200002</v>
      </c>
      <c r="AE492" s="122">
        <v>0.25704439555059999</v>
      </c>
      <c r="AF492" s="122">
        <v>0.26414936131310002</v>
      </c>
      <c r="AG492" s="122">
        <v>0.26835378026489998</v>
      </c>
      <c r="AH492" s="122">
        <v>0.2384944293406</v>
      </c>
      <c r="AI492" s="122">
        <v>0.24725169787439999</v>
      </c>
      <c r="AJ492" s="122">
        <v>0.2495311292755</v>
      </c>
      <c r="AK492" s="122">
        <v>0.26352602305310002</v>
      </c>
      <c r="AL492" s="122">
        <v>0</v>
      </c>
    </row>
    <row r="493" spans="1:38" hidden="1" x14ac:dyDescent="0.25">
      <c r="A493" s="122" t="s">
        <v>1960</v>
      </c>
      <c r="B493" s="122">
        <v>1</v>
      </c>
      <c r="C493" s="122" t="s">
        <v>2144</v>
      </c>
      <c r="D493" s="122" t="s">
        <v>2079</v>
      </c>
      <c r="E493" s="122">
        <v>11</v>
      </c>
      <c r="F493" s="122">
        <v>0.4703530769816</v>
      </c>
      <c r="G493" s="122">
        <v>0.50183394915250001</v>
      </c>
      <c r="H493" s="122">
        <v>0.43805689133570003</v>
      </c>
      <c r="I493" s="122">
        <v>0.41743133024180001</v>
      </c>
      <c r="J493" s="122">
        <v>0.38907039890400003</v>
      </c>
      <c r="K493" s="122">
        <v>0.38465971600839999</v>
      </c>
      <c r="L493" s="122">
        <v>0.35901693762230003</v>
      </c>
      <c r="M493" s="122">
        <v>0.35129538806319999</v>
      </c>
      <c r="N493" s="122">
        <v>0.3206323352264</v>
      </c>
      <c r="O493" s="122">
        <v>0.2833865064403</v>
      </c>
      <c r="P493" s="122">
        <v>0.3146237245131</v>
      </c>
      <c r="Q493" s="122">
        <v>0.31576244035579998</v>
      </c>
      <c r="R493" s="122">
        <v>0.32357033255220002</v>
      </c>
      <c r="S493" s="122">
        <v>0.34530809483899999</v>
      </c>
      <c r="T493" s="122">
        <v>0.34163974678050002</v>
      </c>
      <c r="U493" s="122">
        <v>0.32438719720050002</v>
      </c>
      <c r="V493" s="122">
        <v>0.31764977768710001</v>
      </c>
      <c r="W493" s="122">
        <v>0.29820720937380002</v>
      </c>
      <c r="X493" s="122">
        <v>0.27042316654249998</v>
      </c>
      <c r="Y493" s="122">
        <v>0.2270790462159</v>
      </c>
      <c r="Z493" s="122">
        <v>0.22442220610120001</v>
      </c>
      <c r="AA493" s="122">
        <v>0.22051307251380001</v>
      </c>
      <c r="AB493" s="122">
        <v>0.1631107803762</v>
      </c>
      <c r="AC493" s="122">
        <v>0.17643899195320001</v>
      </c>
      <c r="AD493" s="122">
        <v>0.14780677708189999</v>
      </c>
      <c r="AE493" s="122">
        <v>0.11305856389009999</v>
      </c>
      <c r="AF493" s="122">
        <v>0.1161284803003</v>
      </c>
      <c r="AG493" s="122">
        <v>0.12226339053550001</v>
      </c>
      <c r="AH493" s="122">
        <v>0.1077167784245</v>
      </c>
      <c r="AI493" s="122">
        <v>0.1314530488889</v>
      </c>
      <c r="AJ493" s="122">
        <v>0.1100294521269</v>
      </c>
      <c r="AK493" s="122">
        <v>7.9546617716600002E-2</v>
      </c>
      <c r="AL493" s="122">
        <v>0</v>
      </c>
    </row>
    <row r="494" spans="1:38" hidden="1" x14ac:dyDescent="0.25">
      <c r="A494" s="122" t="s">
        <v>1960</v>
      </c>
      <c r="B494" s="122">
        <v>1</v>
      </c>
      <c r="C494" s="122" t="s">
        <v>2144</v>
      </c>
      <c r="D494" s="122" t="s">
        <v>2080</v>
      </c>
      <c r="E494" s="122">
        <v>11</v>
      </c>
      <c r="F494" s="122">
        <v>0.3972901881616</v>
      </c>
      <c r="G494" s="122">
        <v>0.36115761304589999</v>
      </c>
      <c r="H494" s="122">
        <v>0.43413955180120001</v>
      </c>
      <c r="I494" s="122">
        <v>0.40833943651429999</v>
      </c>
      <c r="J494" s="122">
        <v>0.38039493321559997</v>
      </c>
      <c r="K494" s="122">
        <v>0.35149070271889998</v>
      </c>
      <c r="L494" s="122">
        <v>0.38098371247250001</v>
      </c>
      <c r="M494" s="122">
        <v>0.3511716407744</v>
      </c>
      <c r="N494" s="122">
        <v>0.28623849974830001</v>
      </c>
      <c r="O494" s="122">
        <v>0.24383451680170001</v>
      </c>
      <c r="P494" s="122">
        <v>0.26114579237730001</v>
      </c>
      <c r="Q494" s="122">
        <v>0.24647296297660001</v>
      </c>
      <c r="R494" s="122">
        <v>0.24509945824420001</v>
      </c>
      <c r="S494" s="122">
        <v>0.244595961522</v>
      </c>
      <c r="T494" s="122">
        <v>0.26823400621429999</v>
      </c>
      <c r="U494" s="122">
        <v>0.27014980683009998</v>
      </c>
      <c r="V494" s="122">
        <v>0.3724285036776</v>
      </c>
      <c r="W494" s="122">
        <v>0.4440711784952</v>
      </c>
      <c r="X494" s="122">
        <v>0.69629868840069997</v>
      </c>
      <c r="Y494" s="122">
        <v>1.0026229691670001</v>
      </c>
      <c r="Z494" s="122">
        <v>1.2143120000511001</v>
      </c>
      <c r="AA494" s="122">
        <v>1.390318524944</v>
      </c>
      <c r="AB494" s="122">
        <v>1.3588700958168001</v>
      </c>
      <c r="AC494" s="122">
        <v>1.4004403199087001</v>
      </c>
      <c r="AD494" s="122">
        <v>1.2101637035935</v>
      </c>
      <c r="AE494" s="122">
        <v>0.90970359826780001</v>
      </c>
      <c r="AF494" s="122">
        <v>0.74949021895680001</v>
      </c>
      <c r="AG494" s="122">
        <v>0.64686638788920003</v>
      </c>
      <c r="AH494" s="122">
        <v>0.5149242019279</v>
      </c>
      <c r="AI494" s="122">
        <v>0.52582573274</v>
      </c>
      <c r="AJ494" s="122">
        <v>0.45542380829829998</v>
      </c>
      <c r="AK494" s="122">
        <v>0.39808074471429999</v>
      </c>
      <c r="AL494" s="122">
        <v>0</v>
      </c>
    </row>
    <row r="495" spans="1:38" hidden="1" x14ac:dyDescent="0.25">
      <c r="A495" s="122" t="s">
        <v>1960</v>
      </c>
      <c r="B495" s="122">
        <v>1</v>
      </c>
      <c r="C495" s="122" t="s">
        <v>2144</v>
      </c>
      <c r="D495" s="122" t="s">
        <v>2133</v>
      </c>
      <c r="E495" s="122">
        <v>11</v>
      </c>
      <c r="F495" s="122">
        <v>0</v>
      </c>
      <c r="G495" s="122">
        <v>0</v>
      </c>
      <c r="H495" s="122">
        <v>0</v>
      </c>
      <c r="I495" s="122">
        <v>0</v>
      </c>
      <c r="J495" s="122">
        <v>0</v>
      </c>
      <c r="K495" s="122">
        <v>0</v>
      </c>
      <c r="L495" s="122">
        <v>0</v>
      </c>
      <c r="M495" s="122">
        <v>0</v>
      </c>
      <c r="N495" s="122">
        <v>0</v>
      </c>
      <c r="O495" s="122">
        <v>0</v>
      </c>
      <c r="P495" s="122">
        <v>0</v>
      </c>
      <c r="Q495" s="122">
        <v>0</v>
      </c>
      <c r="R495" s="122">
        <v>0</v>
      </c>
      <c r="S495" s="122">
        <v>0</v>
      </c>
      <c r="T495" s="122">
        <v>0</v>
      </c>
      <c r="U495" s="122">
        <v>0</v>
      </c>
      <c r="V495" s="122">
        <v>0</v>
      </c>
      <c r="W495" s="122">
        <v>0</v>
      </c>
      <c r="X495" s="122">
        <v>0</v>
      </c>
      <c r="Y495" s="122">
        <v>0</v>
      </c>
      <c r="Z495" s="122">
        <v>0</v>
      </c>
      <c r="AA495" s="122">
        <v>0</v>
      </c>
      <c r="AB495" s="122">
        <v>0</v>
      </c>
      <c r="AC495" s="122">
        <v>0</v>
      </c>
      <c r="AD495" s="122">
        <v>0</v>
      </c>
      <c r="AE495" s="122">
        <v>0</v>
      </c>
      <c r="AF495" s="122">
        <v>0</v>
      </c>
      <c r="AG495" s="122">
        <v>0</v>
      </c>
      <c r="AH495" s="122">
        <v>0</v>
      </c>
      <c r="AI495" s="122">
        <v>0</v>
      </c>
      <c r="AJ495" s="122">
        <v>0</v>
      </c>
      <c r="AK495" s="122">
        <v>0</v>
      </c>
      <c r="AL495" s="122">
        <v>0</v>
      </c>
    </row>
    <row r="496" spans="1:38" hidden="1" x14ac:dyDescent="0.25">
      <c r="A496" s="122" t="s">
        <v>1960</v>
      </c>
      <c r="B496" s="122">
        <v>1</v>
      </c>
      <c r="C496" s="122" t="s">
        <v>2144</v>
      </c>
      <c r="D496" s="122" t="s">
        <v>2081</v>
      </c>
      <c r="E496" s="122">
        <v>11</v>
      </c>
      <c r="F496" s="122">
        <v>9.1746779375000004E-3</v>
      </c>
      <c r="G496" s="122">
        <v>7.1953646667999999E-3</v>
      </c>
      <c r="H496" s="122">
        <v>6.2280715084999999E-3</v>
      </c>
      <c r="I496" s="122">
        <v>5.7516773835000002E-3</v>
      </c>
      <c r="J496" s="122">
        <v>5.9715199139999996E-3</v>
      </c>
      <c r="K496" s="122">
        <v>5.4528226609999999E-3</v>
      </c>
      <c r="L496" s="122">
        <v>5.1593577622E-3</v>
      </c>
      <c r="M496" s="122">
        <v>5.0750048422E-3</v>
      </c>
      <c r="N496" s="122">
        <v>4.9391747114999997E-3</v>
      </c>
      <c r="O496" s="122">
        <v>4.8304224686E-3</v>
      </c>
      <c r="P496" s="122">
        <v>4.6586659484000002E-3</v>
      </c>
      <c r="Q496" s="122">
        <v>4.6587857946999997E-3</v>
      </c>
      <c r="R496" s="122">
        <v>4.8974663484000003E-3</v>
      </c>
      <c r="S496" s="122">
        <v>4.9861852284999999E-3</v>
      </c>
      <c r="T496" s="122">
        <v>4.8603658274000002E-3</v>
      </c>
      <c r="U496" s="122">
        <v>4.6977636957E-3</v>
      </c>
      <c r="V496" s="122">
        <v>5.0724070625000001E-3</v>
      </c>
      <c r="W496" s="122">
        <v>4.8974343682999999E-3</v>
      </c>
      <c r="X496" s="122">
        <v>5.1334693573000002E-3</v>
      </c>
      <c r="Y496" s="122">
        <v>5.5423901147999997E-3</v>
      </c>
      <c r="Z496" s="122">
        <v>5.2478596207999996E-3</v>
      </c>
      <c r="AA496" s="122">
        <v>5.3134013455999997E-3</v>
      </c>
      <c r="AB496" s="122">
        <v>5.4377503238999996E-3</v>
      </c>
      <c r="AC496" s="122">
        <v>5.3398601407000004E-3</v>
      </c>
      <c r="AD496" s="122">
        <v>5.5080621762000001E-3</v>
      </c>
      <c r="AE496" s="122">
        <v>5.4784487943000003E-3</v>
      </c>
      <c r="AF496" s="122">
        <v>7.9136666610999992E-3</v>
      </c>
      <c r="AG496" s="122">
        <v>1.14812675781E-2</v>
      </c>
      <c r="AH496" s="122">
        <v>1.2475976722099999E-2</v>
      </c>
      <c r="AI496" s="122">
        <v>2.71255020126E-2</v>
      </c>
      <c r="AJ496" s="122">
        <v>4.4417097173599998E-2</v>
      </c>
      <c r="AK496" s="122">
        <v>1.9042734793300001E-2</v>
      </c>
      <c r="AL496" s="122">
        <v>0</v>
      </c>
    </row>
    <row r="497" spans="1:38" x14ac:dyDescent="0.25">
      <c r="A497" s="122" t="s">
        <v>1960</v>
      </c>
      <c r="B497" s="122">
        <v>1</v>
      </c>
      <c r="C497" s="122" t="s">
        <v>2144</v>
      </c>
      <c r="D497" s="122" t="s">
        <v>2082</v>
      </c>
      <c r="E497" s="122">
        <v>11</v>
      </c>
      <c r="F497" s="122">
        <v>0.68391430247499996</v>
      </c>
      <c r="G497" s="122">
        <v>0.68308964804670003</v>
      </c>
      <c r="H497" s="122">
        <v>0.65102479441380001</v>
      </c>
      <c r="I497" s="122">
        <v>0.54192070998550002</v>
      </c>
      <c r="J497" s="122">
        <v>0.50562822629890003</v>
      </c>
      <c r="K497" s="122">
        <v>0.43213110355029999</v>
      </c>
      <c r="L497" s="122">
        <v>0.40096003962269999</v>
      </c>
      <c r="M497" s="122">
        <v>0.405036570185</v>
      </c>
      <c r="N497" s="122">
        <v>0.39628711185999999</v>
      </c>
      <c r="O497" s="122">
        <v>0.46422447230660002</v>
      </c>
      <c r="P497" s="122">
        <v>0.48188635810660002</v>
      </c>
      <c r="Q497" s="122">
        <v>0.46719307506020002</v>
      </c>
      <c r="R497" s="122">
        <v>0.4510131027391</v>
      </c>
      <c r="S497" s="122">
        <v>0.40366000701839999</v>
      </c>
      <c r="T497" s="122">
        <v>0.38100138117799998</v>
      </c>
      <c r="U497" s="122">
        <v>0.36606331486330002</v>
      </c>
      <c r="V497" s="122">
        <v>0.36975670284340001</v>
      </c>
      <c r="W497" s="122">
        <v>0.33681946833499998</v>
      </c>
      <c r="X497" s="122">
        <v>0.30823209454950001</v>
      </c>
      <c r="Y497" s="122">
        <v>0.27784429485989998</v>
      </c>
      <c r="Z497" s="122">
        <v>0.28651013391079999</v>
      </c>
      <c r="AA497" s="122">
        <v>0.22435135147140001</v>
      </c>
      <c r="AB497" s="122">
        <v>0.2106210634066</v>
      </c>
      <c r="AC497" s="122">
        <v>0.21625711648519999</v>
      </c>
      <c r="AD497" s="122">
        <v>0.2069866023527</v>
      </c>
      <c r="AE497" s="122">
        <v>0.19352854799950001</v>
      </c>
      <c r="AF497" s="122">
        <v>0.19047758186140001</v>
      </c>
      <c r="AG497" s="122">
        <v>0.20476020646759999</v>
      </c>
      <c r="AH497" s="122">
        <v>0.18907760382710001</v>
      </c>
      <c r="AI497" s="122">
        <v>0.20627131199090001</v>
      </c>
      <c r="AJ497" s="122">
        <v>0.21316831588829999</v>
      </c>
      <c r="AK497" s="122">
        <v>0.14724393065419999</v>
      </c>
      <c r="AL497" s="122">
        <v>0</v>
      </c>
    </row>
    <row r="498" spans="1:38" hidden="1" x14ac:dyDescent="0.25">
      <c r="A498" s="122" t="s">
        <v>1960</v>
      </c>
      <c r="B498" s="122">
        <v>1</v>
      </c>
      <c r="C498" s="122" t="s">
        <v>2144</v>
      </c>
      <c r="D498" s="122" t="s">
        <v>474</v>
      </c>
      <c r="E498" s="122">
        <v>11</v>
      </c>
      <c r="F498" s="122">
        <v>0.67378784321310004</v>
      </c>
      <c r="G498" s="122">
        <v>0.72568065016950001</v>
      </c>
      <c r="H498" s="122">
        <v>0.79263268899219996</v>
      </c>
      <c r="I498" s="122">
        <v>0.9610262681474</v>
      </c>
      <c r="J498" s="122">
        <v>1.0209953401481</v>
      </c>
      <c r="K498" s="122">
        <v>1.1102446415224001</v>
      </c>
      <c r="L498" s="122">
        <v>1.0903678741594001</v>
      </c>
      <c r="M498" s="122">
        <v>1.2080542953283</v>
      </c>
      <c r="N498" s="122">
        <v>1.1609060520301</v>
      </c>
      <c r="O498" s="122">
        <v>1.2455991379160001</v>
      </c>
      <c r="P498" s="122">
        <v>1.2181711507738</v>
      </c>
      <c r="Q498" s="122">
        <v>1.3060702668744</v>
      </c>
      <c r="R498" s="122">
        <v>1.5097123779213</v>
      </c>
      <c r="S498" s="122">
        <v>1.5706631852324</v>
      </c>
      <c r="T498" s="122">
        <v>1.7113521467082999</v>
      </c>
      <c r="U498" s="122">
        <v>1.8919036390291</v>
      </c>
      <c r="V498" s="122">
        <v>1.9726256255392001</v>
      </c>
      <c r="W498" s="122">
        <v>2.0361385048309</v>
      </c>
      <c r="X498" s="122">
        <v>2.1362083783207</v>
      </c>
      <c r="Y498" s="122">
        <v>1.9577037866542</v>
      </c>
      <c r="Z498" s="122">
        <v>2.0937506111653001</v>
      </c>
      <c r="AA498" s="122">
        <v>2.1901494926246001</v>
      </c>
      <c r="AB498" s="122">
        <v>2.0245925849530999</v>
      </c>
      <c r="AC498" s="122">
        <v>1.9412820227017999</v>
      </c>
      <c r="AD498" s="122">
        <v>1.9195998890660999</v>
      </c>
      <c r="AE498" s="122">
        <v>1.8629222155881</v>
      </c>
      <c r="AF498" s="122">
        <v>2.1603587932866999</v>
      </c>
      <c r="AG498" s="122">
        <v>2.1430981652658998</v>
      </c>
      <c r="AH498" s="122">
        <v>2.0816514248843001</v>
      </c>
      <c r="AI498" s="122">
        <v>2.1906695950078001</v>
      </c>
      <c r="AJ498" s="122">
        <v>2.1153933170050001</v>
      </c>
      <c r="AK498" s="122">
        <v>2.1078225417779999</v>
      </c>
      <c r="AL498" s="122">
        <v>0</v>
      </c>
    </row>
    <row r="499" spans="1:38" hidden="1" x14ac:dyDescent="0.25">
      <c r="A499" s="122" t="s">
        <v>1960</v>
      </c>
      <c r="B499" s="122">
        <v>1</v>
      </c>
      <c r="C499" s="122" t="s">
        <v>2144</v>
      </c>
      <c r="D499" s="122" t="s">
        <v>2083</v>
      </c>
      <c r="E499" s="122">
        <v>11</v>
      </c>
      <c r="F499" s="122">
        <v>9.5844901639999995E-4</v>
      </c>
      <c r="G499" s="122">
        <v>9.4292141280000001E-4</v>
      </c>
      <c r="H499" s="122">
        <v>9.2196190710000004E-4</v>
      </c>
      <c r="I499" s="122">
        <v>9.0482559539999997E-4</v>
      </c>
      <c r="J499" s="122">
        <v>9.0369402510000001E-4</v>
      </c>
      <c r="K499" s="122">
        <v>8.3694152999999995E-4</v>
      </c>
      <c r="L499" s="122">
        <v>8.1067662259999996E-4</v>
      </c>
      <c r="M499" s="122">
        <v>7.7948731359999996E-4</v>
      </c>
      <c r="N499" s="122">
        <v>7.5248682949999996E-4</v>
      </c>
      <c r="O499" s="122">
        <v>7.2968547320000001E-4</v>
      </c>
      <c r="P499" s="122">
        <v>7.0816761579999997E-4</v>
      </c>
      <c r="Q499" s="122">
        <v>6.9772563709999999E-4</v>
      </c>
      <c r="R499" s="122">
        <v>9.01980062E-4</v>
      </c>
      <c r="S499" s="122">
        <v>6.5204096189999997E-4</v>
      </c>
      <c r="T499" s="122">
        <v>6.2999097169999995E-4</v>
      </c>
      <c r="U499" s="122">
        <v>6.2450309839999995E-4</v>
      </c>
      <c r="V499" s="122">
        <v>6.054338162E-4</v>
      </c>
      <c r="W499" s="122">
        <v>5.8463861920000004E-4</v>
      </c>
      <c r="X499" s="122">
        <v>6.124429502E-4</v>
      </c>
      <c r="Y499" s="122">
        <v>6.0622028750000002E-4</v>
      </c>
      <c r="Z499" s="122">
        <v>6.1688424320000001E-4</v>
      </c>
      <c r="AA499" s="122">
        <v>6.1447654080000003E-4</v>
      </c>
      <c r="AB499" s="122">
        <v>6.3053481180000003E-4</v>
      </c>
      <c r="AC499" s="122">
        <v>6.2542895440000003E-4</v>
      </c>
      <c r="AD499" s="122">
        <v>6.3290640250000005E-4</v>
      </c>
      <c r="AE499" s="122">
        <v>6.401742635E-4</v>
      </c>
      <c r="AF499" s="122">
        <v>8.5582338999999998E-4</v>
      </c>
      <c r="AG499" s="122">
        <v>1.1691606321E-3</v>
      </c>
      <c r="AH499" s="122">
        <v>1.2581360541999999E-3</v>
      </c>
      <c r="AI499" s="122">
        <v>2.6101666125000001E-3</v>
      </c>
      <c r="AJ499" s="122">
        <v>4.1860738581000001E-3</v>
      </c>
      <c r="AK499" s="122">
        <v>1.8943921604000001E-3</v>
      </c>
      <c r="AL499" s="122">
        <v>0</v>
      </c>
    </row>
    <row r="500" spans="1:38" hidden="1" x14ac:dyDescent="0.25">
      <c r="A500" s="122" t="s">
        <v>1960</v>
      </c>
      <c r="B500" s="122">
        <v>1</v>
      </c>
      <c r="C500" s="122" t="s">
        <v>2144</v>
      </c>
      <c r="D500" s="122" t="s">
        <v>2084</v>
      </c>
      <c r="E500" s="122">
        <v>11</v>
      </c>
      <c r="F500" s="122">
        <v>1.7459083169999999E-4</v>
      </c>
      <c r="G500" s="122">
        <v>1.720980398E-4</v>
      </c>
      <c r="H500" s="122">
        <v>1.642882977E-4</v>
      </c>
      <c r="I500" s="122">
        <v>1.616131881E-4</v>
      </c>
      <c r="J500" s="122">
        <v>1.6362234559999999E-4</v>
      </c>
      <c r="K500" s="122">
        <v>1.457851717E-4</v>
      </c>
      <c r="L500" s="122">
        <v>1.393917084E-4</v>
      </c>
      <c r="M500" s="122">
        <v>1.3189789609999999E-4</v>
      </c>
      <c r="N500" s="122">
        <v>1.249172544E-4</v>
      </c>
      <c r="O500" s="122">
        <v>1.187741303E-4</v>
      </c>
      <c r="P500" s="122">
        <v>1.117366895E-4</v>
      </c>
      <c r="Q500" s="122">
        <v>1.067514896E-4</v>
      </c>
      <c r="R500" s="122">
        <v>1.0013794599999999E-4</v>
      </c>
      <c r="S500" s="122">
        <v>9.3487092500000004E-5</v>
      </c>
      <c r="T500" s="122">
        <v>8.9332429100000003E-5</v>
      </c>
      <c r="U500" s="122">
        <v>8.0640903199999994E-5</v>
      </c>
      <c r="V500" s="122">
        <v>7.6266883499999998E-5</v>
      </c>
      <c r="W500" s="122">
        <v>6.8711160499999996E-5</v>
      </c>
      <c r="X500" s="122">
        <v>6.4569882700000005E-5</v>
      </c>
      <c r="Y500" s="122">
        <v>6.2553047799999997E-5</v>
      </c>
      <c r="Z500" s="122">
        <v>6.4996841999999996E-5</v>
      </c>
      <c r="AA500" s="122">
        <v>6.11091406E-5</v>
      </c>
      <c r="AB500" s="122">
        <v>5.64022309E-5</v>
      </c>
      <c r="AC500" s="122">
        <v>5.60952354E-5</v>
      </c>
      <c r="AD500" s="122">
        <v>4.9260422499999998E-5</v>
      </c>
      <c r="AE500" s="122">
        <v>4.9049594199999999E-5</v>
      </c>
      <c r="AF500" s="122">
        <v>5.0344451200000001E-5</v>
      </c>
      <c r="AG500" s="122">
        <v>5.23957006E-5</v>
      </c>
      <c r="AH500" s="122">
        <v>5.3048909600000001E-5</v>
      </c>
      <c r="AI500" s="122">
        <v>6.4331401699999996E-5</v>
      </c>
      <c r="AJ500" s="122">
        <v>7.7352545599999994E-5</v>
      </c>
      <c r="AK500" s="122">
        <v>5.8174431300000003E-5</v>
      </c>
      <c r="AL500" s="122">
        <v>0</v>
      </c>
    </row>
    <row r="501" spans="1:38" hidden="1" x14ac:dyDescent="0.25">
      <c r="A501" s="122" t="s">
        <v>1960</v>
      </c>
      <c r="B501" s="122">
        <v>1</v>
      </c>
      <c r="C501" s="122" t="s">
        <v>2144</v>
      </c>
      <c r="D501" s="122" t="s">
        <v>2085</v>
      </c>
      <c r="E501" s="122">
        <v>11</v>
      </c>
      <c r="F501" s="122">
        <v>2.4636876939999999E-4</v>
      </c>
      <c r="G501" s="122">
        <v>2.4512298869999998E-4</v>
      </c>
      <c r="H501" s="122">
        <v>2.4297457200000001E-4</v>
      </c>
      <c r="I501" s="122">
        <v>2.3967947860000001E-4</v>
      </c>
      <c r="J501" s="122">
        <v>2.3786753349999999E-4</v>
      </c>
      <c r="K501" s="122">
        <v>2.2922062840000001E-4</v>
      </c>
      <c r="L501" s="122">
        <v>2.2255848709999999E-4</v>
      </c>
      <c r="M501" s="122">
        <v>2.1817732409999999E-4</v>
      </c>
      <c r="N501" s="122">
        <v>2.1336830900000001E-4</v>
      </c>
      <c r="O501" s="122">
        <v>2.0969543379999999E-4</v>
      </c>
      <c r="P501" s="122">
        <v>2.043441966E-4</v>
      </c>
      <c r="Q501" s="122">
        <v>2.068312897E-4</v>
      </c>
      <c r="R501" s="122">
        <v>1.9564033729999999E-4</v>
      </c>
      <c r="S501" s="122">
        <v>1.9568434079999999E-4</v>
      </c>
      <c r="T501" s="122">
        <v>1.9299242370000001E-4</v>
      </c>
      <c r="U501" s="122">
        <v>2.0752596340000001E-4</v>
      </c>
      <c r="V501" s="122">
        <v>2.2420803060000001E-4</v>
      </c>
      <c r="W501" s="122">
        <v>2.1929706720000001E-4</v>
      </c>
      <c r="X501" s="122">
        <v>2.42284203E-4</v>
      </c>
      <c r="Y501" s="122">
        <v>2.4591604739999999E-4</v>
      </c>
      <c r="Z501" s="122">
        <v>2.6250694730000002E-4</v>
      </c>
      <c r="AA501" s="122">
        <v>2.6856850949999998E-4</v>
      </c>
      <c r="AB501" s="122">
        <v>2.9061535090000001E-4</v>
      </c>
      <c r="AC501" s="122">
        <v>2.9380248410000001E-4</v>
      </c>
      <c r="AD501" s="122">
        <v>3.0367875979999998E-4</v>
      </c>
      <c r="AE501" s="122">
        <v>3.0510707979999999E-4</v>
      </c>
      <c r="AF501" s="122">
        <v>4.3507539510000002E-4</v>
      </c>
      <c r="AG501" s="122">
        <v>6.3094951769999995E-4</v>
      </c>
      <c r="AH501" s="122">
        <v>7.1738857159999998E-4</v>
      </c>
      <c r="AI501" s="122">
        <v>1.5990623747999999E-3</v>
      </c>
      <c r="AJ501" s="122">
        <v>2.6522534381000001E-3</v>
      </c>
      <c r="AK501" s="122">
        <v>1.1992499900000001E-3</v>
      </c>
      <c r="AL501" s="122">
        <v>0</v>
      </c>
    </row>
    <row r="502" spans="1:38" hidden="1" x14ac:dyDescent="0.25">
      <c r="A502" s="122" t="s">
        <v>1960</v>
      </c>
      <c r="B502" s="122">
        <v>1</v>
      </c>
      <c r="C502" s="122" t="s">
        <v>2144</v>
      </c>
      <c r="D502" s="122" t="s">
        <v>2086</v>
      </c>
      <c r="E502" s="122">
        <v>11</v>
      </c>
      <c r="F502" s="122">
        <v>1.7154249192900001E-2</v>
      </c>
      <c r="G502" s="122">
        <v>1.33354654738E-2</v>
      </c>
      <c r="H502" s="122">
        <v>1.67184741413E-2</v>
      </c>
      <c r="I502" s="122">
        <v>1.7068234736300002E-2</v>
      </c>
      <c r="J502" s="122">
        <v>1.73849479712E-2</v>
      </c>
      <c r="K502" s="122">
        <v>1.43771580392E-2</v>
      </c>
      <c r="L502" s="122">
        <v>1.26949000284E-2</v>
      </c>
      <c r="M502" s="122">
        <v>1.2607585756E-2</v>
      </c>
      <c r="N502" s="122">
        <v>1.1034336615099999E-2</v>
      </c>
      <c r="O502" s="122">
        <v>1.06008190062E-2</v>
      </c>
      <c r="P502" s="122">
        <v>1.18592029579E-2</v>
      </c>
      <c r="Q502" s="122">
        <v>1.0421728021599999E-2</v>
      </c>
      <c r="R502" s="122">
        <v>7.5433191493E-3</v>
      </c>
      <c r="S502" s="122">
        <v>6.9048581569999996E-3</v>
      </c>
      <c r="T502" s="122">
        <v>6.9392527977999996E-3</v>
      </c>
      <c r="U502" s="122">
        <v>6.4665450621000002E-3</v>
      </c>
      <c r="V502" s="122">
        <v>6.2004716450000004E-3</v>
      </c>
      <c r="W502" s="122">
        <v>5.0443089689000001E-3</v>
      </c>
      <c r="X502" s="122">
        <v>5.8676812249000001E-3</v>
      </c>
      <c r="Y502" s="122">
        <v>3.6671069041E-3</v>
      </c>
      <c r="Z502" s="122">
        <v>1.52785764346E-2</v>
      </c>
      <c r="AA502" s="122">
        <v>1.71474653278E-2</v>
      </c>
      <c r="AB502" s="122">
        <v>4.8650521878000003E-3</v>
      </c>
      <c r="AC502" s="122">
        <v>4.4447765432999997E-3</v>
      </c>
      <c r="AD502" s="122">
        <v>4.6461373829999996E-3</v>
      </c>
      <c r="AE502" s="122">
        <v>4.8395846854999997E-3</v>
      </c>
      <c r="AF502" s="122">
        <v>6.8091071447000003E-3</v>
      </c>
      <c r="AG502" s="122">
        <v>1.00534938229E-2</v>
      </c>
      <c r="AH502" s="122">
        <v>1.09308738938E-2</v>
      </c>
      <c r="AI502" s="122">
        <v>2.3672496571200002E-2</v>
      </c>
      <c r="AJ502" s="122">
        <v>3.89146013911E-2</v>
      </c>
      <c r="AK502" s="122">
        <v>1.7650576277999999E-2</v>
      </c>
      <c r="AL502" s="122">
        <v>0</v>
      </c>
    </row>
    <row r="503" spans="1:38" hidden="1" x14ac:dyDescent="0.25">
      <c r="A503" s="122" t="s">
        <v>1960</v>
      </c>
      <c r="B503" s="122">
        <v>1</v>
      </c>
      <c r="C503" s="122" t="s">
        <v>2144</v>
      </c>
      <c r="D503" s="122" t="s">
        <v>2143</v>
      </c>
      <c r="E503" s="122">
        <v>11</v>
      </c>
      <c r="F503" s="122">
        <v>4.7322006942199998E-2</v>
      </c>
      <c r="G503" s="122">
        <v>4.5521767455099997E-2</v>
      </c>
      <c r="H503" s="122">
        <v>3.4087406732899998E-2</v>
      </c>
      <c r="I503" s="122">
        <v>3.4118749239800003E-2</v>
      </c>
      <c r="J503" s="122">
        <v>3.49116169489E-2</v>
      </c>
      <c r="K503" s="122">
        <v>4.0901555019099999E-2</v>
      </c>
      <c r="L503" s="122">
        <v>5.0024293779900003E-2</v>
      </c>
      <c r="M503" s="122">
        <v>6.2887126142799996E-2</v>
      </c>
      <c r="N503" s="122">
        <v>6.43017396676E-2</v>
      </c>
      <c r="O503" s="122">
        <v>4.8876030915E-2</v>
      </c>
      <c r="P503" s="122">
        <v>4.2288027624600003E-2</v>
      </c>
      <c r="Q503" s="122">
        <v>4.2391564540699998E-2</v>
      </c>
      <c r="R503" s="122">
        <v>4.3459363124100002E-2</v>
      </c>
      <c r="S503" s="122">
        <v>3.2479530067299998E-2</v>
      </c>
      <c r="T503" s="122">
        <v>3.4368019543399998E-2</v>
      </c>
      <c r="U503" s="122">
        <v>3.63196963897E-2</v>
      </c>
      <c r="V503" s="122">
        <v>3.07377279861E-2</v>
      </c>
      <c r="W503" s="122">
        <v>3.3170700320499999E-2</v>
      </c>
      <c r="X503" s="122">
        <v>7.2481863350799994E-2</v>
      </c>
      <c r="Y503" s="122">
        <v>6.9172957539099994E-2</v>
      </c>
      <c r="Z503" s="122">
        <v>9.1534194005600006E-2</v>
      </c>
      <c r="AA503" s="122">
        <v>8.7237054433300001E-2</v>
      </c>
      <c r="AB503" s="122">
        <v>6.3130059734800001E-2</v>
      </c>
      <c r="AC503" s="122">
        <v>4.5102893215600001E-2</v>
      </c>
      <c r="AD503" s="122">
        <v>5.0737393560200003E-2</v>
      </c>
      <c r="AE503" s="122">
        <v>3.61761578959E-2</v>
      </c>
      <c r="AF503" s="122">
        <v>3.0040766283700001E-2</v>
      </c>
      <c r="AG503" s="122">
        <v>2.4498018291900001E-2</v>
      </c>
      <c r="AH503" s="122">
        <v>2.4086703249299998E-2</v>
      </c>
      <c r="AI503" s="122">
        <v>2.5694489583E-2</v>
      </c>
      <c r="AJ503" s="122">
        <v>5.1088673749999998E-4</v>
      </c>
      <c r="AK503" s="122">
        <v>3.5574433190000001E-4</v>
      </c>
      <c r="AL503" s="122">
        <v>0</v>
      </c>
    </row>
    <row r="504" spans="1:38" hidden="1" x14ac:dyDescent="0.25">
      <c r="A504" s="122" t="s">
        <v>1960</v>
      </c>
      <c r="B504" s="122">
        <v>1</v>
      </c>
      <c r="C504" s="122" t="s">
        <v>2144</v>
      </c>
      <c r="D504" s="122" t="s">
        <v>2087</v>
      </c>
      <c r="E504" s="122">
        <v>11</v>
      </c>
      <c r="F504" s="122">
        <v>3.1912478676E-3</v>
      </c>
      <c r="G504" s="122">
        <v>3.2058353797999998E-3</v>
      </c>
      <c r="H504" s="122">
        <v>3.1850313084E-3</v>
      </c>
      <c r="I504" s="122">
        <v>3.1606958868E-3</v>
      </c>
      <c r="J504" s="122">
        <v>3.1609281889000002E-3</v>
      </c>
      <c r="K504" s="122">
        <v>3.0691727396E-3</v>
      </c>
      <c r="L504" s="122">
        <v>2.9869925605000001E-3</v>
      </c>
      <c r="M504" s="122">
        <v>2.9514076082999999E-3</v>
      </c>
      <c r="N504" s="122">
        <v>2.9079003201E-3</v>
      </c>
      <c r="O504" s="122">
        <v>2.8366664821E-3</v>
      </c>
      <c r="P504" s="122">
        <v>2.7696791576E-3</v>
      </c>
      <c r="Q504" s="122">
        <v>2.8015045162999999E-3</v>
      </c>
      <c r="R504" s="122">
        <v>3.0925442702999999E-3</v>
      </c>
      <c r="S504" s="122">
        <v>3.1904963361999998E-3</v>
      </c>
      <c r="T504" s="122">
        <v>3.159807268E-3</v>
      </c>
      <c r="U504" s="122">
        <v>3.2232746951999999E-3</v>
      </c>
      <c r="V504" s="122">
        <v>3.2042768614000002E-3</v>
      </c>
      <c r="W504" s="122">
        <v>3.0795847200999998E-3</v>
      </c>
      <c r="X504" s="122">
        <v>3.3559287890000001E-3</v>
      </c>
      <c r="Y504" s="122">
        <v>3.3770426306E-3</v>
      </c>
      <c r="Z504" s="122">
        <v>3.6513702713E-3</v>
      </c>
      <c r="AA504" s="122">
        <v>3.7475229251000002E-3</v>
      </c>
      <c r="AB504" s="122">
        <v>3.9197493544999998E-3</v>
      </c>
      <c r="AC504" s="122">
        <v>3.8604439050000001E-3</v>
      </c>
      <c r="AD504" s="122">
        <v>3.9709596229000003E-3</v>
      </c>
      <c r="AE504" s="122">
        <v>3.9663838916E-3</v>
      </c>
      <c r="AF504" s="122">
        <v>5.7320307680000003E-3</v>
      </c>
      <c r="AG504" s="122">
        <v>8.7055747758999994E-3</v>
      </c>
      <c r="AH504" s="122">
        <v>9.3956785071000002E-3</v>
      </c>
      <c r="AI504" s="122">
        <v>2.0762732045099999E-2</v>
      </c>
      <c r="AJ504" s="122">
        <v>3.3982403674400002E-2</v>
      </c>
      <c r="AK504" s="122">
        <v>1.49421464653E-2</v>
      </c>
      <c r="AL504" s="122">
        <v>0</v>
      </c>
    </row>
    <row r="505" spans="1:38" hidden="1" x14ac:dyDescent="0.25">
      <c r="A505" s="122" t="s">
        <v>1960</v>
      </c>
      <c r="B505" s="122">
        <v>1</v>
      </c>
      <c r="C505" s="122" t="s">
        <v>2144</v>
      </c>
      <c r="D505" s="122" t="s">
        <v>2134</v>
      </c>
      <c r="E505" s="122">
        <v>11</v>
      </c>
      <c r="F505" s="122">
        <v>0</v>
      </c>
      <c r="G505" s="122">
        <v>0</v>
      </c>
      <c r="H505" s="122">
        <v>0</v>
      </c>
      <c r="I505" s="122">
        <v>0</v>
      </c>
      <c r="J505" s="122">
        <v>0</v>
      </c>
      <c r="K505" s="122">
        <v>0</v>
      </c>
      <c r="L505" s="122">
        <v>0</v>
      </c>
      <c r="M505" s="122">
        <v>0</v>
      </c>
      <c r="N505" s="122">
        <v>0</v>
      </c>
      <c r="O505" s="122">
        <v>0</v>
      </c>
      <c r="P505" s="122">
        <v>0</v>
      </c>
      <c r="Q505" s="122">
        <v>0</v>
      </c>
      <c r="R505" s="122">
        <v>0</v>
      </c>
      <c r="S505" s="122">
        <v>0</v>
      </c>
      <c r="T505" s="122">
        <v>0</v>
      </c>
      <c r="U505" s="122">
        <v>0</v>
      </c>
      <c r="V505" s="122">
        <v>0</v>
      </c>
      <c r="W505" s="122">
        <v>0</v>
      </c>
      <c r="X505" s="122">
        <v>0</v>
      </c>
      <c r="Y505" s="122">
        <v>0</v>
      </c>
      <c r="Z505" s="122">
        <v>0</v>
      </c>
      <c r="AA505" s="122">
        <v>0</v>
      </c>
      <c r="AB505" s="122">
        <v>0</v>
      </c>
      <c r="AC505" s="122">
        <v>0</v>
      </c>
      <c r="AD505" s="122">
        <v>0</v>
      </c>
      <c r="AE505" s="122">
        <v>0</v>
      </c>
      <c r="AF505" s="122">
        <v>0</v>
      </c>
      <c r="AG505" s="122">
        <v>0</v>
      </c>
      <c r="AH505" s="122">
        <v>0</v>
      </c>
      <c r="AI505" s="122">
        <v>0</v>
      </c>
      <c r="AJ505" s="122">
        <v>0</v>
      </c>
      <c r="AK505" s="122">
        <v>0</v>
      </c>
      <c r="AL505" s="122">
        <v>0</v>
      </c>
    </row>
    <row r="506" spans="1:38" hidden="1" x14ac:dyDescent="0.25">
      <c r="A506" s="122" t="s">
        <v>1960</v>
      </c>
      <c r="B506" s="122">
        <v>1</v>
      </c>
      <c r="C506" s="122" t="s">
        <v>2144</v>
      </c>
      <c r="D506" s="122" t="s">
        <v>2088</v>
      </c>
      <c r="E506" s="122">
        <v>11</v>
      </c>
      <c r="F506" s="122">
        <v>5.7783835699999998E-5</v>
      </c>
      <c r="G506" s="122">
        <v>5.6404478600000001E-5</v>
      </c>
      <c r="H506" s="122">
        <v>5.5637337100000003E-5</v>
      </c>
      <c r="I506" s="122">
        <v>5.4662861700000003E-5</v>
      </c>
      <c r="J506" s="122">
        <v>5.31779157E-5</v>
      </c>
      <c r="K506" s="122">
        <v>5.02420072E-5</v>
      </c>
      <c r="L506" s="122">
        <v>4.7398182599999997E-5</v>
      </c>
      <c r="M506" s="122">
        <v>4.6198013500000001E-5</v>
      </c>
      <c r="N506" s="122">
        <v>4.4793989999999998E-5</v>
      </c>
      <c r="O506" s="122">
        <v>4.3291264600000001E-5</v>
      </c>
      <c r="P506" s="122">
        <v>4.1743422500000002E-5</v>
      </c>
      <c r="Q506" s="122">
        <v>4.0724236299999999E-5</v>
      </c>
      <c r="R506" s="122">
        <v>3.8451014099999998E-5</v>
      </c>
      <c r="S506" s="122">
        <v>3.6726590099999999E-5</v>
      </c>
      <c r="T506" s="122">
        <v>3.5311675700000002E-5</v>
      </c>
      <c r="U506" s="122">
        <v>3.4111124200000002E-5</v>
      </c>
      <c r="V506" s="122">
        <v>3.2729208899999998E-5</v>
      </c>
      <c r="W506" s="122">
        <v>2.9909113E-5</v>
      </c>
      <c r="X506" s="122">
        <v>3.0334131300000001E-5</v>
      </c>
      <c r="Y506" s="122">
        <v>2.9459180300000001E-5</v>
      </c>
      <c r="Z506" s="122">
        <v>2.9704253000000001E-5</v>
      </c>
      <c r="AA506" s="122">
        <v>2.8843782099999999E-5</v>
      </c>
      <c r="AB506" s="122">
        <v>2.8965708600000001E-5</v>
      </c>
      <c r="AC506" s="122">
        <v>2.87067902E-5</v>
      </c>
      <c r="AD506" s="122">
        <v>2.91286912E-5</v>
      </c>
      <c r="AE506" s="122">
        <v>2.8777289900000001E-5</v>
      </c>
      <c r="AF506" s="122">
        <v>3.7244460599999999E-5</v>
      </c>
      <c r="AG506" s="122">
        <v>4.8784585700000001E-5</v>
      </c>
      <c r="AH506" s="122">
        <v>5.2240650799999999E-5</v>
      </c>
      <c r="AI506" s="122">
        <v>1.050218767E-4</v>
      </c>
      <c r="AJ506" s="122">
        <v>1.6616330270000001E-4</v>
      </c>
      <c r="AK506" s="122">
        <v>7.8276943700000002E-5</v>
      </c>
      <c r="AL506" s="122">
        <v>0</v>
      </c>
    </row>
    <row r="507" spans="1:38" hidden="1" x14ac:dyDescent="0.25">
      <c r="A507" s="122" t="s">
        <v>1960</v>
      </c>
      <c r="B507" s="122">
        <v>1</v>
      </c>
      <c r="C507" s="122" t="s">
        <v>2144</v>
      </c>
      <c r="D507" s="122" t="s">
        <v>2089</v>
      </c>
      <c r="E507" s="122">
        <v>11</v>
      </c>
      <c r="F507" s="122">
        <v>4.9723871852000003E-3</v>
      </c>
      <c r="G507" s="122">
        <v>5.0300930295999998E-3</v>
      </c>
      <c r="H507" s="122">
        <v>5.0162265733999997E-3</v>
      </c>
      <c r="I507" s="122">
        <v>4.9656631070000004E-3</v>
      </c>
      <c r="J507" s="122">
        <v>4.9364639186000002E-3</v>
      </c>
      <c r="K507" s="122">
        <v>4.8378355993999997E-3</v>
      </c>
      <c r="L507" s="122">
        <v>4.7395481111000004E-3</v>
      </c>
      <c r="M507" s="122">
        <v>4.6818597741000003E-3</v>
      </c>
      <c r="N507" s="122">
        <v>4.6212674734999997E-3</v>
      </c>
      <c r="O507" s="122">
        <v>4.5189148244000003E-3</v>
      </c>
      <c r="P507" s="122">
        <v>4.4445714804999996E-3</v>
      </c>
      <c r="Q507" s="122">
        <v>4.5423430048999996E-3</v>
      </c>
      <c r="R507" s="122">
        <v>4.5849171562E-3</v>
      </c>
      <c r="S507" s="122">
        <v>4.9079025163999996E-3</v>
      </c>
      <c r="T507" s="122">
        <v>4.6914666979E-3</v>
      </c>
      <c r="U507" s="122">
        <v>4.8268880181000003E-3</v>
      </c>
      <c r="V507" s="122">
        <v>4.8322923604999998E-3</v>
      </c>
      <c r="W507" s="122">
        <v>5.1277175778000001E-3</v>
      </c>
      <c r="X507" s="122">
        <v>5.7087191928999999E-3</v>
      </c>
      <c r="Y507" s="122">
        <v>5.85447946E-3</v>
      </c>
      <c r="Z507" s="122">
        <v>6.1965528457999996E-3</v>
      </c>
      <c r="AA507" s="122">
        <v>6.2887445248000001E-3</v>
      </c>
      <c r="AB507" s="122">
        <v>6.5587673048000004E-3</v>
      </c>
      <c r="AC507" s="122">
        <v>6.4753531759E-3</v>
      </c>
      <c r="AD507" s="122">
        <v>6.6249618464999998E-3</v>
      </c>
      <c r="AE507" s="122">
        <v>6.6180084412E-3</v>
      </c>
      <c r="AF507" s="122">
        <v>9.7575158179000008E-3</v>
      </c>
      <c r="AG507" s="122">
        <v>1.4226090511099999E-2</v>
      </c>
      <c r="AH507" s="122">
        <v>1.5486962878999999E-2</v>
      </c>
      <c r="AI507" s="122">
        <v>3.42695616115E-2</v>
      </c>
      <c r="AJ507" s="122">
        <v>5.6460964028299997E-2</v>
      </c>
      <c r="AK507" s="122">
        <v>2.4660003375199999E-2</v>
      </c>
      <c r="AL507" s="122">
        <v>0</v>
      </c>
    </row>
    <row r="508" spans="1:38" hidden="1" x14ac:dyDescent="0.25">
      <c r="A508" s="122" t="s">
        <v>1960</v>
      </c>
      <c r="B508" s="122">
        <v>1</v>
      </c>
      <c r="C508" s="122" t="s">
        <v>2144</v>
      </c>
      <c r="D508" s="122" t="s">
        <v>2090</v>
      </c>
      <c r="E508" s="122">
        <v>11</v>
      </c>
      <c r="F508" s="122">
        <v>1.1951965522000001E-3</v>
      </c>
      <c r="G508" s="122">
        <v>1.2096129551999999E-3</v>
      </c>
      <c r="H508" s="122">
        <v>1.2062464431000001E-3</v>
      </c>
      <c r="I508" s="122">
        <v>1.1963825209E-3</v>
      </c>
      <c r="J508" s="122">
        <v>1.1938261191000001E-3</v>
      </c>
      <c r="K508" s="122">
        <v>1.1685525953000001E-3</v>
      </c>
      <c r="L508" s="122">
        <v>1.1437002963999999E-3</v>
      </c>
      <c r="M508" s="122">
        <v>1.1315144133E-3</v>
      </c>
      <c r="N508" s="122">
        <v>1.1177450203999999E-3</v>
      </c>
      <c r="O508" s="122">
        <v>1.0907375131E-3</v>
      </c>
      <c r="P508" s="122">
        <v>1.0723666444000001E-3</v>
      </c>
      <c r="Q508" s="122">
        <v>1.0939741147000001E-3</v>
      </c>
      <c r="R508" s="122">
        <v>1.0320586672000001E-3</v>
      </c>
      <c r="S508" s="122">
        <v>1.0701412407E-3</v>
      </c>
      <c r="T508" s="122">
        <v>1.0485439792999999E-3</v>
      </c>
      <c r="U508" s="122">
        <v>1.0737344908999999E-3</v>
      </c>
      <c r="V508" s="122">
        <v>1.0668887139000001E-3</v>
      </c>
      <c r="W508" s="122">
        <v>1.0143657604000001E-3</v>
      </c>
      <c r="X508" s="122">
        <v>1.1127212596999999E-3</v>
      </c>
      <c r="Y508" s="122">
        <v>1.1287792082000001E-3</v>
      </c>
      <c r="Z508" s="122">
        <v>1.1854118066E-3</v>
      </c>
      <c r="AA508" s="122">
        <v>1.1948645475000001E-3</v>
      </c>
      <c r="AB508" s="122">
        <v>1.2442911858E-3</v>
      </c>
      <c r="AC508" s="122">
        <v>1.2128102595E-3</v>
      </c>
      <c r="AD508" s="122">
        <v>1.2410474027E-3</v>
      </c>
      <c r="AE508" s="122">
        <v>2.0704073411E-3</v>
      </c>
      <c r="AF508" s="122">
        <v>5.5202866748999997E-3</v>
      </c>
      <c r="AG508" s="122">
        <v>5.6845451469E-3</v>
      </c>
      <c r="AH508" s="122">
        <v>4.1364885481999999E-3</v>
      </c>
      <c r="AI508" s="122">
        <v>7.0149323340000002E-3</v>
      </c>
      <c r="AJ508" s="122">
        <v>1.0386377238E-2</v>
      </c>
      <c r="AK508" s="122">
        <v>5.4882004368000002E-3</v>
      </c>
      <c r="AL508" s="122">
        <v>0</v>
      </c>
    </row>
    <row r="509" spans="1:38" hidden="1" x14ac:dyDescent="0.25">
      <c r="A509" s="122" t="s">
        <v>1960</v>
      </c>
      <c r="B509" s="122">
        <v>1</v>
      </c>
      <c r="C509" s="122" t="s">
        <v>2144</v>
      </c>
      <c r="D509" s="122" t="s">
        <v>2091</v>
      </c>
      <c r="E509" s="122">
        <v>11</v>
      </c>
      <c r="F509" s="122">
        <v>3.14838505883E-2</v>
      </c>
      <c r="G509" s="122">
        <v>3.0796516750099999E-2</v>
      </c>
      <c r="H509" s="122">
        <v>3.2962366260099997E-2</v>
      </c>
      <c r="I509" s="122">
        <v>3.0101059883199999E-2</v>
      </c>
      <c r="J509" s="122">
        <v>3.01018278279E-2</v>
      </c>
      <c r="K509" s="122">
        <v>2.8327455392E-2</v>
      </c>
      <c r="L509" s="122">
        <v>2.72448638512E-2</v>
      </c>
      <c r="M509" s="122">
        <v>2.7940004164300002E-2</v>
      </c>
      <c r="N509" s="122">
        <v>2.2807620716299999E-2</v>
      </c>
      <c r="O509" s="122">
        <v>2.0959117232700001E-2</v>
      </c>
      <c r="P509" s="122">
        <v>2.0221253586999999E-2</v>
      </c>
      <c r="Q509" s="122">
        <v>1.7521416715100002E-2</v>
      </c>
      <c r="R509" s="122">
        <v>1.8423360642000002E-2</v>
      </c>
      <c r="S509" s="122">
        <v>1.8557708422899999E-2</v>
      </c>
      <c r="T509" s="122">
        <v>1.8789588476900002E-2</v>
      </c>
      <c r="U509" s="122">
        <v>1.6474341932300001E-2</v>
      </c>
      <c r="V509" s="122">
        <v>1.5801363038200001E-2</v>
      </c>
      <c r="W509" s="122">
        <v>1.69826941034E-2</v>
      </c>
      <c r="X509" s="122">
        <v>1.7021694144499999E-2</v>
      </c>
      <c r="Y509" s="122">
        <v>1.8489656365499998E-2</v>
      </c>
      <c r="Z509" s="122">
        <v>1.9040873287899999E-2</v>
      </c>
      <c r="AA509" s="122">
        <v>1.9114236211300002E-2</v>
      </c>
      <c r="AB509" s="122">
        <v>1.9847284526599999E-2</v>
      </c>
      <c r="AC509" s="122">
        <v>2.0064429922299998E-2</v>
      </c>
      <c r="AD509" s="122">
        <v>1.9593385149500001E-2</v>
      </c>
      <c r="AE509" s="122">
        <v>2.1972109419200001E-2</v>
      </c>
      <c r="AF509" s="122">
        <v>2.6785897064900002E-2</v>
      </c>
      <c r="AG509" s="122">
        <v>3.4723424897399997E-2</v>
      </c>
      <c r="AH509" s="122">
        <v>3.3056175696200001E-2</v>
      </c>
      <c r="AI509" s="122">
        <v>5.0192762250600001E-2</v>
      </c>
      <c r="AJ509" s="122">
        <v>7.2937942468099995E-2</v>
      </c>
      <c r="AK509" s="122">
        <v>3.9219621513700002E-2</v>
      </c>
      <c r="AL509" s="122">
        <v>0</v>
      </c>
    </row>
    <row r="510" spans="1:38" hidden="1" x14ac:dyDescent="0.25">
      <c r="A510" s="122" t="s">
        <v>1960</v>
      </c>
      <c r="B510" s="122">
        <v>1</v>
      </c>
      <c r="C510" s="122" t="s">
        <v>2144</v>
      </c>
      <c r="D510" s="122" t="s">
        <v>2092</v>
      </c>
      <c r="E510" s="122">
        <v>11</v>
      </c>
      <c r="F510" s="122">
        <v>1.7834276843199999E-2</v>
      </c>
      <c r="G510" s="122">
        <v>1.74975977258E-2</v>
      </c>
      <c r="H510" s="122">
        <v>1.7407659776399999E-2</v>
      </c>
      <c r="I510" s="122">
        <v>1.6818572049399998E-2</v>
      </c>
      <c r="J510" s="122">
        <v>1.61707312501E-2</v>
      </c>
      <c r="K510" s="122">
        <v>1.53833078259E-2</v>
      </c>
      <c r="L510" s="122">
        <v>1.5967599151699999E-2</v>
      </c>
      <c r="M510" s="122">
        <v>2.17035139074E-2</v>
      </c>
      <c r="N510" s="122">
        <v>1.5253112621899999E-2</v>
      </c>
      <c r="O510" s="122">
        <v>1.49694508141E-2</v>
      </c>
      <c r="P510" s="122">
        <v>1.48762631324E-2</v>
      </c>
      <c r="Q510" s="122">
        <v>1.50670942271E-2</v>
      </c>
      <c r="R510" s="122">
        <v>1.51750828487E-2</v>
      </c>
      <c r="S510" s="122">
        <v>1.47093873147E-2</v>
      </c>
      <c r="T510" s="122">
        <v>1.7180640558200001E-2</v>
      </c>
      <c r="U510" s="122">
        <v>1.6074893862099999E-2</v>
      </c>
      <c r="V510" s="122">
        <v>1.51818689391E-2</v>
      </c>
      <c r="W510" s="122">
        <v>1.6175535105299999E-2</v>
      </c>
      <c r="X510" s="122">
        <v>1.9385782895099998E-2</v>
      </c>
      <c r="Y510" s="122">
        <v>2.07151199733E-2</v>
      </c>
      <c r="Z510" s="122">
        <v>2.1546161555800001E-2</v>
      </c>
      <c r="AA510" s="122">
        <v>2.56717474536E-2</v>
      </c>
      <c r="AB510" s="122">
        <v>1.8183178206199999E-2</v>
      </c>
      <c r="AC510" s="122">
        <v>2.0632833296300002E-2</v>
      </c>
      <c r="AD510" s="122">
        <v>1.8396204717699999E-2</v>
      </c>
      <c r="AE510" s="122">
        <v>1.6623797897400001E-2</v>
      </c>
      <c r="AF510" s="122">
        <v>1.7242338893E-2</v>
      </c>
      <c r="AG510" s="122">
        <v>2.5191582642399998E-2</v>
      </c>
      <c r="AH510" s="122">
        <v>1.7797412686200002E-2</v>
      </c>
      <c r="AI510" s="122">
        <v>3.0182653868400001E-2</v>
      </c>
      <c r="AJ510" s="122">
        <v>4.2768516788999997E-2</v>
      </c>
      <c r="AK510" s="122">
        <v>2.22362991951E-2</v>
      </c>
      <c r="AL510" s="122">
        <v>0</v>
      </c>
    </row>
    <row r="511" spans="1:38" hidden="1" x14ac:dyDescent="0.25">
      <c r="A511" s="122" t="s">
        <v>1960</v>
      </c>
      <c r="B511" s="122">
        <v>1</v>
      </c>
      <c r="C511" s="122" t="s">
        <v>2144</v>
      </c>
      <c r="D511" s="122" t="s">
        <v>2093</v>
      </c>
      <c r="E511" s="122">
        <v>11</v>
      </c>
      <c r="F511" s="122">
        <v>1.3591565462540001</v>
      </c>
      <c r="G511" s="122">
        <v>1.4359298821365001</v>
      </c>
      <c r="H511" s="122">
        <v>1.4792385883484001</v>
      </c>
      <c r="I511" s="122">
        <v>1.4854076098593001</v>
      </c>
      <c r="J511" s="122">
        <v>1.5006972618184</v>
      </c>
      <c r="K511" s="122">
        <v>1.4019892004448</v>
      </c>
      <c r="L511" s="122">
        <v>1.2833471850727001</v>
      </c>
      <c r="M511" s="122">
        <v>1.2096174871929</v>
      </c>
      <c r="N511" s="122">
        <v>0.96587658618200001</v>
      </c>
      <c r="O511" s="122">
        <v>0.83235718207459997</v>
      </c>
      <c r="P511" s="122">
        <v>0.84727358363079996</v>
      </c>
      <c r="Q511" s="122">
        <v>0.74851249414069998</v>
      </c>
      <c r="R511" s="122">
        <v>0.72626006094859996</v>
      </c>
      <c r="S511" s="122">
        <v>0.6950257752583</v>
      </c>
      <c r="T511" s="122">
        <v>0.68929298569380004</v>
      </c>
      <c r="U511" s="122">
        <v>0.68254983928610002</v>
      </c>
      <c r="V511" s="122">
        <v>0.67832354636799996</v>
      </c>
      <c r="W511" s="122">
        <v>0.50402454266219998</v>
      </c>
      <c r="X511" s="122">
        <v>0.48532941134730001</v>
      </c>
      <c r="Y511" s="122">
        <v>0.4678094101345</v>
      </c>
      <c r="Z511" s="122">
        <v>0.42347690053539999</v>
      </c>
      <c r="AA511" s="122">
        <v>0.38809564928309997</v>
      </c>
      <c r="AB511" s="122">
        <v>0.35899281510370001</v>
      </c>
      <c r="AC511" s="122">
        <v>0.378920918755</v>
      </c>
      <c r="AD511" s="122">
        <v>0.36308081239599999</v>
      </c>
      <c r="AE511" s="122">
        <v>0.35477749444910001</v>
      </c>
      <c r="AF511" s="122">
        <v>0.35617352394000001</v>
      </c>
      <c r="AG511" s="122">
        <v>0.34526275169359999</v>
      </c>
      <c r="AH511" s="122">
        <v>0.28229924497109998</v>
      </c>
      <c r="AI511" s="122">
        <v>0.2782871892671</v>
      </c>
      <c r="AJ511" s="122">
        <v>0.27966685137199998</v>
      </c>
      <c r="AK511" s="122">
        <v>0.2250649820317</v>
      </c>
      <c r="AL511" s="122">
        <v>0</v>
      </c>
    </row>
    <row r="512" spans="1:38" hidden="1" x14ac:dyDescent="0.25">
      <c r="A512" s="122" t="s">
        <v>1960</v>
      </c>
      <c r="B512" s="122">
        <v>1</v>
      </c>
      <c r="C512" s="122" t="s">
        <v>2144</v>
      </c>
      <c r="D512" s="122" t="s">
        <v>2094</v>
      </c>
      <c r="E512" s="122">
        <v>11</v>
      </c>
      <c r="F512" s="122">
        <v>0.17335346745149999</v>
      </c>
      <c r="G512" s="122">
        <v>0.1743174974143</v>
      </c>
      <c r="H512" s="122">
        <v>0.173895525409</v>
      </c>
      <c r="I512" s="122">
        <v>0.18229796229199999</v>
      </c>
      <c r="J512" s="122">
        <v>0.16062375986130001</v>
      </c>
      <c r="K512" s="122">
        <v>0.15032113235389999</v>
      </c>
      <c r="L512" s="122">
        <v>0.15153232098200001</v>
      </c>
      <c r="M512" s="122">
        <v>0.27378954561520003</v>
      </c>
      <c r="N512" s="122">
        <v>0.18853423273039999</v>
      </c>
      <c r="O512" s="122">
        <v>0.16774022240780001</v>
      </c>
      <c r="P512" s="122">
        <v>0.18738477736510001</v>
      </c>
      <c r="Q512" s="122">
        <v>0.17910913750720001</v>
      </c>
      <c r="R512" s="122">
        <v>0.18960105512289999</v>
      </c>
      <c r="S512" s="122">
        <v>0.17885429241209999</v>
      </c>
      <c r="T512" s="122">
        <v>0.19606217169019999</v>
      </c>
      <c r="U512" s="122">
        <v>0.17612702255580001</v>
      </c>
      <c r="V512" s="122">
        <v>0.1608826337359</v>
      </c>
      <c r="W512" s="122">
        <v>0.1690264418571</v>
      </c>
      <c r="X512" s="122">
        <v>0.22026339855480001</v>
      </c>
      <c r="Y512" s="122">
        <v>0.23873345892289999</v>
      </c>
      <c r="Z512" s="122">
        <v>0.24968407949060001</v>
      </c>
      <c r="AA512" s="122">
        <v>0.23570365106409999</v>
      </c>
      <c r="AB512" s="122">
        <v>0.15068023390890001</v>
      </c>
      <c r="AC512" s="122">
        <v>0.1665487783098</v>
      </c>
      <c r="AD512" s="122">
        <v>0.1269985080904</v>
      </c>
      <c r="AE512" s="122">
        <v>0.1551303374728</v>
      </c>
      <c r="AF512" s="122">
        <v>0.116380718114</v>
      </c>
      <c r="AG512" s="122">
        <v>0.1141310573282</v>
      </c>
      <c r="AH512" s="122">
        <v>0.1027062155996</v>
      </c>
      <c r="AI512" s="122">
        <v>0.12509618366</v>
      </c>
      <c r="AJ512" s="122">
        <v>0.1246296241964</v>
      </c>
      <c r="AK512" s="122">
        <v>0.1486775090244</v>
      </c>
      <c r="AL512" s="122">
        <v>0</v>
      </c>
    </row>
    <row r="513" spans="1:38" hidden="1" x14ac:dyDescent="0.25">
      <c r="A513" s="122" t="s">
        <v>1960</v>
      </c>
      <c r="B513" s="122">
        <v>1</v>
      </c>
      <c r="C513" s="122" t="s">
        <v>2144</v>
      </c>
      <c r="D513" s="122" t="s">
        <v>2095</v>
      </c>
      <c r="E513" s="122">
        <v>11</v>
      </c>
      <c r="F513" s="122">
        <v>3.6173400676037999</v>
      </c>
      <c r="G513" s="122">
        <v>3.3384598651925002</v>
      </c>
      <c r="H513" s="122">
        <v>3.2140106842668001</v>
      </c>
      <c r="I513" s="122">
        <v>3.1399572876286999</v>
      </c>
      <c r="J513" s="122">
        <v>3.0920585043070998</v>
      </c>
      <c r="K513" s="122">
        <v>2.9779861507391998</v>
      </c>
      <c r="L513" s="122">
        <v>2.5460161818645002</v>
      </c>
      <c r="M513" s="122">
        <v>2.3159856516770998</v>
      </c>
      <c r="N513" s="122">
        <v>2.1371618212600998</v>
      </c>
      <c r="O513" s="122">
        <v>2.053567757398</v>
      </c>
      <c r="P513" s="122">
        <v>2.0557614233604999</v>
      </c>
      <c r="Q513" s="122">
        <v>2.0012365989424001</v>
      </c>
      <c r="R513" s="122">
        <v>1.9047000455009</v>
      </c>
      <c r="S513" s="122">
        <v>1.8080839236018</v>
      </c>
      <c r="T513" s="122">
        <v>1.8139662900528</v>
      </c>
      <c r="U513" s="122">
        <v>1.7048726977427</v>
      </c>
      <c r="V513" s="122">
        <v>1.7245142032887999</v>
      </c>
      <c r="W513" s="122">
        <v>1.7020787460147999</v>
      </c>
      <c r="X513" s="122">
        <v>1.6304495815016</v>
      </c>
      <c r="Y513" s="122">
        <v>1.8027007127387999</v>
      </c>
      <c r="Z513" s="122">
        <v>2.4951500869779002</v>
      </c>
      <c r="AA513" s="122">
        <v>3.2468109909077998</v>
      </c>
      <c r="AB513" s="122">
        <v>2.8099014114034002</v>
      </c>
      <c r="AC513" s="122">
        <v>2.3090350282275001</v>
      </c>
      <c r="AD513" s="122">
        <v>1.8881975273192999</v>
      </c>
      <c r="AE513" s="122">
        <v>1.6466487650042001</v>
      </c>
      <c r="AF513" s="122">
        <v>1.689693977388</v>
      </c>
      <c r="AG513" s="122">
        <v>2.0332236861591002</v>
      </c>
      <c r="AH513" s="122">
        <v>2.4815723152854998</v>
      </c>
      <c r="AI513" s="122">
        <v>3.0495459095017998</v>
      </c>
      <c r="AJ513" s="122">
        <v>2.7925402910027999</v>
      </c>
      <c r="AK513" s="122">
        <v>2.8098512692802999</v>
      </c>
      <c r="AL513" s="122">
        <v>0</v>
      </c>
    </row>
    <row r="514" spans="1:38" hidden="1" x14ac:dyDescent="0.25">
      <c r="A514" s="122" t="s">
        <v>1960</v>
      </c>
      <c r="B514" s="122">
        <v>1</v>
      </c>
      <c r="C514" s="122" t="s">
        <v>2144</v>
      </c>
      <c r="D514" s="122" t="s">
        <v>2096</v>
      </c>
      <c r="E514" s="122">
        <v>11</v>
      </c>
      <c r="F514" s="122">
        <v>2.5479523938E-3</v>
      </c>
      <c r="G514" s="122">
        <v>2.4789430511E-3</v>
      </c>
      <c r="H514" s="122">
        <v>2.4267743071999998E-3</v>
      </c>
      <c r="I514" s="122">
        <v>2.3825271739E-3</v>
      </c>
      <c r="J514" s="122">
        <v>2.3572196356999998E-3</v>
      </c>
      <c r="K514" s="122">
        <v>2.1766775843E-3</v>
      </c>
      <c r="L514" s="122">
        <v>2.0904002543999998E-3</v>
      </c>
      <c r="M514" s="122">
        <v>1.9999484949E-3</v>
      </c>
      <c r="N514" s="122">
        <v>1.9238364265E-3</v>
      </c>
      <c r="O514" s="122">
        <v>1.8480696571E-3</v>
      </c>
      <c r="P514" s="122">
        <v>1.7826579253E-3</v>
      </c>
      <c r="Q514" s="122">
        <v>1.7453933197E-3</v>
      </c>
      <c r="R514" s="122">
        <v>1.6418229753999999E-3</v>
      </c>
      <c r="S514" s="122">
        <v>1.5762152483000001E-3</v>
      </c>
      <c r="T514" s="122">
        <v>1.5501259988E-3</v>
      </c>
      <c r="U514" s="122">
        <v>1.5116470670999999E-3</v>
      </c>
      <c r="V514" s="122">
        <v>1.4862138197999999E-3</v>
      </c>
      <c r="W514" s="122">
        <v>1.4238962527999999E-3</v>
      </c>
      <c r="X514" s="122">
        <v>1.4679100855000001E-3</v>
      </c>
      <c r="Y514" s="122">
        <v>1.4498050770000001E-3</v>
      </c>
      <c r="Z514" s="122">
        <v>1.4205059264E-3</v>
      </c>
      <c r="AA514" s="122">
        <v>1.3823251390000001E-3</v>
      </c>
      <c r="AB514" s="122">
        <v>1.4075307156E-3</v>
      </c>
      <c r="AC514" s="122">
        <v>1.391577107E-3</v>
      </c>
      <c r="AD514" s="122">
        <v>1.3919691177E-3</v>
      </c>
      <c r="AE514" s="122">
        <v>1.404250853E-3</v>
      </c>
      <c r="AF514" s="122">
        <v>1.8053139923E-3</v>
      </c>
      <c r="AG514" s="122">
        <v>2.3626816995000002E-3</v>
      </c>
      <c r="AH514" s="122">
        <v>2.5247395980999999E-3</v>
      </c>
      <c r="AI514" s="122">
        <v>5.0025858013999997E-3</v>
      </c>
      <c r="AJ514" s="122">
        <v>8.2169496351999997E-3</v>
      </c>
      <c r="AK514" s="122">
        <v>3.8753928640000001E-3</v>
      </c>
      <c r="AL514" s="122">
        <v>0</v>
      </c>
    </row>
    <row r="515" spans="1:38" hidden="1" x14ac:dyDescent="0.25">
      <c r="A515" s="122" t="s">
        <v>1960</v>
      </c>
      <c r="B515" s="122">
        <v>1</v>
      </c>
      <c r="C515" s="122" t="s">
        <v>2144</v>
      </c>
      <c r="D515" s="122" t="s">
        <v>2097</v>
      </c>
      <c r="E515" s="122">
        <v>11</v>
      </c>
      <c r="F515" s="122">
        <v>1.0980151398999999E-3</v>
      </c>
      <c r="G515" s="122">
        <v>1.0811813993E-3</v>
      </c>
      <c r="H515" s="122">
        <v>1.0887539924000001E-3</v>
      </c>
      <c r="I515" s="122">
        <v>1.0522652656999999E-3</v>
      </c>
      <c r="J515" s="122">
        <v>1.0446692158000001E-3</v>
      </c>
      <c r="K515" s="122">
        <v>9.6713293149999996E-4</v>
      </c>
      <c r="L515" s="122">
        <v>1.118875568E-3</v>
      </c>
      <c r="M515" s="122">
        <v>1.0582718340000001E-3</v>
      </c>
      <c r="N515" s="122">
        <v>9.3397988789999998E-4</v>
      </c>
      <c r="O515" s="122">
        <v>8.4248668079999996E-4</v>
      </c>
      <c r="P515" s="122">
        <v>8.3897844189999998E-4</v>
      </c>
      <c r="Q515" s="122">
        <v>8.2212364779999996E-4</v>
      </c>
      <c r="R515" s="122">
        <v>9.6271057199999997E-4</v>
      </c>
      <c r="S515" s="122">
        <v>9.8639798390000007E-4</v>
      </c>
      <c r="T515" s="122">
        <v>9.5021288010000001E-4</v>
      </c>
      <c r="U515" s="122">
        <v>9.6755772609999997E-4</v>
      </c>
      <c r="V515" s="122">
        <v>9.731791341E-4</v>
      </c>
      <c r="W515" s="122">
        <v>9.2186472479999996E-4</v>
      </c>
      <c r="X515" s="122">
        <v>9.5448094609999995E-4</v>
      </c>
      <c r="Y515" s="122">
        <v>1.0001848122000001E-3</v>
      </c>
      <c r="Z515" s="122">
        <v>1.0416385929999999E-3</v>
      </c>
      <c r="AA515" s="122">
        <v>1.0279137071E-3</v>
      </c>
      <c r="AB515" s="122">
        <v>1.0722025102000001E-3</v>
      </c>
      <c r="AC515" s="122">
        <v>1.0510795889999999E-3</v>
      </c>
      <c r="AD515" s="122">
        <v>1.0532920624E-3</v>
      </c>
      <c r="AE515" s="122">
        <v>1.0753906306E-3</v>
      </c>
      <c r="AF515" s="122">
        <v>1.4451312953000001E-3</v>
      </c>
      <c r="AG515" s="122">
        <v>1.9795025116999998E-3</v>
      </c>
      <c r="AH515" s="122">
        <v>2.1232197051000001E-3</v>
      </c>
      <c r="AI515" s="122">
        <v>4.3863861390999997E-3</v>
      </c>
      <c r="AJ515" s="122">
        <v>7.0553240937999999E-3</v>
      </c>
      <c r="AK515" s="122">
        <v>3.2412185308E-3</v>
      </c>
      <c r="AL515" s="122">
        <v>0</v>
      </c>
    </row>
    <row r="516" spans="1:38" hidden="1" x14ac:dyDescent="0.25">
      <c r="A516" s="122" t="s">
        <v>1960</v>
      </c>
      <c r="B516" s="122">
        <v>1</v>
      </c>
      <c r="C516" s="122" t="s">
        <v>2144</v>
      </c>
      <c r="D516" s="122" t="s">
        <v>2098</v>
      </c>
      <c r="E516" s="122">
        <v>11</v>
      </c>
      <c r="F516" s="122">
        <v>3.3565297789999999E-4</v>
      </c>
      <c r="G516" s="122">
        <v>3.3826602640000001E-4</v>
      </c>
      <c r="H516" s="122">
        <v>3.371245563E-4</v>
      </c>
      <c r="I516" s="122">
        <v>3.3310946079999999E-4</v>
      </c>
      <c r="J516" s="122">
        <v>3.3087807950000001E-4</v>
      </c>
      <c r="K516" s="122">
        <v>3.2280595229999999E-4</v>
      </c>
      <c r="L516" s="122">
        <v>3.1780692439999997E-4</v>
      </c>
      <c r="M516" s="122">
        <v>3.1271692789999999E-4</v>
      </c>
      <c r="N516" s="122">
        <v>3.082587615E-4</v>
      </c>
      <c r="O516" s="122">
        <v>3.0216426129999998E-4</v>
      </c>
      <c r="P516" s="122">
        <v>2.9961739459999999E-4</v>
      </c>
      <c r="Q516" s="122">
        <v>3.0915515250000002E-4</v>
      </c>
      <c r="R516" s="122">
        <v>3.0976400520000001E-4</v>
      </c>
      <c r="S516" s="122">
        <v>2.9943047509999998E-4</v>
      </c>
      <c r="T516" s="122">
        <v>2.9154812979999999E-4</v>
      </c>
      <c r="U516" s="122">
        <v>2.9957568680000001E-4</v>
      </c>
      <c r="V516" s="122">
        <v>2.9604556130000001E-4</v>
      </c>
      <c r="W516" s="122">
        <v>2.7079589919999999E-4</v>
      </c>
      <c r="X516" s="122">
        <v>3.0030372309999999E-4</v>
      </c>
      <c r="Y516" s="122">
        <v>3.067787355E-4</v>
      </c>
      <c r="Z516" s="122">
        <v>3.2665862779999999E-4</v>
      </c>
      <c r="AA516" s="122">
        <v>3.378779664E-4</v>
      </c>
      <c r="AB516" s="122">
        <v>3.5177861799999999E-4</v>
      </c>
      <c r="AC516" s="122">
        <v>3.5766066329999998E-4</v>
      </c>
      <c r="AD516" s="122">
        <v>4.0837327649999999E-4</v>
      </c>
      <c r="AE516" s="122">
        <v>4.0931471340000002E-4</v>
      </c>
      <c r="AF516" s="122">
        <v>6.0203405480000003E-4</v>
      </c>
      <c r="AG516" s="122">
        <v>8.7043835339999998E-4</v>
      </c>
      <c r="AH516" s="122">
        <v>9.5017473140000005E-4</v>
      </c>
      <c r="AI516" s="122">
        <v>2.1279447906999999E-3</v>
      </c>
      <c r="AJ516" s="122">
        <v>3.4994712084E-3</v>
      </c>
      <c r="AK516" s="122">
        <v>1.5314607225999999E-3</v>
      </c>
      <c r="AL516" s="122">
        <v>0</v>
      </c>
    </row>
    <row r="517" spans="1:38" hidden="1" x14ac:dyDescent="0.25">
      <c r="A517" s="122" t="s">
        <v>1960</v>
      </c>
      <c r="B517" s="122">
        <v>1</v>
      </c>
      <c r="C517" s="122" t="s">
        <v>2144</v>
      </c>
      <c r="D517" s="122" t="s">
        <v>2099</v>
      </c>
      <c r="E517" s="122">
        <v>11</v>
      </c>
      <c r="F517" s="122">
        <v>0.38507969497220002</v>
      </c>
      <c r="G517" s="122">
        <v>0.41936913769619999</v>
      </c>
      <c r="H517" s="122">
        <v>0.41404365129780002</v>
      </c>
      <c r="I517" s="122">
        <v>0.42200313761820002</v>
      </c>
      <c r="J517" s="122">
        <v>0.44618654864759999</v>
      </c>
      <c r="K517" s="122">
        <v>0.44110237438630001</v>
      </c>
      <c r="L517" s="122">
        <v>0.42412226966470001</v>
      </c>
      <c r="M517" s="122">
        <v>0.51418649573590003</v>
      </c>
      <c r="N517" s="122">
        <v>0.42409171762030001</v>
      </c>
      <c r="O517" s="122">
        <v>0.39687556655759998</v>
      </c>
      <c r="P517" s="122">
        <v>0.45177248907299999</v>
      </c>
      <c r="Q517" s="122">
        <v>0.4004435182171</v>
      </c>
      <c r="R517" s="122">
        <v>0.41367525206209999</v>
      </c>
      <c r="S517" s="122">
        <v>0.34593930229129999</v>
      </c>
      <c r="T517" s="122">
        <v>0.37193827176510003</v>
      </c>
      <c r="U517" s="122">
        <v>0.36181352008110002</v>
      </c>
      <c r="V517" s="122">
        <v>0.3457750758675</v>
      </c>
      <c r="W517" s="122">
        <v>0.33069737779050001</v>
      </c>
      <c r="X517" s="122">
        <v>0.19523975994449999</v>
      </c>
      <c r="Y517" s="122">
        <v>0.19628328779109999</v>
      </c>
      <c r="Z517" s="122">
        <v>0.16804412612149999</v>
      </c>
      <c r="AA517" s="122">
        <v>0.19401381005259999</v>
      </c>
      <c r="AB517" s="122">
        <v>0.13371455911649999</v>
      </c>
      <c r="AC517" s="122">
        <v>0.13972403561970001</v>
      </c>
      <c r="AD517" s="122">
        <v>0.13013906680769999</v>
      </c>
      <c r="AE517" s="122">
        <v>0.11157028576980001</v>
      </c>
      <c r="AF517" s="122">
        <v>0.11468970918550001</v>
      </c>
      <c r="AG517" s="122">
        <v>0.1374710746277</v>
      </c>
      <c r="AH517" s="122">
        <v>0.10893876575939999</v>
      </c>
      <c r="AI517" s="122">
        <v>0.13140336195999999</v>
      </c>
      <c r="AJ517" s="122">
        <v>0.1234499494915</v>
      </c>
      <c r="AK517" s="122">
        <v>9.6460225989800003E-2</v>
      </c>
      <c r="AL517" s="122">
        <v>0</v>
      </c>
    </row>
    <row r="518" spans="1:38" hidden="1" x14ac:dyDescent="0.25">
      <c r="A518" s="122" t="s">
        <v>1960</v>
      </c>
      <c r="B518" s="122">
        <v>1</v>
      </c>
      <c r="C518" s="122" t="s">
        <v>2144</v>
      </c>
      <c r="D518" s="122" t="s">
        <v>2100</v>
      </c>
      <c r="E518" s="122">
        <v>11</v>
      </c>
      <c r="F518" s="122">
        <v>4.0865919581999999E-3</v>
      </c>
      <c r="G518" s="122">
        <v>4.1161611463E-3</v>
      </c>
      <c r="H518" s="122">
        <v>4.1089834013000003E-3</v>
      </c>
      <c r="I518" s="122">
        <v>4.0652099069999996E-3</v>
      </c>
      <c r="J518" s="122">
        <v>4.0442639416000004E-3</v>
      </c>
      <c r="K518" s="122">
        <v>3.9639805985000002E-3</v>
      </c>
      <c r="L518" s="122">
        <v>3.8836349270000002E-3</v>
      </c>
      <c r="M518" s="122">
        <v>3.8434604936000002E-3</v>
      </c>
      <c r="N518" s="122">
        <v>3.7935938424000001E-3</v>
      </c>
      <c r="O518" s="122">
        <v>3.718135752E-3</v>
      </c>
      <c r="P518" s="122">
        <v>3.6613084139E-3</v>
      </c>
      <c r="Q518" s="122">
        <v>3.7414277983000002E-3</v>
      </c>
      <c r="R518" s="122">
        <v>3.5476762386E-3</v>
      </c>
      <c r="S518" s="122">
        <v>3.6778913117999999E-3</v>
      </c>
      <c r="T518" s="122">
        <v>3.6360380045999999E-3</v>
      </c>
      <c r="U518" s="122">
        <v>3.7240289166000002E-3</v>
      </c>
      <c r="V518" s="122">
        <v>3.7121969563000002E-3</v>
      </c>
      <c r="W518" s="122">
        <v>3.6036939038999998E-3</v>
      </c>
      <c r="X518" s="122">
        <v>3.9863572048000001E-3</v>
      </c>
      <c r="Y518" s="122">
        <v>4.0577633908999997E-3</v>
      </c>
      <c r="Z518" s="122">
        <v>4.3045390616999997E-3</v>
      </c>
      <c r="AA518" s="122">
        <v>4.3645034982E-3</v>
      </c>
      <c r="AB518" s="122">
        <v>4.5198090276E-3</v>
      </c>
      <c r="AC518" s="122">
        <v>4.4534194502999997E-3</v>
      </c>
      <c r="AD518" s="122">
        <v>4.5475716168000002E-3</v>
      </c>
      <c r="AE518" s="122">
        <v>4.5293102948000003E-3</v>
      </c>
      <c r="AF518" s="122">
        <v>6.5917235801E-3</v>
      </c>
      <c r="AG518" s="122">
        <v>9.4717551514000003E-3</v>
      </c>
      <c r="AH518" s="122">
        <v>1.0365026275600001E-2</v>
      </c>
      <c r="AI518" s="122">
        <v>2.3172136645000001E-2</v>
      </c>
      <c r="AJ518" s="122">
        <v>3.78788134342E-2</v>
      </c>
      <c r="AK518" s="122">
        <v>1.6645918848499999E-2</v>
      </c>
      <c r="AL518" s="122">
        <v>0</v>
      </c>
    </row>
    <row r="519" spans="1:38" hidden="1" x14ac:dyDescent="0.25">
      <c r="A519" s="122" t="s">
        <v>1960</v>
      </c>
      <c r="B519" s="122">
        <v>1</v>
      </c>
      <c r="C519" s="122" t="s">
        <v>2144</v>
      </c>
      <c r="D519" s="122" t="s">
        <v>2101</v>
      </c>
      <c r="E519" s="122">
        <v>11</v>
      </c>
      <c r="F519" s="122">
        <v>3.8794211480999998E-3</v>
      </c>
      <c r="G519" s="122">
        <v>3.9398004392000004E-3</v>
      </c>
      <c r="H519" s="122">
        <v>3.9507659301999997E-3</v>
      </c>
      <c r="I519" s="122">
        <v>3.8744494970999999E-3</v>
      </c>
      <c r="J519" s="122">
        <v>3.8500838830000002E-3</v>
      </c>
      <c r="K519" s="122">
        <v>3.7623501896E-3</v>
      </c>
      <c r="L519" s="122">
        <v>3.6725435544000002E-3</v>
      </c>
      <c r="M519" s="122">
        <v>3.6088324465999998E-3</v>
      </c>
      <c r="N519" s="122">
        <v>3.485719312E-3</v>
      </c>
      <c r="O519" s="122">
        <v>3.3918655516999999E-3</v>
      </c>
      <c r="P519" s="122">
        <v>3.3369823337E-3</v>
      </c>
      <c r="Q519" s="122">
        <v>3.3601043247E-3</v>
      </c>
      <c r="R519" s="122">
        <v>3.1560662571999999E-3</v>
      </c>
      <c r="S519" s="122">
        <v>3.2314802886999998E-3</v>
      </c>
      <c r="T519" s="122">
        <v>3.1769498176999998E-3</v>
      </c>
      <c r="U519" s="122">
        <v>3.1706261413000001E-3</v>
      </c>
      <c r="V519" s="122">
        <v>3.108859397E-3</v>
      </c>
      <c r="W519" s="122">
        <v>2.9631176197999999E-3</v>
      </c>
      <c r="X519" s="122">
        <v>3.3508008756000002E-3</v>
      </c>
      <c r="Y519" s="122">
        <v>3.4418838192000001E-3</v>
      </c>
      <c r="Z519" s="122">
        <v>3.8251484588000002E-3</v>
      </c>
      <c r="AA519" s="122">
        <v>3.9238130365999999E-3</v>
      </c>
      <c r="AB519" s="122">
        <v>4.0797529128000004E-3</v>
      </c>
      <c r="AC519" s="122">
        <v>4.0656580570999998E-3</v>
      </c>
      <c r="AD519" s="122">
        <v>4.1281578015000004E-3</v>
      </c>
      <c r="AE519" s="122">
        <v>4.0742888544000001E-3</v>
      </c>
      <c r="AF519" s="122">
        <v>5.7797452081000001E-3</v>
      </c>
      <c r="AG519" s="122">
        <v>8.2140815870000005E-3</v>
      </c>
      <c r="AH519" s="122">
        <v>8.8565287649999998E-3</v>
      </c>
      <c r="AI519" s="122">
        <v>1.95978043326E-2</v>
      </c>
      <c r="AJ519" s="122">
        <v>3.2149759634399998E-2</v>
      </c>
      <c r="AK519" s="122">
        <v>1.42777864488E-2</v>
      </c>
      <c r="AL519" s="122">
        <v>0</v>
      </c>
    </row>
    <row r="520" spans="1:38" hidden="1" x14ac:dyDescent="0.25">
      <c r="A520" s="122" t="s">
        <v>1960</v>
      </c>
      <c r="B520" s="122">
        <v>1</v>
      </c>
      <c r="C520" s="122" t="s">
        <v>2144</v>
      </c>
      <c r="D520" s="122" t="s">
        <v>2135</v>
      </c>
      <c r="E520" s="122">
        <v>11</v>
      </c>
      <c r="F520" s="122">
        <v>0</v>
      </c>
      <c r="G520" s="122">
        <v>0</v>
      </c>
      <c r="H520" s="122">
        <v>0</v>
      </c>
      <c r="I520" s="122">
        <v>0</v>
      </c>
      <c r="J520" s="122">
        <v>0</v>
      </c>
      <c r="K520" s="122">
        <v>0</v>
      </c>
      <c r="L520" s="122">
        <v>0</v>
      </c>
      <c r="M520" s="122">
        <v>0</v>
      </c>
      <c r="N520" s="122">
        <v>0</v>
      </c>
      <c r="O520" s="122">
        <v>0</v>
      </c>
      <c r="P520" s="122">
        <v>0</v>
      </c>
      <c r="Q520" s="122">
        <v>0</v>
      </c>
      <c r="R520" s="122">
        <v>0</v>
      </c>
      <c r="S520" s="122">
        <v>0</v>
      </c>
      <c r="T520" s="122">
        <v>0</v>
      </c>
      <c r="U520" s="122">
        <v>0</v>
      </c>
      <c r="V520" s="122">
        <v>0</v>
      </c>
      <c r="W520" s="122">
        <v>0</v>
      </c>
      <c r="X520" s="122">
        <v>0</v>
      </c>
      <c r="Y520" s="122">
        <v>0</v>
      </c>
      <c r="Z520" s="122">
        <v>0</v>
      </c>
      <c r="AA520" s="122">
        <v>0</v>
      </c>
      <c r="AB520" s="122">
        <v>0</v>
      </c>
      <c r="AC520" s="122">
        <v>0</v>
      </c>
      <c r="AD520" s="122">
        <v>0</v>
      </c>
      <c r="AE520" s="122">
        <v>0</v>
      </c>
      <c r="AF520" s="122">
        <v>0</v>
      </c>
      <c r="AG520" s="122">
        <v>0</v>
      </c>
      <c r="AH520" s="122">
        <v>0</v>
      </c>
      <c r="AI520" s="122">
        <v>0</v>
      </c>
      <c r="AJ520" s="122">
        <v>0</v>
      </c>
      <c r="AK520" s="122">
        <v>0</v>
      </c>
      <c r="AL520" s="122">
        <v>0</v>
      </c>
    </row>
    <row r="521" spans="1:38" hidden="1" x14ac:dyDescent="0.25">
      <c r="A521" s="122" t="s">
        <v>1960</v>
      </c>
      <c r="B521" s="122">
        <v>1</v>
      </c>
      <c r="C521" s="122" t="s">
        <v>2144</v>
      </c>
      <c r="D521" s="122" t="s">
        <v>2102</v>
      </c>
      <c r="E521" s="122">
        <v>11</v>
      </c>
      <c r="F521" s="122">
        <v>0.21128093494319999</v>
      </c>
      <c r="G521" s="122">
        <v>0.230984687696</v>
      </c>
      <c r="H521" s="122">
        <v>0.19403461951359999</v>
      </c>
      <c r="I521" s="122">
        <v>0.16647602092489999</v>
      </c>
      <c r="J521" s="122">
        <v>0.1298131850899</v>
      </c>
      <c r="K521" s="122">
        <v>0.17593724105399999</v>
      </c>
      <c r="L521" s="122">
        <v>0.1753464887025</v>
      </c>
      <c r="M521" s="122">
        <v>0.17805077391769999</v>
      </c>
      <c r="N521" s="122">
        <v>0.15960159640470001</v>
      </c>
      <c r="O521" s="122">
        <v>0.15284724635579999</v>
      </c>
      <c r="P521" s="122">
        <v>0.13160542643549999</v>
      </c>
      <c r="Q521" s="122">
        <v>0.15190392869399999</v>
      </c>
      <c r="R521" s="122">
        <v>0.16516632717550001</v>
      </c>
      <c r="S521" s="122">
        <v>0.1845618769864</v>
      </c>
      <c r="T521" s="122">
        <v>9.3848441025800006E-2</v>
      </c>
      <c r="U521" s="122">
        <v>7.6726536682499999E-2</v>
      </c>
      <c r="V521" s="122">
        <v>8.4294218869299997E-2</v>
      </c>
      <c r="W521" s="122">
        <v>9.8223688825800001E-2</v>
      </c>
      <c r="X521" s="122">
        <v>0.1206097441478</v>
      </c>
      <c r="Y521" s="122">
        <v>0.1025113521309</v>
      </c>
      <c r="Z521" s="122">
        <v>8.9847954739899996E-2</v>
      </c>
      <c r="AA521" s="122">
        <v>8.5067578175700001E-2</v>
      </c>
      <c r="AB521" s="122">
        <v>6.3864357405000002E-2</v>
      </c>
      <c r="AC521" s="122">
        <v>6.4001872440200003E-2</v>
      </c>
      <c r="AD521" s="122">
        <v>5.7101218714900003E-2</v>
      </c>
      <c r="AE521" s="122">
        <v>5.8288956215100003E-2</v>
      </c>
      <c r="AF521" s="122">
        <v>5.5870991667399998E-2</v>
      </c>
      <c r="AG521" s="122">
        <v>5.2093818822299999E-2</v>
      </c>
      <c r="AH521" s="122">
        <v>4.81385324448E-2</v>
      </c>
      <c r="AI521" s="122">
        <v>7.2338028743800006E-2</v>
      </c>
      <c r="AJ521" s="122">
        <v>9.4317016657E-2</v>
      </c>
      <c r="AK521" s="122">
        <v>5.4660996921099998E-2</v>
      </c>
      <c r="AL521" s="122">
        <v>0</v>
      </c>
    </row>
    <row r="522" spans="1:38" hidden="1" x14ac:dyDescent="0.25">
      <c r="A522" s="122" t="s">
        <v>1960</v>
      </c>
      <c r="B522" s="122">
        <v>1</v>
      </c>
      <c r="C522" s="122" t="s">
        <v>2144</v>
      </c>
      <c r="D522" s="122" t="s">
        <v>2103</v>
      </c>
      <c r="E522" s="122">
        <v>11</v>
      </c>
      <c r="F522" s="122">
        <v>0.12851416871679999</v>
      </c>
      <c r="G522" s="122">
        <v>0.12541641754909999</v>
      </c>
      <c r="H522" s="122">
        <v>0.13151746927479999</v>
      </c>
      <c r="I522" s="122">
        <v>0.1229379688106</v>
      </c>
      <c r="J522" s="122">
        <v>0.1191487854242</v>
      </c>
      <c r="K522" s="122">
        <v>0.10964173963319999</v>
      </c>
      <c r="L522" s="122">
        <v>0.1028341389184</v>
      </c>
      <c r="M522" s="122">
        <v>0.1174024694119</v>
      </c>
      <c r="N522" s="122">
        <v>0.1204207512833</v>
      </c>
      <c r="O522" s="122">
        <v>0.13266253485580001</v>
      </c>
      <c r="P522" s="122">
        <v>0.1432262784577</v>
      </c>
      <c r="Q522" s="122">
        <v>0.15709270187130001</v>
      </c>
      <c r="R522" s="122">
        <v>0.17855359894709999</v>
      </c>
      <c r="S522" s="122">
        <v>0.18714532032049999</v>
      </c>
      <c r="T522" s="122">
        <v>0.19702964479990001</v>
      </c>
      <c r="U522" s="122">
        <v>0.21729773774700001</v>
      </c>
      <c r="V522" s="122">
        <v>0.20867772361180001</v>
      </c>
      <c r="W522" s="122">
        <v>0.20655642464939999</v>
      </c>
      <c r="X522" s="122">
        <v>0.16980641009620001</v>
      </c>
      <c r="Y522" s="122">
        <v>0.1272223166783</v>
      </c>
      <c r="Z522" s="122">
        <v>0.13551530712150001</v>
      </c>
      <c r="AA522" s="122">
        <v>9.3113689521899995E-2</v>
      </c>
      <c r="AB522" s="122">
        <v>7.0009959411399994E-2</v>
      </c>
      <c r="AC522" s="122">
        <v>6.9273467298800004E-2</v>
      </c>
      <c r="AD522" s="122">
        <v>6.8438292663699996E-2</v>
      </c>
      <c r="AE522" s="122">
        <v>5.3206067254599997E-2</v>
      </c>
      <c r="AF522" s="122">
        <v>5.3723637506499999E-2</v>
      </c>
      <c r="AG522" s="122">
        <v>7.8448630082099999E-2</v>
      </c>
      <c r="AH522" s="122">
        <v>6.6076132711400004E-2</v>
      </c>
      <c r="AI522" s="122">
        <v>7.2684471293600006E-2</v>
      </c>
      <c r="AJ522" s="122">
        <v>7.7409725509700003E-2</v>
      </c>
      <c r="AK522" s="122">
        <v>6.8204133520400001E-2</v>
      </c>
      <c r="AL522" s="122">
        <v>0</v>
      </c>
    </row>
    <row r="523" spans="1:38" hidden="1" x14ac:dyDescent="0.25">
      <c r="A523" s="122" t="s">
        <v>1960</v>
      </c>
      <c r="B523" s="122">
        <v>1</v>
      </c>
      <c r="C523" s="122" t="s">
        <v>2144</v>
      </c>
      <c r="D523" s="122" t="s">
        <v>2104</v>
      </c>
      <c r="E523" s="122">
        <v>11</v>
      </c>
      <c r="F523" s="122">
        <v>2.4278056960000001E-3</v>
      </c>
      <c r="G523" s="122">
        <v>2.4549522832000002E-3</v>
      </c>
      <c r="H523" s="122">
        <v>2.4442203632E-3</v>
      </c>
      <c r="I523" s="122">
        <v>2.4289706722E-3</v>
      </c>
      <c r="J523" s="122">
        <v>2.4385352867E-3</v>
      </c>
      <c r="K523" s="122">
        <v>2.3787126864E-3</v>
      </c>
      <c r="L523" s="122">
        <v>2.3262710956000001E-3</v>
      </c>
      <c r="M523" s="122">
        <v>2.3090054133999998E-3</v>
      </c>
      <c r="N523" s="122">
        <v>2.2826563254E-3</v>
      </c>
      <c r="O523" s="122">
        <v>2.2166452110000002E-3</v>
      </c>
      <c r="P523" s="122">
        <v>2.1754686385000001E-3</v>
      </c>
      <c r="Q523" s="122">
        <v>2.1983937844000001E-3</v>
      </c>
      <c r="R523" s="122">
        <v>2.6018875850999999E-3</v>
      </c>
      <c r="S523" s="122">
        <v>2.6957919324E-3</v>
      </c>
      <c r="T523" s="122">
        <v>2.6692397907000002E-3</v>
      </c>
      <c r="U523" s="122">
        <v>2.8319105712999999E-3</v>
      </c>
      <c r="V523" s="122">
        <v>2.8600685757000002E-3</v>
      </c>
      <c r="W523" s="122">
        <v>2.7015144591000001E-3</v>
      </c>
      <c r="X523" s="122">
        <v>2.9722695433999999E-3</v>
      </c>
      <c r="Y523" s="122">
        <v>2.9964895733000001E-3</v>
      </c>
      <c r="Z523" s="122">
        <v>3.1488129996999998E-3</v>
      </c>
      <c r="AA523" s="122">
        <v>3.2216776250000002E-3</v>
      </c>
      <c r="AB523" s="122">
        <v>3.4030356655000002E-3</v>
      </c>
      <c r="AC523" s="122">
        <v>3.4873788208000002E-3</v>
      </c>
      <c r="AD523" s="122">
        <v>3.5956488437E-3</v>
      </c>
      <c r="AE523" s="122">
        <v>3.5271814462999999E-3</v>
      </c>
      <c r="AF523" s="122">
        <v>5.1499873400000003E-3</v>
      </c>
      <c r="AG523" s="122">
        <v>7.3930727528E-3</v>
      </c>
      <c r="AH523" s="122">
        <v>8.0152877514000007E-3</v>
      </c>
      <c r="AI523" s="122">
        <v>1.79503244305E-2</v>
      </c>
      <c r="AJ523" s="122">
        <v>2.8767781431900001E-2</v>
      </c>
      <c r="AK523" s="122">
        <v>1.22864297575E-2</v>
      </c>
      <c r="AL523" s="122">
        <v>0</v>
      </c>
    </row>
    <row r="524" spans="1:38" hidden="1" x14ac:dyDescent="0.25">
      <c r="A524" s="122" t="s">
        <v>1960</v>
      </c>
      <c r="B524" s="122">
        <v>1</v>
      </c>
      <c r="C524" s="122" t="s">
        <v>2144</v>
      </c>
      <c r="D524" s="122" t="s">
        <v>2105</v>
      </c>
      <c r="E524" s="122">
        <v>11</v>
      </c>
      <c r="F524" s="122">
        <v>0.1133476532949</v>
      </c>
      <c r="G524" s="122">
        <v>0.11123512620919999</v>
      </c>
      <c r="H524" s="122">
        <v>0.1121997870616</v>
      </c>
      <c r="I524" s="122">
        <v>0.1181576695103</v>
      </c>
      <c r="J524" s="122">
        <v>0.1110793817572</v>
      </c>
      <c r="K524" s="122">
        <v>8.7352934856799999E-2</v>
      </c>
      <c r="L524" s="122">
        <v>8.0991572744200005E-2</v>
      </c>
      <c r="M524" s="122">
        <v>8.3451546164200002E-2</v>
      </c>
      <c r="N524" s="122">
        <v>7.5275854890899996E-2</v>
      </c>
      <c r="O524" s="122">
        <v>6.9881614603000006E-2</v>
      </c>
      <c r="P524" s="122">
        <v>7.4007181432499999E-2</v>
      </c>
      <c r="Q524" s="122">
        <v>7.33579200983E-2</v>
      </c>
      <c r="R524" s="122">
        <v>7.9235253676699993E-2</v>
      </c>
      <c r="S524" s="122">
        <v>7.3266663854300002E-2</v>
      </c>
      <c r="T524" s="122">
        <v>7.1959485271900006E-2</v>
      </c>
      <c r="U524" s="122">
        <v>6.6035121207299999E-2</v>
      </c>
      <c r="V524" s="122">
        <v>6.6396773145400004E-2</v>
      </c>
      <c r="W524" s="122">
        <v>6.8064958554700003E-2</v>
      </c>
      <c r="X524" s="122">
        <v>5.5968057465999997E-2</v>
      </c>
      <c r="Y524" s="122">
        <v>6.0057622753500003E-2</v>
      </c>
      <c r="Z524" s="122">
        <v>7.9283472337800004E-2</v>
      </c>
      <c r="AA524" s="122">
        <v>8.8390399577299994E-2</v>
      </c>
      <c r="AB524" s="122">
        <v>0.1434447775239</v>
      </c>
      <c r="AC524" s="122">
        <v>0.20920014131860001</v>
      </c>
      <c r="AD524" s="122">
        <v>0.26791844998339998</v>
      </c>
      <c r="AE524" s="122">
        <v>0.36736593738189999</v>
      </c>
      <c r="AF524" s="122">
        <v>0.43324407863510001</v>
      </c>
      <c r="AG524" s="122">
        <v>0.50419437032059999</v>
      </c>
      <c r="AH524" s="122">
        <v>0.51941714729980004</v>
      </c>
      <c r="AI524" s="122">
        <v>0.65193015442010005</v>
      </c>
      <c r="AJ524" s="122">
        <v>0.66484436749620002</v>
      </c>
      <c r="AK524" s="122">
        <v>0.74782516166260005</v>
      </c>
      <c r="AL524" s="122">
        <v>0</v>
      </c>
    </row>
    <row r="525" spans="1:38" hidden="1" x14ac:dyDescent="0.25">
      <c r="A525" s="122" t="s">
        <v>1960</v>
      </c>
      <c r="B525" s="122">
        <v>1</v>
      </c>
      <c r="C525" s="122" t="s">
        <v>2144</v>
      </c>
      <c r="D525" s="122" t="s">
        <v>475</v>
      </c>
      <c r="E525" s="122">
        <v>11</v>
      </c>
      <c r="F525" s="122">
        <v>1.7080442788399999E-2</v>
      </c>
      <c r="G525" s="122">
        <v>1.7902058402400001E-2</v>
      </c>
      <c r="H525" s="122">
        <v>2.3046144833499999E-2</v>
      </c>
      <c r="I525" s="122">
        <v>3.2399733841999998E-2</v>
      </c>
      <c r="J525" s="122">
        <v>2.34808804297E-2</v>
      </c>
      <c r="K525" s="122">
        <v>1.7440803562399999E-2</v>
      </c>
      <c r="L525" s="122">
        <v>1.5710851717199999E-2</v>
      </c>
      <c r="M525" s="122">
        <v>1.80442737731E-2</v>
      </c>
      <c r="N525" s="122">
        <v>1.55257921021E-2</v>
      </c>
      <c r="O525" s="122">
        <v>1.19540965812E-2</v>
      </c>
      <c r="P525" s="122">
        <v>1.2082471854599999E-2</v>
      </c>
      <c r="Q525" s="122">
        <v>1.14360692167E-2</v>
      </c>
      <c r="R525" s="122">
        <v>1.1655061357799999E-2</v>
      </c>
      <c r="S525" s="122">
        <v>1.2079848054400001E-2</v>
      </c>
      <c r="T525" s="122">
        <v>1.11133725582E-2</v>
      </c>
      <c r="U525" s="122">
        <v>1.0358145460999999E-2</v>
      </c>
      <c r="V525" s="122">
        <v>9.3062245328000004E-3</v>
      </c>
      <c r="W525" s="122">
        <v>1.5418489460799999E-2</v>
      </c>
      <c r="X525" s="122">
        <v>1.5336616700399999E-2</v>
      </c>
      <c r="Y525" s="122">
        <v>1.37015969E-2</v>
      </c>
      <c r="Z525" s="122">
        <v>1.1420237948199999E-2</v>
      </c>
      <c r="AA525" s="122">
        <v>1.14541178861E-2</v>
      </c>
      <c r="AB525" s="122">
        <v>9.4357658633999995E-3</v>
      </c>
      <c r="AC525" s="122">
        <v>1.0381232184599999E-2</v>
      </c>
      <c r="AD525" s="122">
        <v>9.8883826731000005E-3</v>
      </c>
      <c r="AE525" s="122">
        <v>9.8739596135000007E-3</v>
      </c>
      <c r="AF525" s="122">
        <v>1.2596176775899999E-2</v>
      </c>
      <c r="AG525" s="122">
        <v>1.4346563735600001E-2</v>
      </c>
      <c r="AH525" s="122">
        <v>1.46462385081E-2</v>
      </c>
      <c r="AI525" s="122">
        <v>2.732801705E-2</v>
      </c>
      <c r="AJ525" s="122">
        <v>4.1984232683799999E-2</v>
      </c>
      <c r="AK525" s="122">
        <v>2.0382414905E-2</v>
      </c>
      <c r="AL525" s="122">
        <v>0</v>
      </c>
    </row>
    <row r="526" spans="1:38" hidden="1" x14ac:dyDescent="0.25">
      <c r="A526" s="122" t="s">
        <v>1960</v>
      </c>
      <c r="B526" s="122">
        <v>1</v>
      </c>
      <c r="C526" s="122" t="s">
        <v>2144</v>
      </c>
      <c r="D526" s="122" t="s">
        <v>2106</v>
      </c>
      <c r="E526" s="122">
        <v>11</v>
      </c>
      <c r="F526" s="122">
        <v>2.9496568850000002E-4</v>
      </c>
      <c r="G526" s="122">
        <v>2.9197537829999998E-4</v>
      </c>
      <c r="H526" s="122">
        <v>2.873186655E-4</v>
      </c>
      <c r="I526" s="122">
        <v>2.8282307109999999E-4</v>
      </c>
      <c r="J526" s="122">
        <v>2.8125314730000002E-4</v>
      </c>
      <c r="K526" s="122">
        <v>2.655310506E-4</v>
      </c>
      <c r="L526" s="122">
        <v>2.5766909639999999E-4</v>
      </c>
      <c r="M526" s="122">
        <v>2.5078372180000001E-4</v>
      </c>
      <c r="N526" s="122">
        <v>2.44057182E-4</v>
      </c>
      <c r="O526" s="122">
        <v>2.3777548080000001E-4</v>
      </c>
      <c r="P526" s="122">
        <v>2.3175702849999999E-4</v>
      </c>
      <c r="Q526" s="122">
        <v>2.3187100500000001E-4</v>
      </c>
      <c r="R526" s="122">
        <v>2.2256544110000001E-4</v>
      </c>
      <c r="S526" s="122">
        <v>2.2153667840000001E-4</v>
      </c>
      <c r="T526" s="122">
        <v>2.178910533E-4</v>
      </c>
      <c r="U526" s="122">
        <v>1.940625748E-4</v>
      </c>
      <c r="V526" s="122">
        <v>1.8879820140000001E-4</v>
      </c>
      <c r="W526" s="122">
        <v>1.863157359E-4</v>
      </c>
      <c r="X526" s="122">
        <v>2.318604627E-4</v>
      </c>
      <c r="Y526" s="122">
        <v>2.0684591530000001E-4</v>
      </c>
      <c r="Z526" s="122">
        <v>2.1762504419999999E-4</v>
      </c>
      <c r="AA526" s="122">
        <v>2.1935144420000001E-4</v>
      </c>
      <c r="AB526" s="122">
        <v>2.3087621060000001E-4</v>
      </c>
      <c r="AC526" s="122">
        <v>2.2615034580000001E-4</v>
      </c>
      <c r="AD526" s="122">
        <v>2.2987083229999999E-4</v>
      </c>
      <c r="AE526" s="122">
        <v>2.3018790490000001E-4</v>
      </c>
      <c r="AF526" s="122">
        <v>3.241110183E-4</v>
      </c>
      <c r="AG526" s="122">
        <v>4.5651621909999999E-4</v>
      </c>
      <c r="AH526" s="122">
        <v>4.9599136700000004E-4</v>
      </c>
      <c r="AI526" s="122">
        <v>1.0784677197E-3</v>
      </c>
      <c r="AJ526" s="122">
        <v>1.7574892084E-3</v>
      </c>
      <c r="AK526" s="122">
        <v>7.8411726930000003E-4</v>
      </c>
      <c r="AL526" s="122">
        <v>0</v>
      </c>
    </row>
    <row r="527" spans="1:38" hidden="1" x14ac:dyDescent="0.25">
      <c r="A527" s="122" t="s">
        <v>1960</v>
      </c>
      <c r="B527" s="122">
        <v>1</v>
      </c>
      <c r="C527" s="122" t="s">
        <v>2144</v>
      </c>
      <c r="D527" s="122" t="s">
        <v>2107</v>
      </c>
      <c r="E527" s="122">
        <v>11</v>
      </c>
      <c r="F527" s="122">
        <v>2.6869891255E-3</v>
      </c>
      <c r="G527" s="122">
        <v>2.6412996571E-3</v>
      </c>
      <c r="H527" s="122">
        <v>2.5692802401999998E-3</v>
      </c>
      <c r="I527" s="122">
        <v>2.5340006439999998E-3</v>
      </c>
      <c r="J527" s="122">
        <v>2.5481550323000002E-3</v>
      </c>
      <c r="K527" s="122">
        <v>2.3319034511999999E-3</v>
      </c>
      <c r="L527" s="122">
        <v>2.2510719094999999E-3</v>
      </c>
      <c r="M527" s="122">
        <v>2.1835028958000001E-3</v>
      </c>
      <c r="N527" s="122">
        <v>2.1045085314000001E-3</v>
      </c>
      <c r="O527" s="122">
        <v>1.996027341E-3</v>
      </c>
      <c r="P527" s="122">
        <v>1.9245728213000001E-3</v>
      </c>
      <c r="Q527" s="122">
        <v>1.8627145346999999E-3</v>
      </c>
      <c r="R527" s="122">
        <v>2.0215281148000001E-3</v>
      </c>
      <c r="S527" s="122">
        <v>1.9955503412000001E-3</v>
      </c>
      <c r="T527" s="122">
        <v>1.9418084384000001E-3</v>
      </c>
      <c r="U527" s="122">
        <v>1.9094375444999999E-3</v>
      </c>
      <c r="V527" s="122">
        <v>2.0154100412999999E-3</v>
      </c>
      <c r="W527" s="122">
        <v>1.9404825997999999E-3</v>
      </c>
      <c r="X527" s="122">
        <v>1.9751874002000001E-3</v>
      </c>
      <c r="Y527" s="122">
        <v>1.9334672925E-3</v>
      </c>
      <c r="Z527" s="122">
        <v>1.9313420383999999E-3</v>
      </c>
      <c r="AA527" s="122">
        <v>1.9254981188000001E-3</v>
      </c>
      <c r="AB527" s="122">
        <v>1.9631980340999999E-3</v>
      </c>
      <c r="AC527" s="122">
        <v>1.9532532224000002E-3</v>
      </c>
      <c r="AD527" s="122">
        <v>1.982006903E-3</v>
      </c>
      <c r="AE527" s="122">
        <v>2.0156912073000001E-3</v>
      </c>
      <c r="AF527" s="122">
        <v>2.6117968521999998E-3</v>
      </c>
      <c r="AG527" s="122">
        <v>3.4152906210000002E-3</v>
      </c>
      <c r="AH527" s="122">
        <v>3.6377996525999998E-3</v>
      </c>
      <c r="AI527" s="122">
        <v>7.2601150158000003E-3</v>
      </c>
      <c r="AJ527" s="122">
        <v>1.14810230492E-2</v>
      </c>
      <c r="AK527" s="122">
        <v>5.5002622012999998E-3</v>
      </c>
      <c r="AL527" s="122">
        <v>0</v>
      </c>
    </row>
    <row r="528" spans="1:38" hidden="1" x14ac:dyDescent="0.25">
      <c r="A528" s="122" t="s">
        <v>1960</v>
      </c>
      <c r="B528" s="122">
        <v>1</v>
      </c>
      <c r="C528" s="122" t="s">
        <v>2144</v>
      </c>
      <c r="D528" s="122" t="s">
        <v>2108</v>
      </c>
      <c r="E528" s="122">
        <v>11</v>
      </c>
      <c r="F528" s="122">
        <v>2.1592517044975001</v>
      </c>
      <c r="G528" s="122">
        <v>2.2209740477</v>
      </c>
      <c r="H528" s="122">
        <v>2.6558714605385001</v>
      </c>
      <c r="I528" s="122">
        <v>2.8721942306816999</v>
      </c>
      <c r="J528" s="122">
        <v>3.0919965496644002</v>
      </c>
      <c r="K528" s="122">
        <v>2.9911741211431</v>
      </c>
      <c r="L528" s="122">
        <v>2.6772568240673</v>
      </c>
      <c r="M528" s="122">
        <v>2.6412968700111001</v>
      </c>
      <c r="N528" s="122">
        <v>2.3102701530244998</v>
      </c>
      <c r="O528" s="122">
        <v>2.2038638370032002</v>
      </c>
      <c r="P528" s="122">
        <v>2.6268535600632998</v>
      </c>
      <c r="Q528" s="122">
        <v>2.5249943472031</v>
      </c>
      <c r="R528" s="122">
        <v>2.5482795260687001</v>
      </c>
      <c r="S528" s="122">
        <v>2.3875971813650998</v>
      </c>
      <c r="T528" s="122">
        <v>2.4185930328699001</v>
      </c>
      <c r="U528" s="122">
        <v>2.3553878223806999</v>
      </c>
      <c r="V528" s="122">
        <v>2.2228500527392998</v>
      </c>
      <c r="W528" s="122">
        <v>2.0300056306546002</v>
      </c>
      <c r="X528" s="122">
        <v>1.819698404388</v>
      </c>
      <c r="Y528" s="122">
        <v>1.7182923000824</v>
      </c>
      <c r="Z528" s="122">
        <v>1.5416338755909</v>
      </c>
      <c r="AA528" s="122">
        <v>1.4546217321627</v>
      </c>
      <c r="AB528" s="122">
        <v>1.3672003565552</v>
      </c>
      <c r="AC528" s="122">
        <v>1.3837858914450001</v>
      </c>
      <c r="AD528" s="122">
        <v>1.4244310913075</v>
      </c>
      <c r="AE528" s="122">
        <v>1.4890926368384001</v>
      </c>
      <c r="AF528" s="122">
        <v>1.4935851729884</v>
      </c>
      <c r="AG528" s="122">
        <v>1.5725964102545</v>
      </c>
      <c r="AH528" s="122">
        <v>1.6781844597314</v>
      </c>
      <c r="AI528" s="122">
        <v>2.0952176140339001</v>
      </c>
      <c r="AJ528" s="122">
        <v>2.1001082435314999</v>
      </c>
      <c r="AK528" s="122">
        <v>2.2262578337551</v>
      </c>
      <c r="AL528" s="122">
        <v>0</v>
      </c>
    </row>
    <row r="529" spans="1:38" hidden="1" x14ac:dyDescent="0.25">
      <c r="A529" s="122" t="s">
        <v>1960</v>
      </c>
      <c r="B529" s="122">
        <v>1</v>
      </c>
      <c r="C529" s="122" t="s">
        <v>2144</v>
      </c>
      <c r="D529" s="122" t="s">
        <v>2109</v>
      </c>
      <c r="E529" s="122">
        <v>11</v>
      </c>
      <c r="F529" s="122">
        <v>5.0517825831999999E-3</v>
      </c>
      <c r="G529" s="122">
        <v>1.99433293397E-2</v>
      </c>
      <c r="H529" s="122">
        <v>5.7025142284E-3</v>
      </c>
      <c r="I529" s="122">
        <v>2.5912856906E-3</v>
      </c>
      <c r="J529" s="122">
        <v>3.1909817953000002E-3</v>
      </c>
      <c r="K529" s="122">
        <v>2.8020842496000002E-3</v>
      </c>
      <c r="L529" s="122">
        <v>2.5837939463000002E-3</v>
      </c>
      <c r="M529" s="122">
        <v>2.2467172606E-3</v>
      </c>
      <c r="N529" s="122">
        <v>2.0450660510000001E-3</v>
      </c>
      <c r="O529" s="122">
        <v>1.8672605889000001E-3</v>
      </c>
      <c r="P529" s="122">
        <v>1.7295308891E-3</v>
      </c>
      <c r="Q529" s="122">
        <v>1.6575672333E-3</v>
      </c>
      <c r="R529" s="122">
        <v>1.6253648992999999E-3</v>
      </c>
      <c r="S529" s="122">
        <v>1.624072998E-3</v>
      </c>
      <c r="T529" s="122">
        <v>1.5624173095999999E-3</v>
      </c>
      <c r="U529" s="122">
        <v>1.5974354821999999E-3</v>
      </c>
      <c r="V529" s="122">
        <v>1.5329522681999999E-3</v>
      </c>
      <c r="W529" s="122">
        <v>1.4905517524999999E-3</v>
      </c>
      <c r="X529" s="122">
        <v>1.6238301415E-3</v>
      </c>
      <c r="Y529" s="122">
        <v>1.6914677898999999E-3</v>
      </c>
      <c r="Z529" s="122">
        <v>1.7012728397999999E-3</v>
      </c>
      <c r="AA529" s="122">
        <v>1.9032760483999999E-3</v>
      </c>
      <c r="AB529" s="122">
        <v>2.0009529339000002E-3</v>
      </c>
      <c r="AC529" s="122">
        <v>1.9589560080999998E-3</v>
      </c>
      <c r="AD529" s="122">
        <v>1.9853171318999999E-3</v>
      </c>
      <c r="AE529" s="122">
        <v>1.9847249060000001E-3</v>
      </c>
      <c r="AF529" s="122">
        <v>2.8134559443E-3</v>
      </c>
      <c r="AG529" s="122">
        <v>3.9587383236999998E-3</v>
      </c>
      <c r="AH529" s="122">
        <v>4.1351586791000001E-3</v>
      </c>
      <c r="AI529" s="122">
        <v>8.7878180904999992E-3</v>
      </c>
      <c r="AJ529" s="122">
        <v>1.42455706903E-2</v>
      </c>
      <c r="AK529" s="122">
        <v>6.4263924987000001E-3</v>
      </c>
      <c r="AL529" s="122">
        <v>0</v>
      </c>
    </row>
    <row r="530" spans="1:38" hidden="1" x14ac:dyDescent="0.25">
      <c r="A530" s="122" t="s">
        <v>1960</v>
      </c>
      <c r="B530" s="122">
        <v>1</v>
      </c>
      <c r="C530" s="122" t="s">
        <v>2144</v>
      </c>
      <c r="D530" s="122" t="s">
        <v>2110</v>
      </c>
      <c r="E530" s="122">
        <v>11</v>
      </c>
      <c r="F530" s="122">
        <v>0.1006021386418</v>
      </c>
      <c r="G530" s="122">
        <v>0.1056866922083</v>
      </c>
      <c r="H530" s="122">
        <v>9.7370192598000005E-2</v>
      </c>
      <c r="I530" s="122">
        <v>9.0864300364300002E-2</v>
      </c>
      <c r="J530" s="122">
        <v>8.3388105337900004E-2</v>
      </c>
      <c r="K530" s="122">
        <v>7.3592254168399998E-2</v>
      </c>
      <c r="L530" s="122">
        <v>7.01708414265E-2</v>
      </c>
      <c r="M530" s="122">
        <v>5.9525654815600001E-2</v>
      </c>
      <c r="N530" s="122">
        <v>5.7618165466600001E-2</v>
      </c>
      <c r="O530" s="122">
        <v>5.4185642712E-2</v>
      </c>
      <c r="P530" s="122">
        <v>6.0986434796000001E-2</v>
      </c>
      <c r="Q530" s="122">
        <v>7.0180144468600006E-2</v>
      </c>
      <c r="R530" s="122">
        <v>8.0978669051200006E-2</v>
      </c>
      <c r="S530" s="122">
        <v>7.4200533978100003E-2</v>
      </c>
      <c r="T530" s="122">
        <v>9.3932238211300007E-2</v>
      </c>
      <c r="U530" s="122">
        <v>0.1113113898178</v>
      </c>
      <c r="V530" s="122">
        <v>0.1265343950134</v>
      </c>
      <c r="W530" s="122">
        <v>0.13414431144239999</v>
      </c>
      <c r="X530" s="122">
        <v>0.11763318831440001</v>
      </c>
      <c r="Y530" s="122">
        <v>0.1045469426054</v>
      </c>
      <c r="Z530" s="122">
        <v>8.8489516934999998E-2</v>
      </c>
      <c r="AA530" s="122">
        <v>8.73590765272E-2</v>
      </c>
      <c r="AB530" s="122">
        <v>5.0229648279599998E-2</v>
      </c>
      <c r="AC530" s="122">
        <v>4.5903241807799998E-2</v>
      </c>
      <c r="AD530" s="122">
        <v>4.2309989996899999E-2</v>
      </c>
      <c r="AE530" s="122">
        <v>3.3834710903999997E-2</v>
      </c>
      <c r="AF530" s="122">
        <v>3.2578271401699999E-2</v>
      </c>
      <c r="AG530" s="122">
        <v>4.5271966358600001E-2</v>
      </c>
      <c r="AH530" s="122">
        <v>3.9994723018E-2</v>
      </c>
      <c r="AI530" s="122">
        <v>5.1179503938799997E-2</v>
      </c>
      <c r="AJ530" s="122">
        <v>5.2182105387900003E-2</v>
      </c>
      <c r="AK530" s="122">
        <v>3.5140226836299998E-2</v>
      </c>
      <c r="AL530" s="122">
        <v>0</v>
      </c>
    </row>
    <row r="531" spans="1:38" hidden="1" x14ac:dyDescent="0.25">
      <c r="A531" s="122" t="s">
        <v>1960</v>
      </c>
      <c r="B531" s="122">
        <v>1</v>
      </c>
      <c r="C531" s="122" t="s">
        <v>2144</v>
      </c>
      <c r="D531" s="122" t="s">
        <v>2111</v>
      </c>
      <c r="E531" s="122">
        <v>11</v>
      </c>
      <c r="F531" s="122">
        <v>0.68308566827950001</v>
      </c>
      <c r="G531" s="122">
        <v>0.63418878243080001</v>
      </c>
      <c r="H531" s="122">
        <v>0.6129071874384</v>
      </c>
      <c r="I531" s="122">
        <v>0.59568303576079995</v>
      </c>
      <c r="J531" s="122">
        <v>0.56287353216909997</v>
      </c>
      <c r="K531" s="122">
        <v>0.52784942889770003</v>
      </c>
      <c r="L531" s="122">
        <v>0.4988397107675</v>
      </c>
      <c r="M531" s="122">
        <v>0.47428930254689999</v>
      </c>
      <c r="N531" s="122">
        <v>0.42952332311359998</v>
      </c>
      <c r="O531" s="122">
        <v>0.38556542293219997</v>
      </c>
      <c r="P531" s="122">
        <v>0.38962122595780002</v>
      </c>
      <c r="Q531" s="122">
        <v>0.39579396485000001</v>
      </c>
      <c r="R531" s="122">
        <v>0.37718616944229999</v>
      </c>
      <c r="S531" s="122">
        <v>0.33351200942859999</v>
      </c>
      <c r="T531" s="122">
        <v>0.31805827373770001</v>
      </c>
      <c r="U531" s="122">
        <v>0.3094464469323</v>
      </c>
      <c r="V531" s="122">
        <v>0.31896379962089999</v>
      </c>
      <c r="W531" s="122">
        <v>0.33100141781140002</v>
      </c>
      <c r="X531" s="122">
        <v>0.32052539695400001</v>
      </c>
      <c r="Y531" s="122">
        <v>0.32606089351419998</v>
      </c>
      <c r="Z531" s="122">
        <v>0.2847240600523</v>
      </c>
      <c r="AA531" s="122">
        <v>0.3181391783434</v>
      </c>
      <c r="AB531" s="122">
        <v>0.27434587122260001</v>
      </c>
      <c r="AC531" s="122">
        <v>0.41894766775030001</v>
      </c>
      <c r="AD531" s="122">
        <v>0.84398290082640004</v>
      </c>
      <c r="AE531" s="122">
        <v>1.4610221523996001</v>
      </c>
      <c r="AF531" s="122">
        <v>1.6739193358771001</v>
      </c>
      <c r="AG531" s="122">
        <v>1.7905854259783001</v>
      </c>
      <c r="AH531" s="122">
        <v>2.1089470086808002</v>
      </c>
      <c r="AI531" s="122">
        <v>2.4107413336886001</v>
      </c>
      <c r="AJ531" s="122">
        <v>2.0523559780345999</v>
      </c>
      <c r="AK531" s="122">
        <v>2.2252769884741999</v>
      </c>
      <c r="AL531" s="122">
        <v>0</v>
      </c>
    </row>
    <row r="532" spans="1:38" hidden="1" x14ac:dyDescent="0.25">
      <c r="A532" s="122" t="s">
        <v>1960</v>
      </c>
      <c r="B532" s="122">
        <v>1</v>
      </c>
      <c r="C532" s="122" t="s">
        <v>2144</v>
      </c>
      <c r="D532" s="122" t="s">
        <v>2112</v>
      </c>
      <c r="E532" s="122">
        <v>11</v>
      </c>
      <c r="F532" s="122">
        <v>5.5802626545707001</v>
      </c>
      <c r="G532" s="122">
        <v>5.1634140089805998</v>
      </c>
      <c r="H532" s="122">
        <v>4.8400171499009996</v>
      </c>
      <c r="I532" s="122">
        <v>4.7454306825017998</v>
      </c>
      <c r="J532" s="122">
        <v>4.3487052298493003</v>
      </c>
      <c r="K532" s="122">
        <v>3.8257695152635001</v>
      </c>
      <c r="L532" s="122">
        <v>3.4447828063871002</v>
      </c>
      <c r="M532" s="122">
        <v>3.2789566092226998</v>
      </c>
      <c r="N532" s="122">
        <v>2.9153198866844998</v>
      </c>
      <c r="O532" s="122">
        <v>2.5936072321407</v>
      </c>
      <c r="P532" s="122">
        <v>2.7445056455666998</v>
      </c>
      <c r="Q532" s="122">
        <v>2.6291199505402001</v>
      </c>
      <c r="R532" s="122">
        <v>2.6465529645617001</v>
      </c>
      <c r="S532" s="122">
        <v>2.5418464515251999</v>
      </c>
      <c r="T532" s="122">
        <v>2.6728706111048002</v>
      </c>
      <c r="U532" s="122">
        <v>2.5631376432195001</v>
      </c>
      <c r="V532" s="122">
        <v>2.5126243606265</v>
      </c>
      <c r="W532" s="122">
        <v>2.5134896201474</v>
      </c>
      <c r="X532" s="122">
        <v>2.5059707069066999</v>
      </c>
      <c r="Y532" s="122">
        <v>2.4010031906426001</v>
      </c>
      <c r="Z532" s="122">
        <v>2.2497769084413002</v>
      </c>
      <c r="AA532" s="122">
        <v>2.2370589552518001</v>
      </c>
      <c r="AB532" s="122">
        <v>2.3279184029786002</v>
      </c>
      <c r="AC532" s="122">
        <v>2.4324568061968002</v>
      </c>
      <c r="AD532" s="122">
        <v>2.6965090874630002</v>
      </c>
      <c r="AE532" s="122">
        <v>2.8252883853727</v>
      </c>
      <c r="AF532" s="122">
        <v>3.2369199521976002</v>
      </c>
      <c r="AG532" s="122">
        <v>3.6789324953503999</v>
      </c>
      <c r="AH532" s="122">
        <v>3.3820772598587001</v>
      </c>
      <c r="AI532" s="122">
        <v>2.9916994887513</v>
      </c>
      <c r="AJ532" s="122">
        <v>2.5758456491847999</v>
      </c>
      <c r="AK532" s="122">
        <v>2.4628618549094998</v>
      </c>
      <c r="AL532" s="122">
        <v>0</v>
      </c>
    </row>
    <row r="533" spans="1:38" hidden="1" x14ac:dyDescent="0.25">
      <c r="A533" s="122" t="s">
        <v>1960</v>
      </c>
      <c r="B533" s="122">
        <v>1</v>
      </c>
      <c r="C533" s="122" t="s">
        <v>2144</v>
      </c>
      <c r="D533" s="122" t="s">
        <v>2113</v>
      </c>
      <c r="E533" s="122">
        <v>11</v>
      </c>
      <c r="F533" s="122">
        <v>7.5214291357000003E-3</v>
      </c>
      <c r="G533" s="122">
        <v>7.1447940489999997E-3</v>
      </c>
      <c r="H533" s="122">
        <v>6.7088977493999996E-3</v>
      </c>
      <c r="I533" s="122">
        <v>9.3120760914999993E-3</v>
      </c>
      <c r="J533" s="122">
        <v>7.6032813231999997E-3</v>
      </c>
      <c r="K533" s="122">
        <v>4.8150709417000004E-3</v>
      </c>
      <c r="L533" s="122">
        <v>3.7544602998000002E-3</v>
      </c>
      <c r="M533" s="122">
        <v>3.2670414864000002E-3</v>
      </c>
      <c r="N533" s="122">
        <v>2.9021754376E-3</v>
      </c>
      <c r="O533" s="122">
        <v>3.0678983083999999E-3</v>
      </c>
      <c r="P533" s="122">
        <v>3.0525913705999998E-3</v>
      </c>
      <c r="Q533" s="122">
        <v>2.8428204159E-3</v>
      </c>
      <c r="R533" s="122">
        <v>2.7435407161000001E-3</v>
      </c>
      <c r="S533" s="122">
        <v>2.5943121881999999E-3</v>
      </c>
      <c r="T533" s="122">
        <v>2.2632581536000001E-3</v>
      </c>
      <c r="U533" s="122">
        <v>2.3249610052000001E-3</v>
      </c>
      <c r="V533" s="122">
        <v>2.4674079265999999E-3</v>
      </c>
      <c r="W533" s="122">
        <v>2.1009352349999999E-3</v>
      </c>
      <c r="X533" s="122">
        <v>2.6041143023E-3</v>
      </c>
      <c r="Y533" s="122">
        <v>2.6544459924999998E-3</v>
      </c>
      <c r="Z533" s="122">
        <v>3.2809071426999998E-3</v>
      </c>
      <c r="AA533" s="122">
        <v>3.2082313806999999E-3</v>
      </c>
      <c r="AB533" s="122">
        <v>2.7411409034000002E-3</v>
      </c>
      <c r="AC533" s="122">
        <v>2.7598137758999999E-3</v>
      </c>
      <c r="AD533" s="122">
        <v>3.0814073194999998E-3</v>
      </c>
      <c r="AE533" s="122">
        <v>2.8390037714E-3</v>
      </c>
      <c r="AF533" s="122">
        <v>3.7948908301E-3</v>
      </c>
      <c r="AG533" s="122">
        <v>4.9501156221999996E-3</v>
      </c>
      <c r="AH533" s="122">
        <v>5.1951072713999997E-3</v>
      </c>
      <c r="AI533" s="122">
        <v>1.0942617921699999E-2</v>
      </c>
      <c r="AJ533" s="122">
        <v>1.7594463910599999E-2</v>
      </c>
      <c r="AK533" s="122">
        <v>7.8194414124999993E-3</v>
      </c>
      <c r="AL533" s="122">
        <v>0</v>
      </c>
    </row>
    <row r="534" spans="1:38" hidden="1" x14ac:dyDescent="0.25">
      <c r="A534" s="122" t="s">
        <v>1960</v>
      </c>
      <c r="B534" s="122">
        <v>1</v>
      </c>
      <c r="C534" s="122" t="s">
        <v>2144</v>
      </c>
      <c r="D534" s="122" t="s">
        <v>2114</v>
      </c>
      <c r="E534" s="122">
        <v>11</v>
      </c>
      <c r="F534" s="122">
        <v>0.41859424789689997</v>
      </c>
      <c r="G534" s="122">
        <v>0.47610485254230001</v>
      </c>
      <c r="H534" s="122">
        <v>0.40553680369329997</v>
      </c>
      <c r="I534" s="122">
        <v>0.41095566804009998</v>
      </c>
      <c r="J534" s="122">
        <v>0.44962037115320003</v>
      </c>
      <c r="K534" s="122">
        <v>0.37403136588590002</v>
      </c>
      <c r="L534" s="122">
        <v>0.46586764817519999</v>
      </c>
      <c r="M534" s="122">
        <v>0.367979130416</v>
      </c>
      <c r="N534" s="122">
        <v>0.41480362745499999</v>
      </c>
      <c r="O534" s="122">
        <v>0.47777289644210003</v>
      </c>
      <c r="P534" s="122">
        <v>0.45915695505339998</v>
      </c>
      <c r="Q534" s="122">
        <v>0.49945073524200001</v>
      </c>
      <c r="R534" s="122">
        <v>0.55776875385680003</v>
      </c>
      <c r="S534" s="122">
        <v>0.58355712347470001</v>
      </c>
      <c r="T534" s="122">
        <v>0.5837555445664</v>
      </c>
      <c r="U534" s="122">
        <v>0.62040428994959995</v>
      </c>
      <c r="V534" s="122">
        <v>0.69640930878380003</v>
      </c>
      <c r="W534" s="122">
        <v>0.60786372480969997</v>
      </c>
      <c r="X534" s="122">
        <v>0.70220804610609999</v>
      </c>
      <c r="Y534" s="122">
        <v>0.71159194673210002</v>
      </c>
      <c r="Z534" s="122">
        <v>0.99810690020990001</v>
      </c>
      <c r="AA534" s="122">
        <v>1.8318842110127</v>
      </c>
      <c r="AB534" s="122">
        <v>2.5084259167026</v>
      </c>
      <c r="AC534" s="122">
        <v>3.7337461502140998</v>
      </c>
      <c r="AD534" s="122">
        <v>4.2650136009669</v>
      </c>
      <c r="AE534" s="122">
        <v>4.2664837471672001</v>
      </c>
      <c r="AF534" s="122">
        <v>4.7716197973182002</v>
      </c>
      <c r="AG534" s="122">
        <v>5.1452744611429004</v>
      </c>
      <c r="AH534" s="122">
        <v>5.2863109099881997</v>
      </c>
      <c r="AI534" s="122">
        <v>5.9152679432808002</v>
      </c>
      <c r="AJ534" s="122">
        <v>5.7251471201806003</v>
      </c>
      <c r="AK534" s="122">
        <v>5.9838125515370999</v>
      </c>
      <c r="AL534" s="122">
        <v>0</v>
      </c>
    </row>
    <row r="535" spans="1:38" hidden="1" x14ac:dyDescent="0.25">
      <c r="A535" s="122" t="s">
        <v>1960</v>
      </c>
      <c r="B535" s="122">
        <v>1</v>
      </c>
      <c r="C535" s="122" t="s">
        <v>2144</v>
      </c>
      <c r="D535" s="122" t="s">
        <v>2136</v>
      </c>
      <c r="E535" s="122">
        <v>11</v>
      </c>
      <c r="F535" s="122">
        <v>4.2818950000000001E-7</v>
      </c>
      <c r="G535" s="122">
        <v>4.3198430000000002E-7</v>
      </c>
      <c r="H535" s="122">
        <v>4.252808E-7</v>
      </c>
      <c r="I535" s="122">
        <v>4.247451E-7</v>
      </c>
      <c r="J535" s="122">
        <v>4.3453330000000002E-7</v>
      </c>
      <c r="K535" s="122">
        <v>4.0194979999999999E-7</v>
      </c>
      <c r="L535" s="122">
        <v>3.7780400000000001E-7</v>
      </c>
      <c r="M535" s="122">
        <v>3.6323849999999997E-7</v>
      </c>
      <c r="N535" s="122">
        <v>3.562707E-7</v>
      </c>
      <c r="O535" s="122">
        <v>3.220148E-7</v>
      </c>
      <c r="P535" s="122">
        <v>3.0219170000000001E-7</v>
      </c>
      <c r="Q535" s="122">
        <v>2.8591640000000003E-7</v>
      </c>
      <c r="R535" s="122">
        <v>2.6989100000000002E-7</v>
      </c>
      <c r="S535" s="122">
        <v>2.4080630000000002E-7</v>
      </c>
      <c r="T535" s="122">
        <v>2.2166639999999999E-7</v>
      </c>
      <c r="U535" s="122">
        <v>3.0711250000000002E-7</v>
      </c>
      <c r="V535" s="122">
        <v>1.782719E-7</v>
      </c>
      <c r="W535" s="122">
        <v>1.9528099999999999E-7</v>
      </c>
      <c r="X535" s="122">
        <v>1.7469610000000001E-7</v>
      </c>
      <c r="Y535" s="122">
        <v>1.4822680000000001E-7</v>
      </c>
      <c r="Z535" s="122">
        <v>1.2375159999999999E-7</v>
      </c>
      <c r="AA535" s="122">
        <v>1.3385178E-6</v>
      </c>
      <c r="AB535" s="122">
        <v>1.4050635000000001E-6</v>
      </c>
      <c r="AC535" s="122">
        <v>1.3863616E-6</v>
      </c>
      <c r="AD535" s="122">
        <v>1.4172794999999999E-6</v>
      </c>
      <c r="AE535" s="122">
        <v>1.4236175E-6</v>
      </c>
      <c r="AF535" s="122">
        <v>2.0673148999999999E-6</v>
      </c>
      <c r="AG535" s="122">
        <v>2.9755741999999999E-6</v>
      </c>
      <c r="AH535" s="122">
        <v>3.2447146000000001E-6</v>
      </c>
      <c r="AI535" s="122">
        <v>7.1915180999999997E-6</v>
      </c>
      <c r="AJ535" s="122">
        <v>1.1794111800000001E-5</v>
      </c>
      <c r="AK535" s="122">
        <v>5.1935936000000002E-6</v>
      </c>
      <c r="AL535" s="122">
        <v>0</v>
      </c>
    </row>
    <row r="536" spans="1:38" hidden="1" x14ac:dyDescent="0.25">
      <c r="A536" s="122" t="s">
        <v>1960</v>
      </c>
      <c r="B536" s="122">
        <v>1</v>
      </c>
      <c r="C536" s="122" t="s">
        <v>2144</v>
      </c>
      <c r="D536" s="122" t="s">
        <v>2115</v>
      </c>
      <c r="E536" s="122">
        <v>11</v>
      </c>
      <c r="F536" s="122">
        <v>4.3836685630000002E-4</v>
      </c>
      <c r="G536" s="122">
        <v>4.2539517149999998E-4</v>
      </c>
      <c r="H536" s="122">
        <v>4.1438718369999998E-4</v>
      </c>
      <c r="I536" s="122">
        <v>4.03952667E-4</v>
      </c>
      <c r="J536" s="122">
        <v>4.0114170170000001E-4</v>
      </c>
      <c r="K536" s="122">
        <v>3.5874297990000001E-4</v>
      </c>
      <c r="L536" s="122">
        <v>3.4344223020000002E-4</v>
      </c>
      <c r="M536" s="122">
        <v>3.2440374400000003E-4</v>
      </c>
      <c r="N536" s="122">
        <v>3.1026673309999999E-4</v>
      </c>
      <c r="O536" s="122">
        <v>2.9691840419999999E-4</v>
      </c>
      <c r="P536" s="122">
        <v>2.8166997060000002E-4</v>
      </c>
      <c r="Q536" s="122">
        <v>2.7083964670000002E-4</v>
      </c>
      <c r="R536" s="122">
        <v>2.6040817409999999E-4</v>
      </c>
      <c r="S536" s="122">
        <v>2.3936472090000001E-4</v>
      </c>
      <c r="T536" s="122">
        <v>2.295150894E-4</v>
      </c>
      <c r="U536" s="122">
        <v>2.2197622900000001E-4</v>
      </c>
      <c r="V536" s="122">
        <v>2.166815958E-4</v>
      </c>
      <c r="W536" s="122">
        <v>2.0458971439999999E-4</v>
      </c>
      <c r="X536" s="122">
        <v>2.0121189420000001E-4</v>
      </c>
      <c r="Y536" s="122">
        <v>1.932391922E-4</v>
      </c>
      <c r="Z536" s="122">
        <v>1.859624849E-4</v>
      </c>
      <c r="AA536" s="122">
        <v>1.7852508589999999E-4</v>
      </c>
      <c r="AB536" s="122">
        <v>1.792638031E-4</v>
      </c>
      <c r="AC536" s="122">
        <v>1.7579194410000001E-4</v>
      </c>
      <c r="AD536" s="122">
        <v>1.7529567389999999E-4</v>
      </c>
      <c r="AE536" s="122">
        <v>1.756634232E-4</v>
      </c>
      <c r="AF536" s="122">
        <v>2.096203867E-4</v>
      </c>
      <c r="AG536" s="122">
        <v>2.5717523070000001E-4</v>
      </c>
      <c r="AH536" s="122">
        <v>2.7102131430000001E-4</v>
      </c>
      <c r="AI536" s="122">
        <v>4.8484588010000001E-4</v>
      </c>
      <c r="AJ536" s="122">
        <v>7.4755885530000004E-4</v>
      </c>
      <c r="AK536" s="122">
        <v>3.7764480190000002E-4</v>
      </c>
      <c r="AL536" s="122">
        <v>0</v>
      </c>
    </row>
    <row r="537" spans="1:38" hidden="1" x14ac:dyDescent="0.25">
      <c r="A537" s="122" t="s">
        <v>1960</v>
      </c>
      <c r="B537" s="122">
        <v>1</v>
      </c>
      <c r="C537" s="122" t="s">
        <v>2144</v>
      </c>
      <c r="D537" s="122" t="s">
        <v>2116</v>
      </c>
      <c r="E537" s="122">
        <v>11</v>
      </c>
      <c r="F537" s="122">
        <v>1.8691409263999999E-3</v>
      </c>
      <c r="G537" s="122">
        <v>1.8879680510000001E-3</v>
      </c>
      <c r="H537" s="122">
        <v>1.8828353346000001E-3</v>
      </c>
      <c r="I537" s="122">
        <v>1.8689308091000001E-3</v>
      </c>
      <c r="J537" s="122">
        <v>1.8707050620999999E-3</v>
      </c>
      <c r="K537" s="122">
        <v>1.8303063624000001E-3</v>
      </c>
      <c r="L537" s="122">
        <v>1.7900134702000001E-3</v>
      </c>
      <c r="M537" s="122">
        <v>1.7742744148000001E-3</v>
      </c>
      <c r="N537" s="122">
        <v>1.7520093791E-3</v>
      </c>
      <c r="O537" s="122">
        <v>1.7090443916000001E-3</v>
      </c>
      <c r="P537" s="122">
        <v>1.6805956709000001E-3</v>
      </c>
      <c r="Q537" s="122">
        <v>1.7120816289000001E-3</v>
      </c>
      <c r="R537" s="122">
        <v>1.9077493755999999E-3</v>
      </c>
      <c r="S537" s="122">
        <v>1.9592412688999999E-3</v>
      </c>
      <c r="T537" s="122">
        <v>7.6476297109999999E-4</v>
      </c>
      <c r="U537" s="122">
        <v>1.9656418986000001E-3</v>
      </c>
      <c r="V537" s="122">
        <v>1.8952691916E-3</v>
      </c>
      <c r="W537" s="122">
        <v>1.8103058978E-3</v>
      </c>
      <c r="X537" s="122">
        <v>2.0069104095000001E-3</v>
      </c>
      <c r="Y537" s="122">
        <v>2.0237434958000002E-3</v>
      </c>
      <c r="Z537" s="122">
        <v>2.1718653666000002E-3</v>
      </c>
      <c r="AA537" s="122">
        <v>2.2170927703999998E-3</v>
      </c>
      <c r="AB537" s="122">
        <v>2.3030892718999998E-3</v>
      </c>
      <c r="AC537" s="122">
        <v>2.2789157679999998E-3</v>
      </c>
      <c r="AD537" s="122">
        <v>2.3143618471E-3</v>
      </c>
      <c r="AE537" s="122">
        <v>2.2700039122999999E-3</v>
      </c>
      <c r="AF537" s="122">
        <v>3.4045618524999998E-3</v>
      </c>
      <c r="AG537" s="122">
        <v>4.8771785745999998E-3</v>
      </c>
      <c r="AH537" s="122">
        <v>5.2910010735000004E-3</v>
      </c>
      <c r="AI537" s="122">
        <v>1.1773296534500001E-2</v>
      </c>
      <c r="AJ537" s="122">
        <v>1.9085588754900001E-2</v>
      </c>
      <c r="AK537" s="122">
        <v>8.3667996250000008E-3</v>
      </c>
      <c r="AL537" s="122">
        <v>0</v>
      </c>
    </row>
    <row r="538" spans="1:38" hidden="1" x14ac:dyDescent="0.25">
      <c r="A538" s="122" t="s">
        <v>1960</v>
      </c>
      <c r="B538" s="122">
        <v>1</v>
      </c>
      <c r="C538" s="122" t="s">
        <v>2144</v>
      </c>
      <c r="D538" s="122" t="s">
        <v>2117</v>
      </c>
      <c r="E538" s="122">
        <v>11</v>
      </c>
      <c r="F538" s="122">
        <v>3.2406636163000001E-3</v>
      </c>
      <c r="G538" s="122">
        <v>3.1781427212E-3</v>
      </c>
      <c r="H538" s="122">
        <v>4.2959707990000004E-3</v>
      </c>
      <c r="I538" s="122">
        <v>4.2473556032999998E-3</v>
      </c>
      <c r="J538" s="122">
        <v>4.7849381350999996E-3</v>
      </c>
      <c r="K538" s="122">
        <v>4.2339694322000004E-3</v>
      </c>
      <c r="L538" s="122">
        <v>3.8113005556000001E-3</v>
      </c>
      <c r="M538" s="122">
        <v>3.8148677390000001E-3</v>
      </c>
      <c r="N538" s="122">
        <v>3.5314383370999998E-3</v>
      </c>
      <c r="O538" s="122">
        <v>3.2832806921000001E-3</v>
      </c>
      <c r="P538" s="122">
        <v>4.0813444186999998E-3</v>
      </c>
      <c r="Q538" s="122">
        <v>2.6823101271E-3</v>
      </c>
      <c r="R538" s="122">
        <v>2.5789581377E-3</v>
      </c>
      <c r="S538" s="122">
        <v>2.6353439279999998E-3</v>
      </c>
      <c r="T538" s="122">
        <v>2.5616228011000001E-3</v>
      </c>
      <c r="U538" s="122">
        <v>2.4018027324000002E-3</v>
      </c>
      <c r="V538" s="122">
        <v>2.2995217810999999E-3</v>
      </c>
      <c r="W538" s="122">
        <v>2.5337788182999998E-3</v>
      </c>
      <c r="X538" s="122">
        <v>2.9738678576999998E-3</v>
      </c>
      <c r="Y538" s="122">
        <v>3.4336682077999998E-3</v>
      </c>
      <c r="Z538" s="122">
        <v>3.2910079912E-3</v>
      </c>
      <c r="AA538" s="122">
        <v>3.1406339806E-3</v>
      </c>
      <c r="AB538" s="122">
        <v>1.41364206931E-2</v>
      </c>
      <c r="AC538" s="122">
        <v>1.5822795867699999E-2</v>
      </c>
      <c r="AD538" s="122">
        <v>1.387405593E-2</v>
      </c>
      <c r="AE538" s="122">
        <v>1.7906419253E-3</v>
      </c>
      <c r="AF538" s="122">
        <v>2.3061656228000002E-3</v>
      </c>
      <c r="AG538" s="122">
        <v>3.6673775612E-3</v>
      </c>
      <c r="AH538" s="122">
        <v>3.6051638359999999E-3</v>
      </c>
      <c r="AI538" s="122">
        <v>7.1569850853999998E-3</v>
      </c>
      <c r="AJ538" s="122">
        <v>1.1577604582799999E-2</v>
      </c>
      <c r="AK538" s="122">
        <v>5.4211161881000001E-3</v>
      </c>
      <c r="AL538" s="122">
        <v>0</v>
      </c>
    </row>
    <row r="539" spans="1:38" hidden="1" x14ac:dyDescent="0.25">
      <c r="A539" s="122" t="s">
        <v>1960</v>
      </c>
      <c r="B539" s="122">
        <v>1</v>
      </c>
      <c r="C539" s="122" t="s">
        <v>2144</v>
      </c>
      <c r="D539" s="122" t="s">
        <v>2118</v>
      </c>
      <c r="E539" s="122">
        <v>11</v>
      </c>
      <c r="F539" s="122">
        <v>1.76546457046E-2</v>
      </c>
      <c r="G539" s="122">
        <v>1.6933165126500001E-2</v>
      </c>
      <c r="H539" s="122">
        <v>1.1818150410999999E-2</v>
      </c>
      <c r="I539" s="122">
        <v>1.2032713939E-2</v>
      </c>
      <c r="J539" s="122">
        <v>1.49937836684E-2</v>
      </c>
      <c r="K539" s="122">
        <v>1.41400781689E-2</v>
      </c>
      <c r="L539" s="122">
        <v>1.1198616339500001E-2</v>
      </c>
      <c r="M539" s="122">
        <v>1.17116523544E-2</v>
      </c>
      <c r="N539" s="122">
        <v>1.0653870384199999E-2</v>
      </c>
      <c r="O539" s="122">
        <v>1.03553270822E-2</v>
      </c>
      <c r="P539" s="122">
        <v>9.0607507663000002E-3</v>
      </c>
      <c r="Q539" s="122">
        <v>1.0217260176700001E-2</v>
      </c>
      <c r="R539" s="122">
        <v>1.06483793596E-2</v>
      </c>
      <c r="S539" s="122">
        <v>1.02154851143E-2</v>
      </c>
      <c r="T539" s="122">
        <v>1.0135928668E-2</v>
      </c>
      <c r="U539" s="122">
        <v>9.4041160463000009E-3</v>
      </c>
      <c r="V539" s="122">
        <v>1.0275810372699999E-2</v>
      </c>
      <c r="W539" s="122">
        <v>1.15346816777E-2</v>
      </c>
      <c r="X539" s="122">
        <v>1.2651957847600001E-2</v>
      </c>
      <c r="Y539" s="122">
        <v>1.3425506129800001E-2</v>
      </c>
      <c r="Z539" s="122">
        <v>1.45465889807E-2</v>
      </c>
      <c r="AA539" s="122">
        <v>1.37021440991E-2</v>
      </c>
      <c r="AB539" s="122">
        <v>1.6101223451399999E-2</v>
      </c>
      <c r="AC539" s="122">
        <v>1.5606062380999999E-2</v>
      </c>
      <c r="AD539" s="122">
        <v>1.54034085374E-2</v>
      </c>
      <c r="AE539" s="122">
        <v>1.46050742203E-2</v>
      </c>
      <c r="AF539" s="122">
        <v>1.4552677097900001E-2</v>
      </c>
      <c r="AG539" s="122">
        <v>1.2521549840800001E-2</v>
      </c>
      <c r="AH539" s="122">
        <v>1.3848314257299999E-2</v>
      </c>
      <c r="AI539" s="122">
        <v>2.5718904237799999E-2</v>
      </c>
      <c r="AJ539" s="122">
        <v>3.7814591646399998E-2</v>
      </c>
      <c r="AK539" s="122">
        <v>2.3875725953800001E-2</v>
      </c>
      <c r="AL539" s="122">
        <v>0</v>
      </c>
    </row>
    <row r="540" spans="1:38" hidden="1" x14ac:dyDescent="0.25">
      <c r="A540" s="122" t="s">
        <v>1960</v>
      </c>
      <c r="B540" s="122">
        <v>1</v>
      </c>
      <c r="C540" s="122" t="s">
        <v>2144</v>
      </c>
      <c r="D540" s="122" t="s">
        <v>2119</v>
      </c>
      <c r="E540" s="122">
        <v>11</v>
      </c>
      <c r="F540" s="122">
        <v>11.535107604781899</v>
      </c>
      <c r="G540" s="122">
        <v>11.0170120632416</v>
      </c>
      <c r="H540" s="122">
        <v>10.729985869583199</v>
      </c>
      <c r="I540" s="122">
        <v>10.8455974261447</v>
      </c>
      <c r="J540" s="122">
        <v>10.7943591013186</v>
      </c>
      <c r="K540" s="122">
        <v>10.1359586936842</v>
      </c>
      <c r="L540" s="122">
        <v>9.7421792837929004</v>
      </c>
      <c r="M540" s="122">
        <v>9.6496223750406998</v>
      </c>
      <c r="N540" s="122">
        <v>8.8615232556749</v>
      </c>
      <c r="O540" s="122">
        <v>7.9842465607164996</v>
      </c>
      <c r="P540" s="122">
        <v>8.9334460548492007</v>
      </c>
      <c r="Q540" s="122">
        <v>8.6912069685039004</v>
      </c>
      <c r="R540" s="122">
        <v>8.7519334149423997</v>
      </c>
      <c r="S540" s="122">
        <v>8.7467341108174992</v>
      </c>
      <c r="T540" s="122">
        <v>8.5903358576717004</v>
      </c>
      <c r="U540" s="122">
        <v>8.6738036891128001</v>
      </c>
      <c r="V540" s="122">
        <v>8.8964329002024005</v>
      </c>
      <c r="W540" s="122">
        <v>9.5597275174564</v>
      </c>
      <c r="X540" s="122">
        <v>10.1292119614724</v>
      </c>
      <c r="Y540" s="122">
        <v>9.2966157314760007</v>
      </c>
      <c r="Z540" s="122">
        <v>8.9369342356168993</v>
      </c>
      <c r="AA540" s="122">
        <v>9.1037822195181004</v>
      </c>
      <c r="AB540" s="122">
        <v>9.0746444585254995</v>
      </c>
      <c r="AC540" s="122">
        <v>9.5828850848707994</v>
      </c>
      <c r="AD540" s="122">
        <v>9.8560220946617001</v>
      </c>
      <c r="AE540" s="122">
        <v>9.7301327930181998</v>
      </c>
      <c r="AF540" s="122">
        <v>8.9679989391954003</v>
      </c>
      <c r="AG540" s="122">
        <v>9.0807921400036999</v>
      </c>
      <c r="AH540" s="122">
        <v>9.7098216345441006</v>
      </c>
      <c r="AI540" s="122">
        <v>13.000921790099101</v>
      </c>
      <c r="AJ540" s="122">
        <v>12.2645411859584</v>
      </c>
      <c r="AK540" s="122">
        <v>12.076614253607801</v>
      </c>
      <c r="AL540" s="122">
        <v>0</v>
      </c>
    </row>
    <row r="541" spans="1:38" hidden="1" x14ac:dyDescent="0.25">
      <c r="A541" s="122" t="s">
        <v>1960</v>
      </c>
      <c r="B541" s="122">
        <v>1</v>
      </c>
      <c r="C541" s="122" t="s">
        <v>2144</v>
      </c>
      <c r="D541" s="122" t="s">
        <v>2137</v>
      </c>
      <c r="E541" s="122">
        <v>11</v>
      </c>
      <c r="F541" s="122">
        <v>0</v>
      </c>
      <c r="G541" s="122">
        <v>0</v>
      </c>
      <c r="H541" s="122">
        <v>0</v>
      </c>
      <c r="I541" s="122">
        <v>0</v>
      </c>
      <c r="J541" s="122">
        <v>0</v>
      </c>
      <c r="K541" s="122">
        <v>0</v>
      </c>
      <c r="L541" s="122">
        <v>0</v>
      </c>
      <c r="M541" s="122">
        <v>0</v>
      </c>
      <c r="N541" s="122">
        <v>0</v>
      </c>
      <c r="O541" s="122">
        <v>0</v>
      </c>
      <c r="P541" s="122">
        <v>0</v>
      </c>
      <c r="Q541" s="122">
        <v>0</v>
      </c>
      <c r="R541" s="122">
        <v>0</v>
      </c>
      <c r="S541" s="122">
        <v>0</v>
      </c>
      <c r="T541" s="122">
        <v>0</v>
      </c>
      <c r="U541" s="122">
        <v>0</v>
      </c>
      <c r="V541" s="122">
        <v>0</v>
      </c>
      <c r="W541" s="122">
        <v>0</v>
      </c>
      <c r="X541" s="122">
        <v>0</v>
      </c>
      <c r="Y541" s="122">
        <v>0</v>
      </c>
      <c r="Z541" s="122">
        <v>0</v>
      </c>
      <c r="AA541" s="122">
        <v>0</v>
      </c>
      <c r="AB541" s="122">
        <v>0</v>
      </c>
      <c r="AC541" s="122">
        <v>0</v>
      </c>
      <c r="AD541" s="122">
        <v>0</v>
      </c>
      <c r="AE541" s="122">
        <v>0</v>
      </c>
      <c r="AF541" s="122">
        <v>0</v>
      </c>
      <c r="AG541" s="122">
        <v>0</v>
      </c>
      <c r="AH541" s="122">
        <v>0</v>
      </c>
      <c r="AI541" s="122">
        <v>0</v>
      </c>
      <c r="AJ541" s="122">
        <v>0</v>
      </c>
      <c r="AK541" s="122">
        <v>0</v>
      </c>
      <c r="AL541" s="122">
        <v>0</v>
      </c>
    </row>
    <row r="542" spans="1:38" hidden="1" x14ac:dyDescent="0.25">
      <c r="A542" s="122" t="s">
        <v>1960</v>
      </c>
      <c r="B542" s="122">
        <v>1</v>
      </c>
      <c r="C542" s="122" t="s">
        <v>2144</v>
      </c>
      <c r="D542" s="122" t="s">
        <v>2120</v>
      </c>
      <c r="E542" s="122">
        <v>11</v>
      </c>
      <c r="F542" s="122">
        <v>0.34846771175579999</v>
      </c>
      <c r="G542" s="122">
        <v>0.34781115916689997</v>
      </c>
      <c r="H542" s="122">
        <v>0.4170204882804</v>
      </c>
      <c r="I542" s="122">
        <v>0.49545260781189998</v>
      </c>
      <c r="J542" s="122">
        <v>0.56226742745580005</v>
      </c>
      <c r="K542" s="122">
        <v>0.45858517936170001</v>
      </c>
      <c r="L542" s="122">
        <v>0.4306257391178</v>
      </c>
      <c r="M542" s="122">
        <v>0.46343640417670001</v>
      </c>
      <c r="N542" s="122">
        <v>0.47814813240780002</v>
      </c>
      <c r="O542" s="122">
        <v>0.42307810780069999</v>
      </c>
      <c r="P542" s="122">
        <v>0.4702978505848</v>
      </c>
      <c r="Q542" s="122">
        <v>0.48498410153780003</v>
      </c>
      <c r="R542" s="122">
        <v>0.464091765401</v>
      </c>
      <c r="S542" s="122">
        <v>0.43169470097410001</v>
      </c>
      <c r="T542" s="122">
        <v>0.4473485804133</v>
      </c>
      <c r="U542" s="122">
        <v>0.47638036650030002</v>
      </c>
      <c r="V542" s="122">
        <v>0.53416774141769996</v>
      </c>
      <c r="W542" s="122">
        <v>0.53073763327839996</v>
      </c>
      <c r="X542" s="122">
        <v>0.57604049046119998</v>
      </c>
      <c r="Y542" s="122">
        <v>0.54611466029290001</v>
      </c>
      <c r="Z542" s="122">
        <v>0.52744554012919997</v>
      </c>
      <c r="AA542" s="122">
        <v>0.61653942076580004</v>
      </c>
      <c r="AB542" s="122">
        <v>0.60895462063350003</v>
      </c>
      <c r="AC542" s="122">
        <v>0.58692887265960003</v>
      </c>
      <c r="AD542" s="122">
        <v>0.46814214933920001</v>
      </c>
      <c r="AE542" s="122">
        <v>0.38763387922659998</v>
      </c>
      <c r="AF542" s="122">
        <v>0.3338496695448</v>
      </c>
      <c r="AG542" s="122">
        <v>0.3020593640866</v>
      </c>
      <c r="AH542" s="122">
        <v>0.29926529421370002</v>
      </c>
      <c r="AI542" s="122">
        <v>0.40267728784950002</v>
      </c>
      <c r="AJ542" s="122">
        <v>0.21598744061770001</v>
      </c>
      <c r="AK542" s="122">
        <v>0.20405213228630001</v>
      </c>
      <c r="AL542" s="122">
        <v>0</v>
      </c>
    </row>
    <row r="543" spans="1:38" hidden="1" x14ac:dyDescent="0.25">
      <c r="A543" s="122" t="s">
        <v>1960</v>
      </c>
      <c r="B543" s="122">
        <v>1</v>
      </c>
      <c r="C543" s="122" t="s">
        <v>2144</v>
      </c>
      <c r="D543" s="122" t="s">
        <v>2121</v>
      </c>
      <c r="E543" s="122">
        <v>11</v>
      </c>
      <c r="F543" s="122">
        <v>4.3512822752400003E-2</v>
      </c>
      <c r="G543" s="122">
        <v>4.1513122397800001E-2</v>
      </c>
      <c r="H543" s="122">
        <v>9.6026661226200002E-2</v>
      </c>
      <c r="I543" s="122">
        <v>8.8626100278100001E-2</v>
      </c>
      <c r="J543" s="122">
        <v>0.1059727260019</v>
      </c>
      <c r="K543" s="122">
        <v>9.4622353267699993E-2</v>
      </c>
      <c r="L543" s="122">
        <v>9.9449697914599997E-2</v>
      </c>
      <c r="M543" s="122">
        <v>0.1010976132352</v>
      </c>
      <c r="N543" s="122">
        <v>9.1500060645300002E-2</v>
      </c>
      <c r="O543" s="122">
        <v>0.10775667387560001</v>
      </c>
      <c r="P543" s="122">
        <v>0.1142677095759</v>
      </c>
      <c r="Q543" s="122">
        <v>0.1079423294499</v>
      </c>
      <c r="R543" s="122">
        <v>0.1190210018091</v>
      </c>
      <c r="S543" s="122">
        <v>0.2034999726758</v>
      </c>
      <c r="T543" s="122">
        <v>0.12841918100809999</v>
      </c>
      <c r="U543" s="122">
        <v>0.12689264668530001</v>
      </c>
      <c r="V543" s="122">
        <v>0.1365452981777</v>
      </c>
      <c r="W543" s="122">
        <v>0.140553205648</v>
      </c>
      <c r="X543" s="122">
        <v>0.15314125626479999</v>
      </c>
      <c r="Y543" s="122">
        <v>0.16848533454949999</v>
      </c>
      <c r="Z543" s="122">
        <v>0.16666506083839999</v>
      </c>
      <c r="AA543" s="122">
        <v>0.16588298793840001</v>
      </c>
      <c r="AB543" s="122">
        <v>0.14086181415499999</v>
      </c>
      <c r="AC543" s="122">
        <v>0.14510565054220001</v>
      </c>
      <c r="AD543" s="122">
        <v>0.1430800774016</v>
      </c>
      <c r="AE543" s="122">
        <v>0.1257173602701</v>
      </c>
      <c r="AF543" s="122">
        <v>0.13720651358450001</v>
      </c>
      <c r="AG543" s="122">
        <v>0.1674190797723</v>
      </c>
      <c r="AH543" s="122">
        <v>0.14480579076899999</v>
      </c>
      <c r="AI543" s="122">
        <v>0.13357629425279999</v>
      </c>
      <c r="AJ543" s="122">
        <v>0.1162891947223</v>
      </c>
      <c r="AK543" s="122">
        <v>9.9168227428499997E-2</v>
      </c>
      <c r="AL543" s="122">
        <v>0</v>
      </c>
    </row>
    <row r="544" spans="1:38" hidden="1" x14ac:dyDescent="0.25">
      <c r="A544" s="122" t="s">
        <v>1960</v>
      </c>
      <c r="B544" s="122">
        <v>1</v>
      </c>
      <c r="C544" s="122" t="s">
        <v>2144</v>
      </c>
      <c r="D544" s="122" t="s">
        <v>2138</v>
      </c>
      <c r="E544" s="122">
        <v>11</v>
      </c>
      <c r="F544" s="122">
        <v>0</v>
      </c>
      <c r="G544" s="122">
        <v>2.0000000000000001E-13</v>
      </c>
      <c r="H544" s="122">
        <v>4.0000000000000001E-13</v>
      </c>
      <c r="I544" s="122">
        <v>4.9999999999999999E-13</v>
      </c>
      <c r="J544" s="122">
        <v>7.0000000000000005E-13</v>
      </c>
      <c r="K544" s="122">
        <v>9E-13</v>
      </c>
      <c r="L544" s="122">
        <v>1.1E-12</v>
      </c>
      <c r="M544" s="122">
        <v>1.2999999999999999E-12</v>
      </c>
      <c r="N544" s="122">
        <v>1.5000000000000001E-12</v>
      </c>
      <c r="O544" s="122">
        <v>1.6E-12</v>
      </c>
      <c r="P544" s="122">
        <v>2.2999999999999999E-12</v>
      </c>
      <c r="Q544" s="122">
        <v>2.6999999999999998E-12</v>
      </c>
      <c r="R544" s="122">
        <v>3.4000000000000001E-12</v>
      </c>
      <c r="S544" s="122">
        <v>3.6E-12</v>
      </c>
      <c r="T544" s="122">
        <v>3.8E-12</v>
      </c>
      <c r="U544" s="122">
        <v>3.9999999999999999E-12</v>
      </c>
      <c r="V544" s="122">
        <v>4.0999999999999999E-12</v>
      </c>
      <c r="W544" s="122">
        <v>4.2999999999999999E-12</v>
      </c>
      <c r="X544" s="122">
        <v>4.6999999999999998E-12</v>
      </c>
      <c r="Y544" s="122">
        <v>5.1999999999999997E-12</v>
      </c>
      <c r="Z544" s="122">
        <v>5.6000000000000004E-12</v>
      </c>
      <c r="AA544" s="122">
        <v>6.3000000000000002E-12</v>
      </c>
      <c r="AB544" s="122">
        <v>7.4E-12</v>
      </c>
      <c r="AC544" s="122">
        <v>8.1999999999999998E-12</v>
      </c>
      <c r="AD544" s="122">
        <v>9.4999999999999995E-12</v>
      </c>
      <c r="AE544" s="122">
        <v>1.1300000000000001E-11</v>
      </c>
      <c r="AF544" s="122">
        <v>1.31E-11</v>
      </c>
      <c r="AG544" s="122">
        <v>1.48E-11</v>
      </c>
      <c r="AH544" s="122">
        <v>1.7100000000000001E-11</v>
      </c>
      <c r="AI544" s="122">
        <v>1.9199999999999999E-11</v>
      </c>
      <c r="AJ544" s="122">
        <v>2.07E-11</v>
      </c>
      <c r="AK544" s="122">
        <v>2.21E-11</v>
      </c>
      <c r="AL544" s="122">
        <v>0</v>
      </c>
    </row>
    <row r="545" spans="1:38" hidden="1" x14ac:dyDescent="0.25">
      <c r="A545" s="122" t="s">
        <v>1960</v>
      </c>
      <c r="B545" s="122">
        <v>1</v>
      </c>
      <c r="C545" s="122" t="s">
        <v>2144</v>
      </c>
      <c r="D545" s="122" t="s">
        <v>2122</v>
      </c>
      <c r="E545" s="122">
        <v>11</v>
      </c>
      <c r="F545" s="122">
        <v>5.7077108799999997E-5</v>
      </c>
      <c r="G545" s="122">
        <v>5.7795209699999998E-5</v>
      </c>
      <c r="H545" s="122">
        <v>5.76378239E-5</v>
      </c>
      <c r="I545" s="122">
        <v>5.7325569300000002E-5</v>
      </c>
      <c r="J545" s="122">
        <v>5.7488652600000002E-5</v>
      </c>
      <c r="K545" s="122">
        <v>5.6301526999999997E-5</v>
      </c>
      <c r="L545" s="122">
        <v>5.5118835199999997E-5</v>
      </c>
      <c r="M545" s="122">
        <v>5.4738313200000003E-5</v>
      </c>
      <c r="N545" s="122">
        <v>5.4192496999999998E-5</v>
      </c>
      <c r="O545" s="122">
        <v>5.29536518E-5</v>
      </c>
      <c r="P545" s="122">
        <v>5.21713517E-5</v>
      </c>
      <c r="Q545" s="122">
        <v>5.2977201599999997E-5</v>
      </c>
      <c r="R545" s="122">
        <v>5.2974648399999997E-5</v>
      </c>
      <c r="S545" s="122">
        <v>5.3632564899999998E-5</v>
      </c>
      <c r="T545" s="122">
        <v>5.3812658899999997E-5</v>
      </c>
      <c r="U545" s="122">
        <v>5.4944433499999997E-5</v>
      </c>
      <c r="V545" s="122">
        <v>5.43298527E-5</v>
      </c>
      <c r="W545" s="122">
        <v>5.1858360400000002E-5</v>
      </c>
      <c r="X545" s="122">
        <v>5.6375722800000003E-5</v>
      </c>
      <c r="Y545" s="122">
        <v>5.70365619E-5</v>
      </c>
      <c r="Z545" s="122">
        <v>5.8942647800000002E-5</v>
      </c>
      <c r="AA545" s="122">
        <v>5.9469494599999997E-5</v>
      </c>
      <c r="AB545" s="122">
        <v>6.1902103600000003E-5</v>
      </c>
      <c r="AC545" s="122">
        <v>6.2376144599999997E-5</v>
      </c>
      <c r="AD545" s="122">
        <v>6.6252934199999993E-5</v>
      </c>
      <c r="AE545" s="122">
        <v>6.6750194700000002E-5</v>
      </c>
      <c r="AF545" s="122">
        <v>1.197613571E-4</v>
      </c>
      <c r="AG545" s="122">
        <v>2.0930061520000001E-4</v>
      </c>
      <c r="AH545" s="122">
        <v>2.2821693039999999E-4</v>
      </c>
      <c r="AI545" s="122">
        <v>5.0403061520000003E-4</v>
      </c>
      <c r="AJ545" s="122">
        <v>8.2558760899999997E-4</v>
      </c>
      <c r="AK545" s="122">
        <v>3.6460286859999998E-4</v>
      </c>
      <c r="AL545" s="122">
        <v>0</v>
      </c>
    </row>
    <row r="546" spans="1:38" hidden="1" x14ac:dyDescent="0.25">
      <c r="A546" s="122" t="s">
        <v>1960</v>
      </c>
      <c r="B546" s="122">
        <v>1</v>
      </c>
      <c r="C546" s="122" t="s">
        <v>2144</v>
      </c>
      <c r="D546" s="122" t="s">
        <v>2123</v>
      </c>
      <c r="E546" s="122">
        <v>11</v>
      </c>
      <c r="F546" s="122">
        <v>1.7849121474E-3</v>
      </c>
      <c r="G546" s="122">
        <v>1.8033979437000001E-3</v>
      </c>
      <c r="H546" s="122">
        <v>1.7964415391000001E-3</v>
      </c>
      <c r="I546" s="122">
        <v>1.784890293E-3</v>
      </c>
      <c r="J546" s="122">
        <v>1.7859420832999999E-3</v>
      </c>
      <c r="K546" s="122">
        <v>1.7463901420000001E-3</v>
      </c>
      <c r="L546" s="122">
        <v>1.7078079251999999E-3</v>
      </c>
      <c r="M546" s="122">
        <v>1.6934011284E-3</v>
      </c>
      <c r="N546" s="122">
        <v>1.6724444520999999E-3</v>
      </c>
      <c r="O546" s="122">
        <v>1.6357502526E-3</v>
      </c>
      <c r="P546" s="122">
        <v>1.6101205974E-3</v>
      </c>
      <c r="Q546" s="122">
        <v>1.6382245985E-3</v>
      </c>
      <c r="R546" s="122">
        <v>1.5445395019E-3</v>
      </c>
      <c r="S546" s="122">
        <v>1.5938953788E-3</v>
      </c>
      <c r="T546" s="122">
        <v>1.5878385965000001E-3</v>
      </c>
      <c r="U546" s="122">
        <v>1.6370440686000001E-3</v>
      </c>
      <c r="V546" s="122">
        <v>1.509078337E-3</v>
      </c>
      <c r="W546" s="122">
        <v>1.4488842673E-3</v>
      </c>
      <c r="X546" s="122">
        <v>1.5743450518999999E-3</v>
      </c>
      <c r="Y546" s="122">
        <v>1.5779925468000001E-3</v>
      </c>
      <c r="Z546" s="122">
        <v>1.6456064076E-3</v>
      </c>
      <c r="AA546" s="122">
        <v>1.6542950193E-3</v>
      </c>
      <c r="AB546" s="122">
        <v>1.7003434715999999E-3</v>
      </c>
      <c r="AC546" s="122">
        <v>1.6598667316999999E-3</v>
      </c>
      <c r="AD546" s="122">
        <v>1.6973435726E-3</v>
      </c>
      <c r="AE546" s="122">
        <v>1.7665522084E-3</v>
      </c>
      <c r="AF546" s="122">
        <v>2.5111515872000001E-3</v>
      </c>
      <c r="AG546" s="122">
        <v>3.5604671929000001E-3</v>
      </c>
      <c r="AH546" s="122">
        <v>3.8848944590000002E-3</v>
      </c>
      <c r="AI546" s="122">
        <v>8.4579744203999996E-3</v>
      </c>
      <c r="AJ546" s="122">
        <v>1.36309962481E-2</v>
      </c>
      <c r="AK546" s="122">
        <v>6.0382970743999998E-3</v>
      </c>
      <c r="AL546" s="122">
        <v>0</v>
      </c>
    </row>
    <row r="547" spans="1:38" hidden="1" x14ac:dyDescent="0.25">
      <c r="A547" s="122" t="s">
        <v>1960</v>
      </c>
      <c r="B547" s="122">
        <v>1</v>
      </c>
      <c r="C547" s="122" t="s">
        <v>2144</v>
      </c>
      <c r="D547" s="122" t="s">
        <v>2124</v>
      </c>
      <c r="E547" s="122">
        <v>11</v>
      </c>
      <c r="F547" s="122">
        <v>3.0757815288E-3</v>
      </c>
      <c r="G547" s="122">
        <v>3.1068608001000001E-3</v>
      </c>
      <c r="H547" s="122">
        <v>3.1041406168E-3</v>
      </c>
      <c r="I547" s="122">
        <v>3.0842571811E-3</v>
      </c>
      <c r="J547" s="122">
        <v>3.0745744969999998E-3</v>
      </c>
      <c r="K547" s="122">
        <v>3.0292506219000001E-3</v>
      </c>
      <c r="L547" s="122">
        <v>2.9751941446999998E-3</v>
      </c>
      <c r="M547" s="122">
        <v>2.9671003395E-3</v>
      </c>
      <c r="N547" s="122">
        <v>2.9348810169999998E-3</v>
      </c>
      <c r="O547" s="122">
        <v>2.8844655065999999E-3</v>
      </c>
      <c r="P547" s="122">
        <v>2.8510914097000001E-3</v>
      </c>
      <c r="Q547" s="122">
        <v>2.9224520773E-3</v>
      </c>
      <c r="R547" s="122">
        <v>2.9061661748E-3</v>
      </c>
      <c r="S547" s="122">
        <v>2.9397669135999998E-3</v>
      </c>
      <c r="T547" s="122">
        <v>2.991974896E-3</v>
      </c>
      <c r="U547" s="122">
        <v>3.0232501478E-3</v>
      </c>
      <c r="V547" s="122">
        <v>3.0314094653E-3</v>
      </c>
      <c r="W547" s="122">
        <v>2.9580404947E-3</v>
      </c>
      <c r="X547" s="122">
        <v>3.2482074302000001E-3</v>
      </c>
      <c r="Y547" s="122">
        <v>3.4146937811000001E-3</v>
      </c>
      <c r="Z547" s="122">
        <v>3.6024281458000001E-3</v>
      </c>
      <c r="AA547" s="122">
        <v>3.6654132529000002E-3</v>
      </c>
      <c r="AB547" s="122">
        <v>3.7837912846000001E-3</v>
      </c>
      <c r="AC547" s="122">
        <v>3.7379614935000001E-3</v>
      </c>
      <c r="AD547" s="122">
        <v>3.8197463464E-3</v>
      </c>
      <c r="AE547" s="122">
        <v>3.9085622892999997E-3</v>
      </c>
      <c r="AF547" s="122">
        <v>5.6353692013000004E-3</v>
      </c>
      <c r="AG547" s="122">
        <v>8.0741410962999992E-3</v>
      </c>
      <c r="AH547" s="122">
        <v>8.7985014119000005E-3</v>
      </c>
      <c r="AI547" s="122">
        <v>1.9447560434100002E-2</v>
      </c>
      <c r="AJ547" s="122">
        <v>3.1881609415799997E-2</v>
      </c>
      <c r="AK547" s="122">
        <v>1.42311621263E-2</v>
      </c>
      <c r="AL547" s="122">
        <v>0</v>
      </c>
    </row>
    <row r="548" spans="1:38" hidden="1" x14ac:dyDescent="0.25">
      <c r="A548" s="122" t="s">
        <v>1960</v>
      </c>
      <c r="B548" s="122">
        <v>1</v>
      </c>
      <c r="C548" s="122" t="s">
        <v>2144</v>
      </c>
      <c r="D548" s="122" t="s">
        <v>2125</v>
      </c>
      <c r="E548" s="122">
        <v>11</v>
      </c>
      <c r="F548" s="122">
        <v>0.48418543825080002</v>
      </c>
      <c r="G548" s="122">
        <v>0.50932310646419998</v>
      </c>
      <c r="H548" s="122">
        <v>0.48070739594540002</v>
      </c>
      <c r="I548" s="122">
        <v>0.44423076715569998</v>
      </c>
      <c r="J548" s="122">
        <v>0.45907244589390001</v>
      </c>
      <c r="K548" s="122">
        <v>0.424087701436</v>
      </c>
      <c r="L548" s="122">
        <v>0.3774376376552</v>
      </c>
      <c r="M548" s="122">
        <v>0.37399078720680001</v>
      </c>
      <c r="N548" s="122">
        <v>0.36160463070249999</v>
      </c>
      <c r="O548" s="122">
        <v>2.3786873145645</v>
      </c>
      <c r="P548" s="122">
        <v>0.46417730055520001</v>
      </c>
      <c r="Q548" s="122">
        <v>0.34849422626839999</v>
      </c>
      <c r="R548" s="122">
        <v>0.35620844922930001</v>
      </c>
      <c r="S548" s="122">
        <v>0.33898948228859999</v>
      </c>
      <c r="T548" s="122">
        <v>0.3547737612804</v>
      </c>
      <c r="U548" s="122">
        <v>0.38248459414050001</v>
      </c>
      <c r="V548" s="122">
        <v>0.41620820641110001</v>
      </c>
      <c r="W548" s="122">
        <v>0.44288546530489997</v>
      </c>
      <c r="X548" s="122">
        <v>0.42628551223860001</v>
      </c>
      <c r="Y548" s="122">
        <v>0.4363294550049</v>
      </c>
      <c r="Z548" s="122">
        <v>0.41268850240779997</v>
      </c>
      <c r="AA548" s="122">
        <v>0.53628744962740005</v>
      </c>
      <c r="AB548" s="122">
        <v>0.65103035322769998</v>
      </c>
      <c r="AC548" s="122">
        <v>0.92839028354779995</v>
      </c>
      <c r="AD548" s="122">
        <v>1.1548734306056001</v>
      </c>
      <c r="AE548" s="122">
        <v>1.2532461412385001</v>
      </c>
      <c r="AF548" s="122">
        <v>1.3450702560278001</v>
      </c>
      <c r="AG548" s="122">
        <v>1.4882643520965</v>
      </c>
      <c r="AH548" s="122">
        <v>1.607808323734</v>
      </c>
      <c r="AI548" s="122">
        <v>1.9541686723986</v>
      </c>
      <c r="AJ548" s="122">
        <v>2.2335164476432001</v>
      </c>
      <c r="AK548" s="122">
        <v>2.2771773642248001</v>
      </c>
      <c r="AL548" s="122">
        <v>0</v>
      </c>
    </row>
    <row r="549" spans="1:38" hidden="1" x14ac:dyDescent="0.25">
      <c r="A549" s="122" t="s">
        <v>1960</v>
      </c>
      <c r="B549" s="122">
        <v>1</v>
      </c>
      <c r="C549" s="122" t="s">
        <v>2144</v>
      </c>
      <c r="D549" s="122" t="s">
        <v>2126</v>
      </c>
      <c r="E549" s="122">
        <v>11</v>
      </c>
      <c r="F549" s="122">
        <v>1.7550615956350999</v>
      </c>
      <c r="G549" s="122">
        <v>1.7714629487921001</v>
      </c>
      <c r="H549" s="122">
        <v>1.9080960433012</v>
      </c>
      <c r="I549" s="122">
        <v>1.4665962723885999</v>
      </c>
      <c r="J549" s="122">
        <v>1.5443093774237</v>
      </c>
      <c r="K549" s="122">
        <v>1.3842608968948</v>
      </c>
      <c r="L549" s="122">
        <v>1.2602099341627</v>
      </c>
      <c r="M549" s="122">
        <v>1.3742889329364001</v>
      </c>
      <c r="N549" s="122">
        <v>1.5030474790674999</v>
      </c>
      <c r="O549" s="122">
        <v>1.6656222196223001</v>
      </c>
      <c r="P549" s="122">
        <v>2.1687960476471</v>
      </c>
      <c r="Q549" s="122">
        <v>2.4839623376970001</v>
      </c>
      <c r="R549" s="122">
        <v>2.5699454652343001</v>
      </c>
      <c r="S549" s="122">
        <v>2.5116537094570002</v>
      </c>
      <c r="T549" s="122">
        <v>2.6628068210356002</v>
      </c>
      <c r="U549" s="122">
        <v>2.6362327168319002</v>
      </c>
      <c r="V549" s="122">
        <v>2.7364622087688999</v>
      </c>
      <c r="W549" s="122">
        <v>2.7901012971533001</v>
      </c>
      <c r="X549" s="122">
        <v>2.9030843997883999</v>
      </c>
      <c r="Y549" s="122">
        <v>2.8626947121211002</v>
      </c>
      <c r="Z549" s="122">
        <v>2.7159611130238002</v>
      </c>
      <c r="AA549" s="122">
        <v>2.5421160607674</v>
      </c>
      <c r="AB549" s="122">
        <v>2.0621875018484999</v>
      </c>
      <c r="AC549" s="122">
        <v>2.0071095122317</v>
      </c>
      <c r="AD549" s="122">
        <v>1.8373599269058001</v>
      </c>
      <c r="AE549" s="122">
        <v>1.7079780216746001</v>
      </c>
      <c r="AF549" s="122">
        <v>1.5897560443147001</v>
      </c>
      <c r="AG549" s="122">
        <v>1.7155503007152</v>
      </c>
      <c r="AH549" s="122">
        <v>1.5906560439091</v>
      </c>
      <c r="AI549" s="122">
        <v>1.5003383321232999</v>
      </c>
      <c r="AJ549" s="122">
        <v>1.1989443417701</v>
      </c>
      <c r="AK549" s="122">
        <v>1.1258249371127</v>
      </c>
      <c r="AL549" s="122">
        <v>0</v>
      </c>
    </row>
    <row r="550" spans="1:38" hidden="1" x14ac:dyDescent="0.25">
      <c r="A550" s="122" t="s">
        <v>1975</v>
      </c>
      <c r="B550" s="122">
        <v>1</v>
      </c>
      <c r="C550" s="122" t="s">
        <v>2145</v>
      </c>
      <c r="D550" s="122" t="s">
        <v>2078</v>
      </c>
      <c r="E550" s="122">
        <v>12</v>
      </c>
      <c r="F550" s="122">
        <v>0</v>
      </c>
      <c r="G550" s="122">
        <v>0</v>
      </c>
      <c r="H550" s="122">
        <v>0</v>
      </c>
      <c r="I550" s="122">
        <v>0</v>
      </c>
      <c r="J550" s="122">
        <v>0</v>
      </c>
      <c r="K550" s="122">
        <v>0</v>
      </c>
      <c r="L550" s="122">
        <v>0</v>
      </c>
      <c r="M550" s="122">
        <v>0</v>
      </c>
      <c r="N550" s="122">
        <v>0</v>
      </c>
      <c r="O550" s="122">
        <v>0</v>
      </c>
      <c r="P550" s="122">
        <v>0</v>
      </c>
      <c r="Q550" s="122">
        <v>0</v>
      </c>
      <c r="R550" s="122">
        <v>0</v>
      </c>
      <c r="S550" s="122">
        <v>0</v>
      </c>
      <c r="T550" s="122">
        <v>0</v>
      </c>
      <c r="U550" s="122">
        <v>0</v>
      </c>
      <c r="V550" s="122">
        <v>0</v>
      </c>
      <c r="W550" s="122">
        <v>0</v>
      </c>
      <c r="X550" s="122">
        <v>0</v>
      </c>
      <c r="Y550" s="122">
        <v>0</v>
      </c>
      <c r="Z550" s="122">
        <v>0</v>
      </c>
      <c r="AA550" s="122">
        <v>0</v>
      </c>
      <c r="AB550" s="122">
        <v>0</v>
      </c>
      <c r="AC550" s="122">
        <v>0</v>
      </c>
      <c r="AD550" s="122">
        <v>0</v>
      </c>
      <c r="AE550" s="122">
        <v>0</v>
      </c>
      <c r="AF550" s="122">
        <v>0</v>
      </c>
      <c r="AG550" s="122">
        <v>0</v>
      </c>
      <c r="AH550" s="122">
        <v>0</v>
      </c>
      <c r="AI550" s="122">
        <v>0</v>
      </c>
      <c r="AJ550" s="122">
        <v>0</v>
      </c>
      <c r="AK550" s="122">
        <v>0</v>
      </c>
      <c r="AL550" s="122">
        <v>0</v>
      </c>
    </row>
    <row r="551" spans="1:38" hidden="1" x14ac:dyDescent="0.25">
      <c r="A551" s="122" t="s">
        <v>1975</v>
      </c>
      <c r="B551" s="122">
        <v>1</v>
      </c>
      <c r="C551" s="122" t="s">
        <v>2145</v>
      </c>
      <c r="D551" s="122" t="s">
        <v>2079</v>
      </c>
      <c r="E551" s="122">
        <v>12</v>
      </c>
      <c r="F551" s="122">
        <v>5.7505626460500003E-2</v>
      </c>
      <c r="G551" s="122">
        <v>6.4899236504700003E-2</v>
      </c>
      <c r="H551" s="122">
        <v>6.5645133775299999E-2</v>
      </c>
      <c r="I551" s="122">
        <v>6.8885393528700004E-2</v>
      </c>
      <c r="J551" s="122">
        <v>7.2513240398600007E-2</v>
      </c>
      <c r="K551" s="122">
        <v>8.34589104049E-2</v>
      </c>
      <c r="L551" s="122">
        <v>9.3256999116700004E-2</v>
      </c>
      <c r="M551" s="122">
        <v>9.7833056209699995E-2</v>
      </c>
      <c r="N551" s="122">
        <v>0.1130646308262</v>
      </c>
      <c r="O551" s="122">
        <v>0.213951552676</v>
      </c>
      <c r="P551" s="122">
        <v>0.20640908274530001</v>
      </c>
      <c r="Q551" s="122">
        <v>0.19149652880510001</v>
      </c>
      <c r="R551" s="122">
        <v>0.20259368146869999</v>
      </c>
      <c r="S551" s="122">
        <v>0.19692479088789999</v>
      </c>
      <c r="T551" s="122">
        <v>0.209937295281</v>
      </c>
      <c r="U551" s="122">
        <v>0.2033059394816</v>
      </c>
      <c r="V551" s="122">
        <v>0.18706790510599999</v>
      </c>
      <c r="W551" s="122">
        <v>0.19680672028580001</v>
      </c>
      <c r="X551" s="122">
        <v>0.17746402064</v>
      </c>
      <c r="Y551" s="122">
        <v>0.1444274684804</v>
      </c>
      <c r="Z551" s="122">
        <v>0.17908713692950001</v>
      </c>
      <c r="AA551" s="122">
        <v>0.1866103739445</v>
      </c>
      <c r="AB551" s="122">
        <v>0.18825693606759999</v>
      </c>
      <c r="AC551" s="122">
        <v>0.17508443908320001</v>
      </c>
      <c r="AD551" s="122">
        <v>0.17947527141130001</v>
      </c>
      <c r="AE551" s="122">
        <v>0.17892641737029999</v>
      </c>
      <c r="AF551" s="122">
        <v>0.17343787696019999</v>
      </c>
      <c r="AG551" s="122">
        <v>0.1816706875754</v>
      </c>
      <c r="AH551" s="122">
        <v>0.18880579010859999</v>
      </c>
      <c r="AI551" s="122">
        <v>0.18112183353440001</v>
      </c>
      <c r="AJ551" s="122">
        <v>0.1432509047045</v>
      </c>
      <c r="AK551" s="122">
        <v>0.16465621230399999</v>
      </c>
      <c r="AL551" s="122">
        <v>0</v>
      </c>
    </row>
    <row r="552" spans="1:38" hidden="1" x14ac:dyDescent="0.25">
      <c r="A552" s="122" t="s">
        <v>1975</v>
      </c>
      <c r="B552" s="122">
        <v>1</v>
      </c>
      <c r="C552" s="122" t="s">
        <v>2145</v>
      </c>
      <c r="D552" s="122" t="s">
        <v>2080</v>
      </c>
      <c r="E552" s="122">
        <v>12</v>
      </c>
      <c r="F552" s="122">
        <v>0.11501125292100001</v>
      </c>
      <c r="G552" s="122">
        <v>0.1189819335919</v>
      </c>
      <c r="H552" s="122">
        <v>0.1203494119214</v>
      </c>
      <c r="I552" s="122">
        <v>0.1262898881359</v>
      </c>
      <c r="J552" s="122">
        <v>0.14502648079720001</v>
      </c>
      <c r="K552" s="122">
        <v>0.14605309320859999</v>
      </c>
      <c r="L552" s="122">
        <v>0.14571406111980001</v>
      </c>
      <c r="M552" s="122">
        <v>0.15286415032770001</v>
      </c>
      <c r="N552" s="122">
        <v>0.14133078853270001</v>
      </c>
      <c r="O552" s="122">
        <v>0.13906850923940001</v>
      </c>
      <c r="P552" s="122">
        <v>0.13416590378439999</v>
      </c>
      <c r="Q552" s="122">
        <v>0.1244727437233</v>
      </c>
      <c r="R552" s="122">
        <v>0</v>
      </c>
      <c r="S552" s="122">
        <v>0</v>
      </c>
      <c r="T552" s="122">
        <v>0</v>
      </c>
      <c r="U552" s="122">
        <v>0</v>
      </c>
      <c r="V552" s="122">
        <v>0</v>
      </c>
      <c r="W552" s="122">
        <v>0</v>
      </c>
      <c r="X552" s="122">
        <v>0</v>
      </c>
      <c r="Y552" s="122">
        <v>0</v>
      </c>
      <c r="Z552" s="122">
        <v>0</v>
      </c>
      <c r="AA552" s="122">
        <v>0</v>
      </c>
      <c r="AB552" s="122">
        <v>0</v>
      </c>
      <c r="AC552" s="122">
        <v>0</v>
      </c>
      <c r="AD552" s="122">
        <v>0</v>
      </c>
      <c r="AE552" s="122">
        <v>0</v>
      </c>
      <c r="AF552" s="122">
        <v>0</v>
      </c>
      <c r="AG552" s="122">
        <v>0</v>
      </c>
      <c r="AH552" s="122">
        <v>0</v>
      </c>
      <c r="AI552" s="122">
        <v>0</v>
      </c>
      <c r="AJ552" s="122">
        <v>0</v>
      </c>
      <c r="AK552" s="122">
        <v>0</v>
      </c>
      <c r="AL552" s="122">
        <v>0</v>
      </c>
    </row>
    <row r="553" spans="1:38" hidden="1" x14ac:dyDescent="0.25">
      <c r="A553" s="122" t="s">
        <v>1975</v>
      </c>
      <c r="B553" s="122">
        <v>1</v>
      </c>
      <c r="C553" s="122" t="s">
        <v>2145</v>
      </c>
      <c r="D553" s="122" t="s">
        <v>2133</v>
      </c>
      <c r="E553" s="122">
        <v>12</v>
      </c>
      <c r="F553" s="122">
        <v>0</v>
      </c>
      <c r="G553" s="122">
        <v>0</v>
      </c>
      <c r="H553" s="122">
        <v>0</v>
      </c>
      <c r="I553" s="122">
        <v>0</v>
      </c>
      <c r="J553" s="122">
        <v>0</v>
      </c>
      <c r="K553" s="122">
        <v>0</v>
      </c>
      <c r="L553" s="122">
        <v>0</v>
      </c>
      <c r="M553" s="122">
        <v>0</v>
      </c>
      <c r="N553" s="122">
        <v>0</v>
      </c>
      <c r="O553" s="122">
        <v>0</v>
      </c>
      <c r="P553" s="122">
        <v>0</v>
      </c>
      <c r="Q553" s="122">
        <v>0</v>
      </c>
      <c r="R553" s="122">
        <v>0</v>
      </c>
      <c r="S553" s="122">
        <v>0</v>
      </c>
      <c r="T553" s="122">
        <v>0</v>
      </c>
      <c r="U553" s="122">
        <v>0</v>
      </c>
      <c r="V553" s="122">
        <v>0</v>
      </c>
      <c r="W553" s="122">
        <v>0</v>
      </c>
      <c r="X553" s="122">
        <v>0</v>
      </c>
      <c r="Y553" s="122">
        <v>0</v>
      </c>
      <c r="Z553" s="122">
        <v>0</v>
      </c>
      <c r="AA553" s="122">
        <v>0</v>
      </c>
      <c r="AB553" s="122">
        <v>0</v>
      </c>
      <c r="AC553" s="122">
        <v>0</v>
      </c>
      <c r="AD553" s="122">
        <v>0</v>
      </c>
      <c r="AE553" s="122">
        <v>0</v>
      </c>
      <c r="AF553" s="122">
        <v>0</v>
      </c>
      <c r="AG553" s="122">
        <v>0</v>
      </c>
      <c r="AH553" s="122">
        <v>0</v>
      </c>
      <c r="AI553" s="122">
        <v>0</v>
      </c>
      <c r="AJ553" s="122">
        <v>0</v>
      </c>
      <c r="AK553" s="122">
        <v>0</v>
      </c>
      <c r="AL553" s="122">
        <v>0</v>
      </c>
    </row>
    <row r="554" spans="1:38" hidden="1" x14ac:dyDescent="0.25">
      <c r="A554" s="122" t="s">
        <v>1975</v>
      </c>
      <c r="B554" s="122">
        <v>1</v>
      </c>
      <c r="C554" s="122" t="s">
        <v>2145</v>
      </c>
      <c r="D554" s="122" t="s">
        <v>2081</v>
      </c>
      <c r="E554" s="122">
        <v>12</v>
      </c>
      <c r="F554" s="122">
        <v>0</v>
      </c>
      <c r="G554" s="122">
        <v>0</v>
      </c>
      <c r="H554" s="122">
        <v>0</v>
      </c>
      <c r="I554" s="122">
        <v>0</v>
      </c>
      <c r="J554" s="122">
        <v>0</v>
      </c>
      <c r="K554" s="122">
        <v>0</v>
      </c>
      <c r="L554" s="122">
        <v>0</v>
      </c>
      <c r="M554" s="122">
        <v>0</v>
      </c>
      <c r="N554" s="122">
        <v>0</v>
      </c>
      <c r="O554" s="122">
        <v>0</v>
      </c>
      <c r="P554" s="122">
        <v>0</v>
      </c>
      <c r="Q554" s="122">
        <v>0</v>
      </c>
      <c r="R554" s="122">
        <v>0</v>
      </c>
      <c r="S554" s="122">
        <v>0</v>
      </c>
      <c r="T554" s="122">
        <v>0</v>
      </c>
      <c r="U554" s="122">
        <v>0</v>
      </c>
      <c r="V554" s="122">
        <v>0</v>
      </c>
      <c r="W554" s="122">
        <v>0</v>
      </c>
      <c r="X554" s="122">
        <v>0</v>
      </c>
      <c r="Y554" s="122">
        <v>0</v>
      </c>
      <c r="Z554" s="122">
        <v>0</v>
      </c>
      <c r="AA554" s="122">
        <v>0</v>
      </c>
      <c r="AB554" s="122">
        <v>0</v>
      </c>
      <c r="AC554" s="122">
        <v>0</v>
      </c>
      <c r="AD554" s="122">
        <v>0</v>
      </c>
      <c r="AE554" s="122">
        <v>0</v>
      </c>
      <c r="AF554" s="122">
        <v>0</v>
      </c>
      <c r="AG554" s="122">
        <v>0</v>
      </c>
      <c r="AH554" s="122">
        <v>0</v>
      </c>
      <c r="AI554" s="122">
        <v>0</v>
      </c>
      <c r="AJ554" s="122">
        <v>0</v>
      </c>
      <c r="AK554" s="122">
        <v>0</v>
      </c>
      <c r="AL554" s="122">
        <v>0</v>
      </c>
    </row>
    <row r="555" spans="1:38" x14ac:dyDescent="0.25">
      <c r="A555" s="122" t="s">
        <v>1975</v>
      </c>
      <c r="B555" s="122">
        <v>1</v>
      </c>
      <c r="C555" s="122" t="s">
        <v>2145</v>
      </c>
      <c r="D555" s="122" t="s">
        <v>2082</v>
      </c>
      <c r="E555" s="122">
        <v>12</v>
      </c>
      <c r="F555" s="122">
        <v>0</v>
      </c>
      <c r="G555" s="122">
        <v>0</v>
      </c>
      <c r="H555" s="122">
        <v>0</v>
      </c>
      <c r="I555" s="122">
        <v>0</v>
      </c>
      <c r="J555" s="122">
        <v>0</v>
      </c>
      <c r="K555" s="122">
        <v>0</v>
      </c>
      <c r="L555" s="122">
        <v>0</v>
      </c>
      <c r="M555" s="122">
        <v>0</v>
      </c>
      <c r="N555" s="122">
        <v>0</v>
      </c>
      <c r="O555" s="122">
        <v>0</v>
      </c>
      <c r="P555" s="122">
        <v>0</v>
      </c>
      <c r="Q555" s="122">
        <v>0</v>
      </c>
      <c r="R555" s="122">
        <v>0</v>
      </c>
      <c r="S555" s="122">
        <v>0</v>
      </c>
      <c r="T555" s="122">
        <v>0</v>
      </c>
      <c r="U555" s="122">
        <v>0</v>
      </c>
      <c r="V555" s="122">
        <v>0</v>
      </c>
      <c r="W555" s="122">
        <v>0</v>
      </c>
      <c r="X555" s="122">
        <v>0</v>
      </c>
      <c r="Y555" s="122">
        <v>0</v>
      </c>
      <c r="Z555" s="122">
        <v>0</v>
      </c>
      <c r="AA555" s="122">
        <v>0</v>
      </c>
      <c r="AB555" s="122">
        <v>0</v>
      </c>
      <c r="AC555" s="122">
        <v>0</v>
      </c>
      <c r="AD555" s="122">
        <v>0</v>
      </c>
      <c r="AE555" s="122">
        <v>0</v>
      </c>
      <c r="AF555" s="122">
        <v>0</v>
      </c>
      <c r="AG555" s="122">
        <v>0</v>
      </c>
      <c r="AH555" s="122">
        <v>0</v>
      </c>
      <c r="AI555" s="122">
        <v>0</v>
      </c>
      <c r="AJ555" s="122">
        <v>0</v>
      </c>
      <c r="AK555" s="122">
        <v>0</v>
      </c>
      <c r="AL555" s="122">
        <v>0</v>
      </c>
    </row>
    <row r="556" spans="1:38" hidden="1" x14ac:dyDescent="0.25">
      <c r="A556" s="122" t="s">
        <v>1975</v>
      </c>
      <c r="B556" s="122">
        <v>1</v>
      </c>
      <c r="C556" s="122" t="s">
        <v>2145</v>
      </c>
      <c r="D556" s="122" t="s">
        <v>474</v>
      </c>
      <c r="E556" s="122">
        <v>12</v>
      </c>
      <c r="F556" s="122">
        <v>0</v>
      </c>
      <c r="G556" s="122">
        <v>0</v>
      </c>
      <c r="H556" s="122">
        <v>0</v>
      </c>
      <c r="I556" s="122">
        <v>4.88157492355E-2</v>
      </c>
      <c r="J556" s="122">
        <v>5.0250000000000003E-2</v>
      </c>
      <c r="K556" s="122">
        <v>4.2158212560399998E-2</v>
      </c>
      <c r="L556" s="122">
        <v>3.9986170212800001E-2</v>
      </c>
      <c r="M556" s="122">
        <v>4.2478795589499997E-2</v>
      </c>
      <c r="N556" s="122">
        <v>4.0618577887399997E-2</v>
      </c>
      <c r="O556" s="122">
        <v>0</v>
      </c>
      <c r="P556" s="122">
        <v>0</v>
      </c>
      <c r="Q556" s="122">
        <v>0</v>
      </c>
      <c r="R556" s="122">
        <v>0</v>
      </c>
      <c r="S556" s="122">
        <v>0</v>
      </c>
      <c r="T556" s="122">
        <v>0</v>
      </c>
      <c r="U556" s="122">
        <v>0</v>
      </c>
      <c r="V556" s="122">
        <v>0</v>
      </c>
      <c r="W556" s="122">
        <v>0</v>
      </c>
      <c r="X556" s="122">
        <v>0</v>
      </c>
      <c r="Y556" s="122">
        <v>0</v>
      </c>
      <c r="Z556" s="122">
        <v>0</v>
      </c>
      <c r="AA556" s="122">
        <v>0</v>
      </c>
      <c r="AB556" s="122">
        <v>0</v>
      </c>
      <c r="AC556" s="122">
        <v>0</v>
      </c>
      <c r="AD556" s="122">
        <v>0</v>
      </c>
      <c r="AE556" s="122">
        <v>0</v>
      </c>
      <c r="AF556" s="122">
        <v>0</v>
      </c>
      <c r="AG556" s="122">
        <v>0</v>
      </c>
      <c r="AH556" s="122">
        <v>0</v>
      </c>
      <c r="AI556" s="122">
        <v>0</v>
      </c>
      <c r="AJ556" s="122">
        <v>0</v>
      </c>
      <c r="AK556" s="122">
        <v>0</v>
      </c>
      <c r="AL556" s="122">
        <v>0</v>
      </c>
    </row>
    <row r="557" spans="1:38" hidden="1" x14ac:dyDescent="0.25">
      <c r="A557" s="122" t="s">
        <v>1975</v>
      </c>
      <c r="B557" s="122">
        <v>1</v>
      </c>
      <c r="C557" s="122" t="s">
        <v>2145</v>
      </c>
      <c r="D557" s="122" t="s">
        <v>2083</v>
      </c>
      <c r="E557" s="122">
        <v>12</v>
      </c>
      <c r="F557" s="122">
        <v>0</v>
      </c>
      <c r="G557" s="122">
        <v>0</v>
      </c>
      <c r="H557" s="122">
        <v>0</v>
      </c>
      <c r="I557" s="122">
        <v>0</v>
      </c>
      <c r="J557" s="122">
        <v>0</v>
      </c>
      <c r="K557" s="122">
        <v>0</v>
      </c>
      <c r="L557" s="122">
        <v>0</v>
      </c>
      <c r="M557" s="122">
        <v>0</v>
      </c>
      <c r="N557" s="122">
        <v>0</v>
      </c>
      <c r="O557" s="122">
        <v>0</v>
      </c>
      <c r="P557" s="122">
        <v>0</v>
      </c>
      <c r="Q557" s="122">
        <v>0</v>
      </c>
      <c r="R557" s="122">
        <v>0</v>
      </c>
      <c r="S557" s="122">
        <v>0</v>
      </c>
      <c r="T557" s="122">
        <v>0</v>
      </c>
      <c r="U557" s="122">
        <v>0</v>
      </c>
      <c r="V557" s="122">
        <v>0</v>
      </c>
      <c r="W557" s="122">
        <v>0</v>
      </c>
      <c r="X557" s="122">
        <v>0</v>
      </c>
      <c r="Y557" s="122">
        <v>0</v>
      </c>
      <c r="Z557" s="122">
        <v>0</v>
      </c>
      <c r="AA557" s="122">
        <v>0</v>
      </c>
      <c r="AB557" s="122">
        <v>0</v>
      </c>
      <c r="AC557" s="122">
        <v>0</v>
      </c>
      <c r="AD557" s="122">
        <v>0</v>
      </c>
      <c r="AE557" s="122">
        <v>0</v>
      </c>
      <c r="AF557" s="122">
        <v>0</v>
      </c>
      <c r="AG557" s="122">
        <v>0</v>
      </c>
      <c r="AH557" s="122">
        <v>0</v>
      </c>
      <c r="AI557" s="122">
        <v>0</v>
      </c>
      <c r="AJ557" s="122">
        <v>0</v>
      </c>
      <c r="AK557" s="122">
        <v>0</v>
      </c>
      <c r="AL557" s="122">
        <v>0</v>
      </c>
    </row>
    <row r="558" spans="1:38" hidden="1" x14ac:dyDescent="0.25">
      <c r="A558" s="122" t="s">
        <v>1975</v>
      </c>
      <c r="B558" s="122">
        <v>1</v>
      </c>
      <c r="C558" s="122" t="s">
        <v>2145</v>
      </c>
      <c r="D558" s="122" t="s">
        <v>2084</v>
      </c>
      <c r="E558" s="122">
        <v>12</v>
      </c>
      <c r="F558" s="122">
        <v>0</v>
      </c>
      <c r="G558" s="122">
        <v>0</v>
      </c>
      <c r="H558" s="122">
        <v>0</v>
      </c>
      <c r="I558" s="122">
        <v>0</v>
      </c>
      <c r="J558" s="122">
        <v>0</v>
      </c>
      <c r="K558" s="122">
        <v>0</v>
      </c>
      <c r="L558" s="122">
        <v>0</v>
      </c>
      <c r="M558" s="122">
        <v>0</v>
      </c>
      <c r="N558" s="122">
        <v>0</v>
      </c>
      <c r="O558" s="122">
        <v>0</v>
      </c>
      <c r="P558" s="122">
        <v>0</v>
      </c>
      <c r="Q558" s="122">
        <v>0</v>
      </c>
      <c r="R558" s="122">
        <v>0</v>
      </c>
      <c r="S558" s="122">
        <v>0</v>
      </c>
      <c r="T558" s="122">
        <v>0</v>
      </c>
      <c r="U558" s="122">
        <v>0</v>
      </c>
      <c r="V558" s="122">
        <v>0</v>
      </c>
      <c r="W558" s="122">
        <v>0</v>
      </c>
      <c r="X558" s="122">
        <v>0</v>
      </c>
      <c r="Y558" s="122">
        <v>0</v>
      </c>
      <c r="Z558" s="122">
        <v>0</v>
      </c>
      <c r="AA558" s="122">
        <v>0</v>
      </c>
      <c r="AB558" s="122">
        <v>0</v>
      </c>
      <c r="AC558" s="122">
        <v>0</v>
      </c>
      <c r="AD558" s="122">
        <v>0</v>
      </c>
      <c r="AE558" s="122">
        <v>0</v>
      </c>
      <c r="AF558" s="122">
        <v>0</v>
      </c>
      <c r="AG558" s="122">
        <v>0</v>
      </c>
      <c r="AH558" s="122">
        <v>0</v>
      </c>
      <c r="AI558" s="122">
        <v>0</v>
      </c>
      <c r="AJ558" s="122">
        <v>0</v>
      </c>
      <c r="AK558" s="122">
        <v>0</v>
      </c>
      <c r="AL558" s="122">
        <v>0</v>
      </c>
    </row>
    <row r="559" spans="1:38" hidden="1" x14ac:dyDescent="0.25">
      <c r="A559" s="122" t="s">
        <v>1975</v>
      </c>
      <c r="B559" s="122">
        <v>1</v>
      </c>
      <c r="C559" s="122" t="s">
        <v>2145</v>
      </c>
      <c r="D559" s="122" t="s">
        <v>2085</v>
      </c>
      <c r="E559" s="122">
        <v>12</v>
      </c>
      <c r="F559" s="122">
        <v>9.9237858330100001E-2</v>
      </c>
      <c r="G559" s="122">
        <v>9.9749396318800004E-2</v>
      </c>
      <c r="H559" s="122">
        <v>0.1735669818477</v>
      </c>
      <c r="I559" s="122">
        <v>0.29866050013099998</v>
      </c>
      <c r="J559" s="122">
        <v>0.30995786495970001</v>
      </c>
      <c r="K559" s="122">
        <v>0.27832065983740001</v>
      </c>
      <c r="L559" s="122">
        <v>0.27012018522370002</v>
      </c>
      <c r="M559" s="122">
        <v>0.1101721650166</v>
      </c>
      <c r="N559" s="122">
        <v>0.2230527114152</v>
      </c>
      <c r="O559" s="122">
        <v>0.24729220731939999</v>
      </c>
      <c r="P559" s="122">
        <v>0.23599039885879999</v>
      </c>
      <c r="Q559" s="122">
        <v>0.2063260691696</v>
      </c>
      <c r="R559" s="122">
        <v>0.22083569547599999</v>
      </c>
      <c r="S559" s="122">
        <v>0.22083559479129999</v>
      </c>
      <c r="T559" s="122">
        <v>8.4988929788999995E-2</v>
      </c>
      <c r="U559" s="122">
        <v>0.114334258918</v>
      </c>
      <c r="V559" s="122">
        <v>9.6443048201500001E-2</v>
      </c>
      <c r="W559" s="122">
        <v>0.157632227485</v>
      </c>
      <c r="X559" s="122">
        <v>0.13995838956340001</v>
      </c>
      <c r="Y559" s="122">
        <v>4.6564438383999998E-2</v>
      </c>
      <c r="Z559" s="122">
        <v>0</v>
      </c>
      <c r="AA559" s="122">
        <v>0</v>
      </c>
      <c r="AB559" s="122">
        <v>0</v>
      </c>
      <c r="AC559" s="122">
        <v>0</v>
      </c>
      <c r="AD559" s="122">
        <v>0</v>
      </c>
      <c r="AE559" s="122">
        <v>0</v>
      </c>
      <c r="AF559" s="122">
        <v>0</v>
      </c>
      <c r="AG559" s="122">
        <v>0</v>
      </c>
      <c r="AH559" s="122">
        <v>0</v>
      </c>
      <c r="AI559" s="122">
        <v>0</v>
      </c>
      <c r="AJ559" s="122">
        <v>0</v>
      </c>
      <c r="AK559" s="122">
        <v>0</v>
      </c>
      <c r="AL559" s="122">
        <v>0</v>
      </c>
    </row>
    <row r="560" spans="1:38" hidden="1" x14ac:dyDescent="0.25">
      <c r="A560" s="122" t="s">
        <v>1975</v>
      </c>
      <c r="B560" s="122">
        <v>1</v>
      </c>
      <c r="C560" s="122" t="s">
        <v>2145</v>
      </c>
      <c r="D560" s="122" t="s">
        <v>2086</v>
      </c>
      <c r="E560" s="122">
        <v>12</v>
      </c>
      <c r="F560" s="122">
        <v>0</v>
      </c>
      <c r="G560" s="122">
        <v>0</v>
      </c>
      <c r="H560" s="122">
        <v>0</v>
      </c>
      <c r="I560" s="122">
        <v>0</v>
      </c>
      <c r="J560" s="122">
        <v>0</v>
      </c>
      <c r="K560" s="122">
        <v>0</v>
      </c>
      <c r="L560" s="122">
        <v>0</v>
      </c>
      <c r="M560" s="122">
        <v>0</v>
      </c>
      <c r="N560" s="122">
        <v>0</v>
      </c>
      <c r="O560" s="122">
        <v>0</v>
      </c>
      <c r="P560" s="122">
        <v>0</v>
      </c>
      <c r="Q560" s="122">
        <v>0</v>
      </c>
      <c r="R560" s="122">
        <v>0</v>
      </c>
      <c r="S560" s="122">
        <v>0</v>
      </c>
      <c r="T560" s="122">
        <v>0</v>
      </c>
      <c r="U560" s="122">
        <v>0</v>
      </c>
      <c r="V560" s="122">
        <v>0</v>
      </c>
      <c r="W560" s="122">
        <v>0</v>
      </c>
      <c r="X560" s="122">
        <v>0</v>
      </c>
      <c r="Y560" s="122">
        <v>0</v>
      </c>
      <c r="Z560" s="122">
        <v>0</v>
      </c>
      <c r="AA560" s="122">
        <v>0</v>
      </c>
      <c r="AB560" s="122">
        <v>0</v>
      </c>
      <c r="AC560" s="122">
        <v>0</v>
      </c>
      <c r="AD560" s="122">
        <v>0</v>
      </c>
      <c r="AE560" s="122">
        <v>0</v>
      </c>
      <c r="AF560" s="122">
        <v>0</v>
      </c>
      <c r="AG560" s="122">
        <v>0</v>
      </c>
      <c r="AH560" s="122">
        <v>0</v>
      </c>
      <c r="AI560" s="122">
        <v>0</v>
      </c>
      <c r="AJ560" s="122">
        <v>0</v>
      </c>
      <c r="AK560" s="122">
        <v>0</v>
      </c>
      <c r="AL560" s="122">
        <v>0</v>
      </c>
    </row>
    <row r="561" spans="1:38" hidden="1" x14ac:dyDescent="0.25">
      <c r="A561" s="122" t="s">
        <v>1975</v>
      </c>
      <c r="B561" s="122">
        <v>1</v>
      </c>
      <c r="C561" s="122" t="s">
        <v>2145</v>
      </c>
      <c r="D561" s="122" t="s">
        <v>2087</v>
      </c>
      <c r="E561" s="122">
        <v>12</v>
      </c>
      <c r="F561" s="122">
        <v>0</v>
      </c>
      <c r="G561" s="122">
        <v>0</v>
      </c>
      <c r="H561" s="122">
        <v>0</v>
      </c>
      <c r="I561" s="122">
        <v>0</v>
      </c>
      <c r="J561" s="122">
        <v>0</v>
      </c>
      <c r="K561" s="122">
        <v>0</v>
      </c>
      <c r="L561" s="122">
        <v>0</v>
      </c>
      <c r="M561" s="122">
        <v>0</v>
      </c>
      <c r="N561" s="122">
        <v>0</v>
      </c>
      <c r="O561" s="122">
        <v>0</v>
      </c>
      <c r="P561" s="122">
        <v>0</v>
      </c>
      <c r="Q561" s="122">
        <v>0</v>
      </c>
      <c r="R561" s="122">
        <v>0</v>
      </c>
      <c r="S561" s="122">
        <v>0</v>
      </c>
      <c r="T561" s="122">
        <v>0</v>
      </c>
      <c r="U561" s="122">
        <v>0</v>
      </c>
      <c r="V561" s="122">
        <v>0</v>
      </c>
      <c r="W561" s="122">
        <v>0</v>
      </c>
      <c r="X561" s="122">
        <v>0</v>
      </c>
      <c r="Y561" s="122">
        <v>0</v>
      </c>
      <c r="Z561" s="122">
        <v>0</v>
      </c>
      <c r="AA561" s="122">
        <v>0</v>
      </c>
      <c r="AB561" s="122">
        <v>0</v>
      </c>
      <c r="AC561" s="122">
        <v>0</v>
      </c>
      <c r="AD561" s="122">
        <v>0</v>
      </c>
      <c r="AE561" s="122">
        <v>0</v>
      </c>
      <c r="AF561" s="122">
        <v>0</v>
      </c>
      <c r="AG561" s="122">
        <v>0</v>
      </c>
      <c r="AH561" s="122">
        <v>0</v>
      </c>
      <c r="AI561" s="122">
        <v>0</v>
      </c>
      <c r="AJ561" s="122">
        <v>0</v>
      </c>
      <c r="AK561" s="122">
        <v>0</v>
      </c>
      <c r="AL561" s="122">
        <v>0</v>
      </c>
    </row>
    <row r="562" spans="1:38" hidden="1" x14ac:dyDescent="0.25">
      <c r="A562" s="122" t="s">
        <v>1975</v>
      </c>
      <c r="B562" s="122">
        <v>1</v>
      </c>
      <c r="C562" s="122" t="s">
        <v>2145</v>
      </c>
      <c r="D562" s="122" t="s">
        <v>2134</v>
      </c>
      <c r="E562" s="122">
        <v>12</v>
      </c>
      <c r="F562" s="122">
        <v>0</v>
      </c>
      <c r="G562" s="122">
        <v>0</v>
      </c>
      <c r="H562" s="122">
        <v>0</v>
      </c>
      <c r="I562" s="122">
        <v>0</v>
      </c>
      <c r="J562" s="122">
        <v>0</v>
      </c>
      <c r="K562" s="122">
        <v>0</v>
      </c>
      <c r="L562" s="122">
        <v>0</v>
      </c>
      <c r="M562" s="122">
        <v>0</v>
      </c>
      <c r="N562" s="122">
        <v>0</v>
      </c>
      <c r="O562" s="122">
        <v>0</v>
      </c>
      <c r="P562" s="122">
        <v>0</v>
      </c>
      <c r="Q562" s="122">
        <v>0</v>
      </c>
      <c r="R562" s="122">
        <v>0</v>
      </c>
      <c r="S562" s="122">
        <v>0</v>
      </c>
      <c r="T562" s="122">
        <v>0</v>
      </c>
      <c r="U562" s="122">
        <v>0</v>
      </c>
      <c r="V562" s="122">
        <v>0</v>
      </c>
      <c r="W562" s="122">
        <v>0</v>
      </c>
      <c r="X562" s="122">
        <v>0</v>
      </c>
      <c r="Y562" s="122">
        <v>0</v>
      </c>
      <c r="Z562" s="122">
        <v>0</v>
      </c>
      <c r="AA562" s="122">
        <v>0</v>
      </c>
      <c r="AB562" s="122">
        <v>0</v>
      </c>
      <c r="AC562" s="122">
        <v>0</v>
      </c>
      <c r="AD562" s="122">
        <v>0</v>
      </c>
      <c r="AE562" s="122">
        <v>0</v>
      </c>
      <c r="AF562" s="122">
        <v>0</v>
      </c>
      <c r="AG562" s="122">
        <v>0</v>
      </c>
      <c r="AH562" s="122">
        <v>0</v>
      </c>
      <c r="AI562" s="122">
        <v>0</v>
      </c>
      <c r="AJ562" s="122">
        <v>0</v>
      </c>
      <c r="AK562" s="122">
        <v>0</v>
      </c>
      <c r="AL562" s="122">
        <v>0</v>
      </c>
    </row>
    <row r="563" spans="1:38" hidden="1" x14ac:dyDescent="0.25">
      <c r="A563" s="122" t="s">
        <v>1975</v>
      </c>
      <c r="B563" s="122">
        <v>1</v>
      </c>
      <c r="C563" s="122" t="s">
        <v>2145</v>
      </c>
      <c r="D563" s="122" t="s">
        <v>2088</v>
      </c>
      <c r="E563" s="122">
        <v>12</v>
      </c>
      <c r="F563" s="122">
        <v>0</v>
      </c>
      <c r="G563" s="122">
        <v>0</v>
      </c>
      <c r="H563" s="122">
        <v>0</v>
      </c>
      <c r="I563" s="122">
        <v>0</v>
      </c>
      <c r="J563" s="122">
        <v>0</v>
      </c>
      <c r="K563" s="122">
        <v>0</v>
      </c>
      <c r="L563" s="122">
        <v>0</v>
      </c>
      <c r="M563" s="122">
        <v>0</v>
      </c>
      <c r="N563" s="122">
        <v>0</v>
      </c>
      <c r="O563" s="122">
        <v>0</v>
      </c>
      <c r="P563" s="122">
        <v>0</v>
      </c>
      <c r="Q563" s="122">
        <v>0</v>
      </c>
      <c r="R563" s="122">
        <v>0</v>
      </c>
      <c r="S563" s="122">
        <v>0</v>
      </c>
      <c r="T563" s="122">
        <v>0</v>
      </c>
      <c r="U563" s="122">
        <v>0</v>
      </c>
      <c r="V563" s="122">
        <v>0</v>
      </c>
      <c r="W563" s="122">
        <v>0</v>
      </c>
      <c r="X563" s="122">
        <v>0</v>
      </c>
      <c r="Y563" s="122">
        <v>0</v>
      </c>
      <c r="Z563" s="122">
        <v>0</v>
      </c>
      <c r="AA563" s="122">
        <v>0</v>
      </c>
      <c r="AB563" s="122">
        <v>0</v>
      </c>
      <c r="AC563" s="122">
        <v>0</v>
      </c>
      <c r="AD563" s="122">
        <v>0</v>
      </c>
      <c r="AE563" s="122">
        <v>0</v>
      </c>
      <c r="AF563" s="122">
        <v>0</v>
      </c>
      <c r="AG563" s="122">
        <v>0</v>
      </c>
      <c r="AH563" s="122">
        <v>0</v>
      </c>
      <c r="AI563" s="122">
        <v>0</v>
      </c>
      <c r="AJ563" s="122">
        <v>0</v>
      </c>
      <c r="AK563" s="122">
        <v>0</v>
      </c>
      <c r="AL563" s="122">
        <v>0</v>
      </c>
    </row>
    <row r="564" spans="1:38" hidden="1" x14ac:dyDescent="0.25">
      <c r="A564" s="122" t="s">
        <v>1975</v>
      </c>
      <c r="B564" s="122">
        <v>1</v>
      </c>
      <c r="C564" s="122" t="s">
        <v>2145</v>
      </c>
      <c r="D564" s="122" t="s">
        <v>2089</v>
      </c>
      <c r="E564" s="122">
        <v>12</v>
      </c>
      <c r="F564" s="122">
        <v>0.30950527544470002</v>
      </c>
      <c r="G564" s="122">
        <v>0.34830351998269998</v>
      </c>
      <c r="H564" s="122">
        <v>0.3341680383683</v>
      </c>
      <c r="I564" s="122">
        <v>0.291742884885</v>
      </c>
      <c r="J564" s="122">
        <v>0.29989941833729999</v>
      </c>
      <c r="K564" s="122">
        <v>0.31270902324479999</v>
      </c>
      <c r="L564" s="122">
        <v>0.32352468630949999</v>
      </c>
      <c r="M564" s="122">
        <v>0.33305612478949997</v>
      </c>
      <c r="N564" s="122">
        <v>0.33608115047089998</v>
      </c>
      <c r="O564" s="122">
        <v>0.35780994087079998</v>
      </c>
      <c r="P564" s="122">
        <v>0.35073038503839998</v>
      </c>
      <c r="Q564" s="122">
        <v>0.31441755142060002</v>
      </c>
      <c r="R564" s="122">
        <v>0.31076662559180002</v>
      </c>
      <c r="S564" s="122">
        <v>0.30670527269289999</v>
      </c>
      <c r="T564" s="122">
        <v>0.35355394792240002</v>
      </c>
      <c r="U564" s="122">
        <v>0.32614254414389998</v>
      </c>
      <c r="V564" s="122">
        <v>0.33471410846409999</v>
      </c>
      <c r="W564" s="122">
        <v>0.33347973459050001</v>
      </c>
      <c r="X564" s="122">
        <v>0.2960897485874</v>
      </c>
      <c r="Y564" s="122">
        <v>0.29851411004419998</v>
      </c>
      <c r="Z564" s="122">
        <v>0.34650758140690002</v>
      </c>
      <c r="AA564" s="122">
        <v>0.33145198536289999</v>
      </c>
      <c r="AB564" s="122">
        <v>0.32822530004860001</v>
      </c>
      <c r="AC564" s="122">
        <v>0.33007361046900002</v>
      </c>
      <c r="AD564" s="122">
        <v>0.32016600776370002</v>
      </c>
      <c r="AE564" s="122">
        <v>0.33657918806729997</v>
      </c>
      <c r="AF564" s="122">
        <v>0.32820657144870002</v>
      </c>
      <c r="AG564" s="122">
        <v>0.32606089666749999</v>
      </c>
      <c r="AH564" s="122">
        <v>0.29949729186259999</v>
      </c>
      <c r="AI564" s="122">
        <v>0.29561669316849998</v>
      </c>
      <c r="AJ564" s="122">
        <v>0.26709677419349998</v>
      </c>
      <c r="AK564" s="122">
        <v>0.29419354838709999</v>
      </c>
      <c r="AL564" s="122">
        <v>0</v>
      </c>
    </row>
    <row r="565" spans="1:38" hidden="1" x14ac:dyDescent="0.25">
      <c r="A565" s="122" t="s">
        <v>1975</v>
      </c>
      <c r="B565" s="122">
        <v>1</v>
      </c>
      <c r="C565" s="122" t="s">
        <v>2145</v>
      </c>
      <c r="D565" s="122" t="s">
        <v>2090</v>
      </c>
      <c r="E565" s="122">
        <v>12</v>
      </c>
      <c r="F565" s="122">
        <v>0</v>
      </c>
      <c r="G565" s="122">
        <v>0</v>
      </c>
      <c r="H565" s="122">
        <v>0</v>
      </c>
      <c r="I565" s="122">
        <v>0</v>
      </c>
      <c r="J565" s="122">
        <v>0</v>
      </c>
      <c r="K565" s="122">
        <v>0</v>
      </c>
      <c r="L565" s="122">
        <v>0</v>
      </c>
      <c r="M565" s="122">
        <v>0</v>
      </c>
      <c r="N565" s="122">
        <v>0</v>
      </c>
      <c r="O565" s="122">
        <v>0</v>
      </c>
      <c r="P565" s="122">
        <v>0</v>
      </c>
      <c r="Q565" s="122">
        <v>0</v>
      </c>
      <c r="R565" s="122">
        <v>0</v>
      </c>
      <c r="S565" s="122">
        <v>0</v>
      </c>
      <c r="T565" s="122">
        <v>0</v>
      </c>
      <c r="U565" s="122">
        <v>0</v>
      </c>
      <c r="V565" s="122">
        <v>0</v>
      </c>
      <c r="W565" s="122">
        <v>0</v>
      </c>
      <c r="X565" s="122">
        <v>0</v>
      </c>
      <c r="Y565" s="122">
        <v>0</v>
      </c>
      <c r="Z565" s="122">
        <v>0</v>
      </c>
      <c r="AA565" s="122">
        <v>0</v>
      </c>
      <c r="AB565" s="122">
        <v>0</v>
      </c>
      <c r="AC565" s="122">
        <v>0</v>
      </c>
      <c r="AD565" s="122">
        <v>0</v>
      </c>
      <c r="AE565" s="122">
        <v>0</v>
      </c>
      <c r="AF565" s="122">
        <v>0</v>
      </c>
      <c r="AG565" s="122">
        <v>0</v>
      </c>
      <c r="AH565" s="122">
        <v>0</v>
      </c>
      <c r="AI565" s="122">
        <v>0</v>
      </c>
      <c r="AJ565" s="122">
        <v>0</v>
      </c>
      <c r="AK565" s="122">
        <v>0</v>
      </c>
      <c r="AL565" s="122">
        <v>0</v>
      </c>
    </row>
    <row r="566" spans="1:38" hidden="1" x14ac:dyDescent="0.25">
      <c r="A566" s="122" t="s">
        <v>1975</v>
      </c>
      <c r="B566" s="122">
        <v>1</v>
      </c>
      <c r="C566" s="122" t="s">
        <v>2145</v>
      </c>
      <c r="D566" s="122" t="s">
        <v>2091</v>
      </c>
      <c r="E566" s="122">
        <v>12</v>
      </c>
      <c r="F566" s="122">
        <v>0.35646273649780003</v>
      </c>
      <c r="G566" s="122">
        <v>0.36841579109479999</v>
      </c>
      <c r="H566" s="122">
        <v>0.39912062742560001</v>
      </c>
      <c r="I566" s="122">
        <v>0.36441887662959999</v>
      </c>
      <c r="J566" s="122">
        <v>0.33245821973049999</v>
      </c>
      <c r="K566" s="122">
        <v>0.34588444024920001</v>
      </c>
      <c r="L566" s="122">
        <v>0.3570684280102</v>
      </c>
      <c r="M566" s="122">
        <v>0.36680751028440001</v>
      </c>
      <c r="N566" s="122">
        <v>0.36937220782890001</v>
      </c>
      <c r="O566" s="122">
        <v>0.3924582033015</v>
      </c>
      <c r="P566" s="122">
        <v>0.38393372112200003</v>
      </c>
      <c r="Q566" s="122">
        <v>0.34351972042680001</v>
      </c>
      <c r="R566" s="122">
        <v>0.33889156213720001</v>
      </c>
      <c r="S566" s="122">
        <v>0.33384733222320001</v>
      </c>
      <c r="T566" s="122">
        <v>0.3841499626464</v>
      </c>
      <c r="U566" s="122">
        <v>0.35436641815640002</v>
      </c>
      <c r="V566" s="122">
        <v>0.36378885093669999</v>
      </c>
      <c r="W566" s="122">
        <v>0.38532322274109998</v>
      </c>
      <c r="X566" s="122">
        <v>0.34212050782159997</v>
      </c>
      <c r="Y566" s="122">
        <v>0.34492176580740003</v>
      </c>
      <c r="Z566" s="122">
        <v>0.40037640708779998</v>
      </c>
      <c r="AA566" s="122">
        <v>0.38298023518820001</v>
      </c>
      <c r="AB566" s="122">
        <v>0.37925192232499999</v>
      </c>
      <c r="AC566" s="122">
        <v>0.38138757512179999</v>
      </c>
      <c r="AD566" s="122">
        <v>0.36993971485299998</v>
      </c>
      <c r="AE566" s="122">
        <v>0.38890452402730002</v>
      </c>
      <c r="AF566" s="122">
        <v>0.37923028213609999</v>
      </c>
      <c r="AG566" s="122">
        <v>0.37675103606530003</v>
      </c>
      <c r="AH566" s="122">
        <v>0.3460577952194</v>
      </c>
      <c r="AI566" s="122">
        <v>0.34157391017369998</v>
      </c>
      <c r="AJ566" s="122">
        <v>0.30862022228250002</v>
      </c>
      <c r="AK566" s="122">
        <v>0.33992952019520001</v>
      </c>
      <c r="AL566" s="122">
        <v>0</v>
      </c>
    </row>
    <row r="567" spans="1:38" hidden="1" x14ac:dyDescent="0.25">
      <c r="A567" s="122" t="s">
        <v>1975</v>
      </c>
      <c r="B567" s="122">
        <v>1</v>
      </c>
      <c r="C567" s="122" t="s">
        <v>2145</v>
      </c>
      <c r="D567" s="122" t="s">
        <v>2092</v>
      </c>
      <c r="E567" s="122">
        <v>12</v>
      </c>
      <c r="F567" s="122">
        <v>0</v>
      </c>
      <c r="G567" s="122">
        <v>0</v>
      </c>
      <c r="H567" s="122">
        <v>0</v>
      </c>
      <c r="I567" s="122">
        <v>0</v>
      </c>
      <c r="J567" s="122">
        <v>0</v>
      </c>
      <c r="K567" s="122">
        <v>0</v>
      </c>
      <c r="L567" s="122">
        <v>0</v>
      </c>
      <c r="M567" s="122">
        <v>0</v>
      </c>
      <c r="N567" s="122">
        <v>0</v>
      </c>
      <c r="O567" s="122">
        <v>0</v>
      </c>
      <c r="P567" s="122">
        <v>0</v>
      </c>
      <c r="Q567" s="122">
        <v>0</v>
      </c>
      <c r="R567" s="122">
        <v>0</v>
      </c>
      <c r="S567" s="122">
        <v>0</v>
      </c>
      <c r="T567" s="122">
        <v>0</v>
      </c>
      <c r="U567" s="122">
        <v>0</v>
      </c>
      <c r="V567" s="122">
        <v>0</v>
      </c>
      <c r="W567" s="122">
        <v>0</v>
      </c>
      <c r="X567" s="122">
        <v>0</v>
      </c>
      <c r="Y567" s="122">
        <v>0</v>
      </c>
      <c r="Z567" s="122">
        <v>0</v>
      </c>
      <c r="AA567" s="122">
        <v>0</v>
      </c>
      <c r="AB567" s="122">
        <v>0</v>
      </c>
      <c r="AC567" s="122">
        <v>0</v>
      </c>
      <c r="AD567" s="122">
        <v>0</v>
      </c>
      <c r="AE567" s="122">
        <v>0</v>
      </c>
      <c r="AF567" s="122">
        <v>0</v>
      </c>
      <c r="AG567" s="122">
        <v>0</v>
      </c>
      <c r="AH567" s="122">
        <v>0</v>
      </c>
      <c r="AI567" s="122">
        <v>0</v>
      </c>
      <c r="AJ567" s="122">
        <v>0</v>
      </c>
      <c r="AK567" s="122">
        <v>0</v>
      </c>
      <c r="AL567" s="122">
        <v>0</v>
      </c>
    </row>
    <row r="568" spans="1:38" hidden="1" x14ac:dyDescent="0.25">
      <c r="A568" s="122" t="s">
        <v>1975</v>
      </c>
      <c r="B568" s="122">
        <v>1</v>
      </c>
      <c r="C568" s="122" t="s">
        <v>2145</v>
      </c>
      <c r="D568" s="122" t="s">
        <v>2093</v>
      </c>
      <c r="E568" s="122">
        <v>12</v>
      </c>
      <c r="F568" s="122">
        <v>8.3644547578899997E-2</v>
      </c>
      <c r="G568" s="122">
        <v>8.6532315339599999E-2</v>
      </c>
      <c r="H568" s="122">
        <v>8.7526845033799996E-2</v>
      </c>
      <c r="I568" s="122">
        <v>9.1847191371599995E-2</v>
      </c>
      <c r="J568" s="122">
        <v>0.1027270905647</v>
      </c>
      <c r="K568" s="122">
        <v>9.83622872629E-2</v>
      </c>
      <c r="L568" s="122">
        <v>9.3256999116700004E-2</v>
      </c>
      <c r="M568" s="122">
        <v>9.7833056209699995E-2</v>
      </c>
      <c r="N568" s="122">
        <v>0.13002432545010001</v>
      </c>
      <c r="O568" s="122">
        <v>0.1230221427887</v>
      </c>
      <c r="P568" s="122">
        <v>0.1186852225785</v>
      </c>
      <c r="Q568" s="122">
        <v>0.1101105040629</v>
      </c>
      <c r="R568" s="122">
        <v>0.1164913668445</v>
      </c>
      <c r="S568" s="122">
        <v>0.1132317547605</v>
      </c>
      <c r="T568" s="122">
        <v>0.1207139447866</v>
      </c>
      <c r="U568" s="122">
        <v>0.1169009152019</v>
      </c>
      <c r="V568" s="122">
        <v>0.10689594577479999</v>
      </c>
      <c r="W568" s="122">
        <v>0.1124609830204</v>
      </c>
      <c r="X568" s="122">
        <v>0.10140801179429999</v>
      </c>
      <c r="Y568" s="122">
        <v>8.2529981988800002E-2</v>
      </c>
      <c r="Z568" s="122">
        <v>0.1023355068168</v>
      </c>
      <c r="AA568" s="122">
        <v>0.10663449939690001</v>
      </c>
      <c r="AB568" s="122">
        <v>0.1075753920386</v>
      </c>
      <c r="AC568" s="122">
        <v>0.1000482509047</v>
      </c>
      <c r="AD568" s="122">
        <v>0.10255729794930001</v>
      </c>
      <c r="AE568" s="122">
        <v>0.1022436670688</v>
      </c>
      <c r="AF568" s="122">
        <v>9.9107358263000003E-2</v>
      </c>
      <c r="AG568" s="122">
        <v>0.1038118214717</v>
      </c>
      <c r="AH568" s="122">
        <v>0.10788902291919999</v>
      </c>
      <c r="AI568" s="122">
        <v>0.10349819059110001</v>
      </c>
      <c r="AJ568" s="122">
        <v>8.1857659831099994E-2</v>
      </c>
      <c r="AK568" s="122">
        <v>9.4089264173700005E-2</v>
      </c>
      <c r="AL568" s="122">
        <v>0</v>
      </c>
    </row>
    <row r="569" spans="1:38" hidden="1" x14ac:dyDescent="0.25">
      <c r="A569" s="122" t="s">
        <v>1975</v>
      </c>
      <c r="B569" s="122">
        <v>1</v>
      </c>
      <c r="C569" s="122" t="s">
        <v>2145</v>
      </c>
      <c r="D569" s="122" t="s">
        <v>2094</v>
      </c>
      <c r="E569" s="122">
        <v>12</v>
      </c>
      <c r="F569" s="122">
        <v>0.18040570628309999</v>
      </c>
      <c r="G569" s="122">
        <v>0.1830684837265</v>
      </c>
      <c r="H569" s="122">
        <v>0.1793768860429</v>
      </c>
      <c r="I569" s="122">
        <v>0.14986639778130001</v>
      </c>
      <c r="J569" s="122">
        <v>0.19011013072749999</v>
      </c>
      <c r="K569" s="122">
        <v>0.19270284643829999</v>
      </c>
      <c r="L569" s="122">
        <v>0.19827282386709999</v>
      </c>
      <c r="M569" s="122">
        <v>0.2061731383563</v>
      </c>
      <c r="N569" s="122">
        <v>0.2066862706832</v>
      </c>
      <c r="O569" s="122">
        <v>0.2139595977996</v>
      </c>
      <c r="P569" s="122">
        <v>0.20792842303860001</v>
      </c>
      <c r="Q569" s="122">
        <v>0.13700921409690001</v>
      </c>
      <c r="R569" s="122">
        <v>0.135679099823</v>
      </c>
      <c r="S569" s="122">
        <v>0.13550207166520001</v>
      </c>
      <c r="T569" s="122">
        <v>0.14783454385639999</v>
      </c>
      <c r="U569" s="122">
        <v>0.16004207358709999</v>
      </c>
      <c r="V569" s="122">
        <v>0.1603517016655</v>
      </c>
      <c r="W569" s="122">
        <v>0.15207683495159999</v>
      </c>
      <c r="X569" s="122">
        <v>0.13678512147739999</v>
      </c>
      <c r="Y569" s="122">
        <v>0.1426576688508</v>
      </c>
      <c r="Z569" s="122">
        <v>0.1636388637066</v>
      </c>
      <c r="AA569" s="122">
        <v>0.1605364921794</v>
      </c>
      <c r="AB569" s="122">
        <v>0.1596619508537</v>
      </c>
      <c r="AC569" s="122">
        <v>0.1624793903424</v>
      </c>
      <c r="AD569" s="122">
        <v>0.1956161153613</v>
      </c>
      <c r="AE569" s="122">
        <v>0.22298883905710001</v>
      </c>
      <c r="AF569" s="122">
        <v>0.22051392634299999</v>
      </c>
      <c r="AG569" s="122">
        <v>0.2173992233367</v>
      </c>
      <c r="AH569" s="122">
        <v>0.20289913413640001</v>
      </c>
      <c r="AI569" s="122">
        <v>0.20385340500179999</v>
      </c>
      <c r="AJ569" s="122">
        <v>0.18426610823190001</v>
      </c>
      <c r="AK569" s="122">
        <v>0.19617985184350001</v>
      </c>
      <c r="AL569" s="122">
        <v>0</v>
      </c>
    </row>
    <row r="570" spans="1:38" hidden="1" x14ac:dyDescent="0.25">
      <c r="A570" s="122" t="s">
        <v>1975</v>
      </c>
      <c r="B570" s="122">
        <v>1</v>
      </c>
      <c r="C570" s="122" t="s">
        <v>2145</v>
      </c>
      <c r="D570" s="122" t="s">
        <v>2095</v>
      </c>
      <c r="E570" s="122">
        <v>12</v>
      </c>
      <c r="F570" s="122">
        <v>6.2795303714427</v>
      </c>
      <c r="G570" s="122">
        <v>6.6430444738689003</v>
      </c>
      <c r="H570" s="122">
        <v>6.7877305917769997</v>
      </c>
      <c r="I570" s="122">
        <v>7.0626416825492004</v>
      </c>
      <c r="J570" s="122">
        <v>7.4181333453083997</v>
      </c>
      <c r="K570" s="122">
        <v>8.0320349212632003</v>
      </c>
      <c r="L570" s="122">
        <v>8.2929716178246995</v>
      </c>
      <c r="M570" s="122">
        <v>8.8367422146995001</v>
      </c>
      <c r="N570" s="122">
        <v>8.8745504342667001</v>
      </c>
      <c r="O570" s="122">
        <v>8.7336897623320002</v>
      </c>
      <c r="P570" s="122">
        <v>8.4204269210787999</v>
      </c>
      <c r="Q570" s="122">
        <v>6.9832795086069996</v>
      </c>
      <c r="R570" s="122">
        <v>7.0120932917904</v>
      </c>
      <c r="S570" s="122">
        <v>7.0274654390290001</v>
      </c>
      <c r="T570" s="122">
        <v>7.9777446134802998</v>
      </c>
      <c r="U570" s="122">
        <v>7.3911256845965996</v>
      </c>
      <c r="V570" s="122">
        <v>7.3845246435831999</v>
      </c>
      <c r="W570" s="122">
        <v>7.5138495627437001</v>
      </c>
      <c r="X570" s="122">
        <v>6.7098449070374997</v>
      </c>
      <c r="Y570" s="122">
        <v>6.3717931967353003</v>
      </c>
      <c r="Z570" s="122">
        <v>7.5203101391498004</v>
      </c>
      <c r="AA570" s="122">
        <v>7.3638845928011998</v>
      </c>
      <c r="AB570" s="122">
        <v>7.3202969738623</v>
      </c>
      <c r="AC570" s="122">
        <v>7.2323910132132001</v>
      </c>
      <c r="AD570" s="122">
        <v>7.2843895482957999</v>
      </c>
      <c r="AE570" s="122">
        <v>8.0382470518557998</v>
      </c>
      <c r="AF570" s="122">
        <v>8.2420357878356008</v>
      </c>
      <c r="AG570" s="122">
        <v>8.3583511888698006</v>
      </c>
      <c r="AH570" s="122">
        <v>8.1208596254711995</v>
      </c>
      <c r="AI570" s="122">
        <v>8.6934245467582993</v>
      </c>
      <c r="AJ570" s="122">
        <v>9.0526016983769004</v>
      </c>
      <c r="AK570" s="122">
        <v>10.2996029517663</v>
      </c>
      <c r="AL570" s="122">
        <v>0</v>
      </c>
    </row>
    <row r="571" spans="1:38" hidden="1" x14ac:dyDescent="0.25">
      <c r="A571" s="122" t="s">
        <v>1975</v>
      </c>
      <c r="B571" s="122">
        <v>1</v>
      </c>
      <c r="C571" s="122" t="s">
        <v>2145</v>
      </c>
      <c r="D571" s="122" t="s">
        <v>2096</v>
      </c>
      <c r="E571" s="122">
        <v>12</v>
      </c>
      <c r="F571" s="122">
        <v>0</v>
      </c>
      <c r="G571" s="122">
        <v>0</v>
      </c>
      <c r="H571" s="122">
        <v>0</v>
      </c>
      <c r="I571" s="122">
        <v>0</v>
      </c>
      <c r="J571" s="122">
        <v>0</v>
      </c>
      <c r="K571" s="122">
        <v>0</v>
      </c>
      <c r="L571" s="122">
        <v>0</v>
      </c>
      <c r="M571" s="122">
        <v>0</v>
      </c>
      <c r="N571" s="122">
        <v>0</v>
      </c>
      <c r="O571" s="122">
        <v>0</v>
      </c>
      <c r="P571" s="122">
        <v>0</v>
      </c>
      <c r="Q571" s="122">
        <v>0</v>
      </c>
      <c r="R571" s="122">
        <v>0</v>
      </c>
      <c r="S571" s="122">
        <v>0</v>
      </c>
      <c r="T571" s="122">
        <v>0</v>
      </c>
      <c r="U571" s="122">
        <v>0</v>
      </c>
      <c r="V571" s="122">
        <v>0</v>
      </c>
      <c r="W571" s="122">
        <v>0</v>
      </c>
      <c r="X571" s="122">
        <v>0</v>
      </c>
      <c r="Y571" s="122">
        <v>0</v>
      </c>
      <c r="Z571" s="122">
        <v>0</v>
      </c>
      <c r="AA571" s="122">
        <v>0</v>
      </c>
      <c r="AB571" s="122">
        <v>0</v>
      </c>
      <c r="AC571" s="122">
        <v>0</v>
      </c>
      <c r="AD571" s="122">
        <v>0</v>
      </c>
      <c r="AE571" s="122">
        <v>0</v>
      </c>
      <c r="AF571" s="122">
        <v>0</v>
      </c>
      <c r="AG571" s="122">
        <v>0</v>
      </c>
      <c r="AH571" s="122">
        <v>0</v>
      </c>
      <c r="AI571" s="122">
        <v>0</v>
      </c>
      <c r="AJ571" s="122">
        <v>0</v>
      </c>
      <c r="AK571" s="122">
        <v>0</v>
      </c>
      <c r="AL571" s="122">
        <v>0</v>
      </c>
    </row>
    <row r="572" spans="1:38" hidden="1" x14ac:dyDescent="0.25">
      <c r="A572" s="122" t="s">
        <v>1975</v>
      </c>
      <c r="B572" s="122">
        <v>1</v>
      </c>
      <c r="C572" s="122" t="s">
        <v>2145</v>
      </c>
      <c r="D572" s="122" t="s">
        <v>2097</v>
      </c>
      <c r="E572" s="122">
        <v>12</v>
      </c>
      <c r="F572" s="122">
        <v>0</v>
      </c>
      <c r="G572" s="122">
        <v>0</v>
      </c>
      <c r="H572" s="122">
        <v>0</v>
      </c>
      <c r="I572" s="122">
        <v>0</v>
      </c>
      <c r="J572" s="122">
        <v>0</v>
      </c>
      <c r="K572" s="122">
        <v>0</v>
      </c>
      <c r="L572" s="122">
        <v>0</v>
      </c>
      <c r="M572" s="122">
        <v>0</v>
      </c>
      <c r="N572" s="122">
        <v>0</v>
      </c>
      <c r="O572" s="122">
        <v>0</v>
      </c>
      <c r="P572" s="122">
        <v>0</v>
      </c>
      <c r="Q572" s="122">
        <v>0</v>
      </c>
      <c r="R572" s="122">
        <v>0</v>
      </c>
      <c r="S572" s="122">
        <v>0</v>
      </c>
      <c r="T572" s="122">
        <v>0</v>
      </c>
      <c r="U572" s="122">
        <v>0</v>
      </c>
      <c r="V572" s="122">
        <v>0</v>
      </c>
      <c r="W572" s="122">
        <v>0</v>
      </c>
      <c r="X572" s="122">
        <v>0</v>
      </c>
      <c r="Y572" s="122">
        <v>0</v>
      </c>
      <c r="Z572" s="122">
        <v>0</v>
      </c>
      <c r="AA572" s="122">
        <v>0</v>
      </c>
      <c r="AB572" s="122">
        <v>0</v>
      </c>
      <c r="AC572" s="122">
        <v>0</v>
      </c>
      <c r="AD572" s="122">
        <v>0</v>
      </c>
      <c r="AE572" s="122">
        <v>0</v>
      </c>
      <c r="AF572" s="122">
        <v>0</v>
      </c>
      <c r="AG572" s="122">
        <v>0</v>
      </c>
      <c r="AH572" s="122">
        <v>0</v>
      </c>
      <c r="AI572" s="122">
        <v>0</v>
      </c>
      <c r="AJ572" s="122">
        <v>0</v>
      </c>
      <c r="AK572" s="122">
        <v>0</v>
      </c>
      <c r="AL572" s="122">
        <v>0</v>
      </c>
    </row>
    <row r="573" spans="1:38" hidden="1" x14ac:dyDescent="0.25">
      <c r="A573" s="122" t="s">
        <v>1975</v>
      </c>
      <c r="B573" s="122">
        <v>1</v>
      </c>
      <c r="C573" s="122" t="s">
        <v>2145</v>
      </c>
      <c r="D573" s="122" t="s">
        <v>2098</v>
      </c>
      <c r="E573" s="122">
        <v>12</v>
      </c>
      <c r="F573" s="122">
        <v>0</v>
      </c>
      <c r="G573" s="122">
        <v>0</v>
      </c>
      <c r="H573" s="122">
        <v>0</v>
      </c>
      <c r="I573" s="122">
        <v>0</v>
      </c>
      <c r="J573" s="122">
        <v>0</v>
      </c>
      <c r="K573" s="122">
        <v>0</v>
      </c>
      <c r="L573" s="122">
        <v>0</v>
      </c>
      <c r="M573" s="122">
        <v>0</v>
      </c>
      <c r="N573" s="122">
        <v>0</v>
      </c>
      <c r="O573" s="122">
        <v>0</v>
      </c>
      <c r="P573" s="122">
        <v>0</v>
      </c>
      <c r="Q573" s="122">
        <v>0</v>
      </c>
      <c r="R573" s="122">
        <v>0</v>
      </c>
      <c r="S573" s="122">
        <v>0</v>
      </c>
      <c r="T573" s="122">
        <v>0</v>
      </c>
      <c r="U573" s="122">
        <v>0</v>
      </c>
      <c r="V573" s="122">
        <v>0</v>
      </c>
      <c r="W573" s="122">
        <v>0</v>
      </c>
      <c r="X573" s="122">
        <v>0</v>
      </c>
      <c r="Y573" s="122">
        <v>0</v>
      </c>
      <c r="Z573" s="122">
        <v>0</v>
      </c>
      <c r="AA573" s="122">
        <v>0</v>
      </c>
      <c r="AB573" s="122">
        <v>0</v>
      </c>
      <c r="AC573" s="122">
        <v>0</v>
      </c>
      <c r="AD573" s="122">
        <v>0</v>
      </c>
      <c r="AE573" s="122">
        <v>0</v>
      </c>
      <c r="AF573" s="122">
        <v>0</v>
      </c>
      <c r="AG573" s="122">
        <v>0</v>
      </c>
      <c r="AH573" s="122">
        <v>0</v>
      </c>
      <c r="AI573" s="122">
        <v>0</v>
      </c>
      <c r="AJ573" s="122">
        <v>0</v>
      </c>
      <c r="AK573" s="122">
        <v>0</v>
      </c>
      <c r="AL573" s="122">
        <v>0</v>
      </c>
    </row>
    <row r="574" spans="1:38" hidden="1" x14ac:dyDescent="0.25">
      <c r="A574" s="122" t="s">
        <v>1975</v>
      </c>
      <c r="B574" s="122">
        <v>1</v>
      </c>
      <c r="C574" s="122" t="s">
        <v>2145</v>
      </c>
      <c r="D574" s="122" t="s">
        <v>2099</v>
      </c>
      <c r="E574" s="122">
        <v>12</v>
      </c>
      <c r="F574" s="122">
        <v>0</v>
      </c>
      <c r="G574" s="122">
        <v>0</v>
      </c>
      <c r="H574" s="122">
        <v>0</v>
      </c>
      <c r="I574" s="122">
        <v>0</v>
      </c>
      <c r="J574" s="122">
        <v>0</v>
      </c>
      <c r="K574" s="122">
        <v>0</v>
      </c>
      <c r="L574" s="122">
        <v>0</v>
      </c>
      <c r="M574" s="122">
        <v>0</v>
      </c>
      <c r="N574" s="122">
        <v>0</v>
      </c>
      <c r="O574" s="122">
        <v>0</v>
      </c>
      <c r="P574" s="122">
        <v>0</v>
      </c>
      <c r="Q574" s="122">
        <v>0</v>
      </c>
      <c r="R574" s="122">
        <v>0</v>
      </c>
      <c r="S574" s="122">
        <v>0</v>
      </c>
      <c r="T574" s="122">
        <v>0</v>
      </c>
      <c r="U574" s="122">
        <v>0</v>
      </c>
      <c r="V574" s="122">
        <v>0</v>
      </c>
      <c r="W574" s="122">
        <v>0</v>
      </c>
      <c r="X574" s="122">
        <v>0</v>
      </c>
      <c r="Y574" s="122">
        <v>0</v>
      </c>
      <c r="Z574" s="122">
        <v>0</v>
      </c>
      <c r="AA574" s="122">
        <v>0</v>
      </c>
      <c r="AB574" s="122">
        <v>0</v>
      </c>
      <c r="AC574" s="122">
        <v>0</v>
      </c>
      <c r="AD574" s="122">
        <v>0</v>
      </c>
      <c r="AE574" s="122">
        <v>0</v>
      </c>
      <c r="AF574" s="122">
        <v>0</v>
      </c>
      <c r="AG574" s="122">
        <v>0</v>
      </c>
      <c r="AH574" s="122">
        <v>0</v>
      </c>
      <c r="AI574" s="122">
        <v>0</v>
      </c>
      <c r="AJ574" s="122">
        <v>0</v>
      </c>
      <c r="AK574" s="122">
        <v>0</v>
      </c>
      <c r="AL574" s="122">
        <v>0</v>
      </c>
    </row>
    <row r="575" spans="1:38" hidden="1" x14ac:dyDescent="0.25">
      <c r="A575" s="122" t="s">
        <v>1975</v>
      </c>
      <c r="B575" s="122">
        <v>1</v>
      </c>
      <c r="C575" s="122" t="s">
        <v>2145</v>
      </c>
      <c r="D575" s="122" t="s">
        <v>2100</v>
      </c>
      <c r="E575" s="122">
        <v>12</v>
      </c>
      <c r="F575" s="122">
        <v>0</v>
      </c>
      <c r="G575" s="122">
        <v>0</v>
      </c>
      <c r="H575" s="122">
        <v>0</v>
      </c>
      <c r="I575" s="122">
        <v>0</v>
      </c>
      <c r="J575" s="122">
        <v>0</v>
      </c>
      <c r="K575" s="122">
        <v>0</v>
      </c>
      <c r="L575" s="122">
        <v>0</v>
      </c>
      <c r="M575" s="122">
        <v>0</v>
      </c>
      <c r="N575" s="122">
        <v>0</v>
      </c>
      <c r="O575" s="122">
        <v>0</v>
      </c>
      <c r="P575" s="122">
        <v>0</v>
      </c>
      <c r="Q575" s="122">
        <v>0</v>
      </c>
      <c r="R575" s="122">
        <v>0</v>
      </c>
      <c r="S575" s="122">
        <v>0</v>
      </c>
      <c r="T575" s="122">
        <v>0</v>
      </c>
      <c r="U575" s="122">
        <v>0</v>
      </c>
      <c r="V575" s="122">
        <v>0</v>
      </c>
      <c r="W575" s="122">
        <v>0</v>
      </c>
      <c r="X575" s="122">
        <v>0</v>
      </c>
      <c r="Y575" s="122">
        <v>0</v>
      </c>
      <c r="Z575" s="122">
        <v>0</v>
      </c>
      <c r="AA575" s="122">
        <v>0</v>
      </c>
      <c r="AB575" s="122">
        <v>0</v>
      </c>
      <c r="AC575" s="122">
        <v>0</v>
      </c>
      <c r="AD575" s="122">
        <v>0</v>
      </c>
      <c r="AE575" s="122">
        <v>0</v>
      </c>
      <c r="AF575" s="122">
        <v>0</v>
      </c>
      <c r="AG575" s="122">
        <v>0</v>
      </c>
      <c r="AH575" s="122">
        <v>0</v>
      </c>
      <c r="AI575" s="122">
        <v>0</v>
      </c>
      <c r="AJ575" s="122">
        <v>0</v>
      </c>
      <c r="AK575" s="122">
        <v>0</v>
      </c>
      <c r="AL575" s="122">
        <v>0</v>
      </c>
    </row>
    <row r="576" spans="1:38" hidden="1" x14ac:dyDescent="0.25">
      <c r="A576" s="122" t="s">
        <v>1975</v>
      </c>
      <c r="B576" s="122">
        <v>1</v>
      </c>
      <c r="C576" s="122" t="s">
        <v>2145</v>
      </c>
      <c r="D576" s="122" t="s">
        <v>2101</v>
      </c>
      <c r="E576" s="122">
        <v>12</v>
      </c>
      <c r="F576" s="122">
        <v>0</v>
      </c>
      <c r="G576" s="122">
        <v>0</v>
      </c>
      <c r="H576" s="122">
        <v>0</v>
      </c>
      <c r="I576" s="122">
        <v>0</v>
      </c>
      <c r="J576" s="122">
        <v>0</v>
      </c>
      <c r="K576" s="122">
        <v>0</v>
      </c>
      <c r="L576" s="122">
        <v>0</v>
      </c>
      <c r="M576" s="122">
        <v>0</v>
      </c>
      <c r="N576" s="122">
        <v>0</v>
      </c>
      <c r="O576" s="122">
        <v>0</v>
      </c>
      <c r="P576" s="122">
        <v>0</v>
      </c>
      <c r="Q576" s="122">
        <v>0</v>
      </c>
      <c r="R576" s="122">
        <v>0</v>
      </c>
      <c r="S576" s="122">
        <v>0</v>
      </c>
      <c r="T576" s="122">
        <v>0</v>
      </c>
      <c r="U576" s="122">
        <v>0</v>
      </c>
      <c r="V576" s="122">
        <v>0</v>
      </c>
      <c r="W576" s="122">
        <v>0</v>
      </c>
      <c r="X576" s="122">
        <v>0</v>
      </c>
      <c r="Y576" s="122">
        <v>0</v>
      </c>
      <c r="Z576" s="122">
        <v>0</v>
      </c>
      <c r="AA576" s="122">
        <v>0</v>
      </c>
      <c r="AB576" s="122">
        <v>0</v>
      </c>
      <c r="AC576" s="122">
        <v>0</v>
      </c>
      <c r="AD576" s="122">
        <v>0</v>
      </c>
      <c r="AE576" s="122">
        <v>0</v>
      </c>
      <c r="AF576" s="122">
        <v>0</v>
      </c>
      <c r="AG576" s="122">
        <v>0</v>
      </c>
      <c r="AH576" s="122">
        <v>0</v>
      </c>
      <c r="AI576" s="122">
        <v>0</v>
      </c>
      <c r="AJ576" s="122">
        <v>0</v>
      </c>
      <c r="AK576" s="122">
        <v>0</v>
      </c>
      <c r="AL576" s="122">
        <v>0</v>
      </c>
    </row>
    <row r="577" spans="1:38" hidden="1" x14ac:dyDescent="0.25">
      <c r="A577" s="122" t="s">
        <v>1975</v>
      </c>
      <c r="B577" s="122">
        <v>1</v>
      </c>
      <c r="C577" s="122" t="s">
        <v>2145</v>
      </c>
      <c r="D577" s="122" t="s">
        <v>2135</v>
      </c>
      <c r="E577" s="122">
        <v>12</v>
      </c>
      <c r="F577" s="122">
        <v>0</v>
      </c>
      <c r="G577" s="122">
        <v>0</v>
      </c>
      <c r="H577" s="122">
        <v>0</v>
      </c>
      <c r="I577" s="122">
        <v>0</v>
      </c>
      <c r="J577" s="122">
        <v>0</v>
      </c>
      <c r="K577" s="122">
        <v>0</v>
      </c>
      <c r="L577" s="122">
        <v>0</v>
      </c>
      <c r="M577" s="122">
        <v>0</v>
      </c>
      <c r="N577" s="122">
        <v>0</v>
      </c>
      <c r="O577" s="122">
        <v>0</v>
      </c>
      <c r="P577" s="122">
        <v>0</v>
      </c>
      <c r="Q577" s="122">
        <v>0</v>
      </c>
      <c r="R577" s="122">
        <v>0</v>
      </c>
      <c r="S577" s="122">
        <v>0</v>
      </c>
      <c r="T577" s="122">
        <v>0</v>
      </c>
      <c r="U577" s="122">
        <v>0</v>
      </c>
      <c r="V577" s="122">
        <v>0</v>
      </c>
      <c r="W577" s="122">
        <v>0</v>
      </c>
      <c r="X577" s="122">
        <v>0</v>
      </c>
      <c r="Y577" s="122">
        <v>0</v>
      </c>
      <c r="Z577" s="122">
        <v>0</v>
      </c>
      <c r="AA577" s="122">
        <v>0</v>
      </c>
      <c r="AB577" s="122">
        <v>0</v>
      </c>
      <c r="AC577" s="122">
        <v>0</v>
      </c>
      <c r="AD577" s="122">
        <v>0</v>
      </c>
      <c r="AE577" s="122">
        <v>0</v>
      </c>
      <c r="AF577" s="122">
        <v>0</v>
      </c>
      <c r="AG577" s="122">
        <v>0</v>
      </c>
      <c r="AH577" s="122">
        <v>0</v>
      </c>
      <c r="AI577" s="122">
        <v>0</v>
      </c>
      <c r="AJ577" s="122">
        <v>0</v>
      </c>
      <c r="AK577" s="122">
        <v>0</v>
      </c>
      <c r="AL577" s="122">
        <v>0</v>
      </c>
    </row>
    <row r="578" spans="1:38" hidden="1" x14ac:dyDescent="0.25">
      <c r="A578" s="122" t="s">
        <v>1975</v>
      </c>
      <c r="B578" s="122">
        <v>1</v>
      </c>
      <c r="C578" s="122" t="s">
        <v>2145</v>
      </c>
      <c r="D578" s="122" t="s">
        <v>2102</v>
      </c>
      <c r="E578" s="122">
        <v>12</v>
      </c>
      <c r="F578" s="122">
        <v>0</v>
      </c>
      <c r="G578" s="122">
        <v>0</v>
      </c>
      <c r="H578" s="122">
        <v>0</v>
      </c>
      <c r="I578" s="122">
        <v>0</v>
      </c>
      <c r="J578" s="122">
        <v>0</v>
      </c>
      <c r="K578" s="122">
        <v>0</v>
      </c>
      <c r="L578" s="122">
        <v>0</v>
      </c>
      <c r="M578" s="122">
        <v>0</v>
      </c>
      <c r="N578" s="122">
        <v>0</v>
      </c>
      <c r="O578" s="122">
        <v>0</v>
      </c>
      <c r="P578" s="122">
        <v>0</v>
      </c>
      <c r="Q578" s="122">
        <v>0</v>
      </c>
      <c r="R578" s="122">
        <v>0</v>
      </c>
      <c r="S578" s="122">
        <v>0</v>
      </c>
      <c r="T578" s="122">
        <v>0</v>
      </c>
      <c r="U578" s="122">
        <v>0</v>
      </c>
      <c r="V578" s="122">
        <v>0</v>
      </c>
      <c r="W578" s="122">
        <v>0</v>
      </c>
      <c r="X578" s="122">
        <v>0</v>
      </c>
      <c r="Y578" s="122">
        <v>0</v>
      </c>
      <c r="Z578" s="122">
        <v>0</v>
      </c>
      <c r="AA578" s="122">
        <v>0</v>
      </c>
      <c r="AB578" s="122">
        <v>0</v>
      </c>
      <c r="AC578" s="122">
        <v>0</v>
      </c>
      <c r="AD578" s="122">
        <v>0</v>
      </c>
      <c r="AE578" s="122">
        <v>0</v>
      </c>
      <c r="AF578" s="122">
        <v>0</v>
      </c>
      <c r="AG578" s="122">
        <v>0</v>
      </c>
      <c r="AH578" s="122">
        <v>0</v>
      </c>
      <c r="AI578" s="122">
        <v>0</v>
      </c>
      <c r="AJ578" s="122">
        <v>0</v>
      </c>
      <c r="AK578" s="122">
        <v>0</v>
      </c>
      <c r="AL578" s="122">
        <v>0</v>
      </c>
    </row>
    <row r="579" spans="1:38" hidden="1" x14ac:dyDescent="0.25">
      <c r="A579" s="122" t="s">
        <v>1975</v>
      </c>
      <c r="B579" s="122">
        <v>1</v>
      </c>
      <c r="C579" s="122" t="s">
        <v>2145</v>
      </c>
      <c r="D579" s="122" t="s">
        <v>2103</v>
      </c>
      <c r="E579" s="122">
        <v>12</v>
      </c>
      <c r="F579" s="122">
        <v>0</v>
      </c>
      <c r="G579" s="122">
        <v>0</v>
      </c>
      <c r="H579" s="122">
        <v>0</v>
      </c>
      <c r="I579" s="122">
        <v>0</v>
      </c>
      <c r="J579" s="122">
        <v>0</v>
      </c>
      <c r="K579" s="122">
        <v>0</v>
      </c>
      <c r="L579" s="122">
        <v>0</v>
      </c>
      <c r="M579" s="122">
        <v>0</v>
      </c>
      <c r="N579" s="122">
        <v>0</v>
      </c>
      <c r="O579" s="122">
        <v>0</v>
      </c>
      <c r="P579" s="122">
        <v>0</v>
      </c>
      <c r="Q579" s="122">
        <v>0</v>
      </c>
      <c r="R579" s="122">
        <v>0</v>
      </c>
      <c r="S579" s="122">
        <v>0</v>
      </c>
      <c r="T579" s="122">
        <v>0</v>
      </c>
      <c r="U579" s="122">
        <v>0</v>
      </c>
      <c r="V579" s="122">
        <v>0</v>
      </c>
      <c r="W579" s="122">
        <v>0</v>
      </c>
      <c r="X579" s="122">
        <v>0</v>
      </c>
      <c r="Y579" s="122">
        <v>0</v>
      </c>
      <c r="Z579" s="122">
        <v>0</v>
      </c>
      <c r="AA579" s="122">
        <v>0</v>
      </c>
      <c r="AB579" s="122">
        <v>0</v>
      </c>
      <c r="AC579" s="122">
        <v>0</v>
      </c>
      <c r="AD579" s="122">
        <v>0</v>
      </c>
      <c r="AE579" s="122">
        <v>0</v>
      </c>
      <c r="AF579" s="122">
        <v>0</v>
      </c>
      <c r="AG579" s="122">
        <v>0</v>
      </c>
      <c r="AH579" s="122">
        <v>0</v>
      </c>
      <c r="AI579" s="122">
        <v>0</v>
      </c>
      <c r="AJ579" s="122">
        <v>0</v>
      </c>
      <c r="AK579" s="122">
        <v>0</v>
      </c>
      <c r="AL579" s="122">
        <v>0</v>
      </c>
    </row>
    <row r="580" spans="1:38" hidden="1" x14ac:dyDescent="0.25">
      <c r="A580" s="122" t="s">
        <v>1975</v>
      </c>
      <c r="B580" s="122">
        <v>1</v>
      </c>
      <c r="C580" s="122" t="s">
        <v>2145</v>
      </c>
      <c r="D580" s="122" t="s">
        <v>2104</v>
      </c>
      <c r="E580" s="122">
        <v>12</v>
      </c>
      <c r="F580" s="122">
        <v>0</v>
      </c>
      <c r="G580" s="122">
        <v>0</v>
      </c>
      <c r="H580" s="122">
        <v>0</v>
      </c>
      <c r="I580" s="122">
        <v>0</v>
      </c>
      <c r="J580" s="122">
        <v>0</v>
      </c>
      <c r="K580" s="122">
        <v>0</v>
      </c>
      <c r="L580" s="122">
        <v>0</v>
      </c>
      <c r="M580" s="122">
        <v>0</v>
      </c>
      <c r="N580" s="122">
        <v>0</v>
      </c>
      <c r="O580" s="122">
        <v>0</v>
      </c>
      <c r="P580" s="122">
        <v>0</v>
      </c>
      <c r="Q580" s="122">
        <v>0</v>
      </c>
      <c r="R580" s="122">
        <v>0</v>
      </c>
      <c r="S580" s="122">
        <v>0</v>
      </c>
      <c r="T580" s="122">
        <v>0</v>
      </c>
      <c r="U580" s="122">
        <v>0</v>
      </c>
      <c r="V580" s="122">
        <v>0</v>
      </c>
      <c r="W580" s="122">
        <v>0</v>
      </c>
      <c r="X580" s="122">
        <v>0</v>
      </c>
      <c r="Y580" s="122">
        <v>0</v>
      </c>
      <c r="Z580" s="122">
        <v>0</v>
      </c>
      <c r="AA580" s="122">
        <v>0</v>
      </c>
      <c r="AB580" s="122">
        <v>0</v>
      </c>
      <c r="AC580" s="122">
        <v>0</v>
      </c>
      <c r="AD580" s="122">
        <v>0</v>
      </c>
      <c r="AE580" s="122">
        <v>0</v>
      </c>
      <c r="AF580" s="122">
        <v>0</v>
      </c>
      <c r="AG580" s="122">
        <v>0</v>
      </c>
      <c r="AH580" s="122">
        <v>0</v>
      </c>
      <c r="AI580" s="122">
        <v>0</v>
      </c>
      <c r="AJ580" s="122">
        <v>0</v>
      </c>
      <c r="AK580" s="122">
        <v>0</v>
      </c>
      <c r="AL580" s="122">
        <v>0</v>
      </c>
    </row>
    <row r="581" spans="1:38" hidden="1" x14ac:dyDescent="0.25">
      <c r="A581" s="122" t="s">
        <v>1975</v>
      </c>
      <c r="B581" s="122">
        <v>1</v>
      </c>
      <c r="C581" s="122" t="s">
        <v>2145</v>
      </c>
      <c r="D581" s="122" t="s">
        <v>2105</v>
      </c>
      <c r="E581" s="122">
        <v>12</v>
      </c>
      <c r="F581" s="122">
        <v>0</v>
      </c>
      <c r="G581" s="122">
        <v>0</v>
      </c>
      <c r="H581" s="122">
        <v>0</v>
      </c>
      <c r="I581" s="122">
        <v>0</v>
      </c>
      <c r="J581" s="122">
        <v>0</v>
      </c>
      <c r="K581" s="122">
        <v>0</v>
      </c>
      <c r="L581" s="122">
        <v>0</v>
      </c>
      <c r="M581" s="122">
        <v>0</v>
      </c>
      <c r="N581" s="122">
        <v>0</v>
      </c>
      <c r="O581" s="122">
        <v>0</v>
      </c>
      <c r="P581" s="122">
        <v>0</v>
      </c>
      <c r="Q581" s="122">
        <v>0</v>
      </c>
      <c r="R581" s="122">
        <v>0</v>
      </c>
      <c r="S581" s="122">
        <v>0</v>
      </c>
      <c r="T581" s="122">
        <v>0</v>
      </c>
      <c r="U581" s="122">
        <v>0</v>
      </c>
      <c r="V581" s="122">
        <v>0</v>
      </c>
      <c r="W581" s="122">
        <v>0</v>
      </c>
      <c r="X581" s="122">
        <v>0</v>
      </c>
      <c r="Y581" s="122">
        <v>0</v>
      </c>
      <c r="Z581" s="122">
        <v>0</v>
      </c>
      <c r="AA581" s="122">
        <v>0</v>
      </c>
      <c r="AB581" s="122">
        <v>0</v>
      </c>
      <c r="AC581" s="122">
        <v>0</v>
      </c>
      <c r="AD581" s="122">
        <v>0</v>
      </c>
      <c r="AE581" s="122">
        <v>0</v>
      </c>
      <c r="AF581" s="122">
        <v>0</v>
      </c>
      <c r="AG581" s="122">
        <v>0</v>
      </c>
      <c r="AH581" s="122">
        <v>0</v>
      </c>
      <c r="AI581" s="122">
        <v>0</v>
      </c>
      <c r="AJ581" s="122">
        <v>0</v>
      </c>
      <c r="AK581" s="122">
        <v>0</v>
      </c>
      <c r="AL581" s="122">
        <v>0</v>
      </c>
    </row>
    <row r="582" spans="1:38" hidden="1" x14ac:dyDescent="0.25">
      <c r="A582" s="122" t="s">
        <v>1975</v>
      </c>
      <c r="B582" s="122">
        <v>1</v>
      </c>
      <c r="C582" s="122" t="s">
        <v>2145</v>
      </c>
      <c r="D582" s="122" t="s">
        <v>475</v>
      </c>
      <c r="E582" s="122">
        <v>12</v>
      </c>
      <c r="F582" s="122">
        <v>0</v>
      </c>
      <c r="G582" s="122">
        <v>0</v>
      </c>
      <c r="H582" s="122">
        <v>0</v>
      </c>
      <c r="I582" s="122">
        <v>0</v>
      </c>
      <c r="J582" s="122">
        <v>0</v>
      </c>
      <c r="K582" s="122">
        <v>0</v>
      </c>
      <c r="L582" s="122">
        <v>0</v>
      </c>
      <c r="M582" s="122">
        <v>0</v>
      </c>
      <c r="N582" s="122">
        <v>0</v>
      </c>
      <c r="O582" s="122">
        <v>0</v>
      </c>
      <c r="P582" s="122">
        <v>0</v>
      </c>
      <c r="Q582" s="122">
        <v>0</v>
      </c>
      <c r="R582" s="122">
        <v>0</v>
      </c>
      <c r="S582" s="122">
        <v>0</v>
      </c>
      <c r="T582" s="122">
        <v>0</v>
      </c>
      <c r="U582" s="122">
        <v>0</v>
      </c>
      <c r="V582" s="122">
        <v>0</v>
      </c>
      <c r="W582" s="122">
        <v>0</v>
      </c>
      <c r="X582" s="122">
        <v>0</v>
      </c>
      <c r="Y582" s="122">
        <v>0</v>
      </c>
      <c r="Z582" s="122">
        <v>0</v>
      </c>
      <c r="AA582" s="122">
        <v>0</v>
      </c>
      <c r="AB582" s="122">
        <v>0</v>
      </c>
      <c r="AC582" s="122">
        <v>0</v>
      </c>
      <c r="AD582" s="122">
        <v>0</v>
      </c>
      <c r="AE582" s="122">
        <v>0</v>
      </c>
      <c r="AF582" s="122">
        <v>0</v>
      </c>
      <c r="AG582" s="122">
        <v>0</v>
      </c>
      <c r="AH582" s="122">
        <v>0</v>
      </c>
      <c r="AI582" s="122">
        <v>0</v>
      </c>
      <c r="AJ582" s="122">
        <v>0</v>
      </c>
      <c r="AK582" s="122">
        <v>0</v>
      </c>
      <c r="AL582" s="122">
        <v>0</v>
      </c>
    </row>
    <row r="583" spans="1:38" hidden="1" x14ac:dyDescent="0.25">
      <c r="A583" s="122" t="s">
        <v>1975</v>
      </c>
      <c r="B583" s="122">
        <v>1</v>
      </c>
      <c r="C583" s="122" t="s">
        <v>2145</v>
      </c>
      <c r="D583" s="122" t="s">
        <v>2106</v>
      </c>
      <c r="E583" s="122">
        <v>12</v>
      </c>
      <c r="F583" s="122">
        <v>0</v>
      </c>
      <c r="G583" s="122">
        <v>0</v>
      </c>
      <c r="H583" s="122">
        <v>0</v>
      </c>
      <c r="I583" s="122">
        <v>0</v>
      </c>
      <c r="J583" s="122">
        <v>0</v>
      </c>
      <c r="K583" s="122">
        <v>0</v>
      </c>
      <c r="L583" s="122">
        <v>0</v>
      </c>
      <c r="M583" s="122">
        <v>0</v>
      </c>
      <c r="N583" s="122">
        <v>0</v>
      </c>
      <c r="O583" s="122">
        <v>0</v>
      </c>
      <c r="P583" s="122">
        <v>0</v>
      </c>
      <c r="Q583" s="122">
        <v>0</v>
      </c>
      <c r="R583" s="122">
        <v>0</v>
      </c>
      <c r="S583" s="122">
        <v>0</v>
      </c>
      <c r="T583" s="122">
        <v>0</v>
      </c>
      <c r="U583" s="122">
        <v>0</v>
      </c>
      <c r="V583" s="122">
        <v>0</v>
      </c>
      <c r="W583" s="122">
        <v>0</v>
      </c>
      <c r="X583" s="122">
        <v>0</v>
      </c>
      <c r="Y583" s="122">
        <v>0</v>
      </c>
      <c r="Z583" s="122">
        <v>0</v>
      </c>
      <c r="AA583" s="122">
        <v>0</v>
      </c>
      <c r="AB583" s="122">
        <v>0</v>
      </c>
      <c r="AC583" s="122">
        <v>0</v>
      </c>
      <c r="AD583" s="122">
        <v>0</v>
      </c>
      <c r="AE583" s="122">
        <v>0</v>
      </c>
      <c r="AF583" s="122">
        <v>0</v>
      </c>
      <c r="AG583" s="122">
        <v>0</v>
      </c>
      <c r="AH583" s="122">
        <v>0</v>
      </c>
      <c r="AI583" s="122">
        <v>0</v>
      </c>
      <c r="AJ583" s="122">
        <v>0</v>
      </c>
      <c r="AK583" s="122">
        <v>0</v>
      </c>
      <c r="AL583" s="122">
        <v>0</v>
      </c>
    </row>
    <row r="584" spans="1:38" hidden="1" x14ac:dyDescent="0.25">
      <c r="A584" s="122" t="s">
        <v>1975</v>
      </c>
      <c r="B584" s="122">
        <v>1</v>
      </c>
      <c r="C584" s="122" t="s">
        <v>2145</v>
      </c>
      <c r="D584" s="122" t="s">
        <v>2107</v>
      </c>
      <c r="E584" s="122">
        <v>12</v>
      </c>
      <c r="F584" s="122">
        <v>0</v>
      </c>
      <c r="G584" s="122">
        <v>0</v>
      </c>
      <c r="H584" s="122">
        <v>0</v>
      </c>
      <c r="I584" s="122">
        <v>0</v>
      </c>
      <c r="J584" s="122">
        <v>0</v>
      </c>
      <c r="K584" s="122">
        <v>0</v>
      </c>
      <c r="L584" s="122">
        <v>0</v>
      </c>
      <c r="M584" s="122">
        <v>0</v>
      </c>
      <c r="N584" s="122">
        <v>0</v>
      </c>
      <c r="O584" s="122">
        <v>0</v>
      </c>
      <c r="P584" s="122">
        <v>0</v>
      </c>
      <c r="Q584" s="122">
        <v>0</v>
      </c>
      <c r="R584" s="122">
        <v>0</v>
      </c>
      <c r="S584" s="122">
        <v>0</v>
      </c>
      <c r="T584" s="122">
        <v>0</v>
      </c>
      <c r="U584" s="122">
        <v>0</v>
      </c>
      <c r="V584" s="122">
        <v>0</v>
      </c>
      <c r="W584" s="122">
        <v>0</v>
      </c>
      <c r="X584" s="122">
        <v>0</v>
      </c>
      <c r="Y584" s="122">
        <v>0</v>
      </c>
      <c r="Z584" s="122">
        <v>0</v>
      </c>
      <c r="AA584" s="122">
        <v>0</v>
      </c>
      <c r="AB584" s="122">
        <v>0</v>
      </c>
      <c r="AC584" s="122">
        <v>0</v>
      </c>
      <c r="AD584" s="122">
        <v>0</v>
      </c>
      <c r="AE584" s="122">
        <v>0</v>
      </c>
      <c r="AF584" s="122">
        <v>0</v>
      </c>
      <c r="AG584" s="122">
        <v>0</v>
      </c>
      <c r="AH584" s="122">
        <v>0</v>
      </c>
      <c r="AI584" s="122">
        <v>0</v>
      </c>
      <c r="AJ584" s="122">
        <v>0</v>
      </c>
      <c r="AK584" s="122">
        <v>0</v>
      </c>
      <c r="AL584" s="122">
        <v>0</v>
      </c>
    </row>
    <row r="585" spans="1:38" hidden="1" x14ac:dyDescent="0.25">
      <c r="A585" s="122" t="s">
        <v>1975</v>
      </c>
      <c r="B585" s="122">
        <v>1</v>
      </c>
      <c r="C585" s="122" t="s">
        <v>2145</v>
      </c>
      <c r="D585" s="122" t="s">
        <v>2108</v>
      </c>
      <c r="E585" s="122">
        <v>12</v>
      </c>
      <c r="F585" s="122">
        <v>0</v>
      </c>
      <c r="G585" s="122">
        <v>0</v>
      </c>
      <c r="H585" s="122">
        <v>0</v>
      </c>
      <c r="I585" s="122">
        <v>0</v>
      </c>
      <c r="J585" s="122">
        <v>0</v>
      </c>
      <c r="K585" s="122">
        <v>0</v>
      </c>
      <c r="L585" s="122">
        <v>0</v>
      </c>
      <c r="M585" s="122">
        <v>0</v>
      </c>
      <c r="N585" s="122">
        <v>0</v>
      </c>
      <c r="O585" s="122">
        <v>0</v>
      </c>
      <c r="P585" s="122">
        <v>0</v>
      </c>
      <c r="Q585" s="122">
        <v>0</v>
      </c>
      <c r="R585" s="122">
        <v>0</v>
      </c>
      <c r="S585" s="122">
        <v>0</v>
      </c>
      <c r="T585" s="122">
        <v>0</v>
      </c>
      <c r="U585" s="122">
        <v>0</v>
      </c>
      <c r="V585" s="122">
        <v>0</v>
      </c>
      <c r="W585" s="122">
        <v>0</v>
      </c>
      <c r="X585" s="122">
        <v>0</v>
      </c>
      <c r="Y585" s="122">
        <v>0</v>
      </c>
      <c r="Z585" s="122">
        <v>0</v>
      </c>
      <c r="AA585" s="122">
        <v>0</v>
      </c>
      <c r="AB585" s="122">
        <v>0</v>
      </c>
      <c r="AC585" s="122">
        <v>0</v>
      </c>
      <c r="AD585" s="122">
        <v>0</v>
      </c>
      <c r="AE585" s="122">
        <v>0</v>
      </c>
      <c r="AF585" s="122">
        <v>0</v>
      </c>
      <c r="AG585" s="122">
        <v>0</v>
      </c>
      <c r="AH585" s="122">
        <v>0</v>
      </c>
      <c r="AI585" s="122">
        <v>0</v>
      </c>
      <c r="AJ585" s="122">
        <v>0</v>
      </c>
      <c r="AK585" s="122">
        <v>0</v>
      </c>
      <c r="AL585" s="122">
        <v>0</v>
      </c>
    </row>
    <row r="586" spans="1:38" hidden="1" x14ac:dyDescent="0.25">
      <c r="A586" s="122" t="s">
        <v>1975</v>
      </c>
      <c r="B586" s="122">
        <v>1</v>
      </c>
      <c r="C586" s="122" t="s">
        <v>2145</v>
      </c>
      <c r="D586" s="122" t="s">
        <v>2109</v>
      </c>
      <c r="E586" s="122">
        <v>12</v>
      </c>
      <c r="F586" s="122">
        <v>0</v>
      </c>
      <c r="G586" s="122">
        <v>0</v>
      </c>
      <c r="H586" s="122">
        <v>0</v>
      </c>
      <c r="I586" s="122">
        <v>0</v>
      </c>
      <c r="J586" s="122">
        <v>0</v>
      </c>
      <c r="K586" s="122">
        <v>0</v>
      </c>
      <c r="L586" s="122">
        <v>0</v>
      </c>
      <c r="M586" s="122">
        <v>0</v>
      </c>
      <c r="N586" s="122">
        <v>0</v>
      </c>
      <c r="O586" s="122">
        <v>0</v>
      </c>
      <c r="P586" s="122">
        <v>0</v>
      </c>
      <c r="Q586" s="122">
        <v>0</v>
      </c>
      <c r="R586" s="122">
        <v>0</v>
      </c>
      <c r="S586" s="122">
        <v>0</v>
      </c>
      <c r="T586" s="122">
        <v>0</v>
      </c>
      <c r="U586" s="122">
        <v>0</v>
      </c>
      <c r="V586" s="122">
        <v>0</v>
      </c>
      <c r="W586" s="122">
        <v>0</v>
      </c>
      <c r="X586" s="122">
        <v>0</v>
      </c>
      <c r="Y586" s="122">
        <v>0</v>
      </c>
      <c r="Z586" s="122">
        <v>0</v>
      </c>
      <c r="AA586" s="122">
        <v>0</v>
      </c>
      <c r="AB586" s="122">
        <v>0</v>
      </c>
      <c r="AC586" s="122">
        <v>0</v>
      </c>
      <c r="AD586" s="122">
        <v>0</v>
      </c>
      <c r="AE586" s="122">
        <v>0</v>
      </c>
      <c r="AF586" s="122">
        <v>0</v>
      </c>
      <c r="AG586" s="122">
        <v>0</v>
      </c>
      <c r="AH586" s="122">
        <v>0</v>
      </c>
      <c r="AI586" s="122">
        <v>0</v>
      </c>
      <c r="AJ586" s="122">
        <v>0</v>
      </c>
      <c r="AK586" s="122">
        <v>0</v>
      </c>
      <c r="AL586" s="122">
        <v>0</v>
      </c>
    </row>
    <row r="587" spans="1:38" hidden="1" x14ac:dyDescent="0.25">
      <c r="A587" s="122" t="s">
        <v>1975</v>
      </c>
      <c r="B587" s="122">
        <v>1</v>
      </c>
      <c r="C587" s="122" t="s">
        <v>2145</v>
      </c>
      <c r="D587" s="122" t="s">
        <v>2110</v>
      </c>
      <c r="E587" s="122">
        <v>12</v>
      </c>
      <c r="F587" s="122">
        <v>0</v>
      </c>
      <c r="G587" s="122">
        <v>0</v>
      </c>
      <c r="H587" s="122">
        <v>0</v>
      </c>
      <c r="I587" s="122">
        <v>0</v>
      </c>
      <c r="J587" s="122">
        <v>0</v>
      </c>
      <c r="K587" s="122">
        <v>0</v>
      </c>
      <c r="L587" s="122">
        <v>0</v>
      </c>
      <c r="M587" s="122">
        <v>0</v>
      </c>
      <c r="N587" s="122">
        <v>0</v>
      </c>
      <c r="O587" s="122">
        <v>0</v>
      </c>
      <c r="P587" s="122">
        <v>0</v>
      </c>
      <c r="Q587" s="122">
        <v>0</v>
      </c>
      <c r="R587" s="122">
        <v>0</v>
      </c>
      <c r="S587" s="122">
        <v>0</v>
      </c>
      <c r="T587" s="122">
        <v>0</v>
      </c>
      <c r="U587" s="122">
        <v>0</v>
      </c>
      <c r="V587" s="122">
        <v>0</v>
      </c>
      <c r="W587" s="122">
        <v>0</v>
      </c>
      <c r="X587" s="122">
        <v>0</v>
      </c>
      <c r="Y587" s="122">
        <v>0</v>
      </c>
      <c r="Z587" s="122">
        <v>0</v>
      </c>
      <c r="AA587" s="122">
        <v>0</v>
      </c>
      <c r="AB587" s="122">
        <v>0</v>
      </c>
      <c r="AC587" s="122">
        <v>0</v>
      </c>
      <c r="AD587" s="122">
        <v>0</v>
      </c>
      <c r="AE587" s="122">
        <v>0</v>
      </c>
      <c r="AF587" s="122">
        <v>0</v>
      </c>
      <c r="AG587" s="122">
        <v>0</v>
      </c>
      <c r="AH587" s="122">
        <v>0</v>
      </c>
      <c r="AI587" s="122">
        <v>0</v>
      </c>
      <c r="AJ587" s="122">
        <v>0</v>
      </c>
      <c r="AK587" s="122">
        <v>0</v>
      </c>
      <c r="AL587" s="122">
        <v>0</v>
      </c>
    </row>
    <row r="588" spans="1:38" hidden="1" x14ac:dyDescent="0.25">
      <c r="A588" s="122" t="s">
        <v>1975</v>
      </c>
      <c r="B588" s="122">
        <v>1</v>
      </c>
      <c r="C588" s="122" t="s">
        <v>2145</v>
      </c>
      <c r="D588" s="122" t="s">
        <v>2111</v>
      </c>
      <c r="E588" s="122">
        <v>12</v>
      </c>
      <c r="F588" s="122">
        <v>0.2779693007072</v>
      </c>
      <c r="G588" s="122">
        <v>0.29000290113380001</v>
      </c>
      <c r="H588" s="122">
        <v>0.31275954018390001</v>
      </c>
      <c r="I588" s="122">
        <v>0.30228413972840001</v>
      </c>
      <c r="J588" s="122">
        <v>0.33063084246750002</v>
      </c>
      <c r="K588" s="122">
        <v>0.33001576530690002</v>
      </c>
      <c r="L588" s="122">
        <v>0.32271568735419998</v>
      </c>
      <c r="M588" s="122">
        <v>0.31750401773800002</v>
      </c>
      <c r="N588" s="122">
        <v>0.36394792051140001</v>
      </c>
      <c r="O588" s="122">
        <v>0.35268353970830002</v>
      </c>
      <c r="P588" s="122">
        <v>0.36047359440069998</v>
      </c>
      <c r="Q588" s="122">
        <v>0.32459533934669998</v>
      </c>
      <c r="R588" s="122">
        <v>0.32932686620189999</v>
      </c>
      <c r="S588" s="122">
        <v>0.3373521751263</v>
      </c>
      <c r="T588" s="122">
        <v>0.35399711384740001</v>
      </c>
      <c r="U588" s="122">
        <v>0.3490209569835</v>
      </c>
      <c r="V588" s="122">
        <v>0.34267549432450001</v>
      </c>
      <c r="W588" s="122">
        <v>0.35642655908330001</v>
      </c>
      <c r="X588" s="122">
        <v>0.30630658080599998</v>
      </c>
      <c r="Y588" s="122">
        <v>0.25816540986309999</v>
      </c>
      <c r="Z588" s="122">
        <v>0.32410654897320001</v>
      </c>
      <c r="AA588" s="122">
        <v>0.3093624329413</v>
      </c>
      <c r="AB588" s="122">
        <v>0.33232556489359999</v>
      </c>
      <c r="AC588" s="122">
        <v>0.29212758741619999</v>
      </c>
      <c r="AD588" s="122">
        <v>0.29860877842740002</v>
      </c>
      <c r="AE588" s="122">
        <v>0.29263888514210001</v>
      </c>
      <c r="AF588" s="122">
        <v>0.27603899382219999</v>
      </c>
      <c r="AG588" s="122">
        <v>0.29395800013110002</v>
      </c>
      <c r="AH588" s="122">
        <v>0.32603945629089998</v>
      </c>
      <c r="AI588" s="122">
        <v>0.28738107809169999</v>
      </c>
      <c r="AJ588" s="122">
        <v>0.246719115366</v>
      </c>
      <c r="AK588" s="122">
        <v>0.29315646577310001</v>
      </c>
      <c r="AL588" s="122">
        <v>0</v>
      </c>
    </row>
    <row r="589" spans="1:38" hidden="1" x14ac:dyDescent="0.25">
      <c r="A589" s="122" t="s">
        <v>1975</v>
      </c>
      <c r="B589" s="122">
        <v>1</v>
      </c>
      <c r="C589" s="122" t="s">
        <v>2145</v>
      </c>
      <c r="D589" s="122" t="s">
        <v>2112</v>
      </c>
      <c r="E589" s="122">
        <v>12</v>
      </c>
      <c r="F589" s="122">
        <v>0.1516057424868</v>
      </c>
      <c r="G589" s="122">
        <v>0.156839821553</v>
      </c>
      <c r="H589" s="122">
        <v>0.27352139073050002</v>
      </c>
      <c r="I589" s="122">
        <v>0.2927629224969</v>
      </c>
      <c r="J589" s="122">
        <v>0.308181271694</v>
      </c>
      <c r="K589" s="122">
        <v>0.37744337874349998</v>
      </c>
      <c r="L589" s="122">
        <v>0.3728916819143</v>
      </c>
      <c r="M589" s="122">
        <v>0.39203807163780002</v>
      </c>
      <c r="N589" s="122">
        <v>0.38157069093309998</v>
      </c>
      <c r="O589" s="122">
        <v>0.38311429046529999</v>
      </c>
      <c r="P589" s="122">
        <v>0.3680395364363</v>
      </c>
      <c r="Q589" s="122">
        <v>0.33712740151300002</v>
      </c>
      <c r="R589" s="122">
        <v>0.36011525310569997</v>
      </c>
      <c r="S589" s="122">
        <v>0.35129686800510002</v>
      </c>
      <c r="T589" s="122">
        <v>0.37447742829769998</v>
      </c>
      <c r="U589" s="122">
        <v>0.3424075929748</v>
      </c>
      <c r="V589" s="122">
        <v>0.32965995358119998</v>
      </c>
      <c r="W589" s="122">
        <v>0.34822548369119999</v>
      </c>
      <c r="X589" s="122">
        <v>0.31604565582170002</v>
      </c>
      <c r="Y589" s="122">
        <v>0.27180996049349998</v>
      </c>
      <c r="Z589" s="122">
        <v>0.2538707765264</v>
      </c>
      <c r="AA589" s="122">
        <v>0.26453558504219998</v>
      </c>
      <c r="AB589" s="122">
        <v>0.26686972255730002</v>
      </c>
      <c r="AC589" s="122">
        <v>0.24819662243669999</v>
      </c>
      <c r="AD589" s="122">
        <v>0.25442098914349998</v>
      </c>
      <c r="AE589" s="122">
        <v>0.25364294330519999</v>
      </c>
      <c r="AF589" s="122">
        <v>0.24586248492160001</v>
      </c>
      <c r="AG589" s="122">
        <v>0.25753317249699997</v>
      </c>
      <c r="AH589" s="122">
        <v>0.26764776839569998</v>
      </c>
      <c r="AI589" s="122">
        <v>0.25675512665860001</v>
      </c>
      <c r="AJ589" s="122">
        <v>0.20306996381180001</v>
      </c>
      <c r="AK589" s="122">
        <v>0.2334137515078</v>
      </c>
      <c r="AL589" s="122">
        <v>0</v>
      </c>
    </row>
    <row r="590" spans="1:38" hidden="1" x14ac:dyDescent="0.25">
      <c r="A590" s="122" t="s">
        <v>1975</v>
      </c>
      <c r="B590" s="122">
        <v>1</v>
      </c>
      <c r="C590" s="122" t="s">
        <v>2145</v>
      </c>
      <c r="D590" s="122" t="s">
        <v>2113</v>
      </c>
      <c r="E590" s="122">
        <v>12</v>
      </c>
      <c r="F590" s="122">
        <v>0</v>
      </c>
      <c r="G590" s="122">
        <v>0</v>
      </c>
      <c r="H590" s="122">
        <v>0</v>
      </c>
      <c r="I590" s="122">
        <v>0</v>
      </c>
      <c r="J590" s="122">
        <v>0</v>
      </c>
      <c r="K590" s="122">
        <v>0</v>
      </c>
      <c r="L590" s="122">
        <v>0</v>
      </c>
      <c r="M590" s="122">
        <v>0</v>
      </c>
      <c r="N590" s="122">
        <v>0</v>
      </c>
      <c r="O590" s="122">
        <v>0</v>
      </c>
      <c r="P590" s="122">
        <v>0</v>
      </c>
      <c r="Q590" s="122">
        <v>0</v>
      </c>
      <c r="R590" s="122">
        <v>0</v>
      </c>
      <c r="S590" s="122">
        <v>0</v>
      </c>
      <c r="T590" s="122">
        <v>0</v>
      </c>
      <c r="U590" s="122">
        <v>0</v>
      </c>
      <c r="V590" s="122">
        <v>0</v>
      </c>
      <c r="W590" s="122">
        <v>0</v>
      </c>
      <c r="X590" s="122">
        <v>0</v>
      </c>
      <c r="Y590" s="122">
        <v>0</v>
      </c>
      <c r="Z590" s="122">
        <v>0</v>
      </c>
      <c r="AA590" s="122">
        <v>0</v>
      </c>
      <c r="AB590" s="122">
        <v>0</v>
      </c>
      <c r="AC590" s="122">
        <v>0</v>
      </c>
      <c r="AD590" s="122">
        <v>0</v>
      </c>
      <c r="AE590" s="122">
        <v>0</v>
      </c>
      <c r="AF590" s="122">
        <v>0</v>
      </c>
      <c r="AG590" s="122">
        <v>0</v>
      </c>
      <c r="AH590" s="122">
        <v>0</v>
      </c>
      <c r="AI590" s="122">
        <v>0</v>
      </c>
      <c r="AJ590" s="122">
        <v>0</v>
      </c>
      <c r="AK590" s="122">
        <v>0</v>
      </c>
      <c r="AL590" s="122">
        <v>0</v>
      </c>
    </row>
    <row r="591" spans="1:38" hidden="1" x14ac:dyDescent="0.25">
      <c r="A591" s="122" t="s">
        <v>1975</v>
      </c>
      <c r="B591" s="122">
        <v>1</v>
      </c>
      <c r="C591" s="122" t="s">
        <v>2145</v>
      </c>
      <c r="D591" s="122" t="s">
        <v>2114</v>
      </c>
      <c r="E591" s="122">
        <v>12</v>
      </c>
      <c r="F591" s="122">
        <v>0</v>
      </c>
      <c r="G591" s="122">
        <v>0</v>
      </c>
      <c r="H591" s="122">
        <v>0</v>
      </c>
      <c r="I591" s="122">
        <v>0</v>
      </c>
      <c r="J591" s="122">
        <v>0</v>
      </c>
      <c r="K591" s="122">
        <v>0</v>
      </c>
      <c r="L591" s="122">
        <v>0</v>
      </c>
      <c r="M591" s="122">
        <v>0</v>
      </c>
      <c r="N591" s="122">
        <v>0</v>
      </c>
      <c r="O591" s="122">
        <v>0</v>
      </c>
      <c r="P591" s="122">
        <v>0</v>
      </c>
      <c r="Q591" s="122">
        <v>0</v>
      </c>
      <c r="R591" s="122">
        <v>0</v>
      </c>
      <c r="S591" s="122">
        <v>0</v>
      </c>
      <c r="T591" s="122">
        <v>0</v>
      </c>
      <c r="U591" s="122">
        <v>0</v>
      </c>
      <c r="V591" s="122">
        <v>0</v>
      </c>
      <c r="W591" s="122">
        <v>0</v>
      </c>
      <c r="X591" s="122">
        <v>0</v>
      </c>
      <c r="Y591" s="122">
        <v>0</v>
      </c>
      <c r="Z591" s="122">
        <v>0</v>
      </c>
      <c r="AA591" s="122">
        <v>0</v>
      </c>
      <c r="AB591" s="122">
        <v>0</v>
      </c>
      <c r="AC591" s="122">
        <v>0</v>
      </c>
      <c r="AD591" s="122">
        <v>0</v>
      </c>
      <c r="AE591" s="122">
        <v>0</v>
      </c>
      <c r="AF591" s="122">
        <v>0</v>
      </c>
      <c r="AG591" s="122">
        <v>0</v>
      </c>
      <c r="AH591" s="122">
        <v>0</v>
      </c>
      <c r="AI591" s="122">
        <v>0</v>
      </c>
      <c r="AJ591" s="122">
        <v>0</v>
      </c>
      <c r="AK591" s="122">
        <v>0</v>
      </c>
      <c r="AL591" s="122">
        <v>0</v>
      </c>
    </row>
    <row r="592" spans="1:38" hidden="1" x14ac:dyDescent="0.25">
      <c r="A592" s="122" t="s">
        <v>1975</v>
      </c>
      <c r="B592" s="122">
        <v>1</v>
      </c>
      <c r="C592" s="122" t="s">
        <v>2145</v>
      </c>
      <c r="D592" s="122" t="s">
        <v>2136</v>
      </c>
      <c r="E592" s="122">
        <v>12</v>
      </c>
      <c r="F592" s="122">
        <v>0</v>
      </c>
      <c r="G592" s="122">
        <v>0</v>
      </c>
      <c r="H592" s="122">
        <v>0</v>
      </c>
      <c r="I592" s="122">
        <v>0</v>
      </c>
      <c r="J592" s="122">
        <v>0</v>
      </c>
      <c r="K592" s="122">
        <v>0</v>
      </c>
      <c r="L592" s="122">
        <v>0</v>
      </c>
      <c r="M592" s="122">
        <v>0</v>
      </c>
      <c r="N592" s="122">
        <v>0</v>
      </c>
      <c r="O592" s="122">
        <v>0</v>
      </c>
      <c r="P592" s="122">
        <v>0</v>
      </c>
      <c r="Q592" s="122">
        <v>0</v>
      </c>
      <c r="R592" s="122">
        <v>0</v>
      </c>
      <c r="S592" s="122">
        <v>0</v>
      </c>
      <c r="T592" s="122">
        <v>0</v>
      </c>
      <c r="U592" s="122">
        <v>0</v>
      </c>
      <c r="V592" s="122">
        <v>0</v>
      </c>
      <c r="W592" s="122">
        <v>0</v>
      </c>
      <c r="X592" s="122">
        <v>0</v>
      </c>
      <c r="Y592" s="122">
        <v>0</v>
      </c>
      <c r="Z592" s="122">
        <v>0</v>
      </c>
      <c r="AA592" s="122">
        <v>0</v>
      </c>
      <c r="AB592" s="122">
        <v>0</v>
      </c>
      <c r="AC592" s="122">
        <v>0</v>
      </c>
      <c r="AD592" s="122">
        <v>0</v>
      </c>
      <c r="AE592" s="122">
        <v>0</v>
      </c>
      <c r="AF592" s="122">
        <v>0</v>
      </c>
      <c r="AG592" s="122">
        <v>0</v>
      </c>
      <c r="AH592" s="122">
        <v>0</v>
      </c>
      <c r="AI592" s="122">
        <v>0</v>
      </c>
      <c r="AJ592" s="122">
        <v>0</v>
      </c>
      <c r="AK592" s="122">
        <v>0</v>
      </c>
      <c r="AL592" s="122">
        <v>0</v>
      </c>
    </row>
    <row r="593" spans="1:38" hidden="1" x14ac:dyDescent="0.25">
      <c r="A593" s="122" t="s">
        <v>1975</v>
      </c>
      <c r="B593" s="122">
        <v>1</v>
      </c>
      <c r="C593" s="122" t="s">
        <v>2145</v>
      </c>
      <c r="D593" s="122" t="s">
        <v>2115</v>
      </c>
      <c r="E593" s="122">
        <v>12</v>
      </c>
      <c r="F593" s="122">
        <v>0</v>
      </c>
      <c r="G593" s="122">
        <v>0</v>
      </c>
      <c r="H593" s="122">
        <v>0</v>
      </c>
      <c r="I593" s="122">
        <v>0</v>
      </c>
      <c r="J593" s="122">
        <v>0</v>
      </c>
      <c r="K593" s="122">
        <v>0</v>
      </c>
      <c r="L593" s="122">
        <v>0</v>
      </c>
      <c r="M593" s="122">
        <v>0</v>
      </c>
      <c r="N593" s="122">
        <v>0</v>
      </c>
      <c r="O593" s="122">
        <v>0</v>
      </c>
      <c r="P593" s="122">
        <v>0</v>
      </c>
      <c r="Q593" s="122">
        <v>0</v>
      </c>
      <c r="R593" s="122">
        <v>0</v>
      </c>
      <c r="S593" s="122">
        <v>0</v>
      </c>
      <c r="T593" s="122">
        <v>0</v>
      </c>
      <c r="U593" s="122">
        <v>0</v>
      </c>
      <c r="V593" s="122">
        <v>0</v>
      </c>
      <c r="W593" s="122">
        <v>0</v>
      </c>
      <c r="X593" s="122">
        <v>0</v>
      </c>
      <c r="Y593" s="122">
        <v>0</v>
      </c>
      <c r="Z593" s="122">
        <v>0</v>
      </c>
      <c r="AA593" s="122">
        <v>0</v>
      </c>
      <c r="AB593" s="122">
        <v>0</v>
      </c>
      <c r="AC593" s="122">
        <v>0</v>
      </c>
      <c r="AD593" s="122">
        <v>0</v>
      </c>
      <c r="AE593" s="122">
        <v>0</v>
      </c>
      <c r="AF593" s="122">
        <v>0</v>
      </c>
      <c r="AG593" s="122">
        <v>0</v>
      </c>
      <c r="AH593" s="122">
        <v>0</v>
      </c>
      <c r="AI593" s="122">
        <v>0</v>
      </c>
      <c r="AJ593" s="122">
        <v>0</v>
      </c>
      <c r="AK593" s="122">
        <v>0</v>
      </c>
      <c r="AL593" s="122">
        <v>0</v>
      </c>
    </row>
    <row r="594" spans="1:38" hidden="1" x14ac:dyDescent="0.25">
      <c r="A594" s="122" t="s">
        <v>1975</v>
      </c>
      <c r="B594" s="122">
        <v>1</v>
      </c>
      <c r="C594" s="122" t="s">
        <v>2145</v>
      </c>
      <c r="D594" s="122" t="s">
        <v>2116</v>
      </c>
      <c r="E594" s="122">
        <v>12</v>
      </c>
      <c r="F594" s="122">
        <v>0</v>
      </c>
      <c r="G594" s="122">
        <v>0</v>
      </c>
      <c r="H594" s="122">
        <v>0</v>
      </c>
      <c r="I594" s="122">
        <v>0</v>
      </c>
      <c r="J594" s="122">
        <v>0</v>
      </c>
      <c r="K594" s="122">
        <v>0</v>
      </c>
      <c r="L594" s="122">
        <v>0</v>
      </c>
      <c r="M594" s="122">
        <v>0</v>
      </c>
      <c r="N594" s="122">
        <v>0</v>
      </c>
      <c r="O594" s="122">
        <v>0</v>
      </c>
      <c r="P594" s="122">
        <v>0</v>
      </c>
      <c r="Q594" s="122">
        <v>0</v>
      </c>
      <c r="R594" s="122">
        <v>0</v>
      </c>
      <c r="S594" s="122">
        <v>0</v>
      </c>
      <c r="T594" s="122">
        <v>0</v>
      </c>
      <c r="U594" s="122">
        <v>0</v>
      </c>
      <c r="V594" s="122">
        <v>0</v>
      </c>
      <c r="W594" s="122">
        <v>0</v>
      </c>
      <c r="X594" s="122">
        <v>0</v>
      </c>
      <c r="Y594" s="122">
        <v>0</v>
      </c>
      <c r="Z594" s="122">
        <v>0</v>
      </c>
      <c r="AA594" s="122">
        <v>0</v>
      </c>
      <c r="AB594" s="122">
        <v>0</v>
      </c>
      <c r="AC594" s="122">
        <v>0</v>
      </c>
      <c r="AD594" s="122">
        <v>0</v>
      </c>
      <c r="AE594" s="122">
        <v>0</v>
      </c>
      <c r="AF594" s="122">
        <v>0</v>
      </c>
      <c r="AG594" s="122">
        <v>0</v>
      </c>
      <c r="AH594" s="122">
        <v>0</v>
      </c>
      <c r="AI594" s="122">
        <v>0</v>
      </c>
      <c r="AJ594" s="122">
        <v>0</v>
      </c>
      <c r="AK594" s="122">
        <v>0</v>
      </c>
      <c r="AL594" s="122">
        <v>0</v>
      </c>
    </row>
    <row r="595" spans="1:38" hidden="1" x14ac:dyDescent="0.25">
      <c r="A595" s="122" t="s">
        <v>1975</v>
      </c>
      <c r="B595" s="122">
        <v>1</v>
      </c>
      <c r="C595" s="122" t="s">
        <v>2145</v>
      </c>
      <c r="D595" s="122" t="s">
        <v>2117</v>
      </c>
      <c r="E595" s="122">
        <v>12</v>
      </c>
      <c r="F595" s="122">
        <v>0</v>
      </c>
      <c r="G595" s="122">
        <v>0</v>
      </c>
      <c r="H595" s="122">
        <v>0</v>
      </c>
      <c r="I595" s="122">
        <v>0</v>
      </c>
      <c r="J595" s="122">
        <v>0</v>
      </c>
      <c r="K595" s="122">
        <v>0</v>
      </c>
      <c r="L595" s="122">
        <v>0</v>
      </c>
      <c r="M595" s="122">
        <v>0</v>
      </c>
      <c r="N595" s="122">
        <v>0</v>
      </c>
      <c r="O595" s="122">
        <v>0</v>
      </c>
      <c r="P595" s="122">
        <v>0</v>
      </c>
      <c r="Q595" s="122">
        <v>0</v>
      </c>
      <c r="R595" s="122">
        <v>0</v>
      </c>
      <c r="S595" s="122">
        <v>0</v>
      </c>
      <c r="T595" s="122">
        <v>0</v>
      </c>
      <c r="U595" s="122">
        <v>0</v>
      </c>
      <c r="V595" s="122">
        <v>0</v>
      </c>
      <c r="W595" s="122">
        <v>0</v>
      </c>
      <c r="X595" s="122">
        <v>0</v>
      </c>
      <c r="Y595" s="122">
        <v>0</v>
      </c>
      <c r="Z595" s="122">
        <v>0</v>
      </c>
      <c r="AA595" s="122">
        <v>0</v>
      </c>
      <c r="AB595" s="122">
        <v>0</v>
      </c>
      <c r="AC595" s="122">
        <v>0</v>
      </c>
      <c r="AD595" s="122">
        <v>0</v>
      </c>
      <c r="AE595" s="122">
        <v>0</v>
      </c>
      <c r="AF595" s="122">
        <v>0</v>
      </c>
      <c r="AG595" s="122">
        <v>0</v>
      </c>
      <c r="AH595" s="122">
        <v>0</v>
      </c>
      <c r="AI595" s="122">
        <v>0</v>
      </c>
      <c r="AJ595" s="122">
        <v>0</v>
      </c>
      <c r="AK595" s="122">
        <v>0</v>
      </c>
      <c r="AL595" s="122">
        <v>0</v>
      </c>
    </row>
    <row r="596" spans="1:38" hidden="1" x14ac:dyDescent="0.25">
      <c r="A596" s="122" t="s">
        <v>1975</v>
      </c>
      <c r="B596" s="122">
        <v>1</v>
      </c>
      <c r="C596" s="122" t="s">
        <v>2145</v>
      </c>
      <c r="D596" s="122" t="s">
        <v>2118</v>
      </c>
      <c r="E596" s="122">
        <v>12</v>
      </c>
      <c r="F596" s="122">
        <v>0.1082974137931</v>
      </c>
      <c r="G596" s="122">
        <v>0.1140732758621</v>
      </c>
      <c r="H596" s="122">
        <v>9.2948109965600004E-2</v>
      </c>
      <c r="I596" s="122">
        <v>0.107394648318</v>
      </c>
      <c r="J596" s="122">
        <v>0.11055</v>
      </c>
      <c r="K596" s="122">
        <v>9.27480676329E-2</v>
      </c>
      <c r="L596" s="122">
        <v>8.7969574468099998E-2</v>
      </c>
      <c r="M596" s="122">
        <v>9.3453350296899995E-2</v>
      </c>
      <c r="N596" s="122">
        <v>8.93608713522E-2</v>
      </c>
      <c r="O596" s="122">
        <v>0.1331641716567</v>
      </c>
      <c r="P596" s="122">
        <v>0.12572437971950001</v>
      </c>
      <c r="Q596" s="122">
        <v>0.109077294686</v>
      </c>
      <c r="R596" s="122">
        <v>0.1249836997726</v>
      </c>
      <c r="S596" s="122">
        <v>0.12368832173240001</v>
      </c>
      <c r="T596" s="122">
        <v>0.13180436941410001</v>
      </c>
      <c r="U596" s="122">
        <v>9.2219101123600003E-2</v>
      </c>
      <c r="V596" s="122">
        <v>0.1128326157158</v>
      </c>
      <c r="W596" s="122">
        <v>0.12116254036599999</v>
      </c>
      <c r="X596" s="122">
        <v>0.1128326157158</v>
      </c>
      <c r="Y596" s="122">
        <v>0.1173762109795</v>
      </c>
      <c r="Z596" s="122">
        <v>0.13378689567429999</v>
      </c>
      <c r="AA596" s="122">
        <v>0.1282888040712</v>
      </c>
      <c r="AB596" s="122">
        <v>9.4544689973599993E-2</v>
      </c>
      <c r="AC596" s="122">
        <v>0.11734943931400001</v>
      </c>
      <c r="AD596" s="122">
        <v>0.1320667465157</v>
      </c>
      <c r="AE596" s="122">
        <v>0.1197648853926</v>
      </c>
      <c r="AF596" s="122">
        <v>0.1040116377846</v>
      </c>
      <c r="AG596" s="122">
        <v>0.1051129374788</v>
      </c>
      <c r="AH596" s="122">
        <v>0.110350618739</v>
      </c>
      <c r="AI596" s="122">
        <v>0.1073629682622</v>
      </c>
      <c r="AJ596" s="122">
        <v>9.7116556463099996E-2</v>
      </c>
      <c r="AK596" s="122">
        <v>0.1088508529553</v>
      </c>
      <c r="AL596" s="122">
        <v>0</v>
      </c>
    </row>
    <row r="597" spans="1:38" hidden="1" x14ac:dyDescent="0.25">
      <c r="A597" s="122" t="s">
        <v>1975</v>
      </c>
      <c r="B597" s="122">
        <v>1</v>
      </c>
      <c r="C597" s="122" t="s">
        <v>2145</v>
      </c>
      <c r="D597" s="122" t="s">
        <v>2119</v>
      </c>
      <c r="E597" s="122">
        <v>12</v>
      </c>
      <c r="F597" s="122">
        <v>13.2258488301394</v>
      </c>
      <c r="G597" s="122">
        <v>14.2008557730927</v>
      </c>
      <c r="H597" s="122">
        <v>14.4501436772718</v>
      </c>
      <c r="I597" s="122">
        <v>14.9367099349908</v>
      </c>
      <c r="J597" s="122">
        <v>16.427683094163601</v>
      </c>
      <c r="K597" s="122">
        <v>17.1292426655315</v>
      </c>
      <c r="L597" s="122">
        <v>17.9964561009261</v>
      </c>
      <c r="M597" s="122">
        <v>18.918528127897702</v>
      </c>
      <c r="N597" s="122">
        <v>19.092347920245501</v>
      </c>
      <c r="O597" s="122">
        <v>20.511631710854399</v>
      </c>
      <c r="P597" s="122">
        <v>20.178128703777698</v>
      </c>
      <c r="Q597" s="122">
        <v>18.0063710758286</v>
      </c>
      <c r="R597" s="122">
        <v>19.052773306824999</v>
      </c>
      <c r="S597" s="122">
        <v>18.891286644152899</v>
      </c>
      <c r="T597" s="122">
        <v>20.090888405379498</v>
      </c>
      <c r="U597" s="122">
        <v>17.506410907135301</v>
      </c>
      <c r="V597" s="122">
        <v>17.8158021079043</v>
      </c>
      <c r="W597" s="122">
        <v>18.090026471712701</v>
      </c>
      <c r="X597" s="122">
        <v>15.9281411210114</v>
      </c>
      <c r="Y597" s="122">
        <v>15.6495654631461</v>
      </c>
      <c r="Z597" s="122">
        <v>17.8380801437287</v>
      </c>
      <c r="AA597" s="122">
        <v>17.103714999072199</v>
      </c>
      <c r="AB597" s="122">
        <v>17.323641547379601</v>
      </c>
      <c r="AC597" s="122">
        <v>17.356312071698699</v>
      </c>
      <c r="AD597" s="122">
        <v>17.359109530278801</v>
      </c>
      <c r="AE597" s="122">
        <v>18.127613598713701</v>
      </c>
      <c r="AF597" s="122">
        <v>18.041055080485201</v>
      </c>
      <c r="AG597" s="122">
        <v>18.669001035906799</v>
      </c>
      <c r="AH597" s="122">
        <v>19.3439534968571</v>
      </c>
      <c r="AI597" s="122">
        <v>20.2315122477596</v>
      </c>
      <c r="AJ597" s="122">
        <v>19.195400996738801</v>
      </c>
      <c r="AK597" s="122">
        <v>21.146227581094099</v>
      </c>
      <c r="AL597" s="122">
        <v>0</v>
      </c>
    </row>
    <row r="598" spans="1:38" hidden="1" x14ac:dyDescent="0.25">
      <c r="A598" s="122" t="s">
        <v>1975</v>
      </c>
      <c r="B598" s="122">
        <v>1</v>
      </c>
      <c r="C598" s="122" t="s">
        <v>2145</v>
      </c>
      <c r="D598" s="122" t="s">
        <v>2137</v>
      </c>
      <c r="E598" s="122">
        <v>12</v>
      </c>
      <c r="F598" s="122">
        <v>0</v>
      </c>
      <c r="G598" s="122">
        <v>0</v>
      </c>
      <c r="H598" s="122">
        <v>0</v>
      </c>
      <c r="I598" s="122">
        <v>0</v>
      </c>
      <c r="J598" s="122">
        <v>0</v>
      </c>
      <c r="K598" s="122">
        <v>0</v>
      </c>
      <c r="L598" s="122">
        <v>0</v>
      </c>
      <c r="M598" s="122">
        <v>0</v>
      </c>
      <c r="N598" s="122">
        <v>0</v>
      </c>
      <c r="O598" s="122">
        <v>0</v>
      </c>
      <c r="P598" s="122">
        <v>0</v>
      </c>
      <c r="Q598" s="122">
        <v>0</v>
      </c>
      <c r="R598" s="122">
        <v>0</v>
      </c>
      <c r="S598" s="122">
        <v>0</v>
      </c>
      <c r="T598" s="122">
        <v>0</v>
      </c>
      <c r="U598" s="122">
        <v>0</v>
      </c>
      <c r="V598" s="122">
        <v>0</v>
      </c>
      <c r="W598" s="122">
        <v>0</v>
      </c>
      <c r="X598" s="122">
        <v>0</v>
      </c>
      <c r="Y598" s="122">
        <v>0</v>
      </c>
      <c r="Z598" s="122">
        <v>0</v>
      </c>
      <c r="AA598" s="122">
        <v>0</v>
      </c>
      <c r="AB598" s="122">
        <v>0</v>
      </c>
      <c r="AC598" s="122">
        <v>0</v>
      </c>
      <c r="AD598" s="122">
        <v>0</v>
      </c>
      <c r="AE598" s="122">
        <v>0</v>
      </c>
      <c r="AF598" s="122">
        <v>0</v>
      </c>
      <c r="AG598" s="122">
        <v>0</v>
      </c>
      <c r="AH598" s="122">
        <v>0</v>
      </c>
      <c r="AI598" s="122">
        <v>0</v>
      </c>
      <c r="AJ598" s="122">
        <v>0</v>
      </c>
      <c r="AK598" s="122">
        <v>0</v>
      </c>
      <c r="AL598" s="122">
        <v>0</v>
      </c>
    </row>
    <row r="599" spans="1:38" hidden="1" x14ac:dyDescent="0.25">
      <c r="A599" s="122" t="s">
        <v>1975</v>
      </c>
      <c r="B599" s="122">
        <v>1</v>
      </c>
      <c r="C599" s="122" t="s">
        <v>2145</v>
      </c>
      <c r="D599" s="122" t="s">
        <v>2120</v>
      </c>
      <c r="E599" s="122">
        <v>12</v>
      </c>
      <c r="F599" s="122">
        <v>0</v>
      </c>
      <c r="G599" s="122">
        <v>0</v>
      </c>
      <c r="H599" s="122">
        <v>0</v>
      </c>
      <c r="I599" s="122">
        <v>0</v>
      </c>
      <c r="J599" s="122">
        <v>0</v>
      </c>
      <c r="K599" s="122">
        <v>0</v>
      </c>
      <c r="L599" s="122">
        <v>0</v>
      </c>
      <c r="M599" s="122">
        <v>0</v>
      </c>
      <c r="N599" s="122">
        <v>0</v>
      </c>
      <c r="O599" s="122">
        <v>0</v>
      </c>
      <c r="P599" s="122">
        <v>0</v>
      </c>
      <c r="Q599" s="122">
        <v>0</v>
      </c>
      <c r="R599" s="122">
        <v>0</v>
      </c>
      <c r="S599" s="122">
        <v>0</v>
      </c>
      <c r="T599" s="122">
        <v>0</v>
      </c>
      <c r="U599" s="122">
        <v>0</v>
      </c>
      <c r="V599" s="122">
        <v>0</v>
      </c>
      <c r="W599" s="122">
        <v>0</v>
      </c>
      <c r="X599" s="122">
        <v>0</v>
      </c>
      <c r="Y599" s="122">
        <v>0</v>
      </c>
      <c r="Z599" s="122">
        <v>0</v>
      </c>
      <c r="AA599" s="122">
        <v>0</v>
      </c>
      <c r="AB599" s="122">
        <v>0</v>
      </c>
      <c r="AC599" s="122">
        <v>0</v>
      </c>
      <c r="AD599" s="122">
        <v>0</v>
      </c>
      <c r="AE599" s="122">
        <v>0</v>
      </c>
      <c r="AF599" s="122">
        <v>0</v>
      </c>
      <c r="AG599" s="122">
        <v>0</v>
      </c>
      <c r="AH599" s="122">
        <v>0</v>
      </c>
      <c r="AI599" s="122">
        <v>0</v>
      </c>
      <c r="AJ599" s="122">
        <v>0</v>
      </c>
      <c r="AK599" s="122">
        <v>0</v>
      </c>
      <c r="AL599" s="122">
        <v>0</v>
      </c>
    </row>
    <row r="600" spans="1:38" hidden="1" x14ac:dyDescent="0.25">
      <c r="A600" s="122" t="s">
        <v>1975</v>
      </c>
      <c r="B600" s="122">
        <v>1</v>
      </c>
      <c r="C600" s="122" t="s">
        <v>2145</v>
      </c>
      <c r="D600" s="122" t="s">
        <v>2121</v>
      </c>
      <c r="E600" s="122">
        <v>12</v>
      </c>
      <c r="F600" s="122">
        <v>0</v>
      </c>
      <c r="G600" s="122">
        <v>0</v>
      </c>
      <c r="H600" s="122">
        <v>0</v>
      </c>
      <c r="I600" s="122">
        <v>0</v>
      </c>
      <c r="J600" s="122">
        <v>0</v>
      </c>
      <c r="K600" s="122">
        <v>0</v>
      </c>
      <c r="L600" s="122">
        <v>0</v>
      </c>
      <c r="M600" s="122">
        <v>0</v>
      </c>
      <c r="N600" s="122">
        <v>0</v>
      </c>
      <c r="O600" s="122">
        <v>0</v>
      </c>
      <c r="P600" s="122">
        <v>0</v>
      </c>
      <c r="Q600" s="122">
        <v>0</v>
      </c>
      <c r="R600" s="122">
        <v>0</v>
      </c>
      <c r="S600" s="122">
        <v>0</v>
      </c>
      <c r="T600" s="122">
        <v>0</v>
      </c>
      <c r="U600" s="122">
        <v>0</v>
      </c>
      <c r="V600" s="122">
        <v>0</v>
      </c>
      <c r="W600" s="122">
        <v>0</v>
      </c>
      <c r="X600" s="122">
        <v>0</v>
      </c>
      <c r="Y600" s="122">
        <v>0</v>
      </c>
      <c r="Z600" s="122">
        <v>0</v>
      </c>
      <c r="AA600" s="122">
        <v>0</v>
      </c>
      <c r="AB600" s="122">
        <v>0</v>
      </c>
      <c r="AC600" s="122">
        <v>0</v>
      </c>
      <c r="AD600" s="122">
        <v>0</v>
      </c>
      <c r="AE600" s="122">
        <v>0</v>
      </c>
      <c r="AF600" s="122">
        <v>0</v>
      </c>
      <c r="AG600" s="122">
        <v>0</v>
      </c>
      <c r="AH600" s="122">
        <v>0</v>
      </c>
      <c r="AI600" s="122">
        <v>0</v>
      </c>
      <c r="AJ600" s="122">
        <v>0</v>
      </c>
      <c r="AK600" s="122">
        <v>0</v>
      </c>
      <c r="AL600" s="122">
        <v>0</v>
      </c>
    </row>
    <row r="601" spans="1:38" hidden="1" x14ac:dyDescent="0.25">
      <c r="A601" s="122" t="s">
        <v>1975</v>
      </c>
      <c r="B601" s="122">
        <v>1</v>
      </c>
      <c r="C601" s="122" t="s">
        <v>2145</v>
      </c>
      <c r="D601" s="122" t="s">
        <v>2138</v>
      </c>
      <c r="E601" s="122">
        <v>12</v>
      </c>
      <c r="F601" s="122">
        <v>0</v>
      </c>
      <c r="G601" s="122">
        <v>0</v>
      </c>
      <c r="H601" s="122">
        <v>0</v>
      </c>
      <c r="I601" s="122">
        <v>0</v>
      </c>
      <c r="J601" s="122">
        <v>0</v>
      </c>
      <c r="K601" s="122">
        <v>0</v>
      </c>
      <c r="L601" s="122">
        <v>0</v>
      </c>
      <c r="M601" s="122">
        <v>0</v>
      </c>
      <c r="N601" s="122">
        <v>0</v>
      </c>
      <c r="O601" s="122">
        <v>0</v>
      </c>
      <c r="P601" s="122">
        <v>0</v>
      </c>
      <c r="Q601" s="122">
        <v>0</v>
      </c>
      <c r="R601" s="122">
        <v>0</v>
      </c>
      <c r="S601" s="122">
        <v>0</v>
      </c>
      <c r="T601" s="122">
        <v>0</v>
      </c>
      <c r="U601" s="122">
        <v>0</v>
      </c>
      <c r="V601" s="122">
        <v>0</v>
      </c>
      <c r="W601" s="122">
        <v>0</v>
      </c>
      <c r="X601" s="122">
        <v>0</v>
      </c>
      <c r="Y601" s="122">
        <v>0</v>
      </c>
      <c r="Z601" s="122">
        <v>0</v>
      </c>
      <c r="AA601" s="122">
        <v>0</v>
      </c>
      <c r="AB601" s="122">
        <v>0</v>
      </c>
      <c r="AC601" s="122">
        <v>0</v>
      </c>
      <c r="AD601" s="122">
        <v>0</v>
      </c>
      <c r="AE601" s="122">
        <v>0</v>
      </c>
      <c r="AF601" s="122">
        <v>0</v>
      </c>
      <c r="AG601" s="122">
        <v>0</v>
      </c>
      <c r="AH601" s="122">
        <v>0</v>
      </c>
      <c r="AI601" s="122">
        <v>0</v>
      </c>
      <c r="AJ601" s="122">
        <v>0</v>
      </c>
      <c r="AK601" s="122">
        <v>0</v>
      </c>
      <c r="AL601" s="122">
        <v>0</v>
      </c>
    </row>
    <row r="602" spans="1:38" hidden="1" x14ac:dyDescent="0.25">
      <c r="A602" s="122" t="s">
        <v>1975</v>
      </c>
      <c r="B602" s="122">
        <v>1</v>
      </c>
      <c r="C602" s="122" t="s">
        <v>2145</v>
      </c>
      <c r="D602" s="122" t="s">
        <v>2122</v>
      </c>
      <c r="E602" s="122">
        <v>12</v>
      </c>
      <c r="F602" s="122">
        <v>0</v>
      </c>
      <c r="G602" s="122">
        <v>0</v>
      </c>
      <c r="H602" s="122">
        <v>0</v>
      </c>
      <c r="I602" s="122">
        <v>0</v>
      </c>
      <c r="J602" s="122">
        <v>0</v>
      </c>
      <c r="K602" s="122">
        <v>0</v>
      </c>
      <c r="L602" s="122">
        <v>0</v>
      </c>
      <c r="M602" s="122">
        <v>0</v>
      </c>
      <c r="N602" s="122">
        <v>0</v>
      </c>
      <c r="O602" s="122">
        <v>0</v>
      </c>
      <c r="P602" s="122">
        <v>0</v>
      </c>
      <c r="Q602" s="122">
        <v>0</v>
      </c>
      <c r="R602" s="122">
        <v>0</v>
      </c>
      <c r="S602" s="122">
        <v>0</v>
      </c>
      <c r="T602" s="122">
        <v>0</v>
      </c>
      <c r="U602" s="122">
        <v>0</v>
      </c>
      <c r="V602" s="122">
        <v>0</v>
      </c>
      <c r="W602" s="122">
        <v>0</v>
      </c>
      <c r="X602" s="122">
        <v>0</v>
      </c>
      <c r="Y602" s="122">
        <v>0</v>
      </c>
      <c r="Z602" s="122">
        <v>0</v>
      </c>
      <c r="AA602" s="122">
        <v>0</v>
      </c>
      <c r="AB602" s="122">
        <v>0</v>
      </c>
      <c r="AC602" s="122">
        <v>0</v>
      </c>
      <c r="AD602" s="122">
        <v>0</v>
      </c>
      <c r="AE602" s="122">
        <v>0</v>
      </c>
      <c r="AF602" s="122">
        <v>0</v>
      </c>
      <c r="AG602" s="122">
        <v>0</v>
      </c>
      <c r="AH602" s="122">
        <v>0</v>
      </c>
      <c r="AI602" s="122">
        <v>0</v>
      </c>
      <c r="AJ602" s="122">
        <v>0</v>
      </c>
      <c r="AK602" s="122">
        <v>0</v>
      </c>
      <c r="AL602" s="122">
        <v>0</v>
      </c>
    </row>
    <row r="603" spans="1:38" hidden="1" x14ac:dyDescent="0.25">
      <c r="A603" s="122" t="s">
        <v>1975</v>
      </c>
      <c r="B603" s="122">
        <v>1</v>
      </c>
      <c r="C603" s="122" t="s">
        <v>2145</v>
      </c>
      <c r="D603" s="122" t="s">
        <v>2123</v>
      </c>
      <c r="E603" s="122">
        <v>12</v>
      </c>
      <c r="F603" s="122">
        <v>0</v>
      </c>
      <c r="G603" s="122">
        <v>0</v>
      </c>
      <c r="H603" s="122">
        <v>0</v>
      </c>
      <c r="I603" s="122">
        <v>0</v>
      </c>
      <c r="J603" s="122">
        <v>0</v>
      </c>
      <c r="K603" s="122">
        <v>0</v>
      </c>
      <c r="L603" s="122">
        <v>0</v>
      </c>
      <c r="M603" s="122">
        <v>0</v>
      </c>
      <c r="N603" s="122">
        <v>0</v>
      </c>
      <c r="O603" s="122">
        <v>0</v>
      </c>
      <c r="P603" s="122">
        <v>0</v>
      </c>
      <c r="Q603" s="122">
        <v>0</v>
      </c>
      <c r="R603" s="122">
        <v>0</v>
      </c>
      <c r="S603" s="122">
        <v>0</v>
      </c>
      <c r="T603" s="122">
        <v>0</v>
      </c>
      <c r="U603" s="122">
        <v>0</v>
      </c>
      <c r="V603" s="122">
        <v>0</v>
      </c>
      <c r="W603" s="122">
        <v>0</v>
      </c>
      <c r="X603" s="122">
        <v>0</v>
      </c>
      <c r="Y603" s="122">
        <v>0</v>
      </c>
      <c r="Z603" s="122">
        <v>0</v>
      </c>
      <c r="AA603" s="122">
        <v>0</v>
      </c>
      <c r="AB603" s="122">
        <v>0</v>
      </c>
      <c r="AC603" s="122">
        <v>0</v>
      </c>
      <c r="AD603" s="122">
        <v>0</v>
      </c>
      <c r="AE603" s="122">
        <v>0</v>
      </c>
      <c r="AF603" s="122">
        <v>0</v>
      </c>
      <c r="AG603" s="122">
        <v>0</v>
      </c>
      <c r="AH603" s="122">
        <v>0</v>
      </c>
      <c r="AI603" s="122">
        <v>0</v>
      </c>
      <c r="AJ603" s="122">
        <v>0</v>
      </c>
      <c r="AK603" s="122">
        <v>0</v>
      </c>
      <c r="AL603" s="122">
        <v>0</v>
      </c>
    </row>
    <row r="604" spans="1:38" hidden="1" x14ac:dyDescent="0.25">
      <c r="A604" s="122" t="s">
        <v>1975</v>
      </c>
      <c r="B604" s="122">
        <v>1</v>
      </c>
      <c r="C604" s="122" t="s">
        <v>2145</v>
      </c>
      <c r="D604" s="122" t="s">
        <v>2124</v>
      </c>
      <c r="E604" s="122">
        <v>12</v>
      </c>
      <c r="F604" s="122">
        <v>0</v>
      </c>
      <c r="G604" s="122">
        <v>0</v>
      </c>
      <c r="H604" s="122">
        <v>0</v>
      </c>
      <c r="I604" s="122">
        <v>0</v>
      </c>
      <c r="J604" s="122">
        <v>0</v>
      </c>
      <c r="K604" s="122">
        <v>0</v>
      </c>
      <c r="L604" s="122">
        <v>0</v>
      </c>
      <c r="M604" s="122">
        <v>0</v>
      </c>
      <c r="N604" s="122">
        <v>0</v>
      </c>
      <c r="O604" s="122">
        <v>0</v>
      </c>
      <c r="P604" s="122">
        <v>0</v>
      </c>
      <c r="Q604" s="122">
        <v>0</v>
      </c>
      <c r="R604" s="122">
        <v>0</v>
      </c>
      <c r="S604" s="122">
        <v>0</v>
      </c>
      <c r="T604" s="122">
        <v>0</v>
      </c>
      <c r="U604" s="122">
        <v>0</v>
      </c>
      <c r="V604" s="122">
        <v>0</v>
      </c>
      <c r="W604" s="122">
        <v>0</v>
      </c>
      <c r="X604" s="122">
        <v>0</v>
      </c>
      <c r="Y604" s="122">
        <v>0</v>
      </c>
      <c r="Z604" s="122">
        <v>0</v>
      </c>
      <c r="AA604" s="122">
        <v>0</v>
      </c>
      <c r="AB604" s="122">
        <v>0</v>
      </c>
      <c r="AC604" s="122">
        <v>0</v>
      </c>
      <c r="AD604" s="122">
        <v>0</v>
      </c>
      <c r="AE604" s="122">
        <v>0</v>
      </c>
      <c r="AF604" s="122">
        <v>0</v>
      </c>
      <c r="AG604" s="122">
        <v>0</v>
      </c>
      <c r="AH604" s="122">
        <v>0</v>
      </c>
      <c r="AI604" s="122">
        <v>0</v>
      </c>
      <c r="AJ604" s="122">
        <v>0</v>
      </c>
      <c r="AK604" s="122">
        <v>0</v>
      </c>
      <c r="AL604" s="122">
        <v>0</v>
      </c>
    </row>
    <row r="605" spans="1:38" hidden="1" x14ac:dyDescent="0.25">
      <c r="A605" s="122" t="s">
        <v>1975</v>
      </c>
      <c r="B605" s="122">
        <v>1</v>
      </c>
      <c r="C605" s="122" t="s">
        <v>2145</v>
      </c>
      <c r="D605" s="122" t="s">
        <v>2125</v>
      </c>
      <c r="E605" s="122">
        <v>12</v>
      </c>
      <c r="F605" s="122">
        <v>0.3659448956577</v>
      </c>
      <c r="G605" s="122">
        <v>0.37857887961059999</v>
      </c>
      <c r="H605" s="122">
        <v>0.3829299470227</v>
      </c>
      <c r="I605" s="122">
        <v>0.41331236117199999</v>
      </c>
      <c r="J605" s="122">
        <v>0.42299390232509998</v>
      </c>
      <c r="K605" s="122">
        <v>0.44412063036909999</v>
      </c>
      <c r="L605" s="122">
        <v>0.46045643313849999</v>
      </c>
      <c r="M605" s="122">
        <v>0.48305071503539998</v>
      </c>
      <c r="N605" s="122">
        <v>0.44660529176340003</v>
      </c>
      <c r="O605" s="122">
        <v>0.44929826061970002</v>
      </c>
      <c r="P605" s="122">
        <v>0.43345907376499998</v>
      </c>
      <c r="Q605" s="122">
        <v>0.40214271049069999</v>
      </c>
      <c r="R605" s="122">
        <v>0.4254467310842</v>
      </c>
      <c r="S605" s="122">
        <v>0.41354206086459999</v>
      </c>
      <c r="T605" s="122">
        <v>0.44086832009010002</v>
      </c>
      <c r="U605" s="122">
        <v>0.42694247291139997</v>
      </c>
      <c r="V605" s="122">
        <v>0.392637031596</v>
      </c>
      <c r="W605" s="122">
        <v>0.3049422808824</v>
      </c>
      <c r="X605" s="122">
        <v>0.17746402064</v>
      </c>
      <c r="Y605" s="122">
        <v>7.1420176721100001E-2</v>
      </c>
      <c r="Z605" s="122">
        <v>0</v>
      </c>
      <c r="AA605" s="122">
        <v>0</v>
      </c>
      <c r="AB605" s="122">
        <v>0</v>
      </c>
      <c r="AC605" s="122">
        <v>0</v>
      </c>
      <c r="AD605" s="122">
        <v>0</v>
      </c>
      <c r="AE605" s="122">
        <v>0</v>
      </c>
      <c r="AF605" s="122">
        <v>0</v>
      </c>
      <c r="AG605" s="122">
        <v>0</v>
      </c>
      <c r="AH605" s="122">
        <v>0</v>
      </c>
      <c r="AI605" s="122">
        <v>0</v>
      </c>
      <c r="AJ605" s="122">
        <v>0</v>
      </c>
      <c r="AK605" s="122">
        <v>0</v>
      </c>
      <c r="AL605" s="122">
        <v>0</v>
      </c>
    </row>
    <row r="606" spans="1:38" hidden="1" x14ac:dyDescent="0.25">
      <c r="A606" s="122" t="s">
        <v>1975</v>
      </c>
      <c r="B606" s="122">
        <v>1</v>
      </c>
      <c r="C606" s="122" t="s">
        <v>2145</v>
      </c>
      <c r="D606" s="122" t="s">
        <v>2126</v>
      </c>
      <c r="E606" s="122">
        <v>12</v>
      </c>
      <c r="F606" s="122">
        <v>0</v>
      </c>
      <c r="G606" s="122">
        <v>0</v>
      </c>
      <c r="H606" s="122">
        <v>0</v>
      </c>
      <c r="I606" s="122">
        <v>5.0768379204900002E-2</v>
      </c>
      <c r="J606" s="122">
        <v>5.2260000000000001E-2</v>
      </c>
      <c r="K606" s="122">
        <v>4.3844541062800002E-2</v>
      </c>
      <c r="L606" s="122">
        <v>4.1585617021300002E-2</v>
      </c>
      <c r="M606" s="122">
        <v>4.4177947413100001E-2</v>
      </c>
      <c r="N606" s="122">
        <v>4.22433210029E-2</v>
      </c>
      <c r="O606" s="122">
        <v>4.9460978043899997E-2</v>
      </c>
      <c r="P606" s="122">
        <v>4.6697626753000002E-2</v>
      </c>
      <c r="Q606" s="122">
        <v>4.0514423740500002E-2</v>
      </c>
      <c r="R606" s="122">
        <v>4.6422517058399997E-2</v>
      </c>
      <c r="S606" s="122">
        <v>0</v>
      </c>
      <c r="T606" s="122">
        <v>0</v>
      </c>
      <c r="U606" s="122">
        <v>0</v>
      </c>
      <c r="V606" s="122">
        <v>0</v>
      </c>
      <c r="W606" s="122">
        <v>0</v>
      </c>
      <c r="X606" s="122">
        <v>0</v>
      </c>
      <c r="Y606" s="122">
        <v>0</v>
      </c>
      <c r="Z606" s="122">
        <v>0</v>
      </c>
      <c r="AA606" s="122">
        <v>0</v>
      </c>
      <c r="AB606" s="122">
        <v>0</v>
      </c>
      <c r="AC606" s="122">
        <v>0</v>
      </c>
      <c r="AD606" s="122">
        <v>0</v>
      </c>
      <c r="AE606" s="122">
        <v>0</v>
      </c>
      <c r="AF606" s="122">
        <v>0</v>
      </c>
      <c r="AG606" s="122">
        <v>0</v>
      </c>
      <c r="AH606" s="122">
        <v>0</v>
      </c>
      <c r="AI606" s="122">
        <v>0</v>
      </c>
      <c r="AJ606" s="122">
        <v>0</v>
      </c>
      <c r="AK606" s="122">
        <v>0</v>
      </c>
      <c r="AL606" s="122">
        <v>0</v>
      </c>
    </row>
    <row r="607" spans="1:38" hidden="1" x14ac:dyDescent="0.25">
      <c r="A607" s="122" t="s">
        <v>1972</v>
      </c>
      <c r="B607" s="122">
        <v>1</v>
      </c>
      <c r="C607" s="122" t="s">
        <v>2146</v>
      </c>
      <c r="D607" s="122" t="s">
        <v>2078</v>
      </c>
      <c r="E607" s="122">
        <v>13</v>
      </c>
      <c r="F607" s="122">
        <v>0.99302417127569997</v>
      </c>
      <c r="G607" s="122">
        <v>0.99349422042890001</v>
      </c>
      <c r="H607" s="122">
        <v>1.0629534650609</v>
      </c>
      <c r="I607" s="122">
        <v>1.039402517786</v>
      </c>
      <c r="J607" s="122">
        <v>1.0941113007368</v>
      </c>
      <c r="K607" s="122">
        <v>1.0213998395304</v>
      </c>
      <c r="L607" s="122">
        <v>1.0750731120040999</v>
      </c>
      <c r="M607" s="122">
        <v>1.0413083218700001</v>
      </c>
      <c r="N607" s="122">
        <v>1.0433174703770001</v>
      </c>
      <c r="O607" s="122">
        <v>1.0024610844516</v>
      </c>
      <c r="P607" s="122">
        <v>0.91310449291660001</v>
      </c>
      <c r="Q607" s="122">
        <v>0.7438960596716</v>
      </c>
      <c r="R607" s="122">
        <v>0.88124571063110002</v>
      </c>
      <c r="S607" s="122">
        <v>0.80085134348310005</v>
      </c>
      <c r="T607" s="122">
        <v>0.88971076330550003</v>
      </c>
      <c r="U607" s="122">
        <v>1.0007910581657999</v>
      </c>
      <c r="V607" s="122">
        <v>0.2314689235514</v>
      </c>
      <c r="W607" s="122">
        <v>0.27296220328979998</v>
      </c>
      <c r="X607" s="122">
        <v>0</v>
      </c>
      <c r="Y607" s="122">
        <v>0</v>
      </c>
      <c r="Z607" s="122">
        <v>0</v>
      </c>
      <c r="AA607" s="122">
        <v>0</v>
      </c>
      <c r="AB607" s="122">
        <v>0</v>
      </c>
      <c r="AC607" s="122">
        <v>0</v>
      </c>
      <c r="AD607" s="122">
        <v>0</v>
      </c>
      <c r="AE607" s="122">
        <v>0</v>
      </c>
      <c r="AF607" s="122">
        <v>0</v>
      </c>
      <c r="AG607" s="122">
        <v>0</v>
      </c>
      <c r="AH607" s="122">
        <v>0</v>
      </c>
      <c r="AI607" s="122">
        <v>0</v>
      </c>
      <c r="AJ607" s="122">
        <v>0</v>
      </c>
      <c r="AK607" s="122">
        <v>0</v>
      </c>
      <c r="AL607" s="122">
        <v>0</v>
      </c>
    </row>
    <row r="608" spans="1:38" hidden="1" x14ac:dyDescent="0.25">
      <c r="A608" s="122" t="s">
        <v>1972</v>
      </c>
      <c r="B608" s="122">
        <v>1</v>
      </c>
      <c r="C608" s="122" t="s">
        <v>2146</v>
      </c>
      <c r="D608" s="122" t="s">
        <v>2079</v>
      </c>
      <c r="E608" s="122">
        <v>13</v>
      </c>
      <c r="F608" s="122">
        <v>0.14481602497769999</v>
      </c>
      <c r="G608" s="122">
        <v>0.1448845738126</v>
      </c>
      <c r="H608" s="122">
        <v>0.14903844880479999</v>
      </c>
      <c r="I608" s="122">
        <v>0.1457363318589</v>
      </c>
      <c r="J608" s="122">
        <v>0.15395017417449999</v>
      </c>
      <c r="K608" s="122">
        <v>0.1424583986713</v>
      </c>
      <c r="L608" s="122">
        <v>0.14486154644800001</v>
      </c>
      <c r="M608" s="122">
        <v>0.14031188404860001</v>
      </c>
      <c r="N608" s="122">
        <v>0.14058260829659999</v>
      </c>
      <c r="O608" s="122">
        <v>0.1350773834134</v>
      </c>
      <c r="P608" s="122">
        <v>0.11998645816010001</v>
      </c>
      <c r="Q608" s="122">
        <v>0.104145448354</v>
      </c>
      <c r="R608" s="122">
        <v>0.12337439948829999</v>
      </c>
      <c r="S608" s="122">
        <v>0.11211918808760001</v>
      </c>
      <c r="T608" s="122">
        <v>0.1245595068628</v>
      </c>
      <c r="U608" s="122">
        <v>0.14011074814319999</v>
      </c>
      <c r="V608" s="122">
        <v>0.14466807721969999</v>
      </c>
      <c r="W608" s="122">
        <v>0.15500353686810001</v>
      </c>
      <c r="X608" s="122">
        <v>0.1463041689056</v>
      </c>
      <c r="Y608" s="122">
        <v>0.13796386295220001</v>
      </c>
      <c r="Z608" s="122">
        <v>0.1414021510215</v>
      </c>
      <c r="AA608" s="122">
        <v>0.1248717496361</v>
      </c>
      <c r="AB608" s="122">
        <v>0.1181539310997</v>
      </c>
      <c r="AC608" s="122">
        <v>9.2116355655899998E-2</v>
      </c>
      <c r="AD608" s="122">
        <v>0.1109844140835</v>
      </c>
      <c r="AE608" s="122">
        <v>0.1395365762686</v>
      </c>
      <c r="AF608" s="122">
        <v>0.1259382042161</v>
      </c>
      <c r="AG608" s="122">
        <v>0.13157079338370001</v>
      </c>
      <c r="AH608" s="122">
        <v>0.1004737853385</v>
      </c>
      <c r="AI608" s="122">
        <v>0.1150470103919</v>
      </c>
      <c r="AJ608" s="122">
        <v>0.124903374385</v>
      </c>
      <c r="AK608" s="122">
        <v>0.10991201076239999</v>
      </c>
      <c r="AL608" s="122">
        <v>0</v>
      </c>
    </row>
    <row r="609" spans="1:38" hidden="1" x14ac:dyDescent="0.25">
      <c r="A609" s="122" t="s">
        <v>1972</v>
      </c>
      <c r="B609" s="122">
        <v>1</v>
      </c>
      <c r="C609" s="122" t="s">
        <v>2146</v>
      </c>
      <c r="D609" s="122" t="s">
        <v>2080</v>
      </c>
      <c r="E609" s="122">
        <v>13</v>
      </c>
      <c r="F609" s="122">
        <v>0.4965120856379</v>
      </c>
      <c r="G609" s="122">
        <v>0.50502622871799996</v>
      </c>
      <c r="H609" s="122">
        <v>0.51929119898039999</v>
      </c>
      <c r="I609" s="122">
        <v>0.33271879537589999</v>
      </c>
      <c r="J609" s="122">
        <v>0.3514711523606</v>
      </c>
      <c r="K609" s="122">
        <v>0.32613117683249998</v>
      </c>
      <c r="L609" s="122">
        <v>0.33163272268600003</v>
      </c>
      <c r="M609" s="122">
        <v>0.34416122502480001</v>
      </c>
      <c r="N609" s="122">
        <v>0.34482526563310001</v>
      </c>
      <c r="O609" s="122">
        <v>0.33132188384420003</v>
      </c>
      <c r="P609" s="122">
        <v>0.28751472049690002</v>
      </c>
      <c r="Q609" s="122">
        <v>0.22673951898790001</v>
      </c>
      <c r="R609" s="122">
        <v>0.26860369260029998</v>
      </c>
      <c r="S609" s="122">
        <v>0.2440994894936</v>
      </c>
      <c r="T609" s="122">
        <v>0.27616622092999998</v>
      </c>
      <c r="U609" s="122">
        <v>0</v>
      </c>
      <c r="V609" s="122">
        <v>0</v>
      </c>
      <c r="W609" s="122">
        <v>0</v>
      </c>
      <c r="X609" s="122">
        <v>0</v>
      </c>
      <c r="Y609" s="122">
        <v>0</v>
      </c>
      <c r="Z609" s="122">
        <v>0</v>
      </c>
      <c r="AA609" s="122">
        <v>0</v>
      </c>
      <c r="AB609" s="122">
        <v>0</v>
      </c>
      <c r="AC609" s="122">
        <v>0</v>
      </c>
      <c r="AD609" s="122">
        <v>0</v>
      </c>
      <c r="AE609" s="122">
        <v>0</v>
      </c>
      <c r="AF609" s="122">
        <v>0.15430629156039999</v>
      </c>
      <c r="AG609" s="122">
        <v>0.29977222390059999</v>
      </c>
      <c r="AH609" s="122">
        <v>0.30956230799200002</v>
      </c>
      <c r="AI609" s="122">
        <v>0.27858327202049998</v>
      </c>
      <c r="AJ609" s="122">
        <v>0.30173068271760001</v>
      </c>
      <c r="AK609" s="122">
        <v>0.2987676476035</v>
      </c>
      <c r="AL609" s="122">
        <v>0</v>
      </c>
    </row>
    <row r="610" spans="1:38" hidden="1" x14ac:dyDescent="0.25">
      <c r="A610" s="122" t="s">
        <v>1972</v>
      </c>
      <c r="B610" s="122">
        <v>1</v>
      </c>
      <c r="C610" s="122" t="s">
        <v>2146</v>
      </c>
      <c r="D610" s="122" t="s">
        <v>2133</v>
      </c>
      <c r="E610" s="122">
        <v>13</v>
      </c>
      <c r="F610" s="122">
        <v>0</v>
      </c>
      <c r="G610" s="122">
        <v>0</v>
      </c>
      <c r="H610" s="122">
        <v>0</v>
      </c>
      <c r="I610" s="122">
        <v>0</v>
      </c>
      <c r="J610" s="122">
        <v>0</v>
      </c>
      <c r="K610" s="122">
        <v>0</v>
      </c>
      <c r="L610" s="122">
        <v>0</v>
      </c>
      <c r="M610" s="122">
        <v>0</v>
      </c>
      <c r="N610" s="122">
        <v>0</v>
      </c>
      <c r="O610" s="122">
        <v>0</v>
      </c>
      <c r="P610" s="122">
        <v>0</v>
      </c>
      <c r="Q610" s="122">
        <v>0</v>
      </c>
      <c r="R610" s="122">
        <v>0</v>
      </c>
      <c r="S610" s="122">
        <v>0</v>
      </c>
      <c r="T610" s="122">
        <v>0</v>
      </c>
      <c r="U610" s="122">
        <v>0</v>
      </c>
      <c r="V610" s="122">
        <v>0</v>
      </c>
      <c r="W610" s="122">
        <v>0</v>
      </c>
      <c r="X610" s="122">
        <v>0</v>
      </c>
      <c r="Y610" s="122">
        <v>0</v>
      </c>
      <c r="Z610" s="122">
        <v>0</v>
      </c>
      <c r="AA610" s="122">
        <v>0</v>
      </c>
      <c r="AB610" s="122">
        <v>0</v>
      </c>
      <c r="AC610" s="122">
        <v>0</v>
      </c>
      <c r="AD610" s="122">
        <v>0</v>
      </c>
      <c r="AE610" s="122">
        <v>0</v>
      </c>
      <c r="AF610" s="122">
        <v>0</v>
      </c>
      <c r="AG610" s="122">
        <v>0</v>
      </c>
      <c r="AH610" s="122">
        <v>0</v>
      </c>
      <c r="AI610" s="122">
        <v>0</v>
      </c>
      <c r="AJ610" s="122">
        <v>0</v>
      </c>
      <c r="AK610" s="122">
        <v>0</v>
      </c>
      <c r="AL610" s="122">
        <v>0</v>
      </c>
    </row>
    <row r="611" spans="1:38" hidden="1" x14ac:dyDescent="0.25">
      <c r="A611" s="122" t="s">
        <v>1972</v>
      </c>
      <c r="B611" s="122">
        <v>1</v>
      </c>
      <c r="C611" s="122" t="s">
        <v>2146</v>
      </c>
      <c r="D611" s="122" t="s">
        <v>2081</v>
      </c>
      <c r="E611" s="122">
        <v>13</v>
      </c>
      <c r="F611" s="122">
        <v>0</v>
      </c>
      <c r="G611" s="122">
        <v>0</v>
      </c>
      <c r="H611" s="122">
        <v>0</v>
      </c>
      <c r="I611" s="122">
        <v>0</v>
      </c>
      <c r="J611" s="122">
        <v>0</v>
      </c>
      <c r="K611" s="122">
        <v>0</v>
      </c>
      <c r="L611" s="122">
        <v>0</v>
      </c>
      <c r="M611" s="122">
        <v>0</v>
      </c>
      <c r="N611" s="122">
        <v>0</v>
      </c>
      <c r="O611" s="122">
        <v>0</v>
      </c>
      <c r="P611" s="122">
        <v>0</v>
      </c>
      <c r="Q611" s="122">
        <v>0</v>
      </c>
      <c r="R611" s="122">
        <v>0</v>
      </c>
      <c r="S611" s="122">
        <v>0</v>
      </c>
      <c r="T611" s="122">
        <v>0</v>
      </c>
      <c r="U611" s="122">
        <v>0</v>
      </c>
      <c r="V611" s="122">
        <v>0</v>
      </c>
      <c r="W611" s="122">
        <v>0</v>
      </c>
      <c r="X611" s="122">
        <v>0</v>
      </c>
      <c r="Y611" s="122">
        <v>0</v>
      </c>
      <c r="Z611" s="122">
        <v>0</v>
      </c>
      <c r="AA611" s="122">
        <v>0</v>
      </c>
      <c r="AB611" s="122">
        <v>0</v>
      </c>
      <c r="AC611" s="122">
        <v>0</v>
      </c>
      <c r="AD611" s="122">
        <v>0</v>
      </c>
      <c r="AE611" s="122">
        <v>0</v>
      </c>
      <c r="AF611" s="122">
        <v>0</v>
      </c>
      <c r="AG611" s="122">
        <v>0</v>
      </c>
      <c r="AH611" s="122">
        <v>0</v>
      </c>
      <c r="AI611" s="122">
        <v>0</v>
      </c>
      <c r="AJ611" s="122">
        <v>0</v>
      </c>
      <c r="AK611" s="122">
        <v>0</v>
      </c>
      <c r="AL611" s="122">
        <v>0</v>
      </c>
    </row>
    <row r="612" spans="1:38" x14ac:dyDescent="0.25">
      <c r="A612" s="122" t="s">
        <v>1972</v>
      </c>
      <c r="B612" s="122">
        <v>1</v>
      </c>
      <c r="C612" s="122" t="s">
        <v>2146</v>
      </c>
      <c r="D612" s="122" t="s">
        <v>2082</v>
      </c>
      <c r="E612" s="122">
        <v>13</v>
      </c>
      <c r="F612" s="122">
        <v>1.6550402854600001E-2</v>
      </c>
      <c r="G612" s="122">
        <v>1.6558237007100001E-2</v>
      </c>
      <c r="H612" s="122">
        <v>1.6872277223200002E-2</v>
      </c>
      <c r="I612" s="122">
        <v>1.6498452663299999E-2</v>
      </c>
      <c r="J612" s="122">
        <v>1.7428321604699998E-2</v>
      </c>
      <c r="K612" s="122">
        <v>1.70233306588E-2</v>
      </c>
      <c r="L612" s="122">
        <v>0</v>
      </c>
      <c r="M612" s="122">
        <v>0</v>
      </c>
      <c r="N612" s="122">
        <v>0</v>
      </c>
      <c r="O612" s="122">
        <v>0</v>
      </c>
      <c r="P612" s="122">
        <v>0</v>
      </c>
      <c r="Q612" s="122">
        <v>0</v>
      </c>
      <c r="R612" s="122">
        <v>0</v>
      </c>
      <c r="S612" s="122">
        <v>0</v>
      </c>
      <c r="T612" s="122">
        <v>0</v>
      </c>
      <c r="U612" s="122">
        <v>0</v>
      </c>
      <c r="V612" s="122">
        <v>0</v>
      </c>
      <c r="W612" s="122">
        <v>0</v>
      </c>
      <c r="X612" s="122">
        <v>0</v>
      </c>
      <c r="Y612" s="122">
        <v>0</v>
      </c>
      <c r="Z612" s="122">
        <v>0</v>
      </c>
      <c r="AA612" s="122">
        <v>0</v>
      </c>
      <c r="AB612" s="122">
        <v>0</v>
      </c>
      <c r="AC612" s="122">
        <v>0</v>
      </c>
      <c r="AD612" s="122">
        <v>0</v>
      </c>
      <c r="AE612" s="122">
        <v>0</v>
      </c>
      <c r="AF612" s="122">
        <v>0</v>
      </c>
      <c r="AG612" s="122">
        <v>0</v>
      </c>
      <c r="AH612" s="122">
        <v>0</v>
      </c>
      <c r="AI612" s="122">
        <v>0</v>
      </c>
      <c r="AJ612" s="122">
        <v>0</v>
      </c>
      <c r="AK612" s="122">
        <v>0</v>
      </c>
      <c r="AL612" s="122">
        <v>0</v>
      </c>
    </row>
    <row r="613" spans="1:38" hidden="1" x14ac:dyDescent="0.25">
      <c r="A613" s="122" t="s">
        <v>1972</v>
      </c>
      <c r="B613" s="122">
        <v>1</v>
      </c>
      <c r="C613" s="122" t="s">
        <v>2146</v>
      </c>
      <c r="D613" s="122" t="s">
        <v>474</v>
      </c>
      <c r="E613" s="122">
        <v>13</v>
      </c>
      <c r="F613" s="122">
        <v>0</v>
      </c>
      <c r="G613" s="122">
        <v>0</v>
      </c>
      <c r="H613" s="122">
        <v>0</v>
      </c>
      <c r="I613" s="122">
        <v>0</v>
      </c>
      <c r="J613" s="122">
        <v>0</v>
      </c>
      <c r="K613" s="122">
        <v>0</v>
      </c>
      <c r="L613" s="122">
        <v>0</v>
      </c>
      <c r="M613" s="122">
        <v>0</v>
      </c>
      <c r="N613" s="122">
        <v>0</v>
      </c>
      <c r="O613" s="122">
        <v>0</v>
      </c>
      <c r="P613" s="122">
        <v>0</v>
      </c>
      <c r="Q613" s="122">
        <v>0</v>
      </c>
      <c r="R613" s="122">
        <v>0</v>
      </c>
      <c r="S613" s="122">
        <v>0</v>
      </c>
      <c r="T613" s="122">
        <v>0</v>
      </c>
      <c r="U613" s="122">
        <v>0</v>
      </c>
      <c r="V613" s="122">
        <v>0</v>
      </c>
      <c r="W613" s="122">
        <v>0</v>
      </c>
      <c r="X613" s="122">
        <v>0</v>
      </c>
      <c r="Y613" s="122">
        <v>0</v>
      </c>
      <c r="Z613" s="122">
        <v>0</v>
      </c>
      <c r="AA613" s="122">
        <v>0</v>
      </c>
      <c r="AB613" s="122">
        <v>0</v>
      </c>
      <c r="AC613" s="122">
        <v>0</v>
      </c>
      <c r="AD613" s="122">
        <v>0</v>
      </c>
      <c r="AE613" s="122">
        <v>0</v>
      </c>
      <c r="AF613" s="122">
        <v>0</v>
      </c>
      <c r="AG613" s="122">
        <v>0</v>
      </c>
      <c r="AH613" s="122">
        <v>0</v>
      </c>
      <c r="AI613" s="122">
        <v>0</v>
      </c>
      <c r="AJ613" s="122">
        <v>0</v>
      </c>
      <c r="AK613" s="122">
        <v>0</v>
      </c>
      <c r="AL613" s="122">
        <v>0</v>
      </c>
    </row>
    <row r="614" spans="1:38" hidden="1" x14ac:dyDescent="0.25">
      <c r="A614" s="122" t="s">
        <v>1972</v>
      </c>
      <c r="B614" s="122">
        <v>1</v>
      </c>
      <c r="C614" s="122" t="s">
        <v>2146</v>
      </c>
      <c r="D614" s="122" t="s">
        <v>2083</v>
      </c>
      <c r="E614" s="122">
        <v>13</v>
      </c>
      <c r="F614" s="122">
        <v>0</v>
      </c>
      <c r="G614" s="122">
        <v>0</v>
      </c>
      <c r="H614" s="122">
        <v>0</v>
      </c>
      <c r="I614" s="122">
        <v>0</v>
      </c>
      <c r="J614" s="122">
        <v>0</v>
      </c>
      <c r="K614" s="122">
        <v>0</v>
      </c>
      <c r="L614" s="122">
        <v>0</v>
      </c>
      <c r="M614" s="122">
        <v>0</v>
      </c>
      <c r="N614" s="122">
        <v>0</v>
      </c>
      <c r="O614" s="122">
        <v>0</v>
      </c>
      <c r="P614" s="122">
        <v>0</v>
      </c>
      <c r="Q614" s="122">
        <v>0</v>
      </c>
      <c r="R614" s="122">
        <v>0</v>
      </c>
      <c r="S614" s="122">
        <v>0</v>
      </c>
      <c r="T614" s="122">
        <v>0</v>
      </c>
      <c r="U614" s="122">
        <v>0</v>
      </c>
      <c r="V614" s="122">
        <v>0</v>
      </c>
      <c r="W614" s="122">
        <v>0</v>
      </c>
      <c r="X614" s="122">
        <v>0</v>
      </c>
      <c r="Y614" s="122">
        <v>0</v>
      </c>
      <c r="Z614" s="122">
        <v>0</v>
      </c>
      <c r="AA614" s="122">
        <v>0</v>
      </c>
      <c r="AB614" s="122">
        <v>0</v>
      </c>
      <c r="AC614" s="122">
        <v>0</v>
      </c>
      <c r="AD614" s="122">
        <v>0</v>
      </c>
      <c r="AE614" s="122">
        <v>0</v>
      </c>
      <c r="AF614" s="122">
        <v>0</v>
      </c>
      <c r="AG614" s="122">
        <v>0</v>
      </c>
      <c r="AH614" s="122">
        <v>0</v>
      </c>
      <c r="AI614" s="122">
        <v>0</v>
      </c>
      <c r="AJ614" s="122">
        <v>0</v>
      </c>
      <c r="AK614" s="122">
        <v>0</v>
      </c>
      <c r="AL614" s="122">
        <v>0</v>
      </c>
    </row>
    <row r="615" spans="1:38" hidden="1" x14ac:dyDescent="0.25">
      <c r="A615" s="122" t="s">
        <v>1972</v>
      </c>
      <c r="B615" s="122">
        <v>1</v>
      </c>
      <c r="C615" s="122" t="s">
        <v>2146</v>
      </c>
      <c r="D615" s="122" t="s">
        <v>2084</v>
      </c>
      <c r="E615" s="122">
        <v>13</v>
      </c>
      <c r="F615" s="122">
        <v>0</v>
      </c>
      <c r="G615" s="122">
        <v>0</v>
      </c>
      <c r="H615" s="122">
        <v>0</v>
      </c>
      <c r="I615" s="122">
        <v>0</v>
      </c>
      <c r="J615" s="122">
        <v>0</v>
      </c>
      <c r="K615" s="122">
        <v>0</v>
      </c>
      <c r="L615" s="122">
        <v>0</v>
      </c>
      <c r="M615" s="122">
        <v>0</v>
      </c>
      <c r="N615" s="122">
        <v>0</v>
      </c>
      <c r="O615" s="122">
        <v>0</v>
      </c>
      <c r="P615" s="122">
        <v>0</v>
      </c>
      <c r="Q615" s="122">
        <v>0</v>
      </c>
      <c r="R615" s="122">
        <v>0</v>
      </c>
      <c r="S615" s="122">
        <v>0</v>
      </c>
      <c r="T615" s="122">
        <v>0</v>
      </c>
      <c r="U615" s="122">
        <v>0</v>
      </c>
      <c r="V615" s="122">
        <v>0</v>
      </c>
      <c r="W615" s="122">
        <v>0</v>
      </c>
      <c r="X615" s="122">
        <v>0</v>
      </c>
      <c r="Y615" s="122">
        <v>0</v>
      </c>
      <c r="Z615" s="122">
        <v>0</v>
      </c>
      <c r="AA615" s="122">
        <v>0</v>
      </c>
      <c r="AB615" s="122">
        <v>0</v>
      </c>
      <c r="AC615" s="122">
        <v>0</v>
      </c>
      <c r="AD615" s="122">
        <v>0</v>
      </c>
      <c r="AE615" s="122">
        <v>0</v>
      </c>
      <c r="AF615" s="122">
        <v>0</v>
      </c>
      <c r="AG615" s="122">
        <v>0</v>
      </c>
      <c r="AH615" s="122">
        <v>0</v>
      </c>
      <c r="AI615" s="122">
        <v>0</v>
      </c>
      <c r="AJ615" s="122">
        <v>0</v>
      </c>
      <c r="AK615" s="122">
        <v>0</v>
      </c>
      <c r="AL615" s="122">
        <v>0</v>
      </c>
    </row>
    <row r="616" spans="1:38" hidden="1" x14ac:dyDescent="0.25">
      <c r="A616" s="122" t="s">
        <v>1972</v>
      </c>
      <c r="B616" s="122">
        <v>1</v>
      </c>
      <c r="C616" s="122" t="s">
        <v>2146</v>
      </c>
      <c r="D616" s="122" t="s">
        <v>2085</v>
      </c>
      <c r="E616" s="122">
        <v>13</v>
      </c>
      <c r="F616" s="122">
        <v>0</v>
      </c>
      <c r="G616" s="122">
        <v>0</v>
      </c>
      <c r="H616" s="122">
        <v>0</v>
      </c>
      <c r="I616" s="122">
        <v>0</v>
      </c>
      <c r="J616" s="122">
        <v>0</v>
      </c>
      <c r="K616" s="122">
        <v>0</v>
      </c>
      <c r="L616" s="122">
        <v>0</v>
      </c>
      <c r="M616" s="122">
        <v>0</v>
      </c>
      <c r="N616" s="122">
        <v>0</v>
      </c>
      <c r="O616" s="122">
        <v>0</v>
      </c>
      <c r="P616" s="122">
        <v>0</v>
      </c>
      <c r="Q616" s="122">
        <v>0</v>
      </c>
      <c r="R616" s="122">
        <v>0</v>
      </c>
      <c r="S616" s="122">
        <v>0</v>
      </c>
      <c r="T616" s="122">
        <v>0</v>
      </c>
      <c r="U616" s="122">
        <v>0</v>
      </c>
      <c r="V616" s="122">
        <v>0</v>
      </c>
      <c r="W616" s="122">
        <v>0</v>
      </c>
      <c r="X616" s="122">
        <v>0</v>
      </c>
      <c r="Y616" s="122">
        <v>0</v>
      </c>
      <c r="Z616" s="122">
        <v>0</v>
      </c>
      <c r="AA616" s="122">
        <v>0</v>
      </c>
      <c r="AB616" s="122">
        <v>0</v>
      </c>
      <c r="AC616" s="122">
        <v>0</v>
      </c>
      <c r="AD616" s="122">
        <v>0</v>
      </c>
      <c r="AE616" s="122">
        <v>0</v>
      </c>
      <c r="AF616" s="122">
        <v>0</v>
      </c>
      <c r="AG616" s="122">
        <v>0</v>
      </c>
      <c r="AH616" s="122">
        <v>0</v>
      </c>
      <c r="AI616" s="122">
        <v>0</v>
      </c>
      <c r="AJ616" s="122">
        <v>0</v>
      </c>
      <c r="AK616" s="122">
        <v>0</v>
      </c>
      <c r="AL616" s="122">
        <v>0</v>
      </c>
    </row>
    <row r="617" spans="1:38" hidden="1" x14ac:dyDescent="0.25">
      <c r="A617" s="122" t="s">
        <v>1972</v>
      </c>
      <c r="B617" s="122">
        <v>1</v>
      </c>
      <c r="C617" s="122" t="s">
        <v>2146</v>
      </c>
      <c r="D617" s="122" t="s">
        <v>2086</v>
      </c>
      <c r="E617" s="122">
        <v>13</v>
      </c>
      <c r="F617" s="122">
        <v>8.2752014272999996E-2</v>
      </c>
      <c r="G617" s="122">
        <v>8.2791185035700002E-2</v>
      </c>
      <c r="H617" s="122">
        <v>8.5298734850599994E-2</v>
      </c>
      <c r="I617" s="122">
        <v>8.3408844019899994E-2</v>
      </c>
      <c r="J617" s="122">
        <v>4.3570804011600003E-2</v>
      </c>
      <c r="K617" s="122">
        <v>4.1214379489800002E-2</v>
      </c>
      <c r="L617" s="122">
        <v>4.190962979E-2</v>
      </c>
      <c r="M617" s="122">
        <v>4.0593375259299999E-2</v>
      </c>
      <c r="N617" s="122">
        <v>6.2775881692199997E-2</v>
      </c>
      <c r="O617" s="122">
        <v>6.03175737255E-2</v>
      </c>
      <c r="P617" s="122">
        <v>5.3578858675300003E-2</v>
      </c>
      <c r="Q617" s="122">
        <v>4.2253296189300002E-2</v>
      </c>
      <c r="R617" s="122">
        <v>5.0054756363800003E-2</v>
      </c>
      <c r="S617" s="122">
        <v>4.99731238333E-2</v>
      </c>
      <c r="T617" s="122">
        <v>5.5517951630300003E-2</v>
      </c>
      <c r="U617" s="122">
        <v>0</v>
      </c>
      <c r="V617" s="122">
        <v>0</v>
      </c>
      <c r="W617" s="122">
        <v>0</v>
      </c>
      <c r="X617" s="122">
        <v>0</v>
      </c>
      <c r="Y617" s="122">
        <v>0</v>
      </c>
      <c r="Z617" s="122">
        <v>0</v>
      </c>
      <c r="AA617" s="122">
        <v>0</v>
      </c>
      <c r="AB617" s="122">
        <v>0</v>
      </c>
      <c r="AC617" s="122">
        <v>0</v>
      </c>
      <c r="AD617" s="122">
        <v>0</v>
      </c>
      <c r="AE617" s="122">
        <v>0</v>
      </c>
      <c r="AF617" s="122">
        <v>0</v>
      </c>
      <c r="AG617" s="122">
        <v>0</v>
      </c>
      <c r="AH617" s="122">
        <v>0</v>
      </c>
      <c r="AI617" s="122">
        <v>0</v>
      </c>
      <c r="AJ617" s="122">
        <v>0</v>
      </c>
      <c r="AK617" s="122">
        <v>0</v>
      </c>
      <c r="AL617" s="122">
        <v>0</v>
      </c>
    </row>
    <row r="618" spans="1:38" hidden="1" x14ac:dyDescent="0.25">
      <c r="A618" s="122" t="s">
        <v>1972</v>
      </c>
      <c r="B618" s="122">
        <v>1</v>
      </c>
      <c r="C618" s="122" t="s">
        <v>2146</v>
      </c>
      <c r="D618" s="122" t="s">
        <v>2087</v>
      </c>
      <c r="E618" s="122">
        <v>13</v>
      </c>
      <c r="F618" s="122">
        <v>0.45099847778770003</v>
      </c>
      <c r="G618" s="122">
        <v>0.4512119584448</v>
      </c>
      <c r="H618" s="122">
        <v>0.46305027490310002</v>
      </c>
      <c r="I618" s="122">
        <v>0.45737377105400001</v>
      </c>
      <c r="J618" s="122">
        <v>0.50542132653500005</v>
      </c>
      <c r="K618" s="122">
        <v>0.50174027205000005</v>
      </c>
      <c r="L618" s="122">
        <v>0.55302489744619998</v>
      </c>
      <c r="M618" s="122">
        <v>0.57624943574669996</v>
      </c>
      <c r="N618" s="122">
        <v>0.57736127809839999</v>
      </c>
      <c r="O618" s="122">
        <v>0.55475176961600003</v>
      </c>
      <c r="P618" s="122">
        <v>0.51616815963219997</v>
      </c>
      <c r="Q618" s="122">
        <v>0.40586969015680002</v>
      </c>
      <c r="R618" s="122">
        <v>0.55060232000230003</v>
      </c>
      <c r="S618" s="122">
        <v>0.45552424417319998</v>
      </c>
      <c r="T618" s="122">
        <v>0.51176163105329997</v>
      </c>
      <c r="U618" s="122">
        <v>0.5756550166569</v>
      </c>
      <c r="V618" s="122">
        <v>0.59437912869099996</v>
      </c>
      <c r="W618" s="122">
        <v>0.67070712808349997</v>
      </c>
      <c r="X618" s="122">
        <v>0.63306457991840004</v>
      </c>
      <c r="Y618" s="122">
        <v>0.59697570887499996</v>
      </c>
      <c r="Z618" s="122">
        <v>0.73951969860309996</v>
      </c>
      <c r="AA618" s="122">
        <v>0.69298458989190004</v>
      </c>
      <c r="AB618" s="122">
        <v>0.66107984382280005</v>
      </c>
      <c r="AC618" s="122">
        <v>0.740172464418</v>
      </c>
      <c r="AD618" s="122">
        <v>0.85573292186950001</v>
      </c>
      <c r="AE618" s="122">
        <v>0.80838392063620002</v>
      </c>
      <c r="AF618" s="122">
        <v>0.67102438095969996</v>
      </c>
      <c r="AG618" s="122">
        <v>0.57063175818010003</v>
      </c>
      <c r="AH618" s="122">
        <v>0.64387402394329996</v>
      </c>
      <c r="AI618" s="122">
        <v>0.6067465574848</v>
      </c>
      <c r="AJ618" s="122">
        <v>0.58879206197709999</v>
      </c>
      <c r="AK618" s="122">
        <v>0.6338505123607</v>
      </c>
      <c r="AL618" s="122">
        <v>0</v>
      </c>
    </row>
    <row r="619" spans="1:38" hidden="1" x14ac:dyDescent="0.25">
      <c r="A619" s="122" t="s">
        <v>1972</v>
      </c>
      <c r="B619" s="122">
        <v>1</v>
      </c>
      <c r="C619" s="122" t="s">
        <v>2146</v>
      </c>
      <c r="D619" s="122" t="s">
        <v>2134</v>
      </c>
      <c r="E619" s="122">
        <v>13</v>
      </c>
      <c r="F619" s="122">
        <v>0</v>
      </c>
      <c r="G619" s="122">
        <v>0</v>
      </c>
      <c r="H619" s="122">
        <v>0</v>
      </c>
      <c r="I619" s="122">
        <v>0</v>
      </c>
      <c r="J619" s="122">
        <v>0</v>
      </c>
      <c r="K619" s="122">
        <v>0</v>
      </c>
      <c r="L619" s="122">
        <v>0</v>
      </c>
      <c r="M619" s="122">
        <v>0</v>
      </c>
      <c r="N619" s="122">
        <v>0</v>
      </c>
      <c r="O619" s="122">
        <v>0</v>
      </c>
      <c r="P619" s="122">
        <v>0</v>
      </c>
      <c r="Q619" s="122">
        <v>0</v>
      </c>
      <c r="R619" s="122">
        <v>0</v>
      </c>
      <c r="S619" s="122">
        <v>0</v>
      </c>
      <c r="T619" s="122">
        <v>0</v>
      </c>
      <c r="U619" s="122">
        <v>0</v>
      </c>
      <c r="V619" s="122">
        <v>0</v>
      </c>
      <c r="W619" s="122">
        <v>0</v>
      </c>
      <c r="X619" s="122">
        <v>0</v>
      </c>
      <c r="Y619" s="122">
        <v>0</v>
      </c>
      <c r="Z619" s="122">
        <v>0</v>
      </c>
      <c r="AA619" s="122">
        <v>0</v>
      </c>
      <c r="AB619" s="122">
        <v>0</v>
      </c>
      <c r="AC619" s="122">
        <v>0</v>
      </c>
      <c r="AD619" s="122">
        <v>0</v>
      </c>
      <c r="AE619" s="122">
        <v>0</v>
      </c>
      <c r="AF619" s="122">
        <v>0</v>
      </c>
      <c r="AG619" s="122">
        <v>0</v>
      </c>
      <c r="AH619" s="122">
        <v>0</v>
      </c>
      <c r="AI619" s="122">
        <v>0</v>
      </c>
      <c r="AJ619" s="122">
        <v>0</v>
      </c>
      <c r="AK619" s="122">
        <v>0</v>
      </c>
      <c r="AL619" s="122">
        <v>0</v>
      </c>
    </row>
    <row r="620" spans="1:38" hidden="1" x14ac:dyDescent="0.25">
      <c r="A620" s="122" t="s">
        <v>1972</v>
      </c>
      <c r="B620" s="122">
        <v>1</v>
      </c>
      <c r="C620" s="122" t="s">
        <v>2146</v>
      </c>
      <c r="D620" s="122" t="s">
        <v>2088</v>
      </c>
      <c r="E620" s="122">
        <v>13</v>
      </c>
      <c r="F620" s="122">
        <v>0</v>
      </c>
      <c r="G620" s="122">
        <v>0</v>
      </c>
      <c r="H620" s="122">
        <v>0</v>
      </c>
      <c r="I620" s="122">
        <v>0</v>
      </c>
      <c r="J620" s="122">
        <v>0</v>
      </c>
      <c r="K620" s="122">
        <v>0</v>
      </c>
      <c r="L620" s="122">
        <v>0</v>
      </c>
      <c r="M620" s="122">
        <v>0</v>
      </c>
      <c r="N620" s="122">
        <v>0</v>
      </c>
      <c r="O620" s="122">
        <v>0</v>
      </c>
      <c r="P620" s="122">
        <v>0</v>
      </c>
      <c r="Q620" s="122">
        <v>0</v>
      </c>
      <c r="R620" s="122">
        <v>0</v>
      </c>
      <c r="S620" s="122">
        <v>0</v>
      </c>
      <c r="T620" s="122">
        <v>0</v>
      </c>
      <c r="U620" s="122">
        <v>0</v>
      </c>
      <c r="V620" s="122">
        <v>0</v>
      </c>
      <c r="W620" s="122">
        <v>0</v>
      </c>
      <c r="X620" s="122">
        <v>0</v>
      </c>
      <c r="Y620" s="122">
        <v>0</v>
      </c>
      <c r="Z620" s="122">
        <v>0</v>
      </c>
      <c r="AA620" s="122">
        <v>0</v>
      </c>
      <c r="AB620" s="122">
        <v>0</v>
      </c>
      <c r="AC620" s="122">
        <v>0</v>
      </c>
      <c r="AD620" s="122">
        <v>0</v>
      </c>
      <c r="AE620" s="122">
        <v>0</v>
      </c>
      <c r="AF620" s="122">
        <v>0</v>
      </c>
      <c r="AG620" s="122">
        <v>0</v>
      </c>
      <c r="AH620" s="122">
        <v>0</v>
      </c>
      <c r="AI620" s="122">
        <v>0</v>
      </c>
      <c r="AJ620" s="122">
        <v>0</v>
      </c>
      <c r="AK620" s="122">
        <v>0</v>
      </c>
      <c r="AL620" s="122">
        <v>0</v>
      </c>
    </row>
    <row r="621" spans="1:38" hidden="1" x14ac:dyDescent="0.25">
      <c r="A621" s="122" t="s">
        <v>1972</v>
      </c>
      <c r="B621" s="122">
        <v>1</v>
      </c>
      <c r="C621" s="122" t="s">
        <v>2146</v>
      </c>
      <c r="D621" s="122" t="s">
        <v>2089</v>
      </c>
      <c r="E621" s="122">
        <v>13</v>
      </c>
      <c r="F621" s="122">
        <v>0.60491722433549999</v>
      </c>
      <c r="G621" s="122">
        <v>0.60851521001270004</v>
      </c>
      <c r="H621" s="122">
        <v>0.66364290411210003</v>
      </c>
      <c r="I621" s="122">
        <v>0.71126662592760004</v>
      </c>
      <c r="J621" s="122">
        <v>0.77071911096150003</v>
      </c>
      <c r="K621" s="122">
        <v>0.74275479558839996</v>
      </c>
      <c r="L621" s="122">
        <v>0.75528441512830002</v>
      </c>
      <c r="M621" s="122">
        <v>0.82333954602100001</v>
      </c>
      <c r="N621" s="122">
        <v>0.81962313138940002</v>
      </c>
      <c r="O621" s="122">
        <v>0.58618487141660003</v>
      </c>
      <c r="P621" s="122">
        <v>0.53352469131580005</v>
      </c>
      <c r="Q621" s="122">
        <v>0.42074761135029998</v>
      </c>
      <c r="R621" s="122">
        <v>0.49843257393290002</v>
      </c>
      <c r="S621" s="122">
        <v>0.45296151987400002</v>
      </c>
      <c r="T621" s="122">
        <v>0.53738530103649995</v>
      </c>
      <c r="U621" s="122">
        <v>0.57485438381039999</v>
      </c>
      <c r="V621" s="122">
        <v>0.59355245396409995</v>
      </c>
      <c r="W621" s="122">
        <v>0.69995307843599996</v>
      </c>
      <c r="X621" s="122">
        <v>0.66066914008919997</v>
      </c>
      <c r="Y621" s="122">
        <v>0.62300662641320004</v>
      </c>
      <c r="Z621" s="122">
        <v>0.58770241895599995</v>
      </c>
      <c r="AA621" s="122">
        <v>0.48153957283670001</v>
      </c>
      <c r="AB621" s="122">
        <v>0.59378605814139995</v>
      </c>
      <c r="AC621" s="122">
        <v>0.60364748194020001</v>
      </c>
      <c r="AD621" s="122">
        <v>0.62234137894730002</v>
      </c>
      <c r="AE621" s="122">
        <v>0.57056187345580001</v>
      </c>
      <c r="AF621" s="122">
        <v>0.60364157947139996</v>
      </c>
      <c r="AG621" s="122">
        <v>1.6979038281486001</v>
      </c>
      <c r="AH621" s="122">
        <v>2.0102617659190001</v>
      </c>
      <c r="AI621" s="122">
        <v>1.8754412835309</v>
      </c>
      <c r="AJ621" s="122">
        <v>2.0426028832825001</v>
      </c>
      <c r="AK621" s="122">
        <v>1.7675044590241999</v>
      </c>
      <c r="AL621" s="122">
        <v>0</v>
      </c>
    </row>
    <row r="622" spans="1:38" hidden="1" x14ac:dyDescent="0.25">
      <c r="A622" s="122" t="s">
        <v>1972</v>
      </c>
      <c r="B622" s="122">
        <v>1</v>
      </c>
      <c r="C622" s="122" t="s">
        <v>2146</v>
      </c>
      <c r="D622" s="122" t="s">
        <v>2090</v>
      </c>
      <c r="E622" s="122">
        <v>13</v>
      </c>
      <c r="F622" s="122">
        <v>8.9372175414799998E-2</v>
      </c>
      <c r="G622" s="122">
        <v>8.94144798386E-2</v>
      </c>
      <c r="H622" s="122">
        <v>9.1860175992900001E-2</v>
      </c>
      <c r="I622" s="122">
        <v>8.5242005426899997E-2</v>
      </c>
      <c r="J622" s="122">
        <v>9.0046328290700001E-2</v>
      </c>
      <c r="K622" s="122">
        <v>8.3324723751199994E-2</v>
      </c>
      <c r="L622" s="122">
        <v>8.4730338488500007E-2</v>
      </c>
      <c r="M622" s="122">
        <v>8.2069215198199999E-2</v>
      </c>
      <c r="N622" s="122">
        <v>8.2227563343300003E-2</v>
      </c>
      <c r="O622" s="122">
        <v>7.9007526147500007E-2</v>
      </c>
      <c r="P622" s="122">
        <v>7.0180758546499994E-2</v>
      </c>
      <c r="Q622" s="122">
        <v>5.5345866839600001E-2</v>
      </c>
      <c r="R622" s="122">
        <v>6.5564680870999995E-2</v>
      </c>
      <c r="S622" s="122">
        <v>0</v>
      </c>
      <c r="T622" s="122">
        <v>0</v>
      </c>
      <c r="U622" s="122">
        <v>0</v>
      </c>
      <c r="V622" s="122">
        <v>0</v>
      </c>
      <c r="W622" s="122">
        <v>0</v>
      </c>
      <c r="X622" s="122">
        <v>0</v>
      </c>
      <c r="Y622" s="122">
        <v>0</v>
      </c>
      <c r="Z622" s="122">
        <v>0</v>
      </c>
      <c r="AA622" s="122">
        <v>0</v>
      </c>
      <c r="AB622" s="122">
        <v>0</v>
      </c>
      <c r="AC622" s="122">
        <v>0</v>
      </c>
      <c r="AD622" s="122">
        <v>0</v>
      </c>
      <c r="AE622" s="122">
        <v>0</v>
      </c>
      <c r="AF622" s="122">
        <v>0</v>
      </c>
      <c r="AG622" s="122">
        <v>0</v>
      </c>
      <c r="AH622" s="122">
        <v>0</v>
      </c>
      <c r="AI622" s="122">
        <v>0</v>
      </c>
      <c r="AJ622" s="122">
        <v>0</v>
      </c>
      <c r="AK622" s="122">
        <v>0</v>
      </c>
      <c r="AL622" s="122">
        <v>0</v>
      </c>
    </row>
    <row r="623" spans="1:38" hidden="1" x14ac:dyDescent="0.25">
      <c r="A623" s="122" t="s">
        <v>1972</v>
      </c>
      <c r="B623" s="122">
        <v>1</v>
      </c>
      <c r="C623" s="122" t="s">
        <v>2146</v>
      </c>
      <c r="D623" s="122" t="s">
        <v>2091</v>
      </c>
      <c r="E623" s="122">
        <v>13</v>
      </c>
      <c r="F623" s="122">
        <v>0.1969497939697</v>
      </c>
      <c r="G623" s="122">
        <v>0.19704302038509999</v>
      </c>
      <c r="H623" s="122">
        <v>0.2024673266783</v>
      </c>
      <c r="I623" s="122">
        <v>0.22456227236119999</v>
      </c>
      <c r="J623" s="122">
        <v>0.25174242317840001</v>
      </c>
      <c r="K623" s="122">
        <v>0.2410145235383</v>
      </c>
      <c r="L623" s="122">
        <v>0.24508022638060001</v>
      </c>
      <c r="M623" s="122">
        <v>0.2373829987992</v>
      </c>
      <c r="N623" s="122">
        <v>0.25817686555090003</v>
      </c>
      <c r="O623" s="122">
        <v>0.24806664123719999</v>
      </c>
      <c r="P623" s="122">
        <v>0.22035248919969999</v>
      </c>
      <c r="Q623" s="122">
        <v>0.16544248367100001</v>
      </c>
      <c r="R623" s="122">
        <v>0.19598904604430001</v>
      </c>
      <c r="S623" s="122">
        <v>0.17810933879060001</v>
      </c>
      <c r="T623" s="122">
        <v>0.1978716737591</v>
      </c>
      <c r="U623" s="122">
        <v>0.22257593133610001</v>
      </c>
      <c r="V623" s="122">
        <v>0.2298155740975</v>
      </c>
      <c r="W623" s="122">
        <v>0.27101247326630001</v>
      </c>
      <c r="X623" s="122">
        <v>0.2558022575833</v>
      </c>
      <c r="Y623" s="122">
        <v>0.24121983585359999</v>
      </c>
      <c r="Z623" s="122">
        <v>0.2440574921011</v>
      </c>
      <c r="AA623" s="122">
        <v>0.19285236514410001</v>
      </c>
      <c r="AB623" s="122">
        <v>0.2303482277018</v>
      </c>
      <c r="AC623" s="122">
        <v>0.19160717463259999</v>
      </c>
      <c r="AD623" s="122">
        <v>0.26663013806739999</v>
      </c>
      <c r="AE623" s="122">
        <v>0.27669056069749998</v>
      </c>
      <c r="AF623" s="122">
        <v>0.25314202650310003</v>
      </c>
      <c r="AG623" s="122">
        <v>0.26129434159909998</v>
      </c>
      <c r="AH623" s="122">
        <v>0.2557232154388</v>
      </c>
      <c r="AI623" s="122">
        <v>0.2133111799015</v>
      </c>
      <c r="AJ623" s="122">
        <v>0.27633522494860002</v>
      </c>
      <c r="AK623" s="122">
        <v>0.26749308664030003</v>
      </c>
      <c r="AL623" s="122">
        <v>0</v>
      </c>
    </row>
    <row r="624" spans="1:38" hidden="1" x14ac:dyDescent="0.25">
      <c r="A624" s="122" t="s">
        <v>1972</v>
      </c>
      <c r="B624" s="122">
        <v>1</v>
      </c>
      <c r="C624" s="122" t="s">
        <v>2146</v>
      </c>
      <c r="D624" s="122" t="s">
        <v>2092</v>
      </c>
      <c r="E624" s="122">
        <v>13</v>
      </c>
      <c r="F624" s="122">
        <v>0</v>
      </c>
      <c r="G624" s="122">
        <v>0</v>
      </c>
      <c r="H624" s="122">
        <v>0</v>
      </c>
      <c r="I624" s="122">
        <v>0</v>
      </c>
      <c r="J624" s="122">
        <v>0</v>
      </c>
      <c r="K624" s="122">
        <v>0</v>
      </c>
      <c r="L624" s="122">
        <v>0</v>
      </c>
      <c r="M624" s="122">
        <v>0</v>
      </c>
      <c r="N624" s="122">
        <v>0</v>
      </c>
      <c r="O624" s="122">
        <v>0</v>
      </c>
      <c r="P624" s="122">
        <v>0</v>
      </c>
      <c r="Q624" s="122">
        <v>0</v>
      </c>
      <c r="R624" s="122">
        <v>0</v>
      </c>
      <c r="S624" s="122">
        <v>0</v>
      </c>
      <c r="T624" s="122">
        <v>0</v>
      </c>
      <c r="U624" s="122">
        <v>0</v>
      </c>
      <c r="V624" s="122">
        <v>0</v>
      </c>
      <c r="W624" s="122">
        <v>0</v>
      </c>
      <c r="X624" s="122">
        <v>0</v>
      </c>
      <c r="Y624" s="122">
        <v>0</v>
      </c>
      <c r="Z624" s="122">
        <v>0</v>
      </c>
      <c r="AA624" s="122">
        <v>0</v>
      </c>
      <c r="AB624" s="122">
        <v>0</v>
      </c>
      <c r="AC624" s="122">
        <v>0</v>
      </c>
      <c r="AD624" s="122">
        <v>0</v>
      </c>
      <c r="AE624" s="122">
        <v>0</v>
      </c>
      <c r="AF624" s="122">
        <v>0</v>
      </c>
      <c r="AG624" s="122">
        <v>0</v>
      </c>
      <c r="AH624" s="122">
        <v>0</v>
      </c>
      <c r="AI624" s="122">
        <v>0</v>
      </c>
      <c r="AJ624" s="122">
        <v>0</v>
      </c>
      <c r="AK624" s="122">
        <v>0</v>
      </c>
      <c r="AL624" s="122">
        <v>0</v>
      </c>
    </row>
    <row r="625" spans="1:38" hidden="1" x14ac:dyDescent="0.25">
      <c r="A625" s="122" t="s">
        <v>1972</v>
      </c>
      <c r="B625" s="122">
        <v>1</v>
      </c>
      <c r="C625" s="122" t="s">
        <v>2146</v>
      </c>
      <c r="D625" s="122" t="s">
        <v>2093</v>
      </c>
      <c r="E625" s="122">
        <v>13</v>
      </c>
      <c r="F625" s="122">
        <v>0.50478728706520004</v>
      </c>
      <c r="G625" s="122">
        <v>0.5464218212359</v>
      </c>
      <c r="H625" s="122">
        <v>0.56147189203829995</v>
      </c>
      <c r="I625" s="122">
        <v>0.56553029406879995</v>
      </c>
      <c r="J625" s="122">
        <v>0.62257837732190002</v>
      </c>
      <c r="K625" s="122">
        <v>0.59492060828790005</v>
      </c>
      <c r="L625" s="122">
        <v>0.60495639522949995</v>
      </c>
      <c r="M625" s="122">
        <v>0.58595654722180002</v>
      </c>
      <c r="N625" s="122">
        <v>0.59416045770619996</v>
      </c>
      <c r="O625" s="122">
        <v>0.5708930921623</v>
      </c>
      <c r="P625" s="122">
        <v>0.7840624530086</v>
      </c>
      <c r="Q625" s="122">
        <v>0.62546780697189996</v>
      </c>
      <c r="R625" s="122">
        <v>0.74095139349859995</v>
      </c>
      <c r="S625" s="122">
        <v>0.40426975819029998</v>
      </c>
      <c r="T625" s="122">
        <v>0.44841422470600001</v>
      </c>
      <c r="U625" s="122">
        <v>0.52441451447889997</v>
      </c>
      <c r="V625" s="122">
        <v>0.54147194616500005</v>
      </c>
      <c r="W625" s="122">
        <v>0.63853658269580005</v>
      </c>
      <c r="X625" s="122">
        <v>0.60269956373040001</v>
      </c>
      <c r="Y625" s="122">
        <v>0.56834169958309999</v>
      </c>
      <c r="Z625" s="122">
        <v>0.98161914652259996</v>
      </c>
      <c r="AA625" s="122">
        <v>1.0510209428613999</v>
      </c>
      <c r="AB625" s="122">
        <v>1.1056001584594</v>
      </c>
      <c r="AC625" s="122">
        <v>1.0926292256643999</v>
      </c>
      <c r="AD625" s="122">
        <v>1.1776454184367</v>
      </c>
      <c r="AE625" s="122">
        <v>1.0545754271334</v>
      </c>
      <c r="AF625" s="122">
        <v>1.0549954968655</v>
      </c>
      <c r="AG625" s="122">
        <v>1.0389109891424</v>
      </c>
      <c r="AH625" s="122">
        <v>0.9379999556652</v>
      </c>
      <c r="AI625" s="122">
        <v>1.0162344353609001</v>
      </c>
      <c r="AJ625" s="122">
        <v>1.0459509465873</v>
      </c>
      <c r="AK625" s="122">
        <v>1.0363663571682</v>
      </c>
      <c r="AL625" s="122">
        <v>0</v>
      </c>
    </row>
    <row r="626" spans="1:38" hidden="1" x14ac:dyDescent="0.25">
      <c r="A626" s="122" t="s">
        <v>1972</v>
      </c>
      <c r="B626" s="122">
        <v>1</v>
      </c>
      <c r="C626" s="122" t="s">
        <v>2146</v>
      </c>
      <c r="D626" s="122" t="s">
        <v>2094</v>
      </c>
      <c r="E626" s="122">
        <v>13</v>
      </c>
      <c r="F626" s="122">
        <v>0</v>
      </c>
      <c r="G626" s="122">
        <v>0</v>
      </c>
      <c r="H626" s="122">
        <v>0</v>
      </c>
      <c r="I626" s="122">
        <v>0</v>
      </c>
      <c r="J626" s="122">
        <v>0</v>
      </c>
      <c r="K626" s="122">
        <v>0</v>
      </c>
      <c r="L626" s="122">
        <v>0</v>
      </c>
      <c r="M626" s="122">
        <v>0</v>
      </c>
      <c r="N626" s="122">
        <v>0</v>
      </c>
      <c r="O626" s="122">
        <v>0</v>
      </c>
      <c r="P626" s="122">
        <v>0</v>
      </c>
      <c r="Q626" s="122">
        <v>0</v>
      </c>
      <c r="R626" s="122">
        <v>0</v>
      </c>
      <c r="S626" s="122">
        <v>0</v>
      </c>
      <c r="T626" s="122">
        <v>0</v>
      </c>
      <c r="U626" s="122">
        <v>0</v>
      </c>
      <c r="V626" s="122">
        <v>0</v>
      </c>
      <c r="W626" s="122">
        <v>0</v>
      </c>
      <c r="X626" s="122">
        <v>0</v>
      </c>
      <c r="Y626" s="122">
        <v>0</v>
      </c>
      <c r="Z626" s="122">
        <v>0</v>
      </c>
      <c r="AA626" s="122">
        <v>0</v>
      </c>
      <c r="AB626" s="122">
        <v>0</v>
      </c>
      <c r="AC626" s="122">
        <v>0</v>
      </c>
      <c r="AD626" s="122">
        <v>0</v>
      </c>
      <c r="AE626" s="122">
        <v>0</v>
      </c>
      <c r="AF626" s="122">
        <v>0</v>
      </c>
      <c r="AG626" s="122">
        <v>0</v>
      </c>
      <c r="AH626" s="122">
        <v>0</v>
      </c>
      <c r="AI626" s="122">
        <v>0</v>
      </c>
      <c r="AJ626" s="122">
        <v>0</v>
      </c>
      <c r="AK626" s="122">
        <v>0</v>
      </c>
      <c r="AL626" s="122">
        <v>0</v>
      </c>
    </row>
    <row r="627" spans="1:38" hidden="1" x14ac:dyDescent="0.25">
      <c r="A627" s="122" t="s">
        <v>1972</v>
      </c>
      <c r="B627" s="122">
        <v>1</v>
      </c>
      <c r="C627" s="122" t="s">
        <v>2146</v>
      </c>
      <c r="D627" s="122" t="s">
        <v>2095</v>
      </c>
      <c r="E627" s="122">
        <v>13</v>
      </c>
      <c r="F627" s="122">
        <v>5.7901584386803</v>
      </c>
      <c r="G627" s="122">
        <v>5.9237092893075003</v>
      </c>
      <c r="H627" s="122">
        <v>6.1021402623865004</v>
      </c>
      <c r="I627" s="122">
        <v>5.7469610110391001</v>
      </c>
      <c r="J627" s="122">
        <v>6.2306249736646997</v>
      </c>
      <c r="K627" s="122">
        <v>5.7834526001482001</v>
      </c>
      <c r="L627" s="122">
        <v>5.8400158033445999</v>
      </c>
      <c r="M627" s="122">
        <v>5.6804251422689997</v>
      </c>
      <c r="N627" s="122">
        <v>5.6745860380332998</v>
      </c>
      <c r="O627" s="122">
        <v>5.0734725392752997</v>
      </c>
      <c r="P627" s="122">
        <v>4.5119436059079003</v>
      </c>
      <c r="Q627" s="122">
        <v>3.4790530918722</v>
      </c>
      <c r="R627" s="122">
        <v>3.8189664115906998</v>
      </c>
      <c r="S627" s="122">
        <v>3.2091715036053001</v>
      </c>
      <c r="T627" s="122">
        <v>3.5880255662585001</v>
      </c>
      <c r="U627" s="122">
        <v>2.9287149526162999</v>
      </c>
      <c r="V627" s="122">
        <v>3.0239761512542001</v>
      </c>
      <c r="W627" s="122">
        <v>2.4839560499370998</v>
      </c>
      <c r="X627" s="122">
        <v>2.3445473105116998</v>
      </c>
      <c r="Y627" s="122">
        <v>2.6048271483180998</v>
      </c>
      <c r="Z627" s="122">
        <v>2.7127097917045999</v>
      </c>
      <c r="AA627" s="122">
        <v>2.1632775130870998</v>
      </c>
      <c r="AB627" s="122">
        <v>2.8221270525893001</v>
      </c>
      <c r="AC627" s="122">
        <v>2.9772606805796</v>
      </c>
      <c r="AD627" s="122">
        <v>3.2001860085208</v>
      </c>
      <c r="AE627" s="122">
        <v>3.1996722311763999</v>
      </c>
      <c r="AF627" s="122">
        <v>3.4426456885430001</v>
      </c>
      <c r="AG627" s="122">
        <v>4.2576419705667004</v>
      </c>
      <c r="AH627" s="122">
        <v>3.8888188859375998</v>
      </c>
      <c r="AI627" s="122">
        <v>3.9659613300768002</v>
      </c>
      <c r="AJ627" s="122">
        <v>3.9578227580047001</v>
      </c>
      <c r="AK627" s="122">
        <v>3.7476246436252998</v>
      </c>
      <c r="AL627" s="122">
        <v>0</v>
      </c>
    </row>
    <row r="628" spans="1:38" hidden="1" x14ac:dyDescent="0.25">
      <c r="A628" s="122" t="s">
        <v>1972</v>
      </c>
      <c r="B628" s="122">
        <v>1</v>
      </c>
      <c r="C628" s="122" t="s">
        <v>2146</v>
      </c>
      <c r="D628" s="122" t="s">
        <v>2096</v>
      </c>
      <c r="E628" s="122">
        <v>13</v>
      </c>
      <c r="F628" s="122">
        <v>0</v>
      </c>
      <c r="G628" s="122">
        <v>0</v>
      </c>
      <c r="H628" s="122">
        <v>0</v>
      </c>
      <c r="I628" s="122">
        <v>0</v>
      </c>
      <c r="J628" s="122">
        <v>0</v>
      </c>
      <c r="K628" s="122">
        <v>0</v>
      </c>
      <c r="L628" s="122">
        <v>0</v>
      </c>
      <c r="M628" s="122">
        <v>0</v>
      </c>
      <c r="N628" s="122">
        <v>0</v>
      </c>
      <c r="O628" s="122">
        <v>0</v>
      </c>
      <c r="P628" s="122">
        <v>0</v>
      </c>
      <c r="Q628" s="122">
        <v>0</v>
      </c>
      <c r="R628" s="122">
        <v>0</v>
      </c>
      <c r="S628" s="122">
        <v>0</v>
      </c>
      <c r="T628" s="122">
        <v>0</v>
      </c>
      <c r="U628" s="122">
        <v>0</v>
      </c>
      <c r="V628" s="122">
        <v>0</v>
      </c>
      <c r="W628" s="122">
        <v>0</v>
      </c>
      <c r="X628" s="122">
        <v>0</v>
      </c>
      <c r="Y628" s="122">
        <v>0</v>
      </c>
      <c r="Z628" s="122">
        <v>0</v>
      </c>
      <c r="AA628" s="122">
        <v>0</v>
      </c>
      <c r="AB628" s="122">
        <v>0</v>
      </c>
      <c r="AC628" s="122">
        <v>0</v>
      </c>
      <c r="AD628" s="122">
        <v>0</v>
      </c>
      <c r="AE628" s="122">
        <v>0</v>
      </c>
      <c r="AF628" s="122">
        <v>0</v>
      </c>
      <c r="AG628" s="122">
        <v>0</v>
      </c>
      <c r="AH628" s="122">
        <v>0</v>
      </c>
      <c r="AI628" s="122">
        <v>0</v>
      </c>
      <c r="AJ628" s="122">
        <v>0</v>
      </c>
      <c r="AK628" s="122">
        <v>0</v>
      </c>
      <c r="AL628" s="122">
        <v>0</v>
      </c>
    </row>
    <row r="629" spans="1:38" hidden="1" x14ac:dyDescent="0.25">
      <c r="A629" s="122" t="s">
        <v>1972</v>
      </c>
      <c r="B629" s="122">
        <v>1</v>
      </c>
      <c r="C629" s="122" t="s">
        <v>2146</v>
      </c>
      <c r="D629" s="122" t="s">
        <v>2097</v>
      </c>
      <c r="E629" s="122">
        <v>13</v>
      </c>
      <c r="F629" s="122">
        <v>0</v>
      </c>
      <c r="G629" s="122">
        <v>0</v>
      </c>
      <c r="H629" s="122">
        <v>0</v>
      </c>
      <c r="I629" s="122">
        <v>0</v>
      </c>
      <c r="J629" s="122">
        <v>0</v>
      </c>
      <c r="K629" s="122">
        <v>0</v>
      </c>
      <c r="L629" s="122">
        <v>0</v>
      </c>
      <c r="M629" s="122">
        <v>0</v>
      </c>
      <c r="N629" s="122">
        <v>0</v>
      </c>
      <c r="O629" s="122">
        <v>0</v>
      </c>
      <c r="P629" s="122">
        <v>0</v>
      </c>
      <c r="Q629" s="122">
        <v>0</v>
      </c>
      <c r="R629" s="122">
        <v>0</v>
      </c>
      <c r="S629" s="122">
        <v>0</v>
      </c>
      <c r="T629" s="122">
        <v>0</v>
      </c>
      <c r="U629" s="122">
        <v>0</v>
      </c>
      <c r="V629" s="122">
        <v>0</v>
      </c>
      <c r="W629" s="122">
        <v>0</v>
      </c>
      <c r="X629" s="122">
        <v>0</v>
      </c>
      <c r="Y629" s="122">
        <v>0</v>
      </c>
      <c r="Z629" s="122">
        <v>0</v>
      </c>
      <c r="AA629" s="122">
        <v>0</v>
      </c>
      <c r="AB629" s="122">
        <v>0</v>
      </c>
      <c r="AC629" s="122">
        <v>0</v>
      </c>
      <c r="AD629" s="122">
        <v>0</v>
      </c>
      <c r="AE629" s="122">
        <v>0</v>
      </c>
      <c r="AF629" s="122">
        <v>0</v>
      </c>
      <c r="AG629" s="122">
        <v>0</v>
      </c>
      <c r="AH629" s="122">
        <v>0</v>
      </c>
      <c r="AI629" s="122">
        <v>0</v>
      </c>
      <c r="AJ629" s="122">
        <v>0</v>
      </c>
      <c r="AK629" s="122">
        <v>0</v>
      </c>
      <c r="AL629" s="122">
        <v>0</v>
      </c>
    </row>
    <row r="630" spans="1:38" hidden="1" x14ac:dyDescent="0.25">
      <c r="A630" s="122" t="s">
        <v>1972</v>
      </c>
      <c r="B630" s="122">
        <v>1</v>
      </c>
      <c r="C630" s="122" t="s">
        <v>2146</v>
      </c>
      <c r="D630" s="122" t="s">
        <v>2098</v>
      </c>
      <c r="E630" s="122">
        <v>13</v>
      </c>
      <c r="F630" s="122">
        <v>0</v>
      </c>
      <c r="G630" s="122">
        <v>0</v>
      </c>
      <c r="H630" s="122">
        <v>0</v>
      </c>
      <c r="I630" s="122">
        <v>0</v>
      </c>
      <c r="J630" s="122">
        <v>0</v>
      </c>
      <c r="K630" s="122">
        <v>0</v>
      </c>
      <c r="L630" s="122">
        <v>0</v>
      </c>
      <c r="M630" s="122">
        <v>0</v>
      </c>
      <c r="N630" s="122">
        <v>0</v>
      </c>
      <c r="O630" s="122">
        <v>0</v>
      </c>
      <c r="P630" s="122">
        <v>0</v>
      </c>
      <c r="Q630" s="122">
        <v>0</v>
      </c>
      <c r="R630" s="122">
        <v>0</v>
      </c>
      <c r="S630" s="122">
        <v>0</v>
      </c>
      <c r="T630" s="122">
        <v>0</v>
      </c>
      <c r="U630" s="122">
        <v>0</v>
      </c>
      <c r="V630" s="122">
        <v>0</v>
      </c>
      <c r="W630" s="122">
        <v>0</v>
      </c>
      <c r="X630" s="122">
        <v>0</v>
      </c>
      <c r="Y630" s="122">
        <v>0</v>
      </c>
      <c r="Z630" s="122">
        <v>0</v>
      </c>
      <c r="AA630" s="122">
        <v>0</v>
      </c>
      <c r="AB630" s="122">
        <v>0</v>
      </c>
      <c r="AC630" s="122">
        <v>0</v>
      </c>
      <c r="AD630" s="122">
        <v>0</v>
      </c>
      <c r="AE630" s="122">
        <v>0</v>
      </c>
      <c r="AF630" s="122">
        <v>0</v>
      </c>
      <c r="AG630" s="122">
        <v>0</v>
      </c>
      <c r="AH630" s="122">
        <v>0</v>
      </c>
      <c r="AI630" s="122">
        <v>0</v>
      </c>
      <c r="AJ630" s="122">
        <v>0</v>
      </c>
      <c r="AK630" s="122">
        <v>0</v>
      </c>
      <c r="AL630" s="122">
        <v>0</v>
      </c>
    </row>
    <row r="631" spans="1:38" hidden="1" x14ac:dyDescent="0.25">
      <c r="A631" s="122" t="s">
        <v>1972</v>
      </c>
      <c r="B631" s="122">
        <v>1</v>
      </c>
      <c r="C631" s="122" t="s">
        <v>2146</v>
      </c>
      <c r="D631" s="122" t="s">
        <v>2099</v>
      </c>
      <c r="E631" s="122">
        <v>13</v>
      </c>
      <c r="F631" s="122">
        <v>0</v>
      </c>
      <c r="G631" s="122">
        <v>0</v>
      </c>
      <c r="H631" s="122">
        <v>0</v>
      </c>
      <c r="I631" s="122">
        <v>0</v>
      </c>
      <c r="J631" s="122">
        <v>0</v>
      </c>
      <c r="K631" s="122">
        <v>0</v>
      </c>
      <c r="L631" s="122">
        <v>0</v>
      </c>
      <c r="M631" s="122">
        <v>0</v>
      </c>
      <c r="N631" s="122">
        <v>0</v>
      </c>
      <c r="O631" s="122">
        <v>0</v>
      </c>
      <c r="P631" s="122">
        <v>0</v>
      </c>
      <c r="Q631" s="122">
        <v>0</v>
      </c>
      <c r="R631" s="122">
        <v>0</v>
      </c>
      <c r="S631" s="122">
        <v>0</v>
      </c>
      <c r="T631" s="122">
        <v>0</v>
      </c>
      <c r="U631" s="122">
        <v>0</v>
      </c>
      <c r="V631" s="122">
        <v>0</v>
      </c>
      <c r="W631" s="122">
        <v>0</v>
      </c>
      <c r="X631" s="122">
        <v>0</v>
      </c>
      <c r="Y631" s="122">
        <v>0</v>
      </c>
      <c r="Z631" s="122">
        <v>0</v>
      </c>
      <c r="AA631" s="122">
        <v>0</v>
      </c>
      <c r="AB631" s="122">
        <v>0</v>
      </c>
      <c r="AC631" s="122">
        <v>0</v>
      </c>
      <c r="AD631" s="122">
        <v>0</v>
      </c>
      <c r="AE631" s="122">
        <v>0</v>
      </c>
      <c r="AF631" s="122">
        <v>0</v>
      </c>
      <c r="AG631" s="122">
        <v>0</v>
      </c>
      <c r="AH631" s="122">
        <v>0</v>
      </c>
      <c r="AI631" s="122">
        <v>0</v>
      </c>
      <c r="AJ631" s="122">
        <v>0</v>
      </c>
      <c r="AK631" s="122">
        <v>0</v>
      </c>
      <c r="AL631" s="122">
        <v>0</v>
      </c>
    </row>
    <row r="632" spans="1:38" hidden="1" x14ac:dyDescent="0.25">
      <c r="A632" s="122" t="s">
        <v>1972</v>
      </c>
      <c r="B632" s="122">
        <v>1</v>
      </c>
      <c r="C632" s="122" t="s">
        <v>2146</v>
      </c>
      <c r="D632" s="122" t="s">
        <v>2100</v>
      </c>
      <c r="E632" s="122">
        <v>13</v>
      </c>
      <c r="F632" s="122">
        <v>0</v>
      </c>
      <c r="G632" s="122">
        <v>0</v>
      </c>
      <c r="H632" s="122">
        <v>0</v>
      </c>
      <c r="I632" s="122">
        <v>0</v>
      </c>
      <c r="J632" s="122">
        <v>0</v>
      </c>
      <c r="K632" s="122">
        <v>0</v>
      </c>
      <c r="L632" s="122">
        <v>0</v>
      </c>
      <c r="M632" s="122">
        <v>0</v>
      </c>
      <c r="N632" s="122">
        <v>0</v>
      </c>
      <c r="O632" s="122">
        <v>0</v>
      </c>
      <c r="P632" s="122">
        <v>0</v>
      </c>
      <c r="Q632" s="122">
        <v>0</v>
      </c>
      <c r="R632" s="122">
        <v>0</v>
      </c>
      <c r="S632" s="122">
        <v>0</v>
      </c>
      <c r="T632" s="122">
        <v>0</v>
      </c>
      <c r="U632" s="122">
        <v>0</v>
      </c>
      <c r="V632" s="122">
        <v>0</v>
      </c>
      <c r="W632" s="122">
        <v>0</v>
      </c>
      <c r="X632" s="122">
        <v>0</v>
      </c>
      <c r="Y632" s="122">
        <v>0</v>
      </c>
      <c r="Z632" s="122">
        <v>0</v>
      </c>
      <c r="AA632" s="122">
        <v>0</v>
      </c>
      <c r="AB632" s="122">
        <v>0</v>
      </c>
      <c r="AC632" s="122">
        <v>0</v>
      </c>
      <c r="AD632" s="122">
        <v>0</v>
      </c>
      <c r="AE632" s="122">
        <v>0</v>
      </c>
      <c r="AF632" s="122">
        <v>0</v>
      </c>
      <c r="AG632" s="122">
        <v>0</v>
      </c>
      <c r="AH632" s="122">
        <v>0</v>
      </c>
      <c r="AI632" s="122">
        <v>0</v>
      </c>
      <c r="AJ632" s="122">
        <v>0</v>
      </c>
      <c r="AK632" s="122">
        <v>0</v>
      </c>
      <c r="AL632" s="122">
        <v>0</v>
      </c>
    </row>
    <row r="633" spans="1:38" hidden="1" x14ac:dyDescent="0.25">
      <c r="A633" s="122" t="s">
        <v>1972</v>
      </c>
      <c r="B633" s="122">
        <v>1</v>
      </c>
      <c r="C633" s="122" t="s">
        <v>2146</v>
      </c>
      <c r="D633" s="122" t="s">
        <v>2101</v>
      </c>
      <c r="E633" s="122">
        <v>13</v>
      </c>
      <c r="F633" s="122">
        <v>0</v>
      </c>
      <c r="G633" s="122">
        <v>0</v>
      </c>
      <c r="H633" s="122">
        <v>0</v>
      </c>
      <c r="I633" s="122">
        <v>0</v>
      </c>
      <c r="J633" s="122">
        <v>0</v>
      </c>
      <c r="K633" s="122">
        <v>0</v>
      </c>
      <c r="L633" s="122">
        <v>0</v>
      </c>
      <c r="M633" s="122">
        <v>0</v>
      </c>
      <c r="N633" s="122">
        <v>0</v>
      </c>
      <c r="O633" s="122">
        <v>0</v>
      </c>
      <c r="P633" s="122">
        <v>0</v>
      </c>
      <c r="Q633" s="122">
        <v>0</v>
      </c>
      <c r="R633" s="122">
        <v>0</v>
      </c>
      <c r="S633" s="122">
        <v>0</v>
      </c>
      <c r="T633" s="122">
        <v>0</v>
      </c>
      <c r="U633" s="122">
        <v>0</v>
      </c>
      <c r="V633" s="122">
        <v>0</v>
      </c>
      <c r="W633" s="122">
        <v>0</v>
      </c>
      <c r="X633" s="122">
        <v>0</v>
      </c>
      <c r="Y633" s="122">
        <v>0</v>
      </c>
      <c r="Z633" s="122">
        <v>0</v>
      </c>
      <c r="AA633" s="122">
        <v>0</v>
      </c>
      <c r="AB633" s="122">
        <v>0</v>
      </c>
      <c r="AC633" s="122">
        <v>0</v>
      </c>
      <c r="AD633" s="122">
        <v>0</v>
      </c>
      <c r="AE633" s="122">
        <v>0</v>
      </c>
      <c r="AF633" s="122">
        <v>0</v>
      </c>
      <c r="AG633" s="122">
        <v>0</v>
      </c>
      <c r="AH633" s="122">
        <v>0</v>
      </c>
      <c r="AI633" s="122">
        <v>0</v>
      </c>
      <c r="AJ633" s="122">
        <v>0</v>
      </c>
      <c r="AK633" s="122">
        <v>0</v>
      </c>
      <c r="AL633" s="122">
        <v>0</v>
      </c>
    </row>
    <row r="634" spans="1:38" hidden="1" x14ac:dyDescent="0.25">
      <c r="A634" s="122" t="s">
        <v>1972</v>
      </c>
      <c r="B634" s="122">
        <v>1</v>
      </c>
      <c r="C634" s="122" t="s">
        <v>2146</v>
      </c>
      <c r="D634" s="122" t="s">
        <v>2135</v>
      </c>
      <c r="E634" s="122">
        <v>13</v>
      </c>
      <c r="F634" s="122">
        <v>0</v>
      </c>
      <c r="G634" s="122">
        <v>0</v>
      </c>
      <c r="H634" s="122">
        <v>0</v>
      </c>
      <c r="I634" s="122">
        <v>0</v>
      </c>
      <c r="J634" s="122">
        <v>0</v>
      </c>
      <c r="K634" s="122">
        <v>0</v>
      </c>
      <c r="L634" s="122">
        <v>0</v>
      </c>
      <c r="M634" s="122">
        <v>0</v>
      </c>
      <c r="N634" s="122">
        <v>0</v>
      </c>
      <c r="O634" s="122">
        <v>0</v>
      </c>
      <c r="P634" s="122">
        <v>0</v>
      </c>
      <c r="Q634" s="122">
        <v>0</v>
      </c>
      <c r="R634" s="122">
        <v>0</v>
      </c>
      <c r="S634" s="122">
        <v>0</v>
      </c>
      <c r="T634" s="122">
        <v>0</v>
      </c>
      <c r="U634" s="122">
        <v>0</v>
      </c>
      <c r="V634" s="122">
        <v>0</v>
      </c>
      <c r="W634" s="122">
        <v>0</v>
      </c>
      <c r="X634" s="122">
        <v>0</v>
      </c>
      <c r="Y634" s="122">
        <v>0</v>
      </c>
      <c r="Z634" s="122">
        <v>0</v>
      </c>
      <c r="AA634" s="122">
        <v>0</v>
      </c>
      <c r="AB634" s="122">
        <v>0</v>
      </c>
      <c r="AC634" s="122">
        <v>0</v>
      </c>
      <c r="AD634" s="122">
        <v>0</v>
      </c>
      <c r="AE634" s="122">
        <v>0</v>
      </c>
      <c r="AF634" s="122">
        <v>0</v>
      </c>
      <c r="AG634" s="122">
        <v>0</v>
      </c>
      <c r="AH634" s="122">
        <v>0</v>
      </c>
      <c r="AI634" s="122">
        <v>0</v>
      </c>
      <c r="AJ634" s="122">
        <v>0</v>
      </c>
      <c r="AK634" s="122">
        <v>0</v>
      </c>
      <c r="AL634" s="122">
        <v>0</v>
      </c>
    </row>
    <row r="635" spans="1:38" hidden="1" x14ac:dyDescent="0.25">
      <c r="A635" s="122" t="s">
        <v>1972</v>
      </c>
      <c r="B635" s="122">
        <v>1</v>
      </c>
      <c r="C635" s="122" t="s">
        <v>2146</v>
      </c>
      <c r="D635" s="122" t="s">
        <v>2102</v>
      </c>
      <c r="E635" s="122">
        <v>13</v>
      </c>
      <c r="F635" s="122">
        <v>0.41376007136490001</v>
      </c>
      <c r="G635" s="122">
        <v>0.4139559251787</v>
      </c>
      <c r="H635" s="122">
        <v>0.4255563255182</v>
      </c>
      <c r="I635" s="122">
        <v>0.4161276393958</v>
      </c>
      <c r="J635" s="122">
        <v>0.43958100047300003</v>
      </c>
      <c r="K635" s="122">
        <v>0.40766397104070001</v>
      </c>
      <c r="L635" s="122">
        <v>0.41454090335749999</v>
      </c>
      <c r="M635" s="122">
        <v>0.42446551086399997</v>
      </c>
      <c r="N635" s="122">
        <v>0.56940377196839997</v>
      </c>
      <c r="O635" s="122">
        <v>0.5471058799888</v>
      </c>
      <c r="P635" s="122">
        <v>0.4686263554556</v>
      </c>
      <c r="Q635" s="122">
        <v>0.36956756244490002</v>
      </c>
      <c r="R635" s="122">
        <v>0.43780286904150001</v>
      </c>
      <c r="S635" s="122">
        <v>0.39786294744239997</v>
      </c>
      <c r="T635" s="122">
        <v>0.3295488667284</v>
      </c>
      <c r="U635" s="122">
        <v>0.3634873123258</v>
      </c>
      <c r="V635" s="122">
        <v>0.37531032604409997</v>
      </c>
      <c r="W635" s="122">
        <v>0.44258871533420002</v>
      </c>
      <c r="X635" s="122">
        <v>0.41774901058570002</v>
      </c>
      <c r="Y635" s="122">
        <v>0.39393455207740002</v>
      </c>
      <c r="Z635" s="122">
        <v>0.46335981465940002</v>
      </c>
      <c r="AA635" s="122">
        <v>0.38899793103879998</v>
      </c>
      <c r="AB635" s="122">
        <v>0.37488884844620002</v>
      </c>
      <c r="AC635" s="122">
        <v>0.41134225221089998</v>
      </c>
      <c r="AD635" s="122">
        <v>0.46240440016290002</v>
      </c>
      <c r="AE635" s="122">
        <v>0.46560522951119998</v>
      </c>
      <c r="AF635" s="122">
        <v>0.38294942835040002</v>
      </c>
      <c r="AG635" s="122">
        <v>0.4173718250574</v>
      </c>
      <c r="AH635" s="122">
        <v>0.3937898210945</v>
      </c>
      <c r="AI635" s="122">
        <v>0.37267762504020002</v>
      </c>
      <c r="AJ635" s="122">
        <v>0.40926503108279999</v>
      </c>
      <c r="AK635" s="122">
        <v>0.33190017674119998</v>
      </c>
      <c r="AL635" s="122">
        <v>0</v>
      </c>
    </row>
    <row r="636" spans="1:38" hidden="1" x14ac:dyDescent="0.25">
      <c r="A636" s="122" t="s">
        <v>1972</v>
      </c>
      <c r="B636" s="122">
        <v>1</v>
      </c>
      <c r="C636" s="122" t="s">
        <v>2146</v>
      </c>
      <c r="D636" s="122" t="s">
        <v>2103</v>
      </c>
      <c r="E636" s="122">
        <v>13</v>
      </c>
      <c r="F636" s="122">
        <v>0</v>
      </c>
      <c r="G636" s="122">
        <v>0</v>
      </c>
      <c r="H636" s="122">
        <v>0</v>
      </c>
      <c r="I636" s="122">
        <v>0</v>
      </c>
      <c r="J636" s="122">
        <v>0</v>
      </c>
      <c r="K636" s="122">
        <v>0</v>
      </c>
      <c r="L636" s="122">
        <v>0</v>
      </c>
      <c r="M636" s="122">
        <v>0</v>
      </c>
      <c r="N636" s="122">
        <v>0</v>
      </c>
      <c r="O636" s="122">
        <v>0</v>
      </c>
      <c r="P636" s="122">
        <v>0</v>
      </c>
      <c r="Q636" s="122">
        <v>0</v>
      </c>
      <c r="R636" s="122">
        <v>0</v>
      </c>
      <c r="S636" s="122">
        <v>0</v>
      </c>
      <c r="T636" s="122">
        <v>0</v>
      </c>
      <c r="U636" s="122">
        <v>0</v>
      </c>
      <c r="V636" s="122">
        <v>0</v>
      </c>
      <c r="W636" s="122">
        <v>0</v>
      </c>
      <c r="X636" s="122">
        <v>0</v>
      </c>
      <c r="Y636" s="122">
        <v>0</v>
      </c>
      <c r="Z636" s="122">
        <v>0</v>
      </c>
      <c r="AA636" s="122">
        <v>0</v>
      </c>
      <c r="AB636" s="122">
        <v>0</v>
      </c>
      <c r="AC636" s="122">
        <v>0</v>
      </c>
      <c r="AD636" s="122">
        <v>0</v>
      </c>
      <c r="AE636" s="122">
        <v>0</v>
      </c>
      <c r="AF636" s="122">
        <v>0</v>
      </c>
      <c r="AG636" s="122">
        <v>0</v>
      </c>
      <c r="AH636" s="122">
        <v>0</v>
      </c>
      <c r="AI636" s="122">
        <v>0</v>
      </c>
      <c r="AJ636" s="122">
        <v>0</v>
      </c>
      <c r="AK636" s="122">
        <v>0</v>
      </c>
      <c r="AL636" s="122">
        <v>0</v>
      </c>
    </row>
    <row r="637" spans="1:38" hidden="1" x14ac:dyDescent="0.25">
      <c r="A637" s="122" t="s">
        <v>1972</v>
      </c>
      <c r="B637" s="122">
        <v>1</v>
      </c>
      <c r="C637" s="122" t="s">
        <v>2146</v>
      </c>
      <c r="D637" s="122" t="s">
        <v>2104</v>
      </c>
      <c r="E637" s="122">
        <v>13</v>
      </c>
      <c r="F637" s="122">
        <v>0</v>
      </c>
      <c r="G637" s="122">
        <v>0</v>
      </c>
      <c r="H637" s="122">
        <v>0</v>
      </c>
      <c r="I637" s="122">
        <v>0</v>
      </c>
      <c r="J637" s="122">
        <v>0</v>
      </c>
      <c r="K637" s="122">
        <v>0</v>
      </c>
      <c r="L637" s="122">
        <v>0</v>
      </c>
      <c r="M637" s="122">
        <v>0</v>
      </c>
      <c r="N637" s="122">
        <v>0</v>
      </c>
      <c r="O637" s="122">
        <v>0</v>
      </c>
      <c r="P637" s="122">
        <v>0</v>
      </c>
      <c r="Q637" s="122">
        <v>0</v>
      </c>
      <c r="R637" s="122">
        <v>0</v>
      </c>
      <c r="S637" s="122">
        <v>0</v>
      </c>
      <c r="T637" s="122">
        <v>0</v>
      </c>
      <c r="U637" s="122">
        <v>0</v>
      </c>
      <c r="V637" s="122">
        <v>0</v>
      </c>
      <c r="W637" s="122">
        <v>0</v>
      </c>
      <c r="X637" s="122">
        <v>0</v>
      </c>
      <c r="Y637" s="122">
        <v>0</v>
      </c>
      <c r="Z637" s="122">
        <v>0</v>
      </c>
      <c r="AA637" s="122">
        <v>0</v>
      </c>
      <c r="AB637" s="122">
        <v>0</v>
      </c>
      <c r="AC637" s="122">
        <v>0</v>
      </c>
      <c r="AD637" s="122">
        <v>0</v>
      </c>
      <c r="AE637" s="122">
        <v>0</v>
      </c>
      <c r="AF637" s="122">
        <v>0</v>
      </c>
      <c r="AG637" s="122">
        <v>0</v>
      </c>
      <c r="AH637" s="122">
        <v>0</v>
      </c>
      <c r="AI637" s="122">
        <v>0</v>
      </c>
      <c r="AJ637" s="122">
        <v>0</v>
      </c>
      <c r="AK637" s="122">
        <v>0</v>
      </c>
      <c r="AL637" s="122">
        <v>0</v>
      </c>
    </row>
    <row r="638" spans="1:38" hidden="1" x14ac:dyDescent="0.25">
      <c r="A638" s="122" t="s">
        <v>1972</v>
      </c>
      <c r="B638" s="122">
        <v>1</v>
      </c>
      <c r="C638" s="122" t="s">
        <v>2146</v>
      </c>
      <c r="D638" s="122" t="s">
        <v>2105</v>
      </c>
      <c r="E638" s="122">
        <v>13</v>
      </c>
      <c r="F638" s="122">
        <v>0</v>
      </c>
      <c r="G638" s="122">
        <v>1.9869884408599998E-2</v>
      </c>
      <c r="H638" s="122">
        <v>2.0621672161700001E-2</v>
      </c>
      <c r="I638" s="122">
        <v>2.0164775477300001E-2</v>
      </c>
      <c r="J638" s="122">
        <v>2.13012819612E-2</v>
      </c>
      <c r="K638" s="122">
        <v>1.9711224973399999E-2</v>
      </c>
      <c r="L638" s="122">
        <v>8.2908180671500006E-2</v>
      </c>
      <c r="M638" s="122">
        <v>0.2832711621358</v>
      </c>
      <c r="N638" s="122">
        <v>0.29531189415749998</v>
      </c>
      <c r="O638" s="122">
        <v>0.28374745949730001</v>
      </c>
      <c r="P638" s="122">
        <v>0.27393134787500001</v>
      </c>
      <c r="Q638" s="122">
        <v>0.21602741572859999</v>
      </c>
      <c r="R638" s="122">
        <v>0.25591375436730002</v>
      </c>
      <c r="S638" s="122">
        <v>0.2325672301475</v>
      </c>
      <c r="T638" s="122">
        <v>0.25837200566390001</v>
      </c>
      <c r="U638" s="122">
        <v>0.29062972329129999</v>
      </c>
      <c r="V638" s="122">
        <v>0.30008292588989999</v>
      </c>
      <c r="W638" s="122">
        <v>0.35387599926500002</v>
      </c>
      <c r="X638" s="122">
        <v>0.3340151780674</v>
      </c>
      <c r="Y638" s="122">
        <v>0.31497410221170002</v>
      </c>
      <c r="Z638" s="122">
        <v>0.1146134276146</v>
      </c>
      <c r="AA638" s="122">
        <v>0.1974677612288</v>
      </c>
      <c r="AB638" s="122">
        <v>0.18432772713869999</v>
      </c>
      <c r="AC638" s="122">
        <v>0.2106880356942</v>
      </c>
      <c r="AD638" s="122">
        <v>0.1797999476146</v>
      </c>
      <c r="AE638" s="122">
        <v>0.25501759011120001</v>
      </c>
      <c r="AF638" s="122">
        <v>0.1719490753729</v>
      </c>
      <c r="AG638" s="122">
        <v>0.2005424315472</v>
      </c>
      <c r="AH638" s="122">
        <v>0.2392173318693</v>
      </c>
      <c r="AI638" s="122">
        <v>0.21392044415389999</v>
      </c>
      <c r="AJ638" s="122">
        <v>0.2476707145449</v>
      </c>
      <c r="AK638" s="122">
        <v>0.24760628421030001</v>
      </c>
      <c r="AL638" s="122">
        <v>0</v>
      </c>
    </row>
    <row r="639" spans="1:38" hidden="1" x14ac:dyDescent="0.25">
      <c r="A639" s="122" t="s">
        <v>1972</v>
      </c>
      <c r="B639" s="122">
        <v>1</v>
      </c>
      <c r="C639" s="122" t="s">
        <v>2146</v>
      </c>
      <c r="D639" s="122" t="s">
        <v>475</v>
      </c>
      <c r="E639" s="122">
        <v>13</v>
      </c>
      <c r="F639" s="122">
        <v>0.4692039209278</v>
      </c>
      <c r="G639" s="122">
        <v>0.36428121415730003</v>
      </c>
      <c r="H639" s="122">
        <v>0.37400214511399998</v>
      </c>
      <c r="I639" s="122">
        <v>0.3739649270341</v>
      </c>
      <c r="J639" s="122">
        <v>0.39988315681789999</v>
      </c>
      <c r="K639" s="122">
        <v>0.39153660515330002</v>
      </c>
      <c r="L639" s="122">
        <v>0.39814148300489999</v>
      </c>
      <c r="M639" s="122">
        <v>0.38563706496369998</v>
      </c>
      <c r="N639" s="122">
        <v>0.3863811309786</v>
      </c>
      <c r="O639" s="122">
        <v>0.21663353943659999</v>
      </c>
      <c r="P639" s="122">
        <v>0.20525985295320001</v>
      </c>
      <c r="Q639" s="122">
        <v>0.1618717825845</v>
      </c>
      <c r="R639" s="122">
        <v>0.1917590666333</v>
      </c>
      <c r="S639" s="122">
        <v>0.17426525234189999</v>
      </c>
      <c r="T639" s="122">
        <v>0.18861868182079999</v>
      </c>
      <c r="U639" s="122">
        <v>0.21216770433109999</v>
      </c>
      <c r="V639" s="122">
        <v>0.21906880264690001</v>
      </c>
      <c r="W639" s="122">
        <v>0.25833922811359999</v>
      </c>
      <c r="X639" s="122">
        <v>0.24384028150930001</v>
      </c>
      <c r="Y639" s="122">
        <v>0.22993977158699999</v>
      </c>
      <c r="Z639" s="122">
        <v>0.2352335636822</v>
      </c>
      <c r="AA639" s="122">
        <v>0.2330100485545</v>
      </c>
      <c r="AB639" s="122">
        <v>0.22823776912159999</v>
      </c>
      <c r="AC639" s="122">
        <v>0.25327283868209999</v>
      </c>
      <c r="AD639" s="122">
        <v>0.25857589277460002</v>
      </c>
      <c r="AE639" s="122">
        <v>0.2101701302941</v>
      </c>
      <c r="AF639" s="122">
        <v>0.24274076664059999</v>
      </c>
      <c r="AG639" s="122">
        <v>0.2412345514166</v>
      </c>
      <c r="AH639" s="122">
        <v>0.23378593424210001</v>
      </c>
      <c r="AI639" s="122">
        <v>0.2555975834625</v>
      </c>
      <c r="AJ639" s="122">
        <v>0.25891724321550003</v>
      </c>
      <c r="AK639" s="122">
        <v>0.22840407060180001</v>
      </c>
      <c r="AL639" s="122">
        <v>0</v>
      </c>
    </row>
    <row r="640" spans="1:38" hidden="1" x14ac:dyDescent="0.25">
      <c r="A640" s="122" t="s">
        <v>1972</v>
      </c>
      <c r="B640" s="122">
        <v>1</v>
      </c>
      <c r="C640" s="122" t="s">
        <v>2146</v>
      </c>
      <c r="D640" s="122" t="s">
        <v>2106</v>
      </c>
      <c r="E640" s="122">
        <v>13</v>
      </c>
      <c r="F640" s="122">
        <v>0</v>
      </c>
      <c r="G640" s="122">
        <v>0</v>
      </c>
      <c r="H640" s="122">
        <v>0</v>
      </c>
      <c r="I640" s="122">
        <v>0</v>
      </c>
      <c r="J640" s="122">
        <v>0</v>
      </c>
      <c r="K640" s="122">
        <v>0</v>
      </c>
      <c r="L640" s="122">
        <v>0</v>
      </c>
      <c r="M640" s="122">
        <v>0</v>
      </c>
      <c r="N640" s="122">
        <v>0</v>
      </c>
      <c r="O640" s="122">
        <v>0</v>
      </c>
      <c r="P640" s="122">
        <v>0</v>
      </c>
      <c r="Q640" s="122">
        <v>0</v>
      </c>
      <c r="R640" s="122">
        <v>0</v>
      </c>
      <c r="S640" s="122">
        <v>0</v>
      </c>
      <c r="T640" s="122">
        <v>0</v>
      </c>
      <c r="U640" s="122">
        <v>0</v>
      </c>
      <c r="V640" s="122">
        <v>0</v>
      </c>
      <c r="W640" s="122">
        <v>0</v>
      </c>
      <c r="X640" s="122">
        <v>0</v>
      </c>
      <c r="Y640" s="122">
        <v>0</v>
      </c>
      <c r="Z640" s="122">
        <v>0</v>
      </c>
      <c r="AA640" s="122">
        <v>0</v>
      </c>
      <c r="AB640" s="122">
        <v>0</v>
      </c>
      <c r="AC640" s="122">
        <v>0</v>
      </c>
      <c r="AD640" s="122">
        <v>0</v>
      </c>
      <c r="AE640" s="122">
        <v>0</v>
      </c>
      <c r="AF640" s="122">
        <v>0</v>
      </c>
      <c r="AG640" s="122">
        <v>0</v>
      </c>
      <c r="AH640" s="122">
        <v>0</v>
      </c>
      <c r="AI640" s="122">
        <v>0</v>
      </c>
      <c r="AJ640" s="122">
        <v>0</v>
      </c>
      <c r="AK640" s="122">
        <v>0</v>
      </c>
      <c r="AL640" s="122">
        <v>0</v>
      </c>
    </row>
    <row r="641" spans="1:38" hidden="1" x14ac:dyDescent="0.25">
      <c r="A641" s="122" t="s">
        <v>1972</v>
      </c>
      <c r="B641" s="122">
        <v>1</v>
      </c>
      <c r="C641" s="122" t="s">
        <v>2146</v>
      </c>
      <c r="D641" s="122" t="s">
        <v>2107</v>
      </c>
      <c r="E641" s="122">
        <v>13</v>
      </c>
      <c r="F641" s="122">
        <v>0</v>
      </c>
      <c r="G641" s="122">
        <v>0</v>
      </c>
      <c r="H641" s="122">
        <v>0</v>
      </c>
      <c r="I641" s="122">
        <v>0</v>
      </c>
      <c r="J641" s="122">
        <v>0</v>
      </c>
      <c r="K641" s="122">
        <v>0</v>
      </c>
      <c r="L641" s="122">
        <v>0</v>
      </c>
      <c r="M641" s="122">
        <v>0</v>
      </c>
      <c r="N641" s="122">
        <v>0</v>
      </c>
      <c r="O641" s="122">
        <v>0</v>
      </c>
      <c r="P641" s="122">
        <v>0</v>
      </c>
      <c r="Q641" s="122">
        <v>0</v>
      </c>
      <c r="R641" s="122">
        <v>0</v>
      </c>
      <c r="S641" s="122">
        <v>0</v>
      </c>
      <c r="T641" s="122">
        <v>0</v>
      </c>
      <c r="U641" s="122">
        <v>0</v>
      </c>
      <c r="V641" s="122">
        <v>0</v>
      </c>
      <c r="W641" s="122">
        <v>0</v>
      </c>
      <c r="X641" s="122">
        <v>0</v>
      </c>
      <c r="Y641" s="122">
        <v>0</v>
      </c>
      <c r="Z641" s="122">
        <v>0</v>
      </c>
      <c r="AA641" s="122">
        <v>0</v>
      </c>
      <c r="AB641" s="122">
        <v>0</v>
      </c>
      <c r="AC641" s="122">
        <v>0</v>
      </c>
      <c r="AD641" s="122">
        <v>0</v>
      </c>
      <c r="AE641" s="122">
        <v>0</v>
      </c>
      <c r="AF641" s="122">
        <v>0</v>
      </c>
      <c r="AG641" s="122">
        <v>0</v>
      </c>
      <c r="AH641" s="122">
        <v>0</v>
      </c>
      <c r="AI641" s="122">
        <v>0</v>
      </c>
      <c r="AJ641" s="122">
        <v>0</v>
      </c>
      <c r="AK641" s="122">
        <v>0</v>
      </c>
      <c r="AL641" s="122">
        <v>0</v>
      </c>
    </row>
    <row r="642" spans="1:38" hidden="1" x14ac:dyDescent="0.25">
      <c r="A642" s="122" t="s">
        <v>1972</v>
      </c>
      <c r="B642" s="122">
        <v>1</v>
      </c>
      <c r="C642" s="122" t="s">
        <v>2146</v>
      </c>
      <c r="D642" s="122" t="s">
        <v>2108</v>
      </c>
      <c r="E642" s="122">
        <v>13</v>
      </c>
      <c r="F642" s="122">
        <v>0</v>
      </c>
      <c r="G642" s="122">
        <v>0</v>
      </c>
      <c r="H642" s="122">
        <v>0</v>
      </c>
      <c r="I642" s="122">
        <v>0</v>
      </c>
      <c r="J642" s="122">
        <v>0</v>
      </c>
      <c r="K642" s="122">
        <v>0</v>
      </c>
      <c r="L642" s="122">
        <v>0</v>
      </c>
      <c r="M642" s="122">
        <v>0</v>
      </c>
      <c r="N642" s="122">
        <v>0</v>
      </c>
      <c r="O642" s="122">
        <v>0</v>
      </c>
      <c r="P642" s="122">
        <v>0</v>
      </c>
      <c r="Q642" s="122">
        <v>0</v>
      </c>
      <c r="R642" s="122">
        <v>0</v>
      </c>
      <c r="S642" s="122">
        <v>0</v>
      </c>
      <c r="T642" s="122">
        <v>0</v>
      </c>
      <c r="U642" s="122">
        <v>0</v>
      </c>
      <c r="V642" s="122">
        <v>0</v>
      </c>
      <c r="W642" s="122">
        <v>0</v>
      </c>
      <c r="X642" s="122">
        <v>0</v>
      </c>
      <c r="Y642" s="122">
        <v>0</v>
      </c>
      <c r="Z642" s="122">
        <v>0</v>
      </c>
      <c r="AA642" s="122">
        <v>0</v>
      </c>
      <c r="AB642" s="122">
        <v>0</v>
      </c>
      <c r="AC642" s="122">
        <v>0</v>
      </c>
      <c r="AD642" s="122">
        <v>0</v>
      </c>
      <c r="AE642" s="122">
        <v>0</v>
      </c>
      <c r="AF642" s="122">
        <v>0</v>
      </c>
      <c r="AG642" s="122">
        <v>0</v>
      </c>
      <c r="AH642" s="122">
        <v>0</v>
      </c>
      <c r="AI642" s="122">
        <v>0</v>
      </c>
      <c r="AJ642" s="122">
        <v>0</v>
      </c>
      <c r="AK642" s="122">
        <v>0</v>
      </c>
      <c r="AL642" s="122">
        <v>0</v>
      </c>
    </row>
    <row r="643" spans="1:38" hidden="1" x14ac:dyDescent="0.25">
      <c r="A643" s="122" t="s">
        <v>1972</v>
      </c>
      <c r="B643" s="122">
        <v>1</v>
      </c>
      <c r="C643" s="122" t="s">
        <v>2146</v>
      </c>
      <c r="D643" s="122" t="s">
        <v>2109</v>
      </c>
      <c r="E643" s="122">
        <v>13</v>
      </c>
      <c r="F643" s="122">
        <v>0</v>
      </c>
      <c r="G643" s="122">
        <v>0</v>
      </c>
      <c r="H643" s="122">
        <v>0</v>
      </c>
      <c r="I643" s="122">
        <v>0</v>
      </c>
      <c r="J643" s="122">
        <v>0</v>
      </c>
      <c r="K643" s="122">
        <v>0</v>
      </c>
      <c r="L643" s="122">
        <v>0</v>
      </c>
      <c r="M643" s="122">
        <v>0</v>
      </c>
      <c r="N643" s="122">
        <v>0</v>
      </c>
      <c r="O643" s="122">
        <v>0</v>
      </c>
      <c r="P643" s="122">
        <v>0</v>
      </c>
      <c r="Q643" s="122">
        <v>0</v>
      </c>
      <c r="R643" s="122">
        <v>0</v>
      </c>
      <c r="S643" s="122">
        <v>0</v>
      </c>
      <c r="T643" s="122">
        <v>0</v>
      </c>
      <c r="U643" s="122">
        <v>0</v>
      </c>
      <c r="V643" s="122">
        <v>0</v>
      </c>
      <c r="W643" s="122">
        <v>0</v>
      </c>
      <c r="X643" s="122">
        <v>0</v>
      </c>
      <c r="Y643" s="122">
        <v>0</v>
      </c>
      <c r="Z643" s="122">
        <v>0</v>
      </c>
      <c r="AA643" s="122">
        <v>0</v>
      </c>
      <c r="AB643" s="122">
        <v>0</v>
      </c>
      <c r="AC643" s="122">
        <v>0</v>
      </c>
      <c r="AD643" s="122">
        <v>0</v>
      </c>
      <c r="AE643" s="122">
        <v>0</v>
      </c>
      <c r="AF643" s="122">
        <v>0</v>
      </c>
      <c r="AG643" s="122">
        <v>0</v>
      </c>
      <c r="AH643" s="122">
        <v>0</v>
      </c>
      <c r="AI643" s="122">
        <v>0</v>
      </c>
      <c r="AJ643" s="122">
        <v>0</v>
      </c>
      <c r="AK643" s="122">
        <v>0</v>
      </c>
      <c r="AL643" s="122">
        <v>0</v>
      </c>
    </row>
    <row r="644" spans="1:38" hidden="1" x14ac:dyDescent="0.25">
      <c r="A644" s="122" t="s">
        <v>1972</v>
      </c>
      <c r="B644" s="122">
        <v>1</v>
      </c>
      <c r="C644" s="122" t="s">
        <v>2146</v>
      </c>
      <c r="D644" s="122" t="s">
        <v>2110</v>
      </c>
      <c r="E644" s="122">
        <v>13</v>
      </c>
      <c r="F644" s="122">
        <v>0</v>
      </c>
      <c r="G644" s="122">
        <v>0</v>
      </c>
      <c r="H644" s="122">
        <v>0</v>
      </c>
      <c r="I644" s="122">
        <v>0</v>
      </c>
      <c r="J644" s="122">
        <v>0</v>
      </c>
      <c r="K644" s="122">
        <v>0</v>
      </c>
      <c r="L644" s="122">
        <v>0</v>
      </c>
      <c r="M644" s="122">
        <v>0</v>
      </c>
      <c r="N644" s="122">
        <v>0</v>
      </c>
      <c r="O644" s="122">
        <v>0</v>
      </c>
      <c r="P644" s="122">
        <v>0</v>
      </c>
      <c r="Q644" s="122">
        <v>0</v>
      </c>
      <c r="R644" s="122">
        <v>0</v>
      </c>
      <c r="S644" s="122">
        <v>0</v>
      </c>
      <c r="T644" s="122">
        <v>0</v>
      </c>
      <c r="U644" s="122">
        <v>0</v>
      </c>
      <c r="V644" s="122">
        <v>0</v>
      </c>
      <c r="W644" s="122">
        <v>0</v>
      </c>
      <c r="X644" s="122">
        <v>0</v>
      </c>
      <c r="Y644" s="122">
        <v>0</v>
      </c>
      <c r="Z644" s="122">
        <v>0</v>
      </c>
      <c r="AA644" s="122">
        <v>0</v>
      </c>
      <c r="AB644" s="122">
        <v>0</v>
      </c>
      <c r="AC644" s="122">
        <v>0</v>
      </c>
      <c r="AD644" s="122">
        <v>0</v>
      </c>
      <c r="AE644" s="122">
        <v>0</v>
      </c>
      <c r="AF644" s="122">
        <v>0</v>
      </c>
      <c r="AG644" s="122">
        <v>0</v>
      </c>
      <c r="AH644" s="122">
        <v>0</v>
      </c>
      <c r="AI644" s="122">
        <v>0</v>
      </c>
      <c r="AJ644" s="122">
        <v>0</v>
      </c>
      <c r="AK644" s="122">
        <v>0</v>
      </c>
      <c r="AL644" s="122">
        <v>0</v>
      </c>
    </row>
    <row r="645" spans="1:38" hidden="1" x14ac:dyDescent="0.25">
      <c r="A645" s="122" t="s">
        <v>1972</v>
      </c>
      <c r="B645" s="122">
        <v>1</v>
      </c>
      <c r="C645" s="122" t="s">
        <v>2146</v>
      </c>
      <c r="D645" s="122" t="s">
        <v>2111</v>
      </c>
      <c r="E645" s="122">
        <v>13</v>
      </c>
      <c r="F645" s="122">
        <v>0.43858567564680001</v>
      </c>
      <c r="G645" s="122">
        <v>0.43879328068939999</v>
      </c>
      <c r="H645" s="122">
        <v>0.45086474135299998</v>
      </c>
      <c r="I645" s="122">
        <v>0.44087531839069999</v>
      </c>
      <c r="J645" s="122">
        <v>0.47831060403890002</v>
      </c>
      <c r="K645" s="122">
        <v>0.46858957550390001</v>
      </c>
      <c r="L645" s="122">
        <v>0.476494269134</v>
      </c>
      <c r="M645" s="122">
        <v>0.48623803843250002</v>
      </c>
      <c r="N645" s="122">
        <v>0.4871762086252</v>
      </c>
      <c r="O645" s="122">
        <v>0.46809835384139997</v>
      </c>
      <c r="P645" s="122">
        <v>0.40901044228170003</v>
      </c>
      <c r="Q645" s="122">
        <v>0.32255333147359999</v>
      </c>
      <c r="R645" s="122">
        <v>0.40819301316430001</v>
      </c>
      <c r="S645" s="122">
        <v>0.33635756426289998</v>
      </c>
      <c r="T645" s="122">
        <v>0.38577858696930001</v>
      </c>
      <c r="U645" s="122">
        <v>0.43394300282069997</v>
      </c>
      <c r="V645" s="122">
        <v>0.44805770201739997</v>
      </c>
      <c r="W645" s="122">
        <v>0.52837683636809996</v>
      </c>
      <c r="X645" s="122">
        <v>0.49872238708689998</v>
      </c>
      <c r="Y645" s="122">
        <v>0.4702919101893</v>
      </c>
      <c r="Z645" s="122">
        <v>0.44859108994109997</v>
      </c>
      <c r="AA645" s="122">
        <v>0.47371782106780003</v>
      </c>
      <c r="AB645" s="122">
        <v>0.4791853958083</v>
      </c>
      <c r="AC645" s="122">
        <v>0.49742380452439999</v>
      </c>
      <c r="AD645" s="122">
        <v>0.46246225459079998</v>
      </c>
      <c r="AE645" s="122">
        <v>0.41521603029350002</v>
      </c>
      <c r="AF645" s="122">
        <v>0.51433336826730003</v>
      </c>
      <c r="AG645" s="122">
        <v>0.50078507476</v>
      </c>
      <c r="AH645" s="122">
        <v>0.49615412531199998</v>
      </c>
      <c r="AI645" s="122">
        <v>0.4880095560678</v>
      </c>
      <c r="AJ645" s="122">
        <v>0.44999618451590001</v>
      </c>
      <c r="AK645" s="122">
        <v>0.57110283269490003</v>
      </c>
      <c r="AL645" s="122">
        <v>0</v>
      </c>
    </row>
    <row r="646" spans="1:38" hidden="1" x14ac:dyDescent="0.25">
      <c r="A646" s="122" t="s">
        <v>1972</v>
      </c>
      <c r="B646" s="122">
        <v>1</v>
      </c>
      <c r="C646" s="122" t="s">
        <v>2146</v>
      </c>
      <c r="D646" s="122" t="s">
        <v>2112</v>
      </c>
      <c r="E646" s="122">
        <v>13</v>
      </c>
      <c r="F646" s="122">
        <v>1.9314320131313001</v>
      </c>
      <c r="G646" s="122">
        <v>2.0234165622735998</v>
      </c>
      <c r="H646" s="122">
        <v>2.0771647959214001</v>
      </c>
      <c r="I646" s="122">
        <v>2.0898040040142001</v>
      </c>
      <c r="J646" s="122">
        <v>2.2492217270897998</v>
      </c>
      <c r="K646" s="122">
        <v>2.1556912402721</v>
      </c>
      <c r="L646" s="122">
        <v>2.1920558537982999</v>
      </c>
      <c r="M646" s="122">
        <v>2.3411787948485001</v>
      </c>
      <c r="N646" s="122">
        <v>2.3651476553037001</v>
      </c>
      <c r="O646" s="122">
        <v>2.2725283058542001</v>
      </c>
      <c r="P646" s="122">
        <v>1.9560056575536999</v>
      </c>
      <c r="Q646" s="122">
        <v>1.3443689590386001</v>
      </c>
      <c r="R646" s="122">
        <v>1.5925872482523999</v>
      </c>
      <c r="S646" s="122">
        <v>1.4472985479425999</v>
      </c>
      <c r="T646" s="122">
        <v>1.7324447983085001</v>
      </c>
      <c r="U646" s="122">
        <v>1.8270441557874</v>
      </c>
      <c r="V646" s="122">
        <v>1.8864717269443001</v>
      </c>
      <c r="W646" s="122">
        <v>2.2246419568118001</v>
      </c>
      <c r="X646" s="122">
        <v>2.0997868769967001</v>
      </c>
      <c r="Y646" s="122">
        <v>1.9800851274022999</v>
      </c>
      <c r="Z646" s="122">
        <v>2.1137089110264999</v>
      </c>
      <c r="AA646" s="122">
        <v>1.9822714677555999</v>
      </c>
      <c r="AB646" s="122">
        <v>2.0872841162043998</v>
      </c>
      <c r="AC646" s="122">
        <v>1.8692599237078</v>
      </c>
      <c r="AD646" s="122">
        <v>1.8556346775620001</v>
      </c>
      <c r="AE646" s="122">
        <v>1.7245210111183</v>
      </c>
      <c r="AF646" s="122">
        <v>1.7698054053629999</v>
      </c>
      <c r="AG646" s="122">
        <v>1.9109818236524001</v>
      </c>
      <c r="AH646" s="122">
        <v>1.8851793703949</v>
      </c>
      <c r="AI646" s="122">
        <v>1.8722206051754999</v>
      </c>
      <c r="AJ646" s="122">
        <v>2.1264588030088998</v>
      </c>
      <c r="AK646" s="122">
        <v>1.8880931487807</v>
      </c>
      <c r="AL646" s="122">
        <v>0</v>
      </c>
    </row>
    <row r="647" spans="1:38" hidden="1" x14ac:dyDescent="0.25">
      <c r="A647" s="122" t="s">
        <v>1972</v>
      </c>
      <c r="B647" s="122">
        <v>1</v>
      </c>
      <c r="C647" s="122" t="s">
        <v>2146</v>
      </c>
      <c r="D647" s="122" t="s">
        <v>2113</v>
      </c>
      <c r="E647" s="122">
        <v>13</v>
      </c>
      <c r="F647" s="122">
        <v>7.2821772560200004E-2</v>
      </c>
      <c r="G647" s="122">
        <v>7.2856242831499995E-2</v>
      </c>
      <c r="H647" s="122">
        <v>7.4987898769699995E-2</v>
      </c>
      <c r="I647" s="122">
        <v>7.0576714170699995E-2</v>
      </c>
      <c r="J647" s="122">
        <v>7.4554486864399999E-2</v>
      </c>
      <c r="K647" s="122">
        <v>7.6157005579000001E-2</v>
      </c>
      <c r="L647" s="122">
        <v>7.7441707220599995E-2</v>
      </c>
      <c r="M647" s="122">
        <v>7.7656891800500005E-2</v>
      </c>
      <c r="N647" s="122">
        <v>7.7806726604399995E-2</v>
      </c>
      <c r="O647" s="122">
        <v>7.4759809687899997E-2</v>
      </c>
      <c r="P647" s="122">
        <v>7.0180758546499994E-2</v>
      </c>
      <c r="Q647" s="122">
        <v>5.4155633144099997E-2</v>
      </c>
      <c r="R647" s="122">
        <v>7.1204653418999994E-2</v>
      </c>
      <c r="S647" s="122">
        <v>6.4708788553399996E-2</v>
      </c>
      <c r="T647" s="122">
        <v>7.1888629675099999E-2</v>
      </c>
      <c r="U647" s="122">
        <v>8.08639174998E-2</v>
      </c>
      <c r="V647" s="122">
        <v>8.3494147423900003E-2</v>
      </c>
      <c r="W647" s="122">
        <v>9.8461366186699997E-2</v>
      </c>
      <c r="X647" s="122">
        <v>9.2935352575199998E-2</v>
      </c>
      <c r="Y647" s="122">
        <v>8.7637422378500002E-2</v>
      </c>
      <c r="Z647" s="122">
        <v>8.1473790219199996E-2</v>
      </c>
      <c r="AA647" s="122">
        <v>8.3145991197800001E-2</v>
      </c>
      <c r="AB647" s="122">
        <v>8.0316433709400004E-2</v>
      </c>
      <c r="AC647" s="122">
        <v>8.9050902460299994E-2</v>
      </c>
      <c r="AD647" s="122">
        <v>9.3516128030300003E-2</v>
      </c>
      <c r="AE647" s="122">
        <v>7.8664575806400003E-2</v>
      </c>
      <c r="AF647" s="122">
        <v>6.9729457446200002E-2</v>
      </c>
      <c r="AG647" s="122">
        <v>7.3361565050099997E-2</v>
      </c>
      <c r="AH647" s="122">
        <v>5.8648262826100001E-2</v>
      </c>
      <c r="AI647" s="122">
        <v>6.3364497691100002E-2</v>
      </c>
      <c r="AJ647" s="122">
        <v>5.7520657856000003E-2</v>
      </c>
      <c r="AK647" s="122">
        <v>6.7972973704999995E-2</v>
      </c>
      <c r="AL647" s="122">
        <v>0</v>
      </c>
    </row>
    <row r="648" spans="1:38" hidden="1" x14ac:dyDescent="0.25">
      <c r="A648" s="122" t="s">
        <v>1972</v>
      </c>
      <c r="B648" s="122">
        <v>1</v>
      </c>
      <c r="C648" s="122" t="s">
        <v>2146</v>
      </c>
      <c r="D648" s="122" t="s">
        <v>2114</v>
      </c>
      <c r="E648" s="122">
        <v>13</v>
      </c>
      <c r="F648" s="122">
        <v>2.8963204995500001E-2</v>
      </c>
      <c r="G648" s="122">
        <v>2.89769147625E-2</v>
      </c>
      <c r="H648" s="122">
        <v>2.99951595079E-2</v>
      </c>
      <c r="I648" s="122">
        <v>2.9330582512500002E-2</v>
      </c>
      <c r="J648" s="122">
        <v>0</v>
      </c>
      <c r="K648" s="122">
        <v>0</v>
      </c>
      <c r="L648" s="122">
        <v>0</v>
      </c>
      <c r="M648" s="122">
        <v>0</v>
      </c>
      <c r="N648" s="122">
        <v>0</v>
      </c>
      <c r="O648" s="122">
        <v>0</v>
      </c>
      <c r="P648" s="122">
        <v>0</v>
      </c>
      <c r="Q648" s="122">
        <v>0</v>
      </c>
      <c r="R648" s="122">
        <v>0</v>
      </c>
      <c r="S648" s="122">
        <v>0</v>
      </c>
      <c r="T648" s="122">
        <v>0</v>
      </c>
      <c r="U648" s="122">
        <v>0</v>
      </c>
      <c r="V648" s="122">
        <v>0</v>
      </c>
      <c r="W648" s="122">
        <v>0</v>
      </c>
      <c r="X648" s="122">
        <v>0</v>
      </c>
      <c r="Y648" s="122">
        <v>0</v>
      </c>
      <c r="Z648" s="122">
        <v>0</v>
      </c>
      <c r="AA648" s="122">
        <v>0</v>
      </c>
      <c r="AB648" s="122">
        <v>0</v>
      </c>
      <c r="AC648" s="122">
        <v>0</v>
      </c>
      <c r="AD648" s="122">
        <v>0</v>
      </c>
      <c r="AE648" s="122">
        <v>0</v>
      </c>
      <c r="AF648" s="122">
        <v>0</v>
      </c>
      <c r="AG648" s="122">
        <v>0</v>
      </c>
      <c r="AH648" s="122">
        <v>0</v>
      </c>
      <c r="AI648" s="122">
        <v>0</v>
      </c>
      <c r="AJ648" s="122">
        <v>0</v>
      </c>
      <c r="AK648" s="122">
        <v>0</v>
      </c>
      <c r="AL648" s="122">
        <v>0</v>
      </c>
    </row>
    <row r="649" spans="1:38" hidden="1" x14ac:dyDescent="0.25">
      <c r="A649" s="122" t="s">
        <v>1972</v>
      </c>
      <c r="B649" s="122">
        <v>1</v>
      </c>
      <c r="C649" s="122" t="s">
        <v>2146</v>
      </c>
      <c r="D649" s="122" t="s">
        <v>2136</v>
      </c>
      <c r="E649" s="122">
        <v>13</v>
      </c>
      <c r="F649" s="122">
        <v>0</v>
      </c>
      <c r="G649" s="122">
        <v>0</v>
      </c>
      <c r="H649" s="122">
        <v>0</v>
      </c>
      <c r="I649" s="122">
        <v>0</v>
      </c>
      <c r="J649" s="122">
        <v>0</v>
      </c>
      <c r="K649" s="122">
        <v>0</v>
      </c>
      <c r="L649" s="122">
        <v>0</v>
      </c>
      <c r="M649" s="122">
        <v>0</v>
      </c>
      <c r="N649" s="122">
        <v>0</v>
      </c>
      <c r="O649" s="122">
        <v>0</v>
      </c>
      <c r="P649" s="122">
        <v>0</v>
      </c>
      <c r="Q649" s="122">
        <v>0</v>
      </c>
      <c r="R649" s="122">
        <v>0</v>
      </c>
      <c r="S649" s="122">
        <v>0</v>
      </c>
      <c r="T649" s="122">
        <v>0</v>
      </c>
      <c r="U649" s="122">
        <v>0</v>
      </c>
      <c r="V649" s="122">
        <v>0</v>
      </c>
      <c r="W649" s="122">
        <v>0</v>
      </c>
      <c r="X649" s="122">
        <v>0</v>
      </c>
      <c r="Y649" s="122">
        <v>0</v>
      </c>
      <c r="Z649" s="122">
        <v>0</v>
      </c>
      <c r="AA649" s="122">
        <v>0</v>
      </c>
      <c r="AB649" s="122">
        <v>0</v>
      </c>
      <c r="AC649" s="122">
        <v>0</v>
      </c>
      <c r="AD649" s="122">
        <v>0</v>
      </c>
      <c r="AE649" s="122">
        <v>0</v>
      </c>
      <c r="AF649" s="122">
        <v>0</v>
      </c>
      <c r="AG649" s="122">
        <v>0</v>
      </c>
      <c r="AH649" s="122">
        <v>0</v>
      </c>
      <c r="AI649" s="122">
        <v>0</v>
      </c>
      <c r="AJ649" s="122">
        <v>0</v>
      </c>
      <c r="AK649" s="122">
        <v>0</v>
      </c>
      <c r="AL649" s="122">
        <v>0</v>
      </c>
    </row>
    <row r="650" spans="1:38" hidden="1" x14ac:dyDescent="0.25">
      <c r="A650" s="122" t="s">
        <v>1972</v>
      </c>
      <c r="B650" s="122">
        <v>1</v>
      </c>
      <c r="C650" s="122" t="s">
        <v>2146</v>
      </c>
      <c r="D650" s="122" t="s">
        <v>2115</v>
      </c>
      <c r="E650" s="122">
        <v>13</v>
      </c>
      <c r="F650" s="122">
        <v>0</v>
      </c>
      <c r="G650" s="122">
        <v>0</v>
      </c>
      <c r="H650" s="122">
        <v>0</v>
      </c>
      <c r="I650" s="122">
        <v>0</v>
      </c>
      <c r="J650" s="122">
        <v>0</v>
      </c>
      <c r="K650" s="122">
        <v>0</v>
      </c>
      <c r="L650" s="122">
        <v>0</v>
      </c>
      <c r="M650" s="122">
        <v>0</v>
      </c>
      <c r="N650" s="122">
        <v>0</v>
      </c>
      <c r="O650" s="122">
        <v>0</v>
      </c>
      <c r="P650" s="122">
        <v>0</v>
      </c>
      <c r="Q650" s="122">
        <v>0</v>
      </c>
      <c r="R650" s="122">
        <v>0</v>
      </c>
      <c r="S650" s="122">
        <v>0</v>
      </c>
      <c r="T650" s="122">
        <v>0</v>
      </c>
      <c r="U650" s="122">
        <v>0</v>
      </c>
      <c r="V650" s="122">
        <v>0</v>
      </c>
      <c r="W650" s="122">
        <v>0</v>
      </c>
      <c r="X650" s="122">
        <v>0</v>
      </c>
      <c r="Y650" s="122">
        <v>0</v>
      </c>
      <c r="Z650" s="122">
        <v>0</v>
      </c>
      <c r="AA650" s="122">
        <v>0</v>
      </c>
      <c r="AB650" s="122">
        <v>0</v>
      </c>
      <c r="AC650" s="122">
        <v>0</v>
      </c>
      <c r="AD650" s="122">
        <v>0</v>
      </c>
      <c r="AE650" s="122">
        <v>0</v>
      </c>
      <c r="AF650" s="122">
        <v>0</v>
      </c>
      <c r="AG650" s="122">
        <v>0</v>
      </c>
      <c r="AH650" s="122">
        <v>0</v>
      </c>
      <c r="AI650" s="122">
        <v>0</v>
      </c>
      <c r="AJ650" s="122">
        <v>0</v>
      </c>
      <c r="AK650" s="122">
        <v>0</v>
      </c>
      <c r="AL650" s="122">
        <v>0</v>
      </c>
    </row>
    <row r="651" spans="1:38" hidden="1" x14ac:dyDescent="0.25">
      <c r="A651" s="122" t="s">
        <v>1972</v>
      </c>
      <c r="B651" s="122">
        <v>1</v>
      </c>
      <c r="C651" s="122" t="s">
        <v>2146</v>
      </c>
      <c r="D651" s="122" t="s">
        <v>2116</v>
      </c>
      <c r="E651" s="122">
        <v>13</v>
      </c>
      <c r="F651" s="122">
        <v>0</v>
      </c>
      <c r="G651" s="122">
        <v>0</v>
      </c>
      <c r="H651" s="122">
        <v>0</v>
      </c>
      <c r="I651" s="122">
        <v>0</v>
      </c>
      <c r="J651" s="122">
        <v>0</v>
      </c>
      <c r="K651" s="122">
        <v>0</v>
      </c>
      <c r="L651" s="122">
        <v>0</v>
      </c>
      <c r="M651" s="122">
        <v>0</v>
      </c>
      <c r="N651" s="122">
        <v>0</v>
      </c>
      <c r="O651" s="122">
        <v>0</v>
      </c>
      <c r="P651" s="122">
        <v>0</v>
      </c>
      <c r="Q651" s="122">
        <v>0</v>
      </c>
      <c r="R651" s="122">
        <v>0</v>
      </c>
      <c r="S651" s="122">
        <v>0</v>
      </c>
      <c r="T651" s="122">
        <v>0</v>
      </c>
      <c r="U651" s="122">
        <v>0</v>
      </c>
      <c r="V651" s="122">
        <v>0</v>
      </c>
      <c r="W651" s="122">
        <v>0</v>
      </c>
      <c r="X651" s="122">
        <v>0</v>
      </c>
      <c r="Y651" s="122">
        <v>0</v>
      </c>
      <c r="Z651" s="122">
        <v>0</v>
      </c>
      <c r="AA651" s="122">
        <v>0</v>
      </c>
      <c r="AB651" s="122">
        <v>0</v>
      </c>
      <c r="AC651" s="122">
        <v>0</v>
      </c>
      <c r="AD651" s="122">
        <v>0</v>
      </c>
      <c r="AE651" s="122">
        <v>0</v>
      </c>
      <c r="AF651" s="122">
        <v>0</v>
      </c>
      <c r="AG651" s="122">
        <v>0</v>
      </c>
      <c r="AH651" s="122">
        <v>0</v>
      </c>
      <c r="AI651" s="122">
        <v>0</v>
      </c>
      <c r="AJ651" s="122">
        <v>0</v>
      </c>
      <c r="AK651" s="122">
        <v>0</v>
      </c>
      <c r="AL651" s="122">
        <v>0</v>
      </c>
    </row>
    <row r="652" spans="1:38" hidden="1" x14ac:dyDescent="0.25">
      <c r="A652" s="122" t="s">
        <v>1972</v>
      </c>
      <c r="B652" s="122">
        <v>1</v>
      </c>
      <c r="C652" s="122" t="s">
        <v>2146</v>
      </c>
      <c r="D652" s="122" t="s">
        <v>2117</v>
      </c>
      <c r="E652" s="122">
        <v>13</v>
      </c>
      <c r="F652" s="122">
        <v>0</v>
      </c>
      <c r="G652" s="122">
        <v>0</v>
      </c>
      <c r="H652" s="122">
        <v>0</v>
      </c>
      <c r="I652" s="122">
        <v>0</v>
      </c>
      <c r="J652" s="122">
        <v>0</v>
      </c>
      <c r="K652" s="122">
        <v>0</v>
      </c>
      <c r="L652" s="122">
        <v>0</v>
      </c>
      <c r="M652" s="122">
        <v>0</v>
      </c>
      <c r="N652" s="122">
        <v>0</v>
      </c>
      <c r="O652" s="122">
        <v>0</v>
      </c>
      <c r="P652" s="122">
        <v>0</v>
      </c>
      <c r="Q652" s="122">
        <v>0</v>
      </c>
      <c r="R652" s="122">
        <v>0</v>
      </c>
      <c r="S652" s="122">
        <v>0</v>
      </c>
      <c r="T652" s="122">
        <v>0</v>
      </c>
      <c r="U652" s="122">
        <v>0</v>
      </c>
      <c r="V652" s="122">
        <v>0</v>
      </c>
      <c r="W652" s="122">
        <v>0</v>
      </c>
      <c r="X652" s="122">
        <v>0</v>
      </c>
      <c r="Y652" s="122">
        <v>0</v>
      </c>
      <c r="Z652" s="122">
        <v>0</v>
      </c>
      <c r="AA652" s="122">
        <v>0</v>
      </c>
      <c r="AB652" s="122">
        <v>0</v>
      </c>
      <c r="AC652" s="122">
        <v>0</v>
      </c>
      <c r="AD652" s="122">
        <v>0</v>
      </c>
      <c r="AE652" s="122">
        <v>0</v>
      </c>
      <c r="AF652" s="122">
        <v>0</v>
      </c>
      <c r="AG652" s="122">
        <v>0</v>
      </c>
      <c r="AH652" s="122">
        <v>0</v>
      </c>
      <c r="AI652" s="122">
        <v>0</v>
      </c>
      <c r="AJ652" s="122">
        <v>0</v>
      </c>
      <c r="AK652" s="122">
        <v>0</v>
      </c>
      <c r="AL652" s="122">
        <v>0</v>
      </c>
    </row>
    <row r="653" spans="1:38" hidden="1" x14ac:dyDescent="0.25">
      <c r="A653" s="122" t="s">
        <v>1972</v>
      </c>
      <c r="B653" s="122">
        <v>1</v>
      </c>
      <c r="C653" s="122" t="s">
        <v>2146</v>
      </c>
      <c r="D653" s="122" t="s">
        <v>2118</v>
      </c>
      <c r="E653" s="122">
        <v>13</v>
      </c>
      <c r="F653" s="122">
        <v>0.2813568485281</v>
      </c>
      <c r="G653" s="122">
        <v>0.28149002912150001</v>
      </c>
      <c r="H653" s="122">
        <v>0.28870341026340002</v>
      </c>
      <c r="I653" s="122">
        <v>0.28230685668260003</v>
      </c>
      <c r="J653" s="122">
        <v>0.29821794745750002</v>
      </c>
      <c r="K653" s="122">
        <v>0.31896345866039999</v>
      </c>
      <c r="L653" s="122">
        <v>0.32434409141819998</v>
      </c>
      <c r="M653" s="122">
        <v>0.31415742592009999</v>
      </c>
      <c r="N653" s="122">
        <v>0.31476357580859998</v>
      </c>
      <c r="O653" s="122">
        <v>0.30243741191930001</v>
      </c>
      <c r="P653" s="122">
        <v>0.27996840237359999</v>
      </c>
      <c r="Q653" s="122">
        <v>0.2434027907246</v>
      </c>
      <c r="R653" s="122">
        <v>0.2883435965185</v>
      </c>
      <c r="S653" s="122">
        <v>0.2383333598206</v>
      </c>
      <c r="T653" s="122">
        <v>0</v>
      </c>
      <c r="U653" s="122">
        <v>0</v>
      </c>
      <c r="V653" s="122">
        <v>0</v>
      </c>
      <c r="W653" s="122">
        <v>0</v>
      </c>
      <c r="X653" s="122">
        <v>0</v>
      </c>
      <c r="Y653" s="122">
        <v>0</v>
      </c>
      <c r="Z653" s="122">
        <v>0</v>
      </c>
      <c r="AA653" s="122">
        <v>0</v>
      </c>
      <c r="AB653" s="122">
        <v>0</v>
      </c>
      <c r="AC653" s="122">
        <v>0</v>
      </c>
      <c r="AD653" s="122">
        <v>0</v>
      </c>
      <c r="AE653" s="122">
        <v>0</v>
      </c>
      <c r="AF653" s="122">
        <v>8.1119301873999999E-3</v>
      </c>
      <c r="AG653" s="122">
        <v>3.7573631845899999E-2</v>
      </c>
      <c r="AH653" s="122">
        <v>3.87118538511E-2</v>
      </c>
      <c r="AI653" s="122">
        <v>3.7381886060900003E-2</v>
      </c>
      <c r="AJ653" s="122">
        <v>3.9166754506800003E-2</v>
      </c>
      <c r="AK653" s="122">
        <v>4.3127317439099998E-2</v>
      </c>
      <c r="AL653" s="122">
        <v>0</v>
      </c>
    </row>
    <row r="654" spans="1:38" hidden="1" x14ac:dyDescent="0.25">
      <c r="A654" s="122" t="s">
        <v>1972</v>
      </c>
      <c r="B654" s="122">
        <v>1</v>
      </c>
      <c r="C654" s="122" t="s">
        <v>2146</v>
      </c>
      <c r="D654" s="122" t="s">
        <v>2119</v>
      </c>
      <c r="E654" s="122">
        <v>13</v>
      </c>
      <c r="F654" s="122">
        <v>0.73649292702949998</v>
      </c>
      <c r="G654" s="122">
        <v>0.80059075929559997</v>
      </c>
      <c r="H654" s="122">
        <v>0.89329334409439998</v>
      </c>
      <c r="I654" s="122">
        <v>0.87350141044980001</v>
      </c>
      <c r="J654" s="122">
        <v>0.92757400540339996</v>
      </c>
      <c r="K654" s="122">
        <v>0.89596477151789999</v>
      </c>
      <c r="L654" s="122">
        <v>0.91107890847810002</v>
      </c>
      <c r="M654" s="122">
        <v>0.89834904378280001</v>
      </c>
      <c r="N654" s="122">
        <v>0.90803986616709997</v>
      </c>
      <c r="O654" s="122">
        <v>0.87248096078960002</v>
      </c>
      <c r="P654" s="122">
        <v>1.1349662457409999</v>
      </c>
      <c r="Q654" s="122">
        <v>0.92183599714510001</v>
      </c>
      <c r="R654" s="122">
        <v>0.74236138663560003</v>
      </c>
      <c r="S654" s="122">
        <v>0.67463717175009996</v>
      </c>
      <c r="T654" s="122">
        <v>0.60429155043710003</v>
      </c>
      <c r="U654" s="122">
        <v>0.49479109915719999</v>
      </c>
      <c r="V654" s="122">
        <v>0.51088498126710002</v>
      </c>
      <c r="W654" s="122">
        <v>0.47768385575709998</v>
      </c>
      <c r="X654" s="122">
        <v>0.45087448279070003</v>
      </c>
      <c r="Y654" s="122">
        <v>0.42517165312319999</v>
      </c>
      <c r="Z654" s="122">
        <v>0.35457582132929999</v>
      </c>
      <c r="AA654" s="122">
        <v>0.35027872703430002</v>
      </c>
      <c r="AB654" s="122">
        <v>0.39823972135989999</v>
      </c>
      <c r="AC654" s="122">
        <v>0.33620440016109998</v>
      </c>
      <c r="AD654" s="122">
        <v>0.37599253617790002</v>
      </c>
      <c r="AE654" s="122">
        <v>0.3245224815926</v>
      </c>
      <c r="AF654" s="122">
        <v>0.19023903243759999</v>
      </c>
      <c r="AG654" s="122">
        <v>0.2629905952355</v>
      </c>
      <c r="AH654" s="122">
        <v>0.47897358574350002</v>
      </c>
      <c r="AI654" s="122">
        <v>0.29485307656319998</v>
      </c>
      <c r="AJ654" s="122">
        <v>0.3175074651118</v>
      </c>
      <c r="AK654" s="122">
        <v>0.22405842782060001</v>
      </c>
      <c r="AL654" s="122">
        <v>0</v>
      </c>
    </row>
    <row r="655" spans="1:38" hidden="1" x14ac:dyDescent="0.25">
      <c r="A655" s="122" t="s">
        <v>1972</v>
      </c>
      <c r="B655" s="122">
        <v>1</v>
      </c>
      <c r="C655" s="122" t="s">
        <v>2146</v>
      </c>
      <c r="D655" s="122" t="s">
        <v>2137</v>
      </c>
      <c r="E655" s="122">
        <v>13</v>
      </c>
      <c r="F655" s="122">
        <v>0</v>
      </c>
      <c r="G655" s="122">
        <v>0</v>
      </c>
      <c r="H655" s="122">
        <v>0</v>
      </c>
      <c r="I655" s="122">
        <v>0</v>
      </c>
      <c r="J655" s="122">
        <v>0</v>
      </c>
      <c r="K655" s="122">
        <v>0</v>
      </c>
      <c r="L655" s="122">
        <v>0</v>
      </c>
      <c r="M655" s="122">
        <v>0</v>
      </c>
      <c r="N655" s="122">
        <v>0</v>
      </c>
      <c r="O655" s="122">
        <v>0</v>
      </c>
      <c r="P655" s="122">
        <v>0</v>
      </c>
      <c r="Q655" s="122">
        <v>0</v>
      </c>
      <c r="R655" s="122">
        <v>0</v>
      </c>
      <c r="S655" s="122">
        <v>0</v>
      </c>
      <c r="T655" s="122">
        <v>0</v>
      </c>
      <c r="U655" s="122">
        <v>0</v>
      </c>
      <c r="V655" s="122">
        <v>0</v>
      </c>
      <c r="W655" s="122">
        <v>0</v>
      </c>
      <c r="X655" s="122">
        <v>0</v>
      </c>
      <c r="Y655" s="122">
        <v>0</v>
      </c>
      <c r="Z655" s="122">
        <v>0</v>
      </c>
      <c r="AA655" s="122">
        <v>0</v>
      </c>
      <c r="AB655" s="122">
        <v>0</v>
      </c>
      <c r="AC655" s="122">
        <v>0</v>
      </c>
      <c r="AD655" s="122">
        <v>0</v>
      </c>
      <c r="AE655" s="122">
        <v>0</v>
      </c>
      <c r="AF655" s="122">
        <v>0</v>
      </c>
      <c r="AG655" s="122">
        <v>0</v>
      </c>
      <c r="AH655" s="122">
        <v>0</v>
      </c>
      <c r="AI655" s="122">
        <v>0</v>
      </c>
      <c r="AJ655" s="122">
        <v>0</v>
      </c>
      <c r="AK655" s="122">
        <v>0</v>
      </c>
      <c r="AL655" s="122">
        <v>0</v>
      </c>
    </row>
    <row r="656" spans="1:38" hidden="1" x14ac:dyDescent="0.25">
      <c r="A656" s="122" t="s">
        <v>1972</v>
      </c>
      <c r="B656" s="122">
        <v>1</v>
      </c>
      <c r="C656" s="122" t="s">
        <v>2146</v>
      </c>
      <c r="D656" s="122" t="s">
        <v>2120</v>
      </c>
      <c r="E656" s="122">
        <v>13</v>
      </c>
      <c r="F656" s="122">
        <v>0</v>
      </c>
      <c r="G656" s="122">
        <v>0</v>
      </c>
      <c r="H656" s="122">
        <v>0</v>
      </c>
      <c r="I656" s="122">
        <v>0</v>
      </c>
      <c r="J656" s="122">
        <v>0</v>
      </c>
      <c r="K656" s="122">
        <v>0</v>
      </c>
      <c r="L656" s="122">
        <v>0</v>
      </c>
      <c r="M656" s="122">
        <v>0</v>
      </c>
      <c r="N656" s="122">
        <v>0</v>
      </c>
      <c r="O656" s="122">
        <v>0</v>
      </c>
      <c r="P656" s="122">
        <v>0</v>
      </c>
      <c r="Q656" s="122">
        <v>0</v>
      </c>
      <c r="R656" s="122">
        <v>0</v>
      </c>
      <c r="S656" s="122">
        <v>0</v>
      </c>
      <c r="T656" s="122">
        <v>0</v>
      </c>
      <c r="U656" s="122">
        <v>0</v>
      </c>
      <c r="V656" s="122">
        <v>0</v>
      </c>
      <c r="W656" s="122">
        <v>0</v>
      </c>
      <c r="X656" s="122">
        <v>0</v>
      </c>
      <c r="Y656" s="122">
        <v>0</v>
      </c>
      <c r="Z656" s="122">
        <v>0</v>
      </c>
      <c r="AA656" s="122">
        <v>0</v>
      </c>
      <c r="AB656" s="122">
        <v>0</v>
      </c>
      <c r="AC656" s="122">
        <v>0</v>
      </c>
      <c r="AD656" s="122">
        <v>0</v>
      </c>
      <c r="AE656" s="122">
        <v>0</v>
      </c>
      <c r="AF656" s="122">
        <v>0</v>
      </c>
      <c r="AG656" s="122">
        <v>0</v>
      </c>
      <c r="AH656" s="122">
        <v>0</v>
      </c>
      <c r="AI656" s="122">
        <v>0</v>
      </c>
      <c r="AJ656" s="122">
        <v>0</v>
      </c>
      <c r="AK656" s="122">
        <v>0</v>
      </c>
      <c r="AL656" s="122">
        <v>0</v>
      </c>
    </row>
    <row r="657" spans="1:38" hidden="1" x14ac:dyDescent="0.25">
      <c r="A657" s="122" t="s">
        <v>1972</v>
      </c>
      <c r="B657" s="122">
        <v>1</v>
      </c>
      <c r="C657" s="122" t="s">
        <v>2146</v>
      </c>
      <c r="D657" s="122" t="s">
        <v>2121</v>
      </c>
      <c r="E657" s="122">
        <v>13</v>
      </c>
      <c r="F657" s="122">
        <v>0.33928325851919999</v>
      </c>
      <c r="G657" s="122">
        <v>0.33944385864659998</v>
      </c>
      <c r="H657" s="122">
        <v>0.36556600650240001</v>
      </c>
      <c r="I657" s="122">
        <v>0.35929963577789997</v>
      </c>
      <c r="J657" s="122">
        <v>0.37955011494579999</v>
      </c>
      <c r="K657" s="122">
        <v>0.36644959155079998</v>
      </c>
      <c r="L657" s="122">
        <v>0.37263127356749998</v>
      </c>
      <c r="M657" s="122">
        <v>0.36092805393630001</v>
      </c>
      <c r="N657" s="122">
        <v>0.36162444524080001</v>
      </c>
      <c r="O657" s="122">
        <v>0.34746320639040001</v>
      </c>
      <c r="P657" s="122">
        <v>0.30864441124210001</v>
      </c>
      <c r="Q657" s="122">
        <v>0.2434027907246</v>
      </c>
      <c r="R657" s="122">
        <v>0.2883435965185</v>
      </c>
      <c r="S657" s="122">
        <v>0.2620385595877</v>
      </c>
      <c r="T657" s="122">
        <v>0.29111336175359998</v>
      </c>
      <c r="U657" s="122">
        <v>0.42433540866230002</v>
      </c>
      <c r="V657" s="122">
        <v>0.43813760529380003</v>
      </c>
      <c r="W657" s="122">
        <v>0.51667845622709996</v>
      </c>
      <c r="X657" s="122">
        <v>0.48768056301849999</v>
      </c>
      <c r="Y657" s="122">
        <v>0.45987954317410001</v>
      </c>
      <c r="Z657" s="122">
        <v>0.46813761026180001</v>
      </c>
      <c r="AA657" s="122">
        <v>0.4218763083555</v>
      </c>
      <c r="AB657" s="122">
        <v>0.45499684353249997</v>
      </c>
      <c r="AC657" s="122">
        <v>0.44389419980520001</v>
      </c>
      <c r="AD657" s="122">
        <v>0.48230754968680001</v>
      </c>
      <c r="AE657" s="122">
        <v>0.43127505960219997</v>
      </c>
      <c r="AF657" s="122">
        <v>0.38951119839330001</v>
      </c>
      <c r="AG657" s="122">
        <v>0.40798813582830001</v>
      </c>
      <c r="AH657" s="122">
        <v>0.37682980295140001</v>
      </c>
      <c r="AI657" s="122">
        <v>0.41824294545140001</v>
      </c>
      <c r="AJ657" s="122">
        <v>0.38445971108150001</v>
      </c>
      <c r="AK657" s="122">
        <v>0.40044871034219998</v>
      </c>
      <c r="AL657" s="122">
        <v>0</v>
      </c>
    </row>
    <row r="658" spans="1:38" hidden="1" x14ac:dyDescent="0.25">
      <c r="A658" s="122" t="s">
        <v>1972</v>
      </c>
      <c r="B658" s="122">
        <v>1</v>
      </c>
      <c r="C658" s="122" t="s">
        <v>2146</v>
      </c>
      <c r="D658" s="122" t="s">
        <v>2138</v>
      </c>
      <c r="E658" s="122">
        <v>13</v>
      </c>
      <c r="F658" s="122">
        <v>0</v>
      </c>
      <c r="G658" s="122">
        <v>0</v>
      </c>
      <c r="H658" s="122">
        <v>0</v>
      </c>
      <c r="I658" s="122">
        <v>0</v>
      </c>
      <c r="J658" s="122">
        <v>0</v>
      </c>
      <c r="K658" s="122">
        <v>0</v>
      </c>
      <c r="L658" s="122">
        <v>0</v>
      </c>
      <c r="M658" s="122">
        <v>0</v>
      </c>
      <c r="N658" s="122">
        <v>0</v>
      </c>
      <c r="O658" s="122">
        <v>0</v>
      </c>
      <c r="P658" s="122">
        <v>0</v>
      </c>
      <c r="Q658" s="122">
        <v>0</v>
      </c>
      <c r="R658" s="122">
        <v>0</v>
      </c>
      <c r="S658" s="122">
        <v>0</v>
      </c>
      <c r="T658" s="122">
        <v>0</v>
      </c>
      <c r="U658" s="122">
        <v>0</v>
      </c>
      <c r="V658" s="122">
        <v>0</v>
      </c>
      <c r="W658" s="122">
        <v>0</v>
      </c>
      <c r="X658" s="122">
        <v>0</v>
      </c>
      <c r="Y658" s="122">
        <v>0</v>
      </c>
      <c r="Z658" s="122">
        <v>0</v>
      </c>
      <c r="AA658" s="122">
        <v>0</v>
      </c>
      <c r="AB658" s="122">
        <v>0</v>
      </c>
      <c r="AC658" s="122">
        <v>0</v>
      </c>
      <c r="AD658" s="122">
        <v>0</v>
      </c>
      <c r="AE658" s="122">
        <v>0</v>
      </c>
      <c r="AF658" s="122">
        <v>0</v>
      </c>
      <c r="AG658" s="122">
        <v>0</v>
      </c>
      <c r="AH658" s="122">
        <v>0</v>
      </c>
      <c r="AI658" s="122">
        <v>0</v>
      </c>
      <c r="AJ658" s="122">
        <v>0</v>
      </c>
      <c r="AK658" s="122">
        <v>0</v>
      </c>
      <c r="AL658" s="122">
        <v>0</v>
      </c>
    </row>
    <row r="659" spans="1:38" hidden="1" x14ac:dyDescent="0.25">
      <c r="A659" s="122" t="s">
        <v>1972</v>
      </c>
      <c r="B659" s="122">
        <v>1</v>
      </c>
      <c r="C659" s="122" t="s">
        <v>2146</v>
      </c>
      <c r="D659" s="122" t="s">
        <v>2122</v>
      </c>
      <c r="E659" s="122">
        <v>13</v>
      </c>
      <c r="F659" s="122">
        <v>0</v>
      </c>
      <c r="G659" s="122">
        <v>0</v>
      </c>
      <c r="H659" s="122">
        <v>0</v>
      </c>
      <c r="I659" s="122">
        <v>0</v>
      </c>
      <c r="J659" s="122">
        <v>0</v>
      </c>
      <c r="K659" s="122">
        <v>0</v>
      </c>
      <c r="L659" s="122">
        <v>0</v>
      </c>
      <c r="M659" s="122">
        <v>0</v>
      </c>
      <c r="N659" s="122">
        <v>0</v>
      </c>
      <c r="O659" s="122">
        <v>0</v>
      </c>
      <c r="P659" s="122">
        <v>0</v>
      </c>
      <c r="Q659" s="122">
        <v>0</v>
      </c>
      <c r="R659" s="122">
        <v>0</v>
      </c>
      <c r="S659" s="122">
        <v>0</v>
      </c>
      <c r="T659" s="122">
        <v>0</v>
      </c>
      <c r="U659" s="122">
        <v>0</v>
      </c>
      <c r="V659" s="122">
        <v>0</v>
      </c>
      <c r="W659" s="122">
        <v>0</v>
      </c>
      <c r="X659" s="122">
        <v>0</v>
      </c>
      <c r="Y659" s="122">
        <v>0</v>
      </c>
      <c r="Z659" s="122">
        <v>0</v>
      </c>
      <c r="AA659" s="122">
        <v>0</v>
      </c>
      <c r="AB659" s="122">
        <v>0</v>
      </c>
      <c r="AC659" s="122">
        <v>0</v>
      </c>
      <c r="AD659" s="122">
        <v>0</v>
      </c>
      <c r="AE659" s="122">
        <v>0</v>
      </c>
      <c r="AF659" s="122">
        <v>0</v>
      </c>
      <c r="AG659" s="122">
        <v>0</v>
      </c>
      <c r="AH659" s="122">
        <v>0</v>
      </c>
      <c r="AI659" s="122">
        <v>0</v>
      </c>
      <c r="AJ659" s="122">
        <v>0</v>
      </c>
      <c r="AK659" s="122">
        <v>0</v>
      </c>
      <c r="AL659" s="122">
        <v>0</v>
      </c>
    </row>
    <row r="660" spans="1:38" hidden="1" x14ac:dyDescent="0.25">
      <c r="A660" s="122" t="s">
        <v>1972</v>
      </c>
      <c r="B660" s="122">
        <v>1</v>
      </c>
      <c r="C660" s="122" t="s">
        <v>2146</v>
      </c>
      <c r="D660" s="122" t="s">
        <v>2123</v>
      </c>
      <c r="E660" s="122">
        <v>13</v>
      </c>
      <c r="F660" s="122">
        <v>0.13902338397860001</v>
      </c>
      <c r="G660" s="122">
        <v>0.13908919086009999</v>
      </c>
      <c r="H660" s="122">
        <v>2.3433718365500001E-2</v>
      </c>
      <c r="I660" s="122">
        <v>0</v>
      </c>
      <c r="J660" s="122">
        <v>0</v>
      </c>
      <c r="K660" s="122">
        <v>0.13439471572770001</v>
      </c>
      <c r="L660" s="122">
        <v>0.1366618362717</v>
      </c>
      <c r="M660" s="122">
        <v>0.1323697019326</v>
      </c>
      <c r="N660" s="122">
        <v>0.13262510216660001</v>
      </c>
      <c r="O660" s="122">
        <v>0.1274314937862</v>
      </c>
      <c r="P660" s="122">
        <v>0.135833726219</v>
      </c>
      <c r="Q660" s="122">
        <v>0</v>
      </c>
      <c r="R660" s="122">
        <v>0</v>
      </c>
      <c r="S660" s="122">
        <v>0</v>
      </c>
      <c r="T660" s="122">
        <v>0</v>
      </c>
      <c r="U660" s="122">
        <v>0</v>
      </c>
      <c r="V660" s="122">
        <v>0</v>
      </c>
      <c r="W660" s="122">
        <v>0</v>
      </c>
      <c r="X660" s="122">
        <v>0</v>
      </c>
      <c r="Y660" s="122">
        <v>0</v>
      </c>
      <c r="Z660" s="122">
        <v>0</v>
      </c>
      <c r="AA660" s="122">
        <v>0</v>
      </c>
      <c r="AB660" s="122">
        <v>0</v>
      </c>
      <c r="AC660" s="122">
        <v>0</v>
      </c>
      <c r="AD660" s="122">
        <v>0</v>
      </c>
      <c r="AE660" s="122">
        <v>0</v>
      </c>
      <c r="AF660" s="122">
        <v>0</v>
      </c>
      <c r="AG660" s="122">
        <v>0</v>
      </c>
      <c r="AH660" s="122">
        <v>0</v>
      </c>
      <c r="AI660" s="122">
        <v>0</v>
      </c>
      <c r="AJ660" s="122">
        <v>0</v>
      </c>
      <c r="AK660" s="122">
        <v>0</v>
      </c>
      <c r="AL660" s="122">
        <v>0</v>
      </c>
    </row>
    <row r="661" spans="1:38" hidden="1" x14ac:dyDescent="0.25">
      <c r="A661" s="122" t="s">
        <v>1972</v>
      </c>
      <c r="B661" s="122">
        <v>1</v>
      </c>
      <c r="C661" s="122" t="s">
        <v>2146</v>
      </c>
      <c r="D661" s="122" t="s">
        <v>2124</v>
      </c>
      <c r="E661" s="122">
        <v>13</v>
      </c>
      <c r="F661" s="122">
        <v>0</v>
      </c>
      <c r="G661" s="122">
        <v>0</v>
      </c>
      <c r="H661" s="122">
        <v>0</v>
      </c>
      <c r="I661" s="122">
        <v>0</v>
      </c>
      <c r="J661" s="122">
        <v>0</v>
      </c>
      <c r="K661" s="122">
        <v>0</v>
      </c>
      <c r="L661" s="122">
        <v>0</v>
      </c>
      <c r="M661" s="122">
        <v>0</v>
      </c>
      <c r="N661" s="122">
        <v>0</v>
      </c>
      <c r="O661" s="122">
        <v>0</v>
      </c>
      <c r="P661" s="122">
        <v>0</v>
      </c>
      <c r="Q661" s="122">
        <v>0</v>
      </c>
      <c r="R661" s="122">
        <v>0</v>
      </c>
      <c r="S661" s="122">
        <v>0</v>
      </c>
      <c r="T661" s="122">
        <v>0</v>
      </c>
      <c r="U661" s="122">
        <v>0</v>
      </c>
      <c r="V661" s="122">
        <v>0</v>
      </c>
      <c r="W661" s="122">
        <v>0</v>
      </c>
      <c r="X661" s="122">
        <v>0</v>
      </c>
      <c r="Y661" s="122">
        <v>0</v>
      </c>
      <c r="Z661" s="122">
        <v>0</v>
      </c>
      <c r="AA661" s="122">
        <v>0</v>
      </c>
      <c r="AB661" s="122">
        <v>0</v>
      </c>
      <c r="AC661" s="122">
        <v>0</v>
      </c>
      <c r="AD661" s="122">
        <v>0</v>
      </c>
      <c r="AE661" s="122">
        <v>0</v>
      </c>
      <c r="AF661" s="122">
        <v>0</v>
      </c>
      <c r="AG661" s="122">
        <v>0</v>
      </c>
      <c r="AH661" s="122">
        <v>0</v>
      </c>
      <c r="AI661" s="122">
        <v>0</v>
      </c>
      <c r="AJ661" s="122">
        <v>0</v>
      </c>
      <c r="AK661" s="122">
        <v>0</v>
      </c>
      <c r="AL661" s="122">
        <v>0</v>
      </c>
    </row>
    <row r="662" spans="1:38" hidden="1" x14ac:dyDescent="0.25">
      <c r="A662" s="122" t="s">
        <v>1972</v>
      </c>
      <c r="B662" s="122">
        <v>1</v>
      </c>
      <c r="C662" s="122" t="s">
        <v>2146</v>
      </c>
      <c r="D662" s="122" t="s">
        <v>2125</v>
      </c>
      <c r="E662" s="122">
        <v>13</v>
      </c>
      <c r="F662" s="122">
        <v>4.1376007136499998E-2</v>
      </c>
      <c r="G662" s="122">
        <v>4.1395592517900003E-2</v>
      </c>
      <c r="H662" s="122">
        <v>4.2180693057999999E-2</v>
      </c>
      <c r="I662" s="122">
        <v>4.12461316582E-2</v>
      </c>
      <c r="J662" s="122">
        <v>0</v>
      </c>
      <c r="K662" s="122">
        <v>0</v>
      </c>
      <c r="L662" s="122">
        <v>0</v>
      </c>
      <c r="M662" s="122">
        <v>0</v>
      </c>
      <c r="N662" s="122">
        <v>0</v>
      </c>
      <c r="O662" s="122">
        <v>0</v>
      </c>
      <c r="P662" s="122">
        <v>0</v>
      </c>
      <c r="Q662" s="122">
        <v>0</v>
      </c>
      <c r="R662" s="122">
        <v>0</v>
      </c>
      <c r="S662" s="122">
        <v>0</v>
      </c>
      <c r="T662" s="122">
        <v>0</v>
      </c>
      <c r="U662" s="122">
        <v>0</v>
      </c>
      <c r="V662" s="122">
        <v>0</v>
      </c>
      <c r="W662" s="122">
        <v>0</v>
      </c>
      <c r="X662" s="122">
        <v>0</v>
      </c>
      <c r="Y662" s="122">
        <v>0</v>
      </c>
      <c r="Z662" s="122">
        <v>0</v>
      </c>
      <c r="AA662" s="122">
        <v>0</v>
      </c>
      <c r="AB662" s="122">
        <v>0</v>
      </c>
      <c r="AC662" s="122">
        <v>0</v>
      </c>
      <c r="AD662" s="122">
        <v>0</v>
      </c>
      <c r="AE662" s="122">
        <v>0</v>
      </c>
      <c r="AF662" s="122">
        <v>0</v>
      </c>
      <c r="AG662" s="122">
        <v>0</v>
      </c>
      <c r="AH662" s="122">
        <v>0</v>
      </c>
      <c r="AI662" s="122">
        <v>0</v>
      </c>
      <c r="AJ662" s="122">
        <v>0</v>
      </c>
      <c r="AK662" s="122">
        <v>0</v>
      </c>
      <c r="AL662" s="122">
        <v>0</v>
      </c>
    </row>
    <row r="663" spans="1:38" hidden="1" x14ac:dyDescent="0.25">
      <c r="A663" s="122" t="s">
        <v>1972</v>
      </c>
      <c r="B663" s="122">
        <v>1</v>
      </c>
      <c r="C663" s="122" t="s">
        <v>2146</v>
      </c>
      <c r="D663" s="122" t="s">
        <v>2126</v>
      </c>
      <c r="E663" s="122">
        <v>13</v>
      </c>
      <c r="F663" s="122">
        <v>0.14067842426409999</v>
      </c>
      <c r="G663" s="122">
        <v>0.14074501456079999</v>
      </c>
      <c r="H663" s="122">
        <v>0.14435170513170001</v>
      </c>
      <c r="I663" s="122">
        <v>0.14115342834130001</v>
      </c>
      <c r="J663" s="122">
        <v>0.16169609488760001</v>
      </c>
      <c r="K663" s="122">
        <v>0.15410594070110001</v>
      </c>
      <c r="L663" s="122">
        <v>0.1567055722582</v>
      </c>
      <c r="M663" s="122">
        <v>0.15354885424190001</v>
      </c>
      <c r="N663" s="122">
        <v>0.15384511851320001</v>
      </c>
      <c r="O663" s="122">
        <v>0.147820532792</v>
      </c>
      <c r="P663" s="122">
        <v>0.13130593534500001</v>
      </c>
      <c r="Q663" s="122">
        <v>0.1398524592183</v>
      </c>
      <c r="R663" s="122">
        <v>0.18259411124280001</v>
      </c>
      <c r="S663" s="122">
        <v>0.1114785070128</v>
      </c>
      <c r="T663" s="122">
        <v>0.12384773825210001</v>
      </c>
      <c r="U663" s="122">
        <v>0.13931011529670001</v>
      </c>
      <c r="V663" s="122">
        <v>0.1438414024927</v>
      </c>
      <c r="W663" s="122">
        <v>0.16962651204439999</v>
      </c>
      <c r="X663" s="122">
        <v>0.16010644899099999</v>
      </c>
      <c r="Y663" s="122">
        <v>0.15097932172129999</v>
      </c>
      <c r="Z663" s="122">
        <v>0.13110701335700001</v>
      </c>
      <c r="AA663" s="122">
        <v>0.1305146950086</v>
      </c>
      <c r="AB663" s="122">
        <v>0.1520589892626</v>
      </c>
      <c r="AC663" s="122">
        <v>0.13556477809029999</v>
      </c>
      <c r="AD663" s="122">
        <v>0.153360113395</v>
      </c>
      <c r="AE663" s="122">
        <v>0.15442390230270001</v>
      </c>
      <c r="AF663" s="122">
        <v>0.14958496942210001</v>
      </c>
      <c r="AG663" s="122">
        <v>0.17078756068539999</v>
      </c>
      <c r="AH663" s="122">
        <v>0.32125797148059998</v>
      </c>
      <c r="AI663" s="122">
        <v>0.31314271156619999</v>
      </c>
      <c r="AJ663" s="122">
        <v>0.37663650317309999</v>
      </c>
      <c r="AK663" s="122">
        <v>0.3432083404795</v>
      </c>
      <c r="AL663" s="122">
        <v>0</v>
      </c>
    </row>
    <row r="664" spans="1:38" hidden="1" x14ac:dyDescent="0.25">
      <c r="A664" s="122" t="s">
        <v>1962</v>
      </c>
      <c r="B664" s="122">
        <v>1</v>
      </c>
      <c r="C664" s="122" t="s">
        <v>2147</v>
      </c>
      <c r="D664" s="122" t="s">
        <v>2078</v>
      </c>
      <c r="E664" s="122">
        <v>14</v>
      </c>
      <c r="F664" s="122">
        <v>0</v>
      </c>
      <c r="G664" s="122">
        <v>0</v>
      </c>
      <c r="H664" s="122">
        <v>0</v>
      </c>
      <c r="I664" s="122">
        <v>0</v>
      </c>
      <c r="J664" s="122">
        <v>0</v>
      </c>
      <c r="K664" s="122">
        <v>0</v>
      </c>
      <c r="L664" s="122">
        <v>0</v>
      </c>
      <c r="M664" s="122">
        <v>0</v>
      </c>
      <c r="N664" s="122">
        <v>0</v>
      </c>
      <c r="O664" s="122">
        <v>0</v>
      </c>
      <c r="P664" s="122">
        <v>0</v>
      </c>
      <c r="Q664" s="122">
        <v>0</v>
      </c>
      <c r="R664" s="122">
        <v>0</v>
      </c>
      <c r="S664" s="122">
        <v>0</v>
      </c>
      <c r="T664" s="122">
        <v>0</v>
      </c>
      <c r="U664" s="122">
        <v>0</v>
      </c>
      <c r="V664" s="122">
        <v>0</v>
      </c>
      <c r="W664" s="122">
        <v>0</v>
      </c>
      <c r="X664" s="122">
        <v>0</v>
      </c>
      <c r="Y664" s="122">
        <v>0</v>
      </c>
      <c r="Z664" s="122">
        <v>0</v>
      </c>
      <c r="AA664" s="122">
        <v>0</v>
      </c>
      <c r="AB664" s="122">
        <v>0</v>
      </c>
      <c r="AC664" s="122">
        <v>0</v>
      </c>
      <c r="AD664" s="122">
        <v>0</v>
      </c>
      <c r="AE664" s="122">
        <v>0</v>
      </c>
      <c r="AF664" s="122">
        <v>0</v>
      </c>
      <c r="AG664" s="122">
        <v>0</v>
      </c>
      <c r="AH664" s="122">
        <v>0</v>
      </c>
      <c r="AI664" s="122">
        <v>0</v>
      </c>
      <c r="AJ664" s="122">
        <v>0</v>
      </c>
      <c r="AK664" s="122">
        <v>0</v>
      </c>
      <c r="AL664" s="122">
        <v>0</v>
      </c>
    </row>
    <row r="665" spans="1:38" hidden="1" x14ac:dyDescent="0.25">
      <c r="A665" s="122" t="s">
        <v>1962</v>
      </c>
      <c r="B665" s="122">
        <v>1</v>
      </c>
      <c r="C665" s="122" t="s">
        <v>2147</v>
      </c>
      <c r="D665" s="122" t="s">
        <v>2079</v>
      </c>
      <c r="E665" s="122">
        <v>14</v>
      </c>
      <c r="F665" s="122">
        <v>0.41220843828420001</v>
      </c>
      <c r="G665" s="122">
        <v>0.41033341607149998</v>
      </c>
      <c r="H665" s="122">
        <v>0.42427139880440001</v>
      </c>
      <c r="I665" s="122">
        <v>0.4411399788789</v>
      </c>
      <c r="J665" s="122">
        <v>0.4701959555088</v>
      </c>
      <c r="K665" s="122">
        <v>0.50914798923969995</v>
      </c>
      <c r="L665" s="122">
        <v>0.53008622830819996</v>
      </c>
      <c r="M665" s="122">
        <v>0.69126656458860003</v>
      </c>
      <c r="N665" s="122">
        <v>0.69903440836359998</v>
      </c>
      <c r="O665" s="122">
        <v>0.67614830711319995</v>
      </c>
      <c r="P665" s="122">
        <v>0.67639727135549998</v>
      </c>
      <c r="Q665" s="122">
        <v>0.67453789578430001</v>
      </c>
      <c r="R665" s="122">
        <v>0.67317307654979996</v>
      </c>
      <c r="S665" s="122">
        <v>0.73360562435779997</v>
      </c>
      <c r="T665" s="122">
        <v>0.81226455683550003</v>
      </c>
      <c r="U665" s="122">
        <v>0.78380392337829996</v>
      </c>
      <c r="V665" s="122">
        <v>0.84758069891590004</v>
      </c>
      <c r="W665" s="122">
        <v>0.83724893214789997</v>
      </c>
      <c r="X665" s="122">
        <v>0.98171186715890002</v>
      </c>
      <c r="Y665" s="122">
        <v>0.86095804595559999</v>
      </c>
      <c r="Z665" s="122">
        <v>1.6778000784641001</v>
      </c>
      <c r="AA665" s="122">
        <v>1.7323412997412</v>
      </c>
      <c r="AB665" s="122">
        <v>1.7578804432360999</v>
      </c>
      <c r="AC665" s="122">
        <v>1.7847049767823999</v>
      </c>
      <c r="AD665" s="122">
        <v>1.7326700656209</v>
      </c>
      <c r="AE665" s="122">
        <v>1.7140856277251</v>
      </c>
      <c r="AF665" s="122">
        <v>1.635254227154</v>
      </c>
      <c r="AG665" s="122">
        <v>1.5946273631171</v>
      </c>
      <c r="AH665" s="122">
        <v>1.7761696833024001</v>
      </c>
      <c r="AI665" s="122">
        <v>1.6823342598187001</v>
      </c>
      <c r="AJ665" s="122">
        <v>1.6047948798495</v>
      </c>
      <c r="AK665" s="122">
        <v>1.7988495849276001</v>
      </c>
      <c r="AL665" s="122">
        <v>0</v>
      </c>
    </row>
    <row r="666" spans="1:38" hidden="1" x14ac:dyDescent="0.25">
      <c r="A666" s="122" t="s">
        <v>1962</v>
      </c>
      <c r="B666" s="122">
        <v>1</v>
      </c>
      <c r="C666" s="122" t="s">
        <v>2147</v>
      </c>
      <c r="D666" s="122" t="s">
        <v>2080</v>
      </c>
      <c r="E666" s="122">
        <v>14</v>
      </c>
      <c r="F666" s="122">
        <v>0.1049046015693</v>
      </c>
      <c r="G666" s="122">
        <v>0.10453385256809999</v>
      </c>
      <c r="H666" s="122">
        <v>0.10824416791660001</v>
      </c>
      <c r="I666" s="122">
        <v>0.1129023737319</v>
      </c>
      <c r="J666" s="122">
        <v>0.1203963668573</v>
      </c>
      <c r="K666" s="122">
        <v>0.13054326354410001</v>
      </c>
      <c r="L666" s="122">
        <v>0.13545740096440001</v>
      </c>
      <c r="M666" s="122">
        <v>0.140916497734</v>
      </c>
      <c r="N666" s="122">
        <v>0.14268518479629999</v>
      </c>
      <c r="O666" s="122">
        <v>0.1383847050806</v>
      </c>
      <c r="P666" s="122">
        <v>0.138597687415</v>
      </c>
      <c r="Q666" s="122">
        <v>0.13794711470679999</v>
      </c>
      <c r="R666" s="122">
        <v>0.13748139797879999</v>
      </c>
      <c r="S666" s="122">
        <v>0.15002289550629999</v>
      </c>
      <c r="T666" s="122">
        <v>0.16592525724070001</v>
      </c>
      <c r="U666" s="122">
        <v>0.16035995844260001</v>
      </c>
      <c r="V666" s="122">
        <v>0.17325369030330001</v>
      </c>
      <c r="W666" s="122">
        <v>0.171024370318</v>
      </c>
      <c r="X666" s="122">
        <v>0.16645052732999999</v>
      </c>
      <c r="Y666" s="122">
        <v>0.14656603039999999</v>
      </c>
      <c r="Z666" s="122">
        <v>0.26210919720190001</v>
      </c>
      <c r="AA666" s="122">
        <v>0.2559490140399</v>
      </c>
      <c r="AB666" s="122">
        <v>0.23860585841920001</v>
      </c>
      <c r="AC666" s="122">
        <v>0.21533805784230001</v>
      </c>
      <c r="AD666" s="122">
        <v>0.2622468316971</v>
      </c>
      <c r="AE666" s="122">
        <v>0.2083255857669</v>
      </c>
      <c r="AF666" s="122">
        <v>0.21952961059449999</v>
      </c>
      <c r="AG666" s="122">
        <v>0.2159495965306</v>
      </c>
      <c r="AH666" s="122">
        <v>0.23328509412029999</v>
      </c>
      <c r="AI666" s="122">
        <v>0.22971963621309999</v>
      </c>
      <c r="AJ666" s="122">
        <v>0.2013916255232</v>
      </c>
      <c r="AK666" s="122">
        <v>0.18700974069269999</v>
      </c>
      <c r="AL666" s="122">
        <v>0</v>
      </c>
    </row>
    <row r="667" spans="1:38" hidden="1" x14ac:dyDescent="0.25">
      <c r="A667" s="122" t="s">
        <v>1962</v>
      </c>
      <c r="B667" s="122">
        <v>1</v>
      </c>
      <c r="C667" s="122" t="s">
        <v>2147</v>
      </c>
      <c r="D667" s="122" t="s">
        <v>2133</v>
      </c>
      <c r="E667" s="122">
        <v>14</v>
      </c>
      <c r="F667" s="122">
        <v>0</v>
      </c>
      <c r="G667" s="122">
        <v>0</v>
      </c>
      <c r="H667" s="122">
        <v>0</v>
      </c>
      <c r="I667" s="122">
        <v>0</v>
      </c>
      <c r="J667" s="122">
        <v>0</v>
      </c>
      <c r="K667" s="122">
        <v>0</v>
      </c>
      <c r="L667" s="122">
        <v>0</v>
      </c>
      <c r="M667" s="122">
        <v>0</v>
      </c>
      <c r="N667" s="122">
        <v>0</v>
      </c>
      <c r="O667" s="122">
        <v>0</v>
      </c>
      <c r="P667" s="122">
        <v>0</v>
      </c>
      <c r="Q667" s="122">
        <v>0</v>
      </c>
      <c r="R667" s="122">
        <v>0</v>
      </c>
      <c r="S667" s="122">
        <v>0</v>
      </c>
      <c r="T667" s="122">
        <v>0</v>
      </c>
      <c r="U667" s="122">
        <v>0</v>
      </c>
      <c r="V667" s="122">
        <v>0</v>
      </c>
      <c r="W667" s="122">
        <v>0</v>
      </c>
      <c r="X667" s="122">
        <v>0</v>
      </c>
      <c r="Y667" s="122">
        <v>0</v>
      </c>
      <c r="Z667" s="122">
        <v>0</v>
      </c>
      <c r="AA667" s="122">
        <v>0</v>
      </c>
      <c r="AB667" s="122">
        <v>0</v>
      </c>
      <c r="AC667" s="122">
        <v>0</v>
      </c>
      <c r="AD667" s="122">
        <v>0</v>
      </c>
      <c r="AE667" s="122">
        <v>0</v>
      </c>
      <c r="AF667" s="122">
        <v>0</v>
      </c>
      <c r="AG667" s="122">
        <v>0</v>
      </c>
      <c r="AH667" s="122">
        <v>0</v>
      </c>
      <c r="AI667" s="122">
        <v>0</v>
      </c>
      <c r="AJ667" s="122">
        <v>0</v>
      </c>
      <c r="AK667" s="122">
        <v>0</v>
      </c>
      <c r="AL667" s="122">
        <v>0</v>
      </c>
    </row>
    <row r="668" spans="1:38" hidden="1" x14ac:dyDescent="0.25">
      <c r="A668" s="122" t="s">
        <v>1962</v>
      </c>
      <c r="B668" s="122">
        <v>1</v>
      </c>
      <c r="C668" s="122" t="s">
        <v>2147</v>
      </c>
      <c r="D668" s="122" t="s">
        <v>2081</v>
      </c>
      <c r="E668" s="122">
        <v>14</v>
      </c>
      <c r="F668" s="122">
        <v>0.31471380470780003</v>
      </c>
      <c r="G668" s="122">
        <v>0.31360155770420001</v>
      </c>
      <c r="H668" s="122">
        <v>0.32473250374969997</v>
      </c>
      <c r="I668" s="122">
        <v>0.33870712119579999</v>
      </c>
      <c r="J668" s="122">
        <v>0.36118910057199999</v>
      </c>
      <c r="K668" s="122">
        <v>0.39162979063230002</v>
      </c>
      <c r="L668" s="122">
        <v>0.40637220289330001</v>
      </c>
      <c r="M668" s="122">
        <v>0.28183299546790003</v>
      </c>
      <c r="N668" s="122">
        <v>0.28537036959250001</v>
      </c>
      <c r="O668" s="122">
        <v>0.27676941016110002</v>
      </c>
      <c r="P668" s="122">
        <v>0.27719537482989998</v>
      </c>
      <c r="Q668" s="122">
        <v>0.27589422941359998</v>
      </c>
      <c r="R668" s="122">
        <v>0.27496279595759998</v>
      </c>
      <c r="S668" s="122">
        <v>0.30004579101250001</v>
      </c>
      <c r="T668" s="122">
        <v>0.33185051448129999</v>
      </c>
      <c r="U668" s="122">
        <v>0.32071991688509999</v>
      </c>
      <c r="V668" s="122">
        <v>0.34650738060660002</v>
      </c>
      <c r="W668" s="122">
        <v>0.34204874063599999</v>
      </c>
      <c r="X668" s="122">
        <v>0.33290105465999997</v>
      </c>
      <c r="Y668" s="122">
        <v>0.14656603039999999</v>
      </c>
      <c r="Z668" s="122">
        <v>0.40651560692249999</v>
      </c>
      <c r="AA668" s="122">
        <v>0.40258852613770002</v>
      </c>
      <c r="AB668" s="122">
        <v>0.41550740659219998</v>
      </c>
      <c r="AC668" s="122">
        <v>0.41639686532089998</v>
      </c>
      <c r="AD668" s="122">
        <v>0.38062631585759998</v>
      </c>
      <c r="AE668" s="122">
        <v>0.38082980935760002</v>
      </c>
      <c r="AF668" s="122">
        <v>0.39379379338789999</v>
      </c>
      <c r="AG668" s="122">
        <v>0.41197786391629998</v>
      </c>
      <c r="AH668" s="122">
        <v>0.4131167452349</v>
      </c>
      <c r="AI668" s="122">
        <v>0.39661940786540001</v>
      </c>
      <c r="AJ668" s="122">
        <v>0.40275316438210002</v>
      </c>
      <c r="AK668" s="122">
        <v>0.44052188392679997</v>
      </c>
      <c r="AL668" s="122">
        <v>0</v>
      </c>
    </row>
    <row r="669" spans="1:38" x14ac:dyDescent="0.25">
      <c r="A669" s="122" t="s">
        <v>1962</v>
      </c>
      <c r="B669" s="122">
        <v>1</v>
      </c>
      <c r="C669" s="122" t="s">
        <v>2147</v>
      </c>
      <c r="D669" s="122" t="s">
        <v>2082</v>
      </c>
      <c r="E669" s="122">
        <v>14</v>
      </c>
      <c r="F669" s="122">
        <v>1.034226079707</v>
      </c>
      <c r="G669" s="122">
        <v>1.0297345372793001</v>
      </c>
      <c r="H669" s="122">
        <v>1.0650311334419</v>
      </c>
      <c r="I669" s="122">
        <v>0.99518233148970003</v>
      </c>
      <c r="J669" s="122">
        <v>0.81999554416039999</v>
      </c>
      <c r="K669" s="122">
        <v>0.75720945139130003</v>
      </c>
      <c r="L669" s="122">
        <v>0.92471505565190004</v>
      </c>
      <c r="M669" s="122">
        <v>0.81886713824140001</v>
      </c>
      <c r="N669" s="122">
        <v>0.82732807754219995</v>
      </c>
      <c r="O669" s="122">
        <v>0.66037308882360002</v>
      </c>
      <c r="P669" s="122">
        <v>0.65980610563630004</v>
      </c>
      <c r="Q669" s="122">
        <v>0.52139310332769995</v>
      </c>
      <c r="R669" s="122">
        <v>0.52145776522679999</v>
      </c>
      <c r="S669" s="122">
        <v>0.5670738756782</v>
      </c>
      <c r="T669" s="122">
        <v>0.64633929959479997</v>
      </c>
      <c r="U669" s="122">
        <v>0.62344396493580001</v>
      </c>
      <c r="V669" s="122">
        <v>0.50107331830930002</v>
      </c>
      <c r="W669" s="122">
        <v>0.66622456183000001</v>
      </c>
      <c r="X669" s="122">
        <v>0.4823602851689</v>
      </c>
      <c r="Y669" s="122">
        <v>0.42125995475560002</v>
      </c>
      <c r="Z669" s="122">
        <v>2.97695021995E-2</v>
      </c>
      <c r="AA669" s="122">
        <v>3.5006569015699998E-2</v>
      </c>
      <c r="AB669" s="122">
        <v>3.4806201265499999E-2</v>
      </c>
      <c r="AC669" s="122">
        <v>3.80474176779E-2</v>
      </c>
      <c r="AD669" s="122">
        <v>4.74046984561E-2</v>
      </c>
      <c r="AE669" s="122">
        <v>6.5652879565800001E-2</v>
      </c>
      <c r="AF669" s="122">
        <v>5.25652607358E-2</v>
      </c>
      <c r="AG669" s="122">
        <v>6.4485032171000004E-2</v>
      </c>
      <c r="AH669" s="122">
        <v>5.1759475708599997E-2</v>
      </c>
      <c r="AI669" s="122">
        <v>4.8014068436300003E-2</v>
      </c>
      <c r="AJ669" s="122">
        <v>3.8559311604200001E-2</v>
      </c>
      <c r="AK669" s="122">
        <v>3.7343115764500001E-2</v>
      </c>
      <c r="AL669" s="122">
        <v>0</v>
      </c>
    </row>
    <row r="670" spans="1:38" hidden="1" x14ac:dyDescent="0.25">
      <c r="A670" s="122" t="s">
        <v>1962</v>
      </c>
      <c r="B670" s="122">
        <v>1</v>
      </c>
      <c r="C670" s="122" t="s">
        <v>2147</v>
      </c>
      <c r="D670" s="122" t="s">
        <v>474</v>
      </c>
      <c r="E670" s="122">
        <v>14</v>
      </c>
      <c r="F670" s="122">
        <v>9.7494633576399994E-2</v>
      </c>
      <c r="G670" s="122">
        <v>9.67318583673E-2</v>
      </c>
      <c r="H670" s="122">
        <v>9.9538895054699997E-2</v>
      </c>
      <c r="I670" s="122">
        <v>0.1024328576831</v>
      </c>
      <c r="J670" s="122">
        <v>0.1090068549369</v>
      </c>
      <c r="K670" s="122">
        <v>0.1175181986074</v>
      </c>
      <c r="L670" s="122">
        <v>0.12371402541489999</v>
      </c>
      <c r="M670" s="122">
        <v>0.1276005736528</v>
      </c>
      <c r="N670" s="122">
        <v>0.12829366917859999</v>
      </c>
      <c r="O670" s="122">
        <v>0.12260948679100001</v>
      </c>
      <c r="P670" s="122">
        <v>0.1220065216957</v>
      </c>
      <c r="Q670" s="122">
        <v>0.1227494369571</v>
      </c>
      <c r="R670" s="122">
        <v>0.1232474846346</v>
      </c>
      <c r="S670" s="122">
        <v>0.13351404233280001</v>
      </c>
      <c r="T670" s="122">
        <v>0.1485635278728</v>
      </c>
      <c r="U670" s="122">
        <v>0.14236408960809999</v>
      </c>
      <c r="V670" s="122">
        <v>0.32781962800600001</v>
      </c>
      <c r="W670" s="122">
        <v>0.32417582119400001</v>
      </c>
      <c r="X670" s="122">
        <v>0.31590975783890002</v>
      </c>
      <c r="Y670" s="122">
        <v>0.12812789395560001</v>
      </c>
      <c r="Z670" s="122">
        <v>0</v>
      </c>
      <c r="AA670" s="122">
        <v>0</v>
      </c>
      <c r="AB670" s="122">
        <v>0</v>
      </c>
      <c r="AC670" s="122">
        <v>0</v>
      </c>
      <c r="AD670" s="122">
        <v>0</v>
      </c>
      <c r="AE670" s="122">
        <v>0</v>
      </c>
      <c r="AF670" s="122">
        <v>1.31745845623E-2</v>
      </c>
      <c r="AG670" s="122">
        <v>1.0978521429799999E-2</v>
      </c>
      <c r="AH670" s="122">
        <v>0</v>
      </c>
      <c r="AI670" s="122">
        <v>0</v>
      </c>
      <c r="AJ670" s="122">
        <v>0</v>
      </c>
      <c r="AK670" s="122">
        <v>0</v>
      </c>
      <c r="AL670" s="122">
        <v>0</v>
      </c>
    </row>
    <row r="671" spans="1:38" hidden="1" x14ac:dyDescent="0.25">
      <c r="A671" s="122" t="s">
        <v>1962</v>
      </c>
      <c r="B671" s="122">
        <v>1</v>
      </c>
      <c r="C671" s="122" t="s">
        <v>2147</v>
      </c>
      <c r="D671" s="122" t="s">
        <v>2083</v>
      </c>
      <c r="E671" s="122">
        <v>14</v>
      </c>
      <c r="F671" s="122">
        <v>0</v>
      </c>
      <c r="G671" s="122">
        <v>0</v>
      </c>
      <c r="H671" s="122">
        <v>0</v>
      </c>
      <c r="I671" s="122">
        <v>0</v>
      </c>
      <c r="J671" s="122">
        <v>0</v>
      </c>
      <c r="K671" s="122">
        <v>0</v>
      </c>
      <c r="L671" s="122">
        <v>0</v>
      </c>
      <c r="M671" s="122">
        <v>0</v>
      </c>
      <c r="N671" s="122">
        <v>0</v>
      </c>
      <c r="O671" s="122">
        <v>0</v>
      </c>
      <c r="P671" s="122">
        <v>0</v>
      </c>
      <c r="Q671" s="122">
        <v>0</v>
      </c>
      <c r="R671" s="122">
        <v>0</v>
      </c>
      <c r="S671" s="122">
        <v>0</v>
      </c>
      <c r="T671" s="122">
        <v>0</v>
      </c>
      <c r="U671" s="122">
        <v>0</v>
      </c>
      <c r="V671" s="122">
        <v>0</v>
      </c>
      <c r="W671" s="122">
        <v>0</v>
      </c>
      <c r="X671" s="122">
        <v>0</v>
      </c>
      <c r="Y671" s="122">
        <v>0</v>
      </c>
      <c r="Z671" s="122">
        <v>0</v>
      </c>
      <c r="AA671" s="122">
        <v>0</v>
      </c>
      <c r="AB671" s="122">
        <v>0</v>
      </c>
      <c r="AC671" s="122">
        <v>0</v>
      </c>
      <c r="AD671" s="122">
        <v>0</v>
      </c>
      <c r="AE671" s="122">
        <v>0</v>
      </c>
      <c r="AF671" s="122">
        <v>0</v>
      </c>
      <c r="AG671" s="122">
        <v>0</v>
      </c>
      <c r="AH671" s="122">
        <v>0</v>
      </c>
      <c r="AI671" s="122">
        <v>0</v>
      </c>
      <c r="AJ671" s="122">
        <v>0</v>
      </c>
      <c r="AK671" s="122">
        <v>0</v>
      </c>
      <c r="AL671" s="122">
        <v>0</v>
      </c>
    </row>
    <row r="672" spans="1:38" hidden="1" x14ac:dyDescent="0.25">
      <c r="A672" s="122" t="s">
        <v>1962</v>
      </c>
      <c r="B672" s="122">
        <v>1</v>
      </c>
      <c r="C672" s="122" t="s">
        <v>2147</v>
      </c>
      <c r="D672" s="122" t="s">
        <v>2084</v>
      </c>
      <c r="E672" s="122">
        <v>14</v>
      </c>
      <c r="F672" s="122">
        <v>0</v>
      </c>
      <c r="G672" s="122">
        <v>0</v>
      </c>
      <c r="H672" s="122">
        <v>0</v>
      </c>
      <c r="I672" s="122">
        <v>0</v>
      </c>
      <c r="J672" s="122">
        <v>0</v>
      </c>
      <c r="K672" s="122">
        <v>0</v>
      </c>
      <c r="L672" s="122">
        <v>0</v>
      </c>
      <c r="M672" s="122">
        <v>0</v>
      </c>
      <c r="N672" s="122">
        <v>0</v>
      </c>
      <c r="O672" s="122">
        <v>0</v>
      </c>
      <c r="P672" s="122">
        <v>0</v>
      </c>
      <c r="Q672" s="122">
        <v>0</v>
      </c>
      <c r="R672" s="122">
        <v>0</v>
      </c>
      <c r="S672" s="122">
        <v>0</v>
      </c>
      <c r="T672" s="122">
        <v>0</v>
      </c>
      <c r="U672" s="122">
        <v>0</v>
      </c>
      <c r="V672" s="122">
        <v>0</v>
      </c>
      <c r="W672" s="122">
        <v>0</v>
      </c>
      <c r="X672" s="122">
        <v>0</v>
      </c>
      <c r="Y672" s="122">
        <v>0</v>
      </c>
      <c r="Z672" s="122">
        <v>0</v>
      </c>
      <c r="AA672" s="122">
        <v>0</v>
      </c>
      <c r="AB672" s="122">
        <v>0</v>
      </c>
      <c r="AC672" s="122">
        <v>0</v>
      </c>
      <c r="AD672" s="122">
        <v>0</v>
      </c>
      <c r="AE672" s="122">
        <v>0</v>
      </c>
      <c r="AF672" s="122">
        <v>0</v>
      </c>
      <c r="AG672" s="122">
        <v>0</v>
      </c>
      <c r="AH672" s="122">
        <v>0</v>
      </c>
      <c r="AI672" s="122">
        <v>0</v>
      </c>
      <c r="AJ672" s="122">
        <v>0</v>
      </c>
      <c r="AK672" s="122">
        <v>0</v>
      </c>
      <c r="AL672" s="122">
        <v>0</v>
      </c>
    </row>
    <row r="673" spans="1:38" hidden="1" x14ac:dyDescent="0.25">
      <c r="A673" s="122" t="s">
        <v>1962</v>
      </c>
      <c r="B673" s="122">
        <v>1</v>
      </c>
      <c r="C673" s="122" t="s">
        <v>2147</v>
      </c>
      <c r="D673" s="122" t="s">
        <v>2085</v>
      </c>
      <c r="E673" s="122">
        <v>14</v>
      </c>
      <c r="F673" s="122">
        <v>0</v>
      </c>
      <c r="G673" s="122">
        <v>0</v>
      </c>
      <c r="H673" s="122">
        <v>0</v>
      </c>
      <c r="I673" s="122">
        <v>0</v>
      </c>
      <c r="J673" s="122">
        <v>0</v>
      </c>
      <c r="K673" s="122">
        <v>0</v>
      </c>
      <c r="L673" s="122">
        <v>0</v>
      </c>
      <c r="M673" s="122">
        <v>0</v>
      </c>
      <c r="N673" s="122">
        <v>0</v>
      </c>
      <c r="O673" s="122">
        <v>0</v>
      </c>
      <c r="P673" s="122">
        <v>0</v>
      </c>
      <c r="Q673" s="122">
        <v>0</v>
      </c>
      <c r="R673" s="122">
        <v>0</v>
      </c>
      <c r="S673" s="122">
        <v>0</v>
      </c>
      <c r="T673" s="122">
        <v>0</v>
      </c>
      <c r="U673" s="122">
        <v>0</v>
      </c>
      <c r="V673" s="122">
        <v>0</v>
      </c>
      <c r="W673" s="122">
        <v>0</v>
      </c>
      <c r="X673" s="122">
        <v>0</v>
      </c>
      <c r="Y673" s="122">
        <v>0</v>
      </c>
      <c r="Z673" s="122">
        <v>0</v>
      </c>
      <c r="AA673" s="122">
        <v>0</v>
      </c>
      <c r="AB673" s="122">
        <v>0</v>
      </c>
      <c r="AC673" s="122">
        <v>0</v>
      </c>
      <c r="AD673" s="122">
        <v>0</v>
      </c>
      <c r="AE673" s="122">
        <v>0</v>
      </c>
      <c r="AF673" s="122">
        <v>0</v>
      </c>
      <c r="AG673" s="122">
        <v>0</v>
      </c>
      <c r="AH673" s="122">
        <v>0</v>
      </c>
      <c r="AI673" s="122">
        <v>0</v>
      </c>
      <c r="AJ673" s="122">
        <v>0</v>
      </c>
      <c r="AK673" s="122">
        <v>0</v>
      </c>
      <c r="AL673" s="122">
        <v>0</v>
      </c>
    </row>
    <row r="674" spans="1:38" hidden="1" x14ac:dyDescent="0.25">
      <c r="A674" s="122" t="s">
        <v>1962</v>
      </c>
      <c r="B674" s="122">
        <v>1</v>
      </c>
      <c r="C674" s="122" t="s">
        <v>2147</v>
      </c>
      <c r="D674" s="122" t="s">
        <v>2086</v>
      </c>
      <c r="E674" s="122">
        <v>14</v>
      </c>
      <c r="F674" s="122">
        <v>0</v>
      </c>
      <c r="G674" s="122">
        <v>0</v>
      </c>
      <c r="H674" s="122">
        <v>0</v>
      </c>
      <c r="I674" s="122">
        <v>0</v>
      </c>
      <c r="J674" s="122">
        <v>0</v>
      </c>
      <c r="K674" s="122">
        <v>0</v>
      </c>
      <c r="L674" s="122">
        <v>0</v>
      </c>
      <c r="M674" s="122">
        <v>0</v>
      </c>
      <c r="N674" s="122">
        <v>0</v>
      </c>
      <c r="O674" s="122">
        <v>0</v>
      </c>
      <c r="P674" s="122">
        <v>0</v>
      </c>
      <c r="Q674" s="122">
        <v>0</v>
      </c>
      <c r="R674" s="122">
        <v>0</v>
      </c>
      <c r="S674" s="122">
        <v>0.15002289550629999</v>
      </c>
      <c r="T674" s="122">
        <v>0.16592525724070001</v>
      </c>
      <c r="U674" s="122">
        <v>0.16035995844260001</v>
      </c>
      <c r="V674" s="122">
        <v>0.17325369030330001</v>
      </c>
      <c r="W674" s="122">
        <v>0.171024370318</v>
      </c>
      <c r="X674" s="122">
        <v>0.16645052732999999</v>
      </c>
      <c r="Y674" s="122">
        <v>0.14656603039999999</v>
      </c>
      <c r="Z674" s="122">
        <v>0</v>
      </c>
      <c r="AA674" s="122">
        <v>0</v>
      </c>
      <c r="AB674" s="122">
        <v>0</v>
      </c>
      <c r="AC674" s="122">
        <v>0</v>
      </c>
      <c r="AD674" s="122">
        <v>0</v>
      </c>
      <c r="AE674" s="122">
        <v>0</v>
      </c>
      <c r="AF674" s="122">
        <v>0</v>
      </c>
      <c r="AG674" s="122">
        <v>0</v>
      </c>
      <c r="AH674" s="122">
        <v>0</v>
      </c>
      <c r="AI674" s="122">
        <v>0</v>
      </c>
      <c r="AJ674" s="122">
        <v>0</v>
      </c>
      <c r="AK674" s="122">
        <v>0</v>
      </c>
      <c r="AL674" s="122">
        <v>0</v>
      </c>
    </row>
    <row r="675" spans="1:38" hidden="1" x14ac:dyDescent="0.25">
      <c r="A675" s="122" t="s">
        <v>1962</v>
      </c>
      <c r="B675" s="122">
        <v>1</v>
      </c>
      <c r="C675" s="122" t="s">
        <v>2147</v>
      </c>
      <c r="D675" s="122" t="s">
        <v>2087</v>
      </c>
      <c r="E675" s="122">
        <v>14</v>
      </c>
      <c r="F675" s="122">
        <v>0</v>
      </c>
      <c r="G675" s="122">
        <v>0</v>
      </c>
      <c r="H675" s="122">
        <v>0</v>
      </c>
      <c r="I675" s="122">
        <v>0</v>
      </c>
      <c r="J675" s="122">
        <v>0</v>
      </c>
      <c r="K675" s="122">
        <v>0</v>
      </c>
      <c r="L675" s="122">
        <v>0</v>
      </c>
      <c r="M675" s="122">
        <v>0.140916497734</v>
      </c>
      <c r="N675" s="122">
        <v>0.14268518479629999</v>
      </c>
      <c r="O675" s="122">
        <v>0.1383847050806</v>
      </c>
      <c r="P675" s="122">
        <v>0.138597687415</v>
      </c>
      <c r="Q675" s="122">
        <v>0.13794711470679999</v>
      </c>
      <c r="R675" s="122">
        <v>0.13748139797879999</v>
      </c>
      <c r="S675" s="122">
        <v>0.15002289550629999</v>
      </c>
      <c r="T675" s="122">
        <v>0.16592525724070001</v>
      </c>
      <c r="U675" s="122">
        <v>0.16035995844260001</v>
      </c>
      <c r="V675" s="122">
        <v>0.17325369030330001</v>
      </c>
      <c r="W675" s="122">
        <v>0.171024370318</v>
      </c>
      <c r="X675" s="122">
        <v>0.16645052732999999</v>
      </c>
      <c r="Y675" s="122">
        <v>0.14656603039999999</v>
      </c>
      <c r="Z675" s="122">
        <v>0</v>
      </c>
      <c r="AA675" s="122">
        <v>0</v>
      </c>
      <c r="AB675" s="122">
        <v>0</v>
      </c>
      <c r="AC675" s="122">
        <v>0</v>
      </c>
      <c r="AD675" s="122">
        <v>0</v>
      </c>
      <c r="AE675" s="122">
        <v>0</v>
      </c>
      <c r="AF675" s="122">
        <v>0</v>
      </c>
      <c r="AG675" s="122">
        <v>0</v>
      </c>
      <c r="AH675" s="122">
        <v>0</v>
      </c>
      <c r="AI675" s="122">
        <v>0</v>
      </c>
      <c r="AJ675" s="122">
        <v>0</v>
      </c>
      <c r="AK675" s="122">
        <v>0</v>
      </c>
      <c r="AL675" s="122">
        <v>0</v>
      </c>
    </row>
    <row r="676" spans="1:38" hidden="1" x14ac:dyDescent="0.25">
      <c r="A676" s="122" t="s">
        <v>1962</v>
      </c>
      <c r="B676" s="122">
        <v>1</v>
      </c>
      <c r="C676" s="122" t="s">
        <v>2147</v>
      </c>
      <c r="D676" s="122" t="s">
        <v>2134</v>
      </c>
      <c r="E676" s="122">
        <v>14</v>
      </c>
      <c r="F676" s="122">
        <v>0</v>
      </c>
      <c r="G676" s="122">
        <v>0</v>
      </c>
      <c r="H676" s="122">
        <v>0</v>
      </c>
      <c r="I676" s="122">
        <v>0</v>
      </c>
      <c r="J676" s="122">
        <v>0</v>
      </c>
      <c r="K676" s="122">
        <v>0</v>
      </c>
      <c r="L676" s="122">
        <v>0</v>
      </c>
      <c r="M676" s="122">
        <v>0</v>
      </c>
      <c r="N676" s="122">
        <v>0</v>
      </c>
      <c r="O676" s="122">
        <v>0</v>
      </c>
      <c r="P676" s="122">
        <v>0</v>
      </c>
      <c r="Q676" s="122">
        <v>0</v>
      </c>
      <c r="R676" s="122">
        <v>0</v>
      </c>
      <c r="S676" s="122">
        <v>0</v>
      </c>
      <c r="T676" s="122">
        <v>0</v>
      </c>
      <c r="U676" s="122">
        <v>0</v>
      </c>
      <c r="V676" s="122">
        <v>0</v>
      </c>
      <c r="W676" s="122">
        <v>0</v>
      </c>
      <c r="X676" s="122">
        <v>0</v>
      </c>
      <c r="Y676" s="122">
        <v>0</v>
      </c>
      <c r="Z676" s="122">
        <v>0</v>
      </c>
      <c r="AA676" s="122">
        <v>0</v>
      </c>
      <c r="AB676" s="122">
        <v>0</v>
      </c>
      <c r="AC676" s="122">
        <v>0</v>
      </c>
      <c r="AD676" s="122">
        <v>0</v>
      </c>
      <c r="AE676" s="122">
        <v>0</v>
      </c>
      <c r="AF676" s="122">
        <v>0</v>
      </c>
      <c r="AG676" s="122">
        <v>0</v>
      </c>
      <c r="AH676" s="122">
        <v>0</v>
      </c>
      <c r="AI676" s="122">
        <v>0</v>
      </c>
      <c r="AJ676" s="122">
        <v>0</v>
      </c>
      <c r="AK676" s="122">
        <v>0</v>
      </c>
      <c r="AL676" s="122">
        <v>0</v>
      </c>
    </row>
    <row r="677" spans="1:38" hidden="1" x14ac:dyDescent="0.25">
      <c r="A677" s="122" t="s">
        <v>1962</v>
      </c>
      <c r="B677" s="122">
        <v>1</v>
      </c>
      <c r="C677" s="122" t="s">
        <v>2147</v>
      </c>
      <c r="D677" s="122" t="s">
        <v>2088</v>
      </c>
      <c r="E677" s="122">
        <v>14</v>
      </c>
      <c r="F677" s="122">
        <v>0</v>
      </c>
      <c r="G677" s="122">
        <v>0</v>
      </c>
      <c r="H677" s="122">
        <v>0</v>
      </c>
      <c r="I677" s="122">
        <v>0</v>
      </c>
      <c r="J677" s="122">
        <v>0</v>
      </c>
      <c r="K677" s="122">
        <v>0</v>
      </c>
      <c r="L677" s="122">
        <v>0</v>
      </c>
      <c r="M677" s="122">
        <v>0</v>
      </c>
      <c r="N677" s="122">
        <v>0</v>
      </c>
      <c r="O677" s="122">
        <v>0</v>
      </c>
      <c r="P677" s="122">
        <v>0</v>
      </c>
      <c r="Q677" s="122">
        <v>0</v>
      </c>
      <c r="R677" s="122">
        <v>0</v>
      </c>
      <c r="S677" s="122">
        <v>0</v>
      </c>
      <c r="T677" s="122">
        <v>0</v>
      </c>
      <c r="U677" s="122">
        <v>0</v>
      </c>
      <c r="V677" s="122">
        <v>0</v>
      </c>
      <c r="W677" s="122">
        <v>0</v>
      </c>
      <c r="X677" s="122">
        <v>0</v>
      </c>
      <c r="Y677" s="122">
        <v>0</v>
      </c>
      <c r="Z677" s="122">
        <v>0</v>
      </c>
      <c r="AA677" s="122">
        <v>0</v>
      </c>
      <c r="AB677" s="122">
        <v>0</v>
      </c>
      <c r="AC677" s="122">
        <v>0</v>
      </c>
      <c r="AD677" s="122">
        <v>0</v>
      </c>
      <c r="AE677" s="122">
        <v>0</v>
      </c>
      <c r="AF677" s="122">
        <v>0</v>
      </c>
      <c r="AG677" s="122">
        <v>0</v>
      </c>
      <c r="AH677" s="122">
        <v>0</v>
      </c>
      <c r="AI677" s="122">
        <v>0</v>
      </c>
      <c r="AJ677" s="122">
        <v>0</v>
      </c>
      <c r="AK677" s="122">
        <v>0</v>
      </c>
      <c r="AL677" s="122">
        <v>0</v>
      </c>
    </row>
    <row r="678" spans="1:38" hidden="1" x14ac:dyDescent="0.25">
      <c r="A678" s="122" t="s">
        <v>1962</v>
      </c>
      <c r="B678" s="122">
        <v>1</v>
      </c>
      <c r="C678" s="122" t="s">
        <v>2147</v>
      </c>
      <c r="D678" s="122" t="s">
        <v>2089</v>
      </c>
      <c r="E678" s="122">
        <v>14</v>
      </c>
      <c r="F678" s="122">
        <v>0.1049046015693</v>
      </c>
      <c r="G678" s="122">
        <v>0.10453385256809999</v>
      </c>
      <c r="H678" s="122">
        <v>0.10824416791660001</v>
      </c>
      <c r="I678" s="122">
        <v>0.1129023737319</v>
      </c>
      <c r="J678" s="122">
        <v>0.1203963668573</v>
      </c>
      <c r="K678" s="122">
        <v>0.13054326354410001</v>
      </c>
      <c r="L678" s="122">
        <v>0.13545740096440001</v>
      </c>
      <c r="M678" s="122">
        <v>0.140916497734</v>
      </c>
      <c r="N678" s="122">
        <v>0.14268518479629999</v>
      </c>
      <c r="O678" s="122">
        <v>0.1383847050806</v>
      </c>
      <c r="P678" s="122">
        <v>0.138597687415</v>
      </c>
      <c r="Q678" s="122">
        <v>0.13794711470679999</v>
      </c>
      <c r="R678" s="122">
        <v>0.13748139797879999</v>
      </c>
      <c r="S678" s="122">
        <v>0.15002289550629999</v>
      </c>
      <c r="T678" s="122">
        <v>0.16592525724070001</v>
      </c>
      <c r="U678" s="122">
        <v>0.16035995844260001</v>
      </c>
      <c r="V678" s="122">
        <v>0.17325369030330001</v>
      </c>
      <c r="W678" s="122">
        <v>0.171024370318</v>
      </c>
      <c r="X678" s="122">
        <v>0.16645052732999999</v>
      </c>
      <c r="Y678" s="122">
        <v>0.14656603039999999</v>
      </c>
      <c r="Z678" s="122">
        <v>0.17086080211410001</v>
      </c>
      <c r="AA678" s="122">
        <v>0.1638085564849</v>
      </c>
      <c r="AB678" s="122">
        <v>0.16303267461830001</v>
      </c>
      <c r="AC678" s="122">
        <v>0.14770538408629999</v>
      </c>
      <c r="AD678" s="122">
        <v>0.1493966117537</v>
      </c>
      <c r="AE678" s="122">
        <v>0.1090997829037</v>
      </c>
      <c r="AF678" s="122">
        <v>0.13149914793879999</v>
      </c>
      <c r="AG678" s="122">
        <v>0.1556746597982</v>
      </c>
      <c r="AH678" s="122">
        <v>0.14205605599769999</v>
      </c>
      <c r="AI678" s="122">
        <v>0.140485452654</v>
      </c>
      <c r="AJ678" s="122">
        <v>0.15410622857030001</v>
      </c>
      <c r="AK678" s="122">
        <v>0.1388980339301</v>
      </c>
      <c r="AL678" s="122">
        <v>0</v>
      </c>
    </row>
    <row r="679" spans="1:38" hidden="1" x14ac:dyDescent="0.25">
      <c r="A679" s="122" t="s">
        <v>1962</v>
      </c>
      <c r="B679" s="122">
        <v>1</v>
      </c>
      <c r="C679" s="122" t="s">
        <v>2147</v>
      </c>
      <c r="D679" s="122" t="s">
        <v>2090</v>
      </c>
      <c r="E679" s="122">
        <v>14</v>
      </c>
      <c r="F679" s="122">
        <v>0.29989386872200002</v>
      </c>
      <c r="G679" s="122">
        <v>0.29799756930269999</v>
      </c>
      <c r="H679" s="122">
        <v>0.30732195802590001</v>
      </c>
      <c r="I679" s="122">
        <v>0.31776808909819998</v>
      </c>
      <c r="J679" s="122">
        <v>0.33841007673110002</v>
      </c>
      <c r="K679" s="122">
        <v>0.365579660759</v>
      </c>
      <c r="L679" s="122">
        <v>0.38288545179420003</v>
      </c>
      <c r="M679" s="122">
        <v>0.39611764503949998</v>
      </c>
      <c r="N679" s="122">
        <v>0.39927252315349998</v>
      </c>
      <c r="O679" s="122">
        <v>0.3836036786625</v>
      </c>
      <c r="P679" s="122">
        <v>0.38261073080640001</v>
      </c>
      <c r="Q679" s="122">
        <v>0.38344598862090001</v>
      </c>
      <c r="R679" s="122">
        <v>0.38397636724810003</v>
      </c>
      <c r="S679" s="122">
        <v>0.41705098017190001</v>
      </c>
      <c r="T679" s="122">
        <v>0.29712705574569998</v>
      </c>
      <c r="U679" s="122">
        <v>0.2847281792163</v>
      </c>
      <c r="V679" s="122">
        <v>0.30913187540539999</v>
      </c>
      <c r="W679" s="122">
        <v>0.13527853143410001</v>
      </c>
      <c r="X679" s="122">
        <v>0.13246793368779999</v>
      </c>
      <c r="Y679" s="122">
        <v>0.12812789395560001</v>
      </c>
      <c r="Z679" s="122">
        <v>0</v>
      </c>
      <c r="AA679" s="122">
        <v>0</v>
      </c>
      <c r="AB679" s="122">
        <v>0</v>
      </c>
      <c r="AC679" s="122">
        <v>0</v>
      </c>
      <c r="AD679" s="122">
        <v>0</v>
      </c>
      <c r="AE679" s="122">
        <v>4.7591745486400001E-2</v>
      </c>
      <c r="AF679" s="122">
        <v>0</v>
      </c>
      <c r="AG679" s="122">
        <v>0</v>
      </c>
      <c r="AH679" s="122">
        <v>1.0825793177E-2</v>
      </c>
      <c r="AI679" s="122">
        <v>0</v>
      </c>
      <c r="AJ679" s="122">
        <v>0</v>
      </c>
      <c r="AK679" s="122">
        <v>0</v>
      </c>
      <c r="AL679" s="122">
        <v>0</v>
      </c>
    </row>
    <row r="680" spans="1:38" hidden="1" x14ac:dyDescent="0.25">
      <c r="A680" s="122" t="s">
        <v>1962</v>
      </c>
      <c r="B680" s="122">
        <v>1</v>
      </c>
      <c r="C680" s="122" t="s">
        <v>2147</v>
      </c>
      <c r="D680" s="122" t="s">
        <v>2091</v>
      </c>
      <c r="E680" s="122">
        <v>14</v>
      </c>
      <c r="F680" s="122">
        <v>0.1049046015693</v>
      </c>
      <c r="G680" s="122">
        <v>0.10453385256809999</v>
      </c>
      <c r="H680" s="122">
        <v>0.10824416791660001</v>
      </c>
      <c r="I680" s="122">
        <v>0.1129023737319</v>
      </c>
      <c r="J680" s="122">
        <v>0.1203963668573</v>
      </c>
      <c r="K680" s="122">
        <v>0.13054326354410001</v>
      </c>
      <c r="L680" s="122">
        <v>0.2709148019289</v>
      </c>
      <c r="M680" s="122">
        <v>0.140916497734</v>
      </c>
      <c r="N680" s="122">
        <v>0.14268518479629999</v>
      </c>
      <c r="O680" s="122">
        <v>0.1383847050806</v>
      </c>
      <c r="P680" s="122">
        <v>0.138597687415</v>
      </c>
      <c r="Q680" s="122">
        <v>0.13794711470679999</v>
      </c>
      <c r="R680" s="122">
        <v>0.13748139797879999</v>
      </c>
      <c r="S680" s="122">
        <v>0.15002289550629999</v>
      </c>
      <c r="T680" s="122">
        <v>0.16592525724070001</v>
      </c>
      <c r="U680" s="122">
        <v>0.16035995844260001</v>
      </c>
      <c r="V680" s="122">
        <v>0.17325369030330001</v>
      </c>
      <c r="W680" s="122">
        <v>0.171024370318</v>
      </c>
      <c r="X680" s="122">
        <v>0.16645052732999999</v>
      </c>
      <c r="Y680" s="122">
        <v>0</v>
      </c>
      <c r="Z680" s="122">
        <v>0</v>
      </c>
      <c r="AA680" s="122">
        <v>0</v>
      </c>
      <c r="AB680" s="122">
        <v>0</v>
      </c>
      <c r="AC680" s="122">
        <v>0</v>
      </c>
      <c r="AD680" s="122">
        <v>0</v>
      </c>
      <c r="AE680" s="122">
        <v>0</v>
      </c>
      <c r="AF680" s="122">
        <v>0</v>
      </c>
      <c r="AG680" s="122">
        <v>0</v>
      </c>
      <c r="AH680" s="122">
        <v>0</v>
      </c>
      <c r="AI680" s="122">
        <v>0</v>
      </c>
      <c r="AJ680" s="122">
        <v>0</v>
      </c>
      <c r="AK680" s="122">
        <v>0</v>
      </c>
      <c r="AL680" s="122">
        <v>0</v>
      </c>
    </row>
    <row r="681" spans="1:38" hidden="1" x14ac:dyDescent="0.25">
      <c r="A681" s="122" t="s">
        <v>1962</v>
      </c>
      <c r="B681" s="122">
        <v>1</v>
      </c>
      <c r="C681" s="122" t="s">
        <v>2147</v>
      </c>
      <c r="D681" s="122" t="s">
        <v>2092</v>
      </c>
      <c r="E681" s="122">
        <v>14</v>
      </c>
      <c r="F681" s="122">
        <v>0.31471380470780003</v>
      </c>
      <c r="G681" s="122">
        <v>0.31360155770420001</v>
      </c>
      <c r="H681" s="122">
        <v>0.32473250374969997</v>
      </c>
      <c r="I681" s="122">
        <v>0.33870712119579999</v>
      </c>
      <c r="J681" s="122">
        <v>0.36118910057199999</v>
      </c>
      <c r="K681" s="122">
        <v>0.39162979063230002</v>
      </c>
      <c r="L681" s="122">
        <v>0.40637220289330001</v>
      </c>
      <c r="M681" s="122">
        <v>0.42274949320189997</v>
      </c>
      <c r="N681" s="122">
        <v>0.4280555543888</v>
      </c>
      <c r="O681" s="122">
        <v>0.55353882032220003</v>
      </c>
      <c r="P681" s="122">
        <v>0.55439074965979995</v>
      </c>
      <c r="Q681" s="122">
        <v>0.55178845882719996</v>
      </c>
      <c r="R681" s="122">
        <v>0.54992559191519996</v>
      </c>
      <c r="S681" s="122">
        <v>0.4500686865188</v>
      </c>
      <c r="T681" s="122">
        <v>0.33185051448129999</v>
      </c>
      <c r="U681" s="122">
        <v>0.48107987532770002</v>
      </c>
      <c r="V681" s="122">
        <v>0.51976107090989998</v>
      </c>
      <c r="W681" s="122">
        <v>0.34204874063599999</v>
      </c>
      <c r="X681" s="122">
        <v>0.33290105465999997</v>
      </c>
      <c r="Y681" s="122">
        <v>0.29313206079999998</v>
      </c>
      <c r="Z681" s="122">
        <v>0.74163336310219996</v>
      </c>
      <c r="AA681" s="122">
        <v>0.76145045957220003</v>
      </c>
      <c r="AB681" s="122">
        <v>0.75914670658450001</v>
      </c>
      <c r="AC681" s="122">
        <v>0.55654502938719996</v>
      </c>
      <c r="AD681" s="122">
        <v>0.68020091911820002</v>
      </c>
      <c r="AE681" s="122">
        <v>0.69104300996040002</v>
      </c>
      <c r="AF681" s="122">
        <v>0.63627402662830002</v>
      </c>
      <c r="AG681" s="122">
        <v>0.64961002851000005</v>
      </c>
      <c r="AH681" s="122">
        <v>0.66130610042850002</v>
      </c>
      <c r="AI681" s="122">
        <v>0.60073197468850004</v>
      </c>
      <c r="AJ681" s="122">
        <v>0.6158654043574</v>
      </c>
      <c r="AK681" s="122">
        <v>0.58320415909839995</v>
      </c>
      <c r="AL681" s="122">
        <v>0</v>
      </c>
    </row>
    <row r="682" spans="1:38" hidden="1" x14ac:dyDescent="0.25">
      <c r="A682" s="122" t="s">
        <v>1962</v>
      </c>
      <c r="B682" s="122">
        <v>1</v>
      </c>
      <c r="C682" s="122" t="s">
        <v>2147</v>
      </c>
      <c r="D682" s="122" t="s">
        <v>2093</v>
      </c>
      <c r="E682" s="122">
        <v>14</v>
      </c>
      <c r="F682" s="122">
        <v>0</v>
      </c>
      <c r="G682" s="122">
        <v>0</v>
      </c>
      <c r="H682" s="122">
        <v>0</v>
      </c>
      <c r="I682" s="122">
        <v>0</v>
      </c>
      <c r="J682" s="122">
        <v>0</v>
      </c>
      <c r="K682" s="122">
        <v>0</v>
      </c>
      <c r="L682" s="122">
        <v>0</v>
      </c>
      <c r="M682" s="122">
        <v>0</v>
      </c>
      <c r="N682" s="122">
        <v>0</v>
      </c>
      <c r="O682" s="122">
        <v>0</v>
      </c>
      <c r="P682" s="122">
        <v>0</v>
      </c>
      <c r="Q682" s="122">
        <v>0</v>
      </c>
      <c r="R682" s="122">
        <v>0</v>
      </c>
      <c r="S682" s="122">
        <v>0</v>
      </c>
      <c r="T682" s="122">
        <v>0</v>
      </c>
      <c r="U682" s="122">
        <v>0</v>
      </c>
      <c r="V682" s="122">
        <v>0</v>
      </c>
      <c r="W682" s="122">
        <v>0</v>
      </c>
      <c r="X682" s="122">
        <v>0</v>
      </c>
      <c r="Y682" s="122">
        <v>0</v>
      </c>
      <c r="Z682" s="122">
        <v>0</v>
      </c>
      <c r="AA682" s="122">
        <v>0</v>
      </c>
      <c r="AB682" s="122">
        <v>0</v>
      </c>
      <c r="AC682" s="122">
        <v>0</v>
      </c>
      <c r="AD682" s="122">
        <v>0</v>
      </c>
      <c r="AE682" s="122">
        <v>0</v>
      </c>
      <c r="AF682" s="122">
        <v>0</v>
      </c>
      <c r="AG682" s="122">
        <v>0</v>
      </c>
      <c r="AH682" s="122">
        <v>0</v>
      </c>
      <c r="AI682" s="122">
        <v>0</v>
      </c>
      <c r="AJ682" s="122">
        <v>0</v>
      </c>
      <c r="AK682" s="122">
        <v>0</v>
      </c>
      <c r="AL682" s="122">
        <v>0</v>
      </c>
    </row>
    <row r="683" spans="1:38" hidden="1" x14ac:dyDescent="0.25">
      <c r="A683" s="122" t="s">
        <v>1962</v>
      </c>
      <c r="B683" s="122">
        <v>1</v>
      </c>
      <c r="C683" s="122" t="s">
        <v>2147</v>
      </c>
      <c r="D683" s="122" t="s">
        <v>2094</v>
      </c>
      <c r="E683" s="122">
        <v>14</v>
      </c>
      <c r="F683" s="122">
        <v>0.29248390072910002</v>
      </c>
      <c r="G683" s="122">
        <v>0.29019557510190003</v>
      </c>
      <c r="H683" s="122">
        <v>0.29861668516399997</v>
      </c>
      <c r="I683" s="122">
        <v>0.3072985730494</v>
      </c>
      <c r="J683" s="122">
        <v>0.32702056481059999</v>
      </c>
      <c r="K683" s="122">
        <v>0.35255459582229998</v>
      </c>
      <c r="L683" s="122">
        <v>0.37114207624470003</v>
      </c>
      <c r="M683" s="122">
        <v>0.38280172095830001</v>
      </c>
      <c r="N683" s="122">
        <v>0.38488100753580001</v>
      </c>
      <c r="O683" s="122">
        <v>0.36782846037290001</v>
      </c>
      <c r="P683" s="122">
        <v>0.36601956508720002</v>
      </c>
      <c r="Q683" s="122">
        <v>0.36824831087120002</v>
      </c>
      <c r="R683" s="122">
        <v>0.38397636724810003</v>
      </c>
      <c r="S683" s="122">
        <v>0.41705098017190001</v>
      </c>
      <c r="T683" s="122">
        <v>0.46305231298630001</v>
      </c>
      <c r="U683" s="122">
        <v>0.44508813765880001</v>
      </c>
      <c r="V683" s="122">
        <v>0.4823855657087</v>
      </c>
      <c r="W683" s="122">
        <v>0.47732727206999997</v>
      </c>
      <c r="X683" s="122">
        <v>0.46536898834779999</v>
      </c>
      <c r="Y683" s="122">
        <v>0.40282181831120001</v>
      </c>
      <c r="Z683" s="122">
        <v>1.5518382588784001</v>
      </c>
      <c r="AA683" s="122">
        <v>1.6818578178045001</v>
      </c>
      <c r="AB683" s="122">
        <v>1.5698778583985</v>
      </c>
      <c r="AC683" s="122">
        <v>1.5531808482534999</v>
      </c>
      <c r="AD683" s="122">
        <v>1.5101064140397999</v>
      </c>
      <c r="AE683" s="122">
        <v>1.3435439473327</v>
      </c>
      <c r="AF683" s="122">
        <v>1.1305647000198999</v>
      </c>
      <c r="AG683" s="122">
        <v>1.2688822166949001</v>
      </c>
      <c r="AH683" s="122">
        <v>1.2057124062014</v>
      </c>
      <c r="AI683" s="122">
        <v>0.80726475735089998</v>
      </c>
      <c r="AJ683" s="122">
        <v>0.65503450322019996</v>
      </c>
      <c r="AK683" s="122">
        <v>0.67372165805799999</v>
      </c>
      <c r="AL683" s="122">
        <v>0</v>
      </c>
    </row>
    <row r="684" spans="1:38" hidden="1" x14ac:dyDescent="0.25">
      <c r="A684" s="122" t="s">
        <v>1962</v>
      </c>
      <c r="B684" s="122">
        <v>1</v>
      </c>
      <c r="C684" s="122" t="s">
        <v>2147</v>
      </c>
      <c r="D684" s="122" t="s">
        <v>2095</v>
      </c>
      <c r="E684" s="122">
        <v>14</v>
      </c>
      <c r="F684" s="122">
        <v>0.1049046015693</v>
      </c>
      <c r="G684" s="122">
        <v>0.10453385256809999</v>
      </c>
      <c r="H684" s="122">
        <v>0.10824416791660001</v>
      </c>
      <c r="I684" s="122">
        <v>0.1129023737319</v>
      </c>
      <c r="J684" s="122">
        <v>0.1203963668573</v>
      </c>
      <c r="K684" s="122">
        <v>0.13054326354410001</v>
      </c>
      <c r="L684" s="122">
        <v>0.13545740096440001</v>
      </c>
      <c r="M684" s="122">
        <v>0.140916497734</v>
      </c>
      <c r="N684" s="122">
        <v>0.14268518479629999</v>
      </c>
      <c r="O684" s="122">
        <v>0.1383847050806</v>
      </c>
      <c r="P684" s="122">
        <v>0.138597687415</v>
      </c>
      <c r="Q684" s="122">
        <v>0.13794711470679999</v>
      </c>
      <c r="R684" s="122">
        <v>0.13748139797879999</v>
      </c>
      <c r="S684" s="122">
        <v>0.15002289550629999</v>
      </c>
      <c r="T684" s="122">
        <v>0.16592525724070001</v>
      </c>
      <c r="U684" s="122">
        <v>0.16035995844260001</v>
      </c>
      <c r="V684" s="122">
        <v>0.17325369030330001</v>
      </c>
      <c r="W684" s="122">
        <v>0.171024370318</v>
      </c>
      <c r="X684" s="122">
        <v>0.16645052732999999</v>
      </c>
      <c r="Y684" s="122">
        <v>0.14656603039999999</v>
      </c>
      <c r="Z684" s="122">
        <v>0</v>
      </c>
      <c r="AA684" s="122">
        <v>0</v>
      </c>
      <c r="AB684" s="122">
        <v>0</v>
      </c>
      <c r="AC684" s="122">
        <v>0</v>
      </c>
      <c r="AD684" s="122">
        <v>0</v>
      </c>
      <c r="AE684" s="122">
        <v>0</v>
      </c>
      <c r="AF684" s="122">
        <v>0</v>
      </c>
      <c r="AG684" s="122">
        <v>0</v>
      </c>
      <c r="AH684" s="122">
        <v>0</v>
      </c>
      <c r="AI684" s="122">
        <v>0</v>
      </c>
      <c r="AJ684" s="122">
        <v>0</v>
      </c>
      <c r="AK684" s="122">
        <v>0</v>
      </c>
      <c r="AL684" s="122">
        <v>0</v>
      </c>
    </row>
    <row r="685" spans="1:38" hidden="1" x14ac:dyDescent="0.25">
      <c r="A685" s="122" t="s">
        <v>1962</v>
      </c>
      <c r="B685" s="122">
        <v>1</v>
      </c>
      <c r="C685" s="122" t="s">
        <v>2147</v>
      </c>
      <c r="D685" s="122" t="s">
        <v>2096</v>
      </c>
      <c r="E685" s="122">
        <v>14</v>
      </c>
      <c r="F685" s="122">
        <v>0.20239923514569999</v>
      </c>
      <c r="G685" s="122">
        <v>0.20126571093539999</v>
      </c>
      <c r="H685" s="122">
        <v>0.2077830629712</v>
      </c>
      <c r="I685" s="122">
        <v>0.21533523141499999</v>
      </c>
      <c r="J685" s="122">
        <v>0.2294032217942</v>
      </c>
      <c r="K685" s="122">
        <v>0.24806146215149999</v>
      </c>
      <c r="L685" s="122">
        <v>0.25917142637930002</v>
      </c>
      <c r="M685" s="122">
        <v>0.2685170713867</v>
      </c>
      <c r="N685" s="122">
        <v>0.41366403877109997</v>
      </c>
      <c r="O685" s="122">
        <v>0.39937889695209999</v>
      </c>
      <c r="P685" s="122">
        <v>0.39920189652560001</v>
      </c>
      <c r="Q685" s="122">
        <v>0.39864366637069998</v>
      </c>
      <c r="R685" s="122">
        <v>0.39821028059219998</v>
      </c>
      <c r="S685" s="122">
        <v>0.43355983334530002</v>
      </c>
      <c r="T685" s="122">
        <v>0.31448878511349998</v>
      </c>
      <c r="U685" s="122">
        <v>0.30272404805070002</v>
      </c>
      <c r="V685" s="122">
        <v>0.32781962800600001</v>
      </c>
      <c r="W685" s="122">
        <v>0.32417582119400001</v>
      </c>
      <c r="X685" s="122">
        <v>0.31590975783890002</v>
      </c>
      <c r="Y685" s="122">
        <v>0.27469392435560003</v>
      </c>
      <c r="Z685" s="122">
        <v>8.1665019282399998E-2</v>
      </c>
      <c r="AA685" s="122">
        <v>7.8016875865900004E-2</v>
      </c>
      <c r="AB685" s="122">
        <v>6.1966894863500002E-2</v>
      </c>
      <c r="AC685" s="122">
        <v>5.52048486999E-2</v>
      </c>
      <c r="AD685" s="122">
        <v>4.7044960682299998E-2</v>
      </c>
      <c r="AE685" s="122">
        <v>5.4228147840100001E-2</v>
      </c>
      <c r="AF685" s="122">
        <v>6.1649458373899998E-2</v>
      </c>
      <c r="AG685" s="122">
        <v>6.8204885389000006E-2</v>
      </c>
      <c r="AH685" s="122">
        <v>8.2641052379800004E-2</v>
      </c>
      <c r="AI685" s="122">
        <v>5.75689297935E-2</v>
      </c>
      <c r="AJ685" s="122">
        <v>6.2808413285800002E-2</v>
      </c>
      <c r="AK685" s="122">
        <v>5.6876741058200002E-2</v>
      </c>
      <c r="AL685" s="122">
        <v>0</v>
      </c>
    </row>
    <row r="686" spans="1:38" hidden="1" x14ac:dyDescent="0.25">
      <c r="A686" s="122" t="s">
        <v>1962</v>
      </c>
      <c r="B686" s="122">
        <v>1</v>
      </c>
      <c r="C686" s="122" t="s">
        <v>2147</v>
      </c>
      <c r="D686" s="122" t="s">
        <v>2097</v>
      </c>
      <c r="E686" s="122">
        <v>14</v>
      </c>
      <c r="F686" s="122">
        <v>0</v>
      </c>
      <c r="G686" s="122">
        <v>0</v>
      </c>
      <c r="H686" s="122">
        <v>0</v>
      </c>
      <c r="I686" s="122">
        <v>0</v>
      </c>
      <c r="J686" s="122">
        <v>0</v>
      </c>
      <c r="K686" s="122">
        <v>0</v>
      </c>
      <c r="L686" s="122">
        <v>0</v>
      </c>
      <c r="M686" s="122">
        <v>0</v>
      </c>
      <c r="N686" s="122">
        <v>0</v>
      </c>
      <c r="O686" s="122">
        <v>0</v>
      </c>
      <c r="P686" s="122">
        <v>0</v>
      </c>
      <c r="Q686" s="122">
        <v>0</v>
      </c>
      <c r="R686" s="122">
        <v>0</v>
      </c>
      <c r="S686" s="122">
        <v>0</v>
      </c>
      <c r="T686" s="122">
        <v>0</v>
      </c>
      <c r="U686" s="122">
        <v>0</v>
      </c>
      <c r="V686" s="122">
        <v>0</v>
      </c>
      <c r="W686" s="122">
        <v>0</v>
      </c>
      <c r="X686" s="122">
        <v>0</v>
      </c>
      <c r="Y686" s="122">
        <v>0</v>
      </c>
      <c r="Z686" s="122">
        <v>0</v>
      </c>
      <c r="AA686" s="122">
        <v>0</v>
      </c>
      <c r="AB686" s="122">
        <v>0</v>
      </c>
      <c r="AC686" s="122">
        <v>0</v>
      </c>
      <c r="AD686" s="122">
        <v>0</v>
      </c>
      <c r="AE686" s="122">
        <v>0</v>
      </c>
      <c r="AF686" s="122">
        <v>0</v>
      </c>
      <c r="AG686" s="122">
        <v>0</v>
      </c>
      <c r="AH686" s="122">
        <v>0</v>
      </c>
      <c r="AI686" s="122">
        <v>0</v>
      </c>
      <c r="AJ686" s="122">
        <v>0</v>
      </c>
      <c r="AK686" s="122">
        <v>0</v>
      </c>
      <c r="AL686" s="122">
        <v>0</v>
      </c>
    </row>
    <row r="687" spans="1:38" hidden="1" x14ac:dyDescent="0.25">
      <c r="A687" s="122" t="s">
        <v>1962</v>
      </c>
      <c r="B687" s="122">
        <v>1</v>
      </c>
      <c r="C687" s="122" t="s">
        <v>2147</v>
      </c>
      <c r="D687" s="122" t="s">
        <v>2098</v>
      </c>
      <c r="E687" s="122">
        <v>14</v>
      </c>
      <c r="F687" s="122">
        <v>0</v>
      </c>
      <c r="G687" s="122">
        <v>0</v>
      </c>
      <c r="H687" s="122">
        <v>0</v>
      </c>
      <c r="I687" s="122">
        <v>0</v>
      </c>
      <c r="J687" s="122">
        <v>0</v>
      </c>
      <c r="K687" s="122">
        <v>0</v>
      </c>
      <c r="L687" s="122">
        <v>0</v>
      </c>
      <c r="M687" s="122">
        <v>0</v>
      </c>
      <c r="N687" s="122">
        <v>0</v>
      </c>
      <c r="O687" s="122">
        <v>0</v>
      </c>
      <c r="P687" s="122">
        <v>0</v>
      </c>
      <c r="Q687" s="122">
        <v>0</v>
      </c>
      <c r="R687" s="122">
        <v>0</v>
      </c>
      <c r="S687" s="122">
        <v>0</v>
      </c>
      <c r="T687" s="122">
        <v>0</v>
      </c>
      <c r="U687" s="122">
        <v>0</v>
      </c>
      <c r="V687" s="122">
        <v>0</v>
      </c>
      <c r="W687" s="122">
        <v>0</v>
      </c>
      <c r="X687" s="122">
        <v>0</v>
      </c>
      <c r="Y687" s="122">
        <v>0</v>
      </c>
      <c r="Z687" s="122">
        <v>0</v>
      </c>
      <c r="AA687" s="122">
        <v>0</v>
      </c>
      <c r="AB687" s="122">
        <v>0</v>
      </c>
      <c r="AC687" s="122">
        <v>0</v>
      </c>
      <c r="AD687" s="122">
        <v>0</v>
      </c>
      <c r="AE687" s="122">
        <v>0</v>
      </c>
      <c r="AF687" s="122">
        <v>0</v>
      </c>
      <c r="AG687" s="122">
        <v>0</v>
      </c>
      <c r="AH687" s="122">
        <v>0</v>
      </c>
      <c r="AI687" s="122">
        <v>0</v>
      </c>
      <c r="AJ687" s="122">
        <v>0</v>
      </c>
      <c r="AK687" s="122">
        <v>0</v>
      </c>
      <c r="AL687" s="122">
        <v>0</v>
      </c>
    </row>
    <row r="688" spans="1:38" hidden="1" x14ac:dyDescent="0.25">
      <c r="A688" s="122" t="s">
        <v>1962</v>
      </c>
      <c r="B688" s="122">
        <v>1</v>
      </c>
      <c r="C688" s="122" t="s">
        <v>2147</v>
      </c>
      <c r="D688" s="122" t="s">
        <v>2099</v>
      </c>
      <c r="E688" s="122">
        <v>14</v>
      </c>
      <c r="F688" s="122">
        <v>0.80218697258969995</v>
      </c>
      <c r="G688" s="122">
        <v>0.79726084954080001</v>
      </c>
      <c r="H688" s="122">
        <v>0.82242697902299999</v>
      </c>
      <c r="I688" s="122">
        <v>0.85087140961139995</v>
      </c>
      <c r="J688" s="122">
        <v>1.0266197421136001</v>
      </c>
      <c r="K688" s="122">
        <v>1.1097640472135999</v>
      </c>
      <c r="L688" s="122">
        <v>1.1603997309322001</v>
      </c>
      <c r="M688" s="122">
        <v>1.0607523614658001</v>
      </c>
      <c r="N688" s="122">
        <v>1.0695239002818</v>
      </c>
      <c r="O688" s="122">
        <v>1.0282015491965999</v>
      </c>
      <c r="P688" s="122">
        <v>0.88722798330859998</v>
      </c>
      <c r="Q688" s="122">
        <v>0.75169429949209998</v>
      </c>
      <c r="R688" s="122">
        <v>0.75371882115199995</v>
      </c>
      <c r="S688" s="122">
        <v>0.81759310717040001</v>
      </c>
      <c r="T688" s="122">
        <v>0.90874289660480001</v>
      </c>
      <c r="U688" s="122">
        <v>0.87218040648320005</v>
      </c>
      <c r="V688" s="122">
        <v>0.59957599821030005</v>
      </c>
      <c r="W688" s="122">
        <v>0.76575725438010001</v>
      </c>
      <c r="X688" s="122">
        <v>0.91374667987439995</v>
      </c>
      <c r="Y688" s="122">
        <v>0.65907760622239997</v>
      </c>
      <c r="Z688" s="122">
        <v>0.28664635836489999</v>
      </c>
      <c r="AA688" s="122">
        <v>0.33793802724819999</v>
      </c>
      <c r="AB688" s="122">
        <v>0.31593198396639999</v>
      </c>
      <c r="AC688" s="122">
        <v>0.3319185111156</v>
      </c>
      <c r="AD688" s="122">
        <v>0.33221843128299999</v>
      </c>
      <c r="AE688" s="122">
        <v>0.2860044064408</v>
      </c>
      <c r="AF688" s="122">
        <v>0.31940593551840002</v>
      </c>
      <c r="AG688" s="122">
        <v>0.3237394526415</v>
      </c>
      <c r="AH688" s="122">
        <v>0.3479195226265</v>
      </c>
      <c r="AI688" s="122">
        <v>0.29828789501399999</v>
      </c>
      <c r="AJ688" s="122">
        <v>0.22679599467639999</v>
      </c>
      <c r="AK688" s="122">
        <v>0.29876187599069998</v>
      </c>
      <c r="AL688" s="122">
        <v>0</v>
      </c>
    </row>
    <row r="689" spans="1:38" hidden="1" x14ac:dyDescent="0.25">
      <c r="A689" s="122" t="s">
        <v>1962</v>
      </c>
      <c r="B689" s="122">
        <v>1</v>
      </c>
      <c r="C689" s="122" t="s">
        <v>2147</v>
      </c>
      <c r="D689" s="122" t="s">
        <v>2100</v>
      </c>
      <c r="E689" s="122">
        <v>14</v>
      </c>
      <c r="F689" s="122">
        <v>0.49488313587479998</v>
      </c>
      <c r="G689" s="122">
        <v>0.3869274334692</v>
      </c>
      <c r="H689" s="122">
        <v>0.39815558021859998</v>
      </c>
      <c r="I689" s="122">
        <v>0.40973143073250001</v>
      </c>
      <c r="J689" s="122">
        <v>0.43602741974749998</v>
      </c>
      <c r="K689" s="122">
        <v>0.47007279442970001</v>
      </c>
      <c r="L689" s="122">
        <v>0.4948561016595</v>
      </c>
      <c r="M689" s="122">
        <v>0.51040229461109998</v>
      </c>
      <c r="N689" s="122">
        <v>0.51317467671439998</v>
      </c>
      <c r="O689" s="122">
        <v>0.49043794716389999</v>
      </c>
      <c r="P689" s="122">
        <v>0.48802608678289999</v>
      </c>
      <c r="Q689" s="122">
        <v>0.49099774782830002</v>
      </c>
      <c r="R689" s="122">
        <v>0.49298993853849998</v>
      </c>
      <c r="S689" s="122">
        <v>0.53405616933129996</v>
      </c>
      <c r="T689" s="122">
        <v>0.59425411149130003</v>
      </c>
      <c r="U689" s="122">
        <v>0.56945635843249998</v>
      </c>
      <c r="V689" s="122">
        <v>0.61826375081090001</v>
      </c>
      <c r="W689" s="122">
        <v>0.61260580350409999</v>
      </c>
      <c r="X689" s="122">
        <v>0.59783692203560002</v>
      </c>
      <c r="Y689" s="122">
        <v>0.53094971226679999</v>
      </c>
      <c r="Z689" s="122">
        <v>3.1609661607499999E-2</v>
      </c>
      <c r="AA689" s="122">
        <v>3.2047778493900003E-2</v>
      </c>
      <c r="AB689" s="122">
        <v>2.6158577983599999E-2</v>
      </c>
      <c r="AC689" s="122">
        <v>3.2145545063100002E-2</v>
      </c>
      <c r="AD689" s="122">
        <v>3.4249576058800003E-2</v>
      </c>
      <c r="AE689" s="122">
        <v>4.3441212230999997E-3</v>
      </c>
      <c r="AF689" s="122">
        <v>4.4452441387400003E-2</v>
      </c>
      <c r="AG689" s="122">
        <v>3.7527439640300003E-2</v>
      </c>
      <c r="AH689" s="122">
        <v>0</v>
      </c>
      <c r="AI689" s="122">
        <v>0</v>
      </c>
      <c r="AJ689" s="122">
        <v>0</v>
      </c>
      <c r="AK689" s="122">
        <v>0</v>
      </c>
      <c r="AL689" s="122">
        <v>0</v>
      </c>
    </row>
    <row r="690" spans="1:38" hidden="1" x14ac:dyDescent="0.25">
      <c r="A690" s="122" t="s">
        <v>1962</v>
      </c>
      <c r="B690" s="122">
        <v>1</v>
      </c>
      <c r="C690" s="122" t="s">
        <v>2147</v>
      </c>
      <c r="D690" s="122" t="s">
        <v>2101</v>
      </c>
      <c r="E690" s="122">
        <v>14</v>
      </c>
      <c r="F690" s="122">
        <v>0.40479847029130001</v>
      </c>
      <c r="G690" s="122">
        <v>0.40253142187079999</v>
      </c>
      <c r="H690" s="122">
        <v>0.4155661259424</v>
      </c>
      <c r="I690" s="122">
        <v>0.43067046283010002</v>
      </c>
      <c r="J690" s="122">
        <v>0.4588064435884</v>
      </c>
      <c r="K690" s="122">
        <v>0.49612292430310001</v>
      </c>
      <c r="L690" s="122">
        <v>0.51834285275860004</v>
      </c>
      <c r="M690" s="122">
        <v>0.53703414277350003</v>
      </c>
      <c r="N690" s="122">
        <v>0.5419577079497</v>
      </c>
      <c r="O690" s="122">
        <v>0.52198838374309997</v>
      </c>
      <c r="P690" s="122">
        <v>0.52120841822139996</v>
      </c>
      <c r="Q690" s="122">
        <v>0.52139310332769995</v>
      </c>
      <c r="R690" s="122">
        <v>0.52145776522679999</v>
      </c>
      <c r="S690" s="122">
        <v>0.58358272885160001</v>
      </c>
      <c r="T690" s="122">
        <v>0.48041404235410001</v>
      </c>
      <c r="U690" s="122">
        <v>0.46308400649319997</v>
      </c>
      <c r="V690" s="122">
        <v>0.50107331830930002</v>
      </c>
      <c r="W690" s="122">
        <v>0.49520019151200001</v>
      </c>
      <c r="X690" s="122">
        <v>0.4823602851689</v>
      </c>
      <c r="Y690" s="122">
        <v>0.27469392435560003</v>
      </c>
      <c r="Z690" s="122">
        <v>1.8414518937172999</v>
      </c>
      <c r="AA690" s="122">
        <v>1.9106756762235</v>
      </c>
      <c r="AB690" s="122">
        <v>1.9362304296254</v>
      </c>
      <c r="AC690" s="122">
        <v>2.2857848022621998</v>
      </c>
      <c r="AD690" s="122">
        <v>2.3548619603947998</v>
      </c>
      <c r="AE690" s="122">
        <v>2.2071856862242001</v>
      </c>
      <c r="AF690" s="122">
        <v>2.0959092715133001</v>
      </c>
      <c r="AG690" s="122">
        <v>2.0948530100544001</v>
      </c>
      <c r="AH690" s="122">
        <v>2.2909317045831998</v>
      </c>
      <c r="AI690" s="122">
        <v>2.0964691261780999</v>
      </c>
      <c r="AJ690" s="122">
        <v>2.0243366124779998</v>
      </c>
      <c r="AK690" s="122">
        <v>2.1691922834277002</v>
      </c>
      <c r="AL690" s="122">
        <v>0</v>
      </c>
    </row>
    <row r="691" spans="1:38" hidden="1" x14ac:dyDescent="0.25">
      <c r="A691" s="122" t="s">
        <v>1962</v>
      </c>
      <c r="B691" s="122">
        <v>1</v>
      </c>
      <c r="C691" s="122" t="s">
        <v>2147</v>
      </c>
      <c r="D691" s="122" t="s">
        <v>2135</v>
      </c>
      <c r="E691" s="122">
        <v>14</v>
      </c>
      <c r="F691" s="122">
        <v>0</v>
      </c>
      <c r="G691" s="122">
        <v>0</v>
      </c>
      <c r="H691" s="122">
        <v>0</v>
      </c>
      <c r="I691" s="122">
        <v>0</v>
      </c>
      <c r="J691" s="122">
        <v>0</v>
      </c>
      <c r="K691" s="122">
        <v>0</v>
      </c>
      <c r="L691" s="122">
        <v>0</v>
      </c>
      <c r="M691" s="122">
        <v>0</v>
      </c>
      <c r="N691" s="122">
        <v>0</v>
      </c>
      <c r="O691" s="122">
        <v>0</v>
      </c>
      <c r="P691" s="122">
        <v>0</v>
      </c>
      <c r="Q691" s="122">
        <v>0</v>
      </c>
      <c r="R691" s="122">
        <v>0</v>
      </c>
      <c r="S691" s="122">
        <v>0</v>
      </c>
      <c r="T691" s="122">
        <v>0</v>
      </c>
      <c r="U691" s="122">
        <v>0</v>
      </c>
      <c r="V691" s="122">
        <v>0</v>
      </c>
      <c r="W691" s="122">
        <v>0</v>
      </c>
      <c r="X691" s="122">
        <v>0</v>
      </c>
      <c r="Y691" s="122">
        <v>0</v>
      </c>
      <c r="Z691" s="122">
        <v>0</v>
      </c>
      <c r="AA691" s="122">
        <v>0</v>
      </c>
      <c r="AB691" s="122">
        <v>0</v>
      </c>
      <c r="AC691" s="122">
        <v>0</v>
      </c>
      <c r="AD691" s="122">
        <v>0</v>
      </c>
      <c r="AE691" s="122">
        <v>0</v>
      </c>
      <c r="AF691" s="122">
        <v>0</v>
      </c>
      <c r="AG691" s="122">
        <v>0</v>
      </c>
      <c r="AH691" s="122">
        <v>0</v>
      </c>
      <c r="AI691" s="122">
        <v>0</v>
      </c>
      <c r="AJ691" s="122">
        <v>0</v>
      </c>
      <c r="AK691" s="122">
        <v>0</v>
      </c>
      <c r="AL691" s="122">
        <v>0</v>
      </c>
    </row>
    <row r="692" spans="1:38" hidden="1" x14ac:dyDescent="0.25">
      <c r="A692" s="122" t="s">
        <v>1962</v>
      </c>
      <c r="B692" s="122">
        <v>1</v>
      </c>
      <c r="C692" s="122" t="s">
        <v>2147</v>
      </c>
      <c r="D692" s="122" t="s">
        <v>2102</v>
      </c>
      <c r="E692" s="122">
        <v>14</v>
      </c>
      <c r="F692" s="122">
        <v>0</v>
      </c>
      <c r="G692" s="122">
        <v>0</v>
      </c>
      <c r="H692" s="122">
        <v>0</v>
      </c>
      <c r="I692" s="122">
        <v>0</v>
      </c>
      <c r="J692" s="122">
        <v>0</v>
      </c>
      <c r="K692" s="122">
        <v>0</v>
      </c>
      <c r="L692" s="122">
        <v>0</v>
      </c>
      <c r="M692" s="122">
        <v>0</v>
      </c>
      <c r="N692" s="122">
        <v>0</v>
      </c>
      <c r="O692" s="122">
        <v>0</v>
      </c>
      <c r="P692" s="122">
        <v>0</v>
      </c>
      <c r="Q692" s="122">
        <v>0</v>
      </c>
      <c r="R692" s="122">
        <v>0</v>
      </c>
      <c r="S692" s="122">
        <v>0</v>
      </c>
      <c r="T692" s="122">
        <v>0</v>
      </c>
      <c r="U692" s="122">
        <v>0</v>
      </c>
      <c r="V692" s="122">
        <v>0.17325369030330001</v>
      </c>
      <c r="W692" s="122">
        <v>0.171024370318</v>
      </c>
      <c r="X692" s="122">
        <v>0.16645052732999999</v>
      </c>
      <c r="Y692" s="122">
        <v>0</v>
      </c>
      <c r="Z692" s="122">
        <v>0</v>
      </c>
      <c r="AA692" s="122">
        <v>0</v>
      </c>
      <c r="AB692" s="122">
        <v>0</v>
      </c>
      <c r="AC692" s="122">
        <v>0</v>
      </c>
      <c r="AD692" s="122">
        <v>0</v>
      </c>
      <c r="AE692" s="122">
        <v>0</v>
      </c>
      <c r="AF692" s="122">
        <v>0</v>
      </c>
      <c r="AG692" s="122">
        <v>0</v>
      </c>
      <c r="AH692" s="122">
        <v>0</v>
      </c>
      <c r="AI692" s="122">
        <v>0</v>
      </c>
      <c r="AJ692" s="122">
        <v>0</v>
      </c>
      <c r="AK692" s="122">
        <v>0</v>
      </c>
      <c r="AL692" s="122">
        <v>0</v>
      </c>
    </row>
    <row r="693" spans="1:38" hidden="1" x14ac:dyDescent="0.25">
      <c r="A693" s="122" t="s">
        <v>1962</v>
      </c>
      <c r="B693" s="122">
        <v>1</v>
      </c>
      <c r="C693" s="122" t="s">
        <v>2147</v>
      </c>
      <c r="D693" s="122" t="s">
        <v>2103</v>
      </c>
      <c r="E693" s="122">
        <v>14</v>
      </c>
      <c r="F693" s="122">
        <v>0.19498926715270001</v>
      </c>
      <c r="G693" s="122">
        <v>0.1934637167346</v>
      </c>
      <c r="H693" s="122">
        <v>0.19907779010929999</v>
      </c>
      <c r="I693" s="122">
        <v>0.31776808909819998</v>
      </c>
      <c r="J693" s="122">
        <v>0.33841007673110002</v>
      </c>
      <c r="K693" s="122">
        <v>0.365579660759</v>
      </c>
      <c r="L693" s="122">
        <v>0.38288545179420003</v>
      </c>
      <c r="M693" s="122">
        <v>0.39611764503949998</v>
      </c>
      <c r="N693" s="122">
        <v>0.39927252315349998</v>
      </c>
      <c r="O693" s="122">
        <v>0.3836036786625</v>
      </c>
      <c r="P693" s="122">
        <v>0.38261073080640001</v>
      </c>
      <c r="Q693" s="122">
        <v>0.39864366637069998</v>
      </c>
      <c r="R693" s="122">
        <v>0.39821028059219998</v>
      </c>
      <c r="S693" s="122">
        <v>0.43355983334530002</v>
      </c>
      <c r="T693" s="122">
        <v>0.48041404235410001</v>
      </c>
      <c r="U693" s="122">
        <v>0.46308400649319997</v>
      </c>
      <c r="V693" s="122">
        <v>0.50107331830930002</v>
      </c>
      <c r="W693" s="122">
        <v>0.32417582119400001</v>
      </c>
      <c r="X693" s="122">
        <v>0.31590975783890002</v>
      </c>
      <c r="Y693" s="122">
        <v>0.42125995475560002</v>
      </c>
      <c r="Z693" s="122">
        <v>0.1390143535817</v>
      </c>
      <c r="AA693" s="122">
        <v>0.1336184327454</v>
      </c>
      <c r="AB693" s="122">
        <v>0.13202553435770001</v>
      </c>
      <c r="AC693" s="122">
        <v>0.1110820601313</v>
      </c>
      <c r="AD693" s="122">
        <v>0.14525553387340001</v>
      </c>
      <c r="AE693" s="122">
        <v>0.19824735822510001</v>
      </c>
      <c r="AF693" s="122">
        <v>0.179979794779</v>
      </c>
      <c r="AG693" s="122">
        <v>0.1765267045327</v>
      </c>
      <c r="AH693" s="122">
        <v>0.13885598907790001</v>
      </c>
      <c r="AI693" s="122">
        <v>0.1647309791229</v>
      </c>
      <c r="AJ693" s="122">
        <v>0.15806172805679999</v>
      </c>
      <c r="AK693" s="122">
        <v>0.16355366021680001</v>
      </c>
      <c r="AL693" s="122">
        <v>0</v>
      </c>
    </row>
    <row r="694" spans="1:38" hidden="1" x14ac:dyDescent="0.25">
      <c r="A694" s="122" t="s">
        <v>1962</v>
      </c>
      <c r="B694" s="122">
        <v>1</v>
      </c>
      <c r="C694" s="122" t="s">
        <v>2147</v>
      </c>
      <c r="D694" s="122" t="s">
        <v>2104</v>
      </c>
      <c r="E694" s="122">
        <v>14</v>
      </c>
      <c r="F694" s="122">
        <v>0</v>
      </c>
      <c r="G694" s="122">
        <v>0</v>
      </c>
      <c r="H694" s="122">
        <v>0</v>
      </c>
      <c r="I694" s="122">
        <v>0</v>
      </c>
      <c r="J694" s="122">
        <v>0</v>
      </c>
      <c r="K694" s="122">
        <v>0</v>
      </c>
      <c r="L694" s="122">
        <v>0</v>
      </c>
      <c r="M694" s="122">
        <v>0</v>
      </c>
      <c r="N694" s="122">
        <v>0</v>
      </c>
      <c r="O694" s="122">
        <v>0</v>
      </c>
      <c r="P694" s="122">
        <v>0</v>
      </c>
      <c r="Q694" s="122">
        <v>0</v>
      </c>
      <c r="R694" s="122">
        <v>0</v>
      </c>
      <c r="S694" s="122">
        <v>0</v>
      </c>
      <c r="T694" s="122">
        <v>0</v>
      </c>
      <c r="U694" s="122">
        <v>0</v>
      </c>
      <c r="V694" s="122">
        <v>0</v>
      </c>
      <c r="W694" s="122">
        <v>0</v>
      </c>
      <c r="X694" s="122">
        <v>0</v>
      </c>
      <c r="Y694" s="122">
        <v>0</v>
      </c>
      <c r="Z694" s="122">
        <v>0</v>
      </c>
      <c r="AA694" s="122">
        <v>0</v>
      </c>
      <c r="AB694" s="122">
        <v>0</v>
      </c>
      <c r="AC694" s="122">
        <v>0</v>
      </c>
      <c r="AD694" s="122">
        <v>0</v>
      </c>
      <c r="AE694" s="122">
        <v>0</v>
      </c>
      <c r="AF694" s="122">
        <v>0</v>
      </c>
      <c r="AG694" s="122">
        <v>0</v>
      </c>
      <c r="AH694" s="122">
        <v>0</v>
      </c>
      <c r="AI694" s="122">
        <v>0</v>
      </c>
      <c r="AJ694" s="122">
        <v>0</v>
      </c>
      <c r="AK694" s="122">
        <v>0</v>
      </c>
      <c r="AL694" s="122">
        <v>0</v>
      </c>
    </row>
    <row r="695" spans="1:38" hidden="1" x14ac:dyDescent="0.25">
      <c r="A695" s="122" t="s">
        <v>1962</v>
      </c>
      <c r="B695" s="122">
        <v>1</v>
      </c>
      <c r="C695" s="122" t="s">
        <v>2147</v>
      </c>
      <c r="D695" s="122" t="s">
        <v>2105</v>
      </c>
      <c r="E695" s="122">
        <v>14</v>
      </c>
      <c r="F695" s="122">
        <v>0.29248390072910002</v>
      </c>
      <c r="G695" s="122">
        <v>0.29019557510190003</v>
      </c>
      <c r="H695" s="122">
        <v>0.29861668516399997</v>
      </c>
      <c r="I695" s="122">
        <v>0.3072985730494</v>
      </c>
      <c r="J695" s="122">
        <v>0.32702056481059999</v>
      </c>
      <c r="K695" s="122">
        <v>0.35255459582229998</v>
      </c>
      <c r="L695" s="122">
        <v>0.37114207624470003</v>
      </c>
      <c r="M695" s="122">
        <v>0.38280172095830001</v>
      </c>
      <c r="N695" s="122">
        <v>0.38488100753580001</v>
      </c>
      <c r="O695" s="122">
        <v>0.36782846037290001</v>
      </c>
      <c r="P695" s="122">
        <v>0.36601956508720002</v>
      </c>
      <c r="Q695" s="122">
        <v>0.36824831087120002</v>
      </c>
      <c r="R695" s="122">
        <v>0.36974245390389998</v>
      </c>
      <c r="S695" s="122">
        <v>0.4005421269985</v>
      </c>
      <c r="T695" s="122">
        <v>0.4456905836185</v>
      </c>
      <c r="U695" s="122">
        <v>0.40909639999000003</v>
      </c>
      <c r="V695" s="122">
        <v>0.46369781310809999</v>
      </c>
      <c r="W695" s="122">
        <v>0.45945435262810003</v>
      </c>
      <c r="X695" s="122">
        <v>0.44837769152669998</v>
      </c>
      <c r="Y695" s="122">
        <v>0.3843836818668</v>
      </c>
      <c r="Z695" s="122">
        <v>0</v>
      </c>
      <c r="AA695" s="122">
        <v>0</v>
      </c>
      <c r="AB695" s="122">
        <v>0</v>
      </c>
      <c r="AC695" s="122">
        <v>0</v>
      </c>
      <c r="AD695" s="122">
        <v>0</v>
      </c>
      <c r="AE695" s="122">
        <v>7.2679318813400007E-2</v>
      </c>
      <c r="AF695" s="122">
        <v>0</v>
      </c>
      <c r="AG695" s="122">
        <v>0</v>
      </c>
      <c r="AH695" s="122">
        <v>0</v>
      </c>
      <c r="AI695" s="122">
        <v>0</v>
      </c>
      <c r="AJ695" s="122">
        <v>0</v>
      </c>
      <c r="AK695" s="122">
        <v>0</v>
      </c>
      <c r="AL695" s="122">
        <v>0</v>
      </c>
    </row>
    <row r="696" spans="1:38" hidden="1" x14ac:dyDescent="0.25">
      <c r="A696" s="122" t="s">
        <v>1962</v>
      </c>
      <c r="B696" s="122">
        <v>1</v>
      </c>
      <c r="C696" s="122" t="s">
        <v>2147</v>
      </c>
      <c r="D696" s="122" t="s">
        <v>475</v>
      </c>
      <c r="E696" s="122">
        <v>14</v>
      </c>
      <c r="F696" s="122">
        <v>0.19498926715270001</v>
      </c>
      <c r="G696" s="122">
        <v>0.1934637167346</v>
      </c>
      <c r="H696" s="122">
        <v>0.19907779010929999</v>
      </c>
      <c r="I696" s="122">
        <v>0.20486571536629999</v>
      </c>
      <c r="J696" s="122">
        <v>0.2180137098737</v>
      </c>
      <c r="K696" s="122">
        <v>0.24806146215149999</v>
      </c>
      <c r="L696" s="122">
        <v>0.12371402541489999</v>
      </c>
      <c r="M696" s="122">
        <v>0.1276005736528</v>
      </c>
      <c r="N696" s="122">
        <v>0.12829366917859999</v>
      </c>
      <c r="O696" s="122">
        <v>0.12260948679100001</v>
      </c>
      <c r="P696" s="122">
        <v>0.1220065216957</v>
      </c>
      <c r="Q696" s="122">
        <v>0.1227494369571</v>
      </c>
      <c r="R696" s="122">
        <v>0.1232474846346</v>
      </c>
      <c r="S696" s="122">
        <v>0.13351404233280001</v>
      </c>
      <c r="T696" s="122">
        <v>0.1485635278728</v>
      </c>
      <c r="U696" s="122">
        <v>0.14236408960809999</v>
      </c>
      <c r="V696" s="122">
        <v>0.1545659377027</v>
      </c>
      <c r="W696" s="122">
        <v>0.15315145087599999</v>
      </c>
      <c r="X696" s="122">
        <v>0.1494592305089</v>
      </c>
      <c r="Y696" s="122">
        <v>0.12812789395560001</v>
      </c>
      <c r="Z696" s="122">
        <v>0</v>
      </c>
      <c r="AA696" s="122">
        <v>0</v>
      </c>
      <c r="AB696" s="122">
        <v>0</v>
      </c>
      <c r="AC696" s="122">
        <v>0</v>
      </c>
      <c r="AD696" s="122">
        <v>0</v>
      </c>
      <c r="AE696" s="122">
        <v>0</v>
      </c>
      <c r="AF696" s="122">
        <v>0</v>
      </c>
      <c r="AG696" s="122">
        <v>1.80061508973E-2</v>
      </c>
      <c r="AH696" s="122">
        <v>0</v>
      </c>
      <c r="AI696" s="122">
        <v>0</v>
      </c>
      <c r="AJ696" s="122">
        <v>0</v>
      </c>
      <c r="AK696" s="122">
        <v>0</v>
      </c>
      <c r="AL696" s="122">
        <v>0</v>
      </c>
    </row>
    <row r="697" spans="1:38" hidden="1" x14ac:dyDescent="0.25">
      <c r="A697" s="122" t="s">
        <v>1962</v>
      </c>
      <c r="B697" s="122">
        <v>1</v>
      </c>
      <c r="C697" s="122" t="s">
        <v>2147</v>
      </c>
      <c r="D697" s="122" t="s">
        <v>2106</v>
      </c>
      <c r="E697" s="122">
        <v>14</v>
      </c>
      <c r="F697" s="122">
        <v>0</v>
      </c>
      <c r="G697" s="122">
        <v>0</v>
      </c>
      <c r="H697" s="122">
        <v>0</v>
      </c>
      <c r="I697" s="122">
        <v>0</v>
      </c>
      <c r="J697" s="122">
        <v>0</v>
      </c>
      <c r="K697" s="122">
        <v>0</v>
      </c>
      <c r="L697" s="122">
        <v>0</v>
      </c>
      <c r="M697" s="122">
        <v>0</v>
      </c>
      <c r="N697" s="122">
        <v>0</v>
      </c>
      <c r="O697" s="122">
        <v>0</v>
      </c>
      <c r="P697" s="122">
        <v>0</v>
      </c>
      <c r="Q697" s="122">
        <v>0</v>
      </c>
      <c r="R697" s="122">
        <v>0</v>
      </c>
      <c r="S697" s="122">
        <v>0</v>
      </c>
      <c r="T697" s="122">
        <v>0</v>
      </c>
      <c r="U697" s="122">
        <v>0</v>
      </c>
      <c r="V697" s="122">
        <v>0</v>
      </c>
      <c r="W697" s="122">
        <v>0</v>
      </c>
      <c r="X697" s="122">
        <v>0</v>
      </c>
      <c r="Y697" s="122">
        <v>0</v>
      </c>
      <c r="Z697" s="122">
        <v>0</v>
      </c>
      <c r="AA697" s="122">
        <v>0</v>
      </c>
      <c r="AB697" s="122">
        <v>0</v>
      </c>
      <c r="AC697" s="122">
        <v>0</v>
      </c>
      <c r="AD697" s="122">
        <v>0</v>
      </c>
      <c r="AE697" s="122">
        <v>0</v>
      </c>
      <c r="AF697" s="122">
        <v>0</v>
      </c>
      <c r="AG697" s="122">
        <v>0</v>
      </c>
      <c r="AH697" s="122">
        <v>0</v>
      </c>
      <c r="AI697" s="122">
        <v>0</v>
      </c>
      <c r="AJ697" s="122">
        <v>0</v>
      </c>
      <c r="AK697" s="122">
        <v>0</v>
      </c>
      <c r="AL697" s="122">
        <v>0</v>
      </c>
    </row>
    <row r="698" spans="1:38" hidden="1" x14ac:dyDescent="0.25">
      <c r="A698" s="122" t="s">
        <v>1962</v>
      </c>
      <c r="B698" s="122">
        <v>1</v>
      </c>
      <c r="C698" s="122" t="s">
        <v>2147</v>
      </c>
      <c r="D698" s="122" t="s">
        <v>2107</v>
      </c>
      <c r="E698" s="122">
        <v>14</v>
      </c>
      <c r="F698" s="122">
        <v>0</v>
      </c>
      <c r="G698" s="122">
        <v>0</v>
      </c>
      <c r="H698" s="122">
        <v>0</v>
      </c>
      <c r="I698" s="122">
        <v>0</v>
      </c>
      <c r="J698" s="122">
        <v>0</v>
      </c>
      <c r="K698" s="122">
        <v>0</v>
      </c>
      <c r="L698" s="122">
        <v>0</v>
      </c>
      <c r="M698" s="122">
        <v>0</v>
      </c>
      <c r="N698" s="122">
        <v>0</v>
      </c>
      <c r="O698" s="122">
        <v>0</v>
      </c>
      <c r="P698" s="122">
        <v>0</v>
      </c>
      <c r="Q698" s="122">
        <v>0</v>
      </c>
      <c r="R698" s="122">
        <v>0</v>
      </c>
      <c r="S698" s="122">
        <v>0</v>
      </c>
      <c r="T698" s="122">
        <v>0</v>
      </c>
      <c r="U698" s="122">
        <v>0</v>
      </c>
      <c r="V698" s="122">
        <v>0</v>
      </c>
      <c r="W698" s="122">
        <v>0</v>
      </c>
      <c r="X698" s="122">
        <v>0</v>
      </c>
      <c r="Y698" s="122">
        <v>0</v>
      </c>
      <c r="Z698" s="122">
        <v>0</v>
      </c>
      <c r="AA698" s="122">
        <v>0</v>
      </c>
      <c r="AB698" s="122">
        <v>0</v>
      </c>
      <c r="AC698" s="122">
        <v>0</v>
      </c>
      <c r="AD698" s="122">
        <v>0</v>
      </c>
      <c r="AE698" s="122">
        <v>0</v>
      </c>
      <c r="AF698" s="122">
        <v>0</v>
      </c>
      <c r="AG698" s="122">
        <v>0</v>
      </c>
      <c r="AH698" s="122">
        <v>0</v>
      </c>
      <c r="AI698" s="122">
        <v>0</v>
      </c>
      <c r="AJ698" s="122">
        <v>0</v>
      </c>
      <c r="AK698" s="122">
        <v>0</v>
      </c>
      <c r="AL698" s="122">
        <v>0</v>
      </c>
    </row>
    <row r="699" spans="1:38" hidden="1" x14ac:dyDescent="0.25">
      <c r="A699" s="122" t="s">
        <v>1962</v>
      </c>
      <c r="B699" s="122">
        <v>1</v>
      </c>
      <c r="C699" s="122" t="s">
        <v>2147</v>
      </c>
      <c r="D699" s="122" t="s">
        <v>2108</v>
      </c>
      <c r="E699" s="122">
        <v>14</v>
      </c>
      <c r="F699" s="122">
        <v>0</v>
      </c>
      <c r="G699" s="122">
        <v>0</v>
      </c>
      <c r="H699" s="122">
        <v>0</v>
      </c>
      <c r="I699" s="122">
        <v>0</v>
      </c>
      <c r="J699" s="122">
        <v>0</v>
      </c>
      <c r="K699" s="122">
        <v>0</v>
      </c>
      <c r="L699" s="122">
        <v>0</v>
      </c>
      <c r="M699" s="122">
        <v>0</v>
      </c>
      <c r="N699" s="122">
        <v>0</v>
      </c>
      <c r="O699" s="122">
        <v>0.1383847050806</v>
      </c>
      <c r="P699" s="122">
        <v>0.138597687415</v>
      </c>
      <c r="Q699" s="122">
        <v>0.13794711470679999</v>
      </c>
      <c r="R699" s="122">
        <v>0.13748139797879999</v>
      </c>
      <c r="S699" s="122">
        <v>0.15002289550629999</v>
      </c>
      <c r="T699" s="122">
        <v>0.16592525724070001</v>
      </c>
      <c r="U699" s="122">
        <v>0.16035995844260001</v>
      </c>
      <c r="V699" s="122">
        <v>0.17325369030330001</v>
      </c>
      <c r="W699" s="122">
        <v>0.171024370318</v>
      </c>
      <c r="X699" s="122">
        <v>0.16645052732999999</v>
      </c>
      <c r="Y699" s="122">
        <v>0</v>
      </c>
      <c r="Z699" s="122">
        <v>0</v>
      </c>
      <c r="AA699" s="122">
        <v>0</v>
      </c>
      <c r="AB699" s="122">
        <v>0</v>
      </c>
      <c r="AC699" s="122">
        <v>0</v>
      </c>
      <c r="AD699" s="122">
        <v>0</v>
      </c>
      <c r="AE699" s="122">
        <v>0</v>
      </c>
      <c r="AF699" s="122">
        <v>0</v>
      </c>
      <c r="AG699" s="122">
        <v>0</v>
      </c>
      <c r="AH699" s="122">
        <v>0</v>
      </c>
      <c r="AI699" s="122">
        <v>0</v>
      </c>
      <c r="AJ699" s="122">
        <v>0</v>
      </c>
      <c r="AK699" s="122">
        <v>0</v>
      </c>
      <c r="AL699" s="122">
        <v>0</v>
      </c>
    </row>
    <row r="700" spans="1:38" hidden="1" x14ac:dyDescent="0.25">
      <c r="A700" s="122" t="s">
        <v>1962</v>
      </c>
      <c r="B700" s="122">
        <v>1</v>
      </c>
      <c r="C700" s="122" t="s">
        <v>2147</v>
      </c>
      <c r="D700" s="122" t="s">
        <v>2109</v>
      </c>
      <c r="E700" s="122">
        <v>14</v>
      </c>
      <c r="F700" s="122">
        <v>0.20980920313859999</v>
      </c>
      <c r="G700" s="122">
        <v>0.31360155770420001</v>
      </c>
      <c r="H700" s="122">
        <v>0.32473250374969997</v>
      </c>
      <c r="I700" s="122">
        <v>0.2258047474638</v>
      </c>
      <c r="J700" s="122">
        <v>0.2407927337147</v>
      </c>
      <c r="K700" s="122">
        <v>0.26108652708820002</v>
      </c>
      <c r="L700" s="122">
        <v>0.2709148019289</v>
      </c>
      <c r="M700" s="122">
        <v>0.28183299546790003</v>
      </c>
      <c r="N700" s="122">
        <v>0.4280555543888</v>
      </c>
      <c r="O700" s="122">
        <v>0.41515411524169998</v>
      </c>
      <c r="P700" s="122">
        <v>0.41579306224489998</v>
      </c>
      <c r="Q700" s="122">
        <v>0.41384134412040002</v>
      </c>
      <c r="R700" s="122">
        <v>0.41244419393640003</v>
      </c>
      <c r="S700" s="122">
        <v>0.4500686865188</v>
      </c>
      <c r="T700" s="122">
        <v>0.49777577172199999</v>
      </c>
      <c r="U700" s="122">
        <v>0.48107987532770002</v>
      </c>
      <c r="V700" s="122">
        <v>0.51976107090989998</v>
      </c>
      <c r="W700" s="122">
        <v>0.34204874063599999</v>
      </c>
      <c r="X700" s="122">
        <v>0.33290105465999997</v>
      </c>
      <c r="Y700" s="122">
        <v>0.29313206079999998</v>
      </c>
      <c r="Z700" s="122">
        <v>0.78358058470439995</v>
      </c>
      <c r="AA700" s="122">
        <v>0.86588711932520002</v>
      </c>
      <c r="AB700" s="122">
        <v>0.86899902157260001</v>
      </c>
      <c r="AC700" s="122">
        <v>0.86190465544509998</v>
      </c>
      <c r="AD700" s="122">
        <v>0.84678057016590003</v>
      </c>
      <c r="AE700" s="122">
        <v>0.77427824795040001</v>
      </c>
      <c r="AF700" s="122">
        <v>0.68612436328670001</v>
      </c>
      <c r="AG700" s="122">
        <v>0.67767201576559999</v>
      </c>
      <c r="AH700" s="122">
        <v>0.68973472026820004</v>
      </c>
      <c r="AI700" s="122">
        <v>0.69232371210639998</v>
      </c>
      <c r="AJ700" s="122">
        <v>0.72983792499019995</v>
      </c>
      <c r="AK700" s="122">
        <v>0.60188987012570005</v>
      </c>
      <c r="AL700" s="122">
        <v>0</v>
      </c>
    </row>
    <row r="701" spans="1:38" hidden="1" x14ac:dyDescent="0.25">
      <c r="A701" s="122" t="s">
        <v>1962</v>
      </c>
      <c r="B701" s="122">
        <v>1</v>
      </c>
      <c r="C701" s="122" t="s">
        <v>2147</v>
      </c>
      <c r="D701" s="122" t="s">
        <v>2110</v>
      </c>
      <c r="E701" s="122">
        <v>14</v>
      </c>
      <c r="F701" s="122">
        <v>0</v>
      </c>
      <c r="G701" s="122">
        <v>0</v>
      </c>
      <c r="H701" s="122">
        <v>0</v>
      </c>
      <c r="I701" s="122">
        <v>0</v>
      </c>
      <c r="J701" s="122">
        <v>0</v>
      </c>
      <c r="K701" s="122">
        <v>0</v>
      </c>
      <c r="L701" s="122">
        <v>0</v>
      </c>
      <c r="M701" s="122">
        <v>0</v>
      </c>
      <c r="N701" s="122">
        <v>0</v>
      </c>
      <c r="O701" s="122">
        <v>0</v>
      </c>
      <c r="P701" s="122">
        <v>0</v>
      </c>
      <c r="Q701" s="122">
        <v>0</v>
      </c>
      <c r="R701" s="122">
        <v>0</v>
      </c>
      <c r="S701" s="122">
        <v>0</v>
      </c>
      <c r="T701" s="122">
        <v>0</v>
      </c>
      <c r="U701" s="122">
        <v>0</v>
      </c>
      <c r="V701" s="122">
        <v>0</v>
      </c>
      <c r="W701" s="122">
        <v>0</v>
      </c>
      <c r="X701" s="122">
        <v>0</v>
      </c>
      <c r="Y701" s="122">
        <v>0</v>
      </c>
      <c r="Z701" s="122">
        <v>0</v>
      </c>
      <c r="AA701" s="122">
        <v>0</v>
      </c>
      <c r="AB701" s="122">
        <v>0</v>
      </c>
      <c r="AC701" s="122">
        <v>0</v>
      </c>
      <c r="AD701" s="122">
        <v>0</v>
      </c>
      <c r="AE701" s="122">
        <v>0</v>
      </c>
      <c r="AF701" s="122">
        <v>0</v>
      </c>
      <c r="AG701" s="122">
        <v>0</v>
      </c>
      <c r="AH701" s="122">
        <v>0</v>
      </c>
      <c r="AI701" s="122">
        <v>0</v>
      </c>
      <c r="AJ701" s="122">
        <v>0</v>
      </c>
      <c r="AK701" s="122">
        <v>0</v>
      </c>
      <c r="AL701" s="122">
        <v>0</v>
      </c>
    </row>
    <row r="702" spans="1:38" hidden="1" x14ac:dyDescent="0.25">
      <c r="A702" s="122" t="s">
        <v>1962</v>
      </c>
      <c r="B702" s="122">
        <v>1</v>
      </c>
      <c r="C702" s="122" t="s">
        <v>2147</v>
      </c>
      <c r="D702" s="122" t="s">
        <v>2111</v>
      </c>
      <c r="E702" s="122">
        <v>14</v>
      </c>
      <c r="F702" s="122">
        <v>0.94414141412349994</v>
      </c>
      <c r="G702" s="122">
        <v>0.9408046731127</v>
      </c>
      <c r="H702" s="122">
        <v>0.97419751124919995</v>
      </c>
      <c r="I702" s="122">
        <v>1.0161213635873001</v>
      </c>
      <c r="J702" s="122">
        <v>1.0835673017159</v>
      </c>
      <c r="K702" s="122">
        <v>1.1748893718969</v>
      </c>
      <c r="L702" s="122">
        <v>1.0836592077155001</v>
      </c>
      <c r="M702" s="122">
        <v>1.1273319818717</v>
      </c>
      <c r="N702" s="122">
        <v>1.1414814783700999</v>
      </c>
      <c r="O702" s="122">
        <v>1.1070776406444001</v>
      </c>
      <c r="P702" s="122">
        <v>1.1087814993195999</v>
      </c>
      <c r="Q702" s="122">
        <v>1.1035769176543999</v>
      </c>
      <c r="R702" s="122">
        <v>1.0998511838303</v>
      </c>
      <c r="S702" s="122">
        <v>1.20018316405</v>
      </c>
      <c r="T702" s="122">
        <v>1.1614768006845999</v>
      </c>
      <c r="U702" s="122">
        <v>1.1225197090979</v>
      </c>
      <c r="V702" s="122">
        <v>1.2127758321230999</v>
      </c>
      <c r="W702" s="122">
        <v>1.0261462219079001</v>
      </c>
      <c r="X702" s="122">
        <v>0.99870316398000003</v>
      </c>
      <c r="Y702" s="122">
        <v>0.73283015200000001</v>
      </c>
      <c r="Z702" s="122">
        <v>1.4333238137235</v>
      </c>
      <c r="AA702" s="122">
        <v>1.4576467127057</v>
      </c>
      <c r="AB702" s="122">
        <v>1.4006359891363001</v>
      </c>
      <c r="AC702" s="122">
        <v>1.5329682865064</v>
      </c>
      <c r="AD702" s="122">
        <v>1.5718569991147999</v>
      </c>
      <c r="AE702" s="122">
        <v>1.3362243709152</v>
      </c>
      <c r="AF702" s="122">
        <v>1.3497919185184999</v>
      </c>
      <c r="AG702" s="122">
        <v>1.3856510122473</v>
      </c>
      <c r="AH702" s="122">
        <v>1.3085740908748</v>
      </c>
      <c r="AI702" s="122">
        <v>1.1595269765149001</v>
      </c>
      <c r="AJ702" s="122">
        <v>1.0543997683701001</v>
      </c>
      <c r="AK702" s="122">
        <v>1.1935211677738</v>
      </c>
      <c r="AL702" s="122">
        <v>0</v>
      </c>
    </row>
    <row r="703" spans="1:38" hidden="1" x14ac:dyDescent="0.25">
      <c r="A703" s="122" t="s">
        <v>1962</v>
      </c>
      <c r="B703" s="122">
        <v>1</v>
      </c>
      <c r="C703" s="122" t="s">
        <v>2147</v>
      </c>
      <c r="D703" s="122" t="s">
        <v>2112</v>
      </c>
      <c r="E703" s="122">
        <v>14</v>
      </c>
      <c r="F703" s="122">
        <v>0.1049046015693</v>
      </c>
      <c r="G703" s="122">
        <v>0.10453385256809999</v>
      </c>
      <c r="H703" s="122">
        <v>0.10824416791660001</v>
      </c>
      <c r="I703" s="122">
        <v>0.1129023737319</v>
      </c>
      <c r="J703" s="122">
        <v>0.1203963668573</v>
      </c>
      <c r="K703" s="122">
        <v>0.13054326354410001</v>
      </c>
      <c r="L703" s="122">
        <v>0.13545740096440001</v>
      </c>
      <c r="M703" s="122">
        <v>0.140916497734</v>
      </c>
      <c r="N703" s="122">
        <v>0.14268518479629999</v>
      </c>
      <c r="O703" s="122">
        <v>0.1383847050806</v>
      </c>
      <c r="P703" s="122">
        <v>0.138597687415</v>
      </c>
      <c r="Q703" s="122">
        <v>0.13794711470679999</v>
      </c>
      <c r="R703" s="122">
        <v>0.13748139797879999</v>
      </c>
      <c r="S703" s="122">
        <v>0.15002289550629999</v>
      </c>
      <c r="T703" s="122">
        <v>0.16592525724070001</v>
      </c>
      <c r="U703" s="122">
        <v>0.16035995844260001</v>
      </c>
      <c r="V703" s="122">
        <v>0.17325369030330001</v>
      </c>
      <c r="W703" s="122">
        <v>0.171024370318</v>
      </c>
      <c r="X703" s="122">
        <v>0.16645052732999999</v>
      </c>
      <c r="Y703" s="122">
        <v>0.14656603039999999</v>
      </c>
      <c r="Z703" s="122">
        <v>9.8068787100600005E-2</v>
      </c>
      <c r="AA703" s="122">
        <v>9.0580980538899999E-2</v>
      </c>
      <c r="AB703" s="122">
        <v>9.0256645507099997E-2</v>
      </c>
      <c r="AC703" s="122">
        <v>9.1126691342099997E-2</v>
      </c>
      <c r="AD703" s="122">
        <v>0.10410945965359999</v>
      </c>
      <c r="AE703" s="122">
        <v>9.3621507981600002E-2</v>
      </c>
      <c r="AF703" s="122">
        <v>9.7950762031999997E-2</v>
      </c>
      <c r="AG703" s="122">
        <v>9.3692531563599996E-2</v>
      </c>
      <c r="AH703" s="122">
        <v>8.6412072583699998E-2</v>
      </c>
      <c r="AI703" s="122">
        <v>8.8834115842400002E-2</v>
      </c>
      <c r="AJ703" s="122">
        <v>9.2645416386400004E-2</v>
      </c>
      <c r="AK703" s="122">
        <v>9.2179179895599997E-2</v>
      </c>
      <c r="AL703" s="122">
        <v>0</v>
      </c>
    </row>
    <row r="704" spans="1:38" hidden="1" x14ac:dyDescent="0.25">
      <c r="A704" s="122" t="s">
        <v>1962</v>
      </c>
      <c r="B704" s="122">
        <v>1</v>
      </c>
      <c r="C704" s="122" t="s">
        <v>2147</v>
      </c>
      <c r="D704" s="122" t="s">
        <v>2113</v>
      </c>
      <c r="E704" s="122">
        <v>14</v>
      </c>
      <c r="F704" s="122">
        <v>0.20980920313859999</v>
      </c>
      <c r="G704" s="122">
        <v>0.20906770513619999</v>
      </c>
      <c r="H704" s="122">
        <v>0.21648833583310001</v>
      </c>
      <c r="I704" s="122">
        <v>0.2258047474638</v>
      </c>
      <c r="J704" s="122">
        <v>0.2407927337147</v>
      </c>
      <c r="K704" s="122">
        <v>0.26108652708820002</v>
      </c>
      <c r="L704" s="122">
        <v>0.2709148019289</v>
      </c>
      <c r="M704" s="122">
        <v>0.28183299546790003</v>
      </c>
      <c r="N704" s="122">
        <v>0.28537036959250001</v>
      </c>
      <c r="O704" s="122">
        <v>0.27676941016110002</v>
      </c>
      <c r="P704" s="122">
        <v>0.27719537482989998</v>
      </c>
      <c r="Q704" s="122">
        <v>0.13794711470679999</v>
      </c>
      <c r="R704" s="122">
        <v>0.13748139797879999</v>
      </c>
      <c r="S704" s="122">
        <v>0.15002289550629999</v>
      </c>
      <c r="T704" s="122">
        <v>0.16592525724070001</v>
      </c>
      <c r="U704" s="122">
        <v>0.16035995844260001</v>
      </c>
      <c r="V704" s="122">
        <v>0.17325369030330001</v>
      </c>
      <c r="W704" s="122">
        <v>0.34204874063599999</v>
      </c>
      <c r="X704" s="122">
        <v>0.33290105465999997</v>
      </c>
      <c r="Y704" s="122">
        <v>0.29313206079999998</v>
      </c>
      <c r="Z704" s="122">
        <v>0</v>
      </c>
      <c r="AA704" s="122">
        <v>0</v>
      </c>
      <c r="AB704" s="122">
        <v>0</v>
      </c>
      <c r="AC704" s="122">
        <v>0</v>
      </c>
      <c r="AD704" s="122">
        <v>0</v>
      </c>
      <c r="AE704" s="122">
        <v>0</v>
      </c>
      <c r="AF704" s="122">
        <v>0</v>
      </c>
      <c r="AG704" s="122">
        <v>0</v>
      </c>
      <c r="AH704" s="122">
        <v>0</v>
      </c>
      <c r="AI704" s="122">
        <v>0</v>
      </c>
      <c r="AJ704" s="122">
        <v>0</v>
      </c>
      <c r="AK704" s="122">
        <v>0</v>
      </c>
      <c r="AL704" s="122">
        <v>0</v>
      </c>
    </row>
    <row r="705" spans="1:38" hidden="1" x14ac:dyDescent="0.25">
      <c r="A705" s="122" t="s">
        <v>1962</v>
      </c>
      <c r="B705" s="122">
        <v>1</v>
      </c>
      <c r="C705" s="122" t="s">
        <v>2147</v>
      </c>
      <c r="D705" s="122" t="s">
        <v>2114</v>
      </c>
      <c r="E705" s="122">
        <v>14</v>
      </c>
      <c r="F705" s="122">
        <v>1.0490460156928001</v>
      </c>
      <c r="G705" s="122">
        <v>1.0453385256808001</v>
      </c>
      <c r="H705" s="122">
        <v>0.97419751124919995</v>
      </c>
      <c r="I705" s="122">
        <v>1.0161213635873001</v>
      </c>
      <c r="J705" s="122">
        <v>0.96317093485859995</v>
      </c>
      <c r="K705" s="122">
        <v>1.0443461083528001</v>
      </c>
      <c r="L705" s="122">
        <v>1.0836592077155001</v>
      </c>
      <c r="M705" s="122">
        <v>1.1273319818717</v>
      </c>
      <c r="N705" s="122">
        <v>0.99879629357379995</v>
      </c>
      <c r="O705" s="122">
        <v>0.96869293556390001</v>
      </c>
      <c r="P705" s="122">
        <v>0.97018381190470004</v>
      </c>
      <c r="Q705" s="122">
        <v>0.96562980294760004</v>
      </c>
      <c r="R705" s="122">
        <v>0.82488838787270002</v>
      </c>
      <c r="S705" s="122">
        <v>0.90013737303749997</v>
      </c>
      <c r="T705" s="122">
        <v>0.99555154344399999</v>
      </c>
      <c r="U705" s="122">
        <v>1.1225197090979</v>
      </c>
      <c r="V705" s="122">
        <v>1.0395221418198</v>
      </c>
      <c r="W705" s="122">
        <v>0.68409748127189995</v>
      </c>
      <c r="X705" s="122">
        <v>0.66580210931999995</v>
      </c>
      <c r="Y705" s="122">
        <v>0.58626412159999997</v>
      </c>
      <c r="Z705" s="122">
        <v>0.83181983847509999</v>
      </c>
      <c r="AA705" s="122">
        <v>0.87209589829099998</v>
      </c>
      <c r="AB705" s="122">
        <v>0.82388132186499996</v>
      </c>
      <c r="AC705" s="122">
        <v>0.78134624822099996</v>
      </c>
      <c r="AD705" s="122">
        <v>0.7712486390219</v>
      </c>
      <c r="AE705" s="122">
        <v>0.71621269782889996</v>
      </c>
      <c r="AF705" s="122">
        <v>0.64923743654510002</v>
      </c>
      <c r="AG705" s="122">
        <v>0.60647010521860001</v>
      </c>
      <c r="AH705" s="122">
        <v>0.60907276119139997</v>
      </c>
      <c r="AI705" s="122">
        <v>0.63131957882180001</v>
      </c>
      <c r="AJ705" s="122">
        <v>0.54451313755899999</v>
      </c>
      <c r="AK705" s="122">
        <v>0.5939105472574</v>
      </c>
      <c r="AL705" s="122">
        <v>0</v>
      </c>
    </row>
    <row r="706" spans="1:38" hidden="1" x14ac:dyDescent="0.25">
      <c r="A706" s="122" t="s">
        <v>1962</v>
      </c>
      <c r="B706" s="122">
        <v>1</v>
      </c>
      <c r="C706" s="122" t="s">
        <v>2147</v>
      </c>
      <c r="D706" s="122" t="s">
        <v>2136</v>
      </c>
      <c r="E706" s="122">
        <v>14</v>
      </c>
      <c r="F706" s="122">
        <v>0.1049046015693</v>
      </c>
      <c r="G706" s="122">
        <v>0.10453385256809999</v>
      </c>
      <c r="H706" s="122">
        <v>0.10824416791660001</v>
      </c>
      <c r="I706" s="122">
        <v>0.1129023737319</v>
      </c>
      <c r="J706" s="122">
        <v>0.1203963668573</v>
      </c>
      <c r="K706" s="122">
        <v>0.13054326354410001</v>
      </c>
      <c r="L706" s="122">
        <v>0.13545740096440001</v>
      </c>
      <c r="M706" s="122">
        <v>0.140916497734</v>
      </c>
      <c r="N706" s="122">
        <v>0.14268518479629999</v>
      </c>
      <c r="O706" s="122">
        <v>0.1383847050806</v>
      </c>
      <c r="P706" s="122">
        <v>0.138597687415</v>
      </c>
      <c r="Q706" s="122">
        <v>0.13794711470679999</v>
      </c>
      <c r="R706" s="122">
        <v>0.13748139797879999</v>
      </c>
      <c r="S706" s="122">
        <v>0.15002289550629999</v>
      </c>
      <c r="T706" s="122">
        <v>0.16592525724070001</v>
      </c>
      <c r="U706" s="122">
        <v>0.16035995844260001</v>
      </c>
      <c r="V706" s="122">
        <v>0.17325369030330001</v>
      </c>
      <c r="W706" s="122">
        <v>0.171024370318</v>
      </c>
      <c r="X706" s="122">
        <v>0.16645052732999999</v>
      </c>
      <c r="Y706" s="122">
        <v>0.14656603039999999</v>
      </c>
      <c r="Z706" s="122">
        <v>6.2279604124999997E-3</v>
      </c>
      <c r="AA706" s="122">
        <v>1.0967617494099999E-2</v>
      </c>
      <c r="AB706" s="122">
        <v>4.2408683827000002E-3</v>
      </c>
      <c r="AC706" s="122">
        <v>3.4646806156000002E-3</v>
      </c>
      <c r="AD706" s="122">
        <v>3.1320214792999999E-3</v>
      </c>
      <c r="AE706" s="122">
        <v>2.2563883614E-3</v>
      </c>
      <c r="AF706" s="122">
        <v>2.0239206515999999E-3</v>
      </c>
      <c r="AG706" s="122">
        <v>2.4199795118999999E-3</v>
      </c>
      <c r="AH706" s="122">
        <v>0</v>
      </c>
      <c r="AI706" s="122">
        <v>0</v>
      </c>
      <c r="AJ706" s="122">
        <v>0</v>
      </c>
      <c r="AK706" s="122">
        <v>0</v>
      </c>
      <c r="AL706" s="122">
        <v>0</v>
      </c>
    </row>
    <row r="707" spans="1:38" hidden="1" x14ac:dyDescent="0.25">
      <c r="A707" s="122" t="s">
        <v>1962</v>
      </c>
      <c r="B707" s="122">
        <v>1</v>
      </c>
      <c r="C707" s="122" t="s">
        <v>2147</v>
      </c>
      <c r="D707" s="122" t="s">
        <v>2115</v>
      </c>
      <c r="E707" s="122">
        <v>14</v>
      </c>
      <c r="F707" s="122">
        <v>0</v>
      </c>
      <c r="G707" s="122">
        <v>0</v>
      </c>
      <c r="H707" s="122">
        <v>0</v>
      </c>
      <c r="I707" s="122">
        <v>0</v>
      </c>
      <c r="J707" s="122">
        <v>0</v>
      </c>
      <c r="K707" s="122">
        <v>0</v>
      </c>
      <c r="L707" s="122">
        <v>0</v>
      </c>
      <c r="M707" s="122">
        <v>0</v>
      </c>
      <c r="N707" s="122">
        <v>0</v>
      </c>
      <c r="O707" s="122">
        <v>0</v>
      </c>
      <c r="P707" s="122">
        <v>0</v>
      </c>
      <c r="Q707" s="122">
        <v>0</v>
      </c>
      <c r="R707" s="122">
        <v>0</v>
      </c>
      <c r="S707" s="122">
        <v>0</v>
      </c>
      <c r="T707" s="122">
        <v>0</v>
      </c>
      <c r="U707" s="122">
        <v>0</v>
      </c>
      <c r="V707" s="122">
        <v>0</v>
      </c>
      <c r="W707" s="122">
        <v>0</v>
      </c>
      <c r="X707" s="122">
        <v>0</v>
      </c>
      <c r="Y707" s="122">
        <v>0</v>
      </c>
      <c r="Z707" s="122">
        <v>0</v>
      </c>
      <c r="AA707" s="122">
        <v>0</v>
      </c>
      <c r="AB707" s="122">
        <v>0</v>
      </c>
      <c r="AC707" s="122">
        <v>0</v>
      </c>
      <c r="AD707" s="122">
        <v>0</v>
      </c>
      <c r="AE707" s="122">
        <v>0</v>
      </c>
      <c r="AF707" s="122">
        <v>0</v>
      </c>
      <c r="AG707" s="122">
        <v>0</v>
      </c>
      <c r="AH707" s="122">
        <v>0</v>
      </c>
      <c r="AI707" s="122">
        <v>0</v>
      </c>
      <c r="AJ707" s="122">
        <v>0</v>
      </c>
      <c r="AK707" s="122">
        <v>0</v>
      </c>
      <c r="AL707" s="122">
        <v>0</v>
      </c>
    </row>
    <row r="708" spans="1:38" hidden="1" x14ac:dyDescent="0.25">
      <c r="A708" s="122" t="s">
        <v>1962</v>
      </c>
      <c r="B708" s="122">
        <v>1</v>
      </c>
      <c r="C708" s="122" t="s">
        <v>2147</v>
      </c>
      <c r="D708" s="122" t="s">
        <v>2116</v>
      </c>
      <c r="E708" s="122">
        <v>14</v>
      </c>
      <c r="F708" s="122">
        <v>0</v>
      </c>
      <c r="G708" s="122">
        <v>0</v>
      </c>
      <c r="H708" s="122">
        <v>0</v>
      </c>
      <c r="I708" s="122">
        <v>0</v>
      </c>
      <c r="J708" s="122">
        <v>0</v>
      </c>
      <c r="K708" s="122">
        <v>0</v>
      </c>
      <c r="L708" s="122">
        <v>0</v>
      </c>
      <c r="M708" s="122">
        <v>0</v>
      </c>
      <c r="N708" s="122">
        <v>0</v>
      </c>
      <c r="O708" s="122">
        <v>0.1383847050806</v>
      </c>
      <c r="P708" s="122">
        <v>0.138597687415</v>
      </c>
      <c r="Q708" s="122">
        <v>0.13794711470679999</v>
      </c>
      <c r="R708" s="122">
        <v>0</v>
      </c>
      <c r="S708" s="122">
        <v>0</v>
      </c>
      <c r="T708" s="122">
        <v>0</v>
      </c>
      <c r="U708" s="122">
        <v>0</v>
      </c>
      <c r="V708" s="122">
        <v>0</v>
      </c>
      <c r="W708" s="122">
        <v>0</v>
      </c>
      <c r="X708" s="122">
        <v>0</v>
      </c>
      <c r="Y708" s="122">
        <v>0</v>
      </c>
      <c r="Z708" s="122">
        <v>0</v>
      </c>
      <c r="AA708" s="122">
        <v>0</v>
      </c>
      <c r="AB708" s="122">
        <v>0</v>
      </c>
      <c r="AC708" s="122">
        <v>0</v>
      </c>
      <c r="AD708" s="122">
        <v>0</v>
      </c>
      <c r="AE708" s="122">
        <v>0</v>
      </c>
      <c r="AF708" s="122">
        <v>0</v>
      </c>
      <c r="AG708" s="122">
        <v>0</v>
      </c>
      <c r="AH708" s="122">
        <v>0</v>
      </c>
      <c r="AI708" s="122">
        <v>0</v>
      </c>
      <c r="AJ708" s="122">
        <v>0</v>
      </c>
      <c r="AK708" s="122">
        <v>0</v>
      </c>
      <c r="AL708" s="122">
        <v>0</v>
      </c>
    </row>
    <row r="709" spans="1:38" hidden="1" x14ac:dyDescent="0.25">
      <c r="A709" s="122" t="s">
        <v>1962</v>
      </c>
      <c r="B709" s="122">
        <v>1</v>
      </c>
      <c r="C709" s="122" t="s">
        <v>2147</v>
      </c>
      <c r="D709" s="122" t="s">
        <v>2117</v>
      </c>
      <c r="E709" s="122">
        <v>14</v>
      </c>
      <c r="F709" s="122">
        <v>0.20980920313859999</v>
      </c>
      <c r="G709" s="122">
        <v>0.20906770513619999</v>
      </c>
      <c r="H709" s="122">
        <v>0.21648833583310001</v>
      </c>
      <c r="I709" s="122">
        <v>0.2258047474638</v>
      </c>
      <c r="J709" s="122">
        <v>0.2407927337147</v>
      </c>
      <c r="K709" s="122">
        <v>0.26108652708820002</v>
      </c>
      <c r="L709" s="122">
        <v>0.2709148019289</v>
      </c>
      <c r="M709" s="122">
        <v>0.28183299546790003</v>
      </c>
      <c r="N709" s="122">
        <v>0.28537036959250001</v>
      </c>
      <c r="O709" s="122">
        <v>0.27676941016110002</v>
      </c>
      <c r="P709" s="122">
        <v>0.27719537482989998</v>
      </c>
      <c r="Q709" s="122">
        <v>0.27589422941359998</v>
      </c>
      <c r="R709" s="122">
        <v>0.13748139797879999</v>
      </c>
      <c r="S709" s="122">
        <v>0.15002289550629999</v>
      </c>
      <c r="T709" s="122">
        <v>0.16592525724070001</v>
      </c>
      <c r="U709" s="122">
        <v>0.16035995844260001</v>
      </c>
      <c r="V709" s="122">
        <v>0.17325369030330001</v>
      </c>
      <c r="W709" s="122">
        <v>0.171024370318</v>
      </c>
      <c r="X709" s="122">
        <v>0.16645052732999999</v>
      </c>
      <c r="Y709" s="122">
        <v>0.14656603039999999</v>
      </c>
      <c r="Z709" s="122">
        <v>0.1149188232481</v>
      </c>
      <c r="AA709" s="122">
        <v>0.1529052463619</v>
      </c>
      <c r="AB709" s="122">
        <v>0.1564791366627</v>
      </c>
      <c r="AC709" s="122">
        <v>0.1753174220614</v>
      </c>
      <c r="AD709" s="122">
        <v>0.1854264187064</v>
      </c>
      <c r="AE709" s="122">
        <v>0.1733595156479</v>
      </c>
      <c r="AF709" s="122">
        <v>0.14018015739420001</v>
      </c>
      <c r="AG709" s="122">
        <v>0.17028418489620001</v>
      </c>
      <c r="AH709" s="122">
        <v>0.17479663553319999</v>
      </c>
      <c r="AI709" s="122">
        <v>0.16257078084490001</v>
      </c>
      <c r="AJ709" s="122">
        <v>0.12385070761729999</v>
      </c>
      <c r="AK709" s="122">
        <v>0.1314277157898</v>
      </c>
      <c r="AL709" s="122">
        <v>0</v>
      </c>
    </row>
    <row r="710" spans="1:38" hidden="1" x14ac:dyDescent="0.25">
      <c r="A710" s="122" t="s">
        <v>1962</v>
      </c>
      <c r="B710" s="122">
        <v>1</v>
      </c>
      <c r="C710" s="122" t="s">
        <v>2147</v>
      </c>
      <c r="D710" s="122" t="s">
        <v>2118</v>
      </c>
      <c r="E710" s="122">
        <v>14</v>
      </c>
      <c r="F710" s="122">
        <v>0.1049046015693</v>
      </c>
      <c r="G710" s="122">
        <v>0.10453385256809999</v>
      </c>
      <c r="H710" s="122">
        <v>0.10824416791660001</v>
      </c>
      <c r="I710" s="122">
        <v>0.1129023737319</v>
      </c>
      <c r="J710" s="122">
        <v>0.1203963668573</v>
      </c>
      <c r="K710" s="122">
        <v>0.13054326354410001</v>
      </c>
      <c r="L710" s="122">
        <v>0.13545740096440001</v>
      </c>
      <c r="M710" s="122">
        <v>0.140916497734</v>
      </c>
      <c r="N710" s="122">
        <v>0.14268518479629999</v>
      </c>
      <c r="O710" s="122">
        <v>0.1383847050806</v>
      </c>
      <c r="P710" s="122">
        <v>0.138597687415</v>
      </c>
      <c r="Q710" s="122">
        <v>0.13794711470679999</v>
      </c>
      <c r="R710" s="122">
        <v>0.13748139797879999</v>
      </c>
      <c r="S710" s="122">
        <v>0.15002289550629999</v>
      </c>
      <c r="T710" s="122">
        <v>0.16592525724070001</v>
      </c>
      <c r="U710" s="122">
        <v>0.16035995844260001</v>
      </c>
      <c r="V710" s="122">
        <v>0.17325369030330001</v>
      </c>
      <c r="W710" s="122">
        <v>0.171024370318</v>
      </c>
      <c r="X710" s="122">
        <v>0.33290105465999997</v>
      </c>
      <c r="Y710" s="122">
        <v>0.29313206079999998</v>
      </c>
      <c r="Z710" s="122">
        <v>0.13297582270909999</v>
      </c>
      <c r="AA710" s="122">
        <v>0.12610293916580001</v>
      </c>
      <c r="AB710" s="122">
        <v>0.1180243598116</v>
      </c>
      <c r="AC710" s="122">
        <v>0.1222867272524</v>
      </c>
      <c r="AD710" s="122">
        <v>0.1168887033485</v>
      </c>
      <c r="AE710" s="122">
        <v>8.3765504611800004E-2</v>
      </c>
      <c r="AF710" s="122">
        <v>0.1135018200141</v>
      </c>
      <c r="AG710" s="122">
        <v>0.1135853424159</v>
      </c>
      <c r="AH710" s="122">
        <v>9.4805918421699997E-2</v>
      </c>
      <c r="AI710" s="122">
        <v>9.3483689454900001E-2</v>
      </c>
      <c r="AJ710" s="122">
        <v>0.1001878894782</v>
      </c>
      <c r="AK710" s="122">
        <v>0.1010255735883</v>
      </c>
      <c r="AL710" s="122">
        <v>0</v>
      </c>
    </row>
    <row r="711" spans="1:38" hidden="1" x14ac:dyDescent="0.25">
      <c r="A711" s="122" t="s">
        <v>1962</v>
      </c>
      <c r="B711" s="122">
        <v>1</v>
      </c>
      <c r="C711" s="122" t="s">
        <v>2147</v>
      </c>
      <c r="D711" s="122" t="s">
        <v>2119</v>
      </c>
      <c r="E711" s="122">
        <v>14</v>
      </c>
      <c r="F711" s="122">
        <v>0.83923681255420002</v>
      </c>
      <c r="G711" s="122">
        <v>0.73173696797660004</v>
      </c>
      <c r="H711" s="122">
        <v>0.75770917541600002</v>
      </c>
      <c r="I711" s="122">
        <v>0.79031661612339998</v>
      </c>
      <c r="J711" s="122">
        <v>0.72237820114399998</v>
      </c>
      <c r="K711" s="122">
        <v>0.78325958126460005</v>
      </c>
      <c r="L711" s="122">
        <v>0.94820180675099996</v>
      </c>
      <c r="M711" s="122">
        <v>0.98641548413769997</v>
      </c>
      <c r="N711" s="122">
        <v>0.99879629357379995</v>
      </c>
      <c r="O711" s="122">
        <v>0.96869293556390001</v>
      </c>
      <c r="P711" s="122">
        <v>0.97018381190470004</v>
      </c>
      <c r="Q711" s="122">
        <v>0.82768268824080005</v>
      </c>
      <c r="R711" s="122">
        <v>0.68740698989390003</v>
      </c>
      <c r="S711" s="122">
        <v>0.75011447753130001</v>
      </c>
      <c r="T711" s="122">
        <v>0.82962628620330003</v>
      </c>
      <c r="U711" s="122">
        <v>0.80179979221279996</v>
      </c>
      <c r="V711" s="122">
        <v>0.8662684515165</v>
      </c>
      <c r="W711" s="122">
        <v>0.85512185158989995</v>
      </c>
      <c r="X711" s="122">
        <v>0.83225263665000004</v>
      </c>
      <c r="Y711" s="122">
        <v>0.73283015200000001</v>
      </c>
      <c r="Z711" s="122">
        <v>0.92215757890719996</v>
      </c>
      <c r="AA711" s="122">
        <v>0.9338551712773</v>
      </c>
      <c r="AB711" s="122">
        <v>0.96731480144990001</v>
      </c>
      <c r="AC711" s="122">
        <v>0.93358761416729996</v>
      </c>
      <c r="AD711" s="122">
        <v>1.0327434116422001</v>
      </c>
      <c r="AE711" s="122">
        <v>0.99654724258920002</v>
      </c>
      <c r="AF711" s="122">
        <v>0.92447563022830004</v>
      </c>
      <c r="AG711" s="122">
        <v>0.91468236002329995</v>
      </c>
      <c r="AH711" s="122">
        <v>0.89825277650669999</v>
      </c>
      <c r="AI711" s="122">
        <v>0.9911485547983</v>
      </c>
      <c r="AJ711" s="122">
        <v>0.96783093568610001</v>
      </c>
      <c r="AK711" s="122">
        <v>1.0136268913394999</v>
      </c>
      <c r="AL711" s="122">
        <v>0</v>
      </c>
    </row>
    <row r="712" spans="1:38" hidden="1" x14ac:dyDescent="0.25">
      <c r="A712" s="122" t="s">
        <v>1962</v>
      </c>
      <c r="B712" s="122">
        <v>1</v>
      </c>
      <c r="C712" s="122" t="s">
        <v>2147</v>
      </c>
      <c r="D712" s="122" t="s">
        <v>2137</v>
      </c>
      <c r="E712" s="122">
        <v>14</v>
      </c>
      <c r="F712" s="122">
        <v>0</v>
      </c>
      <c r="G712" s="122">
        <v>0</v>
      </c>
      <c r="H712" s="122">
        <v>0</v>
      </c>
      <c r="I712" s="122">
        <v>0</v>
      </c>
      <c r="J712" s="122">
        <v>0</v>
      </c>
      <c r="K712" s="122">
        <v>0</v>
      </c>
      <c r="L712" s="122">
        <v>0</v>
      </c>
      <c r="M712" s="122">
        <v>0</v>
      </c>
      <c r="N712" s="122">
        <v>0</v>
      </c>
      <c r="O712" s="122">
        <v>0</v>
      </c>
      <c r="P712" s="122">
        <v>0</v>
      </c>
      <c r="Q712" s="122">
        <v>0</v>
      </c>
      <c r="R712" s="122">
        <v>0</v>
      </c>
      <c r="S712" s="122">
        <v>0</v>
      </c>
      <c r="T712" s="122">
        <v>0</v>
      </c>
      <c r="U712" s="122">
        <v>0</v>
      </c>
      <c r="V712" s="122">
        <v>0</v>
      </c>
      <c r="W712" s="122">
        <v>0</v>
      </c>
      <c r="X712" s="122">
        <v>0</v>
      </c>
      <c r="Y712" s="122">
        <v>0</v>
      </c>
      <c r="Z712" s="122">
        <v>0</v>
      </c>
      <c r="AA712" s="122">
        <v>0</v>
      </c>
      <c r="AB712" s="122">
        <v>0</v>
      </c>
      <c r="AC712" s="122">
        <v>0</v>
      </c>
      <c r="AD712" s="122">
        <v>0</v>
      </c>
      <c r="AE712" s="122">
        <v>0</v>
      </c>
      <c r="AF712" s="122">
        <v>0</v>
      </c>
      <c r="AG712" s="122">
        <v>0</v>
      </c>
      <c r="AH712" s="122">
        <v>0</v>
      </c>
      <c r="AI712" s="122">
        <v>0</v>
      </c>
      <c r="AJ712" s="122">
        <v>0</v>
      </c>
      <c r="AK712" s="122">
        <v>0</v>
      </c>
      <c r="AL712" s="122">
        <v>0</v>
      </c>
    </row>
    <row r="713" spans="1:38" hidden="1" x14ac:dyDescent="0.25">
      <c r="A713" s="122" t="s">
        <v>1962</v>
      </c>
      <c r="B713" s="122">
        <v>1</v>
      </c>
      <c r="C713" s="122" t="s">
        <v>2147</v>
      </c>
      <c r="D713" s="122" t="s">
        <v>2120</v>
      </c>
      <c r="E713" s="122">
        <v>14</v>
      </c>
      <c r="F713" s="122">
        <v>0.31471380470780003</v>
      </c>
      <c r="G713" s="122">
        <v>0.31360155770420001</v>
      </c>
      <c r="H713" s="122">
        <v>0.32473250374969997</v>
      </c>
      <c r="I713" s="122">
        <v>0.33870712119579999</v>
      </c>
      <c r="J713" s="122">
        <v>0.36118910057199999</v>
      </c>
      <c r="K713" s="122">
        <v>0.39162979063230002</v>
      </c>
      <c r="L713" s="122">
        <v>0.40637220289330001</v>
      </c>
      <c r="M713" s="122">
        <v>0.42274949320189997</v>
      </c>
      <c r="N713" s="122">
        <v>0.4280555543888</v>
      </c>
      <c r="O713" s="122">
        <v>0.41515411524169998</v>
      </c>
      <c r="P713" s="122">
        <v>0.41579306224489998</v>
      </c>
      <c r="Q713" s="122">
        <v>0.41384134412040002</v>
      </c>
      <c r="R713" s="122">
        <v>0.41244419393640003</v>
      </c>
      <c r="S713" s="122">
        <v>0.30004579101250001</v>
      </c>
      <c r="T713" s="122">
        <v>0.33185051448129999</v>
      </c>
      <c r="U713" s="122">
        <v>0.32071991688509999</v>
      </c>
      <c r="V713" s="122">
        <v>0.34650738060660002</v>
      </c>
      <c r="W713" s="122">
        <v>0.34204874063599999</v>
      </c>
      <c r="X713" s="122">
        <v>0.33290105465999997</v>
      </c>
      <c r="Y713" s="122">
        <v>0.14656603039999999</v>
      </c>
      <c r="Z713" s="122">
        <v>0.42197287166359998</v>
      </c>
      <c r="AA713" s="122">
        <v>0.49961411035800002</v>
      </c>
      <c r="AB713" s="122">
        <v>0.50069495724419999</v>
      </c>
      <c r="AC713" s="122">
        <v>0.60929928301269998</v>
      </c>
      <c r="AD713" s="122">
        <v>0.51567496381559996</v>
      </c>
      <c r="AE713" s="122">
        <v>0.465704808799</v>
      </c>
      <c r="AF713" s="122">
        <v>0.39890631700500001</v>
      </c>
      <c r="AG713" s="122">
        <v>0.44566481991099999</v>
      </c>
      <c r="AH713" s="122">
        <v>0.42465944794010002</v>
      </c>
      <c r="AI713" s="122">
        <v>0.44123108584819998</v>
      </c>
      <c r="AJ713" s="122">
        <v>0.3502427378745</v>
      </c>
      <c r="AK713" s="122">
        <v>0.34657026795110002</v>
      </c>
      <c r="AL713" s="122">
        <v>0</v>
      </c>
    </row>
    <row r="714" spans="1:38" hidden="1" x14ac:dyDescent="0.25">
      <c r="A714" s="122" t="s">
        <v>1962</v>
      </c>
      <c r="B714" s="122">
        <v>1</v>
      </c>
      <c r="C714" s="122" t="s">
        <v>2147</v>
      </c>
      <c r="D714" s="122" t="s">
        <v>2121</v>
      </c>
      <c r="E714" s="122">
        <v>14</v>
      </c>
      <c r="F714" s="122">
        <v>0.52452300784640005</v>
      </c>
      <c r="G714" s="122">
        <v>0.52266926284040005</v>
      </c>
      <c r="H714" s="122">
        <v>0.54122083958290002</v>
      </c>
      <c r="I714" s="122">
        <v>0.56451186865960001</v>
      </c>
      <c r="J714" s="122">
        <v>0.60198183428660001</v>
      </c>
      <c r="K714" s="122">
        <v>0.65271631772049998</v>
      </c>
      <c r="L714" s="122">
        <v>0.67728700482219995</v>
      </c>
      <c r="M714" s="122">
        <v>0.7045824886698</v>
      </c>
      <c r="N714" s="122">
        <v>0.7134259239813</v>
      </c>
      <c r="O714" s="122">
        <v>0.6919235254028</v>
      </c>
      <c r="P714" s="122">
        <v>0.69298843707479996</v>
      </c>
      <c r="Q714" s="122">
        <v>0.68973557353399995</v>
      </c>
      <c r="R714" s="122">
        <v>0.68740698989390003</v>
      </c>
      <c r="S714" s="122">
        <v>0.4500686865188</v>
      </c>
      <c r="T714" s="122">
        <v>0.49777577172199999</v>
      </c>
      <c r="U714" s="122">
        <v>0.48107987532770002</v>
      </c>
      <c r="V714" s="122">
        <v>0.51976107090989998</v>
      </c>
      <c r="W714" s="122">
        <v>0.51307311095389996</v>
      </c>
      <c r="X714" s="122">
        <v>0.49935158199000002</v>
      </c>
      <c r="Y714" s="122">
        <v>0.29313206079999998</v>
      </c>
      <c r="Z714" s="122">
        <v>0.42041044938979999</v>
      </c>
      <c r="AA714" s="122">
        <v>0.42710275659469998</v>
      </c>
      <c r="AB714" s="122">
        <v>0.42991689576859998</v>
      </c>
      <c r="AC714" s="122">
        <v>0.3823198983019</v>
      </c>
      <c r="AD714" s="122">
        <v>0.36928339481569999</v>
      </c>
      <c r="AE714" s="122">
        <v>0.36058401293010001</v>
      </c>
      <c r="AF714" s="122">
        <v>0.43767641105249999</v>
      </c>
      <c r="AG714" s="122">
        <v>0.44116440278699998</v>
      </c>
      <c r="AH714" s="122">
        <v>0.4963013504828</v>
      </c>
      <c r="AI714" s="122">
        <v>0.43613993121619998</v>
      </c>
      <c r="AJ714" s="122">
        <v>0.33962706269249998</v>
      </c>
      <c r="AK714" s="122">
        <v>0.3579115136555</v>
      </c>
      <c r="AL714" s="122">
        <v>0</v>
      </c>
    </row>
    <row r="715" spans="1:38" hidden="1" x14ac:dyDescent="0.25">
      <c r="A715" s="122" t="s">
        <v>1962</v>
      </c>
      <c r="B715" s="122">
        <v>1</v>
      </c>
      <c r="C715" s="122" t="s">
        <v>2147</v>
      </c>
      <c r="D715" s="122" t="s">
        <v>2138</v>
      </c>
      <c r="E715" s="122">
        <v>14</v>
      </c>
      <c r="F715" s="122">
        <v>0</v>
      </c>
      <c r="G715" s="122">
        <v>0</v>
      </c>
      <c r="H715" s="122">
        <v>0</v>
      </c>
      <c r="I715" s="122">
        <v>0</v>
      </c>
      <c r="J715" s="122">
        <v>0</v>
      </c>
      <c r="K715" s="122">
        <v>0</v>
      </c>
      <c r="L715" s="122">
        <v>0</v>
      </c>
      <c r="M715" s="122">
        <v>0</v>
      </c>
      <c r="N715" s="122">
        <v>0</v>
      </c>
      <c r="O715" s="122">
        <v>0</v>
      </c>
      <c r="P715" s="122">
        <v>0</v>
      </c>
      <c r="Q715" s="122">
        <v>0</v>
      </c>
      <c r="R715" s="122">
        <v>0</v>
      </c>
      <c r="S715" s="122">
        <v>0</v>
      </c>
      <c r="T715" s="122">
        <v>0</v>
      </c>
      <c r="U715" s="122">
        <v>0</v>
      </c>
      <c r="V715" s="122">
        <v>0</v>
      </c>
      <c r="W715" s="122">
        <v>0</v>
      </c>
      <c r="X715" s="122">
        <v>0</v>
      </c>
      <c r="Y715" s="122">
        <v>0</v>
      </c>
      <c r="Z715" s="122">
        <v>0</v>
      </c>
      <c r="AA715" s="122">
        <v>0</v>
      </c>
      <c r="AB715" s="122">
        <v>0</v>
      </c>
      <c r="AC715" s="122">
        <v>0</v>
      </c>
      <c r="AD715" s="122">
        <v>0</v>
      </c>
      <c r="AE715" s="122">
        <v>0</v>
      </c>
      <c r="AF715" s="122">
        <v>0</v>
      </c>
      <c r="AG715" s="122">
        <v>0</v>
      </c>
      <c r="AH715" s="122">
        <v>0</v>
      </c>
      <c r="AI715" s="122">
        <v>0</v>
      </c>
      <c r="AJ715" s="122">
        <v>0</v>
      </c>
      <c r="AK715" s="122">
        <v>0</v>
      </c>
      <c r="AL715" s="122">
        <v>0</v>
      </c>
    </row>
    <row r="716" spans="1:38" hidden="1" x14ac:dyDescent="0.25">
      <c r="A716" s="122" t="s">
        <v>1962</v>
      </c>
      <c r="B716" s="122">
        <v>1</v>
      </c>
      <c r="C716" s="122" t="s">
        <v>2147</v>
      </c>
      <c r="D716" s="122" t="s">
        <v>2122</v>
      </c>
      <c r="E716" s="122">
        <v>14</v>
      </c>
      <c r="F716" s="122">
        <v>0</v>
      </c>
      <c r="G716" s="122">
        <v>0</v>
      </c>
      <c r="H716" s="122">
        <v>0</v>
      </c>
      <c r="I716" s="122">
        <v>0</v>
      </c>
      <c r="J716" s="122">
        <v>0</v>
      </c>
      <c r="K716" s="122">
        <v>0</v>
      </c>
      <c r="L716" s="122">
        <v>0</v>
      </c>
      <c r="M716" s="122">
        <v>0</v>
      </c>
      <c r="N716" s="122">
        <v>0</v>
      </c>
      <c r="O716" s="122">
        <v>0</v>
      </c>
      <c r="P716" s="122">
        <v>0</v>
      </c>
      <c r="Q716" s="122">
        <v>0</v>
      </c>
      <c r="R716" s="122">
        <v>0</v>
      </c>
      <c r="S716" s="122">
        <v>0</v>
      </c>
      <c r="T716" s="122">
        <v>0</v>
      </c>
      <c r="U716" s="122">
        <v>0</v>
      </c>
      <c r="V716" s="122">
        <v>0</v>
      </c>
      <c r="W716" s="122">
        <v>0</v>
      </c>
      <c r="X716" s="122">
        <v>0</v>
      </c>
      <c r="Y716" s="122">
        <v>0</v>
      </c>
      <c r="Z716" s="122">
        <v>0</v>
      </c>
      <c r="AA716" s="122">
        <v>0</v>
      </c>
      <c r="AB716" s="122">
        <v>0</v>
      </c>
      <c r="AC716" s="122">
        <v>0</v>
      </c>
      <c r="AD716" s="122">
        <v>0</v>
      </c>
      <c r="AE716" s="122">
        <v>0</v>
      </c>
      <c r="AF716" s="122">
        <v>0</v>
      </c>
      <c r="AG716" s="122">
        <v>0</v>
      </c>
      <c r="AH716" s="122">
        <v>0</v>
      </c>
      <c r="AI716" s="122">
        <v>0</v>
      </c>
      <c r="AJ716" s="122">
        <v>0</v>
      </c>
      <c r="AK716" s="122">
        <v>0</v>
      </c>
      <c r="AL716" s="122">
        <v>0</v>
      </c>
    </row>
    <row r="717" spans="1:38" hidden="1" x14ac:dyDescent="0.25">
      <c r="A717" s="122" t="s">
        <v>1962</v>
      </c>
      <c r="B717" s="122">
        <v>1</v>
      </c>
      <c r="C717" s="122" t="s">
        <v>2147</v>
      </c>
      <c r="D717" s="122" t="s">
        <v>2123</v>
      </c>
      <c r="E717" s="122">
        <v>14</v>
      </c>
      <c r="F717" s="122">
        <v>0.19498926715270001</v>
      </c>
      <c r="G717" s="122">
        <v>0.1934637167346</v>
      </c>
      <c r="H717" s="122">
        <v>0.30732195802590001</v>
      </c>
      <c r="I717" s="122">
        <v>0.31776808909819998</v>
      </c>
      <c r="J717" s="122">
        <v>0.34979958865150002</v>
      </c>
      <c r="K717" s="122">
        <v>0.24806146215149999</v>
      </c>
      <c r="L717" s="122">
        <v>0.25917142637930002</v>
      </c>
      <c r="M717" s="122">
        <v>0.2685170713867</v>
      </c>
      <c r="N717" s="122">
        <v>0.41366403877109997</v>
      </c>
      <c r="O717" s="122">
        <v>0.39937889695209999</v>
      </c>
      <c r="P717" s="122">
        <v>0.39920189652560001</v>
      </c>
      <c r="Q717" s="122">
        <v>0.39864366637069998</v>
      </c>
      <c r="R717" s="122">
        <v>0.39821028059219998</v>
      </c>
      <c r="S717" s="122">
        <v>0.43355983334530002</v>
      </c>
      <c r="T717" s="122">
        <v>0.48041404235410001</v>
      </c>
      <c r="U717" s="122">
        <v>0.46308400649319997</v>
      </c>
      <c r="V717" s="122">
        <v>0.32781962800600001</v>
      </c>
      <c r="W717" s="122">
        <v>0.49520019151200001</v>
      </c>
      <c r="X717" s="122">
        <v>0.4823602851689</v>
      </c>
      <c r="Y717" s="122">
        <v>0.42125995475560002</v>
      </c>
      <c r="Z717" s="122">
        <v>3.8359383592299998E-2</v>
      </c>
      <c r="AA717" s="122">
        <v>3.8291672061899998E-2</v>
      </c>
      <c r="AB717" s="122">
        <v>3.0161309770200002E-2</v>
      </c>
      <c r="AC717" s="122">
        <v>2.4319512466999999E-2</v>
      </c>
      <c r="AD717" s="122">
        <v>1.6589032093499999E-2</v>
      </c>
      <c r="AE717" s="122">
        <v>9.6336282901999994E-3</v>
      </c>
      <c r="AF717" s="122">
        <v>4.3772165390999996E-3</v>
      </c>
      <c r="AG717" s="122">
        <v>0</v>
      </c>
      <c r="AH717" s="122">
        <v>0</v>
      </c>
      <c r="AI717" s="122">
        <v>0</v>
      </c>
      <c r="AJ717" s="122">
        <v>0</v>
      </c>
      <c r="AK717" s="122">
        <v>0</v>
      </c>
      <c r="AL717" s="122">
        <v>0</v>
      </c>
    </row>
    <row r="718" spans="1:38" hidden="1" x14ac:dyDescent="0.25">
      <c r="A718" s="122" t="s">
        <v>1962</v>
      </c>
      <c r="B718" s="122">
        <v>1</v>
      </c>
      <c r="C718" s="122" t="s">
        <v>2147</v>
      </c>
      <c r="D718" s="122" t="s">
        <v>2124</v>
      </c>
      <c r="E718" s="122">
        <v>14</v>
      </c>
      <c r="F718" s="122">
        <v>0.40479847029130001</v>
      </c>
      <c r="G718" s="122">
        <v>0.40253142187079999</v>
      </c>
      <c r="H718" s="122">
        <v>0.4155661259424</v>
      </c>
      <c r="I718" s="122">
        <v>0.43067046283010002</v>
      </c>
      <c r="J718" s="122">
        <v>0.4588064435884</v>
      </c>
      <c r="K718" s="122">
        <v>0.49612292430310001</v>
      </c>
      <c r="L718" s="122">
        <v>0.51834285275860004</v>
      </c>
      <c r="M718" s="122">
        <v>0.53703414277350003</v>
      </c>
      <c r="N718" s="122">
        <v>0.5419577079497</v>
      </c>
      <c r="O718" s="122">
        <v>0.52198838374309997</v>
      </c>
      <c r="P718" s="122">
        <v>0.52120841822139996</v>
      </c>
      <c r="Q718" s="122">
        <v>0.52139310332769995</v>
      </c>
      <c r="R718" s="122">
        <v>0.52145776522679999</v>
      </c>
      <c r="S718" s="122">
        <v>0.5670738756782</v>
      </c>
      <c r="T718" s="122">
        <v>0.64633929959479997</v>
      </c>
      <c r="U718" s="122">
        <v>0.62344396493580001</v>
      </c>
      <c r="V718" s="122">
        <v>0.67432700861259998</v>
      </c>
      <c r="W718" s="122">
        <v>0.83724893214789997</v>
      </c>
      <c r="X718" s="122">
        <v>0.64881081249890005</v>
      </c>
      <c r="Y718" s="122">
        <v>0.56782598515560001</v>
      </c>
      <c r="Z718" s="122">
        <v>0.62265312799450001</v>
      </c>
      <c r="AA718" s="122">
        <v>0.67666455329639996</v>
      </c>
      <c r="AB718" s="122">
        <v>0.65944487544990005</v>
      </c>
      <c r="AC718" s="122">
        <v>0.65540357062879995</v>
      </c>
      <c r="AD718" s="122">
        <v>0.6652258036041</v>
      </c>
      <c r="AE718" s="122">
        <v>0.61754399109140001</v>
      </c>
      <c r="AF718" s="122">
        <v>0.58636668522260005</v>
      </c>
      <c r="AG718" s="122">
        <v>0.55925591505219996</v>
      </c>
      <c r="AH718" s="122">
        <v>0.59657016063029999</v>
      </c>
      <c r="AI718" s="122">
        <v>0.53539742362440002</v>
      </c>
      <c r="AJ718" s="122">
        <v>0.49884767727149998</v>
      </c>
      <c r="AK718" s="122">
        <v>0.53953492326420005</v>
      </c>
      <c r="AL718" s="122">
        <v>0</v>
      </c>
    </row>
    <row r="719" spans="1:38" hidden="1" x14ac:dyDescent="0.25">
      <c r="A719" s="122" t="s">
        <v>1962</v>
      </c>
      <c r="B719" s="122">
        <v>1</v>
      </c>
      <c r="C719" s="122" t="s">
        <v>2147</v>
      </c>
      <c r="D719" s="122" t="s">
        <v>2125</v>
      </c>
      <c r="E719" s="122">
        <v>14</v>
      </c>
      <c r="F719" s="122">
        <v>0.1049046015693</v>
      </c>
      <c r="G719" s="122">
        <v>0.10453385256809999</v>
      </c>
      <c r="H719" s="122">
        <v>0.10824416791660001</v>
      </c>
      <c r="I719" s="122">
        <v>0.1129023737319</v>
      </c>
      <c r="J719" s="122">
        <v>0.1203963668573</v>
      </c>
      <c r="K719" s="122">
        <v>0.13054326354410001</v>
      </c>
      <c r="L719" s="122">
        <v>0.13545740096440001</v>
      </c>
      <c r="M719" s="122">
        <v>0.140916497734</v>
      </c>
      <c r="N719" s="122">
        <v>0.14268518479629999</v>
      </c>
      <c r="O719" s="122">
        <v>0.1383847050806</v>
      </c>
      <c r="P719" s="122">
        <v>0.138597687415</v>
      </c>
      <c r="Q719" s="122">
        <v>0.13794711470679999</v>
      </c>
      <c r="R719" s="122">
        <v>0.13748139797879999</v>
      </c>
      <c r="S719" s="122">
        <v>0.15002289550629999</v>
      </c>
      <c r="T719" s="122">
        <v>0.16592525724070001</v>
      </c>
      <c r="U719" s="122">
        <v>0.16035995844260001</v>
      </c>
      <c r="V719" s="122">
        <v>0.17325369030330001</v>
      </c>
      <c r="W719" s="122">
        <v>0.171024370318</v>
      </c>
      <c r="X719" s="122">
        <v>0.16645052732999999</v>
      </c>
      <c r="Y719" s="122">
        <v>0.14656603039999999</v>
      </c>
      <c r="Z719" s="122">
        <v>0.20870928847539999</v>
      </c>
      <c r="AA719" s="122">
        <v>0.18902812061169999</v>
      </c>
      <c r="AB719" s="122">
        <v>0.19456827662260001</v>
      </c>
      <c r="AC719" s="122">
        <v>0.1981751483027</v>
      </c>
      <c r="AD719" s="122">
        <v>0.1929702735561</v>
      </c>
      <c r="AE719" s="122">
        <v>0.1889479993058</v>
      </c>
      <c r="AF719" s="122">
        <v>0.1938593956239</v>
      </c>
      <c r="AG719" s="122">
        <v>0.19223062515270001</v>
      </c>
      <c r="AH719" s="122">
        <v>0.1770255108265</v>
      </c>
      <c r="AI719" s="122">
        <v>0.16627684747599999</v>
      </c>
      <c r="AJ719" s="122">
        <v>0.1664171926354</v>
      </c>
      <c r="AK719" s="122">
        <v>0.17145831888839999</v>
      </c>
      <c r="AL719" s="122">
        <v>0</v>
      </c>
    </row>
    <row r="720" spans="1:38" hidden="1" x14ac:dyDescent="0.25">
      <c r="A720" s="122" t="s">
        <v>1962</v>
      </c>
      <c r="B720" s="122">
        <v>1</v>
      </c>
      <c r="C720" s="122" t="s">
        <v>2147</v>
      </c>
      <c r="D720" s="122" t="s">
        <v>2126</v>
      </c>
      <c r="E720" s="122">
        <v>14</v>
      </c>
      <c r="F720" s="122">
        <v>0.60719770543700002</v>
      </c>
      <c r="G720" s="122">
        <v>0.60379713280619995</v>
      </c>
      <c r="H720" s="122">
        <v>0.62334918891369995</v>
      </c>
      <c r="I720" s="122">
        <v>0.64600569424510002</v>
      </c>
      <c r="J720" s="122">
        <v>0.68820966538259998</v>
      </c>
      <c r="K720" s="122">
        <v>0.74418438645460006</v>
      </c>
      <c r="L720" s="122">
        <v>0.77751427913799998</v>
      </c>
      <c r="M720" s="122">
        <v>0.80555121416020004</v>
      </c>
      <c r="N720" s="122">
        <v>0.67025137712829996</v>
      </c>
      <c r="O720" s="122">
        <v>0.50621316545350004</v>
      </c>
      <c r="P720" s="122">
        <v>0.50461725250220002</v>
      </c>
      <c r="Q720" s="122">
        <v>0.50619542557800001</v>
      </c>
      <c r="R720" s="122">
        <v>0.50722385188270003</v>
      </c>
      <c r="S720" s="122">
        <v>0.55056502250469996</v>
      </c>
      <c r="T720" s="122">
        <v>0.61161584085910004</v>
      </c>
      <c r="U720" s="122">
        <v>0.74781218570950003</v>
      </c>
      <c r="V720" s="122">
        <v>0.81020519371470001</v>
      </c>
      <c r="W720" s="122">
        <v>0.80150309326400004</v>
      </c>
      <c r="X720" s="122">
        <v>0.78127874618670001</v>
      </c>
      <c r="Y720" s="122">
        <v>0.67751574266680004</v>
      </c>
      <c r="Z720" s="122">
        <v>0.1249677817672</v>
      </c>
      <c r="AA720" s="122">
        <v>0.1155358700441</v>
      </c>
      <c r="AB720" s="122">
        <v>0.12874973954569999</v>
      </c>
      <c r="AC720" s="122">
        <v>0.12827879155300001</v>
      </c>
      <c r="AD720" s="122">
        <v>0.14203012974679999</v>
      </c>
      <c r="AE720" s="122">
        <v>0.14073194843199999</v>
      </c>
      <c r="AF720" s="122">
        <v>0.13174977279280001</v>
      </c>
      <c r="AG720" s="122">
        <v>0.1880803525317</v>
      </c>
      <c r="AH720" s="122">
        <v>0.1948538389026</v>
      </c>
      <c r="AI720" s="122">
        <v>0.1913501291162</v>
      </c>
      <c r="AJ720" s="122">
        <v>0.185895208235</v>
      </c>
      <c r="AK720" s="122">
        <v>0.17853048447930001</v>
      </c>
      <c r="AL720" s="122">
        <v>0</v>
      </c>
    </row>
    <row r="721" spans="1:38" hidden="1" x14ac:dyDescent="0.25">
      <c r="A721" s="122" t="s">
        <v>1967</v>
      </c>
      <c r="B721" s="122">
        <v>1</v>
      </c>
      <c r="C721" s="122" t="s">
        <v>2148</v>
      </c>
      <c r="D721" s="122" t="s">
        <v>2078</v>
      </c>
      <c r="E721" s="122">
        <v>15</v>
      </c>
      <c r="F721" s="122">
        <v>2.17741050603E-2</v>
      </c>
      <c r="G721" s="122">
        <v>3.0397652734999999E-2</v>
      </c>
      <c r="H721" s="122">
        <v>3.0900949109799999E-2</v>
      </c>
      <c r="I721" s="122">
        <v>3.08233642786E-2</v>
      </c>
      <c r="J721" s="122">
        <v>3.3290541901899999E-2</v>
      </c>
      <c r="K721" s="122">
        <v>3.4509105402000001E-2</v>
      </c>
      <c r="L721" s="122">
        <v>3.6451408528600002E-2</v>
      </c>
      <c r="M721" s="122">
        <v>4.2573991956999999E-2</v>
      </c>
      <c r="N721" s="122">
        <v>4.6179053791999998E-2</v>
      </c>
      <c r="O721" s="122">
        <v>3.4242765758300001E-2</v>
      </c>
      <c r="P721" s="122">
        <v>3.2249650295299997E-2</v>
      </c>
      <c r="Q721" s="122">
        <v>3.00222301813E-2</v>
      </c>
      <c r="R721" s="122">
        <v>2.8906423871700001E-2</v>
      </c>
      <c r="S721" s="122">
        <v>1.8316790404299999E-2</v>
      </c>
      <c r="T721" s="122">
        <v>7.8505911363999994E-3</v>
      </c>
      <c r="U721" s="122">
        <v>8.4070046730000004E-3</v>
      </c>
      <c r="V721" s="122">
        <v>2.2241012142000002E-3</v>
      </c>
      <c r="W721" s="122">
        <v>1.9859318463999998E-3</v>
      </c>
      <c r="X721" s="122">
        <v>1.6904913764000001E-3</v>
      </c>
      <c r="Y721" s="122">
        <v>1.597198858E-3</v>
      </c>
      <c r="Z721" s="122">
        <v>1.4875285947999999E-3</v>
      </c>
      <c r="AA721" s="122">
        <v>1.1984453276000001E-3</v>
      </c>
      <c r="AB721" s="122">
        <v>1.2076260050999999E-3</v>
      </c>
      <c r="AC721" s="122">
        <v>1.1132231661999999E-3</v>
      </c>
      <c r="AD721" s="122">
        <v>9.2174161929999996E-4</v>
      </c>
      <c r="AE721" s="122">
        <v>1.0921102822E-3</v>
      </c>
      <c r="AF721" s="122">
        <v>9.2551122959999999E-4</v>
      </c>
      <c r="AG721" s="122">
        <v>1.0077488099000001E-3</v>
      </c>
      <c r="AH721" s="122">
        <v>8.3802992909999996E-4</v>
      </c>
      <c r="AI721" s="122">
        <v>8.85590056E-4</v>
      </c>
      <c r="AJ721" s="122">
        <v>8.5252756149999998E-4</v>
      </c>
      <c r="AK721" s="122">
        <v>8.3258877110000003E-4</v>
      </c>
      <c r="AL721" s="122">
        <v>0</v>
      </c>
    </row>
    <row r="722" spans="1:38" hidden="1" x14ac:dyDescent="0.25">
      <c r="A722" s="122" t="s">
        <v>1967</v>
      </c>
      <c r="B722" s="122">
        <v>1</v>
      </c>
      <c r="C722" s="122" t="s">
        <v>2148</v>
      </c>
      <c r="D722" s="122" t="s">
        <v>2079</v>
      </c>
      <c r="E722" s="122">
        <v>15</v>
      </c>
      <c r="F722" s="122">
        <v>4.1663867042900003E-2</v>
      </c>
      <c r="G722" s="122">
        <v>5.4715774922900001E-2</v>
      </c>
      <c r="H722" s="122">
        <v>0.17139726439559999</v>
      </c>
      <c r="I722" s="122">
        <v>0.1074707967846</v>
      </c>
      <c r="J722" s="122">
        <v>0.11784851833270001</v>
      </c>
      <c r="K722" s="122">
        <v>0.1240487308851</v>
      </c>
      <c r="L722" s="122">
        <v>0.13295043737330001</v>
      </c>
      <c r="M722" s="122">
        <v>0.14062088176759999</v>
      </c>
      <c r="N722" s="122">
        <v>0.1283891717774</v>
      </c>
      <c r="O722" s="122">
        <v>0.13166746968349999</v>
      </c>
      <c r="P722" s="122">
        <v>0.1269301104916</v>
      </c>
      <c r="Q722" s="122">
        <v>0.12664666662980001</v>
      </c>
      <c r="R722" s="122">
        <v>0.12980453527710001</v>
      </c>
      <c r="S722" s="122">
        <v>9.9748973915899999E-2</v>
      </c>
      <c r="T722" s="122">
        <v>6.5492846509199995E-2</v>
      </c>
      <c r="U722" s="122">
        <v>7.3551934289000004E-2</v>
      </c>
      <c r="V722" s="122">
        <v>0.1099206835471</v>
      </c>
      <c r="W722" s="122">
        <v>0.1067289762207</v>
      </c>
      <c r="X722" s="122">
        <v>0.1019851681547</v>
      </c>
      <c r="Y722" s="122">
        <v>5.9997727806400003E-2</v>
      </c>
      <c r="Z722" s="122">
        <v>5.7446775461900003E-2</v>
      </c>
      <c r="AA722" s="122">
        <v>9.5801114890799996E-2</v>
      </c>
      <c r="AB722" s="122">
        <v>0.1024220179699</v>
      </c>
      <c r="AC722" s="122">
        <v>0.1077962605072</v>
      </c>
      <c r="AD722" s="122">
        <v>0.1090030994815</v>
      </c>
      <c r="AE722" s="122">
        <v>0.108904362197</v>
      </c>
      <c r="AF722" s="122">
        <v>0.1050822053064</v>
      </c>
      <c r="AG722" s="122">
        <v>9.9878377174200006E-2</v>
      </c>
      <c r="AH722" s="122">
        <v>0.10238160335929999</v>
      </c>
      <c r="AI722" s="122">
        <v>0.1024909832729</v>
      </c>
      <c r="AJ722" s="122">
        <v>0.1020815941687</v>
      </c>
      <c r="AK722" s="122">
        <v>9.4669728843200004E-2</v>
      </c>
      <c r="AL722" s="122">
        <v>0</v>
      </c>
    </row>
    <row r="723" spans="1:38" hidden="1" x14ac:dyDescent="0.25">
      <c r="A723" s="122" t="s">
        <v>1967</v>
      </c>
      <c r="B723" s="122">
        <v>1</v>
      </c>
      <c r="C723" s="122" t="s">
        <v>2148</v>
      </c>
      <c r="D723" s="122" t="s">
        <v>2080</v>
      </c>
      <c r="E723" s="122">
        <v>15</v>
      </c>
      <c r="F723" s="122">
        <v>2.8407182074699999E-2</v>
      </c>
      <c r="G723" s="122">
        <v>5.6742285105300001E-2</v>
      </c>
      <c r="H723" s="122">
        <v>4.4373762921600002E-2</v>
      </c>
      <c r="I723" s="122">
        <v>4.4262351104000001E-2</v>
      </c>
      <c r="J723" s="122">
        <v>4.7805218171099999E-2</v>
      </c>
      <c r="K723" s="122">
        <v>9.9110150715000008E-3</v>
      </c>
      <c r="L723" s="122">
        <v>1.0468844529399999E-2</v>
      </c>
      <c r="M723" s="122">
        <v>2.1727940895199999E-2</v>
      </c>
      <c r="N723" s="122">
        <v>7.5619625863999999E-3</v>
      </c>
      <c r="O723" s="122">
        <v>1.87378258958E-2</v>
      </c>
      <c r="P723" s="122">
        <v>9.6654928582000001E-3</v>
      </c>
      <c r="Q723" s="122">
        <v>1.6415464421899999E-2</v>
      </c>
      <c r="R723" s="122">
        <v>2.4715938171299998E-2</v>
      </c>
      <c r="S723" s="122">
        <v>2.1605792343500001E-2</v>
      </c>
      <c r="T723" s="122">
        <v>1.8572214758399999E-2</v>
      </c>
      <c r="U723" s="122">
        <v>1.8770367822099999E-2</v>
      </c>
      <c r="V723" s="122">
        <v>4.6801743353999999E-3</v>
      </c>
      <c r="W723" s="122">
        <v>5.3445941431999999E-3</v>
      </c>
      <c r="X723" s="122">
        <v>5.7300305959E-3</v>
      </c>
      <c r="Y723" s="122">
        <v>5.4138095298000002E-3</v>
      </c>
      <c r="Z723" s="122">
        <v>5.0420750317000003E-3</v>
      </c>
      <c r="AA723" s="122">
        <v>0</v>
      </c>
      <c r="AB723" s="122">
        <v>0</v>
      </c>
      <c r="AC723" s="122">
        <v>0</v>
      </c>
      <c r="AD723" s="122">
        <v>0</v>
      </c>
      <c r="AE723" s="122">
        <v>0</v>
      </c>
      <c r="AF723" s="122">
        <v>0</v>
      </c>
      <c r="AG723" s="122">
        <v>0</v>
      </c>
      <c r="AH723" s="122">
        <v>0</v>
      </c>
      <c r="AI723" s="122">
        <v>0</v>
      </c>
      <c r="AJ723" s="122">
        <v>0</v>
      </c>
      <c r="AK723" s="122">
        <v>0</v>
      </c>
      <c r="AL723" s="122">
        <v>0</v>
      </c>
    </row>
    <row r="724" spans="1:38" hidden="1" x14ac:dyDescent="0.25">
      <c r="A724" s="122" t="s">
        <v>1967</v>
      </c>
      <c r="B724" s="122">
        <v>1</v>
      </c>
      <c r="C724" s="122" t="s">
        <v>2148</v>
      </c>
      <c r="D724" s="122" t="s">
        <v>2081</v>
      </c>
      <c r="E724" s="122">
        <v>15</v>
      </c>
      <c r="F724" s="122">
        <v>0</v>
      </c>
      <c r="G724" s="122">
        <v>0</v>
      </c>
      <c r="H724" s="122">
        <v>0</v>
      </c>
      <c r="I724" s="122">
        <v>0</v>
      </c>
      <c r="J724" s="122">
        <v>0</v>
      </c>
      <c r="K724" s="122">
        <v>0</v>
      </c>
      <c r="L724" s="122">
        <v>0</v>
      </c>
      <c r="M724" s="122">
        <v>0</v>
      </c>
      <c r="N724" s="122">
        <v>0</v>
      </c>
      <c r="O724" s="122">
        <v>1.1960755958799999E-2</v>
      </c>
      <c r="P724" s="122">
        <v>0</v>
      </c>
      <c r="Q724" s="122">
        <v>0</v>
      </c>
      <c r="R724" s="122">
        <v>0</v>
      </c>
      <c r="S724" s="122">
        <v>0</v>
      </c>
      <c r="T724" s="122">
        <v>0</v>
      </c>
      <c r="U724" s="122">
        <v>0</v>
      </c>
      <c r="V724" s="122">
        <v>0</v>
      </c>
      <c r="W724" s="122">
        <v>0</v>
      </c>
      <c r="X724" s="122">
        <v>0</v>
      </c>
      <c r="Y724" s="122">
        <v>0</v>
      </c>
      <c r="Z724" s="122">
        <v>0</v>
      </c>
      <c r="AA724" s="122">
        <v>0</v>
      </c>
      <c r="AB724" s="122">
        <v>0</v>
      </c>
      <c r="AC724" s="122">
        <v>0</v>
      </c>
      <c r="AD724" s="122">
        <v>0</v>
      </c>
      <c r="AE724" s="122">
        <v>0</v>
      </c>
      <c r="AF724" s="122">
        <v>0</v>
      </c>
      <c r="AG724" s="122">
        <v>0</v>
      </c>
      <c r="AH724" s="122">
        <v>0</v>
      </c>
      <c r="AI724" s="122">
        <v>0</v>
      </c>
      <c r="AJ724" s="122">
        <v>0</v>
      </c>
      <c r="AK724" s="122">
        <v>0</v>
      </c>
      <c r="AL724" s="122">
        <v>0</v>
      </c>
    </row>
    <row r="725" spans="1:38" x14ac:dyDescent="0.25">
      <c r="A725" s="122" t="s">
        <v>1967</v>
      </c>
      <c r="B725" s="122">
        <v>1</v>
      </c>
      <c r="C725" s="122" t="s">
        <v>2148</v>
      </c>
      <c r="D725" s="122" t="s">
        <v>2082</v>
      </c>
      <c r="E725" s="122">
        <v>15</v>
      </c>
      <c r="F725" s="122">
        <v>0.47345303457819998</v>
      </c>
      <c r="G725" s="122">
        <v>0.36477183281960002</v>
      </c>
      <c r="H725" s="122">
        <v>0.36697967162770001</v>
      </c>
      <c r="I725" s="122">
        <v>0.36587744376850001</v>
      </c>
      <c r="J725" s="122">
        <v>0.39948650282280002</v>
      </c>
      <c r="K725" s="122">
        <v>0.40490683671689998</v>
      </c>
      <c r="L725" s="122">
        <v>0.42769652673539998</v>
      </c>
      <c r="M725" s="122">
        <v>0</v>
      </c>
      <c r="N725" s="122">
        <v>0</v>
      </c>
      <c r="O725" s="122">
        <v>0</v>
      </c>
      <c r="P725" s="122">
        <v>0.3107437149442</v>
      </c>
      <c r="Q725" s="122">
        <v>0.38541855951510001</v>
      </c>
      <c r="R725" s="122">
        <v>0.46740315783179998</v>
      </c>
      <c r="S725" s="122">
        <v>0.45817287969690002</v>
      </c>
      <c r="T725" s="122">
        <v>0.4433899153386</v>
      </c>
      <c r="U725" s="122">
        <v>0.38271172749499999</v>
      </c>
      <c r="V725" s="122">
        <v>0.36183476744429999</v>
      </c>
      <c r="W725" s="122">
        <v>0.37000913464180002</v>
      </c>
      <c r="X725" s="122">
        <v>0.37724301650219999</v>
      </c>
      <c r="Y725" s="122">
        <v>0.4538012408114</v>
      </c>
      <c r="Z725" s="122">
        <v>0.43349758939209998</v>
      </c>
      <c r="AA725" s="122">
        <v>0.36356611129920002</v>
      </c>
      <c r="AB725" s="122">
        <v>0.38888216419339999</v>
      </c>
      <c r="AC725" s="122">
        <v>0.41743757321000002</v>
      </c>
      <c r="AD725" s="122">
        <v>0.41530743726230002</v>
      </c>
      <c r="AE725" s="122">
        <v>0.420538304714</v>
      </c>
      <c r="AF725" s="122">
        <v>0.40296780620389999</v>
      </c>
      <c r="AG725" s="122">
        <v>0.37176597524990002</v>
      </c>
      <c r="AH725" s="122">
        <v>0.33552631837879998</v>
      </c>
      <c r="AI725" s="122">
        <v>0.31527933853119999</v>
      </c>
      <c r="AJ725" s="122">
        <v>0.31896229410409999</v>
      </c>
      <c r="AK725" s="122">
        <v>0.28928090964129999</v>
      </c>
      <c r="AL725" s="122">
        <v>0</v>
      </c>
    </row>
    <row r="726" spans="1:38" hidden="1" x14ac:dyDescent="0.25">
      <c r="A726" s="122" t="s">
        <v>1967</v>
      </c>
      <c r="B726" s="122">
        <v>1</v>
      </c>
      <c r="C726" s="122" t="s">
        <v>2148</v>
      </c>
      <c r="D726" s="122" t="s">
        <v>474</v>
      </c>
      <c r="E726" s="122">
        <v>15</v>
      </c>
      <c r="F726" s="122">
        <v>0</v>
      </c>
      <c r="G726" s="122">
        <v>0</v>
      </c>
      <c r="H726" s="122">
        <v>1.4420442917899999E-2</v>
      </c>
      <c r="I726" s="122">
        <v>1.8083040376799999E-2</v>
      </c>
      <c r="J726" s="122">
        <v>1.24284689767E-2</v>
      </c>
      <c r="K726" s="122">
        <v>0</v>
      </c>
      <c r="L726" s="122">
        <v>0</v>
      </c>
      <c r="M726" s="122">
        <v>0</v>
      </c>
      <c r="N726" s="122">
        <v>1.15960735078E-2</v>
      </c>
      <c r="O726" s="122">
        <v>1.48846500316E-2</v>
      </c>
      <c r="P726" s="122">
        <v>0</v>
      </c>
      <c r="Q726" s="122">
        <v>0</v>
      </c>
      <c r="R726" s="122">
        <v>0</v>
      </c>
      <c r="S726" s="122">
        <v>0</v>
      </c>
      <c r="T726" s="122">
        <v>0</v>
      </c>
      <c r="U726" s="122">
        <v>0</v>
      </c>
      <c r="V726" s="122">
        <v>0</v>
      </c>
      <c r="W726" s="122">
        <v>0</v>
      </c>
      <c r="X726" s="122">
        <v>0</v>
      </c>
      <c r="Y726" s="122">
        <v>0</v>
      </c>
      <c r="Z726" s="122">
        <v>0</v>
      </c>
      <c r="AA726" s="122">
        <v>0</v>
      </c>
      <c r="AB726" s="122">
        <v>0</v>
      </c>
      <c r="AC726" s="122">
        <v>0</v>
      </c>
      <c r="AD726" s="122">
        <v>0</v>
      </c>
      <c r="AE726" s="122">
        <v>0</v>
      </c>
      <c r="AF726" s="122">
        <v>0</v>
      </c>
      <c r="AG726" s="122">
        <v>0</v>
      </c>
      <c r="AH726" s="122">
        <v>0</v>
      </c>
      <c r="AI726" s="122">
        <v>0</v>
      </c>
      <c r="AJ726" s="122">
        <v>0</v>
      </c>
      <c r="AK726" s="122">
        <v>0</v>
      </c>
      <c r="AL726" s="122">
        <v>0</v>
      </c>
    </row>
    <row r="727" spans="1:38" hidden="1" x14ac:dyDescent="0.25">
      <c r="A727" s="122" t="s">
        <v>1967</v>
      </c>
      <c r="B727" s="122">
        <v>1</v>
      </c>
      <c r="C727" s="122" t="s">
        <v>2148</v>
      </c>
      <c r="D727" s="122" t="s">
        <v>2083</v>
      </c>
      <c r="E727" s="122">
        <v>15</v>
      </c>
      <c r="F727" s="122">
        <v>0.81007814216329999</v>
      </c>
      <c r="G727" s="122">
        <v>0.76399433873889999</v>
      </c>
      <c r="H727" s="122">
        <v>0.68105691837939997</v>
      </c>
      <c r="I727" s="122">
        <v>0.53902666515789999</v>
      </c>
      <c r="J727" s="122">
        <v>0.81235580349009995</v>
      </c>
      <c r="K727" s="122">
        <v>0.83953751622009998</v>
      </c>
      <c r="L727" s="122">
        <v>0.8605448525428</v>
      </c>
      <c r="M727" s="122">
        <v>0.89709483052299999</v>
      </c>
      <c r="N727" s="122">
        <v>0.88941085648200002</v>
      </c>
      <c r="O727" s="122">
        <v>0.94966603703090002</v>
      </c>
      <c r="P727" s="122">
        <v>0.9882214269049</v>
      </c>
      <c r="Q727" s="122">
        <v>0.79216353036200005</v>
      </c>
      <c r="R727" s="122">
        <v>0.63445980187710005</v>
      </c>
      <c r="S727" s="122">
        <v>0.74817405849009999</v>
      </c>
      <c r="T727" s="122">
        <v>0.8445948470836</v>
      </c>
      <c r="U727" s="122">
        <v>0.87965317053909997</v>
      </c>
      <c r="V727" s="122">
        <v>1.1186477555193</v>
      </c>
      <c r="W727" s="122">
        <v>1.1147205955652</v>
      </c>
      <c r="X727" s="122">
        <v>1.0922187383983999</v>
      </c>
      <c r="Y727" s="122">
        <v>0.99635121520269998</v>
      </c>
      <c r="Z727" s="122">
        <v>0.94529735287670003</v>
      </c>
      <c r="AA727" s="122">
        <v>0.96901673446009995</v>
      </c>
      <c r="AB727" s="122">
        <v>1.0301885526603001</v>
      </c>
      <c r="AC727" s="122">
        <v>1.0604815794211999</v>
      </c>
      <c r="AD727" s="122">
        <v>1.0645525353137999</v>
      </c>
      <c r="AE727" s="122">
        <v>1.005060158944</v>
      </c>
      <c r="AF727" s="122">
        <v>1.0106633221467001</v>
      </c>
      <c r="AG727" s="122">
        <v>0.91708413608619999</v>
      </c>
      <c r="AH727" s="122">
        <v>0.8256486354957</v>
      </c>
      <c r="AI727" s="122">
        <v>0.86743116421629995</v>
      </c>
      <c r="AJ727" s="122">
        <v>0.89623098237120002</v>
      </c>
      <c r="AK727" s="122">
        <v>0.82645365978520002</v>
      </c>
      <c r="AL727" s="122">
        <v>0</v>
      </c>
    </row>
    <row r="728" spans="1:38" hidden="1" x14ac:dyDescent="0.25">
      <c r="A728" s="122" t="s">
        <v>1967</v>
      </c>
      <c r="B728" s="122">
        <v>1</v>
      </c>
      <c r="C728" s="122" t="s">
        <v>2148</v>
      </c>
      <c r="D728" s="122" t="s">
        <v>2084</v>
      </c>
      <c r="E728" s="122">
        <v>15</v>
      </c>
      <c r="F728" s="122">
        <v>0.10366254192090001</v>
      </c>
      <c r="G728" s="122">
        <v>3.3032115972000002E-2</v>
      </c>
      <c r="H728" s="122">
        <v>0.2233973815575</v>
      </c>
      <c r="I728" s="122">
        <v>0.22283648460639999</v>
      </c>
      <c r="J728" s="122">
        <v>0.19974325141140001</v>
      </c>
      <c r="K728" s="122">
        <v>8.2453755840500007E-2</v>
      </c>
      <c r="L728" s="122">
        <v>0.1059715348743</v>
      </c>
      <c r="M728" s="122">
        <v>0.1147064983299</v>
      </c>
      <c r="N728" s="122">
        <v>0.1049005666387</v>
      </c>
      <c r="O728" s="122">
        <v>7.1022032683900005E-2</v>
      </c>
      <c r="P728" s="122">
        <v>0.18569405053400001</v>
      </c>
      <c r="Q728" s="122">
        <v>0.19962243812120001</v>
      </c>
      <c r="R728" s="122">
        <v>0.21700646421719999</v>
      </c>
      <c r="S728" s="122">
        <v>0.23851839233050001</v>
      </c>
      <c r="T728" s="122">
        <v>0.25601781971199999</v>
      </c>
      <c r="U728" s="122">
        <v>0.29725668383190001</v>
      </c>
      <c r="V728" s="122">
        <v>8.8157408209000004E-2</v>
      </c>
      <c r="W728" s="122">
        <v>8.56405792005E-2</v>
      </c>
      <c r="X728" s="122">
        <v>8.0011143942600005E-2</v>
      </c>
      <c r="Y728" s="122">
        <v>7.2233699323299996E-2</v>
      </c>
      <c r="Z728" s="122">
        <v>6.7273835512900004E-2</v>
      </c>
      <c r="AA728" s="122">
        <v>0</v>
      </c>
      <c r="AB728" s="122">
        <v>0</v>
      </c>
      <c r="AC728" s="122">
        <v>0</v>
      </c>
      <c r="AD728" s="122">
        <v>0</v>
      </c>
      <c r="AE728" s="122">
        <v>0</v>
      </c>
      <c r="AF728" s="122">
        <v>0</v>
      </c>
      <c r="AG728" s="122">
        <v>0</v>
      </c>
      <c r="AH728" s="122">
        <v>0</v>
      </c>
      <c r="AI728" s="122">
        <v>0</v>
      </c>
      <c r="AJ728" s="122">
        <v>0</v>
      </c>
      <c r="AK728" s="122">
        <v>0</v>
      </c>
      <c r="AL728" s="122">
        <v>0</v>
      </c>
    </row>
    <row r="729" spans="1:38" hidden="1" x14ac:dyDescent="0.25">
      <c r="A729" s="122" t="s">
        <v>1967</v>
      </c>
      <c r="B729" s="122">
        <v>1</v>
      </c>
      <c r="C729" s="122" t="s">
        <v>2148</v>
      </c>
      <c r="D729" s="122" t="s">
        <v>2085</v>
      </c>
      <c r="E729" s="122">
        <v>15</v>
      </c>
      <c r="F729" s="122">
        <v>0.1781367042601</v>
      </c>
      <c r="G729" s="122">
        <v>6.0795305469900002E-2</v>
      </c>
      <c r="H729" s="122">
        <v>6.1843099484999997E-2</v>
      </c>
      <c r="I729" s="122">
        <v>5.6098522987E-2</v>
      </c>
      <c r="J729" s="122">
        <v>6.3473966559599998E-2</v>
      </c>
      <c r="K729" s="122">
        <v>9.9386223557799996E-2</v>
      </c>
      <c r="L729" s="122">
        <v>0.11033112333429999</v>
      </c>
      <c r="M729" s="122">
        <v>0.1205249438974</v>
      </c>
      <c r="N729" s="122">
        <v>0.1128821314917</v>
      </c>
      <c r="O729" s="122">
        <v>8.3012765474700004E-2</v>
      </c>
      <c r="P729" s="122">
        <v>0</v>
      </c>
      <c r="Q729" s="122">
        <v>0</v>
      </c>
      <c r="R729" s="122">
        <v>0</v>
      </c>
      <c r="S729" s="122">
        <v>0</v>
      </c>
      <c r="T729" s="122">
        <v>0</v>
      </c>
      <c r="U729" s="122">
        <v>0</v>
      </c>
      <c r="V729" s="122">
        <v>0</v>
      </c>
      <c r="W729" s="122">
        <v>0</v>
      </c>
      <c r="X729" s="122">
        <v>0</v>
      </c>
      <c r="Y729" s="122">
        <v>0</v>
      </c>
      <c r="Z729" s="122">
        <v>0</v>
      </c>
      <c r="AA729" s="122">
        <v>0</v>
      </c>
      <c r="AB729" s="122">
        <v>0</v>
      </c>
      <c r="AC729" s="122">
        <v>0</v>
      </c>
      <c r="AD729" s="122">
        <v>0</v>
      </c>
      <c r="AE729" s="122">
        <v>0</v>
      </c>
      <c r="AF729" s="122">
        <v>0</v>
      </c>
      <c r="AG729" s="122">
        <v>0</v>
      </c>
      <c r="AH729" s="122">
        <v>0</v>
      </c>
      <c r="AI729" s="122">
        <v>0</v>
      </c>
      <c r="AJ729" s="122">
        <v>0</v>
      </c>
      <c r="AK729" s="122">
        <v>0</v>
      </c>
      <c r="AL729" s="122">
        <v>0</v>
      </c>
    </row>
    <row r="730" spans="1:38" hidden="1" x14ac:dyDescent="0.25">
      <c r="A730" s="122" t="s">
        <v>1967</v>
      </c>
      <c r="B730" s="122">
        <v>1</v>
      </c>
      <c r="C730" s="122" t="s">
        <v>2148</v>
      </c>
      <c r="D730" s="122" t="s">
        <v>2086</v>
      </c>
      <c r="E730" s="122">
        <v>15</v>
      </c>
      <c r="F730" s="122">
        <v>1.8194800118840999</v>
      </c>
      <c r="G730" s="122">
        <v>1.2884551739262</v>
      </c>
      <c r="H730" s="122">
        <v>1.8384004657041999</v>
      </c>
      <c r="I730" s="122">
        <v>1.8337846854797</v>
      </c>
      <c r="J730" s="122">
        <v>2.4053659371017999</v>
      </c>
      <c r="K730" s="122">
        <v>2.4610237535655002</v>
      </c>
      <c r="L730" s="122">
        <v>2.5995394894977002</v>
      </c>
      <c r="M730" s="122">
        <v>2.0348796972419998</v>
      </c>
      <c r="N730" s="122">
        <v>1.7345992827843999</v>
      </c>
      <c r="O730" s="122">
        <v>1.8342500659297001</v>
      </c>
      <c r="P730" s="122">
        <v>1.8654025127056999</v>
      </c>
      <c r="Q730" s="122">
        <v>2.3972001083798</v>
      </c>
      <c r="R730" s="122">
        <v>2.9434962780981002</v>
      </c>
      <c r="S730" s="122">
        <v>2.9029497858058999</v>
      </c>
      <c r="T730" s="122">
        <v>2.8146786782327999</v>
      </c>
      <c r="U730" s="122">
        <v>2.6786880060903999</v>
      </c>
      <c r="V730" s="122">
        <v>2.3891771493506</v>
      </c>
      <c r="W730" s="122">
        <v>2.3927277170179999</v>
      </c>
      <c r="X730" s="122">
        <v>2.2912177486387</v>
      </c>
      <c r="Y730" s="122">
        <v>2.3117417788685</v>
      </c>
      <c r="Z730" s="122">
        <v>2.2202445880792001</v>
      </c>
      <c r="AA730" s="122">
        <v>2.4455716033585002</v>
      </c>
      <c r="AB730" s="122">
        <v>2.4736131181713001</v>
      </c>
      <c r="AC730" s="122">
        <v>2.5785342837787</v>
      </c>
      <c r="AD730" s="122">
        <v>2.5709416441841002</v>
      </c>
      <c r="AE730" s="122">
        <v>2.6746429878972999</v>
      </c>
      <c r="AF730" s="122">
        <v>2.8394847148413001</v>
      </c>
      <c r="AG730" s="122">
        <v>2.7112727467420998</v>
      </c>
      <c r="AH730" s="122">
        <v>2.6915260352322998</v>
      </c>
      <c r="AI730" s="122">
        <v>2.6658930858447998</v>
      </c>
      <c r="AJ730" s="122">
        <v>2.7170137445817</v>
      </c>
      <c r="AK730" s="122">
        <v>2.5998951938706001</v>
      </c>
      <c r="AL730" s="122">
        <v>0</v>
      </c>
    </row>
    <row r="731" spans="1:38" hidden="1" x14ac:dyDescent="0.25">
      <c r="A731" s="122" t="s">
        <v>1967</v>
      </c>
      <c r="B731" s="122">
        <v>1</v>
      </c>
      <c r="C731" s="122" t="s">
        <v>2148</v>
      </c>
      <c r="D731" s="122" t="s">
        <v>2087</v>
      </c>
      <c r="E731" s="122">
        <v>15</v>
      </c>
      <c r="F731" s="122">
        <v>0.1041596676072</v>
      </c>
      <c r="G731" s="122">
        <v>7.1333158418100007E-2</v>
      </c>
      <c r="H731" s="122">
        <v>7.4162277863500006E-2</v>
      </c>
      <c r="I731" s="122">
        <v>9.74018311203E-2</v>
      </c>
      <c r="J731" s="122">
        <v>0.1131878424665</v>
      </c>
      <c r="K731" s="122">
        <v>0.11733095836680001</v>
      </c>
      <c r="L731" s="122">
        <v>4.7979773999199997E-2</v>
      </c>
      <c r="M731" s="122">
        <v>7.4225727644100001E-2</v>
      </c>
      <c r="N731" s="122">
        <v>4.9006808197100002E-2</v>
      </c>
      <c r="O731" s="122">
        <v>5.2666987873399997E-2</v>
      </c>
      <c r="P731" s="122">
        <v>4.8120615221899997E-2</v>
      </c>
      <c r="Q731" s="122">
        <v>3.62896283679E-2</v>
      </c>
      <c r="R731" s="122">
        <v>2.4957652955399999E-2</v>
      </c>
      <c r="S731" s="122">
        <v>3.8222312844000003E-2</v>
      </c>
      <c r="T731" s="122">
        <v>4.9779701309600001E-2</v>
      </c>
      <c r="U731" s="122">
        <v>5.1544218311999998E-2</v>
      </c>
      <c r="V731" s="122">
        <v>4.24826269615E-2</v>
      </c>
      <c r="W731" s="122">
        <v>4.0636733405E-2</v>
      </c>
      <c r="X731" s="122">
        <v>2.3406094983599999E-2</v>
      </c>
      <c r="Y731" s="122">
        <v>1.12462389284E-2</v>
      </c>
      <c r="Z731" s="122">
        <v>1.0474025764900001E-2</v>
      </c>
      <c r="AA731" s="122">
        <v>0</v>
      </c>
      <c r="AB731" s="122">
        <v>0</v>
      </c>
      <c r="AC731" s="122">
        <v>0</v>
      </c>
      <c r="AD731" s="122">
        <v>0</v>
      </c>
      <c r="AE731" s="122">
        <v>0</v>
      </c>
      <c r="AF731" s="122">
        <v>0</v>
      </c>
      <c r="AG731" s="122">
        <v>0</v>
      </c>
      <c r="AH731" s="122">
        <v>0</v>
      </c>
      <c r="AI731" s="122">
        <v>0</v>
      </c>
      <c r="AJ731" s="122">
        <v>0</v>
      </c>
      <c r="AK731" s="122">
        <v>0</v>
      </c>
      <c r="AL731" s="122">
        <v>0</v>
      </c>
    </row>
    <row r="732" spans="1:38" hidden="1" x14ac:dyDescent="0.25">
      <c r="A732" s="122" t="s">
        <v>1967</v>
      </c>
      <c r="B732" s="122">
        <v>1</v>
      </c>
      <c r="C732" s="122" t="s">
        <v>2148</v>
      </c>
      <c r="D732" s="122" t="s">
        <v>2088</v>
      </c>
      <c r="E732" s="122">
        <v>15</v>
      </c>
      <c r="F732" s="122">
        <v>7.3858673394200006E-2</v>
      </c>
      <c r="G732" s="122">
        <v>0.2212949119106</v>
      </c>
      <c r="H732" s="122">
        <v>0.2249589095192</v>
      </c>
      <c r="I732" s="122">
        <v>0.32878255230469999</v>
      </c>
      <c r="J732" s="122">
        <v>0.27520181305570002</v>
      </c>
      <c r="K732" s="122">
        <v>0.27607284321609998</v>
      </c>
      <c r="L732" s="122">
        <v>0.2898616006193</v>
      </c>
      <c r="M732" s="122">
        <v>0.29079557006360002</v>
      </c>
      <c r="N732" s="122">
        <v>0.26681231079849999</v>
      </c>
      <c r="O732" s="122">
        <v>0.30410343085579999</v>
      </c>
      <c r="P732" s="122">
        <v>0.2834208333821</v>
      </c>
      <c r="Q732" s="122">
        <v>0.19130213941749999</v>
      </c>
      <c r="R732" s="122">
        <v>0.1263135822376</v>
      </c>
      <c r="S732" s="122">
        <v>0.14039816921699999</v>
      </c>
      <c r="T732" s="122">
        <v>0.1531613316107</v>
      </c>
      <c r="U732" s="122">
        <v>0.17140920012659999</v>
      </c>
      <c r="V732" s="122">
        <v>0.2782834342421</v>
      </c>
      <c r="W732" s="122">
        <v>0.30033994917489998</v>
      </c>
      <c r="X732" s="122">
        <v>0.32373791659939999</v>
      </c>
      <c r="Y732" s="122">
        <v>0.2875942245052</v>
      </c>
      <c r="Z732" s="122">
        <v>0.27229087202359997</v>
      </c>
      <c r="AA732" s="122">
        <v>0.22547916356530001</v>
      </c>
      <c r="AB732" s="122">
        <v>0.24503273813910001</v>
      </c>
      <c r="AC732" s="122">
        <v>0.35164855953579999</v>
      </c>
      <c r="AD732" s="122">
        <v>0.29349339689420001</v>
      </c>
      <c r="AE732" s="122">
        <v>0.29200221184109998</v>
      </c>
      <c r="AF732" s="122">
        <v>0.29957399936090001</v>
      </c>
      <c r="AG732" s="122">
        <v>0.28333205644979997</v>
      </c>
      <c r="AH732" s="122">
        <v>0.34227365649379998</v>
      </c>
      <c r="AI732" s="122">
        <v>0.32348917416869999</v>
      </c>
      <c r="AJ732" s="122">
        <v>0.29103623721189997</v>
      </c>
      <c r="AK732" s="122">
        <v>0.26820640391990003</v>
      </c>
      <c r="AL732" s="122">
        <v>0</v>
      </c>
    </row>
    <row r="733" spans="1:38" hidden="1" x14ac:dyDescent="0.25">
      <c r="A733" s="122" t="s">
        <v>1967</v>
      </c>
      <c r="B733" s="122">
        <v>1</v>
      </c>
      <c r="C733" s="122" t="s">
        <v>2148</v>
      </c>
      <c r="D733" s="122" t="s">
        <v>2089</v>
      </c>
      <c r="E733" s="122">
        <v>15</v>
      </c>
      <c r="F733" s="122">
        <v>2.1778839590600001E-2</v>
      </c>
      <c r="G733" s="122">
        <v>1.8643893677399999E-2</v>
      </c>
      <c r="H733" s="122">
        <v>1.7205648464300002E-2</v>
      </c>
      <c r="I733" s="122">
        <v>0</v>
      </c>
      <c r="J733" s="122">
        <v>0</v>
      </c>
      <c r="K733" s="122">
        <v>1.45536400515E-2</v>
      </c>
      <c r="L733" s="122">
        <v>0</v>
      </c>
      <c r="M733" s="122">
        <v>1.7546566685100001E-2</v>
      </c>
      <c r="N733" s="122">
        <v>5.7421657999E-3</v>
      </c>
      <c r="O733" s="122">
        <v>8.7624585778999994E-3</v>
      </c>
      <c r="P733" s="122">
        <v>6.7366980865E-3</v>
      </c>
      <c r="Q733" s="122">
        <v>1.07794098017E-2</v>
      </c>
      <c r="R733" s="122">
        <v>1.5534695745899999E-2</v>
      </c>
      <c r="S733" s="122">
        <v>1.72560840518E-2</v>
      </c>
      <c r="T733" s="122">
        <v>1.86490246145E-2</v>
      </c>
      <c r="U733" s="122">
        <v>2.1075029186500002E-2</v>
      </c>
      <c r="V733" s="122">
        <v>2.92987838097E-2</v>
      </c>
      <c r="W733" s="122">
        <v>2.9598182595500001E-2</v>
      </c>
      <c r="X733" s="122">
        <v>2.4095873607900001E-2</v>
      </c>
      <c r="Y733" s="122">
        <v>9.0384851323999996E-3</v>
      </c>
      <c r="Z733" s="122">
        <v>8.5701233177000007E-3</v>
      </c>
      <c r="AA733" s="122">
        <v>1.59483895001E-2</v>
      </c>
      <c r="AB733" s="122">
        <v>1.5663568869699999E-2</v>
      </c>
      <c r="AC733" s="122">
        <v>1.49291308192E-2</v>
      </c>
      <c r="AD733" s="122">
        <v>1.49792973009E-2</v>
      </c>
      <c r="AE733" s="122">
        <v>1.54248270613E-2</v>
      </c>
      <c r="AF733" s="122">
        <v>1.4606164532300001E-2</v>
      </c>
      <c r="AG733" s="122">
        <v>1.20647439539E-2</v>
      </c>
      <c r="AH733" s="122">
        <v>9.6144266315000004E-3</v>
      </c>
      <c r="AI733" s="122">
        <v>7.4266537448000004E-3</v>
      </c>
      <c r="AJ733" s="122">
        <v>1.3948667874999999E-2</v>
      </c>
      <c r="AK733" s="122">
        <v>1.47104073947E-2</v>
      </c>
      <c r="AL733" s="122">
        <v>0</v>
      </c>
    </row>
    <row r="734" spans="1:38" hidden="1" x14ac:dyDescent="0.25">
      <c r="A734" s="122" t="s">
        <v>1967</v>
      </c>
      <c r="B734" s="122">
        <v>1</v>
      </c>
      <c r="C734" s="122" t="s">
        <v>2148</v>
      </c>
      <c r="D734" s="122" t="s">
        <v>2090</v>
      </c>
      <c r="E734" s="122">
        <v>15</v>
      </c>
      <c r="F734" s="122">
        <v>8.0487015877999998E-3</v>
      </c>
      <c r="G734" s="122">
        <v>6.8901346199000003E-3</v>
      </c>
      <c r="H734" s="122">
        <v>0</v>
      </c>
      <c r="I734" s="122">
        <v>0</v>
      </c>
      <c r="J734" s="122">
        <v>0</v>
      </c>
      <c r="K734" s="122">
        <v>0</v>
      </c>
      <c r="L734" s="122">
        <v>0</v>
      </c>
      <c r="M734" s="122">
        <v>0</v>
      </c>
      <c r="N734" s="122">
        <v>0</v>
      </c>
      <c r="O734" s="122">
        <v>0</v>
      </c>
      <c r="P734" s="122">
        <v>0</v>
      </c>
      <c r="Q734" s="122">
        <v>0</v>
      </c>
      <c r="R734" s="122">
        <v>0</v>
      </c>
      <c r="S734" s="122">
        <v>0</v>
      </c>
      <c r="T734" s="122">
        <v>0</v>
      </c>
      <c r="U734" s="122">
        <v>0</v>
      </c>
      <c r="V734" s="122">
        <v>0</v>
      </c>
      <c r="W734" s="122">
        <v>0</v>
      </c>
      <c r="X734" s="122">
        <v>0</v>
      </c>
      <c r="Y734" s="122">
        <v>0</v>
      </c>
      <c r="Z734" s="122">
        <v>0</v>
      </c>
      <c r="AA734" s="122">
        <v>0</v>
      </c>
      <c r="AB734" s="122">
        <v>0</v>
      </c>
      <c r="AC734" s="122">
        <v>0</v>
      </c>
      <c r="AD734" s="122">
        <v>0</v>
      </c>
      <c r="AE734" s="122">
        <v>0</v>
      </c>
      <c r="AF734" s="122">
        <v>0</v>
      </c>
      <c r="AG734" s="122">
        <v>0</v>
      </c>
      <c r="AH734" s="122">
        <v>0</v>
      </c>
      <c r="AI734" s="122">
        <v>0</v>
      </c>
      <c r="AJ734" s="122">
        <v>0</v>
      </c>
      <c r="AK734" s="122">
        <v>0</v>
      </c>
      <c r="AL734" s="122">
        <v>0</v>
      </c>
    </row>
    <row r="735" spans="1:38" hidden="1" x14ac:dyDescent="0.25">
      <c r="A735" s="122" t="s">
        <v>1967</v>
      </c>
      <c r="B735" s="122">
        <v>1</v>
      </c>
      <c r="C735" s="122" t="s">
        <v>2148</v>
      </c>
      <c r="D735" s="122" t="s">
        <v>2091</v>
      </c>
      <c r="E735" s="122">
        <v>15</v>
      </c>
      <c r="F735" s="122">
        <v>0.1240446950595</v>
      </c>
      <c r="G735" s="122">
        <v>0.11834819464809999</v>
      </c>
      <c r="H735" s="122">
        <v>0.11651717877660001</v>
      </c>
      <c r="I735" s="122">
        <v>0.1209591009929</v>
      </c>
      <c r="J735" s="122">
        <v>0.1331621676076</v>
      </c>
      <c r="K735" s="122">
        <v>6.54246626282E-2</v>
      </c>
      <c r="L735" s="122">
        <v>6.5126516571099996E-2</v>
      </c>
      <c r="M735" s="122">
        <v>0</v>
      </c>
      <c r="N735" s="122">
        <v>6.06598928824E-2</v>
      </c>
      <c r="O735" s="122">
        <v>0.1246575028212</v>
      </c>
      <c r="P735" s="122">
        <v>7.0996241801599996E-2</v>
      </c>
      <c r="Q735" s="122">
        <v>3.2771731361100002E-2</v>
      </c>
      <c r="R735" s="122">
        <v>0</v>
      </c>
      <c r="S735" s="122">
        <v>0</v>
      </c>
      <c r="T735" s="122">
        <v>0</v>
      </c>
      <c r="U735" s="122">
        <v>0</v>
      </c>
      <c r="V735" s="122">
        <v>0</v>
      </c>
      <c r="W735" s="122">
        <v>0</v>
      </c>
      <c r="X735" s="122">
        <v>0</v>
      </c>
      <c r="Y735" s="122">
        <v>0</v>
      </c>
      <c r="Z735" s="122">
        <v>0</v>
      </c>
      <c r="AA735" s="122">
        <v>0</v>
      </c>
      <c r="AB735" s="122">
        <v>5.5253119999999998E-6</v>
      </c>
      <c r="AC735" s="122">
        <v>0</v>
      </c>
      <c r="AD735" s="122">
        <v>0</v>
      </c>
      <c r="AE735" s="122">
        <v>0</v>
      </c>
      <c r="AF735" s="122">
        <v>0</v>
      </c>
      <c r="AG735" s="122">
        <v>0</v>
      </c>
      <c r="AH735" s="122">
        <v>0</v>
      </c>
      <c r="AI735" s="122">
        <v>0</v>
      </c>
      <c r="AJ735" s="122">
        <v>0</v>
      </c>
      <c r="AK735" s="122">
        <v>0</v>
      </c>
      <c r="AL735" s="122">
        <v>0</v>
      </c>
    </row>
    <row r="736" spans="1:38" hidden="1" x14ac:dyDescent="0.25">
      <c r="A736" s="122" t="s">
        <v>1967</v>
      </c>
      <c r="B736" s="122">
        <v>1</v>
      </c>
      <c r="C736" s="122" t="s">
        <v>2148</v>
      </c>
      <c r="D736" s="122" t="s">
        <v>2092</v>
      </c>
      <c r="E736" s="122">
        <v>15</v>
      </c>
      <c r="F736" s="122">
        <v>0.52079833803599995</v>
      </c>
      <c r="G736" s="122">
        <v>0.39273767333580001</v>
      </c>
      <c r="H736" s="122">
        <v>0.58835407105009996</v>
      </c>
      <c r="I736" s="122">
        <v>0.30741168640490002</v>
      </c>
      <c r="J736" s="122">
        <v>0.29828325544099998</v>
      </c>
      <c r="K736" s="122">
        <v>0.29355745661979998</v>
      </c>
      <c r="L736" s="122">
        <v>0.22551271409679999</v>
      </c>
      <c r="M736" s="122">
        <v>0.36345011467119998</v>
      </c>
      <c r="N736" s="122">
        <v>0.26799814329089999</v>
      </c>
      <c r="O736" s="122">
        <v>0.15675577213809999</v>
      </c>
      <c r="P736" s="122">
        <v>0.25519533770090003</v>
      </c>
      <c r="Q736" s="122">
        <v>0.35186168784810001</v>
      </c>
      <c r="R736" s="122">
        <v>0.46091862064650002</v>
      </c>
      <c r="S736" s="122">
        <v>0.368301442604</v>
      </c>
      <c r="T736" s="122">
        <v>0.28268293696230001</v>
      </c>
      <c r="U736" s="122">
        <v>0.284128697263</v>
      </c>
      <c r="V736" s="122">
        <v>0.31675987648019999</v>
      </c>
      <c r="W736" s="122">
        <v>0.2409035818246</v>
      </c>
      <c r="X736" s="122">
        <v>0.30339227687269998</v>
      </c>
      <c r="Y736" s="122">
        <v>0.29066531033240001</v>
      </c>
      <c r="Z736" s="122">
        <v>0.28028777516519998</v>
      </c>
      <c r="AA736" s="122">
        <v>0.37430892905860003</v>
      </c>
      <c r="AB736" s="122">
        <v>0.36141549288519997</v>
      </c>
      <c r="AC736" s="122">
        <v>0.40536175932230001</v>
      </c>
      <c r="AD736" s="122">
        <v>0.3582927381714</v>
      </c>
      <c r="AE736" s="122">
        <v>0.36158039383180002</v>
      </c>
      <c r="AF736" s="122">
        <v>0.33887010032699999</v>
      </c>
      <c r="AG736" s="122">
        <v>0.34058810067290002</v>
      </c>
      <c r="AH736" s="122">
        <v>0.34433521011939999</v>
      </c>
      <c r="AI736" s="122">
        <v>0.34907197049369998</v>
      </c>
      <c r="AJ736" s="122">
        <v>0.3840013205467</v>
      </c>
      <c r="AK736" s="122">
        <v>0.35609523788640002</v>
      </c>
      <c r="AL736" s="122">
        <v>0</v>
      </c>
    </row>
    <row r="737" spans="1:38" hidden="1" x14ac:dyDescent="0.25">
      <c r="A737" s="122" t="s">
        <v>1967</v>
      </c>
      <c r="B737" s="122">
        <v>1</v>
      </c>
      <c r="C737" s="122" t="s">
        <v>2148</v>
      </c>
      <c r="D737" s="122" t="s">
        <v>2093</v>
      </c>
      <c r="E737" s="122">
        <v>15</v>
      </c>
      <c r="F737" s="122">
        <v>0</v>
      </c>
      <c r="G737" s="122">
        <v>0</v>
      </c>
      <c r="H737" s="122">
        <v>0</v>
      </c>
      <c r="I737" s="122">
        <v>0</v>
      </c>
      <c r="J737" s="122">
        <v>0</v>
      </c>
      <c r="K737" s="122">
        <v>0</v>
      </c>
      <c r="L737" s="122">
        <v>0</v>
      </c>
      <c r="M737" s="122">
        <v>0</v>
      </c>
      <c r="N737" s="122">
        <v>5.4274641000000004E-3</v>
      </c>
      <c r="O737" s="122">
        <v>6.9177304562000001E-3</v>
      </c>
      <c r="P737" s="122">
        <v>7.0516728050999998E-3</v>
      </c>
      <c r="Q737" s="122">
        <v>5.8211448364999998E-3</v>
      </c>
      <c r="R737" s="122">
        <v>0</v>
      </c>
      <c r="S737" s="122">
        <v>1.0929706207E-3</v>
      </c>
      <c r="T737" s="122">
        <v>1.2290806398000001E-3</v>
      </c>
      <c r="U737" s="122">
        <v>1.4628077392999999E-3</v>
      </c>
      <c r="V737" s="122">
        <v>4.244377816E-4</v>
      </c>
      <c r="W737" s="122">
        <v>3.8080771940000001E-4</v>
      </c>
      <c r="X737" s="122">
        <v>3.260006982E-4</v>
      </c>
      <c r="Y737" s="122">
        <v>3.0800981900000002E-4</v>
      </c>
      <c r="Z737" s="122">
        <v>2.8686059409999999E-4</v>
      </c>
      <c r="AA737" s="122">
        <v>0</v>
      </c>
      <c r="AB737" s="122">
        <v>0</v>
      </c>
      <c r="AC737" s="122">
        <v>0</v>
      </c>
      <c r="AD737" s="122">
        <v>0</v>
      </c>
      <c r="AE737" s="122">
        <v>0</v>
      </c>
      <c r="AF737" s="122">
        <v>0</v>
      </c>
      <c r="AG737" s="122">
        <v>0</v>
      </c>
      <c r="AH737" s="122">
        <v>0</v>
      </c>
      <c r="AI737" s="122">
        <v>0</v>
      </c>
      <c r="AJ737" s="122">
        <v>0</v>
      </c>
      <c r="AK737" s="122">
        <v>0</v>
      </c>
      <c r="AL737" s="122">
        <v>0</v>
      </c>
    </row>
    <row r="738" spans="1:38" hidden="1" x14ac:dyDescent="0.25">
      <c r="A738" s="122" t="s">
        <v>1967</v>
      </c>
      <c r="B738" s="122">
        <v>1</v>
      </c>
      <c r="C738" s="122" t="s">
        <v>2148</v>
      </c>
      <c r="D738" s="122" t="s">
        <v>2094</v>
      </c>
      <c r="E738" s="122">
        <v>15</v>
      </c>
      <c r="F738" s="122">
        <v>6.5336518771799995E-2</v>
      </c>
      <c r="G738" s="122">
        <v>0</v>
      </c>
      <c r="H738" s="122">
        <v>0</v>
      </c>
      <c r="I738" s="122">
        <v>0</v>
      </c>
      <c r="J738" s="122">
        <v>0</v>
      </c>
      <c r="K738" s="122">
        <v>0</v>
      </c>
      <c r="L738" s="122">
        <v>0</v>
      </c>
      <c r="M738" s="122">
        <v>0</v>
      </c>
      <c r="N738" s="122">
        <v>0</v>
      </c>
      <c r="O738" s="122">
        <v>9.4011956899999992E-3</v>
      </c>
      <c r="P738" s="122">
        <v>0</v>
      </c>
      <c r="Q738" s="122">
        <v>0</v>
      </c>
      <c r="R738" s="122">
        <v>0</v>
      </c>
      <c r="S738" s="122">
        <v>2.5127810229E-3</v>
      </c>
      <c r="T738" s="122">
        <v>4.7148986980000002E-3</v>
      </c>
      <c r="U738" s="122">
        <v>5.6289368384999997E-3</v>
      </c>
      <c r="V738" s="122">
        <v>1.9659323901699999E-2</v>
      </c>
      <c r="W738" s="122">
        <v>1.9418453709799999E-2</v>
      </c>
      <c r="X738" s="122">
        <v>1.8909679011200001E-2</v>
      </c>
      <c r="Y738" s="122">
        <v>1.1236430891000001E-3</v>
      </c>
      <c r="Z738" s="122">
        <v>1.0464891188000001E-3</v>
      </c>
      <c r="AA738" s="122">
        <v>0</v>
      </c>
      <c r="AB738" s="122">
        <v>0</v>
      </c>
      <c r="AC738" s="122">
        <v>0</v>
      </c>
      <c r="AD738" s="122">
        <v>0</v>
      </c>
      <c r="AE738" s="122">
        <v>0</v>
      </c>
      <c r="AF738" s="122">
        <v>0</v>
      </c>
      <c r="AG738" s="122">
        <v>0</v>
      </c>
      <c r="AH738" s="122">
        <v>0</v>
      </c>
      <c r="AI738" s="122">
        <v>0</v>
      </c>
      <c r="AJ738" s="122">
        <v>0</v>
      </c>
      <c r="AK738" s="122">
        <v>0</v>
      </c>
      <c r="AL738" s="122">
        <v>0</v>
      </c>
    </row>
    <row r="739" spans="1:38" hidden="1" x14ac:dyDescent="0.25">
      <c r="A739" s="122" t="s">
        <v>1967</v>
      </c>
      <c r="B739" s="122">
        <v>1</v>
      </c>
      <c r="C739" s="122" t="s">
        <v>2148</v>
      </c>
      <c r="D739" s="122" t="s">
        <v>2095</v>
      </c>
      <c r="E739" s="122">
        <v>15</v>
      </c>
      <c r="F739" s="122">
        <v>0</v>
      </c>
      <c r="G739" s="122">
        <v>0</v>
      </c>
      <c r="H739" s="122">
        <v>0</v>
      </c>
      <c r="I739" s="122">
        <v>0.22909568244590001</v>
      </c>
      <c r="J739" s="122">
        <v>0</v>
      </c>
      <c r="K739" s="122">
        <v>0</v>
      </c>
      <c r="L739" s="122">
        <v>0</v>
      </c>
      <c r="M739" s="122">
        <v>0</v>
      </c>
      <c r="N739" s="122">
        <v>0</v>
      </c>
      <c r="O739" s="122">
        <v>0</v>
      </c>
      <c r="P739" s="122">
        <v>0</v>
      </c>
      <c r="Q739" s="122">
        <v>0</v>
      </c>
      <c r="R739" s="122">
        <v>0</v>
      </c>
      <c r="S739" s="122">
        <v>3.28557716374E-2</v>
      </c>
      <c r="T739" s="122">
        <v>7.4294189957900006E-2</v>
      </c>
      <c r="U739" s="122">
        <v>8.9808564629500001E-2</v>
      </c>
      <c r="V739" s="122">
        <v>9.96533208133E-2</v>
      </c>
      <c r="W739" s="122">
        <v>9.8268022421300005E-2</v>
      </c>
      <c r="X739" s="122">
        <v>9.5053746080500004E-2</v>
      </c>
      <c r="Y739" s="122">
        <v>2.1734252936600001E-2</v>
      </c>
      <c r="Z739" s="122">
        <v>2.0241889460900001E-2</v>
      </c>
      <c r="AA739" s="122">
        <v>0</v>
      </c>
      <c r="AB739" s="122">
        <v>0</v>
      </c>
      <c r="AC739" s="122">
        <v>0</v>
      </c>
      <c r="AD739" s="122">
        <v>0</v>
      </c>
      <c r="AE739" s="122">
        <v>0</v>
      </c>
      <c r="AF739" s="122">
        <v>0</v>
      </c>
      <c r="AG739" s="122">
        <v>0</v>
      </c>
      <c r="AH739" s="122">
        <v>0</v>
      </c>
      <c r="AI739" s="122">
        <v>0</v>
      </c>
      <c r="AJ739" s="122">
        <v>0</v>
      </c>
      <c r="AK739" s="122">
        <v>0</v>
      </c>
      <c r="AL739" s="122">
        <v>0</v>
      </c>
    </row>
    <row r="740" spans="1:38" hidden="1" x14ac:dyDescent="0.25">
      <c r="A740" s="122" t="s">
        <v>1967</v>
      </c>
      <c r="B740" s="122">
        <v>1</v>
      </c>
      <c r="C740" s="122" t="s">
        <v>2148</v>
      </c>
      <c r="D740" s="122" t="s">
        <v>2096</v>
      </c>
      <c r="E740" s="122">
        <v>15</v>
      </c>
      <c r="F740" s="122">
        <v>2.2252292625175998</v>
      </c>
      <c r="G740" s="122">
        <v>1.2953453085461</v>
      </c>
      <c r="H740" s="122">
        <v>1.2780632551803</v>
      </c>
      <c r="I740" s="122">
        <v>1.3315693368342001</v>
      </c>
      <c r="J740" s="122">
        <v>1.4381514101620001</v>
      </c>
      <c r="K740" s="122">
        <v>1.5246122766607999</v>
      </c>
      <c r="L740" s="122">
        <v>1.5659525103880001</v>
      </c>
      <c r="M740" s="122">
        <v>1.6330166914944</v>
      </c>
      <c r="N740" s="122">
        <v>1.5105681595977001</v>
      </c>
      <c r="O740" s="122">
        <v>1.6146259594053001</v>
      </c>
      <c r="P740" s="122">
        <v>1.3777840393491001</v>
      </c>
      <c r="Q740" s="122">
        <v>1.2989741209209</v>
      </c>
      <c r="R740" s="122">
        <v>1.2663748045404</v>
      </c>
      <c r="S740" s="122">
        <v>1.2329285395705001</v>
      </c>
      <c r="T740" s="122">
        <v>1.1879276998727</v>
      </c>
      <c r="U740" s="122">
        <v>1.3013620787569999</v>
      </c>
      <c r="V740" s="122">
        <v>1.6253631762484</v>
      </c>
      <c r="W740" s="122">
        <v>1.5892491502382</v>
      </c>
      <c r="X740" s="122">
        <v>1.5642918991142001</v>
      </c>
      <c r="Y740" s="122">
        <v>1.5338740611315</v>
      </c>
      <c r="Z740" s="122">
        <v>1.4700723460478999</v>
      </c>
      <c r="AA740" s="122">
        <v>1.2888545924737</v>
      </c>
      <c r="AB740" s="122">
        <v>1.3643459547656001</v>
      </c>
      <c r="AC740" s="122">
        <v>1.5541498210064</v>
      </c>
      <c r="AD740" s="122">
        <v>1.5483430207332001</v>
      </c>
      <c r="AE740" s="122">
        <v>1.5419722038253001</v>
      </c>
      <c r="AF740" s="122">
        <v>1.5146726694406001</v>
      </c>
      <c r="AG740" s="122">
        <v>1.43877874989</v>
      </c>
      <c r="AH740" s="122">
        <v>1.4378137642677</v>
      </c>
      <c r="AI740" s="122">
        <v>1.413220625021</v>
      </c>
      <c r="AJ740" s="122">
        <v>1.3561874649318</v>
      </c>
      <c r="AK740" s="122">
        <v>1.3840032417465999</v>
      </c>
      <c r="AL740" s="122">
        <v>0</v>
      </c>
    </row>
    <row r="741" spans="1:38" hidden="1" x14ac:dyDescent="0.25">
      <c r="A741" s="122" t="s">
        <v>1967</v>
      </c>
      <c r="B741" s="122">
        <v>1</v>
      </c>
      <c r="C741" s="122" t="s">
        <v>2148</v>
      </c>
      <c r="D741" s="122" t="s">
        <v>2097</v>
      </c>
      <c r="E741" s="122">
        <v>15</v>
      </c>
      <c r="F741" s="122">
        <v>0.57950651432370004</v>
      </c>
      <c r="G741" s="122">
        <v>0.35139686561619998</v>
      </c>
      <c r="H741" s="122">
        <v>0.35021075657739997</v>
      </c>
      <c r="I741" s="122">
        <v>0.47262491893809999</v>
      </c>
      <c r="J741" s="122">
        <v>0.53087317486230001</v>
      </c>
      <c r="K741" s="122">
        <v>0.46246802452750002</v>
      </c>
      <c r="L741" s="122">
        <v>0.47316844382779999</v>
      </c>
      <c r="M741" s="122">
        <v>0.62121029430910002</v>
      </c>
      <c r="N741" s="122">
        <v>0.64992742374000001</v>
      </c>
      <c r="O741" s="122">
        <v>0.63643120197290004</v>
      </c>
      <c r="P741" s="122">
        <v>0.61879839199200004</v>
      </c>
      <c r="Q741" s="122">
        <v>0.69268497140639995</v>
      </c>
      <c r="R741" s="122">
        <v>0.72531115678909996</v>
      </c>
      <c r="S741" s="122">
        <v>0.67698713426169999</v>
      </c>
      <c r="T741" s="122">
        <v>0.60346729103920005</v>
      </c>
      <c r="U741" s="122">
        <v>0.59167648718510002</v>
      </c>
      <c r="V741" s="122">
        <v>0.55759729170009997</v>
      </c>
      <c r="W741" s="122">
        <v>0.54649151943420005</v>
      </c>
      <c r="X741" s="122">
        <v>0.52898733995500002</v>
      </c>
      <c r="Y741" s="122">
        <v>0.61891164815699995</v>
      </c>
      <c r="Z741" s="122">
        <v>0.59469244102569996</v>
      </c>
      <c r="AA741" s="122">
        <v>0.64007662648630004</v>
      </c>
      <c r="AB741" s="122">
        <v>0.6624175696415</v>
      </c>
      <c r="AC741" s="122">
        <v>0.69638406873619996</v>
      </c>
      <c r="AD741" s="122">
        <v>0.71098766162089999</v>
      </c>
      <c r="AE741" s="122">
        <v>0.62456346694830001</v>
      </c>
      <c r="AF741" s="122">
        <v>0.66104847372179998</v>
      </c>
      <c r="AG741" s="122">
        <v>0.62861483382369998</v>
      </c>
      <c r="AH741" s="122">
        <v>0.61424652147350001</v>
      </c>
      <c r="AI741" s="122">
        <v>0.62616165542220004</v>
      </c>
      <c r="AJ741" s="122">
        <v>0.60201440405079998</v>
      </c>
      <c r="AK741" s="122">
        <v>0.60834285341950001</v>
      </c>
      <c r="AL741" s="122">
        <v>0</v>
      </c>
    </row>
    <row r="742" spans="1:38" hidden="1" x14ac:dyDescent="0.25">
      <c r="A742" s="122" t="s">
        <v>1967</v>
      </c>
      <c r="B742" s="122">
        <v>1</v>
      </c>
      <c r="C742" s="122" t="s">
        <v>2148</v>
      </c>
      <c r="D742" s="122" t="s">
        <v>2098</v>
      </c>
      <c r="E742" s="122">
        <v>15</v>
      </c>
      <c r="F742" s="122">
        <v>0.19643566404650001</v>
      </c>
      <c r="G742" s="122">
        <v>0.17326662058930001</v>
      </c>
      <c r="H742" s="122">
        <v>0.18994607411450001</v>
      </c>
      <c r="I742" s="122">
        <v>0.1894691653294</v>
      </c>
      <c r="J742" s="122">
        <v>0.2238322875316</v>
      </c>
      <c r="K742" s="122">
        <v>0.23202542108099999</v>
      </c>
      <c r="L742" s="122">
        <v>0.24508469038280001</v>
      </c>
      <c r="M742" s="122">
        <v>0.27145988204979998</v>
      </c>
      <c r="N742" s="122">
        <v>0.2982824807901</v>
      </c>
      <c r="O742" s="122">
        <v>0.30161304789150001</v>
      </c>
      <c r="P742" s="122">
        <v>0.31095056401310001</v>
      </c>
      <c r="Q742" s="122">
        <v>0.2882051814098</v>
      </c>
      <c r="R742" s="122">
        <v>0.252889428769</v>
      </c>
      <c r="S742" s="122">
        <v>0.20154185350850001</v>
      </c>
      <c r="T742" s="122">
        <v>0.1464001093376</v>
      </c>
      <c r="U742" s="122">
        <v>0.16005600630149999</v>
      </c>
      <c r="V742" s="122">
        <v>0.30141619312360002</v>
      </c>
      <c r="W742" s="122">
        <v>0.289836519465</v>
      </c>
      <c r="X742" s="122">
        <v>0.27693283754120002</v>
      </c>
      <c r="Y742" s="122">
        <v>0.28884292717549997</v>
      </c>
      <c r="Z742" s="122">
        <v>0.2752726328076</v>
      </c>
      <c r="AA742" s="122">
        <v>0.26708285517519997</v>
      </c>
      <c r="AB742" s="122">
        <v>0.27603733579029999</v>
      </c>
      <c r="AC742" s="122">
        <v>0.1876552792085</v>
      </c>
      <c r="AD742" s="122">
        <v>0.1922267699977</v>
      </c>
      <c r="AE742" s="122">
        <v>0.1883943110296</v>
      </c>
      <c r="AF742" s="122">
        <v>0.1948264380993</v>
      </c>
      <c r="AG742" s="122">
        <v>0.1859375768889</v>
      </c>
      <c r="AH742" s="122">
        <v>0.15511181471070001</v>
      </c>
      <c r="AI742" s="122">
        <v>0.1352890876367</v>
      </c>
      <c r="AJ742" s="122">
        <v>0.1237173706681</v>
      </c>
      <c r="AK742" s="122">
        <v>0.1136468607604</v>
      </c>
      <c r="AL742" s="122">
        <v>0</v>
      </c>
    </row>
    <row r="743" spans="1:38" hidden="1" x14ac:dyDescent="0.25">
      <c r="A743" s="122" t="s">
        <v>1967</v>
      </c>
      <c r="B743" s="122">
        <v>1</v>
      </c>
      <c r="C743" s="122" t="s">
        <v>2148</v>
      </c>
      <c r="D743" s="122" t="s">
        <v>2099</v>
      </c>
      <c r="E743" s="122">
        <v>15</v>
      </c>
      <c r="F743" s="122">
        <v>0.2215760201826</v>
      </c>
      <c r="G743" s="122">
        <v>0.90098642706450005</v>
      </c>
      <c r="H743" s="122">
        <v>0.91054796710139996</v>
      </c>
      <c r="I743" s="122">
        <v>0.94319494692420003</v>
      </c>
      <c r="J743" s="122">
        <v>0.60810723207469997</v>
      </c>
      <c r="K743" s="122">
        <v>0.62116389723620002</v>
      </c>
      <c r="L743" s="122">
        <v>0.65612535351449996</v>
      </c>
      <c r="M743" s="122">
        <v>0.68422487073789995</v>
      </c>
      <c r="N743" s="122">
        <v>0.44468718466419999</v>
      </c>
      <c r="O743" s="122">
        <v>0.44965247965479999</v>
      </c>
      <c r="P743" s="122">
        <v>0.79191695935689999</v>
      </c>
      <c r="Q743" s="122">
        <v>0.64849028773149997</v>
      </c>
      <c r="R743" s="122">
        <v>0.54080989895880005</v>
      </c>
      <c r="S743" s="122">
        <v>0.47894661820009998</v>
      </c>
      <c r="T743" s="122">
        <v>0.41642615768359997</v>
      </c>
      <c r="U743" s="122">
        <v>0.39489701967750002</v>
      </c>
      <c r="V743" s="122">
        <v>0.52224566509159998</v>
      </c>
      <c r="W743" s="122">
        <v>0.52985846258570002</v>
      </c>
      <c r="X743" s="122">
        <v>0.50065277497570004</v>
      </c>
      <c r="Y743" s="122">
        <v>0.4003056624263</v>
      </c>
      <c r="Z743" s="122">
        <v>0.36500573864489999</v>
      </c>
      <c r="AA743" s="122">
        <v>0.3496005141513</v>
      </c>
      <c r="AB743" s="122">
        <v>0.41452824519589998</v>
      </c>
      <c r="AC743" s="122">
        <v>0.39253457440290002</v>
      </c>
      <c r="AD743" s="122">
        <v>0.41265340088270003</v>
      </c>
      <c r="AE743" s="122">
        <v>0.49803547134550002</v>
      </c>
      <c r="AF743" s="122">
        <v>0.49654020785870001</v>
      </c>
      <c r="AG743" s="122">
        <v>0.37636008371700003</v>
      </c>
      <c r="AH743" s="122">
        <v>0.37758515922899999</v>
      </c>
      <c r="AI743" s="122">
        <v>0.15900791792989999</v>
      </c>
      <c r="AJ743" s="122">
        <v>8.7310520905700004E-2</v>
      </c>
      <c r="AK743" s="122">
        <v>9.4074496501100002E-2</v>
      </c>
      <c r="AL743" s="122">
        <v>0</v>
      </c>
    </row>
    <row r="744" spans="1:38" hidden="1" x14ac:dyDescent="0.25">
      <c r="A744" s="122" t="s">
        <v>1967</v>
      </c>
      <c r="B744" s="122">
        <v>1</v>
      </c>
      <c r="C744" s="122" t="s">
        <v>2148</v>
      </c>
      <c r="D744" s="122" t="s">
        <v>2100</v>
      </c>
      <c r="E744" s="122">
        <v>15</v>
      </c>
      <c r="F744" s="122">
        <v>0.49712568630710002</v>
      </c>
      <c r="G744" s="122">
        <v>0.44583224011290001</v>
      </c>
      <c r="H744" s="122">
        <v>0.61575291259410003</v>
      </c>
      <c r="I744" s="122">
        <v>0.52440817092610004</v>
      </c>
      <c r="J744" s="122">
        <v>0.46961857776280003</v>
      </c>
      <c r="K744" s="122">
        <v>0.66257482371859999</v>
      </c>
      <c r="L744" s="122">
        <v>0.64834905302839996</v>
      </c>
      <c r="M744" s="122">
        <v>0.72679886269490002</v>
      </c>
      <c r="N744" s="122">
        <v>0.63980223861219998</v>
      </c>
      <c r="O744" s="122">
        <v>0.62778403890269996</v>
      </c>
      <c r="P744" s="122">
        <v>0.60917991028590002</v>
      </c>
      <c r="Q744" s="122">
        <v>0.59455918833629995</v>
      </c>
      <c r="R744" s="122">
        <v>0.59896874527080002</v>
      </c>
      <c r="S744" s="122">
        <v>0.53560352390840005</v>
      </c>
      <c r="T744" s="122">
        <v>0.46964588380920003</v>
      </c>
      <c r="U744" s="122">
        <v>0.4906068041753</v>
      </c>
      <c r="V744" s="122">
        <v>0.59326465906930004</v>
      </c>
      <c r="W744" s="122">
        <v>0.64722315966849997</v>
      </c>
      <c r="X744" s="122">
        <v>0.66749787440560004</v>
      </c>
      <c r="Y744" s="122">
        <v>0.574666107541</v>
      </c>
      <c r="Z744" s="122">
        <v>0.53919844855169996</v>
      </c>
      <c r="AA744" s="122">
        <v>0.49012754272969999</v>
      </c>
      <c r="AB744" s="122">
        <v>0.58504386298150002</v>
      </c>
      <c r="AC744" s="122">
        <v>0.63513276819690001</v>
      </c>
      <c r="AD744" s="122">
        <v>0.62789437498800005</v>
      </c>
      <c r="AE744" s="122">
        <v>0.64172400183709999</v>
      </c>
      <c r="AF744" s="122">
        <v>0.67827180042699997</v>
      </c>
      <c r="AG744" s="122">
        <v>0.63334395170070001</v>
      </c>
      <c r="AH744" s="122">
        <v>0.65364658410370002</v>
      </c>
      <c r="AI744" s="122">
        <v>0.4938619926583</v>
      </c>
      <c r="AJ744" s="122">
        <v>0.50951271182680002</v>
      </c>
      <c r="AK744" s="122">
        <v>0.4794706992451</v>
      </c>
      <c r="AL744" s="122">
        <v>0</v>
      </c>
    </row>
    <row r="745" spans="1:38" hidden="1" x14ac:dyDescent="0.25">
      <c r="A745" s="122" t="s">
        <v>1967</v>
      </c>
      <c r="B745" s="122">
        <v>1</v>
      </c>
      <c r="C745" s="122" t="s">
        <v>2148</v>
      </c>
      <c r="D745" s="122" t="s">
        <v>2101</v>
      </c>
      <c r="E745" s="122">
        <v>15</v>
      </c>
      <c r="F745" s="122">
        <v>0</v>
      </c>
      <c r="G745" s="122">
        <v>0</v>
      </c>
      <c r="H745" s="122">
        <v>0</v>
      </c>
      <c r="I745" s="122">
        <v>0</v>
      </c>
      <c r="J745" s="122">
        <v>0</v>
      </c>
      <c r="K745" s="122">
        <v>0</v>
      </c>
      <c r="L745" s="122">
        <v>0</v>
      </c>
      <c r="M745" s="122">
        <v>0</v>
      </c>
      <c r="N745" s="122">
        <v>1.8129554451699999E-2</v>
      </c>
      <c r="O745" s="122">
        <v>2.20445010538E-2</v>
      </c>
      <c r="P745" s="122">
        <v>0</v>
      </c>
      <c r="Q745" s="122">
        <v>6.8346119876E-3</v>
      </c>
      <c r="R745" s="122">
        <v>1.33112390433E-2</v>
      </c>
      <c r="S745" s="122">
        <v>1.7857546755400001E-2</v>
      </c>
      <c r="T745" s="122">
        <v>2.2204509720200001E-2</v>
      </c>
      <c r="U745" s="122">
        <v>2.1599216648600001E-2</v>
      </c>
      <c r="V745" s="122">
        <v>5.1575946183000003E-3</v>
      </c>
      <c r="W745" s="122">
        <v>3.7237368886000001E-3</v>
      </c>
      <c r="X745" s="122">
        <v>2.2769205785999999E-3</v>
      </c>
      <c r="Y745" s="122">
        <v>2.1512650099999998E-3</v>
      </c>
      <c r="Z745" s="122">
        <v>2.0035502789000001E-3</v>
      </c>
      <c r="AA745" s="122">
        <v>0</v>
      </c>
      <c r="AB745" s="122">
        <v>0</v>
      </c>
      <c r="AC745" s="122">
        <v>0</v>
      </c>
      <c r="AD745" s="122">
        <v>0</v>
      </c>
      <c r="AE745" s="122">
        <v>0</v>
      </c>
      <c r="AF745" s="122">
        <v>0</v>
      </c>
      <c r="AG745" s="122">
        <v>0</v>
      </c>
      <c r="AH745" s="122">
        <v>0</v>
      </c>
      <c r="AI745" s="122">
        <v>0</v>
      </c>
      <c r="AJ745" s="122">
        <v>0</v>
      </c>
      <c r="AK745" s="122">
        <v>0</v>
      </c>
      <c r="AL745" s="122">
        <v>0</v>
      </c>
    </row>
    <row r="746" spans="1:38" hidden="1" x14ac:dyDescent="0.25">
      <c r="A746" s="122" t="s">
        <v>1967</v>
      </c>
      <c r="B746" s="122">
        <v>1</v>
      </c>
      <c r="C746" s="122" t="s">
        <v>2148</v>
      </c>
      <c r="D746" s="122" t="s">
        <v>2102</v>
      </c>
      <c r="E746" s="122">
        <v>15</v>
      </c>
      <c r="F746" s="122">
        <v>3.4088618489600001E-2</v>
      </c>
      <c r="G746" s="122">
        <v>1.7022685531599999E-2</v>
      </c>
      <c r="H746" s="122">
        <v>1.7304531501499999E-2</v>
      </c>
      <c r="I746" s="122">
        <v>2.2192822280599999E-2</v>
      </c>
      <c r="J746" s="122">
        <v>2.9295676873700001E-2</v>
      </c>
      <c r="K746" s="122">
        <v>3.31287411859E-2</v>
      </c>
      <c r="L746" s="122">
        <v>3.4993352187399997E-2</v>
      </c>
      <c r="M746" s="122">
        <v>4.7845057627899999E-2</v>
      </c>
      <c r="N746" s="122">
        <v>7.0009725995800007E-2</v>
      </c>
      <c r="O746" s="122">
        <v>2.0882322337199999E-2</v>
      </c>
      <c r="P746" s="122">
        <v>0</v>
      </c>
      <c r="Q746" s="122">
        <v>0</v>
      </c>
      <c r="R746" s="122">
        <v>0</v>
      </c>
      <c r="S746" s="122">
        <v>0</v>
      </c>
      <c r="T746" s="122">
        <v>0</v>
      </c>
      <c r="U746" s="122">
        <v>0</v>
      </c>
      <c r="V746" s="122">
        <v>0</v>
      </c>
      <c r="W746" s="122">
        <v>0</v>
      </c>
      <c r="X746" s="122">
        <v>0</v>
      </c>
      <c r="Y746" s="122">
        <v>0</v>
      </c>
      <c r="Z746" s="122">
        <v>0</v>
      </c>
      <c r="AA746" s="122">
        <v>0</v>
      </c>
      <c r="AB746" s="122">
        <v>0</v>
      </c>
      <c r="AC746" s="122">
        <v>0</v>
      </c>
      <c r="AD746" s="122">
        <v>0</v>
      </c>
      <c r="AE746" s="122">
        <v>0</v>
      </c>
      <c r="AF746" s="122">
        <v>0</v>
      </c>
      <c r="AG746" s="122">
        <v>0</v>
      </c>
      <c r="AH746" s="122">
        <v>0</v>
      </c>
      <c r="AI746" s="122">
        <v>0</v>
      </c>
      <c r="AJ746" s="122">
        <v>0</v>
      </c>
      <c r="AK746" s="122">
        <v>0</v>
      </c>
      <c r="AL746" s="122">
        <v>0</v>
      </c>
    </row>
    <row r="747" spans="1:38" hidden="1" x14ac:dyDescent="0.25">
      <c r="A747" s="122" t="s">
        <v>1967</v>
      </c>
      <c r="B747" s="122">
        <v>1</v>
      </c>
      <c r="C747" s="122" t="s">
        <v>2148</v>
      </c>
      <c r="D747" s="122" t="s">
        <v>2103</v>
      </c>
      <c r="E747" s="122">
        <v>15</v>
      </c>
      <c r="F747" s="122">
        <v>1.1362872829900001E-2</v>
      </c>
      <c r="G747" s="122">
        <v>2.4318122188E-3</v>
      </c>
      <c r="H747" s="122">
        <v>6.1307483033999997E-3</v>
      </c>
      <c r="I747" s="122">
        <v>6.1153554728999998E-3</v>
      </c>
      <c r="J747" s="122">
        <v>7.0132074940000002E-3</v>
      </c>
      <c r="K747" s="122">
        <v>6.7821895150000002E-3</v>
      </c>
      <c r="L747" s="122">
        <v>8.7483380469000008E-3</v>
      </c>
      <c r="M747" s="122">
        <v>1.0531994677000001E-2</v>
      </c>
      <c r="N747" s="122">
        <v>9.1309101918000003E-3</v>
      </c>
      <c r="O747" s="122">
        <v>0</v>
      </c>
      <c r="P747" s="122">
        <v>0</v>
      </c>
      <c r="Q747" s="122">
        <v>0</v>
      </c>
      <c r="R747" s="122">
        <v>0</v>
      </c>
      <c r="S747" s="122">
        <v>2.0283342668000002E-3</v>
      </c>
      <c r="T747" s="122">
        <v>4.4380367004000004E-3</v>
      </c>
      <c r="U747" s="122">
        <v>4.6180129289999997E-3</v>
      </c>
      <c r="V747" s="122">
        <v>1.1873399078E-3</v>
      </c>
      <c r="W747" s="122">
        <v>1.1553291735999999E-3</v>
      </c>
      <c r="X747" s="122">
        <v>1.0798100106000001E-3</v>
      </c>
      <c r="Y747" s="122">
        <v>1.0202189374000001E-3</v>
      </c>
      <c r="Z747" s="122">
        <v>9.5016649599999998E-4</v>
      </c>
      <c r="AA747" s="122">
        <v>0</v>
      </c>
      <c r="AB747" s="122">
        <v>0</v>
      </c>
      <c r="AC747" s="122">
        <v>0</v>
      </c>
      <c r="AD747" s="122">
        <v>0</v>
      </c>
      <c r="AE747" s="122">
        <v>0</v>
      </c>
      <c r="AF747" s="122">
        <v>0</v>
      </c>
      <c r="AG747" s="122">
        <v>0</v>
      </c>
      <c r="AH747" s="122">
        <v>0</v>
      </c>
      <c r="AI747" s="122">
        <v>0</v>
      </c>
      <c r="AJ747" s="122">
        <v>0</v>
      </c>
      <c r="AK747" s="122">
        <v>0</v>
      </c>
      <c r="AL747" s="122">
        <v>0</v>
      </c>
    </row>
    <row r="748" spans="1:38" hidden="1" x14ac:dyDescent="0.25">
      <c r="A748" s="122" t="s">
        <v>1967</v>
      </c>
      <c r="B748" s="122">
        <v>1</v>
      </c>
      <c r="C748" s="122" t="s">
        <v>2148</v>
      </c>
      <c r="D748" s="122" t="s">
        <v>2104</v>
      </c>
      <c r="E748" s="122">
        <v>15</v>
      </c>
      <c r="F748" s="122">
        <v>2.8407182074699999E-2</v>
      </c>
      <c r="G748" s="122">
        <v>9.7272488751900005E-2</v>
      </c>
      <c r="H748" s="122">
        <v>3.2087545555599999E-2</v>
      </c>
      <c r="I748" s="122">
        <v>5.6641014198299998E-2</v>
      </c>
      <c r="J748" s="122">
        <v>3.4417981587599997E-2</v>
      </c>
      <c r="K748" s="122">
        <v>9.2024281072000003E-2</v>
      </c>
      <c r="L748" s="122">
        <v>9.6513609408099998E-2</v>
      </c>
      <c r="M748" s="122">
        <v>4.9887595575399998E-2</v>
      </c>
      <c r="N748" s="122">
        <v>5.7353244586200003E-2</v>
      </c>
      <c r="O748" s="122">
        <v>8.3012765474700004E-2</v>
      </c>
      <c r="P748" s="122">
        <v>6.3465055245799998E-2</v>
      </c>
      <c r="Q748" s="122">
        <v>6.6658754932000006E-2</v>
      </c>
      <c r="R748" s="122">
        <v>7.1205949825900006E-2</v>
      </c>
      <c r="S748" s="122">
        <v>4.6920605021199997E-2</v>
      </c>
      <c r="T748" s="122">
        <v>2.7767640077699999E-2</v>
      </c>
      <c r="U748" s="122">
        <v>2.93467416107E-2</v>
      </c>
      <c r="V748" s="122">
        <v>4.9660424046800003E-2</v>
      </c>
      <c r="W748" s="122">
        <v>5.0125548440700003E-2</v>
      </c>
      <c r="X748" s="122">
        <v>4.8239448829599997E-2</v>
      </c>
      <c r="Y748" s="122">
        <v>2.09943615073E-2</v>
      </c>
      <c r="Z748" s="122">
        <v>1.8051026608299998E-2</v>
      </c>
      <c r="AA748" s="122">
        <v>7.8381951084E-3</v>
      </c>
      <c r="AB748" s="122">
        <v>0</v>
      </c>
      <c r="AC748" s="122">
        <v>0</v>
      </c>
      <c r="AD748" s="122">
        <v>0</v>
      </c>
      <c r="AE748" s="122">
        <v>0</v>
      </c>
      <c r="AF748" s="122">
        <v>0</v>
      </c>
      <c r="AG748" s="122">
        <v>0</v>
      </c>
      <c r="AH748" s="122">
        <v>0</v>
      </c>
      <c r="AI748" s="122">
        <v>0</v>
      </c>
      <c r="AJ748" s="122">
        <v>0</v>
      </c>
      <c r="AK748" s="122">
        <v>0</v>
      </c>
      <c r="AL748" s="122">
        <v>0</v>
      </c>
    </row>
    <row r="749" spans="1:38" hidden="1" x14ac:dyDescent="0.25">
      <c r="A749" s="122" t="s">
        <v>1967</v>
      </c>
      <c r="B749" s="122">
        <v>1</v>
      </c>
      <c r="C749" s="122" t="s">
        <v>2148</v>
      </c>
      <c r="D749" s="122" t="s">
        <v>2105</v>
      </c>
      <c r="E749" s="122">
        <v>15</v>
      </c>
      <c r="F749" s="122">
        <v>0</v>
      </c>
      <c r="G749" s="122">
        <v>0</v>
      </c>
      <c r="H749" s="122">
        <v>0</v>
      </c>
      <c r="I749" s="122">
        <v>0</v>
      </c>
      <c r="J749" s="122">
        <v>0</v>
      </c>
      <c r="K749" s="122">
        <v>0</v>
      </c>
      <c r="L749" s="122">
        <v>0</v>
      </c>
      <c r="M749" s="122">
        <v>0</v>
      </c>
      <c r="N749" s="122">
        <v>0</v>
      </c>
      <c r="O749" s="122">
        <v>0</v>
      </c>
      <c r="P749" s="122">
        <v>0</v>
      </c>
      <c r="Q749" s="122">
        <v>0</v>
      </c>
      <c r="R749" s="122">
        <v>0</v>
      </c>
      <c r="S749" s="122">
        <v>0</v>
      </c>
      <c r="T749" s="122">
        <v>0</v>
      </c>
      <c r="U749" s="122">
        <v>0</v>
      </c>
      <c r="V749" s="122">
        <v>0</v>
      </c>
      <c r="W749" s="122">
        <v>0</v>
      </c>
      <c r="X749" s="122">
        <v>0</v>
      </c>
      <c r="Y749" s="122">
        <v>0</v>
      </c>
      <c r="Z749" s="122">
        <v>0</v>
      </c>
      <c r="AA749" s="122">
        <v>0</v>
      </c>
      <c r="AB749" s="122">
        <v>0</v>
      </c>
      <c r="AC749" s="122">
        <v>0</v>
      </c>
      <c r="AD749" s="122">
        <v>0</v>
      </c>
      <c r="AE749" s="122">
        <v>0</v>
      </c>
      <c r="AF749" s="122">
        <v>0</v>
      </c>
      <c r="AG749" s="122">
        <v>0</v>
      </c>
      <c r="AH749" s="122">
        <v>0</v>
      </c>
      <c r="AI749" s="122">
        <v>0</v>
      </c>
      <c r="AJ749" s="122">
        <v>0</v>
      </c>
      <c r="AK749" s="122">
        <v>0</v>
      </c>
      <c r="AL749" s="122">
        <v>0</v>
      </c>
    </row>
    <row r="750" spans="1:38" hidden="1" x14ac:dyDescent="0.25">
      <c r="A750" s="122" t="s">
        <v>1967</v>
      </c>
      <c r="B750" s="122">
        <v>1</v>
      </c>
      <c r="C750" s="122" t="s">
        <v>2148</v>
      </c>
      <c r="D750" s="122" t="s">
        <v>475</v>
      </c>
      <c r="E750" s="122">
        <v>15</v>
      </c>
      <c r="F750" s="122">
        <v>0</v>
      </c>
      <c r="G750" s="122">
        <v>0</v>
      </c>
      <c r="H750" s="122">
        <v>0</v>
      </c>
      <c r="I750" s="122">
        <v>0</v>
      </c>
      <c r="J750" s="122">
        <v>0</v>
      </c>
      <c r="K750" s="122">
        <v>0</v>
      </c>
      <c r="L750" s="122">
        <v>0</v>
      </c>
      <c r="M750" s="122">
        <v>0</v>
      </c>
      <c r="N750" s="122">
        <v>0</v>
      </c>
      <c r="O750" s="122">
        <v>0</v>
      </c>
      <c r="P750" s="122">
        <v>0</v>
      </c>
      <c r="Q750" s="122">
        <v>0</v>
      </c>
      <c r="R750" s="122">
        <v>0</v>
      </c>
      <c r="S750" s="122">
        <v>0</v>
      </c>
      <c r="T750" s="122">
        <v>0</v>
      </c>
      <c r="U750" s="122">
        <v>0</v>
      </c>
      <c r="V750" s="122">
        <v>0</v>
      </c>
      <c r="W750" s="122">
        <v>0</v>
      </c>
      <c r="X750" s="122">
        <v>0</v>
      </c>
      <c r="Y750" s="122">
        <v>0</v>
      </c>
      <c r="Z750" s="122">
        <v>0</v>
      </c>
      <c r="AA750" s="122">
        <v>0</v>
      </c>
      <c r="AB750" s="122">
        <v>0</v>
      </c>
      <c r="AC750" s="122">
        <v>0</v>
      </c>
      <c r="AD750" s="122">
        <v>0</v>
      </c>
      <c r="AE750" s="122">
        <v>0</v>
      </c>
      <c r="AF750" s="122">
        <v>0</v>
      </c>
      <c r="AG750" s="122">
        <v>0</v>
      </c>
      <c r="AH750" s="122">
        <v>0</v>
      </c>
      <c r="AI750" s="122">
        <v>0</v>
      </c>
      <c r="AJ750" s="122">
        <v>0</v>
      </c>
      <c r="AK750" s="122">
        <v>0</v>
      </c>
      <c r="AL750" s="122">
        <v>0</v>
      </c>
    </row>
    <row r="751" spans="1:38" hidden="1" x14ac:dyDescent="0.25">
      <c r="A751" s="122" t="s">
        <v>1967</v>
      </c>
      <c r="B751" s="122">
        <v>1</v>
      </c>
      <c r="C751" s="122" t="s">
        <v>2148</v>
      </c>
      <c r="D751" s="122" t="s">
        <v>2106</v>
      </c>
      <c r="E751" s="122">
        <v>15</v>
      </c>
      <c r="F751" s="122">
        <v>0.1136287282988</v>
      </c>
      <c r="G751" s="122">
        <v>0.10254141522599999</v>
      </c>
      <c r="H751" s="122">
        <v>0.12190630430130001</v>
      </c>
      <c r="I751" s="122">
        <v>0.1139437032831</v>
      </c>
      <c r="J751" s="122">
        <v>0.11910024270819999</v>
      </c>
      <c r="K751" s="122">
        <v>0.120781868907</v>
      </c>
      <c r="L751" s="122">
        <v>0.18152801447229999</v>
      </c>
      <c r="M751" s="122">
        <v>8.5147983913999997E-2</v>
      </c>
      <c r="N751" s="122">
        <v>8.0271737949600006E-2</v>
      </c>
      <c r="O751" s="122">
        <v>0.13027469995169999</v>
      </c>
      <c r="P751" s="122">
        <v>8.5353447632800006E-2</v>
      </c>
      <c r="Q751" s="122">
        <v>8.7429592913399995E-2</v>
      </c>
      <c r="R751" s="122">
        <v>9.1570307795399999E-2</v>
      </c>
      <c r="S751" s="122">
        <v>0.1147620821942</v>
      </c>
      <c r="T751" s="122">
        <v>0.13473693587839999</v>
      </c>
      <c r="U751" s="122">
        <v>0.1132003493651</v>
      </c>
      <c r="V751" s="122">
        <v>0.12656235850639999</v>
      </c>
      <c r="W751" s="122">
        <v>0.1254855480381</v>
      </c>
      <c r="X751" s="122">
        <v>0.12348380054749999</v>
      </c>
      <c r="Y751" s="122">
        <v>0.11174261693570001</v>
      </c>
      <c r="Z751" s="122">
        <v>0.10675788414530001</v>
      </c>
      <c r="AA751" s="122">
        <v>0.1063441368129</v>
      </c>
      <c r="AB751" s="122">
        <v>0.1125778867668</v>
      </c>
      <c r="AC751" s="122">
        <v>0.1102793524681</v>
      </c>
      <c r="AD751" s="122">
        <v>8.5624907033099995E-2</v>
      </c>
      <c r="AE751" s="122">
        <v>8.6208159129699993E-2</v>
      </c>
      <c r="AF751" s="122">
        <v>8.5437949383300002E-2</v>
      </c>
      <c r="AG751" s="122">
        <v>8.1424795071700001E-2</v>
      </c>
      <c r="AH751" s="122">
        <v>8.0867151734399997E-2</v>
      </c>
      <c r="AI751" s="122">
        <v>8.1245069566E-2</v>
      </c>
      <c r="AJ751" s="122">
        <v>8.2806905710400003E-2</v>
      </c>
      <c r="AK751" s="122">
        <v>7.9146819258199996E-2</v>
      </c>
      <c r="AL751" s="122">
        <v>0</v>
      </c>
    </row>
    <row r="752" spans="1:38" hidden="1" x14ac:dyDescent="0.25">
      <c r="A752" s="122" t="s">
        <v>1967</v>
      </c>
      <c r="B752" s="122">
        <v>1</v>
      </c>
      <c r="C752" s="122" t="s">
        <v>2148</v>
      </c>
      <c r="D752" s="122" t="s">
        <v>2107</v>
      </c>
      <c r="E752" s="122">
        <v>15</v>
      </c>
      <c r="F752" s="122">
        <v>0.59655082356849998</v>
      </c>
      <c r="G752" s="122">
        <v>0.48919955801479997</v>
      </c>
      <c r="H752" s="122">
        <v>0.65004472585289996</v>
      </c>
      <c r="I752" s="122">
        <v>0.69003238164960001</v>
      </c>
      <c r="J752" s="122">
        <v>0.75547336422709999</v>
      </c>
      <c r="K752" s="122">
        <v>0.89953734747909997</v>
      </c>
      <c r="L752" s="122">
        <v>1.041829857625</v>
      </c>
      <c r="M752" s="122">
        <v>0.74808585867340005</v>
      </c>
      <c r="N752" s="122">
        <v>0.71149949546269997</v>
      </c>
      <c r="O752" s="122">
        <v>0.75541616582009996</v>
      </c>
      <c r="P752" s="122">
        <v>0.73525441781040002</v>
      </c>
      <c r="Q752" s="122">
        <v>0.50613476803479995</v>
      </c>
      <c r="R752" s="122">
        <v>0.32734395929409998</v>
      </c>
      <c r="S752" s="122">
        <v>0.42541325593750001</v>
      </c>
      <c r="T752" s="122">
        <v>0.5987944584139</v>
      </c>
      <c r="U752" s="122">
        <v>0.71471913811190002</v>
      </c>
      <c r="V752" s="122">
        <v>0.8714415057039</v>
      </c>
      <c r="W752" s="122">
        <v>0.87393002251450003</v>
      </c>
      <c r="X752" s="122">
        <v>0.85597323410339998</v>
      </c>
      <c r="Y752" s="122">
        <v>0.94955706315520005</v>
      </c>
      <c r="Z752" s="122">
        <v>0.90472111253440002</v>
      </c>
      <c r="AA752" s="122">
        <v>0.90221865588990002</v>
      </c>
      <c r="AB752" s="122">
        <v>0.94697459121119998</v>
      </c>
      <c r="AC752" s="122">
        <v>1.0172701003339</v>
      </c>
      <c r="AD752" s="122">
        <v>1.0127981015581</v>
      </c>
      <c r="AE752" s="122">
        <v>1.0004641796461</v>
      </c>
      <c r="AF752" s="122">
        <v>1.0268559741050001</v>
      </c>
      <c r="AG752" s="122">
        <v>0.97500730588850004</v>
      </c>
      <c r="AH752" s="122">
        <v>0.96507389814569999</v>
      </c>
      <c r="AI752" s="122">
        <v>0.91627642157019995</v>
      </c>
      <c r="AJ752" s="122">
        <v>0.87742704043819997</v>
      </c>
      <c r="AK752" s="122">
        <v>0.88244634266419997</v>
      </c>
      <c r="AL752" s="122">
        <v>0</v>
      </c>
    </row>
    <row r="753" spans="1:38" hidden="1" x14ac:dyDescent="0.25">
      <c r="A753" s="122" t="s">
        <v>1967</v>
      </c>
      <c r="B753" s="122">
        <v>1</v>
      </c>
      <c r="C753" s="122" t="s">
        <v>2148</v>
      </c>
      <c r="D753" s="122" t="s">
        <v>2108</v>
      </c>
      <c r="E753" s="122">
        <v>15</v>
      </c>
      <c r="F753" s="122">
        <v>0</v>
      </c>
      <c r="G753" s="122">
        <v>0</v>
      </c>
      <c r="H753" s="122">
        <v>0</v>
      </c>
      <c r="I753" s="122">
        <v>0</v>
      </c>
      <c r="J753" s="122">
        <v>0</v>
      </c>
      <c r="K753" s="122">
        <v>0</v>
      </c>
      <c r="L753" s="122">
        <v>0</v>
      </c>
      <c r="M753" s="122">
        <v>0</v>
      </c>
      <c r="N753" s="122">
        <v>0</v>
      </c>
      <c r="O753" s="122">
        <v>0</v>
      </c>
      <c r="P753" s="122">
        <v>0</v>
      </c>
      <c r="Q753" s="122">
        <v>0</v>
      </c>
      <c r="R753" s="122">
        <v>0</v>
      </c>
      <c r="S753" s="122">
        <v>0</v>
      </c>
      <c r="T753" s="122">
        <v>0</v>
      </c>
      <c r="U753" s="122">
        <v>0</v>
      </c>
      <c r="V753" s="122">
        <v>0</v>
      </c>
      <c r="W753" s="122">
        <v>0</v>
      </c>
      <c r="X753" s="122">
        <v>0</v>
      </c>
      <c r="Y753" s="122">
        <v>0</v>
      </c>
      <c r="Z753" s="122">
        <v>0</v>
      </c>
      <c r="AA753" s="122">
        <v>0</v>
      </c>
      <c r="AB753" s="122">
        <v>0</v>
      </c>
      <c r="AC753" s="122">
        <v>0</v>
      </c>
      <c r="AD753" s="122">
        <v>0</v>
      </c>
      <c r="AE753" s="122">
        <v>0</v>
      </c>
      <c r="AF753" s="122">
        <v>0</v>
      </c>
      <c r="AG753" s="122">
        <v>0</v>
      </c>
      <c r="AH753" s="122">
        <v>0</v>
      </c>
      <c r="AI753" s="122">
        <v>0</v>
      </c>
      <c r="AJ753" s="122">
        <v>0</v>
      </c>
      <c r="AK753" s="122">
        <v>0</v>
      </c>
      <c r="AL753" s="122">
        <v>0</v>
      </c>
    </row>
    <row r="754" spans="1:38" hidden="1" x14ac:dyDescent="0.25">
      <c r="A754" s="122" t="s">
        <v>1967</v>
      </c>
      <c r="B754" s="122">
        <v>1</v>
      </c>
      <c r="C754" s="122" t="s">
        <v>2148</v>
      </c>
      <c r="D754" s="122" t="s">
        <v>2109</v>
      </c>
      <c r="E754" s="122">
        <v>15</v>
      </c>
      <c r="F754" s="122">
        <v>0</v>
      </c>
      <c r="G754" s="122">
        <v>0</v>
      </c>
      <c r="H754" s="122">
        <v>0</v>
      </c>
      <c r="I754" s="122">
        <v>0</v>
      </c>
      <c r="J754" s="122">
        <v>0</v>
      </c>
      <c r="K754" s="122">
        <v>0</v>
      </c>
      <c r="L754" s="122">
        <v>0</v>
      </c>
      <c r="M754" s="122">
        <v>0</v>
      </c>
      <c r="N754" s="122">
        <v>0</v>
      </c>
      <c r="O754" s="122">
        <v>0</v>
      </c>
      <c r="P754" s="122">
        <v>0</v>
      </c>
      <c r="Q754" s="122">
        <v>0</v>
      </c>
      <c r="R754" s="122">
        <v>0</v>
      </c>
      <c r="S754" s="122">
        <v>0</v>
      </c>
      <c r="T754" s="122">
        <v>0</v>
      </c>
      <c r="U754" s="122">
        <v>0</v>
      </c>
      <c r="V754" s="122">
        <v>0</v>
      </c>
      <c r="W754" s="122">
        <v>0</v>
      </c>
      <c r="X754" s="122">
        <v>0</v>
      </c>
      <c r="Y754" s="122">
        <v>0</v>
      </c>
      <c r="Z754" s="122">
        <v>0</v>
      </c>
      <c r="AA754" s="122">
        <v>0</v>
      </c>
      <c r="AB754" s="122">
        <v>0</v>
      </c>
      <c r="AC754" s="122">
        <v>0</v>
      </c>
      <c r="AD754" s="122">
        <v>0</v>
      </c>
      <c r="AE754" s="122">
        <v>0</v>
      </c>
      <c r="AF754" s="122">
        <v>0</v>
      </c>
      <c r="AG754" s="122">
        <v>0</v>
      </c>
      <c r="AH754" s="122">
        <v>0</v>
      </c>
      <c r="AI754" s="122">
        <v>0</v>
      </c>
      <c r="AJ754" s="122">
        <v>0</v>
      </c>
      <c r="AK754" s="122">
        <v>0</v>
      </c>
      <c r="AL754" s="122">
        <v>0</v>
      </c>
    </row>
    <row r="755" spans="1:38" hidden="1" x14ac:dyDescent="0.25">
      <c r="A755" s="122" t="s">
        <v>1967</v>
      </c>
      <c r="B755" s="122">
        <v>1</v>
      </c>
      <c r="C755" s="122" t="s">
        <v>2148</v>
      </c>
      <c r="D755" s="122" t="s">
        <v>2110</v>
      </c>
      <c r="E755" s="122">
        <v>15</v>
      </c>
      <c r="F755" s="122">
        <v>1.5623950141081</v>
      </c>
      <c r="G755" s="122">
        <v>1.1591638242935001</v>
      </c>
      <c r="H755" s="122">
        <v>1.5969610499932001</v>
      </c>
      <c r="I755" s="122">
        <v>1.8641970715678999</v>
      </c>
      <c r="J755" s="122">
        <v>2.1421354029141</v>
      </c>
      <c r="K755" s="122">
        <v>1.9946262922361999</v>
      </c>
      <c r="L755" s="122">
        <v>2.0840485302741998</v>
      </c>
      <c r="M755" s="122">
        <v>1.7516156690889</v>
      </c>
      <c r="N755" s="122">
        <v>1.5151290537994</v>
      </c>
      <c r="O755" s="122">
        <v>1.6408856642172001</v>
      </c>
      <c r="P755" s="122">
        <v>1.7544561939057</v>
      </c>
      <c r="Q755" s="122">
        <v>1.7456053743005</v>
      </c>
      <c r="R755" s="122">
        <v>1.7195177922683</v>
      </c>
      <c r="S755" s="122">
        <v>2.211537161101</v>
      </c>
      <c r="T755" s="122">
        <v>2.7007511531214998</v>
      </c>
      <c r="U755" s="122">
        <v>2.2647393479561</v>
      </c>
      <c r="V755" s="122">
        <v>1.9571029623481</v>
      </c>
      <c r="W755" s="122">
        <v>1.9085766297128</v>
      </c>
      <c r="X755" s="122">
        <v>1.8224683507052</v>
      </c>
      <c r="Y755" s="122">
        <v>1.6584607247795</v>
      </c>
      <c r="Z755" s="122">
        <v>1.5841027573276001</v>
      </c>
      <c r="AA755" s="122">
        <v>1.6863467622757</v>
      </c>
      <c r="AB755" s="122">
        <v>1.7606037198214</v>
      </c>
      <c r="AC755" s="122">
        <v>1.8217467551683</v>
      </c>
      <c r="AD755" s="122">
        <v>1.8404449318509</v>
      </c>
      <c r="AE755" s="122">
        <v>1.9001355140328999</v>
      </c>
      <c r="AF755" s="122">
        <v>1.8799008670119</v>
      </c>
      <c r="AG755" s="122">
        <v>1.8363332444959</v>
      </c>
      <c r="AH755" s="122">
        <v>1.7935964632187</v>
      </c>
      <c r="AI755" s="122">
        <v>1.8244502267878</v>
      </c>
      <c r="AJ755" s="122">
        <v>1.8435470694424001</v>
      </c>
      <c r="AK755" s="122">
        <v>1.7733441141688999</v>
      </c>
      <c r="AL755" s="122">
        <v>0</v>
      </c>
    </row>
    <row r="756" spans="1:38" hidden="1" x14ac:dyDescent="0.25">
      <c r="A756" s="122" t="s">
        <v>1967</v>
      </c>
      <c r="B756" s="122">
        <v>1</v>
      </c>
      <c r="C756" s="122" t="s">
        <v>2148</v>
      </c>
      <c r="D756" s="122" t="s">
        <v>2111</v>
      </c>
      <c r="E756" s="122">
        <v>15</v>
      </c>
      <c r="F756" s="122">
        <v>0.6628342484095</v>
      </c>
      <c r="G756" s="122">
        <v>0.50905935780160005</v>
      </c>
      <c r="H756" s="122">
        <v>0.40542045232020002</v>
      </c>
      <c r="I756" s="122">
        <v>0.4308119978487</v>
      </c>
      <c r="J756" s="122">
        <v>0.40024996591700002</v>
      </c>
      <c r="K756" s="122">
        <v>0.4473116254349</v>
      </c>
      <c r="L756" s="122">
        <v>0.1112885803317</v>
      </c>
      <c r="M756" s="122">
        <v>6.25381531854E-2</v>
      </c>
      <c r="N756" s="122">
        <v>0</v>
      </c>
      <c r="O756" s="122">
        <v>2.7705510477200001E-2</v>
      </c>
      <c r="P756" s="122">
        <v>0</v>
      </c>
      <c r="Q756" s="122">
        <v>0</v>
      </c>
      <c r="R756" s="122">
        <v>0</v>
      </c>
      <c r="S756" s="122">
        <v>0</v>
      </c>
      <c r="T756" s="122">
        <v>0</v>
      </c>
      <c r="U756" s="122">
        <v>0</v>
      </c>
      <c r="V756" s="122">
        <v>0</v>
      </c>
      <c r="W756" s="122">
        <v>0</v>
      </c>
      <c r="X756" s="122">
        <v>0</v>
      </c>
      <c r="Y756" s="122">
        <v>0</v>
      </c>
      <c r="Z756" s="122">
        <v>0</v>
      </c>
      <c r="AA756" s="122">
        <v>0</v>
      </c>
      <c r="AB756" s="122">
        <v>2.8869755229999998E-4</v>
      </c>
      <c r="AC756" s="122">
        <v>4.1026896939999998E-4</v>
      </c>
      <c r="AD756" s="122">
        <v>4.5996536600000001E-5</v>
      </c>
      <c r="AE756" s="122">
        <v>0</v>
      </c>
      <c r="AF756" s="122">
        <v>0</v>
      </c>
      <c r="AG756" s="122">
        <v>2.1101419713700002E-2</v>
      </c>
      <c r="AH756" s="122">
        <v>0</v>
      </c>
      <c r="AI756" s="122">
        <v>0</v>
      </c>
      <c r="AJ756" s="122">
        <v>0</v>
      </c>
      <c r="AK756" s="122">
        <v>0</v>
      </c>
      <c r="AL756" s="122">
        <v>0</v>
      </c>
    </row>
    <row r="757" spans="1:38" hidden="1" x14ac:dyDescent="0.25">
      <c r="A757" s="122" t="s">
        <v>1967</v>
      </c>
      <c r="B757" s="122">
        <v>1</v>
      </c>
      <c r="C757" s="122" t="s">
        <v>2148</v>
      </c>
      <c r="D757" s="122" t="s">
        <v>2112</v>
      </c>
      <c r="E757" s="122">
        <v>15</v>
      </c>
      <c r="F757" s="122">
        <v>0.2215760201826</v>
      </c>
      <c r="G757" s="122">
        <v>0.12159061093990001</v>
      </c>
      <c r="H757" s="122">
        <v>9.8883037151299993E-2</v>
      </c>
      <c r="I757" s="122">
        <v>0.1191836752105</v>
      </c>
      <c r="J757" s="122">
        <v>0.1109684730063</v>
      </c>
      <c r="K757" s="122">
        <v>0.11503035134</v>
      </c>
      <c r="L757" s="122">
        <v>0.1215046950953</v>
      </c>
      <c r="M757" s="122">
        <v>0.1267083093959</v>
      </c>
      <c r="N757" s="122">
        <v>0.16168369944970001</v>
      </c>
      <c r="O757" s="122">
        <v>0.16348902978220001</v>
      </c>
      <c r="P757" s="122">
        <v>0.17803123275239999</v>
      </c>
      <c r="Q757" s="122">
        <v>8.8835704067999996E-2</v>
      </c>
      <c r="R757" s="122">
        <v>0</v>
      </c>
      <c r="S757" s="122">
        <v>7.7191338728899994E-2</v>
      </c>
      <c r="T757" s="122">
        <v>0.1608008301903</v>
      </c>
      <c r="U757" s="122">
        <v>0.1547546274204</v>
      </c>
      <c r="V757" s="122">
        <v>7.3818149235199998E-2</v>
      </c>
      <c r="W757" s="122">
        <v>5.7355527629499997E-2</v>
      </c>
      <c r="X757" s="122">
        <v>3.4324222954300002E-2</v>
      </c>
      <c r="Y757" s="122">
        <v>0.11258999688890001</v>
      </c>
      <c r="Z757" s="122">
        <v>0.10999402558519999</v>
      </c>
      <c r="AA757" s="122">
        <v>0.116718024635</v>
      </c>
      <c r="AB757" s="122">
        <v>0.15519358226419999</v>
      </c>
      <c r="AC757" s="122">
        <v>0.15494479274770001</v>
      </c>
      <c r="AD757" s="122">
        <v>0.1560604538423</v>
      </c>
      <c r="AE757" s="122">
        <v>0.1757214560217</v>
      </c>
      <c r="AF757" s="122">
        <v>0.18010426844999999</v>
      </c>
      <c r="AG757" s="122">
        <v>0.16500181923179999</v>
      </c>
      <c r="AH757" s="122">
        <v>0.15126029756709999</v>
      </c>
      <c r="AI757" s="122">
        <v>0.1470921439283</v>
      </c>
      <c r="AJ757" s="122">
        <v>0.16252803992680001</v>
      </c>
      <c r="AK757" s="122">
        <v>0.14345099446529999</v>
      </c>
      <c r="AL757" s="122">
        <v>0</v>
      </c>
    </row>
    <row r="758" spans="1:38" hidden="1" x14ac:dyDescent="0.25">
      <c r="A758" s="122" t="s">
        <v>1967</v>
      </c>
      <c r="B758" s="122">
        <v>1</v>
      </c>
      <c r="C758" s="122" t="s">
        <v>2148</v>
      </c>
      <c r="D758" s="122" t="s">
        <v>2113</v>
      </c>
      <c r="E758" s="122">
        <v>15</v>
      </c>
      <c r="F758" s="122">
        <v>0.1041596676072</v>
      </c>
      <c r="G758" s="122">
        <v>8.0249803220299995E-2</v>
      </c>
      <c r="H758" s="122">
        <v>8.2814543614200001E-2</v>
      </c>
      <c r="I758" s="122">
        <v>7.6515919485100004E-2</v>
      </c>
      <c r="J758" s="122">
        <v>8.6688571112500001E-2</v>
      </c>
      <c r="K758" s="122">
        <v>9.4886236213400005E-2</v>
      </c>
      <c r="L758" s="122">
        <v>0.19374652661110001</v>
      </c>
      <c r="M758" s="122">
        <v>0.13609486095590001</v>
      </c>
      <c r="N758" s="122">
        <v>0.2056963284959</v>
      </c>
      <c r="O758" s="122">
        <v>0.22397305307109999</v>
      </c>
      <c r="P758" s="122">
        <v>0.10680933742110001</v>
      </c>
      <c r="Q758" s="122">
        <v>9.9004573774400001E-2</v>
      </c>
      <c r="R758" s="122">
        <v>9.4882136689299998E-2</v>
      </c>
      <c r="S758" s="122">
        <v>8.4855150511499999E-2</v>
      </c>
      <c r="T758" s="122">
        <v>7.3115582154700001E-2</v>
      </c>
      <c r="U758" s="122">
        <v>7.0267051608600001E-2</v>
      </c>
      <c r="V758" s="122">
        <v>9.0665410948100003E-2</v>
      </c>
      <c r="W758" s="122">
        <v>9.1389377450400003E-2</v>
      </c>
      <c r="X758" s="122">
        <v>8.9132453516700003E-2</v>
      </c>
      <c r="Y758" s="122">
        <v>8.4292755937100006E-2</v>
      </c>
      <c r="Z758" s="122">
        <v>8.1189382048700007E-2</v>
      </c>
      <c r="AA758" s="122">
        <v>8.1106889359399997E-2</v>
      </c>
      <c r="AB758" s="122">
        <v>8.4496524498199999E-2</v>
      </c>
      <c r="AC758" s="122">
        <v>8.8953738897800005E-2</v>
      </c>
      <c r="AD758" s="122">
        <v>8.83079176089E-2</v>
      </c>
      <c r="AE758" s="122">
        <v>8.86913881855E-2</v>
      </c>
      <c r="AF758" s="122">
        <v>8.5208468855799996E-2</v>
      </c>
      <c r="AG758" s="122">
        <v>8.1136866840299998E-2</v>
      </c>
      <c r="AH758" s="122">
        <v>8.0854495772199997E-2</v>
      </c>
      <c r="AI758" s="122">
        <v>8.2443382536599996E-2</v>
      </c>
      <c r="AJ758" s="122">
        <v>8.1706045346600004E-2</v>
      </c>
      <c r="AK758" s="122">
        <v>7.7274415158199994E-2</v>
      </c>
      <c r="AL758" s="122">
        <v>0</v>
      </c>
    </row>
    <row r="759" spans="1:38" hidden="1" x14ac:dyDescent="0.25">
      <c r="A759" s="122" t="s">
        <v>1967</v>
      </c>
      <c r="B759" s="122">
        <v>1</v>
      </c>
      <c r="C759" s="122" t="s">
        <v>2148</v>
      </c>
      <c r="D759" s="122" t="s">
        <v>2114</v>
      </c>
      <c r="E759" s="122">
        <v>15</v>
      </c>
      <c r="F759" s="122">
        <v>0.28312491467779999</v>
      </c>
      <c r="G759" s="122">
        <v>0.96259233660730004</v>
      </c>
      <c r="H759" s="122">
        <v>1.1104565072089001</v>
      </c>
      <c r="I759" s="122">
        <v>0.54660099320660005</v>
      </c>
      <c r="J759" s="122">
        <v>0.80119237510569996</v>
      </c>
      <c r="K759" s="122">
        <v>0.70398575020099996</v>
      </c>
      <c r="L759" s="122">
        <v>0.65150817510089998</v>
      </c>
      <c r="M759" s="122">
        <v>1.0047462101857001</v>
      </c>
      <c r="N759" s="122">
        <v>0.92312498642079999</v>
      </c>
      <c r="O759" s="122">
        <v>0.76832926267169999</v>
      </c>
      <c r="P759" s="122">
        <v>0.92865829727789995</v>
      </c>
      <c r="Q759" s="122">
        <v>0.80914736854739999</v>
      </c>
      <c r="R759" s="122">
        <v>0.72849028943960004</v>
      </c>
      <c r="S759" s="122">
        <v>0.75318874897459998</v>
      </c>
      <c r="T759" s="122">
        <v>0.76801676155330001</v>
      </c>
      <c r="U759" s="122">
        <v>1.0160571659346</v>
      </c>
      <c r="V759" s="122">
        <v>1.2433744923704999</v>
      </c>
      <c r="W759" s="122">
        <v>1.2528665456671</v>
      </c>
      <c r="X759" s="122">
        <v>1.2508129929625</v>
      </c>
      <c r="Y759" s="122">
        <v>1.4278821862354001</v>
      </c>
      <c r="Z759" s="122">
        <v>1.3655225715762001</v>
      </c>
      <c r="AA759" s="122">
        <v>1.2427502193872999</v>
      </c>
      <c r="AB759" s="122">
        <v>1.2569832718674001</v>
      </c>
      <c r="AC759" s="122">
        <v>1.3417083986599001</v>
      </c>
      <c r="AD759" s="122">
        <v>1.3745289902960001</v>
      </c>
      <c r="AE759" s="122">
        <v>1.4072962268347999</v>
      </c>
      <c r="AF759" s="122">
        <v>1.4043987834139999</v>
      </c>
      <c r="AG759" s="122">
        <v>1.3584691600973</v>
      </c>
      <c r="AH759" s="122">
        <v>1.3118144251881001</v>
      </c>
      <c r="AI759" s="122">
        <v>1.3270695858627</v>
      </c>
      <c r="AJ759" s="122">
        <v>1.3447764150448001</v>
      </c>
      <c r="AK759" s="122">
        <v>1.3017898711642</v>
      </c>
      <c r="AL759" s="122">
        <v>0</v>
      </c>
    </row>
    <row r="760" spans="1:38" hidden="1" x14ac:dyDescent="0.25">
      <c r="A760" s="122" t="s">
        <v>1967</v>
      </c>
      <c r="B760" s="122">
        <v>1</v>
      </c>
      <c r="C760" s="122" t="s">
        <v>2148</v>
      </c>
      <c r="D760" s="122" t="s">
        <v>2115</v>
      </c>
      <c r="E760" s="122">
        <v>15</v>
      </c>
      <c r="F760" s="122">
        <v>0</v>
      </c>
      <c r="G760" s="122">
        <v>0</v>
      </c>
      <c r="H760" s="122">
        <v>0</v>
      </c>
      <c r="I760" s="122">
        <v>0</v>
      </c>
      <c r="J760" s="122">
        <v>0</v>
      </c>
      <c r="K760" s="122">
        <v>0</v>
      </c>
      <c r="L760" s="122">
        <v>0</v>
      </c>
      <c r="M760" s="122">
        <v>0</v>
      </c>
      <c r="N760" s="122">
        <v>0</v>
      </c>
      <c r="O760" s="122">
        <v>0</v>
      </c>
      <c r="P760" s="122">
        <v>0</v>
      </c>
      <c r="Q760" s="122">
        <v>0</v>
      </c>
      <c r="R760" s="122">
        <v>0</v>
      </c>
      <c r="S760" s="122">
        <v>6.1359611609999995E-4</v>
      </c>
      <c r="T760" s="122">
        <v>1.2251601395E-3</v>
      </c>
      <c r="U760" s="122">
        <v>1.1839630473E-3</v>
      </c>
      <c r="V760" s="122">
        <v>2.8052102899999999E-4</v>
      </c>
      <c r="W760" s="122">
        <v>2.382957331E-4</v>
      </c>
      <c r="X760" s="122">
        <v>1.9050362669999999E-4</v>
      </c>
      <c r="Y760" s="122">
        <v>1.7999037390000001E-4</v>
      </c>
      <c r="Z760" s="122">
        <v>1.6763149230000001E-4</v>
      </c>
      <c r="AA760" s="122">
        <v>0</v>
      </c>
      <c r="AB760" s="122">
        <v>0</v>
      </c>
      <c r="AC760" s="122">
        <v>0</v>
      </c>
      <c r="AD760" s="122">
        <v>0</v>
      </c>
      <c r="AE760" s="122">
        <v>0</v>
      </c>
      <c r="AF760" s="122">
        <v>0</v>
      </c>
      <c r="AG760" s="122">
        <v>0</v>
      </c>
      <c r="AH760" s="122">
        <v>0</v>
      </c>
      <c r="AI760" s="122">
        <v>0</v>
      </c>
      <c r="AJ760" s="122">
        <v>0</v>
      </c>
      <c r="AK760" s="122">
        <v>0</v>
      </c>
      <c r="AL760" s="122">
        <v>0</v>
      </c>
    </row>
    <row r="761" spans="1:38" hidden="1" x14ac:dyDescent="0.25">
      <c r="A761" s="122" t="s">
        <v>1967</v>
      </c>
      <c r="B761" s="122">
        <v>1</v>
      </c>
      <c r="C761" s="122" t="s">
        <v>2148</v>
      </c>
      <c r="D761" s="122" t="s">
        <v>2116</v>
      </c>
      <c r="E761" s="122">
        <v>15</v>
      </c>
      <c r="F761" s="122">
        <v>7.1017955186699996E-2</v>
      </c>
      <c r="G761" s="122">
        <v>0.1134845702105</v>
      </c>
      <c r="H761" s="122">
        <v>0.1030031636992</v>
      </c>
      <c r="I761" s="122">
        <v>0.1171287842586</v>
      </c>
      <c r="J761" s="122">
        <v>0.1131878424665</v>
      </c>
      <c r="K761" s="122">
        <v>9.6114760365700005E-2</v>
      </c>
      <c r="L761" s="122">
        <v>7.6761806173400005E-2</v>
      </c>
      <c r="M761" s="122">
        <v>0.12712898098309999</v>
      </c>
      <c r="N761" s="122">
        <v>9.1309101917700003E-2</v>
      </c>
      <c r="O761" s="122">
        <v>8.6785234483500007E-2</v>
      </c>
      <c r="P761" s="122">
        <v>0.1264505967408</v>
      </c>
      <c r="Q761" s="122">
        <v>0.1694707231831</v>
      </c>
      <c r="R761" s="122">
        <v>0.18140976854650001</v>
      </c>
      <c r="S761" s="122">
        <v>0.1399385213182</v>
      </c>
      <c r="T761" s="122">
        <v>8.3317307922700007E-2</v>
      </c>
      <c r="U761" s="122">
        <v>9.4467101021700001E-2</v>
      </c>
      <c r="V761" s="122">
        <v>0.11456202197110001</v>
      </c>
      <c r="W761" s="122">
        <v>0.1122124538971</v>
      </c>
      <c r="X761" s="122">
        <v>0.10586893910469999</v>
      </c>
      <c r="Y761" s="122">
        <v>4.7801366362399997E-2</v>
      </c>
      <c r="Z761" s="122">
        <v>2.6575955192000001E-2</v>
      </c>
      <c r="AA761" s="122">
        <v>0</v>
      </c>
      <c r="AB761" s="122">
        <v>0</v>
      </c>
      <c r="AC761" s="122">
        <v>0</v>
      </c>
      <c r="AD761" s="122">
        <v>0</v>
      </c>
      <c r="AE761" s="122">
        <v>0</v>
      </c>
      <c r="AF761" s="122">
        <v>0</v>
      </c>
      <c r="AG761" s="122">
        <v>0</v>
      </c>
      <c r="AH761" s="122">
        <v>0</v>
      </c>
      <c r="AI761" s="122">
        <v>0</v>
      </c>
      <c r="AJ761" s="122">
        <v>0</v>
      </c>
      <c r="AK761" s="122">
        <v>0</v>
      </c>
      <c r="AL761" s="122">
        <v>0</v>
      </c>
    </row>
    <row r="762" spans="1:38" hidden="1" x14ac:dyDescent="0.25">
      <c r="A762" s="122" t="s">
        <v>1967</v>
      </c>
      <c r="B762" s="122">
        <v>1</v>
      </c>
      <c r="C762" s="122" t="s">
        <v>2148</v>
      </c>
      <c r="D762" s="122" t="s">
        <v>2117</v>
      </c>
      <c r="E762" s="122">
        <v>15</v>
      </c>
      <c r="F762" s="122">
        <v>0</v>
      </c>
      <c r="G762" s="122">
        <v>0</v>
      </c>
      <c r="H762" s="122">
        <v>0</v>
      </c>
      <c r="I762" s="122">
        <v>1.0381309089E-2</v>
      </c>
      <c r="J762" s="122">
        <v>0</v>
      </c>
      <c r="K762" s="122">
        <v>0</v>
      </c>
      <c r="L762" s="122">
        <v>0</v>
      </c>
      <c r="M762" s="122">
        <v>0</v>
      </c>
      <c r="N762" s="122">
        <v>0</v>
      </c>
      <c r="O762" s="122">
        <v>0</v>
      </c>
      <c r="P762" s="122">
        <v>0</v>
      </c>
      <c r="Q762" s="122">
        <v>0</v>
      </c>
      <c r="R762" s="122">
        <v>0</v>
      </c>
      <c r="S762" s="122">
        <v>0</v>
      </c>
      <c r="T762" s="122">
        <v>0</v>
      </c>
      <c r="U762" s="122">
        <v>0</v>
      </c>
      <c r="V762" s="122">
        <v>0</v>
      </c>
      <c r="W762" s="122">
        <v>0</v>
      </c>
      <c r="X762" s="122">
        <v>0</v>
      </c>
      <c r="Y762" s="122">
        <v>0</v>
      </c>
      <c r="Z762" s="122">
        <v>0</v>
      </c>
      <c r="AA762" s="122">
        <v>0</v>
      </c>
      <c r="AB762" s="122">
        <v>0</v>
      </c>
      <c r="AC762" s="122">
        <v>0</v>
      </c>
      <c r="AD762" s="122">
        <v>0</v>
      </c>
      <c r="AE762" s="122">
        <v>0</v>
      </c>
      <c r="AF762" s="122">
        <v>0</v>
      </c>
      <c r="AG762" s="122">
        <v>0</v>
      </c>
      <c r="AH762" s="122">
        <v>0</v>
      </c>
      <c r="AI762" s="122">
        <v>0</v>
      </c>
      <c r="AJ762" s="122">
        <v>0</v>
      </c>
      <c r="AK762" s="122">
        <v>0</v>
      </c>
      <c r="AL762" s="122">
        <v>0</v>
      </c>
    </row>
    <row r="763" spans="1:38" hidden="1" x14ac:dyDescent="0.25">
      <c r="A763" s="122" t="s">
        <v>1967</v>
      </c>
      <c r="B763" s="122">
        <v>1</v>
      </c>
      <c r="C763" s="122" t="s">
        <v>2148</v>
      </c>
      <c r="D763" s="122" t="s">
        <v>2118</v>
      </c>
      <c r="E763" s="122">
        <v>15</v>
      </c>
      <c r="F763" s="122">
        <v>0.1533987832033</v>
      </c>
      <c r="G763" s="122">
        <v>0.18238591640980001</v>
      </c>
      <c r="H763" s="122">
        <v>0.19117387182580001</v>
      </c>
      <c r="I763" s="122">
        <v>0.18083040376760001</v>
      </c>
      <c r="J763" s="122">
        <v>0.18642703465060001</v>
      </c>
      <c r="K763" s="122">
        <v>0.19325099025129999</v>
      </c>
      <c r="L763" s="122">
        <v>4.4310332207299997E-2</v>
      </c>
      <c r="M763" s="122">
        <v>0.1925155369638</v>
      </c>
      <c r="N763" s="122">
        <v>0.43387786540619999</v>
      </c>
      <c r="O763" s="122">
        <v>0.42488700462149998</v>
      </c>
      <c r="P763" s="122">
        <v>0.26890378963400002</v>
      </c>
      <c r="Q763" s="122">
        <v>0.21004326317970001</v>
      </c>
      <c r="R763" s="122">
        <v>7.9946989360600004E-2</v>
      </c>
      <c r="S763" s="122">
        <v>4.4923388924800002E-2</v>
      </c>
      <c r="T763" s="122">
        <v>0</v>
      </c>
      <c r="U763" s="122">
        <v>0</v>
      </c>
      <c r="V763" s="122">
        <v>2.1028666799299999E-2</v>
      </c>
      <c r="W763" s="122">
        <v>2.0986723201999999E-2</v>
      </c>
      <c r="X763" s="122">
        <v>2.0676679056299999E-2</v>
      </c>
      <c r="Y763" s="122">
        <v>0</v>
      </c>
      <c r="Z763" s="122">
        <v>0</v>
      </c>
      <c r="AA763" s="122">
        <v>1.7473893399999999E-5</v>
      </c>
      <c r="AB763" s="122">
        <v>0</v>
      </c>
      <c r="AC763" s="122">
        <v>0</v>
      </c>
      <c r="AD763" s="122">
        <v>0</v>
      </c>
      <c r="AE763" s="122">
        <v>0</v>
      </c>
      <c r="AF763" s="122">
        <v>0</v>
      </c>
      <c r="AG763" s="122">
        <v>0</v>
      </c>
      <c r="AH763" s="122">
        <v>0</v>
      </c>
      <c r="AI763" s="122">
        <v>0</v>
      </c>
      <c r="AJ763" s="122">
        <v>0</v>
      </c>
      <c r="AK763" s="122">
        <v>0</v>
      </c>
      <c r="AL763" s="122">
        <v>0</v>
      </c>
    </row>
    <row r="764" spans="1:38" hidden="1" x14ac:dyDescent="0.25">
      <c r="A764" s="122" t="s">
        <v>1967</v>
      </c>
      <c r="B764" s="122">
        <v>1</v>
      </c>
      <c r="C764" s="122" t="s">
        <v>2148</v>
      </c>
      <c r="D764" s="122" t="s">
        <v>2119</v>
      </c>
      <c r="E764" s="122">
        <v>15</v>
      </c>
      <c r="F764" s="122">
        <v>8.5221546224099998E-2</v>
      </c>
      <c r="G764" s="122">
        <v>7.2954366563900003E-2</v>
      </c>
      <c r="H764" s="122">
        <v>5.9614111022600003E-2</v>
      </c>
      <c r="I764" s="122">
        <v>0.10070609577090001</v>
      </c>
      <c r="J764" s="122">
        <v>0.1110838802183</v>
      </c>
      <c r="K764" s="122">
        <v>0.1014015553133</v>
      </c>
      <c r="L764" s="122">
        <v>0.10623884520350001</v>
      </c>
      <c r="M764" s="122">
        <v>0.11017540918590001</v>
      </c>
      <c r="N764" s="122">
        <v>7.6965089653400001E-2</v>
      </c>
      <c r="O764" s="122">
        <v>7.8453981104099998E-2</v>
      </c>
      <c r="P764" s="122">
        <v>0.1052838255376</v>
      </c>
      <c r="Q764" s="122">
        <v>4.83522857535E-2</v>
      </c>
      <c r="R764" s="122">
        <v>0</v>
      </c>
      <c r="S764" s="122">
        <v>8.9919360423999992E-3</v>
      </c>
      <c r="T764" s="122">
        <v>1.7416244694999999E-2</v>
      </c>
      <c r="U764" s="122">
        <v>1.5391445762399999E-2</v>
      </c>
      <c r="V764" s="122">
        <v>3.2394304204000001E-3</v>
      </c>
      <c r="W764" s="122">
        <v>3.0401466612000002E-3</v>
      </c>
      <c r="X764" s="122">
        <v>2.7373783036000001E-3</v>
      </c>
      <c r="Y764" s="122">
        <v>2.5863116257999999E-3</v>
      </c>
      <c r="Z764" s="122">
        <v>2.4087247992000001E-3</v>
      </c>
      <c r="AA764" s="122">
        <v>5.2421680099999997E-5</v>
      </c>
      <c r="AB764" s="122">
        <v>0</v>
      </c>
      <c r="AC764" s="122">
        <v>1.157635601E-4</v>
      </c>
      <c r="AD764" s="122">
        <v>0</v>
      </c>
      <c r="AE764" s="122">
        <v>1.797697393E-4</v>
      </c>
      <c r="AF764" s="122">
        <v>0</v>
      </c>
      <c r="AG764" s="122">
        <v>0</v>
      </c>
      <c r="AH764" s="122">
        <v>0</v>
      </c>
      <c r="AI764" s="122">
        <v>0</v>
      </c>
      <c r="AJ764" s="122">
        <v>0</v>
      </c>
      <c r="AK764" s="122">
        <v>0</v>
      </c>
      <c r="AL764" s="122">
        <v>0</v>
      </c>
    </row>
    <row r="765" spans="1:38" hidden="1" x14ac:dyDescent="0.25">
      <c r="A765" s="122" t="s">
        <v>1967</v>
      </c>
      <c r="B765" s="122">
        <v>1</v>
      </c>
      <c r="C765" s="122" t="s">
        <v>2148</v>
      </c>
      <c r="D765" s="122" t="s">
        <v>2120</v>
      </c>
      <c r="E765" s="122">
        <v>15</v>
      </c>
      <c r="F765" s="122">
        <v>6.24958005643E-2</v>
      </c>
      <c r="G765" s="122">
        <v>4.8636244375900001E-2</v>
      </c>
      <c r="H765" s="122">
        <v>4.32613287537E-2</v>
      </c>
      <c r="I765" s="122">
        <v>5.6012217566999999E-2</v>
      </c>
      <c r="J765" s="122">
        <v>6.2142344883499998E-2</v>
      </c>
      <c r="K765" s="122">
        <v>9.4242066245899994E-2</v>
      </c>
      <c r="L765" s="122">
        <v>0.1164889812817</v>
      </c>
      <c r="M765" s="122">
        <v>0.15245543786509999</v>
      </c>
      <c r="N765" s="122">
        <v>4.7752562291599999E-2</v>
      </c>
      <c r="O765" s="122">
        <v>4.3572478233599998E-2</v>
      </c>
      <c r="P765" s="122">
        <v>5.7189066449299997E-2</v>
      </c>
      <c r="Q765" s="122">
        <v>5.2117914602300003E-2</v>
      </c>
      <c r="R765" s="122">
        <v>4.9133645538200002E-2</v>
      </c>
      <c r="S765" s="122">
        <v>4.76758621299E-2</v>
      </c>
      <c r="T765" s="122">
        <v>4.5545607084699999E-2</v>
      </c>
      <c r="U765" s="122">
        <v>4.9115167901700001E-2</v>
      </c>
      <c r="V765" s="122">
        <v>6.4942384715099999E-2</v>
      </c>
      <c r="W765" s="122">
        <v>6.3726465615800004E-2</v>
      </c>
      <c r="X765" s="122">
        <v>6.2067900834000003E-2</v>
      </c>
      <c r="Y765" s="122">
        <v>5.3405931528699997E-2</v>
      </c>
      <c r="Z765" s="122">
        <v>5.2411335155099999E-2</v>
      </c>
      <c r="AA765" s="122">
        <v>3.99951043324E-2</v>
      </c>
      <c r="AB765" s="122">
        <v>4.4764351203300003E-2</v>
      </c>
      <c r="AC765" s="122">
        <v>4.3036013565400003E-2</v>
      </c>
      <c r="AD765" s="122">
        <v>3.9652274145700002E-2</v>
      </c>
      <c r="AE765" s="122">
        <v>3.0591485815399999E-2</v>
      </c>
      <c r="AF765" s="122">
        <v>4.04912066421E-2</v>
      </c>
      <c r="AG765" s="122">
        <v>1.71213974148E-2</v>
      </c>
      <c r="AH765" s="122">
        <v>0</v>
      </c>
      <c r="AI765" s="122">
        <v>0</v>
      </c>
      <c r="AJ765" s="122">
        <v>0</v>
      </c>
      <c r="AK765" s="122">
        <v>0</v>
      </c>
      <c r="AL765" s="122">
        <v>0</v>
      </c>
    </row>
    <row r="766" spans="1:38" hidden="1" x14ac:dyDescent="0.25">
      <c r="A766" s="122" t="s">
        <v>1967</v>
      </c>
      <c r="B766" s="122">
        <v>1</v>
      </c>
      <c r="C766" s="122" t="s">
        <v>2148</v>
      </c>
      <c r="D766" s="122" t="s">
        <v>2121</v>
      </c>
      <c r="E766" s="122">
        <v>15</v>
      </c>
      <c r="F766" s="122">
        <v>0.42610773112040001</v>
      </c>
      <c r="G766" s="122">
        <v>0.36477183281960002</v>
      </c>
      <c r="H766" s="122">
        <v>0.56363331176230003</v>
      </c>
      <c r="I766" s="122">
        <v>0.56221816444109995</v>
      </c>
      <c r="J766" s="122">
        <v>0.63917840451639996</v>
      </c>
      <c r="K766" s="122">
        <v>0.71624338443979996</v>
      </c>
      <c r="L766" s="122">
        <v>0.75664375767290004</v>
      </c>
      <c r="M766" s="122">
        <v>0.82106984488540002</v>
      </c>
      <c r="N766" s="122">
        <v>0.82096095630309995</v>
      </c>
      <c r="O766" s="122">
        <v>0.33769592995120001</v>
      </c>
      <c r="P766" s="122">
        <v>0.45106730265020001</v>
      </c>
      <c r="Q766" s="122">
        <v>0.66585250226339998</v>
      </c>
      <c r="R766" s="122">
        <v>0.87386098253769995</v>
      </c>
      <c r="S766" s="122">
        <v>0.73052075751190004</v>
      </c>
      <c r="T766" s="122">
        <v>0.57325005619510006</v>
      </c>
      <c r="U766" s="122">
        <v>0.60864444402789997</v>
      </c>
      <c r="V766" s="122">
        <v>1.0476014988324001</v>
      </c>
      <c r="W766" s="122">
        <v>1.0610992904751999</v>
      </c>
      <c r="X766" s="122">
        <v>1.0165044696419001</v>
      </c>
      <c r="Y766" s="122">
        <v>0.88065319372460005</v>
      </c>
      <c r="Z766" s="122">
        <v>0.84055976219140005</v>
      </c>
      <c r="AA766" s="122">
        <v>0.88479586542550004</v>
      </c>
      <c r="AB766" s="122">
        <v>0.9552629045505</v>
      </c>
      <c r="AC766" s="122">
        <v>0.99480286876180002</v>
      </c>
      <c r="AD766" s="122">
        <v>0.98803023422049996</v>
      </c>
      <c r="AE766" s="122">
        <v>0.95440410942919995</v>
      </c>
      <c r="AF766" s="122">
        <v>0.94135297512339999</v>
      </c>
      <c r="AG766" s="122">
        <v>0.48216130992849998</v>
      </c>
      <c r="AH766" s="122">
        <v>0.92378604483030002</v>
      </c>
      <c r="AI766" s="122">
        <v>0.96472166851459995</v>
      </c>
      <c r="AJ766" s="122">
        <v>0.979853288313</v>
      </c>
      <c r="AK766" s="122">
        <v>0.94059130266809998</v>
      </c>
      <c r="AL766" s="122">
        <v>0</v>
      </c>
    </row>
    <row r="767" spans="1:38" hidden="1" x14ac:dyDescent="0.25">
      <c r="A767" s="122" t="s">
        <v>1967</v>
      </c>
      <c r="B767" s="122">
        <v>1</v>
      </c>
      <c r="C767" s="122" t="s">
        <v>2148</v>
      </c>
      <c r="D767" s="122" t="s">
        <v>2122</v>
      </c>
      <c r="E767" s="122">
        <v>15</v>
      </c>
      <c r="F767" s="122">
        <v>2.4856284315400001E-2</v>
      </c>
      <c r="G767" s="122">
        <v>1.26454235377E-2</v>
      </c>
      <c r="H767" s="122">
        <v>6.7982088042E-3</v>
      </c>
      <c r="I767" s="122">
        <v>1.15073893307E-2</v>
      </c>
      <c r="J767" s="122">
        <v>1.24284689767E-2</v>
      </c>
      <c r="K767" s="122">
        <v>2.7607284321599999E-2</v>
      </c>
      <c r="L767" s="122">
        <v>8.7483380468600005E-2</v>
      </c>
      <c r="M767" s="122">
        <v>4.5614991382499998E-2</v>
      </c>
      <c r="N767" s="122">
        <v>1.75594426765E-2</v>
      </c>
      <c r="O767" s="122">
        <v>1.0155228309700001E-2</v>
      </c>
      <c r="P767" s="122">
        <v>2.7172445875599999E-2</v>
      </c>
      <c r="Q767" s="122">
        <v>2.6338902818400001E-2</v>
      </c>
      <c r="R767" s="122">
        <v>2.6129134864900001E-2</v>
      </c>
      <c r="S767" s="122">
        <v>2.3858518821599999E-2</v>
      </c>
      <c r="T767" s="122">
        <v>2.1515235147899998E-2</v>
      </c>
      <c r="U767" s="122">
        <v>2.2633216155699999E-2</v>
      </c>
      <c r="V767" s="122">
        <v>1.5289752275799999E-2</v>
      </c>
      <c r="W767" s="122">
        <v>1.4831535347399999E-2</v>
      </c>
      <c r="X767" s="122">
        <v>1.4075976270599999E-2</v>
      </c>
      <c r="Y767" s="122">
        <v>4.5610182147999999E-3</v>
      </c>
      <c r="Z767" s="122">
        <v>4.2478398868000004E-3</v>
      </c>
      <c r="AA767" s="122">
        <v>0</v>
      </c>
      <c r="AB767" s="122">
        <v>0</v>
      </c>
      <c r="AC767" s="122">
        <v>0</v>
      </c>
      <c r="AD767" s="122">
        <v>0</v>
      </c>
      <c r="AE767" s="122">
        <v>0</v>
      </c>
      <c r="AF767" s="122">
        <v>0</v>
      </c>
      <c r="AG767" s="122">
        <v>0</v>
      </c>
      <c r="AH767" s="122">
        <v>0</v>
      </c>
      <c r="AI767" s="122">
        <v>0</v>
      </c>
      <c r="AJ767" s="122">
        <v>0</v>
      </c>
      <c r="AK767" s="122">
        <v>0</v>
      </c>
      <c r="AL767" s="122">
        <v>0</v>
      </c>
    </row>
    <row r="768" spans="1:38" hidden="1" x14ac:dyDescent="0.25">
      <c r="A768" s="122" t="s">
        <v>1967</v>
      </c>
      <c r="B768" s="122">
        <v>1</v>
      </c>
      <c r="C768" s="122" t="s">
        <v>2148</v>
      </c>
      <c r="D768" s="122" t="s">
        <v>2123</v>
      </c>
      <c r="E768" s="122">
        <v>15</v>
      </c>
      <c r="F768" s="122">
        <v>0.212106959491</v>
      </c>
      <c r="G768" s="122">
        <v>0.1446928270184</v>
      </c>
      <c r="H768" s="122">
        <v>4.7035364671600001E-2</v>
      </c>
      <c r="I768" s="122">
        <v>0.20042584388500001</v>
      </c>
      <c r="J768" s="122">
        <v>0.17345703952559999</v>
      </c>
      <c r="K768" s="122">
        <v>0.19540435842830001</v>
      </c>
      <c r="L768" s="122">
        <v>0.19371736548429999</v>
      </c>
      <c r="M768" s="122">
        <v>0.13232402166830001</v>
      </c>
      <c r="N768" s="122">
        <v>0.2386259846321</v>
      </c>
      <c r="O768" s="122">
        <v>0</v>
      </c>
      <c r="P768" s="122">
        <v>0.16623143359190001</v>
      </c>
      <c r="Q768" s="122">
        <v>0.23827667436460001</v>
      </c>
      <c r="R768" s="122">
        <v>0.23790702259919999</v>
      </c>
      <c r="S768" s="122">
        <v>0.16396509421319999</v>
      </c>
      <c r="T768" s="122">
        <v>0.1036386645924</v>
      </c>
      <c r="U768" s="122">
        <v>0.1125933535035</v>
      </c>
      <c r="V768" s="122">
        <v>0.15857345218759999</v>
      </c>
      <c r="W768" s="122">
        <v>0.15625539544450001</v>
      </c>
      <c r="X768" s="122">
        <v>0.14840623740440001</v>
      </c>
      <c r="Y768" s="122">
        <v>0.1207010872894</v>
      </c>
      <c r="Z768" s="122">
        <v>0.1168929032202</v>
      </c>
      <c r="AA768" s="122">
        <v>0.1183892541717</v>
      </c>
      <c r="AB768" s="122">
        <v>0.1242414750771</v>
      </c>
      <c r="AC768" s="122">
        <v>0.12879606154199999</v>
      </c>
      <c r="AD768" s="122">
        <v>0.1274006275889</v>
      </c>
      <c r="AE768" s="122">
        <v>0.11904366720789999</v>
      </c>
      <c r="AF768" s="122">
        <v>0.1240839157527</v>
      </c>
      <c r="AG768" s="122">
        <v>0.1159100557802</v>
      </c>
      <c r="AH768" s="122">
        <v>0.1146565184759</v>
      </c>
      <c r="AI768" s="122">
        <v>0.1154414921051</v>
      </c>
      <c r="AJ768" s="122">
        <v>0.1181647332679</v>
      </c>
      <c r="AK768" s="122">
        <v>0.11708166606460001</v>
      </c>
      <c r="AL768" s="122">
        <v>0</v>
      </c>
    </row>
    <row r="769" spans="1:38" hidden="1" x14ac:dyDescent="0.25">
      <c r="A769" s="122" t="s">
        <v>1967</v>
      </c>
      <c r="B769" s="122">
        <v>1</v>
      </c>
      <c r="C769" s="122" t="s">
        <v>2148</v>
      </c>
      <c r="D769" s="122" t="s">
        <v>2124</v>
      </c>
      <c r="E769" s="122">
        <v>15</v>
      </c>
      <c r="F769" s="122">
        <v>0.1325668496819</v>
      </c>
      <c r="G769" s="122">
        <v>4.1340807719599998E-2</v>
      </c>
      <c r="H769" s="122">
        <v>5.5242656755200001E-2</v>
      </c>
      <c r="I769" s="122">
        <v>4.1097819038100003E-2</v>
      </c>
      <c r="J769" s="122">
        <v>7.2360321877999997E-2</v>
      </c>
      <c r="K769" s="122">
        <v>7.5008991501800001E-2</v>
      </c>
      <c r="L769" s="122">
        <v>0.10564104210359999</v>
      </c>
      <c r="M769" s="122">
        <v>7.3429999461100001E-2</v>
      </c>
      <c r="N769" s="122">
        <v>7.6623022588300005E-2</v>
      </c>
      <c r="O769" s="122">
        <v>5.53418436498E-2</v>
      </c>
      <c r="P769" s="122">
        <v>6.9764549618300004E-2</v>
      </c>
      <c r="Q769" s="122">
        <v>7.3894803009000004E-2</v>
      </c>
      <c r="R769" s="122">
        <v>7.7152887364600006E-2</v>
      </c>
      <c r="S769" s="122">
        <v>6.4696952763600005E-2</v>
      </c>
      <c r="T769" s="122">
        <v>5.2716097411899997E-2</v>
      </c>
      <c r="U769" s="122">
        <v>5.8250058255099997E-2</v>
      </c>
      <c r="V769" s="122">
        <v>3.6973952265700001E-2</v>
      </c>
      <c r="W769" s="122">
        <v>3.5678160560999997E-2</v>
      </c>
      <c r="X769" s="122">
        <v>3.3194571136400002E-2</v>
      </c>
      <c r="Y769" s="122">
        <v>4.0973766701099999E-2</v>
      </c>
      <c r="Z769" s="122">
        <v>3.9572265761600001E-2</v>
      </c>
      <c r="AA769" s="122">
        <v>2.7711946388600001E-2</v>
      </c>
      <c r="AB769" s="122">
        <v>3.0487980978800001E-2</v>
      </c>
      <c r="AC769" s="122">
        <v>3.02477805357E-2</v>
      </c>
      <c r="AD769" s="122">
        <v>2.5298457307100002E-2</v>
      </c>
      <c r="AE769" s="122">
        <v>3.0769067687699998E-2</v>
      </c>
      <c r="AF769" s="122">
        <v>3.0232162211700001E-2</v>
      </c>
      <c r="AG769" s="122">
        <v>2.68913258116E-2</v>
      </c>
      <c r="AH769" s="122">
        <v>2.70112438537E-2</v>
      </c>
      <c r="AI769" s="122">
        <v>2.9490458151500001E-2</v>
      </c>
      <c r="AJ769" s="122">
        <v>2.75313163163E-2</v>
      </c>
      <c r="AK769" s="122">
        <v>3.1160982232900002E-2</v>
      </c>
      <c r="AL769" s="122">
        <v>0</v>
      </c>
    </row>
    <row r="770" spans="1:38" hidden="1" x14ac:dyDescent="0.25">
      <c r="A770" s="122" t="s">
        <v>1967</v>
      </c>
      <c r="B770" s="122">
        <v>1</v>
      </c>
      <c r="C770" s="122" t="s">
        <v>2148</v>
      </c>
      <c r="D770" s="122" t="s">
        <v>2125</v>
      </c>
      <c r="E770" s="122">
        <v>15</v>
      </c>
      <c r="F770" s="122">
        <v>0</v>
      </c>
      <c r="G770" s="122">
        <v>0</v>
      </c>
      <c r="H770" s="122">
        <v>0</v>
      </c>
      <c r="I770" s="122">
        <v>0</v>
      </c>
      <c r="J770" s="122">
        <v>0</v>
      </c>
      <c r="K770" s="122">
        <v>0</v>
      </c>
      <c r="L770" s="122">
        <v>0</v>
      </c>
      <c r="M770" s="122">
        <v>0</v>
      </c>
      <c r="N770" s="122">
        <v>0</v>
      </c>
      <c r="O770" s="122">
        <v>0</v>
      </c>
      <c r="P770" s="122">
        <v>0</v>
      </c>
      <c r="Q770" s="122">
        <v>0</v>
      </c>
      <c r="R770" s="122">
        <v>0</v>
      </c>
      <c r="S770" s="122">
        <v>0</v>
      </c>
      <c r="T770" s="122">
        <v>0</v>
      </c>
      <c r="U770" s="122">
        <v>0</v>
      </c>
      <c r="V770" s="122">
        <v>0</v>
      </c>
      <c r="W770" s="122">
        <v>0</v>
      </c>
      <c r="X770" s="122">
        <v>0</v>
      </c>
      <c r="Y770" s="122">
        <v>0</v>
      </c>
      <c r="Z770" s="122">
        <v>0</v>
      </c>
      <c r="AA770" s="122">
        <v>0</v>
      </c>
      <c r="AB770" s="122">
        <v>0</v>
      </c>
      <c r="AC770" s="122">
        <v>0</v>
      </c>
      <c r="AD770" s="122">
        <v>0</v>
      </c>
      <c r="AE770" s="122">
        <v>0</v>
      </c>
      <c r="AF770" s="122">
        <v>0</v>
      </c>
      <c r="AG770" s="122">
        <v>0</v>
      </c>
      <c r="AH770" s="122">
        <v>0</v>
      </c>
      <c r="AI770" s="122">
        <v>0</v>
      </c>
      <c r="AJ770" s="122">
        <v>0</v>
      </c>
      <c r="AK770" s="122">
        <v>0</v>
      </c>
      <c r="AL770" s="122">
        <v>0</v>
      </c>
    </row>
    <row r="771" spans="1:38" hidden="1" x14ac:dyDescent="0.25">
      <c r="A771" s="122" t="s">
        <v>1967</v>
      </c>
      <c r="B771" s="122">
        <v>1</v>
      </c>
      <c r="C771" s="122" t="s">
        <v>2148</v>
      </c>
      <c r="D771" s="122" t="s">
        <v>2126</v>
      </c>
      <c r="E771" s="122">
        <v>15</v>
      </c>
      <c r="F771" s="122">
        <v>0</v>
      </c>
      <c r="G771" s="122">
        <v>0</v>
      </c>
      <c r="H771" s="122">
        <v>0</v>
      </c>
      <c r="I771" s="122">
        <v>0</v>
      </c>
      <c r="J771" s="122">
        <v>0</v>
      </c>
      <c r="K771" s="122">
        <v>0</v>
      </c>
      <c r="L771" s="122">
        <v>0</v>
      </c>
      <c r="M771" s="122">
        <v>0</v>
      </c>
      <c r="N771" s="122">
        <v>0</v>
      </c>
      <c r="O771" s="122">
        <v>0</v>
      </c>
      <c r="P771" s="122">
        <v>2.6702334354999999E-3</v>
      </c>
      <c r="Q771" s="122">
        <v>1.3417623779E-3</v>
      </c>
      <c r="R771" s="122">
        <v>0</v>
      </c>
      <c r="S771" s="122">
        <v>0</v>
      </c>
      <c r="T771" s="122">
        <v>0</v>
      </c>
      <c r="U771" s="122">
        <v>0</v>
      </c>
      <c r="V771" s="122">
        <v>0</v>
      </c>
      <c r="W771" s="122">
        <v>0</v>
      </c>
      <c r="X771" s="122">
        <v>0</v>
      </c>
      <c r="Y771" s="122">
        <v>0</v>
      </c>
      <c r="Z771" s="122">
        <v>0</v>
      </c>
      <c r="AA771" s="122">
        <v>0</v>
      </c>
      <c r="AB771" s="122">
        <v>0</v>
      </c>
      <c r="AC771" s="122">
        <v>0</v>
      </c>
      <c r="AD771" s="122">
        <v>0</v>
      </c>
      <c r="AE771" s="122">
        <v>0</v>
      </c>
      <c r="AF771" s="122">
        <v>0</v>
      </c>
      <c r="AG771" s="122">
        <v>0</v>
      </c>
      <c r="AH771" s="122">
        <v>0</v>
      </c>
      <c r="AI771" s="122">
        <v>0</v>
      </c>
      <c r="AJ771" s="122">
        <v>0</v>
      </c>
      <c r="AK771" s="122">
        <v>0</v>
      </c>
      <c r="AL771" s="122">
        <v>0</v>
      </c>
    </row>
    <row r="772" spans="1:38" hidden="1" x14ac:dyDescent="0.25">
      <c r="A772" s="122" t="s">
        <v>1963</v>
      </c>
      <c r="B772" s="122">
        <v>1</v>
      </c>
      <c r="C772" s="122" t="s">
        <v>2149</v>
      </c>
      <c r="D772" s="122" t="s">
        <v>2078</v>
      </c>
      <c r="E772" s="122">
        <v>16</v>
      </c>
      <c r="F772" s="122">
        <v>9.9591349932900003E-2</v>
      </c>
      <c r="G772" s="122">
        <v>8.9532004226799994E-2</v>
      </c>
      <c r="H772" s="122">
        <v>8.8593360910699998E-2</v>
      </c>
      <c r="I772" s="122">
        <v>8.2560097261200005E-2</v>
      </c>
      <c r="J772" s="122">
        <v>8.6933955884999997E-2</v>
      </c>
      <c r="K772" s="122">
        <v>0.11680940951759999</v>
      </c>
      <c r="L772" s="122">
        <v>0.12600718907620001</v>
      </c>
      <c r="M772" s="122">
        <v>0.12139718085160001</v>
      </c>
      <c r="N772" s="122">
        <v>0.1234697862711</v>
      </c>
      <c r="O772" s="122">
        <v>0.1350868395938</v>
      </c>
      <c r="P772" s="122">
        <v>8.9592739057199999E-2</v>
      </c>
      <c r="Q772" s="122">
        <v>9.2374070197599994E-2</v>
      </c>
      <c r="R772" s="122">
        <v>9.6404880472300003E-2</v>
      </c>
      <c r="S772" s="122">
        <v>7.4481255866400004E-2</v>
      </c>
      <c r="T772" s="122">
        <v>0.10206786399910001</v>
      </c>
      <c r="U772" s="122">
        <v>0.1137261936957</v>
      </c>
      <c r="V772" s="122">
        <v>0.13095257306390001</v>
      </c>
      <c r="W772" s="122">
        <v>0.1203644626452</v>
      </c>
      <c r="X772" s="122">
        <v>0.102574179444</v>
      </c>
      <c r="Y772" s="122">
        <v>0.1324118560742</v>
      </c>
      <c r="Z772" s="122">
        <v>0.1620685159394</v>
      </c>
      <c r="AA772" s="122">
        <v>0.14780969919869999</v>
      </c>
      <c r="AB772" s="122">
        <v>0.13542339537209999</v>
      </c>
      <c r="AC772" s="122">
        <v>0.16451206241399999</v>
      </c>
      <c r="AD772" s="122">
        <v>0.1890823681653</v>
      </c>
      <c r="AE772" s="122">
        <v>0.18162920955959999</v>
      </c>
      <c r="AF772" s="122">
        <v>0.16100073010759999</v>
      </c>
      <c r="AG772" s="122">
        <v>0.1463998033851</v>
      </c>
      <c r="AH772" s="122">
        <v>0.1088369884703</v>
      </c>
      <c r="AI772" s="122">
        <v>0.12453584471449999</v>
      </c>
      <c r="AJ772" s="122">
        <v>0.1259248122903</v>
      </c>
      <c r="AK772" s="122">
        <v>0.1194346910524</v>
      </c>
      <c r="AL772" s="122">
        <v>0</v>
      </c>
    </row>
    <row r="773" spans="1:38" hidden="1" x14ac:dyDescent="0.25">
      <c r="A773" s="122" t="s">
        <v>1963</v>
      </c>
      <c r="B773" s="122">
        <v>1</v>
      </c>
      <c r="C773" s="122" t="s">
        <v>2149</v>
      </c>
      <c r="D773" s="122" t="s">
        <v>2079</v>
      </c>
      <c r="E773" s="122">
        <v>16</v>
      </c>
      <c r="F773" s="122">
        <v>1.36054690627E-2</v>
      </c>
      <c r="G773" s="122">
        <v>1.24539105334E-2</v>
      </c>
      <c r="H773" s="122">
        <v>1.2556072495000001E-2</v>
      </c>
      <c r="I773" s="122">
        <v>1.17434247863E-2</v>
      </c>
      <c r="J773" s="122">
        <v>1.23110638083E-2</v>
      </c>
      <c r="K773" s="122">
        <v>1.64310670325E-2</v>
      </c>
      <c r="L773" s="122">
        <v>1.7705440566699999E-2</v>
      </c>
      <c r="M773" s="122">
        <v>1.7036102220400001E-2</v>
      </c>
      <c r="N773" s="122">
        <v>1.7377540846099999E-2</v>
      </c>
      <c r="O773" s="122">
        <v>1.9051181566100001E-2</v>
      </c>
      <c r="P773" s="122">
        <v>1.26367338368E-2</v>
      </c>
      <c r="Q773" s="122">
        <v>1.3102850753E-2</v>
      </c>
      <c r="R773" s="122">
        <v>1.3822140968199999E-2</v>
      </c>
      <c r="S773" s="122">
        <v>1.07238338083E-2</v>
      </c>
      <c r="T773" s="122">
        <v>1.48523369605E-2</v>
      </c>
      <c r="U773" s="122">
        <v>1.65979139111E-2</v>
      </c>
      <c r="V773" s="122">
        <v>1.9104104012300002E-2</v>
      </c>
      <c r="W773" s="122">
        <v>1.75233784888E-2</v>
      </c>
      <c r="X773" s="122">
        <v>1.49453272133E-2</v>
      </c>
      <c r="Y773" s="122">
        <v>1.9450018926400001E-2</v>
      </c>
      <c r="Z773" s="122">
        <v>2.4180057387299999E-2</v>
      </c>
      <c r="AA773" s="122">
        <v>2.2245448391000001E-2</v>
      </c>
      <c r="AB773" s="122">
        <v>2.0547297690999999E-2</v>
      </c>
      <c r="AC773" s="122">
        <v>2.5115639988599999E-2</v>
      </c>
      <c r="AD773" s="122">
        <v>2.87728021805E-2</v>
      </c>
      <c r="AE773" s="122">
        <v>2.76263438939E-2</v>
      </c>
      <c r="AF773" s="122">
        <v>2.4565325797599999E-2</v>
      </c>
      <c r="AG773" s="122">
        <v>2.22386244642E-2</v>
      </c>
      <c r="AH773" s="122">
        <v>1.6389622799300001E-2</v>
      </c>
      <c r="AI773" s="122">
        <v>1.8614613040300002E-2</v>
      </c>
      <c r="AJ773" s="122">
        <v>1.8355445066900001E-2</v>
      </c>
      <c r="AK773" s="122">
        <v>1.7362839092499999E-2</v>
      </c>
      <c r="AL773" s="122">
        <v>0</v>
      </c>
    </row>
    <row r="774" spans="1:38" hidden="1" x14ac:dyDescent="0.25">
      <c r="A774" s="122" t="s">
        <v>1963</v>
      </c>
      <c r="B774" s="122">
        <v>1</v>
      </c>
      <c r="C774" s="122" t="s">
        <v>2149</v>
      </c>
      <c r="D774" s="122" t="s">
        <v>2080</v>
      </c>
      <c r="E774" s="122">
        <v>16</v>
      </c>
      <c r="F774" s="122">
        <v>9.0592397760900001E-2</v>
      </c>
      <c r="G774" s="122">
        <v>8.2748449301599997E-2</v>
      </c>
      <c r="H774" s="122">
        <v>8.3511650912399996E-2</v>
      </c>
      <c r="I774" s="122">
        <v>7.9645712713699995E-2</v>
      </c>
      <c r="J774" s="122">
        <v>8.6625010029799998E-2</v>
      </c>
      <c r="K774" s="122">
        <v>0.1204984153039</v>
      </c>
      <c r="L774" s="122">
        <v>0.13345042805769999</v>
      </c>
      <c r="M774" s="122">
        <v>0.13165425578029999</v>
      </c>
      <c r="N774" s="122">
        <v>0.13688674737029999</v>
      </c>
      <c r="O774" s="122">
        <v>0.15318979051660001</v>
      </c>
      <c r="P774" s="122">
        <v>0.103848398272</v>
      </c>
      <c r="Q774" s="122">
        <v>0.10903590907040001</v>
      </c>
      <c r="R774" s="122">
        <v>0.11611941599220001</v>
      </c>
      <c r="S774" s="122">
        <v>9.1133485334099998E-2</v>
      </c>
      <c r="T774" s="122">
        <v>0.12733685963999999</v>
      </c>
      <c r="U774" s="122">
        <v>0.1453138595424</v>
      </c>
      <c r="V774" s="122">
        <v>0.17056270641759999</v>
      </c>
      <c r="W774" s="122">
        <v>0.15886904095410001</v>
      </c>
      <c r="X774" s="122">
        <v>0.1365355770311</v>
      </c>
      <c r="Y774" s="122">
        <v>0.17652789811569999</v>
      </c>
      <c r="Z774" s="122">
        <v>0.21699412206419999</v>
      </c>
      <c r="AA774" s="122">
        <v>0.19935521685740001</v>
      </c>
      <c r="AB774" s="122">
        <v>0.18433676596179999</v>
      </c>
      <c r="AC774" s="122">
        <v>0.22590646950669999</v>
      </c>
      <c r="AD774" s="122">
        <v>0.26282755884469999</v>
      </c>
      <c r="AE774" s="122">
        <v>0.25563094514259999</v>
      </c>
      <c r="AF774" s="122">
        <v>0.2297417283689</v>
      </c>
      <c r="AG774" s="122">
        <v>0.21152952526970001</v>
      </c>
      <c r="AH774" s="122">
        <v>0.1594015326257</v>
      </c>
      <c r="AI774" s="122">
        <v>0.18502491919360001</v>
      </c>
      <c r="AJ774" s="122">
        <v>0.17988497054960001</v>
      </c>
      <c r="AK774" s="122">
        <v>0.17243368309570001</v>
      </c>
      <c r="AL774" s="122">
        <v>0</v>
      </c>
    </row>
    <row r="775" spans="1:38" hidden="1" x14ac:dyDescent="0.25">
      <c r="A775" s="122" t="s">
        <v>1963</v>
      </c>
      <c r="B775" s="122">
        <v>1</v>
      </c>
      <c r="C775" s="122" t="s">
        <v>2149</v>
      </c>
      <c r="D775" s="122" t="s">
        <v>2133</v>
      </c>
      <c r="E775" s="122">
        <v>16</v>
      </c>
      <c r="F775" s="122">
        <v>1.1606292076E-3</v>
      </c>
      <c r="G775" s="122">
        <v>1.0606921818E-3</v>
      </c>
      <c r="H775" s="122">
        <v>1.0651215018999999E-3</v>
      </c>
      <c r="I775" s="122">
        <v>1.0062484607E-3</v>
      </c>
      <c r="J775" s="122">
        <v>1.0755356138999999E-3</v>
      </c>
      <c r="K775" s="122">
        <v>1.464521623E-3</v>
      </c>
      <c r="L775" s="122">
        <v>1.5977602950999999E-3</v>
      </c>
      <c r="M775" s="122">
        <v>1.5541182638E-3</v>
      </c>
      <c r="N775" s="122">
        <v>1.5942278839E-3</v>
      </c>
      <c r="O775" s="122">
        <v>1.7619276147999999E-3</v>
      </c>
      <c r="P775" s="122">
        <v>1.1610985132E-3</v>
      </c>
      <c r="Q775" s="122">
        <v>1.1925253664E-3</v>
      </c>
      <c r="R775" s="122">
        <v>1.2385198821999999E-3</v>
      </c>
      <c r="S775" s="122">
        <v>9.4971026640000003E-4</v>
      </c>
      <c r="T775" s="122">
        <v>1.2917054155999999E-3</v>
      </c>
      <c r="U775" s="122">
        <v>1.4259185501999999E-3</v>
      </c>
      <c r="V775" s="122">
        <v>1.6162199523999999E-3</v>
      </c>
      <c r="W775" s="122">
        <v>1.4621704835000001E-3</v>
      </c>
      <c r="X775" s="122">
        <v>1.2252926912E-3</v>
      </c>
      <c r="Y775" s="122">
        <v>1.5573762999000001E-3</v>
      </c>
      <c r="Z775" s="122">
        <v>1.8805717884E-3</v>
      </c>
      <c r="AA775" s="122">
        <v>1.6954729102E-3</v>
      </c>
      <c r="AB775" s="122">
        <v>1.5316355674E-3</v>
      </c>
      <c r="AC775" s="122">
        <v>1.8321240799000001E-3</v>
      </c>
      <c r="AD775" s="122">
        <v>2.0719774706E-3</v>
      </c>
      <c r="AE775" s="122">
        <v>1.9554646244000001E-3</v>
      </c>
      <c r="AF775" s="122">
        <v>1.7002781536999999E-3</v>
      </c>
      <c r="AG775" s="122">
        <v>1.514662144E-3</v>
      </c>
      <c r="AH775" s="122">
        <v>1.1010237030999999E-3</v>
      </c>
      <c r="AI775" s="122">
        <v>1.2295338069999999E-3</v>
      </c>
      <c r="AJ775" s="122">
        <v>1.1876741644E-3</v>
      </c>
      <c r="AK775" s="122">
        <v>1.0987785783999999E-3</v>
      </c>
      <c r="AL775" s="122">
        <v>0</v>
      </c>
    </row>
    <row r="776" spans="1:38" hidden="1" x14ac:dyDescent="0.25">
      <c r="A776" s="122" t="s">
        <v>1963</v>
      </c>
      <c r="B776" s="122">
        <v>1</v>
      </c>
      <c r="C776" s="122" t="s">
        <v>2149</v>
      </c>
      <c r="D776" s="122" t="s">
        <v>2081</v>
      </c>
      <c r="E776" s="122">
        <v>16</v>
      </c>
      <c r="F776" s="122">
        <v>5.7948739207900002E-2</v>
      </c>
      <c r="G776" s="122">
        <v>5.2051607375000003E-2</v>
      </c>
      <c r="H776" s="122">
        <v>5.1526100409500002E-2</v>
      </c>
      <c r="I776" s="122">
        <v>4.8121237326299998E-2</v>
      </c>
      <c r="J776" s="122">
        <v>5.0892789500900003E-2</v>
      </c>
      <c r="K776" s="122">
        <v>6.8925353770699999E-2</v>
      </c>
      <c r="L776" s="122">
        <v>7.4831815341199995E-2</v>
      </c>
      <c r="M776" s="122">
        <v>7.2291596175600006E-2</v>
      </c>
      <c r="N776" s="122">
        <v>7.3618468430900003E-2</v>
      </c>
      <c r="O776" s="122">
        <v>8.08622990657E-2</v>
      </c>
      <c r="P776" s="122">
        <v>5.3902226109699997E-2</v>
      </c>
      <c r="Q776" s="122">
        <v>5.56516868874E-2</v>
      </c>
      <c r="R776" s="122">
        <v>5.8227541685499998E-2</v>
      </c>
      <c r="S776" s="122">
        <v>4.50645327557E-2</v>
      </c>
      <c r="T776" s="122">
        <v>6.1944684109000003E-2</v>
      </c>
      <c r="U776" s="122">
        <v>6.9211613210700004E-2</v>
      </c>
      <c r="V776" s="122">
        <v>7.9826826578299995E-2</v>
      </c>
      <c r="W776" s="122">
        <v>7.3376410601299999E-2</v>
      </c>
      <c r="X776" s="122">
        <v>6.2493036085600001E-2</v>
      </c>
      <c r="Y776" s="122">
        <v>8.0618191827199995E-2</v>
      </c>
      <c r="Z776" s="122">
        <v>9.8957787906999994E-2</v>
      </c>
      <c r="AA776" s="122">
        <v>9.0572159780300004E-2</v>
      </c>
      <c r="AB776" s="122">
        <v>8.3022430202899997E-2</v>
      </c>
      <c r="AC776" s="122">
        <v>0.100801520615</v>
      </c>
      <c r="AD776" s="122">
        <v>0.1158898557522</v>
      </c>
      <c r="AE776" s="122">
        <v>0.1114785435907</v>
      </c>
      <c r="AF776" s="122">
        <v>9.8973046764600003E-2</v>
      </c>
      <c r="AG776" s="122">
        <v>9.01526800075E-2</v>
      </c>
      <c r="AH776" s="122">
        <v>6.7019514163400004E-2</v>
      </c>
      <c r="AI776" s="122">
        <v>7.6655175585900001E-2</v>
      </c>
      <c r="AJ776" s="122">
        <v>7.5488481672700003E-2</v>
      </c>
      <c r="AK776" s="122">
        <v>7.1707376339399997E-2</v>
      </c>
      <c r="AL776" s="122">
        <v>0</v>
      </c>
    </row>
    <row r="777" spans="1:38" x14ac:dyDescent="0.25">
      <c r="A777" s="122" t="s">
        <v>1963</v>
      </c>
      <c r="B777" s="122">
        <v>1</v>
      </c>
      <c r="C777" s="122" t="s">
        <v>2149</v>
      </c>
      <c r="D777" s="122" t="s">
        <v>2082</v>
      </c>
      <c r="E777" s="122">
        <v>16</v>
      </c>
      <c r="F777" s="122">
        <v>0.73670815388529998</v>
      </c>
      <c r="G777" s="122">
        <v>0.66552872453470002</v>
      </c>
      <c r="H777" s="122">
        <v>0.66060180439359995</v>
      </c>
      <c r="I777" s="122">
        <v>0.61270463483240001</v>
      </c>
      <c r="J777" s="122">
        <v>0.64246933283539998</v>
      </c>
      <c r="K777" s="122">
        <v>0.86167823197430005</v>
      </c>
      <c r="L777" s="122">
        <v>0.93154196549479995</v>
      </c>
      <c r="M777" s="122">
        <v>0.90287745378869999</v>
      </c>
      <c r="N777" s="122">
        <v>0.92468959455660005</v>
      </c>
      <c r="O777" s="122">
        <v>1.0214802637814</v>
      </c>
      <c r="P777" s="122">
        <v>0.68395274721849997</v>
      </c>
      <c r="Q777" s="122">
        <v>0.71290707199110004</v>
      </c>
      <c r="R777" s="122">
        <v>0.75039041774969995</v>
      </c>
      <c r="S777" s="122">
        <v>0.58303648338030001</v>
      </c>
      <c r="T777" s="122">
        <v>0.80142091592609999</v>
      </c>
      <c r="U777" s="122">
        <v>0.89163007728679999</v>
      </c>
      <c r="V777" s="122">
        <v>1.0190296928757001</v>
      </c>
      <c r="W777" s="122">
        <v>0.93374675876659996</v>
      </c>
      <c r="X777" s="122">
        <v>0.79578124224919999</v>
      </c>
      <c r="Y777" s="122">
        <v>1.0286188963944001</v>
      </c>
      <c r="Z777" s="122">
        <v>1.2638818074769</v>
      </c>
      <c r="AA777" s="122">
        <v>1.1590472389107001</v>
      </c>
      <c r="AB777" s="122">
        <v>1.0668408822372999</v>
      </c>
      <c r="AC777" s="122">
        <v>1.3025135574088</v>
      </c>
      <c r="AD777" s="122">
        <v>1.5062885846559999</v>
      </c>
      <c r="AE777" s="122">
        <v>1.4554980976478</v>
      </c>
      <c r="AF777" s="122">
        <v>1.2951048834143</v>
      </c>
      <c r="AG777" s="122">
        <v>1.1806184863488001</v>
      </c>
      <c r="AH777" s="122">
        <v>0.87746956756079997</v>
      </c>
      <c r="AI777" s="122">
        <v>1.0006990829942</v>
      </c>
      <c r="AJ777" s="122">
        <v>0.98988897538169995</v>
      </c>
      <c r="AK777" s="122">
        <v>0.92985579216009995</v>
      </c>
      <c r="AL777" s="122">
        <v>0</v>
      </c>
    </row>
    <row r="778" spans="1:38" hidden="1" x14ac:dyDescent="0.25">
      <c r="A778" s="122" t="s">
        <v>1963</v>
      </c>
      <c r="B778" s="122">
        <v>1</v>
      </c>
      <c r="C778" s="122" t="s">
        <v>2149</v>
      </c>
      <c r="D778" s="122" t="s">
        <v>474</v>
      </c>
      <c r="E778" s="122">
        <v>16</v>
      </c>
      <c r="F778" s="122">
        <v>8.1334732906599996E-2</v>
      </c>
      <c r="G778" s="122">
        <v>7.3979997986200002E-2</v>
      </c>
      <c r="H778" s="122">
        <v>7.4558483806100001E-2</v>
      </c>
      <c r="I778" s="122">
        <v>7.0796376281099999E-2</v>
      </c>
      <c r="J778" s="122">
        <v>7.5995129985000007E-2</v>
      </c>
      <c r="K778" s="122">
        <v>0.1040283646804</v>
      </c>
      <c r="L778" s="122">
        <v>0.11404595250299999</v>
      </c>
      <c r="M778" s="122">
        <v>0.1116796477135</v>
      </c>
      <c r="N778" s="122">
        <v>0.115395014891</v>
      </c>
      <c r="O778" s="122">
        <v>0.12886258376119999</v>
      </c>
      <c r="P778" s="122">
        <v>8.7072246310800003E-2</v>
      </c>
      <c r="Q778" s="122">
        <v>9.1506762105E-2</v>
      </c>
      <c r="R778" s="122">
        <v>9.6626887033299996E-2</v>
      </c>
      <c r="S778" s="122">
        <v>7.4898705657899994E-2</v>
      </c>
      <c r="T778" s="122">
        <v>0.1030654900521</v>
      </c>
      <c r="U778" s="122">
        <v>0.1152712187642</v>
      </c>
      <c r="V778" s="122">
        <v>0.13353944157479999</v>
      </c>
      <c r="W778" s="122">
        <v>0.1237395225255</v>
      </c>
      <c r="X778" s="122">
        <v>0.106303125055</v>
      </c>
      <c r="Y778" s="122">
        <v>0.1383745582041</v>
      </c>
      <c r="Z778" s="122">
        <v>0.17094238045820001</v>
      </c>
      <c r="AA778" s="122">
        <v>0.1577339514751</v>
      </c>
      <c r="AB778" s="122">
        <v>0.1460238340004</v>
      </c>
      <c r="AC778" s="122">
        <v>0.17946610103970001</v>
      </c>
      <c r="AD778" s="122">
        <v>0.2089480250246</v>
      </c>
      <c r="AE778" s="122">
        <v>0.20405880183380001</v>
      </c>
      <c r="AF778" s="122">
        <v>0.1833974130978</v>
      </c>
      <c r="AG778" s="122">
        <v>0.16859187872940001</v>
      </c>
      <c r="AH778" s="122">
        <v>0.1267596785872</v>
      </c>
      <c r="AI778" s="122">
        <v>0.14611716226300001</v>
      </c>
      <c r="AJ778" s="122">
        <v>0.14495849869720001</v>
      </c>
      <c r="AK778" s="122">
        <v>0.13773404894419999</v>
      </c>
      <c r="AL778" s="122">
        <v>0</v>
      </c>
    </row>
    <row r="779" spans="1:38" hidden="1" x14ac:dyDescent="0.25">
      <c r="A779" s="122" t="s">
        <v>1963</v>
      </c>
      <c r="B779" s="122">
        <v>1</v>
      </c>
      <c r="C779" s="122" t="s">
        <v>2149</v>
      </c>
      <c r="D779" s="122" t="s">
        <v>2083</v>
      </c>
      <c r="E779" s="122">
        <v>16</v>
      </c>
      <c r="F779" s="122">
        <v>8.0949872894199998E-2</v>
      </c>
      <c r="G779" s="122">
        <v>7.2140413563399994E-2</v>
      </c>
      <c r="H779" s="122">
        <v>7.0394844475300006E-2</v>
      </c>
      <c r="I779" s="122">
        <v>6.4829785058899997E-2</v>
      </c>
      <c r="J779" s="122">
        <v>6.7668549442600007E-2</v>
      </c>
      <c r="K779" s="122">
        <v>9.0367552083299996E-2</v>
      </c>
      <c r="L779" s="122">
        <v>9.7076055397200003E-2</v>
      </c>
      <c r="M779" s="122">
        <v>9.3087787453500007E-2</v>
      </c>
      <c r="N779" s="122">
        <v>9.4335413951399993E-2</v>
      </c>
      <c r="O779" s="122">
        <v>0.1032604173744</v>
      </c>
      <c r="P779" s="122">
        <v>6.8656462020299999E-2</v>
      </c>
      <c r="Q779" s="122">
        <v>7.0978272004099993E-2</v>
      </c>
      <c r="R779" s="122">
        <v>7.4427156230299996E-2</v>
      </c>
      <c r="S779" s="122">
        <v>5.7625899805199998E-2</v>
      </c>
      <c r="T779" s="122">
        <v>7.8759697814600002E-2</v>
      </c>
      <c r="U779" s="122">
        <v>8.7275662164600004E-2</v>
      </c>
      <c r="V779" s="122">
        <v>9.9507955994999994E-2</v>
      </c>
      <c r="W779" s="122">
        <v>9.0856515128699994E-2</v>
      </c>
      <c r="X779" s="122">
        <v>7.7081173772099998E-2</v>
      </c>
      <c r="Y779" s="122">
        <v>9.9123922137699993E-2</v>
      </c>
      <c r="Z779" s="122">
        <v>0.1212139921439</v>
      </c>
      <c r="AA779" s="122">
        <v>0.1105154543723</v>
      </c>
      <c r="AB779" s="122">
        <v>0.1010821837125</v>
      </c>
      <c r="AC779" s="122">
        <v>0.12243415680310001</v>
      </c>
      <c r="AD779" s="122">
        <v>0.14036329882570001</v>
      </c>
      <c r="AE779" s="122">
        <v>0.13425621964199999</v>
      </c>
      <c r="AF779" s="122">
        <v>0.1184253311114</v>
      </c>
      <c r="AG779" s="122">
        <v>0.10730379478880001</v>
      </c>
      <c r="AH779" s="122">
        <v>7.9532714741000002E-2</v>
      </c>
      <c r="AI779" s="122">
        <v>9.0485071111900003E-2</v>
      </c>
      <c r="AJ779" s="122">
        <v>9.0224843580199998E-2</v>
      </c>
      <c r="AK779" s="122">
        <v>8.5445212999100004E-2</v>
      </c>
      <c r="AL779" s="122">
        <v>0</v>
      </c>
    </row>
    <row r="780" spans="1:38" hidden="1" x14ac:dyDescent="0.25">
      <c r="A780" s="122" t="s">
        <v>1963</v>
      </c>
      <c r="B780" s="122">
        <v>1</v>
      </c>
      <c r="C780" s="122" t="s">
        <v>2149</v>
      </c>
      <c r="D780" s="122" t="s">
        <v>2084</v>
      </c>
      <c r="E780" s="122">
        <v>16</v>
      </c>
      <c r="F780" s="122">
        <v>1.64647347753E-2</v>
      </c>
      <c r="G780" s="122">
        <v>1.4919539887599999E-2</v>
      </c>
      <c r="H780" s="122">
        <v>1.4820783302900001E-2</v>
      </c>
      <c r="I780" s="122">
        <v>1.3838595393200001E-2</v>
      </c>
      <c r="J780" s="122">
        <v>1.46421766003E-2</v>
      </c>
      <c r="K780" s="122">
        <v>1.9837971896499999E-2</v>
      </c>
      <c r="L780" s="122">
        <v>2.1557661061800001E-2</v>
      </c>
      <c r="M780" s="122">
        <v>2.08859342564E-2</v>
      </c>
      <c r="N780" s="122">
        <v>2.1397322838399999E-2</v>
      </c>
      <c r="O780" s="122">
        <v>2.3631516427299999E-2</v>
      </c>
      <c r="P780" s="122">
        <v>1.58244773935E-2</v>
      </c>
      <c r="Q780" s="122">
        <v>1.6452098645899998E-2</v>
      </c>
      <c r="R780" s="122">
        <v>1.7347562980600001E-2</v>
      </c>
      <c r="S780" s="122">
        <v>1.35285916509E-2</v>
      </c>
      <c r="T780" s="122">
        <v>1.87162568351E-2</v>
      </c>
      <c r="U780" s="122">
        <v>2.1032777679100001E-2</v>
      </c>
      <c r="V780" s="122">
        <v>2.4308450510399999E-2</v>
      </c>
      <c r="W780" s="122">
        <v>2.2454781235099999E-2</v>
      </c>
      <c r="X780" s="122">
        <v>1.9215492134499999E-2</v>
      </c>
      <c r="Y780" s="122">
        <v>2.4816553813299998E-2</v>
      </c>
      <c r="Z780" s="122">
        <v>3.0467877465000001E-2</v>
      </c>
      <c r="AA780" s="122">
        <v>2.7950127300299998E-2</v>
      </c>
      <c r="AB780" s="122">
        <v>2.5740508323E-2</v>
      </c>
      <c r="AC780" s="122">
        <v>3.1463653015499998E-2</v>
      </c>
      <c r="AD780" s="122">
        <v>3.6426135293599997E-2</v>
      </c>
      <c r="AE780" s="122">
        <v>3.52447918698E-2</v>
      </c>
      <c r="AF780" s="122">
        <v>3.1426844815900003E-2</v>
      </c>
      <c r="AG780" s="122">
        <v>2.8750069025200001E-2</v>
      </c>
      <c r="AH780" s="122">
        <v>2.1515073365400001E-2</v>
      </c>
      <c r="AI780" s="122">
        <v>2.4782200848200001E-2</v>
      </c>
      <c r="AJ780" s="122">
        <v>2.4857304527799998E-2</v>
      </c>
      <c r="AK780" s="122">
        <v>2.3778131499400001E-2</v>
      </c>
      <c r="AL780" s="122">
        <v>0</v>
      </c>
    </row>
    <row r="781" spans="1:38" hidden="1" x14ac:dyDescent="0.25">
      <c r="A781" s="122" t="s">
        <v>1963</v>
      </c>
      <c r="B781" s="122">
        <v>1</v>
      </c>
      <c r="C781" s="122" t="s">
        <v>2149</v>
      </c>
      <c r="D781" s="122" t="s">
        <v>2085</v>
      </c>
      <c r="E781" s="122">
        <v>16</v>
      </c>
      <c r="F781" s="122">
        <v>1.48849177437E-2</v>
      </c>
      <c r="G781" s="122">
        <v>1.3123944387499999E-2</v>
      </c>
      <c r="H781" s="122">
        <v>1.2744370075000001E-2</v>
      </c>
      <c r="I781" s="122">
        <v>1.1662494693E-2</v>
      </c>
      <c r="J781" s="122">
        <v>1.20239727094E-2</v>
      </c>
      <c r="K781" s="122">
        <v>1.5781476444199999E-2</v>
      </c>
      <c r="L781" s="122">
        <v>1.6652486333E-2</v>
      </c>
      <c r="M781" s="122">
        <v>1.5778977907900001E-2</v>
      </c>
      <c r="N781" s="122">
        <v>1.5844169057999999E-2</v>
      </c>
      <c r="O781" s="122">
        <v>1.7387318386800001E-2</v>
      </c>
      <c r="P781" s="122">
        <v>1.1511495174799999E-2</v>
      </c>
      <c r="Q781" s="122">
        <v>1.1878607966700001E-2</v>
      </c>
      <c r="R781" s="122">
        <v>1.23335113392E-2</v>
      </c>
      <c r="S781" s="122">
        <v>9.4022044059000002E-3</v>
      </c>
      <c r="T781" s="122">
        <v>1.27903121235E-2</v>
      </c>
      <c r="U781" s="122">
        <v>1.4113997990700001E-2</v>
      </c>
      <c r="V781" s="122">
        <v>1.6144405291099999E-2</v>
      </c>
      <c r="W781" s="122">
        <v>1.4795676462500001E-2</v>
      </c>
      <c r="X781" s="122">
        <v>1.26143774953E-2</v>
      </c>
      <c r="Y781" s="122">
        <v>1.6481511255300001E-2</v>
      </c>
      <c r="Z781" s="122">
        <v>2.0498770971099999E-2</v>
      </c>
      <c r="AA781" s="122">
        <v>1.9102441039600002E-2</v>
      </c>
      <c r="AB781" s="122">
        <v>1.7874245552400001E-2</v>
      </c>
      <c r="AC781" s="122">
        <v>2.21851199326E-2</v>
      </c>
      <c r="AD781" s="122">
        <v>2.5904715049899999E-2</v>
      </c>
      <c r="AE781" s="122">
        <v>2.5328631806599999E-2</v>
      </c>
      <c r="AF781" s="122">
        <v>2.2745888900999999E-2</v>
      </c>
      <c r="AG781" s="122">
        <v>2.0920963237999999E-2</v>
      </c>
      <c r="AH781" s="122">
        <v>1.5667021065500001E-2</v>
      </c>
      <c r="AI781" s="122">
        <v>1.79713762479E-2</v>
      </c>
      <c r="AJ781" s="122">
        <v>1.72941768041E-2</v>
      </c>
      <c r="AK781" s="122">
        <v>1.58788031414E-2</v>
      </c>
      <c r="AL781" s="122">
        <v>0</v>
      </c>
    </row>
    <row r="782" spans="1:38" hidden="1" x14ac:dyDescent="0.25">
      <c r="A782" s="122" t="s">
        <v>1963</v>
      </c>
      <c r="B782" s="122">
        <v>1</v>
      </c>
      <c r="C782" s="122" t="s">
        <v>2149</v>
      </c>
      <c r="D782" s="122" t="s">
        <v>2086</v>
      </c>
      <c r="E782" s="122">
        <v>16</v>
      </c>
      <c r="F782" s="122">
        <v>0.3204906200582</v>
      </c>
      <c r="G782" s="122">
        <v>0.29201738383429998</v>
      </c>
      <c r="H782" s="122">
        <v>0.29112765834710003</v>
      </c>
      <c r="I782" s="122">
        <v>0.27284637712569998</v>
      </c>
      <c r="J782" s="122">
        <v>0.2905691681184</v>
      </c>
      <c r="K782" s="122">
        <v>0.39521518208700002</v>
      </c>
      <c r="L782" s="122">
        <v>0.43213716553839998</v>
      </c>
      <c r="M782" s="122">
        <v>0.42207003839439999</v>
      </c>
      <c r="N782" s="122">
        <v>0.43410940488490002</v>
      </c>
      <c r="O782" s="122">
        <v>0.4805468667292</v>
      </c>
      <c r="P782" s="122">
        <v>0.32293013409659999</v>
      </c>
      <c r="Q782" s="122">
        <v>0.33820127734369998</v>
      </c>
      <c r="R782" s="122">
        <v>0.35913052620359998</v>
      </c>
      <c r="S782" s="122">
        <v>0.28122307908639999</v>
      </c>
      <c r="T782" s="122">
        <v>0.39233075055349997</v>
      </c>
      <c r="U782" s="122">
        <v>0.44402486966369997</v>
      </c>
      <c r="V782" s="122">
        <v>0.51393904734700002</v>
      </c>
      <c r="W782" s="122">
        <v>0.47312457355300003</v>
      </c>
      <c r="X782" s="122">
        <v>0.40278510681480001</v>
      </c>
      <c r="Y782" s="122">
        <v>0.51909697283379996</v>
      </c>
      <c r="Z782" s="122">
        <v>0.63825253195200005</v>
      </c>
      <c r="AA782" s="122">
        <v>0.5868361720977</v>
      </c>
      <c r="AB782" s="122">
        <v>0.5426913545084</v>
      </c>
      <c r="AC782" s="122">
        <v>0.66572071188110005</v>
      </c>
      <c r="AD782" s="122">
        <v>0.7750252847479</v>
      </c>
      <c r="AE782" s="122">
        <v>0.75644287707010005</v>
      </c>
      <c r="AF782" s="122">
        <v>0.68237524453370002</v>
      </c>
      <c r="AG782" s="122">
        <v>0.62957126496019999</v>
      </c>
      <c r="AH782" s="122">
        <v>0.47291456668389997</v>
      </c>
      <c r="AI782" s="122">
        <v>0.54534442454450005</v>
      </c>
      <c r="AJ782" s="122">
        <v>0.54055644334999997</v>
      </c>
      <c r="AK782" s="122">
        <v>0.51616781390739996</v>
      </c>
      <c r="AL782" s="122">
        <v>0</v>
      </c>
    </row>
    <row r="783" spans="1:38" hidden="1" x14ac:dyDescent="0.25">
      <c r="A783" s="122" t="s">
        <v>1963</v>
      </c>
      <c r="B783" s="122">
        <v>1</v>
      </c>
      <c r="C783" s="122" t="s">
        <v>2149</v>
      </c>
      <c r="D783" s="122" t="s">
        <v>2087</v>
      </c>
      <c r="E783" s="122">
        <v>16</v>
      </c>
      <c r="F783" s="122">
        <v>0.16014568314649999</v>
      </c>
      <c r="G783" s="122">
        <v>0.14531207687180001</v>
      </c>
      <c r="H783" s="122">
        <v>0.14539164427019999</v>
      </c>
      <c r="I783" s="122">
        <v>0.13671014657399999</v>
      </c>
      <c r="J783" s="122">
        <v>0.14604864348179999</v>
      </c>
      <c r="K783" s="122">
        <v>0.19922444498960001</v>
      </c>
      <c r="L783" s="122">
        <v>0.21823282383029999</v>
      </c>
      <c r="M783" s="122">
        <v>0.21359048455730001</v>
      </c>
      <c r="N783" s="122">
        <v>0.22042565641930001</v>
      </c>
      <c r="O783" s="122">
        <v>0.24534297742050001</v>
      </c>
      <c r="P783" s="122">
        <v>0.16556108911840001</v>
      </c>
      <c r="Q783" s="122">
        <v>0.17320601827730001</v>
      </c>
      <c r="R783" s="122">
        <v>0.18308506878059999</v>
      </c>
      <c r="S783" s="122">
        <v>0.14260857892580001</v>
      </c>
      <c r="T783" s="122">
        <v>0.19755293695760001</v>
      </c>
      <c r="U783" s="122">
        <v>0.22213445306410001</v>
      </c>
      <c r="V783" s="122">
        <v>0.25901537959269999</v>
      </c>
      <c r="W783" s="122">
        <v>0.24083989209100001</v>
      </c>
      <c r="X783" s="122">
        <v>0.20663605435400001</v>
      </c>
      <c r="Y783" s="122">
        <v>0.26774499286539999</v>
      </c>
      <c r="Z783" s="122">
        <v>0.32891833544370003</v>
      </c>
      <c r="AA783" s="122">
        <v>0.30191243458479999</v>
      </c>
      <c r="AB783" s="122">
        <v>0.27844693759869998</v>
      </c>
      <c r="AC783" s="122">
        <v>0.33966180333349999</v>
      </c>
      <c r="AD783" s="122">
        <v>0.39314419890989999</v>
      </c>
      <c r="AE783" s="122">
        <v>0.38098237066610002</v>
      </c>
      <c r="AF783" s="122">
        <v>0.34101637706069998</v>
      </c>
      <c r="AG783" s="122">
        <v>0.31263934589780001</v>
      </c>
      <c r="AH783" s="122">
        <v>0.234052675164</v>
      </c>
      <c r="AI783" s="122">
        <v>0.2696778498506</v>
      </c>
      <c r="AJ783" s="122">
        <v>0.26879548345740001</v>
      </c>
      <c r="AK783" s="122">
        <v>0.25592744202090001</v>
      </c>
      <c r="AL783" s="122">
        <v>0</v>
      </c>
    </row>
    <row r="784" spans="1:38" hidden="1" x14ac:dyDescent="0.25">
      <c r="A784" s="122" t="s">
        <v>1963</v>
      </c>
      <c r="B784" s="122">
        <v>1</v>
      </c>
      <c r="C784" s="122" t="s">
        <v>2149</v>
      </c>
      <c r="D784" s="122" t="s">
        <v>2134</v>
      </c>
      <c r="E784" s="122">
        <v>16</v>
      </c>
      <c r="F784" s="122">
        <v>3.2981502251E-3</v>
      </c>
      <c r="G784" s="122">
        <v>3.0176095205999998E-3</v>
      </c>
      <c r="H784" s="122">
        <v>3.0354107340000002E-3</v>
      </c>
      <c r="I784" s="122">
        <v>2.8176641719E-3</v>
      </c>
      <c r="J784" s="122">
        <v>2.9212524309000002E-3</v>
      </c>
      <c r="K784" s="122">
        <v>3.9198354027000001E-3</v>
      </c>
      <c r="L784" s="122">
        <v>4.2279929555000002E-3</v>
      </c>
      <c r="M784" s="122">
        <v>4.0799564902000004E-3</v>
      </c>
      <c r="N784" s="122">
        <v>4.1969682571999997E-3</v>
      </c>
      <c r="O784" s="122">
        <v>4.6528769294999998E-3</v>
      </c>
      <c r="P784" s="122">
        <v>3.1256428268000001E-3</v>
      </c>
      <c r="Q784" s="122">
        <v>3.2353629196000002E-3</v>
      </c>
      <c r="R784" s="122">
        <v>3.3859820087999998E-3</v>
      </c>
      <c r="S784" s="122">
        <v>2.614117862E-3</v>
      </c>
      <c r="T784" s="122">
        <v>3.5784011184999999E-3</v>
      </c>
      <c r="U784" s="122">
        <v>3.9713786452000004E-3</v>
      </c>
      <c r="V784" s="122">
        <v>4.5347854218999997E-3</v>
      </c>
      <c r="W784" s="122">
        <v>4.1499986454000002E-3</v>
      </c>
      <c r="X784" s="122">
        <v>3.5200886550000002E-3</v>
      </c>
      <c r="Y784" s="122">
        <v>4.5267466909000003E-3</v>
      </c>
      <c r="Z784" s="122">
        <v>5.5315477047000001E-3</v>
      </c>
      <c r="AA784" s="122">
        <v>5.0490016095999998E-3</v>
      </c>
      <c r="AB784" s="122">
        <v>4.6290673824000003E-3</v>
      </c>
      <c r="AC784" s="122">
        <v>5.6287899198000004E-3</v>
      </c>
      <c r="AD784" s="122">
        <v>6.4747441724999997E-3</v>
      </c>
      <c r="AE784" s="122">
        <v>6.2255516829999996E-3</v>
      </c>
      <c r="AF784" s="122">
        <v>5.5211651074000001E-3</v>
      </c>
      <c r="AG784" s="122">
        <v>5.0227730926000001E-3</v>
      </c>
      <c r="AH784" s="122">
        <v>3.7328897591999998E-3</v>
      </c>
      <c r="AI784" s="122">
        <v>4.2666518104000004E-3</v>
      </c>
      <c r="AJ784" s="122">
        <v>4.2224432873E-3</v>
      </c>
      <c r="AK784" s="122">
        <v>4.0002355779999998E-3</v>
      </c>
      <c r="AL784" s="122">
        <v>0</v>
      </c>
    </row>
    <row r="785" spans="1:38" hidden="1" x14ac:dyDescent="0.25">
      <c r="A785" s="122" t="s">
        <v>1963</v>
      </c>
      <c r="B785" s="122">
        <v>1</v>
      </c>
      <c r="C785" s="122" t="s">
        <v>2149</v>
      </c>
      <c r="D785" s="122" t="s">
        <v>2088</v>
      </c>
      <c r="E785" s="122">
        <v>16</v>
      </c>
      <c r="F785" s="122">
        <v>2.7380880464200001E-2</v>
      </c>
      <c r="G785" s="122">
        <v>2.4828492483100002E-2</v>
      </c>
      <c r="H785" s="122">
        <v>2.4709935899400001E-2</v>
      </c>
      <c r="I785" s="122">
        <v>2.2976976270100001E-2</v>
      </c>
      <c r="J785" s="122">
        <v>2.4232782377600001E-2</v>
      </c>
      <c r="K785" s="122">
        <v>3.2536727103599998E-2</v>
      </c>
      <c r="L785" s="122">
        <v>3.5021521978999999E-2</v>
      </c>
      <c r="M785" s="122">
        <v>3.3674878451100003E-2</v>
      </c>
      <c r="N785" s="122">
        <v>3.40646411141E-2</v>
      </c>
      <c r="O785" s="122">
        <v>3.6905281786799998E-2</v>
      </c>
      <c r="P785" s="122">
        <v>2.4420095784199999E-2</v>
      </c>
      <c r="Q785" s="122">
        <v>2.5348049238399999E-2</v>
      </c>
      <c r="R785" s="122">
        <v>2.6674635949600001E-2</v>
      </c>
      <c r="S785" s="122">
        <v>2.0692285429799999E-2</v>
      </c>
      <c r="T785" s="122">
        <v>2.8690850299299998E-2</v>
      </c>
      <c r="U785" s="122">
        <v>3.21714271506E-2</v>
      </c>
      <c r="V785" s="122">
        <v>3.7051922328299999E-2</v>
      </c>
      <c r="W785" s="122">
        <v>3.3889564887799997E-2</v>
      </c>
      <c r="X785" s="122">
        <v>2.8962418198800001E-2</v>
      </c>
      <c r="Y785" s="122">
        <v>3.7478692991900001E-2</v>
      </c>
      <c r="Z785" s="122">
        <v>4.619401469E-2</v>
      </c>
      <c r="AA785" s="122">
        <v>4.2484969555200001E-2</v>
      </c>
      <c r="AB785" s="122">
        <v>3.9227116748800001E-2</v>
      </c>
      <c r="AC785" s="122">
        <v>4.7969385786399997E-2</v>
      </c>
      <c r="AD785" s="122">
        <v>5.52496746927E-2</v>
      </c>
      <c r="AE785" s="122">
        <v>5.3237625414300001E-2</v>
      </c>
      <c r="AF785" s="122">
        <v>4.7269333807799997E-2</v>
      </c>
      <c r="AG785" s="122">
        <v>4.2790466086300001E-2</v>
      </c>
      <c r="AH785" s="122">
        <v>3.1663514880099997E-2</v>
      </c>
      <c r="AI785" s="122">
        <v>3.5920144054599999E-2</v>
      </c>
      <c r="AJ785" s="122">
        <v>3.6385828486700002E-2</v>
      </c>
      <c r="AK785" s="122">
        <v>3.4161833154000003E-2</v>
      </c>
      <c r="AL785" s="122">
        <v>0</v>
      </c>
    </row>
    <row r="786" spans="1:38" hidden="1" x14ac:dyDescent="0.25">
      <c r="A786" s="122" t="s">
        <v>1963</v>
      </c>
      <c r="B786" s="122">
        <v>1</v>
      </c>
      <c r="C786" s="122" t="s">
        <v>2149</v>
      </c>
      <c r="D786" s="122" t="s">
        <v>2089</v>
      </c>
      <c r="E786" s="122">
        <v>16</v>
      </c>
      <c r="F786" s="122">
        <v>2.4894646914799999E-2</v>
      </c>
      <c r="G786" s="122">
        <v>2.27439766903E-2</v>
      </c>
      <c r="H786" s="122">
        <v>2.2856007704300001E-2</v>
      </c>
      <c r="I786" s="122">
        <v>2.1721785979899998E-2</v>
      </c>
      <c r="J786" s="122">
        <v>2.3367652359099999E-2</v>
      </c>
      <c r="K786" s="122">
        <v>3.2005745585600001E-2</v>
      </c>
      <c r="L786" s="122">
        <v>3.5001971104699998E-2</v>
      </c>
      <c r="M786" s="122">
        <v>3.4144021057900001E-2</v>
      </c>
      <c r="N786" s="122">
        <v>3.5104520702100003E-2</v>
      </c>
      <c r="O786" s="122">
        <v>3.8898709772899998E-2</v>
      </c>
      <c r="P786" s="122">
        <v>2.6148914903699999E-2</v>
      </c>
      <c r="Q786" s="122">
        <v>2.7291909419200001E-2</v>
      </c>
      <c r="R786" s="122">
        <v>2.8842820410200001E-2</v>
      </c>
      <c r="S786" s="122">
        <v>2.25483418581E-2</v>
      </c>
      <c r="T786" s="122">
        <v>3.13543929133E-2</v>
      </c>
      <c r="U786" s="122">
        <v>3.5543838874999997E-2</v>
      </c>
      <c r="V786" s="122">
        <v>4.1548233731999999E-2</v>
      </c>
      <c r="W786" s="122">
        <v>3.8768961605700002E-2</v>
      </c>
      <c r="X786" s="122">
        <v>3.3356240699199999E-2</v>
      </c>
      <c r="Y786" s="122">
        <v>4.3259528212399999E-2</v>
      </c>
      <c r="Z786" s="122">
        <v>5.3198110827699999E-2</v>
      </c>
      <c r="AA786" s="122">
        <v>4.8789215480899997E-2</v>
      </c>
      <c r="AB786" s="122">
        <v>4.4870264306800002E-2</v>
      </c>
      <c r="AC786" s="122">
        <v>5.4889256602400002E-2</v>
      </c>
      <c r="AD786" s="122">
        <v>6.3717191348899999E-2</v>
      </c>
      <c r="AE786" s="122">
        <v>6.1823592152199999E-2</v>
      </c>
      <c r="AF786" s="122">
        <v>5.5710053523100003E-2</v>
      </c>
      <c r="AG786" s="122">
        <v>5.1613550147899999E-2</v>
      </c>
      <c r="AH786" s="122">
        <v>3.89830252295E-2</v>
      </c>
      <c r="AI786" s="122">
        <v>4.5396024287999999E-2</v>
      </c>
      <c r="AJ786" s="122">
        <v>4.6306361116100002E-2</v>
      </c>
      <c r="AK786" s="122">
        <v>4.50479547853E-2</v>
      </c>
      <c r="AL786" s="122">
        <v>0</v>
      </c>
    </row>
    <row r="787" spans="1:38" hidden="1" x14ac:dyDescent="0.25">
      <c r="A787" s="122" t="s">
        <v>1963</v>
      </c>
      <c r="B787" s="122">
        <v>1</v>
      </c>
      <c r="C787" s="122" t="s">
        <v>2149</v>
      </c>
      <c r="D787" s="122" t="s">
        <v>2090</v>
      </c>
      <c r="E787" s="122">
        <v>16</v>
      </c>
      <c r="F787" s="122">
        <v>0.2816384472922</v>
      </c>
      <c r="G787" s="122">
        <v>0.2526843413007</v>
      </c>
      <c r="H787" s="122">
        <v>0.24940384497250001</v>
      </c>
      <c r="I787" s="122">
        <v>0.23136052587290001</v>
      </c>
      <c r="J787" s="122">
        <v>0.2430874347053</v>
      </c>
      <c r="K787" s="122">
        <v>0.32645187935199999</v>
      </c>
      <c r="L787" s="122">
        <v>0.35209021264770002</v>
      </c>
      <c r="M787" s="122">
        <v>0.33867524302910001</v>
      </c>
      <c r="N787" s="122">
        <v>0.34399663592219998</v>
      </c>
      <c r="O787" s="122">
        <v>0.37685955193679999</v>
      </c>
      <c r="P787" s="122">
        <v>0.2502172628664</v>
      </c>
      <c r="Q787" s="122">
        <v>0.25821463779019999</v>
      </c>
      <c r="R787" s="122">
        <v>0.26953141534230002</v>
      </c>
      <c r="S787" s="122">
        <v>0.20765825790369999</v>
      </c>
      <c r="T787" s="122">
        <v>0.28362129766389998</v>
      </c>
      <c r="U787" s="122">
        <v>0.31381563787979999</v>
      </c>
      <c r="V787" s="122">
        <v>0.35769393759779999</v>
      </c>
      <c r="W787" s="122">
        <v>0.32702405580010002</v>
      </c>
      <c r="X787" s="122">
        <v>0.27712163546719998</v>
      </c>
      <c r="Y787" s="122">
        <v>0.35613014014670002</v>
      </c>
      <c r="Z787" s="122">
        <v>0.43486406517729997</v>
      </c>
      <c r="AA787" s="122">
        <v>0.39627604195990002</v>
      </c>
      <c r="AB787" s="122">
        <v>0.36221648858740002</v>
      </c>
      <c r="AC787" s="122">
        <v>0.43909205697949999</v>
      </c>
      <c r="AD787" s="122">
        <v>0.50298843834569995</v>
      </c>
      <c r="AE787" s="122">
        <v>0.48110628975370001</v>
      </c>
      <c r="AF787" s="122">
        <v>0.42415844711610001</v>
      </c>
      <c r="AG787" s="122">
        <v>0.38355433406740003</v>
      </c>
      <c r="AH787" s="122">
        <v>0.2831197291848</v>
      </c>
      <c r="AI787" s="122">
        <v>0.32141583367179999</v>
      </c>
      <c r="AJ787" s="122">
        <v>0.3204065068243</v>
      </c>
      <c r="AK787" s="122">
        <v>0.30028768265470002</v>
      </c>
      <c r="AL787" s="122">
        <v>0</v>
      </c>
    </row>
    <row r="788" spans="1:38" hidden="1" x14ac:dyDescent="0.25">
      <c r="A788" s="122" t="s">
        <v>1963</v>
      </c>
      <c r="B788" s="122">
        <v>1</v>
      </c>
      <c r="C788" s="122" t="s">
        <v>2149</v>
      </c>
      <c r="D788" s="122" t="s">
        <v>2091</v>
      </c>
      <c r="E788" s="122">
        <v>16</v>
      </c>
      <c r="F788" s="122">
        <v>0.13666693550440001</v>
      </c>
      <c r="G788" s="122">
        <v>0.12267073372079999</v>
      </c>
      <c r="H788" s="122">
        <v>0.1210220260153</v>
      </c>
      <c r="I788" s="122">
        <v>0.1124326662139</v>
      </c>
      <c r="J788" s="122">
        <v>0.1182223147401</v>
      </c>
      <c r="K788" s="122">
        <v>0.15907314061780001</v>
      </c>
      <c r="L788" s="122">
        <v>0.1718269615395</v>
      </c>
      <c r="M788" s="122">
        <v>0.16551359510120001</v>
      </c>
      <c r="N788" s="122">
        <v>0.1681568014415</v>
      </c>
      <c r="O788" s="122">
        <v>0.1843272612886</v>
      </c>
      <c r="P788" s="122">
        <v>0.1225888933134</v>
      </c>
      <c r="Q788" s="122">
        <v>0.12669930714880001</v>
      </c>
      <c r="R788" s="122">
        <v>0.1324672931334</v>
      </c>
      <c r="S788" s="122">
        <v>0.1024834690219</v>
      </c>
      <c r="T788" s="122">
        <v>0.14041663290420001</v>
      </c>
      <c r="U788" s="122">
        <v>0.15625242200850001</v>
      </c>
      <c r="V788" s="122">
        <v>0.1791494283326</v>
      </c>
      <c r="W788" s="122">
        <v>0.1643276905536</v>
      </c>
      <c r="X788" s="122">
        <v>0.13967580125519999</v>
      </c>
      <c r="Y788" s="122">
        <v>0.17976089899379999</v>
      </c>
      <c r="Z788" s="122">
        <v>0.21981225349520001</v>
      </c>
      <c r="AA788" s="122">
        <v>0.2007051280289</v>
      </c>
      <c r="AB788" s="122">
        <v>0.18384881649279999</v>
      </c>
      <c r="AC788" s="122">
        <v>0.22372339941710001</v>
      </c>
      <c r="AD788" s="122">
        <v>0.25748526251179998</v>
      </c>
      <c r="AE788" s="122">
        <v>0.24734906535010001</v>
      </c>
      <c r="AF788" s="122">
        <v>0.2195901114114</v>
      </c>
      <c r="AG788" s="122">
        <v>0.1999441666101</v>
      </c>
      <c r="AH788" s="122">
        <v>0.14903882702570001</v>
      </c>
      <c r="AI788" s="122">
        <v>0.1707942122919</v>
      </c>
      <c r="AJ788" s="122">
        <v>0.1700526263355</v>
      </c>
      <c r="AK788" s="122">
        <v>0.16128780836949999</v>
      </c>
      <c r="AL788" s="122">
        <v>0</v>
      </c>
    </row>
    <row r="789" spans="1:38" hidden="1" x14ac:dyDescent="0.25">
      <c r="A789" s="122" t="s">
        <v>1963</v>
      </c>
      <c r="B789" s="122">
        <v>1</v>
      </c>
      <c r="C789" s="122" t="s">
        <v>2149</v>
      </c>
      <c r="D789" s="122" t="s">
        <v>2092</v>
      </c>
      <c r="E789" s="122">
        <v>16</v>
      </c>
      <c r="F789" s="122">
        <v>6.8385574222499995E-2</v>
      </c>
      <c r="G789" s="122">
        <v>6.1104261204300001E-2</v>
      </c>
      <c r="H789" s="122">
        <v>6.01085160004E-2</v>
      </c>
      <c r="I789" s="122">
        <v>5.55788935242E-2</v>
      </c>
      <c r="J789" s="122">
        <v>5.8172137461000001E-2</v>
      </c>
      <c r="K789" s="122">
        <v>7.7950136612600002E-2</v>
      </c>
      <c r="L789" s="122">
        <v>8.3789461559600001E-2</v>
      </c>
      <c r="M789" s="122">
        <v>8.0352316622500003E-2</v>
      </c>
      <c r="N789" s="122">
        <v>8.13714677597E-2</v>
      </c>
      <c r="O789" s="122">
        <v>8.8966458663799999E-2</v>
      </c>
      <c r="P789" s="122">
        <v>5.8942708518299997E-2</v>
      </c>
      <c r="Q789" s="122">
        <v>6.0622803187800001E-2</v>
      </c>
      <c r="R789" s="122">
        <v>6.3140370213099997E-2</v>
      </c>
      <c r="S789" s="122">
        <v>4.8656426820299997E-2</v>
      </c>
      <c r="T789" s="122">
        <v>6.6539229224000004E-2</v>
      </c>
      <c r="U789" s="122">
        <v>7.3774716821799993E-2</v>
      </c>
      <c r="V789" s="122">
        <v>8.4378161486100001E-2</v>
      </c>
      <c r="W789" s="122">
        <v>7.7254633314899998E-2</v>
      </c>
      <c r="X789" s="122">
        <v>6.5584040767000001E-2</v>
      </c>
      <c r="Y789" s="122">
        <v>8.4403778681499994E-2</v>
      </c>
      <c r="Z789" s="122">
        <v>0.10332050177469999</v>
      </c>
      <c r="AA789" s="122">
        <v>9.4444262057599995E-2</v>
      </c>
      <c r="AB789" s="122">
        <v>8.6507887982900003E-2</v>
      </c>
      <c r="AC789" s="122">
        <v>0.10534628335810001</v>
      </c>
      <c r="AD789" s="122">
        <v>0.1214285055024</v>
      </c>
      <c r="AE789" s="122">
        <v>0.1168213527197</v>
      </c>
      <c r="AF789" s="122">
        <v>0.1036505732652</v>
      </c>
      <c r="AG789" s="122">
        <v>9.4350774365299997E-2</v>
      </c>
      <c r="AH789" s="122">
        <v>7.0084158072300007E-2</v>
      </c>
      <c r="AI789" s="122">
        <v>8.0172323318599997E-2</v>
      </c>
      <c r="AJ789" s="122">
        <v>7.99101069794E-2</v>
      </c>
      <c r="AK789" s="122">
        <v>7.5669387143899994E-2</v>
      </c>
      <c r="AL789" s="122">
        <v>0</v>
      </c>
    </row>
    <row r="790" spans="1:38" hidden="1" x14ac:dyDescent="0.25">
      <c r="A790" s="122" t="s">
        <v>1963</v>
      </c>
      <c r="B790" s="122">
        <v>1</v>
      </c>
      <c r="C790" s="122" t="s">
        <v>2149</v>
      </c>
      <c r="D790" s="122" t="s">
        <v>2093</v>
      </c>
      <c r="E790" s="122">
        <v>16</v>
      </c>
      <c r="F790" s="122">
        <v>6.1016676702999997E-2</v>
      </c>
      <c r="G790" s="122">
        <v>5.4576012395199998E-2</v>
      </c>
      <c r="H790" s="122">
        <v>5.4008796217399999E-2</v>
      </c>
      <c r="I790" s="122">
        <v>5.0085109582599999E-2</v>
      </c>
      <c r="J790" s="122">
        <v>5.2657780439199997E-2</v>
      </c>
      <c r="K790" s="122">
        <v>7.0708921016000001E-2</v>
      </c>
      <c r="L790" s="122">
        <v>7.6066691624399996E-2</v>
      </c>
      <c r="M790" s="122">
        <v>7.3242165810700005E-2</v>
      </c>
      <c r="N790" s="122">
        <v>7.4580196570300003E-2</v>
      </c>
      <c r="O790" s="122">
        <v>8.1669684053900002E-2</v>
      </c>
      <c r="P790" s="122">
        <v>5.4205948182200002E-2</v>
      </c>
      <c r="Q790" s="122">
        <v>5.5870669413300003E-2</v>
      </c>
      <c r="R790" s="122">
        <v>5.8391254578300002E-2</v>
      </c>
      <c r="S790" s="122">
        <v>4.5034564885200003E-2</v>
      </c>
      <c r="T790" s="122">
        <v>6.1599714193199998E-2</v>
      </c>
      <c r="U790" s="122">
        <v>6.8320728308200004E-2</v>
      </c>
      <c r="V790" s="122">
        <v>7.8162542392900006E-2</v>
      </c>
      <c r="W790" s="122">
        <v>7.1705597804500004E-2</v>
      </c>
      <c r="X790" s="122">
        <v>6.1047798997400003E-2</v>
      </c>
      <c r="Y790" s="122">
        <v>7.8833224465999996E-2</v>
      </c>
      <c r="Z790" s="122">
        <v>9.6799409380000007E-2</v>
      </c>
      <c r="AA790" s="122">
        <v>8.8374527551800003E-2</v>
      </c>
      <c r="AB790" s="122">
        <v>8.1142833665799996E-2</v>
      </c>
      <c r="AC790" s="122">
        <v>9.8549058076800006E-2</v>
      </c>
      <c r="AD790" s="122">
        <v>0.1132783943402</v>
      </c>
      <c r="AE790" s="122">
        <v>0.10889653564979999</v>
      </c>
      <c r="AF790" s="122">
        <v>9.6364985416900001E-2</v>
      </c>
      <c r="AG790" s="122">
        <v>8.7362644006700005E-2</v>
      </c>
      <c r="AH790" s="122">
        <v>6.4807610164300006E-2</v>
      </c>
      <c r="AI790" s="122">
        <v>7.3905877501100004E-2</v>
      </c>
      <c r="AJ790" s="122">
        <v>7.3575051182500004E-2</v>
      </c>
      <c r="AK790" s="122">
        <v>6.9543541347799998E-2</v>
      </c>
      <c r="AL790" s="122">
        <v>0</v>
      </c>
    </row>
    <row r="791" spans="1:38" hidden="1" x14ac:dyDescent="0.25">
      <c r="A791" s="122" t="s">
        <v>1963</v>
      </c>
      <c r="B791" s="122">
        <v>1</v>
      </c>
      <c r="C791" s="122" t="s">
        <v>2149</v>
      </c>
      <c r="D791" s="122" t="s">
        <v>2094</v>
      </c>
      <c r="E791" s="122">
        <v>16</v>
      </c>
      <c r="F791" s="122">
        <v>9.0837094073199995E-2</v>
      </c>
      <c r="G791" s="122">
        <v>8.1301488948000003E-2</v>
      </c>
      <c r="H791" s="122">
        <v>8.0306795816199997E-2</v>
      </c>
      <c r="I791" s="122">
        <v>7.4684625497400001E-2</v>
      </c>
      <c r="J791" s="122">
        <v>7.8544239380000005E-2</v>
      </c>
      <c r="K791" s="122">
        <v>0.10568051862150001</v>
      </c>
      <c r="L791" s="122">
        <v>0.114033238616</v>
      </c>
      <c r="M791" s="122">
        <v>0.1098579402897</v>
      </c>
      <c r="N791" s="122">
        <v>0.1117159261224</v>
      </c>
      <c r="O791" s="122">
        <v>0.12252117508010001</v>
      </c>
      <c r="P791" s="122">
        <v>8.1479960884199995E-2</v>
      </c>
      <c r="Q791" s="122">
        <v>8.4113853315000001E-2</v>
      </c>
      <c r="R791" s="122">
        <v>8.8008053081400001E-2</v>
      </c>
      <c r="S791" s="122">
        <v>6.8092062849800003E-2</v>
      </c>
      <c r="T791" s="122">
        <v>9.3402998279999996E-2</v>
      </c>
      <c r="U791" s="122">
        <v>0.1040935722358</v>
      </c>
      <c r="V791" s="122">
        <v>0.1193610869048</v>
      </c>
      <c r="W791" s="122">
        <v>0.1096446781693</v>
      </c>
      <c r="X791" s="122">
        <v>9.3262294135700002E-2</v>
      </c>
      <c r="Y791" s="122">
        <v>0.12014275535960001</v>
      </c>
      <c r="Z791" s="122">
        <v>0.14726717069379999</v>
      </c>
      <c r="AA791" s="122">
        <v>0.13460361127420001</v>
      </c>
      <c r="AB791" s="122">
        <v>0.1233682740834</v>
      </c>
      <c r="AC791" s="122">
        <v>0.15005201085610001</v>
      </c>
      <c r="AD791" s="122">
        <v>0.17242375205900001</v>
      </c>
      <c r="AE791" s="122">
        <v>0.1657036659201</v>
      </c>
      <c r="AF791" s="122">
        <v>0.14689097199760001</v>
      </c>
      <c r="AG791" s="122">
        <v>0.13372262626359999</v>
      </c>
      <c r="AH791" s="122">
        <v>9.9328491256699999E-2</v>
      </c>
      <c r="AI791" s="122">
        <v>0.1134823215792</v>
      </c>
      <c r="AJ791" s="122">
        <v>0.11287209980439999</v>
      </c>
      <c r="AK791" s="122">
        <v>0.10686333797899999</v>
      </c>
      <c r="AL791" s="122">
        <v>0</v>
      </c>
    </row>
    <row r="792" spans="1:38" hidden="1" x14ac:dyDescent="0.25">
      <c r="A792" s="122" t="s">
        <v>1963</v>
      </c>
      <c r="B792" s="122">
        <v>1</v>
      </c>
      <c r="C792" s="122" t="s">
        <v>2149</v>
      </c>
      <c r="D792" s="122" t="s">
        <v>2095</v>
      </c>
      <c r="E792" s="122">
        <v>16</v>
      </c>
      <c r="F792" s="122">
        <v>0.1038079904259</v>
      </c>
      <c r="G792" s="122">
        <v>9.2898292576800004E-2</v>
      </c>
      <c r="H792" s="122">
        <v>9.1557602880000005E-2</v>
      </c>
      <c r="I792" s="122">
        <v>8.4562798722399996E-2</v>
      </c>
      <c r="J792" s="122">
        <v>8.8714414522099994E-2</v>
      </c>
      <c r="K792" s="122">
        <v>0.1190380258327</v>
      </c>
      <c r="L792" s="122">
        <v>0.12797900531129999</v>
      </c>
      <c r="M792" s="122">
        <v>0.1228739795223</v>
      </c>
      <c r="N792" s="122">
        <v>0.12446890825280001</v>
      </c>
      <c r="O792" s="122">
        <v>0.1360220498659</v>
      </c>
      <c r="P792" s="122">
        <v>8.9989410990599997E-2</v>
      </c>
      <c r="Q792" s="122">
        <v>9.2585816023899994E-2</v>
      </c>
      <c r="R792" s="122">
        <v>9.6774525592499994E-2</v>
      </c>
      <c r="S792" s="122">
        <v>7.4771524132E-2</v>
      </c>
      <c r="T792" s="122">
        <v>0.1025524168572</v>
      </c>
      <c r="U792" s="122">
        <v>0.1138959938993</v>
      </c>
      <c r="V792" s="122">
        <v>0.1217211850259</v>
      </c>
      <c r="W792" s="122">
        <v>0.11270757308730001</v>
      </c>
      <c r="X792" s="122">
        <v>9.6429997821899996E-2</v>
      </c>
      <c r="Y792" s="122">
        <v>0.12500109259770001</v>
      </c>
      <c r="Z792" s="122">
        <v>0.1539107920145</v>
      </c>
      <c r="AA792" s="122">
        <v>0.14092993792030001</v>
      </c>
      <c r="AB792" s="122">
        <v>0.12939073171250001</v>
      </c>
      <c r="AC792" s="122">
        <v>0.1575133674966</v>
      </c>
      <c r="AD792" s="122">
        <v>0.18136099449429999</v>
      </c>
      <c r="AE792" s="122">
        <v>0.17460299784700001</v>
      </c>
      <c r="AF792" s="122">
        <v>0.1548648818791</v>
      </c>
      <c r="AG792" s="122">
        <v>0.14026780468059999</v>
      </c>
      <c r="AH792" s="122">
        <v>0.1037823585257</v>
      </c>
      <c r="AI792" s="122">
        <v>0.1182004063589</v>
      </c>
      <c r="AJ792" s="122">
        <v>0.11656215471509999</v>
      </c>
      <c r="AK792" s="122">
        <v>0.10958037762760001</v>
      </c>
      <c r="AL792" s="122">
        <v>0</v>
      </c>
    </row>
    <row r="793" spans="1:38" hidden="1" x14ac:dyDescent="0.25">
      <c r="A793" s="122" t="s">
        <v>1963</v>
      </c>
      <c r="B793" s="122">
        <v>1</v>
      </c>
      <c r="C793" s="122" t="s">
        <v>2149</v>
      </c>
      <c r="D793" s="122" t="s">
        <v>2096</v>
      </c>
      <c r="E793" s="122">
        <v>16</v>
      </c>
      <c r="F793" s="122">
        <v>3.0288121506499999E-2</v>
      </c>
      <c r="G793" s="122">
        <v>2.70197917134E-2</v>
      </c>
      <c r="H793" s="122">
        <v>2.64138701109E-2</v>
      </c>
      <c r="I793" s="122">
        <v>2.4337839986799999E-2</v>
      </c>
      <c r="J793" s="122">
        <v>2.5357679948199999E-2</v>
      </c>
      <c r="K793" s="122">
        <v>3.3804264696299997E-2</v>
      </c>
      <c r="L793" s="122">
        <v>3.6339605852600002E-2</v>
      </c>
      <c r="M793" s="122">
        <v>3.4873693451399998E-2</v>
      </c>
      <c r="N793" s="122">
        <v>3.5295049897399997E-2</v>
      </c>
      <c r="O793" s="122">
        <v>3.8628361736600003E-2</v>
      </c>
      <c r="P793" s="122">
        <v>2.5698996524500001E-2</v>
      </c>
      <c r="Q793" s="122">
        <v>2.6583333160399999E-2</v>
      </c>
      <c r="R793" s="122">
        <v>2.78871399423E-2</v>
      </c>
      <c r="S793" s="122">
        <v>2.1607843569700001E-2</v>
      </c>
      <c r="T793" s="122">
        <v>2.9594647598900001E-2</v>
      </c>
      <c r="U793" s="122">
        <v>3.2819918093900002E-2</v>
      </c>
      <c r="V793" s="122">
        <v>3.7444809949900001E-2</v>
      </c>
      <c r="W793" s="122">
        <v>3.4182308084299999E-2</v>
      </c>
      <c r="X793" s="122">
        <v>2.8925373101100001E-2</v>
      </c>
      <c r="Y793" s="122">
        <v>3.7002054191799999E-2</v>
      </c>
      <c r="Z793" s="122">
        <v>4.4962866529099997E-2</v>
      </c>
      <c r="AA793" s="122">
        <v>4.0911633518399999E-2</v>
      </c>
      <c r="AB793" s="122">
        <v>3.7340406917899999E-2</v>
      </c>
      <c r="AC793" s="122">
        <v>4.52359430083E-2</v>
      </c>
      <c r="AD793" s="122">
        <v>5.1966005359399998E-2</v>
      </c>
      <c r="AE793" s="122">
        <v>4.9724575676300002E-2</v>
      </c>
      <c r="AF793" s="122">
        <v>4.4075767021200002E-2</v>
      </c>
      <c r="AG793" s="122">
        <v>4.0088756365199998E-2</v>
      </c>
      <c r="AH793" s="122">
        <v>2.98172615538E-2</v>
      </c>
      <c r="AI793" s="122">
        <v>3.4147880790000001E-2</v>
      </c>
      <c r="AJ793" s="122">
        <v>3.4139617669999997E-2</v>
      </c>
      <c r="AK793" s="122">
        <v>3.2519423885099999E-2</v>
      </c>
      <c r="AL793" s="122">
        <v>0</v>
      </c>
    </row>
    <row r="794" spans="1:38" hidden="1" x14ac:dyDescent="0.25">
      <c r="A794" s="122" t="s">
        <v>1963</v>
      </c>
      <c r="B794" s="122">
        <v>1</v>
      </c>
      <c r="C794" s="122" t="s">
        <v>2149</v>
      </c>
      <c r="D794" s="122" t="s">
        <v>2097</v>
      </c>
      <c r="E794" s="122">
        <v>16</v>
      </c>
      <c r="F794" s="122">
        <v>0.11802693387300001</v>
      </c>
      <c r="G794" s="122">
        <v>0.10631692343180001</v>
      </c>
      <c r="H794" s="122">
        <v>0.10500150411630001</v>
      </c>
      <c r="I794" s="122">
        <v>9.7403883205399999E-2</v>
      </c>
      <c r="J794" s="122">
        <v>0.1025002356559</v>
      </c>
      <c r="K794" s="122">
        <v>0.13782991085570001</v>
      </c>
      <c r="L794" s="122">
        <v>0.1487258869583</v>
      </c>
      <c r="M794" s="122">
        <v>0.14333662930579999</v>
      </c>
      <c r="N794" s="122">
        <v>0.14588823571359999</v>
      </c>
      <c r="O794" s="122">
        <v>0.16022402321449999</v>
      </c>
      <c r="P794" s="122">
        <v>0.1068759195309</v>
      </c>
      <c r="Q794" s="122">
        <v>0.1111286384974</v>
      </c>
      <c r="R794" s="122">
        <v>0.11706911431189999</v>
      </c>
      <c r="S794" s="122">
        <v>9.0900374331600003E-2</v>
      </c>
      <c r="T794" s="122">
        <v>0.1249608632941</v>
      </c>
      <c r="U794" s="122">
        <v>0.1391744237169</v>
      </c>
      <c r="V794" s="122">
        <v>0.15919663274170001</v>
      </c>
      <c r="W794" s="122">
        <v>0.14562223744739999</v>
      </c>
      <c r="X794" s="122">
        <v>0.1235915981716</v>
      </c>
      <c r="Y794" s="122">
        <v>0.15947482104739999</v>
      </c>
      <c r="Z794" s="122">
        <v>0.19604573969979999</v>
      </c>
      <c r="AA794" s="122">
        <v>0.17985596956159999</v>
      </c>
      <c r="AB794" s="122">
        <v>0.16555629238950001</v>
      </c>
      <c r="AC794" s="122">
        <v>0.2017487381326</v>
      </c>
      <c r="AD794" s="122">
        <v>0.2326598276364</v>
      </c>
      <c r="AE794" s="122">
        <v>0.2240444374501</v>
      </c>
      <c r="AF794" s="122">
        <v>0.1987196660012</v>
      </c>
      <c r="AG794" s="122">
        <v>0.18091989243289999</v>
      </c>
      <c r="AH794" s="122">
        <v>0.13443576175390001</v>
      </c>
      <c r="AI794" s="122">
        <v>0.1536398102058</v>
      </c>
      <c r="AJ794" s="122">
        <v>0.1546913270834</v>
      </c>
      <c r="AK794" s="122">
        <v>0.14610084282079999</v>
      </c>
      <c r="AL794" s="122">
        <v>0</v>
      </c>
    </row>
    <row r="795" spans="1:38" hidden="1" x14ac:dyDescent="0.25">
      <c r="A795" s="122" t="s">
        <v>1963</v>
      </c>
      <c r="B795" s="122">
        <v>1</v>
      </c>
      <c r="C795" s="122" t="s">
        <v>2149</v>
      </c>
      <c r="D795" s="122" t="s">
        <v>2098</v>
      </c>
      <c r="E795" s="122">
        <v>16</v>
      </c>
      <c r="F795" s="122">
        <v>0.14809743279240001</v>
      </c>
      <c r="G795" s="122">
        <v>0.1314528360179</v>
      </c>
      <c r="H795" s="122">
        <v>0.12857529903920001</v>
      </c>
      <c r="I795" s="122">
        <v>0.1187321267701</v>
      </c>
      <c r="J795" s="122">
        <v>0.1243790914063</v>
      </c>
      <c r="K795" s="122">
        <v>0.16695647087029999</v>
      </c>
      <c r="L795" s="122">
        <v>0.1797911207672</v>
      </c>
      <c r="M795" s="122">
        <v>0.1730396374988</v>
      </c>
      <c r="N795" s="122">
        <v>0.1758081870681</v>
      </c>
      <c r="O795" s="122">
        <v>0.1926327335121</v>
      </c>
      <c r="P795" s="122">
        <v>0.12800687008059999</v>
      </c>
      <c r="Q795" s="122">
        <v>0.13227929866560001</v>
      </c>
      <c r="R795" s="122">
        <v>0.1380887695303</v>
      </c>
      <c r="S795" s="122">
        <v>0.1062199762547</v>
      </c>
      <c r="T795" s="122">
        <v>0.14445530179179999</v>
      </c>
      <c r="U795" s="122">
        <v>0.15935511445889999</v>
      </c>
      <c r="V795" s="122">
        <v>0.181339476951</v>
      </c>
      <c r="W795" s="122">
        <v>0.1656660923563</v>
      </c>
      <c r="X795" s="122">
        <v>0.14063586496120001</v>
      </c>
      <c r="Y795" s="122">
        <v>0.18138303494140001</v>
      </c>
      <c r="Z795" s="122">
        <v>0.22238221135809999</v>
      </c>
      <c r="AA795" s="122">
        <v>0.20369135302489999</v>
      </c>
      <c r="AB795" s="122">
        <v>0.1873711621842</v>
      </c>
      <c r="AC795" s="122">
        <v>0.2286463476001</v>
      </c>
      <c r="AD795" s="122">
        <v>0.26407637438530002</v>
      </c>
      <c r="AE795" s="122">
        <v>0.2543093192277</v>
      </c>
      <c r="AF795" s="122">
        <v>0.225855108927</v>
      </c>
      <c r="AG795" s="122">
        <v>0.2059914105018</v>
      </c>
      <c r="AH795" s="122">
        <v>0.15320482838220001</v>
      </c>
      <c r="AI795" s="122">
        <v>0.1749523638844</v>
      </c>
      <c r="AJ795" s="122">
        <v>0.17598137386910001</v>
      </c>
      <c r="AK795" s="122">
        <v>0.16552353035430001</v>
      </c>
      <c r="AL795" s="122">
        <v>0</v>
      </c>
    </row>
    <row r="796" spans="1:38" hidden="1" x14ac:dyDescent="0.25">
      <c r="A796" s="122" t="s">
        <v>1963</v>
      </c>
      <c r="B796" s="122">
        <v>1</v>
      </c>
      <c r="C796" s="122" t="s">
        <v>2149</v>
      </c>
      <c r="D796" s="122" t="s">
        <v>2099</v>
      </c>
      <c r="E796" s="122">
        <v>16</v>
      </c>
      <c r="F796" s="122">
        <v>0.22896647795290001</v>
      </c>
      <c r="G796" s="122">
        <v>0.2053205028076</v>
      </c>
      <c r="H796" s="122">
        <v>0.20216162647559999</v>
      </c>
      <c r="I796" s="122">
        <v>0.1868996169912</v>
      </c>
      <c r="J796" s="122">
        <v>0.1958507969769</v>
      </c>
      <c r="K796" s="122">
        <v>0.26304982621450002</v>
      </c>
      <c r="L796" s="122">
        <v>0.2839137535072</v>
      </c>
      <c r="M796" s="122">
        <v>0.27262107568659999</v>
      </c>
      <c r="N796" s="122">
        <v>0.27605126748699998</v>
      </c>
      <c r="O796" s="122">
        <v>0.30178951900939999</v>
      </c>
      <c r="P796" s="122">
        <v>0.2002768661123</v>
      </c>
      <c r="Q796" s="122">
        <v>0.20657923639959999</v>
      </c>
      <c r="R796" s="122">
        <v>0.2155232463899</v>
      </c>
      <c r="S796" s="122">
        <v>0.16606619427120001</v>
      </c>
      <c r="T796" s="122">
        <v>0.2265252509889</v>
      </c>
      <c r="U796" s="122">
        <v>0.2501370525271</v>
      </c>
      <c r="V796" s="122">
        <v>0.28391791420790002</v>
      </c>
      <c r="W796" s="122">
        <v>0.25761617654820002</v>
      </c>
      <c r="X796" s="122">
        <v>0.21624617009</v>
      </c>
      <c r="Y796" s="122">
        <v>0.27555803425710002</v>
      </c>
      <c r="Z796" s="122">
        <v>0.33451944489919999</v>
      </c>
      <c r="AA796" s="122">
        <v>0.30435834403790002</v>
      </c>
      <c r="AB796" s="122">
        <v>0.27829817697409998</v>
      </c>
      <c r="AC796" s="122">
        <v>0.33759194712590002</v>
      </c>
      <c r="AD796" s="122">
        <v>0.38771145508839999</v>
      </c>
      <c r="AE796" s="122">
        <v>0.37167157857369998</v>
      </c>
      <c r="AF796" s="122">
        <v>0.3292948552437</v>
      </c>
      <c r="AG796" s="122">
        <v>0.29942554836059998</v>
      </c>
      <c r="AH796" s="122">
        <v>0.2222135720933</v>
      </c>
      <c r="AI796" s="122">
        <v>0.25335650918980002</v>
      </c>
      <c r="AJ796" s="122">
        <v>0.25230216973710001</v>
      </c>
      <c r="AK796" s="122">
        <v>0.23818349269450001</v>
      </c>
      <c r="AL796" s="122">
        <v>0</v>
      </c>
    </row>
    <row r="797" spans="1:38" hidden="1" x14ac:dyDescent="0.25">
      <c r="A797" s="122" t="s">
        <v>1963</v>
      </c>
      <c r="B797" s="122">
        <v>1</v>
      </c>
      <c r="C797" s="122" t="s">
        <v>2149</v>
      </c>
      <c r="D797" s="122" t="s">
        <v>2100</v>
      </c>
      <c r="E797" s="122">
        <v>16</v>
      </c>
      <c r="F797" s="122">
        <v>0.107947122852</v>
      </c>
      <c r="G797" s="122">
        <v>9.6995334346700005E-2</v>
      </c>
      <c r="H797" s="122">
        <v>9.5877826289599996E-2</v>
      </c>
      <c r="I797" s="122">
        <v>8.9255333597700007E-2</v>
      </c>
      <c r="J797" s="122">
        <v>9.40786042686E-2</v>
      </c>
      <c r="K797" s="122">
        <v>0.12668797105890001</v>
      </c>
      <c r="L797" s="122">
        <v>0.1371129294283</v>
      </c>
      <c r="M797" s="122">
        <v>0.132387985924</v>
      </c>
      <c r="N797" s="122">
        <v>0.1349265139394</v>
      </c>
      <c r="O797" s="122">
        <v>0.14860546111520001</v>
      </c>
      <c r="P797" s="122">
        <v>9.9282525621600004E-2</v>
      </c>
      <c r="Q797" s="122">
        <v>0.1030257061085</v>
      </c>
      <c r="R797" s="122">
        <v>0.108000048386</v>
      </c>
      <c r="S797" s="122">
        <v>8.3578803459600004E-2</v>
      </c>
      <c r="T797" s="122">
        <v>0.1146155505109</v>
      </c>
      <c r="U797" s="122">
        <v>0.12740858609770001</v>
      </c>
      <c r="V797" s="122">
        <v>0.1460755214608</v>
      </c>
      <c r="W797" s="122">
        <v>0.1341287506055</v>
      </c>
      <c r="X797" s="122">
        <v>0.1140705950266</v>
      </c>
      <c r="Y797" s="122">
        <v>0.1469741496284</v>
      </c>
      <c r="Z797" s="122">
        <v>0.1798626420552</v>
      </c>
      <c r="AA797" s="122">
        <v>0.16465442504460001</v>
      </c>
      <c r="AB797" s="122">
        <v>0.15119264012979999</v>
      </c>
      <c r="AC797" s="122">
        <v>0.18436742792499999</v>
      </c>
      <c r="AD797" s="122">
        <v>0.2128527645105</v>
      </c>
      <c r="AE797" s="122">
        <v>0.2051689735884</v>
      </c>
      <c r="AF797" s="122">
        <v>0.1827859388602</v>
      </c>
      <c r="AG797" s="122">
        <v>0.1671471453085</v>
      </c>
      <c r="AH797" s="122">
        <v>0.1247929656807</v>
      </c>
      <c r="AI797" s="122">
        <v>0.14311201579259999</v>
      </c>
      <c r="AJ797" s="122">
        <v>0.1430252452354</v>
      </c>
      <c r="AK797" s="122">
        <v>0.1352533725258</v>
      </c>
      <c r="AL797" s="122">
        <v>0</v>
      </c>
    </row>
    <row r="798" spans="1:38" hidden="1" x14ac:dyDescent="0.25">
      <c r="A798" s="122" t="s">
        <v>1963</v>
      </c>
      <c r="B798" s="122">
        <v>1</v>
      </c>
      <c r="C798" s="122" t="s">
        <v>2149</v>
      </c>
      <c r="D798" s="122" t="s">
        <v>2101</v>
      </c>
      <c r="E798" s="122">
        <v>16</v>
      </c>
      <c r="F798" s="122">
        <v>6.3415394005299996E-2</v>
      </c>
      <c r="G798" s="122">
        <v>5.6760409689299997E-2</v>
      </c>
      <c r="H798" s="122">
        <v>5.5956819884499999E-2</v>
      </c>
      <c r="I798" s="122">
        <v>5.2015853591900002E-2</v>
      </c>
      <c r="J798" s="122">
        <v>5.4871395857699998E-2</v>
      </c>
      <c r="K798" s="122">
        <v>7.4016056159900007E-2</v>
      </c>
      <c r="L798" s="122">
        <v>7.9951584191E-2</v>
      </c>
      <c r="M798" s="122">
        <v>7.7180740284299998E-2</v>
      </c>
      <c r="N798" s="122">
        <v>7.8623328690399993E-2</v>
      </c>
      <c r="O798" s="122">
        <v>8.6245719448200003E-2</v>
      </c>
      <c r="P798" s="122">
        <v>5.7318470569699999E-2</v>
      </c>
      <c r="Q798" s="122">
        <v>5.8989314708799999E-2</v>
      </c>
      <c r="R798" s="122">
        <v>6.15145815437E-2</v>
      </c>
      <c r="S798" s="122">
        <v>4.7437749953500002E-2</v>
      </c>
      <c r="T798" s="122">
        <v>6.5083362914099996E-2</v>
      </c>
      <c r="U798" s="122">
        <v>7.2318586129300005E-2</v>
      </c>
      <c r="V798" s="122">
        <v>8.2181012148100002E-2</v>
      </c>
      <c r="W798" s="122">
        <v>7.54293479312E-2</v>
      </c>
      <c r="X798" s="122">
        <v>6.4085540480899997E-2</v>
      </c>
      <c r="Y798" s="122">
        <v>8.2341711271600004E-2</v>
      </c>
      <c r="Z798" s="122">
        <v>0.10060427458310001</v>
      </c>
      <c r="AA798" s="122">
        <v>9.1745763942200007E-2</v>
      </c>
      <c r="AB798" s="122">
        <v>8.39143472876E-2</v>
      </c>
      <c r="AC798" s="122">
        <v>0.10180188869160001</v>
      </c>
      <c r="AD798" s="122">
        <v>0.1167928862889</v>
      </c>
      <c r="AE798" s="122">
        <v>0.1118713350327</v>
      </c>
      <c r="AF798" s="122">
        <v>9.8932687612399997E-2</v>
      </c>
      <c r="AG798" s="122">
        <v>8.9757087518900006E-2</v>
      </c>
      <c r="AH798" s="122">
        <v>6.6368000046499995E-2</v>
      </c>
      <c r="AI798" s="122">
        <v>7.5570224155199997E-2</v>
      </c>
      <c r="AJ798" s="122">
        <v>7.4101074154899998E-2</v>
      </c>
      <c r="AK798" s="122">
        <v>6.9908086723199994E-2</v>
      </c>
      <c r="AL798" s="122">
        <v>0</v>
      </c>
    </row>
    <row r="799" spans="1:38" hidden="1" x14ac:dyDescent="0.25">
      <c r="A799" s="122" t="s">
        <v>1963</v>
      </c>
      <c r="B799" s="122">
        <v>1</v>
      </c>
      <c r="C799" s="122" t="s">
        <v>2149</v>
      </c>
      <c r="D799" s="122" t="s">
        <v>2135</v>
      </c>
      <c r="E799" s="122">
        <v>16</v>
      </c>
      <c r="F799" s="122">
        <v>1.0828752391999999E-3</v>
      </c>
      <c r="G799" s="122">
        <v>1.0168561500999999E-3</v>
      </c>
      <c r="H799" s="122">
        <v>1.0495953224000001E-3</v>
      </c>
      <c r="I799" s="122">
        <v>1.0175720129000001E-3</v>
      </c>
      <c r="J799" s="122">
        <v>1.1145517617E-3</v>
      </c>
      <c r="K799" s="122">
        <v>1.555999854E-3</v>
      </c>
      <c r="L799" s="122">
        <v>1.7407260639E-3</v>
      </c>
      <c r="M799" s="122">
        <v>1.7342990411E-3</v>
      </c>
      <c r="N799" s="122">
        <v>1.8193477849999999E-3</v>
      </c>
      <c r="O799" s="122">
        <v>2.0527362345E-3</v>
      </c>
      <c r="P799" s="122">
        <v>1.4031223233E-3</v>
      </c>
      <c r="Q799" s="122">
        <v>1.4354303528999999E-3</v>
      </c>
      <c r="R799" s="122">
        <v>1.4855309623E-3</v>
      </c>
      <c r="S799" s="122">
        <v>1.1343798266000001E-3</v>
      </c>
      <c r="T799" s="122">
        <v>1.5358178695000001E-3</v>
      </c>
      <c r="U799" s="122">
        <v>1.6857330196999999E-3</v>
      </c>
      <c r="V799" s="122">
        <v>1.8737129773999999E-3</v>
      </c>
      <c r="W799" s="122">
        <v>1.6395164497999999E-3</v>
      </c>
      <c r="X799" s="122">
        <v>1.3255144635E-3</v>
      </c>
      <c r="Y799" s="122">
        <v>1.6173214143999999E-3</v>
      </c>
      <c r="Z799" s="122">
        <v>1.8667542643999999E-3</v>
      </c>
      <c r="AA799" s="122">
        <v>1.6486630142E-3</v>
      </c>
      <c r="AB799" s="122">
        <v>1.5015235605E-3</v>
      </c>
      <c r="AC799" s="122">
        <v>1.8134650701999999E-3</v>
      </c>
      <c r="AD799" s="122">
        <v>2.0716261425000001E-3</v>
      </c>
      <c r="AE799" s="122">
        <v>1.9777249262000001E-3</v>
      </c>
      <c r="AF799" s="122">
        <v>1.7418282317000001E-3</v>
      </c>
      <c r="AG799" s="122">
        <v>1.5740865524E-3</v>
      </c>
      <c r="AH799" s="122">
        <v>1.1624772235999999E-3</v>
      </c>
      <c r="AI799" s="122">
        <v>1.3206780500000001E-3</v>
      </c>
      <c r="AJ799" s="122">
        <v>1.2994195875999999E-3</v>
      </c>
      <c r="AK799" s="122">
        <v>1.2242117623999999E-3</v>
      </c>
      <c r="AL799" s="122">
        <v>0</v>
      </c>
    </row>
    <row r="800" spans="1:38" hidden="1" x14ac:dyDescent="0.25">
      <c r="A800" s="122" t="s">
        <v>1963</v>
      </c>
      <c r="B800" s="122">
        <v>1</v>
      </c>
      <c r="C800" s="122" t="s">
        <v>2149</v>
      </c>
      <c r="D800" s="122" t="s">
        <v>2102</v>
      </c>
      <c r="E800" s="122">
        <v>16</v>
      </c>
      <c r="F800" s="122">
        <v>0.12611978919889999</v>
      </c>
      <c r="G800" s="122">
        <v>0.1129383920632</v>
      </c>
      <c r="H800" s="122">
        <v>0.1112659976112</v>
      </c>
      <c r="I800" s="122">
        <v>0.1032671715027</v>
      </c>
      <c r="J800" s="122">
        <v>0.1086513394722</v>
      </c>
      <c r="K800" s="122">
        <v>0.1462087731127</v>
      </c>
      <c r="L800" s="122">
        <v>0.1580232296188</v>
      </c>
      <c r="M800" s="122">
        <v>0.15233774721980001</v>
      </c>
      <c r="N800" s="122">
        <v>0.15478261620700001</v>
      </c>
      <c r="O800" s="122">
        <v>0.1695986600212</v>
      </c>
      <c r="P800" s="122">
        <v>0.11283748897989999</v>
      </c>
      <c r="Q800" s="122">
        <v>0.1166378550935</v>
      </c>
      <c r="R800" s="122">
        <v>0.1221138298428</v>
      </c>
      <c r="S800" s="122">
        <v>9.4425303766900004E-2</v>
      </c>
      <c r="T800" s="122">
        <v>0.129484603182</v>
      </c>
      <c r="U800" s="122">
        <v>0.14409997349029999</v>
      </c>
      <c r="V800" s="122">
        <v>0.1652884560232</v>
      </c>
      <c r="W800" s="122">
        <v>0.1516549367501</v>
      </c>
      <c r="X800" s="122">
        <v>0.12878641220750001</v>
      </c>
      <c r="Y800" s="122">
        <v>0.16589512648160001</v>
      </c>
      <c r="Z800" s="122">
        <v>0.20306643041270001</v>
      </c>
      <c r="AA800" s="122">
        <v>0.18512026589659999</v>
      </c>
      <c r="AB800" s="122">
        <v>0.1694264865873</v>
      </c>
      <c r="AC800" s="122">
        <v>0.2057594718453</v>
      </c>
      <c r="AD800" s="122">
        <v>0.23652701404340001</v>
      </c>
      <c r="AE800" s="122">
        <v>0.22729492786409999</v>
      </c>
      <c r="AF800" s="122">
        <v>0.20151073294739999</v>
      </c>
      <c r="AG800" s="122">
        <v>0.1834167980311</v>
      </c>
      <c r="AH800" s="122">
        <v>0.13630101627739999</v>
      </c>
      <c r="AI800" s="122">
        <v>0.1558098399384</v>
      </c>
      <c r="AJ800" s="122">
        <v>0.15423527343640001</v>
      </c>
      <c r="AK800" s="122">
        <v>0.14617331111410001</v>
      </c>
      <c r="AL800" s="122">
        <v>0</v>
      </c>
    </row>
    <row r="801" spans="1:38" hidden="1" x14ac:dyDescent="0.25">
      <c r="A801" s="122" t="s">
        <v>1963</v>
      </c>
      <c r="B801" s="122">
        <v>1</v>
      </c>
      <c r="C801" s="122" t="s">
        <v>2149</v>
      </c>
      <c r="D801" s="122" t="s">
        <v>2103</v>
      </c>
      <c r="E801" s="122">
        <v>16</v>
      </c>
      <c r="F801" s="122">
        <v>1.9677114652100001E-2</v>
      </c>
      <c r="G801" s="122">
        <v>1.7684682696200001E-2</v>
      </c>
      <c r="H801" s="122">
        <v>1.7611336803200001E-2</v>
      </c>
      <c r="I801" s="122">
        <v>1.65496457746E-2</v>
      </c>
      <c r="J801" s="122">
        <v>1.7575754215900002E-2</v>
      </c>
      <c r="K801" s="122">
        <v>2.3829277215799999E-2</v>
      </c>
      <c r="L801" s="122">
        <v>2.57842866198E-2</v>
      </c>
      <c r="M801" s="122">
        <v>2.4731847506599999E-2</v>
      </c>
      <c r="N801" s="122">
        <v>2.5016060075700002E-2</v>
      </c>
      <c r="O801" s="122">
        <v>2.7367387210399999E-2</v>
      </c>
      <c r="P801" s="122">
        <v>1.81869614132E-2</v>
      </c>
      <c r="Q801" s="122">
        <v>1.8752583376300001E-2</v>
      </c>
      <c r="R801" s="122">
        <v>1.9617723702699999E-2</v>
      </c>
      <c r="S801" s="122">
        <v>1.5209355882499999E-2</v>
      </c>
      <c r="T801" s="122">
        <v>2.0951160868400001E-2</v>
      </c>
      <c r="U801" s="122">
        <v>2.3395795257300001E-2</v>
      </c>
      <c r="V801" s="122">
        <v>2.6951389244899999E-2</v>
      </c>
      <c r="W801" s="122">
        <v>2.48491964844E-2</v>
      </c>
      <c r="X801" s="122">
        <v>2.1227340947499999E-2</v>
      </c>
      <c r="Y801" s="122">
        <v>2.73838967559E-2</v>
      </c>
      <c r="Z801" s="122">
        <v>3.3552538096500002E-2</v>
      </c>
      <c r="AA801" s="122">
        <v>3.0719548567400001E-2</v>
      </c>
      <c r="AB801" s="122">
        <v>2.82329727669E-2</v>
      </c>
      <c r="AC801" s="122">
        <v>3.4531357652200001E-2</v>
      </c>
      <c r="AD801" s="122">
        <v>3.9920913827599998E-2</v>
      </c>
      <c r="AE801" s="122">
        <v>3.8590571340399997E-2</v>
      </c>
      <c r="AF801" s="122">
        <v>3.44752178981E-2</v>
      </c>
      <c r="AG801" s="122">
        <v>3.1628851478599999E-2</v>
      </c>
      <c r="AH801" s="122">
        <v>2.3625073988400001E-2</v>
      </c>
      <c r="AI801" s="122">
        <v>2.71535497407E-2</v>
      </c>
      <c r="AJ801" s="122">
        <v>2.7220698928200001E-2</v>
      </c>
      <c r="AK801" s="122">
        <v>2.6168945337999999E-2</v>
      </c>
      <c r="AL801" s="122">
        <v>0</v>
      </c>
    </row>
    <row r="802" spans="1:38" hidden="1" x14ac:dyDescent="0.25">
      <c r="A802" s="122" t="s">
        <v>1963</v>
      </c>
      <c r="B802" s="122">
        <v>1</v>
      </c>
      <c r="C802" s="122" t="s">
        <v>2149</v>
      </c>
      <c r="D802" s="122" t="s">
        <v>2104</v>
      </c>
      <c r="E802" s="122">
        <v>16</v>
      </c>
      <c r="F802" s="122">
        <v>3.8893213681000002E-2</v>
      </c>
      <c r="G802" s="122">
        <v>3.4857377141500001E-2</v>
      </c>
      <c r="H802" s="122">
        <v>3.4372721918199997E-2</v>
      </c>
      <c r="I802" s="122">
        <v>3.1846804806000002E-2</v>
      </c>
      <c r="J802" s="122">
        <v>3.3446164041400002E-2</v>
      </c>
      <c r="K802" s="122">
        <v>4.50456751758E-2</v>
      </c>
      <c r="L802" s="122">
        <v>4.8695060205200001E-2</v>
      </c>
      <c r="M802" s="122">
        <v>4.6870292469399999E-2</v>
      </c>
      <c r="N802" s="122">
        <v>4.75360391263E-2</v>
      </c>
      <c r="O802" s="122">
        <v>5.19828107081E-2</v>
      </c>
      <c r="P802" s="122">
        <v>3.4487839545099999E-2</v>
      </c>
      <c r="Q802" s="122">
        <v>3.5559817879599998E-2</v>
      </c>
      <c r="R802" s="122">
        <v>3.7190284318199998E-2</v>
      </c>
      <c r="S802" s="122">
        <v>2.8754651478799999E-2</v>
      </c>
      <c r="T802" s="122">
        <v>3.9409653334800003E-2</v>
      </c>
      <c r="U802" s="122">
        <v>4.3837395472299999E-2</v>
      </c>
      <c r="V802" s="122">
        <v>5.0148987347800003E-2</v>
      </c>
      <c r="W802" s="122">
        <v>4.5938400899600003E-2</v>
      </c>
      <c r="X802" s="122">
        <v>3.9053402780899998E-2</v>
      </c>
      <c r="Y802" s="122">
        <v>5.0446374144499997E-2</v>
      </c>
      <c r="Z802" s="122">
        <v>6.1961807685899997E-2</v>
      </c>
      <c r="AA802" s="122">
        <v>5.6692758457899999E-2</v>
      </c>
      <c r="AB802" s="122">
        <v>5.2117979781499998E-2</v>
      </c>
      <c r="AC802" s="122">
        <v>6.3529603883499999E-2</v>
      </c>
      <c r="AD802" s="122">
        <v>7.3386796897599998E-2</v>
      </c>
      <c r="AE802" s="122">
        <v>7.0786225642999995E-2</v>
      </c>
      <c r="AF802" s="122">
        <v>6.3068883308300003E-2</v>
      </c>
      <c r="AG802" s="122">
        <v>5.75335717833E-2</v>
      </c>
      <c r="AH802" s="122">
        <v>4.2841959229799997E-2</v>
      </c>
      <c r="AI802" s="122">
        <v>4.9037505759600003E-2</v>
      </c>
      <c r="AJ802" s="122">
        <v>4.9155330605100002E-2</v>
      </c>
      <c r="AK802" s="122">
        <v>4.6535450635400002E-2</v>
      </c>
      <c r="AL802" s="122">
        <v>0</v>
      </c>
    </row>
    <row r="803" spans="1:38" hidden="1" x14ac:dyDescent="0.25">
      <c r="A803" s="122" t="s">
        <v>1963</v>
      </c>
      <c r="B803" s="122">
        <v>1</v>
      </c>
      <c r="C803" s="122" t="s">
        <v>2149</v>
      </c>
      <c r="D803" s="122" t="s">
        <v>2105</v>
      </c>
      <c r="E803" s="122">
        <v>16</v>
      </c>
      <c r="F803" s="122">
        <v>3.0017039992400001E-2</v>
      </c>
      <c r="G803" s="122">
        <v>2.8310410106500001E-2</v>
      </c>
      <c r="H803" s="122">
        <v>2.8820833139699999E-2</v>
      </c>
      <c r="I803" s="122">
        <v>2.7647001177500002E-2</v>
      </c>
      <c r="J803" s="122">
        <v>3.0594577472399999E-2</v>
      </c>
      <c r="K803" s="122">
        <v>4.2995529763099997E-2</v>
      </c>
      <c r="L803" s="122">
        <v>4.8479185967400001E-2</v>
      </c>
      <c r="M803" s="122">
        <v>4.9029404587899998E-2</v>
      </c>
      <c r="N803" s="122">
        <v>5.1947475365499998E-2</v>
      </c>
      <c r="O803" s="122">
        <v>5.8994722769600001E-2</v>
      </c>
      <c r="P803" s="122">
        <v>4.0623878640199999E-2</v>
      </c>
      <c r="Q803" s="122">
        <v>4.3387094047699998E-2</v>
      </c>
      <c r="R803" s="122">
        <v>4.6776763034600002E-2</v>
      </c>
      <c r="S803" s="122">
        <v>3.71927405328E-2</v>
      </c>
      <c r="T803" s="122">
        <v>5.2855482640399999E-2</v>
      </c>
      <c r="U803" s="122">
        <v>6.05273892242E-2</v>
      </c>
      <c r="V803" s="122">
        <v>7.1365286671199998E-2</v>
      </c>
      <c r="W803" s="122">
        <v>6.6999219656800002E-2</v>
      </c>
      <c r="X803" s="122">
        <v>5.7690130485599997E-2</v>
      </c>
      <c r="Y803" s="122">
        <v>7.4713347586200005E-2</v>
      </c>
      <c r="Z803" s="122">
        <v>9.1523587468599996E-2</v>
      </c>
      <c r="AA803" s="122">
        <v>8.3553015877300005E-2</v>
      </c>
      <c r="AB803" s="122">
        <v>7.7168554827600003E-2</v>
      </c>
      <c r="AC803" s="122">
        <v>9.4553374149400002E-2</v>
      </c>
      <c r="AD803" s="122">
        <v>0.1100412564729</v>
      </c>
      <c r="AE803" s="122">
        <v>0.1073182615499</v>
      </c>
      <c r="AF803" s="122">
        <v>9.6582594026299998E-2</v>
      </c>
      <c r="AG803" s="122">
        <v>8.9199548510900006E-2</v>
      </c>
      <c r="AH803" s="122">
        <v>6.7432556580799996E-2</v>
      </c>
      <c r="AI803" s="122">
        <v>7.8425941770899996E-2</v>
      </c>
      <c r="AJ803" s="122">
        <v>7.80406328633E-2</v>
      </c>
      <c r="AK803" s="122">
        <v>7.4506102779099997E-2</v>
      </c>
      <c r="AL803" s="122">
        <v>0</v>
      </c>
    </row>
    <row r="804" spans="1:38" hidden="1" x14ac:dyDescent="0.25">
      <c r="A804" s="122" t="s">
        <v>1963</v>
      </c>
      <c r="B804" s="122">
        <v>1</v>
      </c>
      <c r="C804" s="122" t="s">
        <v>2149</v>
      </c>
      <c r="D804" s="122" t="s">
        <v>475</v>
      </c>
      <c r="E804" s="122">
        <v>16</v>
      </c>
      <c r="F804" s="122">
        <v>2.73536591982E-2</v>
      </c>
      <c r="G804" s="122">
        <v>2.4242592358000001E-2</v>
      </c>
      <c r="H804" s="122">
        <v>2.38391688937E-2</v>
      </c>
      <c r="I804" s="122">
        <v>2.21271221295E-2</v>
      </c>
      <c r="J804" s="122">
        <v>2.3315005046900001E-2</v>
      </c>
      <c r="K804" s="122">
        <v>3.1468538654600003E-2</v>
      </c>
      <c r="L804" s="122">
        <v>3.4176761282599999E-2</v>
      </c>
      <c r="M804" s="122">
        <v>3.3057461210999999E-2</v>
      </c>
      <c r="N804" s="122">
        <v>3.3804145628900002E-2</v>
      </c>
      <c r="O804" s="122">
        <v>3.7262472954899997E-2</v>
      </c>
      <c r="P804" s="122">
        <v>2.49506082732E-2</v>
      </c>
      <c r="Q804" s="122">
        <v>2.59594262852E-2</v>
      </c>
      <c r="R804" s="122">
        <v>2.7308915816999998E-2</v>
      </c>
      <c r="S804" s="122">
        <v>2.1166710560399999E-2</v>
      </c>
      <c r="T804" s="122">
        <v>2.9063732297799998E-2</v>
      </c>
      <c r="U804" s="122">
        <v>3.2314847724199999E-2</v>
      </c>
      <c r="V804" s="122">
        <v>3.7013957525200002E-2</v>
      </c>
      <c r="W804" s="122">
        <v>3.38088125852E-2</v>
      </c>
      <c r="X804" s="122">
        <v>2.8607902701800001E-2</v>
      </c>
      <c r="Y804" s="122">
        <v>3.6626687569999997E-2</v>
      </c>
      <c r="Z804" s="122">
        <v>4.4595618416000002E-2</v>
      </c>
      <c r="AA804" s="122">
        <v>4.06643725612E-2</v>
      </c>
      <c r="AB804" s="122">
        <v>3.72443352765E-2</v>
      </c>
      <c r="AC804" s="122">
        <v>4.51926663635E-2</v>
      </c>
      <c r="AD804" s="122">
        <v>5.2084676211900001E-2</v>
      </c>
      <c r="AE804" s="122">
        <v>5.0038165338900001E-2</v>
      </c>
      <c r="AF804" s="122">
        <v>4.4451107136999998E-2</v>
      </c>
      <c r="AG804" s="122">
        <v>4.0528496987700002E-2</v>
      </c>
      <c r="AH804" s="122">
        <v>3.0149693505900001E-2</v>
      </c>
      <c r="AI804" s="122">
        <v>3.4528824141600002E-2</v>
      </c>
      <c r="AJ804" s="122">
        <v>3.4529761816499999E-2</v>
      </c>
      <c r="AK804" s="122">
        <v>3.2916245851699999E-2</v>
      </c>
      <c r="AL804" s="122">
        <v>0</v>
      </c>
    </row>
    <row r="805" spans="1:38" hidden="1" x14ac:dyDescent="0.25">
      <c r="A805" s="122" t="s">
        <v>1963</v>
      </c>
      <c r="B805" s="122">
        <v>1</v>
      </c>
      <c r="C805" s="122" t="s">
        <v>2149</v>
      </c>
      <c r="D805" s="122" t="s">
        <v>2106</v>
      </c>
      <c r="E805" s="122">
        <v>16</v>
      </c>
      <c r="F805" s="122">
        <v>0.19089221372279999</v>
      </c>
      <c r="G805" s="122">
        <v>0.17068479576369999</v>
      </c>
      <c r="H805" s="122">
        <v>0.16806893029360001</v>
      </c>
      <c r="I805" s="122">
        <v>0.15572656353959999</v>
      </c>
      <c r="J805" s="122">
        <v>0.16353940697870001</v>
      </c>
      <c r="K805" s="122">
        <v>0.21974462972629999</v>
      </c>
      <c r="L805" s="122">
        <v>0.2371007849889</v>
      </c>
      <c r="M805" s="122">
        <v>0.22842375657139999</v>
      </c>
      <c r="N805" s="122">
        <v>0.2323076479425</v>
      </c>
      <c r="O805" s="122">
        <v>0.25490630288600002</v>
      </c>
      <c r="P805" s="122">
        <v>0.16965253312100001</v>
      </c>
      <c r="Q805" s="122">
        <v>0.17559687904579999</v>
      </c>
      <c r="R805" s="122">
        <v>0.18404021128539999</v>
      </c>
      <c r="S805" s="122">
        <v>0.14225480259020001</v>
      </c>
      <c r="T805" s="122">
        <v>0.19451862996870001</v>
      </c>
      <c r="U805" s="122">
        <v>0.21531686165479999</v>
      </c>
      <c r="V805" s="122">
        <v>0.2450364674438</v>
      </c>
      <c r="W805" s="122">
        <v>0.22352765447180001</v>
      </c>
      <c r="X805" s="122">
        <v>0.1893798000369</v>
      </c>
      <c r="Y805" s="122">
        <v>0.24366553575659999</v>
      </c>
      <c r="Z805" s="122">
        <v>0.29800643455460002</v>
      </c>
      <c r="AA805" s="122">
        <v>0.27188394790289999</v>
      </c>
      <c r="AB805" s="122">
        <v>0.24870299436730001</v>
      </c>
      <c r="AC805" s="122">
        <v>0.30160249682070001</v>
      </c>
      <c r="AD805" s="122">
        <v>0.34614714513549999</v>
      </c>
      <c r="AE805" s="122">
        <v>0.33185852383859998</v>
      </c>
      <c r="AF805" s="122">
        <v>0.29354944881329997</v>
      </c>
      <c r="AG805" s="122">
        <v>0.26675397858790001</v>
      </c>
      <c r="AH805" s="122">
        <v>0.1978378395681</v>
      </c>
      <c r="AI805" s="122">
        <v>0.22560884717060001</v>
      </c>
      <c r="AJ805" s="122">
        <v>0.23255635999599999</v>
      </c>
      <c r="AK805" s="122">
        <v>0.21961186919690001</v>
      </c>
      <c r="AL805" s="122">
        <v>0</v>
      </c>
    </row>
    <row r="806" spans="1:38" hidden="1" x14ac:dyDescent="0.25">
      <c r="A806" s="122" t="s">
        <v>1963</v>
      </c>
      <c r="B806" s="122">
        <v>1</v>
      </c>
      <c r="C806" s="122" t="s">
        <v>2149</v>
      </c>
      <c r="D806" s="122" t="s">
        <v>2107</v>
      </c>
      <c r="E806" s="122">
        <v>16</v>
      </c>
      <c r="F806" s="122">
        <v>3.7415691560500002E-2</v>
      </c>
      <c r="G806" s="122">
        <v>3.3970303602599998E-2</v>
      </c>
      <c r="H806" s="122">
        <v>3.4026262048699997E-2</v>
      </c>
      <c r="I806" s="122">
        <v>3.2059620977700001E-2</v>
      </c>
      <c r="J806" s="122">
        <v>3.4330904163399997E-2</v>
      </c>
      <c r="K806" s="122">
        <v>4.6769271848199997E-2</v>
      </c>
      <c r="L806" s="122">
        <v>5.0981406950299998E-2</v>
      </c>
      <c r="M806" s="122">
        <v>4.93277603868E-2</v>
      </c>
      <c r="N806" s="122">
        <v>5.0273806589900001E-2</v>
      </c>
      <c r="O806" s="122">
        <v>5.5133252667599997E-2</v>
      </c>
      <c r="P806" s="122">
        <v>3.6648767858299999E-2</v>
      </c>
      <c r="Q806" s="122">
        <v>3.7872542970199999E-2</v>
      </c>
      <c r="R806" s="122">
        <v>3.9923502051899998E-2</v>
      </c>
      <c r="S806" s="122">
        <v>3.10523701507E-2</v>
      </c>
      <c r="T806" s="122">
        <v>4.2888819001099997E-2</v>
      </c>
      <c r="U806" s="122">
        <v>4.8087427624799998E-2</v>
      </c>
      <c r="V806" s="122">
        <v>5.5508304927999998E-2</v>
      </c>
      <c r="W806" s="122">
        <v>5.12608405544E-2</v>
      </c>
      <c r="X806" s="122">
        <v>4.3711954244799997E-2</v>
      </c>
      <c r="Y806" s="122">
        <v>5.6683532504200003E-2</v>
      </c>
      <c r="Z806" s="122">
        <v>6.9921209501699999E-2</v>
      </c>
      <c r="AA806" s="122">
        <v>6.4077419897299995E-2</v>
      </c>
      <c r="AB806" s="122">
        <v>5.8697748524199997E-2</v>
      </c>
      <c r="AC806" s="122">
        <v>7.12594732077E-2</v>
      </c>
      <c r="AD806" s="122">
        <v>8.1595423720099994E-2</v>
      </c>
      <c r="AE806" s="122">
        <v>7.81943044142E-2</v>
      </c>
      <c r="AF806" s="122">
        <v>6.9224381812499999E-2</v>
      </c>
      <c r="AG806" s="122">
        <v>6.2811119524099998E-2</v>
      </c>
      <c r="AH806" s="122">
        <v>4.6585284072499997E-2</v>
      </c>
      <c r="AI806" s="122">
        <v>5.3276601153600001E-2</v>
      </c>
      <c r="AJ806" s="122">
        <v>5.3067573208799998E-2</v>
      </c>
      <c r="AK806" s="122">
        <v>5.0141921281E-2</v>
      </c>
      <c r="AL806" s="122">
        <v>0</v>
      </c>
    </row>
    <row r="807" spans="1:38" hidden="1" x14ac:dyDescent="0.25">
      <c r="A807" s="122" t="s">
        <v>1963</v>
      </c>
      <c r="B807" s="122">
        <v>1</v>
      </c>
      <c r="C807" s="122" t="s">
        <v>2149</v>
      </c>
      <c r="D807" s="122" t="s">
        <v>2108</v>
      </c>
      <c r="E807" s="122">
        <v>16</v>
      </c>
      <c r="F807" s="122">
        <v>0.44313329211800001</v>
      </c>
      <c r="G807" s="122">
        <v>0.39582407742519998</v>
      </c>
      <c r="H807" s="122">
        <v>0.38914946233769998</v>
      </c>
      <c r="I807" s="122">
        <v>0.35998226696579999</v>
      </c>
      <c r="J807" s="122">
        <v>0.37668274420019998</v>
      </c>
      <c r="K807" s="122">
        <v>0.5035816538083</v>
      </c>
      <c r="L807" s="122">
        <v>0.54080453285459995</v>
      </c>
      <c r="M807" s="122">
        <v>0.51851780963469996</v>
      </c>
      <c r="N807" s="122">
        <v>0.52575366753429997</v>
      </c>
      <c r="O807" s="122">
        <v>0.5757847533903</v>
      </c>
      <c r="P807" s="122">
        <v>0.38237991137400001</v>
      </c>
      <c r="Q807" s="122">
        <v>0.39456218145479999</v>
      </c>
      <c r="R807" s="122">
        <v>0.41181711379039998</v>
      </c>
      <c r="S807" s="122">
        <v>0.31714241665749998</v>
      </c>
      <c r="T807" s="122">
        <v>0.43189537339459999</v>
      </c>
      <c r="U807" s="122">
        <v>0.4761426167558</v>
      </c>
      <c r="V807" s="122">
        <v>0.54046464802670002</v>
      </c>
      <c r="W807" s="122">
        <v>0.49281662145970001</v>
      </c>
      <c r="X807" s="122">
        <v>0.41767991008049998</v>
      </c>
      <c r="Y807" s="122">
        <v>0.53730932273730003</v>
      </c>
      <c r="Z807" s="122">
        <v>0.65700822904480005</v>
      </c>
      <c r="AA807" s="122">
        <v>0.60051925902159997</v>
      </c>
      <c r="AB807" s="122">
        <v>0.55034857640860002</v>
      </c>
      <c r="AC807" s="122">
        <v>0.66826793910390003</v>
      </c>
      <c r="AD807" s="122">
        <v>0.76720046444550005</v>
      </c>
      <c r="AE807" s="122">
        <v>0.73542503687399996</v>
      </c>
      <c r="AF807" s="122">
        <v>0.64959679817439997</v>
      </c>
      <c r="AG807" s="122">
        <v>0.58805701307589997</v>
      </c>
      <c r="AH807" s="122">
        <v>0.43484925032880001</v>
      </c>
      <c r="AI807" s="122">
        <v>0.49386200999250002</v>
      </c>
      <c r="AJ807" s="122">
        <v>0.50509565345109997</v>
      </c>
      <c r="AK807" s="122">
        <v>0.47007023006659998</v>
      </c>
      <c r="AL807" s="122">
        <v>0</v>
      </c>
    </row>
    <row r="808" spans="1:38" hidden="1" x14ac:dyDescent="0.25">
      <c r="A808" s="122" t="s">
        <v>1963</v>
      </c>
      <c r="B808" s="122">
        <v>1</v>
      </c>
      <c r="C808" s="122" t="s">
        <v>2149</v>
      </c>
      <c r="D808" s="122" t="s">
        <v>2109</v>
      </c>
      <c r="E808" s="122">
        <v>16</v>
      </c>
      <c r="F808" s="122">
        <v>0.16386897200520001</v>
      </c>
      <c r="G808" s="122">
        <v>0.14817932902200001</v>
      </c>
      <c r="H808" s="122">
        <v>0.14709805243339999</v>
      </c>
      <c r="I808" s="122">
        <v>0.13797528905209999</v>
      </c>
      <c r="J808" s="122">
        <v>0.14666557611350001</v>
      </c>
      <c r="K808" s="122">
        <v>0.19966650368639999</v>
      </c>
      <c r="L808" s="122">
        <v>0.21822121549869999</v>
      </c>
      <c r="M808" s="122">
        <v>0.2128046706908</v>
      </c>
      <c r="N808" s="122">
        <v>0.2189003296332</v>
      </c>
      <c r="O808" s="122">
        <v>0.24239726326550001</v>
      </c>
      <c r="P808" s="122">
        <v>0.1626293349928</v>
      </c>
      <c r="Q808" s="122">
        <v>0.16975481562709999</v>
      </c>
      <c r="R808" s="122">
        <v>0.17916751479570001</v>
      </c>
      <c r="S808" s="122">
        <v>0.1392960376772</v>
      </c>
      <c r="T808" s="122">
        <v>0.19268465518440001</v>
      </c>
      <c r="U808" s="122">
        <v>0.2166466189873</v>
      </c>
      <c r="V808" s="122">
        <v>0.25226706508539998</v>
      </c>
      <c r="W808" s="122">
        <v>0.2348652262614</v>
      </c>
      <c r="X808" s="122">
        <v>0.20238817301549999</v>
      </c>
      <c r="Y808" s="122">
        <v>0.2629783265683</v>
      </c>
      <c r="Z808" s="122">
        <v>0.32425752881589998</v>
      </c>
      <c r="AA808" s="122">
        <v>0.29745573213929999</v>
      </c>
      <c r="AB808" s="122">
        <v>0.27417980473170001</v>
      </c>
      <c r="AC808" s="122">
        <v>0.33527370136369999</v>
      </c>
      <c r="AD808" s="122">
        <v>0.38791686496529998</v>
      </c>
      <c r="AE808" s="122">
        <v>0.3755151283209</v>
      </c>
      <c r="AF808" s="122">
        <v>0.3361653392867</v>
      </c>
      <c r="AG808" s="122">
        <v>0.30839941435559998</v>
      </c>
      <c r="AH808" s="122">
        <v>0.2312040308128</v>
      </c>
      <c r="AI808" s="122">
        <v>0.2664645585514</v>
      </c>
      <c r="AJ808" s="122">
        <v>0.26206361738189998</v>
      </c>
      <c r="AK808" s="122">
        <v>0.25004077950980003</v>
      </c>
      <c r="AL808" s="122">
        <v>0</v>
      </c>
    </row>
    <row r="809" spans="1:38" hidden="1" x14ac:dyDescent="0.25">
      <c r="A809" s="122" t="s">
        <v>1963</v>
      </c>
      <c r="B809" s="122">
        <v>1</v>
      </c>
      <c r="C809" s="122" t="s">
        <v>2149</v>
      </c>
      <c r="D809" s="122" t="s">
        <v>2110</v>
      </c>
      <c r="E809" s="122">
        <v>16</v>
      </c>
      <c r="F809" s="122">
        <v>1.5680752479199998E-2</v>
      </c>
      <c r="G809" s="122">
        <v>1.38858438867E-2</v>
      </c>
      <c r="H809" s="122">
        <v>1.36114901347E-2</v>
      </c>
      <c r="I809" s="122">
        <v>1.25620118176E-2</v>
      </c>
      <c r="J809" s="122">
        <v>1.31578284854E-2</v>
      </c>
      <c r="K809" s="122">
        <v>1.7611448842599998E-2</v>
      </c>
      <c r="L809" s="122">
        <v>1.8921929718E-2</v>
      </c>
      <c r="M809" s="122">
        <v>1.8057432346100001E-2</v>
      </c>
      <c r="N809" s="122">
        <v>1.8151206550399999E-2</v>
      </c>
      <c r="O809" s="122">
        <v>1.9645178830600001E-2</v>
      </c>
      <c r="P809" s="122">
        <v>1.2919668464699999E-2</v>
      </c>
      <c r="Q809" s="122">
        <v>1.32134275209E-2</v>
      </c>
      <c r="R809" s="122">
        <v>1.37324302622E-2</v>
      </c>
      <c r="S809" s="122">
        <v>1.0565113248499999E-2</v>
      </c>
      <c r="T809" s="122">
        <v>1.4523857476200001E-2</v>
      </c>
      <c r="U809" s="122">
        <v>1.60788573602E-2</v>
      </c>
      <c r="V809" s="122">
        <v>1.83719660772E-2</v>
      </c>
      <c r="W809" s="122">
        <v>1.68155916387E-2</v>
      </c>
      <c r="X809" s="122">
        <v>1.429560316E-2</v>
      </c>
      <c r="Y809" s="122">
        <v>1.85058416293E-2</v>
      </c>
      <c r="Z809" s="122">
        <v>2.2851475362299999E-2</v>
      </c>
      <c r="AA809" s="122">
        <v>2.1111447864800001E-2</v>
      </c>
      <c r="AB809" s="122">
        <v>1.9743664174899998E-2</v>
      </c>
      <c r="AC809" s="122">
        <v>2.4622708448600001E-2</v>
      </c>
      <c r="AD809" s="122">
        <v>2.8837641748299999E-2</v>
      </c>
      <c r="AE809" s="122">
        <v>2.8266355628299999E-2</v>
      </c>
      <c r="AF809" s="122">
        <v>2.5013213143699999E-2</v>
      </c>
      <c r="AG809" s="122">
        <v>2.27119788935E-2</v>
      </c>
      <c r="AH809" s="122">
        <v>1.6911109988500001E-2</v>
      </c>
      <c r="AI809" s="122">
        <v>1.9378910295599999E-2</v>
      </c>
      <c r="AJ809" s="122">
        <v>1.9521291408200001E-2</v>
      </c>
      <c r="AK809" s="122">
        <v>1.8364669407999999E-2</v>
      </c>
      <c r="AL809" s="122">
        <v>0</v>
      </c>
    </row>
    <row r="810" spans="1:38" hidden="1" x14ac:dyDescent="0.25">
      <c r="A810" s="122" t="s">
        <v>1963</v>
      </c>
      <c r="B810" s="122">
        <v>1</v>
      </c>
      <c r="C810" s="122" t="s">
        <v>2149</v>
      </c>
      <c r="D810" s="122" t="s">
        <v>2111</v>
      </c>
      <c r="E810" s="122">
        <v>16</v>
      </c>
      <c r="F810" s="122">
        <v>0.26715107806420002</v>
      </c>
      <c r="G810" s="122">
        <v>0.23907263096369999</v>
      </c>
      <c r="H810" s="122">
        <v>0.23522654502939999</v>
      </c>
      <c r="I810" s="122">
        <v>0.2174815535921</v>
      </c>
      <c r="J810" s="122">
        <v>0.22757625095879999</v>
      </c>
      <c r="K810" s="122">
        <v>0.3045491363999</v>
      </c>
      <c r="L810" s="122">
        <v>0.32709389608930001</v>
      </c>
      <c r="M810" s="122">
        <v>0.31342942311549998</v>
      </c>
      <c r="N810" s="122">
        <v>0.31707780671579999</v>
      </c>
      <c r="O810" s="122">
        <v>0.34564828889659999</v>
      </c>
      <c r="P810" s="122">
        <v>0.22867281724310001</v>
      </c>
      <c r="Q810" s="122">
        <v>0.23544920118000001</v>
      </c>
      <c r="R810" s="122">
        <v>0.24548087671630001</v>
      </c>
      <c r="S810" s="122">
        <v>0.18911492679899999</v>
      </c>
      <c r="T810" s="122">
        <v>0.25799530220220002</v>
      </c>
      <c r="U810" s="122">
        <v>0.28528126489319999</v>
      </c>
      <c r="V810" s="122">
        <v>0.32480029281720002</v>
      </c>
      <c r="W810" s="122">
        <v>0.2962326231988</v>
      </c>
      <c r="X810" s="122">
        <v>0.25034553022950001</v>
      </c>
      <c r="Y810" s="122">
        <v>0.32084539938220002</v>
      </c>
      <c r="Z810" s="122">
        <v>0.39080052303439999</v>
      </c>
      <c r="AA810" s="122">
        <v>0.35556227264009999</v>
      </c>
      <c r="AB810" s="122">
        <v>0.3247646306934</v>
      </c>
      <c r="AC810" s="122">
        <v>0.3942802659497</v>
      </c>
      <c r="AD810" s="122">
        <v>0.45307957660019998</v>
      </c>
      <c r="AE810" s="122">
        <v>0.4348172081758</v>
      </c>
      <c r="AF810" s="122">
        <v>0.3850679947531</v>
      </c>
      <c r="AG810" s="122">
        <v>0.35011498893260001</v>
      </c>
      <c r="AH810" s="122">
        <v>0.25989570505490001</v>
      </c>
      <c r="AI810" s="122">
        <v>0.29678988734700001</v>
      </c>
      <c r="AJ810" s="122">
        <v>0.29547973418410001</v>
      </c>
      <c r="AK810" s="122">
        <v>0.27916210871559999</v>
      </c>
      <c r="AL810" s="122">
        <v>0</v>
      </c>
    </row>
    <row r="811" spans="1:38" hidden="1" x14ac:dyDescent="0.25">
      <c r="A811" s="122" t="s">
        <v>1963</v>
      </c>
      <c r="B811" s="122">
        <v>1</v>
      </c>
      <c r="C811" s="122" t="s">
        <v>2149</v>
      </c>
      <c r="D811" s="122" t="s">
        <v>2112</v>
      </c>
      <c r="E811" s="122">
        <v>16</v>
      </c>
      <c r="F811" s="122">
        <v>7.7429993531499999E-2</v>
      </c>
      <c r="G811" s="122">
        <v>6.9356596211999993E-2</v>
      </c>
      <c r="H811" s="122">
        <v>6.8684512112899998E-2</v>
      </c>
      <c r="I811" s="122">
        <v>6.3715257579299994E-2</v>
      </c>
      <c r="J811" s="122">
        <v>6.6950648244800001E-2</v>
      </c>
      <c r="K811" s="122">
        <v>8.9934328579799994E-2</v>
      </c>
      <c r="L811" s="122">
        <v>9.7176253628299999E-2</v>
      </c>
      <c r="M811" s="122">
        <v>9.3742836156299997E-2</v>
      </c>
      <c r="N811" s="122">
        <v>9.5452239639399999E-2</v>
      </c>
      <c r="O811" s="122">
        <v>0.1048077985439</v>
      </c>
      <c r="P811" s="122">
        <v>6.9513476240399996E-2</v>
      </c>
      <c r="Q811" s="122">
        <v>7.1686744881599998E-2</v>
      </c>
      <c r="R811" s="122">
        <v>7.50798344315E-2</v>
      </c>
      <c r="S811" s="122">
        <v>5.7965866443600002E-2</v>
      </c>
      <c r="T811" s="122">
        <v>7.9416138641100004E-2</v>
      </c>
      <c r="U811" s="122">
        <v>8.8311958556300002E-2</v>
      </c>
      <c r="V811" s="122">
        <v>0.1016757971838</v>
      </c>
      <c r="W811" s="122">
        <v>9.3614689236200005E-2</v>
      </c>
      <c r="X811" s="122">
        <v>7.9763834516799997E-2</v>
      </c>
      <c r="Y811" s="122">
        <v>0.1034588110667</v>
      </c>
      <c r="Z811" s="122">
        <v>0.12733844032040001</v>
      </c>
      <c r="AA811" s="122">
        <v>0.1166805640415</v>
      </c>
      <c r="AB811" s="122">
        <v>0.10738318443519999</v>
      </c>
      <c r="AC811" s="122">
        <v>0.13122224394400001</v>
      </c>
      <c r="AD811" s="122">
        <v>0.15142974618899999</v>
      </c>
      <c r="AE811" s="122">
        <v>0.14630136244639999</v>
      </c>
      <c r="AF811" s="122">
        <v>0.12994796831909999</v>
      </c>
      <c r="AG811" s="122">
        <v>0.1180565514591</v>
      </c>
      <c r="AH811" s="122">
        <v>8.7741209672699993E-2</v>
      </c>
      <c r="AI811" s="122">
        <v>0.1004991134411</v>
      </c>
      <c r="AJ811" s="122">
        <v>9.9291058766500004E-2</v>
      </c>
      <c r="AK811" s="122">
        <v>9.4475122568000003E-2</v>
      </c>
      <c r="AL811" s="122">
        <v>0</v>
      </c>
    </row>
    <row r="812" spans="1:38" hidden="1" x14ac:dyDescent="0.25">
      <c r="A812" s="122" t="s">
        <v>1963</v>
      </c>
      <c r="B812" s="122">
        <v>1</v>
      </c>
      <c r="C812" s="122" t="s">
        <v>2149</v>
      </c>
      <c r="D812" s="122" t="s">
        <v>2113</v>
      </c>
      <c r="E812" s="122">
        <v>16</v>
      </c>
      <c r="F812" s="122">
        <v>7.0336972600199998E-2</v>
      </c>
      <c r="G812" s="122">
        <v>6.3963191716200005E-2</v>
      </c>
      <c r="H812" s="122">
        <v>6.3805666151299997E-2</v>
      </c>
      <c r="I812" s="122">
        <v>5.9955407257500003E-2</v>
      </c>
      <c r="J812" s="122">
        <v>6.3692310174299993E-2</v>
      </c>
      <c r="K812" s="122">
        <v>8.6567739382000006E-2</v>
      </c>
      <c r="L812" s="122">
        <v>9.4470028581399995E-2</v>
      </c>
      <c r="M812" s="122">
        <v>9.1836054945700005E-2</v>
      </c>
      <c r="N812" s="122">
        <v>9.39737252346E-2</v>
      </c>
      <c r="O812" s="122">
        <v>0.1034903321267</v>
      </c>
      <c r="P812" s="122">
        <v>6.9017294226100007E-2</v>
      </c>
      <c r="Q812" s="122">
        <v>7.1704050931400004E-2</v>
      </c>
      <c r="R812" s="122">
        <v>7.5603681259099997E-2</v>
      </c>
      <c r="S812" s="122">
        <v>5.8668490624299997E-2</v>
      </c>
      <c r="T812" s="122">
        <v>8.0412548186800006E-2</v>
      </c>
      <c r="U812" s="122">
        <v>8.9919747235E-2</v>
      </c>
      <c r="V812" s="122">
        <v>0.1038482495967</v>
      </c>
      <c r="W812" s="122">
        <v>9.5883172106500006E-2</v>
      </c>
      <c r="X812" s="122">
        <v>8.19328858534E-2</v>
      </c>
      <c r="Y812" s="122">
        <v>0.1059920904905</v>
      </c>
      <c r="Z812" s="122">
        <v>0.1299664791971</v>
      </c>
      <c r="AA812" s="122">
        <v>0.11926274572459999</v>
      </c>
      <c r="AB812" s="122">
        <v>0.1096544338737</v>
      </c>
      <c r="AC812" s="122">
        <v>0.1336131508866</v>
      </c>
      <c r="AD812" s="122">
        <v>0.15479703162940001</v>
      </c>
      <c r="AE812" s="122">
        <v>0.15034278569949999</v>
      </c>
      <c r="AF812" s="122">
        <v>0.13541061265580001</v>
      </c>
      <c r="AG812" s="122">
        <v>0.1244699457462</v>
      </c>
      <c r="AH812" s="122">
        <v>9.3082237053000005E-2</v>
      </c>
      <c r="AI812" s="122">
        <v>0.1069807073754</v>
      </c>
      <c r="AJ812" s="122">
        <v>0.1062958352837</v>
      </c>
      <c r="AK812" s="122">
        <v>0.10062511656250001</v>
      </c>
      <c r="AL812" s="122">
        <v>0</v>
      </c>
    </row>
    <row r="813" spans="1:38" hidden="1" x14ac:dyDescent="0.25">
      <c r="A813" s="122" t="s">
        <v>1963</v>
      </c>
      <c r="B813" s="122">
        <v>1</v>
      </c>
      <c r="C813" s="122" t="s">
        <v>2149</v>
      </c>
      <c r="D813" s="122" t="s">
        <v>2114</v>
      </c>
      <c r="E813" s="122">
        <v>16</v>
      </c>
      <c r="F813" s="122">
        <v>0.29270358453509998</v>
      </c>
      <c r="G813" s="122">
        <v>0.26170927817709999</v>
      </c>
      <c r="H813" s="122">
        <v>0.25698066319149998</v>
      </c>
      <c r="I813" s="122">
        <v>0.23743655197829999</v>
      </c>
      <c r="J813" s="122">
        <v>0.2482596250096</v>
      </c>
      <c r="K813" s="122">
        <v>0.33161614491899999</v>
      </c>
      <c r="L813" s="122">
        <v>0.35553683978049999</v>
      </c>
      <c r="M813" s="122">
        <v>0.33984529247270001</v>
      </c>
      <c r="N813" s="122">
        <v>0.34326291491459998</v>
      </c>
      <c r="O813" s="122">
        <v>0.3739561921042</v>
      </c>
      <c r="P813" s="122">
        <v>0.24719899835930001</v>
      </c>
      <c r="Q813" s="122">
        <v>0.25429699884520002</v>
      </c>
      <c r="R813" s="122">
        <v>0.26534552542500001</v>
      </c>
      <c r="S813" s="122">
        <v>0.2046590231347</v>
      </c>
      <c r="T813" s="122">
        <v>0.27958765250060003</v>
      </c>
      <c r="U813" s="122">
        <v>0.30983597204899999</v>
      </c>
      <c r="V813" s="122">
        <v>0.3539272746339</v>
      </c>
      <c r="W813" s="122">
        <v>0.32362578768220002</v>
      </c>
      <c r="X813" s="122">
        <v>0.2741920943658</v>
      </c>
      <c r="Y813" s="122">
        <v>0.35251450910210003</v>
      </c>
      <c r="Z813" s="122">
        <v>0.43049058176889998</v>
      </c>
      <c r="AA813" s="122">
        <v>0.39255801199130003</v>
      </c>
      <c r="AB813" s="122">
        <v>0.35901393184800001</v>
      </c>
      <c r="AC813" s="122">
        <v>0.43513416776149999</v>
      </c>
      <c r="AD813" s="122">
        <v>0.49936975807279999</v>
      </c>
      <c r="AE813" s="122">
        <v>0.47849689602970003</v>
      </c>
      <c r="AF813" s="122">
        <v>0.42305879254270001</v>
      </c>
      <c r="AG813" s="122">
        <v>0.38399809634170001</v>
      </c>
      <c r="AH813" s="122">
        <v>0.28499808874959998</v>
      </c>
      <c r="AI813" s="122">
        <v>0.32476183220659999</v>
      </c>
      <c r="AJ813" s="122">
        <v>0.32552840177940001</v>
      </c>
      <c r="AK813" s="122">
        <v>0.30722139114620001</v>
      </c>
      <c r="AL813" s="122">
        <v>0</v>
      </c>
    </row>
    <row r="814" spans="1:38" hidden="1" x14ac:dyDescent="0.25">
      <c r="A814" s="122" t="s">
        <v>1963</v>
      </c>
      <c r="B814" s="122">
        <v>1</v>
      </c>
      <c r="C814" s="122" t="s">
        <v>2149</v>
      </c>
      <c r="D814" s="122" t="s">
        <v>2136</v>
      </c>
      <c r="E814" s="122">
        <v>16</v>
      </c>
      <c r="F814" s="122">
        <v>8.6743945177000001E-2</v>
      </c>
      <c r="G814" s="122">
        <v>7.7549937138299996E-2</v>
      </c>
      <c r="H814" s="122">
        <v>7.6239768563700003E-2</v>
      </c>
      <c r="I814" s="122">
        <v>7.0532251487900002E-2</v>
      </c>
      <c r="J814" s="122">
        <v>7.4013305581600006E-2</v>
      </c>
      <c r="K814" s="122">
        <v>9.9367215791499999E-2</v>
      </c>
      <c r="L814" s="122">
        <v>0.107202186388</v>
      </c>
      <c r="M814" s="122">
        <v>0.10327046103400001</v>
      </c>
      <c r="N814" s="122">
        <v>0.10506576483000001</v>
      </c>
      <c r="O814" s="122">
        <v>0.1153276486599</v>
      </c>
      <c r="P814" s="122">
        <v>7.6682226727200001E-2</v>
      </c>
      <c r="Q814" s="122">
        <v>7.8958056444400002E-2</v>
      </c>
      <c r="R814" s="122">
        <v>8.2280382793100001E-2</v>
      </c>
      <c r="S814" s="122">
        <v>6.3278101513599999E-2</v>
      </c>
      <c r="T814" s="122">
        <v>8.6211570642399996E-2</v>
      </c>
      <c r="U814" s="122">
        <v>9.5100109302899999E-2</v>
      </c>
      <c r="V814" s="122">
        <v>0.10764843587800001</v>
      </c>
      <c r="W814" s="122">
        <v>9.7443559027200005E-2</v>
      </c>
      <c r="X814" s="122">
        <v>8.1761530536999999E-2</v>
      </c>
      <c r="Y814" s="122">
        <v>0.10409438512620001</v>
      </c>
      <c r="Z814" s="122">
        <v>0.1260349533574</v>
      </c>
      <c r="AA814" s="122">
        <v>0.1132901725489</v>
      </c>
      <c r="AB814" s="122">
        <v>0.1021864874459</v>
      </c>
      <c r="AC814" s="122">
        <v>0.1223417129866</v>
      </c>
      <c r="AD814" s="122">
        <v>0.1379889839366</v>
      </c>
      <c r="AE814" s="122">
        <v>0.12994149974309999</v>
      </c>
      <c r="AF814" s="122">
        <v>0.11269704415789999</v>
      </c>
      <c r="AG814" s="122">
        <v>9.9799512421999997E-2</v>
      </c>
      <c r="AH814" s="122">
        <v>7.1050771667300006E-2</v>
      </c>
      <c r="AI814" s="122">
        <v>8.1033956129499998E-2</v>
      </c>
      <c r="AJ814" s="122">
        <v>8.2237464169999996E-2</v>
      </c>
      <c r="AK814" s="122">
        <v>7.7340210239999999E-2</v>
      </c>
      <c r="AL814" s="122">
        <v>0</v>
      </c>
    </row>
    <row r="815" spans="1:38" hidden="1" x14ac:dyDescent="0.25">
      <c r="A815" s="122" t="s">
        <v>1963</v>
      </c>
      <c r="B815" s="122">
        <v>1</v>
      </c>
      <c r="C815" s="122" t="s">
        <v>2149</v>
      </c>
      <c r="D815" s="122" t="s">
        <v>2115</v>
      </c>
      <c r="E815" s="122">
        <v>16</v>
      </c>
      <c r="F815" s="122">
        <v>2.4737540620000002E-2</v>
      </c>
      <c r="G815" s="122">
        <v>2.20741612517E-2</v>
      </c>
      <c r="H815" s="122">
        <v>2.1595486674900001E-2</v>
      </c>
      <c r="I815" s="122">
        <v>1.98869787093E-2</v>
      </c>
      <c r="J815" s="122">
        <v>2.0731613680999999E-2</v>
      </c>
      <c r="K815" s="122">
        <v>2.7647412748600001E-2</v>
      </c>
      <c r="L815" s="122">
        <v>2.9701414854200001E-2</v>
      </c>
      <c r="M815" s="122">
        <v>2.8497439540099999E-2</v>
      </c>
      <c r="N815" s="122">
        <v>2.89046833059E-2</v>
      </c>
      <c r="O815" s="122">
        <v>3.17246376779E-2</v>
      </c>
      <c r="P815" s="122">
        <v>2.1134934977599999E-2</v>
      </c>
      <c r="Q815" s="122">
        <v>2.1857768410900001E-2</v>
      </c>
      <c r="R815" s="122">
        <v>2.29386337099E-2</v>
      </c>
      <c r="S815" s="122">
        <v>1.7718453888900001E-2</v>
      </c>
      <c r="T815" s="122">
        <v>2.4208021099399998E-2</v>
      </c>
      <c r="U815" s="122">
        <v>2.6576631140000001E-2</v>
      </c>
      <c r="V815" s="122">
        <v>3.0074687412699998E-2</v>
      </c>
      <c r="W815" s="122">
        <v>2.7234647841899998E-2</v>
      </c>
      <c r="X815" s="122">
        <v>2.2935850413599999E-2</v>
      </c>
      <c r="Y815" s="122">
        <v>2.93226230576E-2</v>
      </c>
      <c r="Z815" s="122">
        <v>3.5695067110700002E-2</v>
      </c>
      <c r="AA815" s="122">
        <v>3.2453701233800002E-2</v>
      </c>
      <c r="AB815" s="122">
        <v>2.9659146020299999E-2</v>
      </c>
      <c r="AC815" s="122">
        <v>3.5941066267199999E-2</v>
      </c>
      <c r="AD815" s="122">
        <v>4.1242454301799999E-2</v>
      </c>
      <c r="AE815" s="122">
        <v>3.95405063345E-2</v>
      </c>
      <c r="AF815" s="122">
        <v>3.4993899166900003E-2</v>
      </c>
      <c r="AG815" s="122">
        <v>3.1709644664200003E-2</v>
      </c>
      <c r="AH815" s="122">
        <v>2.35698948677E-2</v>
      </c>
      <c r="AI815" s="122">
        <v>2.68499470496E-2</v>
      </c>
      <c r="AJ815" s="122">
        <v>2.7472207577600001E-2</v>
      </c>
      <c r="AK815" s="122">
        <v>2.5963697499800001E-2</v>
      </c>
      <c r="AL815" s="122">
        <v>0</v>
      </c>
    </row>
    <row r="816" spans="1:38" hidden="1" x14ac:dyDescent="0.25">
      <c r="A816" s="122" t="s">
        <v>1963</v>
      </c>
      <c r="B816" s="122">
        <v>1</v>
      </c>
      <c r="C816" s="122" t="s">
        <v>2149</v>
      </c>
      <c r="D816" s="122" t="s">
        <v>2116</v>
      </c>
      <c r="E816" s="122">
        <v>16</v>
      </c>
      <c r="F816" s="122">
        <v>8.6093831509499993E-2</v>
      </c>
      <c r="G816" s="122">
        <v>7.7983230211200003E-2</v>
      </c>
      <c r="H816" s="122">
        <v>7.7214249594900003E-2</v>
      </c>
      <c r="I816" s="122">
        <v>7.1767694130199997E-2</v>
      </c>
      <c r="J816" s="122">
        <v>7.5612090179800001E-2</v>
      </c>
      <c r="K816" s="122">
        <v>0.1019059881653</v>
      </c>
      <c r="L816" s="122">
        <v>0.11044498401819999</v>
      </c>
      <c r="M816" s="122">
        <v>0.107271791669</v>
      </c>
      <c r="N816" s="122">
        <v>0.1098615110983</v>
      </c>
      <c r="O816" s="122">
        <v>0.12119867737169999</v>
      </c>
      <c r="P816" s="122">
        <v>8.0980941474400006E-2</v>
      </c>
      <c r="Q816" s="122">
        <v>8.4048991811499996E-2</v>
      </c>
      <c r="R816" s="122">
        <v>8.8393664942800002E-2</v>
      </c>
      <c r="S816" s="122">
        <v>6.8639935725000004E-2</v>
      </c>
      <c r="T816" s="122">
        <v>9.4863257532999998E-2</v>
      </c>
      <c r="U816" s="122">
        <v>0.1062688464846</v>
      </c>
      <c r="V816" s="122">
        <v>0.1232822683156</v>
      </c>
      <c r="W816" s="122">
        <v>0.11447276433299999</v>
      </c>
      <c r="X816" s="122">
        <v>9.8460738764899997E-2</v>
      </c>
      <c r="Y816" s="122">
        <v>0.12773463434429999</v>
      </c>
      <c r="Z816" s="122">
        <v>0.15699978755540001</v>
      </c>
      <c r="AA816" s="122">
        <v>0.1438990095531</v>
      </c>
      <c r="AB816" s="122">
        <v>0.13267915406309999</v>
      </c>
      <c r="AC816" s="122">
        <v>0.16229487493799999</v>
      </c>
      <c r="AD816" s="122">
        <v>0.18842347167840001</v>
      </c>
      <c r="AE816" s="122">
        <v>0.18317070739630001</v>
      </c>
      <c r="AF816" s="122">
        <v>0.1641833800743</v>
      </c>
      <c r="AG816" s="122">
        <v>0.15087503157490001</v>
      </c>
      <c r="AH816" s="122">
        <v>0.11328856402570001</v>
      </c>
      <c r="AI816" s="122">
        <v>0.13087272940110001</v>
      </c>
      <c r="AJ816" s="122">
        <v>0.1285793863435</v>
      </c>
      <c r="AK816" s="122">
        <v>0.1230090035966</v>
      </c>
      <c r="AL816" s="122">
        <v>0</v>
      </c>
    </row>
    <row r="817" spans="1:38" hidden="1" x14ac:dyDescent="0.25">
      <c r="A817" s="122" t="s">
        <v>1963</v>
      </c>
      <c r="B817" s="122">
        <v>1</v>
      </c>
      <c r="C817" s="122" t="s">
        <v>2149</v>
      </c>
      <c r="D817" s="122" t="s">
        <v>2117</v>
      </c>
      <c r="E817" s="122">
        <v>16</v>
      </c>
      <c r="F817" s="122">
        <v>1.71417992175E-2</v>
      </c>
      <c r="G817" s="122">
        <v>1.53692359798E-2</v>
      </c>
      <c r="H817" s="122">
        <v>1.52020277857E-2</v>
      </c>
      <c r="I817" s="122">
        <v>1.41477597131E-2</v>
      </c>
      <c r="J817" s="122">
        <v>1.4912453208900001E-2</v>
      </c>
      <c r="K817" s="122">
        <v>2.0060645950100001E-2</v>
      </c>
      <c r="L817" s="122">
        <v>2.1593620705799999E-2</v>
      </c>
      <c r="M817" s="122">
        <v>2.06840472958E-2</v>
      </c>
      <c r="N817" s="122">
        <v>2.0913024926300001E-2</v>
      </c>
      <c r="O817" s="122">
        <v>2.28820675174E-2</v>
      </c>
      <c r="P817" s="122">
        <v>1.5210130931600001E-2</v>
      </c>
      <c r="Q817" s="122">
        <v>1.56720444727E-2</v>
      </c>
      <c r="R817" s="122">
        <v>1.6354504844999999E-2</v>
      </c>
      <c r="S817" s="122">
        <v>1.2630977848399999E-2</v>
      </c>
      <c r="T817" s="122">
        <v>1.73554132577E-2</v>
      </c>
      <c r="U817" s="122">
        <v>1.9299262687899998E-2</v>
      </c>
      <c r="V817" s="122">
        <v>2.2151783760600001E-2</v>
      </c>
      <c r="W817" s="122">
        <v>2.0390870864900001E-2</v>
      </c>
      <c r="X817" s="122">
        <v>1.7373020290800002E-2</v>
      </c>
      <c r="Y817" s="122">
        <v>2.2460410254700001E-2</v>
      </c>
      <c r="Z817" s="122">
        <v>2.7641584212200001E-2</v>
      </c>
      <c r="AA817" s="122">
        <v>2.5367884025199999E-2</v>
      </c>
      <c r="AB817" s="122">
        <v>2.3444601340099999E-2</v>
      </c>
      <c r="AC817" s="122">
        <v>2.8695071372299999E-2</v>
      </c>
      <c r="AD817" s="122">
        <v>3.3168112917699999E-2</v>
      </c>
      <c r="AE817" s="122">
        <v>3.1974884486500002E-2</v>
      </c>
      <c r="AF817" s="122">
        <v>2.85720633392E-2</v>
      </c>
      <c r="AG817" s="122">
        <v>2.6222730926900001E-2</v>
      </c>
      <c r="AH817" s="122">
        <v>1.9566026677200001E-2</v>
      </c>
      <c r="AI817" s="122">
        <v>2.2510166701299999E-2</v>
      </c>
      <c r="AJ817" s="122">
        <v>2.2231274551100001E-2</v>
      </c>
      <c r="AK817" s="122">
        <v>2.1218564646700001E-2</v>
      </c>
      <c r="AL817" s="122">
        <v>0</v>
      </c>
    </row>
    <row r="818" spans="1:38" hidden="1" x14ac:dyDescent="0.25">
      <c r="A818" s="122" t="s">
        <v>1963</v>
      </c>
      <c r="B818" s="122">
        <v>1</v>
      </c>
      <c r="C818" s="122" t="s">
        <v>2149</v>
      </c>
      <c r="D818" s="122" t="s">
        <v>2118</v>
      </c>
      <c r="E818" s="122">
        <v>16</v>
      </c>
      <c r="F818" s="122">
        <v>0.1203561594881</v>
      </c>
      <c r="G818" s="122">
        <v>0.1084780594535</v>
      </c>
      <c r="H818" s="122">
        <v>0.10769670384170001</v>
      </c>
      <c r="I818" s="122">
        <v>0.10065000081350001</v>
      </c>
      <c r="J818" s="122">
        <v>0.1067523835708</v>
      </c>
      <c r="K818" s="122">
        <v>0.1448138728118</v>
      </c>
      <c r="L818" s="122">
        <v>0.15758944459400001</v>
      </c>
      <c r="M818" s="122">
        <v>0.15283912948469999</v>
      </c>
      <c r="N818" s="122">
        <v>0.15613597056199999</v>
      </c>
      <c r="O818" s="122">
        <v>0.1719392165935</v>
      </c>
      <c r="P818" s="122">
        <v>0.11477806635600001</v>
      </c>
      <c r="Q818" s="122">
        <v>0.1189049476251</v>
      </c>
      <c r="R818" s="122">
        <v>0.1247195718696</v>
      </c>
      <c r="S818" s="122">
        <v>9.6714389310399995E-2</v>
      </c>
      <c r="T818" s="122">
        <v>0.13315818472839999</v>
      </c>
      <c r="U818" s="122">
        <v>0.1490961012175</v>
      </c>
      <c r="V818" s="122">
        <v>0.17224948093</v>
      </c>
      <c r="W818" s="122">
        <v>0.15907629231859999</v>
      </c>
      <c r="X818" s="122">
        <v>0.13581921963019999</v>
      </c>
      <c r="Y818" s="122">
        <v>0.17549444322919999</v>
      </c>
      <c r="Z818" s="122">
        <v>0.21523902558560001</v>
      </c>
      <c r="AA818" s="122">
        <v>0.19710347608459999</v>
      </c>
      <c r="AB818" s="122">
        <v>0.18150854279930001</v>
      </c>
      <c r="AC818" s="122">
        <v>0.22121628225519999</v>
      </c>
      <c r="AD818" s="122">
        <v>0.25547871015579998</v>
      </c>
      <c r="AE818" s="122">
        <v>0.24674717672089999</v>
      </c>
      <c r="AF818" s="122">
        <v>0.22003270575389999</v>
      </c>
      <c r="AG818" s="122">
        <v>0.20152521602240001</v>
      </c>
      <c r="AH818" s="122">
        <v>0.15081210151499999</v>
      </c>
      <c r="AI818" s="122">
        <v>0.17331425418659999</v>
      </c>
      <c r="AJ818" s="122">
        <v>0.17342265678900001</v>
      </c>
      <c r="AK818" s="122">
        <v>0.1652982814567</v>
      </c>
      <c r="AL818" s="122">
        <v>0</v>
      </c>
    </row>
    <row r="819" spans="1:38" hidden="1" x14ac:dyDescent="0.25">
      <c r="A819" s="122" t="s">
        <v>1963</v>
      </c>
      <c r="B819" s="122">
        <v>1</v>
      </c>
      <c r="C819" s="122" t="s">
        <v>2149</v>
      </c>
      <c r="D819" s="122" t="s">
        <v>2119</v>
      </c>
      <c r="E819" s="122">
        <v>16</v>
      </c>
      <c r="F819" s="122">
        <v>0.41942770059290002</v>
      </c>
      <c r="G819" s="122">
        <v>0.37999975048509999</v>
      </c>
      <c r="H819" s="122">
        <v>0.3787649435739</v>
      </c>
      <c r="I819" s="122">
        <v>0.35580270075850001</v>
      </c>
      <c r="J819" s="122">
        <v>0.37881704174940001</v>
      </c>
      <c r="K819" s="122">
        <v>0.51539762369719999</v>
      </c>
      <c r="L819" s="122">
        <v>0.56267945922139995</v>
      </c>
      <c r="M819" s="122">
        <v>0.54863884945990005</v>
      </c>
      <c r="N819" s="122">
        <v>0.56504313103780002</v>
      </c>
      <c r="O819" s="122">
        <v>0.62687507406080001</v>
      </c>
      <c r="P819" s="122">
        <v>0.42147397093279998</v>
      </c>
      <c r="Q819" s="122">
        <v>0.44081056308880001</v>
      </c>
      <c r="R819" s="122">
        <v>0.46674367161710001</v>
      </c>
      <c r="S819" s="122">
        <v>0.36435987299279998</v>
      </c>
      <c r="T819" s="122">
        <v>0.50449057843800005</v>
      </c>
      <c r="U819" s="122">
        <v>0.56686646986519995</v>
      </c>
      <c r="V819" s="122">
        <v>0.66083596080719997</v>
      </c>
      <c r="W819" s="122">
        <v>0.61387161288720005</v>
      </c>
      <c r="X819" s="122">
        <v>0.52848047086079997</v>
      </c>
      <c r="Y819" s="122">
        <v>0.69022488479629995</v>
      </c>
      <c r="Z819" s="122">
        <v>0.85485420924169997</v>
      </c>
      <c r="AA819" s="122">
        <v>0.78977853599070003</v>
      </c>
      <c r="AB819" s="122">
        <v>0.73337554035579999</v>
      </c>
      <c r="AC819" s="122">
        <v>0.9016130884254</v>
      </c>
      <c r="AD819" s="122">
        <v>1.0525437876618</v>
      </c>
      <c r="AE819" s="122">
        <v>1.0276601487835999</v>
      </c>
      <c r="AF819" s="122">
        <v>0.9234327529145</v>
      </c>
      <c r="AG819" s="122">
        <v>0.84907947745760004</v>
      </c>
      <c r="AH819" s="122">
        <v>0.6368863989729</v>
      </c>
      <c r="AI819" s="122">
        <v>0.73551764862890001</v>
      </c>
      <c r="AJ819" s="122">
        <v>0.73221327673689995</v>
      </c>
      <c r="AK819" s="122">
        <v>0.69975130558709997</v>
      </c>
      <c r="AL819" s="122">
        <v>0</v>
      </c>
    </row>
    <row r="820" spans="1:38" hidden="1" x14ac:dyDescent="0.25">
      <c r="A820" s="122" t="s">
        <v>1963</v>
      </c>
      <c r="B820" s="122">
        <v>1</v>
      </c>
      <c r="C820" s="122" t="s">
        <v>2149</v>
      </c>
      <c r="D820" s="122" t="s">
        <v>2137</v>
      </c>
      <c r="E820" s="122">
        <v>16</v>
      </c>
      <c r="F820" s="122">
        <v>0</v>
      </c>
      <c r="G820" s="122">
        <v>0</v>
      </c>
      <c r="H820" s="122">
        <v>0</v>
      </c>
      <c r="I820" s="122">
        <v>0</v>
      </c>
      <c r="J820" s="122">
        <v>0</v>
      </c>
      <c r="K820" s="122">
        <v>0</v>
      </c>
      <c r="L820" s="122">
        <v>0</v>
      </c>
      <c r="M820" s="122">
        <v>0</v>
      </c>
      <c r="N820" s="122">
        <v>0</v>
      </c>
      <c r="O820" s="122">
        <v>0</v>
      </c>
      <c r="P820" s="122">
        <v>0</v>
      </c>
      <c r="Q820" s="122">
        <v>0</v>
      </c>
      <c r="R820" s="122">
        <v>0</v>
      </c>
      <c r="S820" s="122">
        <v>0</v>
      </c>
      <c r="T820" s="122">
        <v>0</v>
      </c>
      <c r="U820" s="122">
        <v>0</v>
      </c>
      <c r="V820" s="122">
        <v>0</v>
      </c>
      <c r="W820" s="122">
        <v>0</v>
      </c>
      <c r="X820" s="122">
        <v>0</v>
      </c>
      <c r="Y820" s="122">
        <v>0</v>
      </c>
      <c r="Z820" s="122">
        <v>0</v>
      </c>
      <c r="AA820" s="122">
        <v>0</v>
      </c>
      <c r="AB820" s="122">
        <v>0</v>
      </c>
      <c r="AC820" s="122">
        <v>0</v>
      </c>
      <c r="AD820" s="122">
        <v>0</v>
      </c>
      <c r="AE820" s="122">
        <v>0</v>
      </c>
      <c r="AF820" s="122">
        <v>0</v>
      </c>
      <c r="AG820" s="122">
        <v>0</v>
      </c>
      <c r="AH820" s="122">
        <v>0</v>
      </c>
      <c r="AI820" s="122">
        <v>0</v>
      </c>
      <c r="AJ820" s="122">
        <v>0</v>
      </c>
      <c r="AK820" s="122">
        <v>0</v>
      </c>
      <c r="AL820" s="122">
        <v>0</v>
      </c>
    </row>
    <row r="821" spans="1:38" hidden="1" x14ac:dyDescent="0.25">
      <c r="A821" s="122" t="s">
        <v>1963</v>
      </c>
      <c r="B821" s="122">
        <v>1</v>
      </c>
      <c r="C821" s="122" t="s">
        <v>2149</v>
      </c>
      <c r="D821" s="122" t="s">
        <v>2120</v>
      </c>
      <c r="E821" s="122">
        <v>16</v>
      </c>
      <c r="F821" s="122">
        <v>4.2570986222399999E-2</v>
      </c>
      <c r="G821" s="122">
        <v>3.8873190111099999E-2</v>
      </c>
      <c r="H821" s="122">
        <v>3.9173723711099999E-2</v>
      </c>
      <c r="I821" s="122">
        <v>3.7191482249999998E-2</v>
      </c>
      <c r="J821" s="122">
        <v>4.00047335669E-2</v>
      </c>
      <c r="K821" s="122">
        <v>5.4755824342300002E-2</v>
      </c>
      <c r="L821" s="122">
        <v>6.01647901244E-2</v>
      </c>
      <c r="M821" s="122">
        <v>5.8914750703500003E-2</v>
      </c>
      <c r="N821" s="122">
        <v>6.0714817707800003E-2</v>
      </c>
      <c r="O821" s="122">
        <v>6.7190055459199996E-2</v>
      </c>
      <c r="P821" s="122">
        <v>4.5166951508700003E-2</v>
      </c>
      <c r="Q821" s="122">
        <v>4.7218740326799999E-2</v>
      </c>
      <c r="R821" s="122">
        <v>5.0026575854999998E-2</v>
      </c>
      <c r="S821" s="122">
        <v>3.9033267253399999E-2</v>
      </c>
      <c r="T821" s="122">
        <v>5.4102582790399999E-2</v>
      </c>
      <c r="U821" s="122">
        <v>6.1163884901799997E-2</v>
      </c>
      <c r="V821" s="122">
        <v>7.1445884081500002E-2</v>
      </c>
      <c r="W821" s="122">
        <v>6.6913547516799995E-2</v>
      </c>
      <c r="X821" s="122">
        <v>5.7894465504700003E-2</v>
      </c>
      <c r="Y821" s="122">
        <v>7.5791914371600003E-2</v>
      </c>
      <c r="Z821" s="122">
        <v>9.3993469881999997E-2</v>
      </c>
      <c r="AA821" s="122">
        <v>8.6684443938799996E-2</v>
      </c>
      <c r="AB821" s="122">
        <v>8.0246558634299997E-2</v>
      </c>
      <c r="AC821" s="122">
        <v>9.8701156245599997E-2</v>
      </c>
      <c r="AD821" s="122">
        <v>0.1147018980601</v>
      </c>
      <c r="AE821" s="122">
        <v>0.1116242269773</v>
      </c>
      <c r="AF821" s="122">
        <v>0.1007073655475</v>
      </c>
      <c r="AG821" s="122">
        <v>9.3144458873899993E-2</v>
      </c>
      <c r="AH821" s="122">
        <v>7.0201035459600006E-2</v>
      </c>
      <c r="AI821" s="122">
        <v>8.1283384834300004E-2</v>
      </c>
      <c r="AJ821" s="122">
        <v>8.2241123024399995E-2</v>
      </c>
      <c r="AK821" s="122">
        <v>7.9103123521800003E-2</v>
      </c>
      <c r="AL821" s="122">
        <v>0</v>
      </c>
    </row>
    <row r="822" spans="1:38" hidden="1" x14ac:dyDescent="0.25">
      <c r="A822" s="122" t="s">
        <v>1963</v>
      </c>
      <c r="B822" s="122">
        <v>1</v>
      </c>
      <c r="C822" s="122" t="s">
        <v>2149</v>
      </c>
      <c r="D822" s="122" t="s">
        <v>2121</v>
      </c>
      <c r="E822" s="122">
        <v>16</v>
      </c>
      <c r="F822" s="122">
        <v>1.38884521962E-2</v>
      </c>
      <c r="G822" s="122">
        <v>1.24192479611E-2</v>
      </c>
      <c r="H822" s="122">
        <v>1.2215157689699999E-2</v>
      </c>
      <c r="I822" s="122">
        <v>1.1318615261599999E-2</v>
      </c>
      <c r="J822" s="122">
        <v>1.1913719442799999E-2</v>
      </c>
      <c r="K822" s="122">
        <v>1.60121429494E-2</v>
      </c>
      <c r="L822" s="122">
        <v>1.7272877471300001E-2</v>
      </c>
      <c r="M822" s="122">
        <v>1.6598949136100001E-2</v>
      </c>
      <c r="N822" s="122">
        <v>1.6830480705300001E-2</v>
      </c>
      <c r="O822" s="122">
        <v>1.8438400815199998E-2</v>
      </c>
      <c r="P822" s="122">
        <v>1.22675705546E-2</v>
      </c>
      <c r="Q822" s="122">
        <v>1.26584967297E-2</v>
      </c>
      <c r="R822" s="122">
        <v>1.3243400398399999E-2</v>
      </c>
      <c r="S822" s="122">
        <v>1.0218481570699999E-2</v>
      </c>
      <c r="T822" s="122">
        <v>1.39655031785E-2</v>
      </c>
      <c r="U822" s="122">
        <v>1.5459831965899999E-2</v>
      </c>
      <c r="V822" s="122">
        <v>1.7621439824599999E-2</v>
      </c>
      <c r="W822" s="122">
        <v>1.60598170566E-2</v>
      </c>
      <c r="X822" s="122">
        <v>1.35690931413E-2</v>
      </c>
      <c r="Y822" s="122">
        <v>1.73884524508E-2</v>
      </c>
      <c r="Z822" s="122">
        <v>2.11965559326E-2</v>
      </c>
      <c r="AA822" s="122">
        <v>1.9315148902499999E-2</v>
      </c>
      <c r="AB822" s="122">
        <v>1.7610631941200001E-2</v>
      </c>
      <c r="AC822" s="122">
        <v>2.13353859053E-2</v>
      </c>
      <c r="AD822" s="122">
        <v>2.4424842674999999E-2</v>
      </c>
      <c r="AE822" s="122">
        <v>2.3412973839400001E-2</v>
      </c>
      <c r="AF822" s="122">
        <v>2.0654821677300001E-2</v>
      </c>
      <c r="AG822" s="122">
        <v>1.8761666311599999E-2</v>
      </c>
      <c r="AH822" s="122">
        <v>1.3901622950400001E-2</v>
      </c>
      <c r="AI822" s="122">
        <v>1.5834688256900001E-2</v>
      </c>
      <c r="AJ822" s="122">
        <v>1.6101340146600002E-2</v>
      </c>
      <c r="AK822" s="122">
        <v>1.5298677626900001E-2</v>
      </c>
      <c r="AL822" s="122">
        <v>0</v>
      </c>
    </row>
    <row r="823" spans="1:38" hidden="1" x14ac:dyDescent="0.25">
      <c r="A823" s="122" t="s">
        <v>1963</v>
      </c>
      <c r="B823" s="122">
        <v>1</v>
      </c>
      <c r="C823" s="122" t="s">
        <v>2149</v>
      </c>
      <c r="D823" s="122" t="s">
        <v>2138</v>
      </c>
      <c r="E823" s="122">
        <v>16</v>
      </c>
      <c r="F823" s="122">
        <v>2.5564629400999998E-3</v>
      </c>
      <c r="G823" s="122">
        <v>2.2891494657000001E-3</v>
      </c>
      <c r="H823" s="122">
        <v>2.2545377481E-3</v>
      </c>
      <c r="I823" s="122">
        <v>2.087961148E-3</v>
      </c>
      <c r="J823" s="122">
        <v>2.1899241280000001E-3</v>
      </c>
      <c r="K823" s="122">
        <v>2.9310549513999998E-3</v>
      </c>
      <c r="L823" s="122">
        <v>3.1448686970000001E-3</v>
      </c>
      <c r="M823" s="122">
        <v>3.0115453469999999E-3</v>
      </c>
      <c r="N823" s="122">
        <v>3.0424403818999999E-3</v>
      </c>
      <c r="O823" s="122">
        <v>3.3114737641999998E-3</v>
      </c>
      <c r="P823" s="122">
        <v>2.1862435167000001E-3</v>
      </c>
      <c r="Q823" s="122">
        <v>2.2443899714000002E-3</v>
      </c>
      <c r="R823" s="122">
        <v>2.3349529830999998E-3</v>
      </c>
      <c r="S823" s="122">
        <v>1.7945164469E-3</v>
      </c>
      <c r="T823" s="122">
        <v>2.4435124979999999E-3</v>
      </c>
      <c r="U823" s="122">
        <v>2.6990094510999998E-3</v>
      </c>
      <c r="V823" s="122">
        <v>3.0657285890999999E-3</v>
      </c>
      <c r="W823" s="122">
        <v>2.7905780616999999E-3</v>
      </c>
      <c r="X823" s="122">
        <v>2.3565595332999999E-3</v>
      </c>
      <c r="Y823" s="122">
        <v>3.0168478122E-3</v>
      </c>
      <c r="Z823" s="122">
        <v>3.6696702135000001E-3</v>
      </c>
      <c r="AA823" s="122">
        <v>3.3348971291000001E-3</v>
      </c>
      <c r="AB823" s="122">
        <v>3.0417906742999999E-3</v>
      </c>
      <c r="AC823" s="122">
        <v>3.678719107E-3</v>
      </c>
      <c r="AD823" s="122">
        <v>4.2113318790999998E-3</v>
      </c>
      <c r="AE823" s="122">
        <v>4.0297506243000001E-3</v>
      </c>
      <c r="AF823" s="122">
        <v>3.5567660753999999E-3</v>
      </c>
      <c r="AG823" s="122">
        <v>3.2197525059999999E-3</v>
      </c>
      <c r="AH823" s="122">
        <v>2.3807343083999998E-3</v>
      </c>
      <c r="AI823" s="122">
        <v>2.7066439999999998E-3</v>
      </c>
      <c r="AJ823" s="122">
        <v>2.6636961286000001E-3</v>
      </c>
      <c r="AK823" s="122">
        <v>2.5089006620000001E-3</v>
      </c>
      <c r="AL823" s="122">
        <v>0</v>
      </c>
    </row>
    <row r="824" spans="1:38" hidden="1" x14ac:dyDescent="0.25">
      <c r="A824" s="122" t="s">
        <v>1963</v>
      </c>
      <c r="B824" s="122">
        <v>1</v>
      </c>
      <c r="C824" s="122" t="s">
        <v>2149</v>
      </c>
      <c r="D824" s="122" t="s">
        <v>2122</v>
      </c>
      <c r="E824" s="122">
        <v>16</v>
      </c>
      <c r="F824" s="122">
        <v>0.1528739412024</v>
      </c>
      <c r="G824" s="122">
        <v>0.13762847451490001</v>
      </c>
      <c r="H824" s="122">
        <v>0.1367990129653</v>
      </c>
      <c r="I824" s="122">
        <v>0.12752964521749999</v>
      </c>
      <c r="J824" s="122">
        <v>0.1345391656106</v>
      </c>
      <c r="K824" s="122">
        <v>0.1813441887925</v>
      </c>
      <c r="L824" s="122">
        <v>0.19640726923999999</v>
      </c>
      <c r="M824" s="122">
        <v>0.18980217510540001</v>
      </c>
      <c r="N824" s="122">
        <v>0.19344215885140001</v>
      </c>
      <c r="O824" s="122">
        <v>0.21345401472930001</v>
      </c>
      <c r="P824" s="122">
        <v>0.1429930077446</v>
      </c>
      <c r="Q824" s="122">
        <v>0.14883537834480001</v>
      </c>
      <c r="R824" s="122">
        <v>0.15680271543320001</v>
      </c>
      <c r="S824" s="122">
        <v>0.12183919072960001</v>
      </c>
      <c r="T824" s="122">
        <v>0.16840909540490001</v>
      </c>
      <c r="U824" s="122">
        <v>0.1885671950734</v>
      </c>
      <c r="V824" s="122">
        <v>0.21708752611750001</v>
      </c>
      <c r="W824" s="122">
        <v>0.1996526630406</v>
      </c>
      <c r="X824" s="122">
        <v>0.17030083560949999</v>
      </c>
      <c r="Y824" s="122">
        <v>0.220576230564</v>
      </c>
      <c r="Z824" s="122">
        <v>0.27174477395149998</v>
      </c>
      <c r="AA824" s="122">
        <v>0.24952252183529999</v>
      </c>
      <c r="AB824" s="122">
        <v>0.23019676217330001</v>
      </c>
      <c r="AC824" s="122">
        <v>0.28110618751560001</v>
      </c>
      <c r="AD824" s="122">
        <v>0.32460498922879999</v>
      </c>
      <c r="AE824" s="122">
        <v>0.31303981439329998</v>
      </c>
      <c r="AF824" s="122">
        <v>0.27846660507780002</v>
      </c>
      <c r="AG824" s="122">
        <v>0.25423475634589998</v>
      </c>
      <c r="AH824" s="122">
        <v>0.18936495210000001</v>
      </c>
      <c r="AI824" s="122">
        <v>0.21711822300870001</v>
      </c>
      <c r="AJ824" s="122">
        <v>0.21632460424450001</v>
      </c>
      <c r="AK824" s="122">
        <v>0.20480407065090001</v>
      </c>
      <c r="AL824" s="122">
        <v>0</v>
      </c>
    </row>
    <row r="825" spans="1:38" hidden="1" x14ac:dyDescent="0.25">
      <c r="A825" s="122" t="s">
        <v>1963</v>
      </c>
      <c r="B825" s="122">
        <v>1</v>
      </c>
      <c r="C825" s="122" t="s">
        <v>2149</v>
      </c>
      <c r="D825" s="122" t="s">
        <v>2123</v>
      </c>
      <c r="E825" s="122">
        <v>16</v>
      </c>
      <c r="F825" s="122">
        <v>0.12056642962859999</v>
      </c>
      <c r="G825" s="122">
        <v>0.1097675202434</v>
      </c>
      <c r="H825" s="122">
        <v>0.1100643395698</v>
      </c>
      <c r="I825" s="122">
        <v>0.10341737509189999</v>
      </c>
      <c r="J825" s="122">
        <v>0.1096851857609</v>
      </c>
      <c r="K825" s="122">
        <v>0.14900286897699999</v>
      </c>
      <c r="L825" s="122">
        <v>0.1620439600312</v>
      </c>
      <c r="M825" s="122">
        <v>0.15771715647000001</v>
      </c>
      <c r="N825" s="122">
        <v>0.16172870463130001</v>
      </c>
      <c r="O825" s="122">
        <v>0.17815539186779999</v>
      </c>
      <c r="P825" s="122">
        <v>0.1189394390807</v>
      </c>
      <c r="Q825" s="122">
        <v>0.1237624890963</v>
      </c>
      <c r="R825" s="122">
        <v>0.13023758722699999</v>
      </c>
      <c r="S825" s="122">
        <v>0.1009532718401</v>
      </c>
      <c r="T825" s="122">
        <v>0.1391919705544</v>
      </c>
      <c r="U825" s="122">
        <v>0.15572206701229999</v>
      </c>
      <c r="V825" s="122">
        <v>0.18022681400179999</v>
      </c>
      <c r="W825" s="122">
        <v>0.1664395628975</v>
      </c>
      <c r="X825" s="122">
        <v>0.1426634318526</v>
      </c>
      <c r="Y825" s="122">
        <v>0.18555228166009999</v>
      </c>
      <c r="Z825" s="122">
        <v>0.2283619819304</v>
      </c>
      <c r="AA825" s="122">
        <v>0.21025893541140001</v>
      </c>
      <c r="AB825" s="122">
        <v>0.19395953435739999</v>
      </c>
      <c r="AC825" s="122">
        <v>0.23719591947980001</v>
      </c>
      <c r="AD825" s="122">
        <v>0.27550105938449998</v>
      </c>
      <c r="AE825" s="122">
        <v>0.26814448959050002</v>
      </c>
      <c r="AF825" s="122">
        <v>0.24149199781149999</v>
      </c>
      <c r="AG825" s="122">
        <v>0.22293009802899999</v>
      </c>
      <c r="AH825" s="122">
        <v>0.1674684753132</v>
      </c>
      <c r="AI825" s="122">
        <v>0.19320001477509999</v>
      </c>
      <c r="AJ825" s="122">
        <v>0.1934377431781</v>
      </c>
      <c r="AK825" s="122">
        <v>0.18339104072779999</v>
      </c>
      <c r="AL825" s="122">
        <v>0</v>
      </c>
    </row>
    <row r="826" spans="1:38" hidden="1" x14ac:dyDescent="0.25">
      <c r="A826" s="122" t="s">
        <v>1963</v>
      </c>
      <c r="B826" s="122">
        <v>1</v>
      </c>
      <c r="C826" s="122" t="s">
        <v>2149</v>
      </c>
      <c r="D826" s="122" t="s">
        <v>2124</v>
      </c>
      <c r="E826" s="122">
        <v>16</v>
      </c>
      <c r="F826" s="122">
        <v>4.4078975505199999E-2</v>
      </c>
      <c r="G826" s="122">
        <v>3.9287197077399999E-2</v>
      </c>
      <c r="H826" s="122">
        <v>3.8526486769400001E-2</v>
      </c>
      <c r="I826" s="122">
        <v>3.5607262446400001E-2</v>
      </c>
      <c r="J826" s="122">
        <v>3.7147392524300001E-2</v>
      </c>
      <c r="K826" s="122">
        <v>4.9577667133199999E-2</v>
      </c>
      <c r="L826" s="122">
        <v>5.3031979460600003E-2</v>
      </c>
      <c r="M826" s="122">
        <v>5.0558259188900001E-2</v>
      </c>
      <c r="N826" s="122">
        <v>5.08940005648E-2</v>
      </c>
      <c r="O826" s="122">
        <v>5.5246593932200001E-2</v>
      </c>
      <c r="P826" s="122">
        <v>3.6363358055400002E-2</v>
      </c>
      <c r="Q826" s="122">
        <v>3.7247933101400003E-2</v>
      </c>
      <c r="R826" s="122">
        <v>3.88498355441E-2</v>
      </c>
      <c r="S826" s="122">
        <v>2.9972749495900002E-2</v>
      </c>
      <c r="T826" s="122">
        <v>4.0920555333700002E-2</v>
      </c>
      <c r="U826" s="122">
        <v>4.5305571203499997E-2</v>
      </c>
      <c r="V826" s="122">
        <v>5.1711117357E-2</v>
      </c>
      <c r="W826" s="122">
        <v>4.7242080499900002E-2</v>
      </c>
      <c r="X826" s="122">
        <v>4.0008488008500001E-2</v>
      </c>
      <c r="Y826" s="122">
        <v>5.1422973009900001E-2</v>
      </c>
      <c r="Z826" s="122">
        <v>6.2797429222500006E-2</v>
      </c>
      <c r="AA826" s="122">
        <v>5.7176009042000001E-2</v>
      </c>
      <c r="AB826" s="122">
        <v>5.2223554558500002E-2</v>
      </c>
      <c r="AC826" s="122">
        <v>6.3153529499399993E-2</v>
      </c>
      <c r="AD826" s="122">
        <v>7.2239671347400003E-2</v>
      </c>
      <c r="AE826" s="122">
        <v>6.8963237873000002E-2</v>
      </c>
      <c r="AF826" s="122">
        <v>6.0619281254999997E-2</v>
      </c>
      <c r="AG826" s="122">
        <v>5.4582909805600002E-2</v>
      </c>
      <c r="AH826" s="122">
        <v>4.0181813874499997E-2</v>
      </c>
      <c r="AI826" s="122">
        <v>4.5553420651900003E-2</v>
      </c>
      <c r="AJ826" s="122">
        <v>4.4853495189299999E-2</v>
      </c>
      <c r="AK826" s="122">
        <v>4.2252451264999998E-2</v>
      </c>
      <c r="AL826" s="122">
        <v>0</v>
      </c>
    </row>
    <row r="827" spans="1:38" hidden="1" x14ac:dyDescent="0.25">
      <c r="A827" s="122" t="s">
        <v>1963</v>
      </c>
      <c r="B827" s="122">
        <v>1</v>
      </c>
      <c r="C827" s="122" t="s">
        <v>2149</v>
      </c>
      <c r="D827" s="122" t="s">
        <v>2125</v>
      </c>
      <c r="E827" s="122">
        <v>16</v>
      </c>
      <c r="F827" s="122">
        <v>0.1206037820251</v>
      </c>
      <c r="G827" s="122">
        <v>0.1084290469696</v>
      </c>
      <c r="H827" s="122">
        <v>0.1071775152262</v>
      </c>
      <c r="I827" s="122">
        <v>9.9617657246300007E-2</v>
      </c>
      <c r="J827" s="122">
        <v>0.10475749936919999</v>
      </c>
      <c r="K827" s="122">
        <v>0.14095085449770001</v>
      </c>
      <c r="L827" s="122">
        <v>0.1521589273973</v>
      </c>
      <c r="M827" s="122">
        <v>0.14636284925580001</v>
      </c>
      <c r="N827" s="122">
        <v>0.14850098328469999</v>
      </c>
      <c r="O827" s="122">
        <v>0.16260723903579999</v>
      </c>
      <c r="P827" s="122">
        <v>0.10814298772769999</v>
      </c>
      <c r="Q827" s="122">
        <v>0.111793256976</v>
      </c>
      <c r="R827" s="122">
        <v>0.1171718222033</v>
      </c>
      <c r="S827" s="122">
        <v>9.0618127267699994E-2</v>
      </c>
      <c r="T827" s="122">
        <v>0.1242194922397</v>
      </c>
      <c r="U827" s="122">
        <v>0.13802434650580001</v>
      </c>
      <c r="V827" s="122">
        <v>0.15779029421660001</v>
      </c>
      <c r="W827" s="122">
        <v>0.1445240834048</v>
      </c>
      <c r="X827" s="122">
        <v>0.1226357085611</v>
      </c>
      <c r="Y827" s="122">
        <v>0.15777376014870001</v>
      </c>
      <c r="Z827" s="122">
        <v>0.19271849346940001</v>
      </c>
      <c r="AA827" s="122">
        <v>0.17571695848900001</v>
      </c>
      <c r="AB827" s="122">
        <v>0.16084549241669999</v>
      </c>
      <c r="AC827" s="122">
        <v>0.1953752221892</v>
      </c>
      <c r="AD827" s="122">
        <v>0.22458454937710001</v>
      </c>
      <c r="AE827" s="122">
        <v>0.21560419151099999</v>
      </c>
      <c r="AF827" s="122">
        <v>0.1910499714999</v>
      </c>
      <c r="AG827" s="122">
        <v>0.1738658249908</v>
      </c>
      <c r="AH827" s="122">
        <v>0.12925528781490001</v>
      </c>
      <c r="AI827" s="122">
        <v>0.147794272156</v>
      </c>
      <c r="AJ827" s="122">
        <v>0.14766542444139999</v>
      </c>
      <c r="AK827" s="122">
        <v>0.13972086034110001</v>
      </c>
      <c r="AL827" s="122">
        <v>0</v>
      </c>
    </row>
    <row r="828" spans="1:38" hidden="1" x14ac:dyDescent="0.25">
      <c r="A828" s="122" t="s">
        <v>1963</v>
      </c>
      <c r="B828" s="122">
        <v>1</v>
      </c>
      <c r="C828" s="122" t="s">
        <v>2149</v>
      </c>
      <c r="D828" s="122" t="s">
        <v>2126</v>
      </c>
      <c r="E828" s="122">
        <v>16</v>
      </c>
      <c r="F828" s="122">
        <v>1.11562928284E-2</v>
      </c>
      <c r="G828" s="122">
        <v>1.0030959607500001E-2</v>
      </c>
      <c r="H828" s="122">
        <v>9.9438141320999998E-3</v>
      </c>
      <c r="I828" s="122">
        <v>9.2680923630000002E-3</v>
      </c>
      <c r="J828" s="122">
        <v>9.8006236601000003E-3</v>
      </c>
      <c r="K828" s="122">
        <v>1.31891763921E-2</v>
      </c>
      <c r="L828" s="122">
        <v>1.42025173892E-2</v>
      </c>
      <c r="M828" s="122">
        <v>1.3603217897099999E-2</v>
      </c>
      <c r="N828" s="122">
        <v>1.3757430071899999E-2</v>
      </c>
      <c r="O828" s="122">
        <v>1.4995686587699999E-2</v>
      </c>
      <c r="P828" s="122">
        <v>9.9469833980000005E-3</v>
      </c>
      <c r="Q828" s="122">
        <v>1.02276687037E-2</v>
      </c>
      <c r="R828" s="122">
        <v>1.07596253376E-2</v>
      </c>
      <c r="S828" s="122">
        <v>8.3263876202000001E-3</v>
      </c>
      <c r="T828" s="122">
        <v>1.1469095143200001E-2</v>
      </c>
      <c r="U828" s="122">
        <v>1.27955391032E-2</v>
      </c>
      <c r="V828" s="122">
        <v>1.47861027093E-2</v>
      </c>
      <c r="W828" s="122">
        <v>1.37775019735E-2</v>
      </c>
      <c r="X828" s="122">
        <v>1.1871018913999999E-2</v>
      </c>
      <c r="Y828" s="122">
        <v>1.55804699504E-2</v>
      </c>
      <c r="Z828" s="122">
        <v>1.91186780294E-2</v>
      </c>
      <c r="AA828" s="122">
        <v>1.7476443869800001E-2</v>
      </c>
      <c r="AB828" s="122">
        <v>1.6213136789699999E-2</v>
      </c>
      <c r="AC828" s="122">
        <v>1.9837796078499999E-2</v>
      </c>
      <c r="AD828" s="122">
        <v>2.2764465687799999E-2</v>
      </c>
      <c r="AE828" s="122">
        <v>2.1938144671200002E-2</v>
      </c>
      <c r="AF828" s="122">
        <v>1.9360583059899999E-2</v>
      </c>
      <c r="AG828" s="122">
        <v>1.74069698731E-2</v>
      </c>
      <c r="AH828" s="122">
        <v>1.28837461724E-2</v>
      </c>
      <c r="AI828" s="122">
        <v>1.47199982259E-2</v>
      </c>
      <c r="AJ828" s="122">
        <v>1.4466684289299999E-2</v>
      </c>
      <c r="AK828" s="122">
        <v>1.3716437422100001E-2</v>
      </c>
      <c r="AL828" s="122">
        <v>0</v>
      </c>
    </row>
    <row r="829" spans="1:38" hidden="1" x14ac:dyDescent="0.25">
      <c r="A829" s="122" t="s">
        <v>1984</v>
      </c>
      <c r="B829" s="122">
        <v>1</v>
      </c>
      <c r="C829" s="122" t="s">
        <v>2150</v>
      </c>
      <c r="D829" s="122" t="s">
        <v>2078</v>
      </c>
      <c r="E829" s="122">
        <v>17</v>
      </c>
      <c r="F829" s="122">
        <v>4.0001028153000004E-3</v>
      </c>
      <c r="G829" s="122">
        <v>3.8722794158000001E-3</v>
      </c>
      <c r="H829" s="122">
        <v>3.7926871693000001E-3</v>
      </c>
      <c r="I829" s="122">
        <v>4.1211164534999999E-3</v>
      </c>
      <c r="J829" s="122">
        <v>4.0899150262E-3</v>
      </c>
      <c r="K829" s="122">
        <v>3.8629429374999998E-3</v>
      </c>
      <c r="L829" s="122">
        <v>3.4095376333999998E-3</v>
      </c>
      <c r="M829" s="122">
        <v>3.4095376333999998E-3</v>
      </c>
      <c r="N829" s="122">
        <v>3.4458058E-3</v>
      </c>
      <c r="O829" s="122">
        <v>3.4498160815E-3</v>
      </c>
      <c r="P829" s="122">
        <v>3.4543466085999999E-3</v>
      </c>
      <c r="Q829" s="122">
        <v>3.6437545738000001E-3</v>
      </c>
      <c r="R829" s="122">
        <v>3.5964800870999999E-3</v>
      </c>
      <c r="S829" s="122">
        <v>3.5964800870999999E-3</v>
      </c>
      <c r="T829" s="122">
        <v>3.5964800870999999E-3</v>
      </c>
      <c r="U829" s="122">
        <v>3.5964800870999999E-3</v>
      </c>
      <c r="V829" s="122">
        <v>3.5964800870999999E-3</v>
      </c>
      <c r="W829" s="122">
        <v>3.5964800870999999E-3</v>
      </c>
      <c r="X829" s="122">
        <v>3.5074582237000001E-3</v>
      </c>
      <c r="Y829" s="122">
        <v>3.4111835253999999E-3</v>
      </c>
      <c r="Z829" s="122">
        <v>3.5891766911999999E-3</v>
      </c>
      <c r="AA829" s="122">
        <v>3.7633205720999999E-3</v>
      </c>
      <c r="AB829" s="122">
        <v>3.8867637969000001E-3</v>
      </c>
      <c r="AC829" s="122">
        <v>3.8589273338000001E-3</v>
      </c>
      <c r="AD829" s="122">
        <v>3.7928880824999998E-3</v>
      </c>
      <c r="AE829" s="122">
        <v>3.7603095346E-3</v>
      </c>
      <c r="AF829" s="122">
        <v>3.8070611146000001E-3</v>
      </c>
      <c r="AG829" s="122">
        <v>3.8457860435E-3</v>
      </c>
      <c r="AH829" s="122">
        <v>3.7903025677999999E-3</v>
      </c>
      <c r="AI829" s="122">
        <v>3.7779506507999998E-3</v>
      </c>
      <c r="AJ829" s="122">
        <v>3.7655987339E-3</v>
      </c>
      <c r="AK829" s="122">
        <v>3.7532468168999999E-3</v>
      </c>
      <c r="AL829" s="122">
        <v>0</v>
      </c>
    </row>
    <row r="830" spans="1:38" hidden="1" x14ac:dyDescent="0.25">
      <c r="A830" s="122" t="s">
        <v>1984</v>
      </c>
      <c r="B830" s="122">
        <v>1</v>
      </c>
      <c r="C830" s="122" t="s">
        <v>2150</v>
      </c>
      <c r="D830" s="122" t="s">
        <v>2079</v>
      </c>
      <c r="E830" s="122">
        <v>17</v>
      </c>
      <c r="F830" s="122">
        <v>5.7451354441E-3</v>
      </c>
      <c r="G830" s="122">
        <v>3.5141628716E-3</v>
      </c>
      <c r="H830" s="122">
        <v>4.0857211285000002E-3</v>
      </c>
      <c r="I830" s="122">
        <v>4.5544317639E-3</v>
      </c>
      <c r="J830" s="122">
        <v>4.2264122895000001E-3</v>
      </c>
      <c r="K830" s="122">
        <v>8.3297592306999999E-3</v>
      </c>
      <c r="L830" s="122">
        <v>1.28878273912E-2</v>
      </c>
      <c r="M830" s="122">
        <v>1.0701287247899999E-2</v>
      </c>
      <c r="N830" s="122">
        <v>9.4366474945999992E-3</v>
      </c>
      <c r="O830" s="122">
        <v>1.01527328918E-2</v>
      </c>
      <c r="P830" s="122">
        <v>9.9926076991000007E-3</v>
      </c>
      <c r="Q830" s="122">
        <v>9.8437070368000007E-3</v>
      </c>
      <c r="R830" s="122">
        <v>8.7732319695000005E-3</v>
      </c>
      <c r="S830" s="122">
        <v>8.3718286007999996E-3</v>
      </c>
      <c r="T830" s="122">
        <v>9.1353441592000005E-3</v>
      </c>
      <c r="U830" s="122">
        <v>9.9504811151999994E-3</v>
      </c>
      <c r="V830" s="122">
        <v>9.2241691010000008E-3</v>
      </c>
      <c r="W830" s="122">
        <v>9.5855561401999995E-3</v>
      </c>
      <c r="X830" s="122">
        <v>7.8763406211000003E-3</v>
      </c>
      <c r="Y830" s="122">
        <v>5.6970333545000003E-3</v>
      </c>
      <c r="Z830" s="122">
        <v>6.0745373613E-3</v>
      </c>
      <c r="AA830" s="122">
        <v>6.1676706281000001E-3</v>
      </c>
      <c r="AB830" s="122">
        <v>6.3353972602999999E-3</v>
      </c>
      <c r="AC830" s="122">
        <v>6.9165008920999997E-3</v>
      </c>
      <c r="AD830" s="122">
        <v>6.7100804984000003E-3</v>
      </c>
      <c r="AE830" s="122">
        <v>6.8523723123999998E-3</v>
      </c>
      <c r="AF830" s="122">
        <v>7.3091412500999996E-3</v>
      </c>
      <c r="AG830" s="122">
        <v>7.6019657034000002E-3</v>
      </c>
      <c r="AH830" s="122">
        <v>7.5578396222000001E-3</v>
      </c>
      <c r="AI830" s="122">
        <v>7.7030373695000003E-3</v>
      </c>
      <c r="AJ830" s="122">
        <v>7.8482351169000004E-3</v>
      </c>
      <c r="AK830" s="122">
        <v>7.9934328641999997E-3</v>
      </c>
      <c r="AL830" s="122">
        <v>0</v>
      </c>
    </row>
    <row r="831" spans="1:38" hidden="1" x14ac:dyDescent="0.25">
      <c r="A831" s="122" t="s">
        <v>1984</v>
      </c>
      <c r="B831" s="122">
        <v>1</v>
      </c>
      <c r="C831" s="122" t="s">
        <v>2150</v>
      </c>
      <c r="D831" s="122" t="s">
        <v>2080</v>
      </c>
      <c r="E831" s="122">
        <v>17</v>
      </c>
      <c r="F831" s="122">
        <v>0.2299074444344</v>
      </c>
      <c r="G831" s="122">
        <v>0.2243733197859</v>
      </c>
      <c r="H831" s="122">
        <v>0.24298983301579999</v>
      </c>
      <c r="I831" s="122">
        <v>0.25453311040549997</v>
      </c>
      <c r="J831" s="122">
        <v>0.27037098152349998</v>
      </c>
      <c r="K831" s="122">
        <v>0.2621151463909</v>
      </c>
      <c r="L831" s="122">
        <v>0.25592418712390003</v>
      </c>
      <c r="M831" s="122">
        <v>0.2569882156703</v>
      </c>
      <c r="N831" s="122">
        <v>0.29282705591340003</v>
      </c>
      <c r="O831" s="122">
        <v>0.2677472887599</v>
      </c>
      <c r="P831" s="122">
        <v>0.2903095158608</v>
      </c>
      <c r="Q831" s="122">
        <v>0.29246739859080001</v>
      </c>
      <c r="R831" s="122">
        <v>0.27123917421150001</v>
      </c>
      <c r="S831" s="122">
        <v>0.27288327122080003</v>
      </c>
      <c r="T831" s="122">
        <v>0.26518448335299999</v>
      </c>
      <c r="U831" s="122">
        <v>0.2410567934924</v>
      </c>
      <c r="V831" s="122">
        <v>0.26685778995429998</v>
      </c>
      <c r="W831" s="122">
        <v>0.27544467555719998</v>
      </c>
      <c r="X831" s="122">
        <v>0.2427914504823</v>
      </c>
      <c r="Y831" s="122">
        <v>0.24805523771509999</v>
      </c>
      <c r="Z831" s="122">
        <v>0.25459910574860001</v>
      </c>
      <c r="AA831" s="122">
        <v>0.23296558746859999</v>
      </c>
      <c r="AB831" s="122">
        <v>0.24636379703049999</v>
      </c>
      <c r="AC831" s="122">
        <v>0.22178267259369999</v>
      </c>
      <c r="AD831" s="122">
        <v>0.23869124231149999</v>
      </c>
      <c r="AE831" s="122">
        <v>0.25232525749189999</v>
      </c>
      <c r="AF831" s="122">
        <v>0.24123163724329999</v>
      </c>
      <c r="AG831" s="122">
        <v>0.16037508396219999</v>
      </c>
      <c r="AH831" s="122">
        <v>0.19525994821500001</v>
      </c>
      <c r="AI831" s="122">
        <v>0.19295212308160001</v>
      </c>
      <c r="AJ831" s="122">
        <v>0.19064429794830001</v>
      </c>
      <c r="AK831" s="122">
        <v>0.18833647281490001</v>
      </c>
      <c r="AL831" s="122">
        <v>0</v>
      </c>
    </row>
    <row r="832" spans="1:38" hidden="1" x14ac:dyDescent="0.25">
      <c r="A832" s="122" t="s">
        <v>1984</v>
      </c>
      <c r="B832" s="122">
        <v>1</v>
      </c>
      <c r="C832" s="122" t="s">
        <v>2150</v>
      </c>
      <c r="D832" s="122" t="s">
        <v>2133</v>
      </c>
      <c r="E832" s="122">
        <v>17</v>
      </c>
      <c r="F832" s="122">
        <v>0</v>
      </c>
      <c r="G832" s="122">
        <v>0</v>
      </c>
      <c r="H832" s="122">
        <v>0</v>
      </c>
      <c r="I832" s="122">
        <v>0</v>
      </c>
      <c r="J832" s="122">
        <v>0</v>
      </c>
      <c r="K832" s="122">
        <v>0</v>
      </c>
      <c r="L832" s="122">
        <v>0</v>
      </c>
      <c r="M832" s="122">
        <v>0</v>
      </c>
      <c r="N832" s="122">
        <v>0</v>
      </c>
      <c r="O832" s="122">
        <v>0</v>
      </c>
      <c r="P832" s="122">
        <v>0</v>
      </c>
      <c r="Q832" s="122">
        <v>0</v>
      </c>
      <c r="R832" s="122">
        <v>0</v>
      </c>
      <c r="S832" s="122">
        <v>0</v>
      </c>
      <c r="T832" s="122">
        <v>0</v>
      </c>
      <c r="U832" s="122">
        <v>0</v>
      </c>
      <c r="V832" s="122">
        <v>0</v>
      </c>
      <c r="W832" s="122">
        <v>0</v>
      </c>
      <c r="X832" s="122">
        <v>0</v>
      </c>
      <c r="Y832" s="122">
        <v>0</v>
      </c>
      <c r="Z832" s="122">
        <v>0</v>
      </c>
      <c r="AA832" s="122">
        <v>0</v>
      </c>
      <c r="AB832" s="122">
        <v>0</v>
      </c>
      <c r="AC832" s="122">
        <v>0</v>
      </c>
      <c r="AD832" s="122">
        <v>0</v>
      </c>
      <c r="AE832" s="122">
        <v>0</v>
      </c>
      <c r="AF832" s="122">
        <v>0</v>
      </c>
      <c r="AG832" s="122">
        <v>0</v>
      </c>
      <c r="AH832" s="122">
        <v>0</v>
      </c>
      <c r="AI832" s="122">
        <v>0</v>
      </c>
      <c r="AJ832" s="122">
        <v>0</v>
      </c>
      <c r="AK832" s="122">
        <v>0</v>
      </c>
      <c r="AL832" s="122">
        <v>0</v>
      </c>
    </row>
    <row r="833" spans="1:38" hidden="1" x14ac:dyDescent="0.25">
      <c r="A833" s="122" t="s">
        <v>1984</v>
      </c>
      <c r="B833" s="122">
        <v>1</v>
      </c>
      <c r="C833" s="122" t="s">
        <v>2150</v>
      </c>
      <c r="D833" s="122" t="s">
        <v>2081</v>
      </c>
      <c r="E833" s="122">
        <v>17</v>
      </c>
      <c r="F833" s="122">
        <v>1.32634060903E-2</v>
      </c>
      <c r="G833" s="122">
        <v>1.19171942302E-2</v>
      </c>
      <c r="H833" s="122">
        <v>1.30816727449E-2</v>
      </c>
      <c r="I833" s="122">
        <v>1.40833968974E-2</v>
      </c>
      <c r="J833" s="122">
        <v>1.63089261846E-2</v>
      </c>
      <c r="K833" s="122">
        <v>1.7834267501299999E-2</v>
      </c>
      <c r="L833" s="122">
        <v>1.7748227403299999E-2</v>
      </c>
      <c r="M833" s="122">
        <v>1.5979207596200001E-2</v>
      </c>
      <c r="N833" s="122">
        <v>1.24647054341E-2</v>
      </c>
      <c r="O833" s="122">
        <v>9.2571601197000003E-3</v>
      </c>
      <c r="P833" s="122">
        <v>9.8814507846999994E-3</v>
      </c>
      <c r="Q833" s="122">
        <v>9.1624395052999994E-3</v>
      </c>
      <c r="R833" s="122">
        <v>9.4635006803999999E-3</v>
      </c>
      <c r="S833" s="122">
        <v>1.1502671625999999E-2</v>
      </c>
      <c r="T833" s="122">
        <v>1.1381163022799999E-2</v>
      </c>
      <c r="U833" s="122">
        <v>1.0704638906500001E-2</v>
      </c>
      <c r="V833" s="122">
        <v>9.8238352535999999E-3</v>
      </c>
      <c r="W833" s="122">
        <v>1.1134984426500001E-2</v>
      </c>
      <c r="X833" s="122">
        <v>1.1439575554100001E-2</v>
      </c>
      <c r="Y833" s="122">
        <v>1.19438970637E-2</v>
      </c>
      <c r="Z833" s="122">
        <v>1.02548566936E-2</v>
      </c>
      <c r="AA833" s="122">
        <v>1.23070218029E-2</v>
      </c>
      <c r="AB833" s="122">
        <v>8.0991214733000007E-3</v>
      </c>
      <c r="AC833" s="122">
        <v>4.4308661284000002E-3</v>
      </c>
      <c r="AD833" s="122">
        <v>5.2628558469000001E-3</v>
      </c>
      <c r="AE833" s="122">
        <v>7.6804608546000002E-3</v>
      </c>
      <c r="AF833" s="122">
        <v>7.0714103238999999E-3</v>
      </c>
      <c r="AG833" s="122">
        <v>6.496987464E-3</v>
      </c>
      <c r="AH833" s="122">
        <v>8.0450861477999996E-3</v>
      </c>
      <c r="AI833" s="122">
        <v>8.7548763745000004E-3</v>
      </c>
      <c r="AJ833" s="122">
        <v>9.4646666011999996E-3</v>
      </c>
      <c r="AK833" s="122">
        <v>1.0174456827800001E-2</v>
      </c>
      <c r="AL833" s="122">
        <v>0</v>
      </c>
    </row>
    <row r="834" spans="1:38" x14ac:dyDescent="0.25">
      <c r="A834" s="122" t="s">
        <v>1984</v>
      </c>
      <c r="B834" s="122">
        <v>1</v>
      </c>
      <c r="C834" s="122" t="s">
        <v>2150</v>
      </c>
      <c r="D834" s="122" t="s">
        <v>2082</v>
      </c>
      <c r="E834" s="122">
        <v>17</v>
      </c>
      <c r="F834" s="122">
        <v>4.2583153164599999E-2</v>
      </c>
      <c r="G834" s="122">
        <v>4.1192580725199997E-2</v>
      </c>
      <c r="H834" s="122">
        <v>5.0818830445399997E-2</v>
      </c>
      <c r="I834" s="122">
        <v>5.5143565151699998E-2</v>
      </c>
      <c r="J834" s="122">
        <v>5.5556328767099997E-2</v>
      </c>
      <c r="K834" s="122">
        <v>6.8043779975200003E-2</v>
      </c>
      <c r="L834" s="122">
        <v>5.0318040218899997E-2</v>
      </c>
      <c r="M834" s="122">
        <v>4.9721264023700001E-2</v>
      </c>
      <c r="N834" s="122">
        <v>7.18804631528E-2</v>
      </c>
      <c r="O834" s="122">
        <v>7.5153170885099999E-2</v>
      </c>
      <c r="P834" s="122">
        <v>8.8426292660800002E-2</v>
      </c>
      <c r="Q834" s="122">
        <v>0.10057832785989999</v>
      </c>
      <c r="R834" s="122">
        <v>0.1206915822069</v>
      </c>
      <c r="S834" s="122">
        <v>0.13215981118270001</v>
      </c>
      <c r="T834" s="122">
        <v>0.12091144382959999</v>
      </c>
      <c r="U834" s="122">
        <v>9.2768963198199994E-2</v>
      </c>
      <c r="V834" s="122">
        <v>9.5820184704699995E-2</v>
      </c>
      <c r="W834" s="122">
        <v>0.12106267428710001</v>
      </c>
      <c r="X834" s="122">
        <v>0.1019607054341</v>
      </c>
      <c r="Y834" s="122">
        <v>7.5798610662600005E-2</v>
      </c>
      <c r="Z834" s="122">
        <v>9.1293729111899993E-2</v>
      </c>
      <c r="AA834" s="122">
        <v>8.6248743052400004E-2</v>
      </c>
      <c r="AB834" s="122">
        <v>7.2981153708900001E-2</v>
      </c>
      <c r="AC834" s="122">
        <v>9.4641298980899999E-2</v>
      </c>
      <c r="AD834" s="122">
        <v>8.9773847047099994E-2</v>
      </c>
      <c r="AE834" s="122">
        <v>8.5754143881E-2</v>
      </c>
      <c r="AF834" s="122">
        <v>7.3274544255900007E-2</v>
      </c>
      <c r="AG834" s="122">
        <v>7.17608830171E-2</v>
      </c>
      <c r="AH834" s="122">
        <v>6.4656251149099994E-2</v>
      </c>
      <c r="AI834" s="122">
        <v>5.8091571038900003E-2</v>
      </c>
      <c r="AJ834" s="122">
        <v>5.1526890928699998E-2</v>
      </c>
      <c r="AK834" s="122">
        <v>4.4962210818499999E-2</v>
      </c>
      <c r="AL834" s="122">
        <v>0</v>
      </c>
    </row>
    <row r="835" spans="1:38" hidden="1" x14ac:dyDescent="0.25">
      <c r="A835" s="122" t="s">
        <v>1984</v>
      </c>
      <c r="B835" s="122">
        <v>1</v>
      </c>
      <c r="C835" s="122" t="s">
        <v>2150</v>
      </c>
      <c r="D835" s="122" t="s">
        <v>474</v>
      </c>
      <c r="E835" s="122">
        <v>17</v>
      </c>
      <c r="F835" s="122">
        <v>2.37274147994E-2</v>
      </c>
      <c r="G835" s="122">
        <v>2.0735651637500001E-2</v>
      </c>
      <c r="H835" s="122">
        <v>1.9884263812000001E-2</v>
      </c>
      <c r="I835" s="122">
        <v>2.44389031419E-2</v>
      </c>
      <c r="J835" s="122">
        <v>2.2186168072800001E-2</v>
      </c>
      <c r="K835" s="122">
        <v>2.0419931778999999E-2</v>
      </c>
      <c r="L835" s="122">
        <v>1.9725909582999999E-2</v>
      </c>
      <c r="M835" s="122">
        <v>2.35277469533E-2</v>
      </c>
      <c r="N835" s="122">
        <v>2.60738951888E-2</v>
      </c>
      <c r="O835" s="122">
        <v>2.5439578819999999E-2</v>
      </c>
      <c r="P835" s="122">
        <v>1.7453350630499999E-2</v>
      </c>
      <c r="Q835" s="122">
        <v>7.2681030571999997E-3</v>
      </c>
      <c r="R835" s="122">
        <v>1.9459244488800001E-2</v>
      </c>
      <c r="S835" s="122">
        <v>2.2653686534199999E-2</v>
      </c>
      <c r="T835" s="122">
        <v>2.67766165291E-2</v>
      </c>
      <c r="U835" s="122">
        <v>3.2816391907800002E-2</v>
      </c>
      <c r="V835" s="122">
        <v>3.02194245971E-2</v>
      </c>
      <c r="W835" s="122">
        <v>2.8188189059200001E-2</v>
      </c>
      <c r="X835" s="122">
        <v>3.0498212343899999E-2</v>
      </c>
      <c r="Y835" s="122">
        <v>3.05984560767E-2</v>
      </c>
      <c r="Z835" s="122">
        <v>3.1925695606199997E-2</v>
      </c>
      <c r="AA835" s="122">
        <v>3.5690513048500003E-2</v>
      </c>
      <c r="AB835" s="122">
        <v>4.0527217273000002E-2</v>
      </c>
      <c r="AC835" s="122">
        <v>4.6263307629499997E-2</v>
      </c>
      <c r="AD835" s="122">
        <v>3.9108071245000001E-2</v>
      </c>
      <c r="AE835" s="122">
        <v>3.9341005533899999E-2</v>
      </c>
      <c r="AF835" s="122">
        <v>3.8547780096200003E-2</v>
      </c>
      <c r="AG835" s="122">
        <v>4.10697119931E-2</v>
      </c>
      <c r="AH835" s="122">
        <v>3.5750307569800001E-2</v>
      </c>
      <c r="AI835" s="122">
        <v>3.3542170707800002E-2</v>
      </c>
      <c r="AJ835" s="122">
        <v>3.1334033845799997E-2</v>
      </c>
      <c r="AK835" s="122">
        <v>2.9125896983800002E-2</v>
      </c>
      <c r="AL835" s="122">
        <v>0</v>
      </c>
    </row>
    <row r="836" spans="1:38" hidden="1" x14ac:dyDescent="0.25">
      <c r="A836" s="122" t="s">
        <v>1984</v>
      </c>
      <c r="B836" s="122">
        <v>1</v>
      </c>
      <c r="C836" s="122" t="s">
        <v>2150</v>
      </c>
      <c r="D836" s="122" t="s">
        <v>2083</v>
      </c>
      <c r="E836" s="122">
        <v>17</v>
      </c>
      <c r="F836" s="122">
        <v>9.5800756000000002E-4</v>
      </c>
      <c r="G836" s="122">
        <v>1.0169416674E-3</v>
      </c>
      <c r="H836" s="122">
        <v>1.1512501739E-3</v>
      </c>
      <c r="I836" s="122">
        <v>2.0578292660999998E-3</v>
      </c>
      <c r="J836" s="122">
        <v>2.5081450301E-3</v>
      </c>
      <c r="K836" s="122">
        <v>1.9750703075000001E-3</v>
      </c>
      <c r="L836" s="122">
        <v>1.1230637757E-3</v>
      </c>
      <c r="M836" s="122">
        <v>1.4448429647E-3</v>
      </c>
      <c r="N836" s="122">
        <v>1.9335850494E-3</v>
      </c>
      <c r="O836" s="122">
        <v>1.8564423478E-3</v>
      </c>
      <c r="P836" s="122">
        <v>3.1449814630000001E-3</v>
      </c>
      <c r="Q836" s="122">
        <v>4.1126022558999999E-3</v>
      </c>
      <c r="R836" s="122">
        <v>4.8709126977E-3</v>
      </c>
      <c r="S836" s="122">
        <v>3.8321632948999998E-3</v>
      </c>
      <c r="T836" s="122">
        <v>1.8672211437000001E-3</v>
      </c>
      <c r="U836" s="122">
        <v>6.3372959570000005E-4</v>
      </c>
      <c r="V836" s="122">
        <v>1.2999286341E-3</v>
      </c>
      <c r="W836" s="122">
        <v>1.5577109679999999E-3</v>
      </c>
      <c r="X836" s="122">
        <v>1.3784364813000001E-3</v>
      </c>
      <c r="Y836" s="122">
        <v>7.2496682690000004E-4</v>
      </c>
      <c r="Z836" s="122">
        <v>1.0744347879E-3</v>
      </c>
      <c r="AA836" s="122">
        <v>1.5286982975000001E-3</v>
      </c>
      <c r="AB836" s="122">
        <v>1.5728898969000001E-3</v>
      </c>
      <c r="AC836" s="122">
        <v>1.1448009918999999E-3</v>
      </c>
      <c r="AD836" s="122">
        <v>1.0364994406E-3</v>
      </c>
      <c r="AE836" s="122">
        <v>1.3115722882000001E-3</v>
      </c>
      <c r="AF836" s="122">
        <v>1.4875988993000001E-3</v>
      </c>
      <c r="AG836" s="122">
        <v>7.3233959020000002E-4</v>
      </c>
      <c r="AH836" s="122">
        <v>1.0196000673000001E-3</v>
      </c>
      <c r="AI836" s="122">
        <v>1.0322604834000001E-3</v>
      </c>
      <c r="AJ836" s="122">
        <v>1.0449208995999999E-3</v>
      </c>
      <c r="AK836" s="122">
        <v>1.0575813158E-3</v>
      </c>
      <c r="AL836" s="122">
        <v>0</v>
      </c>
    </row>
    <row r="837" spans="1:38" hidden="1" x14ac:dyDescent="0.25">
      <c r="A837" s="122" t="s">
        <v>1984</v>
      </c>
      <c r="B837" s="122">
        <v>1</v>
      </c>
      <c r="C837" s="122" t="s">
        <v>2150</v>
      </c>
      <c r="D837" s="122" t="s">
        <v>2084</v>
      </c>
      <c r="E837" s="122">
        <v>17</v>
      </c>
      <c r="F837" s="122">
        <v>0</v>
      </c>
      <c r="G837" s="122">
        <v>0</v>
      </c>
      <c r="H837" s="122">
        <v>0</v>
      </c>
      <c r="I837" s="122">
        <v>0</v>
      </c>
      <c r="J837" s="122">
        <v>0</v>
      </c>
      <c r="K837" s="122">
        <v>0</v>
      </c>
      <c r="L837" s="122">
        <v>0</v>
      </c>
      <c r="M837" s="122">
        <v>0</v>
      </c>
      <c r="N837" s="122">
        <v>0</v>
      </c>
      <c r="O837" s="122">
        <v>0</v>
      </c>
      <c r="P837" s="122">
        <v>0</v>
      </c>
      <c r="Q837" s="122">
        <v>0</v>
      </c>
      <c r="R837" s="122">
        <v>0</v>
      </c>
      <c r="S837" s="122">
        <v>0</v>
      </c>
      <c r="T837" s="122">
        <v>0</v>
      </c>
      <c r="U837" s="122">
        <v>0</v>
      </c>
      <c r="V837" s="122">
        <v>0</v>
      </c>
      <c r="W837" s="122">
        <v>0</v>
      </c>
      <c r="X837" s="122">
        <v>0</v>
      </c>
      <c r="Y837" s="122">
        <v>0</v>
      </c>
      <c r="Z837" s="122">
        <v>0</v>
      </c>
      <c r="AA837" s="122">
        <v>0</v>
      </c>
      <c r="AB837" s="122">
        <v>0</v>
      </c>
      <c r="AC837" s="122">
        <v>0</v>
      </c>
      <c r="AD837" s="122">
        <v>0</v>
      </c>
      <c r="AE837" s="122">
        <v>0</v>
      </c>
      <c r="AF837" s="122">
        <v>0</v>
      </c>
      <c r="AG837" s="122">
        <v>0</v>
      </c>
      <c r="AH837" s="122">
        <v>0</v>
      </c>
      <c r="AI837" s="122">
        <v>0</v>
      </c>
      <c r="AJ837" s="122">
        <v>0</v>
      </c>
      <c r="AK837" s="122">
        <v>0</v>
      </c>
      <c r="AL837" s="122">
        <v>0</v>
      </c>
    </row>
    <row r="838" spans="1:38" hidden="1" x14ac:dyDescent="0.25">
      <c r="A838" s="122" t="s">
        <v>1984</v>
      </c>
      <c r="B838" s="122">
        <v>1</v>
      </c>
      <c r="C838" s="122" t="s">
        <v>2150</v>
      </c>
      <c r="D838" s="122" t="s">
        <v>2085</v>
      </c>
      <c r="E838" s="122">
        <v>17</v>
      </c>
      <c r="F838" s="122">
        <v>3.0765139560000001E-4</v>
      </c>
      <c r="G838" s="122">
        <v>1.4639922590000001E-4</v>
      </c>
      <c r="H838" s="122">
        <v>1.9455719860000001E-4</v>
      </c>
      <c r="I838" s="122">
        <v>1.612841029E-4</v>
      </c>
      <c r="J838" s="122">
        <v>2.6998082800000001E-4</v>
      </c>
      <c r="K838" s="122">
        <v>2.3078411810000001E-4</v>
      </c>
      <c r="L838" s="122">
        <v>3.6306885600000002E-4</v>
      </c>
      <c r="M838" s="122">
        <v>2.8075563220000002E-4</v>
      </c>
      <c r="N838" s="122">
        <v>1.3126566875E-3</v>
      </c>
      <c r="O838" s="122">
        <v>2.2468686685000001E-3</v>
      </c>
      <c r="P838" s="122">
        <v>1.928993317E-4</v>
      </c>
      <c r="Q838" s="122">
        <v>1.630697027E-4</v>
      </c>
      <c r="R838" s="122">
        <v>2.0770836739999999E-4</v>
      </c>
      <c r="S838" s="122">
        <v>2.277411473E-4</v>
      </c>
      <c r="T838" s="122">
        <v>2.7559309319999999E-4</v>
      </c>
      <c r="U838" s="122">
        <v>3.8828945539999999E-4</v>
      </c>
      <c r="V838" s="122">
        <v>3.747178324E-4</v>
      </c>
      <c r="W838" s="122">
        <v>6.5057171369999999E-4</v>
      </c>
      <c r="X838" s="122">
        <v>1.0287782515E-3</v>
      </c>
      <c r="Y838" s="122">
        <v>1.0448606248E-3</v>
      </c>
      <c r="Z838" s="122">
        <v>1.0353125887999999E-3</v>
      </c>
      <c r="AA838" s="122">
        <v>1.0088652212E-3</v>
      </c>
      <c r="AB838" s="122">
        <v>1.1913064199E-3</v>
      </c>
      <c r="AC838" s="122">
        <v>2.4048370377000002E-3</v>
      </c>
      <c r="AD838" s="122">
        <v>2.2404301308999999E-3</v>
      </c>
      <c r="AE838" s="122">
        <v>2.5806121744999999E-3</v>
      </c>
      <c r="AF838" s="122">
        <v>2.4528246999000001E-3</v>
      </c>
      <c r="AG838" s="122">
        <v>2.4828920143999999E-3</v>
      </c>
      <c r="AH838" s="122">
        <v>2.4917117598999999E-3</v>
      </c>
      <c r="AI838" s="122">
        <v>2.5052086433000002E-3</v>
      </c>
      <c r="AJ838" s="122">
        <v>2.5187055267E-3</v>
      </c>
      <c r="AK838" s="122">
        <v>2.5322024100999999E-3</v>
      </c>
      <c r="AL838" s="122">
        <v>0</v>
      </c>
    </row>
    <row r="839" spans="1:38" hidden="1" x14ac:dyDescent="0.25">
      <c r="A839" s="122" t="s">
        <v>1984</v>
      </c>
      <c r="B839" s="122">
        <v>1</v>
      </c>
      <c r="C839" s="122" t="s">
        <v>2150</v>
      </c>
      <c r="D839" s="122" t="s">
        <v>2086</v>
      </c>
      <c r="E839" s="122">
        <v>17</v>
      </c>
      <c r="F839" s="122">
        <v>4.8191994920000003E-3</v>
      </c>
      <c r="G839" s="122">
        <v>5.1001986149999999E-3</v>
      </c>
      <c r="H839" s="122">
        <v>5.2694580422999997E-3</v>
      </c>
      <c r="I839" s="122">
        <v>6.6568318364999997E-3</v>
      </c>
      <c r="J839" s="122">
        <v>7.0116113581000002E-3</v>
      </c>
      <c r="K839" s="122">
        <v>8.0640015725E-3</v>
      </c>
      <c r="L839" s="122">
        <v>1.1251024464E-2</v>
      </c>
      <c r="M839" s="122">
        <v>1.09082717953E-2</v>
      </c>
      <c r="N839" s="122">
        <v>8.8821056578999996E-3</v>
      </c>
      <c r="O839" s="122">
        <v>1.05415811787E-2</v>
      </c>
      <c r="P839" s="122">
        <v>1.2953361033E-2</v>
      </c>
      <c r="Q839" s="122">
        <v>6.6800153617999998E-3</v>
      </c>
      <c r="R839" s="122">
        <v>7.1359926214999998E-3</v>
      </c>
      <c r="S839" s="122">
        <v>5.8495637606E-3</v>
      </c>
      <c r="T839" s="122">
        <v>6.6311415524999999E-3</v>
      </c>
      <c r="U839" s="122">
        <v>5.4163203000000002E-3</v>
      </c>
      <c r="V839" s="122">
        <v>4.5962163960000003E-3</v>
      </c>
      <c r="W839" s="122">
        <v>6.4252374127000004E-3</v>
      </c>
      <c r="X839" s="122">
        <v>2.3650775046E-3</v>
      </c>
      <c r="Y839" s="122">
        <v>4.7569895673E-3</v>
      </c>
      <c r="Z839" s="122">
        <v>5.5873347244000003E-3</v>
      </c>
      <c r="AA839" s="122">
        <v>3.1955011641999998E-3</v>
      </c>
      <c r="AB839" s="122">
        <v>4.1177248783000001E-3</v>
      </c>
      <c r="AC839" s="122">
        <v>6.4210568205999999E-3</v>
      </c>
      <c r="AD839" s="122">
        <v>5.5690662553999999E-3</v>
      </c>
      <c r="AE839" s="122">
        <v>3.6551361092999998E-3</v>
      </c>
      <c r="AF839" s="122">
        <v>4.0523642081999999E-3</v>
      </c>
      <c r="AG839" s="122">
        <v>3.4022791477999999E-3</v>
      </c>
      <c r="AH839" s="122">
        <v>2.3868036139000001E-3</v>
      </c>
      <c r="AI839" s="122">
        <v>1.6590973934000001E-3</v>
      </c>
      <c r="AJ839" s="122">
        <v>9.3139117279999995E-4</v>
      </c>
      <c r="AK839" s="122">
        <v>2.0368495229999999E-4</v>
      </c>
      <c r="AL839" s="122">
        <v>0</v>
      </c>
    </row>
    <row r="840" spans="1:38" hidden="1" x14ac:dyDescent="0.25">
      <c r="A840" s="122" t="s">
        <v>1984</v>
      </c>
      <c r="B840" s="122">
        <v>1</v>
      </c>
      <c r="C840" s="122" t="s">
        <v>2150</v>
      </c>
      <c r="D840" s="122" t="s">
        <v>2087</v>
      </c>
      <c r="E840" s="122">
        <v>17</v>
      </c>
      <c r="F840" s="122">
        <v>5.8777727781000001E-3</v>
      </c>
      <c r="G840" s="122">
        <v>4.5682388943999999E-3</v>
      </c>
      <c r="H840" s="122">
        <v>1.13656088784E-2</v>
      </c>
      <c r="I840" s="122">
        <v>1.7443998185599999E-2</v>
      </c>
      <c r="J840" s="122">
        <v>7.7894409869999999E-3</v>
      </c>
      <c r="K840" s="122">
        <v>1.24182691947E-2</v>
      </c>
      <c r="L840" s="122">
        <v>1.6279059300299999E-2</v>
      </c>
      <c r="M840" s="122">
        <v>1.63939617164E-2</v>
      </c>
      <c r="N840" s="122">
        <v>1.32655842027E-2</v>
      </c>
      <c r="O840" s="122">
        <v>8.9669908372999995E-3</v>
      </c>
      <c r="P840" s="122">
        <v>7.8361459977999998E-3</v>
      </c>
      <c r="Q840" s="122">
        <v>8.7401557955000004E-3</v>
      </c>
      <c r="R840" s="122">
        <v>8.1214840484999992E-3</v>
      </c>
      <c r="S840" s="122">
        <v>9.5971159696000008E-3</v>
      </c>
      <c r="T840" s="122">
        <v>1.0409543923299999E-2</v>
      </c>
      <c r="U840" s="122">
        <v>1.0436313284299999E-2</v>
      </c>
      <c r="V840" s="122">
        <v>1.2471290332299999E-2</v>
      </c>
      <c r="W840" s="122">
        <v>1.6194112915399999E-2</v>
      </c>
      <c r="X840" s="122">
        <v>2.47157482839E-2</v>
      </c>
      <c r="Y840" s="122">
        <v>3.5966098158400003E-2</v>
      </c>
      <c r="Z840" s="122">
        <v>3.7732021772699999E-2</v>
      </c>
      <c r="AA840" s="122">
        <v>3.0157902567399999E-2</v>
      </c>
      <c r="AB840" s="122">
        <v>3.1886011914500002E-2</v>
      </c>
      <c r="AC840" s="122">
        <v>3.2939793885500002E-2</v>
      </c>
      <c r="AD840" s="122">
        <v>3.4280384166400002E-2</v>
      </c>
      <c r="AE840" s="122">
        <v>4.2022675738600003E-2</v>
      </c>
      <c r="AF840" s="122">
        <v>4.5751994072999999E-2</v>
      </c>
      <c r="AG840" s="122">
        <v>4.6729976042900002E-2</v>
      </c>
      <c r="AH840" s="122">
        <v>5.1533281868500001E-2</v>
      </c>
      <c r="AI840" s="122">
        <v>5.54795296087E-2</v>
      </c>
      <c r="AJ840" s="122">
        <v>5.9425777348899998E-2</v>
      </c>
      <c r="AK840" s="122">
        <v>6.3372025089E-2</v>
      </c>
      <c r="AL840" s="122">
        <v>0</v>
      </c>
    </row>
    <row r="841" spans="1:38" hidden="1" x14ac:dyDescent="0.25">
      <c r="A841" s="122" t="s">
        <v>1984</v>
      </c>
      <c r="B841" s="122">
        <v>1</v>
      </c>
      <c r="C841" s="122" t="s">
        <v>2150</v>
      </c>
      <c r="D841" s="122" t="s">
        <v>2134</v>
      </c>
      <c r="E841" s="122">
        <v>17</v>
      </c>
      <c r="F841" s="122">
        <v>0</v>
      </c>
      <c r="G841" s="122">
        <v>0</v>
      </c>
      <c r="H841" s="122">
        <v>0</v>
      </c>
      <c r="I841" s="122">
        <v>0</v>
      </c>
      <c r="J841" s="122">
        <v>0</v>
      </c>
      <c r="K841" s="122">
        <v>0</v>
      </c>
      <c r="L841" s="122">
        <v>0</v>
      </c>
      <c r="M841" s="122">
        <v>0</v>
      </c>
      <c r="N841" s="122">
        <v>0</v>
      </c>
      <c r="O841" s="122">
        <v>0</v>
      </c>
      <c r="P841" s="122">
        <v>0</v>
      </c>
      <c r="Q841" s="122">
        <v>0</v>
      </c>
      <c r="R841" s="122">
        <v>0</v>
      </c>
      <c r="S841" s="122">
        <v>0</v>
      </c>
      <c r="T841" s="122">
        <v>0</v>
      </c>
      <c r="U841" s="122">
        <v>0</v>
      </c>
      <c r="V841" s="122">
        <v>0</v>
      </c>
      <c r="W841" s="122">
        <v>0</v>
      </c>
      <c r="X841" s="122">
        <v>0</v>
      </c>
      <c r="Y841" s="122">
        <v>0</v>
      </c>
      <c r="Z841" s="122">
        <v>0</v>
      </c>
      <c r="AA841" s="122">
        <v>0</v>
      </c>
      <c r="AB841" s="122">
        <v>0</v>
      </c>
      <c r="AC841" s="122">
        <v>0</v>
      </c>
      <c r="AD841" s="122">
        <v>0</v>
      </c>
      <c r="AE841" s="122">
        <v>0</v>
      </c>
      <c r="AF841" s="122">
        <v>0</v>
      </c>
      <c r="AG841" s="122">
        <v>0</v>
      </c>
      <c r="AH841" s="122">
        <v>0</v>
      </c>
      <c r="AI841" s="122">
        <v>0</v>
      </c>
      <c r="AJ841" s="122">
        <v>0</v>
      </c>
      <c r="AK841" s="122">
        <v>0</v>
      </c>
      <c r="AL841" s="122">
        <v>0</v>
      </c>
    </row>
    <row r="842" spans="1:38" hidden="1" x14ac:dyDescent="0.25">
      <c r="A842" s="122" t="s">
        <v>1984</v>
      </c>
      <c r="B842" s="122">
        <v>1</v>
      </c>
      <c r="C842" s="122" t="s">
        <v>2150</v>
      </c>
      <c r="D842" s="122" t="s">
        <v>2088</v>
      </c>
      <c r="E842" s="122">
        <v>17</v>
      </c>
      <c r="F842" s="122">
        <v>1.7488739303E-3</v>
      </c>
      <c r="G842" s="122">
        <v>1.7315767637E-3</v>
      </c>
      <c r="H842" s="122">
        <v>1.7140440896E-3</v>
      </c>
      <c r="I842" s="122">
        <v>1.7144512383E-3</v>
      </c>
      <c r="J842" s="122">
        <v>1.7057534247E-3</v>
      </c>
      <c r="K842" s="122">
        <v>1.6498835767999999E-3</v>
      </c>
      <c r="L842" s="122">
        <v>1.6498835767999999E-3</v>
      </c>
      <c r="M842" s="122">
        <v>1.6673111373E-3</v>
      </c>
      <c r="N842" s="122">
        <v>1.6209254589000001E-3</v>
      </c>
      <c r="O842" s="122">
        <v>1.4349090688999999E-3</v>
      </c>
      <c r="P842" s="122">
        <v>1.3558317457000001E-3</v>
      </c>
      <c r="Q842" s="122">
        <v>1.3558317457000001E-3</v>
      </c>
      <c r="R842" s="122">
        <v>1.3558317457000001E-3</v>
      </c>
      <c r="S842" s="122">
        <v>1.3558317457000001E-3</v>
      </c>
      <c r="T842" s="122">
        <v>1.3558317457000001E-3</v>
      </c>
      <c r="U842" s="122">
        <v>1.3558317457000001E-3</v>
      </c>
      <c r="V842" s="122">
        <v>1.3558317457000001E-3</v>
      </c>
      <c r="W842" s="122">
        <v>1.3558317457000001E-3</v>
      </c>
      <c r="X842" s="122">
        <v>1.3223896701E-3</v>
      </c>
      <c r="Y842" s="122">
        <v>1.2863264084E-3</v>
      </c>
      <c r="Z842" s="122">
        <v>1.3535485197999999E-3</v>
      </c>
      <c r="AA842" s="122">
        <v>1.4192285222000001E-3</v>
      </c>
      <c r="AB842" s="122">
        <v>1.4655197315000001E-3</v>
      </c>
      <c r="AC842" s="122">
        <v>1.4549338655999999E-3</v>
      </c>
      <c r="AD842" s="122">
        <v>1.4299594182E-3</v>
      </c>
      <c r="AE842" s="122">
        <v>1.4178793432E-3</v>
      </c>
      <c r="AF842" s="122">
        <v>1.4355237836E-3</v>
      </c>
      <c r="AG842" s="122">
        <v>1.4502128642E-3</v>
      </c>
      <c r="AH842" s="122">
        <v>1.4293143086E-3</v>
      </c>
      <c r="AI842" s="122">
        <v>1.4247072787999999E-3</v>
      </c>
      <c r="AJ842" s="122">
        <v>1.420100249E-3</v>
      </c>
      <c r="AK842" s="122">
        <v>1.4154932192E-3</v>
      </c>
      <c r="AL842" s="122">
        <v>0</v>
      </c>
    </row>
    <row r="843" spans="1:38" hidden="1" x14ac:dyDescent="0.25">
      <c r="A843" s="122" t="s">
        <v>1984</v>
      </c>
      <c r="B843" s="122">
        <v>1</v>
      </c>
      <c r="C843" s="122" t="s">
        <v>2150</v>
      </c>
      <c r="D843" s="122" t="s">
        <v>2089</v>
      </c>
      <c r="E843" s="122">
        <v>17</v>
      </c>
      <c r="F843" s="122">
        <v>0.12516398149319999</v>
      </c>
      <c r="G843" s="122">
        <v>0.11953382829839999</v>
      </c>
      <c r="H843" s="122">
        <v>0.12922643660229999</v>
      </c>
      <c r="I843" s="122">
        <v>0.139737420424</v>
      </c>
      <c r="J843" s="122">
        <v>0.13040968919529999</v>
      </c>
      <c r="K843" s="122">
        <v>0.13593171780220001</v>
      </c>
      <c r="L843" s="122">
        <v>0.1203860450573</v>
      </c>
      <c r="M843" s="122">
        <v>0.1186147979074</v>
      </c>
      <c r="N843" s="122">
        <v>0.1217031457861</v>
      </c>
      <c r="O843" s="122">
        <v>0.1188503001603</v>
      </c>
      <c r="P843" s="122">
        <v>0.1448714389912</v>
      </c>
      <c r="Q843" s="122">
        <v>0.18100442021230001</v>
      </c>
      <c r="R843" s="122">
        <v>0.17398590329310001</v>
      </c>
      <c r="S843" s="122">
        <v>0.15822768163539999</v>
      </c>
      <c r="T843" s="122">
        <v>0.15869845196410001</v>
      </c>
      <c r="U843" s="122">
        <v>0.15412104291029999</v>
      </c>
      <c r="V843" s="122">
        <v>0.15174490852459999</v>
      </c>
      <c r="W843" s="122">
        <v>0.14920148924980001</v>
      </c>
      <c r="X843" s="122">
        <v>0.15047917239709999</v>
      </c>
      <c r="Y843" s="122">
        <v>0.1219352923886</v>
      </c>
      <c r="Z843" s="122">
        <v>9.5536065438900003E-2</v>
      </c>
      <c r="AA843" s="122">
        <v>0.12141223405609999</v>
      </c>
      <c r="AB843" s="122">
        <v>0.1238469512837</v>
      </c>
      <c r="AC843" s="122">
        <v>0.1366718861774</v>
      </c>
      <c r="AD843" s="122">
        <v>0.14520218875679999</v>
      </c>
      <c r="AE843" s="122">
        <v>0.1602948779824</v>
      </c>
      <c r="AF843" s="122">
        <v>0.17284767788559999</v>
      </c>
      <c r="AG843" s="122">
        <v>0.1596399318907</v>
      </c>
      <c r="AH843" s="122">
        <v>0.17762376195189999</v>
      </c>
      <c r="AI843" s="122">
        <v>0.18699514481349999</v>
      </c>
      <c r="AJ843" s="122">
        <v>0.19636652767500001</v>
      </c>
      <c r="AK843" s="122">
        <v>0.20573791053650001</v>
      </c>
      <c r="AL843" s="122">
        <v>0</v>
      </c>
    </row>
    <row r="844" spans="1:38" hidden="1" x14ac:dyDescent="0.25">
      <c r="A844" s="122" t="s">
        <v>1984</v>
      </c>
      <c r="B844" s="122">
        <v>1</v>
      </c>
      <c r="C844" s="122" t="s">
        <v>2150</v>
      </c>
      <c r="D844" s="122" t="s">
        <v>2090</v>
      </c>
      <c r="E844" s="122">
        <v>17</v>
      </c>
      <c r="F844" s="122">
        <v>5.5144998155399999E-2</v>
      </c>
      <c r="G844" s="122">
        <v>5.9086097674599998E-2</v>
      </c>
      <c r="H844" s="122">
        <v>6.6086151864300002E-2</v>
      </c>
      <c r="I844" s="122">
        <v>6.8674249720300007E-2</v>
      </c>
      <c r="J844" s="122">
        <v>6.9078884997999995E-2</v>
      </c>
      <c r="K844" s="122">
        <v>7.57798286008E-2</v>
      </c>
      <c r="L844" s="122">
        <v>9.3717406755600002E-2</v>
      </c>
      <c r="M844" s="122">
        <v>0.1060842541353</v>
      </c>
      <c r="N844" s="122">
        <v>9.0062832138899998E-2</v>
      </c>
      <c r="O844" s="122">
        <v>8.7261328494999998E-2</v>
      </c>
      <c r="P844" s="122">
        <v>8.5041807977300002E-2</v>
      </c>
      <c r="Q844" s="122">
        <v>8.5488136079099997E-2</v>
      </c>
      <c r="R844" s="122">
        <v>8.9430949348299996E-2</v>
      </c>
      <c r="S844" s="122">
        <v>9.9558337899499999E-2</v>
      </c>
      <c r="T844" s="122">
        <v>0.1183309993045</v>
      </c>
      <c r="U844" s="122">
        <v>0.12860516096649999</v>
      </c>
      <c r="V844" s="122">
        <v>0.13015987553300001</v>
      </c>
      <c r="W844" s="122">
        <v>0.1238492331791</v>
      </c>
      <c r="X844" s="122">
        <v>0.11825535746470001</v>
      </c>
      <c r="Y844" s="122">
        <v>9.2112373401099998E-2</v>
      </c>
      <c r="Z844" s="122">
        <v>8.49954329432E-2</v>
      </c>
      <c r="AA844" s="122">
        <v>0.122405002268</v>
      </c>
      <c r="AB844" s="122">
        <v>0.11474892775709999</v>
      </c>
      <c r="AC844" s="122">
        <v>0.10996393806889999</v>
      </c>
      <c r="AD844" s="122">
        <v>6.4948422752399995E-2</v>
      </c>
      <c r="AE844" s="122">
        <v>8.8633910550699996E-2</v>
      </c>
      <c r="AF844" s="122">
        <v>0.13611538177749999</v>
      </c>
      <c r="AG844" s="122">
        <v>0.14383135780049999</v>
      </c>
      <c r="AH844" s="122">
        <v>0.13469549289159999</v>
      </c>
      <c r="AI844" s="122">
        <v>0.1429860614298</v>
      </c>
      <c r="AJ844" s="122">
        <v>0.15127662996810001</v>
      </c>
      <c r="AK844" s="122">
        <v>0.1595671985064</v>
      </c>
      <c r="AL844" s="122">
        <v>0</v>
      </c>
    </row>
    <row r="845" spans="1:38" hidden="1" x14ac:dyDescent="0.25">
      <c r="A845" s="122" t="s">
        <v>1984</v>
      </c>
      <c r="B845" s="122">
        <v>1</v>
      </c>
      <c r="C845" s="122" t="s">
        <v>2150</v>
      </c>
      <c r="D845" s="122" t="s">
        <v>2091</v>
      </c>
      <c r="E845" s="122">
        <v>17</v>
      </c>
      <c r="F845" s="122">
        <v>0.1182790625661</v>
      </c>
      <c r="G845" s="122">
        <v>0.10215695642439999</v>
      </c>
      <c r="H845" s="122">
        <v>9.6760430735699995E-2</v>
      </c>
      <c r="I845" s="122">
        <v>9.6921866521500005E-2</v>
      </c>
      <c r="J845" s="122">
        <v>8.2461577670899996E-2</v>
      </c>
      <c r="K845" s="122">
        <v>7.8108084429499999E-2</v>
      </c>
      <c r="L845" s="122">
        <v>6.9255373310400006E-2</v>
      </c>
      <c r="M845" s="122">
        <v>6.2081575735599998E-2</v>
      </c>
      <c r="N845" s="122">
        <v>7.03294714687E-2</v>
      </c>
      <c r="O845" s="122">
        <v>5.5292354047600002E-2</v>
      </c>
      <c r="P845" s="122">
        <v>5.7244808975199998E-2</v>
      </c>
      <c r="Q845" s="122">
        <v>6.5115319120599993E-2</v>
      </c>
      <c r="R845" s="122">
        <v>5.9682764764600001E-2</v>
      </c>
      <c r="S845" s="122">
        <v>5.5790266291700003E-2</v>
      </c>
      <c r="T845" s="122">
        <v>5.0466455229999999E-2</v>
      </c>
      <c r="U845" s="122">
        <v>5.64076953038E-2</v>
      </c>
      <c r="V845" s="122">
        <v>6.2393728386100002E-2</v>
      </c>
      <c r="W845" s="122">
        <v>5.50643600956E-2</v>
      </c>
      <c r="X845" s="122">
        <v>6.1200205267799998E-2</v>
      </c>
      <c r="Y845" s="122">
        <v>5.8465689558200001E-2</v>
      </c>
      <c r="Z845" s="122">
        <v>4.58623433427E-2</v>
      </c>
      <c r="AA845" s="122">
        <v>6.1174460431199999E-2</v>
      </c>
      <c r="AB845" s="122">
        <v>6.4677551785700005E-2</v>
      </c>
      <c r="AC845" s="122">
        <v>6.5228592941999994E-2</v>
      </c>
      <c r="AD845" s="122">
        <v>6.3404907435999996E-2</v>
      </c>
      <c r="AE845" s="122">
        <v>6.6723487253899996E-2</v>
      </c>
      <c r="AF845" s="122">
        <v>7.9603015996900006E-2</v>
      </c>
      <c r="AG845" s="122">
        <v>9.6884066727000007E-2</v>
      </c>
      <c r="AH845" s="122">
        <v>9.5518676021900006E-2</v>
      </c>
      <c r="AI845" s="122">
        <v>0.10176806619830001</v>
      </c>
      <c r="AJ845" s="122">
        <v>0.1080174563746</v>
      </c>
      <c r="AK845" s="122">
        <v>0.114266846551</v>
      </c>
      <c r="AL845" s="122">
        <v>0</v>
      </c>
    </row>
    <row r="846" spans="1:38" hidden="1" x14ac:dyDescent="0.25">
      <c r="A846" s="122" t="s">
        <v>1984</v>
      </c>
      <c r="B846" s="122">
        <v>1</v>
      </c>
      <c r="C846" s="122" t="s">
        <v>2150</v>
      </c>
      <c r="D846" s="122" t="s">
        <v>2092</v>
      </c>
      <c r="E846" s="122">
        <v>17</v>
      </c>
      <c r="F846" s="122">
        <v>7.6307731470599993E-2</v>
      </c>
      <c r="G846" s="122">
        <v>6.2567395929699995E-2</v>
      </c>
      <c r="H846" s="122">
        <v>6.0054019171999998E-2</v>
      </c>
      <c r="I846" s="122">
        <v>5.4828764704100003E-2</v>
      </c>
      <c r="J846" s="122">
        <v>5.7428382473E-2</v>
      </c>
      <c r="K846" s="122">
        <v>5.1659230578499998E-2</v>
      </c>
      <c r="L846" s="122">
        <v>4.2914578850299999E-2</v>
      </c>
      <c r="M846" s="122">
        <v>3.7449421996400001E-2</v>
      </c>
      <c r="N846" s="122">
        <v>4.3148368683699999E-2</v>
      </c>
      <c r="O846" s="122">
        <v>4.1313317608599999E-2</v>
      </c>
      <c r="P846" s="122">
        <v>4.5035111675600002E-2</v>
      </c>
      <c r="Q846" s="122">
        <v>5.1664258731699997E-2</v>
      </c>
      <c r="R846" s="122">
        <v>4.7525895672699998E-2</v>
      </c>
      <c r="S846" s="122">
        <v>4.97572753939E-2</v>
      </c>
      <c r="T846" s="122">
        <v>5.7717941032400001E-2</v>
      </c>
      <c r="U846" s="122">
        <v>6.4636395173699998E-2</v>
      </c>
      <c r="V846" s="122">
        <v>6.00876634915E-2</v>
      </c>
      <c r="W846" s="122">
        <v>6.1146468293600001E-2</v>
      </c>
      <c r="X846" s="122">
        <v>6.7046974870699994E-2</v>
      </c>
      <c r="Y846" s="122">
        <v>6.7009376152899994E-2</v>
      </c>
      <c r="Z846" s="122">
        <v>6.1828273367800002E-2</v>
      </c>
      <c r="AA846" s="122">
        <v>7.3050326408399993E-2</v>
      </c>
      <c r="AB846" s="122">
        <v>7.9467782757300001E-2</v>
      </c>
      <c r="AC846" s="122">
        <v>7.9463544951500001E-2</v>
      </c>
      <c r="AD846" s="122">
        <v>8.0337407118399998E-2</v>
      </c>
      <c r="AE846" s="122">
        <v>6.9983005231500001E-2</v>
      </c>
      <c r="AF846" s="122">
        <v>8.1594470712800002E-2</v>
      </c>
      <c r="AG846" s="122">
        <v>0.1198374673097</v>
      </c>
      <c r="AH846" s="122">
        <v>0.1075720794936</v>
      </c>
      <c r="AI846" s="122">
        <v>0.11197788926500001</v>
      </c>
      <c r="AJ846" s="122">
        <v>0.1163836990364</v>
      </c>
      <c r="AK846" s="122">
        <v>0.1207895088078</v>
      </c>
      <c r="AL846" s="122">
        <v>0</v>
      </c>
    </row>
    <row r="847" spans="1:38" hidden="1" x14ac:dyDescent="0.25">
      <c r="A847" s="122" t="s">
        <v>1984</v>
      </c>
      <c r="B847" s="122">
        <v>1</v>
      </c>
      <c r="C847" s="122" t="s">
        <v>2150</v>
      </c>
      <c r="D847" s="122" t="s">
        <v>2093</v>
      </c>
      <c r="E847" s="122">
        <v>17</v>
      </c>
      <c r="F847" s="122">
        <v>0.10475188799180001</v>
      </c>
      <c r="G847" s="122">
        <v>8.9909144153100001E-2</v>
      </c>
      <c r="H847" s="122">
        <v>8.8563807795800004E-2</v>
      </c>
      <c r="I847" s="122">
        <v>9.5489244670199994E-2</v>
      </c>
      <c r="J847" s="122">
        <v>9.5016289576299998E-2</v>
      </c>
      <c r="K847" s="122">
        <v>8.0003772717699997E-2</v>
      </c>
      <c r="L847" s="122">
        <v>7.3459947261799996E-2</v>
      </c>
      <c r="M847" s="122">
        <v>0.1031396803048</v>
      </c>
      <c r="N847" s="122">
        <v>0.13386140131240001</v>
      </c>
      <c r="O847" s="122">
        <v>0.1359684543228</v>
      </c>
      <c r="P847" s="122">
        <v>0.1599355187033</v>
      </c>
      <c r="Q847" s="122">
        <v>0.1914577046781</v>
      </c>
      <c r="R847" s="122">
        <v>0.20870336290790001</v>
      </c>
      <c r="S847" s="122">
        <v>0.20830780065919999</v>
      </c>
      <c r="T847" s="122">
        <v>0.21197284272280001</v>
      </c>
      <c r="U847" s="122">
        <v>0.20164284314610001</v>
      </c>
      <c r="V847" s="122">
        <v>0.22296325610090001</v>
      </c>
      <c r="W847" s="122">
        <v>0.2455135148931</v>
      </c>
      <c r="X847" s="122">
        <v>0.22059602842539999</v>
      </c>
      <c r="Y847" s="122">
        <v>0.21472202909070001</v>
      </c>
      <c r="Z847" s="122">
        <v>0.18846200840669999</v>
      </c>
      <c r="AA847" s="122">
        <v>0.20523955741030001</v>
      </c>
      <c r="AB847" s="122">
        <v>0.2278768289334</v>
      </c>
      <c r="AC847" s="122">
        <v>0.21641833427080001</v>
      </c>
      <c r="AD847" s="122">
        <v>0.22813466049770001</v>
      </c>
      <c r="AE847" s="122">
        <v>0.26468961541019997</v>
      </c>
      <c r="AF847" s="122">
        <v>0.27553230566390002</v>
      </c>
      <c r="AG847" s="122">
        <v>0.27386073920350001</v>
      </c>
      <c r="AH847" s="122">
        <v>0.29987099045139998</v>
      </c>
      <c r="AI847" s="122">
        <v>0.3173635550669</v>
      </c>
      <c r="AJ847" s="122">
        <v>0.33485611968250001</v>
      </c>
      <c r="AK847" s="122">
        <v>0.35234868429799998</v>
      </c>
      <c r="AL847" s="122">
        <v>0</v>
      </c>
    </row>
    <row r="848" spans="1:38" hidden="1" x14ac:dyDescent="0.25">
      <c r="A848" s="122" t="s">
        <v>1984</v>
      </c>
      <c r="B848" s="122">
        <v>1</v>
      </c>
      <c r="C848" s="122" t="s">
        <v>2150</v>
      </c>
      <c r="D848" s="122" t="s">
        <v>2094</v>
      </c>
      <c r="E848" s="122">
        <v>17</v>
      </c>
      <c r="F848" s="122">
        <v>8.6227933230500001E-2</v>
      </c>
      <c r="G848" s="122">
        <v>7.7731215095699996E-2</v>
      </c>
      <c r="H848" s="122">
        <v>7.9535215095699996E-2</v>
      </c>
      <c r="I848" s="122">
        <v>8.07844909734E-2</v>
      </c>
      <c r="J848" s="122">
        <v>7.9599335692000006E-2</v>
      </c>
      <c r="K848" s="122">
        <v>7.0193240315699998E-2</v>
      </c>
      <c r="L848" s="122">
        <v>6.80755482174E-2</v>
      </c>
      <c r="M848" s="122">
        <v>7.0038070095900004E-2</v>
      </c>
      <c r="N848" s="122">
        <v>7.8720767365200006E-2</v>
      </c>
      <c r="O848" s="122">
        <v>7.7954864797800005E-2</v>
      </c>
      <c r="P848" s="122">
        <v>7.4830317941300004E-2</v>
      </c>
      <c r="Q848" s="122">
        <v>6.8357140766300006E-2</v>
      </c>
      <c r="R848" s="122">
        <v>6.9081060449400003E-2</v>
      </c>
      <c r="S848" s="122">
        <v>6.7422770449700006E-2</v>
      </c>
      <c r="T848" s="122">
        <v>6.4999055550500007E-2</v>
      </c>
      <c r="U848" s="122">
        <v>5.77212088663E-2</v>
      </c>
      <c r="V848" s="122">
        <v>6.2124696241199998E-2</v>
      </c>
      <c r="W848" s="122">
        <v>6.3564070640200004E-2</v>
      </c>
      <c r="X848" s="122">
        <v>6.8846328585700001E-2</v>
      </c>
      <c r="Y848" s="122">
        <v>6.6688073301299999E-2</v>
      </c>
      <c r="Z848" s="122">
        <v>6.0869106897699997E-2</v>
      </c>
      <c r="AA848" s="122">
        <v>6.6411218845399994E-2</v>
      </c>
      <c r="AB848" s="122">
        <v>6.5941051256500002E-2</v>
      </c>
      <c r="AC848" s="122">
        <v>6.9973265596199999E-2</v>
      </c>
      <c r="AD848" s="122">
        <v>7.2001530012999998E-2</v>
      </c>
      <c r="AE848" s="122">
        <v>7.8337838700899998E-2</v>
      </c>
      <c r="AF848" s="122">
        <v>8.4562507484400001E-2</v>
      </c>
      <c r="AG848" s="122">
        <v>8.3153826779699999E-2</v>
      </c>
      <c r="AH848" s="122">
        <v>8.8934576217900005E-2</v>
      </c>
      <c r="AI848" s="122">
        <v>9.3158898815599994E-2</v>
      </c>
      <c r="AJ848" s="122">
        <v>9.7383221413199994E-2</v>
      </c>
      <c r="AK848" s="122">
        <v>0.1016075440109</v>
      </c>
      <c r="AL848" s="122">
        <v>0</v>
      </c>
    </row>
    <row r="849" spans="1:38" hidden="1" x14ac:dyDescent="0.25">
      <c r="A849" s="122" t="s">
        <v>1984</v>
      </c>
      <c r="B849" s="122">
        <v>1</v>
      </c>
      <c r="C849" s="122" t="s">
        <v>2150</v>
      </c>
      <c r="D849" s="122" t="s">
        <v>2095</v>
      </c>
      <c r="E849" s="122">
        <v>17</v>
      </c>
      <c r="F849" s="122">
        <v>5.2510031630800001E-2</v>
      </c>
      <c r="G849" s="122">
        <v>3.8566469019299998E-2</v>
      </c>
      <c r="H849" s="122">
        <v>4.38233054522E-2</v>
      </c>
      <c r="I849" s="122">
        <v>4.2844811394400002E-2</v>
      </c>
      <c r="J849" s="122">
        <v>4.67508868124E-2</v>
      </c>
      <c r="K849" s="122">
        <v>4.2939099579699998E-2</v>
      </c>
      <c r="L849" s="122">
        <v>4.6384055157400003E-2</v>
      </c>
      <c r="M849" s="122">
        <v>5.00658541837E-2</v>
      </c>
      <c r="N849" s="122">
        <v>6.4201206447100007E-2</v>
      </c>
      <c r="O849" s="122">
        <v>6.4310205207300006E-2</v>
      </c>
      <c r="P849" s="122">
        <v>6.3556241676499994E-2</v>
      </c>
      <c r="Q849" s="122">
        <v>6.2888344854700004E-2</v>
      </c>
      <c r="R849" s="122">
        <v>7.3696505972400003E-2</v>
      </c>
      <c r="S849" s="122">
        <v>7.5509425988099996E-2</v>
      </c>
      <c r="T849" s="122">
        <v>7.5203255496100005E-2</v>
      </c>
      <c r="U849" s="122">
        <v>6.8732172608800005E-2</v>
      </c>
      <c r="V849" s="122">
        <v>6.1218000060500002E-2</v>
      </c>
      <c r="W849" s="122">
        <v>8.5926331851599994E-2</v>
      </c>
      <c r="X849" s="122">
        <v>0.10815039136350001</v>
      </c>
      <c r="Y849" s="122">
        <v>0.1015811430645</v>
      </c>
      <c r="Z849" s="122">
        <v>0.12760988865709999</v>
      </c>
      <c r="AA849" s="122">
        <v>0.1172336510932</v>
      </c>
      <c r="AB849" s="122">
        <v>0.1102199494391</v>
      </c>
      <c r="AC849" s="122">
        <v>0.1147380345339</v>
      </c>
      <c r="AD849" s="122">
        <v>0.12677019105510001</v>
      </c>
      <c r="AE849" s="122">
        <v>0.17977418585380001</v>
      </c>
      <c r="AF849" s="122">
        <v>0.1769469094318</v>
      </c>
      <c r="AG849" s="122">
        <v>0.1725753667979</v>
      </c>
      <c r="AH849" s="122">
        <v>0.20338930184410001</v>
      </c>
      <c r="AI849" s="122">
        <v>0.22131322015489999</v>
      </c>
      <c r="AJ849" s="122">
        <v>0.23923713846559999</v>
      </c>
      <c r="AK849" s="122">
        <v>0.2571610567764</v>
      </c>
      <c r="AL849" s="122">
        <v>0</v>
      </c>
    </row>
    <row r="850" spans="1:38" hidden="1" x14ac:dyDescent="0.25">
      <c r="A850" s="122" t="s">
        <v>1984</v>
      </c>
      <c r="B850" s="122">
        <v>1</v>
      </c>
      <c r="C850" s="122" t="s">
        <v>2150</v>
      </c>
      <c r="D850" s="122" t="s">
        <v>2096</v>
      </c>
      <c r="E850" s="122">
        <v>17</v>
      </c>
      <c r="F850" s="122">
        <v>2.6403725544000001E-3</v>
      </c>
      <c r="G850" s="122">
        <v>2.5486603163E-3</v>
      </c>
      <c r="H850" s="122">
        <v>2.6618489824E-3</v>
      </c>
      <c r="I850" s="122">
        <v>2.0780988842000001E-3</v>
      </c>
      <c r="J850" s="122">
        <v>2.1793950829999999E-3</v>
      </c>
      <c r="K850" s="122">
        <v>2.7871190540999999E-3</v>
      </c>
      <c r="L850" s="122">
        <v>1.8001400708E-3</v>
      </c>
      <c r="M850" s="122">
        <v>1.9693941758000002E-3</v>
      </c>
      <c r="N850" s="122">
        <v>2.5539878435999999E-3</v>
      </c>
      <c r="O850" s="122">
        <v>3.8575289243999999E-3</v>
      </c>
      <c r="P850" s="122">
        <v>3.2551857026000002E-3</v>
      </c>
      <c r="Q850" s="122">
        <v>3.2328204662999999E-3</v>
      </c>
      <c r="R850" s="122">
        <v>2.2284631528000001E-3</v>
      </c>
      <c r="S850" s="122">
        <v>2.0115939399000002E-3</v>
      </c>
      <c r="T850" s="122">
        <v>2.9026441683E-3</v>
      </c>
      <c r="U850" s="122">
        <v>2.9861881520000001E-3</v>
      </c>
      <c r="V850" s="122">
        <v>2.6760472950000001E-3</v>
      </c>
      <c r="W850" s="122">
        <v>2.8427933110000002E-3</v>
      </c>
      <c r="X850" s="122">
        <v>2.1178158396000001E-3</v>
      </c>
      <c r="Y850" s="122">
        <v>1.9815088450999998E-3</v>
      </c>
      <c r="Z850" s="122">
        <v>1.7760930176000001E-3</v>
      </c>
      <c r="AA850" s="122">
        <v>1.1739001482000001E-3</v>
      </c>
      <c r="AB850" s="122">
        <v>8.3594278630000005E-4</v>
      </c>
      <c r="AC850" s="122">
        <v>8.5555112040000005E-4</v>
      </c>
      <c r="AD850" s="122">
        <v>7.1970715780000005E-4</v>
      </c>
      <c r="AE850" s="122">
        <v>7.1876379689999996E-4</v>
      </c>
      <c r="AF850" s="122">
        <v>6.2669364060000002E-4</v>
      </c>
      <c r="AG850" s="122">
        <v>8.8514758719999997E-4</v>
      </c>
      <c r="AH850" s="122">
        <v>6.9203140820000002E-4</v>
      </c>
      <c r="AI850" s="122">
        <v>6.3553749240000004E-4</v>
      </c>
      <c r="AJ850" s="122">
        <v>5.7904357670000004E-4</v>
      </c>
      <c r="AK850" s="122">
        <v>5.2254966089999996E-4</v>
      </c>
      <c r="AL850" s="122">
        <v>0</v>
      </c>
    </row>
    <row r="851" spans="1:38" hidden="1" x14ac:dyDescent="0.25">
      <c r="A851" s="122" t="s">
        <v>1984</v>
      </c>
      <c r="B851" s="122">
        <v>1</v>
      </c>
      <c r="C851" s="122" t="s">
        <v>2150</v>
      </c>
      <c r="D851" s="122" t="s">
        <v>2097</v>
      </c>
      <c r="E851" s="122">
        <v>17</v>
      </c>
      <c r="F851" s="122">
        <v>4.553331398E-3</v>
      </c>
      <c r="G851" s="122">
        <v>6.2814607033999997E-3</v>
      </c>
      <c r="H851" s="122">
        <v>6.6705218784999997E-3</v>
      </c>
      <c r="I851" s="122">
        <v>6.2737115727999997E-3</v>
      </c>
      <c r="J851" s="122">
        <v>6.9904755511000002E-3</v>
      </c>
      <c r="K851" s="122">
        <v>5.7743596722000003E-3</v>
      </c>
      <c r="L851" s="122">
        <v>6.6635404759999997E-3</v>
      </c>
      <c r="M851" s="122">
        <v>8.1949637425000003E-3</v>
      </c>
      <c r="N851" s="122">
        <v>7.6812272521000003E-3</v>
      </c>
      <c r="O851" s="122">
        <v>7.9880350781999995E-3</v>
      </c>
      <c r="P851" s="122">
        <v>9.5535736792999992E-3</v>
      </c>
      <c r="Q851" s="122">
        <v>8.2132255587000005E-3</v>
      </c>
      <c r="R851" s="122">
        <v>8.2133998609000003E-3</v>
      </c>
      <c r="S851" s="122">
        <v>7.5342492364000001E-3</v>
      </c>
      <c r="T851" s="122">
        <v>1.01939719979E-2</v>
      </c>
      <c r="U851" s="122">
        <v>6.6942203271999996E-3</v>
      </c>
      <c r="V851" s="122">
        <v>5.1482567964000001E-3</v>
      </c>
      <c r="W851" s="122">
        <v>5.5231808643000004E-3</v>
      </c>
      <c r="X851" s="122">
        <v>7.0509437841999997E-3</v>
      </c>
      <c r="Y851" s="122">
        <v>5.8856669387999999E-3</v>
      </c>
      <c r="Z851" s="122">
        <v>4.2370700051000002E-3</v>
      </c>
      <c r="AA851" s="122">
        <v>5.8733952644000002E-3</v>
      </c>
      <c r="AB851" s="122">
        <v>6.8347957300999998E-3</v>
      </c>
      <c r="AC851" s="122">
        <v>7.9343659620999991E-3</v>
      </c>
      <c r="AD851" s="122">
        <v>6.9279156914000004E-3</v>
      </c>
      <c r="AE851" s="122">
        <v>4.8407477698000001E-3</v>
      </c>
      <c r="AF851" s="122">
        <v>5.8683405002E-3</v>
      </c>
      <c r="AG851" s="122">
        <v>2.1909082077E-2</v>
      </c>
      <c r="AH851" s="122">
        <v>1.48624919038E-2</v>
      </c>
      <c r="AI851" s="122">
        <v>1.5139611619199999E-2</v>
      </c>
      <c r="AJ851" s="122">
        <v>1.54167313345E-2</v>
      </c>
      <c r="AK851" s="122">
        <v>1.5693851049899999E-2</v>
      </c>
      <c r="AL851" s="122">
        <v>0</v>
      </c>
    </row>
    <row r="852" spans="1:38" hidden="1" x14ac:dyDescent="0.25">
      <c r="A852" s="122" t="s">
        <v>1984</v>
      </c>
      <c r="B852" s="122">
        <v>1</v>
      </c>
      <c r="C852" s="122" t="s">
        <v>2150</v>
      </c>
      <c r="D852" s="122" t="s">
        <v>2098</v>
      </c>
      <c r="E852" s="122">
        <v>17</v>
      </c>
      <c r="F852" s="122">
        <v>2.0620670719000002E-3</v>
      </c>
      <c r="G852" s="122">
        <v>2.9029368895000002E-3</v>
      </c>
      <c r="H852" s="122">
        <v>4.4036536937999997E-3</v>
      </c>
      <c r="I852" s="122">
        <v>3.2852428558000002E-3</v>
      </c>
      <c r="J852" s="122">
        <v>2.4309823701999999E-3</v>
      </c>
      <c r="K852" s="122">
        <v>2.5594564093E-3</v>
      </c>
      <c r="L852" s="122">
        <v>3.2125854426000001E-3</v>
      </c>
      <c r="M852" s="122">
        <v>4.0538318061999999E-3</v>
      </c>
      <c r="N852" s="122">
        <v>4.4753810516999998E-3</v>
      </c>
      <c r="O852" s="122">
        <v>4.5397744111000003E-3</v>
      </c>
      <c r="P852" s="122">
        <v>3.5113421028999999E-3</v>
      </c>
      <c r="Q852" s="122">
        <v>3.9691355650000003E-3</v>
      </c>
      <c r="R852" s="122">
        <v>4.4930095255000004E-3</v>
      </c>
      <c r="S852" s="122">
        <v>4.9348550001999999E-3</v>
      </c>
      <c r="T852" s="122">
        <v>5.9258229762E-3</v>
      </c>
      <c r="U852" s="122">
        <v>7.1427558135999996E-3</v>
      </c>
      <c r="V852" s="122">
        <v>8.1243460643000004E-3</v>
      </c>
      <c r="W852" s="122">
        <v>8.1243460643000004E-3</v>
      </c>
      <c r="X852" s="122">
        <v>7.7216281108999996E-3</v>
      </c>
      <c r="Y852" s="122">
        <v>6.5093508724E-3</v>
      </c>
      <c r="Z852" s="122">
        <v>4.1983176993999997E-3</v>
      </c>
      <c r="AA852" s="122">
        <v>1.813524086E-3</v>
      </c>
      <c r="AB852" s="122">
        <v>2.2542598808999999E-3</v>
      </c>
      <c r="AC852" s="122">
        <v>1.6666099368000001E-3</v>
      </c>
      <c r="AD852" s="122">
        <v>5.8935704129999998E-4</v>
      </c>
      <c r="AE852" s="122">
        <v>9.5285300429999995E-4</v>
      </c>
      <c r="AF852" s="122">
        <v>1.6243835616000001E-3</v>
      </c>
      <c r="AG852" s="122">
        <v>1.5299047745000001E-3</v>
      </c>
      <c r="AH852" s="122">
        <v>1.206591849E-3</v>
      </c>
      <c r="AI852" s="122">
        <v>1.1753161125E-3</v>
      </c>
      <c r="AJ852" s="122">
        <v>1.1440403760999999E-3</v>
      </c>
      <c r="AK852" s="122">
        <v>1.1127646395999999E-3</v>
      </c>
      <c r="AL852" s="122">
        <v>0</v>
      </c>
    </row>
    <row r="853" spans="1:38" hidden="1" x14ac:dyDescent="0.25">
      <c r="A853" s="122" t="s">
        <v>1984</v>
      </c>
      <c r="B853" s="122">
        <v>1</v>
      </c>
      <c r="C853" s="122" t="s">
        <v>2150</v>
      </c>
      <c r="D853" s="122" t="s">
        <v>2099</v>
      </c>
      <c r="E853" s="122">
        <v>17</v>
      </c>
      <c r="F853" s="122">
        <v>7.3135456409299998E-2</v>
      </c>
      <c r="G853" s="122">
        <v>6.8128134264700005E-2</v>
      </c>
      <c r="H853" s="122">
        <v>6.4469365750400007E-2</v>
      </c>
      <c r="I853" s="122">
        <v>6.4748012458800006E-2</v>
      </c>
      <c r="J853" s="122">
        <v>6.7490208110300001E-2</v>
      </c>
      <c r="K853" s="122">
        <v>6.1114939550600003E-2</v>
      </c>
      <c r="L853" s="122">
        <v>5.6948447307099997E-2</v>
      </c>
      <c r="M853" s="122">
        <v>5.8228167528499998E-2</v>
      </c>
      <c r="N853" s="122">
        <v>6.1164219178099999E-2</v>
      </c>
      <c r="O853" s="122">
        <v>7.2250083643300003E-2</v>
      </c>
      <c r="P853" s="122">
        <v>8.0251099579700003E-2</v>
      </c>
      <c r="Q853" s="122">
        <v>7.2546056790300004E-2</v>
      </c>
      <c r="R853" s="122">
        <v>7.1516695757399995E-2</v>
      </c>
      <c r="S853" s="122">
        <v>7.7555309564800001E-2</v>
      </c>
      <c r="T853" s="122">
        <v>8.2397273458499995E-2</v>
      </c>
      <c r="U853" s="122">
        <v>7.1874552844100006E-2</v>
      </c>
      <c r="V853" s="122">
        <v>7.4284995494299996E-2</v>
      </c>
      <c r="W853" s="122">
        <v>8.3269324745200005E-2</v>
      </c>
      <c r="X853" s="122">
        <v>8.1055717197399998E-2</v>
      </c>
      <c r="Y853" s="122">
        <v>5.7823075871699998E-2</v>
      </c>
      <c r="Z853" s="122">
        <v>5.4380069551500002E-2</v>
      </c>
      <c r="AA853" s="122">
        <v>6.1424123741299998E-2</v>
      </c>
      <c r="AB853" s="122">
        <v>6.7329698388199993E-2</v>
      </c>
      <c r="AC853" s="122">
        <v>7.8380091687100001E-2</v>
      </c>
      <c r="AD853" s="122">
        <v>6.9767714052399996E-2</v>
      </c>
      <c r="AE853" s="122">
        <v>7.2524414043400001E-2</v>
      </c>
      <c r="AF853" s="122">
        <v>7.9061087786100007E-2</v>
      </c>
      <c r="AG853" s="122">
        <v>5.8617401671100001E-2</v>
      </c>
      <c r="AH853" s="122">
        <v>6.1930359449400001E-2</v>
      </c>
      <c r="AI853" s="122">
        <v>6.0148049086000001E-2</v>
      </c>
      <c r="AJ853" s="122">
        <v>5.8365738722499998E-2</v>
      </c>
      <c r="AK853" s="122">
        <v>5.6583428359099998E-2</v>
      </c>
      <c r="AL853" s="122">
        <v>0</v>
      </c>
    </row>
    <row r="854" spans="1:38" hidden="1" x14ac:dyDescent="0.25">
      <c r="A854" s="122" t="s">
        <v>1984</v>
      </c>
      <c r="B854" s="122">
        <v>1</v>
      </c>
      <c r="C854" s="122" t="s">
        <v>2150</v>
      </c>
      <c r="D854" s="122" t="s">
        <v>2100</v>
      </c>
      <c r="E854" s="122">
        <v>17</v>
      </c>
      <c r="F854" s="122">
        <v>0.21518140857000001</v>
      </c>
      <c r="G854" s="122">
        <v>0.2060483436451</v>
      </c>
      <c r="H854" s="122">
        <v>0.2263256270223</v>
      </c>
      <c r="I854" s="122">
        <v>0.25133111748159997</v>
      </c>
      <c r="J854" s="122">
        <v>0.29235384801480002</v>
      </c>
      <c r="K854" s="122">
        <v>0.32732234273790001</v>
      </c>
      <c r="L854" s="122">
        <v>0.30585638077959998</v>
      </c>
      <c r="M854" s="122">
        <v>0.30305052623299999</v>
      </c>
      <c r="N854" s="122">
        <v>0.31531680522540001</v>
      </c>
      <c r="O854" s="122">
        <v>0.30147681671659998</v>
      </c>
      <c r="P854" s="122">
        <v>0.31141039850009999</v>
      </c>
      <c r="Q854" s="122">
        <v>0.31692197961840002</v>
      </c>
      <c r="R854" s="122">
        <v>0.33496290834320003</v>
      </c>
      <c r="S854" s="122">
        <v>0.37174255611000001</v>
      </c>
      <c r="T854" s="122">
        <v>0.39406349971269999</v>
      </c>
      <c r="U854" s="122">
        <v>0.35359959273039998</v>
      </c>
      <c r="V854" s="122">
        <v>0.35772256663340002</v>
      </c>
      <c r="W854" s="122">
        <v>0.39184860419119999</v>
      </c>
      <c r="X854" s="122">
        <v>0.38210930019049999</v>
      </c>
      <c r="Y854" s="122">
        <v>0.39196639789530002</v>
      </c>
      <c r="Z854" s="122">
        <v>0.41537129904140002</v>
      </c>
      <c r="AA854" s="122">
        <v>0.4569371552814</v>
      </c>
      <c r="AB854" s="122">
        <v>0.4729048655841</v>
      </c>
      <c r="AC854" s="122">
        <v>0.46737199431490001</v>
      </c>
      <c r="AD854" s="122">
        <v>0.48451473174269999</v>
      </c>
      <c r="AE854" s="122">
        <v>0.51504388206480001</v>
      </c>
      <c r="AF854" s="122">
        <v>0.52953967268440005</v>
      </c>
      <c r="AG854" s="122">
        <v>0.52001869520840005</v>
      </c>
      <c r="AH854" s="122">
        <v>0.54967644419499995</v>
      </c>
      <c r="AI854" s="122">
        <v>0.5673701393635</v>
      </c>
      <c r="AJ854" s="122">
        <v>0.58506383453199995</v>
      </c>
      <c r="AK854" s="122">
        <v>0.60275752970050001</v>
      </c>
      <c r="AL854" s="122">
        <v>0</v>
      </c>
    </row>
    <row r="855" spans="1:38" hidden="1" x14ac:dyDescent="0.25">
      <c r="A855" s="122" t="s">
        <v>1984</v>
      </c>
      <c r="B855" s="122">
        <v>1</v>
      </c>
      <c r="C855" s="122" t="s">
        <v>2150</v>
      </c>
      <c r="D855" s="122" t="s">
        <v>2101</v>
      </c>
      <c r="E855" s="122">
        <v>17</v>
      </c>
      <c r="F855" s="122">
        <v>0.175555457498</v>
      </c>
      <c r="G855" s="122">
        <v>0.15170097372159999</v>
      </c>
      <c r="H855" s="122">
        <v>0.15320535353350001</v>
      </c>
      <c r="I855" s="122">
        <v>0.15329384982909999</v>
      </c>
      <c r="J855" s="122">
        <v>0.14016000217730001</v>
      </c>
      <c r="K855" s="122">
        <v>0.1210422835889</v>
      </c>
      <c r="L855" s="122">
        <v>0.10883888778009999</v>
      </c>
      <c r="M855" s="122">
        <v>0.11883916078499999</v>
      </c>
      <c r="N855" s="122">
        <v>0.12988717505819999</v>
      </c>
      <c r="O855" s="122">
        <v>0.123402081466</v>
      </c>
      <c r="P855" s="122">
        <v>0.12255367806710001</v>
      </c>
      <c r="Q855" s="122">
        <v>0.13408341709759999</v>
      </c>
      <c r="R855" s="122">
        <v>0.1325100096163</v>
      </c>
      <c r="S855" s="122">
        <v>0.1320031161511</v>
      </c>
      <c r="T855" s="122">
        <v>0.14195699283320001</v>
      </c>
      <c r="U855" s="122">
        <v>0.13587159684299999</v>
      </c>
      <c r="V855" s="122">
        <v>0.15691475484590001</v>
      </c>
      <c r="W855" s="122">
        <v>0.16983987625870001</v>
      </c>
      <c r="X855" s="122">
        <v>0.15482881635369999</v>
      </c>
      <c r="Y855" s="122">
        <v>0.15786970080740001</v>
      </c>
      <c r="Z855" s="122">
        <v>0.1588846080619</v>
      </c>
      <c r="AA855" s="122">
        <v>0.1466639949197</v>
      </c>
      <c r="AB855" s="122">
        <v>0.15107115860779999</v>
      </c>
      <c r="AC855" s="122">
        <v>0.16445575263840001</v>
      </c>
      <c r="AD855" s="122">
        <v>0.1805302436723</v>
      </c>
      <c r="AE855" s="122">
        <v>0.18278691185099999</v>
      </c>
      <c r="AF855" s="122">
        <v>0.15914092146719999</v>
      </c>
      <c r="AG855" s="122">
        <v>0.16595461850670001</v>
      </c>
      <c r="AH855" s="122">
        <v>0.16971650325730001</v>
      </c>
      <c r="AI855" s="122">
        <v>0.16880544395450001</v>
      </c>
      <c r="AJ855" s="122">
        <v>0.16789438465170001</v>
      </c>
      <c r="AK855" s="122">
        <v>0.16698332534890001</v>
      </c>
      <c r="AL855" s="122">
        <v>0</v>
      </c>
    </row>
    <row r="856" spans="1:38" hidden="1" x14ac:dyDescent="0.25">
      <c r="A856" s="122" t="s">
        <v>1984</v>
      </c>
      <c r="B856" s="122">
        <v>1</v>
      </c>
      <c r="C856" s="122" t="s">
        <v>2150</v>
      </c>
      <c r="D856" s="122" t="s">
        <v>2135</v>
      </c>
      <c r="E856" s="122">
        <v>17</v>
      </c>
      <c r="F856" s="122">
        <v>0</v>
      </c>
      <c r="G856" s="122">
        <v>0</v>
      </c>
      <c r="H856" s="122">
        <v>0</v>
      </c>
      <c r="I856" s="122">
        <v>0</v>
      </c>
      <c r="J856" s="122">
        <v>0</v>
      </c>
      <c r="K856" s="122">
        <v>0</v>
      </c>
      <c r="L856" s="122">
        <v>0</v>
      </c>
      <c r="M856" s="122">
        <v>0</v>
      </c>
      <c r="N856" s="122">
        <v>0</v>
      </c>
      <c r="O856" s="122">
        <v>0</v>
      </c>
      <c r="P856" s="122">
        <v>0</v>
      </c>
      <c r="Q856" s="122">
        <v>0</v>
      </c>
      <c r="R856" s="122">
        <v>0</v>
      </c>
      <c r="S856" s="122">
        <v>0</v>
      </c>
      <c r="T856" s="122">
        <v>0</v>
      </c>
      <c r="U856" s="122">
        <v>0</v>
      </c>
      <c r="V856" s="122">
        <v>0</v>
      </c>
      <c r="W856" s="122">
        <v>0</v>
      </c>
      <c r="X856" s="122">
        <v>0</v>
      </c>
      <c r="Y856" s="122">
        <v>0</v>
      </c>
      <c r="Z856" s="122">
        <v>0</v>
      </c>
      <c r="AA856" s="122">
        <v>0</v>
      </c>
      <c r="AB856" s="122">
        <v>0</v>
      </c>
      <c r="AC856" s="122">
        <v>0</v>
      </c>
      <c r="AD856" s="122">
        <v>0</v>
      </c>
      <c r="AE856" s="122">
        <v>0</v>
      </c>
      <c r="AF856" s="122">
        <v>0</v>
      </c>
      <c r="AG856" s="122">
        <v>0</v>
      </c>
      <c r="AH856" s="122">
        <v>0</v>
      </c>
      <c r="AI856" s="122">
        <v>0</v>
      </c>
      <c r="AJ856" s="122">
        <v>0</v>
      </c>
      <c r="AK856" s="122">
        <v>0</v>
      </c>
      <c r="AL856" s="122">
        <v>0</v>
      </c>
    </row>
    <row r="857" spans="1:38" hidden="1" x14ac:dyDescent="0.25">
      <c r="A857" s="122" t="s">
        <v>1984</v>
      </c>
      <c r="B857" s="122">
        <v>1</v>
      </c>
      <c r="C857" s="122" t="s">
        <v>2150</v>
      </c>
      <c r="D857" s="122" t="s">
        <v>2102</v>
      </c>
      <c r="E857" s="122">
        <v>17</v>
      </c>
      <c r="F857" s="122">
        <v>5.7764273488799998E-2</v>
      </c>
      <c r="G857" s="122">
        <v>5.2346179563900003E-2</v>
      </c>
      <c r="H857" s="122">
        <v>5.3077399981900003E-2</v>
      </c>
      <c r="I857" s="122">
        <v>4.6591204693200002E-2</v>
      </c>
      <c r="J857" s="122">
        <v>3.7723893434899999E-2</v>
      </c>
      <c r="K857" s="122">
        <v>4.3658378299899998E-2</v>
      </c>
      <c r="L857" s="122">
        <v>5.9070872176400002E-2</v>
      </c>
      <c r="M857" s="122">
        <v>5.0679395324899998E-2</v>
      </c>
      <c r="N857" s="122">
        <v>5.1725106171900001E-2</v>
      </c>
      <c r="O857" s="122">
        <v>5.1995407662800003E-2</v>
      </c>
      <c r="P857" s="122">
        <v>4.8727314282299997E-2</v>
      </c>
      <c r="Q857" s="122">
        <v>5.2205839668599999E-2</v>
      </c>
      <c r="R857" s="122">
        <v>5.6794494541699998E-2</v>
      </c>
      <c r="S857" s="122">
        <v>5.05495694457E-2</v>
      </c>
      <c r="T857" s="122">
        <v>4.5364226193700001E-2</v>
      </c>
      <c r="U857" s="122">
        <v>4.9984875502699998E-2</v>
      </c>
      <c r="V857" s="122">
        <v>5.4479157035299999E-2</v>
      </c>
      <c r="W857" s="122">
        <v>4.6593076778899997E-2</v>
      </c>
      <c r="X857" s="122">
        <v>5.4916720795900001E-2</v>
      </c>
      <c r="Y857" s="122">
        <v>4.9505597629200003E-2</v>
      </c>
      <c r="Z857" s="122">
        <v>3.7611085306500001E-2</v>
      </c>
      <c r="AA857" s="122">
        <v>4.4159960204400002E-2</v>
      </c>
      <c r="AB857" s="122">
        <v>4.7386115939400002E-2</v>
      </c>
      <c r="AC857" s="122">
        <v>5.0275743324599997E-2</v>
      </c>
      <c r="AD857" s="122">
        <v>4.9414654449799998E-2</v>
      </c>
      <c r="AE857" s="122">
        <v>4.8991839850000003E-2</v>
      </c>
      <c r="AF857" s="122">
        <v>4.9600193171900002E-2</v>
      </c>
      <c r="AG857" s="122">
        <v>5.0101603120300001E-2</v>
      </c>
      <c r="AH857" s="122">
        <v>4.9379733032099998E-2</v>
      </c>
      <c r="AI857" s="122">
        <v>4.9218560779599997E-2</v>
      </c>
      <c r="AJ857" s="122">
        <v>4.9057388527199999E-2</v>
      </c>
      <c r="AK857" s="122">
        <v>4.8896216274800001E-2</v>
      </c>
      <c r="AL857" s="122">
        <v>0</v>
      </c>
    </row>
    <row r="858" spans="1:38" hidden="1" x14ac:dyDescent="0.25">
      <c r="A858" s="122" t="s">
        <v>1984</v>
      </c>
      <c r="B858" s="122">
        <v>1</v>
      </c>
      <c r="C858" s="122" t="s">
        <v>2150</v>
      </c>
      <c r="D858" s="122" t="s">
        <v>2103</v>
      </c>
      <c r="E858" s="122">
        <v>17</v>
      </c>
      <c r="F858" s="122">
        <v>4.7269579606300002E-2</v>
      </c>
      <c r="G858" s="122">
        <v>5.0524801233800001E-2</v>
      </c>
      <c r="H858" s="122">
        <v>6.32249556987E-2</v>
      </c>
      <c r="I858" s="122">
        <v>6.6939673894000004E-2</v>
      </c>
      <c r="J858" s="122">
        <v>7.1732113338800002E-2</v>
      </c>
      <c r="K858" s="122">
        <v>8.9488890864600004E-2</v>
      </c>
      <c r="L858" s="122">
        <v>0.11259965236320001</v>
      </c>
      <c r="M858" s="122">
        <v>0.1241011025432</v>
      </c>
      <c r="N858" s="122">
        <v>0.13847143149169999</v>
      </c>
      <c r="O858" s="122">
        <v>0.13434501279139999</v>
      </c>
      <c r="P858" s="122">
        <v>0.13311237146570001</v>
      </c>
      <c r="Q858" s="122">
        <v>0.11860685717739999</v>
      </c>
      <c r="R858" s="122">
        <v>0.1251532266473</v>
      </c>
      <c r="S858" s="122">
        <v>0.1176581754513</v>
      </c>
      <c r="T858" s="122">
        <v>0.10974199812509999</v>
      </c>
      <c r="U858" s="122">
        <v>0.10244580446940001</v>
      </c>
      <c r="V858" s="122">
        <v>0.14193705053069999</v>
      </c>
      <c r="W858" s="122">
        <v>0.1765847041035</v>
      </c>
      <c r="X858" s="122">
        <v>0.16576664235390001</v>
      </c>
      <c r="Y858" s="122">
        <v>0.1649317813058</v>
      </c>
      <c r="Z858" s="122">
        <v>0.2047257810034</v>
      </c>
      <c r="AA858" s="122">
        <v>0.24571989670079999</v>
      </c>
      <c r="AB858" s="122">
        <v>0.2136939719979</v>
      </c>
      <c r="AC858" s="122">
        <v>0.2311781488403</v>
      </c>
      <c r="AD858" s="122">
        <v>0.2441969929541</v>
      </c>
      <c r="AE858" s="122">
        <v>0.23634001052350001</v>
      </c>
      <c r="AF858" s="122">
        <v>0.2359454302217</v>
      </c>
      <c r="AG858" s="122">
        <v>0.246634827556</v>
      </c>
      <c r="AH858" s="122">
        <v>0.2482707501201</v>
      </c>
      <c r="AI858" s="122">
        <v>0.25088341349280002</v>
      </c>
      <c r="AJ858" s="122">
        <v>0.2534960768656</v>
      </c>
      <c r="AK858" s="122">
        <v>0.25610874023829999</v>
      </c>
      <c r="AL858" s="122">
        <v>0</v>
      </c>
    </row>
    <row r="859" spans="1:38" hidden="1" x14ac:dyDescent="0.25">
      <c r="A859" s="122" t="s">
        <v>1984</v>
      </c>
      <c r="B859" s="122">
        <v>1</v>
      </c>
      <c r="C859" s="122" t="s">
        <v>2150</v>
      </c>
      <c r="D859" s="122" t="s">
        <v>2104</v>
      </c>
      <c r="E859" s="122">
        <v>17</v>
      </c>
      <c r="F859" s="122">
        <v>7.4392225952000001E-3</v>
      </c>
      <c r="G859" s="122">
        <v>6.5066232422999999E-3</v>
      </c>
      <c r="H859" s="122">
        <v>7.2088735673999996E-3</v>
      </c>
      <c r="I859" s="122">
        <v>7.3100925942999996E-3</v>
      </c>
      <c r="J859" s="122">
        <v>9.6794744322000002E-3</v>
      </c>
      <c r="K859" s="122">
        <v>1.39141640812E-2</v>
      </c>
      <c r="L859" s="122">
        <v>1.06641116453E-2</v>
      </c>
      <c r="M859" s="122">
        <v>1.1092023587E-2</v>
      </c>
      <c r="N859" s="122">
        <v>1.07087636155E-2</v>
      </c>
      <c r="O859" s="122">
        <v>8.8138044693999995E-3</v>
      </c>
      <c r="P859" s="122">
        <v>8.4659198644999999E-3</v>
      </c>
      <c r="Q859" s="122">
        <v>1.0734559013E-2</v>
      </c>
      <c r="R859" s="122">
        <v>1.13164277118E-2</v>
      </c>
      <c r="S859" s="122">
        <v>1.15839962503E-2</v>
      </c>
      <c r="T859" s="122">
        <v>1.1704789016900001E-2</v>
      </c>
      <c r="U859" s="122">
        <v>1.11884379933E-2</v>
      </c>
      <c r="V859" s="122">
        <v>1.2007931174199999E-2</v>
      </c>
      <c r="W859" s="122">
        <v>1.0665567268399999E-2</v>
      </c>
      <c r="X859" s="122">
        <v>9.0240541897000006E-3</v>
      </c>
      <c r="Y859" s="122">
        <v>7.4047932504999999E-3</v>
      </c>
      <c r="Z859" s="122">
        <v>7.9487705100999995E-3</v>
      </c>
      <c r="AA859" s="122">
        <v>7.0208320784000003E-3</v>
      </c>
      <c r="AB859" s="122">
        <v>6.4067254528E-3</v>
      </c>
      <c r="AC859" s="122">
        <v>7.3039773806E-3</v>
      </c>
      <c r="AD859" s="122">
        <v>8.4339400646999997E-3</v>
      </c>
      <c r="AE859" s="122">
        <v>8.6371032688999996E-3</v>
      </c>
      <c r="AF859" s="122">
        <v>8.8339157519000001E-3</v>
      </c>
      <c r="AG859" s="122">
        <v>9.3569139934000008E-3</v>
      </c>
      <c r="AH859" s="122">
        <v>1.00603805892E-2</v>
      </c>
      <c r="AI859" s="122">
        <v>1.0588065438299999E-2</v>
      </c>
      <c r="AJ859" s="122">
        <v>1.11157502874E-2</v>
      </c>
      <c r="AK859" s="122">
        <v>1.1643435136499999E-2</v>
      </c>
      <c r="AL859" s="122">
        <v>0</v>
      </c>
    </row>
    <row r="860" spans="1:38" hidden="1" x14ac:dyDescent="0.25">
      <c r="A860" s="122" t="s">
        <v>1984</v>
      </c>
      <c r="B860" s="122">
        <v>1</v>
      </c>
      <c r="C860" s="122" t="s">
        <v>2150</v>
      </c>
      <c r="D860" s="122" t="s">
        <v>2105</v>
      </c>
      <c r="E860" s="122">
        <v>17</v>
      </c>
      <c r="F860" s="122">
        <v>8.4459034503599997E-2</v>
      </c>
      <c r="G860" s="122">
        <v>0.1041519916538</v>
      </c>
      <c r="H860" s="122">
        <v>0.1165652047537</v>
      </c>
      <c r="I860" s="122">
        <v>0.13408653990139999</v>
      </c>
      <c r="J860" s="122">
        <v>0.16768788654030001</v>
      </c>
      <c r="K860" s="122">
        <v>0.20463322918749999</v>
      </c>
      <c r="L860" s="122">
        <v>0.20076475914</v>
      </c>
      <c r="M860" s="122">
        <v>0.18734982987089999</v>
      </c>
      <c r="N860" s="122">
        <v>0.1445578174121</v>
      </c>
      <c r="O860" s="122">
        <v>0.19247393849219999</v>
      </c>
      <c r="P860" s="122">
        <v>0.23619895079979999</v>
      </c>
      <c r="Q860" s="122">
        <v>0.26037026411440001</v>
      </c>
      <c r="R860" s="122">
        <v>0.28807835435000001</v>
      </c>
      <c r="S860" s="122">
        <v>0.29612240031449999</v>
      </c>
      <c r="T860" s="122">
        <v>0.3265998706946</v>
      </c>
      <c r="U860" s="122">
        <v>0.3422819928029</v>
      </c>
      <c r="V860" s="122">
        <v>0.3373395536605</v>
      </c>
      <c r="W860" s="122">
        <v>0.33964610819800001</v>
      </c>
      <c r="X860" s="122">
        <v>0.3240449860595</v>
      </c>
      <c r="Y860" s="122">
        <v>0.3377615579546</v>
      </c>
      <c r="Z860" s="122">
        <v>0.43302554162509999</v>
      </c>
      <c r="AA860" s="122">
        <v>0.43922170733920002</v>
      </c>
      <c r="AB860" s="122">
        <v>0.5066836465572</v>
      </c>
      <c r="AC860" s="122">
        <v>0.55146374477610005</v>
      </c>
      <c r="AD860" s="122">
        <v>0.50659538843030005</v>
      </c>
      <c r="AE860" s="122">
        <v>0.4786879004506</v>
      </c>
      <c r="AF860" s="122">
        <v>0.50458514899149998</v>
      </c>
      <c r="AG860" s="122">
        <v>0.58815434621139995</v>
      </c>
      <c r="AH860" s="122">
        <v>0.52869688966030004</v>
      </c>
      <c r="AI860" s="122">
        <v>0.52134082268589998</v>
      </c>
      <c r="AJ860" s="122">
        <v>0.51398475571140001</v>
      </c>
      <c r="AK860" s="122">
        <v>0.50662868873690003</v>
      </c>
      <c r="AL860" s="122">
        <v>0</v>
      </c>
    </row>
    <row r="861" spans="1:38" hidden="1" x14ac:dyDescent="0.25">
      <c r="A861" s="122" t="s">
        <v>1984</v>
      </c>
      <c r="B861" s="122">
        <v>1</v>
      </c>
      <c r="C861" s="122" t="s">
        <v>2150</v>
      </c>
      <c r="D861" s="122" t="s">
        <v>475</v>
      </c>
      <c r="E861" s="122">
        <v>17</v>
      </c>
      <c r="F861" s="122">
        <v>4.1664918443300003E-2</v>
      </c>
      <c r="G861" s="122">
        <v>3.7110786053399999E-2</v>
      </c>
      <c r="H861" s="122">
        <v>4.2278061749700002E-2</v>
      </c>
      <c r="I861" s="122">
        <v>5.2718688681199999E-2</v>
      </c>
      <c r="J861" s="122">
        <v>5.4894654933599997E-2</v>
      </c>
      <c r="K861" s="122">
        <v>5.3954246575299999E-2</v>
      </c>
      <c r="L861" s="122">
        <v>4.8593894584100003E-2</v>
      </c>
      <c r="M861" s="122">
        <v>5.7078825365099999E-2</v>
      </c>
      <c r="N861" s="122">
        <v>6.4473249629599994E-2</v>
      </c>
      <c r="O861" s="122">
        <v>6.7755248601400003E-2</v>
      </c>
      <c r="P861" s="122">
        <v>7.2282285645200006E-2</v>
      </c>
      <c r="Q861" s="122">
        <v>8.6549764311000005E-2</v>
      </c>
      <c r="R861" s="122">
        <v>9.1741623272600006E-2</v>
      </c>
      <c r="S861" s="122">
        <v>9.1862176540000007E-2</v>
      </c>
      <c r="T861" s="122">
        <v>9.2782790286999997E-2</v>
      </c>
      <c r="U861" s="122">
        <v>8.9210739121200006E-2</v>
      </c>
      <c r="V861" s="122">
        <v>9.3719815053400005E-2</v>
      </c>
      <c r="W861" s="122">
        <v>0.10333497995099999</v>
      </c>
      <c r="X861" s="122">
        <v>0.12331016964530001</v>
      </c>
      <c r="Y861" s="122">
        <v>0.1112255694457</v>
      </c>
      <c r="Z861" s="122">
        <v>0.1016978803109</v>
      </c>
      <c r="AA861" s="122">
        <v>0.1246743439475</v>
      </c>
      <c r="AB861" s="122">
        <v>0.1249926743476</v>
      </c>
      <c r="AC861" s="122">
        <v>0.12798132801109999</v>
      </c>
      <c r="AD861" s="122">
        <v>0.14266003616680001</v>
      </c>
      <c r="AE861" s="122">
        <v>0.16764884284379999</v>
      </c>
      <c r="AF861" s="122">
        <v>0.17264903855569999</v>
      </c>
      <c r="AG861" s="122">
        <v>0.14904293933250001</v>
      </c>
      <c r="AH861" s="122">
        <v>0.1757161601369</v>
      </c>
      <c r="AI861" s="122">
        <v>0.1863004138296</v>
      </c>
      <c r="AJ861" s="122">
        <v>0.19688466752229999</v>
      </c>
      <c r="AK861" s="122">
        <v>0.20746892121499999</v>
      </c>
      <c r="AL861" s="122">
        <v>0</v>
      </c>
    </row>
    <row r="862" spans="1:38" hidden="1" x14ac:dyDescent="0.25">
      <c r="A862" s="122" t="s">
        <v>1984</v>
      </c>
      <c r="B862" s="122">
        <v>1</v>
      </c>
      <c r="C862" s="122" t="s">
        <v>2150</v>
      </c>
      <c r="D862" s="122" t="s">
        <v>2106</v>
      </c>
      <c r="E862" s="122">
        <v>17</v>
      </c>
      <c r="F862" s="122">
        <v>4.615096919E-4</v>
      </c>
      <c r="G862" s="122">
        <v>3.4060915059999999E-4</v>
      </c>
      <c r="H862" s="122">
        <v>5.3230699450000001E-4</v>
      </c>
      <c r="I862" s="122">
        <v>9.2913858899999996E-4</v>
      </c>
      <c r="J862" s="122">
        <v>1.0449976714999999E-3</v>
      </c>
      <c r="K862" s="122">
        <v>1.0795095104E-3</v>
      </c>
      <c r="L862" s="122">
        <v>7.995295896E-4</v>
      </c>
      <c r="M862" s="122">
        <v>5.7775729539999996E-4</v>
      </c>
      <c r="N862" s="122">
        <v>7.2903698329999998E-4</v>
      </c>
      <c r="O862" s="122">
        <v>7.2673246849999998E-4</v>
      </c>
      <c r="P862" s="122">
        <v>7.2250397649999999E-4</v>
      </c>
      <c r="Q862" s="122">
        <v>6.8492654749999996E-4</v>
      </c>
      <c r="R862" s="122">
        <v>3.7184517220000002E-4</v>
      </c>
      <c r="S862" s="122">
        <v>2.8143554389999998E-4</v>
      </c>
      <c r="T862" s="122">
        <v>3.9401880920000002E-4</v>
      </c>
      <c r="U862" s="122">
        <v>5.0568266349999998E-4</v>
      </c>
      <c r="V862" s="122">
        <v>3.6129656169999998E-4</v>
      </c>
      <c r="W862" s="122">
        <v>3.3216148050000001E-4</v>
      </c>
      <c r="X862" s="122">
        <v>4.8970274279999996E-4</v>
      </c>
      <c r="Y862" s="122">
        <v>1.1280560041E-3</v>
      </c>
      <c r="Z862" s="122">
        <v>1.9488571168999999E-3</v>
      </c>
      <c r="AA862" s="122">
        <v>1.5411243157999999E-3</v>
      </c>
      <c r="AB862" s="122">
        <v>3.0774054249999998E-4</v>
      </c>
      <c r="AC862" s="122">
        <v>1.105887689E-4</v>
      </c>
      <c r="AD862" s="122">
        <v>1.122080498E-4</v>
      </c>
      <c r="AE862" s="122">
        <v>1.393379903E-4</v>
      </c>
      <c r="AF862" s="122">
        <v>1.626386041E-4</v>
      </c>
      <c r="AG862" s="122">
        <v>1.270422304E-4</v>
      </c>
      <c r="AH862" s="122">
        <v>1.536781376E-4</v>
      </c>
      <c r="AI862" s="122">
        <v>1.647252881E-4</v>
      </c>
      <c r="AJ862" s="122">
        <v>1.757724386E-4</v>
      </c>
      <c r="AK862" s="122">
        <v>1.8681958899999999E-4</v>
      </c>
      <c r="AL862" s="122">
        <v>0</v>
      </c>
    </row>
    <row r="863" spans="1:38" hidden="1" x14ac:dyDescent="0.25">
      <c r="A863" s="122" t="s">
        <v>1984</v>
      </c>
      <c r="B863" s="122">
        <v>1</v>
      </c>
      <c r="C863" s="122" t="s">
        <v>2150</v>
      </c>
      <c r="D863" s="122" t="s">
        <v>2107</v>
      </c>
      <c r="E863" s="122">
        <v>17</v>
      </c>
      <c r="F863" s="122">
        <v>4.5788606851999997E-3</v>
      </c>
      <c r="G863" s="122">
        <v>3.6075808763E-3</v>
      </c>
      <c r="H863" s="122">
        <v>1.7040543107E-3</v>
      </c>
      <c r="I863" s="122">
        <v>1.8708748374999999E-3</v>
      </c>
      <c r="J863" s="122">
        <v>1.6266055823E-3</v>
      </c>
      <c r="K863" s="122">
        <v>1.5934429223999999E-3</v>
      </c>
      <c r="L863" s="122">
        <v>2.0205671777000001E-3</v>
      </c>
      <c r="M863" s="122">
        <v>2.2471401009999999E-3</v>
      </c>
      <c r="N863" s="122">
        <v>3.0378095497000002E-3</v>
      </c>
      <c r="O863" s="122">
        <v>4.2842819558999998E-3</v>
      </c>
      <c r="P863" s="122">
        <v>3.5372399528000001E-3</v>
      </c>
      <c r="Q863" s="122">
        <v>3.7552986784999999E-3</v>
      </c>
      <c r="R863" s="122">
        <v>4.6682178475000004E-3</v>
      </c>
      <c r="S863" s="122">
        <v>4.4544647857999997E-3</v>
      </c>
      <c r="T863" s="122">
        <v>3.6239067404999999E-3</v>
      </c>
      <c r="U863" s="122">
        <v>3.1214746137000001E-3</v>
      </c>
      <c r="V863" s="122">
        <v>3.0725382685000001E-3</v>
      </c>
      <c r="W863" s="122">
        <v>2.8051214128000002E-3</v>
      </c>
      <c r="X863" s="122">
        <v>2.6349798301E-3</v>
      </c>
      <c r="Y863" s="122">
        <v>2.5638751700999998E-3</v>
      </c>
      <c r="Z863" s="122">
        <v>2.0482572801999999E-3</v>
      </c>
      <c r="AA863" s="122">
        <v>1.6327913151000001E-3</v>
      </c>
      <c r="AB863" s="122">
        <v>2.5680983398000002E-3</v>
      </c>
      <c r="AC863" s="122">
        <v>3.054309716E-3</v>
      </c>
      <c r="AD863" s="122">
        <v>2.7078833953000001E-3</v>
      </c>
      <c r="AE863" s="122">
        <v>2.4439618977999998E-3</v>
      </c>
      <c r="AF863" s="122">
        <v>2.5791246181999998E-3</v>
      </c>
      <c r="AG863" s="122">
        <v>3.1875039301E-3</v>
      </c>
      <c r="AH863" s="122">
        <v>2.693520112E-3</v>
      </c>
      <c r="AI863" s="122">
        <v>2.5938295209999998E-3</v>
      </c>
      <c r="AJ863" s="122">
        <v>2.4941389300000001E-3</v>
      </c>
      <c r="AK863" s="122">
        <v>2.3944483389999999E-3</v>
      </c>
      <c r="AL863" s="122">
        <v>0</v>
      </c>
    </row>
    <row r="864" spans="1:38" hidden="1" x14ac:dyDescent="0.25">
      <c r="A864" s="122" t="s">
        <v>1984</v>
      </c>
      <c r="B864" s="122">
        <v>1</v>
      </c>
      <c r="C864" s="122" t="s">
        <v>2150</v>
      </c>
      <c r="D864" s="122" t="s">
        <v>2108</v>
      </c>
      <c r="E864" s="122">
        <v>17</v>
      </c>
      <c r="F864" s="122">
        <v>9.8060271553000004E-3</v>
      </c>
      <c r="G864" s="122">
        <v>1.14395063655E-2</v>
      </c>
      <c r="H864" s="122">
        <v>7.5350196256000002E-3</v>
      </c>
      <c r="I864" s="122">
        <v>6.8278702107999996E-3</v>
      </c>
      <c r="J864" s="122">
        <v>8.0611182678999999E-3</v>
      </c>
      <c r="K864" s="122">
        <v>7.2501552510999996E-3</v>
      </c>
      <c r="L864" s="122">
        <v>7.5512204179000002E-3</v>
      </c>
      <c r="M864" s="122">
        <v>5.0201087422999998E-3</v>
      </c>
      <c r="N864" s="122">
        <v>6.1892601530000001E-3</v>
      </c>
      <c r="O864" s="122">
        <v>8.5796234540000006E-3</v>
      </c>
      <c r="P864" s="122">
        <v>6.1996650639999998E-3</v>
      </c>
      <c r="Q864" s="122">
        <v>7.2185240557999996E-3</v>
      </c>
      <c r="R864" s="122">
        <v>9.8383941455999994E-3</v>
      </c>
      <c r="S864" s="122">
        <v>7.5152955336000001E-3</v>
      </c>
      <c r="T864" s="122">
        <v>8.5076126885999994E-3</v>
      </c>
      <c r="U864" s="122">
        <v>1.2077695968999999E-2</v>
      </c>
      <c r="V864" s="122">
        <v>8.5170516192999996E-3</v>
      </c>
      <c r="W864" s="122">
        <v>1.02486044332E-2</v>
      </c>
      <c r="X864" s="122">
        <v>1.15351690103E-2</v>
      </c>
      <c r="Y864" s="122">
        <v>8.8709476548999994E-3</v>
      </c>
      <c r="Z864" s="122">
        <v>5.9542302457999997E-3</v>
      </c>
      <c r="AA864" s="122">
        <v>4.0922261936999996E-3</v>
      </c>
      <c r="AB864" s="122">
        <v>3.0885993529000001E-3</v>
      </c>
      <c r="AC864" s="122">
        <v>4.3585360307000004E-3</v>
      </c>
      <c r="AD864" s="122">
        <v>6.8693341799999997E-3</v>
      </c>
      <c r="AE864" s="122">
        <v>8.6485992319000008E-3</v>
      </c>
      <c r="AF864" s="122">
        <v>8.9696825425999993E-3</v>
      </c>
      <c r="AG864" s="122">
        <v>7.1562279258000003E-3</v>
      </c>
      <c r="AH864" s="122">
        <v>9.8930249494999997E-3</v>
      </c>
      <c r="AI864" s="122">
        <v>1.1023654607500001E-2</v>
      </c>
      <c r="AJ864" s="122">
        <v>1.21542842655E-2</v>
      </c>
      <c r="AK864" s="122">
        <v>1.3284913923599999E-2</v>
      </c>
      <c r="AL864" s="122">
        <v>0</v>
      </c>
    </row>
    <row r="865" spans="1:38" hidden="1" x14ac:dyDescent="0.25">
      <c r="A865" s="122" t="s">
        <v>1984</v>
      </c>
      <c r="B865" s="122">
        <v>1</v>
      </c>
      <c r="C865" s="122" t="s">
        <v>2150</v>
      </c>
      <c r="D865" s="122" t="s">
        <v>2109</v>
      </c>
      <c r="E865" s="122">
        <v>17</v>
      </c>
      <c r="F865" s="122">
        <v>1.4881151530000001E-4</v>
      </c>
      <c r="G865" s="122">
        <v>1.8117717500000001E-4</v>
      </c>
      <c r="H865" s="122">
        <v>1.193783906E-4</v>
      </c>
      <c r="I865" s="122">
        <v>1.197855393E-4</v>
      </c>
      <c r="J865" s="122">
        <v>2.5780894489999998E-4</v>
      </c>
      <c r="K865" s="122">
        <v>4.2588018989999998E-4</v>
      </c>
      <c r="L865" s="122">
        <v>3.8291801989999999E-4</v>
      </c>
      <c r="M865" s="122">
        <v>5.8604396869999995E-4</v>
      </c>
      <c r="N865" s="122">
        <v>7.2502137949999996E-4</v>
      </c>
      <c r="O865" s="122">
        <v>6.015542048E-4</v>
      </c>
      <c r="P865" s="122">
        <v>6.8715655150000004E-4</v>
      </c>
      <c r="Q865" s="122">
        <v>8.0365163750000001E-4</v>
      </c>
      <c r="R865" s="122">
        <v>1.0030440593999999E-3</v>
      </c>
      <c r="S865" s="122">
        <v>7.3979582090000001E-4</v>
      </c>
      <c r="T865" s="122">
        <v>8.0244881910000005E-4</v>
      </c>
      <c r="U865" s="122">
        <v>8.3245541139999996E-4</v>
      </c>
      <c r="V865" s="122">
        <v>1.024391424E-3</v>
      </c>
      <c r="W865" s="122">
        <v>9.7152995250000004E-4</v>
      </c>
      <c r="X865" s="122">
        <v>1.1699284526E-3</v>
      </c>
      <c r="Y865" s="122">
        <v>1.3005619765E-3</v>
      </c>
      <c r="Z865" s="122">
        <v>1.3577224591E-3</v>
      </c>
      <c r="AA865" s="122">
        <v>1.3313961715999999E-3</v>
      </c>
      <c r="AB865" s="122">
        <v>1.0822078684000001E-3</v>
      </c>
      <c r="AC865" s="122">
        <v>1.0581887567999999E-3</v>
      </c>
      <c r="AD865" s="122">
        <v>1.3729639239E-3</v>
      </c>
      <c r="AE865" s="122">
        <v>1.1267813360000001E-3</v>
      </c>
      <c r="AF865" s="122">
        <v>1.0828452025000001E-3</v>
      </c>
      <c r="AG865" s="122">
        <v>1.0935267828E-3</v>
      </c>
      <c r="AH865" s="122">
        <v>1.168765164E-3</v>
      </c>
      <c r="AI865" s="122">
        <v>1.1813827807E-3</v>
      </c>
      <c r="AJ865" s="122">
        <v>1.1940003974E-3</v>
      </c>
      <c r="AK865" s="122">
        <v>1.2066180141E-3</v>
      </c>
      <c r="AL865" s="122">
        <v>0</v>
      </c>
    </row>
    <row r="866" spans="1:38" hidden="1" x14ac:dyDescent="0.25">
      <c r="A866" s="122" t="s">
        <v>1984</v>
      </c>
      <c r="B866" s="122">
        <v>1</v>
      </c>
      <c r="C866" s="122" t="s">
        <v>2150</v>
      </c>
      <c r="D866" s="122" t="s">
        <v>2110</v>
      </c>
      <c r="E866" s="122">
        <v>17</v>
      </c>
      <c r="F866" s="122">
        <v>1.9357434697099999E-2</v>
      </c>
      <c r="G866" s="122">
        <v>2.2117096495199998E-2</v>
      </c>
      <c r="H866" s="122">
        <v>3.2005319785900002E-2</v>
      </c>
      <c r="I866" s="122">
        <v>3.5285240436699998E-2</v>
      </c>
      <c r="J866" s="122">
        <v>3.2872063503600002E-2</v>
      </c>
      <c r="K866" s="122">
        <v>2.1204262481500001E-2</v>
      </c>
      <c r="L866" s="122">
        <v>1.8974287822400002E-2</v>
      </c>
      <c r="M866" s="122">
        <v>2.2618787504900002E-2</v>
      </c>
      <c r="N866" s="122">
        <v>3.4010604251700001E-2</v>
      </c>
      <c r="O866" s="122">
        <v>3.7000448758699997E-2</v>
      </c>
      <c r="P866" s="122">
        <v>2.9283037164700002E-2</v>
      </c>
      <c r="Q866" s="122">
        <v>2.74511235296E-2</v>
      </c>
      <c r="R866" s="122">
        <v>2.1244371949600001E-2</v>
      </c>
      <c r="S866" s="122">
        <v>2.1734274275E-2</v>
      </c>
      <c r="T866" s="122">
        <v>2.43781368653E-2</v>
      </c>
      <c r="U866" s="122">
        <v>2.3000058302300001E-2</v>
      </c>
      <c r="V866" s="122">
        <v>2.3009034201199999E-2</v>
      </c>
      <c r="W866" s="122">
        <v>1.9874573407099999E-2</v>
      </c>
      <c r="X866" s="122">
        <v>1.87507924642E-2</v>
      </c>
      <c r="Y866" s="122">
        <v>1.8394249962200002E-2</v>
      </c>
      <c r="Z866" s="122">
        <v>2.2540170552499999E-2</v>
      </c>
      <c r="AA866" s="122">
        <v>2.3260032054199999E-2</v>
      </c>
      <c r="AB866" s="122">
        <v>2.7276613747000002E-2</v>
      </c>
      <c r="AC866" s="122">
        <v>3.4611253681699997E-2</v>
      </c>
      <c r="AD866" s="122">
        <v>3.66301004566E-2</v>
      </c>
      <c r="AE866" s="122">
        <v>4.0493212374100002E-2</v>
      </c>
      <c r="AF866" s="122">
        <v>4.0995934561099998E-2</v>
      </c>
      <c r="AG866" s="122">
        <v>4.1409879798699999E-2</v>
      </c>
      <c r="AH866" s="122">
        <v>4.4347822740299997E-2</v>
      </c>
      <c r="AI866" s="122">
        <v>4.6308988451800003E-2</v>
      </c>
      <c r="AJ866" s="122">
        <v>4.8270154163199998E-2</v>
      </c>
      <c r="AK866" s="122">
        <v>5.02313198746E-2</v>
      </c>
      <c r="AL866" s="122">
        <v>0</v>
      </c>
    </row>
    <row r="867" spans="1:38" hidden="1" x14ac:dyDescent="0.25">
      <c r="A867" s="122" t="s">
        <v>1984</v>
      </c>
      <c r="B867" s="122">
        <v>1</v>
      </c>
      <c r="C867" s="122" t="s">
        <v>2150</v>
      </c>
      <c r="D867" s="122" t="s">
        <v>2111</v>
      </c>
      <c r="E867" s="122">
        <v>17</v>
      </c>
      <c r="F867" s="122">
        <v>8.0852361063199998E-2</v>
      </c>
      <c r="G867" s="122">
        <v>6.6890407572000002E-2</v>
      </c>
      <c r="H867" s="122">
        <v>8.4137776890699997E-2</v>
      </c>
      <c r="I867" s="122">
        <v>0.11963235562009999</v>
      </c>
      <c r="J867" s="122">
        <v>0.1075308507666</v>
      </c>
      <c r="K867" s="122">
        <v>9.9919780821900006E-2</v>
      </c>
      <c r="L867" s="122">
        <v>7.2035803683200006E-2</v>
      </c>
      <c r="M867" s="122">
        <v>5.7678833469399997E-2</v>
      </c>
      <c r="N867" s="122">
        <v>9.4833067344000002E-2</v>
      </c>
      <c r="O867" s="122">
        <v>0.12660237527589999</v>
      </c>
      <c r="P867" s="122">
        <v>0.12675055611</v>
      </c>
      <c r="Q867" s="122">
        <v>0.132942036953</v>
      </c>
      <c r="R867" s="122">
        <v>0.10766912564639999</v>
      </c>
      <c r="S867" s="122">
        <v>5.9101071698600002E-2</v>
      </c>
      <c r="T867" s="122">
        <v>6.1440473555300003E-2</v>
      </c>
      <c r="U867" s="122">
        <v>6.2129559406100002E-2</v>
      </c>
      <c r="V867" s="122">
        <v>5.4291369681599998E-2</v>
      </c>
      <c r="W867" s="122">
        <v>4.7203240980999997E-2</v>
      </c>
      <c r="X867" s="122">
        <v>6.0692513471799998E-2</v>
      </c>
      <c r="Y867" s="122">
        <v>5.7174723517499998E-2</v>
      </c>
      <c r="Z867" s="122">
        <v>5.13130304515E-2</v>
      </c>
      <c r="AA867" s="122">
        <v>4.4027140584799999E-2</v>
      </c>
      <c r="AB867" s="122">
        <v>4.4071541080799997E-2</v>
      </c>
      <c r="AC867" s="122">
        <v>5.3914146421099998E-2</v>
      </c>
      <c r="AD867" s="122">
        <v>9.5542716864700006E-2</v>
      </c>
      <c r="AE867" s="122">
        <v>0.1362306607397</v>
      </c>
      <c r="AF867" s="122">
        <v>6.4477362363500004E-2</v>
      </c>
      <c r="AG867" s="122">
        <v>6.4905473218100002E-2</v>
      </c>
      <c r="AH867" s="122">
        <v>9.2081843570699998E-2</v>
      </c>
      <c r="AI867" s="122">
        <v>9.5276670835700003E-2</v>
      </c>
      <c r="AJ867" s="122">
        <v>9.8471498100799998E-2</v>
      </c>
      <c r="AK867" s="122">
        <v>0.1016663253658</v>
      </c>
      <c r="AL867" s="122">
        <v>0</v>
      </c>
    </row>
    <row r="868" spans="1:38" hidden="1" x14ac:dyDescent="0.25">
      <c r="A868" s="122" t="s">
        <v>1984</v>
      </c>
      <c r="B868" s="122">
        <v>1</v>
      </c>
      <c r="C868" s="122" t="s">
        <v>2150</v>
      </c>
      <c r="D868" s="122" t="s">
        <v>2112</v>
      </c>
      <c r="E868" s="122">
        <v>17</v>
      </c>
      <c r="F868" s="122">
        <v>0.1118111703408</v>
      </c>
      <c r="G868" s="122">
        <v>9.8759621276700002E-2</v>
      </c>
      <c r="H868" s="122">
        <v>9.8568596691800001E-2</v>
      </c>
      <c r="I868" s="122">
        <v>9.8675167195899999E-2</v>
      </c>
      <c r="J868" s="122">
        <v>0.1031318380356</v>
      </c>
      <c r="K868" s="122">
        <v>9.1716441259200004E-2</v>
      </c>
      <c r="L868" s="122">
        <v>8.8752684871000007E-2</v>
      </c>
      <c r="M868" s="122">
        <v>0.11566642402250001</v>
      </c>
      <c r="N868" s="122">
        <v>0.14305483867070001</v>
      </c>
      <c r="O868" s="122">
        <v>0.13765576364570001</v>
      </c>
      <c r="P868" s="122">
        <v>0.11604750455109999</v>
      </c>
      <c r="Q868" s="122">
        <v>0.1333176143216</v>
      </c>
      <c r="R868" s="122">
        <v>0.1568584193051</v>
      </c>
      <c r="S868" s="122">
        <v>0.1871313693187</v>
      </c>
      <c r="T868" s="122">
        <v>0.17066566294720001</v>
      </c>
      <c r="U868" s="122">
        <v>0.1330788069793</v>
      </c>
      <c r="V868" s="122">
        <v>0.12899958426319999</v>
      </c>
      <c r="W868" s="122">
        <v>0.1248493393813</v>
      </c>
      <c r="X868" s="122">
        <v>0.122574917657</v>
      </c>
      <c r="Y868" s="122">
        <v>0.12812265783660001</v>
      </c>
      <c r="Z868" s="122">
        <v>0.12791806029819999</v>
      </c>
      <c r="AA868" s="122">
        <v>0.1233738285403</v>
      </c>
      <c r="AB868" s="122">
        <v>0.1141399637122</v>
      </c>
      <c r="AC868" s="122">
        <v>0.1278605392361</v>
      </c>
      <c r="AD868" s="122">
        <v>0.13559968405459999</v>
      </c>
      <c r="AE868" s="122">
        <v>0.1486171883032</v>
      </c>
      <c r="AF868" s="122">
        <v>0.15526133067219999</v>
      </c>
      <c r="AG868" s="122">
        <v>0.1547881654354</v>
      </c>
      <c r="AH868" s="122">
        <v>0.1668611891109</v>
      </c>
      <c r="AI868" s="122">
        <v>0.1750535932867</v>
      </c>
      <c r="AJ868" s="122">
        <v>0.1832459974625</v>
      </c>
      <c r="AK868" s="122">
        <v>0.1914384016383</v>
      </c>
      <c r="AL868" s="122">
        <v>0</v>
      </c>
    </row>
    <row r="869" spans="1:38" hidden="1" x14ac:dyDescent="0.25">
      <c r="A869" s="122" t="s">
        <v>1984</v>
      </c>
      <c r="B869" s="122">
        <v>1</v>
      </c>
      <c r="C869" s="122" t="s">
        <v>2150</v>
      </c>
      <c r="D869" s="122" t="s">
        <v>2113</v>
      </c>
      <c r="E869" s="122">
        <v>17</v>
      </c>
      <c r="F869" s="122">
        <v>6.2761591218399998E-2</v>
      </c>
      <c r="G869" s="122">
        <v>6.2290074450400003E-2</v>
      </c>
      <c r="H869" s="122">
        <v>6.3470539538500001E-2</v>
      </c>
      <c r="I869" s="122">
        <v>6.5229657383000003E-2</v>
      </c>
      <c r="J869" s="122">
        <v>7.0706161178099997E-2</v>
      </c>
      <c r="K869" s="122">
        <v>7.1844081889400002E-2</v>
      </c>
      <c r="L869" s="122">
        <v>7.4246746136899994E-2</v>
      </c>
      <c r="M869" s="122">
        <v>7.8505002509900002E-2</v>
      </c>
      <c r="N869" s="122">
        <v>8.4955536363400003E-2</v>
      </c>
      <c r="O869" s="122">
        <v>7.0282424506299998E-2</v>
      </c>
      <c r="P869" s="122">
        <v>5.25128098219E-2</v>
      </c>
      <c r="Q869" s="122">
        <v>8.0250635217299998E-2</v>
      </c>
      <c r="R869" s="122">
        <v>0.1292362307902</v>
      </c>
      <c r="S869" s="122">
        <v>0.1439754830204</v>
      </c>
      <c r="T869" s="122">
        <v>0.1202492231395</v>
      </c>
      <c r="U869" s="122">
        <v>0.11688877486470001</v>
      </c>
      <c r="V869" s="122">
        <v>0.12184316235750001</v>
      </c>
      <c r="W869" s="122">
        <v>0.12807635199129999</v>
      </c>
      <c r="X869" s="122">
        <v>0.11336514379029999</v>
      </c>
      <c r="Y869" s="122">
        <v>9.8325789712399997E-2</v>
      </c>
      <c r="Z869" s="122">
        <v>0.1206336925822</v>
      </c>
      <c r="AA869" s="122">
        <v>0.13030982067800001</v>
      </c>
      <c r="AB869" s="122">
        <v>0.12902974386890001</v>
      </c>
      <c r="AC869" s="122">
        <v>0.13741587988750001</v>
      </c>
      <c r="AD869" s="122">
        <v>0.14184538619250001</v>
      </c>
      <c r="AE869" s="122">
        <v>0.12463611321779999</v>
      </c>
      <c r="AF869" s="122">
        <v>0.109399765702</v>
      </c>
      <c r="AG869" s="122">
        <v>0.13132930772199999</v>
      </c>
      <c r="AH869" s="122">
        <v>0.1164224345306</v>
      </c>
      <c r="AI869" s="122">
        <v>0.1095512397796</v>
      </c>
      <c r="AJ869" s="122">
        <v>0.10268004502859999</v>
      </c>
      <c r="AK869" s="122">
        <v>9.58088502776E-2</v>
      </c>
      <c r="AL869" s="122">
        <v>0</v>
      </c>
    </row>
    <row r="870" spans="1:38" hidden="1" x14ac:dyDescent="0.25">
      <c r="A870" s="122" t="s">
        <v>1984</v>
      </c>
      <c r="B870" s="122">
        <v>1</v>
      </c>
      <c r="C870" s="122" t="s">
        <v>2150</v>
      </c>
      <c r="D870" s="122" t="s">
        <v>2114</v>
      </c>
      <c r="E870" s="122">
        <v>17</v>
      </c>
      <c r="F870" s="122">
        <v>2.5052279294800001E-2</v>
      </c>
      <c r="G870" s="122">
        <v>2.6016484562600001E-2</v>
      </c>
      <c r="H870" s="122">
        <v>3.4015935770700001E-2</v>
      </c>
      <c r="I870" s="122">
        <v>4.0938325682699998E-2</v>
      </c>
      <c r="J870" s="122">
        <v>3.7163129940399997E-2</v>
      </c>
      <c r="K870" s="122">
        <v>2.87129811001E-2</v>
      </c>
      <c r="L870" s="122">
        <v>3.0902078563E-2</v>
      </c>
      <c r="M870" s="122">
        <v>3.0792825667499999E-2</v>
      </c>
      <c r="N870" s="122">
        <v>3.86736050077E-2</v>
      </c>
      <c r="O870" s="122">
        <v>4.25957548157E-2</v>
      </c>
      <c r="P870" s="122">
        <v>4.1174493211200001E-2</v>
      </c>
      <c r="Q870" s="122">
        <v>3.3141549366500003E-2</v>
      </c>
      <c r="R870" s="122">
        <v>3.3857326075799998E-2</v>
      </c>
      <c r="S870" s="122">
        <v>2.4779918110599999E-2</v>
      </c>
      <c r="T870" s="122">
        <v>2.4098617315300001E-2</v>
      </c>
      <c r="U870" s="122">
        <v>2.34136375457E-2</v>
      </c>
      <c r="V870" s="122">
        <v>3.0644648825199999E-2</v>
      </c>
      <c r="W870" s="122">
        <v>3.6196073301300001E-2</v>
      </c>
      <c r="X870" s="122">
        <v>2.82225651819E-2</v>
      </c>
      <c r="Y870" s="122">
        <v>3.2260924007400001E-2</v>
      </c>
      <c r="Z870" s="122">
        <v>2.5568742084699999E-2</v>
      </c>
      <c r="AA870" s="122">
        <v>2.4775575191300001E-2</v>
      </c>
      <c r="AB870" s="122">
        <v>2.5768666727100001E-2</v>
      </c>
      <c r="AC870" s="122">
        <v>3.4186026792499997E-2</v>
      </c>
      <c r="AD870" s="122">
        <v>4.4862841210800003E-2</v>
      </c>
      <c r="AE870" s="122">
        <v>4.0349628594799999E-2</v>
      </c>
      <c r="AF870" s="122">
        <v>3.63701014243E-2</v>
      </c>
      <c r="AG870" s="122">
        <v>5.3476450284799998E-2</v>
      </c>
      <c r="AH870" s="122">
        <v>5.3058705531700001E-2</v>
      </c>
      <c r="AI870" s="122">
        <v>5.5543988035300002E-2</v>
      </c>
      <c r="AJ870" s="122">
        <v>5.8029270538799999E-2</v>
      </c>
      <c r="AK870" s="122">
        <v>6.0514553042399999E-2</v>
      </c>
      <c r="AL870" s="122">
        <v>0</v>
      </c>
    </row>
    <row r="871" spans="1:38" hidden="1" x14ac:dyDescent="0.25">
      <c r="A871" s="122" t="s">
        <v>1984</v>
      </c>
      <c r="B871" s="122">
        <v>1</v>
      </c>
      <c r="C871" s="122" t="s">
        <v>2150</v>
      </c>
      <c r="D871" s="122" t="s">
        <v>2136</v>
      </c>
      <c r="E871" s="122">
        <v>17</v>
      </c>
      <c r="F871" s="122">
        <v>1.3926813632E-3</v>
      </c>
      <c r="G871" s="122">
        <v>1.4813027307E-3</v>
      </c>
      <c r="H871" s="122">
        <v>1.1563222353E-3</v>
      </c>
      <c r="I871" s="122">
        <v>1.2342552843999999E-3</v>
      </c>
      <c r="J871" s="122">
        <v>1.5300421543E-3</v>
      </c>
      <c r="K871" s="122">
        <v>1.4024010402E-3</v>
      </c>
      <c r="L871" s="122">
        <v>1.3244480329E-3</v>
      </c>
      <c r="M871" s="122">
        <v>1.1690063806000001E-3</v>
      </c>
      <c r="N871" s="122">
        <v>7.3963083250000005E-4</v>
      </c>
      <c r="O871" s="122">
        <v>0</v>
      </c>
      <c r="P871" s="122">
        <v>0</v>
      </c>
      <c r="Q871" s="122">
        <v>0</v>
      </c>
      <c r="R871" s="122">
        <v>0</v>
      </c>
      <c r="S871" s="122">
        <v>0</v>
      </c>
      <c r="T871" s="122">
        <v>0</v>
      </c>
      <c r="U871" s="122">
        <v>0</v>
      </c>
      <c r="V871" s="122">
        <v>0</v>
      </c>
      <c r="W871" s="122">
        <v>0</v>
      </c>
      <c r="X871" s="122">
        <v>0</v>
      </c>
      <c r="Y871" s="122">
        <v>0</v>
      </c>
      <c r="Z871" s="122">
        <v>0</v>
      </c>
      <c r="AA871" s="122">
        <v>0</v>
      </c>
      <c r="AB871" s="122">
        <v>0</v>
      </c>
      <c r="AC871" s="122">
        <v>0</v>
      </c>
      <c r="AD871" s="122">
        <v>0</v>
      </c>
      <c r="AE871" s="122">
        <v>0</v>
      </c>
      <c r="AF871" s="122">
        <v>0</v>
      </c>
      <c r="AG871" s="122">
        <v>0</v>
      </c>
      <c r="AH871" s="122">
        <v>0</v>
      </c>
      <c r="AI871" s="122">
        <v>0</v>
      </c>
      <c r="AJ871" s="122">
        <v>0</v>
      </c>
      <c r="AK871" s="122">
        <v>0</v>
      </c>
      <c r="AL871" s="122">
        <v>0</v>
      </c>
    </row>
    <row r="872" spans="1:38" hidden="1" x14ac:dyDescent="0.25">
      <c r="A872" s="122" t="s">
        <v>1984</v>
      </c>
      <c r="B872" s="122">
        <v>1</v>
      </c>
      <c r="C872" s="122" t="s">
        <v>2150</v>
      </c>
      <c r="D872" s="122" t="s">
        <v>2115</v>
      </c>
      <c r="E872" s="122">
        <v>17</v>
      </c>
      <c r="F872" s="122">
        <v>8.2500831600000002E-5</v>
      </c>
      <c r="G872" s="122">
        <v>2.227728688E-4</v>
      </c>
      <c r="H872" s="122">
        <v>2.2951117964999999E-3</v>
      </c>
      <c r="I872" s="122">
        <v>3.9745881641000003E-3</v>
      </c>
      <c r="J872" s="122">
        <v>5.4352221109999995E-4</v>
      </c>
      <c r="K872" s="122">
        <v>1.09085246E-4</v>
      </c>
      <c r="L872" s="122">
        <v>2.401645045E-4</v>
      </c>
      <c r="M872" s="122">
        <v>2.7290005750000001E-4</v>
      </c>
      <c r="N872" s="122">
        <v>3.9033717379999999E-4</v>
      </c>
      <c r="O872" s="122">
        <v>5.2035864399999998E-4</v>
      </c>
      <c r="P872" s="122">
        <v>5.9539375249999997E-4</v>
      </c>
      <c r="Q872" s="122">
        <v>5.4399588739999997E-4</v>
      </c>
      <c r="R872" s="122">
        <v>2.5333563159999999E-4</v>
      </c>
      <c r="S872" s="122">
        <v>7.3721854299999999E-5</v>
      </c>
      <c r="T872" s="122">
        <v>5.1013335799999997E-5</v>
      </c>
      <c r="U872" s="122">
        <v>5.40775953E-5</v>
      </c>
      <c r="V872" s="122">
        <v>8.5907042799999997E-5</v>
      </c>
      <c r="W872" s="122">
        <v>2.8242281299999998E-5</v>
      </c>
      <c r="X872" s="122">
        <v>8.5551785699999997E-5</v>
      </c>
      <c r="Y872" s="122">
        <v>1.275958753E-4</v>
      </c>
      <c r="Z872" s="122">
        <v>6.3854486100000003E-5</v>
      </c>
      <c r="AA872" s="122">
        <v>7.4211497200000001E-5</v>
      </c>
      <c r="AB872" s="122">
        <v>8.1715806300000006E-5</v>
      </c>
      <c r="AC872" s="122">
        <v>5.2369167500000001E-5</v>
      </c>
      <c r="AD872" s="122">
        <v>1.0071075630000001E-4</v>
      </c>
      <c r="AE872" s="122">
        <v>1.076495812E-4</v>
      </c>
      <c r="AF872" s="122">
        <v>8.3949801899999994E-5</v>
      </c>
      <c r="AG872" s="122">
        <v>2.0734589629999999E-4</v>
      </c>
      <c r="AH872" s="122">
        <v>2.1472943309999999E-4</v>
      </c>
      <c r="AI872" s="122">
        <v>2.4112810580000001E-4</v>
      </c>
      <c r="AJ872" s="122">
        <v>2.6752677839999997E-4</v>
      </c>
      <c r="AK872" s="122">
        <v>2.9392545110000002E-4</v>
      </c>
      <c r="AL872" s="122">
        <v>0</v>
      </c>
    </row>
    <row r="873" spans="1:38" hidden="1" x14ac:dyDescent="0.25">
      <c r="A873" s="122" t="s">
        <v>1984</v>
      </c>
      <c r="B873" s="122">
        <v>1</v>
      </c>
      <c r="C873" s="122" t="s">
        <v>2150</v>
      </c>
      <c r="D873" s="122" t="s">
        <v>2116</v>
      </c>
      <c r="E873" s="122">
        <v>17</v>
      </c>
      <c r="F873" s="122">
        <v>4.0687073693999997E-3</v>
      </c>
      <c r="G873" s="122">
        <v>1.6775257794000001E-3</v>
      </c>
      <c r="H873" s="122">
        <v>1.4344832925E-3</v>
      </c>
      <c r="I873" s="122">
        <v>1.7496177084000001E-3</v>
      </c>
      <c r="J873" s="122">
        <v>2.8243106231999999E-3</v>
      </c>
      <c r="K873" s="122">
        <v>4.0336047658000003E-3</v>
      </c>
      <c r="L873" s="122">
        <v>3.2128395778999999E-3</v>
      </c>
      <c r="M873" s="122">
        <v>3.9799090387E-3</v>
      </c>
      <c r="N873" s="122">
        <v>6.0419774410999999E-3</v>
      </c>
      <c r="O873" s="122">
        <v>1.0006265807900001E-2</v>
      </c>
      <c r="P873" s="122">
        <v>1.11002211134E-2</v>
      </c>
      <c r="Q873" s="122">
        <v>9.7349743869000003E-3</v>
      </c>
      <c r="R873" s="122">
        <v>8.2892120111999999E-3</v>
      </c>
      <c r="S873" s="122">
        <v>8.5312645679999997E-3</v>
      </c>
      <c r="T873" s="122">
        <v>6.3214637273999999E-3</v>
      </c>
      <c r="U873" s="122">
        <v>6.4554369348999996E-3</v>
      </c>
      <c r="V873" s="122">
        <v>6.6197826362999999E-3</v>
      </c>
      <c r="W873" s="122">
        <v>6.8282653844999996E-3</v>
      </c>
      <c r="X873" s="122">
        <v>4.5563238077999998E-3</v>
      </c>
      <c r="Y873" s="122">
        <v>3.2475816020999999E-3</v>
      </c>
      <c r="Z873" s="122">
        <v>4.4427798845000002E-3</v>
      </c>
      <c r="AA873" s="122">
        <v>4.1922011552E-3</v>
      </c>
      <c r="AB873" s="122">
        <v>3.5794410475000001E-3</v>
      </c>
      <c r="AC873" s="122">
        <v>4.8707517009999998E-3</v>
      </c>
      <c r="AD873" s="122">
        <v>4.6746177991000004E-3</v>
      </c>
      <c r="AE873" s="122">
        <v>7.8536959690000008E-3</v>
      </c>
      <c r="AF873" s="122">
        <v>1.2110958420299999E-2</v>
      </c>
      <c r="AG873" s="122">
        <v>1.2681132548999999E-2</v>
      </c>
      <c r="AH873" s="122">
        <v>1.4781916467900001E-2</v>
      </c>
      <c r="AI873" s="122">
        <v>1.7036640637999999E-2</v>
      </c>
      <c r="AJ873" s="122">
        <v>1.9291364808099998E-2</v>
      </c>
      <c r="AK873" s="122">
        <v>2.1546088978200002E-2</v>
      </c>
      <c r="AL873" s="122">
        <v>0</v>
      </c>
    </row>
    <row r="874" spans="1:38" hidden="1" x14ac:dyDescent="0.25">
      <c r="A874" s="122" t="s">
        <v>1984</v>
      </c>
      <c r="B874" s="122">
        <v>1</v>
      </c>
      <c r="C874" s="122" t="s">
        <v>2150</v>
      </c>
      <c r="D874" s="122" t="s">
        <v>2117</v>
      </c>
      <c r="E874" s="122">
        <v>17</v>
      </c>
      <c r="F874" s="122">
        <v>0.10835138177750001</v>
      </c>
      <c r="G874" s="122">
        <v>0.1129441374097</v>
      </c>
      <c r="H874" s="122">
        <v>0.10912657159270001</v>
      </c>
      <c r="I874" s="122">
        <v>0.1242150908706</v>
      </c>
      <c r="J874" s="122">
        <v>0.1162511307871</v>
      </c>
      <c r="K874" s="122">
        <v>9.0904230185400003E-2</v>
      </c>
      <c r="L874" s="122">
        <v>8.8143466690899994E-2</v>
      </c>
      <c r="M874" s="122">
        <v>0.10622420018750001</v>
      </c>
      <c r="N874" s="122">
        <v>0.13072198155369999</v>
      </c>
      <c r="O874" s="122">
        <v>0.17814579600229999</v>
      </c>
      <c r="P874" s="122">
        <v>0.28581491898759998</v>
      </c>
      <c r="Q874" s="122">
        <v>0.30950161359579997</v>
      </c>
      <c r="R874" s="122">
        <v>0.31954379497410001</v>
      </c>
      <c r="S874" s="122">
        <v>0.42281294457039997</v>
      </c>
      <c r="T874" s="122">
        <v>0.43780731803200001</v>
      </c>
      <c r="U874" s="122">
        <v>0.42452082022440002</v>
      </c>
      <c r="V874" s="122">
        <v>0.46125165804829998</v>
      </c>
      <c r="W874" s="122">
        <v>0.40014647409960002</v>
      </c>
      <c r="X874" s="122">
        <v>0.36568758051349998</v>
      </c>
      <c r="Y874" s="122">
        <v>0.39799615954520001</v>
      </c>
      <c r="Z874" s="122">
        <v>0.42814707405730001</v>
      </c>
      <c r="AA874" s="122">
        <v>0.51465148918930004</v>
      </c>
      <c r="AB874" s="122">
        <v>0.57127956103900002</v>
      </c>
      <c r="AC874" s="122">
        <v>0.52367404916990001</v>
      </c>
      <c r="AD874" s="122">
        <v>0.50632709607180004</v>
      </c>
      <c r="AE874" s="122">
        <v>0.45865083879160001</v>
      </c>
      <c r="AF874" s="122">
        <v>0.45864375493659998</v>
      </c>
      <c r="AG874" s="122">
        <v>0.54182454341069997</v>
      </c>
      <c r="AH874" s="122">
        <v>0.48504079998720001</v>
      </c>
      <c r="AI874" s="122">
        <v>0.47208632088539998</v>
      </c>
      <c r="AJ874" s="122">
        <v>0.45913184178369998</v>
      </c>
      <c r="AK874" s="122">
        <v>0.44617736268199998</v>
      </c>
      <c r="AL874" s="122">
        <v>0</v>
      </c>
    </row>
    <row r="875" spans="1:38" hidden="1" x14ac:dyDescent="0.25">
      <c r="A875" s="122" t="s">
        <v>1984</v>
      </c>
      <c r="B875" s="122">
        <v>1</v>
      </c>
      <c r="C875" s="122" t="s">
        <v>2150</v>
      </c>
      <c r="D875" s="122" t="s">
        <v>2118</v>
      </c>
      <c r="E875" s="122">
        <v>17</v>
      </c>
      <c r="F875" s="122">
        <v>7.4096875502699999E-2</v>
      </c>
      <c r="G875" s="122">
        <v>6.27229440261E-2</v>
      </c>
      <c r="H875" s="122">
        <v>6.4561111252200001E-2</v>
      </c>
      <c r="I875" s="122">
        <v>6.5355464997399998E-2</v>
      </c>
      <c r="J875" s="122">
        <v>6.0170417127799997E-2</v>
      </c>
      <c r="K875" s="122">
        <v>5.1149931476599998E-2</v>
      </c>
      <c r="L875" s="122">
        <v>5.0599595512400002E-2</v>
      </c>
      <c r="M875" s="122">
        <v>5.0026447246700002E-2</v>
      </c>
      <c r="N875" s="122">
        <v>4.6895879645599998E-2</v>
      </c>
      <c r="O875" s="122">
        <v>4.83064489401E-2</v>
      </c>
      <c r="P875" s="122">
        <v>4.7566907254500003E-2</v>
      </c>
      <c r="Q875" s="122">
        <v>4.4394268952799999E-2</v>
      </c>
      <c r="R875" s="122">
        <v>3.8965642384099997E-2</v>
      </c>
      <c r="S875" s="122">
        <v>4.01622098037E-2</v>
      </c>
      <c r="T875" s="122">
        <v>4.6606114850799997E-2</v>
      </c>
      <c r="U875" s="122">
        <v>4.2371011400399998E-2</v>
      </c>
      <c r="V875" s="122">
        <v>3.58592655357E-2</v>
      </c>
      <c r="W875" s="122">
        <v>3.7163217756800003E-2</v>
      </c>
      <c r="X875" s="122">
        <v>4.5152812241100002E-2</v>
      </c>
      <c r="Y875" s="122">
        <v>3.8352715957499998E-2</v>
      </c>
      <c r="Z875" s="122">
        <v>3.5610283467900003E-2</v>
      </c>
      <c r="AA875" s="122">
        <v>4.4014095860199998E-2</v>
      </c>
      <c r="AB875" s="122">
        <v>7.41165037951E-2</v>
      </c>
      <c r="AC875" s="122">
        <v>0.1021823952342</v>
      </c>
      <c r="AD875" s="122">
        <v>0.10272576177080001</v>
      </c>
      <c r="AE875" s="122">
        <v>8.2498875684200002E-2</v>
      </c>
      <c r="AF875" s="122">
        <v>9.6481774713500001E-2</v>
      </c>
      <c r="AG875" s="122">
        <v>9.91121371483E-2</v>
      </c>
      <c r="AH875" s="122">
        <v>9.3031405521599997E-2</v>
      </c>
      <c r="AI875" s="122">
        <v>9.1702118683400002E-2</v>
      </c>
      <c r="AJ875" s="122">
        <v>9.0372831845100005E-2</v>
      </c>
      <c r="AK875" s="122">
        <v>8.9043545006899996E-2</v>
      </c>
      <c r="AL875" s="122">
        <v>0</v>
      </c>
    </row>
    <row r="876" spans="1:38" hidden="1" x14ac:dyDescent="0.25">
      <c r="A876" s="122" t="s">
        <v>1984</v>
      </c>
      <c r="B876" s="122">
        <v>1</v>
      </c>
      <c r="C876" s="122" t="s">
        <v>2150</v>
      </c>
      <c r="D876" s="122" t="s">
        <v>2119</v>
      </c>
      <c r="E876" s="122">
        <v>17</v>
      </c>
      <c r="F876" s="122">
        <v>0.110788249176</v>
      </c>
      <c r="G876" s="122">
        <v>0.15728719477459999</v>
      </c>
      <c r="H876" s="122">
        <v>0.148172017781</v>
      </c>
      <c r="I876" s="122">
        <v>0.1631851506849</v>
      </c>
      <c r="J876" s="122">
        <v>0.17869019238559999</v>
      </c>
      <c r="K876" s="122">
        <v>0.16782244119869999</v>
      </c>
      <c r="L876" s="122">
        <v>0.16998396963920001</v>
      </c>
      <c r="M876" s="122">
        <v>0.18714571133089999</v>
      </c>
      <c r="N876" s="122">
        <v>0.20870348664909999</v>
      </c>
      <c r="O876" s="122">
        <v>0.2113471589706</v>
      </c>
      <c r="P876" s="122">
        <v>0.21777256004109999</v>
      </c>
      <c r="Q876" s="122">
        <v>0.24878153642379999</v>
      </c>
      <c r="R876" s="122">
        <v>0.26259166470110001</v>
      </c>
      <c r="S876" s="122">
        <v>0.2066117336478</v>
      </c>
      <c r="T876" s="122">
        <v>0.1036107846019</v>
      </c>
      <c r="U876" s="122">
        <v>0.104179804167</v>
      </c>
      <c r="V876" s="122">
        <v>9.6512863043899999E-2</v>
      </c>
      <c r="W876" s="122">
        <v>9.2840814297400001E-2</v>
      </c>
      <c r="X876" s="122">
        <v>9.88994901569E-2</v>
      </c>
      <c r="Y876" s="122">
        <v>0.1123395868034</v>
      </c>
      <c r="Z876" s="122">
        <v>0.1036919735099</v>
      </c>
      <c r="AA876" s="122">
        <v>9.2681172094700004E-2</v>
      </c>
      <c r="AB876" s="122">
        <v>8.5752750793800001E-2</v>
      </c>
      <c r="AC876" s="122">
        <v>0.1017253229308</v>
      </c>
      <c r="AD876" s="122">
        <v>0.11793250319030001</v>
      </c>
      <c r="AE876" s="122">
        <v>0.1338777072182</v>
      </c>
      <c r="AF876" s="122">
        <v>0.13321344014030001</v>
      </c>
      <c r="AG876" s="122">
        <v>0.12964121627960001</v>
      </c>
      <c r="AH876" s="122">
        <v>0.14729832146989999</v>
      </c>
      <c r="AI876" s="122">
        <v>0.1563927645515</v>
      </c>
      <c r="AJ876" s="122">
        <v>0.16548720763319999</v>
      </c>
      <c r="AK876" s="122">
        <v>0.17458165071490001</v>
      </c>
      <c r="AL876" s="122">
        <v>0</v>
      </c>
    </row>
    <row r="877" spans="1:38" hidden="1" x14ac:dyDescent="0.25">
      <c r="A877" s="122" t="s">
        <v>1984</v>
      </c>
      <c r="B877" s="122">
        <v>1</v>
      </c>
      <c r="C877" s="122" t="s">
        <v>2150</v>
      </c>
      <c r="D877" s="122" t="s">
        <v>2137</v>
      </c>
      <c r="E877" s="122">
        <v>17</v>
      </c>
      <c r="F877" s="122">
        <v>0</v>
      </c>
      <c r="G877" s="122">
        <v>0</v>
      </c>
      <c r="H877" s="122">
        <v>0</v>
      </c>
      <c r="I877" s="122">
        <v>0</v>
      </c>
      <c r="J877" s="122">
        <v>0</v>
      </c>
      <c r="K877" s="122">
        <v>0</v>
      </c>
      <c r="L877" s="122">
        <v>0</v>
      </c>
      <c r="M877" s="122">
        <v>0</v>
      </c>
      <c r="N877" s="122">
        <v>0</v>
      </c>
      <c r="O877" s="122">
        <v>0</v>
      </c>
      <c r="P877" s="122">
        <v>0</v>
      </c>
      <c r="Q877" s="122">
        <v>0</v>
      </c>
      <c r="R877" s="122">
        <v>0</v>
      </c>
      <c r="S877" s="122">
        <v>0</v>
      </c>
      <c r="T877" s="122">
        <v>0</v>
      </c>
      <c r="U877" s="122">
        <v>0</v>
      </c>
      <c r="V877" s="122">
        <v>0</v>
      </c>
      <c r="W877" s="122">
        <v>0</v>
      </c>
      <c r="X877" s="122">
        <v>0</v>
      </c>
      <c r="Y877" s="122">
        <v>0</v>
      </c>
      <c r="Z877" s="122">
        <v>0</v>
      </c>
      <c r="AA877" s="122">
        <v>0</v>
      </c>
      <c r="AB877" s="122">
        <v>0</v>
      </c>
      <c r="AC877" s="122">
        <v>0</v>
      </c>
      <c r="AD877" s="122">
        <v>0</v>
      </c>
      <c r="AE877" s="122">
        <v>0</v>
      </c>
      <c r="AF877" s="122">
        <v>0</v>
      </c>
      <c r="AG877" s="122">
        <v>0</v>
      </c>
      <c r="AH877" s="122">
        <v>0</v>
      </c>
      <c r="AI877" s="122">
        <v>0</v>
      </c>
      <c r="AJ877" s="122">
        <v>0</v>
      </c>
      <c r="AK877" s="122">
        <v>0</v>
      </c>
      <c r="AL877" s="122">
        <v>0</v>
      </c>
    </row>
    <row r="878" spans="1:38" hidden="1" x14ac:dyDescent="0.25">
      <c r="A878" s="122" t="s">
        <v>1984</v>
      </c>
      <c r="B878" s="122">
        <v>1</v>
      </c>
      <c r="C878" s="122" t="s">
        <v>2150</v>
      </c>
      <c r="D878" s="122" t="s">
        <v>2120</v>
      </c>
      <c r="E878" s="122">
        <v>17</v>
      </c>
      <c r="F878" s="122">
        <v>5.0993670204999998E-3</v>
      </c>
      <c r="G878" s="122">
        <v>2.4492707974000001E-3</v>
      </c>
      <c r="H878" s="122">
        <v>2.7261545254000001E-3</v>
      </c>
      <c r="I878" s="122">
        <v>3.4793636335999998E-3</v>
      </c>
      <c r="J878" s="122">
        <v>3.1634907617000001E-3</v>
      </c>
      <c r="K878" s="122">
        <v>2.7757268740999999E-3</v>
      </c>
      <c r="L878" s="122">
        <v>3.6241728507000002E-3</v>
      </c>
      <c r="M878" s="122">
        <v>4.5292830142999998E-3</v>
      </c>
      <c r="N878" s="122">
        <v>5.5319412137999997E-3</v>
      </c>
      <c r="O878" s="122">
        <v>6.6544222081E-3</v>
      </c>
      <c r="P878" s="122">
        <v>6.8620201396999998E-3</v>
      </c>
      <c r="Q878" s="122">
        <v>4.9846375760000004E-3</v>
      </c>
      <c r="R878" s="122">
        <v>2.3980658623000001E-3</v>
      </c>
      <c r="S878" s="122">
        <v>2.2425363936000001E-3</v>
      </c>
      <c r="T878" s="122">
        <v>4.3489706976000001E-3</v>
      </c>
      <c r="U878" s="122">
        <v>4.3061149716999998E-3</v>
      </c>
      <c r="V878" s="122">
        <v>4.2893460341E-3</v>
      </c>
      <c r="W878" s="122">
        <v>7.1550394628999998E-3</v>
      </c>
      <c r="X878" s="122">
        <v>7.0285718951000001E-3</v>
      </c>
      <c r="Y878" s="122">
        <v>6.5733477274999997E-3</v>
      </c>
      <c r="Z878" s="122">
        <v>7.8634369349000009E-3</v>
      </c>
      <c r="AA878" s="122">
        <v>1.13776823006E-2</v>
      </c>
      <c r="AB878" s="122">
        <v>1.2620020684E-2</v>
      </c>
      <c r="AC878" s="122">
        <v>1.34711583658E-2</v>
      </c>
      <c r="AD878" s="122">
        <v>1.52803688046E-2</v>
      </c>
      <c r="AE878" s="122">
        <v>1.5683709455999999E-2</v>
      </c>
      <c r="AF878" s="122">
        <v>1.1080277480400001E-2</v>
      </c>
      <c r="AG878" s="122">
        <v>1.39822895328E-2</v>
      </c>
      <c r="AH878" s="122">
        <v>1.34473946259E-2</v>
      </c>
      <c r="AI878" s="122">
        <v>1.29350353838E-2</v>
      </c>
      <c r="AJ878" s="122">
        <v>1.24226761417E-2</v>
      </c>
      <c r="AK878" s="122">
        <v>1.1910316899599999E-2</v>
      </c>
      <c r="AL878" s="122">
        <v>0</v>
      </c>
    </row>
    <row r="879" spans="1:38" hidden="1" x14ac:dyDescent="0.25">
      <c r="A879" s="122" t="s">
        <v>1984</v>
      </c>
      <c r="B879" s="122">
        <v>1</v>
      </c>
      <c r="C879" s="122" t="s">
        <v>2150</v>
      </c>
      <c r="D879" s="122" t="s">
        <v>2121</v>
      </c>
      <c r="E879" s="122">
        <v>17</v>
      </c>
      <c r="F879" s="122">
        <v>1.05102067798E-2</v>
      </c>
      <c r="G879" s="122">
        <v>1.1911386373900001E-2</v>
      </c>
      <c r="H879" s="122">
        <v>1.85591332063E-2</v>
      </c>
      <c r="I879" s="122">
        <v>2.50334719526E-2</v>
      </c>
      <c r="J879" s="122">
        <v>1.8153139435699999E-2</v>
      </c>
      <c r="K879" s="122">
        <v>1.5735812513200002E-2</v>
      </c>
      <c r="L879" s="122">
        <v>1.5696301793200002E-2</v>
      </c>
      <c r="M879" s="122">
        <v>1.68327455925E-2</v>
      </c>
      <c r="N879" s="122">
        <v>1.9449897366100002E-2</v>
      </c>
      <c r="O879" s="122">
        <v>2.3727622365399999E-2</v>
      </c>
      <c r="P879" s="122">
        <v>2.3201662100499999E-2</v>
      </c>
      <c r="Q879" s="122">
        <v>1.9863927666400001E-2</v>
      </c>
      <c r="R879" s="122">
        <v>2.1927997217900001E-2</v>
      </c>
      <c r="S879" s="122">
        <v>2.0063075266899998E-2</v>
      </c>
      <c r="T879" s="122">
        <v>1.6648659832499999E-2</v>
      </c>
      <c r="U879" s="122">
        <v>1.5315604463400001E-2</v>
      </c>
      <c r="V879" s="122">
        <v>1.6857509812800001E-2</v>
      </c>
      <c r="W879" s="122">
        <v>1.9850457165300001E-2</v>
      </c>
      <c r="X879" s="122">
        <v>2.0038832622699999E-2</v>
      </c>
      <c r="Y879" s="122">
        <v>1.78188237927E-2</v>
      </c>
      <c r="Z879" s="122">
        <v>1.80117430826E-2</v>
      </c>
      <c r="AA879" s="122">
        <v>1.98429342284E-2</v>
      </c>
      <c r="AB879" s="122">
        <v>1.90095021924E-2</v>
      </c>
      <c r="AC879" s="122">
        <v>2.1518194078999998E-2</v>
      </c>
      <c r="AD879" s="122">
        <v>2.4621888536099999E-2</v>
      </c>
      <c r="AE879" s="122">
        <v>2.7121061658999999E-2</v>
      </c>
      <c r="AF879" s="122">
        <v>2.72664390214E-2</v>
      </c>
      <c r="AG879" s="122">
        <v>2.96278939324E-2</v>
      </c>
      <c r="AH879" s="122">
        <v>3.2100770569000001E-2</v>
      </c>
      <c r="AI879" s="122">
        <v>3.4114795397700001E-2</v>
      </c>
      <c r="AJ879" s="122">
        <v>3.6128820226400002E-2</v>
      </c>
      <c r="AK879" s="122">
        <v>3.8142845055100003E-2</v>
      </c>
      <c r="AL879" s="122">
        <v>0</v>
      </c>
    </row>
    <row r="880" spans="1:38" hidden="1" x14ac:dyDescent="0.25">
      <c r="A880" s="122" t="s">
        <v>1984</v>
      </c>
      <c r="B880" s="122">
        <v>1</v>
      </c>
      <c r="C880" s="122" t="s">
        <v>2150</v>
      </c>
      <c r="D880" s="122" t="s">
        <v>2138</v>
      </c>
      <c r="E880" s="122">
        <v>17</v>
      </c>
      <c r="F880" s="122">
        <v>0</v>
      </c>
      <c r="G880" s="122">
        <v>0</v>
      </c>
      <c r="H880" s="122">
        <v>0</v>
      </c>
      <c r="I880" s="122">
        <v>0</v>
      </c>
      <c r="J880" s="122">
        <v>0</v>
      </c>
      <c r="K880" s="122">
        <v>0</v>
      </c>
      <c r="L880" s="122">
        <v>0</v>
      </c>
      <c r="M880" s="122">
        <v>0</v>
      </c>
      <c r="N880" s="122">
        <v>0</v>
      </c>
      <c r="O880" s="122">
        <v>0</v>
      </c>
      <c r="P880" s="122">
        <v>0</v>
      </c>
      <c r="Q880" s="122">
        <v>0</v>
      </c>
      <c r="R880" s="122">
        <v>0</v>
      </c>
      <c r="S880" s="122">
        <v>0</v>
      </c>
      <c r="T880" s="122">
        <v>0</v>
      </c>
      <c r="U880" s="122">
        <v>0</v>
      </c>
      <c r="V880" s="122">
        <v>0</v>
      </c>
      <c r="W880" s="122">
        <v>0</v>
      </c>
      <c r="X880" s="122">
        <v>0</v>
      </c>
      <c r="Y880" s="122">
        <v>0</v>
      </c>
      <c r="Z880" s="122">
        <v>0</v>
      </c>
      <c r="AA880" s="122">
        <v>0</v>
      </c>
      <c r="AB880" s="122">
        <v>0</v>
      </c>
      <c r="AC880" s="122">
        <v>0</v>
      </c>
      <c r="AD880" s="122">
        <v>0</v>
      </c>
      <c r="AE880" s="122">
        <v>0</v>
      </c>
      <c r="AF880" s="122">
        <v>0</v>
      </c>
      <c r="AG880" s="122">
        <v>0</v>
      </c>
      <c r="AH880" s="122">
        <v>0</v>
      </c>
      <c r="AI880" s="122">
        <v>0</v>
      </c>
      <c r="AJ880" s="122">
        <v>0</v>
      </c>
      <c r="AK880" s="122">
        <v>0</v>
      </c>
      <c r="AL880" s="122">
        <v>0</v>
      </c>
    </row>
    <row r="881" spans="1:38" hidden="1" x14ac:dyDescent="0.25">
      <c r="A881" s="122" t="s">
        <v>1984</v>
      </c>
      <c r="B881" s="122">
        <v>1</v>
      </c>
      <c r="C881" s="122" t="s">
        <v>2150</v>
      </c>
      <c r="D881" s="122" t="s">
        <v>2122</v>
      </c>
      <c r="E881" s="122">
        <v>17</v>
      </c>
      <c r="F881" s="122">
        <v>2.7153131936000002E-3</v>
      </c>
      <c r="G881" s="122">
        <v>2.6022110133000001E-3</v>
      </c>
      <c r="H881" s="122">
        <v>2.7866613444999999E-3</v>
      </c>
      <c r="I881" s="122">
        <v>2.9861056578999999E-3</v>
      </c>
      <c r="J881" s="122">
        <v>2.9529682783999999E-3</v>
      </c>
      <c r="K881" s="122">
        <v>2.0780882396999999E-3</v>
      </c>
      <c r="L881" s="122">
        <v>2.4526849920000001E-3</v>
      </c>
      <c r="M881" s="122">
        <v>3.6821130364000001E-3</v>
      </c>
      <c r="N881" s="122">
        <v>5.2566794279000004E-3</v>
      </c>
      <c r="O881" s="122">
        <v>4.8782826211999997E-3</v>
      </c>
      <c r="P881" s="122">
        <v>4.2107264205E-3</v>
      </c>
      <c r="Q881" s="122">
        <v>5.0672142489999999E-3</v>
      </c>
      <c r="R881" s="122">
        <v>3.4020040520999998E-3</v>
      </c>
      <c r="S881" s="122">
        <v>3.3783907587000002E-3</v>
      </c>
      <c r="T881" s="122">
        <v>4.0670508330999996E-3</v>
      </c>
      <c r="U881" s="122">
        <v>3.4572099548999999E-3</v>
      </c>
      <c r="V881" s="122">
        <v>3.5058589010999999E-3</v>
      </c>
      <c r="W881" s="122">
        <v>3.2657795518000001E-3</v>
      </c>
      <c r="X881" s="122">
        <v>3.4711301823E-3</v>
      </c>
      <c r="Y881" s="122">
        <v>5.8992638422999998E-3</v>
      </c>
      <c r="Z881" s="122">
        <v>5.3758968218000002E-3</v>
      </c>
      <c r="AA881" s="122">
        <v>4.2484901267E-3</v>
      </c>
      <c r="AB881" s="122">
        <v>4.7711107079000002E-3</v>
      </c>
      <c r="AC881" s="122">
        <v>7.1115357586000001E-3</v>
      </c>
      <c r="AD881" s="122">
        <v>1.0852020079199999E-2</v>
      </c>
      <c r="AE881" s="122">
        <v>1.02965668148E-2</v>
      </c>
      <c r="AF881" s="122">
        <v>9.3706601349000003E-3</v>
      </c>
      <c r="AG881" s="122">
        <v>9.0226989584000009E-3</v>
      </c>
      <c r="AH881" s="122">
        <v>1.09608427112E-2</v>
      </c>
      <c r="AI881" s="122">
        <v>1.16330643123E-2</v>
      </c>
      <c r="AJ881" s="122">
        <v>1.2305285913400001E-2</v>
      </c>
      <c r="AK881" s="122">
        <v>1.2977507514499999E-2</v>
      </c>
      <c r="AL881" s="122">
        <v>0</v>
      </c>
    </row>
    <row r="882" spans="1:38" hidden="1" x14ac:dyDescent="0.25">
      <c r="A882" s="122" t="s">
        <v>1984</v>
      </c>
      <c r="B882" s="122">
        <v>1</v>
      </c>
      <c r="C882" s="122" t="s">
        <v>2150</v>
      </c>
      <c r="D882" s="122" t="s">
        <v>2123</v>
      </c>
      <c r="E882" s="122">
        <v>17</v>
      </c>
      <c r="F882" s="122">
        <v>3.3737448728400003E-2</v>
      </c>
      <c r="G882" s="122">
        <v>3.1049961353500001E-2</v>
      </c>
      <c r="H882" s="122">
        <v>3.1972251595099997E-2</v>
      </c>
      <c r="I882" s="122">
        <v>3.86732896671E-2</v>
      </c>
      <c r="J882" s="122">
        <v>4.3408128216799999E-2</v>
      </c>
      <c r="K882" s="122">
        <v>4.4913581783500002E-2</v>
      </c>
      <c r="L882" s="122">
        <v>4.35300080438E-2</v>
      </c>
      <c r="M882" s="122">
        <v>3.9549835556000001E-2</v>
      </c>
      <c r="N882" s="122">
        <v>3.8249357404199998E-2</v>
      </c>
      <c r="O882" s="122">
        <v>3.6016039069799999E-2</v>
      </c>
      <c r="P882" s="122">
        <v>3.8574561432199998E-2</v>
      </c>
      <c r="Q882" s="122">
        <v>4.7374171580599998E-2</v>
      </c>
      <c r="R882" s="122">
        <v>4.3996988962499997E-2</v>
      </c>
      <c r="S882" s="122">
        <v>5.0196544921200001E-2</v>
      </c>
      <c r="T882" s="122">
        <v>5.3844566572900002E-2</v>
      </c>
      <c r="U882" s="122">
        <v>5.8596630439399999E-2</v>
      </c>
      <c r="V882" s="122">
        <v>6.3168802443399993E-2</v>
      </c>
      <c r="W882" s="122">
        <v>6.8508594756400004E-2</v>
      </c>
      <c r="X882" s="122">
        <v>6.8652046811200004E-2</v>
      </c>
      <c r="Y882" s="122">
        <v>5.0012266231200003E-2</v>
      </c>
      <c r="Z882" s="122">
        <v>5.6528260546100002E-2</v>
      </c>
      <c r="AA882" s="122">
        <v>6.14913245638E-2</v>
      </c>
      <c r="AB882" s="122">
        <v>5.09383671717E-2</v>
      </c>
      <c r="AC882" s="122">
        <v>5.3272220629599999E-2</v>
      </c>
      <c r="AD882" s="122">
        <v>5.06170084369E-2</v>
      </c>
      <c r="AE882" s="122">
        <v>5.7649351114300001E-2</v>
      </c>
      <c r="AF882" s="122">
        <v>6.5561975868600006E-2</v>
      </c>
      <c r="AG882" s="122">
        <v>7.6731982086199996E-2</v>
      </c>
      <c r="AH882" s="122">
        <v>7.6999258079599994E-2</v>
      </c>
      <c r="AI882" s="122">
        <v>8.1902844958199994E-2</v>
      </c>
      <c r="AJ882" s="122">
        <v>8.6806431836700004E-2</v>
      </c>
      <c r="AK882" s="122">
        <v>9.1710018715200001E-2</v>
      </c>
      <c r="AL882" s="122">
        <v>0</v>
      </c>
    </row>
    <row r="883" spans="1:38" hidden="1" x14ac:dyDescent="0.25">
      <c r="A883" s="122" t="s">
        <v>1984</v>
      </c>
      <c r="B883" s="122">
        <v>1</v>
      </c>
      <c r="C883" s="122" t="s">
        <v>2150</v>
      </c>
      <c r="D883" s="122" t="s">
        <v>2124</v>
      </c>
      <c r="E883" s="122">
        <v>17</v>
      </c>
      <c r="F883" s="122">
        <v>8.0268934288900001E-2</v>
      </c>
      <c r="G883" s="122">
        <v>7.2610036348199999E-2</v>
      </c>
      <c r="H883" s="122">
        <v>7.5863192960199999E-2</v>
      </c>
      <c r="I883" s="122">
        <v>7.4877666938800005E-2</v>
      </c>
      <c r="J883" s="122">
        <v>7.73072149747E-2</v>
      </c>
      <c r="K883" s="122">
        <v>7.7489734675999997E-2</v>
      </c>
      <c r="L883" s="122">
        <v>8.3203869606E-2</v>
      </c>
      <c r="M883" s="122">
        <v>9.0171031237699997E-2</v>
      </c>
      <c r="N883" s="122">
        <v>8.9253670688600004E-2</v>
      </c>
      <c r="O883" s="122">
        <v>8.8122261695200002E-2</v>
      </c>
      <c r="P883" s="122">
        <v>8.5509418246699997E-2</v>
      </c>
      <c r="Q883" s="122">
        <v>7.4270884997999997E-2</v>
      </c>
      <c r="R883" s="122">
        <v>9.0041917203400004E-2</v>
      </c>
      <c r="S883" s="122">
        <v>0.1179828845142</v>
      </c>
      <c r="T883" s="122">
        <v>0.11807396474039999</v>
      </c>
      <c r="U883" s="122">
        <v>0.1153197103027</v>
      </c>
      <c r="V883" s="122">
        <v>0.13081866340080001</v>
      </c>
      <c r="W883" s="122">
        <v>0.1289891194775</v>
      </c>
      <c r="X883" s="122">
        <v>9.6661824911499994E-2</v>
      </c>
      <c r="Y883" s="122">
        <v>0.1040428611691</v>
      </c>
      <c r="Z883" s="122">
        <v>0.13068983144329999</v>
      </c>
      <c r="AA883" s="122">
        <v>0.16401539605070001</v>
      </c>
      <c r="AB883" s="122">
        <v>0.19205474166139999</v>
      </c>
      <c r="AC883" s="122">
        <v>0.20195719386739999</v>
      </c>
      <c r="AD883" s="122">
        <v>0.19966404330340001</v>
      </c>
      <c r="AE883" s="122">
        <v>0.20021831370769999</v>
      </c>
      <c r="AF883" s="122">
        <v>0.1939146474342</v>
      </c>
      <c r="AG883" s="122">
        <v>0.17306925960710001</v>
      </c>
      <c r="AH883" s="122">
        <v>0.17640178263440001</v>
      </c>
      <c r="AI883" s="122">
        <v>0.17210535320770001</v>
      </c>
      <c r="AJ883" s="122">
        <v>0.16780892378100001</v>
      </c>
      <c r="AK883" s="122">
        <v>0.16351249435429999</v>
      </c>
      <c r="AL883" s="122">
        <v>0</v>
      </c>
    </row>
    <row r="884" spans="1:38" hidden="1" x14ac:dyDescent="0.25">
      <c r="A884" s="122" t="s">
        <v>1984</v>
      </c>
      <c r="B884" s="122">
        <v>1</v>
      </c>
      <c r="C884" s="122" t="s">
        <v>2150</v>
      </c>
      <c r="D884" s="122" t="s">
        <v>2125</v>
      </c>
      <c r="E884" s="122">
        <v>17</v>
      </c>
      <c r="F884" s="122">
        <v>2.7314048807000001E-3</v>
      </c>
      <c r="G884" s="122">
        <v>2.7577378209E-3</v>
      </c>
      <c r="H884" s="122">
        <v>3.0067411775000002E-3</v>
      </c>
      <c r="I884" s="122">
        <v>3.2950769603000002E-3</v>
      </c>
      <c r="J884" s="122">
        <v>2.5629996674000001E-3</v>
      </c>
      <c r="K884" s="122">
        <v>1.836400254E-3</v>
      </c>
      <c r="L884" s="122">
        <v>2.1960256433999998E-3</v>
      </c>
      <c r="M884" s="122">
        <v>3.0486615259E-3</v>
      </c>
      <c r="N884" s="122">
        <v>5.2257600773999999E-3</v>
      </c>
      <c r="O884" s="122">
        <v>6.6487314403000002E-3</v>
      </c>
      <c r="P884" s="122">
        <v>3.1951924762999998E-3</v>
      </c>
      <c r="Q884" s="122">
        <v>5.7787491607999997E-3</v>
      </c>
      <c r="R884" s="122">
        <v>6.0804796033E-3</v>
      </c>
      <c r="S884" s="122">
        <v>6.9536206113999998E-3</v>
      </c>
      <c r="T884" s="122">
        <v>2.28805149233E-2</v>
      </c>
      <c r="U884" s="122">
        <v>3.4444803048200003E-2</v>
      </c>
      <c r="V884" s="122">
        <v>2.7970711784499998E-2</v>
      </c>
      <c r="W884" s="122">
        <v>1.7826707309E-2</v>
      </c>
      <c r="X884" s="122">
        <v>8.0445795160000004E-4</v>
      </c>
      <c r="Y884" s="122">
        <v>1.7178747467000001E-3</v>
      </c>
      <c r="Z884" s="122">
        <v>2.4713047265E-3</v>
      </c>
      <c r="AA884" s="122">
        <v>2.2736646406E-3</v>
      </c>
      <c r="AB884" s="122">
        <v>2.7943745501999998E-3</v>
      </c>
      <c r="AC884" s="122">
        <v>2.6160048383999999E-3</v>
      </c>
      <c r="AD884" s="122">
        <v>1.9477673954000001E-3</v>
      </c>
      <c r="AE884" s="122">
        <v>2.5458408781999999E-3</v>
      </c>
      <c r="AF884" s="122">
        <v>2.6367587771000001E-3</v>
      </c>
      <c r="AG884" s="122">
        <v>5.189720237E-4</v>
      </c>
      <c r="AH884" s="122">
        <v>1.0167566574000001E-3</v>
      </c>
      <c r="AI884" s="122">
        <v>8.1807131290000004E-4</v>
      </c>
      <c r="AJ884" s="122">
        <v>6.1938596840000002E-4</v>
      </c>
      <c r="AK884" s="122">
        <v>4.2070062399999998E-4</v>
      </c>
      <c r="AL884" s="122">
        <v>0</v>
      </c>
    </row>
    <row r="885" spans="1:38" hidden="1" x14ac:dyDescent="0.25">
      <c r="A885" s="122" t="s">
        <v>1984</v>
      </c>
      <c r="B885" s="122">
        <v>1</v>
      </c>
      <c r="C885" s="122" t="s">
        <v>2150</v>
      </c>
      <c r="D885" s="122" t="s">
        <v>2126</v>
      </c>
      <c r="E885" s="122">
        <v>17</v>
      </c>
      <c r="F885" s="122">
        <v>5.0570714566999997E-3</v>
      </c>
      <c r="G885" s="122">
        <v>5.6510255526000001E-3</v>
      </c>
      <c r="H885" s="122">
        <v>5.9162922373999999E-3</v>
      </c>
      <c r="I885" s="122">
        <v>6.1587173485999997E-3</v>
      </c>
      <c r="J885" s="122">
        <v>6.9154896730999997E-3</v>
      </c>
      <c r="K885" s="122">
        <v>7.1281343857000001E-3</v>
      </c>
      <c r="L885" s="122">
        <v>7.4139700625999996E-3</v>
      </c>
      <c r="M885" s="122">
        <v>7.6473261363000002E-3</v>
      </c>
      <c r="N885" s="122">
        <v>7.6805327042999997E-3</v>
      </c>
      <c r="O885" s="122">
        <v>7.4671668329999996E-3</v>
      </c>
      <c r="P885" s="122">
        <v>7.4125383893999999E-3</v>
      </c>
      <c r="Q885" s="122">
        <v>6.5842555867999999E-3</v>
      </c>
      <c r="R885" s="122">
        <v>6.0555357585999996E-3</v>
      </c>
      <c r="S885" s="122">
        <v>6.0944743415000001E-3</v>
      </c>
      <c r="T885" s="122">
        <v>6.2939093411000001E-3</v>
      </c>
      <c r="U885" s="122">
        <v>6.1195166469999998E-3</v>
      </c>
      <c r="V885" s="122">
        <v>6.1376879857000001E-3</v>
      </c>
      <c r="W885" s="122">
        <v>6.5100134869999996E-3</v>
      </c>
      <c r="X885" s="122">
        <v>6.8963869484999999E-3</v>
      </c>
      <c r="Y885" s="122">
        <v>3.4237924944799998E-2</v>
      </c>
      <c r="Z885" s="122">
        <v>9.2209954700799998E-2</v>
      </c>
      <c r="AA885" s="122">
        <v>0.1080424823248</v>
      </c>
      <c r="AB885" s="122">
        <v>0.11158310320839999</v>
      </c>
      <c r="AC885" s="122">
        <v>0.1107779773201</v>
      </c>
      <c r="AD885" s="122">
        <v>0.1088813257129</v>
      </c>
      <c r="AE885" s="122">
        <v>0.1079496524237</v>
      </c>
      <c r="AF885" s="122">
        <v>0.1092895933956</v>
      </c>
      <c r="AG885" s="122">
        <v>0.1103932252034</v>
      </c>
      <c r="AH885" s="122">
        <v>0.108803274334</v>
      </c>
      <c r="AI885" s="122">
        <v>0.1084480824879</v>
      </c>
      <c r="AJ885" s="122">
        <v>0.1080928906417</v>
      </c>
      <c r="AK885" s="122">
        <v>0.10773769879550001</v>
      </c>
      <c r="AL885" s="122">
        <v>0</v>
      </c>
    </row>
    <row r="886" spans="1:38" hidden="1" x14ac:dyDescent="0.25">
      <c r="A886" s="122" t="s">
        <v>1966</v>
      </c>
      <c r="B886" s="122">
        <v>1</v>
      </c>
      <c r="C886" s="122" t="s">
        <v>2151</v>
      </c>
      <c r="D886" s="122" t="s">
        <v>2078</v>
      </c>
      <c r="E886" s="122">
        <v>18</v>
      </c>
      <c r="F886" s="122">
        <v>3.2126776916000001E-3</v>
      </c>
      <c r="G886" s="122">
        <v>3.2615923162999999E-3</v>
      </c>
      <c r="H886" s="122">
        <v>3.3067857315999998E-3</v>
      </c>
      <c r="I886" s="122">
        <v>3.3391537144000002E-3</v>
      </c>
      <c r="J886" s="122">
        <v>3.3347471873E-3</v>
      </c>
      <c r="K886" s="122">
        <v>3.3036168571999999E-3</v>
      </c>
      <c r="L886" s="122">
        <v>3.3068147656999999E-3</v>
      </c>
      <c r="M886" s="122">
        <v>3.2873058676999999E-3</v>
      </c>
      <c r="N886" s="122">
        <v>3.2797301735000002E-3</v>
      </c>
      <c r="O886" s="122">
        <v>3.2631803274999998E-3</v>
      </c>
      <c r="P886" s="122">
        <v>3.2408591220999998E-3</v>
      </c>
      <c r="Q886" s="122">
        <v>1.9580670452E-3</v>
      </c>
      <c r="R886" s="122">
        <v>2.3049400306999999E-3</v>
      </c>
      <c r="S886" s="122">
        <v>3.0065380143E-3</v>
      </c>
      <c r="T886" s="122">
        <v>2.7953140027000001E-3</v>
      </c>
      <c r="U886" s="122">
        <v>3.0591707938999999E-3</v>
      </c>
      <c r="V886" s="122">
        <v>3.9238584131000001E-3</v>
      </c>
      <c r="W886" s="122">
        <v>4.2807696003999999E-3</v>
      </c>
      <c r="X886" s="122">
        <v>4.0893220094000001E-3</v>
      </c>
      <c r="Y886" s="122">
        <v>4.0346489543000002E-3</v>
      </c>
      <c r="Z886" s="122">
        <v>1.00802735427E-2</v>
      </c>
      <c r="AA886" s="122">
        <v>9.3437793840000002E-3</v>
      </c>
      <c r="AB886" s="122">
        <v>9.2395493235000008E-3</v>
      </c>
      <c r="AC886" s="122">
        <v>9.6515258842000008E-3</v>
      </c>
      <c r="AD886" s="122">
        <v>1.0225301733499999E-2</v>
      </c>
      <c r="AE886" s="122">
        <v>1.12382625652E-2</v>
      </c>
      <c r="AF886" s="122">
        <v>1.0541457455599999E-2</v>
      </c>
      <c r="AG886" s="122">
        <v>1.03206948708E-2</v>
      </c>
      <c r="AH886" s="122">
        <v>9.2075756906999998E-3</v>
      </c>
      <c r="AI886" s="122">
        <v>1.07642640124E-2</v>
      </c>
      <c r="AJ886" s="122">
        <v>1.0861284950200001E-2</v>
      </c>
      <c r="AK886" s="122">
        <v>1.08963073275E-2</v>
      </c>
      <c r="AL886" s="122">
        <v>0</v>
      </c>
    </row>
    <row r="887" spans="1:38" hidden="1" x14ac:dyDescent="0.25">
      <c r="A887" s="122" t="s">
        <v>1966</v>
      </c>
      <c r="B887" s="122">
        <v>1</v>
      </c>
      <c r="C887" s="122" t="s">
        <v>2151</v>
      </c>
      <c r="D887" s="122" t="s">
        <v>2079</v>
      </c>
      <c r="E887" s="122">
        <v>18</v>
      </c>
      <c r="F887" s="122">
        <v>2.3516639282099999E-2</v>
      </c>
      <c r="G887" s="122">
        <v>2.34478075196E-2</v>
      </c>
      <c r="H887" s="122">
        <v>2.3332077916200001E-2</v>
      </c>
      <c r="I887" s="122">
        <v>2.3475337088500001E-2</v>
      </c>
      <c r="J887" s="122">
        <v>2.3548148997200001E-2</v>
      </c>
      <c r="K887" s="122">
        <v>2.34856040452E-2</v>
      </c>
      <c r="L887" s="122">
        <v>2.3534146571999998E-2</v>
      </c>
      <c r="M887" s="122">
        <v>2.3424939564800001E-2</v>
      </c>
      <c r="N887" s="122">
        <v>2.3302928022599999E-2</v>
      </c>
      <c r="O887" s="122">
        <v>2.3138340051599999E-2</v>
      </c>
      <c r="P887" s="122">
        <v>2.29772542016E-2</v>
      </c>
      <c r="Q887" s="122">
        <v>1.38042191043E-2</v>
      </c>
      <c r="R887" s="122">
        <v>1.60761975058E-2</v>
      </c>
      <c r="S887" s="122">
        <v>2.08815924526E-2</v>
      </c>
      <c r="T887" s="122">
        <v>1.9209887994500002E-2</v>
      </c>
      <c r="U887" s="122">
        <v>2.0960938351800001E-2</v>
      </c>
      <c r="V887" s="122">
        <v>2.68968047493E-2</v>
      </c>
      <c r="W887" s="122">
        <v>2.9403721034500001E-2</v>
      </c>
      <c r="X887" s="122">
        <v>2.8066220539E-2</v>
      </c>
      <c r="Y887" s="122">
        <v>2.74670867242E-2</v>
      </c>
      <c r="Z887" s="122">
        <v>6.75637343271E-2</v>
      </c>
      <c r="AA887" s="122">
        <v>6.2084665404100001E-2</v>
      </c>
      <c r="AB887" s="122">
        <v>6.0896141181999999E-2</v>
      </c>
      <c r="AC887" s="122">
        <v>6.3219270118899995E-2</v>
      </c>
      <c r="AD887" s="122">
        <v>6.7196245080799993E-2</v>
      </c>
      <c r="AE887" s="122">
        <v>7.3885880606599993E-2</v>
      </c>
      <c r="AF887" s="122">
        <v>6.9088534006399999E-2</v>
      </c>
      <c r="AG887" s="122">
        <v>6.7942498076599994E-2</v>
      </c>
      <c r="AH887" s="122">
        <v>6.1143860451200002E-2</v>
      </c>
      <c r="AI887" s="122">
        <v>7.2015287592400001E-2</v>
      </c>
      <c r="AJ887" s="122">
        <v>7.4512236755900005E-2</v>
      </c>
      <c r="AK887" s="122">
        <v>7.4953012714700007E-2</v>
      </c>
      <c r="AL887" s="122">
        <v>0</v>
      </c>
    </row>
    <row r="888" spans="1:38" hidden="1" x14ac:dyDescent="0.25">
      <c r="A888" s="122" t="s">
        <v>1966</v>
      </c>
      <c r="B888" s="122">
        <v>1</v>
      </c>
      <c r="C888" s="122" t="s">
        <v>2151</v>
      </c>
      <c r="D888" s="122" t="s">
        <v>2080</v>
      </c>
      <c r="E888" s="122">
        <v>18</v>
      </c>
      <c r="F888" s="122">
        <v>1.3683513655800001E-2</v>
      </c>
      <c r="G888" s="122">
        <v>1.36319529687E-2</v>
      </c>
      <c r="H888" s="122">
        <v>1.3569989637100001E-2</v>
      </c>
      <c r="I888" s="122">
        <v>1.36829086305E-2</v>
      </c>
      <c r="J888" s="122">
        <v>1.37855338325E-2</v>
      </c>
      <c r="K888" s="122">
        <v>1.38580750816E-2</v>
      </c>
      <c r="L888" s="122">
        <v>1.39762097972E-2</v>
      </c>
      <c r="M888" s="122">
        <v>1.3949469498199999E-2</v>
      </c>
      <c r="N888" s="122">
        <v>1.3894296919E-2</v>
      </c>
      <c r="O888" s="122">
        <v>1.3850493347499999E-2</v>
      </c>
      <c r="P888" s="122">
        <v>1.38239456053E-2</v>
      </c>
      <c r="Q888" s="122">
        <v>8.3164905224999992E-3</v>
      </c>
      <c r="R888" s="122">
        <v>9.7098555158999997E-3</v>
      </c>
      <c r="S888" s="122">
        <v>1.26343090772E-2</v>
      </c>
      <c r="T888" s="122">
        <v>1.16584240814E-2</v>
      </c>
      <c r="U888" s="122">
        <v>1.27564311316E-2</v>
      </c>
      <c r="V888" s="122">
        <v>1.6395909740399998E-2</v>
      </c>
      <c r="W888" s="122">
        <v>1.7925054126600001E-2</v>
      </c>
      <c r="X888" s="122">
        <v>1.7099267500200001E-2</v>
      </c>
      <c r="Y888" s="122">
        <v>1.67231767012E-2</v>
      </c>
      <c r="Z888" s="122">
        <v>4.12538959402E-2</v>
      </c>
      <c r="AA888" s="122">
        <v>3.8043120751599997E-2</v>
      </c>
      <c r="AB888" s="122">
        <v>3.7332881936799997E-2</v>
      </c>
      <c r="AC888" s="122">
        <v>3.8736360523600001E-2</v>
      </c>
      <c r="AD888" s="122">
        <v>4.1185030762299998E-2</v>
      </c>
      <c r="AE888" s="122">
        <v>4.5348930284399999E-2</v>
      </c>
      <c r="AF888" s="122">
        <v>4.2471252785899999E-2</v>
      </c>
      <c r="AG888" s="122">
        <v>4.1838842309799999E-2</v>
      </c>
      <c r="AH888" s="122">
        <v>3.76510952674E-2</v>
      </c>
      <c r="AI888" s="122">
        <v>4.4327354328600001E-2</v>
      </c>
      <c r="AJ888" s="122">
        <v>4.4668048468299998E-2</v>
      </c>
      <c r="AK888" s="122">
        <v>4.5001028119600002E-2</v>
      </c>
      <c r="AL888" s="122">
        <v>0</v>
      </c>
    </row>
    <row r="889" spans="1:38" hidden="1" x14ac:dyDescent="0.25">
      <c r="A889" s="122" t="s">
        <v>1966</v>
      </c>
      <c r="B889" s="122">
        <v>1</v>
      </c>
      <c r="C889" s="122" t="s">
        <v>2151</v>
      </c>
      <c r="D889" s="122" t="s">
        <v>2133</v>
      </c>
      <c r="E889" s="122">
        <v>18</v>
      </c>
      <c r="F889" s="122">
        <v>2.7406093439999999E-4</v>
      </c>
      <c r="G889" s="122">
        <v>2.7778788530000002E-4</v>
      </c>
      <c r="H889" s="122">
        <v>2.8051196629999998E-4</v>
      </c>
      <c r="I889" s="122">
        <v>2.8611911319999998E-4</v>
      </c>
      <c r="J889" s="122">
        <v>2.9133464170000002E-4</v>
      </c>
      <c r="K889" s="122">
        <v>2.94455516E-4</v>
      </c>
      <c r="L889" s="122">
        <v>2.9841094980000003E-4</v>
      </c>
      <c r="M889" s="122">
        <v>2.9988444670000001E-4</v>
      </c>
      <c r="N889" s="122">
        <v>3.0088476499999999E-4</v>
      </c>
      <c r="O889" s="122">
        <v>3.0179165060000002E-4</v>
      </c>
      <c r="P889" s="122">
        <v>2.977792171E-4</v>
      </c>
      <c r="Q889" s="122">
        <v>1.782089001E-4</v>
      </c>
      <c r="R889" s="122">
        <v>2.065319737E-4</v>
      </c>
      <c r="S889" s="122">
        <v>2.6626112159999998E-4</v>
      </c>
      <c r="T889" s="122">
        <v>2.4310802030000001E-4</v>
      </c>
      <c r="U889" s="122">
        <v>2.6281184529999997E-4</v>
      </c>
      <c r="V889" s="122">
        <v>3.3196104110000001E-4</v>
      </c>
      <c r="W889" s="122">
        <v>3.5719224810000001E-4</v>
      </c>
      <c r="X889" s="122">
        <v>3.3526307579999999E-4</v>
      </c>
      <c r="Y889" s="122">
        <v>3.2305709750000001E-4</v>
      </c>
      <c r="Z889" s="122">
        <v>7.8397986159999997E-4</v>
      </c>
      <c r="AA889" s="122">
        <v>7.1215129249999998E-4</v>
      </c>
      <c r="AB889" s="122">
        <v>6.8873399229999995E-4</v>
      </c>
      <c r="AC889" s="122">
        <v>7.0405504250000003E-4</v>
      </c>
      <c r="AD889" s="122">
        <v>7.3634103100000004E-4</v>
      </c>
      <c r="AE889" s="122">
        <v>7.9547351509999997E-4</v>
      </c>
      <c r="AF889" s="122">
        <v>7.2962231269999998E-4</v>
      </c>
      <c r="AG889" s="122">
        <v>7.0293762310000003E-4</v>
      </c>
      <c r="AH889" s="122">
        <v>6.1854743130000005E-4</v>
      </c>
      <c r="AI889" s="122">
        <v>7.1100196830000003E-4</v>
      </c>
      <c r="AJ889" s="122">
        <v>7.0277062089999995E-4</v>
      </c>
      <c r="AK889" s="122">
        <v>6.8955480210000002E-4</v>
      </c>
      <c r="AL889" s="122">
        <v>0</v>
      </c>
    </row>
    <row r="890" spans="1:38" hidden="1" x14ac:dyDescent="0.25">
      <c r="A890" s="122" t="s">
        <v>1966</v>
      </c>
      <c r="B890" s="122">
        <v>1</v>
      </c>
      <c r="C890" s="122" t="s">
        <v>2151</v>
      </c>
      <c r="D890" s="122" t="s">
        <v>2081</v>
      </c>
      <c r="E890" s="122">
        <v>18</v>
      </c>
      <c r="F890" s="122">
        <v>2.1391704613700002E-2</v>
      </c>
      <c r="G890" s="122">
        <v>2.16712417925E-2</v>
      </c>
      <c r="H890" s="122">
        <v>2.1993751292099999E-2</v>
      </c>
      <c r="I890" s="122">
        <v>2.2646653960399998E-2</v>
      </c>
      <c r="J890" s="122">
        <v>2.3464463595300002E-2</v>
      </c>
      <c r="K890" s="122">
        <v>2.4227312522099999E-2</v>
      </c>
      <c r="L890" s="122">
        <v>2.4924307549700001E-2</v>
      </c>
      <c r="M890" s="122">
        <v>2.5404156533700002E-2</v>
      </c>
      <c r="N890" s="122">
        <v>2.58351627354E-2</v>
      </c>
      <c r="O890" s="122">
        <v>2.6239102758299999E-2</v>
      </c>
      <c r="P890" s="122">
        <v>2.6633308353299998E-2</v>
      </c>
      <c r="Q890" s="122">
        <v>1.6294135094699999E-2</v>
      </c>
      <c r="R890" s="122">
        <v>1.9363736115900001E-2</v>
      </c>
      <c r="S890" s="122">
        <v>2.55502176675E-2</v>
      </c>
      <c r="T890" s="122">
        <v>2.39656902321E-2</v>
      </c>
      <c r="U890" s="122">
        <v>2.67828787067E-2</v>
      </c>
      <c r="V890" s="122">
        <v>3.5032467897999998E-2</v>
      </c>
      <c r="W890" s="122">
        <v>3.88099681465E-2</v>
      </c>
      <c r="X890" s="122">
        <v>3.7358696283499998E-2</v>
      </c>
      <c r="Y890" s="122">
        <v>3.6618375654099998E-2</v>
      </c>
      <c r="Z890" s="122">
        <v>9.0461328214899994E-2</v>
      </c>
      <c r="AA890" s="122">
        <v>8.3735384093499995E-2</v>
      </c>
      <c r="AB890" s="122">
        <v>8.2891125969699997E-2</v>
      </c>
      <c r="AC890" s="122">
        <v>8.6812127377100007E-2</v>
      </c>
      <c r="AD890" s="122">
        <v>9.3403870649000006E-2</v>
      </c>
      <c r="AE890" s="122">
        <v>0.1039894273501</v>
      </c>
      <c r="AF890" s="122">
        <v>9.8586628784200006E-2</v>
      </c>
      <c r="AG890" s="122">
        <v>9.8168467658299993E-2</v>
      </c>
      <c r="AH890" s="122">
        <v>8.9550668422099994E-2</v>
      </c>
      <c r="AI890" s="122">
        <v>0.10699427781650001</v>
      </c>
      <c r="AJ890" s="122">
        <v>0.10644154452680001</v>
      </c>
      <c r="AK890" s="122">
        <v>0.1082133166473</v>
      </c>
      <c r="AL890" s="122">
        <v>0</v>
      </c>
    </row>
    <row r="891" spans="1:38" x14ac:dyDescent="0.25">
      <c r="A891" s="122" t="s">
        <v>1966</v>
      </c>
      <c r="B891" s="122">
        <v>1</v>
      </c>
      <c r="C891" s="122" t="s">
        <v>2151</v>
      </c>
      <c r="D891" s="122" t="s">
        <v>2082</v>
      </c>
      <c r="E891" s="122">
        <v>18</v>
      </c>
      <c r="F891" s="122">
        <v>0.1739598863033</v>
      </c>
      <c r="G891" s="122">
        <v>0.1742973316235</v>
      </c>
      <c r="H891" s="122">
        <v>0.17397706344200001</v>
      </c>
      <c r="I891" s="122">
        <v>0.17421791295710001</v>
      </c>
      <c r="J891" s="122">
        <v>0.1740282427239</v>
      </c>
      <c r="K891" s="122">
        <v>0.17324831838570001</v>
      </c>
      <c r="L891" s="122">
        <v>0.1739824950835</v>
      </c>
      <c r="M891" s="122">
        <v>0.17422027135250001</v>
      </c>
      <c r="N891" s="122">
        <v>0.1745202264938</v>
      </c>
      <c r="O891" s="122">
        <v>0.17496417689839999</v>
      </c>
      <c r="P891" s="122">
        <v>0.17540881437620001</v>
      </c>
      <c r="Q891" s="122">
        <v>0.106535583002</v>
      </c>
      <c r="R891" s="122">
        <v>0.1251329238012</v>
      </c>
      <c r="S891" s="122">
        <v>0.16346032420289999</v>
      </c>
      <c r="T891" s="122">
        <v>0.1508330382178</v>
      </c>
      <c r="U891" s="122">
        <v>0.16433683811329999</v>
      </c>
      <c r="V891" s="122">
        <v>0.20930205525359999</v>
      </c>
      <c r="W891" s="122">
        <v>0.2281041148547</v>
      </c>
      <c r="X891" s="122">
        <v>0.21774068256580001</v>
      </c>
      <c r="Y891" s="122">
        <v>0.2133733735868</v>
      </c>
      <c r="Z891" s="122">
        <v>0.52689181588599998</v>
      </c>
      <c r="AA891" s="122">
        <v>0.48683584639819999</v>
      </c>
      <c r="AB891" s="122">
        <v>0.479728726376</v>
      </c>
      <c r="AC891" s="122">
        <v>0.50053446058039996</v>
      </c>
      <c r="AD891" s="122">
        <v>0.53530605671520004</v>
      </c>
      <c r="AE891" s="122">
        <v>0.59208955941980002</v>
      </c>
      <c r="AF891" s="122">
        <v>0.55575460881369998</v>
      </c>
      <c r="AG891" s="122">
        <v>0.54791172790690001</v>
      </c>
      <c r="AH891" s="122">
        <v>0.49295627840470002</v>
      </c>
      <c r="AI891" s="122">
        <v>0.57867381411779995</v>
      </c>
      <c r="AJ891" s="122">
        <v>0.58573715818369998</v>
      </c>
      <c r="AK891" s="122">
        <v>0.58354480091609995</v>
      </c>
      <c r="AL891" s="122">
        <v>0</v>
      </c>
    </row>
    <row r="892" spans="1:38" hidden="1" x14ac:dyDescent="0.25">
      <c r="A892" s="122" t="s">
        <v>1966</v>
      </c>
      <c r="B892" s="122">
        <v>1</v>
      </c>
      <c r="C892" s="122" t="s">
        <v>2151</v>
      </c>
      <c r="D892" s="122" t="s">
        <v>474</v>
      </c>
      <c r="E892" s="122">
        <v>18</v>
      </c>
      <c r="F892" s="122">
        <v>1.9205679771999998E-2</v>
      </c>
      <c r="G892" s="122">
        <v>1.93748455433E-2</v>
      </c>
      <c r="H892" s="122">
        <v>1.9635832026199999E-2</v>
      </c>
      <c r="I892" s="122">
        <v>2.0130412305400001E-2</v>
      </c>
      <c r="J892" s="122">
        <v>2.0585105390899999E-2</v>
      </c>
      <c r="K892" s="122">
        <v>2.09158576561E-2</v>
      </c>
      <c r="L892" s="122">
        <v>2.1300166933499998E-2</v>
      </c>
      <c r="M892" s="122">
        <v>2.15498332E-2</v>
      </c>
      <c r="N892" s="122">
        <v>2.17789453386E-2</v>
      </c>
      <c r="O892" s="122">
        <v>2.2072218818299998E-2</v>
      </c>
      <c r="P892" s="122">
        <v>2.2330840182399999E-2</v>
      </c>
      <c r="Q892" s="122">
        <v>1.36746101035E-2</v>
      </c>
      <c r="R892" s="122">
        <v>1.61132186743E-2</v>
      </c>
      <c r="S892" s="122">
        <v>2.09986288306E-2</v>
      </c>
      <c r="T892" s="122">
        <v>1.9397648215799999E-2</v>
      </c>
      <c r="U892" s="122">
        <v>2.1245702786099999E-2</v>
      </c>
      <c r="V892" s="122">
        <v>2.7428130676100001E-2</v>
      </c>
      <c r="W892" s="122">
        <v>3.0228211228800001E-2</v>
      </c>
      <c r="X892" s="122">
        <v>2.9086530040499999E-2</v>
      </c>
      <c r="Y892" s="122">
        <v>2.8703970349100001E-2</v>
      </c>
      <c r="Z892" s="122">
        <v>7.1263104444299993E-2</v>
      </c>
      <c r="AA892" s="122">
        <v>6.6253159659200006E-2</v>
      </c>
      <c r="AB892" s="122">
        <v>6.5662864136400004E-2</v>
      </c>
      <c r="AC892" s="122">
        <v>6.8965860328599998E-2</v>
      </c>
      <c r="AD892" s="122">
        <v>7.4256118298799995E-2</v>
      </c>
      <c r="AE892" s="122">
        <v>8.3010129843999997E-2</v>
      </c>
      <c r="AF892" s="122">
        <v>7.8699384797999997E-2</v>
      </c>
      <c r="AG892" s="122">
        <v>7.8241590025699997E-2</v>
      </c>
      <c r="AH892" s="122">
        <v>7.1212702660299998E-2</v>
      </c>
      <c r="AI892" s="122">
        <v>8.4495106502799996E-2</v>
      </c>
      <c r="AJ892" s="122">
        <v>8.5774850708599998E-2</v>
      </c>
      <c r="AK892" s="122">
        <v>8.6437046311999999E-2</v>
      </c>
      <c r="AL892" s="122">
        <v>0</v>
      </c>
    </row>
    <row r="893" spans="1:38" hidden="1" x14ac:dyDescent="0.25">
      <c r="A893" s="122" t="s">
        <v>1966</v>
      </c>
      <c r="B893" s="122">
        <v>1</v>
      </c>
      <c r="C893" s="122" t="s">
        <v>2151</v>
      </c>
      <c r="D893" s="122" t="s">
        <v>2083</v>
      </c>
      <c r="E893" s="122">
        <v>18</v>
      </c>
      <c r="F893" s="122">
        <v>1.9114802260100001E-2</v>
      </c>
      <c r="G893" s="122">
        <v>1.8893071212100002E-2</v>
      </c>
      <c r="H893" s="122">
        <v>1.8539289844199999E-2</v>
      </c>
      <c r="I893" s="122">
        <v>1.84338573732E-2</v>
      </c>
      <c r="J893" s="122">
        <v>1.8329651152700001E-2</v>
      </c>
      <c r="K893" s="122">
        <v>1.81692258828E-2</v>
      </c>
      <c r="L893" s="122">
        <v>1.8130728358399999E-2</v>
      </c>
      <c r="M893" s="122">
        <v>1.7962326472700001E-2</v>
      </c>
      <c r="N893" s="122">
        <v>1.7804285790700002E-2</v>
      </c>
      <c r="O893" s="122">
        <v>1.7686953505300002E-2</v>
      </c>
      <c r="P893" s="122">
        <v>1.7607866407799998E-2</v>
      </c>
      <c r="Q893" s="122">
        <v>1.0606868532399999E-2</v>
      </c>
      <c r="R893" s="122">
        <v>1.2411256126200001E-2</v>
      </c>
      <c r="S893" s="122">
        <v>1.61560185909E-2</v>
      </c>
      <c r="T893" s="122">
        <v>1.48231276155E-2</v>
      </c>
      <c r="U893" s="122">
        <v>1.6085826095099998E-2</v>
      </c>
      <c r="V893" s="122">
        <v>2.04382854096E-2</v>
      </c>
      <c r="W893" s="122">
        <v>2.2195252371899999E-2</v>
      </c>
      <c r="X893" s="122">
        <v>2.10908557516E-2</v>
      </c>
      <c r="Y893" s="122">
        <v>2.05619454822E-2</v>
      </c>
      <c r="Z893" s="122">
        <v>5.0532146323899997E-2</v>
      </c>
      <c r="AA893" s="122">
        <v>4.6419924023199999E-2</v>
      </c>
      <c r="AB893" s="122">
        <v>4.5453851702800002E-2</v>
      </c>
      <c r="AC893" s="122">
        <v>4.7049425538399997E-2</v>
      </c>
      <c r="AD893" s="122">
        <v>4.98824227757E-2</v>
      </c>
      <c r="AE893" s="122">
        <v>5.4614778312399997E-2</v>
      </c>
      <c r="AF893" s="122">
        <v>5.0818605047600003E-2</v>
      </c>
      <c r="AG893" s="122">
        <v>4.9798481298999997E-2</v>
      </c>
      <c r="AH893" s="122">
        <v>4.4680924011000003E-2</v>
      </c>
      <c r="AI893" s="122">
        <v>5.2324761869899997E-2</v>
      </c>
      <c r="AJ893" s="122">
        <v>5.3387849335200001E-2</v>
      </c>
      <c r="AK893" s="122">
        <v>5.3622411377299999E-2</v>
      </c>
      <c r="AL893" s="122">
        <v>0</v>
      </c>
    </row>
    <row r="894" spans="1:38" hidden="1" x14ac:dyDescent="0.25">
      <c r="A894" s="122" t="s">
        <v>1966</v>
      </c>
      <c r="B894" s="122">
        <v>1</v>
      </c>
      <c r="C894" s="122" t="s">
        <v>2151</v>
      </c>
      <c r="D894" s="122" t="s">
        <v>2084</v>
      </c>
      <c r="E894" s="122">
        <v>18</v>
      </c>
      <c r="F894" s="122">
        <v>3.5147956279E-3</v>
      </c>
      <c r="G894" s="122">
        <v>3.4370695100000002E-3</v>
      </c>
      <c r="H894" s="122">
        <v>3.3563760594E-3</v>
      </c>
      <c r="I894" s="122">
        <v>3.3161418565000001E-3</v>
      </c>
      <c r="J894" s="122">
        <v>3.2569816709E-3</v>
      </c>
      <c r="K894" s="122">
        <v>3.1730107065E-3</v>
      </c>
      <c r="L894" s="122">
        <v>3.1101563095000001E-3</v>
      </c>
      <c r="M894" s="122">
        <v>3.0447297151999998E-3</v>
      </c>
      <c r="N894" s="122">
        <v>2.9903310137000001E-3</v>
      </c>
      <c r="O894" s="122">
        <v>2.9781856369000001E-3</v>
      </c>
      <c r="P894" s="122">
        <v>2.9522766427000002E-3</v>
      </c>
      <c r="Q894" s="122">
        <v>1.7751183494999999E-3</v>
      </c>
      <c r="R894" s="122">
        <v>2.0567004830000001E-3</v>
      </c>
      <c r="S894" s="122">
        <v>2.6360055060999999E-3</v>
      </c>
      <c r="T894" s="122">
        <v>2.4072264636000001E-3</v>
      </c>
      <c r="U894" s="122">
        <v>2.6013588617000002E-3</v>
      </c>
      <c r="V894" s="122">
        <v>3.3159555917999998E-3</v>
      </c>
      <c r="W894" s="122">
        <v>3.6144218455999998E-3</v>
      </c>
      <c r="X894" s="122">
        <v>3.4515304207999998E-3</v>
      </c>
      <c r="Y894" s="122">
        <v>3.4188713339000001E-3</v>
      </c>
      <c r="Z894" s="122">
        <v>8.5456049739000006E-3</v>
      </c>
      <c r="AA894" s="122">
        <v>8.0236186580999996E-3</v>
      </c>
      <c r="AB894" s="122">
        <v>8.0375519879000001E-3</v>
      </c>
      <c r="AC894" s="122">
        <v>8.5253753983000006E-3</v>
      </c>
      <c r="AD894" s="122">
        <v>9.2060386070000003E-3</v>
      </c>
      <c r="AE894" s="122">
        <v>1.03035644439E-2</v>
      </c>
      <c r="AF894" s="122">
        <v>9.7607018165999995E-3</v>
      </c>
      <c r="AG894" s="122">
        <v>9.7091831525000002E-3</v>
      </c>
      <c r="AH894" s="122">
        <v>8.8016230803000008E-3</v>
      </c>
      <c r="AI894" s="122">
        <v>1.03922997583E-2</v>
      </c>
      <c r="AJ894" s="122">
        <v>1.0233311236200001E-2</v>
      </c>
      <c r="AK894" s="122">
        <v>9.9649785440000006E-3</v>
      </c>
      <c r="AL894" s="122">
        <v>0</v>
      </c>
    </row>
    <row r="895" spans="1:38" hidden="1" x14ac:dyDescent="0.25">
      <c r="A895" s="122" t="s">
        <v>1966</v>
      </c>
      <c r="B895" s="122">
        <v>1</v>
      </c>
      <c r="C895" s="122" t="s">
        <v>2151</v>
      </c>
      <c r="D895" s="122" t="s">
        <v>2085</v>
      </c>
      <c r="E895" s="122">
        <v>18</v>
      </c>
      <c r="F895" s="122">
        <v>3.8878399464000002E-3</v>
      </c>
      <c r="G895" s="122">
        <v>3.9073234491000001E-3</v>
      </c>
      <c r="H895" s="122">
        <v>3.903223303E-3</v>
      </c>
      <c r="I895" s="122">
        <v>3.9348995757000002E-3</v>
      </c>
      <c r="J895" s="122">
        <v>3.9661850507000003E-3</v>
      </c>
      <c r="K895" s="122">
        <v>3.9886063540999998E-3</v>
      </c>
      <c r="L895" s="122">
        <v>4.0262873801E-3</v>
      </c>
      <c r="M895" s="122">
        <v>4.0301738828000004E-3</v>
      </c>
      <c r="N895" s="122">
        <v>4.0383991017999997E-3</v>
      </c>
      <c r="O895" s="122">
        <v>4.0477226699000002E-3</v>
      </c>
      <c r="P895" s="122">
        <v>4.0583985209999996E-3</v>
      </c>
      <c r="Q895" s="122">
        <v>2.4585727786E-3</v>
      </c>
      <c r="R895" s="122">
        <v>2.8928291529999998E-3</v>
      </c>
      <c r="S895" s="122">
        <v>3.7928809608000001E-3</v>
      </c>
      <c r="T895" s="122">
        <v>3.5225308279000001E-3</v>
      </c>
      <c r="U895" s="122">
        <v>3.8765630148000002E-3</v>
      </c>
      <c r="V895" s="122">
        <v>4.9927972534999998E-3</v>
      </c>
      <c r="W895" s="122">
        <v>5.4854573252999996E-3</v>
      </c>
      <c r="X895" s="122">
        <v>5.2577192713999998E-3</v>
      </c>
      <c r="Y895" s="122">
        <v>5.1478655762999996E-3</v>
      </c>
      <c r="Z895" s="122">
        <v>1.27015636975E-2</v>
      </c>
      <c r="AA895" s="122">
        <v>1.1739921742900001E-2</v>
      </c>
      <c r="AB895" s="122">
        <v>1.15747919672E-2</v>
      </c>
      <c r="AC895" s="122">
        <v>1.2090962508900001E-2</v>
      </c>
      <c r="AD895" s="122">
        <v>1.29451494514E-2</v>
      </c>
      <c r="AE895" s="122">
        <v>1.43374102129E-2</v>
      </c>
      <c r="AF895" s="122">
        <v>1.3485868264899999E-2</v>
      </c>
      <c r="AG895" s="122">
        <v>1.3342582874300001E-2</v>
      </c>
      <c r="AH895" s="122">
        <v>1.20870180436E-2</v>
      </c>
      <c r="AI895" s="122">
        <v>1.43307922738E-2</v>
      </c>
      <c r="AJ895" s="122">
        <v>1.4708565582900001E-2</v>
      </c>
      <c r="AK895" s="122">
        <v>1.4922319276799999E-2</v>
      </c>
      <c r="AL895" s="122">
        <v>0</v>
      </c>
    </row>
    <row r="896" spans="1:38" hidden="1" x14ac:dyDescent="0.25">
      <c r="A896" s="122" t="s">
        <v>1966</v>
      </c>
      <c r="B896" s="122">
        <v>1</v>
      </c>
      <c r="C896" s="122" t="s">
        <v>2151</v>
      </c>
      <c r="D896" s="122" t="s">
        <v>2086</v>
      </c>
      <c r="E896" s="122">
        <v>18</v>
      </c>
      <c r="F896" s="122">
        <v>7.56778807626E-2</v>
      </c>
      <c r="G896" s="122">
        <v>7.6477316325599995E-2</v>
      </c>
      <c r="H896" s="122">
        <v>7.6671808567799996E-2</v>
      </c>
      <c r="I896" s="122">
        <v>7.7581796641299994E-2</v>
      </c>
      <c r="J896" s="122">
        <v>7.87076349531E-2</v>
      </c>
      <c r="K896" s="122">
        <v>7.9461640269299999E-2</v>
      </c>
      <c r="L896" s="122">
        <v>8.0709517191400001E-2</v>
      </c>
      <c r="M896" s="122">
        <v>8.1443119783599999E-2</v>
      </c>
      <c r="N896" s="122">
        <v>8.1931138956900004E-2</v>
      </c>
      <c r="O896" s="122">
        <v>8.2310437097599998E-2</v>
      </c>
      <c r="P896" s="122">
        <v>8.2819744753700006E-2</v>
      </c>
      <c r="Q896" s="122">
        <v>5.0540205967100002E-2</v>
      </c>
      <c r="R896" s="122">
        <v>5.98875621372E-2</v>
      </c>
      <c r="S896" s="122">
        <v>7.8843806504700006E-2</v>
      </c>
      <c r="T896" s="122">
        <v>7.3839399392100005E-2</v>
      </c>
      <c r="U896" s="122">
        <v>8.1838472011000002E-2</v>
      </c>
      <c r="V896" s="122">
        <v>0.1055597296496</v>
      </c>
      <c r="W896" s="122">
        <v>0.115579155754</v>
      </c>
      <c r="X896" s="122">
        <v>0.1102095644242</v>
      </c>
      <c r="Y896" s="122">
        <v>0.1076797954038</v>
      </c>
      <c r="Z896" s="122">
        <v>0.26607712332319999</v>
      </c>
      <c r="AA896" s="122">
        <v>0.24648942247489999</v>
      </c>
      <c r="AB896" s="122">
        <v>0.2440332355539</v>
      </c>
      <c r="AC896" s="122">
        <v>0.25582548106559999</v>
      </c>
      <c r="AD896" s="122">
        <v>0.2754291131587</v>
      </c>
      <c r="AE896" s="122">
        <v>0.30771728972680001</v>
      </c>
      <c r="AF896" s="122">
        <v>0.29282044407879998</v>
      </c>
      <c r="AG896" s="122">
        <v>0.29217692558050001</v>
      </c>
      <c r="AH896" s="122">
        <v>0.26568010266600001</v>
      </c>
      <c r="AI896" s="122">
        <v>0.3153560780877</v>
      </c>
      <c r="AJ896" s="122">
        <v>0.31985808796749998</v>
      </c>
      <c r="AK896" s="122">
        <v>0.32392877126269998</v>
      </c>
      <c r="AL896" s="122">
        <v>0</v>
      </c>
    </row>
    <row r="897" spans="1:38" hidden="1" x14ac:dyDescent="0.25">
      <c r="A897" s="122" t="s">
        <v>1966</v>
      </c>
      <c r="B897" s="122">
        <v>1</v>
      </c>
      <c r="C897" s="122" t="s">
        <v>2151</v>
      </c>
      <c r="D897" s="122" t="s">
        <v>2087</v>
      </c>
      <c r="E897" s="122">
        <v>18</v>
      </c>
      <c r="F897" s="122">
        <v>3.7815415351599997E-2</v>
      </c>
      <c r="G897" s="122">
        <v>3.8056219540500001E-2</v>
      </c>
      <c r="H897" s="122">
        <v>3.82905574143E-2</v>
      </c>
      <c r="I897" s="122">
        <v>3.8872492653299999E-2</v>
      </c>
      <c r="J897" s="122">
        <v>3.9560781314200003E-2</v>
      </c>
      <c r="K897" s="122">
        <v>4.0055903462599997E-2</v>
      </c>
      <c r="L897" s="122">
        <v>4.0758970186500001E-2</v>
      </c>
      <c r="M897" s="122">
        <v>4.1214665425199998E-2</v>
      </c>
      <c r="N897" s="122">
        <v>4.1601782598000001E-2</v>
      </c>
      <c r="O897" s="122">
        <v>4.2023555054600002E-2</v>
      </c>
      <c r="P897" s="122">
        <v>4.24603519281E-2</v>
      </c>
      <c r="Q897" s="122">
        <v>2.5883603714399999E-2</v>
      </c>
      <c r="R897" s="122">
        <v>3.0530733627400001E-2</v>
      </c>
      <c r="S897" s="122">
        <v>3.99817939526E-2</v>
      </c>
      <c r="T897" s="122">
        <v>3.7180848537899998E-2</v>
      </c>
      <c r="U897" s="122">
        <v>4.0941725254100003E-2</v>
      </c>
      <c r="V897" s="122">
        <v>5.3200070292400002E-2</v>
      </c>
      <c r="W897" s="122">
        <v>5.8834550043999997E-2</v>
      </c>
      <c r="X897" s="122">
        <v>5.65395024776E-2</v>
      </c>
      <c r="Y897" s="122">
        <v>5.5540154462400002E-2</v>
      </c>
      <c r="Z897" s="122">
        <v>0.1371207165219</v>
      </c>
      <c r="AA897" s="122">
        <v>0.1268126015014</v>
      </c>
      <c r="AB897" s="122">
        <v>0.1252098574038</v>
      </c>
      <c r="AC897" s="122">
        <v>0.13052642449990001</v>
      </c>
      <c r="AD897" s="122">
        <v>0.13971590370049999</v>
      </c>
      <c r="AE897" s="122">
        <v>0.1549817786495</v>
      </c>
      <c r="AF897" s="122">
        <v>0.14633673740209999</v>
      </c>
      <c r="AG897" s="122">
        <v>0.145092395387</v>
      </c>
      <c r="AH897" s="122">
        <v>0.13148915924259999</v>
      </c>
      <c r="AI897" s="122">
        <v>0.1559464904167</v>
      </c>
      <c r="AJ897" s="122">
        <v>0.15905167804520001</v>
      </c>
      <c r="AK897" s="122">
        <v>0.16061106406199999</v>
      </c>
      <c r="AL897" s="122">
        <v>0</v>
      </c>
    </row>
    <row r="898" spans="1:38" hidden="1" x14ac:dyDescent="0.25">
      <c r="A898" s="122" t="s">
        <v>1966</v>
      </c>
      <c r="B898" s="122">
        <v>1</v>
      </c>
      <c r="C898" s="122" t="s">
        <v>2151</v>
      </c>
      <c r="D898" s="122" t="s">
        <v>2134</v>
      </c>
      <c r="E898" s="122">
        <v>18</v>
      </c>
      <c r="F898" s="122">
        <v>7.7879664440000005E-4</v>
      </c>
      <c r="G898" s="122">
        <v>7.9029088889999996E-4</v>
      </c>
      <c r="H898" s="122">
        <v>7.9941023830000003E-4</v>
      </c>
      <c r="I898" s="122">
        <v>8.0118142340000005E-4</v>
      </c>
      <c r="J898" s="122">
        <v>7.9129135220000002E-4</v>
      </c>
      <c r="K898" s="122">
        <v>7.8811889019999996E-4</v>
      </c>
      <c r="L898" s="122">
        <v>7.8965499229999997E-4</v>
      </c>
      <c r="M898" s="122">
        <v>7.872730943E-4</v>
      </c>
      <c r="N898" s="122">
        <v>7.9210997420000001E-4</v>
      </c>
      <c r="O898" s="122">
        <v>7.9696770559999997E-4</v>
      </c>
      <c r="P898" s="122">
        <v>8.0161283749999996E-4</v>
      </c>
      <c r="Q898" s="122">
        <v>4.8348696260000002E-4</v>
      </c>
      <c r="R898" s="122">
        <v>5.6463651280000003E-4</v>
      </c>
      <c r="S898" s="122">
        <v>7.3289505100000002E-4</v>
      </c>
      <c r="T898" s="122">
        <v>6.7348019239999997E-4</v>
      </c>
      <c r="U898" s="122">
        <v>7.319670188E-4</v>
      </c>
      <c r="V898" s="122">
        <v>9.3141536070000003E-4</v>
      </c>
      <c r="W898" s="122">
        <v>1.0137992541999999E-3</v>
      </c>
      <c r="X898" s="122">
        <v>9.6316231870000003E-4</v>
      </c>
      <c r="Y898" s="122">
        <v>9.390136777E-4</v>
      </c>
      <c r="Z898" s="122">
        <v>2.3060124749E-3</v>
      </c>
      <c r="AA898" s="122">
        <v>2.1207375244000001E-3</v>
      </c>
      <c r="AB898" s="122">
        <v>2.0815630865000001E-3</v>
      </c>
      <c r="AC898" s="122">
        <v>2.1630510564000002E-3</v>
      </c>
      <c r="AD898" s="122">
        <v>2.3009998259999999E-3</v>
      </c>
      <c r="AE898" s="122">
        <v>2.5325241984999998E-3</v>
      </c>
      <c r="AF898" s="122">
        <v>2.3692389657000001E-3</v>
      </c>
      <c r="AG898" s="122">
        <v>2.3310123598999999E-3</v>
      </c>
      <c r="AH898" s="122">
        <v>2.0971114114999999E-3</v>
      </c>
      <c r="AI898" s="122">
        <v>2.4672748468000001E-3</v>
      </c>
      <c r="AJ898" s="122">
        <v>2.4985043710000002E-3</v>
      </c>
      <c r="AK898" s="122">
        <v>2.5104071983000002E-3</v>
      </c>
      <c r="AL898" s="122">
        <v>0</v>
      </c>
    </row>
    <row r="899" spans="1:38" hidden="1" x14ac:dyDescent="0.25">
      <c r="A899" s="122" t="s">
        <v>1966</v>
      </c>
      <c r="B899" s="122">
        <v>1</v>
      </c>
      <c r="C899" s="122" t="s">
        <v>2151</v>
      </c>
      <c r="D899" s="122" t="s">
        <v>2088</v>
      </c>
      <c r="E899" s="122">
        <v>18</v>
      </c>
      <c r="F899" s="122">
        <v>6.4654840961E-3</v>
      </c>
      <c r="G899" s="122">
        <v>6.5024090297999999E-3</v>
      </c>
      <c r="H899" s="122">
        <v>6.5076450852000001E-3</v>
      </c>
      <c r="I899" s="122">
        <v>6.5333288247999997E-3</v>
      </c>
      <c r="J899" s="122">
        <v>6.5640308695999999E-3</v>
      </c>
      <c r="K899" s="122">
        <v>6.5418076578000004E-3</v>
      </c>
      <c r="L899" s="122">
        <v>6.5409095898999996E-3</v>
      </c>
      <c r="M899" s="122">
        <v>6.4979432556000003E-3</v>
      </c>
      <c r="N899" s="122">
        <v>6.4291508390000003E-3</v>
      </c>
      <c r="O899" s="122">
        <v>6.3213186588E-3</v>
      </c>
      <c r="P899" s="122">
        <v>6.2628596287E-3</v>
      </c>
      <c r="Q899" s="122">
        <v>3.7879680391000002E-3</v>
      </c>
      <c r="R899" s="122">
        <v>4.4481847165999998E-3</v>
      </c>
      <c r="S899" s="122">
        <v>5.8012967991999996E-3</v>
      </c>
      <c r="T899" s="122">
        <v>5.3998192880999997E-3</v>
      </c>
      <c r="U899" s="122">
        <v>5.9295337272999996E-3</v>
      </c>
      <c r="V899" s="122">
        <v>7.6102232826E-3</v>
      </c>
      <c r="W899" s="122">
        <v>8.2788498369000003E-3</v>
      </c>
      <c r="X899" s="122">
        <v>7.9246611662999993E-3</v>
      </c>
      <c r="Y899" s="122">
        <v>7.7744587322999999E-3</v>
      </c>
      <c r="Z899" s="122">
        <v>1.9257535110600001E-2</v>
      </c>
      <c r="AA899" s="122">
        <v>1.78450070181E-2</v>
      </c>
      <c r="AB899" s="122">
        <v>1.7639345351899999E-2</v>
      </c>
      <c r="AC899" s="122">
        <v>1.84338431661E-2</v>
      </c>
      <c r="AD899" s="122">
        <v>1.9634674122800001E-2</v>
      </c>
      <c r="AE899" s="122">
        <v>2.1656807540399999E-2</v>
      </c>
      <c r="AF899" s="122">
        <v>2.0284187370200001E-2</v>
      </c>
      <c r="AG899" s="122">
        <v>1.9858572843300001E-2</v>
      </c>
      <c r="AH899" s="122">
        <v>1.7788341651399999E-2</v>
      </c>
      <c r="AI899" s="122">
        <v>2.07715257434E-2</v>
      </c>
      <c r="AJ899" s="122">
        <v>2.15302244049E-2</v>
      </c>
      <c r="AK899" s="122">
        <v>2.1438765338500001E-2</v>
      </c>
      <c r="AL899" s="122">
        <v>0</v>
      </c>
    </row>
    <row r="900" spans="1:38" hidden="1" x14ac:dyDescent="0.25">
      <c r="A900" s="122" t="s">
        <v>1966</v>
      </c>
      <c r="B900" s="122">
        <v>1</v>
      </c>
      <c r="C900" s="122" t="s">
        <v>2151</v>
      </c>
      <c r="D900" s="122" t="s">
        <v>2089</v>
      </c>
      <c r="E900" s="122">
        <v>18</v>
      </c>
      <c r="F900" s="122">
        <v>1.6147977531900001E-2</v>
      </c>
      <c r="G900" s="122">
        <v>1.6002779874299999E-2</v>
      </c>
      <c r="H900" s="122">
        <v>1.58302672382E-2</v>
      </c>
      <c r="I900" s="122">
        <v>1.5803436572499999E-2</v>
      </c>
      <c r="J900" s="122">
        <v>1.5757319984700001E-2</v>
      </c>
      <c r="K900" s="122">
        <v>1.56725905157E-2</v>
      </c>
      <c r="L900" s="122">
        <v>1.5649214017E-2</v>
      </c>
      <c r="M900" s="122">
        <v>1.55048753815E-2</v>
      </c>
      <c r="N900" s="122">
        <v>1.53575503252E-2</v>
      </c>
      <c r="O900" s="122">
        <v>1.52386137683E-2</v>
      </c>
      <c r="P900" s="122">
        <v>1.51166446211E-2</v>
      </c>
      <c r="Q900" s="122">
        <v>9.0593654272000008E-3</v>
      </c>
      <c r="R900" s="122">
        <v>1.05291045138E-2</v>
      </c>
      <c r="S900" s="122">
        <v>1.3641333826099999E-2</v>
      </c>
      <c r="T900" s="122">
        <v>1.25231497021E-2</v>
      </c>
      <c r="U900" s="122">
        <v>1.3597459309699999E-2</v>
      </c>
      <c r="V900" s="122">
        <v>1.7330724257599999E-2</v>
      </c>
      <c r="W900" s="122">
        <v>1.88724614948E-2</v>
      </c>
      <c r="X900" s="122">
        <v>1.79450243909E-2</v>
      </c>
      <c r="Y900" s="122">
        <v>1.7508446582000001E-2</v>
      </c>
      <c r="Z900" s="122">
        <v>4.3072640555700002E-2</v>
      </c>
      <c r="AA900" s="122">
        <v>3.96695239959E-2</v>
      </c>
      <c r="AB900" s="122">
        <v>3.8900195534699998E-2</v>
      </c>
      <c r="AC900" s="122">
        <v>4.0482837829099998E-2</v>
      </c>
      <c r="AD900" s="122">
        <v>4.3153360594699999E-2</v>
      </c>
      <c r="AE900" s="122">
        <v>4.7522359097799997E-2</v>
      </c>
      <c r="AF900" s="122">
        <v>4.4478470072899998E-2</v>
      </c>
      <c r="AG900" s="122">
        <v>4.3787130567200003E-2</v>
      </c>
      <c r="AH900" s="122">
        <v>3.9372790824500001E-2</v>
      </c>
      <c r="AI900" s="122">
        <v>4.6361213785299997E-2</v>
      </c>
      <c r="AJ900" s="122">
        <v>4.7284412834500002E-2</v>
      </c>
      <c r="AK900" s="122">
        <v>4.7487446794099997E-2</v>
      </c>
      <c r="AL900" s="122">
        <v>0</v>
      </c>
    </row>
    <row r="901" spans="1:38" hidden="1" x14ac:dyDescent="0.25">
      <c r="A901" s="122" t="s">
        <v>1966</v>
      </c>
      <c r="B901" s="122">
        <v>1</v>
      </c>
      <c r="C901" s="122" t="s">
        <v>2151</v>
      </c>
      <c r="D901" s="122" t="s">
        <v>2090</v>
      </c>
      <c r="E901" s="122">
        <v>18</v>
      </c>
      <c r="F901" s="122">
        <v>5.8784064273000002E-3</v>
      </c>
      <c r="G901" s="122">
        <v>5.9564888808999999E-3</v>
      </c>
      <c r="H901" s="122">
        <v>6.0193918272000001E-3</v>
      </c>
      <c r="I901" s="122">
        <v>6.1764249916999997E-3</v>
      </c>
      <c r="J901" s="122">
        <v>6.3296896347000003E-3</v>
      </c>
      <c r="K901" s="122">
        <v>6.4350489494000001E-3</v>
      </c>
      <c r="L901" s="122">
        <v>6.5372581067000002E-3</v>
      </c>
      <c r="M901" s="122">
        <v>6.5884695522999996E-3</v>
      </c>
      <c r="N901" s="122">
        <v>6.6254113163000004E-3</v>
      </c>
      <c r="O901" s="122">
        <v>6.6627628346000002E-3</v>
      </c>
      <c r="P901" s="122">
        <v>6.7062383755999997E-3</v>
      </c>
      <c r="Q901" s="122">
        <v>4.0784550967000004E-3</v>
      </c>
      <c r="R901" s="122">
        <v>4.8097448517999998E-3</v>
      </c>
      <c r="S901" s="122">
        <v>6.3216614661999997E-3</v>
      </c>
      <c r="T901" s="122">
        <v>5.9011166923999998E-3</v>
      </c>
      <c r="U901" s="122">
        <v>6.5511048178999998E-3</v>
      </c>
      <c r="V901" s="122">
        <v>8.5337363308000003E-3</v>
      </c>
      <c r="W901" s="122">
        <v>9.4708330582000001E-3</v>
      </c>
      <c r="X901" s="122">
        <v>9.1268934628000002E-3</v>
      </c>
      <c r="Y901" s="122">
        <v>8.9736164743000005E-3</v>
      </c>
      <c r="Z901" s="122">
        <v>2.2177429131300001E-2</v>
      </c>
      <c r="AA901" s="122">
        <v>2.04929861496E-2</v>
      </c>
      <c r="AB901" s="122">
        <v>2.01769121398E-2</v>
      </c>
      <c r="AC901" s="122">
        <v>2.10930353E-2</v>
      </c>
      <c r="AD901" s="122">
        <v>2.2643867047399999E-2</v>
      </c>
      <c r="AE901" s="122">
        <v>2.5149537122899999E-2</v>
      </c>
      <c r="AF901" s="122">
        <v>2.39062638086E-2</v>
      </c>
      <c r="AG901" s="122">
        <v>2.3953266675000001E-2</v>
      </c>
      <c r="AH901" s="122">
        <v>2.1900391476200001E-2</v>
      </c>
      <c r="AI901" s="122">
        <v>2.6251138795799999E-2</v>
      </c>
      <c r="AJ901" s="122">
        <v>2.7400402510300001E-2</v>
      </c>
      <c r="AK901" s="122">
        <v>2.8270512512299999E-2</v>
      </c>
      <c r="AL901" s="122">
        <v>0</v>
      </c>
    </row>
    <row r="902" spans="1:38" hidden="1" x14ac:dyDescent="0.25">
      <c r="A902" s="122" t="s">
        <v>1966</v>
      </c>
      <c r="B902" s="122">
        <v>1</v>
      </c>
      <c r="C902" s="122" t="s">
        <v>2151</v>
      </c>
      <c r="D902" s="122" t="s">
        <v>2091</v>
      </c>
      <c r="E902" s="122">
        <v>18</v>
      </c>
      <c r="F902" s="122">
        <v>6.6503665001099999E-2</v>
      </c>
      <c r="G902" s="122">
        <v>6.6176266790800006E-2</v>
      </c>
      <c r="H902" s="122">
        <v>6.5683363670600001E-2</v>
      </c>
      <c r="I902" s="122">
        <v>6.5785609683299995E-2</v>
      </c>
      <c r="J902" s="122">
        <v>6.5846067552099999E-2</v>
      </c>
      <c r="K902" s="122">
        <v>6.5636147036E-2</v>
      </c>
      <c r="L902" s="122">
        <v>6.5759285099299999E-2</v>
      </c>
      <c r="M902" s="122">
        <v>6.5351164206500001E-2</v>
      </c>
      <c r="N902" s="122">
        <v>6.4923809208700001E-2</v>
      </c>
      <c r="O902" s="122">
        <v>6.4550362497300007E-2</v>
      </c>
      <c r="P902" s="122">
        <v>6.4171558041600005E-2</v>
      </c>
      <c r="Q902" s="122">
        <v>3.8587142781199998E-2</v>
      </c>
      <c r="R902" s="122">
        <v>4.49462749794E-2</v>
      </c>
      <c r="S902" s="122">
        <v>5.8219146019000002E-2</v>
      </c>
      <c r="T902" s="122">
        <v>5.3379517778700002E-2</v>
      </c>
      <c r="U902" s="122">
        <v>5.7839535692400003E-2</v>
      </c>
      <c r="V902" s="122">
        <v>7.3468002762200002E-2</v>
      </c>
      <c r="W902" s="122">
        <v>7.98883980952E-2</v>
      </c>
      <c r="X902" s="122">
        <v>7.5825680296099998E-2</v>
      </c>
      <c r="Y902" s="122">
        <v>7.3874483256500006E-2</v>
      </c>
      <c r="Z902" s="122">
        <v>0.18128777201269999</v>
      </c>
      <c r="AA902" s="122">
        <v>0.166448248025</v>
      </c>
      <c r="AB902" s="122">
        <v>0.1628786988159</v>
      </c>
      <c r="AC902" s="122">
        <v>0.16873582976179999</v>
      </c>
      <c r="AD902" s="122">
        <v>0.1787524384417</v>
      </c>
      <c r="AE902" s="122">
        <v>0.19571170281479999</v>
      </c>
      <c r="AF902" s="122">
        <v>0.1820146112263</v>
      </c>
      <c r="AG902" s="122">
        <v>0.178003241822</v>
      </c>
      <c r="AH902" s="122">
        <v>0.1590546877083</v>
      </c>
      <c r="AI902" s="122">
        <v>0.185864991334</v>
      </c>
      <c r="AJ902" s="122">
        <v>0.18959095559020001</v>
      </c>
      <c r="AK902" s="122">
        <v>0.18844999135320001</v>
      </c>
      <c r="AL902" s="122">
        <v>0</v>
      </c>
    </row>
    <row r="903" spans="1:38" hidden="1" x14ac:dyDescent="0.25">
      <c r="A903" s="122" t="s">
        <v>1966</v>
      </c>
      <c r="B903" s="122">
        <v>1</v>
      </c>
      <c r="C903" s="122" t="s">
        <v>2151</v>
      </c>
      <c r="D903" s="122" t="s">
        <v>2092</v>
      </c>
      <c r="E903" s="122">
        <v>18</v>
      </c>
      <c r="F903" s="122">
        <v>3.2271347122199999E-2</v>
      </c>
      <c r="G903" s="122">
        <v>3.2126609667800003E-2</v>
      </c>
      <c r="H903" s="122">
        <v>3.1872538884899999E-2</v>
      </c>
      <c r="I903" s="122">
        <v>3.1969375360400003E-2</v>
      </c>
      <c r="J903" s="122">
        <v>3.2023352140699998E-2</v>
      </c>
      <c r="K903" s="122">
        <v>3.1983115146400003E-2</v>
      </c>
      <c r="L903" s="122">
        <v>3.2091826883400003E-2</v>
      </c>
      <c r="M903" s="122">
        <v>3.1937693570800001E-2</v>
      </c>
      <c r="N903" s="122">
        <v>3.1736880404800001E-2</v>
      </c>
      <c r="O903" s="122">
        <v>3.1572482303199999E-2</v>
      </c>
      <c r="P903" s="122">
        <v>3.1439558535600001E-2</v>
      </c>
      <c r="Q903" s="122">
        <v>1.8933722336800001E-2</v>
      </c>
      <c r="R903" s="122">
        <v>2.20898605656E-2</v>
      </c>
      <c r="S903" s="122">
        <v>2.8732303293699999E-2</v>
      </c>
      <c r="T903" s="122">
        <v>2.64273953129E-2</v>
      </c>
      <c r="U903" s="122">
        <v>2.8798971271299999E-2</v>
      </c>
      <c r="V903" s="122">
        <v>3.6796124597399997E-2</v>
      </c>
      <c r="W903" s="122">
        <v>4.0143456507799997E-2</v>
      </c>
      <c r="X903" s="122">
        <v>3.8217920564800001E-2</v>
      </c>
      <c r="Y903" s="122">
        <v>3.7289018888999999E-2</v>
      </c>
      <c r="Z903" s="122">
        <v>9.1636161477199995E-2</v>
      </c>
      <c r="AA903" s="122">
        <v>8.4302388720799995E-2</v>
      </c>
      <c r="AB903" s="122">
        <v>8.2671708640200001E-2</v>
      </c>
      <c r="AC903" s="122">
        <v>8.59732095758E-2</v>
      </c>
      <c r="AD903" s="122">
        <v>9.1505321052999994E-2</v>
      </c>
      <c r="AE903" s="122">
        <v>0.10062039886059999</v>
      </c>
      <c r="AF903" s="122">
        <v>9.4230373176500001E-2</v>
      </c>
      <c r="AG903" s="122">
        <v>9.2791833330599996E-2</v>
      </c>
      <c r="AH903" s="122">
        <v>8.3728972746700006E-2</v>
      </c>
      <c r="AI903" s="122">
        <v>9.8765093259100004E-2</v>
      </c>
      <c r="AJ903" s="122">
        <v>0.1006235492753</v>
      </c>
      <c r="AK903" s="122">
        <v>0.1012185575643</v>
      </c>
      <c r="AL903" s="122">
        <v>0</v>
      </c>
    </row>
    <row r="904" spans="1:38" hidden="1" x14ac:dyDescent="0.25">
      <c r="A904" s="122" t="s">
        <v>1966</v>
      </c>
      <c r="B904" s="122">
        <v>1</v>
      </c>
      <c r="C904" s="122" t="s">
        <v>2151</v>
      </c>
      <c r="D904" s="122" t="s">
        <v>2093</v>
      </c>
      <c r="E904" s="122">
        <v>18</v>
      </c>
      <c r="F904" s="122">
        <v>1.4407949858999999E-2</v>
      </c>
      <c r="G904" s="122">
        <v>1.42930770385E-2</v>
      </c>
      <c r="H904" s="122">
        <v>1.4223836058999999E-2</v>
      </c>
      <c r="I904" s="122">
        <v>1.4241320802300001E-2</v>
      </c>
      <c r="J904" s="122">
        <v>1.42636240008E-2</v>
      </c>
      <c r="K904" s="122">
        <v>1.42166776487E-2</v>
      </c>
      <c r="L904" s="122">
        <v>1.4206845522600001E-2</v>
      </c>
      <c r="M904" s="122">
        <v>1.4132892507699999E-2</v>
      </c>
      <c r="N904" s="122">
        <v>1.40758075726E-2</v>
      </c>
      <c r="O904" s="122">
        <v>1.39887862298E-2</v>
      </c>
      <c r="P904" s="122">
        <v>1.3901839186200001E-2</v>
      </c>
      <c r="Q904" s="122">
        <v>8.3492148871999999E-3</v>
      </c>
      <c r="R904" s="122">
        <v>9.7371558018000005E-3</v>
      </c>
      <c r="S904" s="122">
        <v>1.26259072739E-2</v>
      </c>
      <c r="T904" s="122">
        <v>1.15934983234E-2</v>
      </c>
      <c r="U904" s="122">
        <v>1.25922316371E-2</v>
      </c>
      <c r="V904" s="122">
        <v>1.6054076619200001E-2</v>
      </c>
      <c r="W904" s="122">
        <v>1.75168928446E-2</v>
      </c>
      <c r="X904" s="122">
        <v>1.6703823509700001E-2</v>
      </c>
      <c r="Y904" s="122">
        <v>1.6352908850899999E-2</v>
      </c>
      <c r="Z904" s="122">
        <v>4.0354102957400002E-2</v>
      </c>
      <c r="AA904" s="122">
        <v>3.7120046945700001E-2</v>
      </c>
      <c r="AB904" s="122">
        <v>3.6487679556700001E-2</v>
      </c>
      <c r="AC904" s="122">
        <v>3.7870776349800003E-2</v>
      </c>
      <c r="AD904" s="122">
        <v>4.0256967491499998E-2</v>
      </c>
      <c r="AE904" s="122">
        <v>4.4298581990200002E-2</v>
      </c>
      <c r="AF904" s="122">
        <v>4.1352083108899998E-2</v>
      </c>
      <c r="AG904" s="122">
        <v>4.0544018059700003E-2</v>
      </c>
      <c r="AH904" s="122">
        <v>3.6408463039599999E-2</v>
      </c>
      <c r="AI904" s="122">
        <v>4.2737518946600002E-2</v>
      </c>
      <c r="AJ904" s="122">
        <v>4.3535833274900002E-2</v>
      </c>
      <c r="AK904" s="122">
        <v>4.3643081360600001E-2</v>
      </c>
      <c r="AL904" s="122">
        <v>0</v>
      </c>
    </row>
    <row r="905" spans="1:38" hidden="1" x14ac:dyDescent="0.25">
      <c r="A905" s="122" t="s">
        <v>1966</v>
      </c>
      <c r="B905" s="122">
        <v>1</v>
      </c>
      <c r="C905" s="122" t="s">
        <v>2151</v>
      </c>
      <c r="D905" s="122" t="s">
        <v>2094</v>
      </c>
      <c r="E905" s="122">
        <v>18</v>
      </c>
      <c r="F905" s="122">
        <v>2.14494850828E-2</v>
      </c>
      <c r="G905" s="122">
        <v>2.1292292966799999E-2</v>
      </c>
      <c r="H905" s="122">
        <v>2.1149715937200001E-2</v>
      </c>
      <c r="I905" s="122">
        <v>2.12360064612E-2</v>
      </c>
      <c r="J905" s="122">
        <v>2.1275592867700002E-2</v>
      </c>
      <c r="K905" s="122">
        <v>2.1248038372000001E-2</v>
      </c>
      <c r="L905" s="122">
        <v>2.12977923827E-2</v>
      </c>
      <c r="M905" s="122">
        <v>2.1198314441399999E-2</v>
      </c>
      <c r="N905" s="122">
        <v>2.1084576753799999E-2</v>
      </c>
      <c r="O905" s="122">
        <v>2.0986031067500001E-2</v>
      </c>
      <c r="P905" s="122">
        <v>2.0896623914799999E-2</v>
      </c>
      <c r="Q905" s="122">
        <v>1.2569826774799999E-2</v>
      </c>
      <c r="R905" s="122">
        <v>1.46759669895E-2</v>
      </c>
      <c r="S905" s="122">
        <v>1.9090315934499998E-2</v>
      </c>
      <c r="T905" s="122">
        <v>1.7579099483500001E-2</v>
      </c>
      <c r="U905" s="122">
        <v>1.91855445043E-2</v>
      </c>
      <c r="V905" s="122">
        <v>2.4515989064100002E-2</v>
      </c>
      <c r="W905" s="122">
        <v>2.6784994997299999E-2</v>
      </c>
      <c r="X905" s="122">
        <v>2.5518313959500001E-2</v>
      </c>
      <c r="Y905" s="122">
        <v>2.49220241947E-2</v>
      </c>
      <c r="Z905" s="122">
        <v>6.1393293683199998E-2</v>
      </c>
      <c r="AA905" s="122">
        <v>5.6537698225699998E-2</v>
      </c>
      <c r="AB905" s="122">
        <v>5.5475287820899999E-2</v>
      </c>
      <c r="AC905" s="122">
        <v>5.7662510985500001E-2</v>
      </c>
      <c r="AD905" s="122">
        <v>6.1276092602000003E-2</v>
      </c>
      <c r="AE905" s="122">
        <v>6.7407446775400004E-2</v>
      </c>
      <c r="AF905" s="122">
        <v>6.3033763308499996E-2</v>
      </c>
      <c r="AG905" s="122">
        <v>6.2059163111099998E-2</v>
      </c>
      <c r="AH905" s="122">
        <v>5.5802053084999997E-2</v>
      </c>
      <c r="AI905" s="122">
        <v>6.5623371680000001E-2</v>
      </c>
      <c r="AJ905" s="122">
        <v>6.6788685016099997E-2</v>
      </c>
      <c r="AK905" s="122">
        <v>6.7063673541600005E-2</v>
      </c>
      <c r="AL905" s="122">
        <v>0</v>
      </c>
    </row>
    <row r="906" spans="1:38" hidden="1" x14ac:dyDescent="0.25">
      <c r="A906" s="122" t="s">
        <v>1966</v>
      </c>
      <c r="B906" s="122">
        <v>1</v>
      </c>
      <c r="C906" s="122" t="s">
        <v>2151</v>
      </c>
      <c r="D906" s="122" t="s">
        <v>2095</v>
      </c>
      <c r="E906" s="122">
        <v>18</v>
      </c>
      <c r="F906" s="122">
        <v>2.4512320267700002E-2</v>
      </c>
      <c r="G906" s="122">
        <v>2.4329414962300001E-2</v>
      </c>
      <c r="H906" s="122">
        <v>2.41127450439E-2</v>
      </c>
      <c r="I906" s="122">
        <v>2.4044790050000001E-2</v>
      </c>
      <c r="J906" s="122">
        <v>2.4030428962899999E-2</v>
      </c>
      <c r="K906" s="122">
        <v>2.3933687813199999E-2</v>
      </c>
      <c r="L906" s="122">
        <v>2.3902419308100002E-2</v>
      </c>
      <c r="M906" s="122">
        <v>2.3709904333899998E-2</v>
      </c>
      <c r="N906" s="122">
        <v>2.349149616E-2</v>
      </c>
      <c r="O906" s="122">
        <v>2.3298527478899999E-2</v>
      </c>
      <c r="P906" s="122">
        <v>2.30789860155E-2</v>
      </c>
      <c r="Q906" s="122">
        <v>1.3835862029400001E-2</v>
      </c>
      <c r="R906" s="122">
        <v>1.6137838451099999E-2</v>
      </c>
      <c r="S906" s="122">
        <v>2.0962972170899999E-2</v>
      </c>
      <c r="T906" s="122">
        <v>1.93010842415E-2</v>
      </c>
      <c r="U906" s="122">
        <v>2.0992234322300001E-2</v>
      </c>
      <c r="V906" s="122">
        <v>2.50007378312E-2</v>
      </c>
      <c r="W906" s="122">
        <v>2.75332267075E-2</v>
      </c>
      <c r="X906" s="122">
        <v>2.6385057137300001E-2</v>
      </c>
      <c r="Y906" s="122">
        <v>2.5929821941900001E-2</v>
      </c>
      <c r="Z906" s="122">
        <v>6.4162911602300005E-2</v>
      </c>
      <c r="AA906" s="122">
        <v>5.91949519459E-2</v>
      </c>
      <c r="AB906" s="122">
        <v>5.8183419817200002E-2</v>
      </c>
      <c r="AC906" s="122">
        <v>6.0529787183900001E-2</v>
      </c>
      <c r="AD906" s="122">
        <v>6.4452217054300001E-2</v>
      </c>
      <c r="AE906" s="122">
        <v>7.1027651795399993E-2</v>
      </c>
      <c r="AF906" s="122">
        <v>6.6455522598900002E-2</v>
      </c>
      <c r="AG906" s="122">
        <v>6.5096706616899994E-2</v>
      </c>
      <c r="AH906" s="122">
        <v>5.83042046291E-2</v>
      </c>
      <c r="AI906" s="122">
        <v>6.8351696469399995E-2</v>
      </c>
      <c r="AJ906" s="122">
        <v>6.8972164507900002E-2</v>
      </c>
      <c r="AK906" s="122">
        <v>6.8768792092500003E-2</v>
      </c>
      <c r="AL906" s="122">
        <v>0</v>
      </c>
    </row>
    <row r="907" spans="1:38" hidden="1" x14ac:dyDescent="0.25">
      <c r="A907" s="122" t="s">
        <v>1966</v>
      </c>
      <c r="B907" s="122">
        <v>1</v>
      </c>
      <c r="C907" s="122" t="s">
        <v>2151</v>
      </c>
      <c r="D907" s="122" t="s">
        <v>2096</v>
      </c>
      <c r="E907" s="122">
        <v>18</v>
      </c>
      <c r="F907" s="122">
        <v>3.4970445806100002E-2</v>
      </c>
      <c r="G907" s="122">
        <v>3.4426581013899997E-2</v>
      </c>
      <c r="H907" s="122">
        <v>3.3861779984900003E-2</v>
      </c>
      <c r="I907" s="122">
        <v>3.3760579161400003E-2</v>
      </c>
      <c r="J907" s="122">
        <v>3.3691062908000002E-2</v>
      </c>
      <c r="K907" s="122">
        <v>3.3568131059300003E-2</v>
      </c>
      <c r="L907" s="122">
        <v>3.3579279241899997E-2</v>
      </c>
      <c r="M907" s="122">
        <v>3.3389927363100001E-2</v>
      </c>
      <c r="N907" s="122">
        <v>3.3180955865900003E-2</v>
      </c>
      <c r="O907" s="122">
        <v>3.29950845432E-2</v>
      </c>
      <c r="P907" s="122">
        <v>3.2829071020099999E-2</v>
      </c>
      <c r="Q907" s="122">
        <v>1.97675864865E-2</v>
      </c>
      <c r="R907" s="122">
        <v>2.3027281621300001E-2</v>
      </c>
      <c r="S907" s="122">
        <v>2.9779871843900001E-2</v>
      </c>
      <c r="T907" s="122">
        <v>2.7187501128199999E-2</v>
      </c>
      <c r="U907" s="122">
        <v>2.9370830251700002E-2</v>
      </c>
      <c r="V907" s="122">
        <v>3.7245946305399999E-2</v>
      </c>
      <c r="W907" s="122">
        <v>4.0470413421600002E-2</v>
      </c>
      <c r="X907" s="122">
        <v>3.8480612012600002E-2</v>
      </c>
      <c r="Y907" s="122">
        <v>3.7625509518199998E-2</v>
      </c>
      <c r="Z907" s="122">
        <v>9.2707535206299999E-2</v>
      </c>
      <c r="AA907" s="122">
        <v>8.5556695986800005E-2</v>
      </c>
      <c r="AB907" s="122">
        <v>8.4255609707899998E-2</v>
      </c>
      <c r="AC907" s="122">
        <v>8.7865017303500006E-2</v>
      </c>
      <c r="AD907" s="122">
        <v>9.3847675726800001E-2</v>
      </c>
      <c r="AE907" s="122">
        <v>0.1034517963446</v>
      </c>
      <c r="AF907" s="122">
        <v>9.6918805046499995E-2</v>
      </c>
      <c r="AG907" s="122">
        <v>9.5598291037299998E-2</v>
      </c>
      <c r="AH907" s="122">
        <v>8.6069403230499997E-2</v>
      </c>
      <c r="AI907" s="122">
        <v>0.1011696257331</v>
      </c>
      <c r="AJ907" s="122">
        <v>0.1041317080873</v>
      </c>
      <c r="AK907" s="122">
        <v>0.1038767477516</v>
      </c>
      <c r="AL907" s="122">
        <v>0</v>
      </c>
    </row>
    <row r="908" spans="1:38" hidden="1" x14ac:dyDescent="0.25">
      <c r="A908" s="122" t="s">
        <v>1966</v>
      </c>
      <c r="B908" s="122">
        <v>1</v>
      </c>
      <c r="C908" s="122" t="s">
        <v>2151</v>
      </c>
      <c r="D908" s="122" t="s">
        <v>2097</v>
      </c>
      <c r="E908" s="122">
        <v>18</v>
      </c>
      <c r="F908" s="122">
        <v>2.78698584901E-2</v>
      </c>
      <c r="G908" s="122">
        <v>2.7843660802999999E-2</v>
      </c>
      <c r="H908" s="122">
        <v>2.76533506595E-2</v>
      </c>
      <c r="I908" s="122">
        <v>2.76960549688E-2</v>
      </c>
      <c r="J908" s="122">
        <v>2.7764649576699999E-2</v>
      </c>
      <c r="K908" s="122">
        <v>2.7711968798699999E-2</v>
      </c>
      <c r="L908" s="122">
        <v>2.77772788076E-2</v>
      </c>
      <c r="M908" s="122">
        <v>2.7658400758199999E-2</v>
      </c>
      <c r="N908" s="122">
        <v>2.7534048278899999E-2</v>
      </c>
      <c r="O908" s="122">
        <v>2.7443960823400001E-2</v>
      </c>
      <c r="P908" s="122">
        <v>2.7409756604599999E-2</v>
      </c>
      <c r="Q908" s="122">
        <v>1.6606868911400001E-2</v>
      </c>
      <c r="R908" s="122">
        <v>1.9522105045800001E-2</v>
      </c>
      <c r="S908" s="122">
        <v>2.5484862580599999E-2</v>
      </c>
      <c r="T908" s="122">
        <v>2.35185110526E-2</v>
      </c>
      <c r="U908" s="122">
        <v>2.56513158568E-2</v>
      </c>
      <c r="V908" s="122">
        <v>3.2697950467199997E-2</v>
      </c>
      <c r="W908" s="122">
        <v>3.5573919014199998E-2</v>
      </c>
      <c r="X908" s="122">
        <v>3.3816980743599998E-2</v>
      </c>
      <c r="Y908" s="122">
        <v>3.3080940558600003E-2</v>
      </c>
      <c r="Z908" s="122">
        <v>8.1728287547200004E-2</v>
      </c>
      <c r="AA908" s="122">
        <v>7.5545094480800004E-2</v>
      </c>
      <c r="AB908" s="122">
        <v>7.4446068400600002E-2</v>
      </c>
      <c r="AC908" s="122">
        <v>7.7528709962099998E-2</v>
      </c>
      <c r="AD908" s="122">
        <v>8.2682837908199996E-2</v>
      </c>
      <c r="AE908" s="122">
        <v>9.1140189378900005E-2</v>
      </c>
      <c r="AF908" s="122">
        <v>8.5274460513900002E-2</v>
      </c>
      <c r="AG908" s="122">
        <v>8.3962882185800003E-2</v>
      </c>
      <c r="AH908" s="122">
        <v>7.5525072604999993E-2</v>
      </c>
      <c r="AI908" s="122">
        <v>8.8845224786400001E-2</v>
      </c>
      <c r="AJ908" s="122">
        <v>9.1533960449100005E-2</v>
      </c>
      <c r="AK908" s="122">
        <v>9.1687751967899994E-2</v>
      </c>
      <c r="AL908" s="122">
        <v>0</v>
      </c>
    </row>
    <row r="909" spans="1:38" hidden="1" x14ac:dyDescent="0.25">
      <c r="A909" s="122" t="s">
        <v>1966</v>
      </c>
      <c r="B909" s="122">
        <v>1</v>
      </c>
      <c r="C909" s="122" t="s">
        <v>2151</v>
      </c>
      <c r="D909" s="122" t="s">
        <v>2098</v>
      </c>
      <c r="E909" s="122">
        <v>18</v>
      </c>
      <c r="F909" s="122">
        <v>7.1519748300000003E-3</v>
      </c>
      <c r="G909" s="122">
        <v>7.0762950164000001E-3</v>
      </c>
      <c r="H909" s="122">
        <v>6.9563957069000001E-3</v>
      </c>
      <c r="I909" s="122">
        <v>6.9202800946999996E-3</v>
      </c>
      <c r="J909" s="122">
        <v>6.8687363823000001E-3</v>
      </c>
      <c r="K909" s="122">
        <v>6.7966577263000004E-3</v>
      </c>
      <c r="L909" s="122">
        <v>6.7870858541999998E-3</v>
      </c>
      <c r="M909" s="122">
        <v>6.7292679761999999E-3</v>
      </c>
      <c r="N909" s="122">
        <v>6.6613706247999997E-3</v>
      </c>
      <c r="O909" s="122">
        <v>6.6164562897999997E-3</v>
      </c>
      <c r="P909" s="122">
        <v>6.5908507998000002E-3</v>
      </c>
      <c r="Q909" s="122">
        <v>3.9725667027999999E-3</v>
      </c>
      <c r="R909" s="122">
        <v>4.6503783562000002E-3</v>
      </c>
      <c r="S909" s="122">
        <v>6.0579830181000001E-3</v>
      </c>
      <c r="T909" s="122">
        <v>5.5699202798999998E-3</v>
      </c>
      <c r="U909" s="122">
        <v>6.0490574557000003E-3</v>
      </c>
      <c r="V909" s="122">
        <v>7.6909198386000003E-3</v>
      </c>
      <c r="W909" s="122">
        <v>8.3503637961999996E-3</v>
      </c>
      <c r="X909" s="122">
        <v>7.9145249324000001E-3</v>
      </c>
      <c r="Y909" s="122">
        <v>7.6755863228000001E-3</v>
      </c>
      <c r="Z909" s="122">
        <v>1.87442894208E-2</v>
      </c>
      <c r="AA909" s="122">
        <v>1.71841570066E-2</v>
      </c>
      <c r="AB909" s="122">
        <v>1.6790944321E-2</v>
      </c>
      <c r="AC909" s="122">
        <v>1.7383426225200001E-2</v>
      </c>
      <c r="AD909" s="122">
        <v>1.8467721056599998E-2</v>
      </c>
      <c r="AE909" s="122">
        <v>2.0227715963399999E-2</v>
      </c>
      <c r="AF909" s="122">
        <v>1.8913765960400002E-2</v>
      </c>
      <c r="AG909" s="122">
        <v>1.8604739823799999E-2</v>
      </c>
      <c r="AH909" s="122">
        <v>1.6751129419400001E-2</v>
      </c>
      <c r="AI909" s="122">
        <v>1.9746679852700001E-2</v>
      </c>
      <c r="AJ909" s="122">
        <v>2.02010964187E-2</v>
      </c>
      <c r="AK909" s="122">
        <v>2.0408047029499998E-2</v>
      </c>
      <c r="AL909" s="122">
        <v>0</v>
      </c>
    </row>
    <row r="910" spans="1:38" hidden="1" x14ac:dyDescent="0.25">
      <c r="A910" s="122" t="s">
        <v>1966</v>
      </c>
      <c r="B910" s="122">
        <v>1</v>
      </c>
      <c r="C910" s="122" t="s">
        <v>2151</v>
      </c>
      <c r="D910" s="122" t="s">
        <v>2099</v>
      </c>
      <c r="E910" s="122">
        <v>18</v>
      </c>
      <c r="F910" s="122">
        <v>5.4066162104899999E-2</v>
      </c>
      <c r="G910" s="122">
        <v>5.37720078002E-2</v>
      </c>
      <c r="H910" s="122">
        <v>5.3241583478800002E-2</v>
      </c>
      <c r="I910" s="122">
        <v>5.3143487666899997E-2</v>
      </c>
      <c r="J910" s="122">
        <v>5.3050890201300001E-2</v>
      </c>
      <c r="K910" s="122">
        <v>5.2888582248199999E-2</v>
      </c>
      <c r="L910" s="122">
        <v>5.3026084764200003E-2</v>
      </c>
      <c r="M910" s="122">
        <v>5.2605276146000003E-2</v>
      </c>
      <c r="N910" s="122">
        <v>5.2100218288699998E-2</v>
      </c>
      <c r="O910" s="122">
        <v>5.1691997057799997E-2</v>
      </c>
      <c r="P910" s="122">
        <v>5.1363676474099999E-2</v>
      </c>
      <c r="Q910" s="122">
        <v>3.0870838922200002E-2</v>
      </c>
      <c r="R910" s="122">
        <v>3.5940029789800002E-2</v>
      </c>
      <c r="S910" s="122">
        <v>4.65583796701E-2</v>
      </c>
      <c r="T910" s="122">
        <v>4.2633641274800002E-2</v>
      </c>
      <c r="U910" s="122">
        <v>4.6102900019199998E-2</v>
      </c>
      <c r="V910" s="122">
        <v>5.8314888547899998E-2</v>
      </c>
      <c r="W910" s="122">
        <v>6.2932812748299996E-2</v>
      </c>
      <c r="X910" s="122">
        <v>5.9169010499099998E-2</v>
      </c>
      <c r="Y910" s="122">
        <v>5.7160866472999998E-2</v>
      </c>
      <c r="Z910" s="122">
        <v>0.13945572816179999</v>
      </c>
      <c r="AA910" s="122">
        <v>0.12783995945439999</v>
      </c>
      <c r="AB910" s="122">
        <v>0.12514296388089999</v>
      </c>
      <c r="AC910" s="122">
        <v>0.12973101292479999</v>
      </c>
      <c r="AD910" s="122">
        <v>0.13778521080280001</v>
      </c>
      <c r="AE910" s="122">
        <v>0.15119419363180001</v>
      </c>
      <c r="AF910" s="122">
        <v>0.1413068051893</v>
      </c>
      <c r="AG910" s="122">
        <v>0.1389600209371</v>
      </c>
      <c r="AH910" s="122">
        <v>0.12483803377320001</v>
      </c>
      <c r="AI910" s="122">
        <v>0.14650835600420001</v>
      </c>
      <c r="AJ910" s="122">
        <v>0.1492922535564</v>
      </c>
      <c r="AK910" s="122">
        <v>0.1494755853519</v>
      </c>
      <c r="AL910" s="122">
        <v>0</v>
      </c>
    </row>
    <row r="911" spans="1:38" hidden="1" x14ac:dyDescent="0.25">
      <c r="A911" s="122" t="s">
        <v>1966</v>
      </c>
      <c r="B911" s="122">
        <v>1</v>
      </c>
      <c r="C911" s="122" t="s">
        <v>2151</v>
      </c>
      <c r="D911" s="122" t="s">
        <v>2100</v>
      </c>
      <c r="E911" s="122">
        <v>18</v>
      </c>
      <c r="F911" s="122">
        <v>2.5489699169299999E-2</v>
      </c>
      <c r="G911" s="122">
        <v>2.5402401629399999E-2</v>
      </c>
      <c r="H911" s="122">
        <v>2.5250525439299999E-2</v>
      </c>
      <c r="I911" s="122">
        <v>2.53790767291E-2</v>
      </c>
      <c r="J911" s="122">
        <v>2.5483448535200001E-2</v>
      </c>
      <c r="K911" s="122">
        <v>2.5471779524199999E-2</v>
      </c>
      <c r="L911" s="122">
        <v>2.5608346648600001E-2</v>
      </c>
      <c r="M911" s="122">
        <v>2.55457379456E-2</v>
      </c>
      <c r="N911" s="122">
        <v>2.5465200334600001E-2</v>
      </c>
      <c r="O911" s="122">
        <v>2.5453876211399998E-2</v>
      </c>
      <c r="P911" s="122">
        <v>2.54623293472E-2</v>
      </c>
      <c r="Q911" s="122">
        <v>1.5395980900900001E-2</v>
      </c>
      <c r="R911" s="122">
        <v>1.80097739864E-2</v>
      </c>
      <c r="S911" s="122">
        <v>2.34321842619E-2</v>
      </c>
      <c r="T911" s="122">
        <v>2.1571450616E-2</v>
      </c>
      <c r="U911" s="122">
        <v>2.3482747746099999E-2</v>
      </c>
      <c r="V911" s="122">
        <v>3.00029597545E-2</v>
      </c>
      <c r="W911" s="122">
        <v>3.2766185955900001E-2</v>
      </c>
      <c r="X911" s="122">
        <v>3.1211855599399999E-2</v>
      </c>
      <c r="Y911" s="122">
        <v>3.0487841751899999E-2</v>
      </c>
      <c r="Z911" s="122">
        <v>7.4981816750500002E-2</v>
      </c>
      <c r="AA911" s="122">
        <v>6.9159973544399997E-2</v>
      </c>
      <c r="AB911" s="122">
        <v>6.7987132752899998E-2</v>
      </c>
      <c r="AC911" s="122">
        <v>7.0849359348400004E-2</v>
      </c>
      <c r="AD911" s="122">
        <v>7.5643787778599994E-2</v>
      </c>
      <c r="AE911" s="122">
        <v>8.3461742323700003E-2</v>
      </c>
      <c r="AF911" s="122">
        <v>7.8436989350299996E-2</v>
      </c>
      <c r="AG911" s="122">
        <v>7.7571105534600004E-2</v>
      </c>
      <c r="AH911" s="122">
        <v>7.01078170768E-2</v>
      </c>
      <c r="AI911" s="122">
        <v>8.2757321788400007E-2</v>
      </c>
      <c r="AJ911" s="122">
        <v>8.4630905865399994E-2</v>
      </c>
      <c r="AK911" s="122">
        <v>8.4880261013900005E-2</v>
      </c>
      <c r="AL911" s="122">
        <v>0</v>
      </c>
    </row>
    <row r="912" spans="1:38" hidden="1" x14ac:dyDescent="0.25">
      <c r="A912" s="122" t="s">
        <v>1966</v>
      </c>
      <c r="B912" s="122">
        <v>1</v>
      </c>
      <c r="C912" s="122" t="s">
        <v>2151</v>
      </c>
      <c r="D912" s="122" t="s">
        <v>2101</v>
      </c>
      <c r="E912" s="122">
        <v>18</v>
      </c>
      <c r="F912" s="122">
        <v>2.9780835292700002E-2</v>
      </c>
      <c r="G912" s="122">
        <v>2.95777772601E-2</v>
      </c>
      <c r="H912" s="122">
        <v>2.9303176885999999E-2</v>
      </c>
      <c r="I912" s="122">
        <v>2.9363236498299999E-2</v>
      </c>
      <c r="J912" s="122">
        <v>2.94308237165E-2</v>
      </c>
      <c r="K912" s="122">
        <v>2.9396615969900002E-2</v>
      </c>
      <c r="L912" s="122">
        <v>2.9513727549200001E-2</v>
      </c>
      <c r="M912" s="122">
        <v>2.9395266817800001E-2</v>
      </c>
      <c r="N912" s="122">
        <v>2.92127189457E-2</v>
      </c>
      <c r="O912" s="122">
        <v>2.9049694845600001E-2</v>
      </c>
      <c r="P912" s="122">
        <v>2.8938680690499999E-2</v>
      </c>
      <c r="Q912" s="122">
        <v>1.7430156581E-2</v>
      </c>
      <c r="R912" s="122">
        <v>2.0363347136799999E-2</v>
      </c>
      <c r="S912" s="122">
        <v>2.6473113101299999E-2</v>
      </c>
      <c r="T912" s="122">
        <v>2.4369910632800001E-2</v>
      </c>
      <c r="U912" s="122">
        <v>2.6559146689700001E-2</v>
      </c>
      <c r="V912" s="122">
        <v>3.3949171253000003E-2</v>
      </c>
      <c r="W912" s="122">
        <v>3.7047641435900003E-2</v>
      </c>
      <c r="X912" s="122">
        <v>3.52383793566E-2</v>
      </c>
      <c r="Y912" s="122">
        <v>3.4412747931300003E-2</v>
      </c>
      <c r="Z912" s="122">
        <v>8.4655099577100004E-2</v>
      </c>
      <c r="AA912" s="122">
        <v>7.7756262478099997E-2</v>
      </c>
      <c r="AB912" s="122">
        <v>7.6186387284399998E-2</v>
      </c>
      <c r="AC912" s="122">
        <v>7.9069968725899997E-2</v>
      </c>
      <c r="AD912" s="122">
        <v>8.4057161744400005E-2</v>
      </c>
      <c r="AE912" s="122">
        <v>9.2462473097700004E-2</v>
      </c>
      <c r="AF912" s="122">
        <v>8.64721614404E-2</v>
      </c>
      <c r="AG912" s="122">
        <v>8.5121667920999997E-2</v>
      </c>
      <c r="AH912" s="122">
        <v>7.6572959576999999E-2</v>
      </c>
      <c r="AI912" s="122">
        <v>9.0100086915599994E-2</v>
      </c>
      <c r="AJ912" s="122">
        <v>9.1264104360299997E-2</v>
      </c>
      <c r="AK912" s="122">
        <v>9.1733230520900003E-2</v>
      </c>
      <c r="AL912" s="122">
        <v>0</v>
      </c>
    </row>
    <row r="913" spans="1:38" hidden="1" x14ac:dyDescent="0.25">
      <c r="A913" s="122" t="s">
        <v>1966</v>
      </c>
      <c r="B913" s="122">
        <v>1</v>
      </c>
      <c r="C913" s="122" t="s">
        <v>2151</v>
      </c>
      <c r="D913" s="122" t="s">
        <v>2135</v>
      </c>
      <c r="E913" s="122">
        <v>18</v>
      </c>
      <c r="F913" s="122">
        <v>2.5570078529999998E-4</v>
      </c>
      <c r="G913" s="122">
        <v>2.6630753429999999E-4</v>
      </c>
      <c r="H913" s="122">
        <v>2.7642296890000002E-4</v>
      </c>
      <c r="I913" s="122">
        <v>2.8933887929999999E-4</v>
      </c>
      <c r="J913" s="122">
        <v>3.0190310190000001E-4</v>
      </c>
      <c r="K913" s="122">
        <v>3.1284805409999999E-4</v>
      </c>
      <c r="L913" s="122">
        <v>3.2511242120000002E-4</v>
      </c>
      <c r="M913" s="122">
        <v>3.346523366E-4</v>
      </c>
      <c r="N913" s="122">
        <v>3.4337251050000001E-4</v>
      </c>
      <c r="O913" s="122">
        <v>3.516027851E-4</v>
      </c>
      <c r="P913" s="122">
        <v>3.5984945470000001E-4</v>
      </c>
      <c r="Q913" s="122">
        <v>2.145081954E-4</v>
      </c>
      <c r="R913" s="122">
        <v>2.4772282310000002E-4</v>
      </c>
      <c r="S913" s="122">
        <v>3.1803514790000001E-4</v>
      </c>
      <c r="T913" s="122">
        <v>2.8905169659999998E-4</v>
      </c>
      <c r="U913" s="122">
        <v>3.1069839549999998E-4</v>
      </c>
      <c r="V913" s="122">
        <v>3.848484297E-4</v>
      </c>
      <c r="W913" s="122">
        <v>4.005159269E-4</v>
      </c>
      <c r="X913" s="122">
        <v>3.6268563360000001E-4</v>
      </c>
      <c r="Y913" s="122">
        <v>3.3549191789999998E-4</v>
      </c>
      <c r="Z913" s="122">
        <v>7.7821956010000004E-4</v>
      </c>
      <c r="AA913" s="122">
        <v>6.92489682E-4</v>
      </c>
      <c r="AB913" s="122">
        <v>6.7519345879999998E-4</v>
      </c>
      <c r="AC913" s="122">
        <v>6.9688469299999999E-4</v>
      </c>
      <c r="AD913" s="122">
        <v>7.3621617570000005E-4</v>
      </c>
      <c r="AE913" s="122">
        <v>8.0452889780000003E-4</v>
      </c>
      <c r="AF913" s="122">
        <v>7.4745225660000005E-4</v>
      </c>
      <c r="AG913" s="122">
        <v>7.3051582100000002E-4</v>
      </c>
      <c r="AH913" s="122">
        <v>6.5307159030000004E-4</v>
      </c>
      <c r="AI913" s="122">
        <v>7.6370790919999998E-4</v>
      </c>
      <c r="AJ913" s="122">
        <v>7.6889262879999999E-4</v>
      </c>
      <c r="AK913" s="122">
        <v>7.6827225819999997E-4</v>
      </c>
      <c r="AL913" s="122">
        <v>0</v>
      </c>
    </row>
    <row r="914" spans="1:38" hidden="1" x14ac:dyDescent="0.25">
      <c r="A914" s="122" t="s">
        <v>1966</v>
      </c>
      <c r="B914" s="122">
        <v>1</v>
      </c>
      <c r="C914" s="122" t="s">
        <v>2151</v>
      </c>
      <c r="D914" s="122" t="s">
        <v>2102</v>
      </c>
      <c r="E914" s="122">
        <v>18</v>
      </c>
      <c r="F914" s="122">
        <v>1.4974362198700001E-2</v>
      </c>
      <c r="G914" s="122">
        <v>1.4865155456099999E-2</v>
      </c>
      <c r="H914" s="122">
        <v>1.4736870438900001E-2</v>
      </c>
      <c r="I914" s="122">
        <v>1.47903132085E-2</v>
      </c>
      <c r="J914" s="122">
        <v>1.48632348797E-2</v>
      </c>
      <c r="K914" s="122">
        <v>1.48816075275E-2</v>
      </c>
      <c r="L914" s="122">
        <v>1.4932420243699999E-2</v>
      </c>
      <c r="M914" s="122">
        <v>1.48928843655E-2</v>
      </c>
      <c r="N914" s="122">
        <v>1.48388834605E-2</v>
      </c>
      <c r="O914" s="122">
        <v>1.4772592138400001E-2</v>
      </c>
      <c r="P914" s="122">
        <v>1.47000871118E-2</v>
      </c>
      <c r="Q914" s="122">
        <v>8.8152597727000001E-3</v>
      </c>
      <c r="R914" s="122">
        <v>1.02579927234E-2</v>
      </c>
      <c r="S914" s="122">
        <v>1.32996651289E-2</v>
      </c>
      <c r="T914" s="122">
        <v>1.22491454499E-2</v>
      </c>
      <c r="U914" s="122">
        <v>1.3329079047499999E-2</v>
      </c>
      <c r="V914" s="122">
        <v>1.6879444108100002E-2</v>
      </c>
      <c r="W914" s="122">
        <v>1.8426564250299999E-2</v>
      </c>
      <c r="X914" s="122">
        <v>1.7535006589799999E-2</v>
      </c>
      <c r="Y914" s="122">
        <v>1.7080697994699998E-2</v>
      </c>
      <c r="Z914" s="122">
        <v>4.19402895171E-2</v>
      </c>
      <c r="AA914" s="122">
        <v>3.8536070957900001E-2</v>
      </c>
      <c r="AB914" s="122">
        <v>3.7733952287699997E-2</v>
      </c>
      <c r="AC914" s="122">
        <v>3.9120785463199997E-2</v>
      </c>
      <c r="AD914" s="122">
        <v>4.1505950485599998E-2</v>
      </c>
      <c r="AE914" s="122">
        <v>4.5508715935999998E-2</v>
      </c>
      <c r="AF914" s="122">
        <v>4.2453933891400002E-2</v>
      </c>
      <c r="AG914" s="122">
        <v>4.1655252296100002E-2</v>
      </c>
      <c r="AH914" s="122">
        <v>3.7285079184000001E-2</v>
      </c>
      <c r="AI914" s="122">
        <v>4.3699959946800003E-2</v>
      </c>
      <c r="AJ914" s="122">
        <v>4.3847091616599998E-2</v>
      </c>
      <c r="AK914" s="122">
        <v>4.38718572205E-2</v>
      </c>
      <c r="AL914" s="122">
        <v>0</v>
      </c>
    </row>
    <row r="915" spans="1:38" hidden="1" x14ac:dyDescent="0.25">
      <c r="A915" s="122" t="s">
        <v>1966</v>
      </c>
      <c r="B915" s="122">
        <v>1</v>
      </c>
      <c r="C915" s="122" t="s">
        <v>2151</v>
      </c>
      <c r="D915" s="122" t="s">
        <v>2103</v>
      </c>
      <c r="E915" s="122">
        <v>18</v>
      </c>
      <c r="F915" s="122">
        <v>4.6463835232000003E-3</v>
      </c>
      <c r="G915" s="122">
        <v>4.6314950668999997E-3</v>
      </c>
      <c r="H915" s="122">
        <v>4.6381475799E-3</v>
      </c>
      <c r="I915" s="122">
        <v>4.7057661769E-3</v>
      </c>
      <c r="J915" s="122">
        <v>4.7608149750000004E-3</v>
      </c>
      <c r="K915" s="122">
        <v>4.7910949271000002E-3</v>
      </c>
      <c r="L915" s="122">
        <v>4.8156869859000001E-3</v>
      </c>
      <c r="M915" s="122">
        <v>4.7722857244000003E-3</v>
      </c>
      <c r="N915" s="122">
        <v>4.7213773099000003E-3</v>
      </c>
      <c r="O915" s="122">
        <v>4.6876210407000001E-3</v>
      </c>
      <c r="P915" s="122">
        <v>4.6642890924000003E-3</v>
      </c>
      <c r="Q915" s="122">
        <v>2.8023531835999998E-3</v>
      </c>
      <c r="R915" s="122">
        <v>3.2713945529999999E-3</v>
      </c>
      <c r="S915" s="122">
        <v>4.2641006426E-3</v>
      </c>
      <c r="T915" s="122">
        <v>3.9431554444999996E-3</v>
      </c>
      <c r="U915" s="122">
        <v>4.3120921059999996E-3</v>
      </c>
      <c r="V915" s="122">
        <v>5.5356396387000002E-3</v>
      </c>
      <c r="W915" s="122">
        <v>6.0703867679000002E-3</v>
      </c>
      <c r="X915" s="122">
        <v>5.8081988636000002E-3</v>
      </c>
      <c r="Y915" s="122">
        <v>5.6804268843000001E-3</v>
      </c>
      <c r="Z915" s="122">
        <v>1.39875086584E-2</v>
      </c>
      <c r="AA915" s="122">
        <v>1.2903164707800001E-2</v>
      </c>
      <c r="AB915" s="122">
        <v>1.26955840302E-2</v>
      </c>
      <c r="AC915" s="122">
        <v>1.3269830764699999E-2</v>
      </c>
      <c r="AD915" s="122">
        <v>1.41871266763E-2</v>
      </c>
      <c r="AE915" s="122">
        <v>1.5698457057100001E-2</v>
      </c>
      <c r="AF915" s="122">
        <v>1.47939842418E-2</v>
      </c>
      <c r="AG915" s="122">
        <v>1.46785933523E-2</v>
      </c>
      <c r="AH915" s="122">
        <v>1.3272401666E-2</v>
      </c>
      <c r="AI915" s="122">
        <v>1.57020711444E-2</v>
      </c>
      <c r="AJ915" s="122">
        <v>1.6107033445600001E-2</v>
      </c>
      <c r="AK915" s="122">
        <v>1.6422709979499999E-2</v>
      </c>
      <c r="AL915" s="122">
        <v>0</v>
      </c>
    </row>
    <row r="916" spans="1:38" hidden="1" x14ac:dyDescent="0.25">
      <c r="A916" s="122" t="s">
        <v>1966</v>
      </c>
      <c r="B916" s="122">
        <v>1</v>
      </c>
      <c r="C916" s="122" t="s">
        <v>2151</v>
      </c>
      <c r="D916" s="122" t="s">
        <v>2104</v>
      </c>
      <c r="E916" s="122">
        <v>18</v>
      </c>
      <c r="F916" s="122">
        <v>3.8694600552899999E-2</v>
      </c>
      <c r="G916" s="122">
        <v>3.8807132882699998E-2</v>
      </c>
      <c r="H916" s="122">
        <v>3.8739959579599997E-2</v>
      </c>
      <c r="I916" s="122">
        <v>3.9232226315500003E-2</v>
      </c>
      <c r="J916" s="122">
        <v>3.9727892328299999E-2</v>
      </c>
      <c r="K916" s="122">
        <v>4.0144783421499998E-2</v>
      </c>
      <c r="L916" s="122">
        <v>4.0756802118300003E-2</v>
      </c>
      <c r="M916" s="122">
        <v>4.1063033878199998E-2</v>
      </c>
      <c r="N916" s="122">
        <v>4.1313901802299997E-2</v>
      </c>
      <c r="O916" s="122">
        <v>4.1518998607700003E-2</v>
      </c>
      <c r="P916" s="122">
        <v>4.1708464436900003E-2</v>
      </c>
      <c r="Q916" s="122">
        <v>2.53678620409E-2</v>
      </c>
      <c r="R916" s="122">
        <v>2.9877453717800002E-2</v>
      </c>
      <c r="S916" s="122">
        <v>3.9053088662499999E-2</v>
      </c>
      <c r="T916" s="122">
        <v>3.6264603758000002E-2</v>
      </c>
      <c r="U916" s="122">
        <v>3.9930259486799999E-2</v>
      </c>
      <c r="V916" s="122">
        <v>5.1814010488899997E-2</v>
      </c>
      <c r="W916" s="122">
        <v>5.7375004564700002E-2</v>
      </c>
      <c r="X916" s="122">
        <v>5.5377202421999998E-2</v>
      </c>
      <c r="Y916" s="122">
        <v>5.45513726384E-2</v>
      </c>
      <c r="Z916" s="122">
        <v>0.13517770187200001</v>
      </c>
      <c r="AA916" s="122">
        <v>0.1249406480258</v>
      </c>
      <c r="AB916" s="122">
        <v>0.1232910462206</v>
      </c>
      <c r="AC916" s="122">
        <v>0.1288401493438</v>
      </c>
      <c r="AD916" s="122">
        <v>0.13785820953120001</v>
      </c>
      <c r="AE916" s="122">
        <v>0.15275773100789999</v>
      </c>
      <c r="AF916" s="122">
        <v>0.14425506306450001</v>
      </c>
      <c r="AG916" s="122">
        <v>0.14312469096399999</v>
      </c>
      <c r="AH916" s="122">
        <v>0.1298888107293</v>
      </c>
      <c r="AI916" s="122">
        <v>0.1540883418847</v>
      </c>
      <c r="AJ916" s="122">
        <v>0.15506829788599999</v>
      </c>
      <c r="AK916" s="122">
        <v>0.1569168016484</v>
      </c>
      <c r="AL916" s="122">
        <v>0</v>
      </c>
    </row>
    <row r="917" spans="1:38" hidden="1" x14ac:dyDescent="0.25">
      <c r="A917" s="122" t="s">
        <v>1966</v>
      </c>
      <c r="B917" s="122">
        <v>1</v>
      </c>
      <c r="C917" s="122" t="s">
        <v>2151</v>
      </c>
      <c r="D917" s="122" t="s">
        <v>2105</v>
      </c>
      <c r="E917" s="122">
        <v>18</v>
      </c>
      <c r="F917" s="122">
        <v>3.7027171534000001E-3</v>
      </c>
      <c r="G917" s="122">
        <v>3.6366056754E-3</v>
      </c>
      <c r="H917" s="122">
        <v>3.5847420745000001E-3</v>
      </c>
      <c r="I917" s="122">
        <v>3.5719127243000002E-3</v>
      </c>
      <c r="J917" s="122">
        <v>3.5641137286E-3</v>
      </c>
      <c r="K917" s="122">
        <v>3.5409434556E-3</v>
      </c>
      <c r="L917" s="122">
        <v>3.5340163579000001E-3</v>
      </c>
      <c r="M917" s="122">
        <v>3.4843829027000001E-3</v>
      </c>
      <c r="N917" s="122">
        <v>3.4257470798000002E-3</v>
      </c>
      <c r="O917" s="122">
        <v>3.3649231081999999E-3</v>
      </c>
      <c r="P917" s="122">
        <v>3.3134214852999998E-3</v>
      </c>
      <c r="Q917" s="122">
        <v>1.9745914435000001E-3</v>
      </c>
      <c r="R917" s="122">
        <v>2.2899801343E-3</v>
      </c>
      <c r="S917" s="122">
        <v>2.9620390594000002E-3</v>
      </c>
      <c r="T917" s="122">
        <v>2.7334918595999999E-3</v>
      </c>
      <c r="U917" s="122">
        <v>2.9635031908000001E-3</v>
      </c>
      <c r="V917" s="122">
        <v>3.7734820544999999E-3</v>
      </c>
      <c r="W917" s="122">
        <v>4.1078650184999997E-3</v>
      </c>
      <c r="X917" s="122">
        <v>3.9115453148000001E-3</v>
      </c>
      <c r="Y917" s="122">
        <v>3.8387918725999999E-3</v>
      </c>
      <c r="Z917" s="122">
        <v>9.5264092561000002E-3</v>
      </c>
      <c r="AA917" s="122">
        <v>8.8674639350000001E-3</v>
      </c>
      <c r="AB917" s="122">
        <v>8.8781776423000006E-3</v>
      </c>
      <c r="AC917" s="122">
        <v>9.4621004298000005E-3</v>
      </c>
      <c r="AD917" s="122">
        <v>1.02483444716E-2</v>
      </c>
      <c r="AE917" s="122">
        <v>1.14986162314E-2</v>
      </c>
      <c r="AF917" s="122">
        <v>1.07336545973E-2</v>
      </c>
      <c r="AG917" s="122">
        <v>1.05403733243E-2</v>
      </c>
      <c r="AH917" s="122">
        <v>9.5005435535999994E-3</v>
      </c>
      <c r="AI917" s="122">
        <v>1.12062338467E-2</v>
      </c>
      <c r="AJ917" s="122">
        <v>1.15511396104E-2</v>
      </c>
      <c r="AK917" s="122">
        <v>1.15250208085E-2</v>
      </c>
      <c r="AL917" s="122">
        <v>0</v>
      </c>
    </row>
    <row r="918" spans="1:38" hidden="1" x14ac:dyDescent="0.25">
      <c r="A918" s="122" t="s">
        <v>1966</v>
      </c>
      <c r="B918" s="122">
        <v>1</v>
      </c>
      <c r="C918" s="122" t="s">
        <v>2151</v>
      </c>
      <c r="D918" s="122" t="s">
        <v>475</v>
      </c>
      <c r="E918" s="122">
        <v>18</v>
      </c>
      <c r="F918" s="122">
        <v>9.1839068079000007E-3</v>
      </c>
      <c r="G918" s="122">
        <v>9.1289039814000002E-3</v>
      </c>
      <c r="H918" s="122">
        <v>9.0524506322000008E-3</v>
      </c>
      <c r="I918" s="122">
        <v>9.0553972537999999E-3</v>
      </c>
      <c r="J918" s="122">
        <v>9.0596964812000007E-3</v>
      </c>
      <c r="K918" s="122">
        <v>9.0568464946000002E-3</v>
      </c>
      <c r="L918" s="122">
        <v>9.0946928711000009E-3</v>
      </c>
      <c r="M918" s="122">
        <v>9.0441455129000002E-3</v>
      </c>
      <c r="N918" s="122">
        <v>8.9716596398999992E-3</v>
      </c>
      <c r="O918" s="122">
        <v>8.9038721655999992E-3</v>
      </c>
      <c r="P918" s="122">
        <v>8.8448669437999998E-3</v>
      </c>
      <c r="Q918" s="122">
        <v>5.3139968420999996E-3</v>
      </c>
      <c r="R918" s="122">
        <v>6.2017436573E-3</v>
      </c>
      <c r="S918" s="122">
        <v>8.0616647278000005E-3</v>
      </c>
      <c r="T918" s="122">
        <v>7.4171732100999999E-3</v>
      </c>
      <c r="U918" s="122">
        <v>8.0796948718000004E-3</v>
      </c>
      <c r="V918" s="122">
        <v>1.03002750501E-2</v>
      </c>
      <c r="W918" s="122">
        <v>1.12222486201E-2</v>
      </c>
      <c r="X918" s="122">
        <v>1.06857439288E-2</v>
      </c>
      <c r="Y918" s="122">
        <v>1.04644325261E-2</v>
      </c>
      <c r="Z918" s="122">
        <v>2.5830872138600001E-2</v>
      </c>
      <c r="AA918" s="122">
        <v>2.38127197253E-2</v>
      </c>
      <c r="AB918" s="122">
        <v>2.34360085727E-2</v>
      </c>
      <c r="AC918" s="122">
        <v>2.4413378140899999E-2</v>
      </c>
      <c r="AD918" s="122">
        <v>2.6080259295800001E-2</v>
      </c>
      <c r="AE918" s="122">
        <v>2.8795492911799999E-2</v>
      </c>
      <c r="AF918" s="122">
        <v>2.7064080307399999E-2</v>
      </c>
      <c r="AG918" s="122">
        <v>2.6700681967100001E-2</v>
      </c>
      <c r="AH918" s="122">
        <v>2.40683136627E-2</v>
      </c>
      <c r="AI918" s="122">
        <v>2.8356896668500001E-2</v>
      </c>
      <c r="AJ918" s="122">
        <v>2.9086194890799999E-2</v>
      </c>
      <c r="AK918" s="122">
        <v>2.9204012606600001E-2</v>
      </c>
      <c r="AL918" s="122">
        <v>0</v>
      </c>
    </row>
    <row r="919" spans="1:38" hidden="1" x14ac:dyDescent="0.25">
      <c r="A919" s="122" t="s">
        <v>1966</v>
      </c>
      <c r="B919" s="122">
        <v>1</v>
      </c>
      <c r="C919" s="122" t="s">
        <v>2151</v>
      </c>
      <c r="D919" s="122" t="s">
        <v>2106</v>
      </c>
      <c r="E919" s="122">
        <v>18</v>
      </c>
      <c r="F919" s="122">
        <v>6.459056302E-3</v>
      </c>
      <c r="G919" s="122">
        <v>6.3489658731000001E-3</v>
      </c>
      <c r="H919" s="122">
        <v>6.2783186050000004E-3</v>
      </c>
      <c r="I919" s="122">
        <v>6.2916792496999999E-3</v>
      </c>
      <c r="J919" s="122">
        <v>6.3154288462000004E-3</v>
      </c>
      <c r="K919" s="122">
        <v>6.3270385645999997E-3</v>
      </c>
      <c r="L919" s="122">
        <v>6.3831350836E-3</v>
      </c>
      <c r="M919" s="122">
        <v>6.3788057152000003E-3</v>
      </c>
      <c r="N919" s="122">
        <v>6.3799865234000002E-3</v>
      </c>
      <c r="O919" s="122">
        <v>6.3825001235000003E-3</v>
      </c>
      <c r="P919" s="122">
        <v>6.3989166400000002E-3</v>
      </c>
      <c r="Q919" s="122">
        <v>3.8793311532000002E-3</v>
      </c>
      <c r="R919" s="122">
        <v>4.5539553827000003E-3</v>
      </c>
      <c r="S919" s="122">
        <v>5.9343068043000002E-3</v>
      </c>
      <c r="T919" s="122">
        <v>5.4699982959E-3</v>
      </c>
      <c r="U919" s="122">
        <v>5.9559676534000003E-3</v>
      </c>
      <c r="V919" s="122">
        <v>7.6024255596000003E-3</v>
      </c>
      <c r="W919" s="122">
        <v>8.2591229331000007E-3</v>
      </c>
      <c r="X919" s="122">
        <v>7.8276590731000007E-3</v>
      </c>
      <c r="Y919" s="122">
        <v>7.5977214860999997E-3</v>
      </c>
      <c r="Z919" s="122">
        <v>1.8591189641899999E-2</v>
      </c>
      <c r="AA919" s="122">
        <v>1.70802997234E-2</v>
      </c>
      <c r="AB919" s="122">
        <v>1.67477435711E-2</v>
      </c>
      <c r="AC919" s="122">
        <v>1.7366795724899999E-2</v>
      </c>
      <c r="AD919" s="122">
        <v>1.85098944003E-2</v>
      </c>
      <c r="AE919" s="122">
        <v>2.0355282715600002E-2</v>
      </c>
      <c r="AF919" s="122">
        <v>1.9074831679399998E-2</v>
      </c>
      <c r="AG919" s="122">
        <v>1.8808818488599999E-2</v>
      </c>
      <c r="AH919" s="122">
        <v>1.6937887369699998E-2</v>
      </c>
      <c r="AI919" s="122">
        <v>1.9966967795400001E-2</v>
      </c>
      <c r="AJ919" s="122">
        <v>2.04319525342E-2</v>
      </c>
      <c r="AK919" s="122">
        <v>2.0657078543100001E-2</v>
      </c>
      <c r="AL919" s="122">
        <v>0</v>
      </c>
    </row>
    <row r="920" spans="1:38" hidden="1" x14ac:dyDescent="0.25">
      <c r="A920" s="122" t="s">
        <v>1966</v>
      </c>
      <c r="B920" s="122">
        <v>1</v>
      </c>
      <c r="C920" s="122" t="s">
        <v>2151</v>
      </c>
      <c r="D920" s="122" t="s">
        <v>2107</v>
      </c>
      <c r="E920" s="122">
        <v>18</v>
      </c>
      <c r="F920" s="122">
        <v>4.5075634931200002E-2</v>
      </c>
      <c r="G920" s="122">
        <v>4.47011576715E-2</v>
      </c>
      <c r="H920" s="122">
        <v>4.4262880836600002E-2</v>
      </c>
      <c r="I920" s="122">
        <v>4.4279666497500002E-2</v>
      </c>
      <c r="J920" s="122">
        <v>4.4298574512500001E-2</v>
      </c>
      <c r="K920" s="122">
        <v>4.4181674970699997E-2</v>
      </c>
      <c r="L920" s="122">
        <v>4.4282906929199999E-2</v>
      </c>
      <c r="M920" s="122">
        <v>4.4076910644099999E-2</v>
      </c>
      <c r="N920" s="122">
        <v>4.3844316594299999E-2</v>
      </c>
      <c r="O920" s="122">
        <v>4.3661608600799998E-2</v>
      </c>
      <c r="P920" s="122">
        <v>4.3509657372799999E-2</v>
      </c>
      <c r="Q920" s="122">
        <v>2.6240889756099998E-2</v>
      </c>
      <c r="R920" s="122">
        <v>3.0690010413800001E-2</v>
      </c>
      <c r="S920" s="122">
        <v>3.9882609088200002E-2</v>
      </c>
      <c r="T920" s="122">
        <v>3.6609770677399997E-2</v>
      </c>
      <c r="U920" s="122">
        <v>3.9685171169300003E-2</v>
      </c>
      <c r="V920" s="122">
        <v>5.0328892873900001E-2</v>
      </c>
      <c r="W920" s="122">
        <v>5.4605359847399997E-2</v>
      </c>
      <c r="X920" s="122">
        <v>5.1817867442699998E-2</v>
      </c>
      <c r="Y920" s="122">
        <v>5.0545189839999997E-2</v>
      </c>
      <c r="Z920" s="122">
        <v>0.1242340466643</v>
      </c>
      <c r="AA920" s="122">
        <v>0.11419970425339999</v>
      </c>
      <c r="AB920" s="122">
        <v>0.11183483190439999</v>
      </c>
      <c r="AC920" s="122">
        <v>0.11590086122109999</v>
      </c>
      <c r="AD920" s="122">
        <v>0.12301405268100001</v>
      </c>
      <c r="AE920" s="122">
        <v>0.1349984362651</v>
      </c>
      <c r="AF920" s="122">
        <v>0.12596775842790001</v>
      </c>
      <c r="AG920" s="122">
        <v>0.12379751378120001</v>
      </c>
      <c r="AH920" s="122">
        <v>0.1111439173808</v>
      </c>
      <c r="AI920" s="122">
        <v>0.13046272781660001</v>
      </c>
      <c r="AJ920" s="122">
        <v>0.1376082619458</v>
      </c>
      <c r="AK920" s="122">
        <v>0.1378206874333</v>
      </c>
      <c r="AL920" s="122">
        <v>0</v>
      </c>
    </row>
    <row r="921" spans="1:38" hidden="1" x14ac:dyDescent="0.25">
      <c r="A921" s="122" t="s">
        <v>1966</v>
      </c>
      <c r="B921" s="122">
        <v>1</v>
      </c>
      <c r="C921" s="122" t="s">
        <v>2151</v>
      </c>
      <c r="D921" s="122" t="s">
        <v>2108</v>
      </c>
      <c r="E921" s="122">
        <v>18</v>
      </c>
      <c r="F921" s="122">
        <v>8.8350175241999999E-3</v>
      </c>
      <c r="G921" s="122">
        <v>8.8965856078999997E-3</v>
      </c>
      <c r="H921" s="122">
        <v>8.9612064511000004E-3</v>
      </c>
      <c r="I921" s="122">
        <v>9.1159099171000003E-3</v>
      </c>
      <c r="J921" s="122">
        <v>9.2993495834000003E-3</v>
      </c>
      <c r="K921" s="122">
        <v>9.4033914274999995E-3</v>
      </c>
      <c r="L921" s="122">
        <v>9.5217099311000006E-3</v>
      </c>
      <c r="M921" s="122">
        <v>9.5183413471999993E-3</v>
      </c>
      <c r="N921" s="122">
        <v>9.4883690316000004E-3</v>
      </c>
      <c r="O921" s="122">
        <v>9.4434954004999992E-3</v>
      </c>
      <c r="P921" s="122">
        <v>9.3990658630999993E-3</v>
      </c>
      <c r="Q921" s="122">
        <v>5.6596064249999998E-3</v>
      </c>
      <c r="R921" s="122">
        <v>6.6575270978999996E-3</v>
      </c>
      <c r="S921" s="122">
        <v>8.7058539846999999E-3</v>
      </c>
      <c r="T921" s="122">
        <v>8.0719765942999996E-3</v>
      </c>
      <c r="U921" s="122">
        <v>8.8630206744000004E-3</v>
      </c>
      <c r="V921" s="122">
        <v>1.1401043940400001E-2</v>
      </c>
      <c r="W921" s="122">
        <v>1.25224623824E-2</v>
      </c>
      <c r="X921" s="122">
        <v>1.19604110379E-2</v>
      </c>
      <c r="Y921" s="122">
        <v>1.1758248462700001E-2</v>
      </c>
      <c r="Z921" s="122">
        <v>2.9149017594400001E-2</v>
      </c>
      <c r="AA921" s="122">
        <v>2.6914506935900001E-2</v>
      </c>
      <c r="AB921" s="122">
        <v>2.6394747904299999E-2</v>
      </c>
      <c r="AC921" s="122">
        <v>2.7383839331600001E-2</v>
      </c>
      <c r="AD921" s="122">
        <v>2.8997447741799999E-2</v>
      </c>
      <c r="AE921" s="122">
        <v>3.1809063388399998E-2</v>
      </c>
      <c r="AF921" s="122">
        <v>2.9705524029200001E-2</v>
      </c>
      <c r="AG921" s="122">
        <v>2.9149932368600001E-2</v>
      </c>
      <c r="AH921" s="122">
        <v>2.6171287431300001E-2</v>
      </c>
      <c r="AI921" s="122">
        <v>3.0808236478599999E-2</v>
      </c>
      <c r="AJ921" s="122">
        <v>3.1401147296399999E-2</v>
      </c>
      <c r="AK921" s="122">
        <v>3.1467306778300001E-2</v>
      </c>
      <c r="AL921" s="122">
        <v>0</v>
      </c>
    </row>
    <row r="922" spans="1:38" hidden="1" x14ac:dyDescent="0.25">
      <c r="A922" s="122" t="s">
        <v>1966</v>
      </c>
      <c r="B922" s="122">
        <v>1</v>
      </c>
      <c r="C922" s="122" t="s">
        <v>2151</v>
      </c>
      <c r="D922" s="122" t="s">
        <v>2109</v>
      </c>
      <c r="E922" s="122">
        <v>18</v>
      </c>
      <c r="F922" s="122">
        <v>7.0879639877999999E-3</v>
      </c>
      <c r="G922" s="122">
        <v>7.4142989728999999E-3</v>
      </c>
      <c r="H922" s="122">
        <v>7.5902970326000001E-3</v>
      </c>
      <c r="I922" s="122">
        <v>7.8612149652999997E-3</v>
      </c>
      <c r="J922" s="122">
        <v>8.2872758002000002E-3</v>
      </c>
      <c r="K922" s="122">
        <v>8.6446459398999993E-3</v>
      </c>
      <c r="L922" s="122">
        <v>9.0543744099999997E-3</v>
      </c>
      <c r="M922" s="122">
        <v>9.4607702691999994E-3</v>
      </c>
      <c r="N922" s="122">
        <v>9.8042469817999998E-3</v>
      </c>
      <c r="O922" s="122">
        <v>1.0104907042E-2</v>
      </c>
      <c r="P922" s="122">
        <v>1.04185361001E-2</v>
      </c>
      <c r="Q922" s="122">
        <v>6.4836912702000002E-3</v>
      </c>
      <c r="R922" s="122">
        <v>7.8003569688999998E-3</v>
      </c>
      <c r="S922" s="122">
        <v>1.0427370497E-2</v>
      </c>
      <c r="T922" s="122">
        <v>9.9477726056999994E-3</v>
      </c>
      <c r="U922" s="122">
        <v>1.1155836952699999E-2</v>
      </c>
      <c r="V922" s="122">
        <v>1.46579646093E-2</v>
      </c>
      <c r="W922" s="122">
        <v>1.6367176166700002E-2</v>
      </c>
      <c r="X922" s="122">
        <v>1.5785102390399999E-2</v>
      </c>
      <c r="Y922" s="122">
        <v>1.5498294929500001E-2</v>
      </c>
      <c r="Z922" s="122">
        <v>3.8154698415999999E-2</v>
      </c>
      <c r="AA922" s="122">
        <v>3.5094862261199997E-2</v>
      </c>
      <c r="AB922" s="122">
        <v>3.4700556699800003E-2</v>
      </c>
      <c r="AC922" s="122">
        <v>3.6335300969999998E-2</v>
      </c>
      <c r="AD922" s="122">
        <v>3.9106550815400001E-2</v>
      </c>
      <c r="AE922" s="122">
        <v>4.3656547749199998E-2</v>
      </c>
      <c r="AF922" s="122">
        <v>4.1445463181099998E-2</v>
      </c>
      <c r="AG922" s="122">
        <v>4.1396504728899997E-2</v>
      </c>
      <c r="AH922" s="122">
        <v>3.7883139614399999E-2</v>
      </c>
      <c r="AI922" s="122">
        <v>4.5351334503699998E-2</v>
      </c>
      <c r="AJ922" s="122">
        <v>4.6178207509200001E-2</v>
      </c>
      <c r="AK922" s="122">
        <v>4.6757410428499999E-2</v>
      </c>
      <c r="AL922" s="122">
        <v>0</v>
      </c>
    </row>
    <row r="923" spans="1:38" hidden="1" x14ac:dyDescent="0.25">
      <c r="A923" s="122" t="s">
        <v>1966</v>
      </c>
      <c r="B923" s="122">
        <v>1</v>
      </c>
      <c r="C923" s="122" t="s">
        <v>2151</v>
      </c>
      <c r="D923" s="122" t="s">
        <v>2110</v>
      </c>
      <c r="E923" s="122">
        <v>18</v>
      </c>
      <c r="F923" s="122">
        <v>0.104637659713</v>
      </c>
      <c r="G923" s="122">
        <v>0.1036635654393</v>
      </c>
      <c r="H923" s="122">
        <v>0.10248697512969999</v>
      </c>
      <c r="I923" s="122">
        <v>0.1023582256228</v>
      </c>
      <c r="J923" s="122">
        <v>0.1020335643855</v>
      </c>
      <c r="K923" s="122">
        <v>0.10124971416799999</v>
      </c>
      <c r="L923" s="122">
        <v>0.1010051349952</v>
      </c>
      <c r="M923" s="122">
        <v>0.1000537925901</v>
      </c>
      <c r="N923" s="122">
        <v>9.9227513403600004E-2</v>
      </c>
      <c r="O923" s="122">
        <v>9.8623251980099996E-2</v>
      </c>
      <c r="P923" s="122">
        <v>9.8066433928599997E-2</v>
      </c>
      <c r="Q923" s="122">
        <v>5.8962680668100002E-2</v>
      </c>
      <c r="R923" s="122">
        <v>6.8673424261600002E-2</v>
      </c>
      <c r="S923" s="122">
        <v>8.8914165276199997E-2</v>
      </c>
      <c r="T923" s="122">
        <v>8.1285738950300002E-2</v>
      </c>
      <c r="U923" s="122">
        <v>8.7758111936699995E-2</v>
      </c>
      <c r="V923" s="122">
        <v>0.11100791509290001</v>
      </c>
      <c r="W923" s="122">
        <v>0.1203897075608</v>
      </c>
      <c r="X923" s="122">
        <v>0.1142850621333</v>
      </c>
      <c r="Y923" s="122">
        <v>0.11145770630309999</v>
      </c>
      <c r="Z923" s="122">
        <v>0.27389606908309999</v>
      </c>
      <c r="AA923" s="122">
        <v>0.25223674405110003</v>
      </c>
      <c r="AB923" s="122">
        <v>0.2474764756574</v>
      </c>
      <c r="AC923" s="122">
        <v>0.25680433844240003</v>
      </c>
      <c r="AD923" s="122">
        <v>0.27264832218469998</v>
      </c>
      <c r="AE923" s="122">
        <v>0.29916733438030002</v>
      </c>
      <c r="AF923" s="122">
        <v>0.27875457739319998</v>
      </c>
      <c r="AG923" s="122">
        <v>0.27291062935900001</v>
      </c>
      <c r="AH923" s="122">
        <v>0.24429527363</v>
      </c>
      <c r="AI923" s="122">
        <v>0.28558536509810001</v>
      </c>
      <c r="AJ923" s="122">
        <v>0.2988752274459</v>
      </c>
      <c r="AK923" s="122">
        <v>0.29499954846069998</v>
      </c>
      <c r="AL923" s="122">
        <v>0</v>
      </c>
    </row>
    <row r="924" spans="1:38" hidden="1" x14ac:dyDescent="0.25">
      <c r="A924" s="122" t="s">
        <v>1966</v>
      </c>
      <c r="B924" s="122">
        <v>1</v>
      </c>
      <c r="C924" s="122" t="s">
        <v>2151</v>
      </c>
      <c r="D924" s="122" t="s">
        <v>2111</v>
      </c>
      <c r="E924" s="122">
        <v>18</v>
      </c>
      <c r="F924" s="122">
        <v>6.3082743038400002E-2</v>
      </c>
      <c r="G924" s="122">
        <v>6.2611454780300002E-2</v>
      </c>
      <c r="H924" s="122">
        <v>6.1949609092299997E-2</v>
      </c>
      <c r="I924" s="122">
        <v>6.1839229246000001E-2</v>
      </c>
      <c r="J924" s="122">
        <v>6.1644491053400002E-2</v>
      </c>
      <c r="K924" s="122">
        <v>6.1232399507399997E-2</v>
      </c>
      <c r="L924" s="122">
        <v>6.1090765930199999E-2</v>
      </c>
      <c r="M924" s="122">
        <v>6.0479701775599998E-2</v>
      </c>
      <c r="N924" s="122">
        <v>5.9843314956600002E-2</v>
      </c>
      <c r="O924" s="122">
        <v>5.92043434489E-2</v>
      </c>
      <c r="P924" s="122">
        <v>5.8646197293299999E-2</v>
      </c>
      <c r="Q924" s="122">
        <v>3.5185115845499999E-2</v>
      </c>
      <c r="R924" s="122">
        <v>4.09356771011E-2</v>
      </c>
      <c r="S924" s="122">
        <v>5.3020330849500003E-2</v>
      </c>
      <c r="T924" s="122">
        <v>4.8556525670499999E-2</v>
      </c>
      <c r="U924" s="122">
        <v>5.2580349451799999E-2</v>
      </c>
      <c r="V924" s="122">
        <v>6.6711862577600006E-2</v>
      </c>
      <c r="W924" s="122">
        <v>7.2366388071900004E-2</v>
      </c>
      <c r="X924" s="122">
        <v>6.8499235387099996E-2</v>
      </c>
      <c r="Y924" s="122">
        <v>6.6555130871100002E-2</v>
      </c>
      <c r="Z924" s="122">
        <v>0.16291839633470001</v>
      </c>
      <c r="AA924" s="122">
        <v>0.1493472001285</v>
      </c>
      <c r="AB924" s="122">
        <v>0.146037638085</v>
      </c>
      <c r="AC924" s="122">
        <v>0.15151539814080001</v>
      </c>
      <c r="AD924" s="122">
        <v>0.16101578674809999</v>
      </c>
      <c r="AE924" s="122">
        <v>0.17688152917069999</v>
      </c>
      <c r="AF924" s="122">
        <v>0.16524014041740001</v>
      </c>
      <c r="AG924" s="122">
        <v>0.1624844187774</v>
      </c>
      <c r="AH924" s="122">
        <v>0.1460075930535</v>
      </c>
      <c r="AI924" s="122">
        <v>0.171624556294</v>
      </c>
      <c r="AJ924" s="122">
        <v>0.174841284332</v>
      </c>
      <c r="AK924" s="122">
        <v>0.1751923239358</v>
      </c>
      <c r="AL924" s="122">
        <v>0</v>
      </c>
    </row>
    <row r="925" spans="1:38" hidden="1" x14ac:dyDescent="0.25">
      <c r="A925" s="122" t="s">
        <v>1966</v>
      </c>
      <c r="B925" s="122">
        <v>1</v>
      </c>
      <c r="C925" s="122" t="s">
        <v>2151</v>
      </c>
      <c r="D925" s="122" t="s">
        <v>2112</v>
      </c>
      <c r="E925" s="122">
        <v>18</v>
      </c>
      <c r="F925" s="122">
        <v>1.8283648416500001E-2</v>
      </c>
      <c r="G925" s="122">
        <v>1.8164008861799998E-2</v>
      </c>
      <c r="H925" s="122">
        <v>1.8088854196099999E-2</v>
      </c>
      <c r="I925" s="122">
        <v>1.8116949942800002E-2</v>
      </c>
      <c r="J925" s="122">
        <v>1.8135190378400001E-2</v>
      </c>
      <c r="K925" s="122">
        <v>1.80821223206E-2</v>
      </c>
      <c r="L925" s="122">
        <v>1.8149442210200002E-2</v>
      </c>
      <c r="M925" s="122">
        <v>1.8088725423299999E-2</v>
      </c>
      <c r="N925" s="122">
        <v>1.8015068601700001E-2</v>
      </c>
      <c r="O925" s="122">
        <v>1.7951996582800001E-2</v>
      </c>
      <c r="P925" s="122">
        <v>1.7827659147600001E-2</v>
      </c>
      <c r="Q925" s="122">
        <v>1.07127414771E-2</v>
      </c>
      <c r="R925" s="122">
        <v>1.25200948449E-2</v>
      </c>
      <c r="S925" s="122">
        <v>1.62513317634E-2</v>
      </c>
      <c r="T925" s="122">
        <v>1.4946674383800001E-2</v>
      </c>
      <c r="U925" s="122">
        <v>1.6276826462500001E-2</v>
      </c>
      <c r="V925" s="122">
        <v>2.08835458563E-2</v>
      </c>
      <c r="W925" s="122">
        <v>2.2869044122600001E-2</v>
      </c>
      <c r="X925" s="122">
        <v>2.18248820777E-2</v>
      </c>
      <c r="Y925" s="122">
        <v>2.1461160807000002E-2</v>
      </c>
      <c r="Z925" s="122">
        <v>5.3085329384100002E-2</v>
      </c>
      <c r="AA925" s="122">
        <v>4.9009461604599999E-2</v>
      </c>
      <c r="AB925" s="122">
        <v>4.8287236795099997E-2</v>
      </c>
      <c r="AC925" s="122">
        <v>5.0426542368899999E-2</v>
      </c>
      <c r="AD925" s="122">
        <v>5.3815225798999999E-2</v>
      </c>
      <c r="AE925" s="122">
        <v>5.9514683923899997E-2</v>
      </c>
      <c r="AF925" s="122">
        <v>5.5763192019599998E-2</v>
      </c>
      <c r="AG925" s="122">
        <v>5.4788714431099998E-2</v>
      </c>
      <c r="AH925" s="122">
        <v>4.9292399169099999E-2</v>
      </c>
      <c r="AI925" s="122">
        <v>5.8115577678399997E-2</v>
      </c>
      <c r="AJ925" s="122">
        <v>5.8752510676799999E-2</v>
      </c>
      <c r="AK925" s="122">
        <v>5.9289265126099999E-2</v>
      </c>
      <c r="AL925" s="122">
        <v>0</v>
      </c>
    </row>
    <row r="926" spans="1:38" hidden="1" x14ac:dyDescent="0.25">
      <c r="A926" s="122" t="s">
        <v>1966</v>
      </c>
      <c r="B926" s="122">
        <v>1</v>
      </c>
      <c r="C926" s="122" t="s">
        <v>2151</v>
      </c>
      <c r="D926" s="122" t="s">
        <v>2113</v>
      </c>
      <c r="E926" s="122">
        <v>18</v>
      </c>
      <c r="F926" s="122">
        <v>1.6608763852999999E-2</v>
      </c>
      <c r="G926" s="122">
        <v>1.6751513837399999E-2</v>
      </c>
      <c r="H926" s="122">
        <v>1.68039541432E-2</v>
      </c>
      <c r="I926" s="122">
        <v>1.7047865038200001E-2</v>
      </c>
      <c r="J926" s="122">
        <v>1.72525912883E-2</v>
      </c>
      <c r="K926" s="122">
        <v>1.7405238658500001E-2</v>
      </c>
      <c r="L926" s="122">
        <v>1.76440052E-2</v>
      </c>
      <c r="M926" s="122">
        <v>1.7720790729099999E-2</v>
      </c>
      <c r="N926" s="122">
        <v>1.7736022886999998E-2</v>
      </c>
      <c r="O926" s="122">
        <v>1.7726334437900001E-2</v>
      </c>
      <c r="P926" s="122">
        <v>1.77004066449E-2</v>
      </c>
      <c r="Q926" s="122">
        <v>1.0715327662900001E-2</v>
      </c>
      <c r="R926" s="122">
        <v>1.2607450018399999E-2</v>
      </c>
      <c r="S926" s="122">
        <v>1.64483197387E-2</v>
      </c>
      <c r="T926" s="122">
        <v>1.513420565E-2</v>
      </c>
      <c r="U926" s="122">
        <v>1.6573158892900001E-2</v>
      </c>
      <c r="V926" s="122">
        <v>2.1329753418399999E-2</v>
      </c>
      <c r="W926" s="122">
        <v>2.3423209663099999E-2</v>
      </c>
      <c r="X926" s="122">
        <v>2.2418375230700002E-2</v>
      </c>
      <c r="Y926" s="122">
        <v>2.1986656088799999E-2</v>
      </c>
      <c r="Z926" s="122">
        <v>5.4180916145299997E-2</v>
      </c>
      <c r="AA926" s="122">
        <v>5.0094058127599997E-2</v>
      </c>
      <c r="AB926" s="122">
        <v>4.9308554611599997E-2</v>
      </c>
      <c r="AC926" s="122">
        <v>5.1345328442099998E-2</v>
      </c>
      <c r="AD926" s="122">
        <v>5.5011894425100002E-2</v>
      </c>
      <c r="AE926" s="122">
        <v>6.1158715281499999E-2</v>
      </c>
      <c r="AF926" s="122">
        <v>5.8107318588299997E-2</v>
      </c>
      <c r="AG926" s="122">
        <v>5.7765098408000003E-2</v>
      </c>
      <c r="AH926" s="122">
        <v>5.2292951071499998E-2</v>
      </c>
      <c r="AI926" s="122">
        <v>6.1863686123E-2</v>
      </c>
      <c r="AJ926" s="122">
        <v>6.2897377417300004E-2</v>
      </c>
      <c r="AK926" s="122">
        <v>6.3148785119900006E-2</v>
      </c>
      <c r="AL926" s="122">
        <v>0</v>
      </c>
    </row>
    <row r="927" spans="1:38" hidden="1" x14ac:dyDescent="0.25">
      <c r="A927" s="122" t="s">
        <v>1966</v>
      </c>
      <c r="B927" s="122">
        <v>1</v>
      </c>
      <c r="C927" s="122" t="s">
        <v>2151</v>
      </c>
      <c r="D927" s="122" t="s">
        <v>2114</v>
      </c>
      <c r="E927" s="122">
        <v>18</v>
      </c>
      <c r="F927" s="122">
        <v>6.9116490726699994E-2</v>
      </c>
      <c r="G927" s="122">
        <v>6.8539834819699996E-2</v>
      </c>
      <c r="H927" s="122">
        <v>6.7678805667899994E-2</v>
      </c>
      <c r="I927" s="122">
        <v>6.7513281593999996E-2</v>
      </c>
      <c r="J927" s="122">
        <v>6.7247079466099993E-2</v>
      </c>
      <c r="K927" s="122">
        <v>6.66744700341E-2</v>
      </c>
      <c r="L927" s="122">
        <v>6.6403005737099993E-2</v>
      </c>
      <c r="M927" s="122">
        <v>6.5576938292099998E-2</v>
      </c>
      <c r="N927" s="122">
        <v>6.4785331218700004E-2</v>
      </c>
      <c r="O927" s="122">
        <v>6.4053060707600001E-2</v>
      </c>
      <c r="P927" s="122">
        <v>6.3397483808000005E-2</v>
      </c>
      <c r="Q927" s="122">
        <v>3.8001697685400002E-2</v>
      </c>
      <c r="R927" s="122">
        <v>4.4248248150000002E-2</v>
      </c>
      <c r="S927" s="122">
        <v>5.7378279449499997E-2</v>
      </c>
      <c r="T927" s="122">
        <v>5.2620357463599998E-2</v>
      </c>
      <c r="U927" s="122">
        <v>5.71060412578E-2</v>
      </c>
      <c r="V927" s="122">
        <v>7.2694354746600007E-2</v>
      </c>
      <c r="W927" s="122">
        <v>7.9058238382400003E-2</v>
      </c>
      <c r="X927" s="122">
        <v>7.5024102871100007E-2</v>
      </c>
      <c r="Y927" s="122">
        <v>7.3124468458700007E-2</v>
      </c>
      <c r="Z927" s="122">
        <v>0.1794645377504</v>
      </c>
      <c r="AA927" s="122">
        <v>0.16488655993679999</v>
      </c>
      <c r="AB927" s="122">
        <v>0.16143859796179999</v>
      </c>
      <c r="AC927" s="122">
        <v>0.16721487826500001</v>
      </c>
      <c r="AD927" s="122">
        <v>0.1774664289166</v>
      </c>
      <c r="AE927" s="122">
        <v>0.19465021411700001</v>
      </c>
      <c r="AF927" s="122">
        <v>0.18154272813399999</v>
      </c>
      <c r="AG927" s="122">
        <v>0.17820918689000001</v>
      </c>
      <c r="AH927" s="122">
        <v>0.16010993700100001</v>
      </c>
      <c r="AI927" s="122">
        <v>0.18779988042019999</v>
      </c>
      <c r="AJ927" s="122">
        <v>0.1926216835507</v>
      </c>
      <c r="AK927" s="122">
        <v>0.1928013430095</v>
      </c>
      <c r="AL927" s="122">
        <v>0</v>
      </c>
    </row>
    <row r="928" spans="1:38" hidden="1" x14ac:dyDescent="0.25">
      <c r="A928" s="122" t="s">
        <v>1966</v>
      </c>
      <c r="B928" s="122">
        <v>1</v>
      </c>
      <c r="C928" s="122" t="s">
        <v>2151</v>
      </c>
      <c r="D928" s="122" t="s">
        <v>2136</v>
      </c>
      <c r="E928" s="122">
        <v>18</v>
      </c>
      <c r="F928" s="122">
        <v>2.0482964333800001E-2</v>
      </c>
      <c r="G928" s="122">
        <v>2.0309787710800001E-2</v>
      </c>
      <c r="H928" s="122">
        <v>2.00786176543E-2</v>
      </c>
      <c r="I928" s="122">
        <v>2.0055310425E-2</v>
      </c>
      <c r="J928" s="122">
        <v>2.0048280673100001E-2</v>
      </c>
      <c r="K928" s="122">
        <v>1.9978690884500001E-2</v>
      </c>
      <c r="L928" s="122">
        <v>2.0021968474899999E-2</v>
      </c>
      <c r="M928" s="122">
        <v>1.99271868719E-2</v>
      </c>
      <c r="N928" s="122">
        <v>1.9829466215300001E-2</v>
      </c>
      <c r="O928" s="122">
        <v>1.9753888388100001E-2</v>
      </c>
      <c r="P928" s="122">
        <v>1.96661809294E-2</v>
      </c>
      <c r="Q928" s="122">
        <v>1.17993535294E-2</v>
      </c>
      <c r="R928" s="122">
        <v>1.37208373493E-2</v>
      </c>
      <c r="S928" s="122">
        <v>1.7740671953100001E-2</v>
      </c>
      <c r="T928" s="122">
        <v>1.62256223554E-2</v>
      </c>
      <c r="U928" s="122">
        <v>1.7527954322300001E-2</v>
      </c>
      <c r="V928" s="122">
        <v>2.2110286904899999E-2</v>
      </c>
      <c r="W928" s="122">
        <v>2.3804395111899999E-2</v>
      </c>
      <c r="X928" s="122">
        <v>2.23714892003E-2</v>
      </c>
      <c r="Y928" s="122">
        <v>2.1593002232099999E-2</v>
      </c>
      <c r="Z928" s="122">
        <v>5.2541926821599999E-2</v>
      </c>
      <c r="AA928" s="122">
        <v>4.7585391854500003E-2</v>
      </c>
      <c r="AB928" s="122">
        <v>4.5950426433300003E-2</v>
      </c>
      <c r="AC928" s="122">
        <v>4.7013900905600002E-2</v>
      </c>
      <c r="AD928" s="122">
        <v>4.9038636828100002E-2</v>
      </c>
      <c r="AE928" s="122">
        <v>5.2859571206299999E-2</v>
      </c>
      <c r="AF928" s="122">
        <v>4.83604860831E-2</v>
      </c>
      <c r="AG928" s="122">
        <v>4.6315828464200001E-2</v>
      </c>
      <c r="AH928" s="122">
        <v>3.9915827595400001E-2</v>
      </c>
      <c r="AI928" s="122">
        <v>4.6859469808099997E-2</v>
      </c>
      <c r="AJ928" s="122">
        <v>4.8661556757500002E-2</v>
      </c>
      <c r="AK928" s="122">
        <v>4.8535996622100001E-2</v>
      </c>
      <c r="AL928" s="122">
        <v>0</v>
      </c>
    </row>
    <row r="929" spans="1:38" hidden="1" x14ac:dyDescent="0.25">
      <c r="A929" s="122" t="s">
        <v>1966</v>
      </c>
      <c r="B929" s="122">
        <v>1</v>
      </c>
      <c r="C929" s="122" t="s">
        <v>2151</v>
      </c>
      <c r="D929" s="122" t="s">
        <v>2115</v>
      </c>
      <c r="E929" s="122">
        <v>18</v>
      </c>
      <c r="F929" s="122">
        <v>5.8413087068000004E-3</v>
      </c>
      <c r="G929" s="122">
        <v>5.7810688888000001E-3</v>
      </c>
      <c r="H929" s="122">
        <v>5.6874191536999998E-3</v>
      </c>
      <c r="I929" s="122">
        <v>5.6547114690999999E-3</v>
      </c>
      <c r="J929" s="122">
        <v>5.6156552747000004E-3</v>
      </c>
      <c r="K929" s="122">
        <v>5.5587661247999999E-3</v>
      </c>
      <c r="L929" s="122">
        <v>5.5472823074000002E-3</v>
      </c>
      <c r="M929" s="122">
        <v>5.4988986918000004E-3</v>
      </c>
      <c r="N929" s="122">
        <v>5.4552921401999997E-3</v>
      </c>
      <c r="O929" s="122">
        <v>5.4339523879999999E-3</v>
      </c>
      <c r="P929" s="122">
        <v>5.4203362753000002E-3</v>
      </c>
      <c r="Q929" s="122">
        <v>3.2663865912999999E-3</v>
      </c>
      <c r="R929" s="122">
        <v>3.8251798479999998E-3</v>
      </c>
      <c r="S929" s="122">
        <v>4.9675522880999997E-3</v>
      </c>
      <c r="T929" s="122">
        <v>4.5561193863999996E-3</v>
      </c>
      <c r="U929" s="122">
        <v>4.8983537460999997E-3</v>
      </c>
      <c r="V929" s="122">
        <v>6.1771447197E-3</v>
      </c>
      <c r="W929" s="122">
        <v>6.6531264297000001E-3</v>
      </c>
      <c r="X929" s="122">
        <v>6.2756791177000001E-3</v>
      </c>
      <c r="Y929" s="122">
        <v>6.0825899913999996E-3</v>
      </c>
      <c r="Z929" s="122">
        <v>1.48806942365E-2</v>
      </c>
      <c r="AA929" s="122">
        <v>1.3631562699499999E-2</v>
      </c>
      <c r="AB929" s="122">
        <v>1.33368945479E-2</v>
      </c>
      <c r="AC929" s="122">
        <v>1.3811558516500001E-2</v>
      </c>
      <c r="AD929" s="122">
        <v>1.46567767999E-2</v>
      </c>
      <c r="AE929" s="122">
        <v>1.6084886000699999E-2</v>
      </c>
      <c r="AF929" s="122">
        <v>1.5016560428E-2</v>
      </c>
      <c r="AG929" s="122">
        <v>1.47160885588E-2</v>
      </c>
      <c r="AH929" s="122">
        <v>1.32414024212E-2</v>
      </c>
      <c r="AI929" s="122">
        <v>1.55265069511E-2</v>
      </c>
      <c r="AJ929" s="122">
        <v>1.6255856157299998E-2</v>
      </c>
      <c r="AK929" s="122">
        <v>1.62939036529E-2</v>
      </c>
      <c r="AL929" s="122">
        <v>0</v>
      </c>
    </row>
    <row r="930" spans="1:38" hidden="1" x14ac:dyDescent="0.25">
      <c r="A930" s="122" t="s">
        <v>1966</v>
      </c>
      <c r="B930" s="122">
        <v>1</v>
      </c>
      <c r="C930" s="122" t="s">
        <v>2151</v>
      </c>
      <c r="D930" s="122" t="s">
        <v>2116</v>
      </c>
      <c r="E930" s="122">
        <v>18</v>
      </c>
      <c r="F930" s="122">
        <v>2.0329452120000001E-2</v>
      </c>
      <c r="G930" s="122">
        <v>2.0423264144900002E-2</v>
      </c>
      <c r="H930" s="122">
        <v>2.0335258412900001E-2</v>
      </c>
      <c r="I930" s="122">
        <v>2.0406599164199998E-2</v>
      </c>
      <c r="J930" s="122">
        <v>2.0481349863999999E-2</v>
      </c>
      <c r="K930" s="122">
        <v>2.0489134375099999E-2</v>
      </c>
      <c r="L930" s="122">
        <v>2.0627620226099999E-2</v>
      </c>
      <c r="M930" s="122">
        <v>2.06992882308E-2</v>
      </c>
      <c r="N930" s="122">
        <v>2.0734585868300001E-2</v>
      </c>
      <c r="O930" s="122">
        <v>2.07595071382E-2</v>
      </c>
      <c r="P930" s="122">
        <v>2.0768643724099999E-2</v>
      </c>
      <c r="Q930" s="122">
        <v>1.2560133985400001E-2</v>
      </c>
      <c r="R930" s="122">
        <v>1.47402705021E-2</v>
      </c>
      <c r="S930" s="122">
        <v>1.9243917776499999E-2</v>
      </c>
      <c r="T930" s="122">
        <v>1.7853930518400001E-2</v>
      </c>
      <c r="U930" s="122">
        <v>1.95864705174E-2</v>
      </c>
      <c r="V930" s="122">
        <v>2.5321374161299998E-2</v>
      </c>
      <c r="W930" s="122">
        <v>2.7964443611700002E-2</v>
      </c>
      <c r="X930" s="122">
        <v>2.6940705970900002E-2</v>
      </c>
      <c r="Y930" s="122">
        <v>2.6496858991700002E-2</v>
      </c>
      <c r="Z930" s="122">
        <v>6.5450663716699997E-2</v>
      </c>
      <c r="AA930" s="122">
        <v>6.0442054266499998E-2</v>
      </c>
      <c r="AB930" s="122">
        <v>5.9662132052699997E-2</v>
      </c>
      <c r="AC930" s="122">
        <v>6.2367241569200003E-2</v>
      </c>
      <c r="AD930" s="122">
        <v>6.6962085913799999E-2</v>
      </c>
      <c r="AE930" s="122">
        <v>7.4512954442299995E-2</v>
      </c>
      <c r="AF930" s="122">
        <v>7.04542707972E-2</v>
      </c>
      <c r="AG930" s="122">
        <v>7.0019401020799996E-2</v>
      </c>
      <c r="AH930" s="122">
        <v>6.3644724526700003E-2</v>
      </c>
      <c r="AI930" s="122">
        <v>7.5679715084700006E-2</v>
      </c>
      <c r="AJ930" s="122">
        <v>7.6083001458700006E-2</v>
      </c>
      <c r="AK930" s="122">
        <v>7.7196125592600001E-2</v>
      </c>
      <c r="AL930" s="122">
        <v>0</v>
      </c>
    </row>
    <row r="931" spans="1:38" hidden="1" x14ac:dyDescent="0.25">
      <c r="A931" s="122" t="s">
        <v>1966</v>
      </c>
      <c r="B931" s="122">
        <v>1</v>
      </c>
      <c r="C931" s="122" t="s">
        <v>2151</v>
      </c>
      <c r="D931" s="122" t="s">
        <v>2117</v>
      </c>
      <c r="E931" s="122">
        <v>18</v>
      </c>
      <c r="F931" s="122">
        <v>4.0477160829E-3</v>
      </c>
      <c r="G931" s="122">
        <v>4.0250957195999996E-3</v>
      </c>
      <c r="H931" s="122">
        <v>4.0036284111999998E-3</v>
      </c>
      <c r="I931" s="122">
        <v>4.0228081038E-3</v>
      </c>
      <c r="J931" s="122">
        <v>4.0393959586999999E-3</v>
      </c>
      <c r="K931" s="122">
        <v>4.0333770166000003E-3</v>
      </c>
      <c r="L931" s="122">
        <v>4.0330035011000003E-3</v>
      </c>
      <c r="M931" s="122">
        <v>3.9912175428000003E-3</v>
      </c>
      <c r="N931" s="122">
        <v>3.9469956926999998E-3</v>
      </c>
      <c r="O931" s="122">
        <v>3.9193533647999997E-3</v>
      </c>
      <c r="P931" s="122">
        <v>3.9008411678E-3</v>
      </c>
      <c r="Q931" s="122">
        <v>2.3420028505E-3</v>
      </c>
      <c r="R931" s="122">
        <v>2.7272296662999998E-3</v>
      </c>
      <c r="S931" s="122">
        <v>3.541225623E-3</v>
      </c>
      <c r="T931" s="122">
        <v>3.2664105206000001E-3</v>
      </c>
      <c r="U931" s="122">
        <v>3.5570578974999999E-3</v>
      </c>
      <c r="V931" s="122">
        <v>4.5498319636999998E-3</v>
      </c>
      <c r="W931" s="122">
        <v>4.981266608E-3</v>
      </c>
      <c r="X931" s="122">
        <v>4.7535843967E-3</v>
      </c>
      <c r="Y931" s="122">
        <v>4.6591147848999998E-3</v>
      </c>
      <c r="Z931" s="122">
        <v>1.15233279041E-2</v>
      </c>
      <c r="AA931" s="122">
        <v>1.06552993494E-2</v>
      </c>
      <c r="AB931" s="122">
        <v>1.0542386337600001E-2</v>
      </c>
      <c r="AC931" s="122">
        <v>1.10270422822E-2</v>
      </c>
      <c r="AD931" s="122">
        <v>1.17873108217E-2</v>
      </c>
      <c r="AE931" s="122">
        <v>1.30072277653E-2</v>
      </c>
      <c r="AF931" s="122">
        <v>1.22608261983E-2</v>
      </c>
      <c r="AG931" s="122">
        <v>1.2169673758900001E-2</v>
      </c>
      <c r="AH931" s="122">
        <v>1.0992057218300001E-2</v>
      </c>
      <c r="AI931" s="122">
        <v>1.3016944097200001E-2</v>
      </c>
      <c r="AJ931" s="122">
        <v>1.31546909827E-2</v>
      </c>
      <c r="AK931" s="122">
        <v>1.33160251158E-2</v>
      </c>
      <c r="AL931" s="122">
        <v>0</v>
      </c>
    </row>
    <row r="932" spans="1:38" hidden="1" x14ac:dyDescent="0.25">
      <c r="A932" s="122" t="s">
        <v>1966</v>
      </c>
      <c r="B932" s="122">
        <v>1</v>
      </c>
      <c r="C932" s="122" t="s">
        <v>2151</v>
      </c>
      <c r="D932" s="122" t="s">
        <v>2118</v>
      </c>
      <c r="E932" s="122">
        <v>18</v>
      </c>
      <c r="F932" s="122">
        <v>2.8419861664400001E-2</v>
      </c>
      <c r="G932" s="122">
        <v>2.8409647255499999E-2</v>
      </c>
      <c r="H932" s="122">
        <v>2.83631624258E-2</v>
      </c>
      <c r="I932" s="122">
        <v>2.86190638751E-2</v>
      </c>
      <c r="J932" s="122">
        <v>2.89164459219E-2</v>
      </c>
      <c r="K932" s="122">
        <v>2.91161584599E-2</v>
      </c>
      <c r="L932" s="122">
        <v>2.94327102641E-2</v>
      </c>
      <c r="M932" s="122">
        <v>2.9492014115899998E-2</v>
      </c>
      <c r="N932" s="122">
        <v>2.94681427224E-2</v>
      </c>
      <c r="O932" s="122">
        <v>2.9450596917499999E-2</v>
      </c>
      <c r="P932" s="122">
        <v>2.9436367669800002E-2</v>
      </c>
      <c r="Q932" s="122">
        <v>1.7768946914300001E-2</v>
      </c>
      <c r="R932" s="122">
        <v>2.07978730993E-2</v>
      </c>
      <c r="S932" s="122">
        <v>2.7114881971199999E-2</v>
      </c>
      <c r="T932" s="122">
        <v>2.5061304449399999E-2</v>
      </c>
      <c r="U932" s="122">
        <v>2.7479985784700001E-2</v>
      </c>
      <c r="V932" s="122">
        <v>3.5378920385799997E-2</v>
      </c>
      <c r="W932" s="122">
        <v>3.8860597386799998E-2</v>
      </c>
      <c r="X932" s="122">
        <v>3.71626874545E-2</v>
      </c>
      <c r="Y932" s="122">
        <v>3.6403999118399998E-2</v>
      </c>
      <c r="Z932" s="122">
        <v>8.9729656973800004E-2</v>
      </c>
      <c r="AA932" s="122">
        <v>8.2789583018099994E-2</v>
      </c>
      <c r="AB932" s="122">
        <v>8.1619352532599998E-2</v>
      </c>
      <c r="AC932" s="122">
        <v>8.5009765833400003E-2</v>
      </c>
      <c r="AD932" s="122">
        <v>9.0792230852299996E-2</v>
      </c>
      <c r="AE932" s="122">
        <v>0.10037555348839999</v>
      </c>
      <c r="AF932" s="122">
        <v>9.4420298987700005E-2</v>
      </c>
      <c r="AG932" s="122">
        <v>9.3525580536400005E-2</v>
      </c>
      <c r="AH932" s="122">
        <v>8.4725185977500006E-2</v>
      </c>
      <c r="AI932" s="122">
        <v>0.10022235676589999</v>
      </c>
      <c r="AJ932" s="122">
        <v>0.102617663878</v>
      </c>
      <c r="AK932" s="122">
        <v>0.10373538946330001</v>
      </c>
      <c r="AL932" s="122">
        <v>0</v>
      </c>
    </row>
    <row r="933" spans="1:38" hidden="1" x14ac:dyDescent="0.25">
      <c r="A933" s="122" t="s">
        <v>1966</v>
      </c>
      <c r="B933" s="122">
        <v>1</v>
      </c>
      <c r="C933" s="122" t="s">
        <v>2151</v>
      </c>
      <c r="D933" s="122" t="s">
        <v>2119</v>
      </c>
      <c r="E933" s="122">
        <v>18</v>
      </c>
      <c r="F933" s="122">
        <v>9.9040026532599995E-2</v>
      </c>
      <c r="G933" s="122">
        <v>9.9519284570999997E-2</v>
      </c>
      <c r="H933" s="122">
        <v>9.9752092984800006E-2</v>
      </c>
      <c r="I933" s="122">
        <v>0.1011697976915</v>
      </c>
      <c r="J933" s="122">
        <v>0.1026116901154</v>
      </c>
      <c r="K933" s="122">
        <v>0.10362542337980001</v>
      </c>
      <c r="L933" s="122">
        <v>0.10509067747210001</v>
      </c>
      <c r="M933" s="122">
        <v>0.10586598305930001</v>
      </c>
      <c r="N933" s="122">
        <v>0.1066427650835</v>
      </c>
      <c r="O933" s="122">
        <v>0.10737425405080001</v>
      </c>
      <c r="P933" s="122">
        <v>0.10809262749869999</v>
      </c>
      <c r="Q933" s="122">
        <v>6.5873957738899994E-2</v>
      </c>
      <c r="R933" s="122">
        <v>7.7832817309000005E-2</v>
      </c>
      <c r="S933" s="122">
        <v>0.1021520688047</v>
      </c>
      <c r="T933" s="122">
        <v>9.4948665783299996E-2</v>
      </c>
      <c r="U933" s="122">
        <v>0.1044794760329</v>
      </c>
      <c r="V933" s="122">
        <v>0.13573139796559999</v>
      </c>
      <c r="W933" s="122">
        <v>0.1499621172201</v>
      </c>
      <c r="X933" s="122">
        <v>0.14460217499309999</v>
      </c>
      <c r="Y933" s="122">
        <v>0.1431780154135</v>
      </c>
      <c r="Z933" s="122">
        <v>0.35637484768010003</v>
      </c>
      <c r="AA933" s="122">
        <v>0.33173151975889997</v>
      </c>
      <c r="AB933" s="122">
        <v>0.32977862002480002</v>
      </c>
      <c r="AC933" s="122">
        <v>0.34647502768799998</v>
      </c>
      <c r="AD933" s="122">
        <v>0.37405386340489999</v>
      </c>
      <c r="AE933" s="122">
        <v>0.41804715905149997</v>
      </c>
      <c r="AF933" s="122">
        <v>0.39626289340269999</v>
      </c>
      <c r="AG933" s="122">
        <v>0.3940482120205</v>
      </c>
      <c r="AH933" s="122">
        <v>0.35779833353879997</v>
      </c>
      <c r="AI933" s="122">
        <v>0.42532746388609999</v>
      </c>
      <c r="AJ933" s="122">
        <v>0.43326527981070001</v>
      </c>
      <c r="AK933" s="122">
        <v>0.4391393157438</v>
      </c>
      <c r="AL933" s="122">
        <v>0</v>
      </c>
    </row>
    <row r="934" spans="1:38" hidden="1" x14ac:dyDescent="0.25">
      <c r="A934" s="122" t="s">
        <v>1966</v>
      </c>
      <c r="B934" s="122">
        <v>1</v>
      </c>
      <c r="C934" s="122" t="s">
        <v>2151</v>
      </c>
      <c r="D934" s="122" t="s">
        <v>2137</v>
      </c>
      <c r="E934" s="122">
        <v>18</v>
      </c>
      <c r="F934" s="122">
        <v>0</v>
      </c>
      <c r="G934" s="122">
        <v>0</v>
      </c>
      <c r="H934" s="122">
        <v>0</v>
      </c>
      <c r="I934" s="122">
        <v>0</v>
      </c>
      <c r="J934" s="122">
        <v>0</v>
      </c>
      <c r="K934" s="122">
        <v>0</v>
      </c>
      <c r="L934" s="122">
        <v>0</v>
      </c>
      <c r="M934" s="122">
        <v>0</v>
      </c>
      <c r="N934" s="122">
        <v>0</v>
      </c>
      <c r="O934" s="122">
        <v>0</v>
      </c>
      <c r="P934" s="122">
        <v>0</v>
      </c>
      <c r="Q934" s="122">
        <v>0</v>
      </c>
      <c r="R934" s="122">
        <v>0</v>
      </c>
      <c r="S934" s="122">
        <v>0</v>
      </c>
      <c r="T934" s="122">
        <v>0</v>
      </c>
      <c r="U934" s="122">
        <v>0</v>
      </c>
      <c r="V934" s="122">
        <v>0</v>
      </c>
      <c r="W934" s="122">
        <v>0</v>
      </c>
      <c r="X934" s="122">
        <v>0</v>
      </c>
      <c r="Y934" s="122">
        <v>0</v>
      </c>
      <c r="Z934" s="122">
        <v>0</v>
      </c>
      <c r="AA934" s="122">
        <v>0</v>
      </c>
      <c r="AB934" s="122">
        <v>0</v>
      </c>
      <c r="AC934" s="122">
        <v>0</v>
      </c>
      <c r="AD934" s="122">
        <v>0</v>
      </c>
      <c r="AE934" s="122">
        <v>0</v>
      </c>
      <c r="AF934" s="122">
        <v>0</v>
      </c>
      <c r="AG934" s="122">
        <v>0</v>
      </c>
      <c r="AH934" s="122">
        <v>0</v>
      </c>
      <c r="AI934" s="122">
        <v>0</v>
      </c>
      <c r="AJ934" s="122">
        <v>0</v>
      </c>
      <c r="AK934" s="122">
        <v>0</v>
      </c>
      <c r="AL934" s="122">
        <v>0</v>
      </c>
    </row>
    <row r="935" spans="1:38" hidden="1" x14ac:dyDescent="0.25">
      <c r="A935" s="122" t="s">
        <v>1966</v>
      </c>
      <c r="B935" s="122">
        <v>1</v>
      </c>
      <c r="C935" s="122" t="s">
        <v>2151</v>
      </c>
      <c r="D935" s="122" t="s">
        <v>2120</v>
      </c>
      <c r="E935" s="122">
        <v>18</v>
      </c>
      <c r="F935" s="122">
        <v>1.0052344180000001E-2</v>
      </c>
      <c r="G935" s="122">
        <v>1.0180617392299999E-2</v>
      </c>
      <c r="H935" s="122">
        <v>1.03168495302E-2</v>
      </c>
      <c r="I935" s="122">
        <v>1.0575115723E-2</v>
      </c>
      <c r="J935" s="122">
        <v>1.0836242490499999E-2</v>
      </c>
      <c r="K935" s="122">
        <v>1.10091611197E-2</v>
      </c>
      <c r="L935" s="122">
        <v>1.12368746549E-2</v>
      </c>
      <c r="M935" s="122">
        <v>1.1368258019E-2</v>
      </c>
      <c r="N935" s="122">
        <v>1.1458941249299999E-2</v>
      </c>
      <c r="O935" s="122">
        <v>1.1508644039400001E-2</v>
      </c>
      <c r="P935" s="122">
        <v>1.15836677977E-2</v>
      </c>
      <c r="Q935" s="122">
        <v>7.0562857727000002E-3</v>
      </c>
      <c r="R935" s="122">
        <v>8.3422863037999999E-3</v>
      </c>
      <c r="S935" s="122">
        <v>1.0943381249399999E-2</v>
      </c>
      <c r="T935" s="122">
        <v>1.01824856022E-2</v>
      </c>
      <c r="U935" s="122">
        <v>1.1273149826999999E-2</v>
      </c>
      <c r="V935" s="122">
        <v>1.46745187919E-2</v>
      </c>
      <c r="W935" s="122">
        <v>1.6346247400399999E-2</v>
      </c>
      <c r="X935" s="122">
        <v>1.5841012286399999E-2</v>
      </c>
      <c r="Y935" s="122">
        <v>1.57220293315E-2</v>
      </c>
      <c r="Z935" s="122">
        <v>3.9184352314100002E-2</v>
      </c>
      <c r="AA935" s="122">
        <v>3.6410159325499999E-2</v>
      </c>
      <c r="AB935" s="122">
        <v>3.6084649557999997E-2</v>
      </c>
      <c r="AC935" s="122">
        <v>3.79292251655E-2</v>
      </c>
      <c r="AD935" s="122">
        <v>4.0762853395900002E-2</v>
      </c>
      <c r="AE935" s="122">
        <v>4.54081935788E-2</v>
      </c>
      <c r="AF935" s="122">
        <v>4.3215482592399997E-2</v>
      </c>
      <c r="AG935" s="122">
        <v>4.3227293149E-2</v>
      </c>
      <c r="AH935" s="122">
        <v>3.9438451724900001E-2</v>
      </c>
      <c r="AI935" s="122">
        <v>4.70037068344E-2</v>
      </c>
      <c r="AJ935" s="122">
        <v>4.8663721775000002E-2</v>
      </c>
      <c r="AK935" s="122">
        <v>4.9642339012700001E-2</v>
      </c>
      <c r="AL935" s="122">
        <v>0</v>
      </c>
    </row>
    <row r="936" spans="1:38" hidden="1" x14ac:dyDescent="0.25">
      <c r="A936" s="122" t="s">
        <v>1966</v>
      </c>
      <c r="B936" s="122">
        <v>1</v>
      </c>
      <c r="C936" s="122" t="s">
        <v>2151</v>
      </c>
      <c r="D936" s="122" t="s">
        <v>2121</v>
      </c>
      <c r="E936" s="122">
        <v>18</v>
      </c>
      <c r="F936" s="122">
        <v>3.6098329155199997E-2</v>
      </c>
      <c r="G936" s="122">
        <v>3.6043937668000001E-2</v>
      </c>
      <c r="H936" s="122">
        <v>3.6027589387700003E-2</v>
      </c>
      <c r="I936" s="122">
        <v>3.6262086765599999E-2</v>
      </c>
      <c r="J936" s="122">
        <v>3.6443162921799999E-2</v>
      </c>
      <c r="K936" s="122">
        <v>3.6460913820800002E-2</v>
      </c>
      <c r="L936" s="122">
        <v>3.6682648791599999E-2</v>
      </c>
      <c r="M936" s="122">
        <v>3.6624445888399998E-2</v>
      </c>
      <c r="N936" s="122">
        <v>3.6509083237099997E-2</v>
      </c>
      <c r="O936" s="122">
        <v>3.65614562679E-2</v>
      </c>
      <c r="P936" s="122">
        <v>3.6672466123700002E-2</v>
      </c>
      <c r="Q936" s="122">
        <v>2.22416980084E-2</v>
      </c>
      <c r="R936" s="122">
        <v>2.6147964816699999E-2</v>
      </c>
      <c r="S936" s="122">
        <v>3.4158880593199999E-2</v>
      </c>
      <c r="T936" s="122">
        <v>3.1695773118299998E-2</v>
      </c>
      <c r="U936" s="122">
        <v>3.47549251642E-2</v>
      </c>
      <c r="V936" s="122">
        <v>4.4588362541299997E-2</v>
      </c>
      <c r="W936" s="122">
        <v>4.8772960713000003E-2</v>
      </c>
      <c r="X936" s="122">
        <v>4.6597504714200003E-2</v>
      </c>
      <c r="Y936" s="122">
        <v>4.5755619125299997E-2</v>
      </c>
      <c r="Z936" s="122">
        <v>0.1132859865201</v>
      </c>
      <c r="AA936" s="122">
        <v>0.1048072106425</v>
      </c>
      <c r="AB936" s="122">
        <v>0.1035130930694</v>
      </c>
      <c r="AC936" s="122">
        <v>0.10802446787099999</v>
      </c>
      <c r="AD936" s="122">
        <v>0.1153583838743</v>
      </c>
      <c r="AE936" s="122">
        <v>0.127343076631</v>
      </c>
      <c r="AF936" s="122">
        <v>0.1194954178264</v>
      </c>
      <c r="AG936" s="122">
        <v>0.1179874838944</v>
      </c>
      <c r="AH936" s="122">
        <v>0.1063839083412</v>
      </c>
      <c r="AI936" s="122">
        <v>0.12555285835480001</v>
      </c>
      <c r="AJ936" s="122">
        <v>0.12800360655240001</v>
      </c>
      <c r="AK936" s="122">
        <v>0.1285278337162</v>
      </c>
      <c r="AL936" s="122">
        <v>0</v>
      </c>
    </row>
    <row r="937" spans="1:38" hidden="1" x14ac:dyDescent="0.25">
      <c r="A937" s="122" t="s">
        <v>1966</v>
      </c>
      <c r="B937" s="122">
        <v>1</v>
      </c>
      <c r="C937" s="122" t="s">
        <v>2151</v>
      </c>
      <c r="D937" s="122" t="s">
        <v>2138</v>
      </c>
      <c r="E937" s="122">
        <v>18</v>
      </c>
      <c r="F937" s="122">
        <v>6.0366102919999997E-4</v>
      </c>
      <c r="G937" s="122">
        <v>5.9951228069999999E-4</v>
      </c>
      <c r="H937" s="122">
        <v>5.9375837940000003E-4</v>
      </c>
      <c r="I937" s="122">
        <v>5.9369590639999996E-4</v>
      </c>
      <c r="J937" s="122">
        <v>5.9319352410000005E-4</v>
      </c>
      <c r="K937" s="122">
        <v>5.8931550390000005E-4</v>
      </c>
      <c r="L937" s="122">
        <v>5.8736173230000005E-4</v>
      </c>
      <c r="M937" s="122">
        <v>5.8111125200000001E-4</v>
      </c>
      <c r="N937" s="122">
        <v>5.7421148420000001E-4</v>
      </c>
      <c r="O937" s="122">
        <v>5.6720555650000004E-4</v>
      </c>
      <c r="P937" s="122">
        <v>5.6069134129999997E-4</v>
      </c>
      <c r="Q937" s="122">
        <v>3.3539770260000002E-4</v>
      </c>
      <c r="R937" s="122">
        <v>3.8936996900000001E-4</v>
      </c>
      <c r="S937" s="122">
        <v>5.03111295E-4</v>
      </c>
      <c r="T937" s="122">
        <v>4.59886193E-4</v>
      </c>
      <c r="U937" s="122">
        <v>4.9745594109999996E-4</v>
      </c>
      <c r="V937" s="122">
        <v>6.2968066490000005E-4</v>
      </c>
      <c r="W937" s="122">
        <v>6.8170768219999998E-4</v>
      </c>
      <c r="X937" s="122">
        <v>6.4479891460000004E-4</v>
      </c>
      <c r="Y937" s="122">
        <v>6.2580514270000004E-4</v>
      </c>
      <c r="Z937" s="122">
        <v>1.5298259624E-3</v>
      </c>
      <c r="AA937" s="122">
        <v>1.4007603935E-3</v>
      </c>
      <c r="AB937" s="122">
        <v>1.3678088179E-3</v>
      </c>
      <c r="AC937" s="122">
        <v>1.4136710312000001E-3</v>
      </c>
      <c r="AD937" s="122">
        <v>1.4966265327E-3</v>
      </c>
      <c r="AE937" s="122">
        <v>1.6392829887999999E-3</v>
      </c>
      <c r="AF937" s="122">
        <v>1.5262772646E-3</v>
      </c>
      <c r="AG937" s="122">
        <v>1.4942508350000001E-3</v>
      </c>
      <c r="AH937" s="122">
        <v>1.3374799171E-3</v>
      </c>
      <c r="AI937" s="122">
        <v>1.5651698234E-3</v>
      </c>
      <c r="AJ937" s="122">
        <v>1.5761624176999999E-3</v>
      </c>
      <c r="AK937" s="122">
        <v>1.5744978411E-3</v>
      </c>
      <c r="AL937" s="122">
        <v>0</v>
      </c>
    </row>
    <row r="938" spans="1:38" hidden="1" x14ac:dyDescent="0.25">
      <c r="A938" s="122" t="s">
        <v>1966</v>
      </c>
      <c r="B938" s="122">
        <v>1</v>
      </c>
      <c r="C938" s="122" t="s">
        <v>2151</v>
      </c>
      <c r="D938" s="122" t="s">
        <v>2122</v>
      </c>
      <c r="E938" s="122">
        <v>18</v>
      </c>
      <c r="F938" s="122">
        <v>3.2794988792000002E-3</v>
      </c>
      <c r="G938" s="122">
        <v>3.2525144304000001E-3</v>
      </c>
      <c r="H938" s="122">
        <v>3.2170019067E-3</v>
      </c>
      <c r="I938" s="122">
        <v>3.2183623500000001E-3</v>
      </c>
      <c r="J938" s="122">
        <v>3.2271169268E-3</v>
      </c>
      <c r="K938" s="122">
        <v>3.2193883247999999E-3</v>
      </c>
      <c r="L938" s="122">
        <v>3.2260256982999998E-3</v>
      </c>
      <c r="M938" s="122">
        <v>3.2029523059999999E-3</v>
      </c>
      <c r="N938" s="122">
        <v>3.1764814074000001E-3</v>
      </c>
      <c r="O938" s="122">
        <v>3.1582202185999999E-3</v>
      </c>
      <c r="P938" s="122">
        <v>3.1461822691999999E-3</v>
      </c>
      <c r="Q938" s="122">
        <v>1.891663559E-3</v>
      </c>
      <c r="R938" s="122">
        <v>2.2084309364E-3</v>
      </c>
      <c r="S938" s="122">
        <v>2.8648572739999999E-3</v>
      </c>
      <c r="T938" s="122">
        <v>2.6284056639999998E-3</v>
      </c>
      <c r="U938" s="122">
        <v>2.8494102742000001E-3</v>
      </c>
      <c r="V938" s="122">
        <v>3.6193288552999999E-3</v>
      </c>
      <c r="W938" s="122">
        <v>3.9232375587999998E-3</v>
      </c>
      <c r="X938" s="122">
        <v>3.7127585390999999E-3</v>
      </c>
      <c r="Y938" s="122">
        <v>3.6070042791000001E-3</v>
      </c>
      <c r="Z938" s="122">
        <v>8.8365002010000002E-3</v>
      </c>
      <c r="AA938" s="122">
        <v>8.1129625683000004E-3</v>
      </c>
      <c r="AB938" s="122">
        <v>7.9190122655999999E-3</v>
      </c>
      <c r="AC938" s="122">
        <v>8.1988366375999999E-3</v>
      </c>
      <c r="AD938" s="122">
        <v>8.6801203643999993E-3</v>
      </c>
      <c r="AE938" s="122">
        <v>9.5242840836999992E-3</v>
      </c>
      <c r="AF938" s="122">
        <v>8.8633843391999999E-3</v>
      </c>
      <c r="AG938" s="122">
        <v>8.7070777953E-3</v>
      </c>
      <c r="AH938" s="122">
        <v>7.8098347416E-3</v>
      </c>
      <c r="AI938" s="122">
        <v>9.1567181430000002E-3</v>
      </c>
      <c r="AJ938" s="122">
        <v>9.5274858644999998E-3</v>
      </c>
      <c r="AK938" s="122">
        <v>9.6009121686999998E-3</v>
      </c>
      <c r="AL938" s="122">
        <v>0</v>
      </c>
    </row>
    <row r="939" spans="1:38" hidden="1" x14ac:dyDescent="0.25">
      <c r="A939" s="122" t="s">
        <v>1966</v>
      </c>
      <c r="B939" s="122">
        <v>1</v>
      </c>
      <c r="C939" s="122" t="s">
        <v>2151</v>
      </c>
      <c r="D939" s="122" t="s">
        <v>2123</v>
      </c>
      <c r="E939" s="122">
        <v>18</v>
      </c>
      <c r="F939" s="122">
        <v>2.8469513035200001E-2</v>
      </c>
      <c r="G939" s="122">
        <v>2.8747348043800001E-2</v>
      </c>
      <c r="H939" s="122">
        <v>2.89867064557E-2</v>
      </c>
      <c r="I939" s="122">
        <v>2.94059457489E-2</v>
      </c>
      <c r="J939" s="122">
        <v>2.9710865803599999E-2</v>
      </c>
      <c r="K939" s="122">
        <v>2.99583945921E-2</v>
      </c>
      <c r="L939" s="122">
        <v>3.0264672471800001E-2</v>
      </c>
      <c r="M939" s="122">
        <v>3.0433283810399999E-2</v>
      </c>
      <c r="N939" s="122">
        <v>3.0523680950799999E-2</v>
      </c>
      <c r="O939" s="122">
        <v>3.05153340729E-2</v>
      </c>
      <c r="P939" s="122">
        <v>3.0503607269000001E-2</v>
      </c>
      <c r="Q939" s="122">
        <v>1.8494849395800001E-2</v>
      </c>
      <c r="R939" s="122">
        <v>2.1718041293E-2</v>
      </c>
      <c r="S939" s="122">
        <v>2.8303296645599999E-2</v>
      </c>
      <c r="T939" s="122">
        <v>2.61969052679E-2</v>
      </c>
      <c r="U939" s="122">
        <v>2.8701221245400001E-2</v>
      </c>
      <c r="V939" s="122">
        <v>3.70174125898E-2</v>
      </c>
      <c r="W939" s="122">
        <v>4.0659363810499997E-2</v>
      </c>
      <c r="X939" s="122">
        <v>3.90353923661E-2</v>
      </c>
      <c r="Y939" s="122">
        <v>3.8490364558999998E-2</v>
      </c>
      <c r="Z939" s="122">
        <v>9.5200404521099999E-2</v>
      </c>
      <c r="AA939" s="122">
        <v>8.8315284612500003E-2</v>
      </c>
      <c r="AB939" s="122">
        <v>8.7218217763299993E-2</v>
      </c>
      <c r="AC939" s="122">
        <v>9.1150476655999998E-2</v>
      </c>
      <c r="AD939" s="122">
        <v>9.7907789531299999E-2</v>
      </c>
      <c r="AE939" s="122">
        <v>0.109079876476</v>
      </c>
      <c r="AF939" s="122">
        <v>0.1036288971605</v>
      </c>
      <c r="AG939" s="122">
        <v>0.10345934493309999</v>
      </c>
      <c r="AH939" s="122">
        <v>9.4082620517500007E-2</v>
      </c>
      <c r="AI939" s="122">
        <v>0.11172168670630001</v>
      </c>
      <c r="AJ939" s="122">
        <v>0.1144609918813</v>
      </c>
      <c r="AK939" s="122">
        <v>0.1150897690304</v>
      </c>
      <c r="AL939" s="122">
        <v>0</v>
      </c>
    </row>
    <row r="940" spans="1:38" hidden="1" x14ac:dyDescent="0.25">
      <c r="A940" s="122" t="s">
        <v>1966</v>
      </c>
      <c r="B940" s="122">
        <v>1</v>
      </c>
      <c r="C940" s="122" t="s">
        <v>2151</v>
      </c>
      <c r="D940" s="122" t="s">
        <v>2124</v>
      </c>
      <c r="E940" s="122">
        <v>18</v>
      </c>
      <c r="F940" s="122">
        <v>2.8478333106800001E-2</v>
      </c>
      <c r="G940" s="122">
        <v>2.8396811227799999E-2</v>
      </c>
      <c r="H940" s="122">
        <v>2.8226428147799999E-2</v>
      </c>
      <c r="I940" s="122">
        <v>2.8325524816500001E-2</v>
      </c>
      <c r="J940" s="122">
        <v>2.8376083644199999E-2</v>
      </c>
      <c r="K940" s="122">
        <v>2.83394631669E-2</v>
      </c>
      <c r="L940" s="122">
        <v>2.84184618819E-2</v>
      </c>
      <c r="M940" s="122">
        <v>2.8242343638399999E-2</v>
      </c>
      <c r="N940" s="122">
        <v>2.8027162184999999E-2</v>
      </c>
      <c r="O940" s="122">
        <v>2.7852169781799999E-2</v>
      </c>
      <c r="P940" s="122">
        <v>2.7734713161900001E-2</v>
      </c>
      <c r="Q940" s="122">
        <v>1.6706188331600001E-2</v>
      </c>
      <c r="R940" s="122">
        <v>1.9539232315099998E-2</v>
      </c>
      <c r="S940" s="122">
        <v>2.54057316893E-2</v>
      </c>
      <c r="T940" s="122">
        <v>2.33789798195E-2</v>
      </c>
      <c r="U940" s="122">
        <v>2.54393444829E-2</v>
      </c>
      <c r="V940" s="122">
        <v>3.24090977029E-2</v>
      </c>
      <c r="W940" s="122">
        <v>3.5305651999099998E-2</v>
      </c>
      <c r="X940" s="122">
        <v>3.3555431406699997E-2</v>
      </c>
      <c r="Y940" s="122">
        <v>3.2728077993099999E-2</v>
      </c>
      <c r="Z940" s="122">
        <v>8.0341212586700003E-2</v>
      </c>
      <c r="AA940" s="122">
        <v>7.3806581251099998E-2</v>
      </c>
      <c r="AB940" s="122">
        <v>7.2327752437199994E-2</v>
      </c>
      <c r="AC940" s="122">
        <v>7.5079472987400003E-2</v>
      </c>
      <c r="AD940" s="122">
        <v>7.9813038982600004E-2</v>
      </c>
      <c r="AE940" s="122">
        <v>8.7706738309799998E-2</v>
      </c>
      <c r="AF940" s="122">
        <v>8.1983245939799998E-2</v>
      </c>
      <c r="AG940" s="122">
        <v>8.0689169021299995E-2</v>
      </c>
      <c r="AH940" s="122">
        <v>7.2614718505200002E-2</v>
      </c>
      <c r="AI940" s="122">
        <v>8.5464928095500006E-2</v>
      </c>
      <c r="AJ940" s="122">
        <v>8.73765929567E-2</v>
      </c>
      <c r="AK940" s="122">
        <v>8.7683899287400002E-2</v>
      </c>
      <c r="AL940" s="122">
        <v>0</v>
      </c>
    </row>
    <row r="941" spans="1:38" hidden="1" x14ac:dyDescent="0.25">
      <c r="A941" s="122" t="s">
        <v>1966</v>
      </c>
      <c r="B941" s="122">
        <v>1</v>
      </c>
      <c r="C941" s="122" t="s">
        <v>2151</v>
      </c>
      <c r="D941" s="122" t="s">
        <v>2125</v>
      </c>
      <c r="E941" s="122">
        <v>18</v>
      </c>
      <c r="F941" s="122">
        <v>1.0408427715600001E-2</v>
      </c>
      <c r="G941" s="122">
        <v>1.02890429295E-2</v>
      </c>
      <c r="H941" s="122">
        <v>1.01463922567E-2</v>
      </c>
      <c r="I941" s="122">
        <v>1.0124654844899999E-2</v>
      </c>
      <c r="J941" s="122">
        <v>1.00622630721E-2</v>
      </c>
      <c r="K941" s="122">
        <v>9.9680450794000005E-3</v>
      </c>
      <c r="L941" s="122">
        <v>9.9046918415999999E-3</v>
      </c>
      <c r="M941" s="122">
        <v>9.7557798104999996E-3</v>
      </c>
      <c r="N941" s="122">
        <v>9.6054206276999995E-3</v>
      </c>
      <c r="O941" s="122">
        <v>9.4629090511999994E-3</v>
      </c>
      <c r="P941" s="122">
        <v>9.3258687082999996E-3</v>
      </c>
      <c r="Q941" s="122">
        <v>5.5662658213000002E-3</v>
      </c>
      <c r="R941" s="122">
        <v>6.4784855934000001E-3</v>
      </c>
      <c r="S941" s="122">
        <v>8.4031711385000006E-3</v>
      </c>
      <c r="T941" s="122">
        <v>7.7015355649999997E-3</v>
      </c>
      <c r="U941" s="122">
        <v>8.3502951617999994E-3</v>
      </c>
      <c r="V941" s="122">
        <v>1.06211263695E-2</v>
      </c>
      <c r="W941" s="122">
        <v>1.15407232798E-2</v>
      </c>
      <c r="X941" s="122">
        <v>1.09470731715E-2</v>
      </c>
      <c r="Y941" s="122">
        <v>1.0667015032900001E-2</v>
      </c>
      <c r="Z941" s="122">
        <v>2.6179229197100001E-2</v>
      </c>
      <c r="AA941" s="122">
        <v>2.4015699982899999E-2</v>
      </c>
      <c r="AB941" s="122">
        <v>2.3483482618900001E-2</v>
      </c>
      <c r="AC941" s="122">
        <v>2.4268858962600001E-2</v>
      </c>
      <c r="AD941" s="122">
        <v>2.56725928891E-2</v>
      </c>
      <c r="AE941" s="122">
        <v>2.8053910337900001E-2</v>
      </c>
      <c r="AF941" s="122">
        <v>2.6012908585200001E-2</v>
      </c>
      <c r="AG941" s="122">
        <v>2.5331313012299999E-2</v>
      </c>
      <c r="AH941" s="122">
        <v>2.2573862569599999E-2</v>
      </c>
      <c r="AI941" s="122">
        <v>2.6342156321199999E-2</v>
      </c>
      <c r="AJ941" s="122">
        <v>2.6540712605299999E-2</v>
      </c>
      <c r="AK941" s="122">
        <v>2.6516152794399998E-2</v>
      </c>
      <c r="AL941" s="122">
        <v>0</v>
      </c>
    </row>
    <row r="942" spans="1:38" hidden="1" x14ac:dyDescent="0.25">
      <c r="A942" s="122" t="s">
        <v>1966</v>
      </c>
      <c r="B942" s="122">
        <v>1</v>
      </c>
      <c r="C942" s="122" t="s">
        <v>2151</v>
      </c>
      <c r="D942" s="122" t="s">
        <v>2126</v>
      </c>
      <c r="E942" s="122">
        <v>18</v>
      </c>
      <c r="F942" s="122">
        <v>2.6343504165E-3</v>
      </c>
      <c r="G942" s="122">
        <v>2.6270383662999998E-3</v>
      </c>
      <c r="H942" s="122">
        <v>2.6188175246E-3</v>
      </c>
      <c r="I942" s="122">
        <v>2.6353117257000001E-3</v>
      </c>
      <c r="J942" s="122">
        <v>2.6547342044000001E-3</v>
      </c>
      <c r="K942" s="122">
        <v>2.6518049848E-3</v>
      </c>
      <c r="L942" s="122">
        <v>2.6525798121999999E-3</v>
      </c>
      <c r="M942" s="122">
        <v>2.6248925624999999E-3</v>
      </c>
      <c r="N942" s="122">
        <v>2.5964927325E-3</v>
      </c>
      <c r="O942" s="122">
        <v>2.5685351483000001E-3</v>
      </c>
      <c r="P942" s="122">
        <v>2.5510367077000002E-3</v>
      </c>
      <c r="Q942" s="122">
        <v>1.5284048804E-3</v>
      </c>
      <c r="R942" s="122">
        <v>1.7942438305E-3</v>
      </c>
      <c r="S942" s="122">
        <v>2.3343891139000002E-3</v>
      </c>
      <c r="T942" s="122">
        <v>2.1585641598E-3</v>
      </c>
      <c r="U942" s="122">
        <v>2.3583529669999998E-3</v>
      </c>
      <c r="V942" s="122">
        <v>3.0369690971E-3</v>
      </c>
      <c r="W942" s="122">
        <v>3.3656929601999998E-3</v>
      </c>
      <c r="X942" s="122">
        <v>3.2481335621999999E-3</v>
      </c>
      <c r="Y942" s="122">
        <v>3.2319622427999998E-3</v>
      </c>
      <c r="Z942" s="122">
        <v>7.9702666220000003E-3</v>
      </c>
      <c r="AA942" s="122">
        <v>7.3406493349000004E-3</v>
      </c>
      <c r="AB942" s="122">
        <v>7.2905974940999999E-3</v>
      </c>
      <c r="AC942" s="122">
        <v>7.6233375866000003E-3</v>
      </c>
      <c r="AD942" s="122">
        <v>8.0900542463000005E-3</v>
      </c>
      <c r="AE942" s="122">
        <v>8.9243307386999999E-3</v>
      </c>
      <c r="AF942" s="122">
        <v>8.3080014619999996E-3</v>
      </c>
      <c r="AG942" s="122">
        <v>8.0783784525999998E-3</v>
      </c>
      <c r="AH942" s="122">
        <v>7.2379986724000001E-3</v>
      </c>
      <c r="AI942" s="122">
        <v>8.5121268339999993E-3</v>
      </c>
      <c r="AJ942" s="122">
        <v>8.5602272119999993E-3</v>
      </c>
      <c r="AK942" s="122">
        <v>8.6079538484999992E-3</v>
      </c>
      <c r="AL942" s="122">
        <v>0</v>
      </c>
    </row>
    <row r="943" spans="1:38" hidden="1" x14ac:dyDescent="0.25">
      <c r="A943" s="122" t="s">
        <v>1973</v>
      </c>
      <c r="B943" s="122">
        <v>1</v>
      </c>
      <c r="C943" s="122" t="s">
        <v>2152</v>
      </c>
      <c r="D943" s="122" t="s">
        <v>2078</v>
      </c>
      <c r="E943" s="122">
        <v>19</v>
      </c>
      <c r="F943" s="122">
        <v>8.2598452683000003E-3</v>
      </c>
      <c r="G943" s="122">
        <v>7.7715648214E-3</v>
      </c>
      <c r="H943" s="122">
        <v>8.7321358442000001E-3</v>
      </c>
      <c r="I943" s="122">
        <v>1.0378072035600001E-2</v>
      </c>
      <c r="J943" s="122">
        <v>9.6402165677999998E-3</v>
      </c>
      <c r="K943" s="122">
        <v>9.5136284761999992E-3</v>
      </c>
      <c r="L943" s="122">
        <v>8.5889276697E-3</v>
      </c>
      <c r="M943" s="122">
        <v>8.7074521756000008E-3</v>
      </c>
      <c r="N943" s="122">
        <v>1.0725316302499999E-2</v>
      </c>
      <c r="O943" s="122">
        <v>1.0258489700700001E-2</v>
      </c>
      <c r="P943" s="122">
        <v>9.2772762432999992E-3</v>
      </c>
      <c r="Q943" s="122">
        <v>8.9231201945000008E-3</v>
      </c>
      <c r="R943" s="122">
        <v>8.1435901974E-3</v>
      </c>
      <c r="S943" s="122">
        <v>7.8377248499000001E-3</v>
      </c>
      <c r="T943" s="122">
        <v>8.1527989550000002E-3</v>
      </c>
      <c r="U943" s="122">
        <v>8.1283454496E-3</v>
      </c>
      <c r="V943" s="122">
        <v>7.8540959369000005E-3</v>
      </c>
      <c r="W943" s="122">
        <v>1.10120841486E-2</v>
      </c>
      <c r="X943" s="122">
        <v>9.0655264296000005E-3</v>
      </c>
      <c r="Y943" s="122">
        <v>7.7039713488999996E-3</v>
      </c>
      <c r="Z943" s="122">
        <v>1.07748028961E-2</v>
      </c>
      <c r="AA943" s="122">
        <v>1.16557036284E-2</v>
      </c>
      <c r="AB943" s="122">
        <v>1.10800655302E-2</v>
      </c>
      <c r="AC943" s="122">
        <v>1.0501789985100001E-2</v>
      </c>
      <c r="AD943" s="122">
        <v>4.1365721693000001E-3</v>
      </c>
      <c r="AE943" s="122">
        <v>1.05251302079E-2</v>
      </c>
      <c r="AF943" s="122">
        <v>1.20163314795E-2</v>
      </c>
      <c r="AG943" s="122">
        <v>1.16298320101E-2</v>
      </c>
      <c r="AH943" s="122">
        <v>1.36231848943E-2</v>
      </c>
      <c r="AI943" s="122">
        <v>1.36019487101E-2</v>
      </c>
      <c r="AJ943" s="122">
        <v>1.2706338405800001E-2</v>
      </c>
      <c r="AK943" s="122">
        <v>1.0894675462699999E-2</v>
      </c>
      <c r="AL943" s="122">
        <v>0</v>
      </c>
    </row>
    <row r="944" spans="1:38" hidden="1" x14ac:dyDescent="0.25">
      <c r="A944" s="122" t="s">
        <v>1973</v>
      </c>
      <c r="B944" s="122">
        <v>1</v>
      </c>
      <c r="C944" s="122" t="s">
        <v>2152</v>
      </c>
      <c r="D944" s="122" t="s">
        <v>2079</v>
      </c>
      <c r="E944" s="122">
        <v>19</v>
      </c>
      <c r="F944" s="122">
        <v>6.0461652348899997E-2</v>
      </c>
      <c r="G944" s="122">
        <v>5.5870304558000003E-2</v>
      </c>
      <c r="H944" s="122">
        <v>6.1612360288199997E-2</v>
      </c>
      <c r="I944" s="122">
        <v>7.2961223172000003E-2</v>
      </c>
      <c r="J944" s="122">
        <v>6.80739028631E-2</v>
      </c>
      <c r="K944" s="122">
        <v>6.7632937195700002E-2</v>
      </c>
      <c r="L944" s="122">
        <v>6.1126218732700001E-2</v>
      </c>
      <c r="M944" s="122">
        <v>6.20482392536E-2</v>
      </c>
      <c r="N944" s="122">
        <v>7.6204828018000006E-2</v>
      </c>
      <c r="O944" s="122">
        <v>7.2740210252099993E-2</v>
      </c>
      <c r="P944" s="122">
        <v>6.57746376838E-2</v>
      </c>
      <c r="Q944" s="122">
        <v>6.2907297561399997E-2</v>
      </c>
      <c r="R944" s="122">
        <v>5.6798859265400001E-2</v>
      </c>
      <c r="S944" s="122">
        <v>5.4436090710800002E-2</v>
      </c>
      <c r="T944" s="122">
        <v>5.60274640395E-2</v>
      </c>
      <c r="U944" s="122">
        <v>5.5694094690099998E-2</v>
      </c>
      <c r="V944" s="122">
        <v>5.3837336279200003E-2</v>
      </c>
      <c r="W944" s="122">
        <v>7.5639728491700003E-2</v>
      </c>
      <c r="X944" s="122">
        <v>6.2219376094899997E-2</v>
      </c>
      <c r="Y944" s="122">
        <v>5.2447102972400003E-2</v>
      </c>
      <c r="Z944" s="122">
        <v>7.2218865611099997E-2</v>
      </c>
      <c r="AA944" s="122">
        <v>7.7446227065600004E-2</v>
      </c>
      <c r="AB944" s="122">
        <v>7.3026639201299995E-2</v>
      </c>
      <c r="AC944" s="122">
        <v>6.8788656401900003E-2</v>
      </c>
      <c r="AD944" s="122">
        <v>2.7183756971499998E-2</v>
      </c>
      <c r="AE944" s="122">
        <v>6.9197396786300006E-2</v>
      </c>
      <c r="AF944" s="122">
        <v>7.8754833433099997E-2</v>
      </c>
      <c r="AG944" s="122">
        <v>7.6560720849200001E-2</v>
      </c>
      <c r="AH944" s="122">
        <v>9.0466170906600002E-2</v>
      </c>
      <c r="AI944" s="122">
        <v>9.1000020720700001E-2</v>
      </c>
      <c r="AJ944" s="122">
        <v>8.7169952720600005E-2</v>
      </c>
      <c r="AK944" s="122">
        <v>7.4941787519400005E-2</v>
      </c>
      <c r="AL944" s="122">
        <v>0</v>
      </c>
    </row>
    <row r="945" spans="1:38" hidden="1" x14ac:dyDescent="0.25">
      <c r="A945" s="122" t="s">
        <v>1973</v>
      </c>
      <c r="B945" s="122">
        <v>1</v>
      </c>
      <c r="C945" s="122" t="s">
        <v>2152</v>
      </c>
      <c r="D945" s="122" t="s">
        <v>2080</v>
      </c>
      <c r="E945" s="122">
        <v>19</v>
      </c>
      <c r="F945" s="122">
        <v>3.5180530501999999E-2</v>
      </c>
      <c r="G945" s="122">
        <v>3.2481559883399999E-2</v>
      </c>
      <c r="H945" s="122">
        <v>3.5833889018799997E-2</v>
      </c>
      <c r="I945" s="122">
        <v>4.2526407457699998E-2</v>
      </c>
      <c r="J945" s="122">
        <v>3.9851756124999999E-2</v>
      </c>
      <c r="K945" s="122">
        <v>3.9907950412699997E-2</v>
      </c>
      <c r="L945" s="122">
        <v>3.6300991604000001E-2</v>
      </c>
      <c r="M945" s="122">
        <v>3.6949509239500002E-2</v>
      </c>
      <c r="N945" s="122">
        <v>4.5436886991999999E-2</v>
      </c>
      <c r="O945" s="122">
        <v>4.3541922019900002E-2</v>
      </c>
      <c r="P945" s="122">
        <v>3.9572396491300003E-2</v>
      </c>
      <c r="Q945" s="122">
        <v>3.7899133591700003E-2</v>
      </c>
      <c r="R945" s="122">
        <v>3.4305918220699998E-2</v>
      </c>
      <c r="S945" s="122">
        <v>3.2936300071700002E-2</v>
      </c>
      <c r="T945" s="122">
        <v>3.4002901847599999E-2</v>
      </c>
      <c r="U945" s="122">
        <v>3.38943739745E-2</v>
      </c>
      <c r="V945" s="122">
        <v>3.2818474704599997E-2</v>
      </c>
      <c r="W945" s="122">
        <v>4.6111382492800002E-2</v>
      </c>
      <c r="X945" s="122">
        <v>3.79069833812E-2</v>
      </c>
      <c r="Y945" s="122">
        <v>3.1932114944700003E-2</v>
      </c>
      <c r="Z945" s="122">
        <v>4.40962832577E-2</v>
      </c>
      <c r="AA945" s="122">
        <v>4.74561012585E-2</v>
      </c>
      <c r="AB945" s="122">
        <v>4.47695838624E-2</v>
      </c>
      <c r="AC945" s="122">
        <v>4.2148892091100003E-2</v>
      </c>
      <c r="AD945" s="122">
        <v>1.6661107562799999E-2</v>
      </c>
      <c r="AE945" s="122">
        <v>4.2471279992400003E-2</v>
      </c>
      <c r="AF945" s="122">
        <v>4.8413481150700002E-2</v>
      </c>
      <c r="AG945" s="122">
        <v>4.7145925119299999E-2</v>
      </c>
      <c r="AH945" s="122">
        <v>5.5707153492500001E-2</v>
      </c>
      <c r="AI945" s="122">
        <v>5.6012970262999999E-2</v>
      </c>
      <c r="AJ945" s="122">
        <v>5.2256003075899997E-2</v>
      </c>
      <c r="AK945" s="122">
        <v>4.4994288626200002E-2</v>
      </c>
      <c r="AL945" s="122">
        <v>0</v>
      </c>
    </row>
    <row r="946" spans="1:38" hidden="1" x14ac:dyDescent="0.25">
      <c r="A946" s="122" t="s">
        <v>1973</v>
      </c>
      <c r="B946" s="122">
        <v>1</v>
      </c>
      <c r="C946" s="122" t="s">
        <v>2152</v>
      </c>
      <c r="D946" s="122" t="s">
        <v>2133</v>
      </c>
      <c r="E946" s="122">
        <v>19</v>
      </c>
      <c r="F946" s="122">
        <v>7.0461500630000003E-4</v>
      </c>
      <c r="G946" s="122">
        <v>6.6189957160000005E-4</v>
      </c>
      <c r="H946" s="122">
        <v>7.4074004020000005E-4</v>
      </c>
      <c r="I946" s="122">
        <v>8.8925668629999996E-4</v>
      </c>
      <c r="J946" s="122">
        <v>8.4220148690000002E-4</v>
      </c>
      <c r="K946" s="122">
        <v>8.4796164420000003E-4</v>
      </c>
      <c r="L946" s="122">
        <v>7.7507518420000005E-4</v>
      </c>
      <c r="M946" s="122">
        <v>7.9433724230000005E-4</v>
      </c>
      <c r="N946" s="122">
        <v>9.8394810090000006E-4</v>
      </c>
      <c r="O946" s="122">
        <v>9.4874515930000003E-4</v>
      </c>
      <c r="P946" s="122">
        <v>8.5242213629999996E-4</v>
      </c>
      <c r="Q946" s="122">
        <v>8.1211694919999995E-4</v>
      </c>
      <c r="R946" s="122">
        <v>7.2969870549999998E-4</v>
      </c>
      <c r="S946" s="122">
        <v>6.9411442660000002E-4</v>
      </c>
      <c r="T946" s="122">
        <v>7.0904764619999995E-4</v>
      </c>
      <c r="U946" s="122">
        <v>6.9830212520000004E-4</v>
      </c>
      <c r="V946" s="122">
        <v>6.6446175930000002E-4</v>
      </c>
      <c r="W946" s="122">
        <v>9.1886073310000005E-4</v>
      </c>
      <c r="X946" s="122">
        <v>7.4323720839999995E-4</v>
      </c>
      <c r="Y946" s="122">
        <v>6.1686224779999995E-4</v>
      </c>
      <c r="Z946" s="122">
        <v>8.379959579E-4</v>
      </c>
      <c r="AA946" s="122">
        <v>8.8835834650000003E-4</v>
      </c>
      <c r="AB946" s="122">
        <v>8.2592965320000004E-4</v>
      </c>
      <c r="AC946" s="122">
        <v>7.6607971449999999E-4</v>
      </c>
      <c r="AD946" s="122">
        <v>2.9788146059999998E-4</v>
      </c>
      <c r="AE946" s="122">
        <v>7.4499614819999995E-4</v>
      </c>
      <c r="AF946" s="122">
        <v>8.3170506560000001E-4</v>
      </c>
      <c r="AG946" s="122">
        <v>7.9210233150000002E-4</v>
      </c>
      <c r="AH946" s="122">
        <v>9.1517966360000005E-4</v>
      </c>
      <c r="AI946" s="122">
        <v>8.9843692939999996E-4</v>
      </c>
      <c r="AJ946" s="122">
        <v>8.2215330619999998E-4</v>
      </c>
      <c r="AK946" s="122">
        <v>6.8945153229999997E-4</v>
      </c>
      <c r="AL946" s="122">
        <v>0</v>
      </c>
    </row>
    <row r="947" spans="1:38" hidden="1" x14ac:dyDescent="0.25">
      <c r="A947" s="122" t="s">
        <v>1973</v>
      </c>
      <c r="B947" s="122">
        <v>1</v>
      </c>
      <c r="C947" s="122" t="s">
        <v>2152</v>
      </c>
      <c r="D947" s="122" t="s">
        <v>2081</v>
      </c>
      <c r="E947" s="122">
        <v>19</v>
      </c>
      <c r="F947" s="122">
        <v>5.4998411634800001E-2</v>
      </c>
      <c r="G947" s="122">
        <v>5.1637189451000001E-2</v>
      </c>
      <c r="H947" s="122">
        <v>5.80782789068E-2</v>
      </c>
      <c r="I947" s="122">
        <v>7.0385680404599998E-2</v>
      </c>
      <c r="J947" s="122">
        <v>6.7831981856199999E-2</v>
      </c>
      <c r="K947" s="122">
        <v>6.9768880675700001E-2</v>
      </c>
      <c r="L947" s="122">
        <v>6.4736941719099994E-2</v>
      </c>
      <c r="M947" s="122">
        <v>6.7290811072399995E-2</v>
      </c>
      <c r="N947" s="122">
        <v>8.4485697726799994E-2</v>
      </c>
      <c r="O947" s="122">
        <v>8.2488106199999994E-2</v>
      </c>
      <c r="P947" s="122">
        <v>7.6240450311800004E-2</v>
      </c>
      <c r="Q947" s="122">
        <v>7.4254110077599994E-2</v>
      </c>
      <c r="R947" s="122">
        <v>6.8414071306399996E-2</v>
      </c>
      <c r="S947" s="122">
        <v>6.6606700125199994E-2</v>
      </c>
      <c r="T947" s="122">
        <v>6.9898213255899996E-2</v>
      </c>
      <c r="U947" s="122">
        <v>7.1163235048500001E-2</v>
      </c>
      <c r="V947" s="122">
        <v>7.0121888919399994E-2</v>
      </c>
      <c r="W947" s="122">
        <v>9.9836869283599999E-2</v>
      </c>
      <c r="X947" s="122">
        <v>8.2819657575399996E-2</v>
      </c>
      <c r="Y947" s="122">
        <v>6.9921056349999997E-2</v>
      </c>
      <c r="Z947" s="122">
        <v>9.6694100324900001E-2</v>
      </c>
      <c r="AA947" s="122">
        <v>0.1044539666555</v>
      </c>
      <c r="AB947" s="122">
        <v>9.9403020153399996E-2</v>
      </c>
      <c r="AC947" s="122">
        <v>9.4459958022700005E-2</v>
      </c>
      <c r="AD947" s="122">
        <v>3.7785863136700001E-2</v>
      </c>
      <c r="AE947" s="122">
        <v>9.7390700453799994E-2</v>
      </c>
      <c r="AF947" s="122">
        <v>0.1123800590112</v>
      </c>
      <c r="AG947" s="122">
        <v>0.1106207287243</v>
      </c>
      <c r="AH947" s="122">
        <v>0.13249582238509999</v>
      </c>
      <c r="AI947" s="122">
        <v>0.13520020295410001</v>
      </c>
      <c r="AJ947" s="122">
        <v>0.12452323011459999</v>
      </c>
      <c r="AK947" s="122">
        <v>0.10819711028579999</v>
      </c>
      <c r="AL947" s="122">
        <v>0</v>
      </c>
    </row>
    <row r="948" spans="1:38" x14ac:dyDescent="0.25">
      <c r="A948" s="122" t="s">
        <v>1973</v>
      </c>
      <c r="B948" s="122">
        <v>1</v>
      </c>
      <c r="C948" s="122" t="s">
        <v>2152</v>
      </c>
      <c r="D948" s="122" t="s">
        <v>2082</v>
      </c>
      <c r="E948" s="122">
        <v>19</v>
      </c>
      <c r="F948" s="122">
        <v>0.44725362506729999</v>
      </c>
      <c r="G948" s="122">
        <v>0.41530727311330001</v>
      </c>
      <c r="H948" s="122">
        <v>0.4594163260188</v>
      </c>
      <c r="I948" s="122">
        <v>0.54146834952330003</v>
      </c>
      <c r="J948" s="122">
        <v>0.50308759690860005</v>
      </c>
      <c r="K948" s="122">
        <v>0.49891382883199997</v>
      </c>
      <c r="L948" s="122">
        <v>0.45189197821920002</v>
      </c>
      <c r="M948" s="122">
        <v>0.46147658352830001</v>
      </c>
      <c r="N948" s="122">
        <v>0.57071299506780004</v>
      </c>
      <c r="O948" s="122">
        <v>0.55003647564199998</v>
      </c>
      <c r="P948" s="122">
        <v>0.50212488885289996</v>
      </c>
      <c r="Q948" s="122">
        <v>0.48549400514079999</v>
      </c>
      <c r="R948" s="122">
        <v>0.44210749002549998</v>
      </c>
      <c r="S948" s="122">
        <v>0.42612368075469997</v>
      </c>
      <c r="T948" s="122">
        <v>0.4399188911011</v>
      </c>
      <c r="U948" s="122">
        <v>0.43664988987390002</v>
      </c>
      <c r="V948" s="122">
        <v>0.4189443778784</v>
      </c>
      <c r="W948" s="122">
        <v>0.5867874101785</v>
      </c>
      <c r="X948" s="122">
        <v>0.48270444539899998</v>
      </c>
      <c r="Y948" s="122">
        <v>0.40742636481380001</v>
      </c>
      <c r="Z948" s="122">
        <v>0.56319458392879995</v>
      </c>
      <c r="AA948" s="122">
        <v>0.60729327054350002</v>
      </c>
      <c r="AB948" s="122">
        <v>0.5752905838629</v>
      </c>
      <c r="AC948" s="122">
        <v>0.54462971434810004</v>
      </c>
      <c r="AD948" s="122">
        <v>0.2165542097425</v>
      </c>
      <c r="AE948" s="122">
        <v>0.55451807354570004</v>
      </c>
      <c r="AF948" s="122">
        <v>0.63351122261100001</v>
      </c>
      <c r="AG948" s="122">
        <v>0.6174120475082</v>
      </c>
      <c r="AH948" s="122">
        <v>0.72935968718029998</v>
      </c>
      <c r="AI948" s="122">
        <v>0.73122431133340005</v>
      </c>
      <c r="AJ948" s="122">
        <v>0.68523886288430003</v>
      </c>
      <c r="AK948" s="122">
        <v>0.58345740743910002</v>
      </c>
      <c r="AL948" s="122">
        <v>0</v>
      </c>
    </row>
    <row r="949" spans="1:38" hidden="1" x14ac:dyDescent="0.25">
      <c r="A949" s="122" t="s">
        <v>1973</v>
      </c>
      <c r="B949" s="122">
        <v>1</v>
      </c>
      <c r="C949" s="122" t="s">
        <v>2152</v>
      </c>
      <c r="D949" s="122" t="s">
        <v>474</v>
      </c>
      <c r="E949" s="122">
        <v>19</v>
      </c>
      <c r="F949" s="122">
        <v>4.9378107116799998E-2</v>
      </c>
      <c r="G949" s="122">
        <v>4.6165447254100003E-2</v>
      </c>
      <c r="H949" s="122">
        <v>5.1851787984699999E-2</v>
      </c>
      <c r="I949" s="122">
        <v>6.2565214685600001E-2</v>
      </c>
      <c r="J949" s="122">
        <v>5.95082214308E-2</v>
      </c>
      <c r="K949" s="122">
        <v>6.0232680603900003E-2</v>
      </c>
      <c r="L949" s="122">
        <v>5.5323810406199998E-2</v>
      </c>
      <c r="M949" s="122">
        <v>5.7081436755599999E-2</v>
      </c>
      <c r="N949" s="122">
        <v>7.1221126475300003E-2</v>
      </c>
      <c r="O949" s="122">
        <v>6.9388635226100004E-2</v>
      </c>
      <c r="P949" s="122">
        <v>6.39242143244E-2</v>
      </c>
      <c r="Q949" s="122">
        <v>6.2316655532399998E-2</v>
      </c>
      <c r="R949" s="122">
        <v>5.6929658861299998E-2</v>
      </c>
      <c r="S949" s="122">
        <v>5.4741192101200001E-2</v>
      </c>
      <c r="T949" s="122">
        <v>5.6575084569799997E-2</v>
      </c>
      <c r="U949" s="122">
        <v>5.6450725767500001E-2</v>
      </c>
      <c r="V949" s="122">
        <v>5.4900851922100001E-2</v>
      </c>
      <c r="W949" s="122">
        <v>7.7760691834000001E-2</v>
      </c>
      <c r="X949" s="122">
        <v>6.4481277390700004E-2</v>
      </c>
      <c r="Y949" s="122">
        <v>5.4808873752399997E-2</v>
      </c>
      <c r="Z949" s="122">
        <v>7.6173121781200004E-2</v>
      </c>
      <c r="AA949" s="122">
        <v>8.2646128691999998E-2</v>
      </c>
      <c r="AB949" s="122">
        <v>7.8742892326900002E-2</v>
      </c>
      <c r="AC949" s="122">
        <v>7.5041500173600006E-2</v>
      </c>
      <c r="AD949" s="122">
        <v>3.0039777833700002E-2</v>
      </c>
      <c r="AE949" s="122">
        <v>7.7742659963499994E-2</v>
      </c>
      <c r="AF949" s="122">
        <v>8.9710355418500004E-2</v>
      </c>
      <c r="AG949" s="122">
        <v>8.8166209696999995E-2</v>
      </c>
      <c r="AH949" s="122">
        <v>0.1053636535549</v>
      </c>
      <c r="AI949" s="122">
        <v>0.106769780412</v>
      </c>
      <c r="AJ949" s="122">
        <v>0.1003457956226</v>
      </c>
      <c r="AK949" s="122">
        <v>8.6424101232199999E-2</v>
      </c>
      <c r="AL949" s="122">
        <v>0</v>
      </c>
    </row>
    <row r="950" spans="1:38" hidden="1" x14ac:dyDescent="0.25">
      <c r="A950" s="122" t="s">
        <v>1973</v>
      </c>
      <c r="B950" s="122">
        <v>1</v>
      </c>
      <c r="C950" s="122" t="s">
        <v>2152</v>
      </c>
      <c r="D950" s="122" t="s">
        <v>2083</v>
      </c>
      <c r="E950" s="122">
        <v>19</v>
      </c>
      <c r="F950" s="122">
        <v>4.9144459593300001E-2</v>
      </c>
      <c r="G950" s="122">
        <v>4.5017498619999999E-2</v>
      </c>
      <c r="H950" s="122">
        <v>4.8956179962699999E-2</v>
      </c>
      <c r="I950" s="122">
        <v>5.72923309538E-2</v>
      </c>
      <c r="J950" s="122">
        <v>5.29880668003E-2</v>
      </c>
      <c r="K950" s="122">
        <v>5.2323036301799998E-2</v>
      </c>
      <c r="L950" s="122">
        <v>4.7091695635900002E-2</v>
      </c>
      <c r="M950" s="122">
        <v>4.7578809219300001E-2</v>
      </c>
      <c r="N950" s="122">
        <v>5.8223264275999997E-2</v>
      </c>
      <c r="O950" s="122">
        <v>5.56026367418E-2</v>
      </c>
      <c r="P950" s="122">
        <v>5.04042399145E-2</v>
      </c>
      <c r="Q950" s="122">
        <v>4.8336630266599998E-2</v>
      </c>
      <c r="R950" s="122">
        <v>4.38502444226E-2</v>
      </c>
      <c r="S950" s="122">
        <v>4.2117022230699998E-2</v>
      </c>
      <c r="T950" s="122">
        <v>4.3233060477399998E-2</v>
      </c>
      <c r="U950" s="122">
        <v>4.2740716406499998E-2</v>
      </c>
      <c r="V950" s="122">
        <v>4.0909797829999997E-2</v>
      </c>
      <c r="W950" s="122">
        <v>5.7096272313399997E-2</v>
      </c>
      <c r="X950" s="122">
        <v>4.6755846030300002E-2</v>
      </c>
      <c r="Y950" s="122">
        <v>3.9262062367500003E-2</v>
      </c>
      <c r="Z950" s="122">
        <v>5.4013803717999999E-2</v>
      </c>
      <c r="AA950" s="122">
        <v>5.79055706086E-2</v>
      </c>
      <c r="AB950" s="122">
        <v>5.4508249031600002E-2</v>
      </c>
      <c r="AC950" s="122">
        <v>5.1194307703599999E-2</v>
      </c>
      <c r="AD950" s="122">
        <v>2.0179574859500001E-2</v>
      </c>
      <c r="AE950" s="122">
        <v>5.1149156702900003E-2</v>
      </c>
      <c r="AF950" s="122">
        <v>5.79287262841E-2</v>
      </c>
      <c r="AG950" s="122">
        <v>5.61152111474E-2</v>
      </c>
      <c r="AH950" s="122">
        <v>6.6108225388799999E-2</v>
      </c>
      <c r="AI950" s="122">
        <v>6.6118661378100005E-2</v>
      </c>
      <c r="AJ950" s="122">
        <v>6.2457074234000001E-2</v>
      </c>
      <c r="AK950" s="122">
        <v>5.3614380718899998E-2</v>
      </c>
      <c r="AL950" s="122">
        <v>0</v>
      </c>
    </row>
    <row r="951" spans="1:38" hidden="1" x14ac:dyDescent="0.25">
      <c r="A951" s="122" t="s">
        <v>1973</v>
      </c>
      <c r="B951" s="122">
        <v>1</v>
      </c>
      <c r="C951" s="122" t="s">
        <v>2152</v>
      </c>
      <c r="D951" s="122" t="s">
        <v>2084</v>
      </c>
      <c r="E951" s="122">
        <v>19</v>
      </c>
      <c r="F951" s="122">
        <v>9.0365952712999995E-3</v>
      </c>
      <c r="G951" s="122">
        <v>8.1896834128000005E-3</v>
      </c>
      <c r="H951" s="122">
        <v>8.8630876245000007E-3</v>
      </c>
      <c r="I951" s="122">
        <v>1.03065513033E-2</v>
      </c>
      <c r="J951" s="122">
        <v>9.4154089954000004E-3</v>
      </c>
      <c r="K951" s="122">
        <v>9.1375139178000008E-3</v>
      </c>
      <c r="L951" s="122">
        <v>8.0781384736999997E-3</v>
      </c>
      <c r="M951" s="122">
        <v>8.0649137775000001E-3</v>
      </c>
      <c r="N951" s="122">
        <v>9.7789282269999996E-3</v>
      </c>
      <c r="O951" s="122">
        <v>9.3625492976999996E-3</v>
      </c>
      <c r="P951" s="122">
        <v>8.4511806680999998E-3</v>
      </c>
      <c r="Q951" s="122">
        <v>8.0894034915000006E-3</v>
      </c>
      <c r="R951" s="122">
        <v>7.2665343430999996E-3</v>
      </c>
      <c r="S951" s="122">
        <v>6.8717860081000002E-3</v>
      </c>
      <c r="T951" s="122">
        <v>7.0209047634999999E-3</v>
      </c>
      <c r="U951" s="122">
        <v>6.9119198929000003E-3</v>
      </c>
      <c r="V951" s="122">
        <v>6.6373020121000001E-3</v>
      </c>
      <c r="W951" s="122">
        <v>9.2979350041000001E-3</v>
      </c>
      <c r="X951" s="122">
        <v>7.6516205327999999E-3</v>
      </c>
      <c r="Y951" s="122">
        <v>6.5281731076000001E-3</v>
      </c>
      <c r="Z951" s="122">
        <v>9.1343958903000004E-3</v>
      </c>
      <c r="AA951" s="122">
        <v>1.00088965357E-2</v>
      </c>
      <c r="AB951" s="122">
        <v>9.6386305879E-3</v>
      </c>
      <c r="AC951" s="122">
        <v>9.2764297637999999E-3</v>
      </c>
      <c r="AD951" s="122">
        <v>3.7242366126999998E-3</v>
      </c>
      <c r="AE951" s="122">
        <v>9.6497440550999992E-3</v>
      </c>
      <c r="AF951" s="122">
        <v>1.1126338933299999E-2</v>
      </c>
      <c r="AG951" s="122">
        <v>1.09407525783E-2</v>
      </c>
      <c r="AH951" s="122">
        <v>1.3022552582800001E-2</v>
      </c>
      <c r="AI951" s="122">
        <v>1.31319269138E-2</v>
      </c>
      <c r="AJ951" s="122">
        <v>1.19716880807E-2</v>
      </c>
      <c r="AK951" s="122">
        <v>9.9634861580000008E-3</v>
      </c>
      <c r="AL951" s="122">
        <v>0</v>
      </c>
    </row>
    <row r="952" spans="1:38" hidden="1" x14ac:dyDescent="0.25">
      <c r="A952" s="122" t="s">
        <v>1973</v>
      </c>
      <c r="B952" s="122">
        <v>1</v>
      </c>
      <c r="C952" s="122" t="s">
        <v>2152</v>
      </c>
      <c r="D952" s="122" t="s">
        <v>2085</v>
      </c>
      <c r="E952" s="122">
        <v>19</v>
      </c>
      <c r="F952" s="122">
        <v>9.9956981270999997E-3</v>
      </c>
      <c r="G952" s="122">
        <v>9.3101818124000004E-3</v>
      </c>
      <c r="H952" s="122">
        <v>1.03071317221E-2</v>
      </c>
      <c r="I952" s="122">
        <v>1.22296470131E-2</v>
      </c>
      <c r="J952" s="122">
        <v>1.14656016449E-2</v>
      </c>
      <c r="K952" s="122">
        <v>1.1486234824E-2</v>
      </c>
      <c r="L952" s="122">
        <v>1.04576438463E-2</v>
      </c>
      <c r="M952" s="122">
        <v>1.06751691982E-2</v>
      </c>
      <c r="N952" s="122">
        <v>1.3206302174700001E-2</v>
      </c>
      <c r="O952" s="122">
        <v>1.2724862604400001E-2</v>
      </c>
      <c r="P952" s="122">
        <v>1.1617562740599999E-2</v>
      </c>
      <c r="Q952" s="122">
        <v>1.1203978159899999E-2</v>
      </c>
      <c r="R952" s="122">
        <v>1.02206629322E-2</v>
      </c>
      <c r="S952" s="122">
        <v>9.8876372817999995E-3</v>
      </c>
      <c r="T952" s="122">
        <v>1.02737959402E-2</v>
      </c>
      <c r="U952" s="122">
        <v>1.03001909551E-2</v>
      </c>
      <c r="V952" s="122">
        <v>9.9937114173000007E-3</v>
      </c>
      <c r="W952" s="122">
        <v>1.4111088261699999E-2</v>
      </c>
      <c r="X952" s="122">
        <v>1.16557201671E-2</v>
      </c>
      <c r="Y952" s="122">
        <v>9.8296058362999997E-3</v>
      </c>
      <c r="Z952" s="122">
        <v>1.3576699554199999E-2</v>
      </c>
      <c r="AA952" s="122">
        <v>1.46447216735E-2</v>
      </c>
      <c r="AB952" s="122">
        <v>1.38804879983E-2</v>
      </c>
      <c r="AC952" s="122">
        <v>1.31561320469E-2</v>
      </c>
      <c r="AD952" s="122">
        <v>5.2368669741000001E-3</v>
      </c>
      <c r="AE952" s="122">
        <v>1.34276191235E-2</v>
      </c>
      <c r="AF952" s="122">
        <v>1.53727000315E-2</v>
      </c>
      <c r="AG952" s="122">
        <v>1.5035033915000001E-2</v>
      </c>
      <c r="AH952" s="122">
        <v>1.78835001914E-2</v>
      </c>
      <c r="AI952" s="122">
        <v>1.81086882725E-2</v>
      </c>
      <c r="AJ952" s="122">
        <v>1.72071732413E-2</v>
      </c>
      <c r="AK952" s="122">
        <v>1.4920084464E-2</v>
      </c>
      <c r="AL952" s="122">
        <v>0</v>
      </c>
    </row>
    <row r="953" spans="1:38" hidden="1" x14ac:dyDescent="0.25">
      <c r="A953" s="122" t="s">
        <v>1973</v>
      </c>
      <c r="B953" s="122">
        <v>1</v>
      </c>
      <c r="C953" s="122" t="s">
        <v>2152</v>
      </c>
      <c r="D953" s="122" t="s">
        <v>2086</v>
      </c>
      <c r="E953" s="122">
        <v>19</v>
      </c>
      <c r="F953" s="122">
        <v>0.19456903098610001</v>
      </c>
      <c r="G953" s="122">
        <v>0.18222645982220001</v>
      </c>
      <c r="H953" s="122">
        <v>0.20246508306630001</v>
      </c>
      <c r="I953" s="122">
        <v>0.2411238125138</v>
      </c>
      <c r="J953" s="122">
        <v>0.22753108522589999</v>
      </c>
      <c r="K953" s="122">
        <v>0.2288305685241</v>
      </c>
      <c r="L953" s="122">
        <v>0.2096301893317</v>
      </c>
      <c r="M953" s="122">
        <v>0.21572743732890001</v>
      </c>
      <c r="N953" s="122">
        <v>0.26792977893059999</v>
      </c>
      <c r="O953" s="122">
        <v>0.25876007038850002</v>
      </c>
      <c r="P953" s="122">
        <v>0.23707962041229999</v>
      </c>
      <c r="Q953" s="122">
        <v>0.2303171046161</v>
      </c>
      <c r="R953" s="122">
        <v>0.21158891661689999</v>
      </c>
      <c r="S953" s="122">
        <v>0.20553741830809999</v>
      </c>
      <c r="T953" s="122">
        <v>0.2153596260074</v>
      </c>
      <c r="U953" s="122">
        <v>0.21744826176109999</v>
      </c>
      <c r="V953" s="122">
        <v>0.2112910702834</v>
      </c>
      <c r="W953" s="122">
        <v>0.29732209574000001</v>
      </c>
      <c r="X953" s="122">
        <v>0.24432111650489999</v>
      </c>
      <c r="Y953" s="122">
        <v>0.20560947632679999</v>
      </c>
      <c r="Z953" s="122">
        <v>0.28440979769449998</v>
      </c>
      <c r="AA953" s="122">
        <v>0.30747811328329999</v>
      </c>
      <c r="AB953" s="122">
        <v>0.29264460276179999</v>
      </c>
      <c r="AC953" s="122">
        <v>0.2783627694968</v>
      </c>
      <c r="AD953" s="122">
        <v>0.1114228639709</v>
      </c>
      <c r="AE953" s="122">
        <v>0.28819085893570001</v>
      </c>
      <c r="AF953" s="122">
        <v>0.33378947217339999</v>
      </c>
      <c r="AG953" s="122">
        <v>0.32923835112349997</v>
      </c>
      <c r="AH953" s="122">
        <v>0.39309035113140001</v>
      </c>
      <c r="AI953" s="122">
        <v>0.39849052332879997</v>
      </c>
      <c r="AJ953" s="122">
        <v>0.37419376493509998</v>
      </c>
      <c r="AK953" s="122">
        <v>0.3238802586865</v>
      </c>
      <c r="AL953" s="122">
        <v>0</v>
      </c>
    </row>
    <row r="954" spans="1:38" hidden="1" x14ac:dyDescent="0.25">
      <c r="A954" s="122" t="s">
        <v>1973</v>
      </c>
      <c r="B954" s="122">
        <v>1</v>
      </c>
      <c r="C954" s="122" t="s">
        <v>2152</v>
      </c>
      <c r="D954" s="122" t="s">
        <v>2087</v>
      </c>
      <c r="E954" s="122">
        <v>19</v>
      </c>
      <c r="F954" s="122">
        <v>9.7224032268900001E-2</v>
      </c>
      <c r="G954" s="122">
        <v>9.0678523963399996E-2</v>
      </c>
      <c r="H954" s="122">
        <v>0.1011127953333</v>
      </c>
      <c r="I954" s="122">
        <v>0.1208155010102</v>
      </c>
      <c r="J954" s="122">
        <v>0.1143638417055</v>
      </c>
      <c r="K954" s="122">
        <v>0.1153514466983</v>
      </c>
      <c r="L954" s="122">
        <v>0.10586497026</v>
      </c>
      <c r="M954" s="122">
        <v>0.1091698620605</v>
      </c>
      <c r="N954" s="122">
        <v>0.1360454224914</v>
      </c>
      <c r="O954" s="122">
        <v>0.13210983257209999</v>
      </c>
      <c r="P954" s="122">
        <v>0.1215469106748</v>
      </c>
      <c r="Q954" s="122">
        <v>0.11795434051879999</v>
      </c>
      <c r="R954" s="122">
        <v>0.1078682220683</v>
      </c>
      <c r="S954" s="122">
        <v>0.1042282846637</v>
      </c>
      <c r="T954" s="122">
        <v>0.10844147842059999</v>
      </c>
      <c r="U954" s="122">
        <v>0.1087838857599</v>
      </c>
      <c r="V954" s="122">
        <v>0.10648662921510001</v>
      </c>
      <c r="W954" s="122">
        <v>0.1513491910103</v>
      </c>
      <c r="X954" s="122">
        <v>0.1253411574951</v>
      </c>
      <c r="Y954" s="122">
        <v>0.1060512980294</v>
      </c>
      <c r="Z954" s="122">
        <v>0.1465683135725</v>
      </c>
      <c r="AA954" s="122">
        <v>0.15818974728679999</v>
      </c>
      <c r="AB954" s="122">
        <v>0.1501516336439</v>
      </c>
      <c r="AC954" s="122">
        <v>0.1420253247056</v>
      </c>
      <c r="AD954" s="122">
        <v>5.6521062548699999E-2</v>
      </c>
      <c r="AE954" s="122">
        <v>0.14514729395939999</v>
      </c>
      <c r="AF954" s="122">
        <v>0.16681097008340001</v>
      </c>
      <c r="AG954" s="122">
        <v>0.16349676115889999</v>
      </c>
      <c r="AH954" s="122">
        <v>0.19454644611310001</v>
      </c>
      <c r="AI954" s="122">
        <v>0.19705724067300001</v>
      </c>
      <c r="AJ954" s="122">
        <v>0.18607047458199999</v>
      </c>
      <c r="AK954" s="122">
        <v>0.16058701045150001</v>
      </c>
      <c r="AL954" s="122">
        <v>0</v>
      </c>
    </row>
    <row r="955" spans="1:38" hidden="1" x14ac:dyDescent="0.25">
      <c r="A955" s="122" t="s">
        <v>1973</v>
      </c>
      <c r="B955" s="122">
        <v>1</v>
      </c>
      <c r="C955" s="122" t="s">
        <v>2152</v>
      </c>
      <c r="D955" s="122" t="s">
        <v>2134</v>
      </c>
      <c r="E955" s="122">
        <v>19</v>
      </c>
      <c r="F955" s="122">
        <v>2.0022985173000002E-3</v>
      </c>
      <c r="G955" s="122">
        <v>1.8830670039000001E-3</v>
      </c>
      <c r="H955" s="122">
        <v>2.1109800762E-3</v>
      </c>
      <c r="I955" s="122">
        <v>2.4900676149000002E-3</v>
      </c>
      <c r="J955" s="122">
        <v>2.2874957454999999E-3</v>
      </c>
      <c r="K955" s="122">
        <v>2.2695943990999998E-3</v>
      </c>
      <c r="L955" s="122">
        <v>2.0510037886999999E-3</v>
      </c>
      <c r="M955" s="122">
        <v>2.0853376879999999E-3</v>
      </c>
      <c r="N955" s="122">
        <v>2.5903441958999998E-3</v>
      </c>
      <c r="O955" s="122">
        <v>2.5054346312000002E-3</v>
      </c>
      <c r="P955" s="122">
        <v>2.2946951574999998E-3</v>
      </c>
      <c r="Q955" s="122">
        <v>2.2033016134999999E-3</v>
      </c>
      <c r="R955" s="122">
        <v>1.994918874E-3</v>
      </c>
      <c r="S955" s="122">
        <v>1.9105794527E-3</v>
      </c>
      <c r="T955" s="122">
        <v>1.9642689886E-3</v>
      </c>
      <c r="U955" s="122">
        <v>1.9448671509E-3</v>
      </c>
      <c r="V955" s="122">
        <v>1.8643449457000001E-3</v>
      </c>
      <c r="W955" s="122">
        <v>2.6079522467E-3</v>
      </c>
      <c r="X955" s="122">
        <v>2.1352129853999999E-3</v>
      </c>
      <c r="Y955" s="122">
        <v>1.7930022044000001E-3</v>
      </c>
      <c r="Z955" s="122">
        <v>2.4648963927E-3</v>
      </c>
      <c r="AA955" s="122">
        <v>2.6454700012000002E-3</v>
      </c>
      <c r="AB955" s="122">
        <v>2.4962099986000001E-3</v>
      </c>
      <c r="AC955" s="122">
        <v>2.3536079366E-3</v>
      </c>
      <c r="AD955" s="122">
        <v>9.3085290680000002E-4</v>
      </c>
      <c r="AE955" s="122">
        <v>2.3718209811999999E-3</v>
      </c>
      <c r="AF955" s="122">
        <v>2.7007233949000002E-3</v>
      </c>
      <c r="AG955" s="122">
        <v>2.6266915646999999E-3</v>
      </c>
      <c r="AH955" s="122">
        <v>3.1028076729E-3</v>
      </c>
      <c r="AI955" s="122">
        <v>3.1177000007000001E-3</v>
      </c>
      <c r="AJ955" s="122">
        <v>2.9229361159000002E-3</v>
      </c>
      <c r="AK955" s="122">
        <v>2.5100312318999999E-3</v>
      </c>
      <c r="AL955" s="122">
        <v>0</v>
      </c>
    </row>
    <row r="956" spans="1:38" hidden="1" x14ac:dyDescent="0.25">
      <c r="A956" s="122" t="s">
        <v>1973</v>
      </c>
      <c r="B956" s="122">
        <v>1</v>
      </c>
      <c r="C956" s="122" t="s">
        <v>2152</v>
      </c>
      <c r="D956" s="122" t="s">
        <v>2088</v>
      </c>
      <c r="E956" s="122">
        <v>19</v>
      </c>
      <c r="F956" s="122">
        <v>1.6622862093400002E-2</v>
      </c>
      <c r="G956" s="122">
        <v>1.54936265386E-2</v>
      </c>
      <c r="H956" s="122">
        <v>1.71845548885E-2</v>
      </c>
      <c r="I956" s="122">
        <v>2.03055513387E-2</v>
      </c>
      <c r="J956" s="122">
        <v>1.8975555142799999E-2</v>
      </c>
      <c r="K956" s="122">
        <v>1.8838845516299999E-2</v>
      </c>
      <c r="L956" s="122">
        <v>1.69889768079E-2</v>
      </c>
      <c r="M956" s="122">
        <v>1.7211824033399999E-2</v>
      </c>
      <c r="N956" s="122">
        <v>2.1024496728999999E-2</v>
      </c>
      <c r="O956" s="122">
        <v>1.9872387011600001E-2</v>
      </c>
      <c r="P956" s="122">
        <v>1.7928048291799999E-2</v>
      </c>
      <c r="Q956" s="122">
        <v>1.7262174034600002E-2</v>
      </c>
      <c r="R956" s="122">
        <v>1.5715894110699999E-2</v>
      </c>
      <c r="S956" s="122">
        <v>1.5123363772099999E-2</v>
      </c>
      <c r="T956" s="122">
        <v>1.5749086151299999E-2</v>
      </c>
      <c r="U956" s="122">
        <v>1.5755020473500001E-2</v>
      </c>
      <c r="V956" s="122">
        <v>1.52328186878E-2</v>
      </c>
      <c r="W956" s="122">
        <v>2.1296962828400001E-2</v>
      </c>
      <c r="X956" s="122">
        <v>1.75680039586E-2</v>
      </c>
      <c r="Y956" s="122">
        <v>1.4844961236099999E-2</v>
      </c>
      <c r="Z956" s="122">
        <v>2.05843764262E-2</v>
      </c>
      <c r="AA956" s="122">
        <v>2.2260383566800001E-2</v>
      </c>
      <c r="AB956" s="122">
        <v>2.1153099092299999E-2</v>
      </c>
      <c r="AC956" s="122">
        <v>2.0057797271800001E-2</v>
      </c>
      <c r="AD956" s="122">
        <v>7.9430659990999998E-3</v>
      </c>
      <c r="AE956" s="122">
        <v>2.02825586187E-2</v>
      </c>
      <c r="AF956" s="122">
        <v>2.3122184030099999E-2</v>
      </c>
      <c r="AG956" s="122">
        <v>2.2377550060100001E-2</v>
      </c>
      <c r="AH956" s="122">
        <v>2.63189655365E-2</v>
      </c>
      <c r="AI956" s="122">
        <v>2.62473335349E-2</v>
      </c>
      <c r="AJ956" s="122">
        <v>2.51876567548E-2</v>
      </c>
      <c r="AK956" s="122">
        <v>2.14355546026E-2</v>
      </c>
      <c r="AL956" s="122">
        <v>0</v>
      </c>
    </row>
    <row r="957" spans="1:38" hidden="1" x14ac:dyDescent="0.25">
      <c r="A957" s="122" t="s">
        <v>1973</v>
      </c>
      <c r="B957" s="122">
        <v>1</v>
      </c>
      <c r="C957" s="122" t="s">
        <v>2152</v>
      </c>
      <c r="D957" s="122" t="s">
        <v>2089</v>
      </c>
      <c r="E957" s="122">
        <v>19</v>
      </c>
      <c r="F957" s="122">
        <v>4.1516706190899998E-2</v>
      </c>
      <c r="G957" s="122">
        <v>3.8130651857500003E-2</v>
      </c>
      <c r="H957" s="122">
        <v>4.1802540349800001E-2</v>
      </c>
      <c r="I957" s="122">
        <v>4.91169970554E-2</v>
      </c>
      <c r="J957" s="122">
        <v>4.5551872045199997E-2</v>
      </c>
      <c r="K957" s="122">
        <v>4.5133322013099997E-2</v>
      </c>
      <c r="L957" s="122">
        <v>4.0646355119300003E-2</v>
      </c>
      <c r="M957" s="122">
        <v>4.1069485562999997E-2</v>
      </c>
      <c r="N957" s="122">
        <v>5.0221992711499998E-2</v>
      </c>
      <c r="O957" s="122">
        <v>4.7905768822800003E-2</v>
      </c>
      <c r="P957" s="122">
        <v>4.3272873869999999E-2</v>
      </c>
      <c r="Q957" s="122">
        <v>4.1284493700299997E-2</v>
      </c>
      <c r="R957" s="122">
        <v>3.7200409192200003E-2</v>
      </c>
      <c r="S957" s="122">
        <v>3.5561506492400002E-2</v>
      </c>
      <c r="T957" s="122">
        <v>3.6524956303599997E-2</v>
      </c>
      <c r="U957" s="122">
        <v>3.6129021212199998E-2</v>
      </c>
      <c r="V957" s="122">
        <v>3.4689623489299999E-2</v>
      </c>
      <c r="W957" s="122">
        <v>4.8548544647099998E-2</v>
      </c>
      <c r="X957" s="122">
        <v>3.9781922901299997E-2</v>
      </c>
      <c r="Y957" s="122">
        <v>3.3431550640600001E-2</v>
      </c>
      <c r="Z957" s="122">
        <v>4.6040339107700001E-2</v>
      </c>
      <c r="AA957" s="122">
        <v>4.9484924223599999E-2</v>
      </c>
      <c r="AB957" s="122">
        <v>4.6649105986700003E-2</v>
      </c>
      <c r="AC957" s="122">
        <v>4.4049227654200003E-2</v>
      </c>
      <c r="AD957" s="122">
        <v>1.7457381219699999E-2</v>
      </c>
      <c r="AE957" s="122">
        <v>4.4506792254700001E-2</v>
      </c>
      <c r="AF957" s="122">
        <v>5.0701531771200001E-2</v>
      </c>
      <c r="AG957" s="122">
        <v>4.9341345623799999E-2</v>
      </c>
      <c r="AH957" s="122">
        <v>5.8254509897100001E-2</v>
      </c>
      <c r="AI957" s="122">
        <v>5.8582997529299997E-2</v>
      </c>
      <c r="AJ957" s="122">
        <v>5.5316820574200003E-2</v>
      </c>
      <c r="AK957" s="122">
        <v>4.74803349269E-2</v>
      </c>
      <c r="AL957" s="122">
        <v>0</v>
      </c>
    </row>
    <row r="958" spans="1:38" hidden="1" x14ac:dyDescent="0.25">
      <c r="A958" s="122" t="s">
        <v>1973</v>
      </c>
      <c r="B958" s="122">
        <v>1</v>
      </c>
      <c r="C958" s="122" t="s">
        <v>2152</v>
      </c>
      <c r="D958" s="122" t="s">
        <v>2090</v>
      </c>
      <c r="E958" s="122">
        <v>19</v>
      </c>
      <c r="F958" s="122">
        <v>1.51134761013E-2</v>
      </c>
      <c r="G958" s="122">
        <v>1.4192834344700001E-2</v>
      </c>
      <c r="H958" s="122">
        <v>1.5895238276899998E-2</v>
      </c>
      <c r="I958" s="122">
        <v>1.91962961182E-2</v>
      </c>
      <c r="J958" s="122">
        <v>1.8298112407700001E-2</v>
      </c>
      <c r="K958" s="122">
        <v>1.8531405903300002E-2</v>
      </c>
      <c r="L958" s="122">
        <v>1.69794926583E-2</v>
      </c>
      <c r="M958" s="122">
        <v>1.7451611090299999E-2</v>
      </c>
      <c r="N958" s="122">
        <v>2.1666304312499999E-2</v>
      </c>
      <c r="O958" s="122">
        <v>2.09457881754E-2</v>
      </c>
      <c r="P958" s="122">
        <v>1.9197263324099999E-2</v>
      </c>
      <c r="Q958" s="122">
        <v>1.8585954512799999E-2</v>
      </c>
      <c r="R958" s="122">
        <v>1.6993323255700001E-2</v>
      </c>
      <c r="S958" s="122">
        <v>1.6479899116799999E-2</v>
      </c>
      <c r="T958" s="122">
        <v>1.7211167674100001E-2</v>
      </c>
      <c r="U958" s="122">
        <v>1.74065610008E-2</v>
      </c>
      <c r="V958" s="122">
        <v>1.7081346161500002E-2</v>
      </c>
      <c r="W958" s="122">
        <v>2.4363285186600001E-2</v>
      </c>
      <c r="X958" s="122">
        <v>2.0233205826500001E-2</v>
      </c>
      <c r="Y958" s="122">
        <v>1.71346962271E-2</v>
      </c>
      <c r="Z958" s="122">
        <v>2.37054507124E-2</v>
      </c>
      <c r="AA958" s="122">
        <v>2.5563550165999999E-2</v>
      </c>
      <c r="AB958" s="122">
        <v>2.4196148629900001E-2</v>
      </c>
      <c r="AC958" s="122">
        <v>2.2951254498699999E-2</v>
      </c>
      <c r="AD958" s="122">
        <v>9.1604133233000005E-3</v>
      </c>
      <c r="AE958" s="122">
        <v>2.3553654433000001E-2</v>
      </c>
      <c r="AF958" s="122">
        <v>2.7251031612300001E-2</v>
      </c>
      <c r="AG958" s="122">
        <v>2.6991638742300001E-2</v>
      </c>
      <c r="AH958" s="122">
        <v>3.2403000785199997E-2</v>
      </c>
      <c r="AI958" s="122">
        <v>3.3171486974799998E-2</v>
      </c>
      <c r="AJ958" s="122">
        <v>3.20550274067E-2</v>
      </c>
      <c r="AK958" s="122">
        <v>2.8266278632699999E-2</v>
      </c>
      <c r="AL958" s="122">
        <v>0</v>
      </c>
    </row>
    <row r="959" spans="1:38" hidden="1" x14ac:dyDescent="0.25">
      <c r="A959" s="122" t="s">
        <v>1973</v>
      </c>
      <c r="B959" s="122">
        <v>1</v>
      </c>
      <c r="C959" s="122" t="s">
        <v>2152</v>
      </c>
      <c r="D959" s="122" t="s">
        <v>2091</v>
      </c>
      <c r="E959" s="122">
        <v>19</v>
      </c>
      <c r="F959" s="122">
        <v>0.17098197684579999</v>
      </c>
      <c r="G959" s="122">
        <v>0.15768161594739999</v>
      </c>
      <c r="H959" s="122">
        <v>0.17344820645379999</v>
      </c>
      <c r="I959" s="122">
        <v>0.2044613260083</v>
      </c>
      <c r="J959" s="122">
        <v>0.19035036711379999</v>
      </c>
      <c r="K959" s="122">
        <v>0.1890164460622</v>
      </c>
      <c r="L959" s="122">
        <v>0.17079932906779999</v>
      </c>
      <c r="M959" s="122">
        <v>0.17310288724440001</v>
      </c>
      <c r="N959" s="122">
        <v>0.2123127063785</v>
      </c>
      <c r="O959" s="122">
        <v>0.20292756219489999</v>
      </c>
      <c r="P959" s="122">
        <v>0.18369736186720001</v>
      </c>
      <c r="Q959" s="122">
        <v>0.17584572185069999</v>
      </c>
      <c r="R959" s="122">
        <v>0.1587998123395</v>
      </c>
      <c r="S959" s="122">
        <v>0.1517711219099</v>
      </c>
      <c r="T959" s="122">
        <v>0.1556864367793</v>
      </c>
      <c r="U959" s="122">
        <v>0.15368207871350001</v>
      </c>
      <c r="V959" s="122">
        <v>0.14705544421860001</v>
      </c>
      <c r="W959" s="122">
        <v>0.20550925287550001</v>
      </c>
      <c r="X959" s="122">
        <v>0.16809625341029999</v>
      </c>
      <c r="Y959" s="122">
        <v>0.14105983169200001</v>
      </c>
      <c r="Z959" s="122">
        <v>0.19377847264219999</v>
      </c>
      <c r="AA959" s="122">
        <v>0.2076324117609</v>
      </c>
      <c r="AB959" s="122">
        <v>0.1953241000357</v>
      </c>
      <c r="AC959" s="122">
        <v>0.1836008387053</v>
      </c>
      <c r="AD959" s="122">
        <v>7.2313011520600004E-2</v>
      </c>
      <c r="AE959" s="122">
        <v>0.183292670321</v>
      </c>
      <c r="AF959" s="122">
        <v>0.20748059856350001</v>
      </c>
      <c r="AG959" s="122">
        <v>0.20058221132849999</v>
      </c>
      <c r="AH959" s="122">
        <v>0.23533137187520001</v>
      </c>
      <c r="AI959" s="122">
        <v>0.23486288298079999</v>
      </c>
      <c r="AJ959" s="122">
        <v>0.2217975913029</v>
      </c>
      <c r="AK959" s="122">
        <v>0.18842176849879999</v>
      </c>
      <c r="AL959" s="122">
        <v>0</v>
      </c>
    </row>
    <row r="960" spans="1:38" hidden="1" x14ac:dyDescent="0.25">
      <c r="A960" s="122" t="s">
        <v>1973</v>
      </c>
      <c r="B960" s="122">
        <v>1</v>
      </c>
      <c r="C960" s="122" t="s">
        <v>2152</v>
      </c>
      <c r="D960" s="122" t="s">
        <v>2092</v>
      </c>
      <c r="E960" s="122">
        <v>19</v>
      </c>
      <c r="F960" s="122">
        <v>8.2970144973700005E-2</v>
      </c>
      <c r="G960" s="122">
        <v>7.6549735622599993E-2</v>
      </c>
      <c r="H960" s="122">
        <v>8.4164914763400003E-2</v>
      </c>
      <c r="I960" s="122">
        <v>9.93606490737E-2</v>
      </c>
      <c r="J960" s="122">
        <v>9.2574348974899995E-2</v>
      </c>
      <c r="K960" s="122">
        <v>9.2103742098900002E-2</v>
      </c>
      <c r="L960" s="122">
        <v>8.3353438103299995E-2</v>
      </c>
      <c r="M960" s="122">
        <v>8.4596916308200001E-2</v>
      </c>
      <c r="N960" s="122">
        <v>0.1037853917214</v>
      </c>
      <c r="O960" s="122">
        <v>9.9254700025900006E-2</v>
      </c>
      <c r="P960" s="122">
        <v>8.9998811584399999E-2</v>
      </c>
      <c r="Q960" s="122">
        <v>8.6282990438599994E-2</v>
      </c>
      <c r="R960" s="122">
        <v>7.80457493758E-2</v>
      </c>
      <c r="S960" s="122">
        <v>7.4902058929399995E-2</v>
      </c>
      <c r="T960" s="122">
        <v>7.7078010084099993E-2</v>
      </c>
      <c r="U960" s="122">
        <v>7.6520077777299994E-2</v>
      </c>
      <c r="V960" s="122">
        <v>7.3652069537100004E-2</v>
      </c>
      <c r="W960" s="122">
        <v>0.1032672071472</v>
      </c>
      <c r="X960" s="122">
        <v>8.4724452652299997E-2</v>
      </c>
      <c r="Y960" s="122">
        <v>7.1201617887200003E-2</v>
      </c>
      <c r="Z960" s="122">
        <v>9.7949879424899994E-2</v>
      </c>
      <c r="AA960" s="122">
        <v>0.1051612648075</v>
      </c>
      <c r="AB960" s="122">
        <v>9.9139894939899997E-2</v>
      </c>
      <c r="AC960" s="122">
        <v>9.3547134633999995E-2</v>
      </c>
      <c r="AD960" s="122">
        <v>3.7017818571799997E-2</v>
      </c>
      <c r="AE960" s="122">
        <v>9.4235456187099997E-2</v>
      </c>
      <c r="AF960" s="122">
        <v>0.1074143119488</v>
      </c>
      <c r="AG960" s="122">
        <v>0.1045620907359</v>
      </c>
      <c r="AH960" s="122">
        <v>0.1238822590272</v>
      </c>
      <c r="AI960" s="122">
        <v>0.1248016335632</v>
      </c>
      <c r="AJ960" s="122">
        <v>0.11771690684369999</v>
      </c>
      <c r="AK960" s="122">
        <v>0.1012033987595</v>
      </c>
      <c r="AL960" s="122">
        <v>0</v>
      </c>
    </row>
    <row r="961" spans="1:38" hidden="1" x14ac:dyDescent="0.25">
      <c r="A961" s="122" t="s">
        <v>1973</v>
      </c>
      <c r="B961" s="122">
        <v>1</v>
      </c>
      <c r="C961" s="122" t="s">
        <v>2152</v>
      </c>
      <c r="D961" s="122" t="s">
        <v>2093</v>
      </c>
      <c r="E961" s="122">
        <v>19</v>
      </c>
      <c r="F961" s="122">
        <v>3.7043067463100002E-2</v>
      </c>
      <c r="G961" s="122">
        <v>3.4056854422200002E-2</v>
      </c>
      <c r="H961" s="122">
        <v>3.7560482829300003E-2</v>
      </c>
      <c r="I961" s="122">
        <v>4.4261949526099999E-2</v>
      </c>
      <c r="J961" s="122">
        <v>4.1233837734800001E-2</v>
      </c>
      <c r="K961" s="122">
        <v>4.0940640261700002E-2</v>
      </c>
      <c r="L961" s="122">
        <v>3.6900031375899998E-2</v>
      </c>
      <c r="M961" s="122">
        <v>3.7435362137699997E-2</v>
      </c>
      <c r="N961" s="122">
        <v>4.6030459959700003E-2</v>
      </c>
      <c r="O961" s="122">
        <v>4.3976674612900002E-2</v>
      </c>
      <c r="P961" s="122">
        <v>3.9795374485799999E-2</v>
      </c>
      <c r="Q961" s="122">
        <v>3.8048262009200001E-2</v>
      </c>
      <c r="R961" s="122">
        <v>3.44023729387E-2</v>
      </c>
      <c r="S961" s="122">
        <v>3.29143974641E-2</v>
      </c>
      <c r="T961" s="122">
        <v>3.3813539703699998E-2</v>
      </c>
      <c r="U961" s="122">
        <v>3.3458089012299998E-2</v>
      </c>
      <c r="V961" s="122">
        <v>3.2134252735799999E-2</v>
      </c>
      <c r="W961" s="122">
        <v>4.5061406249599999E-2</v>
      </c>
      <c r="X961" s="122">
        <v>3.7030332449899998E-2</v>
      </c>
      <c r="Y961" s="122">
        <v>3.1225105997199999E-2</v>
      </c>
      <c r="Z961" s="122">
        <v>4.31344946718E-2</v>
      </c>
      <c r="AA961" s="122">
        <v>4.63046320011E-2</v>
      </c>
      <c r="AB961" s="122">
        <v>4.3756017352900002E-2</v>
      </c>
      <c r="AC961" s="122">
        <v>4.1207053120000003E-2</v>
      </c>
      <c r="AD961" s="122">
        <v>1.6285666250899999E-2</v>
      </c>
      <c r="AE961" s="122">
        <v>4.1487582334800002E-2</v>
      </c>
      <c r="AF961" s="122">
        <v>4.7137726457700001E-2</v>
      </c>
      <c r="AG961" s="122">
        <v>4.56868578085E-2</v>
      </c>
      <c r="AH961" s="122">
        <v>5.3868601286899999E-2</v>
      </c>
      <c r="AI961" s="122">
        <v>5.4004021086500001E-2</v>
      </c>
      <c r="AJ961" s="122">
        <v>5.0931453590000002E-2</v>
      </c>
      <c r="AK961" s="122">
        <v>4.3636545237499998E-2</v>
      </c>
      <c r="AL961" s="122">
        <v>0</v>
      </c>
    </row>
    <row r="962" spans="1:38" hidden="1" x14ac:dyDescent="0.25">
      <c r="A962" s="122" t="s">
        <v>1973</v>
      </c>
      <c r="B962" s="122">
        <v>1</v>
      </c>
      <c r="C962" s="122" t="s">
        <v>2152</v>
      </c>
      <c r="D962" s="122" t="s">
        <v>2094</v>
      </c>
      <c r="E962" s="122">
        <v>19</v>
      </c>
      <c r="F962" s="122">
        <v>5.5146966136600001E-2</v>
      </c>
      <c r="G962" s="122">
        <v>5.0734248470799999E-2</v>
      </c>
      <c r="H962" s="122">
        <v>5.5849458543400003E-2</v>
      </c>
      <c r="I962" s="122">
        <v>6.6001395458500006E-2</v>
      </c>
      <c r="J962" s="122">
        <v>6.1504309421799998E-2</v>
      </c>
      <c r="K962" s="122">
        <v>6.1189281824599998E-2</v>
      </c>
      <c r="L962" s="122">
        <v>5.5317642886400002E-2</v>
      </c>
      <c r="M962" s="122">
        <v>5.6150329976200002E-2</v>
      </c>
      <c r="N962" s="122">
        <v>6.8950414462799994E-2</v>
      </c>
      <c r="O962" s="122">
        <v>6.5973976905899998E-2</v>
      </c>
      <c r="P962" s="122">
        <v>5.9818629969899999E-2</v>
      </c>
      <c r="Q962" s="122">
        <v>5.7282040167800002E-2</v>
      </c>
      <c r="R962" s="122">
        <v>5.1851700834000002E-2</v>
      </c>
      <c r="S962" s="122">
        <v>4.97664233351E-2</v>
      </c>
      <c r="T962" s="122">
        <v>5.1271114357399998E-2</v>
      </c>
      <c r="U962" s="122">
        <v>5.0976798575099999E-2</v>
      </c>
      <c r="V962" s="122">
        <v>4.9071834359500001E-2</v>
      </c>
      <c r="W962" s="122">
        <v>6.8903175447500006E-2</v>
      </c>
      <c r="X962" s="122">
        <v>5.6570979029600003E-2</v>
      </c>
      <c r="Y962" s="122">
        <v>4.7587426447600001E-2</v>
      </c>
      <c r="Z962" s="122">
        <v>6.5623282521100001E-2</v>
      </c>
      <c r="AA962" s="122">
        <v>7.0526778006400004E-2</v>
      </c>
      <c r="AB962" s="122">
        <v>6.6525953035000002E-2</v>
      </c>
      <c r="AC962" s="122">
        <v>6.2742367129399998E-2</v>
      </c>
      <c r="AD962" s="122">
        <v>2.4788801925699998E-2</v>
      </c>
      <c r="AE962" s="122">
        <v>6.3130056819700006E-2</v>
      </c>
      <c r="AF962" s="122">
        <v>7.1852929019400005E-2</v>
      </c>
      <c r="AG962" s="122">
        <v>6.9931109358499999E-2</v>
      </c>
      <c r="AH962" s="122">
        <v>8.2562632357099999E-2</v>
      </c>
      <c r="AI962" s="122">
        <v>8.2923062342500006E-2</v>
      </c>
      <c r="AJ962" s="122">
        <v>7.8134367837999999E-2</v>
      </c>
      <c r="AK962" s="122">
        <v>6.7053629878099999E-2</v>
      </c>
      <c r="AL962" s="122">
        <v>0</v>
      </c>
    </row>
    <row r="963" spans="1:38" hidden="1" x14ac:dyDescent="0.25">
      <c r="A963" s="122" t="s">
        <v>1973</v>
      </c>
      <c r="B963" s="122">
        <v>1</v>
      </c>
      <c r="C963" s="122" t="s">
        <v>2152</v>
      </c>
      <c r="D963" s="122" t="s">
        <v>2095</v>
      </c>
      <c r="E963" s="122">
        <v>19</v>
      </c>
      <c r="F963" s="122">
        <v>6.3021563945100001E-2</v>
      </c>
      <c r="G963" s="122">
        <v>5.7970956240800002E-2</v>
      </c>
      <c r="H963" s="122">
        <v>6.3673845960599995E-2</v>
      </c>
      <c r="I963" s="122">
        <v>7.4731079956300003E-2</v>
      </c>
      <c r="J963" s="122">
        <v>6.9468096502199997E-2</v>
      </c>
      <c r="K963" s="122">
        <v>6.8923311557699998E-2</v>
      </c>
      <c r="L963" s="122">
        <v>6.2082748843200003E-2</v>
      </c>
      <c r="M963" s="122">
        <v>6.2803057088800004E-2</v>
      </c>
      <c r="N963" s="122">
        <v>7.6821480245900006E-2</v>
      </c>
      <c r="O963" s="122">
        <v>7.3243792925499998E-2</v>
      </c>
      <c r="P963" s="122">
        <v>6.6065854951799993E-2</v>
      </c>
      <c r="Q963" s="122">
        <v>6.3051497743099996E-2</v>
      </c>
      <c r="R963" s="122">
        <v>5.7016643064799997E-2</v>
      </c>
      <c r="S963" s="122">
        <v>5.4648238981599997E-2</v>
      </c>
      <c r="T963" s="122">
        <v>5.6293446561099997E-2</v>
      </c>
      <c r="U963" s="122">
        <v>5.57772493998E-2</v>
      </c>
      <c r="V963" s="122">
        <v>5.0042119961599997E-2</v>
      </c>
      <c r="W963" s="122">
        <v>7.0827967324600005E-2</v>
      </c>
      <c r="X963" s="122">
        <v>5.8492442579900002E-2</v>
      </c>
      <c r="Y963" s="122">
        <v>4.9511768579500001E-2</v>
      </c>
      <c r="Z963" s="122">
        <v>6.8583726704499998E-2</v>
      </c>
      <c r="AA963" s="122">
        <v>7.3841513998699995E-2</v>
      </c>
      <c r="AB963" s="122">
        <v>6.9773544333300005E-2</v>
      </c>
      <c r="AC963" s="122">
        <v>6.5862239865199998E-2</v>
      </c>
      <c r="AD963" s="122">
        <v>2.6073680197100001E-2</v>
      </c>
      <c r="AE963" s="122">
        <v>6.6520539022299999E-2</v>
      </c>
      <c r="AF963" s="122">
        <v>7.5753432725900002E-2</v>
      </c>
      <c r="AG963" s="122">
        <v>7.3353952600899996E-2</v>
      </c>
      <c r="AH963" s="122">
        <v>8.6264722273500002E-2</v>
      </c>
      <c r="AI963" s="122">
        <v>8.6370630500199996E-2</v>
      </c>
      <c r="AJ963" s="122">
        <v>8.0688764435999996E-2</v>
      </c>
      <c r="AK963" s="122">
        <v>6.8758493065099999E-2</v>
      </c>
      <c r="AL963" s="122">
        <v>0</v>
      </c>
    </row>
    <row r="964" spans="1:38" hidden="1" x14ac:dyDescent="0.25">
      <c r="A964" s="122" t="s">
        <v>1973</v>
      </c>
      <c r="B964" s="122">
        <v>1</v>
      </c>
      <c r="C964" s="122" t="s">
        <v>2152</v>
      </c>
      <c r="D964" s="122" t="s">
        <v>2096</v>
      </c>
      <c r="E964" s="122">
        <v>19</v>
      </c>
      <c r="F964" s="122">
        <v>8.9909570472699998E-2</v>
      </c>
      <c r="G964" s="122">
        <v>8.2029996387799994E-2</v>
      </c>
      <c r="H964" s="122">
        <v>8.9417847648200002E-2</v>
      </c>
      <c r="I964" s="122">
        <v>0.1049277009879</v>
      </c>
      <c r="J964" s="122">
        <v>9.7395431973599997E-2</v>
      </c>
      <c r="K964" s="122">
        <v>9.6668209825000004E-2</v>
      </c>
      <c r="L964" s="122">
        <v>8.7216860044099995E-2</v>
      </c>
      <c r="M964" s="122">
        <v>8.8443609254800007E-2</v>
      </c>
      <c r="N964" s="122">
        <v>0.1085077820598</v>
      </c>
      <c r="O964" s="122">
        <v>0.1037269476377</v>
      </c>
      <c r="P964" s="122">
        <v>9.3976426987200004E-2</v>
      </c>
      <c r="Q964" s="122">
        <v>9.0082998232900002E-2</v>
      </c>
      <c r="R964" s="122">
        <v>8.1357754381799999E-2</v>
      </c>
      <c r="S964" s="122">
        <v>7.7632958728200002E-2</v>
      </c>
      <c r="T964" s="122">
        <v>7.9294930934599994E-2</v>
      </c>
      <c r="U964" s="122">
        <v>7.8039531137199997E-2</v>
      </c>
      <c r="V964" s="122">
        <v>7.4552444238999996E-2</v>
      </c>
      <c r="W964" s="122">
        <v>0.1041082888646</v>
      </c>
      <c r="X964" s="122">
        <v>8.5306807442999996E-2</v>
      </c>
      <c r="Y964" s="122">
        <v>7.1844130828399994E-2</v>
      </c>
      <c r="Z964" s="122">
        <v>9.9095070645099995E-2</v>
      </c>
      <c r="AA964" s="122">
        <v>0.1067259243688</v>
      </c>
      <c r="AB964" s="122">
        <v>0.1010393087542</v>
      </c>
      <c r="AC964" s="122">
        <v>9.56056036975E-2</v>
      </c>
      <c r="AD964" s="122">
        <v>3.7965401284500003E-2</v>
      </c>
      <c r="AE964" s="122">
        <v>9.6887185225999997E-2</v>
      </c>
      <c r="AF964" s="122">
        <v>0.11047888709379999</v>
      </c>
      <c r="AG964" s="122">
        <v>0.1077245359086</v>
      </c>
      <c r="AH964" s="122">
        <v>0.12734507250659999</v>
      </c>
      <c r="AI964" s="122">
        <v>0.12784005099189999</v>
      </c>
      <c r="AJ964" s="122">
        <v>0.1218210117678</v>
      </c>
      <c r="AK964" s="122">
        <v>0.103861190848</v>
      </c>
      <c r="AL964" s="122">
        <v>0</v>
      </c>
    </row>
    <row r="965" spans="1:38" hidden="1" x14ac:dyDescent="0.25">
      <c r="A965" s="122" t="s">
        <v>1973</v>
      </c>
      <c r="B965" s="122">
        <v>1</v>
      </c>
      <c r="C965" s="122" t="s">
        <v>2152</v>
      </c>
      <c r="D965" s="122" t="s">
        <v>2097</v>
      </c>
      <c r="E965" s="122">
        <v>19</v>
      </c>
      <c r="F965" s="122">
        <v>7.1653847934099998E-2</v>
      </c>
      <c r="G965" s="122">
        <v>6.6344531691199998E-2</v>
      </c>
      <c r="H965" s="122">
        <v>7.3023423379699998E-2</v>
      </c>
      <c r="I965" s="122">
        <v>8.6079191959900006E-2</v>
      </c>
      <c r="J965" s="122">
        <v>8.0263126352000003E-2</v>
      </c>
      <c r="K965" s="122">
        <v>7.9803859493000007E-2</v>
      </c>
      <c r="L965" s="122">
        <v>7.2147082750399993E-2</v>
      </c>
      <c r="M965" s="122">
        <v>7.3261878130799998E-2</v>
      </c>
      <c r="N965" s="122">
        <v>9.00413635445E-2</v>
      </c>
      <c r="O965" s="122">
        <v>8.6275829467099996E-2</v>
      </c>
      <c r="P965" s="122">
        <v>7.8463109379699997E-2</v>
      </c>
      <c r="Q965" s="122">
        <v>7.5679271408000001E-2</v>
      </c>
      <c r="R965" s="122">
        <v>6.89736050243E-2</v>
      </c>
      <c r="S965" s="122">
        <v>6.6436326364299997E-2</v>
      </c>
      <c r="T965" s="122">
        <v>6.8593972678999998E-2</v>
      </c>
      <c r="U965" s="122">
        <v>6.8156624969599996E-2</v>
      </c>
      <c r="V965" s="122">
        <v>6.5449058776800004E-2</v>
      </c>
      <c r="W965" s="122">
        <v>9.1512280791299999E-2</v>
      </c>
      <c r="X965" s="122">
        <v>7.4968107670899994E-2</v>
      </c>
      <c r="Y965" s="122">
        <v>6.3166491347299999E-2</v>
      </c>
      <c r="Z965" s="122">
        <v>8.7359354449199997E-2</v>
      </c>
      <c r="AA965" s="122">
        <v>9.4237159897299999E-2</v>
      </c>
      <c r="AB965" s="122">
        <v>8.9275708961600003E-2</v>
      </c>
      <c r="AC965" s="122">
        <v>8.4358705515400007E-2</v>
      </c>
      <c r="AD965" s="122">
        <v>3.3448746558899997E-2</v>
      </c>
      <c r="AE965" s="122">
        <v>8.5356820489300003E-2</v>
      </c>
      <c r="AF965" s="122">
        <v>9.7205361648700001E-2</v>
      </c>
      <c r="AG965" s="122">
        <v>9.4613223927599993E-2</v>
      </c>
      <c r="AH965" s="122">
        <v>0.1117440749669</v>
      </c>
      <c r="AI965" s="122">
        <v>0.1122666806839</v>
      </c>
      <c r="AJ965" s="122">
        <v>0.107083230246</v>
      </c>
      <c r="AK965" s="122">
        <v>9.1674020526199995E-2</v>
      </c>
      <c r="AL965" s="122">
        <v>0</v>
      </c>
    </row>
    <row r="966" spans="1:38" hidden="1" x14ac:dyDescent="0.25">
      <c r="A966" s="122" t="s">
        <v>1973</v>
      </c>
      <c r="B966" s="122">
        <v>1</v>
      </c>
      <c r="C966" s="122" t="s">
        <v>2152</v>
      </c>
      <c r="D966" s="122" t="s">
        <v>2098</v>
      </c>
      <c r="E966" s="122">
        <v>19</v>
      </c>
      <c r="F966" s="122">
        <v>1.8387840651399999E-2</v>
      </c>
      <c r="G966" s="122">
        <v>1.6861054381199999E-2</v>
      </c>
      <c r="H966" s="122">
        <v>1.8369558002400001E-2</v>
      </c>
      <c r="I966" s="122">
        <v>2.15081938334E-2</v>
      </c>
      <c r="J966" s="122">
        <v>1.9856409662400001E-2</v>
      </c>
      <c r="K966" s="122">
        <v>1.9572752919399999E-2</v>
      </c>
      <c r="L966" s="122">
        <v>1.7628380668500001E-2</v>
      </c>
      <c r="M966" s="122">
        <v>1.7824559514099999E-2</v>
      </c>
      <c r="N966" s="122">
        <v>2.1783897814599999E-2</v>
      </c>
      <c r="O966" s="122">
        <v>2.0800213868799999E-2</v>
      </c>
      <c r="P966" s="122">
        <v>1.88669551017E-2</v>
      </c>
      <c r="Q966" s="122">
        <v>1.8103409817399999E-2</v>
      </c>
      <c r="R966" s="122">
        <v>1.6430265035700001E-2</v>
      </c>
      <c r="S966" s="122">
        <v>1.5792517445400001E-2</v>
      </c>
      <c r="T966" s="122">
        <v>1.6245201860299999E-2</v>
      </c>
      <c r="U966" s="122">
        <v>1.6072600046200002E-2</v>
      </c>
      <c r="V966" s="122">
        <v>1.53943429901E-2</v>
      </c>
      <c r="W966" s="122">
        <v>2.14809292203E-2</v>
      </c>
      <c r="X966" s="122">
        <v>1.7545533168500001E-2</v>
      </c>
      <c r="Y966" s="122">
        <v>1.46561690466E-2</v>
      </c>
      <c r="Z966" s="122">
        <v>2.0035768184400001E-2</v>
      </c>
      <c r="AA966" s="122">
        <v>2.1436019938300001E-2</v>
      </c>
      <c r="AB966" s="122">
        <v>2.01356967614E-2</v>
      </c>
      <c r="AC966" s="122">
        <v>1.8914842443499998E-2</v>
      </c>
      <c r="AD966" s="122">
        <v>7.4709835411000004E-3</v>
      </c>
      <c r="AE966" s="122">
        <v>1.89441511167E-2</v>
      </c>
      <c r="AF966" s="122">
        <v>2.1560024528300002E-2</v>
      </c>
      <c r="AG966" s="122">
        <v>2.0964673546700001E-2</v>
      </c>
      <c r="AH966" s="122">
        <v>2.4784345079799999E-2</v>
      </c>
      <c r="AI966" s="122">
        <v>2.49523168737E-2</v>
      </c>
      <c r="AJ966" s="122">
        <v>2.36327440483E-2</v>
      </c>
      <c r="AK966" s="122">
        <v>2.0404990657100001E-2</v>
      </c>
      <c r="AL966" s="122">
        <v>0</v>
      </c>
    </row>
    <row r="967" spans="1:38" hidden="1" x14ac:dyDescent="0.25">
      <c r="A967" s="122" t="s">
        <v>1973</v>
      </c>
      <c r="B967" s="122">
        <v>1</v>
      </c>
      <c r="C967" s="122" t="s">
        <v>2152</v>
      </c>
      <c r="D967" s="122" t="s">
        <v>2099</v>
      </c>
      <c r="E967" s="122">
        <v>19</v>
      </c>
      <c r="F967" s="122">
        <v>0.1390049597568</v>
      </c>
      <c r="G967" s="122">
        <v>0.12812534604709999</v>
      </c>
      <c r="H967" s="122">
        <v>0.1405935483065</v>
      </c>
      <c r="I967" s="122">
        <v>0.16516967782770001</v>
      </c>
      <c r="J967" s="122">
        <v>0.1533615719352</v>
      </c>
      <c r="K967" s="122">
        <v>0.1523065003853</v>
      </c>
      <c r="L967" s="122">
        <v>0.1377268576922</v>
      </c>
      <c r="M967" s="122">
        <v>0.13934143784149999</v>
      </c>
      <c r="N967" s="122">
        <v>0.1703772234349</v>
      </c>
      <c r="O967" s="122">
        <v>0.16250460171110001</v>
      </c>
      <c r="P967" s="122">
        <v>0.147033548071</v>
      </c>
      <c r="Q967" s="122">
        <v>0.14068170284590001</v>
      </c>
      <c r="R967" s="122">
        <v>0.12697982176979999</v>
      </c>
      <c r="S967" s="122">
        <v>0.12137274419169999</v>
      </c>
      <c r="T967" s="122">
        <v>0.1243450666699</v>
      </c>
      <c r="U967" s="122">
        <v>0.1224973441584</v>
      </c>
      <c r="V967" s="122">
        <v>0.1167245810088</v>
      </c>
      <c r="W967" s="122">
        <v>0.16189178450960001</v>
      </c>
      <c r="X967" s="122">
        <v>0.13117045497070001</v>
      </c>
      <c r="Y967" s="122">
        <v>0.1091459709579</v>
      </c>
      <c r="Z967" s="122">
        <v>0.14906420716839999</v>
      </c>
      <c r="AA967" s="122">
        <v>0.15947130363879999</v>
      </c>
      <c r="AB967" s="122">
        <v>0.15007141494580001</v>
      </c>
      <c r="AC967" s="122">
        <v>0.1411598402824</v>
      </c>
      <c r="AD967" s="122">
        <v>5.5740014642700002E-2</v>
      </c>
      <c r="AE967" s="122">
        <v>0.14160005298209999</v>
      </c>
      <c r="AF967" s="122">
        <v>0.16107729112640001</v>
      </c>
      <c r="AG967" s="122">
        <v>0.15658652056290001</v>
      </c>
      <c r="AH967" s="122">
        <v>0.18470568942890001</v>
      </c>
      <c r="AI967" s="122">
        <v>0.18513101700840001</v>
      </c>
      <c r="AJ967" s="122">
        <v>0.17465317444030001</v>
      </c>
      <c r="AK967" s="122">
        <v>0.1494531994252</v>
      </c>
      <c r="AL967" s="122">
        <v>0</v>
      </c>
    </row>
    <row r="968" spans="1:38" hidden="1" x14ac:dyDescent="0.25">
      <c r="A968" s="122" t="s">
        <v>1973</v>
      </c>
      <c r="B968" s="122">
        <v>1</v>
      </c>
      <c r="C968" s="122" t="s">
        <v>2152</v>
      </c>
      <c r="D968" s="122" t="s">
        <v>2100</v>
      </c>
      <c r="E968" s="122">
        <v>19</v>
      </c>
      <c r="F968" s="122">
        <v>6.5534420593199999E-2</v>
      </c>
      <c r="G968" s="122">
        <v>6.0527617106799998E-2</v>
      </c>
      <c r="H968" s="122">
        <v>6.6678350570199996E-2</v>
      </c>
      <c r="I968" s="122">
        <v>7.8878035878599997E-2</v>
      </c>
      <c r="J968" s="122">
        <v>7.3668541863499998E-2</v>
      </c>
      <c r="K968" s="122">
        <v>7.3352648776000007E-2</v>
      </c>
      <c r="L968" s="122">
        <v>6.6513624950699998E-2</v>
      </c>
      <c r="M968" s="122">
        <v>6.7665833483799995E-2</v>
      </c>
      <c r="N968" s="122">
        <v>8.3275853148600004E-2</v>
      </c>
      <c r="O968" s="122">
        <v>8.0019582356299995E-2</v>
      </c>
      <c r="P968" s="122">
        <v>7.2888408366700005E-2</v>
      </c>
      <c r="Q968" s="122">
        <v>7.0161125700999999E-2</v>
      </c>
      <c r="R968" s="122">
        <v>6.3630383844399993E-2</v>
      </c>
      <c r="S968" s="122">
        <v>6.1085212295400003E-2</v>
      </c>
      <c r="T968" s="122">
        <v>6.2915185867600004E-2</v>
      </c>
      <c r="U968" s="122">
        <v>6.2394648302799997E-2</v>
      </c>
      <c r="V968" s="122">
        <v>6.0054696040299997E-2</v>
      </c>
      <c r="W968" s="122">
        <v>8.4289515823600003E-2</v>
      </c>
      <c r="X968" s="122">
        <v>6.9192864050200004E-2</v>
      </c>
      <c r="Y968" s="122">
        <v>5.8215091823199998E-2</v>
      </c>
      <c r="Z968" s="122">
        <v>8.0148052814199996E-2</v>
      </c>
      <c r="AA968" s="122">
        <v>8.6272173331600005E-2</v>
      </c>
      <c r="AB968" s="122">
        <v>8.1530154743999994E-2</v>
      </c>
      <c r="AC968" s="122">
        <v>7.7090928562499994E-2</v>
      </c>
      <c r="AD968" s="122">
        <v>3.06011495271E-2</v>
      </c>
      <c r="AE968" s="122">
        <v>7.8165615035399996E-2</v>
      </c>
      <c r="AF968" s="122">
        <v>8.9411247757900006E-2</v>
      </c>
      <c r="AG968" s="122">
        <v>8.7410677042000007E-2</v>
      </c>
      <c r="AH968" s="122">
        <v>0.1037289061365</v>
      </c>
      <c r="AI968" s="122">
        <v>0.10457387937070001</v>
      </c>
      <c r="AJ968" s="122">
        <v>9.9007523920599999E-2</v>
      </c>
      <c r="AK968" s="122">
        <v>8.48675490831E-2</v>
      </c>
      <c r="AL968" s="122">
        <v>0</v>
      </c>
    </row>
    <row r="969" spans="1:38" hidden="1" x14ac:dyDescent="0.25">
      <c r="A969" s="122" t="s">
        <v>1973</v>
      </c>
      <c r="B969" s="122">
        <v>1</v>
      </c>
      <c r="C969" s="122" t="s">
        <v>2152</v>
      </c>
      <c r="D969" s="122" t="s">
        <v>2101</v>
      </c>
      <c r="E969" s="122">
        <v>19</v>
      </c>
      <c r="F969" s="122">
        <v>7.6566999583800005E-2</v>
      </c>
      <c r="G969" s="122">
        <v>7.0476500725599994E-2</v>
      </c>
      <c r="H969" s="122">
        <v>7.7380072977999995E-2</v>
      </c>
      <c r="I969" s="122">
        <v>9.1260783311699997E-2</v>
      </c>
      <c r="J969" s="122">
        <v>8.5079767208099996E-2</v>
      </c>
      <c r="K969" s="122">
        <v>8.4655241475999995E-2</v>
      </c>
      <c r="L969" s="122">
        <v>7.6657233363700006E-2</v>
      </c>
      <c r="M969" s="122">
        <v>7.7862508178100004E-2</v>
      </c>
      <c r="N969" s="122">
        <v>9.5530923025400005E-2</v>
      </c>
      <c r="O969" s="122">
        <v>9.1323790130200005E-2</v>
      </c>
      <c r="P969" s="122">
        <v>8.2839804128100006E-2</v>
      </c>
      <c r="Q969" s="122">
        <v>7.9431081055499994E-2</v>
      </c>
      <c r="R969" s="122">
        <v>7.1945799855899994E-2</v>
      </c>
      <c r="S969" s="122">
        <v>6.9012590368800003E-2</v>
      </c>
      <c r="T969" s="122">
        <v>7.1077160471500006E-2</v>
      </c>
      <c r="U969" s="122">
        <v>7.0568769670599996E-2</v>
      </c>
      <c r="V969" s="122">
        <v>6.7953534487999998E-2</v>
      </c>
      <c r="W969" s="122">
        <v>9.5303364366099999E-2</v>
      </c>
      <c r="X969" s="122">
        <v>7.8119174440200001E-2</v>
      </c>
      <c r="Y969" s="122">
        <v>6.5709514534099997E-2</v>
      </c>
      <c r="Z969" s="122">
        <v>9.0487823394300004E-2</v>
      </c>
      <c r="AA969" s="122">
        <v>9.6995435514699996E-2</v>
      </c>
      <c r="AB969" s="122">
        <v>9.1362698986799995E-2</v>
      </c>
      <c r="AC969" s="122">
        <v>8.6035743534600001E-2</v>
      </c>
      <c r="AD969" s="122">
        <v>3.4004719368299997E-2</v>
      </c>
      <c r="AE969" s="122">
        <v>8.6595197705599994E-2</v>
      </c>
      <c r="AF969" s="122">
        <v>9.8570635037800003E-2</v>
      </c>
      <c r="AG969" s="122">
        <v>9.5918996804799997E-2</v>
      </c>
      <c r="AH969" s="122">
        <v>0.1132944893699</v>
      </c>
      <c r="AI969" s="122">
        <v>0.1138523506656</v>
      </c>
      <c r="AJ969" s="122">
        <v>0.1067675325361</v>
      </c>
      <c r="AK969" s="122">
        <v>9.17194922681E-2</v>
      </c>
      <c r="AL969" s="122">
        <v>0</v>
      </c>
    </row>
    <row r="970" spans="1:38" hidden="1" x14ac:dyDescent="0.25">
      <c r="A970" s="122" t="s">
        <v>1973</v>
      </c>
      <c r="B970" s="122">
        <v>1</v>
      </c>
      <c r="C970" s="122" t="s">
        <v>2152</v>
      </c>
      <c r="D970" s="122" t="s">
        <v>2135</v>
      </c>
      <c r="E970" s="122">
        <v>19</v>
      </c>
      <c r="F970" s="122">
        <v>6.5741077210000002E-4</v>
      </c>
      <c r="G970" s="122">
        <v>6.3454474510000005E-4</v>
      </c>
      <c r="H970" s="122">
        <v>7.2994233989999999E-4</v>
      </c>
      <c r="I970" s="122">
        <v>8.9926370230000003E-4</v>
      </c>
      <c r="J970" s="122">
        <v>8.7275320189999996E-4</v>
      </c>
      <c r="K970" s="122">
        <v>9.0092776629999995E-4</v>
      </c>
      <c r="L970" s="122">
        <v>8.4442802760000002E-4</v>
      </c>
      <c r="M970" s="122">
        <v>8.8643081400000001E-4</v>
      </c>
      <c r="N970" s="122">
        <v>1.1228907836999999E-3</v>
      </c>
      <c r="O970" s="122">
        <v>1.1053368762000001E-3</v>
      </c>
      <c r="P970" s="122">
        <v>1.0301042630999999E-3</v>
      </c>
      <c r="Q970" s="122">
        <v>9.775367063999999E-4</v>
      </c>
      <c r="R970" s="122">
        <v>8.7523021289999999E-4</v>
      </c>
      <c r="S970" s="122">
        <v>8.2908380669999998E-4</v>
      </c>
      <c r="T970" s="122">
        <v>8.4304674440000005E-4</v>
      </c>
      <c r="U970" s="122">
        <v>8.2553870290000004E-4</v>
      </c>
      <c r="V970" s="122">
        <v>7.7032251669999999E-4</v>
      </c>
      <c r="W970" s="122">
        <v>1.0303089166999999E-3</v>
      </c>
      <c r="X970" s="122">
        <v>8.0402966290000003E-4</v>
      </c>
      <c r="Y970" s="122">
        <v>6.4060594929999997E-4</v>
      </c>
      <c r="Z970" s="122">
        <v>8.3183877249999995E-4</v>
      </c>
      <c r="AA970" s="122">
        <v>8.6383187870000004E-4</v>
      </c>
      <c r="AB970" s="122">
        <v>8.0969184829999998E-4</v>
      </c>
      <c r="AC970" s="122">
        <v>7.5827768359999998E-4</v>
      </c>
      <c r="AD970" s="122">
        <v>2.978309513E-4</v>
      </c>
      <c r="AE970" s="122">
        <v>7.5347691479999996E-4</v>
      </c>
      <c r="AF970" s="122">
        <v>8.5202962850000001E-4</v>
      </c>
      <c r="AG970" s="122">
        <v>8.2317870890000005E-4</v>
      </c>
      <c r="AH970" s="122">
        <v>9.6626031889999998E-4</v>
      </c>
      <c r="AI970" s="122">
        <v>9.6503725650000003E-4</v>
      </c>
      <c r="AJ970" s="122">
        <v>8.9950774560000005E-4</v>
      </c>
      <c r="AK970" s="122">
        <v>7.6815719939999998E-4</v>
      </c>
      <c r="AL970" s="122">
        <v>0</v>
      </c>
    </row>
    <row r="971" spans="1:38" hidden="1" x14ac:dyDescent="0.25">
      <c r="A971" s="122" t="s">
        <v>1973</v>
      </c>
      <c r="B971" s="122">
        <v>1</v>
      </c>
      <c r="C971" s="122" t="s">
        <v>2152</v>
      </c>
      <c r="D971" s="122" t="s">
        <v>2102</v>
      </c>
      <c r="E971" s="122">
        <v>19</v>
      </c>
      <c r="F971" s="122">
        <v>3.8499322566599999E-2</v>
      </c>
      <c r="G971" s="122">
        <v>3.5419975276599999E-2</v>
      </c>
      <c r="H971" s="122">
        <v>3.89152382511E-2</v>
      </c>
      <c r="I971" s="122">
        <v>4.5968215012999997E-2</v>
      </c>
      <c r="J971" s="122">
        <v>4.2967216130300002E-2</v>
      </c>
      <c r="K971" s="122">
        <v>4.2855479694799997E-2</v>
      </c>
      <c r="L971" s="122">
        <v>3.8784596808399997E-2</v>
      </c>
      <c r="M971" s="122">
        <v>3.9448436984499999E-2</v>
      </c>
      <c r="N971" s="122">
        <v>4.8525857393900002E-2</v>
      </c>
      <c r="O971" s="122">
        <v>4.6440732382700002E-2</v>
      </c>
      <c r="P971" s="122">
        <v>4.2080437254E-2</v>
      </c>
      <c r="Q971" s="122">
        <v>4.0172078218399999E-2</v>
      </c>
      <c r="R971" s="122">
        <v>3.6242543352099997E-2</v>
      </c>
      <c r="S971" s="122">
        <v>3.46708125361E-2</v>
      </c>
      <c r="T971" s="122">
        <v>3.5725796860700001E-2</v>
      </c>
      <c r="U971" s="122">
        <v>3.5415923569200002E-2</v>
      </c>
      <c r="V971" s="122">
        <v>3.3786329533400002E-2</v>
      </c>
      <c r="W971" s="122">
        <v>4.7401494364999998E-2</v>
      </c>
      <c r="X971" s="122">
        <v>3.8872963615599998E-2</v>
      </c>
      <c r="Y971" s="122">
        <v>3.26147849447E-2</v>
      </c>
      <c r="Z971" s="122">
        <v>4.4829969250399997E-2</v>
      </c>
      <c r="AA971" s="122">
        <v>4.8071021760300002E-2</v>
      </c>
      <c r="AB971" s="122">
        <v>4.5250547339600003E-2</v>
      </c>
      <c r="AC971" s="122">
        <v>4.2567183460599997E-2</v>
      </c>
      <c r="AD971" s="122">
        <v>1.6790933325499999E-2</v>
      </c>
      <c r="AE971" s="122">
        <v>4.2620926325899998E-2</v>
      </c>
      <c r="AF971" s="122">
        <v>4.8393739138900001E-2</v>
      </c>
      <c r="AG971" s="122">
        <v>4.6939047477399999E-2</v>
      </c>
      <c r="AH971" s="122">
        <v>5.5165609774099997E-2</v>
      </c>
      <c r="AI971" s="122">
        <v>5.5220181625299999E-2</v>
      </c>
      <c r="AJ971" s="122">
        <v>5.1295586732700002E-2</v>
      </c>
      <c r="AK971" s="122">
        <v>4.3865286835299999E-2</v>
      </c>
      <c r="AL971" s="122">
        <v>0</v>
      </c>
    </row>
    <row r="972" spans="1:38" hidden="1" x14ac:dyDescent="0.25">
      <c r="A972" s="122" t="s">
        <v>1973</v>
      </c>
      <c r="B972" s="122">
        <v>1</v>
      </c>
      <c r="C972" s="122" t="s">
        <v>2152</v>
      </c>
      <c r="D972" s="122" t="s">
        <v>2103</v>
      </c>
      <c r="E972" s="122">
        <v>19</v>
      </c>
      <c r="F972" s="122">
        <v>1.1945925686500001E-2</v>
      </c>
      <c r="G972" s="122">
        <v>1.1035703006800001E-2</v>
      </c>
      <c r="H972" s="122">
        <v>1.2247825538200001E-2</v>
      </c>
      <c r="I972" s="122">
        <v>1.46254963213E-2</v>
      </c>
      <c r="J972" s="122">
        <v>1.37627486643E-2</v>
      </c>
      <c r="K972" s="122">
        <v>1.37972104817E-2</v>
      </c>
      <c r="L972" s="122">
        <v>1.2507984309000001E-2</v>
      </c>
      <c r="M972" s="122">
        <v>1.2640883260300001E-2</v>
      </c>
      <c r="N972" s="122">
        <v>1.54397655761E-2</v>
      </c>
      <c r="O972" s="122">
        <v>1.4736516937700001E-2</v>
      </c>
      <c r="P972" s="122">
        <v>1.33519837669E-2</v>
      </c>
      <c r="Q972" s="122">
        <v>1.2770622101899999E-2</v>
      </c>
      <c r="R972" s="122">
        <v>1.1558173426899999E-2</v>
      </c>
      <c r="S972" s="122">
        <v>1.11160568768E-2</v>
      </c>
      <c r="T972" s="122">
        <v>1.1500587610500001E-2</v>
      </c>
      <c r="U972" s="122">
        <v>1.14574100659E-2</v>
      </c>
      <c r="V972" s="122">
        <v>1.10802786995E-2</v>
      </c>
      <c r="W972" s="122">
        <v>1.5615792519000001E-2</v>
      </c>
      <c r="X972" s="122">
        <v>1.28760660534E-2</v>
      </c>
      <c r="Y972" s="122">
        <v>1.0846506465000001E-2</v>
      </c>
      <c r="Z972" s="122">
        <v>1.4951245932399999E-2</v>
      </c>
      <c r="AA972" s="122">
        <v>1.6095784962700001E-2</v>
      </c>
      <c r="AB972" s="122">
        <v>1.52245415954E-2</v>
      </c>
      <c r="AC972" s="122">
        <v>1.4438854280800001E-2</v>
      </c>
      <c r="AD972" s="122">
        <v>5.7392999151999998E-3</v>
      </c>
      <c r="AE972" s="122">
        <v>1.47022997222E-2</v>
      </c>
      <c r="AF972" s="122">
        <v>1.6863836836800001E-2</v>
      </c>
      <c r="AG972" s="122">
        <v>1.6540511755100001E-2</v>
      </c>
      <c r="AH972" s="122">
        <v>1.9637349500000002E-2</v>
      </c>
      <c r="AI972" s="122">
        <v>1.9841464878800001E-2</v>
      </c>
      <c r="AJ972" s="122">
        <v>1.8843204888900001E-2</v>
      </c>
      <c r="AK972" s="122">
        <v>1.6420250463599999E-2</v>
      </c>
      <c r="AL972" s="122">
        <v>0</v>
      </c>
    </row>
    <row r="973" spans="1:38" hidden="1" x14ac:dyDescent="0.25">
      <c r="A973" s="122" t="s">
        <v>1973</v>
      </c>
      <c r="B973" s="122">
        <v>1</v>
      </c>
      <c r="C973" s="122" t="s">
        <v>2152</v>
      </c>
      <c r="D973" s="122" t="s">
        <v>2104</v>
      </c>
      <c r="E973" s="122">
        <v>19</v>
      </c>
      <c r="F973" s="122">
        <v>9.9484431356999997E-2</v>
      </c>
      <c r="G973" s="122">
        <v>9.2467764048699996E-2</v>
      </c>
      <c r="H973" s="122">
        <v>0.1022995189599</v>
      </c>
      <c r="I973" s="122">
        <v>0.1219335513243</v>
      </c>
      <c r="J973" s="122">
        <v>0.1148469327096</v>
      </c>
      <c r="K973" s="122">
        <v>0.1156073997778</v>
      </c>
      <c r="L973" s="122">
        <v>0.1058593390462</v>
      </c>
      <c r="M973" s="122">
        <v>0.1087682187401</v>
      </c>
      <c r="N973" s="122">
        <v>0.135103999744</v>
      </c>
      <c r="O973" s="122">
        <v>0.13052365387680001</v>
      </c>
      <c r="P973" s="122">
        <v>0.1193945591849</v>
      </c>
      <c r="Q973" s="122">
        <v>0.1156040507503</v>
      </c>
      <c r="R973" s="122">
        <v>0.1055601169562</v>
      </c>
      <c r="S973" s="122">
        <v>0.1018072487427</v>
      </c>
      <c r="T973" s="122">
        <v>0.1057691634402</v>
      </c>
      <c r="U973" s="122">
        <v>0.1060963786801</v>
      </c>
      <c r="V973" s="122">
        <v>0.10371225625740001</v>
      </c>
      <c r="W973" s="122">
        <v>0.14759457697180001</v>
      </c>
      <c r="X973" s="122">
        <v>0.1227644805181</v>
      </c>
      <c r="Y973" s="122">
        <v>0.1041632659035</v>
      </c>
      <c r="Z973" s="122">
        <v>0.1444914255011</v>
      </c>
      <c r="AA973" s="122">
        <v>0.155854617783</v>
      </c>
      <c r="AB973" s="122">
        <v>0.14785059569209999</v>
      </c>
      <c r="AC973" s="122">
        <v>0.14019049488079999</v>
      </c>
      <c r="AD973" s="122">
        <v>5.5769545752499997E-2</v>
      </c>
      <c r="AE973" s="122">
        <v>0.1430643749245</v>
      </c>
      <c r="AF973" s="122">
        <v>0.1644380449941</v>
      </c>
      <c r="AG973" s="122">
        <v>0.161279461629</v>
      </c>
      <c r="AH973" s="122">
        <v>0.1921786302597</v>
      </c>
      <c r="AI973" s="122">
        <v>0.19470924539920001</v>
      </c>
      <c r="AJ973" s="122">
        <v>0.18141042040479999</v>
      </c>
      <c r="AK973" s="122">
        <v>0.1568933013021</v>
      </c>
      <c r="AL973" s="122">
        <v>0</v>
      </c>
    </row>
    <row r="974" spans="1:38" hidden="1" x14ac:dyDescent="0.25">
      <c r="A974" s="122" t="s">
        <v>1973</v>
      </c>
      <c r="B974" s="122">
        <v>1</v>
      </c>
      <c r="C974" s="122" t="s">
        <v>2152</v>
      </c>
      <c r="D974" s="122" t="s">
        <v>2105</v>
      </c>
      <c r="E974" s="122">
        <v>19</v>
      </c>
      <c r="F974" s="122">
        <v>9.5197444919E-3</v>
      </c>
      <c r="G974" s="122">
        <v>8.6651285615000004E-3</v>
      </c>
      <c r="H974" s="122">
        <v>9.4661273216999995E-3</v>
      </c>
      <c r="I974" s="122">
        <v>1.11014858038E-2</v>
      </c>
      <c r="J974" s="122">
        <v>1.03032782655E-2</v>
      </c>
      <c r="K974" s="122">
        <v>1.01970724654E-2</v>
      </c>
      <c r="L974" s="122">
        <v>9.1790478247000002E-3</v>
      </c>
      <c r="M974" s="122">
        <v>9.2294720079000008E-3</v>
      </c>
      <c r="N974" s="122">
        <v>1.12028182381E-2</v>
      </c>
      <c r="O974" s="122">
        <v>1.0578339406499999E-2</v>
      </c>
      <c r="P974" s="122">
        <v>9.4849931055E-3</v>
      </c>
      <c r="Q974" s="122">
        <v>8.9984236385999995E-3</v>
      </c>
      <c r="R974" s="122">
        <v>8.0907353446999994E-3</v>
      </c>
      <c r="S974" s="122">
        <v>7.7217208072E-3</v>
      </c>
      <c r="T974" s="122">
        <v>7.9724887988999998E-3</v>
      </c>
      <c r="U974" s="122">
        <v>7.8741526048000006E-3</v>
      </c>
      <c r="V974" s="122">
        <v>7.5530987492000001E-3</v>
      </c>
      <c r="W974" s="122">
        <v>1.0567295014E-2</v>
      </c>
      <c r="X974" s="122">
        <v>8.6714172545999998E-3</v>
      </c>
      <c r="Y974" s="122">
        <v>7.3299915151000001E-3</v>
      </c>
      <c r="Z974" s="122">
        <v>1.0182777442299999E-2</v>
      </c>
      <c r="AA974" s="122">
        <v>1.10615338093E-2</v>
      </c>
      <c r="AB974" s="122">
        <v>1.0646708689100001E-2</v>
      </c>
      <c r="AC974" s="122">
        <v>1.02956768416E-2</v>
      </c>
      <c r="AD974" s="122">
        <v>4.1458939431000003E-3</v>
      </c>
      <c r="AE974" s="122">
        <v>1.0768962937499999E-2</v>
      </c>
      <c r="AF974" s="122">
        <v>1.2235419264499999E-2</v>
      </c>
      <c r="AG974" s="122">
        <v>1.1877375759999999E-2</v>
      </c>
      <c r="AH974" s="122">
        <v>1.4056649195700001E-2</v>
      </c>
      <c r="AI974" s="122">
        <v>1.4160431018699999E-2</v>
      </c>
      <c r="AJ974" s="122">
        <v>1.3513381661200001E-2</v>
      </c>
      <c r="AK974" s="122">
        <v>1.15232947857E-2</v>
      </c>
      <c r="AL974" s="122">
        <v>0</v>
      </c>
    </row>
    <row r="975" spans="1:38" hidden="1" x14ac:dyDescent="0.25">
      <c r="A975" s="122" t="s">
        <v>1973</v>
      </c>
      <c r="B975" s="122">
        <v>1</v>
      </c>
      <c r="C975" s="122" t="s">
        <v>2152</v>
      </c>
      <c r="D975" s="122" t="s">
        <v>475</v>
      </c>
      <c r="E975" s="122">
        <v>19</v>
      </c>
      <c r="F975" s="122">
        <v>2.3611969974299998E-2</v>
      </c>
      <c r="G975" s="122">
        <v>2.17519119984E-2</v>
      </c>
      <c r="H975" s="122">
        <v>2.3904551143999999E-2</v>
      </c>
      <c r="I975" s="122">
        <v>2.8144126640399999E-2</v>
      </c>
      <c r="J975" s="122">
        <v>2.61901221326E-2</v>
      </c>
      <c r="K975" s="122">
        <v>2.60815574078E-2</v>
      </c>
      <c r="L975" s="122">
        <v>2.36220244505E-2</v>
      </c>
      <c r="M975" s="122">
        <v>2.39562327611E-2</v>
      </c>
      <c r="N975" s="122">
        <v>2.93389645813E-2</v>
      </c>
      <c r="O975" s="122">
        <v>2.79911839804E-2</v>
      </c>
      <c r="P975" s="122">
        <v>2.5319296791699999E-2</v>
      </c>
      <c r="Q975" s="122">
        <v>2.4216449917100001E-2</v>
      </c>
      <c r="R975" s="122">
        <v>2.1911398206E-2</v>
      </c>
      <c r="S975" s="122">
        <v>2.10159025657E-2</v>
      </c>
      <c r="T975" s="122">
        <v>2.1632890593700001E-2</v>
      </c>
      <c r="U975" s="122">
        <v>2.1468089057300001E-2</v>
      </c>
      <c r="V975" s="122">
        <v>2.0617295504299998E-2</v>
      </c>
      <c r="W975" s="122">
        <v>2.88687216727E-2</v>
      </c>
      <c r="X975" s="122">
        <v>2.3688986532300001E-2</v>
      </c>
      <c r="Y975" s="122">
        <v>1.9981338966E-2</v>
      </c>
      <c r="Z975" s="122">
        <v>2.7610615401400002E-2</v>
      </c>
      <c r="AA975" s="122">
        <v>2.9704682901799999E-2</v>
      </c>
      <c r="AB975" s="122">
        <v>2.8104456360300002E-2</v>
      </c>
      <c r="AC975" s="122">
        <v>2.6564107389800001E-2</v>
      </c>
      <c r="AD975" s="122">
        <v>1.0550581057E-2</v>
      </c>
      <c r="AE975" s="122">
        <v>2.69682533701E-2</v>
      </c>
      <c r="AF975" s="122">
        <v>3.0850663822699999E-2</v>
      </c>
      <c r="AG975" s="122">
        <v>3.0087552215999999E-2</v>
      </c>
      <c r="AH975" s="122">
        <v>3.5610577434500003E-2</v>
      </c>
      <c r="AI975" s="122">
        <v>3.58323665805E-2</v>
      </c>
      <c r="AJ975" s="122">
        <v>3.4027192631E-2</v>
      </c>
      <c r="AK975" s="122">
        <v>2.9199638923199999E-2</v>
      </c>
      <c r="AL975" s="122">
        <v>0</v>
      </c>
    </row>
    <row r="976" spans="1:38" hidden="1" x14ac:dyDescent="0.25">
      <c r="A976" s="122" t="s">
        <v>1973</v>
      </c>
      <c r="B976" s="122">
        <v>1</v>
      </c>
      <c r="C976" s="122" t="s">
        <v>2152</v>
      </c>
      <c r="D976" s="122" t="s">
        <v>2106</v>
      </c>
      <c r="E976" s="122">
        <v>19</v>
      </c>
      <c r="F976" s="122">
        <v>1.6606336132799999E-2</v>
      </c>
      <c r="G976" s="122">
        <v>1.51280095873E-2</v>
      </c>
      <c r="H976" s="122">
        <v>1.65789789183E-2</v>
      </c>
      <c r="I976" s="122">
        <v>1.9554505740700001E-2</v>
      </c>
      <c r="J976" s="122">
        <v>1.8256886767200001E-2</v>
      </c>
      <c r="K976" s="122">
        <v>1.82203617607E-2</v>
      </c>
      <c r="L976" s="122">
        <v>1.6579182513700001E-2</v>
      </c>
      <c r="M976" s="122">
        <v>1.68962511975E-2</v>
      </c>
      <c r="N976" s="122">
        <v>2.08637204432E-2</v>
      </c>
      <c r="O976" s="122">
        <v>2.0064723739299999E-2</v>
      </c>
      <c r="P976" s="122">
        <v>1.8317524795300001E-2</v>
      </c>
      <c r="Q976" s="122">
        <v>1.76785254818E-2</v>
      </c>
      <c r="R976" s="122">
        <v>1.6089592752799999E-2</v>
      </c>
      <c r="S976" s="122">
        <v>1.54701067095E-2</v>
      </c>
      <c r="T976" s="122">
        <v>1.5953769897500001E-2</v>
      </c>
      <c r="U976" s="122">
        <v>1.5825256526799999E-2</v>
      </c>
      <c r="V976" s="122">
        <v>1.52172105647E-2</v>
      </c>
      <c r="W976" s="122">
        <v>2.12462162699E-2</v>
      </c>
      <c r="X976" s="122">
        <v>1.7352962189299999E-2</v>
      </c>
      <c r="Y976" s="122">
        <v>1.4507489823600001E-2</v>
      </c>
      <c r="Z976" s="122">
        <v>1.98721198535E-2</v>
      </c>
      <c r="AA976" s="122">
        <v>2.1306465326300001E-2</v>
      </c>
      <c r="AB976" s="122">
        <v>2.0083890431599999E-2</v>
      </c>
      <c r="AC976" s="122">
        <v>1.8896746857000001E-2</v>
      </c>
      <c r="AD976" s="122">
        <v>7.4880444634999998E-3</v>
      </c>
      <c r="AE976" s="122">
        <v>1.90636230252E-2</v>
      </c>
      <c r="AF976" s="122">
        <v>2.1743625238000001E-2</v>
      </c>
      <c r="AG976" s="122">
        <v>2.1194638739700001E-2</v>
      </c>
      <c r="AH976" s="122">
        <v>2.5060665163700001E-2</v>
      </c>
      <c r="AI976" s="122">
        <v>2.52306773166E-2</v>
      </c>
      <c r="AJ976" s="122">
        <v>2.3902816690800001E-2</v>
      </c>
      <c r="AK976" s="122">
        <v>2.0653984875E-2</v>
      </c>
      <c r="AL976" s="122">
        <v>0</v>
      </c>
    </row>
    <row r="977" spans="1:38" hidden="1" x14ac:dyDescent="0.25">
      <c r="A977" s="122" t="s">
        <v>1973</v>
      </c>
      <c r="B977" s="122">
        <v>1</v>
      </c>
      <c r="C977" s="122" t="s">
        <v>2152</v>
      </c>
      <c r="D977" s="122" t="s">
        <v>2107</v>
      </c>
      <c r="E977" s="122">
        <v>19</v>
      </c>
      <c r="F977" s="122">
        <v>0.1158901718874</v>
      </c>
      <c r="G977" s="122">
        <v>0.1065117619681</v>
      </c>
      <c r="H977" s="122">
        <v>0.1168837414004</v>
      </c>
      <c r="I977" s="122">
        <v>0.1376209686414</v>
      </c>
      <c r="J977" s="122">
        <v>0.12806003812460001</v>
      </c>
      <c r="K977" s="122">
        <v>0.1272326844452</v>
      </c>
      <c r="L977" s="122">
        <v>0.1150178378803</v>
      </c>
      <c r="M977" s="122">
        <v>0.11675140888380001</v>
      </c>
      <c r="N977" s="122">
        <v>0.1433789179795</v>
      </c>
      <c r="O977" s="122">
        <v>0.13725939641679999</v>
      </c>
      <c r="P977" s="122">
        <v>0.12455065014860001</v>
      </c>
      <c r="Q977" s="122">
        <v>0.1195825310866</v>
      </c>
      <c r="R977" s="122">
        <v>0.1084309633366</v>
      </c>
      <c r="S977" s="122">
        <v>0.1039697202708</v>
      </c>
      <c r="T977" s="122">
        <v>0.10677587556529999</v>
      </c>
      <c r="U977" s="122">
        <v>0.1054451687135</v>
      </c>
      <c r="V977" s="122">
        <v>0.100739606636</v>
      </c>
      <c r="W977" s="122">
        <v>0.14046979252059999</v>
      </c>
      <c r="X977" s="122">
        <v>0.1148738704725</v>
      </c>
      <c r="Y977" s="122">
        <v>9.6513649332800003E-2</v>
      </c>
      <c r="Z977" s="122">
        <v>0.1327937540712</v>
      </c>
      <c r="AA977" s="122">
        <v>0.1424560504414</v>
      </c>
      <c r="AB977" s="122">
        <v>0.13411230598689999</v>
      </c>
      <c r="AC977" s="122">
        <v>0.12611130283890001</v>
      </c>
      <c r="AD977" s="122">
        <v>4.9764449012700003E-2</v>
      </c>
      <c r="AE977" s="122">
        <v>0.1264320095135</v>
      </c>
      <c r="AF977" s="122">
        <v>0.14359213110540001</v>
      </c>
      <c r="AG977" s="122">
        <v>0.13950071255470001</v>
      </c>
      <c r="AH977" s="122">
        <v>0.1644443865796</v>
      </c>
      <c r="AI977" s="122">
        <v>0.16485542627800001</v>
      </c>
      <c r="AJ977" s="122">
        <v>0.16098437263500001</v>
      </c>
      <c r="AK977" s="122">
        <v>0.13780004698020001</v>
      </c>
      <c r="AL977" s="122">
        <v>0</v>
      </c>
    </row>
    <row r="978" spans="1:38" hidden="1" x14ac:dyDescent="0.25">
      <c r="A978" s="122" t="s">
        <v>1973</v>
      </c>
      <c r="B978" s="122">
        <v>1</v>
      </c>
      <c r="C978" s="122" t="s">
        <v>2152</v>
      </c>
      <c r="D978" s="122" t="s">
        <v>2108</v>
      </c>
      <c r="E978" s="122">
        <v>19</v>
      </c>
      <c r="F978" s="122">
        <v>2.2714970095700001E-2</v>
      </c>
      <c r="G978" s="122">
        <v>2.11983549859E-2</v>
      </c>
      <c r="H978" s="122">
        <v>2.36636052076E-2</v>
      </c>
      <c r="I978" s="122">
        <v>2.83321996771E-2</v>
      </c>
      <c r="J978" s="122">
        <v>2.6882920619800001E-2</v>
      </c>
      <c r="K978" s="122">
        <v>2.70795241468E-2</v>
      </c>
      <c r="L978" s="122">
        <v>2.4731133639200001E-2</v>
      </c>
      <c r="M978" s="122">
        <v>2.5212287936599999E-2</v>
      </c>
      <c r="N978" s="122">
        <v>3.1028698604699999E-2</v>
      </c>
      <c r="O978" s="122">
        <v>2.9687602456199998E-2</v>
      </c>
      <c r="P978" s="122">
        <v>2.6905745407500001E-2</v>
      </c>
      <c r="Q978" s="122">
        <v>2.5791429618099999E-2</v>
      </c>
      <c r="R978" s="122">
        <v>2.35217279801E-2</v>
      </c>
      <c r="S978" s="122">
        <v>2.26952354474E-2</v>
      </c>
      <c r="T978" s="122">
        <v>2.35426868961E-2</v>
      </c>
      <c r="U978" s="122">
        <v>2.3549418656399999E-2</v>
      </c>
      <c r="V978" s="122">
        <v>2.28206228314E-2</v>
      </c>
      <c r="W978" s="122">
        <v>3.2213462151400002E-2</v>
      </c>
      <c r="X978" s="122">
        <v>2.6514767514999999E-2</v>
      </c>
      <c r="Y978" s="122">
        <v>2.2451819302499999E-2</v>
      </c>
      <c r="Z978" s="122">
        <v>3.1157380587499998E-2</v>
      </c>
      <c r="AA978" s="122">
        <v>3.3573942968899997E-2</v>
      </c>
      <c r="AB978" s="122">
        <v>3.1652575920299998E-2</v>
      </c>
      <c r="AC978" s="122">
        <v>2.9796255338E-2</v>
      </c>
      <c r="AD978" s="122">
        <v>1.1730708632E-2</v>
      </c>
      <c r="AE978" s="122">
        <v>2.9790595478E-2</v>
      </c>
      <c r="AF978" s="122">
        <v>3.3861676624199998E-2</v>
      </c>
      <c r="AG978" s="122">
        <v>3.2847479825199997E-2</v>
      </c>
      <c r="AH978" s="122">
        <v>3.8722058832E-2</v>
      </c>
      <c r="AI978" s="122">
        <v>3.8929930736199998E-2</v>
      </c>
      <c r="AJ978" s="122">
        <v>3.6735396015100001E-2</v>
      </c>
      <c r="AK978" s="122">
        <v>3.1462594136900002E-2</v>
      </c>
      <c r="AL978" s="122">
        <v>0</v>
      </c>
    </row>
    <row r="979" spans="1:38" hidden="1" x14ac:dyDescent="0.25">
      <c r="A979" s="122" t="s">
        <v>1973</v>
      </c>
      <c r="B979" s="122">
        <v>1</v>
      </c>
      <c r="C979" s="122" t="s">
        <v>2152</v>
      </c>
      <c r="D979" s="122" t="s">
        <v>2109</v>
      </c>
      <c r="E979" s="122">
        <v>19</v>
      </c>
      <c r="F979" s="122">
        <v>1.82232677616E-2</v>
      </c>
      <c r="G979" s="122">
        <v>1.7666433902300001E-2</v>
      </c>
      <c r="H979" s="122">
        <v>2.00434833598E-2</v>
      </c>
      <c r="I979" s="122">
        <v>2.44326144211E-2</v>
      </c>
      <c r="J979" s="122">
        <v>2.3957178455600001E-2</v>
      </c>
      <c r="K979" s="122">
        <v>2.4894518139999999E-2</v>
      </c>
      <c r="L979" s="122">
        <v>2.35173036328E-2</v>
      </c>
      <c r="M979" s="122">
        <v>2.5059793028099998E-2</v>
      </c>
      <c r="N979" s="122">
        <v>3.2061677157999999E-2</v>
      </c>
      <c r="O979" s="122">
        <v>3.1766888254499998E-2</v>
      </c>
      <c r="P979" s="122">
        <v>2.98240786808E-2</v>
      </c>
      <c r="Q979" s="122">
        <v>2.9546872079399999E-2</v>
      </c>
      <c r="R979" s="122">
        <v>2.7559463457399999E-2</v>
      </c>
      <c r="S979" s="122">
        <v>2.7183045906999999E-2</v>
      </c>
      <c r="T979" s="122">
        <v>2.9013624238799999E-2</v>
      </c>
      <c r="U979" s="122">
        <v>2.9641527930000001E-2</v>
      </c>
      <c r="V979" s="122">
        <v>2.9339759023300001E-2</v>
      </c>
      <c r="W979" s="122">
        <v>4.2103812642300002E-2</v>
      </c>
      <c r="X979" s="122">
        <v>3.4993640164700003E-2</v>
      </c>
      <c r="Y979" s="122">
        <v>2.9593261135699999E-2</v>
      </c>
      <c r="Z979" s="122">
        <v>4.0783551483299998E-2</v>
      </c>
      <c r="AA979" s="122">
        <v>4.3778357406400001E-2</v>
      </c>
      <c r="AB979" s="122">
        <v>4.1612900013300001E-2</v>
      </c>
      <c r="AC979" s="122">
        <v>3.9536307979799998E-2</v>
      </c>
      <c r="AD979" s="122">
        <v>1.5820273470399999E-2</v>
      </c>
      <c r="AE979" s="122">
        <v>4.0886288856799999E-2</v>
      </c>
      <c r="AF979" s="122">
        <v>4.7244171501500003E-2</v>
      </c>
      <c r="AG979" s="122">
        <v>4.6647478859400002E-2</v>
      </c>
      <c r="AH979" s="122">
        <v>5.60504776367E-2</v>
      </c>
      <c r="AI979" s="122">
        <v>5.73068929878E-2</v>
      </c>
      <c r="AJ979" s="122">
        <v>5.4022699365299999E-2</v>
      </c>
      <c r="AK979" s="122">
        <v>4.67504078938E-2</v>
      </c>
      <c r="AL979" s="122">
        <v>0</v>
      </c>
    </row>
    <row r="980" spans="1:38" hidden="1" x14ac:dyDescent="0.25">
      <c r="A980" s="122" t="s">
        <v>1973</v>
      </c>
      <c r="B980" s="122">
        <v>1</v>
      </c>
      <c r="C980" s="122" t="s">
        <v>2152</v>
      </c>
      <c r="D980" s="122" t="s">
        <v>2110</v>
      </c>
      <c r="E980" s="122">
        <v>19</v>
      </c>
      <c r="F980" s="122">
        <v>0.26902508169959999</v>
      </c>
      <c r="G980" s="122">
        <v>0.24700454265589999</v>
      </c>
      <c r="H980" s="122">
        <v>0.27063446552879999</v>
      </c>
      <c r="I980" s="122">
        <v>0.31812882238919998</v>
      </c>
      <c r="J980" s="122">
        <v>0.29496258714840001</v>
      </c>
      <c r="K980" s="122">
        <v>0.29157502384079997</v>
      </c>
      <c r="L980" s="122">
        <v>0.2623448424589</v>
      </c>
      <c r="M980" s="122">
        <v>0.26502359349510002</v>
      </c>
      <c r="N980" s="122">
        <v>0.32449208040490002</v>
      </c>
      <c r="O980" s="122">
        <v>0.31004281503269998</v>
      </c>
      <c r="P980" s="122">
        <v>0.28072475953800002</v>
      </c>
      <c r="Q980" s="122">
        <v>0.26869921940399999</v>
      </c>
      <c r="R980" s="122">
        <v>0.24263027115050001</v>
      </c>
      <c r="S980" s="122">
        <v>0.23178977261610001</v>
      </c>
      <c r="T980" s="122">
        <v>0.23707758302759999</v>
      </c>
      <c r="U980" s="122">
        <v>0.2331769939876</v>
      </c>
      <c r="V980" s="122">
        <v>0.2221962984159</v>
      </c>
      <c r="W980" s="122">
        <v>0.30969702040120001</v>
      </c>
      <c r="X980" s="122">
        <v>0.25335599615269999</v>
      </c>
      <c r="Y980" s="122">
        <v>0.2128232185028</v>
      </c>
      <c r="Z980" s="122">
        <v>0.29276746765860001</v>
      </c>
      <c r="AA980" s="122">
        <v>0.31464749027689998</v>
      </c>
      <c r="AB980" s="122">
        <v>0.2967737355417</v>
      </c>
      <c r="AC980" s="122">
        <v>0.27942786062530001</v>
      </c>
      <c r="AD980" s="122">
        <v>0.1102979150108</v>
      </c>
      <c r="AE980" s="122">
        <v>0.28018344740099999</v>
      </c>
      <c r="AF980" s="122">
        <v>0.31775562511260003</v>
      </c>
      <c r="AG980" s="122">
        <v>0.30752820550670001</v>
      </c>
      <c r="AH980" s="122">
        <v>0.36145015726550001</v>
      </c>
      <c r="AI980" s="122">
        <v>0.36087162893149999</v>
      </c>
      <c r="AJ980" s="122">
        <v>0.34964645513420001</v>
      </c>
      <c r="AK980" s="122">
        <v>0.29495536841449999</v>
      </c>
      <c r="AL980" s="122">
        <v>0</v>
      </c>
    </row>
    <row r="981" spans="1:38" hidden="1" x14ac:dyDescent="0.25">
      <c r="A981" s="122" t="s">
        <v>1973</v>
      </c>
      <c r="B981" s="122">
        <v>1</v>
      </c>
      <c r="C981" s="122" t="s">
        <v>2152</v>
      </c>
      <c r="D981" s="122" t="s">
        <v>2111</v>
      </c>
      <c r="E981" s="122">
        <v>19</v>
      </c>
      <c r="F981" s="122">
        <v>0.16218673225579999</v>
      </c>
      <c r="G981" s="122">
        <v>0.149187553867</v>
      </c>
      <c r="H981" s="122">
        <v>0.1635885860147</v>
      </c>
      <c r="I981" s="122">
        <v>0.1921959965384</v>
      </c>
      <c r="J981" s="122">
        <v>0.17820428673710001</v>
      </c>
      <c r="K981" s="122">
        <v>0.17633470368699999</v>
      </c>
      <c r="L981" s="122">
        <v>0.15867358985669999</v>
      </c>
      <c r="M981" s="122">
        <v>0.16019930362599999</v>
      </c>
      <c r="N981" s="122">
        <v>0.19569856285350001</v>
      </c>
      <c r="O981" s="122">
        <v>0.18612123344670001</v>
      </c>
      <c r="P981" s="122">
        <v>0.1678804762593</v>
      </c>
      <c r="Q981" s="122">
        <v>0.16034232255379999</v>
      </c>
      <c r="R981" s="122">
        <v>0.14462995753560001</v>
      </c>
      <c r="S981" s="122">
        <v>0.13821836367090001</v>
      </c>
      <c r="T981" s="122">
        <v>0.14161972191969999</v>
      </c>
      <c r="U981" s="122">
        <v>0.13970819970289999</v>
      </c>
      <c r="V981" s="122">
        <v>0.1335321802303</v>
      </c>
      <c r="W981" s="122">
        <v>0.18615922587700001</v>
      </c>
      <c r="X981" s="122">
        <v>0.15185442168249999</v>
      </c>
      <c r="Y981" s="122">
        <v>0.1270838744999</v>
      </c>
      <c r="Z981" s="122">
        <v>0.17414344970189999</v>
      </c>
      <c r="AA981" s="122">
        <v>0.18630006455680001</v>
      </c>
      <c r="AB981" s="122">
        <v>0.17512830368640001</v>
      </c>
      <c r="AC981" s="122">
        <v>0.16486335009399999</v>
      </c>
      <c r="AD981" s="122">
        <v>6.5137776824800001E-2</v>
      </c>
      <c r="AE981" s="122">
        <v>0.16565737943030001</v>
      </c>
      <c r="AF981" s="122">
        <v>0.1883591817686</v>
      </c>
      <c r="AG981" s="122">
        <v>0.1830948902458</v>
      </c>
      <c r="AH981" s="122">
        <v>0.21602737820910001</v>
      </c>
      <c r="AI981" s="122">
        <v>0.21686837199520001</v>
      </c>
      <c r="AJ981" s="122">
        <v>0.20454232958759999</v>
      </c>
      <c r="AK981" s="122">
        <v>0.17516608659069999</v>
      </c>
      <c r="AL981" s="122">
        <v>0</v>
      </c>
    </row>
    <row r="982" spans="1:38" hidden="1" x14ac:dyDescent="0.25">
      <c r="A982" s="122" t="s">
        <v>1973</v>
      </c>
      <c r="B982" s="122">
        <v>1</v>
      </c>
      <c r="C982" s="122" t="s">
        <v>2152</v>
      </c>
      <c r="D982" s="122" t="s">
        <v>2112</v>
      </c>
      <c r="E982" s="122">
        <v>19</v>
      </c>
      <c r="F982" s="122">
        <v>4.7007549886999997E-2</v>
      </c>
      <c r="G982" s="122">
        <v>4.3280324024199998E-2</v>
      </c>
      <c r="H982" s="122">
        <v>4.7766727246999999E-2</v>
      </c>
      <c r="I982" s="122">
        <v>5.6307384340899998E-2</v>
      </c>
      <c r="J982" s="122">
        <v>5.2425912048300001E-2</v>
      </c>
      <c r="K982" s="122">
        <v>5.2072198821100001E-2</v>
      </c>
      <c r="L982" s="122">
        <v>4.7140301902199998E-2</v>
      </c>
      <c r="M982" s="122">
        <v>4.79136161592E-2</v>
      </c>
      <c r="N982" s="122">
        <v>5.8912562541200003E-2</v>
      </c>
      <c r="O982" s="122">
        <v>5.64358550771E-2</v>
      </c>
      <c r="P982" s="122">
        <v>5.1033418131399999E-2</v>
      </c>
      <c r="Q982" s="122">
        <v>4.8819104558499998E-2</v>
      </c>
      <c r="R982" s="122">
        <v>4.4234782810199998E-2</v>
      </c>
      <c r="S982" s="122">
        <v>4.23654935346E-2</v>
      </c>
      <c r="T982" s="122">
        <v>4.3593396369200003E-2</v>
      </c>
      <c r="U982" s="122">
        <v>4.3248212415000001E-2</v>
      </c>
      <c r="V982" s="122">
        <v>4.1801042593999999E-2</v>
      </c>
      <c r="W982" s="122">
        <v>5.8829570797199998E-2</v>
      </c>
      <c r="X982" s="122">
        <v>4.8383092562599997E-2</v>
      </c>
      <c r="Y982" s="122">
        <v>4.0979071499300003E-2</v>
      </c>
      <c r="Z982" s="122">
        <v>5.6742900712799998E-2</v>
      </c>
      <c r="AA982" s="122">
        <v>6.1135835509299997E-2</v>
      </c>
      <c r="AB982" s="122">
        <v>5.7906043815299998E-2</v>
      </c>
      <c r="AC982" s="122">
        <v>5.4868936164899997E-2</v>
      </c>
      <c r="AD982" s="122">
        <v>2.1770561996900001E-2</v>
      </c>
      <c r="AE982" s="122">
        <v>5.5738135138699997E-2</v>
      </c>
      <c r="AF982" s="122">
        <v>6.3565119196100001E-2</v>
      </c>
      <c r="AG982" s="122">
        <v>6.1738434558600001E-2</v>
      </c>
      <c r="AH982" s="122">
        <v>7.2931191696600006E-2</v>
      </c>
      <c r="AI982" s="122">
        <v>7.3436057116900003E-2</v>
      </c>
      <c r="AJ982" s="122">
        <v>6.8733053802799995E-2</v>
      </c>
      <c r="AK982" s="122">
        <v>5.9280385782100001E-2</v>
      </c>
      <c r="AL982" s="122">
        <v>0</v>
      </c>
    </row>
    <row r="983" spans="1:38" hidden="1" x14ac:dyDescent="0.25">
      <c r="A983" s="122" t="s">
        <v>1973</v>
      </c>
      <c r="B983" s="122">
        <v>1</v>
      </c>
      <c r="C983" s="122" t="s">
        <v>2152</v>
      </c>
      <c r="D983" s="122" t="s">
        <v>2113</v>
      </c>
      <c r="E983" s="122">
        <v>19</v>
      </c>
      <c r="F983" s="122">
        <v>4.2701395126100002E-2</v>
      </c>
      <c r="G983" s="122">
        <v>3.9914699023499998E-2</v>
      </c>
      <c r="H983" s="122">
        <v>4.4373727905999999E-2</v>
      </c>
      <c r="I983" s="122">
        <v>5.2984674127000003E-2</v>
      </c>
      <c r="J983" s="122">
        <v>4.9874460350899999E-2</v>
      </c>
      <c r="K983" s="122">
        <v>5.0122935343800003E-2</v>
      </c>
      <c r="L983" s="122">
        <v>4.5827509311799998E-2</v>
      </c>
      <c r="M983" s="122">
        <v>4.6939026667700001E-2</v>
      </c>
      <c r="N983" s="122">
        <v>5.8000032121099998E-2</v>
      </c>
      <c r="O983" s="122">
        <v>5.5726438938E-2</v>
      </c>
      <c r="P983" s="122">
        <v>5.06691453951E-2</v>
      </c>
      <c r="Q983" s="122">
        <v>4.8830890082599998E-2</v>
      </c>
      <c r="R983" s="122">
        <v>4.4543417623099997E-2</v>
      </c>
      <c r="S983" s="122">
        <v>4.2879020235899998E-2</v>
      </c>
      <c r="T983" s="122">
        <v>4.4140349129900003E-2</v>
      </c>
      <c r="U983" s="122">
        <v>4.4035580144600003E-2</v>
      </c>
      <c r="V983" s="122">
        <v>4.2694183128600002E-2</v>
      </c>
      <c r="W983" s="122">
        <v>6.0255136322400003E-2</v>
      </c>
      <c r="X983" s="122">
        <v>4.9698794249100002E-2</v>
      </c>
      <c r="Y983" s="122">
        <v>4.1982479885300003E-2</v>
      </c>
      <c r="Z983" s="122">
        <v>5.7913973239499997E-2</v>
      </c>
      <c r="AA983" s="122">
        <v>6.2488792927199999E-2</v>
      </c>
      <c r="AB983" s="122">
        <v>5.91308079177E-2</v>
      </c>
      <c r="AC983" s="122">
        <v>5.5868663928000002E-2</v>
      </c>
      <c r="AD983" s="122">
        <v>2.2254665670599999E-2</v>
      </c>
      <c r="AE983" s="122">
        <v>5.72778432568E-2</v>
      </c>
      <c r="AF983" s="122">
        <v>6.6237216673900007E-2</v>
      </c>
      <c r="AG983" s="122">
        <v>6.5092360440700006E-2</v>
      </c>
      <c r="AH983" s="122">
        <v>7.7370696157299995E-2</v>
      </c>
      <c r="AI983" s="122">
        <v>7.8172245189299994E-2</v>
      </c>
      <c r="AJ983" s="122">
        <v>7.3582026985400006E-2</v>
      </c>
      <c r="AK983" s="122">
        <v>6.3139327762200007E-2</v>
      </c>
      <c r="AL983" s="122">
        <v>0</v>
      </c>
    </row>
    <row r="984" spans="1:38" hidden="1" x14ac:dyDescent="0.25">
      <c r="A984" s="122" t="s">
        <v>1973</v>
      </c>
      <c r="B984" s="122">
        <v>1</v>
      </c>
      <c r="C984" s="122" t="s">
        <v>2152</v>
      </c>
      <c r="D984" s="122" t="s">
        <v>2114</v>
      </c>
      <c r="E984" s="122">
        <v>19</v>
      </c>
      <c r="F984" s="122">
        <v>0.17769959320129999</v>
      </c>
      <c r="G984" s="122">
        <v>0.16331341182029999</v>
      </c>
      <c r="H984" s="122">
        <v>0.1787175138731</v>
      </c>
      <c r="I984" s="122">
        <v>0.20983092114419999</v>
      </c>
      <c r="J984" s="122">
        <v>0.19440046671860001</v>
      </c>
      <c r="K984" s="122">
        <v>0.1920065686062</v>
      </c>
      <c r="L984" s="122">
        <v>0.17247129148160001</v>
      </c>
      <c r="M984" s="122">
        <v>0.1737009201419</v>
      </c>
      <c r="N984" s="122">
        <v>0.2118598580754</v>
      </c>
      <c r="O984" s="122">
        <v>0.2013641900315</v>
      </c>
      <c r="P984" s="122">
        <v>0.1814814986569</v>
      </c>
      <c r="Q984" s="122">
        <v>0.17317778615910001</v>
      </c>
      <c r="R984" s="122">
        <v>0.1563336117577</v>
      </c>
      <c r="S984" s="122">
        <v>0.14957907219149999</v>
      </c>
      <c r="T984" s="122">
        <v>0.15347227356990001</v>
      </c>
      <c r="U984" s="122">
        <v>0.15173315315450001</v>
      </c>
      <c r="V984" s="122">
        <v>0.14550689044910001</v>
      </c>
      <c r="W984" s="122">
        <v>0.20337370495599999</v>
      </c>
      <c r="X984" s="122">
        <v>0.16631925435879999</v>
      </c>
      <c r="Y984" s="122">
        <v>0.13962771390939999</v>
      </c>
      <c r="Z984" s="122">
        <v>0.1918296178094</v>
      </c>
      <c r="AA984" s="122">
        <v>0.2056843163738</v>
      </c>
      <c r="AB984" s="122">
        <v>0.19359713140599999</v>
      </c>
      <c r="AC984" s="122">
        <v>0.18194589694909999</v>
      </c>
      <c r="AD984" s="122">
        <v>7.1792765629600006E-2</v>
      </c>
      <c r="AE984" s="122">
        <v>0.1822985391825</v>
      </c>
      <c r="AF984" s="122">
        <v>0.2069426934701</v>
      </c>
      <c r="AG984" s="122">
        <v>0.20081427967029999</v>
      </c>
      <c r="AH984" s="122">
        <v>0.2368926792928</v>
      </c>
      <c r="AI984" s="122">
        <v>0.23730784922090001</v>
      </c>
      <c r="AJ984" s="122">
        <v>0.2253431621317</v>
      </c>
      <c r="AK984" s="122">
        <v>0.19277246848310001</v>
      </c>
      <c r="AL984" s="122">
        <v>0</v>
      </c>
    </row>
    <row r="985" spans="1:38" hidden="1" x14ac:dyDescent="0.25">
      <c r="A985" s="122" t="s">
        <v>1973</v>
      </c>
      <c r="B985" s="122">
        <v>1</v>
      </c>
      <c r="C985" s="122" t="s">
        <v>2152</v>
      </c>
      <c r="D985" s="122" t="s">
        <v>2136</v>
      </c>
      <c r="E985" s="122">
        <v>19</v>
      </c>
      <c r="F985" s="122">
        <v>5.26620259711E-2</v>
      </c>
      <c r="G985" s="122">
        <v>4.8393182346100003E-2</v>
      </c>
      <c r="H985" s="122">
        <v>5.3021039508299998E-2</v>
      </c>
      <c r="I985" s="122">
        <v>6.2331798439600003E-2</v>
      </c>
      <c r="J985" s="122">
        <v>5.79563477062E-2</v>
      </c>
      <c r="K985" s="122">
        <v>5.7533863861500001E-2</v>
      </c>
      <c r="L985" s="122">
        <v>5.2003892332E-2</v>
      </c>
      <c r="M985" s="122">
        <v>5.2783353197500001E-2</v>
      </c>
      <c r="N985" s="122">
        <v>6.4845973911900001E-2</v>
      </c>
      <c r="O985" s="122">
        <v>6.2100478748499999E-2</v>
      </c>
      <c r="P985" s="122">
        <v>5.6296366567699999E-2</v>
      </c>
      <c r="Q985" s="122">
        <v>5.37709114797E-2</v>
      </c>
      <c r="R985" s="122">
        <v>4.84771295775E-2</v>
      </c>
      <c r="S985" s="122">
        <v>4.6248045013999997E-2</v>
      </c>
      <c r="T985" s="122">
        <v>4.7323569679100001E-2</v>
      </c>
      <c r="U985" s="122">
        <v>4.6572511753399999E-2</v>
      </c>
      <c r="V985" s="122">
        <v>4.4256519033500002E-2</v>
      </c>
      <c r="W985" s="122">
        <v>6.1235718467899998E-2</v>
      </c>
      <c r="X985" s="122">
        <v>4.9594853657599997E-2</v>
      </c>
      <c r="Y985" s="122">
        <v>4.1230816464800001E-2</v>
      </c>
      <c r="Z985" s="122">
        <v>5.6162057794300002E-2</v>
      </c>
      <c r="AA985" s="122">
        <v>5.9359409261299997E-2</v>
      </c>
      <c r="AB985" s="122">
        <v>5.5103741339900002E-2</v>
      </c>
      <c r="AC985" s="122">
        <v>5.1155653480700003E-2</v>
      </c>
      <c r="AD985" s="122">
        <v>1.9838227331700001E-2</v>
      </c>
      <c r="AE985" s="122">
        <v>4.9505327576599999E-2</v>
      </c>
      <c r="AF985" s="122">
        <v>5.5126687532E-2</v>
      </c>
      <c r="AG985" s="122">
        <v>5.2190798312300002E-2</v>
      </c>
      <c r="AH985" s="122">
        <v>5.9057966809400002E-2</v>
      </c>
      <c r="AI985" s="122">
        <v>5.92126042408E-2</v>
      </c>
      <c r="AJ985" s="122">
        <v>5.6927905892200002E-2</v>
      </c>
      <c r="AK985" s="122">
        <v>4.85287277209E-2</v>
      </c>
      <c r="AL985" s="122">
        <v>0</v>
      </c>
    </row>
    <row r="986" spans="1:38" hidden="1" x14ac:dyDescent="0.25">
      <c r="A986" s="122" t="s">
        <v>1973</v>
      </c>
      <c r="B986" s="122">
        <v>1</v>
      </c>
      <c r="C986" s="122" t="s">
        <v>2152</v>
      </c>
      <c r="D986" s="122" t="s">
        <v>2115</v>
      </c>
      <c r="E986" s="122">
        <v>19</v>
      </c>
      <c r="F986" s="122">
        <v>1.5018097273899999E-2</v>
      </c>
      <c r="G986" s="122">
        <v>1.3774852050299999E-2</v>
      </c>
      <c r="H986" s="122">
        <v>1.50186073983E-2</v>
      </c>
      <c r="I986" s="122">
        <v>1.75748132568E-2</v>
      </c>
      <c r="J986" s="122">
        <v>1.6233954173100001E-2</v>
      </c>
      <c r="K986" s="122">
        <v>1.6007920404500001E-2</v>
      </c>
      <c r="L986" s="122">
        <v>1.44081872975E-2</v>
      </c>
      <c r="M986" s="122">
        <v>1.45655437325E-2</v>
      </c>
      <c r="N986" s="122">
        <v>1.7839801029599998E-2</v>
      </c>
      <c r="O986" s="122">
        <v>1.7082765588399999E-2</v>
      </c>
      <c r="P986" s="122">
        <v>1.5516242781E-2</v>
      </c>
      <c r="Q986" s="122">
        <v>1.48852717923E-2</v>
      </c>
      <c r="R986" s="122">
        <v>1.35147538325E-2</v>
      </c>
      <c r="S986" s="122">
        <v>1.29498805025E-2</v>
      </c>
      <c r="T986" s="122">
        <v>1.3288355202900001E-2</v>
      </c>
      <c r="U986" s="122">
        <v>1.3015131898399999E-2</v>
      </c>
      <c r="V986" s="122">
        <v>1.23643317717E-2</v>
      </c>
      <c r="W986" s="122">
        <v>1.71148636654E-2</v>
      </c>
      <c r="X986" s="122">
        <v>1.3912412564900001E-2</v>
      </c>
      <c r="Y986" s="122">
        <v>1.1614417896700001E-2</v>
      </c>
      <c r="Z986" s="122">
        <v>1.5905971864400001E-2</v>
      </c>
      <c r="AA986" s="122">
        <v>1.7004409916899998E-2</v>
      </c>
      <c r="AB986" s="122">
        <v>1.5993601028100001E-2</v>
      </c>
      <c r="AC986" s="122">
        <v>1.50283062646E-2</v>
      </c>
      <c r="AD986" s="122">
        <v>5.9292934901000001E-3</v>
      </c>
      <c r="AE986" s="122">
        <v>1.5064207528100001E-2</v>
      </c>
      <c r="AF986" s="122">
        <v>1.7117554052300001E-2</v>
      </c>
      <c r="AG986" s="122">
        <v>1.65827630723E-2</v>
      </c>
      <c r="AH986" s="122">
        <v>1.9591484175799999E-2</v>
      </c>
      <c r="AI986" s="122">
        <v>1.96196182992E-2</v>
      </c>
      <c r="AJ986" s="122">
        <v>1.9017308758399999E-2</v>
      </c>
      <c r="AK986" s="122">
        <v>1.62914634274E-2</v>
      </c>
      <c r="AL986" s="122">
        <v>0</v>
      </c>
    </row>
    <row r="987" spans="1:38" hidden="1" x14ac:dyDescent="0.25">
      <c r="A987" s="122" t="s">
        <v>1973</v>
      </c>
      <c r="B987" s="122">
        <v>1</v>
      </c>
      <c r="C987" s="122" t="s">
        <v>2152</v>
      </c>
      <c r="D987" s="122" t="s">
        <v>2116</v>
      </c>
      <c r="E987" s="122">
        <v>19</v>
      </c>
      <c r="F987" s="122">
        <v>5.2267343635999997E-2</v>
      </c>
      <c r="G987" s="122">
        <v>4.86635685188E-2</v>
      </c>
      <c r="H987" s="122">
        <v>5.3698743523300001E-2</v>
      </c>
      <c r="I987" s="122">
        <v>6.34236019781E-2</v>
      </c>
      <c r="J987" s="122">
        <v>5.9208280927500002E-2</v>
      </c>
      <c r="K987" s="122">
        <v>5.9003819349099998E-2</v>
      </c>
      <c r="L987" s="122">
        <v>5.35769768417E-2</v>
      </c>
      <c r="M987" s="122">
        <v>5.48285038248E-2</v>
      </c>
      <c r="N987" s="122">
        <v>6.78058803849E-2</v>
      </c>
      <c r="O987" s="122">
        <v>6.5261851567500001E-2</v>
      </c>
      <c r="P987" s="122">
        <v>5.9452274155500001E-2</v>
      </c>
      <c r="Q987" s="122">
        <v>5.7237869093700003E-2</v>
      </c>
      <c r="R987" s="122">
        <v>5.2078891757700002E-2</v>
      </c>
      <c r="S987" s="122">
        <v>5.0166847001300002E-2</v>
      </c>
      <c r="T987" s="122">
        <v>5.2072685190499998E-2</v>
      </c>
      <c r="U987" s="122">
        <v>5.2042075852500001E-2</v>
      </c>
      <c r="V987" s="122">
        <v>5.0683913887799997E-2</v>
      </c>
      <c r="W987" s="122">
        <v>7.1937253102399998E-2</v>
      </c>
      <c r="X987" s="122">
        <v>5.9724248041800002E-2</v>
      </c>
      <c r="Y987" s="122">
        <v>5.0594499006500003E-2</v>
      </c>
      <c r="Z987" s="122">
        <v>6.9960204748700003E-2</v>
      </c>
      <c r="AA987" s="122">
        <v>7.5397185900399996E-2</v>
      </c>
      <c r="AB987" s="122">
        <v>7.15468157232E-2</v>
      </c>
      <c r="AC987" s="122">
        <v>6.7861567255800004E-2</v>
      </c>
      <c r="AD987" s="122">
        <v>2.7089029567099999E-2</v>
      </c>
      <c r="AE987" s="122">
        <v>6.9784679182699996E-2</v>
      </c>
      <c r="AF987" s="122">
        <v>8.0311652882500001E-2</v>
      </c>
      <c r="AG987" s="122">
        <v>7.8901070277700006E-2</v>
      </c>
      <c r="AH987" s="122">
        <v>9.4166355932600004E-2</v>
      </c>
      <c r="AI987" s="122">
        <v>9.5630467794900004E-2</v>
      </c>
      <c r="AJ987" s="122">
        <v>8.9007550017900006E-2</v>
      </c>
      <c r="AK987" s="122">
        <v>7.7184564461699995E-2</v>
      </c>
      <c r="AL987" s="122">
        <v>0</v>
      </c>
    </row>
    <row r="988" spans="1:38" hidden="1" x14ac:dyDescent="0.25">
      <c r="A988" s="122" t="s">
        <v>1973</v>
      </c>
      <c r="B988" s="122">
        <v>1</v>
      </c>
      <c r="C988" s="122" t="s">
        <v>2152</v>
      </c>
      <c r="D988" s="122" t="s">
        <v>2117</v>
      </c>
      <c r="E988" s="122">
        <v>19</v>
      </c>
      <c r="F988" s="122">
        <v>1.0406742208200001E-2</v>
      </c>
      <c r="G988" s="122">
        <v>9.5908038966999992E-3</v>
      </c>
      <c r="H988" s="122">
        <v>1.05722686601E-2</v>
      </c>
      <c r="I988" s="122">
        <v>1.2502866252E-2</v>
      </c>
      <c r="J988" s="122">
        <v>1.16772425786E-2</v>
      </c>
      <c r="K988" s="122">
        <v>1.16151636521E-2</v>
      </c>
      <c r="L988" s="122">
        <v>1.0475087907E-2</v>
      </c>
      <c r="M988" s="122">
        <v>1.05719812135E-2</v>
      </c>
      <c r="N988" s="122">
        <v>1.2907396343500001E-2</v>
      </c>
      <c r="O988" s="122">
        <v>1.23213068513E-2</v>
      </c>
      <c r="P988" s="122">
        <v>1.1166539405699999E-2</v>
      </c>
      <c r="Q988" s="122">
        <v>1.06727565748E-2</v>
      </c>
      <c r="R988" s="122">
        <v>9.6355829133999999E-3</v>
      </c>
      <c r="S988" s="122">
        <v>9.2315985803999995E-3</v>
      </c>
      <c r="T988" s="122">
        <v>9.5267967222E-3</v>
      </c>
      <c r="U988" s="122">
        <v>9.4512524217999997E-3</v>
      </c>
      <c r="V988" s="122">
        <v>9.1070606983999994E-3</v>
      </c>
      <c r="W988" s="122">
        <v>1.28140806849E-2</v>
      </c>
      <c r="X988" s="122">
        <v>1.05381148476E-2</v>
      </c>
      <c r="Y988" s="122">
        <v>8.8963593167000008E-3</v>
      </c>
      <c r="Z988" s="122">
        <v>1.23172834892E-2</v>
      </c>
      <c r="AA988" s="122">
        <v>1.3291731984000001E-2</v>
      </c>
      <c r="AB988" s="122">
        <v>1.26424273928E-2</v>
      </c>
      <c r="AC988" s="122">
        <v>1.1998484342700001E-2</v>
      </c>
      <c r="AD988" s="122">
        <v>4.7684716957E-3</v>
      </c>
      <c r="AE988" s="122">
        <v>1.21818443981E-2</v>
      </c>
      <c r="AF988" s="122">
        <v>1.3976260155E-2</v>
      </c>
      <c r="AG988" s="122">
        <v>1.37133461656E-2</v>
      </c>
      <c r="AH988" s="122">
        <v>1.6263437074299999E-2</v>
      </c>
      <c r="AI988" s="122">
        <v>1.64484822899E-2</v>
      </c>
      <c r="AJ988" s="122">
        <v>1.53893352413E-2</v>
      </c>
      <c r="AK988" s="122">
        <v>1.3314030866599999E-2</v>
      </c>
      <c r="AL988" s="122">
        <v>0</v>
      </c>
    </row>
    <row r="989" spans="1:38" hidden="1" x14ac:dyDescent="0.25">
      <c r="A989" s="122" t="s">
        <v>1973</v>
      </c>
      <c r="B989" s="122">
        <v>1</v>
      </c>
      <c r="C989" s="122" t="s">
        <v>2152</v>
      </c>
      <c r="D989" s="122" t="s">
        <v>2118</v>
      </c>
      <c r="E989" s="122">
        <v>19</v>
      </c>
      <c r="F989" s="122">
        <v>7.3067914813100002E-2</v>
      </c>
      <c r="G989" s="122">
        <v>6.7693136905199999E-2</v>
      </c>
      <c r="H989" s="122">
        <v>7.4897803297300003E-2</v>
      </c>
      <c r="I989" s="122">
        <v>8.8947898745500006E-2</v>
      </c>
      <c r="J989" s="122">
        <v>8.3592783919899993E-2</v>
      </c>
      <c r="K989" s="122">
        <v>8.3847590749799999E-2</v>
      </c>
      <c r="L989" s="122">
        <v>7.6446803796099999E-2</v>
      </c>
      <c r="M989" s="122">
        <v>7.8118773492500002E-2</v>
      </c>
      <c r="N989" s="122">
        <v>9.6366205396800006E-2</v>
      </c>
      <c r="O989" s="122">
        <v>9.25841096231E-2</v>
      </c>
      <c r="P989" s="122">
        <v>8.4264481787899997E-2</v>
      </c>
      <c r="Q989" s="122">
        <v>8.0974984709100001E-2</v>
      </c>
      <c r="R989" s="122">
        <v>7.3481024773299999E-2</v>
      </c>
      <c r="S989" s="122">
        <v>7.0685613558800001E-2</v>
      </c>
      <c r="T989" s="122">
        <v>7.3093676247600006E-2</v>
      </c>
      <c r="U989" s="122">
        <v>7.30154778709E-2</v>
      </c>
      <c r="V989" s="122">
        <v>7.0815357130999998E-2</v>
      </c>
      <c r="W989" s="122">
        <v>9.9967110690399999E-2</v>
      </c>
      <c r="X989" s="122">
        <v>8.2385129989799993E-2</v>
      </c>
      <c r="Y989" s="122">
        <v>6.9511714494600002E-2</v>
      </c>
      <c r="Z989" s="122">
        <v>9.5912017043700004E-2</v>
      </c>
      <c r="AA989" s="122">
        <v>0.1032741467375</v>
      </c>
      <c r="AB989" s="122">
        <v>9.7877909725500006E-2</v>
      </c>
      <c r="AC989" s="122">
        <v>9.2498815024600001E-2</v>
      </c>
      <c r="AD989" s="122">
        <v>3.6729343067099997E-2</v>
      </c>
      <c r="AE989" s="122">
        <v>9.4006147661199996E-2</v>
      </c>
      <c r="AF989" s="122">
        <v>0.1076308106175</v>
      </c>
      <c r="AG989" s="122">
        <v>0.1053889107173</v>
      </c>
      <c r="AH989" s="122">
        <v>0.125356218894</v>
      </c>
      <c r="AI989" s="122">
        <v>0.12664306215080001</v>
      </c>
      <c r="AJ989" s="122">
        <v>0.1200497703196</v>
      </c>
      <c r="AK989" s="122">
        <v>0.10371985373000001</v>
      </c>
      <c r="AL989" s="122">
        <v>0</v>
      </c>
    </row>
    <row r="990" spans="1:38" hidden="1" x14ac:dyDescent="0.25">
      <c r="A990" s="122" t="s">
        <v>1973</v>
      </c>
      <c r="B990" s="122">
        <v>1</v>
      </c>
      <c r="C990" s="122" t="s">
        <v>2152</v>
      </c>
      <c r="D990" s="122" t="s">
        <v>2119</v>
      </c>
      <c r="E990" s="122">
        <v>19</v>
      </c>
      <c r="F990" s="122">
        <v>0.2546334780665</v>
      </c>
      <c r="G990" s="122">
        <v>0.23712975013670001</v>
      </c>
      <c r="H990" s="122">
        <v>0.26341253936050002</v>
      </c>
      <c r="I990" s="122">
        <v>0.31443519468120001</v>
      </c>
      <c r="J990" s="122">
        <v>0.29663385544139997</v>
      </c>
      <c r="K990" s="122">
        <v>0.29841649964919997</v>
      </c>
      <c r="L990" s="122">
        <v>0.27295639203529998</v>
      </c>
      <c r="M990" s="122">
        <v>0.28041898795589998</v>
      </c>
      <c r="N990" s="122">
        <v>0.34874130687240001</v>
      </c>
      <c r="O990" s="122">
        <v>0.33755341990429999</v>
      </c>
      <c r="P990" s="122">
        <v>0.3094257193494</v>
      </c>
      <c r="Q990" s="122">
        <v>0.3001946455442</v>
      </c>
      <c r="R990" s="122">
        <v>0.2749913488538</v>
      </c>
      <c r="S990" s="122">
        <v>0.26629957922839997</v>
      </c>
      <c r="T990" s="122">
        <v>0.27692680765760003</v>
      </c>
      <c r="U990" s="122">
        <v>0.27760636159000002</v>
      </c>
      <c r="V990" s="122">
        <v>0.2716834577203</v>
      </c>
      <c r="W990" s="122">
        <v>0.38577069267039998</v>
      </c>
      <c r="X990" s="122">
        <v>0.32056532505090002</v>
      </c>
      <c r="Y990" s="122">
        <v>0.2733916484544</v>
      </c>
      <c r="Z990" s="122">
        <v>0.38092902187970001</v>
      </c>
      <c r="AA990" s="122">
        <v>0.41381159803090001</v>
      </c>
      <c r="AB990" s="122">
        <v>0.39547044908630002</v>
      </c>
      <c r="AC990" s="122">
        <v>0.3769982093534</v>
      </c>
      <c r="AD990" s="122">
        <v>0.1513207963456</v>
      </c>
      <c r="AE990" s="122">
        <v>0.39151966387600001</v>
      </c>
      <c r="AF990" s="122">
        <v>0.45170473819509999</v>
      </c>
      <c r="AG990" s="122">
        <v>0.44403158576270002</v>
      </c>
      <c r="AH990" s="122">
        <v>0.52938504296569999</v>
      </c>
      <c r="AI990" s="122">
        <v>0.53745266207590003</v>
      </c>
      <c r="AJ990" s="122">
        <v>0.5068659270061</v>
      </c>
      <c r="AK990" s="122">
        <v>0.43907354887950001</v>
      </c>
      <c r="AL990" s="122">
        <v>0</v>
      </c>
    </row>
    <row r="991" spans="1:38" hidden="1" x14ac:dyDescent="0.25">
      <c r="A991" s="122" t="s">
        <v>1973</v>
      </c>
      <c r="B991" s="122">
        <v>1</v>
      </c>
      <c r="C991" s="122" t="s">
        <v>2152</v>
      </c>
      <c r="D991" s="122" t="s">
        <v>2137</v>
      </c>
      <c r="E991" s="122">
        <v>19</v>
      </c>
      <c r="F991" s="122">
        <v>0</v>
      </c>
      <c r="G991" s="122">
        <v>0</v>
      </c>
      <c r="H991" s="122">
        <v>0</v>
      </c>
      <c r="I991" s="122">
        <v>0</v>
      </c>
      <c r="J991" s="122">
        <v>0</v>
      </c>
      <c r="K991" s="122">
        <v>0</v>
      </c>
      <c r="L991" s="122">
        <v>0</v>
      </c>
      <c r="M991" s="122">
        <v>0</v>
      </c>
      <c r="N991" s="122">
        <v>0</v>
      </c>
      <c r="O991" s="122">
        <v>0</v>
      </c>
      <c r="P991" s="122">
        <v>0</v>
      </c>
      <c r="Q991" s="122">
        <v>0</v>
      </c>
      <c r="R991" s="122">
        <v>0</v>
      </c>
      <c r="S991" s="122">
        <v>0</v>
      </c>
      <c r="T991" s="122">
        <v>0</v>
      </c>
      <c r="U991" s="122">
        <v>0</v>
      </c>
      <c r="V991" s="122">
        <v>0</v>
      </c>
      <c r="W991" s="122">
        <v>0</v>
      </c>
      <c r="X991" s="122">
        <v>0</v>
      </c>
      <c r="Y991" s="122">
        <v>0</v>
      </c>
      <c r="Z991" s="122">
        <v>0</v>
      </c>
      <c r="AA991" s="122">
        <v>0</v>
      </c>
      <c r="AB991" s="122">
        <v>0</v>
      </c>
      <c r="AC991" s="122">
        <v>0</v>
      </c>
      <c r="AD991" s="122">
        <v>0</v>
      </c>
      <c r="AE991" s="122">
        <v>0</v>
      </c>
      <c r="AF991" s="122">
        <v>0</v>
      </c>
      <c r="AG991" s="122">
        <v>0</v>
      </c>
      <c r="AH991" s="122">
        <v>0</v>
      </c>
      <c r="AI991" s="122">
        <v>0</v>
      </c>
      <c r="AJ991" s="122">
        <v>0</v>
      </c>
      <c r="AK991" s="122">
        <v>0</v>
      </c>
      <c r="AL991" s="122">
        <v>0</v>
      </c>
    </row>
    <row r="992" spans="1:38" hidden="1" x14ac:dyDescent="0.25">
      <c r="A992" s="122" t="s">
        <v>1973</v>
      </c>
      <c r="B992" s="122">
        <v>1</v>
      </c>
      <c r="C992" s="122" t="s">
        <v>2152</v>
      </c>
      <c r="D992" s="122" t="s">
        <v>2120</v>
      </c>
      <c r="E992" s="122">
        <v>19</v>
      </c>
      <c r="F992" s="122">
        <v>2.58447362232E-2</v>
      </c>
      <c r="G992" s="122">
        <v>2.4257883975700001E-2</v>
      </c>
      <c r="H992" s="122">
        <v>2.7243413663199999E-2</v>
      </c>
      <c r="I992" s="122">
        <v>3.2867403583100002E-2</v>
      </c>
      <c r="J992" s="122">
        <v>3.1325830271700002E-2</v>
      </c>
      <c r="K992" s="122">
        <v>3.1703757806299998E-2</v>
      </c>
      <c r="L992" s="122">
        <v>2.9186002386900001E-2</v>
      </c>
      <c r="M992" s="122">
        <v>3.01123676973E-2</v>
      </c>
      <c r="N992" s="122">
        <v>3.7472829436999998E-2</v>
      </c>
      <c r="O992" s="122">
        <v>3.6179829031799997E-2</v>
      </c>
      <c r="P992" s="122">
        <v>3.3159382133299997E-2</v>
      </c>
      <c r="Q992" s="122">
        <v>3.2156246248099998E-2</v>
      </c>
      <c r="R992" s="122">
        <v>2.9474155536399999E-2</v>
      </c>
      <c r="S992" s="122">
        <v>2.85282310594E-2</v>
      </c>
      <c r="T992" s="122">
        <v>2.9698186999900001E-2</v>
      </c>
      <c r="U992" s="122">
        <v>2.9953233170299999E-2</v>
      </c>
      <c r="V992" s="122">
        <v>2.9372894300999999E-2</v>
      </c>
      <c r="W992" s="122">
        <v>4.2049974347600001E-2</v>
      </c>
      <c r="X992" s="122">
        <v>3.5117585561699999E-2</v>
      </c>
      <c r="Y992" s="122">
        <v>3.0020471394199999E-2</v>
      </c>
      <c r="Z992" s="122">
        <v>4.1884148382399997E-2</v>
      </c>
      <c r="AA992" s="122">
        <v>4.5419097425500002E-2</v>
      </c>
      <c r="AB992" s="122">
        <v>4.3272703866499999E-2</v>
      </c>
      <c r="AC992" s="122">
        <v>4.12706510624E-2</v>
      </c>
      <c r="AD992" s="122">
        <v>1.64903187499E-2</v>
      </c>
      <c r="AE992" s="122">
        <v>4.2526782690000001E-2</v>
      </c>
      <c r="AF992" s="122">
        <v>4.9261837470500003E-2</v>
      </c>
      <c r="AG992" s="122">
        <v>4.87104951619E-2</v>
      </c>
      <c r="AH992" s="122">
        <v>5.83516593115E-2</v>
      </c>
      <c r="AI992" s="122">
        <v>5.93948651582E-2</v>
      </c>
      <c r="AJ992" s="122">
        <v>5.6930438690600001E-2</v>
      </c>
      <c r="AK992" s="122">
        <v>4.9634904422300001E-2</v>
      </c>
      <c r="AL992" s="122">
        <v>0</v>
      </c>
    </row>
    <row r="993" spans="1:38" hidden="1" x14ac:dyDescent="0.25">
      <c r="A993" s="122" t="s">
        <v>1973</v>
      </c>
      <c r="B993" s="122">
        <v>1</v>
      </c>
      <c r="C993" s="122" t="s">
        <v>2152</v>
      </c>
      <c r="D993" s="122" t="s">
        <v>2121</v>
      </c>
      <c r="E993" s="122">
        <v>19</v>
      </c>
      <c r="F993" s="122">
        <v>9.2809376440899996E-2</v>
      </c>
      <c r="G993" s="122">
        <v>8.58837557966E-2</v>
      </c>
      <c r="H993" s="122">
        <v>9.5137039471399995E-2</v>
      </c>
      <c r="I993" s="122">
        <v>0.112702373355</v>
      </c>
      <c r="J993" s="122">
        <v>0.1053513094834</v>
      </c>
      <c r="K993" s="122">
        <v>0.1049987341093</v>
      </c>
      <c r="L993" s="122">
        <v>9.5277370983900003E-2</v>
      </c>
      <c r="M993" s="122">
        <v>9.7011237733700004E-2</v>
      </c>
      <c r="N993" s="122">
        <v>0.1193913660328</v>
      </c>
      <c r="O993" s="122">
        <v>0.1149385828941</v>
      </c>
      <c r="P993" s="122">
        <v>0.1049785214146</v>
      </c>
      <c r="Q993" s="122">
        <v>0.10135778810190001</v>
      </c>
      <c r="R993" s="122">
        <v>9.2383449081400004E-2</v>
      </c>
      <c r="S993" s="122">
        <v>8.9048568818300006E-2</v>
      </c>
      <c r="T993" s="122">
        <v>9.24437346588E-2</v>
      </c>
      <c r="U993" s="122">
        <v>9.2345297741800003E-2</v>
      </c>
      <c r="V993" s="122">
        <v>8.9249213453099996E-2</v>
      </c>
      <c r="W993" s="122">
        <v>0.1254662123118</v>
      </c>
      <c r="X993" s="122">
        <v>0.1033009651893</v>
      </c>
      <c r="Y993" s="122">
        <v>8.7368190588399994E-2</v>
      </c>
      <c r="Z993" s="122">
        <v>0.1210913742053</v>
      </c>
      <c r="AA993" s="122">
        <v>0.13073957926169999</v>
      </c>
      <c r="AB993" s="122">
        <v>0.12413287859409999</v>
      </c>
      <c r="AC993" s="122">
        <v>0.1175410280663</v>
      </c>
      <c r="AD993" s="122">
        <v>4.6667403336299998E-2</v>
      </c>
      <c r="AE993" s="122">
        <v>0.1192624264511</v>
      </c>
      <c r="AF993" s="122">
        <v>0.13621423384190001</v>
      </c>
      <c r="AG993" s="122">
        <v>0.13295370458639999</v>
      </c>
      <c r="AH993" s="122">
        <v>0.15740165509170001</v>
      </c>
      <c r="AI993" s="122">
        <v>0.15865121273259999</v>
      </c>
      <c r="AJ993" s="122">
        <v>0.14974813288450001</v>
      </c>
      <c r="AK993" s="122">
        <v>0.1285085849897</v>
      </c>
      <c r="AL993" s="122">
        <v>0</v>
      </c>
    </row>
    <row r="994" spans="1:38" hidden="1" x14ac:dyDescent="0.25">
      <c r="A994" s="122" t="s">
        <v>1973</v>
      </c>
      <c r="B994" s="122">
        <v>1</v>
      </c>
      <c r="C994" s="122" t="s">
        <v>2152</v>
      </c>
      <c r="D994" s="122" t="s">
        <v>2138</v>
      </c>
      <c r="E994" s="122">
        <v>19</v>
      </c>
      <c r="F994" s="122">
        <v>1.5520220745999999E-3</v>
      </c>
      <c r="G994" s="122">
        <v>1.4284889400999999E-3</v>
      </c>
      <c r="H994" s="122">
        <v>1.5679210110000001E-3</v>
      </c>
      <c r="I994" s="122">
        <v>1.8452037285E-3</v>
      </c>
      <c r="J994" s="122">
        <v>1.7148268572999999E-3</v>
      </c>
      <c r="K994" s="122">
        <v>1.6970880708E-3</v>
      </c>
      <c r="L994" s="122">
        <v>1.5255790822000001E-3</v>
      </c>
      <c r="M994" s="122">
        <v>1.5392539177E-3</v>
      </c>
      <c r="N994" s="122">
        <v>1.8777763618E-3</v>
      </c>
      <c r="O994" s="122">
        <v>1.7831292713000001E-3</v>
      </c>
      <c r="P994" s="122">
        <v>1.6050338087E-3</v>
      </c>
      <c r="Q994" s="122">
        <v>1.5284430737000001E-3</v>
      </c>
      <c r="R994" s="122">
        <v>1.3756841482000001E-3</v>
      </c>
      <c r="S994" s="122">
        <v>1.3115576389E-3</v>
      </c>
      <c r="T994" s="122">
        <v>1.3413017893E-3</v>
      </c>
      <c r="U994" s="122">
        <v>1.3217613556E-3</v>
      </c>
      <c r="V994" s="122">
        <v>1.2603850167999999E-3</v>
      </c>
      <c r="W994" s="122">
        <v>1.7536618556999999E-3</v>
      </c>
      <c r="X994" s="122">
        <v>1.4294402810000001E-3</v>
      </c>
      <c r="Y994" s="122">
        <v>1.194945321E-3</v>
      </c>
      <c r="Z994" s="122">
        <v>1.6352307444999999E-3</v>
      </c>
      <c r="AA994" s="122">
        <v>1.7473494750000001E-3</v>
      </c>
      <c r="AB994" s="122">
        <v>1.6402760355999999E-3</v>
      </c>
      <c r="AC994" s="122">
        <v>1.5382102743E-3</v>
      </c>
      <c r="AD994" s="122">
        <v>6.054494845E-4</v>
      </c>
      <c r="AE994" s="122">
        <v>1.5352610606000001E-3</v>
      </c>
      <c r="AF994" s="122">
        <v>1.7398214259000001E-3</v>
      </c>
      <c r="AG994" s="122">
        <v>1.6837903270000001E-3</v>
      </c>
      <c r="AH994" s="122">
        <v>1.9788853021999999E-3</v>
      </c>
      <c r="AI994" s="122">
        <v>1.9777812616999998E-3</v>
      </c>
      <c r="AJ994" s="122">
        <v>1.8439119452999999E-3</v>
      </c>
      <c r="AK994" s="122">
        <v>1.5742620394999999E-3</v>
      </c>
      <c r="AL994" s="122">
        <v>0</v>
      </c>
    </row>
    <row r="995" spans="1:38" hidden="1" x14ac:dyDescent="0.25">
      <c r="A995" s="122" t="s">
        <v>1973</v>
      </c>
      <c r="B995" s="122">
        <v>1</v>
      </c>
      <c r="C995" s="122" t="s">
        <v>2152</v>
      </c>
      <c r="D995" s="122" t="s">
        <v>2122</v>
      </c>
      <c r="E995" s="122">
        <v>19</v>
      </c>
      <c r="F995" s="122">
        <v>8.4316436006999992E-3</v>
      </c>
      <c r="G995" s="122">
        <v>7.7499344726999998E-3</v>
      </c>
      <c r="H995" s="122">
        <v>8.4950462293999999E-3</v>
      </c>
      <c r="I995" s="122">
        <v>1.00026531156E-2</v>
      </c>
      <c r="J995" s="122">
        <v>9.3290748342000004E-3</v>
      </c>
      <c r="K995" s="122">
        <v>9.2710703952000005E-3</v>
      </c>
      <c r="L995" s="122">
        <v>8.3790908614000004E-3</v>
      </c>
      <c r="M995" s="122">
        <v>8.4840155275999994E-3</v>
      </c>
      <c r="N995" s="122">
        <v>1.03876739918E-2</v>
      </c>
      <c r="O995" s="122">
        <v>9.9285256509999992E-3</v>
      </c>
      <c r="P995" s="122">
        <v>9.0062544908999995E-3</v>
      </c>
      <c r="Q995" s="122">
        <v>8.6205124311999996E-3</v>
      </c>
      <c r="R995" s="122">
        <v>7.8026136408999996E-3</v>
      </c>
      <c r="S995" s="122">
        <v>7.4683782280000003E-3</v>
      </c>
      <c r="T995" s="122">
        <v>7.6659949221000003E-3</v>
      </c>
      <c r="U995" s="122">
        <v>7.5710029274999998E-3</v>
      </c>
      <c r="V995" s="122">
        <v>7.2445417403000003E-3</v>
      </c>
      <c r="W995" s="122">
        <v>1.0092349312100001E-2</v>
      </c>
      <c r="X995" s="122">
        <v>8.2307313011000006E-3</v>
      </c>
      <c r="Y995" s="122">
        <v>6.8874040683E-3</v>
      </c>
      <c r="Z995" s="122">
        <v>9.4453337554999996E-3</v>
      </c>
      <c r="AA995" s="122">
        <v>1.01203467419E-2</v>
      </c>
      <c r="AB995" s="122">
        <v>9.4964777787999999E-3</v>
      </c>
      <c r="AC995" s="122">
        <v>8.9211241334000001E-3</v>
      </c>
      <c r="AD995" s="122">
        <v>3.5114801754999999E-3</v>
      </c>
      <c r="AE995" s="122">
        <v>8.9199135129999999E-3</v>
      </c>
      <c r="AF995" s="122">
        <v>1.0103476174900001E-2</v>
      </c>
      <c r="AG995" s="122">
        <v>9.8115343323000002E-3</v>
      </c>
      <c r="AH995" s="122">
        <v>1.15551396212E-2</v>
      </c>
      <c r="AI995" s="122">
        <v>1.1570620191999999E-2</v>
      </c>
      <c r="AJ995" s="122">
        <v>1.1145961100000001E-2</v>
      </c>
      <c r="AK995" s="122">
        <v>9.5994743063999993E-3</v>
      </c>
      <c r="AL995" s="122">
        <v>0</v>
      </c>
    </row>
    <row r="996" spans="1:38" hidden="1" x14ac:dyDescent="0.25">
      <c r="A996" s="122" t="s">
        <v>1973</v>
      </c>
      <c r="B996" s="122">
        <v>1</v>
      </c>
      <c r="C996" s="122" t="s">
        <v>2152</v>
      </c>
      <c r="D996" s="122" t="s">
        <v>2123</v>
      </c>
      <c r="E996" s="122">
        <v>19</v>
      </c>
      <c r="F996" s="122">
        <v>7.3195569274400005E-2</v>
      </c>
      <c r="G996" s="122">
        <v>6.8497794051700006E-2</v>
      </c>
      <c r="H996" s="122">
        <v>7.6544378435800003E-2</v>
      </c>
      <c r="I996" s="122">
        <v>9.1393523436199997E-2</v>
      </c>
      <c r="J996" s="122">
        <v>8.5889323739999995E-2</v>
      </c>
      <c r="K996" s="122">
        <v>8.62730298965E-2</v>
      </c>
      <c r="L996" s="122">
        <v>7.8607693876699997E-2</v>
      </c>
      <c r="M996" s="122">
        <v>8.0612019079800007E-2</v>
      </c>
      <c r="N996" s="122">
        <v>9.9818008066600003E-2</v>
      </c>
      <c r="O996" s="122">
        <v>9.5931333510899996E-2</v>
      </c>
      <c r="P996" s="122">
        <v>8.7319559533200003E-2</v>
      </c>
      <c r="Q996" s="122">
        <v>8.42829996759E-2</v>
      </c>
      <c r="R996" s="122">
        <v>7.6732073643100002E-2</v>
      </c>
      <c r="S996" s="122">
        <v>7.3783684223899998E-2</v>
      </c>
      <c r="T996" s="122">
        <v>7.6405763962099998E-2</v>
      </c>
      <c r="U996" s="122">
        <v>7.6260351847599994E-2</v>
      </c>
      <c r="V996" s="122">
        <v>7.4095005275E-2</v>
      </c>
      <c r="W996" s="122">
        <v>0.1045943551042</v>
      </c>
      <c r="X996" s="122">
        <v>8.6536687590700004E-2</v>
      </c>
      <c r="Y996" s="122">
        <v>7.3495530623299998E-2</v>
      </c>
      <c r="Z996" s="122">
        <v>0.1017596982864</v>
      </c>
      <c r="AA996" s="122">
        <v>0.11016706848549999</v>
      </c>
      <c r="AB996" s="122">
        <v>0.104592067687</v>
      </c>
      <c r="AC996" s="122">
        <v>9.9180499992500004E-2</v>
      </c>
      <c r="AD996" s="122">
        <v>3.9607891081399997E-2</v>
      </c>
      <c r="AE996" s="122">
        <v>0.10215813132279999</v>
      </c>
      <c r="AF996" s="122">
        <v>0.11812780010609999</v>
      </c>
      <c r="AG996" s="122">
        <v>0.1165827317349</v>
      </c>
      <c r="AH996" s="122">
        <v>0.13920112934119999</v>
      </c>
      <c r="AI996" s="122">
        <v>0.14117385551190001</v>
      </c>
      <c r="AJ996" s="122">
        <v>0.1339049756798</v>
      </c>
      <c r="AK996" s="122">
        <v>0.11507253283</v>
      </c>
      <c r="AL996" s="122">
        <v>0</v>
      </c>
    </row>
    <row r="997" spans="1:38" hidden="1" x14ac:dyDescent="0.25">
      <c r="A997" s="122" t="s">
        <v>1973</v>
      </c>
      <c r="B997" s="122">
        <v>1</v>
      </c>
      <c r="C997" s="122" t="s">
        <v>2152</v>
      </c>
      <c r="D997" s="122" t="s">
        <v>2124</v>
      </c>
      <c r="E997" s="122">
        <v>19</v>
      </c>
      <c r="F997" s="122">
        <v>7.3218245818299998E-2</v>
      </c>
      <c r="G997" s="122">
        <v>6.7662551837600005E-2</v>
      </c>
      <c r="H997" s="122">
        <v>7.45367329449E-2</v>
      </c>
      <c r="I997" s="122">
        <v>8.80355809081E-2</v>
      </c>
      <c r="J997" s="122">
        <v>8.2030683679800001E-2</v>
      </c>
      <c r="K997" s="122">
        <v>8.16108935855E-2</v>
      </c>
      <c r="L997" s="122">
        <v>7.3812454244900003E-2</v>
      </c>
      <c r="M997" s="122">
        <v>7.4808632496599997E-2</v>
      </c>
      <c r="N997" s="122">
        <v>9.1653936023300006E-2</v>
      </c>
      <c r="O997" s="122">
        <v>8.7559119685800005E-2</v>
      </c>
      <c r="P997" s="122">
        <v>7.9393329310899999E-2</v>
      </c>
      <c r="Q997" s="122">
        <v>7.6131880590599998E-2</v>
      </c>
      <c r="R997" s="122">
        <v>6.9034117428299999E-2</v>
      </c>
      <c r="S997" s="122">
        <v>6.6230040546500002E-2</v>
      </c>
      <c r="T997" s="122">
        <v>6.8187016576699996E-2</v>
      </c>
      <c r="U997" s="122">
        <v>6.7593408115100007E-2</v>
      </c>
      <c r="V997" s="122">
        <v>6.4870883653300002E-2</v>
      </c>
      <c r="W997" s="122">
        <v>9.0822176155800002E-2</v>
      </c>
      <c r="X997" s="122">
        <v>7.4388284800200002E-2</v>
      </c>
      <c r="Y997" s="122">
        <v>6.24927169681E-2</v>
      </c>
      <c r="Z997" s="122">
        <v>8.5876710229399994E-2</v>
      </c>
      <c r="AA997" s="122">
        <v>9.2068487658000006E-2</v>
      </c>
      <c r="AB997" s="122">
        <v>8.6735424921199997E-2</v>
      </c>
      <c r="AC997" s="122">
        <v>8.1693699728800001E-2</v>
      </c>
      <c r="AD997" s="122">
        <v>3.2287790072999999E-2</v>
      </c>
      <c r="AE997" s="122">
        <v>8.2141241626000006E-2</v>
      </c>
      <c r="AF997" s="122">
        <v>9.3453667401599994E-2</v>
      </c>
      <c r="AG997" s="122">
        <v>9.0924253889399995E-2</v>
      </c>
      <c r="AH997" s="122">
        <v>0.10743802380420001</v>
      </c>
      <c r="AI997" s="122">
        <v>0.10799526722159999</v>
      </c>
      <c r="AJ997" s="122">
        <v>0.1022196327547</v>
      </c>
      <c r="AK997" s="122">
        <v>8.7670767474999994E-2</v>
      </c>
      <c r="AL997" s="122">
        <v>0</v>
      </c>
    </row>
    <row r="998" spans="1:38" hidden="1" x14ac:dyDescent="0.25">
      <c r="A998" s="122" t="s">
        <v>1973</v>
      </c>
      <c r="B998" s="122">
        <v>1</v>
      </c>
      <c r="C998" s="122" t="s">
        <v>2152</v>
      </c>
      <c r="D998" s="122" t="s">
        <v>2125</v>
      </c>
      <c r="E998" s="122">
        <v>19</v>
      </c>
      <c r="F998" s="122">
        <v>2.6760232637499999E-2</v>
      </c>
      <c r="G998" s="122">
        <v>2.4516235115E-2</v>
      </c>
      <c r="H998" s="122">
        <v>2.6793291947199999E-2</v>
      </c>
      <c r="I998" s="122">
        <v>3.1467373562800001E-2</v>
      </c>
      <c r="J998" s="122">
        <v>2.9088380536400001E-2</v>
      </c>
      <c r="K998" s="122">
        <v>2.8705591967E-2</v>
      </c>
      <c r="L998" s="122">
        <v>2.5725868500800001E-2</v>
      </c>
      <c r="M998" s="122">
        <v>2.5841217566899999E-2</v>
      </c>
      <c r="N998" s="122">
        <v>3.1411478689000003E-2</v>
      </c>
      <c r="O998" s="122">
        <v>2.97486333267E-2</v>
      </c>
      <c r="P998" s="122">
        <v>2.6696211391999999E-2</v>
      </c>
      <c r="Q998" s="122">
        <v>2.53660665395E-2</v>
      </c>
      <c r="R998" s="122">
        <v>2.2889155930099998E-2</v>
      </c>
      <c r="S998" s="122">
        <v>2.1906173458499999E-2</v>
      </c>
      <c r="T998" s="122">
        <v>2.2462260427599998E-2</v>
      </c>
      <c r="U998" s="122">
        <v>2.2187085407500001E-2</v>
      </c>
      <c r="V998" s="122">
        <v>2.12595197588E-2</v>
      </c>
      <c r="W998" s="122">
        <v>2.96879831793E-2</v>
      </c>
      <c r="X998" s="122">
        <v>2.4268321480899999E-2</v>
      </c>
      <c r="Y998" s="122">
        <v>2.0368160681099999E-2</v>
      </c>
      <c r="Z998" s="122">
        <v>2.7982974209700001E-2</v>
      </c>
      <c r="AA998" s="122">
        <v>2.9957886410600001E-2</v>
      </c>
      <c r="AB998" s="122">
        <v>2.8161387226199999E-2</v>
      </c>
      <c r="AC998" s="122">
        <v>2.6406856600999999E-2</v>
      </c>
      <c r="AD998" s="122">
        <v>1.0385662548399999E-2</v>
      </c>
      <c r="AE998" s="122">
        <v>2.62737284732E-2</v>
      </c>
      <c r="AF998" s="122">
        <v>2.96524207989E-2</v>
      </c>
      <c r="AG998" s="122">
        <v>2.8544484515299999E-2</v>
      </c>
      <c r="AH998" s="122">
        <v>3.3399443446499998E-2</v>
      </c>
      <c r="AI998" s="122">
        <v>3.3286498619899997E-2</v>
      </c>
      <c r="AJ998" s="122">
        <v>3.1049298259000001E-2</v>
      </c>
      <c r="AK998" s="122">
        <v>2.65121816532E-2</v>
      </c>
      <c r="AL998" s="122">
        <v>0</v>
      </c>
    </row>
    <row r="999" spans="1:38" hidden="1" x14ac:dyDescent="0.25">
      <c r="A999" s="122" t="s">
        <v>1973</v>
      </c>
      <c r="B999" s="122">
        <v>1</v>
      </c>
      <c r="C999" s="122" t="s">
        <v>2152</v>
      </c>
      <c r="D999" s="122" t="s">
        <v>2126</v>
      </c>
      <c r="E999" s="122">
        <v>19</v>
      </c>
      <c r="F999" s="122">
        <v>6.7729566768999997E-3</v>
      </c>
      <c r="G999" s="122">
        <v>6.2595802822000002E-3</v>
      </c>
      <c r="H999" s="122">
        <v>6.9154375975999998E-3</v>
      </c>
      <c r="I999" s="122">
        <v>8.1905348674000001E-3</v>
      </c>
      <c r="J999" s="122">
        <v>7.6744086500999996E-3</v>
      </c>
      <c r="K999" s="122">
        <v>7.6365657721999998E-3</v>
      </c>
      <c r="L999" s="122">
        <v>6.8896559860000001E-3</v>
      </c>
      <c r="M999" s="122">
        <v>6.9528444793000004E-3</v>
      </c>
      <c r="N999" s="122">
        <v>8.4910051620999995E-3</v>
      </c>
      <c r="O999" s="122">
        <v>8.0747273275999995E-3</v>
      </c>
      <c r="P999" s="122">
        <v>7.3025921065999998E-3</v>
      </c>
      <c r="Q999" s="122">
        <v>6.9651039207E-3</v>
      </c>
      <c r="R999" s="122">
        <v>6.3392479956000001E-3</v>
      </c>
      <c r="S999" s="122">
        <v>6.0855041515000003E-3</v>
      </c>
      <c r="T999" s="122">
        <v>6.2956575215999998E-3</v>
      </c>
      <c r="U999" s="122">
        <v>6.2662430111999996E-3</v>
      </c>
      <c r="V999" s="122">
        <v>6.0788754675999996E-3</v>
      </c>
      <c r="W999" s="122">
        <v>8.6580913142000008E-3</v>
      </c>
      <c r="X999" s="122">
        <v>7.2007145896000003E-3</v>
      </c>
      <c r="Y999" s="122">
        <v>6.1712790385999999E-3</v>
      </c>
      <c r="Z999" s="122">
        <v>8.5194168112999995E-3</v>
      </c>
      <c r="AA999" s="122">
        <v>9.1569406308999995E-3</v>
      </c>
      <c r="AB999" s="122">
        <v>8.7428829222000008E-3</v>
      </c>
      <c r="AC999" s="122">
        <v>8.2949257227000004E-3</v>
      </c>
      <c r="AD999" s="122">
        <v>3.2727731774000002E-3</v>
      </c>
      <c r="AE999" s="122">
        <v>8.3580306562999994E-3</v>
      </c>
      <c r="AF999" s="122">
        <v>9.4703886935000002E-3</v>
      </c>
      <c r="AG999" s="122">
        <v>9.1030870976000003E-3</v>
      </c>
      <c r="AH999" s="122">
        <v>1.07090723432E-2</v>
      </c>
      <c r="AI999" s="122">
        <v>1.0756101158100001E-2</v>
      </c>
      <c r="AJ999" s="122">
        <v>1.0014390036199999E-2</v>
      </c>
      <c r="AK999" s="122">
        <v>8.6066646947000006E-3</v>
      </c>
      <c r="AL999" s="122">
        <v>0</v>
      </c>
    </row>
    <row r="1000" spans="1:38" hidden="1" x14ac:dyDescent="0.25">
      <c r="A1000" s="122" t="s">
        <v>1983</v>
      </c>
      <c r="B1000" s="122">
        <v>1</v>
      </c>
      <c r="C1000" s="122" t="s">
        <v>2153</v>
      </c>
      <c r="D1000" s="122" t="s">
        <v>2078</v>
      </c>
      <c r="E1000" s="122">
        <v>20</v>
      </c>
      <c r="F1000" s="122">
        <v>0</v>
      </c>
      <c r="G1000" s="122">
        <v>0</v>
      </c>
      <c r="H1000" s="122">
        <v>0</v>
      </c>
      <c r="I1000" s="122">
        <v>0</v>
      </c>
      <c r="J1000" s="122">
        <v>0</v>
      </c>
      <c r="K1000" s="122">
        <v>0</v>
      </c>
      <c r="L1000" s="122">
        <v>0</v>
      </c>
      <c r="M1000" s="122">
        <v>0</v>
      </c>
      <c r="N1000" s="122">
        <v>0</v>
      </c>
      <c r="O1000" s="122">
        <v>0</v>
      </c>
      <c r="P1000" s="122">
        <v>0</v>
      </c>
      <c r="Q1000" s="122">
        <v>0</v>
      </c>
      <c r="R1000" s="122">
        <v>0</v>
      </c>
      <c r="S1000" s="122">
        <v>0</v>
      </c>
      <c r="T1000" s="122">
        <v>0</v>
      </c>
      <c r="U1000" s="122">
        <v>0</v>
      </c>
      <c r="V1000" s="122">
        <v>0</v>
      </c>
      <c r="W1000" s="122">
        <v>0</v>
      </c>
      <c r="X1000" s="122">
        <v>0</v>
      </c>
      <c r="Y1000" s="122">
        <v>0</v>
      </c>
      <c r="Z1000" s="122">
        <v>0</v>
      </c>
      <c r="AA1000" s="122">
        <v>0</v>
      </c>
      <c r="AB1000" s="122">
        <v>0</v>
      </c>
      <c r="AC1000" s="122">
        <v>0</v>
      </c>
      <c r="AD1000" s="122">
        <v>0</v>
      </c>
      <c r="AE1000" s="122">
        <v>0</v>
      </c>
      <c r="AF1000" s="122">
        <v>0</v>
      </c>
      <c r="AG1000" s="122">
        <v>0</v>
      </c>
      <c r="AH1000" s="122">
        <v>0</v>
      </c>
      <c r="AI1000" s="122">
        <v>0</v>
      </c>
      <c r="AJ1000" s="122">
        <v>0</v>
      </c>
      <c r="AK1000" s="122">
        <v>0</v>
      </c>
      <c r="AL1000" s="122">
        <v>0</v>
      </c>
    </row>
    <row r="1001" spans="1:38" hidden="1" x14ac:dyDescent="0.25">
      <c r="A1001" s="122" t="s">
        <v>1983</v>
      </c>
      <c r="B1001" s="122">
        <v>1</v>
      </c>
      <c r="C1001" s="122" t="s">
        <v>2153</v>
      </c>
      <c r="D1001" s="122" t="s">
        <v>2079</v>
      </c>
      <c r="E1001" s="122">
        <v>20</v>
      </c>
      <c r="F1001" s="122">
        <v>8.9917898923300002E-2</v>
      </c>
      <c r="G1001" s="122">
        <v>9.60488656626E-2</v>
      </c>
      <c r="H1001" s="122">
        <v>8.5057471954500002E-2</v>
      </c>
      <c r="I1001" s="122">
        <v>7.2889028142599996E-2</v>
      </c>
      <c r="J1001" s="122">
        <v>0</v>
      </c>
      <c r="K1001" s="122">
        <v>9.9367014479700005E-2</v>
      </c>
      <c r="L1001" s="122">
        <v>6.11564336188E-2</v>
      </c>
      <c r="M1001" s="122">
        <v>9.2794543407499999E-2</v>
      </c>
      <c r="N1001" s="122">
        <v>8.4457919372599999E-2</v>
      </c>
      <c r="O1001" s="122">
        <v>9.7758810090300005E-2</v>
      </c>
      <c r="P1001" s="122">
        <v>9.2546923756000002E-2</v>
      </c>
      <c r="Q1001" s="122">
        <v>4.8272572806000003E-2</v>
      </c>
      <c r="R1001" s="122">
        <v>0</v>
      </c>
      <c r="S1001" s="122">
        <v>0</v>
      </c>
      <c r="T1001" s="122">
        <v>0.119950617962</v>
      </c>
      <c r="U1001" s="122">
        <v>0</v>
      </c>
      <c r="V1001" s="122">
        <v>0</v>
      </c>
      <c r="W1001" s="122">
        <v>0</v>
      </c>
      <c r="X1001" s="122">
        <v>0.14802363132929999</v>
      </c>
      <c r="Y1001" s="122">
        <v>0</v>
      </c>
      <c r="Z1001" s="122">
        <v>0.14333656217160001</v>
      </c>
      <c r="AA1001" s="122">
        <v>7.1268614918199996E-2</v>
      </c>
      <c r="AB1001" s="122">
        <v>0</v>
      </c>
      <c r="AC1001" s="122">
        <v>5.6461508691299997E-2</v>
      </c>
      <c r="AD1001" s="122">
        <v>0</v>
      </c>
      <c r="AE1001" s="122">
        <v>0</v>
      </c>
      <c r="AF1001" s="122">
        <v>0</v>
      </c>
      <c r="AG1001" s="122">
        <v>0</v>
      </c>
      <c r="AH1001" s="122">
        <v>0</v>
      </c>
      <c r="AI1001" s="122">
        <v>0</v>
      </c>
      <c r="AJ1001" s="122">
        <v>0</v>
      </c>
      <c r="AK1001" s="122">
        <v>0</v>
      </c>
      <c r="AL1001" s="122">
        <v>0</v>
      </c>
    </row>
    <row r="1002" spans="1:38" hidden="1" x14ac:dyDescent="0.25">
      <c r="A1002" s="122" t="s">
        <v>1983</v>
      </c>
      <c r="B1002" s="122">
        <v>1</v>
      </c>
      <c r="C1002" s="122" t="s">
        <v>2153</v>
      </c>
      <c r="D1002" s="122" t="s">
        <v>2080</v>
      </c>
      <c r="E1002" s="122">
        <v>20</v>
      </c>
      <c r="F1002" s="122">
        <v>4.8875234258E-2</v>
      </c>
      <c r="G1002" s="122">
        <v>5.2207745795699999E-2</v>
      </c>
      <c r="H1002" s="122">
        <v>4.6233329703499998E-2</v>
      </c>
      <c r="I1002" s="122">
        <v>3.9619123310899999E-2</v>
      </c>
      <c r="J1002" s="122">
        <v>7.5251892839600001E-2</v>
      </c>
      <c r="K1002" s="122">
        <v>7.6058702441300002E-2</v>
      </c>
      <c r="L1002" s="122">
        <v>5.3431410424700003E-2</v>
      </c>
      <c r="M1002" s="122">
        <v>8.7336040854100003E-2</v>
      </c>
      <c r="N1002" s="122">
        <v>6.0327085266099999E-2</v>
      </c>
      <c r="O1002" s="122">
        <v>9.3369639025000006E-2</v>
      </c>
      <c r="P1002" s="122">
        <v>8.7328112265999999E-2</v>
      </c>
      <c r="Q1002" s="122">
        <v>5.4256776046299998E-2</v>
      </c>
      <c r="R1002" s="122">
        <v>0.1036688070698</v>
      </c>
      <c r="S1002" s="122">
        <v>0.14334202019959999</v>
      </c>
      <c r="T1002" s="122">
        <v>4.79059743563E-2</v>
      </c>
      <c r="U1002" s="122">
        <v>0.14249717038189999</v>
      </c>
      <c r="V1002" s="122">
        <v>0.17091137624889999</v>
      </c>
      <c r="W1002" s="122">
        <v>9.3889364917899995E-2</v>
      </c>
      <c r="X1002" s="122">
        <v>7.6938836623099999E-2</v>
      </c>
      <c r="Y1002" s="122">
        <v>0</v>
      </c>
      <c r="Z1002" s="122">
        <v>7.2254125345299999E-2</v>
      </c>
      <c r="AA1002" s="122">
        <v>5.5942031064800002E-2</v>
      </c>
      <c r="AB1002" s="122">
        <v>0.13126952068549999</v>
      </c>
      <c r="AC1002" s="122">
        <v>2.53246472807E-2</v>
      </c>
      <c r="AD1002" s="122">
        <v>3.1297673584599998E-2</v>
      </c>
      <c r="AE1002" s="122">
        <v>4.2306317146100003E-2</v>
      </c>
      <c r="AF1002" s="122">
        <v>0</v>
      </c>
      <c r="AG1002" s="122">
        <v>0</v>
      </c>
      <c r="AH1002" s="122">
        <v>0</v>
      </c>
      <c r="AI1002" s="122">
        <v>0</v>
      </c>
      <c r="AJ1002" s="122">
        <v>0</v>
      </c>
      <c r="AK1002" s="122">
        <v>0</v>
      </c>
      <c r="AL1002" s="122">
        <v>0</v>
      </c>
    </row>
    <row r="1003" spans="1:38" hidden="1" x14ac:dyDescent="0.25">
      <c r="A1003" s="122" t="s">
        <v>1983</v>
      </c>
      <c r="B1003" s="122">
        <v>1</v>
      </c>
      <c r="C1003" s="122" t="s">
        <v>2153</v>
      </c>
      <c r="D1003" s="122" t="s">
        <v>2133</v>
      </c>
      <c r="E1003" s="122">
        <v>20</v>
      </c>
      <c r="F1003" s="122">
        <v>0</v>
      </c>
      <c r="G1003" s="122">
        <v>0</v>
      </c>
      <c r="H1003" s="122">
        <v>0</v>
      </c>
      <c r="I1003" s="122">
        <v>0</v>
      </c>
      <c r="J1003" s="122">
        <v>0</v>
      </c>
      <c r="K1003" s="122">
        <v>0</v>
      </c>
      <c r="L1003" s="122">
        <v>0</v>
      </c>
      <c r="M1003" s="122">
        <v>0</v>
      </c>
      <c r="N1003" s="122">
        <v>0</v>
      </c>
      <c r="O1003" s="122">
        <v>0</v>
      </c>
      <c r="P1003" s="122">
        <v>0</v>
      </c>
      <c r="Q1003" s="122">
        <v>0</v>
      </c>
      <c r="R1003" s="122">
        <v>0</v>
      </c>
      <c r="S1003" s="122">
        <v>0</v>
      </c>
      <c r="T1003" s="122">
        <v>0</v>
      </c>
      <c r="U1003" s="122">
        <v>0</v>
      </c>
      <c r="V1003" s="122">
        <v>0</v>
      </c>
      <c r="W1003" s="122">
        <v>0</v>
      </c>
      <c r="X1003" s="122">
        <v>0</v>
      </c>
      <c r="Y1003" s="122">
        <v>0</v>
      </c>
      <c r="Z1003" s="122">
        <v>0</v>
      </c>
      <c r="AA1003" s="122">
        <v>0</v>
      </c>
      <c r="AB1003" s="122">
        <v>0</v>
      </c>
      <c r="AC1003" s="122">
        <v>0</v>
      </c>
      <c r="AD1003" s="122">
        <v>0</v>
      </c>
      <c r="AE1003" s="122">
        <v>0</v>
      </c>
      <c r="AF1003" s="122">
        <v>0</v>
      </c>
      <c r="AG1003" s="122">
        <v>0</v>
      </c>
      <c r="AH1003" s="122">
        <v>0</v>
      </c>
      <c r="AI1003" s="122">
        <v>0</v>
      </c>
      <c r="AJ1003" s="122">
        <v>0</v>
      </c>
      <c r="AK1003" s="122">
        <v>0</v>
      </c>
      <c r="AL1003" s="122">
        <v>0</v>
      </c>
    </row>
    <row r="1004" spans="1:38" hidden="1" x14ac:dyDescent="0.25">
      <c r="A1004" s="122" t="s">
        <v>1983</v>
      </c>
      <c r="B1004" s="122">
        <v>1</v>
      </c>
      <c r="C1004" s="122" t="s">
        <v>2153</v>
      </c>
      <c r="D1004" s="122" t="s">
        <v>2081</v>
      </c>
      <c r="E1004" s="122">
        <v>20</v>
      </c>
      <c r="F1004" s="122">
        <v>0</v>
      </c>
      <c r="G1004" s="122">
        <v>0</v>
      </c>
      <c r="H1004" s="122">
        <v>0</v>
      </c>
      <c r="I1004" s="122">
        <v>0</v>
      </c>
      <c r="J1004" s="122">
        <v>0</v>
      </c>
      <c r="K1004" s="122">
        <v>0</v>
      </c>
      <c r="L1004" s="122">
        <v>0</v>
      </c>
      <c r="M1004" s="122">
        <v>0</v>
      </c>
      <c r="N1004" s="122">
        <v>0</v>
      </c>
      <c r="O1004" s="122">
        <v>0</v>
      </c>
      <c r="P1004" s="122">
        <v>0</v>
      </c>
      <c r="Q1004" s="122">
        <v>0</v>
      </c>
      <c r="R1004" s="122">
        <v>0</v>
      </c>
      <c r="S1004" s="122">
        <v>0</v>
      </c>
      <c r="T1004" s="122">
        <v>0</v>
      </c>
      <c r="U1004" s="122">
        <v>0</v>
      </c>
      <c r="V1004" s="122">
        <v>0</v>
      </c>
      <c r="W1004" s="122">
        <v>0</v>
      </c>
      <c r="X1004" s="122">
        <v>0</v>
      </c>
      <c r="Y1004" s="122">
        <v>0</v>
      </c>
      <c r="Z1004" s="122">
        <v>0</v>
      </c>
      <c r="AA1004" s="122">
        <v>0</v>
      </c>
      <c r="AB1004" s="122">
        <v>0</v>
      </c>
      <c r="AC1004" s="122">
        <v>0</v>
      </c>
      <c r="AD1004" s="122">
        <v>0</v>
      </c>
      <c r="AE1004" s="122">
        <v>0</v>
      </c>
      <c r="AF1004" s="122">
        <v>0</v>
      </c>
      <c r="AG1004" s="122">
        <v>0</v>
      </c>
      <c r="AH1004" s="122">
        <v>0</v>
      </c>
      <c r="AI1004" s="122">
        <v>0</v>
      </c>
      <c r="AJ1004" s="122">
        <v>0</v>
      </c>
      <c r="AK1004" s="122">
        <v>0</v>
      </c>
      <c r="AL1004" s="122">
        <v>0</v>
      </c>
    </row>
    <row r="1005" spans="1:38" x14ac:dyDescent="0.25">
      <c r="A1005" s="122" t="s">
        <v>1983</v>
      </c>
      <c r="B1005" s="122">
        <v>1</v>
      </c>
      <c r="C1005" s="122" t="s">
        <v>2153</v>
      </c>
      <c r="D1005" s="122" t="s">
        <v>2082</v>
      </c>
      <c r="E1005" s="122">
        <v>20</v>
      </c>
      <c r="F1005" s="122">
        <v>9.0857807273999995E-3</v>
      </c>
      <c r="G1005" s="122">
        <v>9.7052860774000001E-3</v>
      </c>
      <c r="H1005" s="122">
        <v>8.5946574449000009E-3</v>
      </c>
      <c r="I1005" s="122">
        <v>7.3650934359999996E-3</v>
      </c>
      <c r="J1005" s="122">
        <v>0</v>
      </c>
      <c r="K1005" s="122">
        <v>2.6681883517700001E-2</v>
      </c>
      <c r="L1005" s="122">
        <v>3.7981364036900001E-2</v>
      </c>
      <c r="M1005" s="122">
        <v>5.1173461438000001E-2</v>
      </c>
      <c r="N1005" s="122">
        <v>6.6359793792700003E-2</v>
      </c>
      <c r="O1005" s="122">
        <v>0.10374404336110001</v>
      </c>
      <c r="P1005" s="122">
        <v>5.4275639495900002E-2</v>
      </c>
      <c r="Q1005" s="122">
        <v>0</v>
      </c>
      <c r="R1005" s="122">
        <v>0</v>
      </c>
      <c r="S1005" s="122">
        <v>5.8122243806900002E-2</v>
      </c>
      <c r="T1005" s="122">
        <v>6.09037193368E-2</v>
      </c>
      <c r="U1005" s="122">
        <v>0.1040643235984</v>
      </c>
      <c r="V1005" s="122">
        <v>0.15085544944410001</v>
      </c>
      <c r="W1005" s="122">
        <v>8.2274185752699999E-2</v>
      </c>
      <c r="X1005" s="122">
        <v>0.13715183919769999</v>
      </c>
      <c r="Y1005" s="122">
        <v>0</v>
      </c>
      <c r="Z1005" s="122">
        <v>0.12771404858339999</v>
      </c>
      <c r="AA1005" s="122">
        <v>5.7857854046400002E-2</v>
      </c>
      <c r="AB1005" s="122">
        <v>0</v>
      </c>
      <c r="AC1005" s="122">
        <v>0.1751967402039</v>
      </c>
      <c r="AD1005" s="122">
        <v>0.1122399328553</v>
      </c>
      <c r="AE1005" s="122">
        <v>3.2634236105000001E-3</v>
      </c>
      <c r="AF1005" s="122">
        <v>5.5367059165600002E-2</v>
      </c>
      <c r="AG1005" s="122">
        <v>0</v>
      </c>
      <c r="AH1005" s="122">
        <v>0</v>
      </c>
      <c r="AI1005" s="122">
        <v>0</v>
      </c>
      <c r="AJ1005" s="122">
        <v>5.0769228857399998E-2</v>
      </c>
      <c r="AK1005" s="122">
        <v>5.3060237546500001E-2</v>
      </c>
      <c r="AL1005" s="122">
        <v>0</v>
      </c>
    </row>
    <row r="1006" spans="1:38" hidden="1" x14ac:dyDescent="0.25">
      <c r="A1006" s="122" t="s">
        <v>1983</v>
      </c>
      <c r="B1006" s="122">
        <v>1</v>
      </c>
      <c r="C1006" s="122" t="s">
        <v>2153</v>
      </c>
      <c r="D1006" s="122" t="s">
        <v>474</v>
      </c>
      <c r="E1006" s="122">
        <v>20</v>
      </c>
      <c r="F1006" s="122">
        <v>0</v>
      </c>
      <c r="G1006" s="122">
        <v>0</v>
      </c>
      <c r="H1006" s="122">
        <v>0</v>
      </c>
      <c r="I1006" s="122">
        <v>0</v>
      </c>
      <c r="J1006" s="122">
        <v>0</v>
      </c>
      <c r="K1006" s="122">
        <v>0</v>
      </c>
      <c r="L1006" s="122">
        <v>0</v>
      </c>
      <c r="M1006" s="122">
        <v>0</v>
      </c>
      <c r="N1006" s="122">
        <v>0</v>
      </c>
      <c r="O1006" s="122">
        <v>0</v>
      </c>
      <c r="P1006" s="122">
        <v>0</v>
      </c>
      <c r="Q1006" s="122">
        <v>0</v>
      </c>
      <c r="R1006" s="122">
        <v>0</v>
      </c>
      <c r="S1006" s="122">
        <v>0</v>
      </c>
      <c r="T1006" s="122">
        <v>0</v>
      </c>
      <c r="U1006" s="122">
        <v>0</v>
      </c>
      <c r="V1006" s="122">
        <v>0</v>
      </c>
      <c r="W1006" s="122">
        <v>0</v>
      </c>
      <c r="X1006" s="122">
        <v>0</v>
      </c>
      <c r="Y1006" s="122">
        <v>0</v>
      </c>
      <c r="Z1006" s="122">
        <v>0</v>
      </c>
      <c r="AA1006" s="122">
        <v>0</v>
      </c>
      <c r="AB1006" s="122">
        <v>0</v>
      </c>
      <c r="AC1006" s="122">
        <v>0</v>
      </c>
      <c r="AD1006" s="122">
        <v>0</v>
      </c>
      <c r="AE1006" s="122">
        <v>0</v>
      </c>
      <c r="AF1006" s="122">
        <v>0</v>
      </c>
      <c r="AG1006" s="122">
        <v>0</v>
      </c>
      <c r="AH1006" s="122">
        <v>0</v>
      </c>
      <c r="AI1006" s="122">
        <v>0</v>
      </c>
      <c r="AJ1006" s="122">
        <v>0</v>
      </c>
      <c r="AK1006" s="122">
        <v>0</v>
      </c>
      <c r="AL1006" s="122">
        <v>0</v>
      </c>
    </row>
    <row r="1007" spans="1:38" hidden="1" x14ac:dyDescent="0.25">
      <c r="A1007" s="122" t="s">
        <v>1983</v>
      </c>
      <c r="B1007" s="122">
        <v>1</v>
      </c>
      <c r="C1007" s="122" t="s">
        <v>2153</v>
      </c>
      <c r="D1007" s="122" t="s">
        <v>2083</v>
      </c>
      <c r="E1007" s="122">
        <v>20</v>
      </c>
      <c r="F1007" s="122">
        <v>0</v>
      </c>
      <c r="G1007" s="122">
        <v>0</v>
      </c>
      <c r="H1007" s="122">
        <v>0</v>
      </c>
      <c r="I1007" s="122">
        <v>0</v>
      </c>
      <c r="J1007" s="122">
        <v>8.5580584014000004E-3</v>
      </c>
      <c r="K1007" s="122">
        <v>0</v>
      </c>
      <c r="L1007" s="122">
        <v>0</v>
      </c>
      <c r="M1007" s="122">
        <v>1.70578204793E-2</v>
      </c>
      <c r="N1007" s="122">
        <v>1.5835859882400001E-2</v>
      </c>
      <c r="O1007" s="122">
        <v>0</v>
      </c>
      <c r="P1007" s="122">
        <v>0</v>
      </c>
      <c r="Q1007" s="122">
        <v>0</v>
      </c>
      <c r="R1007" s="122">
        <v>1.6651466420599999E-2</v>
      </c>
      <c r="S1007" s="122">
        <v>0</v>
      </c>
      <c r="T1007" s="122">
        <v>0</v>
      </c>
      <c r="U1007" s="122">
        <v>0</v>
      </c>
      <c r="V1007" s="122">
        <v>6.9759745406999998E-3</v>
      </c>
      <c r="W1007" s="122">
        <v>0</v>
      </c>
      <c r="X1007" s="122">
        <v>2.9270209585000001E-3</v>
      </c>
      <c r="Y1007" s="122">
        <v>6.3307415615000001E-3</v>
      </c>
      <c r="Z1007" s="122">
        <v>3.5150655572999999E-3</v>
      </c>
      <c r="AA1007" s="122">
        <v>0</v>
      </c>
      <c r="AB1007" s="122">
        <v>0</v>
      </c>
      <c r="AC1007" s="122">
        <v>0</v>
      </c>
      <c r="AD1007" s="122">
        <v>0</v>
      </c>
      <c r="AE1007" s="122">
        <v>0</v>
      </c>
      <c r="AF1007" s="122">
        <v>4.2294281306999998E-3</v>
      </c>
      <c r="AG1007" s="122">
        <v>1.2971156924200001E-2</v>
      </c>
      <c r="AH1007" s="122">
        <v>0</v>
      </c>
      <c r="AI1007" s="122">
        <v>0</v>
      </c>
      <c r="AJ1007" s="122">
        <v>3.2978302505699997E-2</v>
      </c>
      <c r="AK1007" s="122">
        <v>3.4466479090099998E-2</v>
      </c>
      <c r="AL1007" s="122">
        <v>0</v>
      </c>
    </row>
    <row r="1008" spans="1:38" hidden="1" x14ac:dyDescent="0.25">
      <c r="A1008" s="122" t="s">
        <v>1983</v>
      </c>
      <c r="B1008" s="122">
        <v>1</v>
      </c>
      <c r="C1008" s="122" t="s">
        <v>2153</v>
      </c>
      <c r="D1008" s="122" t="s">
        <v>2084</v>
      </c>
      <c r="E1008" s="122">
        <v>20</v>
      </c>
      <c r="F1008" s="122">
        <v>0</v>
      </c>
      <c r="G1008" s="122">
        <v>0</v>
      </c>
      <c r="H1008" s="122">
        <v>0</v>
      </c>
      <c r="I1008" s="122">
        <v>0</v>
      </c>
      <c r="J1008" s="122">
        <v>0</v>
      </c>
      <c r="K1008" s="122">
        <v>0</v>
      </c>
      <c r="L1008" s="122">
        <v>0</v>
      </c>
      <c r="M1008" s="122">
        <v>0</v>
      </c>
      <c r="N1008" s="122">
        <v>0</v>
      </c>
      <c r="O1008" s="122">
        <v>0</v>
      </c>
      <c r="P1008" s="122">
        <v>0</v>
      </c>
      <c r="Q1008" s="122">
        <v>0</v>
      </c>
      <c r="R1008" s="122">
        <v>0</v>
      </c>
      <c r="S1008" s="122">
        <v>0</v>
      </c>
      <c r="T1008" s="122">
        <v>0</v>
      </c>
      <c r="U1008" s="122">
        <v>0</v>
      </c>
      <c r="V1008" s="122">
        <v>0</v>
      </c>
      <c r="W1008" s="122">
        <v>0</v>
      </c>
      <c r="X1008" s="122">
        <v>0</v>
      </c>
      <c r="Y1008" s="122">
        <v>0</v>
      </c>
      <c r="Z1008" s="122">
        <v>0</v>
      </c>
      <c r="AA1008" s="122">
        <v>0</v>
      </c>
      <c r="AB1008" s="122">
        <v>0</v>
      </c>
      <c r="AC1008" s="122">
        <v>0</v>
      </c>
      <c r="AD1008" s="122">
        <v>0</v>
      </c>
      <c r="AE1008" s="122">
        <v>0</v>
      </c>
      <c r="AF1008" s="122">
        <v>0</v>
      </c>
      <c r="AG1008" s="122">
        <v>0</v>
      </c>
      <c r="AH1008" s="122">
        <v>0</v>
      </c>
      <c r="AI1008" s="122">
        <v>0</v>
      </c>
      <c r="AJ1008" s="122">
        <v>0</v>
      </c>
      <c r="AK1008" s="122">
        <v>0</v>
      </c>
      <c r="AL1008" s="122">
        <v>0</v>
      </c>
    </row>
    <row r="1009" spans="1:38" hidden="1" x14ac:dyDescent="0.25">
      <c r="A1009" s="122" t="s">
        <v>1983</v>
      </c>
      <c r="B1009" s="122">
        <v>1</v>
      </c>
      <c r="C1009" s="122" t="s">
        <v>2153</v>
      </c>
      <c r="D1009" s="122" t="s">
        <v>2085</v>
      </c>
      <c r="E1009" s="122">
        <v>20</v>
      </c>
      <c r="F1009" s="122">
        <v>0</v>
      </c>
      <c r="G1009" s="122">
        <v>0</v>
      </c>
      <c r="H1009" s="122">
        <v>0</v>
      </c>
      <c r="I1009" s="122">
        <v>0</v>
      </c>
      <c r="J1009" s="122">
        <v>0</v>
      </c>
      <c r="K1009" s="122">
        <v>0</v>
      </c>
      <c r="L1009" s="122">
        <v>0</v>
      </c>
      <c r="M1009" s="122">
        <v>0</v>
      </c>
      <c r="N1009" s="122">
        <v>0</v>
      </c>
      <c r="O1009" s="122">
        <v>0</v>
      </c>
      <c r="P1009" s="122">
        <v>0</v>
      </c>
      <c r="Q1009" s="122">
        <v>0</v>
      </c>
      <c r="R1009" s="122">
        <v>0</v>
      </c>
      <c r="S1009" s="122">
        <v>0</v>
      </c>
      <c r="T1009" s="122">
        <v>0</v>
      </c>
      <c r="U1009" s="122">
        <v>0</v>
      </c>
      <c r="V1009" s="122">
        <v>0</v>
      </c>
      <c r="W1009" s="122">
        <v>0</v>
      </c>
      <c r="X1009" s="122">
        <v>0</v>
      </c>
      <c r="Y1009" s="122">
        <v>0</v>
      </c>
      <c r="Z1009" s="122">
        <v>0</v>
      </c>
      <c r="AA1009" s="122">
        <v>0</v>
      </c>
      <c r="AB1009" s="122">
        <v>0</v>
      </c>
      <c r="AC1009" s="122">
        <v>0</v>
      </c>
      <c r="AD1009" s="122">
        <v>0</v>
      </c>
      <c r="AE1009" s="122">
        <v>0</v>
      </c>
      <c r="AF1009" s="122">
        <v>0</v>
      </c>
      <c r="AG1009" s="122">
        <v>0</v>
      </c>
      <c r="AH1009" s="122">
        <v>0</v>
      </c>
      <c r="AI1009" s="122">
        <v>0</v>
      </c>
      <c r="AJ1009" s="122">
        <v>0</v>
      </c>
      <c r="AK1009" s="122">
        <v>0</v>
      </c>
      <c r="AL1009" s="122">
        <v>0</v>
      </c>
    </row>
    <row r="1010" spans="1:38" hidden="1" x14ac:dyDescent="0.25">
      <c r="A1010" s="122" t="s">
        <v>1983</v>
      </c>
      <c r="B1010" s="122">
        <v>1</v>
      </c>
      <c r="C1010" s="122" t="s">
        <v>2153</v>
      </c>
      <c r="D1010" s="122" t="s">
        <v>2086</v>
      </c>
      <c r="E1010" s="122">
        <v>20</v>
      </c>
      <c r="F1010" s="122">
        <v>0.37502343209490002</v>
      </c>
      <c r="G1010" s="122">
        <v>0.40059404947080002</v>
      </c>
      <c r="H1010" s="122">
        <v>0.35475189522490003</v>
      </c>
      <c r="I1010" s="122">
        <v>0.30400058078980002</v>
      </c>
      <c r="J1010" s="122">
        <v>0.2806452944724</v>
      </c>
      <c r="K1010" s="122">
        <v>0.24504396472010001</v>
      </c>
      <c r="L1010" s="122">
        <v>0.1490285724498</v>
      </c>
      <c r="M1010" s="122">
        <v>0.23369214056650001</v>
      </c>
      <c r="N1010" s="122">
        <v>0</v>
      </c>
      <c r="O1010" s="122">
        <v>0.23940933083339999</v>
      </c>
      <c r="P1010" s="122">
        <v>0.23693404164599999</v>
      </c>
      <c r="Q1010" s="122">
        <v>8.5374632896500005E-2</v>
      </c>
      <c r="R1010" s="122">
        <v>0.1219317057245</v>
      </c>
      <c r="S1010" s="122">
        <v>0.1107464375241</v>
      </c>
      <c r="T1010" s="122">
        <v>0.1489170210611</v>
      </c>
      <c r="U1010" s="122">
        <v>0.36659023085800002</v>
      </c>
      <c r="V1010" s="122">
        <v>0</v>
      </c>
      <c r="W1010" s="122">
        <v>0.26811705239439998</v>
      </c>
      <c r="X1010" s="122">
        <v>0.18900192474809999</v>
      </c>
      <c r="Y1010" s="122">
        <v>0</v>
      </c>
      <c r="Z1010" s="122">
        <v>0.2464451518536</v>
      </c>
      <c r="AA1010" s="122">
        <v>0.1118840621296</v>
      </c>
      <c r="AB1010" s="122">
        <v>0.10464842907789999</v>
      </c>
      <c r="AC1010" s="122">
        <v>0.22667635106949999</v>
      </c>
      <c r="AD1010" s="122">
        <v>0.2039744933621</v>
      </c>
      <c r="AE1010" s="122">
        <v>0.1879403839014</v>
      </c>
      <c r="AF1010" s="122">
        <v>7.0362304356200001E-2</v>
      </c>
      <c r="AG1010" s="122">
        <v>0.1074594003464</v>
      </c>
      <c r="AH1010" s="122">
        <v>0.37858183346180002</v>
      </c>
      <c r="AI1010" s="122">
        <v>0</v>
      </c>
      <c r="AJ1010" s="122">
        <v>0</v>
      </c>
      <c r="AK1010" s="122">
        <v>0</v>
      </c>
      <c r="AL1010" s="122">
        <v>0</v>
      </c>
    </row>
    <row r="1011" spans="1:38" hidden="1" x14ac:dyDescent="0.25">
      <c r="A1011" s="122" t="s">
        <v>1983</v>
      </c>
      <c r="B1011" s="122">
        <v>1</v>
      </c>
      <c r="C1011" s="122" t="s">
        <v>2153</v>
      </c>
      <c r="D1011" s="122" t="s">
        <v>2087</v>
      </c>
      <c r="E1011" s="122">
        <v>20</v>
      </c>
      <c r="F1011" s="122">
        <v>0</v>
      </c>
      <c r="G1011" s="122">
        <v>0</v>
      </c>
      <c r="H1011" s="122">
        <v>0</v>
      </c>
      <c r="I1011" s="122">
        <v>0</v>
      </c>
      <c r="J1011" s="122">
        <v>0</v>
      </c>
      <c r="K1011" s="122">
        <v>0</v>
      </c>
      <c r="L1011" s="122">
        <v>4.1843875633999997E-3</v>
      </c>
      <c r="M1011" s="122">
        <v>0</v>
      </c>
      <c r="N1011" s="122">
        <v>0</v>
      </c>
      <c r="O1011" s="122">
        <v>0</v>
      </c>
      <c r="P1011" s="122">
        <v>0</v>
      </c>
      <c r="Q1011" s="122">
        <v>0</v>
      </c>
      <c r="R1011" s="122">
        <v>0</v>
      </c>
      <c r="S1011" s="122">
        <v>0</v>
      </c>
      <c r="T1011" s="122">
        <v>0</v>
      </c>
      <c r="U1011" s="122">
        <v>0</v>
      </c>
      <c r="V1011" s="122">
        <v>0</v>
      </c>
      <c r="W1011" s="122">
        <v>0</v>
      </c>
      <c r="X1011" s="122">
        <v>0</v>
      </c>
      <c r="Y1011" s="122">
        <v>0</v>
      </c>
      <c r="Z1011" s="122">
        <v>2.6558273099899998E-2</v>
      </c>
      <c r="AA1011" s="122">
        <v>4.7129245349099999E-2</v>
      </c>
      <c r="AB1011" s="122">
        <v>0</v>
      </c>
      <c r="AC1011" s="122">
        <v>0</v>
      </c>
      <c r="AD1011" s="122">
        <v>0</v>
      </c>
      <c r="AE1011" s="122">
        <v>0</v>
      </c>
      <c r="AF1011" s="122">
        <v>0</v>
      </c>
      <c r="AG1011" s="122">
        <v>0</v>
      </c>
      <c r="AH1011" s="122">
        <v>1.6846657607699999E-2</v>
      </c>
      <c r="AI1011" s="122">
        <v>0</v>
      </c>
      <c r="AJ1011" s="122">
        <v>0</v>
      </c>
      <c r="AK1011" s="122">
        <v>0</v>
      </c>
      <c r="AL1011" s="122">
        <v>0</v>
      </c>
    </row>
    <row r="1012" spans="1:38" hidden="1" x14ac:dyDescent="0.25">
      <c r="A1012" s="122" t="s">
        <v>1983</v>
      </c>
      <c r="B1012" s="122">
        <v>1</v>
      </c>
      <c r="C1012" s="122" t="s">
        <v>2153</v>
      </c>
      <c r="D1012" s="122" t="s">
        <v>2134</v>
      </c>
      <c r="E1012" s="122">
        <v>20</v>
      </c>
      <c r="F1012" s="122">
        <v>0</v>
      </c>
      <c r="G1012" s="122">
        <v>0</v>
      </c>
      <c r="H1012" s="122">
        <v>0</v>
      </c>
      <c r="I1012" s="122">
        <v>0</v>
      </c>
      <c r="J1012" s="122">
        <v>0</v>
      </c>
      <c r="K1012" s="122">
        <v>0</v>
      </c>
      <c r="L1012" s="122">
        <v>0</v>
      </c>
      <c r="M1012" s="122">
        <v>0</v>
      </c>
      <c r="N1012" s="122">
        <v>0</v>
      </c>
      <c r="O1012" s="122">
        <v>0</v>
      </c>
      <c r="P1012" s="122">
        <v>0</v>
      </c>
      <c r="Q1012" s="122">
        <v>0</v>
      </c>
      <c r="R1012" s="122">
        <v>0</v>
      </c>
      <c r="S1012" s="122">
        <v>0</v>
      </c>
      <c r="T1012" s="122">
        <v>0</v>
      </c>
      <c r="U1012" s="122">
        <v>0</v>
      </c>
      <c r="V1012" s="122">
        <v>0</v>
      </c>
      <c r="W1012" s="122">
        <v>0</v>
      </c>
      <c r="X1012" s="122">
        <v>0</v>
      </c>
      <c r="Y1012" s="122">
        <v>0</v>
      </c>
      <c r="Z1012" s="122">
        <v>0</v>
      </c>
      <c r="AA1012" s="122">
        <v>0</v>
      </c>
      <c r="AB1012" s="122">
        <v>0</v>
      </c>
      <c r="AC1012" s="122">
        <v>0</v>
      </c>
      <c r="AD1012" s="122">
        <v>0</v>
      </c>
      <c r="AE1012" s="122">
        <v>0</v>
      </c>
      <c r="AF1012" s="122">
        <v>0</v>
      </c>
      <c r="AG1012" s="122">
        <v>0</v>
      </c>
      <c r="AH1012" s="122">
        <v>0</v>
      </c>
      <c r="AI1012" s="122">
        <v>0</v>
      </c>
      <c r="AJ1012" s="122">
        <v>0</v>
      </c>
      <c r="AK1012" s="122">
        <v>0</v>
      </c>
      <c r="AL1012" s="122">
        <v>0</v>
      </c>
    </row>
    <row r="1013" spans="1:38" hidden="1" x14ac:dyDescent="0.25">
      <c r="A1013" s="122" t="s">
        <v>1983</v>
      </c>
      <c r="B1013" s="122">
        <v>1</v>
      </c>
      <c r="C1013" s="122" t="s">
        <v>2153</v>
      </c>
      <c r="D1013" s="122" t="s">
        <v>2088</v>
      </c>
      <c r="E1013" s="122">
        <v>20</v>
      </c>
      <c r="F1013" s="122">
        <v>0</v>
      </c>
      <c r="G1013" s="122">
        <v>0</v>
      </c>
      <c r="H1013" s="122">
        <v>0</v>
      </c>
      <c r="I1013" s="122">
        <v>0</v>
      </c>
      <c r="J1013" s="122">
        <v>0</v>
      </c>
      <c r="K1013" s="122">
        <v>0</v>
      </c>
      <c r="L1013" s="122">
        <v>0</v>
      </c>
      <c r="M1013" s="122">
        <v>0</v>
      </c>
      <c r="N1013" s="122">
        <v>0</v>
      </c>
      <c r="O1013" s="122">
        <v>0</v>
      </c>
      <c r="P1013" s="122">
        <v>0</v>
      </c>
      <c r="Q1013" s="122">
        <v>0</v>
      </c>
      <c r="R1013" s="122">
        <v>0</v>
      </c>
      <c r="S1013" s="122">
        <v>0</v>
      </c>
      <c r="T1013" s="122">
        <v>0</v>
      </c>
      <c r="U1013" s="122">
        <v>0</v>
      </c>
      <c r="V1013" s="122">
        <v>0</v>
      </c>
      <c r="W1013" s="122">
        <v>0</v>
      </c>
      <c r="X1013" s="122">
        <v>0</v>
      </c>
      <c r="Y1013" s="122">
        <v>0</v>
      </c>
      <c r="Z1013" s="122">
        <v>0</v>
      </c>
      <c r="AA1013" s="122">
        <v>0</v>
      </c>
      <c r="AB1013" s="122">
        <v>0</v>
      </c>
      <c r="AC1013" s="122">
        <v>0</v>
      </c>
      <c r="AD1013" s="122">
        <v>0</v>
      </c>
      <c r="AE1013" s="122">
        <v>0</v>
      </c>
      <c r="AF1013" s="122">
        <v>0</v>
      </c>
      <c r="AG1013" s="122">
        <v>0</v>
      </c>
      <c r="AH1013" s="122">
        <v>0</v>
      </c>
      <c r="AI1013" s="122">
        <v>0</v>
      </c>
      <c r="AJ1013" s="122">
        <v>0</v>
      </c>
      <c r="AK1013" s="122">
        <v>0</v>
      </c>
      <c r="AL1013" s="122">
        <v>0</v>
      </c>
    </row>
    <row r="1014" spans="1:38" hidden="1" x14ac:dyDescent="0.25">
      <c r="A1014" s="122" t="s">
        <v>1983</v>
      </c>
      <c r="B1014" s="122">
        <v>1</v>
      </c>
      <c r="C1014" s="122" t="s">
        <v>2153</v>
      </c>
      <c r="D1014" s="122" t="s">
        <v>2089</v>
      </c>
      <c r="E1014" s="122">
        <v>20</v>
      </c>
      <c r="F1014" s="122">
        <v>0.36593765136750001</v>
      </c>
      <c r="G1014" s="122">
        <v>0.39088876339340001</v>
      </c>
      <c r="H1014" s="122">
        <v>0.34615723778000002</v>
      </c>
      <c r="I1014" s="122">
        <v>0.29663548735380002</v>
      </c>
      <c r="J1014" s="122">
        <v>0.35117549991809999</v>
      </c>
      <c r="K1014" s="122">
        <v>0.40482857751000001</v>
      </c>
      <c r="L1014" s="122">
        <v>0.21630064943050001</v>
      </c>
      <c r="M1014" s="122">
        <v>0.30567614298930001</v>
      </c>
      <c r="N1014" s="122">
        <v>0.3808147257426</v>
      </c>
      <c r="O1014" s="122">
        <v>0.51872021680559999</v>
      </c>
      <c r="P1014" s="122">
        <v>0.34687700370180002</v>
      </c>
      <c r="Q1014" s="122">
        <v>0.31556698421059998</v>
      </c>
      <c r="R1014" s="122">
        <v>1.0957739192864999</v>
      </c>
      <c r="S1014" s="122">
        <v>0.49482450808639999</v>
      </c>
      <c r="T1014" s="122">
        <v>0.32680044522149998</v>
      </c>
      <c r="U1014" s="122">
        <v>0</v>
      </c>
      <c r="V1014" s="122">
        <v>0</v>
      </c>
      <c r="W1014" s="122">
        <v>0.49848477250220002</v>
      </c>
      <c r="X1014" s="122">
        <v>0.52686377252780003</v>
      </c>
      <c r="Y1014" s="122">
        <v>0</v>
      </c>
      <c r="Z1014" s="122">
        <v>0.3515065557341</v>
      </c>
      <c r="AA1014" s="122">
        <v>0.43680763982100002</v>
      </c>
      <c r="AB1014" s="122">
        <v>0.44337887056710001</v>
      </c>
      <c r="AC1014" s="122">
        <v>0.13243545053319999</v>
      </c>
      <c r="AD1014" s="122">
        <v>0.11511787985160001</v>
      </c>
      <c r="AE1014" s="122">
        <v>0.40500048110780001</v>
      </c>
      <c r="AF1014" s="122">
        <v>0.14726099764190001</v>
      </c>
      <c r="AG1014" s="122">
        <v>0</v>
      </c>
      <c r="AH1014" s="122">
        <v>0.1258819693463</v>
      </c>
      <c r="AI1014" s="122">
        <v>0</v>
      </c>
      <c r="AJ1014" s="122">
        <v>0</v>
      </c>
      <c r="AK1014" s="122">
        <v>0</v>
      </c>
      <c r="AL1014" s="122">
        <v>0</v>
      </c>
    </row>
    <row r="1015" spans="1:38" hidden="1" x14ac:dyDescent="0.25">
      <c r="A1015" s="122" t="s">
        <v>1983</v>
      </c>
      <c r="B1015" s="122">
        <v>1</v>
      </c>
      <c r="C1015" s="122" t="s">
        <v>2153</v>
      </c>
      <c r="D1015" s="122" t="s">
        <v>2090</v>
      </c>
      <c r="E1015" s="122">
        <v>20</v>
      </c>
      <c r="F1015" s="122">
        <v>0</v>
      </c>
      <c r="G1015" s="122">
        <v>0</v>
      </c>
      <c r="H1015" s="122">
        <v>0</v>
      </c>
      <c r="I1015" s="122">
        <v>0</v>
      </c>
      <c r="J1015" s="122">
        <v>0</v>
      </c>
      <c r="K1015" s="122">
        <v>0</v>
      </c>
      <c r="L1015" s="122">
        <v>0.20342561077390001</v>
      </c>
      <c r="M1015" s="122">
        <v>0</v>
      </c>
      <c r="N1015" s="122">
        <v>1.6589948448200002E-2</v>
      </c>
      <c r="O1015" s="122">
        <v>2.4738964186099999E-2</v>
      </c>
      <c r="P1015" s="122">
        <v>1.7743959066000001E-2</v>
      </c>
      <c r="Q1015" s="122">
        <v>7.1810438884999999E-3</v>
      </c>
      <c r="R1015" s="122">
        <v>0</v>
      </c>
      <c r="S1015" s="122">
        <v>0</v>
      </c>
      <c r="T1015" s="122">
        <v>0</v>
      </c>
      <c r="U1015" s="122">
        <v>0</v>
      </c>
      <c r="V1015" s="122">
        <v>0</v>
      </c>
      <c r="W1015" s="122">
        <v>0</v>
      </c>
      <c r="X1015" s="122">
        <v>0</v>
      </c>
      <c r="Y1015" s="122">
        <v>0</v>
      </c>
      <c r="Z1015" s="122">
        <v>0</v>
      </c>
      <c r="AA1015" s="122">
        <v>0</v>
      </c>
      <c r="AB1015" s="122">
        <v>0</v>
      </c>
      <c r="AC1015" s="122">
        <v>0</v>
      </c>
      <c r="AD1015" s="122">
        <v>0</v>
      </c>
      <c r="AE1015" s="122">
        <v>0</v>
      </c>
      <c r="AF1015" s="122">
        <v>0</v>
      </c>
      <c r="AG1015" s="122">
        <v>0</v>
      </c>
      <c r="AH1015" s="122">
        <v>0</v>
      </c>
      <c r="AI1015" s="122">
        <v>0.31260514220699998</v>
      </c>
      <c r="AJ1015" s="122">
        <v>0.58579879450869998</v>
      </c>
      <c r="AK1015" s="122">
        <v>0.61223351015229999</v>
      </c>
      <c r="AL1015" s="122">
        <v>0</v>
      </c>
    </row>
    <row r="1016" spans="1:38" hidden="1" x14ac:dyDescent="0.25">
      <c r="A1016" s="122" t="s">
        <v>1983</v>
      </c>
      <c r="B1016" s="122">
        <v>1</v>
      </c>
      <c r="C1016" s="122" t="s">
        <v>2153</v>
      </c>
      <c r="D1016" s="122" t="s">
        <v>2091</v>
      </c>
      <c r="E1016" s="122">
        <v>20</v>
      </c>
      <c r="F1016" s="122">
        <v>0.75537301151280001</v>
      </c>
      <c r="G1016" s="122">
        <v>0.80687740457320001</v>
      </c>
      <c r="H1016" s="122">
        <v>0.71454203791759996</v>
      </c>
      <c r="I1016" s="122">
        <v>0.61231863014559995</v>
      </c>
      <c r="J1016" s="122">
        <v>0.67874256286690005</v>
      </c>
      <c r="K1016" s="122">
        <v>0.82499157083490005</v>
      </c>
      <c r="L1016" s="122">
        <v>0.83043999334920005</v>
      </c>
      <c r="M1016" s="122">
        <v>0.76760192156910001</v>
      </c>
      <c r="N1016" s="122">
        <v>0.7917929941181</v>
      </c>
      <c r="O1016" s="122">
        <v>0.81399172483339999</v>
      </c>
      <c r="P1016" s="122">
        <v>0.56711084857979999</v>
      </c>
      <c r="Q1016" s="122">
        <v>0.77395695242539997</v>
      </c>
      <c r="R1016" s="122">
        <v>0.67143009760210004</v>
      </c>
      <c r="S1016" s="122">
        <v>0.7540182980365</v>
      </c>
      <c r="T1016" s="122">
        <v>0.83556932016859997</v>
      </c>
      <c r="U1016" s="122">
        <v>1.4308844494779001</v>
      </c>
      <c r="V1016" s="122">
        <v>1.5783142398490999</v>
      </c>
      <c r="W1016" s="122">
        <v>1.2292731283061999</v>
      </c>
      <c r="X1016" s="122">
        <v>0.62303731830669995</v>
      </c>
      <c r="Y1016" s="122">
        <v>0</v>
      </c>
      <c r="Z1016" s="122">
        <v>0.74597502383570002</v>
      </c>
      <c r="AA1016" s="122">
        <v>0.55942031064789999</v>
      </c>
      <c r="AB1016" s="122">
        <v>0.99599601359279999</v>
      </c>
      <c r="AC1016" s="122">
        <v>0.69746569559820004</v>
      </c>
      <c r="AD1016" s="122">
        <v>0.63674577292919998</v>
      </c>
      <c r="AE1016" s="122">
        <v>0.74463897720280003</v>
      </c>
      <c r="AF1016" s="122">
        <v>0.56136046098439996</v>
      </c>
      <c r="AG1016" s="122">
        <v>0.7692150474985</v>
      </c>
      <c r="AH1016" s="122">
        <v>0.64110891451509999</v>
      </c>
      <c r="AI1016" s="122">
        <v>0.52494963366080005</v>
      </c>
      <c r="AJ1016" s="122">
        <v>0.64220904879480001</v>
      </c>
      <c r="AK1016" s="122">
        <v>0.67118932964839995</v>
      </c>
      <c r="AL1016" s="122">
        <v>0</v>
      </c>
    </row>
    <row r="1017" spans="1:38" hidden="1" x14ac:dyDescent="0.25">
      <c r="A1017" s="122" t="s">
        <v>1983</v>
      </c>
      <c r="B1017" s="122">
        <v>1</v>
      </c>
      <c r="C1017" s="122" t="s">
        <v>2153</v>
      </c>
      <c r="D1017" s="122" t="s">
        <v>2092</v>
      </c>
      <c r="E1017" s="122">
        <v>20</v>
      </c>
      <c r="F1017" s="122">
        <v>0.44332343894260001</v>
      </c>
      <c r="G1017" s="122">
        <v>0.47355102756989997</v>
      </c>
      <c r="H1017" s="122">
        <v>0.41936000981060001</v>
      </c>
      <c r="I1017" s="122">
        <v>0.35936576592949998</v>
      </c>
      <c r="J1017" s="122">
        <v>0.41609870158360002</v>
      </c>
      <c r="K1017" s="122">
        <v>0.46616624076919999</v>
      </c>
      <c r="L1017" s="122">
        <v>0.4860327092858</v>
      </c>
      <c r="M1017" s="122">
        <v>0.54926181943380004</v>
      </c>
      <c r="N1017" s="122">
        <v>1.0632648778159</v>
      </c>
      <c r="O1017" s="122">
        <v>0.78606063623620004</v>
      </c>
      <c r="P1017" s="122">
        <v>0.46273461877990002</v>
      </c>
      <c r="Q1017" s="122">
        <v>0.67422023175199997</v>
      </c>
      <c r="R1017" s="122">
        <v>0.71977306462940005</v>
      </c>
      <c r="S1017" s="122">
        <v>0.88361519301150004</v>
      </c>
      <c r="T1017" s="122">
        <v>0.44935061217950001</v>
      </c>
      <c r="U1017" s="122">
        <v>0.9815157793939</v>
      </c>
      <c r="V1017" s="122">
        <v>0</v>
      </c>
      <c r="W1017" s="122">
        <v>0.70659006587679996</v>
      </c>
      <c r="X1017" s="122">
        <v>0.50595647996710003</v>
      </c>
      <c r="Y1017" s="122">
        <v>1.2390165627664</v>
      </c>
      <c r="Z1017" s="122">
        <v>0.72644688185049999</v>
      </c>
      <c r="AA1017" s="122">
        <v>0.46746080752769997</v>
      </c>
      <c r="AB1017" s="122">
        <v>0.75273431442030003</v>
      </c>
      <c r="AC1017" s="122">
        <v>0.58122141299850005</v>
      </c>
      <c r="AD1017" s="122">
        <v>0.49644585686010001</v>
      </c>
      <c r="AE1017" s="122">
        <v>0.6667116423792</v>
      </c>
      <c r="AF1017" s="122">
        <v>0.53829085299879997</v>
      </c>
      <c r="AG1017" s="122">
        <v>0.52389781613410003</v>
      </c>
      <c r="AH1017" s="122">
        <v>0.39449256564680002</v>
      </c>
      <c r="AI1017" s="122">
        <v>0.13241972740989999</v>
      </c>
      <c r="AJ1017" s="122">
        <v>0.141893485781</v>
      </c>
      <c r="AK1017" s="122">
        <v>0.14829656134800001</v>
      </c>
      <c r="AL1017" s="122">
        <v>0</v>
      </c>
    </row>
    <row r="1018" spans="1:38" hidden="1" x14ac:dyDescent="0.25">
      <c r="A1018" s="122" t="s">
        <v>1983</v>
      </c>
      <c r="B1018" s="122">
        <v>1</v>
      </c>
      <c r="C1018" s="122" t="s">
        <v>2153</v>
      </c>
      <c r="D1018" s="122" t="s">
        <v>2093</v>
      </c>
      <c r="E1018" s="122">
        <v>20</v>
      </c>
      <c r="F1018" s="122">
        <v>4.3549086935000002E-2</v>
      </c>
      <c r="G1018" s="122">
        <v>4.6518440164099999E-2</v>
      </c>
      <c r="H1018" s="122">
        <v>4.1195082235799999E-2</v>
      </c>
      <c r="I1018" s="122">
        <v>3.5301654745000001E-2</v>
      </c>
      <c r="J1018" s="122">
        <v>6.1677041582300002E-2</v>
      </c>
      <c r="K1018" s="122">
        <v>5.3977143668000001E-2</v>
      </c>
      <c r="L1018" s="122">
        <v>6.95252087455E-2</v>
      </c>
      <c r="M1018" s="122">
        <v>0.114628553621</v>
      </c>
      <c r="N1018" s="122">
        <v>7.9556343694799997E-2</v>
      </c>
      <c r="O1018" s="122">
        <v>0</v>
      </c>
      <c r="P1018" s="122">
        <v>3.5139997366E-2</v>
      </c>
      <c r="Q1018" s="122">
        <v>1.9149450369299999E-2</v>
      </c>
      <c r="R1018" s="122">
        <v>1.8800042732800001E-2</v>
      </c>
      <c r="S1018" s="122">
        <v>2.8668404039900001E-2</v>
      </c>
      <c r="T1018" s="122">
        <v>8.9127394151000006E-3</v>
      </c>
      <c r="U1018" s="122">
        <v>0.11115961838919999</v>
      </c>
      <c r="V1018" s="122">
        <v>0</v>
      </c>
      <c r="W1018" s="122">
        <v>0</v>
      </c>
      <c r="X1018" s="122">
        <v>0.20572775879659999</v>
      </c>
      <c r="Y1018" s="122">
        <v>0</v>
      </c>
      <c r="Z1018" s="122">
        <v>2.46054589014E-2</v>
      </c>
      <c r="AA1018" s="122">
        <v>6.3605322991399996E-2</v>
      </c>
      <c r="AB1018" s="122">
        <v>7.5273431442099997E-2</v>
      </c>
      <c r="AC1018" s="122">
        <v>2.6985279889199999E-2</v>
      </c>
      <c r="AD1018" s="122">
        <v>2.12248590976E-2</v>
      </c>
      <c r="AE1018" s="122">
        <v>3.6431894889300001E-2</v>
      </c>
      <c r="AF1018" s="122">
        <v>1.9224673321400002E-2</v>
      </c>
      <c r="AG1018" s="122">
        <v>0</v>
      </c>
      <c r="AH1018" s="122">
        <v>0</v>
      </c>
      <c r="AI1018" s="122">
        <v>0.1957920255276</v>
      </c>
      <c r="AJ1018" s="122">
        <v>0.1605522621986</v>
      </c>
      <c r="AK1018" s="122">
        <v>0.16779733241209999</v>
      </c>
      <c r="AL1018" s="122">
        <v>0</v>
      </c>
    </row>
    <row r="1019" spans="1:38" hidden="1" x14ac:dyDescent="0.25">
      <c r="A1019" s="122" t="s">
        <v>1983</v>
      </c>
      <c r="B1019" s="122">
        <v>1</v>
      </c>
      <c r="C1019" s="122" t="s">
        <v>2153</v>
      </c>
      <c r="D1019" s="122" t="s">
        <v>2094</v>
      </c>
      <c r="E1019" s="122">
        <v>20</v>
      </c>
      <c r="F1019" s="122">
        <v>0.49063215928210002</v>
      </c>
      <c r="G1019" s="122">
        <v>0.52408544817989999</v>
      </c>
      <c r="H1019" s="122">
        <v>0.46411150202360002</v>
      </c>
      <c r="I1019" s="122">
        <v>0.39771504554460002</v>
      </c>
      <c r="J1019" s="122">
        <v>0.45446241165869999</v>
      </c>
      <c r="K1019" s="122">
        <v>0.32508961527320002</v>
      </c>
      <c r="L1019" s="122">
        <v>0.31350719128760002</v>
      </c>
      <c r="M1019" s="122">
        <v>0.1743309252986</v>
      </c>
      <c r="N1019" s="122">
        <v>0.12555574621009999</v>
      </c>
      <c r="O1019" s="122">
        <v>0.3000596946445</v>
      </c>
      <c r="P1019" s="122">
        <v>0.2515467138179</v>
      </c>
      <c r="Q1019" s="122">
        <v>0.2337828732584</v>
      </c>
      <c r="R1019" s="122">
        <v>0.25084628446410001</v>
      </c>
      <c r="S1019" s="122">
        <v>0.285113168945</v>
      </c>
      <c r="T1019" s="122">
        <v>0.14743156449190001</v>
      </c>
      <c r="U1019" s="122">
        <v>0</v>
      </c>
      <c r="V1019" s="122">
        <v>0</v>
      </c>
      <c r="W1019" s="122">
        <v>0.24730652305690001</v>
      </c>
      <c r="X1019" s="122">
        <v>0</v>
      </c>
      <c r="Y1019" s="122">
        <v>0.32015464468560001</v>
      </c>
      <c r="Z1019" s="122">
        <v>0.1667703325538</v>
      </c>
      <c r="AA1019" s="122">
        <v>0.15135001555200001</v>
      </c>
      <c r="AB1019" s="122">
        <v>0.21067381117010001</v>
      </c>
      <c r="AC1019" s="122">
        <v>0.16481778640030001</v>
      </c>
      <c r="AD1019" s="122">
        <v>0.1277088979604</v>
      </c>
      <c r="AE1019" s="122">
        <v>0.16978980883209999</v>
      </c>
      <c r="AF1019" s="122">
        <v>0.159949282034</v>
      </c>
      <c r="AG1019" s="122">
        <v>0.14390862210880001</v>
      </c>
      <c r="AH1019" s="122">
        <v>6.4578854162900004E-2</v>
      </c>
      <c r="AI1019" s="122">
        <v>0</v>
      </c>
      <c r="AJ1019" s="122">
        <v>0</v>
      </c>
      <c r="AK1019" s="122">
        <v>0</v>
      </c>
      <c r="AL1019" s="122">
        <v>0</v>
      </c>
    </row>
    <row r="1020" spans="1:38" hidden="1" x14ac:dyDescent="0.25">
      <c r="A1020" s="122" t="s">
        <v>1983</v>
      </c>
      <c r="B1020" s="122">
        <v>1</v>
      </c>
      <c r="C1020" s="122" t="s">
        <v>2153</v>
      </c>
      <c r="D1020" s="122" t="s">
        <v>2095</v>
      </c>
      <c r="E1020" s="122">
        <v>20</v>
      </c>
      <c r="F1020" s="122">
        <v>0</v>
      </c>
      <c r="G1020" s="122">
        <v>0</v>
      </c>
      <c r="H1020" s="122">
        <v>0</v>
      </c>
      <c r="I1020" s="122">
        <v>0</v>
      </c>
      <c r="J1020" s="122">
        <v>0</v>
      </c>
      <c r="K1020" s="122">
        <v>0</v>
      </c>
      <c r="L1020" s="122">
        <v>0</v>
      </c>
      <c r="M1020" s="122">
        <v>0</v>
      </c>
      <c r="N1020" s="122">
        <v>0</v>
      </c>
      <c r="O1020" s="122">
        <v>0</v>
      </c>
      <c r="P1020" s="122">
        <v>0</v>
      </c>
      <c r="Q1020" s="122">
        <v>0</v>
      </c>
      <c r="R1020" s="122">
        <v>0</v>
      </c>
      <c r="S1020" s="122">
        <v>0</v>
      </c>
      <c r="T1020" s="122">
        <v>0</v>
      </c>
      <c r="U1020" s="122">
        <v>0</v>
      </c>
      <c r="V1020" s="122">
        <v>0</v>
      </c>
      <c r="W1020" s="122">
        <v>0</v>
      </c>
      <c r="X1020" s="122">
        <v>0</v>
      </c>
      <c r="Y1020" s="122">
        <v>0</v>
      </c>
      <c r="Z1020" s="122">
        <v>0</v>
      </c>
      <c r="AA1020" s="122">
        <v>0</v>
      </c>
      <c r="AB1020" s="122">
        <v>0</v>
      </c>
      <c r="AC1020" s="122">
        <v>0</v>
      </c>
      <c r="AD1020" s="122">
        <v>0</v>
      </c>
      <c r="AE1020" s="122">
        <v>0</v>
      </c>
      <c r="AF1020" s="122">
        <v>0</v>
      </c>
      <c r="AG1020" s="122">
        <v>0</v>
      </c>
      <c r="AH1020" s="122">
        <v>0</v>
      </c>
      <c r="AI1020" s="122">
        <v>0</v>
      </c>
      <c r="AJ1020" s="122">
        <v>0</v>
      </c>
      <c r="AK1020" s="122">
        <v>0</v>
      </c>
      <c r="AL1020" s="122">
        <v>0</v>
      </c>
    </row>
    <row r="1021" spans="1:38" hidden="1" x14ac:dyDescent="0.25">
      <c r="A1021" s="122" t="s">
        <v>1983</v>
      </c>
      <c r="B1021" s="122">
        <v>1</v>
      </c>
      <c r="C1021" s="122" t="s">
        <v>2153</v>
      </c>
      <c r="D1021" s="122" t="s">
        <v>2096</v>
      </c>
      <c r="E1021" s="122">
        <v>20</v>
      </c>
      <c r="F1021" s="122">
        <v>0</v>
      </c>
      <c r="G1021" s="122">
        <v>0</v>
      </c>
      <c r="H1021" s="122">
        <v>0</v>
      </c>
      <c r="I1021" s="122">
        <v>0</v>
      </c>
      <c r="J1021" s="122">
        <v>0</v>
      </c>
      <c r="K1021" s="122">
        <v>0</v>
      </c>
      <c r="L1021" s="122">
        <v>0</v>
      </c>
      <c r="M1021" s="122">
        <v>0</v>
      </c>
      <c r="N1021" s="122">
        <v>0</v>
      </c>
      <c r="O1021" s="122">
        <v>0</v>
      </c>
      <c r="P1021" s="122">
        <v>0</v>
      </c>
      <c r="Q1021" s="122">
        <v>0</v>
      </c>
      <c r="R1021" s="122">
        <v>0</v>
      </c>
      <c r="S1021" s="122">
        <v>0</v>
      </c>
      <c r="T1021" s="122">
        <v>0</v>
      </c>
      <c r="U1021" s="122">
        <v>0</v>
      </c>
      <c r="V1021" s="122">
        <v>0</v>
      </c>
      <c r="W1021" s="122">
        <v>0</v>
      </c>
      <c r="X1021" s="122">
        <v>0</v>
      </c>
      <c r="Y1021" s="122">
        <v>0</v>
      </c>
      <c r="Z1021" s="122">
        <v>2.3824333221900001E-2</v>
      </c>
      <c r="AA1021" s="122">
        <v>0</v>
      </c>
      <c r="AB1021" s="122">
        <v>0</v>
      </c>
      <c r="AC1021" s="122">
        <v>0</v>
      </c>
      <c r="AD1021" s="122">
        <v>0</v>
      </c>
      <c r="AE1021" s="122">
        <v>0</v>
      </c>
      <c r="AF1021" s="122">
        <v>0</v>
      </c>
      <c r="AG1021" s="122">
        <v>0</v>
      </c>
      <c r="AH1021" s="122">
        <v>0</v>
      </c>
      <c r="AI1021" s="122">
        <v>0</v>
      </c>
      <c r="AJ1021" s="122">
        <v>0</v>
      </c>
      <c r="AK1021" s="122">
        <v>0</v>
      </c>
      <c r="AL1021" s="122">
        <v>0</v>
      </c>
    </row>
    <row r="1022" spans="1:38" hidden="1" x14ac:dyDescent="0.25">
      <c r="A1022" s="122" t="s">
        <v>1983</v>
      </c>
      <c r="B1022" s="122">
        <v>1</v>
      </c>
      <c r="C1022" s="122" t="s">
        <v>2153</v>
      </c>
      <c r="D1022" s="122" t="s">
        <v>2097</v>
      </c>
      <c r="E1022" s="122">
        <v>20</v>
      </c>
      <c r="F1022" s="122">
        <v>0</v>
      </c>
      <c r="G1022" s="122">
        <v>0</v>
      </c>
      <c r="H1022" s="122">
        <v>0</v>
      </c>
      <c r="I1022" s="122">
        <v>0</v>
      </c>
      <c r="J1022" s="122">
        <v>0</v>
      </c>
      <c r="K1022" s="122">
        <v>0</v>
      </c>
      <c r="L1022" s="122">
        <v>0</v>
      </c>
      <c r="M1022" s="122">
        <v>0</v>
      </c>
      <c r="N1022" s="122">
        <v>0</v>
      </c>
      <c r="O1022" s="122">
        <v>0</v>
      </c>
      <c r="P1022" s="122">
        <v>0</v>
      </c>
      <c r="Q1022" s="122">
        <v>0</v>
      </c>
      <c r="R1022" s="122">
        <v>0</v>
      </c>
      <c r="S1022" s="122">
        <v>0</v>
      </c>
      <c r="T1022" s="122">
        <v>0</v>
      </c>
      <c r="U1022" s="122">
        <v>0</v>
      </c>
      <c r="V1022" s="122">
        <v>0</v>
      </c>
      <c r="W1022" s="122">
        <v>0</v>
      </c>
      <c r="X1022" s="122">
        <v>0</v>
      </c>
      <c r="Y1022" s="122">
        <v>0</v>
      </c>
      <c r="Z1022" s="122">
        <v>0</v>
      </c>
      <c r="AA1022" s="122">
        <v>0</v>
      </c>
      <c r="AB1022" s="122">
        <v>0</v>
      </c>
      <c r="AC1022" s="122">
        <v>0</v>
      </c>
      <c r="AD1022" s="122">
        <v>0</v>
      </c>
      <c r="AE1022" s="122">
        <v>0</v>
      </c>
      <c r="AF1022" s="122">
        <v>0</v>
      </c>
      <c r="AG1022" s="122">
        <v>0</v>
      </c>
      <c r="AH1022" s="122">
        <v>0</v>
      </c>
      <c r="AI1022" s="122">
        <v>0</v>
      </c>
      <c r="AJ1022" s="122">
        <v>0</v>
      </c>
      <c r="AK1022" s="122">
        <v>0</v>
      </c>
      <c r="AL1022" s="122">
        <v>0</v>
      </c>
    </row>
    <row r="1023" spans="1:38" hidden="1" x14ac:dyDescent="0.25">
      <c r="A1023" s="122" t="s">
        <v>1983</v>
      </c>
      <c r="B1023" s="122">
        <v>1</v>
      </c>
      <c r="C1023" s="122" t="s">
        <v>2153</v>
      </c>
      <c r="D1023" s="122" t="s">
        <v>2098</v>
      </c>
      <c r="E1023" s="122">
        <v>20</v>
      </c>
      <c r="F1023" s="122">
        <v>0</v>
      </c>
      <c r="G1023" s="122">
        <v>0</v>
      </c>
      <c r="H1023" s="122">
        <v>0</v>
      </c>
      <c r="I1023" s="122">
        <v>0</v>
      </c>
      <c r="J1023" s="122">
        <v>0</v>
      </c>
      <c r="K1023" s="122">
        <v>0</v>
      </c>
      <c r="L1023" s="122">
        <v>2.5750077313E-3</v>
      </c>
      <c r="M1023" s="122">
        <v>0</v>
      </c>
      <c r="N1023" s="122">
        <v>0</v>
      </c>
      <c r="O1023" s="122">
        <v>0</v>
      </c>
      <c r="P1023" s="122">
        <v>0</v>
      </c>
      <c r="Q1023" s="122">
        <v>0</v>
      </c>
      <c r="R1023" s="122">
        <v>0</v>
      </c>
      <c r="S1023" s="122">
        <v>0</v>
      </c>
      <c r="T1023" s="122">
        <v>0</v>
      </c>
      <c r="U1023" s="122">
        <v>0</v>
      </c>
      <c r="V1023" s="122">
        <v>0</v>
      </c>
      <c r="W1023" s="122">
        <v>0</v>
      </c>
      <c r="X1023" s="122">
        <v>0</v>
      </c>
      <c r="Y1023" s="122">
        <v>0</v>
      </c>
      <c r="Z1023" s="122">
        <v>0</v>
      </c>
      <c r="AA1023" s="122">
        <v>0</v>
      </c>
      <c r="AB1023" s="122">
        <v>0</v>
      </c>
      <c r="AC1023" s="122">
        <v>0</v>
      </c>
      <c r="AD1023" s="122">
        <v>0</v>
      </c>
      <c r="AE1023" s="122">
        <v>0</v>
      </c>
      <c r="AF1023" s="122">
        <v>0</v>
      </c>
      <c r="AG1023" s="122">
        <v>0</v>
      </c>
      <c r="AH1023" s="122">
        <v>0</v>
      </c>
      <c r="AI1023" s="122">
        <v>0</v>
      </c>
      <c r="AJ1023" s="122">
        <v>0</v>
      </c>
      <c r="AK1023" s="122">
        <v>0</v>
      </c>
      <c r="AL1023" s="122">
        <v>0</v>
      </c>
    </row>
    <row r="1024" spans="1:38" hidden="1" x14ac:dyDescent="0.25">
      <c r="A1024" s="122" t="s">
        <v>1983</v>
      </c>
      <c r="B1024" s="122">
        <v>1</v>
      </c>
      <c r="C1024" s="122" t="s">
        <v>2153</v>
      </c>
      <c r="D1024" s="122" t="s">
        <v>2099</v>
      </c>
      <c r="E1024" s="122">
        <v>20</v>
      </c>
      <c r="F1024" s="122">
        <v>6.4853676226899998E-2</v>
      </c>
      <c r="G1024" s="122">
        <v>6.9275662690500006E-2</v>
      </c>
      <c r="H1024" s="122">
        <v>6.1348072106600003E-2</v>
      </c>
      <c r="I1024" s="122">
        <v>5.2571529008800001E-2</v>
      </c>
      <c r="J1024" s="122">
        <v>0</v>
      </c>
      <c r="K1024" s="122">
        <v>4.0482857751000002E-2</v>
      </c>
      <c r="L1024" s="122">
        <v>3.5728232271999998E-2</v>
      </c>
      <c r="M1024" s="122">
        <v>3.5139110187399999E-2</v>
      </c>
      <c r="N1024" s="122">
        <v>3.7327384008400001E-2</v>
      </c>
      <c r="O1024" s="122">
        <v>3.9901555138900001E-2</v>
      </c>
      <c r="P1024" s="122">
        <v>2.4702374385999998E-2</v>
      </c>
      <c r="Q1024" s="122">
        <v>2.9921016202000002E-2</v>
      </c>
      <c r="R1024" s="122">
        <v>0</v>
      </c>
      <c r="S1024" s="122">
        <v>5.8907679534099998E-2</v>
      </c>
      <c r="T1024" s="122">
        <v>8.9870122435899993E-2</v>
      </c>
      <c r="U1024" s="122">
        <v>6.0901280287699998E-2</v>
      </c>
      <c r="V1024" s="122">
        <v>5.31918058734E-2</v>
      </c>
      <c r="W1024" s="122">
        <v>5.8075895825499997E-2</v>
      </c>
      <c r="X1024" s="122">
        <v>0.27221294913939997</v>
      </c>
      <c r="Y1024" s="122">
        <v>0.10852699819849999</v>
      </c>
      <c r="Z1024" s="122">
        <v>9.0220015971699999E-2</v>
      </c>
      <c r="AA1024" s="122">
        <v>6.0923170817099997E-2</v>
      </c>
      <c r="AB1024" s="122">
        <v>0.13172850502360001</v>
      </c>
      <c r="AC1024" s="122">
        <v>0.3184263026927</v>
      </c>
      <c r="AD1024" s="122">
        <v>0.34895107330019998</v>
      </c>
      <c r="AE1024" s="122">
        <v>0</v>
      </c>
      <c r="AF1024" s="122">
        <v>0</v>
      </c>
      <c r="AG1024" s="122">
        <v>0.34917185299679998</v>
      </c>
      <c r="AH1024" s="122">
        <v>0</v>
      </c>
      <c r="AI1024" s="122">
        <v>0</v>
      </c>
      <c r="AJ1024" s="122">
        <v>2.5601576945199999E-2</v>
      </c>
      <c r="AK1024" s="122">
        <v>2.6756871925200001E-2</v>
      </c>
      <c r="AL1024" s="122">
        <v>0</v>
      </c>
    </row>
    <row r="1025" spans="1:38" hidden="1" x14ac:dyDescent="0.25">
      <c r="A1025" s="122" t="s">
        <v>1983</v>
      </c>
      <c r="B1025" s="122">
        <v>1</v>
      </c>
      <c r="C1025" s="122" t="s">
        <v>2153</v>
      </c>
      <c r="D1025" s="122" t="s">
        <v>2100</v>
      </c>
      <c r="E1025" s="122">
        <v>20</v>
      </c>
      <c r="F1025" s="122">
        <v>7.5192668089300002E-2</v>
      </c>
      <c r="G1025" s="122">
        <v>8.0319608916399998E-2</v>
      </c>
      <c r="H1025" s="122">
        <v>7.1128199543899998E-2</v>
      </c>
      <c r="I1025" s="122">
        <v>6.0952497401500001E-2</v>
      </c>
      <c r="J1025" s="122">
        <v>4.9282612173399999E-2</v>
      </c>
      <c r="K1025" s="122">
        <v>4.8763442290999999E-2</v>
      </c>
      <c r="L1025" s="122">
        <v>6.4053317316400002E-2</v>
      </c>
      <c r="M1025" s="122">
        <v>7.8465974204800004E-2</v>
      </c>
      <c r="N1025" s="122">
        <v>0.1036871778012</v>
      </c>
      <c r="O1025" s="122">
        <v>0.11571450990279999</v>
      </c>
      <c r="P1025" s="122">
        <v>0.108899199758</v>
      </c>
      <c r="Q1025" s="122">
        <v>7.8991482773299995E-2</v>
      </c>
      <c r="R1025" s="122">
        <v>7.3051594619100005E-2</v>
      </c>
      <c r="S1025" s="122">
        <v>5.5765936625599997E-2</v>
      </c>
      <c r="T1025" s="122">
        <v>6.0160991052199998E-2</v>
      </c>
      <c r="U1025" s="122">
        <v>2.2468433504100001E-2</v>
      </c>
      <c r="V1025" s="122">
        <v>5.31918058734E-2</v>
      </c>
      <c r="W1025" s="122">
        <v>5.9527793221199998E-2</v>
      </c>
      <c r="X1025" s="122">
        <v>4.2650876823700001E-2</v>
      </c>
      <c r="Y1025" s="122">
        <v>0.1012918649853</v>
      </c>
      <c r="Z1025" s="122">
        <v>4.6867540764600001E-2</v>
      </c>
      <c r="AA1025" s="122">
        <v>2.72046863397E-2</v>
      </c>
      <c r="AB1025" s="122">
        <v>0.13035155200939999</v>
      </c>
      <c r="AC1025" s="122">
        <v>7.0161727711999994E-2</v>
      </c>
      <c r="AD1025" s="122">
        <v>1.9066398850399999E-2</v>
      </c>
      <c r="AE1025" s="122">
        <v>4.3592551100299998E-2</v>
      </c>
      <c r="AF1025" s="122">
        <v>2.6145555717099998E-2</v>
      </c>
      <c r="AG1025" s="122">
        <v>0</v>
      </c>
      <c r="AH1025" s="122">
        <v>0</v>
      </c>
      <c r="AI1025" s="122">
        <v>0</v>
      </c>
      <c r="AJ1025" s="122">
        <v>4.2958578264E-2</v>
      </c>
      <c r="AK1025" s="122">
        <v>4.4897124077799999E-2</v>
      </c>
      <c r="AL1025" s="122">
        <v>0</v>
      </c>
    </row>
    <row r="1026" spans="1:38" hidden="1" x14ac:dyDescent="0.25">
      <c r="A1026" s="122" t="s">
        <v>1983</v>
      </c>
      <c r="B1026" s="122">
        <v>1</v>
      </c>
      <c r="C1026" s="122" t="s">
        <v>2153</v>
      </c>
      <c r="D1026" s="122" t="s">
        <v>2101</v>
      </c>
      <c r="E1026" s="122">
        <v>20</v>
      </c>
      <c r="F1026" s="122">
        <v>0.44457665007739999</v>
      </c>
      <c r="G1026" s="122">
        <v>0.47488968771849999</v>
      </c>
      <c r="H1026" s="122">
        <v>0.420545479803</v>
      </c>
      <c r="I1026" s="122">
        <v>0.36038164088620001</v>
      </c>
      <c r="J1026" s="122">
        <v>0.62857463430719995</v>
      </c>
      <c r="K1026" s="122">
        <v>0.37415974588049999</v>
      </c>
      <c r="L1026" s="122">
        <v>0.40234495801800002</v>
      </c>
      <c r="M1026" s="122">
        <v>0.38209517873659998</v>
      </c>
      <c r="N1026" s="122">
        <v>0.42228959686299999</v>
      </c>
      <c r="O1026" s="122">
        <v>0</v>
      </c>
      <c r="P1026" s="122">
        <v>0.3454853206379</v>
      </c>
      <c r="Q1026" s="122">
        <v>0.37301533531839998</v>
      </c>
      <c r="R1026" s="122">
        <v>0.3738522783448</v>
      </c>
      <c r="S1026" s="122">
        <v>0.33106115898170002</v>
      </c>
      <c r="T1026" s="122">
        <v>0.1552302114802</v>
      </c>
      <c r="U1026" s="122">
        <v>0.50672230297620002</v>
      </c>
      <c r="V1026" s="122">
        <v>0.71765338088160002</v>
      </c>
      <c r="W1026" s="122">
        <v>0.4370211160868</v>
      </c>
      <c r="X1026" s="122">
        <v>0</v>
      </c>
      <c r="Y1026" s="122">
        <v>0.49560662510659997</v>
      </c>
      <c r="Z1026" s="122">
        <v>0.3284633481916</v>
      </c>
      <c r="AA1026" s="122">
        <v>0.29273775159929999</v>
      </c>
      <c r="AB1026" s="122">
        <v>0.40298824881770001</v>
      </c>
      <c r="AC1026" s="122">
        <v>0.39273961192619999</v>
      </c>
      <c r="AD1026" s="122">
        <v>0.34679261305300002</v>
      </c>
      <c r="AE1026" s="122">
        <v>0.2058112864246</v>
      </c>
      <c r="AF1026" s="122">
        <v>0.18840179854960001</v>
      </c>
      <c r="AG1026" s="122">
        <v>0.24261886655689999</v>
      </c>
      <c r="AH1026" s="122">
        <v>0</v>
      </c>
      <c r="AI1026" s="122">
        <v>0</v>
      </c>
      <c r="AJ1026" s="122">
        <v>0</v>
      </c>
      <c r="AK1026" s="122">
        <v>0</v>
      </c>
      <c r="AL1026" s="122">
        <v>0</v>
      </c>
    </row>
    <row r="1027" spans="1:38" hidden="1" x14ac:dyDescent="0.25">
      <c r="A1027" s="122" t="s">
        <v>1983</v>
      </c>
      <c r="B1027" s="122">
        <v>1</v>
      </c>
      <c r="C1027" s="122" t="s">
        <v>2153</v>
      </c>
      <c r="D1027" s="122" t="s">
        <v>2135</v>
      </c>
      <c r="E1027" s="122">
        <v>20</v>
      </c>
      <c r="F1027" s="122">
        <v>0</v>
      </c>
      <c r="G1027" s="122">
        <v>0</v>
      </c>
      <c r="H1027" s="122">
        <v>0</v>
      </c>
      <c r="I1027" s="122">
        <v>0</v>
      </c>
      <c r="J1027" s="122">
        <v>0</v>
      </c>
      <c r="K1027" s="122">
        <v>0</v>
      </c>
      <c r="L1027" s="122">
        <v>0</v>
      </c>
      <c r="M1027" s="122">
        <v>0</v>
      </c>
      <c r="N1027" s="122">
        <v>0</v>
      </c>
      <c r="O1027" s="122">
        <v>0</v>
      </c>
      <c r="P1027" s="122">
        <v>0</v>
      </c>
      <c r="Q1027" s="122">
        <v>0</v>
      </c>
      <c r="R1027" s="122">
        <v>0</v>
      </c>
      <c r="S1027" s="122">
        <v>0</v>
      </c>
      <c r="T1027" s="122">
        <v>0</v>
      </c>
      <c r="U1027" s="122">
        <v>0</v>
      </c>
      <c r="V1027" s="122">
        <v>0</v>
      </c>
      <c r="W1027" s="122">
        <v>0</v>
      </c>
      <c r="X1027" s="122">
        <v>0</v>
      </c>
      <c r="Y1027" s="122">
        <v>0</v>
      </c>
      <c r="Z1027" s="122">
        <v>0</v>
      </c>
      <c r="AA1027" s="122">
        <v>0</v>
      </c>
      <c r="AB1027" s="122">
        <v>0</v>
      </c>
      <c r="AC1027" s="122">
        <v>0</v>
      </c>
      <c r="AD1027" s="122">
        <v>0</v>
      </c>
      <c r="AE1027" s="122">
        <v>0</v>
      </c>
      <c r="AF1027" s="122">
        <v>0</v>
      </c>
      <c r="AG1027" s="122">
        <v>0</v>
      </c>
      <c r="AH1027" s="122">
        <v>0</v>
      </c>
      <c r="AI1027" s="122">
        <v>0</v>
      </c>
      <c r="AJ1027" s="122">
        <v>0</v>
      </c>
      <c r="AK1027" s="122">
        <v>0</v>
      </c>
      <c r="AL1027" s="122">
        <v>0</v>
      </c>
    </row>
    <row r="1028" spans="1:38" hidden="1" x14ac:dyDescent="0.25">
      <c r="A1028" s="122" t="s">
        <v>1983</v>
      </c>
      <c r="B1028" s="122">
        <v>1</v>
      </c>
      <c r="C1028" s="122" t="s">
        <v>2153</v>
      </c>
      <c r="D1028" s="122" t="s">
        <v>2102</v>
      </c>
      <c r="E1028" s="122">
        <v>20</v>
      </c>
      <c r="F1028" s="122">
        <v>3.2583489505300003E-2</v>
      </c>
      <c r="G1028" s="122">
        <v>3.4805163863799997E-2</v>
      </c>
      <c r="H1028" s="122">
        <v>3.0822219802399999E-2</v>
      </c>
      <c r="I1028" s="122">
        <v>2.6412748874000001E-2</v>
      </c>
      <c r="J1028" s="122">
        <v>8.5580584014000004E-3</v>
      </c>
      <c r="K1028" s="122">
        <v>0</v>
      </c>
      <c r="L1028" s="122">
        <v>0</v>
      </c>
      <c r="M1028" s="122">
        <v>2.1151697394399999E-2</v>
      </c>
      <c r="N1028" s="122">
        <v>0</v>
      </c>
      <c r="O1028" s="122">
        <v>0</v>
      </c>
      <c r="P1028" s="122">
        <v>0</v>
      </c>
      <c r="Q1028" s="122">
        <v>0</v>
      </c>
      <c r="R1028" s="122">
        <v>0</v>
      </c>
      <c r="S1028" s="122">
        <v>0</v>
      </c>
      <c r="T1028" s="122">
        <v>0</v>
      </c>
      <c r="U1028" s="122">
        <v>0</v>
      </c>
      <c r="V1028" s="122">
        <v>0</v>
      </c>
      <c r="W1028" s="122">
        <v>0</v>
      </c>
      <c r="X1028" s="122">
        <v>0</v>
      </c>
      <c r="Y1028" s="122">
        <v>0</v>
      </c>
      <c r="Z1028" s="122">
        <v>3.7884595451400001E-2</v>
      </c>
      <c r="AA1028" s="122">
        <v>0</v>
      </c>
      <c r="AB1028" s="122">
        <v>3.3046872340399998E-2</v>
      </c>
      <c r="AC1028" s="122">
        <v>0</v>
      </c>
      <c r="AD1028" s="122">
        <v>0</v>
      </c>
      <c r="AE1028" s="122">
        <v>0</v>
      </c>
      <c r="AF1028" s="122">
        <v>0</v>
      </c>
      <c r="AG1028" s="122">
        <v>0</v>
      </c>
      <c r="AH1028" s="122">
        <v>0</v>
      </c>
      <c r="AI1028" s="122">
        <v>0.15370146931510001</v>
      </c>
      <c r="AJ1028" s="122">
        <v>0.29593687248520001</v>
      </c>
      <c r="AK1028" s="122">
        <v>0.30929129920289999</v>
      </c>
      <c r="AL1028" s="122">
        <v>0</v>
      </c>
    </row>
    <row r="1029" spans="1:38" hidden="1" x14ac:dyDescent="0.25">
      <c r="A1029" s="122" t="s">
        <v>1983</v>
      </c>
      <c r="B1029" s="122">
        <v>1</v>
      </c>
      <c r="C1029" s="122" t="s">
        <v>2153</v>
      </c>
      <c r="D1029" s="122" t="s">
        <v>2103</v>
      </c>
      <c r="E1029" s="122">
        <v>20</v>
      </c>
      <c r="F1029" s="122">
        <v>0</v>
      </c>
      <c r="G1029" s="122">
        <v>0</v>
      </c>
      <c r="H1029" s="122">
        <v>0</v>
      </c>
      <c r="I1029" s="122">
        <v>0</v>
      </c>
      <c r="J1029" s="122">
        <v>0</v>
      </c>
      <c r="K1029" s="122">
        <v>0</v>
      </c>
      <c r="L1029" s="122">
        <v>0</v>
      </c>
      <c r="M1029" s="122">
        <v>0</v>
      </c>
      <c r="N1029" s="122">
        <v>8.6720185069999994E-3</v>
      </c>
      <c r="O1029" s="122">
        <v>0</v>
      </c>
      <c r="P1029" s="122">
        <v>2.7833661280000001E-3</v>
      </c>
      <c r="Q1029" s="122">
        <v>0</v>
      </c>
      <c r="R1029" s="122">
        <v>0</v>
      </c>
      <c r="S1029" s="122">
        <v>0</v>
      </c>
      <c r="T1029" s="122">
        <v>0</v>
      </c>
      <c r="U1029" s="122">
        <v>0</v>
      </c>
      <c r="V1029" s="122">
        <v>0</v>
      </c>
      <c r="W1029" s="122">
        <v>0</v>
      </c>
      <c r="X1029" s="122">
        <v>0</v>
      </c>
      <c r="Y1029" s="122">
        <v>0</v>
      </c>
      <c r="Z1029" s="122">
        <v>0</v>
      </c>
      <c r="AA1029" s="122">
        <v>0</v>
      </c>
      <c r="AB1029" s="122">
        <v>5.5078120566999997E-3</v>
      </c>
      <c r="AC1029" s="122">
        <v>0</v>
      </c>
      <c r="AD1029" s="122">
        <v>0</v>
      </c>
      <c r="AE1029" s="122">
        <v>0</v>
      </c>
      <c r="AF1029" s="122">
        <v>0</v>
      </c>
      <c r="AG1029" s="122">
        <v>0</v>
      </c>
      <c r="AH1029" s="122">
        <v>0</v>
      </c>
      <c r="AI1029" s="122">
        <v>0</v>
      </c>
      <c r="AJ1029" s="122">
        <v>0</v>
      </c>
      <c r="AK1029" s="122">
        <v>0</v>
      </c>
      <c r="AL1029" s="122">
        <v>0</v>
      </c>
    </row>
    <row r="1030" spans="1:38" hidden="1" x14ac:dyDescent="0.25">
      <c r="A1030" s="122" t="s">
        <v>1983</v>
      </c>
      <c r="B1030" s="122">
        <v>1</v>
      </c>
      <c r="C1030" s="122" t="s">
        <v>2153</v>
      </c>
      <c r="D1030" s="122" t="s">
        <v>2104</v>
      </c>
      <c r="E1030" s="122">
        <v>20</v>
      </c>
      <c r="F1030" s="122">
        <v>2.9450461668299999E-2</v>
      </c>
      <c r="G1030" s="122">
        <v>3.14585134923E-2</v>
      </c>
      <c r="H1030" s="122">
        <v>2.7858544821399999E-2</v>
      </c>
      <c r="I1030" s="122">
        <v>2.38730614823E-2</v>
      </c>
      <c r="J1030" s="122">
        <v>0</v>
      </c>
      <c r="K1030" s="122">
        <v>0</v>
      </c>
      <c r="L1030" s="122">
        <v>0</v>
      </c>
      <c r="M1030" s="122">
        <v>0</v>
      </c>
      <c r="N1030" s="122">
        <v>0</v>
      </c>
      <c r="O1030" s="122">
        <v>0</v>
      </c>
      <c r="P1030" s="122">
        <v>0</v>
      </c>
      <c r="Q1030" s="122">
        <v>0</v>
      </c>
      <c r="R1030" s="122">
        <v>0</v>
      </c>
      <c r="S1030" s="122">
        <v>0</v>
      </c>
      <c r="T1030" s="122">
        <v>0</v>
      </c>
      <c r="U1030" s="122">
        <v>0</v>
      </c>
      <c r="V1030" s="122">
        <v>0</v>
      </c>
      <c r="W1030" s="122">
        <v>0</v>
      </c>
      <c r="X1030" s="122">
        <v>0</v>
      </c>
      <c r="Y1030" s="122">
        <v>0</v>
      </c>
      <c r="Z1030" s="122">
        <v>7.8112567940000004E-4</v>
      </c>
      <c r="AA1030" s="122">
        <v>0</v>
      </c>
      <c r="AB1030" s="122">
        <v>0</v>
      </c>
      <c r="AC1030" s="122">
        <v>0</v>
      </c>
      <c r="AD1030" s="122">
        <v>0</v>
      </c>
      <c r="AE1030" s="122">
        <v>0</v>
      </c>
      <c r="AF1030" s="122">
        <v>0</v>
      </c>
      <c r="AG1030" s="122">
        <v>0</v>
      </c>
      <c r="AH1030" s="122">
        <v>0</v>
      </c>
      <c r="AI1030" s="122">
        <v>0</v>
      </c>
      <c r="AJ1030" s="122">
        <v>0</v>
      </c>
      <c r="AK1030" s="122">
        <v>0</v>
      </c>
      <c r="AL1030" s="122">
        <v>0</v>
      </c>
    </row>
    <row r="1031" spans="1:38" hidden="1" x14ac:dyDescent="0.25">
      <c r="A1031" s="122" t="s">
        <v>1983</v>
      </c>
      <c r="B1031" s="122">
        <v>1</v>
      </c>
      <c r="C1031" s="122" t="s">
        <v>2153</v>
      </c>
      <c r="D1031" s="122" t="s">
        <v>2105</v>
      </c>
      <c r="E1031" s="122">
        <v>20</v>
      </c>
      <c r="F1031" s="122">
        <v>5.0128445393000003E-3</v>
      </c>
      <c r="G1031" s="122">
        <v>5.3546405943999996E-3</v>
      </c>
      <c r="H1031" s="122">
        <v>4.7418799696000002E-3</v>
      </c>
      <c r="I1031" s="122">
        <v>4.0634998267999999E-3</v>
      </c>
      <c r="J1031" s="122">
        <v>0</v>
      </c>
      <c r="K1031" s="122">
        <v>0</v>
      </c>
      <c r="L1031" s="122">
        <v>0</v>
      </c>
      <c r="M1031" s="122">
        <v>0</v>
      </c>
      <c r="N1031" s="122">
        <v>0</v>
      </c>
      <c r="O1031" s="122">
        <v>0</v>
      </c>
      <c r="P1031" s="122">
        <v>0</v>
      </c>
      <c r="Q1031" s="122">
        <v>0</v>
      </c>
      <c r="R1031" s="122">
        <v>0</v>
      </c>
      <c r="S1031" s="122">
        <v>0</v>
      </c>
      <c r="T1031" s="122">
        <v>0</v>
      </c>
      <c r="U1031" s="122">
        <v>0</v>
      </c>
      <c r="V1031" s="122">
        <v>0</v>
      </c>
      <c r="W1031" s="122">
        <v>0</v>
      </c>
      <c r="X1031" s="122">
        <v>0</v>
      </c>
      <c r="Y1031" s="122">
        <v>0</v>
      </c>
      <c r="Z1031" s="122">
        <v>0</v>
      </c>
      <c r="AA1031" s="122">
        <v>0</v>
      </c>
      <c r="AB1031" s="122">
        <v>0</v>
      </c>
      <c r="AC1031" s="122">
        <v>0</v>
      </c>
      <c r="AD1031" s="122">
        <v>0</v>
      </c>
      <c r="AE1031" s="122">
        <v>0</v>
      </c>
      <c r="AF1031" s="122">
        <v>0</v>
      </c>
      <c r="AG1031" s="122">
        <v>0</v>
      </c>
      <c r="AH1031" s="122">
        <v>0</v>
      </c>
      <c r="AI1031" s="122">
        <v>6.6209863704999997E-2</v>
      </c>
      <c r="AJ1031" s="122">
        <v>0.1653254375613</v>
      </c>
      <c r="AK1031" s="122">
        <v>0.1727859017541</v>
      </c>
      <c r="AL1031" s="122">
        <v>0</v>
      </c>
    </row>
    <row r="1032" spans="1:38" hidden="1" x14ac:dyDescent="0.25">
      <c r="A1032" s="122" t="s">
        <v>1983</v>
      </c>
      <c r="B1032" s="122">
        <v>1</v>
      </c>
      <c r="C1032" s="122" t="s">
        <v>2153</v>
      </c>
      <c r="D1032" s="122" t="s">
        <v>475</v>
      </c>
      <c r="E1032" s="122">
        <v>20</v>
      </c>
      <c r="F1032" s="122">
        <v>7.2059640252100002E-2</v>
      </c>
      <c r="G1032" s="122">
        <v>7.6972958544899994E-2</v>
      </c>
      <c r="H1032" s="122">
        <v>6.8164524562899995E-2</v>
      </c>
      <c r="I1032" s="122">
        <v>5.8412810009799997E-2</v>
      </c>
      <c r="J1032" s="122">
        <v>8.4400162165199993E-2</v>
      </c>
      <c r="K1032" s="122">
        <v>9.0473053307099996E-2</v>
      </c>
      <c r="L1032" s="122">
        <v>0.101712805387</v>
      </c>
      <c r="M1032" s="122">
        <v>0.12520440231819999</v>
      </c>
      <c r="N1032" s="122">
        <v>0.24734104959120001</v>
      </c>
      <c r="O1032" s="122">
        <v>0.1771629048167</v>
      </c>
      <c r="P1032" s="122">
        <v>0.1158576150779</v>
      </c>
      <c r="Q1032" s="122">
        <v>0.23777234208529999</v>
      </c>
      <c r="R1032" s="122">
        <v>0.1466403333163</v>
      </c>
      <c r="S1032" s="122">
        <v>0.27529522235600001</v>
      </c>
      <c r="T1032" s="122">
        <v>0.1270065366657</v>
      </c>
      <c r="U1032" s="122">
        <v>0</v>
      </c>
      <c r="V1032" s="122">
        <v>0</v>
      </c>
      <c r="W1032" s="122">
        <v>0</v>
      </c>
      <c r="X1032" s="122">
        <v>0</v>
      </c>
      <c r="Y1032" s="122">
        <v>0.60865558156340005</v>
      </c>
      <c r="Z1032" s="122">
        <v>9.8812398445199998E-2</v>
      </c>
      <c r="AA1032" s="122">
        <v>0.1026881118176</v>
      </c>
      <c r="AB1032" s="122">
        <v>0</v>
      </c>
      <c r="AC1032" s="122">
        <v>0</v>
      </c>
      <c r="AD1032" s="122">
        <v>8.2021489394299998E-2</v>
      </c>
      <c r="AE1032" s="122">
        <v>0</v>
      </c>
      <c r="AF1032" s="122">
        <v>0.27991124355930003</v>
      </c>
      <c r="AG1032" s="122">
        <v>0</v>
      </c>
      <c r="AH1032" s="122">
        <v>1.16990677831E-2</v>
      </c>
      <c r="AI1032" s="122">
        <v>0</v>
      </c>
      <c r="AJ1032" s="122">
        <v>0</v>
      </c>
      <c r="AK1032" s="122">
        <v>0</v>
      </c>
      <c r="AL1032" s="122">
        <v>0</v>
      </c>
    </row>
    <row r="1033" spans="1:38" hidden="1" x14ac:dyDescent="0.25">
      <c r="A1033" s="122" t="s">
        <v>1983</v>
      </c>
      <c r="B1033" s="122">
        <v>1</v>
      </c>
      <c r="C1033" s="122" t="s">
        <v>2153</v>
      </c>
      <c r="D1033" s="122" t="s">
        <v>2106</v>
      </c>
      <c r="E1033" s="122">
        <v>20</v>
      </c>
      <c r="F1033" s="122">
        <v>0</v>
      </c>
      <c r="G1033" s="122">
        <v>0</v>
      </c>
      <c r="H1033" s="122">
        <v>0</v>
      </c>
      <c r="I1033" s="122">
        <v>0</v>
      </c>
      <c r="J1033" s="122">
        <v>0</v>
      </c>
      <c r="K1033" s="122">
        <v>0</v>
      </c>
      <c r="L1033" s="122">
        <v>0</v>
      </c>
      <c r="M1033" s="122">
        <v>0</v>
      </c>
      <c r="N1033" s="122">
        <v>0</v>
      </c>
      <c r="O1033" s="122">
        <v>0</v>
      </c>
      <c r="P1033" s="122">
        <v>0</v>
      </c>
      <c r="Q1033" s="122">
        <v>0</v>
      </c>
      <c r="R1033" s="122">
        <v>0</v>
      </c>
      <c r="S1033" s="122">
        <v>0</v>
      </c>
      <c r="T1033" s="122">
        <v>0</v>
      </c>
      <c r="U1033" s="122">
        <v>0</v>
      </c>
      <c r="V1033" s="122">
        <v>0</v>
      </c>
      <c r="W1033" s="122">
        <v>0</v>
      </c>
      <c r="X1033" s="122">
        <v>0</v>
      </c>
      <c r="Y1033" s="122">
        <v>0</v>
      </c>
      <c r="Z1033" s="122">
        <v>0</v>
      </c>
      <c r="AA1033" s="122">
        <v>0</v>
      </c>
      <c r="AB1033" s="122">
        <v>0</v>
      </c>
      <c r="AC1033" s="122">
        <v>0</v>
      </c>
      <c r="AD1033" s="122">
        <v>0</v>
      </c>
      <c r="AE1033" s="122">
        <v>0</v>
      </c>
      <c r="AF1033" s="122">
        <v>0</v>
      </c>
      <c r="AG1033" s="122">
        <v>0</v>
      </c>
      <c r="AH1033" s="122">
        <v>0</v>
      </c>
      <c r="AI1033" s="122">
        <v>0</v>
      </c>
      <c r="AJ1033" s="122">
        <v>0</v>
      </c>
      <c r="AK1033" s="122">
        <v>0</v>
      </c>
      <c r="AL1033" s="122">
        <v>0</v>
      </c>
    </row>
    <row r="1034" spans="1:38" hidden="1" x14ac:dyDescent="0.25">
      <c r="A1034" s="122" t="s">
        <v>1983</v>
      </c>
      <c r="B1034" s="122">
        <v>1</v>
      </c>
      <c r="C1034" s="122" t="s">
        <v>2153</v>
      </c>
      <c r="D1034" s="122" t="s">
        <v>2107</v>
      </c>
      <c r="E1034" s="122">
        <v>20</v>
      </c>
      <c r="F1034" s="122">
        <v>0</v>
      </c>
      <c r="G1034" s="122">
        <v>0</v>
      </c>
      <c r="H1034" s="122">
        <v>0</v>
      </c>
      <c r="I1034" s="122">
        <v>0</v>
      </c>
      <c r="J1034" s="122">
        <v>0</v>
      </c>
      <c r="K1034" s="122">
        <v>0</v>
      </c>
      <c r="L1034" s="122">
        <v>0</v>
      </c>
      <c r="M1034" s="122">
        <v>0</v>
      </c>
      <c r="N1034" s="122">
        <v>0</v>
      </c>
      <c r="O1034" s="122">
        <v>0</v>
      </c>
      <c r="P1034" s="122">
        <v>0</v>
      </c>
      <c r="Q1034" s="122">
        <v>2.5532600492399998E-2</v>
      </c>
      <c r="R1034" s="122">
        <v>0</v>
      </c>
      <c r="S1034" s="122">
        <v>0</v>
      </c>
      <c r="T1034" s="122">
        <v>0</v>
      </c>
      <c r="U1034" s="122">
        <v>0</v>
      </c>
      <c r="V1034" s="122">
        <v>0</v>
      </c>
      <c r="W1034" s="122">
        <v>0</v>
      </c>
      <c r="X1034" s="122">
        <v>0</v>
      </c>
      <c r="Y1034" s="122">
        <v>0</v>
      </c>
      <c r="Z1034" s="122">
        <v>0</v>
      </c>
      <c r="AA1034" s="122">
        <v>0</v>
      </c>
      <c r="AB1034" s="122">
        <v>0</v>
      </c>
      <c r="AC1034" s="122">
        <v>0</v>
      </c>
      <c r="AD1034" s="122">
        <v>0</v>
      </c>
      <c r="AE1034" s="122">
        <v>0</v>
      </c>
      <c r="AF1034" s="122">
        <v>0</v>
      </c>
      <c r="AG1034" s="122">
        <v>0</v>
      </c>
      <c r="AH1034" s="122">
        <v>0</v>
      </c>
      <c r="AI1034" s="122">
        <v>0</v>
      </c>
      <c r="AJ1034" s="122">
        <v>0</v>
      </c>
      <c r="AK1034" s="122">
        <v>0</v>
      </c>
      <c r="AL1034" s="122">
        <v>0</v>
      </c>
    </row>
    <row r="1035" spans="1:38" hidden="1" x14ac:dyDescent="0.25">
      <c r="A1035" s="122" t="s">
        <v>1983</v>
      </c>
      <c r="B1035" s="122">
        <v>1</v>
      </c>
      <c r="C1035" s="122" t="s">
        <v>2153</v>
      </c>
      <c r="D1035" s="122" t="s">
        <v>2108</v>
      </c>
      <c r="E1035" s="122">
        <v>20</v>
      </c>
      <c r="F1035" s="122">
        <v>0</v>
      </c>
      <c r="G1035" s="122">
        <v>0</v>
      </c>
      <c r="H1035" s="122">
        <v>0</v>
      </c>
      <c r="I1035" s="122">
        <v>0</v>
      </c>
      <c r="J1035" s="122">
        <v>0</v>
      </c>
      <c r="K1035" s="122">
        <v>0</v>
      </c>
      <c r="L1035" s="122">
        <v>0</v>
      </c>
      <c r="M1035" s="122">
        <v>0</v>
      </c>
      <c r="N1035" s="122">
        <v>0</v>
      </c>
      <c r="O1035" s="122">
        <v>0</v>
      </c>
      <c r="P1035" s="122">
        <v>0</v>
      </c>
      <c r="Q1035" s="122">
        <v>0</v>
      </c>
      <c r="R1035" s="122">
        <v>0</v>
      </c>
      <c r="S1035" s="122">
        <v>0</v>
      </c>
      <c r="T1035" s="122">
        <v>0</v>
      </c>
      <c r="U1035" s="122">
        <v>0</v>
      </c>
      <c r="V1035" s="122">
        <v>0</v>
      </c>
      <c r="W1035" s="122">
        <v>0</v>
      </c>
      <c r="X1035" s="122">
        <v>0</v>
      </c>
      <c r="Y1035" s="122">
        <v>0</v>
      </c>
      <c r="Z1035" s="122">
        <v>0</v>
      </c>
      <c r="AA1035" s="122">
        <v>0</v>
      </c>
      <c r="AB1035" s="122">
        <v>0</v>
      </c>
      <c r="AC1035" s="122">
        <v>0</v>
      </c>
      <c r="AD1035" s="122">
        <v>0</v>
      </c>
      <c r="AE1035" s="122">
        <v>0</v>
      </c>
      <c r="AF1035" s="122">
        <v>0</v>
      </c>
      <c r="AG1035" s="122">
        <v>0</v>
      </c>
      <c r="AH1035" s="122">
        <v>0</v>
      </c>
      <c r="AI1035" s="122">
        <v>1.4660755534600001E-2</v>
      </c>
      <c r="AJ1035" s="122">
        <v>2.6469427011199999E-2</v>
      </c>
      <c r="AK1035" s="122">
        <v>2.7663884532800002E-2</v>
      </c>
      <c r="AL1035" s="122">
        <v>0</v>
      </c>
    </row>
    <row r="1036" spans="1:38" hidden="1" x14ac:dyDescent="0.25">
      <c r="A1036" s="122" t="s">
        <v>1983</v>
      </c>
      <c r="B1036" s="122">
        <v>1</v>
      </c>
      <c r="C1036" s="122" t="s">
        <v>2153</v>
      </c>
      <c r="D1036" s="122" t="s">
        <v>2109</v>
      </c>
      <c r="E1036" s="122">
        <v>20</v>
      </c>
      <c r="F1036" s="122">
        <v>0</v>
      </c>
      <c r="G1036" s="122">
        <v>0</v>
      </c>
      <c r="H1036" s="122">
        <v>0</v>
      </c>
      <c r="I1036" s="122">
        <v>0</v>
      </c>
      <c r="J1036" s="122">
        <v>2.3903542431399999E-2</v>
      </c>
      <c r="K1036" s="122">
        <v>0</v>
      </c>
      <c r="L1036" s="122">
        <v>0</v>
      </c>
      <c r="M1036" s="122">
        <v>0</v>
      </c>
      <c r="N1036" s="122">
        <v>2.3753789823500002E-2</v>
      </c>
      <c r="O1036" s="122">
        <v>0</v>
      </c>
      <c r="P1036" s="122">
        <v>0</v>
      </c>
      <c r="Q1036" s="122">
        <v>0</v>
      </c>
      <c r="R1036" s="122">
        <v>0</v>
      </c>
      <c r="S1036" s="122">
        <v>0</v>
      </c>
      <c r="T1036" s="122">
        <v>0</v>
      </c>
      <c r="U1036" s="122">
        <v>0</v>
      </c>
      <c r="V1036" s="122">
        <v>0</v>
      </c>
      <c r="W1036" s="122">
        <v>0</v>
      </c>
      <c r="X1036" s="122">
        <v>0</v>
      </c>
      <c r="Y1036" s="122">
        <v>0</v>
      </c>
      <c r="Z1036" s="122">
        <v>0</v>
      </c>
      <c r="AA1036" s="122">
        <v>0</v>
      </c>
      <c r="AB1036" s="122">
        <v>0</v>
      </c>
      <c r="AC1036" s="122">
        <v>0</v>
      </c>
      <c r="AD1036" s="122">
        <v>0</v>
      </c>
      <c r="AE1036" s="122">
        <v>0</v>
      </c>
      <c r="AF1036" s="122">
        <v>0</v>
      </c>
      <c r="AG1036" s="122">
        <v>0</v>
      </c>
      <c r="AH1036" s="122">
        <v>0</v>
      </c>
      <c r="AI1036" s="122">
        <v>0</v>
      </c>
      <c r="AJ1036" s="122">
        <v>0</v>
      </c>
      <c r="AK1036" s="122">
        <v>0</v>
      </c>
      <c r="AL1036" s="122">
        <v>0</v>
      </c>
    </row>
    <row r="1037" spans="1:38" hidden="1" x14ac:dyDescent="0.25">
      <c r="A1037" s="122" t="s">
        <v>1983</v>
      </c>
      <c r="B1037" s="122">
        <v>1</v>
      </c>
      <c r="C1037" s="122" t="s">
        <v>2153</v>
      </c>
      <c r="D1037" s="122" t="s">
        <v>2110</v>
      </c>
      <c r="E1037" s="122">
        <v>20</v>
      </c>
      <c r="F1037" s="122">
        <v>0</v>
      </c>
      <c r="G1037" s="122">
        <v>0</v>
      </c>
      <c r="H1037" s="122">
        <v>0</v>
      </c>
      <c r="I1037" s="122">
        <v>0</v>
      </c>
      <c r="J1037" s="122">
        <v>0</v>
      </c>
      <c r="K1037" s="122">
        <v>0</v>
      </c>
      <c r="L1037" s="122">
        <v>0</v>
      </c>
      <c r="M1037" s="122">
        <v>0</v>
      </c>
      <c r="N1037" s="122">
        <v>0</v>
      </c>
      <c r="O1037" s="122">
        <v>0</v>
      </c>
      <c r="P1037" s="122">
        <v>0</v>
      </c>
      <c r="Q1037" s="122">
        <v>7.3805173298299998E-2</v>
      </c>
      <c r="R1037" s="122">
        <v>0.35075508298730002</v>
      </c>
      <c r="S1037" s="122">
        <v>0.36679848456570002</v>
      </c>
      <c r="T1037" s="122">
        <v>3.3422772806700002E-2</v>
      </c>
      <c r="U1037" s="122">
        <v>0</v>
      </c>
      <c r="V1037" s="122">
        <v>0.10376762129390001</v>
      </c>
      <c r="W1037" s="122">
        <v>7.9370390961500004E-2</v>
      </c>
      <c r="X1037" s="122">
        <v>0</v>
      </c>
      <c r="Y1037" s="122">
        <v>9.1343556817100005E-2</v>
      </c>
      <c r="Z1037" s="122">
        <v>6.3661742871800001E-2</v>
      </c>
      <c r="AA1037" s="122">
        <v>5.47925372757E-2</v>
      </c>
      <c r="AB1037" s="122">
        <v>0.78027337470409996</v>
      </c>
      <c r="AC1037" s="122">
        <v>5.0234136409100003E-2</v>
      </c>
      <c r="AD1037" s="122">
        <v>1.8706655475899999E-2</v>
      </c>
      <c r="AE1037" s="122">
        <v>2.3144851372200001E-2</v>
      </c>
      <c r="AF1037" s="122">
        <v>1.5764232123600001E-2</v>
      </c>
      <c r="AG1037" s="122">
        <v>1.6254682329E-2</v>
      </c>
      <c r="AH1037" s="122">
        <v>2.4334060988900001E-2</v>
      </c>
      <c r="AI1037" s="122">
        <v>0</v>
      </c>
      <c r="AJ1037" s="122">
        <v>0</v>
      </c>
      <c r="AK1037" s="122">
        <v>0</v>
      </c>
      <c r="AL1037" s="122">
        <v>0</v>
      </c>
    </row>
    <row r="1038" spans="1:38" hidden="1" x14ac:dyDescent="0.25">
      <c r="A1038" s="122" t="s">
        <v>1983</v>
      </c>
      <c r="B1038" s="122">
        <v>1</v>
      </c>
      <c r="C1038" s="122" t="s">
        <v>2153</v>
      </c>
      <c r="D1038" s="122" t="s">
        <v>2111</v>
      </c>
      <c r="E1038" s="122">
        <v>20</v>
      </c>
      <c r="F1038" s="122">
        <v>0.2343504822113</v>
      </c>
      <c r="G1038" s="122">
        <v>0.25032944778970001</v>
      </c>
      <c r="H1038" s="122">
        <v>0.22168288857830001</v>
      </c>
      <c r="I1038" s="122">
        <v>0.18996861690130001</v>
      </c>
      <c r="J1038" s="122">
        <v>0</v>
      </c>
      <c r="K1038" s="122">
        <v>0.28368669257329998</v>
      </c>
      <c r="L1038" s="122">
        <v>0.35728232271999999</v>
      </c>
      <c r="M1038" s="122">
        <v>0.30431151735090001</v>
      </c>
      <c r="N1038" s="122">
        <v>0.3845851685717</v>
      </c>
      <c r="O1038" s="122">
        <v>0</v>
      </c>
      <c r="P1038" s="122">
        <v>0.2258005771339</v>
      </c>
      <c r="Q1038" s="122">
        <v>0.2158302635372</v>
      </c>
      <c r="R1038" s="122">
        <v>0.31584071791200002</v>
      </c>
      <c r="S1038" s="122">
        <v>0</v>
      </c>
      <c r="T1038" s="122">
        <v>0.23507350207409999</v>
      </c>
      <c r="U1038" s="122">
        <v>0.3695466036874</v>
      </c>
      <c r="V1038" s="122">
        <v>0.56156595053189995</v>
      </c>
      <c r="W1038" s="122">
        <v>0.43169749230280002</v>
      </c>
      <c r="X1038" s="122">
        <v>0.89483212159479997</v>
      </c>
      <c r="Y1038" s="122">
        <v>0.27583945375460001</v>
      </c>
      <c r="Z1038" s="122">
        <v>0.3765025774752</v>
      </c>
      <c r="AA1038" s="122">
        <v>0.35366092241649999</v>
      </c>
      <c r="AB1038" s="122">
        <v>0.4149218416073</v>
      </c>
      <c r="AC1038" s="122">
        <v>0.14239924618460001</v>
      </c>
      <c r="AD1038" s="122">
        <v>9.7130711124799998E-2</v>
      </c>
      <c r="AE1038" s="122">
        <v>0.1682048534277</v>
      </c>
      <c r="AF1038" s="122">
        <v>0.12611385698829999</v>
      </c>
      <c r="AG1038" s="122">
        <v>3.6103706994700002E-2</v>
      </c>
      <c r="AH1038" s="122">
        <v>4.53923829985E-2</v>
      </c>
      <c r="AI1038" s="122">
        <v>0</v>
      </c>
      <c r="AJ1038" s="122">
        <v>0</v>
      </c>
      <c r="AK1038" s="122">
        <v>0</v>
      </c>
      <c r="AL1038" s="122">
        <v>0</v>
      </c>
    </row>
    <row r="1039" spans="1:38" hidden="1" x14ac:dyDescent="0.25">
      <c r="A1039" s="122" t="s">
        <v>1983</v>
      </c>
      <c r="B1039" s="122">
        <v>1</v>
      </c>
      <c r="C1039" s="122" t="s">
        <v>2153</v>
      </c>
      <c r="D1039" s="122" t="s">
        <v>2112</v>
      </c>
      <c r="E1039" s="122">
        <v>20</v>
      </c>
      <c r="F1039" s="122">
        <v>8.1145420979599994E-2</v>
      </c>
      <c r="G1039" s="122">
        <v>8.6678244622399994E-2</v>
      </c>
      <c r="H1039" s="122">
        <v>7.6759182007800006E-2</v>
      </c>
      <c r="I1039" s="122">
        <v>6.5777903445700003E-2</v>
      </c>
      <c r="J1039" s="122">
        <v>0</v>
      </c>
      <c r="K1039" s="122">
        <v>7.5445325808700003E-2</v>
      </c>
      <c r="L1039" s="122">
        <v>4.4418883365200001E-2</v>
      </c>
      <c r="M1039" s="122">
        <v>6.9595907555599995E-2</v>
      </c>
      <c r="N1039" s="122">
        <v>2.14915241261E-2</v>
      </c>
      <c r="O1039" s="122">
        <v>0</v>
      </c>
      <c r="P1039" s="122">
        <v>5.6015243325999997E-2</v>
      </c>
      <c r="Q1039" s="122">
        <v>0</v>
      </c>
      <c r="R1039" s="122">
        <v>0</v>
      </c>
      <c r="S1039" s="122">
        <v>3.73081970382E-2</v>
      </c>
      <c r="T1039" s="122">
        <v>3.08232238107E-2</v>
      </c>
      <c r="U1039" s="122">
        <v>7.27267716057E-2</v>
      </c>
      <c r="V1039" s="122">
        <v>0</v>
      </c>
      <c r="W1039" s="122">
        <v>5.0332443048800003E-2</v>
      </c>
      <c r="X1039" s="122">
        <v>0.1400788601562</v>
      </c>
      <c r="Y1039" s="122">
        <v>0</v>
      </c>
      <c r="Z1039" s="122">
        <v>5.1554294840999999E-2</v>
      </c>
      <c r="AA1039" s="122">
        <v>9.4641655294600002E-2</v>
      </c>
      <c r="AB1039" s="122">
        <v>8.3535149527199995E-2</v>
      </c>
      <c r="AC1039" s="122">
        <v>6.8085936951299997E-2</v>
      </c>
      <c r="AD1039" s="122">
        <v>0.12087377384420001</v>
      </c>
      <c r="AE1039" s="122">
        <v>0.1057261798033</v>
      </c>
      <c r="AF1039" s="122">
        <v>3.7295866243500002E-2</v>
      </c>
      <c r="AG1039" s="122">
        <v>5.4063709978499998E-2</v>
      </c>
      <c r="AH1039" s="122">
        <v>0</v>
      </c>
      <c r="AI1039" s="122">
        <v>0</v>
      </c>
      <c r="AJ1039" s="122">
        <v>0</v>
      </c>
      <c r="AK1039" s="122">
        <v>0</v>
      </c>
      <c r="AL1039" s="122">
        <v>0</v>
      </c>
    </row>
    <row r="1040" spans="1:38" hidden="1" x14ac:dyDescent="0.25">
      <c r="A1040" s="122" t="s">
        <v>1983</v>
      </c>
      <c r="B1040" s="122">
        <v>1</v>
      </c>
      <c r="C1040" s="122" t="s">
        <v>2153</v>
      </c>
      <c r="D1040" s="122" t="s">
        <v>2113</v>
      </c>
      <c r="E1040" s="122">
        <v>20</v>
      </c>
      <c r="F1040" s="122">
        <v>0</v>
      </c>
      <c r="G1040" s="122">
        <v>0</v>
      </c>
      <c r="H1040" s="122">
        <v>0</v>
      </c>
      <c r="I1040" s="122">
        <v>0</v>
      </c>
      <c r="J1040" s="122">
        <v>0</v>
      </c>
      <c r="K1040" s="122">
        <v>0</v>
      </c>
      <c r="L1040" s="122">
        <v>0</v>
      </c>
      <c r="M1040" s="122">
        <v>0</v>
      </c>
      <c r="N1040" s="122">
        <v>0</v>
      </c>
      <c r="O1040" s="122">
        <v>0</v>
      </c>
      <c r="P1040" s="122">
        <v>0</v>
      </c>
      <c r="Q1040" s="122">
        <v>0</v>
      </c>
      <c r="R1040" s="122">
        <v>0</v>
      </c>
      <c r="S1040" s="122">
        <v>0</v>
      </c>
      <c r="T1040" s="122">
        <v>0</v>
      </c>
      <c r="U1040" s="122">
        <v>0</v>
      </c>
      <c r="V1040" s="122">
        <v>0</v>
      </c>
      <c r="W1040" s="122">
        <v>0</v>
      </c>
      <c r="X1040" s="122">
        <v>0</v>
      </c>
      <c r="Y1040" s="122">
        <v>0</v>
      </c>
      <c r="Z1040" s="122">
        <v>0</v>
      </c>
      <c r="AA1040" s="122">
        <v>0</v>
      </c>
      <c r="AB1040" s="122">
        <v>0</v>
      </c>
      <c r="AC1040" s="122">
        <v>0</v>
      </c>
      <c r="AD1040" s="122">
        <v>0</v>
      </c>
      <c r="AE1040" s="122">
        <v>0</v>
      </c>
      <c r="AF1040" s="122">
        <v>0</v>
      </c>
      <c r="AG1040" s="122">
        <v>0</v>
      </c>
      <c r="AH1040" s="122">
        <v>0</v>
      </c>
      <c r="AI1040" s="122">
        <v>0.19484617033179999</v>
      </c>
      <c r="AJ1040" s="122">
        <v>0.16315581239650001</v>
      </c>
      <c r="AK1040" s="122">
        <v>0.17051837023499999</v>
      </c>
      <c r="AL1040" s="122">
        <v>0</v>
      </c>
    </row>
    <row r="1041" spans="1:38" hidden="1" x14ac:dyDescent="0.25">
      <c r="A1041" s="122" t="s">
        <v>1983</v>
      </c>
      <c r="B1041" s="122">
        <v>1</v>
      </c>
      <c r="C1041" s="122" t="s">
        <v>2153</v>
      </c>
      <c r="D1041" s="122" t="s">
        <v>2114</v>
      </c>
      <c r="E1041" s="122">
        <v>20</v>
      </c>
      <c r="F1041" s="122">
        <v>0.22996424323949999</v>
      </c>
      <c r="G1041" s="122">
        <v>0.24564413726949999</v>
      </c>
      <c r="H1041" s="122">
        <v>0.217533743605</v>
      </c>
      <c r="I1041" s="122">
        <v>0.18641305455279999</v>
      </c>
      <c r="J1041" s="122">
        <v>0.24169137347299999</v>
      </c>
      <c r="K1041" s="122">
        <v>0.20640123686690001</v>
      </c>
      <c r="L1041" s="122">
        <v>0.20181623094189999</v>
      </c>
      <c r="M1041" s="122">
        <v>0.1166754920785</v>
      </c>
      <c r="N1041" s="122">
        <v>0.14893249175080001</v>
      </c>
      <c r="O1041" s="122">
        <v>0</v>
      </c>
      <c r="P1041" s="122">
        <v>0.19587939125789999</v>
      </c>
      <c r="Q1041" s="122">
        <v>0.30439647149510002</v>
      </c>
      <c r="R1041" s="122">
        <v>0.29489209886680001</v>
      </c>
      <c r="S1041" s="122">
        <v>0.1488400702895</v>
      </c>
      <c r="T1041" s="122">
        <v>0.36059458217059998</v>
      </c>
      <c r="U1041" s="122">
        <v>0</v>
      </c>
      <c r="V1041" s="122">
        <v>0.52407008737530003</v>
      </c>
      <c r="W1041" s="122">
        <v>0</v>
      </c>
      <c r="X1041" s="122">
        <v>0.2554871150909</v>
      </c>
      <c r="Y1041" s="122">
        <v>0</v>
      </c>
      <c r="Z1041" s="122">
        <v>0.37962708019289998</v>
      </c>
      <c r="AA1041" s="122">
        <v>0.19119913357070001</v>
      </c>
      <c r="AB1041" s="122">
        <v>0.2428027148344</v>
      </c>
      <c r="AC1041" s="122">
        <v>0.13907798096749999</v>
      </c>
      <c r="AD1041" s="122">
        <v>0.1773534836464</v>
      </c>
      <c r="AE1041" s="122">
        <v>9.3149573821999995E-2</v>
      </c>
      <c r="AF1041" s="122">
        <v>0.1710995925603</v>
      </c>
      <c r="AG1041" s="122">
        <v>0.19277866277110001</v>
      </c>
      <c r="AH1041" s="122">
        <v>0.1352412235729</v>
      </c>
      <c r="AI1041" s="122">
        <v>0</v>
      </c>
      <c r="AJ1041" s="122">
        <v>0</v>
      </c>
      <c r="AK1041" s="122">
        <v>0</v>
      </c>
      <c r="AL1041" s="122">
        <v>0</v>
      </c>
    </row>
    <row r="1042" spans="1:38" hidden="1" x14ac:dyDescent="0.25">
      <c r="A1042" s="122" t="s">
        <v>1983</v>
      </c>
      <c r="B1042" s="122">
        <v>1</v>
      </c>
      <c r="C1042" s="122" t="s">
        <v>2153</v>
      </c>
      <c r="D1042" s="122" t="s">
        <v>2136</v>
      </c>
      <c r="E1042" s="122">
        <v>20</v>
      </c>
      <c r="F1042" s="122">
        <v>0</v>
      </c>
      <c r="G1042" s="122">
        <v>0</v>
      </c>
      <c r="H1042" s="122">
        <v>0</v>
      </c>
      <c r="I1042" s="122">
        <v>0</v>
      </c>
      <c r="J1042" s="122">
        <v>0</v>
      </c>
      <c r="K1042" s="122">
        <v>0</v>
      </c>
      <c r="L1042" s="122">
        <v>0</v>
      </c>
      <c r="M1042" s="122">
        <v>0</v>
      </c>
      <c r="N1042" s="122">
        <v>0</v>
      </c>
      <c r="O1042" s="122">
        <v>0</v>
      </c>
      <c r="P1042" s="122">
        <v>0</v>
      </c>
      <c r="Q1042" s="122">
        <v>0</v>
      </c>
      <c r="R1042" s="122">
        <v>0</v>
      </c>
      <c r="S1042" s="122">
        <v>0</v>
      </c>
      <c r="T1042" s="122">
        <v>0</v>
      </c>
      <c r="U1042" s="122">
        <v>0</v>
      </c>
      <c r="V1042" s="122">
        <v>0</v>
      </c>
      <c r="W1042" s="122">
        <v>0</v>
      </c>
      <c r="X1042" s="122">
        <v>0</v>
      </c>
      <c r="Y1042" s="122">
        <v>0</v>
      </c>
      <c r="Z1042" s="122">
        <v>0</v>
      </c>
      <c r="AA1042" s="122">
        <v>0</v>
      </c>
      <c r="AB1042" s="122">
        <v>0</v>
      </c>
      <c r="AC1042" s="122">
        <v>0</v>
      </c>
      <c r="AD1042" s="122">
        <v>0</v>
      </c>
      <c r="AE1042" s="122">
        <v>0</v>
      </c>
      <c r="AF1042" s="122">
        <v>0</v>
      </c>
      <c r="AG1042" s="122">
        <v>0</v>
      </c>
      <c r="AH1042" s="122">
        <v>0</v>
      </c>
      <c r="AI1042" s="122">
        <v>0</v>
      </c>
      <c r="AJ1042" s="122">
        <v>0</v>
      </c>
      <c r="AK1042" s="122">
        <v>0</v>
      </c>
      <c r="AL1042" s="122">
        <v>0</v>
      </c>
    </row>
    <row r="1043" spans="1:38" hidden="1" x14ac:dyDescent="0.25">
      <c r="A1043" s="122" t="s">
        <v>1983</v>
      </c>
      <c r="B1043" s="122">
        <v>1</v>
      </c>
      <c r="C1043" s="122" t="s">
        <v>2153</v>
      </c>
      <c r="D1043" s="122" t="s">
        <v>2115</v>
      </c>
      <c r="E1043" s="122">
        <v>20</v>
      </c>
      <c r="F1043" s="122">
        <v>0</v>
      </c>
      <c r="G1043" s="122">
        <v>0</v>
      </c>
      <c r="H1043" s="122">
        <v>0</v>
      </c>
      <c r="I1043" s="122">
        <v>0</v>
      </c>
      <c r="J1043" s="122">
        <v>0</v>
      </c>
      <c r="K1043" s="122">
        <v>0</v>
      </c>
      <c r="L1043" s="122">
        <v>0</v>
      </c>
      <c r="M1043" s="122">
        <v>0</v>
      </c>
      <c r="N1043" s="122">
        <v>0</v>
      </c>
      <c r="O1043" s="122">
        <v>0</v>
      </c>
      <c r="P1043" s="122">
        <v>0</v>
      </c>
      <c r="Q1043" s="122">
        <v>0</v>
      </c>
      <c r="R1043" s="122">
        <v>0</v>
      </c>
      <c r="S1043" s="122">
        <v>0</v>
      </c>
      <c r="T1043" s="122">
        <v>0</v>
      </c>
      <c r="U1043" s="122">
        <v>0</v>
      </c>
      <c r="V1043" s="122">
        <v>0</v>
      </c>
      <c r="W1043" s="122">
        <v>0</v>
      </c>
      <c r="X1043" s="122">
        <v>0</v>
      </c>
      <c r="Y1043" s="122">
        <v>0</v>
      </c>
      <c r="Z1043" s="122">
        <v>0</v>
      </c>
      <c r="AA1043" s="122">
        <v>0</v>
      </c>
      <c r="AB1043" s="122">
        <v>0</v>
      </c>
      <c r="AC1043" s="122">
        <v>0</v>
      </c>
      <c r="AD1043" s="122">
        <v>0</v>
      </c>
      <c r="AE1043" s="122">
        <v>0</v>
      </c>
      <c r="AF1043" s="122">
        <v>0</v>
      </c>
      <c r="AG1043" s="122">
        <v>0</v>
      </c>
      <c r="AH1043" s="122">
        <v>0</v>
      </c>
      <c r="AI1043" s="122">
        <v>0</v>
      </c>
      <c r="AJ1043" s="122">
        <v>0</v>
      </c>
      <c r="AK1043" s="122">
        <v>0</v>
      </c>
      <c r="AL1043" s="122">
        <v>0</v>
      </c>
    </row>
    <row r="1044" spans="1:38" hidden="1" x14ac:dyDescent="0.25">
      <c r="A1044" s="122" t="s">
        <v>1983</v>
      </c>
      <c r="B1044" s="122">
        <v>1</v>
      </c>
      <c r="C1044" s="122" t="s">
        <v>2153</v>
      </c>
      <c r="D1044" s="122" t="s">
        <v>2116</v>
      </c>
      <c r="E1044" s="122">
        <v>20</v>
      </c>
      <c r="F1044" s="122">
        <v>0</v>
      </c>
      <c r="G1044" s="122">
        <v>0</v>
      </c>
      <c r="H1044" s="122">
        <v>0</v>
      </c>
      <c r="I1044" s="122">
        <v>0</v>
      </c>
      <c r="J1044" s="122">
        <v>0</v>
      </c>
      <c r="K1044" s="122">
        <v>0</v>
      </c>
      <c r="L1044" s="122">
        <v>0</v>
      </c>
      <c r="M1044" s="122">
        <v>0</v>
      </c>
      <c r="N1044" s="122">
        <v>0</v>
      </c>
      <c r="O1044" s="122">
        <v>0</v>
      </c>
      <c r="P1044" s="122">
        <v>0</v>
      </c>
      <c r="Q1044" s="122">
        <v>0</v>
      </c>
      <c r="R1044" s="122">
        <v>0</v>
      </c>
      <c r="S1044" s="122">
        <v>0</v>
      </c>
      <c r="T1044" s="122">
        <v>0</v>
      </c>
      <c r="U1044" s="122">
        <v>0</v>
      </c>
      <c r="V1044" s="122">
        <v>0</v>
      </c>
      <c r="W1044" s="122">
        <v>0</v>
      </c>
      <c r="X1044" s="122">
        <v>0</v>
      </c>
      <c r="Y1044" s="122">
        <v>5.06459324926E-2</v>
      </c>
      <c r="Z1044" s="122">
        <v>0</v>
      </c>
      <c r="AA1044" s="122">
        <v>0</v>
      </c>
      <c r="AB1044" s="122">
        <v>9.1796867612E-3</v>
      </c>
      <c r="AC1044" s="122">
        <v>0</v>
      </c>
      <c r="AD1044" s="122">
        <v>0</v>
      </c>
      <c r="AE1044" s="122">
        <v>0</v>
      </c>
      <c r="AF1044" s="122">
        <v>1.3457271325000001E-2</v>
      </c>
      <c r="AG1044" s="122">
        <v>0</v>
      </c>
      <c r="AH1044" s="122">
        <v>3.7437016905999998E-3</v>
      </c>
      <c r="AI1044" s="122">
        <v>0</v>
      </c>
      <c r="AJ1044" s="122">
        <v>0</v>
      </c>
      <c r="AK1044" s="122">
        <v>0</v>
      </c>
      <c r="AL1044" s="122">
        <v>0</v>
      </c>
    </row>
    <row r="1045" spans="1:38" hidden="1" x14ac:dyDescent="0.25">
      <c r="A1045" s="122" t="s">
        <v>1983</v>
      </c>
      <c r="B1045" s="122">
        <v>1</v>
      </c>
      <c r="C1045" s="122" t="s">
        <v>2153</v>
      </c>
      <c r="D1045" s="122" t="s">
        <v>2117</v>
      </c>
      <c r="E1045" s="122">
        <v>20</v>
      </c>
      <c r="F1045" s="122">
        <v>0</v>
      </c>
      <c r="G1045" s="122">
        <v>0</v>
      </c>
      <c r="H1045" s="122">
        <v>0</v>
      </c>
      <c r="I1045" s="122">
        <v>0</v>
      </c>
      <c r="J1045" s="122">
        <v>0</v>
      </c>
      <c r="K1045" s="122">
        <v>0</v>
      </c>
      <c r="L1045" s="122">
        <v>0</v>
      </c>
      <c r="M1045" s="122">
        <v>0</v>
      </c>
      <c r="N1045" s="122">
        <v>0</v>
      </c>
      <c r="O1045" s="122">
        <v>0</v>
      </c>
      <c r="P1045" s="122">
        <v>0</v>
      </c>
      <c r="Q1045" s="122">
        <v>0</v>
      </c>
      <c r="R1045" s="122">
        <v>0</v>
      </c>
      <c r="S1045" s="122">
        <v>0</v>
      </c>
      <c r="T1045" s="122">
        <v>0</v>
      </c>
      <c r="U1045" s="122">
        <v>0</v>
      </c>
      <c r="V1045" s="122">
        <v>0</v>
      </c>
      <c r="W1045" s="122">
        <v>0</v>
      </c>
      <c r="X1045" s="122">
        <v>0</v>
      </c>
      <c r="Y1045" s="122">
        <v>0</v>
      </c>
      <c r="Z1045" s="122">
        <v>0</v>
      </c>
      <c r="AA1045" s="122">
        <v>0</v>
      </c>
      <c r="AB1045" s="122">
        <v>0</v>
      </c>
      <c r="AC1045" s="122">
        <v>0</v>
      </c>
      <c r="AD1045" s="122">
        <v>0</v>
      </c>
      <c r="AE1045" s="122">
        <v>0</v>
      </c>
      <c r="AF1045" s="122">
        <v>0</v>
      </c>
      <c r="AG1045" s="122">
        <v>0</v>
      </c>
      <c r="AH1045" s="122">
        <v>0</v>
      </c>
      <c r="AI1045" s="122">
        <v>5.1577483826199998E-2</v>
      </c>
      <c r="AJ1045" s="122">
        <v>0</v>
      </c>
      <c r="AK1045" s="122">
        <v>0</v>
      </c>
      <c r="AL1045" s="122">
        <v>0</v>
      </c>
    </row>
    <row r="1046" spans="1:38" hidden="1" x14ac:dyDescent="0.25">
      <c r="A1046" s="122" t="s">
        <v>1983</v>
      </c>
      <c r="B1046" s="122">
        <v>1</v>
      </c>
      <c r="C1046" s="122" t="s">
        <v>2153</v>
      </c>
      <c r="D1046" s="122" t="s">
        <v>2118</v>
      </c>
      <c r="E1046" s="122">
        <v>20</v>
      </c>
      <c r="F1046" s="122">
        <v>0.17075001711929999</v>
      </c>
      <c r="G1046" s="122">
        <v>0.18239244524779999</v>
      </c>
      <c r="H1046" s="122">
        <v>0.16152028646409999</v>
      </c>
      <c r="I1046" s="122">
        <v>0.13841296284919999</v>
      </c>
      <c r="J1046" s="122">
        <v>0.2089346671781</v>
      </c>
      <c r="K1046" s="122">
        <v>0.1803327299818</v>
      </c>
      <c r="L1046" s="122">
        <v>0.18765368841960001</v>
      </c>
      <c r="M1046" s="122">
        <v>0.18968296372999999</v>
      </c>
      <c r="N1046" s="122">
        <v>0.16288313021859999</v>
      </c>
      <c r="O1046" s="122">
        <v>0.2042959623111</v>
      </c>
      <c r="P1046" s="122">
        <v>0.55319401793989997</v>
      </c>
      <c r="Q1046" s="122">
        <v>0.2413628640296</v>
      </c>
      <c r="R1046" s="122">
        <v>8.4331620258800005E-2</v>
      </c>
      <c r="S1046" s="122">
        <v>7.97217263028E-2</v>
      </c>
      <c r="T1046" s="122">
        <v>0.1036105957009</v>
      </c>
      <c r="U1046" s="122">
        <v>0.14840991604090001</v>
      </c>
      <c r="V1046" s="122">
        <v>0.29909490843539999</v>
      </c>
      <c r="W1046" s="122">
        <v>0.1064724756801</v>
      </c>
      <c r="X1046" s="122">
        <v>0</v>
      </c>
      <c r="Y1046" s="122">
        <v>0</v>
      </c>
      <c r="Z1046" s="122">
        <v>8.3580447696799995E-2</v>
      </c>
      <c r="AA1046" s="122">
        <v>5.6325195661100003E-2</v>
      </c>
      <c r="AB1046" s="122">
        <v>0.1702831894207</v>
      </c>
      <c r="AC1046" s="122">
        <v>7.0576885864100006E-2</v>
      </c>
      <c r="AD1046" s="122">
        <v>6.9070727910900007E-2</v>
      </c>
      <c r="AE1046" s="122">
        <v>6.4625138769199994E-2</v>
      </c>
      <c r="AF1046" s="122">
        <v>6.8824330490599994E-2</v>
      </c>
      <c r="AG1046" s="122">
        <v>6.0123053909099999E-2</v>
      </c>
      <c r="AH1046" s="122">
        <v>0</v>
      </c>
      <c r="AI1046" s="122">
        <v>0.22605939179269999</v>
      </c>
      <c r="AJ1046" s="122">
        <v>0.39530570503520002</v>
      </c>
      <c r="AK1046" s="122">
        <v>0.41314424277680001</v>
      </c>
      <c r="AL1046" s="122">
        <v>0</v>
      </c>
    </row>
    <row r="1047" spans="1:38" hidden="1" x14ac:dyDescent="0.25">
      <c r="A1047" s="122" t="s">
        <v>1983</v>
      </c>
      <c r="B1047" s="122">
        <v>1</v>
      </c>
      <c r="C1047" s="122" t="s">
        <v>2153</v>
      </c>
      <c r="D1047" s="122" t="s">
        <v>2119</v>
      </c>
      <c r="E1047" s="122">
        <v>20</v>
      </c>
      <c r="F1047" s="122">
        <v>0.15915781412220001</v>
      </c>
      <c r="G1047" s="122">
        <v>0.17000983887310001</v>
      </c>
      <c r="H1047" s="122">
        <v>0.15055468903450001</v>
      </c>
      <c r="I1047" s="122">
        <v>0.12901611949979999</v>
      </c>
      <c r="J1047" s="122">
        <v>0.142535938202</v>
      </c>
      <c r="K1047" s="122">
        <v>0.1809461066143</v>
      </c>
      <c r="L1047" s="122">
        <v>0.16254736303930001</v>
      </c>
      <c r="M1047" s="122">
        <v>0.14976766380840001</v>
      </c>
      <c r="N1047" s="122">
        <v>0.15835859882360001</v>
      </c>
      <c r="O1047" s="122">
        <v>0.21227627333890001</v>
      </c>
      <c r="P1047" s="122">
        <v>6.6104945539899998E-2</v>
      </c>
      <c r="Q1047" s="122">
        <v>0.23657550143719999</v>
      </c>
      <c r="R1047" s="122">
        <v>0</v>
      </c>
      <c r="S1047" s="122">
        <v>0</v>
      </c>
      <c r="T1047" s="122">
        <v>0.14743156449190001</v>
      </c>
      <c r="U1047" s="122">
        <v>0</v>
      </c>
      <c r="V1047" s="122">
        <v>0</v>
      </c>
      <c r="W1047" s="122">
        <v>0</v>
      </c>
      <c r="X1047" s="122">
        <v>0.51431939699139995</v>
      </c>
      <c r="Y1047" s="122">
        <v>0</v>
      </c>
      <c r="Z1047" s="122">
        <v>0.1831739718215</v>
      </c>
      <c r="AA1047" s="122">
        <v>0.2230017950665</v>
      </c>
      <c r="AB1047" s="122">
        <v>0.19001951595739999</v>
      </c>
      <c r="AC1047" s="122">
        <v>0.17436642389949999</v>
      </c>
      <c r="AD1047" s="122">
        <v>0.16728066915939999</v>
      </c>
      <c r="AE1047" s="122">
        <v>0.37386894377539998</v>
      </c>
      <c r="AF1047" s="122">
        <v>0.23338753412159999</v>
      </c>
      <c r="AG1047" s="122">
        <v>0.1972069922205</v>
      </c>
      <c r="AH1047" s="122">
        <v>9.1720691419600001E-2</v>
      </c>
      <c r="AI1047" s="122">
        <v>0</v>
      </c>
      <c r="AJ1047" s="122">
        <v>0</v>
      </c>
      <c r="AK1047" s="122">
        <v>0</v>
      </c>
      <c r="AL1047" s="122">
        <v>0</v>
      </c>
    </row>
    <row r="1048" spans="1:38" hidden="1" x14ac:dyDescent="0.25">
      <c r="A1048" s="122" t="s">
        <v>1983</v>
      </c>
      <c r="B1048" s="122">
        <v>1</v>
      </c>
      <c r="C1048" s="122" t="s">
        <v>2153</v>
      </c>
      <c r="D1048" s="122" t="s">
        <v>2137</v>
      </c>
      <c r="E1048" s="122">
        <v>20</v>
      </c>
      <c r="F1048" s="122">
        <v>0</v>
      </c>
      <c r="G1048" s="122">
        <v>0</v>
      </c>
      <c r="H1048" s="122">
        <v>0</v>
      </c>
      <c r="I1048" s="122">
        <v>0</v>
      </c>
      <c r="J1048" s="122">
        <v>0</v>
      </c>
      <c r="K1048" s="122">
        <v>0</v>
      </c>
      <c r="L1048" s="122">
        <v>0</v>
      </c>
      <c r="M1048" s="122">
        <v>0</v>
      </c>
      <c r="N1048" s="122">
        <v>0</v>
      </c>
      <c r="O1048" s="122">
        <v>0</v>
      </c>
      <c r="P1048" s="122">
        <v>0</v>
      </c>
      <c r="Q1048" s="122">
        <v>0</v>
      </c>
      <c r="R1048" s="122">
        <v>0</v>
      </c>
      <c r="S1048" s="122">
        <v>0</v>
      </c>
      <c r="T1048" s="122">
        <v>0</v>
      </c>
      <c r="U1048" s="122">
        <v>0</v>
      </c>
      <c r="V1048" s="122">
        <v>0</v>
      </c>
      <c r="W1048" s="122">
        <v>0</v>
      </c>
      <c r="X1048" s="122">
        <v>0</v>
      </c>
      <c r="Y1048" s="122">
        <v>0</v>
      </c>
      <c r="Z1048" s="122">
        <v>0</v>
      </c>
      <c r="AA1048" s="122">
        <v>0</v>
      </c>
      <c r="AB1048" s="122">
        <v>0</v>
      </c>
      <c r="AC1048" s="122">
        <v>0</v>
      </c>
      <c r="AD1048" s="122">
        <v>0</v>
      </c>
      <c r="AE1048" s="122">
        <v>0</v>
      </c>
      <c r="AF1048" s="122">
        <v>0</v>
      </c>
      <c r="AG1048" s="122">
        <v>0</v>
      </c>
      <c r="AH1048" s="122">
        <v>0</v>
      </c>
      <c r="AI1048" s="122">
        <v>0</v>
      </c>
      <c r="AJ1048" s="122">
        <v>0</v>
      </c>
      <c r="AK1048" s="122">
        <v>0</v>
      </c>
      <c r="AL1048" s="122">
        <v>0</v>
      </c>
    </row>
    <row r="1049" spans="1:38" hidden="1" x14ac:dyDescent="0.25">
      <c r="A1049" s="122" t="s">
        <v>1983</v>
      </c>
      <c r="B1049" s="122">
        <v>1</v>
      </c>
      <c r="C1049" s="122" t="s">
        <v>2153</v>
      </c>
      <c r="D1049" s="122" t="s">
        <v>2120</v>
      </c>
      <c r="E1049" s="122">
        <v>20</v>
      </c>
      <c r="F1049" s="122">
        <v>0</v>
      </c>
      <c r="G1049" s="122">
        <v>0</v>
      </c>
      <c r="H1049" s="122">
        <v>0</v>
      </c>
      <c r="I1049" s="122">
        <v>0</v>
      </c>
      <c r="J1049" s="122">
        <v>0</v>
      </c>
      <c r="K1049" s="122">
        <v>0</v>
      </c>
      <c r="L1049" s="122">
        <v>0</v>
      </c>
      <c r="M1049" s="122">
        <v>3.7527205055000001E-3</v>
      </c>
      <c r="N1049" s="122">
        <v>3.3933985461999999E-3</v>
      </c>
      <c r="O1049" s="122">
        <v>1.436455985E-2</v>
      </c>
      <c r="P1049" s="122">
        <v>1.8439800597999999E-2</v>
      </c>
      <c r="Q1049" s="122">
        <v>5.5852563577000001E-3</v>
      </c>
      <c r="R1049" s="122">
        <v>0</v>
      </c>
      <c r="S1049" s="122">
        <v>5.4980500898999998E-3</v>
      </c>
      <c r="T1049" s="122">
        <v>4.8277338499000001E-3</v>
      </c>
      <c r="U1049" s="122">
        <v>3.3702650256300003E-2</v>
      </c>
      <c r="V1049" s="122">
        <v>0</v>
      </c>
      <c r="W1049" s="122">
        <v>2.9037947912E-3</v>
      </c>
      <c r="X1049" s="122">
        <v>0</v>
      </c>
      <c r="Y1049" s="122">
        <v>0</v>
      </c>
      <c r="Z1049" s="122">
        <v>0</v>
      </c>
      <c r="AA1049" s="122">
        <v>0</v>
      </c>
      <c r="AB1049" s="122">
        <v>0</v>
      </c>
      <c r="AC1049" s="122">
        <v>0</v>
      </c>
      <c r="AD1049" s="122">
        <v>0</v>
      </c>
      <c r="AE1049" s="122">
        <v>0</v>
      </c>
      <c r="AF1049" s="122">
        <v>0</v>
      </c>
      <c r="AG1049" s="122">
        <v>0</v>
      </c>
      <c r="AH1049" s="122">
        <v>0</v>
      </c>
      <c r="AI1049" s="122">
        <v>0</v>
      </c>
      <c r="AJ1049" s="122">
        <v>0</v>
      </c>
      <c r="AK1049" s="122">
        <v>0</v>
      </c>
      <c r="AL1049" s="122">
        <v>0</v>
      </c>
    </row>
    <row r="1050" spans="1:38" hidden="1" x14ac:dyDescent="0.25">
      <c r="A1050" s="122" t="s">
        <v>1983</v>
      </c>
      <c r="B1050" s="122">
        <v>1</v>
      </c>
      <c r="C1050" s="122" t="s">
        <v>2153</v>
      </c>
      <c r="D1050" s="122" t="s">
        <v>2121</v>
      </c>
      <c r="E1050" s="122">
        <v>20</v>
      </c>
      <c r="F1050" s="122">
        <v>0.3076633335983</v>
      </c>
      <c r="G1050" s="122">
        <v>0.32864106648309999</v>
      </c>
      <c r="H1050" s="122">
        <v>0.29103288313359998</v>
      </c>
      <c r="I1050" s="122">
        <v>0.24939730186770001</v>
      </c>
      <c r="J1050" s="122">
        <v>0.2886131419495</v>
      </c>
      <c r="K1050" s="122">
        <v>0.25884493895339999</v>
      </c>
      <c r="L1050" s="122">
        <v>0.24913199800479999</v>
      </c>
      <c r="M1050" s="122">
        <v>0.27428975330740002</v>
      </c>
      <c r="N1050" s="122">
        <v>0.22961996829430001</v>
      </c>
      <c r="O1050" s="122">
        <v>0.61847410465289998</v>
      </c>
      <c r="P1050" s="122">
        <v>0.40358808855990003</v>
      </c>
      <c r="Q1050" s="122">
        <v>0.35625956624529997</v>
      </c>
      <c r="R1050" s="122">
        <v>0.30133782780379997</v>
      </c>
      <c r="S1050" s="122">
        <v>0.34362813061550002</v>
      </c>
      <c r="T1050" s="122">
        <v>0.20944937625560001</v>
      </c>
      <c r="U1050" s="122">
        <v>0</v>
      </c>
      <c r="V1050" s="122">
        <v>0</v>
      </c>
      <c r="W1050" s="122">
        <v>0</v>
      </c>
      <c r="X1050" s="122">
        <v>0.31110051330220001</v>
      </c>
      <c r="Y1050" s="122">
        <v>0</v>
      </c>
      <c r="Z1050" s="122">
        <v>0.21598125035660001</v>
      </c>
      <c r="AA1050" s="122">
        <v>0.23717888513089999</v>
      </c>
      <c r="AB1050" s="122">
        <v>0.42042965366399998</v>
      </c>
      <c r="AC1050" s="122">
        <v>0.21048518313590001</v>
      </c>
      <c r="AD1050" s="122">
        <v>0.26477112365869998</v>
      </c>
      <c r="AE1050" s="122">
        <v>0.2504082342849</v>
      </c>
      <c r="AF1050" s="122">
        <v>0.18340338348599999</v>
      </c>
      <c r="AG1050" s="122">
        <v>0.2102207719741</v>
      </c>
      <c r="AH1050" s="122">
        <v>0.167062687943</v>
      </c>
      <c r="AI1050" s="122">
        <v>0</v>
      </c>
      <c r="AJ1050" s="122">
        <v>0</v>
      </c>
      <c r="AK1050" s="122">
        <v>0</v>
      </c>
      <c r="AL1050" s="122">
        <v>0</v>
      </c>
    </row>
    <row r="1051" spans="1:38" hidden="1" x14ac:dyDescent="0.25">
      <c r="A1051" s="122" t="s">
        <v>1983</v>
      </c>
      <c r="B1051" s="122">
        <v>1</v>
      </c>
      <c r="C1051" s="122" t="s">
        <v>2153</v>
      </c>
      <c r="D1051" s="122" t="s">
        <v>2138</v>
      </c>
      <c r="E1051" s="122">
        <v>20</v>
      </c>
      <c r="F1051" s="122">
        <v>0</v>
      </c>
      <c r="G1051" s="122">
        <v>0</v>
      </c>
      <c r="H1051" s="122">
        <v>0</v>
      </c>
      <c r="I1051" s="122">
        <v>0</v>
      </c>
      <c r="J1051" s="122">
        <v>0</v>
      </c>
      <c r="K1051" s="122">
        <v>0</v>
      </c>
      <c r="L1051" s="122">
        <v>0</v>
      </c>
      <c r="M1051" s="122">
        <v>0</v>
      </c>
      <c r="N1051" s="122">
        <v>0</v>
      </c>
      <c r="O1051" s="122">
        <v>0</v>
      </c>
      <c r="P1051" s="122">
        <v>0</v>
      </c>
      <c r="Q1051" s="122">
        <v>0</v>
      </c>
      <c r="R1051" s="122">
        <v>0</v>
      </c>
      <c r="S1051" s="122">
        <v>0</v>
      </c>
      <c r="T1051" s="122">
        <v>0</v>
      </c>
      <c r="U1051" s="122">
        <v>0</v>
      </c>
      <c r="V1051" s="122">
        <v>0</v>
      </c>
      <c r="W1051" s="122">
        <v>0</v>
      </c>
      <c r="X1051" s="122">
        <v>0</v>
      </c>
      <c r="Y1051" s="122">
        <v>0</v>
      </c>
      <c r="Z1051" s="122">
        <v>0</v>
      </c>
      <c r="AA1051" s="122">
        <v>0</v>
      </c>
      <c r="AB1051" s="122">
        <v>0</v>
      </c>
      <c r="AC1051" s="122">
        <v>0</v>
      </c>
      <c r="AD1051" s="122">
        <v>0</v>
      </c>
      <c r="AE1051" s="122">
        <v>0</v>
      </c>
      <c r="AF1051" s="122">
        <v>0</v>
      </c>
      <c r="AG1051" s="122">
        <v>0</v>
      </c>
      <c r="AH1051" s="122">
        <v>0</v>
      </c>
      <c r="AI1051" s="122">
        <v>0</v>
      </c>
      <c r="AJ1051" s="122">
        <v>0</v>
      </c>
      <c r="AK1051" s="122">
        <v>0</v>
      </c>
      <c r="AL1051" s="122">
        <v>0</v>
      </c>
    </row>
    <row r="1052" spans="1:38" hidden="1" x14ac:dyDescent="0.25">
      <c r="A1052" s="122" t="s">
        <v>1983</v>
      </c>
      <c r="B1052" s="122">
        <v>1</v>
      </c>
      <c r="C1052" s="122" t="s">
        <v>2153</v>
      </c>
      <c r="D1052" s="122" t="s">
        <v>2122</v>
      </c>
      <c r="E1052" s="122">
        <v>20</v>
      </c>
      <c r="F1052" s="122">
        <v>0</v>
      </c>
      <c r="G1052" s="122">
        <v>0</v>
      </c>
      <c r="H1052" s="122">
        <v>0</v>
      </c>
      <c r="I1052" s="122">
        <v>0</v>
      </c>
      <c r="J1052" s="122">
        <v>0</v>
      </c>
      <c r="K1052" s="122">
        <v>0</v>
      </c>
      <c r="L1052" s="122">
        <v>0</v>
      </c>
      <c r="M1052" s="122">
        <v>0</v>
      </c>
      <c r="N1052" s="122">
        <v>0</v>
      </c>
      <c r="O1052" s="122">
        <v>0</v>
      </c>
      <c r="P1052" s="122">
        <v>0</v>
      </c>
      <c r="Q1052" s="122">
        <v>0</v>
      </c>
      <c r="R1052" s="122">
        <v>0</v>
      </c>
      <c r="S1052" s="122">
        <v>0</v>
      </c>
      <c r="T1052" s="122">
        <v>0</v>
      </c>
      <c r="U1052" s="122">
        <v>0</v>
      </c>
      <c r="V1052" s="122">
        <v>0</v>
      </c>
      <c r="W1052" s="122">
        <v>0</v>
      </c>
      <c r="X1052" s="122">
        <v>0</v>
      </c>
      <c r="Y1052" s="122">
        <v>0</v>
      </c>
      <c r="Z1052" s="122">
        <v>0</v>
      </c>
      <c r="AA1052" s="122">
        <v>0</v>
      </c>
      <c r="AB1052" s="122">
        <v>0</v>
      </c>
      <c r="AC1052" s="122">
        <v>0</v>
      </c>
      <c r="AD1052" s="122">
        <v>0</v>
      </c>
      <c r="AE1052" s="122">
        <v>0</v>
      </c>
      <c r="AF1052" s="122">
        <v>0</v>
      </c>
      <c r="AG1052" s="122">
        <v>0</v>
      </c>
      <c r="AH1052" s="122">
        <v>0</v>
      </c>
      <c r="AI1052" s="122">
        <v>0.18727932876549999</v>
      </c>
      <c r="AJ1052" s="122">
        <v>0.18615383914389999</v>
      </c>
      <c r="AK1052" s="122">
        <v>0.1945542043372</v>
      </c>
      <c r="AL1052" s="122">
        <v>0</v>
      </c>
    </row>
    <row r="1053" spans="1:38" hidden="1" x14ac:dyDescent="0.25">
      <c r="A1053" s="122" t="s">
        <v>1983</v>
      </c>
      <c r="B1053" s="122">
        <v>1</v>
      </c>
      <c r="C1053" s="122" t="s">
        <v>2153</v>
      </c>
      <c r="D1053" s="122" t="s">
        <v>2123</v>
      </c>
      <c r="E1053" s="122">
        <v>20</v>
      </c>
      <c r="F1053" s="122">
        <v>6.2660556741000002E-3</v>
      </c>
      <c r="G1053" s="122">
        <v>6.6933007430000002E-3</v>
      </c>
      <c r="H1053" s="122">
        <v>5.9273499619999998E-3</v>
      </c>
      <c r="I1053" s="122">
        <v>5.0793747833999996E-3</v>
      </c>
      <c r="J1053" s="122">
        <v>0</v>
      </c>
      <c r="K1053" s="122">
        <v>6.1337663259999995E-4</v>
      </c>
      <c r="L1053" s="122">
        <v>0</v>
      </c>
      <c r="M1053" s="122">
        <v>0</v>
      </c>
      <c r="N1053" s="122">
        <v>0</v>
      </c>
      <c r="O1053" s="122">
        <v>0</v>
      </c>
      <c r="P1053" s="122">
        <v>0</v>
      </c>
      <c r="Q1053" s="122">
        <v>0</v>
      </c>
      <c r="R1053" s="122">
        <v>0</v>
      </c>
      <c r="S1053" s="122">
        <v>0</v>
      </c>
      <c r="T1053" s="122">
        <v>0</v>
      </c>
      <c r="U1053" s="122">
        <v>0</v>
      </c>
      <c r="V1053" s="122">
        <v>0</v>
      </c>
      <c r="W1053" s="122">
        <v>0</v>
      </c>
      <c r="X1053" s="122">
        <v>0</v>
      </c>
      <c r="Y1053" s="122">
        <v>0</v>
      </c>
      <c r="Z1053" s="122">
        <v>0</v>
      </c>
      <c r="AA1053" s="122">
        <v>0</v>
      </c>
      <c r="AB1053" s="122">
        <v>0</v>
      </c>
      <c r="AC1053" s="122">
        <v>0</v>
      </c>
      <c r="AD1053" s="122">
        <v>0</v>
      </c>
      <c r="AE1053" s="122">
        <v>0</v>
      </c>
      <c r="AF1053" s="122">
        <v>0</v>
      </c>
      <c r="AG1053" s="122">
        <v>8.0479394610000008E-3</v>
      </c>
      <c r="AH1053" s="122">
        <v>0</v>
      </c>
      <c r="AI1053" s="122">
        <v>0</v>
      </c>
      <c r="AJ1053" s="122">
        <v>0</v>
      </c>
      <c r="AK1053" s="122">
        <v>0</v>
      </c>
      <c r="AL1053" s="122">
        <v>0</v>
      </c>
    </row>
    <row r="1054" spans="1:38" hidden="1" x14ac:dyDescent="0.25">
      <c r="A1054" s="122" t="s">
        <v>1983</v>
      </c>
      <c r="B1054" s="122">
        <v>1</v>
      </c>
      <c r="C1054" s="122" t="s">
        <v>2153</v>
      </c>
      <c r="D1054" s="122" t="s">
        <v>2124</v>
      </c>
      <c r="E1054" s="122">
        <v>20</v>
      </c>
      <c r="F1054" s="122">
        <v>0.14913212504359999</v>
      </c>
      <c r="G1054" s="122">
        <v>0.15930055768429999</v>
      </c>
      <c r="H1054" s="122">
        <v>0.1410709290953</v>
      </c>
      <c r="I1054" s="122">
        <v>0.12088911984630001</v>
      </c>
      <c r="J1054" s="122">
        <v>0.12217366131600001</v>
      </c>
      <c r="K1054" s="122">
        <v>0.12972915779300001</v>
      </c>
      <c r="L1054" s="122">
        <v>0.12456599900239999</v>
      </c>
      <c r="M1054" s="122">
        <v>0.14533263048379999</v>
      </c>
      <c r="N1054" s="122">
        <v>0.14252273894119999</v>
      </c>
      <c r="O1054" s="122">
        <v>0.1328721786125</v>
      </c>
      <c r="P1054" s="122">
        <v>9.9505339075999996E-2</v>
      </c>
      <c r="Q1054" s="122">
        <v>8.6970420427100001E-2</v>
      </c>
      <c r="R1054" s="122">
        <v>9.4000213664300003E-2</v>
      </c>
      <c r="S1054" s="122">
        <v>0.1244915627487</v>
      </c>
      <c r="T1054" s="122">
        <v>0.12514971595409999</v>
      </c>
      <c r="U1054" s="122">
        <v>0</v>
      </c>
      <c r="V1054" s="122">
        <v>0</v>
      </c>
      <c r="W1054" s="122">
        <v>0.10695644147860001</v>
      </c>
      <c r="X1054" s="122">
        <v>0.17854827846769999</v>
      </c>
      <c r="Y1054" s="122">
        <v>0.37170496882990001</v>
      </c>
      <c r="Z1054" s="122">
        <v>0.1675514582332</v>
      </c>
      <c r="AA1054" s="122">
        <v>0.155947990708</v>
      </c>
      <c r="AB1054" s="122">
        <v>0.24096677748209999</v>
      </c>
      <c r="AC1054" s="122">
        <v>0.17976347987739999</v>
      </c>
      <c r="AD1054" s="122">
        <v>0.128788128084</v>
      </c>
      <c r="AE1054" s="122">
        <v>0.1599982392115</v>
      </c>
      <c r="AF1054" s="122">
        <v>0.11534803992830001</v>
      </c>
      <c r="AG1054" s="122">
        <v>0.1449764755431</v>
      </c>
      <c r="AH1054" s="122">
        <v>0.13898492526340001</v>
      </c>
      <c r="AI1054" s="122">
        <v>0</v>
      </c>
      <c r="AJ1054" s="122">
        <v>0</v>
      </c>
      <c r="AK1054" s="122">
        <v>0</v>
      </c>
      <c r="AL1054" s="122">
        <v>0</v>
      </c>
    </row>
    <row r="1055" spans="1:38" hidden="1" x14ac:dyDescent="0.25">
      <c r="A1055" s="122" t="s">
        <v>1983</v>
      </c>
      <c r="B1055" s="122">
        <v>1</v>
      </c>
      <c r="C1055" s="122" t="s">
        <v>2153</v>
      </c>
      <c r="D1055" s="122" t="s">
        <v>2125</v>
      </c>
      <c r="E1055" s="122">
        <v>20</v>
      </c>
      <c r="F1055" s="122">
        <v>5.6394501067000002E-3</v>
      </c>
      <c r="G1055" s="122">
        <v>6.0239706687999998E-3</v>
      </c>
      <c r="H1055" s="122">
        <v>5.3346149656999997E-3</v>
      </c>
      <c r="I1055" s="122">
        <v>4.5714373051000002E-3</v>
      </c>
      <c r="J1055" s="122">
        <v>0</v>
      </c>
      <c r="K1055" s="122">
        <v>0</v>
      </c>
      <c r="L1055" s="122">
        <v>0</v>
      </c>
      <c r="M1055" s="122">
        <v>0</v>
      </c>
      <c r="N1055" s="122">
        <v>0</v>
      </c>
      <c r="O1055" s="122">
        <v>0</v>
      </c>
      <c r="P1055" s="122">
        <v>0</v>
      </c>
      <c r="Q1055" s="122">
        <v>0</v>
      </c>
      <c r="R1055" s="122">
        <v>0</v>
      </c>
      <c r="S1055" s="122">
        <v>0</v>
      </c>
      <c r="T1055" s="122">
        <v>0</v>
      </c>
      <c r="U1055" s="122">
        <v>0</v>
      </c>
      <c r="V1055" s="122">
        <v>0</v>
      </c>
      <c r="W1055" s="122">
        <v>5.8075895825999996E-3</v>
      </c>
      <c r="X1055" s="122">
        <v>0</v>
      </c>
      <c r="Y1055" s="122">
        <v>0</v>
      </c>
      <c r="Z1055" s="122">
        <v>0</v>
      </c>
      <c r="AA1055" s="122">
        <v>0</v>
      </c>
      <c r="AB1055" s="122">
        <v>0</v>
      </c>
      <c r="AC1055" s="122">
        <v>4.1515815214000001E-3</v>
      </c>
      <c r="AD1055" s="122">
        <v>0</v>
      </c>
      <c r="AE1055" s="122">
        <v>0</v>
      </c>
      <c r="AF1055" s="122">
        <v>0</v>
      </c>
      <c r="AG1055" s="122">
        <v>0</v>
      </c>
      <c r="AH1055" s="122">
        <v>0</v>
      </c>
      <c r="AI1055" s="122">
        <v>0.14329706216140001</v>
      </c>
      <c r="AJ1055" s="122">
        <v>0</v>
      </c>
      <c r="AK1055" s="122">
        <v>0</v>
      </c>
      <c r="AL1055" s="122">
        <v>0</v>
      </c>
    </row>
    <row r="1056" spans="1:38" hidden="1" x14ac:dyDescent="0.25">
      <c r="A1056" s="122" t="s">
        <v>1983</v>
      </c>
      <c r="B1056" s="122">
        <v>1</v>
      </c>
      <c r="C1056" s="122" t="s">
        <v>2153</v>
      </c>
      <c r="D1056" s="122" t="s">
        <v>2126</v>
      </c>
      <c r="E1056" s="122">
        <v>20</v>
      </c>
      <c r="F1056" s="122">
        <v>0</v>
      </c>
      <c r="G1056" s="122">
        <v>0</v>
      </c>
      <c r="H1056" s="122">
        <v>0</v>
      </c>
      <c r="I1056" s="122">
        <v>0</v>
      </c>
      <c r="J1056" s="122">
        <v>1.15091130226E-2</v>
      </c>
      <c r="K1056" s="122">
        <v>0</v>
      </c>
      <c r="L1056" s="122">
        <v>0</v>
      </c>
      <c r="M1056" s="122">
        <v>0</v>
      </c>
      <c r="N1056" s="122">
        <v>0</v>
      </c>
      <c r="O1056" s="122">
        <v>0</v>
      </c>
      <c r="P1056" s="122">
        <v>0</v>
      </c>
      <c r="Q1056" s="122">
        <v>0</v>
      </c>
      <c r="R1056" s="122">
        <v>0</v>
      </c>
      <c r="S1056" s="122">
        <v>0</v>
      </c>
      <c r="T1056" s="122">
        <v>0</v>
      </c>
      <c r="U1056" s="122">
        <v>0</v>
      </c>
      <c r="V1056" s="122">
        <v>0</v>
      </c>
      <c r="W1056" s="122">
        <v>0</v>
      </c>
      <c r="X1056" s="122">
        <v>0</v>
      </c>
      <c r="Y1056" s="122">
        <v>0</v>
      </c>
      <c r="Z1056" s="122">
        <v>0</v>
      </c>
      <c r="AA1056" s="122">
        <v>0</v>
      </c>
      <c r="AB1056" s="122">
        <v>0</v>
      </c>
      <c r="AC1056" s="122">
        <v>0</v>
      </c>
      <c r="AD1056" s="122">
        <v>0</v>
      </c>
      <c r="AE1056" s="122">
        <v>0</v>
      </c>
      <c r="AF1056" s="122">
        <v>0</v>
      </c>
      <c r="AG1056" s="122">
        <v>0</v>
      </c>
      <c r="AH1056" s="122">
        <v>0</v>
      </c>
      <c r="AI1056" s="122">
        <v>0</v>
      </c>
      <c r="AJ1056" s="122">
        <v>0</v>
      </c>
      <c r="AK1056" s="122">
        <v>0</v>
      </c>
      <c r="AL1056" s="122">
        <v>0</v>
      </c>
    </row>
    <row r="1057" spans="1:38" hidden="1" x14ac:dyDescent="0.25">
      <c r="A1057" s="122" t="s">
        <v>1971</v>
      </c>
      <c r="B1057" s="122">
        <v>1</v>
      </c>
      <c r="C1057" s="122" t="s">
        <v>2154</v>
      </c>
      <c r="D1057" s="122" t="s">
        <v>2078</v>
      </c>
      <c r="E1057" s="122">
        <v>21</v>
      </c>
      <c r="F1057" s="122">
        <v>0</v>
      </c>
      <c r="G1057" s="122">
        <v>0</v>
      </c>
      <c r="H1057" s="122">
        <v>0</v>
      </c>
      <c r="I1057" s="122">
        <v>0</v>
      </c>
      <c r="J1057" s="122">
        <v>0</v>
      </c>
      <c r="K1057" s="122">
        <v>0</v>
      </c>
      <c r="L1057" s="122">
        <v>0</v>
      </c>
      <c r="M1057" s="122">
        <v>0</v>
      </c>
      <c r="N1057" s="122">
        <v>0</v>
      </c>
      <c r="O1057" s="122">
        <v>0</v>
      </c>
      <c r="P1057" s="122">
        <v>0</v>
      </c>
      <c r="Q1057" s="122">
        <v>0</v>
      </c>
      <c r="R1057" s="122">
        <v>0</v>
      </c>
      <c r="S1057" s="122">
        <v>0</v>
      </c>
      <c r="T1057" s="122">
        <v>0</v>
      </c>
      <c r="U1057" s="122">
        <v>0</v>
      </c>
      <c r="V1057" s="122">
        <v>0</v>
      </c>
      <c r="W1057" s="122">
        <v>0</v>
      </c>
      <c r="X1057" s="122">
        <v>0</v>
      </c>
      <c r="Y1057" s="122">
        <v>0</v>
      </c>
      <c r="Z1057" s="122">
        <v>0</v>
      </c>
      <c r="AA1057" s="122">
        <v>0</v>
      </c>
      <c r="AB1057" s="122">
        <v>0</v>
      </c>
      <c r="AC1057" s="122">
        <v>0</v>
      </c>
      <c r="AD1057" s="122">
        <v>0</v>
      </c>
      <c r="AE1057" s="122">
        <v>0</v>
      </c>
      <c r="AF1057" s="122">
        <v>0</v>
      </c>
      <c r="AG1057" s="122">
        <v>0</v>
      </c>
      <c r="AH1057" s="122">
        <v>0</v>
      </c>
      <c r="AI1057" s="122">
        <v>0</v>
      </c>
      <c r="AJ1057" s="122">
        <v>0</v>
      </c>
      <c r="AK1057" s="122">
        <v>0</v>
      </c>
      <c r="AL1057" s="122">
        <v>0</v>
      </c>
    </row>
    <row r="1058" spans="1:38" hidden="1" x14ac:dyDescent="0.25">
      <c r="A1058" s="122" t="s">
        <v>1971</v>
      </c>
      <c r="B1058" s="122">
        <v>1</v>
      </c>
      <c r="C1058" s="122" t="s">
        <v>2154</v>
      </c>
      <c r="D1058" s="122" t="s">
        <v>2079</v>
      </c>
      <c r="E1058" s="122">
        <v>21</v>
      </c>
      <c r="F1058" s="122">
        <v>0</v>
      </c>
      <c r="G1058" s="122">
        <v>0</v>
      </c>
      <c r="H1058" s="122">
        <v>0</v>
      </c>
      <c r="I1058" s="122">
        <v>0</v>
      </c>
      <c r="J1058" s="122">
        <v>0</v>
      </c>
      <c r="K1058" s="122">
        <v>0</v>
      </c>
      <c r="L1058" s="122">
        <v>0</v>
      </c>
      <c r="M1058" s="122">
        <v>0</v>
      </c>
      <c r="N1058" s="122">
        <v>0.1350389333333</v>
      </c>
      <c r="O1058" s="122">
        <v>0.1350389333333</v>
      </c>
      <c r="P1058" s="122">
        <v>0.1350389333333</v>
      </c>
      <c r="Q1058" s="122">
        <v>0.1350389333333</v>
      </c>
      <c r="R1058" s="122">
        <v>0.1350389333333</v>
      </c>
      <c r="S1058" s="122">
        <v>0.1350389333333</v>
      </c>
      <c r="T1058" s="122">
        <v>0.1350389333333</v>
      </c>
      <c r="U1058" s="122">
        <v>0.1350389333333</v>
      </c>
      <c r="V1058" s="122">
        <v>0.1350389333333</v>
      </c>
      <c r="W1058" s="122">
        <v>0.1350389333333</v>
      </c>
      <c r="X1058" s="122">
        <v>0.1350389333333</v>
      </c>
      <c r="Y1058" s="122">
        <v>0.1350389333333</v>
      </c>
      <c r="Z1058" s="122">
        <v>0.14409910000000001</v>
      </c>
      <c r="AA1058" s="122">
        <v>0.12560840000000001</v>
      </c>
      <c r="AB1058" s="122">
        <v>0.13540930000000001</v>
      </c>
      <c r="AC1058" s="122">
        <v>0.15672749999999999</v>
      </c>
      <c r="AD1058" s="122">
        <v>0.12767020000000001</v>
      </c>
      <c r="AE1058" s="122">
        <v>0.1562095</v>
      </c>
      <c r="AF1058" s="122">
        <v>0.1294495</v>
      </c>
      <c r="AG1058" s="122">
        <v>0.163576</v>
      </c>
      <c r="AH1058" s="122">
        <v>0.1540744</v>
      </c>
      <c r="AI1058" s="122">
        <v>0.1094735</v>
      </c>
      <c r="AJ1058" s="122">
        <v>0.15912809999999999</v>
      </c>
      <c r="AK1058" s="122">
        <v>0.15497169999999999</v>
      </c>
      <c r="AL1058" s="122">
        <v>0</v>
      </c>
    </row>
    <row r="1059" spans="1:38" hidden="1" x14ac:dyDescent="0.25">
      <c r="A1059" s="122" t="s">
        <v>1971</v>
      </c>
      <c r="B1059" s="122">
        <v>1</v>
      </c>
      <c r="C1059" s="122" t="s">
        <v>2154</v>
      </c>
      <c r="D1059" s="122" t="s">
        <v>2080</v>
      </c>
      <c r="E1059" s="122">
        <v>21</v>
      </c>
      <c r="F1059" s="122">
        <v>0.23989587222219999</v>
      </c>
      <c r="G1059" s="122">
        <v>0.2028534972222</v>
      </c>
      <c r="H1059" s="122">
        <v>0.20751087222219999</v>
      </c>
      <c r="I1059" s="122">
        <v>0.19869341388889999</v>
      </c>
      <c r="J1059" s="122">
        <v>0.1869033904762</v>
      </c>
      <c r="K1059" s="122">
        <v>0.18908196190480001</v>
      </c>
      <c r="L1059" s="122">
        <v>0.20297481904760001</v>
      </c>
      <c r="M1059" s="122">
        <v>0.21618910476190001</v>
      </c>
      <c r="N1059" s="122">
        <v>0.19575497142859999</v>
      </c>
      <c r="O1059" s="122">
        <v>0.17215231428569999</v>
      </c>
      <c r="P1059" s="122">
        <v>0.1303666</v>
      </c>
      <c r="Q1059" s="122">
        <v>6.83666E-2</v>
      </c>
      <c r="R1059" s="122">
        <v>5.2780885714300001E-2</v>
      </c>
      <c r="S1059" s="122">
        <v>4.6366600000000001E-2</v>
      </c>
      <c r="T1059" s="122">
        <v>6.2752314285699995E-2</v>
      </c>
      <c r="U1059" s="122">
        <v>5.8852314285700001E-2</v>
      </c>
      <c r="V1059" s="122">
        <v>5.4439599999999998E-2</v>
      </c>
      <c r="W1059" s="122">
        <v>6.1239599999999998E-2</v>
      </c>
      <c r="X1059" s="122">
        <v>6.7825314285700003E-2</v>
      </c>
      <c r="Y1059" s="122">
        <v>4.9361028571399998E-2</v>
      </c>
      <c r="Z1059" s="122">
        <v>8.04725142857E-2</v>
      </c>
      <c r="AA1059" s="122">
        <v>8.9089413499299996E-2</v>
      </c>
      <c r="AB1059" s="122">
        <v>0.1060100176933</v>
      </c>
      <c r="AC1059" s="122">
        <v>0.1156893498034</v>
      </c>
      <c r="AD1059" s="122">
        <v>0.1458134865007</v>
      </c>
      <c r="AE1059" s="122">
        <v>0.1514132749672</v>
      </c>
      <c r="AF1059" s="122">
        <v>0</v>
      </c>
      <c r="AG1059" s="122">
        <v>0</v>
      </c>
      <c r="AH1059" s="122">
        <v>0</v>
      </c>
      <c r="AI1059" s="122">
        <v>0</v>
      </c>
      <c r="AJ1059" s="122">
        <v>0</v>
      </c>
      <c r="AK1059" s="122">
        <v>0</v>
      </c>
      <c r="AL1059" s="122">
        <v>0</v>
      </c>
    </row>
    <row r="1060" spans="1:38" hidden="1" x14ac:dyDescent="0.25">
      <c r="A1060" s="122" t="s">
        <v>1971</v>
      </c>
      <c r="B1060" s="122">
        <v>1</v>
      </c>
      <c r="C1060" s="122" t="s">
        <v>2154</v>
      </c>
      <c r="D1060" s="122" t="s">
        <v>2133</v>
      </c>
      <c r="E1060" s="122">
        <v>21</v>
      </c>
      <c r="F1060" s="122">
        <v>0</v>
      </c>
      <c r="G1060" s="122">
        <v>0</v>
      </c>
      <c r="H1060" s="122">
        <v>0</v>
      </c>
      <c r="I1060" s="122">
        <v>0</v>
      </c>
      <c r="J1060" s="122">
        <v>0</v>
      </c>
      <c r="K1060" s="122">
        <v>0</v>
      </c>
      <c r="L1060" s="122">
        <v>0</v>
      </c>
      <c r="M1060" s="122">
        <v>0</v>
      </c>
      <c r="N1060" s="122">
        <v>0</v>
      </c>
      <c r="O1060" s="122">
        <v>0</v>
      </c>
      <c r="P1060" s="122">
        <v>0</v>
      </c>
      <c r="Q1060" s="122">
        <v>0</v>
      </c>
      <c r="R1060" s="122">
        <v>0</v>
      </c>
      <c r="S1060" s="122">
        <v>0</v>
      </c>
      <c r="T1060" s="122">
        <v>0</v>
      </c>
      <c r="U1060" s="122">
        <v>0</v>
      </c>
      <c r="V1060" s="122">
        <v>0</v>
      </c>
      <c r="W1060" s="122">
        <v>0</v>
      </c>
      <c r="X1060" s="122">
        <v>0</v>
      </c>
      <c r="Y1060" s="122">
        <v>0</v>
      </c>
      <c r="Z1060" s="122">
        <v>0</v>
      </c>
      <c r="AA1060" s="122">
        <v>0</v>
      </c>
      <c r="AB1060" s="122">
        <v>0</v>
      </c>
      <c r="AC1060" s="122">
        <v>0</v>
      </c>
      <c r="AD1060" s="122">
        <v>0</v>
      </c>
      <c r="AE1060" s="122">
        <v>0</v>
      </c>
      <c r="AF1060" s="122">
        <v>0</v>
      </c>
      <c r="AG1060" s="122">
        <v>0</v>
      </c>
      <c r="AH1060" s="122">
        <v>0</v>
      </c>
      <c r="AI1060" s="122">
        <v>0</v>
      </c>
      <c r="AJ1060" s="122">
        <v>0</v>
      </c>
      <c r="AK1060" s="122">
        <v>0</v>
      </c>
      <c r="AL1060" s="122">
        <v>0</v>
      </c>
    </row>
    <row r="1061" spans="1:38" hidden="1" x14ac:dyDescent="0.25">
      <c r="A1061" s="122" t="s">
        <v>1971</v>
      </c>
      <c r="B1061" s="122">
        <v>1</v>
      </c>
      <c r="C1061" s="122" t="s">
        <v>2154</v>
      </c>
      <c r="D1061" s="122" t="s">
        <v>2081</v>
      </c>
      <c r="E1061" s="122">
        <v>21</v>
      </c>
      <c r="F1061" s="122">
        <v>0</v>
      </c>
      <c r="G1061" s="122">
        <v>0</v>
      </c>
      <c r="H1061" s="122">
        <v>0</v>
      </c>
      <c r="I1061" s="122">
        <v>0</v>
      </c>
      <c r="J1061" s="122">
        <v>0</v>
      </c>
      <c r="K1061" s="122">
        <v>0</v>
      </c>
      <c r="L1061" s="122">
        <v>0</v>
      </c>
      <c r="M1061" s="122">
        <v>0</v>
      </c>
      <c r="N1061" s="122">
        <v>0</v>
      </c>
      <c r="O1061" s="122">
        <v>0</v>
      </c>
      <c r="P1061" s="122">
        <v>0</v>
      </c>
      <c r="Q1061" s="122">
        <v>0</v>
      </c>
      <c r="R1061" s="122">
        <v>0</v>
      </c>
      <c r="S1061" s="122">
        <v>0</v>
      </c>
      <c r="T1061" s="122">
        <v>0</v>
      </c>
      <c r="U1061" s="122">
        <v>0</v>
      </c>
      <c r="V1061" s="122">
        <v>0</v>
      </c>
      <c r="W1061" s="122">
        <v>0</v>
      </c>
      <c r="X1061" s="122">
        <v>0</v>
      </c>
      <c r="Y1061" s="122">
        <v>0</v>
      </c>
      <c r="Z1061" s="122">
        <v>0</v>
      </c>
      <c r="AA1061" s="122">
        <v>0</v>
      </c>
      <c r="AB1061" s="122">
        <v>0</v>
      </c>
      <c r="AC1061" s="122">
        <v>0</v>
      </c>
      <c r="AD1061" s="122">
        <v>0</v>
      </c>
      <c r="AE1061" s="122">
        <v>0</v>
      </c>
      <c r="AF1061" s="122">
        <v>0</v>
      </c>
      <c r="AG1061" s="122">
        <v>0</v>
      </c>
      <c r="AH1061" s="122">
        <v>0</v>
      </c>
      <c r="AI1061" s="122">
        <v>0</v>
      </c>
      <c r="AJ1061" s="122">
        <v>0</v>
      </c>
      <c r="AK1061" s="122">
        <v>0</v>
      </c>
      <c r="AL1061" s="122">
        <v>0</v>
      </c>
    </row>
    <row r="1062" spans="1:38" x14ac:dyDescent="0.25">
      <c r="A1062" s="122" t="s">
        <v>1971</v>
      </c>
      <c r="B1062" s="122">
        <v>1</v>
      </c>
      <c r="C1062" s="122" t="s">
        <v>2154</v>
      </c>
      <c r="D1062" s="122" t="s">
        <v>2082</v>
      </c>
      <c r="E1062" s="122">
        <v>21</v>
      </c>
      <c r="F1062" s="122">
        <v>0</v>
      </c>
      <c r="G1062" s="122">
        <v>0</v>
      </c>
      <c r="H1062" s="122">
        <v>0</v>
      </c>
      <c r="I1062" s="122">
        <v>0</v>
      </c>
      <c r="J1062" s="122">
        <v>0</v>
      </c>
      <c r="K1062" s="122">
        <v>0</v>
      </c>
      <c r="L1062" s="122">
        <v>0</v>
      </c>
      <c r="M1062" s="122">
        <v>0</v>
      </c>
      <c r="N1062" s="122">
        <v>0</v>
      </c>
      <c r="O1062" s="122">
        <v>0</v>
      </c>
      <c r="P1062" s="122">
        <v>0</v>
      </c>
      <c r="Q1062" s="122">
        <v>0</v>
      </c>
      <c r="R1062" s="122">
        <v>0</v>
      </c>
      <c r="S1062" s="122">
        <v>0</v>
      </c>
      <c r="T1062" s="122">
        <v>0</v>
      </c>
      <c r="U1062" s="122">
        <v>0</v>
      </c>
      <c r="V1062" s="122">
        <v>0</v>
      </c>
      <c r="W1062" s="122">
        <v>0</v>
      </c>
      <c r="X1062" s="122">
        <v>0</v>
      </c>
      <c r="Y1062" s="122">
        <v>0</v>
      </c>
      <c r="Z1062" s="122">
        <v>0</v>
      </c>
      <c r="AA1062" s="122">
        <v>0</v>
      </c>
      <c r="AB1062" s="122">
        <v>0</v>
      </c>
      <c r="AC1062" s="122">
        <v>0</v>
      </c>
      <c r="AD1062" s="122">
        <v>0</v>
      </c>
      <c r="AE1062" s="122">
        <v>0</v>
      </c>
      <c r="AF1062" s="122">
        <v>0</v>
      </c>
      <c r="AG1062" s="122">
        <v>0</v>
      </c>
      <c r="AH1062" s="122">
        <v>0</v>
      </c>
      <c r="AI1062" s="122">
        <v>0</v>
      </c>
      <c r="AJ1062" s="122">
        <v>0</v>
      </c>
      <c r="AK1062" s="122">
        <v>0</v>
      </c>
      <c r="AL1062" s="122">
        <v>0</v>
      </c>
    </row>
    <row r="1063" spans="1:38" hidden="1" x14ac:dyDescent="0.25">
      <c r="A1063" s="122" t="s">
        <v>1971</v>
      </c>
      <c r="B1063" s="122">
        <v>1</v>
      </c>
      <c r="C1063" s="122" t="s">
        <v>2154</v>
      </c>
      <c r="D1063" s="122" t="s">
        <v>474</v>
      </c>
      <c r="E1063" s="122">
        <v>21</v>
      </c>
      <c r="F1063" s="122">
        <v>0</v>
      </c>
      <c r="G1063" s="122">
        <v>0</v>
      </c>
      <c r="H1063" s="122">
        <v>0</v>
      </c>
      <c r="I1063" s="122">
        <v>0</v>
      </c>
      <c r="J1063" s="122">
        <v>0</v>
      </c>
      <c r="K1063" s="122">
        <v>0</v>
      </c>
      <c r="L1063" s="122">
        <v>0</v>
      </c>
      <c r="M1063" s="122">
        <v>0</v>
      </c>
      <c r="N1063" s="122">
        <v>0</v>
      </c>
      <c r="O1063" s="122">
        <v>0</v>
      </c>
      <c r="P1063" s="122">
        <v>0</v>
      </c>
      <c r="Q1063" s="122">
        <v>0</v>
      </c>
      <c r="R1063" s="122">
        <v>0</v>
      </c>
      <c r="S1063" s="122">
        <v>0</v>
      </c>
      <c r="T1063" s="122">
        <v>0</v>
      </c>
      <c r="U1063" s="122">
        <v>0</v>
      </c>
      <c r="V1063" s="122">
        <v>0</v>
      </c>
      <c r="W1063" s="122">
        <v>0</v>
      </c>
      <c r="X1063" s="122">
        <v>0</v>
      </c>
      <c r="Y1063" s="122">
        <v>0</v>
      </c>
      <c r="Z1063" s="122">
        <v>0</v>
      </c>
      <c r="AA1063" s="122">
        <v>0</v>
      </c>
      <c r="AB1063" s="122">
        <v>0</v>
      </c>
      <c r="AC1063" s="122">
        <v>0</v>
      </c>
      <c r="AD1063" s="122">
        <v>0</v>
      </c>
      <c r="AE1063" s="122">
        <v>0</v>
      </c>
      <c r="AF1063" s="122">
        <v>0</v>
      </c>
      <c r="AG1063" s="122">
        <v>0</v>
      </c>
      <c r="AH1063" s="122">
        <v>0</v>
      </c>
      <c r="AI1063" s="122">
        <v>0</v>
      </c>
      <c r="AJ1063" s="122">
        <v>0</v>
      </c>
      <c r="AK1063" s="122">
        <v>0</v>
      </c>
      <c r="AL1063" s="122">
        <v>0</v>
      </c>
    </row>
    <row r="1064" spans="1:38" hidden="1" x14ac:dyDescent="0.25">
      <c r="A1064" s="122" t="s">
        <v>1971</v>
      </c>
      <c r="B1064" s="122">
        <v>1</v>
      </c>
      <c r="C1064" s="122" t="s">
        <v>2154</v>
      </c>
      <c r="D1064" s="122" t="s">
        <v>2083</v>
      </c>
      <c r="E1064" s="122">
        <v>21</v>
      </c>
      <c r="F1064" s="122">
        <v>0</v>
      </c>
      <c r="G1064" s="122">
        <v>0</v>
      </c>
      <c r="H1064" s="122">
        <v>0</v>
      </c>
      <c r="I1064" s="122">
        <v>0</v>
      </c>
      <c r="J1064" s="122">
        <v>0</v>
      </c>
      <c r="K1064" s="122">
        <v>0</v>
      </c>
      <c r="L1064" s="122">
        <v>0</v>
      </c>
      <c r="M1064" s="122">
        <v>0</v>
      </c>
      <c r="N1064" s="122">
        <v>0</v>
      </c>
      <c r="O1064" s="122">
        <v>0</v>
      </c>
      <c r="P1064" s="122">
        <v>0</v>
      </c>
      <c r="Q1064" s="122">
        <v>0</v>
      </c>
      <c r="R1064" s="122">
        <v>0</v>
      </c>
      <c r="S1064" s="122">
        <v>0</v>
      </c>
      <c r="T1064" s="122">
        <v>0</v>
      </c>
      <c r="U1064" s="122">
        <v>0</v>
      </c>
      <c r="V1064" s="122">
        <v>0</v>
      </c>
      <c r="W1064" s="122">
        <v>0</v>
      </c>
      <c r="X1064" s="122">
        <v>0</v>
      </c>
      <c r="Y1064" s="122">
        <v>0</v>
      </c>
      <c r="Z1064" s="122">
        <v>0</v>
      </c>
      <c r="AA1064" s="122">
        <v>0</v>
      </c>
      <c r="AB1064" s="122">
        <v>0</v>
      </c>
      <c r="AC1064" s="122">
        <v>0</v>
      </c>
      <c r="AD1064" s="122">
        <v>0</v>
      </c>
      <c r="AE1064" s="122">
        <v>0</v>
      </c>
      <c r="AF1064" s="122">
        <v>0</v>
      </c>
      <c r="AG1064" s="122">
        <v>0</v>
      </c>
      <c r="AH1064" s="122">
        <v>0</v>
      </c>
      <c r="AI1064" s="122">
        <v>0</v>
      </c>
      <c r="AJ1064" s="122">
        <v>0</v>
      </c>
      <c r="AK1064" s="122">
        <v>0</v>
      </c>
      <c r="AL1064" s="122">
        <v>0</v>
      </c>
    </row>
    <row r="1065" spans="1:38" hidden="1" x14ac:dyDescent="0.25">
      <c r="A1065" s="122" t="s">
        <v>1971</v>
      </c>
      <c r="B1065" s="122">
        <v>1</v>
      </c>
      <c r="C1065" s="122" t="s">
        <v>2154</v>
      </c>
      <c r="D1065" s="122" t="s">
        <v>2084</v>
      </c>
      <c r="E1065" s="122">
        <v>21</v>
      </c>
      <c r="F1065" s="122">
        <v>0</v>
      </c>
      <c r="G1065" s="122">
        <v>0</v>
      </c>
      <c r="H1065" s="122">
        <v>0</v>
      </c>
      <c r="I1065" s="122">
        <v>0</v>
      </c>
      <c r="J1065" s="122">
        <v>0</v>
      </c>
      <c r="K1065" s="122">
        <v>0</v>
      </c>
      <c r="L1065" s="122">
        <v>0</v>
      </c>
      <c r="M1065" s="122">
        <v>0</v>
      </c>
      <c r="N1065" s="122">
        <v>0</v>
      </c>
      <c r="O1065" s="122">
        <v>0</v>
      </c>
      <c r="P1065" s="122">
        <v>0</v>
      </c>
      <c r="Q1065" s="122">
        <v>0</v>
      </c>
      <c r="R1065" s="122">
        <v>0</v>
      </c>
      <c r="S1065" s="122">
        <v>0</v>
      </c>
      <c r="T1065" s="122">
        <v>0</v>
      </c>
      <c r="U1065" s="122">
        <v>0</v>
      </c>
      <c r="V1065" s="122">
        <v>0</v>
      </c>
      <c r="W1065" s="122">
        <v>0</v>
      </c>
      <c r="X1065" s="122">
        <v>0</v>
      </c>
      <c r="Y1065" s="122">
        <v>0</v>
      </c>
      <c r="Z1065" s="122">
        <v>0</v>
      </c>
      <c r="AA1065" s="122">
        <v>0</v>
      </c>
      <c r="AB1065" s="122">
        <v>0</v>
      </c>
      <c r="AC1065" s="122">
        <v>0</v>
      </c>
      <c r="AD1065" s="122">
        <v>0</v>
      </c>
      <c r="AE1065" s="122">
        <v>0</v>
      </c>
      <c r="AF1065" s="122">
        <v>0</v>
      </c>
      <c r="AG1065" s="122">
        <v>0</v>
      </c>
      <c r="AH1065" s="122">
        <v>0</v>
      </c>
      <c r="AI1065" s="122">
        <v>0</v>
      </c>
      <c r="AJ1065" s="122">
        <v>0</v>
      </c>
      <c r="AK1065" s="122">
        <v>0</v>
      </c>
      <c r="AL1065" s="122">
        <v>0</v>
      </c>
    </row>
    <row r="1066" spans="1:38" hidden="1" x14ac:dyDescent="0.25">
      <c r="A1066" s="122" t="s">
        <v>1971</v>
      </c>
      <c r="B1066" s="122">
        <v>1</v>
      </c>
      <c r="C1066" s="122" t="s">
        <v>2154</v>
      </c>
      <c r="D1066" s="122" t="s">
        <v>2085</v>
      </c>
      <c r="E1066" s="122">
        <v>21</v>
      </c>
      <c r="F1066" s="122">
        <v>0</v>
      </c>
      <c r="G1066" s="122">
        <v>0</v>
      </c>
      <c r="H1066" s="122">
        <v>0</v>
      </c>
      <c r="I1066" s="122">
        <v>0</v>
      </c>
      <c r="J1066" s="122">
        <v>0</v>
      </c>
      <c r="K1066" s="122">
        <v>0</v>
      </c>
      <c r="L1066" s="122">
        <v>0</v>
      </c>
      <c r="M1066" s="122">
        <v>0</v>
      </c>
      <c r="N1066" s="122">
        <v>0</v>
      </c>
      <c r="O1066" s="122">
        <v>0</v>
      </c>
      <c r="P1066" s="122">
        <v>0</v>
      </c>
      <c r="Q1066" s="122">
        <v>0</v>
      </c>
      <c r="R1066" s="122">
        <v>0</v>
      </c>
      <c r="S1066" s="122">
        <v>0</v>
      </c>
      <c r="T1066" s="122">
        <v>0</v>
      </c>
      <c r="U1066" s="122">
        <v>0</v>
      </c>
      <c r="V1066" s="122">
        <v>0</v>
      </c>
      <c r="W1066" s="122">
        <v>0</v>
      </c>
      <c r="X1066" s="122">
        <v>0</v>
      </c>
      <c r="Y1066" s="122">
        <v>0</v>
      </c>
      <c r="Z1066" s="122">
        <v>0</v>
      </c>
      <c r="AA1066" s="122">
        <v>0</v>
      </c>
      <c r="AB1066" s="122">
        <v>0</v>
      </c>
      <c r="AC1066" s="122">
        <v>0</v>
      </c>
      <c r="AD1066" s="122">
        <v>0</v>
      </c>
      <c r="AE1066" s="122">
        <v>0</v>
      </c>
      <c r="AF1066" s="122">
        <v>0</v>
      </c>
      <c r="AG1066" s="122">
        <v>0</v>
      </c>
      <c r="AH1066" s="122">
        <v>0</v>
      </c>
      <c r="AI1066" s="122">
        <v>0</v>
      </c>
      <c r="AJ1066" s="122">
        <v>0</v>
      </c>
      <c r="AK1066" s="122">
        <v>0</v>
      </c>
      <c r="AL1066" s="122">
        <v>0</v>
      </c>
    </row>
    <row r="1067" spans="1:38" hidden="1" x14ac:dyDescent="0.25">
      <c r="A1067" s="122" t="s">
        <v>1971</v>
      </c>
      <c r="B1067" s="122">
        <v>1</v>
      </c>
      <c r="C1067" s="122" t="s">
        <v>2154</v>
      </c>
      <c r="D1067" s="122" t="s">
        <v>2086</v>
      </c>
      <c r="E1067" s="122">
        <v>21</v>
      </c>
      <c r="F1067" s="122">
        <v>0</v>
      </c>
      <c r="G1067" s="122">
        <v>0</v>
      </c>
      <c r="H1067" s="122">
        <v>0</v>
      </c>
      <c r="I1067" s="122">
        <v>0</v>
      </c>
      <c r="J1067" s="122">
        <v>0</v>
      </c>
      <c r="K1067" s="122">
        <v>0</v>
      </c>
      <c r="L1067" s="122">
        <v>0</v>
      </c>
      <c r="M1067" s="122">
        <v>0</v>
      </c>
      <c r="N1067" s="122">
        <v>0</v>
      </c>
      <c r="O1067" s="122">
        <v>0</v>
      </c>
      <c r="P1067" s="122">
        <v>0</v>
      </c>
      <c r="Q1067" s="122">
        <v>0</v>
      </c>
      <c r="R1067" s="122">
        <v>0</v>
      </c>
      <c r="S1067" s="122">
        <v>0</v>
      </c>
      <c r="T1067" s="122">
        <v>0</v>
      </c>
      <c r="U1067" s="122">
        <v>0</v>
      </c>
      <c r="V1067" s="122">
        <v>0</v>
      </c>
      <c r="W1067" s="122">
        <v>0</v>
      </c>
      <c r="X1067" s="122">
        <v>0</v>
      </c>
      <c r="Y1067" s="122">
        <v>0</v>
      </c>
      <c r="Z1067" s="122">
        <v>0</v>
      </c>
      <c r="AA1067" s="122">
        <v>0</v>
      </c>
      <c r="AB1067" s="122">
        <v>0</v>
      </c>
      <c r="AC1067" s="122">
        <v>0</v>
      </c>
      <c r="AD1067" s="122">
        <v>0</v>
      </c>
      <c r="AE1067" s="122">
        <v>0</v>
      </c>
      <c r="AF1067" s="122">
        <v>0</v>
      </c>
      <c r="AG1067" s="122">
        <v>0</v>
      </c>
      <c r="AH1067" s="122">
        <v>0</v>
      </c>
      <c r="AI1067" s="122">
        <v>0</v>
      </c>
      <c r="AJ1067" s="122">
        <v>0</v>
      </c>
      <c r="AK1067" s="122">
        <v>0</v>
      </c>
      <c r="AL1067" s="122">
        <v>0</v>
      </c>
    </row>
    <row r="1068" spans="1:38" hidden="1" x14ac:dyDescent="0.25">
      <c r="A1068" s="122" t="s">
        <v>1971</v>
      </c>
      <c r="B1068" s="122">
        <v>1</v>
      </c>
      <c r="C1068" s="122" t="s">
        <v>2154</v>
      </c>
      <c r="D1068" s="122" t="s">
        <v>2087</v>
      </c>
      <c r="E1068" s="122">
        <v>21</v>
      </c>
      <c r="F1068" s="122">
        <v>0</v>
      </c>
      <c r="G1068" s="122">
        <v>0</v>
      </c>
      <c r="H1068" s="122">
        <v>0</v>
      </c>
      <c r="I1068" s="122">
        <v>0</v>
      </c>
      <c r="J1068" s="122">
        <v>0</v>
      </c>
      <c r="K1068" s="122">
        <v>0</v>
      </c>
      <c r="L1068" s="122">
        <v>0</v>
      </c>
      <c r="M1068" s="122">
        <v>0</v>
      </c>
      <c r="N1068" s="122">
        <v>0</v>
      </c>
      <c r="O1068" s="122">
        <v>0</v>
      </c>
      <c r="P1068" s="122">
        <v>0</v>
      </c>
      <c r="Q1068" s="122">
        <v>0</v>
      </c>
      <c r="R1068" s="122">
        <v>0</v>
      </c>
      <c r="S1068" s="122">
        <v>0</v>
      </c>
      <c r="T1068" s="122">
        <v>0</v>
      </c>
      <c r="U1068" s="122">
        <v>0</v>
      </c>
      <c r="V1068" s="122">
        <v>0</v>
      </c>
      <c r="W1068" s="122">
        <v>0</v>
      </c>
      <c r="X1068" s="122">
        <v>0</v>
      </c>
      <c r="Y1068" s="122">
        <v>0</v>
      </c>
      <c r="Z1068" s="122">
        <v>0</v>
      </c>
      <c r="AA1068" s="122">
        <v>0</v>
      </c>
      <c r="AB1068" s="122">
        <v>0</v>
      </c>
      <c r="AC1068" s="122">
        <v>0</v>
      </c>
      <c r="AD1068" s="122">
        <v>0</v>
      </c>
      <c r="AE1068" s="122">
        <v>0</v>
      </c>
      <c r="AF1068" s="122">
        <v>0</v>
      </c>
      <c r="AG1068" s="122">
        <v>0</v>
      </c>
      <c r="AH1068" s="122">
        <v>0</v>
      </c>
      <c r="AI1068" s="122">
        <v>0</v>
      </c>
      <c r="AJ1068" s="122">
        <v>0</v>
      </c>
      <c r="AK1068" s="122">
        <v>0</v>
      </c>
      <c r="AL1068" s="122">
        <v>0</v>
      </c>
    </row>
    <row r="1069" spans="1:38" hidden="1" x14ac:dyDescent="0.25">
      <c r="A1069" s="122" t="s">
        <v>1971</v>
      </c>
      <c r="B1069" s="122">
        <v>1</v>
      </c>
      <c r="C1069" s="122" t="s">
        <v>2154</v>
      </c>
      <c r="D1069" s="122" t="s">
        <v>2134</v>
      </c>
      <c r="E1069" s="122">
        <v>21</v>
      </c>
      <c r="F1069" s="122">
        <v>0</v>
      </c>
      <c r="G1069" s="122">
        <v>0</v>
      </c>
      <c r="H1069" s="122">
        <v>0</v>
      </c>
      <c r="I1069" s="122">
        <v>0</v>
      </c>
      <c r="J1069" s="122">
        <v>0</v>
      </c>
      <c r="K1069" s="122">
        <v>0</v>
      </c>
      <c r="L1069" s="122">
        <v>0</v>
      </c>
      <c r="M1069" s="122">
        <v>0</v>
      </c>
      <c r="N1069" s="122">
        <v>0</v>
      </c>
      <c r="O1069" s="122">
        <v>0</v>
      </c>
      <c r="P1069" s="122">
        <v>0</v>
      </c>
      <c r="Q1069" s="122">
        <v>0</v>
      </c>
      <c r="R1069" s="122">
        <v>0</v>
      </c>
      <c r="S1069" s="122">
        <v>0</v>
      </c>
      <c r="T1069" s="122">
        <v>0</v>
      </c>
      <c r="U1069" s="122">
        <v>0</v>
      </c>
      <c r="V1069" s="122">
        <v>0</v>
      </c>
      <c r="W1069" s="122">
        <v>0</v>
      </c>
      <c r="X1069" s="122">
        <v>0</v>
      </c>
      <c r="Y1069" s="122">
        <v>0</v>
      </c>
      <c r="Z1069" s="122">
        <v>0</v>
      </c>
      <c r="AA1069" s="122">
        <v>0</v>
      </c>
      <c r="AB1069" s="122">
        <v>0</v>
      </c>
      <c r="AC1069" s="122">
        <v>0</v>
      </c>
      <c r="AD1069" s="122">
        <v>0</v>
      </c>
      <c r="AE1069" s="122">
        <v>0</v>
      </c>
      <c r="AF1069" s="122">
        <v>0</v>
      </c>
      <c r="AG1069" s="122">
        <v>0</v>
      </c>
      <c r="AH1069" s="122">
        <v>0</v>
      </c>
      <c r="AI1069" s="122">
        <v>0</v>
      </c>
      <c r="AJ1069" s="122">
        <v>0</v>
      </c>
      <c r="AK1069" s="122">
        <v>0</v>
      </c>
      <c r="AL1069" s="122">
        <v>0</v>
      </c>
    </row>
    <row r="1070" spans="1:38" hidden="1" x14ac:dyDescent="0.25">
      <c r="A1070" s="122" t="s">
        <v>1971</v>
      </c>
      <c r="B1070" s="122">
        <v>1</v>
      </c>
      <c r="C1070" s="122" t="s">
        <v>2154</v>
      </c>
      <c r="D1070" s="122" t="s">
        <v>2088</v>
      </c>
      <c r="E1070" s="122">
        <v>21</v>
      </c>
      <c r="F1070" s="122">
        <v>0</v>
      </c>
      <c r="G1070" s="122">
        <v>0</v>
      </c>
      <c r="H1070" s="122">
        <v>0</v>
      </c>
      <c r="I1070" s="122">
        <v>0</v>
      </c>
      <c r="J1070" s="122">
        <v>0</v>
      </c>
      <c r="K1070" s="122">
        <v>0</v>
      </c>
      <c r="L1070" s="122">
        <v>0</v>
      </c>
      <c r="M1070" s="122">
        <v>0</v>
      </c>
      <c r="N1070" s="122">
        <v>0</v>
      </c>
      <c r="O1070" s="122">
        <v>0</v>
      </c>
      <c r="P1070" s="122">
        <v>0</v>
      </c>
      <c r="Q1070" s="122">
        <v>0</v>
      </c>
      <c r="R1070" s="122">
        <v>0</v>
      </c>
      <c r="S1070" s="122">
        <v>0</v>
      </c>
      <c r="T1070" s="122">
        <v>0</v>
      </c>
      <c r="U1070" s="122">
        <v>0</v>
      </c>
      <c r="V1070" s="122">
        <v>0</v>
      </c>
      <c r="W1070" s="122">
        <v>0</v>
      </c>
      <c r="X1070" s="122">
        <v>0</v>
      </c>
      <c r="Y1070" s="122">
        <v>0</v>
      </c>
      <c r="Z1070" s="122">
        <v>0</v>
      </c>
      <c r="AA1070" s="122">
        <v>0</v>
      </c>
      <c r="AB1070" s="122">
        <v>0</v>
      </c>
      <c r="AC1070" s="122">
        <v>0</v>
      </c>
      <c r="AD1070" s="122">
        <v>0</v>
      </c>
      <c r="AE1070" s="122">
        <v>0</v>
      </c>
      <c r="AF1070" s="122">
        <v>0</v>
      </c>
      <c r="AG1070" s="122">
        <v>0</v>
      </c>
      <c r="AH1070" s="122">
        <v>0</v>
      </c>
      <c r="AI1070" s="122">
        <v>0</v>
      </c>
      <c r="AJ1070" s="122">
        <v>0</v>
      </c>
      <c r="AK1070" s="122">
        <v>0</v>
      </c>
      <c r="AL1070" s="122">
        <v>0</v>
      </c>
    </row>
    <row r="1071" spans="1:38" hidden="1" x14ac:dyDescent="0.25">
      <c r="A1071" s="122" t="s">
        <v>1971</v>
      </c>
      <c r="B1071" s="122">
        <v>1</v>
      </c>
      <c r="C1071" s="122" t="s">
        <v>2154</v>
      </c>
      <c r="D1071" s="122" t="s">
        <v>2089</v>
      </c>
      <c r="E1071" s="122">
        <v>21</v>
      </c>
      <c r="F1071" s="122">
        <v>0</v>
      </c>
      <c r="G1071" s="122">
        <v>0</v>
      </c>
      <c r="H1071" s="122">
        <v>0</v>
      </c>
      <c r="I1071" s="122">
        <v>0</v>
      </c>
      <c r="J1071" s="122">
        <v>0</v>
      </c>
      <c r="K1071" s="122">
        <v>0</v>
      </c>
      <c r="L1071" s="122">
        <v>0</v>
      </c>
      <c r="M1071" s="122">
        <v>0</v>
      </c>
      <c r="N1071" s="122">
        <v>0</v>
      </c>
      <c r="O1071" s="122">
        <v>0</v>
      </c>
      <c r="P1071" s="122">
        <v>0</v>
      </c>
      <c r="Q1071" s="122">
        <v>0</v>
      </c>
      <c r="R1071" s="122">
        <v>0</v>
      </c>
      <c r="S1071" s="122">
        <v>0</v>
      </c>
      <c r="T1071" s="122">
        <v>0</v>
      </c>
      <c r="U1071" s="122">
        <v>0</v>
      </c>
      <c r="V1071" s="122">
        <v>0</v>
      </c>
      <c r="W1071" s="122">
        <v>0</v>
      </c>
      <c r="X1071" s="122">
        <v>0</v>
      </c>
      <c r="Y1071" s="122">
        <v>0</v>
      </c>
      <c r="Z1071" s="122">
        <v>0</v>
      </c>
      <c r="AA1071" s="122">
        <v>0</v>
      </c>
      <c r="AB1071" s="122">
        <v>0</v>
      </c>
      <c r="AC1071" s="122">
        <v>0</v>
      </c>
      <c r="AD1071" s="122">
        <v>0</v>
      </c>
      <c r="AE1071" s="122">
        <v>0</v>
      </c>
      <c r="AF1071" s="122">
        <v>0</v>
      </c>
      <c r="AG1071" s="122">
        <v>0</v>
      </c>
      <c r="AH1071" s="122">
        <v>0</v>
      </c>
      <c r="AI1071" s="122">
        <v>0</v>
      </c>
      <c r="AJ1071" s="122">
        <v>0</v>
      </c>
      <c r="AK1071" s="122">
        <v>0</v>
      </c>
      <c r="AL1071" s="122">
        <v>0</v>
      </c>
    </row>
    <row r="1072" spans="1:38" hidden="1" x14ac:dyDescent="0.25">
      <c r="A1072" s="122" t="s">
        <v>1971</v>
      </c>
      <c r="B1072" s="122">
        <v>1</v>
      </c>
      <c r="C1072" s="122" t="s">
        <v>2154</v>
      </c>
      <c r="D1072" s="122" t="s">
        <v>2090</v>
      </c>
      <c r="E1072" s="122">
        <v>21</v>
      </c>
      <c r="F1072" s="122">
        <v>0</v>
      </c>
      <c r="G1072" s="122">
        <v>0</v>
      </c>
      <c r="H1072" s="122">
        <v>0</v>
      </c>
      <c r="I1072" s="122">
        <v>0</v>
      </c>
      <c r="J1072" s="122">
        <v>0</v>
      </c>
      <c r="K1072" s="122">
        <v>0</v>
      </c>
      <c r="L1072" s="122">
        <v>0</v>
      </c>
      <c r="M1072" s="122">
        <v>0</v>
      </c>
      <c r="N1072" s="122">
        <v>0</v>
      </c>
      <c r="O1072" s="122">
        <v>0</v>
      </c>
      <c r="P1072" s="122">
        <v>0</v>
      </c>
      <c r="Q1072" s="122">
        <v>0</v>
      </c>
      <c r="R1072" s="122">
        <v>0</v>
      </c>
      <c r="S1072" s="122">
        <v>0</v>
      </c>
      <c r="T1072" s="122">
        <v>0</v>
      </c>
      <c r="U1072" s="122">
        <v>0</v>
      </c>
      <c r="V1072" s="122">
        <v>0</v>
      </c>
      <c r="W1072" s="122">
        <v>0</v>
      </c>
      <c r="X1072" s="122">
        <v>0</v>
      </c>
      <c r="Y1072" s="122">
        <v>0</v>
      </c>
      <c r="Z1072" s="122">
        <v>0</v>
      </c>
      <c r="AA1072" s="122">
        <v>0</v>
      </c>
      <c r="AB1072" s="122">
        <v>0</v>
      </c>
      <c r="AC1072" s="122">
        <v>0</v>
      </c>
      <c r="AD1072" s="122">
        <v>0</v>
      </c>
      <c r="AE1072" s="122">
        <v>0</v>
      </c>
      <c r="AF1072" s="122">
        <v>0</v>
      </c>
      <c r="AG1072" s="122">
        <v>0</v>
      </c>
      <c r="AH1072" s="122">
        <v>0</v>
      </c>
      <c r="AI1072" s="122">
        <v>0</v>
      </c>
      <c r="AJ1072" s="122">
        <v>0</v>
      </c>
      <c r="AK1072" s="122">
        <v>0</v>
      </c>
      <c r="AL1072" s="122">
        <v>0</v>
      </c>
    </row>
    <row r="1073" spans="1:38" hidden="1" x14ac:dyDescent="0.25">
      <c r="A1073" s="122" t="s">
        <v>1971</v>
      </c>
      <c r="B1073" s="122">
        <v>1</v>
      </c>
      <c r="C1073" s="122" t="s">
        <v>2154</v>
      </c>
      <c r="D1073" s="122" t="s">
        <v>2091</v>
      </c>
      <c r="E1073" s="122">
        <v>21</v>
      </c>
      <c r="F1073" s="122">
        <v>0</v>
      </c>
      <c r="G1073" s="122">
        <v>0</v>
      </c>
      <c r="H1073" s="122">
        <v>0</v>
      </c>
      <c r="I1073" s="122">
        <v>0</v>
      </c>
      <c r="J1073" s="122">
        <v>0</v>
      </c>
      <c r="K1073" s="122">
        <v>0</v>
      </c>
      <c r="L1073" s="122">
        <v>0</v>
      </c>
      <c r="M1073" s="122">
        <v>0</v>
      </c>
      <c r="N1073" s="122">
        <v>0</v>
      </c>
      <c r="O1073" s="122">
        <v>0</v>
      </c>
      <c r="P1073" s="122">
        <v>0</v>
      </c>
      <c r="Q1073" s="122">
        <v>0</v>
      </c>
      <c r="R1073" s="122">
        <v>0</v>
      </c>
      <c r="S1073" s="122">
        <v>0</v>
      </c>
      <c r="T1073" s="122">
        <v>0</v>
      </c>
      <c r="U1073" s="122">
        <v>0</v>
      </c>
      <c r="V1073" s="122">
        <v>0</v>
      </c>
      <c r="W1073" s="122">
        <v>0</v>
      </c>
      <c r="X1073" s="122">
        <v>0</v>
      </c>
      <c r="Y1073" s="122">
        <v>0</v>
      </c>
      <c r="Z1073" s="122">
        <v>0</v>
      </c>
      <c r="AA1073" s="122">
        <v>0</v>
      </c>
      <c r="AB1073" s="122">
        <v>0</v>
      </c>
      <c r="AC1073" s="122">
        <v>0</v>
      </c>
      <c r="AD1073" s="122">
        <v>0</v>
      </c>
      <c r="AE1073" s="122">
        <v>0</v>
      </c>
      <c r="AF1073" s="122">
        <v>0</v>
      </c>
      <c r="AG1073" s="122">
        <v>0</v>
      </c>
      <c r="AH1073" s="122">
        <v>0</v>
      </c>
      <c r="AI1073" s="122">
        <v>0</v>
      </c>
      <c r="AJ1073" s="122">
        <v>0</v>
      </c>
      <c r="AK1073" s="122">
        <v>0</v>
      </c>
      <c r="AL1073" s="122">
        <v>0</v>
      </c>
    </row>
    <row r="1074" spans="1:38" hidden="1" x14ac:dyDescent="0.25">
      <c r="A1074" s="122" t="s">
        <v>1971</v>
      </c>
      <c r="B1074" s="122">
        <v>1</v>
      </c>
      <c r="C1074" s="122" t="s">
        <v>2154</v>
      </c>
      <c r="D1074" s="122" t="s">
        <v>2092</v>
      </c>
      <c r="E1074" s="122">
        <v>21</v>
      </c>
      <c r="F1074" s="122">
        <v>0</v>
      </c>
      <c r="G1074" s="122">
        <v>0</v>
      </c>
      <c r="H1074" s="122">
        <v>0</v>
      </c>
      <c r="I1074" s="122">
        <v>0</v>
      </c>
      <c r="J1074" s="122">
        <v>0</v>
      </c>
      <c r="K1074" s="122">
        <v>0</v>
      </c>
      <c r="L1074" s="122">
        <v>0</v>
      </c>
      <c r="M1074" s="122">
        <v>0</v>
      </c>
      <c r="N1074" s="122">
        <v>0</v>
      </c>
      <c r="O1074" s="122">
        <v>0</v>
      </c>
      <c r="P1074" s="122">
        <v>0</v>
      </c>
      <c r="Q1074" s="122">
        <v>0</v>
      </c>
      <c r="R1074" s="122">
        <v>0</v>
      </c>
      <c r="S1074" s="122">
        <v>0</v>
      </c>
      <c r="T1074" s="122">
        <v>0</v>
      </c>
      <c r="U1074" s="122">
        <v>0</v>
      </c>
      <c r="V1074" s="122">
        <v>0</v>
      </c>
      <c r="W1074" s="122">
        <v>0</v>
      </c>
      <c r="X1074" s="122">
        <v>0</v>
      </c>
      <c r="Y1074" s="122">
        <v>0</v>
      </c>
      <c r="Z1074" s="122">
        <v>0</v>
      </c>
      <c r="AA1074" s="122">
        <v>0</v>
      </c>
      <c r="AB1074" s="122">
        <v>0</v>
      </c>
      <c r="AC1074" s="122">
        <v>0</v>
      </c>
      <c r="AD1074" s="122">
        <v>0</v>
      </c>
      <c r="AE1074" s="122">
        <v>0</v>
      </c>
      <c r="AF1074" s="122">
        <v>0</v>
      </c>
      <c r="AG1074" s="122">
        <v>0</v>
      </c>
      <c r="AH1074" s="122">
        <v>0</v>
      </c>
      <c r="AI1074" s="122">
        <v>0</v>
      </c>
      <c r="AJ1074" s="122">
        <v>0</v>
      </c>
      <c r="AK1074" s="122">
        <v>0</v>
      </c>
      <c r="AL1074" s="122">
        <v>0</v>
      </c>
    </row>
    <row r="1075" spans="1:38" hidden="1" x14ac:dyDescent="0.25">
      <c r="A1075" s="122" t="s">
        <v>1971</v>
      </c>
      <c r="B1075" s="122">
        <v>1</v>
      </c>
      <c r="C1075" s="122" t="s">
        <v>2154</v>
      </c>
      <c r="D1075" s="122" t="s">
        <v>2093</v>
      </c>
      <c r="E1075" s="122">
        <v>21</v>
      </c>
      <c r="F1075" s="122">
        <v>0</v>
      </c>
      <c r="G1075" s="122">
        <v>0</v>
      </c>
      <c r="H1075" s="122">
        <v>0</v>
      </c>
      <c r="I1075" s="122">
        <v>0</v>
      </c>
      <c r="J1075" s="122">
        <v>0</v>
      </c>
      <c r="K1075" s="122">
        <v>0</v>
      </c>
      <c r="L1075" s="122">
        <v>0</v>
      </c>
      <c r="M1075" s="122">
        <v>0</v>
      </c>
      <c r="N1075" s="122">
        <v>0</v>
      </c>
      <c r="O1075" s="122">
        <v>0</v>
      </c>
      <c r="P1075" s="122">
        <v>0</v>
      </c>
      <c r="Q1075" s="122">
        <v>0</v>
      </c>
      <c r="R1075" s="122">
        <v>0</v>
      </c>
      <c r="S1075" s="122">
        <v>0</v>
      </c>
      <c r="T1075" s="122">
        <v>0</v>
      </c>
      <c r="U1075" s="122">
        <v>0</v>
      </c>
      <c r="V1075" s="122">
        <v>0</v>
      </c>
      <c r="W1075" s="122">
        <v>0</v>
      </c>
      <c r="X1075" s="122">
        <v>0</v>
      </c>
      <c r="Y1075" s="122">
        <v>0</v>
      </c>
      <c r="Z1075" s="122">
        <v>0</v>
      </c>
      <c r="AA1075" s="122">
        <v>0</v>
      </c>
      <c r="AB1075" s="122">
        <v>0</v>
      </c>
      <c r="AC1075" s="122">
        <v>0</v>
      </c>
      <c r="AD1075" s="122">
        <v>0</v>
      </c>
      <c r="AE1075" s="122">
        <v>0</v>
      </c>
      <c r="AF1075" s="122">
        <v>0</v>
      </c>
      <c r="AG1075" s="122">
        <v>0</v>
      </c>
      <c r="AH1075" s="122">
        <v>0</v>
      </c>
      <c r="AI1075" s="122">
        <v>0</v>
      </c>
      <c r="AJ1075" s="122">
        <v>0</v>
      </c>
      <c r="AK1075" s="122">
        <v>0</v>
      </c>
      <c r="AL1075" s="122">
        <v>0</v>
      </c>
    </row>
    <row r="1076" spans="1:38" hidden="1" x14ac:dyDescent="0.25">
      <c r="A1076" s="122" t="s">
        <v>1971</v>
      </c>
      <c r="B1076" s="122">
        <v>1</v>
      </c>
      <c r="C1076" s="122" t="s">
        <v>2154</v>
      </c>
      <c r="D1076" s="122" t="s">
        <v>2094</v>
      </c>
      <c r="E1076" s="122">
        <v>21</v>
      </c>
      <c r="F1076" s="122">
        <v>0.37705833333330002</v>
      </c>
      <c r="G1076" s="122">
        <v>0.37705833333330002</v>
      </c>
      <c r="H1076" s="122">
        <v>0.37705833333330002</v>
      </c>
      <c r="I1076" s="122">
        <v>0.37705833333330002</v>
      </c>
      <c r="J1076" s="122">
        <v>0.37705833333330002</v>
      </c>
      <c r="K1076" s="122">
        <v>0.37705833333330002</v>
      </c>
      <c r="L1076" s="122">
        <v>0.37705833333330002</v>
      </c>
      <c r="M1076" s="122">
        <v>0.37705833333330002</v>
      </c>
      <c r="N1076" s="122">
        <v>0.37705833333330002</v>
      </c>
      <c r="O1076" s="122">
        <v>0.37705833333330002</v>
      </c>
      <c r="P1076" s="122">
        <v>0.37705833333330002</v>
      </c>
      <c r="Q1076" s="122">
        <v>0.37705833333330002</v>
      </c>
      <c r="R1076" s="122">
        <v>0.37705833333330002</v>
      </c>
      <c r="S1076" s="122">
        <v>0.37705833333330002</v>
      </c>
      <c r="T1076" s="122">
        <v>0.37705833333330002</v>
      </c>
      <c r="U1076" s="122">
        <v>0.37705833333330002</v>
      </c>
      <c r="V1076" s="122">
        <v>0.37705833333330002</v>
      </c>
      <c r="W1076" s="122">
        <v>0.37705833333330002</v>
      </c>
      <c r="X1076" s="122">
        <v>0.37705833333330002</v>
      </c>
      <c r="Y1076" s="122">
        <v>0.37705833333330002</v>
      </c>
      <c r="Z1076" s="122">
        <v>0.37116100000000002</v>
      </c>
      <c r="AA1076" s="122">
        <v>0.36738799999999999</v>
      </c>
      <c r="AB1076" s="122">
        <v>0.39262599999999998</v>
      </c>
      <c r="AC1076" s="122">
        <v>0.29457800000000001</v>
      </c>
      <c r="AD1076" s="122">
        <v>0.30936819999999998</v>
      </c>
      <c r="AE1076" s="122">
        <v>0.25785560000000002</v>
      </c>
      <c r="AF1076" s="122">
        <v>0.25382490000000002</v>
      </c>
      <c r="AG1076" s="122">
        <v>0.29782320000000001</v>
      </c>
      <c r="AH1076" s="122">
        <v>0.250278</v>
      </c>
      <c r="AI1076" s="122">
        <v>0.2470473</v>
      </c>
      <c r="AJ1076" s="122">
        <v>0.1149746</v>
      </c>
      <c r="AK1076" s="122">
        <v>0.17715040000000001</v>
      </c>
      <c r="AL1076" s="122">
        <v>0</v>
      </c>
    </row>
    <row r="1077" spans="1:38" hidden="1" x14ac:dyDescent="0.25">
      <c r="A1077" s="122" t="s">
        <v>1971</v>
      </c>
      <c r="B1077" s="122">
        <v>1</v>
      </c>
      <c r="C1077" s="122" t="s">
        <v>2154</v>
      </c>
      <c r="D1077" s="122" t="s">
        <v>2095</v>
      </c>
      <c r="E1077" s="122">
        <v>21</v>
      </c>
      <c r="F1077" s="122">
        <v>0</v>
      </c>
      <c r="G1077" s="122">
        <v>0</v>
      </c>
      <c r="H1077" s="122">
        <v>0</v>
      </c>
      <c r="I1077" s="122">
        <v>0</v>
      </c>
      <c r="J1077" s="122">
        <v>0</v>
      </c>
      <c r="K1077" s="122">
        <v>0</v>
      </c>
      <c r="L1077" s="122">
        <v>0</v>
      </c>
      <c r="M1077" s="122">
        <v>0</v>
      </c>
      <c r="N1077" s="122">
        <v>0</v>
      </c>
      <c r="O1077" s="122">
        <v>0</v>
      </c>
      <c r="P1077" s="122">
        <v>0</v>
      </c>
      <c r="Q1077" s="122">
        <v>0</v>
      </c>
      <c r="R1077" s="122">
        <v>0</v>
      </c>
      <c r="S1077" s="122">
        <v>0</v>
      </c>
      <c r="T1077" s="122">
        <v>0</v>
      </c>
      <c r="U1077" s="122">
        <v>0</v>
      </c>
      <c r="V1077" s="122">
        <v>0</v>
      </c>
      <c r="W1077" s="122">
        <v>0</v>
      </c>
      <c r="X1077" s="122">
        <v>0</v>
      </c>
      <c r="Y1077" s="122">
        <v>0</v>
      </c>
      <c r="Z1077" s="122">
        <v>0</v>
      </c>
      <c r="AA1077" s="122">
        <v>0</v>
      </c>
      <c r="AB1077" s="122">
        <v>0</v>
      </c>
      <c r="AC1077" s="122">
        <v>0</v>
      </c>
      <c r="AD1077" s="122">
        <v>0</v>
      </c>
      <c r="AE1077" s="122">
        <v>0</v>
      </c>
      <c r="AF1077" s="122">
        <v>0</v>
      </c>
      <c r="AG1077" s="122">
        <v>0</v>
      </c>
      <c r="AH1077" s="122">
        <v>0</v>
      </c>
      <c r="AI1077" s="122">
        <v>0</v>
      </c>
      <c r="AJ1077" s="122">
        <v>0</v>
      </c>
      <c r="AK1077" s="122">
        <v>0</v>
      </c>
      <c r="AL1077" s="122">
        <v>0</v>
      </c>
    </row>
    <row r="1078" spans="1:38" hidden="1" x14ac:dyDescent="0.25">
      <c r="A1078" s="122" t="s">
        <v>1971</v>
      </c>
      <c r="B1078" s="122">
        <v>1</v>
      </c>
      <c r="C1078" s="122" t="s">
        <v>2154</v>
      </c>
      <c r="D1078" s="122" t="s">
        <v>2096</v>
      </c>
      <c r="E1078" s="122">
        <v>21</v>
      </c>
      <c r="F1078" s="122">
        <v>0</v>
      </c>
      <c r="G1078" s="122">
        <v>0</v>
      </c>
      <c r="H1078" s="122">
        <v>0</v>
      </c>
      <c r="I1078" s="122">
        <v>0</v>
      </c>
      <c r="J1078" s="122">
        <v>0</v>
      </c>
      <c r="K1078" s="122">
        <v>0</v>
      </c>
      <c r="L1078" s="122">
        <v>0</v>
      </c>
      <c r="M1078" s="122">
        <v>0</v>
      </c>
      <c r="N1078" s="122">
        <v>0</v>
      </c>
      <c r="O1078" s="122">
        <v>0</v>
      </c>
      <c r="P1078" s="122">
        <v>0</v>
      </c>
      <c r="Q1078" s="122">
        <v>0</v>
      </c>
      <c r="R1078" s="122">
        <v>0</v>
      </c>
      <c r="S1078" s="122">
        <v>0</v>
      </c>
      <c r="T1078" s="122">
        <v>0</v>
      </c>
      <c r="U1078" s="122">
        <v>0</v>
      </c>
      <c r="V1078" s="122">
        <v>0</v>
      </c>
      <c r="W1078" s="122">
        <v>0</v>
      </c>
      <c r="X1078" s="122">
        <v>0</v>
      </c>
      <c r="Y1078" s="122">
        <v>0</v>
      </c>
      <c r="Z1078" s="122">
        <v>0</v>
      </c>
      <c r="AA1078" s="122">
        <v>0</v>
      </c>
      <c r="AB1078" s="122">
        <v>0</v>
      </c>
      <c r="AC1078" s="122">
        <v>0</v>
      </c>
      <c r="AD1078" s="122">
        <v>0</v>
      </c>
      <c r="AE1078" s="122">
        <v>0</v>
      </c>
      <c r="AF1078" s="122">
        <v>0</v>
      </c>
      <c r="AG1078" s="122">
        <v>0</v>
      </c>
      <c r="AH1078" s="122">
        <v>0</v>
      </c>
      <c r="AI1078" s="122">
        <v>0</v>
      </c>
      <c r="AJ1078" s="122">
        <v>0</v>
      </c>
      <c r="AK1078" s="122">
        <v>0</v>
      </c>
      <c r="AL1078" s="122">
        <v>0</v>
      </c>
    </row>
    <row r="1079" spans="1:38" hidden="1" x14ac:dyDescent="0.25">
      <c r="A1079" s="122" t="s">
        <v>1971</v>
      </c>
      <c r="B1079" s="122">
        <v>1</v>
      </c>
      <c r="C1079" s="122" t="s">
        <v>2154</v>
      </c>
      <c r="D1079" s="122" t="s">
        <v>2097</v>
      </c>
      <c r="E1079" s="122">
        <v>21</v>
      </c>
      <c r="F1079" s="122">
        <v>0</v>
      </c>
      <c r="G1079" s="122">
        <v>0</v>
      </c>
      <c r="H1079" s="122">
        <v>0</v>
      </c>
      <c r="I1079" s="122">
        <v>0</v>
      </c>
      <c r="J1079" s="122">
        <v>0</v>
      </c>
      <c r="K1079" s="122">
        <v>0</v>
      </c>
      <c r="L1079" s="122">
        <v>0</v>
      </c>
      <c r="M1079" s="122">
        <v>0</v>
      </c>
      <c r="N1079" s="122">
        <v>0</v>
      </c>
      <c r="O1079" s="122">
        <v>0</v>
      </c>
      <c r="P1079" s="122">
        <v>0</v>
      </c>
      <c r="Q1079" s="122">
        <v>0</v>
      </c>
      <c r="R1079" s="122">
        <v>0</v>
      </c>
      <c r="S1079" s="122">
        <v>0</v>
      </c>
      <c r="T1079" s="122">
        <v>0</v>
      </c>
      <c r="U1079" s="122">
        <v>0</v>
      </c>
      <c r="V1079" s="122">
        <v>0</v>
      </c>
      <c r="W1079" s="122">
        <v>0</v>
      </c>
      <c r="X1079" s="122">
        <v>0</v>
      </c>
      <c r="Y1079" s="122">
        <v>0</v>
      </c>
      <c r="Z1079" s="122">
        <v>0</v>
      </c>
      <c r="AA1079" s="122">
        <v>0</v>
      </c>
      <c r="AB1079" s="122">
        <v>0</v>
      </c>
      <c r="AC1079" s="122">
        <v>0</v>
      </c>
      <c r="AD1079" s="122">
        <v>0</v>
      </c>
      <c r="AE1079" s="122">
        <v>0</v>
      </c>
      <c r="AF1079" s="122">
        <v>0</v>
      </c>
      <c r="AG1079" s="122">
        <v>0</v>
      </c>
      <c r="AH1079" s="122">
        <v>0</v>
      </c>
      <c r="AI1079" s="122">
        <v>0</v>
      </c>
      <c r="AJ1079" s="122">
        <v>0</v>
      </c>
      <c r="AK1079" s="122">
        <v>0</v>
      </c>
      <c r="AL1079" s="122">
        <v>0</v>
      </c>
    </row>
    <row r="1080" spans="1:38" hidden="1" x14ac:dyDescent="0.25">
      <c r="A1080" s="122" t="s">
        <v>1971</v>
      </c>
      <c r="B1080" s="122">
        <v>1</v>
      </c>
      <c r="C1080" s="122" t="s">
        <v>2154</v>
      </c>
      <c r="D1080" s="122" t="s">
        <v>2098</v>
      </c>
      <c r="E1080" s="122">
        <v>21</v>
      </c>
      <c r="F1080" s="122">
        <v>0</v>
      </c>
      <c r="G1080" s="122">
        <v>0</v>
      </c>
      <c r="H1080" s="122">
        <v>0</v>
      </c>
      <c r="I1080" s="122">
        <v>0</v>
      </c>
      <c r="J1080" s="122">
        <v>0</v>
      </c>
      <c r="K1080" s="122">
        <v>0</v>
      </c>
      <c r="L1080" s="122">
        <v>0</v>
      </c>
      <c r="M1080" s="122">
        <v>0</v>
      </c>
      <c r="N1080" s="122">
        <v>0</v>
      </c>
      <c r="O1080" s="122">
        <v>0</v>
      </c>
      <c r="P1080" s="122">
        <v>0</v>
      </c>
      <c r="Q1080" s="122">
        <v>0</v>
      </c>
      <c r="R1080" s="122">
        <v>0</v>
      </c>
      <c r="S1080" s="122">
        <v>0</v>
      </c>
      <c r="T1080" s="122">
        <v>0</v>
      </c>
      <c r="U1080" s="122">
        <v>0</v>
      </c>
      <c r="V1080" s="122">
        <v>0</v>
      </c>
      <c r="W1080" s="122">
        <v>0</v>
      </c>
      <c r="X1080" s="122">
        <v>0</v>
      </c>
      <c r="Y1080" s="122">
        <v>0</v>
      </c>
      <c r="Z1080" s="122">
        <v>0</v>
      </c>
      <c r="AA1080" s="122">
        <v>0</v>
      </c>
      <c r="AB1080" s="122">
        <v>0</v>
      </c>
      <c r="AC1080" s="122">
        <v>0</v>
      </c>
      <c r="AD1080" s="122">
        <v>0</v>
      </c>
      <c r="AE1080" s="122">
        <v>0</v>
      </c>
      <c r="AF1080" s="122">
        <v>0</v>
      </c>
      <c r="AG1080" s="122">
        <v>0</v>
      </c>
      <c r="AH1080" s="122">
        <v>0</v>
      </c>
      <c r="AI1080" s="122">
        <v>0</v>
      </c>
      <c r="AJ1080" s="122">
        <v>0</v>
      </c>
      <c r="AK1080" s="122">
        <v>0</v>
      </c>
      <c r="AL1080" s="122">
        <v>0</v>
      </c>
    </row>
    <row r="1081" spans="1:38" hidden="1" x14ac:dyDescent="0.25">
      <c r="A1081" s="122" t="s">
        <v>1971</v>
      </c>
      <c r="B1081" s="122">
        <v>1</v>
      </c>
      <c r="C1081" s="122" t="s">
        <v>2154</v>
      </c>
      <c r="D1081" s="122" t="s">
        <v>2099</v>
      </c>
      <c r="E1081" s="122">
        <v>21</v>
      </c>
      <c r="F1081" s="122">
        <v>0.23989587222219999</v>
      </c>
      <c r="G1081" s="122">
        <v>0.2028534972222</v>
      </c>
      <c r="H1081" s="122">
        <v>0.20751087222219999</v>
      </c>
      <c r="I1081" s="122">
        <v>0.19869341388889999</v>
      </c>
      <c r="J1081" s="122">
        <v>0.1869033904762</v>
      </c>
      <c r="K1081" s="122">
        <v>0.18908196190480001</v>
      </c>
      <c r="L1081" s="122">
        <v>0.20297481904760001</v>
      </c>
      <c r="M1081" s="122">
        <v>0.21618910476190001</v>
      </c>
      <c r="N1081" s="122">
        <v>0.19575497142859999</v>
      </c>
      <c r="O1081" s="122">
        <v>0.17215231428569999</v>
      </c>
      <c r="P1081" s="122">
        <v>0.1303666</v>
      </c>
      <c r="Q1081" s="122">
        <v>6.83666E-2</v>
      </c>
      <c r="R1081" s="122">
        <v>5.2780885714300001E-2</v>
      </c>
      <c r="S1081" s="122">
        <v>4.6366600000000001E-2</v>
      </c>
      <c r="T1081" s="122">
        <v>6.2752314285699995E-2</v>
      </c>
      <c r="U1081" s="122">
        <v>5.8852314285700001E-2</v>
      </c>
      <c r="V1081" s="122">
        <v>5.4439599999999998E-2</v>
      </c>
      <c r="W1081" s="122">
        <v>6.1239599999999998E-2</v>
      </c>
      <c r="X1081" s="122">
        <v>6.7825314285700003E-2</v>
      </c>
      <c r="Y1081" s="122">
        <v>4.9361028571399998E-2</v>
      </c>
      <c r="Z1081" s="122">
        <v>8.04725142857E-2</v>
      </c>
      <c r="AA1081" s="122">
        <v>8.9089413499299996E-2</v>
      </c>
      <c r="AB1081" s="122">
        <v>0.1060100176933</v>
      </c>
      <c r="AC1081" s="122">
        <v>0.1156893498034</v>
      </c>
      <c r="AD1081" s="122">
        <v>0.1458134865007</v>
      </c>
      <c r="AE1081" s="122">
        <v>0.1514132749672</v>
      </c>
      <c r="AF1081" s="122">
        <v>0.1657781781346</v>
      </c>
      <c r="AG1081" s="122">
        <v>0.16866471972479999</v>
      </c>
      <c r="AH1081" s="122">
        <v>0.19131388440370001</v>
      </c>
      <c r="AI1081" s="122">
        <v>0.12795014204890001</v>
      </c>
      <c r="AJ1081" s="122">
        <v>9.5894265902099998E-2</v>
      </c>
      <c r="AK1081" s="122">
        <v>0.1089877108563</v>
      </c>
      <c r="AL1081" s="122">
        <v>0</v>
      </c>
    </row>
    <row r="1082" spans="1:38" hidden="1" x14ac:dyDescent="0.25">
      <c r="A1082" s="122" t="s">
        <v>1971</v>
      </c>
      <c r="B1082" s="122">
        <v>1</v>
      </c>
      <c r="C1082" s="122" t="s">
        <v>2154</v>
      </c>
      <c r="D1082" s="122" t="s">
        <v>2100</v>
      </c>
      <c r="E1082" s="122">
        <v>21</v>
      </c>
      <c r="F1082" s="122">
        <v>0</v>
      </c>
      <c r="G1082" s="122">
        <v>0</v>
      </c>
      <c r="H1082" s="122">
        <v>0</v>
      </c>
      <c r="I1082" s="122">
        <v>0</v>
      </c>
      <c r="J1082" s="122">
        <v>0</v>
      </c>
      <c r="K1082" s="122">
        <v>0</v>
      </c>
      <c r="L1082" s="122">
        <v>0</v>
      </c>
      <c r="M1082" s="122">
        <v>0</v>
      </c>
      <c r="N1082" s="122">
        <v>0</v>
      </c>
      <c r="O1082" s="122">
        <v>0</v>
      </c>
      <c r="P1082" s="122">
        <v>0</v>
      </c>
      <c r="Q1082" s="122">
        <v>0</v>
      </c>
      <c r="R1082" s="122">
        <v>0</v>
      </c>
      <c r="S1082" s="122">
        <v>0</v>
      </c>
      <c r="T1082" s="122">
        <v>0</v>
      </c>
      <c r="U1082" s="122">
        <v>0</v>
      </c>
      <c r="V1082" s="122">
        <v>0</v>
      </c>
      <c r="W1082" s="122">
        <v>0</v>
      </c>
      <c r="X1082" s="122">
        <v>0</v>
      </c>
      <c r="Y1082" s="122">
        <v>0</v>
      </c>
      <c r="Z1082" s="122">
        <v>0</v>
      </c>
      <c r="AA1082" s="122">
        <v>0</v>
      </c>
      <c r="AB1082" s="122">
        <v>0</v>
      </c>
      <c r="AC1082" s="122">
        <v>0</v>
      </c>
      <c r="AD1082" s="122">
        <v>0</v>
      </c>
      <c r="AE1082" s="122">
        <v>0</v>
      </c>
      <c r="AF1082" s="122">
        <v>0</v>
      </c>
      <c r="AG1082" s="122">
        <v>0</v>
      </c>
      <c r="AH1082" s="122">
        <v>0</v>
      </c>
      <c r="AI1082" s="122">
        <v>0</v>
      </c>
      <c r="AJ1082" s="122">
        <v>0</v>
      </c>
      <c r="AK1082" s="122">
        <v>0</v>
      </c>
      <c r="AL1082" s="122">
        <v>0</v>
      </c>
    </row>
    <row r="1083" spans="1:38" hidden="1" x14ac:dyDescent="0.25">
      <c r="A1083" s="122" t="s">
        <v>1971</v>
      </c>
      <c r="B1083" s="122">
        <v>1</v>
      </c>
      <c r="C1083" s="122" t="s">
        <v>2154</v>
      </c>
      <c r="D1083" s="122" t="s">
        <v>2101</v>
      </c>
      <c r="E1083" s="122">
        <v>21</v>
      </c>
      <c r="F1083" s="122">
        <v>0</v>
      </c>
      <c r="G1083" s="122">
        <v>0</v>
      </c>
      <c r="H1083" s="122">
        <v>0</v>
      </c>
      <c r="I1083" s="122">
        <v>0</v>
      </c>
      <c r="J1083" s="122">
        <v>0</v>
      </c>
      <c r="K1083" s="122">
        <v>0</v>
      </c>
      <c r="L1083" s="122">
        <v>0</v>
      </c>
      <c r="M1083" s="122">
        <v>0</v>
      </c>
      <c r="N1083" s="122">
        <v>0</v>
      </c>
      <c r="O1083" s="122">
        <v>0</v>
      </c>
      <c r="P1083" s="122">
        <v>0</v>
      </c>
      <c r="Q1083" s="122">
        <v>0</v>
      </c>
      <c r="R1083" s="122">
        <v>0</v>
      </c>
      <c r="S1083" s="122">
        <v>0</v>
      </c>
      <c r="T1083" s="122">
        <v>0</v>
      </c>
      <c r="U1083" s="122">
        <v>0</v>
      </c>
      <c r="V1083" s="122">
        <v>0</v>
      </c>
      <c r="W1083" s="122">
        <v>0</v>
      </c>
      <c r="X1083" s="122">
        <v>0</v>
      </c>
      <c r="Y1083" s="122">
        <v>0</v>
      </c>
      <c r="Z1083" s="122">
        <v>0</v>
      </c>
      <c r="AA1083" s="122">
        <v>0</v>
      </c>
      <c r="AB1083" s="122">
        <v>0</v>
      </c>
      <c r="AC1083" s="122">
        <v>0</v>
      </c>
      <c r="AD1083" s="122">
        <v>0</v>
      </c>
      <c r="AE1083" s="122">
        <v>0</v>
      </c>
      <c r="AF1083" s="122">
        <v>0</v>
      </c>
      <c r="AG1083" s="122">
        <v>0</v>
      </c>
      <c r="AH1083" s="122">
        <v>0</v>
      </c>
      <c r="AI1083" s="122">
        <v>0</v>
      </c>
      <c r="AJ1083" s="122">
        <v>0</v>
      </c>
      <c r="AK1083" s="122">
        <v>0</v>
      </c>
      <c r="AL1083" s="122">
        <v>0</v>
      </c>
    </row>
    <row r="1084" spans="1:38" hidden="1" x14ac:dyDescent="0.25">
      <c r="A1084" s="122" t="s">
        <v>1971</v>
      </c>
      <c r="B1084" s="122">
        <v>1</v>
      </c>
      <c r="C1084" s="122" t="s">
        <v>2154</v>
      </c>
      <c r="D1084" s="122" t="s">
        <v>2135</v>
      </c>
      <c r="E1084" s="122">
        <v>21</v>
      </c>
      <c r="F1084" s="122">
        <v>0</v>
      </c>
      <c r="G1084" s="122">
        <v>0</v>
      </c>
      <c r="H1084" s="122">
        <v>0</v>
      </c>
      <c r="I1084" s="122">
        <v>0</v>
      </c>
      <c r="J1084" s="122">
        <v>0</v>
      </c>
      <c r="K1084" s="122">
        <v>0</v>
      </c>
      <c r="L1084" s="122">
        <v>0</v>
      </c>
      <c r="M1084" s="122">
        <v>0</v>
      </c>
      <c r="N1084" s="122">
        <v>0</v>
      </c>
      <c r="O1084" s="122">
        <v>0</v>
      </c>
      <c r="P1084" s="122">
        <v>0</v>
      </c>
      <c r="Q1084" s="122">
        <v>0</v>
      </c>
      <c r="R1084" s="122">
        <v>0</v>
      </c>
      <c r="S1084" s="122">
        <v>0</v>
      </c>
      <c r="T1084" s="122">
        <v>0</v>
      </c>
      <c r="U1084" s="122">
        <v>0</v>
      </c>
      <c r="V1084" s="122">
        <v>0</v>
      </c>
      <c r="W1084" s="122">
        <v>0</v>
      </c>
      <c r="X1084" s="122">
        <v>0</v>
      </c>
      <c r="Y1084" s="122">
        <v>0</v>
      </c>
      <c r="Z1084" s="122">
        <v>0</v>
      </c>
      <c r="AA1084" s="122">
        <v>0</v>
      </c>
      <c r="AB1084" s="122">
        <v>0</v>
      </c>
      <c r="AC1084" s="122">
        <v>0</v>
      </c>
      <c r="AD1084" s="122">
        <v>0</v>
      </c>
      <c r="AE1084" s="122">
        <v>0</v>
      </c>
      <c r="AF1084" s="122">
        <v>0</v>
      </c>
      <c r="AG1084" s="122">
        <v>0</v>
      </c>
      <c r="AH1084" s="122">
        <v>0</v>
      </c>
      <c r="AI1084" s="122">
        <v>0</v>
      </c>
      <c r="AJ1084" s="122">
        <v>0</v>
      </c>
      <c r="AK1084" s="122">
        <v>0</v>
      </c>
      <c r="AL1084" s="122">
        <v>0</v>
      </c>
    </row>
    <row r="1085" spans="1:38" hidden="1" x14ac:dyDescent="0.25">
      <c r="A1085" s="122" t="s">
        <v>1971</v>
      </c>
      <c r="B1085" s="122">
        <v>1</v>
      </c>
      <c r="C1085" s="122" t="s">
        <v>2154</v>
      </c>
      <c r="D1085" s="122" t="s">
        <v>2102</v>
      </c>
      <c r="E1085" s="122">
        <v>21</v>
      </c>
      <c r="F1085" s="122">
        <v>0</v>
      </c>
      <c r="G1085" s="122">
        <v>0</v>
      </c>
      <c r="H1085" s="122">
        <v>0</v>
      </c>
      <c r="I1085" s="122">
        <v>0</v>
      </c>
      <c r="J1085" s="122">
        <v>0</v>
      </c>
      <c r="K1085" s="122">
        <v>0</v>
      </c>
      <c r="L1085" s="122">
        <v>0</v>
      </c>
      <c r="M1085" s="122">
        <v>0</v>
      </c>
      <c r="N1085" s="122">
        <v>0</v>
      </c>
      <c r="O1085" s="122">
        <v>0</v>
      </c>
      <c r="P1085" s="122">
        <v>0</v>
      </c>
      <c r="Q1085" s="122">
        <v>0</v>
      </c>
      <c r="R1085" s="122">
        <v>0</v>
      </c>
      <c r="S1085" s="122">
        <v>0</v>
      </c>
      <c r="T1085" s="122">
        <v>0</v>
      </c>
      <c r="U1085" s="122">
        <v>0</v>
      </c>
      <c r="V1085" s="122">
        <v>0</v>
      </c>
      <c r="W1085" s="122">
        <v>0</v>
      </c>
      <c r="X1085" s="122">
        <v>0</v>
      </c>
      <c r="Y1085" s="122">
        <v>0</v>
      </c>
      <c r="Z1085" s="122">
        <v>0</v>
      </c>
      <c r="AA1085" s="122">
        <v>0</v>
      </c>
      <c r="AB1085" s="122">
        <v>0</v>
      </c>
      <c r="AC1085" s="122">
        <v>0</v>
      </c>
      <c r="AD1085" s="122">
        <v>0</v>
      </c>
      <c r="AE1085" s="122">
        <v>0</v>
      </c>
      <c r="AF1085" s="122">
        <v>0</v>
      </c>
      <c r="AG1085" s="122">
        <v>0</v>
      </c>
      <c r="AH1085" s="122">
        <v>0</v>
      </c>
      <c r="AI1085" s="122">
        <v>0</v>
      </c>
      <c r="AJ1085" s="122">
        <v>0</v>
      </c>
      <c r="AK1085" s="122">
        <v>0</v>
      </c>
      <c r="AL1085" s="122">
        <v>0</v>
      </c>
    </row>
    <row r="1086" spans="1:38" hidden="1" x14ac:dyDescent="0.25">
      <c r="A1086" s="122" t="s">
        <v>1971</v>
      </c>
      <c r="B1086" s="122">
        <v>1</v>
      </c>
      <c r="C1086" s="122" t="s">
        <v>2154</v>
      </c>
      <c r="D1086" s="122" t="s">
        <v>2103</v>
      </c>
      <c r="E1086" s="122">
        <v>21</v>
      </c>
      <c r="F1086" s="122">
        <v>0</v>
      </c>
      <c r="G1086" s="122">
        <v>0</v>
      </c>
      <c r="H1086" s="122">
        <v>0</v>
      </c>
      <c r="I1086" s="122">
        <v>0</v>
      </c>
      <c r="J1086" s="122">
        <v>0</v>
      </c>
      <c r="K1086" s="122">
        <v>0</v>
      </c>
      <c r="L1086" s="122">
        <v>0</v>
      </c>
      <c r="M1086" s="122">
        <v>0</v>
      </c>
      <c r="N1086" s="122">
        <v>0</v>
      </c>
      <c r="O1086" s="122">
        <v>0</v>
      </c>
      <c r="P1086" s="122">
        <v>0</v>
      </c>
      <c r="Q1086" s="122">
        <v>0</v>
      </c>
      <c r="R1086" s="122">
        <v>0</v>
      </c>
      <c r="S1086" s="122">
        <v>0</v>
      </c>
      <c r="T1086" s="122">
        <v>0</v>
      </c>
      <c r="U1086" s="122">
        <v>0</v>
      </c>
      <c r="V1086" s="122">
        <v>0</v>
      </c>
      <c r="W1086" s="122">
        <v>0</v>
      </c>
      <c r="X1086" s="122">
        <v>0</v>
      </c>
      <c r="Y1086" s="122">
        <v>0</v>
      </c>
      <c r="Z1086" s="122">
        <v>0</v>
      </c>
      <c r="AA1086" s="122">
        <v>0</v>
      </c>
      <c r="AB1086" s="122">
        <v>0</v>
      </c>
      <c r="AC1086" s="122">
        <v>0</v>
      </c>
      <c r="AD1086" s="122">
        <v>0</v>
      </c>
      <c r="AE1086" s="122">
        <v>0</v>
      </c>
      <c r="AF1086" s="122">
        <v>0</v>
      </c>
      <c r="AG1086" s="122">
        <v>0</v>
      </c>
      <c r="AH1086" s="122">
        <v>0</v>
      </c>
      <c r="AI1086" s="122">
        <v>0</v>
      </c>
      <c r="AJ1086" s="122">
        <v>0</v>
      </c>
      <c r="AK1086" s="122">
        <v>0</v>
      </c>
      <c r="AL1086" s="122">
        <v>0</v>
      </c>
    </row>
    <row r="1087" spans="1:38" hidden="1" x14ac:dyDescent="0.25">
      <c r="A1087" s="122" t="s">
        <v>1971</v>
      </c>
      <c r="B1087" s="122">
        <v>1</v>
      </c>
      <c r="C1087" s="122" t="s">
        <v>2154</v>
      </c>
      <c r="D1087" s="122" t="s">
        <v>2104</v>
      </c>
      <c r="E1087" s="122">
        <v>21</v>
      </c>
      <c r="F1087" s="122">
        <v>0</v>
      </c>
      <c r="G1087" s="122">
        <v>0</v>
      </c>
      <c r="H1087" s="122">
        <v>0</v>
      </c>
      <c r="I1087" s="122">
        <v>0</v>
      </c>
      <c r="J1087" s="122">
        <v>0</v>
      </c>
      <c r="K1087" s="122">
        <v>0</v>
      </c>
      <c r="L1087" s="122">
        <v>0</v>
      </c>
      <c r="M1087" s="122">
        <v>0</v>
      </c>
      <c r="N1087" s="122">
        <v>0</v>
      </c>
      <c r="O1087" s="122">
        <v>0</v>
      </c>
      <c r="P1087" s="122">
        <v>0</v>
      </c>
      <c r="Q1087" s="122">
        <v>0</v>
      </c>
      <c r="R1087" s="122">
        <v>0</v>
      </c>
      <c r="S1087" s="122">
        <v>0</v>
      </c>
      <c r="T1087" s="122">
        <v>0</v>
      </c>
      <c r="U1087" s="122">
        <v>0</v>
      </c>
      <c r="V1087" s="122">
        <v>0</v>
      </c>
      <c r="W1087" s="122">
        <v>0</v>
      </c>
      <c r="X1087" s="122">
        <v>0</v>
      </c>
      <c r="Y1087" s="122">
        <v>0</v>
      </c>
      <c r="Z1087" s="122">
        <v>0</v>
      </c>
      <c r="AA1087" s="122">
        <v>0</v>
      </c>
      <c r="AB1087" s="122">
        <v>0</v>
      </c>
      <c r="AC1087" s="122">
        <v>0</v>
      </c>
      <c r="AD1087" s="122">
        <v>0</v>
      </c>
      <c r="AE1087" s="122">
        <v>0</v>
      </c>
      <c r="AF1087" s="122">
        <v>0</v>
      </c>
      <c r="AG1087" s="122">
        <v>0</v>
      </c>
      <c r="AH1087" s="122">
        <v>0</v>
      </c>
      <c r="AI1087" s="122">
        <v>0</v>
      </c>
      <c r="AJ1087" s="122">
        <v>0</v>
      </c>
      <c r="AK1087" s="122">
        <v>0</v>
      </c>
      <c r="AL1087" s="122">
        <v>0</v>
      </c>
    </row>
    <row r="1088" spans="1:38" hidden="1" x14ac:dyDescent="0.25">
      <c r="A1088" s="122" t="s">
        <v>1971</v>
      </c>
      <c r="B1088" s="122">
        <v>1</v>
      </c>
      <c r="C1088" s="122" t="s">
        <v>2154</v>
      </c>
      <c r="D1088" s="122" t="s">
        <v>2105</v>
      </c>
      <c r="E1088" s="122">
        <v>21</v>
      </c>
      <c r="F1088" s="122">
        <v>0</v>
      </c>
      <c r="G1088" s="122">
        <v>0</v>
      </c>
      <c r="H1088" s="122">
        <v>0</v>
      </c>
      <c r="I1088" s="122">
        <v>0</v>
      </c>
      <c r="J1088" s="122">
        <v>0</v>
      </c>
      <c r="K1088" s="122">
        <v>0</v>
      </c>
      <c r="L1088" s="122">
        <v>0</v>
      </c>
      <c r="M1088" s="122">
        <v>0</v>
      </c>
      <c r="N1088" s="122">
        <v>0</v>
      </c>
      <c r="O1088" s="122">
        <v>0</v>
      </c>
      <c r="P1088" s="122">
        <v>0</v>
      </c>
      <c r="Q1088" s="122">
        <v>0</v>
      </c>
      <c r="R1088" s="122">
        <v>0</v>
      </c>
      <c r="S1088" s="122">
        <v>0</v>
      </c>
      <c r="T1088" s="122">
        <v>0</v>
      </c>
      <c r="U1088" s="122">
        <v>0</v>
      </c>
      <c r="V1088" s="122">
        <v>0</v>
      </c>
      <c r="W1088" s="122">
        <v>0</v>
      </c>
      <c r="X1088" s="122">
        <v>0</v>
      </c>
      <c r="Y1088" s="122">
        <v>0</v>
      </c>
      <c r="Z1088" s="122">
        <v>0</v>
      </c>
      <c r="AA1088" s="122">
        <v>0</v>
      </c>
      <c r="AB1088" s="122">
        <v>0</v>
      </c>
      <c r="AC1088" s="122">
        <v>0</v>
      </c>
      <c r="AD1088" s="122">
        <v>0</v>
      </c>
      <c r="AE1088" s="122">
        <v>0</v>
      </c>
      <c r="AF1088" s="122">
        <v>0</v>
      </c>
      <c r="AG1088" s="122">
        <v>0</v>
      </c>
      <c r="AH1088" s="122">
        <v>0</v>
      </c>
      <c r="AI1088" s="122">
        <v>0</v>
      </c>
      <c r="AJ1088" s="122">
        <v>0</v>
      </c>
      <c r="AK1088" s="122">
        <v>0</v>
      </c>
      <c r="AL1088" s="122">
        <v>0</v>
      </c>
    </row>
    <row r="1089" spans="1:38" hidden="1" x14ac:dyDescent="0.25">
      <c r="A1089" s="122" t="s">
        <v>1971</v>
      </c>
      <c r="B1089" s="122">
        <v>1</v>
      </c>
      <c r="C1089" s="122" t="s">
        <v>2154</v>
      </c>
      <c r="D1089" s="122" t="s">
        <v>475</v>
      </c>
      <c r="E1089" s="122">
        <v>21</v>
      </c>
      <c r="F1089" s="122">
        <v>0</v>
      </c>
      <c r="G1089" s="122">
        <v>0</v>
      </c>
      <c r="H1089" s="122">
        <v>0</v>
      </c>
      <c r="I1089" s="122">
        <v>0</v>
      </c>
      <c r="J1089" s="122">
        <v>0</v>
      </c>
      <c r="K1089" s="122">
        <v>0</v>
      </c>
      <c r="L1089" s="122">
        <v>0</v>
      </c>
      <c r="M1089" s="122">
        <v>0</v>
      </c>
      <c r="N1089" s="122">
        <v>0</v>
      </c>
      <c r="O1089" s="122">
        <v>0</v>
      </c>
      <c r="P1089" s="122">
        <v>0</v>
      </c>
      <c r="Q1089" s="122">
        <v>0</v>
      </c>
      <c r="R1089" s="122">
        <v>0</v>
      </c>
      <c r="S1089" s="122">
        <v>0</v>
      </c>
      <c r="T1089" s="122">
        <v>0</v>
      </c>
      <c r="U1089" s="122">
        <v>0</v>
      </c>
      <c r="V1089" s="122">
        <v>0</v>
      </c>
      <c r="W1089" s="122">
        <v>0</v>
      </c>
      <c r="X1089" s="122">
        <v>0</v>
      </c>
      <c r="Y1089" s="122">
        <v>0</v>
      </c>
      <c r="Z1089" s="122">
        <v>0</v>
      </c>
      <c r="AA1089" s="122">
        <v>0</v>
      </c>
      <c r="AB1089" s="122">
        <v>0</v>
      </c>
      <c r="AC1089" s="122">
        <v>0</v>
      </c>
      <c r="AD1089" s="122">
        <v>0</v>
      </c>
      <c r="AE1089" s="122">
        <v>0</v>
      </c>
      <c r="AF1089" s="122">
        <v>0</v>
      </c>
      <c r="AG1089" s="122">
        <v>0</v>
      </c>
      <c r="AH1089" s="122">
        <v>0</v>
      </c>
      <c r="AI1089" s="122">
        <v>0</v>
      </c>
      <c r="AJ1089" s="122">
        <v>0</v>
      </c>
      <c r="AK1089" s="122">
        <v>0</v>
      </c>
      <c r="AL1089" s="122">
        <v>0</v>
      </c>
    </row>
    <row r="1090" spans="1:38" hidden="1" x14ac:dyDescent="0.25">
      <c r="A1090" s="122" t="s">
        <v>1971</v>
      </c>
      <c r="B1090" s="122">
        <v>1</v>
      </c>
      <c r="C1090" s="122" t="s">
        <v>2154</v>
      </c>
      <c r="D1090" s="122" t="s">
        <v>2106</v>
      </c>
      <c r="E1090" s="122">
        <v>21</v>
      </c>
      <c r="F1090" s="122">
        <v>0</v>
      </c>
      <c r="G1090" s="122">
        <v>0</v>
      </c>
      <c r="H1090" s="122">
        <v>0</v>
      </c>
      <c r="I1090" s="122">
        <v>0</v>
      </c>
      <c r="J1090" s="122">
        <v>0</v>
      </c>
      <c r="K1090" s="122">
        <v>0</v>
      </c>
      <c r="L1090" s="122">
        <v>0</v>
      </c>
      <c r="M1090" s="122">
        <v>0</v>
      </c>
      <c r="N1090" s="122">
        <v>0</v>
      </c>
      <c r="O1090" s="122">
        <v>0</v>
      </c>
      <c r="P1090" s="122">
        <v>0</v>
      </c>
      <c r="Q1090" s="122">
        <v>0</v>
      </c>
      <c r="R1090" s="122">
        <v>0</v>
      </c>
      <c r="S1090" s="122">
        <v>0</v>
      </c>
      <c r="T1090" s="122">
        <v>0</v>
      </c>
      <c r="U1090" s="122">
        <v>0</v>
      </c>
      <c r="V1090" s="122">
        <v>0</v>
      </c>
      <c r="W1090" s="122">
        <v>0</v>
      </c>
      <c r="X1090" s="122">
        <v>0</v>
      </c>
      <c r="Y1090" s="122">
        <v>0</v>
      </c>
      <c r="Z1090" s="122">
        <v>0</v>
      </c>
      <c r="AA1090" s="122">
        <v>0</v>
      </c>
      <c r="AB1090" s="122">
        <v>0</v>
      </c>
      <c r="AC1090" s="122">
        <v>0</v>
      </c>
      <c r="AD1090" s="122">
        <v>0</v>
      </c>
      <c r="AE1090" s="122">
        <v>0</v>
      </c>
      <c r="AF1090" s="122">
        <v>0</v>
      </c>
      <c r="AG1090" s="122">
        <v>0</v>
      </c>
      <c r="AH1090" s="122">
        <v>0</v>
      </c>
      <c r="AI1090" s="122">
        <v>0</v>
      </c>
      <c r="AJ1090" s="122">
        <v>0</v>
      </c>
      <c r="AK1090" s="122">
        <v>0</v>
      </c>
      <c r="AL1090" s="122">
        <v>0</v>
      </c>
    </row>
    <row r="1091" spans="1:38" hidden="1" x14ac:dyDescent="0.25">
      <c r="A1091" s="122" t="s">
        <v>1971</v>
      </c>
      <c r="B1091" s="122">
        <v>1</v>
      </c>
      <c r="C1091" s="122" t="s">
        <v>2154</v>
      </c>
      <c r="D1091" s="122" t="s">
        <v>2107</v>
      </c>
      <c r="E1091" s="122">
        <v>21</v>
      </c>
      <c r="F1091" s="122">
        <v>0</v>
      </c>
      <c r="G1091" s="122">
        <v>0</v>
      </c>
      <c r="H1091" s="122">
        <v>0</v>
      </c>
      <c r="I1091" s="122">
        <v>0</v>
      </c>
      <c r="J1091" s="122">
        <v>0</v>
      </c>
      <c r="K1091" s="122">
        <v>0</v>
      </c>
      <c r="L1091" s="122">
        <v>0</v>
      </c>
      <c r="M1091" s="122">
        <v>0</v>
      </c>
      <c r="N1091" s="122">
        <v>0</v>
      </c>
      <c r="O1091" s="122">
        <v>0</v>
      </c>
      <c r="P1091" s="122">
        <v>0</v>
      </c>
      <c r="Q1091" s="122">
        <v>0</v>
      </c>
      <c r="R1091" s="122">
        <v>0</v>
      </c>
      <c r="S1091" s="122">
        <v>0</v>
      </c>
      <c r="T1091" s="122">
        <v>0</v>
      </c>
      <c r="U1091" s="122">
        <v>0</v>
      </c>
      <c r="V1091" s="122">
        <v>0</v>
      </c>
      <c r="W1091" s="122">
        <v>0</v>
      </c>
      <c r="X1091" s="122">
        <v>0</v>
      </c>
      <c r="Y1091" s="122">
        <v>0</v>
      </c>
      <c r="Z1091" s="122">
        <v>0</v>
      </c>
      <c r="AA1091" s="122">
        <v>0</v>
      </c>
      <c r="AB1091" s="122">
        <v>0</v>
      </c>
      <c r="AC1091" s="122">
        <v>0</v>
      </c>
      <c r="AD1091" s="122">
        <v>0</v>
      </c>
      <c r="AE1091" s="122">
        <v>0</v>
      </c>
      <c r="AF1091" s="122">
        <v>0</v>
      </c>
      <c r="AG1091" s="122">
        <v>0</v>
      </c>
      <c r="AH1091" s="122">
        <v>0</v>
      </c>
      <c r="AI1091" s="122">
        <v>0</v>
      </c>
      <c r="AJ1091" s="122">
        <v>0</v>
      </c>
      <c r="AK1091" s="122">
        <v>0</v>
      </c>
      <c r="AL1091" s="122">
        <v>0</v>
      </c>
    </row>
    <row r="1092" spans="1:38" hidden="1" x14ac:dyDescent="0.25">
      <c r="A1092" s="122" t="s">
        <v>1971</v>
      </c>
      <c r="B1092" s="122">
        <v>1</v>
      </c>
      <c r="C1092" s="122" t="s">
        <v>2154</v>
      </c>
      <c r="D1092" s="122" t="s">
        <v>2108</v>
      </c>
      <c r="E1092" s="122">
        <v>21</v>
      </c>
      <c r="F1092" s="122">
        <v>0</v>
      </c>
      <c r="G1092" s="122">
        <v>0</v>
      </c>
      <c r="H1092" s="122">
        <v>0</v>
      </c>
      <c r="I1092" s="122">
        <v>0</v>
      </c>
      <c r="J1092" s="122">
        <v>0</v>
      </c>
      <c r="K1092" s="122">
        <v>0</v>
      </c>
      <c r="L1092" s="122">
        <v>0</v>
      </c>
      <c r="M1092" s="122">
        <v>0</v>
      </c>
      <c r="N1092" s="122">
        <v>0</v>
      </c>
      <c r="O1092" s="122">
        <v>0</v>
      </c>
      <c r="P1092" s="122">
        <v>0</v>
      </c>
      <c r="Q1092" s="122">
        <v>0</v>
      </c>
      <c r="R1092" s="122">
        <v>0</v>
      </c>
      <c r="S1092" s="122">
        <v>0</v>
      </c>
      <c r="T1092" s="122">
        <v>0</v>
      </c>
      <c r="U1092" s="122">
        <v>0</v>
      </c>
      <c r="V1092" s="122">
        <v>0</v>
      </c>
      <c r="W1092" s="122">
        <v>0</v>
      </c>
      <c r="X1092" s="122">
        <v>0</v>
      </c>
      <c r="Y1092" s="122">
        <v>0</v>
      </c>
      <c r="Z1092" s="122">
        <v>0</v>
      </c>
      <c r="AA1092" s="122">
        <v>0</v>
      </c>
      <c r="AB1092" s="122">
        <v>0</v>
      </c>
      <c r="AC1092" s="122">
        <v>0</v>
      </c>
      <c r="AD1092" s="122">
        <v>0</v>
      </c>
      <c r="AE1092" s="122">
        <v>0</v>
      </c>
      <c r="AF1092" s="122">
        <v>0</v>
      </c>
      <c r="AG1092" s="122">
        <v>0</v>
      </c>
      <c r="AH1092" s="122">
        <v>0</v>
      </c>
      <c r="AI1092" s="122">
        <v>0</v>
      </c>
      <c r="AJ1092" s="122">
        <v>0</v>
      </c>
      <c r="AK1092" s="122">
        <v>0</v>
      </c>
      <c r="AL1092" s="122">
        <v>0</v>
      </c>
    </row>
    <row r="1093" spans="1:38" hidden="1" x14ac:dyDescent="0.25">
      <c r="A1093" s="122" t="s">
        <v>1971</v>
      </c>
      <c r="B1093" s="122">
        <v>1</v>
      </c>
      <c r="C1093" s="122" t="s">
        <v>2154</v>
      </c>
      <c r="D1093" s="122" t="s">
        <v>2109</v>
      </c>
      <c r="E1093" s="122">
        <v>21</v>
      </c>
      <c r="F1093" s="122">
        <v>0</v>
      </c>
      <c r="G1093" s="122">
        <v>0</v>
      </c>
      <c r="H1093" s="122">
        <v>0</v>
      </c>
      <c r="I1093" s="122">
        <v>0</v>
      </c>
      <c r="J1093" s="122">
        <v>0</v>
      </c>
      <c r="K1093" s="122">
        <v>0</v>
      </c>
      <c r="L1093" s="122">
        <v>0</v>
      </c>
      <c r="M1093" s="122">
        <v>0</v>
      </c>
      <c r="N1093" s="122">
        <v>0</v>
      </c>
      <c r="O1093" s="122">
        <v>0</v>
      </c>
      <c r="P1093" s="122">
        <v>0</v>
      </c>
      <c r="Q1093" s="122">
        <v>0</v>
      </c>
      <c r="R1093" s="122">
        <v>0</v>
      </c>
      <c r="S1093" s="122">
        <v>0</v>
      </c>
      <c r="T1093" s="122">
        <v>0</v>
      </c>
      <c r="U1093" s="122">
        <v>0</v>
      </c>
      <c r="V1093" s="122">
        <v>0</v>
      </c>
      <c r="W1093" s="122">
        <v>0</v>
      </c>
      <c r="X1093" s="122">
        <v>0</v>
      </c>
      <c r="Y1093" s="122">
        <v>0</v>
      </c>
      <c r="Z1093" s="122">
        <v>0</v>
      </c>
      <c r="AA1093" s="122">
        <v>0</v>
      </c>
      <c r="AB1093" s="122">
        <v>0</v>
      </c>
      <c r="AC1093" s="122">
        <v>0</v>
      </c>
      <c r="AD1093" s="122">
        <v>0</v>
      </c>
      <c r="AE1093" s="122">
        <v>0</v>
      </c>
      <c r="AF1093" s="122">
        <v>0</v>
      </c>
      <c r="AG1093" s="122">
        <v>0</v>
      </c>
      <c r="AH1093" s="122">
        <v>0</v>
      </c>
      <c r="AI1093" s="122">
        <v>0</v>
      </c>
      <c r="AJ1093" s="122">
        <v>0</v>
      </c>
      <c r="AK1093" s="122">
        <v>0</v>
      </c>
      <c r="AL1093" s="122">
        <v>0</v>
      </c>
    </row>
    <row r="1094" spans="1:38" hidden="1" x14ac:dyDescent="0.25">
      <c r="A1094" s="122" t="s">
        <v>1971</v>
      </c>
      <c r="B1094" s="122">
        <v>1</v>
      </c>
      <c r="C1094" s="122" t="s">
        <v>2154</v>
      </c>
      <c r="D1094" s="122" t="s">
        <v>2110</v>
      </c>
      <c r="E1094" s="122">
        <v>21</v>
      </c>
      <c r="F1094" s="122">
        <v>0</v>
      </c>
      <c r="G1094" s="122">
        <v>0</v>
      </c>
      <c r="H1094" s="122">
        <v>0</v>
      </c>
      <c r="I1094" s="122">
        <v>0</v>
      </c>
      <c r="J1094" s="122">
        <v>0</v>
      </c>
      <c r="K1094" s="122">
        <v>0</v>
      </c>
      <c r="L1094" s="122">
        <v>0</v>
      </c>
      <c r="M1094" s="122">
        <v>0</v>
      </c>
      <c r="N1094" s="122">
        <v>0</v>
      </c>
      <c r="O1094" s="122">
        <v>0</v>
      </c>
      <c r="P1094" s="122">
        <v>0</v>
      </c>
      <c r="Q1094" s="122">
        <v>0</v>
      </c>
      <c r="R1094" s="122">
        <v>0</v>
      </c>
      <c r="S1094" s="122">
        <v>0</v>
      </c>
      <c r="T1094" s="122">
        <v>0</v>
      </c>
      <c r="U1094" s="122">
        <v>0</v>
      </c>
      <c r="V1094" s="122">
        <v>0</v>
      </c>
      <c r="W1094" s="122">
        <v>0</v>
      </c>
      <c r="X1094" s="122">
        <v>0</v>
      </c>
      <c r="Y1094" s="122">
        <v>0</v>
      </c>
      <c r="Z1094" s="122">
        <v>0</v>
      </c>
      <c r="AA1094" s="122">
        <v>0</v>
      </c>
      <c r="AB1094" s="122">
        <v>0</v>
      </c>
      <c r="AC1094" s="122">
        <v>0</v>
      </c>
      <c r="AD1094" s="122">
        <v>0</v>
      </c>
      <c r="AE1094" s="122">
        <v>0</v>
      </c>
      <c r="AF1094" s="122">
        <v>0</v>
      </c>
      <c r="AG1094" s="122">
        <v>0</v>
      </c>
      <c r="AH1094" s="122">
        <v>0</v>
      </c>
      <c r="AI1094" s="122">
        <v>0</v>
      </c>
      <c r="AJ1094" s="122">
        <v>0</v>
      </c>
      <c r="AK1094" s="122">
        <v>0</v>
      </c>
      <c r="AL1094" s="122">
        <v>0</v>
      </c>
    </row>
    <row r="1095" spans="1:38" hidden="1" x14ac:dyDescent="0.25">
      <c r="A1095" s="122" t="s">
        <v>1971</v>
      </c>
      <c r="B1095" s="122">
        <v>1</v>
      </c>
      <c r="C1095" s="122" t="s">
        <v>2154</v>
      </c>
      <c r="D1095" s="122" t="s">
        <v>2111</v>
      </c>
      <c r="E1095" s="122">
        <v>21</v>
      </c>
      <c r="F1095" s="122">
        <v>0.81490967777779999</v>
      </c>
      <c r="G1095" s="122">
        <v>0.74082492777779996</v>
      </c>
      <c r="H1095" s="122">
        <v>0.7501396777778</v>
      </c>
      <c r="I1095" s="122">
        <v>0.73250476111109997</v>
      </c>
      <c r="J1095" s="122">
        <v>0.70892471428570003</v>
      </c>
      <c r="K1095" s="122">
        <v>0.71328185714290004</v>
      </c>
      <c r="L1095" s="122">
        <v>0.74106757142860002</v>
      </c>
      <c r="M1095" s="122">
        <v>0.76749614285709999</v>
      </c>
      <c r="N1095" s="122">
        <v>0.72662787619049996</v>
      </c>
      <c r="O1095" s="122">
        <v>0.81214116190480001</v>
      </c>
      <c r="P1095" s="122">
        <v>0.7285697333333</v>
      </c>
      <c r="Q1095" s="122">
        <v>0.6045697333333</v>
      </c>
      <c r="R1095" s="122">
        <v>0.57339830476190001</v>
      </c>
      <c r="S1095" s="122">
        <v>0.56056973333329996</v>
      </c>
      <c r="T1095" s="122">
        <v>0.59334116190480002</v>
      </c>
      <c r="U1095" s="122">
        <v>0.58554116190479999</v>
      </c>
      <c r="V1095" s="122">
        <v>0.57671573333329995</v>
      </c>
      <c r="W1095" s="122">
        <v>0.59031573333330001</v>
      </c>
      <c r="X1095" s="122">
        <v>0.60348716190480001</v>
      </c>
      <c r="Y1095" s="122">
        <v>0.56655859047620005</v>
      </c>
      <c r="Z1095" s="122">
        <v>0.61604432857140001</v>
      </c>
      <c r="AA1095" s="122">
        <v>0.64444592699869996</v>
      </c>
      <c r="AB1095" s="122">
        <v>0.69416323538659996</v>
      </c>
      <c r="AC1095" s="122">
        <v>0.66669069960680005</v>
      </c>
      <c r="AD1095" s="122">
        <v>0.7966894730013</v>
      </c>
      <c r="AE1095" s="122">
        <v>0.73428774993449997</v>
      </c>
      <c r="AF1095" s="122">
        <v>0.71521235626909996</v>
      </c>
      <c r="AG1095" s="122">
        <v>0.80462793944949995</v>
      </c>
      <c r="AH1095" s="122">
        <v>0.84350186880730005</v>
      </c>
      <c r="AI1095" s="122">
        <v>0.64830308409790005</v>
      </c>
      <c r="AJ1095" s="122">
        <v>0.64884883180429997</v>
      </c>
      <c r="AK1095" s="122">
        <v>0.72513132171250005</v>
      </c>
      <c r="AL1095" s="122">
        <v>0</v>
      </c>
    </row>
    <row r="1096" spans="1:38" hidden="1" x14ac:dyDescent="0.25">
      <c r="A1096" s="122" t="s">
        <v>1971</v>
      </c>
      <c r="B1096" s="122">
        <v>1</v>
      </c>
      <c r="C1096" s="122" t="s">
        <v>2154</v>
      </c>
      <c r="D1096" s="122" t="s">
        <v>2112</v>
      </c>
      <c r="E1096" s="122">
        <v>21</v>
      </c>
      <c r="F1096" s="122">
        <v>0</v>
      </c>
      <c r="G1096" s="122">
        <v>0</v>
      </c>
      <c r="H1096" s="122">
        <v>0</v>
      </c>
      <c r="I1096" s="122">
        <v>0</v>
      </c>
      <c r="J1096" s="122">
        <v>0</v>
      </c>
      <c r="K1096" s="122">
        <v>0</v>
      </c>
      <c r="L1096" s="122">
        <v>0</v>
      </c>
      <c r="M1096" s="122">
        <v>0</v>
      </c>
      <c r="N1096" s="122">
        <v>0</v>
      </c>
      <c r="O1096" s="122">
        <v>0</v>
      </c>
      <c r="P1096" s="122">
        <v>0</v>
      </c>
      <c r="Q1096" s="122">
        <v>0</v>
      </c>
      <c r="R1096" s="122">
        <v>0</v>
      </c>
      <c r="S1096" s="122">
        <v>0</v>
      </c>
      <c r="T1096" s="122">
        <v>0</v>
      </c>
      <c r="U1096" s="122">
        <v>0</v>
      </c>
      <c r="V1096" s="122">
        <v>0</v>
      </c>
      <c r="W1096" s="122">
        <v>0</v>
      </c>
      <c r="X1096" s="122">
        <v>0</v>
      </c>
      <c r="Y1096" s="122">
        <v>0</v>
      </c>
      <c r="Z1096" s="122">
        <v>0</v>
      </c>
      <c r="AA1096" s="122">
        <v>0</v>
      </c>
      <c r="AB1096" s="122">
        <v>0</v>
      </c>
      <c r="AC1096" s="122">
        <v>0</v>
      </c>
      <c r="AD1096" s="122">
        <v>0</v>
      </c>
      <c r="AE1096" s="122">
        <v>0</v>
      </c>
      <c r="AF1096" s="122">
        <v>0</v>
      </c>
      <c r="AG1096" s="122">
        <v>0</v>
      </c>
      <c r="AH1096" s="122">
        <v>0</v>
      </c>
      <c r="AI1096" s="122">
        <v>0</v>
      </c>
      <c r="AJ1096" s="122">
        <v>0</v>
      </c>
      <c r="AK1096" s="122">
        <v>0</v>
      </c>
      <c r="AL1096" s="122">
        <v>0</v>
      </c>
    </row>
    <row r="1097" spans="1:38" hidden="1" x14ac:dyDescent="0.25">
      <c r="A1097" s="122" t="s">
        <v>1971</v>
      </c>
      <c r="B1097" s="122">
        <v>1</v>
      </c>
      <c r="C1097" s="122" t="s">
        <v>2154</v>
      </c>
      <c r="D1097" s="122" t="s">
        <v>2113</v>
      </c>
      <c r="E1097" s="122">
        <v>21</v>
      </c>
      <c r="F1097" s="122">
        <v>0</v>
      </c>
      <c r="G1097" s="122">
        <v>0</v>
      </c>
      <c r="H1097" s="122">
        <v>0</v>
      </c>
      <c r="I1097" s="122">
        <v>0</v>
      </c>
      <c r="J1097" s="122">
        <v>0</v>
      </c>
      <c r="K1097" s="122">
        <v>0</v>
      </c>
      <c r="L1097" s="122">
        <v>0</v>
      </c>
      <c r="M1097" s="122">
        <v>0</v>
      </c>
      <c r="N1097" s="122">
        <v>0</v>
      </c>
      <c r="O1097" s="122">
        <v>0</v>
      </c>
      <c r="P1097" s="122">
        <v>0</v>
      </c>
      <c r="Q1097" s="122">
        <v>0</v>
      </c>
      <c r="R1097" s="122">
        <v>0</v>
      </c>
      <c r="S1097" s="122">
        <v>0</v>
      </c>
      <c r="T1097" s="122">
        <v>0</v>
      </c>
      <c r="U1097" s="122">
        <v>0</v>
      </c>
      <c r="V1097" s="122">
        <v>0</v>
      </c>
      <c r="W1097" s="122">
        <v>0</v>
      </c>
      <c r="X1097" s="122">
        <v>0</v>
      </c>
      <c r="Y1097" s="122">
        <v>0</v>
      </c>
      <c r="Z1097" s="122">
        <v>0</v>
      </c>
      <c r="AA1097" s="122">
        <v>0</v>
      </c>
      <c r="AB1097" s="122">
        <v>0</v>
      </c>
      <c r="AC1097" s="122">
        <v>0</v>
      </c>
      <c r="AD1097" s="122">
        <v>0</v>
      </c>
      <c r="AE1097" s="122">
        <v>0</v>
      </c>
      <c r="AF1097" s="122">
        <v>0</v>
      </c>
      <c r="AG1097" s="122">
        <v>0</v>
      </c>
      <c r="AH1097" s="122">
        <v>0</v>
      </c>
      <c r="AI1097" s="122">
        <v>0</v>
      </c>
      <c r="AJ1097" s="122">
        <v>0</v>
      </c>
      <c r="AK1097" s="122">
        <v>0</v>
      </c>
      <c r="AL1097" s="122">
        <v>0</v>
      </c>
    </row>
    <row r="1098" spans="1:38" hidden="1" x14ac:dyDescent="0.25">
      <c r="A1098" s="122" t="s">
        <v>1971</v>
      </c>
      <c r="B1098" s="122">
        <v>1</v>
      </c>
      <c r="C1098" s="122" t="s">
        <v>2154</v>
      </c>
      <c r="D1098" s="122" t="s">
        <v>2114</v>
      </c>
      <c r="E1098" s="122">
        <v>21</v>
      </c>
      <c r="F1098" s="122">
        <v>0.47979174444439998</v>
      </c>
      <c r="G1098" s="122">
        <v>0.4057069944444</v>
      </c>
      <c r="H1098" s="122">
        <v>0.41502174444439999</v>
      </c>
      <c r="I1098" s="122">
        <v>0.39738682777779999</v>
      </c>
      <c r="J1098" s="122">
        <v>0.56071017142860002</v>
      </c>
      <c r="K1098" s="122">
        <v>0.56724588571430001</v>
      </c>
      <c r="L1098" s="122">
        <v>0.6089244571429</v>
      </c>
      <c r="M1098" s="122">
        <v>0.64856731428570003</v>
      </c>
      <c r="N1098" s="122">
        <v>0.58726491428570005</v>
      </c>
      <c r="O1098" s="122">
        <v>0.51645694285709998</v>
      </c>
      <c r="P1098" s="122">
        <v>0.3910998</v>
      </c>
      <c r="Q1098" s="122">
        <v>0.2050998</v>
      </c>
      <c r="R1098" s="122">
        <v>0.1583426571429</v>
      </c>
      <c r="S1098" s="122">
        <v>0.1390998</v>
      </c>
      <c r="T1098" s="122">
        <v>0.18825694285710001</v>
      </c>
      <c r="U1098" s="122">
        <v>0.1765569428571</v>
      </c>
      <c r="V1098" s="122">
        <v>0.16331879999999999</v>
      </c>
      <c r="W1098" s="122">
        <v>0.18371879999999999</v>
      </c>
      <c r="X1098" s="122">
        <v>0.2034759428571</v>
      </c>
      <c r="Y1098" s="122">
        <v>0.14808308571430001</v>
      </c>
      <c r="Z1098" s="122">
        <v>0.24141754285709999</v>
      </c>
      <c r="AA1098" s="122">
        <v>0.26726824049800002</v>
      </c>
      <c r="AB1098" s="122">
        <v>0.31803005307990001</v>
      </c>
      <c r="AC1098" s="122">
        <v>0.34706804941019997</v>
      </c>
      <c r="AD1098" s="122">
        <v>0.437440459502</v>
      </c>
      <c r="AE1098" s="122">
        <v>0.45423982490170001</v>
      </c>
      <c r="AF1098" s="122">
        <v>0.49733453440370001</v>
      </c>
      <c r="AG1098" s="122">
        <v>0.50599415917430002</v>
      </c>
      <c r="AH1098" s="122">
        <v>0.57394165321099999</v>
      </c>
      <c r="AI1098" s="122">
        <v>0.38385042614679998</v>
      </c>
      <c r="AJ1098" s="122">
        <v>0.28768279770639998</v>
      </c>
      <c r="AK1098" s="122">
        <v>0.3269631325688</v>
      </c>
      <c r="AL1098" s="122">
        <v>0</v>
      </c>
    </row>
    <row r="1099" spans="1:38" hidden="1" x14ac:dyDescent="0.25">
      <c r="A1099" s="122" t="s">
        <v>1971</v>
      </c>
      <c r="B1099" s="122">
        <v>1</v>
      </c>
      <c r="C1099" s="122" t="s">
        <v>2154</v>
      </c>
      <c r="D1099" s="122" t="s">
        <v>2136</v>
      </c>
      <c r="E1099" s="122">
        <v>21</v>
      </c>
      <c r="F1099" s="122">
        <v>0</v>
      </c>
      <c r="G1099" s="122">
        <v>0</v>
      </c>
      <c r="H1099" s="122">
        <v>0</v>
      </c>
      <c r="I1099" s="122">
        <v>0</v>
      </c>
      <c r="J1099" s="122">
        <v>0</v>
      </c>
      <c r="K1099" s="122">
        <v>0</v>
      </c>
      <c r="L1099" s="122">
        <v>0</v>
      </c>
      <c r="M1099" s="122">
        <v>0</v>
      </c>
      <c r="N1099" s="122">
        <v>0</v>
      </c>
      <c r="O1099" s="122">
        <v>0</v>
      </c>
      <c r="P1099" s="122">
        <v>0</v>
      </c>
      <c r="Q1099" s="122">
        <v>0</v>
      </c>
      <c r="R1099" s="122">
        <v>0</v>
      </c>
      <c r="S1099" s="122">
        <v>0</v>
      </c>
      <c r="T1099" s="122">
        <v>0</v>
      </c>
      <c r="U1099" s="122">
        <v>0</v>
      </c>
      <c r="V1099" s="122">
        <v>0</v>
      </c>
      <c r="W1099" s="122">
        <v>0</v>
      </c>
      <c r="X1099" s="122">
        <v>0</v>
      </c>
      <c r="Y1099" s="122">
        <v>0</v>
      </c>
      <c r="Z1099" s="122">
        <v>0</v>
      </c>
      <c r="AA1099" s="122">
        <v>0</v>
      </c>
      <c r="AB1099" s="122">
        <v>0</v>
      </c>
      <c r="AC1099" s="122">
        <v>0</v>
      </c>
      <c r="AD1099" s="122">
        <v>0</v>
      </c>
      <c r="AE1099" s="122">
        <v>0</v>
      </c>
      <c r="AF1099" s="122">
        <v>0</v>
      </c>
      <c r="AG1099" s="122">
        <v>0</v>
      </c>
      <c r="AH1099" s="122">
        <v>0</v>
      </c>
      <c r="AI1099" s="122">
        <v>0</v>
      </c>
      <c r="AJ1099" s="122">
        <v>0</v>
      </c>
      <c r="AK1099" s="122">
        <v>0</v>
      </c>
      <c r="AL1099" s="122">
        <v>0</v>
      </c>
    </row>
    <row r="1100" spans="1:38" hidden="1" x14ac:dyDescent="0.25">
      <c r="A1100" s="122" t="s">
        <v>1971</v>
      </c>
      <c r="B1100" s="122">
        <v>1</v>
      </c>
      <c r="C1100" s="122" t="s">
        <v>2154</v>
      </c>
      <c r="D1100" s="122" t="s">
        <v>2115</v>
      </c>
      <c r="E1100" s="122">
        <v>21</v>
      </c>
      <c r="F1100" s="122">
        <v>0</v>
      </c>
      <c r="G1100" s="122">
        <v>0</v>
      </c>
      <c r="H1100" s="122">
        <v>0</v>
      </c>
      <c r="I1100" s="122">
        <v>0</v>
      </c>
      <c r="J1100" s="122">
        <v>0</v>
      </c>
      <c r="K1100" s="122">
        <v>0</v>
      </c>
      <c r="L1100" s="122">
        <v>0</v>
      </c>
      <c r="M1100" s="122">
        <v>0</v>
      </c>
      <c r="N1100" s="122">
        <v>0</v>
      </c>
      <c r="O1100" s="122">
        <v>0</v>
      </c>
      <c r="P1100" s="122">
        <v>0</v>
      </c>
      <c r="Q1100" s="122">
        <v>0</v>
      </c>
      <c r="R1100" s="122">
        <v>0</v>
      </c>
      <c r="S1100" s="122">
        <v>0</v>
      </c>
      <c r="T1100" s="122">
        <v>0</v>
      </c>
      <c r="U1100" s="122">
        <v>0</v>
      </c>
      <c r="V1100" s="122">
        <v>0</v>
      </c>
      <c r="W1100" s="122">
        <v>0</v>
      </c>
      <c r="X1100" s="122">
        <v>0</v>
      </c>
      <c r="Y1100" s="122">
        <v>0</v>
      </c>
      <c r="Z1100" s="122">
        <v>0</v>
      </c>
      <c r="AA1100" s="122">
        <v>0</v>
      </c>
      <c r="AB1100" s="122">
        <v>0</v>
      </c>
      <c r="AC1100" s="122">
        <v>0</v>
      </c>
      <c r="AD1100" s="122">
        <v>0</v>
      </c>
      <c r="AE1100" s="122">
        <v>0</v>
      </c>
      <c r="AF1100" s="122">
        <v>0</v>
      </c>
      <c r="AG1100" s="122">
        <v>0</v>
      </c>
      <c r="AH1100" s="122">
        <v>0</v>
      </c>
      <c r="AI1100" s="122">
        <v>0</v>
      </c>
      <c r="AJ1100" s="122">
        <v>0</v>
      </c>
      <c r="AK1100" s="122">
        <v>0</v>
      </c>
      <c r="AL1100" s="122">
        <v>0</v>
      </c>
    </row>
    <row r="1101" spans="1:38" hidden="1" x14ac:dyDescent="0.25">
      <c r="A1101" s="122" t="s">
        <v>1971</v>
      </c>
      <c r="B1101" s="122">
        <v>1</v>
      </c>
      <c r="C1101" s="122" t="s">
        <v>2154</v>
      </c>
      <c r="D1101" s="122" t="s">
        <v>2116</v>
      </c>
      <c r="E1101" s="122">
        <v>21</v>
      </c>
      <c r="F1101" s="122">
        <v>0</v>
      </c>
      <c r="G1101" s="122">
        <v>0</v>
      </c>
      <c r="H1101" s="122">
        <v>0</v>
      </c>
      <c r="I1101" s="122">
        <v>0</v>
      </c>
      <c r="J1101" s="122">
        <v>0</v>
      </c>
      <c r="K1101" s="122">
        <v>0</v>
      </c>
      <c r="L1101" s="122">
        <v>0</v>
      </c>
      <c r="M1101" s="122">
        <v>0</v>
      </c>
      <c r="N1101" s="122">
        <v>0</v>
      </c>
      <c r="O1101" s="122">
        <v>0</v>
      </c>
      <c r="P1101" s="122">
        <v>0</v>
      </c>
      <c r="Q1101" s="122">
        <v>0</v>
      </c>
      <c r="R1101" s="122">
        <v>0</v>
      </c>
      <c r="S1101" s="122">
        <v>0</v>
      </c>
      <c r="T1101" s="122">
        <v>0</v>
      </c>
      <c r="U1101" s="122">
        <v>0</v>
      </c>
      <c r="V1101" s="122">
        <v>0</v>
      </c>
      <c r="W1101" s="122">
        <v>0</v>
      </c>
      <c r="X1101" s="122">
        <v>0</v>
      </c>
      <c r="Y1101" s="122">
        <v>0</v>
      </c>
      <c r="Z1101" s="122">
        <v>0</v>
      </c>
      <c r="AA1101" s="122">
        <v>0</v>
      </c>
      <c r="AB1101" s="122">
        <v>0</v>
      </c>
      <c r="AC1101" s="122">
        <v>0</v>
      </c>
      <c r="AD1101" s="122">
        <v>0</v>
      </c>
      <c r="AE1101" s="122">
        <v>0</v>
      </c>
      <c r="AF1101" s="122">
        <v>0</v>
      </c>
      <c r="AG1101" s="122">
        <v>0</v>
      </c>
      <c r="AH1101" s="122">
        <v>0</v>
      </c>
      <c r="AI1101" s="122">
        <v>0</v>
      </c>
      <c r="AJ1101" s="122">
        <v>0</v>
      </c>
      <c r="AK1101" s="122">
        <v>0</v>
      </c>
      <c r="AL1101" s="122">
        <v>0</v>
      </c>
    </row>
    <row r="1102" spans="1:38" hidden="1" x14ac:dyDescent="0.25">
      <c r="A1102" s="122" t="s">
        <v>1971</v>
      </c>
      <c r="B1102" s="122">
        <v>1</v>
      </c>
      <c r="C1102" s="122" t="s">
        <v>2154</v>
      </c>
      <c r="D1102" s="122" t="s">
        <v>2117</v>
      </c>
      <c r="E1102" s="122">
        <v>21</v>
      </c>
      <c r="F1102" s="122">
        <v>0</v>
      </c>
      <c r="G1102" s="122">
        <v>0</v>
      </c>
      <c r="H1102" s="122">
        <v>0</v>
      </c>
      <c r="I1102" s="122">
        <v>0</v>
      </c>
      <c r="J1102" s="122">
        <v>0</v>
      </c>
      <c r="K1102" s="122">
        <v>0</v>
      </c>
      <c r="L1102" s="122">
        <v>0</v>
      </c>
      <c r="M1102" s="122">
        <v>0</v>
      </c>
      <c r="N1102" s="122">
        <v>0</v>
      </c>
      <c r="O1102" s="122">
        <v>0</v>
      </c>
      <c r="P1102" s="122">
        <v>0</v>
      </c>
      <c r="Q1102" s="122">
        <v>0</v>
      </c>
      <c r="R1102" s="122">
        <v>0</v>
      </c>
      <c r="S1102" s="122">
        <v>0</v>
      </c>
      <c r="T1102" s="122">
        <v>0</v>
      </c>
      <c r="U1102" s="122">
        <v>0</v>
      </c>
      <c r="V1102" s="122">
        <v>0</v>
      </c>
      <c r="W1102" s="122">
        <v>0</v>
      </c>
      <c r="X1102" s="122">
        <v>0</v>
      </c>
      <c r="Y1102" s="122">
        <v>0</v>
      </c>
      <c r="Z1102" s="122">
        <v>0</v>
      </c>
      <c r="AA1102" s="122">
        <v>0</v>
      </c>
      <c r="AB1102" s="122">
        <v>0</v>
      </c>
      <c r="AC1102" s="122">
        <v>0</v>
      </c>
      <c r="AD1102" s="122">
        <v>0</v>
      </c>
      <c r="AE1102" s="122">
        <v>0</v>
      </c>
      <c r="AF1102" s="122">
        <v>0</v>
      </c>
      <c r="AG1102" s="122">
        <v>0</v>
      </c>
      <c r="AH1102" s="122">
        <v>0</v>
      </c>
      <c r="AI1102" s="122">
        <v>0</v>
      </c>
      <c r="AJ1102" s="122">
        <v>0</v>
      </c>
      <c r="AK1102" s="122">
        <v>0</v>
      </c>
      <c r="AL1102" s="122">
        <v>0</v>
      </c>
    </row>
    <row r="1103" spans="1:38" hidden="1" x14ac:dyDescent="0.25">
      <c r="A1103" s="122" t="s">
        <v>1971</v>
      </c>
      <c r="B1103" s="122">
        <v>1</v>
      </c>
      <c r="C1103" s="122" t="s">
        <v>2154</v>
      </c>
      <c r="D1103" s="122" t="s">
        <v>2118</v>
      </c>
      <c r="E1103" s="122">
        <v>21</v>
      </c>
      <c r="F1103" s="122">
        <v>0</v>
      </c>
      <c r="G1103" s="122">
        <v>0</v>
      </c>
      <c r="H1103" s="122">
        <v>0</v>
      </c>
      <c r="I1103" s="122">
        <v>0</v>
      </c>
      <c r="J1103" s="122">
        <v>0</v>
      </c>
      <c r="K1103" s="122">
        <v>0</v>
      </c>
      <c r="L1103" s="122">
        <v>0</v>
      </c>
      <c r="M1103" s="122">
        <v>0</v>
      </c>
      <c r="N1103" s="122">
        <v>0</v>
      </c>
      <c r="O1103" s="122">
        <v>0</v>
      </c>
      <c r="P1103" s="122">
        <v>0</v>
      </c>
      <c r="Q1103" s="122">
        <v>0</v>
      </c>
      <c r="R1103" s="122">
        <v>0</v>
      </c>
      <c r="S1103" s="122">
        <v>0</v>
      </c>
      <c r="T1103" s="122">
        <v>0</v>
      </c>
      <c r="U1103" s="122">
        <v>0</v>
      </c>
      <c r="V1103" s="122">
        <v>0</v>
      </c>
      <c r="W1103" s="122">
        <v>0</v>
      </c>
      <c r="X1103" s="122">
        <v>0</v>
      </c>
      <c r="Y1103" s="122">
        <v>0</v>
      </c>
      <c r="Z1103" s="122">
        <v>0</v>
      </c>
      <c r="AA1103" s="122">
        <v>0</v>
      </c>
      <c r="AB1103" s="122">
        <v>0</v>
      </c>
      <c r="AC1103" s="122">
        <v>0</v>
      </c>
      <c r="AD1103" s="122">
        <v>0</v>
      </c>
      <c r="AE1103" s="122">
        <v>0</v>
      </c>
      <c r="AF1103" s="122">
        <v>0</v>
      </c>
      <c r="AG1103" s="122">
        <v>0</v>
      </c>
      <c r="AH1103" s="122">
        <v>0</v>
      </c>
      <c r="AI1103" s="122">
        <v>0</v>
      </c>
      <c r="AJ1103" s="122">
        <v>0</v>
      </c>
      <c r="AK1103" s="122">
        <v>0</v>
      </c>
      <c r="AL1103" s="122">
        <v>0</v>
      </c>
    </row>
    <row r="1104" spans="1:38" hidden="1" x14ac:dyDescent="0.25">
      <c r="A1104" s="122" t="s">
        <v>1971</v>
      </c>
      <c r="B1104" s="122">
        <v>1</v>
      </c>
      <c r="C1104" s="122" t="s">
        <v>2154</v>
      </c>
      <c r="D1104" s="122" t="s">
        <v>2119</v>
      </c>
      <c r="E1104" s="122">
        <v>21</v>
      </c>
      <c r="F1104" s="122">
        <v>0</v>
      </c>
      <c r="G1104" s="122">
        <v>0</v>
      </c>
      <c r="H1104" s="122">
        <v>0</v>
      </c>
      <c r="I1104" s="122">
        <v>0</v>
      </c>
      <c r="J1104" s="122">
        <v>0</v>
      </c>
      <c r="K1104" s="122">
        <v>0</v>
      </c>
      <c r="L1104" s="122">
        <v>0</v>
      </c>
      <c r="M1104" s="122">
        <v>0</v>
      </c>
      <c r="N1104" s="122">
        <v>0</v>
      </c>
      <c r="O1104" s="122">
        <v>0</v>
      </c>
      <c r="P1104" s="122">
        <v>0</v>
      </c>
      <c r="Q1104" s="122">
        <v>0</v>
      </c>
      <c r="R1104" s="122">
        <v>0</v>
      </c>
      <c r="S1104" s="122">
        <v>0</v>
      </c>
      <c r="T1104" s="122">
        <v>0</v>
      </c>
      <c r="U1104" s="122">
        <v>0</v>
      </c>
      <c r="V1104" s="122">
        <v>0</v>
      </c>
      <c r="W1104" s="122">
        <v>0</v>
      </c>
      <c r="X1104" s="122">
        <v>0</v>
      </c>
      <c r="Y1104" s="122">
        <v>0</v>
      </c>
      <c r="Z1104" s="122">
        <v>0</v>
      </c>
      <c r="AA1104" s="122">
        <v>0</v>
      </c>
      <c r="AB1104" s="122">
        <v>0</v>
      </c>
      <c r="AC1104" s="122">
        <v>0</v>
      </c>
      <c r="AD1104" s="122">
        <v>0</v>
      </c>
      <c r="AE1104" s="122">
        <v>0</v>
      </c>
      <c r="AF1104" s="122">
        <v>0</v>
      </c>
      <c r="AG1104" s="122">
        <v>0</v>
      </c>
      <c r="AH1104" s="122">
        <v>0</v>
      </c>
      <c r="AI1104" s="122">
        <v>0</v>
      </c>
      <c r="AJ1104" s="122">
        <v>0</v>
      </c>
      <c r="AK1104" s="122">
        <v>0</v>
      </c>
      <c r="AL1104" s="122">
        <v>0</v>
      </c>
    </row>
    <row r="1105" spans="1:38" hidden="1" x14ac:dyDescent="0.25">
      <c r="A1105" s="122" t="s">
        <v>1971</v>
      </c>
      <c r="B1105" s="122">
        <v>1</v>
      </c>
      <c r="C1105" s="122" t="s">
        <v>2154</v>
      </c>
      <c r="D1105" s="122" t="s">
        <v>2137</v>
      </c>
      <c r="E1105" s="122">
        <v>21</v>
      </c>
      <c r="F1105" s="122">
        <v>0</v>
      </c>
      <c r="G1105" s="122">
        <v>0</v>
      </c>
      <c r="H1105" s="122">
        <v>0</v>
      </c>
      <c r="I1105" s="122">
        <v>0</v>
      </c>
      <c r="J1105" s="122">
        <v>0</v>
      </c>
      <c r="K1105" s="122">
        <v>0</v>
      </c>
      <c r="L1105" s="122">
        <v>0</v>
      </c>
      <c r="M1105" s="122">
        <v>0</v>
      </c>
      <c r="N1105" s="122">
        <v>0</v>
      </c>
      <c r="O1105" s="122">
        <v>0</v>
      </c>
      <c r="P1105" s="122">
        <v>0</v>
      </c>
      <c r="Q1105" s="122">
        <v>0</v>
      </c>
      <c r="R1105" s="122">
        <v>0</v>
      </c>
      <c r="S1105" s="122">
        <v>0</v>
      </c>
      <c r="T1105" s="122">
        <v>0</v>
      </c>
      <c r="U1105" s="122">
        <v>0</v>
      </c>
      <c r="V1105" s="122">
        <v>0</v>
      </c>
      <c r="W1105" s="122">
        <v>0</v>
      </c>
      <c r="X1105" s="122">
        <v>0</v>
      </c>
      <c r="Y1105" s="122">
        <v>0</v>
      </c>
      <c r="Z1105" s="122">
        <v>0</v>
      </c>
      <c r="AA1105" s="122">
        <v>0</v>
      </c>
      <c r="AB1105" s="122">
        <v>0</v>
      </c>
      <c r="AC1105" s="122">
        <v>0</v>
      </c>
      <c r="AD1105" s="122">
        <v>0</v>
      </c>
      <c r="AE1105" s="122">
        <v>0</v>
      </c>
      <c r="AF1105" s="122">
        <v>0</v>
      </c>
      <c r="AG1105" s="122">
        <v>0</v>
      </c>
      <c r="AH1105" s="122">
        <v>0</v>
      </c>
      <c r="AI1105" s="122">
        <v>0</v>
      </c>
      <c r="AJ1105" s="122">
        <v>0</v>
      </c>
      <c r="AK1105" s="122">
        <v>0</v>
      </c>
      <c r="AL1105" s="122">
        <v>0</v>
      </c>
    </row>
    <row r="1106" spans="1:38" hidden="1" x14ac:dyDescent="0.25">
      <c r="A1106" s="122" t="s">
        <v>1971</v>
      </c>
      <c r="B1106" s="122">
        <v>1</v>
      </c>
      <c r="C1106" s="122" t="s">
        <v>2154</v>
      </c>
      <c r="D1106" s="122" t="s">
        <v>2120</v>
      </c>
      <c r="E1106" s="122">
        <v>21</v>
      </c>
      <c r="F1106" s="122">
        <v>0</v>
      </c>
      <c r="G1106" s="122">
        <v>0</v>
      </c>
      <c r="H1106" s="122">
        <v>0</v>
      </c>
      <c r="I1106" s="122">
        <v>0</v>
      </c>
      <c r="J1106" s="122">
        <v>0</v>
      </c>
      <c r="K1106" s="122">
        <v>0</v>
      </c>
      <c r="L1106" s="122">
        <v>0</v>
      </c>
      <c r="M1106" s="122">
        <v>0</v>
      </c>
      <c r="N1106" s="122">
        <v>0</v>
      </c>
      <c r="O1106" s="122">
        <v>0</v>
      </c>
      <c r="P1106" s="122">
        <v>0</v>
      </c>
      <c r="Q1106" s="122">
        <v>0</v>
      </c>
      <c r="R1106" s="122">
        <v>0</v>
      </c>
      <c r="S1106" s="122">
        <v>0</v>
      </c>
      <c r="T1106" s="122">
        <v>0</v>
      </c>
      <c r="U1106" s="122">
        <v>0</v>
      </c>
      <c r="V1106" s="122">
        <v>0</v>
      </c>
      <c r="W1106" s="122">
        <v>0</v>
      </c>
      <c r="X1106" s="122">
        <v>0</v>
      </c>
      <c r="Y1106" s="122">
        <v>0</v>
      </c>
      <c r="Z1106" s="122">
        <v>0</v>
      </c>
      <c r="AA1106" s="122">
        <v>0</v>
      </c>
      <c r="AB1106" s="122">
        <v>0</v>
      </c>
      <c r="AC1106" s="122">
        <v>0</v>
      </c>
      <c r="AD1106" s="122">
        <v>0</v>
      </c>
      <c r="AE1106" s="122">
        <v>0</v>
      </c>
      <c r="AF1106" s="122">
        <v>0</v>
      </c>
      <c r="AG1106" s="122">
        <v>0</v>
      </c>
      <c r="AH1106" s="122">
        <v>0</v>
      </c>
      <c r="AI1106" s="122">
        <v>0</v>
      </c>
      <c r="AJ1106" s="122">
        <v>0</v>
      </c>
      <c r="AK1106" s="122">
        <v>0</v>
      </c>
      <c r="AL1106" s="122">
        <v>0</v>
      </c>
    </row>
    <row r="1107" spans="1:38" hidden="1" x14ac:dyDescent="0.25">
      <c r="A1107" s="122" t="s">
        <v>1971</v>
      </c>
      <c r="B1107" s="122">
        <v>1</v>
      </c>
      <c r="C1107" s="122" t="s">
        <v>2154</v>
      </c>
      <c r="D1107" s="122" t="s">
        <v>2121</v>
      </c>
      <c r="E1107" s="122">
        <v>21</v>
      </c>
      <c r="F1107" s="122">
        <v>0</v>
      </c>
      <c r="G1107" s="122">
        <v>0</v>
      </c>
      <c r="H1107" s="122">
        <v>0</v>
      </c>
      <c r="I1107" s="122">
        <v>0</v>
      </c>
      <c r="J1107" s="122">
        <v>0</v>
      </c>
      <c r="K1107" s="122">
        <v>0</v>
      </c>
      <c r="L1107" s="122">
        <v>0</v>
      </c>
      <c r="M1107" s="122">
        <v>0</v>
      </c>
      <c r="N1107" s="122">
        <v>0</v>
      </c>
      <c r="O1107" s="122">
        <v>0</v>
      </c>
      <c r="P1107" s="122">
        <v>0</v>
      </c>
      <c r="Q1107" s="122">
        <v>0</v>
      </c>
      <c r="R1107" s="122">
        <v>0</v>
      </c>
      <c r="S1107" s="122">
        <v>0</v>
      </c>
      <c r="T1107" s="122">
        <v>0</v>
      </c>
      <c r="U1107" s="122">
        <v>0</v>
      </c>
      <c r="V1107" s="122">
        <v>0</v>
      </c>
      <c r="W1107" s="122">
        <v>0</v>
      </c>
      <c r="X1107" s="122">
        <v>0</v>
      </c>
      <c r="Y1107" s="122">
        <v>0</v>
      </c>
      <c r="Z1107" s="122">
        <v>0</v>
      </c>
      <c r="AA1107" s="122">
        <v>0</v>
      </c>
      <c r="AB1107" s="122">
        <v>0</v>
      </c>
      <c r="AC1107" s="122">
        <v>0</v>
      </c>
      <c r="AD1107" s="122">
        <v>0</v>
      </c>
      <c r="AE1107" s="122">
        <v>0</v>
      </c>
      <c r="AF1107" s="122">
        <v>0</v>
      </c>
      <c r="AG1107" s="122">
        <v>0</v>
      </c>
      <c r="AH1107" s="122">
        <v>0</v>
      </c>
      <c r="AI1107" s="122">
        <v>0</v>
      </c>
      <c r="AJ1107" s="122">
        <v>0</v>
      </c>
      <c r="AK1107" s="122">
        <v>0</v>
      </c>
      <c r="AL1107" s="122">
        <v>0</v>
      </c>
    </row>
    <row r="1108" spans="1:38" hidden="1" x14ac:dyDescent="0.25">
      <c r="A1108" s="122" t="s">
        <v>1971</v>
      </c>
      <c r="B1108" s="122">
        <v>1</v>
      </c>
      <c r="C1108" s="122" t="s">
        <v>2154</v>
      </c>
      <c r="D1108" s="122" t="s">
        <v>2138</v>
      </c>
      <c r="E1108" s="122">
        <v>21</v>
      </c>
      <c r="F1108" s="122">
        <v>0</v>
      </c>
      <c r="G1108" s="122">
        <v>0</v>
      </c>
      <c r="H1108" s="122">
        <v>0</v>
      </c>
      <c r="I1108" s="122">
        <v>0</v>
      </c>
      <c r="J1108" s="122">
        <v>0</v>
      </c>
      <c r="K1108" s="122">
        <v>0</v>
      </c>
      <c r="L1108" s="122">
        <v>0</v>
      </c>
      <c r="M1108" s="122">
        <v>0</v>
      </c>
      <c r="N1108" s="122">
        <v>0</v>
      </c>
      <c r="O1108" s="122">
        <v>0</v>
      </c>
      <c r="P1108" s="122">
        <v>0</v>
      </c>
      <c r="Q1108" s="122">
        <v>0</v>
      </c>
      <c r="R1108" s="122">
        <v>0</v>
      </c>
      <c r="S1108" s="122">
        <v>0</v>
      </c>
      <c r="T1108" s="122">
        <v>0</v>
      </c>
      <c r="U1108" s="122">
        <v>0</v>
      </c>
      <c r="V1108" s="122">
        <v>0</v>
      </c>
      <c r="W1108" s="122">
        <v>0</v>
      </c>
      <c r="X1108" s="122">
        <v>0</v>
      </c>
      <c r="Y1108" s="122">
        <v>0</v>
      </c>
      <c r="Z1108" s="122">
        <v>0</v>
      </c>
      <c r="AA1108" s="122">
        <v>0</v>
      </c>
      <c r="AB1108" s="122">
        <v>0</v>
      </c>
      <c r="AC1108" s="122">
        <v>0</v>
      </c>
      <c r="AD1108" s="122">
        <v>0</v>
      </c>
      <c r="AE1108" s="122">
        <v>0</v>
      </c>
      <c r="AF1108" s="122">
        <v>0</v>
      </c>
      <c r="AG1108" s="122">
        <v>0</v>
      </c>
      <c r="AH1108" s="122">
        <v>0</v>
      </c>
      <c r="AI1108" s="122">
        <v>0</v>
      </c>
      <c r="AJ1108" s="122">
        <v>0</v>
      </c>
      <c r="AK1108" s="122">
        <v>0</v>
      </c>
      <c r="AL1108" s="122">
        <v>0</v>
      </c>
    </row>
    <row r="1109" spans="1:38" hidden="1" x14ac:dyDescent="0.25">
      <c r="A1109" s="122" t="s">
        <v>1971</v>
      </c>
      <c r="B1109" s="122">
        <v>1</v>
      </c>
      <c r="C1109" s="122" t="s">
        <v>2154</v>
      </c>
      <c r="D1109" s="122" t="s">
        <v>2122</v>
      </c>
      <c r="E1109" s="122">
        <v>21</v>
      </c>
      <c r="F1109" s="122">
        <v>0</v>
      </c>
      <c r="G1109" s="122">
        <v>0</v>
      </c>
      <c r="H1109" s="122">
        <v>0</v>
      </c>
      <c r="I1109" s="122">
        <v>0</v>
      </c>
      <c r="J1109" s="122">
        <v>0</v>
      </c>
      <c r="K1109" s="122">
        <v>0</v>
      </c>
      <c r="L1109" s="122">
        <v>0</v>
      </c>
      <c r="M1109" s="122">
        <v>0</v>
      </c>
      <c r="N1109" s="122">
        <v>0</v>
      </c>
      <c r="O1109" s="122">
        <v>0</v>
      </c>
      <c r="P1109" s="122">
        <v>0</v>
      </c>
      <c r="Q1109" s="122">
        <v>0</v>
      </c>
      <c r="R1109" s="122">
        <v>0</v>
      </c>
      <c r="S1109" s="122">
        <v>0</v>
      </c>
      <c r="T1109" s="122">
        <v>0</v>
      </c>
      <c r="U1109" s="122">
        <v>0</v>
      </c>
      <c r="V1109" s="122">
        <v>0</v>
      </c>
      <c r="W1109" s="122">
        <v>0</v>
      </c>
      <c r="X1109" s="122">
        <v>0</v>
      </c>
      <c r="Y1109" s="122">
        <v>0</v>
      </c>
      <c r="Z1109" s="122">
        <v>0</v>
      </c>
      <c r="AA1109" s="122">
        <v>0</v>
      </c>
      <c r="AB1109" s="122">
        <v>0</v>
      </c>
      <c r="AC1109" s="122">
        <v>0</v>
      </c>
      <c r="AD1109" s="122">
        <v>0</v>
      </c>
      <c r="AE1109" s="122">
        <v>0</v>
      </c>
      <c r="AF1109" s="122">
        <v>0</v>
      </c>
      <c r="AG1109" s="122">
        <v>0</v>
      </c>
      <c r="AH1109" s="122">
        <v>0</v>
      </c>
      <c r="AI1109" s="122">
        <v>0</v>
      </c>
      <c r="AJ1109" s="122">
        <v>0</v>
      </c>
      <c r="AK1109" s="122">
        <v>0</v>
      </c>
      <c r="AL1109" s="122">
        <v>0</v>
      </c>
    </row>
    <row r="1110" spans="1:38" hidden="1" x14ac:dyDescent="0.25">
      <c r="A1110" s="122" t="s">
        <v>1971</v>
      </c>
      <c r="B1110" s="122">
        <v>1</v>
      </c>
      <c r="C1110" s="122" t="s">
        <v>2154</v>
      </c>
      <c r="D1110" s="122" t="s">
        <v>2123</v>
      </c>
      <c r="E1110" s="122">
        <v>21</v>
      </c>
      <c r="F1110" s="122">
        <v>0</v>
      </c>
      <c r="G1110" s="122">
        <v>0</v>
      </c>
      <c r="H1110" s="122">
        <v>0</v>
      </c>
      <c r="I1110" s="122">
        <v>0</v>
      </c>
      <c r="J1110" s="122">
        <v>0</v>
      </c>
      <c r="K1110" s="122">
        <v>0</v>
      </c>
      <c r="L1110" s="122">
        <v>0</v>
      </c>
      <c r="M1110" s="122">
        <v>0</v>
      </c>
      <c r="N1110" s="122">
        <v>0</v>
      </c>
      <c r="O1110" s="122">
        <v>0</v>
      </c>
      <c r="P1110" s="122">
        <v>0</v>
      </c>
      <c r="Q1110" s="122">
        <v>0</v>
      </c>
      <c r="R1110" s="122">
        <v>0</v>
      </c>
      <c r="S1110" s="122">
        <v>0</v>
      </c>
      <c r="T1110" s="122">
        <v>0</v>
      </c>
      <c r="U1110" s="122">
        <v>0</v>
      </c>
      <c r="V1110" s="122">
        <v>0</v>
      </c>
      <c r="W1110" s="122">
        <v>0</v>
      </c>
      <c r="X1110" s="122">
        <v>0</v>
      </c>
      <c r="Y1110" s="122">
        <v>0</v>
      </c>
      <c r="Z1110" s="122">
        <v>0</v>
      </c>
      <c r="AA1110" s="122">
        <v>0</v>
      </c>
      <c r="AB1110" s="122">
        <v>0</v>
      </c>
      <c r="AC1110" s="122">
        <v>0</v>
      </c>
      <c r="AD1110" s="122">
        <v>0</v>
      </c>
      <c r="AE1110" s="122">
        <v>0</v>
      </c>
      <c r="AF1110" s="122">
        <v>0</v>
      </c>
      <c r="AG1110" s="122">
        <v>0</v>
      </c>
      <c r="AH1110" s="122">
        <v>0</v>
      </c>
      <c r="AI1110" s="122">
        <v>0</v>
      </c>
      <c r="AJ1110" s="122">
        <v>0</v>
      </c>
      <c r="AK1110" s="122">
        <v>0</v>
      </c>
      <c r="AL1110" s="122">
        <v>0</v>
      </c>
    </row>
    <row r="1111" spans="1:38" hidden="1" x14ac:dyDescent="0.25">
      <c r="A1111" s="122" t="s">
        <v>1971</v>
      </c>
      <c r="B1111" s="122">
        <v>1</v>
      </c>
      <c r="C1111" s="122" t="s">
        <v>2154</v>
      </c>
      <c r="D1111" s="122" t="s">
        <v>2124</v>
      </c>
      <c r="E1111" s="122">
        <v>21</v>
      </c>
      <c r="F1111" s="122">
        <v>0</v>
      </c>
      <c r="G1111" s="122">
        <v>0</v>
      </c>
      <c r="H1111" s="122">
        <v>0</v>
      </c>
      <c r="I1111" s="122">
        <v>0</v>
      </c>
      <c r="J1111" s="122">
        <v>0</v>
      </c>
      <c r="K1111" s="122">
        <v>0</v>
      </c>
      <c r="L1111" s="122">
        <v>0</v>
      </c>
      <c r="M1111" s="122">
        <v>0</v>
      </c>
      <c r="N1111" s="122">
        <v>0</v>
      </c>
      <c r="O1111" s="122">
        <v>0</v>
      </c>
      <c r="P1111" s="122">
        <v>0</v>
      </c>
      <c r="Q1111" s="122">
        <v>0</v>
      </c>
      <c r="R1111" s="122">
        <v>0</v>
      </c>
      <c r="S1111" s="122">
        <v>0</v>
      </c>
      <c r="T1111" s="122">
        <v>0</v>
      </c>
      <c r="U1111" s="122">
        <v>0</v>
      </c>
      <c r="V1111" s="122">
        <v>0</v>
      </c>
      <c r="W1111" s="122">
        <v>0</v>
      </c>
      <c r="X1111" s="122">
        <v>0</v>
      </c>
      <c r="Y1111" s="122">
        <v>0</v>
      </c>
      <c r="Z1111" s="122">
        <v>0</v>
      </c>
      <c r="AA1111" s="122">
        <v>0</v>
      </c>
      <c r="AB1111" s="122">
        <v>0</v>
      </c>
      <c r="AC1111" s="122">
        <v>0</v>
      </c>
      <c r="AD1111" s="122">
        <v>0</v>
      </c>
      <c r="AE1111" s="122">
        <v>0</v>
      </c>
      <c r="AF1111" s="122">
        <v>0</v>
      </c>
      <c r="AG1111" s="122">
        <v>0</v>
      </c>
      <c r="AH1111" s="122">
        <v>0</v>
      </c>
      <c r="AI1111" s="122">
        <v>0</v>
      </c>
      <c r="AJ1111" s="122">
        <v>0</v>
      </c>
      <c r="AK1111" s="122">
        <v>0</v>
      </c>
      <c r="AL1111" s="122">
        <v>0</v>
      </c>
    </row>
    <row r="1112" spans="1:38" hidden="1" x14ac:dyDescent="0.25">
      <c r="A1112" s="122" t="s">
        <v>1971</v>
      </c>
      <c r="B1112" s="122">
        <v>1</v>
      </c>
      <c r="C1112" s="122" t="s">
        <v>2154</v>
      </c>
      <c r="D1112" s="122" t="s">
        <v>2125</v>
      </c>
      <c r="E1112" s="122">
        <v>21</v>
      </c>
      <c r="F1112" s="122">
        <v>0</v>
      </c>
      <c r="G1112" s="122">
        <v>0</v>
      </c>
      <c r="H1112" s="122">
        <v>0</v>
      </c>
      <c r="I1112" s="122">
        <v>0</v>
      </c>
      <c r="J1112" s="122">
        <v>0</v>
      </c>
      <c r="K1112" s="122">
        <v>0</v>
      </c>
      <c r="L1112" s="122">
        <v>0</v>
      </c>
      <c r="M1112" s="122">
        <v>0</v>
      </c>
      <c r="N1112" s="122">
        <v>0</v>
      </c>
      <c r="O1112" s="122">
        <v>0</v>
      </c>
      <c r="P1112" s="122">
        <v>0</v>
      </c>
      <c r="Q1112" s="122">
        <v>0</v>
      </c>
      <c r="R1112" s="122">
        <v>0</v>
      </c>
      <c r="S1112" s="122">
        <v>0</v>
      </c>
      <c r="T1112" s="122">
        <v>0</v>
      </c>
      <c r="U1112" s="122">
        <v>0</v>
      </c>
      <c r="V1112" s="122">
        <v>0.143789</v>
      </c>
      <c r="W1112" s="122">
        <v>0.143789</v>
      </c>
      <c r="X1112" s="122">
        <v>0.143789</v>
      </c>
      <c r="Y1112" s="122">
        <v>0.143789</v>
      </c>
      <c r="Z1112" s="122">
        <v>0.128833</v>
      </c>
      <c r="AA1112" s="122">
        <v>0.152059</v>
      </c>
      <c r="AB1112" s="122">
        <v>0.150475</v>
      </c>
      <c r="AC1112" s="122">
        <v>8.8075399999999998E-2</v>
      </c>
      <c r="AD1112" s="122">
        <v>4.2881299999999997E-2</v>
      </c>
      <c r="AE1112" s="122">
        <v>5.45005E-2</v>
      </c>
      <c r="AF1112" s="122">
        <v>3.4358100000000003E-2</v>
      </c>
      <c r="AG1112" s="122">
        <v>3.4486000000000003E-2</v>
      </c>
      <c r="AH1112" s="122">
        <v>4.9762899999999999E-2</v>
      </c>
      <c r="AI1112" s="122">
        <v>8.1053299999999995E-2</v>
      </c>
      <c r="AJ1112" s="122">
        <v>6.9990899999999995E-2</v>
      </c>
      <c r="AK1112" s="122">
        <v>7.3968900000000004E-2</v>
      </c>
      <c r="AL1112" s="122">
        <v>0</v>
      </c>
    </row>
    <row r="1113" spans="1:38" hidden="1" x14ac:dyDescent="0.25">
      <c r="A1113" s="122" t="s">
        <v>1971</v>
      </c>
      <c r="B1113" s="122">
        <v>1</v>
      </c>
      <c r="C1113" s="122" t="s">
        <v>2154</v>
      </c>
      <c r="D1113" s="122" t="s">
        <v>2126</v>
      </c>
      <c r="E1113" s="122">
        <v>21</v>
      </c>
      <c r="F1113" s="122">
        <v>0</v>
      </c>
      <c r="G1113" s="122">
        <v>0</v>
      </c>
      <c r="H1113" s="122">
        <v>0</v>
      </c>
      <c r="I1113" s="122">
        <v>0</v>
      </c>
      <c r="J1113" s="122">
        <v>0</v>
      </c>
      <c r="K1113" s="122">
        <v>0</v>
      </c>
      <c r="L1113" s="122">
        <v>0</v>
      </c>
      <c r="M1113" s="122">
        <v>0</v>
      </c>
      <c r="N1113" s="122">
        <v>0</v>
      </c>
      <c r="O1113" s="122">
        <v>0</v>
      </c>
      <c r="P1113" s="122">
        <v>0</v>
      </c>
      <c r="Q1113" s="122">
        <v>0</v>
      </c>
      <c r="R1113" s="122">
        <v>0</v>
      </c>
      <c r="S1113" s="122">
        <v>0</v>
      </c>
      <c r="T1113" s="122">
        <v>0</v>
      </c>
      <c r="U1113" s="122">
        <v>0</v>
      </c>
      <c r="V1113" s="122">
        <v>0</v>
      </c>
      <c r="W1113" s="122">
        <v>0</v>
      </c>
      <c r="X1113" s="122">
        <v>0</v>
      </c>
      <c r="Y1113" s="122">
        <v>0</v>
      </c>
      <c r="Z1113" s="122">
        <v>0</v>
      </c>
      <c r="AA1113" s="122">
        <v>0</v>
      </c>
      <c r="AB1113" s="122">
        <v>0</v>
      </c>
      <c r="AC1113" s="122">
        <v>0</v>
      </c>
      <c r="AD1113" s="122">
        <v>0</v>
      </c>
      <c r="AE1113" s="122">
        <v>0</v>
      </c>
      <c r="AF1113" s="122">
        <v>0</v>
      </c>
      <c r="AG1113" s="122">
        <v>0</v>
      </c>
      <c r="AH1113" s="122">
        <v>0</v>
      </c>
      <c r="AI1113" s="122">
        <v>0</v>
      </c>
      <c r="AJ1113" s="122">
        <v>0</v>
      </c>
      <c r="AK1113" s="122">
        <v>0</v>
      </c>
      <c r="AL1113" s="122">
        <v>0</v>
      </c>
    </row>
    <row r="1114" spans="1:38" hidden="1" x14ac:dyDescent="0.25">
      <c r="A1114" s="122" t="s">
        <v>1965</v>
      </c>
      <c r="B1114" s="122">
        <v>1</v>
      </c>
      <c r="C1114" s="122" t="s">
        <v>2155</v>
      </c>
      <c r="D1114" s="122" t="s">
        <v>2078</v>
      </c>
      <c r="E1114" s="122">
        <v>22</v>
      </c>
      <c r="F1114" s="122">
        <v>0</v>
      </c>
      <c r="G1114" s="122">
        <v>0</v>
      </c>
      <c r="H1114" s="122">
        <v>0</v>
      </c>
      <c r="I1114" s="122">
        <v>0</v>
      </c>
      <c r="J1114" s="122">
        <v>0</v>
      </c>
      <c r="K1114" s="122">
        <v>0</v>
      </c>
      <c r="L1114" s="122">
        <v>0</v>
      </c>
      <c r="M1114" s="122">
        <v>0</v>
      </c>
      <c r="N1114" s="122">
        <v>0</v>
      </c>
      <c r="O1114" s="122">
        <v>0</v>
      </c>
      <c r="P1114" s="122">
        <v>0</v>
      </c>
      <c r="Q1114" s="122">
        <v>0</v>
      </c>
      <c r="R1114" s="122">
        <v>0</v>
      </c>
      <c r="S1114" s="122">
        <v>0</v>
      </c>
      <c r="T1114" s="122">
        <v>0</v>
      </c>
      <c r="U1114" s="122">
        <v>0</v>
      </c>
      <c r="V1114" s="122">
        <v>0</v>
      </c>
      <c r="W1114" s="122">
        <v>0</v>
      </c>
      <c r="X1114" s="122">
        <v>0</v>
      </c>
      <c r="Y1114" s="122">
        <v>0</v>
      </c>
      <c r="Z1114" s="122">
        <v>0</v>
      </c>
      <c r="AA1114" s="122">
        <v>0</v>
      </c>
      <c r="AB1114" s="122">
        <v>0</v>
      </c>
      <c r="AC1114" s="122">
        <v>0</v>
      </c>
      <c r="AD1114" s="122">
        <v>0</v>
      </c>
      <c r="AE1114" s="122">
        <v>0</v>
      </c>
      <c r="AF1114" s="122">
        <v>0</v>
      </c>
      <c r="AG1114" s="122">
        <v>0</v>
      </c>
      <c r="AH1114" s="122">
        <v>0</v>
      </c>
      <c r="AI1114" s="122">
        <v>0</v>
      </c>
      <c r="AJ1114" s="122">
        <v>0</v>
      </c>
      <c r="AK1114" s="122">
        <v>0</v>
      </c>
      <c r="AL1114" s="122">
        <v>0</v>
      </c>
    </row>
    <row r="1115" spans="1:38" hidden="1" x14ac:dyDescent="0.25">
      <c r="A1115" s="122" t="s">
        <v>1965</v>
      </c>
      <c r="B1115" s="122">
        <v>1</v>
      </c>
      <c r="C1115" s="122" t="s">
        <v>2155</v>
      </c>
      <c r="D1115" s="122" t="s">
        <v>2079</v>
      </c>
      <c r="E1115" s="122">
        <v>22</v>
      </c>
      <c r="F1115" s="122">
        <v>0</v>
      </c>
      <c r="G1115" s="122">
        <v>0</v>
      </c>
      <c r="H1115" s="122">
        <v>0</v>
      </c>
      <c r="I1115" s="122">
        <v>0</v>
      </c>
      <c r="J1115" s="122">
        <v>0</v>
      </c>
      <c r="K1115" s="122">
        <v>0</v>
      </c>
      <c r="L1115" s="122">
        <v>0</v>
      </c>
      <c r="M1115" s="122">
        <v>0</v>
      </c>
      <c r="N1115" s="122">
        <v>0</v>
      </c>
      <c r="O1115" s="122">
        <v>0</v>
      </c>
      <c r="P1115" s="122">
        <v>0</v>
      </c>
      <c r="Q1115" s="122">
        <v>0</v>
      </c>
      <c r="R1115" s="122">
        <v>0</v>
      </c>
      <c r="S1115" s="122">
        <v>0</v>
      </c>
      <c r="T1115" s="122">
        <v>0</v>
      </c>
      <c r="U1115" s="122">
        <v>0</v>
      </c>
      <c r="V1115" s="122">
        <v>0</v>
      </c>
      <c r="W1115" s="122">
        <v>0</v>
      </c>
      <c r="X1115" s="122">
        <v>0</v>
      </c>
      <c r="Y1115" s="122">
        <v>0</v>
      </c>
      <c r="Z1115" s="122">
        <v>0</v>
      </c>
      <c r="AA1115" s="122">
        <v>0</v>
      </c>
      <c r="AB1115" s="122">
        <v>0</v>
      </c>
      <c r="AC1115" s="122">
        <v>0</v>
      </c>
      <c r="AD1115" s="122">
        <v>0</v>
      </c>
      <c r="AE1115" s="122">
        <v>0</v>
      </c>
      <c r="AF1115" s="122">
        <v>0</v>
      </c>
      <c r="AG1115" s="122">
        <v>0</v>
      </c>
      <c r="AH1115" s="122">
        <v>0</v>
      </c>
      <c r="AI1115" s="122">
        <v>0</v>
      </c>
      <c r="AJ1115" s="122">
        <v>0</v>
      </c>
      <c r="AK1115" s="122">
        <v>0</v>
      </c>
      <c r="AL1115" s="122">
        <v>0</v>
      </c>
    </row>
    <row r="1116" spans="1:38" hidden="1" x14ac:dyDescent="0.25">
      <c r="A1116" s="122" t="s">
        <v>1965</v>
      </c>
      <c r="B1116" s="122">
        <v>1</v>
      </c>
      <c r="C1116" s="122" t="s">
        <v>2155</v>
      </c>
      <c r="D1116" s="122" t="s">
        <v>2080</v>
      </c>
      <c r="E1116" s="122">
        <v>22</v>
      </c>
      <c r="F1116" s="122">
        <v>0</v>
      </c>
      <c r="G1116" s="122">
        <v>0</v>
      </c>
      <c r="H1116" s="122">
        <v>0</v>
      </c>
      <c r="I1116" s="122">
        <v>0</v>
      </c>
      <c r="J1116" s="122">
        <v>0</v>
      </c>
      <c r="K1116" s="122">
        <v>0</v>
      </c>
      <c r="L1116" s="122">
        <v>0</v>
      </c>
      <c r="M1116" s="122">
        <v>0</v>
      </c>
      <c r="N1116" s="122">
        <v>0</v>
      </c>
      <c r="O1116" s="122">
        <v>0</v>
      </c>
      <c r="P1116" s="122">
        <v>0</v>
      </c>
      <c r="Q1116" s="122">
        <v>0</v>
      </c>
      <c r="R1116" s="122">
        <v>0</v>
      </c>
      <c r="S1116" s="122">
        <v>0</v>
      </c>
      <c r="T1116" s="122">
        <v>0</v>
      </c>
      <c r="U1116" s="122">
        <v>0</v>
      </c>
      <c r="V1116" s="122">
        <v>0</v>
      </c>
      <c r="W1116" s="122">
        <v>0</v>
      </c>
      <c r="X1116" s="122">
        <v>0</v>
      </c>
      <c r="Y1116" s="122">
        <v>0</v>
      </c>
      <c r="Z1116" s="122">
        <v>0</v>
      </c>
      <c r="AA1116" s="122">
        <v>0</v>
      </c>
      <c r="AB1116" s="122">
        <v>0</v>
      </c>
      <c r="AC1116" s="122">
        <v>0</v>
      </c>
      <c r="AD1116" s="122">
        <v>0</v>
      </c>
      <c r="AE1116" s="122">
        <v>0</v>
      </c>
      <c r="AF1116" s="122">
        <v>0</v>
      </c>
      <c r="AG1116" s="122">
        <v>0</v>
      </c>
      <c r="AH1116" s="122">
        <v>0</v>
      </c>
      <c r="AI1116" s="122">
        <v>0</v>
      </c>
      <c r="AJ1116" s="122">
        <v>0</v>
      </c>
      <c r="AK1116" s="122">
        <v>0</v>
      </c>
      <c r="AL1116" s="122">
        <v>0</v>
      </c>
    </row>
    <row r="1117" spans="1:38" hidden="1" x14ac:dyDescent="0.25">
      <c r="A1117" s="122" t="s">
        <v>1965</v>
      </c>
      <c r="B1117" s="122">
        <v>1</v>
      </c>
      <c r="C1117" s="122" t="s">
        <v>2155</v>
      </c>
      <c r="D1117" s="122" t="s">
        <v>2133</v>
      </c>
      <c r="E1117" s="122">
        <v>22</v>
      </c>
      <c r="F1117" s="122">
        <v>0</v>
      </c>
      <c r="G1117" s="122">
        <v>0</v>
      </c>
      <c r="H1117" s="122">
        <v>0</v>
      </c>
      <c r="I1117" s="122">
        <v>0</v>
      </c>
      <c r="J1117" s="122">
        <v>0</v>
      </c>
      <c r="K1117" s="122">
        <v>0</v>
      </c>
      <c r="L1117" s="122">
        <v>0</v>
      </c>
      <c r="M1117" s="122">
        <v>0</v>
      </c>
      <c r="N1117" s="122">
        <v>0</v>
      </c>
      <c r="O1117" s="122">
        <v>0</v>
      </c>
      <c r="P1117" s="122">
        <v>0</v>
      </c>
      <c r="Q1117" s="122">
        <v>0</v>
      </c>
      <c r="R1117" s="122">
        <v>0</v>
      </c>
      <c r="S1117" s="122">
        <v>0</v>
      </c>
      <c r="T1117" s="122">
        <v>0</v>
      </c>
      <c r="U1117" s="122">
        <v>0</v>
      </c>
      <c r="V1117" s="122">
        <v>0</v>
      </c>
      <c r="W1117" s="122">
        <v>0</v>
      </c>
      <c r="X1117" s="122">
        <v>0</v>
      </c>
      <c r="Y1117" s="122">
        <v>0</v>
      </c>
      <c r="Z1117" s="122">
        <v>0</v>
      </c>
      <c r="AA1117" s="122">
        <v>0</v>
      </c>
      <c r="AB1117" s="122">
        <v>0</v>
      </c>
      <c r="AC1117" s="122">
        <v>0</v>
      </c>
      <c r="AD1117" s="122">
        <v>0</v>
      </c>
      <c r="AE1117" s="122">
        <v>0</v>
      </c>
      <c r="AF1117" s="122">
        <v>0</v>
      </c>
      <c r="AG1117" s="122">
        <v>0</v>
      </c>
      <c r="AH1117" s="122">
        <v>0</v>
      </c>
      <c r="AI1117" s="122">
        <v>0</v>
      </c>
      <c r="AJ1117" s="122">
        <v>0</v>
      </c>
      <c r="AK1117" s="122">
        <v>0</v>
      </c>
      <c r="AL1117" s="122">
        <v>0</v>
      </c>
    </row>
    <row r="1118" spans="1:38" hidden="1" x14ac:dyDescent="0.25">
      <c r="A1118" s="122" t="s">
        <v>1965</v>
      </c>
      <c r="B1118" s="122">
        <v>1</v>
      </c>
      <c r="C1118" s="122" t="s">
        <v>2155</v>
      </c>
      <c r="D1118" s="122" t="s">
        <v>2081</v>
      </c>
      <c r="E1118" s="122">
        <v>22</v>
      </c>
      <c r="F1118" s="122">
        <v>0</v>
      </c>
      <c r="G1118" s="122">
        <v>0</v>
      </c>
      <c r="H1118" s="122">
        <v>0</v>
      </c>
      <c r="I1118" s="122">
        <v>0</v>
      </c>
      <c r="J1118" s="122">
        <v>0</v>
      </c>
      <c r="K1118" s="122">
        <v>0</v>
      </c>
      <c r="L1118" s="122">
        <v>0</v>
      </c>
      <c r="M1118" s="122">
        <v>0</v>
      </c>
      <c r="N1118" s="122">
        <v>0</v>
      </c>
      <c r="O1118" s="122">
        <v>0</v>
      </c>
      <c r="P1118" s="122">
        <v>0</v>
      </c>
      <c r="Q1118" s="122">
        <v>0</v>
      </c>
      <c r="R1118" s="122">
        <v>0</v>
      </c>
      <c r="S1118" s="122">
        <v>0</v>
      </c>
      <c r="T1118" s="122">
        <v>0</v>
      </c>
      <c r="U1118" s="122">
        <v>0</v>
      </c>
      <c r="V1118" s="122">
        <v>0</v>
      </c>
      <c r="W1118" s="122">
        <v>0</v>
      </c>
      <c r="X1118" s="122">
        <v>0</v>
      </c>
      <c r="Y1118" s="122">
        <v>0</v>
      </c>
      <c r="Z1118" s="122">
        <v>0</v>
      </c>
      <c r="AA1118" s="122">
        <v>0</v>
      </c>
      <c r="AB1118" s="122">
        <v>0</v>
      </c>
      <c r="AC1118" s="122">
        <v>0</v>
      </c>
      <c r="AD1118" s="122">
        <v>0</v>
      </c>
      <c r="AE1118" s="122">
        <v>0</v>
      </c>
      <c r="AF1118" s="122">
        <v>0</v>
      </c>
      <c r="AG1118" s="122">
        <v>0</v>
      </c>
      <c r="AH1118" s="122">
        <v>0</v>
      </c>
      <c r="AI1118" s="122">
        <v>0</v>
      </c>
      <c r="AJ1118" s="122">
        <v>0</v>
      </c>
      <c r="AK1118" s="122">
        <v>0</v>
      </c>
      <c r="AL1118" s="122">
        <v>0</v>
      </c>
    </row>
    <row r="1119" spans="1:38" x14ac:dyDescent="0.25">
      <c r="A1119" s="122" t="s">
        <v>1965</v>
      </c>
      <c r="B1119" s="122">
        <v>1</v>
      </c>
      <c r="C1119" s="122" t="s">
        <v>2155</v>
      </c>
      <c r="D1119" s="122" t="s">
        <v>2082</v>
      </c>
      <c r="E1119" s="122">
        <v>22</v>
      </c>
      <c r="F1119" s="122">
        <v>0</v>
      </c>
      <c r="G1119" s="122">
        <v>0</v>
      </c>
      <c r="H1119" s="122">
        <v>0</v>
      </c>
      <c r="I1119" s="122">
        <v>0</v>
      </c>
      <c r="J1119" s="122">
        <v>0</v>
      </c>
      <c r="K1119" s="122">
        <v>0</v>
      </c>
      <c r="L1119" s="122">
        <v>0</v>
      </c>
      <c r="M1119" s="122">
        <v>0</v>
      </c>
      <c r="N1119" s="122">
        <v>0</v>
      </c>
      <c r="O1119" s="122">
        <v>0</v>
      </c>
      <c r="P1119" s="122">
        <v>0</v>
      </c>
      <c r="Q1119" s="122">
        <v>0</v>
      </c>
      <c r="R1119" s="122">
        <v>0</v>
      </c>
      <c r="S1119" s="122">
        <v>0</v>
      </c>
      <c r="T1119" s="122">
        <v>0</v>
      </c>
      <c r="U1119" s="122">
        <v>0</v>
      </c>
      <c r="V1119" s="122">
        <v>0</v>
      </c>
      <c r="W1119" s="122">
        <v>0</v>
      </c>
      <c r="X1119" s="122">
        <v>0</v>
      </c>
      <c r="Y1119" s="122">
        <v>0</v>
      </c>
      <c r="Z1119" s="122">
        <v>0</v>
      </c>
      <c r="AA1119" s="122">
        <v>0</v>
      </c>
      <c r="AB1119" s="122">
        <v>0</v>
      </c>
      <c r="AC1119" s="122">
        <v>0</v>
      </c>
      <c r="AD1119" s="122">
        <v>0</v>
      </c>
      <c r="AE1119" s="122">
        <v>0</v>
      </c>
      <c r="AF1119" s="122">
        <v>0</v>
      </c>
      <c r="AG1119" s="122">
        <v>0</v>
      </c>
      <c r="AH1119" s="122">
        <v>0</v>
      </c>
      <c r="AI1119" s="122">
        <v>0</v>
      </c>
      <c r="AJ1119" s="122">
        <v>0</v>
      </c>
      <c r="AK1119" s="122">
        <v>0</v>
      </c>
      <c r="AL1119" s="122">
        <v>0</v>
      </c>
    </row>
    <row r="1120" spans="1:38" hidden="1" x14ac:dyDescent="0.25">
      <c r="A1120" s="122" t="s">
        <v>1965</v>
      </c>
      <c r="B1120" s="122">
        <v>1</v>
      </c>
      <c r="C1120" s="122" t="s">
        <v>2155</v>
      </c>
      <c r="D1120" s="122" t="s">
        <v>474</v>
      </c>
      <c r="E1120" s="122">
        <v>22</v>
      </c>
      <c r="F1120" s="122">
        <v>0</v>
      </c>
      <c r="G1120" s="122">
        <v>0</v>
      </c>
      <c r="H1120" s="122">
        <v>0</v>
      </c>
      <c r="I1120" s="122">
        <v>0</v>
      </c>
      <c r="J1120" s="122">
        <v>0</v>
      </c>
      <c r="K1120" s="122">
        <v>0</v>
      </c>
      <c r="L1120" s="122">
        <v>0</v>
      </c>
      <c r="M1120" s="122">
        <v>0</v>
      </c>
      <c r="N1120" s="122">
        <v>0</v>
      </c>
      <c r="O1120" s="122">
        <v>0</v>
      </c>
      <c r="P1120" s="122">
        <v>0</v>
      </c>
      <c r="Q1120" s="122">
        <v>0</v>
      </c>
      <c r="R1120" s="122">
        <v>0</v>
      </c>
      <c r="S1120" s="122">
        <v>0</v>
      </c>
      <c r="T1120" s="122">
        <v>0</v>
      </c>
      <c r="U1120" s="122">
        <v>0</v>
      </c>
      <c r="V1120" s="122">
        <v>0</v>
      </c>
      <c r="W1120" s="122">
        <v>0</v>
      </c>
      <c r="X1120" s="122">
        <v>0</v>
      </c>
      <c r="Y1120" s="122">
        <v>0</v>
      </c>
      <c r="Z1120" s="122">
        <v>0</v>
      </c>
      <c r="AA1120" s="122">
        <v>0</v>
      </c>
      <c r="AB1120" s="122">
        <v>0</v>
      </c>
      <c r="AC1120" s="122">
        <v>0</v>
      </c>
      <c r="AD1120" s="122">
        <v>0</v>
      </c>
      <c r="AE1120" s="122">
        <v>0</v>
      </c>
      <c r="AF1120" s="122">
        <v>0</v>
      </c>
      <c r="AG1120" s="122">
        <v>0</v>
      </c>
      <c r="AH1120" s="122">
        <v>0</v>
      </c>
      <c r="AI1120" s="122">
        <v>0</v>
      </c>
      <c r="AJ1120" s="122">
        <v>0</v>
      </c>
      <c r="AK1120" s="122">
        <v>0</v>
      </c>
      <c r="AL1120" s="122">
        <v>0</v>
      </c>
    </row>
    <row r="1121" spans="1:38" hidden="1" x14ac:dyDescent="0.25">
      <c r="A1121" s="122" t="s">
        <v>1965</v>
      </c>
      <c r="B1121" s="122">
        <v>1</v>
      </c>
      <c r="C1121" s="122" t="s">
        <v>2155</v>
      </c>
      <c r="D1121" s="122" t="s">
        <v>2083</v>
      </c>
      <c r="E1121" s="122">
        <v>22</v>
      </c>
      <c r="F1121" s="122">
        <v>0</v>
      </c>
      <c r="G1121" s="122">
        <v>0</v>
      </c>
      <c r="H1121" s="122">
        <v>0</v>
      </c>
      <c r="I1121" s="122">
        <v>0</v>
      </c>
      <c r="J1121" s="122">
        <v>0</v>
      </c>
      <c r="K1121" s="122">
        <v>0</v>
      </c>
      <c r="L1121" s="122">
        <v>0</v>
      </c>
      <c r="M1121" s="122">
        <v>0</v>
      </c>
      <c r="N1121" s="122">
        <v>0</v>
      </c>
      <c r="O1121" s="122">
        <v>0</v>
      </c>
      <c r="P1121" s="122">
        <v>0</v>
      </c>
      <c r="Q1121" s="122">
        <v>0</v>
      </c>
      <c r="R1121" s="122">
        <v>0</v>
      </c>
      <c r="S1121" s="122">
        <v>0</v>
      </c>
      <c r="T1121" s="122">
        <v>0</v>
      </c>
      <c r="U1121" s="122">
        <v>0</v>
      </c>
      <c r="V1121" s="122">
        <v>0</v>
      </c>
      <c r="W1121" s="122">
        <v>0</v>
      </c>
      <c r="X1121" s="122">
        <v>0</v>
      </c>
      <c r="Y1121" s="122">
        <v>0</v>
      </c>
      <c r="Z1121" s="122">
        <v>0</v>
      </c>
      <c r="AA1121" s="122">
        <v>0</v>
      </c>
      <c r="AB1121" s="122">
        <v>0</v>
      </c>
      <c r="AC1121" s="122">
        <v>0</v>
      </c>
      <c r="AD1121" s="122">
        <v>0</v>
      </c>
      <c r="AE1121" s="122">
        <v>0</v>
      </c>
      <c r="AF1121" s="122">
        <v>0</v>
      </c>
      <c r="AG1121" s="122">
        <v>0</v>
      </c>
      <c r="AH1121" s="122">
        <v>0</v>
      </c>
      <c r="AI1121" s="122">
        <v>0</v>
      </c>
      <c r="AJ1121" s="122">
        <v>0</v>
      </c>
      <c r="AK1121" s="122">
        <v>0</v>
      </c>
      <c r="AL1121" s="122">
        <v>0</v>
      </c>
    </row>
    <row r="1122" spans="1:38" hidden="1" x14ac:dyDescent="0.25">
      <c r="A1122" s="122" t="s">
        <v>1965</v>
      </c>
      <c r="B1122" s="122">
        <v>1</v>
      </c>
      <c r="C1122" s="122" t="s">
        <v>2155</v>
      </c>
      <c r="D1122" s="122" t="s">
        <v>2084</v>
      </c>
      <c r="E1122" s="122">
        <v>22</v>
      </c>
      <c r="F1122" s="122">
        <v>0</v>
      </c>
      <c r="G1122" s="122">
        <v>0</v>
      </c>
      <c r="H1122" s="122">
        <v>0</v>
      </c>
      <c r="I1122" s="122">
        <v>0</v>
      </c>
      <c r="J1122" s="122">
        <v>0</v>
      </c>
      <c r="K1122" s="122">
        <v>0</v>
      </c>
      <c r="L1122" s="122">
        <v>0</v>
      </c>
      <c r="M1122" s="122">
        <v>0</v>
      </c>
      <c r="N1122" s="122">
        <v>0</v>
      </c>
      <c r="O1122" s="122">
        <v>0</v>
      </c>
      <c r="P1122" s="122">
        <v>0</v>
      </c>
      <c r="Q1122" s="122">
        <v>0</v>
      </c>
      <c r="R1122" s="122">
        <v>0</v>
      </c>
      <c r="S1122" s="122">
        <v>0</v>
      </c>
      <c r="T1122" s="122">
        <v>0</v>
      </c>
      <c r="U1122" s="122">
        <v>0</v>
      </c>
      <c r="V1122" s="122">
        <v>0</v>
      </c>
      <c r="W1122" s="122">
        <v>0</v>
      </c>
      <c r="X1122" s="122">
        <v>0</v>
      </c>
      <c r="Y1122" s="122">
        <v>0</v>
      </c>
      <c r="Z1122" s="122">
        <v>0</v>
      </c>
      <c r="AA1122" s="122">
        <v>0</v>
      </c>
      <c r="AB1122" s="122">
        <v>0</v>
      </c>
      <c r="AC1122" s="122">
        <v>0</v>
      </c>
      <c r="AD1122" s="122">
        <v>0</v>
      </c>
      <c r="AE1122" s="122">
        <v>0</v>
      </c>
      <c r="AF1122" s="122">
        <v>0</v>
      </c>
      <c r="AG1122" s="122">
        <v>0</v>
      </c>
      <c r="AH1122" s="122">
        <v>0</v>
      </c>
      <c r="AI1122" s="122">
        <v>0</v>
      </c>
      <c r="AJ1122" s="122">
        <v>0</v>
      </c>
      <c r="AK1122" s="122">
        <v>0</v>
      </c>
      <c r="AL1122" s="122">
        <v>0</v>
      </c>
    </row>
    <row r="1123" spans="1:38" hidden="1" x14ac:dyDescent="0.25">
      <c r="A1123" s="122" t="s">
        <v>1965</v>
      </c>
      <c r="B1123" s="122">
        <v>1</v>
      </c>
      <c r="C1123" s="122" t="s">
        <v>2155</v>
      </c>
      <c r="D1123" s="122" t="s">
        <v>2085</v>
      </c>
      <c r="E1123" s="122">
        <v>22</v>
      </c>
      <c r="F1123" s="122">
        <v>0</v>
      </c>
      <c r="G1123" s="122">
        <v>0</v>
      </c>
      <c r="H1123" s="122">
        <v>0</v>
      </c>
      <c r="I1123" s="122">
        <v>0</v>
      </c>
      <c r="J1123" s="122">
        <v>0</v>
      </c>
      <c r="K1123" s="122">
        <v>0</v>
      </c>
      <c r="L1123" s="122">
        <v>0</v>
      </c>
      <c r="M1123" s="122">
        <v>0</v>
      </c>
      <c r="N1123" s="122">
        <v>0</v>
      </c>
      <c r="O1123" s="122">
        <v>0</v>
      </c>
      <c r="P1123" s="122">
        <v>0</v>
      </c>
      <c r="Q1123" s="122">
        <v>0</v>
      </c>
      <c r="R1123" s="122">
        <v>0</v>
      </c>
      <c r="S1123" s="122">
        <v>0</v>
      </c>
      <c r="T1123" s="122">
        <v>0</v>
      </c>
      <c r="U1123" s="122">
        <v>0</v>
      </c>
      <c r="V1123" s="122">
        <v>0</v>
      </c>
      <c r="W1123" s="122">
        <v>0</v>
      </c>
      <c r="X1123" s="122">
        <v>0</v>
      </c>
      <c r="Y1123" s="122">
        <v>0</v>
      </c>
      <c r="Z1123" s="122">
        <v>0</v>
      </c>
      <c r="AA1123" s="122">
        <v>0</v>
      </c>
      <c r="AB1123" s="122">
        <v>0</v>
      </c>
      <c r="AC1123" s="122">
        <v>0</v>
      </c>
      <c r="AD1123" s="122">
        <v>0</v>
      </c>
      <c r="AE1123" s="122">
        <v>0</v>
      </c>
      <c r="AF1123" s="122">
        <v>0</v>
      </c>
      <c r="AG1123" s="122">
        <v>0</v>
      </c>
      <c r="AH1123" s="122">
        <v>0</v>
      </c>
      <c r="AI1123" s="122">
        <v>0</v>
      </c>
      <c r="AJ1123" s="122">
        <v>0</v>
      </c>
      <c r="AK1123" s="122">
        <v>0</v>
      </c>
      <c r="AL1123" s="122">
        <v>0</v>
      </c>
    </row>
    <row r="1124" spans="1:38" hidden="1" x14ac:dyDescent="0.25">
      <c r="A1124" s="122" t="s">
        <v>1965</v>
      </c>
      <c r="B1124" s="122">
        <v>1</v>
      </c>
      <c r="C1124" s="122" t="s">
        <v>2155</v>
      </c>
      <c r="D1124" s="122" t="s">
        <v>2086</v>
      </c>
      <c r="E1124" s="122">
        <v>22</v>
      </c>
      <c r="F1124" s="122">
        <v>0</v>
      </c>
      <c r="G1124" s="122">
        <v>0</v>
      </c>
      <c r="H1124" s="122">
        <v>0</v>
      </c>
      <c r="I1124" s="122">
        <v>0</v>
      </c>
      <c r="J1124" s="122">
        <v>0</v>
      </c>
      <c r="K1124" s="122">
        <v>0</v>
      </c>
      <c r="L1124" s="122">
        <v>0</v>
      </c>
      <c r="M1124" s="122">
        <v>0</v>
      </c>
      <c r="N1124" s="122">
        <v>0</v>
      </c>
      <c r="O1124" s="122">
        <v>0</v>
      </c>
      <c r="P1124" s="122">
        <v>0</v>
      </c>
      <c r="Q1124" s="122">
        <v>0</v>
      </c>
      <c r="R1124" s="122">
        <v>0</v>
      </c>
      <c r="S1124" s="122">
        <v>0</v>
      </c>
      <c r="T1124" s="122">
        <v>0</v>
      </c>
      <c r="U1124" s="122">
        <v>0</v>
      </c>
      <c r="V1124" s="122">
        <v>0</v>
      </c>
      <c r="W1124" s="122">
        <v>0</v>
      </c>
      <c r="X1124" s="122">
        <v>0</v>
      </c>
      <c r="Y1124" s="122">
        <v>0</v>
      </c>
      <c r="Z1124" s="122">
        <v>0</v>
      </c>
      <c r="AA1124" s="122">
        <v>0</v>
      </c>
      <c r="AB1124" s="122">
        <v>0</v>
      </c>
      <c r="AC1124" s="122">
        <v>0</v>
      </c>
      <c r="AD1124" s="122">
        <v>0</v>
      </c>
      <c r="AE1124" s="122">
        <v>0</v>
      </c>
      <c r="AF1124" s="122">
        <v>0</v>
      </c>
      <c r="AG1124" s="122">
        <v>0</v>
      </c>
      <c r="AH1124" s="122">
        <v>0</v>
      </c>
      <c r="AI1124" s="122">
        <v>0</v>
      </c>
      <c r="AJ1124" s="122">
        <v>0</v>
      </c>
      <c r="AK1124" s="122">
        <v>0</v>
      </c>
      <c r="AL1124" s="122">
        <v>0</v>
      </c>
    </row>
    <row r="1125" spans="1:38" hidden="1" x14ac:dyDescent="0.25">
      <c r="A1125" s="122" t="s">
        <v>1965</v>
      </c>
      <c r="B1125" s="122">
        <v>1</v>
      </c>
      <c r="C1125" s="122" t="s">
        <v>2155</v>
      </c>
      <c r="D1125" s="122" t="s">
        <v>2087</v>
      </c>
      <c r="E1125" s="122">
        <v>22</v>
      </c>
      <c r="F1125" s="122">
        <v>0</v>
      </c>
      <c r="G1125" s="122">
        <v>0</v>
      </c>
      <c r="H1125" s="122">
        <v>0</v>
      </c>
      <c r="I1125" s="122">
        <v>0</v>
      </c>
      <c r="J1125" s="122">
        <v>0</v>
      </c>
      <c r="K1125" s="122">
        <v>0</v>
      </c>
      <c r="L1125" s="122">
        <v>0</v>
      </c>
      <c r="M1125" s="122">
        <v>0</v>
      </c>
      <c r="N1125" s="122">
        <v>0</v>
      </c>
      <c r="O1125" s="122">
        <v>0</v>
      </c>
      <c r="P1125" s="122">
        <v>0</v>
      </c>
      <c r="Q1125" s="122">
        <v>0</v>
      </c>
      <c r="R1125" s="122">
        <v>0</v>
      </c>
      <c r="S1125" s="122">
        <v>0</v>
      </c>
      <c r="T1125" s="122">
        <v>0</v>
      </c>
      <c r="U1125" s="122">
        <v>0</v>
      </c>
      <c r="V1125" s="122">
        <v>0</v>
      </c>
      <c r="W1125" s="122">
        <v>0</v>
      </c>
      <c r="X1125" s="122">
        <v>0</v>
      </c>
      <c r="Y1125" s="122">
        <v>0</v>
      </c>
      <c r="Z1125" s="122">
        <v>0</v>
      </c>
      <c r="AA1125" s="122">
        <v>0</v>
      </c>
      <c r="AB1125" s="122">
        <v>0</v>
      </c>
      <c r="AC1125" s="122">
        <v>0</v>
      </c>
      <c r="AD1125" s="122">
        <v>0</v>
      </c>
      <c r="AE1125" s="122">
        <v>0</v>
      </c>
      <c r="AF1125" s="122">
        <v>0</v>
      </c>
      <c r="AG1125" s="122">
        <v>0</v>
      </c>
      <c r="AH1125" s="122">
        <v>0</v>
      </c>
      <c r="AI1125" s="122">
        <v>0</v>
      </c>
      <c r="AJ1125" s="122">
        <v>0</v>
      </c>
      <c r="AK1125" s="122">
        <v>0</v>
      </c>
      <c r="AL1125" s="122">
        <v>0</v>
      </c>
    </row>
    <row r="1126" spans="1:38" hidden="1" x14ac:dyDescent="0.25">
      <c r="A1126" s="122" t="s">
        <v>1965</v>
      </c>
      <c r="B1126" s="122">
        <v>1</v>
      </c>
      <c r="C1126" s="122" t="s">
        <v>2155</v>
      </c>
      <c r="D1126" s="122" t="s">
        <v>2134</v>
      </c>
      <c r="E1126" s="122">
        <v>22</v>
      </c>
      <c r="F1126" s="122">
        <v>0</v>
      </c>
      <c r="G1126" s="122">
        <v>0</v>
      </c>
      <c r="H1126" s="122">
        <v>0</v>
      </c>
      <c r="I1126" s="122">
        <v>0</v>
      </c>
      <c r="J1126" s="122">
        <v>0</v>
      </c>
      <c r="K1126" s="122">
        <v>0</v>
      </c>
      <c r="L1126" s="122">
        <v>0</v>
      </c>
      <c r="M1126" s="122">
        <v>0</v>
      </c>
      <c r="N1126" s="122">
        <v>0</v>
      </c>
      <c r="O1126" s="122">
        <v>0</v>
      </c>
      <c r="P1126" s="122">
        <v>0</v>
      </c>
      <c r="Q1126" s="122">
        <v>0</v>
      </c>
      <c r="R1126" s="122">
        <v>0</v>
      </c>
      <c r="S1126" s="122">
        <v>0</v>
      </c>
      <c r="T1126" s="122">
        <v>0</v>
      </c>
      <c r="U1126" s="122">
        <v>0</v>
      </c>
      <c r="V1126" s="122">
        <v>0</v>
      </c>
      <c r="W1126" s="122">
        <v>0</v>
      </c>
      <c r="X1126" s="122">
        <v>0</v>
      </c>
      <c r="Y1126" s="122">
        <v>0</v>
      </c>
      <c r="Z1126" s="122">
        <v>0</v>
      </c>
      <c r="AA1126" s="122">
        <v>0</v>
      </c>
      <c r="AB1126" s="122">
        <v>0</v>
      </c>
      <c r="AC1126" s="122">
        <v>0</v>
      </c>
      <c r="AD1126" s="122">
        <v>0</v>
      </c>
      <c r="AE1126" s="122">
        <v>0</v>
      </c>
      <c r="AF1126" s="122">
        <v>0</v>
      </c>
      <c r="AG1126" s="122">
        <v>0</v>
      </c>
      <c r="AH1126" s="122">
        <v>0</v>
      </c>
      <c r="AI1126" s="122">
        <v>0</v>
      </c>
      <c r="AJ1126" s="122">
        <v>0</v>
      </c>
      <c r="AK1126" s="122">
        <v>0</v>
      </c>
      <c r="AL1126" s="122">
        <v>0</v>
      </c>
    </row>
    <row r="1127" spans="1:38" hidden="1" x14ac:dyDescent="0.25">
      <c r="A1127" s="122" t="s">
        <v>1965</v>
      </c>
      <c r="B1127" s="122">
        <v>1</v>
      </c>
      <c r="C1127" s="122" t="s">
        <v>2155</v>
      </c>
      <c r="D1127" s="122" t="s">
        <v>2088</v>
      </c>
      <c r="E1127" s="122">
        <v>22</v>
      </c>
      <c r="F1127" s="122">
        <v>0</v>
      </c>
      <c r="G1127" s="122">
        <v>0</v>
      </c>
      <c r="H1127" s="122">
        <v>0</v>
      </c>
      <c r="I1127" s="122">
        <v>0</v>
      </c>
      <c r="J1127" s="122">
        <v>0</v>
      </c>
      <c r="K1127" s="122">
        <v>0</v>
      </c>
      <c r="L1127" s="122">
        <v>0</v>
      </c>
      <c r="M1127" s="122">
        <v>0</v>
      </c>
      <c r="N1127" s="122">
        <v>0</v>
      </c>
      <c r="O1127" s="122">
        <v>0</v>
      </c>
      <c r="P1127" s="122">
        <v>0</v>
      </c>
      <c r="Q1127" s="122">
        <v>0</v>
      </c>
      <c r="R1127" s="122">
        <v>0</v>
      </c>
      <c r="S1127" s="122">
        <v>0</v>
      </c>
      <c r="T1127" s="122">
        <v>0</v>
      </c>
      <c r="U1127" s="122">
        <v>0</v>
      </c>
      <c r="V1127" s="122">
        <v>0</v>
      </c>
      <c r="W1127" s="122">
        <v>0</v>
      </c>
      <c r="X1127" s="122">
        <v>0</v>
      </c>
      <c r="Y1127" s="122">
        <v>0</v>
      </c>
      <c r="Z1127" s="122">
        <v>0</v>
      </c>
      <c r="AA1127" s="122">
        <v>0</v>
      </c>
      <c r="AB1127" s="122">
        <v>0</v>
      </c>
      <c r="AC1127" s="122">
        <v>0</v>
      </c>
      <c r="AD1127" s="122">
        <v>0</v>
      </c>
      <c r="AE1127" s="122">
        <v>0</v>
      </c>
      <c r="AF1127" s="122">
        <v>0</v>
      </c>
      <c r="AG1127" s="122">
        <v>0</v>
      </c>
      <c r="AH1127" s="122">
        <v>0</v>
      </c>
      <c r="AI1127" s="122">
        <v>0</v>
      </c>
      <c r="AJ1127" s="122">
        <v>0</v>
      </c>
      <c r="AK1127" s="122">
        <v>0</v>
      </c>
      <c r="AL1127" s="122">
        <v>0</v>
      </c>
    </row>
    <row r="1128" spans="1:38" hidden="1" x14ac:dyDescent="0.25">
      <c r="A1128" s="122" t="s">
        <v>1965</v>
      </c>
      <c r="B1128" s="122">
        <v>1</v>
      </c>
      <c r="C1128" s="122" t="s">
        <v>2155</v>
      </c>
      <c r="D1128" s="122" t="s">
        <v>2089</v>
      </c>
      <c r="E1128" s="122">
        <v>22</v>
      </c>
      <c r="F1128" s="122">
        <v>0</v>
      </c>
      <c r="G1128" s="122">
        <v>0</v>
      </c>
      <c r="H1128" s="122">
        <v>0</v>
      </c>
      <c r="I1128" s="122">
        <v>0</v>
      </c>
      <c r="J1128" s="122">
        <v>0</v>
      </c>
      <c r="K1128" s="122">
        <v>0</v>
      </c>
      <c r="L1128" s="122">
        <v>0</v>
      </c>
      <c r="M1128" s="122">
        <v>0</v>
      </c>
      <c r="N1128" s="122">
        <v>0</v>
      </c>
      <c r="O1128" s="122">
        <v>0</v>
      </c>
      <c r="P1128" s="122">
        <v>0</v>
      </c>
      <c r="Q1128" s="122">
        <v>0</v>
      </c>
      <c r="R1128" s="122">
        <v>0</v>
      </c>
      <c r="S1128" s="122">
        <v>0</v>
      </c>
      <c r="T1128" s="122">
        <v>0</v>
      </c>
      <c r="U1128" s="122">
        <v>0</v>
      </c>
      <c r="V1128" s="122">
        <v>0</v>
      </c>
      <c r="W1128" s="122">
        <v>0</v>
      </c>
      <c r="X1128" s="122">
        <v>0</v>
      </c>
      <c r="Y1128" s="122">
        <v>0</v>
      </c>
      <c r="Z1128" s="122">
        <v>0</v>
      </c>
      <c r="AA1128" s="122">
        <v>0</v>
      </c>
      <c r="AB1128" s="122">
        <v>0</v>
      </c>
      <c r="AC1128" s="122">
        <v>0</v>
      </c>
      <c r="AD1128" s="122">
        <v>0</v>
      </c>
      <c r="AE1128" s="122">
        <v>0</v>
      </c>
      <c r="AF1128" s="122">
        <v>0</v>
      </c>
      <c r="AG1128" s="122">
        <v>0</v>
      </c>
      <c r="AH1128" s="122">
        <v>0</v>
      </c>
      <c r="AI1128" s="122">
        <v>0</v>
      </c>
      <c r="AJ1128" s="122">
        <v>0</v>
      </c>
      <c r="AK1128" s="122">
        <v>0</v>
      </c>
      <c r="AL1128" s="122">
        <v>0</v>
      </c>
    </row>
    <row r="1129" spans="1:38" hidden="1" x14ac:dyDescent="0.25">
      <c r="A1129" s="122" t="s">
        <v>1965</v>
      </c>
      <c r="B1129" s="122">
        <v>1</v>
      </c>
      <c r="C1129" s="122" t="s">
        <v>2155</v>
      </c>
      <c r="D1129" s="122" t="s">
        <v>2090</v>
      </c>
      <c r="E1129" s="122">
        <v>22</v>
      </c>
      <c r="F1129" s="122">
        <v>0</v>
      </c>
      <c r="G1129" s="122">
        <v>0</v>
      </c>
      <c r="H1129" s="122">
        <v>0</v>
      </c>
      <c r="I1129" s="122">
        <v>0</v>
      </c>
      <c r="J1129" s="122">
        <v>0</v>
      </c>
      <c r="K1129" s="122">
        <v>0</v>
      </c>
      <c r="L1129" s="122">
        <v>0</v>
      </c>
      <c r="M1129" s="122">
        <v>0</v>
      </c>
      <c r="N1129" s="122">
        <v>0</v>
      </c>
      <c r="O1129" s="122">
        <v>0</v>
      </c>
      <c r="P1129" s="122">
        <v>0</v>
      </c>
      <c r="Q1129" s="122">
        <v>0</v>
      </c>
      <c r="R1129" s="122">
        <v>0</v>
      </c>
      <c r="S1129" s="122">
        <v>0</v>
      </c>
      <c r="T1129" s="122">
        <v>0</v>
      </c>
      <c r="U1129" s="122">
        <v>0</v>
      </c>
      <c r="V1129" s="122">
        <v>0</v>
      </c>
      <c r="W1129" s="122">
        <v>0</v>
      </c>
      <c r="X1129" s="122">
        <v>0</v>
      </c>
      <c r="Y1129" s="122">
        <v>0</v>
      </c>
      <c r="Z1129" s="122">
        <v>0</v>
      </c>
      <c r="AA1129" s="122">
        <v>0</v>
      </c>
      <c r="AB1129" s="122">
        <v>0</v>
      </c>
      <c r="AC1129" s="122">
        <v>0</v>
      </c>
      <c r="AD1129" s="122">
        <v>0</v>
      </c>
      <c r="AE1129" s="122">
        <v>0</v>
      </c>
      <c r="AF1129" s="122">
        <v>0</v>
      </c>
      <c r="AG1129" s="122">
        <v>0</v>
      </c>
      <c r="AH1129" s="122">
        <v>0</v>
      </c>
      <c r="AI1129" s="122">
        <v>0</v>
      </c>
      <c r="AJ1129" s="122">
        <v>0</v>
      </c>
      <c r="AK1129" s="122">
        <v>0</v>
      </c>
      <c r="AL1129" s="122">
        <v>0</v>
      </c>
    </row>
    <row r="1130" spans="1:38" hidden="1" x14ac:dyDescent="0.25">
      <c r="A1130" s="122" t="s">
        <v>1965</v>
      </c>
      <c r="B1130" s="122">
        <v>1</v>
      </c>
      <c r="C1130" s="122" t="s">
        <v>2155</v>
      </c>
      <c r="D1130" s="122" t="s">
        <v>2091</v>
      </c>
      <c r="E1130" s="122">
        <v>22</v>
      </c>
      <c r="F1130" s="122">
        <v>0</v>
      </c>
      <c r="G1130" s="122">
        <v>0</v>
      </c>
      <c r="H1130" s="122">
        <v>0</v>
      </c>
      <c r="I1130" s="122">
        <v>0</v>
      </c>
      <c r="J1130" s="122">
        <v>0</v>
      </c>
      <c r="K1130" s="122">
        <v>0</v>
      </c>
      <c r="L1130" s="122">
        <v>0</v>
      </c>
      <c r="M1130" s="122">
        <v>0</v>
      </c>
      <c r="N1130" s="122">
        <v>0</v>
      </c>
      <c r="O1130" s="122">
        <v>0</v>
      </c>
      <c r="P1130" s="122">
        <v>0</v>
      </c>
      <c r="Q1130" s="122">
        <v>0</v>
      </c>
      <c r="R1130" s="122">
        <v>0</v>
      </c>
      <c r="S1130" s="122">
        <v>0</v>
      </c>
      <c r="T1130" s="122">
        <v>0</v>
      </c>
      <c r="U1130" s="122">
        <v>0</v>
      </c>
      <c r="V1130" s="122">
        <v>0</v>
      </c>
      <c r="W1130" s="122">
        <v>0</v>
      </c>
      <c r="X1130" s="122">
        <v>0</v>
      </c>
      <c r="Y1130" s="122">
        <v>0</v>
      </c>
      <c r="Z1130" s="122">
        <v>0</v>
      </c>
      <c r="AA1130" s="122">
        <v>0</v>
      </c>
      <c r="AB1130" s="122">
        <v>0</v>
      </c>
      <c r="AC1130" s="122">
        <v>0</v>
      </c>
      <c r="AD1130" s="122">
        <v>0</v>
      </c>
      <c r="AE1130" s="122">
        <v>0</v>
      </c>
      <c r="AF1130" s="122">
        <v>0</v>
      </c>
      <c r="AG1130" s="122">
        <v>0</v>
      </c>
      <c r="AH1130" s="122">
        <v>0</v>
      </c>
      <c r="AI1130" s="122">
        <v>0</v>
      </c>
      <c r="AJ1130" s="122">
        <v>0</v>
      </c>
      <c r="AK1130" s="122">
        <v>0</v>
      </c>
      <c r="AL1130" s="122">
        <v>0</v>
      </c>
    </row>
    <row r="1131" spans="1:38" hidden="1" x14ac:dyDescent="0.25">
      <c r="A1131" s="122" t="s">
        <v>1965</v>
      </c>
      <c r="B1131" s="122">
        <v>1</v>
      </c>
      <c r="C1131" s="122" t="s">
        <v>2155</v>
      </c>
      <c r="D1131" s="122" t="s">
        <v>2092</v>
      </c>
      <c r="E1131" s="122">
        <v>22</v>
      </c>
      <c r="F1131" s="122">
        <v>0</v>
      </c>
      <c r="G1131" s="122">
        <v>0</v>
      </c>
      <c r="H1131" s="122">
        <v>0</v>
      </c>
      <c r="I1131" s="122">
        <v>0</v>
      </c>
      <c r="J1131" s="122">
        <v>0</v>
      </c>
      <c r="K1131" s="122">
        <v>0</v>
      </c>
      <c r="L1131" s="122">
        <v>0</v>
      </c>
      <c r="M1131" s="122">
        <v>0</v>
      </c>
      <c r="N1131" s="122">
        <v>0</v>
      </c>
      <c r="O1131" s="122">
        <v>0</v>
      </c>
      <c r="P1131" s="122">
        <v>0</v>
      </c>
      <c r="Q1131" s="122">
        <v>0</v>
      </c>
      <c r="R1131" s="122">
        <v>0</v>
      </c>
      <c r="S1131" s="122">
        <v>0</v>
      </c>
      <c r="T1131" s="122">
        <v>0</v>
      </c>
      <c r="U1131" s="122">
        <v>0</v>
      </c>
      <c r="V1131" s="122">
        <v>0</v>
      </c>
      <c r="W1131" s="122">
        <v>0</v>
      </c>
      <c r="X1131" s="122">
        <v>0</v>
      </c>
      <c r="Y1131" s="122">
        <v>0</v>
      </c>
      <c r="Z1131" s="122">
        <v>0</v>
      </c>
      <c r="AA1131" s="122">
        <v>0</v>
      </c>
      <c r="AB1131" s="122">
        <v>0</v>
      </c>
      <c r="AC1131" s="122">
        <v>0</v>
      </c>
      <c r="AD1131" s="122">
        <v>0</v>
      </c>
      <c r="AE1131" s="122">
        <v>0</v>
      </c>
      <c r="AF1131" s="122">
        <v>0</v>
      </c>
      <c r="AG1131" s="122">
        <v>0</v>
      </c>
      <c r="AH1131" s="122">
        <v>0</v>
      </c>
      <c r="AI1131" s="122">
        <v>0</v>
      </c>
      <c r="AJ1131" s="122">
        <v>0</v>
      </c>
      <c r="AK1131" s="122">
        <v>0</v>
      </c>
      <c r="AL1131" s="122">
        <v>0</v>
      </c>
    </row>
    <row r="1132" spans="1:38" hidden="1" x14ac:dyDescent="0.25">
      <c r="A1132" s="122" t="s">
        <v>1965</v>
      </c>
      <c r="B1132" s="122">
        <v>1</v>
      </c>
      <c r="C1132" s="122" t="s">
        <v>2155</v>
      </c>
      <c r="D1132" s="122" t="s">
        <v>2093</v>
      </c>
      <c r="E1132" s="122">
        <v>22</v>
      </c>
      <c r="F1132" s="122">
        <v>0</v>
      </c>
      <c r="G1132" s="122">
        <v>0</v>
      </c>
      <c r="H1132" s="122">
        <v>0</v>
      </c>
      <c r="I1132" s="122">
        <v>0</v>
      </c>
      <c r="J1132" s="122">
        <v>0</v>
      </c>
      <c r="K1132" s="122">
        <v>0</v>
      </c>
      <c r="L1132" s="122">
        <v>0</v>
      </c>
      <c r="M1132" s="122">
        <v>0</v>
      </c>
      <c r="N1132" s="122">
        <v>0</v>
      </c>
      <c r="O1132" s="122">
        <v>0</v>
      </c>
      <c r="P1132" s="122">
        <v>0</v>
      </c>
      <c r="Q1132" s="122">
        <v>0</v>
      </c>
      <c r="R1132" s="122">
        <v>0</v>
      </c>
      <c r="S1132" s="122">
        <v>0</v>
      </c>
      <c r="T1132" s="122">
        <v>0</v>
      </c>
      <c r="U1132" s="122">
        <v>0</v>
      </c>
      <c r="V1132" s="122">
        <v>0</v>
      </c>
      <c r="W1132" s="122">
        <v>0</v>
      </c>
      <c r="X1132" s="122">
        <v>0</v>
      </c>
      <c r="Y1132" s="122">
        <v>0</v>
      </c>
      <c r="Z1132" s="122">
        <v>0</v>
      </c>
      <c r="AA1132" s="122">
        <v>0</v>
      </c>
      <c r="AB1132" s="122">
        <v>0</v>
      </c>
      <c r="AC1132" s="122">
        <v>0</v>
      </c>
      <c r="AD1132" s="122">
        <v>0</v>
      </c>
      <c r="AE1132" s="122">
        <v>0</v>
      </c>
      <c r="AF1132" s="122">
        <v>0</v>
      </c>
      <c r="AG1132" s="122">
        <v>0</v>
      </c>
      <c r="AH1132" s="122">
        <v>0</v>
      </c>
      <c r="AI1132" s="122">
        <v>0</v>
      </c>
      <c r="AJ1132" s="122">
        <v>0</v>
      </c>
      <c r="AK1132" s="122">
        <v>0</v>
      </c>
      <c r="AL1132" s="122">
        <v>0</v>
      </c>
    </row>
    <row r="1133" spans="1:38" hidden="1" x14ac:dyDescent="0.25">
      <c r="A1133" s="122" t="s">
        <v>1965</v>
      </c>
      <c r="B1133" s="122">
        <v>1</v>
      </c>
      <c r="C1133" s="122" t="s">
        <v>2155</v>
      </c>
      <c r="D1133" s="122" t="s">
        <v>2094</v>
      </c>
      <c r="E1133" s="122">
        <v>22</v>
      </c>
      <c r="F1133" s="122">
        <v>0</v>
      </c>
      <c r="G1133" s="122">
        <v>0</v>
      </c>
      <c r="H1133" s="122">
        <v>0</v>
      </c>
      <c r="I1133" s="122">
        <v>0</v>
      </c>
      <c r="J1133" s="122">
        <v>0</v>
      </c>
      <c r="K1133" s="122">
        <v>0</v>
      </c>
      <c r="L1133" s="122">
        <v>0</v>
      </c>
      <c r="M1133" s="122">
        <v>0</v>
      </c>
      <c r="N1133" s="122">
        <v>0</v>
      </c>
      <c r="O1133" s="122">
        <v>0</v>
      </c>
      <c r="P1133" s="122">
        <v>0</v>
      </c>
      <c r="Q1133" s="122">
        <v>0</v>
      </c>
      <c r="R1133" s="122">
        <v>0</v>
      </c>
      <c r="S1133" s="122">
        <v>0</v>
      </c>
      <c r="T1133" s="122">
        <v>0</v>
      </c>
      <c r="U1133" s="122">
        <v>0</v>
      </c>
      <c r="V1133" s="122">
        <v>0</v>
      </c>
      <c r="W1133" s="122">
        <v>0</v>
      </c>
      <c r="X1133" s="122">
        <v>0</v>
      </c>
      <c r="Y1133" s="122">
        <v>0</v>
      </c>
      <c r="Z1133" s="122">
        <v>0</v>
      </c>
      <c r="AA1133" s="122">
        <v>0</v>
      </c>
      <c r="AB1133" s="122">
        <v>0</v>
      </c>
      <c r="AC1133" s="122">
        <v>0</v>
      </c>
      <c r="AD1133" s="122">
        <v>0</v>
      </c>
      <c r="AE1133" s="122">
        <v>0</v>
      </c>
      <c r="AF1133" s="122">
        <v>0</v>
      </c>
      <c r="AG1133" s="122">
        <v>0</v>
      </c>
      <c r="AH1133" s="122">
        <v>0</v>
      </c>
      <c r="AI1133" s="122">
        <v>0</v>
      </c>
      <c r="AJ1133" s="122">
        <v>0</v>
      </c>
      <c r="AK1133" s="122">
        <v>0</v>
      </c>
      <c r="AL1133" s="122">
        <v>0</v>
      </c>
    </row>
    <row r="1134" spans="1:38" hidden="1" x14ac:dyDescent="0.25">
      <c r="A1134" s="122" t="s">
        <v>1965</v>
      </c>
      <c r="B1134" s="122">
        <v>1</v>
      </c>
      <c r="C1134" s="122" t="s">
        <v>2155</v>
      </c>
      <c r="D1134" s="122" t="s">
        <v>2095</v>
      </c>
      <c r="E1134" s="122">
        <v>22</v>
      </c>
      <c r="F1134" s="122">
        <v>0</v>
      </c>
      <c r="G1134" s="122">
        <v>0</v>
      </c>
      <c r="H1134" s="122">
        <v>0</v>
      </c>
      <c r="I1134" s="122">
        <v>0</v>
      </c>
      <c r="J1134" s="122">
        <v>0</v>
      </c>
      <c r="K1134" s="122">
        <v>0</v>
      </c>
      <c r="L1134" s="122">
        <v>0</v>
      </c>
      <c r="M1134" s="122">
        <v>0</v>
      </c>
      <c r="N1134" s="122">
        <v>0</v>
      </c>
      <c r="O1134" s="122">
        <v>0</v>
      </c>
      <c r="P1134" s="122">
        <v>0</v>
      </c>
      <c r="Q1134" s="122">
        <v>0</v>
      </c>
      <c r="R1134" s="122">
        <v>0</v>
      </c>
      <c r="S1134" s="122">
        <v>0</v>
      </c>
      <c r="T1134" s="122">
        <v>0</v>
      </c>
      <c r="U1134" s="122">
        <v>0</v>
      </c>
      <c r="V1134" s="122">
        <v>0</v>
      </c>
      <c r="W1134" s="122">
        <v>0</v>
      </c>
      <c r="X1134" s="122">
        <v>0</v>
      </c>
      <c r="Y1134" s="122">
        <v>0</v>
      </c>
      <c r="Z1134" s="122">
        <v>0</v>
      </c>
      <c r="AA1134" s="122">
        <v>0</v>
      </c>
      <c r="AB1134" s="122">
        <v>0</v>
      </c>
      <c r="AC1134" s="122">
        <v>0</v>
      </c>
      <c r="AD1134" s="122">
        <v>0</v>
      </c>
      <c r="AE1134" s="122">
        <v>0</v>
      </c>
      <c r="AF1134" s="122">
        <v>0</v>
      </c>
      <c r="AG1134" s="122">
        <v>0</v>
      </c>
      <c r="AH1134" s="122">
        <v>0</v>
      </c>
      <c r="AI1134" s="122">
        <v>0</v>
      </c>
      <c r="AJ1134" s="122">
        <v>0</v>
      </c>
      <c r="AK1134" s="122">
        <v>0</v>
      </c>
      <c r="AL1134" s="122">
        <v>0</v>
      </c>
    </row>
    <row r="1135" spans="1:38" hidden="1" x14ac:dyDescent="0.25">
      <c r="A1135" s="122" t="s">
        <v>1965</v>
      </c>
      <c r="B1135" s="122">
        <v>1</v>
      </c>
      <c r="C1135" s="122" t="s">
        <v>2155</v>
      </c>
      <c r="D1135" s="122" t="s">
        <v>2096</v>
      </c>
      <c r="E1135" s="122">
        <v>22</v>
      </c>
      <c r="F1135" s="122">
        <v>0</v>
      </c>
      <c r="G1135" s="122">
        <v>0</v>
      </c>
      <c r="H1135" s="122">
        <v>0</v>
      </c>
      <c r="I1135" s="122">
        <v>0</v>
      </c>
      <c r="J1135" s="122">
        <v>0</v>
      </c>
      <c r="K1135" s="122">
        <v>0</v>
      </c>
      <c r="L1135" s="122">
        <v>0</v>
      </c>
      <c r="M1135" s="122">
        <v>0</v>
      </c>
      <c r="N1135" s="122">
        <v>0</v>
      </c>
      <c r="O1135" s="122">
        <v>0</v>
      </c>
      <c r="P1135" s="122">
        <v>0</v>
      </c>
      <c r="Q1135" s="122">
        <v>0</v>
      </c>
      <c r="R1135" s="122">
        <v>0</v>
      </c>
      <c r="S1135" s="122">
        <v>0</v>
      </c>
      <c r="T1135" s="122">
        <v>0</v>
      </c>
      <c r="U1135" s="122">
        <v>0</v>
      </c>
      <c r="V1135" s="122">
        <v>0</v>
      </c>
      <c r="W1135" s="122">
        <v>0</v>
      </c>
      <c r="X1135" s="122">
        <v>0</v>
      </c>
      <c r="Y1135" s="122">
        <v>0</v>
      </c>
      <c r="Z1135" s="122">
        <v>0</v>
      </c>
      <c r="AA1135" s="122">
        <v>0</v>
      </c>
      <c r="AB1135" s="122">
        <v>0</v>
      </c>
      <c r="AC1135" s="122">
        <v>0</v>
      </c>
      <c r="AD1135" s="122">
        <v>0</v>
      </c>
      <c r="AE1135" s="122">
        <v>0</v>
      </c>
      <c r="AF1135" s="122">
        <v>0</v>
      </c>
      <c r="AG1135" s="122">
        <v>0</v>
      </c>
      <c r="AH1135" s="122">
        <v>0</v>
      </c>
      <c r="AI1135" s="122">
        <v>0</v>
      </c>
      <c r="AJ1135" s="122">
        <v>0</v>
      </c>
      <c r="AK1135" s="122">
        <v>0</v>
      </c>
      <c r="AL1135" s="122">
        <v>0</v>
      </c>
    </row>
    <row r="1136" spans="1:38" hidden="1" x14ac:dyDescent="0.25">
      <c r="A1136" s="122" t="s">
        <v>1965</v>
      </c>
      <c r="B1136" s="122">
        <v>1</v>
      </c>
      <c r="C1136" s="122" t="s">
        <v>2155</v>
      </c>
      <c r="D1136" s="122" t="s">
        <v>2097</v>
      </c>
      <c r="E1136" s="122">
        <v>22</v>
      </c>
      <c r="F1136" s="122">
        <v>0</v>
      </c>
      <c r="G1136" s="122">
        <v>0</v>
      </c>
      <c r="H1136" s="122">
        <v>0</v>
      </c>
      <c r="I1136" s="122">
        <v>0</v>
      </c>
      <c r="J1136" s="122">
        <v>0</v>
      </c>
      <c r="K1136" s="122">
        <v>0</v>
      </c>
      <c r="L1136" s="122">
        <v>0</v>
      </c>
      <c r="M1136" s="122">
        <v>0</v>
      </c>
      <c r="N1136" s="122">
        <v>0</v>
      </c>
      <c r="O1136" s="122">
        <v>0</v>
      </c>
      <c r="P1136" s="122">
        <v>0</v>
      </c>
      <c r="Q1136" s="122">
        <v>0</v>
      </c>
      <c r="R1136" s="122">
        <v>0</v>
      </c>
      <c r="S1136" s="122">
        <v>0</v>
      </c>
      <c r="T1136" s="122">
        <v>0</v>
      </c>
      <c r="U1136" s="122">
        <v>0</v>
      </c>
      <c r="V1136" s="122">
        <v>0</v>
      </c>
      <c r="W1136" s="122">
        <v>0</v>
      </c>
      <c r="X1136" s="122">
        <v>0</v>
      </c>
      <c r="Y1136" s="122">
        <v>0</v>
      </c>
      <c r="Z1136" s="122">
        <v>0</v>
      </c>
      <c r="AA1136" s="122">
        <v>0</v>
      </c>
      <c r="AB1136" s="122">
        <v>0</v>
      </c>
      <c r="AC1136" s="122">
        <v>0</v>
      </c>
      <c r="AD1136" s="122">
        <v>0</v>
      </c>
      <c r="AE1136" s="122">
        <v>0</v>
      </c>
      <c r="AF1136" s="122">
        <v>0</v>
      </c>
      <c r="AG1136" s="122">
        <v>0</v>
      </c>
      <c r="AH1136" s="122">
        <v>0</v>
      </c>
      <c r="AI1136" s="122">
        <v>0</v>
      </c>
      <c r="AJ1136" s="122">
        <v>0</v>
      </c>
      <c r="AK1136" s="122">
        <v>0</v>
      </c>
      <c r="AL1136" s="122">
        <v>0</v>
      </c>
    </row>
    <row r="1137" spans="1:38" hidden="1" x14ac:dyDescent="0.25">
      <c r="A1137" s="122" t="s">
        <v>1965</v>
      </c>
      <c r="B1137" s="122">
        <v>1</v>
      </c>
      <c r="C1137" s="122" t="s">
        <v>2155</v>
      </c>
      <c r="D1137" s="122" t="s">
        <v>2098</v>
      </c>
      <c r="E1137" s="122">
        <v>22</v>
      </c>
      <c r="F1137" s="122">
        <v>0</v>
      </c>
      <c r="G1137" s="122">
        <v>0</v>
      </c>
      <c r="H1137" s="122">
        <v>0</v>
      </c>
      <c r="I1137" s="122">
        <v>0</v>
      </c>
      <c r="J1137" s="122">
        <v>0</v>
      </c>
      <c r="K1137" s="122">
        <v>0</v>
      </c>
      <c r="L1137" s="122">
        <v>0</v>
      </c>
      <c r="M1137" s="122">
        <v>0</v>
      </c>
      <c r="N1137" s="122">
        <v>0</v>
      </c>
      <c r="O1137" s="122">
        <v>0</v>
      </c>
      <c r="P1137" s="122">
        <v>0</v>
      </c>
      <c r="Q1137" s="122">
        <v>0</v>
      </c>
      <c r="R1137" s="122">
        <v>0</v>
      </c>
      <c r="S1137" s="122">
        <v>0</v>
      </c>
      <c r="T1137" s="122">
        <v>0</v>
      </c>
      <c r="U1137" s="122">
        <v>0</v>
      </c>
      <c r="V1137" s="122">
        <v>0</v>
      </c>
      <c r="W1137" s="122">
        <v>0</v>
      </c>
      <c r="X1137" s="122">
        <v>0</v>
      </c>
      <c r="Y1137" s="122">
        <v>0</v>
      </c>
      <c r="Z1137" s="122">
        <v>0</v>
      </c>
      <c r="AA1137" s="122">
        <v>0</v>
      </c>
      <c r="AB1137" s="122">
        <v>0</v>
      </c>
      <c r="AC1137" s="122">
        <v>0</v>
      </c>
      <c r="AD1137" s="122">
        <v>0</v>
      </c>
      <c r="AE1137" s="122">
        <v>0</v>
      </c>
      <c r="AF1137" s="122">
        <v>0</v>
      </c>
      <c r="AG1137" s="122">
        <v>0</v>
      </c>
      <c r="AH1137" s="122">
        <v>0</v>
      </c>
      <c r="AI1137" s="122">
        <v>0</v>
      </c>
      <c r="AJ1137" s="122">
        <v>0</v>
      </c>
      <c r="AK1137" s="122">
        <v>0</v>
      </c>
      <c r="AL1137" s="122">
        <v>0</v>
      </c>
    </row>
    <row r="1138" spans="1:38" hidden="1" x14ac:dyDescent="0.25">
      <c r="A1138" s="122" t="s">
        <v>1965</v>
      </c>
      <c r="B1138" s="122">
        <v>1</v>
      </c>
      <c r="C1138" s="122" t="s">
        <v>2155</v>
      </c>
      <c r="D1138" s="122" t="s">
        <v>2099</v>
      </c>
      <c r="E1138" s="122">
        <v>22</v>
      </c>
      <c r="F1138" s="122">
        <v>0</v>
      </c>
      <c r="G1138" s="122">
        <v>0</v>
      </c>
      <c r="H1138" s="122">
        <v>0</v>
      </c>
      <c r="I1138" s="122">
        <v>0</v>
      </c>
      <c r="J1138" s="122">
        <v>0</v>
      </c>
      <c r="K1138" s="122">
        <v>0</v>
      </c>
      <c r="L1138" s="122">
        <v>0</v>
      </c>
      <c r="M1138" s="122">
        <v>0</v>
      </c>
      <c r="N1138" s="122">
        <v>0</v>
      </c>
      <c r="O1138" s="122">
        <v>0</v>
      </c>
      <c r="P1138" s="122">
        <v>0</v>
      </c>
      <c r="Q1138" s="122">
        <v>0</v>
      </c>
      <c r="R1138" s="122">
        <v>0</v>
      </c>
      <c r="S1138" s="122">
        <v>0</v>
      </c>
      <c r="T1138" s="122">
        <v>0</v>
      </c>
      <c r="U1138" s="122">
        <v>0</v>
      </c>
      <c r="V1138" s="122">
        <v>0</v>
      </c>
      <c r="W1138" s="122">
        <v>0</v>
      </c>
      <c r="X1138" s="122">
        <v>0</v>
      </c>
      <c r="Y1138" s="122">
        <v>0</v>
      </c>
      <c r="Z1138" s="122">
        <v>0</v>
      </c>
      <c r="AA1138" s="122">
        <v>0</v>
      </c>
      <c r="AB1138" s="122">
        <v>0</v>
      </c>
      <c r="AC1138" s="122">
        <v>0</v>
      </c>
      <c r="AD1138" s="122">
        <v>0</v>
      </c>
      <c r="AE1138" s="122">
        <v>0</v>
      </c>
      <c r="AF1138" s="122">
        <v>0</v>
      </c>
      <c r="AG1138" s="122">
        <v>0</v>
      </c>
      <c r="AH1138" s="122">
        <v>0</v>
      </c>
      <c r="AI1138" s="122">
        <v>0</v>
      </c>
      <c r="AJ1138" s="122">
        <v>0</v>
      </c>
      <c r="AK1138" s="122">
        <v>0</v>
      </c>
      <c r="AL1138" s="122">
        <v>0</v>
      </c>
    </row>
    <row r="1139" spans="1:38" hidden="1" x14ac:dyDescent="0.25">
      <c r="A1139" s="122" t="s">
        <v>1965</v>
      </c>
      <c r="B1139" s="122">
        <v>1</v>
      </c>
      <c r="C1139" s="122" t="s">
        <v>2155</v>
      </c>
      <c r="D1139" s="122" t="s">
        <v>2100</v>
      </c>
      <c r="E1139" s="122">
        <v>22</v>
      </c>
      <c r="F1139" s="122">
        <v>0</v>
      </c>
      <c r="G1139" s="122">
        <v>0</v>
      </c>
      <c r="H1139" s="122">
        <v>0</v>
      </c>
      <c r="I1139" s="122">
        <v>0</v>
      </c>
      <c r="J1139" s="122">
        <v>0</v>
      </c>
      <c r="K1139" s="122">
        <v>0</v>
      </c>
      <c r="L1139" s="122">
        <v>0</v>
      </c>
      <c r="M1139" s="122">
        <v>0</v>
      </c>
      <c r="N1139" s="122">
        <v>0</v>
      </c>
      <c r="O1139" s="122">
        <v>0</v>
      </c>
      <c r="P1139" s="122">
        <v>0</v>
      </c>
      <c r="Q1139" s="122">
        <v>0</v>
      </c>
      <c r="R1139" s="122">
        <v>0</v>
      </c>
      <c r="S1139" s="122">
        <v>0</v>
      </c>
      <c r="T1139" s="122">
        <v>0</v>
      </c>
      <c r="U1139" s="122">
        <v>0</v>
      </c>
      <c r="V1139" s="122">
        <v>0</v>
      </c>
      <c r="W1139" s="122">
        <v>0</v>
      </c>
      <c r="X1139" s="122">
        <v>0</v>
      </c>
      <c r="Y1139" s="122">
        <v>0</v>
      </c>
      <c r="Z1139" s="122">
        <v>0</v>
      </c>
      <c r="AA1139" s="122">
        <v>0</v>
      </c>
      <c r="AB1139" s="122">
        <v>0</v>
      </c>
      <c r="AC1139" s="122">
        <v>0</v>
      </c>
      <c r="AD1139" s="122">
        <v>0</v>
      </c>
      <c r="AE1139" s="122">
        <v>0</v>
      </c>
      <c r="AF1139" s="122">
        <v>0</v>
      </c>
      <c r="AG1139" s="122">
        <v>0</v>
      </c>
      <c r="AH1139" s="122">
        <v>0</v>
      </c>
      <c r="AI1139" s="122">
        <v>0</v>
      </c>
      <c r="AJ1139" s="122">
        <v>0</v>
      </c>
      <c r="AK1139" s="122">
        <v>0</v>
      </c>
      <c r="AL1139" s="122">
        <v>0</v>
      </c>
    </row>
    <row r="1140" spans="1:38" hidden="1" x14ac:dyDescent="0.25">
      <c r="A1140" s="122" t="s">
        <v>1965</v>
      </c>
      <c r="B1140" s="122">
        <v>1</v>
      </c>
      <c r="C1140" s="122" t="s">
        <v>2155</v>
      </c>
      <c r="D1140" s="122" t="s">
        <v>2101</v>
      </c>
      <c r="E1140" s="122">
        <v>22</v>
      </c>
      <c r="F1140" s="122">
        <v>0</v>
      </c>
      <c r="G1140" s="122">
        <v>0</v>
      </c>
      <c r="H1140" s="122">
        <v>0</v>
      </c>
      <c r="I1140" s="122">
        <v>0</v>
      </c>
      <c r="J1140" s="122">
        <v>0</v>
      </c>
      <c r="K1140" s="122">
        <v>0</v>
      </c>
      <c r="L1140" s="122">
        <v>0</v>
      </c>
      <c r="M1140" s="122">
        <v>0</v>
      </c>
      <c r="N1140" s="122">
        <v>0</v>
      </c>
      <c r="O1140" s="122">
        <v>0</v>
      </c>
      <c r="P1140" s="122">
        <v>0</v>
      </c>
      <c r="Q1140" s="122">
        <v>0</v>
      </c>
      <c r="R1140" s="122">
        <v>0</v>
      </c>
      <c r="S1140" s="122">
        <v>0</v>
      </c>
      <c r="T1140" s="122">
        <v>0</v>
      </c>
      <c r="U1140" s="122">
        <v>0</v>
      </c>
      <c r="V1140" s="122">
        <v>0</v>
      </c>
      <c r="W1140" s="122">
        <v>0</v>
      </c>
      <c r="X1140" s="122">
        <v>0</v>
      </c>
      <c r="Y1140" s="122">
        <v>0</v>
      </c>
      <c r="Z1140" s="122">
        <v>0</v>
      </c>
      <c r="AA1140" s="122">
        <v>0</v>
      </c>
      <c r="AB1140" s="122">
        <v>0</v>
      </c>
      <c r="AC1140" s="122">
        <v>0</v>
      </c>
      <c r="AD1140" s="122">
        <v>0</v>
      </c>
      <c r="AE1140" s="122">
        <v>0</v>
      </c>
      <c r="AF1140" s="122">
        <v>0</v>
      </c>
      <c r="AG1140" s="122">
        <v>0</v>
      </c>
      <c r="AH1140" s="122">
        <v>0</v>
      </c>
      <c r="AI1140" s="122">
        <v>0</v>
      </c>
      <c r="AJ1140" s="122">
        <v>0</v>
      </c>
      <c r="AK1140" s="122">
        <v>0</v>
      </c>
      <c r="AL1140" s="122">
        <v>0</v>
      </c>
    </row>
    <row r="1141" spans="1:38" hidden="1" x14ac:dyDescent="0.25">
      <c r="A1141" s="122" t="s">
        <v>1965</v>
      </c>
      <c r="B1141" s="122">
        <v>1</v>
      </c>
      <c r="C1141" s="122" t="s">
        <v>2155</v>
      </c>
      <c r="D1141" s="122" t="s">
        <v>2135</v>
      </c>
      <c r="E1141" s="122">
        <v>22</v>
      </c>
      <c r="F1141" s="122">
        <v>0</v>
      </c>
      <c r="G1141" s="122">
        <v>0</v>
      </c>
      <c r="H1141" s="122">
        <v>0</v>
      </c>
      <c r="I1141" s="122">
        <v>0</v>
      </c>
      <c r="J1141" s="122">
        <v>0</v>
      </c>
      <c r="K1141" s="122">
        <v>0</v>
      </c>
      <c r="L1141" s="122">
        <v>0</v>
      </c>
      <c r="M1141" s="122">
        <v>0</v>
      </c>
      <c r="N1141" s="122">
        <v>0</v>
      </c>
      <c r="O1141" s="122">
        <v>0</v>
      </c>
      <c r="P1141" s="122">
        <v>0</v>
      </c>
      <c r="Q1141" s="122">
        <v>0</v>
      </c>
      <c r="R1141" s="122">
        <v>0</v>
      </c>
      <c r="S1141" s="122">
        <v>0</v>
      </c>
      <c r="T1141" s="122">
        <v>0</v>
      </c>
      <c r="U1141" s="122">
        <v>0</v>
      </c>
      <c r="V1141" s="122">
        <v>0</v>
      </c>
      <c r="W1141" s="122">
        <v>0</v>
      </c>
      <c r="X1141" s="122">
        <v>0</v>
      </c>
      <c r="Y1141" s="122">
        <v>0</v>
      </c>
      <c r="Z1141" s="122">
        <v>0</v>
      </c>
      <c r="AA1141" s="122">
        <v>0</v>
      </c>
      <c r="AB1141" s="122">
        <v>0</v>
      </c>
      <c r="AC1141" s="122">
        <v>0</v>
      </c>
      <c r="AD1141" s="122">
        <v>0</v>
      </c>
      <c r="AE1141" s="122">
        <v>0</v>
      </c>
      <c r="AF1141" s="122">
        <v>0</v>
      </c>
      <c r="AG1141" s="122">
        <v>0</v>
      </c>
      <c r="AH1141" s="122">
        <v>0</v>
      </c>
      <c r="AI1141" s="122">
        <v>0</v>
      </c>
      <c r="AJ1141" s="122">
        <v>0</v>
      </c>
      <c r="AK1141" s="122">
        <v>0</v>
      </c>
      <c r="AL1141" s="122">
        <v>0</v>
      </c>
    </row>
    <row r="1142" spans="1:38" hidden="1" x14ac:dyDescent="0.25">
      <c r="A1142" s="122" t="s">
        <v>1965</v>
      </c>
      <c r="B1142" s="122">
        <v>1</v>
      </c>
      <c r="C1142" s="122" t="s">
        <v>2155</v>
      </c>
      <c r="D1142" s="122" t="s">
        <v>2102</v>
      </c>
      <c r="E1142" s="122">
        <v>22</v>
      </c>
      <c r="F1142" s="122">
        <v>0</v>
      </c>
      <c r="G1142" s="122">
        <v>0</v>
      </c>
      <c r="H1142" s="122">
        <v>0</v>
      </c>
      <c r="I1142" s="122">
        <v>0</v>
      </c>
      <c r="J1142" s="122">
        <v>0</v>
      </c>
      <c r="K1142" s="122">
        <v>0</v>
      </c>
      <c r="L1142" s="122">
        <v>0</v>
      </c>
      <c r="M1142" s="122">
        <v>0</v>
      </c>
      <c r="N1142" s="122">
        <v>0</v>
      </c>
      <c r="O1142" s="122">
        <v>0</v>
      </c>
      <c r="P1142" s="122">
        <v>0</v>
      </c>
      <c r="Q1142" s="122">
        <v>0</v>
      </c>
      <c r="R1142" s="122">
        <v>0</v>
      </c>
      <c r="S1142" s="122">
        <v>0</v>
      </c>
      <c r="T1142" s="122">
        <v>0</v>
      </c>
      <c r="U1142" s="122">
        <v>0</v>
      </c>
      <c r="V1142" s="122">
        <v>0</v>
      </c>
      <c r="W1142" s="122">
        <v>0</v>
      </c>
      <c r="X1142" s="122">
        <v>0</v>
      </c>
      <c r="Y1142" s="122">
        <v>0</v>
      </c>
      <c r="Z1142" s="122">
        <v>0</v>
      </c>
      <c r="AA1142" s="122">
        <v>0</v>
      </c>
      <c r="AB1142" s="122">
        <v>0</v>
      </c>
      <c r="AC1142" s="122">
        <v>0</v>
      </c>
      <c r="AD1142" s="122">
        <v>0</v>
      </c>
      <c r="AE1142" s="122">
        <v>0</v>
      </c>
      <c r="AF1142" s="122">
        <v>0</v>
      </c>
      <c r="AG1142" s="122">
        <v>0</v>
      </c>
      <c r="AH1142" s="122">
        <v>0</v>
      </c>
      <c r="AI1142" s="122">
        <v>0</v>
      </c>
      <c r="AJ1142" s="122">
        <v>0</v>
      </c>
      <c r="AK1142" s="122">
        <v>0</v>
      </c>
      <c r="AL1142" s="122">
        <v>0</v>
      </c>
    </row>
    <row r="1143" spans="1:38" hidden="1" x14ac:dyDescent="0.25">
      <c r="A1143" s="122" t="s">
        <v>1965</v>
      </c>
      <c r="B1143" s="122">
        <v>1</v>
      </c>
      <c r="C1143" s="122" t="s">
        <v>2155</v>
      </c>
      <c r="D1143" s="122" t="s">
        <v>2103</v>
      </c>
      <c r="E1143" s="122">
        <v>22</v>
      </c>
      <c r="F1143" s="122">
        <v>0</v>
      </c>
      <c r="G1143" s="122">
        <v>0</v>
      </c>
      <c r="H1143" s="122">
        <v>0</v>
      </c>
      <c r="I1143" s="122">
        <v>0</v>
      </c>
      <c r="J1143" s="122">
        <v>0</v>
      </c>
      <c r="K1143" s="122">
        <v>0</v>
      </c>
      <c r="L1143" s="122">
        <v>0</v>
      </c>
      <c r="M1143" s="122">
        <v>0</v>
      </c>
      <c r="N1143" s="122">
        <v>0</v>
      </c>
      <c r="O1143" s="122">
        <v>0</v>
      </c>
      <c r="P1143" s="122">
        <v>0</v>
      </c>
      <c r="Q1143" s="122">
        <v>0</v>
      </c>
      <c r="R1143" s="122">
        <v>0</v>
      </c>
      <c r="S1143" s="122">
        <v>0</v>
      </c>
      <c r="T1143" s="122">
        <v>0</v>
      </c>
      <c r="U1143" s="122">
        <v>0</v>
      </c>
      <c r="V1143" s="122">
        <v>0</v>
      </c>
      <c r="W1143" s="122">
        <v>0</v>
      </c>
      <c r="X1143" s="122">
        <v>0</v>
      </c>
      <c r="Y1143" s="122">
        <v>0</v>
      </c>
      <c r="Z1143" s="122">
        <v>0</v>
      </c>
      <c r="AA1143" s="122">
        <v>0</v>
      </c>
      <c r="AB1143" s="122">
        <v>0</v>
      </c>
      <c r="AC1143" s="122">
        <v>0</v>
      </c>
      <c r="AD1143" s="122">
        <v>0</v>
      </c>
      <c r="AE1143" s="122">
        <v>0</v>
      </c>
      <c r="AF1143" s="122">
        <v>0</v>
      </c>
      <c r="AG1143" s="122">
        <v>0</v>
      </c>
      <c r="AH1143" s="122">
        <v>0</v>
      </c>
      <c r="AI1143" s="122">
        <v>0</v>
      </c>
      <c r="AJ1143" s="122">
        <v>0</v>
      </c>
      <c r="AK1143" s="122">
        <v>0</v>
      </c>
      <c r="AL1143" s="122">
        <v>0</v>
      </c>
    </row>
    <row r="1144" spans="1:38" hidden="1" x14ac:dyDescent="0.25">
      <c r="A1144" s="122" t="s">
        <v>1965</v>
      </c>
      <c r="B1144" s="122">
        <v>1</v>
      </c>
      <c r="C1144" s="122" t="s">
        <v>2155</v>
      </c>
      <c r="D1144" s="122" t="s">
        <v>2104</v>
      </c>
      <c r="E1144" s="122">
        <v>22</v>
      </c>
      <c r="F1144" s="122">
        <v>0</v>
      </c>
      <c r="G1144" s="122">
        <v>0</v>
      </c>
      <c r="H1144" s="122">
        <v>0</v>
      </c>
      <c r="I1144" s="122">
        <v>0</v>
      </c>
      <c r="J1144" s="122">
        <v>0</v>
      </c>
      <c r="K1144" s="122">
        <v>0</v>
      </c>
      <c r="L1144" s="122">
        <v>0</v>
      </c>
      <c r="M1144" s="122">
        <v>0</v>
      </c>
      <c r="N1144" s="122">
        <v>0</v>
      </c>
      <c r="O1144" s="122">
        <v>0</v>
      </c>
      <c r="P1144" s="122">
        <v>0</v>
      </c>
      <c r="Q1144" s="122">
        <v>0</v>
      </c>
      <c r="R1144" s="122">
        <v>0</v>
      </c>
      <c r="S1144" s="122">
        <v>0</v>
      </c>
      <c r="T1144" s="122">
        <v>0</v>
      </c>
      <c r="U1144" s="122">
        <v>0</v>
      </c>
      <c r="V1144" s="122">
        <v>0</v>
      </c>
      <c r="W1144" s="122">
        <v>0</v>
      </c>
      <c r="X1144" s="122">
        <v>0</v>
      </c>
      <c r="Y1144" s="122">
        <v>0</v>
      </c>
      <c r="Z1144" s="122">
        <v>0</v>
      </c>
      <c r="AA1144" s="122">
        <v>0</v>
      </c>
      <c r="AB1144" s="122">
        <v>0</v>
      </c>
      <c r="AC1144" s="122">
        <v>0</v>
      </c>
      <c r="AD1144" s="122">
        <v>0</v>
      </c>
      <c r="AE1144" s="122">
        <v>0</v>
      </c>
      <c r="AF1144" s="122">
        <v>0</v>
      </c>
      <c r="AG1144" s="122">
        <v>0</v>
      </c>
      <c r="AH1144" s="122">
        <v>0</v>
      </c>
      <c r="AI1144" s="122">
        <v>0</v>
      </c>
      <c r="AJ1144" s="122">
        <v>0</v>
      </c>
      <c r="AK1144" s="122">
        <v>0</v>
      </c>
      <c r="AL1144" s="122">
        <v>0</v>
      </c>
    </row>
    <row r="1145" spans="1:38" hidden="1" x14ac:dyDescent="0.25">
      <c r="A1145" s="122" t="s">
        <v>1965</v>
      </c>
      <c r="B1145" s="122">
        <v>1</v>
      </c>
      <c r="C1145" s="122" t="s">
        <v>2155</v>
      </c>
      <c r="D1145" s="122" t="s">
        <v>2105</v>
      </c>
      <c r="E1145" s="122">
        <v>22</v>
      </c>
      <c r="F1145" s="122">
        <v>0</v>
      </c>
      <c r="G1145" s="122">
        <v>0</v>
      </c>
      <c r="H1145" s="122">
        <v>0</v>
      </c>
      <c r="I1145" s="122">
        <v>0</v>
      </c>
      <c r="J1145" s="122">
        <v>0</v>
      </c>
      <c r="K1145" s="122">
        <v>0</v>
      </c>
      <c r="L1145" s="122">
        <v>0</v>
      </c>
      <c r="M1145" s="122">
        <v>0</v>
      </c>
      <c r="N1145" s="122">
        <v>0</v>
      </c>
      <c r="O1145" s="122">
        <v>0</v>
      </c>
      <c r="P1145" s="122">
        <v>0</v>
      </c>
      <c r="Q1145" s="122">
        <v>0</v>
      </c>
      <c r="R1145" s="122">
        <v>0</v>
      </c>
      <c r="S1145" s="122">
        <v>0</v>
      </c>
      <c r="T1145" s="122">
        <v>0</v>
      </c>
      <c r="U1145" s="122">
        <v>0</v>
      </c>
      <c r="V1145" s="122">
        <v>0</v>
      </c>
      <c r="W1145" s="122">
        <v>0</v>
      </c>
      <c r="X1145" s="122">
        <v>0</v>
      </c>
      <c r="Y1145" s="122">
        <v>0</v>
      </c>
      <c r="Z1145" s="122">
        <v>0</v>
      </c>
      <c r="AA1145" s="122">
        <v>0</v>
      </c>
      <c r="AB1145" s="122">
        <v>0</v>
      </c>
      <c r="AC1145" s="122">
        <v>0</v>
      </c>
      <c r="AD1145" s="122">
        <v>0</v>
      </c>
      <c r="AE1145" s="122">
        <v>0</v>
      </c>
      <c r="AF1145" s="122">
        <v>0</v>
      </c>
      <c r="AG1145" s="122">
        <v>0</v>
      </c>
      <c r="AH1145" s="122">
        <v>0</v>
      </c>
      <c r="AI1145" s="122">
        <v>0</v>
      </c>
      <c r="AJ1145" s="122">
        <v>0</v>
      </c>
      <c r="AK1145" s="122">
        <v>0</v>
      </c>
      <c r="AL1145" s="122">
        <v>0</v>
      </c>
    </row>
    <row r="1146" spans="1:38" hidden="1" x14ac:dyDescent="0.25">
      <c r="A1146" s="122" t="s">
        <v>1965</v>
      </c>
      <c r="B1146" s="122">
        <v>1</v>
      </c>
      <c r="C1146" s="122" t="s">
        <v>2155</v>
      </c>
      <c r="D1146" s="122" t="s">
        <v>475</v>
      </c>
      <c r="E1146" s="122">
        <v>22</v>
      </c>
      <c r="F1146" s="122">
        <v>0</v>
      </c>
      <c r="G1146" s="122">
        <v>0</v>
      </c>
      <c r="H1146" s="122">
        <v>0</v>
      </c>
      <c r="I1146" s="122">
        <v>0</v>
      </c>
      <c r="J1146" s="122">
        <v>0</v>
      </c>
      <c r="K1146" s="122">
        <v>0</v>
      </c>
      <c r="L1146" s="122">
        <v>0</v>
      </c>
      <c r="M1146" s="122">
        <v>0</v>
      </c>
      <c r="N1146" s="122">
        <v>0</v>
      </c>
      <c r="O1146" s="122">
        <v>0</v>
      </c>
      <c r="P1146" s="122">
        <v>0</v>
      </c>
      <c r="Q1146" s="122">
        <v>0</v>
      </c>
      <c r="R1146" s="122">
        <v>0</v>
      </c>
      <c r="S1146" s="122">
        <v>0</v>
      </c>
      <c r="T1146" s="122">
        <v>0</v>
      </c>
      <c r="U1146" s="122">
        <v>0</v>
      </c>
      <c r="V1146" s="122">
        <v>0</v>
      </c>
      <c r="W1146" s="122">
        <v>0</v>
      </c>
      <c r="X1146" s="122">
        <v>0</v>
      </c>
      <c r="Y1146" s="122">
        <v>0</v>
      </c>
      <c r="Z1146" s="122">
        <v>0</v>
      </c>
      <c r="AA1146" s="122">
        <v>0</v>
      </c>
      <c r="AB1146" s="122">
        <v>0</v>
      </c>
      <c r="AC1146" s="122">
        <v>0</v>
      </c>
      <c r="AD1146" s="122">
        <v>0</v>
      </c>
      <c r="AE1146" s="122">
        <v>0</v>
      </c>
      <c r="AF1146" s="122">
        <v>0</v>
      </c>
      <c r="AG1146" s="122">
        <v>0</v>
      </c>
      <c r="AH1146" s="122">
        <v>0</v>
      </c>
      <c r="AI1146" s="122">
        <v>0</v>
      </c>
      <c r="AJ1146" s="122">
        <v>0</v>
      </c>
      <c r="AK1146" s="122">
        <v>0</v>
      </c>
      <c r="AL1146" s="122">
        <v>0</v>
      </c>
    </row>
    <row r="1147" spans="1:38" hidden="1" x14ac:dyDescent="0.25">
      <c r="A1147" s="122" t="s">
        <v>1965</v>
      </c>
      <c r="B1147" s="122">
        <v>1</v>
      </c>
      <c r="C1147" s="122" t="s">
        <v>2155</v>
      </c>
      <c r="D1147" s="122" t="s">
        <v>2106</v>
      </c>
      <c r="E1147" s="122">
        <v>22</v>
      </c>
      <c r="F1147" s="122">
        <v>0</v>
      </c>
      <c r="G1147" s="122">
        <v>0</v>
      </c>
      <c r="H1147" s="122">
        <v>0</v>
      </c>
      <c r="I1147" s="122">
        <v>0</v>
      </c>
      <c r="J1147" s="122">
        <v>0</v>
      </c>
      <c r="K1147" s="122">
        <v>0</v>
      </c>
      <c r="L1147" s="122">
        <v>0</v>
      </c>
      <c r="M1147" s="122">
        <v>0</v>
      </c>
      <c r="N1147" s="122">
        <v>0</v>
      </c>
      <c r="O1147" s="122">
        <v>0</v>
      </c>
      <c r="P1147" s="122">
        <v>0</v>
      </c>
      <c r="Q1147" s="122">
        <v>0</v>
      </c>
      <c r="R1147" s="122">
        <v>0</v>
      </c>
      <c r="S1147" s="122">
        <v>0</v>
      </c>
      <c r="T1147" s="122">
        <v>0</v>
      </c>
      <c r="U1147" s="122">
        <v>0</v>
      </c>
      <c r="V1147" s="122">
        <v>0</v>
      </c>
      <c r="W1147" s="122">
        <v>0</v>
      </c>
      <c r="X1147" s="122">
        <v>0</v>
      </c>
      <c r="Y1147" s="122">
        <v>0</v>
      </c>
      <c r="Z1147" s="122">
        <v>0</v>
      </c>
      <c r="AA1147" s="122">
        <v>0</v>
      </c>
      <c r="AB1147" s="122">
        <v>0</v>
      </c>
      <c r="AC1147" s="122">
        <v>0</v>
      </c>
      <c r="AD1147" s="122">
        <v>0</v>
      </c>
      <c r="AE1147" s="122">
        <v>0</v>
      </c>
      <c r="AF1147" s="122">
        <v>0</v>
      </c>
      <c r="AG1147" s="122">
        <v>0</v>
      </c>
      <c r="AH1147" s="122">
        <v>0</v>
      </c>
      <c r="AI1147" s="122">
        <v>0</v>
      </c>
      <c r="AJ1147" s="122">
        <v>0</v>
      </c>
      <c r="AK1147" s="122">
        <v>0</v>
      </c>
      <c r="AL1147" s="122">
        <v>0</v>
      </c>
    </row>
    <row r="1148" spans="1:38" hidden="1" x14ac:dyDescent="0.25">
      <c r="A1148" s="122" t="s">
        <v>1965</v>
      </c>
      <c r="B1148" s="122">
        <v>1</v>
      </c>
      <c r="C1148" s="122" t="s">
        <v>2155</v>
      </c>
      <c r="D1148" s="122" t="s">
        <v>2107</v>
      </c>
      <c r="E1148" s="122">
        <v>22</v>
      </c>
      <c r="F1148" s="122">
        <v>0</v>
      </c>
      <c r="G1148" s="122">
        <v>0</v>
      </c>
      <c r="H1148" s="122">
        <v>0</v>
      </c>
      <c r="I1148" s="122">
        <v>0</v>
      </c>
      <c r="J1148" s="122">
        <v>0</v>
      </c>
      <c r="K1148" s="122">
        <v>0</v>
      </c>
      <c r="L1148" s="122">
        <v>0</v>
      </c>
      <c r="M1148" s="122">
        <v>0</v>
      </c>
      <c r="N1148" s="122">
        <v>0</v>
      </c>
      <c r="O1148" s="122">
        <v>0</v>
      </c>
      <c r="P1148" s="122">
        <v>0</v>
      </c>
      <c r="Q1148" s="122">
        <v>0</v>
      </c>
      <c r="R1148" s="122">
        <v>0</v>
      </c>
      <c r="S1148" s="122">
        <v>0</v>
      </c>
      <c r="T1148" s="122">
        <v>0</v>
      </c>
      <c r="U1148" s="122">
        <v>0</v>
      </c>
      <c r="V1148" s="122">
        <v>0</v>
      </c>
      <c r="W1148" s="122">
        <v>0</v>
      </c>
      <c r="X1148" s="122">
        <v>0</v>
      </c>
      <c r="Y1148" s="122">
        <v>0</v>
      </c>
      <c r="Z1148" s="122">
        <v>0</v>
      </c>
      <c r="AA1148" s="122">
        <v>0</v>
      </c>
      <c r="AB1148" s="122">
        <v>0</v>
      </c>
      <c r="AC1148" s="122">
        <v>0</v>
      </c>
      <c r="AD1148" s="122">
        <v>0</v>
      </c>
      <c r="AE1148" s="122">
        <v>0</v>
      </c>
      <c r="AF1148" s="122">
        <v>0</v>
      </c>
      <c r="AG1148" s="122">
        <v>0</v>
      </c>
      <c r="AH1148" s="122">
        <v>0</v>
      </c>
      <c r="AI1148" s="122">
        <v>0</v>
      </c>
      <c r="AJ1148" s="122">
        <v>0</v>
      </c>
      <c r="AK1148" s="122">
        <v>0</v>
      </c>
      <c r="AL1148" s="122">
        <v>0</v>
      </c>
    </row>
    <row r="1149" spans="1:38" hidden="1" x14ac:dyDescent="0.25">
      <c r="A1149" s="122" t="s">
        <v>1965</v>
      </c>
      <c r="B1149" s="122">
        <v>1</v>
      </c>
      <c r="C1149" s="122" t="s">
        <v>2155</v>
      </c>
      <c r="D1149" s="122" t="s">
        <v>2108</v>
      </c>
      <c r="E1149" s="122">
        <v>22</v>
      </c>
      <c r="F1149" s="122">
        <v>0</v>
      </c>
      <c r="G1149" s="122">
        <v>0</v>
      </c>
      <c r="H1149" s="122">
        <v>0</v>
      </c>
      <c r="I1149" s="122">
        <v>0</v>
      </c>
      <c r="J1149" s="122">
        <v>0</v>
      </c>
      <c r="K1149" s="122">
        <v>0</v>
      </c>
      <c r="L1149" s="122">
        <v>0</v>
      </c>
      <c r="M1149" s="122">
        <v>0</v>
      </c>
      <c r="N1149" s="122">
        <v>0</v>
      </c>
      <c r="O1149" s="122">
        <v>0</v>
      </c>
      <c r="P1149" s="122">
        <v>0</v>
      </c>
      <c r="Q1149" s="122">
        <v>0</v>
      </c>
      <c r="R1149" s="122">
        <v>0</v>
      </c>
      <c r="S1149" s="122">
        <v>0</v>
      </c>
      <c r="T1149" s="122">
        <v>0</v>
      </c>
      <c r="U1149" s="122">
        <v>0</v>
      </c>
      <c r="V1149" s="122">
        <v>0</v>
      </c>
      <c r="W1149" s="122">
        <v>0</v>
      </c>
      <c r="X1149" s="122">
        <v>0</v>
      </c>
      <c r="Y1149" s="122">
        <v>0</v>
      </c>
      <c r="Z1149" s="122">
        <v>0</v>
      </c>
      <c r="AA1149" s="122">
        <v>0</v>
      </c>
      <c r="AB1149" s="122">
        <v>0</v>
      </c>
      <c r="AC1149" s="122">
        <v>0</v>
      </c>
      <c r="AD1149" s="122">
        <v>0</v>
      </c>
      <c r="AE1149" s="122">
        <v>0</v>
      </c>
      <c r="AF1149" s="122">
        <v>0</v>
      </c>
      <c r="AG1149" s="122">
        <v>0</v>
      </c>
      <c r="AH1149" s="122">
        <v>0</v>
      </c>
      <c r="AI1149" s="122">
        <v>0</v>
      </c>
      <c r="AJ1149" s="122">
        <v>0</v>
      </c>
      <c r="AK1149" s="122">
        <v>0</v>
      </c>
      <c r="AL1149" s="122">
        <v>0</v>
      </c>
    </row>
    <row r="1150" spans="1:38" hidden="1" x14ac:dyDescent="0.25">
      <c r="A1150" s="122" t="s">
        <v>1965</v>
      </c>
      <c r="B1150" s="122">
        <v>1</v>
      </c>
      <c r="C1150" s="122" t="s">
        <v>2155</v>
      </c>
      <c r="D1150" s="122" t="s">
        <v>2109</v>
      </c>
      <c r="E1150" s="122">
        <v>22</v>
      </c>
      <c r="F1150" s="122">
        <v>0</v>
      </c>
      <c r="G1150" s="122">
        <v>0</v>
      </c>
      <c r="H1150" s="122">
        <v>0</v>
      </c>
      <c r="I1150" s="122">
        <v>0</v>
      </c>
      <c r="J1150" s="122">
        <v>0</v>
      </c>
      <c r="K1150" s="122">
        <v>0</v>
      </c>
      <c r="L1150" s="122">
        <v>0</v>
      </c>
      <c r="M1150" s="122">
        <v>0</v>
      </c>
      <c r="N1150" s="122">
        <v>0</v>
      </c>
      <c r="O1150" s="122">
        <v>0</v>
      </c>
      <c r="P1150" s="122">
        <v>0</v>
      </c>
      <c r="Q1150" s="122">
        <v>0</v>
      </c>
      <c r="R1150" s="122">
        <v>0</v>
      </c>
      <c r="S1150" s="122">
        <v>0</v>
      </c>
      <c r="T1150" s="122">
        <v>0</v>
      </c>
      <c r="U1150" s="122">
        <v>0</v>
      </c>
      <c r="V1150" s="122">
        <v>0</v>
      </c>
      <c r="W1150" s="122">
        <v>0</v>
      </c>
      <c r="X1150" s="122">
        <v>0</v>
      </c>
      <c r="Y1150" s="122">
        <v>0</v>
      </c>
      <c r="Z1150" s="122">
        <v>0</v>
      </c>
      <c r="AA1150" s="122">
        <v>0</v>
      </c>
      <c r="AB1150" s="122">
        <v>0</v>
      </c>
      <c r="AC1150" s="122">
        <v>0</v>
      </c>
      <c r="AD1150" s="122">
        <v>0</v>
      </c>
      <c r="AE1150" s="122">
        <v>0</v>
      </c>
      <c r="AF1150" s="122">
        <v>0</v>
      </c>
      <c r="AG1150" s="122">
        <v>0</v>
      </c>
      <c r="AH1150" s="122">
        <v>0</v>
      </c>
      <c r="AI1150" s="122">
        <v>0</v>
      </c>
      <c r="AJ1150" s="122">
        <v>0</v>
      </c>
      <c r="AK1150" s="122">
        <v>0</v>
      </c>
      <c r="AL1150" s="122">
        <v>0</v>
      </c>
    </row>
    <row r="1151" spans="1:38" hidden="1" x14ac:dyDescent="0.25">
      <c r="A1151" s="122" t="s">
        <v>1965</v>
      </c>
      <c r="B1151" s="122">
        <v>1</v>
      </c>
      <c r="C1151" s="122" t="s">
        <v>2155</v>
      </c>
      <c r="D1151" s="122" t="s">
        <v>2110</v>
      </c>
      <c r="E1151" s="122">
        <v>22</v>
      </c>
      <c r="F1151" s="122">
        <v>0</v>
      </c>
      <c r="G1151" s="122">
        <v>0</v>
      </c>
      <c r="H1151" s="122">
        <v>0</v>
      </c>
      <c r="I1151" s="122">
        <v>0</v>
      </c>
      <c r="J1151" s="122">
        <v>0</v>
      </c>
      <c r="K1151" s="122">
        <v>0</v>
      </c>
      <c r="L1151" s="122">
        <v>0</v>
      </c>
      <c r="M1151" s="122">
        <v>0</v>
      </c>
      <c r="N1151" s="122">
        <v>0</v>
      </c>
      <c r="O1151" s="122">
        <v>0</v>
      </c>
      <c r="P1151" s="122">
        <v>0</v>
      </c>
      <c r="Q1151" s="122">
        <v>0</v>
      </c>
      <c r="R1151" s="122">
        <v>0</v>
      </c>
      <c r="S1151" s="122">
        <v>0</v>
      </c>
      <c r="T1151" s="122">
        <v>0</v>
      </c>
      <c r="U1151" s="122">
        <v>0</v>
      </c>
      <c r="V1151" s="122">
        <v>0</v>
      </c>
      <c r="W1151" s="122">
        <v>0</v>
      </c>
      <c r="X1151" s="122">
        <v>0</v>
      </c>
      <c r="Y1151" s="122">
        <v>0</v>
      </c>
      <c r="Z1151" s="122">
        <v>0</v>
      </c>
      <c r="AA1151" s="122">
        <v>0</v>
      </c>
      <c r="AB1151" s="122">
        <v>0</v>
      </c>
      <c r="AC1151" s="122">
        <v>0</v>
      </c>
      <c r="AD1151" s="122">
        <v>0</v>
      </c>
      <c r="AE1151" s="122">
        <v>0</v>
      </c>
      <c r="AF1151" s="122">
        <v>0</v>
      </c>
      <c r="AG1151" s="122">
        <v>0</v>
      </c>
      <c r="AH1151" s="122">
        <v>0</v>
      </c>
      <c r="AI1151" s="122">
        <v>0</v>
      </c>
      <c r="AJ1151" s="122">
        <v>0</v>
      </c>
      <c r="AK1151" s="122">
        <v>0</v>
      </c>
      <c r="AL1151" s="122">
        <v>0</v>
      </c>
    </row>
    <row r="1152" spans="1:38" hidden="1" x14ac:dyDescent="0.25">
      <c r="A1152" s="122" t="s">
        <v>1965</v>
      </c>
      <c r="B1152" s="122">
        <v>1</v>
      </c>
      <c r="C1152" s="122" t="s">
        <v>2155</v>
      </c>
      <c r="D1152" s="122" t="s">
        <v>2111</v>
      </c>
      <c r="E1152" s="122">
        <v>22</v>
      </c>
      <c r="F1152" s="122">
        <v>0</v>
      </c>
      <c r="G1152" s="122">
        <v>0</v>
      </c>
      <c r="H1152" s="122">
        <v>0</v>
      </c>
      <c r="I1152" s="122">
        <v>0</v>
      </c>
      <c r="J1152" s="122">
        <v>0</v>
      </c>
      <c r="K1152" s="122">
        <v>0</v>
      </c>
      <c r="L1152" s="122">
        <v>0</v>
      </c>
      <c r="M1152" s="122">
        <v>0</v>
      </c>
      <c r="N1152" s="122">
        <v>0</v>
      </c>
      <c r="O1152" s="122">
        <v>0</v>
      </c>
      <c r="P1152" s="122">
        <v>0</v>
      </c>
      <c r="Q1152" s="122">
        <v>0</v>
      </c>
      <c r="R1152" s="122">
        <v>0</v>
      </c>
      <c r="S1152" s="122">
        <v>0</v>
      </c>
      <c r="T1152" s="122">
        <v>0</v>
      </c>
      <c r="U1152" s="122">
        <v>0</v>
      </c>
      <c r="V1152" s="122">
        <v>0</v>
      </c>
      <c r="W1152" s="122">
        <v>0</v>
      </c>
      <c r="X1152" s="122">
        <v>0</v>
      </c>
      <c r="Y1152" s="122">
        <v>0</v>
      </c>
      <c r="Z1152" s="122">
        <v>0</v>
      </c>
      <c r="AA1152" s="122">
        <v>0</v>
      </c>
      <c r="AB1152" s="122">
        <v>0</v>
      </c>
      <c r="AC1152" s="122">
        <v>0</v>
      </c>
      <c r="AD1152" s="122">
        <v>0</v>
      </c>
      <c r="AE1152" s="122">
        <v>0</v>
      </c>
      <c r="AF1152" s="122">
        <v>0</v>
      </c>
      <c r="AG1152" s="122">
        <v>0</v>
      </c>
      <c r="AH1152" s="122">
        <v>0</v>
      </c>
      <c r="AI1152" s="122">
        <v>0</v>
      </c>
      <c r="AJ1152" s="122">
        <v>0</v>
      </c>
      <c r="AK1152" s="122">
        <v>0</v>
      </c>
      <c r="AL1152" s="122">
        <v>0</v>
      </c>
    </row>
    <row r="1153" spans="1:38" hidden="1" x14ac:dyDescent="0.25">
      <c r="A1153" s="122" t="s">
        <v>1965</v>
      </c>
      <c r="B1153" s="122">
        <v>1</v>
      </c>
      <c r="C1153" s="122" t="s">
        <v>2155</v>
      </c>
      <c r="D1153" s="122" t="s">
        <v>2112</v>
      </c>
      <c r="E1153" s="122">
        <v>22</v>
      </c>
      <c r="F1153" s="122">
        <v>0</v>
      </c>
      <c r="G1153" s="122">
        <v>0</v>
      </c>
      <c r="H1153" s="122">
        <v>0</v>
      </c>
      <c r="I1153" s="122">
        <v>0</v>
      </c>
      <c r="J1153" s="122">
        <v>0</v>
      </c>
      <c r="K1153" s="122">
        <v>0</v>
      </c>
      <c r="L1153" s="122">
        <v>0</v>
      </c>
      <c r="M1153" s="122">
        <v>0</v>
      </c>
      <c r="N1153" s="122">
        <v>0</v>
      </c>
      <c r="O1153" s="122">
        <v>0</v>
      </c>
      <c r="P1153" s="122">
        <v>0</v>
      </c>
      <c r="Q1153" s="122">
        <v>0</v>
      </c>
      <c r="R1153" s="122">
        <v>0</v>
      </c>
      <c r="S1153" s="122">
        <v>0</v>
      </c>
      <c r="T1153" s="122">
        <v>0</v>
      </c>
      <c r="U1153" s="122">
        <v>0</v>
      </c>
      <c r="V1153" s="122">
        <v>0</v>
      </c>
      <c r="W1153" s="122">
        <v>0</v>
      </c>
      <c r="X1153" s="122">
        <v>0</v>
      </c>
      <c r="Y1153" s="122">
        <v>0</v>
      </c>
      <c r="Z1153" s="122">
        <v>0</v>
      </c>
      <c r="AA1153" s="122">
        <v>0</v>
      </c>
      <c r="AB1153" s="122">
        <v>0</v>
      </c>
      <c r="AC1153" s="122">
        <v>0</v>
      </c>
      <c r="AD1153" s="122">
        <v>0</v>
      </c>
      <c r="AE1153" s="122">
        <v>0</v>
      </c>
      <c r="AF1153" s="122">
        <v>0</v>
      </c>
      <c r="AG1153" s="122">
        <v>0</v>
      </c>
      <c r="AH1153" s="122">
        <v>0</v>
      </c>
      <c r="AI1153" s="122">
        <v>0</v>
      </c>
      <c r="AJ1153" s="122">
        <v>0</v>
      </c>
      <c r="AK1153" s="122">
        <v>0</v>
      </c>
      <c r="AL1153" s="122">
        <v>0</v>
      </c>
    </row>
    <row r="1154" spans="1:38" hidden="1" x14ac:dyDescent="0.25">
      <c r="A1154" s="122" t="s">
        <v>1965</v>
      </c>
      <c r="B1154" s="122">
        <v>1</v>
      </c>
      <c r="C1154" s="122" t="s">
        <v>2155</v>
      </c>
      <c r="D1154" s="122" t="s">
        <v>2113</v>
      </c>
      <c r="E1154" s="122">
        <v>22</v>
      </c>
      <c r="F1154" s="122">
        <v>0</v>
      </c>
      <c r="G1154" s="122">
        <v>0</v>
      </c>
      <c r="H1154" s="122">
        <v>0</v>
      </c>
      <c r="I1154" s="122">
        <v>0</v>
      </c>
      <c r="J1154" s="122">
        <v>0</v>
      </c>
      <c r="K1154" s="122">
        <v>0</v>
      </c>
      <c r="L1154" s="122">
        <v>0</v>
      </c>
      <c r="M1154" s="122">
        <v>0</v>
      </c>
      <c r="N1154" s="122">
        <v>0</v>
      </c>
      <c r="O1154" s="122">
        <v>0</v>
      </c>
      <c r="P1154" s="122">
        <v>0</v>
      </c>
      <c r="Q1154" s="122">
        <v>0</v>
      </c>
      <c r="R1154" s="122">
        <v>0</v>
      </c>
      <c r="S1154" s="122">
        <v>0</v>
      </c>
      <c r="T1154" s="122">
        <v>0</v>
      </c>
      <c r="U1154" s="122">
        <v>0</v>
      </c>
      <c r="V1154" s="122">
        <v>0</v>
      </c>
      <c r="W1154" s="122">
        <v>0</v>
      </c>
      <c r="X1154" s="122">
        <v>0</v>
      </c>
      <c r="Y1154" s="122">
        <v>0</v>
      </c>
      <c r="Z1154" s="122">
        <v>0</v>
      </c>
      <c r="AA1154" s="122">
        <v>0</v>
      </c>
      <c r="AB1154" s="122">
        <v>0</v>
      </c>
      <c r="AC1154" s="122">
        <v>0</v>
      </c>
      <c r="AD1154" s="122">
        <v>0</v>
      </c>
      <c r="AE1154" s="122">
        <v>0</v>
      </c>
      <c r="AF1154" s="122">
        <v>0</v>
      </c>
      <c r="AG1154" s="122">
        <v>0</v>
      </c>
      <c r="AH1154" s="122">
        <v>0</v>
      </c>
      <c r="AI1154" s="122">
        <v>0</v>
      </c>
      <c r="AJ1154" s="122">
        <v>0</v>
      </c>
      <c r="AK1154" s="122">
        <v>0</v>
      </c>
      <c r="AL1154" s="122">
        <v>0</v>
      </c>
    </row>
    <row r="1155" spans="1:38" hidden="1" x14ac:dyDescent="0.25">
      <c r="A1155" s="122" t="s">
        <v>1965</v>
      </c>
      <c r="B1155" s="122">
        <v>1</v>
      </c>
      <c r="C1155" s="122" t="s">
        <v>2155</v>
      </c>
      <c r="D1155" s="122" t="s">
        <v>2114</v>
      </c>
      <c r="E1155" s="122">
        <v>22</v>
      </c>
      <c r="F1155" s="122">
        <v>0</v>
      </c>
      <c r="G1155" s="122">
        <v>0</v>
      </c>
      <c r="H1155" s="122">
        <v>0</v>
      </c>
      <c r="I1155" s="122">
        <v>0</v>
      </c>
      <c r="J1155" s="122">
        <v>0</v>
      </c>
      <c r="K1155" s="122">
        <v>0</v>
      </c>
      <c r="L1155" s="122">
        <v>0</v>
      </c>
      <c r="M1155" s="122">
        <v>0</v>
      </c>
      <c r="N1155" s="122">
        <v>0</v>
      </c>
      <c r="O1155" s="122">
        <v>0</v>
      </c>
      <c r="P1155" s="122">
        <v>0</v>
      </c>
      <c r="Q1155" s="122">
        <v>0</v>
      </c>
      <c r="R1155" s="122">
        <v>0</v>
      </c>
      <c r="S1155" s="122">
        <v>0</v>
      </c>
      <c r="T1155" s="122">
        <v>0</v>
      </c>
      <c r="U1155" s="122">
        <v>0</v>
      </c>
      <c r="V1155" s="122">
        <v>0</v>
      </c>
      <c r="W1155" s="122">
        <v>0</v>
      </c>
      <c r="X1155" s="122">
        <v>0</v>
      </c>
      <c r="Y1155" s="122">
        <v>0</v>
      </c>
      <c r="Z1155" s="122">
        <v>0</v>
      </c>
      <c r="AA1155" s="122">
        <v>0</v>
      </c>
      <c r="AB1155" s="122">
        <v>0</v>
      </c>
      <c r="AC1155" s="122">
        <v>0</v>
      </c>
      <c r="AD1155" s="122">
        <v>0</v>
      </c>
      <c r="AE1155" s="122">
        <v>0</v>
      </c>
      <c r="AF1155" s="122">
        <v>0</v>
      </c>
      <c r="AG1155" s="122">
        <v>0</v>
      </c>
      <c r="AH1155" s="122">
        <v>0</v>
      </c>
      <c r="AI1155" s="122">
        <v>0</v>
      </c>
      <c r="AJ1155" s="122">
        <v>0</v>
      </c>
      <c r="AK1155" s="122">
        <v>0</v>
      </c>
      <c r="AL1155" s="122">
        <v>0</v>
      </c>
    </row>
    <row r="1156" spans="1:38" hidden="1" x14ac:dyDescent="0.25">
      <c r="A1156" s="122" t="s">
        <v>1965</v>
      </c>
      <c r="B1156" s="122">
        <v>1</v>
      </c>
      <c r="C1156" s="122" t="s">
        <v>2155</v>
      </c>
      <c r="D1156" s="122" t="s">
        <v>2136</v>
      </c>
      <c r="E1156" s="122">
        <v>22</v>
      </c>
      <c r="F1156" s="122">
        <v>0</v>
      </c>
      <c r="G1156" s="122">
        <v>0</v>
      </c>
      <c r="H1156" s="122">
        <v>0</v>
      </c>
      <c r="I1156" s="122">
        <v>0</v>
      </c>
      <c r="J1156" s="122">
        <v>0</v>
      </c>
      <c r="K1156" s="122">
        <v>0</v>
      </c>
      <c r="L1156" s="122">
        <v>0</v>
      </c>
      <c r="M1156" s="122">
        <v>0</v>
      </c>
      <c r="N1156" s="122">
        <v>0</v>
      </c>
      <c r="O1156" s="122">
        <v>0</v>
      </c>
      <c r="P1156" s="122">
        <v>0</v>
      </c>
      <c r="Q1156" s="122">
        <v>0</v>
      </c>
      <c r="R1156" s="122">
        <v>0</v>
      </c>
      <c r="S1156" s="122">
        <v>0</v>
      </c>
      <c r="T1156" s="122">
        <v>0</v>
      </c>
      <c r="U1156" s="122">
        <v>0</v>
      </c>
      <c r="V1156" s="122">
        <v>0</v>
      </c>
      <c r="W1156" s="122">
        <v>0</v>
      </c>
      <c r="X1156" s="122">
        <v>0</v>
      </c>
      <c r="Y1156" s="122">
        <v>0</v>
      </c>
      <c r="Z1156" s="122">
        <v>0</v>
      </c>
      <c r="AA1156" s="122">
        <v>0</v>
      </c>
      <c r="AB1156" s="122">
        <v>0</v>
      </c>
      <c r="AC1156" s="122">
        <v>0</v>
      </c>
      <c r="AD1156" s="122">
        <v>0</v>
      </c>
      <c r="AE1156" s="122">
        <v>0</v>
      </c>
      <c r="AF1156" s="122">
        <v>0</v>
      </c>
      <c r="AG1156" s="122">
        <v>0</v>
      </c>
      <c r="AH1156" s="122">
        <v>0</v>
      </c>
      <c r="AI1156" s="122">
        <v>0</v>
      </c>
      <c r="AJ1156" s="122">
        <v>0</v>
      </c>
      <c r="AK1156" s="122">
        <v>0</v>
      </c>
      <c r="AL1156" s="122">
        <v>0</v>
      </c>
    </row>
    <row r="1157" spans="1:38" hidden="1" x14ac:dyDescent="0.25">
      <c r="A1157" s="122" t="s">
        <v>1965</v>
      </c>
      <c r="B1157" s="122">
        <v>1</v>
      </c>
      <c r="C1157" s="122" t="s">
        <v>2155</v>
      </c>
      <c r="D1157" s="122" t="s">
        <v>2115</v>
      </c>
      <c r="E1157" s="122">
        <v>22</v>
      </c>
      <c r="F1157" s="122">
        <v>0</v>
      </c>
      <c r="G1157" s="122">
        <v>0</v>
      </c>
      <c r="H1157" s="122">
        <v>0</v>
      </c>
      <c r="I1157" s="122">
        <v>0</v>
      </c>
      <c r="J1157" s="122">
        <v>0</v>
      </c>
      <c r="K1157" s="122">
        <v>0</v>
      </c>
      <c r="L1157" s="122">
        <v>0</v>
      </c>
      <c r="M1157" s="122">
        <v>0</v>
      </c>
      <c r="N1157" s="122">
        <v>0</v>
      </c>
      <c r="O1157" s="122">
        <v>0</v>
      </c>
      <c r="P1157" s="122">
        <v>0</v>
      </c>
      <c r="Q1157" s="122">
        <v>0</v>
      </c>
      <c r="R1157" s="122">
        <v>0</v>
      </c>
      <c r="S1157" s="122">
        <v>0</v>
      </c>
      <c r="T1157" s="122">
        <v>0</v>
      </c>
      <c r="U1157" s="122">
        <v>0</v>
      </c>
      <c r="V1157" s="122">
        <v>0</v>
      </c>
      <c r="W1157" s="122">
        <v>0</v>
      </c>
      <c r="X1157" s="122">
        <v>0</v>
      </c>
      <c r="Y1157" s="122">
        <v>0</v>
      </c>
      <c r="Z1157" s="122">
        <v>0</v>
      </c>
      <c r="AA1157" s="122">
        <v>0</v>
      </c>
      <c r="AB1157" s="122">
        <v>0</v>
      </c>
      <c r="AC1157" s="122">
        <v>0</v>
      </c>
      <c r="AD1157" s="122">
        <v>0</v>
      </c>
      <c r="AE1157" s="122">
        <v>0</v>
      </c>
      <c r="AF1157" s="122">
        <v>0</v>
      </c>
      <c r="AG1157" s="122">
        <v>0</v>
      </c>
      <c r="AH1157" s="122">
        <v>0</v>
      </c>
      <c r="AI1157" s="122">
        <v>0</v>
      </c>
      <c r="AJ1157" s="122">
        <v>0</v>
      </c>
      <c r="AK1157" s="122">
        <v>0</v>
      </c>
      <c r="AL1157" s="122">
        <v>0</v>
      </c>
    </row>
    <row r="1158" spans="1:38" hidden="1" x14ac:dyDescent="0.25">
      <c r="A1158" s="122" t="s">
        <v>1965</v>
      </c>
      <c r="B1158" s="122">
        <v>1</v>
      </c>
      <c r="C1158" s="122" t="s">
        <v>2155</v>
      </c>
      <c r="D1158" s="122" t="s">
        <v>2116</v>
      </c>
      <c r="E1158" s="122">
        <v>22</v>
      </c>
      <c r="F1158" s="122">
        <v>0</v>
      </c>
      <c r="G1158" s="122">
        <v>0</v>
      </c>
      <c r="H1158" s="122">
        <v>0</v>
      </c>
      <c r="I1158" s="122">
        <v>0</v>
      </c>
      <c r="J1158" s="122">
        <v>0</v>
      </c>
      <c r="K1158" s="122">
        <v>0</v>
      </c>
      <c r="L1158" s="122">
        <v>0</v>
      </c>
      <c r="M1158" s="122">
        <v>0</v>
      </c>
      <c r="N1158" s="122">
        <v>0</v>
      </c>
      <c r="O1158" s="122">
        <v>0</v>
      </c>
      <c r="P1158" s="122">
        <v>0</v>
      </c>
      <c r="Q1158" s="122">
        <v>0</v>
      </c>
      <c r="R1158" s="122">
        <v>0</v>
      </c>
      <c r="S1158" s="122">
        <v>0</v>
      </c>
      <c r="T1158" s="122">
        <v>0</v>
      </c>
      <c r="U1158" s="122">
        <v>0</v>
      </c>
      <c r="V1158" s="122">
        <v>0</v>
      </c>
      <c r="W1158" s="122">
        <v>0</v>
      </c>
      <c r="X1158" s="122">
        <v>0</v>
      </c>
      <c r="Y1158" s="122">
        <v>0</v>
      </c>
      <c r="Z1158" s="122">
        <v>0</v>
      </c>
      <c r="AA1158" s="122">
        <v>0</v>
      </c>
      <c r="AB1158" s="122">
        <v>0</v>
      </c>
      <c r="AC1158" s="122">
        <v>0</v>
      </c>
      <c r="AD1158" s="122">
        <v>0</v>
      </c>
      <c r="AE1158" s="122">
        <v>0</v>
      </c>
      <c r="AF1158" s="122">
        <v>0</v>
      </c>
      <c r="AG1158" s="122">
        <v>0</v>
      </c>
      <c r="AH1158" s="122">
        <v>0</v>
      </c>
      <c r="AI1158" s="122">
        <v>0</v>
      </c>
      <c r="AJ1158" s="122">
        <v>0</v>
      </c>
      <c r="AK1158" s="122">
        <v>0</v>
      </c>
      <c r="AL1158" s="122">
        <v>0</v>
      </c>
    </row>
    <row r="1159" spans="1:38" hidden="1" x14ac:dyDescent="0.25">
      <c r="A1159" s="122" t="s">
        <v>1965</v>
      </c>
      <c r="B1159" s="122">
        <v>1</v>
      </c>
      <c r="C1159" s="122" t="s">
        <v>2155</v>
      </c>
      <c r="D1159" s="122" t="s">
        <v>2117</v>
      </c>
      <c r="E1159" s="122">
        <v>22</v>
      </c>
      <c r="F1159" s="122">
        <v>0</v>
      </c>
      <c r="G1159" s="122">
        <v>0</v>
      </c>
      <c r="H1159" s="122">
        <v>0</v>
      </c>
      <c r="I1159" s="122">
        <v>0</v>
      </c>
      <c r="J1159" s="122">
        <v>0</v>
      </c>
      <c r="K1159" s="122">
        <v>0</v>
      </c>
      <c r="L1159" s="122">
        <v>0</v>
      </c>
      <c r="M1159" s="122">
        <v>0</v>
      </c>
      <c r="N1159" s="122">
        <v>0</v>
      </c>
      <c r="O1159" s="122">
        <v>0</v>
      </c>
      <c r="P1159" s="122">
        <v>0</v>
      </c>
      <c r="Q1159" s="122">
        <v>0</v>
      </c>
      <c r="R1159" s="122">
        <v>0</v>
      </c>
      <c r="S1159" s="122">
        <v>0</v>
      </c>
      <c r="T1159" s="122">
        <v>0</v>
      </c>
      <c r="U1159" s="122">
        <v>0</v>
      </c>
      <c r="V1159" s="122">
        <v>0</v>
      </c>
      <c r="W1159" s="122">
        <v>0</v>
      </c>
      <c r="X1159" s="122">
        <v>0</v>
      </c>
      <c r="Y1159" s="122">
        <v>0</v>
      </c>
      <c r="Z1159" s="122">
        <v>0</v>
      </c>
      <c r="AA1159" s="122">
        <v>0</v>
      </c>
      <c r="AB1159" s="122">
        <v>0</v>
      </c>
      <c r="AC1159" s="122">
        <v>0</v>
      </c>
      <c r="AD1159" s="122">
        <v>0</v>
      </c>
      <c r="AE1159" s="122">
        <v>0</v>
      </c>
      <c r="AF1159" s="122">
        <v>0</v>
      </c>
      <c r="AG1159" s="122">
        <v>0</v>
      </c>
      <c r="AH1159" s="122">
        <v>0</v>
      </c>
      <c r="AI1159" s="122">
        <v>0</v>
      </c>
      <c r="AJ1159" s="122">
        <v>0</v>
      </c>
      <c r="AK1159" s="122">
        <v>0</v>
      </c>
      <c r="AL1159" s="122">
        <v>0</v>
      </c>
    </row>
    <row r="1160" spans="1:38" hidden="1" x14ac:dyDescent="0.25">
      <c r="A1160" s="122" t="s">
        <v>1965</v>
      </c>
      <c r="B1160" s="122">
        <v>1</v>
      </c>
      <c r="C1160" s="122" t="s">
        <v>2155</v>
      </c>
      <c r="D1160" s="122" t="s">
        <v>2118</v>
      </c>
      <c r="E1160" s="122">
        <v>22</v>
      </c>
      <c r="F1160" s="122">
        <v>0</v>
      </c>
      <c r="G1160" s="122">
        <v>0</v>
      </c>
      <c r="H1160" s="122">
        <v>0</v>
      </c>
      <c r="I1160" s="122">
        <v>0</v>
      </c>
      <c r="J1160" s="122">
        <v>0</v>
      </c>
      <c r="K1160" s="122">
        <v>0</v>
      </c>
      <c r="L1160" s="122">
        <v>0</v>
      </c>
      <c r="M1160" s="122">
        <v>0</v>
      </c>
      <c r="N1160" s="122">
        <v>0</v>
      </c>
      <c r="O1160" s="122">
        <v>0</v>
      </c>
      <c r="P1160" s="122">
        <v>0</v>
      </c>
      <c r="Q1160" s="122">
        <v>0</v>
      </c>
      <c r="R1160" s="122">
        <v>0</v>
      </c>
      <c r="S1160" s="122">
        <v>0</v>
      </c>
      <c r="T1160" s="122">
        <v>0</v>
      </c>
      <c r="U1160" s="122">
        <v>0</v>
      </c>
      <c r="V1160" s="122">
        <v>0</v>
      </c>
      <c r="W1160" s="122">
        <v>0</v>
      </c>
      <c r="X1160" s="122">
        <v>0</v>
      </c>
      <c r="Y1160" s="122">
        <v>0</v>
      </c>
      <c r="Z1160" s="122">
        <v>0</v>
      </c>
      <c r="AA1160" s="122">
        <v>0</v>
      </c>
      <c r="AB1160" s="122">
        <v>0</v>
      </c>
      <c r="AC1160" s="122">
        <v>0</v>
      </c>
      <c r="AD1160" s="122">
        <v>0</v>
      </c>
      <c r="AE1160" s="122">
        <v>0</v>
      </c>
      <c r="AF1160" s="122">
        <v>0</v>
      </c>
      <c r="AG1160" s="122">
        <v>0</v>
      </c>
      <c r="AH1160" s="122">
        <v>0</v>
      </c>
      <c r="AI1160" s="122">
        <v>0</v>
      </c>
      <c r="AJ1160" s="122">
        <v>0</v>
      </c>
      <c r="AK1160" s="122">
        <v>0</v>
      </c>
      <c r="AL1160" s="122">
        <v>0</v>
      </c>
    </row>
    <row r="1161" spans="1:38" hidden="1" x14ac:dyDescent="0.25">
      <c r="A1161" s="122" t="s">
        <v>1965</v>
      </c>
      <c r="B1161" s="122">
        <v>1</v>
      </c>
      <c r="C1161" s="122" t="s">
        <v>2155</v>
      </c>
      <c r="D1161" s="122" t="s">
        <v>2119</v>
      </c>
      <c r="E1161" s="122">
        <v>22</v>
      </c>
      <c r="F1161" s="122">
        <v>0</v>
      </c>
      <c r="G1161" s="122">
        <v>0</v>
      </c>
      <c r="H1161" s="122">
        <v>0</v>
      </c>
      <c r="I1161" s="122">
        <v>0</v>
      </c>
      <c r="J1161" s="122">
        <v>0</v>
      </c>
      <c r="K1161" s="122">
        <v>0</v>
      </c>
      <c r="L1161" s="122">
        <v>0</v>
      </c>
      <c r="M1161" s="122">
        <v>0</v>
      </c>
      <c r="N1161" s="122">
        <v>0</v>
      </c>
      <c r="O1161" s="122">
        <v>0</v>
      </c>
      <c r="P1161" s="122">
        <v>0</v>
      </c>
      <c r="Q1161" s="122">
        <v>0</v>
      </c>
      <c r="R1161" s="122">
        <v>0</v>
      </c>
      <c r="S1161" s="122">
        <v>0</v>
      </c>
      <c r="T1161" s="122">
        <v>0</v>
      </c>
      <c r="U1161" s="122">
        <v>0</v>
      </c>
      <c r="V1161" s="122">
        <v>0</v>
      </c>
      <c r="W1161" s="122">
        <v>0</v>
      </c>
      <c r="X1161" s="122">
        <v>0</v>
      </c>
      <c r="Y1161" s="122">
        <v>0</v>
      </c>
      <c r="Z1161" s="122">
        <v>0</v>
      </c>
      <c r="AA1161" s="122">
        <v>0</v>
      </c>
      <c r="AB1161" s="122">
        <v>0</v>
      </c>
      <c r="AC1161" s="122">
        <v>0</v>
      </c>
      <c r="AD1161" s="122">
        <v>0</v>
      </c>
      <c r="AE1161" s="122">
        <v>0</v>
      </c>
      <c r="AF1161" s="122">
        <v>0</v>
      </c>
      <c r="AG1161" s="122">
        <v>0</v>
      </c>
      <c r="AH1161" s="122">
        <v>0</v>
      </c>
      <c r="AI1161" s="122">
        <v>0</v>
      </c>
      <c r="AJ1161" s="122">
        <v>0</v>
      </c>
      <c r="AK1161" s="122">
        <v>0</v>
      </c>
      <c r="AL1161" s="122">
        <v>0</v>
      </c>
    </row>
    <row r="1162" spans="1:38" hidden="1" x14ac:dyDescent="0.25">
      <c r="A1162" s="122" t="s">
        <v>1965</v>
      </c>
      <c r="B1162" s="122">
        <v>1</v>
      </c>
      <c r="C1162" s="122" t="s">
        <v>2155</v>
      </c>
      <c r="D1162" s="122" t="s">
        <v>2137</v>
      </c>
      <c r="E1162" s="122">
        <v>22</v>
      </c>
      <c r="F1162" s="122">
        <v>0</v>
      </c>
      <c r="G1162" s="122">
        <v>0</v>
      </c>
      <c r="H1162" s="122">
        <v>0</v>
      </c>
      <c r="I1162" s="122">
        <v>0</v>
      </c>
      <c r="J1162" s="122">
        <v>0</v>
      </c>
      <c r="K1162" s="122">
        <v>0</v>
      </c>
      <c r="L1162" s="122">
        <v>0</v>
      </c>
      <c r="M1162" s="122">
        <v>0</v>
      </c>
      <c r="N1162" s="122">
        <v>0</v>
      </c>
      <c r="O1162" s="122">
        <v>0</v>
      </c>
      <c r="P1162" s="122">
        <v>0</v>
      </c>
      <c r="Q1162" s="122">
        <v>0</v>
      </c>
      <c r="R1162" s="122">
        <v>0</v>
      </c>
      <c r="S1162" s="122">
        <v>0</v>
      </c>
      <c r="T1162" s="122">
        <v>0</v>
      </c>
      <c r="U1162" s="122">
        <v>0</v>
      </c>
      <c r="V1162" s="122">
        <v>0</v>
      </c>
      <c r="W1162" s="122">
        <v>0</v>
      </c>
      <c r="X1162" s="122">
        <v>0</v>
      </c>
      <c r="Y1162" s="122">
        <v>0</v>
      </c>
      <c r="Z1162" s="122">
        <v>0</v>
      </c>
      <c r="AA1162" s="122">
        <v>0</v>
      </c>
      <c r="AB1162" s="122">
        <v>0</v>
      </c>
      <c r="AC1162" s="122">
        <v>0</v>
      </c>
      <c r="AD1162" s="122">
        <v>0</v>
      </c>
      <c r="AE1162" s="122">
        <v>0</v>
      </c>
      <c r="AF1162" s="122">
        <v>0</v>
      </c>
      <c r="AG1162" s="122">
        <v>0</v>
      </c>
      <c r="AH1162" s="122">
        <v>0</v>
      </c>
      <c r="AI1162" s="122">
        <v>0</v>
      </c>
      <c r="AJ1162" s="122">
        <v>0</v>
      </c>
      <c r="AK1162" s="122">
        <v>0</v>
      </c>
      <c r="AL1162" s="122">
        <v>0</v>
      </c>
    </row>
    <row r="1163" spans="1:38" hidden="1" x14ac:dyDescent="0.25">
      <c r="A1163" s="122" t="s">
        <v>1965</v>
      </c>
      <c r="B1163" s="122">
        <v>1</v>
      </c>
      <c r="C1163" s="122" t="s">
        <v>2155</v>
      </c>
      <c r="D1163" s="122" t="s">
        <v>2120</v>
      </c>
      <c r="E1163" s="122">
        <v>22</v>
      </c>
      <c r="F1163" s="122">
        <v>0</v>
      </c>
      <c r="G1163" s="122">
        <v>0</v>
      </c>
      <c r="H1163" s="122">
        <v>0</v>
      </c>
      <c r="I1163" s="122">
        <v>0</v>
      </c>
      <c r="J1163" s="122">
        <v>0</v>
      </c>
      <c r="K1163" s="122">
        <v>0</v>
      </c>
      <c r="L1163" s="122">
        <v>0</v>
      </c>
      <c r="M1163" s="122">
        <v>0</v>
      </c>
      <c r="N1163" s="122">
        <v>0</v>
      </c>
      <c r="O1163" s="122">
        <v>0</v>
      </c>
      <c r="P1163" s="122">
        <v>0</v>
      </c>
      <c r="Q1163" s="122">
        <v>0</v>
      </c>
      <c r="R1163" s="122">
        <v>0</v>
      </c>
      <c r="S1163" s="122">
        <v>0</v>
      </c>
      <c r="T1163" s="122">
        <v>0</v>
      </c>
      <c r="U1163" s="122">
        <v>0</v>
      </c>
      <c r="V1163" s="122">
        <v>0</v>
      </c>
      <c r="W1163" s="122">
        <v>0</v>
      </c>
      <c r="X1163" s="122">
        <v>0</v>
      </c>
      <c r="Y1163" s="122">
        <v>0</v>
      </c>
      <c r="Z1163" s="122">
        <v>0</v>
      </c>
      <c r="AA1163" s="122">
        <v>0</v>
      </c>
      <c r="AB1163" s="122">
        <v>0</v>
      </c>
      <c r="AC1163" s="122">
        <v>0</v>
      </c>
      <c r="AD1163" s="122">
        <v>0</v>
      </c>
      <c r="AE1163" s="122">
        <v>0</v>
      </c>
      <c r="AF1163" s="122">
        <v>0</v>
      </c>
      <c r="AG1163" s="122">
        <v>0</v>
      </c>
      <c r="AH1163" s="122">
        <v>0</v>
      </c>
      <c r="AI1163" s="122">
        <v>0</v>
      </c>
      <c r="AJ1163" s="122">
        <v>0</v>
      </c>
      <c r="AK1163" s="122">
        <v>0</v>
      </c>
      <c r="AL1163" s="122">
        <v>0</v>
      </c>
    </row>
    <row r="1164" spans="1:38" hidden="1" x14ac:dyDescent="0.25">
      <c r="A1164" s="122" t="s">
        <v>1965</v>
      </c>
      <c r="B1164" s="122">
        <v>1</v>
      </c>
      <c r="C1164" s="122" t="s">
        <v>2155</v>
      </c>
      <c r="D1164" s="122" t="s">
        <v>2121</v>
      </c>
      <c r="E1164" s="122">
        <v>22</v>
      </c>
      <c r="F1164" s="122">
        <v>0</v>
      </c>
      <c r="G1164" s="122">
        <v>0</v>
      </c>
      <c r="H1164" s="122">
        <v>0</v>
      </c>
      <c r="I1164" s="122">
        <v>0</v>
      </c>
      <c r="J1164" s="122">
        <v>0</v>
      </c>
      <c r="K1164" s="122">
        <v>0</v>
      </c>
      <c r="L1164" s="122">
        <v>0</v>
      </c>
      <c r="M1164" s="122">
        <v>0</v>
      </c>
      <c r="N1164" s="122">
        <v>0</v>
      </c>
      <c r="O1164" s="122">
        <v>0</v>
      </c>
      <c r="P1164" s="122">
        <v>0</v>
      </c>
      <c r="Q1164" s="122">
        <v>0</v>
      </c>
      <c r="R1164" s="122">
        <v>0</v>
      </c>
      <c r="S1164" s="122">
        <v>0</v>
      </c>
      <c r="T1164" s="122">
        <v>0</v>
      </c>
      <c r="U1164" s="122">
        <v>0</v>
      </c>
      <c r="V1164" s="122">
        <v>0</v>
      </c>
      <c r="W1164" s="122">
        <v>0</v>
      </c>
      <c r="X1164" s="122">
        <v>0</v>
      </c>
      <c r="Y1164" s="122">
        <v>0</v>
      </c>
      <c r="Z1164" s="122">
        <v>0</v>
      </c>
      <c r="AA1164" s="122">
        <v>0</v>
      </c>
      <c r="AB1164" s="122">
        <v>0</v>
      </c>
      <c r="AC1164" s="122">
        <v>0</v>
      </c>
      <c r="AD1164" s="122">
        <v>0</v>
      </c>
      <c r="AE1164" s="122">
        <v>0</v>
      </c>
      <c r="AF1164" s="122">
        <v>0</v>
      </c>
      <c r="AG1164" s="122">
        <v>0</v>
      </c>
      <c r="AH1164" s="122">
        <v>0</v>
      </c>
      <c r="AI1164" s="122">
        <v>0</v>
      </c>
      <c r="AJ1164" s="122">
        <v>0</v>
      </c>
      <c r="AK1164" s="122">
        <v>0</v>
      </c>
      <c r="AL1164" s="122">
        <v>0</v>
      </c>
    </row>
    <row r="1165" spans="1:38" hidden="1" x14ac:dyDescent="0.25">
      <c r="A1165" s="122" t="s">
        <v>1965</v>
      </c>
      <c r="B1165" s="122">
        <v>1</v>
      </c>
      <c r="C1165" s="122" t="s">
        <v>2155</v>
      </c>
      <c r="D1165" s="122" t="s">
        <v>2138</v>
      </c>
      <c r="E1165" s="122">
        <v>22</v>
      </c>
      <c r="F1165" s="122">
        <v>0</v>
      </c>
      <c r="G1165" s="122">
        <v>0</v>
      </c>
      <c r="H1165" s="122">
        <v>0</v>
      </c>
      <c r="I1165" s="122">
        <v>0</v>
      </c>
      <c r="J1165" s="122">
        <v>0</v>
      </c>
      <c r="K1165" s="122">
        <v>0</v>
      </c>
      <c r="L1165" s="122">
        <v>0</v>
      </c>
      <c r="M1165" s="122">
        <v>0</v>
      </c>
      <c r="N1165" s="122">
        <v>0</v>
      </c>
      <c r="O1165" s="122">
        <v>0</v>
      </c>
      <c r="P1165" s="122">
        <v>0</v>
      </c>
      <c r="Q1165" s="122">
        <v>0</v>
      </c>
      <c r="R1165" s="122">
        <v>0</v>
      </c>
      <c r="S1165" s="122">
        <v>0</v>
      </c>
      <c r="T1165" s="122">
        <v>0</v>
      </c>
      <c r="U1165" s="122">
        <v>0</v>
      </c>
      <c r="V1165" s="122">
        <v>0</v>
      </c>
      <c r="W1165" s="122">
        <v>0</v>
      </c>
      <c r="X1165" s="122">
        <v>0</v>
      </c>
      <c r="Y1165" s="122">
        <v>0</v>
      </c>
      <c r="Z1165" s="122">
        <v>0</v>
      </c>
      <c r="AA1165" s="122">
        <v>0</v>
      </c>
      <c r="AB1165" s="122">
        <v>0</v>
      </c>
      <c r="AC1165" s="122">
        <v>0</v>
      </c>
      <c r="AD1165" s="122">
        <v>0</v>
      </c>
      <c r="AE1165" s="122">
        <v>0</v>
      </c>
      <c r="AF1165" s="122">
        <v>0</v>
      </c>
      <c r="AG1165" s="122">
        <v>0</v>
      </c>
      <c r="AH1165" s="122">
        <v>0</v>
      </c>
      <c r="AI1165" s="122">
        <v>0</v>
      </c>
      <c r="AJ1165" s="122">
        <v>0</v>
      </c>
      <c r="AK1165" s="122">
        <v>0</v>
      </c>
      <c r="AL1165" s="122">
        <v>0</v>
      </c>
    </row>
    <row r="1166" spans="1:38" hidden="1" x14ac:dyDescent="0.25">
      <c r="A1166" s="122" t="s">
        <v>1965</v>
      </c>
      <c r="B1166" s="122">
        <v>1</v>
      </c>
      <c r="C1166" s="122" t="s">
        <v>2155</v>
      </c>
      <c r="D1166" s="122" t="s">
        <v>2122</v>
      </c>
      <c r="E1166" s="122">
        <v>22</v>
      </c>
      <c r="F1166" s="122">
        <v>0</v>
      </c>
      <c r="G1166" s="122">
        <v>0</v>
      </c>
      <c r="H1166" s="122">
        <v>0</v>
      </c>
      <c r="I1166" s="122">
        <v>0</v>
      </c>
      <c r="J1166" s="122">
        <v>0</v>
      </c>
      <c r="K1166" s="122">
        <v>0</v>
      </c>
      <c r="L1166" s="122">
        <v>0</v>
      </c>
      <c r="M1166" s="122">
        <v>0</v>
      </c>
      <c r="N1166" s="122">
        <v>0</v>
      </c>
      <c r="O1166" s="122">
        <v>0</v>
      </c>
      <c r="P1166" s="122">
        <v>0</v>
      </c>
      <c r="Q1166" s="122">
        <v>0</v>
      </c>
      <c r="R1166" s="122">
        <v>0</v>
      </c>
      <c r="S1166" s="122">
        <v>0</v>
      </c>
      <c r="T1166" s="122">
        <v>0</v>
      </c>
      <c r="U1166" s="122">
        <v>0</v>
      </c>
      <c r="V1166" s="122">
        <v>0</v>
      </c>
      <c r="W1166" s="122">
        <v>0</v>
      </c>
      <c r="X1166" s="122">
        <v>0</v>
      </c>
      <c r="Y1166" s="122">
        <v>0</v>
      </c>
      <c r="Z1166" s="122">
        <v>0</v>
      </c>
      <c r="AA1166" s="122">
        <v>0</v>
      </c>
      <c r="AB1166" s="122">
        <v>0</v>
      </c>
      <c r="AC1166" s="122">
        <v>0</v>
      </c>
      <c r="AD1166" s="122">
        <v>0</v>
      </c>
      <c r="AE1166" s="122">
        <v>0</v>
      </c>
      <c r="AF1166" s="122">
        <v>0</v>
      </c>
      <c r="AG1166" s="122">
        <v>0</v>
      </c>
      <c r="AH1166" s="122">
        <v>0</v>
      </c>
      <c r="AI1166" s="122">
        <v>0</v>
      </c>
      <c r="AJ1166" s="122">
        <v>0</v>
      </c>
      <c r="AK1166" s="122">
        <v>0</v>
      </c>
      <c r="AL1166" s="122">
        <v>0</v>
      </c>
    </row>
    <row r="1167" spans="1:38" hidden="1" x14ac:dyDescent="0.25">
      <c r="A1167" s="122" t="s">
        <v>1965</v>
      </c>
      <c r="B1167" s="122">
        <v>1</v>
      </c>
      <c r="C1167" s="122" t="s">
        <v>2155</v>
      </c>
      <c r="D1167" s="122" t="s">
        <v>2123</v>
      </c>
      <c r="E1167" s="122">
        <v>22</v>
      </c>
      <c r="F1167" s="122">
        <v>0</v>
      </c>
      <c r="G1167" s="122">
        <v>0</v>
      </c>
      <c r="H1167" s="122">
        <v>0</v>
      </c>
      <c r="I1167" s="122">
        <v>0</v>
      </c>
      <c r="J1167" s="122">
        <v>0</v>
      </c>
      <c r="K1167" s="122">
        <v>0</v>
      </c>
      <c r="L1167" s="122">
        <v>0</v>
      </c>
      <c r="M1167" s="122">
        <v>0</v>
      </c>
      <c r="N1167" s="122">
        <v>0</v>
      </c>
      <c r="O1167" s="122">
        <v>0</v>
      </c>
      <c r="P1167" s="122">
        <v>0</v>
      </c>
      <c r="Q1167" s="122">
        <v>0</v>
      </c>
      <c r="R1167" s="122">
        <v>0</v>
      </c>
      <c r="S1167" s="122">
        <v>0</v>
      </c>
      <c r="T1167" s="122">
        <v>0</v>
      </c>
      <c r="U1167" s="122">
        <v>0</v>
      </c>
      <c r="V1167" s="122">
        <v>0</v>
      </c>
      <c r="W1167" s="122">
        <v>0</v>
      </c>
      <c r="X1167" s="122">
        <v>0</v>
      </c>
      <c r="Y1167" s="122">
        <v>0</v>
      </c>
      <c r="Z1167" s="122">
        <v>0</v>
      </c>
      <c r="AA1167" s="122">
        <v>0</v>
      </c>
      <c r="AB1167" s="122">
        <v>0</v>
      </c>
      <c r="AC1167" s="122">
        <v>0</v>
      </c>
      <c r="AD1167" s="122">
        <v>0</v>
      </c>
      <c r="AE1167" s="122">
        <v>0</v>
      </c>
      <c r="AF1167" s="122">
        <v>0</v>
      </c>
      <c r="AG1167" s="122">
        <v>0</v>
      </c>
      <c r="AH1167" s="122">
        <v>0</v>
      </c>
      <c r="AI1167" s="122">
        <v>0</v>
      </c>
      <c r="AJ1167" s="122">
        <v>0</v>
      </c>
      <c r="AK1167" s="122">
        <v>0</v>
      </c>
      <c r="AL1167" s="122">
        <v>0</v>
      </c>
    </row>
    <row r="1168" spans="1:38" hidden="1" x14ac:dyDescent="0.25">
      <c r="A1168" s="122" t="s">
        <v>1965</v>
      </c>
      <c r="B1168" s="122">
        <v>1</v>
      </c>
      <c r="C1168" s="122" t="s">
        <v>2155</v>
      </c>
      <c r="D1168" s="122" t="s">
        <v>2124</v>
      </c>
      <c r="E1168" s="122">
        <v>22</v>
      </c>
      <c r="F1168" s="122">
        <v>0</v>
      </c>
      <c r="G1168" s="122">
        <v>0</v>
      </c>
      <c r="H1168" s="122">
        <v>0</v>
      </c>
      <c r="I1168" s="122">
        <v>0</v>
      </c>
      <c r="J1168" s="122">
        <v>0</v>
      </c>
      <c r="K1168" s="122">
        <v>0</v>
      </c>
      <c r="L1168" s="122">
        <v>0</v>
      </c>
      <c r="M1168" s="122">
        <v>0</v>
      </c>
      <c r="N1168" s="122">
        <v>0</v>
      </c>
      <c r="O1168" s="122">
        <v>0</v>
      </c>
      <c r="P1168" s="122">
        <v>0</v>
      </c>
      <c r="Q1168" s="122">
        <v>0</v>
      </c>
      <c r="R1168" s="122">
        <v>0</v>
      </c>
      <c r="S1168" s="122">
        <v>0</v>
      </c>
      <c r="T1168" s="122">
        <v>0</v>
      </c>
      <c r="U1168" s="122">
        <v>0</v>
      </c>
      <c r="V1168" s="122">
        <v>0</v>
      </c>
      <c r="W1168" s="122">
        <v>0</v>
      </c>
      <c r="X1168" s="122">
        <v>0</v>
      </c>
      <c r="Y1168" s="122">
        <v>0</v>
      </c>
      <c r="Z1168" s="122">
        <v>0</v>
      </c>
      <c r="AA1168" s="122">
        <v>0</v>
      </c>
      <c r="AB1168" s="122">
        <v>0</v>
      </c>
      <c r="AC1168" s="122">
        <v>0</v>
      </c>
      <c r="AD1168" s="122">
        <v>0</v>
      </c>
      <c r="AE1168" s="122">
        <v>0</v>
      </c>
      <c r="AF1168" s="122">
        <v>0</v>
      </c>
      <c r="AG1168" s="122">
        <v>0</v>
      </c>
      <c r="AH1168" s="122">
        <v>0</v>
      </c>
      <c r="AI1168" s="122">
        <v>0</v>
      </c>
      <c r="AJ1168" s="122">
        <v>0</v>
      </c>
      <c r="AK1168" s="122">
        <v>0</v>
      </c>
      <c r="AL1168" s="122">
        <v>0</v>
      </c>
    </row>
    <row r="1169" spans="1:38" hidden="1" x14ac:dyDescent="0.25">
      <c r="A1169" s="122" t="s">
        <v>1965</v>
      </c>
      <c r="B1169" s="122">
        <v>1</v>
      </c>
      <c r="C1169" s="122" t="s">
        <v>2155</v>
      </c>
      <c r="D1169" s="122" t="s">
        <v>2125</v>
      </c>
      <c r="E1169" s="122">
        <v>22</v>
      </c>
      <c r="F1169" s="122">
        <v>0</v>
      </c>
      <c r="G1169" s="122">
        <v>0</v>
      </c>
      <c r="H1169" s="122">
        <v>0</v>
      </c>
      <c r="I1169" s="122">
        <v>0</v>
      </c>
      <c r="J1169" s="122">
        <v>0</v>
      </c>
      <c r="K1169" s="122">
        <v>0</v>
      </c>
      <c r="L1169" s="122">
        <v>0</v>
      </c>
      <c r="M1169" s="122">
        <v>0</v>
      </c>
      <c r="N1169" s="122">
        <v>0</v>
      </c>
      <c r="O1169" s="122">
        <v>0</v>
      </c>
      <c r="P1169" s="122">
        <v>0</v>
      </c>
      <c r="Q1169" s="122">
        <v>0</v>
      </c>
      <c r="R1169" s="122">
        <v>0</v>
      </c>
      <c r="S1169" s="122">
        <v>0</v>
      </c>
      <c r="T1169" s="122">
        <v>0</v>
      </c>
      <c r="U1169" s="122">
        <v>0</v>
      </c>
      <c r="V1169" s="122">
        <v>0</v>
      </c>
      <c r="W1169" s="122">
        <v>0</v>
      </c>
      <c r="X1169" s="122">
        <v>0</v>
      </c>
      <c r="Y1169" s="122">
        <v>0</v>
      </c>
      <c r="Z1169" s="122">
        <v>0</v>
      </c>
      <c r="AA1169" s="122">
        <v>0</v>
      </c>
      <c r="AB1169" s="122">
        <v>0</v>
      </c>
      <c r="AC1169" s="122">
        <v>0</v>
      </c>
      <c r="AD1169" s="122">
        <v>0</v>
      </c>
      <c r="AE1169" s="122">
        <v>0</v>
      </c>
      <c r="AF1169" s="122">
        <v>0</v>
      </c>
      <c r="AG1169" s="122">
        <v>0</v>
      </c>
      <c r="AH1169" s="122">
        <v>0</v>
      </c>
      <c r="AI1169" s="122">
        <v>0</v>
      </c>
      <c r="AJ1169" s="122">
        <v>0</v>
      </c>
      <c r="AK1169" s="122">
        <v>0</v>
      </c>
      <c r="AL1169" s="122">
        <v>0</v>
      </c>
    </row>
    <row r="1170" spans="1:38" hidden="1" x14ac:dyDescent="0.25">
      <c r="A1170" s="122" t="s">
        <v>1965</v>
      </c>
      <c r="B1170" s="122">
        <v>1</v>
      </c>
      <c r="C1170" s="122" t="s">
        <v>2155</v>
      </c>
      <c r="D1170" s="122" t="s">
        <v>2126</v>
      </c>
      <c r="E1170" s="122">
        <v>22</v>
      </c>
      <c r="F1170" s="122">
        <v>1.4313534566699</v>
      </c>
      <c r="G1170" s="122">
        <v>1.4313534566699</v>
      </c>
      <c r="H1170" s="122">
        <v>1.4508276533593001</v>
      </c>
      <c r="I1170" s="122">
        <v>1.4118792599804999</v>
      </c>
      <c r="J1170" s="122">
        <v>1.4216163583251999</v>
      </c>
      <c r="K1170" s="122">
        <v>1.6066212268744</v>
      </c>
      <c r="L1170" s="122">
        <v>1.5871470301849999</v>
      </c>
      <c r="M1170" s="122">
        <v>1.6650438169426001</v>
      </c>
      <c r="N1170" s="122">
        <v>1.6066212268744</v>
      </c>
      <c r="O1170" s="122">
        <v>1.5481986368062</v>
      </c>
      <c r="P1170" s="122">
        <v>1.5287244401168001</v>
      </c>
      <c r="Q1170" s="122">
        <v>1.4995131450828001</v>
      </c>
      <c r="R1170" s="122">
        <v>1.4703018500487</v>
      </c>
      <c r="S1170" s="122">
        <v>1.5092502434274999</v>
      </c>
      <c r="T1170" s="122">
        <v>1.6066212268744</v>
      </c>
      <c r="U1170" s="122">
        <v>1.6553067185979</v>
      </c>
      <c r="V1170" s="122">
        <v>1.6260954235638001</v>
      </c>
      <c r="W1170" s="122">
        <v>1.6747809152872</v>
      </c>
      <c r="X1170" s="122">
        <v>1.7332035053554</v>
      </c>
      <c r="Y1170" s="122">
        <v>1.4703018500487</v>
      </c>
      <c r="Z1170" s="122">
        <v>1.5481986368062</v>
      </c>
      <c r="AA1170" s="122">
        <v>1.6066212268744</v>
      </c>
      <c r="AB1170" s="122">
        <v>1.6650438169426001</v>
      </c>
      <c r="AC1170" s="122">
        <v>1.6942551119766001</v>
      </c>
      <c r="AD1170" s="122">
        <v>1.6845180136319</v>
      </c>
      <c r="AE1170" s="122">
        <v>1.7137293086659999</v>
      </c>
      <c r="AF1170" s="122">
        <v>1.7234664070107</v>
      </c>
      <c r="AG1170" s="122">
        <v>1.7526777020447999</v>
      </c>
      <c r="AH1170" s="122">
        <v>1.7137293086659999</v>
      </c>
      <c r="AI1170" s="122">
        <v>1.7916260954236001</v>
      </c>
      <c r="AJ1170" s="122">
        <v>1.4605647517039999</v>
      </c>
      <c r="AK1170" s="122">
        <v>1.7137293086659999</v>
      </c>
      <c r="AL1170" s="122">
        <v>0</v>
      </c>
    </row>
    <row r="1171" spans="1:38" hidden="1" x14ac:dyDescent="0.25">
      <c r="A1171" s="122" t="s">
        <v>1968</v>
      </c>
      <c r="B1171" s="122">
        <v>1</v>
      </c>
      <c r="C1171" s="122" t="s">
        <v>2156</v>
      </c>
      <c r="D1171" s="122" t="s">
        <v>2078</v>
      </c>
      <c r="E1171" s="122">
        <v>23</v>
      </c>
      <c r="F1171" s="122">
        <v>0</v>
      </c>
      <c r="G1171" s="122">
        <v>0</v>
      </c>
      <c r="H1171" s="122">
        <v>0</v>
      </c>
      <c r="I1171" s="122">
        <v>0</v>
      </c>
      <c r="J1171" s="122">
        <v>0</v>
      </c>
      <c r="K1171" s="122">
        <v>0</v>
      </c>
      <c r="L1171" s="122">
        <v>0</v>
      </c>
      <c r="M1171" s="122">
        <v>0</v>
      </c>
      <c r="N1171" s="122">
        <v>0</v>
      </c>
      <c r="O1171" s="122">
        <v>0</v>
      </c>
      <c r="P1171" s="122">
        <v>0</v>
      </c>
      <c r="Q1171" s="122">
        <v>0</v>
      </c>
      <c r="R1171" s="122">
        <v>0</v>
      </c>
      <c r="S1171" s="122">
        <v>0</v>
      </c>
      <c r="T1171" s="122">
        <v>0</v>
      </c>
      <c r="U1171" s="122">
        <v>0</v>
      </c>
      <c r="V1171" s="122">
        <v>0</v>
      </c>
      <c r="W1171" s="122">
        <v>0</v>
      </c>
      <c r="X1171" s="122">
        <v>0</v>
      </c>
      <c r="Y1171" s="122">
        <v>0</v>
      </c>
      <c r="Z1171" s="122">
        <v>0</v>
      </c>
      <c r="AA1171" s="122">
        <v>0</v>
      </c>
      <c r="AB1171" s="122">
        <v>0</v>
      </c>
      <c r="AC1171" s="122">
        <v>0</v>
      </c>
      <c r="AD1171" s="122">
        <v>0</v>
      </c>
      <c r="AE1171" s="122">
        <v>0</v>
      </c>
      <c r="AF1171" s="122">
        <v>0</v>
      </c>
      <c r="AG1171" s="122">
        <v>0</v>
      </c>
      <c r="AH1171" s="122">
        <v>0</v>
      </c>
      <c r="AI1171" s="122">
        <v>0</v>
      </c>
      <c r="AJ1171" s="122">
        <v>0</v>
      </c>
      <c r="AK1171" s="122">
        <v>0</v>
      </c>
      <c r="AL1171" s="122">
        <v>0</v>
      </c>
    </row>
    <row r="1172" spans="1:38" hidden="1" x14ac:dyDescent="0.25">
      <c r="A1172" s="122" t="s">
        <v>1968</v>
      </c>
      <c r="B1172" s="122">
        <v>1</v>
      </c>
      <c r="C1172" s="122" t="s">
        <v>2156</v>
      </c>
      <c r="D1172" s="122" t="s">
        <v>2079</v>
      </c>
      <c r="E1172" s="122">
        <v>23</v>
      </c>
      <c r="F1172" s="122">
        <v>0</v>
      </c>
      <c r="G1172" s="122">
        <v>0</v>
      </c>
      <c r="H1172" s="122">
        <v>0</v>
      </c>
      <c r="I1172" s="122">
        <v>0</v>
      </c>
      <c r="J1172" s="122">
        <v>0</v>
      </c>
      <c r="K1172" s="122">
        <v>0</v>
      </c>
      <c r="L1172" s="122">
        <v>0</v>
      </c>
      <c r="M1172" s="122">
        <v>0</v>
      </c>
      <c r="N1172" s="122">
        <v>0</v>
      </c>
      <c r="O1172" s="122">
        <v>0</v>
      </c>
      <c r="P1172" s="122">
        <v>0</v>
      </c>
      <c r="Q1172" s="122">
        <v>0</v>
      </c>
      <c r="R1172" s="122">
        <v>0</v>
      </c>
      <c r="S1172" s="122">
        <v>0</v>
      </c>
      <c r="T1172" s="122">
        <v>0</v>
      </c>
      <c r="U1172" s="122">
        <v>0</v>
      </c>
      <c r="V1172" s="122">
        <v>0</v>
      </c>
      <c r="W1172" s="122">
        <v>0</v>
      </c>
      <c r="X1172" s="122">
        <v>0</v>
      </c>
      <c r="Y1172" s="122">
        <v>0</v>
      </c>
      <c r="Z1172" s="122">
        <v>0</v>
      </c>
      <c r="AA1172" s="122">
        <v>0</v>
      </c>
      <c r="AB1172" s="122">
        <v>0</v>
      </c>
      <c r="AC1172" s="122">
        <v>0</v>
      </c>
      <c r="AD1172" s="122">
        <v>0</v>
      </c>
      <c r="AE1172" s="122">
        <v>0</v>
      </c>
      <c r="AF1172" s="122">
        <v>0</v>
      </c>
      <c r="AG1172" s="122">
        <v>0</v>
      </c>
      <c r="AH1172" s="122">
        <v>0</v>
      </c>
      <c r="AI1172" s="122">
        <v>0</v>
      </c>
      <c r="AJ1172" s="122">
        <v>0</v>
      </c>
      <c r="AK1172" s="122">
        <v>0</v>
      </c>
      <c r="AL1172" s="122">
        <v>0</v>
      </c>
    </row>
    <row r="1173" spans="1:38" hidden="1" x14ac:dyDescent="0.25">
      <c r="A1173" s="122" t="s">
        <v>1968</v>
      </c>
      <c r="B1173" s="122">
        <v>1</v>
      </c>
      <c r="C1173" s="122" t="s">
        <v>2156</v>
      </c>
      <c r="D1173" s="122" t="s">
        <v>2080</v>
      </c>
      <c r="E1173" s="122">
        <v>23</v>
      </c>
      <c r="F1173" s="122">
        <v>0</v>
      </c>
      <c r="G1173" s="122">
        <v>0</v>
      </c>
      <c r="H1173" s="122">
        <v>0</v>
      </c>
      <c r="I1173" s="122">
        <v>0</v>
      </c>
      <c r="J1173" s="122">
        <v>0</v>
      </c>
      <c r="K1173" s="122">
        <v>0</v>
      </c>
      <c r="L1173" s="122">
        <v>0</v>
      </c>
      <c r="M1173" s="122">
        <v>0</v>
      </c>
      <c r="N1173" s="122">
        <v>0</v>
      </c>
      <c r="O1173" s="122">
        <v>0</v>
      </c>
      <c r="P1173" s="122">
        <v>0</v>
      </c>
      <c r="Q1173" s="122">
        <v>0</v>
      </c>
      <c r="R1173" s="122">
        <v>0</v>
      </c>
      <c r="S1173" s="122">
        <v>0</v>
      </c>
      <c r="T1173" s="122">
        <v>0</v>
      </c>
      <c r="U1173" s="122">
        <v>0</v>
      </c>
      <c r="V1173" s="122">
        <v>0</v>
      </c>
      <c r="W1173" s="122">
        <v>0</v>
      </c>
      <c r="X1173" s="122">
        <v>0</v>
      </c>
      <c r="Y1173" s="122">
        <v>0</v>
      </c>
      <c r="Z1173" s="122">
        <v>0</v>
      </c>
      <c r="AA1173" s="122">
        <v>0</v>
      </c>
      <c r="AB1173" s="122">
        <v>0</v>
      </c>
      <c r="AC1173" s="122">
        <v>0</v>
      </c>
      <c r="AD1173" s="122">
        <v>0</v>
      </c>
      <c r="AE1173" s="122">
        <v>0</v>
      </c>
      <c r="AF1173" s="122">
        <v>0</v>
      </c>
      <c r="AG1173" s="122">
        <v>0</v>
      </c>
      <c r="AH1173" s="122">
        <v>0</v>
      </c>
      <c r="AI1173" s="122">
        <v>0</v>
      </c>
      <c r="AJ1173" s="122">
        <v>0</v>
      </c>
      <c r="AK1173" s="122">
        <v>0</v>
      </c>
      <c r="AL1173" s="122">
        <v>0</v>
      </c>
    </row>
    <row r="1174" spans="1:38" hidden="1" x14ac:dyDescent="0.25">
      <c r="A1174" s="122" t="s">
        <v>1968</v>
      </c>
      <c r="B1174" s="122">
        <v>1</v>
      </c>
      <c r="C1174" s="122" t="s">
        <v>2156</v>
      </c>
      <c r="D1174" s="122" t="s">
        <v>2133</v>
      </c>
      <c r="E1174" s="122">
        <v>23</v>
      </c>
      <c r="F1174" s="122">
        <v>0</v>
      </c>
      <c r="G1174" s="122">
        <v>0</v>
      </c>
      <c r="H1174" s="122">
        <v>0</v>
      </c>
      <c r="I1174" s="122">
        <v>0</v>
      </c>
      <c r="J1174" s="122">
        <v>0</v>
      </c>
      <c r="K1174" s="122">
        <v>0</v>
      </c>
      <c r="L1174" s="122">
        <v>0</v>
      </c>
      <c r="M1174" s="122">
        <v>0</v>
      </c>
      <c r="N1174" s="122">
        <v>0</v>
      </c>
      <c r="O1174" s="122">
        <v>0</v>
      </c>
      <c r="P1174" s="122">
        <v>0</v>
      </c>
      <c r="Q1174" s="122">
        <v>0</v>
      </c>
      <c r="R1174" s="122">
        <v>0</v>
      </c>
      <c r="S1174" s="122">
        <v>0</v>
      </c>
      <c r="T1174" s="122">
        <v>0</v>
      </c>
      <c r="U1174" s="122">
        <v>0</v>
      </c>
      <c r="V1174" s="122">
        <v>0</v>
      </c>
      <c r="W1174" s="122">
        <v>0</v>
      </c>
      <c r="X1174" s="122">
        <v>0</v>
      </c>
      <c r="Y1174" s="122">
        <v>0</v>
      </c>
      <c r="Z1174" s="122">
        <v>0</v>
      </c>
      <c r="AA1174" s="122">
        <v>0</v>
      </c>
      <c r="AB1174" s="122">
        <v>0</v>
      </c>
      <c r="AC1174" s="122">
        <v>0</v>
      </c>
      <c r="AD1174" s="122">
        <v>0</v>
      </c>
      <c r="AE1174" s="122">
        <v>0</v>
      </c>
      <c r="AF1174" s="122">
        <v>0</v>
      </c>
      <c r="AG1174" s="122">
        <v>0</v>
      </c>
      <c r="AH1174" s="122">
        <v>0</v>
      </c>
      <c r="AI1174" s="122">
        <v>0</v>
      </c>
      <c r="AJ1174" s="122">
        <v>0</v>
      </c>
      <c r="AK1174" s="122">
        <v>0</v>
      </c>
      <c r="AL1174" s="122">
        <v>0</v>
      </c>
    </row>
    <row r="1175" spans="1:38" hidden="1" x14ac:dyDescent="0.25">
      <c r="A1175" s="122" t="s">
        <v>1968</v>
      </c>
      <c r="B1175" s="122">
        <v>1</v>
      </c>
      <c r="C1175" s="122" t="s">
        <v>2156</v>
      </c>
      <c r="D1175" s="122" t="s">
        <v>2081</v>
      </c>
      <c r="E1175" s="122">
        <v>23</v>
      </c>
      <c r="F1175" s="122">
        <v>0</v>
      </c>
      <c r="G1175" s="122">
        <v>0</v>
      </c>
      <c r="H1175" s="122">
        <v>0</v>
      </c>
      <c r="I1175" s="122">
        <v>0</v>
      </c>
      <c r="J1175" s="122">
        <v>0</v>
      </c>
      <c r="K1175" s="122">
        <v>0</v>
      </c>
      <c r="L1175" s="122">
        <v>0</v>
      </c>
      <c r="M1175" s="122">
        <v>0</v>
      </c>
      <c r="N1175" s="122">
        <v>0</v>
      </c>
      <c r="O1175" s="122">
        <v>0</v>
      </c>
      <c r="P1175" s="122">
        <v>0</v>
      </c>
      <c r="Q1175" s="122">
        <v>0</v>
      </c>
      <c r="R1175" s="122">
        <v>0</v>
      </c>
      <c r="S1175" s="122">
        <v>0</v>
      </c>
      <c r="T1175" s="122">
        <v>0</v>
      </c>
      <c r="U1175" s="122">
        <v>0</v>
      </c>
      <c r="V1175" s="122">
        <v>0</v>
      </c>
      <c r="W1175" s="122">
        <v>0</v>
      </c>
      <c r="X1175" s="122">
        <v>0</v>
      </c>
      <c r="Y1175" s="122">
        <v>0</v>
      </c>
      <c r="Z1175" s="122">
        <v>0</v>
      </c>
      <c r="AA1175" s="122">
        <v>0</v>
      </c>
      <c r="AB1175" s="122">
        <v>0</v>
      </c>
      <c r="AC1175" s="122">
        <v>0</v>
      </c>
      <c r="AD1175" s="122">
        <v>0</v>
      </c>
      <c r="AE1175" s="122">
        <v>0</v>
      </c>
      <c r="AF1175" s="122">
        <v>0</v>
      </c>
      <c r="AG1175" s="122">
        <v>0</v>
      </c>
      <c r="AH1175" s="122">
        <v>0</v>
      </c>
      <c r="AI1175" s="122">
        <v>0</v>
      </c>
      <c r="AJ1175" s="122">
        <v>0</v>
      </c>
      <c r="AK1175" s="122">
        <v>0</v>
      </c>
      <c r="AL1175" s="122">
        <v>0</v>
      </c>
    </row>
    <row r="1176" spans="1:38" x14ac:dyDescent="0.25">
      <c r="A1176" s="122" t="s">
        <v>1968</v>
      </c>
      <c r="B1176" s="122">
        <v>1</v>
      </c>
      <c r="C1176" s="122" t="s">
        <v>2156</v>
      </c>
      <c r="D1176" s="122" t="s">
        <v>2082</v>
      </c>
      <c r="E1176" s="122">
        <v>23</v>
      </c>
      <c r="F1176" s="122">
        <v>4.4405581011399999E-2</v>
      </c>
      <c r="G1176" s="122">
        <v>3.8414435242300003E-2</v>
      </c>
      <c r="H1176" s="122">
        <v>4.1859047619E-2</v>
      </c>
      <c r="I1176" s="122">
        <v>4.6018882570600002E-2</v>
      </c>
      <c r="J1176" s="122">
        <v>4.9589313114900002E-2</v>
      </c>
      <c r="K1176" s="122">
        <v>4.9589313114900002E-2</v>
      </c>
      <c r="L1176" s="122">
        <v>3.9118097777499999E-2</v>
      </c>
      <c r="M1176" s="122">
        <v>4.3348377833899998E-2</v>
      </c>
      <c r="N1176" s="122">
        <v>0</v>
      </c>
      <c r="O1176" s="122">
        <v>0</v>
      </c>
      <c r="P1176" s="122">
        <v>0</v>
      </c>
      <c r="Q1176" s="122">
        <v>0</v>
      </c>
      <c r="R1176" s="122">
        <v>0</v>
      </c>
      <c r="S1176" s="122">
        <v>0</v>
      </c>
      <c r="T1176" s="122">
        <v>0</v>
      </c>
      <c r="U1176" s="122">
        <v>0</v>
      </c>
      <c r="V1176" s="122">
        <v>0</v>
      </c>
      <c r="W1176" s="122">
        <v>0</v>
      </c>
      <c r="X1176" s="122">
        <v>0</v>
      </c>
      <c r="Y1176" s="122">
        <v>0</v>
      </c>
      <c r="Z1176" s="122">
        <v>0</v>
      </c>
      <c r="AA1176" s="122">
        <v>0</v>
      </c>
      <c r="AB1176" s="122">
        <v>0</v>
      </c>
      <c r="AC1176" s="122">
        <v>0</v>
      </c>
      <c r="AD1176" s="122">
        <v>0</v>
      </c>
      <c r="AE1176" s="122">
        <v>0</v>
      </c>
      <c r="AF1176" s="122">
        <v>0</v>
      </c>
      <c r="AG1176" s="122">
        <v>0</v>
      </c>
      <c r="AH1176" s="122">
        <v>0</v>
      </c>
      <c r="AI1176" s="122">
        <v>0</v>
      </c>
      <c r="AJ1176" s="122">
        <v>0</v>
      </c>
      <c r="AK1176" s="122">
        <v>0</v>
      </c>
      <c r="AL1176" s="122">
        <v>0</v>
      </c>
    </row>
    <row r="1177" spans="1:38" hidden="1" x14ac:dyDescent="0.25">
      <c r="A1177" s="122" t="s">
        <v>1968</v>
      </c>
      <c r="B1177" s="122">
        <v>1</v>
      </c>
      <c r="C1177" s="122" t="s">
        <v>2156</v>
      </c>
      <c r="D1177" s="122" t="s">
        <v>474</v>
      </c>
      <c r="E1177" s="122">
        <v>23</v>
      </c>
      <c r="F1177" s="122">
        <v>0</v>
      </c>
      <c r="G1177" s="122">
        <v>0</v>
      </c>
      <c r="H1177" s="122">
        <v>0</v>
      </c>
      <c r="I1177" s="122">
        <v>0</v>
      </c>
      <c r="J1177" s="122">
        <v>0</v>
      </c>
      <c r="K1177" s="122">
        <v>0</v>
      </c>
      <c r="L1177" s="122">
        <v>0</v>
      </c>
      <c r="M1177" s="122">
        <v>0</v>
      </c>
      <c r="N1177" s="122">
        <v>0</v>
      </c>
      <c r="O1177" s="122">
        <v>0</v>
      </c>
      <c r="P1177" s="122">
        <v>0</v>
      </c>
      <c r="Q1177" s="122">
        <v>0</v>
      </c>
      <c r="R1177" s="122">
        <v>0</v>
      </c>
      <c r="S1177" s="122">
        <v>0</v>
      </c>
      <c r="T1177" s="122">
        <v>0</v>
      </c>
      <c r="U1177" s="122">
        <v>0</v>
      </c>
      <c r="V1177" s="122">
        <v>0</v>
      </c>
      <c r="W1177" s="122">
        <v>0</v>
      </c>
      <c r="X1177" s="122">
        <v>0</v>
      </c>
      <c r="Y1177" s="122">
        <v>0</v>
      </c>
      <c r="Z1177" s="122">
        <v>0</v>
      </c>
      <c r="AA1177" s="122">
        <v>0</v>
      </c>
      <c r="AB1177" s="122">
        <v>0</v>
      </c>
      <c r="AC1177" s="122">
        <v>0</v>
      </c>
      <c r="AD1177" s="122">
        <v>0</v>
      </c>
      <c r="AE1177" s="122">
        <v>0</v>
      </c>
      <c r="AF1177" s="122">
        <v>0</v>
      </c>
      <c r="AG1177" s="122">
        <v>0</v>
      </c>
      <c r="AH1177" s="122">
        <v>0</v>
      </c>
      <c r="AI1177" s="122">
        <v>0</v>
      </c>
      <c r="AJ1177" s="122">
        <v>0</v>
      </c>
      <c r="AK1177" s="122">
        <v>0</v>
      </c>
      <c r="AL1177" s="122">
        <v>0</v>
      </c>
    </row>
    <row r="1178" spans="1:38" hidden="1" x14ac:dyDescent="0.25">
      <c r="A1178" s="122" t="s">
        <v>1968</v>
      </c>
      <c r="B1178" s="122">
        <v>1</v>
      </c>
      <c r="C1178" s="122" t="s">
        <v>2156</v>
      </c>
      <c r="D1178" s="122" t="s">
        <v>2083</v>
      </c>
      <c r="E1178" s="122">
        <v>23</v>
      </c>
      <c r="F1178" s="122">
        <v>0</v>
      </c>
      <c r="G1178" s="122">
        <v>0</v>
      </c>
      <c r="H1178" s="122">
        <v>0</v>
      </c>
      <c r="I1178" s="122">
        <v>0</v>
      </c>
      <c r="J1178" s="122">
        <v>0</v>
      </c>
      <c r="K1178" s="122">
        <v>0</v>
      </c>
      <c r="L1178" s="122">
        <v>0</v>
      </c>
      <c r="M1178" s="122">
        <v>0</v>
      </c>
      <c r="N1178" s="122">
        <v>0</v>
      </c>
      <c r="O1178" s="122">
        <v>0</v>
      </c>
      <c r="P1178" s="122">
        <v>0</v>
      </c>
      <c r="Q1178" s="122">
        <v>0</v>
      </c>
      <c r="R1178" s="122">
        <v>0</v>
      </c>
      <c r="S1178" s="122">
        <v>0</v>
      </c>
      <c r="T1178" s="122">
        <v>0</v>
      </c>
      <c r="U1178" s="122">
        <v>0</v>
      </c>
      <c r="V1178" s="122">
        <v>0</v>
      </c>
      <c r="W1178" s="122">
        <v>0</v>
      </c>
      <c r="X1178" s="122">
        <v>0</v>
      </c>
      <c r="Y1178" s="122">
        <v>0</v>
      </c>
      <c r="Z1178" s="122">
        <v>0</v>
      </c>
      <c r="AA1178" s="122">
        <v>0</v>
      </c>
      <c r="AB1178" s="122">
        <v>0</v>
      </c>
      <c r="AC1178" s="122">
        <v>0</v>
      </c>
      <c r="AD1178" s="122">
        <v>0</v>
      </c>
      <c r="AE1178" s="122">
        <v>0</v>
      </c>
      <c r="AF1178" s="122">
        <v>0</v>
      </c>
      <c r="AG1178" s="122">
        <v>0</v>
      </c>
      <c r="AH1178" s="122">
        <v>0</v>
      </c>
      <c r="AI1178" s="122">
        <v>0</v>
      </c>
      <c r="AJ1178" s="122">
        <v>0</v>
      </c>
      <c r="AK1178" s="122">
        <v>0</v>
      </c>
      <c r="AL1178" s="122">
        <v>0</v>
      </c>
    </row>
    <row r="1179" spans="1:38" hidden="1" x14ac:dyDescent="0.25">
      <c r="A1179" s="122" t="s">
        <v>1968</v>
      </c>
      <c r="B1179" s="122">
        <v>1</v>
      </c>
      <c r="C1179" s="122" t="s">
        <v>2156</v>
      </c>
      <c r="D1179" s="122" t="s">
        <v>2084</v>
      </c>
      <c r="E1179" s="122">
        <v>23</v>
      </c>
      <c r="F1179" s="122">
        <v>0</v>
      </c>
      <c r="G1179" s="122">
        <v>0</v>
      </c>
      <c r="H1179" s="122">
        <v>0</v>
      </c>
      <c r="I1179" s="122">
        <v>0</v>
      </c>
      <c r="J1179" s="122">
        <v>0</v>
      </c>
      <c r="K1179" s="122">
        <v>0</v>
      </c>
      <c r="L1179" s="122">
        <v>0</v>
      </c>
      <c r="M1179" s="122">
        <v>0</v>
      </c>
      <c r="N1179" s="122">
        <v>0</v>
      </c>
      <c r="O1179" s="122">
        <v>0</v>
      </c>
      <c r="P1179" s="122">
        <v>0</v>
      </c>
      <c r="Q1179" s="122">
        <v>0</v>
      </c>
      <c r="R1179" s="122">
        <v>0</v>
      </c>
      <c r="S1179" s="122">
        <v>0</v>
      </c>
      <c r="T1179" s="122">
        <v>0</v>
      </c>
      <c r="U1179" s="122">
        <v>0</v>
      </c>
      <c r="V1179" s="122">
        <v>0</v>
      </c>
      <c r="W1179" s="122">
        <v>0</v>
      </c>
      <c r="X1179" s="122">
        <v>0</v>
      </c>
      <c r="Y1179" s="122">
        <v>0</v>
      </c>
      <c r="Z1179" s="122">
        <v>0</v>
      </c>
      <c r="AA1179" s="122">
        <v>0</v>
      </c>
      <c r="AB1179" s="122">
        <v>0</v>
      </c>
      <c r="AC1179" s="122">
        <v>0</v>
      </c>
      <c r="AD1179" s="122">
        <v>0</v>
      </c>
      <c r="AE1179" s="122">
        <v>0</v>
      </c>
      <c r="AF1179" s="122">
        <v>0</v>
      </c>
      <c r="AG1179" s="122">
        <v>0</v>
      </c>
      <c r="AH1179" s="122">
        <v>0</v>
      </c>
      <c r="AI1179" s="122">
        <v>0</v>
      </c>
      <c r="AJ1179" s="122">
        <v>0</v>
      </c>
      <c r="AK1179" s="122">
        <v>0</v>
      </c>
      <c r="AL1179" s="122">
        <v>0</v>
      </c>
    </row>
    <row r="1180" spans="1:38" hidden="1" x14ac:dyDescent="0.25">
      <c r="A1180" s="122" t="s">
        <v>1968</v>
      </c>
      <c r="B1180" s="122">
        <v>1</v>
      </c>
      <c r="C1180" s="122" t="s">
        <v>2156</v>
      </c>
      <c r="D1180" s="122" t="s">
        <v>2085</v>
      </c>
      <c r="E1180" s="122">
        <v>23</v>
      </c>
      <c r="F1180" s="122">
        <v>0.159119998624</v>
      </c>
      <c r="G1180" s="122">
        <v>0.13765172628489999</v>
      </c>
      <c r="H1180" s="122">
        <v>0.1499949206349</v>
      </c>
      <c r="I1180" s="122">
        <v>0.14841089629029999</v>
      </c>
      <c r="J1180" s="122">
        <v>0.15992553479560001</v>
      </c>
      <c r="K1180" s="122">
        <v>0.15992553479560001</v>
      </c>
      <c r="L1180" s="122">
        <v>0.15755900493719999</v>
      </c>
      <c r="M1180" s="122">
        <v>0.17459763294200001</v>
      </c>
      <c r="N1180" s="122">
        <v>0.17760756013750001</v>
      </c>
      <c r="O1180" s="122">
        <v>0.1828320990873</v>
      </c>
      <c r="P1180" s="122">
        <v>0.18317382516809999</v>
      </c>
      <c r="Q1180" s="122">
        <v>0.17270781766099999</v>
      </c>
      <c r="R1180" s="122">
        <v>0.18567178062930001</v>
      </c>
      <c r="S1180" s="122">
        <v>0.18166844389340001</v>
      </c>
      <c r="T1180" s="122">
        <v>0.2012630778974</v>
      </c>
      <c r="U1180" s="122">
        <v>0.18204148148150001</v>
      </c>
      <c r="V1180" s="122">
        <v>0.1739773538462</v>
      </c>
      <c r="W1180" s="122">
        <v>0.18286670769230001</v>
      </c>
      <c r="X1180" s="122">
        <v>0.17143753846150001</v>
      </c>
      <c r="Y1180" s="122">
        <v>0.17325788395899999</v>
      </c>
      <c r="Z1180" s="122">
        <v>0.13019864579000001</v>
      </c>
      <c r="AA1180" s="122">
        <v>0.1202008574001</v>
      </c>
      <c r="AB1180" s="122">
        <v>9.5682372762800005E-2</v>
      </c>
      <c r="AC1180" s="122">
        <v>9.0059015741000004E-2</v>
      </c>
      <c r="AD1180" s="122">
        <v>9.7925376360799996E-2</v>
      </c>
      <c r="AE1180" s="122">
        <v>6.8927905053599997E-2</v>
      </c>
      <c r="AF1180" s="122">
        <v>0</v>
      </c>
      <c r="AG1180" s="122">
        <v>0</v>
      </c>
      <c r="AH1180" s="122">
        <v>0</v>
      </c>
      <c r="AI1180" s="122">
        <v>0</v>
      </c>
      <c r="AJ1180" s="122">
        <v>0</v>
      </c>
      <c r="AK1180" s="122">
        <v>0</v>
      </c>
      <c r="AL1180" s="122">
        <v>0</v>
      </c>
    </row>
    <row r="1181" spans="1:38" hidden="1" x14ac:dyDescent="0.25">
      <c r="A1181" s="122" t="s">
        <v>1968</v>
      </c>
      <c r="B1181" s="122">
        <v>1</v>
      </c>
      <c r="C1181" s="122" t="s">
        <v>2156</v>
      </c>
      <c r="D1181" s="122" t="s">
        <v>2086</v>
      </c>
      <c r="E1181" s="122">
        <v>23</v>
      </c>
      <c r="F1181" s="122">
        <v>0</v>
      </c>
      <c r="G1181" s="122">
        <v>0</v>
      </c>
      <c r="H1181" s="122">
        <v>0</v>
      </c>
      <c r="I1181" s="122">
        <v>0</v>
      </c>
      <c r="J1181" s="122">
        <v>0</v>
      </c>
      <c r="K1181" s="122">
        <v>0</v>
      </c>
      <c r="L1181" s="122">
        <v>0</v>
      </c>
      <c r="M1181" s="122">
        <v>0</v>
      </c>
      <c r="N1181" s="122">
        <v>0</v>
      </c>
      <c r="O1181" s="122">
        <v>0</v>
      </c>
      <c r="P1181" s="122">
        <v>0</v>
      </c>
      <c r="Q1181" s="122">
        <v>0</v>
      </c>
      <c r="R1181" s="122">
        <v>0</v>
      </c>
      <c r="S1181" s="122">
        <v>0</v>
      </c>
      <c r="T1181" s="122">
        <v>0</v>
      </c>
      <c r="U1181" s="122">
        <v>0</v>
      </c>
      <c r="V1181" s="122">
        <v>0</v>
      </c>
      <c r="W1181" s="122">
        <v>0</v>
      </c>
      <c r="X1181" s="122">
        <v>0</v>
      </c>
      <c r="Y1181" s="122">
        <v>0</v>
      </c>
      <c r="Z1181" s="122">
        <v>0</v>
      </c>
      <c r="AA1181" s="122">
        <v>0</v>
      </c>
      <c r="AB1181" s="122">
        <v>0</v>
      </c>
      <c r="AC1181" s="122">
        <v>0</v>
      </c>
      <c r="AD1181" s="122">
        <v>0</v>
      </c>
      <c r="AE1181" s="122">
        <v>0</v>
      </c>
      <c r="AF1181" s="122">
        <v>0</v>
      </c>
      <c r="AG1181" s="122">
        <v>0</v>
      </c>
      <c r="AH1181" s="122">
        <v>0</v>
      </c>
      <c r="AI1181" s="122">
        <v>0</v>
      </c>
      <c r="AJ1181" s="122">
        <v>0</v>
      </c>
      <c r="AK1181" s="122">
        <v>0</v>
      </c>
      <c r="AL1181" s="122">
        <v>0</v>
      </c>
    </row>
    <row r="1182" spans="1:38" hidden="1" x14ac:dyDescent="0.25">
      <c r="A1182" s="122" t="s">
        <v>1968</v>
      </c>
      <c r="B1182" s="122">
        <v>1</v>
      </c>
      <c r="C1182" s="122" t="s">
        <v>2156</v>
      </c>
      <c r="D1182" s="122" t="s">
        <v>2087</v>
      </c>
      <c r="E1182" s="122">
        <v>23</v>
      </c>
      <c r="F1182" s="122">
        <v>0.1122474408898</v>
      </c>
      <c r="G1182" s="122">
        <v>9.7103155751300005E-2</v>
      </c>
      <c r="H1182" s="122">
        <v>0.1058103703704</v>
      </c>
      <c r="I1182" s="122">
        <v>0.1046929578482</v>
      </c>
      <c r="J1182" s="122">
        <v>0.1128156873364</v>
      </c>
      <c r="K1182" s="122">
        <v>0.1128156873364</v>
      </c>
      <c r="L1182" s="122">
        <v>9.88818582709E-2</v>
      </c>
      <c r="M1182" s="122">
        <v>0.1095750661912</v>
      </c>
      <c r="N1182" s="122">
        <v>0.1114640549828</v>
      </c>
      <c r="O1182" s="122">
        <v>0.1080371494607</v>
      </c>
      <c r="P1182" s="122">
        <v>0.118944042317</v>
      </c>
      <c r="Q1182" s="122">
        <v>0.1020546195269</v>
      </c>
      <c r="R1182" s="122">
        <v>0.10971514309909999</v>
      </c>
      <c r="S1182" s="122">
        <v>0.12976317420950001</v>
      </c>
      <c r="T1182" s="122">
        <v>0.1437593413553</v>
      </c>
      <c r="U1182" s="122">
        <v>0.13002962962959999</v>
      </c>
      <c r="V1182" s="122">
        <v>0.1242695384615</v>
      </c>
      <c r="W1182" s="122">
        <v>0.13061907692310001</v>
      </c>
      <c r="X1182" s="122">
        <v>0.1224553846154</v>
      </c>
      <c r="Y1182" s="122">
        <v>0</v>
      </c>
      <c r="Z1182" s="122">
        <v>0</v>
      </c>
      <c r="AA1182" s="122">
        <v>0</v>
      </c>
      <c r="AB1182" s="122">
        <v>0</v>
      </c>
      <c r="AC1182" s="122">
        <v>0</v>
      </c>
      <c r="AD1182" s="122">
        <v>0</v>
      </c>
      <c r="AE1182" s="122">
        <v>0</v>
      </c>
      <c r="AF1182" s="122">
        <v>0</v>
      </c>
      <c r="AG1182" s="122">
        <v>0</v>
      </c>
      <c r="AH1182" s="122">
        <v>0</v>
      </c>
      <c r="AI1182" s="122">
        <v>0</v>
      </c>
      <c r="AJ1182" s="122">
        <v>0</v>
      </c>
      <c r="AK1182" s="122">
        <v>0</v>
      </c>
      <c r="AL1182" s="122">
        <v>0</v>
      </c>
    </row>
    <row r="1183" spans="1:38" hidden="1" x14ac:dyDescent="0.25">
      <c r="A1183" s="122" t="s">
        <v>1968</v>
      </c>
      <c r="B1183" s="122">
        <v>1</v>
      </c>
      <c r="C1183" s="122" t="s">
        <v>2156</v>
      </c>
      <c r="D1183" s="122" t="s">
        <v>2134</v>
      </c>
      <c r="E1183" s="122">
        <v>23</v>
      </c>
      <c r="F1183" s="122">
        <v>0</v>
      </c>
      <c r="G1183" s="122">
        <v>0</v>
      </c>
      <c r="H1183" s="122">
        <v>0</v>
      </c>
      <c r="I1183" s="122">
        <v>0</v>
      </c>
      <c r="J1183" s="122">
        <v>0</v>
      </c>
      <c r="K1183" s="122">
        <v>0</v>
      </c>
      <c r="L1183" s="122">
        <v>0</v>
      </c>
      <c r="M1183" s="122">
        <v>0</v>
      </c>
      <c r="N1183" s="122">
        <v>0</v>
      </c>
      <c r="O1183" s="122">
        <v>0</v>
      </c>
      <c r="P1183" s="122">
        <v>0</v>
      </c>
      <c r="Q1183" s="122">
        <v>0</v>
      </c>
      <c r="R1183" s="122">
        <v>0</v>
      </c>
      <c r="S1183" s="122">
        <v>0</v>
      </c>
      <c r="T1183" s="122">
        <v>0</v>
      </c>
      <c r="U1183" s="122">
        <v>0</v>
      </c>
      <c r="V1183" s="122">
        <v>0</v>
      </c>
      <c r="W1183" s="122">
        <v>0</v>
      </c>
      <c r="X1183" s="122">
        <v>0</v>
      </c>
      <c r="Y1183" s="122">
        <v>0</v>
      </c>
      <c r="Z1183" s="122">
        <v>0</v>
      </c>
      <c r="AA1183" s="122">
        <v>0</v>
      </c>
      <c r="AB1183" s="122">
        <v>0</v>
      </c>
      <c r="AC1183" s="122">
        <v>0</v>
      </c>
      <c r="AD1183" s="122">
        <v>0</v>
      </c>
      <c r="AE1183" s="122">
        <v>0</v>
      </c>
      <c r="AF1183" s="122">
        <v>0</v>
      </c>
      <c r="AG1183" s="122">
        <v>0</v>
      </c>
      <c r="AH1183" s="122">
        <v>0</v>
      </c>
      <c r="AI1183" s="122">
        <v>0</v>
      </c>
      <c r="AJ1183" s="122">
        <v>0</v>
      </c>
      <c r="AK1183" s="122">
        <v>0</v>
      </c>
      <c r="AL1183" s="122">
        <v>0</v>
      </c>
    </row>
    <row r="1184" spans="1:38" hidden="1" x14ac:dyDescent="0.25">
      <c r="A1184" s="122" t="s">
        <v>1968</v>
      </c>
      <c r="B1184" s="122">
        <v>1</v>
      </c>
      <c r="C1184" s="122" t="s">
        <v>2156</v>
      </c>
      <c r="D1184" s="122" t="s">
        <v>2088</v>
      </c>
      <c r="E1184" s="122">
        <v>23</v>
      </c>
      <c r="F1184" s="122">
        <v>0</v>
      </c>
      <c r="G1184" s="122">
        <v>0</v>
      </c>
      <c r="H1184" s="122">
        <v>0</v>
      </c>
      <c r="I1184" s="122">
        <v>0</v>
      </c>
      <c r="J1184" s="122">
        <v>0</v>
      </c>
      <c r="K1184" s="122">
        <v>0</v>
      </c>
      <c r="L1184" s="122">
        <v>0</v>
      </c>
      <c r="M1184" s="122">
        <v>0</v>
      </c>
      <c r="N1184" s="122">
        <v>0</v>
      </c>
      <c r="O1184" s="122">
        <v>0</v>
      </c>
      <c r="P1184" s="122">
        <v>0</v>
      </c>
      <c r="Q1184" s="122">
        <v>0</v>
      </c>
      <c r="R1184" s="122">
        <v>0</v>
      </c>
      <c r="S1184" s="122">
        <v>0</v>
      </c>
      <c r="T1184" s="122">
        <v>0</v>
      </c>
      <c r="U1184" s="122">
        <v>0</v>
      </c>
      <c r="V1184" s="122">
        <v>0</v>
      </c>
      <c r="W1184" s="122">
        <v>0</v>
      </c>
      <c r="X1184" s="122">
        <v>0</v>
      </c>
      <c r="Y1184" s="122">
        <v>0</v>
      </c>
      <c r="Z1184" s="122">
        <v>0</v>
      </c>
      <c r="AA1184" s="122">
        <v>0</v>
      </c>
      <c r="AB1184" s="122">
        <v>0</v>
      </c>
      <c r="AC1184" s="122">
        <v>0</v>
      </c>
      <c r="AD1184" s="122">
        <v>0</v>
      </c>
      <c r="AE1184" s="122">
        <v>0</v>
      </c>
      <c r="AF1184" s="122">
        <v>0</v>
      </c>
      <c r="AG1184" s="122">
        <v>0</v>
      </c>
      <c r="AH1184" s="122">
        <v>0</v>
      </c>
      <c r="AI1184" s="122">
        <v>0</v>
      </c>
      <c r="AJ1184" s="122">
        <v>0</v>
      </c>
      <c r="AK1184" s="122">
        <v>0</v>
      </c>
      <c r="AL1184" s="122">
        <v>0</v>
      </c>
    </row>
    <row r="1185" spans="1:38" hidden="1" x14ac:dyDescent="0.25">
      <c r="A1185" s="122" t="s">
        <v>1968</v>
      </c>
      <c r="B1185" s="122">
        <v>1</v>
      </c>
      <c r="C1185" s="122" t="s">
        <v>2156</v>
      </c>
      <c r="D1185" s="122" t="s">
        <v>2089</v>
      </c>
      <c r="E1185" s="122">
        <v>23</v>
      </c>
      <c r="F1185" s="122">
        <v>0</v>
      </c>
      <c r="G1185" s="122">
        <v>0</v>
      </c>
      <c r="H1185" s="122">
        <v>0</v>
      </c>
      <c r="I1185" s="122">
        <v>0</v>
      </c>
      <c r="J1185" s="122">
        <v>0</v>
      </c>
      <c r="K1185" s="122">
        <v>0</v>
      </c>
      <c r="L1185" s="122">
        <v>0</v>
      </c>
      <c r="M1185" s="122">
        <v>0</v>
      </c>
      <c r="N1185" s="122">
        <v>0</v>
      </c>
      <c r="O1185" s="122">
        <v>0</v>
      </c>
      <c r="P1185" s="122">
        <v>0</v>
      </c>
      <c r="Q1185" s="122">
        <v>0</v>
      </c>
      <c r="R1185" s="122">
        <v>0</v>
      </c>
      <c r="S1185" s="122">
        <v>0</v>
      </c>
      <c r="T1185" s="122">
        <v>0</v>
      </c>
      <c r="U1185" s="122">
        <v>0</v>
      </c>
      <c r="V1185" s="122">
        <v>0</v>
      </c>
      <c r="W1185" s="122">
        <v>0</v>
      </c>
      <c r="X1185" s="122">
        <v>0</v>
      </c>
      <c r="Y1185" s="122">
        <v>0</v>
      </c>
      <c r="Z1185" s="122">
        <v>0</v>
      </c>
      <c r="AA1185" s="122">
        <v>0</v>
      </c>
      <c r="AB1185" s="122">
        <v>0</v>
      </c>
      <c r="AC1185" s="122">
        <v>0</v>
      </c>
      <c r="AD1185" s="122">
        <v>0</v>
      </c>
      <c r="AE1185" s="122">
        <v>0</v>
      </c>
      <c r="AF1185" s="122">
        <v>0</v>
      </c>
      <c r="AG1185" s="122">
        <v>0</v>
      </c>
      <c r="AH1185" s="122">
        <v>0</v>
      </c>
      <c r="AI1185" s="122">
        <v>0</v>
      </c>
      <c r="AJ1185" s="122">
        <v>0</v>
      </c>
      <c r="AK1185" s="122">
        <v>0</v>
      </c>
      <c r="AL1185" s="122">
        <v>0</v>
      </c>
    </row>
    <row r="1186" spans="1:38" hidden="1" x14ac:dyDescent="0.25">
      <c r="A1186" s="122" t="s">
        <v>1968</v>
      </c>
      <c r="B1186" s="122">
        <v>1</v>
      </c>
      <c r="C1186" s="122" t="s">
        <v>2156</v>
      </c>
      <c r="D1186" s="122" t="s">
        <v>2090</v>
      </c>
      <c r="E1186" s="122">
        <v>23</v>
      </c>
      <c r="F1186" s="122">
        <v>0</v>
      </c>
      <c r="G1186" s="122">
        <v>0</v>
      </c>
      <c r="H1186" s="122">
        <v>0</v>
      </c>
      <c r="I1186" s="122">
        <v>0</v>
      </c>
      <c r="J1186" s="122">
        <v>0</v>
      </c>
      <c r="K1186" s="122">
        <v>0</v>
      </c>
      <c r="L1186" s="122">
        <v>0</v>
      </c>
      <c r="M1186" s="122">
        <v>0</v>
      </c>
      <c r="N1186" s="122">
        <v>0</v>
      </c>
      <c r="O1186" s="122">
        <v>0</v>
      </c>
      <c r="P1186" s="122">
        <v>0</v>
      </c>
      <c r="Q1186" s="122">
        <v>0</v>
      </c>
      <c r="R1186" s="122">
        <v>0</v>
      </c>
      <c r="S1186" s="122">
        <v>0</v>
      </c>
      <c r="T1186" s="122">
        <v>0</v>
      </c>
      <c r="U1186" s="122">
        <v>0</v>
      </c>
      <c r="V1186" s="122">
        <v>0</v>
      </c>
      <c r="W1186" s="122">
        <v>0</v>
      </c>
      <c r="X1186" s="122">
        <v>0</v>
      </c>
      <c r="Y1186" s="122">
        <v>0</v>
      </c>
      <c r="Z1186" s="122">
        <v>0</v>
      </c>
      <c r="AA1186" s="122">
        <v>0</v>
      </c>
      <c r="AB1186" s="122">
        <v>0</v>
      </c>
      <c r="AC1186" s="122">
        <v>0</v>
      </c>
      <c r="AD1186" s="122">
        <v>0</v>
      </c>
      <c r="AE1186" s="122">
        <v>0</v>
      </c>
      <c r="AF1186" s="122">
        <v>0</v>
      </c>
      <c r="AG1186" s="122">
        <v>0</v>
      </c>
      <c r="AH1186" s="122">
        <v>0</v>
      </c>
      <c r="AI1186" s="122">
        <v>0</v>
      </c>
      <c r="AJ1186" s="122">
        <v>0</v>
      </c>
      <c r="AK1186" s="122">
        <v>0</v>
      </c>
      <c r="AL1186" s="122">
        <v>0</v>
      </c>
    </row>
    <row r="1187" spans="1:38" hidden="1" x14ac:dyDescent="0.25">
      <c r="A1187" s="122" t="s">
        <v>1968</v>
      </c>
      <c r="B1187" s="122">
        <v>1</v>
      </c>
      <c r="C1187" s="122" t="s">
        <v>2156</v>
      </c>
      <c r="D1187" s="122" t="s">
        <v>2091</v>
      </c>
      <c r="E1187" s="122">
        <v>23</v>
      </c>
      <c r="F1187" s="122">
        <v>0</v>
      </c>
      <c r="G1187" s="122">
        <v>0</v>
      </c>
      <c r="H1187" s="122">
        <v>0</v>
      </c>
      <c r="I1187" s="122">
        <v>0</v>
      </c>
      <c r="J1187" s="122">
        <v>0</v>
      </c>
      <c r="K1187" s="122">
        <v>0</v>
      </c>
      <c r="L1187" s="122">
        <v>0</v>
      </c>
      <c r="M1187" s="122">
        <v>0</v>
      </c>
      <c r="N1187" s="122">
        <v>0</v>
      </c>
      <c r="O1187" s="122">
        <v>0</v>
      </c>
      <c r="P1187" s="122">
        <v>0</v>
      </c>
      <c r="Q1187" s="122">
        <v>0</v>
      </c>
      <c r="R1187" s="122">
        <v>0</v>
      </c>
      <c r="S1187" s="122">
        <v>0</v>
      </c>
      <c r="T1187" s="122">
        <v>0</v>
      </c>
      <c r="U1187" s="122">
        <v>0</v>
      </c>
      <c r="V1187" s="122">
        <v>0</v>
      </c>
      <c r="W1187" s="122">
        <v>0</v>
      </c>
      <c r="X1187" s="122">
        <v>0</v>
      </c>
      <c r="Y1187" s="122">
        <v>0</v>
      </c>
      <c r="Z1187" s="122">
        <v>0</v>
      </c>
      <c r="AA1187" s="122">
        <v>0</v>
      </c>
      <c r="AB1187" s="122">
        <v>0</v>
      </c>
      <c r="AC1187" s="122">
        <v>0</v>
      </c>
      <c r="AD1187" s="122">
        <v>0</v>
      </c>
      <c r="AE1187" s="122">
        <v>0</v>
      </c>
      <c r="AF1187" s="122">
        <v>0</v>
      </c>
      <c r="AG1187" s="122">
        <v>0</v>
      </c>
      <c r="AH1187" s="122">
        <v>0</v>
      </c>
      <c r="AI1187" s="122">
        <v>0</v>
      </c>
      <c r="AJ1187" s="122">
        <v>0</v>
      </c>
      <c r="AK1187" s="122">
        <v>0</v>
      </c>
      <c r="AL1187" s="122">
        <v>0</v>
      </c>
    </row>
    <row r="1188" spans="1:38" hidden="1" x14ac:dyDescent="0.25">
      <c r="A1188" s="122" t="s">
        <v>1968</v>
      </c>
      <c r="B1188" s="122">
        <v>1</v>
      </c>
      <c r="C1188" s="122" t="s">
        <v>2156</v>
      </c>
      <c r="D1188" s="122" t="s">
        <v>2092</v>
      </c>
      <c r="E1188" s="122">
        <v>23</v>
      </c>
      <c r="F1188" s="122">
        <v>0</v>
      </c>
      <c r="G1188" s="122">
        <v>0</v>
      </c>
      <c r="H1188" s="122">
        <v>0</v>
      </c>
      <c r="I1188" s="122">
        <v>0</v>
      </c>
      <c r="J1188" s="122">
        <v>0</v>
      </c>
      <c r="K1188" s="122">
        <v>0</v>
      </c>
      <c r="L1188" s="122">
        <v>0</v>
      </c>
      <c r="M1188" s="122">
        <v>0</v>
      </c>
      <c r="N1188" s="122">
        <v>0</v>
      </c>
      <c r="O1188" s="122">
        <v>0</v>
      </c>
      <c r="P1188" s="122">
        <v>0</v>
      </c>
      <c r="Q1188" s="122">
        <v>0</v>
      </c>
      <c r="R1188" s="122">
        <v>0</v>
      </c>
      <c r="S1188" s="122">
        <v>0</v>
      </c>
      <c r="T1188" s="122">
        <v>0</v>
      </c>
      <c r="U1188" s="122">
        <v>0</v>
      </c>
      <c r="V1188" s="122">
        <v>0</v>
      </c>
      <c r="W1188" s="122">
        <v>0</v>
      </c>
      <c r="X1188" s="122">
        <v>0</v>
      </c>
      <c r="Y1188" s="122">
        <v>0</v>
      </c>
      <c r="Z1188" s="122">
        <v>0</v>
      </c>
      <c r="AA1188" s="122">
        <v>0</v>
      </c>
      <c r="AB1188" s="122">
        <v>0</v>
      </c>
      <c r="AC1188" s="122">
        <v>0</v>
      </c>
      <c r="AD1188" s="122">
        <v>0</v>
      </c>
      <c r="AE1188" s="122">
        <v>0</v>
      </c>
      <c r="AF1188" s="122">
        <v>0</v>
      </c>
      <c r="AG1188" s="122">
        <v>0</v>
      </c>
      <c r="AH1188" s="122">
        <v>0</v>
      </c>
      <c r="AI1188" s="122">
        <v>0</v>
      </c>
      <c r="AJ1188" s="122">
        <v>0</v>
      </c>
      <c r="AK1188" s="122">
        <v>0</v>
      </c>
      <c r="AL1188" s="122">
        <v>0</v>
      </c>
    </row>
    <row r="1189" spans="1:38" hidden="1" x14ac:dyDescent="0.25">
      <c r="A1189" s="122" t="s">
        <v>1968</v>
      </c>
      <c r="B1189" s="122">
        <v>1</v>
      </c>
      <c r="C1189" s="122" t="s">
        <v>2156</v>
      </c>
      <c r="D1189" s="122" t="s">
        <v>2093</v>
      </c>
      <c r="E1189" s="122">
        <v>23</v>
      </c>
      <c r="F1189" s="122">
        <v>0</v>
      </c>
      <c r="G1189" s="122">
        <v>0</v>
      </c>
      <c r="H1189" s="122">
        <v>0</v>
      </c>
      <c r="I1189" s="122">
        <v>0</v>
      </c>
      <c r="J1189" s="122">
        <v>0</v>
      </c>
      <c r="K1189" s="122">
        <v>0</v>
      </c>
      <c r="L1189" s="122">
        <v>0</v>
      </c>
      <c r="M1189" s="122">
        <v>0</v>
      </c>
      <c r="N1189" s="122">
        <v>0</v>
      </c>
      <c r="O1189" s="122">
        <v>0</v>
      </c>
      <c r="P1189" s="122">
        <v>0</v>
      </c>
      <c r="Q1189" s="122">
        <v>0</v>
      </c>
      <c r="R1189" s="122">
        <v>0</v>
      </c>
      <c r="S1189" s="122">
        <v>0</v>
      </c>
      <c r="T1189" s="122">
        <v>0</v>
      </c>
      <c r="U1189" s="122">
        <v>0</v>
      </c>
      <c r="V1189" s="122">
        <v>0</v>
      </c>
      <c r="W1189" s="122">
        <v>0</v>
      </c>
      <c r="X1189" s="122">
        <v>0</v>
      </c>
      <c r="Y1189" s="122">
        <v>0</v>
      </c>
      <c r="Z1189" s="122">
        <v>0</v>
      </c>
      <c r="AA1189" s="122">
        <v>0</v>
      </c>
      <c r="AB1189" s="122">
        <v>0</v>
      </c>
      <c r="AC1189" s="122">
        <v>0</v>
      </c>
      <c r="AD1189" s="122">
        <v>0</v>
      </c>
      <c r="AE1189" s="122">
        <v>0</v>
      </c>
      <c r="AF1189" s="122">
        <v>0</v>
      </c>
      <c r="AG1189" s="122">
        <v>0</v>
      </c>
      <c r="AH1189" s="122">
        <v>0</v>
      </c>
      <c r="AI1189" s="122">
        <v>0</v>
      </c>
      <c r="AJ1189" s="122">
        <v>0</v>
      </c>
      <c r="AK1189" s="122">
        <v>0</v>
      </c>
      <c r="AL1189" s="122">
        <v>0</v>
      </c>
    </row>
    <row r="1190" spans="1:38" hidden="1" x14ac:dyDescent="0.25">
      <c r="A1190" s="122" t="s">
        <v>1968</v>
      </c>
      <c r="B1190" s="122">
        <v>1</v>
      </c>
      <c r="C1190" s="122" t="s">
        <v>2156</v>
      </c>
      <c r="D1190" s="122" t="s">
        <v>2094</v>
      </c>
      <c r="E1190" s="122">
        <v>23</v>
      </c>
      <c r="F1190" s="122">
        <v>0</v>
      </c>
      <c r="G1190" s="122">
        <v>0</v>
      </c>
      <c r="H1190" s="122">
        <v>0</v>
      </c>
      <c r="I1190" s="122">
        <v>0</v>
      </c>
      <c r="J1190" s="122">
        <v>0</v>
      </c>
      <c r="K1190" s="122">
        <v>0</v>
      </c>
      <c r="L1190" s="122">
        <v>0</v>
      </c>
      <c r="M1190" s="122">
        <v>0</v>
      </c>
      <c r="N1190" s="122">
        <v>0</v>
      </c>
      <c r="O1190" s="122">
        <v>0</v>
      </c>
      <c r="P1190" s="122">
        <v>0</v>
      </c>
      <c r="Q1190" s="122">
        <v>0</v>
      </c>
      <c r="R1190" s="122">
        <v>0</v>
      </c>
      <c r="S1190" s="122">
        <v>0</v>
      </c>
      <c r="T1190" s="122">
        <v>0</v>
      </c>
      <c r="U1190" s="122">
        <v>0</v>
      </c>
      <c r="V1190" s="122">
        <v>0</v>
      </c>
      <c r="W1190" s="122">
        <v>0</v>
      </c>
      <c r="X1190" s="122">
        <v>0</v>
      </c>
      <c r="Y1190" s="122">
        <v>0</v>
      </c>
      <c r="Z1190" s="122">
        <v>0</v>
      </c>
      <c r="AA1190" s="122">
        <v>0</v>
      </c>
      <c r="AB1190" s="122">
        <v>0</v>
      </c>
      <c r="AC1190" s="122">
        <v>0</v>
      </c>
      <c r="AD1190" s="122">
        <v>0</v>
      </c>
      <c r="AE1190" s="122">
        <v>0</v>
      </c>
      <c r="AF1190" s="122">
        <v>0</v>
      </c>
      <c r="AG1190" s="122">
        <v>0</v>
      </c>
      <c r="AH1190" s="122">
        <v>0</v>
      </c>
      <c r="AI1190" s="122">
        <v>0</v>
      </c>
      <c r="AJ1190" s="122">
        <v>0</v>
      </c>
      <c r="AK1190" s="122">
        <v>0</v>
      </c>
      <c r="AL1190" s="122">
        <v>0</v>
      </c>
    </row>
    <row r="1191" spans="1:38" hidden="1" x14ac:dyDescent="0.25">
      <c r="A1191" s="122" t="s">
        <v>1968</v>
      </c>
      <c r="B1191" s="122">
        <v>1</v>
      </c>
      <c r="C1191" s="122" t="s">
        <v>2156</v>
      </c>
      <c r="D1191" s="122" t="s">
        <v>2095</v>
      </c>
      <c r="E1191" s="122">
        <v>23</v>
      </c>
      <c r="F1191" s="122">
        <v>0</v>
      </c>
      <c r="G1191" s="122">
        <v>8.5365411649499998E-2</v>
      </c>
      <c r="H1191" s="122">
        <v>9.3020105820099994E-2</v>
      </c>
      <c r="I1191" s="122">
        <v>0.1150472064266</v>
      </c>
      <c r="J1191" s="122">
        <v>0.12397328278729999</v>
      </c>
      <c r="K1191" s="122">
        <v>0.12397328278729999</v>
      </c>
      <c r="L1191" s="122">
        <v>0.1195275209869</v>
      </c>
      <c r="M1191" s="122">
        <v>0.1324533767146</v>
      </c>
      <c r="N1191" s="122">
        <v>0.1347367697595</v>
      </c>
      <c r="O1191" s="122">
        <v>0.14246657071730001</v>
      </c>
      <c r="P1191" s="122">
        <v>0.14273285078039999</v>
      </c>
      <c r="Q1191" s="122">
        <v>0.15700710696449999</v>
      </c>
      <c r="R1191" s="122">
        <v>0.16879252784480001</v>
      </c>
      <c r="S1191" s="122">
        <v>0.1533564786113</v>
      </c>
      <c r="T1191" s="122">
        <v>0.18296643445220001</v>
      </c>
      <c r="U1191" s="122">
        <v>0.1725847811448</v>
      </c>
      <c r="V1191" s="122">
        <v>0.1649395692308</v>
      </c>
      <c r="W1191" s="122">
        <v>0.17336713846150001</v>
      </c>
      <c r="X1191" s="122">
        <v>0.16253169230770001</v>
      </c>
      <c r="Y1191" s="122">
        <v>0.1642574744027</v>
      </c>
      <c r="Z1191" s="122">
        <v>0.21780289585830001</v>
      </c>
      <c r="AA1191" s="122">
        <v>0.2109617776638</v>
      </c>
      <c r="AB1191" s="122">
        <v>0.22024893076800001</v>
      </c>
      <c r="AC1191" s="122">
        <v>0.21579658617780001</v>
      </c>
      <c r="AD1191" s="122">
        <v>0.19355421734639999</v>
      </c>
      <c r="AE1191" s="122">
        <v>0.1958589835258</v>
      </c>
      <c r="AF1191" s="122">
        <v>0.1923019487349</v>
      </c>
      <c r="AG1191" s="122">
        <v>0.20229330242349999</v>
      </c>
      <c r="AH1191" s="122">
        <v>0.20920314863389999</v>
      </c>
      <c r="AI1191" s="122">
        <v>0.22786333958009999</v>
      </c>
      <c r="AJ1191" s="122">
        <v>0.16516478399260001</v>
      </c>
      <c r="AK1191" s="122">
        <v>0.19457910776189999</v>
      </c>
      <c r="AL1191" s="122">
        <v>0</v>
      </c>
    </row>
    <row r="1192" spans="1:38" hidden="1" x14ac:dyDescent="0.25">
      <c r="A1192" s="122" t="s">
        <v>1968</v>
      </c>
      <c r="B1192" s="122">
        <v>1</v>
      </c>
      <c r="C1192" s="122" t="s">
        <v>2156</v>
      </c>
      <c r="D1192" s="122" t="s">
        <v>2096</v>
      </c>
      <c r="E1192" s="122">
        <v>23</v>
      </c>
      <c r="F1192" s="122">
        <v>0</v>
      </c>
      <c r="G1192" s="122">
        <v>0</v>
      </c>
      <c r="H1192" s="122">
        <v>0</v>
      </c>
      <c r="I1192" s="122">
        <v>0</v>
      </c>
      <c r="J1192" s="122">
        <v>0</v>
      </c>
      <c r="K1192" s="122">
        <v>0</v>
      </c>
      <c r="L1192" s="122">
        <v>0</v>
      </c>
      <c r="M1192" s="122">
        <v>0</v>
      </c>
      <c r="N1192" s="122">
        <v>0</v>
      </c>
      <c r="O1192" s="122">
        <v>0</v>
      </c>
      <c r="P1192" s="122">
        <v>0</v>
      </c>
      <c r="Q1192" s="122">
        <v>0</v>
      </c>
      <c r="R1192" s="122">
        <v>0</v>
      </c>
      <c r="S1192" s="122">
        <v>0</v>
      </c>
      <c r="T1192" s="122">
        <v>0</v>
      </c>
      <c r="U1192" s="122">
        <v>0</v>
      </c>
      <c r="V1192" s="122">
        <v>0</v>
      </c>
      <c r="W1192" s="122">
        <v>0</v>
      </c>
      <c r="X1192" s="122">
        <v>0</v>
      </c>
      <c r="Y1192" s="122">
        <v>0</v>
      </c>
      <c r="Z1192" s="122">
        <v>0</v>
      </c>
      <c r="AA1192" s="122">
        <v>0</v>
      </c>
      <c r="AB1192" s="122">
        <v>0</v>
      </c>
      <c r="AC1192" s="122">
        <v>0</v>
      </c>
      <c r="AD1192" s="122">
        <v>0</v>
      </c>
      <c r="AE1192" s="122">
        <v>0</v>
      </c>
      <c r="AF1192" s="122">
        <v>0</v>
      </c>
      <c r="AG1192" s="122">
        <v>0</v>
      </c>
      <c r="AH1192" s="122">
        <v>0</v>
      </c>
      <c r="AI1192" s="122">
        <v>0</v>
      </c>
      <c r="AJ1192" s="122">
        <v>0</v>
      </c>
      <c r="AK1192" s="122">
        <v>0</v>
      </c>
      <c r="AL1192" s="122">
        <v>0</v>
      </c>
    </row>
    <row r="1193" spans="1:38" hidden="1" x14ac:dyDescent="0.25">
      <c r="A1193" s="122" t="s">
        <v>1968</v>
      </c>
      <c r="B1193" s="122">
        <v>1</v>
      </c>
      <c r="C1193" s="122" t="s">
        <v>2156</v>
      </c>
      <c r="D1193" s="122" t="s">
        <v>2097</v>
      </c>
      <c r="E1193" s="122">
        <v>23</v>
      </c>
      <c r="F1193" s="122">
        <v>6.0440929709899997E-2</v>
      </c>
      <c r="G1193" s="122">
        <v>5.3353382280999999E-2</v>
      </c>
      <c r="H1193" s="122">
        <v>5.8137566137600002E-2</v>
      </c>
      <c r="I1193" s="122">
        <v>5.7523603213300002E-2</v>
      </c>
      <c r="J1193" s="122">
        <v>6.1986641393600002E-2</v>
      </c>
      <c r="K1193" s="122">
        <v>6.1986641393600002E-2</v>
      </c>
      <c r="L1193" s="122">
        <v>5.5417305184800002E-2</v>
      </c>
      <c r="M1193" s="122">
        <v>6.14102019313E-2</v>
      </c>
      <c r="N1193" s="122">
        <v>6.2468865979399997E-2</v>
      </c>
      <c r="O1193" s="122">
        <v>6.0548292554899998E-2</v>
      </c>
      <c r="P1193" s="122">
        <v>6.0661461581700001E-2</v>
      </c>
      <c r="Q1193" s="122">
        <v>5.6073966773E-2</v>
      </c>
      <c r="R1193" s="122">
        <v>6.0283045658899997E-2</v>
      </c>
      <c r="S1193" s="122">
        <v>5.89832610043E-2</v>
      </c>
      <c r="T1193" s="122">
        <v>6.5345155161499996E-2</v>
      </c>
      <c r="U1193" s="122">
        <v>5.9104377104400002E-2</v>
      </c>
      <c r="V1193" s="122">
        <v>5.6486153846200003E-2</v>
      </c>
      <c r="W1193" s="122">
        <v>5.9372307692300001E-2</v>
      </c>
      <c r="X1193" s="122">
        <v>5.5661538461500001E-2</v>
      </c>
      <c r="Y1193" s="122">
        <v>0</v>
      </c>
      <c r="Z1193" s="122">
        <v>0</v>
      </c>
      <c r="AA1193" s="122">
        <v>0</v>
      </c>
      <c r="AB1193" s="122">
        <v>0</v>
      </c>
      <c r="AC1193" s="122">
        <v>0</v>
      </c>
      <c r="AD1193" s="122">
        <v>0</v>
      </c>
      <c r="AE1193" s="122">
        <v>0</v>
      </c>
      <c r="AF1193" s="122">
        <v>0</v>
      </c>
      <c r="AG1193" s="122">
        <v>0</v>
      </c>
      <c r="AH1193" s="122">
        <v>0</v>
      </c>
      <c r="AI1193" s="122">
        <v>0</v>
      </c>
      <c r="AJ1193" s="122">
        <v>0</v>
      </c>
      <c r="AK1193" s="122">
        <v>0</v>
      </c>
      <c r="AL1193" s="122">
        <v>0</v>
      </c>
    </row>
    <row r="1194" spans="1:38" hidden="1" x14ac:dyDescent="0.25">
      <c r="A1194" s="122" t="s">
        <v>1968</v>
      </c>
      <c r="B1194" s="122">
        <v>1</v>
      </c>
      <c r="C1194" s="122" t="s">
        <v>2156</v>
      </c>
      <c r="D1194" s="122" t="s">
        <v>2098</v>
      </c>
      <c r="E1194" s="122">
        <v>23</v>
      </c>
      <c r="F1194" s="122">
        <v>0</v>
      </c>
      <c r="G1194" s="122">
        <v>0</v>
      </c>
      <c r="H1194" s="122">
        <v>0</v>
      </c>
      <c r="I1194" s="122">
        <v>0</v>
      </c>
      <c r="J1194" s="122">
        <v>0</v>
      </c>
      <c r="K1194" s="122">
        <v>0</v>
      </c>
      <c r="L1194" s="122">
        <v>0</v>
      </c>
      <c r="M1194" s="122">
        <v>0</v>
      </c>
      <c r="N1194" s="122">
        <v>0</v>
      </c>
      <c r="O1194" s="122">
        <v>0</v>
      </c>
      <c r="P1194" s="122">
        <v>0</v>
      </c>
      <c r="Q1194" s="122">
        <v>0</v>
      </c>
      <c r="R1194" s="122">
        <v>0</v>
      </c>
      <c r="S1194" s="122">
        <v>0</v>
      </c>
      <c r="T1194" s="122">
        <v>0</v>
      </c>
      <c r="U1194" s="122">
        <v>0</v>
      </c>
      <c r="V1194" s="122">
        <v>0</v>
      </c>
      <c r="W1194" s="122">
        <v>0</v>
      </c>
      <c r="X1194" s="122">
        <v>0</v>
      </c>
      <c r="Y1194" s="122">
        <v>0</v>
      </c>
      <c r="Z1194" s="122">
        <v>0</v>
      </c>
      <c r="AA1194" s="122">
        <v>0</v>
      </c>
      <c r="AB1194" s="122">
        <v>0</v>
      </c>
      <c r="AC1194" s="122">
        <v>0</v>
      </c>
      <c r="AD1194" s="122">
        <v>0</v>
      </c>
      <c r="AE1194" s="122">
        <v>0</v>
      </c>
      <c r="AF1194" s="122">
        <v>0</v>
      </c>
      <c r="AG1194" s="122">
        <v>0</v>
      </c>
      <c r="AH1194" s="122">
        <v>0</v>
      </c>
      <c r="AI1194" s="122">
        <v>0</v>
      </c>
      <c r="AJ1194" s="122">
        <v>0</v>
      </c>
      <c r="AK1194" s="122">
        <v>0</v>
      </c>
      <c r="AL1194" s="122">
        <v>0</v>
      </c>
    </row>
    <row r="1195" spans="1:38" hidden="1" x14ac:dyDescent="0.25">
      <c r="A1195" s="122" t="s">
        <v>1968</v>
      </c>
      <c r="B1195" s="122">
        <v>1</v>
      </c>
      <c r="C1195" s="122" t="s">
        <v>2156</v>
      </c>
      <c r="D1195" s="122" t="s">
        <v>2099</v>
      </c>
      <c r="E1195" s="122">
        <v>23</v>
      </c>
      <c r="F1195" s="122">
        <v>0</v>
      </c>
      <c r="G1195" s="122">
        <v>0</v>
      </c>
      <c r="H1195" s="122">
        <v>0</v>
      </c>
      <c r="I1195" s="122">
        <v>0</v>
      </c>
      <c r="J1195" s="122">
        <v>0</v>
      </c>
      <c r="K1195" s="122">
        <v>0</v>
      </c>
      <c r="L1195" s="122">
        <v>0</v>
      </c>
      <c r="M1195" s="122">
        <v>0</v>
      </c>
      <c r="N1195" s="122">
        <v>0</v>
      </c>
      <c r="O1195" s="122">
        <v>0</v>
      </c>
      <c r="P1195" s="122">
        <v>0</v>
      </c>
      <c r="Q1195" s="122">
        <v>0</v>
      </c>
      <c r="R1195" s="122">
        <v>0</v>
      </c>
      <c r="S1195" s="122">
        <v>0</v>
      </c>
      <c r="T1195" s="122">
        <v>0</v>
      </c>
      <c r="U1195" s="122">
        <v>0</v>
      </c>
      <c r="V1195" s="122">
        <v>0</v>
      </c>
      <c r="W1195" s="122">
        <v>0</v>
      </c>
      <c r="X1195" s="122">
        <v>0</v>
      </c>
      <c r="Y1195" s="122">
        <v>0</v>
      </c>
      <c r="Z1195" s="122">
        <v>0</v>
      </c>
      <c r="AA1195" s="122">
        <v>0</v>
      </c>
      <c r="AB1195" s="122">
        <v>0</v>
      </c>
      <c r="AC1195" s="122">
        <v>0</v>
      </c>
      <c r="AD1195" s="122">
        <v>0</v>
      </c>
      <c r="AE1195" s="122">
        <v>0</v>
      </c>
      <c r="AF1195" s="122">
        <v>0</v>
      </c>
      <c r="AG1195" s="122">
        <v>0</v>
      </c>
      <c r="AH1195" s="122">
        <v>0</v>
      </c>
      <c r="AI1195" s="122">
        <v>0</v>
      </c>
      <c r="AJ1195" s="122">
        <v>0</v>
      </c>
      <c r="AK1195" s="122">
        <v>0</v>
      </c>
      <c r="AL1195" s="122">
        <v>0</v>
      </c>
    </row>
    <row r="1196" spans="1:38" hidden="1" x14ac:dyDescent="0.25">
      <c r="A1196" s="122" t="s">
        <v>1968</v>
      </c>
      <c r="B1196" s="122">
        <v>1</v>
      </c>
      <c r="C1196" s="122" t="s">
        <v>2156</v>
      </c>
      <c r="D1196" s="122" t="s">
        <v>2100</v>
      </c>
      <c r="E1196" s="122">
        <v>23</v>
      </c>
      <c r="F1196" s="122">
        <v>0</v>
      </c>
      <c r="G1196" s="122">
        <v>0</v>
      </c>
      <c r="H1196" s="122">
        <v>0</v>
      </c>
      <c r="I1196" s="122">
        <v>0</v>
      </c>
      <c r="J1196" s="122">
        <v>0</v>
      </c>
      <c r="K1196" s="122">
        <v>0</v>
      </c>
      <c r="L1196" s="122">
        <v>0</v>
      </c>
      <c r="M1196" s="122">
        <v>0</v>
      </c>
      <c r="N1196" s="122">
        <v>0</v>
      </c>
      <c r="O1196" s="122">
        <v>0</v>
      </c>
      <c r="P1196" s="122">
        <v>0</v>
      </c>
      <c r="Q1196" s="122">
        <v>0</v>
      </c>
      <c r="R1196" s="122">
        <v>0</v>
      </c>
      <c r="S1196" s="122">
        <v>0</v>
      </c>
      <c r="T1196" s="122">
        <v>0</v>
      </c>
      <c r="U1196" s="122">
        <v>0</v>
      </c>
      <c r="V1196" s="122">
        <v>0</v>
      </c>
      <c r="W1196" s="122">
        <v>0</v>
      </c>
      <c r="X1196" s="122">
        <v>0</v>
      </c>
      <c r="Y1196" s="122">
        <v>0</v>
      </c>
      <c r="Z1196" s="122">
        <v>0</v>
      </c>
      <c r="AA1196" s="122">
        <v>0</v>
      </c>
      <c r="AB1196" s="122">
        <v>0</v>
      </c>
      <c r="AC1196" s="122">
        <v>0</v>
      </c>
      <c r="AD1196" s="122">
        <v>0</v>
      </c>
      <c r="AE1196" s="122">
        <v>0</v>
      </c>
      <c r="AF1196" s="122">
        <v>0</v>
      </c>
      <c r="AG1196" s="122">
        <v>0</v>
      </c>
      <c r="AH1196" s="122">
        <v>0</v>
      </c>
      <c r="AI1196" s="122">
        <v>0</v>
      </c>
      <c r="AJ1196" s="122">
        <v>0</v>
      </c>
      <c r="AK1196" s="122">
        <v>0</v>
      </c>
      <c r="AL1196" s="122">
        <v>0</v>
      </c>
    </row>
    <row r="1197" spans="1:38" hidden="1" x14ac:dyDescent="0.25">
      <c r="A1197" s="122" t="s">
        <v>1968</v>
      </c>
      <c r="B1197" s="122">
        <v>1</v>
      </c>
      <c r="C1197" s="122" t="s">
        <v>2156</v>
      </c>
      <c r="D1197" s="122" t="s">
        <v>2101</v>
      </c>
      <c r="E1197" s="122">
        <v>23</v>
      </c>
      <c r="F1197" s="122">
        <v>0</v>
      </c>
      <c r="G1197" s="122">
        <v>0</v>
      </c>
      <c r="H1197" s="122">
        <v>0</v>
      </c>
      <c r="I1197" s="122">
        <v>0</v>
      </c>
      <c r="J1197" s="122">
        <v>0</v>
      </c>
      <c r="K1197" s="122">
        <v>0</v>
      </c>
      <c r="L1197" s="122">
        <v>0</v>
      </c>
      <c r="M1197" s="122">
        <v>0</v>
      </c>
      <c r="N1197" s="122">
        <v>0</v>
      </c>
      <c r="O1197" s="122">
        <v>0</v>
      </c>
      <c r="P1197" s="122">
        <v>0</v>
      </c>
      <c r="Q1197" s="122">
        <v>0</v>
      </c>
      <c r="R1197" s="122">
        <v>0</v>
      </c>
      <c r="S1197" s="122">
        <v>0</v>
      </c>
      <c r="T1197" s="122">
        <v>0</v>
      </c>
      <c r="U1197" s="122">
        <v>0</v>
      </c>
      <c r="V1197" s="122">
        <v>0</v>
      </c>
      <c r="W1197" s="122">
        <v>0</v>
      </c>
      <c r="X1197" s="122">
        <v>0</v>
      </c>
      <c r="Y1197" s="122">
        <v>0</v>
      </c>
      <c r="Z1197" s="122">
        <v>0</v>
      </c>
      <c r="AA1197" s="122">
        <v>0</v>
      </c>
      <c r="AB1197" s="122">
        <v>0</v>
      </c>
      <c r="AC1197" s="122">
        <v>0</v>
      </c>
      <c r="AD1197" s="122">
        <v>0</v>
      </c>
      <c r="AE1197" s="122">
        <v>0</v>
      </c>
      <c r="AF1197" s="122">
        <v>0</v>
      </c>
      <c r="AG1197" s="122">
        <v>0</v>
      </c>
      <c r="AH1197" s="122">
        <v>0</v>
      </c>
      <c r="AI1197" s="122">
        <v>0</v>
      </c>
      <c r="AJ1197" s="122">
        <v>0</v>
      </c>
      <c r="AK1197" s="122">
        <v>0</v>
      </c>
      <c r="AL1197" s="122">
        <v>0</v>
      </c>
    </row>
    <row r="1198" spans="1:38" hidden="1" x14ac:dyDescent="0.25">
      <c r="A1198" s="122" t="s">
        <v>1968</v>
      </c>
      <c r="B1198" s="122">
        <v>1</v>
      </c>
      <c r="C1198" s="122" t="s">
        <v>2156</v>
      </c>
      <c r="D1198" s="122" t="s">
        <v>2135</v>
      </c>
      <c r="E1198" s="122">
        <v>23</v>
      </c>
      <c r="F1198" s="122">
        <v>0</v>
      </c>
      <c r="G1198" s="122">
        <v>0</v>
      </c>
      <c r="H1198" s="122">
        <v>0</v>
      </c>
      <c r="I1198" s="122">
        <v>0</v>
      </c>
      <c r="J1198" s="122">
        <v>0</v>
      </c>
      <c r="K1198" s="122">
        <v>0</v>
      </c>
      <c r="L1198" s="122">
        <v>0</v>
      </c>
      <c r="M1198" s="122">
        <v>0</v>
      </c>
      <c r="N1198" s="122">
        <v>0</v>
      </c>
      <c r="O1198" s="122">
        <v>0</v>
      </c>
      <c r="P1198" s="122">
        <v>0</v>
      </c>
      <c r="Q1198" s="122">
        <v>0</v>
      </c>
      <c r="R1198" s="122">
        <v>0</v>
      </c>
      <c r="S1198" s="122">
        <v>0</v>
      </c>
      <c r="T1198" s="122">
        <v>0</v>
      </c>
      <c r="U1198" s="122">
        <v>0</v>
      </c>
      <c r="V1198" s="122">
        <v>0</v>
      </c>
      <c r="W1198" s="122">
        <v>0</v>
      </c>
      <c r="X1198" s="122">
        <v>0</v>
      </c>
      <c r="Y1198" s="122">
        <v>0</v>
      </c>
      <c r="Z1198" s="122">
        <v>0</v>
      </c>
      <c r="AA1198" s="122">
        <v>0</v>
      </c>
      <c r="AB1198" s="122">
        <v>0</v>
      </c>
      <c r="AC1198" s="122">
        <v>0</v>
      </c>
      <c r="AD1198" s="122">
        <v>0</v>
      </c>
      <c r="AE1198" s="122">
        <v>0</v>
      </c>
      <c r="AF1198" s="122">
        <v>0</v>
      </c>
      <c r="AG1198" s="122">
        <v>0</v>
      </c>
      <c r="AH1198" s="122">
        <v>0</v>
      </c>
      <c r="AI1198" s="122">
        <v>0</v>
      </c>
      <c r="AJ1198" s="122">
        <v>0</v>
      </c>
      <c r="AK1198" s="122">
        <v>0</v>
      </c>
      <c r="AL1198" s="122">
        <v>0</v>
      </c>
    </row>
    <row r="1199" spans="1:38" hidden="1" x14ac:dyDescent="0.25">
      <c r="A1199" s="122" t="s">
        <v>1968</v>
      </c>
      <c r="B1199" s="122">
        <v>1</v>
      </c>
      <c r="C1199" s="122" t="s">
        <v>2156</v>
      </c>
      <c r="D1199" s="122" t="s">
        <v>2102</v>
      </c>
      <c r="E1199" s="122">
        <v>23</v>
      </c>
      <c r="F1199" s="122">
        <v>0.31577302052520001</v>
      </c>
      <c r="G1199" s="122">
        <v>0.36387006715609999</v>
      </c>
      <c r="H1199" s="122">
        <v>0.40580021164020003</v>
      </c>
      <c r="I1199" s="122">
        <v>0.41301947107140002</v>
      </c>
      <c r="J1199" s="122">
        <v>0.4450640852062</v>
      </c>
      <c r="K1199" s="122">
        <v>0.4450640852062</v>
      </c>
      <c r="L1199" s="122">
        <v>0.47811008394740001</v>
      </c>
      <c r="M1199" s="122">
        <v>0.52981350685840001</v>
      </c>
      <c r="N1199" s="122">
        <v>0.53894707903780004</v>
      </c>
      <c r="O1199" s="122">
        <v>0.55561962579760005</v>
      </c>
      <c r="P1199" s="122">
        <v>0.55903699888979996</v>
      </c>
      <c r="Q1199" s="122">
        <v>0.54728191570490003</v>
      </c>
      <c r="R1199" s="122">
        <v>0.58836252563040004</v>
      </c>
      <c r="S1199" s="122">
        <v>0.61932424054559998</v>
      </c>
      <c r="T1199" s="122">
        <v>0.68612412919569998</v>
      </c>
      <c r="U1199" s="122">
        <v>0.50238720538720005</v>
      </c>
      <c r="V1199" s="122">
        <v>0.63829353846150005</v>
      </c>
      <c r="W1199" s="122">
        <v>0.67090707692310003</v>
      </c>
      <c r="X1199" s="122">
        <v>0.62897538461540003</v>
      </c>
      <c r="Y1199" s="122">
        <v>0.63565392491469996</v>
      </c>
      <c r="Z1199" s="122">
        <v>0.77498727064020001</v>
      </c>
      <c r="AA1199" s="122">
        <v>0.71282394408049998</v>
      </c>
      <c r="AB1199" s="122">
        <v>0.6089244777717</v>
      </c>
      <c r="AC1199" s="122">
        <v>0.7392944506943</v>
      </c>
      <c r="AD1199" s="122">
        <v>0.79522624403660003</v>
      </c>
      <c r="AE1199" s="122">
        <v>0.74332574869610002</v>
      </c>
      <c r="AF1199" s="122">
        <v>0.82796984535960005</v>
      </c>
      <c r="AG1199" s="122">
        <v>0.82209894607739997</v>
      </c>
      <c r="AH1199" s="122">
        <v>0.71931654820260005</v>
      </c>
      <c r="AI1199" s="122">
        <v>0.65062318018870002</v>
      </c>
      <c r="AJ1199" s="122">
        <v>0.56811829884200005</v>
      </c>
      <c r="AK1199" s="122">
        <v>0.76312212358700005</v>
      </c>
      <c r="AL1199" s="122">
        <v>0</v>
      </c>
    </row>
    <row r="1200" spans="1:38" hidden="1" x14ac:dyDescent="0.25">
      <c r="A1200" s="122" t="s">
        <v>1968</v>
      </c>
      <c r="B1200" s="122">
        <v>1</v>
      </c>
      <c r="C1200" s="122" t="s">
        <v>2156</v>
      </c>
      <c r="D1200" s="122" t="s">
        <v>2103</v>
      </c>
      <c r="E1200" s="122">
        <v>23</v>
      </c>
      <c r="F1200" s="122">
        <v>0</v>
      </c>
      <c r="G1200" s="122">
        <v>0</v>
      </c>
      <c r="H1200" s="122">
        <v>0</v>
      </c>
      <c r="I1200" s="122">
        <v>0</v>
      </c>
      <c r="J1200" s="122">
        <v>0</v>
      </c>
      <c r="K1200" s="122">
        <v>0</v>
      </c>
      <c r="L1200" s="122">
        <v>0</v>
      </c>
      <c r="M1200" s="122">
        <v>0</v>
      </c>
      <c r="N1200" s="122">
        <v>0</v>
      </c>
      <c r="O1200" s="122">
        <v>0</v>
      </c>
      <c r="P1200" s="122">
        <v>0</v>
      </c>
      <c r="Q1200" s="122">
        <v>0</v>
      </c>
      <c r="R1200" s="122">
        <v>0</v>
      </c>
      <c r="S1200" s="122">
        <v>0</v>
      </c>
      <c r="T1200" s="122">
        <v>0</v>
      </c>
      <c r="U1200" s="122">
        <v>0</v>
      </c>
      <c r="V1200" s="122">
        <v>0</v>
      </c>
      <c r="W1200" s="122">
        <v>0</v>
      </c>
      <c r="X1200" s="122">
        <v>0</v>
      </c>
      <c r="Y1200" s="122">
        <v>0</v>
      </c>
      <c r="Z1200" s="122">
        <v>0</v>
      </c>
      <c r="AA1200" s="122">
        <v>0</v>
      </c>
      <c r="AB1200" s="122">
        <v>0</v>
      </c>
      <c r="AC1200" s="122">
        <v>0</v>
      </c>
      <c r="AD1200" s="122">
        <v>0</v>
      </c>
      <c r="AE1200" s="122">
        <v>0</v>
      </c>
      <c r="AF1200" s="122">
        <v>0</v>
      </c>
      <c r="AG1200" s="122">
        <v>0</v>
      </c>
      <c r="AH1200" s="122">
        <v>0</v>
      </c>
      <c r="AI1200" s="122">
        <v>0</v>
      </c>
      <c r="AJ1200" s="122">
        <v>0</v>
      </c>
      <c r="AK1200" s="122">
        <v>0</v>
      </c>
      <c r="AL1200" s="122">
        <v>0</v>
      </c>
    </row>
    <row r="1201" spans="1:38" hidden="1" x14ac:dyDescent="0.25">
      <c r="A1201" s="122" t="s">
        <v>1968</v>
      </c>
      <c r="B1201" s="122">
        <v>1</v>
      </c>
      <c r="C1201" s="122" t="s">
        <v>2156</v>
      </c>
      <c r="D1201" s="122" t="s">
        <v>2104</v>
      </c>
      <c r="E1201" s="122">
        <v>23</v>
      </c>
      <c r="F1201" s="122">
        <v>0</v>
      </c>
      <c r="G1201" s="122">
        <v>0</v>
      </c>
      <c r="H1201" s="122">
        <v>0</v>
      </c>
      <c r="I1201" s="122">
        <v>0</v>
      </c>
      <c r="J1201" s="122">
        <v>0</v>
      </c>
      <c r="K1201" s="122">
        <v>0</v>
      </c>
      <c r="L1201" s="122">
        <v>0</v>
      </c>
      <c r="M1201" s="122">
        <v>0</v>
      </c>
      <c r="N1201" s="122">
        <v>0</v>
      </c>
      <c r="O1201" s="122">
        <v>0</v>
      </c>
      <c r="P1201" s="122">
        <v>0</v>
      </c>
      <c r="Q1201" s="122">
        <v>0</v>
      </c>
      <c r="R1201" s="122">
        <v>0</v>
      </c>
      <c r="S1201" s="122">
        <v>0</v>
      </c>
      <c r="T1201" s="122">
        <v>0</v>
      </c>
      <c r="U1201" s="122">
        <v>0</v>
      </c>
      <c r="V1201" s="122">
        <v>0</v>
      </c>
      <c r="W1201" s="122">
        <v>0</v>
      </c>
      <c r="X1201" s="122">
        <v>0</v>
      </c>
      <c r="Y1201" s="122">
        <v>0</v>
      </c>
      <c r="Z1201" s="122">
        <v>0</v>
      </c>
      <c r="AA1201" s="122">
        <v>0</v>
      </c>
      <c r="AB1201" s="122">
        <v>0</v>
      </c>
      <c r="AC1201" s="122">
        <v>0</v>
      </c>
      <c r="AD1201" s="122">
        <v>0</v>
      </c>
      <c r="AE1201" s="122">
        <v>0</v>
      </c>
      <c r="AF1201" s="122">
        <v>0</v>
      </c>
      <c r="AG1201" s="122">
        <v>0</v>
      </c>
      <c r="AH1201" s="122">
        <v>0</v>
      </c>
      <c r="AI1201" s="122">
        <v>0</v>
      </c>
      <c r="AJ1201" s="122">
        <v>0</v>
      </c>
      <c r="AK1201" s="122">
        <v>0</v>
      </c>
      <c r="AL1201" s="122">
        <v>0</v>
      </c>
    </row>
    <row r="1202" spans="1:38" hidden="1" x14ac:dyDescent="0.25">
      <c r="A1202" s="122" t="s">
        <v>1968</v>
      </c>
      <c r="B1202" s="122">
        <v>1</v>
      </c>
      <c r="C1202" s="122" t="s">
        <v>2156</v>
      </c>
      <c r="D1202" s="122" t="s">
        <v>2105</v>
      </c>
      <c r="E1202" s="122">
        <v>23</v>
      </c>
      <c r="F1202" s="122">
        <v>0</v>
      </c>
      <c r="G1202" s="122">
        <v>0</v>
      </c>
      <c r="H1202" s="122">
        <v>0</v>
      </c>
      <c r="I1202" s="122">
        <v>0</v>
      </c>
      <c r="J1202" s="122">
        <v>0</v>
      </c>
      <c r="K1202" s="122">
        <v>0</v>
      </c>
      <c r="L1202" s="122">
        <v>0</v>
      </c>
      <c r="M1202" s="122">
        <v>0</v>
      </c>
      <c r="N1202" s="122">
        <v>0</v>
      </c>
      <c r="O1202" s="122">
        <v>0</v>
      </c>
      <c r="P1202" s="122">
        <v>0</v>
      </c>
      <c r="Q1202" s="122">
        <v>0</v>
      </c>
      <c r="R1202" s="122">
        <v>0</v>
      </c>
      <c r="S1202" s="122">
        <v>0</v>
      </c>
      <c r="T1202" s="122">
        <v>0</v>
      </c>
      <c r="U1202" s="122">
        <v>0</v>
      </c>
      <c r="V1202" s="122">
        <v>0</v>
      </c>
      <c r="W1202" s="122">
        <v>0</v>
      </c>
      <c r="X1202" s="122">
        <v>0</v>
      </c>
      <c r="Y1202" s="122">
        <v>0</v>
      </c>
      <c r="Z1202" s="122">
        <v>0</v>
      </c>
      <c r="AA1202" s="122">
        <v>0</v>
      </c>
      <c r="AB1202" s="122">
        <v>0</v>
      </c>
      <c r="AC1202" s="122">
        <v>0</v>
      </c>
      <c r="AD1202" s="122">
        <v>0</v>
      </c>
      <c r="AE1202" s="122">
        <v>0</v>
      </c>
      <c r="AF1202" s="122">
        <v>0</v>
      </c>
      <c r="AG1202" s="122">
        <v>0</v>
      </c>
      <c r="AH1202" s="122">
        <v>0</v>
      </c>
      <c r="AI1202" s="122">
        <v>0</v>
      </c>
      <c r="AJ1202" s="122">
        <v>0</v>
      </c>
      <c r="AK1202" s="122">
        <v>0</v>
      </c>
      <c r="AL1202" s="122">
        <v>0</v>
      </c>
    </row>
    <row r="1203" spans="1:38" hidden="1" x14ac:dyDescent="0.25">
      <c r="A1203" s="122" t="s">
        <v>1968</v>
      </c>
      <c r="B1203" s="122">
        <v>1</v>
      </c>
      <c r="C1203" s="122" t="s">
        <v>2156</v>
      </c>
      <c r="D1203" s="122" t="s">
        <v>475</v>
      </c>
      <c r="E1203" s="122">
        <v>23</v>
      </c>
      <c r="F1203" s="122">
        <v>0</v>
      </c>
      <c r="G1203" s="122">
        <v>0</v>
      </c>
      <c r="H1203" s="122">
        <v>0</v>
      </c>
      <c r="I1203" s="122">
        <v>0</v>
      </c>
      <c r="J1203" s="122">
        <v>0</v>
      </c>
      <c r="K1203" s="122">
        <v>0</v>
      </c>
      <c r="L1203" s="122">
        <v>0</v>
      </c>
      <c r="M1203" s="122">
        <v>0</v>
      </c>
      <c r="N1203" s="122">
        <v>0</v>
      </c>
      <c r="O1203" s="122">
        <v>0</v>
      </c>
      <c r="P1203" s="122">
        <v>0</v>
      </c>
      <c r="Q1203" s="122">
        <v>0</v>
      </c>
      <c r="R1203" s="122">
        <v>0</v>
      </c>
      <c r="S1203" s="122">
        <v>0</v>
      </c>
      <c r="T1203" s="122">
        <v>0</v>
      </c>
      <c r="U1203" s="122">
        <v>0</v>
      </c>
      <c r="V1203" s="122">
        <v>0</v>
      </c>
      <c r="W1203" s="122">
        <v>0</v>
      </c>
      <c r="X1203" s="122">
        <v>0</v>
      </c>
      <c r="Y1203" s="122">
        <v>0</v>
      </c>
      <c r="Z1203" s="122">
        <v>0</v>
      </c>
      <c r="AA1203" s="122">
        <v>0</v>
      </c>
      <c r="AB1203" s="122">
        <v>0</v>
      </c>
      <c r="AC1203" s="122">
        <v>0</v>
      </c>
      <c r="AD1203" s="122">
        <v>0</v>
      </c>
      <c r="AE1203" s="122">
        <v>0</v>
      </c>
      <c r="AF1203" s="122">
        <v>0</v>
      </c>
      <c r="AG1203" s="122">
        <v>0</v>
      </c>
      <c r="AH1203" s="122">
        <v>0</v>
      </c>
      <c r="AI1203" s="122">
        <v>0</v>
      </c>
      <c r="AJ1203" s="122">
        <v>0</v>
      </c>
      <c r="AK1203" s="122">
        <v>0</v>
      </c>
      <c r="AL1203" s="122">
        <v>0</v>
      </c>
    </row>
    <row r="1204" spans="1:38" hidden="1" x14ac:dyDescent="0.25">
      <c r="A1204" s="122" t="s">
        <v>1968</v>
      </c>
      <c r="B1204" s="122">
        <v>1</v>
      </c>
      <c r="C1204" s="122" t="s">
        <v>2156</v>
      </c>
      <c r="D1204" s="122" t="s">
        <v>2106</v>
      </c>
      <c r="E1204" s="122">
        <v>23</v>
      </c>
      <c r="F1204" s="122">
        <v>0</v>
      </c>
      <c r="G1204" s="122">
        <v>0</v>
      </c>
      <c r="H1204" s="122">
        <v>0</v>
      </c>
      <c r="I1204" s="122">
        <v>0</v>
      </c>
      <c r="J1204" s="122">
        <v>0</v>
      </c>
      <c r="K1204" s="122">
        <v>0</v>
      </c>
      <c r="L1204" s="122">
        <v>0</v>
      </c>
      <c r="M1204" s="122">
        <v>0</v>
      </c>
      <c r="N1204" s="122">
        <v>0</v>
      </c>
      <c r="O1204" s="122">
        <v>0</v>
      </c>
      <c r="P1204" s="122">
        <v>0</v>
      </c>
      <c r="Q1204" s="122">
        <v>0</v>
      </c>
      <c r="R1204" s="122">
        <v>0</v>
      </c>
      <c r="S1204" s="122">
        <v>0</v>
      </c>
      <c r="T1204" s="122">
        <v>0</v>
      </c>
      <c r="U1204" s="122">
        <v>0</v>
      </c>
      <c r="V1204" s="122">
        <v>0</v>
      </c>
      <c r="W1204" s="122">
        <v>0</v>
      </c>
      <c r="X1204" s="122">
        <v>0</v>
      </c>
      <c r="Y1204" s="122">
        <v>0</v>
      </c>
      <c r="Z1204" s="122">
        <v>0</v>
      </c>
      <c r="AA1204" s="122">
        <v>0</v>
      </c>
      <c r="AB1204" s="122">
        <v>0</v>
      </c>
      <c r="AC1204" s="122">
        <v>0</v>
      </c>
      <c r="AD1204" s="122">
        <v>0</v>
      </c>
      <c r="AE1204" s="122">
        <v>0</v>
      </c>
      <c r="AF1204" s="122">
        <v>0</v>
      </c>
      <c r="AG1204" s="122">
        <v>0</v>
      </c>
      <c r="AH1204" s="122">
        <v>0</v>
      </c>
      <c r="AI1204" s="122">
        <v>0</v>
      </c>
      <c r="AJ1204" s="122">
        <v>0</v>
      </c>
      <c r="AK1204" s="122">
        <v>0</v>
      </c>
      <c r="AL1204" s="122">
        <v>0</v>
      </c>
    </row>
    <row r="1205" spans="1:38" hidden="1" x14ac:dyDescent="0.25">
      <c r="A1205" s="122" t="s">
        <v>1968</v>
      </c>
      <c r="B1205" s="122">
        <v>1</v>
      </c>
      <c r="C1205" s="122" t="s">
        <v>2156</v>
      </c>
      <c r="D1205" s="122" t="s">
        <v>2107</v>
      </c>
      <c r="E1205" s="122">
        <v>23</v>
      </c>
      <c r="F1205" s="122">
        <v>0</v>
      </c>
      <c r="G1205" s="122">
        <v>0</v>
      </c>
      <c r="H1205" s="122">
        <v>0</v>
      </c>
      <c r="I1205" s="122">
        <v>0</v>
      </c>
      <c r="J1205" s="122">
        <v>0</v>
      </c>
      <c r="K1205" s="122">
        <v>0</v>
      </c>
      <c r="L1205" s="122">
        <v>0</v>
      </c>
      <c r="M1205" s="122">
        <v>0</v>
      </c>
      <c r="N1205" s="122">
        <v>0</v>
      </c>
      <c r="O1205" s="122">
        <v>0</v>
      </c>
      <c r="P1205" s="122">
        <v>0</v>
      </c>
      <c r="Q1205" s="122">
        <v>0</v>
      </c>
      <c r="R1205" s="122">
        <v>0</v>
      </c>
      <c r="S1205" s="122">
        <v>0</v>
      </c>
      <c r="T1205" s="122">
        <v>0</v>
      </c>
      <c r="U1205" s="122">
        <v>0</v>
      </c>
      <c r="V1205" s="122">
        <v>0</v>
      </c>
      <c r="W1205" s="122">
        <v>0</v>
      </c>
      <c r="X1205" s="122">
        <v>0</v>
      </c>
      <c r="Y1205" s="122">
        <v>0</v>
      </c>
      <c r="Z1205" s="122">
        <v>0</v>
      </c>
      <c r="AA1205" s="122">
        <v>0</v>
      </c>
      <c r="AB1205" s="122">
        <v>0</v>
      </c>
      <c r="AC1205" s="122">
        <v>0</v>
      </c>
      <c r="AD1205" s="122">
        <v>0</v>
      </c>
      <c r="AE1205" s="122">
        <v>0</v>
      </c>
      <c r="AF1205" s="122">
        <v>0</v>
      </c>
      <c r="AG1205" s="122">
        <v>0</v>
      </c>
      <c r="AH1205" s="122">
        <v>0</v>
      </c>
      <c r="AI1205" s="122">
        <v>0</v>
      </c>
      <c r="AJ1205" s="122">
        <v>0</v>
      </c>
      <c r="AK1205" s="122">
        <v>0</v>
      </c>
      <c r="AL1205" s="122">
        <v>0</v>
      </c>
    </row>
    <row r="1206" spans="1:38" hidden="1" x14ac:dyDescent="0.25">
      <c r="A1206" s="122" t="s">
        <v>1968</v>
      </c>
      <c r="B1206" s="122">
        <v>1</v>
      </c>
      <c r="C1206" s="122" t="s">
        <v>2156</v>
      </c>
      <c r="D1206" s="122" t="s">
        <v>2108</v>
      </c>
      <c r="E1206" s="122">
        <v>23</v>
      </c>
      <c r="F1206" s="122">
        <v>0</v>
      </c>
      <c r="G1206" s="122">
        <v>0</v>
      </c>
      <c r="H1206" s="122">
        <v>0</v>
      </c>
      <c r="I1206" s="122">
        <v>0</v>
      </c>
      <c r="J1206" s="122">
        <v>0</v>
      </c>
      <c r="K1206" s="122">
        <v>0</v>
      </c>
      <c r="L1206" s="122">
        <v>0</v>
      </c>
      <c r="M1206" s="122">
        <v>0</v>
      </c>
      <c r="N1206" s="122">
        <v>0</v>
      </c>
      <c r="O1206" s="122">
        <v>0</v>
      </c>
      <c r="P1206" s="122">
        <v>0</v>
      </c>
      <c r="Q1206" s="122">
        <v>0</v>
      </c>
      <c r="R1206" s="122">
        <v>0</v>
      </c>
      <c r="S1206" s="122">
        <v>0</v>
      </c>
      <c r="T1206" s="122">
        <v>0</v>
      </c>
      <c r="U1206" s="122">
        <v>0</v>
      </c>
      <c r="V1206" s="122">
        <v>0</v>
      </c>
      <c r="W1206" s="122">
        <v>0</v>
      </c>
      <c r="X1206" s="122">
        <v>0</v>
      </c>
      <c r="Y1206" s="122">
        <v>0</v>
      </c>
      <c r="Z1206" s="122">
        <v>0</v>
      </c>
      <c r="AA1206" s="122">
        <v>0</v>
      </c>
      <c r="AB1206" s="122">
        <v>0</v>
      </c>
      <c r="AC1206" s="122">
        <v>0</v>
      </c>
      <c r="AD1206" s="122">
        <v>0</v>
      </c>
      <c r="AE1206" s="122">
        <v>0</v>
      </c>
      <c r="AF1206" s="122">
        <v>0</v>
      </c>
      <c r="AG1206" s="122">
        <v>0</v>
      </c>
      <c r="AH1206" s="122">
        <v>0</v>
      </c>
      <c r="AI1206" s="122">
        <v>0</v>
      </c>
      <c r="AJ1206" s="122">
        <v>0</v>
      </c>
      <c r="AK1206" s="122">
        <v>0</v>
      </c>
      <c r="AL1206" s="122">
        <v>0</v>
      </c>
    </row>
    <row r="1207" spans="1:38" hidden="1" x14ac:dyDescent="0.25">
      <c r="A1207" s="122" t="s">
        <v>1968</v>
      </c>
      <c r="B1207" s="122">
        <v>1</v>
      </c>
      <c r="C1207" s="122" t="s">
        <v>2156</v>
      </c>
      <c r="D1207" s="122" t="s">
        <v>2109</v>
      </c>
      <c r="E1207" s="122">
        <v>23</v>
      </c>
      <c r="F1207" s="122">
        <v>0</v>
      </c>
      <c r="G1207" s="122">
        <v>0</v>
      </c>
      <c r="H1207" s="122">
        <v>0</v>
      </c>
      <c r="I1207" s="122">
        <v>0</v>
      </c>
      <c r="J1207" s="122">
        <v>0</v>
      </c>
      <c r="K1207" s="122">
        <v>0</v>
      </c>
      <c r="L1207" s="122">
        <v>0</v>
      </c>
      <c r="M1207" s="122">
        <v>0</v>
      </c>
      <c r="N1207" s="122">
        <v>0</v>
      </c>
      <c r="O1207" s="122">
        <v>0</v>
      </c>
      <c r="P1207" s="122">
        <v>0</v>
      </c>
      <c r="Q1207" s="122">
        <v>0</v>
      </c>
      <c r="R1207" s="122">
        <v>0</v>
      </c>
      <c r="S1207" s="122">
        <v>0</v>
      </c>
      <c r="T1207" s="122">
        <v>0</v>
      </c>
      <c r="U1207" s="122">
        <v>0</v>
      </c>
      <c r="V1207" s="122">
        <v>0</v>
      </c>
      <c r="W1207" s="122">
        <v>0</v>
      </c>
      <c r="X1207" s="122">
        <v>0</v>
      </c>
      <c r="Y1207" s="122">
        <v>0</v>
      </c>
      <c r="Z1207" s="122">
        <v>0</v>
      </c>
      <c r="AA1207" s="122">
        <v>0</v>
      </c>
      <c r="AB1207" s="122">
        <v>0</v>
      </c>
      <c r="AC1207" s="122">
        <v>0</v>
      </c>
      <c r="AD1207" s="122">
        <v>0</v>
      </c>
      <c r="AE1207" s="122">
        <v>0</v>
      </c>
      <c r="AF1207" s="122">
        <v>0</v>
      </c>
      <c r="AG1207" s="122">
        <v>0</v>
      </c>
      <c r="AH1207" s="122">
        <v>0</v>
      </c>
      <c r="AI1207" s="122">
        <v>0</v>
      </c>
      <c r="AJ1207" s="122">
        <v>0</v>
      </c>
      <c r="AK1207" s="122">
        <v>0</v>
      </c>
      <c r="AL1207" s="122">
        <v>0</v>
      </c>
    </row>
    <row r="1208" spans="1:38" hidden="1" x14ac:dyDescent="0.25">
      <c r="A1208" s="122" t="s">
        <v>1968</v>
      </c>
      <c r="B1208" s="122">
        <v>1</v>
      </c>
      <c r="C1208" s="122" t="s">
        <v>2156</v>
      </c>
      <c r="D1208" s="122" t="s">
        <v>2110</v>
      </c>
      <c r="E1208" s="122">
        <v>23</v>
      </c>
      <c r="F1208" s="122">
        <v>0</v>
      </c>
      <c r="G1208" s="122">
        <v>0</v>
      </c>
      <c r="H1208" s="122">
        <v>0</v>
      </c>
      <c r="I1208" s="122">
        <v>0</v>
      </c>
      <c r="J1208" s="122">
        <v>0</v>
      </c>
      <c r="K1208" s="122">
        <v>0</v>
      </c>
      <c r="L1208" s="122">
        <v>0</v>
      </c>
      <c r="M1208" s="122">
        <v>0</v>
      </c>
      <c r="N1208" s="122">
        <v>0</v>
      </c>
      <c r="O1208" s="122">
        <v>0</v>
      </c>
      <c r="P1208" s="122">
        <v>0</v>
      </c>
      <c r="Q1208" s="122">
        <v>0</v>
      </c>
      <c r="R1208" s="122">
        <v>0</v>
      </c>
      <c r="S1208" s="122">
        <v>0</v>
      </c>
      <c r="T1208" s="122">
        <v>0</v>
      </c>
      <c r="U1208" s="122">
        <v>0</v>
      </c>
      <c r="V1208" s="122">
        <v>0</v>
      </c>
      <c r="W1208" s="122">
        <v>0</v>
      </c>
      <c r="X1208" s="122">
        <v>0</v>
      </c>
      <c r="Y1208" s="122">
        <v>0</v>
      </c>
      <c r="Z1208" s="122">
        <v>0</v>
      </c>
      <c r="AA1208" s="122">
        <v>0</v>
      </c>
      <c r="AB1208" s="122">
        <v>0</v>
      </c>
      <c r="AC1208" s="122">
        <v>0</v>
      </c>
      <c r="AD1208" s="122">
        <v>0</v>
      </c>
      <c r="AE1208" s="122">
        <v>0</v>
      </c>
      <c r="AF1208" s="122">
        <v>0</v>
      </c>
      <c r="AG1208" s="122">
        <v>0</v>
      </c>
      <c r="AH1208" s="122">
        <v>0</v>
      </c>
      <c r="AI1208" s="122">
        <v>0</v>
      </c>
      <c r="AJ1208" s="122">
        <v>0</v>
      </c>
      <c r="AK1208" s="122">
        <v>0</v>
      </c>
      <c r="AL1208" s="122">
        <v>0</v>
      </c>
    </row>
    <row r="1209" spans="1:38" hidden="1" x14ac:dyDescent="0.25">
      <c r="A1209" s="122" t="s">
        <v>1968</v>
      </c>
      <c r="B1209" s="122">
        <v>1</v>
      </c>
      <c r="C1209" s="122" t="s">
        <v>2156</v>
      </c>
      <c r="D1209" s="122" t="s">
        <v>2111</v>
      </c>
      <c r="E1209" s="122">
        <v>23</v>
      </c>
      <c r="F1209" s="122">
        <v>0.13691720811829999</v>
      </c>
      <c r="G1209" s="122">
        <v>0.1184445086637</v>
      </c>
      <c r="H1209" s="122">
        <v>0.191853968254</v>
      </c>
      <c r="I1209" s="122">
        <v>0.18982789060380001</v>
      </c>
      <c r="J1209" s="122">
        <v>0.20455591659899999</v>
      </c>
      <c r="K1209" s="122">
        <v>0.20455591659899999</v>
      </c>
      <c r="L1209" s="122">
        <v>0.20645662715909999</v>
      </c>
      <c r="M1209" s="122">
        <v>0.22878310523430001</v>
      </c>
      <c r="N1209" s="122">
        <v>0.23272714776629999</v>
      </c>
      <c r="O1209" s="122">
        <v>0.22557207030250001</v>
      </c>
      <c r="P1209" s="122">
        <v>0.23550920378760001</v>
      </c>
      <c r="Q1209" s="122">
        <v>0.2355106604468</v>
      </c>
      <c r="R1209" s="122">
        <v>0.25318879176719999</v>
      </c>
      <c r="S1209" s="122">
        <v>0.24772969621820001</v>
      </c>
      <c r="T1209" s="122">
        <v>0.28751868271059999</v>
      </c>
      <c r="U1209" s="122">
        <v>0.26005925925930001</v>
      </c>
      <c r="V1209" s="122">
        <v>0.24853907692310001</v>
      </c>
      <c r="W1209" s="122">
        <v>0.26123815384620003</v>
      </c>
      <c r="X1209" s="122">
        <v>0.24491076923079999</v>
      </c>
      <c r="Y1209" s="122">
        <v>0.2475112627986</v>
      </c>
      <c r="Z1209" s="122">
        <v>0.29820093414510002</v>
      </c>
      <c r="AA1209" s="122">
        <v>0.32553596389689998</v>
      </c>
      <c r="AB1209" s="122">
        <v>0.29363768771549997</v>
      </c>
      <c r="AC1209" s="122">
        <v>0.32389161921440002</v>
      </c>
      <c r="AD1209" s="122">
        <v>0.29502732123309999</v>
      </c>
      <c r="AE1209" s="122">
        <v>0.30005596824449998</v>
      </c>
      <c r="AF1209" s="122">
        <v>0.29664496098400001</v>
      </c>
      <c r="AG1209" s="122">
        <v>0.2848308819907</v>
      </c>
      <c r="AH1209" s="122">
        <v>0.28818449473899999</v>
      </c>
      <c r="AI1209" s="122">
        <v>0.30221070421079999</v>
      </c>
      <c r="AJ1209" s="122">
        <v>0.2273826860864</v>
      </c>
      <c r="AK1209" s="122">
        <v>0.23891462848530001</v>
      </c>
      <c r="AL1209" s="122">
        <v>0</v>
      </c>
    </row>
    <row r="1210" spans="1:38" hidden="1" x14ac:dyDescent="0.25">
      <c r="A1210" s="122" t="s">
        <v>1968</v>
      </c>
      <c r="B1210" s="122">
        <v>1</v>
      </c>
      <c r="C1210" s="122" t="s">
        <v>2156</v>
      </c>
      <c r="D1210" s="122" t="s">
        <v>2112</v>
      </c>
      <c r="E1210" s="122">
        <v>23</v>
      </c>
      <c r="F1210" s="122">
        <v>0</v>
      </c>
      <c r="G1210" s="122">
        <v>0</v>
      </c>
      <c r="H1210" s="122">
        <v>0</v>
      </c>
      <c r="I1210" s="122">
        <v>0</v>
      </c>
      <c r="J1210" s="122">
        <v>0</v>
      </c>
      <c r="K1210" s="122">
        <v>0</v>
      </c>
      <c r="L1210" s="122">
        <v>0</v>
      </c>
      <c r="M1210" s="122">
        <v>0</v>
      </c>
      <c r="N1210" s="122">
        <v>0</v>
      </c>
      <c r="O1210" s="122">
        <v>0</v>
      </c>
      <c r="P1210" s="122">
        <v>0</v>
      </c>
      <c r="Q1210" s="122">
        <v>0</v>
      </c>
      <c r="R1210" s="122">
        <v>0</v>
      </c>
      <c r="S1210" s="122">
        <v>0</v>
      </c>
      <c r="T1210" s="122">
        <v>0</v>
      </c>
      <c r="U1210" s="122">
        <v>0</v>
      </c>
      <c r="V1210" s="122">
        <v>0</v>
      </c>
      <c r="W1210" s="122">
        <v>0</v>
      </c>
      <c r="X1210" s="122">
        <v>0</v>
      </c>
      <c r="Y1210" s="122">
        <v>0</v>
      </c>
      <c r="Z1210" s="122">
        <v>0</v>
      </c>
      <c r="AA1210" s="122">
        <v>0</v>
      </c>
      <c r="AB1210" s="122">
        <v>0</v>
      </c>
      <c r="AC1210" s="122">
        <v>0</v>
      </c>
      <c r="AD1210" s="122">
        <v>0</v>
      </c>
      <c r="AE1210" s="122">
        <v>0</v>
      </c>
      <c r="AF1210" s="122">
        <v>0</v>
      </c>
      <c r="AG1210" s="122">
        <v>0</v>
      </c>
      <c r="AH1210" s="122">
        <v>0</v>
      </c>
      <c r="AI1210" s="122">
        <v>0</v>
      </c>
      <c r="AJ1210" s="122">
        <v>0</v>
      </c>
      <c r="AK1210" s="122">
        <v>0</v>
      </c>
      <c r="AL1210" s="122">
        <v>0</v>
      </c>
    </row>
    <row r="1211" spans="1:38" hidden="1" x14ac:dyDescent="0.25">
      <c r="A1211" s="122" t="s">
        <v>1968</v>
      </c>
      <c r="B1211" s="122">
        <v>1</v>
      </c>
      <c r="C1211" s="122" t="s">
        <v>2156</v>
      </c>
      <c r="D1211" s="122" t="s">
        <v>2113</v>
      </c>
      <c r="E1211" s="122">
        <v>23</v>
      </c>
      <c r="F1211" s="122">
        <v>0</v>
      </c>
      <c r="G1211" s="122">
        <v>0</v>
      </c>
      <c r="H1211" s="122">
        <v>0</v>
      </c>
      <c r="I1211" s="122">
        <v>0</v>
      </c>
      <c r="J1211" s="122">
        <v>0</v>
      </c>
      <c r="K1211" s="122">
        <v>0</v>
      </c>
      <c r="L1211" s="122">
        <v>0</v>
      </c>
      <c r="M1211" s="122">
        <v>0</v>
      </c>
      <c r="N1211" s="122">
        <v>0</v>
      </c>
      <c r="O1211" s="122">
        <v>0</v>
      </c>
      <c r="P1211" s="122">
        <v>0</v>
      </c>
      <c r="Q1211" s="122">
        <v>0</v>
      </c>
      <c r="R1211" s="122">
        <v>0</v>
      </c>
      <c r="S1211" s="122">
        <v>0</v>
      </c>
      <c r="T1211" s="122">
        <v>0</v>
      </c>
      <c r="U1211" s="122">
        <v>0</v>
      </c>
      <c r="V1211" s="122">
        <v>0</v>
      </c>
      <c r="W1211" s="122">
        <v>0</v>
      </c>
      <c r="X1211" s="122">
        <v>0</v>
      </c>
      <c r="Y1211" s="122">
        <v>0</v>
      </c>
      <c r="Z1211" s="122">
        <v>0</v>
      </c>
      <c r="AA1211" s="122">
        <v>0</v>
      </c>
      <c r="AB1211" s="122">
        <v>0</v>
      </c>
      <c r="AC1211" s="122">
        <v>0</v>
      </c>
      <c r="AD1211" s="122">
        <v>0</v>
      </c>
      <c r="AE1211" s="122">
        <v>0</v>
      </c>
      <c r="AF1211" s="122">
        <v>0</v>
      </c>
      <c r="AG1211" s="122">
        <v>0</v>
      </c>
      <c r="AH1211" s="122">
        <v>0</v>
      </c>
      <c r="AI1211" s="122">
        <v>0</v>
      </c>
      <c r="AJ1211" s="122">
        <v>0</v>
      </c>
      <c r="AK1211" s="122">
        <v>0</v>
      </c>
      <c r="AL1211" s="122">
        <v>0</v>
      </c>
    </row>
    <row r="1212" spans="1:38" hidden="1" x14ac:dyDescent="0.25">
      <c r="A1212" s="122" t="s">
        <v>1968</v>
      </c>
      <c r="B1212" s="122">
        <v>1</v>
      </c>
      <c r="C1212" s="122" t="s">
        <v>2156</v>
      </c>
      <c r="D1212" s="122" t="s">
        <v>2114</v>
      </c>
      <c r="E1212" s="122">
        <v>23</v>
      </c>
      <c r="F1212" s="122">
        <v>0</v>
      </c>
      <c r="G1212" s="122">
        <v>0</v>
      </c>
      <c r="H1212" s="122">
        <v>0</v>
      </c>
      <c r="I1212" s="122">
        <v>0</v>
      </c>
      <c r="J1212" s="122">
        <v>0</v>
      </c>
      <c r="K1212" s="122">
        <v>0</v>
      </c>
      <c r="L1212" s="122">
        <v>0</v>
      </c>
      <c r="M1212" s="122">
        <v>0</v>
      </c>
      <c r="N1212" s="122">
        <v>0</v>
      </c>
      <c r="O1212" s="122">
        <v>0</v>
      </c>
      <c r="P1212" s="122">
        <v>0</v>
      </c>
      <c r="Q1212" s="122">
        <v>0</v>
      </c>
      <c r="R1212" s="122">
        <v>0</v>
      </c>
      <c r="S1212" s="122">
        <v>0</v>
      </c>
      <c r="T1212" s="122">
        <v>0</v>
      </c>
      <c r="U1212" s="122">
        <v>0</v>
      </c>
      <c r="V1212" s="122">
        <v>0</v>
      </c>
      <c r="W1212" s="122">
        <v>0</v>
      </c>
      <c r="X1212" s="122">
        <v>0</v>
      </c>
      <c r="Y1212" s="122">
        <v>0</v>
      </c>
      <c r="Z1212" s="122">
        <v>0</v>
      </c>
      <c r="AA1212" s="122">
        <v>0</v>
      </c>
      <c r="AB1212" s="122">
        <v>0</v>
      </c>
      <c r="AC1212" s="122">
        <v>0</v>
      </c>
      <c r="AD1212" s="122">
        <v>0</v>
      </c>
      <c r="AE1212" s="122">
        <v>0</v>
      </c>
      <c r="AF1212" s="122">
        <v>0</v>
      </c>
      <c r="AG1212" s="122">
        <v>0</v>
      </c>
      <c r="AH1212" s="122">
        <v>0</v>
      </c>
      <c r="AI1212" s="122">
        <v>0</v>
      </c>
      <c r="AJ1212" s="122">
        <v>0</v>
      </c>
      <c r="AK1212" s="122">
        <v>0</v>
      </c>
      <c r="AL1212" s="122">
        <v>0</v>
      </c>
    </row>
    <row r="1213" spans="1:38" hidden="1" x14ac:dyDescent="0.25">
      <c r="A1213" s="122" t="s">
        <v>1968</v>
      </c>
      <c r="B1213" s="122">
        <v>1</v>
      </c>
      <c r="C1213" s="122" t="s">
        <v>2156</v>
      </c>
      <c r="D1213" s="122" t="s">
        <v>2136</v>
      </c>
      <c r="E1213" s="122">
        <v>23</v>
      </c>
      <c r="F1213" s="122">
        <v>0</v>
      </c>
      <c r="G1213" s="122">
        <v>0</v>
      </c>
      <c r="H1213" s="122">
        <v>0</v>
      </c>
      <c r="I1213" s="122">
        <v>0</v>
      </c>
      <c r="J1213" s="122">
        <v>0</v>
      </c>
      <c r="K1213" s="122">
        <v>0</v>
      </c>
      <c r="L1213" s="122">
        <v>0</v>
      </c>
      <c r="M1213" s="122">
        <v>0</v>
      </c>
      <c r="N1213" s="122">
        <v>0</v>
      </c>
      <c r="O1213" s="122">
        <v>0</v>
      </c>
      <c r="P1213" s="122">
        <v>0</v>
      </c>
      <c r="Q1213" s="122">
        <v>0</v>
      </c>
      <c r="R1213" s="122">
        <v>0</v>
      </c>
      <c r="S1213" s="122">
        <v>0</v>
      </c>
      <c r="T1213" s="122">
        <v>0</v>
      </c>
      <c r="U1213" s="122">
        <v>0</v>
      </c>
      <c r="V1213" s="122">
        <v>0</v>
      </c>
      <c r="W1213" s="122">
        <v>0</v>
      </c>
      <c r="X1213" s="122">
        <v>0</v>
      </c>
      <c r="Y1213" s="122">
        <v>0</v>
      </c>
      <c r="Z1213" s="122">
        <v>0</v>
      </c>
      <c r="AA1213" s="122">
        <v>0</v>
      </c>
      <c r="AB1213" s="122">
        <v>0</v>
      </c>
      <c r="AC1213" s="122">
        <v>0</v>
      </c>
      <c r="AD1213" s="122">
        <v>0</v>
      </c>
      <c r="AE1213" s="122">
        <v>0</v>
      </c>
      <c r="AF1213" s="122">
        <v>0</v>
      </c>
      <c r="AG1213" s="122">
        <v>0</v>
      </c>
      <c r="AH1213" s="122">
        <v>0</v>
      </c>
      <c r="AI1213" s="122">
        <v>0</v>
      </c>
      <c r="AJ1213" s="122">
        <v>0</v>
      </c>
      <c r="AK1213" s="122">
        <v>0</v>
      </c>
      <c r="AL1213" s="122">
        <v>0</v>
      </c>
    </row>
    <row r="1214" spans="1:38" hidden="1" x14ac:dyDescent="0.25">
      <c r="A1214" s="122" t="s">
        <v>1968</v>
      </c>
      <c r="B1214" s="122">
        <v>1</v>
      </c>
      <c r="C1214" s="122" t="s">
        <v>2156</v>
      </c>
      <c r="D1214" s="122" t="s">
        <v>2115</v>
      </c>
      <c r="E1214" s="122">
        <v>23</v>
      </c>
      <c r="F1214" s="122">
        <v>0</v>
      </c>
      <c r="G1214" s="122">
        <v>0</v>
      </c>
      <c r="H1214" s="122">
        <v>0</v>
      </c>
      <c r="I1214" s="122">
        <v>0</v>
      </c>
      <c r="J1214" s="122">
        <v>0</v>
      </c>
      <c r="K1214" s="122">
        <v>0</v>
      </c>
      <c r="L1214" s="122">
        <v>0</v>
      </c>
      <c r="M1214" s="122">
        <v>0</v>
      </c>
      <c r="N1214" s="122">
        <v>0</v>
      </c>
      <c r="O1214" s="122">
        <v>0</v>
      </c>
      <c r="P1214" s="122">
        <v>0</v>
      </c>
      <c r="Q1214" s="122">
        <v>0</v>
      </c>
      <c r="R1214" s="122">
        <v>0</v>
      </c>
      <c r="S1214" s="122">
        <v>0</v>
      </c>
      <c r="T1214" s="122">
        <v>0</v>
      </c>
      <c r="U1214" s="122">
        <v>0</v>
      </c>
      <c r="V1214" s="122">
        <v>0</v>
      </c>
      <c r="W1214" s="122">
        <v>0</v>
      </c>
      <c r="X1214" s="122">
        <v>0</v>
      </c>
      <c r="Y1214" s="122">
        <v>0</v>
      </c>
      <c r="Z1214" s="122">
        <v>0</v>
      </c>
      <c r="AA1214" s="122">
        <v>0</v>
      </c>
      <c r="AB1214" s="122">
        <v>0</v>
      </c>
      <c r="AC1214" s="122">
        <v>0</v>
      </c>
      <c r="AD1214" s="122">
        <v>0</v>
      </c>
      <c r="AE1214" s="122">
        <v>0</v>
      </c>
      <c r="AF1214" s="122">
        <v>0</v>
      </c>
      <c r="AG1214" s="122">
        <v>0</v>
      </c>
      <c r="AH1214" s="122">
        <v>0</v>
      </c>
      <c r="AI1214" s="122">
        <v>0</v>
      </c>
      <c r="AJ1214" s="122">
        <v>0</v>
      </c>
      <c r="AK1214" s="122">
        <v>0</v>
      </c>
      <c r="AL1214" s="122">
        <v>0</v>
      </c>
    </row>
    <row r="1215" spans="1:38" hidden="1" x14ac:dyDescent="0.25">
      <c r="A1215" s="122" t="s">
        <v>1968</v>
      </c>
      <c r="B1215" s="122">
        <v>1</v>
      </c>
      <c r="C1215" s="122" t="s">
        <v>2156</v>
      </c>
      <c r="D1215" s="122" t="s">
        <v>2116</v>
      </c>
      <c r="E1215" s="122">
        <v>23</v>
      </c>
      <c r="F1215" s="122">
        <v>0</v>
      </c>
      <c r="G1215" s="122">
        <v>0</v>
      </c>
      <c r="H1215" s="122">
        <v>0</v>
      </c>
      <c r="I1215" s="122">
        <v>0</v>
      </c>
      <c r="J1215" s="122">
        <v>0</v>
      </c>
      <c r="K1215" s="122">
        <v>0</v>
      </c>
      <c r="L1215" s="122">
        <v>0</v>
      </c>
      <c r="M1215" s="122">
        <v>0</v>
      </c>
      <c r="N1215" s="122">
        <v>0</v>
      </c>
      <c r="O1215" s="122">
        <v>0</v>
      </c>
      <c r="P1215" s="122">
        <v>0</v>
      </c>
      <c r="Q1215" s="122">
        <v>0</v>
      </c>
      <c r="R1215" s="122">
        <v>0</v>
      </c>
      <c r="S1215" s="122">
        <v>0</v>
      </c>
      <c r="T1215" s="122">
        <v>0</v>
      </c>
      <c r="U1215" s="122">
        <v>0</v>
      </c>
      <c r="V1215" s="122">
        <v>0</v>
      </c>
      <c r="W1215" s="122">
        <v>0</v>
      </c>
      <c r="X1215" s="122">
        <v>0</v>
      </c>
      <c r="Y1215" s="122">
        <v>0</v>
      </c>
      <c r="Z1215" s="122">
        <v>0</v>
      </c>
      <c r="AA1215" s="122">
        <v>0</v>
      </c>
      <c r="AB1215" s="122">
        <v>0</v>
      </c>
      <c r="AC1215" s="122">
        <v>0</v>
      </c>
      <c r="AD1215" s="122">
        <v>0</v>
      </c>
      <c r="AE1215" s="122">
        <v>0</v>
      </c>
      <c r="AF1215" s="122">
        <v>0</v>
      </c>
      <c r="AG1215" s="122">
        <v>0</v>
      </c>
      <c r="AH1215" s="122">
        <v>0</v>
      </c>
      <c r="AI1215" s="122">
        <v>0</v>
      </c>
      <c r="AJ1215" s="122">
        <v>0</v>
      </c>
      <c r="AK1215" s="122">
        <v>0</v>
      </c>
      <c r="AL1215" s="122">
        <v>0</v>
      </c>
    </row>
    <row r="1216" spans="1:38" hidden="1" x14ac:dyDescent="0.25">
      <c r="A1216" s="122" t="s">
        <v>1968</v>
      </c>
      <c r="B1216" s="122">
        <v>1</v>
      </c>
      <c r="C1216" s="122" t="s">
        <v>2156</v>
      </c>
      <c r="D1216" s="122" t="s">
        <v>2117</v>
      </c>
      <c r="E1216" s="122">
        <v>23</v>
      </c>
      <c r="F1216" s="122">
        <v>0</v>
      </c>
      <c r="G1216" s="122">
        <v>0</v>
      </c>
      <c r="H1216" s="122">
        <v>0</v>
      </c>
      <c r="I1216" s="122">
        <v>0</v>
      </c>
      <c r="J1216" s="122">
        <v>0</v>
      </c>
      <c r="K1216" s="122">
        <v>0</v>
      </c>
      <c r="L1216" s="122">
        <v>0</v>
      </c>
      <c r="M1216" s="122">
        <v>0</v>
      </c>
      <c r="N1216" s="122">
        <v>0</v>
      </c>
      <c r="O1216" s="122">
        <v>0</v>
      </c>
      <c r="P1216" s="122">
        <v>0</v>
      </c>
      <c r="Q1216" s="122">
        <v>0</v>
      </c>
      <c r="R1216" s="122">
        <v>0</v>
      </c>
      <c r="S1216" s="122">
        <v>0</v>
      </c>
      <c r="T1216" s="122">
        <v>0</v>
      </c>
      <c r="U1216" s="122">
        <v>0</v>
      </c>
      <c r="V1216" s="122">
        <v>0</v>
      </c>
      <c r="W1216" s="122">
        <v>0</v>
      </c>
      <c r="X1216" s="122">
        <v>0</v>
      </c>
      <c r="Y1216" s="122">
        <v>0</v>
      </c>
      <c r="Z1216" s="122">
        <v>0</v>
      </c>
      <c r="AA1216" s="122">
        <v>0</v>
      </c>
      <c r="AB1216" s="122">
        <v>0</v>
      </c>
      <c r="AC1216" s="122">
        <v>0</v>
      </c>
      <c r="AD1216" s="122">
        <v>0</v>
      </c>
      <c r="AE1216" s="122">
        <v>0</v>
      </c>
      <c r="AF1216" s="122">
        <v>0</v>
      </c>
      <c r="AG1216" s="122">
        <v>0</v>
      </c>
      <c r="AH1216" s="122">
        <v>0</v>
      </c>
      <c r="AI1216" s="122">
        <v>0</v>
      </c>
      <c r="AJ1216" s="122">
        <v>0</v>
      </c>
      <c r="AK1216" s="122">
        <v>0</v>
      </c>
      <c r="AL1216" s="122">
        <v>0</v>
      </c>
    </row>
    <row r="1217" spans="1:38" hidden="1" x14ac:dyDescent="0.25">
      <c r="A1217" s="122" t="s">
        <v>1968</v>
      </c>
      <c r="B1217" s="122">
        <v>1</v>
      </c>
      <c r="C1217" s="122" t="s">
        <v>2156</v>
      </c>
      <c r="D1217" s="122" t="s">
        <v>2118</v>
      </c>
      <c r="E1217" s="122">
        <v>23</v>
      </c>
      <c r="F1217" s="122">
        <v>0.36634604334370002</v>
      </c>
      <c r="G1217" s="122">
        <v>0.31691909074890001</v>
      </c>
      <c r="H1217" s="122">
        <v>0.34533714285709999</v>
      </c>
      <c r="I1217" s="122">
        <v>0.34169020308690001</v>
      </c>
      <c r="J1217" s="122">
        <v>0.36820064987809997</v>
      </c>
      <c r="K1217" s="122">
        <v>0.36820064987809997</v>
      </c>
      <c r="L1217" s="122">
        <v>0.35858256296059998</v>
      </c>
      <c r="M1217" s="122">
        <v>0.39736013014380001</v>
      </c>
      <c r="N1217" s="122">
        <v>0.40421030927840002</v>
      </c>
      <c r="O1217" s="122">
        <v>0.41790194077089998</v>
      </c>
      <c r="P1217" s="122">
        <v>0.45198736080450003</v>
      </c>
      <c r="Q1217" s="122">
        <v>0.42616214747510001</v>
      </c>
      <c r="R1217" s="122">
        <v>0.45815114700729997</v>
      </c>
      <c r="S1217" s="122">
        <v>0.44827278363299999</v>
      </c>
      <c r="T1217" s="122">
        <v>0.49662317922740001</v>
      </c>
      <c r="U1217" s="122">
        <v>0.44919326599330001</v>
      </c>
      <c r="V1217" s="122">
        <v>0.42929476923080001</v>
      </c>
      <c r="W1217" s="122">
        <v>0.45122953846149999</v>
      </c>
      <c r="X1217" s="122">
        <v>0.42302769230769999</v>
      </c>
      <c r="Y1217" s="122">
        <v>0.42751945392489998</v>
      </c>
      <c r="Z1217" s="122">
        <v>0.34761025356640002</v>
      </c>
      <c r="AA1217" s="122">
        <v>0.35907745695859999</v>
      </c>
      <c r="AB1217" s="122">
        <v>0.30910653098200003</v>
      </c>
      <c r="AC1217" s="122">
        <v>0.3461583281724</v>
      </c>
      <c r="AD1217" s="122">
        <v>0.30666684102300001</v>
      </c>
      <c r="AE1217" s="122">
        <v>0.32663139448009998</v>
      </c>
      <c r="AF1217" s="122">
        <v>0.34468324492149999</v>
      </c>
      <c r="AG1217" s="122">
        <v>0.37917686950840002</v>
      </c>
      <c r="AH1217" s="122">
        <v>0.32429580842450001</v>
      </c>
      <c r="AI1217" s="122">
        <v>0.29330277602049998</v>
      </c>
      <c r="AJ1217" s="122">
        <v>0.23193423107899999</v>
      </c>
      <c r="AK1217" s="122">
        <v>0.27738414016579999</v>
      </c>
      <c r="AL1217" s="122">
        <v>0</v>
      </c>
    </row>
    <row r="1218" spans="1:38" hidden="1" x14ac:dyDescent="0.25">
      <c r="A1218" s="122" t="s">
        <v>1968</v>
      </c>
      <c r="B1218" s="122">
        <v>1</v>
      </c>
      <c r="C1218" s="122" t="s">
        <v>2156</v>
      </c>
      <c r="D1218" s="122" t="s">
        <v>2119</v>
      </c>
      <c r="E1218" s="122">
        <v>23</v>
      </c>
      <c r="F1218" s="122">
        <v>0</v>
      </c>
      <c r="G1218" s="122">
        <v>0</v>
      </c>
      <c r="H1218" s="122">
        <v>0</v>
      </c>
      <c r="I1218" s="122">
        <v>0</v>
      </c>
      <c r="J1218" s="122">
        <v>0</v>
      </c>
      <c r="K1218" s="122">
        <v>0</v>
      </c>
      <c r="L1218" s="122">
        <v>0</v>
      </c>
      <c r="M1218" s="122">
        <v>0</v>
      </c>
      <c r="N1218" s="122">
        <v>0</v>
      </c>
      <c r="O1218" s="122">
        <v>0</v>
      </c>
      <c r="P1218" s="122">
        <v>0</v>
      </c>
      <c r="Q1218" s="122">
        <v>0</v>
      </c>
      <c r="R1218" s="122">
        <v>0</v>
      </c>
      <c r="S1218" s="122">
        <v>0</v>
      </c>
      <c r="T1218" s="122">
        <v>0</v>
      </c>
      <c r="U1218" s="122">
        <v>0</v>
      </c>
      <c r="V1218" s="122">
        <v>0</v>
      </c>
      <c r="W1218" s="122">
        <v>0</v>
      </c>
      <c r="X1218" s="122">
        <v>0</v>
      </c>
      <c r="Y1218" s="122">
        <v>0</v>
      </c>
      <c r="Z1218" s="122">
        <v>0</v>
      </c>
      <c r="AA1218" s="122">
        <v>0</v>
      </c>
      <c r="AB1218" s="122">
        <v>0</v>
      </c>
      <c r="AC1218" s="122">
        <v>0</v>
      </c>
      <c r="AD1218" s="122">
        <v>0</v>
      </c>
      <c r="AE1218" s="122">
        <v>0</v>
      </c>
      <c r="AF1218" s="122">
        <v>0</v>
      </c>
      <c r="AG1218" s="122">
        <v>0</v>
      </c>
      <c r="AH1218" s="122">
        <v>0</v>
      </c>
      <c r="AI1218" s="122">
        <v>0</v>
      </c>
      <c r="AJ1218" s="122">
        <v>0</v>
      </c>
      <c r="AK1218" s="122">
        <v>0</v>
      </c>
      <c r="AL1218" s="122">
        <v>0</v>
      </c>
    </row>
    <row r="1219" spans="1:38" hidden="1" x14ac:dyDescent="0.25">
      <c r="A1219" s="122" t="s">
        <v>1968</v>
      </c>
      <c r="B1219" s="122">
        <v>1</v>
      </c>
      <c r="C1219" s="122" t="s">
        <v>2156</v>
      </c>
      <c r="D1219" s="122" t="s">
        <v>2137</v>
      </c>
      <c r="E1219" s="122">
        <v>23</v>
      </c>
      <c r="F1219" s="122">
        <v>0</v>
      </c>
      <c r="G1219" s="122">
        <v>0</v>
      </c>
      <c r="H1219" s="122">
        <v>0</v>
      </c>
      <c r="I1219" s="122">
        <v>0</v>
      </c>
      <c r="J1219" s="122">
        <v>0</v>
      </c>
      <c r="K1219" s="122">
        <v>0</v>
      </c>
      <c r="L1219" s="122">
        <v>0</v>
      </c>
      <c r="M1219" s="122">
        <v>0</v>
      </c>
      <c r="N1219" s="122">
        <v>0</v>
      </c>
      <c r="O1219" s="122">
        <v>0</v>
      </c>
      <c r="P1219" s="122">
        <v>0</v>
      </c>
      <c r="Q1219" s="122">
        <v>0</v>
      </c>
      <c r="R1219" s="122">
        <v>0</v>
      </c>
      <c r="S1219" s="122">
        <v>0</v>
      </c>
      <c r="T1219" s="122">
        <v>0</v>
      </c>
      <c r="U1219" s="122">
        <v>0</v>
      </c>
      <c r="V1219" s="122">
        <v>0</v>
      </c>
      <c r="W1219" s="122">
        <v>0</v>
      </c>
      <c r="X1219" s="122">
        <v>0</v>
      </c>
      <c r="Y1219" s="122">
        <v>0</v>
      </c>
      <c r="Z1219" s="122">
        <v>0</v>
      </c>
      <c r="AA1219" s="122">
        <v>0</v>
      </c>
      <c r="AB1219" s="122">
        <v>0</v>
      </c>
      <c r="AC1219" s="122">
        <v>0</v>
      </c>
      <c r="AD1219" s="122">
        <v>0</v>
      </c>
      <c r="AE1219" s="122">
        <v>0</v>
      </c>
      <c r="AF1219" s="122">
        <v>0</v>
      </c>
      <c r="AG1219" s="122">
        <v>0</v>
      </c>
      <c r="AH1219" s="122">
        <v>0</v>
      </c>
      <c r="AI1219" s="122">
        <v>0</v>
      </c>
      <c r="AJ1219" s="122">
        <v>0</v>
      </c>
      <c r="AK1219" s="122">
        <v>0</v>
      </c>
      <c r="AL1219" s="122">
        <v>0</v>
      </c>
    </row>
    <row r="1220" spans="1:38" hidden="1" x14ac:dyDescent="0.25">
      <c r="A1220" s="122" t="s">
        <v>1968</v>
      </c>
      <c r="B1220" s="122">
        <v>1</v>
      </c>
      <c r="C1220" s="122" t="s">
        <v>2156</v>
      </c>
      <c r="D1220" s="122" t="s">
        <v>2120</v>
      </c>
      <c r="E1220" s="122">
        <v>23</v>
      </c>
      <c r="F1220" s="122">
        <v>0</v>
      </c>
      <c r="G1220" s="122">
        <v>0</v>
      </c>
      <c r="H1220" s="122">
        <v>0</v>
      </c>
      <c r="I1220" s="122">
        <v>0</v>
      </c>
      <c r="J1220" s="122">
        <v>0</v>
      </c>
      <c r="K1220" s="122">
        <v>0</v>
      </c>
      <c r="L1220" s="122">
        <v>0</v>
      </c>
      <c r="M1220" s="122">
        <v>0</v>
      </c>
      <c r="N1220" s="122">
        <v>0</v>
      </c>
      <c r="O1220" s="122">
        <v>0</v>
      </c>
      <c r="P1220" s="122">
        <v>0</v>
      </c>
      <c r="Q1220" s="122">
        <v>0</v>
      </c>
      <c r="R1220" s="122">
        <v>0</v>
      </c>
      <c r="S1220" s="122">
        <v>0</v>
      </c>
      <c r="T1220" s="122">
        <v>0</v>
      </c>
      <c r="U1220" s="122">
        <v>0</v>
      </c>
      <c r="V1220" s="122">
        <v>0</v>
      </c>
      <c r="W1220" s="122">
        <v>0</v>
      </c>
      <c r="X1220" s="122">
        <v>0</v>
      </c>
      <c r="Y1220" s="122">
        <v>0</v>
      </c>
      <c r="Z1220" s="122">
        <v>0</v>
      </c>
      <c r="AA1220" s="122">
        <v>0</v>
      </c>
      <c r="AB1220" s="122">
        <v>0</v>
      </c>
      <c r="AC1220" s="122">
        <v>0</v>
      </c>
      <c r="AD1220" s="122">
        <v>0</v>
      </c>
      <c r="AE1220" s="122">
        <v>0</v>
      </c>
      <c r="AF1220" s="122">
        <v>0</v>
      </c>
      <c r="AG1220" s="122">
        <v>0</v>
      </c>
      <c r="AH1220" s="122">
        <v>0</v>
      </c>
      <c r="AI1220" s="122">
        <v>0</v>
      </c>
      <c r="AJ1220" s="122">
        <v>0</v>
      </c>
      <c r="AK1220" s="122">
        <v>0</v>
      </c>
      <c r="AL1220" s="122">
        <v>0</v>
      </c>
    </row>
    <row r="1221" spans="1:38" hidden="1" x14ac:dyDescent="0.25">
      <c r="A1221" s="122" t="s">
        <v>1968</v>
      </c>
      <c r="B1221" s="122">
        <v>1</v>
      </c>
      <c r="C1221" s="122" t="s">
        <v>2156</v>
      </c>
      <c r="D1221" s="122" t="s">
        <v>2121</v>
      </c>
      <c r="E1221" s="122">
        <v>23</v>
      </c>
      <c r="F1221" s="122">
        <v>0</v>
      </c>
      <c r="G1221" s="122">
        <v>0</v>
      </c>
      <c r="H1221" s="122">
        <v>0</v>
      </c>
      <c r="I1221" s="122">
        <v>0</v>
      </c>
      <c r="J1221" s="122">
        <v>0</v>
      </c>
      <c r="K1221" s="122">
        <v>0</v>
      </c>
      <c r="L1221" s="122">
        <v>0</v>
      </c>
      <c r="M1221" s="122">
        <v>0</v>
      </c>
      <c r="N1221" s="122">
        <v>0</v>
      </c>
      <c r="O1221" s="122">
        <v>0</v>
      </c>
      <c r="P1221" s="122">
        <v>0</v>
      </c>
      <c r="Q1221" s="122">
        <v>0</v>
      </c>
      <c r="R1221" s="122">
        <v>0</v>
      </c>
      <c r="S1221" s="122">
        <v>0</v>
      </c>
      <c r="T1221" s="122">
        <v>0</v>
      </c>
      <c r="U1221" s="122">
        <v>0</v>
      </c>
      <c r="V1221" s="122">
        <v>0</v>
      </c>
      <c r="W1221" s="122">
        <v>0</v>
      </c>
      <c r="X1221" s="122">
        <v>0</v>
      </c>
      <c r="Y1221" s="122">
        <v>0</v>
      </c>
      <c r="Z1221" s="122">
        <v>0</v>
      </c>
      <c r="AA1221" s="122">
        <v>0</v>
      </c>
      <c r="AB1221" s="122">
        <v>0</v>
      </c>
      <c r="AC1221" s="122">
        <v>0</v>
      </c>
      <c r="AD1221" s="122">
        <v>0</v>
      </c>
      <c r="AE1221" s="122">
        <v>0</v>
      </c>
      <c r="AF1221" s="122">
        <v>0</v>
      </c>
      <c r="AG1221" s="122">
        <v>0</v>
      </c>
      <c r="AH1221" s="122">
        <v>0</v>
      </c>
      <c r="AI1221" s="122">
        <v>0</v>
      </c>
      <c r="AJ1221" s="122">
        <v>0</v>
      </c>
      <c r="AK1221" s="122">
        <v>0</v>
      </c>
      <c r="AL1221" s="122">
        <v>0</v>
      </c>
    </row>
    <row r="1222" spans="1:38" hidden="1" x14ac:dyDescent="0.25">
      <c r="A1222" s="122" t="s">
        <v>1968</v>
      </c>
      <c r="B1222" s="122">
        <v>1</v>
      </c>
      <c r="C1222" s="122" t="s">
        <v>2156</v>
      </c>
      <c r="D1222" s="122" t="s">
        <v>2138</v>
      </c>
      <c r="E1222" s="122">
        <v>23</v>
      </c>
      <c r="F1222" s="122">
        <v>0</v>
      </c>
      <c r="G1222" s="122">
        <v>0</v>
      </c>
      <c r="H1222" s="122">
        <v>0</v>
      </c>
      <c r="I1222" s="122">
        <v>0</v>
      </c>
      <c r="J1222" s="122">
        <v>0</v>
      </c>
      <c r="K1222" s="122">
        <v>0</v>
      </c>
      <c r="L1222" s="122">
        <v>0</v>
      </c>
      <c r="M1222" s="122">
        <v>0</v>
      </c>
      <c r="N1222" s="122">
        <v>0</v>
      </c>
      <c r="O1222" s="122">
        <v>0</v>
      </c>
      <c r="P1222" s="122">
        <v>0</v>
      </c>
      <c r="Q1222" s="122">
        <v>0</v>
      </c>
      <c r="R1222" s="122">
        <v>0</v>
      </c>
      <c r="S1222" s="122">
        <v>0</v>
      </c>
      <c r="T1222" s="122">
        <v>0</v>
      </c>
      <c r="U1222" s="122">
        <v>0</v>
      </c>
      <c r="V1222" s="122">
        <v>0</v>
      </c>
      <c r="W1222" s="122">
        <v>0</v>
      </c>
      <c r="X1222" s="122">
        <v>0</v>
      </c>
      <c r="Y1222" s="122">
        <v>0</v>
      </c>
      <c r="Z1222" s="122">
        <v>0</v>
      </c>
      <c r="AA1222" s="122">
        <v>0</v>
      </c>
      <c r="AB1222" s="122">
        <v>0</v>
      </c>
      <c r="AC1222" s="122">
        <v>0</v>
      </c>
      <c r="AD1222" s="122">
        <v>0</v>
      </c>
      <c r="AE1222" s="122">
        <v>0</v>
      </c>
      <c r="AF1222" s="122">
        <v>0</v>
      </c>
      <c r="AG1222" s="122">
        <v>0</v>
      </c>
      <c r="AH1222" s="122">
        <v>0</v>
      </c>
      <c r="AI1222" s="122">
        <v>0</v>
      </c>
      <c r="AJ1222" s="122">
        <v>0</v>
      </c>
      <c r="AK1222" s="122">
        <v>0</v>
      </c>
      <c r="AL1222" s="122">
        <v>0</v>
      </c>
    </row>
    <row r="1223" spans="1:38" hidden="1" x14ac:dyDescent="0.25">
      <c r="A1223" s="122" t="s">
        <v>1968</v>
      </c>
      <c r="B1223" s="122">
        <v>1</v>
      </c>
      <c r="C1223" s="122" t="s">
        <v>2156</v>
      </c>
      <c r="D1223" s="122" t="s">
        <v>2122</v>
      </c>
      <c r="E1223" s="122">
        <v>23</v>
      </c>
      <c r="F1223" s="122">
        <v>0</v>
      </c>
      <c r="G1223" s="122">
        <v>0</v>
      </c>
      <c r="H1223" s="122">
        <v>0</v>
      </c>
      <c r="I1223" s="122">
        <v>0</v>
      </c>
      <c r="J1223" s="122">
        <v>0</v>
      </c>
      <c r="K1223" s="122">
        <v>0</v>
      </c>
      <c r="L1223" s="122">
        <v>0</v>
      </c>
      <c r="M1223" s="122">
        <v>0</v>
      </c>
      <c r="N1223" s="122">
        <v>0</v>
      </c>
      <c r="O1223" s="122">
        <v>0</v>
      </c>
      <c r="P1223" s="122">
        <v>0</v>
      </c>
      <c r="Q1223" s="122">
        <v>0</v>
      </c>
      <c r="R1223" s="122">
        <v>0</v>
      </c>
      <c r="S1223" s="122">
        <v>0</v>
      </c>
      <c r="T1223" s="122">
        <v>0</v>
      </c>
      <c r="U1223" s="122">
        <v>0</v>
      </c>
      <c r="V1223" s="122">
        <v>0</v>
      </c>
      <c r="W1223" s="122">
        <v>0</v>
      </c>
      <c r="X1223" s="122">
        <v>0</v>
      </c>
      <c r="Y1223" s="122">
        <v>0</v>
      </c>
      <c r="Z1223" s="122">
        <v>0</v>
      </c>
      <c r="AA1223" s="122">
        <v>0</v>
      </c>
      <c r="AB1223" s="122">
        <v>0</v>
      </c>
      <c r="AC1223" s="122">
        <v>0</v>
      </c>
      <c r="AD1223" s="122">
        <v>0</v>
      </c>
      <c r="AE1223" s="122">
        <v>0</v>
      </c>
      <c r="AF1223" s="122">
        <v>0</v>
      </c>
      <c r="AG1223" s="122">
        <v>0</v>
      </c>
      <c r="AH1223" s="122">
        <v>0</v>
      </c>
      <c r="AI1223" s="122">
        <v>0</v>
      </c>
      <c r="AJ1223" s="122">
        <v>0</v>
      </c>
      <c r="AK1223" s="122">
        <v>0</v>
      </c>
      <c r="AL1223" s="122">
        <v>0</v>
      </c>
    </row>
    <row r="1224" spans="1:38" hidden="1" x14ac:dyDescent="0.25">
      <c r="A1224" s="122" t="s">
        <v>1968</v>
      </c>
      <c r="B1224" s="122">
        <v>1</v>
      </c>
      <c r="C1224" s="122" t="s">
        <v>2156</v>
      </c>
      <c r="D1224" s="122" t="s">
        <v>2123</v>
      </c>
      <c r="E1224" s="122">
        <v>23</v>
      </c>
      <c r="F1224" s="122">
        <v>0</v>
      </c>
      <c r="G1224" s="122">
        <v>0</v>
      </c>
      <c r="H1224" s="122">
        <v>0</v>
      </c>
      <c r="I1224" s="122">
        <v>0</v>
      </c>
      <c r="J1224" s="122">
        <v>0</v>
      </c>
      <c r="K1224" s="122">
        <v>0</v>
      </c>
      <c r="L1224" s="122">
        <v>0</v>
      </c>
      <c r="M1224" s="122">
        <v>0</v>
      </c>
      <c r="N1224" s="122">
        <v>0</v>
      </c>
      <c r="O1224" s="122">
        <v>0</v>
      </c>
      <c r="P1224" s="122">
        <v>0</v>
      </c>
      <c r="Q1224" s="122">
        <v>0</v>
      </c>
      <c r="R1224" s="122">
        <v>0</v>
      </c>
      <c r="S1224" s="122">
        <v>0</v>
      </c>
      <c r="T1224" s="122">
        <v>0</v>
      </c>
      <c r="U1224" s="122">
        <v>0</v>
      </c>
      <c r="V1224" s="122">
        <v>0</v>
      </c>
      <c r="W1224" s="122">
        <v>0</v>
      </c>
      <c r="X1224" s="122">
        <v>0</v>
      </c>
      <c r="Y1224" s="122">
        <v>0</v>
      </c>
      <c r="Z1224" s="122">
        <v>0</v>
      </c>
      <c r="AA1224" s="122">
        <v>0</v>
      </c>
      <c r="AB1224" s="122">
        <v>0</v>
      </c>
      <c r="AC1224" s="122">
        <v>0</v>
      </c>
      <c r="AD1224" s="122">
        <v>0</v>
      </c>
      <c r="AE1224" s="122">
        <v>0</v>
      </c>
      <c r="AF1224" s="122">
        <v>0</v>
      </c>
      <c r="AG1224" s="122">
        <v>0</v>
      </c>
      <c r="AH1224" s="122">
        <v>0</v>
      </c>
      <c r="AI1224" s="122">
        <v>0</v>
      </c>
      <c r="AJ1224" s="122">
        <v>0</v>
      </c>
      <c r="AK1224" s="122">
        <v>0</v>
      </c>
      <c r="AL1224" s="122">
        <v>0</v>
      </c>
    </row>
    <row r="1225" spans="1:38" hidden="1" x14ac:dyDescent="0.25">
      <c r="A1225" s="122" t="s">
        <v>1968</v>
      </c>
      <c r="B1225" s="122">
        <v>1</v>
      </c>
      <c r="C1225" s="122" t="s">
        <v>2156</v>
      </c>
      <c r="D1225" s="122" t="s">
        <v>2124</v>
      </c>
      <c r="E1225" s="122">
        <v>23</v>
      </c>
      <c r="F1225" s="122">
        <v>0</v>
      </c>
      <c r="G1225" s="122">
        <v>0</v>
      </c>
      <c r="H1225" s="122">
        <v>0</v>
      </c>
      <c r="I1225" s="122">
        <v>0</v>
      </c>
      <c r="J1225" s="122">
        <v>0</v>
      </c>
      <c r="K1225" s="122">
        <v>0</v>
      </c>
      <c r="L1225" s="122">
        <v>0</v>
      </c>
      <c r="M1225" s="122">
        <v>0</v>
      </c>
      <c r="N1225" s="122">
        <v>0</v>
      </c>
      <c r="O1225" s="122">
        <v>0</v>
      </c>
      <c r="P1225" s="122">
        <v>0</v>
      </c>
      <c r="Q1225" s="122">
        <v>0</v>
      </c>
      <c r="R1225" s="122">
        <v>0</v>
      </c>
      <c r="S1225" s="122">
        <v>0</v>
      </c>
      <c r="T1225" s="122">
        <v>0</v>
      </c>
      <c r="U1225" s="122">
        <v>0</v>
      </c>
      <c r="V1225" s="122">
        <v>0</v>
      </c>
      <c r="W1225" s="122">
        <v>0</v>
      </c>
      <c r="X1225" s="122">
        <v>0</v>
      </c>
      <c r="Y1225" s="122">
        <v>0</v>
      </c>
      <c r="Z1225" s="122">
        <v>0</v>
      </c>
      <c r="AA1225" s="122">
        <v>0</v>
      </c>
      <c r="AB1225" s="122">
        <v>0</v>
      </c>
      <c r="AC1225" s="122">
        <v>0</v>
      </c>
      <c r="AD1225" s="122">
        <v>0</v>
      </c>
      <c r="AE1225" s="122">
        <v>0</v>
      </c>
      <c r="AF1225" s="122">
        <v>0</v>
      </c>
      <c r="AG1225" s="122">
        <v>0</v>
      </c>
      <c r="AH1225" s="122">
        <v>0</v>
      </c>
      <c r="AI1225" s="122">
        <v>0</v>
      </c>
      <c r="AJ1225" s="122">
        <v>0</v>
      </c>
      <c r="AK1225" s="122">
        <v>0</v>
      </c>
      <c r="AL1225" s="122">
        <v>0</v>
      </c>
    </row>
    <row r="1226" spans="1:38" hidden="1" x14ac:dyDescent="0.25">
      <c r="A1226" s="122" t="s">
        <v>1968</v>
      </c>
      <c r="B1226" s="122">
        <v>1</v>
      </c>
      <c r="C1226" s="122" t="s">
        <v>2156</v>
      </c>
      <c r="D1226" s="122" t="s">
        <v>2125</v>
      </c>
      <c r="E1226" s="122">
        <v>23</v>
      </c>
      <c r="F1226" s="122">
        <v>0</v>
      </c>
      <c r="G1226" s="122">
        <v>0</v>
      </c>
      <c r="H1226" s="122">
        <v>0</v>
      </c>
      <c r="I1226" s="122">
        <v>0</v>
      </c>
      <c r="J1226" s="122">
        <v>0</v>
      </c>
      <c r="K1226" s="122">
        <v>0</v>
      </c>
      <c r="L1226" s="122">
        <v>0</v>
      </c>
      <c r="M1226" s="122">
        <v>0</v>
      </c>
      <c r="N1226" s="122">
        <v>0</v>
      </c>
      <c r="O1226" s="122">
        <v>0</v>
      </c>
      <c r="P1226" s="122">
        <v>0</v>
      </c>
      <c r="Q1226" s="122">
        <v>0</v>
      </c>
      <c r="R1226" s="122">
        <v>0</v>
      </c>
      <c r="S1226" s="122">
        <v>0</v>
      </c>
      <c r="T1226" s="122">
        <v>0</v>
      </c>
      <c r="U1226" s="122">
        <v>0</v>
      </c>
      <c r="V1226" s="122">
        <v>0</v>
      </c>
      <c r="W1226" s="122">
        <v>0</v>
      </c>
      <c r="X1226" s="122">
        <v>0</v>
      </c>
      <c r="Y1226" s="122">
        <v>0</v>
      </c>
      <c r="Z1226" s="122">
        <v>0</v>
      </c>
      <c r="AA1226" s="122">
        <v>0</v>
      </c>
      <c r="AB1226" s="122">
        <v>0</v>
      </c>
      <c r="AC1226" s="122">
        <v>0</v>
      </c>
      <c r="AD1226" s="122">
        <v>0</v>
      </c>
      <c r="AE1226" s="122">
        <v>0</v>
      </c>
      <c r="AF1226" s="122">
        <v>0</v>
      </c>
      <c r="AG1226" s="122">
        <v>0</v>
      </c>
      <c r="AH1226" s="122">
        <v>0</v>
      </c>
      <c r="AI1226" s="122">
        <v>0</v>
      </c>
      <c r="AJ1226" s="122">
        <v>0</v>
      </c>
      <c r="AK1226" s="122">
        <v>0</v>
      </c>
      <c r="AL1226" s="122">
        <v>0</v>
      </c>
    </row>
    <row r="1227" spans="1:38" hidden="1" x14ac:dyDescent="0.25">
      <c r="A1227" s="122" t="s">
        <v>1968</v>
      </c>
      <c r="B1227" s="122">
        <v>1</v>
      </c>
      <c r="C1227" s="122" t="s">
        <v>2156</v>
      </c>
      <c r="D1227" s="122" t="s">
        <v>2126</v>
      </c>
      <c r="E1227" s="122">
        <v>23</v>
      </c>
      <c r="F1227" s="122">
        <v>0</v>
      </c>
      <c r="G1227" s="122">
        <v>0</v>
      </c>
      <c r="H1227" s="122">
        <v>0</v>
      </c>
      <c r="I1227" s="122">
        <v>0</v>
      </c>
      <c r="J1227" s="122">
        <v>0</v>
      </c>
      <c r="K1227" s="122">
        <v>0</v>
      </c>
      <c r="L1227" s="122">
        <v>0</v>
      </c>
      <c r="M1227" s="122">
        <v>0</v>
      </c>
      <c r="N1227" s="122">
        <v>0</v>
      </c>
      <c r="O1227" s="122">
        <v>0</v>
      </c>
      <c r="P1227" s="122">
        <v>0</v>
      </c>
      <c r="Q1227" s="122">
        <v>0</v>
      </c>
      <c r="R1227" s="122">
        <v>0</v>
      </c>
      <c r="S1227" s="122">
        <v>0</v>
      </c>
      <c r="T1227" s="122">
        <v>0</v>
      </c>
      <c r="U1227" s="122">
        <v>0</v>
      </c>
      <c r="V1227" s="122">
        <v>0</v>
      </c>
      <c r="W1227" s="122">
        <v>0</v>
      </c>
      <c r="X1227" s="122">
        <v>0</v>
      </c>
      <c r="Y1227" s="122">
        <v>0</v>
      </c>
      <c r="Z1227" s="122">
        <v>0</v>
      </c>
      <c r="AA1227" s="122">
        <v>0</v>
      </c>
      <c r="AB1227" s="122">
        <v>0</v>
      </c>
      <c r="AC1227" s="122">
        <v>0</v>
      </c>
      <c r="AD1227" s="122">
        <v>0</v>
      </c>
      <c r="AE1227" s="122">
        <v>0</v>
      </c>
      <c r="AF1227" s="122">
        <v>0</v>
      </c>
      <c r="AG1227" s="122">
        <v>0</v>
      </c>
      <c r="AH1227" s="122">
        <v>0</v>
      </c>
      <c r="AI1227" s="122">
        <v>0</v>
      </c>
      <c r="AJ1227" s="122">
        <v>0</v>
      </c>
      <c r="AK1227" s="122">
        <v>0</v>
      </c>
      <c r="AL1227" s="122">
        <v>0</v>
      </c>
    </row>
    <row r="1228" spans="1:38" hidden="1" x14ac:dyDescent="0.25">
      <c r="A1228" s="122" t="s">
        <v>1969</v>
      </c>
      <c r="B1228" s="122">
        <v>1</v>
      </c>
      <c r="C1228" s="122" t="s">
        <v>2157</v>
      </c>
      <c r="D1228" s="122" t="s">
        <v>2078</v>
      </c>
      <c r="E1228" s="122">
        <v>24</v>
      </c>
      <c r="F1228" s="122">
        <v>0</v>
      </c>
      <c r="G1228" s="122">
        <v>0</v>
      </c>
      <c r="H1228" s="122">
        <v>0</v>
      </c>
      <c r="I1228" s="122">
        <v>0</v>
      </c>
      <c r="J1228" s="122">
        <v>0</v>
      </c>
      <c r="K1228" s="122">
        <v>0</v>
      </c>
      <c r="L1228" s="122">
        <v>0</v>
      </c>
      <c r="M1228" s="122">
        <v>0</v>
      </c>
      <c r="N1228" s="122">
        <v>0</v>
      </c>
      <c r="O1228" s="122">
        <v>0</v>
      </c>
      <c r="P1228" s="122">
        <v>0</v>
      </c>
      <c r="Q1228" s="122">
        <v>0</v>
      </c>
      <c r="R1228" s="122">
        <v>0</v>
      </c>
      <c r="S1228" s="122">
        <v>0</v>
      </c>
      <c r="T1228" s="122">
        <v>0</v>
      </c>
      <c r="U1228" s="122">
        <v>0</v>
      </c>
      <c r="V1228" s="122">
        <v>0</v>
      </c>
      <c r="W1228" s="122">
        <v>0</v>
      </c>
      <c r="X1228" s="122">
        <v>0</v>
      </c>
      <c r="Y1228" s="122">
        <v>0</v>
      </c>
      <c r="Z1228" s="122">
        <v>0</v>
      </c>
      <c r="AA1228" s="122">
        <v>0</v>
      </c>
      <c r="AB1228" s="122">
        <v>0</v>
      </c>
      <c r="AC1228" s="122">
        <v>0</v>
      </c>
      <c r="AD1228" s="122">
        <v>0</v>
      </c>
      <c r="AE1228" s="122">
        <v>0</v>
      </c>
      <c r="AF1228" s="122">
        <v>0</v>
      </c>
      <c r="AG1228" s="122">
        <v>0</v>
      </c>
      <c r="AH1228" s="122">
        <v>0</v>
      </c>
      <c r="AI1228" s="122">
        <v>0</v>
      </c>
      <c r="AJ1228" s="122">
        <v>0</v>
      </c>
      <c r="AK1228" s="122">
        <v>0</v>
      </c>
      <c r="AL1228" s="122">
        <v>0</v>
      </c>
    </row>
    <row r="1229" spans="1:38" hidden="1" x14ac:dyDescent="0.25">
      <c r="A1229" s="122" t="s">
        <v>1969</v>
      </c>
      <c r="B1229" s="122">
        <v>1</v>
      </c>
      <c r="C1229" s="122" t="s">
        <v>2157</v>
      </c>
      <c r="D1229" s="122" t="s">
        <v>2079</v>
      </c>
      <c r="E1229" s="122">
        <v>24</v>
      </c>
      <c r="F1229" s="122">
        <v>0</v>
      </c>
      <c r="G1229" s="122">
        <v>0</v>
      </c>
      <c r="H1229" s="122">
        <v>0</v>
      </c>
      <c r="I1229" s="122">
        <v>0</v>
      </c>
      <c r="J1229" s="122">
        <v>0</v>
      </c>
      <c r="K1229" s="122">
        <v>0</v>
      </c>
      <c r="L1229" s="122">
        <v>0</v>
      </c>
      <c r="M1229" s="122">
        <v>0</v>
      </c>
      <c r="N1229" s="122">
        <v>0</v>
      </c>
      <c r="O1229" s="122">
        <v>0</v>
      </c>
      <c r="P1229" s="122">
        <v>0</v>
      </c>
      <c r="Q1229" s="122">
        <v>0</v>
      </c>
      <c r="R1229" s="122">
        <v>0</v>
      </c>
      <c r="S1229" s="122">
        <v>0</v>
      </c>
      <c r="T1229" s="122">
        <v>0</v>
      </c>
      <c r="U1229" s="122">
        <v>0</v>
      </c>
      <c r="V1229" s="122">
        <v>0</v>
      </c>
      <c r="W1229" s="122">
        <v>0</v>
      </c>
      <c r="X1229" s="122">
        <v>0</v>
      </c>
      <c r="Y1229" s="122">
        <v>0</v>
      </c>
      <c r="Z1229" s="122">
        <v>0</v>
      </c>
      <c r="AA1229" s="122">
        <v>0</v>
      </c>
      <c r="AB1229" s="122">
        <v>0</v>
      </c>
      <c r="AC1229" s="122">
        <v>0</v>
      </c>
      <c r="AD1229" s="122">
        <v>0</v>
      </c>
      <c r="AE1229" s="122">
        <v>0</v>
      </c>
      <c r="AF1229" s="122">
        <v>0</v>
      </c>
      <c r="AG1229" s="122">
        <v>0</v>
      </c>
      <c r="AH1229" s="122">
        <v>0</v>
      </c>
      <c r="AI1229" s="122">
        <v>0</v>
      </c>
      <c r="AJ1229" s="122">
        <v>0</v>
      </c>
      <c r="AK1229" s="122">
        <v>0</v>
      </c>
      <c r="AL1229" s="122">
        <v>0</v>
      </c>
    </row>
    <row r="1230" spans="1:38" hidden="1" x14ac:dyDescent="0.25">
      <c r="A1230" s="122" t="s">
        <v>1969</v>
      </c>
      <c r="B1230" s="122">
        <v>1</v>
      </c>
      <c r="C1230" s="122" t="s">
        <v>2157</v>
      </c>
      <c r="D1230" s="122" t="s">
        <v>2080</v>
      </c>
      <c r="E1230" s="122">
        <v>24</v>
      </c>
      <c r="F1230" s="122">
        <v>0</v>
      </c>
      <c r="G1230" s="122">
        <v>0</v>
      </c>
      <c r="H1230" s="122">
        <v>0</v>
      </c>
      <c r="I1230" s="122">
        <v>0</v>
      </c>
      <c r="J1230" s="122">
        <v>0</v>
      </c>
      <c r="K1230" s="122">
        <v>0</v>
      </c>
      <c r="L1230" s="122">
        <v>0</v>
      </c>
      <c r="M1230" s="122">
        <v>0</v>
      </c>
      <c r="N1230" s="122">
        <v>0</v>
      </c>
      <c r="O1230" s="122">
        <v>0</v>
      </c>
      <c r="P1230" s="122">
        <v>0</v>
      </c>
      <c r="Q1230" s="122">
        <v>0</v>
      </c>
      <c r="R1230" s="122">
        <v>0</v>
      </c>
      <c r="S1230" s="122">
        <v>0</v>
      </c>
      <c r="T1230" s="122">
        <v>0</v>
      </c>
      <c r="U1230" s="122">
        <v>0</v>
      </c>
      <c r="V1230" s="122">
        <v>0</v>
      </c>
      <c r="W1230" s="122">
        <v>0</v>
      </c>
      <c r="X1230" s="122">
        <v>0</v>
      </c>
      <c r="Y1230" s="122">
        <v>0</v>
      </c>
      <c r="Z1230" s="122">
        <v>0</v>
      </c>
      <c r="AA1230" s="122">
        <v>0</v>
      </c>
      <c r="AB1230" s="122">
        <v>0</v>
      </c>
      <c r="AC1230" s="122">
        <v>0</v>
      </c>
      <c r="AD1230" s="122">
        <v>0</v>
      </c>
      <c r="AE1230" s="122">
        <v>0</v>
      </c>
      <c r="AF1230" s="122">
        <v>0</v>
      </c>
      <c r="AG1230" s="122">
        <v>0</v>
      </c>
      <c r="AH1230" s="122">
        <v>0</v>
      </c>
      <c r="AI1230" s="122">
        <v>0</v>
      </c>
      <c r="AJ1230" s="122">
        <v>0</v>
      </c>
      <c r="AK1230" s="122">
        <v>0</v>
      </c>
      <c r="AL1230" s="122">
        <v>0</v>
      </c>
    </row>
    <row r="1231" spans="1:38" hidden="1" x14ac:dyDescent="0.25">
      <c r="A1231" s="122" t="s">
        <v>1969</v>
      </c>
      <c r="B1231" s="122">
        <v>1</v>
      </c>
      <c r="C1231" s="122" t="s">
        <v>2157</v>
      </c>
      <c r="D1231" s="122" t="s">
        <v>2133</v>
      </c>
      <c r="E1231" s="122">
        <v>24</v>
      </c>
      <c r="F1231" s="122">
        <v>0</v>
      </c>
      <c r="G1231" s="122">
        <v>0</v>
      </c>
      <c r="H1231" s="122">
        <v>0</v>
      </c>
      <c r="I1231" s="122">
        <v>0</v>
      </c>
      <c r="J1231" s="122">
        <v>0</v>
      </c>
      <c r="K1231" s="122">
        <v>0</v>
      </c>
      <c r="L1231" s="122">
        <v>0</v>
      </c>
      <c r="M1231" s="122">
        <v>0</v>
      </c>
      <c r="N1231" s="122">
        <v>0</v>
      </c>
      <c r="O1231" s="122">
        <v>0</v>
      </c>
      <c r="P1231" s="122">
        <v>0</v>
      </c>
      <c r="Q1231" s="122">
        <v>0</v>
      </c>
      <c r="R1231" s="122">
        <v>0</v>
      </c>
      <c r="S1231" s="122">
        <v>0</v>
      </c>
      <c r="T1231" s="122">
        <v>0</v>
      </c>
      <c r="U1231" s="122">
        <v>0</v>
      </c>
      <c r="V1231" s="122">
        <v>0</v>
      </c>
      <c r="W1231" s="122">
        <v>0</v>
      </c>
      <c r="X1231" s="122">
        <v>0</v>
      </c>
      <c r="Y1231" s="122">
        <v>0</v>
      </c>
      <c r="Z1231" s="122">
        <v>0</v>
      </c>
      <c r="AA1231" s="122">
        <v>0</v>
      </c>
      <c r="AB1231" s="122">
        <v>0</v>
      </c>
      <c r="AC1231" s="122">
        <v>0</v>
      </c>
      <c r="AD1231" s="122">
        <v>0</v>
      </c>
      <c r="AE1231" s="122">
        <v>0</v>
      </c>
      <c r="AF1231" s="122">
        <v>0</v>
      </c>
      <c r="AG1231" s="122">
        <v>0</v>
      </c>
      <c r="AH1231" s="122">
        <v>0</v>
      </c>
      <c r="AI1231" s="122">
        <v>0</v>
      </c>
      <c r="AJ1231" s="122">
        <v>0</v>
      </c>
      <c r="AK1231" s="122">
        <v>0</v>
      </c>
      <c r="AL1231" s="122">
        <v>0</v>
      </c>
    </row>
    <row r="1232" spans="1:38" hidden="1" x14ac:dyDescent="0.25">
      <c r="A1232" s="122" t="s">
        <v>1969</v>
      </c>
      <c r="B1232" s="122">
        <v>1</v>
      </c>
      <c r="C1232" s="122" t="s">
        <v>2157</v>
      </c>
      <c r="D1232" s="122" t="s">
        <v>2081</v>
      </c>
      <c r="E1232" s="122">
        <v>24</v>
      </c>
      <c r="F1232" s="122">
        <v>0</v>
      </c>
      <c r="G1232" s="122">
        <v>0</v>
      </c>
      <c r="H1232" s="122">
        <v>0</v>
      </c>
      <c r="I1232" s="122">
        <v>0</v>
      </c>
      <c r="J1232" s="122">
        <v>0</v>
      </c>
      <c r="K1232" s="122">
        <v>0</v>
      </c>
      <c r="L1232" s="122">
        <v>0</v>
      </c>
      <c r="M1232" s="122">
        <v>0</v>
      </c>
      <c r="N1232" s="122">
        <v>0</v>
      </c>
      <c r="O1232" s="122">
        <v>0</v>
      </c>
      <c r="P1232" s="122">
        <v>0</v>
      </c>
      <c r="Q1232" s="122">
        <v>0</v>
      </c>
      <c r="R1232" s="122">
        <v>0</v>
      </c>
      <c r="S1232" s="122">
        <v>0</v>
      </c>
      <c r="T1232" s="122">
        <v>0</v>
      </c>
      <c r="U1232" s="122">
        <v>0</v>
      </c>
      <c r="V1232" s="122">
        <v>0</v>
      </c>
      <c r="W1232" s="122">
        <v>0</v>
      </c>
      <c r="X1232" s="122">
        <v>0</v>
      </c>
      <c r="Y1232" s="122">
        <v>0</v>
      </c>
      <c r="Z1232" s="122">
        <v>0</v>
      </c>
      <c r="AA1232" s="122">
        <v>0</v>
      </c>
      <c r="AB1232" s="122">
        <v>0</v>
      </c>
      <c r="AC1232" s="122">
        <v>0</v>
      </c>
      <c r="AD1232" s="122">
        <v>0</v>
      </c>
      <c r="AE1232" s="122">
        <v>0</v>
      </c>
      <c r="AF1232" s="122">
        <v>0</v>
      </c>
      <c r="AG1232" s="122">
        <v>0</v>
      </c>
      <c r="AH1232" s="122">
        <v>0</v>
      </c>
      <c r="AI1232" s="122">
        <v>0</v>
      </c>
      <c r="AJ1232" s="122">
        <v>0</v>
      </c>
      <c r="AK1232" s="122">
        <v>0</v>
      </c>
      <c r="AL1232" s="122">
        <v>0</v>
      </c>
    </row>
    <row r="1233" spans="1:38" x14ac:dyDescent="0.25">
      <c r="A1233" s="122" t="s">
        <v>1969</v>
      </c>
      <c r="B1233" s="122">
        <v>1</v>
      </c>
      <c r="C1233" s="122" t="s">
        <v>2157</v>
      </c>
      <c r="D1233" s="122" t="s">
        <v>2082</v>
      </c>
      <c r="E1233" s="122">
        <v>24</v>
      </c>
      <c r="F1233" s="122">
        <v>0</v>
      </c>
      <c r="G1233" s="122">
        <v>0</v>
      </c>
      <c r="H1233" s="122">
        <v>0</v>
      </c>
      <c r="I1233" s="122">
        <v>0</v>
      </c>
      <c r="J1233" s="122">
        <v>0</v>
      </c>
      <c r="K1233" s="122">
        <v>0</v>
      </c>
      <c r="L1233" s="122">
        <v>0</v>
      </c>
      <c r="M1233" s="122">
        <v>0</v>
      </c>
      <c r="N1233" s="122">
        <v>0</v>
      </c>
      <c r="O1233" s="122">
        <v>0</v>
      </c>
      <c r="P1233" s="122">
        <v>0</v>
      </c>
      <c r="Q1233" s="122">
        <v>0</v>
      </c>
      <c r="R1233" s="122">
        <v>0</v>
      </c>
      <c r="S1233" s="122">
        <v>0</v>
      </c>
      <c r="T1233" s="122">
        <v>0</v>
      </c>
      <c r="U1233" s="122">
        <v>0</v>
      </c>
      <c r="V1233" s="122">
        <v>0</v>
      </c>
      <c r="W1233" s="122">
        <v>0</v>
      </c>
      <c r="X1233" s="122">
        <v>0</v>
      </c>
      <c r="Y1233" s="122">
        <v>0</v>
      </c>
      <c r="Z1233" s="122">
        <v>0</v>
      </c>
      <c r="AA1233" s="122">
        <v>0</v>
      </c>
      <c r="AB1233" s="122">
        <v>0</v>
      </c>
      <c r="AC1233" s="122">
        <v>0</v>
      </c>
      <c r="AD1233" s="122">
        <v>0</v>
      </c>
      <c r="AE1233" s="122">
        <v>0</v>
      </c>
      <c r="AF1233" s="122">
        <v>0</v>
      </c>
      <c r="AG1233" s="122">
        <v>0</v>
      </c>
      <c r="AH1233" s="122">
        <v>0</v>
      </c>
      <c r="AI1233" s="122">
        <v>0</v>
      </c>
      <c r="AJ1233" s="122">
        <v>0</v>
      </c>
      <c r="AK1233" s="122">
        <v>0</v>
      </c>
      <c r="AL1233" s="122">
        <v>0</v>
      </c>
    </row>
    <row r="1234" spans="1:38" hidden="1" x14ac:dyDescent="0.25">
      <c r="A1234" s="122" t="s">
        <v>1969</v>
      </c>
      <c r="B1234" s="122">
        <v>1</v>
      </c>
      <c r="C1234" s="122" t="s">
        <v>2157</v>
      </c>
      <c r="D1234" s="122" t="s">
        <v>474</v>
      </c>
      <c r="E1234" s="122">
        <v>24</v>
      </c>
      <c r="F1234" s="122">
        <v>0</v>
      </c>
      <c r="G1234" s="122">
        <v>0</v>
      </c>
      <c r="H1234" s="122">
        <v>0</v>
      </c>
      <c r="I1234" s="122">
        <v>0</v>
      </c>
      <c r="J1234" s="122">
        <v>0</v>
      </c>
      <c r="K1234" s="122">
        <v>0</v>
      </c>
      <c r="L1234" s="122">
        <v>0</v>
      </c>
      <c r="M1234" s="122">
        <v>0</v>
      </c>
      <c r="N1234" s="122">
        <v>0</v>
      </c>
      <c r="O1234" s="122">
        <v>0</v>
      </c>
      <c r="P1234" s="122">
        <v>0</v>
      </c>
      <c r="Q1234" s="122">
        <v>0</v>
      </c>
      <c r="R1234" s="122">
        <v>0</v>
      </c>
      <c r="S1234" s="122">
        <v>0</v>
      </c>
      <c r="T1234" s="122">
        <v>0</v>
      </c>
      <c r="U1234" s="122">
        <v>0</v>
      </c>
      <c r="V1234" s="122">
        <v>0</v>
      </c>
      <c r="W1234" s="122">
        <v>0</v>
      </c>
      <c r="X1234" s="122">
        <v>0</v>
      </c>
      <c r="Y1234" s="122">
        <v>0</v>
      </c>
      <c r="Z1234" s="122">
        <v>0</v>
      </c>
      <c r="AA1234" s="122">
        <v>0</v>
      </c>
      <c r="AB1234" s="122">
        <v>0</v>
      </c>
      <c r="AC1234" s="122">
        <v>0</v>
      </c>
      <c r="AD1234" s="122">
        <v>0</v>
      </c>
      <c r="AE1234" s="122">
        <v>0</v>
      </c>
      <c r="AF1234" s="122">
        <v>0</v>
      </c>
      <c r="AG1234" s="122">
        <v>0</v>
      </c>
      <c r="AH1234" s="122">
        <v>0</v>
      </c>
      <c r="AI1234" s="122">
        <v>0</v>
      </c>
      <c r="AJ1234" s="122">
        <v>0</v>
      </c>
      <c r="AK1234" s="122">
        <v>0</v>
      </c>
      <c r="AL1234" s="122">
        <v>0</v>
      </c>
    </row>
    <row r="1235" spans="1:38" hidden="1" x14ac:dyDescent="0.25">
      <c r="A1235" s="122" t="s">
        <v>1969</v>
      </c>
      <c r="B1235" s="122">
        <v>1</v>
      </c>
      <c r="C1235" s="122" t="s">
        <v>2157</v>
      </c>
      <c r="D1235" s="122" t="s">
        <v>2083</v>
      </c>
      <c r="E1235" s="122">
        <v>24</v>
      </c>
      <c r="F1235" s="122">
        <v>0</v>
      </c>
      <c r="G1235" s="122">
        <v>0</v>
      </c>
      <c r="H1235" s="122">
        <v>0</v>
      </c>
      <c r="I1235" s="122">
        <v>0</v>
      </c>
      <c r="J1235" s="122">
        <v>0</v>
      </c>
      <c r="K1235" s="122">
        <v>0</v>
      </c>
      <c r="L1235" s="122">
        <v>0</v>
      </c>
      <c r="M1235" s="122">
        <v>0</v>
      </c>
      <c r="N1235" s="122">
        <v>0</v>
      </c>
      <c r="O1235" s="122">
        <v>0</v>
      </c>
      <c r="P1235" s="122">
        <v>0</v>
      </c>
      <c r="Q1235" s="122">
        <v>0</v>
      </c>
      <c r="R1235" s="122">
        <v>0</v>
      </c>
      <c r="S1235" s="122">
        <v>0</v>
      </c>
      <c r="T1235" s="122">
        <v>0</v>
      </c>
      <c r="U1235" s="122">
        <v>0</v>
      </c>
      <c r="V1235" s="122">
        <v>0</v>
      </c>
      <c r="W1235" s="122">
        <v>0</v>
      </c>
      <c r="X1235" s="122">
        <v>0</v>
      </c>
      <c r="Y1235" s="122">
        <v>0</v>
      </c>
      <c r="Z1235" s="122">
        <v>0</v>
      </c>
      <c r="AA1235" s="122">
        <v>0</v>
      </c>
      <c r="AB1235" s="122">
        <v>0</v>
      </c>
      <c r="AC1235" s="122">
        <v>0</v>
      </c>
      <c r="AD1235" s="122">
        <v>0</v>
      </c>
      <c r="AE1235" s="122">
        <v>0</v>
      </c>
      <c r="AF1235" s="122">
        <v>0</v>
      </c>
      <c r="AG1235" s="122">
        <v>0</v>
      </c>
      <c r="AH1235" s="122">
        <v>0</v>
      </c>
      <c r="AI1235" s="122">
        <v>0</v>
      </c>
      <c r="AJ1235" s="122">
        <v>0</v>
      </c>
      <c r="AK1235" s="122">
        <v>0</v>
      </c>
      <c r="AL1235" s="122">
        <v>0</v>
      </c>
    </row>
    <row r="1236" spans="1:38" hidden="1" x14ac:dyDescent="0.25">
      <c r="A1236" s="122" t="s">
        <v>1969</v>
      </c>
      <c r="B1236" s="122">
        <v>1</v>
      </c>
      <c r="C1236" s="122" t="s">
        <v>2157</v>
      </c>
      <c r="D1236" s="122" t="s">
        <v>2084</v>
      </c>
      <c r="E1236" s="122">
        <v>24</v>
      </c>
      <c r="F1236" s="122">
        <v>0</v>
      </c>
      <c r="G1236" s="122">
        <v>0</v>
      </c>
      <c r="H1236" s="122">
        <v>0</v>
      </c>
      <c r="I1236" s="122">
        <v>0</v>
      </c>
      <c r="J1236" s="122">
        <v>0</v>
      </c>
      <c r="K1236" s="122">
        <v>0</v>
      </c>
      <c r="L1236" s="122">
        <v>0</v>
      </c>
      <c r="M1236" s="122">
        <v>0</v>
      </c>
      <c r="N1236" s="122">
        <v>0</v>
      </c>
      <c r="O1236" s="122">
        <v>0</v>
      </c>
      <c r="P1236" s="122">
        <v>0</v>
      </c>
      <c r="Q1236" s="122">
        <v>0</v>
      </c>
      <c r="R1236" s="122">
        <v>0</v>
      </c>
      <c r="S1236" s="122">
        <v>0</v>
      </c>
      <c r="T1236" s="122">
        <v>0</v>
      </c>
      <c r="U1236" s="122">
        <v>0</v>
      </c>
      <c r="V1236" s="122">
        <v>0</v>
      </c>
      <c r="W1236" s="122">
        <v>0</v>
      </c>
      <c r="X1236" s="122">
        <v>0</v>
      </c>
      <c r="Y1236" s="122">
        <v>0</v>
      </c>
      <c r="Z1236" s="122">
        <v>0</v>
      </c>
      <c r="AA1236" s="122">
        <v>0</v>
      </c>
      <c r="AB1236" s="122">
        <v>0</v>
      </c>
      <c r="AC1236" s="122">
        <v>0</v>
      </c>
      <c r="AD1236" s="122">
        <v>0</v>
      </c>
      <c r="AE1236" s="122">
        <v>0</v>
      </c>
      <c r="AF1236" s="122">
        <v>0</v>
      </c>
      <c r="AG1236" s="122">
        <v>0</v>
      </c>
      <c r="AH1236" s="122">
        <v>0</v>
      </c>
      <c r="AI1236" s="122">
        <v>0</v>
      </c>
      <c r="AJ1236" s="122">
        <v>0</v>
      </c>
      <c r="AK1236" s="122">
        <v>0</v>
      </c>
      <c r="AL1236" s="122">
        <v>0</v>
      </c>
    </row>
    <row r="1237" spans="1:38" hidden="1" x14ac:dyDescent="0.25">
      <c r="A1237" s="122" t="s">
        <v>1969</v>
      </c>
      <c r="B1237" s="122">
        <v>1</v>
      </c>
      <c r="C1237" s="122" t="s">
        <v>2157</v>
      </c>
      <c r="D1237" s="122" t="s">
        <v>2085</v>
      </c>
      <c r="E1237" s="122">
        <v>24</v>
      </c>
      <c r="F1237" s="122">
        <v>0</v>
      </c>
      <c r="G1237" s="122">
        <v>0</v>
      </c>
      <c r="H1237" s="122">
        <v>0</v>
      </c>
      <c r="I1237" s="122">
        <v>0</v>
      </c>
      <c r="J1237" s="122">
        <v>0</v>
      </c>
      <c r="K1237" s="122">
        <v>0</v>
      </c>
      <c r="L1237" s="122">
        <v>0</v>
      </c>
      <c r="M1237" s="122">
        <v>0</v>
      </c>
      <c r="N1237" s="122">
        <v>0</v>
      </c>
      <c r="O1237" s="122">
        <v>0</v>
      </c>
      <c r="P1237" s="122">
        <v>0</v>
      </c>
      <c r="Q1237" s="122">
        <v>0</v>
      </c>
      <c r="R1237" s="122">
        <v>0</v>
      </c>
      <c r="S1237" s="122">
        <v>0</v>
      </c>
      <c r="T1237" s="122">
        <v>0</v>
      </c>
      <c r="U1237" s="122">
        <v>0</v>
      </c>
      <c r="V1237" s="122">
        <v>0</v>
      </c>
      <c r="W1237" s="122">
        <v>0</v>
      </c>
      <c r="X1237" s="122">
        <v>0</v>
      </c>
      <c r="Y1237" s="122">
        <v>0</v>
      </c>
      <c r="Z1237" s="122">
        <v>0</v>
      </c>
      <c r="AA1237" s="122">
        <v>0</v>
      </c>
      <c r="AB1237" s="122">
        <v>0</v>
      </c>
      <c r="AC1237" s="122">
        <v>0</v>
      </c>
      <c r="AD1237" s="122">
        <v>0</v>
      </c>
      <c r="AE1237" s="122">
        <v>0</v>
      </c>
      <c r="AF1237" s="122">
        <v>0</v>
      </c>
      <c r="AG1237" s="122">
        <v>0</v>
      </c>
      <c r="AH1237" s="122">
        <v>0</v>
      </c>
      <c r="AI1237" s="122">
        <v>0</v>
      </c>
      <c r="AJ1237" s="122">
        <v>0</v>
      </c>
      <c r="AK1237" s="122">
        <v>0</v>
      </c>
      <c r="AL1237" s="122">
        <v>0</v>
      </c>
    </row>
    <row r="1238" spans="1:38" hidden="1" x14ac:dyDescent="0.25">
      <c r="A1238" s="122" t="s">
        <v>1969</v>
      </c>
      <c r="B1238" s="122">
        <v>1</v>
      </c>
      <c r="C1238" s="122" t="s">
        <v>2157</v>
      </c>
      <c r="D1238" s="122" t="s">
        <v>2086</v>
      </c>
      <c r="E1238" s="122">
        <v>24</v>
      </c>
      <c r="F1238" s="122">
        <v>0</v>
      </c>
      <c r="G1238" s="122">
        <v>0</v>
      </c>
      <c r="H1238" s="122">
        <v>0</v>
      </c>
      <c r="I1238" s="122">
        <v>0</v>
      </c>
      <c r="J1238" s="122">
        <v>0</v>
      </c>
      <c r="K1238" s="122">
        <v>0</v>
      </c>
      <c r="L1238" s="122">
        <v>0</v>
      </c>
      <c r="M1238" s="122">
        <v>0</v>
      </c>
      <c r="N1238" s="122">
        <v>0</v>
      </c>
      <c r="O1238" s="122">
        <v>0</v>
      </c>
      <c r="P1238" s="122">
        <v>0</v>
      </c>
      <c r="Q1238" s="122">
        <v>0</v>
      </c>
      <c r="R1238" s="122">
        <v>0</v>
      </c>
      <c r="S1238" s="122">
        <v>0</v>
      </c>
      <c r="T1238" s="122">
        <v>0</v>
      </c>
      <c r="U1238" s="122">
        <v>0</v>
      </c>
      <c r="V1238" s="122">
        <v>0</v>
      </c>
      <c r="W1238" s="122">
        <v>0</v>
      </c>
      <c r="X1238" s="122">
        <v>0</v>
      </c>
      <c r="Y1238" s="122">
        <v>0</v>
      </c>
      <c r="Z1238" s="122">
        <v>0</v>
      </c>
      <c r="AA1238" s="122">
        <v>0</v>
      </c>
      <c r="AB1238" s="122">
        <v>0</v>
      </c>
      <c r="AC1238" s="122">
        <v>0</v>
      </c>
      <c r="AD1238" s="122">
        <v>0</v>
      </c>
      <c r="AE1238" s="122">
        <v>0</v>
      </c>
      <c r="AF1238" s="122">
        <v>0</v>
      </c>
      <c r="AG1238" s="122">
        <v>0</v>
      </c>
      <c r="AH1238" s="122">
        <v>0</v>
      </c>
      <c r="AI1238" s="122">
        <v>0</v>
      </c>
      <c r="AJ1238" s="122">
        <v>0</v>
      </c>
      <c r="AK1238" s="122">
        <v>0</v>
      </c>
      <c r="AL1238" s="122">
        <v>0</v>
      </c>
    </row>
    <row r="1239" spans="1:38" hidden="1" x14ac:dyDescent="0.25">
      <c r="A1239" s="122" t="s">
        <v>1969</v>
      </c>
      <c r="B1239" s="122">
        <v>1</v>
      </c>
      <c r="C1239" s="122" t="s">
        <v>2157</v>
      </c>
      <c r="D1239" s="122" t="s">
        <v>2087</v>
      </c>
      <c r="E1239" s="122">
        <v>24</v>
      </c>
      <c r="F1239" s="122">
        <v>0</v>
      </c>
      <c r="G1239" s="122">
        <v>0</v>
      </c>
      <c r="H1239" s="122">
        <v>0</v>
      </c>
      <c r="I1239" s="122">
        <v>0</v>
      </c>
      <c r="J1239" s="122">
        <v>0</v>
      </c>
      <c r="K1239" s="122">
        <v>0</v>
      </c>
      <c r="L1239" s="122">
        <v>0</v>
      </c>
      <c r="M1239" s="122">
        <v>0</v>
      </c>
      <c r="N1239" s="122">
        <v>0</v>
      </c>
      <c r="O1239" s="122">
        <v>0</v>
      </c>
      <c r="P1239" s="122">
        <v>0</v>
      </c>
      <c r="Q1239" s="122">
        <v>0</v>
      </c>
      <c r="R1239" s="122">
        <v>0</v>
      </c>
      <c r="S1239" s="122">
        <v>0</v>
      </c>
      <c r="T1239" s="122">
        <v>0</v>
      </c>
      <c r="U1239" s="122">
        <v>0</v>
      </c>
      <c r="V1239" s="122">
        <v>0</v>
      </c>
      <c r="W1239" s="122">
        <v>0</v>
      </c>
      <c r="X1239" s="122">
        <v>0</v>
      </c>
      <c r="Y1239" s="122">
        <v>0</v>
      </c>
      <c r="Z1239" s="122">
        <v>0</v>
      </c>
      <c r="AA1239" s="122">
        <v>0</v>
      </c>
      <c r="AB1239" s="122">
        <v>0</v>
      </c>
      <c r="AC1239" s="122">
        <v>0</v>
      </c>
      <c r="AD1239" s="122">
        <v>0</v>
      </c>
      <c r="AE1239" s="122">
        <v>0</v>
      </c>
      <c r="AF1239" s="122">
        <v>0</v>
      </c>
      <c r="AG1239" s="122">
        <v>0</v>
      </c>
      <c r="AH1239" s="122">
        <v>0</v>
      </c>
      <c r="AI1239" s="122">
        <v>0</v>
      </c>
      <c r="AJ1239" s="122">
        <v>0</v>
      </c>
      <c r="AK1239" s="122">
        <v>0</v>
      </c>
      <c r="AL1239" s="122">
        <v>0</v>
      </c>
    </row>
    <row r="1240" spans="1:38" hidden="1" x14ac:dyDescent="0.25">
      <c r="A1240" s="122" t="s">
        <v>1969</v>
      </c>
      <c r="B1240" s="122">
        <v>1</v>
      </c>
      <c r="C1240" s="122" t="s">
        <v>2157</v>
      </c>
      <c r="D1240" s="122" t="s">
        <v>2134</v>
      </c>
      <c r="E1240" s="122">
        <v>24</v>
      </c>
      <c r="F1240" s="122">
        <v>0</v>
      </c>
      <c r="G1240" s="122">
        <v>0</v>
      </c>
      <c r="H1240" s="122">
        <v>0</v>
      </c>
      <c r="I1240" s="122">
        <v>0</v>
      </c>
      <c r="J1240" s="122">
        <v>0</v>
      </c>
      <c r="K1240" s="122">
        <v>0</v>
      </c>
      <c r="L1240" s="122">
        <v>0</v>
      </c>
      <c r="M1240" s="122">
        <v>0</v>
      </c>
      <c r="N1240" s="122">
        <v>0</v>
      </c>
      <c r="O1240" s="122">
        <v>0</v>
      </c>
      <c r="P1240" s="122">
        <v>0</v>
      </c>
      <c r="Q1240" s="122">
        <v>0</v>
      </c>
      <c r="R1240" s="122">
        <v>0</v>
      </c>
      <c r="S1240" s="122">
        <v>0</v>
      </c>
      <c r="T1240" s="122">
        <v>0</v>
      </c>
      <c r="U1240" s="122">
        <v>0</v>
      </c>
      <c r="V1240" s="122">
        <v>0</v>
      </c>
      <c r="W1240" s="122">
        <v>0</v>
      </c>
      <c r="X1240" s="122">
        <v>0</v>
      </c>
      <c r="Y1240" s="122">
        <v>0</v>
      </c>
      <c r="Z1240" s="122">
        <v>0</v>
      </c>
      <c r="AA1240" s="122">
        <v>0</v>
      </c>
      <c r="AB1240" s="122">
        <v>0</v>
      </c>
      <c r="AC1240" s="122">
        <v>0</v>
      </c>
      <c r="AD1240" s="122">
        <v>0</v>
      </c>
      <c r="AE1240" s="122">
        <v>0</v>
      </c>
      <c r="AF1240" s="122">
        <v>0</v>
      </c>
      <c r="AG1240" s="122">
        <v>0</v>
      </c>
      <c r="AH1240" s="122">
        <v>0</v>
      </c>
      <c r="AI1240" s="122">
        <v>0</v>
      </c>
      <c r="AJ1240" s="122">
        <v>0</v>
      </c>
      <c r="AK1240" s="122">
        <v>0</v>
      </c>
      <c r="AL1240" s="122">
        <v>0</v>
      </c>
    </row>
    <row r="1241" spans="1:38" hidden="1" x14ac:dyDescent="0.25">
      <c r="A1241" s="122" t="s">
        <v>1969</v>
      </c>
      <c r="B1241" s="122">
        <v>1</v>
      </c>
      <c r="C1241" s="122" t="s">
        <v>2157</v>
      </c>
      <c r="D1241" s="122" t="s">
        <v>2088</v>
      </c>
      <c r="E1241" s="122">
        <v>24</v>
      </c>
      <c r="F1241" s="122">
        <v>0</v>
      </c>
      <c r="G1241" s="122">
        <v>0</v>
      </c>
      <c r="H1241" s="122">
        <v>0</v>
      </c>
      <c r="I1241" s="122">
        <v>0</v>
      </c>
      <c r="J1241" s="122">
        <v>0</v>
      </c>
      <c r="K1241" s="122">
        <v>0</v>
      </c>
      <c r="L1241" s="122">
        <v>0</v>
      </c>
      <c r="M1241" s="122">
        <v>0</v>
      </c>
      <c r="N1241" s="122">
        <v>0</v>
      </c>
      <c r="O1241" s="122">
        <v>0</v>
      </c>
      <c r="P1241" s="122">
        <v>0</v>
      </c>
      <c r="Q1241" s="122">
        <v>0</v>
      </c>
      <c r="R1241" s="122">
        <v>0</v>
      </c>
      <c r="S1241" s="122">
        <v>0</v>
      </c>
      <c r="T1241" s="122">
        <v>0</v>
      </c>
      <c r="U1241" s="122">
        <v>0</v>
      </c>
      <c r="V1241" s="122">
        <v>0</v>
      </c>
      <c r="W1241" s="122">
        <v>0</v>
      </c>
      <c r="X1241" s="122">
        <v>0</v>
      </c>
      <c r="Y1241" s="122">
        <v>0</v>
      </c>
      <c r="Z1241" s="122">
        <v>0</v>
      </c>
      <c r="AA1241" s="122">
        <v>0</v>
      </c>
      <c r="AB1241" s="122">
        <v>0</v>
      </c>
      <c r="AC1241" s="122">
        <v>0</v>
      </c>
      <c r="AD1241" s="122">
        <v>0</v>
      </c>
      <c r="AE1241" s="122">
        <v>0</v>
      </c>
      <c r="AF1241" s="122">
        <v>0</v>
      </c>
      <c r="AG1241" s="122">
        <v>0</v>
      </c>
      <c r="AH1241" s="122">
        <v>0</v>
      </c>
      <c r="AI1241" s="122">
        <v>0</v>
      </c>
      <c r="AJ1241" s="122">
        <v>0</v>
      </c>
      <c r="AK1241" s="122">
        <v>0</v>
      </c>
      <c r="AL1241" s="122">
        <v>0</v>
      </c>
    </row>
    <row r="1242" spans="1:38" hidden="1" x14ac:dyDescent="0.25">
      <c r="A1242" s="122" t="s">
        <v>1969</v>
      </c>
      <c r="B1242" s="122">
        <v>1</v>
      </c>
      <c r="C1242" s="122" t="s">
        <v>2157</v>
      </c>
      <c r="D1242" s="122" t="s">
        <v>2089</v>
      </c>
      <c r="E1242" s="122">
        <v>24</v>
      </c>
      <c r="F1242" s="122">
        <v>0</v>
      </c>
      <c r="G1242" s="122">
        <v>0</v>
      </c>
      <c r="H1242" s="122">
        <v>0</v>
      </c>
      <c r="I1242" s="122">
        <v>0</v>
      </c>
      <c r="J1242" s="122">
        <v>0</v>
      </c>
      <c r="K1242" s="122">
        <v>0</v>
      </c>
      <c r="L1242" s="122">
        <v>0</v>
      </c>
      <c r="M1242" s="122">
        <v>0</v>
      </c>
      <c r="N1242" s="122">
        <v>0</v>
      </c>
      <c r="O1242" s="122">
        <v>0</v>
      </c>
      <c r="P1242" s="122">
        <v>0</v>
      </c>
      <c r="Q1242" s="122">
        <v>0</v>
      </c>
      <c r="R1242" s="122">
        <v>0</v>
      </c>
      <c r="S1242" s="122">
        <v>0</v>
      </c>
      <c r="T1242" s="122">
        <v>0</v>
      </c>
      <c r="U1242" s="122">
        <v>0</v>
      </c>
      <c r="V1242" s="122">
        <v>0</v>
      </c>
      <c r="W1242" s="122">
        <v>0</v>
      </c>
      <c r="X1242" s="122">
        <v>0</v>
      </c>
      <c r="Y1242" s="122">
        <v>0</v>
      </c>
      <c r="Z1242" s="122">
        <v>0</v>
      </c>
      <c r="AA1242" s="122">
        <v>0</v>
      </c>
      <c r="AB1242" s="122">
        <v>0</v>
      </c>
      <c r="AC1242" s="122">
        <v>0</v>
      </c>
      <c r="AD1242" s="122">
        <v>0</v>
      </c>
      <c r="AE1242" s="122">
        <v>0</v>
      </c>
      <c r="AF1242" s="122">
        <v>0</v>
      </c>
      <c r="AG1242" s="122">
        <v>0</v>
      </c>
      <c r="AH1242" s="122">
        <v>0</v>
      </c>
      <c r="AI1242" s="122">
        <v>0</v>
      </c>
      <c r="AJ1242" s="122">
        <v>0</v>
      </c>
      <c r="AK1242" s="122">
        <v>0</v>
      </c>
      <c r="AL1242" s="122">
        <v>0</v>
      </c>
    </row>
    <row r="1243" spans="1:38" hidden="1" x14ac:dyDescent="0.25">
      <c r="A1243" s="122" t="s">
        <v>1969</v>
      </c>
      <c r="B1243" s="122">
        <v>1</v>
      </c>
      <c r="C1243" s="122" t="s">
        <v>2157</v>
      </c>
      <c r="D1243" s="122" t="s">
        <v>2090</v>
      </c>
      <c r="E1243" s="122">
        <v>24</v>
      </c>
      <c r="F1243" s="122">
        <v>0</v>
      </c>
      <c r="G1243" s="122">
        <v>0</v>
      </c>
      <c r="H1243" s="122">
        <v>0</v>
      </c>
      <c r="I1243" s="122">
        <v>0</v>
      </c>
      <c r="J1243" s="122">
        <v>0</v>
      </c>
      <c r="K1243" s="122">
        <v>0</v>
      </c>
      <c r="L1243" s="122">
        <v>0</v>
      </c>
      <c r="M1243" s="122">
        <v>0</v>
      </c>
      <c r="N1243" s="122">
        <v>0</v>
      </c>
      <c r="O1243" s="122">
        <v>0</v>
      </c>
      <c r="P1243" s="122">
        <v>0</v>
      </c>
      <c r="Q1243" s="122">
        <v>0</v>
      </c>
      <c r="R1243" s="122">
        <v>0</v>
      </c>
      <c r="S1243" s="122">
        <v>0</v>
      </c>
      <c r="T1243" s="122">
        <v>0</v>
      </c>
      <c r="U1243" s="122">
        <v>0</v>
      </c>
      <c r="V1243" s="122">
        <v>0</v>
      </c>
      <c r="W1243" s="122">
        <v>0</v>
      </c>
      <c r="X1243" s="122">
        <v>0</v>
      </c>
      <c r="Y1243" s="122">
        <v>0</v>
      </c>
      <c r="Z1243" s="122">
        <v>0</v>
      </c>
      <c r="AA1243" s="122">
        <v>0</v>
      </c>
      <c r="AB1243" s="122">
        <v>0</v>
      </c>
      <c r="AC1243" s="122">
        <v>0</v>
      </c>
      <c r="AD1243" s="122">
        <v>0</v>
      </c>
      <c r="AE1243" s="122">
        <v>0</v>
      </c>
      <c r="AF1243" s="122">
        <v>0</v>
      </c>
      <c r="AG1243" s="122">
        <v>0</v>
      </c>
      <c r="AH1243" s="122">
        <v>0</v>
      </c>
      <c r="AI1243" s="122">
        <v>0</v>
      </c>
      <c r="AJ1243" s="122">
        <v>0</v>
      </c>
      <c r="AK1243" s="122">
        <v>0</v>
      </c>
      <c r="AL1243" s="122">
        <v>0</v>
      </c>
    </row>
    <row r="1244" spans="1:38" hidden="1" x14ac:dyDescent="0.25">
      <c r="A1244" s="122" t="s">
        <v>1969</v>
      </c>
      <c r="B1244" s="122">
        <v>1</v>
      </c>
      <c r="C1244" s="122" t="s">
        <v>2157</v>
      </c>
      <c r="D1244" s="122" t="s">
        <v>2091</v>
      </c>
      <c r="E1244" s="122">
        <v>24</v>
      </c>
      <c r="F1244" s="122">
        <v>0</v>
      </c>
      <c r="G1244" s="122">
        <v>0</v>
      </c>
      <c r="H1244" s="122">
        <v>0</v>
      </c>
      <c r="I1244" s="122">
        <v>0</v>
      </c>
      <c r="J1244" s="122">
        <v>0</v>
      </c>
      <c r="K1244" s="122">
        <v>0</v>
      </c>
      <c r="L1244" s="122">
        <v>0</v>
      </c>
      <c r="M1244" s="122">
        <v>0</v>
      </c>
      <c r="N1244" s="122">
        <v>0</v>
      </c>
      <c r="O1244" s="122">
        <v>0</v>
      </c>
      <c r="P1244" s="122">
        <v>0</v>
      </c>
      <c r="Q1244" s="122">
        <v>0</v>
      </c>
      <c r="R1244" s="122">
        <v>0</v>
      </c>
      <c r="S1244" s="122">
        <v>0</v>
      </c>
      <c r="T1244" s="122">
        <v>0</v>
      </c>
      <c r="U1244" s="122">
        <v>0</v>
      </c>
      <c r="V1244" s="122">
        <v>0</v>
      </c>
      <c r="W1244" s="122">
        <v>0</v>
      </c>
      <c r="X1244" s="122">
        <v>0</v>
      </c>
      <c r="Y1244" s="122">
        <v>0</v>
      </c>
      <c r="Z1244" s="122">
        <v>0</v>
      </c>
      <c r="AA1244" s="122">
        <v>0</v>
      </c>
      <c r="AB1244" s="122">
        <v>0</v>
      </c>
      <c r="AC1244" s="122">
        <v>0</v>
      </c>
      <c r="AD1244" s="122">
        <v>0</v>
      </c>
      <c r="AE1244" s="122">
        <v>0</v>
      </c>
      <c r="AF1244" s="122">
        <v>0</v>
      </c>
      <c r="AG1244" s="122">
        <v>0</v>
      </c>
      <c r="AH1244" s="122">
        <v>0</v>
      </c>
      <c r="AI1244" s="122">
        <v>0</v>
      </c>
      <c r="AJ1244" s="122">
        <v>0</v>
      </c>
      <c r="AK1244" s="122">
        <v>0</v>
      </c>
      <c r="AL1244" s="122">
        <v>0</v>
      </c>
    </row>
    <row r="1245" spans="1:38" hidden="1" x14ac:dyDescent="0.25">
      <c r="A1245" s="122" t="s">
        <v>1969</v>
      </c>
      <c r="B1245" s="122">
        <v>1</v>
      </c>
      <c r="C1245" s="122" t="s">
        <v>2157</v>
      </c>
      <c r="D1245" s="122" t="s">
        <v>2092</v>
      </c>
      <c r="E1245" s="122">
        <v>24</v>
      </c>
      <c r="F1245" s="122">
        <v>0.54652755725809998</v>
      </c>
      <c r="G1245" s="122">
        <v>0.55066602663700004</v>
      </c>
      <c r="H1245" s="122">
        <v>0.52303998086930004</v>
      </c>
      <c r="I1245" s="122">
        <v>0.42326666721989997</v>
      </c>
      <c r="J1245" s="122">
        <v>0.371393754799</v>
      </c>
      <c r="K1245" s="122">
        <v>0.37995234134630002</v>
      </c>
      <c r="L1245" s="122">
        <v>0.4064828585586</v>
      </c>
      <c r="M1245" s="122">
        <v>0.41079758176850001</v>
      </c>
      <c r="N1245" s="122">
        <v>0.41612955952140002</v>
      </c>
      <c r="O1245" s="122">
        <v>0.43171198853839998</v>
      </c>
      <c r="P1245" s="122">
        <v>0.43725492908899999</v>
      </c>
      <c r="Q1245" s="122">
        <v>0.34955586609209999</v>
      </c>
      <c r="R1245" s="122">
        <v>0.37140228207230003</v>
      </c>
      <c r="S1245" s="122">
        <v>0.37474197039230001</v>
      </c>
      <c r="T1245" s="122">
        <v>0.36776997768149999</v>
      </c>
      <c r="U1245" s="122">
        <v>0.3977046718799</v>
      </c>
      <c r="V1245" s="122">
        <v>0.43726895336350002</v>
      </c>
      <c r="W1245" s="122">
        <v>0.44939744359130002</v>
      </c>
      <c r="X1245" s="122">
        <v>0.46099211185560002</v>
      </c>
      <c r="Y1245" s="122">
        <v>0.3744985874058</v>
      </c>
      <c r="Z1245" s="122">
        <v>0.34145700000000001</v>
      </c>
      <c r="AA1245" s="122">
        <v>0.42868400000000001</v>
      </c>
      <c r="AB1245" s="122">
        <v>0.42221579999999997</v>
      </c>
      <c r="AC1245" s="122">
        <v>0.44635259999999999</v>
      </c>
      <c r="AD1245" s="122">
        <v>0.39680579999999999</v>
      </c>
      <c r="AE1245" s="122">
        <v>0.47493109999999999</v>
      </c>
      <c r="AF1245" s="122">
        <v>8.8977899999999999E-2</v>
      </c>
      <c r="AG1245" s="122">
        <v>1.0861300000000001E-2</v>
      </c>
      <c r="AH1245" s="122">
        <v>0.16519439999999999</v>
      </c>
      <c r="AI1245" s="122">
        <v>0.2491003</v>
      </c>
      <c r="AJ1245" s="122">
        <v>0.24588989999999999</v>
      </c>
      <c r="AK1245" s="122">
        <v>0.2095274</v>
      </c>
      <c r="AL1245" s="122">
        <v>0</v>
      </c>
    </row>
    <row r="1246" spans="1:38" hidden="1" x14ac:dyDescent="0.25">
      <c r="A1246" s="122" t="s">
        <v>1969</v>
      </c>
      <c r="B1246" s="122">
        <v>1</v>
      </c>
      <c r="C1246" s="122" t="s">
        <v>2157</v>
      </c>
      <c r="D1246" s="122" t="s">
        <v>2093</v>
      </c>
      <c r="E1246" s="122">
        <v>24</v>
      </c>
      <c r="F1246" s="122">
        <v>0</v>
      </c>
      <c r="G1246" s="122">
        <v>0</v>
      </c>
      <c r="H1246" s="122">
        <v>0</v>
      </c>
      <c r="I1246" s="122">
        <v>0</v>
      </c>
      <c r="J1246" s="122">
        <v>0</v>
      </c>
      <c r="K1246" s="122">
        <v>0</v>
      </c>
      <c r="L1246" s="122">
        <v>0</v>
      </c>
      <c r="M1246" s="122">
        <v>0</v>
      </c>
      <c r="N1246" s="122">
        <v>0</v>
      </c>
      <c r="O1246" s="122">
        <v>0</v>
      </c>
      <c r="P1246" s="122">
        <v>0</v>
      </c>
      <c r="Q1246" s="122">
        <v>0</v>
      </c>
      <c r="R1246" s="122">
        <v>0</v>
      </c>
      <c r="S1246" s="122">
        <v>0</v>
      </c>
      <c r="T1246" s="122">
        <v>0</v>
      </c>
      <c r="U1246" s="122">
        <v>0</v>
      </c>
      <c r="V1246" s="122">
        <v>0</v>
      </c>
      <c r="W1246" s="122">
        <v>0</v>
      </c>
      <c r="X1246" s="122">
        <v>0</v>
      </c>
      <c r="Y1246" s="122">
        <v>0</v>
      </c>
      <c r="Z1246" s="122">
        <v>0</v>
      </c>
      <c r="AA1246" s="122">
        <v>0</v>
      </c>
      <c r="AB1246" s="122">
        <v>0</v>
      </c>
      <c r="AC1246" s="122">
        <v>0</v>
      </c>
      <c r="AD1246" s="122">
        <v>0</v>
      </c>
      <c r="AE1246" s="122">
        <v>0</v>
      </c>
      <c r="AF1246" s="122">
        <v>0</v>
      </c>
      <c r="AG1246" s="122">
        <v>0</v>
      </c>
      <c r="AH1246" s="122">
        <v>0</v>
      </c>
      <c r="AI1246" s="122">
        <v>0</v>
      </c>
      <c r="AJ1246" s="122">
        <v>0</v>
      </c>
      <c r="AK1246" s="122">
        <v>0</v>
      </c>
      <c r="AL1246" s="122">
        <v>0</v>
      </c>
    </row>
    <row r="1247" spans="1:38" hidden="1" x14ac:dyDescent="0.25">
      <c r="A1247" s="122" t="s">
        <v>1969</v>
      </c>
      <c r="B1247" s="122">
        <v>1</v>
      </c>
      <c r="C1247" s="122" t="s">
        <v>2157</v>
      </c>
      <c r="D1247" s="122" t="s">
        <v>2094</v>
      </c>
      <c r="E1247" s="122">
        <v>24</v>
      </c>
      <c r="F1247" s="122">
        <v>0.62164562674729995</v>
      </c>
      <c r="G1247" s="122">
        <v>0.62671931976810002</v>
      </c>
      <c r="H1247" s="122">
        <v>0.63378850577529999</v>
      </c>
      <c r="I1247" s="122">
        <v>0.62982493211309998</v>
      </c>
      <c r="J1247" s="122">
        <v>0.52746133557090003</v>
      </c>
      <c r="K1247" s="122">
        <v>0.53448171237429998</v>
      </c>
      <c r="L1247" s="122">
        <v>0.53667696844250001</v>
      </c>
      <c r="M1247" s="122">
        <v>0.53574447468779995</v>
      </c>
      <c r="N1247" s="122">
        <v>0.54518466327549997</v>
      </c>
      <c r="O1247" s="122">
        <v>0.54397016083460004</v>
      </c>
      <c r="P1247" s="122">
        <v>0.64863230611980005</v>
      </c>
      <c r="Q1247" s="122">
        <v>0.72941458766260003</v>
      </c>
      <c r="R1247" s="122">
        <v>0.74416069106409999</v>
      </c>
      <c r="S1247" s="122">
        <v>0.76005315081879998</v>
      </c>
      <c r="T1247" s="122">
        <v>0.7675664476313</v>
      </c>
      <c r="U1247" s="122">
        <v>0.70451816910830001</v>
      </c>
      <c r="V1247" s="122">
        <v>0.71571157208000002</v>
      </c>
      <c r="W1247" s="122">
        <v>0.7363356722112</v>
      </c>
      <c r="X1247" s="122">
        <v>0.74668430337220004</v>
      </c>
      <c r="Y1247" s="122">
        <v>0.59869250717860001</v>
      </c>
      <c r="Z1247" s="122">
        <v>0.65130429999999995</v>
      </c>
      <c r="AA1247" s="122">
        <v>0.69936929999999997</v>
      </c>
      <c r="AB1247" s="122">
        <v>0.76432100000000003</v>
      </c>
      <c r="AC1247" s="122">
        <v>0.75405909999999998</v>
      </c>
      <c r="AD1247" s="122">
        <v>0.78181500000000004</v>
      </c>
      <c r="AE1247" s="122">
        <v>0.68540599999999996</v>
      </c>
      <c r="AF1247" s="122">
        <v>0.5062238</v>
      </c>
      <c r="AG1247" s="122">
        <v>0.48646080000000003</v>
      </c>
      <c r="AH1247" s="122">
        <v>0.52673599999999998</v>
      </c>
      <c r="AI1247" s="122">
        <v>0.64284450000000004</v>
      </c>
      <c r="AJ1247" s="122">
        <v>0.66084900000000002</v>
      </c>
      <c r="AK1247" s="122">
        <v>0.66986179999999995</v>
      </c>
      <c r="AL1247" s="122">
        <v>0</v>
      </c>
    </row>
    <row r="1248" spans="1:38" hidden="1" x14ac:dyDescent="0.25">
      <c r="A1248" s="122" t="s">
        <v>1969</v>
      </c>
      <c r="B1248" s="122">
        <v>1</v>
      </c>
      <c r="C1248" s="122" t="s">
        <v>2157</v>
      </c>
      <c r="D1248" s="122" t="s">
        <v>2095</v>
      </c>
      <c r="E1248" s="122">
        <v>24</v>
      </c>
      <c r="F1248" s="122">
        <v>0</v>
      </c>
      <c r="G1248" s="122">
        <v>0</v>
      </c>
      <c r="H1248" s="122">
        <v>0</v>
      </c>
      <c r="I1248" s="122">
        <v>0</v>
      </c>
      <c r="J1248" s="122">
        <v>0</v>
      </c>
      <c r="K1248" s="122">
        <v>0</v>
      </c>
      <c r="L1248" s="122">
        <v>0</v>
      </c>
      <c r="M1248" s="122">
        <v>0</v>
      </c>
      <c r="N1248" s="122">
        <v>0</v>
      </c>
      <c r="O1248" s="122">
        <v>0</v>
      </c>
      <c r="P1248" s="122">
        <v>0</v>
      </c>
      <c r="Q1248" s="122">
        <v>0</v>
      </c>
      <c r="R1248" s="122">
        <v>0</v>
      </c>
      <c r="S1248" s="122">
        <v>0</v>
      </c>
      <c r="T1248" s="122">
        <v>0</v>
      </c>
      <c r="U1248" s="122">
        <v>0</v>
      </c>
      <c r="V1248" s="122">
        <v>0</v>
      </c>
      <c r="W1248" s="122">
        <v>0</v>
      </c>
      <c r="X1248" s="122">
        <v>0</v>
      </c>
      <c r="Y1248" s="122">
        <v>0</v>
      </c>
      <c r="Z1248" s="122">
        <v>0</v>
      </c>
      <c r="AA1248" s="122">
        <v>0</v>
      </c>
      <c r="AB1248" s="122">
        <v>0</v>
      </c>
      <c r="AC1248" s="122">
        <v>0</v>
      </c>
      <c r="AD1248" s="122">
        <v>0</v>
      </c>
      <c r="AE1248" s="122">
        <v>0</v>
      </c>
      <c r="AF1248" s="122">
        <v>0</v>
      </c>
      <c r="AG1248" s="122">
        <v>0</v>
      </c>
      <c r="AH1248" s="122">
        <v>0</v>
      </c>
      <c r="AI1248" s="122">
        <v>0</v>
      </c>
      <c r="AJ1248" s="122">
        <v>0</v>
      </c>
      <c r="AK1248" s="122">
        <v>0</v>
      </c>
      <c r="AL1248" s="122">
        <v>0</v>
      </c>
    </row>
    <row r="1249" spans="1:38" hidden="1" x14ac:dyDescent="0.25">
      <c r="A1249" s="122" t="s">
        <v>1969</v>
      </c>
      <c r="B1249" s="122">
        <v>1</v>
      </c>
      <c r="C1249" s="122" t="s">
        <v>2157</v>
      </c>
      <c r="D1249" s="122" t="s">
        <v>2096</v>
      </c>
      <c r="E1249" s="122">
        <v>24</v>
      </c>
      <c r="F1249" s="122">
        <v>0</v>
      </c>
      <c r="G1249" s="122">
        <v>0</v>
      </c>
      <c r="H1249" s="122">
        <v>0</v>
      </c>
      <c r="I1249" s="122">
        <v>0</v>
      </c>
      <c r="J1249" s="122">
        <v>0</v>
      </c>
      <c r="K1249" s="122">
        <v>0</v>
      </c>
      <c r="L1249" s="122">
        <v>0</v>
      </c>
      <c r="M1249" s="122">
        <v>0</v>
      </c>
      <c r="N1249" s="122">
        <v>0</v>
      </c>
      <c r="O1249" s="122">
        <v>0</v>
      </c>
      <c r="P1249" s="122">
        <v>0</v>
      </c>
      <c r="Q1249" s="122">
        <v>0</v>
      </c>
      <c r="R1249" s="122">
        <v>0</v>
      </c>
      <c r="S1249" s="122">
        <v>0</v>
      </c>
      <c r="T1249" s="122">
        <v>0</v>
      </c>
      <c r="U1249" s="122">
        <v>0</v>
      </c>
      <c r="V1249" s="122">
        <v>0</v>
      </c>
      <c r="W1249" s="122">
        <v>0</v>
      </c>
      <c r="X1249" s="122">
        <v>0</v>
      </c>
      <c r="Y1249" s="122">
        <v>0</v>
      </c>
      <c r="Z1249" s="122">
        <v>0</v>
      </c>
      <c r="AA1249" s="122">
        <v>0</v>
      </c>
      <c r="AB1249" s="122">
        <v>0</v>
      </c>
      <c r="AC1249" s="122">
        <v>0</v>
      </c>
      <c r="AD1249" s="122">
        <v>0</v>
      </c>
      <c r="AE1249" s="122">
        <v>0</v>
      </c>
      <c r="AF1249" s="122">
        <v>0</v>
      </c>
      <c r="AG1249" s="122">
        <v>0</v>
      </c>
      <c r="AH1249" s="122">
        <v>0</v>
      </c>
      <c r="AI1249" s="122">
        <v>0</v>
      </c>
      <c r="AJ1249" s="122">
        <v>0</v>
      </c>
      <c r="AK1249" s="122">
        <v>0</v>
      </c>
      <c r="AL1249" s="122">
        <v>0</v>
      </c>
    </row>
    <row r="1250" spans="1:38" hidden="1" x14ac:dyDescent="0.25">
      <c r="A1250" s="122" t="s">
        <v>1969</v>
      </c>
      <c r="B1250" s="122">
        <v>1</v>
      </c>
      <c r="C1250" s="122" t="s">
        <v>2157</v>
      </c>
      <c r="D1250" s="122" t="s">
        <v>2097</v>
      </c>
      <c r="E1250" s="122">
        <v>24</v>
      </c>
      <c r="F1250" s="122">
        <v>0.28389286216850002</v>
      </c>
      <c r="G1250" s="122">
        <v>0.28604258344310002</v>
      </c>
      <c r="H1250" s="122">
        <v>0.27169227832260001</v>
      </c>
      <c r="I1250" s="122">
        <v>0.43399167070790001</v>
      </c>
      <c r="J1250" s="122">
        <v>0.38080436901480003</v>
      </c>
      <c r="K1250" s="122">
        <v>0.38957981854160001</v>
      </c>
      <c r="L1250" s="122">
        <v>0.41678258309040001</v>
      </c>
      <c r="M1250" s="122">
        <v>0.42120663553650001</v>
      </c>
      <c r="N1250" s="122">
        <v>0.42667371837669998</v>
      </c>
      <c r="O1250" s="122">
        <v>0.44265098501860001</v>
      </c>
      <c r="P1250" s="122">
        <v>0.44833437616760002</v>
      </c>
      <c r="Q1250" s="122">
        <v>0.35841313781560002</v>
      </c>
      <c r="R1250" s="122">
        <v>0.3857196181384</v>
      </c>
      <c r="S1250" s="122">
        <v>0.38918804944770002</v>
      </c>
      <c r="T1250" s="122">
        <v>0.3819472905836</v>
      </c>
      <c r="U1250" s="122">
        <v>0.41303594935769999</v>
      </c>
      <c r="V1250" s="122">
        <v>0</v>
      </c>
      <c r="W1250" s="122">
        <v>0</v>
      </c>
      <c r="X1250" s="122">
        <v>0</v>
      </c>
      <c r="Y1250" s="122">
        <v>0</v>
      </c>
      <c r="Z1250" s="122">
        <v>0</v>
      </c>
      <c r="AA1250" s="122">
        <v>0</v>
      </c>
      <c r="AB1250" s="122">
        <v>0</v>
      </c>
      <c r="AC1250" s="122">
        <v>0</v>
      </c>
      <c r="AD1250" s="122">
        <v>0</v>
      </c>
      <c r="AE1250" s="122">
        <v>0</v>
      </c>
      <c r="AF1250" s="122">
        <v>0</v>
      </c>
      <c r="AG1250" s="122">
        <v>0</v>
      </c>
      <c r="AH1250" s="122">
        <v>0</v>
      </c>
      <c r="AI1250" s="122">
        <v>0</v>
      </c>
      <c r="AJ1250" s="122">
        <v>0</v>
      </c>
      <c r="AK1250" s="122">
        <v>0</v>
      </c>
      <c r="AL1250" s="122">
        <v>0</v>
      </c>
    </row>
    <row r="1251" spans="1:38" hidden="1" x14ac:dyDescent="0.25">
      <c r="A1251" s="122" t="s">
        <v>1969</v>
      </c>
      <c r="B1251" s="122">
        <v>1</v>
      </c>
      <c r="C1251" s="122" t="s">
        <v>2157</v>
      </c>
      <c r="D1251" s="122" t="s">
        <v>2098</v>
      </c>
      <c r="E1251" s="122">
        <v>24</v>
      </c>
      <c r="F1251" s="122">
        <v>0</v>
      </c>
      <c r="G1251" s="122">
        <v>0</v>
      </c>
      <c r="H1251" s="122">
        <v>0</v>
      </c>
      <c r="I1251" s="122">
        <v>0</v>
      </c>
      <c r="J1251" s="122">
        <v>0</v>
      </c>
      <c r="K1251" s="122">
        <v>0</v>
      </c>
      <c r="L1251" s="122">
        <v>0</v>
      </c>
      <c r="M1251" s="122">
        <v>0</v>
      </c>
      <c r="N1251" s="122">
        <v>0</v>
      </c>
      <c r="O1251" s="122">
        <v>0</v>
      </c>
      <c r="P1251" s="122">
        <v>0</v>
      </c>
      <c r="Q1251" s="122">
        <v>0</v>
      </c>
      <c r="R1251" s="122">
        <v>0</v>
      </c>
      <c r="S1251" s="122">
        <v>0</v>
      </c>
      <c r="T1251" s="122">
        <v>0</v>
      </c>
      <c r="U1251" s="122">
        <v>0</v>
      </c>
      <c r="V1251" s="122">
        <v>0</v>
      </c>
      <c r="W1251" s="122">
        <v>0</v>
      </c>
      <c r="X1251" s="122">
        <v>0</v>
      </c>
      <c r="Y1251" s="122">
        <v>0</v>
      </c>
      <c r="Z1251" s="122">
        <v>0</v>
      </c>
      <c r="AA1251" s="122">
        <v>0</v>
      </c>
      <c r="AB1251" s="122">
        <v>0</v>
      </c>
      <c r="AC1251" s="122">
        <v>0</v>
      </c>
      <c r="AD1251" s="122">
        <v>0</v>
      </c>
      <c r="AE1251" s="122">
        <v>0</v>
      </c>
      <c r="AF1251" s="122">
        <v>0</v>
      </c>
      <c r="AG1251" s="122">
        <v>0</v>
      </c>
      <c r="AH1251" s="122">
        <v>0</v>
      </c>
      <c r="AI1251" s="122">
        <v>0</v>
      </c>
      <c r="AJ1251" s="122">
        <v>0</v>
      </c>
      <c r="AK1251" s="122">
        <v>0</v>
      </c>
      <c r="AL1251" s="122">
        <v>0</v>
      </c>
    </row>
    <row r="1252" spans="1:38" hidden="1" x14ac:dyDescent="0.25">
      <c r="A1252" s="122" t="s">
        <v>1969</v>
      </c>
      <c r="B1252" s="122">
        <v>1</v>
      </c>
      <c r="C1252" s="122" t="s">
        <v>2157</v>
      </c>
      <c r="D1252" s="122" t="s">
        <v>2099</v>
      </c>
      <c r="E1252" s="122">
        <v>24</v>
      </c>
      <c r="F1252" s="122">
        <v>0</v>
      </c>
      <c r="G1252" s="122">
        <v>0</v>
      </c>
      <c r="H1252" s="122">
        <v>0</v>
      </c>
      <c r="I1252" s="122">
        <v>0</v>
      </c>
      <c r="J1252" s="122">
        <v>0</v>
      </c>
      <c r="K1252" s="122">
        <v>0</v>
      </c>
      <c r="L1252" s="122">
        <v>0</v>
      </c>
      <c r="M1252" s="122">
        <v>0</v>
      </c>
      <c r="N1252" s="122">
        <v>0</v>
      </c>
      <c r="O1252" s="122">
        <v>0</v>
      </c>
      <c r="P1252" s="122">
        <v>0</v>
      </c>
      <c r="Q1252" s="122">
        <v>0</v>
      </c>
      <c r="R1252" s="122">
        <v>0</v>
      </c>
      <c r="S1252" s="122">
        <v>0</v>
      </c>
      <c r="T1252" s="122">
        <v>0</v>
      </c>
      <c r="U1252" s="122">
        <v>0</v>
      </c>
      <c r="V1252" s="122">
        <v>0</v>
      </c>
      <c r="W1252" s="122">
        <v>0</v>
      </c>
      <c r="X1252" s="122">
        <v>0</v>
      </c>
      <c r="Y1252" s="122">
        <v>0</v>
      </c>
      <c r="Z1252" s="122">
        <v>0</v>
      </c>
      <c r="AA1252" s="122">
        <v>0</v>
      </c>
      <c r="AB1252" s="122">
        <v>0</v>
      </c>
      <c r="AC1252" s="122">
        <v>0</v>
      </c>
      <c r="AD1252" s="122">
        <v>0</v>
      </c>
      <c r="AE1252" s="122">
        <v>0</v>
      </c>
      <c r="AF1252" s="122">
        <v>0</v>
      </c>
      <c r="AG1252" s="122">
        <v>0</v>
      </c>
      <c r="AH1252" s="122">
        <v>0</v>
      </c>
      <c r="AI1252" s="122">
        <v>0</v>
      </c>
      <c r="AJ1252" s="122">
        <v>0</v>
      </c>
      <c r="AK1252" s="122">
        <v>0</v>
      </c>
      <c r="AL1252" s="122">
        <v>0</v>
      </c>
    </row>
    <row r="1253" spans="1:38" hidden="1" x14ac:dyDescent="0.25">
      <c r="A1253" s="122" t="s">
        <v>1969</v>
      </c>
      <c r="B1253" s="122">
        <v>1</v>
      </c>
      <c r="C1253" s="122" t="s">
        <v>2157</v>
      </c>
      <c r="D1253" s="122" t="s">
        <v>2100</v>
      </c>
      <c r="E1253" s="122">
        <v>24</v>
      </c>
      <c r="F1253" s="122">
        <v>0</v>
      </c>
      <c r="G1253" s="122">
        <v>0</v>
      </c>
      <c r="H1253" s="122">
        <v>0</v>
      </c>
      <c r="I1253" s="122">
        <v>0</v>
      </c>
      <c r="J1253" s="122">
        <v>0</v>
      </c>
      <c r="K1253" s="122">
        <v>0</v>
      </c>
      <c r="L1253" s="122">
        <v>0</v>
      </c>
      <c r="M1253" s="122">
        <v>0</v>
      </c>
      <c r="N1253" s="122">
        <v>0</v>
      </c>
      <c r="O1253" s="122">
        <v>0</v>
      </c>
      <c r="P1253" s="122">
        <v>0</v>
      </c>
      <c r="Q1253" s="122">
        <v>0</v>
      </c>
      <c r="R1253" s="122">
        <v>0</v>
      </c>
      <c r="S1253" s="122">
        <v>0</v>
      </c>
      <c r="T1253" s="122">
        <v>0</v>
      </c>
      <c r="U1253" s="122">
        <v>0</v>
      </c>
      <c r="V1253" s="122">
        <v>0</v>
      </c>
      <c r="W1253" s="122">
        <v>0</v>
      </c>
      <c r="X1253" s="122">
        <v>0</v>
      </c>
      <c r="Y1253" s="122">
        <v>0</v>
      </c>
      <c r="Z1253" s="122">
        <v>0</v>
      </c>
      <c r="AA1253" s="122">
        <v>0</v>
      </c>
      <c r="AB1253" s="122">
        <v>0</v>
      </c>
      <c r="AC1253" s="122">
        <v>0</v>
      </c>
      <c r="AD1253" s="122">
        <v>0</v>
      </c>
      <c r="AE1253" s="122">
        <v>0</v>
      </c>
      <c r="AF1253" s="122">
        <v>0</v>
      </c>
      <c r="AG1253" s="122">
        <v>0</v>
      </c>
      <c r="AH1253" s="122">
        <v>0</v>
      </c>
      <c r="AI1253" s="122">
        <v>0</v>
      </c>
      <c r="AJ1253" s="122">
        <v>0</v>
      </c>
      <c r="AK1253" s="122">
        <v>0</v>
      </c>
      <c r="AL1253" s="122">
        <v>0</v>
      </c>
    </row>
    <row r="1254" spans="1:38" hidden="1" x14ac:dyDescent="0.25">
      <c r="A1254" s="122" t="s">
        <v>1969</v>
      </c>
      <c r="B1254" s="122">
        <v>1</v>
      </c>
      <c r="C1254" s="122" t="s">
        <v>2157</v>
      </c>
      <c r="D1254" s="122" t="s">
        <v>2101</v>
      </c>
      <c r="E1254" s="122">
        <v>24</v>
      </c>
      <c r="F1254" s="122">
        <v>0.38877308975149999</v>
      </c>
      <c r="G1254" s="122">
        <v>0.38781572934190001</v>
      </c>
      <c r="H1254" s="122">
        <v>0.39354247067280002</v>
      </c>
      <c r="I1254" s="122">
        <v>0.3935969088165</v>
      </c>
      <c r="J1254" s="122">
        <v>0.35741809707560002</v>
      </c>
      <c r="K1254" s="122">
        <v>0.3876095389409</v>
      </c>
      <c r="L1254" s="122">
        <v>0.390958002508</v>
      </c>
      <c r="M1254" s="122">
        <v>0.38612220895720001</v>
      </c>
      <c r="N1254" s="122">
        <v>0.38799897472119999</v>
      </c>
      <c r="O1254" s="122">
        <v>0.38907633598989999</v>
      </c>
      <c r="P1254" s="122">
        <v>0.38453686051340003</v>
      </c>
      <c r="Q1254" s="122">
        <v>0.38317975028430001</v>
      </c>
      <c r="R1254" s="122">
        <v>0.38179643602969998</v>
      </c>
      <c r="S1254" s="122">
        <v>0.42197232060450002</v>
      </c>
      <c r="T1254" s="122">
        <v>0.43904666067850001</v>
      </c>
      <c r="U1254" s="122">
        <v>0.4348525780495</v>
      </c>
      <c r="V1254" s="122">
        <v>0.42946440968749999</v>
      </c>
      <c r="W1254" s="122">
        <v>0.42933960132810001</v>
      </c>
      <c r="X1254" s="122">
        <v>0.45508644041349999</v>
      </c>
      <c r="Y1254" s="122">
        <v>0.25921989473779999</v>
      </c>
      <c r="Z1254" s="122">
        <v>0.41800900000000002</v>
      </c>
      <c r="AA1254" s="122">
        <v>0.45580399999999999</v>
      </c>
      <c r="AB1254" s="122">
        <v>0.50257200000000002</v>
      </c>
      <c r="AC1254" s="122">
        <v>0.50140399999999996</v>
      </c>
      <c r="AD1254" s="122">
        <v>0.45289040000000003</v>
      </c>
      <c r="AE1254" s="122">
        <v>0.46216220000000002</v>
      </c>
      <c r="AF1254" s="122">
        <v>2.5448700000000001E-2</v>
      </c>
      <c r="AG1254" s="122">
        <v>0</v>
      </c>
      <c r="AH1254" s="122">
        <v>8.8219000000000006E-2</v>
      </c>
      <c r="AI1254" s="122">
        <v>0.26954440000000002</v>
      </c>
      <c r="AJ1254" s="122">
        <v>0.29998720000000001</v>
      </c>
      <c r="AK1254" s="122">
        <v>0.29304770000000002</v>
      </c>
      <c r="AL1254" s="122">
        <v>0</v>
      </c>
    </row>
    <row r="1255" spans="1:38" hidden="1" x14ac:dyDescent="0.25">
      <c r="A1255" s="122" t="s">
        <v>1969</v>
      </c>
      <c r="B1255" s="122">
        <v>1</v>
      </c>
      <c r="C1255" s="122" t="s">
        <v>2157</v>
      </c>
      <c r="D1255" s="122" t="s">
        <v>2135</v>
      </c>
      <c r="E1255" s="122">
        <v>24</v>
      </c>
      <c r="F1255" s="122">
        <v>0</v>
      </c>
      <c r="G1255" s="122">
        <v>0</v>
      </c>
      <c r="H1255" s="122">
        <v>0</v>
      </c>
      <c r="I1255" s="122">
        <v>0</v>
      </c>
      <c r="J1255" s="122">
        <v>0</v>
      </c>
      <c r="K1255" s="122">
        <v>0</v>
      </c>
      <c r="L1255" s="122">
        <v>0</v>
      </c>
      <c r="M1255" s="122">
        <v>0</v>
      </c>
      <c r="N1255" s="122">
        <v>0</v>
      </c>
      <c r="O1255" s="122">
        <v>0</v>
      </c>
      <c r="P1255" s="122">
        <v>0</v>
      </c>
      <c r="Q1255" s="122">
        <v>0</v>
      </c>
      <c r="R1255" s="122">
        <v>0</v>
      </c>
      <c r="S1255" s="122">
        <v>0</v>
      </c>
      <c r="T1255" s="122">
        <v>0</v>
      </c>
      <c r="U1255" s="122">
        <v>0</v>
      </c>
      <c r="V1255" s="122">
        <v>0</v>
      </c>
      <c r="W1255" s="122">
        <v>0</v>
      </c>
      <c r="X1255" s="122">
        <v>0</v>
      </c>
      <c r="Y1255" s="122">
        <v>0</v>
      </c>
      <c r="Z1255" s="122">
        <v>0</v>
      </c>
      <c r="AA1255" s="122">
        <v>0</v>
      </c>
      <c r="AB1255" s="122">
        <v>0</v>
      </c>
      <c r="AC1255" s="122">
        <v>0</v>
      </c>
      <c r="AD1255" s="122">
        <v>0</v>
      </c>
      <c r="AE1255" s="122">
        <v>0</v>
      </c>
      <c r="AF1255" s="122">
        <v>0</v>
      </c>
      <c r="AG1255" s="122">
        <v>0</v>
      </c>
      <c r="AH1255" s="122">
        <v>0</v>
      </c>
      <c r="AI1255" s="122">
        <v>0</v>
      </c>
      <c r="AJ1255" s="122">
        <v>0</v>
      </c>
      <c r="AK1255" s="122">
        <v>0</v>
      </c>
      <c r="AL1255" s="122">
        <v>0</v>
      </c>
    </row>
    <row r="1256" spans="1:38" hidden="1" x14ac:dyDescent="0.25">
      <c r="A1256" s="122" t="s">
        <v>1969</v>
      </c>
      <c r="B1256" s="122">
        <v>1</v>
      </c>
      <c r="C1256" s="122" t="s">
        <v>2157</v>
      </c>
      <c r="D1256" s="122" t="s">
        <v>2102</v>
      </c>
      <c r="E1256" s="122">
        <v>24</v>
      </c>
      <c r="F1256" s="122">
        <v>0</v>
      </c>
      <c r="G1256" s="122">
        <v>0</v>
      </c>
      <c r="H1256" s="122">
        <v>0</v>
      </c>
      <c r="I1256" s="122">
        <v>0</v>
      </c>
      <c r="J1256" s="122">
        <v>0</v>
      </c>
      <c r="K1256" s="122">
        <v>0</v>
      </c>
      <c r="L1256" s="122">
        <v>0</v>
      </c>
      <c r="M1256" s="122">
        <v>0</v>
      </c>
      <c r="N1256" s="122">
        <v>0</v>
      </c>
      <c r="O1256" s="122">
        <v>0</v>
      </c>
      <c r="P1256" s="122">
        <v>0</v>
      </c>
      <c r="Q1256" s="122">
        <v>0</v>
      </c>
      <c r="R1256" s="122">
        <v>0</v>
      </c>
      <c r="S1256" s="122">
        <v>0</v>
      </c>
      <c r="T1256" s="122">
        <v>0</v>
      </c>
      <c r="U1256" s="122">
        <v>0</v>
      </c>
      <c r="V1256" s="122">
        <v>0</v>
      </c>
      <c r="W1256" s="122">
        <v>0</v>
      </c>
      <c r="X1256" s="122">
        <v>0</v>
      </c>
      <c r="Y1256" s="122">
        <v>0</v>
      </c>
      <c r="Z1256" s="122">
        <v>0</v>
      </c>
      <c r="AA1256" s="122">
        <v>0</v>
      </c>
      <c r="AB1256" s="122">
        <v>0</v>
      </c>
      <c r="AC1256" s="122">
        <v>0</v>
      </c>
      <c r="AD1256" s="122">
        <v>0</v>
      </c>
      <c r="AE1256" s="122">
        <v>0</v>
      </c>
      <c r="AF1256" s="122">
        <v>0</v>
      </c>
      <c r="AG1256" s="122">
        <v>0</v>
      </c>
      <c r="AH1256" s="122">
        <v>0</v>
      </c>
      <c r="AI1256" s="122">
        <v>0</v>
      </c>
      <c r="AJ1256" s="122">
        <v>0</v>
      </c>
      <c r="AK1256" s="122">
        <v>0</v>
      </c>
      <c r="AL1256" s="122">
        <v>0</v>
      </c>
    </row>
    <row r="1257" spans="1:38" hidden="1" x14ac:dyDescent="0.25">
      <c r="A1257" s="122" t="s">
        <v>1969</v>
      </c>
      <c r="B1257" s="122">
        <v>1</v>
      </c>
      <c r="C1257" s="122" t="s">
        <v>2157</v>
      </c>
      <c r="D1257" s="122" t="s">
        <v>2103</v>
      </c>
      <c r="E1257" s="122">
        <v>24</v>
      </c>
      <c r="F1257" s="122">
        <v>0.28570709999999999</v>
      </c>
      <c r="G1257" s="122">
        <v>0.28610328745379998</v>
      </c>
      <c r="H1257" s="122">
        <v>0.28328269098870001</v>
      </c>
      <c r="I1257" s="122">
        <v>0.254599219263</v>
      </c>
      <c r="J1257" s="122">
        <v>0.21802498842119999</v>
      </c>
      <c r="K1257" s="122">
        <v>0.21957904120960001</v>
      </c>
      <c r="L1257" s="122">
        <v>0.22635383256280001</v>
      </c>
      <c r="M1257" s="122">
        <v>0.22792201415230001</v>
      </c>
      <c r="N1257" s="122">
        <v>0.25015282123650001</v>
      </c>
      <c r="O1257" s="122">
        <v>0.26001016784440001</v>
      </c>
      <c r="P1257" s="122">
        <v>0.27026260000000002</v>
      </c>
      <c r="Q1257" s="122">
        <v>1.0466899999999999E-2</v>
      </c>
      <c r="R1257" s="122">
        <v>0.1147109</v>
      </c>
      <c r="S1257" s="122">
        <v>8.2293599999999995E-2</v>
      </c>
      <c r="T1257" s="122">
        <v>5.75144E-2</v>
      </c>
      <c r="U1257" s="122">
        <v>5.7388599999999998E-2</v>
      </c>
      <c r="V1257" s="122">
        <v>5.7631700000000001E-2</v>
      </c>
      <c r="W1257" s="122">
        <v>0.1543226</v>
      </c>
      <c r="X1257" s="122">
        <v>0.1295026</v>
      </c>
      <c r="Y1257" s="122">
        <v>2.9105700000000002E-2</v>
      </c>
      <c r="Z1257" s="122">
        <v>0</v>
      </c>
      <c r="AA1257" s="122">
        <v>0</v>
      </c>
      <c r="AB1257" s="122">
        <v>0</v>
      </c>
      <c r="AC1257" s="122">
        <v>0</v>
      </c>
      <c r="AD1257" s="122">
        <v>0</v>
      </c>
      <c r="AE1257" s="122">
        <v>0</v>
      </c>
      <c r="AF1257" s="122">
        <v>0</v>
      </c>
      <c r="AG1257" s="122">
        <v>0</v>
      </c>
      <c r="AH1257" s="122">
        <v>0</v>
      </c>
      <c r="AI1257" s="122">
        <v>0</v>
      </c>
      <c r="AJ1257" s="122">
        <v>0</v>
      </c>
      <c r="AK1257" s="122">
        <v>0</v>
      </c>
      <c r="AL1257" s="122">
        <v>0</v>
      </c>
    </row>
    <row r="1258" spans="1:38" hidden="1" x14ac:dyDescent="0.25">
      <c r="A1258" s="122" t="s">
        <v>1969</v>
      </c>
      <c r="B1258" s="122">
        <v>1</v>
      </c>
      <c r="C1258" s="122" t="s">
        <v>2157</v>
      </c>
      <c r="D1258" s="122" t="s">
        <v>2104</v>
      </c>
      <c r="E1258" s="122">
        <v>24</v>
      </c>
      <c r="F1258" s="122">
        <v>0</v>
      </c>
      <c r="G1258" s="122">
        <v>0</v>
      </c>
      <c r="H1258" s="122">
        <v>0</v>
      </c>
      <c r="I1258" s="122">
        <v>0</v>
      </c>
      <c r="J1258" s="122">
        <v>0</v>
      </c>
      <c r="K1258" s="122">
        <v>0</v>
      </c>
      <c r="L1258" s="122">
        <v>0</v>
      </c>
      <c r="M1258" s="122">
        <v>0</v>
      </c>
      <c r="N1258" s="122">
        <v>0</v>
      </c>
      <c r="O1258" s="122">
        <v>0</v>
      </c>
      <c r="P1258" s="122">
        <v>0</v>
      </c>
      <c r="Q1258" s="122">
        <v>0</v>
      </c>
      <c r="R1258" s="122">
        <v>0</v>
      </c>
      <c r="S1258" s="122">
        <v>0</v>
      </c>
      <c r="T1258" s="122">
        <v>0</v>
      </c>
      <c r="U1258" s="122">
        <v>0</v>
      </c>
      <c r="V1258" s="122">
        <v>0</v>
      </c>
      <c r="W1258" s="122">
        <v>0</v>
      </c>
      <c r="X1258" s="122">
        <v>0</v>
      </c>
      <c r="Y1258" s="122">
        <v>0</v>
      </c>
      <c r="Z1258" s="122">
        <v>0</v>
      </c>
      <c r="AA1258" s="122">
        <v>0</v>
      </c>
      <c r="AB1258" s="122">
        <v>0</v>
      </c>
      <c r="AC1258" s="122">
        <v>0</v>
      </c>
      <c r="AD1258" s="122">
        <v>0</v>
      </c>
      <c r="AE1258" s="122">
        <v>0</v>
      </c>
      <c r="AF1258" s="122">
        <v>0</v>
      </c>
      <c r="AG1258" s="122">
        <v>0</v>
      </c>
      <c r="AH1258" s="122">
        <v>0</v>
      </c>
      <c r="AI1258" s="122">
        <v>0</v>
      </c>
      <c r="AJ1258" s="122">
        <v>0</v>
      </c>
      <c r="AK1258" s="122">
        <v>0</v>
      </c>
      <c r="AL1258" s="122">
        <v>0</v>
      </c>
    </row>
    <row r="1259" spans="1:38" hidden="1" x14ac:dyDescent="0.25">
      <c r="A1259" s="122" t="s">
        <v>1969</v>
      </c>
      <c r="B1259" s="122">
        <v>1</v>
      </c>
      <c r="C1259" s="122" t="s">
        <v>2157</v>
      </c>
      <c r="D1259" s="122" t="s">
        <v>2105</v>
      </c>
      <c r="E1259" s="122">
        <v>24</v>
      </c>
      <c r="F1259" s="122">
        <v>0</v>
      </c>
      <c r="G1259" s="122">
        <v>0</v>
      </c>
      <c r="H1259" s="122">
        <v>0</v>
      </c>
      <c r="I1259" s="122">
        <v>0</v>
      </c>
      <c r="J1259" s="122">
        <v>0</v>
      </c>
      <c r="K1259" s="122">
        <v>0</v>
      </c>
      <c r="L1259" s="122">
        <v>0</v>
      </c>
      <c r="M1259" s="122">
        <v>0</v>
      </c>
      <c r="N1259" s="122">
        <v>0</v>
      </c>
      <c r="O1259" s="122">
        <v>0</v>
      </c>
      <c r="P1259" s="122">
        <v>0</v>
      </c>
      <c r="Q1259" s="122">
        <v>0</v>
      </c>
      <c r="R1259" s="122">
        <v>0</v>
      </c>
      <c r="S1259" s="122">
        <v>0</v>
      </c>
      <c r="T1259" s="122">
        <v>0</v>
      </c>
      <c r="U1259" s="122">
        <v>0</v>
      </c>
      <c r="V1259" s="122">
        <v>0</v>
      </c>
      <c r="W1259" s="122">
        <v>0</v>
      </c>
      <c r="X1259" s="122">
        <v>0</v>
      </c>
      <c r="Y1259" s="122">
        <v>0</v>
      </c>
      <c r="Z1259" s="122">
        <v>0</v>
      </c>
      <c r="AA1259" s="122">
        <v>0</v>
      </c>
      <c r="AB1259" s="122">
        <v>0</v>
      </c>
      <c r="AC1259" s="122">
        <v>0</v>
      </c>
      <c r="AD1259" s="122">
        <v>0</v>
      </c>
      <c r="AE1259" s="122">
        <v>0</v>
      </c>
      <c r="AF1259" s="122">
        <v>0</v>
      </c>
      <c r="AG1259" s="122">
        <v>0</v>
      </c>
      <c r="AH1259" s="122">
        <v>0</v>
      </c>
      <c r="AI1259" s="122">
        <v>0</v>
      </c>
      <c r="AJ1259" s="122">
        <v>0</v>
      </c>
      <c r="AK1259" s="122">
        <v>0</v>
      </c>
      <c r="AL1259" s="122">
        <v>0</v>
      </c>
    </row>
    <row r="1260" spans="1:38" hidden="1" x14ac:dyDescent="0.25">
      <c r="A1260" s="122" t="s">
        <v>1969</v>
      </c>
      <c r="B1260" s="122">
        <v>1</v>
      </c>
      <c r="C1260" s="122" t="s">
        <v>2157</v>
      </c>
      <c r="D1260" s="122" t="s">
        <v>475</v>
      </c>
      <c r="E1260" s="122">
        <v>24</v>
      </c>
      <c r="F1260" s="122">
        <v>0</v>
      </c>
      <c r="G1260" s="122">
        <v>0</v>
      </c>
      <c r="H1260" s="122">
        <v>0</v>
      </c>
      <c r="I1260" s="122">
        <v>0</v>
      </c>
      <c r="J1260" s="122">
        <v>0</v>
      </c>
      <c r="K1260" s="122">
        <v>0</v>
      </c>
      <c r="L1260" s="122">
        <v>0</v>
      </c>
      <c r="M1260" s="122">
        <v>0</v>
      </c>
      <c r="N1260" s="122">
        <v>0</v>
      </c>
      <c r="O1260" s="122">
        <v>0</v>
      </c>
      <c r="P1260" s="122">
        <v>0</v>
      </c>
      <c r="Q1260" s="122">
        <v>0</v>
      </c>
      <c r="R1260" s="122">
        <v>0</v>
      </c>
      <c r="S1260" s="122">
        <v>0</v>
      </c>
      <c r="T1260" s="122">
        <v>0</v>
      </c>
      <c r="U1260" s="122">
        <v>0</v>
      </c>
      <c r="V1260" s="122">
        <v>0</v>
      </c>
      <c r="W1260" s="122">
        <v>0</v>
      </c>
      <c r="X1260" s="122">
        <v>0</v>
      </c>
      <c r="Y1260" s="122">
        <v>0</v>
      </c>
      <c r="Z1260" s="122">
        <v>0</v>
      </c>
      <c r="AA1260" s="122">
        <v>0</v>
      </c>
      <c r="AB1260" s="122">
        <v>0</v>
      </c>
      <c r="AC1260" s="122">
        <v>0</v>
      </c>
      <c r="AD1260" s="122">
        <v>0</v>
      </c>
      <c r="AE1260" s="122">
        <v>0</v>
      </c>
      <c r="AF1260" s="122">
        <v>0</v>
      </c>
      <c r="AG1260" s="122">
        <v>0</v>
      </c>
      <c r="AH1260" s="122">
        <v>0</v>
      </c>
      <c r="AI1260" s="122">
        <v>0</v>
      </c>
      <c r="AJ1260" s="122">
        <v>0</v>
      </c>
      <c r="AK1260" s="122">
        <v>0</v>
      </c>
      <c r="AL1260" s="122">
        <v>0</v>
      </c>
    </row>
    <row r="1261" spans="1:38" hidden="1" x14ac:dyDescent="0.25">
      <c r="A1261" s="122" t="s">
        <v>1969</v>
      </c>
      <c r="B1261" s="122">
        <v>1</v>
      </c>
      <c r="C1261" s="122" t="s">
        <v>2157</v>
      </c>
      <c r="D1261" s="122" t="s">
        <v>2106</v>
      </c>
      <c r="E1261" s="122">
        <v>24</v>
      </c>
      <c r="F1261" s="122">
        <v>0</v>
      </c>
      <c r="G1261" s="122">
        <v>0</v>
      </c>
      <c r="H1261" s="122">
        <v>0</v>
      </c>
      <c r="I1261" s="122">
        <v>0</v>
      </c>
      <c r="J1261" s="122">
        <v>0</v>
      </c>
      <c r="K1261" s="122">
        <v>0</v>
      </c>
      <c r="L1261" s="122">
        <v>0</v>
      </c>
      <c r="M1261" s="122">
        <v>0</v>
      </c>
      <c r="N1261" s="122">
        <v>0</v>
      </c>
      <c r="O1261" s="122">
        <v>0</v>
      </c>
      <c r="P1261" s="122">
        <v>0</v>
      </c>
      <c r="Q1261" s="122">
        <v>0</v>
      </c>
      <c r="R1261" s="122">
        <v>0</v>
      </c>
      <c r="S1261" s="122">
        <v>0</v>
      </c>
      <c r="T1261" s="122">
        <v>0</v>
      </c>
      <c r="U1261" s="122">
        <v>0</v>
      </c>
      <c r="V1261" s="122">
        <v>0</v>
      </c>
      <c r="W1261" s="122">
        <v>0</v>
      </c>
      <c r="X1261" s="122">
        <v>0</v>
      </c>
      <c r="Y1261" s="122">
        <v>0</v>
      </c>
      <c r="Z1261" s="122">
        <v>0</v>
      </c>
      <c r="AA1261" s="122">
        <v>0</v>
      </c>
      <c r="AB1261" s="122">
        <v>0</v>
      </c>
      <c r="AC1261" s="122">
        <v>0</v>
      </c>
      <c r="AD1261" s="122">
        <v>0</v>
      </c>
      <c r="AE1261" s="122">
        <v>0</v>
      </c>
      <c r="AF1261" s="122">
        <v>0</v>
      </c>
      <c r="AG1261" s="122">
        <v>0</v>
      </c>
      <c r="AH1261" s="122">
        <v>0</v>
      </c>
      <c r="AI1261" s="122">
        <v>0</v>
      </c>
      <c r="AJ1261" s="122">
        <v>0</v>
      </c>
      <c r="AK1261" s="122">
        <v>0</v>
      </c>
      <c r="AL1261" s="122">
        <v>0</v>
      </c>
    </row>
    <row r="1262" spans="1:38" hidden="1" x14ac:dyDescent="0.25">
      <c r="A1262" s="122" t="s">
        <v>1969</v>
      </c>
      <c r="B1262" s="122">
        <v>1</v>
      </c>
      <c r="C1262" s="122" t="s">
        <v>2157</v>
      </c>
      <c r="D1262" s="122" t="s">
        <v>2107</v>
      </c>
      <c r="E1262" s="122">
        <v>24</v>
      </c>
      <c r="F1262" s="122">
        <v>0</v>
      </c>
      <c r="G1262" s="122">
        <v>0</v>
      </c>
      <c r="H1262" s="122">
        <v>0</v>
      </c>
      <c r="I1262" s="122">
        <v>0</v>
      </c>
      <c r="J1262" s="122">
        <v>0</v>
      </c>
      <c r="K1262" s="122">
        <v>0</v>
      </c>
      <c r="L1262" s="122">
        <v>0</v>
      </c>
      <c r="M1262" s="122">
        <v>0</v>
      </c>
      <c r="N1262" s="122">
        <v>0</v>
      </c>
      <c r="O1262" s="122">
        <v>0</v>
      </c>
      <c r="P1262" s="122">
        <v>0</v>
      </c>
      <c r="Q1262" s="122">
        <v>0</v>
      </c>
      <c r="R1262" s="122">
        <v>0</v>
      </c>
      <c r="S1262" s="122">
        <v>0</v>
      </c>
      <c r="T1262" s="122">
        <v>0</v>
      </c>
      <c r="U1262" s="122">
        <v>0</v>
      </c>
      <c r="V1262" s="122">
        <v>0</v>
      </c>
      <c r="W1262" s="122">
        <v>0</v>
      </c>
      <c r="X1262" s="122">
        <v>0</v>
      </c>
      <c r="Y1262" s="122">
        <v>0</v>
      </c>
      <c r="Z1262" s="122">
        <v>0</v>
      </c>
      <c r="AA1262" s="122">
        <v>0</v>
      </c>
      <c r="AB1262" s="122">
        <v>0</v>
      </c>
      <c r="AC1262" s="122">
        <v>0</v>
      </c>
      <c r="AD1262" s="122">
        <v>0</v>
      </c>
      <c r="AE1262" s="122">
        <v>0</v>
      </c>
      <c r="AF1262" s="122">
        <v>0</v>
      </c>
      <c r="AG1262" s="122">
        <v>0</v>
      </c>
      <c r="AH1262" s="122">
        <v>0</v>
      </c>
      <c r="AI1262" s="122">
        <v>0</v>
      </c>
      <c r="AJ1262" s="122">
        <v>0</v>
      </c>
      <c r="AK1262" s="122">
        <v>0</v>
      </c>
      <c r="AL1262" s="122">
        <v>0</v>
      </c>
    </row>
    <row r="1263" spans="1:38" hidden="1" x14ac:dyDescent="0.25">
      <c r="A1263" s="122" t="s">
        <v>1969</v>
      </c>
      <c r="B1263" s="122">
        <v>1</v>
      </c>
      <c r="C1263" s="122" t="s">
        <v>2157</v>
      </c>
      <c r="D1263" s="122" t="s">
        <v>2108</v>
      </c>
      <c r="E1263" s="122">
        <v>24</v>
      </c>
      <c r="F1263" s="122">
        <v>0</v>
      </c>
      <c r="G1263" s="122">
        <v>0</v>
      </c>
      <c r="H1263" s="122">
        <v>0</v>
      </c>
      <c r="I1263" s="122">
        <v>0</v>
      </c>
      <c r="J1263" s="122">
        <v>0</v>
      </c>
      <c r="K1263" s="122">
        <v>0</v>
      </c>
      <c r="L1263" s="122">
        <v>0</v>
      </c>
      <c r="M1263" s="122">
        <v>0</v>
      </c>
      <c r="N1263" s="122">
        <v>0</v>
      </c>
      <c r="O1263" s="122">
        <v>0</v>
      </c>
      <c r="P1263" s="122">
        <v>0</v>
      </c>
      <c r="Q1263" s="122">
        <v>0</v>
      </c>
      <c r="R1263" s="122">
        <v>0</v>
      </c>
      <c r="S1263" s="122">
        <v>0</v>
      </c>
      <c r="T1263" s="122">
        <v>0</v>
      </c>
      <c r="U1263" s="122">
        <v>0</v>
      </c>
      <c r="V1263" s="122">
        <v>0</v>
      </c>
      <c r="W1263" s="122">
        <v>0</v>
      </c>
      <c r="X1263" s="122">
        <v>0</v>
      </c>
      <c r="Y1263" s="122">
        <v>0</v>
      </c>
      <c r="Z1263" s="122">
        <v>0</v>
      </c>
      <c r="AA1263" s="122">
        <v>0</v>
      </c>
      <c r="AB1263" s="122">
        <v>0</v>
      </c>
      <c r="AC1263" s="122">
        <v>0</v>
      </c>
      <c r="AD1263" s="122">
        <v>0</v>
      </c>
      <c r="AE1263" s="122">
        <v>0</v>
      </c>
      <c r="AF1263" s="122">
        <v>0</v>
      </c>
      <c r="AG1263" s="122">
        <v>0</v>
      </c>
      <c r="AH1263" s="122">
        <v>0</v>
      </c>
      <c r="AI1263" s="122">
        <v>0</v>
      </c>
      <c r="AJ1263" s="122">
        <v>0</v>
      </c>
      <c r="AK1263" s="122">
        <v>0</v>
      </c>
      <c r="AL1263" s="122">
        <v>0</v>
      </c>
    </row>
    <row r="1264" spans="1:38" hidden="1" x14ac:dyDescent="0.25">
      <c r="A1264" s="122" t="s">
        <v>1969</v>
      </c>
      <c r="B1264" s="122">
        <v>1</v>
      </c>
      <c r="C1264" s="122" t="s">
        <v>2157</v>
      </c>
      <c r="D1264" s="122" t="s">
        <v>2109</v>
      </c>
      <c r="E1264" s="122">
        <v>24</v>
      </c>
      <c r="F1264" s="122">
        <v>0</v>
      </c>
      <c r="G1264" s="122">
        <v>0</v>
      </c>
      <c r="H1264" s="122">
        <v>0</v>
      </c>
      <c r="I1264" s="122">
        <v>0</v>
      </c>
      <c r="J1264" s="122">
        <v>0</v>
      </c>
      <c r="K1264" s="122">
        <v>0</v>
      </c>
      <c r="L1264" s="122">
        <v>0</v>
      </c>
      <c r="M1264" s="122">
        <v>0</v>
      </c>
      <c r="N1264" s="122">
        <v>0</v>
      </c>
      <c r="O1264" s="122">
        <v>0</v>
      </c>
      <c r="P1264" s="122">
        <v>0</v>
      </c>
      <c r="Q1264" s="122">
        <v>0</v>
      </c>
      <c r="R1264" s="122">
        <v>0</v>
      </c>
      <c r="S1264" s="122">
        <v>0</v>
      </c>
      <c r="T1264" s="122">
        <v>0</v>
      </c>
      <c r="U1264" s="122">
        <v>0</v>
      </c>
      <c r="V1264" s="122">
        <v>0</v>
      </c>
      <c r="W1264" s="122">
        <v>0</v>
      </c>
      <c r="X1264" s="122">
        <v>0</v>
      </c>
      <c r="Y1264" s="122">
        <v>0</v>
      </c>
      <c r="Z1264" s="122">
        <v>0</v>
      </c>
      <c r="AA1264" s="122">
        <v>0</v>
      </c>
      <c r="AB1264" s="122">
        <v>0</v>
      </c>
      <c r="AC1264" s="122">
        <v>0</v>
      </c>
      <c r="AD1264" s="122">
        <v>0</v>
      </c>
      <c r="AE1264" s="122">
        <v>0</v>
      </c>
      <c r="AF1264" s="122">
        <v>0</v>
      </c>
      <c r="AG1264" s="122">
        <v>0</v>
      </c>
      <c r="AH1264" s="122">
        <v>0</v>
      </c>
      <c r="AI1264" s="122">
        <v>0</v>
      </c>
      <c r="AJ1264" s="122">
        <v>0</v>
      </c>
      <c r="AK1264" s="122">
        <v>0</v>
      </c>
      <c r="AL1264" s="122">
        <v>0</v>
      </c>
    </row>
    <row r="1265" spans="1:38" hidden="1" x14ac:dyDescent="0.25">
      <c r="A1265" s="122" t="s">
        <v>1969</v>
      </c>
      <c r="B1265" s="122">
        <v>1</v>
      </c>
      <c r="C1265" s="122" t="s">
        <v>2157</v>
      </c>
      <c r="D1265" s="122" t="s">
        <v>2110</v>
      </c>
      <c r="E1265" s="122">
        <v>24</v>
      </c>
      <c r="F1265" s="122">
        <v>0.70061339502389997</v>
      </c>
      <c r="G1265" s="122">
        <v>0.70591864824179995</v>
      </c>
      <c r="H1265" s="122">
        <v>0.67050382339110004</v>
      </c>
      <c r="I1265" s="122">
        <v>0.57918647037229998</v>
      </c>
      <c r="J1265" s="122">
        <v>0.50820500317969997</v>
      </c>
      <c r="K1265" s="122">
        <v>0.51991633770610002</v>
      </c>
      <c r="L1265" s="122">
        <v>0.55621996804460005</v>
      </c>
      <c r="M1265" s="122">
        <v>0.56212411665850004</v>
      </c>
      <c r="N1265" s="122">
        <v>0.56942024842119998</v>
      </c>
      <c r="O1265" s="122">
        <v>0.59074281587379995</v>
      </c>
      <c r="P1265" s="122">
        <v>0.59832762332870004</v>
      </c>
      <c r="Q1265" s="122">
        <v>0.47832263667149999</v>
      </c>
      <c r="R1265" s="122">
        <v>0.33600869328979999</v>
      </c>
      <c r="S1265" s="122">
        <v>0.33903011874279998</v>
      </c>
      <c r="T1265" s="122">
        <v>0.33272253725119999</v>
      </c>
      <c r="U1265" s="122">
        <v>0.35980453961660003</v>
      </c>
      <c r="V1265" s="122">
        <v>0.3955984567893</v>
      </c>
      <c r="W1265" s="122">
        <v>0.4065711361446</v>
      </c>
      <c r="X1265" s="122">
        <v>0.41706086526239999</v>
      </c>
      <c r="Y1265" s="122">
        <v>0.3388099294677</v>
      </c>
      <c r="Z1265" s="122">
        <v>0.211169</v>
      </c>
      <c r="AA1265" s="122">
        <v>0.37887399999999999</v>
      </c>
      <c r="AB1265" s="122">
        <v>0.43976399999999999</v>
      </c>
      <c r="AC1265" s="122">
        <v>0.4003813</v>
      </c>
      <c r="AD1265" s="122">
        <v>0.23578109999999999</v>
      </c>
      <c r="AE1265" s="122">
        <v>0.22389680000000001</v>
      </c>
      <c r="AF1265" s="122">
        <v>0.2202866</v>
      </c>
      <c r="AG1265" s="122">
        <v>0.21750559999999999</v>
      </c>
      <c r="AH1265" s="122">
        <v>0.21327160000000001</v>
      </c>
      <c r="AI1265" s="122">
        <v>0.223938</v>
      </c>
      <c r="AJ1265" s="122">
        <v>0.22494690000000001</v>
      </c>
      <c r="AK1265" s="122">
        <v>0.2182151</v>
      </c>
      <c r="AL1265" s="122">
        <v>0</v>
      </c>
    </row>
    <row r="1266" spans="1:38" hidden="1" x14ac:dyDescent="0.25">
      <c r="A1266" s="122" t="s">
        <v>1969</v>
      </c>
      <c r="B1266" s="122">
        <v>1</v>
      </c>
      <c r="C1266" s="122" t="s">
        <v>2157</v>
      </c>
      <c r="D1266" s="122" t="s">
        <v>2111</v>
      </c>
      <c r="E1266" s="122">
        <v>24</v>
      </c>
      <c r="F1266" s="122">
        <v>0.38621510149190003</v>
      </c>
      <c r="G1266" s="122">
        <v>0.39253050474759998</v>
      </c>
      <c r="H1266" s="122">
        <v>0.38881937978839998</v>
      </c>
      <c r="I1266" s="122">
        <v>0.34944990879240001</v>
      </c>
      <c r="J1266" s="122">
        <v>0.31085355491990002</v>
      </c>
      <c r="K1266" s="122">
        <v>0.31306927724290001</v>
      </c>
      <c r="L1266" s="122">
        <v>0.3241234711655</v>
      </c>
      <c r="M1266" s="122">
        <v>0.32636900177779998</v>
      </c>
      <c r="N1266" s="122">
        <v>0.35820202301429999</v>
      </c>
      <c r="O1266" s="122">
        <v>0.37144309692060001</v>
      </c>
      <c r="P1266" s="122">
        <v>0.3867891265167</v>
      </c>
      <c r="Q1266" s="122">
        <v>0.24779812893709999</v>
      </c>
      <c r="R1266" s="122">
        <v>0.43939519999999999</v>
      </c>
      <c r="S1266" s="122">
        <v>0.40957595200000002</v>
      </c>
      <c r="T1266" s="122">
        <v>0.2301595828644</v>
      </c>
      <c r="U1266" s="122">
        <v>0</v>
      </c>
      <c r="V1266" s="122">
        <v>2.3760000000000001E-3</v>
      </c>
      <c r="W1266" s="122">
        <v>0.25531984320000001</v>
      </c>
      <c r="X1266" s="122">
        <v>0.40783841599999998</v>
      </c>
      <c r="Y1266" s="122">
        <v>0.26903018556699998</v>
      </c>
      <c r="Z1266" s="122">
        <v>0.286441</v>
      </c>
      <c r="AA1266" s="122">
        <v>0.419456</v>
      </c>
      <c r="AB1266" s="122">
        <v>0.37010399999999999</v>
      </c>
      <c r="AC1266" s="122">
        <v>0.18787499999999999</v>
      </c>
      <c r="AD1266" s="122">
        <v>0</v>
      </c>
      <c r="AE1266" s="122">
        <v>0</v>
      </c>
      <c r="AF1266" s="122">
        <v>0</v>
      </c>
      <c r="AG1266" s="122">
        <v>0</v>
      </c>
      <c r="AH1266" s="122">
        <v>0</v>
      </c>
      <c r="AI1266" s="122">
        <v>0</v>
      </c>
      <c r="AJ1266" s="122">
        <v>0</v>
      </c>
      <c r="AK1266" s="122">
        <v>0</v>
      </c>
      <c r="AL1266" s="122">
        <v>0</v>
      </c>
    </row>
    <row r="1267" spans="1:38" hidden="1" x14ac:dyDescent="0.25">
      <c r="A1267" s="122" t="s">
        <v>1969</v>
      </c>
      <c r="B1267" s="122">
        <v>1</v>
      </c>
      <c r="C1267" s="122" t="s">
        <v>2157</v>
      </c>
      <c r="D1267" s="122" t="s">
        <v>2112</v>
      </c>
      <c r="E1267" s="122">
        <v>24</v>
      </c>
      <c r="F1267" s="122">
        <v>0</v>
      </c>
      <c r="G1267" s="122">
        <v>0</v>
      </c>
      <c r="H1267" s="122">
        <v>0</v>
      </c>
      <c r="I1267" s="122">
        <v>0</v>
      </c>
      <c r="J1267" s="122">
        <v>0</v>
      </c>
      <c r="K1267" s="122">
        <v>0</v>
      </c>
      <c r="L1267" s="122">
        <v>0</v>
      </c>
      <c r="M1267" s="122">
        <v>0</v>
      </c>
      <c r="N1267" s="122">
        <v>0</v>
      </c>
      <c r="O1267" s="122">
        <v>0</v>
      </c>
      <c r="P1267" s="122">
        <v>0</v>
      </c>
      <c r="Q1267" s="122">
        <v>0</v>
      </c>
      <c r="R1267" s="122">
        <v>0</v>
      </c>
      <c r="S1267" s="122">
        <v>0</v>
      </c>
      <c r="T1267" s="122">
        <v>0</v>
      </c>
      <c r="U1267" s="122">
        <v>0</v>
      </c>
      <c r="V1267" s="122">
        <v>0</v>
      </c>
      <c r="W1267" s="122">
        <v>0</v>
      </c>
      <c r="X1267" s="122">
        <v>0</v>
      </c>
      <c r="Y1267" s="122">
        <v>0</v>
      </c>
      <c r="Z1267" s="122">
        <v>0</v>
      </c>
      <c r="AA1267" s="122">
        <v>0</v>
      </c>
      <c r="AB1267" s="122">
        <v>0</v>
      </c>
      <c r="AC1267" s="122">
        <v>0</v>
      </c>
      <c r="AD1267" s="122">
        <v>0</v>
      </c>
      <c r="AE1267" s="122">
        <v>0</v>
      </c>
      <c r="AF1267" s="122">
        <v>0</v>
      </c>
      <c r="AG1267" s="122">
        <v>0</v>
      </c>
      <c r="AH1267" s="122">
        <v>0</v>
      </c>
      <c r="AI1267" s="122">
        <v>0</v>
      </c>
      <c r="AJ1267" s="122">
        <v>0</v>
      </c>
      <c r="AK1267" s="122">
        <v>0</v>
      </c>
      <c r="AL1267" s="122">
        <v>0</v>
      </c>
    </row>
    <row r="1268" spans="1:38" hidden="1" x14ac:dyDescent="0.25">
      <c r="A1268" s="122" t="s">
        <v>1969</v>
      </c>
      <c r="B1268" s="122">
        <v>1</v>
      </c>
      <c r="C1268" s="122" t="s">
        <v>2157</v>
      </c>
      <c r="D1268" s="122" t="s">
        <v>2113</v>
      </c>
      <c r="E1268" s="122">
        <v>24</v>
      </c>
      <c r="F1268" s="122">
        <v>0.3488035330398</v>
      </c>
      <c r="G1268" s="122">
        <v>0.34433768112980001</v>
      </c>
      <c r="H1268" s="122">
        <v>0.33095722705449998</v>
      </c>
      <c r="I1268" s="122">
        <v>0.1402313</v>
      </c>
      <c r="J1268" s="122">
        <v>0.14076</v>
      </c>
      <c r="K1268" s="122">
        <v>0.14141619999999999</v>
      </c>
      <c r="L1268" s="122">
        <v>0.14144680000000001</v>
      </c>
      <c r="M1268" s="122">
        <v>0.1381879</v>
      </c>
      <c r="N1268" s="122">
        <v>0.137292</v>
      </c>
      <c r="O1268" s="122">
        <v>0.13812669999999999</v>
      </c>
      <c r="P1268" s="122">
        <v>0.11520900000000001</v>
      </c>
      <c r="Q1268" s="122">
        <v>0</v>
      </c>
      <c r="R1268" s="122">
        <v>0</v>
      </c>
      <c r="S1268" s="122">
        <v>0</v>
      </c>
      <c r="T1268" s="122">
        <v>0</v>
      </c>
      <c r="U1268" s="122">
        <v>0</v>
      </c>
      <c r="V1268" s="122">
        <v>0</v>
      </c>
      <c r="W1268" s="122">
        <v>0</v>
      </c>
      <c r="X1268" s="122">
        <v>0</v>
      </c>
      <c r="Y1268" s="122">
        <v>0</v>
      </c>
      <c r="Z1268" s="122">
        <v>0</v>
      </c>
      <c r="AA1268" s="122">
        <v>0</v>
      </c>
      <c r="AB1268" s="122">
        <v>0</v>
      </c>
      <c r="AC1268" s="122">
        <v>0</v>
      </c>
      <c r="AD1268" s="122">
        <v>0</v>
      </c>
      <c r="AE1268" s="122">
        <v>0</v>
      </c>
      <c r="AF1268" s="122">
        <v>0</v>
      </c>
      <c r="AG1268" s="122">
        <v>0</v>
      </c>
      <c r="AH1268" s="122">
        <v>0</v>
      </c>
      <c r="AI1268" s="122">
        <v>0</v>
      </c>
      <c r="AJ1268" s="122">
        <v>0</v>
      </c>
      <c r="AK1268" s="122">
        <v>0</v>
      </c>
      <c r="AL1268" s="122">
        <v>0</v>
      </c>
    </row>
    <row r="1269" spans="1:38" hidden="1" x14ac:dyDescent="0.25">
      <c r="A1269" s="122" t="s">
        <v>1969</v>
      </c>
      <c r="B1269" s="122">
        <v>1</v>
      </c>
      <c r="C1269" s="122" t="s">
        <v>2157</v>
      </c>
      <c r="D1269" s="122" t="s">
        <v>2114</v>
      </c>
      <c r="E1269" s="122">
        <v>24</v>
      </c>
      <c r="F1269" s="122">
        <v>0</v>
      </c>
      <c r="G1269" s="122">
        <v>0</v>
      </c>
      <c r="H1269" s="122">
        <v>0</v>
      </c>
      <c r="I1269" s="122">
        <v>0</v>
      </c>
      <c r="J1269" s="122">
        <v>0</v>
      </c>
      <c r="K1269" s="122">
        <v>0</v>
      </c>
      <c r="L1269" s="122">
        <v>0</v>
      </c>
      <c r="M1269" s="122">
        <v>0</v>
      </c>
      <c r="N1269" s="122">
        <v>0</v>
      </c>
      <c r="O1269" s="122">
        <v>0</v>
      </c>
      <c r="P1269" s="122">
        <v>0</v>
      </c>
      <c r="Q1269" s="122">
        <v>0</v>
      </c>
      <c r="R1269" s="122">
        <v>0</v>
      </c>
      <c r="S1269" s="122">
        <v>0</v>
      </c>
      <c r="T1269" s="122">
        <v>0</v>
      </c>
      <c r="U1269" s="122">
        <v>0</v>
      </c>
      <c r="V1269" s="122">
        <v>0</v>
      </c>
      <c r="W1269" s="122">
        <v>0</v>
      </c>
      <c r="X1269" s="122">
        <v>0</v>
      </c>
      <c r="Y1269" s="122">
        <v>0</v>
      </c>
      <c r="Z1269" s="122">
        <v>0</v>
      </c>
      <c r="AA1269" s="122">
        <v>0</v>
      </c>
      <c r="AB1269" s="122">
        <v>0</v>
      </c>
      <c r="AC1269" s="122">
        <v>0</v>
      </c>
      <c r="AD1269" s="122">
        <v>0</v>
      </c>
      <c r="AE1269" s="122">
        <v>0</v>
      </c>
      <c r="AF1269" s="122">
        <v>0</v>
      </c>
      <c r="AG1269" s="122">
        <v>0</v>
      </c>
      <c r="AH1269" s="122">
        <v>0</v>
      </c>
      <c r="AI1269" s="122">
        <v>0</v>
      </c>
      <c r="AJ1269" s="122">
        <v>0</v>
      </c>
      <c r="AK1269" s="122">
        <v>0</v>
      </c>
      <c r="AL1269" s="122">
        <v>0</v>
      </c>
    </row>
    <row r="1270" spans="1:38" hidden="1" x14ac:dyDescent="0.25">
      <c r="A1270" s="122" t="s">
        <v>1969</v>
      </c>
      <c r="B1270" s="122">
        <v>1</v>
      </c>
      <c r="C1270" s="122" t="s">
        <v>2157</v>
      </c>
      <c r="D1270" s="122" t="s">
        <v>2136</v>
      </c>
      <c r="E1270" s="122">
        <v>24</v>
      </c>
      <c r="F1270" s="122">
        <v>0</v>
      </c>
      <c r="G1270" s="122">
        <v>0</v>
      </c>
      <c r="H1270" s="122">
        <v>0</v>
      </c>
      <c r="I1270" s="122">
        <v>0</v>
      </c>
      <c r="J1270" s="122">
        <v>0</v>
      </c>
      <c r="K1270" s="122">
        <v>0</v>
      </c>
      <c r="L1270" s="122">
        <v>0</v>
      </c>
      <c r="M1270" s="122">
        <v>0</v>
      </c>
      <c r="N1270" s="122">
        <v>0</v>
      </c>
      <c r="O1270" s="122">
        <v>0</v>
      </c>
      <c r="P1270" s="122">
        <v>0</v>
      </c>
      <c r="Q1270" s="122">
        <v>0</v>
      </c>
      <c r="R1270" s="122">
        <v>0</v>
      </c>
      <c r="S1270" s="122">
        <v>0</v>
      </c>
      <c r="T1270" s="122">
        <v>0</v>
      </c>
      <c r="U1270" s="122">
        <v>0</v>
      </c>
      <c r="V1270" s="122">
        <v>0</v>
      </c>
      <c r="W1270" s="122">
        <v>0</v>
      </c>
      <c r="X1270" s="122">
        <v>0</v>
      </c>
      <c r="Y1270" s="122">
        <v>0</v>
      </c>
      <c r="Z1270" s="122">
        <v>0</v>
      </c>
      <c r="AA1270" s="122">
        <v>0</v>
      </c>
      <c r="AB1270" s="122">
        <v>0</v>
      </c>
      <c r="AC1270" s="122">
        <v>0</v>
      </c>
      <c r="AD1270" s="122">
        <v>0</v>
      </c>
      <c r="AE1270" s="122">
        <v>0</v>
      </c>
      <c r="AF1270" s="122">
        <v>0</v>
      </c>
      <c r="AG1270" s="122">
        <v>0</v>
      </c>
      <c r="AH1270" s="122">
        <v>0</v>
      </c>
      <c r="AI1270" s="122">
        <v>0</v>
      </c>
      <c r="AJ1270" s="122">
        <v>0</v>
      </c>
      <c r="AK1270" s="122">
        <v>0</v>
      </c>
      <c r="AL1270" s="122">
        <v>0</v>
      </c>
    </row>
    <row r="1271" spans="1:38" hidden="1" x14ac:dyDescent="0.25">
      <c r="A1271" s="122" t="s">
        <v>1969</v>
      </c>
      <c r="B1271" s="122">
        <v>1</v>
      </c>
      <c r="C1271" s="122" t="s">
        <v>2157</v>
      </c>
      <c r="D1271" s="122" t="s">
        <v>2115</v>
      </c>
      <c r="E1271" s="122">
        <v>24</v>
      </c>
      <c r="F1271" s="122">
        <v>0</v>
      </c>
      <c r="G1271" s="122">
        <v>0</v>
      </c>
      <c r="H1271" s="122">
        <v>0</v>
      </c>
      <c r="I1271" s="122">
        <v>0</v>
      </c>
      <c r="J1271" s="122">
        <v>0</v>
      </c>
      <c r="K1271" s="122">
        <v>0</v>
      </c>
      <c r="L1271" s="122">
        <v>0</v>
      </c>
      <c r="M1271" s="122">
        <v>0</v>
      </c>
      <c r="N1271" s="122">
        <v>0</v>
      </c>
      <c r="O1271" s="122">
        <v>0</v>
      </c>
      <c r="P1271" s="122">
        <v>0</v>
      </c>
      <c r="Q1271" s="122">
        <v>0</v>
      </c>
      <c r="R1271" s="122">
        <v>0</v>
      </c>
      <c r="S1271" s="122">
        <v>0</v>
      </c>
      <c r="T1271" s="122">
        <v>0</v>
      </c>
      <c r="U1271" s="122">
        <v>0</v>
      </c>
      <c r="V1271" s="122">
        <v>0</v>
      </c>
      <c r="W1271" s="122">
        <v>0</v>
      </c>
      <c r="X1271" s="122">
        <v>0</v>
      </c>
      <c r="Y1271" s="122">
        <v>0</v>
      </c>
      <c r="Z1271" s="122">
        <v>0</v>
      </c>
      <c r="AA1271" s="122">
        <v>0</v>
      </c>
      <c r="AB1271" s="122">
        <v>0</v>
      </c>
      <c r="AC1271" s="122">
        <v>0</v>
      </c>
      <c r="AD1271" s="122">
        <v>0</v>
      </c>
      <c r="AE1271" s="122">
        <v>0</v>
      </c>
      <c r="AF1271" s="122">
        <v>0</v>
      </c>
      <c r="AG1271" s="122">
        <v>0</v>
      </c>
      <c r="AH1271" s="122">
        <v>0</v>
      </c>
      <c r="AI1271" s="122">
        <v>0</v>
      </c>
      <c r="AJ1271" s="122">
        <v>0</v>
      </c>
      <c r="AK1271" s="122">
        <v>0</v>
      </c>
      <c r="AL1271" s="122">
        <v>0</v>
      </c>
    </row>
    <row r="1272" spans="1:38" hidden="1" x14ac:dyDescent="0.25">
      <c r="A1272" s="122" t="s">
        <v>1969</v>
      </c>
      <c r="B1272" s="122">
        <v>1</v>
      </c>
      <c r="C1272" s="122" t="s">
        <v>2157</v>
      </c>
      <c r="D1272" s="122" t="s">
        <v>2116</v>
      </c>
      <c r="E1272" s="122">
        <v>24</v>
      </c>
      <c r="F1272" s="122">
        <v>0.31193250934450001</v>
      </c>
      <c r="G1272" s="122">
        <v>0.31429455517560001</v>
      </c>
      <c r="H1272" s="122">
        <v>0.29852689320659997</v>
      </c>
      <c r="I1272" s="122">
        <v>0.3344013412497</v>
      </c>
      <c r="J1272" s="122">
        <v>0.29341920674330002</v>
      </c>
      <c r="K1272" s="122">
        <v>0.30018090815350001</v>
      </c>
      <c r="L1272" s="122">
        <v>0.32114131261470003</v>
      </c>
      <c r="M1272" s="122">
        <v>0.32455015469990001</v>
      </c>
      <c r="N1272" s="122">
        <v>0.32876267756119998</v>
      </c>
      <c r="O1272" s="122">
        <v>0.34107355759680003</v>
      </c>
      <c r="P1272" s="122">
        <v>0.34545275137260001</v>
      </c>
      <c r="Q1272" s="122">
        <v>0.2761662080094</v>
      </c>
      <c r="R1272" s="122">
        <v>0.29720652804570002</v>
      </c>
      <c r="S1272" s="122">
        <v>0.29987904035439999</v>
      </c>
      <c r="T1272" s="122">
        <v>0.29429985614589999</v>
      </c>
      <c r="U1272" s="122">
        <v>0.31825443844189999</v>
      </c>
      <c r="V1272" s="122">
        <v>0.37530815903260001</v>
      </c>
      <c r="W1272" s="122">
        <v>0.38571804819630001</v>
      </c>
      <c r="X1272" s="122">
        <v>0.39566975770469998</v>
      </c>
      <c r="Y1272" s="122">
        <v>0.32143232287239998</v>
      </c>
      <c r="Z1272" s="122">
        <v>0.3603401</v>
      </c>
      <c r="AA1272" s="122">
        <v>0.35649619999999999</v>
      </c>
      <c r="AB1272" s="122">
        <v>0.34998760000000001</v>
      </c>
      <c r="AC1272" s="122">
        <v>0.35638560000000002</v>
      </c>
      <c r="AD1272" s="122">
        <v>0.3500238</v>
      </c>
      <c r="AE1272" s="122">
        <v>0.3373082</v>
      </c>
      <c r="AF1272" s="122">
        <v>0.17428260000000001</v>
      </c>
      <c r="AG1272" s="122">
        <v>0.19361700000000001</v>
      </c>
      <c r="AH1272" s="122">
        <v>0.17942440000000001</v>
      </c>
      <c r="AI1272" s="122">
        <v>0.1835098</v>
      </c>
      <c r="AJ1272" s="122">
        <v>0.17602519999999999</v>
      </c>
      <c r="AK1272" s="122">
        <v>0.1500446</v>
      </c>
      <c r="AL1272" s="122">
        <v>0</v>
      </c>
    </row>
    <row r="1273" spans="1:38" hidden="1" x14ac:dyDescent="0.25">
      <c r="A1273" s="122" t="s">
        <v>1969</v>
      </c>
      <c r="B1273" s="122">
        <v>1</v>
      </c>
      <c r="C1273" s="122" t="s">
        <v>2157</v>
      </c>
      <c r="D1273" s="122" t="s">
        <v>2117</v>
      </c>
      <c r="E1273" s="122">
        <v>24</v>
      </c>
      <c r="F1273" s="122">
        <v>0</v>
      </c>
      <c r="G1273" s="122">
        <v>0</v>
      </c>
      <c r="H1273" s="122">
        <v>0</v>
      </c>
      <c r="I1273" s="122">
        <v>0</v>
      </c>
      <c r="J1273" s="122">
        <v>0</v>
      </c>
      <c r="K1273" s="122">
        <v>0</v>
      </c>
      <c r="L1273" s="122">
        <v>0</v>
      </c>
      <c r="M1273" s="122">
        <v>0</v>
      </c>
      <c r="N1273" s="122">
        <v>0</v>
      </c>
      <c r="O1273" s="122">
        <v>0</v>
      </c>
      <c r="P1273" s="122">
        <v>0</v>
      </c>
      <c r="Q1273" s="122">
        <v>0</v>
      </c>
      <c r="R1273" s="122">
        <v>0</v>
      </c>
      <c r="S1273" s="122">
        <v>0</v>
      </c>
      <c r="T1273" s="122">
        <v>0</v>
      </c>
      <c r="U1273" s="122">
        <v>0</v>
      </c>
      <c r="V1273" s="122">
        <v>0</v>
      </c>
      <c r="W1273" s="122">
        <v>0</v>
      </c>
      <c r="X1273" s="122">
        <v>0</v>
      </c>
      <c r="Y1273" s="122">
        <v>0</v>
      </c>
      <c r="Z1273" s="122">
        <v>0</v>
      </c>
      <c r="AA1273" s="122">
        <v>0</v>
      </c>
      <c r="AB1273" s="122">
        <v>0</v>
      </c>
      <c r="AC1273" s="122">
        <v>0</v>
      </c>
      <c r="AD1273" s="122">
        <v>0</v>
      </c>
      <c r="AE1273" s="122">
        <v>0</v>
      </c>
      <c r="AF1273" s="122">
        <v>0</v>
      </c>
      <c r="AG1273" s="122">
        <v>0</v>
      </c>
      <c r="AH1273" s="122">
        <v>0</v>
      </c>
      <c r="AI1273" s="122">
        <v>0</v>
      </c>
      <c r="AJ1273" s="122">
        <v>0</v>
      </c>
      <c r="AK1273" s="122">
        <v>0</v>
      </c>
      <c r="AL1273" s="122">
        <v>0</v>
      </c>
    </row>
    <row r="1274" spans="1:38" hidden="1" x14ac:dyDescent="0.25">
      <c r="A1274" s="122" t="s">
        <v>1969</v>
      </c>
      <c r="B1274" s="122">
        <v>1</v>
      </c>
      <c r="C1274" s="122" t="s">
        <v>2157</v>
      </c>
      <c r="D1274" s="122" t="s">
        <v>2118</v>
      </c>
      <c r="E1274" s="122">
        <v>24</v>
      </c>
      <c r="F1274" s="122">
        <v>0.36472953985599998</v>
      </c>
      <c r="G1274" s="122">
        <v>0.36749138052120001</v>
      </c>
      <c r="H1274" s="122">
        <v>0.34905491775359998</v>
      </c>
      <c r="I1274" s="122">
        <v>0.28247039828330001</v>
      </c>
      <c r="J1274" s="122">
        <v>0.24785259497770001</v>
      </c>
      <c r="K1274" s="122">
        <v>0.25356423621469998</v>
      </c>
      <c r="L1274" s="122">
        <v>0.27126958923220001</v>
      </c>
      <c r="M1274" s="122">
        <v>0.27414905430219999</v>
      </c>
      <c r="N1274" s="122">
        <v>0.27770739233390002</v>
      </c>
      <c r="O1274" s="122">
        <v>0.28810645106339999</v>
      </c>
      <c r="P1274" s="122">
        <v>0.29180557680660002</v>
      </c>
      <c r="Q1274" s="122">
        <v>0.23327890515409999</v>
      </c>
      <c r="R1274" s="122">
        <v>0.24785828572179999</v>
      </c>
      <c r="S1274" s="122">
        <v>0.25008705345370003</v>
      </c>
      <c r="T1274" s="122">
        <v>0.24543423831290001</v>
      </c>
      <c r="U1274" s="122">
        <v>0.26541139608969999</v>
      </c>
      <c r="V1274" s="122">
        <v>0.2918149360185</v>
      </c>
      <c r="W1274" s="122">
        <v>0.29990898105090003</v>
      </c>
      <c r="X1274" s="122">
        <v>0.30764677572330001</v>
      </c>
      <c r="Y1274" s="122">
        <v>0.24992462986960001</v>
      </c>
      <c r="Z1274" s="122">
        <v>0</v>
      </c>
      <c r="AA1274" s="122">
        <v>0</v>
      </c>
      <c r="AB1274" s="122">
        <v>0</v>
      </c>
      <c r="AC1274" s="122">
        <v>0</v>
      </c>
      <c r="AD1274" s="122">
        <v>0</v>
      </c>
      <c r="AE1274" s="122">
        <v>0</v>
      </c>
      <c r="AF1274" s="122">
        <v>0</v>
      </c>
      <c r="AG1274" s="122">
        <v>0</v>
      </c>
      <c r="AH1274" s="122">
        <v>0</v>
      </c>
      <c r="AI1274" s="122">
        <v>0</v>
      </c>
      <c r="AJ1274" s="122">
        <v>0</v>
      </c>
      <c r="AK1274" s="122">
        <v>0</v>
      </c>
      <c r="AL1274" s="122">
        <v>0</v>
      </c>
    </row>
    <row r="1275" spans="1:38" hidden="1" x14ac:dyDescent="0.25">
      <c r="A1275" s="122" t="s">
        <v>1969</v>
      </c>
      <c r="B1275" s="122">
        <v>1</v>
      </c>
      <c r="C1275" s="122" t="s">
        <v>2157</v>
      </c>
      <c r="D1275" s="122" t="s">
        <v>2119</v>
      </c>
      <c r="E1275" s="122">
        <v>24</v>
      </c>
      <c r="F1275" s="122">
        <v>0.47085192622790001</v>
      </c>
      <c r="G1275" s="122">
        <v>0.47441735719799999</v>
      </c>
      <c r="H1275" s="122">
        <v>0.4506165868782</v>
      </c>
      <c r="I1275" s="122">
        <v>0.36465851158250001</v>
      </c>
      <c r="J1275" s="122">
        <v>0.31996824773749999</v>
      </c>
      <c r="K1275" s="122">
        <v>0.32734175874909999</v>
      </c>
      <c r="L1275" s="122">
        <v>0.35019869426380001</v>
      </c>
      <c r="M1275" s="122">
        <v>0.35391597385469997</v>
      </c>
      <c r="N1275" s="122">
        <v>0.35850965254889999</v>
      </c>
      <c r="O1275" s="122">
        <v>0.3719344407788</v>
      </c>
      <c r="P1275" s="122">
        <v>0.37670987103940001</v>
      </c>
      <c r="Q1275" s="122">
        <v>0.30115416997349997</v>
      </c>
      <c r="R1275" s="122">
        <v>0.31997559427110001</v>
      </c>
      <c r="S1275" s="122">
        <v>0.32285284841419998</v>
      </c>
      <c r="T1275" s="122">
        <v>0.31684624151230001</v>
      </c>
      <c r="U1275" s="122">
        <v>0.34263599033129999</v>
      </c>
      <c r="V1275" s="122">
        <v>0.37672195342499998</v>
      </c>
      <c r="W1275" s="122">
        <v>0.38717105687850001</v>
      </c>
      <c r="X1275" s="122">
        <v>0.3971602547034</v>
      </c>
      <c r="Y1275" s="122">
        <v>0</v>
      </c>
      <c r="Z1275" s="122">
        <v>0</v>
      </c>
      <c r="AA1275" s="122">
        <v>0</v>
      </c>
      <c r="AB1275" s="122">
        <v>0</v>
      </c>
      <c r="AC1275" s="122">
        <v>0</v>
      </c>
      <c r="AD1275" s="122">
        <v>0</v>
      </c>
      <c r="AE1275" s="122">
        <v>0</v>
      </c>
      <c r="AF1275" s="122">
        <v>0</v>
      </c>
      <c r="AG1275" s="122">
        <v>0</v>
      </c>
      <c r="AH1275" s="122">
        <v>0</v>
      </c>
      <c r="AI1275" s="122">
        <v>0</v>
      </c>
      <c r="AJ1275" s="122">
        <v>0</v>
      </c>
      <c r="AK1275" s="122">
        <v>0</v>
      </c>
      <c r="AL1275" s="122">
        <v>0</v>
      </c>
    </row>
    <row r="1276" spans="1:38" hidden="1" x14ac:dyDescent="0.25">
      <c r="A1276" s="122" t="s">
        <v>1969</v>
      </c>
      <c r="B1276" s="122">
        <v>1</v>
      </c>
      <c r="C1276" s="122" t="s">
        <v>2157</v>
      </c>
      <c r="D1276" s="122" t="s">
        <v>2137</v>
      </c>
      <c r="E1276" s="122">
        <v>24</v>
      </c>
      <c r="F1276" s="122">
        <v>0</v>
      </c>
      <c r="G1276" s="122">
        <v>0</v>
      </c>
      <c r="H1276" s="122">
        <v>0</v>
      </c>
      <c r="I1276" s="122">
        <v>0</v>
      </c>
      <c r="J1276" s="122">
        <v>0</v>
      </c>
      <c r="K1276" s="122">
        <v>0</v>
      </c>
      <c r="L1276" s="122">
        <v>0</v>
      </c>
      <c r="M1276" s="122">
        <v>0</v>
      </c>
      <c r="N1276" s="122">
        <v>0</v>
      </c>
      <c r="O1276" s="122">
        <v>0</v>
      </c>
      <c r="P1276" s="122">
        <v>0</v>
      </c>
      <c r="Q1276" s="122">
        <v>0</v>
      </c>
      <c r="R1276" s="122">
        <v>0</v>
      </c>
      <c r="S1276" s="122">
        <v>0</v>
      </c>
      <c r="T1276" s="122">
        <v>0</v>
      </c>
      <c r="U1276" s="122">
        <v>0</v>
      </c>
      <c r="V1276" s="122">
        <v>0</v>
      </c>
      <c r="W1276" s="122">
        <v>0</v>
      </c>
      <c r="X1276" s="122">
        <v>0</v>
      </c>
      <c r="Y1276" s="122">
        <v>0</v>
      </c>
      <c r="Z1276" s="122">
        <v>0</v>
      </c>
      <c r="AA1276" s="122">
        <v>0</v>
      </c>
      <c r="AB1276" s="122">
        <v>0</v>
      </c>
      <c r="AC1276" s="122">
        <v>0</v>
      </c>
      <c r="AD1276" s="122">
        <v>0</v>
      </c>
      <c r="AE1276" s="122">
        <v>0</v>
      </c>
      <c r="AF1276" s="122">
        <v>0</v>
      </c>
      <c r="AG1276" s="122">
        <v>0</v>
      </c>
      <c r="AH1276" s="122">
        <v>0</v>
      </c>
      <c r="AI1276" s="122">
        <v>0</v>
      </c>
      <c r="AJ1276" s="122">
        <v>0</v>
      </c>
      <c r="AK1276" s="122">
        <v>0</v>
      </c>
      <c r="AL1276" s="122">
        <v>0</v>
      </c>
    </row>
    <row r="1277" spans="1:38" hidden="1" x14ac:dyDescent="0.25">
      <c r="A1277" s="122" t="s">
        <v>1969</v>
      </c>
      <c r="B1277" s="122">
        <v>1</v>
      </c>
      <c r="C1277" s="122" t="s">
        <v>2157</v>
      </c>
      <c r="D1277" s="122" t="s">
        <v>2120</v>
      </c>
      <c r="E1277" s="122">
        <v>24</v>
      </c>
      <c r="F1277" s="122">
        <v>0</v>
      </c>
      <c r="G1277" s="122">
        <v>0</v>
      </c>
      <c r="H1277" s="122">
        <v>0</v>
      </c>
      <c r="I1277" s="122">
        <v>0</v>
      </c>
      <c r="J1277" s="122">
        <v>0</v>
      </c>
      <c r="K1277" s="122">
        <v>0</v>
      </c>
      <c r="L1277" s="122">
        <v>0</v>
      </c>
      <c r="M1277" s="122">
        <v>0</v>
      </c>
      <c r="N1277" s="122">
        <v>0</v>
      </c>
      <c r="O1277" s="122">
        <v>0</v>
      </c>
      <c r="P1277" s="122">
        <v>0</v>
      </c>
      <c r="Q1277" s="122">
        <v>0</v>
      </c>
      <c r="R1277" s="122">
        <v>0</v>
      </c>
      <c r="S1277" s="122">
        <v>0</v>
      </c>
      <c r="T1277" s="122">
        <v>0</v>
      </c>
      <c r="U1277" s="122">
        <v>0</v>
      </c>
      <c r="V1277" s="122">
        <v>0</v>
      </c>
      <c r="W1277" s="122">
        <v>0</v>
      </c>
      <c r="X1277" s="122">
        <v>0</v>
      </c>
      <c r="Y1277" s="122">
        <v>0</v>
      </c>
      <c r="Z1277" s="122">
        <v>0</v>
      </c>
      <c r="AA1277" s="122">
        <v>0</v>
      </c>
      <c r="AB1277" s="122">
        <v>0</v>
      </c>
      <c r="AC1277" s="122">
        <v>0</v>
      </c>
      <c r="AD1277" s="122">
        <v>0</v>
      </c>
      <c r="AE1277" s="122">
        <v>0</v>
      </c>
      <c r="AF1277" s="122">
        <v>0</v>
      </c>
      <c r="AG1277" s="122">
        <v>0</v>
      </c>
      <c r="AH1277" s="122">
        <v>0</v>
      </c>
      <c r="AI1277" s="122">
        <v>0</v>
      </c>
      <c r="AJ1277" s="122">
        <v>0</v>
      </c>
      <c r="AK1277" s="122">
        <v>0</v>
      </c>
      <c r="AL1277" s="122">
        <v>0</v>
      </c>
    </row>
    <row r="1278" spans="1:38" hidden="1" x14ac:dyDescent="0.25">
      <c r="A1278" s="122" t="s">
        <v>1969</v>
      </c>
      <c r="B1278" s="122">
        <v>1</v>
      </c>
      <c r="C1278" s="122" t="s">
        <v>2157</v>
      </c>
      <c r="D1278" s="122" t="s">
        <v>2121</v>
      </c>
      <c r="E1278" s="122">
        <v>24</v>
      </c>
      <c r="F1278" s="122">
        <v>0</v>
      </c>
      <c r="G1278" s="122">
        <v>0</v>
      </c>
      <c r="H1278" s="122">
        <v>0</v>
      </c>
      <c r="I1278" s="122">
        <v>0</v>
      </c>
      <c r="J1278" s="122">
        <v>0</v>
      </c>
      <c r="K1278" s="122">
        <v>0</v>
      </c>
      <c r="L1278" s="122">
        <v>0</v>
      </c>
      <c r="M1278" s="122">
        <v>0</v>
      </c>
      <c r="N1278" s="122">
        <v>0</v>
      </c>
      <c r="O1278" s="122">
        <v>0</v>
      </c>
      <c r="P1278" s="122">
        <v>0</v>
      </c>
      <c r="Q1278" s="122">
        <v>0</v>
      </c>
      <c r="R1278" s="122">
        <v>0</v>
      </c>
      <c r="S1278" s="122">
        <v>0</v>
      </c>
      <c r="T1278" s="122">
        <v>0</v>
      </c>
      <c r="U1278" s="122">
        <v>0</v>
      </c>
      <c r="V1278" s="122">
        <v>0</v>
      </c>
      <c r="W1278" s="122">
        <v>0</v>
      </c>
      <c r="X1278" s="122">
        <v>0</v>
      </c>
      <c r="Y1278" s="122">
        <v>0</v>
      </c>
      <c r="Z1278" s="122">
        <v>0</v>
      </c>
      <c r="AA1278" s="122">
        <v>0</v>
      </c>
      <c r="AB1278" s="122">
        <v>0</v>
      </c>
      <c r="AC1278" s="122">
        <v>0</v>
      </c>
      <c r="AD1278" s="122">
        <v>0</v>
      </c>
      <c r="AE1278" s="122">
        <v>0</v>
      </c>
      <c r="AF1278" s="122">
        <v>0</v>
      </c>
      <c r="AG1278" s="122">
        <v>0</v>
      </c>
      <c r="AH1278" s="122">
        <v>0</v>
      </c>
      <c r="AI1278" s="122">
        <v>0</v>
      </c>
      <c r="AJ1278" s="122">
        <v>0</v>
      </c>
      <c r="AK1278" s="122">
        <v>0</v>
      </c>
      <c r="AL1278" s="122">
        <v>0</v>
      </c>
    </row>
    <row r="1279" spans="1:38" hidden="1" x14ac:dyDescent="0.25">
      <c r="A1279" s="122" t="s">
        <v>1969</v>
      </c>
      <c r="B1279" s="122">
        <v>1</v>
      </c>
      <c r="C1279" s="122" t="s">
        <v>2157</v>
      </c>
      <c r="D1279" s="122" t="s">
        <v>2138</v>
      </c>
      <c r="E1279" s="122">
        <v>24</v>
      </c>
      <c r="F1279" s="122">
        <v>0</v>
      </c>
      <c r="G1279" s="122">
        <v>0</v>
      </c>
      <c r="H1279" s="122">
        <v>0</v>
      </c>
      <c r="I1279" s="122">
        <v>0</v>
      </c>
      <c r="J1279" s="122">
        <v>0</v>
      </c>
      <c r="K1279" s="122">
        <v>0</v>
      </c>
      <c r="L1279" s="122">
        <v>0</v>
      </c>
      <c r="M1279" s="122">
        <v>0</v>
      </c>
      <c r="N1279" s="122">
        <v>0</v>
      </c>
      <c r="O1279" s="122">
        <v>0</v>
      </c>
      <c r="P1279" s="122">
        <v>0</v>
      </c>
      <c r="Q1279" s="122">
        <v>0</v>
      </c>
      <c r="R1279" s="122">
        <v>0</v>
      </c>
      <c r="S1279" s="122">
        <v>0</v>
      </c>
      <c r="T1279" s="122">
        <v>0</v>
      </c>
      <c r="U1279" s="122">
        <v>0</v>
      </c>
      <c r="V1279" s="122">
        <v>0</v>
      </c>
      <c r="W1279" s="122">
        <v>0</v>
      </c>
      <c r="X1279" s="122">
        <v>0</v>
      </c>
      <c r="Y1279" s="122">
        <v>0</v>
      </c>
      <c r="Z1279" s="122">
        <v>0</v>
      </c>
      <c r="AA1279" s="122">
        <v>0</v>
      </c>
      <c r="AB1279" s="122">
        <v>0</v>
      </c>
      <c r="AC1279" s="122">
        <v>0</v>
      </c>
      <c r="AD1279" s="122">
        <v>0</v>
      </c>
      <c r="AE1279" s="122">
        <v>0</v>
      </c>
      <c r="AF1279" s="122">
        <v>0</v>
      </c>
      <c r="AG1279" s="122">
        <v>0</v>
      </c>
      <c r="AH1279" s="122">
        <v>0</v>
      </c>
      <c r="AI1279" s="122">
        <v>0</v>
      </c>
      <c r="AJ1279" s="122">
        <v>0</v>
      </c>
      <c r="AK1279" s="122">
        <v>0</v>
      </c>
      <c r="AL1279" s="122">
        <v>0</v>
      </c>
    </row>
    <row r="1280" spans="1:38" hidden="1" x14ac:dyDescent="0.25">
      <c r="A1280" s="122" t="s">
        <v>1969</v>
      </c>
      <c r="B1280" s="122">
        <v>1</v>
      </c>
      <c r="C1280" s="122" t="s">
        <v>2157</v>
      </c>
      <c r="D1280" s="122" t="s">
        <v>2122</v>
      </c>
      <c r="E1280" s="122">
        <v>24</v>
      </c>
      <c r="F1280" s="122">
        <v>0</v>
      </c>
      <c r="G1280" s="122">
        <v>0</v>
      </c>
      <c r="H1280" s="122">
        <v>0</v>
      </c>
      <c r="I1280" s="122">
        <v>0</v>
      </c>
      <c r="J1280" s="122">
        <v>0</v>
      </c>
      <c r="K1280" s="122">
        <v>0</v>
      </c>
      <c r="L1280" s="122">
        <v>0</v>
      </c>
      <c r="M1280" s="122">
        <v>0</v>
      </c>
      <c r="N1280" s="122">
        <v>0</v>
      </c>
      <c r="O1280" s="122">
        <v>0</v>
      </c>
      <c r="P1280" s="122">
        <v>0</v>
      </c>
      <c r="Q1280" s="122">
        <v>0</v>
      </c>
      <c r="R1280" s="122">
        <v>0</v>
      </c>
      <c r="S1280" s="122">
        <v>0</v>
      </c>
      <c r="T1280" s="122">
        <v>0</v>
      </c>
      <c r="U1280" s="122">
        <v>0</v>
      </c>
      <c r="V1280" s="122">
        <v>0</v>
      </c>
      <c r="W1280" s="122">
        <v>0</v>
      </c>
      <c r="X1280" s="122">
        <v>0</v>
      </c>
      <c r="Y1280" s="122">
        <v>0</v>
      </c>
      <c r="Z1280" s="122">
        <v>0</v>
      </c>
      <c r="AA1280" s="122">
        <v>0</v>
      </c>
      <c r="AB1280" s="122">
        <v>0</v>
      </c>
      <c r="AC1280" s="122">
        <v>0</v>
      </c>
      <c r="AD1280" s="122">
        <v>0</v>
      </c>
      <c r="AE1280" s="122">
        <v>0</v>
      </c>
      <c r="AF1280" s="122">
        <v>0</v>
      </c>
      <c r="AG1280" s="122">
        <v>0</v>
      </c>
      <c r="AH1280" s="122">
        <v>0</v>
      </c>
      <c r="AI1280" s="122">
        <v>0</v>
      </c>
      <c r="AJ1280" s="122">
        <v>0</v>
      </c>
      <c r="AK1280" s="122">
        <v>0</v>
      </c>
      <c r="AL1280" s="122">
        <v>0</v>
      </c>
    </row>
    <row r="1281" spans="1:38" hidden="1" x14ac:dyDescent="0.25">
      <c r="A1281" s="122" t="s">
        <v>1969</v>
      </c>
      <c r="B1281" s="122">
        <v>1</v>
      </c>
      <c r="C1281" s="122" t="s">
        <v>2157</v>
      </c>
      <c r="D1281" s="122" t="s">
        <v>2123</v>
      </c>
      <c r="E1281" s="122">
        <v>24</v>
      </c>
      <c r="F1281" s="122">
        <v>1.9423165976164001</v>
      </c>
      <c r="G1281" s="122">
        <v>1.9702484023179001</v>
      </c>
      <c r="H1281" s="122">
        <v>1.9415604248377001</v>
      </c>
      <c r="I1281" s="122">
        <v>1.731879315696</v>
      </c>
      <c r="J1281" s="122">
        <v>1.5708122526648001</v>
      </c>
      <c r="K1281" s="122">
        <v>1.601753163006</v>
      </c>
      <c r="L1281" s="122">
        <v>1.7574412464588001</v>
      </c>
      <c r="M1281" s="122">
        <v>1.7732520749023</v>
      </c>
      <c r="N1281" s="122">
        <v>1.8485387999273999</v>
      </c>
      <c r="O1281" s="122">
        <v>1.855589020754</v>
      </c>
      <c r="P1281" s="122">
        <v>1.5035698003710001</v>
      </c>
      <c r="Q1281" s="122">
        <v>0.73222983281080001</v>
      </c>
      <c r="R1281" s="122">
        <v>0.56375993075459996</v>
      </c>
      <c r="S1281" s="122">
        <v>0.55678553196949998</v>
      </c>
      <c r="T1281" s="122">
        <v>0.52831930269359995</v>
      </c>
      <c r="U1281" s="122">
        <v>0.57132193402560005</v>
      </c>
      <c r="V1281" s="122">
        <v>0.45873012551379999</v>
      </c>
      <c r="W1281" s="122">
        <v>0.4714538823726</v>
      </c>
      <c r="X1281" s="122">
        <v>0.48361761727140001</v>
      </c>
      <c r="Y1281" s="122">
        <v>0.3928789882839</v>
      </c>
      <c r="Z1281" s="122">
        <v>0.45330199999999998</v>
      </c>
      <c r="AA1281" s="122">
        <v>0.55324799999999996</v>
      </c>
      <c r="AB1281" s="122">
        <v>0.59012600000000004</v>
      </c>
      <c r="AC1281" s="122">
        <v>0.60894300000000001</v>
      </c>
      <c r="AD1281" s="122">
        <v>0.61563690000000004</v>
      </c>
      <c r="AE1281" s="122">
        <v>0.58327079999999998</v>
      </c>
      <c r="AF1281" s="122">
        <v>0.31836199999999998</v>
      </c>
      <c r="AG1281" s="122">
        <v>0.29677120000000001</v>
      </c>
      <c r="AH1281" s="122">
        <v>0.2821031</v>
      </c>
      <c r="AI1281" s="122">
        <v>0.31128719999999999</v>
      </c>
      <c r="AJ1281" s="122">
        <v>0.14064450000000001</v>
      </c>
      <c r="AK1281" s="122">
        <v>0</v>
      </c>
      <c r="AL1281" s="122">
        <v>0</v>
      </c>
    </row>
    <row r="1282" spans="1:38" hidden="1" x14ac:dyDescent="0.25">
      <c r="A1282" s="122" t="s">
        <v>1969</v>
      </c>
      <c r="B1282" s="122">
        <v>1</v>
      </c>
      <c r="C1282" s="122" t="s">
        <v>2157</v>
      </c>
      <c r="D1282" s="122" t="s">
        <v>2124</v>
      </c>
      <c r="E1282" s="122">
        <v>24</v>
      </c>
      <c r="F1282" s="122">
        <v>0</v>
      </c>
      <c r="G1282" s="122">
        <v>0</v>
      </c>
      <c r="H1282" s="122">
        <v>0</v>
      </c>
      <c r="I1282" s="122">
        <v>0</v>
      </c>
      <c r="J1282" s="122">
        <v>0</v>
      </c>
      <c r="K1282" s="122">
        <v>0</v>
      </c>
      <c r="L1282" s="122">
        <v>0</v>
      </c>
      <c r="M1282" s="122">
        <v>0</v>
      </c>
      <c r="N1282" s="122">
        <v>0</v>
      </c>
      <c r="O1282" s="122">
        <v>0</v>
      </c>
      <c r="P1282" s="122">
        <v>0</v>
      </c>
      <c r="Q1282" s="122">
        <v>0</v>
      </c>
      <c r="R1282" s="122">
        <v>0</v>
      </c>
      <c r="S1282" s="122">
        <v>0</v>
      </c>
      <c r="T1282" s="122">
        <v>0</v>
      </c>
      <c r="U1282" s="122">
        <v>0</v>
      </c>
      <c r="V1282" s="122">
        <v>0</v>
      </c>
      <c r="W1282" s="122">
        <v>0</v>
      </c>
      <c r="X1282" s="122">
        <v>0</v>
      </c>
      <c r="Y1282" s="122">
        <v>0</v>
      </c>
      <c r="Z1282" s="122">
        <v>0</v>
      </c>
      <c r="AA1282" s="122">
        <v>0</v>
      </c>
      <c r="AB1282" s="122">
        <v>0</v>
      </c>
      <c r="AC1282" s="122">
        <v>0</v>
      </c>
      <c r="AD1282" s="122">
        <v>0</v>
      </c>
      <c r="AE1282" s="122">
        <v>0</v>
      </c>
      <c r="AF1282" s="122">
        <v>0</v>
      </c>
      <c r="AG1282" s="122">
        <v>0</v>
      </c>
      <c r="AH1282" s="122">
        <v>0</v>
      </c>
      <c r="AI1282" s="122">
        <v>0</v>
      </c>
      <c r="AJ1282" s="122">
        <v>0</v>
      </c>
      <c r="AK1282" s="122">
        <v>0</v>
      </c>
      <c r="AL1282" s="122">
        <v>0</v>
      </c>
    </row>
    <row r="1283" spans="1:38" hidden="1" x14ac:dyDescent="0.25">
      <c r="A1283" s="122" t="s">
        <v>1969</v>
      </c>
      <c r="B1283" s="122">
        <v>1</v>
      </c>
      <c r="C1283" s="122" t="s">
        <v>2157</v>
      </c>
      <c r="D1283" s="122" t="s">
        <v>2125</v>
      </c>
      <c r="E1283" s="122">
        <v>24</v>
      </c>
      <c r="F1283" s="122">
        <v>0.17948438428890001</v>
      </c>
      <c r="G1283" s="122">
        <v>0.23874222063059999</v>
      </c>
      <c r="H1283" s="122">
        <v>0.26887926681239999</v>
      </c>
      <c r="I1283" s="122">
        <v>0.29353220361159998</v>
      </c>
      <c r="J1283" s="122">
        <v>0.29214655502300002</v>
      </c>
      <c r="K1283" s="122">
        <v>0.29074289164700001</v>
      </c>
      <c r="L1283" s="122">
        <v>0.28761932040650001</v>
      </c>
      <c r="M1283" s="122">
        <v>0.28449466485559999</v>
      </c>
      <c r="N1283" s="122">
        <v>0.28642377672239999</v>
      </c>
      <c r="O1283" s="122">
        <v>0.2614817107497</v>
      </c>
      <c r="P1283" s="122">
        <v>0.27880319303540002</v>
      </c>
      <c r="Q1283" s="122">
        <v>0.28168670117130001</v>
      </c>
      <c r="R1283" s="122">
        <v>0.28873568000909999</v>
      </c>
      <c r="S1283" s="122">
        <v>0.29508187115250001</v>
      </c>
      <c r="T1283" s="122">
        <v>0.26961564060249998</v>
      </c>
      <c r="U1283" s="122">
        <v>0.27712143766109998</v>
      </c>
      <c r="V1283" s="122">
        <v>0.26047535533589999</v>
      </c>
      <c r="W1283" s="122">
        <v>0.2753003967405</v>
      </c>
      <c r="X1283" s="122">
        <v>0.27551391807440001</v>
      </c>
      <c r="Y1283" s="122">
        <v>0.1758498361021</v>
      </c>
      <c r="Z1283" s="122">
        <v>0</v>
      </c>
      <c r="AA1283" s="122">
        <v>0</v>
      </c>
      <c r="AB1283" s="122">
        <v>0</v>
      </c>
      <c r="AC1283" s="122">
        <v>0</v>
      </c>
      <c r="AD1283" s="122">
        <v>0</v>
      </c>
      <c r="AE1283" s="122">
        <v>0</v>
      </c>
      <c r="AF1283" s="122">
        <v>0</v>
      </c>
      <c r="AG1283" s="122">
        <v>0</v>
      </c>
      <c r="AH1283" s="122">
        <v>0</v>
      </c>
      <c r="AI1283" s="122">
        <v>0</v>
      </c>
      <c r="AJ1283" s="122">
        <v>0</v>
      </c>
      <c r="AK1283" s="122">
        <v>0</v>
      </c>
      <c r="AL1283" s="122">
        <v>0</v>
      </c>
    </row>
    <row r="1284" spans="1:38" hidden="1" x14ac:dyDescent="0.25">
      <c r="A1284" s="122" t="s">
        <v>1969</v>
      </c>
      <c r="B1284" s="122">
        <v>1</v>
      </c>
      <c r="C1284" s="122" t="s">
        <v>2157</v>
      </c>
      <c r="D1284" s="122" t="s">
        <v>2126</v>
      </c>
      <c r="E1284" s="122">
        <v>24</v>
      </c>
      <c r="F1284" s="122">
        <v>0</v>
      </c>
      <c r="G1284" s="122">
        <v>0</v>
      </c>
      <c r="H1284" s="122">
        <v>0</v>
      </c>
      <c r="I1284" s="122">
        <v>0</v>
      </c>
      <c r="J1284" s="122">
        <v>0</v>
      </c>
      <c r="K1284" s="122">
        <v>0</v>
      </c>
      <c r="L1284" s="122">
        <v>0</v>
      </c>
      <c r="M1284" s="122">
        <v>0</v>
      </c>
      <c r="N1284" s="122">
        <v>0</v>
      </c>
      <c r="O1284" s="122">
        <v>0</v>
      </c>
      <c r="P1284" s="122">
        <v>0</v>
      </c>
      <c r="Q1284" s="122">
        <v>0</v>
      </c>
      <c r="R1284" s="122">
        <v>0</v>
      </c>
      <c r="S1284" s="122">
        <v>0</v>
      </c>
      <c r="T1284" s="122">
        <v>0</v>
      </c>
      <c r="U1284" s="122">
        <v>0</v>
      </c>
      <c r="V1284" s="122">
        <v>0</v>
      </c>
      <c r="W1284" s="122">
        <v>0</v>
      </c>
      <c r="X1284" s="122">
        <v>0</v>
      </c>
      <c r="Y1284" s="122">
        <v>0</v>
      </c>
      <c r="Z1284" s="122">
        <v>0</v>
      </c>
      <c r="AA1284" s="122">
        <v>0</v>
      </c>
      <c r="AB1284" s="122">
        <v>0</v>
      </c>
      <c r="AC1284" s="122">
        <v>0</v>
      </c>
      <c r="AD1284" s="122">
        <v>0</v>
      </c>
      <c r="AE1284" s="122">
        <v>0</v>
      </c>
      <c r="AF1284" s="122">
        <v>0</v>
      </c>
      <c r="AG1284" s="122">
        <v>0</v>
      </c>
      <c r="AH1284" s="122">
        <v>0</v>
      </c>
      <c r="AI1284" s="122">
        <v>0</v>
      </c>
      <c r="AJ1284" s="122">
        <v>0</v>
      </c>
      <c r="AK1284" s="122">
        <v>0</v>
      </c>
      <c r="AL1284" s="122">
        <v>0</v>
      </c>
    </row>
    <row r="1285" spans="1:38" hidden="1" x14ac:dyDescent="0.25">
      <c r="A1285" s="122" t="s">
        <v>1964</v>
      </c>
      <c r="B1285" s="122">
        <v>1</v>
      </c>
      <c r="C1285" s="122" t="s">
        <v>2158</v>
      </c>
      <c r="D1285" s="122" t="s">
        <v>2078</v>
      </c>
      <c r="E1285" s="122">
        <v>25</v>
      </c>
      <c r="F1285" s="122">
        <v>0</v>
      </c>
      <c r="G1285" s="122">
        <v>0</v>
      </c>
      <c r="H1285" s="122">
        <v>0</v>
      </c>
      <c r="I1285" s="122">
        <v>0</v>
      </c>
      <c r="J1285" s="122">
        <v>0</v>
      </c>
      <c r="K1285" s="122">
        <v>0</v>
      </c>
      <c r="L1285" s="122">
        <v>0</v>
      </c>
      <c r="M1285" s="122">
        <v>0</v>
      </c>
      <c r="N1285" s="122">
        <v>0</v>
      </c>
      <c r="O1285" s="122">
        <v>0</v>
      </c>
      <c r="P1285" s="122">
        <v>0</v>
      </c>
      <c r="Q1285" s="122">
        <v>0</v>
      </c>
      <c r="R1285" s="122">
        <v>0</v>
      </c>
      <c r="S1285" s="122">
        <v>0</v>
      </c>
      <c r="T1285" s="122">
        <v>0</v>
      </c>
      <c r="U1285" s="122">
        <v>0</v>
      </c>
      <c r="V1285" s="122">
        <v>0</v>
      </c>
      <c r="W1285" s="122">
        <v>0</v>
      </c>
      <c r="X1285" s="122">
        <v>0</v>
      </c>
      <c r="Y1285" s="122">
        <v>0</v>
      </c>
      <c r="Z1285" s="122">
        <v>0</v>
      </c>
      <c r="AA1285" s="122">
        <v>0</v>
      </c>
      <c r="AB1285" s="122">
        <v>0</v>
      </c>
      <c r="AC1285" s="122">
        <v>0</v>
      </c>
      <c r="AD1285" s="122">
        <v>0</v>
      </c>
      <c r="AE1285" s="122">
        <v>0</v>
      </c>
      <c r="AF1285" s="122">
        <v>0</v>
      </c>
      <c r="AG1285" s="122">
        <v>0</v>
      </c>
      <c r="AH1285" s="122">
        <v>0</v>
      </c>
      <c r="AI1285" s="122">
        <v>0</v>
      </c>
      <c r="AJ1285" s="122">
        <v>0</v>
      </c>
      <c r="AK1285" s="122">
        <v>0</v>
      </c>
      <c r="AL1285" s="122">
        <v>0</v>
      </c>
    </row>
    <row r="1286" spans="1:38" hidden="1" x14ac:dyDescent="0.25">
      <c r="A1286" s="122" t="s">
        <v>1964</v>
      </c>
      <c r="B1286" s="122">
        <v>1</v>
      </c>
      <c r="C1286" s="122" t="s">
        <v>2158</v>
      </c>
      <c r="D1286" s="122" t="s">
        <v>2079</v>
      </c>
      <c r="E1286" s="122">
        <v>25</v>
      </c>
      <c r="F1286" s="122">
        <v>7.2988259587400003E-2</v>
      </c>
      <c r="G1286" s="122">
        <v>6.9310247388500001E-2</v>
      </c>
      <c r="H1286" s="122">
        <v>7.0062006913599997E-2</v>
      </c>
      <c r="I1286" s="122">
        <v>6.9952793734600005E-2</v>
      </c>
      <c r="J1286" s="122">
        <v>7.2134980054200007E-2</v>
      </c>
      <c r="K1286" s="122">
        <v>6.8625636690400005E-2</v>
      </c>
      <c r="L1286" s="122">
        <v>6.7616910830100005E-2</v>
      </c>
      <c r="M1286" s="122">
        <v>7.0514601158100002E-2</v>
      </c>
      <c r="N1286" s="122">
        <v>6.9276468021100004E-2</v>
      </c>
      <c r="O1286" s="122">
        <v>6.67222668391E-2</v>
      </c>
      <c r="P1286" s="122">
        <v>5.9154830641899997E-2</v>
      </c>
      <c r="Q1286" s="122">
        <v>5.5638816012700001E-2</v>
      </c>
      <c r="R1286" s="122">
        <v>5.4026903173100001E-2</v>
      </c>
      <c r="S1286" s="122">
        <v>5.1873342814600001E-2</v>
      </c>
      <c r="T1286" s="122">
        <v>5.0983731946500001E-2</v>
      </c>
      <c r="U1286" s="122">
        <v>4.9024210176100001E-2</v>
      </c>
      <c r="V1286" s="122">
        <v>4.7964870915799998E-2</v>
      </c>
      <c r="W1286" s="122">
        <v>4.6064386006300001E-2</v>
      </c>
      <c r="X1286" s="122">
        <v>4.2816173416800003E-2</v>
      </c>
      <c r="Y1286" s="122">
        <v>3.6834596986400001E-2</v>
      </c>
      <c r="Z1286" s="122">
        <v>7.5863300590999997E-3</v>
      </c>
      <c r="AA1286" s="122">
        <v>4.8170381167000004E-3</v>
      </c>
      <c r="AB1286" s="122">
        <v>1.5173241954E-3</v>
      </c>
      <c r="AC1286" s="122">
        <v>2.1394927667000001E-3</v>
      </c>
      <c r="AD1286" s="122">
        <v>1.0631143246999999E-2</v>
      </c>
      <c r="AE1286" s="122">
        <v>6.6129153757000002E-3</v>
      </c>
      <c r="AF1286" s="122">
        <v>1.8643315260100001E-2</v>
      </c>
      <c r="AG1286" s="122">
        <v>2.9217780212E-3</v>
      </c>
      <c r="AH1286" s="122">
        <v>8.0174528572999997E-3</v>
      </c>
      <c r="AI1286" s="122">
        <v>1.63486123259E-2</v>
      </c>
      <c r="AJ1286" s="122">
        <v>1.365786341E-2</v>
      </c>
      <c r="AK1286" s="122">
        <v>1.60029685096E-2</v>
      </c>
      <c r="AL1286" s="122">
        <v>0</v>
      </c>
    </row>
    <row r="1287" spans="1:38" hidden="1" x14ac:dyDescent="0.25">
      <c r="A1287" s="122" t="s">
        <v>1964</v>
      </c>
      <c r="B1287" s="122">
        <v>1</v>
      </c>
      <c r="C1287" s="122" t="s">
        <v>2158</v>
      </c>
      <c r="D1287" s="122" t="s">
        <v>2080</v>
      </c>
      <c r="E1287" s="122">
        <v>25</v>
      </c>
      <c r="F1287" s="122">
        <v>0</v>
      </c>
      <c r="G1287" s="122">
        <v>0</v>
      </c>
      <c r="H1287" s="122">
        <v>0</v>
      </c>
      <c r="I1287" s="122">
        <v>3.4976396867300003E-2</v>
      </c>
      <c r="J1287" s="122">
        <v>3.6067490027100003E-2</v>
      </c>
      <c r="K1287" s="122">
        <v>3.4312818345200002E-2</v>
      </c>
      <c r="L1287" s="122">
        <v>3.3808455415099997E-2</v>
      </c>
      <c r="M1287" s="122">
        <v>3.5257300579100002E-2</v>
      </c>
      <c r="N1287" s="122">
        <v>3.4638234010599997E-2</v>
      </c>
      <c r="O1287" s="122">
        <v>3.3361133419600002E-2</v>
      </c>
      <c r="P1287" s="122">
        <v>2.95774153209E-2</v>
      </c>
      <c r="Q1287" s="122">
        <v>2.7819408006299999E-2</v>
      </c>
      <c r="R1287" s="122">
        <v>2.7013451586499999E-2</v>
      </c>
      <c r="S1287" s="122">
        <v>2.5936671407300001E-2</v>
      </c>
      <c r="T1287" s="122">
        <v>2.5491865973299999E-2</v>
      </c>
      <c r="U1287" s="122">
        <v>2.4512105087999999E-2</v>
      </c>
      <c r="V1287" s="122">
        <v>2.3982435457899999E-2</v>
      </c>
      <c r="W1287" s="122">
        <v>2.3032193003199999E-2</v>
      </c>
      <c r="X1287" s="122">
        <v>2.1408086708400002E-2</v>
      </c>
      <c r="Y1287" s="122">
        <v>1.84172984932E-2</v>
      </c>
      <c r="Z1287" s="122">
        <v>5.7317015693E-3</v>
      </c>
      <c r="AA1287" s="122">
        <v>6.7524865663000002E-3</v>
      </c>
      <c r="AB1287" s="122">
        <v>7.1609514102000003E-3</v>
      </c>
      <c r="AC1287" s="122">
        <v>6.8772533401000001E-3</v>
      </c>
      <c r="AD1287" s="122">
        <v>5.4116020311999998E-3</v>
      </c>
      <c r="AE1287" s="122">
        <v>2.8872300971000001E-3</v>
      </c>
      <c r="AF1287" s="122">
        <v>4.6869998261999998E-3</v>
      </c>
      <c r="AG1287" s="122">
        <v>5.0073100121999998E-3</v>
      </c>
      <c r="AH1287" s="122">
        <v>4.8992142714000004E-3</v>
      </c>
      <c r="AI1287" s="122">
        <v>5.2690215361999998E-3</v>
      </c>
      <c r="AJ1287" s="122">
        <v>5.4828685190000002E-3</v>
      </c>
      <c r="AK1287" s="122">
        <v>5.8873873837999996E-3</v>
      </c>
      <c r="AL1287" s="122">
        <v>0</v>
      </c>
    </row>
    <row r="1288" spans="1:38" hidden="1" x14ac:dyDescent="0.25">
      <c r="A1288" s="122" t="s">
        <v>1964</v>
      </c>
      <c r="B1288" s="122">
        <v>1</v>
      </c>
      <c r="C1288" s="122" t="s">
        <v>2158</v>
      </c>
      <c r="D1288" s="122" t="s">
        <v>2133</v>
      </c>
      <c r="E1288" s="122">
        <v>25</v>
      </c>
      <c r="F1288" s="122">
        <v>0</v>
      </c>
      <c r="G1288" s="122">
        <v>0</v>
      </c>
      <c r="H1288" s="122">
        <v>0</v>
      </c>
      <c r="I1288" s="122">
        <v>0</v>
      </c>
      <c r="J1288" s="122">
        <v>0</v>
      </c>
      <c r="K1288" s="122">
        <v>0</v>
      </c>
      <c r="L1288" s="122">
        <v>0</v>
      </c>
      <c r="M1288" s="122">
        <v>0</v>
      </c>
      <c r="N1288" s="122">
        <v>0</v>
      </c>
      <c r="O1288" s="122">
        <v>0</v>
      </c>
      <c r="P1288" s="122">
        <v>0</v>
      </c>
      <c r="Q1288" s="122">
        <v>0</v>
      </c>
      <c r="R1288" s="122">
        <v>0</v>
      </c>
      <c r="S1288" s="122">
        <v>0</v>
      </c>
      <c r="T1288" s="122">
        <v>0</v>
      </c>
      <c r="U1288" s="122">
        <v>0</v>
      </c>
      <c r="V1288" s="122">
        <v>0</v>
      </c>
      <c r="W1288" s="122">
        <v>0</v>
      </c>
      <c r="X1288" s="122">
        <v>0</v>
      </c>
      <c r="Y1288" s="122">
        <v>0</v>
      </c>
      <c r="Z1288" s="122">
        <v>0</v>
      </c>
      <c r="AA1288" s="122">
        <v>0</v>
      </c>
      <c r="AB1288" s="122">
        <v>0</v>
      </c>
      <c r="AC1288" s="122">
        <v>0</v>
      </c>
      <c r="AD1288" s="122">
        <v>0</v>
      </c>
      <c r="AE1288" s="122">
        <v>0</v>
      </c>
      <c r="AF1288" s="122">
        <v>0</v>
      </c>
      <c r="AG1288" s="122">
        <v>0</v>
      </c>
      <c r="AH1288" s="122">
        <v>0</v>
      </c>
      <c r="AI1288" s="122">
        <v>0</v>
      </c>
      <c r="AJ1288" s="122">
        <v>0</v>
      </c>
      <c r="AK1288" s="122">
        <v>0</v>
      </c>
      <c r="AL1288" s="122">
        <v>0</v>
      </c>
    </row>
    <row r="1289" spans="1:38" hidden="1" x14ac:dyDescent="0.25">
      <c r="A1289" s="122" t="s">
        <v>1964</v>
      </c>
      <c r="B1289" s="122">
        <v>1</v>
      </c>
      <c r="C1289" s="122" t="s">
        <v>2158</v>
      </c>
      <c r="D1289" s="122" t="s">
        <v>2081</v>
      </c>
      <c r="E1289" s="122">
        <v>25</v>
      </c>
      <c r="F1289" s="122">
        <v>0</v>
      </c>
      <c r="G1289" s="122">
        <v>0</v>
      </c>
      <c r="H1289" s="122">
        <v>0</v>
      </c>
      <c r="I1289" s="122">
        <v>0</v>
      </c>
      <c r="J1289" s="122">
        <v>0</v>
      </c>
      <c r="K1289" s="122">
        <v>0</v>
      </c>
      <c r="L1289" s="122">
        <v>0</v>
      </c>
      <c r="M1289" s="122">
        <v>0</v>
      </c>
      <c r="N1289" s="122">
        <v>0</v>
      </c>
      <c r="O1289" s="122">
        <v>0</v>
      </c>
      <c r="P1289" s="122">
        <v>0</v>
      </c>
      <c r="Q1289" s="122">
        <v>0</v>
      </c>
      <c r="R1289" s="122">
        <v>0</v>
      </c>
      <c r="S1289" s="122">
        <v>0</v>
      </c>
      <c r="T1289" s="122">
        <v>0</v>
      </c>
      <c r="U1289" s="122">
        <v>0</v>
      </c>
      <c r="V1289" s="122">
        <v>0</v>
      </c>
      <c r="W1289" s="122">
        <v>0</v>
      </c>
      <c r="X1289" s="122">
        <v>0</v>
      </c>
      <c r="Y1289" s="122">
        <v>0</v>
      </c>
      <c r="Z1289" s="122">
        <v>0</v>
      </c>
      <c r="AA1289" s="122">
        <v>0</v>
      </c>
      <c r="AB1289" s="122">
        <v>0</v>
      </c>
      <c r="AC1289" s="122">
        <v>0</v>
      </c>
      <c r="AD1289" s="122">
        <v>0</v>
      </c>
      <c r="AE1289" s="122">
        <v>0</v>
      </c>
      <c r="AF1289" s="122">
        <v>0</v>
      </c>
      <c r="AG1289" s="122">
        <v>0</v>
      </c>
      <c r="AH1289" s="122">
        <v>0</v>
      </c>
      <c r="AI1289" s="122">
        <v>0</v>
      </c>
      <c r="AJ1289" s="122">
        <v>0</v>
      </c>
      <c r="AK1289" s="122">
        <v>0</v>
      </c>
      <c r="AL1289" s="122">
        <v>0</v>
      </c>
    </row>
    <row r="1290" spans="1:38" x14ac:dyDescent="0.25">
      <c r="A1290" s="122" t="s">
        <v>1964</v>
      </c>
      <c r="B1290" s="122">
        <v>1</v>
      </c>
      <c r="C1290" s="122" t="s">
        <v>2158</v>
      </c>
      <c r="D1290" s="122" t="s">
        <v>2082</v>
      </c>
      <c r="E1290" s="122">
        <v>25</v>
      </c>
      <c r="F1290" s="122">
        <v>0.29195303834949998</v>
      </c>
      <c r="G1290" s="122">
        <v>0.27724098955389997</v>
      </c>
      <c r="H1290" s="122">
        <v>0.28024802765439999</v>
      </c>
      <c r="I1290" s="122">
        <v>0.27981117493840002</v>
      </c>
      <c r="J1290" s="122">
        <v>0.28853992021699998</v>
      </c>
      <c r="K1290" s="122">
        <v>0.27450254676160002</v>
      </c>
      <c r="L1290" s="122">
        <v>0.27046764332060003</v>
      </c>
      <c r="M1290" s="122">
        <v>0.28205840463249998</v>
      </c>
      <c r="N1290" s="122">
        <v>0.27710587208460002</v>
      </c>
      <c r="O1290" s="122">
        <v>0.26688906735649998</v>
      </c>
      <c r="P1290" s="122">
        <v>0.23661932256759999</v>
      </c>
      <c r="Q1290" s="122">
        <v>0.2225552640507</v>
      </c>
      <c r="R1290" s="122">
        <v>0.24312106427880001</v>
      </c>
      <c r="S1290" s="122">
        <v>0.2334300426656</v>
      </c>
      <c r="T1290" s="122">
        <v>0.22942679375940001</v>
      </c>
      <c r="U1290" s="122">
        <v>0.2206089457923</v>
      </c>
      <c r="V1290" s="122">
        <v>0.21584191912090001</v>
      </c>
      <c r="W1290" s="122">
        <v>0.20728973702850001</v>
      </c>
      <c r="X1290" s="122">
        <v>0.1926727803754</v>
      </c>
      <c r="Y1290" s="122">
        <v>0.16575568643880001</v>
      </c>
      <c r="Z1290" s="122">
        <v>0.19884332044059999</v>
      </c>
      <c r="AA1290" s="122">
        <v>0.20429599675390001</v>
      </c>
      <c r="AB1290" s="122">
        <v>0.20399510342419999</v>
      </c>
      <c r="AC1290" s="122">
        <v>0.20144534057210001</v>
      </c>
      <c r="AD1290" s="122">
        <v>0.18472226204639999</v>
      </c>
      <c r="AE1290" s="122">
        <v>0.16551130128729999</v>
      </c>
      <c r="AF1290" s="122">
        <v>0.1569231876061</v>
      </c>
      <c r="AG1290" s="122">
        <v>0.1542153385451</v>
      </c>
      <c r="AH1290" s="122">
        <v>0.15335524820490001</v>
      </c>
      <c r="AI1290" s="122">
        <v>0.1427622280494</v>
      </c>
      <c r="AJ1290" s="122">
        <v>0.1601239932645</v>
      </c>
      <c r="AK1290" s="122">
        <v>0.16293910739690001</v>
      </c>
      <c r="AL1290" s="122">
        <v>0</v>
      </c>
    </row>
    <row r="1291" spans="1:38" hidden="1" x14ac:dyDescent="0.25">
      <c r="A1291" s="122" t="s">
        <v>1964</v>
      </c>
      <c r="B1291" s="122">
        <v>1</v>
      </c>
      <c r="C1291" s="122" t="s">
        <v>2158</v>
      </c>
      <c r="D1291" s="122" t="s">
        <v>474</v>
      </c>
      <c r="E1291" s="122">
        <v>25</v>
      </c>
      <c r="F1291" s="122">
        <v>0</v>
      </c>
      <c r="G1291" s="122">
        <v>0</v>
      </c>
      <c r="H1291" s="122">
        <v>0</v>
      </c>
      <c r="I1291" s="122">
        <v>0</v>
      </c>
      <c r="J1291" s="122">
        <v>0</v>
      </c>
      <c r="K1291" s="122">
        <v>3.4312818345200002E-2</v>
      </c>
      <c r="L1291" s="122">
        <v>3.3808455415099997E-2</v>
      </c>
      <c r="M1291" s="122">
        <v>3.5257300579100002E-2</v>
      </c>
      <c r="N1291" s="122">
        <v>3.4638234010599997E-2</v>
      </c>
      <c r="O1291" s="122">
        <v>3.3361133419600002E-2</v>
      </c>
      <c r="P1291" s="122">
        <v>2.95774153209E-2</v>
      </c>
      <c r="Q1291" s="122">
        <v>2.7819408006299999E-2</v>
      </c>
      <c r="R1291" s="122">
        <v>2.7013451586499999E-2</v>
      </c>
      <c r="S1291" s="122">
        <v>2.5936671407300001E-2</v>
      </c>
      <c r="T1291" s="122">
        <v>2.5491865973299999E-2</v>
      </c>
      <c r="U1291" s="122">
        <v>4.9024210176100001E-2</v>
      </c>
      <c r="V1291" s="122">
        <v>4.7964870915799998E-2</v>
      </c>
      <c r="W1291" s="122">
        <v>4.6064386006300001E-2</v>
      </c>
      <c r="X1291" s="122">
        <v>4.2816173416800003E-2</v>
      </c>
      <c r="Y1291" s="122">
        <v>3.6834596986400001E-2</v>
      </c>
      <c r="Z1291" s="122">
        <v>7.0615972572599994E-2</v>
      </c>
      <c r="AA1291" s="122">
        <v>6.7161259111500005E-2</v>
      </c>
      <c r="AB1291" s="122">
        <v>7.0189114427199994E-2</v>
      </c>
      <c r="AC1291" s="122">
        <v>7.0537052786199997E-2</v>
      </c>
      <c r="AD1291" s="122">
        <v>6.8760579491800006E-2</v>
      </c>
      <c r="AE1291" s="122">
        <v>6.3249170463599999E-2</v>
      </c>
      <c r="AF1291" s="122">
        <v>6.8605633481299999E-2</v>
      </c>
      <c r="AG1291" s="122">
        <v>6.9533663524000006E-2</v>
      </c>
      <c r="AH1291" s="122">
        <v>6.8385094661500001E-2</v>
      </c>
      <c r="AI1291" s="122">
        <v>6.1498475774900002E-2</v>
      </c>
      <c r="AJ1291" s="122">
        <v>6.4288319125400006E-2</v>
      </c>
      <c r="AK1291" s="122">
        <v>6.7882353631099998E-2</v>
      </c>
      <c r="AL1291" s="122">
        <v>0</v>
      </c>
    </row>
    <row r="1292" spans="1:38" hidden="1" x14ac:dyDescent="0.25">
      <c r="A1292" s="122" t="s">
        <v>1964</v>
      </c>
      <c r="B1292" s="122">
        <v>1</v>
      </c>
      <c r="C1292" s="122" t="s">
        <v>2158</v>
      </c>
      <c r="D1292" s="122" t="s">
        <v>2083</v>
      </c>
      <c r="E1292" s="122">
        <v>25</v>
      </c>
      <c r="F1292" s="122">
        <v>0</v>
      </c>
      <c r="G1292" s="122">
        <v>0</v>
      </c>
      <c r="H1292" s="122">
        <v>0</v>
      </c>
      <c r="I1292" s="122">
        <v>0</v>
      </c>
      <c r="J1292" s="122">
        <v>0</v>
      </c>
      <c r="K1292" s="122">
        <v>0</v>
      </c>
      <c r="L1292" s="122">
        <v>0</v>
      </c>
      <c r="M1292" s="122">
        <v>0</v>
      </c>
      <c r="N1292" s="122">
        <v>0</v>
      </c>
      <c r="O1292" s="122">
        <v>0</v>
      </c>
      <c r="P1292" s="122">
        <v>0</v>
      </c>
      <c r="Q1292" s="122">
        <v>0</v>
      </c>
      <c r="R1292" s="122">
        <v>0</v>
      </c>
      <c r="S1292" s="122">
        <v>0</v>
      </c>
      <c r="T1292" s="122">
        <v>0</v>
      </c>
      <c r="U1292" s="122">
        <v>0</v>
      </c>
      <c r="V1292" s="122">
        <v>0</v>
      </c>
      <c r="W1292" s="122">
        <v>0</v>
      </c>
      <c r="X1292" s="122">
        <v>0</v>
      </c>
      <c r="Y1292" s="122">
        <v>0</v>
      </c>
      <c r="Z1292" s="122">
        <v>0</v>
      </c>
      <c r="AA1292" s="122">
        <v>0</v>
      </c>
      <c r="AB1292" s="122">
        <v>0</v>
      </c>
      <c r="AC1292" s="122">
        <v>0</v>
      </c>
      <c r="AD1292" s="122">
        <v>0</v>
      </c>
      <c r="AE1292" s="122">
        <v>0</v>
      </c>
      <c r="AF1292" s="122">
        <v>0</v>
      </c>
      <c r="AG1292" s="122">
        <v>0</v>
      </c>
      <c r="AH1292" s="122">
        <v>0</v>
      </c>
      <c r="AI1292" s="122">
        <v>0</v>
      </c>
      <c r="AJ1292" s="122">
        <v>0</v>
      </c>
      <c r="AK1292" s="122">
        <v>0</v>
      </c>
      <c r="AL1292" s="122">
        <v>0</v>
      </c>
    </row>
    <row r="1293" spans="1:38" hidden="1" x14ac:dyDescent="0.25">
      <c r="A1293" s="122" t="s">
        <v>1964</v>
      </c>
      <c r="B1293" s="122">
        <v>1</v>
      </c>
      <c r="C1293" s="122" t="s">
        <v>2158</v>
      </c>
      <c r="D1293" s="122" t="s">
        <v>2084</v>
      </c>
      <c r="E1293" s="122">
        <v>25</v>
      </c>
      <c r="F1293" s="122">
        <v>0</v>
      </c>
      <c r="G1293" s="122">
        <v>0</v>
      </c>
      <c r="H1293" s="122">
        <v>0</v>
      </c>
      <c r="I1293" s="122">
        <v>0</v>
      </c>
      <c r="J1293" s="122">
        <v>0</v>
      </c>
      <c r="K1293" s="122">
        <v>0</v>
      </c>
      <c r="L1293" s="122">
        <v>0</v>
      </c>
      <c r="M1293" s="122">
        <v>0</v>
      </c>
      <c r="N1293" s="122">
        <v>0</v>
      </c>
      <c r="O1293" s="122">
        <v>0</v>
      </c>
      <c r="P1293" s="122">
        <v>0</v>
      </c>
      <c r="Q1293" s="122">
        <v>0</v>
      </c>
      <c r="R1293" s="122">
        <v>0</v>
      </c>
      <c r="S1293" s="122">
        <v>0</v>
      </c>
      <c r="T1293" s="122">
        <v>0</v>
      </c>
      <c r="U1293" s="122">
        <v>0</v>
      </c>
      <c r="V1293" s="122">
        <v>0</v>
      </c>
      <c r="W1293" s="122">
        <v>0</v>
      </c>
      <c r="X1293" s="122">
        <v>0</v>
      </c>
      <c r="Y1293" s="122">
        <v>0</v>
      </c>
      <c r="Z1293" s="122">
        <v>0</v>
      </c>
      <c r="AA1293" s="122">
        <v>0</v>
      </c>
      <c r="AB1293" s="122">
        <v>0</v>
      </c>
      <c r="AC1293" s="122">
        <v>0</v>
      </c>
      <c r="AD1293" s="122">
        <v>0</v>
      </c>
      <c r="AE1293" s="122">
        <v>0</v>
      </c>
      <c r="AF1293" s="122">
        <v>0</v>
      </c>
      <c r="AG1293" s="122">
        <v>0</v>
      </c>
      <c r="AH1293" s="122">
        <v>0</v>
      </c>
      <c r="AI1293" s="122">
        <v>0</v>
      </c>
      <c r="AJ1293" s="122">
        <v>0</v>
      </c>
      <c r="AK1293" s="122">
        <v>0</v>
      </c>
      <c r="AL1293" s="122">
        <v>0</v>
      </c>
    </row>
    <row r="1294" spans="1:38" hidden="1" x14ac:dyDescent="0.25">
      <c r="A1294" s="122" t="s">
        <v>1964</v>
      </c>
      <c r="B1294" s="122">
        <v>1</v>
      </c>
      <c r="C1294" s="122" t="s">
        <v>2158</v>
      </c>
      <c r="D1294" s="122" t="s">
        <v>2085</v>
      </c>
      <c r="E1294" s="122">
        <v>25</v>
      </c>
      <c r="F1294" s="122">
        <v>0</v>
      </c>
      <c r="G1294" s="122">
        <v>0</v>
      </c>
      <c r="H1294" s="122">
        <v>0</v>
      </c>
      <c r="I1294" s="122">
        <v>0</v>
      </c>
      <c r="J1294" s="122">
        <v>0</v>
      </c>
      <c r="K1294" s="122">
        <v>0</v>
      </c>
      <c r="L1294" s="122">
        <v>0</v>
      </c>
      <c r="M1294" s="122">
        <v>0</v>
      </c>
      <c r="N1294" s="122">
        <v>0</v>
      </c>
      <c r="O1294" s="122">
        <v>0</v>
      </c>
      <c r="P1294" s="122">
        <v>0</v>
      </c>
      <c r="Q1294" s="122">
        <v>0</v>
      </c>
      <c r="R1294" s="122">
        <v>0</v>
      </c>
      <c r="S1294" s="122">
        <v>0</v>
      </c>
      <c r="T1294" s="122">
        <v>0</v>
      </c>
      <c r="U1294" s="122">
        <v>0</v>
      </c>
      <c r="V1294" s="122">
        <v>0</v>
      </c>
      <c r="W1294" s="122">
        <v>0</v>
      </c>
      <c r="X1294" s="122">
        <v>0</v>
      </c>
      <c r="Y1294" s="122">
        <v>0</v>
      </c>
      <c r="Z1294" s="122">
        <v>0</v>
      </c>
      <c r="AA1294" s="122">
        <v>0</v>
      </c>
      <c r="AB1294" s="122">
        <v>0</v>
      </c>
      <c r="AC1294" s="122">
        <v>0</v>
      </c>
      <c r="AD1294" s="122">
        <v>0</v>
      </c>
      <c r="AE1294" s="122">
        <v>0</v>
      </c>
      <c r="AF1294" s="122">
        <v>0</v>
      </c>
      <c r="AG1294" s="122">
        <v>0</v>
      </c>
      <c r="AH1294" s="122">
        <v>0</v>
      </c>
      <c r="AI1294" s="122">
        <v>0</v>
      </c>
      <c r="AJ1294" s="122">
        <v>0</v>
      </c>
      <c r="AK1294" s="122">
        <v>0</v>
      </c>
      <c r="AL1294" s="122">
        <v>0</v>
      </c>
    </row>
    <row r="1295" spans="1:38" hidden="1" x14ac:dyDescent="0.25">
      <c r="A1295" s="122" t="s">
        <v>1964</v>
      </c>
      <c r="B1295" s="122">
        <v>1</v>
      </c>
      <c r="C1295" s="122" t="s">
        <v>2158</v>
      </c>
      <c r="D1295" s="122" t="s">
        <v>2086</v>
      </c>
      <c r="E1295" s="122">
        <v>25</v>
      </c>
      <c r="F1295" s="122">
        <v>0</v>
      </c>
      <c r="G1295" s="122">
        <v>0</v>
      </c>
      <c r="H1295" s="122">
        <v>0</v>
      </c>
      <c r="I1295" s="122">
        <v>0</v>
      </c>
      <c r="J1295" s="122">
        <v>0</v>
      </c>
      <c r="K1295" s="122">
        <v>0</v>
      </c>
      <c r="L1295" s="122">
        <v>0</v>
      </c>
      <c r="M1295" s="122">
        <v>0</v>
      </c>
      <c r="N1295" s="122">
        <v>0</v>
      </c>
      <c r="O1295" s="122">
        <v>0</v>
      </c>
      <c r="P1295" s="122">
        <v>0</v>
      </c>
      <c r="Q1295" s="122">
        <v>0</v>
      </c>
      <c r="R1295" s="122">
        <v>0</v>
      </c>
      <c r="S1295" s="122">
        <v>0</v>
      </c>
      <c r="T1295" s="122">
        <v>0</v>
      </c>
      <c r="U1295" s="122">
        <v>0</v>
      </c>
      <c r="V1295" s="122">
        <v>0</v>
      </c>
      <c r="W1295" s="122">
        <v>0</v>
      </c>
      <c r="X1295" s="122">
        <v>0</v>
      </c>
      <c r="Y1295" s="122">
        <v>0</v>
      </c>
      <c r="Z1295" s="122">
        <v>2.3369069452900001E-2</v>
      </c>
      <c r="AA1295" s="122">
        <v>2.1066151237200001E-2</v>
      </c>
      <c r="AB1295" s="122">
        <v>1.8345140378500002E-2</v>
      </c>
      <c r="AC1295" s="122">
        <v>1.6859644391699999E-2</v>
      </c>
      <c r="AD1295" s="122">
        <v>1.5483616418400001E-2</v>
      </c>
      <c r="AE1295" s="122">
        <v>1.87813339498E-2</v>
      </c>
      <c r="AF1295" s="122">
        <v>1.9677627594400001E-2</v>
      </c>
      <c r="AG1295" s="122">
        <v>1.8651147674700001E-2</v>
      </c>
      <c r="AH1295" s="122">
        <v>1.9108688545500001E-2</v>
      </c>
      <c r="AI1295" s="122">
        <v>1.9819695440899999E-2</v>
      </c>
      <c r="AJ1295" s="122">
        <v>1.9595670942600001E-2</v>
      </c>
      <c r="AK1295" s="122">
        <v>1.87364504505E-2</v>
      </c>
      <c r="AL1295" s="122">
        <v>0</v>
      </c>
    </row>
    <row r="1296" spans="1:38" hidden="1" x14ac:dyDescent="0.25">
      <c r="A1296" s="122" t="s">
        <v>1964</v>
      </c>
      <c r="B1296" s="122">
        <v>1</v>
      </c>
      <c r="C1296" s="122" t="s">
        <v>2158</v>
      </c>
      <c r="D1296" s="122" t="s">
        <v>2087</v>
      </c>
      <c r="E1296" s="122">
        <v>25</v>
      </c>
      <c r="F1296" s="122">
        <v>0.14597651917480001</v>
      </c>
      <c r="G1296" s="122">
        <v>0.138620494777</v>
      </c>
      <c r="H1296" s="122">
        <v>0.14012401382719999</v>
      </c>
      <c r="I1296" s="122">
        <v>0.13990558746920001</v>
      </c>
      <c r="J1296" s="122">
        <v>0.14426996010849999</v>
      </c>
      <c r="K1296" s="122">
        <v>0.13725127338080001</v>
      </c>
      <c r="L1296" s="122">
        <v>0.13523382166030001</v>
      </c>
      <c r="M1296" s="122">
        <v>0.1410292023162</v>
      </c>
      <c r="N1296" s="122">
        <v>0.13855293604230001</v>
      </c>
      <c r="O1296" s="122">
        <v>0.1334445336782</v>
      </c>
      <c r="P1296" s="122">
        <v>0.11830966128379999</v>
      </c>
      <c r="Q1296" s="122">
        <v>0.1112776320253</v>
      </c>
      <c r="R1296" s="122">
        <v>0.1080538063461</v>
      </c>
      <c r="S1296" s="122">
        <v>0.1037466856292</v>
      </c>
      <c r="T1296" s="122">
        <v>0.1019674638931</v>
      </c>
      <c r="U1296" s="122">
        <v>9.8048420352200003E-2</v>
      </c>
      <c r="V1296" s="122">
        <v>9.5929741831500007E-2</v>
      </c>
      <c r="W1296" s="122">
        <v>9.2128772012700005E-2</v>
      </c>
      <c r="X1296" s="122">
        <v>8.5632346833500003E-2</v>
      </c>
      <c r="Y1296" s="122">
        <v>7.3669193972800001E-2</v>
      </c>
      <c r="Z1296" s="122">
        <v>5.5959268786900003E-2</v>
      </c>
      <c r="AA1296" s="122">
        <v>5.8927186860200001E-2</v>
      </c>
      <c r="AB1296" s="122">
        <v>6.0285721073200002E-2</v>
      </c>
      <c r="AC1296" s="122">
        <v>5.8935572059599997E-2</v>
      </c>
      <c r="AD1296" s="122">
        <v>5.7016689745200001E-2</v>
      </c>
      <c r="AE1296" s="122">
        <v>5.39951057373E-2</v>
      </c>
      <c r="AF1296" s="122">
        <v>5.56257674969E-2</v>
      </c>
      <c r="AG1296" s="122">
        <v>5.0969504720699998E-2</v>
      </c>
      <c r="AH1296" s="122">
        <v>4.3717958404299997E-2</v>
      </c>
      <c r="AI1296" s="122">
        <v>1.16784104802E-2</v>
      </c>
      <c r="AJ1296" s="122">
        <v>2.22005602828E-2</v>
      </c>
      <c r="AK1296" s="122">
        <v>1.9674486534400001E-2</v>
      </c>
      <c r="AL1296" s="122">
        <v>0</v>
      </c>
    </row>
    <row r="1297" spans="1:38" hidden="1" x14ac:dyDescent="0.25">
      <c r="A1297" s="122" t="s">
        <v>1964</v>
      </c>
      <c r="B1297" s="122">
        <v>1</v>
      </c>
      <c r="C1297" s="122" t="s">
        <v>2158</v>
      </c>
      <c r="D1297" s="122" t="s">
        <v>2134</v>
      </c>
      <c r="E1297" s="122">
        <v>25</v>
      </c>
      <c r="F1297" s="122">
        <v>0</v>
      </c>
      <c r="G1297" s="122">
        <v>0</v>
      </c>
      <c r="H1297" s="122">
        <v>0</v>
      </c>
      <c r="I1297" s="122">
        <v>0</v>
      </c>
      <c r="J1297" s="122">
        <v>0</v>
      </c>
      <c r="K1297" s="122">
        <v>0</v>
      </c>
      <c r="L1297" s="122">
        <v>0</v>
      </c>
      <c r="M1297" s="122">
        <v>0</v>
      </c>
      <c r="N1297" s="122">
        <v>0</v>
      </c>
      <c r="O1297" s="122">
        <v>0</v>
      </c>
      <c r="P1297" s="122">
        <v>0</v>
      </c>
      <c r="Q1297" s="122">
        <v>0</v>
      </c>
      <c r="R1297" s="122">
        <v>0</v>
      </c>
      <c r="S1297" s="122">
        <v>0</v>
      </c>
      <c r="T1297" s="122">
        <v>0</v>
      </c>
      <c r="U1297" s="122">
        <v>0</v>
      </c>
      <c r="V1297" s="122">
        <v>0</v>
      </c>
      <c r="W1297" s="122">
        <v>0</v>
      </c>
      <c r="X1297" s="122">
        <v>0</v>
      </c>
      <c r="Y1297" s="122">
        <v>0</v>
      </c>
      <c r="Z1297" s="122">
        <v>0</v>
      </c>
      <c r="AA1297" s="122">
        <v>0</v>
      </c>
      <c r="AB1297" s="122">
        <v>0</v>
      </c>
      <c r="AC1297" s="122">
        <v>0</v>
      </c>
      <c r="AD1297" s="122">
        <v>0</v>
      </c>
      <c r="AE1297" s="122">
        <v>0</v>
      </c>
      <c r="AF1297" s="122">
        <v>0</v>
      </c>
      <c r="AG1297" s="122">
        <v>0</v>
      </c>
      <c r="AH1297" s="122">
        <v>0</v>
      </c>
      <c r="AI1297" s="122">
        <v>0</v>
      </c>
      <c r="AJ1297" s="122">
        <v>0</v>
      </c>
      <c r="AK1297" s="122">
        <v>0</v>
      </c>
      <c r="AL1297" s="122">
        <v>0</v>
      </c>
    </row>
    <row r="1298" spans="1:38" hidden="1" x14ac:dyDescent="0.25">
      <c r="A1298" s="122" t="s">
        <v>1964</v>
      </c>
      <c r="B1298" s="122">
        <v>1</v>
      </c>
      <c r="C1298" s="122" t="s">
        <v>2158</v>
      </c>
      <c r="D1298" s="122" t="s">
        <v>2088</v>
      </c>
      <c r="E1298" s="122">
        <v>25</v>
      </c>
      <c r="F1298" s="122">
        <v>0</v>
      </c>
      <c r="G1298" s="122">
        <v>0</v>
      </c>
      <c r="H1298" s="122">
        <v>0</v>
      </c>
      <c r="I1298" s="122">
        <v>0</v>
      </c>
      <c r="J1298" s="122">
        <v>0</v>
      </c>
      <c r="K1298" s="122">
        <v>0</v>
      </c>
      <c r="L1298" s="122">
        <v>0</v>
      </c>
      <c r="M1298" s="122">
        <v>0</v>
      </c>
      <c r="N1298" s="122">
        <v>0</v>
      </c>
      <c r="O1298" s="122">
        <v>0</v>
      </c>
      <c r="P1298" s="122">
        <v>0</v>
      </c>
      <c r="Q1298" s="122">
        <v>0</v>
      </c>
      <c r="R1298" s="122">
        <v>0</v>
      </c>
      <c r="S1298" s="122">
        <v>0</v>
      </c>
      <c r="T1298" s="122">
        <v>0</v>
      </c>
      <c r="U1298" s="122">
        <v>0</v>
      </c>
      <c r="V1298" s="122">
        <v>0</v>
      </c>
      <c r="W1298" s="122">
        <v>0</v>
      </c>
      <c r="X1298" s="122">
        <v>0</v>
      </c>
      <c r="Y1298" s="122">
        <v>0</v>
      </c>
      <c r="Z1298" s="122">
        <v>0</v>
      </c>
      <c r="AA1298" s="122">
        <v>0</v>
      </c>
      <c r="AB1298" s="122">
        <v>0</v>
      </c>
      <c r="AC1298" s="122">
        <v>0</v>
      </c>
      <c r="AD1298" s="122">
        <v>0</v>
      </c>
      <c r="AE1298" s="122">
        <v>0</v>
      </c>
      <c r="AF1298" s="122">
        <v>0</v>
      </c>
      <c r="AG1298" s="122">
        <v>0</v>
      </c>
      <c r="AH1298" s="122">
        <v>0</v>
      </c>
      <c r="AI1298" s="122">
        <v>0</v>
      </c>
      <c r="AJ1298" s="122">
        <v>0</v>
      </c>
      <c r="AK1298" s="122">
        <v>0</v>
      </c>
      <c r="AL1298" s="122">
        <v>0</v>
      </c>
    </row>
    <row r="1299" spans="1:38" hidden="1" x14ac:dyDescent="0.25">
      <c r="A1299" s="122" t="s">
        <v>1964</v>
      </c>
      <c r="B1299" s="122">
        <v>1</v>
      </c>
      <c r="C1299" s="122" t="s">
        <v>2158</v>
      </c>
      <c r="D1299" s="122" t="s">
        <v>2089</v>
      </c>
      <c r="E1299" s="122">
        <v>25</v>
      </c>
      <c r="F1299" s="122">
        <v>0</v>
      </c>
      <c r="G1299" s="122">
        <v>0</v>
      </c>
      <c r="H1299" s="122">
        <v>0</v>
      </c>
      <c r="I1299" s="122">
        <v>0</v>
      </c>
      <c r="J1299" s="122">
        <v>0</v>
      </c>
      <c r="K1299" s="122">
        <v>0</v>
      </c>
      <c r="L1299" s="122">
        <v>3.3808455415099997E-2</v>
      </c>
      <c r="M1299" s="122">
        <v>3.5257300579100002E-2</v>
      </c>
      <c r="N1299" s="122">
        <v>3.4638234010599997E-2</v>
      </c>
      <c r="O1299" s="122">
        <v>3.3361133419600002E-2</v>
      </c>
      <c r="P1299" s="122">
        <v>2.95774153209E-2</v>
      </c>
      <c r="Q1299" s="122">
        <v>2.7819408006299999E-2</v>
      </c>
      <c r="R1299" s="122">
        <v>2.7013451586499999E-2</v>
      </c>
      <c r="S1299" s="122">
        <v>2.5936671407300001E-2</v>
      </c>
      <c r="T1299" s="122">
        <v>2.5491865973299999E-2</v>
      </c>
      <c r="U1299" s="122">
        <v>2.4512105087999999E-2</v>
      </c>
      <c r="V1299" s="122">
        <v>2.3982435457899999E-2</v>
      </c>
      <c r="W1299" s="122">
        <v>2.3032193003199999E-2</v>
      </c>
      <c r="X1299" s="122">
        <v>2.1408086708400002E-2</v>
      </c>
      <c r="Y1299" s="122">
        <v>1.84172984932E-2</v>
      </c>
      <c r="Z1299" s="122">
        <v>3.3253646214099999E-2</v>
      </c>
      <c r="AA1299" s="122">
        <v>3.3716788385200001E-2</v>
      </c>
      <c r="AB1299" s="122">
        <v>3.4801224927299999E-2</v>
      </c>
      <c r="AC1299" s="122">
        <v>3.4985995088699998E-2</v>
      </c>
      <c r="AD1299" s="122">
        <v>3.5118533253499999E-2</v>
      </c>
      <c r="AE1299" s="122">
        <v>3.4174994248099999E-2</v>
      </c>
      <c r="AF1299" s="122">
        <v>3.5722846248999997E-2</v>
      </c>
      <c r="AG1299" s="122">
        <v>1.1300797651E-2</v>
      </c>
      <c r="AH1299" s="122">
        <v>4.15565217089E-2</v>
      </c>
      <c r="AI1299" s="122">
        <v>3.9087487715499997E-2</v>
      </c>
      <c r="AJ1299" s="122">
        <v>3.7833373162300003E-2</v>
      </c>
      <c r="AK1299" s="122">
        <v>4.1540675368199997E-2</v>
      </c>
      <c r="AL1299" s="122">
        <v>0</v>
      </c>
    </row>
    <row r="1300" spans="1:38" hidden="1" x14ac:dyDescent="0.25">
      <c r="A1300" s="122" t="s">
        <v>1964</v>
      </c>
      <c r="B1300" s="122">
        <v>1</v>
      </c>
      <c r="C1300" s="122" t="s">
        <v>2158</v>
      </c>
      <c r="D1300" s="122" t="s">
        <v>2090</v>
      </c>
      <c r="E1300" s="122">
        <v>25</v>
      </c>
      <c r="F1300" s="122">
        <v>0</v>
      </c>
      <c r="G1300" s="122">
        <v>0</v>
      </c>
      <c r="H1300" s="122">
        <v>0</v>
      </c>
      <c r="I1300" s="122">
        <v>0</v>
      </c>
      <c r="J1300" s="122">
        <v>0</v>
      </c>
      <c r="K1300" s="122">
        <v>0</v>
      </c>
      <c r="L1300" s="122">
        <v>0</v>
      </c>
      <c r="M1300" s="122">
        <v>0</v>
      </c>
      <c r="N1300" s="122">
        <v>0</v>
      </c>
      <c r="O1300" s="122">
        <v>0</v>
      </c>
      <c r="P1300" s="122">
        <v>0</v>
      </c>
      <c r="Q1300" s="122">
        <v>0</v>
      </c>
      <c r="R1300" s="122">
        <v>0</v>
      </c>
      <c r="S1300" s="122">
        <v>0</v>
      </c>
      <c r="T1300" s="122">
        <v>0</v>
      </c>
      <c r="U1300" s="122">
        <v>0</v>
      </c>
      <c r="V1300" s="122">
        <v>0</v>
      </c>
      <c r="W1300" s="122">
        <v>0</v>
      </c>
      <c r="X1300" s="122">
        <v>0</v>
      </c>
      <c r="Y1300" s="122">
        <v>0</v>
      </c>
      <c r="Z1300" s="122">
        <v>0</v>
      </c>
      <c r="AA1300" s="122">
        <v>0</v>
      </c>
      <c r="AB1300" s="122">
        <v>0</v>
      </c>
      <c r="AC1300" s="122">
        <v>0</v>
      </c>
      <c r="AD1300" s="122">
        <v>0</v>
      </c>
      <c r="AE1300" s="122">
        <v>0</v>
      </c>
      <c r="AF1300" s="122">
        <v>0</v>
      </c>
      <c r="AG1300" s="122">
        <v>0</v>
      </c>
      <c r="AH1300" s="122">
        <v>0</v>
      </c>
      <c r="AI1300" s="122">
        <v>0</v>
      </c>
      <c r="AJ1300" s="122">
        <v>0</v>
      </c>
      <c r="AK1300" s="122">
        <v>0</v>
      </c>
      <c r="AL1300" s="122">
        <v>0</v>
      </c>
    </row>
    <row r="1301" spans="1:38" hidden="1" x14ac:dyDescent="0.25">
      <c r="A1301" s="122" t="s">
        <v>1964</v>
      </c>
      <c r="B1301" s="122">
        <v>1</v>
      </c>
      <c r="C1301" s="122" t="s">
        <v>2158</v>
      </c>
      <c r="D1301" s="122" t="s">
        <v>2091</v>
      </c>
      <c r="E1301" s="122">
        <v>25</v>
      </c>
      <c r="F1301" s="122">
        <v>0.18247064896849999</v>
      </c>
      <c r="G1301" s="122">
        <v>0.17327561847119999</v>
      </c>
      <c r="H1301" s="122">
        <v>0.17515501728399999</v>
      </c>
      <c r="I1301" s="122">
        <v>0.17488198433650001</v>
      </c>
      <c r="J1301" s="122">
        <v>0.18033745013560001</v>
      </c>
      <c r="K1301" s="122">
        <v>0.17156409172600001</v>
      </c>
      <c r="L1301" s="122">
        <v>0.16904227707540001</v>
      </c>
      <c r="M1301" s="122">
        <v>0.17628650289530001</v>
      </c>
      <c r="N1301" s="122">
        <v>0.1731911700529</v>
      </c>
      <c r="O1301" s="122">
        <v>0.16680566709780001</v>
      </c>
      <c r="P1301" s="122">
        <v>0.14788707660469999</v>
      </c>
      <c r="Q1301" s="122">
        <v>0.13909704003170001</v>
      </c>
      <c r="R1301" s="122">
        <v>0.13506725793259999</v>
      </c>
      <c r="S1301" s="122">
        <v>0.1296833570365</v>
      </c>
      <c r="T1301" s="122">
        <v>0.12745932986629999</v>
      </c>
      <c r="U1301" s="122">
        <v>0.1225605254402</v>
      </c>
      <c r="V1301" s="122">
        <v>0.1199121772894</v>
      </c>
      <c r="W1301" s="122">
        <v>0.1151609650158</v>
      </c>
      <c r="X1301" s="122">
        <v>0.1070404335419</v>
      </c>
      <c r="Y1301" s="122">
        <v>9.2086492465999994E-2</v>
      </c>
      <c r="Z1301" s="122">
        <v>0.10944496995230001</v>
      </c>
      <c r="AA1301" s="122">
        <v>0.10445432085380001</v>
      </c>
      <c r="AB1301" s="122">
        <v>0.10217891417240001</v>
      </c>
      <c r="AC1301" s="122">
        <v>0.1036657741083</v>
      </c>
      <c r="AD1301" s="122">
        <v>0.1004079800563</v>
      </c>
      <c r="AE1301" s="122">
        <v>9.0309666998100002E-2</v>
      </c>
      <c r="AF1301" s="122">
        <v>0.11982596513389999</v>
      </c>
      <c r="AG1301" s="122">
        <v>0.10846558533340001</v>
      </c>
      <c r="AH1301" s="122">
        <v>0.13137024063319999</v>
      </c>
      <c r="AI1301" s="122">
        <v>0.1156605385818</v>
      </c>
      <c r="AJ1301" s="122">
        <v>0.1081294580197</v>
      </c>
      <c r="AK1301" s="122">
        <v>0.1204703961074</v>
      </c>
      <c r="AL1301" s="122">
        <v>0</v>
      </c>
    </row>
    <row r="1302" spans="1:38" hidden="1" x14ac:dyDescent="0.25">
      <c r="A1302" s="122" t="s">
        <v>1964</v>
      </c>
      <c r="B1302" s="122">
        <v>1</v>
      </c>
      <c r="C1302" s="122" t="s">
        <v>2158</v>
      </c>
      <c r="D1302" s="122" t="s">
        <v>2092</v>
      </c>
      <c r="E1302" s="122">
        <v>25</v>
      </c>
      <c r="F1302" s="122">
        <v>7.2988259587400003E-2</v>
      </c>
      <c r="G1302" s="122">
        <v>6.9310247388500001E-2</v>
      </c>
      <c r="H1302" s="122">
        <v>7.0062006913599997E-2</v>
      </c>
      <c r="I1302" s="122">
        <v>6.9952793734600005E-2</v>
      </c>
      <c r="J1302" s="122">
        <v>7.2134980054200007E-2</v>
      </c>
      <c r="K1302" s="122">
        <v>6.8625636690400005E-2</v>
      </c>
      <c r="L1302" s="122">
        <v>6.7616910830100005E-2</v>
      </c>
      <c r="M1302" s="122">
        <v>7.0514601158100002E-2</v>
      </c>
      <c r="N1302" s="122">
        <v>6.9276468021100004E-2</v>
      </c>
      <c r="O1302" s="122">
        <v>0.10008340025869999</v>
      </c>
      <c r="P1302" s="122">
        <v>0.14788707660469999</v>
      </c>
      <c r="Q1302" s="122">
        <v>0.13909704003170001</v>
      </c>
      <c r="R1302" s="122">
        <v>0.13506725793259999</v>
      </c>
      <c r="S1302" s="122">
        <v>0.1296833570365</v>
      </c>
      <c r="T1302" s="122">
        <v>0.12745932986629999</v>
      </c>
      <c r="U1302" s="122">
        <v>0.1225605254402</v>
      </c>
      <c r="V1302" s="122">
        <v>0.1199121772894</v>
      </c>
      <c r="W1302" s="122">
        <v>0.1151609650158</v>
      </c>
      <c r="X1302" s="122">
        <v>0.1070404335419</v>
      </c>
      <c r="Y1302" s="122">
        <v>9.2086492465999994E-2</v>
      </c>
      <c r="Z1302" s="122">
        <v>0.10894225128729999</v>
      </c>
      <c r="AA1302" s="122">
        <v>0.10550951305630001</v>
      </c>
      <c r="AB1302" s="122">
        <v>0.1056131331305</v>
      </c>
      <c r="AC1302" s="122">
        <v>0.10836376793209999</v>
      </c>
      <c r="AD1302" s="122">
        <v>0.111694542534</v>
      </c>
      <c r="AE1302" s="122">
        <v>0.10052020627949999</v>
      </c>
      <c r="AF1302" s="122">
        <v>0.1106505041867</v>
      </c>
      <c r="AG1302" s="122">
        <v>0.1091910515599</v>
      </c>
      <c r="AH1302" s="122">
        <v>0.10492550775039999</v>
      </c>
      <c r="AI1302" s="122">
        <v>0.1140507945965</v>
      </c>
      <c r="AJ1302" s="122">
        <v>0.10696945835799999</v>
      </c>
      <c r="AK1302" s="122">
        <v>0.1154909401514</v>
      </c>
      <c r="AL1302" s="122">
        <v>0</v>
      </c>
    </row>
    <row r="1303" spans="1:38" hidden="1" x14ac:dyDescent="0.25">
      <c r="A1303" s="122" t="s">
        <v>1964</v>
      </c>
      <c r="B1303" s="122">
        <v>1</v>
      </c>
      <c r="C1303" s="122" t="s">
        <v>2158</v>
      </c>
      <c r="D1303" s="122" t="s">
        <v>2093</v>
      </c>
      <c r="E1303" s="122">
        <v>25</v>
      </c>
      <c r="F1303" s="122">
        <v>3.6494129793700002E-2</v>
      </c>
      <c r="G1303" s="122">
        <v>3.4655123694199999E-2</v>
      </c>
      <c r="H1303" s="122">
        <v>3.5031003456799999E-2</v>
      </c>
      <c r="I1303" s="122">
        <v>3.4976396867300003E-2</v>
      </c>
      <c r="J1303" s="122">
        <v>3.6067490027100003E-2</v>
      </c>
      <c r="K1303" s="122">
        <v>3.4312818345200002E-2</v>
      </c>
      <c r="L1303" s="122">
        <v>3.3808455415099997E-2</v>
      </c>
      <c r="M1303" s="122">
        <v>3.5257300579100002E-2</v>
      </c>
      <c r="N1303" s="122">
        <v>3.4638234010599997E-2</v>
      </c>
      <c r="O1303" s="122">
        <v>3.3361133419600002E-2</v>
      </c>
      <c r="P1303" s="122">
        <v>2.95774153209E-2</v>
      </c>
      <c r="Q1303" s="122">
        <v>2.7819408006299999E-2</v>
      </c>
      <c r="R1303" s="122">
        <v>2.7013451586499999E-2</v>
      </c>
      <c r="S1303" s="122">
        <v>2.5936671407300001E-2</v>
      </c>
      <c r="T1303" s="122">
        <v>2.5491865973299999E-2</v>
      </c>
      <c r="U1303" s="122">
        <v>2.4512105087999999E-2</v>
      </c>
      <c r="V1303" s="122">
        <v>2.3982435457899999E-2</v>
      </c>
      <c r="W1303" s="122">
        <v>2.3032193003199999E-2</v>
      </c>
      <c r="X1303" s="122">
        <v>2.1408086708400002E-2</v>
      </c>
      <c r="Y1303" s="122">
        <v>1.84172984932E-2</v>
      </c>
      <c r="Z1303" s="122">
        <v>4.4897998886800003E-2</v>
      </c>
      <c r="AA1303" s="122">
        <v>4.4807356184699998E-2</v>
      </c>
      <c r="AB1303" s="122">
        <v>4.23319633404E-2</v>
      </c>
      <c r="AC1303" s="122">
        <v>4.74068582387E-2</v>
      </c>
      <c r="AD1303" s="122">
        <v>4.8451422090099998E-2</v>
      </c>
      <c r="AE1303" s="122">
        <v>5.29969102984E-2</v>
      </c>
      <c r="AF1303" s="122">
        <v>5.75366229056E-2</v>
      </c>
      <c r="AG1303" s="122">
        <v>4.8900636863000002E-2</v>
      </c>
      <c r="AH1303" s="122">
        <v>5.4610463140299999E-2</v>
      </c>
      <c r="AI1303" s="122">
        <v>5.2008129408200002E-2</v>
      </c>
      <c r="AJ1303" s="122">
        <v>4.95081744804E-2</v>
      </c>
      <c r="AK1303" s="122">
        <v>5.1899802120199998E-2</v>
      </c>
      <c r="AL1303" s="122">
        <v>0</v>
      </c>
    </row>
    <row r="1304" spans="1:38" hidden="1" x14ac:dyDescent="0.25">
      <c r="A1304" s="122" t="s">
        <v>1964</v>
      </c>
      <c r="B1304" s="122">
        <v>1</v>
      </c>
      <c r="C1304" s="122" t="s">
        <v>2158</v>
      </c>
      <c r="D1304" s="122" t="s">
        <v>2094</v>
      </c>
      <c r="E1304" s="122">
        <v>25</v>
      </c>
      <c r="F1304" s="122">
        <v>0</v>
      </c>
      <c r="G1304" s="122">
        <v>0</v>
      </c>
      <c r="H1304" s="122">
        <v>0</v>
      </c>
      <c r="I1304" s="122">
        <v>0</v>
      </c>
      <c r="J1304" s="122">
        <v>0</v>
      </c>
      <c r="K1304" s="122">
        <v>0</v>
      </c>
      <c r="L1304" s="122">
        <v>0</v>
      </c>
      <c r="M1304" s="122">
        <v>0</v>
      </c>
      <c r="N1304" s="122">
        <v>3.4638234010599997E-2</v>
      </c>
      <c r="O1304" s="122">
        <v>3.3361133419600002E-2</v>
      </c>
      <c r="P1304" s="122">
        <v>2.95774153209E-2</v>
      </c>
      <c r="Q1304" s="122">
        <v>2.7819408006299999E-2</v>
      </c>
      <c r="R1304" s="122">
        <v>2.7013451586499999E-2</v>
      </c>
      <c r="S1304" s="122">
        <v>2.5936671407300001E-2</v>
      </c>
      <c r="T1304" s="122">
        <v>2.5491865973299999E-2</v>
      </c>
      <c r="U1304" s="122">
        <v>2.4512105087999999E-2</v>
      </c>
      <c r="V1304" s="122">
        <v>2.3982435457899999E-2</v>
      </c>
      <c r="W1304" s="122">
        <v>2.3032193003199999E-2</v>
      </c>
      <c r="X1304" s="122">
        <v>2.1408086708400002E-2</v>
      </c>
      <c r="Y1304" s="122">
        <v>1.84172984932E-2</v>
      </c>
      <c r="Z1304" s="122">
        <v>4.0447015591699997E-2</v>
      </c>
      <c r="AA1304" s="122">
        <v>3.4758899089199997E-2</v>
      </c>
      <c r="AB1304" s="122">
        <v>3.2460868115999998E-2</v>
      </c>
      <c r="AC1304" s="122">
        <v>2.2188190705599999E-2</v>
      </c>
      <c r="AD1304" s="122">
        <v>1.72068186528E-2</v>
      </c>
      <c r="AE1304" s="122">
        <v>3.2304952734599997E-2</v>
      </c>
      <c r="AF1304" s="122">
        <v>5.03175495608E-2</v>
      </c>
      <c r="AG1304" s="122">
        <v>4.7435997743499998E-2</v>
      </c>
      <c r="AH1304" s="122">
        <v>2.0296700792300001E-2</v>
      </c>
      <c r="AI1304" s="122">
        <v>2.3665710813799999E-2</v>
      </c>
      <c r="AJ1304" s="122">
        <v>1.9417487150800002E-2</v>
      </c>
      <c r="AK1304" s="122">
        <v>2.24262517533E-2</v>
      </c>
      <c r="AL1304" s="122">
        <v>0</v>
      </c>
    </row>
    <row r="1305" spans="1:38" hidden="1" x14ac:dyDescent="0.25">
      <c r="A1305" s="122" t="s">
        <v>1964</v>
      </c>
      <c r="B1305" s="122">
        <v>1</v>
      </c>
      <c r="C1305" s="122" t="s">
        <v>2158</v>
      </c>
      <c r="D1305" s="122" t="s">
        <v>2095</v>
      </c>
      <c r="E1305" s="122">
        <v>25</v>
      </c>
      <c r="F1305" s="122">
        <v>7.2988259587400003E-2</v>
      </c>
      <c r="G1305" s="122">
        <v>6.9310247388500001E-2</v>
      </c>
      <c r="H1305" s="122">
        <v>7.0062006913599997E-2</v>
      </c>
      <c r="I1305" s="122">
        <v>6.9952793734600005E-2</v>
      </c>
      <c r="J1305" s="122">
        <v>7.2134980054200007E-2</v>
      </c>
      <c r="K1305" s="122">
        <v>6.8625636690400005E-2</v>
      </c>
      <c r="L1305" s="122">
        <v>6.7616910830100005E-2</v>
      </c>
      <c r="M1305" s="122">
        <v>7.0514601158100002E-2</v>
      </c>
      <c r="N1305" s="122">
        <v>6.9276468021100004E-2</v>
      </c>
      <c r="O1305" s="122">
        <v>6.67222668391E-2</v>
      </c>
      <c r="P1305" s="122">
        <v>5.9154830641899997E-2</v>
      </c>
      <c r="Q1305" s="122">
        <v>5.5638816012700001E-2</v>
      </c>
      <c r="R1305" s="122">
        <v>5.4026903173100001E-2</v>
      </c>
      <c r="S1305" s="122">
        <v>5.1873342814600001E-2</v>
      </c>
      <c r="T1305" s="122">
        <v>5.0983731946500001E-2</v>
      </c>
      <c r="U1305" s="122">
        <v>4.9024210176100001E-2</v>
      </c>
      <c r="V1305" s="122">
        <v>4.7964870915799998E-2</v>
      </c>
      <c r="W1305" s="122">
        <v>4.6064386006300001E-2</v>
      </c>
      <c r="X1305" s="122">
        <v>4.2816173416800003E-2</v>
      </c>
      <c r="Y1305" s="122">
        <v>3.6834596986400001E-2</v>
      </c>
      <c r="Z1305" s="122">
        <v>4.7648723657500003E-2</v>
      </c>
      <c r="AA1305" s="122">
        <v>4.57099183152E-2</v>
      </c>
      <c r="AB1305" s="122">
        <v>4.4643515917399998E-2</v>
      </c>
      <c r="AC1305" s="122">
        <v>4.1115071389400001E-2</v>
      </c>
      <c r="AD1305" s="122">
        <v>3.92891749326E-2</v>
      </c>
      <c r="AE1305" s="122">
        <v>4.3348101825100002E-2</v>
      </c>
      <c r="AF1305" s="122">
        <v>4.1661170769399999E-2</v>
      </c>
      <c r="AG1305" s="122">
        <v>4.17162993361E-2</v>
      </c>
      <c r="AH1305" s="122">
        <v>3.21774133634E-2</v>
      </c>
      <c r="AI1305" s="122">
        <v>2.29434483419E-2</v>
      </c>
      <c r="AJ1305" s="122">
        <v>1.8696223430199999E-2</v>
      </c>
      <c r="AK1305" s="122">
        <v>1.2870417580500001E-2</v>
      </c>
      <c r="AL1305" s="122">
        <v>0</v>
      </c>
    </row>
    <row r="1306" spans="1:38" hidden="1" x14ac:dyDescent="0.25">
      <c r="A1306" s="122" t="s">
        <v>1964</v>
      </c>
      <c r="B1306" s="122">
        <v>1</v>
      </c>
      <c r="C1306" s="122" t="s">
        <v>2158</v>
      </c>
      <c r="D1306" s="122" t="s">
        <v>2096</v>
      </c>
      <c r="E1306" s="122">
        <v>25</v>
      </c>
      <c r="F1306" s="122">
        <v>3.6494129793700002E-2</v>
      </c>
      <c r="G1306" s="122">
        <v>3.4655123694199999E-2</v>
      </c>
      <c r="H1306" s="122">
        <v>3.5031003456799999E-2</v>
      </c>
      <c r="I1306" s="122">
        <v>3.4976396867300003E-2</v>
      </c>
      <c r="J1306" s="122">
        <v>3.6067490027100003E-2</v>
      </c>
      <c r="K1306" s="122">
        <v>3.4312818345200002E-2</v>
      </c>
      <c r="L1306" s="122">
        <v>3.3808455415099997E-2</v>
      </c>
      <c r="M1306" s="122">
        <v>3.5257300579100002E-2</v>
      </c>
      <c r="N1306" s="122">
        <v>3.4638234010599997E-2</v>
      </c>
      <c r="O1306" s="122">
        <v>3.3361133419600002E-2</v>
      </c>
      <c r="P1306" s="122">
        <v>2.95774153209E-2</v>
      </c>
      <c r="Q1306" s="122">
        <v>2.7819408006299999E-2</v>
      </c>
      <c r="R1306" s="122">
        <v>2.7013451586499999E-2</v>
      </c>
      <c r="S1306" s="122">
        <v>2.5936671407300001E-2</v>
      </c>
      <c r="T1306" s="122">
        <v>2.5491865973299999E-2</v>
      </c>
      <c r="U1306" s="122">
        <v>2.4512105087999999E-2</v>
      </c>
      <c r="V1306" s="122">
        <v>2.3982435457899999E-2</v>
      </c>
      <c r="W1306" s="122">
        <v>2.3032193003199999E-2</v>
      </c>
      <c r="X1306" s="122">
        <v>2.1408086708400002E-2</v>
      </c>
      <c r="Y1306" s="122">
        <v>1.84172984932E-2</v>
      </c>
      <c r="Z1306" s="122">
        <v>5.1756152999000004E-3</v>
      </c>
      <c r="AA1306" s="122">
        <v>5.7629727981E-3</v>
      </c>
      <c r="AB1306" s="122">
        <v>6.9747785461000003E-3</v>
      </c>
      <c r="AC1306" s="122">
        <v>4.5644316780999996E-3</v>
      </c>
      <c r="AD1306" s="122">
        <v>4.6226656988000003E-3</v>
      </c>
      <c r="AE1306" s="122">
        <v>2.7247981697000002E-3</v>
      </c>
      <c r="AF1306" s="122">
        <v>3.1881918583999999E-3</v>
      </c>
      <c r="AG1306" s="122">
        <v>2.6594489305999999E-3</v>
      </c>
      <c r="AH1306" s="122">
        <v>5.9165224509999999E-4</v>
      </c>
      <c r="AI1306" s="122">
        <v>0</v>
      </c>
      <c r="AJ1306" s="122">
        <v>0</v>
      </c>
      <c r="AK1306" s="122">
        <v>0</v>
      </c>
      <c r="AL1306" s="122">
        <v>0</v>
      </c>
    </row>
    <row r="1307" spans="1:38" hidden="1" x14ac:dyDescent="0.25">
      <c r="A1307" s="122" t="s">
        <v>1964</v>
      </c>
      <c r="B1307" s="122">
        <v>1</v>
      </c>
      <c r="C1307" s="122" t="s">
        <v>2158</v>
      </c>
      <c r="D1307" s="122" t="s">
        <v>2097</v>
      </c>
      <c r="E1307" s="122">
        <v>25</v>
      </c>
      <c r="F1307" s="122">
        <v>0</v>
      </c>
      <c r="G1307" s="122">
        <v>0</v>
      </c>
      <c r="H1307" s="122">
        <v>0</v>
      </c>
      <c r="I1307" s="122">
        <v>0</v>
      </c>
      <c r="J1307" s="122">
        <v>0</v>
      </c>
      <c r="K1307" s="122">
        <v>0</v>
      </c>
      <c r="L1307" s="122">
        <v>0</v>
      </c>
      <c r="M1307" s="122">
        <v>0</v>
      </c>
      <c r="N1307" s="122">
        <v>0</v>
      </c>
      <c r="O1307" s="122">
        <v>0</v>
      </c>
      <c r="P1307" s="122">
        <v>0</v>
      </c>
      <c r="Q1307" s="122">
        <v>0</v>
      </c>
      <c r="R1307" s="122">
        <v>0</v>
      </c>
      <c r="S1307" s="122">
        <v>0</v>
      </c>
      <c r="T1307" s="122">
        <v>0</v>
      </c>
      <c r="U1307" s="122">
        <v>0</v>
      </c>
      <c r="V1307" s="122">
        <v>0</v>
      </c>
      <c r="W1307" s="122">
        <v>0</v>
      </c>
      <c r="X1307" s="122">
        <v>0</v>
      </c>
      <c r="Y1307" s="122">
        <v>0</v>
      </c>
      <c r="Z1307" s="122">
        <v>0</v>
      </c>
      <c r="AA1307" s="122">
        <v>0</v>
      </c>
      <c r="AB1307" s="122">
        <v>0</v>
      </c>
      <c r="AC1307" s="122">
        <v>0</v>
      </c>
      <c r="AD1307" s="122">
        <v>0</v>
      </c>
      <c r="AE1307" s="122">
        <v>0</v>
      </c>
      <c r="AF1307" s="122">
        <v>0</v>
      </c>
      <c r="AG1307" s="122">
        <v>0</v>
      </c>
      <c r="AH1307" s="122">
        <v>0</v>
      </c>
      <c r="AI1307" s="122">
        <v>0</v>
      </c>
      <c r="AJ1307" s="122">
        <v>0</v>
      </c>
      <c r="AK1307" s="122">
        <v>0</v>
      </c>
      <c r="AL1307" s="122">
        <v>0</v>
      </c>
    </row>
    <row r="1308" spans="1:38" hidden="1" x14ac:dyDescent="0.25">
      <c r="A1308" s="122" t="s">
        <v>1964</v>
      </c>
      <c r="B1308" s="122">
        <v>1</v>
      </c>
      <c r="C1308" s="122" t="s">
        <v>2158</v>
      </c>
      <c r="D1308" s="122" t="s">
        <v>2098</v>
      </c>
      <c r="E1308" s="122">
        <v>25</v>
      </c>
      <c r="F1308" s="122">
        <v>0</v>
      </c>
      <c r="G1308" s="122">
        <v>0</v>
      </c>
      <c r="H1308" s="122">
        <v>0</v>
      </c>
      <c r="I1308" s="122">
        <v>0</v>
      </c>
      <c r="J1308" s="122">
        <v>0</v>
      </c>
      <c r="K1308" s="122">
        <v>0</v>
      </c>
      <c r="L1308" s="122">
        <v>0</v>
      </c>
      <c r="M1308" s="122">
        <v>0</v>
      </c>
      <c r="N1308" s="122">
        <v>0</v>
      </c>
      <c r="O1308" s="122">
        <v>0</v>
      </c>
      <c r="P1308" s="122">
        <v>0</v>
      </c>
      <c r="Q1308" s="122">
        <v>0</v>
      </c>
      <c r="R1308" s="122">
        <v>0</v>
      </c>
      <c r="S1308" s="122">
        <v>0</v>
      </c>
      <c r="T1308" s="122">
        <v>0</v>
      </c>
      <c r="U1308" s="122">
        <v>0</v>
      </c>
      <c r="V1308" s="122">
        <v>0</v>
      </c>
      <c r="W1308" s="122">
        <v>0</v>
      </c>
      <c r="X1308" s="122">
        <v>0</v>
      </c>
      <c r="Y1308" s="122">
        <v>0</v>
      </c>
      <c r="Z1308" s="122">
        <v>0</v>
      </c>
      <c r="AA1308" s="122">
        <v>0</v>
      </c>
      <c r="AB1308" s="122">
        <v>0</v>
      </c>
      <c r="AC1308" s="122">
        <v>0</v>
      </c>
      <c r="AD1308" s="122">
        <v>0</v>
      </c>
      <c r="AE1308" s="122">
        <v>0</v>
      </c>
      <c r="AF1308" s="122">
        <v>0</v>
      </c>
      <c r="AG1308" s="122">
        <v>0</v>
      </c>
      <c r="AH1308" s="122">
        <v>0</v>
      </c>
      <c r="AI1308" s="122">
        <v>0</v>
      </c>
      <c r="AJ1308" s="122">
        <v>0</v>
      </c>
      <c r="AK1308" s="122">
        <v>0</v>
      </c>
      <c r="AL1308" s="122">
        <v>0</v>
      </c>
    </row>
    <row r="1309" spans="1:38" hidden="1" x14ac:dyDescent="0.25">
      <c r="A1309" s="122" t="s">
        <v>1964</v>
      </c>
      <c r="B1309" s="122">
        <v>1</v>
      </c>
      <c r="C1309" s="122" t="s">
        <v>2158</v>
      </c>
      <c r="D1309" s="122" t="s">
        <v>2099</v>
      </c>
      <c r="E1309" s="122">
        <v>25</v>
      </c>
      <c r="F1309" s="122">
        <v>3.6494129793700002E-2</v>
      </c>
      <c r="G1309" s="122">
        <v>3.4655123694199999E-2</v>
      </c>
      <c r="H1309" s="122">
        <v>3.5031003456799999E-2</v>
      </c>
      <c r="I1309" s="122">
        <v>3.4976396867300003E-2</v>
      </c>
      <c r="J1309" s="122">
        <v>3.6067490027100003E-2</v>
      </c>
      <c r="K1309" s="122">
        <v>3.4312818345200002E-2</v>
      </c>
      <c r="L1309" s="122">
        <v>3.3808455415099997E-2</v>
      </c>
      <c r="M1309" s="122">
        <v>3.5257300579100002E-2</v>
      </c>
      <c r="N1309" s="122">
        <v>3.4638234010599997E-2</v>
      </c>
      <c r="O1309" s="122">
        <v>3.3361133419600002E-2</v>
      </c>
      <c r="P1309" s="122">
        <v>2.95774153209E-2</v>
      </c>
      <c r="Q1309" s="122">
        <v>2.7819408006299999E-2</v>
      </c>
      <c r="R1309" s="122">
        <v>2.7013451586499999E-2</v>
      </c>
      <c r="S1309" s="122">
        <v>2.5936671407300001E-2</v>
      </c>
      <c r="T1309" s="122">
        <v>2.5491865973299999E-2</v>
      </c>
      <c r="U1309" s="122">
        <v>2.4512105087999999E-2</v>
      </c>
      <c r="V1309" s="122">
        <v>2.3982435457899999E-2</v>
      </c>
      <c r="W1309" s="122">
        <v>2.3032193003199999E-2</v>
      </c>
      <c r="X1309" s="122">
        <v>2.1408086708400002E-2</v>
      </c>
      <c r="Y1309" s="122">
        <v>1.84172984932E-2</v>
      </c>
      <c r="Z1309" s="122">
        <v>4.1398564149100002E-2</v>
      </c>
      <c r="AA1309" s="122">
        <v>4.6338923571099998E-2</v>
      </c>
      <c r="AB1309" s="122">
        <v>4.3815717057900001E-2</v>
      </c>
      <c r="AC1309" s="122">
        <v>3.9534082840900001E-2</v>
      </c>
      <c r="AD1309" s="122">
        <v>4.3510353458700003E-2</v>
      </c>
      <c r="AE1309" s="122">
        <v>5.21757439199E-2</v>
      </c>
      <c r="AF1309" s="122">
        <v>4.2395445466900002E-2</v>
      </c>
      <c r="AG1309" s="122">
        <v>4.3509632563700003E-2</v>
      </c>
      <c r="AH1309" s="122">
        <v>4.5191334055800003E-2</v>
      </c>
      <c r="AI1309" s="122">
        <v>4.3689322464000001E-2</v>
      </c>
      <c r="AJ1309" s="122">
        <v>4.7248861787800002E-2</v>
      </c>
      <c r="AK1309" s="122">
        <v>4.2237561698199998E-2</v>
      </c>
      <c r="AL1309" s="122">
        <v>0</v>
      </c>
    </row>
    <row r="1310" spans="1:38" hidden="1" x14ac:dyDescent="0.25">
      <c r="A1310" s="122" t="s">
        <v>1964</v>
      </c>
      <c r="B1310" s="122">
        <v>1</v>
      </c>
      <c r="C1310" s="122" t="s">
        <v>2158</v>
      </c>
      <c r="D1310" s="122" t="s">
        <v>2100</v>
      </c>
      <c r="E1310" s="122">
        <v>25</v>
      </c>
      <c r="F1310" s="122">
        <v>0</v>
      </c>
      <c r="G1310" s="122">
        <v>0</v>
      </c>
      <c r="H1310" s="122">
        <v>0</v>
      </c>
      <c r="I1310" s="122">
        <v>0</v>
      </c>
      <c r="J1310" s="122">
        <v>0</v>
      </c>
      <c r="K1310" s="122">
        <v>0</v>
      </c>
      <c r="L1310" s="122">
        <v>0</v>
      </c>
      <c r="M1310" s="122">
        <v>0</v>
      </c>
      <c r="N1310" s="122">
        <v>0</v>
      </c>
      <c r="O1310" s="122">
        <v>0</v>
      </c>
      <c r="P1310" s="122">
        <v>0</v>
      </c>
      <c r="Q1310" s="122">
        <v>0</v>
      </c>
      <c r="R1310" s="122">
        <v>2.7013451586499999E-2</v>
      </c>
      <c r="S1310" s="122">
        <v>2.5936671407300001E-2</v>
      </c>
      <c r="T1310" s="122">
        <v>2.5491865973299999E-2</v>
      </c>
      <c r="U1310" s="122">
        <v>4.9024210176100001E-2</v>
      </c>
      <c r="V1310" s="122">
        <v>4.7964870915799998E-2</v>
      </c>
      <c r="W1310" s="122">
        <v>4.6064386006300001E-2</v>
      </c>
      <c r="X1310" s="122">
        <v>4.2816173416800003E-2</v>
      </c>
      <c r="Y1310" s="122">
        <v>3.6834596986400001E-2</v>
      </c>
      <c r="Z1310" s="122">
        <v>3.13664968404E-2</v>
      </c>
      <c r="AA1310" s="122">
        <v>2.98712954085E-2</v>
      </c>
      <c r="AB1310" s="122">
        <v>4.0322340367300001E-2</v>
      </c>
      <c r="AC1310" s="122">
        <v>2.6601769322899999E-2</v>
      </c>
      <c r="AD1310" s="122">
        <v>2.7996165367499999E-2</v>
      </c>
      <c r="AE1310" s="122">
        <v>2.9505878661000001E-2</v>
      </c>
      <c r="AF1310" s="122">
        <v>2.8826333593099999E-2</v>
      </c>
      <c r="AG1310" s="122">
        <v>2.7667596600899999E-2</v>
      </c>
      <c r="AH1310" s="122">
        <v>2.88965575265E-2</v>
      </c>
      <c r="AI1310" s="122">
        <v>3.0436249723900001E-2</v>
      </c>
      <c r="AJ1310" s="122">
        <v>3.0541179103800001E-2</v>
      </c>
      <c r="AK1310" s="122">
        <v>2.8860781718500001E-2</v>
      </c>
      <c r="AL1310" s="122">
        <v>0</v>
      </c>
    </row>
    <row r="1311" spans="1:38" hidden="1" x14ac:dyDescent="0.25">
      <c r="A1311" s="122" t="s">
        <v>1964</v>
      </c>
      <c r="B1311" s="122">
        <v>1</v>
      </c>
      <c r="C1311" s="122" t="s">
        <v>2158</v>
      </c>
      <c r="D1311" s="122" t="s">
        <v>2101</v>
      </c>
      <c r="E1311" s="122">
        <v>25</v>
      </c>
      <c r="F1311" s="122">
        <v>0.1094823893811</v>
      </c>
      <c r="G1311" s="122">
        <v>0.1039653710827</v>
      </c>
      <c r="H1311" s="122">
        <v>0.1050930103704</v>
      </c>
      <c r="I1311" s="122">
        <v>0.10492919060189999</v>
      </c>
      <c r="J1311" s="122">
        <v>0.10820247008140001</v>
      </c>
      <c r="K1311" s="122">
        <v>0.10293845503559999</v>
      </c>
      <c r="L1311" s="122">
        <v>0.1014253662452</v>
      </c>
      <c r="M1311" s="122">
        <v>0.1057719017372</v>
      </c>
      <c r="N1311" s="122">
        <v>0.1039147020317</v>
      </c>
      <c r="O1311" s="122">
        <v>0.10008340025869999</v>
      </c>
      <c r="P1311" s="122">
        <v>8.8732245962799994E-2</v>
      </c>
      <c r="Q1311" s="122">
        <v>8.3458224018999994E-2</v>
      </c>
      <c r="R1311" s="122">
        <v>8.1040354759600003E-2</v>
      </c>
      <c r="S1311" s="122">
        <v>7.7810014221899995E-2</v>
      </c>
      <c r="T1311" s="122">
        <v>7.6475597919800006E-2</v>
      </c>
      <c r="U1311" s="122">
        <v>7.3536315264099997E-2</v>
      </c>
      <c r="V1311" s="122">
        <v>7.1947306373600001E-2</v>
      </c>
      <c r="W1311" s="122">
        <v>6.9096579009500003E-2</v>
      </c>
      <c r="X1311" s="122">
        <v>6.4224260125100005E-2</v>
      </c>
      <c r="Y1311" s="122">
        <v>5.5251895479600001E-2</v>
      </c>
      <c r="Z1311" s="122">
        <v>4.3253088405299997E-2</v>
      </c>
      <c r="AA1311" s="122">
        <v>3.9112953324199999E-2</v>
      </c>
      <c r="AB1311" s="122">
        <v>4.3140725282599997E-2</v>
      </c>
      <c r="AC1311" s="122">
        <v>3.78151598863E-2</v>
      </c>
      <c r="AD1311" s="122">
        <v>3.1752321713700002E-2</v>
      </c>
      <c r="AE1311" s="122">
        <v>3.8041474568900002E-2</v>
      </c>
      <c r="AF1311" s="122">
        <v>4.0206211189400001E-2</v>
      </c>
      <c r="AG1311" s="122">
        <v>4.0317560205900001E-2</v>
      </c>
      <c r="AH1311" s="122">
        <v>4.1112597732800002E-2</v>
      </c>
      <c r="AI1311" s="122">
        <v>3.9653022034099997E-2</v>
      </c>
      <c r="AJ1311" s="122">
        <v>3.5278950655699998E-2</v>
      </c>
      <c r="AK1311" s="122">
        <v>3.9391369591499997E-2</v>
      </c>
      <c r="AL1311" s="122">
        <v>0</v>
      </c>
    </row>
    <row r="1312" spans="1:38" hidden="1" x14ac:dyDescent="0.25">
      <c r="A1312" s="122" t="s">
        <v>1964</v>
      </c>
      <c r="B1312" s="122">
        <v>1</v>
      </c>
      <c r="C1312" s="122" t="s">
        <v>2158</v>
      </c>
      <c r="D1312" s="122" t="s">
        <v>2135</v>
      </c>
      <c r="E1312" s="122">
        <v>25</v>
      </c>
      <c r="F1312" s="122">
        <v>0</v>
      </c>
      <c r="G1312" s="122">
        <v>0</v>
      </c>
      <c r="H1312" s="122">
        <v>0</v>
      </c>
      <c r="I1312" s="122">
        <v>0</v>
      </c>
      <c r="J1312" s="122">
        <v>0</v>
      </c>
      <c r="K1312" s="122">
        <v>0</v>
      </c>
      <c r="L1312" s="122">
        <v>0</v>
      </c>
      <c r="M1312" s="122">
        <v>0</v>
      </c>
      <c r="N1312" s="122">
        <v>0</v>
      </c>
      <c r="O1312" s="122">
        <v>0</v>
      </c>
      <c r="P1312" s="122">
        <v>0</v>
      </c>
      <c r="Q1312" s="122">
        <v>0</v>
      </c>
      <c r="R1312" s="122">
        <v>0</v>
      </c>
      <c r="S1312" s="122">
        <v>0</v>
      </c>
      <c r="T1312" s="122">
        <v>0</v>
      </c>
      <c r="U1312" s="122">
        <v>0</v>
      </c>
      <c r="V1312" s="122">
        <v>0</v>
      </c>
      <c r="W1312" s="122">
        <v>0</v>
      </c>
      <c r="X1312" s="122">
        <v>0</v>
      </c>
      <c r="Y1312" s="122">
        <v>0</v>
      </c>
      <c r="Z1312" s="122">
        <v>0</v>
      </c>
      <c r="AA1312" s="122">
        <v>0</v>
      </c>
      <c r="AB1312" s="122">
        <v>0</v>
      </c>
      <c r="AC1312" s="122">
        <v>0</v>
      </c>
      <c r="AD1312" s="122">
        <v>0</v>
      </c>
      <c r="AE1312" s="122">
        <v>0</v>
      </c>
      <c r="AF1312" s="122">
        <v>0</v>
      </c>
      <c r="AG1312" s="122">
        <v>0</v>
      </c>
      <c r="AH1312" s="122">
        <v>0</v>
      </c>
      <c r="AI1312" s="122">
        <v>0</v>
      </c>
      <c r="AJ1312" s="122">
        <v>0</v>
      </c>
      <c r="AK1312" s="122">
        <v>0</v>
      </c>
      <c r="AL1312" s="122">
        <v>0</v>
      </c>
    </row>
    <row r="1313" spans="1:38" hidden="1" x14ac:dyDescent="0.25">
      <c r="A1313" s="122" t="s">
        <v>1964</v>
      </c>
      <c r="B1313" s="122">
        <v>1</v>
      </c>
      <c r="C1313" s="122" t="s">
        <v>2158</v>
      </c>
      <c r="D1313" s="122" t="s">
        <v>2102</v>
      </c>
      <c r="E1313" s="122">
        <v>25</v>
      </c>
      <c r="F1313" s="122">
        <v>0</v>
      </c>
      <c r="G1313" s="122">
        <v>0</v>
      </c>
      <c r="H1313" s="122">
        <v>0</v>
      </c>
      <c r="I1313" s="122">
        <v>0</v>
      </c>
      <c r="J1313" s="122">
        <v>0</v>
      </c>
      <c r="K1313" s="122">
        <v>0</v>
      </c>
      <c r="L1313" s="122">
        <v>0</v>
      </c>
      <c r="M1313" s="122">
        <v>0</v>
      </c>
      <c r="N1313" s="122">
        <v>0</v>
      </c>
      <c r="O1313" s="122">
        <v>0</v>
      </c>
      <c r="P1313" s="122">
        <v>0</v>
      </c>
      <c r="Q1313" s="122">
        <v>0</v>
      </c>
      <c r="R1313" s="122">
        <v>0</v>
      </c>
      <c r="S1313" s="122">
        <v>0</v>
      </c>
      <c r="T1313" s="122">
        <v>0</v>
      </c>
      <c r="U1313" s="122">
        <v>0</v>
      </c>
      <c r="V1313" s="122">
        <v>0</v>
      </c>
      <c r="W1313" s="122">
        <v>0</v>
      </c>
      <c r="X1313" s="122">
        <v>0</v>
      </c>
      <c r="Y1313" s="122">
        <v>0</v>
      </c>
      <c r="Z1313" s="122">
        <v>0</v>
      </c>
      <c r="AA1313" s="122">
        <v>0</v>
      </c>
      <c r="AB1313" s="122">
        <v>0</v>
      </c>
      <c r="AC1313" s="122">
        <v>0</v>
      </c>
      <c r="AD1313" s="122">
        <v>0</v>
      </c>
      <c r="AE1313" s="122">
        <v>0</v>
      </c>
      <c r="AF1313" s="122">
        <v>0</v>
      </c>
      <c r="AG1313" s="122">
        <v>0</v>
      </c>
      <c r="AH1313" s="122">
        <v>5.5965677000000001E-6</v>
      </c>
      <c r="AI1313" s="122">
        <v>1.0249781199999999E-5</v>
      </c>
      <c r="AJ1313" s="122">
        <v>0</v>
      </c>
      <c r="AK1313" s="122">
        <v>0</v>
      </c>
      <c r="AL1313" s="122">
        <v>0</v>
      </c>
    </row>
    <row r="1314" spans="1:38" hidden="1" x14ac:dyDescent="0.25">
      <c r="A1314" s="122" t="s">
        <v>1964</v>
      </c>
      <c r="B1314" s="122">
        <v>1</v>
      </c>
      <c r="C1314" s="122" t="s">
        <v>2158</v>
      </c>
      <c r="D1314" s="122" t="s">
        <v>2103</v>
      </c>
      <c r="E1314" s="122">
        <v>25</v>
      </c>
      <c r="F1314" s="122">
        <v>0</v>
      </c>
      <c r="G1314" s="122">
        <v>0</v>
      </c>
      <c r="H1314" s="122">
        <v>0</v>
      </c>
      <c r="I1314" s="122">
        <v>0</v>
      </c>
      <c r="J1314" s="122">
        <v>0</v>
      </c>
      <c r="K1314" s="122">
        <v>0</v>
      </c>
      <c r="L1314" s="122">
        <v>0</v>
      </c>
      <c r="M1314" s="122">
        <v>0</v>
      </c>
      <c r="N1314" s="122">
        <v>0</v>
      </c>
      <c r="O1314" s="122">
        <v>0</v>
      </c>
      <c r="P1314" s="122">
        <v>0</v>
      </c>
      <c r="Q1314" s="122">
        <v>0</v>
      </c>
      <c r="R1314" s="122">
        <v>0</v>
      </c>
      <c r="S1314" s="122">
        <v>0</v>
      </c>
      <c r="T1314" s="122">
        <v>0</v>
      </c>
      <c r="U1314" s="122">
        <v>0</v>
      </c>
      <c r="V1314" s="122">
        <v>0</v>
      </c>
      <c r="W1314" s="122">
        <v>0</v>
      </c>
      <c r="X1314" s="122">
        <v>0</v>
      </c>
      <c r="Y1314" s="122">
        <v>0</v>
      </c>
      <c r="Z1314" s="122">
        <v>0</v>
      </c>
      <c r="AA1314" s="122">
        <v>0</v>
      </c>
      <c r="AB1314" s="122">
        <v>0</v>
      </c>
      <c r="AC1314" s="122">
        <v>0</v>
      </c>
      <c r="AD1314" s="122">
        <v>0</v>
      </c>
      <c r="AE1314" s="122">
        <v>0</v>
      </c>
      <c r="AF1314" s="122">
        <v>0</v>
      </c>
      <c r="AG1314" s="122">
        <v>0</v>
      </c>
      <c r="AH1314" s="122">
        <v>0</v>
      </c>
      <c r="AI1314" s="122">
        <v>0</v>
      </c>
      <c r="AJ1314" s="122">
        <v>0</v>
      </c>
      <c r="AK1314" s="122">
        <v>0</v>
      </c>
      <c r="AL1314" s="122">
        <v>0</v>
      </c>
    </row>
    <row r="1315" spans="1:38" hidden="1" x14ac:dyDescent="0.25">
      <c r="A1315" s="122" t="s">
        <v>1964</v>
      </c>
      <c r="B1315" s="122">
        <v>1</v>
      </c>
      <c r="C1315" s="122" t="s">
        <v>2158</v>
      </c>
      <c r="D1315" s="122" t="s">
        <v>2104</v>
      </c>
      <c r="E1315" s="122">
        <v>25</v>
      </c>
      <c r="F1315" s="122">
        <v>0.1094823893811</v>
      </c>
      <c r="G1315" s="122">
        <v>0.1039653710827</v>
      </c>
      <c r="H1315" s="122">
        <v>0.1050930103704</v>
      </c>
      <c r="I1315" s="122">
        <v>0.10492919060189999</v>
      </c>
      <c r="J1315" s="122">
        <v>0.10820247008140001</v>
      </c>
      <c r="K1315" s="122">
        <v>0.10293845503559999</v>
      </c>
      <c r="L1315" s="122">
        <v>0.1014253662452</v>
      </c>
      <c r="M1315" s="122">
        <v>0.1057719017372</v>
      </c>
      <c r="N1315" s="122">
        <v>0.1039147020317</v>
      </c>
      <c r="O1315" s="122">
        <v>0.10008340025869999</v>
      </c>
      <c r="P1315" s="122">
        <v>0.11830966128379999</v>
      </c>
      <c r="Q1315" s="122">
        <v>0.1112776320253</v>
      </c>
      <c r="R1315" s="122">
        <v>0.1080538063461</v>
      </c>
      <c r="S1315" s="122">
        <v>0.1037466856292</v>
      </c>
      <c r="T1315" s="122">
        <v>0.15295119583960001</v>
      </c>
      <c r="U1315" s="122">
        <v>0.14707263052819999</v>
      </c>
      <c r="V1315" s="122">
        <v>0.1438946127473</v>
      </c>
      <c r="W1315" s="122">
        <v>0.13819315801900001</v>
      </c>
      <c r="X1315" s="122">
        <v>0.14985660695870001</v>
      </c>
      <c r="Y1315" s="122">
        <v>0.1289210894524</v>
      </c>
      <c r="Z1315" s="122">
        <v>0.18011597786700001</v>
      </c>
      <c r="AA1315" s="122">
        <v>0.18958678989229999</v>
      </c>
      <c r="AB1315" s="122">
        <v>0.18911314677589999</v>
      </c>
      <c r="AC1315" s="122">
        <v>0.19130950399999999</v>
      </c>
      <c r="AD1315" s="122">
        <v>0.19630497460640001</v>
      </c>
      <c r="AE1315" s="122">
        <v>0.19774332395300001</v>
      </c>
      <c r="AF1315" s="122">
        <v>0.2102847645016</v>
      </c>
      <c r="AG1315" s="122">
        <v>0.18409737835600001</v>
      </c>
      <c r="AH1315" s="122">
        <v>0.1967995027686</v>
      </c>
      <c r="AI1315" s="122">
        <v>0.19976136688759999</v>
      </c>
      <c r="AJ1315" s="122">
        <v>0.18465403515680001</v>
      </c>
      <c r="AK1315" s="122">
        <v>0.19503046247139999</v>
      </c>
      <c r="AL1315" s="122">
        <v>0</v>
      </c>
    </row>
    <row r="1316" spans="1:38" hidden="1" x14ac:dyDescent="0.25">
      <c r="A1316" s="122" t="s">
        <v>1964</v>
      </c>
      <c r="B1316" s="122">
        <v>1</v>
      </c>
      <c r="C1316" s="122" t="s">
        <v>2158</v>
      </c>
      <c r="D1316" s="122" t="s">
        <v>2105</v>
      </c>
      <c r="E1316" s="122">
        <v>25</v>
      </c>
      <c r="F1316" s="122">
        <v>0</v>
      </c>
      <c r="G1316" s="122">
        <v>0</v>
      </c>
      <c r="H1316" s="122">
        <v>0</v>
      </c>
      <c r="I1316" s="122">
        <v>0</v>
      </c>
      <c r="J1316" s="122">
        <v>0</v>
      </c>
      <c r="K1316" s="122">
        <v>0</v>
      </c>
      <c r="L1316" s="122">
        <v>0</v>
      </c>
      <c r="M1316" s="122">
        <v>0</v>
      </c>
      <c r="N1316" s="122">
        <v>0</v>
      </c>
      <c r="O1316" s="122">
        <v>0</v>
      </c>
      <c r="P1316" s="122">
        <v>0</v>
      </c>
      <c r="Q1316" s="122">
        <v>0</v>
      </c>
      <c r="R1316" s="122">
        <v>0</v>
      </c>
      <c r="S1316" s="122">
        <v>0</v>
      </c>
      <c r="T1316" s="122">
        <v>0</v>
      </c>
      <c r="U1316" s="122">
        <v>0</v>
      </c>
      <c r="V1316" s="122">
        <v>0</v>
      </c>
      <c r="W1316" s="122">
        <v>0</v>
      </c>
      <c r="X1316" s="122">
        <v>0</v>
      </c>
      <c r="Y1316" s="122">
        <v>0</v>
      </c>
      <c r="Z1316" s="122">
        <v>0</v>
      </c>
      <c r="AA1316" s="122">
        <v>0</v>
      </c>
      <c r="AB1316" s="122">
        <v>0</v>
      </c>
      <c r="AC1316" s="122">
        <v>0</v>
      </c>
      <c r="AD1316" s="122">
        <v>0</v>
      </c>
      <c r="AE1316" s="122">
        <v>0</v>
      </c>
      <c r="AF1316" s="122">
        <v>0</v>
      </c>
      <c r="AG1316" s="122">
        <v>0</v>
      </c>
      <c r="AH1316" s="122">
        <v>0</v>
      </c>
      <c r="AI1316" s="122">
        <v>0</v>
      </c>
      <c r="AJ1316" s="122">
        <v>0</v>
      </c>
      <c r="AK1316" s="122">
        <v>0</v>
      </c>
      <c r="AL1316" s="122">
        <v>0</v>
      </c>
    </row>
    <row r="1317" spans="1:38" hidden="1" x14ac:dyDescent="0.25">
      <c r="A1317" s="122" t="s">
        <v>1964</v>
      </c>
      <c r="B1317" s="122">
        <v>1</v>
      </c>
      <c r="C1317" s="122" t="s">
        <v>2158</v>
      </c>
      <c r="D1317" s="122" t="s">
        <v>475</v>
      </c>
      <c r="E1317" s="122">
        <v>25</v>
      </c>
      <c r="F1317" s="122">
        <v>0</v>
      </c>
      <c r="G1317" s="122">
        <v>0</v>
      </c>
      <c r="H1317" s="122">
        <v>0</v>
      </c>
      <c r="I1317" s="122">
        <v>0</v>
      </c>
      <c r="J1317" s="122">
        <v>0</v>
      </c>
      <c r="K1317" s="122">
        <v>0</v>
      </c>
      <c r="L1317" s="122">
        <v>0</v>
      </c>
      <c r="M1317" s="122">
        <v>0</v>
      </c>
      <c r="N1317" s="122">
        <v>0</v>
      </c>
      <c r="O1317" s="122">
        <v>0</v>
      </c>
      <c r="P1317" s="122">
        <v>0</v>
      </c>
      <c r="Q1317" s="122">
        <v>0</v>
      </c>
      <c r="R1317" s="122">
        <v>0</v>
      </c>
      <c r="S1317" s="122">
        <v>0</v>
      </c>
      <c r="T1317" s="122">
        <v>0</v>
      </c>
      <c r="U1317" s="122">
        <v>0</v>
      </c>
      <c r="V1317" s="122">
        <v>0</v>
      </c>
      <c r="W1317" s="122">
        <v>0</v>
      </c>
      <c r="X1317" s="122">
        <v>0</v>
      </c>
      <c r="Y1317" s="122">
        <v>0</v>
      </c>
      <c r="Z1317" s="122">
        <v>0</v>
      </c>
      <c r="AA1317" s="122">
        <v>0</v>
      </c>
      <c r="AB1317" s="122">
        <v>0</v>
      </c>
      <c r="AC1317" s="122">
        <v>0</v>
      </c>
      <c r="AD1317" s="122">
        <v>0</v>
      </c>
      <c r="AE1317" s="122">
        <v>0</v>
      </c>
      <c r="AF1317" s="122">
        <v>0</v>
      </c>
      <c r="AG1317" s="122">
        <v>0</v>
      </c>
      <c r="AH1317" s="122">
        <v>0</v>
      </c>
      <c r="AI1317" s="122">
        <v>0</v>
      </c>
      <c r="AJ1317" s="122">
        <v>0</v>
      </c>
      <c r="AK1317" s="122">
        <v>0</v>
      </c>
      <c r="AL1317" s="122">
        <v>0</v>
      </c>
    </row>
    <row r="1318" spans="1:38" hidden="1" x14ac:dyDescent="0.25">
      <c r="A1318" s="122" t="s">
        <v>1964</v>
      </c>
      <c r="B1318" s="122">
        <v>1</v>
      </c>
      <c r="C1318" s="122" t="s">
        <v>2158</v>
      </c>
      <c r="D1318" s="122" t="s">
        <v>2106</v>
      </c>
      <c r="E1318" s="122">
        <v>25</v>
      </c>
      <c r="F1318" s="122">
        <v>0</v>
      </c>
      <c r="G1318" s="122">
        <v>0</v>
      </c>
      <c r="H1318" s="122">
        <v>0</v>
      </c>
      <c r="I1318" s="122">
        <v>0</v>
      </c>
      <c r="J1318" s="122">
        <v>0</v>
      </c>
      <c r="K1318" s="122">
        <v>0</v>
      </c>
      <c r="L1318" s="122">
        <v>0</v>
      </c>
      <c r="M1318" s="122">
        <v>0</v>
      </c>
      <c r="N1318" s="122">
        <v>0</v>
      </c>
      <c r="O1318" s="122">
        <v>0</v>
      </c>
      <c r="P1318" s="122">
        <v>0</v>
      </c>
      <c r="Q1318" s="122">
        <v>0</v>
      </c>
      <c r="R1318" s="122">
        <v>0</v>
      </c>
      <c r="S1318" s="122">
        <v>0</v>
      </c>
      <c r="T1318" s="122">
        <v>0</v>
      </c>
      <c r="U1318" s="122">
        <v>0</v>
      </c>
      <c r="V1318" s="122">
        <v>0</v>
      </c>
      <c r="W1318" s="122">
        <v>0</v>
      </c>
      <c r="X1318" s="122">
        <v>0</v>
      </c>
      <c r="Y1318" s="122">
        <v>0</v>
      </c>
      <c r="Z1318" s="122">
        <v>0</v>
      </c>
      <c r="AA1318" s="122">
        <v>0</v>
      </c>
      <c r="AB1318" s="122">
        <v>0</v>
      </c>
      <c r="AC1318" s="122">
        <v>0</v>
      </c>
      <c r="AD1318" s="122">
        <v>0</v>
      </c>
      <c r="AE1318" s="122">
        <v>0</v>
      </c>
      <c r="AF1318" s="122">
        <v>0</v>
      </c>
      <c r="AG1318" s="122">
        <v>0</v>
      </c>
      <c r="AH1318" s="122">
        <v>0</v>
      </c>
      <c r="AI1318" s="122">
        <v>0</v>
      </c>
      <c r="AJ1318" s="122">
        <v>0</v>
      </c>
      <c r="AK1318" s="122">
        <v>0</v>
      </c>
      <c r="AL1318" s="122">
        <v>0</v>
      </c>
    </row>
    <row r="1319" spans="1:38" hidden="1" x14ac:dyDescent="0.25">
      <c r="A1319" s="122" t="s">
        <v>1964</v>
      </c>
      <c r="B1319" s="122">
        <v>1</v>
      </c>
      <c r="C1319" s="122" t="s">
        <v>2158</v>
      </c>
      <c r="D1319" s="122" t="s">
        <v>2107</v>
      </c>
      <c r="E1319" s="122">
        <v>25</v>
      </c>
      <c r="F1319" s="122">
        <v>0.14597651917480001</v>
      </c>
      <c r="G1319" s="122">
        <v>0.138620494777</v>
      </c>
      <c r="H1319" s="122">
        <v>0.14012401382719999</v>
      </c>
      <c r="I1319" s="122">
        <v>0.13990558746920001</v>
      </c>
      <c r="J1319" s="122">
        <v>0.14426996010849999</v>
      </c>
      <c r="K1319" s="122">
        <v>0.13725127338080001</v>
      </c>
      <c r="L1319" s="122">
        <v>0.13523382166030001</v>
      </c>
      <c r="M1319" s="122">
        <v>0.1410292023162</v>
      </c>
      <c r="N1319" s="122">
        <v>0.13855293604230001</v>
      </c>
      <c r="O1319" s="122">
        <v>0.1334445336782</v>
      </c>
      <c r="P1319" s="122">
        <v>0.11830966128379999</v>
      </c>
      <c r="Q1319" s="122">
        <v>0.1112776320253</v>
      </c>
      <c r="R1319" s="122">
        <v>0.1080538063461</v>
      </c>
      <c r="S1319" s="122">
        <v>0.1037466856292</v>
      </c>
      <c r="T1319" s="122">
        <v>0.1019674638931</v>
      </c>
      <c r="U1319" s="122">
        <v>9.8048420352200003E-2</v>
      </c>
      <c r="V1319" s="122">
        <v>9.5929741831500007E-2</v>
      </c>
      <c r="W1319" s="122">
        <v>9.2128772012700005E-2</v>
      </c>
      <c r="X1319" s="122">
        <v>8.5632346833500003E-2</v>
      </c>
      <c r="Y1319" s="122">
        <v>7.3669193972800001E-2</v>
      </c>
      <c r="Z1319" s="122">
        <v>5.3192387807800001E-2</v>
      </c>
      <c r="AA1319" s="122">
        <v>5.2804738229699999E-2</v>
      </c>
      <c r="AB1319" s="122">
        <v>4.9501000323100001E-2</v>
      </c>
      <c r="AC1319" s="122">
        <v>5.00239684058E-2</v>
      </c>
      <c r="AD1319" s="122">
        <v>4.7808481093200003E-2</v>
      </c>
      <c r="AE1319" s="122">
        <v>3.47513221893E-2</v>
      </c>
      <c r="AF1319" s="122">
        <v>3.4387009892100001E-2</v>
      </c>
      <c r="AG1319" s="122">
        <v>3.5352067735500002E-2</v>
      </c>
      <c r="AH1319" s="122">
        <v>3.5765341256199998E-2</v>
      </c>
      <c r="AI1319" s="122">
        <v>2.9241780378300001E-2</v>
      </c>
      <c r="AJ1319" s="122">
        <v>3.1710977127699998E-2</v>
      </c>
      <c r="AK1319" s="122">
        <v>3.3901384501999997E-2</v>
      </c>
      <c r="AL1319" s="122">
        <v>0</v>
      </c>
    </row>
    <row r="1320" spans="1:38" hidden="1" x14ac:dyDescent="0.25">
      <c r="A1320" s="122" t="s">
        <v>1964</v>
      </c>
      <c r="B1320" s="122">
        <v>1</v>
      </c>
      <c r="C1320" s="122" t="s">
        <v>2158</v>
      </c>
      <c r="D1320" s="122" t="s">
        <v>2108</v>
      </c>
      <c r="E1320" s="122">
        <v>25</v>
      </c>
      <c r="F1320" s="122">
        <v>0</v>
      </c>
      <c r="G1320" s="122">
        <v>0</v>
      </c>
      <c r="H1320" s="122">
        <v>0</v>
      </c>
      <c r="I1320" s="122">
        <v>0</v>
      </c>
      <c r="J1320" s="122">
        <v>0</v>
      </c>
      <c r="K1320" s="122">
        <v>0</v>
      </c>
      <c r="L1320" s="122">
        <v>0</v>
      </c>
      <c r="M1320" s="122">
        <v>0</v>
      </c>
      <c r="N1320" s="122">
        <v>0</v>
      </c>
      <c r="O1320" s="122">
        <v>0</v>
      </c>
      <c r="P1320" s="122">
        <v>0</v>
      </c>
      <c r="Q1320" s="122">
        <v>0</v>
      </c>
      <c r="R1320" s="122">
        <v>0</v>
      </c>
      <c r="S1320" s="122">
        <v>0</v>
      </c>
      <c r="T1320" s="122">
        <v>0</v>
      </c>
      <c r="U1320" s="122">
        <v>0</v>
      </c>
      <c r="V1320" s="122">
        <v>0</v>
      </c>
      <c r="W1320" s="122">
        <v>0</v>
      </c>
      <c r="X1320" s="122">
        <v>0</v>
      </c>
      <c r="Y1320" s="122">
        <v>0</v>
      </c>
      <c r="Z1320" s="122">
        <v>0</v>
      </c>
      <c r="AA1320" s="122">
        <v>0</v>
      </c>
      <c r="AB1320" s="122">
        <v>0</v>
      </c>
      <c r="AC1320" s="122">
        <v>0</v>
      </c>
      <c r="AD1320" s="122">
        <v>0</v>
      </c>
      <c r="AE1320" s="122">
        <v>0</v>
      </c>
      <c r="AF1320" s="122">
        <v>0</v>
      </c>
      <c r="AG1320" s="122">
        <v>0</v>
      </c>
      <c r="AH1320" s="122">
        <v>0</v>
      </c>
      <c r="AI1320" s="122">
        <v>0</v>
      </c>
      <c r="AJ1320" s="122">
        <v>0</v>
      </c>
      <c r="AK1320" s="122">
        <v>0</v>
      </c>
      <c r="AL1320" s="122">
        <v>0</v>
      </c>
    </row>
    <row r="1321" spans="1:38" hidden="1" x14ac:dyDescent="0.25">
      <c r="A1321" s="122" t="s">
        <v>1964</v>
      </c>
      <c r="B1321" s="122">
        <v>1</v>
      </c>
      <c r="C1321" s="122" t="s">
        <v>2158</v>
      </c>
      <c r="D1321" s="122" t="s">
        <v>2109</v>
      </c>
      <c r="E1321" s="122">
        <v>25</v>
      </c>
      <c r="F1321" s="122">
        <v>0</v>
      </c>
      <c r="G1321" s="122">
        <v>0</v>
      </c>
      <c r="H1321" s="122">
        <v>0</v>
      </c>
      <c r="I1321" s="122">
        <v>0</v>
      </c>
      <c r="J1321" s="122">
        <v>0</v>
      </c>
      <c r="K1321" s="122">
        <v>0</v>
      </c>
      <c r="L1321" s="122">
        <v>0</v>
      </c>
      <c r="M1321" s="122">
        <v>0</v>
      </c>
      <c r="N1321" s="122">
        <v>0</v>
      </c>
      <c r="O1321" s="122">
        <v>0</v>
      </c>
      <c r="P1321" s="122">
        <v>0</v>
      </c>
      <c r="Q1321" s="122">
        <v>0</v>
      </c>
      <c r="R1321" s="122">
        <v>0</v>
      </c>
      <c r="S1321" s="122">
        <v>0</v>
      </c>
      <c r="T1321" s="122">
        <v>0</v>
      </c>
      <c r="U1321" s="122">
        <v>0</v>
      </c>
      <c r="V1321" s="122">
        <v>0</v>
      </c>
      <c r="W1321" s="122">
        <v>0</v>
      </c>
      <c r="X1321" s="122">
        <v>0</v>
      </c>
      <c r="Y1321" s="122">
        <v>0</v>
      </c>
      <c r="Z1321" s="122">
        <v>0</v>
      </c>
      <c r="AA1321" s="122">
        <v>0</v>
      </c>
      <c r="AB1321" s="122">
        <v>0</v>
      </c>
      <c r="AC1321" s="122">
        <v>0</v>
      </c>
      <c r="AD1321" s="122">
        <v>0</v>
      </c>
      <c r="AE1321" s="122">
        <v>0</v>
      </c>
      <c r="AF1321" s="122">
        <v>0</v>
      </c>
      <c r="AG1321" s="122">
        <v>0</v>
      </c>
      <c r="AH1321" s="122">
        <v>0</v>
      </c>
      <c r="AI1321" s="122">
        <v>0</v>
      </c>
      <c r="AJ1321" s="122">
        <v>0</v>
      </c>
      <c r="AK1321" s="122">
        <v>0</v>
      </c>
      <c r="AL1321" s="122">
        <v>0</v>
      </c>
    </row>
    <row r="1322" spans="1:38" hidden="1" x14ac:dyDescent="0.25">
      <c r="A1322" s="122" t="s">
        <v>1964</v>
      </c>
      <c r="B1322" s="122">
        <v>1</v>
      </c>
      <c r="C1322" s="122" t="s">
        <v>2158</v>
      </c>
      <c r="D1322" s="122" t="s">
        <v>2110</v>
      </c>
      <c r="E1322" s="122">
        <v>25</v>
      </c>
      <c r="F1322" s="122">
        <v>7.2988259587400003E-2</v>
      </c>
      <c r="G1322" s="122">
        <v>6.9310247388500001E-2</v>
      </c>
      <c r="H1322" s="122">
        <v>7.0062006913599997E-2</v>
      </c>
      <c r="I1322" s="122">
        <v>6.9952793734600005E-2</v>
      </c>
      <c r="J1322" s="122">
        <v>7.2134980054200007E-2</v>
      </c>
      <c r="K1322" s="122">
        <v>6.8625636690400005E-2</v>
      </c>
      <c r="L1322" s="122">
        <v>6.7616910830100005E-2</v>
      </c>
      <c r="M1322" s="122">
        <v>7.0514601158100002E-2</v>
      </c>
      <c r="N1322" s="122">
        <v>6.9276468021100004E-2</v>
      </c>
      <c r="O1322" s="122">
        <v>6.67222668391E-2</v>
      </c>
      <c r="P1322" s="122">
        <v>5.9154830641899997E-2</v>
      </c>
      <c r="Q1322" s="122">
        <v>5.5638816012700001E-2</v>
      </c>
      <c r="R1322" s="122">
        <v>5.4026903173100001E-2</v>
      </c>
      <c r="S1322" s="122">
        <v>5.1873342814600001E-2</v>
      </c>
      <c r="T1322" s="122">
        <v>5.0983731946500001E-2</v>
      </c>
      <c r="U1322" s="122">
        <v>4.9024210176100001E-2</v>
      </c>
      <c r="V1322" s="122">
        <v>4.7964870915799998E-2</v>
      </c>
      <c r="W1322" s="122">
        <v>4.6064386006300001E-2</v>
      </c>
      <c r="X1322" s="122">
        <v>4.2816173416800003E-2</v>
      </c>
      <c r="Y1322" s="122">
        <v>3.6834596986400001E-2</v>
      </c>
      <c r="Z1322" s="122">
        <v>7.8159775321899994E-2</v>
      </c>
      <c r="AA1322" s="122">
        <v>8.5676588016199998E-2</v>
      </c>
      <c r="AB1322" s="122">
        <v>8.7288769602700003E-2</v>
      </c>
      <c r="AC1322" s="122">
        <v>8.7487785936699994E-2</v>
      </c>
      <c r="AD1322" s="122">
        <v>8.9122353446199995E-2</v>
      </c>
      <c r="AE1322" s="122">
        <v>8.6689370949700001E-2</v>
      </c>
      <c r="AF1322" s="122">
        <v>8.7392915845299998E-2</v>
      </c>
      <c r="AG1322" s="122">
        <v>8.7848803582099996E-2</v>
      </c>
      <c r="AH1322" s="122">
        <v>7.4150826570399994E-2</v>
      </c>
      <c r="AI1322" s="122">
        <v>8.2015579007800002E-2</v>
      </c>
      <c r="AJ1322" s="122">
        <v>8.8451501905800006E-2</v>
      </c>
      <c r="AK1322" s="122">
        <v>8.8046743963700005E-2</v>
      </c>
      <c r="AL1322" s="122">
        <v>0</v>
      </c>
    </row>
    <row r="1323" spans="1:38" hidden="1" x14ac:dyDescent="0.25">
      <c r="A1323" s="122" t="s">
        <v>1964</v>
      </c>
      <c r="B1323" s="122">
        <v>1</v>
      </c>
      <c r="C1323" s="122" t="s">
        <v>2158</v>
      </c>
      <c r="D1323" s="122" t="s">
        <v>2111</v>
      </c>
      <c r="E1323" s="122">
        <v>25</v>
      </c>
      <c r="F1323" s="122">
        <v>3.6494129793700002E-2</v>
      </c>
      <c r="G1323" s="122">
        <v>3.4655123694199999E-2</v>
      </c>
      <c r="H1323" s="122">
        <v>3.5031003456799999E-2</v>
      </c>
      <c r="I1323" s="122">
        <v>3.4976396867300003E-2</v>
      </c>
      <c r="J1323" s="122">
        <v>3.6067490027100003E-2</v>
      </c>
      <c r="K1323" s="122">
        <v>3.4312818345200002E-2</v>
      </c>
      <c r="L1323" s="122">
        <v>3.3808455415099997E-2</v>
      </c>
      <c r="M1323" s="122">
        <v>3.5257300579100002E-2</v>
      </c>
      <c r="N1323" s="122">
        <v>6.9276468021100004E-2</v>
      </c>
      <c r="O1323" s="122">
        <v>0.1334445336782</v>
      </c>
      <c r="P1323" s="122">
        <v>0.17746449192569999</v>
      </c>
      <c r="Q1323" s="122">
        <v>0.16691644803799999</v>
      </c>
      <c r="R1323" s="122">
        <v>0.18909416110569999</v>
      </c>
      <c r="S1323" s="122">
        <v>0.2074933712583</v>
      </c>
      <c r="T1323" s="122">
        <v>0.20393492778610001</v>
      </c>
      <c r="U1323" s="122">
        <v>0.1960968407043</v>
      </c>
      <c r="V1323" s="122">
        <v>0.19185948366300001</v>
      </c>
      <c r="W1323" s="122">
        <v>0.18425754402530001</v>
      </c>
      <c r="X1323" s="122">
        <v>0.17126469366710001</v>
      </c>
      <c r="Y1323" s="122">
        <v>0.1473383879456</v>
      </c>
      <c r="Z1323" s="122">
        <v>0.128006160255</v>
      </c>
      <c r="AA1323" s="122">
        <v>0.1250387269721</v>
      </c>
      <c r="AB1323" s="122">
        <v>0.122269719406</v>
      </c>
      <c r="AC1323" s="122">
        <v>0.11853989176099999</v>
      </c>
      <c r="AD1323" s="122">
        <v>0.1118424096046</v>
      </c>
      <c r="AE1323" s="122">
        <v>0.1202253006423</v>
      </c>
      <c r="AF1323" s="122">
        <v>0.1071847828229</v>
      </c>
      <c r="AG1323" s="122">
        <v>0.105056774438</v>
      </c>
      <c r="AH1323" s="122">
        <v>0.1137524566117</v>
      </c>
      <c r="AI1323" s="122">
        <v>0.112657775366</v>
      </c>
      <c r="AJ1323" s="122">
        <v>9.3414635789799999E-2</v>
      </c>
      <c r="AK1323" s="122">
        <v>0.13882917455880001</v>
      </c>
      <c r="AL1323" s="122">
        <v>0</v>
      </c>
    </row>
    <row r="1324" spans="1:38" hidden="1" x14ac:dyDescent="0.25">
      <c r="A1324" s="122" t="s">
        <v>1964</v>
      </c>
      <c r="B1324" s="122">
        <v>1</v>
      </c>
      <c r="C1324" s="122" t="s">
        <v>2158</v>
      </c>
      <c r="D1324" s="122" t="s">
        <v>2112</v>
      </c>
      <c r="E1324" s="122">
        <v>25</v>
      </c>
      <c r="F1324" s="122">
        <v>0.14597651917480001</v>
      </c>
      <c r="G1324" s="122">
        <v>0.138620494777</v>
      </c>
      <c r="H1324" s="122">
        <v>0.14012401382719999</v>
      </c>
      <c r="I1324" s="122">
        <v>0.13990558746920001</v>
      </c>
      <c r="J1324" s="122">
        <v>0.14426996010849999</v>
      </c>
      <c r="K1324" s="122">
        <v>0.13725127338080001</v>
      </c>
      <c r="L1324" s="122">
        <v>0.13523382166030001</v>
      </c>
      <c r="M1324" s="122">
        <v>0.1410292023162</v>
      </c>
      <c r="N1324" s="122">
        <v>0.13855293604230001</v>
      </c>
      <c r="O1324" s="122">
        <v>0.1334445336782</v>
      </c>
      <c r="P1324" s="122">
        <v>0.11830966128379999</v>
      </c>
      <c r="Q1324" s="122">
        <v>0.1112776320253</v>
      </c>
      <c r="R1324" s="122">
        <v>0.1080538063461</v>
      </c>
      <c r="S1324" s="122">
        <v>0.1037466856292</v>
      </c>
      <c r="T1324" s="122">
        <v>0.1019674638931</v>
      </c>
      <c r="U1324" s="122">
        <v>0.1225605254402</v>
      </c>
      <c r="V1324" s="122">
        <v>0.1199121772894</v>
      </c>
      <c r="W1324" s="122">
        <v>0.1151609650158</v>
      </c>
      <c r="X1324" s="122">
        <v>0.1070404335419</v>
      </c>
      <c r="Y1324" s="122">
        <v>9.2086492465999994E-2</v>
      </c>
      <c r="Z1324" s="122">
        <v>0.1225796546739</v>
      </c>
      <c r="AA1324" s="122">
        <v>0.1196159188947</v>
      </c>
      <c r="AB1324" s="122">
        <v>0.1192025240274</v>
      </c>
      <c r="AC1324" s="122">
        <v>0.1040060817111</v>
      </c>
      <c r="AD1324" s="122">
        <v>0.10900475525180001</v>
      </c>
      <c r="AE1324" s="122">
        <v>0.12635319780269999</v>
      </c>
      <c r="AF1324" s="122">
        <v>0.13733877764970001</v>
      </c>
      <c r="AG1324" s="122">
        <v>0.12978875864299999</v>
      </c>
      <c r="AH1324" s="122">
        <v>0.1233068536823</v>
      </c>
      <c r="AI1324" s="122">
        <v>0.12578647704990001</v>
      </c>
      <c r="AJ1324" s="122">
        <v>0.1216896538833</v>
      </c>
      <c r="AK1324" s="122">
        <v>0.1213488478893</v>
      </c>
      <c r="AL1324" s="122">
        <v>0</v>
      </c>
    </row>
    <row r="1325" spans="1:38" hidden="1" x14ac:dyDescent="0.25">
      <c r="A1325" s="122" t="s">
        <v>1964</v>
      </c>
      <c r="B1325" s="122">
        <v>1</v>
      </c>
      <c r="C1325" s="122" t="s">
        <v>2158</v>
      </c>
      <c r="D1325" s="122" t="s">
        <v>2113</v>
      </c>
      <c r="E1325" s="122">
        <v>25</v>
      </c>
      <c r="F1325" s="122">
        <v>3.6494129793700002E-2</v>
      </c>
      <c r="G1325" s="122">
        <v>3.4655123694199999E-2</v>
      </c>
      <c r="H1325" s="122">
        <v>3.5031003456799999E-2</v>
      </c>
      <c r="I1325" s="122">
        <v>3.4976396867300003E-2</v>
      </c>
      <c r="J1325" s="122">
        <v>3.6067490027100003E-2</v>
      </c>
      <c r="K1325" s="122">
        <v>3.4312818345200002E-2</v>
      </c>
      <c r="L1325" s="122">
        <v>3.3808455415099997E-2</v>
      </c>
      <c r="M1325" s="122">
        <v>3.5257300579100002E-2</v>
      </c>
      <c r="N1325" s="122">
        <v>3.4638234010599997E-2</v>
      </c>
      <c r="O1325" s="122">
        <v>3.3361133419600002E-2</v>
      </c>
      <c r="P1325" s="122">
        <v>2.95774153209E-2</v>
      </c>
      <c r="Q1325" s="122">
        <v>2.7819408006299999E-2</v>
      </c>
      <c r="R1325" s="122">
        <v>2.7013451586499999E-2</v>
      </c>
      <c r="S1325" s="122">
        <v>2.5936671407300001E-2</v>
      </c>
      <c r="T1325" s="122">
        <v>2.5491865973299999E-2</v>
      </c>
      <c r="U1325" s="122">
        <v>2.4512105087999999E-2</v>
      </c>
      <c r="V1325" s="122">
        <v>2.3982435457899999E-2</v>
      </c>
      <c r="W1325" s="122">
        <v>2.3032193003199999E-2</v>
      </c>
      <c r="X1325" s="122">
        <v>4.2816173416800003E-2</v>
      </c>
      <c r="Y1325" s="122">
        <v>3.6834596986400001E-2</v>
      </c>
      <c r="Z1325" s="122">
        <v>1.0778275669299999E-2</v>
      </c>
      <c r="AA1325" s="122">
        <v>1.27917012064E-2</v>
      </c>
      <c r="AB1325" s="122">
        <v>1.1877091821700001E-2</v>
      </c>
      <c r="AC1325" s="122">
        <v>1.2381200501899999E-2</v>
      </c>
      <c r="AD1325" s="122">
        <v>1.0671385550999999E-2</v>
      </c>
      <c r="AE1325" s="122">
        <v>8.9268197789000008E-3</v>
      </c>
      <c r="AF1325" s="122">
        <v>8.3797135704000002E-3</v>
      </c>
      <c r="AG1325" s="122">
        <v>9.3223772582999992E-3</v>
      </c>
      <c r="AH1325" s="122">
        <v>8.3666575645000001E-3</v>
      </c>
      <c r="AI1325" s="122">
        <v>6.9653074883999997E-3</v>
      </c>
      <c r="AJ1325" s="122">
        <v>4.1671486484000002E-3</v>
      </c>
      <c r="AK1325" s="122">
        <v>2.4750402392000001E-3</v>
      </c>
      <c r="AL1325" s="122">
        <v>0</v>
      </c>
    </row>
    <row r="1326" spans="1:38" hidden="1" x14ac:dyDescent="0.25">
      <c r="A1326" s="122" t="s">
        <v>1964</v>
      </c>
      <c r="B1326" s="122">
        <v>1</v>
      </c>
      <c r="C1326" s="122" t="s">
        <v>2158</v>
      </c>
      <c r="D1326" s="122" t="s">
        <v>2114</v>
      </c>
      <c r="E1326" s="122">
        <v>25</v>
      </c>
      <c r="F1326" s="122">
        <v>7.2988259587400003E-2</v>
      </c>
      <c r="G1326" s="122">
        <v>6.9310247388500001E-2</v>
      </c>
      <c r="H1326" s="122">
        <v>7.0062006913599997E-2</v>
      </c>
      <c r="I1326" s="122">
        <v>6.9952793734600005E-2</v>
      </c>
      <c r="J1326" s="122">
        <v>7.2134980054200007E-2</v>
      </c>
      <c r="K1326" s="122">
        <v>6.8625636690400005E-2</v>
      </c>
      <c r="L1326" s="122">
        <v>0.1014253662452</v>
      </c>
      <c r="M1326" s="122">
        <v>0.1057719017372</v>
      </c>
      <c r="N1326" s="122">
        <v>0.1039147020317</v>
      </c>
      <c r="O1326" s="122">
        <v>0.1334445336782</v>
      </c>
      <c r="P1326" s="122">
        <v>0.23661932256759999</v>
      </c>
      <c r="Q1326" s="122">
        <v>0.25037467205699998</v>
      </c>
      <c r="R1326" s="122">
        <v>0.24312106427880001</v>
      </c>
      <c r="S1326" s="122">
        <v>0.25936671407290002</v>
      </c>
      <c r="T1326" s="122">
        <v>0.25491865973259997</v>
      </c>
      <c r="U1326" s="122">
        <v>0.24512105088040001</v>
      </c>
      <c r="V1326" s="122">
        <v>0.2398243545788</v>
      </c>
      <c r="W1326" s="122">
        <v>0.23032193003170001</v>
      </c>
      <c r="X1326" s="122">
        <v>0.2140808670838</v>
      </c>
      <c r="Y1326" s="122">
        <v>0.18417298493199999</v>
      </c>
      <c r="Z1326" s="122">
        <v>0.19832986180609999</v>
      </c>
      <c r="AA1326" s="122">
        <v>0.19033331410750001</v>
      </c>
      <c r="AB1326" s="122">
        <v>0.1744899284458</v>
      </c>
      <c r="AC1326" s="122">
        <v>0.18358090909479999</v>
      </c>
      <c r="AD1326" s="122">
        <v>0.1827733698964</v>
      </c>
      <c r="AE1326" s="122">
        <v>0.17109134009230001</v>
      </c>
      <c r="AF1326" s="122">
        <v>0.17695563677930001</v>
      </c>
      <c r="AG1326" s="122">
        <v>0.1546690431528</v>
      </c>
      <c r="AH1326" s="122">
        <v>0.1451382196305</v>
      </c>
      <c r="AI1326" s="122">
        <v>0.15197139227459999</v>
      </c>
      <c r="AJ1326" s="122">
        <v>0.1299386106056</v>
      </c>
      <c r="AK1326" s="122">
        <v>0.14260992271840001</v>
      </c>
      <c r="AL1326" s="122">
        <v>0</v>
      </c>
    </row>
    <row r="1327" spans="1:38" hidden="1" x14ac:dyDescent="0.25">
      <c r="A1327" s="122" t="s">
        <v>1964</v>
      </c>
      <c r="B1327" s="122">
        <v>1</v>
      </c>
      <c r="C1327" s="122" t="s">
        <v>2158</v>
      </c>
      <c r="D1327" s="122" t="s">
        <v>2136</v>
      </c>
      <c r="E1327" s="122">
        <v>25</v>
      </c>
      <c r="F1327" s="122">
        <v>0</v>
      </c>
      <c r="G1327" s="122">
        <v>0</v>
      </c>
      <c r="H1327" s="122">
        <v>0</v>
      </c>
      <c r="I1327" s="122">
        <v>0</v>
      </c>
      <c r="J1327" s="122">
        <v>0</v>
      </c>
      <c r="K1327" s="122">
        <v>0</v>
      </c>
      <c r="L1327" s="122">
        <v>0</v>
      </c>
      <c r="M1327" s="122">
        <v>0</v>
      </c>
      <c r="N1327" s="122">
        <v>0</v>
      </c>
      <c r="O1327" s="122">
        <v>0</v>
      </c>
      <c r="P1327" s="122">
        <v>0</v>
      </c>
      <c r="Q1327" s="122">
        <v>0</v>
      </c>
      <c r="R1327" s="122">
        <v>0</v>
      </c>
      <c r="S1327" s="122">
        <v>0</v>
      </c>
      <c r="T1327" s="122">
        <v>0</v>
      </c>
      <c r="U1327" s="122">
        <v>0</v>
      </c>
      <c r="V1327" s="122">
        <v>0</v>
      </c>
      <c r="W1327" s="122">
        <v>0</v>
      </c>
      <c r="X1327" s="122">
        <v>0</v>
      </c>
      <c r="Y1327" s="122">
        <v>0</v>
      </c>
      <c r="Z1327" s="122">
        <v>0</v>
      </c>
      <c r="AA1327" s="122">
        <v>0</v>
      </c>
      <c r="AB1327" s="122">
        <v>0</v>
      </c>
      <c r="AC1327" s="122">
        <v>0</v>
      </c>
      <c r="AD1327" s="122">
        <v>0</v>
      </c>
      <c r="AE1327" s="122">
        <v>0</v>
      </c>
      <c r="AF1327" s="122">
        <v>0</v>
      </c>
      <c r="AG1327" s="122">
        <v>0</v>
      </c>
      <c r="AH1327" s="122">
        <v>0</v>
      </c>
      <c r="AI1327" s="122">
        <v>0</v>
      </c>
      <c r="AJ1327" s="122">
        <v>0</v>
      </c>
      <c r="AK1327" s="122">
        <v>0</v>
      </c>
      <c r="AL1327" s="122">
        <v>0</v>
      </c>
    </row>
    <row r="1328" spans="1:38" hidden="1" x14ac:dyDescent="0.25">
      <c r="A1328" s="122" t="s">
        <v>1964</v>
      </c>
      <c r="B1328" s="122">
        <v>1</v>
      </c>
      <c r="C1328" s="122" t="s">
        <v>2158</v>
      </c>
      <c r="D1328" s="122" t="s">
        <v>2115</v>
      </c>
      <c r="E1328" s="122">
        <v>25</v>
      </c>
      <c r="F1328" s="122">
        <v>0</v>
      </c>
      <c r="G1328" s="122">
        <v>0</v>
      </c>
      <c r="H1328" s="122">
        <v>0</v>
      </c>
      <c r="I1328" s="122">
        <v>0</v>
      </c>
      <c r="J1328" s="122">
        <v>0</v>
      </c>
      <c r="K1328" s="122">
        <v>0</v>
      </c>
      <c r="L1328" s="122">
        <v>0</v>
      </c>
      <c r="M1328" s="122">
        <v>0</v>
      </c>
      <c r="N1328" s="122">
        <v>0</v>
      </c>
      <c r="O1328" s="122">
        <v>0</v>
      </c>
      <c r="P1328" s="122">
        <v>0</v>
      </c>
      <c r="Q1328" s="122">
        <v>0</v>
      </c>
      <c r="R1328" s="122">
        <v>0</v>
      </c>
      <c r="S1328" s="122">
        <v>0</v>
      </c>
      <c r="T1328" s="122">
        <v>0</v>
      </c>
      <c r="U1328" s="122">
        <v>0</v>
      </c>
      <c r="V1328" s="122">
        <v>0</v>
      </c>
      <c r="W1328" s="122">
        <v>0</v>
      </c>
      <c r="X1328" s="122">
        <v>0</v>
      </c>
      <c r="Y1328" s="122">
        <v>0</v>
      </c>
      <c r="Z1328" s="122">
        <v>0</v>
      </c>
      <c r="AA1328" s="122">
        <v>0</v>
      </c>
      <c r="AB1328" s="122">
        <v>0</v>
      </c>
      <c r="AC1328" s="122">
        <v>0</v>
      </c>
      <c r="AD1328" s="122">
        <v>0</v>
      </c>
      <c r="AE1328" s="122">
        <v>0</v>
      </c>
      <c r="AF1328" s="122">
        <v>0</v>
      </c>
      <c r="AG1328" s="122">
        <v>0</v>
      </c>
      <c r="AH1328" s="122">
        <v>0</v>
      </c>
      <c r="AI1328" s="122">
        <v>0</v>
      </c>
      <c r="AJ1328" s="122">
        <v>0</v>
      </c>
      <c r="AK1328" s="122">
        <v>0</v>
      </c>
      <c r="AL1328" s="122">
        <v>0</v>
      </c>
    </row>
    <row r="1329" spans="1:38" hidden="1" x14ac:dyDescent="0.25">
      <c r="A1329" s="122" t="s">
        <v>1964</v>
      </c>
      <c r="B1329" s="122">
        <v>1</v>
      </c>
      <c r="C1329" s="122" t="s">
        <v>2158</v>
      </c>
      <c r="D1329" s="122" t="s">
        <v>2116</v>
      </c>
      <c r="E1329" s="122">
        <v>25</v>
      </c>
      <c r="F1329" s="122">
        <v>7.2988259587400003E-2</v>
      </c>
      <c r="G1329" s="122">
        <v>6.9310247388500001E-2</v>
      </c>
      <c r="H1329" s="122">
        <v>7.0062006913599997E-2</v>
      </c>
      <c r="I1329" s="122">
        <v>6.9952793734600005E-2</v>
      </c>
      <c r="J1329" s="122">
        <v>7.2134980054200007E-2</v>
      </c>
      <c r="K1329" s="122">
        <v>0.10293845503559999</v>
      </c>
      <c r="L1329" s="122">
        <v>0.1014253662452</v>
      </c>
      <c r="M1329" s="122">
        <v>0.1057719017372</v>
      </c>
      <c r="N1329" s="122">
        <v>0.13855293604230001</v>
      </c>
      <c r="O1329" s="122">
        <v>0.1334445336782</v>
      </c>
      <c r="P1329" s="122">
        <v>0.11830966128379999</v>
      </c>
      <c r="Q1329" s="122">
        <v>0.1112776320253</v>
      </c>
      <c r="R1329" s="122">
        <v>0.1080538063461</v>
      </c>
      <c r="S1329" s="122">
        <v>0.1037466856292</v>
      </c>
      <c r="T1329" s="122">
        <v>0.1019674638931</v>
      </c>
      <c r="U1329" s="122">
        <v>9.8048420352200003E-2</v>
      </c>
      <c r="V1329" s="122">
        <v>9.5929741831500007E-2</v>
      </c>
      <c r="W1329" s="122">
        <v>9.2128772012700005E-2</v>
      </c>
      <c r="X1329" s="122">
        <v>8.5632346833500003E-2</v>
      </c>
      <c r="Y1329" s="122">
        <v>7.3669193972800001E-2</v>
      </c>
      <c r="Z1329" s="122">
        <v>5.8489018320200002E-2</v>
      </c>
      <c r="AA1329" s="122">
        <v>6.1199495455200002E-2</v>
      </c>
      <c r="AB1329" s="122">
        <v>5.9296415462900001E-2</v>
      </c>
      <c r="AC1329" s="122">
        <v>6.0558409386400003E-2</v>
      </c>
      <c r="AD1329" s="122">
        <v>6.0906883119500002E-2</v>
      </c>
      <c r="AE1329" s="122">
        <v>5.6797858809100002E-2</v>
      </c>
      <c r="AF1329" s="122">
        <v>5.2855993305299998E-2</v>
      </c>
      <c r="AG1329" s="122">
        <v>5.04735633477E-2</v>
      </c>
      <c r="AH1329" s="122">
        <v>5.20161900086E-2</v>
      </c>
      <c r="AI1329" s="122">
        <v>5.1411106071099999E-2</v>
      </c>
      <c r="AJ1329" s="122">
        <v>4.3140503312999998E-2</v>
      </c>
      <c r="AK1329" s="122">
        <v>4.5852932976899997E-2</v>
      </c>
      <c r="AL1329" s="122">
        <v>0</v>
      </c>
    </row>
    <row r="1330" spans="1:38" hidden="1" x14ac:dyDescent="0.25">
      <c r="A1330" s="122" t="s">
        <v>1964</v>
      </c>
      <c r="B1330" s="122">
        <v>1</v>
      </c>
      <c r="C1330" s="122" t="s">
        <v>2158</v>
      </c>
      <c r="D1330" s="122" t="s">
        <v>2117</v>
      </c>
      <c r="E1330" s="122">
        <v>25</v>
      </c>
      <c r="F1330" s="122">
        <v>0</v>
      </c>
      <c r="G1330" s="122">
        <v>0</v>
      </c>
      <c r="H1330" s="122">
        <v>0</v>
      </c>
      <c r="I1330" s="122">
        <v>0</v>
      </c>
      <c r="J1330" s="122">
        <v>0</v>
      </c>
      <c r="K1330" s="122">
        <v>0</v>
      </c>
      <c r="L1330" s="122">
        <v>0</v>
      </c>
      <c r="M1330" s="122">
        <v>0</v>
      </c>
      <c r="N1330" s="122">
        <v>0</v>
      </c>
      <c r="O1330" s="122">
        <v>0</v>
      </c>
      <c r="P1330" s="122">
        <v>0</v>
      </c>
      <c r="Q1330" s="122">
        <v>0</v>
      </c>
      <c r="R1330" s="122">
        <v>0</v>
      </c>
      <c r="S1330" s="122">
        <v>0</v>
      </c>
      <c r="T1330" s="122">
        <v>0</v>
      </c>
      <c r="U1330" s="122">
        <v>0</v>
      </c>
      <c r="V1330" s="122">
        <v>0</v>
      </c>
      <c r="W1330" s="122">
        <v>0</v>
      </c>
      <c r="X1330" s="122">
        <v>0</v>
      </c>
      <c r="Y1330" s="122">
        <v>0</v>
      </c>
      <c r="Z1330" s="122">
        <v>0</v>
      </c>
      <c r="AA1330" s="122">
        <v>0</v>
      </c>
      <c r="AB1330" s="122">
        <v>0</v>
      </c>
      <c r="AC1330" s="122">
        <v>0</v>
      </c>
      <c r="AD1330" s="122">
        <v>0</v>
      </c>
      <c r="AE1330" s="122">
        <v>0</v>
      </c>
      <c r="AF1330" s="122">
        <v>0</v>
      </c>
      <c r="AG1330" s="122">
        <v>0</v>
      </c>
      <c r="AH1330" s="122">
        <v>0</v>
      </c>
      <c r="AI1330" s="122">
        <v>0</v>
      </c>
      <c r="AJ1330" s="122">
        <v>0</v>
      </c>
      <c r="AK1330" s="122">
        <v>0</v>
      </c>
      <c r="AL1330" s="122">
        <v>0</v>
      </c>
    </row>
    <row r="1331" spans="1:38" hidden="1" x14ac:dyDescent="0.25">
      <c r="A1331" s="122" t="s">
        <v>1964</v>
      </c>
      <c r="B1331" s="122">
        <v>1</v>
      </c>
      <c r="C1331" s="122" t="s">
        <v>2158</v>
      </c>
      <c r="D1331" s="122" t="s">
        <v>2118</v>
      </c>
      <c r="E1331" s="122">
        <v>25</v>
      </c>
      <c r="F1331" s="122">
        <v>7.2988259587400003E-2</v>
      </c>
      <c r="G1331" s="122">
        <v>6.9310247388500001E-2</v>
      </c>
      <c r="H1331" s="122">
        <v>0.1050930103704</v>
      </c>
      <c r="I1331" s="122">
        <v>0.10492919060189999</v>
      </c>
      <c r="J1331" s="122">
        <v>0.10820247008140001</v>
      </c>
      <c r="K1331" s="122">
        <v>0.10293845503559999</v>
      </c>
      <c r="L1331" s="122">
        <v>0.1014253662452</v>
      </c>
      <c r="M1331" s="122">
        <v>0.1057719017372</v>
      </c>
      <c r="N1331" s="122">
        <v>0.1039147020317</v>
      </c>
      <c r="O1331" s="122">
        <v>0.10008340025869999</v>
      </c>
      <c r="P1331" s="122">
        <v>8.8732245962799994E-2</v>
      </c>
      <c r="Q1331" s="122">
        <v>8.3458224018999994E-2</v>
      </c>
      <c r="R1331" s="122">
        <v>8.1040354759600003E-2</v>
      </c>
      <c r="S1331" s="122">
        <v>7.7810014221899995E-2</v>
      </c>
      <c r="T1331" s="122">
        <v>0.1019674638931</v>
      </c>
      <c r="U1331" s="122">
        <v>9.8048420352200003E-2</v>
      </c>
      <c r="V1331" s="122">
        <v>0.1199121772894</v>
      </c>
      <c r="W1331" s="122">
        <v>0.1151609650158</v>
      </c>
      <c r="X1331" s="122">
        <v>0.12844852025030001</v>
      </c>
      <c r="Y1331" s="122">
        <v>0.1105037909592</v>
      </c>
      <c r="Z1331" s="122">
        <v>6.3337861276200003E-2</v>
      </c>
      <c r="AA1331" s="122">
        <v>7.7495182433899995E-2</v>
      </c>
      <c r="AB1331" s="122">
        <v>6.0879140680900001E-2</v>
      </c>
      <c r="AC1331" s="122">
        <v>8.1025684822700006E-2</v>
      </c>
      <c r="AD1331" s="122">
        <v>8.9044299561900006E-2</v>
      </c>
      <c r="AE1331" s="122">
        <v>8.6182905139399996E-2</v>
      </c>
      <c r="AF1331" s="122">
        <v>9.4410159838200003E-2</v>
      </c>
      <c r="AG1331" s="122">
        <v>8.9608757830200003E-2</v>
      </c>
      <c r="AH1331" s="122">
        <v>9.2793581793900001E-2</v>
      </c>
      <c r="AI1331" s="122">
        <v>9.6389253361999994E-2</v>
      </c>
      <c r="AJ1331" s="122">
        <v>8.5186721865300005E-2</v>
      </c>
      <c r="AK1331" s="122">
        <v>0.100911261563</v>
      </c>
      <c r="AL1331" s="122">
        <v>0</v>
      </c>
    </row>
    <row r="1332" spans="1:38" hidden="1" x14ac:dyDescent="0.25">
      <c r="A1332" s="122" t="s">
        <v>1964</v>
      </c>
      <c r="B1332" s="122">
        <v>1</v>
      </c>
      <c r="C1332" s="122" t="s">
        <v>2158</v>
      </c>
      <c r="D1332" s="122" t="s">
        <v>2119</v>
      </c>
      <c r="E1332" s="122">
        <v>25</v>
      </c>
      <c r="F1332" s="122">
        <v>0.29195303834949998</v>
      </c>
      <c r="G1332" s="122">
        <v>0.27724098955389997</v>
      </c>
      <c r="H1332" s="122">
        <v>0.28024802765439999</v>
      </c>
      <c r="I1332" s="122">
        <v>0.27981117493840002</v>
      </c>
      <c r="J1332" s="122">
        <v>0.28853992021699998</v>
      </c>
      <c r="K1332" s="122">
        <v>0.27450254676160002</v>
      </c>
      <c r="L1332" s="122">
        <v>0.27046764332060003</v>
      </c>
      <c r="M1332" s="122">
        <v>0.28205840463249998</v>
      </c>
      <c r="N1332" s="122">
        <v>0.27710587208460002</v>
      </c>
      <c r="O1332" s="122">
        <v>0.26688906735649998</v>
      </c>
      <c r="P1332" s="122">
        <v>0.23661932256759999</v>
      </c>
      <c r="Q1332" s="122">
        <v>0.2225552640507</v>
      </c>
      <c r="R1332" s="122">
        <v>0.2161076126922</v>
      </c>
      <c r="S1332" s="122">
        <v>0.2074933712583</v>
      </c>
      <c r="T1332" s="122">
        <v>0.20393492778610001</v>
      </c>
      <c r="U1332" s="122">
        <v>0.1960968407043</v>
      </c>
      <c r="V1332" s="122">
        <v>0.19185948366300001</v>
      </c>
      <c r="W1332" s="122">
        <v>0.18425754402530001</v>
      </c>
      <c r="X1332" s="122">
        <v>0.17126469366710001</v>
      </c>
      <c r="Y1332" s="122">
        <v>0.1473383879456</v>
      </c>
      <c r="Z1332" s="122">
        <v>0.14156716041090001</v>
      </c>
      <c r="AA1332" s="122">
        <v>0.1387645903104</v>
      </c>
      <c r="AB1332" s="122">
        <v>0.15036483196020001</v>
      </c>
      <c r="AC1332" s="122">
        <v>0.1455120540025</v>
      </c>
      <c r="AD1332" s="122">
        <v>0.14135062495350001</v>
      </c>
      <c r="AE1332" s="122">
        <v>0.1567932929791</v>
      </c>
      <c r="AF1332" s="122">
        <v>0.17221778131689999</v>
      </c>
      <c r="AG1332" s="122">
        <v>0.18066414769319999</v>
      </c>
      <c r="AH1332" s="122">
        <v>0.1746879916471</v>
      </c>
      <c r="AI1332" s="122">
        <v>0.159833397115</v>
      </c>
      <c r="AJ1332" s="122">
        <v>0.1533639661715</v>
      </c>
      <c r="AK1332" s="122">
        <v>0.1471794761769</v>
      </c>
      <c r="AL1332" s="122">
        <v>0</v>
      </c>
    </row>
    <row r="1333" spans="1:38" hidden="1" x14ac:dyDescent="0.25">
      <c r="A1333" s="122" t="s">
        <v>1964</v>
      </c>
      <c r="B1333" s="122">
        <v>1</v>
      </c>
      <c r="C1333" s="122" t="s">
        <v>2158</v>
      </c>
      <c r="D1333" s="122" t="s">
        <v>2137</v>
      </c>
      <c r="E1333" s="122">
        <v>25</v>
      </c>
      <c r="F1333" s="122">
        <v>0</v>
      </c>
      <c r="G1333" s="122">
        <v>0</v>
      </c>
      <c r="H1333" s="122">
        <v>0</v>
      </c>
      <c r="I1333" s="122">
        <v>0</v>
      </c>
      <c r="J1333" s="122">
        <v>0</v>
      </c>
      <c r="K1333" s="122">
        <v>0</v>
      </c>
      <c r="L1333" s="122">
        <v>0</v>
      </c>
      <c r="M1333" s="122">
        <v>0</v>
      </c>
      <c r="N1333" s="122">
        <v>0</v>
      </c>
      <c r="O1333" s="122">
        <v>0</v>
      </c>
      <c r="P1333" s="122">
        <v>0</v>
      </c>
      <c r="Q1333" s="122">
        <v>0</v>
      </c>
      <c r="R1333" s="122">
        <v>0</v>
      </c>
      <c r="S1333" s="122">
        <v>0</v>
      </c>
      <c r="T1333" s="122">
        <v>0</v>
      </c>
      <c r="U1333" s="122">
        <v>0</v>
      </c>
      <c r="V1333" s="122">
        <v>0</v>
      </c>
      <c r="W1333" s="122">
        <v>0</v>
      </c>
      <c r="X1333" s="122">
        <v>0</v>
      </c>
      <c r="Y1333" s="122">
        <v>0</v>
      </c>
      <c r="Z1333" s="122">
        <v>0</v>
      </c>
      <c r="AA1333" s="122">
        <v>0</v>
      </c>
      <c r="AB1333" s="122">
        <v>0</v>
      </c>
      <c r="AC1333" s="122">
        <v>0</v>
      </c>
      <c r="AD1333" s="122">
        <v>0</v>
      </c>
      <c r="AE1333" s="122">
        <v>0</v>
      </c>
      <c r="AF1333" s="122">
        <v>0</v>
      </c>
      <c r="AG1333" s="122">
        <v>0</v>
      </c>
      <c r="AH1333" s="122">
        <v>0</v>
      </c>
      <c r="AI1333" s="122">
        <v>0</v>
      </c>
      <c r="AJ1333" s="122">
        <v>0</v>
      </c>
      <c r="AK1333" s="122">
        <v>0</v>
      </c>
      <c r="AL1333" s="122">
        <v>0</v>
      </c>
    </row>
    <row r="1334" spans="1:38" hidden="1" x14ac:dyDescent="0.25">
      <c r="A1334" s="122" t="s">
        <v>1964</v>
      </c>
      <c r="B1334" s="122">
        <v>1</v>
      </c>
      <c r="C1334" s="122" t="s">
        <v>2158</v>
      </c>
      <c r="D1334" s="122" t="s">
        <v>2120</v>
      </c>
      <c r="E1334" s="122">
        <v>25</v>
      </c>
      <c r="F1334" s="122">
        <v>0</v>
      </c>
      <c r="G1334" s="122">
        <v>0</v>
      </c>
      <c r="H1334" s="122">
        <v>0</v>
      </c>
      <c r="I1334" s="122">
        <v>0</v>
      </c>
      <c r="J1334" s="122">
        <v>0</v>
      </c>
      <c r="K1334" s="122">
        <v>0</v>
      </c>
      <c r="L1334" s="122">
        <v>0</v>
      </c>
      <c r="M1334" s="122">
        <v>0</v>
      </c>
      <c r="N1334" s="122">
        <v>0</v>
      </c>
      <c r="O1334" s="122">
        <v>0</v>
      </c>
      <c r="P1334" s="122">
        <v>0</v>
      </c>
      <c r="Q1334" s="122">
        <v>0</v>
      </c>
      <c r="R1334" s="122">
        <v>0</v>
      </c>
      <c r="S1334" s="122">
        <v>0</v>
      </c>
      <c r="T1334" s="122">
        <v>0</v>
      </c>
      <c r="U1334" s="122">
        <v>0</v>
      </c>
      <c r="V1334" s="122">
        <v>0</v>
      </c>
      <c r="W1334" s="122">
        <v>0</v>
      </c>
      <c r="X1334" s="122">
        <v>0</v>
      </c>
      <c r="Y1334" s="122">
        <v>0</v>
      </c>
      <c r="Z1334" s="122">
        <v>0</v>
      </c>
      <c r="AA1334" s="122">
        <v>0</v>
      </c>
      <c r="AB1334" s="122">
        <v>0</v>
      </c>
      <c r="AC1334" s="122">
        <v>0</v>
      </c>
      <c r="AD1334" s="122">
        <v>0</v>
      </c>
      <c r="AE1334" s="122">
        <v>0</v>
      </c>
      <c r="AF1334" s="122">
        <v>0</v>
      </c>
      <c r="AG1334" s="122">
        <v>0</v>
      </c>
      <c r="AH1334" s="122">
        <v>0</v>
      </c>
      <c r="AI1334" s="122">
        <v>0</v>
      </c>
      <c r="AJ1334" s="122">
        <v>0</v>
      </c>
      <c r="AK1334" s="122">
        <v>0</v>
      </c>
      <c r="AL1334" s="122">
        <v>0</v>
      </c>
    </row>
    <row r="1335" spans="1:38" hidden="1" x14ac:dyDescent="0.25">
      <c r="A1335" s="122" t="s">
        <v>1964</v>
      </c>
      <c r="B1335" s="122">
        <v>1</v>
      </c>
      <c r="C1335" s="122" t="s">
        <v>2158</v>
      </c>
      <c r="D1335" s="122" t="s">
        <v>2121</v>
      </c>
      <c r="E1335" s="122">
        <v>25</v>
      </c>
      <c r="F1335" s="122">
        <v>7.2988259587400003E-2</v>
      </c>
      <c r="G1335" s="122">
        <v>6.9310247388500001E-2</v>
      </c>
      <c r="H1335" s="122">
        <v>7.0062006913599997E-2</v>
      </c>
      <c r="I1335" s="122">
        <v>6.9952793734600005E-2</v>
      </c>
      <c r="J1335" s="122">
        <v>7.2134980054200007E-2</v>
      </c>
      <c r="K1335" s="122">
        <v>6.8625636690400005E-2</v>
      </c>
      <c r="L1335" s="122">
        <v>6.7616910830100005E-2</v>
      </c>
      <c r="M1335" s="122">
        <v>7.0514601158100002E-2</v>
      </c>
      <c r="N1335" s="122">
        <v>6.9276468021100004E-2</v>
      </c>
      <c r="O1335" s="122">
        <v>6.67222668391E-2</v>
      </c>
      <c r="P1335" s="122">
        <v>5.9154830641899997E-2</v>
      </c>
      <c r="Q1335" s="122">
        <v>5.5638816012700001E-2</v>
      </c>
      <c r="R1335" s="122">
        <v>5.4026903173100001E-2</v>
      </c>
      <c r="S1335" s="122">
        <v>5.1873342814600001E-2</v>
      </c>
      <c r="T1335" s="122">
        <v>5.0983731946500001E-2</v>
      </c>
      <c r="U1335" s="122">
        <v>4.9024210176100001E-2</v>
      </c>
      <c r="V1335" s="122">
        <v>4.7964870915799998E-2</v>
      </c>
      <c r="W1335" s="122">
        <v>4.6064386006300001E-2</v>
      </c>
      <c r="X1335" s="122">
        <v>4.2816173416800003E-2</v>
      </c>
      <c r="Y1335" s="122">
        <v>3.6834596986400001E-2</v>
      </c>
      <c r="Z1335" s="122">
        <v>1.9676698316999999E-2</v>
      </c>
      <c r="AA1335" s="122">
        <v>2.3506167028899998E-2</v>
      </c>
      <c r="AB1335" s="122">
        <v>2.2761193468500002E-2</v>
      </c>
      <c r="AC1335" s="122">
        <v>2.8236994720900001E-2</v>
      </c>
      <c r="AD1335" s="122">
        <v>3.2915189119200002E-2</v>
      </c>
      <c r="AE1335" s="122">
        <v>3.1293354542400002E-2</v>
      </c>
      <c r="AF1335" s="122">
        <v>3.4725799735900002E-2</v>
      </c>
      <c r="AG1335" s="122">
        <v>3.3611032636600001E-2</v>
      </c>
      <c r="AH1335" s="122">
        <v>3.2211203961000003E-2</v>
      </c>
      <c r="AI1335" s="122">
        <v>3.1076913881899999E-2</v>
      </c>
      <c r="AJ1335" s="122">
        <v>3.1294915487000002E-2</v>
      </c>
      <c r="AK1335" s="122">
        <v>3.27139693636E-2</v>
      </c>
      <c r="AL1335" s="122">
        <v>0</v>
      </c>
    </row>
    <row r="1336" spans="1:38" hidden="1" x14ac:dyDescent="0.25">
      <c r="A1336" s="122" t="s">
        <v>1964</v>
      </c>
      <c r="B1336" s="122">
        <v>1</v>
      </c>
      <c r="C1336" s="122" t="s">
        <v>2158</v>
      </c>
      <c r="D1336" s="122" t="s">
        <v>2138</v>
      </c>
      <c r="E1336" s="122">
        <v>25</v>
      </c>
      <c r="F1336" s="122">
        <v>0</v>
      </c>
      <c r="G1336" s="122">
        <v>0</v>
      </c>
      <c r="H1336" s="122">
        <v>0</v>
      </c>
      <c r="I1336" s="122">
        <v>0</v>
      </c>
      <c r="J1336" s="122">
        <v>0</v>
      </c>
      <c r="K1336" s="122">
        <v>0</v>
      </c>
      <c r="L1336" s="122">
        <v>0</v>
      </c>
      <c r="M1336" s="122">
        <v>0</v>
      </c>
      <c r="N1336" s="122">
        <v>0</v>
      </c>
      <c r="O1336" s="122">
        <v>0</v>
      </c>
      <c r="P1336" s="122">
        <v>0</v>
      </c>
      <c r="Q1336" s="122">
        <v>0</v>
      </c>
      <c r="R1336" s="122">
        <v>0</v>
      </c>
      <c r="S1336" s="122">
        <v>0</v>
      </c>
      <c r="T1336" s="122">
        <v>0</v>
      </c>
      <c r="U1336" s="122">
        <v>0</v>
      </c>
      <c r="V1336" s="122">
        <v>0</v>
      </c>
      <c r="W1336" s="122">
        <v>0</v>
      </c>
      <c r="X1336" s="122">
        <v>0</v>
      </c>
      <c r="Y1336" s="122">
        <v>0</v>
      </c>
      <c r="Z1336" s="122">
        <v>0</v>
      </c>
      <c r="AA1336" s="122">
        <v>0</v>
      </c>
      <c r="AB1336" s="122">
        <v>0</v>
      </c>
      <c r="AC1336" s="122">
        <v>0</v>
      </c>
      <c r="AD1336" s="122">
        <v>0</v>
      </c>
      <c r="AE1336" s="122">
        <v>0</v>
      </c>
      <c r="AF1336" s="122">
        <v>0</v>
      </c>
      <c r="AG1336" s="122">
        <v>0</v>
      </c>
      <c r="AH1336" s="122">
        <v>0</v>
      </c>
      <c r="AI1336" s="122">
        <v>0</v>
      </c>
      <c r="AJ1336" s="122">
        <v>0</v>
      </c>
      <c r="AK1336" s="122">
        <v>0</v>
      </c>
      <c r="AL1336" s="122">
        <v>0</v>
      </c>
    </row>
    <row r="1337" spans="1:38" hidden="1" x14ac:dyDescent="0.25">
      <c r="A1337" s="122" t="s">
        <v>1964</v>
      </c>
      <c r="B1337" s="122">
        <v>1</v>
      </c>
      <c r="C1337" s="122" t="s">
        <v>2158</v>
      </c>
      <c r="D1337" s="122" t="s">
        <v>2122</v>
      </c>
      <c r="E1337" s="122">
        <v>25</v>
      </c>
      <c r="F1337" s="122">
        <v>0</v>
      </c>
      <c r="G1337" s="122">
        <v>0</v>
      </c>
      <c r="H1337" s="122">
        <v>0</v>
      </c>
      <c r="I1337" s="122">
        <v>0</v>
      </c>
      <c r="J1337" s="122">
        <v>0</v>
      </c>
      <c r="K1337" s="122">
        <v>0</v>
      </c>
      <c r="L1337" s="122">
        <v>0</v>
      </c>
      <c r="M1337" s="122">
        <v>0</v>
      </c>
      <c r="N1337" s="122">
        <v>0</v>
      </c>
      <c r="O1337" s="122">
        <v>0</v>
      </c>
      <c r="P1337" s="122">
        <v>0</v>
      </c>
      <c r="Q1337" s="122">
        <v>0</v>
      </c>
      <c r="R1337" s="122">
        <v>0</v>
      </c>
      <c r="S1337" s="122">
        <v>0</v>
      </c>
      <c r="T1337" s="122">
        <v>0</v>
      </c>
      <c r="U1337" s="122">
        <v>0</v>
      </c>
      <c r="V1337" s="122">
        <v>0</v>
      </c>
      <c r="W1337" s="122">
        <v>0</v>
      </c>
      <c r="X1337" s="122">
        <v>0</v>
      </c>
      <c r="Y1337" s="122">
        <v>0</v>
      </c>
      <c r="Z1337" s="122">
        <v>0</v>
      </c>
      <c r="AA1337" s="122">
        <v>0</v>
      </c>
      <c r="AB1337" s="122">
        <v>0</v>
      </c>
      <c r="AC1337" s="122">
        <v>0</v>
      </c>
      <c r="AD1337" s="122">
        <v>0</v>
      </c>
      <c r="AE1337" s="122">
        <v>0</v>
      </c>
      <c r="AF1337" s="122">
        <v>0</v>
      </c>
      <c r="AG1337" s="122">
        <v>0</v>
      </c>
      <c r="AH1337" s="122">
        <v>0</v>
      </c>
      <c r="AI1337" s="122">
        <v>0</v>
      </c>
      <c r="AJ1337" s="122">
        <v>0</v>
      </c>
      <c r="AK1337" s="122">
        <v>0</v>
      </c>
      <c r="AL1337" s="122">
        <v>0</v>
      </c>
    </row>
    <row r="1338" spans="1:38" hidden="1" x14ac:dyDescent="0.25">
      <c r="A1338" s="122" t="s">
        <v>1964</v>
      </c>
      <c r="B1338" s="122">
        <v>1</v>
      </c>
      <c r="C1338" s="122" t="s">
        <v>2158</v>
      </c>
      <c r="D1338" s="122" t="s">
        <v>2123</v>
      </c>
      <c r="E1338" s="122">
        <v>25</v>
      </c>
      <c r="F1338" s="122">
        <v>3.6494129793700002E-2</v>
      </c>
      <c r="G1338" s="122">
        <v>3.4655123694199999E-2</v>
      </c>
      <c r="H1338" s="122">
        <v>3.5031003456799999E-2</v>
      </c>
      <c r="I1338" s="122">
        <v>3.4976396867300003E-2</v>
      </c>
      <c r="J1338" s="122">
        <v>3.6067490027100003E-2</v>
      </c>
      <c r="K1338" s="122">
        <v>3.4312818345200002E-2</v>
      </c>
      <c r="L1338" s="122">
        <v>3.3808455415099997E-2</v>
      </c>
      <c r="M1338" s="122">
        <v>3.5257300579100002E-2</v>
      </c>
      <c r="N1338" s="122">
        <v>3.4638234010599997E-2</v>
      </c>
      <c r="O1338" s="122">
        <v>3.3361133419600002E-2</v>
      </c>
      <c r="P1338" s="122">
        <v>2.95774153209E-2</v>
      </c>
      <c r="Q1338" s="122">
        <v>2.7819408006299999E-2</v>
      </c>
      <c r="R1338" s="122">
        <v>2.7013451586499999E-2</v>
      </c>
      <c r="S1338" s="122">
        <v>2.5936671407300001E-2</v>
      </c>
      <c r="T1338" s="122">
        <v>2.5491865973299999E-2</v>
      </c>
      <c r="U1338" s="122">
        <v>2.4512105087999999E-2</v>
      </c>
      <c r="V1338" s="122">
        <v>4.7964870915799998E-2</v>
      </c>
      <c r="W1338" s="122">
        <v>4.6064386006300001E-2</v>
      </c>
      <c r="X1338" s="122">
        <v>4.2816173416800003E-2</v>
      </c>
      <c r="Y1338" s="122">
        <v>3.6834596986400001E-2</v>
      </c>
      <c r="Z1338" s="122">
        <v>5.7418122287899998E-2</v>
      </c>
      <c r="AA1338" s="122">
        <v>5.8629568546699998E-2</v>
      </c>
      <c r="AB1338" s="122">
        <v>4.7618290132600001E-2</v>
      </c>
      <c r="AC1338" s="122">
        <v>5.3292545375900002E-2</v>
      </c>
      <c r="AD1338" s="122">
        <v>5.2660642308699997E-2</v>
      </c>
      <c r="AE1338" s="122">
        <v>5.2964403207700003E-2</v>
      </c>
      <c r="AF1338" s="122">
        <v>5.4900623456399997E-2</v>
      </c>
      <c r="AG1338" s="122">
        <v>5.2450726070000002E-2</v>
      </c>
      <c r="AH1338" s="122">
        <v>5.2095597913000002E-2</v>
      </c>
      <c r="AI1338" s="122">
        <v>4.5602967178100001E-2</v>
      </c>
      <c r="AJ1338" s="122">
        <v>5.0690404835000001E-2</v>
      </c>
      <c r="AK1338" s="122">
        <v>5.1251562414400001E-2</v>
      </c>
      <c r="AL1338" s="122">
        <v>0</v>
      </c>
    </row>
    <row r="1339" spans="1:38" hidden="1" x14ac:dyDescent="0.25">
      <c r="A1339" s="122" t="s">
        <v>1964</v>
      </c>
      <c r="B1339" s="122">
        <v>1</v>
      </c>
      <c r="C1339" s="122" t="s">
        <v>2158</v>
      </c>
      <c r="D1339" s="122" t="s">
        <v>2124</v>
      </c>
      <c r="E1339" s="122">
        <v>25</v>
      </c>
      <c r="F1339" s="122">
        <v>3.6494129793700002E-2</v>
      </c>
      <c r="G1339" s="122">
        <v>3.4655123694199999E-2</v>
      </c>
      <c r="H1339" s="122">
        <v>7.0062006913599997E-2</v>
      </c>
      <c r="I1339" s="122">
        <v>6.9952793734600005E-2</v>
      </c>
      <c r="J1339" s="122">
        <v>7.2134980054200007E-2</v>
      </c>
      <c r="K1339" s="122">
        <v>0.10293845503559999</v>
      </c>
      <c r="L1339" s="122">
        <v>0.1014253662452</v>
      </c>
      <c r="M1339" s="122">
        <v>0.1057719017372</v>
      </c>
      <c r="N1339" s="122">
        <v>0.1039147020317</v>
      </c>
      <c r="O1339" s="122">
        <v>0.10008340025869999</v>
      </c>
      <c r="P1339" s="122">
        <v>8.8732245962799994E-2</v>
      </c>
      <c r="Q1339" s="122">
        <v>8.3458224018999994E-2</v>
      </c>
      <c r="R1339" s="122">
        <v>8.1040354759600003E-2</v>
      </c>
      <c r="S1339" s="122">
        <v>7.7810014221899995E-2</v>
      </c>
      <c r="T1339" s="122">
        <v>7.6475597919800006E-2</v>
      </c>
      <c r="U1339" s="122">
        <v>7.3536315264099997E-2</v>
      </c>
      <c r="V1339" s="122">
        <v>7.1947306373600001E-2</v>
      </c>
      <c r="W1339" s="122">
        <v>6.9096579009500003E-2</v>
      </c>
      <c r="X1339" s="122">
        <v>6.4224260125100005E-2</v>
      </c>
      <c r="Y1339" s="122">
        <v>5.5251895479600001E-2</v>
      </c>
      <c r="Z1339" s="122">
        <v>7.6867695585000007E-2</v>
      </c>
      <c r="AA1339" s="122">
        <v>7.6073285640400001E-2</v>
      </c>
      <c r="AB1339" s="122">
        <v>6.7133996232699999E-2</v>
      </c>
      <c r="AC1339" s="122">
        <v>7.6451680123300003E-2</v>
      </c>
      <c r="AD1339" s="122">
        <v>8.0722006447899994E-2</v>
      </c>
      <c r="AE1339" s="122">
        <v>8.9395534481500005E-2</v>
      </c>
      <c r="AF1339" s="122">
        <v>9.2665339425400006E-2</v>
      </c>
      <c r="AG1339" s="122">
        <v>8.8582025442900003E-2</v>
      </c>
      <c r="AH1339" s="122">
        <v>8.8640234826599995E-2</v>
      </c>
      <c r="AI1339" s="122">
        <v>9.9206681079999998E-2</v>
      </c>
      <c r="AJ1339" s="122">
        <v>9.7626035106500003E-2</v>
      </c>
      <c r="AK1339" s="122">
        <v>9.7696588350900004E-2</v>
      </c>
      <c r="AL1339" s="122">
        <v>0</v>
      </c>
    </row>
    <row r="1340" spans="1:38" hidden="1" x14ac:dyDescent="0.25">
      <c r="A1340" s="122" t="s">
        <v>1964</v>
      </c>
      <c r="B1340" s="122">
        <v>1</v>
      </c>
      <c r="C1340" s="122" t="s">
        <v>2158</v>
      </c>
      <c r="D1340" s="122" t="s">
        <v>2125</v>
      </c>
      <c r="E1340" s="122">
        <v>25</v>
      </c>
      <c r="F1340" s="122">
        <v>0</v>
      </c>
      <c r="G1340" s="122">
        <v>0</v>
      </c>
      <c r="H1340" s="122">
        <v>0</v>
      </c>
      <c r="I1340" s="122">
        <v>0</v>
      </c>
      <c r="J1340" s="122">
        <v>0</v>
      </c>
      <c r="K1340" s="122">
        <v>0</v>
      </c>
      <c r="L1340" s="122">
        <v>0</v>
      </c>
      <c r="M1340" s="122">
        <v>0</v>
      </c>
      <c r="N1340" s="122">
        <v>0</v>
      </c>
      <c r="O1340" s="122">
        <v>0</v>
      </c>
      <c r="P1340" s="122">
        <v>0</v>
      </c>
      <c r="Q1340" s="122">
        <v>0</v>
      </c>
      <c r="R1340" s="122">
        <v>0</v>
      </c>
      <c r="S1340" s="122">
        <v>0</v>
      </c>
      <c r="T1340" s="122">
        <v>0</v>
      </c>
      <c r="U1340" s="122">
        <v>0</v>
      </c>
      <c r="V1340" s="122">
        <v>0</v>
      </c>
      <c r="W1340" s="122">
        <v>0</v>
      </c>
      <c r="X1340" s="122">
        <v>0</v>
      </c>
      <c r="Y1340" s="122">
        <v>0</v>
      </c>
      <c r="Z1340" s="122">
        <v>0</v>
      </c>
      <c r="AA1340" s="122">
        <v>0</v>
      </c>
      <c r="AB1340" s="122">
        <v>0</v>
      </c>
      <c r="AC1340" s="122">
        <v>0</v>
      </c>
      <c r="AD1340" s="122">
        <v>0</v>
      </c>
      <c r="AE1340" s="122">
        <v>0</v>
      </c>
      <c r="AF1340" s="122">
        <v>0</v>
      </c>
      <c r="AG1340" s="122">
        <v>0</v>
      </c>
      <c r="AH1340" s="122">
        <v>1.4741148207999999E-3</v>
      </c>
      <c r="AI1340" s="122">
        <v>9.1030737065000006E-3</v>
      </c>
      <c r="AJ1340" s="122">
        <v>4.1324856248999998E-3</v>
      </c>
      <c r="AK1340" s="122">
        <v>5.0568530476000004E-3</v>
      </c>
      <c r="AL1340" s="122">
        <v>0</v>
      </c>
    </row>
    <row r="1341" spans="1:38" hidden="1" x14ac:dyDescent="0.25">
      <c r="A1341" s="122" t="s">
        <v>1964</v>
      </c>
      <c r="B1341" s="122">
        <v>1</v>
      </c>
      <c r="C1341" s="122" t="s">
        <v>2158</v>
      </c>
      <c r="D1341" s="122" t="s">
        <v>2126</v>
      </c>
      <c r="E1341" s="122">
        <v>25</v>
      </c>
      <c r="F1341" s="122">
        <v>0</v>
      </c>
      <c r="G1341" s="122">
        <v>0</v>
      </c>
      <c r="H1341" s="122">
        <v>0</v>
      </c>
      <c r="I1341" s="122">
        <v>0</v>
      </c>
      <c r="J1341" s="122">
        <v>0</v>
      </c>
      <c r="K1341" s="122">
        <v>0</v>
      </c>
      <c r="L1341" s="122">
        <v>0</v>
      </c>
      <c r="M1341" s="122">
        <v>0</v>
      </c>
      <c r="N1341" s="122">
        <v>0</v>
      </c>
      <c r="O1341" s="122">
        <v>0</v>
      </c>
      <c r="P1341" s="122">
        <v>0</v>
      </c>
      <c r="Q1341" s="122">
        <v>0</v>
      </c>
      <c r="R1341" s="122">
        <v>0</v>
      </c>
      <c r="S1341" s="122">
        <v>0</v>
      </c>
      <c r="T1341" s="122">
        <v>0</v>
      </c>
      <c r="U1341" s="122">
        <v>0</v>
      </c>
      <c r="V1341" s="122">
        <v>0</v>
      </c>
      <c r="W1341" s="122">
        <v>0</v>
      </c>
      <c r="X1341" s="122">
        <v>0</v>
      </c>
      <c r="Y1341" s="122">
        <v>0</v>
      </c>
      <c r="Z1341" s="122">
        <v>0</v>
      </c>
      <c r="AA1341" s="122">
        <v>0</v>
      </c>
      <c r="AB1341" s="122">
        <v>0</v>
      </c>
      <c r="AC1341" s="122">
        <v>0</v>
      </c>
      <c r="AD1341" s="122">
        <v>0</v>
      </c>
      <c r="AE1341" s="122">
        <v>0</v>
      </c>
      <c r="AF1341" s="122">
        <v>0</v>
      </c>
      <c r="AG1341" s="122">
        <v>0</v>
      </c>
      <c r="AH1341" s="122">
        <v>0</v>
      </c>
      <c r="AI1341" s="122">
        <v>0</v>
      </c>
      <c r="AJ1341" s="122">
        <v>0</v>
      </c>
      <c r="AK1341" s="122">
        <v>0</v>
      </c>
      <c r="AL1341" s="122">
        <v>0</v>
      </c>
    </row>
    <row r="1342" spans="1:38" hidden="1" x14ac:dyDescent="0.25">
      <c r="A1342" s="122" t="s">
        <v>1978</v>
      </c>
      <c r="B1342" s="122">
        <v>1</v>
      </c>
      <c r="C1342" s="122" t="s">
        <v>2159</v>
      </c>
      <c r="D1342" s="122" t="s">
        <v>2078</v>
      </c>
      <c r="E1342" s="122">
        <v>26</v>
      </c>
      <c r="F1342" s="122">
        <v>0</v>
      </c>
      <c r="G1342" s="122">
        <v>0</v>
      </c>
      <c r="H1342" s="122">
        <v>0</v>
      </c>
      <c r="I1342" s="122">
        <v>0</v>
      </c>
      <c r="J1342" s="122">
        <v>0</v>
      </c>
      <c r="K1342" s="122">
        <v>0</v>
      </c>
      <c r="L1342" s="122">
        <v>0</v>
      </c>
      <c r="M1342" s="122">
        <v>0</v>
      </c>
      <c r="N1342" s="122">
        <v>0</v>
      </c>
      <c r="O1342" s="122">
        <v>0</v>
      </c>
      <c r="P1342" s="122">
        <v>0</v>
      </c>
      <c r="Q1342" s="122">
        <v>0</v>
      </c>
      <c r="R1342" s="122">
        <v>0</v>
      </c>
      <c r="S1342" s="122">
        <v>0</v>
      </c>
      <c r="T1342" s="122">
        <v>0</v>
      </c>
      <c r="U1342" s="122">
        <v>0</v>
      </c>
      <c r="V1342" s="122">
        <v>0</v>
      </c>
      <c r="W1342" s="122">
        <v>0</v>
      </c>
      <c r="X1342" s="122">
        <v>0</v>
      </c>
      <c r="Y1342" s="122">
        <v>0</v>
      </c>
      <c r="Z1342" s="122">
        <v>0</v>
      </c>
      <c r="AA1342" s="122">
        <v>0</v>
      </c>
      <c r="AB1342" s="122">
        <v>0</v>
      </c>
      <c r="AC1342" s="122">
        <v>0</v>
      </c>
      <c r="AD1342" s="122">
        <v>0</v>
      </c>
      <c r="AE1342" s="122">
        <v>0</v>
      </c>
      <c r="AF1342" s="122">
        <v>0</v>
      </c>
      <c r="AG1342" s="122">
        <v>0</v>
      </c>
      <c r="AH1342" s="122">
        <v>0</v>
      </c>
      <c r="AI1342" s="122">
        <v>0</v>
      </c>
      <c r="AJ1342" s="122">
        <v>0</v>
      </c>
      <c r="AK1342" s="122">
        <v>0</v>
      </c>
      <c r="AL1342" s="122">
        <v>0</v>
      </c>
    </row>
    <row r="1343" spans="1:38" hidden="1" x14ac:dyDescent="0.25">
      <c r="A1343" s="122" t="s">
        <v>1978</v>
      </c>
      <c r="B1343" s="122">
        <v>1</v>
      </c>
      <c r="C1343" s="122" t="s">
        <v>2159</v>
      </c>
      <c r="D1343" s="122" t="s">
        <v>2079</v>
      </c>
      <c r="E1343" s="122">
        <v>26</v>
      </c>
      <c r="F1343" s="122">
        <v>0</v>
      </c>
      <c r="G1343" s="122">
        <v>0</v>
      </c>
      <c r="H1343" s="122">
        <v>0</v>
      </c>
      <c r="I1343" s="122">
        <v>0</v>
      </c>
      <c r="J1343" s="122">
        <v>0</v>
      </c>
      <c r="K1343" s="122">
        <v>0</v>
      </c>
      <c r="L1343" s="122">
        <v>0</v>
      </c>
      <c r="M1343" s="122">
        <v>0</v>
      </c>
      <c r="N1343" s="122">
        <v>0</v>
      </c>
      <c r="O1343" s="122">
        <v>0</v>
      </c>
      <c r="P1343" s="122">
        <v>0</v>
      </c>
      <c r="Q1343" s="122">
        <v>0</v>
      </c>
      <c r="R1343" s="122">
        <v>0</v>
      </c>
      <c r="S1343" s="122">
        <v>0</v>
      </c>
      <c r="T1343" s="122">
        <v>0</v>
      </c>
      <c r="U1343" s="122">
        <v>0</v>
      </c>
      <c r="V1343" s="122">
        <v>0</v>
      </c>
      <c r="W1343" s="122">
        <v>0</v>
      </c>
      <c r="X1343" s="122">
        <v>0.18515079472650001</v>
      </c>
      <c r="Y1343" s="122">
        <v>0.14357440293859999</v>
      </c>
      <c r="Z1343" s="122">
        <v>0.11440464496739999</v>
      </c>
      <c r="AA1343" s="122">
        <v>0.15480074163329999</v>
      </c>
      <c r="AB1343" s="122">
        <v>0.2077948090981</v>
      </c>
      <c r="AC1343" s="122">
        <v>0.19585086015479999</v>
      </c>
      <c r="AD1343" s="122">
        <v>0.15523013188410001</v>
      </c>
      <c r="AE1343" s="122">
        <v>0.16090230265579999</v>
      </c>
      <c r="AF1343" s="122">
        <v>0.18002077610860001</v>
      </c>
      <c r="AG1343" s="122">
        <v>0.20773924871749999</v>
      </c>
      <c r="AH1343" s="122">
        <v>0.27007211003429998</v>
      </c>
      <c r="AI1343" s="122">
        <v>0.31331389348729999</v>
      </c>
      <c r="AJ1343" s="122">
        <v>0.34053232198959998</v>
      </c>
      <c r="AK1343" s="122">
        <v>0.32610021031609998</v>
      </c>
      <c r="AL1343" s="122">
        <v>0</v>
      </c>
    </row>
    <row r="1344" spans="1:38" hidden="1" x14ac:dyDescent="0.25">
      <c r="A1344" s="122" t="s">
        <v>1978</v>
      </c>
      <c r="B1344" s="122">
        <v>1</v>
      </c>
      <c r="C1344" s="122" t="s">
        <v>2159</v>
      </c>
      <c r="D1344" s="122" t="s">
        <v>2080</v>
      </c>
      <c r="E1344" s="122">
        <v>26</v>
      </c>
      <c r="F1344" s="122">
        <v>0</v>
      </c>
      <c r="G1344" s="122">
        <v>0</v>
      </c>
      <c r="H1344" s="122">
        <v>0</v>
      </c>
      <c r="I1344" s="122">
        <v>0</v>
      </c>
      <c r="J1344" s="122">
        <v>0</v>
      </c>
      <c r="K1344" s="122">
        <v>0</v>
      </c>
      <c r="L1344" s="122">
        <v>0</v>
      </c>
      <c r="M1344" s="122">
        <v>0</v>
      </c>
      <c r="N1344" s="122">
        <v>0</v>
      </c>
      <c r="O1344" s="122">
        <v>0</v>
      </c>
      <c r="P1344" s="122">
        <v>0</v>
      </c>
      <c r="Q1344" s="122">
        <v>0</v>
      </c>
      <c r="R1344" s="122">
        <v>0</v>
      </c>
      <c r="S1344" s="122">
        <v>0</v>
      </c>
      <c r="T1344" s="122">
        <v>0</v>
      </c>
      <c r="U1344" s="122">
        <v>0</v>
      </c>
      <c r="V1344" s="122">
        <v>0</v>
      </c>
      <c r="W1344" s="122">
        <v>0</v>
      </c>
      <c r="X1344" s="122">
        <v>0</v>
      </c>
      <c r="Y1344" s="122">
        <v>4.4728020692500002E-2</v>
      </c>
      <c r="Z1344" s="122">
        <v>6.1656445472399998E-2</v>
      </c>
      <c r="AA1344" s="122">
        <v>5.5283902870500001E-2</v>
      </c>
      <c r="AB1344" s="122">
        <v>7.4375820331100004E-2</v>
      </c>
      <c r="AC1344" s="122">
        <v>0</v>
      </c>
      <c r="AD1344" s="122">
        <v>0</v>
      </c>
      <c r="AE1344" s="122">
        <v>0</v>
      </c>
      <c r="AF1344" s="122">
        <v>0</v>
      </c>
      <c r="AG1344" s="122">
        <v>0</v>
      </c>
      <c r="AH1344" s="122">
        <v>0</v>
      </c>
      <c r="AI1344" s="122">
        <v>0</v>
      </c>
      <c r="AJ1344" s="122">
        <v>0</v>
      </c>
      <c r="AK1344" s="122">
        <v>0</v>
      </c>
      <c r="AL1344" s="122">
        <v>0</v>
      </c>
    </row>
    <row r="1345" spans="1:38" hidden="1" x14ac:dyDescent="0.25">
      <c r="A1345" s="122" t="s">
        <v>1978</v>
      </c>
      <c r="B1345" s="122">
        <v>1</v>
      </c>
      <c r="C1345" s="122" t="s">
        <v>2159</v>
      </c>
      <c r="D1345" s="122" t="s">
        <v>2133</v>
      </c>
      <c r="E1345" s="122">
        <v>26</v>
      </c>
      <c r="F1345" s="122">
        <v>0</v>
      </c>
      <c r="G1345" s="122">
        <v>0</v>
      </c>
      <c r="H1345" s="122">
        <v>0</v>
      </c>
      <c r="I1345" s="122">
        <v>0</v>
      </c>
      <c r="J1345" s="122">
        <v>0</v>
      </c>
      <c r="K1345" s="122">
        <v>0</v>
      </c>
      <c r="L1345" s="122">
        <v>0</v>
      </c>
      <c r="M1345" s="122">
        <v>0</v>
      </c>
      <c r="N1345" s="122">
        <v>0</v>
      </c>
      <c r="O1345" s="122">
        <v>0</v>
      </c>
      <c r="P1345" s="122">
        <v>0</v>
      </c>
      <c r="Q1345" s="122">
        <v>0</v>
      </c>
      <c r="R1345" s="122">
        <v>0</v>
      </c>
      <c r="S1345" s="122">
        <v>0</v>
      </c>
      <c r="T1345" s="122">
        <v>0</v>
      </c>
      <c r="U1345" s="122">
        <v>0</v>
      </c>
      <c r="V1345" s="122">
        <v>0</v>
      </c>
      <c r="W1345" s="122">
        <v>0</v>
      </c>
      <c r="X1345" s="122">
        <v>0</v>
      </c>
      <c r="Y1345" s="122">
        <v>0</v>
      </c>
      <c r="Z1345" s="122">
        <v>0</v>
      </c>
      <c r="AA1345" s="122">
        <v>0</v>
      </c>
      <c r="AB1345" s="122">
        <v>0</v>
      </c>
      <c r="AC1345" s="122">
        <v>0</v>
      </c>
      <c r="AD1345" s="122">
        <v>0</v>
      </c>
      <c r="AE1345" s="122">
        <v>0</v>
      </c>
      <c r="AF1345" s="122">
        <v>0</v>
      </c>
      <c r="AG1345" s="122">
        <v>0</v>
      </c>
      <c r="AH1345" s="122">
        <v>0</v>
      </c>
      <c r="AI1345" s="122">
        <v>0</v>
      </c>
      <c r="AJ1345" s="122">
        <v>0</v>
      </c>
      <c r="AK1345" s="122">
        <v>0</v>
      </c>
      <c r="AL1345" s="122">
        <v>0</v>
      </c>
    </row>
    <row r="1346" spans="1:38" hidden="1" x14ac:dyDescent="0.25">
      <c r="A1346" s="122" t="s">
        <v>1978</v>
      </c>
      <c r="B1346" s="122">
        <v>1</v>
      </c>
      <c r="C1346" s="122" t="s">
        <v>2159</v>
      </c>
      <c r="D1346" s="122" t="s">
        <v>2081</v>
      </c>
      <c r="E1346" s="122">
        <v>26</v>
      </c>
      <c r="F1346" s="122">
        <v>0</v>
      </c>
      <c r="G1346" s="122">
        <v>0</v>
      </c>
      <c r="H1346" s="122">
        <v>0</v>
      </c>
      <c r="I1346" s="122">
        <v>0</v>
      </c>
      <c r="J1346" s="122">
        <v>0</v>
      </c>
      <c r="K1346" s="122">
        <v>0</v>
      </c>
      <c r="L1346" s="122">
        <v>0</v>
      </c>
      <c r="M1346" s="122">
        <v>0</v>
      </c>
      <c r="N1346" s="122">
        <v>0</v>
      </c>
      <c r="O1346" s="122">
        <v>0</v>
      </c>
      <c r="P1346" s="122">
        <v>0</v>
      </c>
      <c r="Q1346" s="122">
        <v>0</v>
      </c>
      <c r="R1346" s="122">
        <v>0</v>
      </c>
      <c r="S1346" s="122">
        <v>0</v>
      </c>
      <c r="T1346" s="122">
        <v>0</v>
      </c>
      <c r="U1346" s="122">
        <v>0</v>
      </c>
      <c r="V1346" s="122">
        <v>0</v>
      </c>
      <c r="W1346" s="122">
        <v>0</v>
      </c>
      <c r="X1346" s="122">
        <v>0</v>
      </c>
      <c r="Y1346" s="122">
        <v>0</v>
      </c>
      <c r="Z1346" s="122">
        <v>0</v>
      </c>
      <c r="AA1346" s="122">
        <v>0</v>
      </c>
      <c r="AB1346" s="122">
        <v>0</v>
      </c>
      <c r="AC1346" s="122">
        <v>0</v>
      </c>
      <c r="AD1346" s="122">
        <v>0</v>
      </c>
      <c r="AE1346" s="122">
        <v>0</v>
      </c>
      <c r="AF1346" s="122">
        <v>0</v>
      </c>
      <c r="AG1346" s="122">
        <v>0</v>
      </c>
      <c r="AH1346" s="122">
        <v>0</v>
      </c>
      <c r="AI1346" s="122">
        <v>0</v>
      </c>
      <c r="AJ1346" s="122">
        <v>0</v>
      </c>
      <c r="AK1346" s="122">
        <v>0</v>
      </c>
      <c r="AL1346" s="122">
        <v>0</v>
      </c>
    </row>
    <row r="1347" spans="1:38" x14ac:dyDescent="0.25">
      <c r="A1347" s="122" t="s">
        <v>1978</v>
      </c>
      <c r="B1347" s="122">
        <v>1</v>
      </c>
      <c r="C1347" s="122" t="s">
        <v>2159</v>
      </c>
      <c r="D1347" s="122" t="s">
        <v>2082</v>
      </c>
      <c r="E1347" s="122">
        <v>26</v>
      </c>
      <c r="F1347" s="122">
        <v>0</v>
      </c>
      <c r="G1347" s="122">
        <v>0</v>
      </c>
      <c r="H1347" s="122">
        <v>0</v>
      </c>
      <c r="I1347" s="122">
        <v>0</v>
      </c>
      <c r="J1347" s="122">
        <v>0</v>
      </c>
      <c r="K1347" s="122">
        <v>0</v>
      </c>
      <c r="L1347" s="122">
        <v>0</v>
      </c>
      <c r="M1347" s="122">
        <v>0</v>
      </c>
      <c r="N1347" s="122">
        <v>0</v>
      </c>
      <c r="O1347" s="122">
        <v>0</v>
      </c>
      <c r="P1347" s="122">
        <v>0</v>
      </c>
      <c r="Q1347" s="122">
        <v>0</v>
      </c>
      <c r="R1347" s="122">
        <v>0</v>
      </c>
      <c r="S1347" s="122">
        <v>0</v>
      </c>
      <c r="T1347" s="122">
        <v>0</v>
      </c>
      <c r="U1347" s="122">
        <v>0</v>
      </c>
      <c r="V1347" s="122">
        <v>0</v>
      </c>
      <c r="W1347" s="122">
        <v>0</v>
      </c>
      <c r="X1347" s="122">
        <v>0</v>
      </c>
      <c r="Y1347" s="122">
        <v>0</v>
      </c>
      <c r="Z1347" s="122">
        <v>0</v>
      </c>
      <c r="AA1347" s="122">
        <v>0</v>
      </c>
      <c r="AB1347" s="122">
        <v>0</v>
      </c>
      <c r="AC1347" s="122">
        <v>0</v>
      </c>
      <c r="AD1347" s="122">
        <v>0</v>
      </c>
      <c r="AE1347" s="122">
        <v>0</v>
      </c>
      <c r="AF1347" s="122">
        <v>0</v>
      </c>
      <c r="AG1347" s="122">
        <v>0</v>
      </c>
      <c r="AH1347" s="122">
        <v>0</v>
      </c>
      <c r="AI1347" s="122">
        <v>0</v>
      </c>
      <c r="AJ1347" s="122">
        <v>0</v>
      </c>
      <c r="AK1347" s="122">
        <v>0</v>
      </c>
      <c r="AL1347" s="122">
        <v>0</v>
      </c>
    </row>
    <row r="1348" spans="1:38" hidden="1" x14ac:dyDescent="0.25">
      <c r="A1348" s="122" t="s">
        <v>1978</v>
      </c>
      <c r="B1348" s="122">
        <v>1</v>
      </c>
      <c r="C1348" s="122" t="s">
        <v>2159</v>
      </c>
      <c r="D1348" s="122" t="s">
        <v>474</v>
      </c>
      <c r="E1348" s="122">
        <v>26</v>
      </c>
      <c r="F1348" s="122">
        <v>0</v>
      </c>
      <c r="G1348" s="122">
        <v>0</v>
      </c>
      <c r="H1348" s="122">
        <v>0</v>
      </c>
      <c r="I1348" s="122">
        <v>0</v>
      </c>
      <c r="J1348" s="122">
        <v>0</v>
      </c>
      <c r="K1348" s="122">
        <v>0</v>
      </c>
      <c r="L1348" s="122">
        <v>0</v>
      </c>
      <c r="M1348" s="122">
        <v>0</v>
      </c>
      <c r="N1348" s="122">
        <v>0</v>
      </c>
      <c r="O1348" s="122">
        <v>0</v>
      </c>
      <c r="P1348" s="122">
        <v>0</v>
      </c>
      <c r="Q1348" s="122">
        <v>0</v>
      </c>
      <c r="R1348" s="122">
        <v>0</v>
      </c>
      <c r="S1348" s="122">
        <v>0</v>
      </c>
      <c r="T1348" s="122">
        <v>0</v>
      </c>
      <c r="U1348" s="122">
        <v>0</v>
      </c>
      <c r="V1348" s="122">
        <v>0</v>
      </c>
      <c r="W1348" s="122">
        <v>0</v>
      </c>
      <c r="X1348" s="122">
        <v>0</v>
      </c>
      <c r="Y1348" s="122">
        <v>0</v>
      </c>
      <c r="Z1348" s="122">
        <v>0</v>
      </c>
      <c r="AA1348" s="122">
        <v>0</v>
      </c>
      <c r="AB1348" s="122">
        <v>0</v>
      </c>
      <c r="AC1348" s="122">
        <v>0</v>
      </c>
      <c r="AD1348" s="122">
        <v>0</v>
      </c>
      <c r="AE1348" s="122">
        <v>0</v>
      </c>
      <c r="AF1348" s="122">
        <v>0</v>
      </c>
      <c r="AG1348" s="122">
        <v>0</v>
      </c>
      <c r="AH1348" s="122">
        <v>0</v>
      </c>
      <c r="AI1348" s="122">
        <v>0</v>
      </c>
      <c r="AJ1348" s="122">
        <v>0</v>
      </c>
      <c r="AK1348" s="122">
        <v>0</v>
      </c>
      <c r="AL1348" s="122">
        <v>0</v>
      </c>
    </row>
    <row r="1349" spans="1:38" hidden="1" x14ac:dyDescent="0.25">
      <c r="A1349" s="122" t="s">
        <v>1978</v>
      </c>
      <c r="B1349" s="122">
        <v>1</v>
      </c>
      <c r="C1349" s="122" t="s">
        <v>2159</v>
      </c>
      <c r="D1349" s="122" t="s">
        <v>2083</v>
      </c>
      <c r="E1349" s="122">
        <v>26</v>
      </c>
      <c r="F1349" s="122">
        <v>0</v>
      </c>
      <c r="G1349" s="122">
        <v>0</v>
      </c>
      <c r="H1349" s="122">
        <v>0</v>
      </c>
      <c r="I1349" s="122">
        <v>0</v>
      </c>
      <c r="J1349" s="122">
        <v>0</v>
      </c>
      <c r="K1349" s="122">
        <v>0</v>
      </c>
      <c r="L1349" s="122">
        <v>0</v>
      </c>
      <c r="M1349" s="122">
        <v>0</v>
      </c>
      <c r="N1349" s="122">
        <v>0</v>
      </c>
      <c r="O1349" s="122">
        <v>0</v>
      </c>
      <c r="P1349" s="122">
        <v>0</v>
      </c>
      <c r="Q1349" s="122">
        <v>0</v>
      </c>
      <c r="R1349" s="122">
        <v>0</v>
      </c>
      <c r="S1349" s="122">
        <v>0</v>
      </c>
      <c r="T1349" s="122">
        <v>0</v>
      </c>
      <c r="U1349" s="122">
        <v>0</v>
      </c>
      <c r="V1349" s="122">
        <v>0</v>
      </c>
      <c r="W1349" s="122">
        <v>0</v>
      </c>
      <c r="X1349" s="122">
        <v>0</v>
      </c>
      <c r="Y1349" s="122">
        <v>0</v>
      </c>
      <c r="Z1349" s="122">
        <v>0</v>
      </c>
      <c r="AA1349" s="122">
        <v>0</v>
      </c>
      <c r="AB1349" s="122">
        <v>0</v>
      </c>
      <c r="AC1349" s="122">
        <v>0</v>
      </c>
      <c r="AD1349" s="122">
        <v>0</v>
      </c>
      <c r="AE1349" s="122">
        <v>0</v>
      </c>
      <c r="AF1349" s="122">
        <v>0</v>
      </c>
      <c r="AG1349" s="122">
        <v>0</v>
      </c>
      <c r="AH1349" s="122">
        <v>0</v>
      </c>
      <c r="AI1349" s="122">
        <v>0</v>
      </c>
      <c r="AJ1349" s="122">
        <v>0</v>
      </c>
      <c r="AK1349" s="122">
        <v>0</v>
      </c>
      <c r="AL1349" s="122">
        <v>0</v>
      </c>
    </row>
    <row r="1350" spans="1:38" hidden="1" x14ac:dyDescent="0.25">
      <c r="A1350" s="122" t="s">
        <v>1978</v>
      </c>
      <c r="B1350" s="122">
        <v>1</v>
      </c>
      <c r="C1350" s="122" t="s">
        <v>2159</v>
      </c>
      <c r="D1350" s="122" t="s">
        <v>2084</v>
      </c>
      <c r="E1350" s="122">
        <v>26</v>
      </c>
      <c r="F1350" s="122">
        <v>0</v>
      </c>
      <c r="G1350" s="122">
        <v>0</v>
      </c>
      <c r="H1350" s="122">
        <v>0</v>
      </c>
      <c r="I1350" s="122">
        <v>0</v>
      </c>
      <c r="J1350" s="122">
        <v>0</v>
      </c>
      <c r="K1350" s="122">
        <v>0</v>
      </c>
      <c r="L1350" s="122">
        <v>0</v>
      </c>
      <c r="M1350" s="122">
        <v>0</v>
      </c>
      <c r="N1350" s="122">
        <v>0</v>
      </c>
      <c r="O1350" s="122">
        <v>0</v>
      </c>
      <c r="P1350" s="122">
        <v>0</v>
      </c>
      <c r="Q1350" s="122">
        <v>0</v>
      </c>
      <c r="R1350" s="122">
        <v>0</v>
      </c>
      <c r="S1350" s="122">
        <v>0</v>
      </c>
      <c r="T1350" s="122">
        <v>0</v>
      </c>
      <c r="U1350" s="122">
        <v>0</v>
      </c>
      <c r="V1350" s="122">
        <v>0</v>
      </c>
      <c r="W1350" s="122">
        <v>0</v>
      </c>
      <c r="X1350" s="122">
        <v>0</v>
      </c>
      <c r="Y1350" s="122">
        <v>0</v>
      </c>
      <c r="Z1350" s="122">
        <v>0</v>
      </c>
      <c r="AA1350" s="122">
        <v>0</v>
      </c>
      <c r="AB1350" s="122">
        <v>0</v>
      </c>
      <c r="AC1350" s="122">
        <v>0</v>
      </c>
      <c r="AD1350" s="122">
        <v>0</v>
      </c>
      <c r="AE1350" s="122">
        <v>0</v>
      </c>
      <c r="AF1350" s="122">
        <v>0</v>
      </c>
      <c r="AG1350" s="122">
        <v>0</v>
      </c>
      <c r="AH1350" s="122">
        <v>0</v>
      </c>
      <c r="AI1350" s="122">
        <v>0</v>
      </c>
      <c r="AJ1350" s="122">
        <v>0</v>
      </c>
      <c r="AK1350" s="122">
        <v>0</v>
      </c>
      <c r="AL1350" s="122">
        <v>0</v>
      </c>
    </row>
    <row r="1351" spans="1:38" hidden="1" x14ac:dyDescent="0.25">
      <c r="A1351" s="122" t="s">
        <v>1978</v>
      </c>
      <c r="B1351" s="122">
        <v>1</v>
      </c>
      <c r="C1351" s="122" t="s">
        <v>2159</v>
      </c>
      <c r="D1351" s="122" t="s">
        <v>2085</v>
      </c>
      <c r="E1351" s="122">
        <v>26</v>
      </c>
      <c r="F1351" s="122">
        <v>0</v>
      </c>
      <c r="G1351" s="122">
        <v>0</v>
      </c>
      <c r="H1351" s="122">
        <v>0</v>
      </c>
      <c r="I1351" s="122">
        <v>0</v>
      </c>
      <c r="J1351" s="122">
        <v>0</v>
      </c>
      <c r="K1351" s="122">
        <v>0</v>
      </c>
      <c r="L1351" s="122">
        <v>0</v>
      </c>
      <c r="M1351" s="122">
        <v>0</v>
      </c>
      <c r="N1351" s="122">
        <v>0</v>
      </c>
      <c r="O1351" s="122">
        <v>0</v>
      </c>
      <c r="P1351" s="122">
        <v>0</v>
      </c>
      <c r="Q1351" s="122">
        <v>0</v>
      </c>
      <c r="R1351" s="122">
        <v>0</v>
      </c>
      <c r="S1351" s="122">
        <v>0</v>
      </c>
      <c r="T1351" s="122">
        <v>0</v>
      </c>
      <c r="U1351" s="122">
        <v>0</v>
      </c>
      <c r="V1351" s="122">
        <v>0</v>
      </c>
      <c r="W1351" s="122">
        <v>0</v>
      </c>
      <c r="X1351" s="122">
        <v>0</v>
      </c>
      <c r="Y1351" s="122">
        <v>0</v>
      </c>
      <c r="Z1351" s="122">
        <v>0</v>
      </c>
      <c r="AA1351" s="122">
        <v>0</v>
      </c>
      <c r="AB1351" s="122">
        <v>0</v>
      </c>
      <c r="AC1351" s="122">
        <v>0</v>
      </c>
      <c r="AD1351" s="122">
        <v>0</v>
      </c>
      <c r="AE1351" s="122">
        <v>0</v>
      </c>
      <c r="AF1351" s="122">
        <v>0</v>
      </c>
      <c r="AG1351" s="122">
        <v>0</v>
      </c>
      <c r="AH1351" s="122">
        <v>0</v>
      </c>
      <c r="AI1351" s="122">
        <v>0</v>
      </c>
      <c r="AJ1351" s="122">
        <v>0</v>
      </c>
      <c r="AK1351" s="122">
        <v>0</v>
      </c>
      <c r="AL1351" s="122">
        <v>0</v>
      </c>
    </row>
    <row r="1352" spans="1:38" hidden="1" x14ac:dyDescent="0.25">
      <c r="A1352" s="122" t="s">
        <v>1978</v>
      </c>
      <c r="B1352" s="122">
        <v>1</v>
      </c>
      <c r="C1352" s="122" t="s">
        <v>2159</v>
      </c>
      <c r="D1352" s="122" t="s">
        <v>2086</v>
      </c>
      <c r="E1352" s="122">
        <v>26</v>
      </c>
      <c r="F1352" s="122">
        <v>0</v>
      </c>
      <c r="G1352" s="122">
        <v>0</v>
      </c>
      <c r="H1352" s="122">
        <v>0</v>
      </c>
      <c r="I1352" s="122">
        <v>0</v>
      </c>
      <c r="J1352" s="122">
        <v>0</v>
      </c>
      <c r="K1352" s="122">
        <v>0</v>
      </c>
      <c r="L1352" s="122">
        <v>0</v>
      </c>
      <c r="M1352" s="122">
        <v>0</v>
      </c>
      <c r="N1352" s="122">
        <v>0</v>
      </c>
      <c r="O1352" s="122">
        <v>0</v>
      </c>
      <c r="P1352" s="122">
        <v>0</v>
      </c>
      <c r="Q1352" s="122">
        <v>0</v>
      </c>
      <c r="R1352" s="122">
        <v>0</v>
      </c>
      <c r="S1352" s="122">
        <v>0</v>
      </c>
      <c r="T1352" s="122">
        <v>0</v>
      </c>
      <c r="U1352" s="122">
        <v>0</v>
      </c>
      <c r="V1352" s="122">
        <v>0</v>
      </c>
      <c r="W1352" s="122">
        <v>0</v>
      </c>
      <c r="X1352" s="122">
        <v>0</v>
      </c>
      <c r="Y1352" s="122">
        <v>0</v>
      </c>
      <c r="Z1352" s="122">
        <v>0</v>
      </c>
      <c r="AA1352" s="122">
        <v>0</v>
      </c>
      <c r="AB1352" s="122">
        <v>0</v>
      </c>
      <c r="AC1352" s="122">
        <v>0</v>
      </c>
      <c r="AD1352" s="122">
        <v>0</v>
      </c>
      <c r="AE1352" s="122">
        <v>0</v>
      </c>
      <c r="AF1352" s="122">
        <v>0</v>
      </c>
      <c r="AG1352" s="122">
        <v>0</v>
      </c>
      <c r="AH1352" s="122">
        <v>0</v>
      </c>
      <c r="AI1352" s="122">
        <v>0</v>
      </c>
      <c r="AJ1352" s="122">
        <v>0</v>
      </c>
      <c r="AK1352" s="122">
        <v>0</v>
      </c>
      <c r="AL1352" s="122">
        <v>0</v>
      </c>
    </row>
    <row r="1353" spans="1:38" hidden="1" x14ac:dyDescent="0.25">
      <c r="A1353" s="122" t="s">
        <v>1978</v>
      </c>
      <c r="B1353" s="122">
        <v>1</v>
      </c>
      <c r="C1353" s="122" t="s">
        <v>2159</v>
      </c>
      <c r="D1353" s="122" t="s">
        <v>2087</v>
      </c>
      <c r="E1353" s="122">
        <v>26</v>
      </c>
      <c r="F1353" s="122">
        <v>0</v>
      </c>
      <c r="G1353" s="122">
        <v>0</v>
      </c>
      <c r="H1353" s="122">
        <v>0</v>
      </c>
      <c r="I1353" s="122">
        <v>0</v>
      </c>
      <c r="J1353" s="122">
        <v>0</v>
      </c>
      <c r="K1353" s="122">
        <v>0</v>
      </c>
      <c r="L1353" s="122">
        <v>0</v>
      </c>
      <c r="M1353" s="122">
        <v>0</v>
      </c>
      <c r="N1353" s="122">
        <v>0</v>
      </c>
      <c r="O1353" s="122">
        <v>0</v>
      </c>
      <c r="P1353" s="122">
        <v>0</v>
      </c>
      <c r="Q1353" s="122">
        <v>0</v>
      </c>
      <c r="R1353" s="122">
        <v>0</v>
      </c>
      <c r="S1353" s="122">
        <v>0</v>
      </c>
      <c r="T1353" s="122">
        <v>0</v>
      </c>
      <c r="U1353" s="122">
        <v>0</v>
      </c>
      <c r="V1353" s="122">
        <v>0</v>
      </c>
      <c r="W1353" s="122">
        <v>0</v>
      </c>
      <c r="X1353" s="122">
        <v>0</v>
      </c>
      <c r="Y1353" s="122">
        <v>0</v>
      </c>
      <c r="Z1353" s="122">
        <v>0</v>
      </c>
      <c r="AA1353" s="122">
        <v>0</v>
      </c>
      <c r="AB1353" s="122">
        <v>0</v>
      </c>
      <c r="AC1353" s="122">
        <v>0</v>
      </c>
      <c r="AD1353" s="122">
        <v>0</v>
      </c>
      <c r="AE1353" s="122">
        <v>0</v>
      </c>
      <c r="AF1353" s="122">
        <v>0</v>
      </c>
      <c r="AG1353" s="122">
        <v>0</v>
      </c>
      <c r="AH1353" s="122">
        <v>0</v>
      </c>
      <c r="AI1353" s="122">
        <v>0</v>
      </c>
      <c r="AJ1353" s="122">
        <v>0</v>
      </c>
      <c r="AK1353" s="122">
        <v>0</v>
      </c>
      <c r="AL1353" s="122">
        <v>0</v>
      </c>
    </row>
    <row r="1354" spans="1:38" hidden="1" x14ac:dyDescent="0.25">
      <c r="A1354" s="122" t="s">
        <v>1978</v>
      </c>
      <c r="B1354" s="122">
        <v>1</v>
      </c>
      <c r="C1354" s="122" t="s">
        <v>2159</v>
      </c>
      <c r="D1354" s="122" t="s">
        <v>2134</v>
      </c>
      <c r="E1354" s="122">
        <v>26</v>
      </c>
      <c r="F1354" s="122">
        <v>0</v>
      </c>
      <c r="G1354" s="122">
        <v>0</v>
      </c>
      <c r="H1354" s="122">
        <v>0</v>
      </c>
      <c r="I1354" s="122">
        <v>0</v>
      </c>
      <c r="J1354" s="122">
        <v>0</v>
      </c>
      <c r="K1354" s="122">
        <v>0</v>
      </c>
      <c r="L1354" s="122">
        <v>0</v>
      </c>
      <c r="M1354" s="122">
        <v>0</v>
      </c>
      <c r="N1354" s="122">
        <v>0</v>
      </c>
      <c r="O1354" s="122">
        <v>0</v>
      </c>
      <c r="P1354" s="122">
        <v>0</v>
      </c>
      <c r="Q1354" s="122">
        <v>0</v>
      </c>
      <c r="R1354" s="122">
        <v>0</v>
      </c>
      <c r="S1354" s="122">
        <v>0</v>
      </c>
      <c r="T1354" s="122">
        <v>0</v>
      </c>
      <c r="U1354" s="122">
        <v>0</v>
      </c>
      <c r="V1354" s="122">
        <v>0</v>
      </c>
      <c r="W1354" s="122">
        <v>0</v>
      </c>
      <c r="X1354" s="122">
        <v>0</v>
      </c>
      <c r="Y1354" s="122">
        <v>0</v>
      </c>
      <c r="Z1354" s="122">
        <v>0</v>
      </c>
      <c r="AA1354" s="122">
        <v>0</v>
      </c>
      <c r="AB1354" s="122">
        <v>0</v>
      </c>
      <c r="AC1354" s="122">
        <v>0</v>
      </c>
      <c r="AD1354" s="122">
        <v>0</v>
      </c>
      <c r="AE1354" s="122">
        <v>0</v>
      </c>
      <c r="AF1354" s="122">
        <v>0</v>
      </c>
      <c r="AG1354" s="122">
        <v>0</v>
      </c>
      <c r="AH1354" s="122">
        <v>0</v>
      </c>
      <c r="AI1354" s="122">
        <v>0</v>
      </c>
      <c r="AJ1354" s="122">
        <v>0</v>
      </c>
      <c r="AK1354" s="122">
        <v>0</v>
      </c>
      <c r="AL1354" s="122">
        <v>0</v>
      </c>
    </row>
    <row r="1355" spans="1:38" hidden="1" x14ac:dyDescent="0.25">
      <c r="A1355" s="122" t="s">
        <v>1978</v>
      </c>
      <c r="B1355" s="122">
        <v>1</v>
      </c>
      <c r="C1355" s="122" t="s">
        <v>2159</v>
      </c>
      <c r="D1355" s="122" t="s">
        <v>2088</v>
      </c>
      <c r="E1355" s="122">
        <v>26</v>
      </c>
      <c r="F1355" s="122">
        <v>0</v>
      </c>
      <c r="G1355" s="122">
        <v>0</v>
      </c>
      <c r="H1355" s="122">
        <v>0</v>
      </c>
      <c r="I1355" s="122">
        <v>0</v>
      </c>
      <c r="J1355" s="122">
        <v>0</v>
      </c>
      <c r="K1355" s="122">
        <v>0</v>
      </c>
      <c r="L1355" s="122">
        <v>0</v>
      </c>
      <c r="M1355" s="122">
        <v>0</v>
      </c>
      <c r="N1355" s="122">
        <v>0</v>
      </c>
      <c r="O1355" s="122">
        <v>0</v>
      </c>
      <c r="P1355" s="122">
        <v>0</v>
      </c>
      <c r="Q1355" s="122">
        <v>0</v>
      </c>
      <c r="R1355" s="122">
        <v>0</v>
      </c>
      <c r="S1355" s="122">
        <v>0</v>
      </c>
      <c r="T1355" s="122">
        <v>0</v>
      </c>
      <c r="U1355" s="122">
        <v>0</v>
      </c>
      <c r="V1355" s="122">
        <v>0</v>
      </c>
      <c r="W1355" s="122">
        <v>0</v>
      </c>
      <c r="X1355" s="122">
        <v>0</v>
      </c>
      <c r="Y1355" s="122">
        <v>0</v>
      </c>
      <c r="Z1355" s="122">
        <v>0</v>
      </c>
      <c r="AA1355" s="122">
        <v>0</v>
      </c>
      <c r="AB1355" s="122">
        <v>0</v>
      </c>
      <c r="AC1355" s="122">
        <v>0</v>
      </c>
      <c r="AD1355" s="122">
        <v>0</v>
      </c>
      <c r="AE1355" s="122">
        <v>0</v>
      </c>
      <c r="AF1355" s="122">
        <v>0</v>
      </c>
      <c r="AG1355" s="122">
        <v>0</v>
      </c>
      <c r="AH1355" s="122">
        <v>0</v>
      </c>
      <c r="AI1355" s="122">
        <v>0</v>
      </c>
      <c r="AJ1355" s="122">
        <v>0</v>
      </c>
      <c r="AK1355" s="122">
        <v>0</v>
      </c>
      <c r="AL1355" s="122">
        <v>0</v>
      </c>
    </row>
    <row r="1356" spans="1:38" hidden="1" x14ac:dyDescent="0.25">
      <c r="A1356" s="122" t="s">
        <v>1978</v>
      </c>
      <c r="B1356" s="122">
        <v>1</v>
      </c>
      <c r="C1356" s="122" t="s">
        <v>2159</v>
      </c>
      <c r="D1356" s="122" t="s">
        <v>2089</v>
      </c>
      <c r="E1356" s="122">
        <v>26</v>
      </c>
      <c r="F1356" s="122">
        <v>0</v>
      </c>
      <c r="G1356" s="122">
        <v>0</v>
      </c>
      <c r="H1356" s="122">
        <v>0</v>
      </c>
      <c r="I1356" s="122">
        <v>0</v>
      </c>
      <c r="J1356" s="122">
        <v>0</v>
      </c>
      <c r="K1356" s="122">
        <v>0</v>
      </c>
      <c r="L1356" s="122">
        <v>0</v>
      </c>
      <c r="M1356" s="122">
        <v>0</v>
      </c>
      <c r="N1356" s="122">
        <v>0</v>
      </c>
      <c r="O1356" s="122">
        <v>0</v>
      </c>
      <c r="P1356" s="122">
        <v>0</v>
      </c>
      <c r="Q1356" s="122">
        <v>0</v>
      </c>
      <c r="R1356" s="122">
        <v>0</v>
      </c>
      <c r="S1356" s="122">
        <v>0</v>
      </c>
      <c r="T1356" s="122">
        <v>0</v>
      </c>
      <c r="U1356" s="122">
        <v>0</v>
      </c>
      <c r="V1356" s="122">
        <v>0</v>
      </c>
      <c r="W1356" s="122">
        <v>0</v>
      </c>
      <c r="X1356" s="122">
        <v>0</v>
      </c>
      <c r="Y1356" s="122">
        <v>0</v>
      </c>
      <c r="Z1356" s="122">
        <v>0</v>
      </c>
      <c r="AA1356" s="122">
        <v>0</v>
      </c>
      <c r="AB1356" s="122">
        <v>0</v>
      </c>
      <c r="AC1356" s="122">
        <v>0</v>
      </c>
      <c r="AD1356" s="122">
        <v>0</v>
      </c>
      <c r="AE1356" s="122">
        <v>0</v>
      </c>
      <c r="AF1356" s="122">
        <v>0</v>
      </c>
      <c r="AG1356" s="122">
        <v>0</v>
      </c>
      <c r="AH1356" s="122">
        <v>0</v>
      </c>
      <c r="AI1356" s="122">
        <v>0</v>
      </c>
      <c r="AJ1356" s="122">
        <v>0</v>
      </c>
      <c r="AK1356" s="122">
        <v>0</v>
      </c>
      <c r="AL1356" s="122">
        <v>0</v>
      </c>
    </row>
    <row r="1357" spans="1:38" hidden="1" x14ac:dyDescent="0.25">
      <c r="A1357" s="122" t="s">
        <v>1978</v>
      </c>
      <c r="B1357" s="122">
        <v>1</v>
      </c>
      <c r="C1357" s="122" t="s">
        <v>2159</v>
      </c>
      <c r="D1357" s="122" t="s">
        <v>2090</v>
      </c>
      <c r="E1357" s="122">
        <v>26</v>
      </c>
      <c r="F1357" s="122">
        <v>0</v>
      </c>
      <c r="G1357" s="122">
        <v>0</v>
      </c>
      <c r="H1357" s="122">
        <v>0</v>
      </c>
      <c r="I1357" s="122">
        <v>0</v>
      </c>
      <c r="J1357" s="122">
        <v>0</v>
      </c>
      <c r="K1357" s="122">
        <v>0</v>
      </c>
      <c r="L1357" s="122">
        <v>0</v>
      </c>
      <c r="M1357" s="122">
        <v>0</v>
      </c>
      <c r="N1357" s="122">
        <v>0</v>
      </c>
      <c r="O1357" s="122">
        <v>0</v>
      </c>
      <c r="P1357" s="122">
        <v>0</v>
      </c>
      <c r="Q1357" s="122">
        <v>0</v>
      </c>
      <c r="R1357" s="122">
        <v>0</v>
      </c>
      <c r="S1357" s="122">
        <v>0</v>
      </c>
      <c r="T1357" s="122">
        <v>0</v>
      </c>
      <c r="U1357" s="122">
        <v>0</v>
      </c>
      <c r="V1357" s="122">
        <v>0</v>
      </c>
      <c r="W1357" s="122">
        <v>0</v>
      </c>
      <c r="X1357" s="122">
        <v>0</v>
      </c>
      <c r="Y1357" s="122">
        <v>0</v>
      </c>
      <c r="Z1357" s="122">
        <v>0</v>
      </c>
      <c r="AA1357" s="122">
        <v>0</v>
      </c>
      <c r="AB1357" s="122">
        <v>0</v>
      </c>
      <c r="AC1357" s="122">
        <v>0</v>
      </c>
      <c r="AD1357" s="122">
        <v>0</v>
      </c>
      <c r="AE1357" s="122">
        <v>0</v>
      </c>
      <c r="AF1357" s="122">
        <v>0</v>
      </c>
      <c r="AG1357" s="122">
        <v>0</v>
      </c>
      <c r="AH1357" s="122">
        <v>0</v>
      </c>
      <c r="AI1357" s="122">
        <v>0</v>
      </c>
      <c r="AJ1357" s="122">
        <v>0</v>
      </c>
      <c r="AK1357" s="122">
        <v>0</v>
      </c>
      <c r="AL1357" s="122">
        <v>0</v>
      </c>
    </row>
    <row r="1358" spans="1:38" hidden="1" x14ac:dyDescent="0.25">
      <c r="A1358" s="122" t="s">
        <v>1978</v>
      </c>
      <c r="B1358" s="122">
        <v>1</v>
      </c>
      <c r="C1358" s="122" t="s">
        <v>2159</v>
      </c>
      <c r="D1358" s="122" t="s">
        <v>2091</v>
      </c>
      <c r="E1358" s="122">
        <v>26</v>
      </c>
      <c r="F1358" s="122">
        <v>7.7404675632500003E-2</v>
      </c>
      <c r="G1358" s="122">
        <v>9.9038161532200006E-2</v>
      </c>
      <c r="H1358" s="122">
        <v>0.18390714155499999</v>
      </c>
      <c r="I1358" s="122">
        <v>0.195731631446</v>
      </c>
      <c r="J1358" s="122">
        <v>0.19295529624819999</v>
      </c>
      <c r="K1358" s="122">
        <v>0.181849955457</v>
      </c>
      <c r="L1358" s="122">
        <v>0.1943434638471</v>
      </c>
      <c r="M1358" s="122">
        <v>0.2040606370395</v>
      </c>
      <c r="N1358" s="122">
        <v>0.1860144582537</v>
      </c>
      <c r="O1358" s="122">
        <v>0.181849955457</v>
      </c>
      <c r="P1358" s="122">
        <v>0.1985079666439</v>
      </c>
      <c r="Q1358" s="122">
        <v>0.14992210068209999</v>
      </c>
      <c r="R1358" s="122">
        <v>0.15686293867660001</v>
      </c>
      <c r="S1358" s="122">
        <v>0.2304358214187</v>
      </c>
      <c r="T1358" s="122">
        <v>0.2165541454297</v>
      </c>
      <c r="U1358" s="122">
        <v>0.2165541454297</v>
      </c>
      <c r="V1358" s="122">
        <v>0.2165541454297</v>
      </c>
      <c r="W1358" s="122">
        <v>0.21536295243459999</v>
      </c>
      <c r="X1358" s="122">
        <v>0.18515079472650001</v>
      </c>
      <c r="Y1358" s="122">
        <v>0.14357440293859999</v>
      </c>
      <c r="Z1358" s="122">
        <v>0.17783681555270001</v>
      </c>
      <c r="AA1358" s="122">
        <v>0.17369474985790001</v>
      </c>
      <c r="AB1358" s="122">
        <v>0.18280763370299999</v>
      </c>
      <c r="AC1358" s="122">
        <v>0.20527045448260001</v>
      </c>
      <c r="AD1358" s="122">
        <v>0.15252748561730001</v>
      </c>
      <c r="AE1358" s="122">
        <v>0.1592352602538</v>
      </c>
      <c r="AF1358" s="122">
        <v>0.13959681121209999</v>
      </c>
      <c r="AG1358" s="122">
        <v>0.12841605563729999</v>
      </c>
      <c r="AH1358" s="122">
        <v>0.13222668822389999</v>
      </c>
      <c r="AI1358" s="122">
        <v>0.13638931397029999</v>
      </c>
      <c r="AJ1358" s="122">
        <v>8.3977381719199995E-2</v>
      </c>
      <c r="AK1358" s="122">
        <v>8.7527199171099995E-2</v>
      </c>
      <c r="AL1358" s="122">
        <v>0</v>
      </c>
    </row>
    <row r="1359" spans="1:38" hidden="1" x14ac:dyDescent="0.25">
      <c r="A1359" s="122" t="s">
        <v>1978</v>
      </c>
      <c r="B1359" s="122">
        <v>1</v>
      </c>
      <c r="C1359" s="122" t="s">
        <v>2159</v>
      </c>
      <c r="D1359" s="122" t="s">
        <v>2092</v>
      </c>
      <c r="E1359" s="122">
        <v>26</v>
      </c>
      <c r="F1359" s="122">
        <v>0</v>
      </c>
      <c r="G1359" s="122">
        <v>0</v>
      </c>
      <c r="H1359" s="122">
        <v>0</v>
      </c>
      <c r="I1359" s="122">
        <v>0</v>
      </c>
      <c r="J1359" s="122">
        <v>0</v>
      </c>
      <c r="K1359" s="122">
        <v>0</v>
      </c>
      <c r="L1359" s="122">
        <v>0</v>
      </c>
      <c r="M1359" s="122">
        <v>0</v>
      </c>
      <c r="N1359" s="122">
        <v>0</v>
      </c>
      <c r="O1359" s="122">
        <v>0</v>
      </c>
      <c r="P1359" s="122">
        <v>0</v>
      </c>
      <c r="Q1359" s="122">
        <v>0</v>
      </c>
      <c r="R1359" s="122">
        <v>0</v>
      </c>
      <c r="S1359" s="122">
        <v>0</v>
      </c>
      <c r="T1359" s="122">
        <v>0</v>
      </c>
      <c r="U1359" s="122">
        <v>0</v>
      </c>
      <c r="V1359" s="122">
        <v>0</v>
      </c>
      <c r="W1359" s="122">
        <v>0</v>
      </c>
      <c r="X1359" s="122">
        <v>0</v>
      </c>
      <c r="Y1359" s="122">
        <v>0</v>
      </c>
      <c r="Z1359" s="122">
        <v>0</v>
      </c>
      <c r="AA1359" s="122">
        <v>0</v>
      </c>
      <c r="AB1359" s="122">
        <v>0</v>
      </c>
      <c r="AC1359" s="122">
        <v>0</v>
      </c>
      <c r="AD1359" s="122">
        <v>0</v>
      </c>
      <c r="AE1359" s="122">
        <v>0</v>
      </c>
      <c r="AF1359" s="122">
        <v>0</v>
      </c>
      <c r="AG1359" s="122">
        <v>0</v>
      </c>
      <c r="AH1359" s="122">
        <v>0</v>
      </c>
      <c r="AI1359" s="122">
        <v>0</v>
      </c>
      <c r="AJ1359" s="122">
        <v>0</v>
      </c>
      <c r="AK1359" s="122">
        <v>0</v>
      </c>
      <c r="AL1359" s="122">
        <v>0</v>
      </c>
    </row>
    <row r="1360" spans="1:38" hidden="1" x14ac:dyDescent="0.25">
      <c r="A1360" s="122" t="s">
        <v>1978</v>
      </c>
      <c r="B1360" s="122">
        <v>1</v>
      </c>
      <c r="C1360" s="122" t="s">
        <v>2159</v>
      </c>
      <c r="D1360" s="122" t="s">
        <v>2093</v>
      </c>
      <c r="E1360" s="122">
        <v>26</v>
      </c>
      <c r="F1360" s="122">
        <v>0</v>
      </c>
      <c r="G1360" s="122">
        <v>0</v>
      </c>
      <c r="H1360" s="122">
        <v>0</v>
      </c>
      <c r="I1360" s="122">
        <v>0</v>
      </c>
      <c r="J1360" s="122">
        <v>0</v>
      </c>
      <c r="K1360" s="122">
        <v>0</v>
      </c>
      <c r="L1360" s="122">
        <v>0</v>
      </c>
      <c r="M1360" s="122">
        <v>0</v>
      </c>
      <c r="N1360" s="122">
        <v>0</v>
      </c>
      <c r="O1360" s="122">
        <v>0</v>
      </c>
      <c r="P1360" s="122">
        <v>0</v>
      </c>
      <c r="Q1360" s="122">
        <v>0</v>
      </c>
      <c r="R1360" s="122">
        <v>0</v>
      </c>
      <c r="S1360" s="122">
        <v>0</v>
      </c>
      <c r="T1360" s="122">
        <v>0</v>
      </c>
      <c r="U1360" s="122">
        <v>0</v>
      </c>
      <c r="V1360" s="122">
        <v>0</v>
      </c>
      <c r="W1360" s="122">
        <v>0</v>
      </c>
      <c r="X1360" s="122">
        <v>0</v>
      </c>
      <c r="Y1360" s="122">
        <v>0</v>
      </c>
      <c r="Z1360" s="122">
        <v>0</v>
      </c>
      <c r="AA1360" s="122">
        <v>0</v>
      </c>
      <c r="AB1360" s="122">
        <v>0</v>
      </c>
      <c r="AC1360" s="122">
        <v>0</v>
      </c>
      <c r="AD1360" s="122">
        <v>0</v>
      </c>
      <c r="AE1360" s="122">
        <v>0</v>
      </c>
      <c r="AF1360" s="122">
        <v>0</v>
      </c>
      <c r="AG1360" s="122">
        <v>0</v>
      </c>
      <c r="AH1360" s="122">
        <v>0</v>
      </c>
      <c r="AI1360" s="122">
        <v>0</v>
      </c>
      <c r="AJ1360" s="122">
        <v>0</v>
      </c>
      <c r="AK1360" s="122">
        <v>0</v>
      </c>
      <c r="AL1360" s="122">
        <v>0</v>
      </c>
    </row>
    <row r="1361" spans="1:38" hidden="1" x14ac:dyDescent="0.25">
      <c r="A1361" s="122" t="s">
        <v>1978</v>
      </c>
      <c r="B1361" s="122">
        <v>1</v>
      </c>
      <c r="C1361" s="122" t="s">
        <v>2159</v>
      </c>
      <c r="D1361" s="122" t="s">
        <v>2094</v>
      </c>
      <c r="E1361" s="122">
        <v>26</v>
      </c>
      <c r="F1361" s="122">
        <v>0</v>
      </c>
      <c r="G1361" s="122">
        <v>0</v>
      </c>
      <c r="H1361" s="122">
        <v>0</v>
      </c>
      <c r="I1361" s="122">
        <v>0</v>
      </c>
      <c r="J1361" s="122">
        <v>0</v>
      </c>
      <c r="K1361" s="122">
        <v>0</v>
      </c>
      <c r="L1361" s="122">
        <v>0</v>
      </c>
      <c r="M1361" s="122">
        <v>0</v>
      </c>
      <c r="N1361" s="122">
        <v>0</v>
      </c>
      <c r="O1361" s="122">
        <v>0</v>
      </c>
      <c r="P1361" s="122">
        <v>0</v>
      </c>
      <c r="Q1361" s="122">
        <v>0</v>
      </c>
      <c r="R1361" s="122">
        <v>0</v>
      </c>
      <c r="S1361" s="122">
        <v>0</v>
      </c>
      <c r="T1361" s="122">
        <v>0</v>
      </c>
      <c r="U1361" s="122">
        <v>0</v>
      </c>
      <c r="V1361" s="122">
        <v>0</v>
      </c>
      <c r="W1361" s="122">
        <v>0</v>
      </c>
      <c r="X1361" s="122">
        <v>0</v>
      </c>
      <c r="Y1361" s="122">
        <v>0</v>
      </c>
      <c r="Z1361" s="122">
        <v>0</v>
      </c>
      <c r="AA1361" s="122">
        <v>0</v>
      </c>
      <c r="AB1361" s="122">
        <v>0</v>
      </c>
      <c r="AC1361" s="122">
        <v>0</v>
      </c>
      <c r="AD1361" s="122">
        <v>0</v>
      </c>
      <c r="AE1361" s="122">
        <v>0</v>
      </c>
      <c r="AF1361" s="122">
        <v>0</v>
      </c>
      <c r="AG1361" s="122">
        <v>0</v>
      </c>
      <c r="AH1361" s="122">
        <v>0</v>
      </c>
      <c r="AI1361" s="122">
        <v>0</v>
      </c>
      <c r="AJ1361" s="122">
        <v>0</v>
      </c>
      <c r="AK1361" s="122">
        <v>0</v>
      </c>
      <c r="AL1361" s="122">
        <v>0</v>
      </c>
    </row>
    <row r="1362" spans="1:38" hidden="1" x14ac:dyDescent="0.25">
      <c r="A1362" s="122" t="s">
        <v>1978</v>
      </c>
      <c r="B1362" s="122">
        <v>1</v>
      </c>
      <c r="C1362" s="122" t="s">
        <v>2159</v>
      </c>
      <c r="D1362" s="122" t="s">
        <v>2095</v>
      </c>
      <c r="E1362" s="122">
        <v>26</v>
      </c>
      <c r="F1362" s="122">
        <v>0</v>
      </c>
      <c r="G1362" s="122">
        <v>0</v>
      </c>
      <c r="H1362" s="122">
        <v>0</v>
      </c>
      <c r="I1362" s="122">
        <v>0</v>
      </c>
      <c r="J1362" s="122">
        <v>0</v>
      </c>
      <c r="K1362" s="122">
        <v>0</v>
      </c>
      <c r="L1362" s="122">
        <v>0</v>
      </c>
      <c r="M1362" s="122">
        <v>0</v>
      </c>
      <c r="N1362" s="122">
        <v>0</v>
      </c>
      <c r="O1362" s="122">
        <v>0</v>
      </c>
      <c r="P1362" s="122">
        <v>0</v>
      </c>
      <c r="Q1362" s="122">
        <v>0</v>
      </c>
      <c r="R1362" s="122">
        <v>0</v>
      </c>
      <c r="S1362" s="122">
        <v>0</v>
      </c>
      <c r="T1362" s="122">
        <v>0</v>
      </c>
      <c r="U1362" s="122">
        <v>0</v>
      </c>
      <c r="V1362" s="122">
        <v>0</v>
      </c>
      <c r="W1362" s="122">
        <v>0</v>
      </c>
      <c r="X1362" s="122">
        <v>0</v>
      </c>
      <c r="Y1362" s="122">
        <v>0</v>
      </c>
      <c r="Z1362" s="122">
        <v>0</v>
      </c>
      <c r="AA1362" s="122">
        <v>0</v>
      </c>
      <c r="AB1362" s="122">
        <v>0</v>
      </c>
      <c r="AC1362" s="122">
        <v>0</v>
      </c>
      <c r="AD1362" s="122">
        <v>0</v>
      </c>
      <c r="AE1362" s="122">
        <v>0</v>
      </c>
      <c r="AF1362" s="122">
        <v>0</v>
      </c>
      <c r="AG1362" s="122">
        <v>0</v>
      </c>
      <c r="AH1362" s="122">
        <v>0</v>
      </c>
      <c r="AI1362" s="122">
        <v>0</v>
      </c>
      <c r="AJ1362" s="122">
        <v>0</v>
      </c>
      <c r="AK1362" s="122">
        <v>0</v>
      </c>
      <c r="AL1362" s="122">
        <v>0</v>
      </c>
    </row>
    <row r="1363" spans="1:38" hidden="1" x14ac:dyDescent="0.25">
      <c r="A1363" s="122" t="s">
        <v>1978</v>
      </c>
      <c r="B1363" s="122">
        <v>1</v>
      </c>
      <c r="C1363" s="122" t="s">
        <v>2159</v>
      </c>
      <c r="D1363" s="122" t="s">
        <v>2096</v>
      </c>
      <c r="E1363" s="122">
        <v>26</v>
      </c>
      <c r="F1363" s="122">
        <v>0</v>
      </c>
      <c r="G1363" s="122">
        <v>0</v>
      </c>
      <c r="H1363" s="122">
        <v>0</v>
      </c>
      <c r="I1363" s="122">
        <v>0</v>
      </c>
      <c r="J1363" s="122">
        <v>0</v>
      </c>
      <c r="K1363" s="122">
        <v>0</v>
      </c>
      <c r="L1363" s="122">
        <v>0</v>
      </c>
      <c r="M1363" s="122">
        <v>0</v>
      </c>
      <c r="N1363" s="122">
        <v>0</v>
      </c>
      <c r="O1363" s="122">
        <v>0</v>
      </c>
      <c r="P1363" s="122">
        <v>0</v>
      </c>
      <c r="Q1363" s="122">
        <v>0</v>
      </c>
      <c r="R1363" s="122">
        <v>0</v>
      </c>
      <c r="S1363" s="122">
        <v>0</v>
      </c>
      <c r="T1363" s="122">
        <v>0</v>
      </c>
      <c r="U1363" s="122">
        <v>0</v>
      </c>
      <c r="V1363" s="122">
        <v>0</v>
      </c>
      <c r="W1363" s="122">
        <v>0</v>
      </c>
      <c r="X1363" s="122">
        <v>0</v>
      </c>
      <c r="Y1363" s="122">
        <v>0</v>
      </c>
      <c r="Z1363" s="122">
        <v>0</v>
      </c>
      <c r="AA1363" s="122">
        <v>0</v>
      </c>
      <c r="AB1363" s="122">
        <v>0</v>
      </c>
      <c r="AC1363" s="122">
        <v>0</v>
      </c>
      <c r="AD1363" s="122">
        <v>0</v>
      </c>
      <c r="AE1363" s="122">
        <v>0</v>
      </c>
      <c r="AF1363" s="122">
        <v>0</v>
      </c>
      <c r="AG1363" s="122">
        <v>0</v>
      </c>
      <c r="AH1363" s="122">
        <v>0</v>
      </c>
      <c r="AI1363" s="122">
        <v>0</v>
      </c>
      <c r="AJ1363" s="122">
        <v>0</v>
      </c>
      <c r="AK1363" s="122">
        <v>0</v>
      </c>
      <c r="AL1363" s="122">
        <v>0</v>
      </c>
    </row>
    <row r="1364" spans="1:38" hidden="1" x14ac:dyDescent="0.25">
      <c r="A1364" s="122" t="s">
        <v>1978</v>
      </c>
      <c r="B1364" s="122">
        <v>1</v>
      </c>
      <c r="C1364" s="122" t="s">
        <v>2159</v>
      </c>
      <c r="D1364" s="122" t="s">
        <v>2097</v>
      </c>
      <c r="E1364" s="122">
        <v>26</v>
      </c>
      <c r="F1364" s="122">
        <v>0</v>
      </c>
      <c r="G1364" s="122">
        <v>0</v>
      </c>
      <c r="H1364" s="122">
        <v>0</v>
      </c>
      <c r="I1364" s="122">
        <v>0</v>
      </c>
      <c r="J1364" s="122">
        <v>0</v>
      </c>
      <c r="K1364" s="122">
        <v>0</v>
      </c>
      <c r="L1364" s="122">
        <v>0</v>
      </c>
      <c r="M1364" s="122">
        <v>0</v>
      </c>
      <c r="N1364" s="122">
        <v>0</v>
      </c>
      <c r="O1364" s="122">
        <v>0</v>
      </c>
      <c r="P1364" s="122">
        <v>0</v>
      </c>
      <c r="Q1364" s="122">
        <v>0</v>
      </c>
      <c r="R1364" s="122">
        <v>0</v>
      </c>
      <c r="S1364" s="122">
        <v>0</v>
      </c>
      <c r="T1364" s="122">
        <v>0</v>
      </c>
      <c r="U1364" s="122">
        <v>0</v>
      </c>
      <c r="V1364" s="122">
        <v>0</v>
      </c>
      <c r="W1364" s="122">
        <v>0</v>
      </c>
      <c r="X1364" s="122">
        <v>0</v>
      </c>
      <c r="Y1364" s="122">
        <v>0</v>
      </c>
      <c r="Z1364" s="122">
        <v>0</v>
      </c>
      <c r="AA1364" s="122">
        <v>0</v>
      </c>
      <c r="AB1364" s="122">
        <v>0</v>
      </c>
      <c r="AC1364" s="122">
        <v>0</v>
      </c>
      <c r="AD1364" s="122">
        <v>0</v>
      </c>
      <c r="AE1364" s="122">
        <v>0</v>
      </c>
      <c r="AF1364" s="122">
        <v>0</v>
      </c>
      <c r="AG1364" s="122">
        <v>0</v>
      </c>
      <c r="AH1364" s="122">
        <v>0</v>
      </c>
      <c r="AI1364" s="122">
        <v>0</v>
      </c>
      <c r="AJ1364" s="122">
        <v>0</v>
      </c>
      <c r="AK1364" s="122">
        <v>0</v>
      </c>
      <c r="AL1364" s="122">
        <v>0</v>
      </c>
    </row>
    <row r="1365" spans="1:38" hidden="1" x14ac:dyDescent="0.25">
      <c r="A1365" s="122" t="s">
        <v>1978</v>
      </c>
      <c r="B1365" s="122">
        <v>1</v>
      </c>
      <c r="C1365" s="122" t="s">
        <v>2159</v>
      </c>
      <c r="D1365" s="122" t="s">
        <v>2098</v>
      </c>
      <c r="E1365" s="122">
        <v>26</v>
      </c>
      <c r="F1365" s="122">
        <v>0</v>
      </c>
      <c r="G1365" s="122">
        <v>0</v>
      </c>
      <c r="H1365" s="122">
        <v>0</v>
      </c>
      <c r="I1365" s="122">
        <v>0</v>
      </c>
      <c r="J1365" s="122">
        <v>0</v>
      </c>
      <c r="K1365" s="122">
        <v>0</v>
      </c>
      <c r="L1365" s="122">
        <v>0</v>
      </c>
      <c r="M1365" s="122">
        <v>0</v>
      </c>
      <c r="N1365" s="122">
        <v>0</v>
      </c>
      <c r="O1365" s="122">
        <v>0</v>
      </c>
      <c r="P1365" s="122">
        <v>0</v>
      </c>
      <c r="Q1365" s="122">
        <v>0</v>
      </c>
      <c r="R1365" s="122">
        <v>0</v>
      </c>
      <c r="S1365" s="122">
        <v>0</v>
      </c>
      <c r="T1365" s="122">
        <v>0</v>
      </c>
      <c r="U1365" s="122">
        <v>0</v>
      </c>
      <c r="V1365" s="122">
        <v>0</v>
      </c>
      <c r="W1365" s="122">
        <v>0</v>
      </c>
      <c r="X1365" s="122">
        <v>0</v>
      </c>
      <c r="Y1365" s="122">
        <v>0</v>
      </c>
      <c r="Z1365" s="122">
        <v>0</v>
      </c>
      <c r="AA1365" s="122">
        <v>0</v>
      </c>
      <c r="AB1365" s="122">
        <v>0</v>
      </c>
      <c r="AC1365" s="122">
        <v>0</v>
      </c>
      <c r="AD1365" s="122">
        <v>0</v>
      </c>
      <c r="AE1365" s="122">
        <v>0</v>
      </c>
      <c r="AF1365" s="122">
        <v>0</v>
      </c>
      <c r="AG1365" s="122">
        <v>0</v>
      </c>
      <c r="AH1365" s="122">
        <v>0</v>
      </c>
      <c r="AI1365" s="122">
        <v>0</v>
      </c>
      <c r="AJ1365" s="122">
        <v>0</v>
      </c>
      <c r="AK1365" s="122">
        <v>0</v>
      </c>
      <c r="AL1365" s="122">
        <v>0</v>
      </c>
    </row>
    <row r="1366" spans="1:38" hidden="1" x14ac:dyDescent="0.25">
      <c r="A1366" s="122" t="s">
        <v>1978</v>
      </c>
      <c r="B1366" s="122">
        <v>1</v>
      </c>
      <c r="C1366" s="122" t="s">
        <v>2159</v>
      </c>
      <c r="D1366" s="122" t="s">
        <v>2099</v>
      </c>
      <c r="E1366" s="122">
        <v>26</v>
      </c>
      <c r="F1366" s="122">
        <v>0</v>
      </c>
      <c r="G1366" s="122">
        <v>0</v>
      </c>
      <c r="H1366" s="122">
        <v>0</v>
      </c>
      <c r="I1366" s="122">
        <v>0</v>
      </c>
      <c r="J1366" s="122">
        <v>0</v>
      </c>
      <c r="K1366" s="122">
        <v>0</v>
      </c>
      <c r="L1366" s="122">
        <v>0</v>
      </c>
      <c r="M1366" s="122">
        <v>0</v>
      </c>
      <c r="N1366" s="122">
        <v>0</v>
      </c>
      <c r="O1366" s="122">
        <v>0</v>
      </c>
      <c r="P1366" s="122">
        <v>0</v>
      </c>
      <c r="Q1366" s="122">
        <v>0</v>
      </c>
      <c r="R1366" s="122">
        <v>0</v>
      </c>
      <c r="S1366" s="122">
        <v>0</v>
      </c>
      <c r="T1366" s="122">
        <v>0</v>
      </c>
      <c r="U1366" s="122">
        <v>0</v>
      </c>
      <c r="V1366" s="122">
        <v>0</v>
      </c>
      <c r="W1366" s="122">
        <v>0</v>
      </c>
      <c r="X1366" s="122">
        <v>0</v>
      </c>
      <c r="Y1366" s="122">
        <v>0</v>
      </c>
      <c r="Z1366" s="122">
        <v>0</v>
      </c>
      <c r="AA1366" s="122">
        <v>0</v>
      </c>
      <c r="AB1366" s="122">
        <v>0</v>
      </c>
      <c r="AC1366" s="122">
        <v>0</v>
      </c>
      <c r="AD1366" s="122">
        <v>0</v>
      </c>
      <c r="AE1366" s="122">
        <v>0</v>
      </c>
      <c r="AF1366" s="122">
        <v>0</v>
      </c>
      <c r="AG1366" s="122">
        <v>0</v>
      </c>
      <c r="AH1366" s="122">
        <v>0</v>
      </c>
      <c r="AI1366" s="122">
        <v>0</v>
      </c>
      <c r="AJ1366" s="122">
        <v>0</v>
      </c>
      <c r="AK1366" s="122">
        <v>0</v>
      </c>
      <c r="AL1366" s="122">
        <v>0</v>
      </c>
    </row>
    <row r="1367" spans="1:38" hidden="1" x14ac:dyDescent="0.25">
      <c r="A1367" s="122" t="s">
        <v>1978</v>
      </c>
      <c r="B1367" s="122">
        <v>1</v>
      </c>
      <c r="C1367" s="122" t="s">
        <v>2159</v>
      </c>
      <c r="D1367" s="122" t="s">
        <v>2100</v>
      </c>
      <c r="E1367" s="122">
        <v>26</v>
      </c>
      <c r="F1367" s="122">
        <v>0</v>
      </c>
      <c r="G1367" s="122">
        <v>0</v>
      </c>
      <c r="H1367" s="122">
        <v>0</v>
      </c>
      <c r="I1367" s="122">
        <v>0</v>
      </c>
      <c r="J1367" s="122">
        <v>0</v>
      </c>
      <c r="K1367" s="122">
        <v>0</v>
      </c>
      <c r="L1367" s="122">
        <v>0</v>
      </c>
      <c r="M1367" s="122">
        <v>0</v>
      </c>
      <c r="N1367" s="122">
        <v>0</v>
      </c>
      <c r="O1367" s="122">
        <v>0</v>
      </c>
      <c r="P1367" s="122">
        <v>0</v>
      </c>
      <c r="Q1367" s="122">
        <v>0</v>
      </c>
      <c r="R1367" s="122">
        <v>0</v>
      </c>
      <c r="S1367" s="122">
        <v>0</v>
      </c>
      <c r="T1367" s="122">
        <v>0</v>
      </c>
      <c r="U1367" s="122">
        <v>0</v>
      </c>
      <c r="V1367" s="122">
        <v>0</v>
      </c>
      <c r="W1367" s="122">
        <v>0</v>
      </c>
      <c r="X1367" s="122">
        <v>0</v>
      </c>
      <c r="Y1367" s="122">
        <v>0</v>
      </c>
      <c r="Z1367" s="122">
        <v>0</v>
      </c>
      <c r="AA1367" s="122">
        <v>0</v>
      </c>
      <c r="AB1367" s="122">
        <v>0</v>
      </c>
      <c r="AC1367" s="122">
        <v>0</v>
      </c>
      <c r="AD1367" s="122">
        <v>0</v>
      </c>
      <c r="AE1367" s="122">
        <v>0</v>
      </c>
      <c r="AF1367" s="122">
        <v>0</v>
      </c>
      <c r="AG1367" s="122">
        <v>0</v>
      </c>
      <c r="AH1367" s="122">
        <v>0</v>
      </c>
      <c r="AI1367" s="122">
        <v>0</v>
      </c>
      <c r="AJ1367" s="122">
        <v>0</v>
      </c>
      <c r="AK1367" s="122">
        <v>0</v>
      </c>
      <c r="AL1367" s="122">
        <v>0</v>
      </c>
    </row>
    <row r="1368" spans="1:38" hidden="1" x14ac:dyDescent="0.25">
      <c r="A1368" s="122" t="s">
        <v>1978</v>
      </c>
      <c r="B1368" s="122">
        <v>1</v>
      </c>
      <c r="C1368" s="122" t="s">
        <v>2159</v>
      </c>
      <c r="D1368" s="122" t="s">
        <v>2101</v>
      </c>
      <c r="E1368" s="122">
        <v>26</v>
      </c>
      <c r="F1368" s="122">
        <v>0</v>
      </c>
      <c r="G1368" s="122">
        <v>0</v>
      </c>
      <c r="H1368" s="122">
        <v>0</v>
      </c>
      <c r="I1368" s="122">
        <v>0</v>
      </c>
      <c r="J1368" s="122">
        <v>0</v>
      </c>
      <c r="K1368" s="122">
        <v>0</v>
      </c>
      <c r="L1368" s="122">
        <v>0</v>
      </c>
      <c r="M1368" s="122">
        <v>0</v>
      </c>
      <c r="N1368" s="122">
        <v>0</v>
      </c>
      <c r="O1368" s="122">
        <v>0</v>
      </c>
      <c r="P1368" s="122">
        <v>0</v>
      </c>
      <c r="Q1368" s="122">
        <v>0</v>
      </c>
      <c r="R1368" s="122">
        <v>0</v>
      </c>
      <c r="S1368" s="122">
        <v>0</v>
      </c>
      <c r="T1368" s="122">
        <v>0</v>
      </c>
      <c r="U1368" s="122">
        <v>0</v>
      </c>
      <c r="V1368" s="122">
        <v>0</v>
      </c>
      <c r="W1368" s="122">
        <v>0</v>
      </c>
      <c r="X1368" s="122">
        <v>0</v>
      </c>
      <c r="Y1368" s="122">
        <v>0</v>
      </c>
      <c r="Z1368" s="122">
        <v>0</v>
      </c>
      <c r="AA1368" s="122">
        <v>0</v>
      </c>
      <c r="AB1368" s="122">
        <v>0</v>
      </c>
      <c r="AC1368" s="122">
        <v>0</v>
      </c>
      <c r="AD1368" s="122">
        <v>0</v>
      </c>
      <c r="AE1368" s="122">
        <v>0</v>
      </c>
      <c r="AF1368" s="122">
        <v>0</v>
      </c>
      <c r="AG1368" s="122">
        <v>0</v>
      </c>
      <c r="AH1368" s="122">
        <v>0</v>
      </c>
      <c r="AI1368" s="122">
        <v>0</v>
      </c>
      <c r="AJ1368" s="122">
        <v>0</v>
      </c>
      <c r="AK1368" s="122">
        <v>0</v>
      </c>
      <c r="AL1368" s="122">
        <v>0</v>
      </c>
    </row>
    <row r="1369" spans="1:38" hidden="1" x14ac:dyDescent="0.25">
      <c r="A1369" s="122" t="s">
        <v>1978</v>
      </c>
      <c r="B1369" s="122">
        <v>1</v>
      </c>
      <c r="C1369" s="122" t="s">
        <v>2159</v>
      </c>
      <c r="D1369" s="122" t="s">
        <v>2135</v>
      </c>
      <c r="E1369" s="122">
        <v>26</v>
      </c>
      <c r="F1369" s="122">
        <v>0</v>
      </c>
      <c r="G1369" s="122">
        <v>0</v>
      </c>
      <c r="H1369" s="122">
        <v>0</v>
      </c>
      <c r="I1369" s="122">
        <v>0</v>
      </c>
      <c r="J1369" s="122">
        <v>0</v>
      </c>
      <c r="K1369" s="122">
        <v>0</v>
      </c>
      <c r="L1369" s="122">
        <v>0</v>
      </c>
      <c r="M1369" s="122">
        <v>0</v>
      </c>
      <c r="N1369" s="122">
        <v>0</v>
      </c>
      <c r="O1369" s="122">
        <v>0</v>
      </c>
      <c r="P1369" s="122">
        <v>0</v>
      </c>
      <c r="Q1369" s="122">
        <v>0</v>
      </c>
      <c r="R1369" s="122">
        <v>0</v>
      </c>
      <c r="S1369" s="122">
        <v>0</v>
      </c>
      <c r="T1369" s="122">
        <v>0</v>
      </c>
      <c r="U1369" s="122">
        <v>0</v>
      </c>
      <c r="V1369" s="122">
        <v>0</v>
      </c>
      <c r="W1369" s="122">
        <v>0</v>
      </c>
      <c r="X1369" s="122">
        <v>0</v>
      </c>
      <c r="Y1369" s="122">
        <v>0</v>
      </c>
      <c r="Z1369" s="122">
        <v>0</v>
      </c>
      <c r="AA1369" s="122">
        <v>0</v>
      </c>
      <c r="AB1369" s="122">
        <v>0</v>
      </c>
      <c r="AC1369" s="122">
        <v>0</v>
      </c>
      <c r="AD1369" s="122">
        <v>0</v>
      </c>
      <c r="AE1369" s="122">
        <v>0</v>
      </c>
      <c r="AF1369" s="122">
        <v>0</v>
      </c>
      <c r="AG1369" s="122">
        <v>0</v>
      </c>
      <c r="AH1369" s="122">
        <v>0</v>
      </c>
      <c r="AI1369" s="122">
        <v>0</v>
      </c>
      <c r="AJ1369" s="122">
        <v>0</v>
      </c>
      <c r="AK1369" s="122">
        <v>0</v>
      </c>
      <c r="AL1369" s="122">
        <v>0</v>
      </c>
    </row>
    <row r="1370" spans="1:38" hidden="1" x14ac:dyDescent="0.25">
      <c r="A1370" s="122" t="s">
        <v>1978</v>
      </c>
      <c r="B1370" s="122">
        <v>1</v>
      </c>
      <c r="C1370" s="122" t="s">
        <v>2159</v>
      </c>
      <c r="D1370" s="122" t="s">
        <v>2102</v>
      </c>
      <c r="E1370" s="122">
        <v>26</v>
      </c>
      <c r="F1370" s="122">
        <v>0</v>
      </c>
      <c r="G1370" s="122">
        <v>0</v>
      </c>
      <c r="H1370" s="122">
        <v>0</v>
      </c>
      <c r="I1370" s="122">
        <v>0</v>
      </c>
      <c r="J1370" s="122">
        <v>0</v>
      </c>
      <c r="K1370" s="122">
        <v>0</v>
      </c>
      <c r="L1370" s="122">
        <v>0</v>
      </c>
      <c r="M1370" s="122">
        <v>0</v>
      </c>
      <c r="N1370" s="122">
        <v>0</v>
      </c>
      <c r="O1370" s="122">
        <v>0</v>
      </c>
      <c r="P1370" s="122">
        <v>0</v>
      </c>
      <c r="Q1370" s="122">
        <v>0</v>
      </c>
      <c r="R1370" s="122">
        <v>0</v>
      </c>
      <c r="S1370" s="122">
        <v>0</v>
      </c>
      <c r="T1370" s="122">
        <v>0</v>
      </c>
      <c r="U1370" s="122">
        <v>0</v>
      </c>
      <c r="V1370" s="122">
        <v>0</v>
      </c>
      <c r="W1370" s="122">
        <v>0</v>
      </c>
      <c r="X1370" s="122">
        <v>0</v>
      </c>
      <c r="Y1370" s="122">
        <v>0</v>
      </c>
      <c r="Z1370" s="122">
        <v>0</v>
      </c>
      <c r="AA1370" s="122">
        <v>0</v>
      </c>
      <c r="AB1370" s="122">
        <v>0</v>
      </c>
      <c r="AC1370" s="122">
        <v>0</v>
      </c>
      <c r="AD1370" s="122">
        <v>0</v>
      </c>
      <c r="AE1370" s="122">
        <v>0</v>
      </c>
      <c r="AF1370" s="122">
        <v>0</v>
      </c>
      <c r="AG1370" s="122">
        <v>0</v>
      </c>
      <c r="AH1370" s="122">
        <v>0</v>
      </c>
      <c r="AI1370" s="122">
        <v>0</v>
      </c>
      <c r="AJ1370" s="122">
        <v>0</v>
      </c>
      <c r="AK1370" s="122">
        <v>0</v>
      </c>
      <c r="AL1370" s="122">
        <v>0</v>
      </c>
    </row>
    <row r="1371" spans="1:38" hidden="1" x14ac:dyDescent="0.25">
      <c r="A1371" s="122" t="s">
        <v>1978</v>
      </c>
      <c r="B1371" s="122">
        <v>1</v>
      </c>
      <c r="C1371" s="122" t="s">
        <v>2159</v>
      </c>
      <c r="D1371" s="122" t="s">
        <v>2103</v>
      </c>
      <c r="E1371" s="122">
        <v>26</v>
      </c>
      <c r="F1371" s="122">
        <v>0</v>
      </c>
      <c r="G1371" s="122">
        <v>0</v>
      </c>
      <c r="H1371" s="122">
        <v>0</v>
      </c>
      <c r="I1371" s="122">
        <v>0</v>
      </c>
      <c r="J1371" s="122">
        <v>0</v>
      </c>
      <c r="K1371" s="122">
        <v>0</v>
      </c>
      <c r="L1371" s="122">
        <v>0</v>
      </c>
      <c r="M1371" s="122">
        <v>0</v>
      </c>
      <c r="N1371" s="122">
        <v>0</v>
      </c>
      <c r="O1371" s="122">
        <v>0</v>
      </c>
      <c r="P1371" s="122">
        <v>0</v>
      </c>
      <c r="Q1371" s="122">
        <v>0</v>
      </c>
      <c r="R1371" s="122">
        <v>0</v>
      </c>
      <c r="S1371" s="122">
        <v>0</v>
      </c>
      <c r="T1371" s="122">
        <v>0</v>
      </c>
      <c r="U1371" s="122">
        <v>0</v>
      </c>
      <c r="V1371" s="122">
        <v>0</v>
      </c>
      <c r="W1371" s="122">
        <v>0</v>
      </c>
      <c r="X1371" s="122">
        <v>0</v>
      </c>
      <c r="Y1371" s="122">
        <v>0</v>
      </c>
      <c r="Z1371" s="122">
        <v>0</v>
      </c>
      <c r="AA1371" s="122">
        <v>0</v>
      </c>
      <c r="AB1371" s="122">
        <v>0</v>
      </c>
      <c r="AC1371" s="122">
        <v>0</v>
      </c>
      <c r="AD1371" s="122">
        <v>0</v>
      </c>
      <c r="AE1371" s="122">
        <v>0</v>
      </c>
      <c r="AF1371" s="122">
        <v>0</v>
      </c>
      <c r="AG1371" s="122">
        <v>0</v>
      </c>
      <c r="AH1371" s="122">
        <v>0</v>
      </c>
      <c r="AI1371" s="122">
        <v>0</v>
      </c>
      <c r="AJ1371" s="122">
        <v>0</v>
      </c>
      <c r="AK1371" s="122">
        <v>0</v>
      </c>
      <c r="AL1371" s="122">
        <v>0</v>
      </c>
    </row>
    <row r="1372" spans="1:38" hidden="1" x14ac:dyDescent="0.25">
      <c r="A1372" s="122" t="s">
        <v>1978</v>
      </c>
      <c r="B1372" s="122">
        <v>1</v>
      </c>
      <c r="C1372" s="122" t="s">
        <v>2159</v>
      </c>
      <c r="D1372" s="122" t="s">
        <v>2104</v>
      </c>
      <c r="E1372" s="122">
        <v>26</v>
      </c>
      <c r="F1372" s="122">
        <v>0</v>
      </c>
      <c r="G1372" s="122">
        <v>0</v>
      </c>
      <c r="H1372" s="122">
        <v>0</v>
      </c>
      <c r="I1372" s="122">
        <v>0</v>
      </c>
      <c r="J1372" s="122">
        <v>0</v>
      </c>
      <c r="K1372" s="122">
        <v>0</v>
      </c>
      <c r="L1372" s="122">
        <v>0</v>
      </c>
      <c r="M1372" s="122">
        <v>0</v>
      </c>
      <c r="N1372" s="122">
        <v>0</v>
      </c>
      <c r="O1372" s="122">
        <v>0</v>
      </c>
      <c r="P1372" s="122">
        <v>0</v>
      </c>
      <c r="Q1372" s="122">
        <v>0</v>
      </c>
      <c r="R1372" s="122">
        <v>0</v>
      </c>
      <c r="S1372" s="122">
        <v>0</v>
      </c>
      <c r="T1372" s="122">
        <v>0</v>
      </c>
      <c r="U1372" s="122">
        <v>0</v>
      </c>
      <c r="V1372" s="122">
        <v>0</v>
      </c>
      <c r="W1372" s="122">
        <v>0</v>
      </c>
      <c r="X1372" s="122">
        <v>0</v>
      </c>
      <c r="Y1372" s="122">
        <v>0</v>
      </c>
      <c r="Z1372" s="122">
        <v>0</v>
      </c>
      <c r="AA1372" s="122">
        <v>0</v>
      </c>
      <c r="AB1372" s="122">
        <v>0</v>
      </c>
      <c r="AC1372" s="122">
        <v>0</v>
      </c>
      <c r="AD1372" s="122">
        <v>0</v>
      </c>
      <c r="AE1372" s="122">
        <v>0</v>
      </c>
      <c r="AF1372" s="122">
        <v>0</v>
      </c>
      <c r="AG1372" s="122">
        <v>0</v>
      </c>
      <c r="AH1372" s="122">
        <v>0</v>
      </c>
      <c r="AI1372" s="122">
        <v>0</v>
      </c>
      <c r="AJ1372" s="122">
        <v>0</v>
      </c>
      <c r="AK1372" s="122">
        <v>0</v>
      </c>
      <c r="AL1372" s="122">
        <v>0</v>
      </c>
    </row>
    <row r="1373" spans="1:38" hidden="1" x14ac:dyDescent="0.25">
      <c r="A1373" s="122" t="s">
        <v>1978</v>
      </c>
      <c r="B1373" s="122">
        <v>1</v>
      </c>
      <c r="C1373" s="122" t="s">
        <v>2159</v>
      </c>
      <c r="D1373" s="122" t="s">
        <v>2105</v>
      </c>
      <c r="E1373" s="122">
        <v>26</v>
      </c>
      <c r="F1373" s="122">
        <v>0</v>
      </c>
      <c r="G1373" s="122">
        <v>0</v>
      </c>
      <c r="H1373" s="122">
        <v>0</v>
      </c>
      <c r="I1373" s="122">
        <v>0</v>
      </c>
      <c r="J1373" s="122">
        <v>0</v>
      </c>
      <c r="K1373" s="122">
        <v>0</v>
      </c>
      <c r="L1373" s="122">
        <v>0</v>
      </c>
      <c r="M1373" s="122">
        <v>0</v>
      </c>
      <c r="N1373" s="122">
        <v>0</v>
      </c>
      <c r="O1373" s="122">
        <v>0</v>
      </c>
      <c r="P1373" s="122">
        <v>0</v>
      </c>
      <c r="Q1373" s="122">
        <v>0</v>
      </c>
      <c r="R1373" s="122">
        <v>0</v>
      </c>
      <c r="S1373" s="122">
        <v>0</v>
      </c>
      <c r="T1373" s="122">
        <v>0</v>
      </c>
      <c r="U1373" s="122">
        <v>0</v>
      </c>
      <c r="V1373" s="122">
        <v>0</v>
      </c>
      <c r="W1373" s="122">
        <v>0</v>
      </c>
      <c r="X1373" s="122">
        <v>0</v>
      </c>
      <c r="Y1373" s="122">
        <v>0</v>
      </c>
      <c r="Z1373" s="122">
        <v>0</v>
      </c>
      <c r="AA1373" s="122">
        <v>0</v>
      </c>
      <c r="AB1373" s="122">
        <v>0</v>
      </c>
      <c r="AC1373" s="122">
        <v>0</v>
      </c>
      <c r="AD1373" s="122">
        <v>0</v>
      </c>
      <c r="AE1373" s="122">
        <v>0</v>
      </c>
      <c r="AF1373" s="122">
        <v>0</v>
      </c>
      <c r="AG1373" s="122">
        <v>0</v>
      </c>
      <c r="AH1373" s="122">
        <v>0</v>
      </c>
      <c r="AI1373" s="122">
        <v>0</v>
      </c>
      <c r="AJ1373" s="122">
        <v>0</v>
      </c>
      <c r="AK1373" s="122">
        <v>0</v>
      </c>
      <c r="AL1373" s="122">
        <v>0</v>
      </c>
    </row>
    <row r="1374" spans="1:38" hidden="1" x14ac:dyDescent="0.25">
      <c r="A1374" s="122" t="s">
        <v>1978</v>
      </c>
      <c r="B1374" s="122">
        <v>1</v>
      </c>
      <c r="C1374" s="122" t="s">
        <v>2159</v>
      </c>
      <c r="D1374" s="122" t="s">
        <v>475</v>
      </c>
      <c r="E1374" s="122">
        <v>26</v>
      </c>
      <c r="F1374" s="122">
        <v>0</v>
      </c>
      <c r="G1374" s="122">
        <v>0</v>
      </c>
      <c r="H1374" s="122">
        <v>0</v>
      </c>
      <c r="I1374" s="122">
        <v>0</v>
      </c>
      <c r="J1374" s="122">
        <v>0</v>
      </c>
      <c r="K1374" s="122">
        <v>0</v>
      </c>
      <c r="L1374" s="122">
        <v>0</v>
      </c>
      <c r="M1374" s="122">
        <v>0</v>
      </c>
      <c r="N1374" s="122">
        <v>0</v>
      </c>
      <c r="O1374" s="122">
        <v>0</v>
      </c>
      <c r="P1374" s="122">
        <v>0</v>
      </c>
      <c r="Q1374" s="122">
        <v>0</v>
      </c>
      <c r="R1374" s="122">
        <v>0</v>
      </c>
      <c r="S1374" s="122">
        <v>0</v>
      </c>
      <c r="T1374" s="122">
        <v>0</v>
      </c>
      <c r="U1374" s="122">
        <v>0</v>
      </c>
      <c r="V1374" s="122">
        <v>0</v>
      </c>
      <c r="W1374" s="122">
        <v>0</v>
      </c>
      <c r="X1374" s="122">
        <v>0</v>
      </c>
      <c r="Y1374" s="122">
        <v>0</v>
      </c>
      <c r="Z1374" s="122">
        <v>0</v>
      </c>
      <c r="AA1374" s="122">
        <v>0</v>
      </c>
      <c r="AB1374" s="122">
        <v>0</v>
      </c>
      <c r="AC1374" s="122">
        <v>0</v>
      </c>
      <c r="AD1374" s="122">
        <v>0</v>
      </c>
      <c r="AE1374" s="122">
        <v>0</v>
      </c>
      <c r="AF1374" s="122">
        <v>0</v>
      </c>
      <c r="AG1374" s="122">
        <v>0</v>
      </c>
      <c r="AH1374" s="122">
        <v>0</v>
      </c>
      <c r="AI1374" s="122">
        <v>0</v>
      </c>
      <c r="AJ1374" s="122">
        <v>0</v>
      </c>
      <c r="AK1374" s="122">
        <v>0</v>
      </c>
      <c r="AL1374" s="122">
        <v>0</v>
      </c>
    </row>
    <row r="1375" spans="1:38" hidden="1" x14ac:dyDescent="0.25">
      <c r="A1375" s="122" t="s">
        <v>1978</v>
      </c>
      <c r="B1375" s="122">
        <v>1</v>
      </c>
      <c r="C1375" s="122" t="s">
        <v>2159</v>
      </c>
      <c r="D1375" s="122" t="s">
        <v>2106</v>
      </c>
      <c r="E1375" s="122">
        <v>26</v>
      </c>
      <c r="F1375" s="122">
        <v>0</v>
      </c>
      <c r="G1375" s="122">
        <v>0</v>
      </c>
      <c r="H1375" s="122">
        <v>0</v>
      </c>
      <c r="I1375" s="122">
        <v>0</v>
      </c>
      <c r="J1375" s="122">
        <v>0</v>
      </c>
      <c r="K1375" s="122">
        <v>0</v>
      </c>
      <c r="L1375" s="122">
        <v>0</v>
      </c>
      <c r="M1375" s="122">
        <v>0</v>
      </c>
      <c r="N1375" s="122">
        <v>0</v>
      </c>
      <c r="O1375" s="122">
        <v>0</v>
      </c>
      <c r="P1375" s="122">
        <v>0</v>
      </c>
      <c r="Q1375" s="122">
        <v>0</v>
      </c>
      <c r="R1375" s="122">
        <v>0</v>
      </c>
      <c r="S1375" s="122">
        <v>0</v>
      </c>
      <c r="T1375" s="122">
        <v>0</v>
      </c>
      <c r="U1375" s="122">
        <v>0</v>
      </c>
      <c r="V1375" s="122">
        <v>0</v>
      </c>
      <c r="W1375" s="122">
        <v>0</v>
      </c>
      <c r="X1375" s="122">
        <v>0</v>
      </c>
      <c r="Y1375" s="122">
        <v>0</v>
      </c>
      <c r="Z1375" s="122">
        <v>0</v>
      </c>
      <c r="AA1375" s="122">
        <v>0</v>
      </c>
      <c r="AB1375" s="122">
        <v>0</v>
      </c>
      <c r="AC1375" s="122">
        <v>0</v>
      </c>
      <c r="AD1375" s="122">
        <v>0</v>
      </c>
      <c r="AE1375" s="122">
        <v>0</v>
      </c>
      <c r="AF1375" s="122">
        <v>0</v>
      </c>
      <c r="AG1375" s="122">
        <v>0</v>
      </c>
      <c r="AH1375" s="122">
        <v>0</v>
      </c>
      <c r="AI1375" s="122">
        <v>0</v>
      </c>
      <c r="AJ1375" s="122">
        <v>0</v>
      </c>
      <c r="AK1375" s="122">
        <v>0</v>
      </c>
      <c r="AL1375" s="122">
        <v>0</v>
      </c>
    </row>
    <row r="1376" spans="1:38" hidden="1" x14ac:dyDescent="0.25">
      <c r="A1376" s="122" t="s">
        <v>1978</v>
      </c>
      <c r="B1376" s="122">
        <v>1</v>
      </c>
      <c r="C1376" s="122" t="s">
        <v>2159</v>
      </c>
      <c r="D1376" s="122" t="s">
        <v>2107</v>
      </c>
      <c r="E1376" s="122">
        <v>26</v>
      </c>
      <c r="F1376" s="122">
        <v>0</v>
      </c>
      <c r="G1376" s="122">
        <v>0</v>
      </c>
      <c r="H1376" s="122">
        <v>0</v>
      </c>
      <c r="I1376" s="122">
        <v>0</v>
      </c>
      <c r="J1376" s="122">
        <v>0</v>
      </c>
      <c r="K1376" s="122">
        <v>0</v>
      </c>
      <c r="L1376" s="122">
        <v>0</v>
      </c>
      <c r="M1376" s="122">
        <v>0</v>
      </c>
      <c r="N1376" s="122">
        <v>0</v>
      </c>
      <c r="O1376" s="122">
        <v>0</v>
      </c>
      <c r="P1376" s="122">
        <v>0</v>
      </c>
      <c r="Q1376" s="122">
        <v>0</v>
      </c>
      <c r="R1376" s="122">
        <v>0</v>
      </c>
      <c r="S1376" s="122">
        <v>0</v>
      </c>
      <c r="T1376" s="122">
        <v>0</v>
      </c>
      <c r="U1376" s="122">
        <v>0</v>
      </c>
      <c r="V1376" s="122">
        <v>0</v>
      </c>
      <c r="W1376" s="122">
        <v>0</v>
      </c>
      <c r="X1376" s="122">
        <v>0</v>
      </c>
      <c r="Y1376" s="122">
        <v>0</v>
      </c>
      <c r="Z1376" s="122">
        <v>0</v>
      </c>
      <c r="AA1376" s="122">
        <v>0</v>
      </c>
      <c r="AB1376" s="122">
        <v>0</v>
      </c>
      <c r="AC1376" s="122">
        <v>0</v>
      </c>
      <c r="AD1376" s="122">
        <v>0</v>
      </c>
      <c r="AE1376" s="122">
        <v>0</v>
      </c>
      <c r="AF1376" s="122">
        <v>0</v>
      </c>
      <c r="AG1376" s="122">
        <v>0</v>
      </c>
      <c r="AH1376" s="122">
        <v>0</v>
      </c>
      <c r="AI1376" s="122">
        <v>0</v>
      </c>
      <c r="AJ1376" s="122">
        <v>0</v>
      </c>
      <c r="AK1376" s="122">
        <v>0</v>
      </c>
      <c r="AL1376" s="122">
        <v>0</v>
      </c>
    </row>
    <row r="1377" spans="1:38" hidden="1" x14ac:dyDescent="0.25">
      <c r="A1377" s="122" t="s">
        <v>1978</v>
      </c>
      <c r="B1377" s="122">
        <v>1</v>
      </c>
      <c r="C1377" s="122" t="s">
        <v>2159</v>
      </c>
      <c r="D1377" s="122" t="s">
        <v>2108</v>
      </c>
      <c r="E1377" s="122">
        <v>26</v>
      </c>
      <c r="F1377" s="122">
        <v>0</v>
      </c>
      <c r="G1377" s="122">
        <v>0</v>
      </c>
      <c r="H1377" s="122">
        <v>0</v>
      </c>
      <c r="I1377" s="122">
        <v>0</v>
      </c>
      <c r="J1377" s="122">
        <v>0</v>
      </c>
      <c r="K1377" s="122">
        <v>0</v>
      </c>
      <c r="L1377" s="122">
        <v>0</v>
      </c>
      <c r="M1377" s="122">
        <v>0</v>
      </c>
      <c r="N1377" s="122">
        <v>0</v>
      </c>
      <c r="O1377" s="122">
        <v>0</v>
      </c>
      <c r="P1377" s="122">
        <v>0</v>
      </c>
      <c r="Q1377" s="122">
        <v>0</v>
      </c>
      <c r="R1377" s="122">
        <v>0</v>
      </c>
      <c r="S1377" s="122">
        <v>0</v>
      </c>
      <c r="T1377" s="122">
        <v>0</v>
      </c>
      <c r="U1377" s="122">
        <v>0</v>
      </c>
      <c r="V1377" s="122">
        <v>0</v>
      </c>
      <c r="W1377" s="122">
        <v>0</v>
      </c>
      <c r="X1377" s="122">
        <v>0</v>
      </c>
      <c r="Y1377" s="122">
        <v>0</v>
      </c>
      <c r="Z1377" s="122">
        <v>0</v>
      </c>
      <c r="AA1377" s="122">
        <v>0</v>
      </c>
      <c r="AB1377" s="122">
        <v>0</v>
      </c>
      <c r="AC1377" s="122">
        <v>0</v>
      </c>
      <c r="AD1377" s="122">
        <v>0</v>
      </c>
      <c r="AE1377" s="122">
        <v>0</v>
      </c>
      <c r="AF1377" s="122">
        <v>0</v>
      </c>
      <c r="AG1377" s="122">
        <v>0</v>
      </c>
      <c r="AH1377" s="122">
        <v>0</v>
      </c>
      <c r="AI1377" s="122">
        <v>0</v>
      </c>
      <c r="AJ1377" s="122">
        <v>0</v>
      </c>
      <c r="AK1377" s="122">
        <v>0</v>
      </c>
      <c r="AL1377" s="122">
        <v>0</v>
      </c>
    </row>
    <row r="1378" spans="1:38" hidden="1" x14ac:dyDescent="0.25">
      <c r="A1378" s="122" t="s">
        <v>1978</v>
      </c>
      <c r="B1378" s="122">
        <v>1</v>
      </c>
      <c r="C1378" s="122" t="s">
        <v>2159</v>
      </c>
      <c r="D1378" s="122" t="s">
        <v>2109</v>
      </c>
      <c r="E1378" s="122">
        <v>26</v>
      </c>
      <c r="F1378" s="122">
        <v>0</v>
      </c>
      <c r="G1378" s="122">
        <v>0</v>
      </c>
      <c r="H1378" s="122">
        <v>0</v>
      </c>
      <c r="I1378" s="122">
        <v>0</v>
      </c>
      <c r="J1378" s="122">
        <v>0</v>
      </c>
      <c r="K1378" s="122">
        <v>0</v>
      </c>
      <c r="L1378" s="122">
        <v>0</v>
      </c>
      <c r="M1378" s="122">
        <v>0</v>
      </c>
      <c r="N1378" s="122">
        <v>0</v>
      </c>
      <c r="O1378" s="122">
        <v>0</v>
      </c>
      <c r="P1378" s="122">
        <v>0</v>
      </c>
      <c r="Q1378" s="122">
        <v>0</v>
      </c>
      <c r="R1378" s="122">
        <v>0</v>
      </c>
      <c r="S1378" s="122">
        <v>0</v>
      </c>
      <c r="T1378" s="122">
        <v>0</v>
      </c>
      <c r="U1378" s="122">
        <v>0</v>
      </c>
      <c r="V1378" s="122">
        <v>0</v>
      </c>
      <c r="W1378" s="122">
        <v>0</v>
      </c>
      <c r="X1378" s="122">
        <v>0</v>
      </c>
      <c r="Y1378" s="122">
        <v>0</v>
      </c>
      <c r="Z1378" s="122">
        <v>0</v>
      </c>
      <c r="AA1378" s="122">
        <v>0</v>
      </c>
      <c r="AB1378" s="122">
        <v>0</v>
      </c>
      <c r="AC1378" s="122">
        <v>0</v>
      </c>
      <c r="AD1378" s="122">
        <v>0</v>
      </c>
      <c r="AE1378" s="122">
        <v>0</v>
      </c>
      <c r="AF1378" s="122">
        <v>0</v>
      </c>
      <c r="AG1378" s="122">
        <v>0</v>
      </c>
      <c r="AH1378" s="122">
        <v>0</v>
      </c>
      <c r="AI1378" s="122">
        <v>0</v>
      </c>
      <c r="AJ1378" s="122">
        <v>0</v>
      </c>
      <c r="AK1378" s="122">
        <v>0</v>
      </c>
      <c r="AL1378" s="122">
        <v>0</v>
      </c>
    </row>
    <row r="1379" spans="1:38" hidden="1" x14ac:dyDescent="0.25">
      <c r="A1379" s="122" t="s">
        <v>1978</v>
      </c>
      <c r="B1379" s="122">
        <v>1</v>
      </c>
      <c r="C1379" s="122" t="s">
        <v>2159</v>
      </c>
      <c r="D1379" s="122" t="s">
        <v>2110</v>
      </c>
      <c r="E1379" s="122">
        <v>26</v>
      </c>
      <c r="F1379" s="122">
        <v>0</v>
      </c>
      <c r="G1379" s="122">
        <v>0</v>
      </c>
      <c r="H1379" s="122">
        <v>0</v>
      </c>
      <c r="I1379" s="122">
        <v>0</v>
      </c>
      <c r="J1379" s="122">
        <v>0</v>
      </c>
      <c r="K1379" s="122">
        <v>0</v>
      </c>
      <c r="L1379" s="122">
        <v>0</v>
      </c>
      <c r="M1379" s="122">
        <v>0</v>
      </c>
      <c r="N1379" s="122">
        <v>0</v>
      </c>
      <c r="O1379" s="122">
        <v>0</v>
      </c>
      <c r="P1379" s="122">
        <v>0</v>
      </c>
      <c r="Q1379" s="122">
        <v>0</v>
      </c>
      <c r="R1379" s="122">
        <v>0</v>
      </c>
      <c r="S1379" s="122">
        <v>0</v>
      </c>
      <c r="T1379" s="122">
        <v>0</v>
      </c>
      <c r="U1379" s="122">
        <v>0</v>
      </c>
      <c r="V1379" s="122">
        <v>0</v>
      </c>
      <c r="W1379" s="122">
        <v>0</v>
      </c>
      <c r="X1379" s="122">
        <v>0</v>
      </c>
      <c r="Y1379" s="122">
        <v>0</v>
      </c>
      <c r="Z1379" s="122">
        <v>0</v>
      </c>
      <c r="AA1379" s="122">
        <v>0</v>
      </c>
      <c r="AB1379" s="122">
        <v>0</v>
      </c>
      <c r="AC1379" s="122">
        <v>0</v>
      </c>
      <c r="AD1379" s="122">
        <v>0</v>
      </c>
      <c r="AE1379" s="122">
        <v>0</v>
      </c>
      <c r="AF1379" s="122">
        <v>0</v>
      </c>
      <c r="AG1379" s="122">
        <v>0</v>
      </c>
      <c r="AH1379" s="122">
        <v>0</v>
      </c>
      <c r="AI1379" s="122">
        <v>0</v>
      </c>
      <c r="AJ1379" s="122">
        <v>0</v>
      </c>
      <c r="AK1379" s="122">
        <v>0</v>
      </c>
      <c r="AL1379" s="122">
        <v>0</v>
      </c>
    </row>
    <row r="1380" spans="1:38" hidden="1" x14ac:dyDescent="0.25">
      <c r="A1380" s="122" t="s">
        <v>1978</v>
      </c>
      <c r="B1380" s="122">
        <v>1</v>
      </c>
      <c r="C1380" s="122" t="s">
        <v>2159</v>
      </c>
      <c r="D1380" s="122" t="s">
        <v>2111</v>
      </c>
      <c r="E1380" s="122">
        <v>26</v>
      </c>
      <c r="F1380" s="122">
        <v>0</v>
      </c>
      <c r="G1380" s="122">
        <v>0</v>
      </c>
      <c r="H1380" s="122">
        <v>0</v>
      </c>
      <c r="I1380" s="122">
        <v>0</v>
      </c>
      <c r="J1380" s="122">
        <v>0</v>
      </c>
      <c r="K1380" s="122">
        <v>0</v>
      </c>
      <c r="L1380" s="122">
        <v>0</v>
      </c>
      <c r="M1380" s="122">
        <v>0</v>
      </c>
      <c r="N1380" s="122">
        <v>0</v>
      </c>
      <c r="O1380" s="122">
        <v>0</v>
      </c>
      <c r="P1380" s="122">
        <v>0</v>
      </c>
      <c r="Q1380" s="122">
        <v>0</v>
      </c>
      <c r="R1380" s="122">
        <v>0</v>
      </c>
      <c r="S1380" s="122">
        <v>0</v>
      </c>
      <c r="T1380" s="122">
        <v>0</v>
      </c>
      <c r="U1380" s="122">
        <v>0</v>
      </c>
      <c r="V1380" s="122">
        <v>0</v>
      </c>
      <c r="W1380" s="122">
        <v>0</v>
      </c>
      <c r="X1380" s="122">
        <v>0</v>
      </c>
      <c r="Y1380" s="122">
        <v>0</v>
      </c>
      <c r="Z1380" s="122">
        <v>0</v>
      </c>
      <c r="AA1380" s="122">
        <v>0</v>
      </c>
      <c r="AB1380" s="122">
        <v>0</v>
      </c>
      <c r="AC1380" s="122">
        <v>0</v>
      </c>
      <c r="AD1380" s="122">
        <v>0</v>
      </c>
      <c r="AE1380" s="122">
        <v>0</v>
      </c>
      <c r="AF1380" s="122">
        <v>0</v>
      </c>
      <c r="AG1380" s="122">
        <v>0</v>
      </c>
      <c r="AH1380" s="122">
        <v>0</v>
      </c>
      <c r="AI1380" s="122">
        <v>0</v>
      </c>
      <c r="AJ1380" s="122">
        <v>0</v>
      </c>
      <c r="AK1380" s="122">
        <v>0</v>
      </c>
      <c r="AL1380" s="122">
        <v>0</v>
      </c>
    </row>
    <row r="1381" spans="1:38" hidden="1" x14ac:dyDescent="0.25">
      <c r="A1381" s="122" t="s">
        <v>1978</v>
      </c>
      <c r="B1381" s="122">
        <v>1</v>
      </c>
      <c r="C1381" s="122" t="s">
        <v>2159</v>
      </c>
      <c r="D1381" s="122" t="s">
        <v>2112</v>
      </c>
      <c r="E1381" s="122">
        <v>26</v>
      </c>
      <c r="F1381" s="122">
        <v>0</v>
      </c>
      <c r="G1381" s="122">
        <v>0</v>
      </c>
      <c r="H1381" s="122">
        <v>0</v>
      </c>
      <c r="I1381" s="122">
        <v>0</v>
      </c>
      <c r="J1381" s="122">
        <v>0</v>
      </c>
      <c r="K1381" s="122">
        <v>0</v>
      </c>
      <c r="L1381" s="122">
        <v>0</v>
      </c>
      <c r="M1381" s="122">
        <v>0</v>
      </c>
      <c r="N1381" s="122">
        <v>0</v>
      </c>
      <c r="O1381" s="122">
        <v>0</v>
      </c>
      <c r="P1381" s="122">
        <v>0</v>
      </c>
      <c r="Q1381" s="122">
        <v>0</v>
      </c>
      <c r="R1381" s="122">
        <v>0</v>
      </c>
      <c r="S1381" s="122">
        <v>0</v>
      </c>
      <c r="T1381" s="122">
        <v>0</v>
      </c>
      <c r="U1381" s="122">
        <v>0</v>
      </c>
      <c r="V1381" s="122">
        <v>0</v>
      </c>
      <c r="W1381" s="122">
        <v>0</v>
      </c>
      <c r="X1381" s="122">
        <v>0</v>
      </c>
      <c r="Y1381" s="122">
        <v>0</v>
      </c>
      <c r="Z1381" s="122">
        <v>0</v>
      </c>
      <c r="AA1381" s="122">
        <v>0</v>
      </c>
      <c r="AB1381" s="122">
        <v>0</v>
      </c>
      <c r="AC1381" s="122">
        <v>0</v>
      </c>
      <c r="AD1381" s="122">
        <v>0</v>
      </c>
      <c r="AE1381" s="122">
        <v>0</v>
      </c>
      <c r="AF1381" s="122">
        <v>0</v>
      </c>
      <c r="AG1381" s="122">
        <v>0</v>
      </c>
      <c r="AH1381" s="122">
        <v>0</v>
      </c>
      <c r="AI1381" s="122">
        <v>0</v>
      </c>
      <c r="AJ1381" s="122">
        <v>0</v>
      </c>
      <c r="AK1381" s="122">
        <v>0</v>
      </c>
      <c r="AL1381" s="122">
        <v>0</v>
      </c>
    </row>
    <row r="1382" spans="1:38" hidden="1" x14ac:dyDescent="0.25">
      <c r="A1382" s="122" t="s">
        <v>1978</v>
      </c>
      <c r="B1382" s="122">
        <v>1</v>
      </c>
      <c r="C1382" s="122" t="s">
        <v>2159</v>
      </c>
      <c r="D1382" s="122" t="s">
        <v>2113</v>
      </c>
      <c r="E1382" s="122">
        <v>26</v>
      </c>
      <c r="F1382" s="122">
        <v>0</v>
      </c>
      <c r="G1382" s="122">
        <v>0</v>
      </c>
      <c r="H1382" s="122">
        <v>0</v>
      </c>
      <c r="I1382" s="122">
        <v>0</v>
      </c>
      <c r="J1382" s="122">
        <v>0</v>
      </c>
      <c r="K1382" s="122">
        <v>0</v>
      </c>
      <c r="L1382" s="122">
        <v>0</v>
      </c>
      <c r="M1382" s="122">
        <v>0</v>
      </c>
      <c r="N1382" s="122">
        <v>0</v>
      </c>
      <c r="O1382" s="122">
        <v>0</v>
      </c>
      <c r="P1382" s="122">
        <v>0</v>
      </c>
      <c r="Q1382" s="122">
        <v>0</v>
      </c>
      <c r="R1382" s="122">
        <v>0</v>
      </c>
      <c r="S1382" s="122">
        <v>0</v>
      </c>
      <c r="T1382" s="122">
        <v>0</v>
      </c>
      <c r="U1382" s="122">
        <v>0</v>
      </c>
      <c r="V1382" s="122">
        <v>0</v>
      </c>
      <c r="W1382" s="122">
        <v>0</v>
      </c>
      <c r="X1382" s="122">
        <v>0</v>
      </c>
      <c r="Y1382" s="122">
        <v>0</v>
      </c>
      <c r="Z1382" s="122">
        <v>0</v>
      </c>
      <c r="AA1382" s="122">
        <v>0</v>
      </c>
      <c r="AB1382" s="122">
        <v>0</v>
      </c>
      <c r="AC1382" s="122">
        <v>0</v>
      </c>
      <c r="AD1382" s="122">
        <v>0</v>
      </c>
      <c r="AE1382" s="122">
        <v>0</v>
      </c>
      <c r="AF1382" s="122">
        <v>0</v>
      </c>
      <c r="AG1382" s="122">
        <v>0</v>
      </c>
      <c r="AH1382" s="122">
        <v>0</v>
      </c>
      <c r="AI1382" s="122">
        <v>0</v>
      </c>
      <c r="AJ1382" s="122">
        <v>0</v>
      </c>
      <c r="AK1382" s="122">
        <v>0</v>
      </c>
      <c r="AL1382" s="122">
        <v>0</v>
      </c>
    </row>
    <row r="1383" spans="1:38" hidden="1" x14ac:dyDescent="0.25">
      <c r="A1383" s="122" t="s">
        <v>1978</v>
      </c>
      <c r="B1383" s="122">
        <v>1</v>
      </c>
      <c r="C1383" s="122" t="s">
        <v>2159</v>
      </c>
      <c r="D1383" s="122" t="s">
        <v>2114</v>
      </c>
      <c r="E1383" s="122">
        <v>26</v>
      </c>
      <c r="F1383" s="122">
        <v>0.47715948789340001</v>
      </c>
      <c r="G1383" s="122">
        <v>0.61051865475150002</v>
      </c>
      <c r="H1383" s="122">
        <v>0.56684584469410004</v>
      </c>
      <c r="I1383" s="122">
        <v>0.60329175377449995</v>
      </c>
      <c r="J1383" s="122">
        <v>0.59473442393380005</v>
      </c>
      <c r="K1383" s="122">
        <v>0.56050510457070002</v>
      </c>
      <c r="L1383" s="122">
        <v>0.59901308885409998</v>
      </c>
      <c r="M1383" s="122">
        <v>0.62896374329680005</v>
      </c>
      <c r="N1383" s="122">
        <v>0.5733410993318</v>
      </c>
      <c r="O1383" s="122">
        <v>0.56050510457070002</v>
      </c>
      <c r="P1383" s="122">
        <v>0.61184908361529999</v>
      </c>
      <c r="Q1383" s="122">
        <v>0.46209581140180001</v>
      </c>
      <c r="R1383" s="122">
        <v>0.48348913600370003</v>
      </c>
      <c r="S1383" s="122">
        <v>0.71025837678420001</v>
      </c>
      <c r="T1383" s="122">
        <v>0.66747172758030004</v>
      </c>
      <c r="U1383" s="122">
        <v>0.66747172758030004</v>
      </c>
      <c r="V1383" s="122">
        <v>0.66747172758030004</v>
      </c>
      <c r="W1383" s="122">
        <v>0.66380018555239995</v>
      </c>
      <c r="X1383" s="122">
        <v>0.57067908154689995</v>
      </c>
      <c r="Y1383" s="122">
        <v>0.44253068707409998</v>
      </c>
      <c r="Z1383" s="122">
        <v>0.60349952067589996</v>
      </c>
      <c r="AA1383" s="122">
        <v>0.60833092208530004</v>
      </c>
      <c r="AB1383" s="122">
        <v>0.63261154823669996</v>
      </c>
      <c r="AC1383" s="122">
        <v>0.61895377830029996</v>
      </c>
      <c r="AD1383" s="122">
        <v>0.3325311551631</v>
      </c>
      <c r="AE1383" s="122">
        <v>0.26209622876990002</v>
      </c>
      <c r="AF1383" s="122">
        <v>0.2323988323002</v>
      </c>
      <c r="AG1383" s="122">
        <v>0.22217653600869999</v>
      </c>
      <c r="AH1383" s="122">
        <v>0.21240051271140001</v>
      </c>
      <c r="AI1383" s="122">
        <v>0.2185209935337</v>
      </c>
      <c r="AJ1383" s="122">
        <v>0.21944352518019999</v>
      </c>
      <c r="AK1383" s="122">
        <v>0.20158958273300001</v>
      </c>
      <c r="AL1383" s="122">
        <v>0</v>
      </c>
    </row>
    <row r="1384" spans="1:38" hidden="1" x14ac:dyDescent="0.25">
      <c r="A1384" s="122" t="s">
        <v>1978</v>
      </c>
      <c r="B1384" s="122">
        <v>1</v>
      </c>
      <c r="C1384" s="122" t="s">
        <v>2159</v>
      </c>
      <c r="D1384" s="122" t="s">
        <v>2136</v>
      </c>
      <c r="E1384" s="122">
        <v>26</v>
      </c>
      <c r="F1384" s="122">
        <v>0</v>
      </c>
      <c r="G1384" s="122">
        <v>0</v>
      </c>
      <c r="H1384" s="122">
        <v>0</v>
      </c>
      <c r="I1384" s="122">
        <v>0</v>
      </c>
      <c r="J1384" s="122">
        <v>0</v>
      </c>
      <c r="K1384" s="122">
        <v>0</v>
      </c>
      <c r="L1384" s="122">
        <v>0</v>
      </c>
      <c r="M1384" s="122">
        <v>0</v>
      </c>
      <c r="N1384" s="122">
        <v>0</v>
      </c>
      <c r="O1384" s="122">
        <v>0</v>
      </c>
      <c r="P1384" s="122">
        <v>0</v>
      </c>
      <c r="Q1384" s="122">
        <v>0</v>
      </c>
      <c r="R1384" s="122">
        <v>0</v>
      </c>
      <c r="S1384" s="122">
        <v>0</v>
      </c>
      <c r="T1384" s="122">
        <v>0</v>
      </c>
      <c r="U1384" s="122">
        <v>0</v>
      </c>
      <c r="V1384" s="122">
        <v>0</v>
      </c>
      <c r="W1384" s="122">
        <v>0</v>
      </c>
      <c r="X1384" s="122">
        <v>0</v>
      </c>
      <c r="Y1384" s="122">
        <v>0</v>
      </c>
      <c r="Z1384" s="122">
        <v>0</v>
      </c>
      <c r="AA1384" s="122">
        <v>0</v>
      </c>
      <c r="AB1384" s="122">
        <v>0</v>
      </c>
      <c r="AC1384" s="122">
        <v>0</v>
      </c>
      <c r="AD1384" s="122">
        <v>0</v>
      </c>
      <c r="AE1384" s="122">
        <v>0</v>
      </c>
      <c r="AF1384" s="122">
        <v>0</v>
      </c>
      <c r="AG1384" s="122">
        <v>0</v>
      </c>
      <c r="AH1384" s="122">
        <v>0</v>
      </c>
      <c r="AI1384" s="122">
        <v>0</v>
      </c>
      <c r="AJ1384" s="122">
        <v>0</v>
      </c>
      <c r="AK1384" s="122">
        <v>0</v>
      </c>
      <c r="AL1384" s="122">
        <v>0</v>
      </c>
    </row>
    <row r="1385" spans="1:38" hidden="1" x14ac:dyDescent="0.25">
      <c r="A1385" s="122" t="s">
        <v>1978</v>
      </c>
      <c r="B1385" s="122">
        <v>1</v>
      </c>
      <c r="C1385" s="122" t="s">
        <v>2159</v>
      </c>
      <c r="D1385" s="122" t="s">
        <v>2115</v>
      </c>
      <c r="E1385" s="122">
        <v>26</v>
      </c>
      <c r="F1385" s="122">
        <v>0</v>
      </c>
      <c r="G1385" s="122">
        <v>0</v>
      </c>
      <c r="H1385" s="122">
        <v>0</v>
      </c>
      <c r="I1385" s="122">
        <v>0</v>
      </c>
      <c r="J1385" s="122">
        <v>0</v>
      </c>
      <c r="K1385" s="122">
        <v>0</v>
      </c>
      <c r="L1385" s="122">
        <v>0</v>
      </c>
      <c r="M1385" s="122">
        <v>0</v>
      </c>
      <c r="N1385" s="122">
        <v>0</v>
      </c>
      <c r="O1385" s="122">
        <v>0</v>
      </c>
      <c r="P1385" s="122">
        <v>0</v>
      </c>
      <c r="Q1385" s="122">
        <v>0</v>
      </c>
      <c r="R1385" s="122">
        <v>0</v>
      </c>
      <c r="S1385" s="122">
        <v>0</v>
      </c>
      <c r="T1385" s="122">
        <v>0</v>
      </c>
      <c r="U1385" s="122">
        <v>0</v>
      </c>
      <c r="V1385" s="122">
        <v>0</v>
      </c>
      <c r="W1385" s="122">
        <v>0</v>
      </c>
      <c r="X1385" s="122">
        <v>0</v>
      </c>
      <c r="Y1385" s="122">
        <v>0</v>
      </c>
      <c r="Z1385" s="122">
        <v>0</v>
      </c>
      <c r="AA1385" s="122">
        <v>0</v>
      </c>
      <c r="AB1385" s="122">
        <v>0</v>
      </c>
      <c r="AC1385" s="122">
        <v>0</v>
      </c>
      <c r="AD1385" s="122">
        <v>0</v>
      </c>
      <c r="AE1385" s="122">
        <v>0</v>
      </c>
      <c r="AF1385" s="122">
        <v>0</v>
      </c>
      <c r="AG1385" s="122">
        <v>0</v>
      </c>
      <c r="AH1385" s="122">
        <v>0</v>
      </c>
      <c r="AI1385" s="122">
        <v>0</v>
      </c>
      <c r="AJ1385" s="122">
        <v>0</v>
      </c>
      <c r="AK1385" s="122">
        <v>0</v>
      </c>
      <c r="AL1385" s="122">
        <v>0</v>
      </c>
    </row>
    <row r="1386" spans="1:38" hidden="1" x14ac:dyDescent="0.25">
      <c r="A1386" s="122" t="s">
        <v>1978</v>
      </c>
      <c r="B1386" s="122">
        <v>1</v>
      </c>
      <c r="C1386" s="122" t="s">
        <v>2159</v>
      </c>
      <c r="D1386" s="122" t="s">
        <v>2116</v>
      </c>
      <c r="E1386" s="122">
        <v>26</v>
      </c>
      <c r="F1386" s="122">
        <v>0</v>
      </c>
      <c r="G1386" s="122">
        <v>0</v>
      </c>
      <c r="H1386" s="122">
        <v>0</v>
      </c>
      <c r="I1386" s="122">
        <v>0</v>
      </c>
      <c r="J1386" s="122">
        <v>0</v>
      </c>
      <c r="K1386" s="122">
        <v>0</v>
      </c>
      <c r="L1386" s="122">
        <v>0</v>
      </c>
      <c r="M1386" s="122">
        <v>0</v>
      </c>
      <c r="N1386" s="122">
        <v>0</v>
      </c>
      <c r="O1386" s="122">
        <v>0</v>
      </c>
      <c r="P1386" s="122">
        <v>0</v>
      </c>
      <c r="Q1386" s="122">
        <v>0</v>
      </c>
      <c r="R1386" s="122">
        <v>0</v>
      </c>
      <c r="S1386" s="122">
        <v>0</v>
      </c>
      <c r="T1386" s="122">
        <v>0</v>
      </c>
      <c r="U1386" s="122">
        <v>0</v>
      </c>
      <c r="V1386" s="122">
        <v>0</v>
      </c>
      <c r="W1386" s="122">
        <v>0</v>
      </c>
      <c r="X1386" s="122">
        <v>0</v>
      </c>
      <c r="Y1386" s="122">
        <v>0</v>
      </c>
      <c r="Z1386" s="122">
        <v>6.3773105638499999E-2</v>
      </c>
      <c r="AA1386" s="122">
        <v>0.1813999877785</v>
      </c>
      <c r="AB1386" s="122">
        <v>0.20254854986029999</v>
      </c>
      <c r="AC1386" s="122">
        <v>0.1805417534073</v>
      </c>
      <c r="AD1386" s="122">
        <v>0.1537174331001</v>
      </c>
      <c r="AE1386" s="122">
        <v>0.1603038150493</v>
      </c>
      <c r="AF1386" s="122">
        <v>0.1635959509246</v>
      </c>
      <c r="AG1386" s="122">
        <v>0.1832939017097</v>
      </c>
      <c r="AH1386" s="122">
        <v>0.2147225857225</v>
      </c>
      <c r="AI1386" s="122">
        <v>0.18666995400620001</v>
      </c>
      <c r="AJ1386" s="122">
        <v>0.1733311979602</v>
      </c>
      <c r="AK1386" s="122">
        <v>0.1822441285153</v>
      </c>
      <c r="AL1386" s="122">
        <v>0</v>
      </c>
    </row>
    <row r="1387" spans="1:38" hidden="1" x14ac:dyDescent="0.25">
      <c r="A1387" s="122" t="s">
        <v>1978</v>
      </c>
      <c r="B1387" s="122">
        <v>1</v>
      </c>
      <c r="C1387" s="122" t="s">
        <v>2159</v>
      </c>
      <c r="D1387" s="122" t="s">
        <v>2117</v>
      </c>
      <c r="E1387" s="122">
        <v>26</v>
      </c>
      <c r="F1387" s="122">
        <v>0</v>
      </c>
      <c r="G1387" s="122">
        <v>0</v>
      </c>
      <c r="H1387" s="122">
        <v>0</v>
      </c>
      <c r="I1387" s="122">
        <v>0</v>
      </c>
      <c r="J1387" s="122">
        <v>0</v>
      </c>
      <c r="K1387" s="122">
        <v>0</v>
      </c>
      <c r="L1387" s="122">
        <v>0</v>
      </c>
      <c r="M1387" s="122">
        <v>0</v>
      </c>
      <c r="N1387" s="122">
        <v>0</v>
      </c>
      <c r="O1387" s="122">
        <v>0</v>
      </c>
      <c r="P1387" s="122">
        <v>0</v>
      </c>
      <c r="Q1387" s="122">
        <v>0</v>
      </c>
      <c r="R1387" s="122">
        <v>0</v>
      </c>
      <c r="S1387" s="122">
        <v>0</v>
      </c>
      <c r="T1387" s="122">
        <v>0</v>
      </c>
      <c r="U1387" s="122">
        <v>0</v>
      </c>
      <c r="V1387" s="122">
        <v>0</v>
      </c>
      <c r="W1387" s="122">
        <v>0</v>
      </c>
      <c r="X1387" s="122">
        <v>0</v>
      </c>
      <c r="Y1387" s="122">
        <v>0</v>
      </c>
      <c r="Z1387" s="122">
        <v>0</v>
      </c>
      <c r="AA1387" s="122">
        <v>0</v>
      </c>
      <c r="AB1387" s="122">
        <v>0</v>
      </c>
      <c r="AC1387" s="122">
        <v>0</v>
      </c>
      <c r="AD1387" s="122">
        <v>0</v>
      </c>
      <c r="AE1387" s="122">
        <v>0</v>
      </c>
      <c r="AF1387" s="122">
        <v>0</v>
      </c>
      <c r="AG1387" s="122">
        <v>0</v>
      </c>
      <c r="AH1387" s="122">
        <v>0</v>
      </c>
      <c r="AI1387" s="122">
        <v>0</v>
      </c>
      <c r="AJ1387" s="122">
        <v>0</v>
      </c>
      <c r="AK1387" s="122">
        <v>0</v>
      </c>
      <c r="AL1387" s="122">
        <v>0</v>
      </c>
    </row>
    <row r="1388" spans="1:38" hidden="1" x14ac:dyDescent="0.25">
      <c r="A1388" s="122" t="s">
        <v>1978</v>
      </c>
      <c r="B1388" s="122">
        <v>1</v>
      </c>
      <c r="C1388" s="122" t="s">
        <v>2159</v>
      </c>
      <c r="D1388" s="122" t="s">
        <v>2118</v>
      </c>
      <c r="E1388" s="122">
        <v>26</v>
      </c>
      <c r="F1388" s="122">
        <v>7.7404675632500003E-2</v>
      </c>
      <c r="G1388" s="122">
        <v>9.9038161532200006E-2</v>
      </c>
      <c r="H1388" s="122">
        <v>9.1953570777499993E-2</v>
      </c>
      <c r="I1388" s="122">
        <v>9.7865815723000002E-2</v>
      </c>
      <c r="J1388" s="122">
        <v>9.6477648124099993E-2</v>
      </c>
      <c r="K1388" s="122">
        <v>9.09249777285E-2</v>
      </c>
      <c r="L1388" s="122">
        <v>9.7171731923599999E-2</v>
      </c>
      <c r="M1388" s="122">
        <v>0.1020303185197</v>
      </c>
      <c r="N1388" s="122">
        <v>9.3007229126799998E-2</v>
      </c>
      <c r="O1388" s="122">
        <v>9.09249777285E-2</v>
      </c>
      <c r="P1388" s="122">
        <v>9.9253983321899997E-2</v>
      </c>
      <c r="Q1388" s="122">
        <v>7.4961050340999993E-2</v>
      </c>
      <c r="R1388" s="122">
        <v>7.8431469338300003E-2</v>
      </c>
      <c r="S1388" s="122">
        <v>0.1152179107094</v>
      </c>
      <c r="T1388" s="122">
        <v>0.1082770727148</v>
      </c>
      <c r="U1388" s="122">
        <v>0.1082770727148</v>
      </c>
      <c r="V1388" s="122">
        <v>0.1082770727148</v>
      </c>
      <c r="W1388" s="122">
        <v>0.1076814762173</v>
      </c>
      <c r="X1388" s="122">
        <v>0.18515079472650001</v>
      </c>
      <c r="Y1388" s="122">
        <v>0.14357440293859999</v>
      </c>
      <c r="Z1388" s="122">
        <v>0.1603867074301</v>
      </c>
      <c r="AA1388" s="122">
        <v>0.1122446600109</v>
      </c>
      <c r="AB1388" s="122">
        <v>0.18522506110449999</v>
      </c>
      <c r="AC1388" s="122">
        <v>0.1803629708741</v>
      </c>
      <c r="AD1388" s="122">
        <v>0.1147448535782</v>
      </c>
      <c r="AE1388" s="122">
        <v>0.14380148850970001</v>
      </c>
      <c r="AF1388" s="122">
        <v>0.1219294940776</v>
      </c>
      <c r="AG1388" s="122">
        <v>0.1585560555354</v>
      </c>
      <c r="AH1388" s="122">
        <v>0.16963609697830001</v>
      </c>
      <c r="AI1388" s="122">
        <v>0.1708775960959</v>
      </c>
      <c r="AJ1388" s="122">
        <v>0.15967954955960001</v>
      </c>
      <c r="AK1388" s="122">
        <v>0.17165820536769999</v>
      </c>
      <c r="AL1388" s="122">
        <v>0</v>
      </c>
    </row>
    <row r="1389" spans="1:38" hidden="1" x14ac:dyDescent="0.25">
      <c r="A1389" s="122" t="s">
        <v>1978</v>
      </c>
      <c r="B1389" s="122">
        <v>1</v>
      </c>
      <c r="C1389" s="122" t="s">
        <v>2159</v>
      </c>
      <c r="D1389" s="122" t="s">
        <v>2119</v>
      </c>
      <c r="E1389" s="122">
        <v>26</v>
      </c>
      <c r="F1389" s="122">
        <v>0</v>
      </c>
      <c r="G1389" s="122">
        <v>0</v>
      </c>
      <c r="H1389" s="122">
        <v>0</v>
      </c>
      <c r="I1389" s="122">
        <v>3.4146933144699999E-2</v>
      </c>
      <c r="J1389" s="122">
        <v>3.3662579483100002E-2</v>
      </c>
      <c r="K1389" s="122">
        <v>3.1725164836599998E-2</v>
      </c>
      <c r="L1389" s="122">
        <v>3.3904756313899997E-2</v>
      </c>
      <c r="M1389" s="122">
        <v>3.55999941296E-2</v>
      </c>
      <c r="N1389" s="122">
        <v>3.2451695328999997E-2</v>
      </c>
      <c r="O1389" s="122">
        <v>3.1725164836599998E-2</v>
      </c>
      <c r="P1389" s="122">
        <v>3.46312868064E-2</v>
      </c>
      <c r="Q1389" s="122">
        <v>2.6155097727899999E-2</v>
      </c>
      <c r="R1389" s="122">
        <v>2.7365981881999998E-2</v>
      </c>
      <c r="S1389" s="122">
        <v>4.0201353915099998E-2</v>
      </c>
      <c r="T1389" s="122">
        <v>3.77795856069E-2</v>
      </c>
      <c r="U1389" s="122">
        <v>3.77795856069E-2</v>
      </c>
      <c r="V1389" s="122">
        <v>3.77795856069E-2</v>
      </c>
      <c r="W1389" s="122">
        <v>3.7571772555700003E-2</v>
      </c>
      <c r="X1389" s="122">
        <v>3.23010223872E-2</v>
      </c>
      <c r="Y1389" s="122">
        <v>2.50476915878E-2</v>
      </c>
      <c r="Z1389" s="122">
        <v>0</v>
      </c>
      <c r="AA1389" s="122">
        <v>0</v>
      </c>
      <c r="AB1389" s="122">
        <v>0</v>
      </c>
      <c r="AC1389" s="122">
        <v>0</v>
      </c>
      <c r="AD1389" s="122">
        <v>0</v>
      </c>
      <c r="AE1389" s="122">
        <v>0</v>
      </c>
      <c r="AF1389" s="122">
        <v>0</v>
      </c>
      <c r="AG1389" s="122">
        <v>0</v>
      </c>
      <c r="AH1389" s="122">
        <v>0</v>
      </c>
      <c r="AI1389" s="122">
        <v>0</v>
      </c>
      <c r="AJ1389" s="122">
        <v>0</v>
      </c>
      <c r="AK1389" s="122">
        <v>0</v>
      </c>
      <c r="AL1389" s="122">
        <v>0</v>
      </c>
    </row>
    <row r="1390" spans="1:38" hidden="1" x14ac:dyDescent="0.25">
      <c r="A1390" s="122" t="s">
        <v>1978</v>
      </c>
      <c r="B1390" s="122">
        <v>1</v>
      </c>
      <c r="C1390" s="122" t="s">
        <v>2159</v>
      </c>
      <c r="D1390" s="122" t="s">
        <v>2137</v>
      </c>
      <c r="E1390" s="122">
        <v>26</v>
      </c>
      <c r="F1390" s="122">
        <v>0</v>
      </c>
      <c r="G1390" s="122">
        <v>0</v>
      </c>
      <c r="H1390" s="122">
        <v>0</v>
      </c>
      <c r="I1390" s="122">
        <v>0</v>
      </c>
      <c r="J1390" s="122">
        <v>0</v>
      </c>
      <c r="K1390" s="122">
        <v>0</v>
      </c>
      <c r="L1390" s="122">
        <v>0</v>
      </c>
      <c r="M1390" s="122">
        <v>0</v>
      </c>
      <c r="N1390" s="122">
        <v>0</v>
      </c>
      <c r="O1390" s="122">
        <v>0</v>
      </c>
      <c r="P1390" s="122">
        <v>0</v>
      </c>
      <c r="Q1390" s="122">
        <v>0</v>
      </c>
      <c r="R1390" s="122">
        <v>0</v>
      </c>
      <c r="S1390" s="122">
        <v>0</v>
      </c>
      <c r="T1390" s="122">
        <v>0</v>
      </c>
      <c r="U1390" s="122">
        <v>0</v>
      </c>
      <c r="V1390" s="122">
        <v>0</v>
      </c>
      <c r="W1390" s="122">
        <v>0</v>
      </c>
      <c r="X1390" s="122">
        <v>0</v>
      </c>
      <c r="Y1390" s="122">
        <v>0</v>
      </c>
      <c r="Z1390" s="122">
        <v>0</v>
      </c>
      <c r="AA1390" s="122">
        <v>0</v>
      </c>
      <c r="AB1390" s="122">
        <v>0</v>
      </c>
      <c r="AC1390" s="122">
        <v>0</v>
      </c>
      <c r="AD1390" s="122">
        <v>0</v>
      </c>
      <c r="AE1390" s="122">
        <v>0</v>
      </c>
      <c r="AF1390" s="122">
        <v>0</v>
      </c>
      <c r="AG1390" s="122">
        <v>0</v>
      </c>
      <c r="AH1390" s="122">
        <v>0</v>
      </c>
      <c r="AI1390" s="122">
        <v>0</v>
      </c>
      <c r="AJ1390" s="122">
        <v>0</v>
      </c>
      <c r="AK1390" s="122">
        <v>0</v>
      </c>
      <c r="AL1390" s="122">
        <v>0</v>
      </c>
    </row>
    <row r="1391" spans="1:38" hidden="1" x14ac:dyDescent="0.25">
      <c r="A1391" s="122" t="s">
        <v>1978</v>
      </c>
      <c r="B1391" s="122">
        <v>1</v>
      </c>
      <c r="C1391" s="122" t="s">
        <v>2159</v>
      </c>
      <c r="D1391" s="122" t="s">
        <v>2120</v>
      </c>
      <c r="E1391" s="122">
        <v>26</v>
      </c>
      <c r="F1391" s="122">
        <v>0</v>
      </c>
      <c r="G1391" s="122">
        <v>0</v>
      </c>
      <c r="H1391" s="122">
        <v>0</v>
      </c>
      <c r="I1391" s="122">
        <v>0</v>
      </c>
      <c r="J1391" s="122">
        <v>0</v>
      </c>
      <c r="K1391" s="122">
        <v>0</v>
      </c>
      <c r="L1391" s="122">
        <v>0</v>
      </c>
      <c r="M1391" s="122">
        <v>0</v>
      </c>
      <c r="N1391" s="122">
        <v>0</v>
      </c>
      <c r="O1391" s="122">
        <v>0</v>
      </c>
      <c r="P1391" s="122">
        <v>0</v>
      </c>
      <c r="Q1391" s="122">
        <v>0</v>
      </c>
      <c r="R1391" s="122">
        <v>0</v>
      </c>
      <c r="S1391" s="122">
        <v>0</v>
      </c>
      <c r="T1391" s="122">
        <v>0</v>
      </c>
      <c r="U1391" s="122">
        <v>0</v>
      </c>
      <c r="V1391" s="122">
        <v>0</v>
      </c>
      <c r="W1391" s="122">
        <v>0</v>
      </c>
      <c r="X1391" s="122">
        <v>0</v>
      </c>
      <c r="Y1391" s="122">
        <v>0</v>
      </c>
      <c r="Z1391" s="122">
        <v>0</v>
      </c>
      <c r="AA1391" s="122">
        <v>0</v>
      </c>
      <c r="AB1391" s="122">
        <v>0</v>
      </c>
      <c r="AC1391" s="122">
        <v>0</v>
      </c>
      <c r="AD1391" s="122">
        <v>0</v>
      </c>
      <c r="AE1391" s="122">
        <v>0</v>
      </c>
      <c r="AF1391" s="122">
        <v>0</v>
      </c>
      <c r="AG1391" s="122">
        <v>0</v>
      </c>
      <c r="AH1391" s="122">
        <v>0</v>
      </c>
      <c r="AI1391" s="122">
        <v>0</v>
      </c>
      <c r="AJ1391" s="122">
        <v>0</v>
      </c>
      <c r="AK1391" s="122">
        <v>0</v>
      </c>
      <c r="AL1391" s="122">
        <v>0</v>
      </c>
    </row>
    <row r="1392" spans="1:38" hidden="1" x14ac:dyDescent="0.25">
      <c r="A1392" s="122" t="s">
        <v>1978</v>
      </c>
      <c r="B1392" s="122">
        <v>1</v>
      </c>
      <c r="C1392" s="122" t="s">
        <v>2159</v>
      </c>
      <c r="D1392" s="122" t="s">
        <v>2121</v>
      </c>
      <c r="E1392" s="122">
        <v>26</v>
      </c>
      <c r="F1392" s="122">
        <v>0</v>
      </c>
      <c r="G1392" s="122">
        <v>0</v>
      </c>
      <c r="H1392" s="122">
        <v>0</v>
      </c>
      <c r="I1392" s="122">
        <v>0</v>
      </c>
      <c r="J1392" s="122">
        <v>0</v>
      </c>
      <c r="K1392" s="122">
        <v>0</v>
      </c>
      <c r="L1392" s="122">
        <v>0</v>
      </c>
      <c r="M1392" s="122">
        <v>0</v>
      </c>
      <c r="N1392" s="122">
        <v>0</v>
      </c>
      <c r="O1392" s="122">
        <v>0</v>
      </c>
      <c r="P1392" s="122">
        <v>0</v>
      </c>
      <c r="Q1392" s="122">
        <v>0</v>
      </c>
      <c r="R1392" s="122">
        <v>0</v>
      </c>
      <c r="S1392" s="122">
        <v>0</v>
      </c>
      <c r="T1392" s="122">
        <v>0</v>
      </c>
      <c r="U1392" s="122">
        <v>0</v>
      </c>
      <c r="V1392" s="122">
        <v>0</v>
      </c>
      <c r="W1392" s="122">
        <v>0</v>
      </c>
      <c r="X1392" s="122">
        <v>0</v>
      </c>
      <c r="Y1392" s="122">
        <v>0</v>
      </c>
      <c r="Z1392" s="122">
        <v>0</v>
      </c>
      <c r="AA1392" s="122">
        <v>0</v>
      </c>
      <c r="AB1392" s="122">
        <v>0</v>
      </c>
      <c r="AC1392" s="122">
        <v>0</v>
      </c>
      <c r="AD1392" s="122">
        <v>0</v>
      </c>
      <c r="AE1392" s="122">
        <v>0</v>
      </c>
      <c r="AF1392" s="122">
        <v>0</v>
      </c>
      <c r="AG1392" s="122">
        <v>0</v>
      </c>
      <c r="AH1392" s="122">
        <v>0</v>
      </c>
      <c r="AI1392" s="122">
        <v>0</v>
      </c>
      <c r="AJ1392" s="122">
        <v>0</v>
      </c>
      <c r="AK1392" s="122">
        <v>0</v>
      </c>
      <c r="AL1392" s="122">
        <v>0</v>
      </c>
    </row>
    <row r="1393" spans="1:38" hidden="1" x14ac:dyDescent="0.25">
      <c r="A1393" s="122" t="s">
        <v>1978</v>
      </c>
      <c r="B1393" s="122">
        <v>1</v>
      </c>
      <c r="C1393" s="122" t="s">
        <v>2159</v>
      </c>
      <c r="D1393" s="122" t="s">
        <v>2138</v>
      </c>
      <c r="E1393" s="122">
        <v>26</v>
      </c>
      <c r="F1393" s="122">
        <v>0</v>
      </c>
      <c r="G1393" s="122">
        <v>0</v>
      </c>
      <c r="H1393" s="122">
        <v>0</v>
      </c>
      <c r="I1393" s="122">
        <v>0</v>
      </c>
      <c r="J1393" s="122">
        <v>0</v>
      </c>
      <c r="K1393" s="122">
        <v>0</v>
      </c>
      <c r="L1393" s="122">
        <v>0</v>
      </c>
      <c r="M1393" s="122">
        <v>0</v>
      </c>
      <c r="N1393" s="122">
        <v>0</v>
      </c>
      <c r="O1393" s="122">
        <v>0</v>
      </c>
      <c r="P1393" s="122">
        <v>0</v>
      </c>
      <c r="Q1393" s="122">
        <v>0</v>
      </c>
      <c r="R1393" s="122">
        <v>0</v>
      </c>
      <c r="S1393" s="122">
        <v>0</v>
      </c>
      <c r="T1393" s="122">
        <v>0</v>
      </c>
      <c r="U1393" s="122">
        <v>0</v>
      </c>
      <c r="V1393" s="122">
        <v>0</v>
      </c>
      <c r="W1393" s="122">
        <v>0</v>
      </c>
      <c r="X1393" s="122">
        <v>0</v>
      </c>
      <c r="Y1393" s="122">
        <v>0</v>
      </c>
      <c r="Z1393" s="122">
        <v>0</v>
      </c>
      <c r="AA1393" s="122">
        <v>0</v>
      </c>
      <c r="AB1393" s="122">
        <v>0</v>
      </c>
      <c r="AC1393" s="122">
        <v>0</v>
      </c>
      <c r="AD1393" s="122">
        <v>0</v>
      </c>
      <c r="AE1393" s="122">
        <v>0</v>
      </c>
      <c r="AF1393" s="122">
        <v>0</v>
      </c>
      <c r="AG1393" s="122">
        <v>0</v>
      </c>
      <c r="AH1393" s="122">
        <v>0</v>
      </c>
      <c r="AI1393" s="122">
        <v>0</v>
      </c>
      <c r="AJ1393" s="122">
        <v>0</v>
      </c>
      <c r="AK1393" s="122">
        <v>0</v>
      </c>
      <c r="AL1393" s="122">
        <v>0</v>
      </c>
    </row>
    <row r="1394" spans="1:38" hidden="1" x14ac:dyDescent="0.25">
      <c r="A1394" s="122" t="s">
        <v>1978</v>
      </c>
      <c r="B1394" s="122">
        <v>1</v>
      </c>
      <c r="C1394" s="122" t="s">
        <v>2159</v>
      </c>
      <c r="D1394" s="122" t="s">
        <v>2122</v>
      </c>
      <c r="E1394" s="122">
        <v>26</v>
      </c>
      <c r="F1394" s="122">
        <v>0</v>
      </c>
      <c r="G1394" s="122">
        <v>0</v>
      </c>
      <c r="H1394" s="122">
        <v>0</v>
      </c>
      <c r="I1394" s="122">
        <v>0</v>
      </c>
      <c r="J1394" s="122">
        <v>0</v>
      </c>
      <c r="K1394" s="122">
        <v>0</v>
      </c>
      <c r="L1394" s="122">
        <v>0</v>
      </c>
      <c r="M1394" s="122">
        <v>0</v>
      </c>
      <c r="N1394" s="122">
        <v>0</v>
      </c>
      <c r="O1394" s="122">
        <v>0</v>
      </c>
      <c r="P1394" s="122">
        <v>0</v>
      </c>
      <c r="Q1394" s="122">
        <v>0</v>
      </c>
      <c r="R1394" s="122">
        <v>0</v>
      </c>
      <c r="S1394" s="122">
        <v>0</v>
      </c>
      <c r="T1394" s="122">
        <v>0</v>
      </c>
      <c r="U1394" s="122">
        <v>0</v>
      </c>
      <c r="V1394" s="122">
        <v>0</v>
      </c>
      <c r="W1394" s="122">
        <v>0</v>
      </c>
      <c r="X1394" s="122">
        <v>0</v>
      </c>
      <c r="Y1394" s="122">
        <v>0</v>
      </c>
      <c r="Z1394" s="122">
        <v>0</v>
      </c>
      <c r="AA1394" s="122">
        <v>0</v>
      </c>
      <c r="AB1394" s="122">
        <v>0</v>
      </c>
      <c r="AC1394" s="122">
        <v>0</v>
      </c>
      <c r="AD1394" s="122">
        <v>0</v>
      </c>
      <c r="AE1394" s="122">
        <v>0</v>
      </c>
      <c r="AF1394" s="122">
        <v>0</v>
      </c>
      <c r="AG1394" s="122">
        <v>0</v>
      </c>
      <c r="AH1394" s="122">
        <v>0</v>
      </c>
      <c r="AI1394" s="122">
        <v>0</v>
      </c>
      <c r="AJ1394" s="122">
        <v>0</v>
      </c>
      <c r="AK1394" s="122">
        <v>0</v>
      </c>
      <c r="AL1394" s="122">
        <v>0</v>
      </c>
    </row>
    <row r="1395" spans="1:38" hidden="1" x14ac:dyDescent="0.25">
      <c r="A1395" s="122" t="s">
        <v>1978</v>
      </c>
      <c r="B1395" s="122">
        <v>1</v>
      </c>
      <c r="C1395" s="122" t="s">
        <v>2159</v>
      </c>
      <c r="D1395" s="122" t="s">
        <v>2123</v>
      </c>
      <c r="E1395" s="122">
        <v>26</v>
      </c>
      <c r="F1395" s="122">
        <v>0</v>
      </c>
      <c r="G1395" s="122">
        <v>0</v>
      </c>
      <c r="H1395" s="122">
        <v>0</v>
      </c>
      <c r="I1395" s="122">
        <v>0</v>
      </c>
      <c r="J1395" s="122">
        <v>0</v>
      </c>
      <c r="K1395" s="122">
        <v>0</v>
      </c>
      <c r="L1395" s="122">
        <v>0</v>
      </c>
      <c r="M1395" s="122">
        <v>0</v>
      </c>
      <c r="N1395" s="122">
        <v>0</v>
      </c>
      <c r="O1395" s="122">
        <v>0</v>
      </c>
      <c r="P1395" s="122">
        <v>0</v>
      </c>
      <c r="Q1395" s="122">
        <v>0</v>
      </c>
      <c r="R1395" s="122">
        <v>0</v>
      </c>
      <c r="S1395" s="122">
        <v>0</v>
      </c>
      <c r="T1395" s="122">
        <v>0</v>
      </c>
      <c r="U1395" s="122">
        <v>0</v>
      </c>
      <c r="V1395" s="122">
        <v>0</v>
      </c>
      <c r="W1395" s="122">
        <v>0</v>
      </c>
      <c r="X1395" s="122">
        <v>0</v>
      </c>
      <c r="Y1395" s="122">
        <v>0</v>
      </c>
      <c r="Z1395" s="122">
        <v>0</v>
      </c>
      <c r="AA1395" s="122">
        <v>0</v>
      </c>
      <c r="AB1395" s="122">
        <v>0</v>
      </c>
      <c r="AC1395" s="122">
        <v>0</v>
      </c>
      <c r="AD1395" s="122">
        <v>0</v>
      </c>
      <c r="AE1395" s="122">
        <v>0</v>
      </c>
      <c r="AF1395" s="122">
        <v>0</v>
      </c>
      <c r="AG1395" s="122">
        <v>0</v>
      </c>
      <c r="AH1395" s="122">
        <v>0</v>
      </c>
      <c r="AI1395" s="122">
        <v>0</v>
      </c>
      <c r="AJ1395" s="122">
        <v>0</v>
      </c>
      <c r="AK1395" s="122">
        <v>0</v>
      </c>
      <c r="AL1395" s="122">
        <v>0</v>
      </c>
    </row>
    <row r="1396" spans="1:38" hidden="1" x14ac:dyDescent="0.25">
      <c r="A1396" s="122" t="s">
        <v>1978</v>
      </c>
      <c r="B1396" s="122">
        <v>1</v>
      </c>
      <c r="C1396" s="122" t="s">
        <v>2159</v>
      </c>
      <c r="D1396" s="122" t="s">
        <v>2124</v>
      </c>
      <c r="E1396" s="122">
        <v>26</v>
      </c>
      <c r="F1396" s="122">
        <v>0</v>
      </c>
      <c r="G1396" s="122">
        <v>0</v>
      </c>
      <c r="H1396" s="122">
        <v>0</v>
      </c>
      <c r="I1396" s="122">
        <v>0</v>
      </c>
      <c r="J1396" s="122">
        <v>0</v>
      </c>
      <c r="K1396" s="122">
        <v>0</v>
      </c>
      <c r="L1396" s="122">
        <v>0</v>
      </c>
      <c r="M1396" s="122">
        <v>0</v>
      </c>
      <c r="N1396" s="122">
        <v>0</v>
      </c>
      <c r="O1396" s="122">
        <v>0</v>
      </c>
      <c r="P1396" s="122">
        <v>0</v>
      </c>
      <c r="Q1396" s="122">
        <v>0</v>
      </c>
      <c r="R1396" s="122">
        <v>0</v>
      </c>
      <c r="S1396" s="122">
        <v>0</v>
      </c>
      <c r="T1396" s="122">
        <v>0</v>
      </c>
      <c r="U1396" s="122">
        <v>0</v>
      </c>
      <c r="V1396" s="122">
        <v>0</v>
      </c>
      <c r="W1396" s="122">
        <v>0</v>
      </c>
      <c r="X1396" s="122">
        <v>0</v>
      </c>
      <c r="Y1396" s="122">
        <v>0</v>
      </c>
      <c r="Z1396" s="122">
        <v>0</v>
      </c>
      <c r="AA1396" s="122">
        <v>0</v>
      </c>
      <c r="AB1396" s="122">
        <v>0</v>
      </c>
      <c r="AC1396" s="122">
        <v>0</v>
      </c>
      <c r="AD1396" s="122">
        <v>0</v>
      </c>
      <c r="AE1396" s="122">
        <v>0</v>
      </c>
      <c r="AF1396" s="122">
        <v>0</v>
      </c>
      <c r="AG1396" s="122">
        <v>0</v>
      </c>
      <c r="AH1396" s="122">
        <v>0</v>
      </c>
      <c r="AI1396" s="122">
        <v>0</v>
      </c>
      <c r="AJ1396" s="122">
        <v>0</v>
      </c>
      <c r="AK1396" s="122">
        <v>0</v>
      </c>
      <c r="AL1396" s="122">
        <v>0</v>
      </c>
    </row>
    <row r="1397" spans="1:38" hidden="1" x14ac:dyDescent="0.25">
      <c r="A1397" s="122" t="s">
        <v>1978</v>
      </c>
      <c r="B1397" s="122">
        <v>1</v>
      </c>
      <c r="C1397" s="122" t="s">
        <v>2159</v>
      </c>
      <c r="D1397" s="122" t="s">
        <v>2125</v>
      </c>
      <c r="E1397" s="122">
        <v>26</v>
      </c>
      <c r="F1397" s="122">
        <v>0</v>
      </c>
      <c r="G1397" s="122">
        <v>0</v>
      </c>
      <c r="H1397" s="122">
        <v>0</v>
      </c>
      <c r="I1397" s="122">
        <v>0</v>
      </c>
      <c r="J1397" s="122">
        <v>0</v>
      </c>
      <c r="K1397" s="122">
        <v>0</v>
      </c>
      <c r="L1397" s="122">
        <v>0</v>
      </c>
      <c r="M1397" s="122">
        <v>0</v>
      </c>
      <c r="N1397" s="122">
        <v>0</v>
      </c>
      <c r="O1397" s="122">
        <v>0</v>
      </c>
      <c r="P1397" s="122">
        <v>0</v>
      </c>
      <c r="Q1397" s="122">
        <v>0</v>
      </c>
      <c r="R1397" s="122">
        <v>0</v>
      </c>
      <c r="S1397" s="122">
        <v>0</v>
      </c>
      <c r="T1397" s="122">
        <v>0</v>
      </c>
      <c r="U1397" s="122">
        <v>0</v>
      </c>
      <c r="V1397" s="122">
        <v>0</v>
      </c>
      <c r="W1397" s="122">
        <v>0</v>
      </c>
      <c r="X1397" s="122">
        <v>0</v>
      </c>
      <c r="Y1397" s="122">
        <v>0</v>
      </c>
      <c r="Z1397" s="122">
        <v>0</v>
      </c>
      <c r="AA1397" s="122">
        <v>0</v>
      </c>
      <c r="AB1397" s="122">
        <v>0</v>
      </c>
      <c r="AC1397" s="122">
        <v>0</v>
      </c>
      <c r="AD1397" s="122">
        <v>0</v>
      </c>
      <c r="AE1397" s="122">
        <v>0</v>
      </c>
      <c r="AF1397" s="122">
        <v>0</v>
      </c>
      <c r="AG1397" s="122">
        <v>0</v>
      </c>
      <c r="AH1397" s="122">
        <v>0</v>
      </c>
      <c r="AI1397" s="122">
        <v>0</v>
      </c>
      <c r="AJ1397" s="122">
        <v>0</v>
      </c>
      <c r="AK1397" s="122">
        <v>0</v>
      </c>
      <c r="AL1397" s="122">
        <v>0</v>
      </c>
    </row>
    <row r="1398" spans="1:38" hidden="1" x14ac:dyDescent="0.25">
      <c r="A1398" s="122" t="s">
        <v>1978</v>
      </c>
      <c r="B1398" s="122">
        <v>1</v>
      </c>
      <c r="C1398" s="122" t="s">
        <v>2159</v>
      </c>
      <c r="D1398" s="122" t="s">
        <v>2126</v>
      </c>
      <c r="E1398" s="122">
        <v>26</v>
      </c>
      <c r="F1398" s="122">
        <v>0</v>
      </c>
      <c r="G1398" s="122">
        <v>0</v>
      </c>
      <c r="H1398" s="122">
        <v>0</v>
      </c>
      <c r="I1398" s="122">
        <v>0</v>
      </c>
      <c r="J1398" s="122">
        <v>0</v>
      </c>
      <c r="K1398" s="122">
        <v>0</v>
      </c>
      <c r="L1398" s="122">
        <v>0</v>
      </c>
      <c r="M1398" s="122">
        <v>0</v>
      </c>
      <c r="N1398" s="122">
        <v>0</v>
      </c>
      <c r="O1398" s="122">
        <v>0</v>
      </c>
      <c r="P1398" s="122">
        <v>0</v>
      </c>
      <c r="Q1398" s="122">
        <v>0</v>
      </c>
      <c r="R1398" s="122">
        <v>0</v>
      </c>
      <c r="S1398" s="122">
        <v>0</v>
      </c>
      <c r="T1398" s="122">
        <v>0</v>
      </c>
      <c r="U1398" s="122">
        <v>0</v>
      </c>
      <c r="V1398" s="122">
        <v>0</v>
      </c>
      <c r="W1398" s="122">
        <v>0</v>
      </c>
      <c r="X1398" s="122">
        <v>0</v>
      </c>
      <c r="Y1398" s="122">
        <v>0</v>
      </c>
      <c r="Z1398" s="122">
        <v>0</v>
      </c>
      <c r="AA1398" s="122">
        <v>0</v>
      </c>
      <c r="AB1398" s="122">
        <v>0</v>
      </c>
      <c r="AC1398" s="122">
        <v>0</v>
      </c>
      <c r="AD1398" s="122">
        <v>0</v>
      </c>
      <c r="AE1398" s="122">
        <v>0</v>
      </c>
      <c r="AF1398" s="122">
        <v>0</v>
      </c>
      <c r="AG1398" s="122">
        <v>0</v>
      </c>
      <c r="AH1398" s="122">
        <v>0</v>
      </c>
      <c r="AI1398" s="122">
        <v>0</v>
      </c>
      <c r="AJ1398" s="122">
        <v>0</v>
      </c>
      <c r="AK1398" s="122">
        <v>0</v>
      </c>
      <c r="AL1398" s="122">
        <v>0</v>
      </c>
    </row>
    <row r="1399" spans="1:38" hidden="1" x14ac:dyDescent="0.25">
      <c r="A1399" s="122" t="s">
        <v>1974</v>
      </c>
      <c r="B1399" s="122">
        <v>1</v>
      </c>
      <c r="C1399" s="122" t="s">
        <v>2160</v>
      </c>
      <c r="D1399" s="122" t="s">
        <v>2078</v>
      </c>
      <c r="E1399" s="122">
        <v>27</v>
      </c>
      <c r="F1399" s="122">
        <v>0</v>
      </c>
      <c r="G1399" s="122">
        <v>0</v>
      </c>
      <c r="H1399" s="122">
        <v>0</v>
      </c>
      <c r="I1399" s="122">
        <v>0</v>
      </c>
      <c r="J1399" s="122">
        <v>0</v>
      </c>
      <c r="K1399" s="122">
        <v>0</v>
      </c>
      <c r="L1399" s="122">
        <v>0</v>
      </c>
      <c r="M1399" s="122">
        <v>0</v>
      </c>
      <c r="N1399" s="122">
        <v>0</v>
      </c>
      <c r="O1399" s="122">
        <v>0</v>
      </c>
      <c r="P1399" s="122">
        <v>0</v>
      </c>
      <c r="Q1399" s="122">
        <v>0</v>
      </c>
      <c r="R1399" s="122">
        <v>0</v>
      </c>
      <c r="S1399" s="122">
        <v>0</v>
      </c>
      <c r="T1399" s="122">
        <v>0</v>
      </c>
      <c r="U1399" s="122">
        <v>0</v>
      </c>
      <c r="V1399" s="122">
        <v>0</v>
      </c>
      <c r="W1399" s="122">
        <v>0</v>
      </c>
      <c r="X1399" s="122">
        <v>0</v>
      </c>
      <c r="Y1399" s="122">
        <v>0</v>
      </c>
      <c r="Z1399" s="122">
        <v>0</v>
      </c>
      <c r="AA1399" s="122">
        <v>0</v>
      </c>
      <c r="AB1399" s="122">
        <v>0</v>
      </c>
      <c r="AC1399" s="122">
        <v>0</v>
      </c>
      <c r="AD1399" s="122">
        <v>0</v>
      </c>
      <c r="AE1399" s="122">
        <v>0</v>
      </c>
      <c r="AF1399" s="122">
        <v>0</v>
      </c>
      <c r="AG1399" s="122">
        <v>0</v>
      </c>
      <c r="AH1399" s="122">
        <v>0</v>
      </c>
      <c r="AI1399" s="122">
        <v>0</v>
      </c>
      <c r="AJ1399" s="122">
        <v>0</v>
      </c>
      <c r="AK1399" s="122">
        <v>0</v>
      </c>
      <c r="AL1399" s="122">
        <v>0</v>
      </c>
    </row>
    <row r="1400" spans="1:38" hidden="1" x14ac:dyDescent="0.25">
      <c r="A1400" s="122" t="s">
        <v>1974</v>
      </c>
      <c r="B1400" s="122">
        <v>1</v>
      </c>
      <c r="C1400" s="122" t="s">
        <v>2160</v>
      </c>
      <c r="D1400" s="122" t="s">
        <v>2079</v>
      </c>
      <c r="E1400" s="122">
        <v>27</v>
      </c>
      <c r="F1400" s="122">
        <v>0</v>
      </c>
      <c r="G1400" s="122">
        <v>0</v>
      </c>
      <c r="H1400" s="122">
        <v>0</v>
      </c>
      <c r="I1400" s="122">
        <v>0</v>
      </c>
      <c r="J1400" s="122">
        <v>0</v>
      </c>
      <c r="K1400" s="122">
        <v>0</v>
      </c>
      <c r="L1400" s="122">
        <v>0</v>
      </c>
      <c r="M1400" s="122">
        <v>0</v>
      </c>
      <c r="N1400" s="122">
        <v>0</v>
      </c>
      <c r="O1400" s="122">
        <v>0</v>
      </c>
      <c r="P1400" s="122">
        <v>0</v>
      </c>
      <c r="Q1400" s="122">
        <v>0</v>
      </c>
      <c r="R1400" s="122">
        <v>0</v>
      </c>
      <c r="S1400" s="122">
        <v>0</v>
      </c>
      <c r="T1400" s="122">
        <v>0</v>
      </c>
      <c r="U1400" s="122">
        <v>0</v>
      </c>
      <c r="V1400" s="122">
        <v>0</v>
      </c>
      <c r="W1400" s="122">
        <v>0</v>
      </c>
      <c r="X1400" s="122">
        <v>0</v>
      </c>
      <c r="Y1400" s="122">
        <v>0</v>
      </c>
      <c r="Z1400" s="122">
        <v>0</v>
      </c>
      <c r="AA1400" s="122">
        <v>0</v>
      </c>
      <c r="AB1400" s="122">
        <v>0</v>
      </c>
      <c r="AC1400" s="122">
        <v>0</v>
      </c>
      <c r="AD1400" s="122">
        <v>0</v>
      </c>
      <c r="AE1400" s="122">
        <v>0</v>
      </c>
      <c r="AF1400" s="122">
        <v>0</v>
      </c>
      <c r="AG1400" s="122">
        <v>0</v>
      </c>
      <c r="AH1400" s="122">
        <v>0</v>
      </c>
      <c r="AI1400" s="122">
        <v>0</v>
      </c>
      <c r="AJ1400" s="122">
        <v>0</v>
      </c>
      <c r="AK1400" s="122">
        <v>0</v>
      </c>
      <c r="AL1400" s="122">
        <v>0</v>
      </c>
    </row>
    <row r="1401" spans="1:38" hidden="1" x14ac:dyDescent="0.25">
      <c r="A1401" s="122" t="s">
        <v>1974</v>
      </c>
      <c r="B1401" s="122">
        <v>1</v>
      </c>
      <c r="C1401" s="122" t="s">
        <v>2160</v>
      </c>
      <c r="D1401" s="122" t="s">
        <v>2080</v>
      </c>
      <c r="E1401" s="122">
        <v>27</v>
      </c>
      <c r="F1401" s="122">
        <v>0</v>
      </c>
      <c r="G1401" s="122">
        <v>0</v>
      </c>
      <c r="H1401" s="122">
        <v>0</v>
      </c>
      <c r="I1401" s="122">
        <v>0</v>
      </c>
      <c r="J1401" s="122">
        <v>0</v>
      </c>
      <c r="K1401" s="122">
        <v>0</v>
      </c>
      <c r="L1401" s="122">
        <v>0</v>
      </c>
      <c r="M1401" s="122">
        <v>0</v>
      </c>
      <c r="N1401" s="122">
        <v>0</v>
      </c>
      <c r="O1401" s="122">
        <v>0</v>
      </c>
      <c r="P1401" s="122">
        <v>0</v>
      </c>
      <c r="Q1401" s="122">
        <v>0</v>
      </c>
      <c r="R1401" s="122">
        <v>0</v>
      </c>
      <c r="S1401" s="122">
        <v>0</v>
      </c>
      <c r="T1401" s="122">
        <v>0</v>
      </c>
      <c r="U1401" s="122">
        <v>0</v>
      </c>
      <c r="V1401" s="122">
        <v>0</v>
      </c>
      <c r="W1401" s="122">
        <v>0</v>
      </c>
      <c r="X1401" s="122">
        <v>0</v>
      </c>
      <c r="Y1401" s="122">
        <v>0</v>
      </c>
      <c r="Z1401" s="122">
        <v>0</v>
      </c>
      <c r="AA1401" s="122">
        <v>0</v>
      </c>
      <c r="AB1401" s="122">
        <v>0</v>
      </c>
      <c r="AC1401" s="122">
        <v>0</v>
      </c>
      <c r="AD1401" s="122">
        <v>0</v>
      </c>
      <c r="AE1401" s="122">
        <v>0</v>
      </c>
      <c r="AF1401" s="122">
        <v>0</v>
      </c>
      <c r="AG1401" s="122">
        <v>0</v>
      </c>
      <c r="AH1401" s="122">
        <v>0</v>
      </c>
      <c r="AI1401" s="122">
        <v>0</v>
      </c>
      <c r="AJ1401" s="122">
        <v>0</v>
      </c>
      <c r="AK1401" s="122">
        <v>0</v>
      </c>
      <c r="AL1401" s="122">
        <v>0</v>
      </c>
    </row>
    <row r="1402" spans="1:38" hidden="1" x14ac:dyDescent="0.25">
      <c r="A1402" s="122" t="s">
        <v>1974</v>
      </c>
      <c r="B1402" s="122">
        <v>1</v>
      </c>
      <c r="C1402" s="122" t="s">
        <v>2160</v>
      </c>
      <c r="D1402" s="122" t="s">
        <v>2133</v>
      </c>
      <c r="E1402" s="122">
        <v>27</v>
      </c>
      <c r="F1402" s="122">
        <v>0</v>
      </c>
      <c r="G1402" s="122">
        <v>0</v>
      </c>
      <c r="H1402" s="122">
        <v>0</v>
      </c>
      <c r="I1402" s="122">
        <v>0</v>
      </c>
      <c r="J1402" s="122">
        <v>0</v>
      </c>
      <c r="K1402" s="122">
        <v>0</v>
      </c>
      <c r="L1402" s="122">
        <v>0</v>
      </c>
      <c r="M1402" s="122">
        <v>0</v>
      </c>
      <c r="N1402" s="122">
        <v>0</v>
      </c>
      <c r="O1402" s="122">
        <v>0</v>
      </c>
      <c r="P1402" s="122">
        <v>0</v>
      </c>
      <c r="Q1402" s="122">
        <v>0</v>
      </c>
      <c r="R1402" s="122">
        <v>0</v>
      </c>
      <c r="S1402" s="122">
        <v>0</v>
      </c>
      <c r="T1402" s="122">
        <v>0</v>
      </c>
      <c r="U1402" s="122">
        <v>0</v>
      </c>
      <c r="V1402" s="122">
        <v>0</v>
      </c>
      <c r="W1402" s="122">
        <v>0</v>
      </c>
      <c r="X1402" s="122">
        <v>0</v>
      </c>
      <c r="Y1402" s="122">
        <v>0</v>
      </c>
      <c r="Z1402" s="122">
        <v>0</v>
      </c>
      <c r="AA1402" s="122">
        <v>0</v>
      </c>
      <c r="AB1402" s="122">
        <v>0</v>
      </c>
      <c r="AC1402" s="122">
        <v>0</v>
      </c>
      <c r="AD1402" s="122">
        <v>0</v>
      </c>
      <c r="AE1402" s="122">
        <v>0</v>
      </c>
      <c r="AF1402" s="122">
        <v>0</v>
      </c>
      <c r="AG1402" s="122">
        <v>0</v>
      </c>
      <c r="AH1402" s="122">
        <v>0</v>
      </c>
      <c r="AI1402" s="122">
        <v>0</v>
      </c>
      <c r="AJ1402" s="122">
        <v>0</v>
      </c>
      <c r="AK1402" s="122">
        <v>0</v>
      </c>
      <c r="AL1402" s="122">
        <v>0</v>
      </c>
    </row>
    <row r="1403" spans="1:38" hidden="1" x14ac:dyDescent="0.25">
      <c r="A1403" s="122" t="s">
        <v>1974</v>
      </c>
      <c r="B1403" s="122">
        <v>1</v>
      </c>
      <c r="C1403" s="122" t="s">
        <v>2160</v>
      </c>
      <c r="D1403" s="122" t="s">
        <v>2081</v>
      </c>
      <c r="E1403" s="122">
        <v>27</v>
      </c>
      <c r="F1403" s="122">
        <v>0</v>
      </c>
      <c r="G1403" s="122">
        <v>0</v>
      </c>
      <c r="H1403" s="122">
        <v>0</v>
      </c>
      <c r="I1403" s="122">
        <v>0</v>
      </c>
      <c r="J1403" s="122">
        <v>0</v>
      </c>
      <c r="K1403" s="122">
        <v>0</v>
      </c>
      <c r="L1403" s="122">
        <v>0</v>
      </c>
      <c r="M1403" s="122">
        <v>0</v>
      </c>
      <c r="N1403" s="122">
        <v>0</v>
      </c>
      <c r="O1403" s="122">
        <v>0</v>
      </c>
      <c r="P1403" s="122">
        <v>0</v>
      </c>
      <c r="Q1403" s="122">
        <v>0</v>
      </c>
      <c r="R1403" s="122">
        <v>0</v>
      </c>
      <c r="S1403" s="122">
        <v>0</v>
      </c>
      <c r="T1403" s="122">
        <v>0</v>
      </c>
      <c r="U1403" s="122">
        <v>0</v>
      </c>
      <c r="V1403" s="122">
        <v>0</v>
      </c>
      <c r="W1403" s="122">
        <v>0</v>
      </c>
      <c r="X1403" s="122">
        <v>0</v>
      </c>
      <c r="Y1403" s="122">
        <v>0</v>
      </c>
      <c r="Z1403" s="122">
        <v>0</v>
      </c>
      <c r="AA1403" s="122">
        <v>0</v>
      </c>
      <c r="AB1403" s="122">
        <v>0</v>
      </c>
      <c r="AC1403" s="122">
        <v>0</v>
      </c>
      <c r="AD1403" s="122">
        <v>0</v>
      </c>
      <c r="AE1403" s="122">
        <v>0</v>
      </c>
      <c r="AF1403" s="122">
        <v>0</v>
      </c>
      <c r="AG1403" s="122">
        <v>0</v>
      </c>
      <c r="AH1403" s="122">
        <v>0</v>
      </c>
      <c r="AI1403" s="122">
        <v>0</v>
      </c>
      <c r="AJ1403" s="122">
        <v>0</v>
      </c>
      <c r="AK1403" s="122">
        <v>0</v>
      </c>
      <c r="AL1403" s="122">
        <v>0</v>
      </c>
    </row>
    <row r="1404" spans="1:38" x14ac:dyDescent="0.25">
      <c r="A1404" s="122" t="s">
        <v>1974</v>
      </c>
      <c r="B1404" s="122">
        <v>1</v>
      </c>
      <c r="C1404" s="122" t="s">
        <v>2160</v>
      </c>
      <c r="D1404" s="122" t="s">
        <v>2082</v>
      </c>
      <c r="E1404" s="122">
        <v>27</v>
      </c>
      <c r="F1404" s="122">
        <v>0</v>
      </c>
      <c r="G1404" s="122">
        <v>0</v>
      </c>
      <c r="H1404" s="122">
        <v>0</v>
      </c>
      <c r="I1404" s="122">
        <v>0</v>
      </c>
      <c r="J1404" s="122">
        <v>0</v>
      </c>
      <c r="K1404" s="122">
        <v>0</v>
      </c>
      <c r="L1404" s="122">
        <v>0</v>
      </c>
      <c r="M1404" s="122">
        <v>0</v>
      </c>
      <c r="N1404" s="122">
        <v>0</v>
      </c>
      <c r="O1404" s="122">
        <v>0</v>
      </c>
      <c r="P1404" s="122">
        <v>0</v>
      </c>
      <c r="Q1404" s="122">
        <v>0</v>
      </c>
      <c r="R1404" s="122">
        <v>0</v>
      </c>
      <c r="S1404" s="122">
        <v>0</v>
      </c>
      <c r="T1404" s="122">
        <v>0</v>
      </c>
      <c r="U1404" s="122">
        <v>0</v>
      </c>
      <c r="V1404" s="122">
        <v>0</v>
      </c>
      <c r="W1404" s="122">
        <v>0</v>
      </c>
      <c r="X1404" s="122">
        <v>0</v>
      </c>
      <c r="Y1404" s="122">
        <v>0</v>
      </c>
      <c r="Z1404" s="122">
        <v>0</v>
      </c>
      <c r="AA1404" s="122">
        <v>0</v>
      </c>
      <c r="AB1404" s="122">
        <v>0</v>
      </c>
      <c r="AC1404" s="122">
        <v>0</v>
      </c>
      <c r="AD1404" s="122">
        <v>0</v>
      </c>
      <c r="AE1404" s="122">
        <v>0</v>
      </c>
      <c r="AF1404" s="122">
        <v>0</v>
      </c>
      <c r="AG1404" s="122">
        <v>0</v>
      </c>
      <c r="AH1404" s="122">
        <v>0</v>
      </c>
      <c r="AI1404" s="122">
        <v>0</v>
      </c>
      <c r="AJ1404" s="122">
        <v>0</v>
      </c>
      <c r="AK1404" s="122">
        <v>0</v>
      </c>
      <c r="AL1404" s="122">
        <v>0</v>
      </c>
    </row>
    <row r="1405" spans="1:38" hidden="1" x14ac:dyDescent="0.25">
      <c r="A1405" s="122" t="s">
        <v>1974</v>
      </c>
      <c r="B1405" s="122">
        <v>1</v>
      </c>
      <c r="C1405" s="122" t="s">
        <v>2160</v>
      </c>
      <c r="D1405" s="122" t="s">
        <v>474</v>
      </c>
      <c r="E1405" s="122">
        <v>27</v>
      </c>
      <c r="F1405" s="122">
        <v>0</v>
      </c>
      <c r="G1405" s="122">
        <v>0</v>
      </c>
      <c r="H1405" s="122">
        <v>0</v>
      </c>
      <c r="I1405" s="122">
        <v>0</v>
      </c>
      <c r="J1405" s="122">
        <v>0</v>
      </c>
      <c r="K1405" s="122">
        <v>0</v>
      </c>
      <c r="L1405" s="122">
        <v>0</v>
      </c>
      <c r="M1405" s="122">
        <v>0</v>
      </c>
      <c r="N1405" s="122">
        <v>0</v>
      </c>
      <c r="O1405" s="122">
        <v>0</v>
      </c>
      <c r="P1405" s="122">
        <v>0</v>
      </c>
      <c r="Q1405" s="122">
        <v>0</v>
      </c>
      <c r="R1405" s="122">
        <v>0</v>
      </c>
      <c r="S1405" s="122">
        <v>0</v>
      </c>
      <c r="T1405" s="122">
        <v>0</v>
      </c>
      <c r="U1405" s="122">
        <v>0</v>
      </c>
      <c r="V1405" s="122">
        <v>0</v>
      </c>
      <c r="W1405" s="122">
        <v>0</v>
      </c>
      <c r="X1405" s="122">
        <v>0</v>
      </c>
      <c r="Y1405" s="122">
        <v>0</v>
      </c>
      <c r="Z1405" s="122">
        <v>0</v>
      </c>
      <c r="AA1405" s="122">
        <v>0</v>
      </c>
      <c r="AB1405" s="122">
        <v>0</v>
      </c>
      <c r="AC1405" s="122">
        <v>0</v>
      </c>
      <c r="AD1405" s="122">
        <v>0</v>
      </c>
      <c r="AE1405" s="122">
        <v>0</v>
      </c>
      <c r="AF1405" s="122">
        <v>0</v>
      </c>
      <c r="AG1405" s="122">
        <v>0</v>
      </c>
      <c r="AH1405" s="122">
        <v>0</v>
      </c>
      <c r="AI1405" s="122">
        <v>0</v>
      </c>
      <c r="AJ1405" s="122">
        <v>0</v>
      </c>
      <c r="AK1405" s="122">
        <v>0</v>
      </c>
      <c r="AL1405" s="122">
        <v>0</v>
      </c>
    </row>
    <row r="1406" spans="1:38" hidden="1" x14ac:dyDescent="0.25">
      <c r="A1406" s="122" t="s">
        <v>1974</v>
      </c>
      <c r="B1406" s="122">
        <v>1</v>
      </c>
      <c r="C1406" s="122" t="s">
        <v>2160</v>
      </c>
      <c r="D1406" s="122" t="s">
        <v>2083</v>
      </c>
      <c r="E1406" s="122">
        <v>27</v>
      </c>
      <c r="F1406" s="122">
        <v>0</v>
      </c>
      <c r="G1406" s="122">
        <v>0</v>
      </c>
      <c r="H1406" s="122">
        <v>0</v>
      </c>
      <c r="I1406" s="122">
        <v>0</v>
      </c>
      <c r="J1406" s="122">
        <v>0</v>
      </c>
      <c r="K1406" s="122">
        <v>0</v>
      </c>
      <c r="L1406" s="122">
        <v>0</v>
      </c>
      <c r="M1406" s="122">
        <v>0</v>
      </c>
      <c r="N1406" s="122">
        <v>0</v>
      </c>
      <c r="O1406" s="122">
        <v>0</v>
      </c>
      <c r="P1406" s="122">
        <v>0</v>
      </c>
      <c r="Q1406" s="122">
        <v>0</v>
      </c>
      <c r="R1406" s="122">
        <v>0</v>
      </c>
      <c r="S1406" s="122">
        <v>0</v>
      </c>
      <c r="T1406" s="122">
        <v>0</v>
      </c>
      <c r="U1406" s="122">
        <v>0</v>
      </c>
      <c r="V1406" s="122">
        <v>0</v>
      </c>
      <c r="W1406" s="122">
        <v>0</v>
      </c>
      <c r="X1406" s="122">
        <v>0</v>
      </c>
      <c r="Y1406" s="122">
        <v>0</v>
      </c>
      <c r="Z1406" s="122">
        <v>0</v>
      </c>
      <c r="AA1406" s="122">
        <v>0</v>
      </c>
      <c r="AB1406" s="122">
        <v>0</v>
      </c>
      <c r="AC1406" s="122">
        <v>0</v>
      </c>
      <c r="AD1406" s="122">
        <v>0</v>
      </c>
      <c r="AE1406" s="122">
        <v>0</v>
      </c>
      <c r="AF1406" s="122">
        <v>0</v>
      </c>
      <c r="AG1406" s="122">
        <v>0</v>
      </c>
      <c r="AH1406" s="122">
        <v>0</v>
      </c>
      <c r="AI1406" s="122">
        <v>0</v>
      </c>
      <c r="AJ1406" s="122">
        <v>0</v>
      </c>
      <c r="AK1406" s="122">
        <v>0</v>
      </c>
      <c r="AL1406" s="122">
        <v>0</v>
      </c>
    </row>
    <row r="1407" spans="1:38" hidden="1" x14ac:dyDescent="0.25">
      <c r="A1407" s="122" t="s">
        <v>1974</v>
      </c>
      <c r="B1407" s="122">
        <v>1</v>
      </c>
      <c r="C1407" s="122" t="s">
        <v>2160</v>
      </c>
      <c r="D1407" s="122" t="s">
        <v>2084</v>
      </c>
      <c r="E1407" s="122">
        <v>27</v>
      </c>
      <c r="F1407" s="122">
        <v>0</v>
      </c>
      <c r="G1407" s="122">
        <v>0</v>
      </c>
      <c r="H1407" s="122">
        <v>0</v>
      </c>
      <c r="I1407" s="122">
        <v>0</v>
      </c>
      <c r="J1407" s="122">
        <v>0</v>
      </c>
      <c r="K1407" s="122">
        <v>0</v>
      </c>
      <c r="L1407" s="122">
        <v>0</v>
      </c>
      <c r="M1407" s="122">
        <v>0</v>
      </c>
      <c r="N1407" s="122">
        <v>0</v>
      </c>
      <c r="O1407" s="122">
        <v>0</v>
      </c>
      <c r="P1407" s="122">
        <v>0</v>
      </c>
      <c r="Q1407" s="122">
        <v>0</v>
      </c>
      <c r="R1407" s="122">
        <v>0</v>
      </c>
      <c r="S1407" s="122">
        <v>0</v>
      </c>
      <c r="T1407" s="122">
        <v>0</v>
      </c>
      <c r="U1407" s="122">
        <v>0</v>
      </c>
      <c r="V1407" s="122">
        <v>0</v>
      </c>
      <c r="W1407" s="122">
        <v>0</v>
      </c>
      <c r="X1407" s="122">
        <v>0</v>
      </c>
      <c r="Y1407" s="122">
        <v>0</v>
      </c>
      <c r="Z1407" s="122">
        <v>0</v>
      </c>
      <c r="AA1407" s="122">
        <v>0</v>
      </c>
      <c r="AB1407" s="122">
        <v>0</v>
      </c>
      <c r="AC1407" s="122">
        <v>0</v>
      </c>
      <c r="AD1407" s="122">
        <v>0</v>
      </c>
      <c r="AE1407" s="122">
        <v>0</v>
      </c>
      <c r="AF1407" s="122">
        <v>0</v>
      </c>
      <c r="AG1407" s="122">
        <v>0</v>
      </c>
      <c r="AH1407" s="122">
        <v>0</v>
      </c>
      <c r="AI1407" s="122">
        <v>0</v>
      </c>
      <c r="AJ1407" s="122">
        <v>0</v>
      </c>
      <c r="AK1407" s="122">
        <v>0</v>
      </c>
      <c r="AL1407" s="122">
        <v>0</v>
      </c>
    </row>
    <row r="1408" spans="1:38" hidden="1" x14ac:dyDescent="0.25">
      <c r="A1408" s="122" t="s">
        <v>1974</v>
      </c>
      <c r="B1408" s="122">
        <v>1</v>
      </c>
      <c r="C1408" s="122" t="s">
        <v>2160</v>
      </c>
      <c r="D1408" s="122" t="s">
        <v>2085</v>
      </c>
      <c r="E1408" s="122">
        <v>27</v>
      </c>
      <c r="F1408" s="122">
        <v>0</v>
      </c>
      <c r="G1408" s="122">
        <v>0</v>
      </c>
      <c r="H1408" s="122">
        <v>0</v>
      </c>
      <c r="I1408" s="122">
        <v>0</v>
      </c>
      <c r="J1408" s="122">
        <v>0</v>
      </c>
      <c r="K1408" s="122">
        <v>0</v>
      </c>
      <c r="L1408" s="122">
        <v>0</v>
      </c>
      <c r="M1408" s="122">
        <v>0</v>
      </c>
      <c r="N1408" s="122">
        <v>0</v>
      </c>
      <c r="O1408" s="122">
        <v>0</v>
      </c>
      <c r="P1408" s="122">
        <v>0</v>
      </c>
      <c r="Q1408" s="122">
        <v>0</v>
      </c>
      <c r="R1408" s="122">
        <v>0</v>
      </c>
      <c r="S1408" s="122">
        <v>0</v>
      </c>
      <c r="T1408" s="122">
        <v>0</v>
      </c>
      <c r="U1408" s="122">
        <v>0</v>
      </c>
      <c r="V1408" s="122">
        <v>0</v>
      </c>
      <c r="W1408" s="122">
        <v>0</v>
      </c>
      <c r="X1408" s="122">
        <v>0</v>
      </c>
      <c r="Y1408" s="122">
        <v>0</v>
      </c>
      <c r="Z1408" s="122">
        <v>0</v>
      </c>
      <c r="AA1408" s="122">
        <v>0</v>
      </c>
      <c r="AB1408" s="122">
        <v>0</v>
      </c>
      <c r="AC1408" s="122">
        <v>0</v>
      </c>
      <c r="AD1408" s="122">
        <v>0</v>
      </c>
      <c r="AE1408" s="122">
        <v>0</v>
      </c>
      <c r="AF1408" s="122">
        <v>0</v>
      </c>
      <c r="AG1408" s="122">
        <v>0</v>
      </c>
      <c r="AH1408" s="122">
        <v>0</v>
      </c>
      <c r="AI1408" s="122">
        <v>0</v>
      </c>
      <c r="AJ1408" s="122">
        <v>0</v>
      </c>
      <c r="AK1408" s="122">
        <v>0</v>
      </c>
      <c r="AL1408" s="122">
        <v>0</v>
      </c>
    </row>
    <row r="1409" spans="1:38" hidden="1" x14ac:dyDescent="0.25">
      <c r="A1409" s="122" t="s">
        <v>1974</v>
      </c>
      <c r="B1409" s="122">
        <v>1</v>
      </c>
      <c r="C1409" s="122" t="s">
        <v>2160</v>
      </c>
      <c r="D1409" s="122" t="s">
        <v>2086</v>
      </c>
      <c r="E1409" s="122">
        <v>27</v>
      </c>
      <c r="F1409" s="122">
        <v>0.85560657045330002</v>
      </c>
      <c r="G1409" s="122">
        <v>0.82064288376750005</v>
      </c>
      <c r="H1409" s="122">
        <v>0.86923520178549996</v>
      </c>
      <c r="I1409" s="122">
        <v>0.77199612403100004</v>
      </c>
      <c r="J1409" s="122">
        <v>0.89808169564770002</v>
      </c>
      <c r="K1409" s="122">
        <v>0.89548225494190004</v>
      </c>
      <c r="L1409" s="122">
        <v>0.93366553301510002</v>
      </c>
      <c r="M1409" s="122">
        <v>0.94303320156430004</v>
      </c>
      <c r="N1409" s="122">
        <v>0.97988709567760002</v>
      </c>
      <c r="O1409" s="122">
        <v>0.91468146529969996</v>
      </c>
      <c r="P1409" s="122">
        <v>0.86117372205880005</v>
      </c>
      <c r="Q1409" s="122">
        <v>0.75126696432700002</v>
      </c>
      <c r="R1409" s="122">
        <v>0.83083291251199998</v>
      </c>
      <c r="S1409" s="122">
        <v>0.95255754379820001</v>
      </c>
      <c r="T1409" s="122">
        <v>0.96560000000000001</v>
      </c>
      <c r="U1409" s="122">
        <v>0.86048405063290001</v>
      </c>
      <c r="V1409" s="122">
        <v>0.6959157968313</v>
      </c>
      <c r="W1409" s="122">
        <v>0.70413609719439996</v>
      </c>
      <c r="X1409" s="122">
        <v>0.65432582665329997</v>
      </c>
      <c r="Y1409" s="122">
        <v>0.57734631763529998</v>
      </c>
      <c r="Z1409" s="122">
        <v>0.57666583703490004</v>
      </c>
      <c r="AA1409" s="122">
        <v>0.58116312530909997</v>
      </c>
      <c r="AB1409" s="122">
        <v>0.55513058770820001</v>
      </c>
      <c r="AC1409" s="122">
        <v>0.54594688368940003</v>
      </c>
      <c r="AD1409" s="122">
        <v>0.52694681532959997</v>
      </c>
      <c r="AE1409" s="122">
        <v>0.52390827055120004</v>
      </c>
      <c r="AF1409" s="122">
        <v>0.54259321942289995</v>
      </c>
      <c r="AG1409" s="122">
        <v>0.52900930291659998</v>
      </c>
      <c r="AH1409" s="122">
        <v>0.47139830308140002</v>
      </c>
      <c r="AI1409" s="122">
        <v>0.47455567412170002</v>
      </c>
      <c r="AJ1409" s="122">
        <v>0.43705392511480001</v>
      </c>
      <c r="AK1409" s="122">
        <v>0.44599404959159999</v>
      </c>
      <c r="AL1409" s="122">
        <v>0</v>
      </c>
    </row>
    <row r="1410" spans="1:38" hidden="1" x14ac:dyDescent="0.25">
      <c r="A1410" s="122" t="s">
        <v>1974</v>
      </c>
      <c r="B1410" s="122">
        <v>1</v>
      </c>
      <c r="C1410" s="122" t="s">
        <v>2160</v>
      </c>
      <c r="D1410" s="122" t="s">
        <v>2087</v>
      </c>
      <c r="E1410" s="122">
        <v>27</v>
      </c>
      <c r="F1410" s="122">
        <v>0</v>
      </c>
      <c r="G1410" s="122">
        <v>0</v>
      </c>
      <c r="H1410" s="122">
        <v>0</v>
      </c>
      <c r="I1410" s="122">
        <v>0</v>
      </c>
      <c r="J1410" s="122">
        <v>0</v>
      </c>
      <c r="K1410" s="122">
        <v>0</v>
      </c>
      <c r="L1410" s="122">
        <v>0</v>
      </c>
      <c r="M1410" s="122">
        <v>0</v>
      </c>
      <c r="N1410" s="122">
        <v>0</v>
      </c>
      <c r="O1410" s="122">
        <v>0</v>
      </c>
      <c r="P1410" s="122">
        <v>0</v>
      </c>
      <c r="Q1410" s="122">
        <v>0</v>
      </c>
      <c r="R1410" s="122">
        <v>0</v>
      </c>
      <c r="S1410" s="122">
        <v>0</v>
      </c>
      <c r="T1410" s="122">
        <v>0</v>
      </c>
      <c r="U1410" s="122">
        <v>0</v>
      </c>
      <c r="V1410" s="122">
        <v>0</v>
      </c>
      <c r="W1410" s="122">
        <v>0</v>
      </c>
      <c r="X1410" s="122">
        <v>0</v>
      </c>
      <c r="Y1410" s="122">
        <v>0</v>
      </c>
      <c r="Z1410" s="122">
        <v>0</v>
      </c>
      <c r="AA1410" s="122">
        <v>0</v>
      </c>
      <c r="AB1410" s="122">
        <v>0</v>
      </c>
      <c r="AC1410" s="122">
        <v>0</v>
      </c>
      <c r="AD1410" s="122">
        <v>0</v>
      </c>
      <c r="AE1410" s="122">
        <v>0</v>
      </c>
      <c r="AF1410" s="122">
        <v>0</v>
      </c>
      <c r="AG1410" s="122">
        <v>0</v>
      </c>
      <c r="AH1410" s="122">
        <v>0</v>
      </c>
      <c r="AI1410" s="122">
        <v>0</v>
      </c>
      <c r="AJ1410" s="122">
        <v>0</v>
      </c>
      <c r="AK1410" s="122">
        <v>0</v>
      </c>
      <c r="AL1410" s="122">
        <v>0</v>
      </c>
    </row>
    <row r="1411" spans="1:38" hidden="1" x14ac:dyDescent="0.25">
      <c r="A1411" s="122" t="s">
        <v>1974</v>
      </c>
      <c r="B1411" s="122">
        <v>1</v>
      </c>
      <c r="C1411" s="122" t="s">
        <v>2160</v>
      </c>
      <c r="D1411" s="122" t="s">
        <v>2134</v>
      </c>
      <c r="E1411" s="122">
        <v>27</v>
      </c>
      <c r="F1411" s="122">
        <v>0</v>
      </c>
      <c r="G1411" s="122">
        <v>0</v>
      </c>
      <c r="H1411" s="122">
        <v>0</v>
      </c>
      <c r="I1411" s="122">
        <v>0</v>
      </c>
      <c r="J1411" s="122">
        <v>0</v>
      </c>
      <c r="K1411" s="122">
        <v>0</v>
      </c>
      <c r="L1411" s="122">
        <v>0</v>
      </c>
      <c r="M1411" s="122">
        <v>0</v>
      </c>
      <c r="N1411" s="122">
        <v>0</v>
      </c>
      <c r="O1411" s="122">
        <v>0</v>
      </c>
      <c r="P1411" s="122">
        <v>0</v>
      </c>
      <c r="Q1411" s="122">
        <v>0</v>
      </c>
      <c r="R1411" s="122">
        <v>0</v>
      </c>
      <c r="S1411" s="122">
        <v>0</v>
      </c>
      <c r="T1411" s="122">
        <v>0</v>
      </c>
      <c r="U1411" s="122">
        <v>0</v>
      </c>
      <c r="V1411" s="122">
        <v>0</v>
      </c>
      <c r="W1411" s="122">
        <v>0</v>
      </c>
      <c r="X1411" s="122">
        <v>0</v>
      </c>
      <c r="Y1411" s="122">
        <v>0</v>
      </c>
      <c r="Z1411" s="122">
        <v>0</v>
      </c>
      <c r="AA1411" s="122">
        <v>0</v>
      </c>
      <c r="AB1411" s="122">
        <v>0</v>
      </c>
      <c r="AC1411" s="122">
        <v>0</v>
      </c>
      <c r="AD1411" s="122">
        <v>0</v>
      </c>
      <c r="AE1411" s="122">
        <v>0</v>
      </c>
      <c r="AF1411" s="122">
        <v>0</v>
      </c>
      <c r="AG1411" s="122">
        <v>0</v>
      </c>
      <c r="AH1411" s="122">
        <v>0</v>
      </c>
      <c r="AI1411" s="122">
        <v>0</v>
      </c>
      <c r="AJ1411" s="122">
        <v>0</v>
      </c>
      <c r="AK1411" s="122">
        <v>0</v>
      </c>
      <c r="AL1411" s="122">
        <v>0</v>
      </c>
    </row>
    <row r="1412" spans="1:38" hidden="1" x14ac:dyDescent="0.25">
      <c r="A1412" s="122" t="s">
        <v>1974</v>
      </c>
      <c r="B1412" s="122">
        <v>1</v>
      </c>
      <c r="C1412" s="122" t="s">
        <v>2160</v>
      </c>
      <c r="D1412" s="122" t="s">
        <v>2088</v>
      </c>
      <c r="E1412" s="122">
        <v>27</v>
      </c>
      <c r="F1412" s="122">
        <v>0</v>
      </c>
      <c r="G1412" s="122">
        <v>0</v>
      </c>
      <c r="H1412" s="122">
        <v>0</v>
      </c>
      <c r="I1412" s="122">
        <v>0</v>
      </c>
      <c r="J1412" s="122">
        <v>0</v>
      </c>
      <c r="K1412" s="122">
        <v>0</v>
      </c>
      <c r="L1412" s="122">
        <v>0</v>
      </c>
      <c r="M1412" s="122">
        <v>0</v>
      </c>
      <c r="N1412" s="122">
        <v>0</v>
      </c>
      <c r="O1412" s="122">
        <v>0</v>
      </c>
      <c r="P1412" s="122">
        <v>0</v>
      </c>
      <c r="Q1412" s="122">
        <v>0</v>
      </c>
      <c r="R1412" s="122">
        <v>0</v>
      </c>
      <c r="S1412" s="122">
        <v>0</v>
      </c>
      <c r="T1412" s="122">
        <v>0</v>
      </c>
      <c r="U1412" s="122">
        <v>0</v>
      </c>
      <c r="V1412" s="122">
        <v>0</v>
      </c>
      <c r="W1412" s="122">
        <v>0</v>
      </c>
      <c r="X1412" s="122">
        <v>0</v>
      </c>
      <c r="Y1412" s="122">
        <v>0</v>
      </c>
      <c r="Z1412" s="122">
        <v>0</v>
      </c>
      <c r="AA1412" s="122">
        <v>0</v>
      </c>
      <c r="AB1412" s="122">
        <v>0</v>
      </c>
      <c r="AC1412" s="122">
        <v>0</v>
      </c>
      <c r="AD1412" s="122">
        <v>0</v>
      </c>
      <c r="AE1412" s="122">
        <v>0</v>
      </c>
      <c r="AF1412" s="122">
        <v>0</v>
      </c>
      <c r="AG1412" s="122">
        <v>0</v>
      </c>
      <c r="AH1412" s="122">
        <v>0</v>
      </c>
      <c r="AI1412" s="122">
        <v>0</v>
      </c>
      <c r="AJ1412" s="122">
        <v>0</v>
      </c>
      <c r="AK1412" s="122">
        <v>0</v>
      </c>
      <c r="AL1412" s="122">
        <v>0</v>
      </c>
    </row>
    <row r="1413" spans="1:38" hidden="1" x14ac:dyDescent="0.25">
      <c r="A1413" s="122" t="s">
        <v>1974</v>
      </c>
      <c r="B1413" s="122">
        <v>1</v>
      </c>
      <c r="C1413" s="122" t="s">
        <v>2160</v>
      </c>
      <c r="D1413" s="122" t="s">
        <v>2089</v>
      </c>
      <c r="E1413" s="122">
        <v>27</v>
      </c>
      <c r="F1413" s="122">
        <v>0</v>
      </c>
      <c r="G1413" s="122">
        <v>0</v>
      </c>
      <c r="H1413" s="122">
        <v>0</v>
      </c>
      <c r="I1413" s="122">
        <v>0</v>
      </c>
      <c r="J1413" s="122">
        <v>0</v>
      </c>
      <c r="K1413" s="122">
        <v>0</v>
      </c>
      <c r="L1413" s="122">
        <v>0</v>
      </c>
      <c r="M1413" s="122">
        <v>0</v>
      </c>
      <c r="N1413" s="122">
        <v>0</v>
      </c>
      <c r="O1413" s="122">
        <v>0</v>
      </c>
      <c r="P1413" s="122">
        <v>0</v>
      </c>
      <c r="Q1413" s="122">
        <v>0</v>
      </c>
      <c r="R1413" s="122">
        <v>0</v>
      </c>
      <c r="S1413" s="122">
        <v>0</v>
      </c>
      <c r="T1413" s="122">
        <v>0</v>
      </c>
      <c r="U1413" s="122">
        <v>0</v>
      </c>
      <c r="V1413" s="122">
        <v>0</v>
      </c>
      <c r="W1413" s="122">
        <v>0</v>
      </c>
      <c r="X1413" s="122">
        <v>0</v>
      </c>
      <c r="Y1413" s="122">
        <v>0</v>
      </c>
      <c r="Z1413" s="122">
        <v>0</v>
      </c>
      <c r="AA1413" s="122">
        <v>0</v>
      </c>
      <c r="AB1413" s="122">
        <v>0</v>
      </c>
      <c r="AC1413" s="122">
        <v>0</v>
      </c>
      <c r="AD1413" s="122">
        <v>0</v>
      </c>
      <c r="AE1413" s="122">
        <v>0</v>
      </c>
      <c r="AF1413" s="122">
        <v>0</v>
      </c>
      <c r="AG1413" s="122">
        <v>0</v>
      </c>
      <c r="AH1413" s="122">
        <v>0</v>
      </c>
      <c r="AI1413" s="122">
        <v>0</v>
      </c>
      <c r="AJ1413" s="122">
        <v>0</v>
      </c>
      <c r="AK1413" s="122">
        <v>0</v>
      </c>
      <c r="AL1413" s="122">
        <v>0</v>
      </c>
    </row>
    <row r="1414" spans="1:38" hidden="1" x14ac:dyDescent="0.25">
      <c r="A1414" s="122" t="s">
        <v>1974</v>
      </c>
      <c r="B1414" s="122">
        <v>1</v>
      </c>
      <c r="C1414" s="122" t="s">
        <v>2160</v>
      </c>
      <c r="D1414" s="122" t="s">
        <v>2090</v>
      </c>
      <c r="E1414" s="122">
        <v>27</v>
      </c>
      <c r="F1414" s="122">
        <v>0.16930642905810001</v>
      </c>
      <c r="G1414" s="122">
        <v>0.15196781885329999</v>
      </c>
      <c r="H1414" s="122">
        <v>0.15318559619889999</v>
      </c>
      <c r="I1414" s="122">
        <v>0.13127441860469999</v>
      </c>
      <c r="J1414" s="122">
        <v>0.13197241379310001</v>
      </c>
      <c r="K1414" s="122">
        <v>0.12402758620690001</v>
      </c>
      <c r="L1414" s="122">
        <v>0.1014</v>
      </c>
      <c r="M1414" s="122">
        <v>0.1020627887083</v>
      </c>
      <c r="N1414" s="122">
        <v>0.10474285714290001</v>
      </c>
      <c r="O1414" s="122">
        <v>7.8E-2</v>
      </c>
      <c r="P1414" s="122">
        <v>0.1084232142857</v>
      </c>
      <c r="Q1414" s="122">
        <v>7.1921917808199995E-2</v>
      </c>
      <c r="R1414" s="122">
        <v>8.5087058823499997E-2</v>
      </c>
      <c r="S1414" s="122">
        <v>0.1063976529757</v>
      </c>
      <c r="T1414" s="122">
        <v>0.1026497904443</v>
      </c>
      <c r="U1414" s="122">
        <v>0.14193854447439999</v>
      </c>
      <c r="V1414" s="122">
        <v>0.121776819407</v>
      </c>
      <c r="W1414" s="122">
        <v>0.12540592991909999</v>
      </c>
      <c r="X1414" s="122">
        <v>0.1165347708895</v>
      </c>
      <c r="Y1414" s="122">
        <v>0.10282479784369999</v>
      </c>
      <c r="Z1414" s="122">
        <v>9.8537743284900003E-2</v>
      </c>
      <c r="AA1414" s="122">
        <v>0.11215685171130001</v>
      </c>
      <c r="AB1414" s="122">
        <v>0.105876034833</v>
      </c>
      <c r="AC1414" s="122">
        <v>0.10976800964980001</v>
      </c>
      <c r="AD1414" s="122">
        <v>9.6634755675800002E-2</v>
      </c>
      <c r="AE1414" s="122">
        <v>9.5873940504100003E-2</v>
      </c>
      <c r="AF1414" s="122">
        <v>9.4021182411400006E-2</v>
      </c>
      <c r="AG1414" s="122">
        <v>8.9232781501199995E-2</v>
      </c>
      <c r="AH1414" s="122">
        <v>8.9527523799800002E-2</v>
      </c>
      <c r="AI1414" s="122">
        <v>9.2883089923600004E-2</v>
      </c>
      <c r="AJ1414" s="122">
        <v>9.0179937568600002E-2</v>
      </c>
      <c r="AK1414" s="122">
        <v>9.4901615629100003E-2</v>
      </c>
      <c r="AL1414" s="122">
        <v>0</v>
      </c>
    </row>
    <row r="1415" spans="1:38" hidden="1" x14ac:dyDescent="0.25">
      <c r="A1415" s="122" t="s">
        <v>1974</v>
      </c>
      <c r="B1415" s="122">
        <v>1</v>
      </c>
      <c r="C1415" s="122" t="s">
        <v>2160</v>
      </c>
      <c r="D1415" s="122" t="s">
        <v>2091</v>
      </c>
      <c r="E1415" s="122">
        <v>27</v>
      </c>
      <c r="F1415" s="122">
        <v>0</v>
      </c>
      <c r="G1415" s="122">
        <v>0</v>
      </c>
      <c r="H1415" s="122">
        <v>0</v>
      </c>
      <c r="I1415" s="122">
        <v>0</v>
      </c>
      <c r="J1415" s="122">
        <v>0</v>
      </c>
      <c r="K1415" s="122">
        <v>0</v>
      </c>
      <c r="L1415" s="122">
        <v>0</v>
      </c>
      <c r="M1415" s="122">
        <v>0</v>
      </c>
      <c r="N1415" s="122">
        <v>0</v>
      </c>
      <c r="O1415" s="122">
        <v>0</v>
      </c>
      <c r="P1415" s="122">
        <v>0</v>
      </c>
      <c r="Q1415" s="122">
        <v>0</v>
      </c>
      <c r="R1415" s="122">
        <v>0</v>
      </c>
      <c r="S1415" s="122">
        <v>0</v>
      </c>
      <c r="T1415" s="122">
        <v>0</v>
      </c>
      <c r="U1415" s="122">
        <v>0</v>
      </c>
      <c r="V1415" s="122">
        <v>0</v>
      </c>
      <c r="W1415" s="122">
        <v>0</v>
      </c>
      <c r="X1415" s="122">
        <v>0</v>
      </c>
      <c r="Y1415" s="122">
        <v>0</v>
      </c>
      <c r="Z1415" s="122">
        <v>0</v>
      </c>
      <c r="AA1415" s="122">
        <v>0</v>
      </c>
      <c r="AB1415" s="122">
        <v>0</v>
      </c>
      <c r="AC1415" s="122">
        <v>0</v>
      </c>
      <c r="AD1415" s="122">
        <v>0</v>
      </c>
      <c r="AE1415" s="122">
        <v>0</v>
      </c>
      <c r="AF1415" s="122">
        <v>0</v>
      </c>
      <c r="AG1415" s="122">
        <v>0</v>
      </c>
      <c r="AH1415" s="122">
        <v>0</v>
      </c>
      <c r="AI1415" s="122">
        <v>0</v>
      </c>
      <c r="AJ1415" s="122">
        <v>0</v>
      </c>
      <c r="AK1415" s="122">
        <v>0</v>
      </c>
      <c r="AL1415" s="122">
        <v>0</v>
      </c>
    </row>
    <row r="1416" spans="1:38" hidden="1" x14ac:dyDescent="0.25">
      <c r="A1416" s="122" t="s">
        <v>1974</v>
      </c>
      <c r="B1416" s="122">
        <v>1</v>
      </c>
      <c r="C1416" s="122" t="s">
        <v>2160</v>
      </c>
      <c r="D1416" s="122" t="s">
        <v>2092</v>
      </c>
      <c r="E1416" s="122">
        <v>27</v>
      </c>
      <c r="F1416" s="122">
        <v>0</v>
      </c>
      <c r="G1416" s="122">
        <v>0</v>
      </c>
      <c r="H1416" s="122">
        <v>0</v>
      </c>
      <c r="I1416" s="122">
        <v>0</v>
      </c>
      <c r="J1416" s="122">
        <v>0</v>
      </c>
      <c r="K1416" s="122">
        <v>0</v>
      </c>
      <c r="L1416" s="122">
        <v>0</v>
      </c>
      <c r="M1416" s="122">
        <v>0</v>
      </c>
      <c r="N1416" s="122">
        <v>0</v>
      </c>
      <c r="O1416" s="122">
        <v>0</v>
      </c>
      <c r="P1416" s="122">
        <v>0</v>
      </c>
      <c r="Q1416" s="122">
        <v>0</v>
      </c>
      <c r="R1416" s="122">
        <v>0</v>
      </c>
      <c r="S1416" s="122">
        <v>0</v>
      </c>
      <c r="T1416" s="122">
        <v>0</v>
      </c>
      <c r="U1416" s="122">
        <v>0</v>
      </c>
      <c r="V1416" s="122">
        <v>0</v>
      </c>
      <c r="W1416" s="122">
        <v>0</v>
      </c>
      <c r="X1416" s="122">
        <v>0</v>
      </c>
      <c r="Y1416" s="122">
        <v>0</v>
      </c>
      <c r="Z1416" s="122">
        <v>0</v>
      </c>
      <c r="AA1416" s="122">
        <v>0</v>
      </c>
      <c r="AB1416" s="122">
        <v>0</v>
      </c>
      <c r="AC1416" s="122">
        <v>0</v>
      </c>
      <c r="AD1416" s="122">
        <v>0</v>
      </c>
      <c r="AE1416" s="122">
        <v>0</v>
      </c>
      <c r="AF1416" s="122">
        <v>0</v>
      </c>
      <c r="AG1416" s="122">
        <v>0</v>
      </c>
      <c r="AH1416" s="122">
        <v>0</v>
      </c>
      <c r="AI1416" s="122">
        <v>0</v>
      </c>
      <c r="AJ1416" s="122">
        <v>0</v>
      </c>
      <c r="AK1416" s="122">
        <v>0</v>
      </c>
      <c r="AL1416" s="122">
        <v>0</v>
      </c>
    </row>
    <row r="1417" spans="1:38" hidden="1" x14ac:dyDescent="0.25">
      <c r="A1417" s="122" t="s">
        <v>1974</v>
      </c>
      <c r="B1417" s="122">
        <v>1</v>
      </c>
      <c r="C1417" s="122" t="s">
        <v>2160</v>
      </c>
      <c r="D1417" s="122" t="s">
        <v>2093</v>
      </c>
      <c r="E1417" s="122">
        <v>27</v>
      </c>
      <c r="F1417" s="122">
        <v>0</v>
      </c>
      <c r="G1417" s="122">
        <v>0</v>
      </c>
      <c r="H1417" s="122">
        <v>0</v>
      </c>
      <c r="I1417" s="122">
        <v>0</v>
      </c>
      <c r="J1417" s="122">
        <v>0</v>
      </c>
      <c r="K1417" s="122">
        <v>0</v>
      </c>
      <c r="L1417" s="122">
        <v>0</v>
      </c>
      <c r="M1417" s="122">
        <v>0</v>
      </c>
      <c r="N1417" s="122">
        <v>0</v>
      </c>
      <c r="O1417" s="122">
        <v>0</v>
      </c>
      <c r="P1417" s="122">
        <v>0</v>
      </c>
      <c r="Q1417" s="122">
        <v>0</v>
      </c>
      <c r="R1417" s="122">
        <v>0</v>
      </c>
      <c r="S1417" s="122">
        <v>0</v>
      </c>
      <c r="T1417" s="122">
        <v>0</v>
      </c>
      <c r="U1417" s="122">
        <v>0</v>
      </c>
      <c r="V1417" s="122">
        <v>0</v>
      </c>
      <c r="W1417" s="122">
        <v>0</v>
      </c>
      <c r="X1417" s="122">
        <v>0</v>
      </c>
      <c r="Y1417" s="122">
        <v>0</v>
      </c>
      <c r="Z1417" s="122">
        <v>0</v>
      </c>
      <c r="AA1417" s="122">
        <v>0</v>
      </c>
      <c r="AB1417" s="122">
        <v>0</v>
      </c>
      <c r="AC1417" s="122">
        <v>0</v>
      </c>
      <c r="AD1417" s="122">
        <v>0</v>
      </c>
      <c r="AE1417" s="122">
        <v>0</v>
      </c>
      <c r="AF1417" s="122">
        <v>0</v>
      </c>
      <c r="AG1417" s="122">
        <v>0</v>
      </c>
      <c r="AH1417" s="122">
        <v>0</v>
      </c>
      <c r="AI1417" s="122">
        <v>0</v>
      </c>
      <c r="AJ1417" s="122">
        <v>0</v>
      </c>
      <c r="AK1417" s="122">
        <v>0</v>
      </c>
      <c r="AL1417" s="122">
        <v>0</v>
      </c>
    </row>
    <row r="1418" spans="1:38" hidden="1" x14ac:dyDescent="0.25">
      <c r="A1418" s="122" t="s">
        <v>1974</v>
      </c>
      <c r="B1418" s="122">
        <v>1</v>
      </c>
      <c r="C1418" s="122" t="s">
        <v>2160</v>
      </c>
      <c r="D1418" s="122" t="s">
        <v>2094</v>
      </c>
      <c r="E1418" s="122">
        <v>27</v>
      </c>
      <c r="F1418" s="122">
        <v>0</v>
      </c>
      <c r="G1418" s="122">
        <v>0</v>
      </c>
      <c r="H1418" s="122">
        <v>0</v>
      </c>
      <c r="I1418" s="122">
        <v>0</v>
      </c>
      <c r="J1418" s="122">
        <v>0</v>
      </c>
      <c r="K1418" s="122">
        <v>0</v>
      </c>
      <c r="L1418" s="122">
        <v>0</v>
      </c>
      <c r="M1418" s="122">
        <v>0</v>
      </c>
      <c r="N1418" s="122">
        <v>0</v>
      </c>
      <c r="O1418" s="122">
        <v>0</v>
      </c>
      <c r="P1418" s="122">
        <v>0</v>
      </c>
      <c r="Q1418" s="122">
        <v>0</v>
      </c>
      <c r="R1418" s="122">
        <v>0</v>
      </c>
      <c r="S1418" s="122">
        <v>0</v>
      </c>
      <c r="T1418" s="122">
        <v>0</v>
      </c>
      <c r="U1418" s="122">
        <v>0</v>
      </c>
      <c r="V1418" s="122">
        <v>0</v>
      </c>
      <c r="W1418" s="122">
        <v>0</v>
      </c>
      <c r="X1418" s="122">
        <v>0</v>
      </c>
      <c r="Y1418" s="122">
        <v>0</v>
      </c>
      <c r="Z1418" s="122">
        <v>0</v>
      </c>
      <c r="AA1418" s="122">
        <v>0</v>
      </c>
      <c r="AB1418" s="122">
        <v>0</v>
      </c>
      <c r="AC1418" s="122">
        <v>0</v>
      </c>
      <c r="AD1418" s="122">
        <v>0</v>
      </c>
      <c r="AE1418" s="122">
        <v>0</v>
      </c>
      <c r="AF1418" s="122">
        <v>0</v>
      </c>
      <c r="AG1418" s="122">
        <v>0</v>
      </c>
      <c r="AH1418" s="122">
        <v>0</v>
      </c>
      <c r="AI1418" s="122">
        <v>0</v>
      </c>
      <c r="AJ1418" s="122">
        <v>0</v>
      </c>
      <c r="AK1418" s="122">
        <v>0</v>
      </c>
      <c r="AL1418" s="122">
        <v>0</v>
      </c>
    </row>
    <row r="1419" spans="1:38" hidden="1" x14ac:dyDescent="0.25">
      <c r="A1419" s="122" t="s">
        <v>1974</v>
      </c>
      <c r="B1419" s="122">
        <v>1</v>
      </c>
      <c r="C1419" s="122" t="s">
        <v>2160</v>
      </c>
      <c r="D1419" s="122" t="s">
        <v>2095</v>
      </c>
      <c r="E1419" s="122">
        <v>27</v>
      </c>
      <c r="F1419" s="122">
        <v>0.2389048000406</v>
      </c>
      <c r="G1419" s="122">
        <v>0.16959365712409999</v>
      </c>
      <c r="H1419" s="122">
        <v>0.2051109030652</v>
      </c>
      <c r="I1419" s="122">
        <v>0.16187759251129999</v>
      </c>
      <c r="J1419" s="122">
        <v>0.1987174781162</v>
      </c>
      <c r="K1419" s="122">
        <v>0.2073786760154</v>
      </c>
      <c r="L1419" s="122">
        <v>0.23906165646290001</v>
      </c>
      <c r="M1419" s="122">
        <v>0.2251011019642</v>
      </c>
      <c r="N1419" s="122">
        <v>0.2281062775777</v>
      </c>
      <c r="O1419" s="122">
        <v>0.19578638573769999</v>
      </c>
      <c r="P1419" s="122">
        <v>0.1843396323714</v>
      </c>
      <c r="Q1419" s="122">
        <v>0.1797660105693</v>
      </c>
      <c r="R1419" s="122">
        <v>0.15631781126639999</v>
      </c>
      <c r="S1419" s="122">
        <v>2.8061538461499998E-2</v>
      </c>
      <c r="T1419" s="122">
        <v>3.72619047619E-2</v>
      </c>
      <c r="U1419" s="122">
        <v>3.9199523809500002E-2</v>
      </c>
      <c r="V1419" s="122">
        <v>9.6725445958499995E-2</v>
      </c>
      <c r="W1419" s="122">
        <v>0.1068765244184</v>
      </c>
      <c r="X1419" s="122">
        <v>0.1055224363958</v>
      </c>
      <c r="Y1419" s="122">
        <v>8.3264006848599997E-2</v>
      </c>
      <c r="Z1419" s="122">
        <v>8.2949671788900003E-2</v>
      </c>
      <c r="AA1419" s="122">
        <v>0.1336778918305</v>
      </c>
      <c r="AB1419" s="122">
        <v>0.15082628913089999</v>
      </c>
      <c r="AC1419" s="122">
        <v>0.1329532297952</v>
      </c>
      <c r="AD1419" s="122">
        <v>0.1129783644513</v>
      </c>
      <c r="AE1419" s="122">
        <v>0.1335587239912</v>
      </c>
      <c r="AF1419" s="122">
        <v>0.107211742488</v>
      </c>
      <c r="AG1419" s="122">
        <v>0.14782703441219999</v>
      </c>
      <c r="AH1419" s="122">
        <v>0.17578785821369999</v>
      </c>
      <c r="AI1419" s="122">
        <v>0.14456626187630001</v>
      </c>
      <c r="AJ1419" s="122">
        <v>0.17915387050949999</v>
      </c>
      <c r="AK1419" s="122">
        <v>0.1490785074648</v>
      </c>
      <c r="AL1419" s="122">
        <v>0</v>
      </c>
    </row>
    <row r="1420" spans="1:38" hidden="1" x14ac:dyDescent="0.25">
      <c r="A1420" s="122" t="s">
        <v>1974</v>
      </c>
      <c r="B1420" s="122">
        <v>1</v>
      </c>
      <c r="C1420" s="122" t="s">
        <v>2160</v>
      </c>
      <c r="D1420" s="122" t="s">
        <v>2096</v>
      </c>
      <c r="E1420" s="122">
        <v>27</v>
      </c>
      <c r="F1420" s="122">
        <v>0</v>
      </c>
      <c r="G1420" s="122">
        <v>0</v>
      </c>
      <c r="H1420" s="122">
        <v>0</v>
      </c>
      <c r="I1420" s="122">
        <v>0</v>
      </c>
      <c r="J1420" s="122">
        <v>0</v>
      </c>
      <c r="K1420" s="122">
        <v>0</v>
      </c>
      <c r="L1420" s="122">
        <v>0</v>
      </c>
      <c r="M1420" s="122">
        <v>0</v>
      </c>
      <c r="N1420" s="122">
        <v>0</v>
      </c>
      <c r="O1420" s="122">
        <v>0</v>
      </c>
      <c r="P1420" s="122">
        <v>0</v>
      </c>
      <c r="Q1420" s="122">
        <v>0</v>
      </c>
      <c r="R1420" s="122">
        <v>0</v>
      </c>
      <c r="S1420" s="122">
        <v>0</v>
      </c>
      <c r="T1420" s="122">
        <v>0</v>
      </c>
      <c r="U1420" s="122">
        <v>0</v>
      </c>
      <c r="V1420" s="122">
        <v>0</v>
      </c>
      <c r="W1420" s="122">
        <v>0</v>
      </c>
      <c r="X1420" s="122">
        <v>0</v>
      </c>
      <c r="Y1420" s="122">
        <v>0</v>
      </c>
      <c r="Z1420" s="122">
        <v>0</v>
      </c>
      <c r="AA1420" s="122">
        <v>0</v>
      </c>
      <c r="AB1420" s="122">
        <v>0</v>
      </c>
      <c r="AC1420" s="122">
        <v>0</v>
      </c>
      <c r="AD1420" s="122">
        <v>0</v>
      </c>
      <c r="AE1420" s="122">
        <v>0</v>
      </c>
      <c r="AF1420" s="122">
        <v>0</v>
      </c>
      <c r="AG1420" s="122">
        <v>0</v>
      </c>
      <c r="AH1420" s="122">
        <v>0</v>
      </c>
      <c r="AI1420" s="122">
        <v>0</v>
      </c>
      <c r="AJ1420" s="122">
        <v>0</v>
      </c>
      <c r="AK1420" s="122">
        <v>0</v>
      </c>
      <c r="AL1420" s="122">
        <v>0</v>
      </c>
    </row>
    <row r="1421" spans="1:38" hidden="1" x14ac:dyDescent="0.25">
      <c r="A1421" s="122" t="s">
        <v>1974</v>
      </c>
      <c r="B1421" s="122">
        <v>1</v>
      </c>
      <c r="C1421" s="122" t="s">
        <v>2160</v>
      </c>
      <c r="D1421" s="122" t="s">
        <v>2097</v>
      </c>
      <c r="E1421" s="122">
        <v>27</v>
      </c>
      <c r="F1421" s="122">
        <v>0</v>
      </c>
      <c r="G1421" s="122">
        <v>0</v>
      </c>
      <c r="H1421" s="122">
        <v>0</v>
      </c>
      <c r="I1421" s="122">
        <v>0</v>
      </c>
      <c r="J1421" s="122">
        <v>0</v>
      </c>
      <c r="K1421" s="122">
        <v>0</v>
      </c>
      <c r="L1421" s="122">
        <v>0</v>
      </c>
      <c r="M1421" s="122">
        <v>0</v>
      </c>
      <c r="N1421" s="122">
        <v>0</v>
      </c>
      <c r="O1421" s="122">
        <v>0</v>
      </c>
      <c r="P1421" s="122">
        <v>0</v>
      </c>
      <c r="Q1421" s="122">
        <v>0</v>
      </c>
      <c r="R1421" s="122">
        <v>0</v>
      </c>
      <c r="S1421" s="122">
        <v>0</v>
      </c>
      <c r="T1421" s="122">
        <v>0</v>
      </c>
      <c r="U1421" s="122">
        <v>0</v>
      </c>
      <c r="V1421" s="122">
        <v>0</v>
      </c>
      <c r="W1421" s="122">
        <v>0</v>
      </c>
      <c r="X1421" s="122">
        <v>0</v>
      </c>
      <c r="Y1421" s="122">
        <v>0</v>
      </c>
      <c r="Z1421" s="122">
        <v>0</v>
      </c>
      <c r="AA1421" s="122">
        <v>0</v>
      </c>
      <c r="AB1421" s="122">
        <v>0</v>
      </c>
      <c r="AC1421" s="122">
        <v>0</v>
      </c>
      <c r="AD1421" s="122">
        <v>0</v>
      </c>
      <c r="AE1421" s="122">
        <v>0</v>
      </c>
      <c r="AF1421" s="122">
        <v>0</v>
      </c>
      <c r="AG1421" s="122">
        <v>0</v>
      </c>
      <c r="AH1421" s="122">
        <v>0</v>
      </c>
      <c r="AI1421" s="122">
        <v>0</v>
      </c>
      <c r="AJ1421" s="122">
        <v>0</v>
      </c>
      <c r="AK1421" s="122">
        <v>0</v>
      </c>
      <c r="AL1421" s="122">
        <v>0</v>
      </c>
    </row>
    <row r="1422" spans="1:38" hidden="1" x14ac:dyDescent="0.25">
      <c r="A1422" s="122" t="s">
        <v>1974</v>
      </c>
      <c r="B1422" s="122">
        <v>1</v>
      </c>
      <c r="C1422" s="122" t="s">
        <v>2160</v>
      </c>
      <c r="D1422" s="122" t="s">
        <v>2098</v>
      </c>
      <c r="E1422" s="122">
        <v>27</v>
      </c>
      <c r="F1422" s="122">
        <v>0</v>
      </c>
      <c r="G1422" s="122">
        <v>0</v>
      </c>
      <c r="H1422" s="122">
        <v>0</v>
      </c>
      <c r="I1422" s="122">
        <v>0</v>
      </c>
      <c r="J1422" s="122">
        <v>0</v>
      </c>
      <c r="K1422" s="122">
        <v>0</v>
      </c>
      <c r="L1422" s="122">
        <v>0</v>
      </c>
      <c r="M1422" s="122">
        <v>0</v>
      </c>
      <c r="N1422" s="122">
        <v>0</v>
      </c>
      <c r="O1422" s="122">
        <v>0</v>
      </c>
      <c r="P1422" s="122">
        <v>0</v>
      </c>
      <c r="Q1422" s="122">
        <v>0</v>
      </c>
      <c r="R1422" s="122">
        <v>0</v>
      </c>
      <c r="S1422" s="122">
        <v>0</v>
      </c>
      <c r="T1422" s="122">
        <v>0</v>
      </c>
      <c r="U1422" s="122">
        <v>0</v>
      </c>
      <c r="V1422" s="122">
        <v>0</v>
      </c>
      <c r="W1422" s="122">
        <v>0</v>
      </c>
      <c r="X1422" s="122">
        <v>0</v>
      </c>
      <c r="Y1422" s="122">
        <v>0</v>
      </c>
      <c r="Z1422" s="122">
        <v>0</v>
      </c>
      <c r="AA1422" s="122">
        <v>0</v>
      </c>
      <c r="AB1422" s="122">
        <v>0</v>
      </c>
      <c r="AC1422" s="122">
        <v>0</v>
      </c>
      <c r="AD1422" s="122">
        <v>0</v>
      </c>
      <c r="AE1422" s="122">
        <v>0</v>
      </c>
      <c r="AF1422" s="122">
        <v>0</v>
      </c>
      <c r="AG1422" s="122">
        <v>0</v>
      </c>
      <c r="AH1422" s="122">
        <v>0</v>
      </c>
      <c r="AI1422" s="122">
        <v>0</v>
      </c>
      <c r="AJ1422" s="122">
        <v>0</v>
      </c>
      <c r="AK1422" s="122">
        <v>0</v>
      </c>
      <c r="AL1422" s="122">
        <v>0</v>
      </c>
    </row>
    <row r="1423" spans="1:38" hidden="1" x14ac:dyDescent="0.25">
      <c r="A1423" s="122" t="s">
        <v>1974</v>
      </c>
      <c r="B1423" s="122">
        <v>1</v>
      </c>
      <c r="C1423" s="122" t="s">
        <v>2160</v>
      </c>
      <c r="D1423" s="122" t="s">
        <v>2099</v>
      </c>
      <c r="E1423" s="122">
        <v>27</v>
      </c>
      <c r="F1423" s="122">
        <v>0</v>
      </c>
      <c r="G1423" s="122">
        <v>0</v>
      </c>
      <c r="H1423" s="122">
        <v>0</v>
      </c>
      <c r="I1423" s="122">
        <v>0</v>
      </c>
      <c r="J1423" s="122">
        <v>0</v>
      </c>
      <c r="K1423" s="122">
        <v>0</v>
      </c>
      <c r="L1423" s="122">
        <v>0</v>
      </c>
      <c r="M1423" s="122">
        <v>0</v>
      </c>
      <c r="N1423" s="122">
        <v>0</v>
      </c>
      <c r="O1423" s="122">
        <v>0</v>
      </c>
      <c r="P1423" s="122">
        <v>0</v>
      </c>
      <c r="Q1423" s="122">
        <v>0</v>
      </c>
      <c r="R1423" s="122">
        <v>0</v>
      </c>
      <c r="S1423" s="122">
        <v>0</v>
      </c>
      <c r="T1423" s="122">
        <v>0</v>
      </c>
      <c r="U1423" s="122">
        <v>0</v>
      </c>
      <c r="V1423" s="122">
        <v>0</v>
      </c>
      <c r="W1423" s="122">
        <v>0</v>
      </c>
      <c r="X1423" s="122">
        <v>0</v>
      </c>
      <c r="Y1423" s="122">
        <v>0</v>
      </c>
      <c r="Z1423" s="122">
        <v>0</v>
      </c>
      <c r="AA1423" s="122">
        <v>0</v>
      </c>
      <c r="AB1423" s="122">
        <v>0</v>
      </c>
      <c r="AC1423" s="122">
        <v>0</v>
      </c>
      <c r="AD1423" s="122">
        <v>0</v>
      </c>
      <c r="AE1423" s="122">
        <v>0</v>
      </c>
      <c r="AF1423" s="122">
        <v>0</v>
      </c>
      <c r="AG1423" s="122">
        <v>0</v>
      </c>
      <c r="AH1423" s="122">
        <v>0</v>
      </c>
      <c r="AI1423" s="122">
        <v>0</v>
      </c>
      <c r="AJ1423" s="122">
        <v>0</v>
      </c>
      <c r="AK1423" s="122">
        <v>0</v>
      </c>
      <c r="AL1423" s="122">
        <v>0</v>
      </c>
    </row>
    <row r="1424" spans="1:38" hidden="1" x14ac:dyDescent="0.25">
      <c r="A1424" s="122" t="s">
        <v>1974</v>
      </c>
      <c r="B1424" s="122">
        <v>1</v>
      </c>
      <c r="C1424" s="122" t="s">
        <v>2160</v>
      </c>
      <c r="D1424" s="122" t="s">
        <v>2100</v>
      </c>
      <c r="E1424" s="122">
        <v>27</v>
      </c>
      <c r="F1424" s="122">
        <v>0</v>
      </c>
      <c r="G1424" s="122">
        <v>0</v>
      </c>
      <c r="H1424" s="122">
        <v>0</v>
      </c>
      <c r="I1424" s="122">
        <v>0</v>
      </c>
      <c r="J1424" s="122">
        <v>0</v>
      </c>
      <c r="K1424" s="122">
        <v>0</v>
      </c>
      <c r="L1424" s="122">
        <v>0</v>
      </c>
      <c r="M1424" s="122">
        <v>0</v>
      </c>
      <c r="N1424" s="122">
        <v>0</v>
      </c>
      <c r="O1424" s="122">
        <v>0</v>
      </c>
      <c r="P1424" s="122">
        <v>0</v>
      </c>
      <c r="Q1424" s="122">
        <v>0</v>
      </c>
      <c r="R1424" s="122">
        <v>0</v>
      </c>
      <c r="S1424" s="122">
        <v>0</v>
      </c>
      <c r="T1424" s="122">
        <v>0</v>
      </c>
      <c r="U1424" s="122">
        <v>0</v>
      </c>
      <c r="V1424" s="122">
        <v>0</v>
      </c>
      <c r="W1424" s="122">
        <v>0</v>
      </c>
      <c r="X1424" s="122">
        <v>0</v>
      </c>
      <c r="Y1424" s="122">
        <v>0</v>
      </c>
      <c r="Z1424" s="122">
        <v>0</v>
      </c>
      <c r="AA1424" s="122">
        <v>0</v>
      </c>
      <c r="AB1424" s="122">
        <v>0</v>
      </c>
      <c r="AC1424" s="122">
        <v>0</v>
      </c>
      <c r="AD1424" s="122">
        <v>0</v>
      </c>
      <c r="AE1424" s="122">
        <v>0</v>
      </c>
      <c r="AF1424" s="122">
        <v>0</v>
      </c>
      <c r="AG1424" s="122">
        <v>0</v>
      </c>
      <c r="AH1424" s="122">
        <v>0</v>
      </c>
      <c r="AI1424" s="122">
        <v>0</v>
      </c>
      <c r="AJ1424" s="122">
        <v>0</v>
      </c>
      <c r="AK1424" s="122">
        <v>0</v>
      </c>
      <c r="AL1424" s="122">
        <v>0</v>
      </c>
    </row>
    <row r="1425" spans="1:38" hidden="1" x14ac:dyDescent="0.25">
      <c r="A1425" s="122" t="s">
        <v>1974</v>
      </c>
      <c r="B1425" s="122">
        <v>1</v>
      </c>
      <c r="C1425" s="122" t="s">
        <v>2160</v>
      </c>
      <c r="D1425" s="122" t="s">
        <v>2101</v>
      </c>
      <c r="E1425" s="122">
        <v>27</v>
      </c>
      <c r="F1425" s="122">
        <v>0</v>
      </c>
      <c r="G1425" s="122">
        <v>0</v>
      </c>
      <c r="H1425" s="122">
        <v>0</v>
      </c>
      <c r="I1425" s="122">
        <v>0</v>
      </c>
      <c r="J1425" s="122">
        <v>0</v>
      </c>
      <c r="K1425" s="122">
        <v>0</v>
      </c>
      <c r="L1425" s="122">
        <v>0</v>
      </c>
      <c r="M1425" s="122">
        <v>0</v>
      </c>
      <c r="N1425" s="122">
        <v>0</v>
      </c>
      <c r="O1425" s="122">
        <v>0</v>
      </c>
      <c r="P1425" s="122">
        <v>0</v>
      </c>
      <c r="Q1425" s="122">
        <v>0</v>
      </c>
      <c r="R1425" s="122">
        <v>0</v>
      </c>
      <c r="S1425" s="122">
        <v>0</v>
      </c>
      <c r="T1425" s="122">
        <v>0</v>
      </c>
      <c r="U1425" s="122">
        <v>0</v>
      </c>
      <c r="V1425" s="122">
        <v>0</v>
      </c>
      <c r="W1425" s="122">
        <v>0</v>
      </c>
      <c r="X1425" s="122">
        <v>0</v>
      </c>
      <c r="Y1425" s="122">
        <v>0</v>
      </c>
      <c r="Z1425" s="122">
        <v>0</v>
      </c>
      <c r="AA1425" s="122">
        <v>0</v>
      </c>
      <c r="AB1425" s="122">
        <v>0</v>
      </c>
      <c r="AC1425" s="122">
        <v>0</v>
      </c>
      <c r="AD1425" s="122">
        <v>0</v>
      </c>
      <c r="AE1425" s="122">
        <v>0</v>
      </c>
      <c r="AF1425" s="122">
        <v>0</v>
      </c>
      <c r="AG1425" s="122">
        <v>0</v>
      </c>
      <c r="AH1425" s="122">
        <v>0</v>
      </c>
      <c r="AI1425" s="122">
        <v>0</v>
      </c>
      <c r="AJ1425" s="122">
        <v>0</v>
      </c>
      <c r="AK1425" s="122">
        <v>0</v>
      </c>
      <c r="AL1425" s="122">
        <v>0</v>
      </c>
    </row>
    <row r="1426" spans="1:38" hidden="1" x14ac:dyDescent="0.25">
      <c r="A1426" s="122" t="s">
        <v>1974</v>
      </c>
      <c r="B1426" s="122">
        <v>1</v>
      </c>
      <c r="C1426" s="122" t="s">
        <v>2160</v>
      </c>
      <c r="D1426" s="122" t="s">
        <v>2135</v>
      </c>
      <c r="E1426" s="122">
        <v>27</v>
      </c>
      <c r="F1426" s="122">
        <v>0</v>
      </c>
      <c r="G1426" s="122">
        <v>0</v>
      </c>
      <c r="H1426" s="122">
        <v>0</v>
      </c>
      <c r="I1426" s="122">
        <v>0</v>
      </c>
      <c r="J1426" s="122">
        <v>0</v>
      </c>
      <c r="K1426" s="122">
        <v>0</v>
      </c>
      <c r="L1426" s="122">
        <v>0</v>
      </c>
      <c r="M1426" s="122">
        <v>0</v>
      </c>
      <c r="N1426" s="122">
        <v>0</v>
      </c>
      <c r="O1426" s="122">
        <v>0</v>
      </c>
      <c r="P1426" s="122">
        <v>0</v>
      </c>
      <c r="Q1426" s="122">
        <v>0</v>
      </c>
      <c r="R1426" s="122">
        <v>0</v>
      </c>
      <c r="S1426" s="122">
        <v>0</v>
      </c>
      <c r="T1426" s="122">
        <v>0</v>
      </c>
      <c r="U1426" s="122">
        <v>0</v>
      </c>
      <c r="V1426" s="122">
        <v>0</v>
      </c>
      <c r="W1426" s="122">
        <v>0</v>
      </c>
      <c r="X1426" s="122">
        <v>0</v>
      </c>
      <c r="Y1426" s="122">
        <v>0</v>
      </c>
      <c r="Z1426" s="122">
        <v>0</v>
      </c>
      <c r="AA1426" s="122">
        <v>0</v>
      </c>
      <c r="AB1426" s="122">
        <v>0</v>
      </c>
      <c r="AC1426" s="122">
        <v>0</v>
      </c>
      <c r="AD1426" s="122">
        <v>0</v>
      </c>
      <c r="AE1426" s="122">
        <v>0</v>
      </c>
      <c r="AF1426" s="122">
        <v>0</v>
      </c>
      <c r="AG1426" s="122">
        <v>0</v>
      </c>
      <c r="AH1426" s="122">
        <v>0</v>
      </c>
      <c r="AI1426" s="122">
        <v>0</v>
      </c>
      <c r="AJ1426" s="122">
        <v>0</v>
      </c>
      <c r="AK1426" s="122">
        <v>0</v>
      </c>
      <c r="AL1426" s="122">
        <v>0</v>
      </c>
    </row>
    <row r="1427" spans="1:38" hidden="1" x14ac:dyDescent="0.25">
      <c r="A1427" s="122" t="s">
        <v>1974</v>
      </c>
      <c r="B1427" s="122">
        <v>1</v>
      </c>
      <c r="C1427" s="122" t="s">
        <v>2160</v>
      </c>
      <c r="D1427" s="122" t="s">
        <v>2102</v>
      </c>
      <c r="E1427" s="122">
        <v>27</v>
      </c>
      <c r="F1427" s="122">
        <v>1.37128378378E-2</v>
      </c>
      <c r="G1427" s="122">
        <v>1.7956626505999999E-2</v>
      </c>
      <c r="H1427" s="122">
        <v>3.7016129032299998E-2</v>
      </c>
      <c r="I1427" s="122">
        <v>1.56169811321E-2</v>
      </c>
      <c r="J1427" s="122">
        <v>5.2641509433999999E-2</v>
      </c>
      <c r="K1427" s="122">
        <v>5.2641509433999999E-2</v>
      </c>
      <c r="L1427" s="122">
        <v>4.6956521739099998E-2</v>
      </c>
      <c r="M1427" s="122">
        <v>4.3920000000000001E-2</v>
      </c>
      <c r="N1427" s="122">
        <v>4.224E-2</v>
      </c>
      <c r="O1427" s="122">
        <v>5.7677884615400001E-2</v>
      </c>
      <c r="P1427" s="122">
        <v>4.19802259887E-2</v>
      </c>
      <c r="Q1427" s="122">
        <v>5.1082365364299998E-2</v>
      </c>
      <c r="R1427" s="122">
        <v>5.5168954593499998E-2</v>
      </c>
      <c r="S1427" s="122">
        <v>4.7630769230800001E-2</v>
      </c>
      <c r="T1427" s="122">
        <v>4.4880952380999997E-2</v>
      </c>
      <c r="U1427" s="122">
        <v>4.72147619048E-2</v>
      </c>
      <c r="V1427" s="122">
        <v>3.33214024836E-2</v>
      </c>
      <c r="W1427" s="122">
        <v>3.6763696128599997E-2</v>
      </c>
      <c r="X1427" s="122">
        <v>3.7865230095000001E-2</v>
      </c>
      <c r="Y1427" s="122">
        <v>2.753834916E-2</v>
      </c>
      <c r="Z1427" s="122">
        <v>4.5444272304700002E-2</v>
      </c>
      <c r="AA1427" s="122">
        <v>8.9519166481900003E-2</v>
      </c>
      <c r="AB1427" s="122">
        <v>8.1907659499000002E-2</v>
      </c>
      <c r="AC1427" s="122">
        <v>7.3865198041800001E-2</v>
      </c>
      <c r="AD1427" s="122">
        <v>4.8979976339800002E-2</v>
      </c>
      <c r="AE1427" s="122">
        <v>0</v>
      </c>
      <c r="AF1427" s="122">
        <v>0</v>
      </c>
      <c r="AG1427" s="122">
        <v>0</v>
      </c>
      <c r="AH1427" s="122">
        <v>0</v>
      </c>
      <c r="AI1427" s="122">
        <v>0</v>
      </c>
      <c r="AJ1427" s="122">
        <v>0</v>
      </c>
      <c r="AK1427" s="122">
        <v>0</v>
      </c>
      <c r="AL1427" s="122">
        <v>0</v>
      </c>
    </row>
    <row r="1428" spans="1:38" hidden="1" x14ac:dyDescent="0.25">
      <c r="A1428" s="122" t="s">
        <v>1974</v>
      </c>
      <c r="B1428" s="122">
        <v>1</v>
      </c>
      <c r="C1428" s="122" t="s">
        <v>2160</v>
      </c>
      <c r="D1428" s="122" t="s">
        <v>2103</v>
      </c>
      <c r="E1428" s="122">
        <v>27</v>
      </c>
      <c r="F1428" s="122">
        <v>0</v>
      </c>
      <c r="G1428" s="122">
        <v>0</v>
      </c>
      <c r="H1428" s="122">
        <v>0</v>
      </c>
      <c r="I1428" s="122">
        <v>0</v>
      </c>
      <c r="J1428" s="122">
        <v>0</v>
      </c>
      <c r="K1428" s="122">
        <v>0</v>
      </c>
      <c r="L1428" s="122">
        <v>0</v>
      </c>
      <c r="M1428" s="122">
        <v>0</v>
      </c>
      <c r="N1428" s="122">
        <v>0</v>
      </c>
      <c r="O1428" s="122">
        <v>0</v>
      </c>
      <c r="P1428" s="122">
        <v>0</v>
      </c>
      <c r="Q1428" s="122">
        <v>0</v>
      </c>
      <c r="R1428" s="122">
        <v>0</v>
      </c>
      <c r="S1428" s="122">
        <v>0</v>
      </c>
      <c r="T1428" s="122">
        <v>0</v>
      </c>
      <c r="U1428" s="122">
        <v>0</v>
      </c>
      <c r="V1428" s="122">
        <v>0</v>
      </c>
      <c r="W1428" s="122">
        <v>0</v>
      </c>
      <c r="X1428" s="122">
        <v>0</v>
      </c>
      <c r="Y1428" s="122">
        <v>0</v>
      </c>
      <c r="Z1428" s="122">
        <v>0</v>
      </c>
      <c r="AA1428" s="122">
        <v>0</v>
      </c>
      <c r="AB1428" s="122">
        <v>0</v>
      </c>
      <c r="AC1428" s="122">
        <v>0</v>
      </c>
      <c r="AD1428" s="122">
        <v>0</v>
      </c>
      <c r="AE1428" s="122">
        <v>0</v>
      </c>
      <c r="AF1428" s="122">
        <v>0</v>
      </c>
      <c r="AG1428" s="122">
        <v>0</v>
      </c>
      <c r="AH1428" s="122">
        <v>0</v>
      </c>
      <c r="AI1428" s="122">
        <v>0</v>
      </c>
      <c r="AJ1428" s="122">
        <v>0</v>
      </c>
      <c r="AK1428" s="122">
        <v>0</v>
      </c>
      <c r="AL1428" s="122">
        <v>0</v>
      </c>
    </row>
    <row r="1429" spans="1:38" hidden="1" x14ac:dyDescent="0.25">
      <c r="A1429" s="122" t="s">
        <v>1974</v>
      </c>
      <c r="B1429" s="122">
        <v>1</v>
      </c>
      <c r="C1429" s="122" t="s">
        <v>2160</v>
      </c>
      <c r="D1429" s="122" t="s">
        <v>2104</v>
      </c>
      <c r="E1429" s="122">
        <v>27</v>
      </c>
      <c r="F1429" s="122">
        <v>0.17139358348459999</v>
      </c>
      <c r="G1429" s="122">
        <v>0.16438972007370001</v>
      </c>
      <c r="H1429" s="122">
        <v>0.16918494612029999</v>
      </c>
      <c r="I1429" s="122">
        <v>0.15127519379839999</v>
      </c>
      <c r="J1429" s="122">
        <v>0.16187327914390001</v>
      </c>
      <c r="K1429" s="122">
        <v>0.16094391991029999</v>
      </c>
      <c r="L1429" s="122">
        <v>0.1302857665644</v>
      </c>
      <c r="M1429" s="122">
        <v>0.1303020114574</v>
      </c>
      <c r="N1429" s="122">
        <v>0.1369556833633</v>
      </c>
      <c r="O1429" s="122">
        <v>0.16682712657730001</v>
      </c>
      <c r="P1429" s="122">
        <v>9.8130055174299999E-2</v>
      </c>
      <c r="Q1429" s="122">
        <v>9.2596680330699996E-2</v>
      </c>
      <c r="R1429" s="122">
        <v>9.7059363866800002E-2</v>
      </c>
      <c r="S1429" s="122">
        <v>0.15632045620179999</v>
      </c>
      <c r="T1429" s="122">
        <v>0.15620000000000001</v>
      </c>
      <c r="U1429" s="122">
        <v>0.1391959493671</v>
      </c>
      <c r="V1429" s="122">
        <v>0.1208985088537</v>
      </c>
      <c r="W1429" s="122">
        <v>0.13385776553109999</v>
      </c>
      <c r="X1429" s="122">
        <v>0.1243887274549</v>
      </c>
      <c r="Y1429" s="122">
        <v>0.109754759519</v>
      </c>
      <c r="Z1429" s="122">
        <v>0.17862783279710001</v>
      </c>
      <c r="AA1429" s="122">
        <v>0.18385448004179999</v>
      </c>
      <c r="AB1429" s="122">
        <v>0.1659554636619</v>
      </c>
      <c r="AC1429" s="122">
        <v>0.22365468847350001</v>
      </c>
      <c r="AD1429" s="122">
        <v>0.18837484387940001</v>
      </c>
      <c r="AE1429" s="122">
        <v>0.18461300545770001</v>
      </c>
      <c r="AF1429" s="122">
        <v>0.18797503808909999</v>
      </c>
      <c r="AG1429" s="122">
        <v>0.17491066267120001</v>
      </c>
      <c r="AH1429" s="122">
        <v>0.1364908387049</v>
      </c>
      <c r="AI1429" s="122">
        <v>0.13582406400200001</v>
      </c>
      <c r="AJ1429" s="122">
        <v>0.13558620437569999</v>
      </c>
      <c r="AK1429" s="122">
        <v>0.16179744294359999</v>
      </c>
      <c r="AL1429" s="122">
        <v>0</v>
      </c>
    </row>
    <row r="1430" spans="1:38" hidden="1" x14ac:dyDescent="0.25">
      <c r="A1430" s="122" t="s">
        <v>1974</v>
      </c>
      <c r="B1430" s="122">
        <v>1</v>
      </c>
      <c r="C1430" s="122" t="s">
        <v>2160</v>
      </c>
      <c r="D1430" s="122" t="s">
        <v>2105</v>
      </c>
      <c r="E1430" s="122">
        <v>27</v>
      </c>
      <c r="F1430" s="122">
        <v>0</v>
      </c>
      <c r="G1430" s="122">
        <v>0</v>
      </c>
      <c r="H1430" s="122">
        <v>0</v>
      </c>
      <c r="I1430" s="122">
        <v>0</v>
      </c>
      <c r="J1430" s="122">
        <v>0</v>
      </c>
      <c r="K1430" s="122">
        <v>0</v>
      </c>
      <c r="L1430" s="122">
        <v>0</v>
      </c>
      <c r="M1430" s="122">
        <v>0</v>
      </c>
      <c r="N1430" s="122">
        <v>0</v>
      </c>
      <c r="O1430" s="122">
        <v>0</v>
      </c>
      <c r="P1430" s="122">
        <v>0</v>
      </c>
      <c r="Q1430" s="122">
        <v>0</v>
      </c>
      <c r="R1430" s="122">
        <v>0</v>
      </c>
      <c r="S1430" s="122">
        <v>0</v>
      </c>
      <c r="T1430" s="122">
        <v>0</v>
      </c>
      <c r="U1430" s="122">
        <v>0</v>
      </c>
      <c r="V1430" s="122">
        <v>0</v>
      </c>
      <c r="W1430" s="122">
        <v>0</v>
      </c>
      <c r="X1430" s="122">
        <v>0</v>
      </c>
      <c r="Y1430" s="122">
        <v>0</v>
      </c>
      <c r="Z1430" s="122">
        <v>0</v>
      </c>
      <c r="AA1430" s="122">
        <v>0</v>
      </c>
      <c r="AB1430" s="122">
        <v>0</v>
      </c>
      <c r="AC1430" s="122">
        <v>0</v>
      </c>
      <c r="AD1430" s="122">
        <v>0</v>
      </c>
      <c r="AE1430" s="122">
        <v>0</v>
      </c>
      <c r="AF1430" s="122">
        <v>0</v>
      </c>
      <c r="AG1430" s="122">
        <v>0</v>
      </c>
      <c r="AH1430" s="122">
        <v>0</v>
      </c>
      <c r="AI1430" s="122">
        <v>0</v>
      </c>
      <c r="AJ1430" s="122">
        <v>0</v>
      </c>
      <c r="AK1430" s="122">
        <v>0</v>
      </c>
      <c r="AL1430" s="122">
        <v>0</v>
      </c>
    </row>
    <row r="1431" spans="1:38" hidden="1" x14ac:dyDescent="0.25">
      <c r="A1431" s="122" t="s">
        <v>1974</v>
      </c>
      <c r="B1431" s="122">
        <v>1</v>
      </c>
      <c r="C1431" s="122" t="s">
        <v>2160</v>
      </c>
      <c r="D1431" s="122" t="s">
        <v>475</v>
      </c>
      <c r="E1431" s="122">
        <v>27</v>
      </c>
      <c r="F1431" s="122">
        <v>0</v>
      </c>
      <c r="G1431" s="122">
        <v>0</v>
      </c>
      <c r="H1431" s="122">
        <v>0</v>
      </c>
      <c r="I1431" s="122">
        <v>0</v>
      </c>
      <c r="J1431" s="122">
        <v>0</v>
      </c>
      <c r="K1431" s="122">
        <v>0</v>
      </c>
      <c r="L1431" s="122">
        <v>0</v>
      </c>
      <c r="M1431" s="122">
        <v>0</v>
      </c>
      <c r="N1431" s="122">
        <v>0</v>
      </c>
      <c r="O1431" s="122">
        <v>0</v>
      </c>
      <c r="P1431" s="122">
        <v>0</v>
      </c>
      <c r="Q1431" s="122">
        <v>0</v>
      </c>
      <c r="R1431" s="122">
        <v>0</v>
      </c>
      <c r="S1431" s="122">
        <v>0</v>
      </c>
      <c r="T1431" s="122">
        <v>0</v>
      </c>
      <c r="U1431" s="122">
        <v>0</v>
      </c>
      <c r="V1431" s="122">
        <v>0</v>
      </c>
      <c r="W1431" s="122">
        <v>0</v>
      </c>
      <c r="X1431" s="122">
        <v>0</v>
      </c>
      <c r="Y1431" s="122">
        <v>0</v>
      </c>
      <c r="Z1431" s="122">
        <v>0</v>
      </c>
      <c r="AA1431" s="122">
        <v>0</v>
      </c>
      <c r="AB1431" s="122">
        <v>0</v>
      </c>
      <c r="AC1431" s="122">
        <v>0</v>
      </c>
      <c r="AD1431" s="122">
        <v>0</v>
      </c>
      <c r="AE1431" s="122">
        <v>0</v>
      </c>
      <c r="AF1431" s="122">
        <v>0</v>
      </c>
      <c r="AG1431" s="122">
        <v>0</v>
      </c>
      <c r="AH1431" s="122">
        <v>0</v>
      </c>
      <c r="AI1431" s="122">
        <v>0</v>
      </c>
      <c r="AJ1431" s="122">
        <v>0</v>
      </c>
      <c r="AK1431" s="122">
        <v>0</v>
      </c>
      <c r="AL1431" s="122">
        <v>0</v>
      </c>
    </row>
    <row r="1432" spans="1:38" hidden="1" x14ac:dyDescent="0.25">
      <c r="A1432" s="122" t="s">
        <v>1974</v>
      </c>
      <c r="B1432" s="122">
        <v>1</v>
      </c>
      <c r="C1432" s="122" t="s">
        <v>2160</v>
      </c>
      <c r="D1432" s="122" t="s">
        <v>2106</v>
      </c>
      <c r="E1432" s="122">
        <v>27</v>
      </c>
      <c r="F1432" s="122">
        <v>0</v>
      </c>
      <c r="G1432" s="122">
        <v>0</v>
      </c>
      <c r="H1432" s="122">
        <v>0</v>
      </c>
      <c r="I1432" s="122">
        <v>0</v>
      </c>
      <c r="J1432" s="122">
        <v>0</v>
      </c>
      <c r="K1432" s="122">
        <v>0</v>
      </c>
      <c r="L1432" s="122">
        <v>0</v>
      </c>
      <c r="M1432" s="122">
        <v>0</v>
      </c>
      <c r="N1432" s="122">
        <v>0</v>
      </c>
      <c r="O1432" s="122">
        <v>0</v>
      </c>
      <c r="P1432" s="122">
        <v>0</v>
      </c>
      <c r="Q1432" s="122">
        <v>0</v>
      </c>
      <c r="R1432" s="122">
        <v>0</v>
      </c>
      <c r="S1432" s="122">
        <v>0</v>
      </c>
      <c r="T1432" s="122">
        <v>0</v>
      </c>
      <c r="U1432" s="122">
        <v>0</v>
      </c>
      <c r="V1432" s="122">
        <v>0</v>
      </c>
      <c r="W1432" s="122">
        <v>0</v>
      </c>
      <c r="X1432" s="122">
        <v>0</v>
      </c>
      <c r="Y1432" s="122">
        <v>0</v>
      </c>
      <c r="Z1432" s="122">
        <v>0</v>
      </c>
      <c r="AA1432" s="122">
        <v>0</v>
      </c>
      <c r="AB1432" s="122">
        <v>0</v>
      </c>
      <c r="AC1432" s="122">
        <v>0</v>
      </c>
      <c r="AD1432" s="122">
        <v>0</v>
      </c>
      <c r="AE1432" s="122">
        <v>0</v>
      </c>
      <c r="AF1432" s="122">
        <v>0</v>
      </c>
      <c r="AG1432" s="122">
        <v>0</v>
      </c>
      <c r="AH1432" s="122">
        <v>0</v>
      </c>
      <c r="AI1432" s="122">
        <v>0</v>
      </c>
      <c r="AJ1432" s="122">
        <v>0</v>
      </c>
      <c r="AK1432" s="122">
        <v>0</v>
      </c>
      <c r="AL1432" s="122">
        <v>0</v>
      </c>
    </row>
    <row r="1433" spans="1:38" hidden="1" x14ac:dyDescent="0.25">
      <c r="A1433" s="122" t="s">
        <v>1974</v>
      </c>
      <c r="B1433" s="122">
        <v>1</v>
      </c>
      <c r="C1433" s="122" t="s">
        <v>2160</v>
      </c>
      <c r="D1433" s="122" t="s">
        <v>2107</v>
      </c>
      <c r="E1433" s="122">
        <v>27</v>
      </c>
      <c r="F1433" s="122">
        <v>0</v>
      </c>
      <c r="G1433" s="122">
        <v>0</v>
      </c>
      <c r="H1433" s="122">
        <v>0</v>
      </c>
      <c r="I1433" s="122">
        <v>0</v>
      </c>
      <c r="J1433" s="122">
        <v>0</v>
      </c>
      <c r="K1433" s="122">
        <v>0</v>
      </c>
      <c r="L1433" s="122">
        <v>0</v>
      </c>
      <c r="M1433" s="122">
        <v>0</v>
      </c>
      <c r="N1433" s="122">
        <v>0</v>
      </c>
      <c r="O1433" s="122">
        <v>0</v>
      </c>
      <c r="P1433" s="122">
        <v>0</v>
      </c>
      <c r="Q1433" s="122">
        <v>0</v>
      </c>
      <c r="R1433" s="122">
        <v>0</v>
      </c>
      <c r="S1433" s="122">
        <v>0</v>
      </c>
      <c r="T1433" s="122">
        <v>0</v>
      </c>
      <c r="U1433" s="122">
        <v>0</v>
      </c>
      <c r="V1433" s="122">
        <v>0</v>
      </c>
      <c r="W1433" s="122">
        <v>0</v>
      </c>
      <c r="X1433" s="122">
        <v>0</v>
      </c>
      <c r="Y1433" s="122">
        <v>0</v>
      </c>
      <c r="Z1433" s="122">
        <v>0</v>
      </c>
      <c r="AA1433" s="122">
        <v>0</v>
      </c>
      <c r="AB1433" s="122">
        <v>0</v>
      </c>
      <c r="AC1433" s="122">
        <v>0</v>
      </c>
      <c r="AD1433" s="122">
        <v>0</v>
      </c>
      <c r="AE1433" s="122">
        <v>0</v>
      </c>
      <c r="AF1433" s="122">
        <v>0</v>
      </c>
      <c r="AG1433" s="122">
        <v>0</v>
      </c>
      <c r="AH1433" s="122">
        <v>0</v>
      </c>
      <c r="AI1433" s="122">
        <v>0</v>
      </c>
      <c r="AJ1433" s="122">
        <v>0</v>
      </c>
      <c r="AK1433" s="122">
        <v>0</v>
      </c>
      <c r="AL1433" s="122">
        <v>0</v>
      </c>
    </row>
    <row r="1434" spans="1:38" hidden="1" x14ac:dyDescent="0.25">
      <c r="A1434" s="122" t="s">
        <v>1974</v>
      </c>
      <c r="B1434" s="122">
        <v>1</v>
      </c>
      <c r="C1434" s="122" t="s">
        <v>2160</v>
      </c>
      <c r="D1434" s="122" t="s">
        <v>2108</v>
      </c>
      <c r="E1434" s="122">
        <v>27</v>
      </c>
      <c r="F1434" s="122">
        <v>0</v>
      </c>
      <c r="G1434" s="122">
        <v>0</v>
      </c>
      <c r="H1434" s="122">
        <v>0</v>
      </c>
      <c r="I1434" s="122">
        <v>0</v>
      </c>
      <c r="J1434" s="122">
        <v>0</v>
      </c>
      <c r="K1434" s="122">
        <v>0</v>
      </c>
      <c r="L1434" s="122">
        <v>0</v>
      </c>
      <c r="M1434" s="122">
        <v>0</v>
      </c>
      <c r="N1434" s="122">
        <v>0</v>
      </c>
      <c r="O1434" s="122">
        <v>0</v>
      </c>
      <c r="P1434" s="122">
        <v>0</v>
      </c>
      <c r="Q1434" s="122">
        <v>0</v>
      </c>
      <c r="R1434" s="122">
        <v>0</v>
      </c>
      <c r="S1434" s="122">
        <v>0</v>
      </c>
      <c r="T1434" s="122">
        <v>0</v>
      </c>
      <c r="U1434" s="122">
        <v>0</v>
      </c>
      <c r="V1434" s="122">
        <v>0</v>
      </c>
      <c r="W1434" s="122">
        <v>0</v>
      </c>
      <c r="X1434" s="122">
        <v>0</v>
      </c>
      <c r="Y1434" s="122">
        <v>0</v>
      </c>
      <c r="Z1434" s="122">
        <v>0</v>
      </c>
      <c r="AA1434" s="122">
        <v>0</v>
      </c>
      <c r="AB1434" s="122">
        <v>0</v>
      </c>
      <c r="AC1434" s="122">
        <v>0</v>
      </c>
      <c r="AD1434" s="122">
        <v>0</v>
      </c>
      <c r="AE1434" s="122">
        <v>0</v>
      </c>
      <c r="AF1434" s="122">
        <v>0</v>
      </c>
      <c r="AG1434" s="122">
        <v>0</v>
      </c>
      <c r="AH1434" s="122">
        <v>0</v>
      </c>
      <c r="AI1434" s="122">
        <v>0</v>
      </c>
      <c r="AJ1434" s="122">
        <v>0</v>
      </c>
      <c r="AK1434" s="122">
        <v>0</v>
      </c>
      <c r="AL1434" s="122">
        <v>0</v>
      </c>
    </row>
    <row r="1435" spans="1:38" hidden="1" x14ac:dyDescent="0.25">
      <c r="A1435" s="122" t="s">
        <v>1974</v>
      </c>
      <c r="B1435" s="122">
        <v>1</v>
      </c>
      <c r="C1435" s="122" t="s">
        <v>2160</v>
      </c>
      <c r="D1435" s="122" t="s">
        <v>2109</v>
      </c>
      <c r="E1435" s="122">
        <v>27</v>
      </c>
      <c r="F1435" s="122">
        <v>0</v>
      </c>
      <c r="G1435" s="122">
        <v>0</v>
      </c>
      <c r="H1435" s="122">
        <v>0</v>
      </c>
      <c r="I1435" s="122">
        <v>0</v>
      </c>
      <c r="J1435" s="122">
        <v>0</v>
      </c>
      <c r="K1435" s="122">
        <v>0</v>
      </c>
      <c r="L1435" s="122">
        <v>0</v>
      </c>
      <c r="M1435" s="122">
        <v>0</v>
      </c>
      <c r="N1435" s="122">
        <v>0</v>
      </c>
      <c r="O1435" s="122">
        <v>0</v>
      </c>
      <c r="P1435" s="122">
        <v>0</v>
      </c>
      <c r="Q1435" s="122">
        <v>0</v>
      </c>
      <c r="R1435" s="122">
        <v>0</v>
      </c>
      <c r="S1435" s="122">
        <v>0</v>
      </c>
      <c r="T1435" s="122">
        <v>0</v>
      </c>
      <c r="U1435" s="122">
        <v>0</v>
      </c>
      <c r="V1435" s="122">
        <v>0</v>
      </c>
      <c r="W1435" s="122">
        <v>0</v>
      </c>
      <c r="X1435" s="122">
        <v>0</v>
      </c>
      <c r="Y1435" s="122">
        <v>0</v>
      </c>
      <c r="Z1435" s="122">
        <v>0</v>
      </c>
      <c r="AA1435" s="122">
        <v>0</v>
      </c>
      <c r="AB1435" s="122">
        <v>0</v>
      </c>
      <c r="AC1435" s="122">
        <v>0</v>
      </c>
      <c r="AD1435" s="122">
        <v>0</v>
      </c>
      <c r="AE1435" s="122">
        <v>0</v>
      </c>
      <c r="AF1435" s="122">
        <v>0</v>
      </c>
      <c r="AG1435" s="122">
        <v>0</v>
      </c>
      <c r="AH1435" s="122">
        <v>0</v>
      </c>
      <c r="AI1435" s="122">
        <v>0</v>
      </c>
      <c r="AJ1435" s="122">
        <v>0</v>
      </c>
      <c r="AK1435" s="122">
        <v>0</v>
      </c>
      <c r="AL1435" s="122">
        <v>0</v>
      </c>
    </row>
    <row r="1436" spans="1:38" hidden="1" x14ac:dyDescent="0.25">
      <c r="A1436" s="122" t="s">
        <v>1974</v>
      </c>
      <c r="B1436" s="122">
        <v>1</v>
      </c>
      <c r="C1436" s="122" t="s">
        <v>2160</v>
      </c>
      <c r="D1436" s="122" t="s">
        <v>2110</v>
      </c>
      <c r="E1436" s="122">
        <v>27</v>
      </c>
      <c r="F1436" s="122">
        <v>0</v>
      </c>
      <c r="G1436" s="122">
        <v>0</v>
      </c>
      <c r="H1436" s="122">
        <v>0</v>
      </c>
      <c r="I1436" s="122">
        <v>0</v>
      </c>
      <c r="J1436" s="122">
        <v>0</v>
      </c>
      <c r="K1436" s="122">
        <v>0</v>
      </c>
      <c r="L1436" s="122">
        <v>0</v>
      </c>
      <c r="M1436" s="122">
        <v>0</v>
      </c>
      <c r="N1436" s="122">
        <v>0</v>
      </c>
      <c r="O1436" s="122">
        <v>0</v>
      </c>
      <c r="P1436" s="122">
        <v>0</v>
      </c>
      <c r="Q1436" s="122">
        <v>0</v>
      </c>
      <c r="R1436" s="122">
        <v>0</v>
      </c>
      <c r="S1436" s="122">
        <v>0</v>
      </c>
      <c r="T1436" s="122">
        <v>0</v>
      </c>
      <c r="U1436" s="122">
        <v>0</v>
      </c>
      <c r="V1436" s="122">
        <v>0</v>
      </c>
      <c r="W1436" s="122">
        <v>0</v>
      </c>
      <c r="X1436" s="122">
        <v>0</v>
      </c>
      <c r="Y1436" s="122">
        <v>0</v>
      </c>
      <c r="Z1436" s="122">
        <v>0</v>
      </c>
      <c r="AA1436" s="122">
        <v>0</v>
      </c>
      <c r="AB1436" s="122">
        <v>0</v>
      </c>
      <c r="AC1436" s="122">
        <v>0</v>
      </c>
      <c r="AD1436" s="122">
        <v>0</v>
      </c>
      <c r="AE1436" s="122">
        <v>0</v>
      </c>
      <c r="AF1436" s="122">
        <v>0</v>
      </c>
      <c r="AG1436" s="122">
        <v>0</v>
      </c>
      <c r="AH1436" s="122">
        <v>0</v>
      </c>
      <c r="AI1436" s="122">
        <v>0</v>
      </c>
      <c r="AJ1436" s="122">
        <v>0</v>
      </c>
      <c r="AK1436" s="122">
        <v>0</v>
      </c>
      <c r="AL1436" s="122">
        <v>0</v>
      </c>
    </row>
    <row r="1437" spans="1:38" hidden="1" x14ac:dyDescent="0.25">
      <c r="A1437" s="122" t="s">
        <v>1974</v>
      </c>
      <c r="B1437" s="122">
        <v>1</v>
      </c>
      <c r="C1437" s="122" t="s">
        <v>2160</v>
      </c>
      <c r="D1437" s="122" t="s">
        <v>2111</v>
      </c>
      <c r="E1437" s="122">
        <v>27</v>
      </c>
      <c r="F1437" s="122">
        <v>0</v>
      </c>
      <c r="G1437" s="122">
        <v>0</v>
      </c>
      <c r="H1437" s="122">
        <v>0</v>
      </c>
      <c r="I1437" s="122">
        <v>0</v>
      </c>
      <c r="J1437" s="122">
        <v>0</v>
      </c>
      <c r="K1437" s="122">
        <v>0</v>
      </c>
      <c r="L1437" s="122">
        <v>0</v>
      </c>
      <c r="M1437" s="122">
        <v>0</v>
      </c>
      <c r="N1437" s="122">
        <v>0</v>
      </c>
      <c r="O1437" s="122">
        <v>0</v>
      </c>
      <c r="P1437" s="122">
        <v>0</v>
      </c>
      <c r="Q1437" s="122">
        <v>0</v>
      </c>
      <c r="R1437" s="122">
        <v>0</v>
      </c>
      <c r="S1437" s="122">
        <v>0</v>
      </c>
      <c r="T1437" s="122">
        <v>0</v>
      </c>
      <c r="U1437" s="122">
        <v>0</v>
      </c>
      <c r="V1437" s="122">
        <v>0</v>
      </c>
      <c r="W1437" s="122">
        <v>0</v>
      </c>
      <c r="X1437" s="122">
        <v>0</v>
      </c>
      <c r="Y1437" s="122">
        <v>0</v>
      </c>
      <c r="Z1437" s="122">
        <v>0</v>
      </c>
      <c r="AA1437" s="122">
        <v>0</v>
      </c>
      <c r="AB1437" s="122">
        <v>0</v>
      </c>
      <c r="AC1437" s="122">
        <v>0</v>
      </c>
      <c r="AD1437" s="122">
        <v>0</v>
      </c>
      <c r="AE1437" s="122">
        <v>0</v>
      </c>
      <c r="AF1437" s="122">
        <v>0</v>
      </c>
      <c r="AG1437" s="122">
        <v>0</v>
      </c>
      <c r="AH1437" s="122">
        <v>0</v>
      </c>
      <c r="AI1437" s="122">
        <v>0</v>
      </c>
      <c r="AJ1437" s="122">
        <v>0</v>
      </c>
      <c r="AK1437" s="122">
        <v>0</v>
      </c>
      <c r="AL1437" s="122">
        <v>0</v>
      </c>
    </row>
    <row r="1438" spans="1:38" hidden="1" x14ac:dyDescent="0.25">
      <c r="A1438" s="122" t="s">
        <v>1974</v>
      </c>
      <c r="B1438" s="122">
        <v>1</v>
      </c>
      <c r="C1438" s="122" t="s">
        <v>2160</v>
      </c>
      <c r="D1438" s="122" t="s">
        <v>2112</v>
      </c>
      <c r="E1438" s="122">
        <v>27</v>
      </c>
      <c r="F1438" s="122">
        <v>0</v>
      </c>
      <c r="G1438" s="122">
        <v>0</v>
      </c>
      <c r="H1438" s="122">
        <v>0</v>
      </c>
      <c r="I1438" s="122">
        <v>0</v>
      </c>
      <c r="J1438" s="122">
        <v>0</v>
      </c>
      <c r="K1438" s="122">
        <v>0</v>
      </c>
      <c r="L1438" s="122">
        <v>0</v>
      </c>
      <c r="M1438" s="122">
        <v>0</v>
      </c>
      <c r="N1438" s="122">
        <v>0</v>
      </c>
      <c r="O1438" s="122">
        <v>0</v>
      </c>
      <c r="P1438" s="122">
        <v>0</v>
      </c>
      <c r="Q1438" s="122">
        <v>0</v>
      </c>
      <c r="R1438" s="122">
        <v>0</v>
      </c>
      <c r="S1438" s="122">
        <v>0</v>
      </c>
      <c r="T1438" s="122">
        <v>0</v>
      </c>
      <c r="U1438" s="122">
        <v>0</v>
      </c>
      <c r="V1438" s="122">
        <v>0</v>
      </c>
      <c r="W1438" s="122">
        <v>0</v>
      </c>
      <c r="X1438" s="122">
        <v>0</v>
      </c>
      <c r="Y1438" s="122">
        <v>0</v>
      </c>
      <c r="Z1438" s="122">
        <v>0</v>
      </c>
      <c r="AA1438" s="122">
        <v>0</v>
      </c>
      <c r="AB1438" s="122">
        <v>0</v>
      </c>
      <c r="AC1438" s="122">
        <v>0</v>
      </c>
      <c r="AD1438" s="122">
        <v>0</v>
      </c>
      <c r="AE1438" s="122">
        <v>0</v>
      </c>
      <c r="AF1438" s="122">
        <v>0</v>
      </c>
      <c r="AG1438" s="122">
        <v>0</v>
      </c>
      <c r="AH1438" s="122">
        <v>0</v>
      </c>
      <c r="AI1438" s="122">
        <v>0</v>
      </c>
      <c r="AJ1438" s="122">
        <v>0</v>
      </c>
      <c r="AK1438" s="122">
        <v>0</v>
      </c>
      <c r="AL1438" s="122">
        <v>0</v>
      </c>
    </row>
    <row r="1439" spans="1:38" hidden="1" x14ac:dyDescent="0.25">
      <c r="A1439" s="122" t="s">
        <v>1974</v>
      </c>
      <c r="B1439" s="122">
        <v>1</v>
      </c>
      <c r="C1439" s="122" t="s">
        <v>2160</v>
      </c>
      <c r="D1439" s="122" t="s">
        <v>2113</v>
      </c>
      <c r="E1439" s="122">
        <v>27</v>
      </c>
      <c r="F1439" s="122">
        <v>0</v>
      </c>
      <c r="G1439" s="122">
        <v>0</v>
      </c>
      <c r="H1439" s="122">
        <v>0</v>
      </c>
      <c r="I1439" s="122">
        <v>0</v>
      </c>
      <c r="J1439" s="122">
        <v>0</v>
      </c>
      <c r="K1439" s="122">
        <v>0</v>
      </c>
      <c r="L1439" s="122">
        <v>0</v>
      </c>
      <c r="M1439" s="122">
        <v>0</v>
      </c>
      <c r="N1439" s="122">
        <v>0</v>
      </c>
      <c r="O1439" s="122">
        <v>0</v>
      </c>
      <c r="P1439" s="122">
        <v>0</v>
      </c>
      <c r="Q1439" s="122">
        <v>0</v>
      </c>
      <c r="R1439" s="122">
        <v>0</v>
      </c>
      <c r="S1439" s="122">
        <v>0</v>
      </c>
      <c r="T1439" s="122">
        <v>0</v>
      </c>
      <c r="U1439" s="122">
        <v>0</v>
      </c>
      <c r="V1439" s="122">
        <v>0</v>
      </c>
      <c r="W1439" s="122">
        <v>0</v>
      </c>
      <c r="X1439" s="122">
        <v>0</v>
      </c>
      <c r="Y1439" s="122">
        <v>0</v>
      </c>
      <c r="Z1439" s="122">
        <v>0</v>
      </c>
      <c r="AA1439" s="122">
        <v>0</v>
      </c>
      <c r="AB1439" s="122">
        <v>0</v>
      </c>
      <c r="AC1439" s="122">
        <v>0</v>
      </c>
      <c r="AD1439" s="122">
        <v>0</v>
      </c>
      <c r="AE1439" s="122">
        <v>0</v>
      </c>
      <c r="AF1439" s="122">
        <v>0</v>
      </c>
      <c r="AG1439" s="122">
        <v>0</v>
      </c>
      <c r="AH1439" s="122">
        <v>0</v>
      </c>
      <c r="AI1439" s="122">
        <v>0</v>
      </c>
      <c r="AJ1439" s="122">
        <v>0</v>
      </c>
      <c r="AK1439" s="122">
        <v>0</v>
      </c>
      <c r="AL1439" s="122">
        <v>0</v>
      </c>
    </row>
    <row r="1440" spans="1:38" hidden="1" x14ac:dyDescent="0.25">
      <c r="A1440" s="122" t="s">
        <v>1974</v>
      </c>
      <c r="B1440" s="122">
        <v>1</v>
      </c>
      <c r="C1440" s="122" t="s">
        <v>2160</v>
      </c>
      <c r="D1440" s="122" t="s">
        <v>2114</v>
      </c>
      <c r="E1440" s="122">
        <v>27</v>
      </c>
      <c r="F1440" s="122">
        <v>0</v>
      </c>
      <c r="G1440" s="122">
        <v>0</v>
      </c>
      <c r="H1440" s="122">
        <v>0</v>
      </c>
      <c r="I1440" s="122">
        <v>0</v>
      </c>
      <c r="J1440" s="122">
        <v>0</v>
      </c>
      <c r="K1440" s="122">
        <v>0</v>
      </c>
      <c r="L1440" s="122">
        <v>0</v>
      </c>
      <c r="M1440" s="122">
        <v>0</v>
      </c>
      <c r="N1440" s="122">
        <v>0</v>
      </c>
      <c r="O1440" s="122">
        <v>0</v>
      </c>
      <c r="P1440" s="122">
        <v>0</v>
      </c>
      <c r="Q1440" s="122">
        <v>0</v>
      </c>
      <c r="R1440" s="122">
        <v>0</v>
      </c>
      <c r="S1440" s="122">
        <v>0</v>
      </c>
      <c r="T1440" s="122">
        <v>0</v>
      </c>
      <c r="U1440" s="122">
        <v>0</v>
      </c>
      <c r="V1440" s="122">
        <v>0</v>
      </c>
      <c r="W1440" s="122">
        <v>0</v>
      </c>
      <c r="X1440" s="122">
        <v>0</v>
      </c>
      <c r="Y1440" s="122">
        <v>0</v>
      </c>
      <c r="Z1440" s="122">
        <v>0</v>
      </c>
      <c r="AA1440" s="122">
        <v>0</v>
      </c>
      <c r="AB1440" s="122">
        <v>0</v>
      </c>
      <c r="AC1440" s="122">
        <v>0</v>
      </c>
      <c r="AD1440" s="122">
        <v>0</v>
      </c>
      <c r="AE1440" s="122">
        <v>0</v>
      </c>
      <c r="AF1440" s="122">
        <v>0</v>
      </c>
      <c r="AG1440" s="122">
        <v>0</v>
      </c>
      <c r="AH1440" s="122">
        <v>0</v>
      </c>
      <c r="AI1440" s="122">
        <v>0</v>
      </c>
      <c r="AJ1440" s="122">
        <v>0</v>
      </c>
      <c r="AK1440" s="122">
        <v>0</v>
      </c>
      <c r="AL1440" s="122">
        <v>0</v>
      </c>
    </row>
    <row r="1441" spans="1:38" hidden="1" x14ac:dyDescent="0.25">
      <c r="A1441" s="122" t="s">
        <v>1974</v>
      </c>
      <c r="B1441" s="122">
        <v>1</v>
      </c>
      <c r="C1441" s="122" t="s">
        <v>2160</v>
      </c>
      <c r="D1441" s="122" t="s">
        <v>2136</v>
      </c>
      <c r="E1441" s="122">
        <v>27</v>
      </c>
      <c r="F1441" s="122">
        <v>0</v>
      </c>
      <c r="G1441" s="122">
        <v>0</v>
      </c>
      <c r="H1441" s="122">
        <v>0</v>
      </c>
      <c r="I1441" s="122">
        <v>0</v>
      </c>
      <c r="J1441" s="122">
        <v>0</v>
      </c>
      <c r="K1441" s="122">
        <v>0</v>
      </c>
      <c r="L1441" s="122">
        <v>0</v>
      </c>
      <c r="M1441" s="122">
        <v>0</v>
      </c>
      <c r="N1441" s="122">
        <v>0</v>
      </c>
      <c r="O1441" s="122">
        <v>0</v>
      </c>
      <c r="P1441" s="122">
        <v>0</v>
      </c>
      <c r="Q1441" s="122">
        <v>0</v>
      </c>
      <c r="R1441" s="122">
        <v>0</v>
      </c>
      <c r="S1441" s="122">
        <v>0</v>
      </c>
      <c r="T1441" s="122">
        <v>0</v>
      </c>
      <c r="U1441" s="122">
        <v>0</v>
      </c>
      <c r="V1441" s="122">
        <v>0</v>
      </c>
      <c r="W1441" s="122">
        <v>0</v>
      </c>
      <c r="X1441" s="122">
        <v>0</v>
      </c>
      <c r="Y1441" s="122">
        <v>0</v>
      </c>
      <c r="Z1441" s="122">
        <v>0</v>
      </c>
      <c r="AA1441" s="122">
        <v>0</v>
      </c>
      <c r="AB1441" s="122">
        <v>0</v>
      </c>
      <c r="AC1441" s="122">
        <v>0</v>
      </c>
      <c r="AD1441" s="122">
        <v>0</v>
      </c>
      <c r="AE1441" s="122">
        <v>0</v>
      </c>
      <c r="AF1441" s="122">
        <v>0</v>
      </c>
      <c r="AG1441" s="122">
        <v>0</v>
      </c>
      <c r="AH1441" s="122">
        <v>0</v>
      </c>
      <c r="AI1441" s="122">
        <v>0</v>
      </c>
      <c r="AJ1441" s="122">
        <v>0</v>
      </c>
      <c r="AK1441" s="122">
        <v>0</v>
      </c>
      <c r="AL1441" s="122">
        <v>0</v>
      </c>
    </row>
    <row r="1442" spans="1:38" hidden="1" x14ac:dyDescent="0.25">
      <c r="A1442" s="122" t="s">
        <v>1974</v>
      </c>
      <c r="B1442" s="122">
        <v>1</v>
      </c>
      <c r="C1442" s="122" t="s">
        <v>2160</v>
      </c>
      <c r="D1442" s="122" t="s">
        <v>2115</v>
      </c>
      <c r="E1442" s="122">
        <v>27</v>
      </c>
      <c r="F1442" s="122">
        <v>0</v>
      </c>
      <c r="G1442" s="122">
        <v>0</v>
      </c>
      <c r="H1442" s="122">
        <v>0</v>
      </c>
      <c r="I1442" s="122">
        <v>0</v>
      </c>
      <c r="J1442" s="122">
        <v>0</v>
      </c>
      <c r="K1442" s="122">
        <v>0</v>
      </c>
      <c r="L1442" s="122">
        <v>0</v>
      </c>
      <c r="M1442" s="122">
        <v>0</v>
      </c>
      <c r="N1442" s="122">
        <v>0</v>
      </c>
      <c r="O1442" s="122">
        <v>0</v>
      </c>
      <c r="P1442" s="122">
        <v>0</v>
      </c>
      <c r="Q1442" s="122">
        <v>0</v>
      </c>
      <c r="R1442" s="122">
        <v>0</v>
      </c>
      <c r="S1442" s="122">
        <v>0</v>
      </c>
      <c r="T1442" s="122">
        <v>0</v>
      </c>
      <c r="U1442" s="122">
        <v>0</v>
      </c>
      <c r="V1442" s="122">
        <v>0</v>
      </c>
      <c r="W1442" s="122">
        <v>0</v>
      </c>
      <c r="X1442" s="122">
        <v>0</v>
      </c>
      <c r="Y1442" s="122">
        <v>0</v>
      </c>
      <c r="Z1442" s="122">
        <v>0</v>
      </c>
      <c r="AA1442" s="122">
        <v>0</v>
      </c>
      <c r="AB1442" s="122">
        <v>0</v>
      </c>
      <c r="AC1442" s="122">
        <v>0</v>
      </c>
      <c r="AD1442" s="122">
        <v>0</v>
      </c>
      <c r="AE1442" s="122">
        <v>0</v>
      </c>
      <c r="AF1442" s="122">
        <v>0</v>
      </c>
      <c r="AG1442" s="122">
        <v>0</v>
      </c>
      <c r="AH1442" s="122">
        <v>0</v>
      </c>
      <c r="AI1442" s="122">
        <v>0</v>
      </c>
      <c r="AJ1442" s="122">
        <v>0</v>
      </c>
      <c r="AK1442" s="122">
        <v>0</v>
      </c>
      <c r="AL1442" s="122">
        <v>0</v>
      </c>
    </row>
    <row r="1443" spans="1:38" hidden="1" x14ac:dyDescent="0.25">
      <c r="A1443" s="122" t="s">
        <v>1974</v>
      </c>
      <c r="B1443" s="122">
        <v>1</v>
      </c>
      <c r="C1443" s="122" t="s">
        <v>2160</v>
      </c>
      <c r="D1443" s="122" t="s">
        <v>2116</v>
      </c>
      <c r="E1443" s="122">
        <v>27</v>
      </c>
      <c r="F1443" s="122">
        <v>0</v>
      </c>
      <c r="G1443" s="122">
        <v>0</v>
      </c>
      <c r="H1443" s="122">
        <v>0</v>
      </c>
      <c r="I1443" s="122">
        <v>0</v>
      </c>
      <c r="J1443" s="122">
        <v>0</v>
      </c>
      <c r="K1443" s="122">
        <v>0</v>
      </c>
      <c r="L1443" s="122">
        <v>0</v>
      </c>
      <c r="M1443" s="122">
        <v>0</v>
      </c>
      <c r="N1443" s="122">
        <v>0</v>
      </c>
      <c r="O1443" s="122">
        <v>0</v>
      </c>
      <c r="P1443" s="122">
        <v>0</v>
      </c>
      <c r="Q1443" s="122">
        <v>0</v>
      </c>
      <c r="R1443" s="122">
        <v>0</v>
      </c>
      <c r="S1443" s="122">
        <v>0</v>
      </c>
      <c r="T1443" s="122">
        <v>0</v>
      </c>
      <c r="U1443" s="122">
        <v>0</v>
      </c>
      <c r="V1443" s="122">
        <v>0</v>
      </c>
      <c r="W1443" s="122">
        <v>0</v>
      </c>
      <c r="X1443" s="122">
        <v>0</v>
      </c>
      <c r="Y1443" s="122">
        <v>0</v>
      </c>
      <c r="Z1443" s="122">
        <v>0</v>
      </c>
      <c r="AA1443" s="122">
        <v>0</v>
      </c>
      <c r="AB1443" s="122">
        <v>0</v>
      </c>
      <c r="AC1443" s="122">
        <v>0</v>
      </c>
      <c r="AD1443" s="122">
        <v>0</v>
      </c>
      <c r="AE1443" s="122">
        <v>0</v>
      </c>
      <c r="AF1443" s="122">
        <v>0</v>
      </c>
      <c r="AG1443" s="122">
        <v>0</v>
      </c>
      <c r="AH1443" s="122">
        <v>0</v>
      </c>
      <c r="AI1443" s="122">
        <v>0</v>
      </c>
      <c r="AJ1443" s="122">
        <v>0</v>
      </c>
      <c r="AK1443" s="122">
        <v>0</v>
      </c>
      <c r="AL1443" s="122">
        <v>0</v>
      </c>
    </row>
    <row r="1444" spans="1:38" hidden="1" x14ac:dyDescent="0.25">
      <c r="A1444" s="122" t="s">
        <v>1974</v>
      </c>
      <c r="B1444" s="122">
        <v>1</v>
      </c>
      <c r="C1444" s="122" t="s">
        <v>2160</v>
      </c>
      <c r="D1444" s="122" t="s">
        <v>2117</v>
      </c>
      <c r="E1444" s="122">
        <v>27</v>
      </c>
      <c r="F1444" s="122">
        <v>0</v>
      </c>
      <c r="G1444" s="122">
        <v>0</v>
      </c>
      <c r="H1444" s="122">
        <v>0</v>
      </c>
      <c r="I1444" s="122">
        <v>0</v>
      </c>
      <c r="J1444" s="122">
        <v>0</v>
      </c>
      <c r="K1444" s="122">
        <v>0</v>
      </c>
      <c r="L1444" s="122">
        <v>0</v>
      </c>
      <c r="M1444" s="122">
        <v>0</v>
      </c>
      <c r="N1444" s="122">
        <v>0</v>
      </c>
      <c r="O1444" s="122">
        <v>0</v>
      </c>
      <c r="P1444" s="122">
        <v>0</v>
      </c>
      <c r="Q1444" s="122">
        <v>0</v>
      </c>
      <c r="R1444" s="122">
        <v>0</v>
      </c>
      <c r="S1444" s="122">
        <v>0</v>
      </c>
      <c r="T1444" s="122">
        <v>0</v>
      </c>
      <c r="U1444" s="122">
        <v>0</v>
      </c>
      <c r="V1444" s="122">
        <v>0</v>
      </c>
      <c r="W1444" s="122">
        <v>0</v>
      </c>
      <c r="X1444" s="122">
        <v>0</v>
      </c>
      <c r="Y1444" s="122">
        <v>0</v>
      </c>
      <c r="Z1444" s="122">
        <v>0</v>
      </c>
      <c r="AA1444" s="122">
        <v>0</v>
      </c>
      <c r="AB1444" s="122">
        <v>0</v>
      </c>
      <c r="AC1444" s="122">
        <v>0</v>
      </c>
      <c r="AD1444" s="122">
        <v>0</v>
      </c>
      <c r="AE1444" s="122">
        <v>0</v>
      </c>
      <c r="AF1444" s="122">
        <v>0</v>
      </c>
      <c r="AG1444" s="122">
        <v>0</v>
      </c>
      <c r="AH1444" s="122">
        <v>0</v>
      </c>
      <c r="AI1444" s="122">
        <v>0</v>
      </c>
      <c r="AJ1444" s="122">
        <v>0</v>
      </c>
      <c r="AK1444" s="122">
        <v>0</v>
      </c>
      <c r="AL1444" s="122">
        <v>0</v>
      </c>
    </row>
    <row r="1445" spans="1:38" hidden="1" x14ac:dyDescent="0.25">
      <c r="A1445" s="122" t="s">
        <v>1974</v>
      </c>
      <c r="B1445" s="122">
        <v>1</v>
      </c>
      <c r="C1445" s="122" t="s">
        <v>2160</v>
      </c>
      <c r="D1445" s="122" t="s">
        <v>2118</v>
      </c>
      <c r="E1445" s="122">
        <v>27</v>
      </c>
      <c r="F1445" s="122">
        <v>0</v>
      </c>
      <c r="G1445" s="122">
        <v>0</v>
      </c>
      <c r="H1445" s="122">
        <v>0</v>
      </c>
      <c r="I1445" s="122">
        <v>0</v>
      </c>
      <c r="J1445" s="122">
        <v>0</v>
      </c>
      <c r="K1445" s="122">
        <v>0</v>
      </c>
      <c r="L1445" s="122">
        <v>0</v>
      </c>
      <c r="M1445" s="122">
        <v>0</v>
      </c>
      <c r="N1445" s="122">
        <v>0</v>
      </c>
      <c r="O1445" s="122">
        <v>0</v>
      </c>
      <c r="P1445" s="122">
        <v>0</v>
      </c>
      <c r="Q1445" s="122">
        <v>0</v>
      </c>
      <c r="R1445" s="122">
        <v>0</v>
      </c>
      <c r="S1445" s="122">
        <v>0</v>
      </c>
      <c r="T1445" s="122">
        <v>0</v>
      </c>
      <c r="U1445" s="122">
        <v>0</v>
      </c>
      <c r="V1445" s="122">
        <v>0</v>
      </c>
      <c r="W1445" s="122">
        <v>0</v>
      </c>
      <c r="X1445" s="122">
        <v>0</v>
      </c>
      <c r="Y1445" s="122">
        <v>0</v>
      </c>
      <c r="Z1445" s="122">
        <v>0</v>
      </c>
      <c r="AA1445" s="122">
        <v>0</v>
      </c>
      <c r="AB1445" s="122">
        <v>0</v>
      </c>
      <c r="AC1445" s="122">
        <v>0</v>
      </c>
      <c r="AD1445" s="122">
        <v>0</v>
      </c>
      <c r="AE1445" s="122">
        <v>0</v>
      </c>
      <c r="AF1445" s="122">
        <v>0</v>
      </c>
      <c r="AG1445" s="122">
        <v>0</v>
      </c>
      <c r="AH1445" s="122">
        <v>0</v>
      </c>
      <c r="AI1445" s="122">
        <v>0</v>
      </c>
      <c r="AJ1445" s="122">
        <v>0</v>
      </c>
      <c r="AK1445" s="122">
        <v>0</v>
      </c>
      <c r="AL1445" s="122">
        <v>0</v>
      </c>
    </row>
    <row r="1446" spans="1:38" hidden="1" x14ac:dyDescent="0.25">
      <c r="A1446" s="122" t="s">
        <v>1974</v>
      </c>
      <c r="B1446" s="122">
        <v>1</v>
      </c>
      <c r="C1446" s="122" t="s">
        <v>2160</v>
      </c>
      <c r="D1446" s="122" t="s">
        <v>2119</v>
      </c>
      <c r="E1446" s="122">
        <v>27</v>
      </c>
      <c r="F1446" s="122">
        <v>2.9949633333299999E-2</v>
      </c>
      <c r="G1446" s="122">
        <v>2.87257652234E-2</v>
      </c>
      <c r="H1446" s="122">
        <v>3.0058239158399998E-2</v>
      </c>
      <c r="I1446" s="122">
        <v>2.64341085271E-2</v>
      </c>
      <c r="J1446" s="122">
        <v>2.8286037658200001E-2</v>
      </c>
      <c r="K1446" s="122">
        <v>2.81236396984E-2</v>
      </c>
      <c r="L1446" s="122">
        <v>3.6845522218399998E-2</v>
      </c>
      <c r="M1446" s="122">
        <v>3.6704238906399997E-2</v>
      </c>
      <c r="N1446" s="122">
        <v>3.6391943381399998E-2</v>
      </c>
      <c r="O1446" s="122">
        <v>3.8321137769999999E-2</v>
      </c>
      <c r="P1446" s="122">
        <v>3.2711864406799997E-2</v>
      </c>
      <c r="Q1446" s="122">
        <v>4.75184794087E-2</v>
      </c>
      <c r="R1446" s="122">
        <v>5.1319957761399998E-2</v>
      </c>
      <c r="S1446" s="122">
        <v>4.43076923077E-2</v>
      </c>
      <c r="T1446" s="122">
        <v>4.2857142857100003E-2</v>
      </c>
      <c r="U1446" s="122">
        <v>4.5085714285699997E-2</v>
      </c>
      <c r="V1446" s="122">
        <v>3.1818845872900001E-2</v>
      </c>
      <c r="W1446" s="122">
        <v>3.5105916727499999E-2</v>
      </c>
      <c r="X1446" s="122">
        <v>3.6157779400999998E-2</v>
      </c>
      <c r="Y1446" s="122">
        <v>2.6296566837100001E-2</v>
      </c>
      <c r="Z1446" s="122">
        <v>3.4352386074399999E-2</v>
      </c>
      <c r="AA1446" s="122">
        <v>1.15253363367E-2</v>
      </c>
      <c r="AB1446" s="122">
        <v>0</v>
      </c>
      <c r="AC1446" s="122">
        <v>0</v>
      </c>
      <c r="AD1446" s="122">
        <v>0</v>
      </c>
      <c r="AE1446" s="122">
        <v>0</v>
      </c>
      <c r="AF1446" s="122">
        <v>0</v>
      </c>
      <c r="AG1446" s="122">
        <v>0</v>
      </c>
      <c r="AH1446" s="122">
        <v>0</v>
      </c>
      <c r="AI1446" s="122">
        <v>0</v>
      </c>
      <c r="AJ1446" s="122">
        <v>0</v>
      </c>
      <c r="AK1446" s="122">
        <v>0</v>
      </c>
      <c r="AL1446" s="122">
        <v>0</v>
      </c>
    </row>
    <row r="1447" spans="1:38" hidden="1" x14ac:dyDescent="0.25">
      <c r="A1447" s="122" t="s">
        <v>1974</v>
      </c>
      <c r="B1447" s="122">
        <v>1</v>
      </c>
      <c r="C1447" s="122" t="s">
        <v>2160</v>
      </c>
      <c r="D1447" s="122" t="s">
        <v>2137</v>
      </c>
      <c r="E1447" s="122">
        <v>27</v>
      </c>
      <c r="F1447" s="122">
        <v>0</v>
      </c>
      <c r="G1447" s="122">
        <v>0</v>
      </c>
      <c r="H1447" s="122">
        <v>0</v>
      </c>
      <c r="I1447" s="122">
        <v>0</v>
      </c>
      <c r="J1447" s="122">
        <v>0</v>
      </c>
      <c r="K1447" s="122">
        <v>0</v>
      </c>
      <c r="L1447" s="122">
        <v>0</v>
      </c>
      <c r="M1447" s="122">
        <v>0</v>
      </c>
      <c r="N1447" s="122">
        <v>0</v>
      </c>
      <c r="O1447" s="122">
        <v>0</v>
      </c>
      <c r="P1447" s="122">
        <v>0</v>
      </c>
      <c r="Q1447" s="122">
        <v>0</v>
      </c>
      <c r="R1447" s="122">
        <v>0</v>
      </c>
      <c r="S1447" s="122">
        <v>0</v>
      </c>
      <c r="T1447" s="122">
        <v>0</v>
      </c>
      <c r="U1447" s="122">
        <v>0</v>
      </c>
      <c r="V1447" s="122">
        <v>0</v>
      </c>
      <c r="W1447" s="122">
        <v>0</v>
      </c>
      <c r="X1447" s="122">
        <v>0</v>
      </c>
      <c r="Y1447" s="122">
        <v>0</v>
      </c>
      <c r="Z1447" s="122">
        <v>0</v>
      </c>
      <c r="AA1447" s="122">
        <v>0</v>
      </c>
      <c r="AB1447" s="122">
        <v>0</v>
      </c>
      <c r="AC1447" s="122">
        <v>0</v>
      </c>
      <c r="AD1447" s="122">
        <v>0</v>
      </c>
      <c r="AE1447" s="122">
        <v>0</v>
      </c>
      <c r="AF1447" s="122">
        <v>0</v>
      </c>
      <c r="AG1447" s="122">
        <v>0</v>
      </c>
      <c r="AH1447" s="122">
        <v>0</v>
      </c>
      <c r="AI1447" s="122">
        <v>0</v>
      </c>
      <c r="AJ1447" s="122">
        <v>0</v>
      </c>
      <c r="AK1447" s="122">
        <v>0</v>
      </c>
      <c r="AL1447" s="122">
        <v>0</v>
      </c>
    </row>
    <row r="1448" spans="1:38" hidden="1" x14ac:dyDescent="0.25">
      <c r="A1448" s="122" t="s">
        <v>1974</v>
      </c>
      <c r="B1448" s="122">
        <v>1</v>
      </c>
      <c r="C1448" s="122" t="s">
        <v>2160</v>
      </c>
      <c r="D1448" s="122" t="s">
        <v>2120</v>
      </c>
      <c r="E1448" s="122">
        <v>27</v>
      </c>
      <c r="F1448" s="122">
        <v>0</v>
      </c>
      <c r="G1448" s="122">
        <v>0</v>
      </c>
      <c r="H1448" s="122">
        <v>0</v>
      </c>
      <c r="I1448" s="122">
        <v>0</v>
      </c>
      <c r="J1448" s="122">
        <v>0</v>
      </c>
      <c r="K1448" s="122">
        <v>0</v>
      </c>
      <c r="L1448" s="122">
        <v>0</v>
      </c>
      <c r="M1448" s="122">
        <v>0</v>
      </c>
      <c r="N1448" s="122">
        <v>0</v>
      </c>
      <c r="O1448" s="122">
        <v>0</v>
      </c>
      <c r="P1448" s="122">
        <v>0</v>
      </c>
      <c r="Q1448" s="122">
        <v>0</v>
      </c>
      <c r="R1448" s="122">
        <v>0</v>
      </c>
      <c r="S1448" s="122">
        <v>0</v>
      </c>
      <c r="T1448" s="122">
        <v>0</v>
      </c>
      <c r="U1448" s="122">
        <v>0</v>
      </c>
      <c r="V1448" s="122">
        <v>0</v>
      </c>
      <c r="W1448" s="122">
        <v>0</v>
      </c>
      <c r="X1448" s="122">
        <v>0</v>
      </c>
      <c r="Y1448" s="122">
        <v>0</v>
      </c>
      <c r="Z1448" s="122">
        <v>0</v>
      </c>
      <c r="AA1448" s="122">
        <v>0</v>
      </c>
      <c r="AB1448" s="122">
        <v>0</v>
      </c>
      <c r="AC1448" s="122">
        <v>0</v>
      </c>
      <c r="AD1448" s="122">
        <v>0</v>
      </c>
      <c r="AE1448" s="122">
        <v>0</v>
      </c>
      <c r="AF1448" s="122">
        <v>0</v>
      </c>
      <c r="AG1448" s="122">
        <v>0</v>
      </c>
      <c r="AH1448" s="122">
        <v>0</v>
      </c>
      <c r="AI1448" s="122">
        <v>0</v>
      </c>
      <c r="AJ1448" s="122">
        <v>0</v>
      </c>
      <c r="AK1448" s="122">
        <v>0</v>
      </c>
      <c r="AL1448" s="122">
        <v>0</v>
      </c>
    </row>
    <row r="1449" spans="1:38" hidden="1" x14ac:dyDescent="0.25">
      <c r="A1449" s="122" t="s">
        <v>1974</v>
      </c>
      <c r="B1449" s="122">
        <v>1</v>
      </c>
      <c r="C1449" s="122" t="s">
        <v>2160</v>
      </c>
      <c r="D1449" s="122" t="s">
        <v>2121</v>
      </c>
      <c r="E1449" s="122">
        <v>27</v>
      </c>
      <c r="F1449" s="122">
        <v>0</v>
      </c>
      <c r="G1449" s="122">
        <v>0</v>
      </c>
      <c r="H1449" s="122">
        <v>0</v>
      </c>
      <c r="I1449" s="122">
        <v>0</v>
      </c>
      <c r="J1449" s="122">
        <v>0</v>
      </c>
      <c r="K1449" s="122">
        <v>0</v>
      </c>
      <c r="L1449" s="122">
        <v>0</v>
      </c>
      <c r="M1449" s="122">
        <v>0</v>
      </c>
      <c r="N1449" s="122">
        <v>0</v>
      </c>
      <c r="O1449" s="122">
        <v>0</v>
      </c>
      <c r="P1449" s="122">
        <v>0</v>
      </c>
      <c r="Q1449" s="122">
        <v>0</v>
      </c>
      <c r="R1449" s="122">
        <v>0</v>
      </c>
      <c r="S1449" s="122">
        <v>0</v>
      </c>
      <c r="T1449" s="122">
        <v>0</v>
      </c>
      <c r="U1449" s="122">
        <v>0</v>
      </c>
      <c r="V1449" s="122">
        <v>0</v>
      </c>
      <c r="W1449" s="122">
        <v>0</v>
      </c>
      <c r="X1449" s="122">
        <v>0</v>
      </c>
      <c r="Y1449" s="122">
        <v>0</v>
      </c>
      <c r="Z1449" s="122">
        <v>0</v>
      </c>
      <c r="AA1449" s="122">
        <v>0</v>
      </c>
      <c r="AB1449" s="122">
        <v>0</v>
      </c>
      <c r="AC1449" s="122">
        <v>0</v>
      </c>
      <c r="AD1449" s="122">
        <v>0</v>
      </c>
      <c r="AE1449" s="122">
        <v>0</v>
      </c>
      <c r="AF1449" s="122">
        <v>0</v>
      </c>
      <c r="AG1449" s="122">
        <v>0</v>
      </c>
      <c r="AH1449" s="122">
        <v>0</v>
      </c>
      <c r="AI1449" s="122">
        <v>0</v>
      </c>
      <c r="AJ1449" s="122">
        <v>0</v>
      </c>
      <c r="AK1449" s="122">
        <v>0</v>
      </c>
      <c r="AL1449" s="122">
        <v>0</v>
      </c>
    </row>
    <row r="1450" spans="1:38" hidden="1" x14ac:dyDescent="0.25">
      <c r="A1450" s="122" t="s">
        <v>1974</v>
      </c>
      <c r="B1450" s="122">
        <v>1</v>
      </c>
      <c r="C1450" s="122" t="s">
        <v>2160</v>
      </c>
      <c r="D1450" s="122" t="s">
        <v>2138</v>
      </c>
      <c r="E1450" s="122">
        <v>27</v>
      </c>
      <c r="F1450" s="122">
        <v>0</v>
      </c>
      <c r="G1450" s="122">
        <v>0</v>
      </c>
      <c r="H1450" s="122">
        <v>0</v>
      </c>
      <c r="I1450" s="122">
        <v>0</v>
      </c>
      <c r="J1450" s="122">
        <v>0</v>
      </c>
      <c r="K1450" s="122">
        <v>0</v>
      </c>
      <c r="L1450" s="122">
        <v>0</v>
      </c>
      <c r="M1450" s="122">
        <v>0</v>
      </c>
      <c r="N1450" s="122">
        <v>0</v>
      </c>
      <c r="O1450" s="122">
        <v>0</v>
      </c>
      <c r="P1450" s="122">
        <v>0</v>
      </c>
      <c r="Q1450" s="122">
        <v>0</v>
      </c>
      <c r="R1450" s="122">
        <v>0</v>
      </c>
      <c r="S1450" s="122">
        <v>0</v>
      </c>
      <c r="T1450" s="122">
        <v>0</v>
      </c>
      <c r="U1450" s="122">
        <v>0</v>
      </c>
      <c r="V1450" s="122">
        <v>0</v>
      </c>
      <c r="W1450" s="122">
        <v>0</v>
      </c>
      <c r="X1450" s="122">
        <v>0</v>
      </c>
      <c r="Y1450" s="122">
        <v>0</v>
      </c>
      <c r="Z1450" s="122">
        <v>0</v>
      </c>
      <c r="AA1450" s="122">
        <v>0</v>
      </c>
      <c r="AB1450" s="122">
        <v>0</v>
      </c>
      <c r="AC1450" s="122">
        <v>0</v>
      </c>
      <c r="AD1450" s="122">
        <v>0</v>
      </c>
      <c r="AE1450" s="122">
        <v>0</v>
      </c>
      <c r="AF1450" s="122">
        <v>0</v>
      </c>
      <c r="AG1450" s="122">
        <v>0</v>
      </c>
      <c r="AH1450" s="122">
        <v>0</v>
      </c>
      <c r="AI1450" s="122">
        <v>0</v>
      </c>
      <c r="AJ1450" s="122">
        <v>0</v>
      </c>
      <c r="AK1450" s="122">
        <v>0</v>
      </c>
      <c r="AL1450" s="122">
        <v>0</v>
      </c>
    </row>
    <row r="1451" spans="1:38" hidden="1" x14ac:dyDescent="0.25">
      <c r="A1451" s="122" t="s">
        <v>1974</v>
      </c>
      <c r="B1451" s="122">
        <v>1</v>
      </c>
      <c r="C1451" s="122" t="s">
        <v>2160</v>
      </c>
      <c r="D1451" s="122" t="s">
        <v>2122</v>
      </c>
      <c r="E1451" s="122">
        <v>27</v>
      </c>
      <c r="F1451" s="122">
        <v>0</v>
      </c>
      <c r="G1451" s="122">
        <v>0</v>
      </c>
      <c r="H1451" s="122">
        <v>0</v>
      </c>
      <c r="I1451" s="122">
        <v>0</v>
      </c>
      <c r="J1451" s="122">
        <v>0</v>
      </c>
      <c r="K1451" s="122">
        <v>0</v>
      </c>
      <c r="L1451" s="122">
        <v>0</v>
      </c>
      <c r="M1451" s="122">
        <v>0</v>
      </c>
      <c r="N1451" s="122">
        <v>0</v>
      </c>
      <c r="O1451" s="122">
        <v>0</v>
      </c>
      <c r="P1451" s="122">
        <v>0</v>
      </c>
      <c r="Q1451" s="122">
        <v>0</v>
      </c>
      <c r="R1451" s="122">
        <v>0</v>
      </c>
      <c r="S1451" s="122">
        <v>0</v>
      </c>
      <c r="T1451" s="122">
        <v>0</v>
      </c>
      <c r="U1451" s="122">
        <v>0</v>
      </c>
      <c r="V1451" s="122">
        <v>0</v>
      </c>
      <c r="W1451" s="122">
        <v>0</v>
      </c>
      <c r="X1451" s="122">
        <v>0</v>
      </c>
      <c r="Y1451" s="122">
        <v>0</v>
      </c>
      <c r="Z1451" s="122">
        <v>0</v>
      </c>
      <c r="AA1451" s="122">
        <v>0</v>
      </c>
      <c r="AB1451" s="122">
        <v>0</v>
      </c>
      <c r="AC1451" s="122">
        <v>0</v>
      </c>
      <c r="AD1451" s="122">
        <v>0</v>
      </c>
      <c r="AE1451" s="122">
        <v>0</v>
      </c>
      <c r="AF1451" s="122">
        <v>0</v>
      </c>
      <c r="AG1451" s="122">
        <v>0</v>
      </c>
      <c r="AH1451" s="122">
        <v>0</v>
      </c>
      <c r="AI1451" s="122">
        <v>0</v>
      </c>
      <c r="AJ1451" s="122">
        <v>0</v>
      </c>
      <c r="AK1451" s="122">
        <v>0</v>
      </c>
      <c r="AL1451" s="122">
        <v>0</v>
      </c>
    </row>
    <row r="1452" spans="1:38" hidden="1" x14ac:dyDescent="0.25">
      <c r="A1452" s="122" t="s">
        <v>1974</v>
      </c>
      <c r="B1452" s="122">
        <v>1</v>
      </c>
      <c r="C1452" s="122" t="s">
        <v>2160</v>
      </c>
      <c r="D1452" s="122" t="s">
        <v>2123</v>
      </c>
      <c r="E1452" s="122">
        <v>27</v>
      </c>
      <c r="F1452" s="122">
        <v>0</v>
      </c>
      <c r="G1452" s="122">
        <v>0</v>
      </c>
      <c r="H1452" s="122">
        <v>0</v>
      </c>
      <c r="I1452" s="122">
        <v>0</v>
      </c>
      <c r="J1452" s="122">
        <v>0</v>
      </c>
      <c r="K1452" s="122">
        <v>0</v>
      </c>
      <c r="L1452" s="122">
        <v>0</v>
      </c>
      <c r="M1452" s="122">
        <v>0</v>
      </c>
      <c r="N1452" s="122">
        <v>0</v>
      </c>
      <c r="O1452" s="122">
        <v>0</v>
      </c>
      <c r="P1452" s="122">
        <v>0</v>
      </c>
      <c r="Q1452" s="122">
        <v>0</v>
      </c>
      <c r="R1452" s="122">
        <v>0</v>
      </c>
      <c r="S1452" s="122">
        <v>0</v>
      </c>
      <c r="T1452" s="122">
        <v>0</v>
      </c>
      <c r="U1452" s="122">
        <v>0</v>
      </c>
      <c r="V1452" s="122">
        <v>0</v>
      </c>
      <c r="W1452" s="122">
        <v>0</v>
      </c>
      <c r="X1452" s="122">
        <v>0</v>
      </c>
      <c r="Y1452" s="122">
        <v>0</v>
      </c>
      <c r="Z1452" s="122">
        <v>0</v>
      </c>
      <c r="AA1452" s="122">
        <v>0</v>
      </c>
      <c r="AB1452" s="122">
        <v>0</v>
      </c>
      <c r="AC1452" s="122">
        <v>0</v>
      </c>
      <c r="AD1452" s="122">
        <v>0</v>
      </c>
      <c r="AE1452" s="122">
        <v>0</v>
      </c>
      <c r="AF1452" s="122">
        <v>0</v>
      </c>
      <c r="AG1452" s="122">
        <v>0</v>
      </c>
      <c r="AH1452" s="122">
        <v>0</v>
      </c>
      <c r="AI1452" s="122">
        <v>0</v>
      </c>
      <c r="AJ1452" s="122">
        <v>0</v>
      </c>
      <c r="AK1452" s="122">
        <v>0</v>
      </c>
      <c r="AL1452" s="122">
        <v>0</v>
      </c>
    </row>
    <row r="1453" spans="1:38" hidden="1" x14ac:dyDescent="0.25">
      <c r="A1453" s="122" t="s">
        <v>1974</v>
      </c>
      <c r="B1453" s="122">
        <v>1</v>
      </c>
      <c r="C1453" s="122" t="s">
        <v>2160</v>
      </c>
      <c r="D1453" s="122" t="s">
        <v>2124</v>
      </c>
      <c r="E1453" s="122">
        <v>27</v>
      </c>
      <c r="F1453" s="122">
        <v>0</v>
      </c>
      <c r="G1453" s="122">
        <v>0</v>
      </c>
      <c r="H1453" s="122">
        <v>0</v>
      </c>
      <c r="I1453" s="122">
        <v>0</v>
      </c>
      <c r="J1453" s="122">
        <v>0</v>
      </c>
      <c r="K1453" s="122">
        <v>0</v>
      </c>
      <c r="L1453" s="122">
        <v>0</v>
      </c>
      <c r="M1453" s="122">
        <v>0</v>
      </c>
      <c r="N1453" s="122">
        <v>0</v>
      </c>
      <c r="O1453" s="122">
        <v>0</v>
      </c>
      <c r="P1453" s="122">
        <v>0</v>
      </c>
      <c r="Q1453" s="122">
        <v>0</v>
      </c>
      <c r="R1453" s="122">
        <v>0</v>
      </c>
      <c r="S1453" s="122">
        <v>0</v>
      </c>
      <c r="T1453" s="122">
        <v>0</v>
      </c>
      <c r="U1453" s="122">
        <v>0</v>
      </c>
      <c r="V1453" s="122">
        <v>0</v>
      </c>
      <c r="W1453" s="122">
        <v>0</v>
      </c>
      <c r="X1453" s="122">
        <v>0</v>
      </c>
      <c r="Y1453" s="122">
        <v>0</v>
      </c>
      <c r="Z1453" s="122">
        <v>0</v>
      </c>
      <c r="AA1453" s="122">
        <v>0</v>
      </c>
      <c r="AB1453" s="122">
        <v>0</v>
      </c>
      <c r="AC1453" s="122">
        <v>0</v>
      </c>
      <c r="AD1453" s="122">
        <v>0</v>
      </c>
      <c r="AE1453" s="122">
        <v>0</v>
      </c>
      <c r="AF1453" s="122">
        <v>0</v>
      </c>
      <c r="AG1453" s="122">
        <v>0</v>
      </c>
      <c r="AH1453" s="122">
        <v>0</v>
      </c>
      <c r="AI1453" s="122">
        <v>0</v>
      </c>
      <c r="AJ1453" s="122">
        <v>0</v>
      </c>
      <c r="AK1453" s="122">
        <v>0</v>
      </c>
      <c r="AL1453" s="122">
        <v>0</v>
      </c>
    </row>
    <row r="1454" spans="1:38" hidden="1" x14ac:dyDescent="0.25">
      <c r="A1454" s="122" t="s">
        <v>1974</v>
      </c>
      <c r="B1454" s="122">
        <v>1</v>
      </c>
      <c r="C1454" s="122" t="s">
        <v>2160</v>
      </c>
      <c r="D1454" s="122" t="s">
        <v>2125</v>
      </c>
      <c r="E1454" s="122">
        <v>27</v>
      </c>
      <c r="F1454" s="122">
        <v>0</v>
      </c>
      <c r="G1454" s="122">
        <v>0</v>
      </c>
      <c r="H1454" s="122">
        <v>0</v>
      </c>
      <c r="I1454" s="122">
        <v>0</v>
      </c>
      <c r="J1454" s="122">
        <v>0</v>
      </c>
      <c r="K1454" s="122">
        <v>0</v>
      </c>
      <c r="L1454" s="122">
        <v>0</v>
      </c>
      <c r="M1454" s="122">
        <v>0</v>
      </c>
      <c r="N1454" s="122">
        <v>0</v>
      </c>
      <c r="O1454" s="122">
        <v>0</v>
      </c>
      <c r="P1454" s="122">
        <v>0</v>
      </c>
      <c r="Q1454" s="122">
        <v>0</v>
      </c>
      <c r="R1454" s="122">
        <v>0</v>
      </c>
      <c r="S1454" s="122">
        <v>0</v>
      </c>
      <c r="T1454" s="122">
        <v>0</v>
      </c>
      <c r="U1454" s="122">
        <v>0</v>
      </c>
      <c r="V1454" s="122">
        <v>0</v>
      </c>
      <c r="W1454" s="122">
        <v>0</v>
      </c>
      <c r="X1454" s="122">
        <v>0</v>
      </c>
      <c r="Y1454" s="122">
        <v>0</v>
      </c>
      <c r="Z1454" s="122">
        <v>0</v>
      </c>
      <c r="AA1454" s="122">
        <v>0</v>
      </c>
      <c r="AB1454" s="122">
        <v>0</v>
      </c>
      <c r="AC1454" s="122">
        <v>0</v>
      </c>
      <c r="AD1454" s="122">
        <v>0</v>
      </c>
      <c r="AE1454" s="122">
        <v>0</v>
      </c>
      <c r="AF1454" s="122">
        <v>0</v>
      </c>
      <c r="AG1454" s="122">
        <v>0</v>
      </c>
      <c r="AH1454" s="122">
        <v>0</v>
      </c>
      <c r="AI1454" s="122">
        <v>0</v>
      </c>
      <c r="AJ1454" s="122">
        <v>0</v>
      </c>
      <c r="AK1454" s="122">
        <v>0</v>
      </c>
      <c r="AL1454" s="122">
        <v>0</v>
      </c>
    </row>
    <row r="1455" spans="1:38" hidden="1" x14ac:dyDescent="0.25">
      <c r="A1455" s="122" t="s">
        <v>1974</v>
      </c>
      <c r="B1455" s="122">
        <v>1</v>
      </c>
      <c r="C1455" s="122" t="s">
        <v>2160</v>
      </c>
      <c r="D1455" s="122" t="s">
        <v>2126</v>
      </c>
      <c r="E1455" s="122">
        <v>27</v>
      </c>
      <c r="F1455" s="122">
        <v>4.9873211660500003E-2</v>
      </c>
      <c r="G1455" s="122">
        <v>4.4765714080799997E-2</v>
      </c>
      <c r="H1455" s="122">
        <v>4.53084157771E-2</v>
      </c>
      <c r="I1455" s="122">
        <v>4.5125581395299999E-2</v>
      </c>
      <c r="J1455" s="122">
        <v>4.7427586206899998E-2</v>
      </c>
      <c r="K1455" s="122">
        <v>4.4572413793100001E-2</v>
      </c>
      <c r="L1455" s="122">
        <v>6.2399999999999997E-2</v>
      </c>
      <c r="M1455" s="122">
        <v>6.2807869974300004E-2</v>
      </c>
      <c r="N1455" s="122">
        <v>6.4457142857099997E-2</v>
      </c>
      <c r="O1455" s="122">
        <v>8.8200000000000001E-2</v>
      </c>
      <c r="P1455" s="122">
        <v>5.5676785714300001E-2</v>
      </c>
      <c r="Q1455" s="122">
        <v>6.9978082191800003E-2</v>
      </c>
      <c r="R1455" s="122">
        <v>6.2512941176499998E-2</v>
      </c>
      <c r="S1455" s="122">
        <v>4.6902347024300003E-2</v>
      </c>
      <c r="T1455" s="122">
        <v>4.5250209555699999E-2</v>
      </c>
      <c r="U1455" s="122">
        <v>6.9261455525599994E-2</v>
      </c>
      <c r="V1455" s="122">
        <v>5.9423180593000002E-2</v>
      </c>
      <c r="W1455" s="122">
        <v>6.1194070080899998E-2</v>
      </c>
      <c r="X1455" s="122">
        <v>5.6865229110500001E-2</v>
      </c>
      <c r="Y1455" s="122">
        <v>5.0175202156300003E-2</v>
      </c>
      <c r="Z1455" s="122">
        <v>7.0062256715099996E-2</v>
      </c>
      <c r="AA1455" s="122">
        <v>5.9443148288700003E-2</v>
      </c>
      <c r="AB1455" s="122">
        <v>5.7923965166999998E-2</v>
      </c>
      <c r="AC1455" s="122">
        <v>6.3031990350200004E-2</v>
      </c>
      <c r="AD1455" s="122">
        <v>6.3565244324199993E-2</v>
      </c>
      <c r="AE1455" s="122">
        <v>6.1326059495899997E-2</v>
      </c>
      <c r="AF1455" s="122">
        <v>6.6178817588600003E-2</v>
      </c>
      <c r="AG1455" s="122">
        <v>8.4347218498800003E-2</v>
      </c>
      <c r="AH1455" s="122">
        <v>6.4252476200199998E-2</v>
      </c>
      <c r="AI1455" s="122">
        <v>6.1556910076399997E-2</v>
      </c>
      <c r="AJ1455" s="122">
        <v>5.8980062431399999E-2</v>
      </c>
      <c r="AK1455" s="122">
        <v>5.6898384370900001E-2</v>
      </c>
      <c r="AL1455" s="122">
        <v>0</v>
      </c>
    </row>
    <row r="1456" spans="1:38" hidden="1" x14ac:dyDescent="0.25">
      <c r="A1456" s="122" t="s">
        <v>1977</v>
      </c>
      <c r="B1456" s="122">
        <v>1</v>
      </c>
      <c r="C1456" s="122" t="s">
        <v>2161</v>
      </c>
      <c r="D1456" s="122" t="s">
        <v>2078</v>
      </c>
      <c r="E1456" s="122">
        <v>28</v>
      </c>
      <c r="F1456" s="122">
        <v>0</v>
      </c>
      <c r="G1456" s="122">
        <v>0</v>
      </c>
      <c r="H1456" s="122">
        <v>0</v>
      </c>
      <c r="I1456" s="122">
        <v>0</v>
      </c>
      <c r="J1456" s="122">
        <v>0</v>
      </c>
      <c r="K1456" s="122">
        <v>0</v>
      </c>
      <c r="L1456" s="122">
        <v>0</v>
      </c>
      <c r="M1456" s="122">
        <v>0</v>
      </c>
      <c r="N1456" s="122">
        <v>0</v>
      </c>
      <c r="O1456" s="122">
        <v>0</v>
      </c>
      <c r="P1456" s="122">
        <v>0</v>
      </c>
      <c r="Q1456" s="122">
        <v>0</v>
      </c>
      <c r="R1456" s="122">
        <v>0</v>
      </c>
      <c r="S1456" s="122">
        <v>0</v>
      </c>
      <c r="T1456" s="122">
        <v>0</v>
      </c>
      <c r="U1456" s="122">
        <v>0</v>
      </c>
      <c r="V1456" s="122">
        <v>0</v>
      </c>
      <c r="W1456" s="122">
        <v>0</v>
      </c>
      <c r="X1456" s="122">
        <v>0</v>
      </c>
      <c r="Y1456" s="122">
        <v>0</v>
      </c>
      <c r="Z1456" s="122">
        <v>0</v>
      </c>
      <c r="AA1456" s="122">
        <v>0</v>
      </c>
      <c r="AB1456" s="122">
        <v>0</v>
      </c>
      <c r="AC1456" s="122">
        <v>0</v>
      </c>
      <c r="AD1456" s="122">
        <v>0</v>
      </c>
      <c r="AE1456" s="122">
        <v>0</v>
      </c>
      <c r="AF1456" s="122">
        <v>0</v>
      </c>
      <c r="AG1456" s="122">
        <v>0</v>
      </c>
      <c r="AH1456" s="122">
        <v>0</v>
      </c>
      <c r="AI1456" s="122">
        <v>0</v>
      </c>
      <c r="AJ1456" s="122">
        <v>0</v>
      </c>
      <c r="AK1456" s="122">
        <v>0</v>
      </c>
      <c r="AL1456" s="122">
        <v>0</v>
      </c>
    </row>
    <row r="1457" spans="1:38" hidden="1" x14ac:dyDescent="0.25">
      <c r="A1457" s="122" t="s">
        <v>1977</v>
      </c>
      <c r="B1457" s="122">
        <v>1</v>
      </c>
      <c r="C1457" s="122" t="s">
        <v>2161</v>
      </c>
      <c r="D1457" s="122" t="s">
        <v>2079</v>
      </c>
      <c r="E1457" s="122">
        <v>28</v>
      </c>
      <c r="F1457" s="122">
        <v>2.0186509321099999E-2</v>
      </c>
      <c r="G1457" s="122">
        <v>1.8966671313500001E-2</v>
      </c>
      <c r="H1457" s="122">
        <v>1.91104693786E-2</v>
      </c>
      <c r="I1457" s="122">
        <v>1.89999307299E-2</v>
      </c>
      <c r="J1457" s="122">
        <v>1.98304379219E-2</v>
      </c>
      <c r="K1457" s="122">
        <v>2.1618620662700001E-2</v>
      </c>
      <c r="L1457" s="122">
        <v>3.6849562528099997E-2</v>
      </c>
      <c r="M1457" s="122">
        <v>2.5818899056700002E-2</v>
      </c>
      <c r="N1457" s="122">
        <v>2.5951247108200001E-2</v>
      </c>
      <c r="O1457" s="122">
        <v>2.70912606051E-2</v>
      </c>
      <c r="P1457" s="122">
        <v>2.87286746081E-2</v>
      </c>
      <c r="Q1457" s="122">
        <v>2.7240831670499999E-2</v>
      </c>
      <c r="R1457" s="122">
        <v>2.98482250069E-2</v>
      </c>
      <c r="S1457" s="122">
        <v>3.0580451757800001E-2</v>
      </c>
      <c r="T1457" s="122">
        <v>3.4331564683300002E-2</v>
      </c>
      <c r="U1457" s="122">
        <v>2.92892730431E-2</v>
      </c>
      <c r="V1457" s="122">
        <v>3.7628025881300001E-2</v>
      </c>
      <c r="W1457" s="122">
        <v>3.3260963416800002E-2</v>
      </c>
      <c r="X1457" s="122">
        <v>3.2372820201399997E-2</v>
      </c>
      <c r="Y1457" s="122">
        <v>3.1099814925999999E-2</v>
      </c>
      <c r="Z1457" s="122">
        <v>0.14813607219149999</v>
      </c>
      <c r="AA1457" s="122">
        <v>0.13337292731770001</v>
      </c>
      <c r="AB1457" s="122">
        <v>0.1296354990012</v>
      </c>
      <c r="AC1457" s="122">
        <v>0.13320501257639999</v>
      </c>
      <c r="AD1457" s="122">
        <v>0.1225196532755</v>
      </c>
      <c r="AE1457" s="122">
        <v>0.1350525320297</v>
      </c>
      <c r="AF1457" s="122">
        <v>0.14702930867149999</v>
      </c>
      <c r="AG1457" s="122">
        <v>0.14467975101870001</v>
      </c>
      <c r="AH1457" s="122">
        <v>0.15904963644949999</v>
      </c>
      <c r="AI1457" s="122">
        <v>0.1477525301788</v>
      </c>
      <c r="AJ1457" s="122">
        <v>0.14162857504199999</v>
      </c>
      <c r="AK1457" s="122">
        <v>0.13956089857539999</v>
      </c>
      <c r="AL1457" s="122">
        <v>0</v>
      </c>
    </row>
    <row r="1458" spans="1:38" hidden="1" x14ac:dyDescent="0.25">
      <c r="A1458" s="122" t="s">
        <v>1977</v>
      </c>
      <c r="B1458" s="122">
        <v>1</v>
      </c>
      <c r="C1458" s="122" t="s">
        <v>2161</v>
      </c>
      <c r="D1458" s="122" t="s">
        <v>2080</v>
      </c>
      <c r="E1458" s="122">
        <v>28</v>
      </c>
      <c r="F1458" s="122">
        <v>0</v>
      </c>
      <c r="G1458" s="122">
        <v>0</v>
      </c>
      <c r="H1458" s="122">
        <v>0</v>
      </c>
      <c r="I1458" s="122">
        <v>0</v>
      </c>
      <c r="J1458" s="122">
        <v>0</v>
      </c>
      <c r="K1458" s="122">
        <v>0</v>
      </c>
      <c r="L1458" s="122">
        <v>0</v>
      </c>
      <c r="M1458" s="122">
        <v>0</v>
      </c>
      <c r="N1458" s="122">
        <v>0</v>
      </c>
      <c r="O1458" s="122">
        <v>0</v>
      </c>
      <c r="P1458" s="122">
        <v>0</v>
      </c>
      <c r="Q1458" s="122">
        <v>0</v>
      </c>
      <c r="R1458" s="122">
        <v>0</v>
      </c>
      <c r="S1458" s="122">
        <v>0</v>
      </c>
      <c r="T1458" s="122">
        <v>0</v>
      </c>
      <c r="U1458" s="122">
        <v>0</v>
      </c>
      <c r="V1458" s="122">
        <v>0</v>
      </c>
      <c r="W1458" s="122">
        <v>0</v>
      </c>
      <c r="X1458" s="122">
        <v>0</v>
      </c>
      <c r="Y1458" s="122">
        <v>0</v>
      </c>
      <c r="Z1458" s="122">
        <v>0</v>
      </c>
      <c r="AA1458" s="122">
        <v>0</v>
      </c>
      <c r="AB1458" s="122">
        <v>0</v>
      </c>
      <c r="AC1458" s="122">
        <v>0</v>
      </c>
      <c r="AD1458" s="122">
        <v>0</v>
      </c>
      <c r="AE1458" s="122">
        <v>0</v>
      </c>
      <c r="AF1458" s="122">
        <v>0</v>
      </c>
      <c r="AG1458" s="122">
        <v>0</v>
      </c>
      <c r="AH1458" s="122">
        <v>0</v>
      </c>
      <c r="AI1458" s="122">
        <v>0</v>
      </c>
      <c r="AJ1458" s="122">
        <v>0</v>
      </c>
      <c r="AK1458" s="122">
        <v>0</v>
      </c>
      <c r="AL1458" s="122">
        <v>0</v>
      </c>
    </row>
    <row r="1459" spans="1:38" hidden="1" x14ac:dyDescent="0.25">
      <c r="A1459" s="122" t="s">
        <v>1977</v>
      </c>
      <c r="B1459" s="122">
        <v>1</v>
      </c>
      <c r="C1459" s="122" t="s">
        <v>2161</v>
      </c>
      <c r="D1459" s="122" t="s">
        <v>2133</v>
      </c>
      <c r="E1459" s="122">
        <v>28</v>
      </c>
      <c r="F1459" s="122">
        <v>0</v>
      </c>
      <c r="G1459" s="122">
        <v>0</v>
      </c>
      <c r="H1459" s="122">
        <v>0</v>
      </c>
      <c r="I1459" s="122">
        <v>0</v>
      </c>
      <c r="J1459" s="122">
        <v>0</v>
      </c>
      <c r="K1459" s="122">
        <v>0</v>
      </c>
      <c r="L1459" s="122">
        <v>0</v>
      </c>
      <c r="M1459" s="122">
        <v>0</v>
      </c>
      <c r="N1459" s="122">
        <v>0</v>
      </c>
      <c r="O1459" s="122">
        <v>0</v>
      </c>
      <c r="P1459" s="122">
        <v>0</v>
      </c>
      <c r="Q1459" s="122">
        <v>0</v>
      </c>
      <c r="R1459" s="122">
        <v>0</v>
      </c>
      <c r="S1459" s="122">
        <v>0</v>
      </c>
      <c r="T1459" s="122">
        <v>0</v>
      </c>
      <c r="U1459" s="122">
        <v>0</v>
      </c>
      <c r="V1459" s="122">
        <v>0</v>
      </c>
      <c r="W1459" s="122">
        <v>0</v>
      </c>
      <c r="X1459" s="122">
        <v>0</v>
      </c>
      <c r="Y1459" s="122">
        <v>0</v>
      </c>
      <c r="Z1459" s="122">
        <v>0</v>
      </c>
      <c r="AA1459" s="122">
        <v>0</v>
      </c>
      <c r="AB1459" s="122">
        <v>0</v>
      </c>
      <c r="AC1459" s="122">
        <v>0</v>
      </c>
      <c r="AD1459" s="122">
        <v>0</v>
      </c>
      <c r="AE1459" s="122">
        <v>0</v>
      </c>
      <c r="AF1459" s="122">
        <v>0</v>
      </c>
      <c r="AG1459" s="122">
        <v>0</v>
      </c>
      <c r="AH1459" s="122">
        <v>0</v>
      </c>
      <c r="AI1459" s="122">
        <v>0</v>
      </c>
      <c r="AJ1459" s="122">
        <v>0</v>
      </c>
      <c r="AK1459" s="122">
        <v>0</v>
      </c>
      <c r="AL1459" s="122">
        <v>0</v>
      </c>
    </row>
    <row r="1460" spans="1:38" hidden="1" x14ac:dyDescent="0.25">
      <c r="A1460" s="122" t="s">
        <v>1977</v>
      </c>
      <c r="B1460" s="122">
        <v>1</v>
      </c>
      <c r="C1460" s="122" t="s">
        <v>2161</v>
      </c>
      <c r="D1460" s="122" t="s">
        <v>2081</v>
      </c>
      <c r="E1460" s="122">
        <v>28</v>
      </c>
      <c r="F1460" s="122">
        <v>0</v>
      </c>
      <c r="G1460" s="122">
        <v>0</v>
      </c>
      <c r="H1460" s="122">
        <v>0</v>
      </c>
      <c r="I1460" s="122">
        <v>0</v>
      </c>
      <c r="J1460" s="122">
        <v>0</v>
      </c>
      <c r="K1460" s="122">
        <v>0</v>
      </c>
      <c r="L1460" s="122">
        <v>0</v>
      </c>
      <c r="M1460" s="122">
        <v>0</v>
      </c>
      <c r="N1460" s="122">
        <v>0</v>
      </c>
      <c r="O1460" s="122">
        <v>0</v>
      </c>
      <c r="P1460" s="122">
        <v>0</v>
      </c>
      <c r="Q1460" s="122">
        <v>0</v>
      </c>
      <c r="R1460" s="122">
        <v>0</v>
      </c>
      <c r="S1460" s="122">
        <v>0</v>
      </c>
      <c r="T1460" s="122">
        <v>0</v>
      </c>
      <c r="U1460" s="122">
        <v>0</v>
      </c>
      <c r="V1460" s="122">
        <v>0</v>
      </c>
      <c r="W1460" s="122">
        <v>0</v>
      </c>
      <c r="X1460" s="122">
        <v>0</v>
      </c>
      <c r="Y1460" s="122">
        <v>0</v>
      </c>
      <c r="Z1460" s="122">
        <v>0</v>
      </c>
      <c r="AA1460" s="122">
        <v>0</v>
      </c>
      <c r="AB1460" s="122">
        <v>0</v>
      </c>
      <c r="AC1460" s="122">
        <v>0</v>
      </c>
      <c r="AD1460" s="122">
        <v>0</v>
      </c>
      <c r="AE1460" s="122">
        <v>0</v>
      </c>
      <c r="AF1460" s="122">
        <v>0</v>
      </c>
      <c r="AG1460" s="122">
        <v>0</v>
      </c>
      <c r="AH1460" s="122">
        <v>0</v>
      </c>
      <c r="AI1460" s="122">
        <v>0</v>
      </c>
      <c r="AJ1460" s="122">
        <v>0</v>
      </c>
      <c r="AK1460" s="122">
        <v>0</v>
      </c>
      <c r="AL1460" s="122">
        <v>0</v>
      </c>
    </row>
    <row r="1461" spans="1:38" x14ac:dyDescent="0.25">
      <c r="A1461" s="122" t="s">
        <v>1977</v>
      </c>
      <c r="B1461" s="122">
        <v>1</v>
      </c>
      <c r="C1461" s="122" t="s">
        <v>2161</v>
      </c>
      <c r="D1461" s="122" t="s">
        <v>2082</v>
      </c>
      <c r="E1461" s="122">
        <v>28</v>
      </c>
      <c r="F1461" s="122">
        <v>4.0373018642100002E-2</v>
      </c>
      <c r="G1461" s="122">
        <v>3.7933342627099999E-2</v>
      </c>
      <c r="H1461" s="122">
        <v>3.8220938757099997E-2</v>
      </c>
      <c r="I1461" s="122">
        <v>3.7999861459900003E-2</v>
      </c>
      <c r="J1461" s="122">
        <v>3.96608758438E-2</v>
      </c>
      <c r="K1461" s="122">
        <v>4.3237241325400001E-2</v>
      </c>
      <c r="L1461" s="122">
        <v>3.6849562528099997E-2</v>
      </c>
      <c r="M1461" s="122">
        <v>5.1637798113400003E-2</v>
      </c>
      <c r="N1461" s="122">
        <v>5.1902494216499999E-2</v>
      </c>
      <c r="O1461" s="122">
        <v>5.4182521210299997E-2</v>
      </c>
      <c r="P1461" s="122">
        <v>5.74573492162E-2</v>
      </c>
      <c r="Q1461" s="122">
        <v>5.4481663340999999E-2</v>
      </c>
      <c r="R1461" s="122">
        <v>5.9696450013800001E-2</v>
      </c>
      <c r="S1461" s="122">
        <v>6.1160903515499999E-2</v>
      </c>
      <c r="T1461" s="122">
        <v>6.86631293665E-2</v>
      </c>
      <c r="U1461" s="122">
        <v>5.8578546086200001E-2</v>
      </c>
      <c r="V1461" s="122">
        <v>7.5256051762600001E-2</v>
      </c>
      <c r="W1461" s="122">
        <v>6.6521926833600004E-2</v>
      </c>
      <c r="X1461" s="122">
        <v>6.4745640402799995E-2</v>
      </c>
      <c r="Y1461" s="122">
        <v>6.2199629851999998E-2</v>
      </c>
      <c r="Z1461" s="122">
        <v>2.9240238472299999E-2</v>
      </c>
      <c r="AA1461" s="122">
        <v>4.7202399260199999E-2</v>
      </c>
      <c r="AB1461" s="122">
        <v>3.9957436157200002E-2</v>
      </c>
      <c r="AC1461" s="122">
        <v>4.5126553161399997E-2</v>
      </c>
      <c r="AD1461" s="122">
        <v>4.0327820251799998E-2</v>
      </c>
      <c r="AE1461" s="122">
        <v>3.4608218257499997E-2</v>
      </c>
      <c r="AF1461" s="122">
        <v>1.9535166947900001E-2</v>
      </c>
      <c r="AG1461" s="122">
        <v>1.9324160004700001E-2</v>
      </c>
      <c r="AH1461" s="122">
        <v>2.2423158869600002E-2</v>
      </c>
      <c r="AI1461" s="122">
        <v>1.9754884690800001E-2</v>
      </c>
      <c r="AJ1461" s="122">
        <v>1.93227090108E-2</v>
      </c>
      <c r="AK1461" s="122">
        <v>2.18312066612E-2</v>
      </c>
      <c r="AL1461" s="122">
        <v>0</v>
      </c>
    </row>
    <row r="1462" spans="1:38" hidden="1" x14ac:dyDescent="0.25">
      <c r="A1462" s="122" t="s">
        <v>1977</v>
      </c>
      <c r="B1462" s="122">
        <v>1</v>
      </c>
      <c r="C1462" s="122" t="s">
        <v>2161</v>
      </c>
      <c r="D1462" s="122" t="s">
        <v>474</v>
      </c>
      <c r="E1462" s="122">
        <v>28</v>
      </c>
      <c r="F1462" s="122">
        <v>0</v>
      </c>
      <c r="G1462" s="122">
        <v>0</v>
      </c>
      <c r="H1462" s="122">
        <v>0</v>
      </c>
      <c r="I1462" s="122">
        <v>0</v>
      </c>
      <c r="J1462" s="122">
        <v>0</v>
      </c>
      <c r="K1462" s="122">
        <v>0</v>
      </c>
      <c r="L1462" s="122">
        <v>0</v>
      </c>
      <c r="M1462" s="122">
        <v>0</v>
      </c>
      <c r="N1462" s="122">
        <v>0</v>
      </c>
      <c r="O1462" s="122">
        <v>0</v>
      </c>
      <c r="P1462" s="122">
        <v>0</v>
      </c>
      <c r="Q1462" s="122">
        <v>0</v>
      </c>
      <c r="R1462" s="122">
        <v>0</v>
      </c>
      <c r="S1462" s="122">
        <v>0</v>
      </c>
      <c r="T1462" s="122">
        <v>0</v>
      </c>
      <c r="U1462" s="122">
        <v>0</v>
      </c>
      <c r="V1462" s="122">
        <v>0</v>
      </c>
      <c r="W1462" s="122">
        <v>0</v>
      </c>
      <c r="X1462" s="122">
        <v>0</v>
      </c>
      <c r="Y1462" s="122">
        <v>0</v>
      </c>
      <c r="Z1462" s="122">
        <v>0</v>
      </c>
      <c r="AA1462" s="122">
        <v>0</v>
      </c>
      <c r="AB1462" s="122">
        <v>0</v>
      </c>
      <c r="AC1462" s="122">
        <v>0</v>
      </c>
      <c r="AD1462" s="122">
        <v>0</v>
      </c>
      <c r="AE1462" s="122">
        <v>0</v>
      </c>
      <c r="AF1462" s="122">
        <v>0</v>
      </c>
      <c r="AG1462" s="122">
        <v>0</v>
      </c>
      <c r="AH1462" s="122">
        <v>0</v>
      </c>
      <c r="AI1462" s="122">
        <v>0</v>
      </c>
      <c r="AJ1462" s="122">
        <v>0</v>
      </c>
      <c r="AK1462" s="122">
        <v>0</v>
      </c>
      <c r="AL1462" s="122">
        <v>0</v>
      </c>
    </row>
    <row r="1463" spans="1:38" hidden="1" x14ac:dyDescent="0.25">
      <c r="A1463" s="122" t="s">
        <v>1977</v>
      </c>
      <c r="B1463" s="122">
        <v>1</v>
      </c>
      <c r="C1463" s="122" t="s">
        <v>2161</v>
      </c>
      <c r="D1463" s="122" t="s">
        <v>2083</v>
      </c>
      <c r="E1463" s="122">
        <v>28</v>
      </c>
      <c r="F1463" s="122">
        <v>0</v>
      </c>
      <c r="G1463" s="122">
        <v>0</v>
      </c>
      <c r="H1463" s="122">
        <v>0</v>
      </c>
      <c r="I1463" s="122">
        <v>0</v>
      </c>
      <c r="J1463" s="122">
        <v>0</v>
      </c>
      <c r="K1463" s="122">
        <v>0</v>
      </c>
      <c r="L1463" s="122">
        <v>0</v>
      </c>
      <c r="M1463" s="122">
        <v>0</v>
      </c>
      <c r="N1463" s="122">
        <v>0</v>
      </c>
      <c r="O1463" s="122">
        <v>0</v>
      </c>
      <c r="P1463" s="122">
        <v>0</v>
      </c>
      <c r="Q1463" s="122">
        <v>0</v>
      </c>
      <c r="R1463" s="122">
        <v>0</v>
      </c>
      <c r="S1463" s="122">
        <v>0</v>
      </c>
      <c r="T1463" s="122">
        <v>0</v>
      </c>
      <c r="U1463" s="122">
        <v>0</v>
      </c>
      <c r="V1463" s="122">
        <v>0</v>
      </c>
      <c r="W1463" s="122">
        <v>0</v>
      </c>
      <c r="X1463" s="122">
        <v>0</v>
      </c>
      <c r="Y1463" s="122">
        <v>0</v>
      </c>
      <c r="Z1463" s="122">
        <v>0</v>
      </c>
      <c r="AA1463" s="122">
        <v>0</v>
      </c>
      <c r="AB1463" s="122">
        <v>0</v>
      </c>
      <c r="AC1463" s="122">
        <v>0</v>
      </c>
      <c r="AD1463" s="122">
        <v>0</v>
      </c>
      <c r="AE1463" s="122">
        <v>0</v>
      </c>
      <c r="AF1463" s="122">
        <v>0</v>
      </c>
      <c r="AG1463" s="122">
        <v>0</v>
      </c>
      <c r="AH1463" s="122">
        <v>0</v>
      </c>
      <c r="AI1463" s="122">
        <v>0</v>
      </c>
      <c r="AJ1463" s="122">
        <v>0</v>
      </c>
      <c r="AK1463" s="122">
        <v>0</v>
      </c>
      <c r="AL1463" s="122">
        <v>0</v>
      </c>
    </row>
    <row r="1464" spans="1:38" hidden="1" x14ac:dyDescent="0.25">
      <c r="A1464" s="122" t="s">
        <v>1977</v>
      </c>
      <c r="B1464" s="122">
        <v>1</v>
      </c>
      <c r="C1464" s="122" t="s">
        <v>2161</v>
      </c>
      <c r="D1464" s="122" t="s">
        <v>2084</v>
      </c>
      <c r="E1464" s="122">
        <v>28</v>
      </c>
      <c r="F1464" s="122">
        <v>0</v>
      </c>
      <c r="G1464" s="122">
        <v>0</v>
      </c>
      <c r="H1464" s="122">
        <v>0</v>
      </c>
      <c r="I1464" s="122">
        <v>0</v>
      </c>
      <c r="J1464" s="122">
        <v>0</v>
      </c>
      <c r="K1464" s="122">
        <v>0</v>
      </c>
      <c r="L1464" s="122">
        <v>0</v>
      </c>
      <c r="M1464" s="122">
        <v>0</v>
      </c>
      <c r="N1464" s="122">
        <v>0</v>
      </c>
      <c r="O1464" s="122">
        <v>0</v>
      </c>
      <c r="P1464" s="122">
        <v>0</v>
      </c>
      <c r="Q1464" s="122">
        <v>0</v>
      </c>
      <c r="R1464" s="122">
        <v>0</v>
      </c>
      <c r="S1464" s="122">
        <v>0</v>
      </c>
      <c r="T1464" s="122">
        <v>0</v>
      </c>
      <c r="U1464" s="122">
        <v>0</v>
      </c>
      <c r="V1464" s="122">
        <v>0</v>
      </c>
      <c r="W1464" s="122">
        <v>0</v>
      </c>
      <c r="X1464" s="122">
        <v>0</v>
      </c>
      <c r="Y1464" s="122">
        <v>0</v>
      </c>
      <c r="Z1464" s="122">
        <v>0</v>
      </c>
      <c r="AA1464" s="122">
        <v>0</v>
      </c>
      <c r="AB1464" s="122">
        <v>0</v>
      </c>
      <c r="AC1464" s="122">
        <v>0</v>
      </c>
      <c r="AD1464" s="122">
        <v>0</v>
      </c>
      <c r="AE1464" s="122">
        <v>0</v>
      </c>
      <c r="AF1464" s="122">
        <v>0</v>
      </c>
      <c r="AG1464" s="122">
        <v>0</v>
      </c>
      <c r="AH1464" s="122">
        <v>0</v>
      </c>
      <c r="AI1464" s="122">
        <v>0</v>
      </c>
      <c r="AJ1464" s="122">
        <v>0</v>
      </c>
      <c r="AK1464" s="122">
        <v>0</v>
      </c>
      <c r="AL1464" s="122">
        <v>0</v>
      </c>
    </row>
    <row r="1465" spans="1:38" hidden="1" x14ac:dyDescent="0.25">
      <c r="A1465" s="122" t="s">
        <v>1977</v>
      </c>
      <c r="B1465" s="122">
        <v>1</v>
      </c>
      <c r="C1465" s="122" t="s">
        <v>2161</v>
      </c>
      <c r="D1465" s="122" t="s">
        <v>2085</v>
      </c>
      <c r="E1465" s="122">
        <v>28</v>
      </c>
      <c r="F1465" s="122">
        <v>0</v>
      </c>
      <c r="G1465" s="122">
        <v>0</v>
      </c>
      <c r="H1465" s="122">
        <v>0</v>
      </c>
      <c r="I1465" s="122">
        <v>0</v>
      </c>
      <c r="J1465" s="122">
        <v>0</v>
      </c>
      <c r="K1465" s="122">
        <v>0</v>
      </c>
      <c r="L1465" s="122">
        <v>0</v>
      </c>
      <c r="M1465" s="122">
        <v>0</v>
      </c>
      <c r="N1465" s="122">
        <v>0</v>
      </c>
      <c r="O1465" s="122">
        <v>0</v>
      </c>
      <c r="P1465" s="122">
        <v>0</v>
      </c>
      <c r="Q1465" s="122">
        <v>0</v>
      </c>
      <c r="R1465" s="122">
        <v>0</v>
      </c>
      <c r="S1465" s="122">
        <v>0</v>
      </c>
      <c r="T1465" s="122">
        <v>0</v>
      </c>
      <c r="U1465" s="122">
        <v>0</v>
      </c>
      <c r="V1465" s="122">
        <v>0</v>
      </c>
      <c r="W1465" s="122">
        <v>0</v>
      </c>
      <c r="X1465" s="122">
        <v>0</v>
      </c>
      <c r="Y1465" s="122">
        <v>0</v>
      </c>
      <c r="Z1465" s="122">
        <v>0</v>
      </c>
      <c r="AA1465" s="122">
        <v>0</v>
      </c>
      <c r="AB1465" s="122">
        <v>0</v>
      </c>
      <c r="AC1465" s="122">
        <v>0</v>
      </c>
      <c r="AD1465" s="122">
        <v>0</v>
      </c>
      <c r="AE1465" s="122">
        <v>0</v>
      </c>
      <c r="AF1465" s="122">
        <v>0</v>
      </c>
      <c r="AG1465" s="122">
        <v>0</v>
      </c>
      <c r="AH1465" s="122">
        <v>0</v>
      </c>
      <c r="AI1465" s="122">
        <v>0</v>
      </c>
      <c r="AJ1465" s="122">
        <v>0</v>
      </c>
      <c r="AK1465" s="122">
        <v>0</v>
      </c>
      <c r="AL1465" s="122">
        <v>0</v>
      </c>
    </row>
    <row r="1466" spans="1:38" hidden="1" x14ac:dyDescent="0.25">
      <c r="A1466" s="122" t="s">
        <v>1977</v>
      </c>
      <c r="B1466" s="122">
        <v>1</v>
      </c>
      <c r="C1466" s="122" t="s">
        <v>2161</v>
      </c>
      <c r="D1466" s="122" t="s">
        <v>2086</v>
      </c>
      <c r="E1466" s="122">
        <v>28</v>
      </c>
      <c r="F1466" s="122">
        <v>2.0186509321099999E-2</v>
      </c>
      <c r="G1466" s="122">
        <v>1.8966671313500001E-2</v>
      </c>
      <c r="H1466" s="122">
        <v>1.91104693786E-2</v>
      </c>
      <c r="I1466" s="122">
        <v>1.89999307299E-2</v>
      </c>
      <c r="J1466" s="122">
        <v>1.98304379219E-2</v>
      </c>
      <c r="K1466" s="122">
        <v>2.1618620662700001E-2</v>
      </c>
      <c r="L1466" s="122">
        <v>3.6849562528099997E-2</v>
      </c>
      <c r="M1466" s="122">
        <v>2.5818899056700002E-2</v>
      </c>
      <c r="N1466" s="122">
        <v>2.5951247108200001E-2</v>
      </c>
      <c r="O1466" s="122">
        <v>2.70912606051E-2</v>
      </c>
      <c r="P1466" s="122">
        <v>2.87286746081E-2</v>
      </c>
      <c r="Q1466" s="122">
        <v>2.7240831670499999E-2</v>
      </c>
      <c r="R1466" s="122">
        <v>2.98482250069E-2</v>
      </c>
      <c r="S1466" s="122">
        <v>3.0580451757800001E-2</v>
      </c>
      <c r="T1466" s="122">
        <v>3.4331564683300002E-2</v>
      </c>
      <c r="U1466" s="122">
        <v>2.92892730431E-2</v>
      </c>
      <c r="V1466" s="122">
        <v>3.7628025881300001E-2</v>
      </c>
      <c r="W1466" s="122">
        <v>3.3260963416800002E-2</v>
      </c>
      <c r="X1466" s="122">
        <v>3.2372820201399997E-2</v>
      </c>
      <c r="Y1466" s="122">
        <v>3.1099814925999999E-2</v>
      </c>
      <c r="Z1466" s="122">
        <v>0</v>
      </c>
      <c r="AA1466" s="122">
        <v>0</v>
      </c>
      <c r="AB1466" s="122">
        <v>4.0767765047100002E-2</v>
      </c>
      <c r="AC1466" s="122">
        <v>3.3456158476499999E-2</v>
      </c>
      <c r="AD1466" s="122">
        <v>6.6482461446899996E-2</v>
      </c>
      <c r="AE1466" s="122">
        <v>3.2858272453300003E-2</v>
      </c>
      <c r="AF1466" s="122">
        <v>6.8158444613799996E-2</v>
      </c>
      <c r="AG1466" s="122">
        <v>2.55994274318E-2</v>
      </c>
      <c r="AH1466" s="122">
        <v>2.2828145139699999E-2</v>
      </c>
      <c r="AI1466" s="122">
        <v>2.32329040149E-2</v>
      </c>
      <c r="AJ1466" s="122">
        <v>3.7818589493400001E-2</v>
      </c>
      <c r="AK1466" s="122">
        <v>6.4083588991699997E-2</v>
      </c>
      <c r="AL1466" s="122">
        <v>0</v>
      </c>
    </row>
    <row r="1467" spans="1:38" hidden="1" x14ac:dyDescent="0.25">
      <c r="A1467" s="122" t="s">
        <v>1977</v>
      </c>
      <c r="B1467" s="122">
        <v>1</v>
      </c>
      <c r="C1467" s="122" t="s">
        <v>2161</v>
      </c>
      <c r="D1467" s="122" t="s">
        <v>2087</v>
      </c>
      <c r="E1467" s="122">
        <v>28</v>
      </c>
      <c r="F1467" s="122">
        <v>2.0186509321099999E-2</v>
      </c>
      <c r="G1467" s="122">
        <v>1.8966671313500001E-2</v>
      </c>
      <c r="H1467" s="122">
        <v>1.91104693786E-2</v>
      </c>
      <c r="I1467" s="122">
        <v>1.89999307299E-2</v>
      </c>
      <c r="J1467" s="122">
        <v>1.98304379219E-2</v>
      </c>
      <c r="K1467" s="122">
        <v>2.1618620662700001E-2</v>
      </c>
      <c r="L1467" s="122">
        <v>1.84247812641E-2</v>
      </c>
      <c r="M1467" s="122">
        <v>2.5818899056700002E-2</v>
      </c>
      <c r="N1467" s="122">
        <v>2.5951247108200001E-2</v>
      </c>
      <c r="O1467" s="122">
        <v>2.70912606051E-2</v>
      </c>
      <c r="P1467" s="122">
        <v>0</v>
      </c>
      <c r="Q1467" s="122">
        <v>0</v>
      </c>
      <c r="R1467" s="122">
        <v>0</v>
      </c>
      <c r="S1467" s="122">
        <v>0</v>
      </c>
      <c r="T1467" s="122">
        <v>0</v>
      </c>
      <c r="U1467" s="122">
        <v>0</v>
      </c>
      <c r="V1467" s="122">
        <v>0</v>
      </c>
      <c r="W1467" s="122">
        <v>0</v>
      </c>
      <c r="X1467" s="122">
        <v>0</v>
      </c>
      <c r="Y1467" s="122">
        <v>0</v>
      </c>
      <c r="Z1467" s="122">
        <v>0</v>
      </c>
      <c r="AA1467" s="122">
        <v>0</v>
      </c>
      <c r="AB1467" s="122">
        <v>0</v>
      </c>
      <c r="AC1467" s="122">
        <v>0</v>
      </c>
      <c r="AD1467" s="122">
        <v>0</v>
      </c>
      <c r="AE1467" s="122">
        <v>0</v>
      </c>
      <c r="AF1467" s="122">
        <v>0</v>
      </c>
      <c r="AG1467" s="122">
        <v>0</v>
      </c>
      <c r="AH1467" s="122">
        <v>0</v>
      </c>
      <c r="AI1467" s="122">
        <v>0</v>
      </c>
      <c r="AJ1467" s="122">
        <v>0</v>
      </c>
      <c r="AK1467" s="122">
        <v>0</v>
      </c>
      <c r="AL1467" s="122">
        <v>0</v>
      </c>
    </row>
    <row r="1468" spans="1:38" hidden="1" x14ac:dyDescent="0.25">
      <c r="A1468" s="122" t="s">
        <v>1977</v>
      </c>
      <c r="B1468" s="122">
        <v>1</v>
      </c>
      <c r="C1468" s="122" t="s">
        <v>2161</v>
      </c>
      <c r="D1468" s="122" t="s">
        <v>2134</v>
      </c>
      <c r="E1468" s="122">
        <v>28</v>
      </c>
      <c r="F1468" s="122">
        <v>0</v>
      </c>
      <c r="G1468" s="122">
        <v>0</v>
      </c>
      <c r="H1468" s="122">
        <v>0</v>
      </c>
      <c r="I1468" s="122">
        <v>0</v>
      </c>
      <c r="J1468" s="122">
        <v>0</v>
      </c>
      <c r="K1468" s="122">
        <v>0</v>
      </c>
      <c r="L1468" s="122">
        <v>0</v>
      </c>
      <c r="M1468" s="122">
        <v>0</v>
      </c>
      <c r="N1468" s="122">
        <v>0</v>
      </c>
      <c r="O1468" s="122">
        <v>0</v>
      </c>
      <c r="P1468" s="122">
        <v>0</v>
      </c>
      <c r="Q1468" s="122">
        <v>0</v>
      </c>
      <c r="R1468" s="122">
        <v>0</v>
      </c>
      <c r="S1468" s="122">
        <v>0</v>
      </c>
      <c r="T1468" s="122">
        <v>0</v>
      </c>
      <c r="U1468" s="122">
        <v>0</v>
      </c>
      <c r="V1468" s="122">
        <v>0</v>
      </c>
      <c r="W1468" s="122">
        <v>0</v>
      </c>
      <c r="X1468" s="122">
        <v>0</v>
      </c>
      <c r="Y1468" s="122">
        <v>0</v>
      </c>
      <c r="Z1468" s="122">
        <v>0</v>
      </c>
      <c r="AA1468" s="122">
        <v>0</v>
      </c>
      <c r="AB1468" s="122">
        <v>0</v>
      </c>
      <c r="AC1468" s="122">
        <v>0</v>
      </c>
      <c r="AD1468" s="122">
        <v>0</v>
      </c>
      <c r="AE1468" s="122">
        <v>0</v>
      </c>
      <c r="AF1468" s="122">
        <v>0</v>
      </c>
      <c r="AG1468" s="122">
        <v>0</v>
      </c>
      <c r="AH1468" s="122">
        <v>0</v>
      </c>
      <c r="AI1468" s="122">
        <v>0</v>
      </c>
      <c r="AJ1468" s="122">
        <v>0</v>
      </c>
      <c r="AK1468" s="122">
        <v>0</v>
      </c>
      <c r="AL1468" s="122">
        <v>0</v>
      </c>
    </row>
    <row r="1469" spans="1:38" hidden="1" x14ac:dyDescent="0.25">
      <c r="A1469" s="122" t="s">
        <v>1977</v>
      </c>
      <c r="B1469" s="122">
        <v>1</v>
      </c>
      <c r="C1469" s="122" t="s">
        <v>2161</v>
      </c>
      <c r="D1469" s="122" t="s">
        <v>2088</v>
      </c>
      <c r="E1469" s="122">
        <v>28</v>
      </c>
      <c r="F1469" s="122">
        <v>0</v>
      </c>
      <c r="G1469" s="122">
        <v>0</v>
      </c>
      <c r="H1469" s="122">
        <v>0</v>
      </c>
      <c r="I1469" s="122">
        <v>0</v>
      </c>
      <c r="J1469" s="122">
        <v>0</v>
      </c>
      <c r="K1469" s="122">
        <v>0</v>
      </c>
      <c r="L1469" s="122">
        <v>0</v>
      </c>
      <c r="M1469" s="122">
        <v>0</v>
      </c>
      <c r="N1469" s="122">
        <v>0</v>
      </c>
      <c r="O1469" s="122">
        <v>0</v>
      </c>
      <c r="P1469" s="122">
        <v>0</v>
      </c>
      <c r="Q1469" s="122">
        <v>0</v>
      </c>
      <c r="R1469" s="122">
        <v>0</v>
      </c>
      <c r="S1469" s="122">
        <v>0</v>
      </c>
      <c r="T1469" s="122">
        <v>0</v>
      </c>
      <c r="U1469" s="122">
        <v>0</v>
      </c>
      <c r="V1469" s="122">
        <v>0</v>
      </c>
      <c r="W1469" s="122">
        <v>0</v>
      </c>
      <c r="X1469" s="122">
        <v>0</v>
      </c>
      <c r="Y1469" s="122">
        <v>0</v>
      </c>
      <c r="Z1469" s="122">
        <v>0</v>
      </c>
      <c r="AA1469" s="122">
        <v>0</v>
      </c>
      <c r="AB1469" s="122">
        <v>0</v>
      </c>
      <c r="AC1469" s="122">
        <v>0</v>
      </c>
      <c r="AD1469" s="122">
        <v>0</v>
      </c>
      <c r="AE1469" s="122">
        <v>0</v>
      </c>
      <c r="AF1469" s="122">
        <v>0</v>
      </c>
      <c r="AG1469" s="122">
        <v>0</v>
      </c>
      <c r="AH1469" s="122">
        <v>0</v>
      </c>
      <c r="AI1469" s="122">
        <v>0</v>
      </c>
      <c r="AJ1469" s="122">
        <v>0</v>
      </c>
      <c r="AK1469" s="122">
        <v>0</v>
      </c>
      <c r="AL1469" s="122">
        <v>0</v>
      </c>
    </row>
    <row r="1470" spans="1:38" hidden="1" x14ac:dyDescent="0.25">
      <c r="A1470" s="122" t="s">
        <v>1977</v>
      </c>
      <c r="B1470" s="122">
        <v>1</v>
      </c>
      <c r="C1470" s="122" t="s">
        <v>2161</v>
      </c>
      <c r="D1470" s="122" t="s">
        <v>2089</v>
      </c>
      <c r="E1470" s="122">
        <v>28</v>
      </c>
      <c r="F1470" s="122">
        <v>0</v>
      </c>
      <c r="G1470" s="122">
        <v>0</v>
      </c>
      <c r="H1470" s="122">
        <v>0</v>
      </c>
      <c r="I1470" s="122">
        <v>0</v>
      </c>
      <c r="J1470" s="122">
        <v>0</v>
      </c>
      <c r="K1470" s="122">
        <v>0</v>
      </c>
      <c r="L1470" s="122">
        <v>0</v>
      </c>
      <c r="M1470" s="122">
        <v>0</v>
      </c>
      <c r="N1470" s="122">
        <v>0</v>
      </c>
      <c r="O1470" s="122">
        <v>0</v>
      </c>
      <c r="P1470" s="122">
        <v>0</v>
      </c>
      <c r="Q1470" s="122">
        <v>0</v>
      </c>
      <c r="R1470" s="122">
        <v>0</v>
      </c>
      <c r="S1470" s="122">
        <v>0</v>
      </c>
      <c r="T1470" s="122">
        <v>0</v>
      </c>
      <c r="U1470" s="122">
        <v>0</v>
      </c>
      <c r="V1470" s="122">
        <v>0</v>
      </c>
      <c r="W1470" s="122">
        <v>0</v>
      </c>
      <c r="X1470" s="122">
        <v>0</v>
      </c>
      <c r="Y1470" s="122">
        <v>0</v>
      </c>
      <c r="Z1470" s="122">
        <v>0</v>
      </c>
      <c r="AA1470" s="122">
        <v>0</v>
      </c>
      <c r="AB1470" s="122">
        <v>0</v>
      </c>
      <c r="AC1470" s="122">
        <v>0</v>
      </c>
      <c r="AD1470" s="122">
        <v>0</v>
      </c>
      <c r="AE1470" s="122">
        <v>0</v>
      </c>
      <c r="AF1470" s="122">
        <v>0</v>
      </c>
      <c r="AG1470" s="122">
        <v>0</v>
      </c>
      <c r="AH1470" s="122">
        <v>0</v>
      </c>
      <c r="AI1470" s="122">
        <v>0</v>
      </c>
      <c r="AJ1470" s="122">
        <v>0</v>
      </c>
      <c r="AK1470" s="122">
        <v>0</v>
      </c>
      <c r="AL1470" s="122">
        <v>0</v>
      </c>
    </row>
    <row r="1471" spans="1:38" hidden="1" x14ac:dyDescent="0.25">
      <c r="A1471" s="122" t="s">
        <v>1977</v>
      </c>
      <c r="B1471" s="122">
        <v>1</v>
      </c>
      <c r="C1471" s="122" t="s">
        <v>2161</v>
      </c>
      <c r="D1471" s="122" t="s">
        <v>2090</v>
      </c>
      <c r="E1471" s="122">
        <v>28</v>
      </c>
      <c r="F1471" s="122">
        <v>0</v>
      </c>
      <c r="G1471" s="122">
        <v>0</v>
      </c>
      <c r="H1471" s="122">
        <v>0</v>
      </c>
      <c r="I1471" s="122">
        <v>0</v>
      </c>
      <c r="J1471" s="122">
        <v>0</v>
      </c>
      <c r="K1471" s="122">
        <v>0</v>
      </c>
      <c r="L1471" s="122">
        <v>0</v>
      </c>
      <c r="M1471" s="122">
        <v>0</v>
      </c>
      <c r="N1471" s="122">
        <v>0</v>
      </c>
      <c r="O1471" s="122">
        <v>0</v>
      </c>
      <c r="P1471" s="122">
        <v>0</v>
      </c>
      <c r="Q1471" s="122">
        <v>0</v>
      </c>
      <c r="R1471" s="122">
        <v>0</v>
      </c>
      <c r="S1471" s="122">
        <v>0</v>
      </c>
      <c r="T1471" s="122">
        <v>0</v>
      </c>
      <c r="U1471" s="122">
        <v>0</v>
      </c>
      <c r="V1471" s="122">
        <v>0</v>
      </c>
      <c r="W1471" s="122">
        <v>0</v>
      </c>
      <c r="X1471" s="122">
        <v>0</v>
      </c>
      <c r="Y1471" s="122">
        <v>0</v>
      </c>
      <c r="Z1471" s="122">
        <v>0</v>
      </c>
      <c r="AA1471" s="122">
        <v>0</v>
      </c>
      <c r="AB1471" s="122">
        <v>0</v>
      </c>
      <c r="AC1471" s="122">
        <v>0</v>
      </c>
      <c r="AD1471" s="122">
        <v>0</v>
      </c>
      <c r="AE1471" s="122">
        <v>0</v>
      </c>
      <c r="AF1471" s="122">
        <v>0</v>
      </c>
      <c r="AG1471" s="122">
        <v>0</v>
      </c>
      <c r="AH1471" s="122">
        <v>0</v>
      </c>
      <c r="AI1471" s="122">
        <v>0</v>
      </c>
      <c r="AJ1471" s="122">
        <v>0</v>
      </c>
      <c r="AK1471" s="122">
        <v>0</v>
      </c>
      <c r="AL1471" s="122">
        <v>0</v>
      </c>
    </row>
    <row r="1472" spans="1:38" hidden="1" x14ac:dyDescent="0.25">
      <c r="A1472" s="122" t="s">
        <v>1977</v>
      </c>
      <c r="B1472" s="122">
        <v>1</v>
      </c>
      <c r="C1472" s="122" t="s">
        <v>2161</v>
      </c>
      <c r="D1472" s="122" t="s">
        <v>2091</v>
      </c>
      <c r="E1472" s="122">
        <v>28</v>
      </c>
      <c r="F1472" s="122">
        <v>0</v>
      </c>
      <c r="G1472" s="122">
        <v>0</v>
      </c>
      <c r="H1472" s="122">
        <v>0</v>
      </c>
      <c r="I1472" s="122">
        <v>0</v>
      </c>
      <c r="J1472" s="122">
        <v>0</v>
      </c>
      <c r="K1472" s="122">
        <v>0</v>
      </c>
      <c r="L1472" s="122">
        <v>0</v>
      </c>
      <c r="M1472" s="122">
        <v>0</v>
      </c>
      <c r="N1472" s="122">
        <v>0</v>
      </c>
      <c r="O1472" s="122">
        <v>0</v>
      </c>
      <c r="P1472" s="122">
        <v>0</v>
      </c>
      <c r="Q1472" s="122">
        <v>0</v>
      </c>
      <c r="R1472" s="122">
        <v>0</v>
      </c>
      <c r="S1472" s="122">
        <v>0</v>
      </c>
      <c r="T1472" s="122">
        <v>0</v>
      </c>
      <c r="U1472" s="122">
        <v>2.92892730431E-2</v>
      </c>
      <c r="V1472" s="122">
        <v>0</v>
      </c>
      <c r="W1472" s="122">
        <v>0</v>
      </c>
      <c r="X1472" s="122">
        <v>0</v>
      </c>
      <c r="Y1472" s="122">
        <v>0</v>
      </c>
      <c r="Z1472" s="122">
        <v>0</v>
      </c>
      <c r="AA1472" s="122">
        <v>0</v>
      </c>
      <c r="AB1472" s="122">
        <v>0</v>
      </c>
      <c r="AC1472" s="122">
        <v>0</v>
      </c>
      <c r="AD1472" s="122">
        <v>0</v>
      </c>
      <c r="AE1472" s="122">
        <v>0</v>
      </c>
      <c r="AF1472" s="122">
        <v>0</v>
      </c>
      <c r="AG1472" s="122">
        <v>0</v>
      </c>
      <c r="AH1472" s="122">
        <v>0</v>
      </c>
      <c r="AI1472" s="122">
        <v>0</v>
      </c>
      <c r="AJ1472" s="122">
        <v>0</v>
      </c>
      <c r="AK1472" s="122">
        <v>0</v>
      </c>
      <c r="AL1472" s="122">
        <v>0</v>
      </c>
    </row>
    <row r="1473" spans="1:38" hidden="1" x14ac:dyDescent="0.25">
      <c r="A1473" s="122" t="s">
        <v>1977</v>
      </c>
      <c r="B1473" s="122">
        <v>1</v>
      </c>
      <c r="C1473" s="122" t="s">
        <v>2161</v>
      </c>
      <c r="D1473" s="122" t="s">
        <v>2092</v>
      </c>
      <c r="E1473" s="122">
        <v>28</v>
      </c>
      <c r="F1473" s="122">
        <v>4.0373018642100002E-2</v>
      </c>
      <c r="G1473" s="122">
        <v>3.7933342627099999E-2</v>
      </c>
      <c r="H1473" s="122">
        <v>3.8220938757099997E-2</v>
      </c>
      <c r="I1473" s="122">
        <v>3.7999861459900003E-2</v>
      </c>
      <c r="J1473" s="122">
        <v>3.96608758438E-2</v>
      </c>
      <c r="K1473" s="122">
        <v>4.3237241325400001E-2</v>
      </c>
      <c r="L1473" s="122">
        <v>3.6849562528099997E-2</v>
      </c>
      <c r="M1473" s="122">
        <v>5.1637798113400003E-2</v>
      </c>
      <c r="N1473" s="122">
        <v>5.1902494216499999E-2</v>
      </c>
      <c r="O1473" s="122">
        <v>5.4182521210299997E-2</v>
      </c>
      <c r="P1473" s="122">
        <v>5.74573492162E-2</v>
      </c>
      <c r="Q1473" s="122">
        <v>5.4481663340999999E-2</v>
      </c>
      <c r="R1473" s="122">
        <v>5.9696450013800001E-2</v>
      </c>
      <c r="S1473" s="122">
        <v>6.1160903515499999E-2</v>
      </c>
      <c r="T1473" s="122">
        <v>6.86631293665E-2</v>
      </c>
      <c r="U1473" s="122">
        <v>5.8578546086200001E-2</v>
      </c>
      <c r="V1473" s="122">
        <v>7.5256051762600001E-2</v>
      </c>
      <c r="W1473" s="122">
        <v>6.6521926833600004E-2</v>
      </c>
      <c r="X1473" s="122">
        <v>6.4745640402799995E-2</v>
      </c>
      <c r="Y1473" s="122">
        <v>6.2199629851999998E-2</v>
      </c>
      <c r="Z1473" s="122">
        <v>4.4502421913299998E-2</v>
      </c>
      <c r="AA1473" s="122">
        <v>5.1546121863700001E-2</v>
      </c>
      <c r="AB1473" s="122">
        <v>5.1277721420799997E-2</v>
      </c>
      <c r="AC1473" s="122">
        <v>6.54732752582E-2</v>
      </c>
      <c r="AD1473" s="122">
        <v>4.2761344073899997E-2</v>
      </c>
      <c r="AE1473" s="122">
        <v>4.3714843157199999E-2</v>
      </c>
      <c r="AF1473" s="122">
        <v>4.6628666715699998E-2</v>
      </c>
      <c r="AG1473" s="122">
        <v>5.2912721052199997E-2</v>
      </c>
      <c r="AH1473" s="122">
        <v>6.7379921738099993E-2</v>
      </c>
      <c r="AI1473" s="122">
        <v>7.2258731126899997E-2</v>
      </c>
      <c r="AJ1473" s="122">
        <v>6.7844968275299997E-2</v>
      </c>
      <c r="AK1473" s="122">
        <v>4.3339445538200003E-2</v>
      </c>
      <c r="AL1473" s="122">
        <v>0</v>
      </c>
    </row>
    <row r="1474" spans="1:38" hidden="1" x14ac:dyDescent="0.25">
      <c r="A1474" s="122" t="s">
        <v>1977</v>
      </c>
      <c r="B1474" s="122">
        <v>1</v>
      </c>
      <c r="C1474" s="122" t="s">
        <v>2161</v>
      </c>
      <c r="D1474" s="122" t="s">
        <v>2093</v>
      </c>
      <c r="E1474" s="122">
        <v>28</v>
      </c>
      <c r="F1474" s="122">
        <v>0</v>
      </c>
      <c r="G1474" s="122">
        <v>0</v>
      </c>
      <c r="H1474" s="122">
        <v>0</v>
      </c>
      <c r="I1474" s="122">
        <v>0</v>
      </c>
      <c r="J1474" s="122">
        <v>0</v>
      </c>
      <c r="K1474" s="122">
        <v>0</v>
      </c>
      <c r="L1474" s="122">
        <v>0</v>
      </c>
      <c r="M1474" s="122">
        <v>0</v>
      </c>
      <c r="N1474" s="122">
        <v>0</v>
      </c>
      <c r="O1474" s="122">
        <v>0</v>
      </c>
      <c r="P1474" s="122">
        <v>0</v>
      </c>
      <c r="Q1474" s="122">
        <v>0</v>
      </c>
      <c r="R1474" s="122">
        <v>0</v>
      </c>
      <c r="S1474" s="122">
        <v>0</v>
      </c>
      <c r="T1474" s="122">
        <v>0</v>
      </c>
      <c r="U1474" s="122">
        <v>0</v>
      </c>
      <c r="V1474" s="122">
        <v>0</v>
      </c>
      <c r="W1474" s="122">
        <v>0</v>
      </c>
      <c r="X1474" s="122">
        <v>0</v>
      </c>
      <c r="Y1474" s="122">
        <v>0</v>
      </c>
      <c r="Z1474" s="122">
        <v>0</v>
      </c>
      <c r="AA1474" s="122">
        <v>0</v>
      </c>
      <c r="AB1474" s="122">
        <v>0</v>
      </c>
      <c r="AC1474" s="122">
        <v>0</v>
      </c>
      <c r="AD1474" s="122">
        <v>0</v>
      </c>
      <c r="AE1474" s="122">
        <v>0</v>
      </c>
      <c r="AF1474" s="122">
        <v>0</v>
      </c>
      <c r="AG1474" s="122">
        <v>0</v>
      </c>
      <c r="AH1474" s="122">
        <v>0</v>
      </c>
      <c r="AI1474" s="122">
        <v>0</v>
      </c>
      <c r="AJ1474" s="122">
        <v>0</v>
      </c>
      <c r="AK1474" s="122">
        <v>0</v>
      </c>
      <c r="AL1474" s="122">
        <v>0</v>
      </c>
    </row>
    <row r="1475" spans="1:38" hidden="1" x14ac:dyDescent="0.25">
      <c r="A1475" s="122" t="s">
        <v>1977</v>
      </c>
      <c r="B1475" s="122">
        <v>1</v>
      </c>
      <c r="C1475" s="122" t="s">
        <v>2161</v>
      </c>
      <c r="D1475" s="122" t="s">
        <v>2094</v>
      </c>
      <c r="E1475" s="122">
        <v>28</v>
      </c>
      <c r="F1475" s="122">
        <v>0</v>
      </c>
      <c r="G1475" s="122">
        <v>0</v>
      </c>
      <c r="H1475" s="122">
        <v>0</v>
      </c>
      <c r="I1475" s="122">
        <v>0</v>
      </c>
      <c r="J1475" s="122">
        <v>0</v>
      </c>
      <c r="K1475" s="122">
        <v>0</v>
      </c>
      <c r="L1475" s="122">
        <v>0</v>
      </c>
      <c r="M1475" s="122">
        <v>0</v>
      </c>
      <c r="N1475" s="122">
        <v>0</v>
      </c>
      <c r="O1475" s="122">
        <v>0</v>
      </c>
      <c r="P1475" s="122">
        <v>0</v>
      </c>
      <c r="Q1475" s="122">
        <v>0</v>
      </c>
      <c r="R1475" s="122">
        <v>0</v>
      </c>
      <c r="S1475" s="122">
        <v>0</v>
      </c>
      <c r="T1475" s="122">
        <v>0</v>
      </c>
      <c r="U1475" s="122">
        <v>0</v>
      </c>
      <c r="V1475" s="122">
        <v>0</v>
      </c>
      <c r="W1475" s="122">
        <v>0</v>
      </c>
      <c r="X1475" s="122">
        <v>0</v>
      </c>
      <c r="Y1475" s="122">
        <v>0</v>
      </c>
      <c r="Z1475" s="122">
        <v>0</v>
      </c>
      <c r="AA1475" s="122">
        <v>0</v>
      </c>
      <c r="AB1475" s="122">
        <v>0</v>
      </c>
      <c r="AC1475" s="122">
        <v>0</v>
      </c>
      <c r="AD1475" s="122">
        <v>0</v>
      </c>
      <c r="AE1475" s="122">
        <v>0</v>
      </c>
      <c r="AF1475" s="122">
        <v>0</v>
      </c>
      <c r="AG1475" s="122">
        <v>0</v>
      </c>
      <c r="AH1475" s="122">
        <v>0</v>
      </c>
      <c r="AI1475" s="122">
        <v>0</v>
      </c>
      <c r="AJ1475" s="122">
        <v>0</v>
      </c>
      <c r="AK1475" s="122">
        <v>0</v>
      </c>
      <c r="AL1475" s="122">
        <v>0</v>
      </c>
    </row>
    <row r="1476" spans="1:38" hidden="1" x14ac:dyDescent="0.25">
      <c r="A1476" s="122" t="s">
        <v>1977</v>
      </c>
      <c r="B1476" s="122">
        <v>1</v>
      </c>
      <c r="C1476" s="122" t="s">
        <v>2161</v>
      </c>
      <c r="D1476" s="122" t="s">
        <v>2095</v>
      </c>
      <c r="E1476" s="122">
        <v>28</v>
      </c>
      <c r="F1476" s="122">
        <v>2.0186509321099999E-2</v>
      </c>
      <c r="G1476" s="122">
        <v>1.8966671313500001E-2</v>
      </c>
      <c r="H1476" s="122">
        <v>1.91104693786E-2</v>
      </c>
      <c r="I1476" s="122">
        <v>1.89999307299E-2</v>
      </c>
      <c r="J1476" s="122">
        <v>1.98304379219E-2</v>
      </c>
      <c r="K1476" s="122">
        <v>2.1618620662700001E-2</v>
      </c>
      <c r="L1476" s="122">
        <v>3.6849562528099997E-2</v>
      </c>
      <c r="M1476" s="122">
        <v>2.5818899056700002E-2</v>
      </c>
      <c r="N1476" s="122">
        <v>2.5951247108200001E-2</v>
      </c>
      <c r="O1476" s="122">
        <v>2.70912606051E-2</v>
      </c>
      <c r="P1476" s="122">
        <v>2.87286746081E-2</v>
      </c>
      <c r="Q1476" s="122">
        <v>2.7240831670499999E-2</v>
      </c>
      <c r="R1476" s="122">
        <v>2.98482250069E-2</v>
      </c>
      <c r="S1476" s="122">
        <v>3.0580451757800001E-2</v>
      </c>
      <c r="T1476" s="122">
        <v>3.4331564683300002E-2</v>
      </c>
      <c r="U1476" s="122">
        <v>2.92892730431E-2</v>
      </c>
      <c r="V1476" s="122">
        <v>3.7628025881300001E-2</v>
      </c>
      <c r="W1476" s="122">
        <v>3.3260963416800002E-2</v>
      </c>
      <c r="X1476" s="122">
        <v>3.2372820201399997E-2</v>
      </c>
      <c r="Y1476" s="122">
        <v>3.1099814925999999E-2</v>
      </c>
      <c r="Z1476" s="122">
        <v>0</v>
      </c>
      <c r="AA1476" s="122">
        <v>0</v>
      </c>
      <c r="AB1476" s="122">
        <v>0</v>
      </c>
      <c r="AC1476" s="122">
        <v>0</v>
      </c>
      <c r="AD1476" s="122">
        <v>0</v>
      </c>
      <c r="AE1476" s="122">
        <v>0</v>
      </c>
      <c r="AF1476" s="122">
        <v>0</v>
      </c>
      <c r="AG1476" s="122">
        <v>0</v>
      </c>
      <c r="AH1476" s="122">
        <v>0</v>
      </c>
      <c r="AI1476" s="122">
        <v>0</v>
      </c>
      <c r="AJ1476" s="122">
        <v>0</v>
      </c>
      <c r="AK1476" s="122">
        <v>0</v>
      </c>
      <c r="AL1476" s="122">
        <v>0</v>
      </c>
    </row>
    <row r="1477" spans="1:38" hidden="1" x14ac:dyDescent="0.25">
      <c r="A1477" s="122" t="s">
        <v>1977</v>
      </c>
      <c r="B1477" s="122">
        <v>1</v>
      </c>
      <c r="C1477" s="122" t="s">
        <v>2161</v>
      </c>
      <c r="D1477" s="122" t="s">
        <v>2096</v>
      </c>
      <c r="E1477" s="122">
        <v>28</v>
      </c>
      <c r="F1477" s="122">
        <v>0</v>
      </c>
      <c r="G1477" s="122">
        <v>0</v>
      </c>
      <c r="H1477" s="122">
        <v>0</v>
      </c>
      <c r="I1477" s="122">
        <v>0</v>
      </c>
      <c r="J1477" s="122">
        <v>0</v>
      </c>
      <c r="K1477" s="122">
        <v>0</v>
      </c>
      <c r="L1477" s="122">
        <v>0</v>
      </c>
      <c r="M1477" s="122">
        <v>0</v>
      </c>
      <c r="N1477" s="122">
        <v>0</v>
      </c>
      <c r="O1477" s="122">
        <v>0</v>
      </c>
      <c r="P1477" s="122">
        <v>0</v>
      </c>
      <c r="Q1477" s="122">
        <v>0</v>
      </c>
      <c r="R1477" s="122">
        <v>0</v>
      </c>
      <c r="S1477" s="122">
        <v>0</v>
      </c>
      <c r="T1477" s="122">
        <v>0</v>
      </c>
      <c r="U1477" s="122">
        <v>0</v>
      </c>
      <c r="V1477" s="122">
        <v>0</v>
      </c>
      <c r="W1477" s="122">
        <v>0</v>
      </c>
      <c r="X1477" s="122">
        <v>0</v>
      </c>
      <c r="Y1477" s="122">
        <v>0</v>
      </c>
      <c r="Z1477" s="122">
        <v>0</v>
      </c>
      <c r="AA1477" s="122">
        <v>0</v>
      </c>
      <c r="AB1477" s="122">
        <v>0</v>
      </c>
      <c r="AC1477" s="122">
        <v>0</v>
      </c>
      <c r="AD1477" s="122">
        <v>0</v>
      </c>
      <c r="AE1477" s="122">
        <v>0</v>
      </c>
      <c r="AF1477" s="122">
        <v>0</v>
      </c>
      <c r="AG1477" s="122">
        <v>0</v>
      </c>
      <c r="AH1477" s="122">
        <v>0</v>
      </c>
      <c r="AI1477" s="122">
        <v>0</v>
      </c>
      <c r="AJ1477" s="122">
        <v>0</v>
      </c>
      <c r="AK1477" s="122">
        <v>0</v>
      </c>
      <c r="AL1477" s="122">
        <v>0</v>
      </c>
    </row>
    <row r="1478" spans="1:38" hidden="1" x14ac:dyDescent="0.25">
      <c r="A1478" s="122" t="s">
        <v>1977</v>
      </c>
      <c r="B1478" s="122">
        <v>1</v>
      </c>
      <c r="C1478" s="122" t="s">
        <v>2161</v>
      </c>
      <c r="D1478" s="122" t="s">
        <v>2097</v>
      </c>
      <c r="E1478" s="122">
        <v>28</v>
      </c>
      <c r="F1478" s="122">
        <v>0</v>
      </c>
      <c r="G1478" s="122">
        <v>0</v>
      </c>
      <c r="H1478" s="122">
        <v>0</v>
      </c>
      <c r="I1478" s="122">
        <v>0</v>
      </c>
      <c r="J1478" s="122">
        <v>0</v>
      </c>
      <c r="K1478" s="122">
        <v>0</v>
      </c>
      <c r="L1478" s="122">
        <v>0</v>
      </c>
      <c r="M1478" s="122">
        <v>0</v>
      </c>
      <c r="N1478" s="122">
        <v>0</v>
      </c>
      <c r="O1478" s="122">
        <v>0</v>
      </c>
      <c r="P1478" s="122">
        <v>0</v>
      </c>
      <c r="Q1478" s="122">
        <v>0</v>
      </c>
      <c r="R1478" s="122">
        <v>0</v>
      </c>
      <c r="S1478" s="122">
        <v>0</v>
      </c>
      <c r="T1478" s="122">
        <v>0</v>
      </c>
      <c r="U1478" s="122">
        <v>0</v>
      </c>
      <c r="V1478" s="122">
        <v>0</v>
      </c>
      <c r="W1478" s="122">
        <v>0</v>
      </c>
      <c r="X1478" s="122">
        <v>0</v>
      </c>
      <c r="Y1478" s="122">
        <v>0</v>
      </c>
      <c r="Z1478" s="122">
        <v>0</v>
      </c>
      <c r="AA1478" s="122">
        <v>0</v>
      </c>
      <c r="AB1478" s="122">
        <v>0</v>
      </c>
      <c r="AC1478" s="122">
        <v>0</v>
      </c>
      <c r="AD1478" s="122">
        <v>0</v>
      </c>
      <c r="AE1478" s="122">
        <v>0</v>
      </c>
      <c r="AF1478" s="122">
        <v>0</v>
      </c>
      <c r="AG1478" s="122">
        <v>0</v>
      </c>
      <c r="AH1478" s="122">
        <v>0</v>
      </c>
      <c r="AI1478" s="122">
        <v>0</v>
      </c>
      <c r="AJ1478" s="122">
        <v>0</v>
      </c>
      <c r="AK1478" s="122">
        <v>0</v>
      </c>
      <c r="AL1478" s="122">
        <v>0</v>
      </c>
    </row>
    <row r="1479" spans="1:38" hidden="1" x14ac:dyDescent="0.25">
      <c r="A1479" s="122" t="s">
        <v>1977</v>
      </c>
      <c r="B1479" s="122">
        <v>1</v>
      </c>
      <c r="C1479" s="122" t="s">
        <v>2161</v>
      </c>
      <c r="D1479" s="122" t="s">
        <v>2098</v>
      </c>
      <c r="E1479" s="122">
        <v>28</v>
      </c>
      <c r="F1479" s="122">
        <v>0</v>
      </c>
      <c r="G1479" s="122">
        <v>0</v>
      </c>
      <c r="H1479" s="122">
        <v>0</v>
      </c>
      <c r="I1479" s="122">
        <v>0</v>
      </c>
      <c r="J1479" s="122">
        <v>0</v>
      </c>
      <c r="K1479" s="122">
        <v>0</v>
      </c>
      <c r="L1479" s="122">
        <v>0</v>
      </c>
      <c r="M1479" s="122">
        <v>0</v>
      </c>
      <c r="N1479" s="122">
        <v>0</v>
      </c>
      <c r="O1479" s="122">
        <v>0</v>
      </c>
      <c r="P1479" s="122">
        <v>0</v>
      </c>
      <c r="Q1479" s="122">
        <v>0</v>
      </c>
      <c r="R1479" s="122">
        <v>0</v>
      </c>
      <c r="S1479" s="122">
        <v>0</v>
      </c>
      <c r="T1479" s="122">
        <v>0</v>
      </c>
      <c r="U1479" s="122">
        <v>0</v>
      </c>
      <c r="V1479" s="122">
        <v>0</v>
      </c>
      <c r="W1479" s="122">
        <v>0</v>
      </c>
      <c r="X1479" s="122">
        <v>0</v>
      </c>
      <c r="Y1479" s="122">
        <v>0</v>
      </c>
      <c r="Z1479" s="122">
        <v>0</v>
      </c>
      <c r="AA1479" s="122">
        <v>0</v>
      </c>
      <c r="AB1479" s="122">
        <v>0</v>
      </c>
      <c r="AC1479" s="122">
        <v>0</v>
      </c>
      <c r="AD1479" s="122">
        <v>0</v>
      </c>
      <c r="AE1479" s="122">
        <v>0</v>
      </c>
      <c r="AF1479" s="122">
        <v>0</v>
      </c>
      <c r="AG1479" s="122">
        <v>0</v>
      </c>
      <c r="AH1479" s="122">
        <v>0</v>
      </c>
      <c r="AI1479" s="122">
        <v>0</v>
      </c>
      <c r="AJ1479" s="122">
        <v>0</v>
      </c>
      <c r="AK1479" s="122">
        <v>0</v>
      </c>
      <c r="AL1479" s="122">
        <v>0</v>
      </c>
    </row>
    <row r="1480" spans="1:38" hidden="1" x14ac:dyDescent="0.25">
      <c r="A1480" s="122" t="s">
        <v>1977</v>
      </c>
      <c r="B1480" s="122">
        <v>1</v>
      </c>
      <c r="C1480" s="122" t="s">
        <v>2161</v>
      </c>
      <c r="D1480" s="122" t="s">
        <v>2099</v>
      </c>
      <c r="E1480" s="122">
        <v>28</v>
      </c>
      <c r="F1480" s="122">
        <v>0</v>
      </c>
      <c r="G1480" s="122">
        <v>0</v>
      </c>
      <c r="H1480" s="122">
        <v>0</v>
      </c>
      <c r="I1480" s="122">
        <v>0</v>
      </c>
      <c r="J1480" s="122">
        <v>0</v>
      </c>
      <c r="K1480" s="122">
        <v>0</v>
      </c>
      <c r="L1480" s="122">
        <v>0</v>
      </c>
      <c r="M1480" s="122">
        <v>0</v>
      </c>
      <c r="N1480" s="122">
        <v>0</v>
      </c>
      <c r="O1480" s="122">
        <v>0</v>
      </c>
      <c r="P1480" s="122">
        <v>0</v>
      </c>
      <c r="Q1480" s="122">
        <v>0</v>
      </c>
      <c r="R1480" s="122">
        <v>0</v>
      </c>
      <c r="S1480" s="122">
        <v>0</v>
      </c>
      <c r="T1480" s="122">
        <v>0</v>
      </c>
      <c r="U1480" s="122">
        <v>0</v>
      </c>
      <c r="V1480" s="122">
        <v>0</v>
      </c>
      <c r="W1480" s="122">
        <v>0</v>
      </c>
      <c r="X1480" s="122">
        <v>0</v>
      </c>
      <c r="Y1480" s="122">
        <v>0</v>
      </c>
      <c r="Z1480" s="122">
        <v>0</v>
      </c>
      <c r="AA1480" s="122">
        <v>0</v>
      </c>
      <c r="AB1480" s="122">
        <v>0</v>
      </c>
      <c r="AC1480" s="122">
        <v>0</v>
      </c>
      <c r="AD1480" s="122">
        <v>0</v>
      </c>
      <c r="AE1480" s="122">
        <v>0</v>
      </c>
      <c r="AF1480" s="122">
        <v>0</v>
      </c>
      <c r="AG1480" s="122">
        <v>0</v>
      </c>
      <c r="AH1480" s="122">
        <v>0</v>
      </c>
      <c r="AI1480" s="122">
        <v>0</v>
      </c>
      <c r="AJ1480" s="122">
        <v>0</v>
      </c>
      <c r="AK1480" s="122">
        <v>0</v>
      </c>
      <c r="AL1480" s="122">
        <v>0</v>
      </c>
    </row>
    <row r="1481" spans="1:38" hidden="1" x14ac:dyDescent="0.25">
      <c r="A1481" s="122" t="s">
        <v>1977</v>
      </c>
      <c r="B1481" s="122">
        <v>1</v>
      </c>
      <c r="C1481" s="122" t="s">
        <v>2161</v>
      </c>
      <c r="D1481" s="122" t="s">
        <v>2100</v>
      </c>
      <c r="E1481" s="122">
        <v>28</v>
      </c>
      <c r="F1481" s="122">
        <v>4.0373018642100002E-2</v>
      </c>
      <c r="G1481" s="122">
        <v>3.7933342627099999E-2</v>
      </c>
      <c r="H1481" s="122">
        <v>3.8220938757099997E-2</v>
      </c>
      <c r="I1481" s="122">
        <v>3.7999861459900003E-2</v>
      </c>
      <c r="J1481" s="122">
        <v>3.96608758438E-2</v>
      </c>
      <c r="K1481" s="122">
        <v>4.3237241325400001E-2</v>
      </c>
      <c r="L1481" s="122">
        <v>3.6849562528099997E-2</v>
      </c>
      <c r="M1481" s="122">
        <v>5.1637798113400003E-2</v>
      </c>
      <c r="N1481" s="122">
        <v>5.1902494216499999E-2</v>
      </c>
      <c r="O1481" s="122">
        <v>2.70912606051E-2</v>
      </c>
      <c r="P1481" s="122">
        <v>2.87286746081E-2</v>
      </c>
      <c r="Q1481" s="122">
        <v>2.7240831670499999E-2</v>
      </c>
      <c r="R1481" s="122">
        <v>2.98482250069E-2</v>
      </c>
      <c r="S1481" s="122">
        <v>3.0580451757800001E-2</v>
      </c>
      <c r="T1481" s="122">
        <v>3.4331564683300002E-2</v>
      </c>
      <c r="U1481" s="122">
        <v>2.92892730431E-2</v>
      </c>
      <c r="V1481" s="122">
        <v>3.7628025881300001E-2</v>
      </c>
      <c r="W1481" s="122">
        <v>3.3260963416800002E-2</v>
      </c>
      <c r="X1481" s="122">
        <v>3.2372820201399997E-2</v>
      </c>
      <c r="Y1481" s="122">
        <v>3.1099814925999999E-2</v>
      </c>
      <c r="Z1481" s="122">
        <v>3.2738259635299999E-2</v>
      </c>
      <c r="AA1481" s="122">
        <v>3.6234679694400002E-2</v>
      </c>
      <c r="AB1481" s="122">
        <v>3.6464800044200003E-2</v>
      </c>
      <c r="AC1481" s="122">
        <v>5.9559658151599998E-2</v>
      </c>
      <c r="AD1481" s="122">
        <v>6.5580996150000001E-2</v>
      </c>
      <c r="AE1481" s="122">
        <v>7.6713152246999997E-2</v>
      </c>
      <c r="AF1481" s="122">
        <v>7.2302908393800006E-2</v>
      </c>
      <c r="AG1481" s="122">
        <v>0.1247307124236</v>
      </c>
      <c r="AH1481" s="122">
        <v>9.3497587688200004E-2</v>
      </c>
      <c r="AI1481" s="122">
        <v>9.2286853717100006E-2</v>
      </c>
      <c r="AJ1481" s="122">
        <v>5.0504522889400001E-2</v>
      </c>
      <c r="AK1481" s="122">
        <v>5.8982463891800001E-2</v>
      </c>
      <c r="AL1481" s="122">
        <v>0</v>
      </c>
    </row>
    <row r="1482" spans="1:38" hidden="1" x14ac:dyDescent="0.25">
      <c r="A1482" s="122" t="s">
        <v>1977</v>
      </c>
      <c r="B1482" s="122">
        <v>1</v>
      </c>
      <c r="C1482" s="122" t="s">
        <v>2161</v>
      </c>
      <c r="D1482" s="122" t="s">
        <v>2101</v>
      </c>
      <c r="E1482" s="122">
        <v>28</v>
      </c>
      <c r="F1482" s="122">
        <v>0.1166444347526</v>
      </c>
      <c r="G1482" s="122">
        <v>0.1095958008053</v>
      </c>
      <c r="H1482" s="122">
        <v>0.11042671435</v>
      </c>
      <c r="I1482" s="122">
        <v>0.1097879848905</v>
      </c>
      <c r="J1482" s="122">
        <v>0.11458693454670001</v>
      </c>
      <c r="K1482" s="122">
        <v>0.1249196553612</v>
      </c>
      <c r="L1482" s="122">
        <v>0.1064645779915</v>
      </c>
      <c r="M1482" s="122">
        <v>0.1491902754709</v>
      </c>
      <c r="N1482" s="122">
        <v>0.14995502698970001</v>
      </c>
      <c r="O1482" s="122">
        <v>0.15654240808870001</v>
      </c>
      <c r="P1482" s="122">
        <v>0.16600393646850001</v>
      </c>
      <c r="Q1482" s="122">
        <v>0.1574066799693</v>
      </c>
      <c r="R1482" s="122">
        <v>0.17247307491</v>
      </c>
      <c r="S1482" s="122">
        <v>0.1767041271491</v>
      </c>
      <c r="T1482" s="122">
        <v>0.1335212238007</v>
      </c>
      <c r="U1482" s="122">
        <v>0.1139109043536</v>
      </c>
      <c r="V1482" s="122">
        <v>0.1087136894243</v>
      </c>
      <c r="W1482" s="122">
        <v>0.1293574755818</v>
      </c>
      <c r="X1482" s="122">
        <v>0.12590333738199999</v>
      </c>
      <c r="Y1482" s="122">
        <v>0.1209524059623</v>
      </c>
      <c r="Z1482" s="122">
        <v>0.19829038725920001</v>
      </c>
      <c r="AA1482" s="122">
        <v>0.19387609810180001</v>
      </c>
      <c r="AB1482" s="122">
        <v>0.15067366780149999</v>
      </c>
      <c r="AC1482" s="122">
        <v>0.14419877805459999</v>
      </c>
      <c r="AD1482" s="122">
        <v>7.6145070423000005E-2</v>
      </c>
      <c r="AE1482" s="122">
        <v>8.3470468685599999E-2</v>
      </c>
      <c r="AF1482" s="122">
        <v>7.4947078794000005E-2</v>
      </c>
      <c r="AG1482" s="122">
        <v>6.4806060404600005E-2</v>
      </c>
      <c r="AH1482" s="122">
        <v>7.3808753501700006E-2</v>
      </c>
      <c r="AI1482" s="122">
        <v>6.9889176881300002E-2</v>
      </c>
      <c r="AJ1482" s="122">
        <v>5.4490332255699998E-2</v>
      </c>
      <c r="AK1482" s="122">
        <v>6.3325431464099996E-2</v>
      </c>
      <c r="AL1482" s="122">
        <v>0</v>
      </c>
    </row>
    <row r="1483" spans="1:38" hidden="1" x14ac:dyDescent="0.25">
      <c r="A1483" s="122" t="s">
        <v>1977</v>
      </c>
      <c r="B1483" s="122">
        <v>1</v>
      </c>
      <c r="C1483" s="122" t="s">
        <v>2161</v>
      </c>
      <c r="D1483" s="122" t="s">
        <v>2135</v>
      </c>
      <c r="E1483" s="122">
        <v>28</v>
      </c>
      <c r="F1483" s="122">
        <v>0</v>
      </c>
      <c r="G1483" s="122">
        <v>0</v>
      </c>
      <c r="H1483" s="122">
        <v>0</v>
      </c>
      <c r="I1483" s="122">
        <v>0</v>
      </c>
      <c r="J1483" s="122">
        <v>0</v>
      </c>
      <c r="K1483" s="122">
        <v>0</v>
      </c>
      <c r="L1483" s="122">
        <v>0</v>
      </c>
      <c r="M1483" s="122">
        <v>0</v>
      </c>
      <c r="N1483" s="122">
        <v>0</v>
      </c>
      <c r="O1483" s="122">
        <v>0</v>
      </c>
      <c r="P1483" s="122">
        <v>0</v>
      </c>
      <c r="Q1483" s="122">
        <v>0</v>
      </c>
      <c r="R1483" s="122">
        <v>0</v>
      </c>
      <c r="S1483" s="122">
        <v>0</v>
      </c>
      <c r="T1483" s="122">
        <v>0</v>
      </c>
      <c r="U1483" s="122">
        <v>0</v>
      </c>
      <c r="V1483" s="122">
        <v>0</v>
      </c>
      <c r="W1483" s="122">
        <v>0</v>
      </c>
      <c r="X1483" s="122">
        <v>0</v>
      </c>
      <c r="Y1483" s="122">
        <v>0</v>
      </c>
      <c r="Z1483" s="122">
        <v>0</v>
      </c>
      <c r="AA1483" s="122">
        <v>0</v>
      </c>
      <c r="AB1483" s="122">
        <v>0</v>
      </c>
      <c r="AC1483" s="122">
        <v>0</v>
      </c>
      <c r="AD1483" s="122">
        <v>0</v>
      </c>
      <c r="AE1483" s="122">
        <v>0</v>
      </c>
      <c r="AF1483" s="122">
        <v>0</v>
      </c>
      <c r="AG1483" s="122">
        <v>0</v>
      </c>
      <c r="AH1483" s="122">
        <v>0</v>
      </c>
      <c r="AI1483" s="122">
        <v>0</v>
      </c>
      <c r="AJ1483" s="122">
        <v>0</v>
      </c>
      <c r="AK1483" s="122">
        <v>0</v>
      </c>
      <c r="AL1483" s="122">
        <v>0</v>
      </c>
    </row>
    <row r="1484" spans="1:38" hidden="1" x14ac:dyDescent="0.25">
      <c r="A1484" s="122" t="s">
        <v>1977</v>
      </c>
      <c r="B1484" s="122">
        <v>1</v>
      </c>
      <c r="C1484" s="122" t="s">
        <v>2161</v>
      </c>
      <c r="D1484" s="122" t="s">
        <v>2102</v>
      </c>
      <c r="E1484" s="122">
        <v>28</v>
      </c>
      <c r="F1484" s="122">
        <v>0</v>
      </c>
      <c r="G1484" s="122">
        <v>0</v>
      </c>
      <c r="H1484" s="122">
        <v>0</v>
      </c>
      <c r="I1484" s="122">
        <v>0</v>
      </c>
      <c r="J1484" s="122">
        <v>0</v>
      </c>
      <c r="K1484" s="122">
        <v>0</v>
      </c>
      <c r="L1484" s="122">
        <v>0</v>
      </c>
      <c r="M1484" s="122">
        <v>0</v>
      </c>
      <c r="N1484" s="122">
        <v>0</v>
      </c>
      <c r="O1484" s="122">
        <v>0</v>
      </c>
      <c r="P1484" s="122">
        <v>0</v>
      </c>
      <c r="Q1484" s="122">
        <v>0</v>
      </c>
      <c r="R1484" s="122">
        <v>0</v>
      </c>
      <c r="S1484" s="122">
        <v>0</v>
      </c>
      <c r="T1484" s="122">
        <v>0</v>
      </c>
      <c r="U1484" s="122">
        <v>0</v>
      </c>
      <c r="V1484" s="122">
        <v>0</v>
      </c>
      <c r="W1484" s="122">
        <v>0</v>
      </c>
      <c r="X1484" s="122">
        <v>0</v>
      </c>
      <c r="Y1484" s="122">
        <v>0</v>
      </c>
      <c r="Z1484" s="122">
        <v>0</v>
      </c>
      <c r="AA1484" s="122">
        <v>0</v>
      </c>
      <c r="AB1484" s="122">
        <v>0</v>
      </c>
      <c r="AC1484" s="122">
        <v>0</v>
      </c>
      <c r="AD1484" s="122">
        <v>0</v>
      </c>
      <c r="AE1484" s="122">
        <v>0</v>
      </c>
      <c r="AF1484" s="122">
        <v>0</v>
      </c>
      <c r="AG1484" s="122">
        <v>0</v>
      </c>
      <c r="AH1484" s="122">
        <v>0</v>
      </c>
      <c r="AI1484" s="122">
        <v>0</v>
      </c>
      <c r="AJ1484" s="122">
        <v>0</v>
      </c>
      <c r="AK1484" s="122">
        <v>0</v>
      </c>
      <c r="AL1484" s="122">
        <v>0</v>
      </c>
    </row>
    <row r="1485" spans="1:38" hidden="1" x14ac:dyDescent="0.25">
      <c r="A1485" s="122" t="s">
        <v>1977</v>
      </c>
      <c r="B1485" s="122">
        <v>1</v>
      </c>
      <c r="C1485" s="122" t="s">
        <v>2161</v>
      </c>
      <c r="D1485" s="122" t="s">
        <v>2103</v>
      </c>
      <c r="E1485" s="122">
        <v>28</v>
      </c>
      <c r="F1485" s="122">
        <v>3.8135708055299998E-2</v>
      </c>
      <c r="G1485" s="122">
        <v>3.5831229089099997E-2</v>
      </c>
      <c r="H1485" s="122">
        <v>3.6102887796400002E-2</v>
      </c>
      <c r="I1485" s="122">
        <v>3.5894061715299998E-2</v>
      </c>
      <c r="J1485" s="122">
        <v>3.7463029351400001E-2</v>
      </c>
      <c r="K1485" s="122">
        <v>4.0841207017899998E-2</v>
      </c>
      <c r="L1485" s="122">
        <v>3.4807507731700001E-2</v>
      </c>
      <c r="M1485" s="122">
        <v>4.8776238678699999E-2</v>
      </c>
      <c r="N1485" s="122">
        <v>4.9026266386600001E-2</v>
      </c>
      <c r="O1485" s="122">
        <v>5.1179943439200001E-2</v>
      </c>
      <c r="P1485" s="122">
        <v>5.4273293626200002E-2</v>
      </c>
      <c r="Q1485" s="122">
        <v>5.1462508314200003E-2</v>
      </c>
      <c r="R1485" s="122">
        <v>0</v>
      </c>
      <c r="S1485" s="122">
        <v>0</v>
      </c>
      <c r="T1485" s="122">
        <v>0</v>
      </c>
      <c r="U1485" s="122">
        <v>0</v>
      </c>
      <c r="V1485" s="122">
        <v>0</v>
      </c>
      <c r="W1485" s="122">
        <v>0</v>
      </c>
      <c r="X1485" s="122">
        <v>0</v>
      </c>
      <c r="Y1485" s="122">
        <v>0</v>
      </c>
      <c r="Z1485" s="122">
        <v>0</v>
      </c>
      <c r="AA1485" s="122">
        <v>0</v>
      </c>
      <c r="AB1485" s="122">
        <v>0</v>
      </c>
      <c r="AC1485" s="122">
        <v>0</v>
      </c>
      <c r="AD1485" s="122">
        <v>0</v>
      </c>
      <c r="AE1485" s="122">
        <v>0</v>
      </c>
      <c r="AF1485" s="122">
        <v>0</v>
      </c>
      <c r="AG1485" s="122">
        <v>0</v>
      </c>
      <c r="AH1485" s="122">
        <v>0</v>
      </c>
      <c r="AI1485" s="122">
        <v>0</v>
      </c>
      <c r="AJ1485" s="122">
        <v>0</v>
      </c>
      <c r="AK1485" s="122">
        <v>0</v>
      </c>
      <c r="AL1485" s="122">
        <v>0</v>
      </c>
    </row>
    <row r="1486" spans="1:38" hidden="1" x14ac:dyDescent="0.25">
      <c r="A1486" s="122" t="s">
        <v>1977</v>
      </c>
      <c r="B1486" s="122">
        <v>1</v>
      </c>
      <c r="C1486" s="122" t="s">
        <v>2161</v>
      </c>
      <c r="D1486" s="122" t="s">
        <v>2104</v>
      </c>
      <c r="E1486" s="122">
        <v>28</v>
      </c>
      <c r="F1486" s="122">
        <v>0</v>
      </c>
      <c r="G1486" s="122">
        <v>0</v>
      </c>
      <c r="H1486" s="122">
        <v>0</v>
      </c>
      <c r="I1486" s="122">
        <v>0</v>
      </c>
      <c r="J1486" s="122">
        <v>0</v>
      </c>
      <c r="K1486" s="122">
        <v>0</v>
      </c>
      <c r="L1486" s="122">
        <v>0</v>
      </c>
      <c r="M1486" s="122">
        <v>0</v>
      </c>
      <c r="N1486" s="122">
        <v>0</v>
      </c>
      <c r="O1486" s="122">
        <v>0</v>
      </c>
      <c r="P1486" s="122">
        <v>0</v>
      </c>
      <c r="Q1486" s="122">
        <v>0</v>
      </c>
      <c r="R1486" s="122">
        <v>0</v>
      </c>
      <c r="S1486" s="122">
        <v>0</v>
      </c>
      <c r="T1486" s="122">
        <v>0</v>
      </c>
      <c r="U1486" s="122">
        <v>0</v>
      </c>
      <c r="V1486" s="122">
        <v>0</v>
      </c>
      <c r="W1486" s="122">
        <v>0</v>
      </c>
      <c r="X1486" s="122">
        <v>0</v>
      </c>
      <c r="Y1486" s="122">
        <v>0</v>
      </c>
      <c r="Z1486" s="122">
        <v>0</v>
      </c>
      <c r="AA1486" s="122">
        <v>0</v>
      </c>
      <c r="AB1486" s="122">
        <v>0</v>
      </c>
      <c r="AC1486" s="122">
        <v>0</v>
      </c>
      <c r="AD1486" s="122">
        <v>0</v>
      </c>
      <c r="AE1486" s="122">
        <v>0</v>
      </c>
      <c r="AF1486" s="122">
        <v>0</v>
      </c>
      <c r="AG1486" s="122">
        <v>0</v>
      </c>
      <c r="AH1486" s="122">
        <v>0</v>
      </c>
      <c r="AI1486" s="122">
        <v>0</v>
      </c>
      <c r="AJ1486" s="122">
        <v>0</v>
      </c>
      <c r="AK1486" s="122">
        <v>0</v>
      </c>
      <c r="AL1486" s="122">
        <v>0</v>
      </c>
    </row>
    <row r="1487" spans="1:38" hidden="1" x14ac:dyDescent="0.25">
      <c r="A1487" s="122" t="s">
        <v>1977</v>
      </c>
      <c r="B1487" s="122">
        <v>1</v>
      </c>
      <c r="C1487" s="122" t="s">
        <v>2161</v>
      </c>
      <c r="D1487" s="122" t="s">
        <v>2105</v>
      </c>
      <c r="E1487" s="122">
        <v>28</v>
      </c>
      <c r="F1487" s="122">
        <v>0</v>
      </c>
      <c r="G1487" s="122">
        <v>0</v>
      </c>
      <c r="H1487" s="122">
        <v>0</v>
      </c>
      <c r="I1487" s="122">
        <v>0</v>
      </c>
      <c r="J1487" s="122">
        <v>0</v>
      </c>
      <c r="K1487" s="122">
        <v>0</v>
      </c>
      <c r="L1487" s="122">
        <v>0</v>
      </c>
      <c r="M1487" s="122">
        <v>0</v>
      </c>
      <c r="N1487" s="122">
        <v>0</v>
      </c>
      <c r="O1487" s="122">
        <v>0</v>
      </c>
      <c r="P1487" s="122">
        <v>0</v>
      </c>
      <c r="Q1487" s="122">
        <v>0</v>
      </c>
      <c r="R1487" s="122">
        <v>0</v>
      </c>
      <c r="S1487" s="122">
        <v>0</v>
      </c>
      <c r="T1487" s="122">
        <v>0</v>
      </c>
      <c r="U1487" s="122">
        <v>0</v>
      </c>
      <c r="V1487" s="122">
        <v>0</v>
      </c>
      <c r="W1487" s="122">
        <v>0</v>
      </c>
      <c r="X1487" s="122">
        <v>0</v>
      </c>
      <c r="Y1487" s="122">
        <v>0</v>
      </c>
      <c r="Z1487" s="122">
        <v>0</v>
      </c>
      <c r="AA1487" s="122">
        <v>0</v>
      </c>
      <c r="AB1487" s="122">
        <v>0</v>
      </c>
      <c r="AC1487" s="122">
        <v>0</v>
      </c>
      <c r="AD1487" s="122">
        <v>0</v>
      </c>
      <c r="AE1487" s="122">
        <v>0</v>
      </c>
      <c r="AF1487" s="122">
        <v>0</v>
      </c>
      <c r="AG1487" s="122">
        <v>0</v>
      </c>
      <c r="AH1487" s="122">
        <v>0</v>
      </c>
      <c r="AI1487" s="122">
        <v>0</v>
      </c>
      <c r="AJ1487" s="122">
        <v>0</v>
      </c>
      <c r="AK1487" s="122">
        <v>0</v>
      </c>
      <c r="AL1487" s="122">
        <v>0</v>
      </c>
    </row>
    <row r="1488" spans="1:38" hidden="1" x14ac:dyDescent="0.25">
      <c r="A1488" s="122" t="s">
        <v>1977</v>
      </c>
      <c r="B1488" s="122">
        <v>1</v>
      </c>
      <c r="C1488" s="122" t="s">
        <v>2161</v>
      </c>
      <c r="D1488" s="122" t="s">
        <v>475</v>
      </c>
      <c r="E1488" s="122">
        <v>28</v>
      </c>
      <c r="F1488" s="122">
        <v>3.8135708055299998E-2</v>
      </c>
      <c r="G1488" s="122">
        <v>3.5831229089099997E-2</v>
      </c>
      <c r="H1488" s="122">
        <v>3.6102887796400002E-2</v>
      </c>
      <c r="I1488" s="122">
        <v>3.5894061715299998E-2</v>
      </c>
      <c r="J1488" s="122">
        <v>3.7463029351400001E-2</v>
      </c>
      <c r="K1488" s="122">
        <v>4.0841207017899998E-2</v>
      </c>
      <c r="L1488" s="122">
        <v>3.4807507731700001E-2</v>
      </c>
      <c r="M1488" s="122">
        <v>0</v>
      </c>
      <c r="N1488" s="122">
        <v>0</v>
      </c>
      <c r="O1488" s="122">
        <v>0</v>
      </c>
      <c r="P1488" s="122">
        <v>0</v>
      </c>
      <c r="Q1488" s="122">
        <v>0</v>
      </c>
      <c r="R1488" s="122">
        <v>0</v>
      </c>
      <c r="S1488" s="122">
        <v>0</v>
      </c>
      <c r="T1488" s="122">
        <v>0</v>
      </c>
      <c r="U1488" s="122">
        <v>0</v>
      </c>
      <c r="V1488" s="122">
        <v>0</v>
      </c>
      <c r="W1488" s="122">
        <v>0</v>
      </c>
      <c r="X1488" s="122">
        <v>0</v>
      </c>
      <c r="Y1488" s="122">
        <v>0</v>
      </c>
      <c r="Z1488" s="122">
        <v>0</v>
      </c>
      <c r="AA1488" s="122">
        <v>0</v>
      </c>
      <c r="AB1488" s="122">
        <v>0</v>
      </c>
      <c r="AC1488" s="122">
        <v>0</v>
      </c>
      <c r="AD1488" s="122">
        <v>0</v>
      </c>
      <c r="AE1488" s="122">
        <v>0</v>
      </c>
      <c r="AF1488" s="122">
        <v>0</v>
      </c>
      <c r="AG1488" s="122">
        <v>0</v>
      </c>
      <c r="AH1488" s="122">
        <v>0</v>
      </c>
      <c r="AI1488" s="122">
        <v>0</v>
      </c>
      <c r="AJ1488" s="122">
        <v>0</v>
      </c>
      <c r="AK1488" s="122">
        <v>0</v>
      </c>
      <c r="AL1488" s="122">
        <v>0</v>
      </c>
    </row>
    <row r="1489" spans="1:38" hidden="1" x14ac:dyDescent="0.25">
      <c r="A1489" s="122" t="s">
        <v>1977</v>
      </c>
      <c r="B1489" s="122">
        <v>1</v>
      </c>
      <c r="C1489" s="122" t="s">
        <v>2161</v>
      </c>
      <c r="D1489" s="122" t="s">
        <v>2106</v>
      </c>
      <c r="E1489" s="122">
        <v>28</v>
      </c>
      <c r="F1489" s="122">
        <v>0</v>
      </c>
      <c r="G1489" s="122">
        <v>0</v>
      </c>
      <c r="H1489" s="122">
        <v>0</v>
      </c>
      <c r="I1489" s="122">
        <v>0</v>
      </c>
      <c r="J1489" s="122">
        <v>0</v>
      </c>
      <c r="K1489" s="122">
        <v>0</v>
      </c>
      <c r="L1489" s="122">
        <v>0</v>
      </c>
      <c r="M1489" s="122">
        <v>0</v>
      </c>
      <c r="N1489" s="122">
        <v>0</v>
      </c>
      <c r="O1489" s="122">
        <v>0</v>
      </c>
      <c r="P1489" s="122">
        <v>0</v>
      </c>
      <c r="Q1489" s="122">
        <v>0</v>
      </c>
      <c r="R1489" s="122">
        <v>0</v>
      </c>
      <c r="S1489" s="122">
        <v>0</v>
      </c>
      <c r="T1489" s="122">
        <v>0</v>
      </c>
      <c r="U1489" s="122">
        <v>0</v>
      </c>
      <c r="V1489" s="122">
        <v>0</v>
      </c>
      <c r="W1489" s="122">
        <v>0</v>
      </c>
      <c r="X1489" s="122">
        <v>0</v>
      </c>
      <c r="Y1489" s="122">
        <v>0</v>
      </c>
      <c r="Z1489" s="122">
        <v>0</v>
      </c>
      <c r="AA1489" s="122">
        <v>0</v>
      </c>
      <c r="AB1489" s="122">
        <v>0</v>
      </c>
      <c r="AC1489" s="122">
        <v>0</v>
      </c>
      <c r="AD1489" s="122">
        <v>0</v>
      </c>
      <c r="AE1489" s="122">
        <v>0</v>
      </c>
      <c r="AF1489" s="122">
        <v>0</v>
      </c>
      <c r="AG1489" s="122">
        <v>0</v>
      </c>
      <c r="AH1489" s="122">
        <v>0</v>
      </c>
      <c r="AI1489" s="122">
        <v>0</v>
      </c>
      <c r="AJ1489" s="122">
        <v>0</v>
      </c>
      <c r="AK1489" s="122">
        <v>0</v>
      </c>
      <c r="AL1489" s="122">
        <v>0</v>
      </c>
    </row>
    <row r="1490" spans="1:38" hidden="1" x14ac:dyDescent="0.25">
      <c r="A1490" s="122" t="s">
        <v>1977</v>
      </c>
      <c r="B1490" s="122">
        <v>1</v>
      </c>
      <c r="C1490" s="122" t="s">
        <v>2161</v>
      </c>
      <c r="D1490" s="122" t="s">
        <v>2107</v>
      </c>
      <c r="E1490" s="122">
        <v>28</v>
      </c>
      <c r="F1490" s="122">
        <v>0</v>
      </c>
      <c r="G1490" s="122">
        <v>0</v>
      </c>
      <c r="H1490" s="122">
        <v>0</v>
      </c>
      <c r="I1490" s="122">
        <v>0</v>
      </c>
      <c r="J1490" s="122">
        <v>0</v>
      </c>
      <c r="K1490" s="122">
        <v>0</v>
      </c>
      <c r="L1490" s="122">
        <v>0</v>
      </c>
      <c r="M1490" s="122">
        <v>0</v>
      </c>
      <c r="N1490" s="122">
        <v>0</v>
      </c>
      <c r="O1490" s="122">
        <v>0</v>
      </c>
      <c r="P1490" s="122">
        <v>0</v>
      </c>
      <c r="Q1490" s="122">
        <v>0</v>
      </c>
      <c r="R1490" s="122">
        <v>0</v>
      </c>
      <c r="S1490" s="122">
        <v>0</v>
      </c>
      <c r="T1490" s="122">
        <v>0</v>
      </c>
      <c r="U1490" s="122">
        <v>0</v>
      </c>
      <c r="V1490" s="122">
        <v>0</v>
      </c>
      <c r="W1490" s="122">
        <v>0</v>
      </c>
      <c r="X1490" s="122">
        <v>0</v>
      </c>
      <c r="Y1490" s="122">
        <v>0</v>
      </c>
      <c r="Z1490" s="122">
        <v>0</v>
      </c>
      <c r="AA1490" s="122">
        <v>0</v>
      </c>
      <c r="AB1490" s="122">
        <v>0</v>
      </c>
      <c r="AC1490" s="122">
        <v>0</v>
      </c>
      <c r="AD1490" s="122">
        <v>0</v>
      </c>
      <c r="AE1490" s="122">
        <v>0</v>
      </c>
      <c r="AF1490" s="122">
        <v>0</v>
      </c>
      <c r="AG1490" s="122">
        <v>0</v>
      </c>
      <c r="AH1490" s="122">
        <v>0</v>
      </c>
      <c r="AI1490" s="122">
        <v>0</v>
      </c>
      <c r="AJ1490" s="122">
        <v>0</v>
      </c>
      <c r="AK1490" s="122">
        <v>0</v>
      </c>
      <c r="AL1490" s="122">
        <v>0</v>
      </c>
    </row>
    <row r="1491" spans="1:38" hidden="1" x14ac:dyDescent="0.25">
      <c r="A1491" s="122" t="s">
        <v>1977</v>
      </c>
      <c r="B1491" s="122">
        <v>1</v>
      </c>
      <c r="C1491" s="122" t="s">
        <v>2161</v>
      </c>
      <c r="D1491" s="122" t="s">
        <v>2108</v>
      </c>
      <c r="E1491" s="122">
        <v>28</v>
      </c>
      <c r="F1491" s="122">
        <v>0</v>
      </c>
      <c r="G1491" s="122">
        <v>0</v>
      </c>
      <c r="H1491" s="122">
        <v>0</v>
      </c>
      <c r="I1491" s="122">
        <v>0</v>
      </c>
      <c r="J1491" s="122">
        <v>0</v>
      </c>
      <c r="K1491" s="122">
        <v>0</v>
      </c>
      <c r="L1491" s="122">
        <v>0</v>
      </c>
      <c r="M1491" s="122">
        <v>0</v>
      </c>
      <c r="N1491" s="122">
        <v>0</v>
      </c>
      <c r="O1491" s="122">
        <v>0</v>
      </c>
      <c r="P1491" s="122">
        <v>0</v>
      </c>
      <c r="Q1491" s="122">
        <v>0</v>
      </c>
      <c r="R1491" s="122">
        <v>0</v>
      </c>
      <c r="S1491" s="122">
        <v>0</v>
      </c>
      <c r="T1491" s="122">
        <v>0</v>
      </c>
      <c r="U1491" s="122">
        <v>0</v>
      </c>
      <c r="V1491" s="122">
        <v>0</v>
      </c>
      <c r="W1491" s="122">
        <v>0</v>
      </c>
      <c r="X1491" s="122">
        <v>0</v>
      </c>
      <c r="Y1491" s="122">
        <v>0</v>
      </c>
      <c r="Z1491" s="122">
        <v>0</v>
      </c>
      <c r="AA1491" s="122">
        <v>0</v>
      </c>
      <c r="AB1491" s="122">
        <v>0</v>
      </c>
      <c r="AC1491" s="122">
        <v>0</v>
      </c>
      <c r="AD1491" s="122">
        <v>0</v>
      </c>
      <c r="AE1491" s="122">
        <v>0</v>
      </c>
      <c r="AF1491" s="122">
        <v>0</v>
      </c>
      <c r="AG1491" s="122">
        <v>0</v>
      </c>
      <c r="AH1491" s="122">
        <v>0</v>
      </c>
      <c r="AI1491" s="122">
        <v>0</v>
      </c>
      <c r="AJ1491" s="122">
        <v>0</v>
      </c>
      <c r="AK1491" s="122">
        <v>0</v>
      </c>
      <c r="AL1491" s="122">
        <v>0</v>
      </c>
    </row>
    <row r="1492" spans="1:38" hidden="1" x14ac:dyDescent="0.25">
      <c r="A1492" s="122" t="s">
        <v>1977</v>
      </c>
      <c r="B1492" s="122">
        <v>1</v>
      </c>
      <c r="C1492" s="122" t="s">
        <v>2161</v>
      </c>
      <c r="D1492" s="122" t="s">
        <v>2109</v>
      </c>
      <c r="E1492" s="122">
        <v>28</v>
      </c>
      <c r="F1492" s="122">
        <v>0</v>
      </c>
      <c r="G1492" s="122">
        <v>0</v>
      </c>
      <c r="H1492" s="122">
        <v>0</v>
      </c>
      <c r="I1492" s="122">
        <v>0</v>
      </c>
      <c r="J1492" s="122">
        <v>0</v>
      </c>
      <c r="K1492" s="122">
        <v>0</v>
      </c>
      <c r="L1492" s="122">
        <v>0</v>
      </c>
      <c r="M1492" s="122">
        <v>0</v>
      </c>
      <c r="N1492" s="122">
        <v>0</v>
      </c>
      <c r="O1492" s="122">
        <v>0</v>
      </c>
      <c r="P1492" s="122">
        <v>0</v>
      </c>
      <c r="Q1492" s="122">
        <v>0</v>
      </c>
      <c r="R1492" s="122">
        <v>0</v>
      </c>
      <c r="S1492" s="122">
        <v>0</v>
      </c>
      <c r="T1492" s="122">
        <v>0</v>
      </c>
      <c r="U1492" s="122">
        <v>0</v>
      </c>
      <c r="V1492" s="122">
        <v>0</v>
      </c>
      <c r="W1492" s="122">
        <v>0</v>
      </c>
      <c r="X1492" s="122">
        <v>0</v>
      </c>
      <c r="Y1492" s="122">
        <v>0</v>
      </c>
      <c r="Z1492" s="122">
        <v>0</v>
      </c>
      <c r="AA1492" s="122">
        <v>0</v>
      </c>
      <c r="AB1492" s="122">
        <v>0</v>
      </c>
      <c r="AC1492" s="122">
        <v>0</v>
      </c>
      <c r="AD1492" s="122">
        <v>0</v>
      </c>
      <c r="AE1492" s="122">
        <v>0</v>
      </c>
      <c r="AF1492" s="122">
        <v>0</v>
      </c>
      <c r="AG1492" s="122">
        <v>0</v>
      </c>
      <c r="AH1492" s="122">
        <v>0</v>
      </c>
      <c r="AI1492" s="122">
        <v>0</v>
      </c>
      <c r="AJ1492" s="122">
        <v>0</v>
      </c>
      <c r="AK1492" s="122">
        <v>0</v>
      </c>
      <c r="AL1492" s="122">
        <v>0</v>
      </c>
    </row>
    <row r="1493" spans="1:38" hidden="1" x14ac:dyDescent="0.25">
      <c r="A1493" s="122" t="s">
        <v>1977</v>
      </c>
      <c r="B1493" s="122">
        <v>1</v>
      </c>
      <c r="C1493" s="122" t="s">
        <v>2161</v>
      </c>
      <c r="D1493" s="122" t="s">
        <v>2110</v>
      </c>
      <c r="E1493" s="122">
        <v>28</v>
      </c>
      <c r="F1493" s="122">
        <v>2.0186509321099999E-2</v>
      </c>
      <c r="G1493" s="122">
        <v>1.8966671313500001E-2</v>
      </c>
      <c r="H1493" s="122">
        <v>1.91104693786E-2</v>
      </c>
      <c r="I1493" s="122">
        <v>1.89999307299E-2</v>
      </c>
      <c r="J1493" s="122">
        <v>1.98304379219E-2</v>
      </c>
      <c r="K1493" s="122">
        <v>2.1618620662700001E-2</v>
      </c>
      <c r="L1493" s="122">
        <v>3.6849562528099997E-2</v>
      </c>
      <c r="M1493" s="122">
        <v>2.5818899056700002E-2</v>
      </c>
      <c r="N1493" s="122">
        <v>2.5951247108200001E-2</v>
      </c>
      <c r="O1493" s="122">
        <v>2.70912606051E-2</v>
      </c>
      <c r="P1493" s="122">
        <v>2.87286746081E-2</v>
      </c>
      <c r="Q1493" s="122">
        <v>2.7240831670499999E-2</v>
      </c>
      <c r="R1493" s="122">
        <v>2.98482250069E-2</v>
      </c>
      <c r="S1493" s="122">
        <v>3.0580451757800001E-2</v>
      </c>
      <c r="T1493" s="122">
        <v>3.4331564683300002E-2</v>
      </c>
      <c r="U1493" s="122">
        <v>2.92892730431E-2</v>
      </c>
      <c r="V1493" s="122">
        <v>3.7628025881300001E-2</v>
      </c>
      <c r="W1493" s="122">
        <v>3.3260963416800002E-2</v>
      </c>
      <c r="X1493" s="122">
        <v>3.2372820201399997E-2</v>
      </c>
      <c r="Y1493" s="122">
        <v>3.1099814925999999E-2</v>
      </c>
      <c r="Z1493" s="122">
        <v>3.23319580989E-2</v>
      </c>
      <c r="AA1493" s="122">
        <v>2.3199874609099998E-2</v>
      </c>
      <c r="AB1493" s="122">
        <v>2.9573872967500001E-2</v>
      </c>
      <c r="AC1493" s="122">
        <v>3.4364212517200003E-2</v>
      </c>
      <c r="AD1493" s="122">
        <v>3.4546332926399997E-2</v>
      </c>
      <c r="AE1493" s="122">
        <v>3.4667847232800003E-2</v>
      </c>
      <c r="AF1493" s="122">
        <v>3.4364250873599997E-2</v>
      </c>
      <c r="AG1493" s="122">
        <v>4.1861130309299999E-2</v>
      </c>
      <c r="AH1493" s="122">
        <v>4.3335835727399998E-2</v>
      </c>
      <c r="AI1493" s="122">
        <v>6.4885102001899994E-2</v>
      </c>
      <c r="AJ1493" s="122">
        <v>5.3844152716899997E-2</v>
      </c>
      <c r="AK1493" s="122">
        <v>3.7311541253199999E-2</v>
      </c>
      <c r="AL1493" s="122">
        <v>0</v>
      </c>
    </row>
    <row r="1494" spans="1:38" hidden="1" x14ac:dyDescent="0.25">
      <c r="A1494" s="122" t="s">
        <v>1977</v>
      </c>
      <c r="B1494" s="122">
        <v>1</v>
      </c>
      <c r="C1494" s="122" t="s">
        <v>2161</v>
      </c>
      <c r="D1494" s="122" t="s">
        <v>2111</v>
      </c>
      <c r="E1494" s="122">
        <v>28</v>
      </c>
      <c r="F1494" s="122">
        <v>0</v>
      </c>
      <c r="G1494" s="122">
        <v>0</v>
      </c>
      <c r="H1494" s="122">
        <v>0</v>
      </c>
      <c r="I1494" s="122">
        <v>0</v>
      </c>
      <c r="J1494" s="122">
        <v>0</v>
      </c>
      <c r="K1494" s="122">
        <v>0</v>
      </c>
      <c r="L1494" s="122">
        <v>0</v>
      </c>
      <c r="M1494" s="122">
        <v>0</v>
      </c>
      <c r="N1494" s="122">
        <v>0</v>
      </c>
      <c r="O1494" s="122">
        <v>0</v>
      </c>
      <c r="P1494" s="122">
        <v>0</v>
      </c>
      <c r="Q1494" s="122">
        <v>0</v>
      </c>
      <c r="R1494" s="122">
        <v>0</v>
      </c>
      <c r="S1494" s="122">
        <v>0</v>
      </c>
      <c r="T1494" s="122">
        <v>0</v>
      </c>
      <c r="U1494" s="122">
        <v>5.8578546086200001E-2</v>
      </c>
      <c r="V1494" s="122">
        <v>0</v>
      </c>
      <c r="W1494" s="122">
        <v>0</v>
      </c>
      <c r="X1494" s="122">
        <v>0</v>
      </c>
      <c r="Y1494" s="122">
        <v>0</v>
      </c>
      <c r="Z1494" s="122">
        <v>0</v>
      </c>
      <c r="AA1494" s="122">
        <v>0</v>
      </c>
      <c r="AB1494" s="122">
        <v>0</v>
      </c>
      <c r="AC1494" s="122">
        <v>0</v>
      </c>
      <c r="AD1494" s="122">
        <v>0</v>
      </c>
      <c r="AE1494" s="122">
        <v>0</v>
      </c>
      <c r="AF1494" s="122">
        <v>0</v>
      </c>
      <c r="AG1494" s="122">
        <v>0</v>
      </c>
      <c r="AH1494" s="122">
        <v>0</v>
      </c>
      <c r="AI1494" s="122">
        <v>0</v>
      </c>
      <c r="AJ1494" s="122">
        <v>0</v>
      </c>
      <c r="AK1494" s="122">
        <v>0</v>
      </c>
      <c r="AL1494" s="122">
        <v>0</v>
      </c>
    </row>
    <row r="1495" spans="1:38" hidden="1" x14ac:dyDescent="0.25">
      <c r="A1495" s="122" t="s">
        <v>1977</v>
      </c>
      <c r="B1495" s="122">
        <v>1</v>
      </c>
      <c r="C1495" s="122" t="s">
        <v>2161</v>
      </c>
      <c r="D1495" s="122" t="s">
        <v>2112</v>
      </c>
      <c r="E1495" s="122">
        <v>28</v>
      </c>
      <c r="F1495" s="122">
        <v>0</v>
      </c>
      <c r="G1495" s="122">
        <v>0</v>
      </c>
      <c r="H1495" s="122">
        <v>0</v>
      </c>
      <c r="I1495" s="122">
        <v>0</v>
      </c>
      <c r="J1495" s="122">
        <v>0</v>
      </c>
      <c r="K1495" s="122">
        <v>0</v>
      </c>
      <c r="L1495" s="122">
        <v>0</v>
      </c>
      <c r="M1495" s="122">
        <v>0</v>
      </c>
      <c r="N1495" s="122">
        <v>0</v>
      </c>
      <c r="O1495" s="122">
        <v>0</v>
      </c>
      <c r="P1495" s="122">
        <v>0</v>
      </c>
      <c r="Q1495" s="122">
        <v>0</v>
      </c>
      <c r="R1495" s="122">
        <v>0</v>
      </c>
      <c r="S1495" s="122">
        <v>0</v>
      </c>
      <c r="T1495" s="122">
        <v>0</v>
      </c>
      <c r="U1495" s="122">
        <v>0</v>
      </c>
      <c r="V1495" s="122">
        <v>0</v>
      </c>
      <c r="W1495" s="122">
        <v>0</v>
      </c>
      <c r="X1495" s="122">
        <v>0</v>
      </c>
      <c r="Y1495" s="122">
        <v>0</v>
      </c>
      <c r="Z1495" s="122">
        <v>0</v>
      </c>
      <c r="AA1495" s="122">
        <v>0</v>
      </c>
      <c r="AB1495" s="122">
        <v>0</v>
      </c>
      <c r="AC1495" s="122">
        <v>0</v>
      </c>
      <c r="AD1495" s="122">
        <v>0</v>
      </c>
      <c r="AE1495" s="122">
        <v>0</v>
      </c>
      <c r="AF1495" s="122">
        <v>0</v>
      </c>
      <c r="AG1495" s="122">
        <v>0</v>
      </c>
      <c r="AH1495" s="122">
        <v>0</v>
      </c>
      <c r="AI1495" s="122">
        <v>0</v>
      </c>
      <c r="AJ1495" s="122">
        <v>0</v>
      </c>
      <c r="AK1495" s="122">
        <v>0</v>
      </c>
      <c r="AL1495" s="122">
        <v>0</v>
      </c>
    </row>
    <row r="1496" spans="1:38" hidden="1" x14ac:dyDescent="0.25">
      <c r="A1496" s="122" t="s">
        <v>1977</v>
      </c>
      <c r="B1496" s="122">
        <v>1</v>
      </c>
      <c r="C1496" s="122" t="s">
        <v>2161</v>
      </c>
      <c r="D1496" s="122" t="s">
        <v>2113</v>
      </c>
      <c r="E1496" s="122">
        <v>28</v>
      </c>
      <c r="F1496" s="122">
        <v>0</v>
      </c>
      <c r="G1496" s="122">
        <v>0</v>
      </c>
      <c r="H1496" s="122">
        <v>0</v>
      </c>
      <c r="I1496" s="122">
        <v>0</v>
      </c>
      <c r="J1496" s="122">
        <v>0</v>
      </c>
      <c r="K1496" s="122">
        <v>0</v>
      </c>
      <c r="L1496" s="122">
        <v>0</v>
      </c>
      <c r="M1496" s="122">
        <v>0</v>
      </c>
      <c r="N1496" s="122">
        <v>0</v>
      </c>
      <c r="O1496" s="122">
        <v>0</v>
      </c>
      <c r="P1496" s="122">
        <v>0</v>
      </c>
      <c r="Q1496" s="122">
        <v>0</v>
      </c>
      <c r="R1496" s="122">
        <v>0</v>
      </c>
      <c r="S1496" s="122">
        <v>0</v>
      </c>
      <c r="T1496" s="122">
        <v>0</v>
      </c>
      <c r="U1496" s="122">
        <v>0</v>
      </c>
      <c r="V1496" s="122">
        <v>0</v>
      </c>
      <c r="W1496" s="122">
        <v>0</v>
      </c>
      <c r="X1496" s="122">
        <v>0</v>
      </c>
      <c r="Y1496" s="122">
        <v>0</v>
      </c>
      <c r="Z1496" s="122">
        <v>0</v>
      </c>
      <c r="AA1496" s="122">
        <v>0</v>
      </c>
      <c r="AB1496" s="122">
        <v>0</v>
      </c>
      <c r="AC1496" s="122">
        <v>0</v>
      </c>
      <c r="AD1496" s="122">
        <v>0</v>
      </c>
      <c r="AE1496" s="122">
        <v>0</v>
      </c>
      <c r="AF1496" s="122">
        <v>0</v>
      </c>
      <c r="AG1496" s="122">
        <v>0</v>
      </c>
      <c r="AH1496" s="122">
        <v>0</v>
      </c>
      <c r="AI1496" s="122">
        <v>0</v>
      </c>
      <c r="AJ1496" s="122">
        <v>0</v>
      </c>
      <c r="AK1496" s="122">
        <v>0</v>
      </c>
      <c r="AL1496" s="122">
        <v>0</v>
      </c>
    </row>
    <row r="1497" spans="1:38" hidden="1" x14ac:dyDescent="0.25">
      <c r="A1497" s="122" t="s">
        <v>1977</v>
      </c>
      <c r="B1497" s="122">
        <v>1</v>
      </c>
      <c r="C1497" s="122" t="s">
        <v>2161</v>
      </c>
      <c r="D1497" s="122" t="s">
        <v>2114</v>
      </c>
      <c r="E1497" s="122">
        <v>28</v>
      </c>
      <c r="F1497" s="122">
        <v>4.0373018642100002E-2</v>
      </c>
      <c r="G1497" s="122">
        <v>3.7933342627099999E-2</v>
      </c>
      <c r="H1497" s="122">
        <v>3.8220938757099997E-2</v>
      </c>
      <c r="I1497" s="122">
        <v>3.7999861459900003E-2</v>
      </c>
      <c r="J1497" s="122">
        <v>3.96608758438E-2</v>
      </c>
      <c r="K1497" s="122">
        <v>4.3237241325400001E-2</v>
      </c>
      <c r="L1497" s="122">
        <v>3.6849562528099997E-2</v>
      </c>
      <c r="M1497" s="122">
        <v>5.1637798113400003E-2</v>
      </c>
      <c r="N1497" s="122">
        <v>5.1902494216499999E-2</v>
      </c>
      <c r="O1497" s="122">
        <v>5.4182521210299997E-2</v>
      </c>
      <c r="P1497" s="122">
        <v>5.74573492162E-2</v>
      </c>
      <c r="Q1497" s="122">
        <v>5.4481663340999999E-2</v>
      </c>
      <c r="R1497" s="122">
        <v>5.9696450013800001E-2</v>
      </c>
      <c r="S1497" s="122">
        <v>6.1160903515499999E-2</v>
      </c>
      <c r="T1497" s="122">
        <v>6.86631293665E-2</v>
      </c>
      <c r="U1497" s="122">
        <v>5.8578546086200001E-2</v>
      </c>
      <c r="V1497" s="122">
        <v>7.5256051762600001E-2</v>
      </c>
      <c r="W1497" s="122">
        <v>6.6521926833600004E-2</v>
      </c>
      <c r="X1497" s="122">
        <v>6.4745640402799995E-2</v>
      </c>
      <c r="Y1497" s="122">
        <v>6.2199629851999998E-2</v>
      </c>
      <c r="Z1497" s="122">
        <v>4.1637870650900001E-2</v>
      </c>
      <c r="AA1497" s="122">
        <v>4.0418510668300003E-2</v>
      </c>
      <c r="AB1497" s="122">
        <v>3.9736964335399999E-2</v>
      </c>
      <c r="AC1497" s="122">
        <v>1.8992309952600001E-2</v>
      </c>
      <c r="AD1497" s="122">
        <v>1.3699868435800001E-2</v>
      </c>
      <c r="AE1497" s="122">
        <v>1.57988981985E-2</v>
      </c>
      <c r="AF1497" s="122">
        <v>1.54279855666E-2</v>
      </c>
      <c r="AG1497" s="122">
        <v>1.74518877308E-2</v>
      </c>
      <c r="AH1497" s="122">
        <v>2.00602303522E-2</v>
      </c>
      <c r="AI1497" s="122">
        <v>1.6617895038599999E-2</v>
      </c>
      <c r="AJ1497" s="122">
        <v>1.22401316469E-2</v>
      </c>
      <c r="AK1497" s="122">
        <v>1.2569832654500001E-2</v>
      </c>
      <c r="AL1497" s="122">
        <v>0</v>
      </c>
    </row>
    <row r="1498" spans="1:38" hidden="1" x14ac:dyDescent="0.25">
      <c r="A1498" s="122" t="s">
        <v>1977</v>
      </c>
      <c r="B1498" s="122">
        <v>1</v>
      </c>
      <c r="C1498" s="122" t="s">
        <v>2161</v>
      </c>
      <c r="D1498" s="122" t="s">
        <v>2136</v>
      </c>
      <c r="E1498" s="122">
        <v>28</v>
      </c>
      <c r="F1498" s="122">
        <v>0</v>
      </c>
      <c r="G1498" s="122">
        <v>0</v>
      </c>
      <c r="H1498" s="122">
        <v>0</v>
      </c>
      <c r="I1498" s="122">
        <v>0</v>
      </c>
      <c r="J1498" s="122">
        <v>0</v>
      </c>
      <c r="K1498" s="122">
        <v>0</v>
      </c>
      <c r="L1498" s="122">
        <v>0</v>
      </c>
      <c r="M1498" s="122">
        <v>0</v>
      </c>
      <c r="N1498" s="122">
        <v>0</v>
      </c>
      <c r="O1498" s="122">
        <v>0</v>
      </c>
      <c r="P1498" s="122">
        <v>0</v>
      </c>
      <c r="Q1498" s="122">
        <v>0</v>
      </c>
      <c r="R1498" s="122">
        <v>0</v>
      </c>
      <c r="S1498" s="122">
        <v>0</v>
      </c>
      <c r="T1498" s="122">
        <v>0</v>
      </c>
      <c r="U1498" s="122">
        <v>0</v>
      </c>
      <c r="V1498" s="122">
        <v>0</v>
      </c>
      <c r="W1498" s="122">
        <v>0</v>
      </c>
      <c r="X1498" s="122">
        <v>0</v>
      </c>
      <c r="Y1498" s="122">
        <v>0</v>
      </c>
      <c r="Z1498" s="122">
        <v>0</v>
      </c>
      <c r="AA1498" s="122">
        <v>0</v>
      </c>
      <c r="AB1498" s="122">
        <v>0</v>
      </c>
      <c r="AC1498" s="122">
        <v>0</v>
      </c>
      <c r="AD1498" s="122">
        <v>0</v>
      </c>
      <c r="AE1498" s="122">
        <v>0</v>
      </c>
      <c r="AF1498" s="122">
        <v>0</v>
      </c>
      <c r="AG1498" s="122">
        <v>0</v>
      </c>
      <c r="AH1498" s="122">
        <v>0</v>
      </c>
      <c r="AI1498" s="122">
        <v>0</v>
      </c>
      <c r="AJ1498" s="122">
        <v>0</v>
      </c>
      <c r="AK1498" s="122">
        <v>0</v>
      </c>
      <c r="AL1498" s="122">
        <v>0</v>
      </c>
    </row>
    <row r="1499" spans="1:38" hidden="1" x14ac:dyDescent="0.25">
      <c r="A1499" s="122" t="s">
        <v>1977</v>
      </c>
      <c r="B1499" s="122">
        <v>1</v>
      </c>
      <c r="C1499" s="122" t="s">
        <v>2161</v>
      </c>
      <c r="D1499" s="122" t="s">
        <v>2115</v>
      </c>
      <c r="E1499" s="122">
        <v>28</v>
      </c>
      <c r="F1499" s="122">
        <v>0</v>
      </c>
      <c r="G1499" s="122">
        <v>0</v>
      </c>
      <c r="H1499" s="122">
        <v>0</v>
      </c>
      <c r="I1499" s="122">
        <v>0</v>
      </c>
      <c r="J1499" s="122">
        <v>0</v>
      </c>
      <c r="K1499" s="122">
        <v>0</v>
      </c>
      <c r="L1499" s="122">
        <v>0</v>
      </c>
      <c r="M1499" s="122">
        <v>0</v>
      </c>
      <c r="N1499" s="122">
        <v>0</v>
      </c>
      <c r="O1499" s="122">
        <v>0</v>
      </c>
      <c r="P1499" s="122">
        <v>0</v>
      </c>
      <c r="Q1499" s="122">
        <v>0</v>
      </c>
      <c r="R1499" s="122">
        <v>0</v>
      </c>
      <c r="S1499" s="122">
        <v>0</v>
      </c>
      <c r="T1499" s="122">
        <v>0</v>
      </c>
      <c r="U1499" s="122">
        <v>0</v>
      </c>
      <c r="V1499" s="122">
        <v>0</v>
      </c>
      <c r="W1499" s="122">
        <v>0</v>
      </c>
      <c r="X1499" s="122">
        <v>0</v>
      </c>
      <c r="Y1499" s="122">
        <v>0</v>
      </c>
      <c r="Z1499" s="122">
        <v>0</v>
      </c>
      <c r="AA1499" s="122">
        <v>0</v>
      </c>
      <c r="AB1499" s="122">
        <v>0</v>
      </c>
      <c r="AC1499" s="122">
        <v>0</v>
      </c>
      <c r="AD1499" s="122">
        <v>0</v>
      </c>
      <c r="AE1499" s="122">
        <v>0</v>
      </c>
      <c r="AF1499" s="122">
        <v>0</v>
      </c>
      <c r="AG1499" s="122">
        <v>0</v>
      </c>
      <c r="AH1499" s="122">
        <v>0</v>
      </c>
      <c r="AI1499" s="122">
        <v>0</v>
      </c>
      <c r="AJ1499" s="122">
        <v>0</v>
      </c>
      <c r="AK1499" s="122">
        <v>0</v>
      </c>
      <c r="AL1499" s="122">
        <v>0</v>
      </c>
    </row>
    <row r="1500" spans="1:38" hidden="1" x14ac:dyDescent="0.25">
      <c r="A1500" s="122" t="s">
        <v>1977</v>
      </c>
      <c r="B1500" s="122">
        <v>1</v>
      </c>
      <c r="C1500" s="122" t="s">
        <v>2161</v>
      </c>
      <c r="D1500" s="122" t="s">
        <v>2116</v>
      </c>
      <c r="E1500" s="122">
        <v>28</v>
      </c>
      <c r="F1500" s="122">
        <v>0</v>
      </c>
      <c r="G1500" s="122">
        <v>0</v>
      </c>
      <c r="H1500" s="122">
        <v>0</v>
      </c>
      <c r="I1500" s="122">
        <v>0</v>
      </c>
      <c r="J1500" s="122">
        <v>0</v>
      </c>
      <c r="K1500" s="122">
        <v>0</v>
      </c>
      <c r="L1500" s="122">
        <v>0</v>
      </c>
      <c r="M1500" s="122">
        <v>0</v>
      </c>
      <c r="N1500" s="122">
        <v>0</v>
      </c>
      <c r="O1500" s="122">
        <v>0</v>
      </c>
      <c r="P1500" s="122">
        <v>0</v>
      </c>
      <c r="Q1500" s="122">
        <v>0</v>
      </c>
      <c r="R1500" s="122">
        <v>0</v>
      </c>
      <c r="S1500" s="122">
        <v>0</v>
      </c>
      <c r="T1500" s="122">
        <v>0</v>
      </c>
      <c r="U1500" s="122">
        <v>0</v>
      </c>
      <c r="V1500" s="122">
        <v>0</v>
      </c>
      <c r="W1500" s="122">
        <v>0</v>
      </c>
      <c r="X1500" s="122">
        <v>0</v>
      </c>
      <c r="Y1500" s="122">
        <v>0</v>
      </c>
      <c r="Z1500" s="122">
        <v>0</v>
      </c>
      <c r="AA1500" s="122">
        <v>0</v>
      </c>
      <c r="AB1500" s="122">
        <v>0</v>
      </c>
      <c r="AC1500" s="122">
        <v>1.1624041851500001E-2</v>
      </c>
      <c r="AD1500" s="122">
        <v>1.51864530167E-2</v>
      </c>
      <c r="AE1500" s="122">
        <v>1.56157677383E-2</v>
      </c>
      <c r="AF1500" s="122">
        <v>2.1106189423000001E-2</v>
      </c>
      <c r="AG1500" s="122">
        <v>2.1634149624299999E-2</v>
      </c>
      <c r="AH1500" s="122">
        <v>2.41167305336E-2</v>
      </c>
      <c r="AI1500" s="122">
        <v>2.4321922349700001E-2</v>
      </c>
      <c r="AJ1500" s="122">
        <v>2.58060186696E-2</v>
      </c>
      <c r="AK1500" s="122">
        <v>4.4955909699000004E-3</v>
      </c>
      <c r="AL1500" s="122">
        <v>0</v>
      </c>
    </row>
    <row r="1501" spans="1:38" hidden="1" x14ac:dyDescent="0.25">
      <c r="A1501" s="122" t="s">
        <v>1977</v>
      </c>
      <c r="B1501" s="122">
        <v>1</v>
      </c>
      <c r="C1501" s="122" t="s">
        <v>2161</v>
      </c>
      <c r="D1501" s="122" t="s">
        <v>2117</v>
      </c>
      <c r="E1501" s="122">
        <v>28</v>
      </c>
      <c r="F1501" s="122">
        <v>0</v>
      </c>
      <c r="G1501" s="122">
        <v>0</v>
      </c>
      <c r="H1501" s="122">
        <v>0</v>
      </c>
      <c r="I1501" s="122">
        <v>0</v>
      </c>
      <c r="J1501" s="122">
        <v>0</v>
      </c>
      <c r="K1501" s="122">
        <v>0</v>
      </c>
      <c r="L1501" s="122">
        <v>0</v>
      </c>
      <c r="M1501" s="122">
        <v>0</v>
      </c>
      <c r="N1501" s="122">
        <v>0</v>
      </c>
      <c r="O1501" s="122">
        <v>0</v>
      </c>
      <c r="P1501" s="122">
        <v>0</v>
      </c>
      <c r="Q1501" s="122">
        <v>0</v>
      </c>
      <c r="R1501" s="122">
        <v>0</v>
      </c>
      <c r="S1501" s="122">
        <v>0</v>
      </c>
      <c r="T1501" s="122">
        <v>0</v>
      </c>
      <c r="U1501" s="122">
        <v>0</v>
      </c>
      <c r="V1501" s="122">
        <v>0</v>
      </c>
      <c r="W1501" s="122">
        <v>0</v>
      </c>
      <c r="X1501" s="122">
        <v>0</v>
      </c>
      <c r="Y1501" s="122">
        <v>0</v>
      </c>
      <c r="Z1501" s="122">
        <v>0</v>
      </c>
      <c r="AA1501" s="122">
        <v>0</v>
      </c>
      <c r="AB1501" s="122">
        <v>0</v>
      </c>
      <c r="AC1501" s="122">
        <v>0</v>
      </c>
      <c r="AD1501" s="122">
        <v>0</v>
      </c>
      <c r="AE1501" s="122">
        <v>0</v>
      </c>
      <c r="AF1501" s="122">
        <v>0</v>
      </c>
      <c r="AG1501" s="122">
        <v>0</v>
      </c>
      <c r="AH1501" s="122">
        <v>0</v>
      </c>
      <c r="AI1501" s="122">
        <v>0</v>
      </c>
      <c r="AJ1501" s="122">
        <v>0</v>
      </c>
      <c r="AK1501" s="122">
        <v>0</v>
      </c>
      <c r="AL1501" s="122">
        <v>0</v>
      </c>
    </row>
    <row r="1502" spans="1:38" hidden="1" x14ac:dyDescent="0.25">
      <c r="A1502" s="122" t="s">
        <v>1977</v>
      </c>
      <c r="B1502" s="122">
        <v>1</v>
      </c>
      <c r="C1502" s="122" t="s">
        <v>2161</v>
      </c>
      <c r="D1502" s="122" t="s">
        <v>2118</v>
      </c>
      <c r="E1502" s="122">
        <v>28</v>
      </c>
      <c r="F1502" s="122">
        <v>4.0373018642100002E-2</v>
      </c>
      <c r="G1502" s="122">
        <v>3.7933342627099999E-2</v>
      </c>
      <c r="H1502" s="122">
        <v>3.8220938757099997E-2</v>
      </c>
      <c r="I1502" s="122">
        <v>3.7999861459900003E-2</v>
      </c>
      <c r="J1502" s="122">
        <v>3.96608758438E-2</v>
      </c>
      <c r="K1502" s="122">
        <v>4.3237241325400001E-2</v>
      </c>
      <c r="L1502" s="122">
        <v>3.6849562528099997E-2</v>
      </c>
      <c r="M1502" s="122">
        <v>2.5818899056700002E-2</v>
      </c>
      <c r="N1502" s="122">
        <v>2.5951247108200001E-2</v>
      </c>
      <c r="O1502" s="122">
        <v>2.70912606051E-2</v>
      </c>
      <c r="P1502" s="122">
        <v>2.87286746081E-2</v>
      </c>
      <c r="Q1502" s="122">
        <v>2.7240831670499999E-2</v>
      </c>
      <c r="R1502" s="122">
        <v>2.98482250069E-2</v>
      </c>
      <c r="S1502" s="122">
        <v>3.0580451757800001E-2</v>
      </c>
      <c r="T1502" s="122">
        <v>0</v>
      </c>
      <c r="U1502" s="122">
        <v>0</v>
      </c>
      <c r="V1502" s="122">
        <v>0</v>
      </c>
      <c r="W1502" s="122">
        <v>3.3260963416800002E-2</v>
      </c>
      <c r="X1502" s="122">
        <v>3.2372820201399997E-2</v>
      </c>
      <c r="Y1502" s="122">
        <v>3.1099814925999999E-2</v>
      </c>
      <c r="Z1502" s="122">
        <v>0</v>
      </c>
      <c r="AA1502" s="122">
        <v>0</v>
      </c>
      <c r="AB1502" s="122">
        <v>0</v>
      </c>
      <c r="AC1502" s="122">
        <v>0</v>
      </c>
      <c r="AD1502" s="122">
        <v>0</v>
      </c>
      <c r="AE1502" s="122">
        <v>0</v>
      </c>
      <c r="AF1502" s="122">
        <v>0</v>
      </c>
      <c r="AG1502" s="122">
        <v>0</v>
      </c>
      <c r="AH1502" s="122">
        <v>0</v>
      </c>
      <c r="AI1502" s="122">
        <v>0</v>
      </c>
      <c r="AJ1502" s="122">
        <v>0</v>
      </c>
      <c r="AK1502" s="122">
        <v>0</v>
      </c>
      <c r="AL1502" s="122">
        <v>0</v>
      </c>
    </row>
    <row r="1503" spans="1:38" hidden="1" x14ac:dyDescent="0.25">
      <c r="A1503" s="122" t="s">
        <v>1977</v>
      </c>
      <c r="B1503" s="122">
        <v>1</v>
      </c>
      <c r="C1503" s="122" t="s">
        <v>2161</v>
      </c>
      <c r="D1503" s="122" t="s">
        <v>2119</v>
      </c>
      <c r="E1503" s="122">
        <v>28</v>
      </c>
      <c r="F1503" s="122">
        <v>2.0186509321099999E-2</v>
      </c>
      <c r="G1503" s="122">
        <v>1.8966671313500001E-2</v>
      </c>
      <c r="H1503" s="122">
        <v>1.91104693786E-2</v>
      </c>
      <c r="I1503" s="122">
        <v>1.89999307299E-2</v>
      </c>
      <c r="J1503" s="122">
        <v>1.98304379219E-2</v>
      </c>
      <c r="K1503" s="122">
        <v>2.1618620662700001E-2</v>
      </c>
      <c r="L1503" s="122">
        <v>3.6849562528099997E-2</v>
      </c>
      <c r="M1503" s="122">
        <v>2.5818899056700002E-2</v>
      </c>
      <c r="N1503" s="122">
        <v>2.5951247108200001E-2</v>
      </c>
      <c r="O1503" s="122">
        <v>2.70912606051E-2</v>
      </c>
      <c r="P1503" s="122">
        <v>2.87286746081E-2</v>
      </c>
      <c r="Q1503" s="122">
        <v>2.7240831670499999E-2</v>
      </c>
      <c r="R1503" s="122">
        <v>2.98482250069E-2</v>
      </c>
      <c r="S1503" s="122">
        <v>3.0580451757800001E-2</v>
      </c>
      <c r="T1503" s="122">
        <v>3.4331564683300002E-2</v>
      </c>
      <c r="U1503" s="122">
        <v>2.92892730431E-2</v>
      </c>
      <c r="V1503" s="122">
        <v>3.7628025881300001E-2</v>
      </c>
      <c r="W1503" s="122">
        <v>3.3260963416800002E-2</v>
      </c>
      <c r="X1503" s="122">
        <v>3.2372820201399997E-2</v>
      </c>
      <c r="Y1503" s="122">
        <v>3.1099814925999999E-2</v>
      </c>
      <c r="Z1503" s="122">
        <v>1.48727917787E-2</v>
      </c>
      <c r="AA1503" s="122">
        <v>1.2149388484699999E-2</v>
      </c>
      <c r="AB1503" s="122">
        <v>9.1622732249E-3</v>
      </c>
      <c r="AC1503" s="122">
        <v>0</v>
      </c>
      <c r="AD1503" s="122">
        <v>0</v>
      </c>
      <c r="AE1503" s="122">
        <v>0</v>
      </c>
      <c r="AF1503" s="122">
        <v>0</v>
      </c>
      <c r="AG1503" s="122">
        <v>0</v>
      </c>
      <c r="AH1503" s="122">
        <v>0</v>
      </c>
      <c r="AI1503" s="122">
        <v>0</v>
      </c>
      <c r="AJ1503" s="122">
        <v>0</v>
      </c>
      <c r="AK1503" s="122">
        <v>0</v>
      </c>
      <c r="AL1503" s="122">
        <v>0</v>
      </c>
    </row>
    <row r="1504" spans="1:38" hidden="1" x14ac:dyDescent="0.25">
      <c r="A1504" s="122" t="s">
        <v>1977</v>
      </c>
      <c r="B1504" s="122">
        <v>1</v>
      </c>
      <c r="C1504" s="122" t="s">
        <v>2161</v>
      </c>
      <c r="D1504" s="122" t="s">
        <v>2137</v>
      </c>
      <c r="E1504" s="122">
        <v>28</v>
      </c>
      <c r="F1504" s="122">
        <v>0</v>
      </c>
      <c r="G1504" s="122">
        <v>0</v>
      </c>
      <c r="H1504" s="122">
        <v>0</v>
      </c>
      <c r="I1504" s="122">
        <v>0</v>
      </c>
      <c r="J1504" s="122">
        <v>0</v>
      </c>
      <c r="K1504" s="122">
        <v>0</v>
      </c>
      <c r="L1504" s="122">
        <v>0</v>
      </c>
      <c r="M1504" s="122">
        <v>0</v>
      </c>
      <c r="N1504" s="122">
        <v>0</v>
      </c>
      <c r="O1504" s="122">
        <v>0</v>
      </c>
      <c r="P1504" s="122">
        <v>0</v>
      </c>
      <c r="Q1504" s="122">
        <v>0</v>
      </c>
      <c r="R1504" s="122">
        <v>0</v>
      </c>
      <c r="S1504" s="122">
        <v>0</v>
      </c>
      <c r="T1504" s="122">
        <v>0</v>
      </c>
      <c r="U1504" s="122">
        <v>0</v>
      </c>
      <c r="V1504" s="122">
        <v>0</v>
      </c>
      <c r="W1504" s="122">
        <v>0</v>
      </c>
      <c r="X1504" s="122">
        <v>0</v>
      </c>
      <c r="Y1504" s="122">
        <v>0</v>
      </c>
      <c r="Z1504" s="122">
        <v>0</v>
      </c>
      <c r="AA1504" s="122">
        <v>0</v>
      </c>
      <c r="AB1504" s="122">
        <v>0</v>
      </c>
      <c r="AC1504" s="122">
        <v>0</v>
      </c>
      <c r="AD1504" s="122">
        <v>0</v>
      </c>
      <c r="AE1504" s="122">
        <v>0</v>
      </c>
      <c r="AF1504" s="122">
        <v>0</v>
      </c>
      <c r="AG1504" s="122">
        <v>0</v>
      </c>
      <c r="AH1504" s="122">
        <v>0</v>
      </c>
      <c r="AI1504" s="122">
        <v>0</v>
      </c>
      <c r="AJ1504" s="122">
        <v>0</v>
      </c>
      <c r="AK1504" s="122">
        <v>0</v>
      </c>
      <c r="AL1504" s="122">
        <v>0</v>
      </c>
    </row>
    <row r="1505" spans="1:38" hidden="1" x14ac:dyDescent="0.25">
      <c r="A1505" s="122" t="s">
        <v>1977</v>
      </c>
      <c r="B1505" s="122">
        <v>1</v>
      </c>
      <c r="C1505" s="122" t="s">
        <v>2161</v>
      </c>
      <c r="D1505" s="122" t="s">
        <v>2120</v>
      </c>
      <c r="E1505" s="122">
        <v>28</v>
      </c>
      <c r="F1505" s="122">
        <v>0</v>
      </c>
      <c r="G1505" s="122">
        <v>0</v>
      </c>
      <c r="H1505" s="122">
        <v>0</v>
      </c>
      <c r="I1505" s="122">
        <v>0</v>
      </c>
      <c r="J1505" s="122">
        <v>0</v>
      </c>
      <c r="K1505" s="122">
        <v>0</v>
      </c>
      <c r="L1505" s="122">
        <v>0</v>
      </c>
      <c r="M1505" s="122">
        <v>0</v>
      </c>
      <c r="N1505" s="122">
        <v>0</v>
      </c>
      <c r="O1505" s="122">
        <v>0</v>
      </c>
      <c r="P1505" s="122">
        <v>0</v>
      </c>
      <c r="Q1505" s="122">
        <v>0</v>
      </c>
      <c r="R1505" s="122">
        <v>0</v>
      </c>
      <c r="S1505" s="122">
        <v>0</v>
      </c>
      <c r="T1505" s="122">
        <v>0</v>
      </c>
      <c r="U1505" s="122">
        <v>0</v>
      </c>
      <c r="V1505" s="122">
        <v>0</v>
      </c>
      <c r="W1505" s="122">
        <v>0</v>
      </c>
      <c r="X1505" s="122">
        <v>0</v>
      </c>
      <c r="Y1505" s="122">
        <v>0</v>
      </c>
      <c r="Z1505" s="122">
        <v>0</v>
      </c>
      <c r="AA1505" s="122">
        <v>0</v>
      </c>
      <c r="AB1505" s="122">
        <v>0</v>
      </c>
      <c r="AC1505" s="122">
        <v>0</v>
      </c>
      <c r="AD1505" s="122">
        <v>0</v>
      </c>
      <c r="AE1505" s="122">
        <v>0</v>
      </c>
      <c r="AF1505" s="122">
        <v>0</v>
      </c>
      <c r="AG1505" s="122">
        <v>0</v>
      </c>
      <c r="AH1505" s="122">
        <v>0</v>
      </c>
      <c r="AI1505" s="122">
        <v>0</v>
      </c>
      <c r="AJ1505" s="122">
        <v>0</v>
      </c>
      <c r="AK1505" s="122">
        <v>0</v>
      </c>
      <c r="AL1505" s="122">
        <v>0</v>
      </c>
    </row>
    <row r="1506" spans="1:38" hidden="1" x14ac:dyDescent="0.25">
      <c r="A1506" s="122" t="s">
        <v>1977</v>
      </c>
      <c r="B1506" s="122">
        <v>1</v>
      </c>
      <c r="C1506" s="122" t="s">
        <v>2161</v>
      </c>
      <c r="D1506" s="122" t="s">
        <v>2121</v>
      </c>
      <c r="E1506" s="122">
        <v>28</v>
      </c>
      <c r="F1506" s="122">
        <v>0</v>
      </c>
      <c r="G1506" s="122">
        <v>0</v>
      </c>
      <c r="H1506" s="122">
        <v>0</v>
      </c>
      <c r="I1506" s="122">
        <v>0</v>
      </c>
      <c r="J1506" s="122">
        <v>0</v>
      </c>
      <c r="K1506" s="122">
        <v>0</v>
      </c>
      <c r="L1506" s="122">
        <v>0</v>
      </c>
      <c r="M1506" s="122">
        <v>0</v>
      </c>
      <c r="N1506" s="122">
        <v>0</v>
      </c>
      <c r="O1506" s="122">
        <v>0</v>
      </c>
      <c r="P1506" s="122">
        <v>0</v>
      </c>
      <c r="Q1506" s="122">
        <v>0</v>
      </c>
      <c r="R1506" s="122">
        <v>0</v>
      </c>
      <c r="S1506" s="122">
        <v>0</v>
      </c>
      <c r="T1506" s="122">
        <v>0</v>
      </c>
      <c r="U1506" s="122">
        <v>0</v>
      </c>
      <c r="V1506" s="122">
        <v>0</v>
      </c>
      <c r="W1506" s="122">
        <v>0</v>
      </c>
      <c r="X1506" s="122">
        <v>0</v>
      </c>
      <c r="Y1506" s="122">
        <v>0</v>
      </c>
      <c r="Z1506" s="122">
        <v>0</v>
      </c>
      <c r="AA1506" s="122">
        <v>0</v>
      </c>
      <c r="AB1506" s="122">
        <v>0</v>
      </c>
      <c r="AC1506" s="122">
        <v>0</v>
      </c>
      <c r="AD1506" s="122">
        <v>0</v>
      </c>
      <c r="AE1506" s="122">
        <v>0</v>
      </c>
      <c r="AF1506" s="122">
        <v>0</v>
      </c>
      <c r="AG1506" s="122">
        <v>0</v>
      </c>
      <c r="AH1506" s="122">
        <v>0</v>
      </c>
      <c r="AI1506" s="122">
        <v>0</v>
      </c>
      <c r="AJ1506" s="122">
        <v>0</v>
      </c>
      <c r="AK1506" s="122">
        <v>0</v>
      </c>
      <c r="AL1506" s="122">
        <v>0</v>
      </c>
    </row>
    <row r="1507" spans="1:38" hidden="1" x14ac:dyDescent="0.25">
      <c r="A1507" s="122" t="s">
        <v>1977</v>
      </c>
      <c r="B1507" s="122">
        <v>1</v>
      </c>
      <c r="C1507" s="122" t="s">
        <v>2161</v>
      </c>
      <c r="D1507" s="122" t="s">
        <v>2138</v>
      </c>
      <c r="E1507" s="122">
        <v>28</v>
      </c>
      <c r="F1507" s="122">
        <v>0</v>
      </c>
      <c r="G1507" s="122">
        <v>0</v>
      </c>
      <c r="H1507" s="122">
        <v>0</v>
      </c>
      <c r="I1507" s="122">
        <v>0</v>
      </c>
      <c r="J1507" s="122">
        <v>0</v>
      </c>
      <c r="K1507" s="122">
        <v>0</v>
      </c>
      <c r="L1507" s="122">
        <v>0</v>
      </c>
      <c r="M1507" s="122">
        <v>0</v>
      </c>
      <c r="N1507" s="122">
        <v>0</v>
      </c>
      <c r="O1507" s="122">
        <v>0</v>
      </c>
      <c r="P1507" s="122">
        <v>0</v>
      </c>
      <c r="Q1507" s="122">
        <v>0</v>
      </c>
      <c r="R1507" s="122">
        <v>0</v>
      </c>
      <c r="S1507" s="122">
        <v>0</v>
      </c>
      <c r="T1507" s="122">
        <v>0</v>
      </c>
      <c r="U1507" s="122">
        <v>0</v>
      </c>
      <c r="V1507" s="122">
        <v>0</v>
      </c>
      <c r="W1507" s="122">
        <v>0</v>
      </c>
      <c r="X1507" s="122">
        <v>0</v>
      </c>
      <c r="Y1507" s="122">
        <v>0</v>
      </c>
      <c r="Z1507" s="122">
        <v>0</v>
      </c>
      <c r="AA1507" s="122">
        <v>0</v>
      </c>
      <c r="AB1507" s="122">
        <v>0</v>
      </c>
      <c r="AC1507" s="122">
        <v>0</v>
      </c>
      <c r="AD1507" s="122">
        <v>0</v>
      </c>
      <c r="AE1507" s="122">
        <v>0</v>
      </c>
      <c r="AF1507" s="122">
        <v>0</v>
      </c>
      <c r="AG1507" s="122">
        <v>0</v>
      </c>
      <c r="AH1507" s="122">
        <v>0</v>
      </c>
      <c r="AI1507" s="122">
        <v>0</v>
      </c>
      <c r="AJ1507" s="122">
        <v>0</v>
      </c>
      <c r="AK1507" s="122">
        <v>0</v>
      </c>
      <c r="AL1507" s="122">
        <v>0</v>
      </c>
    </row>
    <row r="1508" spans="1:38" hidden="1" x14ac:dyDescent="0.25">
      <c r="A1508" s="122" t="s">
        <v>1977</v>
      </c>
      <c r="B1508" s="122">
        <v>1</v>
      </c>
      <c r="C1508" s="122" t="s">
        <v>2161</v>
      </c>
      <c r="D1508" s="122" t="s">
        <v>2122</v>
      </c>
      <c r="E1508" s="122">
        <v>28</v>
      </c>
      <c r="F1508" s="122">
        <v>0</v>
      </c>
      <c r="G1508" s="122">
        <v>0</v>
      </c>
      <c r="H1508" s="122">
        <v>0</v>
      </c>
      <c r="I1508" s="122">
        <v>0</v>
      </c>
      <c r="J1508" s="122">
        <v>0</v>
      </c>
      <c r="K1508" s="122">
        <v>0</v>
      </c>
      <c r="L1508" s="122">
        <v>0</v>
      </c>
      <c r="M1508" s="122">
        <v>0</v>
      </c>
      <c r="N1508" s="122">
        <v>0</v>
      </c>
      <c r="O1508" s="122">
        <v>0</v>
      </c>
      <c r="P1508" s="122">
        <v>0</v>
      </c>
      <c r="Q1508" s="122">
        <v>0</v>
      </c>
      <c r="R1508" s="122">
        <v>0</v>
      </c>
      <c r="S1508" s="122">
        <v>0</v>
      </c>
      <c r="T1508" s="122">
        <v>0</v>
      </c>
      <c r="U1508" s="122">
        <v>0</v>
      </c>
      <c r="V1508" s="122">
        <v>0</v>
      </c>
      <c r="W1508" s="122">
        <v>0</v>
      </c>
      <c r="X1508" s="122">
        <v>0</v>
      </c>
      <c r="Y1508" s="122">
        <v>0</v>
      </c>
      <c r="Z1508" s="122">
        <v>0</v>
      </c>
      <c r="AA1508" s="122">
        <v>0</v>
      </c>
      <c r="AB1508" s="122">
        <v>0</v>
      </c>
      <c r="AC1508" s="122">
        <v>0</v>
      </c>
      <c r="AD1508" s="122">
        <v>0</v>
      </c>
      <c r="AE1508" s="122">
        <v>0</v>
      </c>
      <c r="AF1508" s="122">
        <v>0</v>
      </c>
      <c r="AG1508" s="122">
        <v>0</v>
      </c>
      <c r="AH1508" s="122">
        <v>0</v>
      </c>
      <c r="AI1508" s="122">
        <v>0</v>
      </c>
      <c r="AJ1508" s="122">
        <v>0</v>
      </c>
      <c r="AK1508" s="122">
        <v>0</v>
      </c>
      <c r="AL1508" s="122">
        <v>0</v>
      </c>
    </row>
    <row r="1509" spans="1:38" hidden="1" x14ac:dyDescent="0.25">
      <c r="A1509" s="122" t="s">
        <v>1977</v>
      </c>
      <c r="B1509" s="122">
        <v>1</v>
      </c>
      <c r="C1509" s="122" t="s">
        <v>2161</v>
      </c>
      <c r="D1509" s="122" t="s">
        <v>2123</v>
      </c>
      <c r="E1509" s="122">
        <v>28</v>
      </c>
      <c r="F1509" s="122">
        <v>0</v>
      </c>
      <c r="G1509" s="122">
        <v>0</v>
      </c>
      <c r="H1509" s="122">
        <v>0</v>
      </c>
      <c r="I1509" s="122">
        <v>0</v>
      </c>
      <c r="J1509" s="122">
        <v>0</v>
      </c>
      <c r="K1509" s="122">
        <v>0</v>
      </c>
      <c r="L1509" s="122">
        <v>0</v>
      </c>
      <c r="M1509" s="122">
        <v>0</v>
      </c>
      <c r="N1509" s="122">
        <v>0</v>
      </c>
      <c r="O1509" s="122">
        <v>0</v>
      </c>
      <c r="P1509" s="122">
        <v>0</v>
      </c>
      <c r="Q1509" s="122">
        <v>0</v>
      </c>
      <c r="R1509" s="122">
        <v>0</v>
      </c>
      <c r="S1509" s="122">
        <v>0</v>
      </c>
      <c r="T1509" s="122">
        <v>0</v>
      </c>
      <c r="U1509" s="122">
        <v>0</v>
      </c>
      <c r="V1509" s="122">
        <v>0</v>
      </c>
      <c r="W1509" s="122">
        <v>0</v>
      </c>
      <c r="X1509" s="122">
        <v>0</v>
      </c>
      <c r="Y1509" s="122">
        <v>0</v>
      </c>
      <c r="Z1509" s="122">
        <v>0</v>
      </c>
      <c r="AA1509" s="122">
        <v>0</v>
      </c>
      <c r="AB1509" s="122">
        <v>0</v>
      </c>
      <c r="AC1509" s="122">
        <v>0</v>
      </c>
      <c r="AD1509" s="122">
        <v>0</v>
      </c>
      <c r="AE1509" s="122">
        <v>0</v>
      </c>
      <c r="AF1509" s="122">
        <v>0</v>
      </c>
      <c r="AG1509" s="122">
        <v>0</v>
      </c>
      <c r="AH1509" s="122">
        <v>0</v>
      </c>
      <c r="AI1509" s="122">
        <v>0</v>
      </c>
      <c r="AJ1509" s="122">
        <v>0</v>
      </c>
      <c r="AK1509" s="122">
        <v>0</v>
      </c>
      <c r="AL1509" s="122">
        <v>0</v>
      </c>
    </row>
    <row r="1510" spans="1:38" hidden="1" x14ac:dyDescent="0.25">
      <c r="A1510" s="122" t="s">
        <v>1977</v>
      </c>
      <c r="B1510" s="122">
        <v>1</v>
      </c>
      <c r="C1510" s="122" t="s">
        <v>2161</v>
      </c>
      <c r="D1510" s="122" t="s">
        <v>2124</v>
      </c>
      <c r="E1510" s="122">
        <v>28</v>
      </c>
      <c r="F1510" s="122">
        <v>0</v>
      </c>
      <c r="G1510" s="122">
        <v>0</v>
      </c>
      <c r="H1510" s="122">
        <v>0</v>
      </c>
      <c r="I1510" s="122">
        <v>0</v>
      </c>
      <c r="J1510" s="122">
        <v>0</v>
      </c>
      <c r="K1510" s="122">
        <v>0</v>
      </c>
      <c r="L1510" s="122">
        <v>0</v>
      </c>
      <c r="M1510" s="122">
        <v>0</v>
      </c>
      <c r="N1510" s="122">
        <v>0</v>
      </c>
      <c r="O1510" s="122">
        <v>0</v>
      </c>
      <c r="P1510" s="122">
        <v>0</v>
      </c>
      <c r="Q1510" s="122">
        <v>0</v>
      </c>
      <c r="R1510" s="122">
        <v>0</v>
      </c>
      <c r="S1510" s="122">
        <v>0</v>
      </c>
      <c r="T1510" s="122">
        <v>0</v>
      </c>
      <c r="U1510" s="122">
        <v>0</v>
      </c>
      <c r="V1510" s="122">
        <v>0</v>
      </c>
      <c r="W1510" s="122">
        <v>0</v>
      </c>
      <c r="X1510" s="122">
        <v>0</v>
      </c>
      <c r="Y1510" s="122">
        <v>0</v>
      </c>
      <c r="Z1510" s="122">
        <v>0</v>
      </c>
      <c r="AA1510" s="122">
        <v>0</v>
      </c>
      <c r="AB1510" s="122">
        <v>0</v>
      </c>
      <c r="AC1510" s="122">
        <v>0</v>
      </c>
      <c r="AD1510" s="122">
        <v>0</v>
      </c>
      <c r="AE1510" s="122">
        <v>0</v>
      </c>
      <c r="AF1510" s="122">
        <v>0</v>
      </c>
      <c r="AG1510" s="122">
        <v>0</v>
      </c>
      <c r="AH1510" s="122">
        <v>0</v>
      </c>
      <c r="AI1510" s="122">
        <v>0</v>
      </c>
      <c r="AJ1510" s="122">
        <v>0</v>
      </c>
      <c r="AK1510" s="122">
        <v>0</v>
      </c>
      <c r="AL1510" s="122">
        <v>0</v>
      </c>
    </row>
    <row r="1511" spans="1:38" hidden="1" x14ac:dyDescent="0.25">
      <c r="A1511" s="122" t="s">
        <v>1977</v>
      </c>
      <c r="B1511" s="122">
        <v>1</v>
      </c>
      <c r="C1511" s="122" t="s">
        <v>2161</v>
      </c>
      <c r="D1511" s="122" t="s">
        <v>2125</v>
      </c>
      <c r="E1511" s="122">
        <v>28</v>
      </c>
      <c r="F1511" s="122">
        <v>0</v>
      </c>
      <c r="G1511" s="122">
        <v>0</v>
      </c>
      <c r="H1511" s="122">
        <v>0</v>
      </c>
      <c r="I1511" s="122">
        <v>0</v>
      </c>
      <c r="J1511" s="122">
        <v>0</v>
      </c>
      <c r="K1511" s="122">
        <v>0</v>
      </c>
      <c r="L1511" s="122">
        <v>0</v>
      </c>
      <c r="M1511" s="122">
        <v>0</v>
      </c>
      <c r="N1511" s="122">
        <v>0</v>
      </c>
      <c r="O1511" s="122">
        <v>0</v>
      </c>
      <c r="P1511" s="122">
        <v>0</v>
      </c>
      <c r="Q1511" s="122">
        <v>0</v>
      </c>
      <c r="R1511" s="122">
        <v>0</v>
      </c>
      <c r="S1511" s="122">
        <v>0</v>
      </c>
      <c r="T1511" s="122">
        <v>0</v>
      </c>
      <c r="U1511" s="122">
        <v>0</v>
      </c>
      <c r="V1511" s="122">
        <v>0</v>
      </c>
      <c r="W1511" s="122">
        <v>0</v>
      </c>
      <c r="X1511" s="122">
        <v>0</v>
      </c>
      <c r="Y1511" s="122">
        <v>0</v>
      </c>
      <c r="Z1511" s="122">
        <v>0</v>
      </c>
      <c r="AA1511" s="122">
        <v>0</v>
      </c>
      <c r="AB1511" s="122">
        <v>0</v>
      </c>
      <c r="AC1511" s="122">
        <v>0</v>
      </c>
      <c r="AD1511" s="122">
        <v>0</v>
      </c>
      <c r="AE1511" s="122">
        <v>0</v>
      </c>
      <c r="AF1511" s="122">
        <v>0</v>
      </c>
      <c r="AG1511" s="122">
        <v>0</v>
      </c>
      <c r="AH1511" s="122">
        <v>0</v>
      </c>
      <c r="AI1511" s="122">
        <v>0</v>
      </c>
      <c r="AJ1511" s="122">
        <v>0</v>
      </c>
      <c r="AK1511" s="122">
        <v>0</v>
      </c>
      <c r="AL1511" s="122">
        <v>0</v>
      </c>
    </row>
    <row r="1512" spans="1:38" hidden="1" x14ac:dyDescent="0.25">
      <c r="A1512" s="122" t="s">
        <v>1977</v>
      </c>
      <c r="B1512" s="122">
        <v>1</v>
      </c>
      <c r="C1512" s="122" t="s">
        <v>2161</v>
      </c>
      <c r="D1512" s="122" t="s">
        <v>2126</v>
      </c>
      <c r="E1512" s="122">
        <v>28</v>
      </c>
      <c r="F1512" s="122">
        <v>0</v>
      </c>
      <c r="G1512" s="122">
        <v>0</v>
      </c>
      <c r="H1512" s="122">
        <v>0</v>
      </c>
      <c r="I1512" s="122">
        <v>0</v>
      </c>
      <c r="J1512" s="122">
        <v>0</v>
      </c>
      <c r="K1512" s="122">
        <v>0</v>
      </c>
      <c r="L1512" s="122">
        <v>0</v>
      </c>
      <c r="M1512" s="122">
        <v>0</v>
      </c>
      <c r="N1512" s="122">
        <v>0</v>
      </c>
      <c r="O1512" s="122">
        <v>0</v>
      </c>
      <c r="P1512" s="122">
        <v>0</v>
      </c>
      <c r="Q1512" s="122">
        <v>0</v>
      </c>
      <c r="R1512" s="122">
        <v>0</v>
      </c>
      <c r="S1512" s="122">
        <v>0</v>
      </c>
      <c r="T1512" s="122">
        <v>0</v>
      </c>
      <c r="U1512" s="122">
        <v>0</v>
      </c>
      <c r="V1512" s="122">
        <v>0</v>
      </c>
      <c r="W1512" s="122">
        <v>0</v>
      </c>
      <c r="X1512" s="122">
        <v>0</v>
      </c>
      <c r="Y1512" s="122">
        <v>0</v>
      </c>
      <c r="Z1512" s="122">
        <v>0</v>
      </c>
      <c r="AA1512" s="122">
        <v>0</v>
      </c>
      <c r="AB1512" s="122">
        <v>0</v>
      </c>
      <c r="AC1512" s="122">
        <v>0</v>
      </c>
      <c r="AD1512" s="122">
        <v>0</v>
      </c>
      <c r="AE1512" s="122">
        <v>0</v>
      </c>
      <c r="AF1512" s="122">
        <v>0</v>
      </c>
      <c r="AG1512" s="122">
        <v>0</v>
      </c>
      <c r="AH1512" s="122">
        <v>0</v>
      </c>
      <c r="AI1512" s="122">
        <v>0</v>
      </c>
      <c r="AJ1512" s="122">
        <v>0</v>
      </c>
      <c r="AK1512" s="122">
        <v>0</v>
      </c>
      <c r="AL1512" s="122">
        <v>0</v>
      </c>
    </row>
    <row r="1513" spans="1:38" hidden="1" x14ac:dyDescent="0.25">
      <c r="A1513" s="122" t="s">
        <v>1976</v>
      </c>
      <c r="B1513" s="122">
        <v>1</v>
      </c>
      <c r="C1513" s="122" t="s">
        <v>2162</v>
      </c>
      <c r="D1513" s="122" t="s">
        <v>2078</v>
      </c>
      <c r="E1513" s="122">
        <v>29</v>
      </c>
      <c r="F1513" s="122">
        <v>1.1638356365999999E-3</v>
      </c>
      <c r="G1513" s="122">
        <v>8.6657329850000004E-4</v>
      </c>
      <c r="H1513" s="122">
        <v>1.0578181203000001E-3</v>
      </c>
      <c r="I1513" s="122">
        <v>1.1733948307E-3</v>
      </c>
      <c r="J1513" s="122">
        <v>1.2222339149999999E-3</v>
      </c>
      <c r="K1513" s="122">
        <v>1.6434026367E-3</v>
      </c>
      <c r="L1513" s="122">
        <v>1.8262290431000001E-3</v>
      </c>
      <c r="M1513" s="122">
        <v>2.2642307442000001E-3</v>
      </c>
      <c r="N1513" s="122">
        <v>2.5719248402999999E-3</v>
      </c>
      <c r="O1513" s="122">
        <v>1.6646583289E-3</v>
      </c>
      <c r="P1513" s="122">
        <v>1.8131558524000001E-3</v>
      </c>
      <c r="Q1513" s="122">
        <v>1.3132923954999999E-3</v>
      </c>
      <c r="R1513" s="122">
        <v>1.5295522060999999E-3</v>
      </c>
      <c r="S1513" s="122">
        <v>1.6057629917000001E-3</v>
      </c>
      <c r="T1513" s="122">
        <v>1.9266494555999999E-3</v>
      </c>
      <c r="U1513" s="122">
        <v>1.8457044409E-3</v>
      </c>
      <c r="V1513" s="122">
        <v>1.6819518770999999E-3</v>
      </c>
      <c r="W1513" s="122">
        <v>1.5122232722E-3</v>
      </c>
      <c r="X1513" s="122">
        <v>1.2198070304000001E-3</v>
      </c>
      <c r="Y1513" s="122">
        <v>7.7652614229999995E-4</v>
      </c>
      <c r="Z1513" s="122">
        <v>1.2973774944000001E-3</v>
      </c>
      <c r="AA1513" s="122">
        <v>1.1389191589000001E-3</v>
      </c>
      <c r="AB1513" s="122">
        <v>9.5193154919999998E-4</v>
      </c>
      <c r="AC1513" s="122">
        <v>1.1127628932999999E-3</v>
      </c>
      <c r="AD1513" s="122">
        <v>1.1628819754999999E-3</v>
      </c>
      <c r="AE1513" s="122">
        <v>1.2620767236E-3</v>
      </c>
      <c r="AF1513" s="122">
        <v>1.1633386999999999E-3</v>
      </c>
      <c r="AG1513" s="122">
        <v>1.3334638509E-3</v>
      </c>
      <c r="AH1513" s="122">
        <v>1.3717439467E-3</v>
      </c>
      <c r="AI1513" s="122">
        <v>1.2391282924E-3</v>
      </c>
      <c r="AJ1513" s="122">
        <v>9.3764780450000004E-4</v>
      </c>
      <c r="AK1513" s="122">
        <v>1.2082596784E-3</v>
      </c>
      <c r="AL1513" s="122">
        <v>0</v>
      </c>
    </row>
    <row r="1514" spans="1:38" hidden="1" x14ac:dyDescent="0.25">
      <c r="A1514" s="122" t="s">
        <v>1976</v>
      </c>
      <c r="B1514" s="122">
        <v>1</v>
      </c>
      <c r="C1514" s="122" t="s">
        <v>2162</v>
      </c>
      <c r="D1514" s="122" t="s">
        <v>2079</v>
      </c>
      <c r="E1514" s="122">
        <v>29</v>
      </c>
      <c r="F1514" s="122">
        <v>1.5899503079999999E-4</v>
      </c>
      <c r="G1514" s="122">
        <v>1.205404305E-4</v>
      </c>
      <c r="H1514" s="122">
        <v>1.499214035E-4</v>
      </c>
      <c r="I1514" s="122">
        <v>1.669047687E-4</v>
      </c>
      <c r="J1514" s="122">
        <v>1.730854137E-4</v>
      </c>
      <c r="K1514" s="122">
        <v>2.31170237E-4</v>
      </c>
      <c r="L1514" s="122">
        <v>2.5660591289999998E-4</v>
      </c>
      <c r="M1514" s="122">
        <v>3.177476292E-4</v>
      </c>
      <c r="N1514" s="122">
        <v>3.6198109930000002E-4</v>
      </c>
      <c r="O1514" s="122">
        <v>2.3476534180000001E-4</v>
      </c>
      <c r="P1514" s="122">
        <v>2.5573911630000001E-4</v>
      </c>
      <c r="Q1514" s="122">
        <v>1.8628468160000001E-4</v>
      </c>
      <c r="R1514" s="122">
        <v>2.19300995E-4</v>
      </c>
      <c r="S1514" s="122">
        <v>2.3119824250000001E-4</v>
      </c>
      <c r="T1514" s="122">
        <v>2.8035510690000001E-4</v>
      </c>
      <c r="U1514" s="122">
        <v>2.6937368090000001E-4</v>
      </c>
      <c r="V1514" s="122">
        <v>2.4537267849999999E-4</v>
      </c>
      <c r="W1514" s="122">
        <v>2.2015851E-4</v>
      </c>
      <c r="X1514" s="122">
        <v>1.7772908650000001E-4</v>
      </c>
      <c r="Y1514" s="122">
        <v>1.1406416779999999E-4</v>
      </c>
      <c r="Z1514" s="122">
        <v>1.935641977E-4</v>
      </c>
      <c r="AA1514" s="122">
        <v>1.714080166E-4</v>
      </c>
      <c r="AB1514" s="122">
        <v>1.4443310089999999E-4</v>
      </c>
      <c r="AC1514" s="122">
        <v>1.698826932E-4</v>
      </c>
      <c r="AD1514" s="122">
        <v>1.7695660030000001E-4</v>
      </c>
      <c r="AE1514" s="122">
        <v>1.9196562970000001E-4</v>
      </c>
      <c r="AF1514" s="122">
        <v>1.775010223E-4</v>
      </c>
      <c r="AG1514" s="122">
        <v>2.0255766150000001E-4</v>
      </c>
      <c r="AH1514" s="122">
        <v>2.0656916530000001E-4</v>
      </c>
      <c r="AI1514" s="122">
        <v>1.8521489720000001E-4</v>
      </c>
      <c r="AJ1514" s="122">
        <v>1.366763425E-4</v>
      </c>
      <c r="AK1514" s="122">
        <v>1.7565096199999999E-4</v>
      </c>
      <c r="AL1514" s="122">
        <v>0</v>
      </c>
    </row>
    <row r="1515" spans="1:38" hidden="1" x14ac:dyDescent="0.25">
      <c r="A1515" s="122" t="s">
        <v>1976</v>
      </c>
      <c r="B1515" s="122">
        <v>1</v>
      </c>
      <c r="C1515" s="122" t="s">
        <v>2162</v>
      </c>
      <c r="D1515" s="122" t="s">
        <v>2080</v>
      </c>
      <c r="E1515" s="122">
        <v>29</v>
      </c>
      <c r="F1515" s="122">
        <v>1.0586728767E-3</v>
      </c>
      <c r="G1515" s="122">
        <v>8.0091579849999998E-4</v>
      </c>
      <c r="H1515" s="122">
        <v>9.9714173479999993E-4</v>
      </c>
      <c r="I1515" s="122">
        <v>1.1319738067999999E-3</v>
      </c>
      <c r="J1515" s="122">
        <v>1.2178903405999999E-3</v>
      </c>
      <c r="K1515" s="122">
        <v>1.6953036081999999E-3</v>
      </c>
      <c r="L1515" s="122">
        <v>1.9341043104E-3</v>
      </c>
      <c r="M1515" s="122">
        <v>2.4555398358E-3</v>
      </c>
      <c r="N1515" s="122">
        <v>2.8514054855E-3</v>
      </c>
      <c r="O1515" s="122">
        <v>1.8877387423999999E-3</v>
      </c>
      <c r="P1515" s="122">
        <v>2.1016583829999999E-3</v>
      </c>
      <c r="Q1515" s="122">
        <v>1.5501756056999999E-3</v>
      </c>
      <c r="R1515" s="122">
        <v>1.8423414668000001E-3</v>
      </c>
      <c r="S1515" s="122">
        <v>1.9647732352000001E-3</v>
      </c>
      <c r="T1515" s="122">
        <v>2.4036310909999999E-3</v>
      </c>
      <c r="U1515" s="122">
        <v>2.3583523474999999E-3</v>
      </c>
      <c r="V1515" s="122">
        <v>2.1907035310999999E-3</v>
      </c>
      <c r="W1515" s="122">
        <v>1.9959833300000002E-3</v>
      </c>
      <c r="X1515" s="122">
        <v>1.6236742780999999E-3</v>
      </c>
      <c r="Y1515" s="122">
        <v>1.0352436087999999E-3</v>
      </c>
      <c r="Z1515" s="122">
        <v>1.7370634187999999E-3</v>
      </c>
      <c r="AA1515" s="122">
        <v>1.5360932141E-3</v>
      </c>
      <c r="AB1515" s="122">
        <v>1.2957582603E-3</v>
      </c>
      <c r="AC1515" s="122">
        <v>1.5280358956E-3</v>
      </c>
      <c r="AD1515" s="122">
        <v>1.616424809E-3</v>
      </c>
      <c r="AE1515" s="122">
        <v>1.7762884421000001E-3</v>
      </c>
      <c r="AF1515" s="122">
        <v>1.6600387056000001E-3</v>
      </c>
      <c r="AG1515" s="122">
        <v>1.9266895776E-3</v>
      </c>
      <c r="AH1515" s="122">
        <v>2.0090420594999999E-3</v>
      </c>
      <c r="AI1515" s="122">
        <v>1.8409929503E-3</v>
      </c>
      <c r="AJ1515" s="122">
        <v>1.3394401361000001E-3</v>
      </c>
      <c r="AK1515" s="122">
        <v>1.7444233718E-3</v>
      </c>
      <c r="AL1515" s="122">
        <v>0</v>
      </c>
    </row>
    <row r="1516" spans="1:38" hidden="1" x14ac:dyDescent="0.25">
      <c r="A1516" s="122" t="s">
        <v>1976</v>
      </c>
      <c r="B1516" s="122">
        <v>1</v>
      </c>
      <c r="C1516" s="122" t="s">
        <v>2162</v>
      </c>
      <c r="D1516" s="122" t="s">
        <v>2133</v>
      </c>
      <c r="E1516" s="122">
        <v>29</v>
      </c>
      <c r="F1516" s="122">
        <v>0</v>
      </c>
      <c r="G1516" s="122">
        <v>0</v>
      </c>
      <c r="H1516" s="122">
        <v>0</v>
      </c>
      <c r="I1516" s="122">
        <v>0</v>
      </c>
      <c r="J1516" s="122">
        <v>0</v>
      </c>
      <c r="K1516" s="122">
        <v>0</v>
      </c>
      <c r="L1516" s="122">
        <v>0</v>
      </c>
      <c r="M1516" s="122">
        <v>0</v>
      </c>
      <c r="N1516" s="122">
        <v>0</v>
      </c>
      <c r="O1516" s="122">
        <v>0</v>
      </c>
      <c r="P1516" s="122">
        <v>0</v>
      </c>
      <c r="Q1516" s="122">
        <v>0</v>
      </c>
      <c r="R1516" s="122">
        <v>0</v>
      </c>
      <c r="S1516" s="122">
        <v>0</v>
      </c>
      <c r="T1516" s="122">
        <v>0</v>
      </c>
      <c r="U1516" s="122">
        <v>0</v>
      </c>
      <c r="V1516" s="122">
        <v>0</v>
      </c>
      <c r="W1516" s="122">
        <v>0</v>
      </c>
      <c r="X1516" s="122">
        <v>0</v>
      </c>
      <c r="Y1516" s="122">
        <v>0</v>
      </c>
      <c r="Z1516" s="122">
        <v>0</v>
      </c>
      <c r="AA1516" s="122">
        <v>0</v>
      </c>
      <c r="AB1516" s="122">
        <v>0</v>
      </c>
      <c r="AC1516" s="122">
        <v>0</v>
      </c>
      <c r="AD1516" s="122">
        <v>0</v>
      </c>
      <c r="AE1516" s="122">
        <v>0</v>
      </c>
      <c r="AF1516" s="122">
        <v>0</v>
      </c>
      <c r="AG1516" s="122">
        <v>0</v>
      </c>
      <c r="AH1516" s="122">
        <v>0</v>
      </c>
      <c r="AI1516" s="122">
        <v>0</v>
      </c>
      <c r="AJ1516" s="122">
        <v>0</v>
      </c>
      <c r="AK1516" s="122">
        <v>0</v>
      </c>
      <c r="AL1516" s="122">
        <v>0</v>
      </c>
    </row>
    <row r="1517" spans="1:38" hidden="1" x14ac:dyDescent="0.25">
      <c r="A1517" s="122" t="s">
        <v>1976</v>
      </c>
      <c r="B1517" s="122">
        <v>1</v>
      </c>
      <c r="C1517" s="122" t="s">
        <v>2162</v>
      </c>
      <c r="D1517" s="122" t="s">
        <v>2081</v>
      </c>
      <c r="E1517" s="122">
        <v>29</v>
      </c>
      <c r="F1517" s="122">
        <v>6.771954375E-4</v>
      </c>
      <c r="G1517" s="122">
        <v>5.038034553E-4</v>
      </c>
      <c r="H1517" s="122">
        <v>6.1522942710000002E-4</v>
      </c>
      <c r="I1517" s="122">
        <v>6.8392859259999998E-4</v>
      </c>
      <c r="J1517" s="122">
        <v>7.1551895600000003E-4</v>
      </c>
      <c r="K1517" s="122">
        <v>9.6971732489999996E-4</v>
      </c>
      <c r="L1517" s="122">
        <v>1.0845415688E-3</v>
      </c>
      <c r="M1517" s="122">
        <v>1.3483414809E-3</v>
      </c>
      <c r="N1517" s="122">
        <v>1.5335020280999999E-3</v>
      </c>
      <c r="O1517" s="122">
        <v>9.9645605770000011E-4</v>
      </c>
      <c r="P1517" s="122">
        <v>1.0908600155999999E-3</v>
      </c>
      <c r="Q1517" s="122">
        <v>7.912062014E-4</v>
      </c>
      <c r="R1517" s="122">
        <v>9.2383356940000001E-4</v>
      </c>
      <c r="S1517" s="122">
        <v>9.7155932849999997E-4</v>
      </c>
      <c r="T1517" s="122">
        <v>1.1692778436E-3</v>
      </c>
      <c r="U1517" s="122">
        <v>1.1232608576E-3</v>
      </c>
      <c r="V1517" s="122">
        <v>1.0252939493E-3</v>
      </c>
      <c r="W1517" s="122">
        <v>9.2187937619999999E-4</v>
      </c>
      <c r="X1517" s="122">
        <v>7.431640709E-4</v>
      </c>
      <c r="Y1517" s="122">
        <v>4.7278344520000002E-4</v>
      </c>
      <c r="Z1517" s="122">
        <v>7.9216870830000003E-4</v>
      </c>
      <c r="AA1517" s="122">
        <v>6.9788632680000003E-4</v>
      </c>
      <c r="AB1517" s="122">
        <v>5.8358949259999999E-4</v>
      </c>
      <c r="AC1517" s="122">
        <v>6.8182350939999996E-4</v>
      </c>
      <c r="AD1517" s="122">
        <v>7.1273818759999997E-4</v>
      </c>
      <c r="AE1517" s="122">
        <v>7.7462471689999999E-4</v>
      </c>
      <c r="AF1517" s="122">
        <v>7.1514691570000004E-4</v>
      </c>
      <c r="AG1517" s="122">
        <v>8.2114413459999998E-4</v>
      </c>
      <c r="AH1517" s="122">
        <v>8.4469089189999997E-4</v>
      </c>
      <c r="AI1517" s="122">
        <v>7.6271692739999998E-4</v>
      </c>
      <c r="AJ1517" s="122">
        <v>5.6209421970000002E-4</v>
      </c>
      <c r="AK1517" s="122">
        <v>7.2542684800000002E-4</v>
      </c>
      <c r="AL1517" s="122">
        <v>0</v>
      </c>
    </row>
    <row r="1518" spans="1:38" x14ac:dyDescent="0.25">
      <c r="A1518" s="122" t="s">
        <v>1976</v>
      </c>
      <c r="B1518" s="122">
        <v>1</v>
      </c>
      <c r="C1518" s="122" t="s">
        <v>2162</v>
      </c>
      <c r="D1518" s="122" t="s">
        <v>2082</v>
      </c>
      <c r="E1518" s="122">
        <v>29</v>
      </c>
      <c r="F1518" s="122">
        <v>8.6092537542000001E-3</v>
      </c>
      <c r="G1518" s="122">
        <v>6.4416007106000003E-3</v>
      </c>
      <c r="H1518" s="122">
        <v>7.8876853956000009E-3</v>
      </c>
      <c r="I1518" s="122">
        <v>8.7081347422000004E-3</v>
      </c>
      <c r="J1518" s="122">
        <v>9.0326938413999996E-3</v>
      </c>
      <c r="K1518" s="122">
        <v>1.21230325904E-2</v>
      </c>
      <c r="L1518" s="122">
        <v>1.3500888359999999E-2</v>
      </c>
      <c r="M1518" s="122">
        <v>1.68399535701E-2</v>
      </c>
      <c r="N1518" s="122">
        <v>1.92616526651E-2</v>
      </c>
      <c r="O1518" s="122">
        <v>1.2587574289399999E-2</v>
      </c>
      <c r="P1518" s="122">
        <v>1.3841667745099999E-2</v>
      </c>
      <c r="Q1518" s="122">
        <v>1.0135478866999999E-2</v>
      </c>
      <c r="R1518" s="122">
        <v>1.1905634997399999E-2</v>
      </c>
      <c r="S1518" s="122">
        <v>1.25698526016E-2</v>
      </c>
      <c r="T1518" s="122">
        <v>1.5127750408999999E-2</v>
      </c>
      <c r="U1518" s="122">
        <v>1.4470594150499999E-2</v>
      </c>
      <c r="V1518" s="122">
        <v>1.30883942533E-2</v>
      </c>
      <c r="W1518" s="122">
        <v>1.17313162698E-2</v>
      </c>
      <c r="X1518" s="122">
        <v>9.4633908771000006E-3</v>
      </c>
      <c r="Y1518" s="122">
        <v>6.0323107553000004E-3</v>
      </c>
      <c r="Z1518" s="122">
        <v>1.01175222286E-2</v>
      </c>
      <c r="AA1518" s="122">
        <v>8.9308151876999996E-3</v>
      </c>
      <c r="AB1518" s="122">
        <v>7.4991436372E-3</v>
      </c>
      <c r="AC1518" s="122">
        <v>8.810227855E-3</v>
      </c>
      <c r="AD1518" s="122">
        <v>9.2638772299000003E-3</v>
      </c>
      <c r="AE1518" s="122">
        <v>1.0113738173899999E-2</v>
      </c>
      <c r="AF1518" s="122">
        <v>9.3580049631000004E-3</v>
      </c>
      <c r="AG1518" s="122">
        <v>1.075351221E-2</v>
      </c>
      <c r="AH1518" s="122">
        <v>1.1059324450299999E-2</v>
      </c>
      <c r="AI1518" s="122">
        <v>9.9569288568999992E-3</v>
      </c>
      <c r="AJ1518" s="122">
        <v>7.3708049083000002E-3</v>
      </c>
      <c r="AK1518" s="122">
        <v>9.4068754269E-3</v>
      </c>
      <c r="AL1518" s="122">
        <v>0</v>
      </c>
    </row>
    <row r="1519" spans="1:38" hidden="1" x14ac:dyDescent="0.25">
      <c r="A1519" s="122" t="s">
        <v>1976</v>
      </c>
      <c r="B1519" s="122">
        <v>1</v>
      </c>
      <c r="C1519" s="122" t="s">
        <v>2162</v>
      </c>
      <c r="D1519" s="122" t="s">
        <v>474</v>
      </c>
      <c r="E1519" s="122">
        <v>29</v>
      </c>
      <c r="F1519" s="122">
        <v>9.5048677140000004E-4</v>
      </c>
      <c r="G1519" s="122">
        <v>7.1604664089999998E-4</v>
      </c>
      <c r="H1519" s="122">
        <v>8.9023956629999997E-4</v>
      </c>
      <c r="I1519" s="122">
        <v>1.0062016E-3</v>
      </c>
      <c r="J1519" s="122">
        <v>1.0684412586E-3</v>
      </c>
      <c r="K1519" s="122">
        <v>1.4635849074E-3</v>
      </c>
      <c r="L1519" s="122">
        <v>1.6528741910999999E-3</v>
      </c>
      <c r="M1519" s="122">
        <v>2.0829848772000001E-3</v>
      </c>
      <c r="N1519" s="122">
        <v>2.4037241352999998E-3</v>
      </c>
      <c r="O1519" s="122">
        <v>1.5879575980999999E-3</v>
      </c>
      <c r="P1519" s="122">
        <v>1.7621467392000001E-3</v>
      </c>
      <c r="Q1519" s="122">
        <v>1.3009617802000001E-3</v>
      </c>
      <c r="R1519" s="122">
        <v>1.5330745446E-3</v>
      </c>
      <c r="S1519" s="122">
        <v>1.6147629127999999E-3</v>
      </c>
      <c r="T1519" s="122">
        <v>1.9454808057999999E-3</v>
      </c>
      <c r="U1519" s="122">
        <v>1.8707792239E-3</v>
      </c>
      <c r="V1519" s="122">
        <v>1.7151775575E-3</v>
      </c>
      <c r="W1519" s="122">
        <v>1.5546265197E-3</v>
      </c>
      <c r="X1519" s="122">
        <v>1.2641514658E-3</v>
      </c>
      <c r="Y1519" s="122">
        <v>8.114942654E-4</v>
      </c>
      <c r="Z1519" s="122">
        <v>1.3684138214999999E-3</v>
      </c>
      <c r="AA1519" s="122">
        <v>1.2153885727999999E-3</v>
      </c>
      <c r="AB1519" s="122">
        <v>1.0264452027E-3</v>
      </c>
      <c r="AC1519" s="122">
        <v>1.2139123108999999E-3</v>
      </c>
      <c r="AD1519" s="122">
        <v>1.2850584349999999E-3</v>
      </c>
      <c r="AE1519" s="122">
        <v>1.4179319761E-3</v>
      </c>
      <c r="AF1519" s="122">
        <v>1.3251698174999999E-3</v>
      </c>
      <c r="AG1519" s="122">
        <v>1.5355975256999999E-3</v>
      </c>
      <c r="AH1519" s="122">
        <v>1.5976353647999999E-3</v>
      </c>
      <c r="AI1519" s="122">
        <v>1.4538618193000001E-3</v>
      </c>
      <c r="AJ1519" s="122">
        <v>1.0793743947999999E-3</v>
      </c>
      <c r="AK1519" s="122">
        <v>1.3933849219999999E-3</v>
      </c>
      <c r="AL1519" s="122">
        <v>0</v>
      </c>
    </row>
    <row r="1520" spans="1:38" hidden="1" x14ac:dyDescent="0.25">
      <c r="A1520" s="122" t="s">
        <v>1976</v>
      </c>
      <c r="B1520" s="122">
        <v>1</v>
      </c>
      <c r="C1520" s="122" t="s">
        <v>2162</v>
      </c>
      <c r="D1520" s="122" t="s">
        <v>2083</v>
      </c>
      <c r="E1520" s="122">
        <v>29</v>
      </c>
      <c r="F1520" s="122">
        <v>9.4598925429999995E-4</v>
      </c>
      <c r="G1520" s="122">
        <v>6.9824144640000003E-4</v>
      </c>
      <c r="H1520" s="122">
        <v>8.4052508329999999E-4</v>
      </c>
      <c r="I1520" s="122">
        <v>9.2140073950000003E-4</v>
      </c>
      <c r="J1520" s="122">
        <v>9.51375044E-4</v>
      </c>
      <c r="K1520" s="122">
        <v>1.2713896421999999E-3</v>
      </c>
      <c r="L1520" s="122">
        <v>1.4069285495E-3</v>
      </c>
      <c r="M1520" s="122">
        <v>1.7362201393999999E-3</v>
      </c>
      <c r="N1520" s="122">
        <v>1.9650442572999999E-3</v>
      </c>
      <c r="O1520" s="122">
        <v>1.2724652849E-3</v>
      </c>
      <c r="P1520" s="122">
        <v>1.3894526189E-3</v>
      </c>
      <c r="Q1520" s="122">
        <v>1.0091059608999999E-3</v>
      </c>
      <c r="R1520" s="122">
        <v>1.1808553721000001E-3</v>
      </c>
      <c r="S1520" s="122">
        <v>1.242373483E-3</v>
      </c>
      <c r="T1520" s="122">
        <v>1.4866807531000001E-3</v>
      </c>
      <c r="U1520" s="122">
        <v>1.4164289862000001E-3</v>
      </c>
      <c r="V1520" s="122">
        <v>1.2780779289E-3</v>
      </c>
      <c r="W1520" s="122">
        <v>1.1414942051E-3</v>
      </c>
      <c r="X1520" s="122">
        <v>9.1664547739999996E-4</v>
      </c>
      <c r="Y1520" s="122">
        <v>5.8130985510000005E-4</v>
      </c>
      <c r="Z1520" s="122">
        <v>9.7033223569999996E-4</v>
      </c>
      <c r="AA1520" s="122">
        <v>8.5155554079999998E-4</v>
      </c>
      <c r="AB1520" s="122">
        <v>7.1053690149999998E-4</v>
      </c>
      <c r="AC1520" s="122">
        <v>8.2814709489999997E-4</v>
      </c>
      <c r="AD1520" s="122">
        <v>8.6325315160000005E-4</v>
      </c>
      <c r="AE1520" s="122">
        <v>9.3289867979999997E-4</v>
      </c>
      <c r="AF1520" s="122">
        <v>8.5570277010000001E-4</v>
      </c>
      <c r="AG1520" s="122">
        <v>9.7736286600000007E-4</v>
      </c>
      <c r="AH1520" s="122">
        <v>1.0024029656E-3</v>
      </c>
      <c r="AI1520" s="122">
        <v>9.0032401450000003E-4</v>
      </c>
      <c r="AJ1520" s="122">
        <v>6.7182253409999999E-4</v>
      </c>
      <c r="AK1520" s="122">
        <v>8.6440551460000004E-4</v>
      </c>
      <c r="AL1520" s="122">
        <v>0</v>
      </c>
    </row>
    <row r="1521" spans="1:38" hidden="1" x14ac:dyDescent="0.25">
      <c r="A1521" s="122" t="s">
        <v>1976</v>
      </c>
      <c r="B1521" s="122">
        <v>1</v>
      </c>
      <c r="C1521" s="122" t="s">
        <v>2162</v>
      </c>
      <c r="D1521" s="122" t="s">
        <v>2084</v>
      </c>
      <c r="E1521" s="122">
        <v>29</v>
      </c>
      <c r="F1521" s="122">
        <v>1.924087292E-4</v>
      </c>
      <c r="G1521" s="122">
        <v>1.44405065E-4</v>
      </c>
      <c r="H1521" s="122">
        <v>1.7696239280000001E-4</v>
      </c>
      <c r="I1521" s="122">
        <v>1.966826208E-4</v>
      </c>
      <c r="J1521" s="122">
        <v>2.058593175E-4</v>
      </c>
      <c r="K1521" s="122">
        <v>2.7910230400000002E-4</v>
      </c>
      <c r="L1521" s="122">
        <v>3.1243635400000002E-4</v>
      </c>
      <c r="M1521" s="122">
        <v>3.8955249319999998E-4</v>
      </c>
      <c r="N1521" s="122">
        <v>4.4571475970000001E-4</v>
      </c>
      <c r="O1521" s="122">
        <v>2.912082388E-4</v>
      </c>
      <c r="P1521" s="122">
        <v>3.2025188759999998E-4</v>
      </c>
      <c r="Q1521" s="122">
        <v>2.339013101E-4</v>
      </c>
      <c r="R1521" s="122">
        <v>2.7523506170000001E-4</v>
      </c>
      <c r="S1521" s="122">
        <v>2.9166683010000002E-4</v>
      </c>
      <c r="T1521" s="122">
        <v>3.5329108129999998E-4</v>
      </c>
      <c r="U1521" s="122">
        <v>3.4134872460000001E-4</v>
      </c>
      <c r="V1521" s="122">
        <v>3.122171868E-4</v>
      </c>
      <c r="W1521" s="122">
        <v>2.8211518589999998E-4</v>
      </c>
      <c r="X1521" s="122">
        <v>2.2850967490000001E-4</v>
      </c>
      <c r="Y1521" s="122">
        <v>1.455360824E-4</v>
      </c>
      <c r="Z1521" s="122">
        <v>2.438989356E-4</v>
      </c>
      <c r="AA1521" s="122">
        <v>2.1536432079999999E-4</v>
      </c>
      <c r="AB1521" s="122">
        <v>1.809377316E-4</v>
      </c>
      <c r="AC1521" s="122">
        <v>2.1282078069999999E-4</v>
      </c>
      <c r="AD1521" s="122">
        <v>2.240256275E-4</v>
      </c>
      <c r="AE1521" s="122">
        <v>2.4490351279999998E-4</v>
      </c>
      <c r="AF1521" s="122">
        <v>2.2708011799999999E-4</v>
      </c>
      <c r="AG1521" s="122">
        <v>2.6186632E-4</v>
      </c>
      <c r="AH1521" s="122">
        <v>2.7116858030000002E-4</v>
      </c>
      <c r="AI1521" s="122">
        <v>2.4658222930000001E-4</v>
      </c>
      <c r="AJ1521" s="122">
        <v>1.8508978960000001E-4</v>
      </c>
      <c r="AK1521" s="122">
        <v>2.4055119380000001E-4</v>
      </c>
      <c r="AL1521" s="122">
        <v>0</v>
      </c>
    </row>
    <row r="1522" spans="1:38" hidden="1" x14ac:dyDescent="0.25">
      <c r="A1522" s="122" t="s">
        <v>1976</v>
      </c>
      <c r="B1522" s="122">
        <v>1</v>
      </c>
      <c r="C1522" s="122" t="s">
        <v>2162</v>
      </c>
      <c r="D1522" s="122" t="s">
        <v>2085</v>
      </c>
      <c r="E1522" s="122">
        <v>29</v>
      </c>
      <c r="F1522" s="122">
        <v>1.739468109E-4</v>
      </c>
      <c r="G1522" s="122">
        <v>1.2702563599999999E-4</v>
      </c>
      <c r="H1522" s="122">
        <v>1.5216970499999999E-4</v>
      </c>
      <c r="I1522" s="122">
        <v>1.6575454050000001E-4</v>
      </c>
      <c r="J1522" s="122">
        <v>1.6904910270000001E-4</v>
      </c>
      <c r="K1522" s="122">
        <v>2.2203108559999999E-4</v>
      </c>
      <c r="L1522" s="122">
        <v>2.413453899E-4</v>
      </c>
      <c r="M1522" s="122">
        <v>2.9430046599999998E-4</v>
      </c>
      <c r="N1522" s="122">
        <v>3.3004035400000003E-4</v>
      </c>
      <c r="O1522" s="122">
        <v>2.1426176270000001E-4</v>
      </c>
      <c r="P1522" s="122">
        <v>2.3296681259999999E-4</v>
      </c>
      <c r="Q1522" s="122">
        <v>1.688794862E-4</v>
      </c>
      <c r="R1522" s="122">
        <v>1.9568251510000001E-4</v>
      </c>
      <c r="S1522" s="122">
        <v>2.0270485099999999E-4</v>
      </c>
      <c r="T1522" s="122">
        <v>2.4143199360000001E-4</v>
      </c>
      <c r="U1522" s="122">
        <v>2.2906129120000001E-4</v>
      </c>
      <c r="V1522" s="122">
        <v>2.0735837519999999E-4</v>
      </c>
      <c r="W1522" s="122">
        <v>1.8588847389999999E-4</v>
      </c>
      <c r="X1522" s="122">
        <v>1.500095486E-4</v>
      </c>
      <c r="Y1522" s="122">
        <v>9.6655425999999994E-5</v>
      </c>
      <c r="Z1522" s="122">
        <v>1.640950679E-4</v>
      </c>
      <c r="AA1522" s="122">
        <v>1.4719017899999999E-4</v>
      </c>
      <c r="AB1522" s="122">
        <v>1.2564341789999999E-4</v>
      </c>
      <c r="AC1522" s="122">
        <v>1.5006059669999999E-4</v>
      </c>
      <c r="AD1522" s="122">
        <v>1.59317479E-4</v>
      </c>
      <c r="AE1522" s="122">
        <v>1.7599964629999999E-4</v>
      </c>
      <c r="AF1522" s="122">
        <v>1.6435436539999999E-4</v>
      </c>
      <c r="AG1522" s="122">
        <v>1.9055591300000001E-4</v>
      </c>
      <c r="AH1522" s="122">
        <v>1.9746174169999999E-4</v>
      </c>
      <c r="AI1522" s="122">
        <v>1.788147084E-4</v>
      </c>
      <c r="AJ1522" s="122">
        <v>1.287740408E-4</v>
      </c>
      <c r="AK1522" s="122">
        <v>1.6063772939999999E-4</v>
      </c>
      <c r="AL1522" s="122">
        <v>0</v>
      </c>
    </row>
    <row r="1523" spans="1:38" hidden="1" x14ac:dyDescent="0.25">
      <c r="A1523" s="122" t="s">
        <v>1976</v>
      </c>
      <c r="B1523" s="122">
        <v>1</v>
      </c>
      <c r="C1523" s="122" t="s">
        <v>2162</v>
      </c>
      <c r="D1523" s="122" t="s">
        <v>2086</v>
      </c>
      <c r="E1523" s="122">
        <v>29</v>
      </c>
      <c r="F1523" s="122">
        <v>3.7452891751000002E-3</v>
      </c>
      <c r="G1523" s="122">
        <v>2.8264135233999998E-3</v>
      </c>
      <c r="H1523" s="122">
        <v>3.4761082451000001E-3</v>
      </c>
      <c r="I1523" s="122">
        <v>3.8778603601999999E-3</v>
      </c>
      <c r="J1523" s="122">
        <v>4.0852102990999997E-3</v>
      </c>
      <c r="K1523" s="122">
        <v>5.5603197978999997E-3</v>
      </c>
      <c r="L1523" s="122">
        <v>6.2629874382999998E-3</v>
      </c>
      <c r="M1523" s="122">
        <v>7.8722088141999994E-3</v>
      </c>
      <c r="N1523" s="122">
        <v>9.0426718595999992E-3</v>
      </c>
      <c r="O1523" s="122">
        <v>5.9217192921000002E-3</v>
      </c>
      <c r="P1523" s="122">
        <v>6.5353807544000003E-3</v>
      </c>
      <c r="Q1523" s="122">
        <v>4.8082450490000003E-3</v>
      </c>
      <c r="R1523" s="122">
        <v>5.6979365144999997E-3</v>
      </c>
      <c r="S1523" s="122">
        <v>6.0629699049999999E-3</v>
      </c>
      <c r="T1523" s="122">
        <v>7.4056984964999996E-3</v>
      </c>
      <c r="U1523" s="122">
        <v>7.2062437611000001E-3</v>
      </c>
      <c r="V1523" s="122">
        <v>6.6010214627000002E-3</v>
      </c>
      <c r="W1523" s="122">
        <v>5.9441962771999996E-3</v>
      </c>
      <c r="X1523" s="122">
        <v>4.7899004185E-3</v>
      </c>
      <c r="Y1523" s="122">
        <v>3.0442317006E-3</v>
      </c>
      <c r="Z1523" s="122">
        <v>5.1092864390999996E-3</v>
      </c>
      <c r="AA1523" s="122">
        <v>4.5217530592999997E-3</v>
      </c>
      <c r="AB1523" s="122">
        <v>3.8147398415999999E-3</v>
      </c>
      <c r="AC1523" s="122">
        <v>4.5029482618999996E-3</v>
      </c>
      <c r="AD1523" s="122">
        <v>4.7665096589999999E-3</v>
      </c>
      <c r="AE1523" s="122">
        <v>5.2562522854E-3</v>
      </c>
      <c r="AF1523" s="122">
        <v>4.9306206832000002E-3</v>
      </c>
      <c r="AG1523" s="122">
        <v>5.7343691997999999E-3</v>
      </c>
      <c r="AH1523" s="122">
        <v>5.9604524459999997E-3</v>
      </c>
      <c r="AI1523" s="122">
        <v>5.4261622998999998E-3</v>
      </c>
      <c r="AJ1523" s="122">
        <v>4.0250332965999997E-3</v>
      </c>
      <c r="AK1523" s="122">
        <v>5.2218057527999998E-3</v>
      </c>
      <c r="AL1523" s="122">
        <v>0</v>
      </c>
    </row>
    <row r="1524" spans="1:38" hidden="1" x14ac:dyDescent="0.25">
      <c r="A1524" s="122" t="s">
        <v>1976</v>
      </c>
      <c r="B1524" s="122">
        <v>1</v>
      </c>
      <c r="C1524" s="122" t="s">
        <v>2162</v>
      </c>
      <c r="D1524" s="122" t="s">
        <v>2087</v>
      </c>
      <c r="E1524" s="122">
        <v>29</v>
      </c>
      <c r="F1524" s="122">
        <v>1.8714803366999999E-3</v>
      </c>
      <c r="G1524" s="122">
        <v>1.4064642788999999E-3</v>
      </c>
      <c r="H1524" s="122">
        <v>1.7359982088E-3</v>
      </c>
      <c r="I1524" s="122">
        <v>1.9430086036999999E-3</v>
      </c>
      <c r="J1524" s="122">
        <v>2.0533473196000002E-3</v>
      </c>
      <c r="K1524" s="122">
        <v>2.8029075701000001E-3</v>
      </c>
      <c r="L1524" s="122">
        <v>3.1628601824999999E-3</v>
      </c>
      <c r="M1524" s="122">
        <v>3.9837674845999999E-3</v>
      </c>
      <c r="N1524" s="122">
        <v>4.5915542441999999E-3</v>
      </c>
      <c r="O1524" s="122">
        <v>3.0233310071E-3</v>
      </c>
      <c r="P1524" s="122">
        <v>3.3505846660000001E-3</v>
      </c>
      <c r="Q1524" s="122">
        <v>2.4624891614000001E-3</v>
      </c>
      <c r="R1524" s="122">
        <v>2.9048132157E-3</v>
      </c>
      <c r="S1524" s="122">
        <v>3.0745397036000001E-3</v>
      </c>
      <c r="T1524" s="122">
        <v>3.7290410862E-3</v>
      </c>
      <c r="U1524" s="122">
        <v>3.6051021594999998E-3</v>
      </c>
      <c r="V1524" s="122">
        <v>3.3267876584000002E-3</v>
      </c>
      <c r="W1524" s="122">
        <v>3.0258406982000001E-3</v>
      </c>
      <c r="X1524" s="122">
        <v>2.4573056612E-3</v>
      </c>
      <c r="Y1524" s="122">
        <v>1.5701840650999999E-3</v>
      </c>
      <c r="Z1524" s="122">
        <v>2.6330298851000001E-3</v>
      </c>
      <c r="AA1524" s="122">
        <v>2.3263280956999999E-3</v>
      </c>
      <c r="AB1524" s="122">
        <v>1.9572868035999998E-3</v>
      </c>
      <c r="AC1524" s="122">
        <v>2.2974792577000001E-3</v>
      </c>
      <c r="AD1524" s="122">
        <v>2.4178896589999999E-3</v>
      </c>
      <c r="AE1524" s="122">
        <v>2.6473108772999999E-3</v>
      </c>
      <c r="AF1524" s="122">
        <v>2.4640729796E-3</v>
      </c>
      <c r="AG1524" s="122">
        <v>2.8476354236E-3</v>
      </c>
      <c r="AH1524" s="122">
        <v>2.9499193689999999E-3</v>
      </c>
      <c r="AI1524" s="122">
        <v>2.6832873246999999E-3</v>
      </c>
      <c r="AJ1524" s="122">
        <v>2.0014760423000002E-3</v>
      </c>
      <c r="AK1524" s="122">
        <v>2.5890870237000002E-3</v>
      </c>
      <c r="AL1524" s="122">
        <v>0</v>
      </c>
    </row>
    <row r="1525" spans="1:38" hidden="1" x14ac:dyDescent="0.25">
      <c r="A1525" s="122" t="s">
        <v>1976</v>
      </c>
      <c r="B1525" s="122">
        <v>1</v>
      </c>
      <c r="C1525" s="122" t="s">
        <v>2162</v>
      </c>
      <c r="D1525" s="122" t="s">
        <v>2134</v>
      </c>
      <c r="E1525" s="122">
        <v>29</v>
      </c>
      <c r="F1525" s="122">
        <v>0</v>
      </c>
      <c r="G1525" s="122">
        <v>0</v>
      </c>
      <c r="H1525" s="122">
        <v>0</v>
      </c>
      <c r="I1525" s="122">
        <v>0</v>
      </c>
      <c r="J1525" s="122">
        <v>0</v>
      </c>
      <c r="K1525" s="122">
        <v>0</v>
      </c>
      <c r="L1525" s="122">
        <v>0</v>
      </c>
      <c r="M1525" s="122">
        <v>0</v>
      </c>
      <c r="N1525" s="122">
        <v>0</v>
      </c>
      <c r="O1525" s="122">
        <v>0</v>
      </c>
      <c r="P1525" s="122">
        <v>0</v>
      </c>
      <c r="Q1525" s="122">
        <v>0</v>
      </c>
      <c r="R1525" s="122">
        <v>0</v>
      </c>
      <c r="S1525" s="122">
        <v>0</v>
      </c>
      <c r="T1525" s="122">
        <v>0</v>
      </c>
      <c r="U1525" s="122">
        <v>0</v>
      </c>
      <c r="V1525" s="122">
        <v>0</v>
      </c>
      <c r="W1525" s="122">
        <v>0</v>
      </c>
      <c r="X1525" s="122">
        <v>0</v>
      </c>
      <c r="Y1525" s="122">
        <v>0</v>
      </c>
      <c r="Z1525" s="122">
        <v>0</v>
      </c>
      <c r="AA1525" s="122">
        <v>0</v>
      </c>
      <c r="AB1525" s="122">
        <v>0</v>
      </c>
      <c r="AC1525" s="122">
        <v>0</v>
      </c>
      <c r="AD1525" s="122">
        <v>0</v>
      </c>
      <c r="AE1525" s="122">
        <v>0</v>
      </c>
      <c r="AF1525" s="122">
        <v>0</v>
      </c>
      <c r="AG1525" s="122">
        <v>0</v>
      </c>
      <c r="AH1525" s="122">
        <v>0</v>
      </c>
      <c r="AI1525" s="122">
        <v>0</v>
      </c>
      <c r="AJ1525" s="122">
        <v>0</v>
      </c>
      <c r="AK1525" s="122">
        <v>0</v>
      </c>
      <c r="AL1525" s="122">
        <v>0</v>
      </c>
    </row>
    <row r="1526" spans="1:38" hidden="1" x14ac:dyDescent="0.25">
      <c r="A1526" s="122" t="s">
        <v>1976</v>
      </c>
      <c r="B1526" s="122">
        <v>1</v>
      </c>
      <c r="C1526" s="122" t="s">
        <v>2162</v>
      </c>
      <c r="D1526" s="122" t="s">
        <v>2088</v>
      </c>
      <c r="E1526" s="122">
        <v>29</v>
      </c>
      <c r="F1526" s="122">
        <v>3.1997602669999999E-4</v>
      </c>
      <c r="G1526" s="122">
        <v>2.4031304569999999E-4</v>
      </c>
      <c r="H1526" s="122">
        <v>2.9504036960000001E-4</v>
      </c>
      <c r="I1526" s="122">
        <v>3.2656290479999997E-4</v>
      </c>
      <c r="J1526" s="122">
        <v>3.4069689079999999E-4</v>
      </c>
      <c r="K1526" s="122">
        <v>4.5776229269999999E-4</v>
      </c>
      <c r="L1526" s="122">
        <v>5.075688224E-4</v>
      </c>
      <c r="M1526" s="122">
        <v>6.2808456139999995E-4</v>
      </c>
      <c r="N1526" s="122">
        <v>7.0958004629999999E-4</v>
      </c>
      <c r="O1526" s="122">
        <v>4.5477919900000001E-4</v>
      </c>
      <c r="P1526" s="122">
        <v>4.942079018E-4</v>
      </c>
      <c r="Q1526" s="122">
        <v>3.6037602579999997E-4</v>
      </c>
      <c r="R1526" s="122">
        <v>4.2321766349999999E-4</v>
      </c>
      <c r="S1526" s="122">
        <v>4.4611098149999998E-4</v>
      </c>
      <c r="T1526" s="122">
        <v>5.415731156E-4</v>
      </c>
      <c r="U1526" s="122">
        <v>5.2212198469999999E-4</v>
      </c>
      <c r="V1526" s="122">
        <v>4.7589404970000001E-4</v>
      </c>
      <c r="W1526" s="122">
        <v>4.257784032E-4</v>
      </c>
      <c r="X1526" s="122">
        <v>3.4441963389999998E-4</v>
      </c>
      <c r="Y1526" s="122">
        <v>2.1979289280000001E-4</v>
      </c>
      <c r="Z1526" s="122">
        <v>3.6978850999999999E-4</v>
      </c>
      <c r="AA1526" s="122">
        <v>3.2735974740000001E-4</v>
      </c>
      <c r="AB1526" s="122">
        <v>2.7573913590000002E-4</v>
      </c>
      <c r="AC1526" s="122">
        <v>3.2446588860000002E-4</v>
      </c>
      <c r="AD1526" s="122">
        <v>3.3979292449999999E-4</v>
      </c>
      <c r="AE1526" s="122">
        <v>3.6992930830000002E-4</v>
      </c>
      <c r="AF1526" s="122">
        <v>3.4155277000000003E-4</v>
      </c>
      <c r="AG1526" s="122">
        <v>3.897514776E-4</v>
      </c>
      <c r="AH1526" s="122">
        <v>3.9907604460000002E-4</v>
      </c>
      <c r="AI1526" s="122">
        <v>3.5740446350000001E-4</v>
      </c>
      <c r="AJ1526" s="122">
        <v>2.7093224580000002E-4</v>
      </c>
      <c r="AK1526" s="122">
        <v>3.4559779219999999E-4</v>
      </c>
      <c r="AL1526" s="122">
        <v>0</v>
      </c>
    </row>
    <row r="1527" spans="1:38" hidden="1" x14ac:dyDescent="0.25">
      <c r="A1527" s="122" t="s">
        <v>1976</v>
      </c>
      <c r="B1527" s="122">
        <v>1</v>
      </c>
      <c r="C1527" s="122" t="s">
        <v>2162</v>
      </c>
      <c r="D1527" s="122" t="s">
        <v>2089</v>
      </c>
      <c r="E1527" s="122">
        <v>29</v>
      </c>
      <c r="F1527" s="122">
        <v>2.9092162380000002E-4</v>
      </c>
      <c r="G1527" s="122">
        <v>2.2013717969999999E-4</v>
      </c>
      <c r="H1527" s="122">
        <v>2.729041867E-4</v>
      </c>
      <c r="I1527" s="122">
        <v>3.0872336910000003E-4</v>
      </c>
      <c r="J1527" s="122">
        <v>3.2853373499999998E-4</v>
      </c>
      <c r="K1527" s="122">
        <v>4.5029186349999998E-4</v>
      </c>
      <c r="L1527" s="122">
        <v>5.0728547049999997E-4</v>
      </c>
      <c r="M1527" s="122">
        <v>6.3683474089999996E-4</v>
      </c>
      <c r="N1527" s="122">
        <v>7.3124115240000005E-4</v>
      </c>
      <c r="O1527" s="122">
        <v>4.7934396419999997E-4</v>
      </c>
      <c r="P1527" s="122">
        <v>5.291953186E-4</v>
      </c>
      <c r="Q1527" s="122">
        <v>3.880121015E-4</v>
      </c>
      <c r="R1527" s="122">
        <v>4.5761790659999999E-4</v>
      </c>
      <c r="S1527" s="122">
        <v>4.861262402E-4</v>
      </c>
      <c r="T1527" s="122">
        <v>5.9185057539999999E-4</v>
      </c>
      <c r="U1527" s="122">
        <v>5.7685410129999998E-4</v>
      </c>
      <c r="V1527" s="122">
        <v>5.3364457130000004E-4</v>
      </c>
      <c r="W1527" s="122">
        <v>4.8708169079999999E-4</v>
      </c>
      <c r="X1527" s="122">
        <v>3.966707522E-4</v>
      </c>
      <c r="Y1527" s="122">
        <v>2.5369446179999999E-4</v>
      </c>
      <c r="Z1527" s="122">
        <v>4.2585712180000002E-4</v>
      </c>
      <c r="AA1527" s="122">
        <v>3.7593589980000001E-4</v>
      </c>
      <c r="AB1527" s="122">
        <v>3.1540650779999997E-4</v>
      </c>
      <c r="AC1527" s="122">
        <v>3.7127203379999998E-4</v>
      </c>
      <c r="AD1527" s="122">
        <v>3.9186928989999999E-4</v>
      </c>
      <c r="AE1527" s="122">
        <v>4.2959013479999998E-4</v>
      </c>
      <c r="AF1527" s="122">
        <v>4.0254265430000001E-4</v>
      </c>
      <c r="AG1527" s="122">
        <v>4.7011540829999999E-4</v>
      </c>
      <c r="AH1527" s="122">
        <v>4.9132863410000002E-4</v>
      </c>
      <c r="AI1527" s="122">
        <v>4.5168921600000002E-4</v>
      </c>
      <c r="AJ1527" s="122">
        <v>3.448014497E-4</v>
      </c>
      <c r="AK1527" s="122">
        <v>4.5572711649999998E-4</v>
      </c>
      <c r="AL1527" s="122">
        <v>0</v>
      </c>
    </row>
    <row r="1528" spans="1:38" hidden="1" x14ac:dyDescent="0.25">
      <c r="A1528" s="122" t="s">
        <v>1976</v>
      </c>
      <c r="B1528" s="122">
        <v>1</v>
      </c>
      <c r="C1528" s="122" t="s">
        <v>2162</v>
      </c>
      <c r="D1528" s="122" t="s">
        <v>2090</v>
      </c>
      <c r="E1528" s="122">
        <v>29</v>
      </c>
      <c r="F1528" s="122">
        <v>3.2912583455000002E-3</v>
      </c>
      <c r="G1528" s="122">
        <v>2.4457120668999999E-3</v>
      </c>
      <c r="H1528" s="122">
        <v>2.9779196067999999E-3</v>
      </c>
      <c r="I1528" s="122">
        <v>3.2882379515000002E-3</v>
      </c>
      <c r="J1528" s="122">
        <v>3.4176485354000001E-3</v>
      </c>
      <c r="K1528" s="122">
        <v>4.5928823843000002E-3</v>
      </c>
      <c r="L1528" s="122">
        <v>5.1028625973999998E-3</v>
      </c>
      <c r="M1528" s="122">
        <v>6.3167768161999996E-3</v>
      </c>
      <c r="N1528" s="122">
        <v>7.1655869797999996E-3</v>
      </c>
      <c r="O1528" s="122">
        <v>4.6439934033999999E-3</v>
      </c>
      <c r="P1528" s="122">
        <v>5.0638355218999998E-3</v>
      </c>
      <c r="Q1528" s="122">
        <v>3.6710661281E-3</v>
      </c>
      <c r="R1528" s="122">
        <v>4.2763641106E-3</v>
      </c>
      <c r="S1528" s="122">
        <v>4.4769645943999997E-3</v>
      </c>
      <c r="T1528" s="122">
        <v>5.3536813382999999E-3</v>
      </c>
      <c r="U1528" s="122">
        <v>5.0930300014999999E-3</v>
      </c>
      <c r="V1528" s="122">
        <v>4.5942128183000001E-3</v>
      </c>
      <c r="W1528" s="122">
        <v>4.1086328712000002E-3</v>
      </c>
      <c r="X1528" s="122">
        <v>3.2955166793E-3</v>
      </c>
      <c r="Y1528" s="122">
        <v>2.0885166335000002E-3</v>
      </c>
      <c r="Z1528" s="122">
        <v>3.4811378879000001E-3</v>
      </c>
      <c r="AA1528" s="122">
        <v>3.0534286915E-3</v>
      </c>
      <c r="AB1528" s="122">
        <v>2.5461280317000002E-3</v>
      </c>
      <c r="AC1528" s="122">
        <v>2.9700274898000001E-3</v>
      </c>
      <c r="AD1528" s="122">
        <v>3.0934464938000002E-3</v>
      </c>
      <c r="AE1528" s="122">
        <v>3.3430363504E-3</v>
      </c>
      <c r="AF1528" s="122">
        <v>3.0648304272999998E-3</v>
      </c>
      <c r="AG1528" s="122">
        <v>3.4935555069999999E-3</v>
      </c>
      <c r="AH1528" s="122">
        <v>3.5683436316E-3</v>
      </c>
      <c r="AI1528" s="122">
        <v>3.1980788667999999E-3</v>
      </c>
      <c r="AJ1528" s="122">
        <v>2.3857764981000001E-3</v>
      </c>
      <c r="AK1528" s="122">
        <v>3.0378568878999999E-3</v>
      </c>
      <c r="AL1528" s="122">
        <v>0</v>
      </c>
    </row>
    <row r="1529" spans="1:38" hidden="1" x14ac:dyDescent="0.25">
      <c r="A1529" s="122" t="s">
        <v>1976</v>
      </c>
      <c r="B1529" s="122">
        <v>1</v>
      </c>
      <c r="C1529" s="122" t="s">
        <v>2162</v>
      </c>
      <c r="D1529" s="122" t="s">
        <v>2091</v>
      </c>
      <c r="E1529" s="122">
        <v>29</v>
      </c>
      <c r="F1529" s="122">
        <v>0.1718971050699</v>
      </c>
      <c r="G1529" s="122">
        <v>0.1033673204813</v>
      </c>
      <c r="H1529" s="122">
        <v>6.0395021283300002E-2</v>
      </c>
      <c r="I1529" s="122">
        <v>4.7447962135700003E-2</v>
      </c>
      <c r="J1529" s="122">
        <v>6.0612127544E-2</v>
      </c>
      <c r="K1529" s="122">
        <v>4.9398015069200003E-2</v>
      </c>
      <c r="L1529" s="122">
        <v>5.7510297496999999E-2</v>
      </c>
      <c r="M1529" s="122">
        <v>5.15570648558E-2</v>
      </c>
      <c r="N1529" s="122">
        <v>5.3282773170300002E-2</v>
      </c>
      <c r="O1529" s="122">
        <v>4.5501441923399999E-2</v>
      </c>
      <c r="P1529" s="122">
        <v>4.4400923919699999E-2</v>
      </c>
      <c r="Q1529" s="122">
        <v>4.3721298094099997E-2</v>
      </c>
      <c r="R1529" s="122">
        <v>4.14017155921E-2</v>
      </c>
      <c r="S1529" s="122">
        <v>4.8059470824599999E-2</v>
      </c>
      <c r="T1529" s="122">
        <v>4.8500526999800002E-2</v>
      </c>
      <c r="U1529" s="122">
        <v>4.8385878321599997E-2</v>
      </c>
      <c r="V1529" s="122">
        <v>4.8150991192600003E-2</v>
      </c>
      <c r="W1529" s="122">
        <v>4.79145641783E-2</v>
      </c>
      <c r="X1529" s="122">
        <v>4.7511017668100002E-2</v>
      </c>
      <c r="Y1529" s="122">
        <v>4.6904203464600003E-2</v>
      </c>
      <c r="Z1529" s="122">
        <v>4.7609622891700003E-2</v>
      </c>
      <c r="AA1529" s="122">
        <v>4.7396494694500003E-2</v>
      </c>
      <c r="AB1529" s="122">
        <v>4.7142328317500003E-2</v>
      </c>
      <c r="AC1529" s="122">
        <v>4.73632695657E-2</v>
      </c>
      <c r="AD1529" s="122">
        <v>4.7433568968600001E-2</v>
      </c>
      <c r="AE1529" s="122">
        <v>4.75687406075E-2</v>
      </c>
      <c r="AF1529" s="122">
        <v>4.7436686436599998E-2</v>
      </c>
      <c r="AG1529" s="122">
        <v>4.76711658227E-2</v>
      </c>
      <c r="AH1529" s="122">
        <v>4.7728434084400001E-2</v>
      </c>
      <c r="AI1529" s="122">
        <v>4.7549397800899999E-2</v>
      </c>
      <c r="AJ1529" s="122">
        <v>4.7116227591200002E-2</v>
      </c>
      <c r="AK1529" s="122">
        <v>4.7481666258400002E-2</v>
      </c>
      <c r="AL1529" s="122">
        <v>0</v>
      </c>
    </row>
    <row r="1530" spans="1:38" hidden="1" x14ac:dyDescent="0.25">
      <c r="A1530" s="122" t="s">
        <v>1976</v>
      </c>
      <c r="B1530" s="122">
        <v>1</v>
      </c>
      <c r="C1530" s="122" t="s">
        <v>2162</v>
      </c>
      <c r="D1530" s="122" t="s">
        <v>2092</v>
      </c>
      <c r="E1530" s="122">
        <v>29</v>
      </c>
      <c r="F1530" s="122">
        <v>7.9916145699999996E-4</v>
      </c>
      <c r="G1530" s="122">
        <v>5.9142338699999996E-4</v>
      </c>
      <c r="H1530" s="122">
        <v>7.1770476649999997E-4</v>
      </c>
      <c r="I1530" s="122">
        <v>7.8992138479999998E-4</v>
      </c>
      <c r="J1530" s="122">
        <v>8.1786177320000003E-4</v>
      </c>
      <c r="K1530" s="122">
        <v>1.0966878488E-3</v>
      </c>
      <c r="L1530" s="122">
        <v>1.2143652226000001E-3</v>
      </c>
      <c r="M1530" s="122">
        <v>1.4986854257E-3</v>
      </c>
      <c r="N1530" s="122">
        <v>1.6950000931E-3</v>
      </c>
      <c r="O1530" s="122">
        <v>1.0963226088999999E-3</v>
      </c>
      <c r="P1530" s="122">
        <v>1.1928680609E-3</v>
      </c>
      <c r="Q1530" s="122">
        <v>8.618811129E-4</v>
      </c>
      <c r="R1530" s="122">
        <v>1.0017801182E-3</v>
      </c>
      <c r="S1530" s="122">
        <v>1.0489980142000001E-3</v>
      </c>
      <c r="T1530" s="122">
        <v>1.2560052179000001E-3</v>
      </c>
      <c r="U1530" s="122">
        <v>1.1973171530000001E-3</v>
      </c>
      <c r="V1530" s="122">
        <v>1.0837511916E-3</v>
      </c>
      <c r="W1530" s="122">
        <v>9.706042117E-4</v>
      </c>
      <c r="X1530" s="122">
        <v>7.799221446E-4</v>
      </c>
      <c r="Y1530" s="122">
        <v>4.9498392819999999E-4</v>
      </c>
      <c r="Z1530" s="122">
        <v>8.2709274489999995E-4</v>
      </c>
      <c r="AA1530" s="122">
        <v>7.2772206489999996E-4</v>
      </c>
      <c r="AB1530" s="122">
        <v>6.0808981780000005E-4</v>
      </c>
      <c r="AC1530" s="122">
        <v>7.1256437580000001E-4</v>
      </c>
      <c r="AD1530" s="122">
        <v>7.4680162789999996E-4</v>
      </c>
      <c r="AE1530" s="122">
        <v>8.1174999570000005E-4</v>
      </c>
      <c r="AF1530" s="122">
        <v>7.4894519470000004E-4</v>
      </c>
      <c r="AG1530" s="122">
        <v>8.5938193910000001E-4</v>
      </c>
      <c r="AH1530" s="122">
        <v>8.8331660900000004E-4</v>
      </c>
      <c r="AI1530" s="122">
        <v>7.9771245239999996E-4</v>
      </c>
      <c r="AJ1530" s="122">
        <v>5.9501805090000004E-4</v>
      </c>
      <c r="AK1530" s="122">
        <v>7.6550848479999998E-4</v>
      </c>
      <c r="AL1530" s="122">
        <v>0</v>
      </c>
    </row>
    <row r="1531" spans="1:38" hidden="1" x14ac:dyDescent="0.25">
      <c r="A1531" s="122" t="s">
        <v>1976</v>
      </c>
      <c r="B1531" s="122">
        <v>1</v>
      </c>
      <c r="C1531" s="122" t="s">
        <v>2162</v>
      </c>
      <c r="D1531" s="122" t="s">
        <v>2093</v>
      </c>
      <c r="E1531" s="122">
        <v>29</v>
      </c>
      <c r="F1531" s="122">
        <v>7.1304769769999995E-4</v>
      </c>
      <c r="G1531" s="122">
        <v>5.2823697499999997E-4</v>
      </c>
      <c r="H1531" s="122">
        <v>6.4487319040000004E-4</v>
      </c>
      <c r="I1531" s="122">
        <v>7.1184035179999998E-4</v>
      </c>
      <c r="J1531" s="122">
        <v>7.4033356110000004E-4</v>
      </c>
      <c r="K1531" s="122">
        <v>9.9481050130000004E-4</v>
      </c>
      <c r="L1531" s="122">
        <v>1.1024386980000001E-3</v>
      </c>
      <c r="M1531" s="122">
        <v>1.3660709617000001E-3</v>
      </c>
      <c r="N1531" s="122">
        <v>1.5535352083999999E-3</v>
      </c>
      <c r="O1531" s="122">
        <v>1.0064053626000001E-3</v>
      </c>
      <c r="P1531" s="122">
        <v>1.0970066684E-3</v>
      </c>
      <c r="Q1531" s="122">
        <v>7.9431950019999995E-4</v>
      </c>
      <c r="R1531" s="122">
        <v>9.2643102519999999E-4</v>
      </c>
      <c r="S1531" s="122">
        <v>9.7091324250000001E-4</v>
      </c>
      <c r="T1531" s="122">
        <v>1.1627661357999999E-3</v>
      </c>
      <c r="U1531" s="122">
        <v>1.1088023571999999E-3</v>
      </c>
      <c r="V1531" s="122">
        <v>1.003917921E-3</v>
      </c>
      <c r="W1531" s="122">
        <v>9.0088778170000004E-4</v>
      </c>
      <c r="X1531" s="122">
        <v>7.2597738350000003E-4</v>
      </c>
      <c r="Y1531" s="122">
        <v>4.623155471E-4</v>
      </c>
      <c r="Z1531" s="122">
        <v>7.7489063479999998E-4</v>
      </c>
      <c r="AA1531" s="122">
        <v>6.8095289509999995E-4</v>
      </c>
      <c r="AB1531" s="122">
        <v>5.7037724639999996E-4</v>
      </c>
      <c r="AC1531" s="122">
        <v>6.6658780759999996E-4</v>
      </c>
      <c r="AD1531" s="122">
        <v>6.9667734900000005E-4</v>
      </c>
      <c r="AE1531" s="122">
        <v>7.5668326290000002E-4</v>
      </c>
      <c r="AF1531" s="122">
        <v>6.96301916E-4</v>
      </c>
      <c r="AG1531" s="122">
        <v>7.9573144909999996E-4</v>
      </c>
      <c r="AH1531" s="122">
        <v>8.1681281509999996E-4</v>
      </c>
      <c r="AI1531" s="122">
        <v>7.3536148569999999E-4</v>
      </c>
      <c r="AJ1531" s="122">
        <v>5.4784663919999995E-4</v>
      </c>
      <c r="AK1531" s="122">
        <v>7.035364362E-4</v>
      </c>
      <c r="AL1531" s="122">
        <v>0</v>
      </c>
    </row>
    <row r="1532" spans="1:38" hidden="1" x14ac:dyDescent="0.25">
      <c r="A1532" s="122" t="s">
        <v>1976</v>
      </c>
      <c r="B1532" s="122">
        <v>1</v>
      </c>
      <c r="C1532" s="122" t="s">
        <v>2162</v>
      </c>
      <c r="D1532" s="122" t="s">
        <v>2094</v>
      </c>
      <c r="E1532" s="122">
        <v>29</v>
      </c>
      <c r="F1532" s="122">
        <v>1.0615324250999999E-3</v>
      </c>
      <c r="G1532" s="122">
        <v>7.8691078189999997E-4</v>
      </c>
      <c r="H1532" s="122">
        <v>5.9908875280600002E-2</v>
      </c>
      <c r="I1532" s="122">
        <v>4.6911463787E-2</v>
      </c>
      <c r="J1532" s="122">
        <v>6.0054280050500002E-2</v>
      </c>
      <c r="K1532" s="122">
        <v>4.86468292175E-2</v>
      </c>
      <c r="L1532" s="122">
        <v>5.6672689928000002E-2</v>
      </c>
      <c r="M1532" s="122">
        <v>5.0519007432899998E-2</v>
      </c>
      <c r="N1532" s="122">
        <v>5.2107087250499999E-2</v>
      </c>
      <c r="O1532" s="122">
        <v>4.4739813207400003E-2</v>
      </c>
      <c r="P1532" s="122">
        <v>4.356897144E-2</v>
      </c>
      <c r="Q1532" s="122">
        <v>4.31158559765E-2</v>
      </c>
      <c r="R1532" s="122">
        <v>4.0696328806999998E-2</v>
      </c>
      <c r="S1532" s="122">
        <v>4.73180165269E-2</v>
      </c>
      <c r="T1532" s="122">
        <v>4.7613090053400003E-2</v>
      </c>
      <c r="U1532" s="122">
        <v>4.7539373066100003E-2</v>
      </c>
      <c r="V1532" s="122">
        <v>4.73830710919E-2</v>
      </c>
      <c r="W1532" s="122">
        <v>4.7227543091699999E-2</v>
      </c>
      <c r="X1532" s="122">
        <v>4.6959070554399997E-2</v>
      </c>
      <c r="Y1532" s="122">
        <v>4.65545742965E-2</v>
      </c>
      <c r="Z1532" s="122">
        <v>4.7028890988199998E-2</v>
      </c>
      <c r="AA1532" s="122">
        <v>4.6887162192800001E-2</v>
      </c>
      <c r="AB1532" s="122">
        <v>4.6717192496099999E-2</v>
      </c>
      <c r="AC1532" s="122">
        <v>4.6864954814300003E-2</v>
      </c>
      <c r="AD1532" s="122">
        <v>4.6910429247700003E-2</v>
      </c>
      <c r="AE1532" s="122">
        <v>4.7001415789699998E-2</v>
      </c>
      <c r="AF1532" s="122">
        <v>4.6911386195499997E-2</v>
      </c>
      <c r="AG1532" s="122">
        <v>4.7067995407399997E-2</v>
      </c>
      <c r="AH1532" s="122">
        <v>4.71019021201E-2</v>
      </c>
      <c r="AI1532" s="122">
        <v>4.6979146035699998E-2</v>
      </c>
      <c r="AJ1532" s="122">
        <v>4.66904560996E-2</v>
      </c>
      <c r="AK1532" s="122">
        <v>4.6931081729599998E-2</v>
      </c>
      <c r="AL1532" s="122">
        <v>0</v>
      </c>
    </row>
    <row r="1533" spans="1:38" hidden="1" x14ac:dyDescent="0.25">
      <c r="A1533" s="122" t="s">
        <v>1976</v>
      </c>
      <c r="B1533" s="122">
        <v>1</v>
      </c>
      <c r="C1533" s="122" t="s">
        <v>2162</v>
      </c>
      <c r="D1533" s="122" t="s">
        <v>2095</v>
      </c>
      <c r="E1533" s="122">
        <v>29</v>
      </c>
      <c r="F1533" s="122">
        <v>1.2131117683E-3</v>
      </c>
      <c r="G1533" s="122">
        <v>8.9915534129999999E-4</v>
      </c>
      <c r="H1533" s="122">
        <v>1.0932116175000001E-3</v>
      </c>
      <c r="I1533" s="122">
        <v>1.2018584545E-3</v>
      </c>
      <c r="J1533" s="122">
        <v>1.2472659856999999E-3</v>
      </c>
      <c r="K1533" s="122">
        <v>1.6747572506E-3</v>
      </c>
      <c r="L1533" s="122">
        <v>1.8548066829999999E-3</v>
      </c>
      <c r="M1533" s="122">
        <v>2.2917751477999999E-3</v>
      </c>
      <c r="N1533" s="122">
        <v>2.5927369491999998E-3</v>
      </c>
      <c r="O1533" s="122">
        <v>1.6761828088000001E-3</v>
      </c>
      <c r="P1533" s="122">
        <v>1.8211836015999999E-3</v>
      </c>
      <c r="Q1533" s="122">
        <v>1.3163028094E-3</v>
      </c>
      <c r="R1533" s="122">
        <v>1.5354169663E-3</v>
      </c>
      <c r="S1533" s="122">
        <v>1.6120209694E-3</v>
      </c>
      <c r="T1533" s="122">
        <v>1.9357959533999999E-3</v>
      </c>
      <c r="U1533" s="122">
        <v>1.8484601911000001E-3</v>
      </c>
      <c r="V1533" s="122">
        <v>1.5633841386000001E-3</v>
      </c>
      <c r="W1533" s="122">
        <v>1.4160243915000001E-3</v>
      </c>
      <c r="X1533" s="122">
        <v>1.1467407286999999E-3</v>
      </c>
      <c r="Y1533" s="122">
        <v>7.3306589830000001E-4</v>
      </c>
      <c r="Z1533" s="122">
        <v>1.2320739568000001E-3</v>
      </c>
      <c r="AA1533" s="122">
        <v>1.0859084838999999E-3</v>
      </c>
      <c r="AB1533" s="122">
        <v>9.0952615199999995E-4</v>
      </c>
      <c r="AC1533" s="122">
        <v>1.0654235804E-3</v>
      </c>
      <c r="AD1533" s="122">
        <v>1.1153944897E-3</v>
      </c>
      <c r="AE1533" s="122">
        <v>1.2132540795000001E-3</v>
      </c>
      <c r="AF1533" s="122">
        <v>1.1190030644E-3</v>
      </c>
      <c r="AG1533" s="122">
        <v>1.2776113264E-3</v>
      </c>
      <c r="AH1533" s="122">
        <v>1.3080371304E-3</v>
      </c>
      <c r="AI1533" s="122">
        <v>1.1760908519000001E-3</v>
      </c>
      <c r="AJ1533" s="122">
        <v>8.6793258990000002E-4</v>
      </c>
      <c r="AK1533" s="122">
        <v>1.10856863E-3</v>
      </c>
      <c r="AL1533" s="122">
        <v>0</v>
      </c>
    </row>
    <row r="1534" spans="1:38" hidden="1" x14ac:dyDescent="0.25">
      <c r="A1534" s="122" t="s">
        <v>1976</v>
      </c>
      <c r="B1534" s="122">
        <v>1</v>
      </c>
      <c r="C1534" s="122" t="s">
        <v>2162</v>
      </c>
      <c r="D1534" s="122" t="s">
        <v>2096</v>
      </c>
      <c r="E1534" s="122">
        <v>29</v>
      </c>
      <c r="F1534" s="122">
        <v>3.5395037020000001E-4</v>
      </c>
      <c r="G1534" s="122">
        <v>2.6152246040000001E-4</v>
      </c>
      <c r="H1534" s="122">
        <v>3.1538560160000002E-4</v>
      </c>
      <c r="I1534" s="122">
        <v>3.459043361E-4</v>
      </c>
      <c r="J1534" s="122">
        <v>3.5651220659999998E-4</v>
      </c>
      <c r="K1534" s="122">
        <v>4.755953991E-4</v>
      </c>
      <c r="L1534" s="122">
        <v>5.2667188359999996E-4</v>
      </c>
      <c r="M1534" s="122">
        <v>6.5044417280000003E-4</v>
      </c>
      <c r="N1534" s="122">
        <v>7.3520995150000001E-4</v>
      </c>
      <c r="O1534" s="122">
        <v>4.7601249900000001E-4</v>
      </c>
      <c r="P1534" s="122">
        <v>5.2008998100000004E-4</v>
      </c>
      <c r="Q1534" s="122">
        <v>3.779381943E-4</v>
      </c>
      <c r="R1534" s="122">
        <v>4.4245515590000001E-4</v>
      </c>
      <c r="S1534" s="122">
        <v>4.6584976490000001E-4</v>
      </c>
      <c r="T1534" s="122">
        <v>5.5863333910000004E-4</v>
      </c>
      <c r="U1534" s="122">
        <v>5.3264658389999997E-4</v>
      </c>
      <c r="V1534" s="122">
        <v>4.8094028940000002E-4</v>
      </c>
      <c r="W1534" s="122">
        <v>4.2945634160000001E-4</v>
      </c>
      <c r="X1534" s="122">
        <v>3.4397909550000001E-4</v>
      </c>
      <c r="Y1534" s="122">
        <v>2.16997656E-4</v>
      </c>
      <c r="Z1534" s="122">
        <v>3.5993302450000001E-4</v>
      </c>
      <c r="AA1534" s="122">
        <v>3.1523670969999998E-4</v>
      </c>
      <c r="AB1534" s="122">
        <v>2.6247688820000003E-4</v>
      </c>
      <c r="AC1534" s="122">
        <v>3.059768268E-4</v>
      </c>
      <c r="AD1534" s="122">
        <v>3.1959791679999998E-4</v>
      </c>
      <c r="AE1534" s="122">
        <v>3.4551837619999998E-4</v>
      </c>
      <c r="AF1534" s="122">
        <v>3.1847709929999998E-4</v>
      </c>
      <c r="AG1534" s="122">
        <v>3.6514330079999999E-4</v>
      </c>
      <c r="AH1534" s="122">
        <v>3.7580650309999999E-4</v>
      </c>
      <c r="AI1534" s="122">
        <v>3.3977049189999999E-4</v>
      </c>
      <c r="AJ1534" s="122">
        <v>2.5420675220000003E-4</v>
      </c>
      <c r="AK1534" s="122">
        <v>3.2898237769999998E-4</v>
      </c>
      <c r="AL1534" s="122">
        <v>0</v>
      </c>
    </row>
    <row r="1535" spans="1:38" hidden="1" x14ac:dyDescent="0.25">
      <c r="A1535" s="122" t="s">
        <v>1976</v>
      </c>
      <c r="B1535" s="122">
        <v>1</v>
      </c>
      <c r="C1535" s="122" t="s">
        <v>2162</v>
      </c>
      <c r="D1535" s="122" t="s">
        <v>2097</v>
      </c>
      <c r="E1535" s="122">
        <v>29</v>
      </c>
      <c r="F1535" s="122">
        <v>1.3792759292999999E-3</v>
      </c>
      <c r="G1535" s="122">
        <v>1.0290332247000001E-3</v>
      </c>
      <c r="H1535" s="122">
        <v>1.2537338302999999E-3</v>
      </c>
      <c r="I1535" s="122">
        <v>1.3843638372000001E-3</v>
      </c>
      <c r="J1535" s="122">
        <v>1.4410855118000001E-3</v>
      </c>
      <c r="K1535" s="122">
        <v>1.9391420593000001E-3</v>
      </c>
      <c r="L1535" s="122">
        <v>2.1554923669000001E-3</v>
      </c>
      <c r="M1535" s="122">
        <v>2.6734327812E-3</v>
      </c>
      <c r="N1535" s="122">
        <v>3.0389100739999998E-3</v>
      </c>
      <c r="O1535" s="122">
        <v>1.9744207172999999E-3</v>
      </c>
      <c r="P1535" s="122">
        <v>2.1629286148000001E-3</v>
      </c>
      <c r="Q1535" s="122">
        <v>1.5799281719000001E-3</v>
      </c>
      <c r="R1535" s="122">
        <v>1.8574093052E-3</v>
      </c>
      <c r="S1535" s="122">
        <v>1.9597475276000001E-3</v>
      </c>
      <c r="T1535" s="122">
        <v>2.3587814009000002E-3</v>
      </c>
      <c r="U1535" s="122">
        <v>2.2587131737999999E-3</v>
      </c>
      <c r="V1535" s="122">
        <v>2.0447179386999998E-3</v>
      </c>
      <c r="W1535" s="122">
        <v>1.8295544346999999E-3</v>
      </c>
      <c r="X1535" s="122">
        <v>1.4697451266E-3</v>
      </c>
      <c r="Y1535" s="122">
        <v>9.3523624889999999E-4</v>
      </c>
      <c r="Z1535" s="122">
        <v>1.5693691589999999E-3</v>
      </c>
      <c r="AA1535" s="122">
        <v>1.3858455208999999E-3</v>
      </c>
      <c r="AB1535" s="122">
        <v>1.1637446946000001E-3</v>
      </c>
      <c r="AC1535" s="122">
        <v>1.3646325155999999E-3</v>
      </c>
      <c r="AD1535" s="122">
        <v>1.4308892077999999E-3</v>
      </c>
      <c r="AE1535" s="122">
        <v>1.5568050437999999E-3</v>
      </c>
      <c r="AF1535" s="122">
        <v>1.4358834134E-3</v>
      </c>
      <c r="AG1535" s="122">
        <v>1.6478856589000001E-3</v>
      </c>
      <c r="AH1535" s="122">
        <v>1.6943820754E-3</v>
      </c>
      <c r="AI1535" s="122">
        <v>1.5287119633E-3</v>
      </c>
      <c r="AJ1535" s="122">
        <v>1.1518459355999999E-3</v>
      </c>
      <c r="AK1535" s="122">
        <v>1.4780274961000001E-3</v>
      </c>
      <c r="AL1535" s="122">
        <v>0</v>
      </c>
    </row>
    <row r="1536" spans="1:38" hidden="1" x14ac:dyDescent="0.25">
      <c r="A1536" s="122" t="s">
        <v>1976</v>
      </c>
      <c r="B1536" s="122">
        <v>1</v>
      </c>
      <c r="C1536" s="122" t="s">
        <v>2162</v>
      </c>
      <c r="D1536" s="122" t="s">
        <v>2098</v>
      </c>
      <c r="E1536" s="122">
        <v>29</v>
      </c>
      <c r="F1536" s="122">
        <v>1.7306831376E-3</v>
      </c>
      <c r="G1536" s="122">
        <v>1.2723217657E-3</v>
      </c>
      <c r="H1536" s="122">
        <v>1.5352085049E-3</v>
      </c>
      <c r="I1536" s="122">
        <v>1.6874939398E-3</v>
      </c>
      <c r="J1536" s="122">
        <v>1.7486877514E-3</v>
      </c>
      <c r="K1536" s="122">
        <v>2.3489263886000001E-3</v>
      </c>
      <c r="L1536" s="122">
        <v>2.6057224897000002E-3</v>
      </c>
      <c r="M1536" s="122">
        <v>3.2274362916E-3</v>
      </c>
      <c r="N1536" s="122">
        <v>3.6621545812999998E-3</v>
      </c>
      <c r="O1536" s="122">
        <v>2.3737892248999999E-3</v>
      </c>
      <c r="P1536" s="122">
        <v>2.590571603E-3</v>
      </c>
      <c r="Q1536" s="122">
        <v>1.8806294521E-3</v>
      </c>
      <c r="R1536" s="122">
        <v>2.1909054918E-3</v>
      </c>
      <c r="S1536" s="122">
        <v>2.2900272675000001E-3</v>
      </c>
      <c r="T1536" s="122">
        <v>2.7267615648E-3</v>
      </c>
      <c r="U1536" s="122">
        <v>2.5862330644999998E-3</v>
      </c>
      <c r="V1536" s="122">
        <v>2.3291201273E-3</v>
      </c>
      <c r="W1536" s="122">
        <v>2.0813794601000002E-3</v>
      </c>
      <c r="X1536" s="122">
        <v>1.6724346978999999E-3</v>
      </c>
      <c r="Y1536" s="122">
        <v>1.0637164419E-3</v>
      </c>
      <c r="Z1536" s="122">
        <v>1.7801957060999999E-3</v>
      </c>
      <c r="AA1536" s="122">
        <v>1.5695044759E-3</v>
      </c>
      <c r="AB1536" s="122">
        <v>1.3170879389000001E-3</v>
      </c>
      <c r="AC1536" s="122">
        <v>1.5465684861E-3</v>
      </c>
      <c r="AD1536" s="122">
        <v>1.6241051924E-3</v>
      </c>
      <c r="AE1536" s="122">
        <v>1.767104934E-3</v>
      </c>
      <c r="AF1536" s="122">
        <v>1.6319552627E-3</v>
      </c>
      <c r="AG1536" s="122">
        <v>1.8762463687999999E-3</v>
      </c>
      <c r="AH1536" s="122">
        <v>1.9309409317999999E-3</v>
      </c>
      <c r="AI1536" s="122">
        <v>1.7407712968999999E-3</v>
      </c>
      <c r="AJ1536" s="122">
        <v>1.3103735940000001E-3</v>
      </c>
      <c r="AK1536" s="122">
        <v>1.6745168911E-3</v>
      </c>
      <c r="AL1536" s="122">
        <v>0</v>
      </c>
    </row>
    <row r="1537" spans="1:38" hidden="1" x14ac:dyDescent="0.25">
      <c r="A1537" s="122" t="s">
        <v>1976</v>
      </c>
      <c r="B1537" s="122">
        <v>1</v>
      </c>
      <c r="C1537" s="122" t="s">
        <v>2162</v>
      </c>
      <c r="D1537" s="122" t="s">
        <v>2099</v>
      </c>
      <c r="E1537" s="122">
        <v>29</v>
      </c>
      <c r="F1537" s="122">
        <v>2.6757278299999999E-3</v>
      </c>
      <c r="G1537" s="122">
        <v>1.9872811615999999E-3</v>
      </c>
      <c r="H1537" s="122">
        <v>2.4138403772E-3</v>
      </c>
      <c r="I1537" s="122">
        <v>2.6563321957999999E-3</v>
      </c>
      <c r="J1537" s="122">
        <v>2.7535326548000002E-3</v>
      </c>
      <c r="K1537" s="122">
        <v>3.7008728986999999E-3</v>
      </c>
      <c r="L1537" s="122">
        <v>4.1147774678000001E-3</v>
      </c>
      <c r="M1537" s="122">
        <v>5.0847722882999997E-3</v>
      </c>
      <c r="N1537" s="122">
        <v>5.7502578847999997E-3</v>
      </c>
      <c r="O1537" s="122">
        <v>3.7189147210999998E-3</v>
      </c>
      <c r="P1537" s="122">
        <v>4.0531540358999998E-3</v>
      </c>
      <c r="Q1537" s="122">
        <v>2.9369599028999998E-3</v>
      </c>
      <c r="R1537" s="122">
        <v>3.4194747750999998E-3</v>
      </c>
      <c r="S1537" s="122">
        <v>3.5802692346000001E-3</v>
      </c>
      <c r="T1537" s="122">
        <v>4.2759271566E-3</v>
      </c>
      <c r="U1537" s="122">
        <v>4.0595666984999997E-3</v>
      </c>
      <c r="V1537" s="122">
        <v>3.6466352479000001E-3</v>
      </c>
      <c r="W1537" s="122">
        <v>3.2366129413E-3</v>
      </c>
      <c r="X1537" s="122">
        <v>2.5715886786000001E-3</v>
      </c>
      <c r="Y1537" s="122">
        <v>1.6160034582E-3</v>
      </c>
      <c r="Z1537" s="122">
        <v>2.6778674237E-3</v>
      </c>
      <c r="AA1537" s="122">
        <v>2.3451745797999999E-3</v>
      </c>
      <c r="AB1537" s="122">
        <v>1.9562411207E-3</v>
      </c>
      <c r="AC1537" s="122">
        <v>2.2834787087E-3</v>
      </c>
      <c r="AD1537" s="122">
        <v>2.3844775544000002E-3</v>
      </c>
      <c r="AE1537" s="122">
        <v>2.5826134974000002E-3</v>
      </c>
      <c r="AF1537" s="122">
        <v>2.3793770906999998E-3</v>
      </c>
      <c r="AG1537" s="122">
        <v>2.7272792418000001E-3</v>
      </c>
      <c r="AH1537" s="122">
        <v>2.8007033883000001E-3</v>
      </c>
      <c r="AI1537" s="122">
        <v>2.5208904257999999E-3</v>
      </c>
      <c r="AJ1537" s="122">
        <v>1.8786653021999999E-3</v>
      </c>
      <c r="AK1537" s="122">
        <v>2.4095805644E-3</v>
      </c>
      <c r="AL1537" s="122">
        <v>0</v>
      </c>
    </row>
    <row r="1538" spans="1:38" hidden="1" x14ac:dyDescent="0.25">
      <c r="A1538" s="122" t="s">
        <v>1976</v>
      </c>
      <c r="B1538" s="122">
        <v>1</v>
      </c>
      <c r="C1538" s="122" t="s">
        <v>2162</v>
      </c>
      <c r="D1538" s="122" t="s">
        <v>2100</v>
      </c>
      <c r="E1538" s="122">
        <v>29</v>
      </c>
      <c r="F1538" s="122">
        <v>1.2614821321E-3</v>
      </c>
      <c r="G1538" s="122">
        <v>9.3881028960000001E-4</v>
      </c>
      <c r="H1538" s="122">
        <v>1.144795738E-3</v>
      </c>
      <c r="I1538" s="122">
        <v>1.2685516434000001E-3</v>
      </c>
      <c r="J1538" s="122">
        <v>1.3226829453000001E-3</v>
      </c>
      <c r="K1538" s="122">
        <v>1.7823850539E-3</v>
      </c>
      <c r="L1538" s="122">
        <v>1.9871851418999998E-3</v>
      </c>
      <c r="M1538" s="122">
        <v>2.4692249506000001E-3</v>
      </c>
      <c r="N1538" s="122">
        <v>2.8105730420999999E-3</v>
      </c>
      <c r="O1538" s="122">
        <v>1.8312466210999999E-3</v>
      </c>
      <c r="P1538" s="122">
        <v>2.0092553735000002E-3</v>
      </c>
      <c r="Q1538" s="122">
        <v>1.464727884E-3</v>
      </c>
      <c r="R1538" s="122">
        <v>1.7135202228000001E-3</v>
      </c>
      <c r="S1538" s="122">
        <v>1.8018996582E-3</v>
      </c>
      <c r="T1538" s="122">
        <v>2.1635016090000001E-3</v>
      </c>
      <c r="U1538" s="122">
        <v>2.0677610454000002E-3</v>
      </c>
      <c r="V1538" s="122">
        <v>1.8761906832000001E-3</v>
      </c>
      <c r="W1538" s="122">
        <v>1.6851536880000001E-3</v>
      </c>
      <c r="X1538" s="122">
        <v>1.3565218316000001E-3</v>
      </c>
      <c r="Y1538" s="122">
        <v>8.6192636229999995E-4</v>
      </c>
      <c r="Z1538" s="122">
        <v>1.4398215627000001E-3</v>
      </c>
      <c r="AA1538" s="122">
        <v>1.2687129485000001E-3</v>
      </c>
      <c r="AB1538" s="122">
        <v>1.0627782869E-3</v>
      </c>
      <c r="AC1538" s="122">
        <v>1.2470649843E-3</v>
      </c>
      <c r="AD1538" s="122">
        <v>1.3090731076000001E-3</v>
      </c>
      <c r="AE1538" s="122">
        <v>1.4256461645E-3</v>
      </c>
      <c r="AF1538" s="122">
        <v>1.3207515043E-3</v>
      </c>
      <c r="AG1538" s="122">
        <v>1.5224383564000001E-3</v>
      </c>
      <c r="AH1538" s="122">
        <v>1.5728475922E-3</v>
      </c>
      <c r="AI1538" s="122">
        <v>1.4239606931000001E-3</v>
      </c>
      <c r="AJ1538" s="122">
        <v>1.0649792106000001E-3</v>
      </c>
      <c r="AK1538" s="122">
        <v>1.3682891876E-3</v>
      </c>
      <c r="AL1538" s="122">
        <v>0</v>
      </c>
    </row>
    <row r="1539" spans="1:38" hidden="1" x14ac:dyDescent="0.25">
      <c r="A1539" s="122" t="s">
        <v>1976</v>
      </c>
      <c r="B1539" s="122">
        <v>1</v>
      </c>
      <c r="C1539" s="122" t="s">
        <v>2162</v>
      </c>
      <c r="D1539" s="122" t="s">
        <v>2101</v>
      </c>
      <c r="E1539" s="122">
        <v>29</v>
      </c>
      <c r="F1539" s="122">
        <v>7.4107937589999999E-4</v>
      </c>
      <c r="G1539" s="122">
        <v>5.4937958629999999E-4</v>
      </c>
      <c r="H1539" s="122">
        <v>6.6813288740000005E-4</v>
      </c>
      <c r="I1539" s="122">
        <v>7.3928127200000005E-4</v>
      </c>
      <c r="J1539" s="122">
        <v>7.7145552960000002E-4</v>
      </c>
      <c r="K1539" s="122">
        <v>1.0413388985999999E-3</v>
      </c>
      <c r="L1539" s="122">
        <v>1.1587426572000001E-3</v>
      </c>
      <c r="M1539" s="122">
        <v>1.4395309988E-3</v>
      </c>
      <c r="N1539" s="122">
        <v>1.6377552614E-3</v>
      </c>
      <c r="O1539" s="122">
        <v>1.0627952778000001E-3</v>
      </c>
      <c r="P1539" s="122">
        <v>1.1599971321000001E-3</v>
      </c>
      <c r="Q1539" s="122">
        <v>8.386576261E-4</v>
      </c>
      <c r="R1539" s="122">
        <v>9.7598548380000002E-4</v>
      </c>
      <c r="S1539" s="122">
        <v>1.0227242062E-3</v>
      </c>
      <c r="T1539" s="122">
        <v>1.2285240506999999E-3</v>
      </c>
      <c r="U1539" s="122">
        <v>1.1736850696999999E-3</v>
      </c>
      <c r="V1539" s="122">
        <v>1.0555310553E-3</v>
      </c>
      <c r="W1539" s="122">
        <v>9.4767186959999995E-4</v>
      </c>
      <c r="X1539" s="122">
        <v>7.6210205389999998E-4</v>
      </c>
      <c r="Y1539" s="122">
        <v>4.8289098350000001E-4</v>
      </c>
      <c r="Z1539" s="122">
        <v>8.0534902740000004E-4</v>
      </c>
      <c r="AA1539" s="122">
        <v>7.0692930759999996E-4</v>
      </c>
      <c r="AB1539" s="122">
        <v>5.8985904459999999E-4</v>
      </c>
      <c r="AC1539" s="122">
        <v>6.8859001919999998E-4</v>
      </c>
      <c r="AD1539" s="122">
        <v>7.1829194679999997E-4</v>
      </c>
      <c r="AE1539" s="122">
        <v>7.7735408479999999E-4</v>
      </c>
      <c r="AF1539" s="122">
        <v>7.1485529360000002E-4</v>
      </c>
      <c r="AG1539" s="122">
        <v>8.1754093110000001E-4</v>
      </c>
      <c r="AH1539" s="122">
        <v>8.3647943219999996E-4</v>
      </c>
      <c r="AI1539" s="122">
        <v>7.5192168989999999E-4</v>
      </c>
      <c r="AJ1539" s="122">
        <v>5.5176345499999995E-4</v>
      </c>
      <c r="AK1539" s="122">
        <v>7.0722435530000004E-4</v>
      </c>
      <c r="AL1539" s="122">
        <v>0</v>
      </c>
    </row>
    <row r="1540" spans="1:38" hidden="1" x14ac:dyDescent="0.25">
      <c r="A1540" s="122" t="s">
        <v>1976</v>
      </c>
      <c r="B1540" s="122">
        <v>1</v>
      </c>
      <c r="C1540" s="122" t="s">
        <v>2162</v>
      </c>
      <c r="D1540" s="122" t="s">
        <v>2135</v>
      </c>
      <c r="E1540" s="122">
        <v>29</v>
      </c>
      <c r="F1540" s="122">
        <v>0</v>
      </c>
      <c r="G1540" s="122">
        <v>0</v>
      </c>
      <c r="H1540" s="122">
        <v>0</v>
      </c>
      <c r="I1540" s="122">
        <v>0</v>
      </c>
      <c r="J1540" s="122">
        <v>0</v>
      </c>
      <c r="K1540" s="122">
        <v>0</v>
      </c>
      <c r="L1540" s="122">
        <v>0</v>
      </c>
      <c r="M1540" s="122">
        <v>0</v>
      </c>
      <c r="N1540" s="122">
        <v>0</v>
      </c>
      <c r="O1540" s="122">
        <v>0</v>
      </c>
      <c r="P1540" s="122">
        <v>0</v>
      </c>
      <c r="Q1540" s="122">
        <v>0</v>
      </c>
      <c r="R1540" s="122">
        <v>0</v>
      </c>
      <c r="S1540" s="122">
        <v>0</v>
      </c>
      <c r="T1540" s="122">
        <v>0</v>
      </c>
      <c r="U1540" s="122">
        <v>0</v>
      </c>
      <c r="V1540" s="122">
        <v>0</v>
      </c>
      <c r="W1540" s="122">
        <v>0</v>
      </c>
      <c r="X1540" s="122">
        <v>0</v>
      </c>
      <c r="Y1540" s="122">
        <v>0</v>
      </c>
      <c r="Z1540" s="122">
        <v>0</v>
      </c>
      <c r="AA1540" s="122">
        <v>0</v>
      </c>
      <c r="AB1540" s="122">
        <v>0</v>
      </c>
      <c r="AC1540" s="122">
        <v>0</v>
      </c>
      <c r="AD1540" s="122">
        <v>0</v>
      </c>
      <c r="AE1540" s="122">
        <v>0</v>
      </c>
      <c r="AF1540" s="122">
        <v>0</v>
      </c>
      <c r="AG1540" s="122">
        <v>0</v>
      </c>
      <c r="AH1540" s="122">
        <v>0</v>
      </c>
      <c r="AI1540" s="122">
        <v>0</v>
      </c>
      <c r="AJ1540" s="122">
        <v>0</v>
      </c>
      <c r="AK1540" s="122">
        <v>0</v>
      </c>
      <c r="AL1540" s="122">
        <v>0</v>
      </c>
    </row>
    <row r="1541" spans="1:38" hidden="1" x14ac:dyDescent="0.25">
      <c r="A1541" s="122" t="s">
        <v>1976</v>
      </c>
      <c r="B1541" s="122">
        <v>1</v>
      </c>
      <c r="C1541" s="122" t="s">
        <v>2162</v>
      </c>
      <c r="D1541" s="122" t="s">
        <v>2102</v>
      </c>
      <c r="E1541" s="122">
        <v>29</v>
      </c>
      <c r="F1541" s="122">
        <v>1.4738499402999999E-3</v>
      </c>
      <c r="G1541" s="122">
        <v>1.0931219041E-3</v>
      </c>
      <c r="H1541" s="122">
        <v>1.3285328295E-3</v>
      </c>
      <c r="I1541" s="122">
        <v>1.4676964932E-3</v>
      </c>
      <c r="J1541" s="122">
        <v>1.5275659627000001E-3</v>
      </c>
      <c r="K1541" s="122">
        <v>2.0570250654000002E-3</v>
      </c>
      <c r="L1541" s="122">
        <v>2.2902392595999998E-3</v>
      </c>
      <c r="M1541" s="122">
        <v>2.8413164814000001E-3</v>
      </c>
      <c r="N1541" s="122">
        <v>3.2241835632999998E-3</v>
      </c>
      <c r="O1541" s="122">
        <v>2.0899432012000002E-3</v>
      </c>
      <c r="P1541" s="122">
        <v>2.2835773932999999E-3</v>
      </c>
      <c r="Q1541" s="122">
        <v>1.658253315E-3</v>
      </c>
      <c r="R1541" s="122">
        <v>1.9374483627000001E-3</v>
      </c>
      <c r="S1541" s="122">
        <v>2.0357425032999999E-3</v>
      </c>
      <c r="T1541" s="122">
        <v>2.4441722443E-3</v>
      </c>
      <c r="U1541" s="122">
        <v>2.3386517419999998E-3</v>
      </c>
      <c r="V1541" s="122">
        <v>2.1229611787000001E-3</v>
      </c>
      <c r="W1541" s="122">
        <v>1.9053474726000001E-3</v>
      </c>
      <c r="X1541" s="122">
        <v>1.5315215962000001E-3</v>
      </c>
      <c r="Y1541" s="122">
        <v>9.7288797549999998E-4</v>
      </c>
      <c r="Z1541" s="122">
        <v>1.6255706123E-3</v>
      </c>
      <c r="AA1541" s="122">
        <v>1.4264085421E-3</v>
      </c>
      <c r="AB1541" s="122">
        <v>1.1909494471E-3</v>
      </c>
      <c r="AC1541" s="122">
        <v>1.3917611989E-3</v>
      </c>
      <c r="AD1541" s="122">
        <v>1.4546729239000001E-3</v>
      </c>
      <c r="AE1541" s="122">
        <v>1.5793915445999999E-3</v>
      </c>
      <c r="AF1541" s="122">
        <v>1.4560507517E-3</v>
      </c>
      <c r="AG1541" s="122">
        <v>1.6706284035999999E-3</v>
      </c>
      <c r="AH1541" s="122">
        <v>1.7178911015000001E-3</v>
      </c>
      <c r="AI1541" s="122">
        <v>1.5503037005000001E-3</v>
      </c>
      <c r="AJ1541" s="122">
        <v>1.1484501179E-3</v>
      </c>
      <c r="AK1541" s="122">
        <v>1.4787606207E-3</v>
      </c>
      <c r="AL1541" s="122">
        <v>0</v>
      </c>
    </row>
    <row r="1542" spans="1:38" hidden="1" x14ac:dyDescent="0.25">
      <c r="A1542" s="122" t="s">
        <v>1976</v>
      </c>
      <c r="B1542" s="122">
        <v>1</v>
      </c>
      <c r="C1542" s="122" t="s">
        <v>2162</v>
      </c>
      <c r="D1542" s="122" t="s">
        <v>2103</v>
      </c>
      <c r="E1542" s="122">
        <v>29</v>
      </c>
      <c r="F1542" s="122">
        <v>2.299489592E-4</v>
      </c>
      <c r="G1542" s="122">
        <v>1.7116866699999999E-4</v>
      </c>
      <c r="H1542" s="122">
        <v>2.1028202340000001E-4</v>
      </c>
      <c r="I1542" s="122">
        <v>2.3521373460000001E-4</v>
      </c>
      <c r="J1542" s="122">
        <v>2.4710347830000001E-4</v>
      </c>
      <c r="K1542" s="122">
        <v>3.3525635619999997E-4</v>
      </c>
      <c r="L1542" s="122">
        <v>3.7369306799999997E-4</v>
      </c>
      <c r="M1542" s="122">
        <v>4.6128426619999999E-4</v>
      </c>
      <c r="N1542" s="122">
        <v>5.2109449819999997E-4</v>
      </c>
      <c r="O1542" s="122">
        <v>3.3724490999999999E-4</v>
      </c>
      <c r="P1542" s="122">
        <v>3.6806325900000001E-4</v>
      </c>
      <c r="Q1542" s="122">
        <v>2.6660755660000001E-4</v>
      </c>
      <c r="R1542" s="122">
        <v>3.112532521E-4</v>
      </c>
      <c r="S1542" s="122">
        <v>3.2790291359999999E-4</v>
      </c>
      <c r="T1542" s="122">
        <v>3.9547749019999998E-4</v>
      </c>
      <c r="U1542" s="122">
        <v>3.7969901039999998E-4</v>
      </c>
      <c r="V1542" s="122">
        <v>3.4616303189999997E-4</v>
      </c>
      <c r="W1542" s="122">
        <v>3.1219790619999997E-4</v>
      </c>
      <c r="X1542" s="122">
        <v>2.5243448069999999E-4</v>
      </c>
      <c r="Y1542" s="122">
        <v>1.605922033E-4</v>
      </c>
      <c r="Z1542" s="122">
        <v>2.6859200599999998E-4</v>
      </c>
      <c r="AA1542" s="122">
        <v>2.3670356279999999E-4</v>
      </c>
      <c r="AB1542" s="122">
        <v>1.9845800960000001E-4</v>
      </c>
      <c r="AC1542" s="122">
        <v>2.3357079649999999E-4</v>
      </c>
      <c r="AD1542" s="122">
        <v>2.4551898510000002E-4</v>
      </c>
      <c r="AE1542" s="122">
        <v>2.6815214329999998E-4</v>
      </c>
      <c r="AF1542" s="122">
        <v>2.4910666639999998E-4</v>
      </c>
      <c r="AG1542" s="122">
        <v>2.8808734109999999E-4</v>
      </c>
      <c r="AH1542" s="122">
        <v>2.9776230200000001E-4</v>
      </c>
      <c r="AI1542" s="122">
        <v>2.7017708679999999E-4</v>
      </c>
      <c r="AJ1542" s="122">
        <v>2.02687843E-4</v>
      </c>
      <c r="AK1542" s="122">
        <v>2.647378345E-4</v>
      </c>
      <c r="AL1542" s="122">
        <v>0</v>
      </c>
    </row>
    <row r="1543" spans="1:38" hidden="1" x14ac:dyDescent="0.25">
      <c r="A1543" s="122" t="s">
        <v>1976</v>
      </c>
      <c r="B1543" s="122">
        <v>1</v>
      </c>
      <c r="C1543" s="122" t="s">
        <v>2162</v>
      </c>
      <c r="D1543" s="122" t="s">
        <v>2104</v>
      </c>
      <c r="E1543" s="122">
        <v>29</v>
      </c>
      <c r="F1543" s="122">
        <v>4.5451043830000001E-4</v>
      </c>
      <c r="G1543" s="122">
        <v>3.3738183960000003E-4</v>
      </c>
      <c r="H1543" s="122">
        <v>4.104154952E-4</v>
      </c>
      <c r="I1543" s="122">
        <v>4.5262635789999997E-4</v>
      </c>
      <c r="J1543" s="122">
        <v>4.7023094259999998E-4</v>
      </c>
      <c r="K1543" s="122">
        <v>6.3375186690000002E-4</v>
      </c>
      <c r="L1543" s="122">
        <v>7.057401554E-4</v>
      </c>
      <c r="M1543" s="122">
        <v>8.741978722E-4</v>
      </c>
      <c r="N1543" s="122">
        <v>9.9019463409999995E-4</v>
      </c>
      <c r="O1543" s="122">
        <v>6.4057771330000004E-4</v>
      </c>
      <c r="P1543" s="122">
        <v>6.9795642779999997E-4</v>
      </c>
      <c r="Q1543" s="122">
        <v>5.0555787249999999E-4</v>
      </c>
      <c r="R1543" s="122">
        <v>5.9005810849999997E-4</v>
      </c>
      <c r="S1543" s="122">
        <v>6.1992986889999999E-4</v>
      </c>
      <c r="T1543" s="122">
        <v>7.4390296970000005E-4</v>
      </c>
      <c r="U1543" s="122">
        <v>7.1145329729999996E-4</v>
      </c>
      <c r="V1543" s="122">
        <v>6.4411245559999996E-4</v>
      </c>
      <c r="W1543" s="122">
        <v>5.7715639149999996E-4</v>
      </c>
      <c r="X1543" s="122">
        <v>4.6442111969999998E-4</v>
      </c>
      <c r="Y1543" s="122">
        <v>2.9584154670000002E-4</v>
      </c>
      <c r="Z1543" s="122">
        <v>4.9601154389999999E-4</v>
      </c>
      <c r="AA1543" s="122">
        <v>4.368351274E-4</v>
      </c>
      <c r="AB1543" s="122">
        <v>3.663528676E-4</v>
      </c>
      <c r="AC1543" s="122">
        <v>4.2971551629999999E-4</v>
      </c>
      <c r="AD1543" s="122">
        <v>4.513386636E-4</v>
      </c>
      <c r="AE1543" s="122">
        <v>4.9186828460000005E-4</v>
      </c>
      <c r="AF1543" s="122">
        <v>4.557151553E-4</v>
      </c>
      <c r="AG1543" s="122">
        <v>5.2403716680000001E-4</v>
      </c>
      <c r="AH1543" s="122">
        <v>5.3996531020000002E-4</v>
      </c>
      <c r="AI1543" s="122">
        <v>4.8792185830000002E-4</v>
      </c>
      <c r="AJ1543" s="122">
        <v>3.6601514020000002E-4</v>
      </c>
      <c r="AK1543" s="122">
        <v>4.7077535109999998E-4</v>
      </c>
      <c r="AL1543" s="122">
        <v>0</v>
      </c>
    </row>
    <row r="1544" spans="1:38" hidden="1" x14ac:dyDescent="0.25">
      <c r="A1544" s="122" t="s">
        <v>1976</v>
      </c>
      <c r="B1544" s="122">
        <v>1</v>
      </c>
      <c r="C1544" s="122" t="s">
        <v>2162</v>
      </c>
      <c r="D1544" s="122" t="s">
        <v>2105</v>
      </c>
      <c r="E1544" s="122">
        <v>29</v>
      </c>
      <c r="F1544" s="122">
        <v>3.5078248130000002E-4</v>
      </c>
      <c r="G1544" s="122">
        <v>2.7401425529999999E-4</v>
      </c>
      <c r="H1544" s="122">
        <v>3.4412510399999999E-4</v>
      </c>
      <c r="I1544" s="122">
        <v>3.9293616820000002E-4</v>
      </c>
      <c r="J1544" s="122">
        <v>4.301395217E-4</v>
      </c>
      <c r="K1544" s="122">
        <v>6.0490817709999995E-4</v>
      </c>
      <c r="L1544" s="122">
        <v>7.0261147839999997E-4</v>
      </c>
      <c r="M1544" s="122">
        <v>9.1446839590000005E-4</v>
      </c>
      <c r="N1544" s="122">
        <v>1.0820866085000001E-3</v>
      </c>
      <c r="O1544" s="122">
        <v>7.2698463379999997E-4</v>
      </c>
      <c r="P1544" s="122">
        <v>8.2213608019999997E-4</v>
      </c>
      <c r="Q1544" s="122">
        <v>6.1683912550000003E-4</v>
      </c>
      <c r="R1544" s="122">
        <v>7.4215642129999999E-4</v>
      </c>
      <c r="S1544" s="122">
        <v>8.018490775E-4</v>
      </c>
      <c r="T1544" s="122">
        <v>9.9770861129999991E-4</v>
      </c>
      <c r="U1544" s="122">
        <v>9.8232137610000008E-4</v>
      </c>
      <c r="V1544" s="122">
        <v>9.1661412269999996E-4</v>
      </c>
      <c r="W1544" s="122">
        <v>8.4175824789999997E-4</v>
      </c>
      <c r="X1544" s="122">
        <v>6.8604815690000002E-4</v>
      </c>
      <c r="Y1544" s="122">
        <v>4.3815462829999998E-4</v>
      </c>
      <c r="Z1544" s="122">
        <v>7.3265706110000001E-4</v>
      </c>
      <c r="AA1544" s="122">
        <v>6.4380166580000004E-4</v>
      </c>
      <c r="AB1544" s="122">
        <v>5.4244085180000005E-4</v>
      </c>
      <c r="AC1544" s="122">
        <v>6.395609213E-4</v>
      </c>
      <c r="AD1544" s="122">
        <v>6.7676851609999999E-4</v>
      </c>
      <c r="AE1544" s="122">
        <v>7.4571639789999995E-4</v>
      </c>
      <c r="AF1544" s="122">
        <v>6.9787428480000001E-4</v>
      </c>
      <c r="AG1544" s="122">
        <v>8.1246265849999999E-4</v>
      </c>
      <c r="AH1544" s="122">
        <v>8.4989673639999995E-4</v>
      </c>
      <c r="AI1544" s="122">
        <v>7.8033600310000004E-4</v>
      </c>
      <c r="AJ1544" s="122">
        <v>5.8109777370000005E-4</v>
      </c>
      <c r="AK1544" s="122">
        <v>7.5374013189999996E-4</v>
      </c>
      <c r="AL1544" s="122">
        <v>0</v>
      </c>
    </row>
    <row r="1545" spans="1:38" hidden="1" x14ac:dyDescent="0.25">
      <c r="A1545" s="122" t="s">
        <v>1976</v>
      </c>
      <c r="B1545" s="122">
        <v>1</v>
      </c>
      <c r="C1545" s="122" t="s">
        <v>2162</v>
      </c>
      <c r="D1545" s="122" t="s">
        <v>475</v>
      </c>
      <c r="E1545" s="122">
        <v>29</v>
      </c>
      <c r="F1545" s="122">
        <v>3.1965791600000002E-4</v>
      </c>
      <c r="G1545" s="122">
        <v>2.3464216399999999E-4</v>
      </c>
      <c r="H1545" s="122">
        <v>2.8464327989999999E-4</v>
      </c>
      <c r="I1545" s="122">
        <v>3.1448425560000001E-4</v>
      </c>
      <c r="J1545" s="122">
        <v>3.2779354860000001E-4</v>
      </c>
      <c r="K1545" s="122">
        <v>4.4273384830000002E-4</v>
      </c>
      <c r="L1545" s="122">
        <v>4.9532565970000005E-4</v>
      </c>
      <c r="M1545" s="122">
        <v>6.1656884839999995E-4</v>
      </c>
      <c r="N1545" s="122">
        <v>7.0415382149999998E-4</v>
      </c>
      <c r="O1545" s="122">
        <v>4.591808214E-4</v>
      </c>
      <c r="P1545" s="122">
        <v>5.049442833E-4</v>
      </c>
      <c r="Q1545" s="122">
        <v>3.6906804109999999E-4</v>
      </c>
      <c r="R1545" s="122">
        <v>4.3328109769999999E-4</v>
      </c>
      <c r="S1545" s="122">
        <v>4.5633925039999999E-4</v>
      </c>
      <c r="T1545" s="122">
        <v>5.4861169630000004E-4</v>
      </c>
      <c r="U1545" s="122">
        <v>5.2444961019999998E-4</v>
      </c>
      <c r="V1545" s="122">
        <v>4.7540643059999999E-4</v>
      </c>
      <c r="W1545" s="122">
        <v>4.2476385530000003E-4</v>
      </c>
      <c r="X1545" s="122">
        <v>3.4020375329999998E-4</v>
      </c>
      <c r="Y1545" s="122">
        <v>2.147963275E-4</v>
      </c>
      <c r="Z1545" s="122">
        <v>3.5699316020000002E-4</v>
      </c>
      <c r="AA1545" s="122">
        <v>3.1333148799999997E-4</v>
      </c>
      <c r="AB1545" s="122">
        <v>2.618015719E-4</v>
      </c>
      <c r="AC1545" s="122">
        <v>3.056841027E-4</v>
      </c>
      <c r="AD1545" s="122">
        <v>3.2032775849999998E-4</v>
      </c>
      <c r="AE1545" s="122">
        <v>3.4769739910000001E-4</v>
      </c>
      <c r="AF1545" s="122">
        <v>3.2118918439999998E-4</v>
      </c>
      <c r="AG1545" s="122">
        <v>3.691486219E-4</v>
      </c>
      <c r="AH1545" s="122">
        <v>3.7999636099999998E-4</v>
      </c>
      <c r="AI1545" s="122">
        <v>3.4356086789999999E-4</v>
      </c>
      <c r="AJ1545" s="122">
        <v>2.571118016E-4</v>
      </c>
      <c r="AK1545" s="122">
        <v>3.3299682260000001E-4</v>
      </c>
      <c r="AL1545" s="122">
        <v>0</v>
      </c>
    </row>
    <row r="1546" spans="1:38" hidden="1" x14ac:dyDescent="0.25">
      <c r="A1546" s="122" t="s">
        <v>1976</v>
      </c>
      <c r="B1546" s="122">
        <v>1</v>
      </c>
      <c r="C1546" s="122" t="s">
        <v>2162</v>
      </c>
      <c r="D1546" s="122" t="s">
        <v>2106</v>
      </c>
      <c r="E1546" s="122">
        <v>29</v>
      </c>
      <c r="F1546" s="122">
        <v>2.2307877264000002E-3</v>
      </c>
      <c r="G1546" s="122">
        <v>1.6520448496999999E-3</v>
      </c>
      <c r="H1546" s="122">
        <v>2.0067684316E-3</v>
      </c>
      <c r="I1546" s="122">
        <v>2.2132816061000002E-3</v>
      </c>
      <c r="J1546" s="122">
        <v>2.2992558846999999E-3</v>
      </c>
      <c r="K1546" s="122">
        <v>3.0916079910999999E-3</v>
      </c>
      <c r="L1546" s="122">
        <v>3.4363145696000002E-3</v>
      </c>
      <c r="M1546" s="122">
        <v>4.2604291853999996E-3</v>
      </c>
      <c r="N1546" s="122">
        <v>4.8390608615999997E-3</v>
      </c>
      <c r="O1546" s="122">
        <v>3.1411786777999998E-3</v>
      </c>
      <c r="P1546" s="122">
        <v>3.4333863050000002E-3</v>
      </c>
      <c r="Q1546" s="122">
        <v>2.4964802939999998E-3</v>
      </c>
      <c r="R1546" s="122">
        <v>2.9199674311000002E-3</v>
      </c>
      <c r="S1546" s="122">
        <v>3.0669125369999998E-3</v>
      </c>
      <c r="T1546" s="122">
        <v>3.6717650183E-3</v>
      </c>
      <c r="U1546" s="122">
        <v>3.4944569481999998E-3</v>
      </c>
      <c r="V1546" s="122">
        <v>3.1472428279E-3</v>
      </c>
      <c r="W1546" s="122">
        <v>2.8083348992000001E-3</v>
      </c>
      <c r="X1546" s="122">
        <v>2.2520951448000001E-3</v>
      </c>
      <c r="Y1546" s="122">
        <v>1.4289706685E-3</v>
      </c>
      <c r="Z1546" s="122">
        <v>2.3855764898999998E-3</v>
      </c>
      <c r="AA1546" s="122">
        <v>2.0949493771000001E-3</v>
      </c>
      <c r="AB1546" s="122">
        <v>1.7482077307E-3</v>
      </c>
      <c r="AC1546" s="122">
        <v>2.0400453442999998E-3</v>
      </c>
      <c r="AD1546" s="122">
        <v>2.1288514621999998E-3</v>
      </c>
      <c r="AE1546" s="122">
        <v>2.3059667520999999E-3</v>
      </c>
      <c r="AF1546" s="122">
        <v>2.1210924567000001E-3</v>
      </c>
      <c r="AG1546" s="122">
        <v>2.4296944347E-3</v>
      </c>
      <c r="AH1546" s="122">
        <v>2.4934800443999999E-3</v>
      </c>
      <c r="AI1546" s="122">
        <v>2.2448019379000001E-3</v>
      </c>
      <c r="AJ1546" s="122">
        <v>1.7316361757000001E-3</v>
      </c>
      <c r="AK1546" s="122">
        <v>2.2217009488999999E-3</v>
      </c>
      <c r="AL1546" s="122">
        <v>0</v>
      </c>
    </row>
    <row r="1547" spans="1:38" hidden="1" x14ac:dyDescent="0.25">
      <c r="A1547" s="122" t="s">
        <v>1976</v>
      </c>
      <c r="B1547" s="122">
        <v>1</v>
      </c>
      <c r="C1547" s="122" t="s">
        <v>2162</v>
      </c>
      <c r="D1547" s="122" t="s">
        <v>2107</v>
      </c>
      <c r="E1547" s="122">
        <v>29</v>
      </c>
      <c r="F1547" s="122">
        <v>4.3724394980000002E-4</v>
      </c>
      <c r="G1547" s="122">
        <v>3.2879592379999998E-4</v>
      </c>
      <c r="H1547" s="122">
        <v>4.0627871200000002E-4</v>
      </c>
      <c r="I1547" s="122">
        <v>4.5565103210000002E-4</v>
      </c>
      <c r="J1547" s="122">
        <v>4.8266980350000001E-4</v>
      </c>
      <c r="K1547" s="122">
        <v>6.580013116E-4</v>
      </c>
      <c r="L1547" s="122">
        <v>7.3887630310000003E-4</v>
      </c>
      <c r="M1547" s="122">
        <v>9.2003315750000003E-4</v>
      </c>
      <c r="N1547" s="122">
        <v>1.0472234211E-3</v>
      </c>
      <c r="O1547" s="122">
        <v>6.7940021790000005E-4</v>
      </c>
      <c r="P1547" s="122">
        <v>7.4168876440000001E-4</v>
      </c>
      <c r="Q1547" s="122">
        <v>5.384381415E-4</v>
      </c>
      <c r="R1547" s="122">
        <v>6.3342312480000002E-4</v>
      </c>
      <c r="S1547" s="122">
        <v>6.6946705199999999E-4</v>
      </c>
      <c r="T1547" s="122">
        <v>8.095762617E-4</v>
      </c>
      <c r="U1547" s="122">
        <v>7.8042864029999998E-4</v>
      </c>
      <c r="V1547" s="122">
        <v>7.1294740900000001E-4</v>
      </c>
      <c r="W1547" s="122">
        <v>6.440259387E-4</v>
      </c>
      <c r="X1547" s="122">
        <v>5.1982038160000002E-4</v>
      </c>
      <c r="Y1547" s="122">
        <v>3.3241921179999999E-4</v>
      </c>
      <c r="Z1547" s="122">
        <v>5.5972748970000005E-4</v>
      </c>
      <c r="AA1547" s="122">
        <v>4.9373621329999999E-4</v>
      </c>
      <c r="AB1547" s="122">
        <v>4.1260403E-4</v>
      </c>
      <c r="AC1547" s="122">
        <v>4.8200050760000002E-4</v>
      </c>
      <c r="AD1547" s="122">
        <v>5.018228217E-4</v>
      </c>
      <c r="AE1547" s="122">
        <v>5.4334438689999996E-4</v>
      </c>
      <c r="AF1547" s="122">
        <v>5.0019277729999997E-4</v>
      </c>
      <c r="AG1547" s="122">
        <v>5.7210703420000001E-4</v>
      </c>
      <c r="AH1547" s="122">
        <v>5.8714488820000004E-4</v>
      </c>
      <c r="AI1547" s="122">
        <v>5.30100743E-4</v>
      </c>
      <c r="AJ1547" s="122">
        <v>3.9514606059999998E-4</v>
      </c>
      <c r="AK1547" s="122">
        <v>5.0726016990000004E-4</v>
      </c>
      <c r="AL1547" s="122">
        <v>0</v>
      </c>
    </row>
    <row r="1548" spans="1:38" hidden="1" x14ac:dyDescent="0.25">
      <c r="A1548" s="122" t="s">
        <v>1976</v>
      </c>
      <c r="B1548" s="122">
        <v>1</v>
      </c>
      <c r="C1548" s="122" t="s">
        <v>2162</v>
      </c>
      <c r="D1548" s="122" t="s">
        <v>2108</v>
      </c>
      <c r="E1548" s="122">
        <v>29</v>
      </c>
      <c r="F1548" s="122">
        <v>5.1785051362E-3</v>
      </c>
      <c r="G1548" s="122">
        <v>3.8311504288E-3</v>
      </c>
      <c r="H1548" s="122">
        <v>4.6465034008999996E-3</v>
      </c>
      <c r="I1548" s="122">
        <v>5.1162891666999997E-3</v>
      </c>
      <c r="J1548" s="122">
        <v>5.2959102167999999E-3</v>
      </c>
      <c r="K1548" s="122">
        <v>7.0849379438000003E-3</v>
      </c>
      <c r="L1548" s="122">
        <v>7.8379095017999997E-3</v>
      </c>
      <c r="M1548" s="122">
        <v>9.6710974482999996E-3</v>
      </c>
      <c r="N1548" s="122">
        <v>1.0951658362999999E-2</v>
      </c>
      <c r="O1548" s="122">
        <v>7.0953239283999998E-3</v>
      </c>
      <c r="P1548" s="122">
        <v>7.7385107482999997E-3</v>
      </c>
      <c r="Q1548" s="122">
        <v>5.6095342702999996E-3</v>
      </c>
      <c r="R1548" s="122">
        <v>6.5338577446000003E-3</v>
      </c>
      <c r="S1548" s="122">
        <v>6.8373653188999999E-3</v>
      </c>
      <c r="T1548" s="122">
        <v>8.1525266955999997E-3</v>
      </c>
      <c r="U1548" s="122">
        <v>7.7274945521999998E-3</v>
      </c>
      <c r="V1548" s="122">
        <v>6.9417156760000001E-3</v>
      </c>
      <c r="W1548" s="122">
        <v>6.1916013042E-3</v>
      </c>
      <c r="X1548" s="122">
        <v>4.9670286766000001E-3</v>
      </c>
      <c r="Y1548" s="122">
        <v>3.1510375882000002E-3</v>
      </c>
      <c r="Z1548" s="122">
        <v>5.2594279959000002E-3</v>
      </c>
      <c r="AA1548" s="122">
        <v>4.6271854492999998E-3</v>
      </c>
      <c r="AB1548" s="122">
        <v>3.8685647445E-3</v>
      </c>
      <c r="AC1548" s="122">
        <v>4.5201777579999998E-3</v>
      </c>
      <c r="AD1548" s="122">
        <v>4.7183859625000001E-3</v>
      </c>
      <c r="AE1548" s="122">
        <v>5.1102067955E-3</v>
      </c>
      <c r="AF1548" s="122">
        <v>4.6937743338000002E-3</v>
      </c>
      <c r="AG1548" s="122">
        <v>5.3562419557000003E-3</v>
      </c>
      <c r="AH1548" s="122">
        <v>5.4806902987000004E-3</v>
      </c>
      <c r="AI1548" s="122">
        <v>4.9139136651E-3</v>
      </c>
      <c r="AJ1548" s="122">
        <v>3.7609889736999998E-3</v>
      </c>
      <c r="AK1548" s="122">
        <v>4.7554600761E-3</v>
      </c>
      <c r="AL1548" s="122">
        <v>0</v>
      </c>
    </row>
    <row r="1549" spans="1:38" hidden="1" x14ac:dyDescent="0.25">
      <c r="A1549" s="122" t="s">
        <v>1976</v>
      </c>
      <c r="B1549" s="122">
        <v>1</v>
      </c>
      <c r="C1549" s="122" t="s">
        <v>2162</v>
      </c>
      <c r="D1549" s="122" t="s">
        <v>2109</v>
      </c>
      <c r="E1549" s="122">
        <v>29</v>
      </c>
      <c r="F1549" s="122">
        <v>1.914991106E-3</v>
      </c>
      <c r="G1549" s="122">
        <v>1.4342161891999999E-3</v>
      </c>
      <c r="H1549" s="122">
        <v>1.7563729801999999E-3</v>
      </c>
      <c r="I1549" s="122">
        <v>1.9609895859000002E-3</v>
      </c>
      <c r="J1549" s="122">
        <v>2.0620209843999998E-3</v>
      </c>
      <c r="K1549" s="122">
        <v>2.8091269357999999E-3</v>
      </c>
      <c r="L1549" s="122">
        <v>3.1626919423000002E-3</v>
      </c>
      <c r="M1549" s="122">
        <v>3.9691109340000003E-3</v>
      </c>
      <c r="N1549" s="122">
        <v>4.5597810795000001E-3</v>
      </c>
      <c r="O1549" s="122">
        <v>2.9870313378999999E-3</v>
      </c>
      <c r="P1549" s="122">
        <v>3.2912525458999998E-3</v>
      </c>
      <c r="Q1549" s="122">
        <v>2.4134230308000002E-3</v>
      </c>
      <c r="R1549" s="122">
        <v>2.8426576141000002E-3</v>
      </c>
      <c r="S1549" s="122">
        <v>3.0031236664000002E-3</v>
      </c>
      <c r="T1549" s="122">
        <v>3.6371466147000001E-3</v>
      </c>
      <c r="U1549" s="122">
        <v>3.5160380714999999E-3</v>
      </c>
      <c r="V1549" s="122">
        <v>3.2401124600000002E-3</v>
      </c>
      <c r="W1549" s="122">
        <v>2.9507767756E-3</v>
      </c>
      <c r="X1549" s="122">
        <v>2.406790068E-3</v>
      </c>
      <c r="Y1549" s="122">
        <v>1.5422300652999999E-3</v>
      </c>
      <c r="Z1549" s="122">
        <v>2.5957195809000002E-3</v>
      </c>
      <c r="AA1549" s="122">
        <v>2.2919878337000002E-3</v>
      </c>
      <c r="AB1549" s="122">
        <v>1.9272918505000001E-3</v>
      </c>
      <c r="AC1549" s="122">
        <v>2.2677980479000001E-3</v>
      </c>
      <c r="AD1549" s="122">
        <v>2.3857408526999999E-3</v>
      </c>
      <c r="AE1549" s="122">
        <v>2.6093209564E-3</v>
      </c>
      <c r="AF1549" s="122">
        <v>2.4290209647999999E-3</v>
      </c>
      <c r="AG1549" s="122">
        <v>2.8090165504E-3</v>
      </c>
      <c r="AH1549" s="122">
        <v>2.914016036E-3</v>
      </c>
      <c r="AI1549" s="122">
        <v>2.6513151629999998E-3</v>
      </c>
      <c r="AJ1549" s="122">
        <v>1.9513499446E-3</v>
      </c>
      <c r="AK1549" s="122">
        <v>2.5295346701000002E-3</v>
      </c>
      <c r="AL1549" s="122">
        <v>0</v>
      </c>
    </row>
    <row r="1550" spans="1:38" hidden="1" x14ac:dyDescent="0.25">
      <c r="A1550" s="122" t="s">
        <v>1976</v>
      </c>
      <c r="B1550" s="122">
        <v>1</v>
      </c>
      <c r="C1550" s="122" t="s">
        <v>2162</v>
      </c>
      <c r="D1550" s="122" t="s">
        <v>2110</v>
      </c>
      <c r="E1550" s="122">
        <v>29</v>
      </c>
      <c r="F1550" s="122">
        <v>1.832470245E-4</v>
      </c>
      <c r="G1550" s="122">
        <v>1.344000019E-4</v>
      </c>
      <c r="H1550" s="122">
        <v>1.6252324960000001E-4</v>
      </c>
      <c r="I1550" s="122">
        <v>1.7853903060000001E-4</v>
      </c>
      <c r="J1550" s="122">
        <v>1.849903649E-4</v>
      </c>
      <c r="K1550" s="122">
        <v>2.4777714040000003E-4</v>
      </c>
      <c r="L1550" s="122">
        <v>2.7423655630000001E-4</v>
      </c>
      <c r="M1550" s="122">
        <v>3.3679689420000001E-4</v>
      </c>
      <c r="N1550" s="122">
        <v>3.7809686419999999E-4</v>
      </c>
      <c r="O1550" s="122">
        <v>2.4208509619999999E-4</v>
      </c>
      <c r="P1550" s="122">
        <v>2.6146507780000001E-4</v>
      </c>
      <c r="Q1550" s="122">
        <v>1.8785676369999999E-4</v>
      </c>
      <c r="R1550" s="122">
        <v>2.17877652E-4</v>
      </c>
      <c r="S1550" s="122">
        <v>2.2777634000000001E-4</v>
      </c>
      <c r="T1550" s="122">
        <v>2.741546752E-4</v>
      </c>
      <c r="U1550" s="122">
        <v>2.609497203E-4</v>
      </c>
      <c r="V1550" s="122">
        <v>2.3596911540000001E-4</v>
      </c>
      <c r="W1550" s="122">
        <v>2.1126608679999999E-4</v>
      </c>
      <c r="X1550" s="122">
        <v>1.700026004E-4</v>
      </c>
      <c r="Y1550" s="122">
        <v>1.085270627E-4</v>
      </c>
      <c r="Z1550" s="122">
        <v>1.8292874270000001E-4</v>
      </c>
      <c r="AA1550" s="122">
        <v>1.62670194E-4</v>
      </c>
      <c r="AB1550" s="122">
        <v>1.3878412050000001E-4</v>
      </c>
      <c r="AC1550" s="122">
        <v>1.665484943E-4</v>
      </c>
      <c r="AD1550" s="122">
        <v>1.7735537229999999E-4</v>
      </c>
      <c r="AE1550" s="122">
        <v>1.9641284339999999E-4</v>
      </c>
      <c r="AF1550" s="122">
        <v>1.8073731E-4</v>
      </c>
      <c r="AG1550" s="122">
        <v>2.068691497E-4</v>
      </c>
      <c r="AH1550" s="122">
        <v>2.1314181040000001E-4</v>
      </c>
      <c r="AI1550" s="122">
        <v>1.928196342E-4</v>
      </c>
      <c r="AJ1550" s="122">
        <v>1.4535734220000001E-4</v>
      </c>
      <c r="AK1550" s="122">
        <v>1.857859668E-4</v>
      </c>
      <c r="AL1550" s="122">
        <v>0</v>
      </c>
    </row>
    <row r="1551" spans="1:38" hidden="1" x14ac:dyDescent="0.25">
      <c r="A1551" s="122" t="s">
        <v>1976</v>
      </c>
      <c r="B1551" s="122">
        <v>1</v>
      </c>
      <c r="C1551" s="122" t="s">
        <v>2162</v>
      </c>
      <c r="D1551" s="122" t="s">
        <v>2111</v>
      </c>
      <c r="E1551" s="122">
        <v>29</v>
      </c>
      <c r="F1551" s="122">
        <v>3.1219573309E-3</v>
      </c>
      <c r="G1551" s="122">
        <v>2.3139653823000001E-3</v>
      </c>
      <c r="H1551" s="122">
        <v>2.8086405025000002E-3</v>
      </c>
      <c r="I1551" s="122">
        <v>3.0909814696E-3</v>
      </c>
      <c r="J1551" s="122">
        <v>3.1995715522000001E-3</v>
      </c>
      <c r="K1551" s="122">
        <v>4.2847306209000003E-3</v>
      </c>
      <c r="L1551" s="122">
        <v>4.7405896222999996E-3</v>
      </c>
      <c r="M1551" s="122">
        <v>5.8459062308000003E-3</v>
      </c>
      <c r="N1551" s="122">
        <v>6.6048570424999996E-3</v>
      </c>
      <c r="O1551" s="122">
        <v>4.2593808894999998E-3</v>
      </c>
      <c r="P1551" s="122">
        <v>4.6278243218999997E-3</v>
      </c>
      <c r="Q1551" s="122">
        <v>3.3474073922999999E-3</v>
      </c>
      <c r="R1551" s="122">
        <v>3.8947801675999999E-3</v>
      </c>
      <c r="S1551" s="122">
        <v>4.0771835422999999E-3</v>
      </c>
      <c r="T1551" s="122">
        <v>4.8699609167000002E-3</v>
      </c>
      <c r="U1551" s="122">
        <v>4.6299351134000003E-3</v>
      </c>
      <c r="V1551" s="122">
        <v>4.1717275911999996E-3</v>
      </c>
      <c r="W1551" s="122">
        <v>3.7217784796000001E-3</v>
      </c>
      <c r="X1551" s="122">
        <v>2.9770965701E-3</v>
      </c>
      <c r="Y1551" s="122">
        <v>1.8815901208E-3</v>
      </c>
      <c r="Z1551" s="122">
        <v>3.1284040607000001E-3</v>
      </c>
      <c r="AA1551" s="122">
        <v>2.7397165862000001E-3</v>
      </c>
      <c r="AB1551" s="122">
        <v>2.2828677212999998E-3</v>
      </c>
      <c r="AC1551" s="122">
        <v>2.6669196355000001E-3</v>
      </c>
      <c r="AD1551" s="122">
        <v>2.7865002867E-3</v>
      </c>
      <c r="AE1551" s="122">
        <v>3.0213899997999999E-3</v>
      </c>
      <c r="AF1551" s="122">
        <v>2.7823755837999998E-3</v>
      </c>
      <c r="AG1551" s="122">
        <v>3.1889775164E-3</v>
      </c>
      <c r="AH1551" s="122">
        <v>3.2756360240000001E-3</v>
      </c>
      <c r="AI1551" s="122">
        <v>2.9530513658E-3</v>
      </c>
      <c r="AJ1551" s="122">
        <v>2.2001694424E-3</v>
      </c>
      <c r="AK1551" s="122">
        <v>2.8241402620999998E-3</v>
      </c>
      <c r="AL1551" s="122">
        <v>0</v>
      </c>
    </row>
    <row r="1552" spans="1:38" hidden="1" x14ac:dyDescent="0.25">
      <c r="A1552" s="122" t="s">
        <v>1976</v>
      </c>
      <c r="B1552" s="122">
        <v>1</v>
      </c>
      <c r="C1552" s="122" t="s">
        <v>2162</v>
      </c>
      <c r="D1552" s="122" t="s">
        <v>2112</v>
      </c>
      <c r="E1552" s="122">
        <v>29</v>
      </c>
      <c r="F1552" s="122">
        <v>9.0485555099999995E-4</v>
      </c>
      <c r="G1552" s="122">
        <v>6.7129709500000001E-4</v>
      </c>
      <c r="H1552" s="122">
        <v>8.2010345640000002E-4</v>
      </c>
      <c r="I1552" s="122">
        <v>9.0556039009999996E-4</v>
      </c>
      <c r="J1552" s="122">
        <v>9.4128182810000001E-4</v>
      </c>
      <c r="K1552" s="122">
        <v>1.2652945796999999E-3</v>
      </c>
      <c r="L1552" s="122">
        <v>1.4083807278999999E-3</v>
      </c>
      <c r="M1552" s="122">
        <v>1.7484377329000001E-3</v>
      </c>
      <c r="N1552" s="122">
        <v>1.9883081813E-3</v>
      </c>
      <c r="O1552" s="122">
        <v>1.2915334706999999E-3</v>
      </c>
      <c r="P1552" s="122">
        <v>1.4067966623000001E-3</v>
      </c>
      <c r="Q1552" s="122">
        <v>1.0191783982999999E-3</v>
      </c>
      <c r="R1552" s="122">
        <v>1.1912107128000001E-3</v>
      </c>
      <c r="S1552" s="122">
        <v>1.2497029224E-3</v>
      </c>
      <c r="T1552" s="122">
        <v>1.499071836E-3</v>
      </c>
      <c r="U1552" s="122">
        <v>1.4332474234000001E-3</v>
      </c>
      <c r="V1552" s="122">
        <v>1.3059216319999999E-3</v>
      </c>
      <c r="W1552" s="122">
        <v>1.1761470834E-3</v>
      </c>
      <c r="X1552" s="122">
        <v>9.4854754520000005E-4</v>
      </c>
      <c r="Y1552" s="122">
        <v>6.0673170690000002E-4</v>
      </c>
      <c r="Z1552" s="122">
        <v>1.0193591622999999E-3</v>
      </c>
      <c r="AA1552" s="122">
        <v>8.9905960559999996E-4</v>
      </c>
      <c r="AB1552" s="122">
        <v>7.5482852009999999E-4</v>
      </c>
      <c r="AC1552" s="122">
        <v>8.8758989279999999E-4</v>
      </c>
      <c r="AD1552" s="122">
        <v>9.3131329010000003E-4</v>
      </c>
      <c r="AE1552" s="122">
        <v>1.0165960894E-3</v>
      </c>
      <c r="AF1552" s="122">
        <v>9.3896158379999997E-4</v>
      </c>
      <c r="AG1552" s="122">
        <v>1.0753029723999999E-3</v>
      </c>
      <c r="AH1552" s="122">
        <v>1.1058600108E-3</v>
      </c>
      <c r="AI1552" s="122">
        <v>9.999634652999999E-4</v>
      </c>
      <c r="AJ1552" s="122">
        <v>7.3933041129999998E-4</v>
      </c>
      <c r="AK1552" s="122">
        <v>9.557564909E-4</v>
      </c>
      <c r="AL1552" s="122">
        <v>0</v>
      </c>
    </row>
    <row r="1553" spans="1:38" hidden="1" x14ac:dyDescent="0.25">
      <c r="A1553" s="122" t="s">
        <v>1976</v>
      </c>
      <c r="B1553" s="122">
        <v>1</v>
      </c>
      <c r="C1553" s="122" t="s">
        <v>2162</v>
      </c>
      <c r="D1553" s="122" t="s">
        <v>2113</v>
      </c>
      <c r="E1553" s="122">
        <v>29</v>
      </c>
      <c r="F1553" s="122">
        <v>8.2196571630000002E-4</v>
      </c>
      <c r="G1553" s="122">
        <v>6.1909475280000001E-4</v>
      </c>
      <c r="H1553" s="122">
        <v>7.6184929819999995E-4</v>
      </c>
      <c r="I1553" s="122">
        <v>8.5212308710000005E-4</v>
      </c>
      <c r="J1553" s="122">
        <v>8.9547175010000002E-4</v>
      </c>
      <c r="K1553" s="122">
        <v>1.2179297177000001E-3</v>
      </c>
      <c r="L1553" s="122">
        <v>1.3691592612E-3</v>
      </c>
      <c r="M1553" s="122">
        <v>1.712873541E-3</v>
      </c>
      <c r="N1553" s="122">
        <v>1.9575101372E-3</v>
      </c>
      <c r="O1553" s="122">
        <v>1.2752984958E-3</v>
      </c>
      <c r="P1553" s="122">
        <v>1.3967550525E-3</v>
      </c>
      <c r="Q1553" s="122">
        <v>1.0194244404E-3</v>
      </c>
      <c r="R1553" s="122">
        <v>1.1995220250999999E-3</v>
      </c>
      <c r="S1553" s="122">
        <v>1.2648510008E-3</v>
      </c>
      <c r="T1553" s="122">
        <v>1.5178802232E-3</v>
      </c>
      <c r="U1553" s="122">
        <v>1.4593408203E-3</v>
      </c>
      <c r="V1553" s="122">
        <v>1.3338245615000001E-3</v>
      </c>
      <c r="W1553" s="122">
        <v>1.2046476266999999E-3</v>
      </c>
      <c r="X1553" s="122">
        <v>9.7434179560000004E-4</v>
      </c>
      <c r="Y1553" s="122">
        <v>6.2158806310000001E-4</v>
      </c>
      <c r="Z1553" s="122">
        <v>1.0403969220000001E-3</v>
      </c>
      <c r="AA1553" s="122">
        <v>9.1895610899999996E-4</v>
      </c>
      <c r="AB1553" s="122">
        <v>7.7079381170000005E-4</v>
      </c>
      <c r="AC1553" s="122">
        <v>9.037620354E-4</v>
      </c>
      <c r="AD1553" s="122">
        <v>9.5202254810000002E-4</v>
      </c>
      <c r="AE1553" s="122">
        <v>1.044678501E-3</v>
      </c>
      <c r="AF1553" s="122">
        <v>9.7843286789999991E-4</v>
      </c>
      <c r="AG1553" s="122">
        <v>1.1337185525000001E-3</v>
      </c>
      <c r="AH1553" s="122">
        <v>1.1731764818E-3</v>
      </c>
      <c r="AI1553" s="122">
        <v>1.0644551498999999E-3</v>
      </c>
      <c r="AJ1553" s="122">
        <v>7.9148862540000004E-4</v>
      </c>
      <c r="AK1553" s="122">
        <v>1.0179728344000001E-3</v>
      </c>
      <c r="AL1553" s="122">
        <v>0</v>
      </c>
    </row>
    <row r="1554" spans="1:38" hidden="1" x14ac:dyDescent="0.25">
      <c r="A1554" s="122" t="s">
        <v>1976</v>
      </c>
      <c r="B1554" s="122">
        <v>1</v>
      </c>
      <c r="C1554" s="122" t="s">
        <v>2162</v>
      </c>
      <c r="D1554" s="122" t="s">
        <v>2114</v>
      </c>
      <c r="E1554" s="122">
        <v>29</v>
      </c>
      <c r="F1554" s="122">
        <v>3.4205667749999998E-3</v>
      </c>
      <c r="G1554" s="122">
        <v>2.5330637283000001E-3</v>
      </c>
      <c r="H1554" s="122">
        <v>3.0683879615999998E-3</v>
      </c>
      <c r="I1554" s="122">
        <v>3.3745941679000002E-3</v>
      </c>
      <c r="J1554" s="122">
        <v>3.4903661098000002E-3</v>
      </c>
      <c r="K1554" s="122">
        <v>4.6655389253000001E-3</v>
      </c>
      <c r="L1554" s="122">
        <v>5.1528147518000002E-3</v>
      </c>
      <c r="M1554" s="122">
        <v>6.3385999088E-3</v>
      </c>
      <c r="N1554" s="122">
        <v>7.1503032788999997E-3</v>
      </c>
      <c r="O1554" s="122">
        <v>4.6082156611E-3</v>
      </c>
      <c r="P1554" s="122">
        <v>5.0027526260000002E-3</v>
      </c>
      <c r="Q1554" s="122">
        <v>3.615368621E-3</v>
      </c>
      <c r="R1554" s="122">
        <v>4.2099511123999999E-3</v>
      </c>
      <c r="S1554" s="122">
        <v>4.4123032223999997E-3</v>
      </c>
      <c r="T1554" s="122">
        <v>5.2775416018999996E-3</v>
      </c>
      <c r="U1554" s="122">
        <v>5.0284425335000004E-3</v>
      </c>
      <c r="V1554" s="122">
        <v>4.5458338846999999E-3</v>
      </c>
      <c r="W1554" s="122">
        <v>4.0659380423000002E-3</v>
      </c>
      <c r="X1554" s="122">
        <v>3.2606787224999999E-3</v>
      </c>
      <c r="Y1554" s="122">
        <v>2.0673128523000001E-3</v>
      </c>
      <c r="Z1554" s="122">
        <v>3.4461276399E-3</v>
      </c>
      <c r="AA1554" s="122">
        <v>3.0247801279E-3</v>
      </c>
      <c r="AB1554" s="122">
        <v>2.5236163026E-3</v>
      </c>
      <c r="AC1554" s="122">
        <v>2.9432562476E-3</v>
      </c>
      <c r="AD1554" s="122">
        <v>3.0711911237999998E-3</v>
      </c>
      <c r="AE1554" s="122">
        <v>3.3249046022999999E-3</v>
      </c>
      <c r="AF1554" s="122">
        <v>3.0568846824999998E-3</v>
      </c>
      <c r="AG1554" s="122">
        <v>3.4975974588E-3</v>
      </c>
      <c r="AH1554" s="122">
        <v>3.5920178290999999E-3</v>
      </c>
      <c r="AI1554" s="122">
        <v>3.2313714618999998E-3</v>
      </c>
      <c r="AJ1554" s="122">
        <v>2.4239146019E-3</v>
      </c>
      <c r="AK1554" s="122">
        <v>3.1080016700999998E-3</v>
      </c>
      <c r="AL1554" s="122">
        <v>0</v>
      </c>
    </row>
    <row r="1555" spans="1:38" hidden="1" x14ac:dyDescent="0.25">
      <c r="A1555" s="122" t="s">
        <v>1976</v>
      </c>
      <c r="B1555" s="122">
        <v>1</v>
      </c>
      <c r="C1555" s="122" t="s">
        <v>2162</v>
      </c>
      <c r="D1555" s="122" t="s">
        <v>2136</v>
      </c>
      <c r="E1555" s="122">
        <v>29</v>
      </c>
      <c r="F1555" s="122">
        <v>1.0136994300000001E-3</v>
      </c>
      <c r="G1555" s="122">
        <v>7.5059980399999995E-4</v>
      </c>
      <c r="H1555" s="122">
        <v>9.1031436039999995E-4</v>
      </c>
      <c r="I1555" s="122">
        <v>1.0024476962000001E-3</v>
      </c>
      <c r="J1555" s="122">
        <v>1.0405781184E-3</v>
      </c>
      <c r="K1555" s="122">
        <v>1.3980067626000001E-3</v>
      </c>
      <c r="L1555" s="122">
        <v>1.5536871166E-3</v>
      </c>
      <c r="M1555" s="122">
        <v>1.9261415397000001E-3</v>
      </c>
      <c r="N1555" s="122">
        <v>2.1885617412000001E-3</v>
      </c>
      <c r="O1555" s="122">
        <v>1.4211682756999999E-3</v>
      </c>
      <c r="P1555" s="122">
        <v>1.5518760742000001E-3</v>
      </c>
      <c r="Q1555" s="122">
        <v>1.1225554407999999E-3</v>
      </c>
      <c r="R1555" s="122">
        <v>1.3054540433999999E-3</v>
      </c>
      <c r="S1555" s="122">
        <v>1.3642309385999999E-3</v>
      </c>
      <c r="T1555" s="122">
        <v>1.6273435058999999E-3</v>
      </c>
      <c r="U1555" s="122">
        <v>1.5434148314E-3</v>
      </c>
      <c r="V1555" s="122">
        <v>1.3826340678E-3</v>
      </c>
      <c r="W1555" s="122">
        <v>1.2242518633999999E-3</v>
      </c>
      <c r="X1555" s="122">
        <v>9.7230404679999997E-4</v>
      </c>
      <c r="Y1555" s="122">
        <v>6.1045901559999996E-4</v>
      </c>
      <c r="Z1555" s="122">
        <v>1.0089245960999999E-3</v>
      </c>
      <c r="AA1555" s="122">
        <v>8.7293559710000001E-4</v>
      </c>
      <c r="AB1555" s="122">
        <v>7.1829938269999999E-4</v>
      </c>
      <c r="AC1555" s="122">
        <v>8.2752180310000003E-4</v>
      </c>
      <c r="AD1555" s="122">
        <v>8.4865079590000004E-4</v>
      </c>
      <c r="AE1555" s="122">
        <v>9.0291722709999998E-4</v>
      </c>
      <c r="AF1555" s="122">
        <v>8.143120392E-4</v>
      </c>
      <c r="AG1555" s="122">
        <v>9.0901107159999995E-4</v>
      </c>
      <c r="AH1555" s="122">
        <v>8.9549947410000005E-4</v>
      </c>
      <c r="AI1555" s="122">
        <v>8.062856756E-4</v>
      </c>
      <c r="AJ1555" s="122">
        <v>6.1234776790000005E-4</v>
      </c>
      <c r="AK1555" s="122">
        <v>7.8241134740000004E-4</v>
      </c>
      <c r="AL1555" s="122">
        <v>0</v>
      </c>
    </row>
    <row r="1556" spans="1:38" hidden="1" x14ac:dyDescent="0.25">
      <c r="A1556" s="122" t="s">
        <v>1976</v>
      </c>
      <c r="B1556" s="122">
        <v>1</v>
      </c>
      <c r="C1556" s="122" t="s">
        <v>2162</v>
      </c>
      <c r="D1556" s="122" t="s">
        <v>2115</v>
      </c>
      <c r="E1556" s="122">
        <v>29</v>
      </c>
      <c r="F1556" s="122">
        <v>2.890856621E-4</v>
      </c>
      <c r="G1556" s="122">
        <v>2.1365408820000001E-4</v>
      </c>
      <c r="H1556" s="122">
        <v>2.578533751E-4</v>
      </c>
      <c r="I1556" s="122">
        <v>2.8264596079999999E-4</v>
      </c>
      <c r="J1556" s="122">
        <v>2.9147277489999999E-4</v>
      </c>
      <c r="K1556" s="122">
        <v>3.8897406640000002E-4</v>
      </c>
      <c r="L1556" s="122">
        <v>4.3046422050000002E-4</v>
      </c>
      <c r="M1556" s="122">
        <v>5.3151793380000001E-4</v>
      </c>
      <c r="N1556" s="122">
        <v>6.0209606929999997E-4</v>
      </c>
      <c r="O1556" s="122">
        <v>3.9093876579999998E-4</v>
      </c>
      <c r="P1556" s="122">
        <v>4.277236241E-4</v>
      </c>
      <c r="Q1556" s="122">
        <v>3.107543164E-4</v>
      </c>
      <c r="R1556" s="122">
        <v>3.639425475E-4</v>
      </c>
      <c r="S1556" s="122">
        <v>3.8199728500000002E-4</v>
      </c>
      <c r="T1556" s="122">
        <v>4.5695450890000002E-4</v>
      </c>
      <c r="U1556" s="122">
        <v>4.3132197190000001E-4</v>
      </c>
      <c r="V1556" s="122">
        <v>3.8627860269999998E-4</v>
      </c>
      <c r="W1556" s="122">
        <v>3.4216800680000002E-4</v>
      </c>
      <c r="X1556" s="122">
        <v>2.7275199020000002E-4</v>
      </c>
      <c r="Y1556" s="122">
        <v>1.71961817E-4</v>
      </c>
      <c r="Z1556" s="122">
        <v>2.8574320230000003E-4</v>
      </c>
      <c r="AA1556" s="122">
        <v>2.5006574209999999E-4</v>
      </c>
      <c r="AB1556" s="122">
        <v>2.08483008E-4</v>
      </c>
      <c r="AC1556" s="122">
        <v>2.4310609390000001E-4</v>
      </c>
      <c r="AD1556" s="122">
        <v>2.5364663659999999E-4</v>
      </c>
      <c r="AE1556" s="122">
        <v>2.7475290349999998E-4</v>
      </c>
      <c r="AF1556" s="122">
        <v>2.5285448790000003E-4</v>
      </c>
      <c r="AG1556" s="122">
        <v>2.8882323549999999E-4</v>
      </c>
      <c r="AH1556" s="122">
        <v>2.9706684339999998E-4</v>
      </c>
      <c r="AI1556" s="122">
        <v>2.671562482E-4</v>
      </c>
      <c r="AJ1556" s="122">
        <v>2.0456059970000001E-4</v>
      </c>
      <c r="AK1556" s="122">
        <v>2.6266144710000001E-4</v>
      </c>
      <c r="AL1556" s="122">
        <v>0</v>
      </c>
    </row>
    <row r="1557" spans="1:38" hidden="1" x14ac:dyDescent="0.25">
      <c r="A1557" s="122" t="s">
        <v>1976</v>
      </c>
      <c r="B1557" s="122">
        <v>1</v>
      </c>
      <c r="C1557" s="122" t="s">
        <v>2162</v>
      </c>
      <c r="D1557" s="122" t="s">
        <v>2116</v>
      </c>
      <c r="E1557" s="122">
        <v>29</v>
      </c>
      <c r="F1557" s="122">
        <v>1.0061021291E-3</v>
      </c>
      <c r="G1557" s="122">
        <v>7.5479361389999998E-4</v>
      </c>
      <c r="H1557" s="122">
        <v>9.219498112E-4</v>
      </c>
      <c r="I1557" s="122">
        <v>1.0200065660999999E-3</v>
      </c>
      <c r="J1557" s="122">
        <v>1.0630559723000001E-3</v>
      </c>
      <c r="K1557" s="122">
        <v>1.4337249912999999E-3</v>
      </c>
      <c r="L1557" s="122">
        <v>1.6006851589999999E-3</v>
      </c>
      <c r="M1557" s="122">
        <v>2.0007720688E-3</v>
      </c>
      <c r="N1557" s="122">
        <v>2.2884590466999998E-3</v>
      </c>
      <c r="O1557" s="122">
        <v>1.4935162326000001E-3</v>
      </c>
      <c r="P1557" s="122">
        <v>1.6388724077E-3</v>
      </c>
      <c r="Q1557" s="122">
        <v>1.1949338333E-3</v>
      </c>
      <c r="R1557" s="122">
        <v>1.4024468943000001E-3</v>
      </c>
      <c r="S1557" s="122">
        <v>1.4798282770000001E-3</v>
      </c>
      <c r="T1557" s="122">
        <v>1.7906541424E-3</v>
      </c>
      <c r="U1557" s="122">
        <v>1.7246763961000001E-3</v>
      </c>
      <c r="V1557" s="122">
        <v>1.5834346569E-3</v>
      </c>
      <c r="W1557" s="122">
        <v>1.4382017286999999E-3</v>
      </c>
      <c r="X1557" s="122">
        <v>1.1708901988000001E-3</v>
      </c>
      <c r="Y1557" s="122">
        <v>7.4909668810000003E-4</v>
      </c>
      <c r="Z1557" s="122">
        <v>1.2568017287E-3</v>
      </c>
      <c r="AA1557" s="122">
        <v>1.1087860932999999E-3</v>
      </c>
      <c r="AB1557" s="122">
        <v>9.3264145619999998E-4</v>
      </c>
      <c r="AC1557" s="122">
        <v>1.0977657926999999E-3</v>
      </c>
      <c r="AD1557" s="122">
        <v>1.1588296736000001E-3</v>
      </c>
      <c r="AE1557" s="122">
        <v>1.2727880433E-3</v>
      </c>
      <c r="AF1557" s="122">
        <v>1.1863354893E-3</v>
      </c>
      <c r="AG1557" s="122">
        <v>1.3742258934E-3</v>
      </c>
      <c r="AH1557" s="122">
        <v>1.427850073E-3</v>
      </c>
      <c r="AI1557" s="122">
        <v>1.3021801239999999E-3</v>
      </c>
      <c r="AJ1557" s="122">
        <v>9.5741400860000002E-4</v>
      </c>
      <c r="AK1557" s="122">
        <v>1.2444191700999999E-3</v>
      </c>
      <c r="AL1557" s="122">
        <v>0</v>
      </c>
    </row>
    <row r="1558" spans="1:38" hidden="1" x14ac:dyDescent="0.25">
      <c r="A1558" s="122" t="s">
        <v>1976</v>
      </c>
      <c r="B1558" s="122">
        <v>1</v>
      </c>
      <c r="C1558" s="122" t="s">
        <v>2162</v>
      </c>
      <c r="D1558" s="122" t="s">
        <v>2117</v>
      </c>
      <c r="E1558" s="122">
        <v>29</v>
      </c>
      <c r="F1558" s="122">
        <v>2.0032097989999999E-4</v>
      </c>
      <c r="G1558" s="122">
        <v>1.4875763850000001E-4</v>
      </c>
      <c r="H1558" s="122">
        <v>1.815145096E-4</v>
      </c>
      <c r="I1558" s="122">
        <v>2.01076654E-4</v>
      </c>
      <c r="J1558" s="122">
        <v>2.0965922790000001E-4</v>
      </c>
      <c r="K1558" s="122">
        <v>2.8223512630000001E-4</v>
      </c>
      <c r="L1558" s="122">
        <v>3.1295751910000001E-4</v>
      </c>
      <c r="M1558" s="122">
        <v>3.8578701309999999E-4</v>
      </c>
      <c r="N1558" s="122">
        <v>4.3562664130000002E-4</v>
      </c>
      <c r="O1558" s="122">
        <v>2.8197287309999998E-4</v>
      </c>
      <c r="P1558" s="122">
        <v>3.078188948E-4</v>
      </c>
      <c r="Q1558" s="122">
        <v>2.2281119349999999E-4</v>
      </c>
      <c r="R1558" s="122">
        <v>2.594792799E-4</v>
      </c>
      <c r="S1558" s="122">
        <v>2.7231491390000001E-4</v>
      </c>
      <c r="T1558" s="122">
        <v>3.2760357859999998E-4</v>
      </c>
      <c r="U1558" s="122">
        <v>3.1321486889999999E-4</v>
      </c>
      <c r="V1558" s="122">
        <v>2.84517008E-4</v>
      </c>
      <c r="W1558" s="122">
        <v>2.561848305E-4</v>
      </c>
      <c r="X1558" s="122">
        <v>2.0659909160000001E-4</v>
      </c>
      <c r="Y1558" s="122">
        <v>1.317185352E-4</v>
      </c>
      <c r="Z1558" s="122">
        <v>2.2127412630000001E-4</v>
      </c>
      <c r="AA1558" s="122">
        <v>1.9546734280000001E-4</v>
      </c>
      <c r="AB1558" s="122">
        <v>1.6479911469999999E-4</v>
      </c>
      <c r="AC1558" s="122">
        <v>1.9409403889999999E-4</v>
      </c>
      <c r="AD1558" s="122">
        <v>2.03988352E-4</v>
      </c>
      <c r="AE1558" s="122">
        <v>2.2218209040000001E-4</v>
      </c>
      <c r="AF1558" s="122">
        <v>2.064523993E-4</v>
      </c>
      <c r="AG1558" s="122">
        <v>2.3884638469999999E-4</v>
      </c>
      <c r="AH1558" s="122">
        <v>2.4660346659999998E-4</v>
      </c>
      <c r="AI1558" s="122">
        <v>2.239755509E-4</v>
      </c>
      <c r="AJ1558" s="122">
        <v>1.6553612740000001E-4</v>
      </c>
      <c r="AK1558" s="122">
        <v>2.146573652E-4</v>
      </c>
      <c r="AL1558" s="122">
        <v>0</v>
      </c>
    </row>
    <row r="1559" spans="1:38" hidden="1" x14ac:dyDescent="0.25">
      <c r="A1559" s="122" t="s">
        <v>1976</v>
      </c>
      <c r="B1559" s="122">
        <v>1</v>
      </c>
      <c r="C1559" s="122" t="s">
        <v>2162</v>
      </c>
      <c r="D1559" s="122" t="s">
        <v>2118</v>
      </c>
      <c r="E1559" s="122">
        <v>29</v>
      </c>
      <c r="F1559" s="122">
        <v>1.4064955199E-3</v>
      </c>
      <c r="G1559" s="122">
        <v>1.0499506920000001E-3</v>
      </c>
      <c r="H1559" s="122">
        <v>1.2859149223999999E-3</v>
      </c>
      <c r="I1559" s="122">
        <v>1.4304996551999999E-3</v>
      </c>
      <c r="J1559" s="122">
        <v>1.5008678988000001E-3</v>
      </c>
      <c r="K1559" s="122">
        <v>2.0374000810000001E-3</v>
      </c>
      <c r="L1559" s="122">
        <v>2.2839523896999998E-3</v>
      </c>
      <c r="M1559" s="122">
        <v>2.8506679765000001E-3</v>
      </c>
      <c r="N1559" s="122">
        <v>3.2523744737999998E-3</v>
      </c>
      <c r="O1559" s="122">
        <v>2.1187855887999998E-3</v>
      </c>
      <c r="P1559" s="122">
        <v>2.3228503217E-3</v>
      </c>
      <c r="Q1559" s="122">
        <v>1.6904848207999999E-3</v>
      </c>
      <c r="R1559" s="122">
        <v>1.9787908595000001E-3</v>
      </c>
      <c r="S1559" s="122">
        <v>2.0850935623000001E-3</v>
      </c>
      <c r="T1559" s="122">
        <v>2.5135153618000001E-3</v>
      </c>
      <c r="U1559" s="122">
        <v>2.4197357458999999E-3</v>
      </c>
      <c r="V1559" s="122">
        <v>2.2123684247000001E-3</v>
      </c>
      <c r="W1559" s="122">
        <v>1.9985871744000001E-3</v>
      </c>
      <c r="X1559" s="122">
        <v>1.6151553916000001E-3</v>
      </c>
      <c r="Y1559" s="122">
        <v>1.0291829375E-3</v>
      </c>
      <c r="Z1559" s="122">
        <v>1.7230136655E-3</v>
      </c>
      <c r="AA1559" s="122">
        <v>1.5187428594E-3</v>
      </c>
      <c r="AB1559" s="122">
        <v>1.2758778338000001E-3</v>
      </c>
      <c r="AC1559" s="122">
        <v>1.4963113749000001E-3</v>
      </c>
      <c r="AD1559" s="122">
        <v>1.5712284019000001E-3</v>
      </c>
      <c r="AE1559" s="122">
        <v>1.7145582975999999E-3</v>
      </c>
      <c r="AF1559" s="122">
        <v>1.5898844787E-3</v>
      </c>
      <c r="AG1559" s="122">
        <v>1.8355666087E-3</v>
      </c>
      <c r="AH1559" s="122">
        <v>1.9007838258000001E-3</v>
      </c>
      <c r="AI1559" s="122">
        <v>1.7244721496999999E-3</v>
      </c>
      <c r="AJ1559" s="122">
        <v>1.2913211498000001E-3</v>
      </c>
      <c r="AK1559" s="122">
        <v>1.6722381632000001E-3</v>
      </c>
      <c r="AL1559" s="122">
        <v>0</v>
      </c>
    </row>
    <row r="1560" spans="1:38" hidden="1" x14ac:dyDescent="0.25">
      <c r="A1560" s="122" t="s">
        <v>1976</v>
      </c>
      <c r="B1560" s="122">
        <v>1</v>
      </c>
      <c r="C1560" s="122" t="s">
        <v>2162</v>
      </c>
      <c r="D1560" s="122" t="s">
        <v>2119</v>
      </c>
      <c r="E1560" s="122">
        <v>29</v>
      </c>
      <c r="F1560" s="122">
        <v>4.9014789464999998E-3</v>
      </c>
      <c r="G1560" s="122">
        <v>3.6779880004E-3</v>
      </c>
      <c r="H1560" s="122">
        <v>4.5225106771999996E-3</v>
      </c>
      <c r="I1560" s="122">
        <v>5.0568866035999999E-3</v>
      </c>
      <c r="J1560" s="122">
        <v>5.3259170285000004E-3</v>
      </c>
      <c r="K1560" s="122">
        <v>7.2511779423000003E-3</v>
      </c>
      <c r="L1560" s="122">
        <v>8.1549439991000002E-3</v>
      </c>
      <c r="M1560" s="122">
        <v>1.0232897845499999E-2</v>
      </c>
      <c r="N1560" s="122">
        <v>1.17700735413E-2</v>
      </c>
      <c r="O1560" s="122">
        <v>7.7249035980000002E-3</v>
      </c>
      <c r="P1560" s="122">
        <v>8.5296867256000001E-3</v>
      </c>
      <c r="Q1560" s="122">
        <v>6.2670526384999998E-3</v>
      </c>
      <c r="R1560" s="122">
        <v>7.4053181653000004E-3</v>
      </c>
      <c r="S1560" s="122">
        <v>7.8553401510999994E-3</v>
      </c>
      <c r="T1560" s="122">
        <v>9.5228454893000001E-3</v>
      </c>
      <c r="U1560" s="122">
        <v>9.1998855039999994E-3</v>
      </c>
      <c r="V1560" s="122">
        <v>8.4877620860999998E-3</v>
      </c>
      <c r="W1560" s="122">
        <v>7.7125001744000003E-3</v>
      </c>
      <c r="X1560" s="122">
        <v>6.2846634240000003E-3</v>
      </c>
      <c r="Y1560" s="122">
        <v>4.0478072205999997E-3</v>
      </c>
      <c r="Z1560" s="122">
        <v>6.8432082914000004E-3</v>
      </c>
      <c r="AA1560" s="122">
        <v>6.0854863437999999E-3</v>
      </c>
      <c r="AB1560" s="122">
        <v>5.1551160147000003E-3</v>
      </c>
      <c r="AC1560" s="122">
        <v>6.0985290333E-3</v>
      </c>
      <c r="AD1560" s="122">
        <v>6.4732857483999996E-3</v>
      </c>
      <c r="AE1560" s="122">
        <v>7.1408445626999998E-3</v>
      </c>
      <c r="AF1560" s="122">
        <v>6.6724235199E-3</v>
      </c>
      <c r="AG1560" s="122">
        <v>7.7337316277000002E-3</v>
      </c>
      <c r="AH1560" s="122">
        <v>8.0270969896000001E-3</v>
      </c>
      <c r="AI1560" s="122">
        <v>7.3183807447999997E-3</v>
      </c>
      <c r="AJ1560" s="122">
        <v>5.4521278127000004E-3</v>
      </c>
      <c r="AK1560" s="122">
        <v>7.0790260349999998E-3</v>
      </c>
      <c r="AL1560" s="122">
        <v>0</v>
      </c>
    </row>
    <row r="1561" spans="1:38" hidden="1" x14ac:dyDescent="0.25">
      <c r="A1561" s="122" t="s">
        <v>1976</v>
      </c>
      <c r="B1561" s="122">
        <v>1</v>
      </c>
      <c r="C1561" s="122" t="s">
        <v>2162</v>
      </c>
      <c r="D1561" s="122" t="s">
        <v>2137</v>
      </c>
      <c r="E1561" s="122">
        <v>29</v>
      </c>
      <c r="F1561" s="122">
        <v>0</v>
      </c>
      <c r="G1561" s="122">
        <v>0</v>
      </c>
      <c r="H1561" s="122">
        <v>0</v>
      </c>
      <c r="I1561" s="122">
        <v>0</v>
      </c>
      <c r="J1561" s="122">
        <v>0</v>
      </c>
      <c r="K1561" s="122">
        <v>0</v>
      </c>
      <c r="L1561" s="122">
        <v>0</v>
      </c>
      <c r="M1561" s="122">
        <v>0</v>
      </c>
      <c r="N1561" s="122">
        <v>0</v>
      </c>
      <c r="O1561" s="122">
        <v>0</v>
      </c>
      <c r="P1561" s="122">
        <v>0</v>
      </c>
      <c r="Q1561" s="122">
        <v>0</v>
      </c>
      <c r="R1561" s="122">
        <v>0</v>
      </c>
      <c r="S1561" s="122">
        <v>0</v>
      </c>
      <c r="T1561" s="122">
        <v>0</v>
      </c>
      <c r="U1561" s="122">
        <v>0</v>
      </c>
      <c r="V1561" s="122">
        <v>0</v>
      </c>
      <c r="W1561" s="122">
        <v>0</v>
      </c>
      <c r="X1561" s="122">
        <v>0</v>
      </c>
      <c r="Y1561" s="122">
        <v>0</v>
      </c>
      <c r="Z1561" s="122">
        <v>0</v>
      </c>
      <c r="AA1561" s="122">
        <v>0</v>
      </c>
      <c r="AB1561" s="122">
        <v>0</v>
      </c>
      <c r="AC1561" s="122">
        <v>0</v>
      </c>
      <c r="AD1561" s="122">
        <v>0</v>
      </c>
      <c r="AE1561" s="122">
        <v>0</v>
      </c>
      <c r="AF1561" s="122">
        <v>0</v>
      </c>
      <c r="AG1561" s="122">
        <v>0</v>
      </c>
      <c r="AH1561" s="122">
        <v>0</v>
      </c>
      <c r="AI1561" s="122">
        <v>0</v>
      </c>
      <c r="AJ1561" s="122">
        <v>0</v>
      </c>
      <c r="AK1561" s="122">
        <v>0</v>
      </c>
      <c r="AL1561" s="122">
        <v>0</v>
      </c>
    </row>
    <row r="1562" spans="1:38" hidden="1" x14ac:dyDescent="0.25">
      <c r="A1562" s="122" t="s">
        <v>1976</v>
      </c>
      <c r="B1562" s="122">
        <v>1</v>
      </c>
      <c r="C1562" s="122" t="s">
        <v>2162</v>
      </c>
      <c r="D1562" s="122" t="s">
        <v>2120</v>
      </c>
      <c r="E1562" s="122">
        <v>29</v>
      </c>
      <c r="F1562" s="122">
        <v>4.9748929889999996E-4</v>
      </c>
      <c r="G1562" s="122">
        <v>3.762505806E-4</v>
      </c>
      <c r="H1562" s="122">
        <v>4.6774018229999998E-4</v>
      </c>
      <c r="I1562" s="122">
        <v>5.2858819779999999E-4</v>
      </c>
      <c r="J1562" s="122">
        <v>5.6244009179999999E-4</v>
      </c>
      <c r="K1562" s="122">
        <v>7.7036487450000003E-4</v>
      </c>
      <c r="L1562" s="122">
        <v>8.7197157479999995E-4</v>
      </c>
      <c r="M1562" s="122">
        <v>1.0988442144E-3</v>
      </c>
      <c r="N1562" s="122">
        <v>1.2647138426E-3</v>
      </c>
      <c r="O1562" s="122">
        <v>8.2797469969999996E-4</v>
      </c>
      <c r="P1562" s="122">
        <v>9.1407767329999997E-4</v>
      </c>
      <c r="Q1562" s="122">
        <v>6.713140653E-4</v>
      </c>
      <c r="R1562" s="122">
        <v>7.9371769439999995E-4</v>
      </c>
      <c r="S1562" s="122">
        <v>8.4152952669999995E-4</v>
      </c>
      <c r="T1562" s="122">
        <v>1.0212490748000001E-3</v>
      </c>
      <c r="U1562" s="122">
        <v>9.9265129970000005E-4</v>
      </c>
      <c r="V1562" s="122">
        <v>9.1764931400000003E-4</v>
      </c>
      <c r="W1562" s="122">
        <v>8.4068188860000003E-4</v>
      </c>
      <c r="X1562" s="122">
        <v>6.8847809880000005E-4</v>
      </c>
      <c r="Y1562" s="122">
        <v>4.4447985720000001E-4</v>
      </c>
      <c r="Z1562" s="122">
        <v>7.5242875980000002E-4</v>
      </c>
      <c r="AA1562" s="122">
        <v>6.6793028140000005E-4</v>
      </c>
      <c r="AB1562" s="122">
        <v>5.640770612E-4</v>
      </c>
      <c r="AC1562" s="122">
        <v>6.6761660259999996E-4</v>
      </c>
      <c r="AD1562" s="122">
        <v>7.0543208820000002E-4</v>
      </c>
      <c r="AE1562" s="122">
        <v>7.7563701889999997E-4</v>
      </c>
      <c r="AF1562" s="122">
        <v>7.2767853680000001E-4</v>
      </c>
      <c r="AG1562" s="122">
        <v>8.4839436899999997E-4</v>
      </c>
      <c r="AH1562" s="122">
        <v>8.8478969140000005E-4</v>
      </c>
      <c r="AI1562" s="122">
        <v>8.0876748439999999E-4</v>
      </c>
      <c r="AJ1562" s="122">
        <v>6.123750121E-4</v>
      </c>
      <c r="AK1562" s="122">
        <v>8.0024583930000004E-4</v>
      </c>
      <c r="AL1562" s="122">
        <v>0</v>
      </c>
    </row>
    <row r="1563" spans="1:38" hidden="1" x14ac:dyDescent="0.25">
      <c r="A1563" s="122" t="s">
        <v>1976</v>
      </c>
      <c r="B1563" s="122">
        <v>1</v>
      </c>
      <c r="C1563" s="122" t="s">
        <v>2162</v>
      </c>
      <c r="D1563" s="122" t="s">
        <v>2121</v>
      </c>
      <c r="E1563" s="122">
        <v>29</v>
      </c>
      <c r="F1563" s="122">
        <v>1.623020033E-4</v>
      </c>
      <c r="G1563" s="122">
        <v>1.202049341E-4</v>
      </c>
      <c r="H1563" s="122">
        <v>1.458508292E-4</v>
      </c>
      <c r="I1563" s="122">
        <v>1.6086711469999999E-4</v>
      </c>
      <c r="J1563" s="122">
        <v>1.674990147E-4</v>
      </c>
      <c r="K1563" s="122">
        <v>2.252763545E-4</v>
      </c>
      <c r="L1563" s="122">
        <v>2.5033675239999998E-4</v>
      </c>
      <c r="M1563" s="122">
        <v>3.0959410010000002E-4</v>
      </c>
      <c r="N1563" s="122">
        <v>3.5058561859999999E-4</v>
      </c>
      <c r="O1563" s="122">
        <v>2.2721412079999999E-4</v>
      </c>
      <c r="P1563" s="122">
        <v>2.4826808039999997E-4</v>
      </c>
      <c r="Q1563" s="122">
        <v>1.7996725119999999E-4</v>
      </c>
      <c r="R1563" s="122">
        <v>2.101187429E-4</v>
      </c>
      <c r="S1563" s="122">
        <v>2.203032071E-4</v>
      </c>
      <c r="T1563" s="122">
        <v>2.6361508940000002E-4</v>
      </c>
      <c r="U1563" s="122">
        <v>2.509033283E-4</v>
      </c>
      <c r="V1563" s="122">
        <v>2.2632937330000001E-4</v>
      </c>
      <c r="W1563" s="122">
        <v>2.0177075999999999E-4</v>
      </c>
      <c r="X1563" s="122">
        <v>1.6136297950000001E-4</v>
      </c>
      <c r="Y1563" s="122">
        <v>1.0197416079999999E-4</v>
      </c>
      <c r="Z1563" s="122">
        <v>1.696809184E-4</v>
      </c>
      <c r="AA1563" s="122">
        <v>1.4882915839999999E-4</v>
      </c>
      <c r="AB1563" s="122">
        <v>1.2379039900000001E-4</v>
      </c>
      <c r="AC1563" s="122">
        <v>1.4431297860000001E-4</v>
      </c>
      <c r="AD1563" s="122">
        <v>1.5021606500000001E-4</v>
      </c>
      <c r="AE1563" s="122">
        <v>1.62688421E-4</v>
      </c>
      <c r="AF1563" s="122">
        <v>1.4924499650000001E-4</v>
      </c>
      <c r="AG1563" s="122">
        <v>1.7088823370000001E-4</v>
      </c>
      <c r="AH1563" s="122">
        <v>1.7521127150000001E-4</v>
      </c>
      <c r="AI1563" s="122">
        <v>1.5755472059999999E-4</v>
      </c>
      <c r="AJ1563" s="122">
        <v>1.198920686E-4</v>
      </c>
      <c r="AK1563" s="122">
        <v>1.5476889629999999E-4</v>
      </c>
      <c r="AL1563" s="122">
        <v>0</v>
      </c>
    </row>
    <row r="1564" spans="1:38" hidden="1" x14ac:dyDescent="0.25">
      <c r="A1564" s="122" t="s">
        <v>1976</v>
      </c>
      <c r="B1564" s="122">
        <v>1</v>
      </c>
      <c r="C1564" s="122" t="s">
        <v>2162</v>
      </c>
      <c r="D1564" s="122" t="s">
        <v>2138</v>
      </c>
      <c r="E1564" s="122">
        <v>29</v>
      </c>
      <c r="F1564" s="122">
        <v>0</v>
      </c>
      <c r="G1564" s="122">
        <v>0</v>
      </c>
      <c r="H1564" s="122">
        <v>0</v>
      </c>
      <c r="I1564" s="122">
        <v>0</v>
      </c>
      <c r="J1564" s="122">
        <v>0</v>
      </c>
      <c r="K1564" s="122">
        <v>0</v>
      </c>
      <c r="L1564" s="122">
        <v>0</v>
      </c>
      <c r="M1564" s="122">
        <v>0</v>
      </c>
      <c r="N1564" s="122">
        <v>0</v>
      </c>
      <c r="O1564" s="122">
        <v>0</v>
      </c>
      <c r="P1564" s="122">
        <v>0</v>
      </c>
      <c r="Q1564" s="122">
        <v>0</v>
      </c>
      <c r="R1564" s="122">
        <v>0</v>
      </c>
      <c r="S1564" s="122">
        <v>0</v>
      </c>
      <c r="T1564" s="122">
        <v>0</v>
      </c>
      <c r="U1564" s="122">
        <v>0</v>
      </c>
      <c r="V1564" s="122">
        <v>0</v>
      </c>
      <c r="W1564" s="122">
        <v>0</v>
      </c>
      <c r="X1564" s="122">
        <v>0</v>
      </c>
      <c r="Y1564" s="122">
        <v>0</v>
      </c>
      <c r="Z1564" s="122">
        <v>0</v>
      </c>
      <c r="AA1564" s="122">
        <v>0</v>
      </c>
      <c r="AB1564" s="122">
        <v>0</v>
      </c>
      <c r="AC1564" s="122">
        <v>0</v>
      </c>
      <c r="AD1564" s="122">
        <v>0</v>
      </c>
      <c r="AE1564" s="122">
        <v>0</v>
      </c>
      <c r="AF1564" s="122">
        <v>0</v>
      </c>
      <c r="AG1564" s="122">
        <v>0</v>
      </c>
      <c r="AH1564" s="122">
        <v>0</v>
      </c>
      <c r="AI1564" s="122">
        <v>0</v>
      </c>
      <c r="AJ1564" s="122">
        <v>0</v>
      </c>
      <c r="AK1564" s="122">
        <v>0</v>
      </c>
      <c r="AL1564" s="122">
        <v>0</v>
      </c>
    </row>
    <row r="1565" spans="1:38" hidden="1" x14ac:dyDescent="0.25">
      <c r="A1565" s="122" t="s">
        <v>1976</v>
      </c>
      <c r="B1565" s="122">
        <v>1</v>
      </c>
      <c r="C1565" s="122" t="s">
        <v>2162</v>
      </c>
      <c r="D1565" s="122" t="s">
        <v>2122</v>
      </c>
      <c r="E1565" s="122">
        <v>29</v>
      </c>
      <c r="F1565" s="122">
        <v>1.7865019483E-3</v>
      </c>
      <c r="G1565" s="122">
        <v>1.3320952899E-3</v>
      </c>
      <c r="H1565" s="122">
        <v>1.6334008922E-3</v>
      </c>
      <c r="I1565" s="122">
        <v>1.8125296774999999E-3</v>
      </c>
      <c r="J1565" s="122">
        <v>1.891531674E-3</v>
      </c>
      <c r="K1565" s="122">
        <v>2.5513485536000002E-3</v>
      </c>
      <c r="L1565" s="122">
        <v>2.8465412331E-3</v>
      </c>
      <c r="M1565" s="122">
        <v>3.5400815502000002E-3</v>
      </c>
      <c r="N1565" s="122">
        <v>4.0294772392000001E-3</v>
      </c>
      <c r="O1565" s="122">
        <v>2.6303672846999999E-3</v>
      </c>
      <c r="P1565" s="122">
        <v>2.8938573769999999E-3</v>
      </c>
      <c r="Q1565" s="122">
        <v>2.1160090720999999E-3</v>
      </c>
      <c r="R1565" s="122">
        <v>2.4878194769E-3</v>
      </c>
      <c r="S1565" s="122">
        <v>2.6267664413E-3</v>
      </c>
      <c r="T1565" s="122">
        <v>3.1789172347000002E-3</v>
      </c>
      <c r="U1565" s="122">
        <v>3.0603267201E-3</v>
      </c>
      <c r="V1565" s="122">
        <v>2.7882672596999999E-3</v>
      </c>
      <c r="W1565" s="122">
        <v>2.5083766152E-3</v>
      </c>
      <c r="X1565" s="122">
        <v>2.0252090505999999E-3</v>
      </c>
      <c r="Y1565" s="122">
        <v>1.2935639941E-3</v>
      </c>
      <c r="Z1565" s="122">
        <v>2.1753488139999999E-3</v>
      </c>
      <c r="AA1565" s="122">
        <v>1.9226477169000001E-3</v>
      </c>
      <c r="AB1565" s="122">
        <v>1.6181218897E-3</v>
      </c>
      <c r="AC1565" s="122">
        <v>1.9014078965999999E-3</v>
      </c>
      <c r="AD1565" s="122">
        <v>1.9963643083000002E-3</v>
      </c>
      <c r="AE1565" s="122">
        <v>2.1752022388999998E-3</v>
      </c>
      <c r="AF1565" s="122">
        <v>2.0121087532999999E-3</v>
      </c>
      <c r="AG1565" s="122">
        <v>2.3156647030000001E-3</v>
      </c>
      <c r="AH1565" s="122">
        <v>2.3866906867000002E-3</v>
      </c>
      <c r="AI1565" s="122">
        <v>2.1603204567000002E-3</v>
      </c>
      <c r="AJ1565" s="122">
        <v>1.6107730204000001E-3</v>
      </c>
      <c r="AK1565" s="122">
        <v>2.0718980252E-3</v>
      </c>
      <c r="AL1565" s="122">
        <v>0</v>
      </c>
    </row>
    <row r="1566" spans="1:38" hidden="1" x14ac:dyDescent="0.25">
      <c r="A1566" s="122" t="s">
        <v>1976</v>
      </c>
      <c r="B1566" s="122">
        <v>1</v>
      </c>
      <c r="C1566" s="122" t="s">
        <v>2162</v>
      </c>
      <c r="D1566" s="122" t="s">
        <v>2123</v>
      </c>
      <c r="E1566" s="122">
        <v>29</v>
      </c>
      <c r="F1566" s="122">
        <v>1.4089527601999999E-3</v>
      </c>
      <c r="G1566" s="122">
        <v>1.0624312826E-3</v>
      </c>
      <c r="H1566" s="122">
        <v>1.3141848508999999E-3</v>
      </c>
      <c r="I1566" s="122">
        <v>1.4698312789000001E-3</v>
      </c>
      <c r="J1566" s="122">
        <v>1.5421011576999999E-3</v>
      </c>
      <c r="K1566" s="122">
        <v>2.0963354645E-3</v>
      </c>
      <c r="L1566" s="122">
        <v>2.3485119240999998E-3</v>
      </c>
      <c r="M1566" s="122">
        <v>2.9416501442000001E-3</v>
      </c>
      <c r="N1566" s="122">
        <v>3.3688733526999999E-3</v>
      </c>
      <c r="O1566" s="122">
        <v>2.1953867438E-3</v>
      </c>
      <c r="P1566" s="122">
        <v>2.4070671610999998E-3</v>
      </c>
      <c r="Q1566" s="122">
        <v>1.7595450263000001E-3</v>
      </c>
      <c r="R1566" s="122">
        <v>2.0663392545999999E-3</v>
      </c>
      <c r="S1566" s="122">
        <v>2.1764808598999999E-3</v>
      </c>
      <c r="T1566" s="122">
        <v>2.6274100758000001E-3</v>
      </c>
      <c r="U1566" s="122">
        <v>2.5272709942999998E-3</v>
      </c>
      <c r="V1566" s="122">
        <v>2.3148291097E-3</v>
      </c>
      <c r="W1566" s="122">
        <v>2.0910971137E-3</v>
      </c>
      <c r="X1566" s="122">
        <v>1.6965464223E-3</v>
      </c>
      <c r="Y1566" s="122">
        <v>1.0881668889000001E-3</v>
      </c>
      <c r="Z1566" s="122">
        <v>1.8280644714000001E-3</v>
      </c>
      <c r="AA1566" s="122">
        <v>1.6201097166E-3</v>
      </c>
      <c r="AB1566" s="122">
        <v>1.3633995773999999E-3</v>
      </c>
      <c r="AC1566" s="122">
        <v>1.6043979619E-3</v>
      </c>
      <c r="AD1566" s="122">
        <v>1.6943685406E-3</v>
      </c>
      <c r="AE1566" s="122">
        <v>1.8632406081E-3</v>
      </c>
      <c r="AF1566" s="122">
        <v>1.7449423155E-3</v>
      </c>
      <c r="AG1566" s="122">
        <v>2.0305302338000002E-3</v>
      </c>
      <c r="AH1566" s="122">
        <v>2.1107150289E-3</v>
      </c>
      <c r="AI1566" s="122">
        <v>1.9223349306E-3</v>
      </c>
      <c r="AJ1566" s="122">
        <v>1.4403553351E-3</v>
      </c>
      <c r="AK1566" s="122">
        <v>1.8552733543000001E-3</v>
      </c>
      <c r="AL1566" s="122">
        <v>0</v>
      </c>
    </row>
    <row r="1567" spans="1:38" hidden="1" x14ac:dyDescent="0.25">
      <c r="A1567" s="122" t="s">
        <v>1976</v>
      </c>
      <c r="B1567" s="122">
        <v>1</v>
      </c>
      <c r="C1567" s="122" t="s">
        <v>2162</v>
      </c>
      <c r="D1567" s="122" t="s">
        <v>2124</v>
      </c>
      <c r="E1567" s="122">
        <v>29</v>
      </c>
      <c r="F1567" s="122">
        <v>5.1511183E-4</v>
      </c>
      <c r="G1567" s="122">
        <v>3.8025772179999998E-4</v>
      </c>
      <c r="H1567" s="122">
        <v>4.6001207539999998E-4</v>
      </c>
      <c r="I1567" s="122">
        <v>5.0607229250000001E-4</v>
      </c>
      <c r="J1567" s="122">
        <v>5.2226776679999999E-4</v>
      </c>
      <c r="K1567" s="122">
        <v>6.9751289070000004E-4</v>
      </c>
      <c r="L1567" s="122">
        <v>7.6859536200000003E-4</v>
      </c>
      <c r="M1567" s="122">
        <v>9.4298371699999995E-4</v>
      </c>
      <c r="N1567" s="122">
        <v>1.0601423087000001E-3</v>
      </c>
      <c r="O1567" s="122">
        <v>6.8079690820000002E-4</v>
      </c>
      <c r="P1567" s="122">
        <v>7.3591271090000002E-4</v>
      </c>
      <c r="Q1567" s="122">
        <v>5.2955799380000003E-4</v>
      </c>
      <c r="R1567" s="122">
        <v>6.1638841700000001E-4</v>
      </c>
      <c r="S1567" s="122">
        <v>6.4619119719999999E-4</v>
      </c>
      <c r="T1567" s="122">
        <v>7.7242299939999997E-4</v>
      </c>
      <c r="U1567" s="122">
        <v>7.3528086410000004E-4</v>
      </c>
      <c r="V1567" s="122">
        <v>6.64176418E-4</v>
      </c>
      <c r="W1567" s="122">
        <v>5.9353543389999998E-4</v>
      </c>
      <c r="X1567" s="122">
        <v>4.7577894570000002E-4</v>
      </c>
      <c r="Y1567" s="122">
        <v>3.0156878729999998E-4</v>
      </c>
      <c r="Z1567" s="122">
        <v>5.0270079240000002E-4</v>
      </c>
      <c r="AA1567" s="122">
        <v>4.4055872170000002E-4</v>
      </c>
      <c r="AB1567" s="122">
        <v>3.6709498430000001E-4</v>
      </c>
      <c r="AC1567" s="122">
        <v>4.271717416E-4</v>
      </c>
      <c r="AD1567" s="122">
        <v>4.4428368730000002E-4</v>
      </c>
      <c r="AE1567" s="122">
        <v>4.7920099149999999E-4</v>
      </c>
      <c r="AF1567" s="122">
        <v>4.3801513070000002E-4</v>
      </c>
      <c r="AG1567" s="122">
        <v>4.9716144020000002E-4</v>
      </c>
      <c r="AH1567" s="122">
        <v>5.0643775359999999E-4</v>
      </c>
      <c r="AI1567" s="122">
        <v>4.5325530549999998E-4</v>
      </c>
      <c r="AJ1567" s="122">
        <v>3.3398327560000001E-4</v>
      </c>
      <c r="AK1567" s="122">
        <v>4.2744643729999998E-4</v>
      </c>
      <c r="AL1567" s="122">
        <v>0</v>
      </c>
    </row>
    <row r="1568" spans="1:38" hidden="1" x14ac:dyDescent="0.25">
      <c r="A1568" s="122" t="s">
        <v>1976</v>
      </c>
      <c r="B1568" s="122">
        <v>1</v>
      </c>
      <c r="C1568" s="122" t="s">
        <v>2162</v>
      </c>
      <c r="D1568" s="122" t="s">
        <v>2125</v>
      </c>
      <c r="E1568" s="122">
        <v>29</v>
      </c>
      <c r="F1568" s="122">
        <v>1.4093892645000001E-3</v>
      </c>
      <c r="G1568" s="122">
        <v>1.049476304E-3</v>
      </c>
      <c r="H1568" s="122">
        <v>1.2797157319000001E-3</v>
      </c>
      <c r="I1568" s="122">
        <v>1.4158273540999999E-3</v>
      </c>
      <c r="J1568" s="122">
        <v>1.4728211465000001E-3</v>
      </c>
      <c r="K1568" s="122">
        <v>1.9830509108000002E-3</v>
      </c>
      <c r="L1568" s="122">
        <v>2.2052476087000001E-3</v>
      </c>
      <c r="M1568" s="122">
        <v>2.7298761039000002E-3</v>
      </c>
      <c r="N1568" s="122">
        <v>3.0933346468999998E-3</v>
      </c>
      <c r="O1568" s="122">
        <v>2.0037887895999998E-3</v>
      </c>
      <c r="P1568" s="122">
        <v>2.1885712298E-3</v>
      </c>
      <c r="Q1568" s="122">
        <v>1.5893771265E-3</v>
      </c>
      <c r="R1568" s="122">
        <v>1.8590388605E-3</v>
      </c>
      <c r="S1568" s="122">
        <v>1.9536624813E-3</v>
      </c>
      <c r="T1568" s="122">
        <v>2.3447871613999998E-3</v>
      </c>
      <c r="U1568" s="122">
        <v>2.2400481456000001E-3</v>
      </c>
      <c r="V1568" s="122">
        <v>2.0266549585999999E-3</v>
      </c>
      <c r="W1568" s="122">
        <v>1.8157575543000001E-3</v>
      </c>
      <c r="X1568" s="122">
        <v>1.4583777349999999E-3</v>
      </c>
      <c r="Y1568" s="122">
        <v>9.2526041820000004E-4</v>
      </c>
      <c r="Z1568" s="122">
        <v>1.5427341623000001E-3</v>
      </c>
      <c r="AA1568" s="122">
        <v>1.3539531684999999E-3</v>
      </c>
      <c r="AB1568" s="122">
        <v>1.1306310726E-3</v>
      </c>
      <c r="AC1568" s="122">
        <v>1.3215219258E-3</v>
      </c>
      <c r="AD1568" s="122">
        <v>1.3812251612E-3</v>
      </c>
      <c r="AE1568" s="122">
        <v>1.4981567791999999E-3</v>
      </c>
      <c r="AF1568" s="122">
        <v>1.3804647055000001E-3</v>
      </c>
      <c r="AG1568" s="122">
        <v>1.5836345895E-3</v>
      </c>
      <c r="AH1568" s="122">
        <v>1.6290891647E-3</v>
      </c>
      <c r="AI1568" s="122">
        <v>1.4705490175E-3</v>
      </c>
      <c r="AJ1568" s="122">
        <v>1.0995304144E-3</v>
      </c>
      <c r="AK1568" s="122">
        <v>1.4134844767E-3</v>
      </c>
      <c r="AL1568" s="122">
        <v>0</v>
      </c>
    </row>
    <row r="1569" spans="1:38" hidden="1" x14ac:dyDescent="0.25">
      <c r="A1569" s="122" t="s">
        <v>1976</v>
      </c>
      <c r="B1569" s="122">
        <v>1</v>
      </c>
      <c r="C1569" s="122" t="s">
        <v>2162</v>
      </c>
      <c r="D1569" s="122" t="s">
        <v>2126</v>
      </c>
      <c r="E1569" s="122">
        <v>29</v>
      </c>
      <c r="F1569" s="122">
        <v>1.303736838E-4</v>
      </c>
      <c r="G1569" s="122">
        <v>9.70888771E-5</v>
      </c>
      <c r="H1569" s="122">
        <v>1.187306438E-4</v>
      </c>
      <c r="I1569" s="122">
        <v>1.317238234E-4</v>
      </c>
      <c r="J1569" s="122">
        <v>1.3779028580000001E-4</v>
      </c>
      <c r="K1569" s="122">
        <v>1.8555977079999999E-4</v>
      </c>
      <c r="L1569" s="122">
        <v>2.0583785680000001E-4</v>
      </c>
      <c r="M1569" s="122">
        <v>2.5371943539999998E-4</v>
      </c>
      <c r="N1569" s="122">
        <v>2.8657274959999998E-4</v>
      </c>
      <c r="O1569" s="122">
        <v>1.8478998140000001E-4</v>
      </c>
      <c r="P1569" s="122">
        <v>2.013046074E-4</v>
      </c>
      <c r="Q1569" s="122">
        <v>1.4540789970000001E-4</v>
      </c>
      <c r="R1569" s="122">
        <v>1.7071136430000001E-4</v>
      </c>
      <c r="S1569" s="122">
        <v>1.7951100499999999E-4</v>
      </c>
      <c r="T1569" s="122">
        <v>2.1649248890000001E-4</v>
      </c>
      <c r="U1569" s="122">
        <v>2.076635345E-4</v>
      </c>
      <c r="V1569" s="122">
        <v>1.8991236770000001E-4</v>
      </c>
      <c r="W1569" s="122">
        <v>1.7309643279999999E-4</v>
      </c>
      <c r="X1569" s="122">
        <v>1.411695654E-4</v>
      </c>
      <c r="Y1569" s="122">
        <v>9.1371290900000001E-5</v>
      </c>
      <c r="Z1569" s="122">
        <v>1.5304726189999999E-4</v>
      </c>
      <c r="AA1569" s="122">
        <v>1.3466137109999999E-4</v>
      </c>
      <c r="AB1569" s="122">
        <v>1.139669876E-4</v>
      </c>
      <c r="AC1569" s="122">
        <v>1.3418325100000001E-4</v>
      </c>
      <c r="AD1569" s="122">
        <v>1.4000452339999999E-4</v>
      </c>
      <c r="AE1569" s="122">
        <v>1.5244035810000001E-4</v>
      </c>
      <c r="AF1569" s="122">
        <v>1.3989325090000001E-4</v>
      </c>
      <c r="AG1569" s="122">
        <v>1.5854915470000001E-4</v>
      </c>
      <c r="AH1569" s="122">
        <v>1.623823028E-4</v>
      </c>
      <c r="AI1569" s="122">
        <v>1.4646358490000001E-4</v>
      </c>
      <c r="AJ1569" s="122">
        <v>1.0772026990000001E-4</v>
      </c>
      <c r="AK1569" s="122">
        <v>1.3876218140000001E-4</v>
      </c>
      <c r="AL1569" s="122">
        <v>0</v>
      </c>
    </row>
    <row r="1570" spans="1:38" hidden="1" x14ac:dyDescent="0.25">
      <c r="A1570" s="122" t="s">
        <v>1982</v>
      </c>
      <c r="B1570" s="122">
        <v>1</v>
      </c>
      <c r="C1570" s="122" t="s">
        <v>2163</v>
      </c>
      <c r="D1570" s="122" t="s">
        <v>2078</v>
      </c>
      <c r="E1570" s="122">
        <v>30</v>
      </c>
      <c r="F1570" s="122">
        <v>1.2529832419000001E-3</v>
      </c>
      <c r="G1570" s="122">
        <v>1.0546799153000001E-3</v>
      </c>
      <c r="H1570" s="122">
        <v>1.1266566782999999E-3</v>
      </c>
      <c r="I1570" s="122">
        <v>1.1758652815999999E-3</v>
      </c>
      <c r="J1570" s="122">
        <v>1.1508937515000001E-3</v>
      </c>
      <c r="K1570" s="122">
        <v>1.2471075878E-3</v>
      </c>
      <c r="L1570" s="122">
        <v>1.0877304697000001E-3</v>
      </c>
      <c r="M1570" s="122">
        <v>1.0649623100000001E-3</v>
      </c>
      <c r="N1570" s="122">
        <v>9.8710989280000007E-4</v>
      </c>
      <c r="O1570" s="122">
        <v>1.1494248379999999E-3</v>
      </c>
      <c r="P1570" s="122">
        <v>1.2052435522000001E-3</v>
      </c>
      <c r="Q1570" s="122">
        <v>1.1121445471000001E-3</v>
      </c>
      <c r="R1570" s="122">
        <v>8.4147666419999998E-4</v>
      </c>
      <c r="S1570" s="122">
        <v>7.9418499300000001E-4</v>
      </c>
      <c r="T1570" s="122">
        <v>1.1103421901999999E-3</v>
      </c>
      <c r="U1570" s="122">
        <v>1.0679104194E-3</v>
      </c>
      <c r="V1570" s="122">
        <v>1.0466177833000001E-3</v>
      </c>
      <c r="W1570" s="122">
        <v>9.7209759659999998E-4</v>
      </c>
      <c r="X1570" s="122">
        <v>1.0848036595E-3</v>
      </c>
      <c r="Y1570" s="122">
        <v>1.3663561916E-3</v>
      </c>
      <c r="Z1570" s="122">
        <v>1.5798855415000001E-3</v>
      </c>
      <c r="AA1570" s="122">
        <v>1.5782932393000001E-3</v>
      </c>
      <c r="AB1570" s="122">
        <v>1.5071684461E-3</v>
      </c>
      <c r="AC1570" s="122">
        <v>1.1983279073E-3</v>
      </c>
      <c r="AD1570" s="122">
        <v>1.1029763232000001E-3</v>
      </c>
      <c r="AE1570" s="122">
        <v>8.6474205110000004E-4</v>
      </c>
      <c r="AF1570" s="122">
        <v>6.8460330920000001E-4</v>
      </c>
      <c r="AG1570" s="122">
        <v>7.0439398120000004E-4</v>
      </c>
      <c r="AH1570" s="122">
        <v>6.6221633249999995E-4</v>
      </c>
      <c r="AI1570" s="122">
        <v>7.1587647830000003E-4</v>
      </c>
      <c r="AJ1570" s="122">
        <v>7.4988035760000004E-4</v>
      </c>
      <c r="AK1570" s="122">
        <v>7.6530394970000001E-4</v>
      </c>
      <c r="AL1570" s="122">
        <v>2.01535508637E-2</v>
      </c>
    </row>
    <row r="1571" spans="1:38" hidden="1" x14ac:dyDescent="0.25">
      <c r="A1571" s="122" t="s">
        <v>1982</v>
      </c>
      <c r="B1571" s="122">
        <v>1</v>
      </c>
      <c r="C1571" s="122" t="s">
        <v>2163</v>
      </c>
      <c r="D1571" s="122" t="s">
        <v>2079</v>
      </c>
      <c r="E1571" s="122">
        <v>30</v>
      </c>
      <c r="F1571" s="122">
        <v>0.18103461229359999</v>
      </c>
      <c r="G1571" s="122">
        <v>0.1754543099425</v>
      </c>
      <c r="H1571" s="122">
        <v>0.16420216521969999</v>
      </c>
      <c r="I1571" s="122">
        <v>0.15997660175709999</v>
      </c>
      <c r="J1571" s="122">
        <v>0.14897570801689999</v>
      </c>
      <c r="K1571" s="122">
        <v>0.17854867644870001</v>
      </c>
      <c r="L1571" s="122">
        <v>0.18412347037400001</v>
      </c>
      <c r="M1571" s="122">
        <v>0.18662416212300001</v>
      </c>
      <c r="N1571" s="122">
        <v>0.1747190519514</v>
      </c>
      <c r="O1571" s="122">
        <v>0.14920205423829999</v>
      </c>
      <c r="P1571" s="122">
        <v>0.15907415469860001</v>
      </c>
      <c r="Q1571" s="122">
        <v>0.1524941002504</v>
      </c>
      <c r="R1571" s="122">
        <v>0.14984671778850001</v>
      </c>
      <c r="S1571" s="122">
        <v>0.1549056312181</v>
      </c>
      <c r="T1571" s="122">
        <v>0.16322087566310001</v>
      </c>
      <c r="U1571" s="122">
        <v>0.13684141635370001</v>
      </c>
      <c r="V1571" s="122">
        <v>0.1116904489574</v>
      </c>
      <c r="W1571" s="122">
        <v>0.1186589299801</v>
      </c>
      <c r="X1571" s="122">
        <v>0.12706679236099999</v>
      </c>
      <c r="Y1571" s="122">
        <v>0.11865847141200001</v>
      </c>
      <c r="Z1571" s="122">
        <v>0.12867297596159999</v>
      </c>
      <c r="AA1571" s="122">
        <v>0.113154752971</v>
      </c>
      <c r="AB1571" s="122">
        <v>0.12874912206879999</v>
      </c>
      <c r="AC1571" s="122">
        <v>0.13684945888899999</v>
      </c>
      <c r="AD1571" s="122">
        <v>0.12608984494610001</v>
      </c>
      <c r="AE1571" s="122">
        <v>9.9891747883499998E-2</v>
      </c>
      <c r="AF1571" s="122">
        <v>7.4835465217899994E-2</v>
      </c>
      <c r="AG1571" s="122">
        <v>0.1050577352277</v>
      </c>
      <c r="AH1571" s="122">
        <v>0.1220422149187</v>
      </c>
      <c r="AI1571" s="122">
        <v>0.1195588444647</v>
      </c>
      <c r="AJ1571" s="122">
        <v>0.1041749136219</v>
      </c>
      <c r="AK1571" s="122">
        <v>7.9396946336900004E-2</v>
      </c>
      <c r="AL1571" s="122">
        <v>-0.54571335704180002</v>
      </c>
    </row>
    <row r="1572" spans="1:38" hidden="1" x14ac:dyDescent="0.25">
      <c r="A1572" s="122" t="s">
        <v>1982</v>
      </c>
      <c r="B1572" s="122">
        <v>1</v>
      </c>
      <c r="C1572" s="122" t="s">
        <v>2163</v>
      </c>
      <c r="D1572" s="122" t="s">
        <v>2080</v>
      </c>
      <c r="E1572" s="122">
        <v>30</v>
      </c>
      <c r="F1572" s="122">
        <v>2.8643813899999998E-5</v>
      </c>
      <c r="G1572" s="122">
        <v>2.4971529999999998E-5</v>
      </c>
      <c r="H1572" s="122">
        <v>3.3785011200000003E-5</v>
      </c>
      <c r="I1572" s="122">
        <v>5.1278435999999999E-5</v>
      </c>
      <c r="J1572" s="122">
        <v>1.4609012750000001E-4</v>
      </c>
      <c r="K1572" s="122">
        <v>2.12992462E-5</v>
      </c>
      <c r="L1572" s="122">
        <v>1.5423592099999999E-5</v>
      </c>
      <c r="M1572" s="122">
        <v>1.32202218E-5</v>
      </c>
      <c r="N1572" s="122">
        <v>1.7626962400000002E-5</v>
      </c>
      <c r="O1572" s="122">
        <v>1.6158048800000001E-5</v>
      </c>
      <c r="P1572" s="122">
        <v>8.8134812000000008E-6</v>
      </c>
      <c r="Q1572" s="122">
        <v>1.9662208800000001E-5</v>
      </c>
      <c r="R1572" s="122">
        <v>1.8270880700000001E-5</v>
      </c>
      <c r="S1572" s="122">
        <v>1.4669371700000001E-5</v>
      </c>
      <c r="T1572" s="122">
        <v>1.39856593E-5</v>
      </c>
      <c r="U1572" s="122">
        <v>1.8824127000000001E-6</v>
      </c>
      <c r="V1572" s="122">
        <v>1.7679672990000001E-4</v>
      </c>
      <c r="W1572" s="122">
        <v>7.9238984720000005E-4</v>
      </c>
      <c r="X1572" s="122">
        <v>6.6501715E-4</v>
      </c>
      <c r="Y1572" s="122">
        <v>3.9679894800000003E-5</v>
      </c>
      <c r="Z1572" s="122">
        <v>3.075682594E-4</v>
      </c>
      <c r="AA1572" s="122">
        <v>1.2520176984E-3</v>
      </c>
      <c r="AB1572" s="122">
        <v>9.4882673450000005E-4</v>
      </c>
      <c r="AC1572" s="122">
        <v>5.4068974420000003E-4</v>
      </c>
      <c r="AD1572" s="122">
        <v>8.6183433680000001E-4</v>
      </c>
      <c r="AE1572" s="122">
        <v>8.9902248680000002E-4</v>
      </c>
      <c r="AF1572" s="122">
        <v>3.7151303660000001E-4</v>
      </c>
      <c r="AG1572" s="122">
        <v>2.491486001E-4</v>
      </c>
      <c r="AH1572" s="122">
        <v>0</v>
      </c>
      <c r="AI1572" s="122">
        <v>0</v>
      </c>
      <c r="AJ1572" s="122">
        <v>0</v>
      </c>
      <c r="AK1572" s="122">
        <v>0</v>
      </c>
      <c r="AL1572" s="122">
        <v>0</v>
      </c>
    </row>
    <row r="1573" spans="1:38" hidden="1" x14ac:dyDescent="0.25">
      <c r="A1573" s="122" t="s">
        <v>1982</v>
      </c>
      <c r="B1573" s="122">
        <v>1</v>
      </c>
      <c r="C1573" s="122" t="s">
        <v>2163</v>
      </c>
      <c r="D1573" s="122" t="s">
        <v>2133</v>
      </c>
      <c r="E1573" s="122">
        <v>30</v>
      </c>
      <c r="F1573" s="122">
        <v>0</v>
      </c>
      <c r="G1573" s="122">
        <v>0</v>
      </c>
      <c r="H1573" s="122">
        <v>0</v>
      </c>
      <c r="I1573" s="122">
        <v>0</v>
      </c>
      <c r="J1573" s="122">
        <v>0</v>
      </c>
      <c r="K1573" s="122">
        <v>0</v>
      </c>
      <c r="L1573" s="122">
        <v>0</v>
      </c>
      <c r="M1573" s="122">
        <v>0</v>
      </c>
      <c r="N1573" s="122">
        <v>0</v>
      </c>
      <c r="O1573" s="122">
        <v>0</v>
      </c>
      <c r="P1573" s="122">
        <v>0</v>
      </c>
      <c r="Q1573" s="122">
        <v>0</v>
      </c>
      <c r="R1573" s="122">
        <v>0</v>
      </c>
      <c r="S1573" s="122">
        <v>0</v>
      </c>
      <c r="T1573" s="122">
        <v>0</v>
      </c>
      <c r="U1573" s="122">
        <v>0</v>
      </c>
      <c r="V1573" s="122">
        <v>0</v>
      </c>
      <c r="W1573" s="122">
        <v>0</v>
      </c>
      <c r="X1573" s="122">
        <v>0</v>
      </c>
      <c r="Y1573" s="122">
        <v>0</v>
      </c>
      <c r="Z1573" s="122">
        <v>0</v>
      </c>
      <c r="AA1573" s="122">
        <v>0</v>
      </c>
      <c r="AB1573" s="122">
        <v>0</v>
      </c>
      <c r="AC1573" s="122">
        <v>0</v>
      </c>
      <c r="AD1573" s="122">
        <v>0</v>
      </c>
      <c r="AE1573" s="122">
        <v>0</v>
      </c>
      <c r="AF1573" s="122">
        <v>0</v>
      </c>
      <c r="AG1573" s="122">
        <v>0</v>
      </c>
      <c r="AH1573" s="122">
        <v>0</v>
      </c>
      <c r="AI1573" s="122">
        <v>0</v>
      </c>
      <c r="AJ1573" s="122">
        <v>0</v>
      </c>
      <c r="AK1573" s="122">
        <v>0</v>
      </c>
      <c r="AL1573" s="122">
        <v>0</v>
      </c>
    </row>
    <row r="1574" spans="1:38" hidden="1" x14ac:dyDescent="0.25">
      <c r="A1574" s="122" t="s">
        <v>1982</v>
      </c>
      <c r="B1574" s="122">
        <v>1</v>
      </c>
      <c r="C1574" s="122" t="s">
        <v>2163</v>
      </c>
      <c r="D1574" s="122" t="s">
        <v>2081</v>
      </c>
      <c r="E1574" s="122">
        <v>30</v>
      </c>
      <c r="F1574" s="122">
        <v>8.3022992772999998E-3</v>
      </c>
      <c r="G1574" s="122">
        <v>9.6970326749E-3</v>
      </c>
      <c r="H1574" s="122">
        <v>9.1895230500000005E-3</v>
      </c>
      <c r="I1574" s="122">
        <v>8.9405422065000004E-3</v>
      </c>
      <c r="J1574" s="122">
        <v>9.5890675303999997E-3</v>
      </c>
      <c r="K1574" s="122">
        <v>8.7745549774999997E-3</v>
      </c>
      <c r="L1574" s="122">
        <v>7.6691975454000003E-3</v>
      </c>
      <c r="M1574" s="122">
        <v>8.6100366619999997E-3</v>
      </c>
      <c r="N1574" s="122">
        <v>8.3103783017000003E-3</v>
      </c>
      <c r="O1574" s="122">
        <v>8.6570418950000002E-3</v>
      </c>
      <c r="P1574" s="122">
        <v>9.6294626525000003E-3</v>
      </c>
      <c r="Q1574" s="122">
        <v>9.8545912781000007E-3</v>
      </c>
      <c r="R1574" s="122">
        <v>9.4040262894999997E-3</v>
      </c>
      <c r="S1574" s="122">
        <v>8.8568831740999995E-3</v>
      </c>
      <c r="T1574" s="122">
        <v>9.3502434895000007E-3</v>
      </c>
      <c r="U1574" s="122">
        <v>8.8660506635000001E-3</v>
      </c>
      <c r="V1574" s="122">
        <v>6.0344840719000004E-3</v>
      </c>
      <c r="W1574" s="122">
        <v>5.8628628249999997E-3</v>
      </c>
      <c r="X1574" s="122">
        <v>5.8939957128000004E-3</v>
      </c>
      <c r="Y1574" s="122">
        <v>5.4893511646000002E-3</v>
      </c>
      <c r="Z1574" s="122">
        <v>5.6937122906999997E-3</v>
      </c>
      <c r="AA1574" s="122">
        <v>5.9571362265000002E-3</v>
      </c>
      <c r="AB1574" s="122">
        <v>5.5034872540000003E-3</v>
      </c>
      <c r="AC1574" s="122">
        <v>5.5838706090999999E-3</v>
      </c>
      <c r="AD1574" s="122">
        <v>5.9128227775999999E-3</v>
      </c>
      <c r="AE1574" s="122">
        <v>4.9976514559999996E-3</v>
      </c>
      <c r="AF1574" s="122">
        <v>3.9828488707999996E-3</v>
      </c>
      <c r="AG1574" s="122">
        <v>4.5693434453E-3</v>
      </c>
      <c r="AH1574" s="122">
        <v>4.8109980825000002E-3</v>
      </c>
      <c r="AI1574" s="122">
        <v>2.8221559971E-3</v>
      </c>
      <c r="AJ1574" s="122">
        <v>0</v>
      </c>
      <c r="AK1574" s="122">
        <v>0</v>
      </c>
      <c r="AL1574" s="122">
        <v>0</v>
      </c>
    </row>
    <row r="1575" spans="1:38" x14ac:dyDescent="0.25">
      <c r="A1575" s="122" t="s">
        <v>1982</v>
      </c>
      <c r="B1575" s="122">
        <v>1</v>
      </c>
      <c r="C1575" s="122" t="s">
        <v>2163</v>
      </c>
      <c r="D1575" s="122" t="s">
        <v>2082</v>
      </c>
      <c r="E1575" s="122">
        <v>30</v>
      </c>
      <c r="F1575" s="122">
        <v>4.4801862699999999E-5</v>
      </c>
      <c r="G1575" s="122">
        <v>4.1864035600000003E-5</v>
      </c>
      <c r="H1575" s="122">
        <v>7.5649046799999999E-5</v>
      </c>
      <c r="I1575" s="122">
        <v>0</v>
      </c>
      <c r="J1575" s="122">
        <v>0</v>
      </c>
      <c r="K1575" s="122">
        <v>0</v>
      </c>
      <c r="L1575" s="122">
        <v>0</v>
      </c>
      <c r="M1575" s="122">
        <v>0</v>
      </c>
      <c r="N1575" s="122">
        <v>0</v>
      </c>
      <c r="O1575" s="122">
        <v>0</v>
      </c>
      <c r="P1575" s="122">
        <v>0</v>
      </c>
      <c r="Q1575" s="122">
        <v>0</v>
      </c>
      <c r="R1575" s="122">
        <v>0</v>
      </c>
      <c r="S1575" s="122">
        <v>0</v>
      </c>
      <c r="T1575" s="122">
        <v>0</v>
      </c>
      <c r="U1575" s="122">
        <v>0</v>
      </c>
      <c r="V1575" s="122">
        <v>0</v>
      </c>
      <c r="W1575" s="122">
        <v>0</v>
      </c>
      <c r="X1575" s="122">
        <v>0</v>
      </c>
      <c r="Y1575" s="122">
        <v>0</v>
      </c>
      <c r="Z1575" s="122">
        <v>0</v>
      </c>
      <c r="AA1575" s="122">
        <v>0</v>
      </c>
      <c r="AB1575" s="122">
        <v>0</v>
      </c>
      <c r="AC1575" s="122">
        <v>0</v>
      </c>
      <c r="AD1575" s="122">
        <v>0</v>
      </c>
      <c r="AE1575" s="122">
        <v>0</v>
      </c>
      <c r="AF1575" s="122">
        <v>0</v>
      </c>
      <c r="AG1575" s="122">
        <v>0</v>
      </c>
      <c r="AH1575" s="122">
        <v>0</v>
      </c>
      <c r="AI1575" s="122">
        <v>0</v>
      </c>
      <c r="AJ1575" s="122">
        <v>0</v>
      </c>
      <c r="AK1575" s="122">
        <v>0</v>
      </c>
      <c r="AL1575" s="122">
        <v>0</v>
      </c>
    </row>
    <row r="1576" spans="1:38" hidden="1" x14ac:dyDescent="0.25">
      <c r="A1576" s="122" t="s">
        <v>1982</v>
      </c>
      <c r="B1576" s="122">
        <v>1</v>
      </c>
      <c r="C1576" s="122" t="s">
        <v>2163</v>
      </c>
      <c r="D1576" s="122" t="s">
        <v>474</v>
      </c>
      <c r="E1576" s="122">
        <v>30</v>
      </c>
      <c r="F1576" s="122">
        <v>0.1106818667203</v>
      </c>
      <c r="G1576" s="122">
        <v>0.1005717021147</v>
      </c>
      <c r="H1576" s="122">
        <v>0.1074240501993</v>
      </c>
      <c r="I1576" s="122">
        <v>0.1331246621038</v>
      </c>
      <c r="J1576" s="122">
        <v>0.1674335746816</v>
      </c>
      <c r="K1576" s="122">
        <v>0.17552418348839999</v>
      </c>
      <c r="L1576" s="122">
        <v>0.16028200223389999</v>
      </c>
      <c r="M1576" s="122">
        <v>0.18256832494190001</v>
      </c>
      <c r="N1576" s="122">
        <v>0.2013528913297</v>
      </c>
      <c r="O1576" s="122">
        <v>0.20866090306839999</v>
      </c>
      <c r="P1576" s="122">
        <v>0.1926821284469</v>
      </c>
      <c r="Q1576" s="122">
        <v>0.23911307583970001</v>
      </c>
      <c r="R1576" s="122">
        <v>0.25665707564469997</v>
      </c>
      <c r="S1576" s="122">
        <v>0.27401029903649998</v>
      </c>
      <c r="T1576" s="122">
        <v>0.29913263149910002</v>
      </c>
      <c r="U1576" s="122">
        <v>0.28747709240710001</v>
      </c>
      <c r="V1576" s="122">
        <v>0.26964675718719999</v>
      </c>
      <c r="W1576" s="122">
        <v>0.27835545576350001</v>
      </c>
      <c r="X1576" s="122">
        <v>0.24562672865269999</v>
      </c>
      <c r="Y1576" s="122">
        <v>0.22308537718349999</v>
      </c>
      <c r="Z1576" s="122">
        <v>0.20153141697089999</v>
      </c>
      <c r="AA1576" s="122">
        <v>0.21576838317200001</v>
      </c>
      <c r="AB1576" s="122">
        <v>0.2364896885478</v>
      </c>
      <c r="AC1576" s="122">
        <v>0.19475667799800001</v>
      </c>
      <c r="AD1576" s="122">
        <v>0.1828051904203</v>
      </c>
      <c r="AE1576" s="122">
        <v>0.1336330359506</v>
      </c>
      <c r="AF1576" s="122">
        <v>8.9347174068099999E-2</v>
      </c>
      <c r="AG1576" s="122">
        <v>0.1123760587395</v>
      </c>
      <c r="AH1576" s="122">
        <v>0.1052150846442</v>
      </c>
      <c r="AI1576" s="122">
        <v>9.4355394023100003E-2</v>
      </c>
      <c r="AJ1576" s="122">
        <v>6.39748899437E-2</v>
      </c>
      <c r="AK1576" s="122">
        <v>7.3704071794199993E-2</v>
      </c>
      <c r="AL1576" s="122">
        <v>0.31821360640930002</v>
      </c>
    </row>
    <row r="1577" spans="1:38" hidden="1" x14ac:dyDescent="0.25">
      <c r="A1577" s="122" t="s">
        <v>1982</v>
      </c>
      <c r="B1577" s="122">
        <v>1</v>
      </c>
      <c r="C1577" s="122" t="s">
        <v>2163</v>
      </c>
      <c r="D1577" s="122" t="s">
        <v>2083</v>
      </c>
      <c r="E1577" s="122">
        <v>30</v>
      </c>
      <c r="F1577" s="122">
        <v>0</v>
      </c>
      <c r="G1577" s="122">
        <v>0</v>
      </c>
      <c r="H1577" s="122">
        <v>0</v>
      </c>
      <c r="I1577" s="122">
        <v>0</v>
      </c>
      <c r="J1577" s="122">
        <v>0</v>
      </c>
      <c r="K1577" s="122">
        <v>0</v>
      </c>
      <c r="L1577" s="122">
        <v>0</v>
      </c>
      <c r="M1577" s="122">
        <v>0</v>
      </c>
      <c r="N1577" s="122">
        <v>0</v>
      </c>
      <c r="O1577" s="122">
        <v>0</v>
      </c>
      <c r="P1577" s="122">
        <v>0</v>
      </c>
      <c r="Q1577" s="122">
        <v>0</v>
      </c>
      <c r="R1577" s="122">
        <v>0</v>
      </c>
      <c r="S1577" s="122">
        <v>0</v>
      </c>
      <c r="T1577" s="122">
        <v>0</v>
      </c>
      <c r="U1577" s="122">
        <v>0</v>
      </c>
      <c r="V1577" s="122">
        <v>0</v>
      </c>
      <c r="W1577" s="122">
        <v>0</v>
      </c>
      <c r="X1577" s="122">
        <v>0</v>
      </c>
      <c r="Y1577" s="122">
        <v>0</v>
      </c>
      <c r="Z1577" s="122">
        <v>0</v>
      </c>
      <c r="AA1577" s="122">
        <v>0</v>
      </c>
      <c r="AB1577" s="122">
        <v>0</v>
      </c>
      <c r="AC1577" s="122">
        <v>0</v>
      </c>
      <c r="AD1577" s="122">
        <v>0</v>
      </c>
      <c r="AE1577" s="122">
        <v>0</v>
      </c>
      <c r="AF1577" s="122">
        <v>0</v>
      </c>
      <c r="AG1577" s="122">
        <v>0</v>
      </c>
      <c r="AH1577" s="122">
        <v>0</v>
      </c>
      <c r="AI1577" s="122">
        <v>0</v>
      </c>
      <c r="AJ1577" s="122">
        <v>0</v>
      </c>
      <c r="AK1577" s="122">
        <v>0</v>
      </c>
      <c r="AL1577" s="122">
        <v>0</v>
      </c>
    </row>
    <row r="1578" spans="1:38" hidden="1" x14ac:dyDescent="0.25">
      <c r="A1578" s="122" t="s">
        <v>1982</v>
      </c>
      <c r="B1578" s="122">
        <v>1</v>
      </c>
      <c r="C1578" s="122" t="s">
        <v>2163</v>
      </c>
      <c r="D1578" s="122" t="s">
        <v>2084</v>
      </c>
      <c r="E1578" s="122">
        <v>30</v>
      </c>
      <c r="F1578" s="122">
        <v>0</v>
      </c>
      <c r="G1578" s="122">
        <v>0</v>
      </c>
      <c r="H1578" s="122">
        <v>0</v>
      </c>
      <c r="I1578" s="122">
        <v>0</v>
      </c>
      <c r="J1578" s="122">
        <v>0</v>
      </c>
      <c r="K1578" s="122">
        <v>0</v>
      </c>
      <c r="L1578" s="122">
        <v>0</v>
      </c>
      <c r="M1578" s="122">
        <v>0</v>
      </c>
      <c r="N1578" s="122">
        <v>0</v>
      </c>
      <c r="O1578" s="122">
        <v>0</v>
      </c>
      <c r="P1578" s="122">
        <v>0</v>
      </c>
      <c r="Q1578" s="122">
        <v>0</v>
      </c>
      <c r="R1578" s="122">
        <v>0</v>
      </c>
      <c r="S1578" s="122">
        <v>0</v>
      </c>
      <c r="T1578" s="122">
        <v>0</v>
      </c>
      <c r="U1578" s="122">
        <v>0</v>
      </c>
      <c r="V1578" s="122">
        <v>0</v>
      </c>
      <c r="W1578" s="122">
        <v>0</v>
      </c>
      <c r="X1578" s="122">
        <v>0</v>
      </c>
      <c r="Y1578" s="122">
        <v>0</v>
      </c>
      <c r="Z1578" s="122">
        <v>0</v>
      </c>
      <c r="AA1578" s="122">
        <v>0</v>
      </c>
      <c r="AB1578" s="122">
        <v>0</v>
      </c>
      <c r="AC1578" s="122">
        <v>0</v>
      </c>
      <c r="AD1578" s="122">
        <v>0</v>
      </c>
      <c r="AE1578" s="122">
        <v>0</v>
      </c>
      <c r="AF1578" s="122">
        <v>0</v>
      </c>
      <c r="AG1578" s="122">
        <v>0</v>
      </c>
      <c r="AH1578" s="122">
        <v>0</v>
      </c>
      <c r="AI1578" s="122">
        <v>0</v>
      </c>
      <c r="AJ1578" s="122">
        <v>0</v>
      </c>
      <c r="AK1578" s="122">
        <v>0</v>
      </c>
      <c r="AL1578" s="122">
        <v>0</v>
      </c>
    </row>
    <row r="1579" spans="1:38" hidden="1" x14ac:dyDescent="0.25">
      <c r="A1579" s="122" t="s">
        <v>1982</v>
      </c>
      <c r="B1579" s="122">
        <v>1</v>
      </c>
      <c r="C1579" s="122" t="s">
        <v>2163</v>
      </c>
      <c r="D1579" s="122" t="s">
        <v>2085</v>
      </c>
      <c r="E1579" s="122">
        <v>30</v>
      </c>
      <c r="F1579" s="122">
        <v>0</v>
      </c>
      <c r="G1579" s="122">
        <v>0</v>
      </c>
      <c r="H1579" s="122">
        <v>0</v>
      </c>
      <c r="I1579" s="122">
        <v>0</v>
      </c>
      <c r="J1579" s="122">
        <v>0</v>
      </c>
      <c r="K1579" s="122">
        <v>0</v>
      </c>
      <c r="L1579" s="122">
        <v>0</v>
      </c>
      <c r="M1579" s="122">
        <v>0</v>
      </c>
      <c r="N1579" s="122">
        <v>0</v>
      </c>
      <c r="O1579" s="122">
        <v>0</v>
      </c>
      <c r="P1579" s="122">
        <v>0</v>
      </c>
      <c r="Q1579" s="122">
        <v>0</v>
      </c>
      <c r="R1579" s="122">
        <v>0</v>
      </c>
      <c r="S1579" s="122">
        <v>0</v>
      </c>
      <c r="T1579" s="122">
        <v>0</v>
      </c>
      <c r="U1579" s="122">
        <v>0</v>
      </c>
      <c r="V1579" s="122">
        <v>0</v>
      </c>
      <c r="W1579" s="122">
        <v>0</v>
      </c>
      <c r="X1579" s="122">
        <v>0</v>
      </c>
      <c r="Y1579" s="122">
        <v>0</v>
      </c>
      <c r="Z1579" s="122">
        <v>0</v>
      </c>
      <c r="AA1579" s="122">
        <v>0</v>
      </c>
      <c r="AB1579" s="122">
        <v>0</v>
      </c>
      <c r="AC1579" s="122">
        <v>0</v>
      </c>
      <c r="AD1579" s="122">
        <v>0</v>
      </c>
      <c r="AE1579" s="122">
        <v>0</v>
      </c>
      <c r="AF1579" s="122">
        <v>0</v>
      </c>
      <c r="AG1579" s="122">
        <v>0</v>
      </c>
      <c r="AH1579" s="122">
        <v>0</v>
      </c>
      <c r="AI1579" s="122">
        <v>0</v>
      </c>
      <c r="AJ1579" s="122">
        <v>0</v>
      </c>
      <c r="AK1579" s="122">
        <v>0</v>
      </c>
      <c r="AL1579" s="122">
        <v>0</v>
      </c>
    </row>
    <row r="1580" spans="1:38" hidden="1" x14ac:dyDescent="0.25">
      <c r="A1580" s="122" t="s">
        <v>1982</v>
      </c>
      <c r="B1580" s="122">
        <v>1</v>
      </c>
      <c r="C1580" s="122" t="s">
        <v>2163</v>
      </c>
      <c r="D1580" s="122" t="s">
        <v>2086</v>
      </c>
      <c r="E1580" s="122">
        <v>30</v>
      </c>
      <c r="F1580" s="122">
        <v>0</v>
      </c>
      <c r="G1580" s="122">
        <v>0</v>
      </c>
      <c r="H1580" s="122">
        <v>0</v>
      </c>
      <c r="I1580" s="122">
        <v>0</v>
      </c>
      <c r="J1580" s="122">
        <v>0</v>
      </c>
      <c r="K1580" s="122">
        <v>0</v>
      </c>
      <c r="L1580" s="122">
        <v>0</v>
      </c>
      <c r="M1580" s="122">
        <v>0</v>
      </c>
      <c r="N1580" s="122">
        <v>0</v>
      </c>
      <c r="O1580" s="122">
        <v>0</v>
      </c>
      <c r="P1580" s="122">
        <v>0</v>
      </c>
      <c r="Q1580" s="122">
        <v>0</v>
      </c>
      <c r="R1580" s="122">
        <v>0</v>
      </c>
      <c r="S1580" s="122">
        <v>0</v>
      </c>
      <c r="T1580" s="122">
        <v>0</v>
      </c>
      <c r="U1580" s="122">
        <v>0</v>
      </c>
      <c r="V1580" s="122">
        <v>0</v>
      </c>
      <c r="W1580" s="122">
        <v>0</v>
      </c>
      <c r="X1580" s="122">
        <v>0</v>
      </c>
      <c r="Y1580" s="122">
        <v>0</v>
      </c>
      <c r="Z1580" s="122">
        <v>0</v>
      </c>
      <c r="AA1580" s="122">
        <v>0</v>
      </c>
      <c r="AB1580" s="122">
        <v>0</v>
      </c>
      <c r="AC1580" s="122">
        <v>0</v>
      </c>
      <c r="AD1580" s="122">
        <v>0</v>
      </c>
      <c r="AE1580" s="122">
        <v>0</v>
      </c>
      <c r="AF1580" s="122">
        <v>0</v>
      </c>
      <c r="AG1580" s="122">
        <v>0</v>
      </c>
      <c r="AH1580" s="122">
        <v>0</v>
      </c>
      <c r="AI1580" s="122">
        <v>0</v>
      </c>
      <c r="AJ1580" s="122">
        <v>0</v>
      </c>
      <c r="AK1580" s="122">
        <v>0</v>
      </c>
      <c r="AL1580" s="122">
        <v>0</v>
      </c>
    </row>
    <row r="1581" spans="1:38" hidden="1" x14ac:dyDescent="0.25">
      <c r="A1581" s="122" t="s">
        <v>1982</v>
      </c>
      <c r="B1581" s="122">
        <v>1</v>
      </c>
      <c r="C1581" s="122" t="s">
        <v>2163</v>
      </c>
      <c r="D1581" s="122" t="s">
        <v>2087</v>
      </c>
      <c r="E1581" s="122">
        <v>30</v>
      </c>
      <c r="F1581" s="122">
        <v>0</v>
      </c>
      <c r="G1581" s="122">
        <v>0</v>
      </c>
      <c r="H1581" s="122">
        <v>0</v>
      </c>
      <c r="I1581" s="122">
        <v>0</v>
      </c>
      <c r="J1581" s="122">
        <v>0</v>
      </c>
      <c r="K1581" s="122">
        <v>0</v>
      </c>
      <c r="L1581" s="122">
        <v>0</v>
      </c>
      <c r="M1581" s="122">
        <v>0</v>
      </c>
      <c r="N1581" s="122">
        <v>0</v>
      </c>
      <c r="O1581" s="122">
        <v>0</v>
      </c>
      <c r="P1581" s="122">
        <v>0</v>
      </c>
      <c r="Q1581" s="122">
        <v>0</v>
      </c>
      <c r="R1581" s="122">
        <v>0</v>
      </c>
      <c r="S1581" s="122">
        <v>0</v>
      </c>
      <c r="T1581" s="122">
        <v>0</v>
      </c>
      <c r="U1581" s="122">
        <v>0</v>
      </c>
      <c r="V1581" s="122">
        <v>0</v>
      </c>
      <c r="W1581" s="122">
        <v>0</v>
      </c>
      <c r="X1581" s="122">
        <v>0</v>
      </c>
      <c r="Y1581" s="122">
        <v>0</v>
      </c>
      <c r="Z1581" s="122">
        <v>0</v>
      </c>
      <c r="AA1581" s="122">
        <v>0</v>
      </c>
      <c r="AB1581" s="122">
        <v>0</v>
      </c>
      <c r="AC1581" s="122">
        <v>0</v>
      </c>
      <c r="AD1581" s="122">
        <v>0</v>
      </c>
      <c r="AE1581" s="122">
        <v>0</v>
      </c>
      <c r="AF1581" s="122">
        <v>0</v>
      </c>
      <c r="AG1581" s="122">
        <v>0</v>
      </c>
      <c r="AH1581" s="122">
        <v>0</v>
      </c>
      <c r="AI1581" s="122">
        <v>0</v>
      </c>
      <c r="AJ1581" s="122">
        <v>0</v>
      </c>
      <c r="AK1581" s="122">
        <v>0</v>
      </c>
      <c r="AL1581" s="122">
        <v>0</v>
      </c>
    </row>
    <row r="1582" spans="1:38" hidden="1" x14ac:dyDescent="0.25">
      <c r="A1582" s="122" t="s">
        <v>1982</v>
      </c>
      <c r="B1582" s="122">
        <v>1</v>
      </c>
      <c r="C1582" s="122" t="s">
        <v>2163</v>
      </c>
      <c r="D1582" s="122" t="s">
        <v>2134</v>
      </c>
      <c r="E1582" s="122">
        <v>30</v>
      </c>
      <c r="F1582" s="122">
        <v>0</v>
      </c>
      <c r="G1582" s="122">
        <v>0</v>
      </c>
      <c r="H1582" s="122">
        <v>0</v>
      </c>
      <c r="I1582" s="122">
        <v>0</v>
      </c>
      <c r="J1582" s="122">
        <v>0</v>
      </c>
      <c r="K1582" s="122">
        <v>0</v>
      </c>
      <c r="L1582" s="122">
        <v>0</v>
      </c>
      <c r="M1582" s="122">
        <v>0</v>
      </c>
      <c r="N1582" s="122">
        <v>0</v>
      </c>
      <c r="O1582" s="122">
        <v>0</v>
      </c>
      <c r="P1582" s="122">
        <v>0</v>
      </c>
      <c r="Q1582" s="122">
        <v>0</v>
      </c>
      <c r="R1582" s="122">
        <v>0</v>
      </c>
      <c r="S1582" s="122">
        <v>0</v>
      </c>
      <c r="T1582" s="122">
        <v>0</v>
      </c>
      <c r="U1582" s="122">
        <v>0</v>
      </c>
      <c r="V1582" s="122">
        <v>0</v>
      </c>
      <c r="W1582" s="122">
        <v>0</v>
      </c>
      <c r="X1582" s="122">
        <v>0</v>
      </c>
      <c r="Y1582" s="122">
        <v>0</v>
      </c>
      <c r="Z1582" s="122">
        <v>0</v>
      </c>
      <c r="AA1582" s="122">
        <v>0</v>
      </c>
      <c r="AB1582" s="122">
        <v>0</v>
      </c>
      <c r="AC1582" s="122">
        <v>0</v>
      </c>
      <c r="AD1582" s="122">
        <v>0</v>
      </c>
      <c r="AE1582" s="122">
        <v>0</v>
      </c>
      <c r="AF1582" s="122">
        <v>0</v>
      </c>
      <c r="AG1582" s="122">
        <v>0</v>
      </c>
      <c r="AH1582" s="122">
        <v>0</v>
      </c>
      <c r="AI1582" s="122">
        <v>0</v>
      </c>
      <c r="AJ1582" s="122">
        <v>0</v>
      </c>
      <c r="AK1582" s="122">
        <v>0</v>
      </c>
      <c r="AL1582" s="122">
        <v>0</v>
      </c>
    </row>
    <row r="1583" spans="1:38" hidden="1" x14ac:dyDescent="0.25">
      <c r="A1583" s="122" t="s">
        <v>1982</v>
      </c>
      <c r="B1583" s="122">
        <v>1</v>
      </c>
      <c r="C1583" s="122" t="s">
        <v>2163</v>
      </c>
      <c r="D1583" s="122" t="s">
        <v>2088</v>
      </c>
      <c r="E1583" s="122">
        <v>30</v>
      </c>
      <c r="F1583" s="122">
        <v>0</v>
      </c>
      <c r="G1583" s="122">
        <v>0</v>
      </c>
      <c r="H1583" s="122">
        <v>0</v>
      </c>
      <c r="I1583" s="122">
        <v>0</v>
      </c>
      <c r="J1583" s="122">
        <v>0</v>
      </c>
      <c r="K1583" s="122">
        <v>0</v>
      </c>
      <c r="L1583" s="122">
        <v>0</v>
      </c>
      <c r="M1583" s="122">
        <v>0</v>
      </c>
      <c r="N1583" s="122">
        <v>0</v>
      </c>
      <c r="O1583" s="122">
        <v>0</v>
      </c>
      <c r="P1583" s="122">
        <v>0</v>
      </c>
      <c r="Q1583" s="122">
        <v>0</v>
      </c>
      <c r="R1583" s="122">
        <v>0</v>
      </c>
      <c r="S1583" s="122">
        <v>0</v>
      </c>
      <c r="T1583" s="122">
        <v>0</v>
      </c>
      <c r="U1583" s="122">
        <v>0</v>
      </c>
      <c r="V1583" s="122">
        <v>0</v>
      </c>
      <c r="W1583" s="122">
        <v>0</v>
      </c>
      <c r="X1583" s="122">
        <v>0</v>
      </c>
      <c r="Y1583" s="122">
        <v>0</v>
      </c>
      <c r="Z1583" s="122">
        <v>0</v>
      </c>
      <c r="AA1583" s="122">
        <v>0</v>
      </c>
      <c r="AB1583" s="122">
        <v>0</v>
      </c>
      <c r="AC1583" s="122">
        <v>0</v>
      </c>
      <c r="AD1583" s="122">
        <v>0</v>
      </c>
      <c r="AE1583" s="122">
        <v>0</v>
      </c>
      <c r="AF1583" s="122">
        <v>0</v>
      </c>
      <c r="AG1583" s="122">
        <v>0</v>
      </c>
      <c r="AH1583" s="122">
        <v>0</v>
      </c>
      <c r="AI1583" s="122">
        <v>0</v>
      </c>
      <c r="AJ1583" s="122">
        <v>0</v>
      </c>
      <c r="AK1583" s="122">
        <v>0</v>
      </c>
      <c r="AL1583" s="122">
        <v>0</v>
      </c>
    </row>
    <row r="1584" spans="1:38" hidden="1" x14ac:dyDescent="0.25">
      <c r="A1584" s="122" t="s">
        <v>1982</v>
      </c>
      <c r="B1584" s="122">
        <v>1</v>
      </c>
      <c r="C1584" s="122" t="s">
        <v>2163</v>
      </c>
      <c r="D1584" s="122" t="s">
        <v>2089</v>
      </c>
      <c r="E1584" s="122">
        <v>30</v>
      </c>
      <c r="F1584" s="122">
        <v>2.7982802769999999E-4</v>
      </c>
      <c r="G1584" s="122">
        <v>2.526531273E-4</v>
      </c>
      <c r="H1584" s="122">
        <v>2.1225800519999999E-4</v>
      </c>
      <c r="I1584" s="122">
        <v>1.2852993400000001E-4</v>
      </c>
      <c r="J1584" s="122">
        <v>3.3785011200000003E-5</v>
      </c>
      <c r="K1584" s="122">
        <v>0</v>
      </c>
      <c r="L1584" s="122">
        <v>0</v>
      </c>
      <c r="M1584" s="122">
        <v>0</v>
      </c>
      <c r="N1584" s="122">
        <v>0</v>
      </c>
      <c r="O1584" s="122">
        <v>0</v>
      </c>
      <c r="P1584" s="122">
        <v>0</v>
      </c>
      <c r="Q1584" s="122">
        <v>0</v>
      </c>
      <c r="R1584" s="122">
        <v>0</v>
      </c>
      <c r="S1584" s="122">
        <v>0</v>
      </c>
      <c r="T1584" s="122">
        <v>0</v>
      </c>
      <c r="U1584" s="122">
        <v>0</v>
      </c>
      <c r="V1584" s="122">
        <v>0</v>
      </c>
      <c r="W1584" s="122">
        <v>0</v>
      </c>
      <c r="X1584" s="122">
        <v>0</v>
      </c>
      <c r="Y1584" s="122">
        <v>0</v>
      </c>
      <c r="Z1584" s="122">
        <v>0</v>
      </c>
      <c r="AA1584" s="122">
        <v>0</v>
      </c>
      <c r="AB1584" s="122">
        <v>0</v>
      </c>
      <c r="AC1584" s="122">
        <v>0</v>
      </c>
      <c r="AD1584" s="122">
        <v>0</v>
      </c>
      <c r="AE1584" s="122">
        <v>0</v>
      </c>
      <c r="AF1584" s="122">
        <v>0</v>
      </c>
      <c r="AG1584" s="122">
        <v>0</v>
      </c>
      <c r="AH1584" s="122">
        <v>0</v>
      </c>
      <c r="AI1584" s="122">
        <v>0</v>
      </c>
      <c r="AJ1584" s="122">
        <v>0</v>
      </c>
      <c r="AK1584" s="122">
        <v>0</v>
      </c>
      <c r="AL1584" s="122">
        <v>0</v>
      </c>
    </row>
    <row r="1585" spans="1:38" hidden="1" x14ac:dyDescent="0.25">
      <c r="A1585" s="122" t="s">
        <v>1982</v>
      </c>
      <c r="B1585" s="122">
        <v>1</v>
      </c>
      <c r="C1585" s="122" t="s">
        <v>2163</v>
      </c>
      <c r="D1585" s="122" t="s">
        <v>2090</v>
      </c>
      <c r="E1585" s="122">
        <v>30</v>
      </c>
      <c r="F1585" s="122">
        <v>0</v>
      </c>
      <c r="G1585" s="122">
        <v>0</v>
      </c>
      <c r="H1585" s="122">
        <v>0</v>
      </c>
      <c r="I1585" s="122">
        <v>0</v>
      </c>
      <c r="J1585" s="122">
        <v>0</v>
      </c>
      <c r="K1585" s="122">
        <v>0</v>
      </c>
      <c r="L1585" s="122">
        <v>0</v>
      </c>
      <c r="M1585" s="122">
        <v>0</v>
      </c>
      <c r="N1585" s="122">
        <v>0</v>
      </c>
      <c r="O1585" s="122">
        <v>0</v>
      </c>
      <c r="P1585" s="122">
        <v>0</v>
      </c>
      <c r="Q1585" s="122">
        <v>0</v>
      </c>
      <c r="R1585" s="122">
        <v>0</v>
      </c>
      <c r="S1585" s="122">
        <v>0</v>
      </c>
      <c r="T1585" s="122">
        <v>0</v>
      </c>
      <c r="U1585" s="122">
        <v>0</v>
      </c>
      <c r="V1585" s="122">
        <v>0</v>
      </c>
      <c r="W1585" s="122">
        <v>0</v>
      </c>
      <c r="X1585" s="122">
        <v>0</v>
      </c>
      <c r="Y1585" s="122">
        <v>0</v>
      </c>
      <c r="Z1585" s="122">
        <v>0</v>
      </c>
      <c r="AA1585" s="122">
        <v>0</v>
      </c>
      <c r="AB1585" s="122">
        <v>0</v>
      </c>
      <c r="AC1585" s="122">
        <v>0</v>
      </c>
      <c r="AD1585" s="122">
        <v>0</v>
      </c>
      <c r="AE1585" s="122">
        <v>0</v>
      </c>
      <c r="AF1585" s="122">
        <v>0</v>
      </c>
      <c r="AG1585" s="122">
        <v>0</v>
      </c>
      <c r="AH1585" s="122">
        <v>0</v>
      </c>
      <c r="AI1585" s="122">
        <v>0</v>
      </c>
      <c r="AJ1585" s="122">
        <v>0</v>
      </c>
      <c r="AK1585" s="122">
        <v>0</v>
      </c>
      <c r="AL1585" s="122">
        <v>0</v>
      </c>
    </row>
    <row r="1586" spans="1:38" hidden="1" x14ac:dyDescent="0.25">
      <c r="A1586" s="122" t="s">
        <v>1982</v>
      </c>
      <c r="B1586" s="122">
        <v>1</v>
      </c>
      <c r="C1586" s="122" t="s">
        <v>2163</v>
      </c>
      <c r="D1586" s="122" t="s">
        <v>2091</v>
      </c>
      <c r="E1586" s="122">
        <v>30</v>
      </c>
      <c r="F1586" s="122">
        <v>0.42414307334649998</v>
      </c>
      <c r="G1586" s="122">
        <v>0.43737467920529999</v>
      </c>
      <c r="H1586" s="122">
        <v>0.47199860696680002</v>
      </c>
      <c r="I1586" s="122">
        <v>0.33181968793670003</v>
      </c>
      <c r="J1586" s="122">
        <v>0.43323758439839999</v>
      </c>
      <c r="K1586" s="122">
        <v>0.41013314362249997</v>
      </c>
      <c r="L1586" s="122">
        <v>0.38923584557989999</v>
      </c>
      <c r="M1586" s="122">
        <v>0.34761264499650002</v>
      </c>
      <c r="N1586" s="122">
        <v>0.35045769681529998</v>
      </c>
      <c r="O1586" s="122">
        <v>0.36469477398619998</v>
      </c>
      <c r="P1586" s="122">
        <v>0.29471860442719999</v>
      </c>
      <c r="Q1586" s="122">
        <v>0.28102403621659999</v>
      </c>
      <c r="R1586" s="122">
        <v>0.26991750549319998</v>
      </c>
      <c r="S1586" s="122">
        <v>0.26006102772950002</v>
      </c>
      <c r="T1586" s="122">
        <v>0.26862490365019998</v>
      </c>
      <c r="U1586" s="122">
        <v>0.26360052030480002</v>
      </c>
      <c r="V1586" s="122">
        <v>0.27121051422519998</v>
      </c>
      <c r="W1586" s="122">
        <v>0.26814906326679999</v>
      </c>
      <c r="X1586" s="122">
        <v>0.27075351783239998</v>
      </c>
      <c r="Y1586" s="122">
        <v>0.28368285854359998</v>
      </c>
      <c r="Z1586" s="122">
        <v>0.2822127886104</v>
      </c>
      <c r="AA1586" s="122">
        <v>0.32592306410380001</v>
      </c>
      <c r="AB1586" s="122">
        <v>0.426021788347</v>
      </c>
      <c r="AC1586" s="122">
        <v>0.4616109371198</v>
      </c>
      <c r="AD1586" s="122">
        <v>0.52300024373020004</v>
      </c>
      <c r="AE1586" s="122">
        <v>0.51488503996940005</v>
      </c>
      <c r="AF1586" s="122">
        <v>0.40790709446939999</v>
      </c>
      <c r="AG1586" s="122">
        <v>0.44467307206439999</v>
      </c>
      <c r="AH1586" s="122">
        <v>0.4563017538418</v>
      </c>
      <c r="AI1586" s="122">
        <v>0.42021024875989998</v>
      </c>
      <c r="AJ1586" s="122">
        <v>0.2927921577157</v>
      </c>
      <c r="AK1586" s="122">
        <v>0.35679782807470001</v>
      </c>
      <c r="AL1586" s="122">
        <v>-3.6176806145260998</v>
      </c>
    </row>
    <row r="1587" spans="1:38" hidden="1" x14ac:dyDescent="0.25">
      <c r="A1587" s="122" t="s">
        <v>1982</v>
      </c>
      <c r="B1587" s="122">
        <v>1</v>
      </c>
      <c r="C1587" s="122" t="s">
        <v>2163</v>
      </c>
      <c r="D1587" s="122" t="s">
        <v>2092</v>
      </c>
      <c r="E1587" s="122">
        <v>30</v>
      </c>
      <c r="F1587" s="122">
        <v>5.4035753611199999E-2</v>
      </c>
      <c r="G1587" s="122">
        <v>4.8913752281799998E-2</v>
      </c>
      <c r="H1587" s="122">
        <v>4.6442205112700002E-2</v>
      </c>
      <c r="I1587" s="122">
        <v>4.5057954416099999E-2</v>
      </c>
      <c r="J1587" s="122">
        <v>5.3009283512699998E-2</v>
      </c>
      <c r="K1587" s="122">
        <v>5.1364367433100001E-2</v>
      </c>
      <c r="L1587" s="122">
        <v>4.87959387397E-2</v>
      </c>
      <c r="M1587" s="122">
        <v>5.8243222730099999E-2</v>
      </c>
      <c r="N1587" s="122">
        <v>5.8428472756900003E-2</v>
      </c>
      <c r="O1587" s="122">
        <v>5.73562994169E-2</v>
      </c>
      <c r="P1587" s="122">
        <v>5.4151297014200003E-2</v>
      </c>
      <c r="Q1587" s="122">
        <v>9.2524293086800005E-2</v>
      </c>
      <c r="R1587" s="122">
        <v>9.8034302917700003E-2</v>
      </c>
      <c r="S1587" s="122">
        <v>0.1046613851334</v>
      </c>
      <c r="T1587" s="122">
        <v>0.1177608856561</v>
      </c>
      <c r="U1587" s="122">
        <v>0.12728205616400001</v>
      </c>
      <c r="V1587" s="122">
        <v>0.12364460010930001</v>
      </c>
      <c r="W1587" s="122">
        <v>0.1223531105677</v>
      </c>
      <c r="X1587" s="122">
        <v>0.13776242079770001</v>
      </c>
      <c r="Y1587" s="122">
        <v>0.14282211986230001</v>
      </c>
      <c r="Z1587" s="122">
        <v>0.15587696868529999</v>
      </c>
      <c r="AA1587" s="122">
        <v>0.17758438045229999</v>
      </c>
      <c r="AB1587" s="122">
        <v>0.16882376706669999</v>
      </c>
      <c r="AC1587" s="122">
        <v>0.18216939843999999</v>
      </c>
      <c r="AD1587" s="122">
        <v>0.1938492801667</v>
      </c>
      <c r="AE1587" s="122">
        <v>0.16743673020829999</v>
      </c>
      <c r="AF1587" s="122">
        <v>0.1328940889502</v>
      </c>
      <c r="AG1587" s="122">
        <v>0.15432010155289999</v>
      </c>
      <c r="AH1587" s="122">
        <v>0.18359055665740001</v>
      </c>
      <c r="AI1587" s="122">
        <v>0.1777133970973</v>
      </c>
      <c r="AJ1587" s="122">
        <v>9.7993525176999996E-2</v>
      </c>
      <c r="AK1587" s="122">
        <v>0.109185110601</v>
      </c>
      <c r="AL1587" s="122">
        <v>-7.0251253882600007E-2</v>
      </c>
    </row>
    <row r="1588" spans="1:38" hidden="1" x14ac:dyDescent="0.25">
      <c r="A1588" s="122" t="s">
        <v>1982</v>
      </c>
      <c r="B1588" s="122">
        <v>1</v>
      </c>
      <c r="C1588" s="122" t="s">
        <v>2163</v>
      </c>
      <c r="D1588" s="122" t="s">
        <v>2093</v>
      </c>
      <c r="E1588" s="122">
        <v>30</v>
      </c>
      <c r="F1588" s="122">
        <v>5.2954332789999995E-4</v>
      </c>
      <c r="G1588" s="122">
        <v>3.0553401440000001E-4</v>
      </c>
      <c r="H1588" s="122">
        <v>2.6660780589999998E-4</v>
      </c>
      <c r="I1588" s="122">
        <v>2.5044975699999998E-4</v>
      </c>
      <c r="J1588" s="122">
        <v>2.0858572139999999E-4</v>
      </c>
      <c r="K1588" s="122">
        <v>2.0932017820000001E-4</v>
      </c>
      <c r="L1588" s="122">
        <v>1.703939696E-4</v>
      </c>
      <c r="M1588" s="122">
        <v>2.6440443560000001E-4</v>
      </c>
      <c r="N1588" s="122">
        <v>2.5044975699999998E-4</v>
      </c>
      <c r="O1588" s="122">
        <v>3.0039281709999999E-4</v>
      </c>
      <c r="P1588" s="122">
        <v>1.4762580990000001E-4</v>
      </c>
      <c r="Q1588" s="122">
        <v>1.29311396E-4</v>
      </c>
      <c r="R1588" s="122">
        <v>1.503051081E-4</v>
      </c>
      <c r="S1588" s="122">
        <v>1.1285075089999999E-4</v>
      </c>
      <c r="T1588" s="122">
        <v>5.1889370500000001E-5</v>
      </c>
      <c r="U1588" s="122">
        <v>1.253409227E-4</v>
      </c>
      <c r="V1588" s="122">
        <v>3.1287637869999998E-4</v>
      </c>
      <c r="W1588" s="122">
        <v>3.0879206469999998E-4</v>
      </c>
      <c r="X1588" s="122">
        <v>1.683712757E-4</v>
      </c>
      <c r="Y1588" s="122">
        <v>1.3573642369999999E-4</v>
      </c>
      <c r="Z1588" s="122">
        <v>9.7455802699999996E-5</v>
      </c>
      <c r="AA1588" s="122">
        <v>2.7363655699999998E-5</v>
      </c>
      <c r="AB1588" s="122">
        <v>1.16514221E-5</v>
      </c>
      <c r="AC1588" s="122">
        <v>1.6268217400000001E-5</v>
      </c>
      <c r="AD1588" s="122">
        <v>4.8742957700000001E-5</v>
      </c>
      <c r="AE1588" s="122">
        <v>1.4630305320000001E-4</v>
      </c>
      <c r="AF1588" s="122">
        <v>1.96746278E-5</v>
      </c>
      <c r="AG1588" s="122">
        <v>0</v>
      </c>
      <c r="AH1588" s="122">
        <v>0</v>
      </c>
      <c r="AI1588" s="122">
        <v>0</v>
      </c>
      <c r="AJ1588" s="122">
        <v>0</v>
      </c>
      <c r="AK1588" s="122">
        <v>0</v>
      </c>
      <c r="AL1588" s="122">
        <v>0</v>
      </c>
    </row>
    <row r="1589" spans="1:38" hidden="1" x14ac:dyDescent="0.25">
      <c r="A1589" s="122" t="s">
        <v>1982</v>
      </c>
      <c r="B1589" s="122">
        <v>1</v>
      </c>
      <c r="C1589" s="122" t="s">
        <v>2163</v>
      </c>
      <c r="D1589" s="122" t="s">
        <v>2094</v>
      </c>
      <c r="E1589" s="122">
        <v>30</v>
      </c>
      <c r="F1589" s="122">
        <v>1.0825513810606999</v>
      </c>
      <c r="G1589" s="122">
        <v>1.0005210733754999</v>
      </c>
      <c r="H1589" s="122">
        <v>0.98996509351329998</v>
      </c>
      <c r="I1589" s="122">
        <v>0.95516399474939995</v>
      </c>
      <c r="J1589" s="122">
        <v>0.98831587084630002</v>
      </c>
      <c r="K1589" s="122">
        <v>0.97151166697360003</v>
      </c>
      <c r="L1589" s="122">
        <v>0.9714587193177</v>
      </c>
      <c r="M1589" s="122">
        <v>0.99215801449300001</v>
      </c>
      <c r="N1589" s="122">
        <v>0.95646037770939996</v>
      </c>
      <c r="O1589" s="122">
        <v>0.88771452338580004</v>
      </c>
      <c r="P1589" s="122">
        <v>0.82682695584029997</v>
      </c>
      <c r="Q1589" s="122">
        <v>0.83557815362379995</v>
      </c>
      <c r="R1589" s="122">
        <v>0.78008957018330005</v>
      </c>
      <c r="S1589" s="122">
        <v>0.71388043137769996</v>
      </c>
      <c r="T1589" s="122">
        <v>0.73797275359339998</v>
      </c>
      <c r="U1589" s="122">
        <v>0.7596536125783</v>
      </c>
      <c r="V1589" s="122">
        <v>0.75573741886379997</v>
      </c>
      <c r="W1589" s="122">
        <v>0.71550415360550002</v>
      </c>
      <c r="X1589" s="122">
        <v>0.7215513967271</v>
      </c>
      <c r="Y1589" s="122">
        <v>0.65439880226930003</v>
      </c>
      <c r="Z1589" s="122">
        <v>0.66031634236250003</v>
      </c>
      <c r="AA1589" s="122">
        <v>0.67455173639220001</v>
      </c>
      <c r="AB1589" s="122">
        <v>0.59714517753789997</v>
      </c>
      <c r="AC1589" s="122">
        <v>0.55684219847810001</v>
      </c>
      <c r="AD1589" s="122">
        <v>0.53808139630700003</v>
      </c>
      <c r="AE1589" s="122">
        <v>0.44046073389779999</v>
      </c>
      <c r="AF1589" s="122">
        <v>0.3296135413936</v>
      </c>
      <c r="AG1589" s="122">
        <v>0.31788541353580002</v>
      </c>
      <c r="AH1589" s="122">
        <v>0.31126011077530003</v>
      </c>
      <c r="AI1589" s="122">
        <v>0.288444635437</v>
      </c>
      <c r="AJ1589" s="122">
        <v>0.1972877399014</v>
      </c>
      <c r="AK1589" s="122">
        <v>0.21533113925950001</v>
      </c>
      <c r="AL1589" s="122">
        <v>0.160404788986</v>
      </c>
    </row>
    <row r="1590" spans="1:38" hidden="1" x14ac:dyDescent="0.25">
      <c r="A1590" s="122" t="s">
        <v>1982</v>
      </c>
      <c r="B1590" s="122">
        <v>1</v>
      </c>
      <c r="C1590" s="122" t="s">
        <v>2163</v>
      </c>
      <c r="D1590" s="122" t="s">
        <v>2095</v>
      </c>
      <c r="E1590" s="122">
        <v>30</v>
      </c>
      <c r="F1590" s="122">
        <v>2.3399792548999998E-3</v>
      </c>
      <c r="G1590" s="122">
        <v>2.3142732681E-3</v>
      </c>
      <c r="H1590" s="122">
        <v>2.3796399202000002E-3</v>
      </c>
      <c r="I1590" s="122">
        <v>2.3017875031E-3</v>
      </c>
      <c r="J1590" s="122">
        <v>2.5434237789E-3</v>
      </c>
      <c r="K1590" s="122">
        <v>2.7314447108999999E-3</v>
      </c>
      <c r="L1590" s="122">
        <v>2.3656852417E-3</v>
      </c>
      <c r="M1590" s="122">
        <v>2.6036492336999999E-3</v>
      </c>
      <c r="N1590" s="122">
        <v>2.3620129578999999E-3</v>
      </c>
      <c r="O1590" s="122">
        <v>2.1688508284999999E-3</v>
      </c>
      <c r="P1590" s="122">
        <v>2.7086765511999998E-3</v>
      </c>
      <c r="Q1590" s="122">
        <v>2.7286067700000001E-3</v>
      </c>
      <c r="R1590" s="122">
        <v>2.7927784609000001E-3</v>
      </c>
      <c r="S1590" s="122">
        <v>2.9584726417000002E-3</v>
      </c>
      <c r="T1590" s="122">
        <v>2.7949664076E-3</v>
      </c>
      <c r="U1590" s="122">
        <v>3.0560466919000002E-3</v>
      </c>
      <c r="V1590" s="122">
        <v>3.0215668845999999E-3</v>
      </c>
      <c r="W1590" s="122">
        <v>2.2963422405999998E-3</v>
      </c>
      <c r="X1590" s="122">
        <v>2.8226958228000001E-3</v>
      </c>
      <c r="Y1590" s="122">
        <v>2.6862139254999998E-3</v>
      </c>
      <c r="Z1590" s="122">
        <v>2.8970955587E-3</v>
      </c>
      <c r="AA1590" s="122">
        <v>2.8384550616E-3</v>
      </c>
      <c r="AB1590" s="122">
        <v>2.9166225607000001E-3</v>
      </c>
      <c r="AC1590" s="122">
        <v>2.0636553205E-3</v>
      </c>
      <c r="AD1590" s="122">
        <v>1.913177615E-3</v>
      </c>
      <c r="AE1590" s="122">
        <v>2.5255970443E-3</v>
      </c>
      <c r="AF1590" s="122">
        <v>2.0547573768E-3</v>
      </c>
      <c r="AG1590" s="122">
        <v>1.5266175957E-3</v>
      </c>
      <c r="AH1590" s="122">
        <v>1.0893763873E-3</v>
      </c>
      <c r="AI1590" s="122">
        <v>1.1293514002000001E-3</v>
      </c>
      <c r="AJ1590" s="122">
        <v>4.9722723019999995E-4</v>
      </c>
      <c r="AK1590" s="122">
        <v>2.203370297E-4</v>
      </c>
      <c r="AL1590" s="122">
        <v>-1.2566666666666999</v>
      </c>
    </row>
    <row r="1591" spans="1:38" hidden="1" x14ac:dyDescent="0.25">
      <c r="A1591" s="122" t="s">
        <v>1982</v>
      </c>
      <c r="B1591" s="122">
        <v>1</v>
      </c>
      <c r="C1591" s="122" t="s">
        <v>2163</v>
      </c>
      <c r="D1591" s="122" t="s">
        <v>2096</v>
      </c>
      <c r="E1591" s="122">
        <v>30</v>
      </c>
      <c r="F1591" s="122">
        <v>0</v>
      </c>
      <c r="G1591" s="122">
        <v>0</v>
      </c>
      <c r="H1591" s="122">
        <v>0</v>
      </c>
      <c r="I1591" s="122">
        <v>0</v>
      </c>
      <c r="J1591" s="122">
        <v>0</v>
      </c>
      <c r="K1591" s="122">
        <v>0</v>
      </c>
      <c r="L1591" s="122">
        <v>0</v>
      </c>
      <c r="M1591" s="122">
        <v>0</v>
      </c>
      <c r="N1591" s="122">
        <v>0</v>
      </c>
      <c r="O1591" s="122">
        <v>0</v>
      </c>
      <c r="P1591" s="122">
        <v>0</v>
      </c>
      <c r="Q1591" s="122">
        <v>0</v>
      </c>
      <c r="R1591" s="122">
        <v>0</v>
      </c>
      <c r="S1591" s="122">
        <v>0</v>
      </c>
      <c r="T1591" s="122">
        <v>0</v>
      </c>
      <c r="U1591" s="122">
        <v>0</v>
      </c>
      <c r="V1591" s="122">
        <v>0</v>
      </c>
      <c r="W1591" s="122">
        <v>0</v>
      </c>
      <c r="X1591" s="122">
        <v>0</v>
      </c>
      <c r="Y1591" s="122">
        <v>0</v>
      </c>
      <c r="Z1591" s="122">
        <v>0</v>
      </c>
      <c r="AA1591" s="122">
        <v>0</v>
      </c>
      <c r="AB1591" s="122">
        <v>0</v>
      </c>
      <c r="AC1591" s="122">
        <v>0</v>
      </c>
      <c r="AD1591" s="122">
        <v>0</v>
      </c>
      <c r="AE1591" s="122">
        <v>0</v>
      </c>
      <c r="AF1591" s="122">
        <v>0</v>
      </c>
      <c r="AG1591" s="122">
        <v>0</v>
      </c>
      <c r="AH1591" s="122">
        <v>0</v>
      </c>
      <c r="AI1591" s="122">
        <v>0</v>
      </c>
      <c r="AJ1591" s="122">
        <v>0</v>
      </c>
      <c r="AK1591" s="122">
        <v>0</v>
      </c>
      <c r="AL1591" s="122">
        <v>0</v>
      </c>
    </row>
    <row r="1592" spans="1:38" hidden="1" x14ac:dyDescent="0.25">
      <c r="A1592" s="122" t="s">
        <v>1982</v>
      </c>
      <c r="B1592" s="122">
        <v>1</v>
      </c>
      <c r="C1592" s="122" t="s">
        <v>2163</v>
      </c>
      <c r="D1592" s="122" t="s">
        <v>2097</v>
      </c>
      <c r="E1592" s="122">
        <v>30</v>
      </c>
      <c r="F1592" s="122">
        <v>2.06390029518E-2</v>
      </c>
      <c r="G1592" s="122">
        <v>2.67278498442E-2</v>
      </c>
      <c r="H1592" s="122">
        <v>2.30645798043E-2</v>
      </c>
      <c r="I1592" s="122">
        <v>2.55041447197E-2</v>
      </c>
      <c r="J1592" s="122">
        <v>2.85420248238E-2</v>
      </c>
      <c r="K1592" s="122">
        <v>2.90416557307E-2</v>
      </c>
      <c r="L1592" s="122">
        <v>3.3045680325500003E-2</v>
      </c>
      <c r="M1592" s="122">
        <v>3.3140458632700001E-2</v>
      </c>
      <c r="N1592" s="122">
        <v>3.3285013077900001E-2</v>
      </c>
      <c r="O1592" s="122">
        <v>3.27118363412E-2</v>
      </c>
      <c r="P1592" s="122">
        <v>3.2466995163099997E-2</v>
      </c>
      <c r="Q1592" s="122">
        <v>3.29810694962E-2</v>
      </c>
      <c r="R1592" s="122">
        <v>3.4108241028600002E-2</v>
      </c>
      <c r="S1592" s="122">
        <v>3.3789403231199999E-2</v>
      </c>
      <c r="T1592" s="122">
        <v>3.4266325803300003E-2</v>
      </c>
      <c r="U1592" s="122">
        <v>3.2742918251000001E-2</v>
      </c>
      <c r="V1592" s="122">
        <v>2.9471438797799999E-2</v>
      </c>
      <c r="W1592" s="122">
        <v>7.2559680656000001E-3</v>
      </c>
      <c r="X1592" s="122">
        <v>8.9645757685000004E-3</v>
      </c>
      <c r="Y1592" s="122">
        <v>6.2022181061000001E-3</v>
      </c>
      <c r="Z1592" s="122">
        <v>8.0689690397000007E-3</v>
      </c>
      <c r="AA1592" s="122">
        <v>1.0110183968500001E-2</v>
      </c>
      <c r="AB1592" s="122">
        <v>8.9449273139999997E-3</v>
      </c>
      <c r="AC1592" s="122">
        <v>7.5245301607999998E-3</v>
      </c>
      <c r="AD1592" s="122">
        <v>7.9956735929999998E-3</v>
      </c>
      <c r="AE1592" s="122">
        <v>6.8714819853E-3</v>
      </c>
      <c r="AF1592" s="122">
        <v>7.6465383189999996E-3</v>
      </c>
      <c r="AG1592" s="122">
        <v>8.1132353498999995E-3</v>
      </c>
      <c r="AH1592" s="122">
        <v>4.9253325028999996E-3</v>
      </c>
      <c r="AI1592" s="122">
        <v>6.8687362520000001E-3</v>
      </c>
      <c r="AJ1592" s="122">
        <v>5.6141541311000003E-3</v>
      </c>
      <c r="AK1592" s="122">
        <v>4.3453466843000003E-3</v>
      </c>
      <c r="AL1592" s="122">
        <v>-0.1052522522523</v>
      </c>
    </row>
    <row r="1593" spans="1:38" hidden="1" x14ac:dyDescent="0.25">
      <c r="A1593" s="122" t="s">
        <v>1982</v>
      </c>
      <c r="B1593" s="122">
        <v>1</v>
      </c>
      <c r="C1593" s="122" t="s">
        <v>2163</v>
      </c>
      <c r="D1593" s="122" t="s">
        <v>2098</v>
      </c>
      <c r="E1593" s="122">
        <v>30</v>
      </c>
      <c r="F1593" s="122">
        <v>0</v>
      </c>
      <c r="G1593" s="122">
        <v>0</v>
      </c>
      <c r="H1593" s="122">
        <v>0</v>
      </c>
      <c r="I1593" s="122">
        <v>0</v>
      </c>
      <c r="J1593" s="122">
        <v>0</v>
      </c>
      <c r="K1593" s="122">
        <v>0</v>
      </c>
      <c r="L1593" s="122">
        <v>0</v>
      </c>
      <c r="M1593" s="122">
        <v>0</v>
      </c>
      <c r="N1593" s="122">
        <v>0</v>
      </c>
      <c r="O1593" s="122">
        <v>0</v>
      </c>
      <c r="P1593" s="122">
        <v>0</v>
      </c>
      <c r="Q1593" s="122">
        <v>0</v>
      </c>
      <c r="R1593" s="122">
        <v>0</v>
      </c>
      <c r="S1593" s="122">
        <v>0</v>
      </c>
      <c r="T1593" s="122">
        <v>0</v>
      </c>
      <c r="U1593" s="122">
        <v>0</v>
      </c>
      <c r="V1593" s="122">
        <v>0</v>
      </c>
      <c r="W1593" s="122">
        <v>0</v>
      </c>
      <c r="X1593" s="122">
        <v>0</v>
      </c>
      <c r="Y1593" s="122">
        <v>0</v>
      </c>
      <c r="Z1593" s="122">
        <v>0</v>
      </c>
      <c r="AA1593" s="122">
        <v>0</v>
      </c>
      <c r="AB1593" s="122">
        <v>0</v>
      </c>
      <c r="AC1593" s="122">
        <v>0</v>
      </c>
      <c r="AD1593" s="122">
        <v>0</v>
      </c>
      <c r="AE1593" s="122">
        <v>0</v>
      </c>
      <c r="AF1593" s="122">
        <v>0</v>
      </c>
      <c r="AG1593" s="122">
        <v>0</v>
      </c>
      <c r="AH1593" s="122">
        <v>0</v>
      </c>
      <c r="AI1593" s="122">
        <v>0</v>
      </c>
      <c r="AJ1593" s="122">
        <v>0</v>
      </c>
      <c r="AK1593" s="122">
        <v>0</v>
      </c>
      <c r="AL1593" s="122">
        <v>0</v>
      </c>
    </row>
    <row r="1594" spans="1:38" hidden="1" x14ac:dyDescent="0.25">
      <c r="A1594" s="122" t="s">
        <v>1982</v>
      </c>
      <c r="B1594" s="122">
        <v>1</v>
      </c>
      <c r="C1594" s="122" t="s">
        <v>2163</v>
      </c>
      <c r="D1594" s="122" t="s">
        <v>2099</v>
      </c>
      <c r="E1594" s="122">
        <v>30</v>
      </c>
      <c r="F1594" s="122">
        <v>0</v>
      </c>
      <c r="G1594" s="122">
        <v>0</v>
      </c>
      <c r="H1594" s="122">
        <v>0</v>
      </c>
      <c r="I1594" s="122">
        <v>0</v>
      </c>
      <c r="J1594" s="122">
        <v>0</v>
      </c>
      <c r="K1594" s="122">
        <v>0</v>
      </c>
      <c r="L1594" s="122">
        <v>0</v>
      </c>
      <c r="M1594" s="122">
        <v>0</v>
      </c>
      <c r="N1594" s="122">
        <v>0</v>
      </c>
      <c r="O1594" s="122">
        <v>0</v>
      </c>
      <c r="P1594" s="122">
        <v>0</v>
      </c>
      <c r="Q1594" s="122">
        <v>0</v>
      </c>
      <c r="R1594" s="122">
        <v>0</v>
      </c>
      <c r="S1594" s="122">
        <v>0</v>
      </c>
      <c r="T1594" s="122">
        <v>0</v>
      </c>
      <c r="U1594" s="122">
        <v>0</v>
      </c>
      <c r="V1594" s="122">
        <v>0</v>
      </c>
      <c r="W1594" s="122">
        <v>0</v>
      </c>
      <c r="X1594" s="122">
        <v>0</v>
      </c>
      <c r="Y1594" s="122">
        <v>0</v>
      </c>
      <c r="Z1594" s="122">
        <v>0</v>
      </c>
      <c r="AA1594" s="122">
        <v>0</v>
      </c>
      <c r="AB1594" s="122">
        <v>0</v>
      </c>
      <c r="AC1594" s="122">
        <v>0</v>
      </c>
      <c r="AD1594" s="122">
        <v>0</v>
      </c>
      <c r="AE1594" s="122">
        <v>0</v>
      </c>
      <c r="AF1594" s="122">
        <v>0</v>
      </c>
      <c r="AG1594" s="122">
        <v>0</v>
      </c>
      <c r="AH1594" s="122">
        <v>0</v>
      </c>
      <c r="AI1594" s="122">
        <v>0</v>
      </c>
      <c r="AJ1594" s="122">
        <v>0</v>
      </c>
      <c r="AK1594" s="122">
        <v>0</v>
      </c>
      <c r="AL1594" s="122">
        <v>0</v>
      </c>
    </row>
    <row r="1595" spans="1:38" hidden="1" x14ac:dyDescent="0.25">
      <c r="A1595" s="122" t="s">
        <v>1982</v>
      </c>
      <c r="B1595" s="122">
        <v>1</v>
      </c>
      <c r="C1595" s="122" t="s">
        <v>2163</v>
      </c>
      <c r="D1595" s="122" t="s">
        <v>2100</v>
      </c>
      <c r="E1595" s="122">
        <v>30</v>
      </c>
      <c r="F1595" s="122">
        <v>0</v>
      </c>
      <c r="G1595" s="122">
        <v>0</v>
      </c>
      <c r="H1595" s="122">
        <v>0</v>
      </c>
      <c r="I1595" s="122">
        <v>0</v>
      </c>
      <c r="J1595" s="122">
        <v>0</v>
      </c>
      <c r="K1595" s="122">
        <v>0</v>
      </c>
      <c r="L1595" s="122">
        <v>0</v>
      </c>
      <c r="M1595" s="122">
        <v>0</v>
      </c>
      <c r="N1595" s="122">
        <v>0</v>
      </c>
      <c r="O1595" s="122">
        <v>0</v>
      </c>
      <c r="P1595" s="122">
        <v>0</v>
      </c>
      <c r="Q1595" s="122">
        <v>0</v>
      </c>
      <c r="R1595" s="122">
        <v>0</v>
      </c>
      <c r="S1595" s="122">
        <v>0</v>
      </c>
      <c r="T1595" s="122">
        <v>0</v>
      </c>
      <c r="U1595" s="122">
        <v>0</v>
      </c>
      <c r="V1595" s="122">
        <v>0</v>
      </c>
      <c r="W1595" s="122">
        <v>0</v>
      </c>
      <c r="X1595" s="122">
        <v>0</v>
      </c>
      <c r="Y1595" s="122">
        <v>0</v>
      </c>
      <c r="Z1595" s="122">
        <v>0</v>
      </c>
      <c r="AA1595" s="122">
        <v>0</v>
      </c>
      <c r="AB1595" s="122">
        <v>0</v>
      </c>
      <c r="AC1595" s="122">
        <v>0</v>
      </c>
      <c r="AD1595" s="122">
        <v>0</v>
      </c>
      <c r="AE1595" s="122">
        <v>0</v>
      </c>
      <c r="AF1595" s="122">
        <v>0</v>
      </c>
      <c r="AG1595" s="122">
        <v>0</v>
      </c>
      <c r="AH1595" s="122">
        <v>0</v>
      </c>
      <c r="AI1595" s="122">
        <v>0</v>
      </c>
      <c r="AJ1595" s="122">
        <v>0</v>
      </c>
      <c r="AK1595" s="122">
        <v>0</v>
      </c>
      <c r="AL1595" s="122">
        <v>0</v>
      </c>
    </row>
    <row r="1596" spans="1:38" hidden="1" x14ac:dyDescent="0.25">
      <c r="A1596" s="122" t="s">
        <v>1982</v>
      </c>
      <c r="B1596" s="122">
        <v>1</v>
      </c>
      <c r="C1596" s="122" t="s">
        <v>2163</v>
      </c>
      <c r="D1596" s="122" t="s">
        <v>2101</v>
      </c>
      <c r="E1596" s="122">
        <v>30</v>
      </c>
      <c r="F1596" s="122">
        <v>1.9433726015E-3</v>
      </c>
      <c r="G1596" s="122">
        <v>1.6921883877E-3</v>
      </c>
      <c r="H1596" s="122">
        <v>2.1137665711000002E-3</v>
      </c>
      <c r="I1596" s="122">
        <v>4.7960026789999998E-4</v>
      </c>
      <c r="J1596" s="122">
        <v>6.1547476950000004E-4</v>
      </c>
      <c r="K1596" s="122">
        <v>4.0248230749999998E-4</v>
      </c>
      <c r="L1596" s="122">
        <v>5.214643035E-4</v>
      </c>
      <c r="M1596" s="122">
        <v>2.94517163E-4</v>
      </c>
      <c r="N1596" s="122">
        <v>2.7321791679999998E-4</v>
      </c>
      <c r="O1596" s="122">
        <v>2.8790705209999999E-4</v>
      </c>
      <c r="P1596" s="122">
        <v>3.202231498E-4</v>
      </c>
      <c r="Q1596" s="122">
        <v>2.6913066489999999E-4</v>
      </c>
      <c r="R1596" s="122">
        <v>1.8215702919999999E-4</v>
      </c>
      <c r="S1596" s="122">
        <v>3.917893514E-4</v>
      </c>
      <c r="T1596" s="122">
        <v>4.2456375019999998E-4</v>
      </c>
      <c r="U1596" s="122">
        <v>4.3892458329999998E-4</v>
      </c>
      <c r="V1596" s="122">
        <v>2.8944941130000003E-4</v>
      </c>
      <c r="W1596" s="122">
        <v>1.7341038349999999E-4</v>
      </c>
      <c r="X1596" s="122">
        <v>1.814468095E-4</v>
      </c>
      <c r="Y1596" s="122">
        <v>3.3230937030000001E-4</v>
      </c>
      <c r="Z1596" s="122">
        <v>3.3673153449999998E-4</v>
      </c>
      <c r="AA1596" s="122">
        <v>3.4132996829999999E-4</v>
      </c>
      <c r="AB1596" s="122">
        <v>3.0963742439999998E-4</v>
      </c>
      <c r="AC1596" s="122">
        <v>3.038469673E-4</v>
      </c>
      <c r="AD1596" s="122">
        <v>2.6647046249999998E-4</v>
      </c>
      <c r="AE1596" s="122">
        <v>1.015063317E-4</v>
      </c>
      <c r="AF1596" s="122">
        <v>1.7178796849999999E-4</v>
      </c>
      <c r="AG1596" s="122">
        <v>1.794608384E-4</v>
      </c>
      <c r="AH1596" s="122">
        <v>1.9015232549999999E-4</v>
      </c>
      <c r="AI1596" s="122">
        <v>1.3901283540000001E-4</v>
      </c>
      <c r="AJ1596" s="122">
        <v>1.167786257E-4</v>
      </c>
      <c r="AK1596" s="122">
        <v>3.23160977E-5</v>
      </c>
      <c r="AL1596" s="122">
        <v>-2.6136363636364002</v>
      </c>
    </row>
    <row r="1597" spans="1:38" hidden="1" x14ac:dyDescent="0.25">
      <c r="A1597" s="122" t="s">
        <v>1982</v>
      </c>
      <c r="B1597" s="122">
        <v>1</v>
      </c>
      <c r="C1597" s="122" t="s">
        <v>2163</v>
      </c>
      <c r="D1597" s="122" t="s">
        <v>2135</v>
      </c>
      <c r="E1597" s="122">
        <v>30</v>
      </c>
      <c r="F1597" s="122">
        <v>0</v>
      </c>
      <c r="G1597" s="122">
        <v>0</v>
      </c>
      <c r="H1597" s="122">
        <v>0</v>
      </c>
      <c r="I1597" s="122">
        <v>0</v>
      </c>
      <c r="J1597" s="122">
        <v>0</v>
      </c>
      <c r="K1597" s="122">
        <v>0</v>
      </c>
      <c r="L1597" s="122">
        <v>0</v>
      </c>
      <c r="M1597" s="122">
        <v>0</v>
      </c>
      <c r="N1597" s="122">
        <v>0</v>
      </c>
      <c r="O1597" s="122">
        <v>0</v>
      </c>
      <c r="P1597" s="122">
        <v>0</v>
      </c>
      <c r="Q1597" s="122">
        <v>0</v>
      </c>
      <c r="R1597" s="122">
        <v>0</v>
      </c>
      <c r="S1597" s="122">
        <v>0</v>
      </c>
      <c r="T1597" s="122">
        <v>0</v>
      </c>
      <c r="U1597" s="122">
        <v>0</v>
      </c>
      <c r="V1597" s="122">
        <v>0</v>
      </c>
      <c r="W1597" s="122">
        <v>0</v>
      </c>
      <c r="X1597" s="122">
        <v>0</v>
      </c>
      <c r="Y1597" s="122">
        <v>0</v>
      </c>
      <c r="Z1597" s="122">
        <v>0</v>
      </c>
      <c r="AA1597" s="122">
        <v>0</v>
      </c>
      <c r="AB1597" s="122">
        <v>0</v>
      </c>
      <c r="AC1597" s="122">
        <v>0</v>
      </c>
      <c r="AD1597" s="122">
        <v>0</v>
      </c>
      <c r="AE1597" s="122">
        <v>0</v>
      </c>
      <c r="AF1597" s="122">
        <v>0</v>
      </c>
      <c r="AG1597" s="122">
        <v>0</v>
      </c>
      <c r="AH1597" s="122">
        <v>0</v>
      </c>
      <c r="AI1597" s="122">
        <v>0</v>
      </c>
      <c r="AJ1597" s="122">
        <v>0</v>
      </c>
      <c r="AK1597" s="122">
        <v>0</v>
      </c>
      <c r="AL1597" s="122">
        <v>0</v>
      </c>
    </row>
    <row r="1598" spans="1:38" hidden="1" x14ac:dyDescent="0.25">
      <c r="A1598" s="122" t="s">
        <v>1982</v>
      </c>
      <c r="B1598" s="122">
        <v>1</v>
      </c>
      <c r="C1598" s="122" t="s">
        <v>2163</v>
      </c>
      <c r="D1598" s="122" t="s">
        <v>2102</v>
      </c>
      <c r="E1598" s="122">
        <v>30</v>
      </c>
      <c r="F1598" s="122">
        <v>0</v>
      </c>
      <c r="G1598" s="122">
        <v>0</v>
      </c>
      <c r="H1598" s="122">
        <v>0</v>
      </c>
      <c r="I1598" s="122">
        <v>0</v>
      </c>
      <c r="J1598" s="122">
        <v>0</v>
      </c>
      <c r="K1598" s="122">
        <v>0</v>
      </c>
      <c r="L1598" s="122">
        <v>0</v>
      </c>
      <c r="M1598" s="122">
        <v>0</v>
      </c>
      <c r="N1598" s="122">
        <v>0</v>
      </c>
      <c r="O1598" s="122">
        <v>1.32202218E-5</v>
      </c>
      <c r="P1598" s="122">
        <v>5.8903432590000002E-4</v>
      </c>
      <c r="Q1598" s="122">
        <v>4.4348482530000001E-4</v>
      </c>
      <c r="R1598" s="122">
        <v>1.6931152722E-3</v>
      </c>
      <c r="S1598" s="122">
        <v>2.7141005144000001E-3</v>
      </c>
      <c r="T1598" s="122">
        <v>2.6340285689000001E-3</v>
      </c>
      <c r="U1598" s="122">
        <v>2.6112515956999999E-3</v>
      </c>
      <c r="V1598" s="122">
        <v>2.7890665163999998E-3</v>
      </c>
      <c r="W1598" s="122">
        <v>2.6038445992000001E-3</v>
      </c>
      <c r="X1598" s="122">
        <v>2.0869677127E-3</v>
      </c>
      <c r="Y1598" s="122">
        <v>2.5265217253999999E-3</v>
      </c>
      <c r="Z1598" s="122">
        <v>2.940401333E-3</v>
      </c>
      <c r="AA1598" s="122">
        <v>2.0173647139000001E-3</v>
      </c>
      <c r="AB1598" s="122">
        <v>2.1687171573999998E-3</v>
      </c>
      <c r="AC1598" s="122">
        <v>2.6257336142000002E-3</v>
      </c>
      <c r="AD1598" s="122">
        <v>2.7447383784000002E-3</v>
      </c>
      <c r="AE1598" s="122">
        <v>2.3086855210000001E-3</v>
      </c>
      <c r="AF1598" s="122">
        <v>2.1076999582E-3</v>
      </c>
      <c r="AG1598" s="122">
        <v>1.9122815777000001E-3</v>
      </c>
      <c r="AH1598" s="122">
        <v>2.1591104629000001E-3</v>
      </c>
      <c r="AI1598" s="122">
        <v>1.9810730018000001E-3</v>
      </c>
      <c r="AJ1598" s="122">
        <v>1.9000396524E-3</v>
      </c>
      <c r="AK1598" s="122">
        <v>2.3509961064000001E-3</v>
      </c>
      <c r="AL1598" s="122">
        <v>0.1918150577944</v>
      </c>
    </row>
    <row r="1599" spans="1:38" hidden="1" x14ac:dyDescent="0.25">
      <c r="A1599" s="122" t="s">
        <v>1982</v>
      </c>
      <c r="B1599" s="122">
        <v>1</v>
      </c>
      <c r="C1599" s="122" t="s">
        <v>2163</v>
      </c>
      <c r="D1599" s="122" t="s">
        <v>2103</v>
      </c>
      <c r="E1599" s="122">
        <v>30</v>
      </c>
      <c r="F1599" s="122">
        <v>2.7627325691200001E-2</v>
      </c>
      <c r="G1599" s="122">
        <v>2.8076078774899999E-2</v>
      </c>
      <c r="H1599" s="122">
        <v>2.8554944586000001E-2</v>
      </c>
      <c r="I1599" s="122">
        <v>2.6470623054400001E-2</v>
      </c>
      <c r="J1599" s="122">
        <v>3.06093870811E-2</v>
      </c>
      <c r="K1599" s="122">
        <v>2.90661932636E-2</v>
      </c>
      <c r="L1599" s="122">
        <v>2.9169050595199999E-2</v>
      </c>
      <c r="M1599" s="122">
        <v>3.0189311195700001E-2</v>
      </c>
      <c r="N1599" s="122">
        <v>3.1464127834200002E-2</v>
      </c>
      <c r="O1599" s="122">
        <v>3.0187641975700001E-2</v>
      </c>
      <c r="P1599" s="122">
        <v>2.8167885870599998E-2</v>
      </c>
      <c r="Q1599" s="122">
        <v>2.8748708969899998E-2</v>
      </c>
      <c r="R1599" s="122">
        <v>2.7458258885E-2</v>
      </c>
      <c r="S1599" s="122">
        <v>2.7461537232899999E-2</v>
      </c>
      <c r="T1599" s="122">
        <v>3.0805983129699999E-2</v>
      </c>
      <c r="U1599" s="122">
        <v>3.1116884086799999E-2</v>
      </c>
      <c r="V1599" s="122">
        <v>3.36412226395E-2</v>
      </c>
      <c r="W1599" s="122">
        <v>3.22978154175E-2</v>
      </c>
      <c r="X1599" s="122">
        <v>3.4426599125599998E-2</v>
      </c>
      <c r="Y1599" s="122">
        <v>3.6068792841000001E-2</v>
      </c>
      <c r="Z1599" s="122">
        <v>7.2853578404699998E-2</v>
      </c>
      <c r="AA1599" s="122">
        <v>7.7658515416200002E-2</v>
      </c>
      <c r="AB1599" s="122">
        <v>7.8969172443100005E-2</v>
      </c>
      <c r="AC1599" s="122">
        <v>0.1101524889122</v>
      </c>
      <c r="AD1599" s="122">
        <v>0.104745289007</v>
      </c>
      <c r="AE1599" s="122">
        <v>8.92555652757E-2</v>
      </c>
      <c r="AF1599" s="122">
        <v>7.4869617891499998E-2</v>
      </c>
      <c r="AG1599" s="122">
        <v>7.9501052445200004E-2</v>
      </c>
      <c r="AH1599" s="122">
        <v>9.7317929112099993E-2</v>
      </c>
      <c r="AI1599" s="122">
        <v>8.92868395131E-2</v>
      </c>
      <c r="AJ1599" s="122">
        <v>7.4299081927499996E-2</v>
      </c>
      <c r="AK1599" s="122">
        <v>8.7039503132299995E-2</v>
      </c>
      <c r="AL1599" s="122">
        <v>0.2126794089099</v>
      </c>
    </row>
    <row r="1600" spans="1:38" hidden="1" x14ac:dyDescent="0.25">
      <c r="A1600" s="122" t="s">
        <v>1982</v>
      </c>
      <c r="B1600" s="122">
        <v>1</v>
      </c>
      <c r="C1600" s="122" t="s">
        <v>2163</v>
      </c>
      <c r="D1600" s="122" t="s">
        <v>2104</v>
      </c>
      <c r="E1600" s="122">
        <v>30</v>
      </c>
      <c r="F1600" s="122">
        <v>0</v>
      </c>
      <c r="G1600" s="122">
        <v>0</v>
      </c>
      <c r="H1600" s="122">
        <v>0</v>
      </c>
      <c r="I1600" s="122">
        <v>0</v>
      </c>
      <c r="J1600" s="122">
        <v>0</v>
      </c>
      <c r="K1600" s="122">
        <v>0</v>
      </c>
      <c r="L1600" s="122">
        <v>0</v>
      </c>
      <c r="M1600" s="122">
        <v>0</v>
      </c>
      <c r="N1600" s="122">
        <v>0</v>
      </c>
      <c r="O1600" s="122">
        <v>0</v>
      </c>
      <c r="P1600" s="122">
        <v>0</v>
      </c>
      <c r="Q1600" s="122">
        <v>0</v>
      </c>
      <c r="R1600" s="122">
        <v>0</v>
      </c>
      <c r="S1600" s="122">
        <v>0</v>
      </c>
      <c r="T1600" s="122">
        <v>0</v>
      </c>
      <c r="U1600" s="122">
        <v>0</v>
      </c>
      <c r="V1600" s="122">
        <v>0</v>
      </c>
      <c r="W1600" s="122">
        <v>0</v>
      </c>
      <c r="X1600" s="122">
        <v>0</v>
      </c>
      <c r="Y1600" s="122">
        <v>0</v>
      </c>
      <c r="Z1600" s="122">
        <v>0</v>
      </c>
      <c r="AA1600" s="122">
        <v>0</v>
      </c>
      <c r="AB1600" s="122">
        <v>0</v>
      </c>
      <c r="AC1600" s="122">
        <v>0</v>
      </c>
      <c r="AD1600" s="122">
        <v>0</v>
      </c>
      <c r="AE1600" s="122">
        <v>0</v>
      </c>
      <c r="AF1600" s="122">
        <v>0</v>
      </c>
      <c r="AG1600" s="122">
        <v>0</v>
      </c>
      <c r="AH1600" s="122">
        <v>0</v>
      </c>
      <c r="AI1600" s="122">
        <v>0</v>
      </c>
      <c r="AJ1600" s="122">
        <v>0</v>
      </c>
      <c r="AK1600" s="122">
        <v>0</v>
      </c>
      <c r="AL1600" s="122">
        <v>0</v>
      </c>
    </row>
    <row r="1601" spans="1:38" hidden="1" x14ac:dyDescent="0.25">
      <c r="A1601" s="122" t="s">
        <v>1982</v>
      </c>
      <c r="B1601" s="122">
        <v>1</v>
      </c>
      <c r="C1601" s="122" t="s">
        <v>2163</v>
      </c>
      <c r="D1601" s="122" t="s">
        <v>2105</v>
      </c>
      <c r="E1601" s="122">
        <v>30</v>
      </c>
      <c r="F1601" s="122">
        <v>2.14556854907E-2</v>
      </c>
      <c r="G1601" s="122">
        <v>2.1688508285300001E-2</v>
      </c>
      <c r="H1601" s="122">
        <v>2.33145955642E-2</v>
      </c>
      <c r="I1601" s="122">
        <v>2.34827861635E-2</v>
      </c>
      <c r="J1601" s="122">
        <v>2.37126711311E-2</v>
      </c>
      <c r="K1601" s="122">
        <v>2.2115962122899999E-2</v>
      </c>
      <c r="L1601" s="122">
        <v>2.1931613474700001E-2</v>
      </c>
      <c r="M1601" s="122">
        <v>2.1725231123599999E-2</v>
      </c>
      <c r="N1601" s="122">
        <v>2.1969070769799998E-2</v>
      </c>
      <c r="O1601" s="122">
        <v>2.2867311394000001E-2</v>
      </c>
      <c r="P1601" s="122">
        <v>2.2966463057300001E-2</v>
      </c>
      <c r="Q1601" s="122">
        <v>2.2382876197199999E-2</v>
      </c>
      <c r="R1601" s="122">
        <v>2.2620456802800001E-2</v>
      </c>
      <c r="S1601" s="122">
        <v>2.2603227916000002E-2</v>
      </c>
      <c r="T1601" s="122">
        <v>2.1991744184599999E-2</v>
      </c>
      <c r="U1601" s="122">
        <v>2.20015770917E-2</v>
      </c>
      <c r="V1601" s="122">
        <v>2.23356058253E-2</v>
      </c>
      <c r="W1601" s="122">
        <v>2.1744522365000001E-2</v>
      </c>
      <c r="X1601" s="122">
        <v>2.17598218339E-2</v>
      </c>
      <c r="Y1601" s="122">
        <v>2.19935223044E-2</v>
      </c>
      <c r="Z1601" s="122">
        <v>2.1261747774999999E-2</v>
      </c>
      <c r="AA1601" s="122">
        <v>2.0734756684299999E-2</v>
      </c>
      <c r="AB1601" s="122">
        <v>2.0218614988999999E-2</v>
      </c>
      <c r="AC1601" s="122">
        <v>2.02996946092E-2</v>
      </c>
      <c r="AD1601" s="122">
        <v>2.1414697662E-2</v>
      </c>
      <c r="AE1601" s="122">
        <v>2.1153695964600001E-2</v>
      </c>
      <c r="AF1601" s="122">
        <v>2.06535551443E-2</v>
      </c>
      <c r="AG1601" s="122">
        <v>2.1143177809200001E-2</v>
      </c>
      <c r="AH1601" s="122">
        <v>2.1771817716200001E-2</v>
      </c>
      <c r="AI1601" s="122">
        <v>1.9828026474400001E-2</v>
      </c>
      <c r="AJ1601" s="122">
        <v>1.9417567966399998E-2</v>
      </c>
      <c r="AK1601" s="122">
        <v>1.9472652223799999E-2</v>
      </c>
      <c r="AL1601" s="122">
        <v>2.8288009655999999E-3</v>
      </c>
    </row>
    <row r="1602" spans="1:38" hidden="1" x14ac:dyDescent="0.25">
      <c r="A1602" s="122" t="s">
        <v>1982</v>
      </c>
      <c r="B1602" s="122">
        <v>1</v>
      </c>
      <c r="C1602" s="122" t="s">
        <v>2163</v>
      </c>
      <c r="D1602" s="122" t="s">
        <v>475</v>
      </c>
      <c r="E1602" s="122">
        <v>30</v>
      </c>
      <c r="F1602" s="122">
        <v>0</v>
      </c>
      <c r="G1602" s="122">
        <v>0</v>
      </c>
      <c r="H1602" s="122">
        <v>0</v>
      </c>
      <c r="I1602" s="122">
        <v>0</v>
      </c>
      <c r="J1602" s="122">
        <v>0</v>
      </c>
      <c r="K1602" s="122">
        <v>0</v>
      </c>
      <c r="L1602" s="122">
        <v>0</v>
      </c>
      <c r="M1602" s="122">
        <v>0</v>
      </c>
      <c r="N1602" s="122">
        <v>0</v>
      </c>
      <c r="O1602" s="122">
        <v>0</v>
      </c>
      <c r="P1602" s="122">
        <v>0</v>
      </c>
      <c r="Q1602" s="122">
        <v>0</v>
      </c>
      <c r="R1602" s="122">
        <v>0</v>
      </c>
      <c r="S1602" s="122">
        <v>0</v>
      </c>
      <c r="T1602" s="122">
        <v>0</v>
      </c>
      <c r="U1602" s="122">
        <v>0</v>
      </c>
      <c r="V1602" s="122">
        <v>0</v>
      </c>
      <c r="W1602" s="122">
        <v>0</v>
      </c>
      <c r="X1602" s="122">
        <v>0</v>
      </c>
      <c r="Y1602" s="122">
        <v>0</v>
      </c>
      <c r="Z1602" s="122">
        <v>0</v>
      </c>
      <c r="AA1602" s="122">
        <v>0</v>
      </c>
      <c r="AB1602" s="122">
        <v>0</v>
      </c>
      <c r="AC1602" s="122">
        <v>0</v>
      </c>
      <c r="AD1602" s="122">
        <v>0</v>
      </c>
      <c r="AE1602" s="122">
        <v>0</v>
      </c>
      <c r="AF1602" s="122">
        <v>0</v>
      </c>
      <c r="AG1602" s="122">
        <v>0</v>
      </c>
      <c r="AH1602" s="122">
        <v>0</v>
      </c>
      <c r="AI1602" s="122">
        <v>0</v>
      </c>
      <c r="AJ1602" s="122">
        <v>0</v>
      </c>
      <c r="AK1602" s="122">
        <v>0</v>
      </c>
      <c r="AL1602" s="122">
        <v>0</v>
      </c>
    </row>
    <row r="1603" spans="1:38" hidden="1" x14ac:dyDescent="0.25">
      <c r="A1603" s="122" t="s">
        <v>1982</v>
      </c>
      <c r="B1603" s="122">
        <v>1</v>
      </c>
      <c r="C1603" s="122" t="s">
        <v>2163</v>
      </c>
      <c r="D1603" s="122" t="s">
        <v>2106</v>
      </c>
      <c r="E1603" s="122">
        <v>30</v>
      </c>
      <c r="F1603" s="122">
        <v>0</v>
      </c>
      <c r="G1603" s="122">
        <v>0</v>
      </c>
      <c r="H1603" s="122">
        <v>0</v>
      </c>
      <c r="I1603" s="122">
        <v>0</v>
      </c>
      <c r="J1603" s="122">
        <v>0</v>
      </c>
      <c r="K1603" s="122">
        <v>0</v>
      </c>
      <c r="L1603" s="122">
        <v>0</v>
      </c>
      <c r="M1603" s="122">
        <v>0</v>
      </c>
      <c r="N1603" s="122">
        <v>0</v>
      </c>
      <c r="O1603" s="122">
        <v>0</v>
      </c>
      <c r="P1603" s="122">
        <v>0</v>
      </c>
      <c r="Q1603" s="122">
        <v>0</v>
      </c>
      <c r="R1603" s="122">
        <v>0</v>
      </c>
      <c r="S1603" s="122">
        <v>0</v>
      </c>
      <c r="T1603" s="122">
        <v>0</v>
      </c>
      <c r="U1603" s="122">
        <v>0</v>
      </c>
      <c r="V1603" s="122">
        <v>0</v>
      </c>
      <c r="W1603" s="122">
        <v>0</v>
      </c>
      <c r="X1603" s="122">
        <v>0</v>
      </c>
      <c r="Y1603" s="122">
        <v>0</v>
      </c>
      <c r="Z1603" s="122">
        <v>0</v>
      </c>
      <c r="AA1603" s="122">
        <v>0</v>
      </c>
      <c r="AB1603" s="122">
        <v>0</v>
      </c>
      <c r="AC1603" s="122">
        <v>0</v>
      </c>
      <c r="AD1603" s="122">
        <v>0</v>
      </c>
      <c r="AE1603" s="122">
        <v>0</v>
      </c>
      <c r="AF1603" s="122">
        <v>0</v>
      </c>
      <c r="AG1603" s="122">
        <v>0</v>
      </c>
      <c r="AH1603" s="122">
        <v>0</v>
      </c>
      <c r="AI1603" s="122">
        <v>0</v>
      </c>
      <c r="AJ1603" s="122">
        <v>0</v>
      </c>
      <c r="AK1603" s="122">
        <v>0</v>
      </c>
      <c r="AL1603" s="122">
        <v>0</v>
      </c>
    </row>
    <row r="1604" spans="1:38" hidden="1" x14ac:dyDescent="0.25">
      <c r="A1604" s="122" t="s">
        <v>1982</v>
      </c>
      <c r="B1604" s="122">
        <v>1</v>
      </c>
      <c r="C1604" s="122" t="s">
        <v>2163</v>
      </c>
      <c r="D1604" s="122" t="s">
        <v>2107</v>
      </c>
      <c r="E1604" s="122">
        <v>30</v>
      </c>
      <c r="F1604" s="122">
        <v>0</v>
      </c>
      <c r="G1604" s="122">
        <v>0</v>
      </c>
      <c r="H1604" s="122">
        <v>0</v>
      </c>
      <c r="I1604" s="122">
        <v>0</v>
      </c>
      <c r="J1604" s="122">
        <v>0</v>
      </c>
      <c r="K1604" s="122">
        <v>0</v>
      </c>
      <c r="L1604" s="122">
        <v>0</v>
      </c>
      <c r="M1604" s="122">
        <v>0</v>
      </c>
      <c r="N1604" s="122">
        <v>0</v>
      </c>
      <c r="O1604" s="122">
        <v>0</v>
      </c>
      <c r="P1604" s="122">
        <v>0</v>
      </c>
      <c r="Q1604" s="122">
        <v>0</v>
      </c>
      <c r="R1604" s="122">
        <v>0</v>
      </c>
      <c r="S1604" s="122">
        <v>0</v>
      </c>
      <c r="T1604" s="122">
        <v>0</v>
      </c>
      <c r="U1604" s="122">
        <v>0</v>
      </c>
      <c r="V1604" s="122">
        <v>0</v>
      </c>
      <c r="W1604" s="122">
        <v>0</v>
      </c>
      <c r="X1604" s="122">
        <v>0</v>
      </c>
      <c r="Y1604" s="122">
        <v>0</v>
      </c>
      <c r="Z1604" s="122">
        <v>0</v>
      </c>
      <c r="AA1604" s="122">
        <v>0</v>
      </c>
      <c r="AB1604" s="122">
        <v>0</v>
      </c>
      <c r="AC1604" s="122">
        <v>0</v>
      </c>
      <c r="AD1604" s="122">
        <v>0</v>
      </c>
      <c r="AE1604" s="122">
        <v>0</v>
      </c>
      <c r="AF1604" s="122">
        <v>0</v>
      </c>
      <c r="AG1604" s="122">
        <v>0</v>
      </c>
      <c r="AH1604" s="122">
        <v>0</v>
      </c>
      <c r="AI1604" s="122">
        <v>0</v>
      </c>
      <c r="AJ1604" s="122">
        <v>0</v>
      </c>
      <c r="AK1604" s="122">
        <v>0</v>
      </c>
      <c r="AL1604" s="122">
        <v>0</v>
      </c>
    </row>
    <row r="1605" spans="1:38" hidden="1" x14ac:dyDescent="0.25">
      <c r="A1605" s="122" t="s">
        <v>1982</v>
      </c>
      <c r="B1605" s="122">
        <v>1</v>
      </c>
      <c r="C1605" s="122" t="s">
        <v>2163</v>
      </c>
      <c r="D1605" s="122" t="s">
        <v>2108</v>
      </c>
      <c r="E1605" s="122">
        <v>30</v>
      </c>
      <c r="F1605" s="122">
        <v>1.8534817703000001E-2</v>
      </c>
      <c r="G1605" s="122">
        <v>1.6031154742600001E-2</v>
      </c>
      <c r="H1605" s="122">
        <v>1.8877775628199998E-2</v>
      </c>
      <c r="I1605" s="122">
        <v>2.7314547262299999E-2</v>
      </c>
      <c r="J1605" s="122">
        <v>2.9253145894899999E-2</v>
      </c>
      <c r="K1605" s="122">
        <v>2.5525911347499999E-2</v>
      </c>
      <c r="L1605" s="122">
        <v>1.7676170975399998E-2</v>
      </c>
      <c r="M1605" s="122">
        <v>1.98486940877E-2</v>
      </c>
      <c r="N1605" s="122">
        <v>2.2853390099799999E-2</v>
      </c>
      <c r="O1605" s="122">
        <v>2.2380633633699999E-2</v>
      </c>
      <c r="P1605" s="122">
        <v>2.0104752423699999E-2</v>
      </c>
      <c r="Q1605" s="122">
        <v>2.7951166107300002E-2</v>
      </c>
      <c r="R1605" s="122">
        <v>3.721817912E-2</v>
      </c>
      <c r="S1605" s="122">
        <v>7.3064833609299995E-2</v>
      </c>
      <c r="T1605" s="122">
        <v>9.0054919375500003E-2</v>
      </c>
      <c r="U1605" s="122">
        <v>9.2995821875099999E-2</v>
      </c>
      <c r="V1605" s="122">
        <v>8.2766718940299994E-2</v>
      </c>
      <c r="W1605" s="122">
        <v>8.0826404783699998E-2</v>
      </c>
      <c r="X1605" s="122">
        <v>8.30536746706E-2</v>
      </c>
      <c r="Y1605" s="122">
        <v>7.7685840579599999E-2</v>
      </c>
      <c r="Z1605" s="122">
        <v>6.0365641836099999E-2</v>
      </c>
      <c r="AA1605" s="122">
        <v>5.2402150803299997E-2</v>
      </c>
      <c r="AB1605" s="122">
        <v>6.1698789231299997E-2</v>
      </c>
      <c r="AC1605" s="122">
        <v>7.0721871591999996E-2</v>
      </c>
      <c r="AD1605" s="122">
        <v>9.6329716332300003E-2</v>
      </c>
      <c r="AE1605" s="122">
        <v>7.3853507005100003E-2</v>
      </c>
      <c r="AF1605" s="122">
        <v>4.9268351313200003E-2</v>
      </c>
      <c r="AG1605" s="122">
        <v>5.8721577492799999E-2</v>
      </c>
      <c r="AH1605" s="122">
        <v>2.47690177958E-2</v>
      </c>
      <c r="AI1605" s="122">
        <v>4.5089680511399999E-2</v>
      </c>
      <c r="AJ1605" s="122">
        <v>1.8883417591500001E-2</v>
      </c>
      <c r="AK1605" s="122">
        <v>2.1131856825899999E-2</v>
      </c>
      <c r="AL1605" s="122">
        <v>3.70944604808E-2</v>
      </c>
    </row>
    <row r="1606" spans="1:38" hidden="1" x14ac:dyDescent="0.25">
      <c r="A1606" s="122" t="s">
        <v>1982</v>
      </c>
      <c r="B1606" s="122">
        <v>1</v>
      </c>
      <c r="C1606" s="122" t="s">
        <v>2163</v>
      </c>
      <c r="D1606" s="122" t="s">
        <v>2109</v>
      </c>
      <c r="E1606" s="122">
        <v>30</v>
      </c>
      <c r="F1606" s="122">
        <v>0</v>
      </c>
      <c r="G1606" s="122">
        <v>0</v>
      </c>
      <c r="H1606" s="122">
        <v>0</v>
      </c>
      <c r="I1606" s="122">
        <v>0</v>
      </c>
      <c r="J1606" s="122">
        <v>0</v>
      </c>
      <c r="K1606" s="122">
        <v>0</v>
      </c>
      <c r="L1606" s="122">
        <v>0</v>
      </c>
      <c r="M1606" s="122">
        <v>0</v>
      </c>
      <c r="N1606" s="122">
        <v>0</v>
      </c>
      <c r="O1606" s="122">
        <v>0</v>
      </c>
      <c r="P1606" s="122">
        <v>0</v>
      </c>
      <c r="Q1606" s="122">
        <v>0</v>
      </c>
      <c r="R1606" s="122">
        <v>0</v>
      </c>
      <c r="S1606" s="122">
        <v>0</v>
      </c>
      <c r="T1606" s="122">
        <v>0</v>
      </c>
      <c r="U1606" s="122">
        <v>0</v>
      </c>
      <c r="V1606" s="122">
        <v>0</v>
      </c>
      <c r="W1606" s="122">
        <v>0</v>
      </c>
      <c r="X1606" s="122">
        <v>0</v>
      </c>
      <c r="Y1606" s="122">
        <v>0</v>
      </c>
      <c r="Z1606" s="122">
        <v>0</v>
      </c>
      <c r="AA1606" s="122">
        <v>0</v>
      </c>
      <c r="AB1606" s="122">
        <v>0</v>
      </c>
      <c r="AC1606" s="122">
        <v>0</v>
      </c>
      <c r="AD1606" s="122">
        <v>0</v>
      </c>
      <c r="AE1606" s="122">
        <v>0</v>
      </c>
      <c r="AF1606" s="122">
        <v>0</v>
      </c>
      <c r="AG1606" s="122">
        <v>0</v>
      </c>
      <c r="AH1606" s="122">
        <v>0</v>
      </c>
      <c r="AI1606" s="122">
        <v>0</v>
      </c>
      <c r="AJ1606" s="122">
        <v>0</v>
      </c>
      <c r="AK1606" s="122">
        <v>0</v>
      </c>
      <c r="AL1606" s="122">
        <v>0</v>
      </c>
    </row>
    <row r="1607" spans="1:38" hidden="1" x14ac:dyDescent="0.25">
      <c r="A1607" s="122" t="s">
        <v>1982</v>
      </c>
      <c r="B1607" s="122">
        <v>1</v>
      </c>
      <c r="C1607" s="122" t="s">
        <v>2163</v>
      </c>
      <c r="D1607" s="122" t="s">
        <v>2110</v>
      </c>
      <c r="E1607" s="122">
        <v>30</v>
      </c>
      <c r="F1607" s="122">
        <v>0</v>
      </c>
      <c r="G1607" s="122">
        <v>0</v>
      </c>
      <c r="H1607" s="122">
        <v>0</v>
      </c>
      <c r="I1607" s="122">
        <v>0</v>
      </c>
      <c r="J1607" s="122">
        <v>0</v>
      </c>
      <c r="K1607" s="122">
        <v>0</v>
      </c>
      <c r="L1607" s="122">
        <v>0</v>
      </c>
      <c r="M1607" s="122">
        <v>0</v>
      </c>
      <c r="N1607" s="122">
        <v>0</v>
      </c>
      <c r="O1607" s="122">
        <v>0</v>
      </c>
      <c r="P1607" s="122">
        <v>0</v>
      </c>
      <c r="Q1607" s="122">
        <v>0</v>
      </c>
      <c r="R1607" s="122">
        <v>0</v>
      </c>
      <c r="S1607" s="122">
        <v>0</v>
      </c>
      <c r="T1607" s="122">
        <v>0</v>
      </c>
      <c r="U1607" s="122">
        <v>0</v>
      </c>
      <c r="V1607" s="122">
        <v>0</v>
      </c>
      <c r="W1607" s="122">
        <v>0</v>
      </c>
      <c r="X1607" s="122">
        <v>0</v>
      </c>
      <c r="Y1607" s="122">
        <v>0</v>
      </c>
      <c r="Z1607" s="122">
        <v>0</v>
      </c>
      <c r="AA1607" s="122">
        <v>0</v>
      </c>
      <c r="AB1607" s="122">
        <v>0</v>
      </c>
      <c r="AC1607" s="122">
        <v>0</v>
      </c>
      <c r="AD1607" s="122">
        <v>0</v>
      </c>
      <c r="AE1607" s="122">
        <v>0</v>
      </c>
      <c r="AF1607" s="122">
        <v>0</v>
      </c>
      <c r="AG1607" s="122">
        <v>0</v>
      </c>
      <c r="AH1607" s="122">
        <v>0</v>
      </c>
      <c r="AI1607" s="122">
        <v>0</v>
      </c>
      <c r="AJ1607" s="122">
        <v>0</v>
      </c>
      <c r="AK1607" s="122">
        <v>0</v>
      </c>
      <c r="AL1607" s="122">
        <v>0</v>
      </c>
    </row>
    <row r="1608" spans="1:38" hidden="1" x14ac:dyDescent="0.25">
      <c r="A1608" s="122" t="s">
        <v>1982</v>
      </c>
      <c r="B1608" s="122">
        <v>1</v>
      </c>
      <c r="C1608" s="122" t="s">
        <v>2163</v>
      </c>
      <c r="D1608" s="122" t="s">
        <v>2164</v>
      </c>
      <c r="E1608" s="122">
        <v>30</v>
      </c>
      <c r="F1608" s="122">
        <v>-7.5617190369000001E-3</v>
      </c>
      <c r="G1608" s="122">
        <v>-8.0078410118000001E-3</v>
      </c>
      <c r="H1608" s="122">
        <v>-9.4125606432000006E-3</v>
      </c>
      <c r="I1608" s="122">
        <v>-1.238966472E-2</v>
      </c>
      <c r="J1608" s="122">
        <v>-1.4793344509800001E-2</v>
      </c>
      <c r="K1608" s="122">
        <v>-1.69241249829E-2</v>
      </c>
      <c r="L1608" s="122">
        <v>-2.08890842302E-2</v>
      </c>
      <c r="M1608" s="122">
        <v>-1.5831418909999999E-2</v>
      </c>
      <c r="N1608" s="122">
        <v>-1.9670682035400001E-2</v>
      </c>
      <c r="O1608" s="122">
        <v>-1.7161376301900001E-2</v>
      </c>
      <c r="P1608" s="122">
        <v>-2.05418070148E-2</v>
      </c>
      <c r="Q1608" s="122">
        <v>-2.2643433028099999E-2</v>
      </c>
      <c r="R1608" s="122">
        <v>-2.4022719928000001E-2</v>
      </c>
      <c r="S1608" s="122">
        <v>-2.1035687244600001E-2</v>
      </c>
      <c r="T1608" s="122">
        <v>-2.19989507095E-2</v>
      </c>
      <c r="U1608" s="122">
        <v>-2.0314232438600002E-2</v>
      </c>
      <c r="V1608" s="122">
        <v>-2.5167474031599999E-2</v>
      </c>
      <c r="W1608" s="122">
        <v>-2.0788967973800001E-2</v>
      </c>
      <c r="X1608" s="122">
        <v>-2.2054655157900001E-2</v>
      </c>
      <c r="Y1608" s="122">
        <v>-1.47451171867E-2</v>
      </c>
      <c r="Z1608" s="122">
        <v>-1.7655634621400001E-2</v>
      </c>
      <c r="AA1608" s="122">
        <v>-1.7532706797900002E-2</v>
      </c>
      <c r="AB1608" s="122">
        <v>-7.2693924507000003E-3</v>
      </c>
      <c r="AC1608" s="122">
        <v>2.7814107749999999E-4</v>
      </c>
      <c r="AD1608" s="122">
        <v>4.6300905764199998E-2</v>
      </c>
      <c r="AE1608" s="122">
        <v>5.3290785809199999E-2</v>
      </c>
      <c r="AF1608" s="122">
        <v>6.2127585079E-2</v>
      </c>
      <c r="AG1608" s="122">
        <v>9.5385036408500004E-2</v>
      </c>
      <c r="AH1608" s="122">
        <v>7.6947370364500001E-2</v>
      </c>
      <c r="AI1608" s="122">
        <v>3.7104075166700001E-2</v>
      </c>
      <c r="AJ1608" s="122">
        <v>2.2639881745799999E-2</v>
      </c>
      <c r="AK1608" s="122">
        <v>2.18134514476E-2</v>
      </c>
      <c r="AL1608" s="122">
        <v>-2.5051031339799999E-2</v>
      </c>
    </row>
    <row r="1609" spans="1:38" hidden="1" x14ac:dyDescent="0.25">
      <c r="A1609" s="122" t="s">
        <v>1982</v>
      </c>
      <c r="B1609" s="122">
        <v>1</v>
      </c>
      <c r="C1609" s="122" t="s">
        <v>2163</v>
      </c>
      <c r="D1609" s="122" t="s">
        <v>2111</v>
      </c>
      <c r="E1609" s="122">
        <v>30</v>
      </c>
      <c r="F1609" s="122">
        <v>0.1435168581073</v>
      </c>
      <c r="G1609" s="122">
        <v>0.1338441626588</v>
      </c>
      <c r="H1609" s="122">
        <v>0.13186640412690001</v>
      </c>
      <c r="I1609" s="122">
        <v>0.1162863059915</v>
      </c>
      <c r="J1609" s="122">
        <v>0.14597144600199999</v>
      </c>
      <c r="K1609" s="122">
        <v>0.13836554527600001</v>
      </c>
      <c r="L1609" s="122">
        <v>0.166005924267</v>
      </c>
      <c r="M1609" s="122">
        <v>0.17588453468510001</v>
      </c>
      <c r="N1609" s="122">
        <v>0.15370003439220001</v>
      </c>
      <c r="O1609" s="122">
        <v>0.1206913105958</v>
      </c>
      <c r="P1609" s="122">
        <v>0.1251269620779</v>
      </c>
      <c r="Q1609" s="122">
        <v>0.13616758588940001</v>
      </c>
      <c r="R1609" s="122">
        <v>0.1144340000197</v>
      </c>
      <c r="S1609" s="122">
        <v>0.13307593096420001</v>
      </c>
      <c r="T1609" s="122">
        <v>0.14711214522659999</v>
      </c>
      <c r="U1609" s="122">
        <v>0.16236088117389999</v>
      </c>
      <c r="V1609" s="122">
        <v>0.15454620440200001</v>
      </c>
      <c r="W1609" s="122">
        <v>0.1605136118395</v>
      </c>
      <c r="X1609" s="122">
        <v>0.17470020071639999</v>
      </c>
      <c r="Y1609" s="122">
        <v>0.17793103356289999</v>
      </c>
      <c r="Z1609" s="122">
        <v>0.17877145818439999</v>
      </c>
      <c r="AA1609" s="122">
        <v>0.1935917176967</v>
      </c>
      <c r="AB1609" s="122">
        <v>0.1845247091461</v>
      </c>
      <c r="AC1609" s="122">
        <v>0.17726573885499999</v>
      </c>
      <c r="AD1609" s="122">
        <v>0.158062317249</v>
      </c>
      <c r="AE1609" s="122">
        <v>0.1238896100455</v>
      </c>
      <c r="AF1609" s="122">
        <v>9.3961638931500002E-2</v>
      </c>
      <c r="AG1609" s="122">
        <v>6.8948791805400006E-2</v>
      </c>
      <c r="AH1609" s="122">
        <v>6.6010852772100004E-2</v>
      </c>
      <c r="AI1609" s="122">
        <v>6.3426213649800001E-2</v>
      </c>
      <c r="AJ1609" s="122">
        <v>2.5746715758699999E-2</v>
      </c>
      <c r="AK1609" s="122">
        <v>1.8258294730900002E-2</v>
      </c>
      <c r="AL1609" s="122">
        <v>-0.49753877844869998</v>
      </c>
    </row>
    <row r="1610" spans="1:38" hidden="1" x14ac:dyDescent="0.25">
      <c r="A1610" s="122" t="s">
        <v>1982</v>
      </c>
      <c r="B1610" s="122">
        <v>1</v>
      </c>
      <c r="C1610" s="122" t="s">
        <v>2163</v>
      </c>
      <c r="D1610" s="122" t="s">
        <v>2112</v>
      </c>
      <c r="E1610" s="122">
        <v>30</v>
      </c>
      <c r="F1610" s="122">
        <v>2.1959923444000002E-3</v>
      </c>
      <c r="G1610" s="122">
        <v>1.5890973654E-3</v>
      </c>
      <c r="H1610" s="122">
        <v>1.8112705369E-3</v>
      </c>
      <c r="I1610" s="122">
        <v>2.1850756462000001E-3</v>
      </c>
      <c r="J1610" s="122">
        <v>2.6339288831E-3</v>
      </c>
      <c r="K1610" s="122">
        <v>1.6056894112999999E-3</v>
      </c>
      <c r="L1610" s="122">
        <v>2.4979208438000002E-3</v>
      </c>
      <c r="M1610" s="122">
        <v>3.1227098604999998E-3</v>
      </c>
      <c r="N1610" s="122">
        <v>3.4718105148999999E-3</v>
      </c>
      <c r="O1610" s="122">
        <v>3.0427208418999999E-3</v>
      </c>
      <c r="P1610" s="122">
        <v>3.3613081561E-3</v>
      </c>
      <c r="Q1610" s="122">
        <v>5.0380381319000004E-3</v>
      </c>
      <c r="R1610" s="122">
        <v>5.2569746526000003E-3</v>
      </c>
      <c r="S1610" s="122">
        <v>4.7289561237000002E-3</v>
      </c>
      <c r="T1610" s="122">
        <v>5.0445209480999998E-3</v>
      </c>
      <c r="U1610" s="122">
        <v>5.6056825396E-3</v>
      </c>
      <c r="V1610" s="122">
        <v>5.6973733908000004E-3</v>
      </c>
      <c r="W1610" s="122">
        <v>5.8975273814999996E-3</v>
      </c>
      <c r="X1610" s="122">
        <v>5.0902672219999999E-3</v>
      </c>
      <c r="Y1610" s="122">
        <v>4.2059543685000001E-3</v>
      </c>
      <c r="Z1610" s="122">
        <v>4.3320024395000004E-3</v>
      </c>
      <c r="AA1610" s="122">
        <v>4.5624575792000003E-3</v>
      </c>
      <c r="AB1610" s="122">
        <v>3.9593196469999998E-3</v>
      </c>
      <c r="AC1610" s="122">
        <v>4.8758619657000004E-3</v>
      </c>
      <c r="AD1610" s="122">
        <v>4.2920908236E-3</v>
      </c>
      <c r="AE1610" s="122">
        <v>4.1338937773E-3</v>
      </c>
      <c r="AF1610" s="122">
        <v>3.9772237332000001E-3</v>
      </c>
      <c r="AG1610" s="122">
        <v>3.3219092243999999E-3</v>
      </c>
      <c r="AH1610" s="122">
        <v>2.3271927966E-3</v>
      </c>
      <c r="AI1610" s="122">
        <v>1.6697213549999999E-4</v>
      </c>
      <c r="AJ1610" s="122">
        <v>7.3445680000000001E-7</v>
      </c>
      <c r="AK1610" s="122">
        <v>7.3445680000000001E-7</v>
      </c>
      <c r="AL1610" s="122">
        <v>0</v>
      </c>
    </row>
    <row r="1611" spans="1:38" hidden="1" x14ac:dyDescent="0.25">
      <c r="A1611" s="122" t="s">
        <v>1982</v>
      </c>
      <c r="B1611" s="122">
        <v>1</v>
      </c>
      <c r="C1611" s="122" t="s">
        <v>2163</v>
      </c>
      <c r="D1611" s="122" t="s">
        <v>2113</v>
      </c>
      <c r="E1611" s="122">
        <v>30</v>
      </c>
      <c r="F1611" s="122">
        <v>0</v>
      </c>
      <c r="G1611" s="122">
        <v>0</v>
      </c>
      <c r="H1611" s="122">
        <v>0</v>
      </c>
      <c r="I1611" s="122">
        <v>0</v>
      </c>
      <c r="J1611" s="122">
        <v>0</v>
      </c>
      <c r="K1611" s="122">
        <v>0</v>
      </c>
      <c r="L1611" s="122">
        <v>0</v>
      </c>
      <c r="M1611" s="122">
        <v>0</v>
      </c>
      <c r="N1611" s="122">
        <v>0</v>
      </c>
      <c r="O1611" s="122">
        <v>0</v>
      </c>
      <c r="P1611" s="122">
        <v>0</v>
      </c>
      <c r="Q1611" s="122">
        <v>0</v>
      </c>
      <c r="R1611" s="122">
        <v>0</v>
      </c>
      <c r="S1611" s="122">
        <v>0</v>
      </c>
      <c r="T1611" s="122">
        <v>0</v>
      </c>
      <c r="U1611" s="122">
        <v>0</v>
      </c>
      <c r="V1611" s="122">
        <v>0</v>
      </c>
      <c r="W1611" s="122">
        <v>0</v>
      </c>
      <c r="X1611" s="122">
        <v>0</v>
      </c>
      <c r="Y1611" s="122">
        <v>0</v>
      </c>
      <c r="Z1611" s="122">
        <v>0</v>
      </c>
      <c r="AA1611" s="122">
        <v>0</v>
      </c>
      <c r="AB1611" s="122">
        <v>0</v>
      </c>
      <c r="AC1611" s="122">
        <v>0</v>
      </c>
      <c r="AD1611" s="122">
        <v>0</v>
      </c>
      <c r="AE1611" s="122">
        <v>0</v>
      </c>
      <c r="AF1611" s="122">
        <v>0</v>
      </c>
      <c r="AG1611" s="122">
        <v>0</v>
      </c>
      <c r="AH1611" s="122">
        <v>0</v>
      </c>
      <c r="AI1611" s="122">
        <v>0</v>
      </c>
      <c r="AJ1611" s="122">
        <v>0</v>
      </c>
      <c r="AK1611" s="122">
        <v>0</v>
      </c>
      <c r="AL1611" s="122">
        <v>0</v>
      </c>
    </row>
    <row r="1612" spans="1:38" hidden="1" x14ac:dyDescent="0.25">
      <c r="A1612" s="122" t="s">
        <v>1982</v>
      </c>
      <c r="B1612" s="122">
        <v>1</v>
      </c>
      <c r="C1612" s="122" t="s">
        <v>2163</v>
      </c>
      <c r="D1612" s="122" t="s">
        <v>2114</v>
      </c>
      <c r="E1612" s="122">
        <v>30</v>
      </c>
      <c r="F1612" s="122">
        <v>0.41858316886269997</v>
      </c>
      <c r="G1612" s="122">
        <v>0.41851640006590002</v>
      </c>
      <c r="H1612" s="122">
        <v>0.45918961420760002</v>
      </c>
      <c r="I1612" s="122">
        <v>0.38046135737129999</v>
      </c>
      <c r="J1612" s="122">
        <v>0.41003105413199997</v>
      </c>
      <c r="K1612" s="122">
        <v>0.42262408321779998</v>
      </c>
      <c r="L1612" s="122">
        <v>0.48050608675669998</v>
      </c>
      <c r="M1612" s="122">
        <v>0.55567239520239997</v>
      </c>
      <c r="N1612" s="122">
        <v>0.60227995324049999</v>
      </c>
      <c r="O1612" s="122">
        <v>0.59575730947490002</v>
      </c>
      <c r="P1612" s="122">
        <v>0.58354613113840004</v>
      </c>
      <c r="Q1612" s="122">
        <v>0.58429180375980005</v>
      </c>
      <c r="R1612" s="122">
        <v>0.55861953480890003</v>
      </c>
      <c r="S1612" s="122">
        <v>0.52265169702320002</v>
      </c>
      <c r="T1612" s="122">
        <v>0.53355199075119997</v>
      </c>
      <c r="U1612" s="122">
        <v>0.54685114503270005</v>
      </c>
      <c r="V1612" s="122">
        <v>0.53883377204820004</v>
      </c>
      <c r="W1612" s="122">
        <v>0.53577317499599997</v>
      </c>
      <c r="X1612" s="122">
        <v>0.53398426038830005</v>
      </c>
      <c r="Y1612" s="122">
        <v>0.48624538033569997</v>
      </c>
      <c r="Z1612" s="122">
        <v>0.47747279650660002</v>
      </c>
      <c r="AA1612" s="122">
        <v>0.47471262418709997</v>
      </c>
      <c r="AB1612" s="122">
        <v>0.45069387507620001</v>
      </c>
      <c r="AC1612" s="122">
        <v>0.45129173620360002</v>
      </c>
      <c r="AD1612" s="122">
        <v>0.52696992666230003</v>
      </c>
      <c r="AE1612" s="122">
        <v>0.43679226230149998</v>
      </c>
      <c r="AF1612" s="122">
        <v>0.41077045412539998</v>
      </c>
      <c r="AG1612" s="122">
        <v>0.4333153553911</v>
      </c>
      <c r="AH1612" s="122">
        <v>0.44343239714929999</v>
      </c>
      <c r="AI1612" s="122">
        <v>0.44313456040869997</v>
      </c>
      <c r="AJ1612" s="122">
        <v>0.31955916745930002</v>
      </c>
      <c r="AK1612" s="122">
        <v>0.37798797406029999</v>
      </c>
      <c r="AL1612" s="122">
        <v>0.20967708406900001</v>
      </c>
    </row>
    <row r="1613" spans="1:38" hidden="1" x14ac:dyDescent="0.25">
      <c r="A1613" s="122" t="s">
        <v>1982</v>
      </c>
      <c r="B1613" s="122">
        <v>1</v>
      </c>
      <c r="C1613" s="122" t="s">
        <v>2163</v>
      </c>
      <c r="D1613" s="122" t="s">
        <v>2136</v>
      </c>
      <c r="E1613" s="122">
        <v>30</v>
      </c>
      <c r="F1613" s="122">
        <v>0</v>
      </c>
      <c r="G1613" s="122">
        <v>0</v>
      </c>
      <c r="H1613" s="122">
        <v>0</v>
      </c>
      <c r="I1613" s="122">
        <v>0</v>
      </c>
      <c r="J1613" s="122">
        <v>0</v>
      </c>
      <c r="K1613" s="122">
        <v>0</v>
      </c>
      <c r="L1613" s="122">
        <v>0</v>
      </c>
      <c r="M1613" s="122">
        <v>0</v>
      </c>
      <c r="N1613" s="122">
        <v>0</v>
      </c>
      <c r="O1613" s="122">
        <v>0</v>
      </c>
      <c r="P1613" s="122">
        <v>0</v>
      </c>
      <c r="Q1613" s="122">
        <v>0</v>
      </c>
      <c r="R1613" s="122">
        <v>0</v>
      </c>
      <c r="S1613" s="122">
        <v>0</v>
      </c>
      <c r="T1613" s="122">
        <v>0</v>
      </c>
      <c r="U1613" s="122">
        <v>0</v>
      </c>
      <c r="V1613" s="122">
        <v>0</v>
      </c>
      <c r="W1613" s="122">
        <v>0</v>
      </c>
      <c r="X1613" s="122">
        <v>0</v>
      </c>
      <c r="Y1613" s="122">
        <v>0</v>
      </c>
      <c r="Z1613" s="122">
        <v>0</v>
      </c>
      <c r="AA1613" s="122">
        <v>0</v>
      </c>
      <c r="AB1613" s="122">
        <v>0</v>
      </c>
      <c r="AC1613" s="122">
        <v>0</v>
      </c>
      <c r="AD1613" s="122">
        <v>0</v>
      </c>
      <c r="AE1613" s="122">
        <v>0</v>
      </c>
      <c r="AF1613" s="122">
        <v>0</v>
      </c>
      <c r="AG1613" s="122">
        <v>0</v>
      </c>
      <c r="AH1613" s="122">
        <v>0</v>
      </c>
      <c r="AI1613" s="122">
        <v>0</v>
      </c>
      <c r="AJ1613" s="122">
        <v>0</v>
      </c>
      <c r="AK1613" s="122">
        <v>0</v>
      </c>
      <c r="AL1613" s="122">
        <v>0</v>
      </c>
    </row>
    <row r="1614" spans="1:38" hidden="1" x14ac:dyDescent="0.25">
      <c r="A1614" s="122" t="s">
        <v>1982</v>
      </c>
      <c r="B1614" s="122">
        <v>1</v>
      </c>
      <c r="C1614" s="122" t="s">
        <v>2163</v>
      </c>
      <c r="D1614" s="122" t="s">
        <v>2115</v>
      </c>
      <c r="E1614" s="122">
        <v>30</v>
      </c>
      <c r="F1614" s="122">
        <v>0</v>
      </c>
      <c r="G1614" s="122">
        <v>0</v>
      </c>
      <c r="H1614" s="122">
        <v>0</v>
      </c>
      <c r="I1614" s="122">
        <v>0</v>
      </c>
      <c r="J1614" s="122">
        <v>0</v>
      </c>
      <c r="K1614" s="122">
        <v>0</v>
      </c>
      <c r="L1614" s="122">
        <v>0</v>
      </c>
      <c r="M1614" s="122">
        <v>0</v>
      </c>
      <c r="N1614" s="122">
        <v>0</v>
      </c>
      <c r="O1614" s="122">
        <v>0</v>
      </c>
      <c r="P1614" s="122">
        <v>0</v>
      </c>
      <c r="Q1614" s="122">
        <v>0</v>
      </c>
      <c r="R1614" s="122">
        <v>0</v>
      </c>
      <c r="S1614" s="122">
        <v>0</v>
      </c>
      <c r="T1614" s="122">
        <v>0</v>
      </c>
      <c r="U1614" s="122">
        <v>0</v>
      </c>
      <c r="V1614" s="122">
        <v>0</v>
      </c>
      <c r="W1614" s="122">
        <v>0</v>
      </c>
      <c r="X1614" s="122">
        <v>0</v>
      </c>
      <c r="Y1614" s="122">
        <v>0</v>
      </c>
      <c r="Z1614" s="122">
        <v>0</v>
      </c>
      <c r="AA1614" s="122">
        <v>0</v>
      </c>
      <c r="AB1614" s="122">
        <v>0</v>
      </c>
      <c r="AC1614" s="122">
        <v>0</v>
      </c>
      <c r="AD1614" s="122">
        <v>0</v>
      </c>
      <c r="AE1614" s="122">
        <v>0</v>
      </c>
      <c r="AF1614" s="122">
        <v>0</v>
      </c>
      <c r="AG1614" s="122">
        <v>0</v>
      </c>
      <c r="AH1614" s="122">
        <v>0</v>
      </c>
      <c r="AI1614" s="122">
        <v>0</v>
      </c>
      <c r="AJ1614" s="122">
        <v>0</v>
      </c>
      <c r="AK1614" s="122">
        <v>0</v>
      </c>
      <c r="AL1614" s="122">
        <v>0</v>
      </c>
    </row>
    <row r="1615" spans="1:38" hidden="1" x14ac:dyDescent="0.25">
      <c r="A1615" s="122" t="s">
        <v>1982</v>
      </c>
      <c r="B1615" s="122">
        <v>1</v>
      </c>
      <c r="C1615" s="122" t="s">
        <v>2163</v>
      </c>
      <c r="D1615" s="122" t="s">
        <v>2116</v>
      </c>
      <c r="E1615" s="122">
        <v>30</v>
      </c>
      <c r="F1615" s="122">
        <v>0</v>
      </c>
      <c r="G1615" s="122">
        <v>0</v>
      </c>
      <c r="H1615" s="122">
        <v>0</v>
      </c>
      <c r="I1615" s="122">
        <v>0</v>
      </c>
      <c r="J1615" s="122">
        <v>0</v>
      </c>
      <c r="K1615" s="122">
        <v>0</v>
      </c>
      <c r="L1615" s="122">
        <v>0</v>
      </c>
      <c r="M1615" s="122">
        <v>0</v>
      </c>
      <c r="N1615" s="122">
        <v>0</v>
      </c>
      <c r="O1615" s="122">
        <v>0</v>
      </c>
      <c r="P1615" s="122">
        <v>0</v>
      </c>
      <c r="Q1615" s="122">
        <v>0</v>
      </c>
      <c r="R1615" s="122">
        <v>0</v>
      </c>
      <c r="S1615" s="122">
        <v>0</v>
      </c>
      <c r="T1615" s="122">
        <v>0</v>
      </c>
      <c r="U1615" s="122">
        <v>0</v>
      </c>
      <c r="V1615" s="122">
        <v>0</v>
      </c>
      <c r="W1615" s="122">
        <v>0</v>
      </c>
      <c r="X1615" s="122">
        <v>0</v>
      </c>
      <c r="Y1615" s="122">
        <v>0</v>
      </c>
      <c r="Z1615" s="122">
        <v>0</v>
      </c>
      <c r="AA1615" s="122">
        <v>0</v>
      </c>
      <c r="AB1615" s="122">
        <v>0</v>
      </c>
      <c r="AC1615" s="122">
        <v>0</v>
      </c>
      <c r="AD1615" s="122">
        <v>0</v>
      </c>
      <c r="AE1615" s="122">
        <v>0</v>
      </c>
      <c r="AF1615" s="122">
        <v>0</v>
      </c>
      <c r="AG1615" s="122">
        <v>0</v>
      </c>
      <c r="AH1615" s="122">
        <v>0</v>
      </c>
      <c r="AI1615" s="122">
        <v>0</v>
      </c>
      <c r="AJ1615" s="122">
        <v>0</v>
      </c>
      <c r="AK1615" s="122">
        <v>0</v>
      </c>
      <c r="AL1615" s="122">
        <v>0</v>
      </c>
    </row>
    <row r="1616" spans="1:38" hidden="1" x14ac:dyDescent="0.25">
      <c r="A1616" s="122" t="s">
        <v>1982</v>
      </c>
      <c r="B1616" s="122">
        <v>1</v>
      </c>
      <c r="C1616" s="122" t="s">
        <v>2163</v>
      </c>
      <c r="D1616" s="122" t="s">
        <v>2117</v>
      </c>
      <c r="E1616" s="122">
        <v>30</v>
      </c>
      <c r="F1616" s="122">
        <v>0</v>
      </c>
      <c r="G1616" s="122">
        <v>0</v>
      </c>
      <c r="H1616" s="122">
        <v>0</v>
      </c>
      <c r="I1616" s="122">
        <v>0</v>
      </c>
      <c r="J1616" s="122">
        <v>0</v>
      </c>
      <c r="K1616" s="122">
        <v>0</v>
      </c>
      <c r="L1616" s="122">
        <v>0</v>
      </c>
      <c r="M1616" s="122">
        <v>0</v>
      </c>
      <c r="N1616" s="122">
        <v>0</v>
      </c>
      <c r="O1616" s="122">
        <v>0</v>
      </c>
      <c r="P1616" s="122">
        <v>0</v>
      </c>
      <c r="Q1616" s="122">
        <v>0</v>
      </c>
      <c r="R1616" s="122">
        <v>0</v>
      </c>
      <c r="S1616" s="122">
        <v>0</v>
      </c>
      <c r="T1616" s="122">
        <v>0</v>
      </c>
      <c r="U1616" s="122">
        <v>0</v>
      </c>
      <c r="V1616" s="122">
        <v>0</v>
      </c>
      <c r="W1616" s="122">
        <v>0</v>
      </c>
      <c r="X1616" s="122">
        <v>0</v>
      </c>
      <c r="Y1616" s="122">
        <v>0</v>
      </c>
      <c r="Z1616" s="122">
        <v>0</v>
      </c>
      <c r="AA1616" s="122">
        <v>0</v>
      </c>
      <c r="AB1616" s="122">
        <v>0</v>
      </c>
      <c r="AC1616" s="122">
        <v>0</v>
      </c>
      <c r="AD1616" s="122">
        <v>0</v>
      </c>
      <c r="AE1616" s="122">
        <v>0</v>
      </c>
      <c r="AF1616" s="122">
        <v>0</v>
      </c>
      <c r="AG1616" s="122">
        <v>0</v>
      </c>
      <c r="AH1616" s="122">
        <v>0</v>
      </c>
      <c r="AI1616" s="122">
        <v>0</v>
      </c>
      <c r="AJ1616" s="122">
        <v>0</v>
      </c>
      <c r="AK1616" s="122">
        <v>0</v>
      </c>
      <c r="AL1616" s="122">
        <v>0</v>
      </c>
    </row>
    <row r="1617" spans="1:38" hidden="1" x14ac:dyDescent="0.25">
      <c r="A1617" s="122" t="s">
        <v>1982</v>
      </c>
      <c r="B1617" s="122">
        <v>1</v>
      </c>
      <c r="C1617" s="122" t="s">
        <v>2163</v>
      </c>
      <c r="D1617" s="122" t="s">
        <v>2118</v>
      </c>
      <c r="E1617" s="122">
        <v>30</v>
      </c>
      <c r="F1617" s="122">
        <v>4.5066767897299999E-2</v>
      </c>
      <c r="G1617" s="122">
        <v>3.0483427745799999E-2</v>
      </c>
      <c r="H1617" s="122">
        <v>2.0479692602499999E-2</v>
      </c>
      <c r="I1617" s="122">
        <v>1.95179214681E-2</v>
      </c>
      <c r="J1617" s="122">
        <v>1.9445777783099999E-2</v>
      </c>
      <c r="K1617" s="122">
        <v>2.0266199374499999E-2</v>
      </c>
      <c r="L1617" s="122">
        <v>1.9031911395699999E-2</v>
      </c>
      <c r="M1617" s="122">
        <v>1.5146768643800001E-2</v>
      </c>
      <c r="N1617" s="122">
        <v>1.1522391428E-2</v>
      </c>
      <c r="O1617" s="122">
        <v>1.5801203006199999E-2</v>
      </c>
      <c r="P1617" s="122">
        <v>1.5249859666200001E-2</v>
      </c>
      <c r="Q1617" s="122">
        <v>1.4481750859500001E-2</v>
      </c>
      <c r="R1617" s="122">
        <v>1.22154621223E-2</v>
      </c>
      <c r="S1617" s="122">
        <v>7.8687631028000003E-3</v>
      </c>
      <c r="T1617" s="122">
        <v>9.6485266463000006E-3</v>
      </c>
      <c r="U1617" s="122">
        <v>1.3517722672599999E-2</v>
      </c>
      <c r="V1617" s="122">
        <v>1.29152547987E-2</v>
      </c>
      <c r="W1617" s="122">
        <v>1.00760065571E-2</v>
      </c>
      <c r="X1617" s="122">
        <v>8.9019256715999993E-3</v>
      </c>
      <c r="Y1617" s="122">
        <v>9.1431217408E-3</v>
      </c>
      <c r="Z1617" s="122">
        <v>6.3631034312000003E-3</v>
      </c>
      <c r="AA1617" s="122">
        <v>4.9882465033999996E-3</v>
      </c>
      <c r="AB1617" s="122">
        <v>6.0222070929000001E-3</v>
      </c>
      <c r="AC1617" s="122">
        <v>7.4683069611999999E-3</v>
      </c>
      <c r="AD1617" s="122">
        <v>6.2816632596000002E-3</v>
      </c>
      <c r="AE1617" s="122">
        <v>5.500461192E-3</v>
      </c>
      <c r="AF1617" s="122">
        <v>4.3307068243999998E-3</v>
      </c>
      <c r="AG1617" s="122">
        <v>3.3173616685000002E-3</v>
      </c>
      <c r="AH1617" s="122">
        <v>1.7544280234E-3</v>
      </c>
      <c r="AI1617" s="122">
        <v>3.1781434857000002E-3</v>
      </c>
      <c r="AJ1617" s="122">
        <v>8.2402710649999997E-4</v>
      </c>
      <c r="AK1617" s="122">
        <v>0</v>
      </c>
      <c r="AL1617" s="122">
        <v>0</v>
      </c>
    </row>
    <row r="1618" spans="1:38" hidden="1" x14ac:dyDescent="0.25">
      <c r="A1618" s="122" t="s">
        <v>1982</v>
      </c>
      <c r="B1618" s="122">
        <v>1</v>
      </c>
      <c r="C1618" s="122" t="s">
        <v>2163</v>
      </c>
      <c r="D1618" s="122" t="s">
        <v>2119</v>
      </c>
      <c r="E1618" s="122">
        <v>30</v>
      </c>
      <c r="F1618" s="122">
        <v>4.0949636960700003E-2</v>
      </c>
      <c r="G1618" s="122">
        <v>3.9532135403300001E-2</v>
      </c>
      <c r="H1618" s="122">
        <v>4.0447268533100003E-2</v>
      </c>
      <c r="I1618" s="122">
        <v>4.0077102323300001E-2</v>
      </c>
      <c r="J1618" s="122">
        <v>3.84458738471E-2</v>
      </c>
      <c r="K1618" s="122">
        <v>3.8694120233799999E-2</v>
      </c>
      <c r="L1618" s="122">
        <v>4.05155730123E-2</v>
      </c>
      <c r="M1618" s="122">
        <v>3.9167110390800002E-2</v>
      </c>
      <c r="N1618" s="122">
        <v>3.8619940100500003E-2</v>
      </c>
      <c r="O1618" s="122">
        <v>3.8979089458799999E-2</v>
      </c>
      <c r="P1618" s="122">
        <v>3.5612339645799997E-2</v>
      </c>
      <c r="Q1618" s="122">
        <v>3.3081699821299999E-2</v>
      </c>
      <c r="R1618" s="122">
        <v>3.3231687644099998E-2</v>
      </c>
      <c r="S1618" s="122">
        <v>3.4899003653500002E-2</v>
      </c>
      <c r="T1618" s="122">
        <v>3.3684262840799999E-2</v>
      </c>
      <c r="U1618" s="122">
        <v>3.3739973589900003E-2</v>
      </c>
      <c r="V1618" s="122">
        <v>3.3452755458199999E-2</v>
      </c>
      <c r="W1618" s="122">
        <v>3.0809290588800001E-2</v>
      </c>
      <c r="X1618" s="122">
        <v>2.8656246004300001E-2</v>
      </c>
      <c r="Y1618" s="122">
        <v>2.5774488106199998E-2</v>
      </c>
      <c r="Z1618" s="122">
        <v>3.0099507898300001E-2</v>
      </c>
      <c r="AA1618" s="122">
        <v>3.3714207377600003E-2</v>
      </c>
      <c r="AB1618" s="122">
        <v>3.2446996239199999E-2</v>
      </c>
      <c r="AC1618" s="122">
        <v>3.1471927030599998E-2</v>
      </c>
      <c r="AD1618" s="122">
        <v>3.2061985189199997E-2</v>
      </c>
      <c r="AE1618" s="122">
        <v>2.6380193131800001E-2</v>
      </c>
      <c r="AF1618" s="122">
        <v>2.8644242777399999E-2</v>
      </c>
      <c r="AG1618" s="122">
        <v>2.6721185250000001E-2</v>
      </c>
      <c r="AH1618" s="122">
        <v>1.82310692198E-2</v>
      </c>
      <c r="AI1618" s="122">
        <v>1.7117756152000001E-2</v>
      </c>
      <c r="AJ1618" s="122">
        <v>1.44555780586E-2</v>
      </c>
      <c r="AK1618" s="122">
        <v>1.2669379204899999E-2</v>
      </c>
      <c r="AL1618" s="122">
        <v>-0.14098550724639999</v>
      </c>
    </row>
    <row r="1619" spans="1:38" hidden="1" x14ac:dyDescent="0.25">
      <c r="A1619" s="122" t="s">
        <v>1982</v>
      </c>
      <c r="B1619" s="122">
        <v>1</v>
      </c>
      <c r="C1619" s="122" t="s">
        <v>2163</v>
      </c>
      <c r="D1619" s="122" t="s">
        <v>2137</v>
      </c>
      <c r="E1619" s="122">
        <v>30</v>
      </c>
      <c r="F1619" s="122">
        <v>0</v>
      </c>
      <c r="G1619" s="122">
        <v>0</v>
      </c>
      <c r="H1619" s="122">
        <v>0</v>
      </c>
      <c r="I1619" s="122">
        <v>0</v>
      </c>
      <c r="J1619" s="122">
        <v>0</v>
      </c>
      <c r="K1619" s="122">
        <v>0</v>
      </c>
      <c r="L1619" s="122">
        <v>0</v>
      </c>
      <c r="M1619" s="122">
        <v>0</v>
      </c>
      <c r="N1619" s="122">
        <v>0</v>
      </c>
      <c r="O1619" s="122">
        <v>0</v>
      </c>
      <c r="P1619" s="122">
        <v>0</v>
      </c>
      <c r="Q1619" s="122">
        <v>0</v>
      </c>
      <c r="R1619" s="122">
        <v>0</v>
      </c>
      <c r="S1619" s="122">
        <v>0</v>
      </c>
      <c r="T1619" s="122">
        <v>0</v>
      </c>
      <c r="U1619" s="122">
        <v>0</v>
      </c>
      <c r="V1619" s="122">
        <v>0</v>
      </c>
      <c r="W1619" s="122">
        <v>0</v>
      </c>
      <c r="X1619" s="122">
        <v>0</v>
      </c>
      <c r="Y1619" s="122">
        <v>0</v>
      </c>
      <c r="Z1619" s="122">
        <v>0</v>
      </c>
      <c r="AA1619" s="122">
        <v>0</v>
      </c>
      <c r="AB1619" s="122">
        <v>0</v>
      </c>
      <c r="AC1619" s="122">
        <v>0</v>
      </c>
      <c r="AD1619" s="122">
        <v>0</v>
      </c>
      <c r="AE1619" s="122">
        <v>0</v>
      </c>
      <c r="AF1619" s="122">
        <v>0</v>
      </c>
      <c r="AG1619" s="122">
        <v>0</v>
      </c>
      <c r="AH1619" s="122">
        <v>0</v>
      </c>
      <c r="AI1619" s="122">
        <v>0</v>
      </c>
      <c r="AJ1619" s="122">
        <v>0</v>
      </c>
      <c r="AK1619" s="122">
        <v>0</v>
      </c>
      <c r="AL1619" s="122">
        <v>0</v>
      </c>
    </row>
    <row r="1620" spans="1:38" hidden="1" x14ac:dyDescent="0.25">
      <c r="A1620" s="122" t="s">
        <v>1982</v>
      </c>
      <c r="B1620" s="122">
        <v>1</v>
      </c>
      <c r="C1620" s="122" t="s">
        <v>2163</v>
      </c>
      <c r="D1620" s="122" t="s">
        <v>2120</v>
      </c>
      <c r="E1620" s="122">
        <v>30</v>
      </c>
      <c r="F1620" s="122">
        <v>0.21722610448329999</v>
      </c>
      <c r="G1620" s="122">
        <v>0.21612308395909999</v>
      </c>
      <c r="H1620" s="122">
        <v>0.2101549550514</v>
      </c>
      <c r="I1620" s="122">
        <v>0.21515794100050001</v>
      </c>
      <c r="J1620" s="122">
        <v>0.240291051516</v>
      </c>
      <c r="K1620" s="122">
        <v>0.2478546208248</v>
      </c>
      <c r="L1620" s="122">
        <v>0.27089987106239999</v>
      </c>
      <c r="M1620" s="122">
        <v>0.26278479149150002</v>
      </c>
      <c r="N1620" s="122">
        <v>0.25679696578869998</v>
      </c>
      <c r="O1620" s="122">
        <v>0.25973178825490001</v>
      </c>
      <c r="P1620" s="122">
        <v>0.26448856426549999</v>
      </c>
      <c r="Q1620" s="122">
        <v>0.26557663492220002</v>
      </c>
      <c r="R1620" s="122">
        <v>0.24676312706529999</v>
      </c>
      <c r="S1620" s="122">
        <v>0.22696647097539999</v>
      </c>
      <c r="T1620" s="122">
        <v>0.21416412935660001</v>
      </c>
      <c r="U1620" s="122">
        <v>0.2414959340159</v>
      </c>
      <c r="V1620" s="122">
        <v>0.25623262306470002</v>
      </c>
      <c r="W1620" s="122">
        <v>0.239380872464</v>
      </c>
      <c r="X1620" s="122">
        <v>0.2399578605305</v>
      </c>
      <c r="Y1620" s="122">
        <v>0.21388344017829999</v>
      </c>
      <c r="Z1620" s="122">
        <v>0.19057585817549999</v>
      </c>
      <c r="AA1620" s="122">
        <v>0.19350151178360001</v>
      </c>
      <c r="AB1620" s="122">
        <v>0.1623833308131</v>
      </c>
      <c r="AC1620" s="122">
        <v>0.16043847444189999</v>
      </c>
      <c r="AD1620" s="122">
        <v>0.17156457870530001</v>
      </c>
      <c r="AE1620" s="122">
        <v>0.13912760496330001</v>
      </c>
      <c r="AF1620" s="122">
        <v>0.1314464672874</v>
      </c>
      <c r="AG1620" s="122">
        <v>0.13448757025460001</v>
      </c>
      <c r="AH1620" s="122">
        <v>0.12962436982289999</v>
      </c>
      <c r="AI1620" s="122">
        <v>0.13968227502530001</v>
      </c>
      <c r="AJ1620" s="122">
        <v>0.1244486244861</v>
      </c>
      <c r="AK1620" s="122">
        <v>0.1184995246855</v>
      </c>
      <c r="AL1620" s="122">
        <v>-0.36055990783410002</v>
      </c>
    </row>
    <row r="1621" spans="1:38" hidden="1" x14ac:dyDescent="0.25">
      <c r="A1621" s="122" t="s">
        <v>1982</v>
      </c>
      <c r="B1621" s="122">
        <v>1</v>
      </c>
      <c r="C1621" s="122" t="s">
        <v>2163</v>
      </c>
      <c r="D1621" s="122" t="s">
        <v>2121</v>
      </c>
      <c r="E1621" s="122">
        <v>30</v>
      </c>
      <c r="F1621" s="122">
        <v>0.3904281026011</v>
      </c>
      <c r="G1621" s="122">
        <v>0.34089223205449998</v>
      </c>
      <c r="H1621" s="122">
        <v>0.34688937200449999</v>
      </c>
      <c r="I1621" s="122">
        <v>0.30380777397550002</v>
      </c>
      <c r="J1621" s="122">
        <v>0.28295213966220001</v>
      </c>
      <c r="K1621" s="122">
        <v>0.2562831465125</v>
      </c>
      <c r="L1621" s="122">
        <v>0.25916455394120003</v>
      </c>
      <c r="M1621" s="122">
        <v>0.27174930369599998</v>
      </c>
      <c r="N1621" s="122">
        <v>0.25456638720750002</v>
      </c>
      <c r="O1621" s="122">
        <v>0.2293472784816</v>
      </c>
      <c r="P1621" s="122">
        <v>0.2353861489296</v>
      </c>
      <c r="Q1621" s="122">
        <v>0.2291588227178</v>
      </c>
      <c r="R1621" s="122">
        <v>0.20875504767290001</v>
      </c>
      <c r="S1621" s="122">
        <v>0.21665013774569999</v>
      </c>
      <c r="T1621" s="122">
        <v>0.20933982301760001</v>
      </c>
      <c r="U1621" s="122">
        <v>0.1697180419248</v>
      </c>
      <c r="V1621" s="122">
        <v>0.19210333862439999</v>
      </c>
      <c r="W1621" s="122">
        <v>0.16198322213630001</v>
      </c>
      <c r="X1621" s="122">
        <v>0.16220066667489999</v>
      </c>
      <c r="Y1621" s="122">
        <v>0.13335606699630001</v>
      </c>
      <c r="Z1621" s="122">
        <v>0.1455727544596</v>
      </c>
      <c r="AA1621" s="122">
        <v>0.15745473328260001</v>
      </c>
      <c r="AB1621" s="122">
        <v>0.12667187829660001</v>
      </c>
      <c r="AC1621" s="122">
        <v>0.1233066868672</v>
      </c>
      <c r="AD1621" s="122">
        <v>0.1119219918611</v>
      </c>
      <c r="AE1621" s="122">
        <v>9.8414541701299998E-2</v>
      </c>
      <c r="AF1621" s="122">
        <v>9.1240518479399998E-2</v>
      </c>
      <c r="AG1621" s="122">
        <v>9.9195021898100005E-2</v>
      </c>
      <c r="AH1621" s="122">
        <v>9.53015282391E-2</v>
      </c>
      <c r="AI1621" s="122">
        <v>8.8465811193600002E-2</v>
      </c>
      <c r="AJ1621" s="122">
        <v>7.2597612677000004E-2</v>
      </c>
      <c r="AK1621" s="122">
        <v>8.0973224093300003E-2</v>
      </c>
      <c r="AL1621" s="122">
        <v>0.16704341024050001</v>
      </c>
    </row>
    <row r="1622" spans="1:38" hidden="1" x14ac:dyDescent="0.25">
      <c r="A1622" s="122" t="s">
        <v>1982</v>
      </c>
      <c r="B1622" s="122">
        <v>1</v>
      </c>
      <c r="C1622" s="122" t="s">
        <v>2163</v>
      </c>
      <c r="D1622" s="122" t="s">
        <v>2138</v>
      </c>
      <c r="E1622" s="122">
        <v>30</v>
      </c>
      <c r="F1622" s="122">
        <v>0</v>
      </c>
      <c r="G1622" s="122">
        <v>0</v>
      </c>
      <c r="H1622" s="122">
        <v>0</v>
      </c>
      <c r="I1622" s="122">
        <v>0</v>
      </c>
      <c r="J1622" s="122">
        <v>0</v>
      </c>
      <c r="K1622" s="122">
        <v>0</v>
      </c>
      <c r="L1622" s="122">
        <v>0</v>
      </c>
      <c r="M1622" s="122">
        <v>0</v>
      </c>
      <c r="N1622" s="122">
        <v>0</v>
      </c>
      <c r="O1622" s="122">
        <v>0</v>
      </c>
      <c r="P1622" s="122">
        <v>0</v>
      </c>
      <c r="Q1622" s="122">
        <v>0</v>
      </c>
      <c r="R1622" s="122">
        <v>0</v>
      </c>
      <c r="S1622" s="122">
        <v>0</v>
      </c>
      <c r="T1622" s="122">
        <v>0</v>
      </c>
      <c r="U1622" s="122">
        <v>0</v>
      </c>
      <c r="V1622" s="122">
        <v>0</v>
      </c>
      <c r="W1622" s="122">
        <v>0</v>
      </c>
      <c r="X1622" s="122">
        <v>0</v>
      </c>
      <c r="Y1622" s="122">
        <v>0</v>
      </c>
      <c r="Z1622" s="122">
        <v>0</v>
      </c>
      <c r="AA1622" s="122">
        <v>0</v>
      </c>
      <c r="AB1622" s="122">
        <v>0</v>
      </c>
      <c r="AC1622" s="122">
        <v>0</v>
      </c>
      <c r="AD1622" s="122">
        <v>0</v>
      </c>
      <c r="AE1622" s="122">
        <v>0</v>
      </c>
      <c r="AF1622" s="122">
        <v>0</v>
      </c>
      <c r="AG1622" s="122">
        <v>0</v>
      </c>
      <c r="AH1622" s="122">
        <v>0</v>
      </c>
      <c r="AI1622" s="122">
        <v>0</v>
      </c>
      <c r="AJ1622" s="122">
        <v>0</v>
      </c>
      <c r="AK1622" s="122">
        <v>0</v>
      </c>
      <c r="AL1622" s="122">
        <v>0</v>
      </c>
    </row>
    <row r="1623" spans="1:38" hidden="1" x14ac:dyDescent="0.25">
      <c r="A1623" s="122" t="s">
        <v>1982</v>
      </c>
      <c r="B1623" s="122">
        <v>1</v>
      </c>
      <c r="C1623" s="122" t="s">
        <v>2163</v>
      </c>
      <c r="D1623" s="122" t="s">
        <v>2122</v>
      </c>
      <c r="E1623" s="122">
        <v>30</v>
      </c>
      <c r="F1623" s="122">
        <v>0</v>
      </c>
      <c r="G1623" s="122">
        <v>0</v>
      </c>
      <c r="H1623" s="122">
        <v>0</v>
      </c>
      <c r="I1623" s="122">
        <v>0</v>
      </c>
      <c r="J1623" s="122">
        <v>0</v>
      </c>
      <c r="K1623" s="122">
        <v>0</v>
      </c>
      <c r="L1623" s="122">
        <v>0</v>
      </c>
      <c r="M1623" s="122">
        <v>0</v>
      </c>
      <c r="N1623" s="122">
        <v>0</v>
      </c>
      <c r="O1623" s="122">
        <v>0</v>
      </c>
      <c r="P1623" s="122">
        <v>0</v>
      </c>
      <c r="Q1623" s="122">
        <v>0</v>
      </c>
      <c r="R1623" s="122">
        <v>0</v>
      </c>
      <c r="S1623" s="122">
        <v>0</v>
      </c>
      <c r="T1623" s="122">
        <v>0</v>
      </c>
      <c r="U1623" s="122">
        <v>0</v>
      </c>
      <c r="V1623" s="122">
        <v>0</v>
      </c>
      <c r="W1623" s="122">
        <v>0</v>
      </c>
      <c r="X1623" s="122">
        <v>0</v>
      </c>
      <c r="Y1623" s="122">
        <v>0</v>
      </c>
      <c r="Z1623" s="122">
        <v>0</v>
      </c>
      <c r="AA1623" s="122">
        <v>0</v>
      </c>
      <c r="AB1623" s="122">
        <v>0</v>
      </c>
      <c r="AC1623" s="122">
        <v>0</v>
      </c>
      <c r="AD1623" s="122">
        <v>0</v>
      </c>
      <c r="AE1623" s="122">
        <v>0</v>
      </c>
      <c r="AF1623" s="122">
        <v>0</v>
      </c>
      <c r="AG1623" s="122">
        <v>0</v>
      </c>
      <c r="AH1623" s="122">
        <v>0</v>
      </c>
      <c r="AI1623" s="122">
        <v>0</v>
      </c>
      <c r="AJ1623" s="122">
        <v>0</v>
      </c>
      <c r="AK1623" s="122">
        <v>0</v>
      </c>
      <c r="AL1623" s="122">
        <v>0</v>
      </c>
    </row>
    <row r="1624" spans="1:38" hidden="1" x14ac:dyDescent="0.25">
      <c r="A1624" s="122" t="s">
        <v>1982</v>
      </c>
      <c r="B1624" s="122">
        <v>1</v>
      </c>
      <c r="C1624" s="122" t="s">
        <v>2163</v>
      </c>
      <c r="D1624" s="122" t="s">
        <v>2123</v>
      </c>
      <c r="E1624" s="122">
        <v>30</v>
      </c>
      <c r="F1624" s="122">
        <v>3.6730182842999999E-3</v>
      </c>
      <c r="G1624" s="122">
        <v>3.7773111450000001E-3</v>
      </c>
      <c r="H1624" s="122">
        <v>3.8566324756999998E-3</v>
      </c>
      <c r="I1624" s="122">
        <v>3.4805906117000001E-3</v>
      </c>
      <c r="J1624" s="122">
        <v>3.5936969536000001E-3</v>
      </c>
      <c r="K1624" s="122">
        <v>3.5753355345E-3</v>
      </c>
      <c r="L1624" s="122">
        <v>3.3527951345000001E-3</v>
      </c>
      <c r="M1624" s="122">
        <v>3.3013831609000001E-3</v>
      </c>
      <c r="N1624" s="122">
        <v>3.4064104784000001E-3</v>
      </c>
      <c r="O1624" s="122">
        <v>3.0120071952999998E-3</v>
      </c>
      <c r="P1624" s="122">
        <v>3.1361303887000001E-3</v>
      </c>
      <c r="Q1624" s="122">
        <v>3.3963080256000002E-3</v>
      </c>
      <c r="R1624" s="122">
        <v>4.2797985546000001E-3</v>
      </c>
      <c r="S1624" s="122">
        <v>4.5770420211000001E-3</v>
      </c>
      <c r="T1624" s="122">
        <v>4.1520464103000001E-3</v>
      </c>
      <c r="U1624" s="122">
        <v>3.8674084253000002E-3</v>
      </c>
      <c r="V1624" s="122">
        <v>1.894567215E-3</v>
      </c>
      <c r="W1624" s="122">
        <v>0</v>
      </c>
      <c r="X1624" s="122">
        <v>0</v>
      </c>
      <c r="Y1624" s="122">
        <v>0</v>
      </c>
      <c r="Z1624" s="122">
        <v>0</v>
      </c>
      <c r="AA1624" s="122">
        <v>0</v>
      </c>
      <c r="AB1624" s="122">
        <v>0</v>
      </c>
      <c r="AC1624" s="122">
        <v>0</v>
      </c>
      <c r="AD1624" s="122">
        <v>0</v>
      </c>
      <c r="AE1624" s="122">
        <v>0</v>
      </c>
      <c r="AF1624" s="122">
        <v>0</v>
      </c>
      <c r="AG1624" s="122">
        <v>0</v>
      </c>
      <c r="AH1624" s="122">
        <v>0</v>
      </c>
      <c r="AI1624" s="122">
        <v>0</v>
      </c>
      <c r="AJ1624" s="122">
        <v>0</v>
      </c>
      <c r="AK1624" s="122">
        <v>0</v>
      </c>
      <c r="AL1624" s="122">
        <v>0</v>
      </c>
    </row>
    <row r="1625" spans="1:38" hidden="1" x14ac:dyDescent="0.25">
      <c r="A1625" s="122" t="s">
        <v>1982</v>
      </c>
      <c r="B1625" s="122">
        <v>1</v>
      </c>
      <c r="C1625" s="122" t="s">
        <v>2163</v>
      </c>
      <c r="D1625" s="122" t="s">
        <v>2124</v>
      </c>
      <c r="E1625" s="122">
        <v>30</v>
      </c>
      <c r="F1625" s="122">
        <v>0</v>
      </c>
      <c r="G1625" s="122">
        <v>0</v>
      </c>
      <c r="H1625" s="122">
        <v>0</v>
      </c>
      <c r="I1625" s="122">
        <v>0</v>
      </c>
      <c r="J1625" s="122">
        <v>0</v>
      </c>
      <c r="K1625" s="122">
        <v>0</v>
      </c>
      <c r="L1625" s="122">
        <v>0</v>
      </c>
      <c r="M1625" s="122">
        <v>0</v>
      </c>
      <c r="N1625" s="122">
        <v>0</v>
      </c>
      <c r="O1625" s="122">
        <v>0</v>
      </c>
      <c r="P1625" s="122">
        <v>0</v>
      </c>
      <c r="Q1625" s="122">
        <v>0</v>
      </c>
      <c r="R1625" s="122">
        <v>0</v>
      </c>
      <c r="S1625" s="122">
        <v>0</v>
      </c>
      <c r="T1625" s="122">
        <v>0</v>
      </c>
      <c r="U1625" s="122">
        <v>0</v>
      </c>
      <c r="V1625" s="122">
        <v>0</v>
      </c>
      <c r="W1625" s="122">
        <v>0</v>
      </c>
      <c r="X1625" s="122">
        <v>0</v>
      </c>
      <c r="Y1625" s="122">
        <v>0</v>
      </c>
      <c r="Z1625" s="122">
        <v>0</v>
      </c>
      <c r="AA1625" s="122">
        <v>0</v>
      </c>
      <c r="AB1625" s="122">
        <v>0</v>
      </c>
      <c r="AC1625" s="122">
        <v>0</v>
      </c>
      <c r="AD1625" s="122">
        <v>0</v>
      </c>
      <c r="AE1625" s="122">
        <v>0</v>
      </c>
      <c r="AF1625" s="122">
        <v>0</v>
      </c>
      <c r="AG1625" s="122">
        <v>0</v>
      </c>
      <c r="AH1625" s="122">
        <v>0</v>
      </c>
      <c r="AI1625" s="122">
        <v>0</v>
      </c>
      <c r="AJ1625" s="122">
        <v>0</v>
      </c>
      <c r="AK1625" s="122">
        <v>0</v>
      </c>
      <c r="AL1625" s="122">
        <v>0</v>
      </c>
    </row>
    <row r="1626" spans="1:38" hidden="1" x14ac:dyDescent="0.25">
      <c r="A1626" s="122" t="s">
        <v>1982</v>
      </c>
      <c r="B1626" s="122">
        <v>1</v>
      </c>
      <c r="C1626" s="122" t="s">
        <v>2163</v>
      </c>
      <c r="D1626" s="122" t="s">
        <v>2125</v>
      </c>
      <c r="E1626" s="122">
        <v>30</v>
      </c>
      <c r="F1626" s="122">
        <v>1.2459621357312001</v>
      </c>
      <c r="G1626" s="122">
        <v>1.2131526166402</v>
      </c>
      <c r="H1626" s="122">
        <v>1.1678093925394999</v>
      </c>
      <c r="I1626" s="122">
        <v>0.8978644154255</v>
      </c>
      <c r="J1626" s="122">
        <v>1.1366532691653</v>
      </c>
      <c r="K1626" s="122">
        <v>1.1225120386022001</v>
      </c>
      <c r="L1626" s="122">
        <v>1.1786105140394001</v>
      </c>
      <c r="M1626" s="122">
        <v>1.1895904423771999</v>
      </c>
      <c r="N1626" s="122">
        <v>1.1937605877385999</v>
      </c>
      <c r="O1626" s="122">
        <v>1.0613995937489999</v>
      </c>
      <c r="P1626" s="122">
        <v>1.0138400795896001</v>
      </c>
      <c r="Q1626" s="122">
        <v>1.026583551928</v>
      </c>
      <c r="R1626" s="122">
        <v>0.91150444270969999</v>
      </c>
      <c r="S1626" s="122">
        <v>0.89363586332470002</v>
      </c>
      <c r="T1626" s="122">
        <v>0.93744756215610003</v>
      </c>
      <c r="U1626" s="122">
        <v>0.94230046961030001</v>
      </c>
      <c r="V1626" s="122">
        <v>0.88320450725480004</v>
      </c>
      <c r="W1626" s="122">
        <v>0.88606485510389998</v>
      </c>
      <c r="X1626" s="122">
        <v>0.92127534464250005</v>
      </c>
      <c r="Y1626" s="122">
        <v>0.83791543989280004</v>
      </c>
      <c r="Z1626" s="122">
        <v>0.86984325291770004</v>
      </c>
      <c r="AA1626" s="122">
        <v>0.85896027477570003</v>
      </c>
      <c r="AB1626" s="122">
        <v>0.82183577645070005</v>
      </c>
      <c r="AC1626" s="122">
        <v>0.80119094671960001</v>
      </c>
      <c r="AD1626" s="122">
        <v>0.82642418472440005</v>
      </c>
      <c r="AE1626" s="122">
        <v>0.75642299415979997</v>
      </c>
      <c r="AF1626" s="122">
        <v>0.64227695430669995</v>
      </c>
      <c r="AG1626" s="122">
        <v>0.72938439452290005</v>
      </c>
      <c r="AH1626" s="122">
        <v>0.72812051945409995</v>
      </c>
      <c r="AI1626" s="122">
        <v>0.70852674522759995</v>
      </c>
      <c r="AJ1626" s="122">
        <v>0.55700359808980004</v>
      </c>
      <c r="AK1626" s="122">
        <v>0.65149262942590003</v>
      </c>
      <c r="AL1626" s="122">
        <v>0.28118861672029999</v>
      </c>
    </row>
    <row r="1627" spans="1:38" hidden="1" x14ac:dyDescent="0.25">
      <c r="A1627" s="122" t="s">
        <v>1982</v>
      </c>
      <c r="B1627" s="122">
        <v>1</v>
      </c>
      <c r="C1627" s="122" t="s">
        <v>2163</v>
      </c>
      <c r="D1627" s="122" t="s">
        <v>2126</v>
      </c>
      <c r="E1627" s="122">
        <v>30</v>
      </c>
      <c r="F1627" s="122">
        <v>0.15101713059659999</v>
      </c>
      <c r="G1627" s="122">
        <v>0.16441562506330001</v>
      </c>
      <c r="H1627" s="122">
        <v>0.16255601391739999</v>
      </c>
      <c r="I1627" s="122">
        <v>0.1737980431675</v>
      </c>
      <c r="J1627" s="122">
        <v>0.1990604514581</v>
      </c>
      <c r="K1627" s="122">
        <v>0.2120666458589</v>
      </c>
      <c r="L1627" s="122">
        <v>0.22857205936559999</v>
      </c>
      <c r="M1627" s="122">
        <v>0.232967682954</v>
      </c>
      <c r="N1627" s="122">
        <v>0.24662313713539999</v>
      </c>
      <c r="O1627" s="122">
        <v>0.26284695324140001</v>
      </c>
      <c r="P1627" s="122">
        <v>0.26019820168539998</v>
      </c>
      <c r="Q1627" s="122">
        <v>0.2708303241494</v>
      </c>
      <c r="R1627" s="122">
        <v>0.27407086784969997</v>
      </c>
      <c r="S1627" s="122">
        <v>0.27635403760830002</v>
      </c>
      <c r="T1627" s="122">
        <v>0.29160063765510003</v>
      </c>
      <c r="U1627" s="122">
        <v>0.3006917908376</v>
      </c>
      <c r="V1627" s="122">
        <v>0.33284438161809998</v>
      </c>
      <c r="W1627" s="122">
        <v>0.35884431349860002</v>
      </c>
      <c r="X1627" s="122">
        <v>0.37537366942790001</v>
      </c>
      <c r="Y1627" s="122">
        <v>0.34827136237700002</v>
      </c>
      <c r="Z1627" s="122">
        <v>0.35982100221770003</v>
      </c>
      <c r="AA1627" s="122">
        <v>0.34992136196570001</v>
      </c>
      <c r="AB1627" s="122">
        <v>0.3370988130375</v>
      </c>
      <c r="AC1627" s="122">
        <v>0.32540301907129998</v>
      </c>
      <c r="AD1627" s="122">
        <v>0.32131043758569999</v>
      </c>
      <c r="AE1627" s="122">
        <v>0.30415232977809997</v>
      </c>
      <c r="AF1627" s="122">
        <v>0.22893225195299999</v>
      </c>
      <c r="AG1627" s="122">
        <v>0.24805981679450001</v>
      </c>
      <c r="AH1627" s="122">
        <v>0.2435583977137</v>
      </c>
      <c r="AI1627" s="122">
        <v>0.22337184503409999</v>
      </c>
      <c r="AJ1627" s="122">
        <v>0.1826113908159</v>
      </c>
      <c r="AK1627" s="122">
        <v>0.204487486036</v>
      </c>
      <c r="AL1627" s="122">
        <v>0.32386470723069999</v>
      </c>
    </row>
    <row r="1628" spans="1:38" hidden="1" x14ac:dyDescent="0.25">
      <c r="A1628" s="122" t="s">
        <v>1980</v>
      </c>
      <c r="B1628" s="122">
        <v>1</v>
      </c>
      <c r="C1628" s="122" t="s">
        <v>2165</v>
      </c>
      <c r="D1628" s="122" t="s">
        <v>2078</v>
      </c>
      <c r="E1628" s="122">
        <v>31</v>
      </c>
      <c r="F1628" s="122">
        <v>2.0995815E-6</v>
      </c>
      <c r="G1628" s="122">
        <v>2.1371929000000001E-6</v>
      </c>
      <c r="H1628" s="122">
        <v>2.1965496E-6</v>
      </c>
      <c r="I1628" s="122">
        <v>2.2821713E-6</v>
      </c>
      <c r="J1628" s="122">
        <v>2.3407731999999999E-6</v>
      </c>
      <c r="K1628" s="122">
        <v>2.4089090999999999E-6</v>
      </c>
      <c r="L1628" s="122">
        <v>2.455827E-6</v>
      </c>
      <c r="M1628" s="122">
        <v>2.4972401000000002E-6</v>
      </c>
      <c r="N1628" s="122">
        <v>2.5211563999999999E-6</v>
      </c>
      <c r="O1628" s="122">
        <v>2.5748354E-6</v>
      </c>
      <c r="P1628" s="122">
        <v>2.6147867999999999E-6</v>
      </c>
      <c r="Q1628" s="122">
        <v>2.6304771999999999E-6</v>
      </c>
      <c r="R1628" s="122">
        <v>2.6630140000000001E-6</v>
      </c>
      <c r="S1628" s="122">
        <v>2.7525201E-6</v>
      </c>
      <c r="T1628" s="122">
        <v>2.8044165999999999E-6</v>
      </c>
      <c r="U1628" s="122">
        <v>2.8814305000000002E-6</v>
      </c>
      <c r="V1628" s="122">
        <v>2.9641095999999998E-6</v>
      </c>
      <c r="W1628" s="122">
        <v>3.055101E-6</v>
      </c>
      <c r="X1628" s="122">
        <v>3.1678383999999999E-6</v>
      </c>
      <c r="Y1628" s="122">
        <v>3.2461963000000001E-6</v>
      </c>
      <c r="Z1628" s="122">
        <v>3.3212670999999999E-6</v>
      </c>
      <c r="AA1628" s="122">
        <v>3.3955652000000001E-6</v>
      </c>
      <c r="AB1628" s="122">
        <v>3.4611110999999998E-6</v>
      </c>
      <c r="AC1628" s="122">
        <v>3.5693207999999999E-6</v>
      </c>
      <c r="AD1628" s="122">
        <v>3.6820013000000001E-6</v>
      </c>
      <c r="AE1628" s="122">
        <v>3.8024075999999998E-6</v>
      </c>
      <c r="AF1628" s="122">
        <v>3.9222443999999996E-6</v>
      </c>
      <c r="AG1628" s="122">
        <v>4.0225769999999998E-6</v>
      </c>
      <c r="AH1628" s="122">
        <v>4.2457647000000003E-6</v>
      </c>
      <c r="AI1628" s="122">
        <v>4.3760018999999998E-6</v>
      </c>
      <c r="AJ1628" s="122">
        <v>4.3308605999999997E-6</v>
      </c>
      <c r="AK1628" s="122">
        <v>4.3308605999999997E-6</v>
      </c>
      <c r="AL1628" s="122">
        <v>0</v>
      </c>
    </row>
    <row r="1629" spans="1:38" hidden="1" x14ac:dyDescent="0.25">
      <c r="A1629" s="122" t="s">
        <v>1980</v>
      </c>
      <c r="B1629" s="122">
        <v>1</v>
      </c>
      <c r="C1629" s="122" t="s">
        <v>2165</v>
      </c>
      <c r="D1629" s="122" t="s">
        <v>2079</v>
      </c>
      <c r="E1629" s="122">
        <v>31</v>
      </c>
      <c r="F1629" s="122">
        <v>1.01453267E-5</v>
      </c>
      <c r="G1629" s="122">
        <v>1.2103956500000001E-5</v>
      </c>
      <c r="H1629" s="122">
        <v>1.31522375E-5</v>
      </c>
      <c r="I1629" s="122">
        <v>1.4319326499999999E-5</v>
      </c>
      <c r="J1629" s="122">
        <v>1.51325269E-5</v>
      </c>
      <c r="K1629" s="122">
        <v>1.5646481400000001E-5</v>
      </c>
      <c r="L1629" s="122">
        <v>1.6302359399999999E-5</v>
      </c>
      <c r="M1629" s="122">
        <v>1.7506260500000001E-5</v>
      </c>
      <c r="N1629" s="122">
        <v>1.7900197099999999E-5</v>
      </c>
      <c r="O1629" s="122">
        <v>1.82526084E-5</v>
      </c>
      <c r="P1629" s="122">
        <v>1.8710252800000001E-5</v>
      </c>
      <c r="Q1629" s="122">
        <v>1.9042571500000002E-5</v>
      </c>
      <c r="R1629" s="122">
        <v>1.9231329700000001E-5</v>
      </c>
      <c r="S1629" s="122">
        <v>1.9580433E-5</v>
      </c>
      <c r="T1629" s="122">
        <v>1.9842342999999999E-5</v>
      </c>
      <c r="U1629" s="122">
        <v>2.0069871399999999E-5</v>
      </c>
      <c r="V1629" s="122">
        <v>2.0287933500000001E-5</v>
      </c>
      <c r="W1629" s="122">
        <v>2.0592093700000001E-5</v>
      </c>
      <c r="X1629" s="122">
        <v>2.0850403200000001E-5</v>
      </c>
      <c r="Y1629" s="122">
        <v>2.1026450300000001E-5</v>
      </c>
      <c r="Z1629" s="122">
        <v>2.13922389E-5</v>
      </c>
      <c r="AA1629" s="122">
        <v>2.17550093E-5</v>
      </c>
      <c r="AB1629" s="122">
        <v>2.20043627E-5</v>
      </c>
      <c r="AC1629" s="122">
        <v>2.2335946999999999E-5</v>
      </c>
      <c r="AD1629" s="122">
        <v>2.26408221E-5</v>
      </c>
      <c r="AE1629" s="122">
        <v>2.3022759900000002E-5</v>
      </c>
      <c r="AF1629" s="122">
        <v>2.3265022400000002E-5</v>
      </c>
      <c r="AG1629" s="122">
        <v>2.3507303700000001E-5</v>
      </c>
      <c r="AH1629" s="122">
        <v>2.3650745300000002E-5</v>
      </c>
      <c r="AI1629" s="122">
        <v>2.3968215900000001E-5</v>
      </c>
      <c r="AJ1629" s="122">
        <v>2.3809383700000001E-5</v>
      </c>
      <c r="AK1629" s="122">
        <v>2.3809383700000001E-5</v>
      </c>
      <c r="AL1629" s="122">
        <v>0</v>
      </c>
    </row>
    <row r="1630" spans="1:38" hidden="1" x14ac:dyDescent="0.25">
      <c r="A1630" s="122" t="s">
        <v>1980</v>
      </c>
      <c r="B1630" s="122">
        <v>1</v>
      </c>
      <c r="C1630" s="122" t="s">
        <v>2165</v>
      </c>
      <c r="D1630" s="122" t="s">
        <v>2080</v>
      </c>
      <c r="E1630" s="122">
        <v>31</v>
      </c>
      <c r="F1630" s="122">
        <v>3.61118098E-5</v>
      </c>
      <c r="G1630" s="122">
        <v>3.6689932100000002E-5</v>
      </c>
      <c r="H1630" s="122">
        <v>3.71809557E-5</v>
      </c>
      <c r="I1630" s="122">
        <v>3.7503184899999998E-5</v>
      </c>
      <c r="J1630" s="122">
        <v>3.7842070200000003E-5</v>
      </c>
      <c r="K1630" s="122">
        <v>3.8164021099999998E-5</v>
      </c>
      <c r="L1630" s="122">
        <v>3.8548218300000002E-5</v>
      </c>
      <c r="M1630" s="122">
        <v>3.8805161099999997E-5</v>
      </c>
      <c r="N1630" s="122">
        <v>3.91487371E-5</v>
      </c>
      <c r="O1630" s="122">
        <v>3.9431375000000002E-5</v>
      </c>
      <c r="P1630" s="122">
        <v>3.9516910400000002E-5</v>
      </c>
      <c r="Q1630" s="122">
        <v>3.9521000100000002E-5</v>
      </c>
      <c r="R1630" s="122">
        <v>3.9563952900000003E-5</v>
      </c>
      <c r="S1630" s="122">
        <v>3.9671294799999997E-5</v>
      </c>
      <c r="T1630" s="122">
        <v>3.9672538700000002E-5</v>
      </c>
      <c r="U1630" s="122">
        <v>3.9656594600000002E-5</v>
      </c>
      <c r="V1630" s="122">
        <v>3.9670820300000003E-5</v>
      </c>
      <c r="W1630" s="122">
        <v>3.9861291899999997E-5</v>
      </c>
      <c r="X1630" s="122">
        <v>4.0249273700000002E-5</v>
      </c>
      <c r="Y1630" s="122">
        <v>4.0703742299999998E-5</v>
      </c>
      <c r="Z1630" s="122">
        <v>4.1287299699999999E-5</v>
      </c>
      <c r="AA1630" s="122">
        <v>4.1619146000000002E-5</v>
      </c>
      <c r="AB1630" s="122">
        <v>4.1940314499999999E-5</v>
      </c>
      <c r="AC1630" s="122">
        <v>4.2677188499999997E-5</v>
      </c>
      <c r="AD1630" s="122">
        <v>4.29303528E-5</v>
      </c>
      <c r="AE1630" s="122">
        <v>4.3323523299999997E-5</v>
      </c>
      <c r="AF1630" s="122">
        <v>4.3736029199999999E-5</v>
      </c>
      <c r="AG1630" s="122">
        <v>4.40109036E-5</v>
      </c>
      <c r="AH1630" s="122">
        <v>4.4278382500000002E-5</v>
      </c>
      <c r="AI1630" s="122">
        <v>4.4501628100000003E-5</v>
      </c>
      <c r="AJ1630" s="122">
        <v>4.4129189000000001E-5</v>
      </c>
      <c r="AK1630" s="122">
        <v>4.4129189000000001E-5</v>
      </c>
      <c r="AL1630" s="122">
        <v>0</v>
      </c>
    </row>
    <row r="1631" spans="1:38" hidden="1" x14ac:dyDescent="0.25">
      <c r="A1631" s="122" t="s">
        <v>1980</v>
      </c>
      <c r="B1631" s="122">
        <v>1</v>
      </c>
      <c r="C1631" s="122" t="s">
        <v>2165</v>
      </c>
      <c r="D1631" s="122" t="s">
        <v>2133</v>
      </c>
      <c r="E1631" s="122">
        <v>31</v>
      </c>
      <c r="F1631" s="122">
        <v>0</v>
      </c>
      <c r="G1631" s="122">
        <v>0</v>
      </c>
      <c r="H1631" s="122">
        <v>0</v>
      </c>
      <c r="I1631" s="122">
        <v>0</v>
      </c>
      <c r="J1631" s="122">
        <v>0</v>
      </c>
      <c r="K1631" s="122">
        <v>0</v>
      </c>
      <c r="L1631" s="122">
        <v>0</v>
      </c>
      <c r="M1631" s="122">
        <v>0</v>
      </c>
      <c r="N1631" s="122">
        <v>0</v>
      </c>
      <c r="O1631" s="122">
        <v>0</v>
      </c>
      <c r="P1631" s="122">
        <v>0</v>
      </c>
      <c r="Q1631" s="122">
        <v>0</v>
      </c>
      <c r="R1631" s="122">
        <v>0</v>
      </c>
      <c r="S1631" s="122">
        <v>0</v>
      </c>
      <c r="T1631" s="122">
        <v>0</v>
      </c>
      <c r="U1631" s="122">
        <v>0</v>
      </c>
      <c r="V1631" s="122">
        <v>0</v>
      </c>
      <c r="W1631" s="122">
        <v>0</v>
      </c>
      <c r="X1631" s="122">
        <v>0</v>
      </c>
      <c r="Y1631" s="122">
        <v>0</v>
      </c>
      <c r="Z1631" s="122">
        <v>0</v>
      </c>
      <c r="AA1631" s="122">
        <v>0</v>
      </c>
      <c r="AB1631" s="122">
        <v>0</v>
      </c>
      <c r="AC1631" s="122">
        <v>0</v>
      </c>
      <c r="AD1631" s="122">
        <v>0</v>
      </c>
      <c r="AE1631" s="122">
        <v>0</v>
      </c>
      <c r="AF1631" s="122">
        <v>0</v>
      </c>
      <c r="AG1631" s="122">
        <v>0</v>
      </c>
      <c r="AH1631" s="122">
        <v>0</v>
      </c>
      <c r="AI1631" s="122">
        <v>0</v>
      </c>
      <c r="AJ1631" s="122">
        <v>0</v>
      </c>
      <c r="AK1631" s="122">
        <v>0</v>
      </c>
      <c r="AL1631" s="122">
        <v>0</v>
      </c>
    </row>
    <row r="1632" spans="1:38" hidden="1" x14ac:dyDescent="0.25">
      <c r="A1632" s="122" t="s">
        <v>1980</v>
      </c>
      <c r="B1632" s="122">
        <v>1</v>
      </c>
      <c r="C1632" s="122" t="s">
        <v>2165</v>
      </c>
      <c r="D1632" s="122" t="s">
        <v>2081</v>
      </c>
      <c r="E1632" s="122">
        <v>31</v>
      </c>
      <c r="F1632" s="122">
        <v>1.3942536999999999E-6</v>
      </c>
      <c r="G1632" s="122">
        <v>1.3760738000000001E-6</v>
      </c>
      <c r="H1632" s="122">
        <v>1.3903775E-6</v>
      </c>
      <c r="I1632" s="122">
        <v>1.3746276000000001E-6</v>
      </c>
      <c r="J1632" s="122">
        <v>1.3601208E-6</v>
      </c>
      <c r="K1632" s="122">
        <v>1.3453423E-6</v>
      </c>
      <c r="L1632" s="122">
        <v>1.3310429E-6</v>
      </c>
      <c r="M1632" s="122">
        <v>1.3139205000000001E-6</v>
      </c>
      <c r="N1632" s="122">
        <v>1.3370057999999999E-6</v>
      </c>
      <c r="O1632" s="122">
        <v>1.3182093999999999E-6</v>
      </c>
      <c r="P1632" s="122">
        <v>1.3276882E-6</v>
      </c>
      <c r="Q1632" s="122">
        <v>1.3084827999999999E-6</v>
      </c>
      <c r="R1632" s="122">
        <v>1.2876317999999999E-6</v>
      </c>
      <c r="S1632" s="122">
        <v>1.3192651E-6</v>
      </c>
      <c r="T1632" s="122">
        <v>1.3002896E-6</v>
      </c>
      <c r="U1632" s="122">
        <v>1.3073609999999999E-6</v>
      </c>
      <c r="V1632" s="122">
        <v>1.2822943000000001E-6</v>
      </c>
      <c r="W1632" s="122">
        <v>1.2584534E-6</v>
      </c>
      <c r="X1632" s="122">
        <v>1.2381984999999999E-6</v>
      </c>
      <c r="Y1632" s="122">
        <v>1.2173686E-6</v>
      </c>
      <c r="Z1632" s="122">
        <v>1.2044782E-6</v>
      </c>
      <c r="AA1632" s="122">
        <v>1.2091373999999999E-6</v>
      </c>
      <c r="AB1632" s="122">
        <v>1.2610395E-6</v>
      </c>
      <c r="AC1632" s="122">
        <v>1.2933106000000001E-6</v>
      </c>
      <c r="AD1632" s="122">
        <v>1.3203485000000001E-6</v>
      </c>
      <c r="AE1632" s="122">
        <v>1.2929689E-6</v>
      </c>
      <c r="AF1632" s="122">
        <v>1.2541519E-6</v>
      </c>
      <c r="AG1632" s="122">
        <v>1.2180471999999999E-6</v>
      </c>
      <c r="AH1632" s="122">
        <v>1.1933374999999999E-6</v>
      </c>
      <c r="AI1632" s="122">
        <v>1.1707481000000001E-6</v>
      </c>
      <c r="AJ1632" s="122">
        <v>1.1473943000000001E-6</v>
      </c>
      <c r="AK1632" s="122">
        <v>1.1473943000000001E-6</v>
      </c>
      <c r="AL1632" s="122">
        <v>0</v>
      </c>
    </row>
    <row r="1633" spans="1:38" x14ac:dyDescent="0.25">
      <c r="A1633" s="122" t="s">
        <v>1980</v>
      </c>
      <c r="B1633" s="122">
        <v>1</v>
      </c>
      <c r="C1633" s="122" t="s">
        <v>2165</v>
      </c>
      <c r="D1633" s="122" t="s">
        <v>2082</v>
      </c>
      <c r="E1633" s="122">
        <v>31</v>
      </c>
      <c r="F1633" s="122">
        <v>1.3127492940000001E-4</v>
      </c>
      <c r="G1633" s="122">
        <v>1.34300457E-4</v>
      </c>
      <c r="H1633" s="122">
        <v>1.3779366179999999E-4</v>
      </c>
      <c r="I1633" s="122">
        <v>1.3990351510000001E-4</v>
      </c>
      <c r="J1633" s="122">
        <v>1.418904554E-4</v>
      </c>
      <c r="K1633" s="122">
        <v>1.4348486549999999E-4</v>
      </c>
      <c r="L1633" s="122">
        <v>1.4502961770000001E-4</v>
      </c>
      <c r="M1633" s="122">
        <v>1.4607520309999999E-4</v>
      </c>
      <c r="N1633" s="122">
        <v>1.4706904999999999E-4</v>
      </c>
      <c r="O1633" s="122">
        <v>1.48337906E-4</v>
      </c>
      <c r="P1633" s="122">
        <v>1.4951212669999999E-4</v>
      </c>
      <c r="Q1633" s="122">
        <v>1.503479969E-4</v>
      </c>
      <c r="R1633" s="122">
        <v>1.514073919E-4</v>
      </c>
      <c r="S1633" s="122">
        <v>1.5215759200000001E-4</v>
      </c>
      <c r="T1633" s="122">
        <v>1.528761149E-4</v>
      </c>
      <c r="U1633" s="122">
        <v>1.533362918E-4</v>
      </c>
      <c r="V1633" s="122">
        <v>1.5363025289999999E-4</v>
      </c>
      <c r="W1633" s="122">
        <v>1.5401443350000001E-4</v>
      </c>
      <c r="X1633" s="122">
        <v>1.5441782420000001E-4</v>
      </c>
      <c r="Y1633" s="122">
        <v>1.551230624E-4</v>
      </c>
      <c r="Z1633" s="122">
        <v>1.559269846E-4</v>
      </c>
      <c r="AA1633" s="122">
        <v>1.562779485E-4</v>
      </c>
      <c r="AB1633" s="122">
        <v>1.565864744E-4</v>
      </c>
      <c r="AC1633" s="122">
        <v>1.572160657E-4</v>
      </c>
      <c r="AD1633" s="122">
        <v>1.576439364E-4</v>
      </c>
      <c r="AE1633" s="122">
        <v>1.5806085179999999E-4</v>
      </c>
      <c r="AF1633" s="122">
        <v>1.5987738990000001E-4</v>
      </c>
      <c r="AG1633" s="122">
        <v>1.6097027949999999E-4</v>
      </c>
      <c r="AH1633" s="122">
        <v>1.6080687320000001E-4</v>
      </c>
      <c r="AI1633" s="122">
        <v>1.6194528450000001E-4</v>
      </c>
      <c r="AJ1633" s="122">
        <v>1.5926362240000001E-4</v>
      </c>
      <c r="AK1633" s="122">
        <v>1.5926362240000001E-4</v>
      </c>
      <c r="AL1633" s="122">
        <v>0</v>
      </c>
    </row>
    <row r="1634" spans="1:38" hidden="1" x14ac:dyDescent="0.25">
      <c r="A1634" s="122" t="s">
        <v>1980</v>
      </c>
      <c r="B1634" s="122">
        <v>1</v>
      </c>
      <c r="C1634" s="122" t="s">
        <v>2165</v>
      </c>
      <c r="D1634" s="122" t="s">
        <v>474</v>
      </c>
      <c r="E1634" s="122">
        <v>31</v>
      </c>
      <c r="F1634" s="122">
        <v>4.0037814500000001E-5</v>
      </c>
      <c r="G1634" s="122">
        <v>4.0494732200000001E-5</v>
      </c>
      <c r="H1634" s="122">
        <v>4.0784557100000003E-5</v>
      </c>
      <c r="I1634" s="122">
        <v>4.1064726299999999E-5</v>
      </c>
      <c r="J1634" s="122">
        <v>4.1258578600000001E-5</v>
      </c>
      <c r="K1634" s="122">
        <v>4.1415798900000003E-5</v>
      </c>
      <c r="L1634" s="122">
        <v>4.1841954500000002E-5</v>
      </c>
      <c r="M1634" s="122">
        <v>4.23099081E-5</v>
      </c>
      <c r="N1634" s="122">
        <v>4.2351304600000003E-5</v>
      </c>
      <c r="O1634" s="122">
        <v>4.2995289700000003E-5</v>
      </c>
      <c r="P1634" s="122">
        <v>4.2748779800000002E-5</v>
      </c>
      <c r="Q1634" s="122">
        <v>4.2511010700000002E-5</v>
      </c>
      <c r="R1634" s="122">
        <v>4.2720319800000003E-5</v>
      </c>
      <c r="S1634" s="122">
        <v>4.2693490300000001E-5</v>
      </c>
      <c r="T1634" s="122">
        <v>4.27871577E-5</v>
      </c>
      <c r="U1634" s="122">
        <v>4.2708157899999999E-5</v>
      </c>
      <c r="V1634" s="122">
        <v>4.2532462800000002E-5</v>
      </c>
      <c r="W1634" s="122">
        <v>4.25446382E-5</v>
      </c>
      <c r="X1634" s="122">
        <v>4.2643944499999998E-5</v>
      </c>
      <c r="Y1634" s="122">
        <v>4.2692785100000003E-5</v>
      </c>
      <c r="Z1634" s="122">
        <v>4.26212242E-5</v>
      </c>
      <c r="AA1634" s="122">
        <v>4.2294977500000003E-5</v>
      </c>
      <c r="AB1634" s="122">
        <v>4.1956230500000003E-5</v>
      </c>
      <c r="AC1634" s="122">
        <v>4.1783595900000002E-5</v>
      </c>
      <c r="AD1634" s="122">
        <v>4.1938538699999997E-5</v>
      </c>
      <c r="AE1634" s="122">
        <v>4.2155579500000001E-5</v>
      </c>
      <c r="AF1634" s="122">
        <v>4.2531199499999999E-5</v>
      </c>
      <c r="AG1634" s="122">
        <v>4.3472095600000003E-5</v>
      </c>
      <c r="AH1634" s="122">
        <v>4.5226433999999997E-5</v>
      </c>
      <c r="AI1634" s="122">
        <v>4.6271303899999998E-5</v>
      </c>
      <c r="AJ1634" s="122">
        <v>4.4763889999999999E-5</v>
      </c>
      <c r="AK1634" s="122">
        <v>4.4763889999999999E-5</v>
      </c>
      <c r="AL1634" s="122">
        <v>0</v>
      </c>
    </row>
    <row r="1635" spans="1:38" hidden="1" x14ac:dyDescent="0.25">
      <c r="A1635" s="122" t="s">
        <v>1980</v>
      </c>
      <c r="B1635" s="122">
        <v>1</v>
      </c>
      <c r="C1635" s="122" t="s">
        <v>2165</v>
      </c>
      <c r="D1635" s="122" t="s">
        <v>2083</v>
      </c>
      <c r="E1635" s="122">
        <v>31</v>
      </c>
      <c r="F1635" s="122">
        <v>0</v>
      </c>
      <c r="G1635" s="122">
        <v>0</v>
      </c>
      <c r="H1635" s="122">
        <v>0</v>
      </c>
      <c r="I1635" s="122">
        <v>0</v>
      </c>
      <c r="J1635" s="122">
        <v>0</v>
      </c>
      <c r="K1635" s="122">
        <v>0</v>
      </c>
      <c r="L1635" s="122">
        <v>0</v>
      </c>
      <c r="M1635" s="122">
        <v>0</v>
      </c>
      <c r="N1635" s="122">
        <v>0</v>
      </c>
      <c r="O1635" s="122">
        <v>0</v>
      </c>
      <c r="P1635" s="122">
        <v>0</v>
      </c>
      <c r="Q1635" s="122">
        <v>0</v>
      </c>
      <c r="R1635" s="122">
        <v>0</v>
      </c>
      <c r="S1635" s="122">
        <v>0</v>
      </c>
      <c r="T1635" s="122">
        <v>0</v>
      </c>
      <c r="U1635" s="122">
        <v>0</v>
      </c>
      <c r="V1635" s="122">
        <v>0</v>
      </c>
      <c r="W1635" s="122">
        <v>0</v>
      </c>
      <c r="X1635" s="122">
        <v>0</v>
      </c>
      <c r="Y1635" s="122">
        <v>0</v>
      </c>
      <c r="Z1635" s="122">
        <v>0</v>
      </c>
      <c r="AA1635" s="122">
        <v>0</v>
      </c>
      <c r="AB1635" s="122">
        <v>0</v>
      </c>
      <c r="AC1635" s="122">
        <v>0</v>
      </c>
      <c r="AD1635" s="122">
        <v>0</v>
      </c>
      <c r="AE1635" s="122">
        <v>0</v>
      </c>
      <c r="AF1635" s="122">
        <v>0</v>
      </c>
      <c r="AG1635" s="122">
        <v>0</v>
      </c>
      <c r="AH1635" s="122">
        <v>0</v>
      </c>
      <c r="AI1635" s="122">
        <v>0</v>
      </c>
      <c r="AJ1635" s="122">
        <v>0</v>
      </c>
      <c r="AK1635" s="122">
        <v>0</v>
      </c>
      <c r="AL1635" s="122">
        <v>0</v>
      </c>
    </row>
    <row r="1636" spans="1:38" hidden="1" x14ac:dyDescent="0.25">
      <c r="A1636" s="122" t="s">
        <v>1980</v>
      </c>
      <c r="B1636" s="122">
        <v>1</v>
      </c>
      <c r="C1636" s="122" t="s">
        <v>2165</v>
      </c>
      <c r="D1636" s="122" t="s">
        <v>2084</v>
      </c>
      <c r="E1636" s="122">
        <v>31</v>
      </c>
      <c r="F1636" s="122">
        <v>0</v>
      </c>
      <c r="G1636" s="122">
        <v>0</v>
      </c>
      <c r="H1636" s="122">
        <v>0</v>
      </c>
      <c r="I1636" s="122">
        <v>0</v>
      </c>
      <c r="J1636" s="122">
        <v>0</v>
      </c>
      <c r="K1636" s="122">
        <v>0</v>
      </c>
      <c r="L1636" s="122">
        <v>0</v>
      </c>
      <c r="M1636" s="122">
        <v>0</v>
      </c>
      <c r="N1636" s="122">
        <v>0</v>
      </c>
      <c r="O1636" s="122">
        <v>0</v>
      </c>
      <c r="P1636" s="122">
        <v>0</v>
      </c>
      <c r="Q1636" s="122">
        <v>0</v>
      </c>
      <c r="R1636" s="122">
        <v>0</v>
      </c>
      <c r="S1636" s="122">
        <v>0</v>
      </c>
      <c r="T1636" s="122">
        <v>0</v>
      </c>
      <c r="U1636" s="122">
        <v>0</v>
      </c>
      <c r="V1636" s="122">
        <v>0</v>
      </c>
      <c r="W1636" s="122">
        <v>0</v>
      </c>
      <c r="X1636" s="122">
        <v>0</v>
      </c>
      <c r="Y1636" s="122">
        <v>0</v>
      </c>
      <c r="Z1636" s="122">
        <v>0</v>
      </c>
      <c r="AA1636" s="122">
        <v>0</v>
      </c>
      <c r="AB1636" s="122">
        <v>0</v>
      </c>
      <c r="AC1636" s="122">
        <v>0</v>
      </c>
      <c r="AD1636" s="122">
        <v>0</v>
      </c>
      <c r="AE1636" s="122">
        <v>0</v>
      </c>
      <c r="AF1636" s="122">
        <v>0</v>
      </c>
      <c r="AG1636" s="122">
        <v>0</v>
      </c>
      <c r="AH1636" s="122">
        <v>0</v>
      </c>
      <c r="AI1636" s="122">
        <v>0</v>
      </c>
      <c r="AJ1636" s="122">
        <v>0</v>
      </c>
      <c r="AK1636" s="122">
        <v>0</v>
      </c>
      <c r="AL1636" s="122">
        <v>0</v>
      </c>
    </row>
    <row r="1637" spans="1:38" hidden="1" x14ac:dyDescent="0.25">
      <c r="A1637" s="122" t="s">
        <v>1980</v>
      </c>
      <c r="B1637" s="122">
        <v>1</v>
      </c>
      <c r="C1637" s="122" t="s">
        <v>2165</v>
      </c>
      <c r="D1637" s="122" t="s">
        <v>2085</v>
      </c>
      <c r="E1637" s="122">
        <v>31</v>
      </c>
      <c r="F1637" s="122">
        <v>0</v>
      </c>
      <c r="G1637" s="122">
        <v>0</v>
      </c>
      <c r="H1637" s="122">
        <v>0</v>
      </c>
      <c r="I1637" s="122">
        <v>0</v>
      </c>
      <c r="J1637" s="122">
        <v>0</v>
      </c>
      <c r="K1637" s="122">
        <v>0</v>
      </c>
      <c r="L1637" s="122">
        <v>0</v>
      </c>
      <c r="M1637" s="122">
        <v>0</v>
      </c>
      <c r="N1637" s="122">
        <v>0</v>
      </c>
      <c r="O1637" s="122">
        <v>0</v>
      </c>
      <c r="P1637" s="122">
        <v>0</v>
      </c>
      <c r="Q1637" s="122">
        <v>0</v>
      </c>
      <c r="R1637" s="122">
        <v>0</v>
      </c>
      <c r="S1637" s="122">
        <v>0</v>
      </c>
      <c r="T1637" s="122">
        <v>0</v>
      </c>
      <c r="U1637" s="122">
        <v>0</v>
      </c>
      <c r="V1637" s="122">
        <v>0</v>
      </c>
      <c r="W1637" s="122">
        <v>0</v>
      </c>
      <c r="X1637" s="122">
        <v>0</v>
      </c>
      <c r="Y1637" s="122">
        <v>0</v>
      </c>
      <c r="Z1637" s="122">
        <v>0</v>
      </c>
      <c r="AA1637" s="122">
        <v>0</v>
      </c>
      <c r="AB1637" s="122">
        <v>0</v>
      </c>
      <c r="AC1637" s="122">
        <v>0</v>
      </c>
      <c r="AD1637" s="122">
        <v>0</v>
      </c>
      <c r="AE1637" s="122">
        <v>0</v>
      </c>
      <c r="AF1637" s="122">
        <v>0</v>
      </c>
      <c r="AG1637" s="122">
        <v>0</v>
      </c>
      <c r="AH1637" s="122">
        <v>0</v>
      </c>
      <c r="AI1637" s="122">
        <v>0</v>
      </c>
      <c r="AJ1637" s="122">
        <v>0</v>
      </c>
      <c r="AK1637" s="122">
        <v>0</v>
      </c>
      <c r="AL1637" s="122">
        <v>0</v>
      </c>
    </row>
    <row r="1638" spans="1:38" hidden="1" x14ac:dyDescent="0.25">
      <c r="A1638" s="122" t="s">
        <v>1980</v>
      </c>
      <c r="B1638" s="122">
        <v>1</v>
      </c>
      <c r="C1638" s="122" t="s">
        <v>2165</v>
      </c>
      <c r="D1638" s="122" t="s">
        <v>2086</v>
      </c>
      <c r="E1638" s="122">
        <v>31</v>
      </c>
      <c r="F1638" s="122">
        <v>1.434063E-6</v>
      </c>
      <c r="G1638" s="122">
        <v>1.4527005E-6</v>
      </c>
      <c r="H1638" s="122">
        <v>1.4748205000000001E-6</v>
      </c>
      <c r="I1638" s="122">
        <v>1.5004183E-6</v>
      </c>
      <c r="J1638" s="122">
        <v>1.5137578E-6</v>
      </c>
      <c r="K1638" s="122">
        <v>1.5235907000000001E-6</v>
      </c>
      <c r="L1638" s="122">
        <v>1.5404006E-6</v>
      </c>
      <c r="M1638" s="122">
        <v>1.5467210000000001E-6</v>
      </c>
      <c r="N1638" s="122">
        <v>1.5600154000000001E-6</v>
      </c>
      <c r="O1638" s="122">
        <v>1.568065E-6</v>
      </c>
      <c r="P1638" s="122">
        <v>1.5865681000000001E-6</v>
      </c>
      <c r="Q1638" s="122">
        <v>1.5858845E-6</v>
      </c>
      <c r="R1638" s="122">
        <v>1.5869429999999999E-6</v>
      </c>
      <c r="S1638" s="122">
        <v>1.5879998999999999E-6</v>
      </c>
      <c r="T1638" s="122">
        <v>1.6221244000000001E-6</v>
      </c>
      <c r="U1638" s="122">
        <v>1.6266436E-6</v>
      </c>
      <c r="V1638" s="122">
        <v>1.6311581999999999E-6</v>
      </c>
      <c r="W1638" s="122">
        <v>1.6321917999999999E-6</v>
      </c>
      <c r="X1638" s="122">
        <v>1.6332239999999999E-6</v>
      </c>
      <c r="Y1638" s="122">
        <v>1.6377281000000001E-6</v>
      </c>
      <c r="Z1638" s="122">
        <v>1.6370198E-6</v>
      </c>
      <c r="AA1638" s="122">
        <v>1.6449876E-6</v>
      </c>
      <c r="AB1638" s="122">
        <v>1.6494789E-6</v>
      </c>
      <c r="AC1638" s="122">
        <v>1.6539657000000001E-6</v>
      </c>
      <c r="AD1638" s="122">
        <v>1.6567151000000001E-6</v>
      </c>
      <c r="AE1638" s="122">
        <v>1.6715868999999999E-6</v>
      </c>
      <c r="AF1638" s="122">
        <v>1.6725935E-6</v>
      </c>
      <c r="AG1638" s="122">
        <v>1.6857136E-6</v>
      </c>
      <c r="AH1638" s="122">
        <v>1.6901719000000001E-6</v>
      </c>
      <c r="AI1638" s="122">
        <v>1.7032718E-6</v>
      </c>
      <c r="AJ1638" s="122">
        <v>1.7025319000000001E-6</v>
      </c>
      <c r="AK1638" s="122">
        <v>1.7025319000000001E-6</v>
      </c>
      <c r="AL1638" s="122">
        <v>0</v>
      </c>
    </row>
    <row r="1639" spans="1:38" hidden="1" x14ac:dyDescent="0.25">
      <c r="A1639" s="122" t="s">
        <v>1980</v>
      </c>
      <c r="B1639" s="122">
        <v>1</v>
      </c>
      <c r="C1639" s="122" t="s">
        <v>2165</v>
      </c>
      <c r="D1639" s="122" t="s">
        <v>2087</v>
      </c>
      <c r="E1639" s="122">
        <v>31</v>
      </c>
      <c r="F1639" s="122">
        <v>0</v>
      </c>
      <c r="G1639" s="122">
        <v>0</v>
      </c>
      <c r="H1639" s="122">
        <v>0</v>
      </c>
      <c r="I1639" s="122">
        <v>0</v>
      </c>
      <c r="J1639" s="122">
        <v>0</v>
      </c>
      <c r="K1639" s="122">
        <v>0</v>
      </c>
      <c r="L1639" s="122">
        <v>0</v>
      </c>
      <c r="M1639" s="122">
        <v>0</v>
      </c>
      <c r="N1639" s="122">
        <v>0</v>
      </c>
      <c r="O1639" s="122">
        <v>0</v>
      </c>
      <c r="P1639" s="122">
        <v>0</v>
      </c>
      <c r="Q1639" s="122">
        <v>0</v>
      </c>
      <c r="R1639" s="122">
        <v>0</v>
      </c>
      <c r="S1639" s="122">
        <v>0</v>
      </c>
      <c r="T1639" s="122">
        <v>0</v>
      </c>
      <c r="U1639" s="122">
        <v>0</v>
      </c>
      <c r="V1639" s="122">
        <v>0</v>
      </c>
      <c r="W1639" s="122">
        <v>0</v>
      </c>
      <c r="X1639" s="122">
        <v>0</v>
      </c>
      <c r="Y1639" s="122">
        <v>0</v>
      </c>
      <c r="Z1639" s="122">
        <v>0</v>
      </c>
      <c r="AA1639" s="122">
        <v>0</v>
      </c>
      <c r="AB1639" s="122">
        <v>0</v>
      </c>
      <c r="AC1639" s="122">
        <v>0</v>
      </c>
      <c r="AD1639" s="122">
        <v>0</v>
      </c>
      <c r="AE1639" s="122">
        <v>0</v>
      </c>
      <c r="AF1639" s="122">
        <v>0</v>
      </c>
      <c r="AG1639" s="122">
        <v>0</v>
      </c>
      <c r="AH1639" s="122">
        <v>0</v>
      </c>
      <c r="AI1639" s="122">
        <v>0</v>
      </c>
      <c r="AJ1639" s="122">
        <v>0</v>
      </c>
      <c r="AK1639" s="122">
        <v>0</v>
      </c>
      <c r="AL1639" s="122">
        <v>0</v>
      </c>
    </row>
    <row r="1640" spans="1:38" hidden="1" x14ac:dyDescent="0.25">
      <c r="A1640" s="122" t="s">
        <v>1980</v>
      </c>
      <c r="B1640" s="122">
        <v>1</v>
      </c>
      <c r="C1640" s="122" t="s">
        <v>2165</v>
      </c>
      <c r="D1640" s="122" t="s">
        <v>2134</v>
      </c>
      <c r="E1640" s="122">
        <v>31</v>
      </c>
      <c r="F1640" s="122">
        <v>0</v>
      </c>
      <c r="G1640" s="122">
        <v>0</v>
      </c>
      <c r="H1640" s="122">
        <v>0</v>
      </c>
      <c r="I1640" s="122">
        <v>0</v>
      </c>
      <c r="J1640" s="122">
        <v>0</v>
      </c>
      <c r="K1640" s="122">
        <v>0</v>
      </c>
      <c r="L1640" s="122">
        <v>0</v>
      </c>
      <c r="M1640" s="122">
        <v>0</v>
      </c>
      <c r="N1640" s="122">
        <v>0</v>
      </c>
      <c r="O1640" s="122">
        <v>0</v>
      </c>
      <c r="P1640" s="122">
        <v>0</v>
      </c>
      <c r="Q1640" s="122">
        <v>0</v>
      </c>
      <c r="R1640" s="122">
        <v>0</v>
      </c>
      <c r="S1640" s="122">
        <v>0</v>
      </c>
      <c r="T1640" s="122">
        <v>0</v>
      </c>
      <c r="U1640" s="122">
        <v>0</v>
      </c>
      <c r="V1640" s="122">
        <v>0</v>
      </c>
      <c r="W1640" s="122">
        <v>0</v>
      </c>
      <c r="X1640" s="122">
        <v>0</v>
      </c>
      <c r="Y1640" s="122">
        <v>0</v>
      </c>
      <c r="Z1640" s="122">
        <v>0</v>
      </c>
      <c r="AA1640" s="122">
        <v>0</v>
      </c>
      <c r="AB1640" s="122">
        <v>0</v>
      </c>
      <c r="AC1640" s="122">
        <v>0</v>
      </c>
      <c r="AD1640" s="122">
        <v>0</v>
      </c>
      <c r="AE1640" s="122">
        <v>0</v>
      </c>
      <c r="AF1640" s="122">
        <v>0</v>
      </c>
      <c r="AG1640" s="122">
        <v>0</v>
      </c>
      <c r="AH1640" s="122">
        <v>0</v>
      </c>
      <c r="AI1640" s="122">
        <v>0</v>
      </c>
      <c r="AJ1640" s="122">
        <v>0</v>
      </c>
      <c r="AK1640" s="122">
        <v>0</v>
      </c>
      <c r="AL1640" s="122">
        <v>0</v>
      </c>
    </row>
    <row r="1641" spans="1:38" hidden="1" x14ac:dyDescent="0.25">
      <c r="A1641" s="122" t="s">
        <v>1980</v>
      </c>
      <c r="B1641" s="122">
        <v>1</v>
      </c>
      <c r="C1641" s="122" t="s">
        <v>2165</v>
      </c>
      <c r="D1641" s="122" t="s">
        <v>2088</v>
      </c>
      <c r="E1641" s="122">
        <v>31</v>
      </c>
      <c r="F1641" s="122">
        <v>0</v>
      </c>
      <c r="G1641" s="122">
        <v>0</v>
      </c>
      <c r="H1641" s="122">
        <v>0</v>
      </c>
      <c r="I1641" s="122">
        <v>0</v>
      </c>
      <c r="J1641" s="122">
        <v>0</v>
      </c>
      <c r="K1641" s="122">
        <v>0</v>
      </c>
      <c r="L1641" s="122">
        <v>0</v>
      </c>
      <c r="M1641" s="122">
        <v>0</v>
      </c>
      <c r="N1641" s="122">
        <v>0</v>
      </c>
      <c r="O1641" s="122">
        <v>0</v>
      </c>
      <c r="P1641" s="122">
        <v>0</v>
      </c>
      <c r="Q1641" s="122">
        <v>0</v>
      </c>
      <c r="R1641" s="122">
        <v>0</v>
      </c>
      <c r="S1641" s="122">
        <v>0</v>
      </c>
      <c r="T1641" s="122">
        <v>0</v>
      </c>
      <c r="U1641" s="122">
        <v>0</v>
      </c>
      <c r="V1641" s="122">
        <v>0</v>
      </c>
      <c r="W1641" s="122">
        <v>0</v>
      </c>
      <c r="X1641" s="122">
        <v>0</v>
      </c>
      <c r="Y1641" s="122">
        <v>0</v>
      </c>
      <c r="Z1641" s="122">
        <v>0</v>
      </c>
      <c r="AA1641" s="122">
        <v>0</v>
      </c>
      <c r="AB1641" s="122">
        <v>0</v>
      </c>
      <c r="AC1641" s="122">
        <v>0</v>
      </c>
      <c r="AD1641" s="122">
        <v>0</v>
      </c>
      <c r="AE1641" s="122">
        <v>0</v>
      </c>
      <c r="AF1641" s="122">
        <v>0</v>
      </c>
      <c r="AG1641" s="122">
        <v>0</v>
      </c>
      <c r="AH1641" s="122">
        <v>0</v>
      </c>
      <c r="AI1641" s="122">
        <v>0</v>
      </c>
      <c r="AJ1641" s="122">
        <v>0</v>
      </c>
      <c r="AK1641" s="122">
        <v>0</v>
      </c>
      <c r="AL1641" s="122">
        <v>0</v>
      </c>
    </row>
    <row r="1642" spans="1:38" hidden="1" x14ac:dyDescent="0.25">
      <c r="A1642" s="122" t="s">
        <v>1980</v>
      </c>
      <c r="B1642" s="122">
        <v>1</v>
      </c>
      <c r="C1642" s="122" t="s">
        <v>2165</v>
      </c>
      <c r="D1642" s="122" t="s">
        <v>2089</v>
      </c>
      <c r="E1642" s="122">
        <v>31</v>
      </c>
      <c r="F1642" s="122">
        <v>0</v>
      </c>
      <c r="G1642" s="122">
        <v>0</v>
      </c>
      <c r="H1642" s="122">
        <v>0</v>
      </c>
      <c r="I1642" s="122">
        <v>0</v>
      </c>
      <c r="J1642" s="122">
        <v>0</v>
      </c>
      <c r="K1642" s="122">
        <v>0</v>
      </c>
      <c r="L1642" s="122">
        <v>0</v>
      </c>
      <c r="M1642" s="122">
        <v>0</v>
      </c>
      <c r="N1642" s="122">
        <v>0</v>
      </c>
      <c r="O1642" s="122">
        <v>0</v>
      </c>
      <c r="P1642" s="122">
        <v>0</v>
      </c>
      <c r="Q1642" s="122">
        <v>0</v>
      </c>
      <c r="R1642" s="122">
        <v>0</v>
      </c>
      <c r="S1642" s="122">
        <v>0</v>
      </c>
      <c r="T1642" s="122">
        <v>0</v>
      </c>
      <c r="U1642" s="122">
        <v>0</v>
      </c>
      <c r="V1642" s="122">
        <v>0</v>
      </c>
      <c r="W1642" s="122">
        <v>0</v>
      </c>
      <c r="X1642" s="122">
        <v>0</v>
      </c>
      <c r="Y1642" s="122">
        <v>0</v>
      </c>
      <c r="Z1642" s="122">
        <v>0</v>
      </c>
      <c r="AA1642" s="122">
        <v>0</v>
      </c>
      <c r="AB1642" s="122">
        <v>0</v>
      </c>
      <c r="AC1642" s="122">
        <v>0</v>
      </c>
      <c r="AD1642" s="122">
        <v>0</v>
      </c>
      <c r="AE1642" s="122">
        <v>0</v>
      </c>
      <c r="AF1642" s="122">
        <v>0</v>
      </c>
      <c r="AG1642" s="122">
        <v>0</v>
      </c>
      <c r="AH1642" s="122">
        <v>0</v>
      </c>
      <c r="AI1642" s="122">
        <v>0</v>
      </c>
      <c r="AJ1642" s="122">
        <v>0</v>
      </c>
      <c r="AK1642" s="122">
        <v>0</v>
      </c>
      <c r="AL1642" s="122">
        <v>0</v>
      </c>
    </row>
    <row r="1643" spans="1:38" hidden="1" x14ac:dyDescent="0.25">
      <c r="A1643" s="122" t="s">
        <v>1980</v>
      </c>
      <c r="B1643" s="122">
        <v>1</v>
      </c>
      <c r="C1643" s="122" t="s">
        <v>2165</v>
      </c>
      <c r="D1643" s="122" t="s">
        <v>2090</v>
      </c>
      <c r="E1643" s="122">
        <v>31</v>
      </c>
      <c r="F1643" s="122">
        <v>1.7588669999999999E-7</v>
      </c>
      <c r="G1643" s="122">
        <v>1.7220539999999999E-7</v>
      </c>
      <c r="H1643" s="122">
        <v>1.685241E-7</v>
      </c>
      <c r="I1643" s="122">
        <v>1.648428E-7</v>
      </c>
      <c r="J1643" s="122">
        <v>1.611616E-7</v>
      </c>
      <c r="K1643" s="122">
        <v>1.5748030000000001E-7</v>
      </c>
      <c r="L1643" s="122">
        <v>1.5379900000000001E-7</v>
      </c>
      <c r="M1643" s="122">
        <v>1.5011769999999999E-7</v>
      </c>
      <c r="N1643" s="122">
        <v>1.4643649999999999E-7</v>
      </c>
      <c r="O1643" s="122">
        <v>1.4275519999999999E-7</v>
      </c>
      <c r="P1643" s="122">
        <v>1.390739E-7</v>
      </c>
      <c r="Q1643" s="122">
        <v>1.353926E-7</v>
      </c>
      <c r="R1643" s="122">
        <v>1.3171130000000001E-7</v>
      </c>
      <c r="S1643" s="122">
        <v>1.2803010000000001E-7</v>
      </c>
      <c r="T1643" s="122">
        <v>1.2434880000000001E-7</v>
      </c>
      <c r="U1643" s="122">
        <v>1.2066749999999999E-7</v>
      </c>
      <c r="V1643" s="122">
        <v>1.169862E-7</v>
      </c>
      <c r="W1643" s="122">
        <v>1.1330499999999999E-7</v>
      </c>
      <c r="X1643" s="122">
        <v>1.096237E-7</v>
      </c>
      <c r="Y1643" s="122">
        <v>1.0594240000000001E-7</v>
      </c>
      <c r="Z1643" s="122">
        <v>1.022611E-7</v>
      </c>
      <c r="AA1643" s="122">
        <v>9.8579899999999995E-8</v>
      </c>
      <c r="AB1643" s="122">
        <v>9.48986E-8</v>
      </c>
      <c r="AC1643" s="122">
        <v>9.1217300000000005E-8</v>
      </c>
      <c r="AD1643" s="122">
        <v>8.7535999999999997E-8</v>
      </c>
      <c r="AE1643" s="122">
        <v>8.3854799999999995E-8</v>
      </c>
      <c r="AF1643" s="122">
        <v>8.01735E-8</v>
      </c>
      <c r="AG1643" s="122">
        <v>7.6492200000000005E-8</v>
      </c>
      <c r="AH1643" s="122">
        <v>7.2810899999999997E-8</v>
      </c>
      <c r="AI1643" s="122">
        <v>6.9129600000000002E-8</v>
      </c>
      <c r="AJ1643" s="122">
        <v>6.54484E-8</v>
      </c>
      <c r="AK1643" s="122">
        <v>6.54484E-8</v>
      </c>
      <c r="AL1643" s="122">
        <v>0</v>
      </c>
    </row>
    <row r="1644" spans="1:38" hidden="1" x14ac:dyDescent="0.25">
      <c r="A1644" s="122" t="s">
        <v>1980</v>
      </c>
      <c r="B1644" s="122">
        <v>1</v>
      </c>
      <c r="C1644" s="122" t="s">
        <v>2165</v>
      </c>
      <c r="D1644" s="122" t="s">
        <v>2091</v>
      </c>
      <c r="E1644" s="122">
        <v>31</v>
      </c>
      <c r="F1644" s="122">
        <v>1.5369408819999999E-4</v>
      </c>
      <c r="G1644" s="122">
        <v>1.5369406219999999E-4</v>
      </c>
      <c r="H1644" s="122">
        <v>1.5369403620000001E-4</v>
      </c>
      <c r="I1644" s="122">
        <v>1.5369401020000001E-4</v>
      </c>
      <c r="J1644" s="122">
        <v>1.5369398430000001E-4</v>
      </c>
      <c r="K1644" s="122">
        <v>1.536939583E-4</v>
      </c>
      <c r="L1644" s="122">
        <v>1.536939323E-4</v>
      </c>
      <c r="M1644" s="122">
        <v>1.5369390629999999E-4</v>
      </c>
      <c r="N1644" s="122">
        <v>1.5369388029999999E-4</v>
      </c>
      <c r="O1644" s="122">
        <v>1.5369385430000001E-4</v>
      </c>
      <c r="P1644" s="122">
        <v>1.5369382830000001E-4</v>
      </c>
      <c r="Q1644" s="122">
        <v>1.5369380240000001E-4</v>
      </c>
      <c r="R1644" s="122">
        <v>1.536937764E-4</v>
      </c>
      <c r="S1644" s="122">
        <v>1.536937504E-4</v>
      </c>
      <c r="T1644" s="122">
        <v>1.5369372439999999E-4</v>
      </c>
      <c r="U1644" s="122">
        <v>1.5369369839999999E-4</v>
      </c>
      <c r="V1644" s="122">
        <v>1.5369367240000001E-4</v>
      </c>
      <c r="W1644" s="122">
        <v>1.5369364650000001E-4</v>
      </c>
      <c r="X1644" s="122">
        <v>1.5369362050000001E-4</v>
      </c>
      <c r="Y1644" s="122">
        <v>1.536935945E-4</v>
      </c>
      <c r="Z1644" s="122">
        <v>1.536935685E-4</v>
      </c>
      <c r="AA1644" s="122">
        <v>1.5369354249999999E-4</v>
      </c>
      <c r="AB1644" s="122">
        <v>1.5369351649999999E-4</v>
      </c>
      <c r="AC1644" s="122">
        <v>1.5369349050000001E-4</v>
      </c>
      <c r="AD1644" s="122">
        <v>1.5369346460000001E-4</v>
      </c>
      <c r="AE1644" s="122">
        <v>1.5369343860000001E-4</v>
      </c>
      <c r="AF1644" s="122">
        <v>1.536934126E-4</v>
      </c>
      <c r="AG1644" s="122">
        <v>1.536933866E-4</v>
      </c>
      <c r="AH1644" s="122">
        <v>1.5369336059999999E-4</v>
      </c>
      <c r="AI1644" s="122">
        <v>1.5369333459999999E-4</v>
      </c>
      <c r="AJ1644" s="122">
        <v>1.5369330860000001E-4</v>
      </c>
      <c r="AK1644" s="122">
        <v>1.5369330860000001E-4</v>
      </c>
      <c r="AL1644" s="122">
        <v>0</v>
      </c>
    </row>
    <row r="1645" spans="1:38" hidden="1" x14ac:dyDescent="0.25">
      <c r="A1645" s="122" t="s">
        <v>1980</v>
      </c>
      <c r="B1645" s="122">
        <v>1</v>
      </c>
      <c r="C1645" s="122" t="s">
        <v>2165</v>
      </c>
      <c r="D1645" s="122" t="s">
        <v>2092</v>
      </c>
      <c r="E1645" s="122">
        <v>31</v>
      </c>
      <c r="F1645" s="122">
        <v>1.187507608E-4</v>
      </c>
      <c r="G1645" s="122">
        <v>1.187507608E-4</v>
      </c>
      <c r="H1645" s="122">
        <v>1.187507608E-4</v>
      </c>
      <c r="I1645" s="122">
        <v>1.187507608E-4</v>
      </c>
      <c r="J1645" s="122">
        <v>1.187507608E-4</v>
      </c>
      <c r="K1645" s="122">
        <v>1.187507608E-4</v>
      </c>
      <c r="L1645" s="122">
        <v>1.187507608E-4</v>
      </c>
      <c r="M1645" s="122">
        <v>1.187507608E-4</v>
      </c>
      <c r="N1645" s="122">
        <v>1.187507608E-4</v>
      </c>
      <c r="O1645" s="122">
        <v>1.187507608E-4</v>
      </c>
      <c r="P1645" s="122">
        <v>1.187507608E-4</v>
      </c>
      <c r="Q1645" s="122">
        <v>1.187507608E-4</v>
      </c>
      <c r="R1645" s="122">
        <v>1.187507608E-4</v>
      </c>
      <c r="S1645" s="122">
        <v>1.187507608E-4</v>
      </c>
      <c r="T1645" s="122">
        <v>1.187507608E-4</v>
      </c>
      <c r="U1645" s="122">
        <v>1.187507608E-4</v>
      </c>
      <c r="V1645" s="122">
        <v>1.187507608E-4</v>
      </c>
      <c r="W1645" s="122">
        <v>1.187507608E-4</v>
      </c>
      <c r="X1645" s="122">
        <v>1.187507608E-4</v>
      </c>
      <c r="Y1645" s="122">
        <v>1.187507608E-4</v>
      </c>
      <c r="Z1645" s="122">
        <v>1.187507608E-4</v>
      </c>
      <c r="AA1645" s="122">
        <v>1.187507608E-4</v>
      </c>
      <c r="AB1645" s="122">
        <v>1.187507608E-4</v>
      </c>
      <c r="AC1645" s="122">
        <v>1.187507608E-4</v>
      </c>
      <c r="AD1645" s="122">
        <v>1.187507608E-4</v>
      </c>
      <c r="AE1645" s="122">
        <v>1.187507608E-4</v>
      </c>
      <c r="AF1645" s="122">
        <v>1.187507608E-4</v>
      </c>
      <c r="AG1645" s="122">
        <v>1.187507608E-4</v>
      </c>
      <c r="AH1645" s="122">
        <v>1.187507608E-4</v>
      </c>
      <c r="AI1645" s="122">
        <v>1.187507608E-4</v>
      </c>
      <c r="AJ1645" s="122">
        <v>1.187507608E-4</v>
      </c>
      <c r="AK1645" s="122">
        <v>1.187507608E-4</v>
      </c>
      <c r="AL1645" s="122">
        <v>0</v>
      </c>
    </row>
    <row r="1646" spans="1:38" hidden="1" x14ac:dyDescent="0.25">
      <c r="A1646" s="122" t="s">
        <v>1980</v>
      </c>
      <c r="B1646" s="122">
        <v>1</v>
      </c>
      <c r="C1646" s="122" t="s">
        <v>2165</v>
      </c>
      <c r="D1646" s="122" t="s">
        <v>2093</v>
      </c>
      <c r="E1646" s="122">
        <v>31</v>
      </c>
      <c r="F1646" s="122">
        <v>3.5145256420000002E-4</v>
      </c>
      <c r="G1646" s="122">
        <v>3.5513152730000001E-4</v>
      </c>
      <c r="H1646" s="122">
        <v>3.5822104060000002E-4</v>
      </c>
      <c r="I1646" s="122">
        <v>3.5941135659999998E-4</v>
      </c>
      <c r="J1646" s="122">
        <v>3.6054717360000001E-4</v>
      </c>
      <c r="K1646" s="122">
        <v>3.621020869E-4</v>
      </c>
      <c r="L1646" s="122">
        <v>3.632328619E-4</v>
      </c>
      <c r="M1646" s="122">
        <v>3.636025208E-4</v>
      </c>
      <c r="N1646" s="122">
        <v>3.6442236279999999E-4</v>
      </c>
      <c r="O1646" s="122">
        <v>3.6373145090000001E-4</v>
      </c>
      <c r="P1646" s="122">
        <v>3.6249449920000001E-4</v>
      </c>
      <c r="Q1646" s="122">
        <v>3.621439107E-4</v>
      </c>
      <c r="R1646" s="122">
        <v>3.6344059560000001E-4</v>
      </c>
      <c r="S1646" s="122">
        <v>3.63675133E-4</v>
      </c>
      <c r="T1646" s="122">
        <v>3.6545088979999998E-4</v>
      </c>
      <c r="U1646" s="122">
        <v>3.6811530880000002E-4</v>
      </c>
      <c r="V1646" s="122">
        <v>3.7043910630000002E-4</v>
      </c>
      <c r="W1646" s="122">
        <v>3.7659952860000001E-4</v>
      </c>
      <c r="X1646" s="122">
        <v>3.8118197330000003E-4</v>
      </c>
      <c r="Y1646" s="122">
        <v>3.8591931670000002E-4</v>
      </c>
      <c r="Z1646" s="122">
        <v>3.8608923199999999E-4</v>
      </c>
      <c r="AA1646" s="122">
        <v>3.875818089E-4</v>
      </c>
      <c r="AB1646" s="122">
        <v>3.8942051669999997E-4</v>
      </c>
      <c r="AC1646" s="122">
        <v>3.921060382E-4</v>
      </c>
      <c r="AD1646" s="122">
        <v>3.9438166750000001E-4</v>
      </c>
      <c r="AE1646" s="122">
        <v>3.9716154369999999E-4</v>
      </c>
      <c r="AF1646" s="122">
        <v>3.9564782639999997E-4</v>
      </c>
      <c r="AG1646" s="122">
        <v>3.9300627159999997E-4</v>
      </c>
      <c r="AH1646" s="122">
        <v>3.9066073659999999E-4</v>
      </c>
      <c r="AI1646" s="122">
        <v>3.8851762069999998E-4</v>
      </c>
      <c r="AJ1646" s="122">
        <v>3.8490819800000002E-4</v>
      </c>
      <c r="AK1646" s="122">
        <v>3.8490819800000002E-4</v>
      </c>
      <c r="AL1646" s="122">
        <v>0</v>
      </c>
    </row>
    <row r="1647" spans="1:38" hidden="1" x14ac:dyDescent="0.25">
      <c r="A1647" s="122" t="s">
        <v>1980</v>
      </c>
      <c r="B1647" s="122">
        <v>1</v>
      </c>
      <c r="C1647" s="122" t="s">
        <v>2165</v>
      </c>
      <c r="D1647" s="122" t="s">
        <v>2094</v>
      </c>
      <c r="E1647" s="122">
        <v>31</v>
      </c>
      <c r="F1647" s="122">
        <v>4.5480997070000001E-4</v>
      </c>
      <c r="G1647" s="122">
        <v>4.572929617E-4</v>
      </c>
      <c r="H1647" s="122">
        <v>4.6013238400000002E-4</v>
      </c>
      <c r="I1647" s="122">
        <v>4.6127989020000002E-4</v>
      </c>
      <c r="J1647" s="122">
        <v>4.6218302360000001E-4</v>
      </c>
      <c r="K1647" s="122">
        <v>4.6144027500000001E-4</v>
      </c>
      <c r="L1647" s="122">
        <v>4.600311616E-4</v>
      </c>
      <c r="M1647" s="122">
        <v>4.5784766869999999E-4</v>
      </c>
      <c r="N1647" s="122">
        <v>4.5770340859999998E-4</v>
      </c>
      <c r="O1647" s="122">
        <v>4.5661133380000001E-4</v>
      </c>
      <c r="P1647" s="122">
        <v>4.5571393589999997E-4</v>
      </c>
      <c r="Q1647" s="122">
        <v>4.552998719E-4</v>
      </c>
      <c r="R1647" s="122">
        <v>4.55183436E-4</v>
      </c>
      <c r="S1647" s="122">
        <v>4.5467113090000001E-4</v>
      </c>
      <c r="T1647" s="122">
        <v>4.5396530760000002E-4</v>
      </c>
      <c r="U1647" s="122">
        <v>4.534820803E-4</v>
      </c>
      <c r="V1647" s="122">
        <v>4.5359397839999998E-4</v>
      </c>
      <c r="W1647" s="122">
        <v>4.5525080289999999E-4</v>
      </c>
      <c r="X1647" s="122">
        <v>4.5750196430000001E-4</v>
      </c>
      <c r="Y1647" s="122">
        <v>4.5976998900000001E-4</v>
      </c>
      <c r="Z1647" s="122">
        <v>4.603800743E-4</v>
      </c>
      <c r="AA1647" s="122">
        <v>4.6082834959999998E-4</v>
      </c>
      <c r="AB1647" s="122">
        <v>4.6196976849999997E-4</v>
      </c>
      <c r="AC1647" s="122">
        <v>4.6058440749999999E-4</v>
      </c>
      <c r="AD1647" s="122">
        <v>4.611301425E-4</v>
      </c>
      <c r="AE1647" s="122">
        <v>4.6037282399999998E-4</v>
      </c>
      <c r="AF1647" s="122">
        <v>4.6087916720000002E-4</v>
      </c>
      <c r="AG1647" s="122">
        <v>4.6021734819999999E-4</v>
      </c>
      <c r="AH1647" s="122">
        <v>4.6096464580000002E-4</v>
      </c>
      <c r="AI1647" s="122">
        <v>4.69171351E-4</v>
      </c>
      <c r="AJ1647" s="122">
        <v>4.637972364E-4</v>
      </c>
      <c r="AK1647" s="122">
        <v>4.637972364E-4</v>
      </c>
      <c r="AL1647" s="122">
        <v>0</v>
      </c>
    </row>
    <row r="1648" spans="1:38" hidden="1" x14ac:dyDescent="0.25">
      <c r="A1648" s="122" t="s">
        <v>1980</v>
      </c>
      <c r="B1648" s="122">
        <v>1</v>
      </c>
      <c r="C1648" s="122" t="s">
        <v>2165</v>
      </c>
      <c r="D1648" s="122" t="s">
        <v>2095</v>
      </c>
      <c r="E1648" s="122">
        <v>31</v>
      </c>
      <c r="F1648" s="122">
        <v>1.750713372E-4</v>
      </c>
      <c r="G1648" s="122">
        <v>1.747153469E-4</v>
      </c>
      <c r="H1648" s="122">
        <v>1.7433252230000001E-4</v>
      </c>
      <c r="I1648" s="122">
        <v>1.7341084219999999E-4</v>
      </c>
      <c r="J1648" s="122">
        <v>1.7258061110000001E-4</v>
      </c>
      <c r="K1648" s="122">
        <v>1.715338215E-4</v>
      </c>
      <c r="L1648" s="122">
        <v>1.704391573E-4</v>
      </c>
      <c r="M1648" s="122">
        <v>1.691743306E-4</v>
      </c>
      <c r="N1648" s="122">
        <v>1.6788998049999999E-4</v>
      </c>
      <c r="O1648" s="122">
        <v>1.6637974419999999E-4</v>
      </c>
      <c r="P1648" s="122">
        <v>1.6456849080000001E-4</v>
      </c>
      <c r="Q1648" s="122">
        <v>1.9211772959999999E-4</v>
      </c>
      <c r="R1648" s="122">
        <v>1.896701345E-4</v>
      </c>
      <c r="S1648" s="122">
        <v>1.8734051180000001E-4</v>
      </c>
      <c r="T1648" s="122">
        <v>1.8488229090000001E-4</v>
      </c>
      <c r="U1648" s="122">
        <v>1.8221733209999999E-4</v>
      </c>
      <c r="V1648" s="122">
        <v>1.795670027E-4</v>
      </c>
      <c r="W1648" s="122">
        <v>1.772993128E-4</v>
      </c>
      <c r="X1648" s="122">
        <v>1.747817926E-4</v>
      </c>
      <c r="Y1648" s="122">
        <v>1.7202673969999999E-4</v>
      </c>
      <c r="Z1648" s="122">
        <v>1.6930778720000001E-4</v>
      </c>
      <c r="AA1648" s="122">
        <v>1.6675953049999999E-4</v>
      </c>
      <c r="AB1648" s="122">
        <v>1.6410468430000001E-4</v>
      </c>
      <c r="AC1648" s="122">
        <v>1.6189929250000001E-4</v>
      </c>
      <c r="AD1648" s="122">
        <v>1.5896211490000001E-4</v>
      </c>
      <c r="AE1648" s="122">
        <v>1.5626905400000001E-4</v>
      </c>
      <c r="AF1648" s="122">
        <v>1.539331488E-4</v>
      </c>
      <c r="AG1648" s="122">
        <v>1.5132120910000001E-4</v>
      </c>
      <c r="AH1648" s="122">
        <v>1.4850843260000001E-4</v>
      </c>
      <c r="AI1648" s="122">
        <v>1.460477653E-4</v>
      </c>
      <c r="AJ1648" s="122">
        <v>1.4155959070000001E-4</v>
      </c>
      <c r="AK1648" s="122">
        <v>1.4155959070000001E-4</v>
      </c>
      <c r="AL1648" s="122">
        <v>0</v>
      </c>
    </row>
    <row r="1649" spans="1:38" hidden="1" x14ac:dyDescent="0.25">
      <c r="A1649" s="122" t="s">
        <v>1980</v>
      </c>
      <c r="B1649" s="122">
        <v>1</v>
      </c>
      <c r="C1649" s="122" t="s">
        <v>2165</v>
      </c>
      <c r="D1649" s="122" t="s">
        <v>2096</v>
      </c>
      <c r="E1649" s="122">
        <v>31</v>
      </c>
      <c r="F1649" s="122">
        <v>0</v>
      </c>
      <c r="G1649" s="122">
        <v>0</v>
      </c>
      <c r="H1649" s="122">
        <v>0</v>
      </c>
      <c r="I1649" s="122">
        <v>0</v>
      </c>
      <c r="J1649" s="122">
        <v>0</v>
      </c>
      <c r="K1649" s="122">
        <v>0</v>
      </c>
      <c r="L1649" s="122">
        <v>0</v>
      </c>
      <c r="M1649" s="122">
        <v>0</v>
      </c>
      <c r="N1649" s="122">
        <v>0</v>
      </c>
      <c r="O1649" s="122">
        <v>0</v>
      </c>
      <c r="P1649" s="122">
        <v>0</v>
      </c>
      <c r="Q1649" s="122">
        <v>0</v>
      </c>
      <c r="R1649" s="122">
        <v>0</v>
      </c>
      <c r="S1649" s="122">
        <v>0</v>
      </c>
      <c r="T1649" s="122">
        <v>0</v>
      </c>
      <c r="U1649" s="122">
        <v>0</v>
      </c>
      <c r="V1649" s="122">
        <v>0</v>
      </c>
      <c r="W1649" s="122">
        <v>0</v>
      </c>
      <c r="X1649" s="122">
        <v>0</v>
      </c>
      <c r="Y1649" s="122">
        <v>0</v>
      </c>
      <c r="Z1649" s="122">
        <v>0</v>
      </c>
      <c r="AA1649" s="122">
        <v>0</v>
      </c>
      <c r="AB1649" s="122">
        <v>0</v>
      </c>
      <c r="AC1649" s="122">
        <v>0</v>
      </c>
      <c r="AD1649" s="122">
        <v>0</v>
      </c>
      <c r="AE1649" s="122">
        <v>0</v>
      </c>
      <c r="AF1649" s="122">
        <v>0</v>
      </c>
      <c r="AG1649" s="122">
        <v>0</v>
      </c>
      <c r="AH1649" s="122">
        <v>0</v>
      </c>
      <c r="AI1649" s="122">
        <v>0</v>
      </c>
      <c r="AJ1649" s="122">
        <v>0</v>
      </c>
      <c r="AK1649" s="122">
        <v>0</v>
      </c>
      <c r="AL1649" s="122">
        <v>0</v>
      </c>
    </row>
    <row r="1650" spans="1:38" hidden="1" x14ac:dyDescent="0.25">
      <c r="A1650" s="122" t="s">
        <v>1980</v>
      </c>
      <c r="B1650" s="122">
        <v>1</v>
      </c>
      <c r="C1650" s="122" t="s">
        <v>2165</v>
      </c>
      <c r="D1650" s="122" t="s">
        <v>2097</v>
      </c>
      <c r="E1650" s="122">
        <v>31</v>
      </c>
      <c r="F1650" s="122">
        <v>0</v>
      </c>
      <c r="G1650" s="122">
        <v>0</v>
      </c>
      <c r="H1650" s="122">
        <v>0</v>
      </c>
      <c r="I1650" s="122">
        <v>8.8720899999999999E-8</v>
      </c>
      <c r="J1650" s="122">
        <v>9.1230799999999994E-8</v>
      </c>
      <c r="K1650" s="122">
        <v>9.6726800000000006E-8</v>
      </c>
      <c r="L1650" s="122">
        <v>9.6140699999999997E-8</v>
      </c>
      <c r="M1650" s="122">
        <v>9.8540700000000006E-8</v>
      </c>
      <c r="N1650" s="122">
        <v>1.0387179999999999E-7</v>
      </c>
      <c r="O1650" s="122">
        <v>1.032308E-7</v>
      </c>
      <c r="P1650" s="122">
        <v>1.025898E-7</v>
      </c>
      <c r="Q1650" s="122">
        <v>1.019488E-7</v>
      </c>
      <c r="R1650" s="122">
        <v>1.013078E-7</v>
      </c>
      <c r="S1650" s="122">
        <v>1.006668E-7</v>
      </c>
      <c r="T1650" s="122">
        <v>1.028836E-7</v>
      </c>
      <c r="U1650" s="122">
        <v>1.0222430000000001E-7</v>
      </c>
      <c r="V1650" s="122">
        <v>1.043862E-7</v>
      </c>
      <c r="W1650" s="122">
        <v>1.0370850000000001E-7</v>
      </c>
      <c r="X1650" s="122">
        <v>1.030309E-7</v>
      </c>
      <c r="Y1650" s="122">
        <v>1.0235330000000001E-7</v>
      </c>
      <c r="Z1650" s="122">
        <v>1.0167559999999999E-7</v>
      </c>
      <c r="AA1650" s="122">
        <v>1.00998E-7</v>
      </c>
      <c r="AB1650" s="122">
        <v>1.003203E-7</v>
      </c>
      <c r="AC1650" s="122">
        <v>9.9642699999999998E-8</v>
      </c>
      <c r="AD1650" s="122">
        <v>1.016397E-7</v>
      </c>
      <c r="AE1650" s="122">
        <v>1.036002E-7</v>
      </c>
      <c r="AF1650" s="122">
        <v>1.134383E-7</v>
      </c>
      <c r="AG1650" s="122">
        <v>1.1527060000000001E-7</v>
      </c>
      <c r="AH1650" s="122">
        <v>1.144647E-7</v>
      </c>
      <c r="AI1650" s="122">
        <v>1.1365889999999999E-7</v>
      </c>
      <c r="AJ1650" s="122">
        <v>1.12853E-7</v>
      </c>
      <c r="AK1650" s="122">
        <v>1.12853E-7</v>
      </c>
      <c r="AL1650" s="122">
        <v>0</v>
      </c>
    </row>
    <row r="1651" spans="1:38" hidden="1" x14ac:dyDescent="0.25">
      <c r="A1651" s="122" t="s">
        <v>1980</v>
      </c>
      <c r="B1651" s="122">
        <v>1</v>
      </c>
      <c r="C1651" s="122" t="s">
        <v>2165</v>
      </c>
      <c r="D1651" s="122" t="s">
        <v>2098</v>
      </c>
      <c r="E1651" s="122">
        <v>31</v>
      </c>
      <c r="F1651" s="122">
        <v>0</v>
      </c>
      <c r="G1651" s="122">
        <v>0</v>
      </c>
      <c r="H1651" s="122">
        <v>0</v>
      </c>
      <c r="I1651" s="122">
        <v>0</v>
      </c>
      <c r="J1651" s="122">
        <v>0</v>
      </c>
      <c r="K1651" s="122">
        <v>0</v>
      </c>
      <c r="L1651" s="122">
        <v>0</v>
      </c>
      <c r="M1651" s="122">
        <v>0</v>
      </c>
      <c r="N1651" s="122">
        <v>0</v>
      </c>
      <c r="O1651" s="122">
        <v>0</v>
      </c>
      <c r="P1651" s="122">
        <v>0</v>
      </c>
      <c r="Q1651" s="122">
        <v>0</v>
      </c>
      <c r="R1651" s="122">
        <v>0</v>
      </c>
      <c r="S1651" s="122">
        <v>0</v>
      </c>
      <c r="T1651" s="122">
        <v>0</v>
      </c>
      <c r="U1651" s="122">
        <v>0</v>
      </c>
      <c r="V1651" s="122">
        <v>0</v>
      </c>
      <c r="W1651" s="122">
        <v>0</v>
      </c>
      <c r="X1651" s="122">
        <v>0</v>
      </c>
      <c r="Y1651" s="122">
        <v>0</v>
      </c>
      <c r="Z1651" s="122">
        <v>0</v>
      </c>
      <c r="AA1651" s="122">
        <v>0</v>
      </c>
      <c r="AB1651" s="122">
        <v>0</v>
      </c>
      <c r="AC1651" s="122">
        <v>0</v>
      </c>
      <c r="AD1651" s="122">
        <v>0</v>
      </c>
      <c r="AE1651" s="122">
        <v>0</v>
      </c>
      <c r="AF1651" s="122">
        <v>0</v>
      </c>
      <c r="AG1651" s="122">
        <v>0</v>
      </c>
      <c r="AH1651" s="122">
        <v>0</v>
      </c>
      <c r="AI1651" s="122">
        <v>0</v>
      </c>
      <c r="AJ1651" s="122">
        <v>0</v>
      </c>
      <c r="AK1651" s="122">
        <v>0</v>
      </c>
      <c r="AL1651" s="122">
        <v>0</v>
      </c>
    </row>
    <row r="1652" spans="1:38" hidden="1" x14ac:dyDescent="0.25">
      <c r="A1652" s="122" t="s">
        <v>1980</v>
      </c>
      <c r="B1652" s="122">
        <v>1</v>
      </c>
      <c r="C1652" s="122" t="s">
        <v>2165</v>
      </c>
      <c r="D1652" s="122" t="s">
        <v>2099</v>
      </c>
      <c r="E1652" s="122">
        <v>31</v>
      </c>
      <c r="F1652" s="122">
        <v>3.5458823100000001E-5</v>
      </c>
      <c r="G1652" s="122">
        <v>3.66924831E-5</v>
      </c>
      <c r="H1652" s="122">
        <v>3.7517562100000002E-5</v>
      </c>
      <c r="I1652" s="122">
        <v>3.8749652599999998E-5</v>
      </c>
      <c r="J1652" s="122">
        <v>4.0553314800000001E-5</v>
      </c>
      <c r="K1652" s="122">
        <v>4.07178833E-5</v>
      </c>
      <c r="L1652" s="122">
        <v>4.1435993299999997E-5</v>
      </c>
      <c r="M1652" s="122">
        <v>4.2002941199999999E-5</v>
      </c>
      <c r="N1652" s="122">
        <v>4.1719890499999997E-5</v>
      </c>
      <c r="O1652" s="122">
        <v>4.1248247600000001E-5</v>
      </c>
      <c r="P1652" s="122">
        <v>4.0268239700000003E-5</v>
      </c>
      <c r="Q1652" s="122">
        <v>3.9319892499999999E-5</v>
      </c>
      <c r="R1652" s="122">
        <v>3.8557841799999997E-5</v>
      </c>
      <c r="S1652" s="122">
        <v>3.7702350699999998E-5</v>
      </c>
      <c r="T1652" s="122">
        <v>3.6477245300000002E-5</v>
      </c>
      <c r="U1652" s="122">
        <v>3.5016732199999997E-5</v>
      </c>
      <c r="V1652" s="122">
        <v>3.3556219000000001E-5</v>
      </c>
      <c r="W1652" s="122">
        <v>3.2095705799999998E-5</v>
      </c>
      <c r="X1652" s="122">
        <v>3.0635192600000002E-5</v>
      </c>
      <c r="Y1652" s="122">
        <v>2.9174679500000001E-5</v>
      </c>
      <c r="Z1652" s="122">
        <v>2.7714166300000002E-5</v>
      </c>
      <c r="AA1652" s="122">
        <v>2.6253653099999999E-5</v>
      </c>
      <c r="AB1652" s="122">
        <v>2.4797213100000001E-5</v>
      </c>
      <c r="AC1652" s="122">
        <v>2.3341128999999998E-5</v>
      </c>
      <c r="AD1652" s="122">
        <v>2.1882218000000001E-5</v>
      </c>
      <c r="AE1652" s="122">
        <v>2.0435049000000001E-5</v>
      </c>
      <c r="AF1652" s="122">
        <v>1.8980314E-5</v>
      </c>
      <c r="AG1652" s="122">
        <v>1.75213294E-5</v>
      </c>
      <c r="AH1652" s="122">
        <v>1.6063129400000001E-5</v>
      </c>
      <c r="AI1652" s="122">
        <v>1.4606208400000001E-5</v>
      </c>
      <c r="AJ1652" s="122">
        <v>1.31420203E-5</v>
      </c>
      <c r="AK1652" s="122">
        <v>1.31420203E-5</v>
      </c>
      <c r="AL1652" s="122">
        <v>0</v>
      </c>
    </row>
    <row r="1653" spans="1:38" hidden="1" x14ac:dyDescent="0.25">
      <c r="A1653" s="122" t="s">
        <v>1980</v>
      </c>
      <c r="B1653" s="122">
        <v>1</v>
      </c>
      <c r="C1653" s="122" t="s">
        <v>2165</v>
      </c>
      <c r="D1653" s="122" t="s">
        <v>2100</v>
      </c>
      <c r="E1653" s="122">
        <v>31</v>
      </c>
      <c r="F1653" s="122">
        <v>0</v>
      </c>
      <c r="G1653" s="122">
        <v>0</v>
      </c>
      <c r="H1653" s="122">
        <v>0</v>
      </c>
      <c r="I1653" s="122">
        <v>0</v>
      </c>
      <c r="J1653" s="122">
        <v>0</v>
      </c>
      <c r="K1653" s="122">
        <v>0</v>
      </c>
      <c r="L1653" s="122">
        <v>0</v>
      </c>
      <c r="M1653" s="122">
        <v>0</v>
      </c>
      <c r="N1653" s="122">
        <v>0</v>
      </c>
      <c r="O1653" s="122">
        <v>0</v>
      </c>
      <c r="P1653" s="122">
        <v>0</v>
      </c>
      <c r="Q1653" s="122">
        <v>0</v>
      </c>
      <c r="R1653" s="122">
        <v>0</v>
      </c>
      <c r="S1653" s="122">
        <v>0</v>
      </c>
      <c r="T1653" s="122">
        <v>0</v>
      </c>
      <c r="U1653" s="122">
        <v>0</v>
      </c>
      <c r="V1653" s="122">
        <v>0</v>
      </c>
      <c r="W1653" s="122">
        <v>0</v>
      </c>
      <c r="X1653" s="122">
        <v>0</v>
      </c>
      <c r="Y1653" s="122">
        <v>0</v>
      </c>
      <c r="Z1653" s="122">
        <v>0</v>
      </c>
      <c r="AA1653" s="122">
        <v>0</v>
      </c>
      <c r="AB1653" s="122">
        <v>0</v>
      </c>
      <c r="AC1653" s="122">
        <v>0</v>
      </c>
      <c r="AD1653" s="122">
        <v>0</v>
      </c>
      <c r="AE1653" s="122">
        <v>0</v>
      </c>
      <c r="AF1653" s="122">
        <v>0</v>
      </c>
      <c r="AG1653" s="122">
        <v>0</v>
      </c>
      <c r="AH1653" s="122">
        <v>0</v>
      </c>
      <c r="AI1653" s="122">
        <v>0</v>
      </c>
      <c r="AJ1653" s="122">
        <v>0</v>
      </c>
      <c r="AK1653" s="122">
        <v>0</v>
      </c>
      <c r="AL1653" s="122">
        <v>0</v>
      </c>
    </row>
    <row r="1654" spans="1:38" hidden="1" x14ac:dyDescent="0.25">
      <c r="A1654" s="122" t="s">
        <v>1980</v>
      </c>
      <c r="B1654" s="122">
        <v>1</v>
      </c>
      <c r="C1654" s="122" t="s">
        <v>2165</v>
      </c>
      <c r="D1654" s="122" t="s">
        <v>2101</v>
      </c>
      <c r="E1654" s="122">
        <v>31</v>
      </c>
      <c r="F1654" s="122">
        <v>1.23579374E-5</v>
      </c>
      <c r="G1654" s="122">
        <v>1.23508539E-5</v>
      </c>
      <c r="H1654" s="122">
        <v>1.23154995E-5</v>
      </c>
      <c r="I1654" s="122">
        <v>1.2276863899999999E-5</v>
      </c>
      <c r="J1654" s="122">
        <v>1.2259464999999999E-5</v>
      </c>
      <c r="K1654" s="122">
        <v>1.22165064E-5</v>
      </c>
      <c r="L1654" s="122">
        <v>1.2192429599999999E-5</v>
      </c>
      <c r="M1654" s="122">
        <v>1.22977635E-5</v>
      </c>
      <c r="N1654" s="122">
        <v>1.22507218E-5</v>
      </c>
      <c r="O1654" s="122">
        <v>1.21867384E-5</v>
      </c>
      <c r="P1654" s="122">
        <v>1.21372611E-5</v>
      </c>
      <c r="Q1654" s="122">
        <v>1.2103259500000001E-5</v>
      </c>
      <c r="R1654" s="122">
        <v>1.20701833E-5</v>
      </c>
      <c r="S1654" s="122">
        <v>1.20228276E-5</v>
      </c>
      <c r="T1654" s="122">
        <v>1.19842379E-5</v>
      </c>
      <c r="U1654" s="122">
        <v>1.19569572E-5</v>
      </c>
      <c r="V1654" s="122">
        <v>1.1904929600000001E-5</v>
      </c>
      <c r="W1654" s="122">
        <v>1.1863156999999999E-5</v>
      </c>
      <c r="X1654" s="122">
        <v>1.18243462E-5</v>
      </c>
      <c r="Y1654" s="122">
        <v>1.19126313E-5</v>
      </c>
      <c r="Z1654" s="122">
        <v>1.1915158500000001E-5</v>
      </c>
      <c r="AA1654" s="122">
        <v>1.18861184E-5</v>
      </c>
      <c r="AB1654" s="122">
        <v>1.18507691E-5</v>
      </c>
      <c r="AC1654" s="122">
        <v>1.18065375E-5</v>
      </c>
      <c r="AD1654" s="122">
        <v>1.1788063E-5</v>
      </c>
      <c r="AE1654" s="122">
        <v>1.1798731100000001E-5</v>
      </c>
      <c r="AF1654" s="122">
        <v>1.1739392299999999E-5</v>
      </c>
      <c r="AG1654" s="122">
        <v>1.1667783E-5</v>
      </c>
      <c r="AH1654" s="122">
        <v>1.15949103E-5</v>
      </c>
      <c r="AI1654" s="122">
        <v>1.1524517400000001E-5</v>
      </c>
      <c r="AJ1654" s="122">
        <v>1.1451629E-5</v>
      </c>
      <c r="AK1654" s="122">
        <v>1.1451629E-5</v>
      </c>
      <c r="AL1654" s="122">
        <v>0</v>
      </c>
    </row>
    <row r="1655" spans="1:38" hidden="1" x14ac:dyDescent="0.25">
      <c r="A1655" s="122" t="s">
        <v>1980</v>
      </c>
      <c r="B1655" s="122">
        <v>1</v>
      </c>
      <c r="C1655" s="122" t="s">
        <v>2165</v>
      </c>
      <c r="D1655" s="122" t="s">
        <v>2135</v>
      </c>
      <c r="E1655" s="122">
        <v>31</v>
      </c>
      <c r="F1655" s="122">
        <v>0</v>
      </c>
      <c r="G1655" s="122">
        <v>0</v>
      </c>
      <c r="H1655" s="122">
        <v>0</v>
      </c>
      <c r="I1655" s="122">
        <v>0</v>
      </c>
      <c r="J1655" s="122">
        <v>0</v>
      </c>
      <c r="K1655" s="122">
        <v>0</v>
      </c>
      <c r="L1655" s="122">
        <v>0</v>
      </c>
      <c r="M1655" s="122">
        <v>0</v>
      </c>
      <c r="N1655" s="122">
        <v>0</v>
      </c>
      <c r="O1655" s="122">
        <v>0</v>
      </c>
      <c r="P1655" s="122">
        <v>0</v>
      </c>
      <c r="Q1655" s="122">
        <v>0</v>
      </c>
      <c r="R1655" s="122">
        <v>0</v>
      </c>
      <c r="S1655" s="122">
        <v>0</v>
      </c>
      <c r="T1655" s="122">
        <v>0</v>
      </c>
      <c r="U1655" s="122">
        <v>0</v>
      </c>
      <c r="V1655" s="122">
        <v>0</v>
      </c>
      <c r="W1655" s="122">
        <v>0</v>
      </c>
      <c r="X1655" s="122">
        <v>0</v>
      </c>
      <c r="Y1655" s="122">
        <v>0</v>
      </c>
      <c r="Z1655" s="122">
        <v>0</v>
      </c>
      <c r="AA1655" s="122">
        <v>0</v>
      </c>
      <c r="AB1655" s="122">
        <v>0</v>
      </c>
      <c r="AC1655" s="122">
        <v>0</v>
      </c>
      <c r="AD1655" s="122">
        <v>0</v>
      </c>
      <c r="AE1655" s="122">
        <v>0</v>
      </c>
      <c r="AF1655" s="122">
        <v>0</v>
      </c>
      <c r="AG1655" s="122">
        <v>0</v>
      </c>
      <c r="AH1655" s="122">
        <v>0</v>
      </c>
      <c r="AI1655" s="122">
        <v>0</v>
      </c>
      <c r="AJ1655" s="122">
        <v>0</v>
      </c>
      <c r="AK1655" s="122">
        <v>0</v>
      </c>
      <c r="AL1655" s="122">
        <v>0</v>
      </c>
    </row>
    <row r="1656" spans="1:38" hidden="1" x14ac:dyDescent="0.25">
      <c r="A1656" s="122" t="s">
        <v>1980</v>
      </c>
      <c r="B1656" s="122">
        <v>1</v>
      </c>
      <c r="C1656" s="122" t="s">
        <v>2165</v>
      </c>
      <c r="D1656" s="122" t="s">
        <v>2102</v>
      </c>
      <c r="E1656" s="122">
        <v>31</v>
      </c>
      <c r="F1656" s="122">
        <v>2.6491294199999998E-5</v>
      </c>
      <c r="G1656" s="122">
        <v>2.70186679E-5</v>
      </c>
      <c r="H1656" s="122">
        <v>2.7411594099999999E-5</v>
      </c>
      <c r="I1656" s="122">
        <v>2.7728108000000002E-5</v>
      </c>
      <c r="J1656" s="122">
        <v>2.8018122199999999E-5</v>
      </c>
      <c r="K1656" s="122">
        <v>2.83847403E-5</v>
      </c>
      <c r="L1656" s="122">
        <v>2.86659318E-5</v>
      </c>
      <c r="M1656" s="122">
        <v>2.8838417699999999E-5</v>
      </c>
      <c r="N1656" s="122">
        <v>2.9013590199999999E-5</v>
      </c>
      <c r="O1656" s="122">
        <v>2.9168135600000002E-5</v>
      </c>
      <c r="P1656" s="122">
        <v>2.9204423499999999E-5</v>
      </c>
      <c r="Q1656" s="122">
        <v>2.93216039E-5</v>
      </c>
      <c r="R1656" s="122">
        <v>2.9442233299999999E-5</v>
      </c>
      <c r="S1656" s="122">
        <v>2.9573145199999999E-5</v>
      </c>
      <c r="T1656" s="122">
        <v>2.9659906300000002E-5</v>
      </c>
      <c r="U1656" s="122">
        <v>2.9791688800000001E-5</v>
      </c>
      <c r="V1656" s="122">
        <v>2.9862793799999998E-5</v>
      </c>
      <c r="W1656" s="122">
        <v>2.9991447899999999E-5</v>
      </c>
      <c r="X1656" s="122">
        <v>3.0271290399999998E-5</v>
      </c>
      <c r="Y1656" s="122">
        <v>3.0612122900000003E-5</v>
      </c>
      <c r="Z1656" s="122">
        <v>3.0730762299999998E-5</v>
      </c>
      <c r="AA1656" s="122">
        <v>3.0841023700000003E-5</v>
      </c>
      <c r="AB1656" s="122">
        <v>3.0968561600000003E-5</v>
      </c>
      <c r="AC1656" s="122">
        <v>3.1028573000000003E-5</v>
      </c>
      <c r="AD1656" s="122">
        <v>3.1130632299999999E-5</v>
      </c>
      <c r="AE1656" s="122">
        <v>3.1343737900000002E-5</v>
      </c>
      <c r="AF1656" s="122">
        <v>3.1510687000000001E-5</v>
      </c>
      <c r="AG1656" s="122">
        <v>3.1669711999999999E-5</v>
      </c>
      <c r="AH1656" s="122">
        <v>3.1740334100000003E-5</v>
      </c>
      <c r="AI1656" s="122">
        <v>3.1756523100000001E-5</v>
      </c>
      <c r="AJ1656" s="122">
        <v>3.1385323999999998E-5</v>
      </c>
      <c r="AK1656" s="122">
        <v>3.1385323999999998E-5</v>
      </c>
      <c r="AL1656" s="122">
        <v>0</v>
      </c>
    </row>
    <row r="1657" spans="1:38" hidden="1" x14ac:dyDescent="0.25">
      <c r="A1657" s="122" t="s">
        <v>1980</v>
      </c>
      <c r="B1657" s="122">
        <v>1</v>
      </c>
      <c r="C1657" s="122" t="s">
        <v>2165</v>
      </c>
      <c r="D1657" s="122" t="s">
        <v>2103</v>
      </c>
      <c r="E1657" s="122">
        <v>31</v>
      </c>
      <c r="F1657" s="122">
        <v>3.4693696500000003E-5</v>
      </c>
      <c r="G1657" s="122">
        <v>3.4719533699999997E-5</v>
      </c>
      <c r="H1657" s="122">
        <v>3.4704182699999998E-5</v>
      </c>
      <c r="I1657" s="122">
        <v>3.4706262799999999E-5</v>
      </c>
      <c r="J1657" s="122">
        <v>3.4589494599999998E-5</v>
      </c>
      <c r="K1657" s="122">
        <v>3.4537301800000001E-5</v>
      </c>
      <c r="L1657" s="122">
        <v>3.4449912000000003E-5</v>
      </c>
      <c r="M1657" s="122">
        <v>3.4299114900000001E-5</v>
      </c>
      <c r="N1657" s="122">
        <v>3.4246888200000003E-5</v>
      </c>
      <c r="O1657" s="122">
        <v>3.4148359700000002E-5</v>
      </c>
      <c r="P1657" s="122">
        <v>3.4162254399999997E-5</v>
      </c>
      <c r="Q1657" s="122">
        <v>3.4220876200000001E-5</v>
      </c>
      <c r="R1657" s="122">
        <v>3.4300263399999999E-5</v>
      </c>
      <c r="S1657" s="122">
        <v>3.4769338999999999E-5</v>
      </c>
      <c r="T1657" s="122">
        <v>3.5070910100000002E-5</v>
      </c>
      <c r="U1657" s="122">
        <v>3.50934358E-5</v>
      </c>
      <c r="V1657" s="122">
        <v>3.5303351399999997E-5</v>
      </c>
      <c r="W1657" s="122">
        <v>3.5396995799999999E-5</v>
      </c>
      <c r="X1657" s="122">
        <v>3.5967601E-5</v>
      </c>
      <c r="Y1657" s="122">
        <v>3.5993269400000001E-5</v>
      </c>
      <c r="Z1657" s="122">
        <v>3.5913790099999999E-5</v>
      </c>
      <c r="AA1657" s="122">
        <v>3.5960495400000002E-5</v>
      </c>
      <c r="AB1657" s="122">
        <v>3.6041195900000001E-5</v>
      </c>
      <c r="AC1657" s="122">
        <v>3.6199517900000002E-5</v>
      </c>
      <c r="AD1657" s="122">
        <v>3.6440393399999998E-5</v>
      </c>
      <c r="AE1657" s="122">
        <v>3.5951152500000002E-5</v>
      </c>
      <c r="AF1657" s="122">
        <v>3.5668630199999998E-5</v>
      </c>
      <c r="AG1657" s="122">
        <v>3.5253461799999997E-5</v>
      </c>
      <c r="AH1657" s="122">
        <v>3.4792333899999997E-5</v>
      </c>
      <c r="AI1657" s="122">
        <v>3.4421412999999998E-5</v>
      </c>
      <c r="AJ1657" s="122">
        <v>3.3621617000000003E-5</v>
      </c>
      <c r="AK1657" s="122">
        <v>3.3621617000000003E-5</v>
      </c>
      <c r="AL1657" s="122">
        <v>0</v>
      </c>
    </row>
    <row r="1658" spans="1:38" hidden="1" x14ac:dyDescent="0.25">
      <c r="A1658" s="122" t="s">
        <v>1980</v>
      </c>
      <c r="B1658" s="122">
        <v>1</v>
      </c>
      <c r="C1658" s="122" t="s">
        <v>2165</v>
      </c>
      <c r="D1658" s="122" t="s">
        <v>2104</v>
      </c>
      <c r="E1658" s="122">
        <v>31</v>
      </c>
      <c r="F1658" s="122">
        <v>0</v>
      </c>
      <c r="G1658" s="122">
        <v>0</v>
      </c>
      <c r="H1658" s="122">
        <v>0</v>
      </c>
      <c r="I1658" s="122">
        <v>0</v>
      </c>
      <c r="J1658" s="122">
        <v>0</v>
      </c>
      <c r="K1658" s="122">
        <v>0</v>
      </c>
      <c r="L1658" s="122">
        <v>0</v>
      </c>
      <c r="M1658" s="122">
        <v>0</v>
      </c>
      <c r="N1658" s="122">
        <v>0</v>
      </c>
      <c r="O1658" s="122">
        <v>0</v>
      </c>
      <c r="P1658" s="122">
        <v>0</v>
      </c>
      <c r="Q1658" s="122">
        <v>0</v>
      </c>
      <c r="R1658" s="122">
        <v>0</v>
      </c>
      <c r="S1658" s="122">
        <v>0</v>
      </c>
      <c r="T1658" s="122">
        <v>0</v>
      </c>
      <c r="U1658" s="122">
        <v>0</v>
      </c>
      <c r="V1658" s="122">
        <v>0</v>
      </c>
      <c r="W1658" s="122">
        <v>0</v>
      </c>
      <c r="X1658" s="122">
        <v>0</v>
      </c>
      <c r="Y1658" s="122">
        <v>0</v>
      </c>
      <c r="Z1658" s="122">
        <v>0</v>
      </c>
      <c r="AA1658" s="122">
        <v>0</v>
      </c>
      <c r="AB1658" s="122">
        <v>0</v>
      </c>
      <c r="AC1658" s="122">
        <v>0</v>
      </c>
      <c r="AD1658" s="122">
        <v>0</v>
      </c>
      <c r="AE1658" s="122">
        <v>0</v>
      </c>
      <c r="AF1658" s="122">
        <v>0</v>
      </c>
      <c r="AG1658" s="122">
        <v>0</v>
      </c>
      <c r="AH1658" s="122">
        <v>0</v>
      </c>
      <c r="AI1658" s="122">
        <v>0</v>
      </c>
      <c r="AJ1658" s="122">
        <v>0</v>
      </c>
      <c r="AK1658" s="122">
        <v>0</v>
      </c>
      <c r="AL1658" s="122">
        <v>0</v>
      </c>
    </row>
    <row r="1659" spans="1:38" hidden="1" x14ac:dyDescent="0.25">
      <c r="A1659" s="122" t="s">
        <v>1980</v>
      </c>
      <c r="B1659" s="122">
        <v>1</v>
      </c>
      <c r="C1659" s="122" t="s">
        <v>2165</v>
      </c>
      <c r="D1659" s="122" t="s">
        <v>2105</v>
      </c>
      <c r="E1659" s="122">
        <v>31</v>
      </c>
      <c r="F1659" s="122">
        <v>1.0034830699999999E-5</v>
      </c>
      <c r="G1659" s="122">
        <v>1.0156621199999999E-5</v>
      </c>
      <c r="H1659" s="122">
        <v>1.03138738E-5</v>
      </c>
      <c r="I1659" s="122">
        <v>1.04475638E-5</v>
      </c>
      <c r="J1659" s="122">
        <v>1.0505314300000001E-5</v>
      </c>
      <c r="K1659" s="122">
        <v>1.0537284199999999E-5</v>
      </c>
      <c r="L1659" s="122">
        <v>1.05881044E-5</v>
      </c>
      <c r="M1659" s="122">
        <v>1.0630979800000001E-5</v>
      </c>
      <c r="N1659" s="122">
        <v>1.08675602E-5</v>
      </c>
      <c r="O1659" s="122">
        <v>1.0885962999999999E-5</v>
      </c>
      <c r="P1659" s="122">
        <v>1.08606492E-5</v>
      </c>
      <c r="Q1659" s="122">
        <v>1.0783675E-5</v>
      </c>
      <c r="R1659" s="122">
        <v>1.0686733500000001E-5</v>
      </c>
      <c r="S1659" s="122">
        <v>1.06301343E-5</v>
      </c>
      <c r="T1659" s="122">
        <v>1.0570082599999999E-5</v>
      </c>
      <c r="U1659" s="122">
        <v>1.0482223000000001E-5</v>
      </c>
      <c r="V1659" s="122">
        <v>1.03393745E-5</v>
      </c>
      <c r="W1659" s="122">
        <v>1.02742094E-5</v>
      </c>
      <c r="X1659" s="122">
        <v>1.01594489E-5</v>
      </c>
      <c r="Y1659" s="122">
        <v>1.0077991199999999E-5</v>
      </c>
      <c r="Z1659" s="122">
        <v>9.9572380000000008E-6</v>
      </c>
      <c r="AA1659" s="122">
        <v>9.7855444999999998E-6</v>
      </c>
      <c r="AB1659" s="122">
        <v>9.5934753000000003E-6</v>
      </c>
      <c r="AC1659" s="122">
        <v>9.5030636000000006E-6</v>
      </c>
      <c r="AD1659" s="122">
        <v>9.3535401000000005E-6</v>
      </c>
      <c r="AE1659" s="122">
        <v>9.3228768000000007E-6</v>
      </c>
      <c r="AF1659" s="122">
        <v>9.2639448999999993E-6</v>
      </c>
      <c r="AG1659" s="122">
        <v>9.1394367000000007E-6</v>
      </c>
      <c r="AH1659" s="122">
        <v>9.0172390000000007E-6</v>
      </c>
      <c r="AI1659" s="122">
        <v>8.8897953000000003E-6</v>
      </c>
      <c r="AJ1659" s="122">
        <v>8.5262235000000008E-6</v>
      </c>
      <c r="AK1659" s="122">
        <v>8.5262235000000008E-6</v>
      </c>
      <c r="AL1659" s="122">
        <v>0</v>
      </c>
    </row>
    <row r="1660" spans="1:38" hidden="1" x14ac:dyDescent="0.25">
      <c r="A1660" s="122" t="s">
        <v>1980</v>
      </c>
      <c r="B1660" s="122">
        <v>1</v>
      </c>
      <c r="C1660" s="122" t="s">
        <v>2165</v>
      </c>
      <c r="D1660" s="122" t="s">
        <v>475</v>
      </c>
      <c r="E1660" s="122">
        <v>31</v>
      </c>
      <c r="F1660" s="122">
        <v>2.4024030400000001E-5</v>
      </c>
      <c r="G1660" s="122">
        <v>2.4205870599999999E-5</v>
      </c>
      <c r="H1660" s="122">
        <v>2.4394840899999999E-5</v>
      </c>
      <c r="I1660" s="122">
        <v>2.4494333000000001E-5</v>
      </c>
      <c r="J1660" s="122">
        <v>2.4605649099999999E-5</v>
      </c>
      <c r="K1660" s="122">
        <v>2.4709830699999998E-5</v>
      </c>
      <c r="L1660" s="122">
        <v>2.4834277099999999E-5</v>
      </c>
      <c r="M1660" s="122">
        <v>2.49033849E-5</v>
      </c>
      <c r="N1660" s="122">
        <v>2.5009190900000001E-5</v>
      </c>
      <c r="O1660" s="122">
        <v>2.50271473E-5</v>
      </c>
      <c r="P1660" s="122">
        <v>2.50391351E-5</v>
      </c>
      <c r="Q1660" s="122">
        <v>2.5024009299999999E-5</v>
      </c>
      <c r="R1660" s="122">
        <v>2.5039948400000002E-5</v>
      </c>
      <c r="S1660" s="122">
        <v>2.5086971300000001E-5</v>
      </c>
      <c r="T1660" s="122">
        <v>2.5105699500000001E-5</v>
      </c>
      <c r="U1660" s="122">
        <v>2.5143561699999999E-5</v>
      </c>
      <c r="V1660" s="122">
        <v>2.5171981700000002E-5</v>
      </c>
      <c r="W1660" s="122">
        <v>2.5168801200000001E-5</v>
      </c>
      <c r="X1660" s="122">
        <v>2.5188009499999999E-5</v>
      </c>
      <c r="Y1660" s="122">
        <v>2.5306380899999999E-5</v>
      </c>
      <c r="Z1660" s="122">
        <v>2.5508950799999999E-5</v>
      </c>
      <c r="AA1660" s="122">
        <v>2.55420811E-5</v>
      </c>
      <c r="AB1660" s="122">
        <v>2.5590432100000001E-5</v>
      </c>
      <c r="AC1660" s="122">
        <v>2.5647442100000001E-5</v>
      </c>
      <c r="AD1660" s="122">
        <v>2.66046347E-5</v>
      </c>
      <c r="AE1660" s="122">
        <v>2.6694390799999999E-5</v>
      </c>
      <c r="AF1660" s="122">
        <v>2.6699394299999999E-5</v>
      </c>
      <c r="AG1660" s="122">
        <v>2.6673408900000001E-5</v>
      </c>
      <c r="AH1660" s="122">
        <v>2.6661274899999998E-5</v>
      </c>
      <c r="AI1660" s="122">
        <v>2.66747095E-5</v>
      </c>
      <c r="AJ1660" s="122">
        <v>2.65275216E-5</v>
      </c>
      <c r="AK1660" s="122">
        <v>2.65275216E-5</v>
      </c>
      <c r="AL1660" s="122">
        <v>0</v>
      </c>
    </row>
    <row r="1661" spans="1:38" hidden="1" x14ac:dyDescent="0.25">
      <c r="A1661" s="122" t="s">
        <v>1980</v>
      </c>
      <c r="B1661" s="122">
        <v>1</v>
      </c>
      <c r="C1661" s="122" t="s">
        <v>2165</v>
      </c>
      <c r="D1661" s="122" t="s">
        <v>2106</v>
      </c>
      <c r="E1661" s="122">
        <v>31</v>
      </c>
      <c r="F1661" s="122">
        <v>0</v>
      </c>
      <c r="G1661" s="122">
        <v>0</v>
      </c>
      <c r="H1661" s="122">
        <v>0</v>
      </c>
      <c r="I1661" s="122">
        <v>0</v>
      </c>
      <c r="J1661" s="122">
        <v>0</v>
      </c>
      <c r="K1661" s="122">
        <v>0</v>
      </c>
      <c r="L1661" s="122">
        <v>0</v>
      </c>
      <c r="M1661" s="122">
        <v>0</v>
      </c>
      <c r="N1661" s="122">
        <v>0</v>
      </c>
      <c r="O1661" s="122">
        <v>0</v>
      </c>
      <c r="P1661" s="122">
        <v>0</v>
      </c>
      <c r="Q1661" s="122">
        <v>0</v>
      </c>
      <c r="R1661" s="122">
        <v>0</v>
      </c>
      <c r="S1661" s="122">
        <v>0</v>
      </c>
      <c r="T1661" s="122">
        <v>0</v>
      </c>
      <c r="U1661" s="122">
        <v>0</v>
      </c>
      <c r="V1661" s="122">
        <v>0</v>
      </c>
      <c r="W1661" s="122">
        <v>0</v>
      </c>
      <c r="X1661" s="122">
        <v>0</v>
      </c>
      <c r="Y1661" s="122">
        <v>0</v>
      </c>
      <c r="Z1661" s="122">
        <v>0</v>
      </c>
      <c r="AA1661" s="122">
        <v>0</v>
      </c>
      <c r="AB1661" s="122">
        <v>0</v>
      </c>
      <c r="AC1661" s="122">
        <v>0</v>
      </c>
      <c r="AD1661" s="122">
        <v>0</v>
      </c>
      <c r="AE1661" s="122">
        <v>0</v>
      </c>
      <c r="AF1661" s="122">
        <v>0</v>
      </c>
      <c r="AG1661" s="122">
        <v>0</v>
      </c>
      <c r="AH1661" s="122">
        <v>0</v>
      </c>
      <c r="AI1661" s="122">
        <v>0</v>
      </c>
      <c r="AJ1661" s="122">
        <v>0</v>
      </c>
      <c r="AK1661" s="122">
        <v>0</v>
      </c>
      <c r="AL1661" s="122">
        <v>0</v>
      </c>
    </row>
    <row r="1662" spans="1:38" hidden="1" x14ac:dyDescent="0.25">
      <c r="A1662" s="122" t="s">
        <v>1980</v>
      </c>
      <c r="B1662" s="122">
        <v>1</v>
      </c>
      <c r="C1662" s="122" t="s">
        <v>2165</v>
      </c>
      <c r="D1662" s="122" t="s">
        <v>2107</v>
      </c>
      <c r="E1662" s="122">
        <v>31</v>
      </c>
      <c r="F1662" s="122">
        <v>0</v>
      </c>
      <c r="G1662" s="122">
        <v>0</v>
      </c>
      <c r="H1662" s="122">
        <v>0</v>
      </c>
      <c r="I1662" s="122">
        <v>0</v>
      </c>
      <c r="J1662" s="122">
        <v>0</v>
      </c>
      <c r="K1662" s="122">
        <v>0</v>
      </c>
      <c r="L1662" s="122">
        <v>0</v>
      </c>
      <c r="M1662" s="122">
        <v>0</v>
      </c>
      <c r="N1662" s="122">
        <v>0</v>
      </c>
      <c r="O1662" s="122">
        <v>0</v>
      </c>
      <c r="P1662" s="122">
        <v>0</v>
      </c>
      <c r="Q1662" s="122">
        <v>0</v>
      </c>
      <c r="R1662" s="122">
        <v>0</v>
      </c>
      <c r="S1662" s="122">
        <v>0</v>
      </c>
      <c r="T1662" s="122">
        <v>0</v>
      </c>
      <c r="U1662" s="122">
        <v>0</v>
      </c>
      <c r="V1662" s="122">
        <v>0</v>
      </c>
      <c r="W1662" s="122">
        <v>0</v>
      </c>
      <c r="X1662" s="122">
        <v>0</v>
      </c>
      <c r="Y1662" s="122">
        <v>0</v>
      </c>
      <c r="Z1662" s="122">
        <v>0</v>
      </c>
      <c r="AA1662" s="122">
        <v>0</v>
      </c>
      <c r="AB1662" s="122">
        <v>0</v>
      </c>
      <c r="AC1662" s="122">
        <v>0</v>
      </c>
      <c r="AD1662" s="122">
        <v>0</v>
      </c>
      <c r="AE1662" s="122">
        <v>0</v>
      </c>
      <c r="AF1662" s="122">
        <v>0</v>
      </c>
      <c r="AG1662" s="122">
        <v>0</v>
      </c>
      <c r="AH1662" s="122">
        <v>0</v>
      </c>
      <c r="AI1662" s="122">
        <v>0</v>
      </c>
      <c r="AJ1662" s="122">
        <v>0</v>
      </c>
      <c r="AK1662" s="122">
        <v>0</v>
      </c>
      <c r="AL1662" s="122">
        <v>0</v>
      </c>
    </row>
    <row r="1663" spans="1:38" hidden="1" x14ac:dyDescent="0.25">
      <c r="A1663" s="122" t="s">
        <v>1980</v>
      </c>
      <c r="B1663" s="122">
        <v>1</v>
      </c>
      <c r="C1663" s="122" t="s">
        <v>2165</v>
      </c>
      <c r="D1663" s="122" t="s">
        <v>2108</v>
      </c>
      <c r="E1663" s="122">
        <v>31</v>
      </c>
      <c r="F1663" s="122">
        <v>3.6085942499999999E-5</v>
      </c>
      <c r="G1663" s="122">
        <v>3.7157926500000001E-5</v>
      </c>
      <c r="H1663" s="122">
        <v>3.8356572599999998E-5</v>
      </c>
      <c r="I1663" s="122">
        <v>3.9798758300000002E-5</v>
      </c>
      <c r="J1663" s="122">
        <v>4.0727787699999999E-5</v>
      </c>
      <c r="K1663" s="122">
        <v>4.1577503300000003E-5</v>
      </c>
      <c r="L1663" s="122">
        <v>4.2231282400000001E-5</v>
      </c>
      <c r="M1663" s="122">
        <v>4.26890103E-5</v>
      </c>
      <c r="N1663" s="122">
        <v>4.3126340900000001E-5</v>
      </c>
      <c r="O1663" s="122">
        <v>4.3477736100000002E-5</v>
      </c>
      <c r="P1663" s="122">
        <v>4.37395705E-5</v>
      </c>
      <c r="Q1663" s="122">
        <v>4.3778385799999999E-5</v>
      </c>
      <c r="R1663" s="122">
        <v>4.4085428399999999E-5</v>
      </c>
      <c r="S1663" s="122">
        <v>4.4340879800000003E-5</v>
      </c>
      <c r="T1663" s="122">
        <v>4.4515168400000003E-5</v>
      </c>
      <c r="U1663" s="122">
        <v>4.4335687099999999E-5</v>
      </c>
      <c r="V1663" s="122">
        <v>4.4209711300000003E-5</v>
      </c>
      <c r="W1663" s="122">
        <v>4.4274530600000003E-5</v>
      </c>
      <c r="X1663" s="122">
        <v>4.4217698900000001E-5</v>
      </c>
      <c r="Y1663" s="122">
        <v>4.4111831799999998E-5</v>
      </c>
      <c r="Z1663" s="122">
        <v>4.41847493E-5</v>
      </c>
      <c r="AA1663" s="122">
        <v>4.41603922E-5</v>
      </c>
      <c r="AB1663" s="122">
        <v>4.4113393799999997E-5</v>
      </c>
      <c r="AC1663" s="122">
        <v>4.4154882399999997E-5</v>
      </c>
      <c r="AD1663" s="122">
        <v>4.3937185400000002E-5</v>
      </c>
      <c r="AE1663" s="122">
        <v>4.3844601099999998E-5</v>
      </c>
      <c r="AF1663" s="122">
        <v>4.3773668599999999E-5</v>
      </c>
      <c r="AG1663" s="122">
        <v>4.3693629500000002E-5</v>
      </c>
      <c r="AH1663" s="122">
        <v>4.3515412300000001E-5</v>
      </c>
      <c r="AI1663" s="122">
        <v>4.3346851699999997E-5</v>
      </c>
      <c r="AJ1663" s="122">
        <v>4.1999979199999997E-5</v>
      </c>
      <c r="AK1663" s="122">
        <v>4.1999979199999997E-5</v>
      </c>
      <c r="AL1663" s="122">
        <v>0</v>
      </c>
    </row>
    <row r="1664" spans="1:38" hidden="1" x14ac:dyDescent="0.25">
      <c r="A1664" s="122" t="s">
        <v>1980</v>
      </c>
      <c r="B1664" s="122">
        <v>1</v>
      </c>
      <c r="C1664" s="122" t="s">
        <v>2165</v>
      </c>
      <c r="D1664" s="122" t="s">
        <v>2109</v>
      </c>
      <c r="E1664" s="122">
        <v>31</v>
      </c>
      <c r="F1664" s="122">
        <v>8.8795599999999996E-7</v>
      </c>
      <c r="G1664" s="122">
        <v>9.2678879999999999E-7</v>
      </c>
      <c r="H1664" s="122">
        <v>9.8330090000000006E-7</v>
      </c>
      <c r="I1664" s="122">
        <v>1.0205407000000001E-6</v>
      </c>
      <c r="J1664" s="122">
        <v>1.0677417E-6</v>
      </c>
      <c r="K1664" s="122">
        <v>1.1125968999999999E-6</v>
      </c>
      <c r="L1664" s="122">
        <v>1.1736207999999999E-6</v>
      </c>
      <c r="M1664" s="122">
        <v>1.2097445000000001E-6</v>
      </c>
      <c r="N1664" s="122">
        <v>1.2267113E-6</v>
      </c>
      <c r="O1664" s="122">
        <v>1.2433739999999999E-6</v>
      </c>
      <c r="P1664" s="122">
        <v>1.2423111999999999E-6</v>
      </c>
      <c r="Q1664" s="122">
        <v>1.2495081E-6</v>
      </c>
      <c r="R1664" s="122">
        <v>1.2649435E-6</v>
      </c>
      <c r="S1664" s="122">
        <v>1.2738086000000001E-6</v>
      </c>
      <c r="T1664" s="122">
        <v>1.2758480999999999E-6</v>
      </c>
      <c r="U1664" s="122">
        <v>1.2764535000000001E-6</v>
      </c>
      <c r="V1664" s="122">
        <v>1.2770560000000001E-6</v>
      </c>
      <c r="W1664" s="122">
        <v>1.2759578E-6</v>
      </c>
      <c r="X1664" s="122">
        <v>1.2748596000000001E-6</v>
      </c>
      <c r="Y1664" s="122">
        <v>1.2768800000000001E-6</v>
      </c>
      <c r="Z1664" s="122">
        <v>1.2757792000000001E-6</v>
      </c>
      <c r="AA1664" s="122">
        <v>1.2746782999999999E-6</v>
      </c>
      <c r="AB1664" s="122">
        <v>1.2735773999999999E-6</v>
      </c>
      <c r="AC1664" s="122">
        <v>1.2755844000000001E-6</v>
      </c>
      <c r="AD1664" s="122">
        <v>1.2744809E-6</v>
      </c>
      <c r="AE1664" s="122">
        <v>1.2868657999999999E-6</v>
      </c>
      <c r="AF1664" s="122">
        <v>1.2888503999999999E-6</v>
      </c>
      <c r="AG1664" s="122">
        <v>1.2910987E-6</v>
      </c>
      <c r="AH1664" s="122">
        <v>1.3186988000000001E-6</v>
      </c>
      <c r="AI1664" s="122">
        <v>1.3203761E-6</v>
      </c>
      <c r="AJ1664" s="122">
        <v>1.3192278000000001E-6</v>
      </c>
      <c r="AK1664" s="122">
        <v>1.3192278000000001E-6</v>
      </c>
      <c r="AL1664" s="122">
        <v>0</v>
      </c>
    </row>
    <row r="1665" spans="1:38" hidden="1" x14ac:dyDescent="0.25">
      <c r="A1665" s="122" t="s">
        <v>1980</v>
      </c>
      <c r="B1665" s="122">
        <v>1</v>
      </c>
      <c r="C1665" s="122" t="s">
        <v>2165</v>
      </c>
      <c r="D1665" s="122" t="s">
        <v>2110</v>
      </c>
      <c r="E1665" s="122">
        <v>31</v>
      </c>
      <c r="F1665" s="122">
        <v>2.06084823E-5</v>
      </c>
      <c r="G1665" s="122">
        <v>2.0926932599999998E-5</v>
      </c>
      <c r="H1665" s="122">
        <v>2.1183772399999999E-5</v>
      </c>
      <c r="I1665" s="122">
        <v>2.1406543099999998E-5</v>
      </c>
      <c r="J1665" s="122">
        <v>2.1599529899999999E-5</v>
      </c>
      <c r="K1665" s="122">
        <v>2.1889413100000001E-5</v>
      </c>
      <c r="L1665" s="122">
        <v>2.1987337799999999E-5</v>
      </c>
      <c r="M1665" s="122">
        <v>2.2064761399999999E-5</v>
      </c>
      <c r="N1665" s="122">
        <v>2.20475588E-5</v>
      </c>
      <c r="O1665" s="122">
        <v>2.2021550999999999E-5</v>
      </c>
      <c r="P1665" s="122">
        <v>2.19895357E-5</v>
      </c>
      <c r="Q1665" s="122">
        <v>2.19917507E-5</v>
      </c>
      <c r="R1665" s="122">
        <v>2.2064941800000001E-5</v>
      </c>
      <c r="S1665" s="122">
        <v>2.2296631099999999E-5</v>
      </c>
      <c r="T1665" s="122">
        <v>2.2807593500000001E-5</v>
      </c>
      <c r="U1665" s="122">
        <v>2.28553582E-5</v>
      </c>
      <c r="V1665" s="122">
        <v>2.31006066E-5</v>
      </c>
      <c r="W1665" s="122">
        <v>2.3649997699999999E-5</v>
      </c>
      <c r="X1665" s="122">
        <v>2.3815266999999999E-5</v>
      </c>
      <c r="Y1665" s="122">
        <v>2.4228818E-5</v>
      </c>
      <c r="Z1665" s="122">
        <v>2.4318674900000001E-5</v>
      </c>
      <c r="AA1665" s="122">
        <v>2.46139968E-5</v>
      </c>
      <c r="AB1665" s="122">
        <v>2.5017920299999999E-5</v>
      </c>
      <c r="AC1665" s="122">
        <v>2.5793013200000001E-5</v>
      </c>
      <c r="AD1665" s="122">
        <v>2.57492896E-5</v>
      </c>
      <c r="AE1665" s="122">
        <v>2.61057465E-5</v>
      </c>
      <c r="AF1665" s="122">
        <v>2.62168523E-5</v>
      </c>
      <c r="AG1665" s="122">
        <v>2.67938902E-5</v>
      </c>
      <c r="AH1665" s="122">
        <v>2.7066488999999999E-5</v>
      </c>
      <c r="AI1665" s="122">
        <v>2.76239364E-5</v>
      </c>
      <c r="AJ1665" s="122">
        <v>2.7017340399999999E-5</v>
      </c>
      <c r="AK1665" s="122">
        <v>2.7017340399999999E-5</v>
      </c>
      <c r="AL1665" s="122">
        <v>0</v>
      </c>
    </row>
    <row r="1666" spans="1:38" hidden="1" x14ac:dyDescent="0.25">
      <c r="A1666" s="122" t="s">
        <v>1980</v>
      </c>
      <c r="B1666" s="122">
        <v>1</v>
      </c>
      <c r="C1666" s="122" t="s">
        <v>2165</v>
      </c>
      <c r="D1666" s="122" t="s">
        <v>2111</v>
      </c>
      <c r="E1666" s="122">
        <v>31</v>
      </c>
      <c r="F1666" s="122">
        <v>8.8788141610000003E-4</v>
      </c>
      <c r="G1666" s="122">
        <v>8.9475874519999996E-4</v>
      </c>
      <c r="H1666" s="122">
        <v>9.0245277139999996E-4</v>
      </c>
      <c r="I1666" s="122">
        <v>9.0672684039999998E-4</v>
      </c>
      <c r="J1666" s="122">
        <v>9.1170939939999997E-4</v>
      </c>
      <c r="K1666" s="122">
        <v>9.1567625509999997E-4</v>
      </c>
      <c r="L1666" s="122">
        <v>9.21729796E-4</v>
      </c>
      <c r="M1666" s="122">
        <v>9.2619305610000004E-4</v>
      </c>
      <c r="N1666" s="122">
        <v>9.3024068990000001E-4</v>
      </c>
      <c r="O1666" s="122">
        <v>9.3448456259999997E-4</v>
      </c>
      <c r="P1666" s="122">
        <v>9.3642391760000003E-4</v>
      </c>
      <c r="Q1666" s="122">
        <v>9.3957486430000005E-4</v>
      </c>
      <c r="R1666" s="122">
        <v>9.4190773850000005E-4</v>
      </c>
      <c r="S1666" s="122">
        <v>9.4302743909999999E-4</v>
      </c>
      <c r="T1666" s="122">
        <v>9.4481665419999996E-4</v>
      </c>
      <c r="U1666" s="122">
        <v>9.4586498809999997E-4</v>
      </c>
      <c r="V1666" s="122">
        <v>9.4799196109999996E-4</v>
      </c>
      <c r="W1666" s="122">
        <v>9.4979333089999999E-4</v>
      </c>
      <c r="X1666" s="122">
        <v>9.5130926990000004E-4</v>
      </c>
      <c r="Y1666" s="122">
        <v>9.5268704149999996E-4</v>
      </c>
      <c r="Z1666" s="122">
        <v>9.5472142319999996E-4</v>
      </c>
      <c r="AA1666" s="122">
        <v>9.5651824760000002E-4</v>
      </c>
      <c r="AB1666" s="122">
        <v>9.5978753660000003E-4</v>
      </c>
      <c r="AC1666" s="122">
        <v>9.6201330750000002E-4</v>
      </c>
      <c r="AD1666" s="122">
        <v>9.6348417899999996E-4</v>
      </c>
      <c r="AE1666" s="122">
        <v>9.6668701999999996E-4</v>
      </c>
      <c r="AF1666" s="122">
        <v>9.7047368939999999E-4</v>
      </c>
      <c r="AG1666" s="122">
        <v>9.8522807739999992E-4</v>
      </c>
      <c r="AH1666" s="122">
        <v>9.906388202E-4</v>
      </c>
      <c r="AI1666" s="122">
        <v>1.0007968234999999E-3</v>
      </c>
      <c r="AJ1666" s="122">
        <v>9.9641837530000006E-4</v>
      </c>
      <c r="AK1666" s="122">
        <v>9.9641837530000006E-4</v>
      </c>
      <c r="AL1666" s="122">
        <v>0</v>
      </c>
    </row>
    <row r="1667" spans="1:38" hidden="1" x14ac:dyDescent="0.25">
      <c r="A1667" s="122" t="s">
        <v>1980</v>
      </c>
      <c r="B1667" s="122">
        <v>1</v>
      </c>
      <c r="C1667" s="122" t="s">
        <v>2165</v>
      </c>
      <c r="D1667" s="122" t="s">
        <v>2112</v>
      </c>
      <c r="E1667" s="122">
        <v>31</v>
      </c>
      <c r="F1667" s="122">
        <v>4.4461112920000001E-4</v>
      </c>
      <c r="G1667" s="122">
        <v>4.482667124E-4</v>
      </c>
      <c r="H1667" s="122">
        <v>4.5082391859999998E-4</v>
      </c>
      <c r="I1667" s="122">
        <v>4.5394305980000002E-4</v>
      </c>
      <c r="J1667" s="122">
        <v>4.5537629380000002E-4</v>
      </c>
      <c r="K1667" s="122">
        <v>4.5620981400000001E-4</v>
      </c>
      <c r="L1667" s="122">
        <v>4.5687984850000001E-4</v>
      </c>
      <c r="M1667" s="122">
        <v>4.5706058269999998E-4</v>
      </c>
      <c r="N1667" s="122">
        <v>4.5648616269999999E-4</v>
      </c>
      <c r="O1667" s="122">
        <v>4.5685596819999998E-4</v>
      </c>
      <c r="P1667" s="122">
        <v>4.5603879159999999E-4</v>
      </c>
      <c r="Q1667" s="122">
        <v>4.5481869089999998E-4</v>
      </c>
      <c r="R1667" s="122">
        <v>4.5348896170000001E-4</v>
      </c>
      <c r="S1667" s="122">
        <v>4.518593468E-4</v>
      </c>
      <c r="T1667" s="122">
        <v>4.4941737209999998E-4</v>
      </c>
      <c r="U1667" s="122">
        <v>4.4929077720000003E-4</v>
      </c>
      <c r="V1667" s="122">
        <v>4.5099143149999999E-4</v>
      </c>
      <c r="W1667" s="122">
        <v>4.4969160060000002E-4</v>
      </c>
      <c r="X1667" s="122">
        <v>4.477218476E-4</v>
      </c>
      <c r="Y1667" s="122">
        <v>4.4651419209999998E-4</v>
      </c>
      <c r="Z1667" s="122">
        <v>4.4542743820000002E-4</v>
      </c>
      <c r="AA1667" s="122">
        <v>4.443236672E-4</v>
      </c>
      <c r="AB1667" s="122">
        <v>4.4333233589999998E-4</v>
      </c>
      <c r="AC1667" s="122">
        <v>4.4206434890000002E-4</v>
      </c>
      <c r="AD1667" s="122">
        <v>4.4049148890000001E-4</v>
      </c>
      <c r="AE1667" s="122">
        <v>4.3943075540000002E-4</v>
      </c>
      <c r="AF1667" s="122">
        <v>4.3885835600000002E-4</v>
      </c>
      <c r="AG1667" s="122">
        <v>4.3952654260000001E-4</v>
      </c>
      <c r="AH1667" s="122">
        <v>4.395448697E-4</v>
      </c>
      <c r="AI1667" s="122">
        <v>4.3979131489999999E-4</v>
      </c>
      <c r="AJ1667" s="122">
        <v>4.3358332160000002E-4</v>
      </c>
      <c r="AK1667" s="122">
        <v>4.3358332160000002E-4</v>
      </c>
      <c r="AL1667" s="122">
        <v>0</v>
      </c>
    </row>
    <row r="1668" spans="1:38" hidden="1" x14ac:dyDescent="0.25">
      <c r="A1668" s="122" t="s">
        <v>1980</v>
      </c>
      <c r="B1668" s="122">
        <v>1</v>
      </c>
      <c r="C1668" s="122" t="s">
        <v>2165</v>
      </c>
      <c r="D1668" s="122" t="s">
        <v>2113</v>
      </c>
      <c r="E1668" s="122">
        <v>31</v>
      </c>
      <c r="F1668" s="122">
        <v>5.4826770000000005E-7</v>
      </c>
      <c r="G1668" s="122">
        <v>5.8242890000000004E-7</v>
      </c>
      <c r="H1668" s="122">
        <v>6.5438450000000003E-7</v>
      </c>
      <c r="I1668" s="122">
        <v>6.6377409999999996E-7</v>
      </c>
      <c r="J1668" s="122">
        <v>6.9676550000000005E-7</v>
      </c>
      <c r="K1668" s="122">
        <v>7.3710559999999999E-7</v>
      </c>
      <c r="L1668" s="122">
        <v>7.5662830000000005E-7</v>
      </c>
      <c r="M1668" s="122">
        <v>7.6994220000000001E-7</v>
      </c>
      <c r="N1668" s="122">
        <v>7.783389E-7</v>
      </c>
      <c r="O1668" s="122">
        <v>7.988843E-7</v>
      </c>
      <c r="P1668" s="122">
        <v>8.2081509999999997E-7</v>
      </c>
      <c r="Q1668" s="122">
        <v>8.2565810000000004E-7</v>
      </c>
      <c r="R1668" s="122">
        <v>8.2738450000000001E-7</v>
      </c>
      <c r="S1668" s="122">
        <v>8.2604210000000005E-7</v>
      </c>
      <c r="T1668" s="122">
        <v>8.2765730000000004E-7</v>
      </c>
      <c r="U1668" s="122">
        <v>8.2920910000000002E-7</v>
      </c>
      <c r="V1668" s="122">
        <v>8.3069740000000004E-7</v>
      </c>
      <c r="W1668" s="122">
        <v>8.2623839999999999E-7</v>
      </c>
      <c r="X1668" s="122">
        <v>8.2177929999999999E-7</v>
      </c>
      <c r="Y1668" s="122">
        <v>8.2023049999999999E-7</v>
      </c>
      <c r="Z1668" s="122">
        <v>8.1575559999999997E-7</v>
      </c>
      <c r="AA1668" s="122">
        <v>8.1128070000000005E-7</v>
      </c>
      <c r="AB1668" s="122">
        <v>8.1253079999999997E-7</v>
      </c>
      <c r="AC1668" s="122">
        <v>8.2510399999999995E-7</v>
      </c>
      <c r="AD1668" s="122">
        <v>8.4749909999999995E-7</v>
      </c>
      <c r="AE1668" s="122">
        <v>8.4556060000000002E-7</v>
      </c>
      <c r="AF1668" s="122">
        <v>8.4359039999999997E-7</v>
      </c>
      <c r="AG1668" s="122">
        <v>8.5272099999999995E-7</v>
      </c>
      <c r="AH1668" s="122">
        <v>8.4785650000000003E-7</v>
      </c>
      <c r="AI1668" s="122">
        <v>8.457434E-7</v>
      </c>
      <c r="AJ1668" s="122">
        <v>8.4086310000000005E-7</v>
      </c>
      <c r="AK1668" s="122">
        <v>8.4086310000000005E-7</v>
      </c>
      <c r="AL1668" s="122">
        <v>0</v>
      </c>
    </row>
    <row r="1669" spans="1:38" hidden="1" x14ac:dyDescent="0.25">
      <c r="A1669" s="122" t="s">
        <v>1980</v>
      </c>
      <c r="B1669" s="122">
        <v>1</v>
      </c>
      <c r="C1669" s="122" t="s">
        <v>2165</v>
      </c>
      <c r="D1669" s="122" t="s">
        <v>2114</v>
      </c>
      <c r="E1669" s="122">
        <v>31</v>
      </c>
      <c r="F1669" s="122">
        <v>2.0028888376000002E-3</v>
      </c>
      <c r="G1669" s="122">
        <v>2.0054439554999999E-3</v>
      </c>
      <c r="H1669" s="122">
        <v>2.0181055107000002E-3</v>
      </c>
      <c r="I1669" s="122">
        <v>2.0235254243000001E-3</v>
      </c>
      <c r="J1669" s="122">
        <v>2.0343690833E-3</v>
      </c>
      <c r="K1669" s="122">
        <v>2.0377581181E-3</v>
      </c>
      <c r="L1669" s="122">
        <v>2.0392542395999999E-3</v>
      </c>
      <c r="M1669" s="122">
        <v>2.0409084869999999E-3</v>
      </c>
      <c r="N1669" s="122">
        <v>2.0455072816999999E-3</v>
      </c>
      <c r="O1669" s="122">
        <v>2.0517794663999999E-3</v>
      </c>
      <c r="P1669" s="122">
        <v>2.0541614846E-3</v>
      </c>
      <c r="Q1669" s="122">
        <v>2.0590373333000001E-3</v>
      </c>
      <c r="R1669" s="122">
        <v>2.0614372124000001E-3</v>
      </c>
      <c r="S1669" s="122">
        <v>2.0630621499999999E-3</v>
      </c>
      <c r="T1669" s="122">
        <v>2.0650380498999999E-3</v>
      </c>
      <c r="U1669" s="122">
        <v>2.0702090880999999E-3</v>
      </c>
      <c r="V1669" s="122">
        <v>2.0747254648000001E-3</v>
      </c>
      <c r="W1669" s="122">
        <v>2.0833546865E-3</v>
      </c>
      <c r="X1669" s="122">
        <v>2.0864769545000002E-3</v>
      </c>
      <c r="Y1669" s="122">
        <v>2.0970113873E-3</v>
      </c>
      <c r="Z1669" s="122">
        <v>2.1056812058000002E-3</v>
      </c>
      <c r="AA1669" s="122">
        <v>2.1148793536E-3</v>
      </c>
      <c r="AB1669" s="122">
        <v>2.1210811657000001E-3</v>
      </c>
      <c r="AC1669" s="122">
        <v>2.1289586775999998E-3</v>
      </c>
      <c r="AD1669" s="122">
        <v>2.1341013262E-3</v>
      </c>
      <c r="AE1669" s="122">
        <v>2.1444478509E-3</v>
      </c>
      <c r="AF1669" s="122">
        <v>2.1573033876E-3</v>
      </c>
      <c r="AG1669" s="122">
        <v>2.1658483530000001E-3</v>
      </c>
      <c r="AH1669" s="122">
        <v>2.1808079251E-3</v>
      </c>
      <c r="AI1669" s="122">
        <v>2.1939632155E-3</v>
      </c>
      <c r="AJ1669" s="122">
        <v>2.1894016001000002E-3</v>
      </c>
      <c r="AK1669" s="122">
        <v>2.1894016001000002E-3</v>
      </c>
      <c r="AL1669" s="122">
        <v>0</v>
      </c>
    </row>
    <row r="1670" spans="1:38" hidden="1" x14ac:dyDescent="0.25">
      <c r="A1670" s="122" t="s">
        <v>1980</v>
      </c>
      <c r="B1670" s="122">
        <v>1</v>
      </c>
      <c r="C1670" s="122" t="s">
        <v>2165</v>
      </c>
      <c r="D1670" s="122" t="s">
        <v>2136</v>
      </c>
      <c r="E1670" s="122">
        <v>31</v>
      </c>
      <c r="F1670" s="122">
        <v>0</v>
      </c>
      <c r="G1670" s="122">
        <v>0</v>
      </c>
      <c r="H1670" s="122">
        <v>0</v>
      </c>
      <c r="I1670" s="122">
        <v>0</v>
      </c>
      <c r="J1670" s="122">
        <v>0</v>
      </c>
      <c r="K1670" s="122">
        <v>0</v>
      </c>
      <c r="L1670" s="122">
        <v>0</v>
      </c>
      <c r="M1670" s="122">
        <v>0</v>
      </c>
      <c r="N1670" s="122">
        <v>0</v>
      </c>
      <c r="O1670" s="122">
        <v>0</v>
      </c>
      <c r="P1670" s="122">
        <v>0</v>
      </c>
      <c r="Q1670" s="122">
        <v>0</v>
      </c>
      <c r="R1670" s="122">
        <v>0</v>
      </c>
      <c r="S1670" s="122">
        <v>0</v>
      </c>
      <c r="T1670" s="122">
        <v>0</v>
      </c>
      <c r="U1670" s="122">
        <v>0</v>
      </c>
      <c r="V1670" s="122">
        <v>0</v>
      </c>
      <c r="W1670" s="122">
        <v>0</v>
      </c>
      <c r="X1670" s="122">
        <v>0</v>
      </c>
      <c r="Y1670" s="122">
        <v>0</v>
      </c>
      <c r="Z1670" s="122">
        <v>0</v>
      </c>
      <c r="AA1670" s="122">
        <v>0</v>
      </c>
      <c r="AB1670" s="122">
        <v>0</v>
      </c>
      <c r="AC1670" s="122">
        <v>0</v>
      </c>
      <c r="AD1670" s="122">
        <v>0</v>
      </c>
      <c r="AE1670" s="122">
        <v>0</v>
      </c>
      <c r="AF1670" s="122">
        <v>0</v>
      </c>
      <c r="AG1670" s="122">
        <v>0</v>
      </c>
      <c r="AH1670" s="122">
        <v>0</v>
      </c>
      <c r="AI1670" s="122">
        <v>0</v>
      </c>
      <c r="AJ1670" s="122">
        <v>0</v>
      </c>
      <c r="AK1670" s="122">
        <v>0</v>
      </c>
      <c r="AL1670" s="122">
        <v>0</v>
      </c>
    </row>
    <row r="1671" spans="1:38" hidden="1" x14ac:dyDescent="0.25">
      <c r="A1671" s="122" t="s">
        <v>1980</v>
      </c>
      <c r="B1671" s="122">
        <v>1</v>
      </c>
      <c r="C1671" s="122" t="s">
        <v>2165</v>
      </c>
      <c r="D1671" s="122" t="s">
        <v>2115</v>
      </c>
      <c r="E1671" s="122">
        <v>31</v>
      </c>
      <c r="F1671" s="122">
        <v>0</v>
      </c>
      <c r="G1671" s="122">
        <v>0</v>
      </c>
      <c r="H1671" s="122">
        <v>0</v>
      </c>
      <c r="I1671" s="122">
        <v>0</v>
      </c>
      <c r="J1671" s="122">
        <v>0</v>
      </c>
      <c r="K1671" s="122">
        <v>0</v>
      </c>
      <c r="L1671" s="122">
        <v>0</v>
      </c>
      <c r="M1671" s="122">
        <v>0</v>
      </c>
      <c r="N1671" s="122">
        <v>0</v>
      </c>
      <c r="O1671" s="122">
        <v>0</v>
      </c>
      <c r="P1671" s="122">
        <v>0</v>
      </c>
      <c r="Q1671" s="122">
        <v>0</v>
      </c>
      <c r="R1671" s="122">
        <v>0</v>
      </c>
      <c r="S1671" s="122">
        <v>0</v>
      </c>
      <c r="T1671" s="122">
        <v>0</v>
      </c>
      <c r="U1671" s="122">
        <v>0</v>
      </c>
      <c r="V1671" s="122">
        <v>0</v>
      </c>
      <c r="W1671" s="122">
        <v>0</v>
      </c>
      <c r="X1671" s="122">
        <v>0</v>
      </c>
      <c r="Y1671" s="122">
        <v>0</v>
      </c>
      <c r="Z1671" s="122">
        <v>0</v>
      </c>
      <c r="AA1671" s="122">
        <v>0</v>
      </c>
      <c r="AB1671" s="122">
        <v>0</v>
      </c>
      <c r="AC1671" s="122">
        <v>0</v>
      </c>
      <c r="AD1671" s="122">
        <v>0</v>
      </c>
      <c r="AE1671" s="122">
        <v>0</v>
      </c>
      <c r="AF1671" s="122">
        <v>0</v>
      </c>
      <c r="AG1671" s="122">
        <v>0</v>
      </c>
      <c r="AH1671" s="122">
        <v>0</v>
      </c>
      <c r="AI1671" s="122">
        <v>0</v>
      </c>
      <c r="AJ1671" s="122">
        <v>0</v>
      </c>
      <c r="AK1671" s="122">
        <v>0</v>
      </c>
      <c r="AL1671" s="122">
        <v>0</v>
      </c>
    </row>
    <row r="1672" spans="1:38" hidden="1" x14ac:dyDescent="0.25">
      <c r="A1672" s="122" t="s">
        <v>1980</v>
      </c>
      <c r="B1672" s="122">
        <v>1</v>
      </c>
      <c r="C1672" s="122" t="s">
        <v>2165</v>
      </c>
      <c r="D1672" s="122" t="s">
        <v>2116</v>
      </c>
      <c r="E1672" s="122">
        <v>31</v>
      </c>
      <c r="F1672" s="122">
        <v>0</v>
      </c>
      <c r="G1672" s="122">
        <v>0</v>
      </c>
      <c r="H1672" s="122">
        <v>0</v>
      </c>
      <c r="I1672" s="122">
        <v>0</v>
      </c>
      <c r="J1672" s="122">
        <v>0</v>
      </c>
      <c r="K1672" s="122">
        <v>0</v>
      </c>
      <c r="L1672" s="122">
        <v>0</v>
      </c>
      <c r="M1672" s="122">
        <v>0</v>
      </c>
      <c r="N1672" s="122">
        <v>0</v>
      </c>
      <c r="O1672" s="122">
        <v>0</v>
      </c>
      <c r="P1672" s="122">
        <v>0</v>
      </c>
      <c r="Q1672" s="122">
        <v>0</v>
      </c>
      <c r="R1672" s="122">
        <v>0</v>
      </c>
      <c r="S1672" s="122">
        <v>0</v>
      </c>
      <c r="T1672" s="122">
        <v>0</v>
      </c>
      <c r="U1672" s="122">
        <v>0</v>
      </c>
      <c r="V1672" s="122">
        <v>0</v>
      </c>
      <c r="W1672" s="122">
        <v>0</v>
      </c>
      <c r="X1672" s="122">
        <v>0</v>
      </c>
      <c r="Y1672" s="122">
        <v>0</v>
      </c>
      <c r="Z1672" s="122">
        <v>0</v>
      </c>
      <c r="AA1672" s="122">
        <v>0</v>
      </c>
      <c r="AB1672" s="122">
        <v>0</v>
      </c>
      <c r="AC1672" s="122">
        <v>0</v>
      </c>
      <c r="AD1672" s="122">
        <v>0</v>
      </c>
      <c r="AE1672" s="122">
        <v>0</v>
      </c>
      <c r="AF1672" s="122">
        <v>0</v>
      </c>
      <c r="AG1672" s="122">
        <v>0</v>
      </c>
      <c r="AH1672" s="122">
        <v>0</v>
      </c>
      <c r="AI1672" s="122">
        <v>0</v>
      </c>
      <c r="AJ1672" s="122">
        <v>0</v>
      </c>
      <c r="AK1672" s="122">
        <v>0</v>
      </c>
      <c r="AL1672" s="122">
        <v>0</v>
      </c>
    </row>
    <row r="1673" spans="1:38" hidden="1" x14ac:dyDescent="0.25">
      <c r="A1673" s="122" t="s">
        <v>1980</v>
      </c>
      <c r="B1673" s="122">
        <v>1</v>
      </c>
      <c r="C1673" s="122" t="s">
        <v>2165</v>
      </c>
      <c r="D1673" s="122" t="s">
        <v>2117</v>
      </c>
      <c r="E1673" s="122">
        <v>31</v>
      </c>
      <c r="F1673" s="122">
        <v>1.5301888999999999E-6</v>
      </c>
      <c r="G1673" s="122">
        <v>1.5123915999999999E-6</v>
      </c>
      <c r="H1673" s="122">
        <v>1.5005498000000001E-6</v>
      </c>
      <c r="I1673" s="122">
        <v>1.4884718999999999E-6</v>
      </c>
      <c r="J1673" s="122">
        <v>1.4643695E-6</v>
      </c>
      <c r="K1673" s="122">
        <v>1.4421846E-6</v>
      </c>
      <c r="L1673" s="122">
        <v>1.4252895E-6</v>
      </c>
      <c r="M1673" s="122">
        <v>1.4057393E-6</v>
      </c>
      <c r="N1673" s="122">
        <v>1.3906331000000001E-6</v>
      </c>
      <c r="O1673" s="122">
        <v>1.3659918E-6</v>
      </c>
      <c r="P1673" s="122">
        <v>1.3933233000000001E-6</v>
      </c>
      <c r="Q1673" s="122">
        <v>1.3597878000000001E-6</v>
      </c>
      <c r="R1673" s="122">
        <v>1.3330982E-6</v>
      </c>
      <c r="S1673" s="122">
        <v>1.3021962999999999E-6</v>
      </c>
      <c r="T1673" s="122">
        <v>1.267479E-6</v>
      </c>
      <c r="U1673" s="122">
        <v>1.2338609999999999E-6</v>
      </c>
      <c r="V1673" s="122">
        <v>1.2152736E-6</v>
      </c>
      <c r="W1673" s="122">
        <v>1.1860891E-6</v>
      </c>
      <c r="X1673" s="122">
        <v>1.1617105E-6</v>
      </c>
      <c r="Y1673" s="122">
        <v>1.1272436999999999E-6</v>
      </c>
      <c r="Z1673" s="122">
        <v>1.1426224E-6</v>
      </c>
      <c r="AA1673" s="122">
        <v>1.1097717E-6</v>
      </c>
      <c r="AB1673" s="122">
        <v>1.0753894999999999E-6</v>
      </c>
      <c r="AC1673" s="122">
        <v>1.0686485999999999E-6</v>
      </c>
      <c r="AD1673" s="122">
        <v>1.0304995E-6</v>
      </c>
      <c r="AE1673" s="122">
        <v>9.9248449999999992E-7</v>
      </c>
      <c r="AF1673" s="122">
        <v>9.7626620000000008E-7</v>
      </c>
      <c r="AG1673" s="122">
        <v>9.3377740000000003E-7</v>
      </c>
      <c r="AH1673" s="122">
        <v>8.8596260000000004E-7</v>
      </c>
      <c r="AI1673" s="122">
        <v>8.4138819999999997E-7</v>
      </c>
      <c r="AJ1673" s="122">
        <v>7.9212999999999999E-7</v>
      </c>
      <c r="AK1673" s="122">
        <v>7.9212999999999999E-7</v>
      </c>
      <c r="AL1673" s="122">
        <v>0</v>
      </c>
    </row>
    <row r="1674" spans="1:38" hidden="1" x14ac:dyDescent="0.25">
      <c r="A1674" s="122" t="s">
        <v>1980</v>
      </c>
      <c r="B1674" s="122">
        <v>1</v>
      </c>
      <c r="C1674" s="122" t="s">
        <v>2165</v>
      </c>
      <c r="D1674" s="122" t="s">
        <v>2118</v>
      </c>
      <c r="E1674" s="122">
        <v>31</v>
      </c>
      <c r="F1674" s="122">
        <v>5.9476794400000003E-5</v>
      </c>
      <c r="G1674" s="122">
        <v>6.10109847E-5</v>
      </c>
      <c r="H1674" s="122">
        <v>6.2128752000000003E-5</v>
      </c>
      <c r="I1674" s="122">
        <v>6.3269964800000003E-5</v>
      </c>
      <c r="J1674" s="122">
        <v>6.52103669E-5</v>
      </c>
      <c r="K1674" s="122">
        <v>6.5977121600000003E-5</v>
      </c>
      <c r="L1674" s="122">
        <v>6.6470219799999997E-5</v>
      </c>
      <c r="M1674" s="122">
        <v>6.6884194300000004E-5</v>
      </c>
      <c r="N1674" s="122">
        <v>6.7820666800000006E-5</v>
      </c>
      <c r="O1674" s="122">
        <v>6.8615867799999997E-5</v>
      </c>
      <c r="P1674" s="122">
        <v>6.93597876E-5</v>
      </c>
      <c r="Q1674" s="122">
        <v>7.0386891000000004E-5</v>
      </c>
      <c r="R1674" s="122">
        <v>7.1007332099999999E-5</v>
      </c>
      <c r="S1674" s="122">
        <v>7.1332396599999994E-5</v>
      </c>
      <c r="T1674" s="122">
        <v>7.1930463000000004E-5</v>
      </c>
      <c r="U1674" s="122">
        <v>7.2127952400000006E-5</v>
      </c>
      <c r="V1674" s="122">
        <v>7.2555828999999993E-5</v>
      </c>
      <c r="W1674" s="122">
        <v>7.3605756499999997E-5</v>
      </c>
      <c r="X1674" s="122">
        <v>7.4365081199999995E-5</v>
      </c>
      <c r="Y1674" s="122">
        <v>7.5620789999999999E-5</v>
      </c>
      <c r="Z1674" s="122">
        <v>7.66998112E-5</v>
      </c>
      <c r="AA1674" s="122">
        <v>7.7701030599999999E-5</v>
      </c>
      <c r="AB1674" s="122">
        <v>7.8442539000000007E-5</v>
      </c>
      <c r="AC1674" s="122">
        <v>7.9076874300000006E-5</v>
      </c>
      <c r="AD1674" s="122">
        <v>8.0199147099999996E-5</v>
      </c>
      <c r="AE1674" s="122">
        <v>8.1293171099999995E-5</v>
      </c>
      <c r="AF1674" s="122">
        <v>8.2553019799999999E-5</v>
      </c>
      <c r="AG1674" s="122">
        <v>9.7459516100000006E-5</v>
      </c>
      <c r="AH1674" s="122">
        <v>9.7471116699999994E-5</v>
      </c>
      <c r="AI1674" s="122">
        <v>9.7476414699999993E-5</v>
      </c>
      <c r="AJ1674" s="122">
        <v>9.7476278900000005E-5</v>
      </c>
      <c r="AK1674" s="122">
        <v>9.7476278900000005E-5</v>
      </c>
      <c r="AL1674" s="122">
        <v>0</v>
      </c>
    </row>
    <row r="1675" spans="1:38" hidden="1" x14ac:dyDescent="0.25">
      <c r="A1675" s="122" t="s">
        <v>1980</v>
      </c>
      <c r="B1675" s="122">
        <v>1</v>
      </c>
      <c r="C1675" s="122" t="s">
        <v>2165</v>
      </c>
      <c r="D1675" s="122" t="s">
        <v>2119</v>
      </c>
      <c r="E1675" s="122">
        <v>31</v>
      </c>
      <c r="F1675" s="122">
        <v>1.3923840526000001E-3</v>
      </c>
      <c r="G1675" s="122">
        <v>1.4126486613999999E-3</v>
      </c>
      <c r="H1675" s="122">
        <v>1.4334395337000001E-3</v>
      </c>
      <c r="I1675" s="122">
        <v>1.4535750157E-3</v>
      </c>
      <c r="J1675" s="122">
        <v>1.4739903384E-3</v>
      </c>
      <c r="K1675" s="122">
        <v>1.4916603724000001E-3</v>
      </c>
      <c r="L1675" s="122">
        <v>1.5065138185000001E-3</v>
      </c>
      <c r="M1675" s="122">
        <v>1.5204330482000001E-3</v>
      </c>
      <c r="N1675" s="122">
        <v>1.5346169309E-3</v>
      </c>
      <c r="O1675" s="122">
        <v>1.5501890830000001E-3</v>
      </c>
      <c r="P1675" s="122">
        <v>1.5580824986E-3</v>
      </c>
      <c r="Q1675" s="122">
        <v>1.5655233804E-3</v>
      </c>
      <c r="R1675" s="122">
        <v>1.5749432130000001E-3</v>
      </c>
      <c r="S1675" s="122">
        <v>1.5843009319E-3</v>
      </c>
      <c r="T1675" s="122">
        <v>1.5906840217000001E-3</v>
      </c>
      <c r="U1675" s="122">
        <v>1.5962787786999999E-3</v>
      </c>
      <c r="V1675" s="122">
        <v>1.6007380188E-3</v>
      </c>
      <c r="W1675" s="122">
        <v>1.6060486723999999E-3</v>
      </c>
      <c r="X1675" s="122">
        <v>1.6111737143999999E-3</v>
      </c>
      <c r="Y1675" s="122">
        <v>1.6192865243999999E-3</v>
      </c>
      <c r="Z1675" s="122">
        <v>1.6277067030999999E-3</v>
      </c>
      <c r="AA1675" s="122">
        <v>1.6343209172999999E-3</v>
      </c>
      <c r="AB1675" s="122">
        <v>1.6406797263000001E-3</v>
      </c>
      <c r="AC1675" s="122">
        <v>1.6495289955999999E-3</v>
      </c>
      <c r="AD1675" s="122">
        <v>1.6581026254999999E-3</v>
      </c>
      <c r="AE1675" s="122">
        <v>1.6685864932000001E-3</v>
      </c>
      <c r="AF1675" s="122">
        <v>1.6846708445E-3</v>
      </c>
      <c r="AG1675" s="122">
        <v>1.6987305146000001E-3</v>
      </c>
      <c r="AH1675" s="122">
        <v>1.7078024735000001E-3</v>
      </c>
      <c r="AI1675" s="122">
        <v>1.7191598017000001E-3</v>
      </c>
      <c r="AJ1675" s="122">
        <v>1.7026723817000001E-3</v>
      </c>
      <c r="AK1675" s="122">
        <v>1.7026723817000001E-3</v>
      </c>
      <c r="AL1675" s="122">
        <v>0</v>
      </c>
    </row>
    <row r="1676" spans="1:38" hidden="1" x14ac:dyDescent="0.25">
      <c r="A1676" s="122" t="s">
        <v>1980</v>
      </c>
      <c r="B1676" s="122">
        <v>1</v>
      </c>
      <c r="C1676" s="122" t="s">
        <v>2165</v>
      </c>
      <c r="D1676" s="122" t="s">
        <v>2137</v>
      </c>
      <c r="E1676" s="122">
        <v>31</v>
      </c>
      <c r="F1676" s="122">
        <v>0</v>
      </c>
      <c r="G1676" s="122">
        <v>0</v>
      </c>
      <c r="H1676" s="122">
        <v>0</v>
      </c>
      <c r="I1676" s="122">
        <v>0</v>
      </c>
      <c r="J1676" s="122">
        <v>0</v>
      </c>
      <c r="K1676" s="122">
        <v>0</v>
      </c>
      <c r="L1676" s="122">
        <v>0</v>
      </c>
      <c r="M1676" s="122">
        <v>0</v>
      </c>
      <c r="N1676" s="122">
        <v>0</v>
      </c>
      <c r="O1676" s="122">
        <v>0</v>
      </c>
      <c r="P1676" s="122">
        <v>0</v>
      </c>
      <c r="Q1676" s="122">
        <v>0</v>
      </c>
      <c r="R1676" s="122">
        <v>0</v>
      </c>
      <c r="S1676" s="122">
        <v>0</v>
      </c>
      <c r="T1676" s="122">
        <v>0</v>
      </c>
      <c r="U1676" s="122">
        <v>0</v>
      </c>
      <c r="V1676" s="122">
        <v>0</v>
      </c>
      <c r="W1676" s="122">
        <v>0</v>
      </c>
      <c r="X1676" s="122">
        <v>0</v>
      </c>
      <c r="Y1676" s="122">
        <v>0</v>
      </c>
      <c r="Z1676" s="122">
        <v>0</v>
      </c>
      <c r="AA1676" s="122">
        <v>0</v>
      </c>
      <c r="AB1676" s="122">
        <v>0</v>
      </c>
      <c r="AC1676" s="122">
        <v>0</v>
      </c>
      <c r="AD1676" s="122">
        <v>0</v>
      </c>
      <c r="AE1676" s="122">
        <v>0</v>
      </c>
      <c r="AF1676" s="122">
        <v>0</v>
      </c>
      <c r="AG1676" s="122">
        <v>0</v>
      </c>
      <c r="AH1676" s="122">
        <v>0</v>
      </c>
      <c r="AI1676" s="122">
        <v>0</v>
      </c>
      <c r="AJ1676" s="122">
        <v>0</v>
      </c>
      <c r="AK1676" s="122">
        <v>0</v>
      </c>
      <c r="AL1676" s="122">
        <v>0</v>
      </c>
    </row>
    <row r="1677" spans="1:38" hidden="1" x14ac:dyDescent="0.25">
      <c r="A1677" s="122" t="s">
        <v>1980</v>
      </c>
      <c r="B1677" s="122">
        <v>1</v>
      </c>
      <c r="C1677" s="122" t="s">
        <v>2165</v>
      </c>
      <c r="D1677" s="122" t="s">
        <v>2120</v>
      </c>
      <c r="E1677" s="122">
        <v>31</v>
      </c>
      <c r="F1677" s="122">
        <v>1.2646545499999999E-5</v>
      </c>
      <c r="G1677" s="122">
        <v>1.27311118E-5</v>
      </c>
      <c r="H1677" s="122">
        <v>1.28997639E-5</v>
      </c>
      <c r="I1677" s="122">
        <v>1.32588898E-5</v>
      </c>
      <c r="J1677" s="122">
        <v>1.34689989E-5</v>
      </c>
      <c r="K1677" s="122">
        <v>1.36645499E-5</v>
      </c>
      <c r="L1677" s="122">
        <v>1.38599371E-5</v>
      </c>
      <c r="M1677" s="122">
        <v>1.40765451E-5</v>
      </c>
      <c r="N1677" s="122">
        <v>1.42767391E-5</v>
      </c>
      <c r="O1677" s="122">
        <v>1.4322901200000001E-5</v>
      </c>
      <c r="P1677" s="122">
        <v>1.4417527099999999E-5</v>
      </c>
      <c r="Q1677" s="122">
        <v>1.4468030899999999E-5</v>
      </c>
      <c r="R1677" s="122">
        <v>1.4596808300000001E-5</v>
      </c>
      <c r="S1677" s="122">
        <v>1.4662658700000001E-5</v>
      </c>
      <c r="T1677" s="122">
        <v>1.47739045E-5</v>
      </c>
      <c r="U1677" s="122">
        <v>1.4784719099999999E-5</v>
      </c>
      <c r="V1677" s="122">
        <v>1.50457396E-5</v>
      </c>
      <c r="W1677" s="122">
        <v>1.72141646E-5</v>
      </c>
      <c r="X1677" s="122">
        <v>1.9119777799999999E-5</v>
      </c>
      <c r="Y1677" s="122">
        <v>2.0364888199999999E-5</v>
      </c>
      <c r="Z1677" s="122">
        <v>2.0967022600000001E-5</v>
      </c>
      <c r="AA1677" s="122">
        <v>2.1065777800000001E-5</v>
      </c>
      <c r="AB1677" s="122">
        <v>2.1133625800000002E-5</v>
      </c>
      <c r="AC1677" s="122">
        <v>2.1357420400000001E-5</v>
      </c>
      <c r="AD1677" s="122">
        <v>2.1658709400000001E-5</v>
      </c>
      <c r="AE1677" s="122">
        <v>2.2025497500000001E-5</v>
      </c>
      <c r="AF1677" s="122">
        <v>2.2173188299999998E-5</v>
      </c>
      <c r="AG1677" s="122">
        <v>2.2391038700000001E-5</v>
      </c>
      <c r="AH1677" s="122">
        <v>2.2728300899999998E-5</v>
      </c>
      <c r="AI1677" s="122">
        <v>2.3312790899999999E-5</v>
      </c>
      <c r="AJ1677" s="122">
        <v>2.2993662500000001E-5</v>
      </c>
      <c r="AK1677" s="122">
        <v>2.2993662500000001E-5</v>
      </c>
      <c r="AL1677" s="122">
        <v>0</v>
      </c>
    </row>
    <row r="1678" spans="1:38" hidden="1" x14ac:dyDescent="0.25">
      <c r="A1678" s="122" t="s">
        <v>1980</v>
      </c>
      <c r="B1678" s="122">
        <v>1</v>
      </c>
      <c r="C1678" s="122" t="s">
        <v>2165</v>
      </c>
      <c r="D1678" s="122" t="s">
        <v>2121</v>
      </c>
      <c r="E1678" s="122">
        <v>31</v>
      </c>
      <c r="F1678" s="122">
        <v>5.2289334000000001E-6</v>
      </c>
      <c r="G1678" s="122">
        <v>5.5498609E-6</v>
      </c>
      <c r="H1678" s="122">
        <v>5.8601430000000001E-6</v>
      </c>
      <c r="I1678" s="122">
        <v>7.0159539000000003E-6</v>
      </c>
      <c r="J1678" s="122">
        <v>7.8701142999999992E-6</v>
      </c>
      <c r="K1678" s="122">
        <v>8.4795016999999997E-6</v>
      </c>
      <c r="L1678" s="122">
        <v>8.8499820000000007E-6</v>
      </c>
      <c r="M1678" s="122">
        <v>9.6122103999999997E-6</v>
      </c>
      <c r="N1678" s="122">
        <v>1.0591763199999999E-5</v>
      </c>
      <c r="O1678" s="122">
        <v>1.16453423E-5</v>
      </c>
      <c r="P1678" s="122">
        <v>1.23624251E-5</v>
      </c>
      <c r="Q1678" s="122">
        <v>1.24646348E-5</v>
      </c>
      <c r="R1678" s="122">
        <v>1.25558378E-5</v>
      </c>
      <c r="S1678" s="122">
        <v>1.2711632E-5</v>
      </c>
      <c r="T1678" s="122">
        <v>1.28087112E-5</v>
      </c>
      <c r="U1678" s="122">
        <v>1.29113466E-5</v>
      </c>
      <c r="V1678" s="122">
        <v>1.29791043E-5</v>
      </c>
      <c r="W1678" s="122">
        <v>1.3108161200000001E-5</v>
      </c>
      <c r="X1678" s="122">
        <v>1.3141149199999999E-5</v>
      </c>
      <c r="Y1678" s="122">
        <v>1.31735195E-5</v>
      </c>
      <c r="Z1678" s="122">
        <v>1.3224077399999999E-5</v>
      </c>
      <c r="AA1678" s="122">
        <v>1.33300768E-5</v>
      </c>
      <c r="AB1678" s="122">
        <v>1.3470773700000001E-5</v>
      </c>
      <c r="AC1678" s="122">
        <v>1.35215849E-5</v>
      </c>
      <c r="AD1678" s="122">
        <v>1.36148258E-5</v>
      </c>
      <c r="AE1678" s="122">
        <v>1.3762296700000001E-5</v>
      </c>
      <c r="AF1678" s="122">
        <v>1.3895745E-5</v>
      </c>
      <c r="AG1678" s="122">
        <v>1.41131754E-5</v>
      </c>
      <c r="AH1678" s="122">
        <v>1.49578275E-5</v>
      </c>
      <c r="AI1678" s="122">
        <v>1.5262643500000001E-5</v>
      </c>
      <c r="AJ1678" s="122">
        <v>1.5202758599999999E-5</v>
      </c>
      <c r="AK1678" s="122">
        <v>1.5202758599999999E-5</v>
      </c>
      <c r="AL1678" s="122">
        <v>0</v>
      </c>
    </row>
    <row r="1679" spans="1:38" hidden="1" x14ac:dyDescent="0.25">
      <c r="A1679" s="122" t="s">
        <v>1980</v>
      </c>
      <c r="B1679" s="122">
        <v>1</v>
      </c>
      <c r="C1679" s="122" t="s">
        <v>2165</v>
      </c>
      <c r="D1679" s="122" t="s">
        <v>2138</v>
      </c>
      <c r="E1679" s="122">
        <v>31</v>
      </c>
      <c r="F1679" s="122">
        <v>0</v>
      </c>
      <c r="G1679" s="122">
        <v>0</v>
      </c>
      <c r="H1679" s="122">
        <v>0</v>
      </c>
      <c r="I1679" s="122">
        <v>0</v>
      </c>
      <c r="J1679" s="122">
        <v>0</v>
      </c>
      <c r="K1679" s="122">
        <v>0</v>
      </c>
      <c r="L1679" s="122">
        <v>0</v>
      </c>
      <c r="M1679" s="122">
        <v>0</v>
      </c>
      <c r="N1679" s="122">
        <v>0</v>
      </c>
      <c r="O1679" s="122">
        <v>0</v>
      </c>
      <c r="P1679" s="122">
        <v>0</v>
      </c>
      <c r="Q1679" s="122">
        <v>0</v>
      </c>
      <c r="R1679" s="122">
        <v>0</v>
      </c>
      <c r="S1679" s="122">
        <v>0</v>
      </c>
      <c r="T1679" s="122">
        <v>0</v>
      </c>
      <c r="U1679" s="122">
        <v>0</v>
      </c>
      <c r="V1679" s="122">
        <v>0</v>
      </c>
      <c r="W1679" s="122">
        <v>0</v>
      </c>
      <c r="X1679" s="122">
        <v>0</v>
      </c>
      <c r="Y1679" s="122">
        <v>0</v>
      </c>
      <c r="Z1679" s="122">
        <v>0</v>
      </c>
      <c r="AA1679" s="122">
        <v>0</v>
      </c>
      <c r="AB1679" s="122">
        <v>0</v>
      </c>
      <c r="AC1679" s="122">
        <v>0</v>
      </c>
      <c r="AD1679" s="122">
        <v>0</v>
      </c>
      <c r="AE1679" s="122">
        <v>0</v>
      </c>
      <c r="AF1679" s="122">
        <v>0</v>
      </c>
      <c r="AG1679" s="122">
        <v>0</v>
      </c>
      <c r="AH1679" s="122">
        <v>0</v>
      </c>
      <c r="AI1679" s="122">
        <v>0</v>
      </c>
      <c r="AJ1679" s="122">
        <v>0</v>
      </c>
      <c r="AK1679" s="122">
        <v>0</v>
      </c>
      <c r="AL1679" s="122">
        <v>0</v>
      </c>
    </row>
    <row r="1680" spans="1:38" hidden="1" x14ac:dyDescent="0.25">
      <c r="A1680" s="122" t="s">
        <v>1980</v>
      </c>
      <c r="B1680" s="122">
        <v>1</v>
      </c>
      <c r="C1680" s="122" t="s">
        <v>2165</v>
      </c>
      <c r="D1680" s="122" t="s">
        <v>2122</v>
      </c>
      <c r="E1680" s="122">
        <v>31</v>
      </c>
      <c r="F1680" s="122">
        <v>0</v>
      </c>
      <c r="G1680" s="122">
        <v>0</v>
      </c>
      <c r="H1680" s="122">
        <v>0</v>
      </c>
      <c r="I1680" s="122">
        <v>0</v>
      </c>
      <c r="J1680" s="122">
        <v>0</v>
      </c>
      <c r="K1680" s="122">
        <v>0</v>
      </c>
      <c r="L1680" s="122">
        <v>0</v>
      </c>
      <c r="M1680" s="122">
        <v>0</v>
      </c>
      <c r="N1680" s="122">
        <v>0</v>
      </c>
      <c r="O1680" s="122">
        <v>0</v>
      </c>
      <c r="P1680" s="122">
        <v>0</v>
      </c>
      <c r="Q1680" s="122">
        <v>0</v>
      </c>
      <c r="R1680" s="122">
        <v>0</v>
      </c>
      <c r="S1680" s="122">
        <v>0</v>
      </c>
      <c r="T1680" s="122">
        <v>0</v>
      </c>
      <c r="U1680" s="122">
        <v>0</v>
      </c>
      <c r="V1680" s="122">
        <v>0</v>
      </c>
      <c r="W1680" s="122">
        <v>0</v>
      </c>
      <c r="X1680" s="122">
        <v>0</v>
      </c>
      <c r="Y1680" s="122">
        <v>0</v>
      </c>
      <c r="Z1680" s="122">
        <v>0</v>
      </c>
      <c r="AA1680" s="122">
        <v>0</v>
      </c>
      <c r="AB1680" s="122">
        <v>0</v>
      </c>
      <c r="AC1680" s="122">
        <v>0</v>
      </c>
      <c r="AD1680" s="122">
        <v>0</v>
      </c>
      <c r="AE1680" s="122">
        <v>0</v>
      </c>
      <c r="AF1680" s="122">
        <v>0</v>
      </c>
      <c r="AG1680" s="122">
        <v>0</v>
      </c>
      <c r="AH1680" s="122">
        <v>0</v>
      </c>
      <c r="AI1680" s="122">
        <v>0</v>
      </c>
      <c r="AJ1680" s="122">
        <v>0</v>
      </c>
      <c r="AK1680" s="122">
        <v>0</v>
      </c>
      <c r="AL1680" s="122">
        <v>0</v>
      </c>
    </row>
    <row r="1681" spans="1:38" hidden="1" x14ac:dyDescent="0.25">
      <c r="A1681" s="122" t="s">
        <v>1980</v>
      </c>
      <c r="B1681" s="122">
        <v>1</v>
      </c>
      <c r="C1681" s="122" t="s">
        <v>2165</v>
      </c>
      <c r="D1681" s="122" t="s">
        <v>2123</v>
      </c>
      <c r="E1681" s="122">
        <v>31</v>
      </c>
      <c r="F1681" s="122">
        <v>0</v>
      </c>
      <c r="G1681" s="122">
        <v>0</v>
      </c>
      <c r="H1681" s="122">
        <v>0</v>
      </c>
      <c r="I1681" s="122">
        <v>0</v>
      </c>
      <c r="J1681" s="122">
        <v>0</v>
      </c>
      <c r="K1681" s="122">
        <v>0</v>
      </c>
      <c r="L1681" s="122">
        <v>0</v>
      </c>
      <c r="M1681" s="122">
        <v>0</v>
      </c>
      <c r="N1681" s="122">
        <v>0</v>
      </c>
      <c r="O1681" s="122">
        <v>0</v>
      </c>
      <c r="P1681" s="122">
        <v>0</v>
      </c>
      <c r="Q1681" s="122">
        <v>0</v>
      </c>
      <c r="R1681" s="122">
        <v>0</v>
      </c>
      <c r="S1681" s="122">
        <v>0</v>
      </c>
      <c r="T1681" s="122">
        <v>0</v>
      </c>
      <c r="U1681" s="122">
        <v>0</v>
      </c>
      <c r="V1681" s="122">
        <v>0</v>
      </c>
      <c r="W1681" s="122">
        <v>0</v>
      </c>
      <c r="X1681" s="122">
        <v>0</v>
      </c>
      <c r="Y1681" s="122">
        <v>0</v>
      </c>
      <c r="Z1681" s="122">
        <v>0</v>
      </c>
      <c r="AA1681" s="122">
        <v>0</v>
      </c>
      <c r="AB1681" s="122">
        <v>0</v>
      </c>
      <c r="AC1681" s="122">
        <v>0</v>
      </c>
      <c r="AD1681" s="122">
        <v>0</v>
      </c>
      <c r="AE1681" s="122">
        <v>0</v>
      </c>
      <c r="AF1681" s="122">
        <v>0</v>
      </c>
      <c r="AG1681" s="122">
        <v>0</v>
      </c>
      <c r="AH1681" s="122">
        <v>0</v>
      </c>
      <c r="AI1681" s="122">
        <v>0</v>
      </c>
      <c r="AJ1681" s="122">
        <v>0</v>
      </c>
      <c r="AK1681" s="122">
        <v>0</v>
      </c>
      <c r="AL1681" s="122">
        <v>0</v>
      </c>
    </row>
    <row r="1682" spans="1:38" hidden="1" x14ac:dyDescent="0.25">
      <c r="A1682" s="122" t="s">
        <v>1980</v>
      </c>
      <c r="B1682" s="122">
        <v>1</v>
      </c>
      <c r="C1682" s="122" t="s">
        <v>2165</v>
      </c>
      <c r="D1682" s="122" t="s">
        <v>2124</v>
      </c>
      <c r="E1682" s="122">
        <v>31</v>
      </c>
      <c r="F1682" s="122">
        <v>0</v>
      </c>
      <c r="G1682" s="122">
        <v>0</v>
      </c>
      <c r="H1682" s="122">
        <v>0</v>
      </c>
      <c r="I1682" s="122">
        <v>0</v>
      </c>
      <c r="J1682" s="122">
        <v>0</v>
      </c>
      <c r="K1682" s="122">
        <v>0</v>
      </c>
      <c r="L1682" s="122">
        <v>0</v>
      </c>
      <c r="M1682" s="122">
        <v>0</v>
      </c>
      <c r="N1682" s="122">
        <v>0</v>
      </c>
      <c r="O1682" s="122">
        <v>0</v>
      </c>
      <c r="P1682" s="122">
        <v>0</v>
      </c>
      <c r="Q1682" s="122">
        <v>0</v>
      </c>
      <c r="R1682" s="122">
        <v>0</v>
      </c>
      <c r="S1682" s="122">
        <v>0</v>
      </c>
      <c r="T1682" s="122">
        <v>0</v>
      </c>
      <c r="U1682" s="122">
        <v>0</v>
      </c>
      <c r="V1682" s="122">
        <v>0</v>
      </c>
      <c r="W1682" s="122">
        <v>0</v>
      </c>
      <c r="X1682" s="122">
        <v>0</v>
      </c>
      <c r="Y1682" s="122">
        <v>0</v>
      </c>
      <c r="Z1682" s="122">
        <v>0</v>
      </c>
      <c r="AA1682" s="122">
        <v>0</v>
      </c>
      <c r="AB1682" s="122">
        <v>0</v>
      </c>
      <c r="AC1682" s="122">
        <v>0</v>
      </c>
      <c r="AD1682" s="122">
        <v>0</v>
      </c>
      <c r="AE1682" s="122">
        <v>0</v>
      </c>
      <c r="AF1682" s="122">
        <v>0</v>
      </c>
      <c r="AG1682" s="122">
        <v>0</v>
      </c>
      <c r="AH1682" s="122">
        <v>0</v>
      </c>
      <c r="AI1682" s="122">
        <v>0</v>
      </c>
      <c r="AJ1682" s="122">
        <v>0</v>
      </c>
      <c r="AK1682" s="122">
        <v>0</v>
      </c>
      <c r="AL1682" s="122">
        <v>0</v>
      </c>
    </row>
    <row r="1683" spans="1:38" hidden="1" x14ac:dyDescent="0.25">
      <c r="A1683" s="122" t="s">
        <v>1980</v>
      </c>
      <c r="B1683" s="122">
        <v>1</v>
      </c>
      <c r="C1683" s="122" t="s">
        <v>2165</v>
      </c>
      <c r="D1683" s="122" t="s">
        <v>2125</v>
      </c>
      <c r="E1683" s="122">
        <v>31</v>
      </c>
      <c r="F1683" s="122">
        <v>2.2422270420000001E-4</v>
      </c>
      <c r="G1683" s="122">
        <v>2.2343725130000001E-4</v>
      </c>
      <c r="H1683" s="122">
        <v>2.234883199E-4</v>
      </c>
      <c r="I1683" s="122">
        <v>2.2344040100000001E-4</v>
      </c>
      <c r="J1683" s="122">
        <v>2.233051247E-4</v>
      </c>
      <c r="K1683" s="122">
        <v>2.2388273030000001E-4</v>
      </c>
      <c r="L1683" s="122">
        <v>2.233615162E-4</v>
      </c>
      <c r="M1683" s="122">
        <v>2.228724908E-4</v>
      </c>
      <c r="N1683" s="122">
        <v>2.226524471E-4</v>
      </c>
      <c r="O1683" s="122">
        <v>2.2233040940000001E-4</v>
      </c>
      <c r="P1683" s="122">
        <v>2.2247458880000001E-4</v>
      </c>
      <c r="Q1683" s="122">
        <v>2.219780334E-4</v>
      </c>
      <c r="R1683" s="122">
        <v>2.2152757320000001E-4</v>
      </c>
      <c r="S1683" s="122">
        <v>2.212197889E-4</v>
      </c>
      <c r="T1683" s="122">
        <v>2.200287996E-4</v>
      </c>
      <c r="U1683" s="122">
        <v>2.1958262239999999E-4</v>
      </c>
      <c r="V1683" s="122">
        <v>2.1868607489999999E-4</v>
      </c>
      <c r="W1683" s="122">
        <v>2.1734829419999999E-4</v>
      </c>
      <c r="X1683" s="122">
        <v>2.1663528810000001E-4</v>
      </c>
      <c r="Y1683" s="122">
        <v>2.1636914640000001E-4</v>
      </c>
      <c r="Z1683" s="122">
        <v>2.150950789E-4</v>
      </c>
      <c r="AA1683" s="122">
        <v>2.1361867970000001E-4</v>
      </c>
      <c r="AB1683" s="122">
        <v>2.1257840780000001E-4</v>
      </c>
      <c r="AC1683" s="122">
        <v>2.1134277760000001E-4</v>
      </c>
      <c r="AD1683" s="122">
        <v>2.1019629229999999E-4</v>
      </c>
      <c r="AE1683" s="122">
        <v>2.0972164469999999E-4</v>
      </c>
      <c r="AF1683" s="122">
        <v>2.0811032160000001E-4</v>
      </c>
      <c r="AG1683" s="122">
        <v>2.0735126610000001E-4</v>
      </c>
      <c r="AH1683" s="122">
        <v>2.0717297649999999E-4</v>
      </c>
      <c r="AI1683" s="122">
        <v>2.08574101E-4</v>
      </c>
      <c r="AJ1683" s="122">
        <v>2.0395928429999999E-4</v>
      </c>
      <c r="AK1683" s="122">
        <v>2.0395928429999999E-4</v>
      </c>
      <c r="AL1683" s="122">
        <v>0</v>
      </c>
    </row>
    <row r="1684" spans="1:38" hidden="1" x14ac:dyDescent="0.25">
      <c r="A1684" s="122" t="s">
        <v>1980</v>
      </c>
      <c r="B1684" s="122">
        <v>1</v>
      </c>
      <c r="C1684" s="122" t="s">
        <v>2165</v>
      </c>
      <c r="D1684" s="122" t="s">
        <v>2126</v>
      </c>
      <c r="E1684" s="122">
        <v>31</v>
      </c>
      <c r="F1684" s="122">
        <v>5.52602338E-5</v>
      </c>
      <c r="G1684" s="122">
        <v>5.51017333E-5</v>
      </c>
      <c r="H1684" s="122">
        <v>5.4904792999999997E-5</v>
      </c>
      <c r="I1684" s="122">
        <v>5.4760237099999997E-5</v>
      </c>
      <c r="J1684" s="122">
        <v>5.4417893300000002E-5</v>
      </c>
      <c r="K1684" s="122">
        <v>5.4057436199999997E-5</v>
      </c>
      <c r="L1684" s="122">
        <v>5.3556424899999998E-5</v>
      </c>
      <c r="M1684" s="122">
        <v>5.3606650200000003E-5</v>
      </c>
      <c r="N1684" s="122">
        <v>5.33783616E-5</v>
      </c>
      <c r="O1684" s="122">
        <v>5.3089284500000001E-5</v>
      </c>
      <c r="P1684" s="122">
        <v>5.2818712000000003E-5</v>
      </c>
      <c r="Q1684" s="122">
        <v>5.3103473400000003E-5</v>
      </c>
      <c r="R1684" s="122">
        <v>5.3991186300000002E-5</v>
      </c>
      <c r="S1684" s="122">
        <v>5.5035059200000002E-5</v>
      </c>
      <c r="T1684" s="122">
        <v>5.5976494200000002E-5</v>
      </c>
      <c r="U1684" s="122">
        <v>5.6781070199999999E-5</v>
      </c>
      <c r="V1684" s="122">
        <v>5.75039442E-5</v>
      </c>
      <c r="W1684" s="122">
        <v>5.9239946300000002E-5</v>
      </c>
      <c r="X1684" s="122">
        <v>6.12233456E-5</v>
      </c>
      <c r="Y1684" s="122">
        <v>6.38817248E-5</v>
      </c>
      <c r="Z1684" s="122">
        <v>6.9081101300000003E-5</v>
      </c>
      <c r="AA1684" s="122">
        <v>7.0878163700000002E-5</v>
      </c>
      <c r="AB1684" s="122">
        <v>7.2656055999999997E-5</v>
      </c>
      <c r="AC1684" s="122">
        <v>7.5619694900000005E-5</v>
      </c>
      <c r="AD1684" s="122">
        <v>7.5902393099999999E-5</v>
      </c>
      <c r="AE1684" s="122">
        <v>7.5448991600000001E-5</v>
      </c>
      <c r="AF1684" s="122">
        <v>7.5935402699999998E-5</v>
      </c>
      <c r="AG1684" s="122">
        <v>7.4412205600000002E-5</v>
      </c>
      <c r="AH1684" s="122">
        <v>7.2801194299999995E-5</v>
      </c>
      <c r="AI1684" s="122">
        <v>7.1340058399999996E-5</v>
      </c>
      <c r="AJ1684" s="122">
        <v>6.8340565800000005E-5</v>
      </c>
      <c r="AK1684" s="122">
        <v>6.8340565800000005E-5</v>
      </c>
      <c r="AL1684" s="122">
        <v>0</v>
      </c>
    </row>
    <row r="1685" spans="1:38" hidden="1" x14ac:dyDescent="0.25">
      <c r="A1685" s="122" t="s">
        <v>2166</v>
      </c>
      <c r="B1685" s="122">
        <v>1</v>
      </c>
      <c r="C1685" s="122" t="s">
        <v>2167</v>
      </c>
      <c r="D1685" s="122" t="s">
        <v>2078</v>
      </c>
      <c r="E1685" s="122">
        <v>32</v>
      </c>
      <c r="F1685" s="122">
        <v>0</v>
      </c>
      <c r="G1685" s="122">
        <v>0</v>
      </c>
      <c r="H1685" s="122">
        <v>0</v>
      </c>
      <c r="I1685" s="122">
        <v>0</v>
      </c>
      <c r="J1685" s="122">
        <v>0</v>
      </c>
      <c r="K1685" s="122">
        <v>0</v>
      </c>
      <c r="L1685" s="122">
        <v>0</v>
      </c>
      <c r="M1685" s="122">
        <v>0</v>
      </c>
      <c r="N1685" s="122">
        <v>0</v>
      </c>
      <c r="O1685" s="122">
        <v>0</v>
      </c>
      <c r="P1685" s="122">
        <v>0</v>
      </c>
      <c r="Q1685" s="122">
        <v>0</v>
      </c>
      <c r="R1685" s="122">
        <v>0</v>
      </c>
      <c r="S1685" s="122">
        <v>0</v>
      </c>
      <c r="T1685" s="122">
        <v>0</v>
      </c>
      <c r="U1685" s="122">
        <v>0</v>
      </c>
      <c r="V1685" s="122">
        <v>0</v>
      </c>
      <c r="W1685" s="122">
        <v>0</v>
      </c>
      <c r="X1685" s="122">
        <v>0</v>
      </c>
      <c r="Y1685" s="122">
        <v>0</v>
      </c>
      <c r="Z1685" s="122">
        <v>0</v>
      </c>
      <c r="AA1685" s="122">
        <v>0</v>
      </c>
      <c r="AB1685" s="122">
        <v>0</v>
      </c>
      <c r="AC1685" s="122">
        <v>0</v>
      </c>
      <c r="AD1685" s="122">
        <v>0</v>
      </c>
      <c r="AE1685" s="122">
        <v>0</v>
      </c>
      <c r="AF1685" s="122">
        <v>0</v>
      </c>
      <c r="AG1685" s="122">
        <v>0</v>
      </c>
      <c r="AH1685" s="122">
        <v>0</v>
      </c>
      <c r="AI1685" s="122">
        <v>0</v>
      </c>
      <c r="AJ1685" s="122">
        <v>0</v>
      </c>
      <c r="AK1685" s="122">
        <v>0</v>
      </c>
      <c r="AL1685" s="122">
        <v>0</v>
      </c>
    </row>
    <row r="1686" spans="1:38" hidden="1" x14ac:dyDescent="0.25">
      <c r="A1686" s="122" t="s">
        <v>2166</v>
      </c>
      <c r="B1686" s="122">
        <v>1</v>
      </c>
      <c r="C1686" s="122" t="s">
        <v>2167</v>
      </c>
      <c r="D1686" s="122" t="s">
        <v>2079</v>
      </c>
      <c r="E1686" s="122">
        <v>32</v>
      </c>
      <c r="F1686" s="122">
        <v>0</v>
      </c>
      <c r="G1686" s="122">
        <v>0</v>
      </c>
      <c r="H1686" s="122">
        <v>0</v>
      </c>
      <c r="I1686" s="122">
        <v>0</v>
      </c>
      <c r="J1686" s="122">
        <v>0</v>
      </c>
      <c r="K1686" s="122">
        <v>0</v>
      </c>
      <c r="L1686" s="122">
        <v>0</v>
      </c>
      <c r="M1686" s="122">
        <v>0</v>
      </c>
      <c r="N1686" s="122">
        <v>0</v>
      </c>
      <c r="O1686" s="122">
        <v>0</v>
      </c>
      <c r="P1686" s="122">
        <v>0</v>
      </c>
      <c r="Q1686" s="122">
        <v>0</v>
      </c>
      <c r="R1686" s="122">
        <v>0</v>
      </c>
      <c r="S1686" s="122">
        <v>0</v>
      </c>
      <c r="T1686" s="122">
        <v>0</v>
      </c>
      <c r="U1686" s="122">
        <v>0</v>
      </c>
      <c r="V1686" s="122">
        <v>0</v>
      </c>
      <c r="W1686" s="122">
        <v>0</v>
      </c>
      <c r="X1686" s="122">
        <v>0</v>
      </c>
      <c r="Y1686" s="122">
        <v>0</v>
      </c>
      <c r="Z1686" s="122">
        <v>0</v>
      </c>
      <c r="AA1686" s="122">
        <v>0</v>
      </c>
      <c r="AB1686" s="122">
        <v>0</v>
      </c>
      <c r="AC1686" s="122">
        <v>0</v>
      </c>
      <c r="AD1686" s="122">
        <v>0</v>
      </c>
      <c r="AE1686" s="122">
        <v>0</v>
      </c>
      <c r="AF1686" s="122">
        <v>0</v>
      </c>
      <c r="AG1686" s="122">
        <v>0</v>
      </c>
      <c r="AH1686" s="122">
        <v>0</v>
      </c>
      <c r="AI1686" s="122">
        <v>0</v>
      </c>
      <c r="AJ1686" s="122">
        <v>0</v>
      </c>
      <c r="AK1686" s="122">
        <v>0</v>
      </c>
      <c r="AL1686" s="122">
        <v>0</v>
      </c>
    </row>
    <row r="1687" spans="1:38" hidden="1" x14ac:dyDescent="0.25">
      <c r="A1687" s="122" t="s">
        <v>2166</v>
      </c>
      <c r="B1687" s="122">
        <v>1</v>
      </c>
      <c r="C1687" s="122" t="s">
        <v>2167</v>
      </c>
      <c r="D1687" s="122" t="s">
        <v>2080</v>
      </c>
      <c r="E1687" s="122">
        <v>32</v>
      </c>
      <c r="F1687" s="122">
        <v>0</v>
      </c>
      <c r="G1687" s="122">
        <v>0</v>
      </c>
      <c r="H1687" s="122">
        <v>0</v>
      </c>
      <c r="I1687" s="122">
        <v>0</v>
      </c>
      <c r="J1687" s="122">
        <v>0</v>
      </c>
      <c r="K1687" s="122">
        <v>0</v>
      </c>
      <c r="L1687" s="122">
        <v>0</v>
      </c>
      <c r="M1687" s="122">
        <v>0</v>
      </c>
      <c r="N1687" s="122">
        <v>0</v>
      </c>
      <c r="O1687" s="122">
        <v>0</v>
      </c>
      <c r="P1687" s="122">
        <v>0</v>
      </c>
      <c r="Q1687" s="122">
        <v>0</v>
      </c>
      <c r="R1687" s="122">
        <v>0</v>
      </c>
      <c r="S1687" s="122">
        <v>0</v>
      </c>
      <c r="T1687" s="122">
        <v>0</v>
      </c>
      <c r="U1687" s="122">
        <v>0</v>
      </c>
      <c r="V1687" s="122">
        <v>0</v>
      </c>
      <c r="W1687" s="122">
        <v>0</v>
      </c>
      <c r="X1687" s="122">
        <v>0</v>
      </c>
      <c r="Y1687" s="122">
        <v>0</v>
      </c>
      <c r="Z1687" s="122">
        <v>0</v>
      </c>
      <c r="AA1687" s="122">
        <v>0</v>
      </c>
      <c r="AB1687" s="122">
        <v>0</v>
      </c>
      <c r="AC1687" s="122">
        <v>0</v>
      </c>
      <c r="AD1687" s="122">
        <v>0</v>
      </c>
      <c r="AE1687" s="122">
        <v>0</v>
      </c>
      <c r="AF1687" s="122">
        <v>0</v>
      </c>
      <c r="AG1687" s="122">
        <v>0</v>
      </c>
      <c r="AH1687" s="122">
        <v>0</v>
      </c>
      <c r="AI1687" s="122">
        <v>0</v>
      </c>
      <c r="AJ1687" s="122">
        <v>0</v>
      </c>
      <c r="AK1687" s="122">
        <v>0</v>
      </c>
      <c r="AL1687" s="122">
        <v>0</v>
      </c>
    </row>
    <row r="1688" spans="1:38" hidden="1" x14ac:dyDescent="0.25">
      <c r="A1688" s="122" t="s">
        <v>2166</v>
      </c>
      <c r="B1688" s="122">
        <v>1</v>
      </c>
      <c r="C1688" s="122" t="s">
        <v>2167</v>
      </c>
      <c r="D1688" s="122" t="s">
        <v>2133</v>
      </c>
      <c r="E1688" s="122">
        <v>32</v>
      </c>
      <c r="F1688" s="122">
        <v>0</v>
      </c>
      <c r="G1688" s="122">
        <v>0</v>
      </c>
      <c r="H1688" s="122">
        <v>0</v>
      </c>
      <c r="I1688" s="122">
        <v>0</v>
      </c>
      <c r="J1688" s="122">
        <v>0</v>
      </c>
      <c r="K1688" s="122">
        <v>0</v>
      </c>
      <c r="L1688" s="122">
        <v>0</v>
      </c>
      <c r="M1688" s="122">
        <v>0</v>
      </c>
      <c r="N1688" s="122">
        <v>0</v>
      </c>
      <c r="O1688" s="122">
        <v>0</v>
      </c>
      <c r="P1688" s="122">
        <v>0</v>
      </c>
      <c r="Q1688" s="122">
        <v>0</v>
      </c>
      <c r="R1688" s="122">
        <v>0</v>
      </c>
      <c r="S1688" s="122">
        <v>0</v>
      </c>
      <c r="T1688" s="122">
        <v>0</v>
      </c>
      <c r="U1688" s="122">
        <v>0</v>
      </c>
      <c r="V1688" s="122">
        <v>0</v>
      </c>
      <c r="W1688" s="122">
        <v>0</v>
      </c>
      <c r="X1688" s="122">
        <v>0</v>
      </c>
      <c r="Y1688" s="122">
        <v>0</v>
      </c>
      <c r="Z1688" s="122">
        <v>0</v>
      </c>
      <c r="AA1688" s="122">
        <v>0</v>
      </c>
      <c r="AB1688" s="122">
        <v>0</v>
      </c>
      <c r="AC1688" s="122">
        <v>0</v>
      </c>
      <c r="AD1688" s="122">
        <v>0</v>
      </c>
      <c r="AE1688" s="122">
        <v>0</v>
      </c>
      <c r="AF1688" s="122">
        <v>0</v>
      </c>
      <c r="AG1688" s="122">
        <v>0</v>
      </c>
      <c r="AH1688" s="122">
        <v>0</v>
      </c>
      <c r="AI1688" s="122">
        <v>0</v>
      </c>
      <c r="AJ1688" s="122">
        <v>0</v>
      </c>
      <c r="AK1688" s="122">
        <v>0</v>
      </c>
      <c r="AL1688" s="122">
        <v>0</v>
      </c>
    </row>
    <row r="1689" spans="1:38" hidden="1" x14ac:dyDescent="0.25">
      <c r="A1689" s="122" t="s">
        <v>2166</v>
      </c>
      <c r="B1689" s="122">
        <v>1</v>
      </c>
      <c r="C1689" s="122" t="s">
        <v>2167</v>
      </c>
      <c r="D1689" s="122" t="s">
        <v>2081</v>
      </c>
      <c r="E1689" s="122">
        <v>32</v>
      </c>
      <c r="F1689" s="122">
        <v>0</v>
      </c>
      <c r="G1689" s="122">
        <v>0</v>
      </c>
      <c r="H1689" s="122">
        <v>0</v>
      </c>
      <c r="I1689" s="122">
        <v>0</v>
      </c>
      <c r="J1689" s="122">
        <v>0</v>
      </c>
      <c r="K1689" s="122">
        <v>0</v>
      </c>
      <c r="L1689" s="122">
        <v>0</v>
      </c>
      <c r="M1689" s="122">
        <v>0</v>
      </c>
      <c r="N1689" s="122">
        <v>0</v>
      </c>
      <c r="O1689" s="122">
        <v>0</v>
      </c>
      <c r="P1689" s="122">
        <v>0</v>
      </c>
      <c r="Q1689" s="122">
        <v>0</v>
      </c>
      <c r="R1689" s="122">
        <v>0</v>
      </c>
      <c r="S1689" s="122">
        <v>0</v>
      </c>
      <c r="T1689" s="122">
        <v>0</v>
      </c>
      <c r="U1689" s="122">
        <v>0</v>
      </c>
      <c r="V1689" s="122">
        <v>0</v>
      </c>
      <c r="W1689" s="122">
        <v>0</v>
      </c>
      <c r="X1689" s="122">
        <v>0</v>
      </c>
      <c r="Y1689" s="122">
        <v>0</v>
      </c>
      <c r="Z1689" s="122">
        <v>0</v>
      </c>
      <c r="AA1689" s="122">
        <v>0</v>
      </c>
      <c r="AB1689" s="122">
        <v>0</v>
      </c>
      <c r="AC1689" s="122">
        <v>0</v>
      </c>
      <c r="AD1689" s="122">
        <v>0</v>
      </c>
      <c r="AE1689" s="122">
        <v>0</v>
      </c>
      <c r="AF1689" s="122">
        <v>0</v>
      </c>
      <c r="AG1689" s="122">
        <v>0</v>
      </c>
      <c r="AH1689" s="122">
        <v>0</v>
      </c>
      <c r="AI1689" s="122">
        <v>0</v>
      </c>
      <c r="AJ1689" s="122">
        <v>0</v>
      </c>
      <c r="AK1689" s="122">
        <v>0</v>
      </c>
      <c r="AL1689" s="122">
        <v>0</v>
      </c>
    </row>
    <row r="1690" spans="1:38" x14ac:dyDescent="0.25">
      <c r="A1690" s="122" t="s">
        <v>2166</v>
      </c>
      <c r="B1690" s="122">
        <v>1</v>
      </c>
      <c r="C1690" s="122" t="s">
        <v>2167</v>
      </c>
      <c r="D1690" s="122" t="s">
        <v>2082</v>
      </c>
      <c r="E1690" s="122">
        <v>32</v>
      </c>
      <c r="F1690" s="122">
        <v>3.0481297899999999E-5</v>
      </c>
      <c r="G1690" s="122">
        <v>2.9731383899999999E-5</v>
      </c>
      <c r="H1690" s="122">
        <v>3.0031601800000001E-5</v>
      </c>
      <c r="I1690" s="122">
        <v>2.9936654200000002E-5</v>
      </c>
      <c r="J1690" s="122">
        <v>3.0638450100000003E-5</v>
      </c>
      <c r="K1690" s="122">
        <v>3.2104317800000003E-5</v>
      </c>
      <c r="L1690" s="122">
        <v>4.21395617E-5</v>
      </c>
      <c r="M1690" s="122">
        <v>4.1935231199999999E-5</v>
      </c>
      <c r="N1690" s="122">
        <v>4.1262494699999998E-5</v>
      </c>
      <c r="O1690" s="122">
        <v>4.1111275200000002E-5</v>
      </c>
      <c r="P1690" s="122">
        <v>1.9332175700000001E-5</v>
      </c>
      <c r="Q1690" s="122">
        <v>2.3813674899999999E-5</v>
      </c>
      <c r="R1690" s="122">
        <v>5.8731511400000002E-5</v>
      </c>
      <c r="S1690" s="122">
        <v>6.4083428300000002E-5</v>
      </c>
      <c r="T1690" s="122">
        <v>6.1663132200000007E-5</v>
      </c>
      <c r="U1690" s="122">
        <v>5.7559969E-5</v>
      </c>
      <c r="V1690" s="122">
        <v>7.6203213699999999E-5</v>
      </c>
      <c r="W1690" s="122">
        <v>4.7053098799999999E-5</v>
      </c>
      <c r="X1690" s="122">
        <v>4.9076439500000001E-5</v>
      </c>
      <c r="Y1690" s="122">
        <v>4.2982838000000002E-5</v>
      </c>
      <c r="Z1690" s="122">
        <v>3.9420131900000002E-5</v>
      </c>
      <c r="AA1690" s="122">
        <v>0</v>
      </c>
      <c r="AB1690" s="122">
        <v>0</v>
      </c>
      <c r="AC1690" s="122">
        <v>0</v>
      </c>
      <c r="AD1690" s="122">
        <v>0</v>
      </c>
      <c r="AE1690" s="122">
        <v>0</v>
      </c>
      <c r="AF1690" s="122">
        <v>0</v>
      </c>
      <c r="AG1690" s="122">
        <v>0</v>
      </c>
      <c r="AH1690" s="122">
        <v>0</v>
      </c>
      <c r="AI1690" s="122">
        <v>0</v>
      </c>
      <c r="AJ1690" s="122">
        <v>0</v>
      </c>
      <c r="AK1690" s="122">
        <v>0</v>
      </c>
      <c r="AL1690" s="122">
        <v>0</v>
      </c>
    </row>
    <row r="1691" spans="1:38" hidden="1" x14ac:dyDescent="0.25">
      <c r="A1691" s="122" t="s">
        <v>2166</v>
      </c>
      <c r="B1691" s="122">
        <v>1</v>
      </c>
      <c r="C1691" s="122" t="s">
        <v>2167</v>
      </c>
      <c r="D1691" s="122" t="s">
        <v>474</v>
      </c>
      <c r="E1691" s="122">
        <v>32</v>
      </c>
      <c r="F1691" s="122">
        <v>0</v>
      </c>
      <c r="G1691" s="122">
        <v>0</v>
      </c>
      <c r="H1691" s="122">
        <v>0</v>
      </c>
      <c r="I1691" s="122">
        <v>0</v>
      </c>
      <c r="J1691" s="122">
        <v>0</v>
      </c>
      <c r="K1691" s="122">
        <v>0</v>
      </c>
      <c r="L1691" s="122">
        <v>0</v>
      </c>
      <c r="M1691" s="122">
        <v>0</v>
      </c>
      <c r="N1691" s="122">
        <v>0</v>
      </c>
      <c r="O1691" s="122">
        <v>0</v>
      </c>
      <c r="P1691" s="122">
        <v>0</v>
      </c>
      <c r="Q1691" s="122">
        <v>0</v>
      </c>
      <c r="R1691" s="122">
        <v>0</v>
      </c>
      <c r="S1691" s="122">
        <v>0</v>
      </c>
      <c r="T1691" s="122">
        <v>0</v>
      </c>
      <c r="U1691" s="122">
        <v>0</v>
      </c>
      <c r="V1691" s="122">
        <v>0</v>
      </c>
      <c r="W1691" s="122">
        <v>0</v>
      </c>
      <c r="X1691" s="122">
        <v>0</v>
      </c>
      <c r="Y1691" s="122">
        <v>0</v>
      </c>
      <c r="Z1691" s="122">
        <v>0</v>
      </c>
      <c r="AA1691" s="122">
        <v>0</v>
      </c>
      <c r="AB1691" s="122">
        <v>0</v>
      </c>
      <c r="AC1691" s="122">
        <v>0</v>
      </c>
      <c r="AD1691" s="122">
        <v>0</v>
      </c>
      <c r="AE1691" s="122">
        <v>0</v>
      </c>
      <c r="AF1691" s="122">
        <v>0</v>
      </c>
      <c r="AG1691" s="122">
        <v>0</v>
      </c>
      <c r="AH1691" s="122">
        <v>0</v>
      </c>
      <c r="AI1691" s="122">
        <v>0</v>
      </c>
      <c r="AJ1691" s="122">
        <v>0</v>
      </c>
      <c r="AK1691" s="122">
        <v>0</v>
      </c>
      <c r="AL1691" s="122">
        <v>0</v>
      </c>
    </row>
    <row r="1692" spans="1:38" hidden="1" x14ac:dyDescent="0.25">
      <c r="A1692" s="122" t="s">
        <v>2166</v>
      </c>
      <c r="B1692" s="122">
        <v>1</v>
      </c>
      <c r="C1692" s="122" t="s">
        <v>2167</v>
      </c>
      <c r="D1692" s="122" t="s">
        <v>2083</v>
      </c>
      <c r="E1692" s="122">
        <v>32</v>
      </c>
      <c r="F1692" s="122">
        <v>0</v>
      </c>
      <c r="G1692" s="122">
        <v>0</v>
      </c>
      <c r="H1692" s="122">
        <v>0</v>
      </c>
      <c r="I1692" s="122">
        <v>0</v>
      </c>
      <c r="J1692" s="122">
        <v>0</v>
      </c>
      <c r="K1692" s="122">
        <v>0</v>
      </c>
      <c r="L1692" s="122">
        <v>0</v>
      </c>
      <c r="M1692" s="122">
        <v>0</v>
      </c>
      <c r="N1692" s="122">
        <v>0</v>
      </c>
      <c r="O1692" s="122">
        <v>0</v>
      </c>
      <c r="P1692" s="122">
        <v>0</v>
      </c>
      <c r="Q1692" s="122">
        <v>0</v>
      </c>
      <c r="R1692" s="122">
        <v>0</v>
      </c>
      <c r="S1692" s="122">
        <v>0</v>
      </c>
      <c r="T1692" s="122">
        <v>0</v>
      </c>
      <c r="U1692" s="122">
        <v>0</v>
      </c>
      <c r="V1692" s="122">
        <v>0</v>
      </c>
      <c r="W1692" s="122">
        <v>0</v>
      </c>
      <c r="X1692" s="122">
        <v>0</v>
      </c>
      <c r="Y1692" s="122">
        <v>0</v>
      </c>
      <c r="Z1692" s="122">
        <v>0</v>
      </c>
      <c r="AA1692" s="122">
        <v>0</v>
      </c>
      <c r="AB1692" s="122">
        <v>0</v>
      </c>
      <c r="AC1692" s="122">
        <v>0</v>
      </c>
      <c r="AD1692" s="122">
        <v>0</v>
      </c>
      <c r="AE1692" s="122">
        <v>0</v>
      </c>
      <c r="AF1692" s="122">
        <v>0</v>
      </c>
      <c r="AG1692" s="122">
        <v>0</v>
      </c>
      <c r="AH1692" s="122">
        <v>0</v>
      </c>
      <c r="AI1692" s="122">
        <v>0</v>
      </c>
      <c r="AJ1692" s="122">
        <v>0</v>
      </c>
      <c r="AK1692" s="122">
        <v>0</v>
      </c>
      <c r="AL1692" s="122">
        <v>0</v>
      </c>
    </row>
    <row r="1693" spans="1:38" hidden="1" x14ac:dyDescent="0.25">
      <c r="A1693" s="122" t="s">
        <v>2166</v>
      </c>
      <c r="B1693" s="122">
        <v>1</v>
      </c>
      <c r="C1693" s="122" t="s">
        <v>2167</v>
      </c>
      <c r="D1693" s="122" t="s">
        <v>2084</v>
      </c>
      <c r="E1693" s="122">
        <v>32</v>
      </c>
      <c r="F1693" s="122">
        <v>0</v>
      </c>
      <c r="G1693" s="122">
        <v>0</v>
      </c>
      <c r="H1693" s="122">
        <v>0</v>
      </c>
      <c r="I1693" s="122">
        <v>0</v>
      </c>
      <c r="J1693" s="122">
        <v>0</v>
      </c>
      <c r="K1693" s="122">
        <v>0</v>
      </c>
      <c r="L1693" s="122">
        <v>0</v>
      </c>
      <c r="M1693" s="122">
        <v>0</v>
      </c>
      <c r="N1693" s="122">
        <v>0</v>
      </c>
      <c r="O1693" s="122">
        <v>0</v>
      </c>
      <c r="P1693" s="122">
        <v>0</v>
      </c>
      <c r="Q1693" s="122">
        <v>0</v>
      </c>
      <c r="R1693" s="122">
        <v>0</v>
      </c>
      <c r="S1693" s="122">
        <v>0</v>
      </c>
      <c r="T1693" s="122">
        <v>0</v>
      </c>
      <c r="U1693" s="122">
        <v>0</v>
      </c>
      <c r="V1693" s="122">
        <v>0</v>
      </c>
      <c r="W1693" s="122">
        <v>0</v>
      </c>
      <c r="X1693" s="122">
        <v>0</v>
      </c>
      <c r="Y1693" s="122">
        <v>0</v>
      </c>
      <c r="Z1693" s="122">
        <v>0</v>
      </c>
      <c r="AA1693" s="122">
        <v>0</v>
      </c>
      <c r="AB1693" s="122">
        <v>0</v>
      </c>
      <c r="AC1693" s="122">
        <v>0</v>
      </c>
      <c r="AD1693" s="122">
        <v>0</v>
      </c>
      <c r="AE1693" s="122">
        <v>0</v>
      </c>
      <c r="AF1693" s="122">
        <v>0</v>
      </c>
      <c r="AG1693" s="122">
        <v>0</v>
      </c>
      <c r="AH1693" s="122">
        <v>0</v>
      </c>
      <c r="AI1693" s="122">
        <v>0</v>
      </c>
      <c r="AJ1693" s="122">
        <v>0</v>
      </c>
      <c r="AK1693" s="122">
        <v>0</v>
      </c>
      <c r="AL1693" s="122">
        <v>0</v>
      </c>
    </row>
    <row r="1694" spans="1:38" hidden="1" x14ac:dyDescent="0.25">
      <c r="A1694" s="122" t="s">
        <v>2166</v>
      </c>
      <c r="B1694" s="122">
        <v>1</v>
      </c>
      <c r="C1694" s="122" t="s">
        <v>2167</v>
      </c>
      <c r="D1694" s="122" t="s">
        <v>2085</v>
      </c>
      <c r="E1694" s="122">
        <v>32</v>
      </c>
      <c r="F1694" s="122">
        <v>0</v>
      </c>
      <c r="G1694" s="122">
        <v>0</v>
      </c>
      <c r="H1694" s="122">
        <v>0</v>
      </c>
      <c r="I1694" s="122">
        <v>0</v>
      </c>
      <c r="J1694" s="122">
        <v>0</v>
      </c>
      <c r="K1694" s="122">
        <v>0</v>
      </c>
      <c r="L1694" s="122">
        <v>0</v>
      </c>
      <c r="M1694" s="122">
        <v>0</v>
      </c>
      <c r="N1694" s="122">
        <v>0</v>
      </c>
      <c r="O1694" s="122">
        <v>0</v>
      </c>
      <c r="P1694" s="122">
        <v>0</v>
      </c>
      <c r="Q1694" s="122">
        <v>0</v>
      </c>
      <c r="R1694" s="122">
        <v>0</v>
      </c>
      <c r="S1694" s="122">
        <v>0</v>
      </c>
      <c r="T1694" s="122">
        <v>0</v>
      </c>
      <c r="U1694" s="122">
        <v>0</v>
      </c>
      <c r="V1694" s="122">
        <v>0</v>
      </c>
      <c r="W1694" s="122">
        <v>0</v>
      </c>
      <c r="X1694" s="122">
        <v>0</v>
      </c>
      <c r="Y1694" s="122">
        <v>0</v>
      </c>
      <c r="Z1694" s="122">
        <v>0</v>
      </c>
      <c r="AA1694" s="122">
        <v>0</v>
      </c>
      <c r="AB1694" s="122">
        <v>0</v>
      </c>
      <c r="AC1694" s="122">
        <v>0</v>
      </c>
      <c r="AD1694" s="122">
        <v>0</v>
      </c>
      <c r="AE1694" s="122">
        <v>0</v>
      </c>
      <c r="AF1694" s="122">
        <v>0</v>
      </c>
      <c r="AG1694" s="122">
        <v>0</v>
      </c>
      <c r="AH1694" s="122">
        <v>0</v>
      </c>
      <c r="AI1694" s="122">
        <v>0</v>
      </c>
      <c r="AJ1694" s="122">
        <v>0</v>
      </c>
      <c r="AK1694" s="122">
        <v>0</v>
      </c>
      <c r="AL1694" s="122">
        <v>0</v>
      </c>
    </row>
    <row r="1695" spans="1:38" hidden="1" x14ac:dyDescent="0.25">
      <c r="A1695" s="122" t="s">
        <v>2166</v>
      </c>
      <c r="B1695" s="122">
        <v>1</v>
      </c>
      <c r="C1695" s="122" t="s">
        <v>2167</v>
      </c>
      <c r="D1695" s="122" t="s">
        <v>2086</v>
      </c>
      <c r="E1695" s="122">
        <v>32</v>
      </c>
      <c r="F1695" s="122">
        <v>0</v>
      </c>
      <c r="G1695" s="122">
        <v>0</v>
      </c>
      <c r="H1695" s="122">
        <v>0</v>
      </c>
      <c r="I1695" s="122">
        <v>0</v>
      </c>
      <c r="J1695" s="122">
        <v>0</v>
      </c>
      <c r="K1695" s="122">
        <v>0</v>
      </c>
      <c r="L1695" s="122">
        <v>0</v>
      </c>
      <c r="M1695" s="122">
        <v>0</v>
      </c>
      <c r="N1695" s="122">
        <v>0</v>
      </c>
      <c r="O1695" s="122">
        <v>0</v>
      </c>
      <c r="P1695" s="122">
        <v>0</v>
      </c>
      <c r="Q1695" s="122">
        <v>0</v>
      </c>
      <c r="R1695" s="122">
        <v>0</v>
      </c>
      <c r="S1695" s="122">
        <v>0</v>
      </c>
      <c r="T1695" s="122">
        <v>0</v>
      </c>
      <c r="U1695" s="122">
        <v>0</v>
      </c>
      <c r="V1695" s="122">
        <v>0</v>
      </c>
      <c r="W1695" s="122">
        <v>0</v>
      </c>
      <c r="X1695" s="122">
        <v>0</v>
      </c>
      <c r="Y1695" s="122">
        <v>0</v>
      </c>
      <c r="Z1695" s="122">
        <v>0</v>
      </c>
      <c r="AA1695" s="122">
        <v>0</v>
      </c>
      <c r="AB1695" s="122">
        <v>0</v>
      </c>
      <c r="AC1695" s="122">
        <v>0</v>
      </c>
      <c r="AD1695" s="122">
        <v>0</v>
      </c>
      <c r="AE1695" s="122">
        <v>0</v>
      </c>
      <c r="AF1695" s="122">
        <v>0</v>
      </c>
      <c r="AG1695" s="122">
        <v>0</v>
      </c>
      <c r="AH1695" s="122">
        <v>0</v>
      </c>
      <c r="AI1695" s="122">
        <v>0</v>
      </c>
      <c r="AJ1695" s="122">
        <v>0</v>
      </c>
      <c r="AK1695" s="122">
        <v>0</v>
      </c>
      <c r="AL1695" s="122">
        <v>0</v>
      </c>
    </row>
    <row r="1696" spans="1:38" hidden="1" x14ac:dyDescent="0.25">
      <c r="A1696" s="122" t="s">
        <v>2166</v>
      </c>
      <c r="B1696" s="122">
        <v>1</v>
      </c>
      <c r="C1696" s="122" t="s">
        <v>2167</v>
      </c>
      <c r="D1696" s="122" t="s">
        <v>2168</v>
      </c>
      <c r="E1696" s="122">
        <v>32</v>
      </c>
      <c r="F1696" s="122">
        <v>0</v>
      </c>
      <c r="G1696" s="122">
        <v>0</v>
      </c>
      <c r="H1696" s="122">
        <v>0</v>
      </c>
      <c r="I1696" s="122">
        <v>0</v>
      </c>
      <c r="J1696" s="122">
        <v>0</v>
      </c>
      <c r="K1696" s="122">
        <v>0</v>
      </c>
      <c r="L1696" s="122">
        <v>0</v>
      </c>
      <c r="M1696" s="122">
        <v>0</v>
      </c>
      <c r="N1696" s="122">
        <v>0</v>
      </c>
      <c r="O1696" s="122">
        <v>0</v>
      </c>
      <c r="P1696" s="122">
        <v>0</v>
      </c>
      <c r="Q1696" s="122">
        <v>0</v>
      </c>
      <c r="R1696" s="122">
        <v>0</v>
      </c>
      <c r="S1696" s="122">
        <v>0</v>
      </c>
      <c r="T1696" s="122">
        <v>0</v>
      </c>
      <c r="U1696" s="122">
        <v>0</v>
      </c>
      <c r="V1696" s="122">
        <v>0</v>
      </c>
      <c r="W1696" s="122">
        <v>0</v>
      </c>
      <c r="X1696" s="122">
        <v>0</v>
      </c>
      <c r="Y1696" s="122">
        <v>0</v>
      </c>
      <c r="Z1696" s="122">
        <v>0</v>
      </c>
      <c r="AA1696" s="122">
        <v>0</v>
      </c>
      <c r="AB1696" s="122">
        <v>0</v>
      </c>
      <c r="AC1696" s="122">
        <v>0</v>
      </c>
      <c r="AD1696" s="122">
        <v>0</v>
      </c>
      <c r="AE1696" s="122">
        <v>0</v>
      </c>
      <c r="AF1696" s="122">
        <v>0</v>
      </c>
      <c r="AG1696" s="122">
        <v>0</v>
      </c>
      <c r="AH1696" s="122">
        <v>0</v>
      </c>
      <c r="AI1696" s="122">
        <v>0</v>
      </c>
      <c r="AJ1696" s="122">
        <v>0</v>
      </c>
      <c r="AK1696" s="122">
        <v>0</v>
      </c>
      <c r="AL1696" s="122">
        <v>0</v>
      </c>
    </row>
    <row r="1697" spans="1:38" hidden="1" x14ac:dyDescent="0.25">
      <c r="A1697" s="122" t="s">
        <v>2166</v>
      </c>
      <c r="B1697" s="122">
        <v>1</v>
      </c>
      <c r="C1697" s="122" t="s">
        <v>2167</v>
      </c>
      <c r="D1697" s="122" t="s">
        <v>2087</v>
      </c>
      <c r="E1697" s="122">
        <v>32</v>
      </c>
      <c r="F1697" s="122">
        <v>0</v>
      </c>
      <c r="G1697" s="122">
        <v>0</v>
      </c>
      <c r="H1697" s="122">
        <v>0</v>
      </c>
      <c r="I1697" s="122">
        <v>0</v>
      </c>
      <c r="J1697" s="122">
        <v>0</v>
      </c>
      <c r="K1697" s="122">
        <v>0</v>
      </c>
      <c r="L1697" s="122">
        <v>0</v>
      </c>
      <c r="M1697" s="122">
        <v>0</v>
      </c>
      <c r="N1697" s="122">
        <v>0</v>
      </c>
      <c r="O1697" s="122">
        <v>0</v>
      </c>
      <c r="P1697" s="122">
        <v>0</v>
      </c>
      <c r="Q1697" s="122">
        <v>0</v>
      </c>
      <c r="R1697" s="122">
        <v>0</v>
      </c>
      <c r="S1697" s="122">
        <v>0</v>
      </c>
      <c r="T1697" s="122">
        <v>0</v>
      </c>
      <c r="U1697" s="122">
        <v>0</v>
      </c>
      <c r="V1697" s="122">
        <v>0</v>
      </c>
      <c r="W1697" s="122">
        <v>0</v>
      </c>
      <c r="X1697" s="122">
        <v>0</v>
      </c>
      <c r="Y1697" s="122">
        <v>0</v>
      </c>
      <c r="Z1697" s="122">
        <v>0</v>
      </c>
      <c r="AA1697" s="122">
        <v>0</v>
      </c>
      <c r="AB1697" s="122">
        <v>0</v>
      </c>
      <c r="AC1697" s="122">
        <v>0</v>
      </c>
      <c r="AD1697" s="122">
        <v>0</v>
      </c>
      <c r="AE1697" s="122">
        <v>0</v>
      </c>
      <c r="AF1697" s="122">
        <v>0</v>
      </c>
      <c r="AG1697" s="122">
        <v>0</v>
      </c>
      <c r="AH1697" s="122">
        <v>0</v>
      </c>
      <c r="AI1697" s="122">
        <v>0</v>
      </c>
      <c r="AJ1697" s="122">
        <v>0</v>
      </c>
      <c r="AK1697" s="122">
        <v>0</v>
      </c>
      <c r="AL1697" s="122">
        <v>0</v>
      </c>
    </row>
    <row r="1698" spans="1:38" hidden="1" x14ac:dyDescent="0.25">
      <c r="A1698" s="122" t="s">
        <v>2166</v>
      </c>
      <c r="B1698" s="122">
        <v>1</v>
      </c>
      <c r="C1698" s="122" t="s">
        <v>2167</v>
      </c>
      <c r="D1698" s="122" t="s">
        <v>2134</v>
      </c>
      <c r="E1698" s="122">
        <v>32</v>
      </c>
      <c r="F1698" s="122">
        <v>0</v>
      </c>
      <c r="G1698" s="122">
        <v>0</v>
      </c>
      <c r="H1698" s="122">
        <v>0</v>
      </c>
      <c r="I1698" s="122">
        <v>0</v>
      </c>
      <c r="J1698" s="122">
        <v>0</v>
      </c>
      <c r="K1698" s="122">
        <v>0</v>
      </c>
      <c r="L1698" s="122">
        <v>0</v>
      </c>
      <c r="M1698" s="122">
        <v>0</v>
      </c>
      <c r="N1698" s="122">
        <v>0</v>
      </c>
      <c r="O1698" s="122">
        <v>0</v>
      </c>
      <c r="P1698" s="122">
        <v>0</v>
      </c>
      <c r="Q1698" s="122">
        <v>0</v>
      </c>
      <c r="R1698" s="122">
        <v>0</v>
      </c>
      <c r="S1698" s="122">
        <v>0</v>
      </c>
      <c r="T1698" s="122">
        <v>0</v>
      </c>
      <c r="U1698" s="122">
        <v>0</v>
      </c>
      <c r="V1698" s="122">
        <v>0</v>
      </c>
      <c r="W1698" s="122">
        <v>0</v>
      </c>
      <c r="X1698" s="122">
        <v>0</v>
      </c>
      <c r="Y1698" s="122">
        <v>0</v>
      </c>
      <c r="Z1698" s="122">
        <v>0</v>
      </c>
      <c r="AA1698" s="122">
        <v>0</v>
      </c>
      <c r="AB1698" s="122">
        <v>0</v>
      </c>
      <c r="AC1698" s="122">
        <v>0</v>
      </c>
      <c r="AD1698" s="122">
        <v>0</v>
      </c>
      <c r="AE1698" s="122">
        <v>0</v>
      </c>
      <c r="AF1698" s="122">
        <v>0</v>
      </c>
      <c r="AG1698" s="122">
        <v>0</v>
      </c>
      <c r="AH1698" s="122">
        <v>0</v>
      </c>
      <c r="AI1698" s="122">
        <v>0</v>
      </c>
      <c r="AJ1698" s="122">
        <v>0</v>
      </c>
      <c r="AK1698" s="122">
        <v>0</v>
      </c>
      <c r="AL1698" s="122">
        <v>0</v>
      </c>
    </row>
    <row r="1699" spans="1:38" hidden="1" x14ac:dyDescent="0.25">
      <c r="A1699" s="122" t="s">
        <v>2166</v>
      </c>
      <c r="B1699" s="122">
        <v>1</v>
      </c>
      <c r="C1699" s="122" t="s">
        <v>2167</v>
      </c>
      <c r="D1699" s="122" t="s">
        <v>2088</v>
      </c>
      <c r="E1699" s="122">
        <v>32</v>
      </c>
      <c r="F1699" s="122">
        <v>0</v>
      </c>
      <c r="G1699" s="122">
        <v>0</v>
      </c>
      <c r="H1699" s="122">
        <v>0</v>
      </c>
      <c r="I1699" s="122">
        <v>0</v>
      </c>
      <c r="J1699" s="122">
        <v>0</v>
      </c>
      <c r="K1699" s="122">
        <v>0</v>
      </c>
      <c r="L1699" s="122">
        <v>0</v>
      </c>
      <c r="M1699" s="122">
        <v>0</v>
      </c>
      <c r="N1699" s="122">
        <v>0</v>
      </c>
      <c r="O1699" s="122">
        <v>0</v>
      </c>
      <c r="P1699" s="122">
        <v>0</v>
      </c>
      <c r="Q1699" s="122">
        <v>0</v>
      </c>
      <c r="R1699" s="122">
        <v>0</v>
      </c>
      <c r="S1699" s="122">
        <v>0</v>
      </c>
      <c r="T1699" s="122">
        <v>0</v>
      </c>
      <c r="U1699" s="122">
        <v>0</v>
      </c>
      <c r="V1699" s="122">
        <v>0</v>
      </c>
      <c r="W1699" s="122">
        <v>0</v>
      </c>
      <c r="X1699" s="122">
        <v>0</v>
      </c>
      <c r="Y1699" s="122">
        <v>0</v>
      </c>
      <c r="Z1699" s="122">
        <v>0</v>
      </c>
      <c r="AA1699" s="122">
        <v>0</v>
      </c>
      <c r="AB1699" s="122">
        <v>0</v>
      </c>
      <c r="AC1699" s="122">
        <v>0</v>
      </c>
      <c r="AD1699" s="122">
        <v>0</v>
      </c>
      <c r="AE1699" s="122">
        <v>0</v>
      </c>
      <c r="AF1699" s="122">
        <v>0</v>
      </c>
      <c r="AG1699" s="122">
        <v>0</v>
      </c>
      <c r="AH1699" s="122">
        <v>0</v>
      </c>
      <c r="AI1699" s="122">
        <v>0</v>
      </c>
      <c r="AJ1699" s="122">
        <v>0</v>
      </c>
      <c r="AK1699" s="122">
        <v>0</v>
      </c>
      <c r="AL1699" s="122">
        <v>0</v>
      </c>
    </row>
    <row r="1700" spans="1:38" hidden="1" x14ac:dyDescent="0.25">
      <c r="A1700" s="122" t="s">
        <v>2166</v>
      </c>
      <c r="B1700" s="122">
        <v>1</v>
      </c>
      <c r="C1700" s="122" t="s">
        <v>2167</v>
      </c>
      <c r="D1700" s="122" t="s">
        <v>2089</v>
      </c>
      <c r="E1700" s="122">
        <v>32</v>
      </c>
      <c r="F1700" s="122">
        <v>0</v>
      </c>
      <c r="G1700" s="122">
        <v>0</v>
      </c>
      <c r="H1700" s="122">
        <v>0</v>
      </c>
      <c r="I1700" s="122">
        <v>0</v>
      </c>
      <c r="J1700" s="122">
        <v>0</v>
      </c>
      <c r="K1700" s="122">
        <v>0</v>
      </c>
      <c r="L1700" s="122">
        <v>0</v>
      </c>
      <c r="M1700" s="122">
        <v>0</v>
      </c>
      <c r="N1700" s="122">
        <v>0</v>
      </c>
      <c r="O1700" s="122">
        <v>0</v>
      </c>
      <c r="P1700" s="122">
        <v>0</v>
      </c>
      <c r="Q1700" s="122">
        <v>0</v>
      </c>
      <c r="R1700" s="122">
        <v>0</v>
      </c>
      <c r="S1700" s="122">
        <v>0</v>
      </c>
      <c r="T1700" s="122">
        <v>0</v>
      </c>
      <c r="U1700" s="122">
        <v>0</v>
      </c>
      <c r="V1700" s="122">
        <v>0</v>
      </c>
      <c r="W1700" s="122">
        <v>0</v>
      </c>
      <c r="X1700" s="122">
        <v>0</v>
      </c>
      <c r="Y1700" s="122">
        <v>0</v>
      </c>
      <c r="Z1700" s="122">
        <v>0</v>
      </c>
      <c r="AA1700" s="122">
        <v>0</v>
      </c>
      <c r="AB1700" s="122">
        <v>0</v>
      </c>
      <c r="AC1700" s="122">
        <v>0</v>
      </c>
      <c r="AD1700" s="122">
        <v>0</v>
      </c>
      <c r="AE1700" s="122">
        <v>0</v>
      </c>
      <c r="AF1700" s="122">
        <v>0</v>
      </c>
      <c r="AG1700" s="122">
        <v>0</v>
      </c>
      <c r="AH1700" s="122">
        <v>0</v>
      </c>
      <c r="AI1700" s="122">
        <v>0</v>
      </c>
      <c r="AJ1700" s="122">
        <v>0</v>
      </c>
      <c r="AK1700" s="122">
        <v>0</v>
      </c>
      <c r="AL1700" s="122">
        <v>0</v>
      </c>
    </row>
    <row r="1701" spans="1:38" hidden="1" x14ac:dyDescent="0.25">
      <c r="A1701" s="122" t="s">
        <v>2166</v>
      </c>
      <c r="B1701" s="122">
        <v>1</v>
      </c>
      <c r="C1701" s="122" t="s">
        <v>2167</v>
      </c>
      <c r="D1701" s="122" t="s">
        <v>2090</v>
      </c>
      <c r="E1701" s="122">
        <v>32</v>
      </c>
      <c r="F1701" s="122">
        <v>0</v>
      </c>
      <c r="G1701" s="122">
        <v>0</v>
      </c>
      <c r="H1701" s="122">
        <v>0</v>
      </c>
      <c r="I1701" s="122">
        <v>0</v>
      </c>
      <c r="J1701" s="122">
        <v>0</v>
      </c>
      <c r="K1701" s="122">
        <v>0</v>
      </c>
      <c r="L1701" s="122">
        <v>0</v>
      </c>
      <c r="M1701" s="122">
        <v>0</v>
      </c>
      <c r="N1701" s="122">
        <v>0</v>
      </c>
      <c r="O1701" s="122">
        <v>0</v>
      </c>
      <c r="P1701" s="122">
        <v>0</v>
      </c>
      <c r="Q1701" s="122">
        <v>0</v>
      </c>
      <c r="R1701" s="122">
        <v>0</v>
      </c>
      <c r="S1701" s="122">
        <v>0</v>
      </c>
      <c r="T1701" s="122">
        <v>0</v>
      </c>
      <c r="U1701" s="122">
        <v>0</v>
      </c>
      <c r="V1701" s="122">
        <v>0</v>
      </c>
      <c r="W1701" s="122">
        <v>0</v>
      </c>
      <c r="X1701" s="122">
        <v>0</v>
      </c>
      <c r="Y1701" s="122">
        <v>0</v>
      </c>
      <c r="Z1701" s="122">
        <v>0</v>
      </c>
      <c r="AA1701" s="122">
        <v>0</v>
      </c>
      <c r="AB1701" s="122">
        <v>0</v>
      </c>
      <c r="AC1701" s="122">
        <v>0</v>
      </c>
      <c r="AD1701" s="122">
        <v>0</v>
      </c>
      <c r="AE1701" s="122">
        <v>0</v>
      </c>
      <c r="AF1701" s="122">
        <v>0</v>
      </c>
      <c r="AG1701" s="122">
        <v>0</v>
      </c>
      <c r="AH1701" s="122">
        <v>0</v>
      </c>
      <c r="AI1701" s="122">
        <v>0</v>
      </c>
      <c r="AJ1701" s="122">
        <v>0</v>
      </c>
      <c r="AK1701" s="122">
        <v>0</v>
      </c>
      <c r="AL1701" s="122">
        <v>0</v>
      </c>
    </row>
    <row r="1702" spans="1:38" hidden="1" x14ac:dyDescent="0.25">
      <c r="A1702" s="122" t="s">
        <v>2166</v>
      </c>
      <c r="B1702" s="122">
        <v>1</v>
      </c>
      <c r="C1702" s="122" t="s">
        <v>2167</v>
      </c>
      <c r="D1702" s="122" t="s">
        <v>2091</v>
      </c>
      <c r="E1702" s="122">
        <v>32</v>
      </c>
      <c r="F1702" s="122">
        <v>5.1207843390000003E-4</v>
      </c>
      <c r="G1702" s="122">
        <v>4.9948006039999995E-4</v>
      </c>
      <c r="H1702" s="122">
        <v>5.0452364809999998E-4</v>
      </c>
      <c r="I1702" s="122">
        <v>5.0292855090000002E-4</v>
      </c>
      <c r="J1702" s="122">
        <v>5.1471855350000001E-4</v>
      </c>
      <c r="K1702" s="122">
        <v>5.393447751E-4</v>
      </c>
      <c r="L1702" s="122">
        <v>7.0793444639999999E-4</v>
      </c>
      <c r="M1702" s="122">
        <v>7.045017436E-4</v>
      </c>
      <c r="N1702" s="122">
        <v>6.9319993309999996E-4</v>
      </c>
      <c r="O1702" s="122">
        <v>6.9065948130000001E-4</v>
      </c>
      <c r="P1702" s="122">
        <v>6.6607243820000002E-4</v>
      </c>
      <c r="Q1702" s="122">
        <v>4.5345364489999998E-4</v>
      </c>
      <c r="R1702" s="122">
        <v>5.1544280040000004E-4</v>
      </c>
      <c r="S1702" s="122">
        <v>4.6431426240000002E-4</v>
      </c>
      <c r="T1702" s="122">
        <v>4.950108957E-4</v>
      </c>
      <c r="U1702" s="122">
        <v>5.9240856740000003E-4</v>
      </c>
      <c r="V1702" s="122">
        <v>5.109496982E-4</v>
      </c>
      <c r="W1702" s="122">
        <v>3.832416701E-4</v>
      </c>
      <c r="X1702" s="122">
        <v>3.0635046789999999E-4</v>
      </c>
      <c r="Y1702" s="122">
        <v>2.5022421419999998E-4</v>
      </c>
      <c r="Z1702" s="122">
        <v>2.9716382360000002E-4</v>
      </c>
      <c r="AA1702" s="122">
        <v>0</v>
      </c>
      <c r="AB1702" s="122">
        <v>0</v>
      </c>
      <c r="AC1702" s="122">
        <v>0</v>
      </c>
      <c r="AD1702" s="122">
        <v>0</v>
      </c>
      <c r="AE1702" s="122">
        <v>0</v>
      </c>
      <c r="AF1702" s="122">
        <v>0</v>
      </c>
      <c r="AG1702" s="122">
        <v>0</v>
      </c>
      <c r="AH1702" s="122">
        <v>0</v>
      </c>
      <c r="AI1702" s="122">
        <v>0</v>
      </c>
      <c r="AJ1702" s="122">
        <v>0</v>
      </c>
      <c r="AK1702" s="122">
        <v>0</v>
      </c>
      <c r="AL1702" s="122">
        <v>0</v>
      </c>
    </row>
    <row r="1703" spans="1:38" hidden="1" x14ac:dyDescent="0.25">
      <c r="A1703" s="122" t="s">
        <v>2166</v>
      </c>
      <c r="B1703" s="122">
        <v>1</v>
      </c>
      <c r="C1703" s="122" t="s">
        <v>2167</v>
      </c>
      <c r="D1703" s="122" t="s">
        <v>2092</v>
      </c>
      <c r="E1703" s="122">
        <v>32</v>
      </c>
      <c r="F1703" s="122">
        <v>0</v>
      </c>
      <c r="G1703" s="122">
        <v>0</v>
      </c>
      <c r="H1703" s="122">
        <v>0</v>
      </c>
      <c r="I1703" s="122">
        <v>0</v>
      </c>
      <c r="J1703" s="122">
        <v>0</v>
      </c>
      <c r="K1703" s="122">
        <v>0</v>
      </c>
      <c r="L1703" s="122">
        <v>0</v>
      </c>
      <c r="M1703" s="122">
        <v>0</v>
      </c>
      <c r="N1703" s="122">
        <v>0</v>
      </c>
      <c r="O1703" s="122">
        <v>0</v>
      </c>
      <c r="P1703" s="122">
        <v>0</v>
      </c>
      <c r="Q1703" s="122">
        <v>7.6153687830000005E-4</v>
      </c>
      <c r="R1703" s="122">
        <v>7.7377156600000004E-4</v>
      </c>
      <c r="S1703" s="122">
        <v>7.4259524199999998E-4</v>
      </c>
      <c r="T1703" s="122">
        <v>3.1872723349999997E-4</v>
      </c>
      <c r="U1703" s="122">
        <v>2.9086228800000001E-4</v>
      </c>
      <c r="V1703" s="122">
        <v>3.7221681450000003E-4</v>
      </c>
      <c r="W1703" s="122">
        <v>4.3083513130000002E-4</v>
      </c>
      <c r="X1703" s="122">
        <v>2.196841146E-4</v>
      </c>
      <c r="Y1703" s="122">
        <v>8.3939072799999994E-5</v>
      </c>
      <c r="Z1703" s="122">
        <v>1.369763137E-4</v>
      </c>
      <c r="AA1703" s="122">
        <v>0</v>
      </c>
      <c r="AB1703" s="122">
        <v>0</v>
      </c>
      <c r="AC1703" s="122">
        <v>0</v>
      </c>
      <c r="AD1703" s="122">
        <v>0</v>
      </c>
      <c r="AE1703" s="122">
        <v>0</v>
      </c>
      <c r="AF1703" s="122">
        <v>0</v>
      </c>
      <c r="AG1703" s="122">
        <v>0</v>
      </c>
      <c r="AH1703" s="122">
        <v>0</v>
      </c>
      <c r="AI1703" s="122">
        <v>0</v>
      </c>
      <c r="AJ1703" s="122">
        <v>0</v>
      </c>
      <c r="AK1703" s="122">
        <v>0</v>
      </c>
      <c r="AL1703" s="122">
        <v>0</v>
      </c>
    </row>
    <row r="1704" spans="1:38" hidden="1" x14ac:dyDescent="0.25">
      <c r="A1704" s="122" t="s">
        <v>2166</v>
      </c>
      <c r="B1704" s="122">
        <v>1</v>
      </c>
      <c r="C1704" s="122" t="s">
        <v>2167</v>
      </c>
      <c r="D1704" s="122" t="s">
        <v>2093</v>
      </c>
      <c r="E1704" s="122">
        <v>32</v>
      </c>
      <c r="F1704" s="122">
        <v>0</v>
      </c>
      <c r="G1704" s="122">
        <v>0</v>
      </c>
      <c r="H1704" s="122">
        <v>0</v>
      </c>
      <c r="I1704" s="122">
        <v>0</v>
      </c>
      <c r="J1704" s="122">
        <v>0</v>
      </c>
      <c r="K1704" s="122">
        <v>0</v>
      </c>
      <c r="L1704" s="122">
        <v>0</v>
      </c>
      <c r="M1704" s="122">
        <v>0</v>
      </c>
      <c r="N1704" s="122">
        <v>0</v>
      </c>
      <c r="O1704" s="122">
        <v>0</v>
      </c>
      <c r="P1704" s="122">
        <v>0</v>
      </c>
      <c r="Q1704" s="122">
        <v>0</v>
      </c>
      <c r="R1704" s="122">
        <v>0</v>
      </c>
      <c r="S1704" s="122">
        <v>0</v>
      </c>
      <c r="T1704" s="122">
        <v>0</v>
      </c>
      <c r="U1704" s="122">
        <v>0</v>
      </c>
      <c r="V1704" s="122">
        <v>0</v>
      </c>
      <c r="W1704" s="122">
        <v>0</v>
      </c>
      <c r="X1704" s="122">
        <v>0</v>
      </c>
      <c r="Y1704" s="122">
        <v>0</v>
      </c>
      <c r="Z1704" s="122">
        <v>0</v>
      </c>
      <c r="AA1704" s="122">
        <v>0</v>
      </c>
      <c r="AB1704" s="122">
        <v>0</v>
      </c>
      <c r="AC1704" s="122">
        <v>0</v>
      </c>
      <c r="AD1704" s="122">
        <v>0</v>
      </c>
      <c r="AE1704" s="122">
        <v>0</v>
      </c>
      <c r="AF1704" s="122">
        <v>0</v>
      </c>
      <c r="AG1704" s="122">
        <v>0</v>
      </c>
      <c r="AH1704" s="122">
        <v>0</v>
      </c>
      <c r="AI1704" s="122">
        <v>0</v>
      </c>
      <c r="AJ1704" s="122">
        <v>0</v>
      </c>
      <c r="AK1704" s="122">
        <v>0</v>
      </c>
      <c r="AL1704" s="122">
        <v>0</v>
      </c>
    </row>
    <row r="1705" spans="1:38" hidden="1" x14ac:dyDescent="0.25">
      <c r="A1705" s="122" t="s">
        <v>2166</v>
      </c>
      <c r="B1705" s="122">
        <v>1</v>
      </c>
      <c r="C1705" s="122" t="s">
        <v>2167</v>
      </c>
      <c r="D1705" s="122" t="s">
        <v>2094</v>
      </c>
      <c r="E1705" s="122">
        <v>32</v>
      </c>
      <c r="F1705" s="122">
        <v>0</v>
      </c>
      <c r="G1705" s="122">
        <v>0</v>
      </c>
      <c r="H1705" s="122">
        <v>0</v>
      </c>
      <c r="I1705" s="122">
        <v>0</v>
      </c>
      <c r="J1705" s="122">
        <v>0</v>
      </c>
      <c r="K1705" s="122">
        <v>0</v>
      </c>
      <c r="L1705" s="122">
        <v>0</v>
      </c>
      <c r="M1705" s="122">
        <v>0</v>
      </c>
      <c r="N1705" s="122">
        <v>0</v>
      </c>
      <c r="O1705" s="122">
        <v>0</v>
      </c>
      <c r="P1705" s="122">
        <v>0</v>
      </c>
      <c r="Q1705" s="122">
        <v>0</v>
      </c>
      <c r="R1705" s="122">
        <v>0</v>
      </c>
      <c r="S1705" s="122">
        <v>0</v>
      </c>
      <c r="T1705" s="122">
        <v>0</v>
      </c>
      <c r="U1705" s="122">
        <v>0</v>
      </c>
      <c r="V1705" s="122">
        <v>0</v>
      </c>
      <c r="W1705" s="122">
        <v>0</v>
      </c>
      <c r="X1705" s="122">
        <v>0</v>
      </c>
      <c r="Y1705" s="122">
        <v>0</v>
      </c>
      <c r="Z1705" s="122">
        <v>0</v>
      </c>
      <c r="AA1705" s="122">
        <v>0</v>
      </c>
      <c r="AB1705" s="122">
        <v>0</v>
      </c>
      <c r="AC1705" s="122">
        <v>0</v>
      </c>
      <c r="AD1705" s="122">
        <v>0</v>
      </c>
      <c r="AE1705" s="122">
        <v>0</v>
      </c>
      <c r="AF1705" s="122">
        <v>0</v>
      </c>
      <c r="AG1705" s="122">
        <v>0</v>
      </c>
      <c r="AH1705" s="122">
        <v>0</v>
      </c>
      <c r="AI1705" s="122">
        <v>0</v>
      </c>
      <c r="AJ1705" s="122">
        <v>0</v>
      </c>
      <c r="AK1705" s="122">
        <v>0</v>
      </c>
      <c r="AL1705" s="122">
        <v>0</v>
      </c>
    </row>
    <row r="1706" spans="1:38" hidden="1" x14ac:dyDescent="0.25">
      <c r="A1706" s="122" t="s">
        <v>2166</v>
      </c>
      <c r="B1706" s="122">
        <v>1</v>
      </c>
      <c r="C1706" s="122" t="s">
        <v>2167</v>
      </c>
      <c r="D1706" s="122" t="s">
        <v>2095</v>
      </c>
      <c r="E1706" s="122">
        <v>32</v>
      </c>
      <c r="F1706" s="122">
        <v>0</v>
      </c>
      <c r="G1706" s="122">
        <v>0</v>
      </c>
      <c r="H1706" s="122">
        <v>0</v>
      </c>
      <c r="I1706" s="122">
        <v>0</v>
      </c>
      <c r="J1706" s="122">
        <v>0</v>
      </c>
      <c r="K1706" s="122">
        <v>0</v>
      </c>
      <c r="L1706" s="122">
        <v>0</v>
      </c>
      <c r="M1706" s="122">
        <v>0</v>
      </c>
      <c r="N1706" s="122">
        <v>0</v>
      </c>
      <c r="O1706" s="122">
        <v>0</v>
      </c>
      <c r="P1706" s="122">
        <v>0</v>
      </c>
      <c r="Q1706" s="122">
        <v>0</v>
      </c>
      <c r="R1706" s="122">
        <v>0</v>
      </c>
      <c r="S1706" s="122">
        <v>0</v>
      </c>
      <c r="T1706" s="122">
        <v>0</v>
      </c>
      <c r="U1706" s="122">
        <v>0</v>
      </c>
      <c r="V1706" s="122">
        <v>0</v>
      </c>
      <c r="W1706" s="122">
        <v>0</v>
      </c>
      <c r="X1706" s="122">
        <v>0</v>
      </c>
      <c r="Y1706" s="122">
        <v>0</v>
      </c>
      <c r="Z1706" s="122">
        <v>0</v>
      </c>
      <c r="AA1706" s="122">
        <v>0</v>
      </c>
      <c r="AB1706" s="122">
        <v>0</v>
      </c>
      <c r="AC1706" s="122">
        <v>0</v>
      </c>
      <c r="AD1706" s="122">
        <v>0</v>
      </c>
      <c r="AE1706" s="122">
        <v>0</v>
      </c>
      <c r="AF1706" s="122">
        <v>0</v>
      </c>
      <c r="AG1706" s="122">
        <v>0</v>
      </c>
      <c r="AH1706" s="122">
        <v>0</v>
      </c>
      <c r="AI1706" s="122">
        <v>0</v>
      </c>
      <c r="AJ1706" s="122">
        <v>0</v>
      </c>
      <c r="AK1706" s="122">
        <v>0</v>
      </c>
      <c r="AL1706" s="122">
        <v>0</v>
      </c>
    </row>
    <row r="1707" spans="1:38" hidden="1" x14ac:dyDescent="0.25">
      <c r="A1707" s="122" t="s">
        <v>2166</v>
      </c>
      <c r="B1707" s="122">
        <v>1</v>
      </c>
      <c r="C1707" s="122" t="s">
        <v>2167</v>
      </c>
      <c r="D1707" s="122" t="s">
        <v>2096</v>
      </c>
      <c r="E1707" s="122">
        <v>32</v>
      </c>
      <c r="F1707" s="122">
        <v>0</v>
      </c>
      <c r="G1707" s="122">
        <v>0</v>
      </c>
      <c r="H1707" s="122">
        <v>0</v>
      </c>
      <c r="I1707" s="122">
        <v>0</v>
      </c>
      <c r="J1707" s="122">
        <v>0</v>
      </c>
      <c r="K1707" s="122">
        <v>0</v>
      </c>
      <c r="L1707" s="122">
        <v>0</v>
      </c>
      <c r="M1707" s="122">
        <v>0</v>
      </c>
      <c r="N1707" s="122">
        <v>0</v>
      </c>
      <c r="O1707" s="122">
        <v>0</v>
      </c>
      <c r="P1707" s="122">
        <v>0</v>
      </c>
      <c r="Q1707" s="122">
        <v>0</v>
      </c>
      <c r="R1707" s="122">
        <v>0</v>
      </c>
      <c r="S1707" s="122">
        <v>0</v>
      </c>
      <c r="T1707" s="122">
        <v>0</v>
      </c>
      <c r="U1707" s="122">
        <v>0</v>
      </c>
      <c r="V1707" s="122">
        <v>0</v>
      </c>
      <c r="W1707" s="122">
        <v>0</v>
      </c>
      <c r="X1707" s="122">
        <v>0</v>
      </c>
      <c r="Y1707" s="122">
        <v>0</v>
      </c>
      <c r="Z1707" s="122">
        <v>0</v>
      </c>
      <c r="AA1707" s="122">
        <v>0</v>
      </c>
      <c r="AB1707" s="122">
        <v>0</v>
      </c>
      <c r="AC1707" s="122">
        <v>0</v>
      </c>
      <c r="AD1707" s="122">
        <v>0</v>
      </c>
      <c r="AE1707" s="122">
        <v>0</v>
      </c>
      <c r="AF1707" s="122">
        <v>0</v>
      </c>
      <c r="AG1707" s="122">
        <v>0</v>
      </c>
      <c r="AH1707" s="122">
        <v>0</v>
      </c>
      <c r="AI1707" s="122">
        <v>0</v>
      </c>
      <c r="AJ1707" s="122">
        <v>0</v>
      </c>
      <c r="AK1707" s="122">
        <v>0</v>
      </c>
      <c r="AL1707" s="122">
        <v>0</v>
      </c>
    </row>
    <row r="1708" spans="1:38" hidden="1" x14ac:dyDescent="0.25">
      <c r="A1708" s="122" t="s">
        <v>2166</v>
      </c>
      <c r="B1708" s="122">
        <v>1</v>
      </c>
      <c r="C1708" s="122" t="s">
        <v>2167</v>
      </c>
      <c r="D1708" s="122" t="s">
        <v>2097</v>
      </c>
      <c r="E1708" s="122">
        <v>32</v>
      </c>
      <c r="F1708" s="122">
        <v>0</v>
      </c>
      <c r="G1708" s="122">
        <v>0</v>
      </c>
      <c r="H1708" s="122">
        <v>0</v>
      </c>
      <c r="I1708" s="122">
        <v>0</v>
      </c>
      <c r="J1708" s="122">
        <v>0</v>
      </c>
      <c r="K1708" s="122">
        <v>0</v>
      </c>
      <c r="L1708" s="122">
        <v>0</v>
      </c>
      <c r="M1708" s="122">
        <v>0</v>
      </c>
      <c r="N1708" s="122">
        <v>0</v>
      </c>
      <c r="O1708" s="122">
        <v>0</v>
      </c>
      <c r="P1708" s="122">
        <v>0</v>
      </c>
      <c r="Q1708" s="122">
        <v>0</v>
      </c>
      <c r="R1708" s="122">
        <v>0</v>
      </c>
      <c r="S1708" s="122">
        <v>0</v>
      </c>
      <c r="T1708" s="122">
        <v>0</v>
      </c>
      <c r="U1708" s="122">
        <v>0</v>
      </c>
      <c r="V1708" s="122">
        <v>0</v>
      </c>
      <c r="W1708" s="122">
        <v>0</v>
      </c>
      <c r="X1708" s="122">
        <v>0</v>
      </c>
      <c r="Y1708" s="122">
        <v>0</v>
      </c>
      <c r="Z1708" s="122">
        <v>0</v>
      </c>
      <c r="AA1708" s="122">
        <v>0</v>
      </c>
      <c r="AB1708" s="122">
        <v>0</v>
      </c>
      <c r="AC1708" s="122">
        <v>0</v>
      </c>
      <c r="AD1708" s="122">
        <v>0</v>
      </c>
      <c r="AE1708" s="122">
        <v>0</v>
      </c>
      <c r="AF1708" s="122">
        <v>0</v>
      </c>
      <c r="AG1708" s="122">
        <v>0</v>
      </c>
      <c r="AH1708" s="122">
        <v>0</v>
      </c>
      <c r="AI1708" s="122">
        <v>0</v>
      </c>
      <c r="AJ1708" s="122">
        <v>0</v>
      </c>
      <c r="AK1708" s="122">
        <v>0</v>
      </c>
      <c r="AL1708" s="122">
        <v>0</v>
      </c>
    </row>
    <row r="1709" spans="1:38" hidden="1" x14ac:dyDescent="0.25">
      <c r="A1709" s="122" t="s">
        <v>2166</v>
      </c>
      <c r="B1709" s="122">
        <v>1</v>
      </c>
      <c r="C1709" s="122" t="s">
        <v>2167</v>
      </c>
      <c r="D1709" s="122" t="s">
        <v>2098</v>
      </c>
      <c r="E1709" s="122">
        <v>32</v>
      </c>
      <c r="F1709" s="122">
        <v>0</v>
      </c>
      <c r="G1709" s="122">
        <v>0</v>
      </c>
      <c r="H1709" s="122">
        <v>0</v>
      </c>
      <c r="I1709" s="122">
        <v>0</v>
      </c>
      <c r="J1709" s="122">
        <v>0</v>
      </c>
      <c r="K1709" s="122">
        <v>0</v>
      </c>
      <c r="L1709" s="122">
        <v>0</v>
      </c>
      <c r="M1709" s="122">
        <v>0</v>
      </c>
      <c r="N1709" s="122">
        <v>0</v>
      </c>
      <c r="O1709" s="122">
        <v>0</v>
      </c>
      <c r="P1709" s="122">
        <v>0</v>
      </c>
      <c r="Q1709" s="122">
        <v>0</v>
      </c>
      <c r="R1709" s="122">
        <v>0</v>
      </c>
      <c r="S1709" s="122">
        <v>0</v>
      </c>
      <c r="T1709" s="122">
        <v>0</v>
      </c>
      <c r="U1709" s="122">
        <v>0</v>
      </c>
      <c r="V1709" s="122">
        <v>0</v>
      </c>
      <c r="W1709" s="122">
        <v>0</v>
      </c>
      <c r="X1709" s="122">
        <v>0</v>
      </c>
      <c r="Y1709" s="122">
        <v>0</v>
      </c>
      <c r="Z1709" s="122">
        <v>0</v>
      </c>
      <c r="AA1709" s="122">
        <v>0</v>
      </c>
      <c r="AB1709" s="122">
        <v>0</v>
      </c>
      <c r="AC1709" s="122">
        <v>0</v>
      </c>
      <c r="AD1709" s="122">
        <v>0</v>
      </c>
      <c r="AE1709" s="122">
        <v>0</v>
      </c>
      <c r="AF1709" s="122">
        <v>0</v>
      </c>
      <c r="AG1709" s="122">
        <v>0</v>
      </c>
      <c r="AH1709" s="122">
        <v>0</v>
      </c>
      <c r="AI1709" s="122">
        <v>0</v>
      </c>
      <c r="AJ1709" s="122">
        <v>0</v>
      </c>
      <c r="AK1709" s="122">
        <v>0</v>
      </c>
      <c r="AL1709" s="122">
        <v>0</v>
      </c>
    </row>
    <row r="1710" spans="1:38" hidden="1" x14ac:dyDescent="0.25">
      <c r="A1710" s="122" t="s">
        <v>2166</v>
      </c>
      <c r="B1710" s="122">
        <v>1</v>
      </c>
      <c r="C1710" s="122" t="s">
        <v>2167</v>
      </c>
      <c r="D1710" s="122" t="s">
        <v>2169</v>
      </c>
      <c r="E1710" s="122">
        <v>32</v>
      </c>
      <c r="F1710" s="122">
        <v>0</v>
      </c>
      <c r="G1710" s="122">
        <v>0</v>
      </c>
      <c r="H1710" s="122">
        <v>0</v>
      </c>
      <c r="I1710" s="122">
        <v>0</v>
      </c>
      <c r="J1710" s="122">
        <v>0</v>
      </c>
      <c r="K1710" s="122">
        <v>0</v>
      </c>
      <c r="L1710" s="122">
        <v>0</v>
      </c>
      <c r="M1710" s="122">
        <v>0</v>
      </c>
      <c r="N1710" s="122">
        <v>0</v>
      </c>
      <c r="O1710" s="122">
        <v>0</v>
      </c>
      <c r="P1710" s="122">
        <v>0</v>
      </c>
      <c r="Q1710" s="122">
        <v>0</v>
      </c>
      <c r="R1710" s="122">
        <v>0</v>
      </c>
      <c r="S1710" s="122">
        <v>0</v>
      </c>
      <c r="T1710" s="122">
        <v>0</v>
      </c>
      <c r="U1710" s="122">
        <v>0</v>
      </c>
      <c r="V1710" s="122">
        <v>0</v>
      </c>
      <c r="W1710" s="122">
        <v>0</v>
      </c>
      <c r="X1710" s="122">
        <v>0</v>
      </c>
      <c r="Y1710" s="122">
        <v>0</v>
      </c>
      <c r="Z1710" s="122">
        <v>0</v>
      </c>
      <c r="AA1710" s="122">
        <v>0</v>
      </c>
      <c r="AB1710" s="122">
        <v>0</v>
      </c>
      <c r="AC1710" s="122">
        <v>0</v>
      </c>
      <c r="AD1710" s="122">
        <v>0</v>
      </c>
      <c r="AE1710" s="122">
        <v>0</v>
      </c>
      <c r="AF1710" s="122">
        <v>0</v>
      </c>
      <c r="AG1710" s="122">
        <v>0</v>
      </c>
      <c r="AH1710" s="122">
        <v>0</v>
      </c>
      <c r="AI1710" s="122">
        <v>0</v>
      </c>
      <c r="AJ1710" s="122">
        <v>0</v>
      </c>
      <c r="AK1710" s="122">
        <v>0</v>
      </c>
      <c r="AL1710" s="122">
        <v>0</v>
      </c>
    </row>
    <row r="1711" spans="1:38" hidden="1" x14ac:dyDescent="0.25">
      <c r="A1711" s="122" t="s">
        <v>2166</v>
      </c>
      <c r="B1711" s="122">
        <v>1</v>
      </c>
      <c r="C1711" s="122" t="s">
        <v>2167</v>
      </c>
      <c r="D1711" s="122" t="s">
        <v>2099</v>
      </c>
      <c r="E1711" s="122">
        <v>32</v>
      </c>
      <c r="F1711" s="122">
        <v>1.6908966899999999E-4</v>
      </c>
      <c r="G1711" s="122">
        <v>1.6492965240000001E-4</v>
      </c>
      <c r="H1711" s="122">
        <v>1.665950585E-4</v>
      </c>
      <c r="I1711" s="122">
        <v>1.6606835319999999E-4</v>
      </c>
      <c r="J1711" s="122">
        <v>1.6996144359999999E-4</v>
      </c>
      <c r="K1711" s="122">
        <v>1.7809308780000001E-4</v>
      </c>
      <c r="L1711" s="122">
        <v>2.3376184839999999E-4</v>
      </c>
      <c r="M1711" s="122">
        <v>2.326283607E-4</v>
      </c>
      <c r="N1711" s="122">
        <v>2.2889647269999999E-4</v>
      </c>
      <c r="O1711" s="122">
        <v>2.2805760870000001E-4</v>
      </c>
      <c r="P1711" s="122">
        <v>3.680633916E-4</v>
      </c>
      <c r="Q1711" s="122">
        <v>8.3096691320000003E-4</v>
      </c>
      <c r="R1711" s="122">
        <v>9.5038773840000002E-4</v>
      </c>
      <c r="S1711" s="122">
        <v>9.6218811249999998E-4</v>
      </c>
      <c r="T1711" s="122">
        <v>7.1179138969999995E-4</v>
      </c>
      <c r="U1711" s="122">
        <v>1.0723427301E-3</v>
      </c>
      <c r="V1711" s="122">
        <v>9.0857259739999998E-4</v>
      </c>
      <c r="W1711" s="122">
        <v>1.0707905274999999E-3</v>
      </c>
      <c r="X1711" s="122">
        <v>7.7340018900000005E-4</v>
      </c>
      <c r="Y1711" s="122">
        <v>4.3463567080000002E-4</v>
      </c>
      <c r="Z1711" s="122">
        <v>3.710333471E-4</v>
      </c>
      <c r="AA1711" s="122">
        <v>1.3345271979000001E-3</v>
      </c>
      <c r="AB1711" s="122">
        <v>1.4406950713000001E-3</v>
      </c>
      <c r="AC1711" s="122">
        <v>1.5123833554E-3</v>
      </c>
      <c r="AD1711" s="122">
        <v>1.6149687982999999E-3</v>
      </c>
      <c r="AE1711" s="122">
        <v>1.6961529600000001E-3</v>
      </c>
      <c r="AF1711" s="122">
        <v>1.8467440178E-3</v>
      </c>
      <c r="AG1711" s="122">
        <v>2.0801606501999999E-3</v>
      </c>
      <c r="AH1711" s="122">
        <v>5.3511755300000003E-5</v>
      </c>
      <c r="AI1711" s="122">
        <v>1.0645754932999999E-3</v>
      </c>
      <c r="AJ1711" s="122">
        <v>2.0704224969999999E-3</v>
      </c>
      <c r="AK1711" s="122">
        <v>2.1674634632000002E-3</v>
      </c>
      <c r="AL1711" s="122">
        <v>0</v>
      </c>
    </row>
    <row r="1712" spans="1:38" hidden="1" x14ac:dyDescent="0.25">
      <c r="A1712" s="122" t="s">
        <v>2166</v>
      </c>
      <c r="B1712" s="122">
        <v>1</v>
      </c>
      <c r="C1712" s="122" t="s">
        <v>2167</v>
      </c>
      <c r="D1712" s="122" t="s">
        <v>2100</v>
      </c>
      <c r="E1712" s="122">
        <v>32</v>
      </c>
      <c r="F1712" s="122">
        <v>2.2672817299999999E-5</v>
      </c>
      <c r="G1712" s="122">
        <v>2.2115010899999999E-5</v>
      </c>
      <c r="H1712" s="122">
        <v>2.2338321100000002E-5</v>
      </c>
      <c r="I1712" s="122">
        <v>2.2267696500000001E-5</v>
      </c>
      <c r="J1712" s="122">
        <v>2.27897114E-5</v>
      </c>
      <c r="K1712" s="122">
        <v>2.3880063499999999E-5</v>
      </c>
      <c r="L1712" s="122">
        <v>3.1344550499999999E-5</v>
      </c>
      <c r="M1712" s="122">
        <v>3.11925639E-5</v>
      </c>
      <c r="N1712" s="122">
        <v>3.06921643E-5</v>
      </c>
      <c r="O1712" s="122">
        <v>3.05796831E-5</v>
      </c>
      <c r="P1712" s="122">
        <v>1.5483435899999998E-5</v>
      </c>
      <c r="Q1712" s="122">
        <v>1.51837022E-5</v>
      </c>
      <c r="R1712" s="122">
        <v>1.62928402E-5</v>
      </c>
      <c r="S1712" s="122">
        <v>1.9250646400000001E-5</v>
      </c>
      <c r="T1712" s="122">
        <v>2.1433903300000001E-5</v>
      </c>
      <c r="U1712" s="122">
        <v>4.5563439399999998E-5</v>
      </c>
      <c r="V1712" s="122">
        <v>4.25706291E-5</v>
      </c>
      <c r="W1712" s="122">
        <v>5.3761075000000001E-5</v>
      </c>
      <c r="X1712" s="122">
        <v>3.2224576699999999E-5</v>
      </c>
      <c r="Y1712" s="122">
        <v>3.30713349E-5</v>
      </c>
      <c r="Z1712" s="122">
        <v>4.7636981799999999E-5</v>
      </c>
      <c r="AA1712" s="122">
        <v>1.1204666137E-3</v>
      </c>
      <c r="AB1712" s="122">
        <v>1.131675113E-4</v>
      </c>
      <c r="AC1712" s="122">
        <v>1.7604784449999999E-4</v>
      </c>
      <c r="AD1712" s="122">
        <v>2.586092952E-4</v>
      </c>
      <c r="AE1712" s="122">
        <v>1.5537641940000001E-4</v>
      </c>
      <c r="AF1712" s="122">
        <v>1.409573965E-4</v>
      </c>
      <c r="AG1712" s="122">
        <v>2.135989827E-4</v>
      </c>
      <c r="AH1712" s="122">
        <v>2.9252648899999998E-4</v>
      </c>
      <c r="AI1712" s="122">
        <v>2.5601258130000001E-4</v>
      </c>
      <c r="AJ1712" s="122">
        <v>1.031294833E-4</v>
      </c>
      <c r="AK1712" s="122">
        <v>1.8052782059999999E-4</v>
      </c>
      <c r="AL1712" s="122">
        <v>0</v>
      </c>
    </row>
    <row r="1713" spans="1:38" hidden="1" x14ac:dyDescent="0.25">
      <c r="A1713" s="122" t="s">
        <v>2166</v>
      </c>
      <c r="B1713" s="122">
        <v>1</v>
      </c>
      <c r="C1713" s="122" t="s">
        <v>2167</v>
      </c>
      <c r="D1713" s="122" t="s">
        <v>2101</v>
      </c>
      <c r="E1713" s="122">
        <v>32</v>
      </c>
      <c r="F1713" s="122">
        <v>4.3143062979999997E-4</v>
      </c>
      <c r="G1713" s="122">
        <v>4.208163882E-4</v>
      </c>
      <c r="H1713" s="122">
        <v>4.2506565570000002E-4</v>
      </c>
      <c r="I1713" s="122">
        <v>4.2372177209999999E-4</v>
      </c>
      <c r="J1713" s="122">
        <v>4.3365495399999999E-4</v>
      </c>
      <c r="K1713" s="122">
        <v>4.544027645E-4</v>
      </c>
      <c r="L1713" s="122">
        <v>5.9644106029999998E-4</v>
      </c>
      <c r="M1713" s="122">
        <v>5.9354897770000001E-4</v>
      </c>
      <c r="N1713" s="122">
        <v>5.8402710190000003E-4</v>
      </c>
      <c r="O1713" s="122">
        <v>5.8188674879999997E-4</v>
      </c>
      <c r="P1713" s="122">
        <v>4.2743130879999998E-4</v>
      </c>
      <c r="Q1713" s="122">
        <v>3.5022500560000003E-4</v>
      </c>
      <c r="R1713" s="122">
        <v>4.03242922E-4</v>
      </c>
      <c r="S1713" s="122">
        <v>4.1439812879999997E-4</v>
      </c>
      <c r="T1713" s="122">
        <v>4.3036858669999998E-4</v>
      </c>
      <c r="U1713" s="122">
        <v>4.8279040619999999E-4</v>
      </c>
      <c r="V1713" s="122">
        <v>4.5051149260000003E-4</v>
      </c>
      <c r="W1713" s="122">
        <v>3.561404154E-4</v>
      </c>
      <c r="X1713" s="122">
        <v>2.9833275230000002E-4</v>
      </c>
      <c r="Y1713" s="122">
        <v>2.5304731949999998E-4</v>
      </c>
      <c r="Z1713" s="122">
        <v>2.8125745450000001E-4</v>
      </c>
      <c r="AA1713" s="122">
        <v>0</v>
      </c>
      <c r="AB1713" s="122">
        <v>0</v>
      </c>
      <c r="AC1713" s="122">
        <v>0</v>
      </c>
      <c r="AD1713" s="122">
        <v>0</v>
      </c>
      <c r="AE1713" s="122">
        <v>0</v>
      </c>
      <c r="AF1713" s="122">
        <v>0</v>
      </c>
      <c r="AG1713" s="122">
        <v>0</v>
      </c>
      <c r="AH1713" s="122">
        <v>0</v>
      </c>
      <c r="AI1713" s="122">
        <v>0</v>
      </c>
      <c r="AJ1713" s="122">
        <v>0</v>
      </c>
      <c r="AK1713" s="122">
        <v>0</v>
      </c>
      <c r="AL1713" s="122">
        <v>0</v>
      </c>
    </row>
    <row r="1714" spans="1:38" hidden="1" x14ac:dyDescent="0.25">
      <c r="A1714" s="122" t="s">
        <v>2166</v>
      </c>
      <c r="B1714" s="122">
        <v>1</v>
      </c>
      <c r="C1714" s="122" t="s">
        <v>2167</v>
      </c>
      <c r="D1714" s="122" t="s">
        <v>2135</v>
      </c>
      <c r="E1714" s="122">
        <v>32</v>
      </c>
      <c r="F1714" s="122">
        <v>0</v>
      </c>
      <c r="G1714" s="122">
        <v>0</v>
      </c>
      <c r="H1714" s="122">
        <v>0</v>
      </c>
      <c r="I1714" s="122">
        <v>0</v>
      </c>
      <c r="J1714" s="122">
        <v>0</v>
      </c>
      <c r="K1714" s="122">
        <v>0</v>
      </c>
      <c r="L1714" s="122">
        <v>0</v>
      </c>
      <c r="M1714" s="122">
        <v>0</v>
      </c>
      <c r="N1714" s="122">
        <v>0</v>
      </c>
      <c r="O1714" s="122">
        <v>0</v>
      </c>
      <c r="P1714" s="122">
        <v>0</v>
      </c>
      <c r="Q1714" s="122">
        <v>0</v>
      </c>
      <c r="R1714" s="122">
        <v>0</v>
      </c>
      <c r="S1714" s="122">
        <v>0</v>
      </c>
      <c r="T1714" s="122">
        <v>0</v>
      </c>
      <c r="U1714" s="122">
        <v>0</v>
      </c>
      <c r="V1714" s="122">
        <v>0</v>
      </c>
      <c r="W1714" s="122">
        <v>0</v>
      </c>
      <c r="X1714" s="122">
        <v>0</v>
      </c>
      <c r="Y1714" s="122">
        <v>0</v>
      </c>
      <c r="Z1714" s="122">
        <v>0</v>
      </c>
      <c r="AA1714" s="122">
        <v>0</v>
      </c>
      <c r="AB1714" s="122">
        <v>0</v>
      </c>
      <c r="AC1714" s="122">
        <v>0</v>
      </c>
      <c r="AD1714" s="122">
        <v>0</v>
      </c>
      <c r="AE1714" s="122">
        <v>0</v>
      </c>
      <c r="AF1714" s="122">
        <v>0</v>
      </c>
      <c r="AG1714" s="122">
        <v>0</v>
      </c>
      <c r="AH1714" s="122">
        <v>0</v>
      </c>
      <c r="AI1714" s="122">
        <v>0</v>
      </c>
      <c r="AJ1714" s="122">
        <v>0</v>
      </c>
      <c r="AK1714" s="122">
        <v>0</v>
      </c>
      <c r="AL1714" s="122">
        <v>0</v>
      </c>
    </row>
    <row r="1715" spans="1:38" hidden="1" x14ac:dyDescent="0.25">
      <c r="A1715" s="122" t="s">
        <v>2166</v>
      </c>
      <c r="B1715" s="122">
        <v>1</v>
      </c>
      <c r="C1715" s="122" t="s">
        <v>2167</v>
      </c>
      <c r="D1715" s="122" t="s">
        <v>2102</v>
      </c>
      <c r="E1715" s="122">
        <v>32</v>
      </c>
      <c r="F1715" s="122">
        <v>0</v>
      </c>
      <c r="G1715" s="122">
        <v>0</v>
      </c>
      <c r="H1715" s="122">
        <v>0</v>
      </c>
      <c r="I1715" s="122">
        <v>0</v>
      </c>
      <c r="J1715" s="122">
        <v>0</v>
      </c>
      <c r="K1715" s="122">
        <v>0</v>
      </c>
      <c r="L1715" s="122">
        <v>0</v>
      </c>
      <c r="M1715" s="122">
        <v>0</v>
      </c>
      <c r="N1715" s="122">
        <v>0</v>
      </c>
      <c r="O1715" s="122">
        <v>0</v>
      </c>
      <c r="P1715" s="122">
        <v>0</v>
      </c>
      <c r="Q1715" s="122">
        <v>0</v>
      </c>
      <c r="R1715" s="122">
        <v>0</v>
      </c>
      <c r="S1715" s="122">
        <v>0</v>
      </c>
      <c r="T1715" s="122">
        <v>0</v>
      </c>
      <c r="U1715" s="122">
        <v>0</v>
      </c>
      <c r="V1715" s="122">
        <v>0</v>
      </c>
      <c r="W1715" s="122">
        <v>0</v>
      </c>
      <c r="X1715" s="122">
        <v>0</v>
      </c>
      <c r="Y1715" s="122">
        <v>0</v>
      </c>
      <c r="Z1715" s="122">
        <v>0</v>
      </c>
      <c r="AA1715" s="122">
        <v>0</v>
      </c>
      <c r="AB1715" s="122">
        <v>0</v>
      </c>
      <c r="AC1715" s="122">
        <v>0</v>
      </c>
      <c r="AD1715" s="122">
        <v>0</v>
      </c>
      <c r="AE1715" s="122">
        <v>0</v>
      </c>
      <c r="AF1715" s="122">
        <v>0</v>
      </c>
      <c r="AG1715" s="122">
        <v>0</v>
      </c>
      <c r="AH1715" s="122">
        <v>0</v>
      </c>
      <c r="AI1715" s="122">
        <v>0</v>
      </c>
      <c r="AJ1715" s="122">
        <v>0</v>
      </c>
      <c r="AK1715" s="122">
        <v>0</v>
      </c>
      <c r="AL1715" s="122">
        <v>0</v>
      </c>
    </row>
    <row r="1716" spans="1:38" hidden="1" x14ac:dyDescent="0.25">
      <c r="A1716" s="122" t="s">
        <v>2166</v>
      </c>
      <c r="B1716" s="122">
        <v>1</v>
      </c>
      <c r="C1716" s="122" t="s">
        <v>2167</v>
      </c>
      <c r="D1716" s="122" t="s">
        <v>2103</v>
      </c>
      <c r="E1716" s="122">
        <v>32</v>
      </c>
      <c r="F1716" s="122">
        <v>0</v>
      </c>
      <c r="G1716" s="122">
        <v>0</v>
      </c>
      <c r="H1716" s="122">
        <v>0</v>
      </c>
      <c r="I1716" s="122">
        <v>0</v>
      </c>
      <c r="J1716" s="122">
        <v>0</v>
      </c>
      <c r="K1716" s="122">
        <v>0</v>
      </c>
      <c r="L1716" s="122">
        <v>0</v>
      </c>
      <c r="M1716" s="122">
        <v>0</v>
      </c>
      <c r="N1716" s="122">
        <v>0</v>
      </c>
      <c r="O1716" s="122">
        <v>0</v>
      </c>
      <c r="P1716" s="122">
        <v>0</v>
      </c>
      <c r="Q1716" s="122">
        <v>0</v>
      </c>
      <c r="R1716" s="122">
        <v>0</v>
      </c>
      <c r="S1716" s="122">
        <v>0</v>
      </c>
      <c r="T1716" s="122">
        <v>0</v>
      </c>
      <c r="U1716" s="122">
        <v>0</v>
      </c>
      <c r="V1716" s="122">
        <v>0</v>
      </c>
      <c r="W1716" s="122">
        <v>0</v>
      </c>
      <c r="X1716" s="122">
        <v>0</v>
      </c>
      <c r="Y1716" s="122">
        <v>0</v>
      </c>
      <c r="Z1716" s="122">
        <v>0</v>
      </c>
      <c r="AA1716" s="122">
        <v>0</v>
      </c>
      <c r="AB1716" s="122">
        <v>0</v>
      </c>
      <c r="AC1716" s="122">
        <v>0</v>
      </c>
      <c r="AD1716" s="122">
        <v>0</v>
      </c>
      <c r="AE1716" s="122">
        <v>0</v>
      </c>
      <c r="AF1716" s="122">
        <v>0</v>
      </c>
      <c r="AG1716" s="122">
        <v>0</v>
      </c>
      <c r="AH1716" s="122">
        <v>0</v>
      </c>
      <c r="AI1716" s="122">
        <v>0</v>
      </c>
      <c r="AJ1716" s="122">
        <v>0</v>
      </c>
      <c r="AK1716" s="122">
        <v>0</v>
      </c>
      <c r="AL1716" s="122">
        <v>0</v>
      </c>
    </row>
    <row r="1717" spans="1:38" hidden="1" x14ac:dyDescent="0.25">
      <c r="A1717" s="122" t="s">
        <v>2166</v>
      </c>
      <c r="B1717" s="122">
        <v>1</v>
      </c>
      <c r="C1717" s="122" t="s">
        <v>2167</v>
      </c>
      <c r="D1717" s="122" t="s">
        <v>2104</v>
      </c>
      <c r="E1717" s="122">
        <v>32</v>
      </c>
      <c r="F1717" s="122">
        <v>0</v>
      </c>
      <c r="G1717" s="122">
        <v>0</v>
      </c>
      <c r="H1717" s="122">
        <v>0</v>
      </c>
      <c r="I1717" s="122">
        <v>0</v>
      </c>
      <c r="J1717" s="122">
        <v>0</v>
      </c>
      <c r="K1717" s="122">
        <v>0</v>
      </c>
      <c r="L1717" s="122">
        <v>0</v>
      </c>
      <c r="M1717" s="122">
        <v>0</v>
      </c>
      <c r="N1717" s="122">
        <v>0</v>
      </c>
      <c r="O1717" s="122">
        <v>0</v>
      </c>
      <c r="P1717" s="122">
        <v>0</v>
      </c>
      <c r="Q1717" s="122">
        <v>0</v>
      </c>
      <c r="R1717" s="122">
        <v>0</v>
      </c>
      <c r="S1717" s="122">
        <v>0</v>
      </c>
      <c r="T1717" s="122">
        <v>0</v>
      </c>
      <c r="U1717" s="122">
        <v>0</v>
      </c>
      <c r="V1717" s="122">
        <v>0</v>
      </c>
      <c r="W1717" s="122">
        <v>0</v>
      </c>
      <c r="X1717" s="122">
        <v>0</v>
      </c>
      <c r="Y1717" s="122">
        <v>0</v>
      </c>
      <c r="Z1717" s="122">
        <v>0</v>
      </c>
      <c r="AA1717" s="122">
        <v>0</v>
      </c>
      <c r="AB1717" s="122">
        <v>0</v>
      </c>
      <c r="AC1717" s="122">
        <v>0</v>
      </c>
      <c r="AD1717" s="122">
        <v>0</v>
      </c>
      <c r="AE1717" s="122">
        <v>0</v>
      </c>
      <c r="AF1717" s="122">
        <v>0</v>
      </c>
      <c r="AG1717" s="122">
        <v>0</v>
      </c>
      <c r="AH1717" s="122">
        <v>0</v>
      </c>
      <c r="AI1717" s="122">
        <v>0</v>
      </c>
      <c r="AJ1717" s="122">
        <v>0</v>
      </c>
      <c r="AK1717" s="122">
        <v>0</v>
      </c>
      <c r="AL1717" s="122">
        <v>0</v>
      </c>
    </row>
    <row r="1718" spans="1:38" hidden="1" x14ac:dyDescent="0.25">
      <c r="A1718" s="122" t="s">
        <v>2166</v>
      </c>
      <c r="B1718" s="122">
        <v>1</v>
      </c>
      <c r="C1718" s="122" t="s">
        <v>2167</v>
      </c>
      <c r="D1718" s="122" t="s">
        <v>2105</v>
      </c>
      <c r="E1718" s="122">
        <v>32</v>
      </c>
      <c r="F1718" s="122">
        <v>0</v>
      </c>
      <c r="G1718" s="122">
        <v>0</v>
      </c>
      <c r="H1718" s="122">
        <v>0</v>
      </c>
      <c r="I1718" s="122">
        <v>0</v>
      </c>
      <c r="J1718" s="122">
        <v>0</v>
      </c>
      <c r="K1718" s="122">
        <v>0</v>
      </c>
      <c r="L1718" s="122">
        <v>0</v>
      </c>
      <c r="M1718" s="122">
        <v>0</v>
      </c>
      <c r="N1718" s="122">
        <v>0</v>
      </c>
      <c r="O1718" s="122">
        <v>0</v>
      </c>
      <c r="P1718" s="122">
        <v>0</v>
      </c>
      <c r="Q1718" s="122">
        <v>0</v>
      </c>
      <c r="R1718" s="122">
        <v>0</v>
      </c>
      <c r="S1718" s="122">
        <v>0</v>
      </c>
      <c r="T1718" s="122">
        <v>0</v>
      </c>
      <c r="U1718" s="122">
        <v>0</v>
      </c>
      <c r="V1718" s="122">
        <v>0</v>
      </c>
      <c r="W1718" s="122">
        <v>0</v>
      </c>
      <c r="X1718" s="122">
        <v>0</v>
      </c>
      <c r="Y1718" s="122">
        <v>0</v>
      </c>
      <c r="Z1718" s="122">
        <v>0</v>
      </c>
      <c r="AA1718" s="122">
        <v>0</v>
      </c>
      <c r="AB1718" s="122">
        <v>0</v>
      </c>
      <c r="AC1718" s="122">
        <v>0</v>
      </c>
      <c r="AD1718" s="122">
        <v>0</v>
      </c>
      <c r="AE1718" s="122">
        <v>0</v>
      </c>
      <c r="AF1718" s="122">
        <v>0</v>
      </c>
      <c r="AG1718" s="122">
        <v>0</v>
      </c>
      <c r="AH1718" s="122">
        <v>0</v>
      </c>
      <c r="AI1718" s="122">
        <v>0</v>
      </c>
      <c r="AJ1718" s="122">
        <v>0</v>
      </c>
      <c r="AK1718" s="122">
        <v>0</v>
      </c>
      <c r="AL1718" s="122">
        <v>0</v>
      </c>
    </row>
    <row r="1719" spans="1:38" hidden="1" x14ac:dyDescent="0.25">
      <c r="A1719" s="122" t="s">
        <v>2166</v>
      </c>
      <c r="B1719" s="122">
        <v>1</v>
      </c>
      <c r="C1719" s="122" t="s">
        <v>2167</v>
      </c>
      <c r="D1719" s="122" t="s">
        <v>475</v>
      </c>
      <c r="E1719" s="122">
        <v>32</v>
      </c>
      <c r="F1719" s="122">
        <v>0</v>
      </c>
      <c r="G1719" s="122">
        <v>0</v>
      </c>
      <c r="H1719" s="122">
        <v>0</v>
      </c>
      <c r="I1719" s="122">
        <v>0</v>
      </c>
      <c r="J1719" s="122">
        <v>0</v>
      </c>
      <c r="K1719" s="122">
        <v>0</v>
      </c>
      <c r="L1719" s="122">
        <v>0</v>
      </c>
      <c r="M1719" s="122">
        <v>0</v>
      </c>
      <c r="N1719" s="122">
        <v>0</v>
      </c>
      <c r="O1719" s="122">
        <v>0</v>
      </c>
      <c r="P1719" s="122">
        <v>0</v>
      </c>
      <c r="Q1719" s="122">
        <v>0</v>
      </c>
      <c r="R1719" s="122">
        <v>0</v>
      </c>
      <c r="S1719" s="122">
        <v>0</v>
      </c>
      <c r="T1719" s="122">
        <v>0</v>
      </c>
      <c r="U1719" s="122">
        <v>0</v>
      </c>
      <c r="V1719" s="122">
        <v>0</v>
      </c>
      <c r="W1719" s="122">
        <v>0</v>
      </c>
      <c r="X1719" s="122">
        <v>0</v>
      </c>
      <c r="Y1719" s="122">
        <v>0</v>
      </c>
      <c r="Z1719" s="122">
        <v>0</v>
      </c>
      <c r="AA1719" s="122">
        <v>0</v>
      </c>
      <c r="AB1719" s="122">
        <v>0</v>
      </c>
      <c r="AC1719" s="122">
        <v>0</v>
      </c>
      <c r="AD1719" s="122">
        <v>0</v>
      </c>
      <c r="AE1719" s="122">
        <v>0</v>
      </c>
      <c r="AF1719" s="122">
        <v>0</v>
      </c>
      <c r="AG1719" s="122">
        <v>0</v>
      </c>
      <c r="AH1719" s="122">
        <v>0</v>
      </c>
      <c r="AI1719" s="122">
        <v>0</v>
      </c>
      <c r="AJ1719" s="122">
        <v>0</v>
      </c>
      <c r="AK1719" s="122">
        <v>0</v>
      </c>
      <c r="AL1719" s="122">
        <v>0</v>
      </c>
    </row>
    <row r="1720" spans="1:38" hidden="1" x14ac:dyDescent="0.25">
      <c r="A1720" s="122" t="s">
        <v>2166</v>
      </c>
      <c r="B1720" s="122">
        <v>1</v>
      </c>
      <c r="C1720" s="122" t="s">
        <v>2167</v>
      </c>
      <c r="D1720" s="122" t="s">
        <v>2106</v>
      </c>
      <c r="E1720" s="122">
        <v>32</v>
      </c>
      <c r="F1720" s="122">
        <v>0</v>
      </c>
      <c r="G1720" s="122">
        <v>0</v>
      </c>
      <c r="H1720" s="122">
        <v>0</v>
      </c>
      <c r="I1720" s="122">
        <v>0</v>
      </c>
      <c r="J1720" s="122">
        <v>0</v>
      </c>
      <c r="K1720" s="122">
        <v>0</v>
      </c>
      <c r="L1720" s="122">
        <v>0</v>
      </c>
      <c r="M1720" s="122">
        <v>0</v>
      </c>
      <c r="N1720" s="122">
        <v>0</v>
      </c>
      <c r="O1720" s="122">
        <v>0</v>
      </c>
      <c r="P1720" s="122">
        <v>0</v>
      </c>
      <c r="Q1720" s="122">
        <v>0</v>
      </c>
      <c r="R1720" s="122">
        <v>0</v>
      </c>
      <c r="S1720" s="122">
        <v>0</v>
      </c>
      <c r="T1720" s="122">
        <v>0</v>
      </c>
      <c r="U1720" s="122">
        <v>0</v>
      </c>
      <c r="V1720" s="122">
        <v>0</v>
      </c>
      <c r="W1720" s="122">
        <v>0</v>
      </c>
      <c r="X1720" s="122">
        <v>0</v>
      </c>
      <c r="Y1720" s="122">
        <v>0</v>
      </c>
      <c r="Z1720" s="122">
        <v>0</v>
      </c>
      <c r="AA1720" s="122">
        <v>0</v>
      </c>
      <c r="AB1720" s="122">
        <v>0</v>
      </c>
      <c r="AC1720" s="122">
        <v>0</v>
      </c>
      <c r="AD1720" s="122">
        <v>0</v>
      </c>
      <c r="AE1720" s="122">
        <v>0</v>
      </c>
      <c r="AF1720" s="122">
        <v>0</v>
      </c>
      <c r="AG1720" s="122">
        <v>0</v>
      </c>
      <c r="AH1720" s="122">
        <v>0</v>
      </c>
      <c r="AI1720" s="122">
        <v>0</v>
      </c>
      <c r="AJ1720" s="122">
        <v>0</v>
      </c>
      <c r="AK1720" s="122">
        <v>0</v>
      </c>
      <c r="AL1720" s="122">
        <v>0</v>
      </c>
    </row>
    <row r="1721" spans="1:38" hidden="1" x14ac:dyDescent="0.25">
      <c r="A1721" s="122" t="s">
        <v>2166</v>
      </c>
      <c r="B1721" s="122">
        <v>1</v>
      </c>
      <c r="C1721" s="122" t="s">
        <v>2167</v>
      </c>
      <c r="D1721" s="122" t="s">
        <v>2107</v>
      </c>
      <c r="E1721" s="122">
        <v>32</v>
      </c>
      <c r="F1721" s="122">
        <v>0</v>
      </c>
      <c r="G1721" s="122">
        <v>0</v>
      </c>
      <c r="H1721" s="122">
        <v>0</v>
      </c>
      <c r="I1721" s="122">
        <v>0</v>
      </c>
      <c r="J1721" s="122">
        <v>0</v>
      </c>
      <c r="K1721" s="122">
        <v>0</v>
      </c>
      <c r="L1721" s="122">
        <v>0</v>
      </c>
      <c r="M1721" s="122">
        <v>0</v>
      </c>
      <c r="N1721" s="122">
        <v>0</v>
      </c>
      <c r="O1721" s="122">
        <v>0</v>
      </c>
      <c r="P1721" s="122">
        <v>0</v>
      </c>
      <c r="Q1721" s="122">
        <v>0</v>
      </c>
      <c r="R1721" s="122">
        <v>0</v>
      </c>
      <c r="S1721" s="122">
        <v>0</v>
      </c>
      <c r="T1721" s="122">
        <v>0</v>
      </c>
      <c r="U1721" s="122">
        <v>0</v>
      </c>
      <c r="V1721" s="122">
        <v>0</v>
      </c>
      <c r="W1721" s="122">
        <v>0</v>
      </c>
      <c r="X1721" s="122">
        <v>0</v>
      </c>
      <c r="Y1721" s="122">
        <v>0</v>
      </c>
      <c r="Z1721" s="122">
        <v>0</v>
      </c>
      <c r="AA1721" s="122">
        <v>0</v>
      </c>
      <c r="AB1721" s="122">
        <v>0</v>
      </c>
      <c r="AC1721" s="122">
        <v>0</v>
      </c>
      <c r="AD1721" s="122">
        <v>0</v>
      </c>
      <c r="AE1721" s="122">
        <v>0</v>
      </c>
      <c r="AF1721" s="122">
        <v>0</v>
      </c>
      <c r="AG1721" s="122">
        <v>0</v>
      </c>
      <c r="AH1721" s="122">
        <v>0</v>
      </c>
      <c r="AI1721" s="122">
        <v>0</v>
      </c>
      <c r="AJ1721" s="122">
        <v>0</v>
      </c>
      <c r="AK1721" s="122">
        <v>0</v>
      </c>
      <c r="AL1721" s="122">
        <v>0</v>
      </c>
    </row>
    <row r="1722" spans="1:38" hidden="1" x14ac:dyDescent="0.25">
      <c r="A1722" s="122" t="s">
        <v>2166</v>
      </c>
      <c r="B1722" s="122">
        <v>1</v>
      </c>
      <c r="C1722" s="122" t="s">
        <v>2167</v>
      </c>
      <c r="D1722" s="122" t="s">
        <v>2108</v>
      </c>
      <c r="E1722" s="122">
        <v>32</v>
      </c>
      <c r="F1722" s="122">
        <v>0</v>
      </c>
      <c r="G1722" s="122">
        <v>0</v>
      </c>
      <c r="H1722" s="122">
        <v>0</v>
      </c>
      <c r="I1722" s="122">
        <v>0</v>
      </c>
      <c r="J1722" s="122">
        <v>0</v>
      </c>
      <c r="K1722" s="122">
        <v>0</v>
      </c>
      <c r="L1722" s="122">
        <v>0</v>
      </c>
      <c r="M1722" s="122">
        <v>0</v>
      </c>
      <c r="N1722" s="122">
        <v>0</v>
      </c>
      <c r="O1722" s="122">
        <v>0</v>
      </c>
      <c r="P1722" s="122">
        <v>0</v>
      </c>
      <c r="Q1722" s="122">
        <v>0</v>
      </c>
      <c r="R1722" s="122">
        <v>0</v>
      </c>
      <c r="S1722" s="122">
        <v>0</v>
      </c>
      <c r="T1722" s="122">
        <v>0</v>
      </c>
      <c r="U1722" s="122">
        <v>0</v>
      </c>
      <c r="V1722" s="122">
        <v>0</v>
      </c>
      <c r="W1722" s="122">
        <v>0</v>
      </c>
      <c r="X1722" s="122">
        <v>0</v>
      </c>
      <c r="Y1722" s="122">
        <v>0</v>
      </c>
      <c r="Z1722" s="122">
        <v>0</v>
      </c>
      <c r="AA1722" s="122">
        <v>0</v>
      </c>
      <c r="AB1722" s="122">
        <v>0</v>
      </c>
      <c r="AC1722" s="122">
        <v>0</v>
      </c>
      <c r="AD1722" s="122">
        <v>0</v>
      </c>
      <c r="AE1722" s="122">
        <v>0</v>
      </c>
      <c r="AF1722" s="122">
        <v>0</v>
      </c>
      <c r="AG1722" s="122">
        <v>0</v>
      </c>
      <c r="AH1722" s="122">
        <v>0</v>
      </c>
      <c r="AI1722" s="122">
        <v>0</v>
      </c>
      <c r="AJ1722" s="122">
        <v>0</v>
      </c>
      <c r="AK1722" s="122">
        <v>0</v>
      </c>
      <c r="AL1722" s="122">
        <v>0</v>
      </c>
    </row>
    <row r="1723" spans="1:38" hidden="1" x14ac:dyDescent="0.25">
      <c r="A1723" s="122" t="s">
        <v>2166</v>
      </c>
      <c r="B1723" s="122">
        <v>1</v>
      </c>
      <c r="C1723" s="122" t="s">
        <v>2167</v>
      </c>
      <c r="D1723" s="122" t="s">
        <v>2109</v>
      </c>
      <c r="E1723" s="122">
        <v>32</v>
      </c>
      <c r="F1723" s="122">
        <v>0</v>
      </c>
      <c r="G1723" s="122">
        <v>0</v>
      </c>
      <c r="H1723" s="122">
        <v>0</v>
      </c>
      <c r="I1723" s="122">
        <v>0</v>
      </c>
      <c r="J1723" s="122">
        <v>0</v>
      </c>
      <c r="K1723" s="122">
        <v>0</v>
      </c>
      <c r="L1723" s="122">
        <v>0</v>
      </c>
      <c r="M1723" s="122">
        <v>0</v>
      </c>
      <c r="N1723" s="122">
        <v>0</v>
      </c>
      <c r="O1723" s="122">
        <v>0</v>
      </c>
      <c r="P1723" s="122">
        <v>0</v>
      </c>
      <c r="Q1723" s="122">
        <v>0</v>
      </c>
      <c r="R1723" s="122">
        <v>0</v>
      </c>
      <c r="S1723" s="122">
        <v>0</v>
      </c>
      <c r="T1723" s="122">
        <v>0</v>
      </c>
      <c r="U1723" s="122">
        <v>0</v>
      </c>
      <c r="V1723" s="122">
        <v>0</v>
      </c>
      <c r="W1723" s="122">
        <v>0</v>
      </c>
      <c r="X1723" s="122">
        <v>0</v>
      </c>
      <c r="Y1723" s="122">
        <v>0</v>
      </c>
      <c r="Z1723" s="122">
        <v>0</v>
      </c>
      <c r="AA1723" s="122">
        <v>0</v>
      </c>
      <c r="AB1723" s="122">
        <v>0</v>
      </c>
      <c r="AC1723" s="122">
        <v>0</v>
      </c>
      <c r="AD1723" s="122">
        <v>0</v>
      </c>
      <c r="AE1723" s="122">
        <v>0</v>
      </c>
      <c r="AF1723" s="122">
        <v>0</v>
      </c>
      <c r="AG1723" s="122">
        <v>0</v>
      </c>
      <c r="AH1723" s="122">
        <v>0</v>
      </c>
      <c r="AI1723" s="122">
        <v>0</v>
      </c>
      <c r="AJ1723" s="122">
        <v>0</v>
      </c>
      <c r="AK1723" s="122">
        <v>0</v>
      </c>
      <c r="AL1723" s="122">
        <v>0</v>
      </c>
    </row>
    <row r="1724" spans="1:38" hidden="1" x14ac:dyDescent="0.25">
      <c r="A1724" s="122" t="s">
        <v>2166</v>
      </c>
      <c r="B1724" s="122">
        <v>1</v>
      </c>
      <c r="C1724" s="122" t="s">
        <v>2167</v>
      </c>
      <c r="D1724" s="122" t="s">
        <v>2110</v>
      </c>
      <c r="E1724" s="122">
        <v>32</v>
      </c>
      <c r="F1724" s="122">
        <v>0</v>
      </c>
      <c r="G1724" s="122">
        <v>0</v>
      </c>
      <c r="H1724" s="122">
        <v>0</v>
      </c>
      <c r="I1724" s="122">
        <v>0</v>
      </c>
      <c r="J1724" s="122">
        <v>0</v>
      </c>
      <c r="K1724" s="122">
        <v>0</v>
      </c>
      <c r="L1724" s="122">
        <v>0</v>
      </c>
      <c r="M1724" s="122">
        <v>0</v>
      </c>
      <c r="N1724" s="122">
        <v>0</v>
      </c>
      <c r="O1724" s="122">
        <v>0</v>
      </c>
      <c r="P1724" s="122">
        <v>0</v>
      </c>
      <c r="Q1724" s="122">
        <v>0</v>
      </c>
      <c r="R1724" s="122">
        <v>0</v>
      </c>
      <c r="S1724" s="122">
        <v>0</v>
      </c>
      <c r="T1724" s="122">
        <v>0</v>
      </c>
      <c r="U1724" s="122">
        <v>0</v>
      </c>
      <c r="V1724" s="122">
        <v>0</v>
      </c>
      <c r="W1724" s="122">
        <v>0</v>
      </c>
      <c r="X1724" s="122">
        <v>0</v>
      </c>
      <c r="Y1724" s="122">
        <v>0</v>
      </c>
      <c r="Z1724" s="122">
        <v>0</v>
      </c>
      <c r="AA1724" s="122">
        <v>0</v>
      </c>
      <c r="AB1724" s="122">
        <v>0</v>
      </c>
      <c r="AC1724" s="122">
        <v>0</v>
      </c>
      <c r="AD1724" s="122">
        <v>0</v>
      </c>
      <c r="AE1724" s="122">
        <v>0</v>
      </c>
      <c r="AF1724" s="122">
        <v>0</v>
      </c>
      <c r="AG1724" s="122">
        <v>0</v>
      </c>
      <c r="AH1724" s="122">
        <v>0</v>
      </c>
      <c r="AI1724" s="122">
        <v>0</v>
      </c>
      <c r="AJ1724" s="122">
        <v>0</v>
      </c>
      <c r="AK1724" s="122">
        <v>0</v>
      </c>
      <c r="AL1724" s="122">
        <v>0</v>
      </c>
    </row>
    <row r="1725" spans="1:38" hidden="1" x14ac:dyDescent="0.25">
      <c r="A1725" s="122" t="s">
        <v>2166</v>
      </c>
      <c r="B1725" s="122">
        <v>1</v>
      </c>
      <c r="C1725" s="122" t="s">
        <v>2167</v>
      </c>
      <c r="D1725" s="122" t="s">
        <v>2111</v>
      </c>
      <c r="E1725" s="122">
        <v>32</v>
      </c>
      <c r="F1725" s="122">
        <v>4.5859928030000003E-4</v>
      </c>
      <c r="G1725" s="122">
        <v>4.4731662400000001E-4</v>
      </c>
      <c r="H1725" s="122">
        <v>4.5183348219999999E-4</v>
      </c>
      <c r="I1725" s="122">
        <v>4.5040496969999999E-4</v>
      </c>
      <c r="J1725" s="122">
        <v>4.6096367779999999E-4</v>
      </c>
      <c r="K1725" s="122">
        <v>4.830180483E-4</v>
      </c>
      <c r="L1725" s="122">
        <v>6.3400097750000001E-4</v>
      </c>
      <c r="M1725" s="122">
        <v>6.3092677069999999E-4</v>
      </c>
      <c r="N1725" s="122">
        <v>6.2080526999999999E-4</v>
      </c>
      <c r="O1725" s="122">
        <v>6.1853013160000005E-4</v>
      </c>
      <c r="P1725" s="122">
        <v>6.7485661520000004E-4</v>
      </c>
      <c r="Q1725" s="122">
        <v>5.0070151430000004E-4</v>
      </c>
      <c r="R1725" s="122">
        <v>4.9200687259999998E-4</v>
      </c>
      <c r="S1725" s="122">
        <v>4.7719957439999999E-4</v>
      </c>
      <c r="T1725" s="122">
        <v>5.9915133759999995E-4</v>
      </c>
      <c r="U1725" s="122">
        <v>7.4027356370000004E-4</v>
      </c>
      <c r="V1725" s="122">
        <v>7.4075107859999999E-4</v>
      </c>
      <c r="W1725" s="122">
        <v>7.5837790360000002E-4</v>
      </c>
      <c r="X1725" s="122">
        <v>6.2020339630000003E-4</v>
      </c>
      <c r="Y1725" s="122">
        <v>3.0969323280000003E-4</v>
      </c>
      <c r="Z1725" s="122">
        <v>4.0755748249999998E-4</v>
      </c>
      <c r="AA1725" s="122">
        <v>4.1898813310000001E-4</v>
      </c>
      <c r="AB1725" s="122">
        <v>4.2608952550000001E-4</v>
      </c>
      <c r="AC1725" s="122">
        <v>3.5500244520000001E-4</v>
      </c>
      <c r="AD1725" s="122">
        <v>9.5123559599999996E-5</v>
      </c>
      <c r="AE1725" s="122">
        <v>2.1521493419999999E-4</v>
      </c>
      <c r="AF1725" s="122">
        <v>1.9466658380000001E-4</v>
      </c>
      <c r="AG1725" s="122">
        <v>1.6208941900000001E-4</v>
      </c>
      <c r="AH1725" s="122">
        <v>3.55265842E-4</v>
      </c>
      <c r="AI1725" s="122">
        <v>2.0255282149999999E-4</v>
      </c>
      <c r="AJ1725" s="122">
        <v>1.4913688419999999E-4</v>
      </c>
      <c r="AK1725" s="122">
        <v>2.0452484000000001E-4</v>
      </c>
      <c r="AL1725" s="122">
        <v>0</v>
      </c>
    </row>
    <row r="1726" spans="1:38" hidden="1" x14ac:dyDescent="0.25">
      <c r="A1726" s="122" t="s">
        <v>2166</v>
      </c>
      <c r="B1726" s="122">
        <v>1</v>
      </c>
      <c r="C1726" s="122" t="s">
        <v>2167</v>
      </c>
      <c r="D1726" s="122" t="s">
        <v>2112</v>
      </c>
      <c r="E1726" s="122">
        <v>32</v>
      </c>
      <c r="F1726" s="122">
        <v>0</v>
      </c>
      <c r="G1726" s="122">
        <v>0</v>
      </c>
      <c r="H1726" s="122">
        <v>0</v>
      </c>
      <c r="I1726" s="122">
        <v>0</v>
      </c>
      <c r="J1726" s="122">
        <v>0</v>
      </c>
      <c r="K1726" s="122">
        <v>0</v>
      </c>
      <c r="L1726" s="122">
        <v>0</v>
      </c>
      <c r="M1726" s="122">
        <v>0</v>
      </c>
      <c r="N1726" s="122">
        <v>0</v>
      </c>
      <c r="O1726" s="122">
        <v>0</v>
      </c>
      <c r="P1726" s="122">
        <v>0</v>
      </c>
      <c r="Q1726" s="122">
        <v>0</v>
      </c>
      <c r="R1726" s="122">
        <v>0</v>
      </c>
      <c r="S1726" s="122">
        <v>0</v>
      </c>
      <c r="T1726" s="122">
        <v>0</v>
      </c>
      <c r="U1726" s="122">
        <v>0</v>
      </c>
      <c r="V1726" s="122">
        <v>0</v>
      </c>
      <c r="W1726" s="122">
        <v>0</v>
      </c>
      <c r="X1726" s="122">
        <v>0</v>
      </c>
      <c r="Y1726" s="122">
        <v>0</v>
      </c>
      <c r="Z1726" s="122">
        <v>0</v>
      </c>
      <c r="AA1726" s="122">
        <v>0</v>
      </c>
      <c r="AB1726" s="122">
        <v>0</v>
      </c>
      <c r="AC1726" s="122">
        <v>0</v>
      </c>
      <c r="AD1726" s="122">
        <v>0</v>
      </c>
      <c r="AE1726" s="122">
        <v>0</v>
      </c>
      <c r="AF1726" s="122">
        <v>0</v>
      </c>
      <c r="AG1726" s="122">
        <v>0</v>
      </c>
      <c r="AH1726" s="122">
        <v>0</v>
      </c>
      <c r="AI1726" s="122">
        <v>0</v>
      </c>
      <c r="AJ1726" s="122">
        <v>0</v>
      </c>
      <c r="AK1726" s="122">
        <v>0</v>
      </c>
      <c r="AL1726" s="122">
        <v>0</v>
      </c>
    </row>
    <row r="1727" spans="1:38" hidden="1" x14ac:dyDescent="0.25">
      <c r="A1727" s="122" t="s">
        <v>2166</v>
      </c>
      <c r="B1727" s="122">
        <v>1</v>
      </c>
      <c r="C1727" s="122" t="s">
        <v>2167</v>
      </c>
      <c r="D1727" s="122" t="s">
        <v>2113</v>
      </c>
      <c r="E1727" s="122">
        <v>32</v>
      </c>
      <c r="F1727" s="122">
        <v>0</v>
      </c>
      <c r="G1727" s="122">
        <v>0</v>
      </c>
      <c r="H1727" s="122">
        <v>0</v>
      </c>
      <c r="I1727" s="122">
        <v>0</v>
      </c>
      <c r="J1727" s="122">
        <v>0</v>
      </c>
      <c r="K1727" s="122">
        <v>0</v>
      </c>
      <c r="L1727" s="122">
        <v>0</v>
      </c>
      <c r="M1727" s="122">
        <v>0</v>
      </c>
      <c r="N1727" s="122">
        <v>0</v>
      </c>
      <c r="O1727" s="122">
        <v>0</v>
      </c>
      <c r="P1727" s="122">
        <v>0</v>
      </c>
      <c r="Q1727" s="122">
        <v>0</v>
      </c>
      <c r="R1727" s="122">
        <v>0</v>
      </c>
      <c r="S1727" s="122">
        <v>0</v>
      </c>
      <c r="T1727" s="122">
        <v>0</v>
      </c>
      <c r="U1727" s="122">
        <v>0</v>
      </c>
      <c r="V1727" s="122">
        <v>0</v>
      </c>
      <c r="W1727" s="122">
        <v>0</v>
      </c>
      <c r="X1727" s="122">
        <v>0</v>
      </c>
      <c r="Y1727" s="122">
        <v>0</v>
      </c>
      <c r="Z1727" s="122">
        <v>0</v>
      </c>
      <c r="AA1727" s="122">
        <v>0</v>
      </c>
      <c r="AB1727" s="122">
        <v>0</v>
      </c>
      <c r="AC1727" s="122">
        <v>0</v>
      </c>
      <c r="AD1727" s="122">
        <v>0</v>
      </c>
      <c r="AE1727" s="122">
        <v>0</v>
      </c>
      <c r="AF1727" s="122">
        <v>0</v>
      </c>
      <c r="AG1727" s="122">
        <v>0</v>
      </c>
      <c r="AH1727" s="122">
        <v>0</v>
      </c>
      <c r="AI1727" s="122">
        <v>0</v>
      </c>
      <c r="AJ1727" s="122">
        <v>0</v>
      </c>
      <c r="AK1727" s="122">
        <v>0</v>
      </c>
      <c r="AL1727" s="122">
        <v>0</v>
      </c>
    </row>
    <row r="1728" spans="1:38" hidden="1" x14ac:dyDescent="0.25">
      <c r="A1728" s="122" t="s">
        <v>2166</v>
      </c>
      <c r="B1728" s="122">
        <v>1</v>
      </c>
      <c r="C1728" s="122" t="s">
        <v>2167</v>
      </c>
      <c r="D1728" s="122" t="s">
        <v>2114</v>
      </c>
      <c r="E1728" s="122">
        <v>32</v>
      </c>
      <c r="F1728" s="122">
        <v>0</v>
      </c>
      <c r="G1728" s="122">
        <v>0</v>
      </c>
      <c r="H1728" s="122">
        <v>0</v>
      </c>
      <c r="I1728" s="122">
        <v>0</v>
      </c>
      <c r="J1728" s="122">
        <v>0</v>
      </c>
      <c r="K1728" s="122">
        <v>0</v>
      </c>
      <c r="L1728" s="122">
        <v>0</v>
      </c>
      <c r="M1728" s="122">
        <v>0</v>
      </c>
      <c r="N1728" s="122">
        <v>0</v>
      </c>
      <c r="O1728" s="122">
        <v>0</v>
      </c>
      <c r="P1728" s="122">
        <v>0</v>
      </c>
      <c r="Q1728" s="122">
        <v>0</v>
      </c>
      <c r="R1728" s="122">
        <v>0</v>
      </c>
      <c r="S1728" s="122">
        <v>0</v>
      </c>
      <c r="T1728" s="122">
        <v>0</v>
      </c>
      <c r="U1728" s="122">
        <v>0</v>
      </c>
      <c r="V1728" s="122">
        <v>0</v>
      </c>
      <c r="W1728" s="122">
        <v>0</v>
      </c>
      <c r="X1728" s="122">
        <v>0</v>
      </c>
      <c r="Y1728" s="122">
        <v>0</v>
      </c>
      <c r="Z1728" s="122">
        <v>0</v>
      </c>
      <c r="AA1728" s="122">
        <v>0</v>
      </c>
      <c r="AB1728" s="122">
        <v>0</v>
      </c>
      <c r="AC1728" s="122">
        <v>0</v>
      </c>
      <c r="AD1728" s="122">
        <v>0</v>
      </c>
      <c r="AE1728" s="122">
        <v>0</v>
      </c>
      <c r="AF1728" s="122">
        <v>0</v>
      </c>
      <c r="AG1728" s="122">
        <v>0</v>
      </c>
      <c r="AH1728" s="122">
        <v>0</v>
      </c>
      <c r="AI1728" s="122">
        <v>0</v>
      </c>
      <c r="AJ1728" s="122">
        <v>0</v>
      </c>
      <c r="AK1728" s="122">
        <v>0</v>
      </c>
      <c r="AL1728" s="122">
        <v>0</v>
      </c>
    </row>
    <row r="1729" spans="1:38" hidden="1" x14ac:dyDescent="0.25">
      <c r="A1729" s="122" t="s">
        <v>2166</v>
      </c>
      <c r="B1729" s="122">
        <v>1</v>
      </c>
      <c r="C1729" s="122" t="s">
        <v>2167</v>
      </c>
      <c r="D1729" s="122" t="s">
        <v>2136</v>
      </c>
      <c r="E1729" s="122">
        <v>32</v>
      </c>
      <c r="F1729" s="122">
        <v>0</v>
      </c>
      <c r="G1729" s="122">
        <v>0</v>
      </c>
      <c r="H1729" s="122">
        <v>0</v>
      </c>
      <c r="I1729" s="122">
        <v>0</v>
      </c>
      <c r="J1729" s="122">
        <v>0</v>
      </c>
      <c r="K1729" s="122">
        <v>0</v>
      </c>
      <c r="L1729" s="122">
        <v>0</v>
      </c>
      <c r="M1729" s="122">
        <v>0</v>
      </c>
      <c r="N1729" s="122">
        <v>0</v>
      </c>
      <c r="O1729" s="122">
        <v>0</v>
      </c>
      <c r="P1729" s="122">
        <v>0</v>
      </c>
      <c r="Q1729" s="122">
        <v>0</v>
      </c>
      <c r="R1729" s="122">
        <v>0</v>
      </c>
      <c r="S1729" s="122">
        <v>0</v>
      </c>
      <c r="T1729" s="122">
        <v>0</v>
      </c>
      <c r="U1729" s="122">
        <v>0</v>
      </c>
      <c r="V1729" s="122">
        <v>0</v>
      </c>
      <c r="W1729" s="122">
        <v>0</v>
      </c>
      <c r="X1729" s="122">
        <v>0</v>
      </c>
      <c r="Y1729" s="122">
        <v>0</v>
      </c>
      <c r="Z1729" s="122">
        <v>0</v>
      </c>
      <c r="AA1729" s="122">
        <v>0</v>
      </c>
      <c r="AB1729" s="122">
        <v>0</v>
      </c>
      <c r="AC1729" s="122">
        <v>0</v>
      </c>
      <c r="AD1729" s="122">
        <v>0</v>
      </c>
      <c r="AE1729" s="122">
        <v>0</v>
      </c>
      <c r="AF1729" s="122">
        <v>0</v>
      </c>
      <c r="AG1729" s="122">
        <v>0</v>
      </c>
      <c r="AH1729" s="122">
        <v>0</v>
      </c>
      <c r="AI1729" s="122">
        <v>0</v>
      </c>
      <c r="AJ1729" s="122">
        <v>0</v>
      </c>
      <c r="AK1729" s="122">
        <v>0</v>
      </c>
      <c r="AL1729" s="122">
        <v>0</v>
      </c>
    </row>
    <row r="1730" spans="1:38" hidden="1" x14ac:dyDescent="0.25">
      <c r="A1730" s="122" t="s">
        <v>2166</v>
      </c>
      <c r="B1730" s="122">
        <v>1</v>
      </c>
      <c r="C1730" s="122" t="s">
        <v>2167</v>
      </c>
      <c r="D1730" s="122" t="s">
        <v>2170</v>
      </c>
      <c r="E1730" s="122">
        <v>32</v>
      </c>
      <c r="F1730" s="122">
        <v>0</v>
      </c>
      <c r="G1730" s="122">
        <v>0</v>
      </c>
      <c r="H1730" s="122">
        <v>0</v>
      </c>
      <c r="I1730" s="122">
        <v>0</v>
      </c>
      <c r="J1730" s="122">
        <v>0</v>
      </c>
      <c r="K1730" s="122">
        <v>0</v>
      </c>
      <c r="L1730" s="122">
        <v>0</v>
      </c>
      <c r="M1730" s="122">
        <v>0</v>
      </c>
      <c r="N1730" s="122">
        <v>0</v>
      </c>
      <c r="O1730" s="122">
        <v>0</v>
      </c>
      <c r="P1730" s="122">
        <v>0</v>
      </c>
      <c r="Q1730" s="122">
        <v>0</v>
      </c>
      <c r="R1730" s="122">
        <v>0</v>
      </c>
      <c r="S1730" s="122">
        <v>0</v>
      </c>
      <c r="T1730" s="122">
        <v>0</v>
      </c>
      <c r="U1730" s="122">
        <v>0</v>
      </c>
      <c r="V1730" s="122">
        <v>0</v>
      </c>
      <c r="W1730" s="122">
        <v>0</v>
      </c>
      <c r="X1730" s="122">
        <v>0</v>
      </c>
      <c r="Y1730" s="122">
        <v>0</v>
      </c>
      <c r="Z1730" s="122">
        <v>0</v>
      </c>
      <c r="AA1730" s="122">
        <v>0</v>
      </c>
      <c r="AB1730" s="122">
        <v>0</v>
      </c>
      <c r="AC1730" s="122">
        <v>0</v>
      </c>
      <c r="AD1730" s="122">
        <v>0</v>
      </c>
      <c r="AE1730" s="122">
        <v>0</v>
      </c>
      <c r="AF1730" s="122">
        <v>0</v>
      </c>
      <c r="AG1730" s="122">
        <v>0</v>
      </c>
      <c r="AH1730" s="122">
        <v>0</v>
      </c>
      <c r="AI1730" s="122">
        <v>0</v>
      </c>
      <c r="AJ1730" s="122">
        <v>0</v>
      </c>
      <c r="AK1730" s="122">
        <v>0</v>
      </c>
      <c r="AL1730" s="122">
        <v>0</v>
      </c>
    </row>
    <row r="1731" spans="1:38" hidden="1" x14ac:dyDescent="0.25">
      <c r="A1731" s="122" t="s">
        <v>2166</v>
      </c>
      <c r="B1731" s="122">
        <v>1</v>
      </c>
      <c r="C1731" s="122" t="s">
        <v>2167</v>
      </c>
      <c r="D1731" s="122" t="s">
        <v>2115</v>
      </c>
      <c r="E1731" s="122">
        <v>32</v>
      </c>
      <c r="F1731" s="122">
        <v>0</v>
      </c>
      <c r="G1731" s="122">
        <v>0</v>
      </c>
      <c r="H1731" s="122">
        <v>0</v>
      </c>
      <c r="I1731" s="122">
        <v>0</v>
      </c>
      <c r="J1731" s="122">
        <v>0</v>
      </c>
      <c r="K1731" s="122">
        <v>0</v>
      </c>
      <c r="L1731" s="122">
        <v>0</v>
      </c>
      <c r="M1731" s="122">
        <v>0</v>
      </c>
      <c r="N1731" s="122">
        <v>0</v>
      </c>
      <c r="O1731" s="122">
        <v>0</v>
      </c>
      <c r="P1731" s="122">
        <v>0</v>
      </c>
      <c r="Q1731" s="122">
        <v>0</v>
      </c>
      <c r="R1731" s="122">
        <v>0</v>
      </c>
      <c r="S1731" s="122">
        <v>0</v>
      </c>
      <c r="T1731" s="122">
        <v>0</v>
      </c>
      <c r="U1731" s="122">
        <v>0</v>
      </c>
      <c r="V1731" s="122">
        <v>0</v>
      </c>
      <c r="W1731" s="122">
        <v>0</v>
      </c>
      <c r="X1731" s="122">
        <v>0</v>
      </c>
      <c r="Y1731" s="122">
        <v>0</v>
      </c>
      <c r="Z1731" s="122">
        <v>0</v>
      </c>
      <c r="AA1731" s="122">
        <v>0</v>
      </c>
      <c r="AB1731" s="122">
        <v>0</v>
      </c>
      <c r="AC1731" s="122">
        <v>0</v>
      </c>
      <c r="AD1731" s="122">
        <v>0</v>
      </c>
      <c r="AE1731" s="122">
        <v>0</v>
      </c>
      <c r="AF1731" s="122">
        <v>0</v>
      </c>
      <c r="AG1731" s="122">
        <v>0</v>
      </c>
      <c r="AH1731" s="122">
        <v>0</v>
      </c>
      <c r="AI1731" s="122">
        <v>0</v>
      </c>
      <c r="AJ1731" s="122">
        <v>0</v>
      </c>
      <c r="AK1731" s="122">
        <v>0</v>
      </c>
      <c r="AL1731" s="122">
        <v>0</v>
      </c>
    </row>
    <row r="1732" spans="1:38" hidden="1" x14ac:dyDescent="0.25">
      <c r="A1732" s="122" t="s">
        <v>2166</v>
      </c>
      <c r="B1732" s="122">
        <v>1</v>
      </c>
      <c r="C1732" s="122" t="s">
        <v>2167</v>
      </c>
      <c r="D1732" s="122" t="s">
        <v>2116</v>
      </c>
      <c r="E1732" s="122">
        <v>32</v>
      </c>
      <c r="F1732" s="122">
        <v>0</v>
      </c>
      <c r="G1732" s="122">
        <v>0</v>
      </c>
      <c r="H1732" s="122">
        <v>0</v>
      </c>
      <c r="I1732" s="122">
        <v>0</v>
      </c>
      <c r="J1732" s="122">
        <v>0</v>
      </c>
      <c r="K1732" s="122">
        <v>0</v>
      </c>
      <c r="L1732" s="122">
        <v>0</v>
      </c>
      <c r="M1732" s="122">
        <v>0</v>
      </c>
      <c r="N1732" s="122">
        <v>0</v>
      </c>
      <c r="O1732" s="122">
        <v>0</v>
      </c>
      <c r="P1732" s="122">
        <v>0</v>
      </c>
      <c r="Q1732" s="122">
        <v>0</v>
      </c>
      <c r="R1732" s="122">
        <v>0</v>
      </c>
      <c r="S1732" s="122">
        <v>0</v>
      </c>
      <c r="T1732" s="122">
        <v>0</v>
      </c>
      <c r="U1732" s="122">
        <v>0</v>
      </c>
      <c r="V1732" s="122">
        <v>0</v>
      </c>
      <c r="W1732" s="122">
        <v>0</v>
      </c>
      <c r="X1732" s="122">
        <v>0</v>
      </c>
      <c r="Y1732" s="122">
        <v>0</v>
      </c>
      <c r="Z1732" s="122">
        <v>0</v>
      </c>
      <c r="AA1732" s="122">
        <v>0</v>
      </c>
      <c r="AB1732" s="122">
        <v>0</v>
      </c>
      <c r="AC1732" s="122">
        <v>0</v>
      </c>
      <c r="AD1732" s="122">
        <v>0</v>
      </c>
      <c r="AE1732" s="122">
        <v>0</v>
      </c>
      <c r="AF1732" s="122">
        <v>0</v>
      </c>
      <c r="AG1732" s="122">
        <v>0</v>
      </c>
      <c r="AH1732" s="122">
        <v>0</v>
      </c>
      <c r="AI1732" s="122">
        <v>0</v>
      </c>
      <c r="AJ1732" s="122">
        <v>0</v>
      </c>
      <c r="AK1732" s="122">
        <v>0</v>
      </c>
      <c r="AL1732" s="122">
        <v>0</v>
      </c>
    </row>
    <row r="1733" spans="1:38" hidden="1" x14ac:dyDescent="0.25">
      <c r="A1733" s="122" t="s">
        <v>2166</v>
      </c>
      <c r="B1733" s="122">
        <v>1</v>
      </c>
      <c r="C1733" s="122" t="s">
        <v>2167</v>
      </c>
      <c r="D1733" s="122" t="s">
        <v>2117</v>
      </c>
      <c r="E1733" s="122">
        <v>32</v>
      </c>
      <c r="F1733" s="122">
        <v>0</v>
      </c>
      <c r="G1733" s="122">
        <v>0</v>
      </c>
      <c r="H1733" s="122">
        <v>0</v>
      </c>
      <c r="I1733" s="122">
        <v>0</v>
      </c>
      <c r="J1733" s="122">
        <v>0</v>
      </c>
      <c r="K1733" s="122">
        <v>0</v>
      </c>
      <c r="L1733" s="122">
        <v>0</v>
      </c>
      <c r="M1733" s="122">
        <v>0</v>
      </c>
      <c r="N1733" s="122">
        <v>0</v>
      </c>
      <c r="O1733" s="122">
        <v>0</v>
      </c>
      <c r="P1733" s="122">
        <v>0</v>
      </c>
      <c r="Q1733" s="122">
        <v>0</v>
      </c>
      <c r="R1733" s="122">
        <v>0</v>
      </c>
      <c r="S1733" s="122">
        <v>0</v>
      </c>
      <c r="T1733" s="122">
        <v>0</v>
      </c>
      <c r="U1733" s="122">
        <v>0</v>
      </c>
      <c r="V1733" s="122">
        <v>0</v>
      </c>
      <c r="W1733" s="122">
        <v>0</v>
      </c>
      <c r="X1733" s="122">
        <v>0</v>
      </c>
      <c r="Y1733" s="122">
        <v>0</v>
      </c>
      <c r="Z1733" s="122">
        <v>0</v>
      </c>
      <c r="AA1733" s="122">
        <v>0</v>
      </c>
      <c r="AB1733" s="122">
        <v>0</v>
      </c>
      <c r="AC1733" s="122">
        <v>0</v>
      </c>
      <c r="AD1733" s="122">
        <v>0</v>
      </c>
      <c r="AE1733" s="122">
        <v>0</v>
      </c>
      <c r="AF1733" s="122">
        <v>0</v>
      </c>
      <c r="AG1733" s="122">
        <v>0</v>
      </c>
      <c r="AH1733" s="122">
        <v>0</v>
      </c>
      <c r="AI1733" s="122">
        <v>0</v>
      </c>
      <c r="AJ1733" s="122">
        <v>0</v>
      </c>
      <c r="AK1733" s="122">
        <v>0</v>
      </c>
      <c r="AL1733" s="122">
        <v>0</v>
      </c>
    </row>
    <row r="1734" spans="1:38" hidden="1" x14ac:dyDescent="0.25">
      <c r="A1734" s="122" t="s">
        <v>2166</v>
      </c>
      <c r="B1734" s="122">
        <v>1</v>
      </c>
      <c r="C1734" s="122" t="s">
        <v>2167</v>
      </c>
      <c r="D1734" s="122" t="s">
        <v>2118</v>
      </c>
      <c r="E1734" s="122">
        <v>32</v>
      </c>
      <c r="F1734" s="122">
        <v>0</v>
      </c>
      <c r="G1734" s="122">
        <v>0</v>
      </c>
      <c r="H1734" s="122">
        <v>0</v>
      </c>
      <c r="I1734" s="122">
        <v>0</v>
      </c>
      <c r="J1734" s="122">
        <v>0</v>
      </c>
      <c r="K1734" s="122">
        <v>0</v>
      </c>
      <c r="L1734" s="122">
        <v>0</v>
      </c>
      <c r="M1734" s="122">
        <v>0</v>
      </c>
      <c r="N1734" s="122">
        <v>0</v>
      </c>
      <c r="O1734" s="122">
        <v>0</v>
      </c>
      <c r="P1734" s="122">
        <v>0</v>
      </c>
      <c r="Q1734" s="122">
        <v>0</v>
      </c>
      <c r="R1734" s="122">
        <v>0</v>
      </c>
      <c r="S1734" s="122">
        <v>1.902385228E-4</v>
      </c>
      <c r="T1734" s="122">
        <v>5.7698160099999998E-5</v>
      </c>
      <c r="U1734" s="122">
        <v>0</v>
      </c>
      <c r="V1734" s="122">
        <v>6.2208789699999998E-5</v>
      </c>
      <c r="W1734" s="122">
        <v>7.5941706200000005E-5</v>
      </c>
      <c r="X1734" s="122">
        <v>7.8775834599999995E-5</v>
      </c>
      <c r="Y1734" s="122">
        <v>0</v>
      </c>
      <c r="Z1734" s="122">
        <v>0</v>
      </c>
      <c r="AA1734" s="122">
        <v>0</v>
      </c>
      <c r="AB1734" s="122">
        <v>0</v>
      </c>
      <c r="AC1734" s="122">
        <v>0</v>
      </c>
      <c r="AD1734" s="122">
        <v>0</v>
      </c>
      <c r="AE1734" s="122">
        <v>0</v>
      </c>
      <c r="AF1734" s="122">
        <v>0</v>
      </c>
      <c r="AG1734" s="122">
        <v>0</v>
      </c>
      <c r="AH1734" s="122">
        <v>0</v>
      </c>
      <c r="AI1734" s="122">
        <v>0</v>
      </c>
      <c r="AJ1734" s="122">
        <v>0</v>
      </c>
      <c r="AK1734" s="122">
        <v>0</v>
      </c>
      <c r="AL1734" s="122">
        <v>0</v>
      </c>
    </row>
    <row r="1735" spans="1:38" hidden="1" x14ac:dyDescent="0.25">
      <c r="A1735" s="122" t="s">
        <v>2166</v>
      </c>
      <c r="B1735" s="122">
        <v>1</v>
      </c>
      <c r="C1735" s="122" t="s">
        <v>2167</v>
      </c>
      <c r="D1735" s="122" t="s">
        <v>2119</v>
      </c>
      <c r="E1735" s="122">
        <v>32</v>
      </c>
      <c r="F1735" s="122">
        <v>0</v>
      </c>
      <c r="G1735" s="122">
        <v>0</v>
      </c>
      <c r="H1735" s="122">
        <v>0</v>
      </c>
      <c r="I1735" s="122">
        <v>0</v>
      </c>
      <c r="J1735" s="122">
        <v>0</v>
      </c>
      <c r="K1735" s="122">
        <v>0</v>
      </c>
      <c r="L1735" s="122">
        <v>0</v>
      </c>
      <c r="M1735" s="122">
        <v>0</v>
      </c>
      <c r="N1735" s="122">
        <v>0</v>
      </c>
      <c r="O1735" s="122">
        <v>0</v>
      </c>
      <c r="P1735" s="122">
        <v>0</v>
      </c>
      <c r="Q1735" s="122">
        <v>0</v>
      </c>
      <c r="R1735" s="122">
        <v>0</v>
      </c>
      <c r="S1735" s="122">
        <v>0</v>
      </c>
      <c r="T1735" s="122">
        <v>0</v>
      </c>
      <c r="U1735" s="122">
        <v>0</v>
      </c>
      <c r="V1735" s="122">
        <v>0</v>
      </c>
      <c r="W1735" s="122">
        <v>0</v>
      </c>
      <c r="X1735" s="122">
        <v>0</v>
      </c>
      <c r="Y1735" s="122">
        <v>0</v>
      </c>
      <c r="Z1735" s="122">
        <v>0</v>
      </c>
      <c r="AA1735" s="122">
        <v>0</v>
      </c>
      <c r="AB1735" s="122">
        <v>0</v>
      </c>
      <c r="AC1735" s="122">
        <v>0</v>
      </c>
      <c r="AD1735" s="122">
        <v>0</v>
      </c>
      <c r="AE1735" s="122">
        <v>0</v>
      </c>
      <c r="AF1735" s="122">
        <v>0</v>
      </c>
      <c r="AG1735" s="122">
        <v>0</v>
      </c>
      <c r="AH1735" s="122">
        <v>0</v>
      </c>
      <c r="AI1735" s="122">
        <v>0</v>
      </c>
      <c r="AJ1735" s="122">
        <v>0</v>
      </c>
      <c r="AK1735" s="122">
        <v>0</v>
      </c>
      <c r="AL1735" s="122">
        <v>0</v>
      </c>
    </row>
    <row r="1736" spans="1:38" hidden="1" x14ac:dyDescent="0.25">
      <c r="A1736" s="122" t="s">
        <v>2166</v>
      </c>
      <c r="B1736" s="122">
        <v>1</v>
      </c>
      <c r="C1736" s="122" t="s">
        <v>2167</v>
      </c>
      <c r="D1736" s="122" t="s">
        <v>2120</v>
      </c>
      <c r="E1736" s="122">
        <v>32</v>
      </c>
      <c r="F1736" s="122">
        <v>2.3460906899999998E-5</v>
      </c>
      <c r="G1736" s="122">
        <v>2.2883711599999999E-5</v>
      </c>
      <c r="H1736" s="122">
        <v>2.3114783899999999E-5</v>
      </c>
      <c r="I1736" s="122">
        <v>2.3041704400000001E-5</v>
      </c>
      <c r="J1736" s="122">
        <v>2.3581864099999998E-5</v>
      </c>
      <c r="K1736" s="122">
        <v>2.4710116100000001E-5</v>
      </c>
      <c r="L1736" s="122">
        <v>3.2434062900000002E-5</v>
      </c>
      <c r="M1736" s="122">
        <v>3.2276793400000003E-5</v>
      </c>
      <c r="N1736" s="122">
        <v>3.1759000200000002E-5</v>
      </c>
      <c r="O1736" s="122">
        <v>0</v>
      </c>
      <c r="P1736" s="122">
        <v>0</v>
      </c>
      <c r="Q1736" s="122">
        <v>0</v>
      </c>
      <c r="R1736" s="122">
        <v>0</v>
      </c>
      <c r="S1736" s="122">
        <v>0</v>
      </c>
      <c r="T1736" s="122">
        <v>0</v>
      </c>
      <c r="U1736" s="122">
        <v>0</v>
      </c>
      <c r="V1736" s="122">
        <v>0</v>
      </c>
      <c r="W1736" s="122">
        <v>0</v>
      </c>
      <c r="X1736" s="122">
        <v>0</v>
      </c>
      <c r="Y1736" s="122">
        <v>0</v>
      </c>
      <c r="Z1736" s="122">
        <v>0</v>
      </c>
      <c r="AA1736" s="122">
        <v>3.9819999999999998E-4</v>
      </c>
      <c r="AB1736" s="122">
        <v>4.1120000000000002E-4</v>
      </c>
      <c r="AC1736" s="122">
        <v>2.4919999999999999E-4</v>
      </c>
      <c r="AD1736" s="122">
        <v>3.1306999999999998E-4</v>
      </c>
      <c r="AE1736" s="122">
        <v>7.6959999999999995E-4</v>
      </c>
      <c r="AF1736" s="122">
        <v>8.6954000000000003E-4</v>
      </c>
      <c r="AG1736" s="122">
        <v>8.6954000000000003E-4</v>
      </c>
      <c r="AH1736" s="122">
        <v>9.0711999999999997E-4</v>
      </c>
      <c r="AI1736" s="122">
        <v>9.121E-4</v>
      </c>
      <c r="AJ1736" s="122">
        <v>6.4999999999999997E-4</v>
      </c>
      <c r="AK1736" s="122">
        <v>3.7199999999999999E-4</v>
      </c>
      <c r="AL1736" s="122">
        <v>0</v>
      </c>
    </row>
    <row r="1737" spans="1:38" hidden="1" x14ac:dyDescent="0.25">
      <c r="A1737" s="122" t="s">
        <v>2166</v>
      </c>
      <c r="B1737" s="122">
        <v>1</v>
      </c>
      <c r="C1737" s="122" t="s">
        <v>2167</v>
      </c>
      <c r="D1737" s="122" t="s">
        <v>2121</v>
      </c>
      <c r="E1737" s="122">
        <v>32</v>
      </c>
      <c r="F1737" s="122">
        <v>0</v>
      </c>
      <c r="G1737" s="122">
        <v>0</v>
      </c>
      <c r="H1737" s="122">
        <v>0</v>
      </c>
      <c r="I1737" s="122">
        <v>0</v>
      </c>
      <c r="J1737" s="122">
        <v>0</v>
      </c>
      <c r="K1737" s="122">
        <v>0</v>
      </c>
      <c r="L1737" s="122">
        <v>0</v>
      </c>
      <c r="M1737" s="122">
        <v>0</v>
      </c>
      <c r="N1737" s="122">
        <v>0</v>
      </c>
      <c r="O1737" s="122">
        <v>0</v>
      </c>
      <c r="P1737" s="122">
        <v>0</v>
      </c>
      <c r="Q1737" s="122">
        <v>0</v>
      </c>
      <c r="R1737" s="122">
        <v>0</v>
      </c>
      <c r="S1737" s="122">
        <v>0</v>
      </c>
      <c r="T1737" s="122">
        <v>0</v>
      </c>
      <c r="U1737" s="122">
        <v>0</v>
      </c>
      <c r="V1737" s="122">
        <v>0</v>
      </c>
      <c r="W1737" s="122">
        <v>0</v>
      </c>
      <c r="X1737" s="122">
        <v>0</v>
      </c>
      <c r="Y1737" s="122">
        <v>0</v>
      </c>
      <c r="Z1737" s="122">
        <v>0</v>
      </c>
      <c r="AA1737" s="122">
        <v>0</v>
      </c>
      <c r="AB1737" s="122">
        <v>0</v>
      </c>
      <c r="AC1737" s="122">
        <v>0</v>
      </c>
      <c r="AD1737" s="122">
        <v>0</v>
      </c>
      <c r="AE1737" s="122">
        <v>0</v>
      </c>
      <c r="AF1737" s="122">
        <v>0</v>
      </c>
      <c r="AG1737" s="122">
        <v>0</v>
      </c>
      <c r="AH1737" s="122">
        <v>0</v>
      </c>
      <c r="AI1737" s="122">
        <v>0</v>
      </c>
      <c r="AJ1737" s="122">
        <v>0</v>
      </c>
      <c r="AK1737" s="122">
        <v>0</v>
      </c>
      <c r="AL1737" s="122">
        <v>0</v>
      </c>
    </row>
    <row r="1738" spans="1:38" hidden="1" x14ac:dyDescent="0.25">
      <c r="A1738" s="122" t="s">
        <v>2166</v>
      </c>
      <c r="B1738" s="122">
        <v>1</v>
      </c>
      <c r="C1738" s="122" t="s">
        <v>2167</v>
      </c>
      <c r="D1738" s="122" t="s">
        <v>2138</v>
      </c>
      <c r="E1738" s="122">
        <v>32</v>
      </c>
      <c r="F1738" s="122">
        <v>0</v>
      </c>
      <c r="G1738" s="122">
        <v>0</v>
      </c>
      <c r="H1738" s="122">
        <v>0</v>
      </c>
      <c r="I1738" s="122">
        <v>0</v>
      </c>
      <c r="J1738" s="122">
        <v>0</v>
      </c>
      <c r="K1738" s="122">
        <v>0</v>
      </c>
      <c r="L1738" s="122">
        <v>0</v>
      </c>
      <c r="M1738" s="122">
        <v>0</v>
      </c>
      <c r="N1738" s="122">
        <v>0</v>
      </c>
      <c r="O1738" s="122">
        <v>0</v>
      </c>
      <c r="P1738" s="122">
        <v>0</v>
      </c>
      <c r="Q1738" s="122">
        <v>0</v>
      </c>
      <c r="R1738" s="122">
        <v>0</v>
      </c>
      <c r="S1738" s="122">
        <v>0</v>
      </c>
      <c r="T1738" s="122">
        <v>0</v>
      </c>
      <c r="U1738" s="122">
        <v>0</v>
      </c>
      <c r="V1738" s="122">
        <v>0</v>
      </c>
      <c r="W1738" s="122">
        <v>0</v>
      </c>
      <c r="X1738" s="122">
        <v>0</v>
      </c>
      <c r="Y1738" s="122">
        <v>0</v>
      </c>
      <c r="Z1738" s="122">
        <v>0</v>
      </c>
      <c r="AA1738" s="122">
        <v>0</v>
      </c>
      <c r="AB1738" s="122">
        <v>0</v>
      </c>
      <c r="AC1738" s="122">
        <v>0</v>
      </c>
      <c r="AD1738" s="122">
        <v>0</v>
      </c>
      <c r="AE1738" s="122">
        <v>0</v>
      </c>
      <c r="AF1738" s="122">
        <v>0</v>
      </c>
      <c r="AG1738" s="122">
        <v>0</v>
      </c>
      <c r="AH1738" s="122">
        <v>0</v>
      </c>
      <c r="AI1738" s="122">
        <v>0</v>
      </c>
      <c r="AJ1738" s="122">
        <v>0</v>
      </c>
      <c r="AK1738" s="122">
        <v>0</v>
      </c>
      <c r="AL1738" s="122">
        <v>0</v>
      </c>
    </row>
    <row r="1739" spans="1:38" hidden="1" x14ac:dyDescent="0.25">
      <c r="A1739" s="122" t="s">
        <v>2166</v>
      </c>
      <c r="B1739" s="122">
        <v>1</v>
      </c>
      <c r="C1739" s="122" t="s">
        <v>2167</v>
      </c>
      <c r="D1739" s="122" t="s">
        <v>2122</v>
      </c>
      <c r="E1739" s="122">
        <v>32</v>
      </c>
      <c r="F1739" s="122">
        <v>0</v>
      </c>
      <c r="G1739" s="122">
        <v>0</v>
      </c>
      <c r="H1739" s="122">
        <v>0</v>
      </c>
      <c r="I1739" s="122">
        <v>0</v>
      </c>
      <c r="J1739" s="122">
        <v>0</v>
      </c>
      <c r="K1739" s="122">
        <v>0</v>
      </c>
      <c r="L1739" s="122">
        <v>0</v>
      </c>
      <c r="M1739" s="122">
        <v>0</v>
      </c>
      <c r="N1739" s="122">
        <v>0</v>
      </c>
      <c r="O1739" s="122">
        <v>0</v>
      </c>
      <c r="P1739" s="122">
        <v>0</v>
      </c>
      <c r="Q1739" s="122">
        <v>0</v>
      </c>
      <c r="R1739" s="122">
        <v>0</v>
      </c>
      <c r="S1739" s="122">
        <v>0</v>
      </c>
      <c r="T1739" s="122">
        <v>0</v>
      </c>
      <c r="U1739" s="122">
        <v>0</v>
      </c>
      <c r="V1739" s="122">
        <v>0</v>
      </c>
      <c r="W1739" s="122">
        <v>0</v>
      </c>
      <c r="X1739" s="122">
        <v>0</v>
      </c>
      <c r="Y1739" s="122">
        <v>0</v>
      </c>
      <c r="Z1739" s="122">
        <v>0</v>
      </c>
      <c r="AA1739" s="122">
        <v>0</v>
      </c>
      <c r="AB1739" s="122">
        <v>0</v>
      </c>
      <c r="AC1739" s="122">
        <v>0</v>
      </c>
      <c r="AD1739" s="122">
        <v>0</v>
      </c>
      <c r="AE1739" s="122">
        <v>0</v>
      </c>
      <c r="AF1739" s="122">
        <v>0</v>
      </c>
      <c r="AG1739" s="122">
        <v>0</v>
      </c>
      <c r="AH1739" s="122">
        <v>0</v>
      </c>
      <c r="AI1739" s="122">
        <v>0</v>
      </c>
      <c r="AJ1739" s="122">
        <v>0</v>
      </c>
      <c r="AK1739" s="122">
        <v>0</v>
      </c>
      <c r="AL1739" s="122">
        <v>0</v>
      </c>
    </row>
    <row r="1740" spans="1:38" hidden="1" x14ac:dyDescent="0.25">
      <c r="A1740" s="122" t="s">
        <v>2166</v>
      </c>
      <c r="B1740" s="122">
        <v>1</v>
      </c>
      <c r="C1740" s="122" t="s">
        <v>2167</v>
      </c>
      <c r="D1740" s="122" t="s">
        <v>2123</v>
      </c>
      <c r="E1740" s="122">
        <v>32</v>
      </c>
      <c r="F1740" s="122">
        <v>0.12672919574870001</v>
      </c>
      <c r="G1740" s="122">
        <v>0.12672847746240001</v>
      </c>
      <c r="H1740" s="122">
        <v>0.1267287650185</v>
      </c>
      <c r="I1740" s="122">
        <v>0.1267286740753</v>
      </c>
      <c r="J1740" s="122">
        <v>0.13758934627300001</v>
      </c>
      <c r="K1740" s="122">
        <v>0.14483075031770001</v>
      </c>
      <c r="L1740" s="122">
        <v>0.144840362325</v>
      </c>
      <c r="M1740" s="122">
        <v>0.14484016661220001</v>
      </c>
      <c r="N1740" s="122">
        <v>0.14483952224839999</v>
      </c>
      <c r="O1740" s="122">
        <v>0.14480000000000001</v>
      </c>
      <c r="P1740" s="122">
        <v>0.14480000000000001</v>
      </c>
      <c r="Q1740" s="122">
        <v>0.10558454</v>
      </c>
      <c r="R1740" s="122">
        <v>0</v>
      </c>
      <c r="S1740" s="122">
        <v>0</v>
      </c>
      <c r="T1740" s="122">
        <v>0</v>
      </c>
      <c r="U1740" s="122">
        <v>0</v>
      </c>
      <c r="V1740" s="122">
        <v>0</v>
      </c>
      <c r="W1740" s="122">
        <v>0</v>
      </c>
      <c r="X1740" s="122">
        <v>0</v>
      </c>
      <c r="Y1740" s="122">
        <v>0</v>
      </c>
      <c r="Z1740" s="122">
        <v>0</v>
      </c>
      <c r="AA1740" s="122">
        <v>0</v>
      </c>
      <c r="AB1740" s="122">
        <v>0</v>
      </c>
      <c r="AC1740" s="122">
        <v>0</v>
      </c>
      <c r="AD1740" s="122">
        <v>0</v>
      </c>
      <c r="AE1740" s="122">
        <v>0</v>
      </c>
      <c r="AF1740" s="122">
        <v>0</v>
      </c>
      <c r="AG1740" s="122">
        <v>0</v>
      </c>
      <c r="AH1740" s="122">
        <v>0</v>
      </c>
      <c r="AI1740" s="122">
        <v>0</v>
      </c>
      <c r="AJ1740" s="122">
        <v>0</v>
      </c>
      <c r="AK1740" s="122">
        <v>0</v>
      </c>
      <c r="AL1740" s="122">
        <v>0</v>
      </c>
    </row>
    <row r="1741" spans="1:38" hidden="1" x14ac:dyDescent="0.25">
      <c r="A1741" s="122" t="s">
        <v>2166</v>
      </c>
      <c r="B1741" s="122">
        <v>1</v>
      </c>
      <c r="C1741" s="122" t="s">
        <v>2167</v>
      </c>
      <c r="D1741" s="122" t="s">
        <v>2124</v>
      </c>
      <c r="E1741" s="122">
        <v>32</v>
      </c>
      <c r="F1741" s="122">
        <v>0</v>
      </c>
      <c r="G1741" s="122">
        <v>0</v>
      </c>
      <c r="H1741" s="122">
        <v>0</v>
      </c>
      <c r="I1741" s="122">
        <v>0</v>
      </c>
      <c r="J1741" s="122">
        <v>0</v>
      </c>
      <c r="K1741" s="122">
        <v>0</v>
      </c>
      <c r="L1741" s="122">
        <v>0</v>
      </c>
      <c r="M1741" s="122">
        <v>0</v>
      </c>
      <c r="N1741" s="122">
        <v>0</v>
      </c>
      <c r="O1741" s="122">
        <v>0</v>
      </c>
      <c r="P1741" s="122">
        <v>0</v>
      </c>
      <c r="Q1741" s="122">
        <v>0</v>
      </c>
      <c r="R1741" s="122">
        <v>0</v>
      </c>
      <c r="S1741" s="122">
        <v>0</v>
      </c>
      <c r="T1741" s="122">
        <v>0</v>
      </c>
      <c r="U1741" s="122">
        <v>0</v>
      </c>
      <c r="V1741" s="122">
        <v>0</v>
      </c>
      <c r="W1741" s="122">
        <v>0</v>
      </c>
      <c r="X1741" s="122">
        <v>0</v>
      </c>
      <c r="Y1741" s="122">
        <v>0</v>
      </c>
      <c r="Z1741" s="122">
        <v>0</v>
      </c>
      <c r="AA1741" s="122">
        <v>0</v>
      </c>
      <c r="AB1741" s="122">
        <v>0</v>
      </c>
      <c r="AC1741" s="122">
        <v>0</v>
      </c>
      <c r="AD1741" s="122">
        <v>0</v>
      </c>
      <c r="AE1741" s="122">
        <v>0</v>
      </c>
      <c r="AF1741" s="122">
        <v>0</v>
      </c>
      <c r="AG1741" s="122">
        <v>0</v>
      </c>
      <c r="AH1741" s="122">
        <v>0</v>
      </c>
      <c r="AI1741" s="122">
        <v>0</v>
      </c>
      <c r="AJ1741" s="122">
        <v>0</v>
      </c>
      <c r="AK1741" s="122">
        <v>0</v>
      </c>
      <c r="AL1741" s="122">
        <v>0</v>
      </c>
    </row>
    <row r="1742" spans="1:38" hidden="1" x14ac:dyDescent="0.25">
      <c r="A1742" s="122" t="s">
        <v>2166</v>
      </c>
      <c r="B1742" s="122">
        <v>1</v>
      </c>
      <c r="C1742" s="122" t="s">
        <v>2167</v>
      </c>
      <c r="D1742" s="122" t="s">
        <v>2125</v>
      </c>
      <c r="E1742" s="122">
        <v>32</v>
      </c>
      <c r="F1742" s="122">
        <v>0</v>
      </c>
      <c r="G1742" s="122">
        <v>0</v>
      </c>
      <c r="H1742" s="122">
        <v>0</v>
      </c>
      <c r="I1742" s="122">
        <v>0</v>
      </c>
      <c r="J1742" s="122">
        <v>0</v>
      </c>
      <c r="K1742" s="122">
        <v>0</v>
      </c>
      <c r="L1742" s="122">
        <v>0</v>
      </c>
      <c r="M1742" s="122">
        <v>0</v>
      </c>
      <c r="N1742" s="122">
        <v>0</v>
      </c>
      <c r="O1742" s="122">
        <v>0</v>
      </c>
      <c r="P1742" s="122">
        <v>0</v>
      </c>
      <c r="Q1742" s="122">
        <v>0</v>
      </c>
      <c r="R1742" s="122">
        <v>0</v>
      </c>
      <c r="S1742" s="122">
        <v>0</v>
      </c>
      <c r="T1742" s="122">
        <v>0</v>
      </c>
      <c r="U1742" s="122">
        <v>0</v>
      </c>
      <c r="V1742" s="122">
        <v>0</v>
      </c>
      <c r="W1742" s="122">
        <v>0</v>
      </c>
      <c r="X1742" s="122">
        <v>0</v>
      </c>
      <c r="Y1742" s="122">
        <v>0</v>
      </c>
      <c r="Z1742" s="122">
        <v>0</v>
      </c>
      <c r="AA1742" s="122">
        <v>0</v>
      </c>
      <c r="AB1742" s="122">
        <v>0</v>
      </c>
      <c r="AC1742" s="122">
        <v>0</v>
      </c>
      <c r="AD1742" s="122">
        <v>0</v>
      </c>
      <c r="AE1742" s="122">
        <v>0</v>
      </c>
      <c r="AF1742" s="122">
        <v>0</v>
      </c>
      <c r="AG1742" s="122">
        <v>0</v>
      </c>
      <c r="AH1742" s="122">
        <v>0</v>
      </c>
      <c r="AI1742" s="122">
        <v>0</v>
      </c>
      <c r="AJ1742" s="122">
        <v>0</v>
      </c>
      <c r="AK1742" s="122">
        <v>0</v>
      </c>
      <c r="AL1742" s="122">
        <v>0</v>
      </c>
    </row>
    <row r="1743" spans="1:38" hidden="1" x14ac:dyDescent="0.25">
      <c r="A1743" s="122" t="s">
        <v>2166</v>
      </c>
      <c r="B1743" s="122">
        <v>1</v>
      </c>
      <c r="C1743" s="122" t="s">
        <v>2167</v>
      </c>
      <c r="D1743" s="122" t="s">
        <v>2126</v>
      </c>
      <c r="E1743" s="122">
        <v>32</v>
      </c>
      <c r="F1743" s="122">
        <v>0</v>
      </c>
      <c r="G1743" s="122">
        <v>0</v>
      </c>
      <c r="H1743" s="122">
        <v>0</v>
      </c>
      <c r="I1743" s="122">
        <v>0</v>
      </c>
      <c r="J1743" s="122">
        <v>0</v>
      </c>
      <c r="K1743" s="122">
        <v>0</v>
      </c>
      <c r="L1743" s="122">
        <v>0</v>
      </c>
      <c r="M1743" s="122">
        <v>0</v>
      </c>
      <c r="N1743" s="122">
        <v>0</v>
      </c>
      <c r="O1743" s="122">
        <v>0</v>
      </c>
      <c r="P1743" s="122">
        <v>0</v>
      </c>
      <c r="Q1743" s="122">
        <v>0</v>
      </c>
      <c r="R1743" s="122">
        <v>0</v>
      </c>
      <c r="S1743" s="122">
        <v>0</v>
      </c>
      <c r="T1743" s="122">
        <v>0</v>
      </c>
      <c r="U1743" s="122">
        <v>0</v>
      </c>
      <c r="V1743" s="122">
        <v>0</v>
      </c>
      <c r="W1743" s="122">
        <v>0</v>
      </c>
      <c r="X1743" s="122">
        <v>0</v>
      </c>
      <c r="Y1743" s="122">
        <v>0</v>
      </c>
      <c r="Z1743" s="122">
        <v>0</v>
      </c>
      <c r="AA1743" s="122">
        <v>0</v>
      </c>
      <c r="AB1743" s="122">
        <v>0</v>
      </c>
      <c r="AC1743" s="122">
        <v>0</v>
      </c>
      <c r="AD1743" s="122">
        <v>0</v>
      </c>
      <c r="AE1743" s="122">
        <v>0</v>
      </c>
      <c r="AF1743" s="122">
        <v>0</v>
      </c>
      <c r="AG1743" s="122">
        <v>0</v>
      </c>
      <c r="AH1743" s="122">
        <v>0</v>
      </c>
      <c r="AI1743" s="122">
        <v>0</v>
      </c>
      <c r="AJ1743" s="122">
        <v>0</v>
      </c>
      <c r="AK1743" s="122">
        <v>0</v>
      </c>
      <c r="AL1743" s="122">
        <v>0</v>
      </c>
    </row>
    <row r="1744" spans="1:38" hidden="1" x14ac:dyDescent="0.25">
      <c r="A1744" s="122" t="s">
        <v>2171</v>
      </c>
      <c r="B1744" s="122">
        <v>1</v>
      </c>
      <c r="C1744" s="122" t="s">
        <v>2172</v>
      </c>
      <c r="D1744" s="122" t="s">
        <v>2078</v>
      </c>
      <c r="E1744" s="122">
        <v>33</v>
      </c>
      <c r="F1744" s="122">
        <v>3.01223E-8</v>
      </c>
      <c r="G1744" s="122">
        <v>4.9079300000000002E-8</v>
      </c>
      <c r="H1744" s="122">
        <v>6.9490100000000001E-8</v>
      </c>
      <c r="I1744" s="122">
        <v>9.0230799999999998E-8</v>
      </c>
      <c r="J1744" s="122">
        <v>1.107413E-7</v>
      </c>
      <c r="K1744" s="122">
        <v>2.7481740000000001E-7</v>
      </c>
      <c r="L1744" s="122">
        <v>5.2542889999999999E-7</v>
      </c>
      <c r="M1744" s="122">
        <v>7.8379670000000001E-7</v>
      </c>
      <c r="N1744" s="122">
        <v>1.0549474000000001E-6</v>
      </c>
      <c r="O1744" s="122">
        <v>1.3685598E-6</v>
      </c>
      <c r="P1744" s="122">
        <v>1.4862029999999999E-6</v>
      </c>
      <c r="Q1744" s="122">
        <v>1.5619334000000001E-6</v>
      </c>
      <c r="R1744" s="122">
        <v>2.041244E-6</v>
      </c>
      <c r="S1744" s="122">
        <v>2.5889272999999998E-6</v>
      </c>
      <c r="T1744" s="122">
        <v>2.7729188000000002E-6</v>
      </c>
      <c r="U1744" s="122">
        <v>2.9473757999999998E-6</v>
      </c>
      <c r="V1744" s="122">
        <v>3.1311738E-6</v>
      </c>
      <c r="W1744" s="122">
        <v>3.3057261000000002E-6</v>
      </c>
      <c r="X1744" s="122">
        <v>3.4975641999999999E-6</v>
      </c>
      <c r="Y1744" s="122">
        <v>3.8787013999999998E-6</v>
      </c>
      <c r="Z1744" s="122">
        <v>4.3581964999999996E-6</v>
      </c>
      <c r="AA1744" s="122">
        <v>4.6650722000000004E-6</v>
      </c>
      <c r="AB1744" s="122">
        <v>4.9101005000000003E-6</v>
      </c>
      <c r="AC1744" s="122">
        <v>5.1916183000000003E-6</v>
      </c>
      <c r="AD1744" s="122">
        <v>5.4538220000000004E-6</v>
      </c>
      <c r="AE1744" s="122">
        <v>5.7311385000000004E-6</v>
      </c>
      <c r="AF1744" s="122">
        <v>6.1364687E-6</v>
      </c>
      <c r="AG1744" s="122">
        <v>6.4879312999999998E-6</v>
      </c>
      <c r="AH1744" s="122">
        <v>6.8949916000000001E-6</v>
      </c>
      <c r="AI1744" s="122">
        <v>7.3003591999999998E-6</v>
      </c>
      <c r="AJ1744" s="122">
        <v>7.6839438999999998E-6</v>
      </c>
      <c r="AK1744" s="122">
        <v>8.1529381E-6</v>
      </c>
      <c r="AL1744" s="122">
        <v>0</v>
      </c>
    </row>
    <row r="1745" spans="1:38" hidden="1" x14ac:dyDescent="0.25">
      <c r="A1745" s="122" t="s">
        <v>2171</v>
      </c>
      <c r="B1745" s="122">
        <v>1</v>
      </c>
      <c r="C1745" s="122" t="s">
        <v>2172</v>
      </c>
      <c r="D1745" s="122" t="s">
        <v>2079</v>
      </c>
      <c r="E1745" s="122">
        <v>33</v>
      </c>
      <c r="F1745" s="122">
        <v>2.2049399999999999E-7</v>
      </c>
      <c r="G1745" s="122">
        <v>3.5283410000000001E-7</v>
      </c>
      <c r="H1745" s="122">
        <v>4.9030970000000002E-7</v>
      </c>
      <c r="I1745" s="122">
        <v>6.3435210000000001E-7</v>
      </c>
      <c r="J1745" s="122">
        <v>7.8199429999999996E-7</v>
      </c>
      <c r="K1745" s="122">
        <v>1.9536928000000002E-6</v>
      </c>
      <c r="L1745" s="122">
        <v>3.7394052999999999E-6</v>
      </c>
      <c r="M1745" s="122">
        <v>5.5852393000000002E-6</v>
      </c>
      <c r="N1745" s="122">
        <v>7.4955446999999996E-6</v>
      </c>
      <c r="O1745" s="122">
        <v>9.7040919000000007E-6</v>
      </c>
      <c r="P1745" s="122">
        <v>1.0536979E-5</v>
      </c>
      <c r="Q1745" s="122">
        <v>1.10115075E-5</v>
      </c>
      <c r="R1745" s="122">
        <v>1.42370045E-5</v>
      </c>
      <c r="S1745" s="122">
        <v>1.79811214E-5</v>
      </c>
      <c r="T1745" s="122">
        <v>1.9055984800000001E-5</v>
      </c>
      <c r="U1745" s="122">
        <v>2.0194937799999999E-5</v>
      </c>
      <c r="V1745" s="122">
        <v>2.1463203799999999E-5</v>
      </c>
      <c r="W1745" s="122">
        <v>2.27063492E-5</v>
      </c>
      <c r="X1745" s="122">
        <v>2.4004812699999998E-5</v>
      </c>
      <c r="Y1745" s="122">
        <v>2.64054268E-5</v>
      </c>
      <c r="Z1745" s="122">
        <v>2.92111152E-5</v>
      </c>
      <c r="AA1745" s="122">
        <v>3.0997034300000003E-5</v>
      </c>
      <c r="AB1745" s="122">
        <v>3.2361554300000001E-5</v>
      </c>
      <c r="AC1745" s="122">
        <v>3.4006055100000001E-5</v>
      </c>
      <c r="AD1745" s="122">
        <v>3.5840150499999997E-5</v>
      </c>
      <c r="AE1745" s="122">
        <v>3.7679331300000003E-5</v>
      </c>
      <c r="AF1745" s="122">
        <v>4.0218311799999997E-5</v>
      </c>
      <c r="AG1745" s="122">
        <v>4.2710909100000001E-5</v>
      </c>
      <c r="AH1745" s="122">
        <v>4.5786906299999998E-5</v>
      </c>
      <c r="AI1745" s="122">
        <v>4.8841004600000003E-5</v>
      </c>
      <c r="AJ1745" s="122">
        <v>5.2714558900000001E-5</v>
      </c>
      <c r="AK1745" s="122">
        <v>5.6082052100000003E-5</v>
      </c>
      <c r="AL1745" s="122">
        <v>0</v>
      </c>
    </row>
    <row r="1746" spans="1:38" hidden="1" x14ac:dyDescent="0.25">
      <c r="A1746" s="122" t="s">
        <v>2171</v>
      </c>
      <c r="B1746" s="122">
        <v>1</v>
      </c>
      <c r="C1746" s="122" t="s">
        <v>2172</v>
      </c>
      <c r="D1746" s="122" t="s">
        <v>2080</v>
      </c>
      <c r="E1746" s="122">
        <v>33</v>
      </c>
      <c r="F1746" s="122">
        <v>1.2829779999999999E-7</v>
      </c>
      <c r="G1746" s="122">
        <v>2.0512870000000001E-7</v>
      </c>
      <c r="H1746" s="122">
        <v>2.8516520000000001E-7</v>
      </c>
      <c r="I1746" s="122">
        <v>3.6974049999999999E-7</v>
      </c>
      <c r="J1746" s="122">
        <v>4.5779430000000001E-7</v>
      </c>
      <c r="K1746" s="122">
        <v>1.1528091999999999E-6</v>
      </c>
      <c r="L1746" s="122">
        <v>2.2207184E-6</v>
      </c>
      <c r="M1746" s="122">
        <v>3.3259903999999999E-6</v>
      </c>
      <c r="N1746" s="122">
        <v>4.4691948000000001E-6</v>
      </c>
      <c r="O1746" s="122">
        <v>5.8088202999999997E-6</v>
      </c>
      <c r="P1746" s="122">
        <v>6.3394269000000004E-6</v>
      </c>
      <c r="Q1746" s="122">
        <v>6.6339934000000001E-6</v>
      </c>
      <c r="R1746" s="122">
        <v>8.5990021000000006E-6</v>
      </c>
      <c r="S1746" s="122">
        <v>1.0879392700000001E-5</v>
      </c>
      <c r="T1746" s="122">
        <v>1.15650207E-5</v>
      </c>
      <c r="U1746" s="122">
        <v>1.22902577E-5</v>
      </c>
      <c r="V1746" s="122">
        <v>1.30836638E-5</v>
      </c>
      <c r="W1746" s="122">
        <v>1.3842211900000001E-5</v>
      </c>
      <c r="X1746" s="122">
        <v>1.4624866E-5</v>
      </c>
      <c r="Y1746" s="122">
        <v>1.6076791099999999E-5</v>
      </c>
      <c r="Z1746" s="122">
        <v>1.7836082000000001E-5</v>
      </c>
      <c r="AA1746" s="122">
        <v>1.8993803199999999E-5</v>
      </c>
      <c r="AB1746" s="122">
        <v>1.9839518000000001E-5</v>
      </c>
      <c r="AC1746" s="122">
        <v>2.0836539300000001E-5</v>
      </c>
      <c r="AD1746" s="122">
        <v>2.1966669399999999E-5</v>
      </c>
      <c r="AE1746" s="122">
        <v>2.3126439799999999E-5</v>
      </c>
      <c r="AF1746" s="122">
        <v>2.4723669499999998E-5</v>
      </c>
      <c r="AG1746" s="122">
        <v>2.6301284800000001E-5</v>
      </c>
      <c r="AH1746" s="122">
        <v>2.81946079E-5</v>
      </c>
      <c r="AI1746" s="122">
        <v>3.0062957300000001E-5</v>
      </c>
      <c r="AJ1746" s="122">
        <v>3.1600936599999999E-5</v>
      </c>
      <c r="AK1746" s="122">
        <v>3.3671094899999998E-5</v>
      </c>
      <c r="AL1746" s="122">
        <v>0</v>
      </c>
    </row>
    <row r="1747" spans="1:38" hidden="1" x14ac:dyDescent="0.25">
      <c r="A1747" s="122" t="s">
        <v>2171</v>
      </c>
      <c r="B1747" s="122">
        <v>1</v>
      </c>
      <c r="C1747" s="122" t="s">
        <v>2172</v>
      </c>
      <c r="D1747" s="122" t="s">
        <v>2133</v>
      </c>
      <c r="E1747" s="122">
        <v>33</v>
      </c>
      <c r="F1747" s="122">
        <v>2.5695999999999999E-9</v>
      </c>
      <c r="G1747" s="122">
        <v>4.1800999999999997E-9</v>
      </c>
      <c r="H1747" s="122">
        <v>5.8948E-9</v>
      </c>
      <c r="I1747" s="122">
        <v>7.7315000000000004E-9</v>
      </c>
      <c r="J1747" s="122">
        <v>9.6746999999999993E-9</v>
      </c>
      <c r="K1747" s="122">
        <v>2.4494800000000001E-8</v>
      </c>
      <c r="L1747" s="122">
        <v>4.7415300000000001E-8</v>
      </c>
      <c r="M1747" s="122">
        <v>7.1501800000000003E-8</v>
      </c>
      <c r="N1747" s="122">
        <v>9.6781699999999996E-8</v>
      </c>
      <c r="O1747" s="122">
        <v>1.265697E-7</v>
      </c>
      <c r="P1747" s="122">
        <v>1.3655650000000001E-7</v>
      </c>
      <c r="Q1747" s="122">
        <v>1.4215569999999999E-7</v>
      </c>
      <c r="R1747" s="122">
        <v>1.829038E-7</v>
      </c>
      <c r="S1747" s="122">
        <v>2.292773E-7</v>
      </c>
      <c r="T1747" s="122">
        <v>2.411603E-7</v>
      </c>
      <c r="U1747" s="122">
        <v>2.532076E-7</v>
      </c>
      <c r="V1747" s="122">
        <v>2.6489939999999999E-7</v>
      </c>
      <c r="W1747" s="122">
        <v>2.7583359999999999E-7</v>
      </c>
      <c r="X1747" s="122">
        <v>2.8674780000000001E-7</v>
      </c>
      <c r="Y1747" s="122">
        <v>3.1057019999999999E-7</v>
      </c>
      <c r="Z1747" s="122">
        <v>3.3895289999999999E-7</v>
      </c>
      <c r="AA1747" s="122">
        <v>3.5555599999999998E-7</v>
      </c>
      <c r="AB1747" s="122">
        <v>3.6600849999999999E-7</v>
      </c>
      <c r="AC1747" s="122">
        <v>3.787158E-7</v>
      </c>
      <c r="AD1747" s="122">
        <v>3.927388E-7</v>
      </c>
      <c r="AE1747" s="122">
        <v>4.0566479999999999E-7</v>
      </c>
      <c r="AF1747" s="122">
        <v>4.24733E-7</v>
      </c>
      <c r="AG1747" s="122">
        <v>4.418899E-7</v>
      </c>
      <c r="AH1747" s="122">
        <v>4.6319239999999998E-7</v>
      </c>
      <c r="AI1747" s="122">
        <v>4.8220389999999998E-7</v>
      </c>
      <c r="AJ1747" s="122">
        <v>4.9718329999999996E-7</v>
      </c>
      <c r="AK1747" s="122">
        <v>5.1594519999999996E-7</v>
      </c>
      <c r="AL1747" s="122">
        <v>0</v>
      </c>
    </row>
    <row r="1748" spans="1:38" hidden="1" x14ac:dyDescent="0.25">
      <c r="A1748" s="122" t="s">
        <v>2171</v>
      </c>
      <c r="B1748" s="122">
        <v>1</v>
      </c>
      <c r="C1748" s="122" t="s">
        <v>2172</v>
      </c>
      <c r="D1748" s="122" t="s">
        <v>2081</v>
      </c>
      <c r="E1748" s="122">
        <v>33</v>
      </c>
      <c r="F1748" s="122">
        <v>2.005704E-7</v>
      </c>
      <c r="G1748" s="122">
        <v>3.2610090000000002E-7</v>
      </c>
      <c r="H1748" s="122">
        <v>4.6218560000000001E-7</v>
      </c>
      <c r="I1748" s="122">
        <v>6.1195940000000003E-7</v>
      </c>
      <c r="J1748" s="122">
        <v>7.7921530000000001E-7</v>
      </c>
      <c r="K1748" s="122">
        <v>2.0153932000000001E-6</v>
      </c>
      <c r="L1748" s="122">
        <v>3.9602917999999999E-6</v>
      </c>
      <c r="M1748" s="122">
        <v>6.0571465999999996E-6</v>
      </c>
      <c r="N1748" s="122">
        <v>8.3100552000000004E-6</v>
      </c>
      <c r="O1748" s="122">
        <v>1.10045345E-5</v>
      </c>
      <c r="P1748" s="122">
        <v>1.2213583299999999E-5</v>
      </c>
      <c r="Q1748" s="122">
        <v>1.2997692200000001E-5</v>
      </c>
      <c r="R1748" s="122">
        <v>1.7148433099999999E-5</v>
      </c>
      <c r="S1748" s="122">
        <v>2.2001270500000002E-5</v>
      </c>
      <c r="T1748" s="122">
        <v>2.37736851E-5</v>
      </c>
      <c r="U1748" s="122">
        <v>2.5804120000000001E-5</v>
      </c>
      <c r="V1748" s="122">
        <v>2.7955327900000002E-5</v>
      </c>
      <c r="W1748" s="122">
        <v>2.99701077E-5</v>
      </c>
      <c r="X1748" s="122">
        <v>3.1952592599999997E-5</v>
      </c>
      <c r="Y1748" s="122">
        <v>3.52029993E-5</v>
      </c>
      <c r="Z1748" s="122">
        <v>3.9110867700000003E-5</v>
      </c>
      <c r="AA1748" s="122">
        <v>4.1806596800000002E-5</v>
      </c>
      <c r="AB1748" s="122">
        <v>4.4050174999999999E-5</v>
      </c>
      <c r="AC1748" s="122">
        <v>4.6696805900000001E-5</v>
      </c>
      <c r="AD1748" s="122">
        <v>4.98183906E-5</v>
      </c>
      <c r="AE1748" s="122">
        <v>5.3031134700000002E-5</v>
      </c>
      <c r="AF1748" s="122">
        <v>5.7389953699999997E-5</v>
      </c>
      <c r="AG1748" s="122">
        <v>6.1711956799999994E-5</v>
      </c>
      <c r="AH1748" s="122">
        <v>6.7059031500000006E-5</v>
      </c>
      <c r="AI1748" s="122">
        <v>7.2563870799999996E-5</v>
      </c>
      <c r="AJ1748" s="122">
        <v>7.5303323599999994E-5</v>
      </c>
      <c r="AK1748" s="122">
        <v>8.0968391400000004E-5</v>
      </c>
      <c r="AL1748" s="122">
        <v>0</v>
      </c>
    </row>
    <row r="1749" spans="1:38" x14ac:dyDescent="0.25">
      <c r="A1749" s="122" t="s">
        <v>2171</v>
      </c>
      <c r="B1749" s="122">
        <v>1</v>
      </c>
      <c r="C1749" s="122" t="s">
        <v>2172</v>
      </c>
      <c r="D1749" s="122" t="s">
        <v>2082</v>
      </c>
      <c r="E1749" s="122">
        <v>33</v>
      </c>
      <c r="F1749" s="122">
        <v>1.6310626E-6</v>
      </c>
      <c r="G1749" s="122">
        <v>2.6227626999999999E-6</v>
      </c>
      <c r="H1749" s="122">
        <v>3.6560241999999999E-6</v>
      </c>
      <c r="I1749" s="122">
        <v>4.7077278999999998E-6</v>
      </c>
      <c r="J1749" s="122">
        <v>5.7791844999999998E-6</v>
      </c>
      <c r="K1749" s="122">
        <v>1.4411977200000001E-5</v>
      </c>
      <c r="L1749" s="122">
        <v>2.76445571E-5</v>
      </c>
      <c r="M1749" s="122">
        <v>4.1539569399999999E-5</v>
      </c>
      <c r="N1749" s="122">
        <v>5.6135613599999997E-5</v>
      </c>
      <c r="O1749" s="122">
        <v>7.3379007899999993E-5</v>
      </c>
      <c r="P1749" s="122">
        <v>8.0439506399999997E-5</v>
      </c>
      <c r="Q1749" s="122">
        <v>8.4982523000000005E-5</v>
      </c>
      <c r="R1749" s="122">
        <v>1.108171252E-4</v>
      </c>
      <c r="S1749" s="122">
        <v>1.4075554530000001E-4</v>
      </c>
      <c r="T1749" s="122">
        <v>1.4962461409999999E-4</v>
      </c>
      <c r="U1749" s="122">
        <v>1.5833128090000001E-4</v>
      </c>
      <c r="V1749" s="122">
        <v>1.670195664E-4</v>
      </c>
      <c r="W1749" s="122">
        <v>1.7614817090000001E-4</v>
      </c>
      <c r="X1749" s="122">
        <v>1.862318551E-4</v>
      </c>
      <c r="Y1749" s="122">
        <v>2.051260492E-4</v>
      </c>
      <c r="Z1749" s="122">
        <v>2.2780116710000001E-4</v>
      </c>
      <c r="AA1749" s="122">
        <v>2.430627163E-4</v>
      </c>
      <c r="AB1749" s="122">
        <v>2.5493844010000003E-4</v>
      </c>
      <c r="AC1749" s="122">
        <v>2.692407299E-4</v>
      </c>
      <c r="AD1749" s="122">
        <v>2.8551371590000002E-4</v>
      </c>
      <c r="AE1749" s="122">
        <v>3.0194589909999999E-4</v>
      </c>
      <c r="AF1749" s="122">
        <v>3.235198495E-4</v>
      </c>
      <c r="AG1749" s="122">
        <v>3.4443549609999998E-4</v>
      </c>
      <c r="AH1749" s="122">
        <v>3.6914487819999999E-4</v>
      </c>
      <c r="AI1749" s="122">
        <v>3.9245848189999998E-4</v>
      </c>
      <c r="AJ1749" s="122">
        <v>4.14386647E-4</v>
      </c>
      <c r="AK1749" s="122">
        <v>4.3662541060000002E-4</v>
      </c>
      <c r="AL1749" s="122">
        <v>0</v>
      </c>
    </row>
    <row r="1750" spans="1:38" hidden="1" x14ac:dyDescent="0.25">
      <c r="A1750" s="122" t="s">
        <v>2171</v>
      </c>
      <c r="B1750" s="122">
        <v>1</v>
      </c>
      <c r="C1750" s="122" t="s">
        <v>2172</v>
      </c>
      <c r="D1750" s="122" t="s">
        <v>474</v>
      </c>
      <c r="E1750" s="122">
        <v>33</v>
      </c>
      <c r="F1750" s="122">
        <v>1.8007409999999999E-7</v>
      </c>
      <c r="G1750" s="122">
        <v>2.9154560000000001E-7</v>
      </c>
      <c r="H1750" s="122">
        <v>4.1263530000000002E-7</v>
      </c>
      <c r="I1750" s="122">
        <v>5.4396530000000002E-7</v>
      </c>
      <c r="J1750" s="122">
        <v>6.8359659999999996E-7</v>
      </c>
      <c r="K1750" s="122">
        <v>1.7399237000000001E-6</v>
      </c>
      <c r="L1750" s="122">
        <v>3.3844421E-6</v>
      </c>
      <c r="M1750" s="122">
        <v>5.1381552000000003E-6</v>
      </c>
      <c r="N1750" s="122">
        <v>7.0053454E-6</v>
      </c>
      <c r="O1750" s="122">
        <v>9.2569664999999997E-6</v>
      </c>
      <c r="P1750" s="122">
        <v>1.02405445E-5</v>
      </c>
      <c r="Q1750" s="122">
        <v>1.09081195E-5</v>
      </c>
      <c r="R1750" s="122">
        <v>1.4269790199999999E-5</v>
      </c>
      <c r="S1750" s="122">
        <v>1.8081901300000001E-5</v>
      </c>
      <c r="T1750" s="122">
        <v>1.9242240700000001E-5</v>
      </c>
      <c r="U1750" s="122">
        <v>2.04692958E-5</v>
      </c>
      <c r="V1750" s="122">
        <v>2.1887193099999999E-5</v>
      </c>
      <c r="W1750" s="122">
        <v>2.3343042800000001E-5</v>
      </c>
      <c r="X1750" s="122">
        <v>2.4877475199999998E-5</v>
      </c>
      <c r="Y1750" s="122">
        <v>2.75945022E-5</v>
      </c>
      <c r="Z1750" s="122">
        <v>3.08105343E-5</v>
      </c>
      <c r="AA1750" s="122">
        <v>3.3078239900000002E-5</v>
      </c>
      <c r="AB1750" s="122">
        <v>3.48946963E-5</v>
      </c>
      <c r="AC1750" s="122">
        <v>3.7097183199999998E-5</v>
      </c>
      <c r="AD1750" s="122">
        <v>3.96056424E-5</v>
      </c>
      <c r="AE1750" s="122">
        <v>4.2332393699999997E-5</v>
      </c>
      <c r="AF1750" s="122">
        <v>4.5813048999999997E-5</v>
      </c>
      <c r="AG1750" s="122">
        <v>4.9185260199999999E-5</v>
      </c>
      <c r="AH1750" s="122">
        <v>5.3326847800000001E-5</v>
      </c>
      <c r="AI1750" s="122">
        <v>5.7304858899999997E-5</v>
      </c>
      <c r="AJ1750" s="122">
        <v>6.06824278E-5</v>
      </c>
      <c r="AK1750" s="122">
        <v>6.4674744399999999E-5</v>
      </c>
      <c r="AL1750" s="122">
        <v>0</v>
      </c>
    </row>
    <row r="1751" spans="1:38" hidden="1" x14ac:dyDescent="0.25">
      <c r="A1751" s="122" t="s">
        <v>2171</v>
      </c>
      <c r="B1751" s="122">
        <v>1</v>
      </c>
      <c r="C1751" s="122" t="s">
        <v>2172</v>
      </c>
      <c r="D1751" s="122" t="s">
        <v>2083</v>
      </c>
      <c r="E1751" s="122">
        <v>33</v>
      </c>
      <c r="F1751" s="122">
        <v>1.7922199999999999E-7</v>
      </c>
      <c r="G1751" s="122">
        <v>2.8429600000000002E-7</v>
      </c>
      <c r="H1751" s="122">
        <v>3.8959209999999998E-7</v>
      </c>
      <c r="I1751" s="122">
        <v>4.9812090000000005E-7</v>
      </c>
      <c r="J1751" s="122">
        <v>6.0869680000000003E-7</v>
      </c>
      <c r="K1751" s="122">
        <v>1.5114402E-6</v>
      </c>
      <c r="L1751" s="122">
        <v>2.8808412999999999E-6</v>
      </c>
      <c r="M1751" s="122">
        <v>4.2827812000000003E-6</v>
      </c>
      <c r="N1751" s="122">
        <v>5.7268692000000003E-6</v>
      </c>
      <c r="O1751" s="122">
        <v>7.4178104999999999E-6</v>
      </c>
      <c r="P1751" s="122">
        <v>8.0746688999999994E-6</v>
      </c>
      <c r="Q1751" s="122">
        <v>8.4610082999999992E-6</v>
      </c>
      <c r="R1751" s="122">
        <v>1.09913497E-5</v>
      </c>
      <c r="S1751" s="122">
        <v>1.39119338E-5</v>
      </c>
      <c r="T1751" s="122">
        <v>1.4704369700000001E-5</v>
      </c>
      <c r="U1751" s="122">
        <v>1.54979826E-5</v>
      </c>
      <c r="V1751" s="122">
        <v>1.6309412599999999E-5</v>
      </c>
      <c r="W1751" s="122">
        <v>1.7139774499999998E-5</v>
      </c>
      <c r="X1751" s="122">
        <v>1.8038839299999999E-5</v>
      </c>
      <c r="Y1751" s="122">
        <v>1.9767183599999999E-5</v>
      </c>
      <c r="Z1751" s="122">
        <v>2.1847524599999999E-5</v>
      </c>
      <c r="AA1751" s="122">
        <v>2.3176092899999999E-5</v>
      </c>
      <c r="AB1751" s="122">
        <v>2.4155180699999999E-5</v>
      </c>
      <c r="AC1751" s="122">
        <v>2.5308190800000002E-5</v>
      </c>
      <c r="AD1751" s="122">
        <v>2.6605557099999999E-5</v>
      </c>
      <c r="AE1751" s="122">
        <v>2.78517127E-5</v>
      </c>
      <c r="AF1751" s="122">
        <v>2.9582890099999999E-5</v>
      </c>
      <c r="AG1751" s="122">
        <v>3.1304978099999997E-5</v>
      </c>
      <c r="AH1751" s="122">
        <v>3.34588177E-5</v>
      </c>
      <c r="AI1751" s="122">
        <v>3.5486825400000002E-5</v>
      </c>
      <c r="AJ1751" s="122">
        <v>3.7769862400000002E-5</v>
      </c>
      <c r="AK1751" s="122">
        <v>4.0121867800000002E-5</v>
      </c>
      <c r="AL1751" s="122">
        <v>0</v>
      </c>
    </row>
    <row r="1752" spans="1:38" hidden="1" x14ac:dyDescent="0.25">
      <c r="A1752" s="122" t="s">
        <v>2171</v>
      </c>
      <c r="B1752" s="122">
        <v>1</v>
      </c>
      <c r="C1752" s="122" t="s">
        <v>2172</v>
      </c>
      <c r="D1752" s="122" t="s">
        <v>2084</v>
      </c>
      <c r="E1752" s="122">
        <v>33</v>
      </c>
      <c r="F1752" s="122">
        <v>3.2955E-8</v>
      </c>
      <c r="G1752" s="122">
        <v>5.1719799999999998E-8</v>
      </c>
      <c r="H1752" s="122">
        <v>7.0532199999999997E-8</v>
      </c>
      <c r="I1752" s="122">
        <v>8.9609000000000005E-8</v>
      </c>
      <c r="J1752" s="122">
        <v>1.081589E-7</v>
      </c>
      <c r="K1752" s="122">
        <v>2.6395269999999998E-7</v>
      </c>
      <c r="L1752" s="122">
        <v>4.941813E-7</v>
      </c>
      <c r="M1752" s="122">
        <v>7.259589E-7</v>
      </c>
      <c r="N1752" s="122">
        <v>9.6186030000000004E-7</v>
      </c>
      <c r="O1752" s="122">
        <v>1.2490346E-6</v>
      </c>
      <c r="P1752" s="122">
        <v>1.3538639999999999E-6</v>
      </c>
      <c r="Q1752" s="122">
        <v>1.4159967E-6</v>
      </c>
      <c r="R1752" s="122">
        <v>1.8214043E-6</v>
      </c>
      <c r="S1752" s="122">
        <v>2.2698620999999998E-6</v>
      </c>
      <c r="T1752" s="122">
        <v>2.3879405E-6</v>
      </c>
      <c r="U1752" s="122">
        <v>2.5062943000000001E-6</v>
      </c>
      <c r="V1752" s="122">
        <v>2.6460775000000001E-6</v>
      </c>
      <c r="W1752" s="122">
        <v>2.7911543999999998E-6</v>
      </c>
      <c r="X1752" s="122">
        <v>2.9520662999999998E-6</v>
      </c>
      <c r="Y1752" s="122">
        <v>3.2867248999999999E-6</v>
      </c>
      <c r="Z1752" s="122">
        <v>3.6946840999999999E-6</v>
      </c>
      <c r="AA1752" s="122">
        <v>4.0059550999999996E-6</v>
      </c>
      <c r="AB1752" s="122">
        <v>4.2713326999999997E-6</v>
      </c>
      <c r="AC1752" s="122">
        <v>4.5858547E-6</v>
      </c>
      <c r="AD1752" s="122">
        <v>4.9101821999999998E-6</v>
      </c>
      <c r="AE1752" s="122">
        <v>5.2544737000000001E-6</v>
      </c>
      <c r="AF1752" s="122">
        <v>5.6819695999999998E-6</v>
      </c>
      <c r="AG1752" s="122">
        <v>6.1035148000000004E-6</v>
      </c>
      <c r="AH1752" s="122">
        <v>6.5909985000000001E-6</v>
      </c>
      <c r="AI1752" s="122">
        <v>7.0480918000000002E-6</v>
      </c>
      <c r="AJ1752" s="122">
        <v>7.2396765000000002E-6</v>
      </c>
      <c r="AK1752" s="122">
        <v>7.4560905000000003E-6</v>
      </c>
      <c r="AL1752" s="122">
        <v>0</v>
      </c>
    </row>
    <row r="1753" spans="1:38" hidden="1" x14ac:dyDescent="0.25">
      <c r="A1753" s="122" t="s">
        <v>2171</v>
      </c>
      <c r="B1753" s="122">
        <v>1</v>
      </c>
      <c r="C1753" s="122" t="s">
        <v>2172</v>
      </c>
      <c r="D1753" s="122" t="s">
        <v>2085</v>
      </c>
      <c r="E1753" s="122">
        <v>33</v>
      </c>
      <c r="F1753" s="122">
        <v>3.6452699999999999E-8</v>
      </c>
      <c r="G1753" s="122">
        <v>5.8795999999999999E-8</v>
      </c>
      <c r="H1753" s="122">
        <v>8.2023900000000002E-8</v>
      </c>
      <c r="I1753" s="122">
        <v>1.063291E-7</v>
      </c>
      <c r="J1753" s="122">
        <v>1.3171030000000001E-7</v>
      </c>
      <c r="K1753" s="122">
        <v>3.3179949999999998E-7</v>
      </c>
      <c r="L1753" s="122">
        <v>6.397479E-7</v>
      </c>
      <c r="M1753" s="122">
        <v>9.6091970000000008E-7</v>
      </c>
      <c r="N1753" s="122">
        <v>1.2989784999999999E-6</v>
      </c>
      <c r="O1753" s="122">
        <v>1.6975925E-6</v>
      </c>
      <c r="P1753" s="122">
        <v>1.8611127E-6</v>
      </c>
      <c r="Q1753" s="122">
        <v>1.9611825E-6</v>
      </c>
      <c r="R1753" s="122">
        <v>2.5618757999999999E-6</v>
      </c>
      <c r="S1753" s="122">
        <v>3.2660465999999998E-6</v>
      </c>
      <c r="T1753" s="122">
        <v>3.4943094999999999E-6</v>
      </c>
      <c r="U1753" s="122">
        <v>3.7348971000000001E-6</v>
      </c>
      <c r="V1753" s="122">
        <v>3.9841692999999999E-6</v>
      </c>
      <c r="W1753" s="122">
        <v>4.2360187000000003E-6</v>
      </c>
      <c r="X1753" s="122">
        <v>4.4968849999999999E-6</v>
      </c>
      <c r="Y1753" s="122">
        <v>4.9488899000000004E-6</v>
      </c>
      <c r="Z1753" s="122">
        <v>5.4915087999999996E-6</v>
      </c>
      <c r="AA1753" s="122">
        <v>5.8613950999999999E-6</v>
      </c>
      <c r="AB1753" s="122">
        <v>6.1511001000000002E-6</v>
      </c>
      <c r="AC1753" s="122">
        <v>6.5038070000000003E-6</v>
      </c>
      <c r="AD1753" s="122">
        <v>6.9044944999999997E-6</v>
      </c>
      <c r="AE1753" s="122">
        <v>7.3116003000000003E-6</v>
      </c>
      <c r="AF1753" s="122">
        <v>7.8504900999999997E-6</v>
      </c>
      <c r="AG1753" s="122">
        <v>8.3875903999999999E-6</v>
      </c>
      <c r="AH1753" s="122">
        <v>9.0512302999999992E-6</v>
      </c>
      <c r="AI1753" s="122">
        <v>9.7191904000000008E-6</v>
      </c>
      <c r="AJ1753" s="122">
        <v>1.0405747900000001E-5</v>
      </c>
      <c r="AK1753" s="122">
        <v>1.11653188E-5</v>
      </c>
      <c r="AL1753" s="122">
        <v>0</v>
      </c>
    </row>
    <row r="1754" spans="1:38" hidden="1" x14ac:dyDescent="0.25">
      <c r="A1754" s="122" t="s">
        <v>2171</v>
      </c>
      <c r="B1754" s="122">
        <v>1</v>
      </c>
      <c r="C1754" s="122" t="s">
        <v>2172</v>
      </c>
      <c r="D1754" s="122" t="s">
        <v>2086</v>
      </c>
      <c r="E1754" s="122">
        <v>33</v>
      </c>
      <c r="F1754" s="122">
        <v>7.0956220000000005E-7</v>
      </c>
      <c r="G1754" s="122">
        <v>1.1508028000000001E-6</v>
      </c>
      <c r="H1754" s="122">
        <v>1.6112123000000001E-6</v>
      </c>
      <c r="I1754" s="122">
        <v>2.0964203999999998E-6</v>
      </c>
      <c r="J1754" s="122">
        <v>2.6137477999999998E-6</v>
      </c>
      <c r="K1754" s="122">
        <v>6.6101614000000004E-6</v>
      </c>
      <c r="L1754" s="122">
        <v>1.2824157100000001E-5</v>
      </c>
      <c r="M1754" s="122">
        <v>1.94185906E-5</v>
      </c>
      <c r="N1754" s="122">
        <v>2.6353706099999999E-5</v>
      </c>
      <c r="O1754" s="122">
        <v>3.4520541999999997E-5</v>
      </c>
      <c r="P1754" s="122">
        <v>3.7979729799999997E-5</v>
      </c>
      <c r="Q1754" s="122">
        <v>4.0315489899999998E-5</v>
      </c>
      <c r="R1754" s="122">
        <v>5.3036141699999999E-5</v>
      </c>
      <c r="S1754" s="122">
        <v>6.7892334300000002E-5</v>
      </c>
      <c r="T1754" s="122">
        <v>7.3247822700000002E-5</v>
      </c>
      <c r="U1754" s="122">
        <v>7.8847751099999998E-5</v>
      </c>
      <c r="V1754" s="122">
        <v>8.4234912299999996E-5</v>
      </c>
      <c r="W1754" s="122">
        <v>8.9253352100000002E-5</v>
      </c>
      <c r="X1754" s="122">
        <v>9.4261354299999994E-5</v>
      </c>
      <c r="Y1754" s="122">
        <v>1.035177475E-4</v>
      </c>
      <c r="Z1754" s="122">
        <v>1.15038187E-4</v>
      </c>
      <c r="AA1754" s="122">
        <v>1.2306486680000001E-4</v>
      </c>
      <c r="AB1754" s="122">
        <v>1.29684651E-4</v>
      </c>
      <c r="AC1754" s="122">
        <v>1.3761018420000001E-4</v>
      </c>
      <c r="AD1754" s="122">
        <v>1.4690435229999999E-4</v>
      </c>
      <c r="AE1754" s="122">
        <v>1.569255397E-4</v>
      </c>
      <c r="AF1754" s="122">
        <v>1.7045873209999999E-4</v>
      </c>
      <c r="AG1754" s="122">
        <v>1.836721121E-4</v>
      </c>
      <c r="AH1754" s="122">
        <v>1.9895161789999999E-4</v>
      </c>
      <c r="AI1754" s="122">
        <v>2.138755282E-4</v>
      </c>
      <c r="AJ1754" s="122">
        <v>2.2628736920000001E-4</v>
      </c>
      <c r="AK1754" s="122">
        <v>2.423730493E-4</v>
      </c>
      <c r="AL1754" s="122">
        <v>0</v>
      </c>
    </row>
    <row r="1755" spans="1:38" hidden="1" x14ac:dyDescent="0.25">
      <c r="A1755" s="122" t="s">
        <v>2171</v>
      </c>
      <c r="B1755" s="122">
        <v>1</v>
      </c>
      <c r="C1755" s="122" t="s">
        <v>2172</v>
      </c>
      <c r="D1755" s="122" t="s">
        <v>2087</v>
      </c>
      <c r="E1755" s="122">
        <v>33</v>
      </c>
      <c r="F1755" s="122">
        <v>3.5456049999999998E-7</v>
      </c>
      <c r="G1755" s="122">
        <v>5.7265610000000003E-7</v>
      </c>
      <c r="H1755" s="122">
        <v>8.0465319999999996E-7</v>
      </c>
      <c r="I1755" s="122">
        <v>1.0504149999999999E-6</v>
      </c>
      <c r="J1755" s="122">
        <v>1.3137468E-6</v>
      </c>
      <c r="K1755" s="122">
        <v>3.3321233000000001E-6</v>
      </c>
      <c r="L1755" s="122">
        <v>6.4763048999999997E-6</v>
      </c>
      <c r="M1755" s="122">
        <v>9.8268671000000004E-6</v>
      </c>
      <c r="N1755" s="122">
        <v>1.33814953E-5</v>
      </c>
      <c r="O1755" s="122">
        <v>1.7624446599999999E-5</v>
      </c>
      <c r="P1755" s="122">
        <v>1.9471597E-5</v>
      </c>
      <c r="Q1755" s="122">
        <v>2.06471292E-5</v>
      </c>
      <c r="R1755" s="122">
        <v>2.7037873299999998E-5</v>
      </c>
      <c r="S1755" s="122">
        <v>3.4428288500000002E-5</v>
      </c>
      <c r="T1755" s="122">
        <v>3.6882967999999998E-5</v>
      </c>
      <c r="U1755" s="122">
        <v>3.94455429E-5</v>
      </c>
      <c r="V1755" s="122">
        <v>4.2452773199999997E-5</v>
      </c>
      <c r="W1755" s="122">
        <v>4.5433631800000003E-5</v>
      </c>
      <c r="X1755" s="122">
        <v>4.8357781899999999E-5</v>
      </c>
      <c r="Y1755" s="122">
        <v>5.3393412100000001E-5</v>
      </c>
      <c r="Z1755" s="122">
        <v>5.9284009199999998E-5</v>
      </c>
      <c r="AA1755" s="122">
        <v>6.3313775300000003E-5</v>
      </c>
      <c r="AB1755" s="122">
        <v>6.65392835E-5</v>
      </c>
      <c r="AC1755" s="122">
        <v>7.0211009600000003E-5</v>
      </c>
      <c r="AD1755" s="122">
        <v>7.4519625299999994E-5</v>
      </c>
      <c r="AE1755" s="122">
        <v>7.9035530600000004E-5</v>
      </c>
      <c r="AF1755" s="122">
        <v>8.5186588600000005E-5</v>
      </c>
      <c r="AG1755" s="122">
        <v>9.1209895000000002E-5</v>
      </c>
      <c r="AH1755" s="122">
        <v>9.8464208299999995E-5</v>
      </c>
      <c r="AI1755" s="122">
        <v>1.057634222E-4</v>
      </c>
      <c r="AJ1755" s="122">
        <v>1.125229818E-4</v>
      </c>
      <c r="AK1755" s="122">
        <v>1.201739295E-4</v>
      </c>
      <c r="AL1755" s="122">
        <v>0</v>
      </c>
    </row>
    <row r="1756" spans="1:38" hidden="1" x14ac:dyDescent="0.25">
      <c r="A1756" s="122" t="s">
        <v>2171</v>
      </c>
      <c r="B1756" s="122">
        <v>1</v>
      </c>
      <c r="C1756" s="122" t="s">
        <v>2172</v>
      </c>
      <c r="D1756" s="122" t="s">
        <v>2134</v>
      </c>
      <c r="E1756" s="122">
        <v>33</v>
      </c>
      <c r="F1756" s="122">
        <v>7.3021000000000003E-9</v>
      </c>
      <c r="G1756" s="122">
        <v>1.1892E-8</v>
      </c>
      <c r="H1756" s="122">
        <v>1.6799099999999999E-8</v>
      </c>
      <c r="I1756" s="122">
        <v>2.16496E-8</v>
      </c>
      <c r="J1756" s="122">
        <v>2.6277500000000002E-8</v>
      </c>
      <c r="K1756" s="122">
        <v>6.5561100000000006E-8</v>
      </c>
      <c r="L1756" s="122">
        <v>1.2547050000000001E-7</v>
      </c>
      <c r="M1756" s="122">
        <v>1.8771060000000001E-7</v>
      </c>
      <c r="N1756" s="122">
        <v>2.547875E-7</v>
      </c>
      <c r="O1756" s="122">
        <v>3.3424379999999997E-7</v>
      </c>
      <c r="P1756" s="122">
        <v>3.6760609999999998E-7</v>
      </c>
      <c r="Q1756" s="122">
        <v>3.8567349999999998E-7</v>
      </c>
      <c r="R1756" s="122">
        <v>5.0003950000000001E-7</v>
      </c>
      <c r="S1756" s="122">
        <v>6.3109529999999998E-7</v>
      </c>
      <c r="T1756" s="122">
        <v>6.680845E-7</v>
      </c>
      <c r="U1756" s="122">
        <v>7.0521789999999996E-7</v>
      </c>
      <c r="V1756" s="122">
        <v>7.4325400000000005E-7</v>
      </c>
      <c r="W1756" s="122">
        <v>7.8288319999999999E-7</v>
      </c>
      <c r="X1756" s="122">
        <v>8.2378499999999996E-7</v>
      </c>
      <c r="Y1756" s="122">
        <v>9.0271879999999996E-7</v>
      </c>
      <c r="Z1756" s="122">
        <v>9.9700230000000003E-7</v>
      </c>
      <c r="AA1756" s="122">
        <v>1.0588214000000001E-6</v>
      </c>
      <c r="AB1756" s="122">
        <v>1.1061887E-6</v>
      </c>
      <c r="AC1756" s="122">
        <v>1.1635191999999999E-6</v>
      </c>
      <c r="AD1756" s="122">
        <v>1.2272736E-6</v>
      </c>
      <c r="AE1756" s="122">
        <v>1.2915027000000001E-6</v>
      </c>
      <c r="AF1756" s="122">
        <v>1.3791984E-6</v>
      </c>
      <c r="AG1756" s="122">
        <v>1.4653516999999999E-6</v>
      </c>
      <c r="AH1756" s="122">
        <v>1.5703987999999999E-6</v>
      </c>
      <c r="AI1756" s="122">
        <v>1.6733139E-6</v>
      </c>
      <c r="AJ1756" s="122">
        <v>1.7675962999999999E-6</v>
      </c>
      <c r="AK1756" s="122">
        <v>1.8783607E-6</v>
      </c>
      <c r="AL1756" s="122">
        <v>0</v>
      </c>
    </row>
    <row r="1757" spans="1:38" hidden="1" x14ac:dyDescent="0.25">
      <c r="A1757" s="122" t="s">
        <v>2171</v>
      </c>
      <c r="B1757" s="122">
        <v>1</v>
      </c>
      <c r="C1757" s="122" t="s">
        <v>2172</v>
      </c>
      <c r="D1757" s="122" t="s">
        <v>2088</v>
      </c>
      <c r="E1757" s="122">
        <v>33</v>
      </c>
      <c r="F1757" s="122">
        <v>6.0620900000000005E-8</v>
      </c>
      <c r="G1757" s="122">
        <v>9.7845899999999996E-8</v>
      </c>
      <c r="H1757" s="122">
        <v>1.3675430000000001E-7</v>
      </c>
      <c r="I1757" s="122">
        <v>1.76544E-7</v>
      </c>
      <c r="J1757" s="122">
        <v>2.1798039999999999E-7</v>
      </c>
      <c r="K1757" s="122">
        <v>5.4419219999999999E-7</v>
      </c>
      <c r="L1757" s="122">
        <v>1.0393031E-6</v>
      </c>
      <c r="M1757" s="122">
        <v>1.5493132E-6</v>
      </c>
      <c r="N1757" s="122">
        <v>2.0679798999999999E-6</v>
      </c>
      <c r="O1757" s="122">
        <v>2.6511261000000001E-6</v>
      </c>
      <c r="P1757" s="122">
        <v>2.8720412000000002E-6</v>
      </c>
      <c r="Q1757" s="122">
        <v>3.0216297000000002E-6</v>
      </c>
      <c r="R1757" s="122">
        <v>3.9392913999999998E-6</v>
      </c>
      <c r="S1757" s="122">
        <v>4.9954916999999998E-6</v>
      </c>
      <c r="T1757" s="122">
        <v>5.3565577E-6</v>
      </c>
      <c r="U1757" s="122">
        <v>5.7128437000000003E-6</v>
      </c>
      <c r="V1757" s="122">
        <v>6.0728317999999998E-6</v>
      </c>
      <c r="W1757" s="122">
        <v>6.3931518999999996E-6</v>
      </c>
      <c r="X1757" s="122">
        <v>6.7778989999999997E-6</v>
      </c>
      <c r="Y1757" s="122">
        <v>7.4739596999999999E-6</v>
      </c>
      <c r="Z1757" s="122">
        <v>8.3259767000000002E-6</v>
      </c>
      <c r="AA1757" s="122">
        <v>8.9094833999999999E-6</v>
      </c>
      <c r="AB1757" s="122">
        <v>9.3739376999999993E-6</v>
      </c>
      <c r="AC1757" s="122">
        <v>9.9156837000000004E-6</v>
      </c>
      <c r="AD1757" s="122">
        <v>1.04724554E-5</v>
      </c>
      <c r="AE1757" s="122">
        <v>1.1044248499999999E-5</v>
      </c>
      <c r="AF1757" s="122">
        <v>1.18079764E-5</v>
      </c>
      <c r="AG1757" s="122">
        <v>1.2483758000000001E-5</v>
      </c>
      <c r="AH1757" s="122">
        <v>1.33206038E-5</v>
      </c>
      <c r="AI1757" s="122">
        <v>1.4087317E-5</v>
      </c>
      <c r="AJ1757" s="122">
        <v>1.5231810600000001E-5</v>
      </c>
      <c r="AK1757" s="122">
        <v>1.6041115799999998E-5</v>
      </c>
      <c r="AL1757" s="122">
        <v>0</v>
      </c>
    </row>
    <row r="1758" spans="1:38" hidden="1" x14ac:dyDescent="0.25">
      <c r="A1758" s="122" t="s">
        <v>2171</v>
      </c>
      <c r="B1758" s="122">
        <v>1</v>
      </c>
      <c r="C1758" s="122" t="s">
        <v>2172</v>
      </c>
      <c r="D1758" s="122" t="s">
        <v>2089</v>
      </c>
      <c r="E1758" s="122">
        <v>33</v>
      </c>
      <c r="F1758" s="122">
        <v>1.5140479999999999E-7</v>
      </c>
      <c r="G1758" s="122">
        <v>2.4080399999999999E-7</v>
      </c>
      <c r="H1758" s="122">
        <v>3.326636E-7</v>
      </c>
      <c r="I1758" s="122">
        <v>4.2704149999999998E-7</v>
      </c>
      <c r="J1758" s="122">
        <v>5.2327399999999995E-7</v>
      </c>
      <c r="K1758" s="122">
        <v>1.3037530000000001E-6</v>
      </c>
      <c r="L1758" s="122">
        <v>2.4865466999999998E-6</v>
      </c>
      <c r="M1758" s="122">
        <v>3.6968479E-6</v>
      </c>
      <c r="N1758" s="122">
        <v>4.9398602000000004E-6</v>
      </c>
      <c r="O1758" s="122">
        <v>6.3909903000000003E-6</v>
      </c>
      <c r="P1758" s="122">
        <v>6.9322367E-6</v>
      </c>
      <c r="Q1758" s="122">
        <v>7.2265783E-6</v>
      </c>
      <c r="R1758" s="122">
        <v>9.3245251000000002E-6</v>
      </c>
      <c r="S1758" s="122">
        <v>1.1746540900000001E-5</v>
      </c>
      <c r="T1758" s="122">
        <v>1.24228184E-5</v>
      </c>
      <c r="U1758" s="122">
        <v>1.31005511E-5</v>
      </c>
      <c r="V1758" s="122">
        <v>1.3829630300000001E-5</v>
      </c>
      <c r="W1758" s="122">
        <v>1.4573825500000001E-5</v>
      </c>
      <c r="X1758" s="122">
        <v>1.5348234999999999E-5</v>
      </c>
      <c r="Y1758" s="122">
        <v>1.6831708800000002E-5</v>
      </c>
      <c r="Z1758" s="122">
        <v>1.8622414499999999E-5</v>
      </c>
      <c r="AA1758" s="122">
        <v>1.9805818199999998E-5</v>
      </c>
      <c r="AB1758" s="122">
        <v>2.0672422999999998E-5</v>
      </c>
      <c r="AC1758" s="122">
        <v>2.1775980800000001E-5</v>
      </c>
      <c r="AD1758" s="122">
        <v>2.3016508400000001E-5</v>
      </c>
      <c r="AE1758" s="122">
        <v>2.4234815899999999E-5</v>
      </c>
      <c r="AF1758" s="122">
        <v>2.5892125299999999E-5</v>
      </c>
      <c r="AG1758" s="122">
        <v>2.7526043499999999E-5</v>
      </c>
      <c r="AH1758" s="122">
        <v>2.9483880700000001E-5</v>
      </c>
      <c r="AI1758" s="122">
        <v>3.1442327599999999E-5</v>
      </c>
      <c r="AJ1758" s="122">
        <v>3.3451914299999997E-5</v>
      </c>
      <c r="AK1758" s="122">
        <v>3.5531506700000001E-5</v>
      </c>
      <c r="AL1758" s="122">
        <v>0</v>
      </c>
    </row>
    <row r="1759" spans="1:38" hidden="1" x14ac:dyDescent="0.25">
      <c r="A1759" s="122" t="s">
        <v>2171</v>
      </c>
      <c r="B1759" s="122">
        <v>1</v>
      </c>
      <c r="C1759" s="122" t="s">
        <v>2172</v>
      </c>
      <c r="D1759" s="122" t="s">
        <v>2090</v>
      </c>
      <c r="E1759" s="122">
        <v>33</v>
      </c>
      <c r="F1759" s="122">
        <v>5.5116399999999997E-8</v>
      </c>
      <c r="G1759" s="122">
        <v>8.9631099999999996E-8</v>
      </c>
      <c r="H1759" s="122">
        <v>1.264939E-7</v>
      </c>
      <c r="I1759" s="122">
        <v>1.6689980000000001E-7</v>
      </c>
      <c r="J1759" s="122">
        <v>2.1019829999999999E-7</v>
      </c>
      <c r="K1759" s="122">
        <v>5.353113E-7</v>
      </c>
      <c r="L1759" s="122">
        <v>1.0387229E-6</v>
      </c>
      <c r="M1759" s="122">
        <v>1.5708974999999999E-6</v>
      </c>
      <c r="N1759" s="122">
        <v>2.1311084000000002E-6</v>
      </c>
      <c r="O1759" s="122">
        <v>2.7943259E-6</v>
      </c>
      <c r="P1759" s="122">
        <v>3.0753671999999998E-6</v>
      </c>
      <c r="Q1759" s="122">
        <v>3.2533487999999998E-6</v>
      </c>
      <c r="R1759" s="122">
        <v>4.2594872999999997E-6</v>
      </c>
      <c r="S1759" s="122">
        <v>5.4435773000000001E-6</v>
      </c>
      <c r="T1759" s="122">
        <v>5.8538388999999998E-6</v>
      </c>
      <c r="U1759" s="122">
        <v>6.3116999000000001E-6</v>
      </c>
      <c r="V1759" s="122">
        <v>6.8097798999999999E-6</v>
      </c>
      <c r="W1759" s="122">
        <v>7.3136335999999996E-6</v>
      </c>
      <c r="X1759" s="122">
        <v>7.8061585999999996E-6</v>
      </c>
      <c r="Y1759" s="122">
        <v>8.6267675999999995E-6</v>
      </c>
      <c r="Z1759" s="122">
        <v>9.5883901000000005E-6</v>
      </c>
      <c r="AA1759" s="122">
        <v>1.0231540900000001E-5</v>
      </c>
      <c r="AB1759" s="122">
        <v>1.07224567E-5</v>
      </c>
      <c r="AC1759" s="122">
        <v>1.13460803E-5</v>
      </c>
      <c r="AD1759" s="122">
        <v>1.20774546E-5</v>
      </c>
      <c r="AE1759" s="122">
        <v>1.28254239E-5</v>
      </c>
      <c r="AF1759" s="122">
        <v>1.39164854E-5</v>
      </c>
      <c r="AG1759" s="122">
        <v>1.5057818400000001E-5</v>
      </c>
      <c r="AH1759" s="122">
        <v>1.63998669E-5</v>
      </c>
      <c r="AI1759" s="122">
        <v>1.7803608600000002E-5</v>
      </c>
      <c r="AJ1759" s="122">
        <v>1.93847373E-5</v>
      </c>
      <c r="AK1759" s="122">
        <v>2.1152830299999999E-5</v>
      </c>
      <c r="AL1759" s="122">
        <v>0</v>
      </c>
    </row>
    <row r="1760" spans="1:38" hidden="1" x14ac:dyDescent="0.25">
      <c r="A1760" s="122" t="s">
        <v>2171</v>
      </c>
      <c r="B1760" s="122">
        <v>1</v>
      </c>
      <c r="C1760" s="122" t="s">
        <v>2172</v>
      </c>
      <c r="D1760" s="122" t="s">
        <v>2091</v>
      </c>
      <c r="E1760" s="122">
        <v>33</v>
      </c>
      <c r="F1760" s="122">
        <v>6.2354399999999999E-7</v>
      </c>
      <c r="G1760" s="122">
        <v>9.9579629999999998E-7</v>
      </c>
      <c r="H1760" s="122">
        <v>1.3802967E-6</v>
      </c>
      <c r="I1760" s="122">
        <v>1.7776630999999999E-6</v>
      </c>
      <c r="J1760" s="122">
        <v>2.1866369E-6</v>
      </c>
      <c r="K1760" s="122">
        <v>5.4600625000000004E-6</v>
      </c>
      <c r="L1760" s="122">
        <v>1.0448673699999999E-5</v>
      </c>
      <c r="M1760" s="122">
        <v>1.5581764399999998E-5</v>
      </c>
      <c r="N1760" s="122">
        <v>2.08831832E-5</v>
      </c>
      <c r="O1760" s="122">
        <v>2.7072064999999999E-5</v>
      </c>
      <c r="P1760" s="122">
        <v>2.9427987800000001E-5</v>
      </c>
      <c r="Q1760" s="122">
        <v>3.0780633600000001E-5</v>
      </c>
      <c r="R1760" s="122">
        <v>3.9804208500000001E-5</v>
      </c>
      <c r="S1760" s="122">
        <v>5.0132456800000001E-5</v>
      </c>
      <c r="T1760" s="122">
        <v>5.2951858800000002E-5</v>
      </c>
      <c r="U1760" s="122">
        <v>5.5725836499999997E-5</v>
      </c>
      <c r="V1760" s="122">
        <v>5.8626246800000003E-5</v>
      </c>
      <c r="W1760" s="122">
        <v>6.1691983099999997E-5</v>
      </c>
      <c r="X1760" s="122">
        <v>6.4853094699999996E-5</v>
      </c>
      <c r="Y1760" s="122">
        <v>7.1019080900000002E-5</v>
      </c>
      <c r="Z1760" s="122">
        <v>7.83795929E-5</v>
      </c>
      <c r="AA1760" s="122">
        <v>8.31026795E-5</v>
      </c>
      <c r="AB1760" s="122">
        <v>8.6557337699999995E-5</v>
      </c>
      <c r="AC1760" s="122">
        <v>9.0764096299999998E-5</v>
      </c>
      <c r="AD1760" s="122">
        <v>9.5340361400000006E-5</v>
      </c>
      <c r="AE1760" s="122">
        <v>9.9806431499999997E-5</v>
      </c>
      <c r="AF1760" s="122">
        <v>1.0595564790000001E-4</v>
      </c>
      <c r="AG1760" s="122">
        <v>1.118987453E-4</v>
      </c>
      <c r="AH1760" s="122">
        <v>1.1910635059999999E-4</v>
      </c>
      <c r="AI1760" s="122">
        <v>1.2605424770000001E-4</v>
      </c>
      <c r="AJ1760" s="122">
        <v>1.341283532E-4</v>
      </c>
      <c r="AK1760" s="122">
        <v>1.4100383510000001E-4</v>
      </c>
      <c r="AL1760" s="122">
        <v>0</v>
      </c>
    </row>
    <row r="1761" spans="1:38" hidden="1" x14ac:dyDescent="0.25">
      <c r="A1761" s="122" t="s">
        <v>2171</v>
      </c>
      <c r="B1761" s="122">
        <v>1</v>
      </c>
      <c r="C1761" s="122" t="s">
        <v>2172</v>
      </c>
      <c r="D1761" s="122" t="s">
        <v>2092</v>
      </c>
      <c r="E1761" s="122">
        <v>33</v>
      </c>
      <c r="F1761" s="122">
        <v>3.0257889999999998E-7</v>
      </c>
      <c r="G1761" s="122">
        <v>4.8342949999999997E-7</v>
      </c>
      <c r="H1761" s="122">
        <v>6.6978240000000003E-7</v>
      </c>
      <c r="I1761" s="122">
        <v>8.6387859999999998E-7</v>
      </c>
      <c r="J1761" s="122">
        <v>1.0634415E-6</v>
      </c>
      <c r="K1761" s="122">
        <v>2.6605736999999999E-6</v>
      </c>
      <c r="L1761" s="122">
        <v>5.0991586E-6</v>
      </c>
      <c r="M1761" s="122">
        <v>7.6149465000000003E-6</v>
      </c>
      <c r="N1761" s="122">
        <v>1.0208382600000001E-5</v>
      </c>
      <c r="O1761" s="122">
        <v>1.32413244E-5</v>
      </c>
      <c r="P1761" s="122">
        <v>1.44176481E-5</v>
      </c>
      <c r="Q1761" s="122">
        <v>1.5103268300000001E-5</v>
      </c>
      <c r="R1761" s="122">
        <v>1.9562675999999999E-5</v>
      </c>
      <c r="S1761" s="122">
        <v>2.4741361799999999E-5</v>
      </c>
      <c r="T1761" s="122">
        <v>2.6215667900000001E-5</v>
      </c>
      <c r="U1761" s="122">
        <v>2.7746536099999999E-5</v>
      </c>
      <c r="V1761" s="122">
        <v>2.93626967E-5</v>
      </c>
      <c r="W1761" s="122">
        <v>3.0999863499999998E-5</v>
      </c>
      <c r="X1761" s="122">
        <v>3.2687480099999999E-5</v>
      </c>
      <c r="Y1761" s="122">
        <v>3.58477208E-5</v>
      </c>
      <c r="Z1761" s="122">
        <v>3.9618805800000001E-5</v>
      </c>
      <c r="AA1761" s="122">
        <v>4.2089685400000003E-5</v>
      </c>
      <c r="AB1761" s="122">
        <v>4.3933571800000003E-5</v>
      </c>
      <c r="AC1761" s="122">
        <v>4.6245546599999998E-5</v>
      </c>
      <c r="AD1761" s="122">
        <v>4.8805769899999999E-5</v>
      </c>
      <c r="AE1761" s="122">
        <v>5.1313042699999998E-5</v>
      </c>
      <c r="AF1761" s="122">
        <v>5.48540591E-5</v>
      </c>
      <c r="AG1761" s="122">
        <v>5.8332026000000001E-5</v>
      </c>
      <c r="AH1761" s="122">
        <v>6.2699518799999994E-5</v>
      </c>
      <c r="AI1761" s="122">
        <v>6.69828107E-5</v>
      </c>
      <c r="AJ1761" s="122">
        <v>7.1187314400000007E-5</v>
      </c>
      <c r="AK1761" s="122">
        <v>7.5734706600000005E-5</v>
      </c>
      <c r="AL1761" s="122">
        <v>0</v>
      </c>
    </row>
    <row r="1762" spans="1:38" hidden="1" x14ac:dyDescent="0.25">
      <c r="A1762" s="122" t="s">
        <v>2171</v>
      </c>
      <c r="B1762" s="122">
        <v>1</v>
      </c>
      <c r="C1762" s="122" t="s">
        <v>2172</v>
      </c>
      <c r="D1762" s="122" t="s">
        <v>2093</v>
      </c>
      <c r="E1762" s="122">
        <v>33</v>
      </c>
      <c r="F1762" s="122">
        <v>1.3509020000000001E-7</v>
      </c>
      <c r="G1762" s="122">
        <v>2.1507699999999999E-7</v>
      </c>
      <c r="H1762" s="122">
        <v>2.9890540000000001E-7</v>
      </c>
      <c r="I1762" s="122">
        <v>3.8482989999999999E-7</v>
      </c>
      <c r="J1762" s="122">
        <v>4.7367090000000001E-7</v>
      </c>
      <c r="K1762" s="122">
        <v>1.1826402E-6</v>
      </c>
      <c r="L1762" s="122">
        <v>2.2573648E-6</v>
      </c>
      <c r="M1762" s="122">
        <v>3.3697241999999998E-6</v>
      </c>
      <c r="N1762" s="122">
        <v>4.5275788999999998E-6</v>
      </c>
      <c r="O1762" s="122">
        <v>5.8668196000000003E-6</v>
      </c>
      <c r="P1762" s="122">
        <v>6.3751476E-6</v>
      </c>
      <c r="Q1762" s="122">
        <v>6.6600972999999999E-6</v>
      </c>
      <c r="R1762" s="122">
        <v>8.6231790999999999E-6</v>
      </c>
      <c r="S1762" s="122">
        <v>1.0872157899999999E-5</v>
      </c>
      <c r="T1762" s="122">
        <v>1.1500615000000001E-5</v>
      </c>
      <c r="U1762" s="122">
        <v>1.21320587E-5</v>
      </c>
      <c r="V1762" s="122">
        <v>1.2810886699999999E-5</v>
      </c>
      <c r="W1762" s="122">
        <v>1.35270187E-5</v>
      </c>
      <c r="X1762" s="122">
        <v>1.4286645900000001E-5</v>
      </c>
      <c r="Y1762" s="122">
        <v>1.5720834900000001E-5</v>
      </c>
      <c r="Z1762" s="122">
        <v>1.74470574E-5</v>
      </c>
      <c r="AA1762" s="122">
        <v>1.85329398E-5</v>
      </c>
      <c r="AB1762" s="122">
        <v>1.9390358800000001E-5</v>
      </c>
      <c r="AC1762" s="122">
        <v>2.0370935899999999E-5</v>
      </c>
      <c r="AD1762" s="122">
        <v>2.1471672599999999E-5</v>
      </c>
      <c r="AE1762" s="122">
        <v>2.2590797199999999E-5</v>
      </c>
      <c r="AF1762" s="122">
        <v>2.4072170400000001E-5</v>
      </c>
      <c r="AG1762" s="122">
        <v>2.54873152E-5</v>
      </c>
      <c r="AH1762" s="122">
        <v>2.72640764E-5</v>
      </c>
      <c r="AI1762" s="122">
        <v>2.8984725799999998E-5</v>
      </c>
      <c r="AJ1762" s="122">
        <v>3.0799937699999999E-5</v>
      </c>
      <c r="AK1762" s="122">
        <v>3.2655039100000003E-5</v>
      </c>
      <c r="AL1762" s="122">
        <v>0</v>
      </c>
    </row>
    <row r="1763" spans="1:38" hidden="1" x14ac:dyDescent="0.25">
      <c r="A1763" s="122" t="s">
        <v>2171</v>
      </c>
      <c r="B1763" s="122">
        <v>1</v>
      </c>
      <c r="C1763" s="122" t="s">
        <v>2172</v>
      </c>
      <c r="D1763" s="122" t="s">
        <v>2094</v>
      </c>
      <c r="E1763" s="122">
        <v>33</v>
      </c>
      <c r="F1763" s="122">
        <v>2.0111219999999999E-7</v>
      </c>
      <c r="G1763" s="122">
        <v>3.2039869999999998E-7</v>
      </c>
      <c r="H1763" s="122">
        <v>4.4444869999999998E-7</v>
      </c>
      <c r="I1763" s="122">
        <v>5.738408E-7</v>
      </c>
      <c r="J1763" s="122">
        <v>7.0652659999999996E-7</v>
      </c>
      <c r="K1763" s="122">
        <v>1.7675568E-6</v>
      </c>
      <c r="L1763" s="122">
        <v>3.3840648000000001E-6</v>
      </c>
      <c r="M1763" s="122">
        <v>5.0543420999999999E-6</v>
      </c>
      <c r="N1763" s="122">
        <v>6.7819970999999997E-6</v>
      </c>
      <c r="O1763" s="122">
        <v>8.8014253E-6</v>
      </c>
      <c r="P1763" s="122">
        <v>9.5828372000000002E-6</v>
      </c>
      <c r="Q1763" s="122">
        <v>1.0026843299999999E-5</v>
      </c>
      <c r="R1763" s="122">
        <v>1.2996966899999999E-5</v>
      </c>
      <c r="S1763" s="122">
        <v>1.6438654700000001E-5</v>
      </c>
      <c r="T1763" s="122">
        <v>1.7438261599999998E-5</v>
      </c>
      <c r="U1763" s="122">
        <v>1.8484424200000001E-5</v>
      </c>
      <c r="V1763" s="122">
        <v>1.9563352400000002E-5</v>
      </c>
      <c r="W1763" s="122">
        <v>2.0684097999999999E-5</v>
      </c>
      <c r="X1763" s="122">
        <v>2.18256087E-5</v>
      </c>
      <c r="Y1763" s="122">
        <v>2.3958736100000002E-5</v>
      </c>
      <c r="Z1763" s="122">
        <v>2.6543331199999998E-5</v>
      </c>
      <c r="AA1763" s="122">
        <v>2.82275979E-5</v>
      </c>
      <c r="AB1763" s="122">
        <v>2.94807931E-5</v>
      </c>
      <c r="AC1763" s="122">
        <v>3.1017038299999997E-5</v>
      </c>
      <c r="AD1763" s="122">
        <v>3.2682546100000002E-5</v>
      </c>
      <c r="AE1763" s="122">
        <v>3.4375546400000002E-5</v>
      </c>
      <c r="AF1763" s="122">
        <v>3.6693665300000003E-5</v>
      </c>
      <c r="AG1763" s="122">
        <v>3.9012449600000003E-5</v>
      </c>
      <c r="AH1763" s="122">
        <v>4.1786752700000001E-5</v>
      </c>
      <c r="AI1763" s="122">
        <v>4.45059863E-5</v>
      </c>
      <c r="AJ1763" s="122">
        <v>4.7250441299999998E-5</v>
      </c>
      <c r="AK1763" s="122">
        <v>5.0179016200000002E-5</v>
      </c>
      <c r="AL1763" s="122">
        <v>0</v>
      </c>
    </row>
    <row r="1764" spans="1:38" hidden="1" x14ac:dyDescent="0.25">
      <c r="A1764" s="122" t="s">
        <v>2171</v>
      </c>
      <c r="B1764" s="122">
        <v>1</v>
      </c>
      <c r="C1764" s="122" t="s">
        <v>2172</v>
      </c>
      <c r="D1764" s="122" t="s">
        <v>2095</v>
      </c>
      <c r="E1764" s="122">
        <v>33</v>
      </c>
      <c r="F1764" s="122">
        <v>2.2982959999999999E-7</v>
      </c>
      <c r="G1764" s="122">
        <v>3.6610020000000001E-7</v>
      </c>
      <c r="H1764" s="122">
        <v>5.0671500000000005E-7</v>
      </c>
      <c r="I1764" s="122">
        <v>6.497399E-7</v>
      </c>
      <c r="J1764" s="122">
        <v>7.9800999999999998E-7</v>
      </c>
      <c r="K1764" s="122">
        <v>1.9909674E-6</v>
      </c>
      <c r="L1764" s="122">
        <v>3.7979211E-6</v>
      </c>
      <c r="M1764" s="122">
        <v>5.6531838E-6</v>
      </c>
      <c r="N1764" s="122">
        <v>7.5561990000000004E-6</v>
      </c>
      <c r="O1764" s="122">
        <v>9.7712735999999999E-6</v>
      </c>
      <c r="P1764" s="122">
        <v>1.0583631399999999E-5</v>
      </c>
      <c r="Q1764" s="122">
        <v>1.10367488E-5</v>
      </c>
      <c r="R1764" s="122">
        <v>1.4291593399999999E-5</v>
      </c>
      <c r="S1764" s="122">
        <v>1.8051197399999999E-5</v>
      </c>
      <c r="T1764" s="122">
        <v>1.91464504E-5</v>
      </c>
      <c r="U1764" s="122">
        <v>2.0225090100000001E-5</v>
      </c>
      <c r="V1764" s="122">
        <v>1.9950173900000001E-5</v>
      </c>
      <c r="W1764" s="122">
        <v>2.12619029E-5</v>
      </c>
      <c r="X1764" s="122">
        <v>2.2566927199999999E-5</v>
      </c>
      <c r="Y1764" s="122">
        <v>2.49275804E-5</v>
      </c>
      <c r="Z1764" s="122">
        <v>2.77407728E-5</v>
      </c>
      <c r="AA1764" s="122">
        <v>2.9554285899999999E-5</v>
      </c>
      <c r="AB1764" s="122">
        <v>3.0919954199999999E-5</v>
      </c>
      <c r="AC1764" s="122">
        <v>3.25593648E-5</v>
      </c>
      <c r="AD1764" s="122">
        <v>3.4376580900000002E-5</v>
      </c>
      <c r="AE1764" s="122">
        <v>3.6221730000000001E-5</v>
      </c>
      <c r="AF1764" s="122">
        <v>3.8685564299999997E-5</v>
      </c>
      <c r="AG1764" s="122">
        <v>4.09219501E-5</v>
      </c>
      <c r="AH1764" s="122">
        <v>4.36604614E-5</v>
      </c>
      <c r="AI1764" s="122">
        <v>4.6356345200000002E-5</v>
      </c>
      <c r="AJ1764" s="122">
        <v>4.8795169600000002E-5</v>
      </c>
      <c r="AK1764" s="122">
        <v>5.1454836099999997E-5</v>
      </c>
      <c r="AL1764" s="122">
        <v>0</v>
      </c>
    </row>
    <row r="1765" spans="1:38" hidden="1" x14ac:dyDescent="0.25">
      <c r="A1765" s="122" t="s">
        <v>2171</v>
      </c>
      <c r="B1765" s="122">
        <v>1</v>
      </c>
      <c r="C1765" s="122" t="s">
        <v>2172</v>
      </c>
      <c r="D1765" s="122" t="s">
        <v>2096</v>
      </c>
      <c r="E1765" s="122">
        <v>33</v>
      </c>
      <c r="F1765" s="122">
        <v>3.2788590000000001E-7</v>
      </c>
      <c r="G1765" s="122">
        <v>5.180386E-7</v>
      </c>
      <c r="H1765" s="122">
        <v>7.1158510000000005E-7</v>
      </c>
      <c r="I1765" s="122">
        <v>9.1228059999999997E-7</v>
      </c>
      <c r="J1765" s="122">
        <v>1.1188234E-6</v>
      </c>
      <c r="K1765" s="122">
        <v>2.7924261999999999E-6</v>
      </c>
      <c r="L1765" s="122">
        <v>5.3355040000000001E-6</v>
      </c>
      <c r="M1765" s="122">
        <v>7.9612044999999999E-6</v>
      </c>
      <c r="N1765" s="122">
        <v>1.06728793E-5</v>
      </c>
      <c r="O1765" s="122">
        <v>1.3837956E-5</v>
      </c>
      <c r="P1765" s="122">
        <v>1.5054855000000001E-5</v>
      </c>
      <c r="Q1765" s="122">
        <v>1.5768434599999999E-5</v>
      </c>
      <c r="R1765" s="122">
        <v>2.03928517E-5</v>
      </c>
      <c r="S1765" s="122">
        <v>2.5643422199999999E-5</v>
      </c>
      <c r="T1765" s="122">
        <v>2.6969683900000002E-5</v>
      </c>
      <c r="U1765" s="122">
        <v>2.8297497E-5</v>
      </c>
      <c r="V1765" s="122">
        <v>2.9721646999999999E-5</v>
      </c>
      <c r="W1765" s="122">
        <v>3.12523486E-5</v>
      </c>
      <c r="X1765" s="122">
        <v>3.2912157999999998E-5</v>
      </c>
      <c r="Y1765" s="122">
        <v>3.6171205399999997E-5</v>
      </c>
      <c r="Z1765" s="122">
        <v>4.0082013199999999E-5</v>
      </c>
      <c r="AA1765" s="122">
        <v>4.2715923799999998E-5</v>
      </c>
      <c r="AB1765" s="122">
        <v>4.47752918E-5</v>
      </c>
      <c r="AC1765" s="122">
        <v>4.7263162199999998E-5</v>
      </c>
      <c r="AD1765" s="122">
        <v>5.0055100700000003E-5</v>
      </c>
      <c r="AE1765" s="122">
        <v>5.27569608E-5</v>
      </c>
      <c r="AF1765" s="122">
        <v>5.6419068199999999E-5</v>
      </c>
      <c r="AG1765" s="122">
        <v>6.0096258400000001E-5</v>
      </c>
      <c r="AH1765" s="122">
        <v>6.4452124399999998E-5</v>
      </c>
      <c r="AI1765" s="122">
        <v>6.8613572599999996E-5</v>
      </c>
      <c r="AJ1765" s="122">
        <v>7.3669202599999998E-5</v>
      </c>
      <c r="AK1765" s="122">
        <v>7.7723642700000005E-5</v>
      </c>
      <c r="AL1765" s="122">
        <v>0</v>
      </c>
    </row>
    <row r="1766" spans="1:38" hidden="1" x14ac:dyDescent="0.25">
      <c r="A1766" s="122" t="s">
        <v>2171</v>
      </c>
      <c r="B1766" s="122">
        <v>1</v>
      </c>
      <c r="C1766" s="122" t="s">
        <v>2172</v>
      </c>
      <c r="D1766" s="122" t="s">
        <v>2097</v>
      </c>
      <c r="E1766" s="122">
        <v>33</v>
      </c>
      <c r="F1766" s="122">
        <v>2.6131009999999999E-7</v>
      </c>
      <c r="G1766" s="122">
        <v>4.1898120000000002E-7</v>
      </c>
      <c r="H1766" s="122">
        <v>5.811187E-7</v>
      </c>
      <c r="I1766" s="122">
        <v>7.4840459999999996E-7</v>
      </c>
      <c r="J1766" s="122">
        <v>9.2201719999999995E-7</v>
      </c>
      <c r="K1766" s="122">
        <v>2.3052705999999998E-6</v>
      </c>
      <c r="L1766" s="122">
        <v>4.4136081999999997E-6</v>
      </c>
      <c r="M1766" s="122">
        <v>6.5946289999999997E-6</v>
      </c>
      <c r="N1766" s="122">
        <v>8.8565131999999994E-6</v>
      </c>
      <c r="O1766" s="122">
        <v>1.1509845300000001E-5</v>
      </c>
      <c r="P1766" s="122">
        <v>1.25696493E-5</v>
      </c>
      <c r="Q1766" s="122">
        <v>1.32471573E-5</v>
      </c>
      <c r="R1766" s="122">
        <v>1.7288683900000001E-5</v>
      </c>
      <c r="S1766" s="122">
        <v>2.19449933E-5</v>
      </c>
      <c r="T1766" s="122">
        <v>2.3330088599999999E-5</v>
      </c>
      <c r="U1766" s="122">
        <v>2.4713909199999998E-5</v>
      </c>
      <c r="V1766" s="122">
        <v>2.6092421800000001E-5</v>
      </c>
      <c r="W1766" s="122">
        <v>2.7471143100000001E-5</v>
      </c>
      <c r="X1766" s="122">
        <v>2.8923391700000002E-5</v>
      </c>
      <c r="Y1766" s="122">
        <v>3.1802293499999998E-5</v>
      </c>
      <c r="Z1766" s="122">
        <v>3.5335146099999997E-5</v>
      </c>
      <c r="AA1766" s="122">
        <v>3.7717427799999999E-5</v>
      </c>
      <c r="AB1766" s="122">
        <v>3.95622849E-5</v>
      </c>
      <c r="AC1766" s="122">
        <v>4.1703195500000002E-5</v>
      </c>
      <c r="AD1766" s="122">
        <v>4.4100162900000002E-5</v>
      </c>
      <c r="AE1766" s="122">
        <v>4.6478452400000001E-5</v>
      </c>
      <c r="AF1766" s="122">
        <v>4.9640579100000001E-5</v>
      </c>
      <c r="AG1766" s="122">
        <v>5.2781854299999999E-5</v>
      </c>
      <c r="AH1766" s="122">
        <v>5.6556118499999999E-5</v>
      </c>
      <c r="AI1766" s="122">
        <v>6.0255123400000001E-5</v>
      </c>
      <c r="AJ1766" s="122">
        <v>6.4756777699999995E-5</v>
      </c>
      <c r="AK1766" s="122">
        <v>6.8603476999999998E-5</v>
      </c>
      <c r="AL1766" s="122">
        <v>0</v>
      </c>
    </row>
    <row r="1767" spans="1:38" hidden="1" x14ac:dyDescent="0.25">
      <c r="A1767" s="122" t="s">
        <v>2171</v>
      </c>
      <c r="B1767" s="122">
        <v>1</v>
      </c>
      <c r="C1767" s="122" t="s">
        <v>2172</v>
      </c>
      <c r="D1767" s="122" t="s">
        <v>2098</v>
      </c>
      <c r="E1767" s="122">
        <v>33</v>
      </c>
      <c r="F1767" s="122">
        <v>6.7057500000000003E-8</v>
      </c>
      <c r="G1767" s="122">
        <v>1.064815E-7</v>
      </c>
      <c r="H1767" s="122">
        <v>1.4618449999999999E-7</v>
      </c>
      <c r="I1767" s="122">
        <v>1.870003E-7</v>
      </c>
      <c r="J1767" s="122">
        <v>2.2809919999999999E-7</v>
      </c>
      <c r="K1767" s="122">
        <v>5.6539239999999998E-7</v>
      </c>
      <c r="L1767" s="122">
        <v>1.0784187E-6</v>
      </c>
      <c r="M1767" s="122">
        <v>1.6044681999999999E-6</v>
      </c>
      <c r="N1767" s="122">
        <v>2.1426750000000002E-6</v>
      </c>
      <c r="O1767" s="122">
        <v>2.7749052000000001E-6</v>
      </c>
      <c r="P1767" s="122">
        <v>3.0224524E-6</v>
      </c>
      <c r="Q1767" s="122">
        <v>3.1688824E-6</v>
      </c>
      <c r="R1767" s="122">
        <v>4.118353E-6</v>
      </c>
      <c r="S1767" s="122">
        <v>5.2165238999999998E-6</v>
      </c>
      <c r="T1767" s="122">
        <v>5.5252959000000002E-6</v>
      </c>
      <c r="U1767" s="122">
        <v>5.8279996000000002E-6</v>
      </c>
      <c r="V1767" s="122">
        <v>6.1372264000000003E-6</v>
      </c>
      <c r="W1767" s="122">
        <v>6.4483768999999996E-6</v>
      </c>
      <c r="X1767" s="122">
        <v>6.7692295000000002E-6</v>
      </c>
      <c r="Y1767" s="122">
        <v>7.3789089000000003E-6</v>
      </c>
      <c r="Z1767" s="122">
        <v>8.1040754000000006E-6</v>
      </c>
      <c r="AA1767" s="122">
        <v>8.5795405000000006E-6</v>
      </c>
      <c r="AB1767" s="122">
        <v>8.9230786000000005E-6</v>
      </c>
      <c r="AC1767" s="122">
        <v>9.3506577000000004E-6</v>
      </c>
      <c r="AD1767" s="122">
        <v>9.8500428999999999E-6</v>
      </c>
      <c r="AE1767" s="122">
        <v>1.0315459500000001E-5</v>
      </c>
      <c r="AF1767" s="122">
        <v>1.10102167E-5</v>
      </c>
      <c r="AG1767" s="122">
        <v>1.1695556899999999E-5</v>
      </c>
      <c r="AH1767" s="122">
        <v>1.2543898699999999E-5</v>
      </c>
      <c r="AI1767" s="122">
        <v>1.3392263099999999E-5</v>
      </c>
      <c r="AJ1767" s="122">
        <v>1.42915034E-5</v>
      </c>
      <c r="AK1767" s="122">
        <v>1.5269902E-5</v>
      </c>
      <c r="AL1767" s="122">
        <v>0</v>
      </c>
    </row>
    <row r="1768" spans="1:38" hidden="1" x14ac:dyDescent="0.25">
      <c r="A1768" s="122" t="s">
        <v>2171</v>
      </c>
      <c r="B1768" s="122">
        <v>1</v>
      </c>
      <c r="C1768" s="122" t="s">
        <v>2172</v>
      </c>
      <c r="D1768" s="122" t="s">
        <v>2099</v>
      </c>
      <c r="E1768" s="122">
        <v>33</v>
      </c>
      <c r="F1768" s="122">
        <v>5.0692889999999998E-7</v>
      </c>
      <c r="G1768" s="122">
        <v>8.0914160000000004E-7</v>
      </c>
      <c r="H1768" s="122">
        <v>1.1188401E-6</v>
      </c>
      <c r="I1768" s="122">
        <v>1.4360468E-6</v>
      </c>
      <c r="J1768" s="122">
        <v>1.7617306E-6</v>
      </c>
      <c r="K1768" s="122">
        <v>4.3996331000000004E-6</v>
      </c>
      <c r="L1768" s="122">
        <v>8.4254603999999996E-6</v>
      </c>
      <c r="M1768" s="122">
        <v>1.2542745500000001E-5</v>
      </c>
      <c r="N1768" s="122">
        <v>1.6758388300000001E-5</v>
      </c>
      <c r="O1768" s="122">
        <v>2.1679337599999998E-5</v>
      </c>
      <c r="P1768" s="122">
        <v>2.35545106E-5</v>
      </c>
      <c r="Q1768" s="122">
        <v>2.4625404099999999E-5</v>
      </c>
      <c r="R1768" s="122">
        <v>3.1828320299999998E-5</v>
      </c>
      <c r="S1768" s="122">
        <v>4.0091380799999999E-5</v>
      </c>
      <c r="T1768" s="122">
        <v>4.2292074800000003E-5</v>
      </c>
      <c r="U1768" s="122">
        <v>4.4418106799999997E-5</v>
      </c>
      <c r="V1768" s="122">
        <v>4.6534313199999998E-5</v>
      </c>
      <c r="W1768" s="122">
        <v>4.8598421199999999E-5</v>
      </c>
      <c r="X1768" s="122">
        <v>5.0606778900000002E-5</v>
      </c>
      <c r="Y1768" s="122">
        <v>5.4951480100000001E-5</v>
      </c>
      <c r="Z1768" s="122">
        <v>6.0293549299999997E-5</v>
      </c>
      <c r="AA1768" s="122">
        <v>6.3826704699999995E-5</v>
      </c>
      <c r="AB1768" s="122">
        <v>6.6503734800000004E-5</v>
      </c>
      <c r="AC1768" s="122">
        <v>6.9783152500000006E-5</v>
      </c>
      <c r="AD1768" s="122">
        <v>7.3489860599999996E-5</v>
      </c>
      <c r="AE1768" s="122">
        <v>7.7103988700000001E-5</v>
      </c>
      <c r="AF1768" s="122">
        <v>8.2258528399999995E-5</v>
      </c>
      <c r="AG1768" s="122">
        <v>8.7354880900000003E-5</v>
      </c>
      <c r="AH1768" s="122">
        <v>9.3483586300000004E-5</v>
      </c>
      <c r="AI1768" s="122">
        <v>9.9362448300000002E-5</v>
      </c>
      <c r="AJ1768" s="122">
        <v>1.0561856199999999E-4</v>
      </c>
      <c r="AK1768" s="122">
        <v>1.118420364E-4</v>
      </c>
      <c r="AL1768" s="122">
        <v>0</v>
      </c>
    </row>
    <row r="1769" spans="1:38" hidden="1" x14ac:dyDescent="0.25">
      <c r="A1769" s="122" t="s">
        <v>2171</v>
      </c>
      <c r="B1769" s="122">
        <v>1</v>
      </c>
      <c r="C1769" s="122" t="s">
        <v>2172</v>
      </c>
      <c r="D1769" s="122" t="s">
        <v>2100</v>
      </c>
      <c r="E1769" s="122">
        <v>33</v>
      </c>
      <c r="F1769" s="122">
        <v>2.3899359999999998E-7</v>
      </c>
      <c r="G1769" s="122">
        <v>3.8224610000000001E-7</v>
      </c>
      <c r="H1769" s="122">
        <v>5.3062469999999997E-7</v>
      </c>
      <c r="I1769" s="122">
        <v>6.8579509999999997E-7</v>
      </c>
      <c r="J1769" s="122">
        <v>8.4626240000000003E-7</v>
      </c>
      <c r="K1769" s="122">
        <v>2.1189163999999999E-6</v>
      </c>
      <c r="L1769" s="122">
        <v>4.0689806000000003E-6</v>
      </c>
      <c r="M1769" s="122">
        <v>6.0909039999999997E-6</v>
      </c>
      <c r="N1769" s="122">
        <v>8.1910542999999992E-6</v>
      </c>
      <c r="O1769" s="122">
        <v>1.06752149E-5</v>
      </c>
      <c r="P1769" s="122">
        <v>1.1676592300000001E-5</v>
      </c>
      <c r="Q1769" s="122">
        <v>1.22812422E-5</v>
      </c>
      <c r="R1769" s="122">
        <v>1.5949370600000001E-5</v>
      </c>
      <c r="S1769" s="122">
        <v>2.0177433800000001E-5</v>
      </c>
      <c r="T1769" s="122">
        <v>2.1398627300000001E-5</v>
      </c>
      <c r="U1769" s="122">
        <v>2.26245896E-5</v>
      </c>
      <c r="V1769" s="122">
        <v>2.3941863899999998E-5</v>
      </c>
      <c r="W1769" s="122">
        <v>2.5302935499999998E-5</v>
      </c>
      <c r="X1769" s="122">
        <v>2.6695249199999999E-5</v>
      </c>
      <c r="Y1769" s="122">
        <v>2.9309423299999999E-5</v>
      </c>
      <c r="Z1769" s="122">
        <v>3.2418315999999998E-5</v>
      </c>
      <c r="AA1769" s="122">
        <v>3.4529526099999998E-5</v>
      </c>
      <c r="AB1769" s="122">
        <v>3.6129863799999999E-5</v>
      </c>
      <c r="AC1769" s="122">
        <v>3.8110329600000002E-5</v>
      </c>
      <c r="AD1769" s="122">
        <v>4.0345777300000001E-5</v>
      </c>
      <c r="AE1769" s="122">
        <v>4.2562700900000003E-5</v>
      </c>
      <c r="AF1769" s="122">
        <v>4.5660301500000001E-5</v>
      </c>
      <c r="AG1769" s="122">
        <v>4.8763771299999998E-5</v>
      </c>
      <c r="AH1769" s="122">
        <v>5.2499466499999999E-5</v>
      </c>
      <c r="AI1769" s="122">
        <v>5.6126287599999999E-5</v>
      </c>
      <c r="AJ1769" s="122">
        <v>5.9873130500000001E-5</v>
      </c>
      <c r="AK1769" s="122">
        <v>6.3509911700000005E-5</v>
      </c>
      <c r="AL1769" s="122">
        <v>0</v>
      </c>
    </row>
    <row r="1770" spans="1:38" hidden="1" x14ac:dyDescent="0.25">
      <c r="A1770" s="122" t="s">
        <v>2171</v>
      </c>
      <c r="B1770" s="122">
        <v>1</v>
      </c>
      <c r="C1770" s="122" t="s">
        <v>2172</v>
      </c>
      <c r="D1770" s="122" t="s">
        <v>2101</v>
      </c>
      <c r="E1770" s="122">
        <v>33</v>
      </c>
      <c r="F1770" s="122">
        <v>2.7922760000000002E-7</v>
      </c>
      <c r="G1770" s="122">
        <v>4.4507559999999999E-7</v>
      </c>
      <c r="H1770" s="122">
        <v>6.1578880000000002E-7</v>
      </c>
      <c r="I1770" s="122">
        <v>7.9345529999999996E-7</v>
      </c>
      <c r="J1770" s="122">
        <v>9.77348E-7</v>
      </c>
      <c r="K1770" s="122">
        <v>2.4454110999999999E-6</v>
      </c>
      <c r="L1770" s="122">
        <v>4.6895173000000002E-6</v>
      </c>
      <c r="M1770" s="122">
        <v>7.0087522999999999E-6</v>
      </c>
      <c r="N1770" s="122">
        <v>9.3964691000000007E-6</v>
      </c>
      <c r="O1770" s="122">
        <v>1.21832813E-5</v>
      </c>
      <c r="P1770" s="122">
        <v>1.3270788000000001E-5</v>
      </c>
      <c r="Q1770" s="122">
        <v>1.39038868E-5</v>
      </c>
      <c r="R1770" s="122">
        <v>1.8033683799999999E-5</v>
      </c>
      <c r="S1770" s="122">
        <v>2.2795975000000002E-5</v>
      </c>
      <c r="T1770" s="122">
        <v>2.4174667099999999E-5</v>
      </c>
      <c r="U1770" s="122">
        <v>2.5588564100000001E-5</v>
      </c>
      <c r="V1770" s="122">
        <v>2.70908752E-5</v>
      </c>
      <c r="W1770" s="122">
        <v>2.8609191399999999E-5</v>
      </c>
      <c r="X1770" s="122">
        <v>3.0139102500000001E-5</v>
      </c>
      <c r="Y1770" s="122">
        <v>3.3082623699999998E-5</v>
      </c>
      <c r="Z1770" s="122">
        <v>3.66005504E-5</v>
      </c>
      <c r="AA1770" s="122">
        <v>3.8821398400000002E-5</v>
      </c>
      <c r="AB1770" s="122">
        <v>4.0487128699999998E-5</v>
      </c>
      <c r="AC1770" s="122">
        <v>4.25322486E-5</v>
      </c>
      <c r="AD1770" s="122">
        <v>4.4833179600000002E-5</v>
      </c>
      <c r="AE1770" s="122">
        <v>4.7152773E-5</v>
      </c>
      <c r="AF1770" s="122">
        <v>5.0337793399999998E-5</v>
      </c>
      <c r="AG1770" s="122">
        <v>5.35103055E-5</v>
      </c>
      <c r="AH1770" s="122">
        <v>5.7340817200000001E-5</v>
      </c>
      <c r="AI1770" s="122">
        <v>6.1106174999999999E-5</v>
      </c>
      <c r="AJ1770" s="122">
        <v>6.4565864899999997E-5</v>
      </c>
      <c r="AK1770" s="122">
        <v>6.86375055E-5</v>
      </c>
      <c r="AL1770" s="122">
        <v>0</v>
      </c>
    </row>
    <row r="1771" spans="1:38" hidden="1" x14ac:dyDescent="0.25">
      <c r="A1771" s="122" t="s">
        <v>2171</v>
      </c>
      <c r="B1771" s="122">
        <v>1</v>
      </c>
      <c r="C1771" s="122" t="s">
        <v>2172</v>
      </c>
      <c r="D1771" s="122" t="s">
        <v>2135</v>
      </c>
      <c r="E1771" s="122">
        <v>33</v>
      </c>
      <c r="F1771" s="122">
        <v>2.3975E-9</v>
      </c>
      <c r="G1771" s="122">
        <v>4.0072999999999996E-9</v>
      </c>
      <c r="H1771" s="122">
        <v>5.8088999999999997E-9</v>
      </c>
      <c r="I1771" s="122">
        <v>7.8184999999999998E-9</v>
      </c>
      <c r="J1771" s="122">
        <v>1.00257E-8</v>
      </c>
      <c r="K1771" s="122">
        <v>2.6024799999999999E-8</v>
      </c>
      <c r="L1771" s="122">
        <v>5.1657999999999998E-8</v>
      </c>
      <c r="M1771" s="122">
        <v>7.9791599999999996E-8</v>
      </c>
      <c r="N1771" s="122">
        <v>1.104481E-7</v>
      </c>
      <c r="O1771" s="122">
        <v>1.474603E-7</v>
      </c>
      <c r="P1771" s="122">
        <v>1.6502089999999999E-7</v>
      </c>
      <c r="Q1771" s="122">
        <v>1.711114E-7</v>
      </c>
      <c r="R1771" s="122">
        <v>2.1938209999999999E-7</v>
      </c>
      <c r="S1771" s="122">
        <v>2.7385980000000001E-7</v>
      </c>
      <c r="T1771" s="122">
        <v>2.8673589999999999E-7</v>
      </c>
      <c r="U1771" s="122">
        <v>2.9934409999999998E-7</v>
      </c>
      <c r="V1771" s="122">
        <v>3.071026E-7</v>
      </c>
      <c r="W1771" s="122">
        <v>3.0928929999999999E-7</v>
      </c>
      <c r="X1771" s="122">
        <v>3.1020210000000001E-7</v>
      </c>
      <c r="Y1771" s="122">
        <v>3.2252450000000002E-7</v>
      </c>
      <c r="Z1771" s="122">
        <v>3.364625E-7</v>
      </c>
      <c r="AA1771" s="122">
        <v>3.457396E-7</v>
      </c>
      <c r="AB1771" s="122">
        <v>3.5881280000000001E-7</v>
      </c>
      <c r="AC1771" s="122">
        <v>3.748588E-7</v>
      </c>
      <c r="AD1771" s="122">
        <v>3.9267220000000002E-7</v>
      </c>
      <c r="AE1771" s="122">
        <v>4.1028289999999998E-7</v>
      </c>
      <c r="AF1771" s="122">
        <v>4.3511230000000002E-7</v>
      </c>
      <c r="AG1771" s="122">
        <v>4.5922639999999998E-7</v>
      </c>
      <c r="AH1771" s="122">
        <v>4.8904540000000004E-7</v>
      </c>
      <c r="AI1771" s="122">
        <v>5.1794920000000001E-7</v>
      </c>
      <c r="AJ1771" s="122">
        <v>5.4396209999999995E-7</v>
      </c>
      <c r="AK1771" s="122">
        <v>5.7484400000000004E-7</v>
      </c>
      <c r="AL1771" s="122">
        <v>0</v>
      </c>
    </row>
    <row r="1772" spans="1:38" hidden="1" x14ac:dyDescent="0.25">
      <c r="A1772" s="122" t="s">
        <v>2171</v>
      </c>
      <c r="B1772" s="122">
        <v>1</v>
      </c>
      <c r="C1772" s="122" t="s">
        <v>2172</v>
      </c>
      <c r="D1772" s="122" t="s">
        <v>2102</v>
      </c>
      <c r="E1772" s="122">
        <v>33</v>
      </c>
      <c r="F1772" s="122">
        <v>1.404009E-7</v>
      </c>
      <c r="G1772" s="122">
        <v>2.236854E-7</v>
      </c>
      <c r="H1772" s="122">
        <v>3.0968650000000002E-7</v>
      </c>
      <c r="I1772" s="122">
        <v>3.9966480000000001E-7</v>
      </c>
      <c r="J1772" s="122">
        <v>4.9358299999999998E-7</v>
      </c>
      <c r="K1772" s="122">
        <v>1.2379536000000001E-6</v>
      </c>
      <c r="L1772" s="122">
        <v>2.3726533000000002E-6</v>
      </c>
      <c r="M1772" s="122">
        <v>3.5509301000000001E-6</v>
      </c>
      <c r="N1772" s="122">
        <v>4.7730274000000002E-6</v>
      </c>
      <c r="O1772" s="122">
        <v>6.1955434000000001E-6</v>
      </c>
      <c r="P1772" s="122">
        <v>6.7412106000000003E-6</v>
      </c>
      <c r="Q1772" s="122">
        <v>7.0318572000000001E-6</v>
      </c>
      <c r="R1772" s="122">
        <v>9.0844298999999994E-6</v>
      </c>
      <c r="S1772" s="122">
        <v>1.1452330300000001E-5</v>
      </c>
      <c r="T1772" s="122">
        <v>1.21510094E-5</v>
      </c>
      <c r="U1772" s="122">
        <v>1.2841978599999999E-5</v>
      </c>
      <c r="V1772" s="122">
        <v>1.3469516300000001E-5</v>
      </c>
      <c r="W1772" s="122">
        <v>1.42294916E-5</v>
      </c>
      <c r="X1772" s="122">
        <v>1.49975502E-5</v>
      </c>
      <c r="Y1772" s="122">
        <v>1.6420493499999999E-5</v>
      </c>
      <c r="Z1772" s="122">
        <v>1.8132843600000001E-5</v>
      </c>
      <c r="AA1772" s="122">
        <v>1.9239918600000001E-5</v>
      </c>
      <c r="AB1772" s="122">
        <v>2.0052655599999998E-5</v>
      </c>
      <c r="AC1772" s="122">
        <v>2.1043324000000001E-5</v>
      </c>
      <c r="AD1772" s="122">
        <v>2.21378369E-5</v>
      </c>
      <c r="AE1772" s="122">
        <v>2.3207925099999998E-5</v>
      </c>
      <c r="AF1772" s="122">
        <v>2.4713587699999999E-5</v>
      </c>
      <c r="AG1772" s="122">
        <v>2.6185873999999998E-5</v>
      </c>
      <c r="AH1772" s="122">
        <v>2.7920520799999999E-5</v>
      </c>
      <c r="AI1772" s="122">
        <v>2.96374565E-5</v>
      </c>
      <c r="AJ1772" s="122">
        <v>3.1020141100000002E-5</v>
      </c>
      <c r="AK1772" s="122">
        <v>3.2826215999999998E-5</v>
      </c>
      <c r="AL1772" s="122">
        <v>0</v>
      </c>
    </row>
    <row r="1773" spans="1:38" hidden="1" x14ac:dyDescent="0.25">
      <c r="A1773" s="122" t="s">
        <v>2171</v>
      </c>
      <c r="B1773" s="122">
        <v>1</v>
      </c>
      <c r="C1773" s="122" t="s">
        <v>2172</v>
      </c>
      <c r="D1773" s="122" t="s">
        <v>2103</v>
      </c>
      <c r="E1773" s="122">
        <v>33</v>
      </c>
      <c r="F1773" s="122">
        <v>4.3564900000000001E-8</v>
      </c>
      <c r="G1773" s="122">
        <v>6.9693000000000001E-8</v>
      </c>
      <c r="H1773" s="122">
        <v>9.7467900000000004E-8</v>
      </c>
      <c r="I1773" s="122">
        <v>1.2715949999999999E-7</v>
      </c>
      <c r="J1773" s="122">
        <v>1.580986E-7</v>
      </c>
      <c r="K1773" s="122">
        <v>3.9855599999999999E-7</v>
      </c>
      <c r="L1773" s="122">
        <v>7.6517769999999999E-7</v>
      </c>
      <c r="M1773" s="122">
        <v>1.1378623999999999E-6</v>
      </c>
      <c r="N1773" s="122">
        <v>1.5186630999999999E-6</v>
      </c>
      <c r="O1773" s="122">
        <v>1.9659622999999999E-6</v>
      </c>
      <c r="P1773" s="122">
        <v>2.1389638000000002E-6</v>
      </c>
      <c r="Q1773" s="122">
        <v>2.2354130999999999E-6</v>
      </c>
      <c r="R1773" s="122">
        <v>2.8971315000000001E-6</v>
      </c>
      <c r="S1773" s="122">
        <v>3.6718134000000001E-6</v>
      </c>
      <c r="T1773" s="122">
        <v>3.9115641999999997E-6</v>
      </c>
      <c r="U1773" s="122">
        <v>4.1545102000000004E-6</v>
      </c>
      <c r="V1773" s="122">
        <v>4.4173486000000002E-6</v>
      </c>
      <c r="W1773" s="122">
        <v>4.6877168999999999E-6</v>
      </c>
      <c r="X1773" s="122">
        <v>4.9677056999999998E-6</v>
      </c>
      <c r="Y1773" s="122">
        <v>5.4608665999999996E-6</v>
      </c>
      <c r="Z1773" s="122">
        <v>6.0474859000000002E-6</v>
      </c>
      <c r="AA1773" s="122">
        <v>6.4421678999999999E-6</v>
      </c>
      <c r="AB1773" s="122">
        <v>6.7467138000000002E-6</v>
      </c>
      <c r="AC1773" s="122">
        <v>7.1379279999999998E-6</v>
      </c>
      <c r="AD1773" s="122">
        <v>7.5669220999999996E-6</v>
      </c>
      <c r="AE1773" s="122">
        <v>8.0056887000000004E-6</v>
      </c>
      <c r="AF1773" s="122">
        <v>8.6119800000000002E-6</v>
      </c>
      <c r="AG1773" s="122">
        <v>9.2274509000000004E-6</v>
      </c>
      <c r="AH1773" s="122">
        <v>9.9388917000000006E-6</v>
      </c>
      <c r="AI1773" s="122">
        <v>1.06491962E-5</v>
      </c>
      <c r="AJ1773" s="122">
        <v>1.1395110299999999E-5</v>
      </c>
      <c r="AK1773" s="122">
        <v>1.22879554E-5</v>
      </c>
      <c r="AL1773" s="122">
        <v>0</v>
      </c>
    </row>
    <row r="1774" spans="1:38" hidden="1" x14ac:dyDescent="0.25">
      <c r="A1774" s="122" t="s">
        <v>2171</v>
      </c>
      <c r="B1774" s="122">
        <v>1</v>
      </c>
      <c r="C1774" s="122" t="s">
        <v>2172</v>
      </c>
      <c r="D1774" s="122" t="s">
        <v>2104</v>
      </c>
      <c r="E1774" s="122">
        <v>33</v>
      </c>
      <c r="F1774" s="122">
        <v>3.6280380000000001E-7</v>
      </c>
      <c r="G1774" s="122">
        <v>5.8395560000000002E-7</v>
      </c>
      <c r="H1774" s="122">
        <v>8.1409710000000003E-7</v>
      </c>
      <c r="I1774" s="122">
        <v>1.0601358000000001E-6</v>
      </c>
      <c r="J1774" s="122">
        <v>1.3192962999999999E-6</v>
      </c>
      <c r="K1774" s="122">
        <v>3.3395169999999998E-6</v>
      </c>
      <c r="L1774" s="122">
        <v>6.4759603999999998E-6</v>
      </c>
      <c r="M1774" s="122">
        <v>9.7907133999999996E-6</v>
      </c>
      <c r="N1774" s="122">
        <v>1.32888965E-5</v>
      </c>
      <c r="O1774" s="122">
        <v>1.7412838400000001E-5</v>
      </c>
      <c r="P1774" s="122">
        <v>1.91267941E-5</v>
      </c>
      <c r="Q1774" s="122">
        <v>2.0235726499999999E-5</v>
      </c>
      <c r="R1774" s="122">
        <v>2.64593316E-5</v>
      </c>
      <c r="S1774" s="122">
        <v>3.3628581300000001E-5</v>
      </c>
      <c r="T1774" s="122">
        <v>3.5974063799999997E-5</v>
      </c>
      <c r="U1774" s="122">
        <v>3.8471040300000002E-5</v>
      </c>
      <c r="V1774" s="122">
        <v>4.1346720400000003E-5</v>
      </c>
      <c r="W1774" s="122">
        <v>4.43065313E-5</v>
      </c>
      <c r="X1774" s="122">
        <v>4.7363675899999998E-5</v>
      </c>
      <c r="Y1774" s="122">
        <v>5.2442848699999998E-5</v>
      </c>
      <c r="Z1774" s="122">
        <v>5.8443948699999997E-5</v>
      </c>
      <c r="AA1774" s="122">
        <v>6.2379164399999995E-5</v>
      </c>
      <c r="AB1774" s="122">
        <v>6.5519584899999996E-5</v>
      </c>
      <c r="AC1774" s="122">
        <v>6.9303951300000007E-5</v>
      </c>
      <c r="AD1774" s="122">
        <v>7.3528795699999994E-5</v>
      </c>
      <c r="AE1774" s="122">
        <v>7.7901340500000007E-5</v>
      </c>
      <c r="AF1774" s="122">
        <v>8.3974789499999996E-5</v>
      </c>
      <c r="AG1774" s="122">
        <v>8.9972930799999995E-5</v>
      </c>
      <c r="AH1774" s="122">
        <v>9.7265804999999993E-5</v>
      </c>
      <c r="AI1774" s="122">
        <v>1.045032197E-4</v>
      </c>
      <c r="AJ1774" s="122">
        <v>1.097048925E-4</v>
      </c>
      <c r="AK1774" s="122">
        <v>1.174097736E-4</v>
      </c>
      <c r="AL1774" s="122">
        <v>0</v>
      </c>
    </row>
    <row r="1775" spans="1:38" hidden="1" x14ac:dyDescent="0.25">
      <c r="A1775" s="122" t="s">
        <v>2171</v>
      </c>
      <c r="B1775" s="122">
        <v>1</v>
      </c>
      <c r="C1775" s="122" t="s">
        <v>2172</v>
      </c>
      <c r="D1775" s="122" t="s">
        <v>2105</v>
      </c>
      <c r="E1775" s="122">
        <v>33</v>
      </c>
      <c r="F1775" s="122">
        <v>3.4716999999999999E-8</v>
      </c>
      <c r="G1775" s="122">
        <v>5.4722300000000002E-8</v>
      </c>
      <c r="H1775" s="122">
        <v>7.5331199999999999E-8</v>
      </c>
      <c r="I1775" s="122">
        <v>9.6520499999999994E-8</v>
      </c>
      <c r="J1775" s="122">
        <v>1.183582E-7</v>
      </c>
      <c r="K1775" s="122">
        <v>2.9455979999999997E-7</v>
      </c>
      <c r="L1775" s="122">
        <v>5.6152959999999995E-7</v>
      </c>
      <c r="M1775" s="122">
        <v>8.3078599999999999E-7</v>
      </c>
      <c r="N1775" s="122">
        <v>1.1019148000000001E-6</v>
      </c>
      <c r="O1775" s="122">
        <v>1.4112302E-6</v>
      </c>
      <c r="P1775" s="122">
        <v>1.5194788999999999E-6</v>
      </c>
      <c r="Q1775" s="122">
        <v>1.5751146999999999E-6</v>
      </c>
      <c r="R1775" s="122">
        <v>2.0279956E-6</v>
      </c>
      <c r="S1775" s="122">
        <v>2.5506093E-6</v>
      </c>
      <c r="T1775" s="122">
        <v>2.7115921000000002E-6</v>
      </c>
      <c r="U1775" s="122">
        <v>2.8552043000000001E-6</v>
      </c>
      <c r="V1775" s="122">
        <v>3.0111761000000002E-6</v>
      </c>
      <c r="W1775" s="122">
        <v>3.1722045000000001E-6</v>
      </c>
      <c r="X1775" s="122">
        <v>3.3455132E-6</v>
      </c>
      <c r="Y1775" s="122">
        <v>3.6904145999999999E-6</v>
      </c>
      <c r="Z1775" s="122">
        <v>4.1187338999999998E-6</v>
      </c>
      <c r="AA1775" s="122">
        <v>4.4272620000000002E-6</v>
      </c>
      <c r="AB1775" s="122">
        <v>4.7180596999999997E-6</v>
      </c>
      <c r="AC1775" s="122">
        <v>5.0897251999999997E-6</v>
      </c>
      <c r="AD1775" s="122">
        <v>5.4661120000000004E-6</v>
      </c>
      <c r="AE1775" s="122">
        <v>5.8639101999999996E-6</v>
      </c>
      <c r="AF1775" s="122">
        <v>6.2483517999999998E-6</v>
      </c>
      <c r="AG1775" s="122">
        <v>6.6260285000000002E-6</v>
      </c>
      <c r="AH1775" s="122">
        <v>7.1143774000000002E-6</v>
      </c>
      <c r="AI1775" s="122">
        <v>7.6001046E-6</v>
      </c>
      <c r="AJ1775" s="122">
        <v>8.1719896000000002E-6</v>
      </c>
      <c r="AK1775" s="122">
        <v>8.6233601E-6</v>
      </c>
      <c r="AL1775" s="122">
        <v>0</v>
      </c>
    </row>
    <row r="1776" spans="1:38" hidden="1" x14ac:dyDescent="0.25">
      <c r="A1776" s="122" t="s">
        <v>2171</v>
      </c>
      <c r="B1776" s="122">
        <v>1</v>
      </c>
      <c r="C1776" s="122" t="s">
        <v>2172</v>
      </c>
      <c r="D1776" s="122" t="s">
        <v>475</v>
      </c>
      <c r="E1776" s="122">
        <v>33</v>
      </c>
      <c r="F1776" s="122">
        <v>8.6109099999999999E-8</v>
      </c>
      <c r="G1776" s="122">
        <v>1.3736840000000001E-7</v>
      </c>
      <c r="H1776" s="122">
        <v>1.9023189999999999E-7</v>
      </c>
      <c r="I1776" s="122">
        <v>2.446955E-7</v>
      </c>
      <c r="J1776" s="122">
        <v>3.0085720000000002E-7</v>
      </c>
      <c r="K1776" s="122">
        <v>7.5341030000000005E-7</v>
      </c>
      <c r="L1776" s="122">
        <v>1.4450808E-6</v>
      </c>
      <c r="M1776" s="122">
        <v>2.1564075999999998E-6</v>
      </c>
      <c r="N1776" s="122">
        <v>2.8857951E-6</v>
      </c>
      <c r="O1776" s="122">
        <v>3.7342346999999998E-6</v>
      </c>
      <c r="P1776" s="122">
        <v>4.0561058999999998E-6</v>
      </c>
      <c r="Q1776" s="122">
        <v>4.2389297999999999E-6</v>
      </c>
      <c r="R1776" s="122">
        <v>5.4922348999999997E-6</v>
      </c>
      <c r="S1776" s="122">
        <v>6.9418925999999998E-6</v>
      </c>
      <c r="T1776" s="122">
        <v>7.3577493000000004E-6</v>
      </c>
      <c r="U1776" s="122">
        <v>7.7844289000000006E-6</v>
      </c>
      <c r="V1776" s="122">
        <v>8.2194485000000006E-6</v>
      </c>
      <c r="W1776" s="122">
        <v>8.6661241000000005E-6</v>
      </c>
      <c r="X1776" s="122">
        <v>9.1394309000000008E-6</v>
      </c>
      <c r="Y1776" s="122">
        <v>1.0059960500000001E-5</v>
      </c>
      <c r="Z1776" s="122">
        <v>1.11679526E-5</v>
      </c>
      <c r="AA1776" s="122">
        <v>1.18889855E-5</v>
      </c>
      <c r="AB1776" s="122">
        <v>1.24544126E-5</v>
      </c>
      <c r="AC1776" s="122">
        <v>1.3132114300000001E-5</v>
      </c>
      <c r="AD1776" s="122">
        <v>1.39103073E-5</v>
      </c>
      <c r="AE1776" s="122">
        <v>1.46847396E-5</v>
      </c>
      <c r="AF1776" s="122">
        <v>1.5754735999999999E-5</v>
      </c>
      <c r="AG1776" s="122">
        <v>1.6784934799999998E-5</v>
      </c>
      <c r="AH1776" s="122">
        <v>1.8023291500000001E-5</v>
      </c>
      <c r="AI1776" s="122">
        <v>1.9231740500000002E-5</v>
      </c>
      <c r="AJ1776" s="122">
        <v>2.05773709E-5</v>
      </c>
      <c r="AK1776" s="122">
        <v>2.1851302499999999E-5</v>
      </c>
      <c r="AL1776" s="122">
        <v>0</v>
      </c>
    </row>
    <row r="1777" spans="1:38" hidden="1" x14ac:dyDescent="0.25">
      <c r="A1777" s="122" t="s">
        <v>2171</v>
      </c>
      <c r="B1777" s="122">
        <v>1</v>
      </c>
      <c r="C1777" s="122" t="s">
        <v>2172</v>
      </c>
      <c r="D1777" s="122" t="s">
        <v>2106</v>
      </c>
      <c r="E1777" s="122">
        <v>33</v>
      </c>
      <c r="F1777" s="122">
        <v>6.0560700000000006E-8</v>
      </c>
      <c r="G1777" s="122">
        <v>9.5536899999999998E-8</v>
      </c>
      <c r="H1777" s="122">
        <v>1.3193509999999999E-7</v>
      </c>
      <c r="I1777" s="122">
        <v>1.7001419999999999E-7</v>
      </c>
      <c r="J1777" s="122">
        <v>2.097247E-7</v>
      </c>
      <c r="K1777" s="122">
        <v>5.2632620000000001E-7</v>
      </c>
      <c r="L1777" s="122">
        <v>1.0142338999999999E-6</v>
      </c>
      <c r="M1777" s="122">
        <v>1.5209071E-6</v>
      </c>
      <c r="N1777" s="122">
        <v>2.0521659E-6</v>
      </c>
      <c r="O1777" s="122">
        <v>2.6767852E-6</v>
      </c>
      <c r="P1777" s="122">
        <v>2.9344346E-6</v>
      </c>
      <c r="Q1777" s="122">
        <v>3.0945092000000001E-6</v>
      </c>
      <c r="R1777" s="122">
        <v>4.0329613999999999E-6</v>
      </c>
      <c r="S1777" s="122">
        <v>5.1100265000000002E-6</v>
      </c>
      <c r="T1777" s="122">
        <v>5.4261745000000001E-6</v>
      </c>
      <c r="U1777" s="122">
        <v>5.7383116000000003E-6</v>
      </c>
      <c r="V1777" s="122">
        <v>6.0666093999999999E-6</v>
      </c>
      <c r="W1777" s="122">
        <v>6.3779183000000003E-6</v>
      </c>
      <c r="X1777" s="122">
        <v>6.6949338999999998E-6</v>
      </c>
      <c r="Y1777" s="122">
        <v>7.3040538000000002E-6</v>
      </c>
      <c r="Z1777" s="122">
        <v>8.0378828E-6</v>
      </c>
      <c r="AA1777" s="122">
        <v>8.5276877000000004E-6</v>
      </c>
      <c r="AB1777" s="122">
        <v>8.9001208000000006E-6</v>
      </c>
      <c r="AC1777" s="122">
        <v>9.3417120000000002E-6</v>
      </c>
      <c r="AD1777" s="122">
        <v>9.8725368000000004E-6</v>
      </c>
      <c r="AE1777" s="122">
        <v>1.03805144E-5</v>
      </c>
      <c r="AF1777" s="122">
        <v>1.1103977499999999E-5</v>
      </c>
      <c r="AG1777" s="122">
        <v>1.18238476E-5</v>
      </c>
      <c r="AH1777" s="122">
        <v>1.26837504E-5</v>
      </c>
      <c r="AI1777" s="122">
        <v>1.35416631E-5</v>
      </c>
      <c r="AJ1777" s="122">
        <v>1.4454825300000001E-5</v>
      </c>
      <c r="AK1777" s="122">
        <v>1.5456234599999999E-5</v>
      </c>
      <c r="AL1777" s="122">
        <v>0</v>
      </c>
    </row>
    <row r="1778" spans="1:38" hidden="1" x14ac:dyDescent="0.25">
      <c r="A1778" s="122" t="s">
        <v>2171</v>
      </c>
      <c r="B1778" s="122">
        <v>1</v>
      </c>
      <c r="C1778" s="122" t="s">
        <v>2172</v>
      </c>
      <c r="D1778" s="122" t="s">
        <v>2107</v>
      </c>
      <c r="E1778" s="122">
        <v>33</v>
      </c>
      <c r="F1778" s="122">
        <v>4.22633E-7</v>
      </c>
      <c r="G1778" s="122">
        <v>6.7264670000000002E-7</v>
      </c>
      <c r="H1778" s="122">
        <v>9.3015800000000001E-7</v>
      </c>
      <c r="I1778" s="122">
        <v>1.196528E-6</v>
      </c>
      <c r="J1778" s="122">
        <v>1.4710810000000001E-6</v>
      </c>
      <c r="K1778" s="122">
        <v>3.6753331999999999E-6</v>
      </c>
      <c r="L1778" s="122">
        <v>7.0362329E-6</v>
      </c>
      <c r="M1778" s="122">
        <v>1.0509316E-5</v>
      </c>
      <c r="N1778" s="122">
        <v>1.41028216E-5</v>
      </c>
      <c r="O1778" s="122">
        <v>1.8311437099999998E-5</v>
      </c>
      <c r="P1778" s="122">
        <v>1.99527907E-5</v>
      </c>
      <c r="Q1778" s="122">
        <v>2.0932133199999999E-5</v>
      </c>
      <c r="R1778" s="122">
        <v>2.7178928000000002E-5</v>
      </c>
      <c r="S1778" s="122">
        <v>3.4342880500000003E-5</v>
      </c>
      <c r="T1778" s="122">
        <v>3.6316465400000001E-5</v>
      </c>
      <c r="U1778" s="122">
        <v>3.82349086E-5</v>
      </c>
      <c r="V1778" s="122">
        <v>4.0161621299999997E-5</v>
      </c>
      <c r="W1778" s="122">
        <v>4.2167736699999999E-5</v>
      </c>
      <c r="X1778" s="122">
        <v>4.4319405400000001E-5</v>
      </c>
      <c r="Y1778" s="122">
        <v>4.8591513099999998E-5</v>
      </c>
      <c r="Z1778" s="122">
        <v>5.3712470000000002E-5</v>
      </c>
      <c r="AA1778" s="122">
        <v>5.7016529299999999E-5</v>
      </c>
      <c r="AB1778" s="122">
        <v>5.9431499600000002E-5</v>
      </c>
      <c r="AC1778" s="122">
        <v>6.2343824400000003E-5</v>
      </c>
      <c r="AD1778" s="122">
        <v>6.5611436400000005E-5</v>
      </c>
      <c r="AE1778" s="122">
        <v>6.8844693500000001E-5</v>
      </c>
      <c r="AF1778" s="122">
        <v>7.3329252799999998E-5</v>
      </c>
      <c r="AG1778" s="122">
        <v>7.7823225799999998E-5</v>
      </c>
      <c r="AH1778" s="122">
        <v>8.3228898E-5</v>
      </c>
      <c r="AI1778" s="122">
        <v>8.8480250700000005E-5</v>
      </c>
      <c r="AJ1778" s="122">
        <v>9.7352584599999999E-5</v>
      </c>
      <c r="AK1778" s="122">
        <v>1.0312149829999999E-4</v>
      </c>
      <c r="AL1778" s="122">
        <v>0</v>
      </c>
    </row>
    <row r="1779" spans="1:38" hidden="1" x14ac:dyDescent="0.25">
      <c r="A1779" s="122" t="s">
        <v>2171</v>
      </c>
      <c r="B1779" s="122">
        <v>1</v>
      </c>
      <c r="C1779" s="122" t="s">
        <v>2172</v>
      </c>
      <c r="D1779" s="122" t="s">
        <v>2108</v>
      </c>
      <c r="E1779" s="122">
        <v>33</v>
      </c>
      <c r="F1779" s="122">
        <v>8.2837899999999998E-8</v>
      </c>
      <c r="G1779" s="122">
        <v>1.338726E-7</v>
      </c>
      <c r="H1779" s="122">
        <v>1.883144E-7</v>
      </c>
      <c r="I1779" s="122">
        <v>2.4633070000000001E-7</v>
      </c>
      <c r="J1779" s="122">
        <v>3.088157E-7</v>
      </c>
      <c r="K1779" s="122">
        <v>7.8223830000000002E-7</v>
      </c>
      <c r="L1779" s="122">
        <v>1.5129306999999999E-6</v>
      </c>
      <c r="M1779" s="122">
        <v>2.2694707000000001E-6</v>
      </c>
      <c r="N1779" s="122">
        <v>3.0519982E-6</v>
      </c>
      <c r="O1779" s="122">
        <v>3.9605497999999998E-6</v>
      </c>
      <c r="P1779" s="122">
        <v>4.3102521000000004E-6</v>
      </c>
      <c r="Q1779" s="122">
        <v>4.5146195999999999E-6</v>
      </c>
      <c r="R1779" s="122">
        <v>5.8958745E-6</v>
      </c>
      <c r="S1779" s="122">
        <v>7.4966034E-6</v>
      </c>
      <c r="T1779" s="122">
        <v>8.0073065999999998E-6</v>
      </c>
      <c r="U1779" s="122">
        <v>8.5391287000000005E-6</v>
      </c>
      <c r="V1779" s="122">
        <v>9.0978439E-6</v>
      </c>
      <c r="W1779" s="122">
        <v>9.6701844000000003E-6</v>
      </c>
      <c r="X1779" s="122">
        <v>1.02296434E-5</v>
      </c>
      <c r="Y1779" s="122">
        <v>1.1303767699999999E-5</v>
      </c>
      <c r="Z1779" s="122">
        <v>1.26025495E-5</v>
      </c>
      <c r="AA1779" s="122">
        <v>1.3437616E-5</v>
      </c>
      <c r="AB1779" s="122">
        <v>1.4026752E-5</v>
      </c>
      <c r="AC1779" s="122">
        <v>1.4729944699999999E-5</v>
      </c>
      <c r="AD1779" s="122">
        <v>1.54662346E-5</v>
      </c>
      <c r="AE1779" s="122">
        <v>1.62215599E-5</v>
      </c>
      <c r="AF1779" s="122">
        <v>1.7292392199999999E-5</v>
      </c>
      <c r="AG1779" s="122">
        <v>1.83246149E-5</v>
      </c>
      <c r="AH1779" s="122">
        <v>1.9598080300000001E-5</v>
      </c>
      <c r="AI1779" s="122">
        <v>2.0894247199999999E-5</v>
      </c>
      <c r="AJ1779" s="122">
        <v>2.22151112E-5</v>
      </c>
      <c r="AK1779" s="122">
        <v>2.3544765999999999E-5</v>
      </c>
      <c r="AL1779" s="122">
        <v>0</v>
      </c>
    </row>
    <row r="1780" spans="1:38" hidden="1" x14ac:dyDescent="0.25">
      <c r="A1780" s="122" t="s">
        <v>2171</v>
      </c>
      <c r="B1780" s="122">
        <v>1</v>
      </c>
      <c r="C1780" s="122" t="s">
        <v>2172</v>
      </c>
      <c r="D1780" s="122" t="s">
        <v>2109</v>
      </c>
      <c r="E1780" s="122">
        <v>33</v>
      </c>
      <c r="F1780" s="122">
        <v>6.64573E-8</v>
      </c>
      <c r="G1780" s="122">
        <v>1.1156769999999999E-7</v>
      </c>
      <c r="H1780" s="122">
        <v>1.595056E-7</v>
      </c>
      <c r="I1780" s="122">
        <v>2.124263E-7</v>
      </c>
      <c r="J1780" s="122">
        <v>2.752065E-7</v>
      </c>
      <c r="K1780" s="122">
        <v>7.191206E-7</v>
      </c>
      <c r="L1780" s="122">
        <v>1.4386744999999999E-6</v>
      </c>
      <c r="M1780" s="122">
        <v>2.2557438999999999E-6</v>
      </c>
      <c r="N1780" s="122">
        <v>3.1536024E-6</v>
      </c>
      <c r="O1780" s="122">
        <v>4.2379421000000004E-6</v>
      </c>
      <c r="P1780" s="122">
        <v>4.7777639000000001E-6</v>
      </c>
      <c r="Q1780" s="122">
        <v>5.1719851000000004E-6</v>
      </c>
      <c r="R1780" s="122">
        <v>6.9079592E-6</v>
      </c>
      <c r="S1780" s="122">
        <v>8.9789998E-6</v>
      </c>
      <c r="T1780" s="122">
        <v>9.8680743E-6</v>
      </c>
      <c r="U1780" s="122">
        <v>1.07481559E-5</v>
      </c>
      <c r="V1780" s="122">
        <v>1.16968125E-5</v>
      </c>
      <c r="W1780" s="122">
        <v>1.26391763E-5</v>
      </c>
      <c r="X1780" s="122">
        <v>1.35008712E-5</v>
      </c>
      <c r="Y1780" s="122">
        <v>1.4899253599999999E-5</v>
      </c>
      <c r="Z1780" s="122">
        <v>1.6496147000000001E-5</v>
      </c>
      <c r="AA1780" s="122">
        <v>1.7521825099999999E-5</v>
      </c>
      <c r="AB1780" s="122">
        <v>1.8440642199999999E-5</v>
      </c>
      <c r="AC1780" s="122">
        <v>1.9544993899999999E-5</v>
      </c>
      <c r="AD1780" s="122">
        <v>2.08580801E-5</v>
      </c>
      <c r="AE1780" s="122">
        <v>2.2263381199999999E-5</v>
      </c>
      <c r="AF1780" s="122">
        <v>2.4126529599999999E-5</v>
      </c>
      <c r="AG1780" s="122">
        <v>2.6023216799999998E-5</v>
      </c>
      <c r="AH1780" s="122">
        <v>2.8368371800000001E-5</v>
      </c>
      <c r="AI1780" s="122">
        <v>3.0757424100000002E-5</v>
      </c>
      <c r="AJ1780" s="122">
        <v>3.2669316499999998E-5</v>
      </c>
      <c r="AK1780" s="122">
        <v>3.4985271899999997E-5</v>
      </c>
      <c r="AL1780" s="122">
        <v>0</v>
      </c>
    </row>
    <row r="1781" spans="1:38" hidden="1" x14ac:dyDescent="0.25">
      <c r="A1781" s="122" t="s">
        <v>2171</v>
      </c>
      <c r="B1781" s="122">
        <v>1</v>
      </c>
      <c r="C1781" s="122" t="s">
        <v>2172</v>
      </c>
      <c r="D1781" s="122" t="s">
        <v>2110</v>
      </c>
      <c r="E1781" s="122">
        <v>33</v>
      </c>
      <c r="F1781" s="122">
        <v>9.810915000000001E-7</v>
      </c>
      <c r="G1781" s="122">
        <v>1.5598915E-6</v>
      </c>
      <c r="H1781" s="122">
        <v>2.1537026999999999E-6</v>
      </c>
      <c r="I1781" s="122">
        <v>2.7659307E-6</v>
      </c>
      <c r="J1781" s="122">
        <v>3.3883625999999999E-6</v>
      </c>
      <c r="K1781" s="122">
        <v>8.4226419999999995E-6</v>
      </c>
      <c r="L1781" s="122">
        <v>1.60489837E-5</v>
      </c>
      <c r="M1781" s="122">
        <v>2.38559579E-5</v>
      </c>
      <c r="N1781" s="122">
        <v>3.1917202200000002E-5</v>
      </c>
      <c r="O1781" s="122">
        <v>4.1362046300000002E-5</v>
      </c>
      <c r="P1781" s="122">
        <v>4.4971602899999998E-5</v>
      </c>
      <c r="Q1781" s="122">
        <v>4.7034025799999999E-5</v>
      </c>
      <c r="R1781" s="122">
        <v>6.0816859600000001E-5</v>
      </c>
      <c r="S1781" s="122">
        <v>7.65639116E-5</v>
      </c>
      <c r="T1781" s="122">
        <v>8.0634504700000001E-5</v>
      </c>
      <c r="U1781" s="122">
        <v>8.4551062500000005E-5</v>
      </c>
      <c r="V1781" s="122">
        <v>8.8582473799999993E-5</v>
      </c>
      <c r="W1781" s="122">
        <v>9.2968190400000001E-5</v>
      </c>
      <c r="X1781" s="122">
        <v>9.7747094699999996E-5</v>
      </c>
      <c r="Y1781" s="122">
        <v>1.071496343E-4</v>
      </c>
      <c r="Z1781" s="122">
        <v>1.184187006E-4</v>
      </c>
      <c r="AA1781" s="122">
        <v>1.2593433419999999E-4</v>
      </c>
      <c r="AB1781" s="122">
        <v>1.315144647E-4</v>
      </c>
      <c r="AC1781" s="122">
        <v>1.3813671779999999E-4</v>
      </c>
      <c r="AD1781" s="122">
        <v>1.4542117470000001E-4</v>
      </c>
      <c r="AE1781" s="122">
        <v>1.5256534810000001E-4</v>
      </c>
      <c r="AF1781" s="122">
        <v>1.6227060909999999E-4</v>
      </c>
      <c r="AG1781" s="122">
        <v>1.7156067890000001E-4</v>
      </c>
      <c r="AH1781" s="122">
        <v>1.8293782420000001E-4</v>
      </c>
      <c r="AI1781" s="122">
        <v>1.9368493280000001E-4</v>
      </c>
      <c r="AJ1781" s="122">
        <v>2.1144279759999999E-4</v>
      </c>
      <c r="AK1781" s="122">
        <v>2.2072735249999999E-4</v>
      </c>
      <c r="AL1781" s="122">
        <v>0</v>
      </c>
    </row>
    <row r="1782" spans="1:38" hidden="1" x14ac:dyDescent="0.25">
      <c r="A1782" s="122" t="s">
        <v>2171</v>
      </c>
      <c r="B1782" s="122">
        <v>1</v>
      </c>
      <c r="C1782" s="122" t="s">
        <v>2172</v>
      </c>
      <c r="D1782" s="122" t="s">
        <v>2111</v>
      </c>
      <c r="E1782" s="122">
        <v>33</v>
      </c>
      <c r="F1782" s="122">
        <v>5.9146910000000001E-7</v>
      </c>
      <c r="G1782" s="122">
        <v>9.4215429999999998E-7</v>
      </c>
      <c r="H1782" s="122">
        <v>1.3018341E-6</v>
      </c>
      <c r="I1782" s="122">
        <v>1.6710237E-6</v>
      </c>
      <c r="J1782" s="122">
        <v>2.0471095999999999E-6</v>
      </c>
      <c r="K1782" s="122">
        <v>5.0937288000000003E-6</v>
      </c>
      <c r="L1782" s="122">
        <v>9.7068798000000006E-6</v>
      </c>
      <c r="M1782" s="122">
        <v>1.44202552E-5</v>
      </c>
      <c r="N1782" s="122">
        <v>1.92490078E-5</v>
      </c>
      <c r="O1782" s="122">
        <v>2.48299742E-5</v>
      </c>
      <c r="P1782" s="122">
        <v>2.6894151099999998E-5</v>
      </c>
      <c r="Q1782" s="122">
        <v>2.8066865800000001E-5</v>
      </c>
      <c r="R1782" s="122">
        <v>3.6252441900000002E-5</v>
      </c>
      <c r="S1782" s="122">
        <v>4.5655761500000002E-5</v>
      </c>
      <c r="T1782" s="122">
        <v>4.8167507000000002E-5</v>
      </c>
      <c r="U1782" s="122">
        <v>5.0658843000000001E-5</v>
      </c>
      <c r="V1782" s="122">
        <v>5.3234959199999999E-5</v>
      </c>
      <c r="W1782" s="122">
        <v>5.5883283300000002E-5</v>
      </c>
      <c r="X1782" s="122">
        <v>5.8586845199999999E-5</v>
      </c>
      <c r="Y1782" s="122">
        <v>6.3982636800000004E-5</v>
      </c>
      <c r="Z1782" s="122">
        <v>7.0437611100000006E-5</v>
      </c>
      <c r="AA1782" s="122">
        <v>7.4564632799999995E-5</v>
      </c>
      <c r="AB1782" s="122">
        <v>7.7607626100000002E-5</v>
      </c>
      <c r="AC1782" s="122">
        <v>8.1501114499999994E-5</v>
      </c>
      <c r="AD1782" s="122">
        <v>8.5880245500000006E-5</v>
      </c>
      <c r="AE1782" s="122">
        <v>9.0203671899999997E-5</v>
      </c>
      <c r="AF1782" s="122">
        <v>9.6190772899999995E-5</v>
      </c>
      <c r="AG1782" s="122">
        <v>1.0214309809999999E-4</v>
      </c>
      <c r="AH1782" s="122">
        <v>1.093361776E-4</v>
      </c>
      <c r="AI1782" s="122">
        <v>1.163963379E-4</v>
      </c>
      <c r="AJ1782" s="122">
        <v>1.2369352459999999E-4</v>
      </c>
      <c r="AK1782" s="122">
        <v>1.3108405780000001E-4</v>
      </c>
      <c r="AL1782" s="122">
        <v>0</v>
      </c>
    </row>
    <row r="1783" spans="1:38" hidden="1" x14ac:dyDescent="0.25">
      <c r="A1783" s="122" t="s">
        <v>2171</v>
      </c>
      <c r="B1783" s="122">
        <v>1</v>
      </c>
      <c r="C1783" s="122" t="s">
        <v>2172</v>
      </c>
      <c r="D1783" s="122" t="s">
        <v>2112</v>
      </c>
      <c r="E1783" s="122">
        <v>33</v>
      </c>
      <c r="F1783" s="122">
        <v>1.7142899999999999E-7</v>
      </c>
      <c r="G1783" s="122">
        <v>2.7332540000000002E-7</v>
      </c>
      <c r="H1783" s="122">
        <v>3.8012650000000001E-7</v>
      </c>
      <c r="I1783" s="122">
        <v>4.8955739999999999E-7</v>
      </c>
      <c r="J1783" s="122">
        <v>6.0223909999999999E-7</v>
      </c>
      <c r="K1783" s="122">
        <v>1.5041943E-6</v>
      </c>
      <c r="L1783" s="122">
        <v>2.8838148000000001E-6</v>
      </c>
      <c r="M1783" s="122">
        <v>4.3129187000000003E-6</v>
      </c>
      <c r="N1783" s="122">
        <v>5.794669E-6</v>
      </c>
      <c r="O1783" s="122">
        <v>7.5289681000000002E-6</v>
      </c>
      <c r="P1783" s="122">
        <v>8.1754619999999993E-6</v>
      </c>
      <c r="Q1783" s="122">
        <v>8.5454622000000007E-6</v>
      </c>
      <c r="R1783" s="122">
        <v>1.10877367E-5</v>
      </c>
      <c r="S1783" s="122">
        <v>1.39940079E-5</v>
      </c>
      <c r="T1783" s="122">
        <v>1.4826926599999999E-5</v>
      </c>
      <c r="U1783" s="122">
        <v>1.5682003000000002E-5</v>
      </c>
      <c r="V1783" s="122">
        <v>1.6664722999999999E-5</v>
      </c>
      <c r="W1783" s="122">
        <v>1.76600948E-5</v>
      </c>
      <c r="X1783" s="122">
        <v>1.8666646099999999E-5</v>
      </c>
      <c r="Y1783" s="122">
        <v>2.0631642300000001E-5</v>
      </c>
      <c r="Z1783" s="122">
        <v>2.2951390800000001E-5</v>
      </c>
      <c r="AA1783" s="122">
        <v>2.4468972300000001E-5</v>
      </c>
      <c r="AB1783" s="122">
        <v>2.5660904099999999E-5</v>
      </c>
      <c r="AC1783" s="122">
        <v>2.7124763900000002E-5</v>
      </c>
      <c r="AD1783" s="122">
        <v>2.8703178100000001E-5</v>
      </c>
      <c r="AE1783" s="122">
        <v>3.0350501E-5</v>
      </c>
      <c r="AF1783" s="122">
        <v>3.2461268399999999E-5</v>
      </c>
      <c r="AG1783" s="122">
        <v>3.4442004200000001E-5</v>
      </c>
      <c r="AH1783" s="122">
        <v>3.6912070099999998E-5</v>
      </c>
      <c r="AI1783" s="122">
        <v>3.9414175699999999E-5</v>
      </c>
      <c r="AJ1783" s="122">
        <v>4.15651552E-5</v>
      </c>
      <c r="AK1783" s="122">
        <v>4.4361974700000003E-5</v>
      </c>
      <c r="AL1783" s="122">
        <v>0</v>
      </c>
    </row>
    <row r="1784" spans="1:38" hidden="1" x14ac:dyDescent="0.25">
      <c r="A1784" s="122" t="s">
        <v>2171</v>
      </c>
      <c r="B1784" s="122">
        <v>1</v>
      </c>
      <c r="C1784" s="122" t="s">
        <v>2172</v>
      </c>
      <c r="D1784" s="122" t="s">
        <v>2113</v>
      </c>
      <c r="E1784" s="122">
        <v>33</v>
      </c>
      <c r="F1784" s="122">
        <v>1.5572520000000001E-7</v>
      </c>
      <c r="G1784" s="122">
        <v>2.520707E-7</v>
      </c>
      <c r="H1784" s="122">
        <v>3.531251E-7</v>
      </c>
      <c r="I1784" s="122">
        <v>4.6066850000000002E-7</v>
      </c>
      <c r="J1784" s="122">
        <v>5.7292950000000002E-7</v>
      </c>
      <c r="K1784" s="122">
        <v>1.4478865000000001E-6</v>
      </c>
      <c r="L1784" s="122">
        <v>2.8035045000000002E-6</v>
      </c>
      <c r="M1784" s="122">
        <v>4.2251914999999999E-6</v>
      </c>
      <c r="N1784" s="122">
        <v>5.7049119999999997E-6</v>
      </c>
      <c r="O1784" s="122">
        <v>7.4343266000000001E-6</v>
      </c>
      <c r="P1784" s="122">
        <v>8.1171062000000002E-6</v>
      </c>
      <c r="Q1784" s="122">
        <v>8.5475252000000007E-6</v>
      </c>
      <c r="R1784" s="122">
        <v>1.11650981E-5</v>
      </c>
      <c r="S1784" s="122">
        <v>1.4163634000000001E-5</v>
      </c>
      <c r="T1784" s="122">
        <v>1.50129554E-5</v>
      </c>
      <c r="U1784" s="122">
        <v>1.5967506100000001E-5</v>
      </c>
      <c r="V1784" s="122">
        <v>1.7020789200000001E-5</v>
      </c>
      <c r="W1784" s="122">
        <v>1.8088036399999999E-5</v>
      </c>
      <c r="X1784" s="122">
        <v>1.9174256E-5</v>
      </c>
      <c r="Y1784" s="122">
        <v>2.11368261E-5</v>
      </c>
      <c r="Z1784" s="122">
        <v>2.3425066699999999E-5</v>
      </c>
      <c r="AA1784" s="122">
        <v>2.50104792E-5</v>
      </c>
      <c r="AB1784" s="122">
        <v>2.62036549E-5</v>
      </c>
      <c r="AC1784" s="122">
        <v>2.7618984899999998E-5</v>
      </c>
      <c r="AD1784" s="122">
        <v>2.93414396E-5</v>
      </c>
      <c r="AE1784" s="122">
        <v>3.1188902000000001E-5</v>
      </c>
      <c r="AF1784" s="122">
        <v>3.3825848000000002E-5</v>
      </c>
      <c r="AG1784" s="122">
        <v>3.6313058000000001E-5</v>
      </c>
      <c r="AH1784" s="122">
        <v>3.9159000299999997E-5</v>
      </c>
      <c r="AI1784" s="122">
        <v>4.1956155199999997E-5</v>
      </c>
      <c r="AJ1784" s="122">
        <v>4.4497489999999998E-5</v>
      </c>
      <c r="AK1784" s="122">
        <v>4.7249781299999999E-5</v>
      </c>
      <c r="AL1784" s="122">
        <v>0</v>
      </c>
    </row>
    <row r="1785" spans="1:38" hidden="1" x14ac:dyDescent="0.25">
      <c r="A1785" s="122" t="s">
        <v>2171</v>
      </c>
      <c r="B1785" s="122">
        <v>1</v>
      </c>
      <c r="C1785" s="122" t="s">
        <v>2172</v>
      </c>
      <c r="D1785" s="122" t="s">
        <v>2114</v>
      </c>
      <c r="E1785" s="122">
        <v>33</v>
      </c>
      <c r="F1785" s="122">
        <v>6.4804210000000002E-7</v>
      </c>
      <c r="G1785" s="122">
        <v>1.0313624E-6</v>
      </c>
      <c r="H1785" s="122">
        <v>1.4222297000000001E-6</v>
      </c>
      <c r="I1785" s="122">
        <v>1.8243482999999999E-6</v>
      </c>
      <c r="J1785" s="122">
        <v>2.2331620999999998E-6</v>
      </c>
      <c r="K1785" s="122">
        <v>5.5464373000000002E-6</v>
      </c>
      <c r="L1785" s="122">
        <v>1.0550956200000001E-5</v>
      </c>
      <c r="M1785" s="122">
        <v>1.5635595999999999E-5</v>
      </c>
      <c r="N1785" s="122">
        <v>2.0838640900000001E-5</v>
      </c>
      <c r="O1785" s="122">
        <v>2.68634993E-5</v>
      </c>
      <c r="P1785" s="122">
        <v>2.90730105E-5</v>
      </c>
      <c r="Q1785" s="122">
        <v>3.0313629100000002E-5</v>
      </c>
      <c r="R1785" s="122">
        <v>3.9186039199999997E-5</v>
      </c>
      <c r="S1785" s="122">
        <v>4.9408387299999999E-5</v>
      </c>
      <c r="T1785" s="122">
        <v>5.2198780699999999E-5</v>
      </c>
      <c r="U1785" s="122">
        <v>5.5019146999999998E-5</v>
      </c>
      <c r="V1785" s="122">
        <v>5.8008888600000003E-5</v>
      </c>
      <c r="W1785" s="122">
        <v>6.10509113E-5</v>
      </c>
      <c r="X1785" s="122">
        <v>6.4167511999999998E-5</v>
      </c>
      <c r="Y1785" s="122">
        <v>7.0298055799999993E-5</v>
      </c>
      <c r="Z1785" s="122">
        <v>7.7591319400000002E-5</v>
      </c>
      <c r="AA1785" s="122">
        <v>8.2322974900000004E-5</v>
      </c>
      <c r="AB1785" s="122">
        <v>8.5792036400000006E-5</v>
      </c>
      <c r="AC1785" s="122">
        <v>8.9945966599999999E-5</v>
      </c>
      <c r="AD1785" s="122">
        <v>9.4654448500000002E-5</v>
      </c>
      <c r="AE1785" s="122">
        <v>9.9265107799999998E-5</v>
      </c>
      <c r="AF1785" s="122">
        <v>1.056809519E-4</v>
      </c>
      <c r="AG1785" s="122">
        <v>1.120282093E-4</v>
      </c>
      <c r="AH1785" s="122">
        <v>1.198965624E-4</v>
      </c>
      <c r="AI1785" s="122">
        <v>1.2736649600000001E-4</v>
      </c>
      <c r="AJ1785" s="122">
        <v>1.3627247730000001E-4</v>
      </c>
      <c r="AK1785" s="122">
        <v>1.4425964449999999E-4</v>
      </c>
      <c r="AL1785" s="122">
        <v>0</v>
      </c>
    </row>
    <row r="1786" spans="1:38" hidden="1" x14ac:dyDescent="0.25">
      <c r="A1786" s="122" t="s">
        <v>2171</v>
      </c>
      <c r="B1786" s="122">
        <v>1</v>
      </c>
      <c r="C1786" s="122" t="s">
        <v>2172</v>
      </c>
      <c r="D1786" s="122" t="s">
        <v>2136</v>
      </c>
      <c r="E1786" s="122">
        <v>33</v>
      </c>
      <c r="F1786" s="122">
        <v>1.9205E-7</v>
      </c>
      <c r="G1786" s="122">
        <v>3.0561429999999998E-7</v>
      </c>
      <c r="H1786" s="122">
        <v>4.2194020000000002E-7</v>
      </c>
      <c r="I1786" s="122">
        <v>5.4193590000000005E-7</v>
      </c>
      <c r="J1786" s="122">
        <v>6.6576959999999999E-7</v>
      </c>
      <c r="K1786" s="122">
        <v>1.6619637999999999E-6</v>
      </c>
      <c r="L1786" s="122">
        <v>3.1813456000000002E-6</v>
      </c>
      <c r="M1786" s="122">
        <v>4.7512655000000004E-6</v>
      </c>
      <c r="N1786" s="122">
        <v>6.3782822000000002E-6</v>
      </c>
      <c r="O1786" s="122">
        <v>8.2846716000000008E-6</v>
      </c>
      <c r="P1786" s="122">
        <v>9.0185769000000008E-6</v>
      </c>
      <c r="Q1786" s="122">
        <v>9.4122433000000002E-6</v>
      </c>
      <c r="R1786" s="122">
        <v>1.2151108699999999E-5</v>
      </c>
      <c r="S1786" s="122">
        <v>1.5276477399999999E-5</v>
      </c>
      <c r="T1786" s="122">
        <v>1.60956281E-5</v>
      </c>
      <c r="U1786" s="122">
        <v>1.6887409400000001E-5</v>
      </c>
      <c r="V1786" s="122">
        <v>1.7643642E-5</v>
      </c>
      <c r="W1786" s="122">
        <v>1.8382398100000002E-5</v>
      </c>
      <c r="X1786" s="122">
        <v>1.9134154899999999E-5</v>
      </c>
      <c r="Y1786" s="122">
        <v>2.0758387800000002E-5</v>
      </c>
      <c r="Z1786" s="122">
        <v>2.2716451200000001E-5</v>
      </c>
      <c r="AA1786" s="122">
        <v>2.3757976500000001E-5</v>
      </c>
      <c r="AB1786" s="122">
        <v>2.44190715E-5</v>
      </c>
      <c r="AC1786" s="122">
        <v>2.5289081900000001E-5</v>
      </c>
      <c r="AD1786" s="122">
        <v>2.6155510899999999E-5</v>
      </c>
      <c r="AE1786" s="122">
        <v>2.6956615799999999E-5</v>
      </c>
      <c r="AF1786" s="122">
        <v>2.8151952100000001E-5</v>
      </c>
      <c r="AG1786" s="122">
        <v>2.9115666900000001E-5</v>
      </c>
      <c r="AH1786" s="122">
        <v>2.9890527800000001E-5</v>
      </c>
      <c r="AI1786" s="122">
        <v>3.1780246399999997E-5</v>
      </c>
      <c r="AJ1786" s="122">
        <v>3.4426191199999998E-5</v>
      </c>
      <c r="AK1786" s="122">
        <v>3.6316062499999997E-5</v>
      </c>
      <c r="AL1786" s="122">
        <v>0</v>
      </c>
    </row>
    <row r="1787" spans="1:38" hidden="1" x14ac:dyDescent="0.25">
      <c r="A1787" s="122" t="s">
        <v>2171</v>
      </c>
      <c r="B1787" s="122">
        <v>1</v>
      </c>
      <c r="C1787" s="122" t="s">
        <v>2172</v>
      </c>
      <c r="D1787" s="122" t="s">
        <v>2115</v>
      </c>
      <c r="E1787" s="122">
        <v>33</v>
      </c>
      <c r="F1787" s="122">
        <v>5.4768599999999997E-8</v>
      </c>
      <c r="G1787" s="122">
        <v>8.6991399999999996E-8</v>
      </c>
      <c r="H1787" s="122">
        <v>1.195177E-7</v>
      </c>
      <c r="I1787" s="122">
        <v>1.5280199999999999E-7</v>
      </c>
      <c r="J1787" s="122">
        <v>1.8648639999999999E-7</v>
      </c>
      <c r="K1787" s="122">
        <v>4.6241610000000002E-7</v>
      </c>
      <c r="L1787" s="122">
        <v>8.814229E-7</v>
      </c>
      <c r="M1787" s="122">
        <v>1.3111097000000001E-6</v>
      </c>
      <c r="N1787" s="122">
        <v>1.7547316999999999E-6</v>
      </c>
      <c r="O1787" s="122">
        <v>2.2789696E-6</v>
      </c>
      <c r="P1787" s="122">
        <v>2.4856743000000001E-6</v>
      </c>
      <c r="Q1787" s="122">
        <v>2.6055686000000001E-6</v>
      </c>
      <c r="R1787" s="122">
        <v>3.3875611999999998E-6</v>
      </c>
      <c r="S1787" s="122">
        <v>4.2775549999999997E-6</v>
      </c>
      <c r="T1787" s="122">
        <v>4.5196171999999996E-6</v>
      </c>
      <c r="U1787" s="122">
        <v>4.7193472999999999E-6</v>
      </c>
      <c r="V1787" s="122">
        <v>4.9292589999999999E-6</v>
      </c>
      <c r="W1787" s="122">
        <v>5.1377242999999996E-6</v>
      </c>
      <c r="X1787" s="122">
        <v>5.3675378999999997E-6</v>
      </c>
      <c r="Y1787" s="122">
        <v>5.8474853E-6</v>
      </c>
      <c r="Z1787" s="122">
        <v>6.4336538E-6</v>
      </c>
      <c r="AA1787" s="122">
        <v>6.8058353999999998E-6</v>
      </c>
      <c r="AB1787" s="122">
        <v>7.0875202999999999E-6</v>
      </c>
      <c r="AC1787" s="122">
        <v>7.4293268E-6</v>
      </c>
      <c r="AD1787" s="122">
        <v>7.8174173000000004E-6</v>
      </c>
      <c r="AE1787" s="122">
        <v>8.2027545999999993E-6</v>
      </c>
      <c r="AF1787" s="122">
        <v>8.7415476000000008E-6</v>
      </c>
      <c r="AG1787" s="122">
        <v>9.2510217000000004E-6</v>
      </c>
      <c r="AH1787" s="122">
        <v>9.9156784000000002E-6</v>
      </c>
      <c r="AI1787" s="122">
        <v>1.0530127999999999E-5</v>
      </c>
      <c r="AJ1787" s="122">
        <v>1.1500396799999999E-5</v>
      </c>
      <c r="AK1787" s="122">
        <v>1.21915787E-5</v>
      </c>
      <c r="AL1787" s="122">
        <v>0</v>
      </c>
    </row>
    <row r="1788" spans="1:38" hidden="1" x14ac:dyDescent="0.25">
      <c r="A1788" s="122" t="s">
        <v>2171</v>
      </c>
      <c r="B1788" s="122">
        <v>1</v>
      </c>
      <c r="C1788" s="122" t="s">
        <v>2172</v>
      </c>
      <c r="D1788" s="122" t="s">
        <v>2116</v>
      </c>
      <c r="E1788" s="122">
        <v>33</v>
      </c>
      <c r="F1788" s="122">
        <v>1.9061070000000001E-7</v>
      </c>
      <c r="G1788" s="122">
        <v>3.0732179999999999E-7</v>
      </c>
      <c r="H1788" s="122">
        <v>4.2733330000000001E-7</v>
      </c>
      <c r="I1788" s="122">
        <v>5.5142849999999997E-7</v>
      </c>
      <c r="J1788" s="122">
        <v>6.8015110000000003E-7</v>
      </c>
      <c r="K1788" s="122">
        <v>1.704426E-6</v>
      </c>
      <c r="L1788" s="122">
        <v>3.2775793000000001E-6</v>
      </c>
      <c r="M1788" s="122">
        <v>4.9353586E-6</v>
      </c>
      <c r="N1788" s="122">
        <v>6.6694199999999997E-6</v>
      </c>
      <c r="O1788" s="122">
        <v>8.7064225000000001E-6</v>
      </c>
      <c r="P1788" s="122">
        <v>9.5241477000000007E-6</v>
      </c>
      <c r="Q1788" s="122">
        <v>1.00191114E-5</v>
      </c>
      <c r="R1788" s="122">
        <v>1.3053913900000001E-5</v>
      </c>
      <c r="S1788" s="122">
        <v>1.6570921200000002E-5</v>
      </c>
      <c r="T1788" s="122">
        <v>1.7710890700000001E-5</v>
      </c>
      <c r="U1788" s="122">
        <v>1.8870698799999999E-5</v>
      </c>
      <c r="V1788" s="122">
        <v>2.0206036299999999E-5</v>
      </c>
      <c r="W1788" s="122">
        <v>2.1594900199999999E-5</v>
      </c>
      <c r="X1788" s="122">
        <v>2.3042169199999999E-5</v>
      </c>
      <c r="Y1788" s="122">
        <v>2.5472700299999999E-5</v>
      </c>
      <c r="Z1788" s="122">
        <v>2.8297531100000001E-5</v>
      </c>
      <c r="AA1788" s="122">
        <v>3.0176927199999999E-5</v>
      </c>
      <c r="AB1788" s="122">
        <v>3.1705774600000002E-5</v>
      </c>
      <c r="AC1788" s="122">
        <v>3.3547743400000001E-5</v>
      </c>
      <c r="AD1788" s="122">
        <v>3.5715257999999998E-5</v>
      </c>
      <c r="AE1788" s="122">
        <v>3.7999118000000003E-5</v>
      </c>
      <c r="AF1788" s="122">
        <v>4.1013344299999998E-5</v>
      </c>
      <c r="AG1788" s="122">
        <v>4.4016519300000001E-5</v>
      </c>
      <c r="AH1788" s="122">
        <v>4.7659650800000003E-5</v>
      </c>
      <c r="AI1788" s="122">
        <v>5.1326231499999999E-5</v>
      </c>
      <c r="AJ1788" s="122">
        <v>5.3825814899999998E-5</v>
      </c>
      <c r="AK1788" s="122">
        <v>5.7760415299999999E-5</v>
      </c>
      <c r="AL1788" s="122">
        <v>0</v>
      </c>
    </row>
    <row r="1789" spans="1:38" hidden="1" x14ac:dyDescent="0.25">
      <c r="A1789" s="122" t="s">
        <v>2171</v>
      </c>
      <c r="B1789" s="122">
        <v>1</v>
      </c>
      <c r="C1789" s="122" t="s">
        <v>2172</v>
      </c>
      <c r="D1789" s="122" t="s">
        <v>2117</v>
      </c>
      <c r="E1789" s="122">
        <v>33</v>
      </c>
      <c r="F1789" s="122">
        <v>3.7951699999999998E-8</v>
      </c>
      <c r="G1789" s="122">
        <v>6.0568200000000001E-8</v>
      </c>
      <c r="H1789" s="122">
        <v>8.4133899999999999E-8</v>
      </c>
      <c r="I1789" s="122">
        <v>1.087046E-7</v>
      </c>
      <c r="J1789" s="122">
        <v>1.341415E-7</v>
      </c>
      <c r="K1789" s="122">
        <v>3.355238E-7</v>
      </c>
      <c r="L1789" s="122">
        <v>6.4081499999999996E-7</v>
      </c>
      <c r="M1789" s="122">
        <v>9.5163129999999996E-7</v>
      </c>
      <c r="N1789" s="122">
        <v>1.2695779E-6</v>
      </c>
      <c r="O1789" s="122">
        <v>1.6437551999999999E-6</v>
      </c>
      <c r="P1789" s="122">
        <v>1.7888595E-6</v>
      </c>
      <c r="Q1789" s="122">
        <v>1.8681957E-6</v>
      </c>
      <c r="R1789" s="122">
        <v>2.4152216000000002E-6</v>
      </c>
      <c r="S1789" s="122">
        <v>3.0493463999999999E-6</v>
      </c>
      <c r="T1789" s="122">
        <v>3.2402410999999999E-6</v>
      </c>
      <c r="U1789" s="122">
        <v>3.4270681000000001E-6</v>
      </c>
      <c r="V1789" s="122">
        <v>3.6306904000000001E-6</v>
      </c>
      <c r="W1789" s="122">
        <v>3.8466688000000003E-6</v>
      </c>
      <c r="X1789" s="122">
        <v>4.0657025000000001E-6</v>
      </c>
      <c r="Y1789" s="122">
        <v>4.4790303E-6</v>
      </c>
      <c r="Z1789" s="122">
        <v>4.9820997000000003E-6</v>
      </c>
      <c r="AA1789" s="122">
        <v>5.3198753000000003E-6</v>
      </c>
      <c r="AB1789" s="122">
        <v>5.602457E-6</v>
      </c>
      <c r="AC1789" s="122">
        <v>5.9315175000000003E-6</v>
      </c>
      <c r="AD1789" s="122">
        <v>6.2869433999999998E-6</v>
      </c>
      <c r="AE1789" s="122">
        <v>6.6332517000000002E-6</v>
      </c>
      <c r="AF1789" s="122">
        <v>7.1373598000000003E-6</v>
      </c>
      <c r="AG1789" s="122">
        <v>7.6502609000000003E-6</v>
      </c>
      <c r="AH1789" s="122">
        <v>8.231281E-6</v>
      </c>
      <c r="AI1789" s="122">
        <v>8.8281342000000006E-6</v>
      </c>
      <c r="AJ1789" s="122">
        <v>9.3064409000000001E-6</v>
      </c>
      <c r="AK1789" s="122">
        <v>9.9634422999999999E-6</v>
      </c>
      <c r="AL1789" s="122">
        <v>0</v>
      </c>
    </row>
    <row r="1790" spans="1:38" hidden="1" x14ac:dyDescent="0.25">
      <c r="A1790" s="122" t="s">
        <v>2171</v>
      </c>
      <c r="B1790" s="122">
        <v>1</v>
      </c>
      <c r="C1790" s="122" t="s">
        <v>2172</v>
      </c>
      <c r="D1790" s="122" t="s">
        <v>2118</v>
      </c>
      <c r="E1790" s="122">
        <v>33</v>
      </c>
      <c r="F1790" s="122">
        <v>2.66467E-7</v>
      </c>
      <c r="G1790" s="122">
        <v>4.2749799999999998E-7</v>
      </c>
      <c r="H1790" s="122">
        <v>5.9603489999999996E-7</v>
      </c>
      <c r="I1790" s="122">
        <v>7.7334619999999995E-7</v>
      </c>
      <c r="J1790" s="122">
        <v>9.6026640000000003E-7</v>
      </c>
      <c r="K1790" s="122">
        <v>2.4220806999999999E-6</v>
      </c>
      <c r="L1790" s="122">
        <v>4.6766442999999996E-6</v>
      </c>
      <c r="M1790" s="122">
        <v>7.0318198999999999E-6</v>
      </c>
      <c r="N1790" s="122">
        <v>9.4786277999999994E-6</v>
      </c>
      <c r="O1790" s="122">
        <v>1.23514174E-5</v>
      </c>
      <c r="P1790" s="122">
        <v>1.3499018799999999E-5</v>
      </c>
      <c r="Q1790" s="122">
        <v>1.41741369E-5</v>
      </c>
      <c r="R1790" s="122">
        <v>1.8418498000000001E-5</v>
      </c>
      <c r="S1790" s="122">
        <v>2.3348601699999999E-5</v>
      </c>
      <c r="T1790" s="122">
        <v>2.4860521600000001E-5</v>
      </c>
      <c r="U1790" s="122">
        <v>2.6475751899999999E-5</v>
      </c>
      <c r="V1790" s="122">
        <v>2.82317913E-5</v>
      </c>
      <c r="W1790" s="122">
        <v>3.0009205000000001E-5</v>
      </c>
      <c r="X1790" s="122">
        <v>3.1784947699999998E-5</v>
      </c>
      <c r="Y1790" s="122">
        <v>3.4996908900000003E-5</v>
      </c>
      <c r="Z1790" s="122">
        <v>3.8794530399999998E-5</v>
      </c>
      <c r="AA1790" s="122">
        <v>4.1334386299999998E-5</v>
      </c>
      <c r="AB1790" s="122">
        <v>4.3374326600000003E-5</v>
      </c>
      <c r="AC1790" s="122">
        <v>4.5727303899999998E-5</v>
      </c>
      <c r="AD1790" s="122">
        <v>4.8425432300000001E-5</v>
      </c>
      <c r="AE1790" s="122">
        <v>5.1188179599999998E-5</v>
      </c>
      <c r="AF1790" s="122">
        <v>5.4964620099999999E-5</v>
      </c>
      <c r="AG1790" s="122">
        <v>5.8793283900000003E-5</v>
      </c>
      <c r="AH1790" s="122">
        <v>6.3445522100000006E-5</v>
      </c>
      <c r="AI1790" s="122">
        <v>6.7971131599999998E-5</v>
      </c>
      <c r="AJ1790" s="122">
        <v>7.2598074199999997E-5</v>
      </c>
      <c r="AK1790" s="122">
        <v>7.7617874300000005E-5</v>
      </c>
      <c r="AL1790" s="122">
        <v>0</v>
      </c>
    </row>
    <row r="1791" spans="1:38" hidden="1" x14ac:dyDescent="0.25">
      <c r="A1791" s="122" t="s">
        <v>2171</v>
      </c>
      <c r="B1791" s="122">
        <v>1</v>
      </c>
      <c r="C1791" s="122" t="s">
        <v>2172</v>
      </c>
      <c r="D1791" s="122" t="s">
        <v>2119</v>
      </c>
      <c r="E1791" s="122">
        <v>33</v>
      </c>
      <c r="F1791" s="122">
        <v>9.2860769999999997E-7</v>
      </c>
      <c r="G1791" s="122">
        <v>1.4975299000000001E-6</v>
      </c>
      <c r="H1791" s="122">
        <v>2.0962306999999999E-6</v>
      </c>
      <c r="I1791" s="122">
        <v>2.7338168999999999E-6</v>
      </c>
      <c r="J1791" s="122">
        <v>3.4075612000000001E-6</v>
      </c>
      <c r="K1791" s="122">
        <v>8.6202696999999992E-6</v>
      </c>
      <c r="L1791" s="122">
        <v>1.6698146800000001E-5</v>
      </c>
      <c r="M1791" s="122">
        <v>2.5241766100000001E-5</v>
      </c>
      <c r="N1791" s="122">
        <v>3.4302368100000003E-5</v>
      </c>
      <c r="O1791" s="122">
        <v>4.5032168200000001E-5</v>
      </c>
      <c r="P1791" s="122">
        <v>4.9569445100000002E-5</v>
      </c>
      <c r="Q1791" s="122">
        <v>5.25470925E-5</v>
      </c>
      <c r="R1791" s="122">
        <v>6.8928374700000006E-5</v>
      </c>
      <c r="S1791" s="122">
        <v>8.7963059000000006E-5</v>
      </c>
      <c r="T1791" s="122">
        <v>9.4187968700000001E-5</v>
      </c>
      <c r="U1791" s="122">
        <v>1.006613578E-4</v>
      </c>
      <c r="V1791" s="122">
        <v>1.083114029E-4</v>
      </c>
      <c r="W1791" s="122">
        <v>1.158048055E-4</v>
      </c>
      <c r="X1791" s="122">
        <v>1.2367707760000001E-4</v>
      </c>
      <c r="Y1791" s="122">
        <v>1.3764388759999999E-4</v>
      </c>
      <c r="Z1791" s="122">
        <v>1.5407832079999999E-4</v>
      </c>
      <c r="AA1791" s="122">
        <v>1.6562372080000001E-4</v>
      </c>
      <c r="AB1791" s="122">
        <v>1.752516419E-4</v>
      </c>
      <c r="AC1791" s="122">
        <v>1.8637116259999999E-4</v>
      </c>
      <c r="AD1791" s="122">
        <v>1.9950737920000001E-4</v>
      </c>
      <c r="AE1791" s="122">
        <v>2.1319008790000001E-4</v>
      </c>
      <c r="AF1791" s="122">
        <v>2.3067539080000001E-4</v>
      </c>
      <c r="AG1791" s="122">
        <v>2.4771178369999998E-4</v>
      </c>
      <c r="AH1791" s="122">
        <v>2.6793334019999999E-4</v>
      </c>
      <c r="AI1791" s="122">
        <v>2.884584834E-4</v>
      </c>
      <c r="AJ1791" s="122">
        <v>3.0651862199999999E-4</v>
      </c>
      <c r="AK1791" s="122">
        <v>3.2857697260000002E-4</v>
      </c>
      <c r="AL1791" s="122">
        <v>0</v>
      </c>
    </row>
    <row r="1792" spans="1:38" hidden="1" x14ac:dyDescent="0.25">
      <c r="A1792" s="122" t="s">
        <v>2171</v>
      </c>
      <c r="B1792" s="122">
        <v>1</v>
      </c>
      <c r="C1792" s="122" t="s">
        <v>2172</v>
      </c>
      <c r="D1792" s="122" t="s">
        <v>2120</v>
      </c>
      <c r="E1792" s="122">
        <v>33</v>
      </c>
      <c r="F1792" s="122">
        <v>9.4251599999999994E-8</v>
      </c>
      <c r="G1792" s="122">
        <v>1.531942E-7</v>
      </c>
      <c r="H1792" s="122">
        <v>2.1680240000000001E-7</v>
      </c>
      <c r="I1792" s="122">
        <v>2.8576149999999997E-7</v>
      </c>
      <c r="J1792" s="122">
        <v>3.5985329999999999E-7</v>
      </c>
      <c r="K1792" s="122">
        <v>9.1581709999999997E-7</v>
      </c>
      <c r="L1792" s="122">
        <v>1.7854579000000001E-6</v>
      </c>
      <c r="M1792" s="122">
        <v>2.7105488000000001E-6</v>
      </c>
      <c r="N1792" s="122">
        <v>3.6858460999999999E-6</v>
      </c>
      <c r="O1792" s="122">
        <v>4.8266616000000003E-6</v>
      </c>
      <c r="P1792" s="122">
        <v>5.3120735000000004E-6</v>
      </c>
      <c r="Q1792" s="122">
        <v>5.6287388000000001E-6</v>
      </c>
      <c r="R1792" s="122">
        <v>7.3878892999999998E-6</v>
      </c>
      <c r="S1792" s="122">
        <v>9.4233363E-6</v>
      </c>
      <c r="T1792" s="122">
        <v>1.0100906999999999E-5</v>
      </c>
      <c r="U1792" s="122">
        <v>1.08611817E-5</v>
      </c>
      <c r="V1792" s="122">
        <v>1.17100225E-5</v>
      </c>
      <c r="W1792" s="122">
        <v>1.2623014600000001E-5</v>
      </c>
      <c r="X1792" s="122">
        <v>1.35486904E-5</v>
      </c>
      <c r="Y1792" s="122">
        <v>1.51143402E-5</v>
      </c>
      <c r="Z1792" s="122">
        <v>1.69413168E-5</v>
      </c>
      <c r="AA1792" s="122">
        <v>1.8178513899999999E-5</v>
      </c>
      <c r="AB1792" s="122">
        <v>1.9176179700000002E-5</v>
      </c>
      <c r="AC1792" s="122">
        <v>2.0402376000000001E-5</v>
      </c>
      <c r="AD1792" s="122">
        <v>2.1741494599999998E-5</v>
      </c>
      <c r="AE1792" s="122">
        <v>2.3156662099999999E-5</v>
      </c>
      <c r="AF1792" s="122">
        <v>2.5156905999999999E-5</v>
      </c>
      <c r="AG1792" s="122">
        <v>2.71741111E-5</v>
      </c>
      <c r="AH1792" s="122">
        <v>2.9533050099999998E-5</v>
      </c>
      <c r="AI1792" s="122">
        <v>3.1878068400000001E-5</v>
      </c>
      <c r="AJ1792" s="122">
        <v>3.4427722699999997E-5</v>
      </c>
      <c r="AK1792" s="122">
        <v>3.7143860399999999E-5</v>
      </c>
      <c r="AL1792" s="122">
        <v>0</v>
      </c>
    </row>
    <row r="1793" spans="1:38" hidden="1" x14ac:dyDescent="0.25">
      <c r="A1793" s="122" t="s">
        <v>2171</v>
      </c>
      <c r="B1793" s="122">
        <v>1</v>
      </c>
      <c r="C1793" s="122" t="s">
        <v>2172</v>
      </c>
      <c r="D1793" s="122" t="s">
        <v>2121</v>
      </c>
      <c r="E1793" s="122">
        <v>33</v>
      </c>
      <c r="F1793" s="122">
        <v>3.38461E-7</v>
      </c>
      <c r="G1793" s="122">
        <v>5.4237599999999996E-7</v>
      </c>
      <c r="H1793" s="122">
        <v>7.570983E-7</v>
      </c>
      <c r="I1793" s="122">
        <v>9.7987650000000002E-7</v>
      </c>
      <c r="J1793" s="122">
        <v>1.2102160000000001E-6</v>
      </c>
      <c r="K1793" s="122">
        <v>3.0330676E-6</v>
      </c>
      <c r="L1793" s="122">
        <v>5.8286068999999996E-6</v>
      </c>
      <c r="M1793" s="122">
        <v>8.7324150000000007E-6</v>
      </c>
      <c r="N1793" s="122">
        <v>1.17433941E-5</v>
      </c>
      <c r="O1793" s="122">
        <v>1.53336725E-5</v>
      </c>
      <c r="P1793" s="122">
        <v>1.68173708E-5</v>
      </c>
      <c r="Q1793" s="122">
        <v>1.77420122E-5</v>
      </c>
      <c r="R1793" s="122">
        <v>2.3156513900000001E-5</v>
      </c>
      <c r="S1793" s="122">
        <v>2.9414182800000001E-5</v>
      </c>
      <c r="T1793" s="122">
        <v>3.1441837100000001E-5</v>
      </c>
      <c r="U1793" s="122">
        <v>3.3484834499999999E-5</v>
      </c>
      <c r="V1793" s="122">
        <v>3.5580773199999999E-5</v>
      </c>
      <c r="W1793" s="122">
        <v>3.76638002E-5</v>
      </c>
      <c r="X1793" s="122">
        <v>3.9854471100000002E-5</v>
      </c>
      <c r="Y1793" s="122">
        <v>4.3987069399999999E-5</v>
      </c>
      <c r="Z1793" s="122">
        <v>4.8979086800000001E-5</v>
      </c>
      <c r="AA1793" s="122">
        <v>5.2327135500000003E-5</v>
      </c>
      <c r="AB1793" s="122">
        <v>5.5009143799999999E-5</v>
      </c>
      <c r="AC1793" s="122">
        <v>5.81070613E-5</v>
      </c>
      <c r="AD1793" s="122">
        <v>6.1528167700000003E-5</v>
      </c>
      <c r="AE1793" s="122">
        <v>6.4940715699999995E-5</v>
      </c>
      <c r="AF1793" s="122">
        <v>6.9561527600000005E-5</v>
      </c>
      <c r="AG1793" s="122">
        <v>7.4170848099999994E-5</v>
      </c>
      <c r="AH1793" s="122">
        <v>7.9664417699999997E-5</v>
      </c>
      <c r="AI1793" s="122">
        <v>8.5150361000000004E-5</v>
      </c>
      <c r="AJ1793" s="122">
        <v>9.0557658099999999E-5</v>
      </c>
      <c r="AK1793" s="122">
        <v>9.6168311400000002E-5</v>
      </c>
      <c r="AL1793" s="122">
        <v>0</v>
      </c>
    </row>
    <row r="1794" spans="1:38" hidden="1" x14ac:dyDescent="0.25">
      <c r="A1794" s="122" t="s">
        <v>2171</v>
      </c>
      <c r="B1794" s="122">
        <v>1</v>
      </c>
      <c r="C1794" s="122" t="s">
        <v>2172</v>
      </c>
      <c r="D1794" s="122" t="s">
        <v>2138</v>
      </c>
      <c r="E1794" s="122">
        <v>33</v>
      </c>
      <c r="F1794" s="122">
        <v>5.6599999999999999E-9</v>
      </c>
      <c r="G1794" s="122">
        <v>9.0211999999999994E-9</v>
      </c>
      <c r="H1794" s="122">
        <v>1.24775E-8</v>
      </c>
      <c r="I1794" s="122">
        <v>1.6042900000000001E-8</v>
      </c>
      <c r="J1794" s="122">
        <v>1.9699E-8</v>
      </c>
      <c r="K1794" s="122">
        <v>4.9023299999999998E-8</v>
      </c>
      <c r="L1794" s="122">
        <v>9.33275E-8</v>
      </c>
      <c r="M1794" s="122">
        <v>1.385551E-7</v>
      </c>
      <c r="N1794" s="122">
        <v>1.846991E-7</v>
      </c>
      <c r="O1794" s="122">
        <v>2.3788289999999999E-7</v>
      </c>
      <c r="P1794" s="122">
        <v>2.5712350000000001E-7</v>
      </c>
      <c r="Q1794" s="122">
        <v>2.6754389999999998E-7</v>
      </c>
      <c r="R1794" s="122">
        <v>3.4482419999999998E-7</v>
      </c>
      <c r="S1794" s="122">
        <v>4.3322870000000002E-7</v>
      </c>
      <c r="T1794" s="122">
        <v>4.5620169999999999E-7</v>
      </c>
      <c r="U1794" s="122">
        <v>4.7927680000000003E-7</v>
      </c>
      <c r="V1794" s="122">
        <v>5.0247469999999998E-7</v>
      </c>
      <c r="W1794" s="122">
        <v>5.2643309999999995E-7</v>
      </c>
      <c r="X1794" s="122">
        <v>5.5149130000000003E-7</v>
      </c>
      <c r="Y1794" s="122">
        <v>6.0161650000000002E-7</v>
      </c>
      <c r="Z1794" s="122">
        <v>6.614187E-7</v>
      </c>
      <c r="AA1794" s="122">
        <v>6.9935820000000002E-7</v>
      </c>
      <c r="AB1794" s="122">
        <v>7.2688379999999998E-7</v>
      </c>
      <c r="AC1794" s="122">
        <v>7.6042279999999997E-7</v>
      </c>
      <c r="AD1794" s="122">
        <v>7.9824880000000003E-7</v>
      </c>
      <c r="AE1794" s="122">
        <v>8.3597949999999998E-7</v>
      </c>
      <c r="AF1794" s="122">
        <v>8.8848739999999998E-7</v>
      </c>
      <c r="AG1794" s="122">
        <v>9.3933569999999996E-7</v>
      </c>
      <c r="AH1794" s="122">
        <v>1.0015571000000001E-6</v>
      </c>
      <c r="AI1794" s="122">
        <v>1.0615033E-6</v>
      </c>
      <c r="AJ1794" s="122">
        <v>1.1150745999999999E-6</v>
      </c>
      <c r="AK1794" s="122">
        <v>1.1780856000000001E-6</v>
      </c>
      <c r="AL1794" s="122">
        <v>0</v>
      </c>
    </row>
    <row r="1795" spans="1:38" hidden="1" x14ac:dyDescent="0.25">
      <c r="A1795" s="122" t="s">
        <v>2171</v>
      </c>
      <c r="B1795" s="122">
        <v>1</v>
      </c>
      <c r="C1795" s="122" t="s">
        <v>2172</v>
      </c>
      <c r="D1795" s="122" t="s">
        <v>2122</v>
      </c>
      <c r="E1795" s="122">
        <v>33</v>
      </c>
      <c r="F1795" s="122">
        <v>3.0748900000000001E-8</v>
      </c>
      <c r="G1795" s="122">
        <v>4.8942700000000001E-8</v>
      </c>
      <c r="H1795" s="122">
        <v>6.7603399999999995E-8</v>
      </c>
      <c r="I1795" s="122">
        <v>8.6966800000000003E-8</v>
      </c>
      <c r="J1795" s="122">
        <v>1.071671E-7</v>
      </c>
      <c r="K1795" s="122">
        <v>2.6781070000000001E-7</v>
      </c>
      <c r="L1795" s="122">
        <v>5.1259210000000001E-7</v>
      </c>
      <c r="M1795" s="122">
        <v>7.6368410000000002E-7</v>
      </c>
      <c r="N1795" s="122">
        <v>1.0217368E-6</v>
      </c>
      <c r="O1795" s="122">
        <v>1.3245401E-6</v>
      </c>
      <c r="P1795" s="122">
        <v>1.4427857999999999E-6</v>
      </c>
      <c r="Q1795" s="122">
        <v>1.5089638000000001E-6</v>
      </c>
      <c r="R1795" s="122">
        <v>1.9557760000000002E-6</v>
      </c>
      <c r="S1795" s="122">
        <v>2.4669261999999998E-6</v>
      </c>
      <c r="T1795" s="122">
        <v>2.6073476999999998E-6</v>
      </c>
      <c r="U1795" s="122">
        <v>2.7452809E-6</v>
      </c>
      <c r="V1795" s="122">
        <v>2.8881642999999998E-6</v>
      </c>
      <c r="W1795" s="122">
        <v>3.0296302E-6</v>
      </c>
      <c r="X1795" s="122">
        <v>3.1754926000000002E-6</v>
      </c>
      <c r="Y1795" s="122">
        <v>3.4675860000000001E-6</v>
      </c>
      <c r="Z1795" s="122">
        <v>3.8204523000000003E-6</v>
      </c>
      <c r="AA1795" s="122">
        <v>4.0505619000000001E-6</v>
      </c>
      <c r="AB1795" s="122">
        <v>4.2083379999999998E-6</v>
      </c>
      <c r="AC1795" s="122">
        <v>4.4102073000000004E-6</v>
      </c>
      <c r="AD1795" s="122">
        <v>4.6296757000000003E-6</v>
      </c>
      <c r="AE1795" s="122">
        <v>4.8570668000000003E-6</v>
      </c>
      <c r="AF1795" s="122">
        <v>5.1596166999999997E-6</v>
      </c>
      <c r="AG1795" s="122">
        <v>5.4735580999999996E-6</v>
      </c>
      <c r="AH1795" s="122">
        <v>5.8483087000000002E-6</v>
      </c>
      <c r="AI1795" s="122">
        <v>6.2101163000000003E-6</v>
      </c>
      <c r="AJ1795" s="122">
        <v>6.7403319999999997E-6</v>
      </c>
      <c r="AK1795" s="122">
        <v>7.1836853E-6</v>
      </c>
      <c r="AL1795" s="122">
        <v>0</v>
      </c>
    </row>
    <row r="1796" spans="1:38" hidden="1" x14ac:dyDescent="0.25">
      <c r="A1796" s="122" t="s">
        <v>2171</v>
      </c>
      <c r="B1796" s="122">
        <v>1</v>
      </c>
      <c r="C1796" s="122" t="s">
        <v>2172</v>
      </c>
      <c r="D1796" s="122" t="s">
        <v>2123</v>
      </c>
      <c r="E1796" s="122">
        <v>33</v>
      </c>
      <c r="F1796" s="122">
        <v>2.6693259999999998E-7</v>
      </c>
      <c r="G1796" s="122">
        <v>4.325796E-7</v>
      </c>
      <c r="H1796" s="122">
        <v>6.0913830000000004E-7</v>
      </c>
      <c r="I1796" s="122">
        <v>7.9460939999999999E-7</v>
      </c>
      <c r="J1796" s="122">
        <v>9.8664779999999997E-7</v>
      </c>
      <c r="K1796" s="122">
        <v>2.4921436999999999E-6</v>
      </c>
      <c r="L1796" s="122">
        <v>4.808837E-6</v>
      </c>
      <c r="M1796" s="122">
        <v>7.2562479999999997E-6</v>
      </c>
      <c r="N1796" s="122">
        <v>9.8181487999999992E-6</v>
      </c>
      <c r="O1796" s="122">
        <v>1.2797962299999999E-5</v>
      </c>
      <c r="P1796" s="122">
        <v>1.3988436799999999E-5</v>
      </c>
      <c r="Q1796" s="122">
        <v>1.47531831E-5</v>
      </c>
      <c r="R1796" s="122">
        <v>1.9233394600000001E-5</v>
      </c>
      <c r="S1796" s="122">
        <v>2.4371944500000001E-5</v>
      </c>
      <c r="T1796" s="122">
        <v>2.5987024399999999E-5</v>
      </c>
      <c r="U1796" s="122">
        <v>2.76523583E-5</v>
      </c>
      <c r="V1796" s="122">
        <v>2.95392809E-5</v>
      </c>
      <c r="W1796" s="122">
        <v>3.1398261099999999E-5</v>
      </c>
      <c r="X1796" s="122">
        <v>3.3386657200000002E-5</v>
      </c>
      <c r="Y1796" s="122">
        <v>3.70026319E-5</v>
      </c>
      <c r="Z1796" s="122">
        <v>4.1159802900000002E-5</v>
      </c>
      <c r="AA1796" s="122">
        <v>4.40932054E-5</v>
      </c>
      <c r="AB1796" s="122">
        <v>4.6349687099999997E-5</v>
      </c>
      <c r="AC1796" s="122">
        <v>4.9030431999999998E-5</v>
      </c>
      <c r="AD1796" s="122">
        <v>5.2220624900000003E-5</v>
      </c>
      <c r="AE1796" s="122">
        <v>5.5627093599999999E-5</v>
      </c>
      <c r="AF1796" s="122">
        <v>6.0325195100000001E-5</v>
      </c>
      <c r="AG1796" s="122">
        <v>6.5037977899999998E-5</v>
      </c>
      <c r="AH1796" s="122">
        <v>7.0452733799999994E-5</v>
      </c>
      <c r="AI1796" s="122">
        <v>7.5770014999999996E-5</v>
      </c>
      <c r="AJ1796" s="122">
        <v>8.0976775999999995E-5</v>
      </c>
      <c r="AK1796" s="122">
        <v>8.6113555600000002E-5</v>
      </c>
      <c r="AL1796" s="122">
        <v>0</v>
      </c>
    </row>
    <row r="1797" spans="1:38" hidden="1" x14ac:dyDescent="0.25">
      <c r="A1797" s="122" t="s">
        <v>2171</v>
      </c>
      <c r="B1797" s="122">
        <v>1</v>
      </c>
      <c r="C1797" s="122" t="s">
        <v>2172</v>
      </c>
      <c r="D1797" s="122" t="s">
        <v>2124</v>
      </c>
      <c r="E1797" s="122">
        <v>33</v>
      </c>
      <c r="F1797" s="122">
        <v>2.6701530000000002E-7</v>
      </c>
      <c r="G1797" s="122">
        <v>4.2730490000000001E-7</v>
      </c>
      <c r="H1797" s="122">
        <v>5.9316160000000003E-7</v>
      </c>
      <c r="I1797" s="122">
        <v>7.6541419999999996E-7</v>
      </c>
      <c r="J1797" s="122">
        <v>9.4232189999999999E-7</v>
      </c>
      <c r="K1797" s="122">
        <v>2.3574699E-6</v>
      </c>
      <c r="L1797" s="122">
        <v>4.5154876000000001E-6</v>
      </c>
      <c r="M1797" s="122">
        <v>6.7338593000000002E-6</v>
      </c>
      <c r="N1797" s="122">
        <v>9.0151267000000002E-6</v>
      </c>
      <c r="O1797" s="122">
        <v>1.1681046E-5</v>
      </c>
      <c r="P1797" s="122">
        <v>1.2718668899999999E-5</v>
      </c>
      <c r="Q1797" s="122">
        <v>1.33263835E-5</v>
      </c>
      <c r="R1797" s="122">
        <v>1.7303851600000001E-5</v>
      </c>
      <c r="S1797" s="122">
        <v>2.1876853800000002E-5</v>
      </c>
      <c r="T1797" s="122">
        <v>2.31916753E-5</v>
      </c>
      <c r="U1797" s="122">
        <v>2.45096842E-5</v>
      </c>
      <c r="V1797" s="122">
        <v>2.5861922099999999E-5</v>
      </c>
      <c r="W1797" s="122">
        <v>2.726398E-5</v>
      </c>
      <c r="X1797" s="122">
        <v>2.86996907E-5</v>
      </c>
      <c r="Y1797" s="122">
        <v>3.1463069800000002E-5</v>
      </c>
      <c r="Z1797" s="122">
        <v>3.4735445599999999E-5</v>
      </c>
      <c r="AA1797" s="122">
        <v>3.6849439600000003E-5</v>
      </c>
      <c r="AB1797" s="122">
        <v>3.8436565000000002E-5</v>
      </c>
      <c r="AC1797" s="122">
        <v>4.0385735100000003E-5</v>
      </c>
      <c r="AD1797" s="122">
        <v>4.2569511500000001E-5</v>
      </c>
      <c r="AE1797" s="122">
        <v>4.4727507099999999E-5</v>
      </c>
      <c r="AF1797" s="122">
        <v>4.77246738E-5</v>
      </c>
      <c r="AG1797" s="122">
        <v>5.0723889499999999E-5</v>
      </c>
      <c r="AH1797" s="122">
        <v>5.4376731999999998E-5</v>
      </c>
      <c r="AI1797" s="122">
        <v>5.7962594999999999E-5</v>
      </c>
      <c r="AJ1797" s="122">
        <v>6.1815599200000005E-5</v>
      </c>
      <c r="AK1797" s="122">
        <v>6.5607676500000004E-5</v>
      </c>
      <c r="AL1797" s="122">
        <v>0</v>
      </c>
    </row>
    <row r="1798" spans="1:38" hidden="1" x14ac:dyDescent="0.25">
      <c r="A1798" s="122" t="s">
        <v>2171</v>
      </c>
      <c r="B1798" s="122">
        <v>1</v>
      </c>
      <c r="C1798" s="122" t="s">
        <v>2172</v>
      </c>
      <c r="D1798" s="122" t="s">
        <v>2125</v>
      </c>
      <c r="E1798" s="122">
        <v>33</v>
      </c>
      <c r="F1798" s="122">
        <v>9.7590300000000005E-8</v>
      </c>
      <c r="G1798" s="122">
        <v>1.548258E-7</v>
      </c>
      <c r="H1798" s="122">
        <v>2.1322039999999999E-7</v>
      </c>
      <c r="I1798" s="122">
        <v>2.7358910000000002E-7</v>
      </c>
      <c r="J1798" s="122">
        <v>3.341508E-7</v>
      </c>
      <c r="K1798" s="122">
        <v>8.2921E-7</v>
      </c>
      <c r="L1798" s="122">
        <v>1.5737837E-6</v>
      </c>
      <c r="M1798" s="122">
        <v>2.3260834999999999E-6</v>
      </c>
      <c r="N1798" s="122">
        <v>3.0896486000000001E-6</v>
      </c>
      <c r="O1798" s="122">
        <v>3.9686916999999998E-6</v>
      </c>
      <c r="P1798" s="122">
        <v>4.2766850999999998E-6</v>
      </c>
      <c r="Q1798" s="122">
        <v>4.4401626000000001E-6</v>
      </c>
      <c r="R1798" s="122">
        <v>5.7373161999999996E-6</v>
      </c>
      <c r="S1798" s="122">
        <v>7.2359635E-6</v>
      </c>
      <c r="T1798" s="122">
        <v>7.6398333999999993E-6</v>
      </c>
      <c r="U1798" s="122">
        <v>8.0451402999999995E-6</v>
      </c>
      <c r="V1798" s="122">
        <v>8.4754824999999992E-6</v>
      </c>
      <c r="W1798" s="122">
        <v>8.9120589000000002E-6</v>
      </c>
      <c r="X1798" s="122">
        <v>9.3629437000000003E-6</v>
      </c>
      <c r="Y1798" s="122">
        <v>1.0254712699999999E-5</v>
      </c>
      <c r="Z1798" s="122">
        <v>1.13185644E-5</v>
      </c>
      <c r="AA1798" s="122">
        <v>1.19903276E-5</v>
      </c>
      <c r="AB1798" s="122">
        <v>1.24796414E-5</v>
      </c>
      <c r="AC1798" s="122">
        <v>1.3054376500000001E-5</v>
      </c>
      <c r="AD1798" s="122">
        <v>1.3692872100000001E-5</v>
      </c>
      <c r="AE1798" s="122">
        <v>1.43065573E-5</v>
      </c>
      <c r="AF1798" s="122">
        <v>1.5142820499999999E-5</v>
      </c>
      <c r="AG1798" s="122">
        <v>1.5924104100000001E-5</v>
      </c>
      <c r="AH1798" s="122">
        <v>1.6904188299999999E-5</v>
      </c>
      <c r="AI1798" s="122">
        <v>1.7865337000000001E-5</v>
      </c>
      <c r="AJ1798" s="122">
        <v>1.87765395E-5</v>
      </c>
      <c r="AK1798" s="122">
        <v>1.98401666E-5</v>
      </c>
      <c r="AL1798" s="122">
        <v>0</v>
      </c>
    </row>
    <row r="1799" spans="1:38" hidden="1" x14ac:dyDescent="0.25">
      <c r="A1799" s="122" t="s">
        <v>2171</v>
      </c>
      <c r="B1799" s="122">
        <v>1</v>
      </c>
      <c r="C1799" s="122" t="s">
        <v>2172</v>
      </c>
      <c r="D1799" s="122" t="s">
        <v>2126</v>
      </c>
      <c r="E1799" s="122">
        <v>33</v>
      </c>
      <c r="F1799" s="122">
        <v>2.4699900000000001E-8</v>
      </c>
      <c r="G1799" s="122">
        <v>3.9530700000000002E-8</v>
      </c>
      <c r="H1799" s="122">
        <v>5.5032900000000002E-8</v>
      </c>
      <c r="I1799" s="122">
        <v>7.1211599999999994E-8</v>
      </c>
      <c r="J1799" s="122">
        <v>8.81592E-8</v>
      </c>
      <c r="K1799" s="122">
        <v>2.2059520000000001E-7</v>
      </c>
      <c r="L1799" s="122">
        <v>4.2147570000000001E-7</v>
      </c>
      <c r="M1799" s="122">
        <v>6.2585660000000002E-7</v>
      </c>
      <c r="N1799" s="122">
        <v>8.3517939999999999E-7</v>
      </c>
      <c r="O1799" s="122">
        <v>1.0772294999999999E-6</v>
      </c>
      <c r="P1799" s="122">
        <v>1.1698621E-6</v>
      </c>
      <c r="Q1799" s="122">
        <v>1.2191955000000001E-6</v>
      </c>
      <c r="R1799" s="122">
        <v>1.5889738E-6</v>
      </c>
      <c r="S1799" s="122">
        <v>2.0101404E-6</v>
      </c>
      <c r="T1799" s="122">
        <v>2.1412704999999999E-6</v>
      </c>
      <c r="U1799" s="122">
        <v>2.2721688999999999E-6</v>
      </c>
      <c r="V1799" s="122">
        <v>2.4234508999999999E-6</v>
      </c>
      <c r="W1799" s="122">
        <v>2.5990792000000002E-6</v>
      </c>
      <c r="X1799" s="122">
        <v>2.7781024999999999E-6</v>
      </c>
      <c r="Y1799" s="122">
        <v>3.1070402000000002E-6</v>
      </c>
      <c r="Z1799" s="122">
        <v>3.4459370999999998E-6</v>
      </c>
      <c r="AA1799" s="122">
        <v>3.6649687E-6</v>
      </c>
      <c r="AB1799" s="122">
        <v>3.8743844999999998E-6</v>
      </c>
      <c r="AC1799" s="122">
        <v>4.1006426999999996E-6</v>
      </c>
      <c r="AD1799" s="122">
        <v>4.3149547999999997E-6</v>
      </c>
      <c r="AE1799" s="122">
        <v>4.5511106999999998E-6</v>
      </c>
      <c r="AF1799" s="122">
        <v>4.8363133000000001E-6</v>
      </c>
      <c r="AG1799" s="122">
        <v>5.0783367999999998E-6</v>
      </c>
      <c r="AH1799" s="122">
        <v>5.4200956000000001E-6</v>
      </c>
      <c r="AI1799" s="122">
        <v>5.7729523999999997E-6</v>
      </c>
      <c r="AJ1799" s="122">
        <v>6.0560335000000001E-6</v>
      </c>
      <c r="AK1799" s="122">
        <v>6.4407246000000003E-6</v>
      </c>
      <c r="AL1799" s="122">
        <v>0</v>
      </c>
    </row>
    <row r="1800" spans="1:38" hidden="1" x14ac:dyDescent="0.25">
      <c r="A1800" s="122" t="s">
        <v>2173</v>
      </c>
      <c r="B1800" s="122">
        <v>1</v>
      </c>
      <c r="C1800" s="122" t="s">
        <v>2174</v>
      </c>
      <c r="D1800" s="122" t="s">
        <v>2078</v>
      </c>
      <c r="E1800" s="122">
        <v>34</v>
      </c>
      <c r="F1800" s="122">
        <v>0.82084947371060002</v>
      </c>
      <c r="G1800" s="122">
        <v>0.81252452794329999</v>
      </c>
      <c r="H1800" s="122">
        <v>0.81943431846530002</v>
      </c>
      <c r="I1800" s="122">
        <v>0.66469976602930003</v>
      </c>
      <c r="J1800" s="122">
        <v>0.90687986502090001</v>
      </c>
      <c r="K1800" s="122">
        <v>0.79561954600880003</v>
      </c>
      <c r="L1800" s="122">
        <v>0.77578829377129999</v>
      </c>
      <c r="M1800" s="122">
        <v>0.41315229827560002</v>
      </c>
      <c r="N1800" s="122">
        <v>0.26278620861200003</v>
      </c>
      <c r="O1800" s="122">
        <v>0.237568508988</v>
      </c>
      <c r="P1800" s="122">
        <v>0.2496258524951</v>
      </c>
      <c r="Q1800" s="122">
        <v>0.35968356111819999</v>
      </c>
      <c r="R1800" s="122">
        <v>0.36899843452339998</v>
      </c>
      <c r="S1800" s="122">
        <v>0.37857751853970001</v>
      </c>
      <c r="T1800" s="122">
        <v>0.38577240674969998</v>
      </c>
      <c r="U1800" s="122">
        <v>0.1747773305483</v>
      </c>
      <c r="V1800" s="122">
        <v>0.1829480933065</v>
      </c>
      <c r="W1800" s="122">
        <v>0.21359659902389999</v>
      </c>
      <c r="X1800" s="122">
        <v>0.25616537546770002</v>
      </c>
      <c r="Y1800" s="122">
        <v>0.40576409561499999</v>
      </c>
      <c r="Z1800" s="122">
        <v>0.44875470313940002</v>
      </c>
      <c r="AA1800" s="122">
        <v>0.46118174699940001</v>
      </c>
      <c r="AB1800" s="122">
        <v>0.42615709942419999</v>
      </c>
      <c r="AC1800" s="122">
        <v>0.49843673636809999</v>
      </c>
      <c r="AD1800" s="122">
        <v>0.51961117519529998</v>
      </c>
      <c r="AE1800" s="122">
        <v>0.90933378305620005</v>
      </c>
      <c r="AF1800" s="122">
        <v>0.99558682457879999</v>
      </c>
      <c r="AG1800" s="122">
        <v>0.87976220468349997</v>
      </c>
      <c r="AH1800" s="122">
        <v>0.89982026686490002</v>
      </c>
      <c r="AI1800" s="122">
        <v>0.85870057330839999</v>
      </c>
      <c r="AJ1800" s="122">
        <v>0.93922141054740005</v>
      </c>
      <c r="AK1800" s="122">
        <v>0.96801582975029998</v>
      </c>
      <c r="AL1800" s="122">
        <v>0</v>
      </c>
    </row>
    <row r="1801" spans="1:38" hidden="1" x14ac:dyDescent="0.25">
      <c r="A1801" s="122" t="s">
        <v>2173</v>
      </c>
      <c r="B1801" s="122">
        <v>1</v>
      </c>
      <c r="C1801" s="122" t="s">
        <v>2174</v>
      </c>
      <c r="D1801" s="122" t="s">
        <v>2079</v>
      </c>
      <c r="E1801" s="122">
        <v>34</v>
      </c>
      <c r="F1801" s="122">
        <v>13.6627218766643</v>
      </c>
      <c r="G1801" s="122">
        <v>13.675639628973199</v>
      </c>
      <c r="H1801" s="122">
        <v>14.3979943816647</v>
      </c>
      <c r="I1801" s="122">
        <v>16.794763067505102</v>
      </c>
      <c r="J1801" s="122">
        <v>20.3015678903378</v>
      </c>
      <c r="K1801" s="122">
        <v>20.999377559443499</v>
      </c>
      <c r="L1801" s="122">
        <v>19.704014575727101</v>
      </c>
      <c r="M1801" s="122">
        <v>17.201456680856499</v>
      </c>
      <c r="N1801" s="122">
        <v>19.813375116264499</v>
      </c>
      <c r="O1801" s="122">
        <v>19.869738629525699</v>
      </c>
      <c r="P1801" s="122">
        <v>19.164113387181899</v>
      </c>
      <c r="Q1801" s="122">
        <v>15.561179937015501</v>
      </c>
      <c r="R1801" s="122">
        <v>15.4361438207438</v>
      </c>
      <c r="S1801" s="122">
        <v>14.7405330230979</v>
      </c>
      <c r="T1801" s="122">
        <v>17.5290356513575</v>
      </c>
      <c r="U1801" s="122">
        <v>17.011903596479399</v>
      </c>
      <c r="V1801" s="122">
        <v>18.617883712323099</v>
      </c>
      <c r="W1801" s="122">
        <v>18.0982653872349</v>
      </c>
      <c r="X1801" s="122">
        <v>16.969951523462399</v>
      </c>
      <c r="Y1801" s="122">
        <v>14.257902743857001</v>
      </c>
      <c r="Z1801" s="122">
        <v>15.8696389257675</v>
      </c>
      <c r="AA1801" s="122">
        <v>17.522947285664699</v>
      </c>
      <c r="AB1801" s="122">
        <v>17.644639136898199</v>
      </c>
      <c r="AC1801" s="122">
        <v>19.305455273037602</v>
      </c>
      <c r="AD1801" s="122">
        <v>18.4979751721085</v>
      </c>
      <c r="AE1801" s="122">
        <v>17.272950790625199</v>
      </c>
      <c r="AF1801" s="122">
        <v>17.3918606500477</v>
      </c>
      <c r="AG1801" s="122">
        <v>17.7820173489159</v>
      </c>
      <c r="AH1801" s="122">
        <v>17.713378905856899</v>
      </c>
      <c r="AI1801" s="122">
        <v>17.5201346111762</v>
      </c>
      <c r="AJ1801" s="122">
        <v>17.076836395875901</v>
      </c>
      <c r="AK1801" s="122">
        <v>17.8868250309243</v>
      </c>
      <c r="AL1801" s="122">
        <v>0</v>
      </c>
    </row>
    <row r="1802" spans="1:38" hidden="1" x14ac:dyDescent="0.25">
      <c r="A1802" s="122" t="s">
        <v>2173</v>
      </c>
      <c r="B1802" s="122">
        <v>1</v>
      </c>
      <c r="C1802" s="122" t="s">
        <v>2174</v>
      </c>
      <c r="D1802" s="122" t="s">
        <v>2080</v>
      </c>
      <c r="E1802" s="122">
        <v>34</v>
      </c>
      <c r="F1802" s="122">
        <v>6.6541249532776003</v>
      </c>
      <c r="G1802" s="122">
        <v>6.7721353281178001</v>
      </c>
      <c r="H1802" s="122">
        <v>7.2238734815103998</v>
      </c>
      <c r="I1802" s="122">
        <v>8.0864403637832005</v>
      </c>
      <c r="J1802" s="122">
        <v>7.6887273637515996</v>
      </c>
      <c r="K1802" s="122">
        <v>7.7332462036388998</v>
      </c>
      <c r="L1802" s="122">
        <v>8.1747002721696003</v>
      </c>
      <c r="M1802" s="122">
        <v>8.1652836291048008</v>
      </c>
      <c r="N1802" s="122">
        <v>7.6934152549265002</v>
      </c>
      <c r="O1802" s="122">
        <v>7.7308459305351001</v>
      </c>
      <c r="P1802" s="122">
        <v>7.8709469983728004</v>
      </c>
      <c r="Q1802" s="122">
        <v>6.3413853715573998</v>
      </c>
      <c r="R1802" s="122">
        <v>6.9573173436925</v>
      </c>
      <c r="S1802" s="122">
        <v>7.0359607063835004</v>
      </c>
      <c r="T1802" s="122">
        <v>7.0948681196576997</v>
      </c>
      <c r="U1802" s="122">
        <v>7.6962395396541003</v>
      </c>
      <c r="V1802" s="122">
        <v>8.1408940721691998</v>
      </c>
      <c r="W1802" s="122">
        <v>8.5262573829866994</v>
      </c>
      <c r="X1802" s="122">
        <v>7.6151008912949001</v>
      </c>
      <c r="Y1802" s="122">
        <v>8.3965451848381001</v>
      </c>
      <c r="Z1802" s="122">
        <v>9.0367159789911007</v>
      </c>
      <c r="AA1802" s="122">
        <v>9.3609678225914994</v>
      </c>
      <c r="AB1802" s="122">
        <v>9.1798638209349992</v>
      </c>
      <c r="AC1802" s="122">
        <v>9.3505273051277999</v>
      </c>
      <c r="AD1802" s="122">
        <v>9.2486893271782993</v>
      </c>
      <c r="AE1802" s="122">
        <v>8.1521664843825992</v>
      </c>
      <c r="AF1802" s="122">
        <v>7.8515543473833</v>
      </c>
      <c r="AG1802" s="122">
        <v>7.9296525481996003</v>
      </c>
      <c r="AH1802" s="122">
        <v>8.1016225402900996</v>
      </c>
      <c r="AI1802" s="122">
        <v>7.9800203916124</v>
      </c>
      <c r="AJ1802" s="122">
        <v>6.3866363308335004</v>
      </c>
      <c r="AK1802" s="122">
        <v>6.4083402169627002</v>
      </c>
      <c r="AL1802" s="122">
        <v>0</v>
      </c>
    </row>
    <row r="1803" spans="1:38" hidden="1" x14ac:dyDescent="0.25">
      <c r="A1803" s="122" t="s">
        <v>2173</v>
      </c>
      <c r="B1803" s="122">
        <v>1</v>
      </c>
      <c r="C1803" s="122" t="s">
        <v>2174</v>
      </c>
      <c r="D1803" s="122" t="s">
        <v>2081</v>
      </c>
      <c r="E1803" s="122">
        <v>34</v>
      </c>
      <c r="F1803" s="122">
        <v>1.4238738515998</v>
      </c>
      <c r="G1803" s="122">
        <v>1.5230944687764001</v>
      </c>
      <c r="H1803" s="122">
        <v>1.5869835966515999</v>
      </c>
      <c r="I1803" s="122">
        <v>1.4635177177625001</v>
      </c>
      <c r="J1803" s="122">
        <v>1.4487907311951</v>
      </c>
      <c r="K1803" s="122">
        <v>1.5462639243406</v>
      </c>
      <c r="L1803" s="122">
        <v>1.3568085898002</v>
      </c>
      <c r="M1803" s="122">
        <v>1.5684442908391001</v>
      </c>
      <c r="N1803" s="122">
        <v>1.2197896329633999</v>
      </c>
      <c r="O1803" s="122">
        <v>1.2744902848941</v>
      </c>
      <c r="P1803" s="122">
        <v>1.3642497711818999</v>
      </c>
      <c r="Q1803" s="122">
        <v>0.97146009707839998</v>
      </c>
      <c r="R1803" s="122">
        <v>0.99030373692329998</v>
      </c>
      <c r="S1803" s="122">
        <v>1.1073898119912999</v>
      </c>
      <c r="T1803" s="122">
        <v>1.2175065414082999</v>
      </c>
      <c r="U1803" s="122">
        <v>1.580985738466</v>
      </c>
      <c r="V1803" s="122">
        <v>1.6559327564520001</v>
      </c>
      <c r="W1803" s="122">
        <v>1.9101989685383001</v>
      </c>
      <c r="X1803" s="122">
        <v>2.4524807854616002</v>
      </c>
      <c r="Y1803" s="122">
        <v>1.8147515589337</v>
      </c>
      <c r="Z1803" s="122">
        <v>2.0669316120953001</v>
      </c>
      <c r="AA1803" s="122">
        <v>2.1451901275696001</v>
      </c>
      <c r="AB1803" s="122">
        <v>2.1235972504622</v>
      </c>
      <c r="AC1803" s="122">
        <v>2.2758399249164998</v>
      </c>
      <c r="AD1803" s="122">
        <v>2.4369561103856001</v>
      </c>
      <c r="AE1803" s="122">
        <v>2.6967196163323002</v>
      </c>
      <c r="AF1803" s="122">
        <v>2.8342565750091002</v>
      </c>
      <c r="AG1803" s="122">
        <v>2.8401003412964001</v>
      </c>
      <c r="AH1803" s="122">
        <v>3.0327919146158</v>
      </c>
      <c r="AI1803" s="122">
        <v>3.2334804586735002</v>
      </c>
      <c r="AJ1803" s="122">
        <v>2.9180164017878001</v>
      </c>
      <c r="AK1803" s="122">
        <v>3.0433274713799001</v>
      </c>
      <c r="AL1803" s="122">
        <v>0</v>
      </c>
    </row>
    <row r="1804" spans="1:38" x14ac:dyDescent="0.25">
      <c r="A1804" s="122" t="s">
        <v>2173</v>
      </c>
      <c r="B1804" s="122">
        <v>1</v>
      </c>
      <c r="C1804" s="122" t="s">
        <v>2174</v>
      </c>
      <c r="D1804" s="122" t="s">
        <v>2082</v>
      </c>
      <c r="E1804" s="122">
        <v>34</v>
      </c>
      <c r="F1804" s="122">
        <v>19.7625751287237</v>
      </c>
      <c r="G1804" s="122">
        <v>18.8693894800384</v>
      </c>
      <c r="H1804" s="122">
        <v>19.6964230824277</v>
      </c>
      <c r="I1804" s="122">
        <v>16.376190059326799</v>
      </c>
      <c r="J1804" s="122">
        <v>16.5316622358893</v>
      </c>
      <c r="K1804" s="122">
        <v>14.4380516333577</v>
      </c>
      <c r="L1804" s="122">
        <v>14.456265714242299</v>
      </c>
      <c r="M1804" s="122">
        <v>12.485314234829801</v>
      </c>
      <c r="N1804" s="122">
        <v>11.527944431741901</v>
      </c>
      <c r="O1804" s="122">
        <v>12.427152375399601</v>
      </c>
      <c r="P1804" s="122">
        <v>13.624125126878999</v>
      </c>
      <c r="Q1804" s="122">
        <v>13.5275019595435</v>
      </c>
      <c r="R1804" s="122">
        <v>13.520100498677699</v>
      </c>
      <c r="S1804" s="122">
        <v>14.419761703889501</v>
      </c>
      <c r="T1804" s="122">
        <v>14.887033959532401</v>
      </c>
      <c r="U1804" s="122">
        <v>14.041336522739</v>
      </c>
      <c r="V1804" s="122">
        <v>14.421696313793101</v>
      </c>
      <c r="W1804" s="122">
        <v>15.2663451284239</v>
      </c>
      <c r="X1804" s="122">
        <v>17.116713014223102</v>
      </c>
      <c r="Y1804" s="122">
        <v>19.078012240649301</v>
      </c>
      <c r="Z1804" s="122">
        <v>20.897775499841799</v>
      </c>
      <c r="AA1804" s="122">
        <v>21.0150324954365</v>
      </c>
      <c r="AB1804" s="122">
        <v>20.888938715983802</v>
      </c>
      <c r="AC1804" s="122">
        <v>22.210637739143198</v>
      </c>
      <c r="AD1804" s="122">
        <v>22.344761874587</v>
      </c>
      <c r="AE1804" s="122">
        <v>20.053186177669399</v>
      </c>
      <c r="AF1804" s="122">
        <v>19.725270027962399</v>
      </c>
      <c r="AG1804" s="122">
        <v>19.705996240786298</v>
      </c>
      <c r="AH1804" s="122">
        <v>19.781092928681399</v>
      </c>
      <c r="AI1804" s="122">
        <v>20.517202095866299</v>
      </c>
      <c r="AJ1804" s="122">
        <v>19.714833674455502</v>
      </c>
      <c r="AK1804" s="122">
        <v>20.614199277402101</v>
      </c>
      <c r="AL1804" s="122">
        <v>0</v>
      </c>
    </row>
    <row r="1805" spans="1:38" hidden="1" x14ac:dyDescent="0.25">
      <c r="A1805" s="122" t="s">
        <v>2173</v>
      </c>
      <c r="B1805" s="122">
        <v>1</v>
      </c>
      <c r="C1805" s="122" t="s">
        <v>2174</v>
      </c>
      <c r="D1805" s="122" t="s">
        <v>474</v>
      </c>
      <c r="E1805" s="122">
        <v>34</v>
      </c>
      <c r="F1805" s="122">
        <v>0.92297450012219995</v>
      </c>
      <c r="G1805" s="122">
        <v>0.9774628627102</v>
      </c>
      <c r="H1805" s="122">
        <v>1.0449232940990001</v>
      </c>
      <c r="I1805" s="122">
        <v>1.0337526089614999</v>
      </c>
      <c r="J1805" s="122">
        <v>0.98828859669449998</v>
      </c>
      <c r="K1805" s="122">
        <v>0.98971486369890005</v>
      </c>
      <c r="L1805" s="122">
        <v>0.99510872176779996</v>
      </c>
      <c r="M1805" s="122">
        <v>1.1558051210028</v>
      </c>
      <c r="N1805" s="122">
        <v>1.0546266286999999</v>
      </c>
      <c r="O1805" s="122">
        <v>1.0947734914331999</v>
      </c>
      <c r="P1805" s="122">
        <v>1.1648020179359999</v>
      </c>
      <c r="Q1805" s="122">
        <v>0.75373183608969996</v>
      </c>
      <c r="R1805" s="122">
        <v>0.77888360981829996</v>
      </c>
      <c r="S1805" s="122">
        <v>0.86862398631899995</v>
      </c>
      <c r="T1805" s="122">
        <v>0.95059268178919998</v>
      </c>
      <c r="U1805" s="122">
        <v>1.2062736019405</v>
      </c>
      <c r="V1805" s="122">
        <v>1.2623750089070001</v>
      </c>
      <c r="W1805" s="122">
        <v>1.4592519320094</v>
      </c>
      <c r="X1805" s="122">
        <v>1.7901859894812</v>
      </c>
      <c r="Y1805" s="122">
        <v>2.1074805856677998</v>
      </c>
      <c r="Z1805" s="122">
        <v>2.3654814525928001</v>
      </c>
      <c r="AA1805" s="122">
        <v>2.4411325203504002</v>
      </c>
      <c r="AB1805" s="122">
        <v>2.2568592312582001</v>
      </c>
      <c r="AC1805" s="122">
        <v>2.6432624258939001</v>
      </c>
      <c r="AD1805" s="122">
        <v>2.7862307413126999</v>
      </c>
      <c r="AE1805" s="122">
        <v>2.9192419451948002</v>
      </c>
      <c r="AF1805" s="122">
        <v>3.1144698540842999</v>
      </c>
      <c r="AG1805" s="122">
        <v>3.1316632522885999</v>
      </c>
      <c r="AH1805" s="122">
        <v>3.1518324605907</v>
      </c>
      <c r="AI1805" s="122">
        <v>3.4075753437556</v>
      </c>
      <c r="AJ1805" s="122">
        <v>2.9490803997574</v>
      </c>
      <c r="AK1805" s="122">
        <v>3.1128663467985001</v>
      </c>
      <c r="AL1805" s="122">
        <v>0</v>
      </c>
    </row>
    <row r="1806" spans="1:38" hidden="1" x14ac:dyDescent="0.25">
      <c r="A1806" s="122" t="s">
        <v>2173</v>
      </c>
      <c r="B1806" s="122">
        <v>1</v>
      </c>
      <c r="C1806" s="122" t="s">
        <v>2174</v>
      </c>
      <c r="D1806" s="122" t="s">
        <v>2083</v>
      </c>
      <c r="E1806" s="122">
        <v>34</v>
      </c>
      <c r="F1806" s="122">
        <v>2.5088349840378998</v>
      </c>
      <c r="G1806" s="122">
        <v>2.4623922442196</v>
      </c>
      <c r="H1806" s="122">
        <v>2.3748874967817</v>
      </c>
      <c r="I1806" s="122">
        <v>2.2467416392408999</v>
      </c>
      <c r="J1806" s="122">
        <v>2.5034324036225999</v>
      </c>
      <c r="K1806" s="122">
        <v>2.5618765614867001</v>
      </c>
      <c r="L1806" s="122">
        <v>2.8505203662521001</v>
      </c>
      <c r="M1806" s="122">
        <v>2.6071374519659001</v>
      </c>
      <c r="N1806" s="122">
        <v>2.3780137830690999</v>
      </c>
      <c r="O1806" s="122">
        <v>2.4809748648193</v>
      </c>
      <c r="P1806" s="122">
        <v>2.5999691693042002</v>
      </c>
      <c r="Q1806" s="122">
        <v>2.1975661596435998</v>
      </c>
      <c r="R1806" s="122">
        <v>1.9187428165003</v>
      </c>
      <c r="S1806" s="122">
        <v>2.1527087139501</v>
      </c>
      <c r="T1806" s="122">
        <v>2.3583708672079999</v>
      </c>
      <c r="U1806" s="122">
        <v>1.9046603471796</v>
      </c>
      <c r="V1806" s="122">
        <v>2.1623025782465999</v>
      </c>
      <c r="W1806" s="122">
        <v>2.2387648847252</v>
      </c>
      <c r="X1806" s="122">
        <v>2.4259896628257001</v>
      </c>
      <c r="Y1806" s="122">
        <v>2.7614663576131</v>
      </c>
      <c r="Z1806" s="122">
        <v>3.0598395329552002</v>
      </c>
      <c r="AA1806" s="122">
        <v>3.2350013271178999</v>
      </c>
      <c r="AB1806" s="122">
        <v>3.1007606048190999</v>
      </c>
      <c r="AC1806" s="122">
        <v>3.2801841852226001</v>
      </c>
      <c r="AD1806" s="122">
        <v>3.4346366911452</v>
      </c>
      <c r="AE1806" s="122">
        <v>3.6243076255862001</v>
      </c>
      <c r="AF1806" s="122">
        <v>3.6052312092794998</v>
      </c>
      <c r="AG1806" s="122">
        <v>3.3880686686630002</v>
      </c>
      <c r="AH1806" s="122">
        <v>3.3887456862560001</v>
      </c>
      <c r="AI1806" s="122">
        <v>3.4803180895415999</v>
      </c>
      <c r="AJ1806" s="122">
        <v>3.2520387392367001</v>
      </c>
      <c r="AK1806" s="122">
        <v>3.3963106414426001</v>
      </c>
      <c r="AL1806" s="122">
        <v>0</v>
      </c>
    </row>
    <row r="1807" spans="1:38" hidden="1" x14ac:dyDescent="0.25">
      <c r="A1807" s="122" t="s">
        <v>2173</v>
      </c>
      <c r="B1807" s="122">
        <v>1</v>
      </c>
      <c r="C1807" s="122" t="s">
        <v>2174</v>
      </c>
      <c r="D1807" s="122" t="s">
        <v>2084</v>
      </c>
      <c r="E1807" s="122">
        <v>34</v>
      </c>
      <c r="F1807" s="122">
        <v>0.28735159545860001</v>
      </c>
      <c r="G1807" s="122">
        <v>0.1911534203909</v>
      </c>
      <c r="H1807" s="122">
        <v>0.45107408382620001</v>
      </c>
      <c r="I1807" s="122">
        <v>0.49140198101240001</v>
      </c>
      <c r="J1807" s="122">
        <v>0.44323621046049999</v>
      </c>
      <c r="K1807" s="122">
        <v>0.3011647920662</v>
      </c>
      <c r="L1807" s="122">
        <v>0.33060756387619999</v>
      </c>
      <c r="M1807" s="122">
        <v>0.28569764985399998</v>
      </c>
      <c r="N1807" s="122">
        <v>0.25599264423509999</v>
      </c>
      <c r="O1807" s="122">
        <v>0.21976739193139999</v>
      </c>
      <c r="P1807" s="122">
        <v>0.3630172596713</v>
      </c>
      <c r="Q1807" s="122">
        <v>0.32861968737980002</v>
      </c>
      <c r="R1807" s="122">
        <v>0.3513958556631</v>
      </c>
      <c r="S1807" s="122">
        <v>0.38061241552519998</v>
      </c>
      <c r="T1807" s="122">
        <v>0.40573515277959998</v>
      </c>
      <c r="U1807" s="122">
        <v>0.3613752924109</v>
      </c>
      <c r="V1807" s="122">
        <v>0.13443870864179999</v>
      </c>
      <c r="W1807" s="122">
        <v>0.13439530595499999</v>
      </c>
      <c r="X1807" s="122">
        <v>0.14229209548380001</v>
      </c>
      <c r="Y1807" s="122">
        <v>0.1396130715602</v>
      </c>
      <c r="Z1807" s="122">
        <v>0.15263565609820001</v>
      </c>
      <c r="AA1807" s="122">
        <v>8.0055152889100006E-2</v>
      </c>
      <c r="AB1807" s="122">
        <v>5.8738357871500002E-2</v>
      </c>
      <c r="AC1807" s="122">
        <v>6.2644358710699996E-2</v>
      </c>
      <c r="AD1807" s="122">
        <v>6.9502488885800004E-2</v>
      </c>
      <c r="AE1807" s="122">
        <v>6.8996788098100004E-2</v>
      </c>
      <c r="AF1807" s="122">
        <v>7.7152306796199999E-2</v>
      </c>
      <c r="AG1807" s="122">
        <v>6.6268397107299995E-2</v>
      </c>
      <c r="AH1807" s="122">
        <v>0.12570271921740001</v>
      </c>
      <c r="AI1807" s="122">
        <v>7.5604163144799993E-2</v>
      </c>
      <c r="AJ1807" s="122">
        <v>6.3058838417899998E-2</v>
      </c>
      <c r="AK1807" s="122">
        <v>6.6168343980000002E-2</v>
      </c>
      <c r="AL1807" s="122">
        <v>0</v>
      </c>
    </row>
    <row r="1808" spans="1:38" hidden="1" x14ac:dyDescent="0.25">
      <c r="A1808" s="122" t="s">
        <v>2173</v>
      </c>
      <c r="B1808" s="122">
        <v>1</v>
      </c>
      <c r="C1808" s="122" t="s">
        <v>2174</v>
      </c>
      <c r="D1808" s="122" t="s">
        <v>2085</v>
      </c>
      <c r="E1808" s="122">
        <v>34</v>
      </c>
      <c r="F1808" s="122">
        <v>0.42735300296579998</v>
      </c>
      <c r="G1808" s="122">
        <v>0.26392905533260003</v>
      </c>
      <c r="H1808" s="122">
        <v>0.27081925076160002</v>
      </c>
      <c r="I1808" s="122">
        <v>0.33520645424739998</v>
      </c>
      <c r="J1808" s="122">
        <v>0.33338600319579997</v>
      </c>
      <c r="K1808" s="122">
        <v>0.38152753212000001</v>
      </c>
      <c r="L1808" s="122">
        <v>0.40371967188710001</v>
      </c>
      <c r="M1808" s="122">
        <v>0.3730474191109</v>
      </c>
      <c r="N1808" s="122">
        <v>0.33669464027770002</v>
      </c>
      <c r="O1808" s="122">
        <v>0.30821718683740001</v>
      </c>
      <c r="P1808" s="122">
        <v>0.22813268246839999</v>
      </c>
      <c r="Q1808" s="122">
        <v>0.14970001906079999</v>
      </c>
      <c r="R1808" s="122">
        <v>0.1548828775427</v>
      </c>
      <c r="S1808" s="122">
        <v>0.17291023102210001</v>
      </c>
      <c r="T1808" s="122">
        <v>0.18741946205580001</v>
      </c>
      <c r="U1808" s="122">
        <v>0.14748978350549999</v>
      </c>
      <c r="V1808" s="122">
        <v>0.16511551942470001</v>
      </c>
      <c r="W1808" s="122">
        <v>0.200883309531</v>
      </c>
      <c r="X1808" s="122">
        <v>0.25541651225669998</v>
      </c>
      <c r="Y1808" s="122">
        <v>0.35521446912769999</v>
      </c>
      <c r="Z1808" s="122">
        <v>0.39923915718210001</v>
      </c>
      <c r="AA1808" s="122">
        <v>0.40059356687210002</v>
      </c>
      <c r="AB1808" s="122">
        <v>0.37405074390139997</v>
      </c>
      <c r="AC1808" s="122">
        <v>0.42606039003919999</v>
      </c>
      <c r="AD1808" s="122">
        <v>0.43003702339950001</v>
      </c>
      <c r="AE1808" s="122">
        <v>0.38761654378409999</v>
      </c>
      <c r="AF1808" s="122">
        <v>0.4278710510198</v>
      </c>
      <c r="AG1808" s="122">
        <v>0.3919898191374</v>
      </c>
      <c r="AH1808" s="122">
        <v>0.40188561736200001</v>
      </c>
      <c r="AI1808" s="122">
        <v>0.4279669492016</v>
      </c>
      <c r="AJ1808" s="122">
        <v>0.35989382470440001</v>
      </c>
      <c r="AK1808" s="122">
        <v>0.37175190998699997</v>
      </c>
      <c r="AL1808" s="122">
        <v>0</v>
      </c>
    </row>
    <row r="1809" spans="1:38" hidden="1" x14ac:dyDescent="0.25">
      <c r="A1809" s="122" t="s">
        <v>2173</v>
      </c>
      <c r="B1809" s="122">
        <v>1</v>
      </c>
      <c r="C1809" s="122" t="s">
        <v>2174</v>
      </c>
      <c r="D1809" s="122" t="s">
        <v>2086</v>
      </c>
      <c r="E1809" s="122">
        <v>34</v>
      </c>
      <c r="F1809" s="122">
        <v>14.617384762863701</v>
      </c>
      <c r="G1809" s="122">
        <v>13.853282114993601</v>
      </c>
      <c r="H1809" s="122">
        <v>15.265180624750901</v>
      </c>
      <c r="I1809" s="122">
        <v>13.475944874177801</v>
      </c>
      <c r="J1809" s="122">
        <v>13.881804624289501</v>
      </c>
      <c r="K1809" s="122">
        <v>14.1711732720252</v>
      </c>
      <c r="L1809" s="122">
        <v>14.9708963370222</v>
      </c>
      <c r="M1809" s="122">
        <v>14.089778502316699</v>
      </c>
      <c r="N1809" s="122">
        <v>11.537920092043001</v>
      </c>
      <c r="O1809" s="122">
        <v>11.453725030269799</v>
      </c>
      <c r="P1809" s="122">
        <v>11.146188179683399</v>
      </c>
      <c r="Q1809" s="122">
        <v>11.088592551146901</v>
      </c>
      <c r="R1809" s="122">
        <v>12.546474260261</v>
      </c>
      <c r="S1809" s="122">
        <v>14.0046236737151</v>
      </c>
      <c r="T1809" s="122">
        <v>13.7058289056842</v>
      </c>
      <c r="U1809" s="122">
        <v>13.272950815851701</v>
      </c>
      <c r="V1809" s="122">
        <v>13.660668760421</v>
      </c>
      <c r="W1809" s="122">
        <v>13.8921265460176</v>
      </c>
      <c r="X1809" s="122">
        <v>15.453855663427399</v>
      </c>
      <c r="Y1809" s="122">
        <v>17.556800634142899</v>
      </c>
      <c r="Z1809" s="122">
        <v>19.357802195686101</v>
      </c>
      <c r="AA1809" s="122">
        <v>20.352443950219801</v>
      </c>
      <c r="AB1809" s="122">
        <v>19.393875529636599</v>
      </c>
      <c r="AC1809" s="122">
        <v>20.110146806936001</v>
      </c>
      <c r="AD1809" s="122">
        <v>20.220243645847599</v>
      </c>
      <c r="AE1809" s="122">
        <v>19.002837080167399</v>
      </c>
      <c r="AF1809" s="122">
        <v>18.306537214504299</v>
      </c>
      <c r="AG1809" s="122">
        <v>18.691853374170901</v>
      </c>
      <c r="AH1809" s="122">
        <v>18.645366915855501</v>
      </c>
      <c r="AI1809" s="122">
        <v>18.423986218930501</v>
      </c>
      <c r="AJ1809" s="122">
        <v>16.320797720276101</v>
      </c>
      <c r="AK1809" s="122">
        <v>16.669700385929001</v>
      </c>
      <c r="AL1809" s="122">
        <v>0</v>
      </c>
    </row>
    <row r="1810" spans="1:38" hidden="1" x14ac:dyDescent="0.25">
      <c r="A1810" s="122" t="s">
        <v>2173</v>
      </c>
      <c r="B1810" s="122">
        <v>1</v>
      </c>
      <c r="C1810" s="122" t="s">
        <v>2174</v>
      </c>
      <c r="D1810" s="122" t="s">
        <v>2087</v>
      </c>
      <c r="E1810" s="122">
        <v>34</v>
      </c>
      <c r="F1810" s="122">
        <v>17.2641654632429</v>
      </c>
      <c r="G1810" s="122">
        <v>17.318573988156899</v>
      </c>
      <c r="H1810" s="122">
        <v>17.3950530429709</v>
      </c>
      <c r="I1810" s="122">
        <v>18.406777998480798</v>
      </c>
      <c r="J1810" s="122">
        <v>18.375494145714502</v>
      </c>
      <c r="K1810" s="122">
        <v>19.297398240203801</v>
      </c>
      <c r="L1810" s="122">
        <v>19.078270562206502</v>
      </c>
      <c r="M1810" s="122">
        <v>20.359599671692401</v>
      </c>
      <c r="N1810" s="122">
        <v>18.961789061916999</v>
      </c>
      <c r="O1810" s="122">
        <v>18.9711045511356</v>
      </c>
      <c r="P1810" s="122">
        <v>18.460522442153501</v>
      </c>
      <c r="Q1810" s="122">
        <v>15.6016093527441</v>
      </c>
      <c r="R1810" s="122">
        <v>23.7871460725984</v>
      </c>
      <c r="S1810" s="122">
        <v>16.845185145729701</v>
      </c>
      <c r="T1810" s="122">
        <v>18.213984513738399</v>
      </c>
      <c r="U1810" s="122">
        <v>17.0070649791219</v>
      </c>
      <c r="V1810" s="122">
        <v>17.773476961600402</v>
      </c>
      <c r="W1810" s="122">
        <v>17.701013089650601</v>
      </c>
      <c r="X1810" s="122">
        <v>15.3586120176883</v>
      </c>
      <c r="Y1810" s="122">
        <v>15.751158949640899</v>
      </c>
      <c r="Z1810" s="122">
        <v>18.420828569966702</v>
      </c>
      <c r="AA1810" s="122">
        <v>18.881267304342899</v>
      </c>
      <c r="AB1810" s="122">
        <v>18.371666438516101</v>
      </c>
      <c r="AC1810" s="122">
        <v>20.016041288808701</v>
      </c>
      <c r="AD1810" s="122">
        <v>21.1738914950284</v>
      </c>
      <c r="AE1810" s="122">
        <v>21.786567393128401</v>
      </c>
      <c r="AF1810" s="122">
        <v>21.949868235835499</v>
      </c>
      <c r="AG1810" s="122">
        <v>21.546294042132399</v>
      </c>
      <c r="AH1810" s="122">
        <v>21.576265720465699</v>
      </c>
      <c r="AI1810" s="122">
        <v>22.379627611959499</v>
      </c>
      <c r="AJ1810" s="122">
        <v>22.3925954354706</v>
      </c>
      <c r="AK1810" s="122">
        <v>22.860799962440399</v>
      </c>
      <c r="AL1810" s="122">
        <v>0</v>
      </c>
    </row>
    <row r="1811" spans="1:38" hidden="1" x14ac:dyDescent="0.25">
      <c r="A1811" s="122" t="s">
        <v>2173</v>
      </c>
      <c r="B1811" s="122">
        <v>1</v>
      </c>
      <c r="C1811" s="122" t="s">
        <v>2174</v>
      </c>
      <c r="D1811" s="122" t="s">
        <v>2088</v>
      </c>
      <c r="E1811" s="122">
        <v>34</v>
      </c>
      <c r="F1811" s="122">
        <v>0.13291590510369999</v>
      </c>
      <c r="G1811" s="122">
        <v>0.33173433009839998</v>
      </c>
      <c r="H1811" s="122">
        <v>0.331098739182</v>
      </c>
      <c r="I1811" s="122">
        <v>0.44832362493740002</v>
      </c>
      <c r="J1811" s="122">
        <v>0.36430458106109997</v>
      </c>
      <c r="K1811" s="122">
        <v>0.36703364389979998</v>
      </c>
      <c r="L1811" s="122">
        <v>0.3653104151621</v>
      </c>
      <c r="M1811" s="122">
        <v>0.36274008357800003</v>
      </c>
      <c r="N1811" s="122">
        <v>0.32790109819649998</v>
      </c>
      <c r="O1811" s="122">
        <v>0.36453789819069998</v>
      </c>
      <c r="P1811" s="122">
        <v>0.3505512510639</v>
      </c>
      <c r="Q1811" s="122">
        <v>0.25160326052569998</v>
      </c>
      <c r="R1811" s="122">
        <v>0.182206027667</v>
      </c>
      <c r="S1811" s="122">
        <v>0.21070236365539999</v>
      </c>
      <c r="T1811" s="122">
        <v>0.23777701681210001</v>
      </c>
      <c r="U1811" s="122">
        <v>0.28913781532900001</v>
      </c>
      <c r="V1811" s="122">
        <v>0.43776505070499999</v>
      </c>
      <c r="W1811" s="122">
        <v>0.48347856443080001</v>
      </c>
      <c r="X1811" s="122">
        <v>0.57057441367670003</v>
      </c>
      <c r="Y1811" s="122">
        <v>0.57934951779489996</v>
      </c>
      <c r="Z1811" s="122">
        <v>0.58913598483289997</v>
      </c>
      <c r="AA1811" s="122">
        <v>0.60154008355370003</v>
      </c>
      <c r="AB1811" s="122">
        <v>0.58638110977449998</v>
      </c>
      <c r="AC1811" s="122">
        <v>0.71222574696840002</v>
      </c>
      <c r="AD1811" s="122">
        <v>0.65033597522770004</v>
      </c>
      <c r="AE1811" s="122">
        <v>0.60956461124350003</v>
      </c>
      <c r="AF1811" s="122">
        <v>0.6293217342295</v>
      </c>
      <c r="AG1811" s="122">
        <v>0.65485944332839996</v>
      </c>
      <c r="AH1811" s="122">
        <v>0.71041113641630005</v>
      </c>
      <c r="AI1811" s="122">
        <v>0.69203127268120002</v>
      </c>
      <c r="AJ1811" s="122">
        <v>0.59202327043110003</v>
      </c>
      <c r="AK1811" s="122">
        <v>0.60017295147729999</v>
      </c>
      <c r="AL1811" s="122">
        <v>0</v>
      </c>
    </row>
    <row r="1812" spans="1:38" hidden="1" x14ac:dyDescent="0.25">
      <c r="A1812" s="122" t="s">
        <v>2173</v>
      </c>
      <c r="B1812" s="122">
        <v>1</v>
      </c>
      <c r="C1812" s="122" t="s">
        <v>2174</v>
      </c>
      <c r="D1812" s="122" t="s">
        <v>2089</v>
      </c>
      <c r="E1812" s="122">
        <v>34</v>
      </c>
      <c r="F1812" s="122">
        <v>1.020442321884</v>
      </c>
      <c r="G1812" s="122">
        <v>1.0749759497835001</v>
      </c>
      <c r="H1812" s="122">
        <v>1.1030349029583999</v>
      </c>
      <c r="I1812" s="122">
        <v>0.97323198630719998</v>
      </c>
      <c r="J1812" s="122">
        <v>0.8813874040163</v>
      </c>
      <c r="K1812" s="122">
        <v>0.92236006261159997</v>
      </c>
      <c r="L1812" s="122">
        <v>1.0421040957201999</v>
      </c>
      <c r="M1812" s="122">
        <v>0.94789096936549999</v>
      </c>
      <c r="N1812" s="122">
        <v>0.79007457523949998</v>
      </c>
      <c r="O1812" s="122">
        <v>0.81448397353000002</v>
      </c>
      <c r="P1812" s="122">
        <v>0.85916526966249995</v>
      </c>
      <c r="Q1812" s="122">
        <v>0.80894884731109995</v>
      </c>
      <c r="R1812" s="122">
        <v>0.80414574728309995</v>
      </c>
      <c r="S1812" s="122">
        <v>0.88653358551500006</v>
      </c>
      <c r="T1812" s="122">
        <v>0.96102035981980005</v>
      </c>
      <c r="U1812" s="122">
        <v>0.90519302056420003</v>
      </c>
      <c r="V1812" s="122">
        <v>1.0068252739021</v>
      </c>
      <c r="W1812" s="122">
        <v>1.1852078384699001</v>
      </c>
      <c r="X1812" s="122">
        <v>1.4505944146145</v>
      </c>
      <c r="Y1812" s="122">
        <v>1.6304172834235999</v>
      </c>
      <c r="Z1812" s="122">
        <v>1.8631234060693</v>
      </c>
      <c r="AA1812" s="122">
        <v>1.9174773811778001</v>
      </c>
      <c r="AB1812" s="122">
        <v>1.7374518444986999</v>
      </c>
      <c r="AC1812" s="122">
        <v>2.0504247695585001</v>
      </c>
      <c r="AD1812" s="122">
        <v>2.0479935635055</v>
      </c>
      <c r="AE1812" s="122">
        <v>1.9211111256439</v>
      </c>
      <c r="AF1812" s="122">
        <v>1.9482980524505</v>
      </c>
      <c r="AG1812" s="122">
        <v>1.8388504359161</v>
      </c>
      <c r="AH1812" s="122">
        <v>1.9444050507313999</v>
      </c>
      <c r="AI1812" s="122">
        <v>2.0410258926522</v>
      </c>
      <c r="AJ1812" s="122">
        <v>1.8543459609705999</v>
      </c>
      <c r="AK1812" s="122">
        <v>1.9321269542304</v>
      </c>
      <c r="AL1812" s="122">
        <v>0</v>
      </c>
    </row>
    <row r="1813" spans="1:38" hidden="1" x14ac:dyDescent="0.25">
      <c r="A1813" s="122" t="s">
        <v>2173</v>
      </c>
      <c r="B1813" s="122">
        <v>1</v>
      </c>
      <c r="C1813" s="122" t="s">
        <v>2174</v>
      </c>
      <c r="D1813" s="122" t="s">
        <v>2090</v>
      </c>
      <c r="E1813" s="122">
        <v>34</v>
      </c>
      <c r="F1813" s="122">
        <v>2.2496759949709002</v>
      </c>
      <c r="G1813" s="122">
        <v>2.2104228428810999</v>
      </c>
      <c r="H1813" s="122">
        <v>2.3676490166661002</v>
      </c>
      <c r="I1813" s="122">
        <v>2.3457117523287998</v>
      </c>
      <c r="J1813" s="122">
        <v>2.1967313647545001</v>
      </c>
      <c r="K1813" s="122">
        <v>2.3477522416376999</v>
      </c>
      <c r="L1813" s="122">
        <v>2.4397883330788002</v>
      </c>
      <c r="M1813" s="122">
        <v>2.6572461065241</v>
      </c>
      <c r="N1813" s="122">
        <v>2.5858865223173</v>
      </c>
      <c r="O1813" s="122">
        <v>2.6544558441451001</v>
      </c>
      <c r="P1813" s="122">
        <v>2.6408916136538001</v>
      </c>
      <c r="Q1813" s="122">
        <v>2.6846688903901001</v>
      </c>
      <c r="R1813" s="122">
        <v>2.1220624523727998</v>
      </c>
      <c r="S1813" s="122">
        <v>2.1847044926011998</v>
      </c>
      <c r="T1813" s="122">
        <v>2.5089736251943999</v>
      </c>
      <c r="U1813" s="122">
        <v>3.3900474130644001</v>
      </c>
      <c r="V1813" s="122">
        <v>3.1633952612837</v>
      </c>
      <c r="W1813" s="122">
        <v>3.3208539978626002</v>
      </c>
      <c r="X1813" s="122">
        <v>3.3077687792530002</v>
      </c>
      <c r="Y1813" s="122">
        <v>2.7111721701685001</v>
      </c>
      <c r="Z1813" s="122">
        <v>3.1196329289335001</v>
      </c>
      <c r="AA1813" s="122">
        <v>2.7601692762640999</v>
      </c>
      <c r="AB1813" s="122">
        <v>2.6594107426370002</v>
      </c>
      <c r="AC1813" s="122">
        <v>2.7873721664816999</v>
      </c>
      <c r="AD1813" s="122">
        <v>2.8109840447701999</v>
      </c>
      <c r="AE1813" s="122">
        <v>3.6659266825441001</v>
      </c>
      <c r="AF1813" s="122">
        <v>3.6300219693673998</v>
      </c>
      <c r="AG1813" s="122">
        <v>3.8602089656185998</v>
      </c>
      <c r="AH1813" s="122">
        <v>4.1010345125364003</v>
      </c>
      <c r="AI1813" s="122">
        <v>4.1608724580835004</v>
      </c>
      <c r="AJ1813" s="122">
        <v>3.7592635339620002</v>
      </c>
      <c r="AK1813" s="122">
        <v>4.0182470570059001</v>
      </c>
      <c r="AL1813" s="122">
        <v>0</v>
      </c>
    </row>
    <row r="1814" spans="1:38" hidden="1" x14ac:dyDescent="0.25">
      <c r="A1814" s="122" t="s">
        <v>2173</v>
      </c>
      <c r="B1814" s="122">
        <v>1</v>
      </c>
      <c r="C1814" s="122" t="s">
        <v>2174</v>
      </c>
      <c r="D1814" s="122" t="s">
        <v>2091</v>
      </c>
      <c r="E1814" s="122">
        <v>34</v>
      </c>
      <c r="F1814" s="122">
        <v>4.2634054042168996</v>
      </c>
      <c r="G1814" s="122">
        <v>4.4713728674258002</v>
      </c>
      <c r="H1814" s="122">
        <v>4.6582223230900999</v>
      </c>
      <c r="I1814" s="122">
        <v>2.7883596543185001</v>
      </c>
      <c r="J1814" s="122">
        <v>2.6749510522614002</v>
      </c>
      <c r="K1814" s="122">
        <v>2.6533066792584998</v>
      </c>
      <c r="L1814" s="122">
        <v>2.6359297920204998</v>
      </c>
      <c r="M1814" s="122">
        <v>2.0485282306279</v>
      </c>
      <c r="N1814" s="122">
        <v>1.7906237571054999</v>
      </c>
      <c r="O1814" s="122">
        <v>1.9214772254860999</v>
      </c>
      <c r="P1814" s="122">
        <v>1.9977155918287</v>
      </c>
      <c r="Q1814" s="122">
        <v>2.5247400874738002</v>
      </c>
      <c r="R1814" s="122">
        <v>2.5081923698085</v>
      </c>
      <c r="S1814" s="122">
        <v>2.7633312937376</v>
      </c>
      <c r="T1814" s="122">
        <v>2.9713935947836001</v>
      </c>
      <c r="U1814" s="122">
        <v>1.8092867029969</v>
      </c>
      <c r="V1814" s="122">
        <v>2.1379817977531999</v>
      </c>
      <c r="W1814" s="122">
        <v>2.5047709227701001</v>
      </c>
      <c r="X1814" s="122">
        <v>3.1281000794731999</v>
      </c>
      <c r="Y1814" s="122">
        <v>4.2143935205228997</v>
      </c>
      <c r="Z1814" s="122">
        <v>4.7582742128369002</v>
      </c>
      <c r="AA1814" s="122">
        <v>4.7070902856797998</v>
      </c>
      <c r="AB1814" s="122">
        <v>4.3932407568625997</v>
      </c>
      <c r="AC1814" s="122">
        <v>5.0500058591336003</v>
      </c>
      <c r="AD1814" s="122">
        <v>5.0921239079592002</v>
      </c>
      <c r="AE1814" s="122">
        <v>4.3061497892279004</v>
      </c>
      <c r="AF1814" s="122">
        <v>4.3071555090300002</v>
      </c>
      <c r="AG1814" s="122">
        <v>4.2711057073607002</v>
      </c>
      <c r="AH1814" s="122">
        <v>4.3373884244271004</v>
      </c>
      <c r="AI1814" s="122">
        <v>4.2482972245642996</v>
      </c>
      <c r="AJ1814" s="122">
        <v>3.6947071251982999</v>
      </c>
      <c r="AK1814" s="122">
        <v>3.8371769694561002</v>
      </c>
      <c r="AL1814" s="122">
        <v>0</v>
      </c>
    </row>
    <row r="1815" spans="1:38" hidden="1" x14ac:dyDescent="0.25">
      <c r="A1815" s="122" t="s">
        <v>2173</v>
      </c>
      <c r="B1815" s="122">
        <v>1</v>
      </c>
      <c r="C1815" s="122" t="s">
        <v>2174</v>
      </c>
      <c r="D1815" s="122" t="s">
        <v>2092</v>
      </c>
      <c r="E1815" s="122">
        <v>34</v>
      </c>
      <c r="F1815" s="122">
        <v>3.0380225926045998</v>
      </c>
      <c r="G1815" s="122">
        <v>2.9519242937476</v>
      </c>
      <c r="H1815" s="122">
        <v>3.2725113073643999</v>
      </c>
      <c r="I1815" s="122">
        <v>1.9791014864965999</v>
      </c>
      <c r="J1815" s="122">
        <v>1.8939141052543</v>
      </c>
      <c r="K1815" s="122">
        <v>1.968010877582</v>
      </c>
      <c r="L1815" s="122">
        <v>1.7774127903326999</v>
      </c>
      <c r="M1815" s="122">
        <v>1.6637932553248</v>
      </c>
      <c r="N1815" s="122">
        <v>1.4156826925351</v>
      </c>
      <c r="O1815" s="122">
        <v>1.3161865267067001</v>
      </c>
      <c r="P1815" s="122">
        <v>1.5000546009386</v>
      </c>
      <c r="Q1815" s="122">
        <v>1.9659104745830001</v>
      </c>
      <c r="R1815" s="122">
        <v>2.0112854298045999</v>
      </c>
      <c r="S1815" s="122">
        <v>2.0635099962186998</v>
      </c>
      <c r="T1815" s="122">
        <v>2.0930601634296999</v>
      </c>
      <c r="U1815" s="122">
        <v>2.6427991667783002</v>
      </c>
      <c r="V1815" s="122">
        <v>2.6982459809111998</v>
      </c>
      <c r="W1815" s="122">
        <v>2.9971801218411001</v>
      </c>
      <c r="X1815" s="122">
        <v>3.6109524486049001</v>
      </c>
      <c r="Y1815" s="122">
        <v>3.5135658984904001</v>
      </c>
      <c r="Z1815" s="122">
        <v>3.8987579694235999</v>
      </c>
      <c r="AA1815" s="122">
        <v>4.2290322032066996</v>
      </c>
      <c r="AB1815" s="122">
        <v>3.9385565245617</v>
      </c>
      <c r="AC1815" s="122">
        <v>4.5146814099872996</v>
      </c>
      <c r="AD1815" s="122">
        <v>4.5015028495370002</v>
      </c>
      <c r="AE1815" s="122">
        <v>4.4544453753370004</v>
      </c>
      <c r="AF1815" s="122">
        <v>4.6128638729819</v>
      </c>
      <c r="AG1815" s="122">
        <v>4.5653095852590999</v>
      </c>
      <c r="AH1815" s="122">
        <v>4.8201389011996003</v>
      </c>
      <c r="AI1815" s="122">
        <v>4.7423024576242998</v>
      </c>
      <c r="AJ1815" s="122">
        <v>4.5025629080745997</v>
      </c>
      <c r="AK1815" s="122">
        <v>4.7903994740727001</v>
      </c>
      <c r="AL1815" s="122">
        <v>0</v>
      </c>
    </row>
    <row r="1816" spans="1:38" hidden="1" x14ac:dyDescent="0.25">
      <c r="A1816" s="122" t="s">
        <v>2173</v>
      </c>
      <c r="B1816" s="122">
        <v>1</v>
      </c>
      <c r="C1816" s="122" t="s">
        <v>2174</v>
      </c>
      <c r="D1816" s="122" t="s">
        <v>2093</v>
      </c>
      <c r="E1816" s="122">
        <v>34</v>
      </c>
      <c r="F1816" s="122">
        <v>0.81063159181300004</v>
      </c>
      <c r="G1816" s="122">
        <v>0.85667855801040005</v>
      </c>
      <c r="H1816" s="122">
        <v>0.8957694695292</v>
      </c>
      <c r="I1816" s="122">
        <v>0.79751184583760004</v>
      </c>
      <c r="J1816" s="122">
        <v>0.76388981555640001</v>
      </c>
      <c r="K1816" s="122">
        <v>0.77714841267279999</v>
      </c>
      <c r="L1816" s="122">
        <v>0.77943507085719999</v>
      </c>
      <c r="M1816" s="122">
        <v>0.66502517436529995</v>
      </c>
      <c r="N1816" s="122">
        <v>0.60644784875760005</v>
      </c>
      <c r="O1816" s="122">
        <v>0.62762292301540001</v>
      </c>
      <c r="P1816" s="122">
        <v>0.67245229648860005</v>
      </c>
      <c r="Q1816" s="122">
        <v>0.69771405155470001</v>
      </c>
      <c r="R1816" s="122">
        <v>0.69162763117540005</v>
      </c>
      <c r="S1816" s="122">
        <v>0.77801481958649998</v>
      </c>
      <c r="T1816" s="122">
        <v>0.82615652413079999</v>
      </c>
      <c r="U1816" s="122">
        <v>0.74011940552650002</v>
      </c>
      <c r="V1816" s="122">
        <v>0.79397715946559999</v>
      </c>
      <c r="W1816" s="122">
        <v>0.92745297992639997</v>
      </c>
      <c r="X1816" s="122">
        <v>1.1339075644244001</v>
      </c>
      <c r="Y1816" s="122">
        <v>1.2253003815678001</v>
      </c>
      <c r="Z1816" s="122">
        <v>1.3666267265569001</v>
      </c>
      <c r="AA1816" s="122">
        <v>1.3679350612139001</v>
      </c>
      <c r="AB1816" s="122">
        <v>1.2545144679089999</v>
      </c>
      <c r="AC1816" s="122">
        <v>1.4857542924908</v>
      </c>
      <c r="AD1816" s="122">
        <v>1.5130923580636999</v>
      </c>
      <c r="AE1816" s="122">
        <v>1.3675262289722001</v>
      </c>
      <c r="AF1816" s="122">
        <v>1.4170596204699999</v>
      </c>
      <c r="AG1816" s="122">
        <v>1.3180894398608001</v>
      </c>
      <c r="AH1816" s="122">
        <v>1.4448643498481999</v>
      </c>
      <c r="AI1816" s="122">
        <v>1.4776561770953001</v>
      </c>
      <c r="AJ1816" s="122">
        <v>1.3657576161899001</v>
      </c>
      <c r="AK1816" s="122">
        <v>1.2923392904452</v>
      </c>
      <c r="AL1816" s="122">
        <v>0</v>
      </c>
    </row>
    <row r="1817" spans="1:38" hidden="1" x14ac:dyDescent="0.25">
      <c r="A1817" s="122" t="s">
        <v>2173</v>
      </c>
      <c r="B1817" s="122">
        <v>1</v>
      </c>
      <c r="C1817" s="122" t="s">
        <v>2174</v>
      </c>
      <c r="D1817" s="122" t="s">
        <v>2094</v>
      </c>
      <c r="E1817" s="122">
        <v>34</v>
      </c>
      <c r="F1817" s="122">
        <v>1.9190617900267</v>
      </c>
      <c r="G1817" s="122">
        <v>1.9280896235734</v>
      </c>
      <c r="H1817" s="122">
        <v>2.0003887420647</v>
      </c>
      <c r="I1817" s="122">
        <v>1.6491221158119</v>
      </c>
      <c r="J1817" s="122">
        <v>1.6008025399301</v>
      </c>
      <c r="K1817" s="122">
        <v>1.6696363518954001</v>
      </c>
      <c r="L1817" s="122">
        <v>1.8891825238502</v>
      </c>
      <c r="M1817" s="122">
        <v>1.3632016322310001</v>
      </c>
      <c r="N1817" s="122">
        <v>1.2049484261742001</v>
      </c>
      <c r="O1817" s="122">
        <v>1.2506636940131</v>
      </c>
      <c r="P1817" s="122">
        <v>1.2899644587520001</v>
      </c>
      <c r="Q1817" s="122">
        <v>1.3780887440345</v>
      </c>
      <c r="R1817" s="122">
        <v>2.1992241229971001</v>
      </c>
      <c r="S1817" s="122">
        <v>2.6052184348638998</v>
      </c>
      <c r="T1817" s="122">
        <v>2.7643867610792001</v>
      </c>
      <c r="U1817" s="122">
        <v>3.4663150432836001</v>
      </c>
      <c r="V1817" s="122">
        <v>3.3798407516274001</v>
      </c>
      <c r="W1817" s="122">
        <v>3.6915304445713</v>
      </c>
      <c r="X1817" s="122">
        <v>3.8988159335854</v>
      </c>
      <c r="Y1817" s="122">
        <v>3.9078154040673998</v>
      </c>
      <c r="Z1817" s="122">
        <v>4.6894198845219002</v>
      </c>
      <c r="AA1817" s="122">
        <v>4.8547404406241004</v>
      </c>
      <c r="AB1817" s="122">
        <v>4.4028179369845004</v>
      </c>
      <c r="AC1817" s="122">
        <v>5.0304718753123998</v>
      </c>
      <c r="AD1817" s="122">
        <v>5.2653404551578999</v>
      </c>
      <c r="AE1817" s="122">
        <v>4.4738143418057001</v>
      </c>
      <c r="AF1817" s="122">
        <v>4.5789651318922999</v>
      </c>
      <c r="AG1817" s="122">
        <v>4.8306838080657997</v>
      </c>
      <c r="AH1817" s="122">
        <v>4.9375177328337996</v>
      </c>
      <c r="AI1817" s="122">
        <v>4.9472242992673996</v>
      </c>
      <c r="AJ1817" s="122">
        <v>4.1605925620313</v>
      </c>
      <c r="AK1817" s="122">
        <v>4.3672551576696002</v>
      </c>
      <c r="AL1817" s="122">
        <v>0</v>
      </c>
    </row>
    <row r="1818" spans="1:38" hidden="1" x14ac:dyDescent="0.25">
      <c r="A1818" s="122" t="s">
        <v>2173</v>
      </c>
      <c r="B1818" s="122">
        <v>1</v>
      </c>
      <c r="C1818" s="122" t="s">
        <v>2174</v>
      </c>
      <c r="D1818" s="122" t="s">
        <v>2095</v>
      </c>
      <c r="E1818" s="122">
        <v>34</v>
      </c>
      <c r="F1818" s="122">
        <v>10.636056330564401</v>
      </c>
      <c r="G1818" s="122">
        <v>10.883501541278701</v>
      </c>
      <c r="H1818" s="122">
        <v>11.2485647931549</v>
      </c>
      <c r="I1818" s="122">
        <v>11.639492176024101</v>
      </c>
      <c r="J1818" s="122">
        <v>12.386776977772</v>
      </c>
      <c r="K1818" s="122">
        <v>12.7707201656025</v>
      </c>
      <c r="L1818" s="122">
        <v>12.6419721977105</v>
      </c>
      <c r="M1818" s="122">
        <v>12.451489858109801</v>
      </c>
      <c r="N1818" s="122">
        <v>12.032907450387</v>
      </c>
      <c r="O1818" s="122">
        <v>12.425448507793901</v>
      </c>
      <c r="P1818" s="122">
        <v>12.320169300824601</v>
      </c>
      <c r="Q1818" s="122">
        <v>11.634479125117601</v>
      </c>
      <c r="R1818" s="122">
        <v>12.0603692232356</v>
      </c>
      <c r="S1818" s="122">
        <v>12.558418354040899</v>
      </c>
      <c r="T1818" s="122">
        <v>16.279963143470301</v>
      </c>
      <c r="U1818" s="122">
        <v>13.355071586571301</v>
      </c>
      <c r="V1818" s="122">
        <v>13.336062696574499</v>
      </c>
      <c r="W1818" s="122">
        <v>13.4506706595725</v>
      </c>
      <c r="X1818" s="122">
        <v>9.2272245678103992</v>
      </c>
      <c r="Y1818" s="122">
        <v>8.8571601092866992</v>
      </c>
      <c r="Z1818" s="122">
        <v>9.7152478460509002</v>
      </c>
      <c r="AA1818" s="122">
        <v>9.6979503173990995</v>
      </c>
      <c r="AB1818" s="122">
        <v>9.6855411696530993</v>
      </c>
      <c r="AC1818" s="122">
        <v>10.927907973001</v>
      </c>
      <c r="AD1818" s="122">
        <v>13.0790185614146</v>
      </c>
      <c r="AE1818" s="122">
        <v>11.544530582967299</v>
      </c>
      <c r="AF1818" s="122">
        <v>13.094154575804801</v>
      </c>
      <c r="AG1818" s="122">
        <v>11.955365411172901</v>
      </c>
      <c r="AH1818" s="122">
        <v>11.5683634516553</v>
      </c>
      <c r="AI1818" s="122">
        <v>10.588658632472301</v>
      </c>
      <c r="AJ1818" s="122">
        <v>10.3668317392424</v>
      </c>
      <c r="AK1818" s="122">
        <v>10.3694739400385</v>
      </c>
      <c r="AL1818" s="122">
        <v>0</v>
      </c>
    </row>
    <row r="1819" spans="1:38" hidden="1" x14ac:dyDescent="0.25">
      <c r="A1819" s="122" t="s">
        <v>2173</v>
      </c>
      <c r="B1819" s="122">
        <v>1</v>
      </c>
      <c r="C1819" s="122" t="s">
        <v>2174</v>
      </c>
      <c r="D1819" s="122" t="s">
        <v>2096</v>
      </c>
      <c r="E1819" s="122">
        <v>34</v>
      </c>
      <c r="F1819" s="122">
        <v>5.8508876576095998</v>
      </c>
      <c r="G1819" s="122">
        <v>4.5610847038326003</v>
      </c>
      <c r="H1819" s="122">
        <v>4.6953779177363</v>
      </c>
      <c r="I1819" s="122">
        <v>4.8608517582021999</v>
      </c>
      <c r="J1819" s="122">
        <v>4.8815704181737001</v>
      </c>
      <c r="K1819" s="122">
        <v>5.1020858265097999</v>
      </c>
      <c r="L1819" s="122">
        <v>5.1674573804798998</v>
      </c>
      <c r="M1819" s="122">
        <v>4.6885409331775003</v>
      </c>
      <c r="N1819" s="122">
        <v>4.2756296271681</v>
      </c>
      <c r="O1819" s="122">
        <v>4.3272964593605003</v>
      </c>
      <c r="P1819" s="122">
        <v>4.2452809509974001</v>
      </c>
      <c r="Q1819" s="122">
        <v>3.6703829044474001</v>
      </c>
      <c r="R1819" s="122">
        <v>3.5308820404911998</v>
      </c>
      <c r="S1819" s="122">
        <v>3.6792117243698002</v>
      </c>
      <c r="T1819" s="122">
        <v>3.7419331522566002</v>
      </c>
      <c r="U1819" s="122">
        <v>2.8500863751546999</v>
      </c>
      <c r="V1819" s="122">
        <v>3.3491048375911001</v>
      </c>
      <c r="W1819" s="122">
        <v>3.4850632626864</v>
      </c>
      <c r="X1819" s="122">
        <v>3.8513710753785002</v>
      </c>
      <c r="Y1819" s="122">
        <v>4.6617361464535998</v>
      </c>
      <c r="Z1819" s="122">
        <v>5.1238748848727997</v>
      </c>
      <c r="AA1819" s="122">
        <v>5.3262361531361</v>
      </c>
      <c r="AB1819" s="122">
        <v>5.1049315116910998</v>
      </c>
      <c r="AC1819" s="122">
        <v>5.5914040615614997</v>
      </c>
      <c r="AD1819" s="122">
        <v>5.6243892384110996</v>
      </c>
      <c r="AE1819" s="122">
        <v>5.5334268013818999</v>
      </c>
      <c r="AF1819" s="122">
        <v>5.3860470906089999</v>
      </c>
      <c r="AG1819" s="122">
        <v>5.0766658667418003</v>
      </c>
      <c r="AH1819" s="122">
        <v>4.9875632826464997</v>
      </c>
      <c r="AI1819" s="122">
        <v>5.1451573652273002</v>
      </c>
      <c r="AJ1819" s="122">
        <v>4.5110464098301</v>
      </c>
      <c r="AK1819" s="122">
        <v>4.7989715878246999</v>
      </c>
      <c r="AL1819" s="122">
        <v>0</v>
      </c>
    </row>
    <row r="1820" spans="1:38" hidden="1" x14ac:dyDescent="0.25">
      <c r="A1820" s="122" t="s">
        <v>2173</v>
      </c>
      <c r="B1820" s="122">
        <v>1</v>
      </c>
      <c r="C1820" s="122" t="s">
        <v>2174</v>
      </c>
      <c r="D1820" s="122" t="s">
        <v>2097</v>
      </c>
      <c r="E1820" s="122">
        <v>34</v>
      </c>
      <c r="F1820" s="122">
        <v>2.7609533887277999</v>
      </c>
      <c r="G1820" s="122">
        <v>2.4567872292602999</v>
      </c>
      <c r="H1820" s="122">
        <v>2.5254180587985</v>
      </c>
      <c r="I1820" s="122">
        <v>3.1462545590705</v>
      </c>
      <c r="J1820" s="122">
        <v>3.1535015935203998</v>
      </c>
      <c r="K1820" s="122">
        <v>3.1570515380922002</v>
      </c>
      <c r="L1820" s="122">
        <v>3.2713050022111001</v>
      </c>
      <c r="M1820" s="122">
        <v>3.0968779319165001</v>
      </c>
      <c r="N1820" s="122">
        <v>2.9234644049103999</v>
      </c>
      <c r="O1820" s="122">
        <v>2.9913213233106002</v>
      </c>
      <c r="P1820" s="122">
        <v>3.0576730014767999</v>
      </c>
      <c r="Q1820" s="122">
        <v>2.2473520265547</v>
      </c>
      <c r="R1820" s="122">
        <v>2.3181834973025999</v>
      </c>
      <c r="S1820" s="122">
        <v>2.9156202238687001</v>
      </c>
      <c r="T1820" s="122">
        <v>2.9610591946421998</v>
      </c>
      <c r="U1820" s="122">
        <v>2.8314369874789</v>
      </c>
      <c r="V1820" s="122">
        <v>2.7506751807058998</v>
      </c>
      <c r="W1820" s="122">
        <v>2.903924701217</v>
      </c>
      <c r="X1820" s="122">
        <v>3.2592461986307999</v>
      </c>
      <c r="Y1820" s="122">
        <v>4.1079369034570004</v>
      </c>
      <c r="Z1820" s="122">
        <v>4.3887263730821999</v>
      </c>
      <c r="AA1820" s="122">
        <v>4.3854890915383002</v>
      </c>
      <c r="AB1820" s="122">
        <v>4.2035369300434997</v>
      </c>
      <c r="AC1820" s="122">
        <v>4.6011642752277</v>
      </c>
      <c r="AD1820" s="122">
        <v>4.6188868383476001</v>
      </c>
      <c r="AE1820" s="122">
        <v>3.9081604492592001</v>
      </c>
      <c r="AF1820" s="122">
        <v>3.9444888301884999</v>
      </c>
      <c r="AG1820" s="122">
        <v>3.8494379138190999</v>
      </c>
      <c r="AH1820" s="122">
        <v>3.9262149046914998</v>
      </c>
      <c r="AI1820" s="122">
        <v>3.5720779473887001</v>
      </c>
      <c r="AJ1820" s="122">
        <v>2.8483228866644001</v>
      </c>
      <c r="AK1820" s="122">
        <v>3.0001093900322</v>
      </c>
      <c r="AL1820" s="122">
        <v>0</v>
      </c>
    </row>
    <row r="1821" spans="1:38" hidden="1" x14ac:dyDescent="0.25">
      <c r="A1821" s="122" t="s">
        <v>2173</v>
      </c>
      <c r="B1821" s="122">
        <v>1</v>
      </c>
      <c r="C1821" s="122" t="s">
        <v>2174</v>
      </c>
      <c r="D1821" s="122" t="s">
        <v>2098</v>
      </c>
      <c r="E1821" s="122">
        <v>34</v>
      </c>
      <c r="F1821" s="122">
        <v>10.0291908974752</v>
      </c>
      <c r="G1821" s="122">
        <v>10.683892522840001</v>
      </c>
      <c r="H1821" s="122">
        <v>11.247845204697301</v>
      </c>
      <c r="I1821" s="122">
        <v>11.2773466701136</v>
      </c>
      <c r="J1821" s="122">
        <v>10.717174303376099</v>
      </c>
      <c r="K1821" s="122">
        <v>11.206089030608799</v>
      </c>
      <c r="L1821" s="122">
        <v>11.028983123096101</v>
      </c>
      <c r="M1821" s="122">
        <v>11.2334653465337</v>
      </c>
      <c r="N1821" s="122">
        <v>9.2709203537476998</v>
      </c>
      <c r="O1821" s="122">
        <v>10.9201307025536</v>
      </c>
      <c r="P1821" s="122">
        <v>11.473012461973299</v>
      </c>
      <c r="Q1821" s="122">
        <v>11.2303935100236</v>
      </c>
      <c r="R1821" s="122">
        <v>10.5970065680859</v>
      </c>
      <c r="S1821" s="122">
        <v>9.4987285611238992</v>
      </c>
      <c r="T1821" s="122">
        <v>9.6240979416010006</v>
      </c>
      <c r="U1821" s="122">
        <v>11.346540630665199</v>
      </c>
      <c r="V1821" s="122">
        <v>10.6838824934598</v>
      </c>
      <c r="W1821" s="122">
        <v>11.406557693870999</v>
      </c>
      <c r="X1821" s="122">
        <v>13.2563685922422</v>
      </c>
      <c r="Y1821" s="122">
        <v>10.2228567007182</v>
      </c>
      <c r="Z1821" s="122">
        <v>11.489568961090701</v>
      </c>
      <c r="AA1821" s="122">
        <v>11.523560086738801</v>
      </c>
      <c r="AB1821" s="122">
        <v>11.2126743253176</v>
      </c>
      <c r="AC1821" s="122">
        <v>11.7198129352689</v>
      </c>
      <c r="AD1821" s="122">
        <v>11.2882340368632</v>
      </c>
      <c r="AE1821" s="122">
        <v>11.918866068847301</v>
      </c>
      <c r="AF1821" s="122">
        <v>10.068772814908099</v>
      </c>
      <c r="AG1821" s="122">
        <v>9.6849577082591995</v>
      </c>
      <c r="AH1821" s="122">
        <v>9.8878997371078992</v>
      </c>
      <c r="AI1821" s="122">
        <v>9.5686447517317994</v>
      </c>
      <c r="AJ1821" s="122">
        <v>8.4784089931736997</v>
      </c>
      <c r="AK1821" s="122">
        <v>8.2328975612718995</v>
      </c>
      <c r="AL1821" s="122">
        <v>0</v>
      </c>
    </row>
    <row r="1822" spans="1:38" hidden="1" x14ac:dyDescent="0.25">
      <c r="A1822" s="122" t="s">
        <v>2173</v>
      </c>
      <c r="B1822" s="122">
        <v>1</v>
      </c>
      <c r="C1822" s="122" t="s">
        <v>2174</v>
      </c>
      <c r="D1822" s="122" t="s">
        <v>2099</v>
      </c>
      <c r="E1822" s="122">
        <v>34</v>
      </c>
      <c r="F1822" s="122">
        <v>7.6481362721219996</v>
      </c>
      <c r="G1822" s="122">
        <v>8.9049815896104008</v>
      </c>
      <c r="H1822" s="122">
        <v>9.1201306582252997</v>
      </c>
      <c r="I1822" s="122">
        <v>8.2352880074202996</v>
      </c>
      <c r="J1822" s="122">
        <v>7.9882560563010996</v>
      </c>
      <c r="K1822" s="122">
        <v>8.2786610961767</v>
      </c>
      <c r="L1822" s="122">
        <v>9.2545308964061004</v>
      </c>
      <c r="M1822" s="122">
        <v>8.4352109775306996</v>
      </c>
      <c r="N1822" s="122">
        <v>7.8517347852836998</v>
      </c>
      <c r="O1822" s="122">
        <v>8.0659904810824994</v>
      </c>
      <c r="P1822" s="122">
        <v>8.5917242059729997</v>
      </c>
      <c r="Q1822" s="122">
        <v>7.6244631594085002</v>
      </c>
      <c r="R1822" s="122">
        <v>6.6507282275213999</v>
      </c>
      <c r="S1822" s="122">
        <v>7.7618715557284004</v>
      </c>
      <c r="T1822" s="122">
        <v>8.2000447316227003</v>
      </c>
      <c r="U1822" s="122">
        <v>9.2157387663904995</v>
      </c>
      <c r="V1822" s="122">
        <v>9.0918423922160994</v>
      </c>
      <c r="W1822" s="122">
        <v>9.5379493459162994</v>
      </c>
      <c r="X1822" s="122">
        <v>10.3021827456209</v>
      </c>
      <c r="Y1822" s="122">
        <v>8.9535903602667997</v>
      </c>
      <c r="Z1822" s="122">
        <v>10.201175689395001</v>
      </c>
      <c r="AA1822" s="122">
        <v>11.1012083561123</v>
      </c>
      <c r="AB1822" s="122">
        <v>10.6990410610439</v>
      </c>
      <c r="AC1822" s="122">
        <v>11.4244735071282</v>
      </c>
      <c r="AD1822" s="122">
        <v>11.610360277683601</v>
      </c>
      <c r="AE1822" s="122">
        <v>13.182858144375899</v>
      </c>
      <c r="AF1822" s="122">
        <v>12.551844753221999</v>
      </c>
      <c r="AG1822" s="122">
        <v>11.999924585386999</v>
      </c>
      <c r="AH1822" s="122">
        <v>12.7051526571507</v>
      </c>
      <c r="AI1822" s="122">
        <v>12.3667964422184</v>
      </c>
      <c r="AJ1822" s="122">
        <v>10.668432011227701</v>
      </c>
      <c r="AK1822" s="122">
        <v>11.247761290481501</v>
      </c>
      <c r="AL1822" s="122">
        <v>0</v>
      </c>
    </row>
    <row r="1823" spans="1:38" hidden="1" x14ac:dyDescent="0.25">
      <c r="A1823" s="122" t="s">
        <v>2173</v>
      </c>
      <c r="B1823" s="122">
        <v>1</v>
      </c>
      <c r="C1823" s="122" t="s">
        <v>2174</v>
      </c>
      <c r="D1823" s="122" t="s">
        <v>2100</v>
      </c>
      <c r="E1823" s="122">
        <v>34</v>
      </c>
      <c r="F1823" s="122">
        <v>4.6201690917781999</v>
      </c>
      <c r="G1823" s="122">
        <v>4.6430895572355002</v>
      </c>
      <c r="H1823" s="122">
        <v>5.1524054420003997</v>
      </c>
      <c r="I1823" s="122">
        <v>4.9285968636300996</v>
      </c>
      <c r="J1823" s="122">
        <v>4.8246795363026997</v>
      </c>
      <c r="K1823" s="122">
        <v>5.2544351037626997</v>
      </c>
      <c r="L1823" s="122">
        <v>5.0956721433786001</v>
      </c>
      <c r="M1823" s="122">
        <v>5.0080424660852998</v>
      </c>
      <c r="N1823" s="122">
        <v>4.5817756881900999</v>
      </c>
      <c r="O1823" s="122">
        <v>4.5572291318187004</v>
      </c>
      <c r="P1823" s="122">
        <v>4.9233973840666998</v>
      </c>
      <c r="Q1823" s="122">
        <v>5.2343738315703998</v>
      </c>
      <c r="R1823" s="122">
        <v>4.2531823954924004</v>
      </c>
      <c r="S1823" s="122">
        <v>4.0920000223024999</v>
      </c>
      <c r="T1823" s="122">
        <v>5.1186993648341996</v>
      </c>
      <c r="U1823" s="122">
        <v>5.4715743719613004</v>
      </c>
      <c r="V1823" s="122">
        <v>5.3955656236407998</v>
      </c>
      <c r="W1823" s="122">
        <v>6.3114892751758003</v>
      </c>
      <c r="X1823" s="122">
        <v>6.4905317062221997</v>
      </c>
      <c r="Y1823" s="122">
        <v>6.7465074797469002</v>
      </c>
      <c r="Z1823" s="122">
        <v>7.7910703960822003</v>
      </c>
      <c r="AA1823" s="122">
        <v>7.5473526377921996</v>
      </c>
      <c r="AB1823" s="122">
        <v>7.4389660900546</v>
      </c>
      <c r="AC1823" s="122">
        <v>8.2389640902779</v>
      </c>
      <c r="AD1823" s="122">
        <v>8.9342215681163992</v>
      </c>
      <c r="AE1823" s="122">
        <v>8.7856139679735001</v>
      </c>
      <c r="AF1823" s="122">
        <v>8.8420277127735005</v>
      </c>
      <c r="AG1823" s="122">
        <v>8.1961396129134005</v>
      </c>
      <c r="AH1823" s="122">
        <v>8.4276418767485008</v>
      </c>
      <c r="AI1823" s="122">
        <v>7.9649850937822997</v>
      </c>
      <c r="AJ1823" s="122">
        <v>6.9188168622771</v>
      </c>
      <c r="AK1823" s="122">
        <v>6.9803707567476998</v>
      </c>
      <c r="AL1823" s="122">
        <v>0</v>
      </c>
    </row>
    <row r="1824" spans="1:38" hidden="1" x14ac:dyDescent="0.25">
      <c r="A1824" s="122" t="s">
        <v>2173</v>
      </c>
      <c r="B1824" s="122">
        <v>1</v>
      </c>
      <c r="C1824" s="122" t="s">
        <v>2174</v>
      </c>
      <c r="D1824" s="122" t="s">
        <v>2101</v>
      </c>
      <c r="E1824" s="122">
        <v>34</v>
      </c>
      <c r="F1824" s="122">
        <v>1.7063104849655999</v>
      </c>
      <c r="G1824" s="122">
        <v>1.8049434191650999</v>
      </c>
      <c r="H1824" s="122">
        <v>1.8938307190096</v>
      </c>
      <c r="I1824" s="122">
        <v>1.6877665591325</v>
      </c>
      <c r="J1824" s="122">
        <v>1.6189438485481</v>
      </c>
      <c r="K1824" s="122">
        <v>1.6471735810218999</v>
      </c>
      <c r="L1824" s="122">
        <v>1.6382238840415</v>
      </c>
      <c r="M1824" s="122">
        <v>1.4073755662539</v>
      </c>
      <c r="N1824" s="122">
        <v>1.3005026455016</v>
      </c>
      <c r="O1824" s="122">
        <v>1.3406278562292</v>
      </c>
      <c r="P1824" s="122">
        <v>1.4269737589232001</v>
      </c>
      <c r="Q1824" s="122">
        <v>1.8784872171414999</v>
      </c>
      <c r="R1824" s="122">
        <v>1.7987720813075001</v>
      </c>
      <c r="S1824" s="122">
        <v>1.9777416204306999</v>
      </c>
      <c r="T1824" s="122">
        <v>2.1197919750245</v>
      </c>
      <c r="U1824" s="122">
        <v>3.1848814627739999</v>
      </c>
      <c r="V1824" s="122">
        <v>3.0636391820728002</v>
      </c>
      <c r="W1824" s="122">
        <v>3.4596005328881998</v>
      </c>
      <c r="X1824" s="122">
        <v>4.0653123367091997</v>
      </c>
      <c r="Y1824" s="122">
        <v>4.8777408632046004</v>
      </c>
      <c r="Z1824" s="122">
        <v>5.4640633911960999</v>
      </c>
      <c r="AA1824" s="122">
        <v>5.114632283992</v>
      </c>
      <c r="AB1824" s="122">
        <v>4.5705718443177998</v>
      </c>
      <c r="AC1824" s="122">
        <v>5.4906499386584997</v>
      </c>
      <c r="AD1824" s="122">
        <v>5.6738907149209004</v>
      </c>
      <c r="AE1824" s="122">
        <v>4.3704773299111004</v>
      </c>
      <c r="AF1824" s="122">
        <v>4.3916622987644001</v>
      </c>
      <c r="AG1824" s="122">
        <v>4.2551409313302004</v>
      </c>
      <c r="AH1824" s="122">
        <v>4.8004946291173001</v>
      </c>
      <c r="AI1824" s="122">
        <v>4.7105900266966998</v>
      </c>
      <c r="AJ1824" s="122">
        <v>4.2669697116660004</v>
      </c>
      <c r="AK1824" s="122">
        <v>4.2528330575805002</v>
      </c>
      <c r="AL1824" s="122">
        <v>0</v>
      </c>
    </row>
    <row r="1825" spans="1:38" hidden="1" x14ac:dyDescent="0.25">
      <c r="A1825" s="122" t="s">
        <v>2173</v>
      </c>
      <c r="B1825" s="122">
        <v>1</v>
      </c>
      <c r="C1825" s="122" t="s">
        <v>2174</v>
      </c>
      <c r="D1825" s="122" t="s">
        <v>2102</v>
      </c>
      <c r="E1825" s="122">
        <v>34</v>
      </c>
      <c r="F1825" s="122">
        <v>8.1151360330475004</v>
      </c>
      <c r="G1825" s="122">
        <v>8.5417649683568992</v>
      </c>
      <c r="H1825" s="122">
        <v>8.6794058348022993</v>
      </c>
      <c r="I1825" s="122">
        <v>8.8265292749427999</v>
      </c>
      <c r="J1825" s="122">
        <v>8.9829319917178001</v>
      </c>
      <c r="K1825" s="122">
        <v>8.9254640347069998</v>
      </c>
      <c r="L1825" s="122">
        <v>8.1389700481306004</v>
      </c>
      <c r="M1825" s="122">
        <v>8.0212020481215003</v>
      </c>
      <c r="N1825" s="122">
        <v>6.1640558350456001</v>
      </c>
      <c r="O1825" s="122">
        <v>6.2049515419594998</v>
      </c>
      <c r="P1825" s="122">
        <v>7.1671606192435</v>
      </c>
      <c r="Q1825" s="122">
        <v>5.3532656795374001</v>
      </c>
      <c r="R1825" s="122">
        <v>4.7733681644738004</v>
      </c>
      <c r="S1825" s="122">
        <v>4.4081746560374997</v>
      </c>
      <c r="T1825" s="122">
        <v>5.9384957582547004</v>
      </c>
      <c r="U1825" s="122">
        <v>6.1227262270146001</v>
      </c>
      <c r="V1825" s="122">
        <v>6.2226336404043003</v>
      </c>
      <c r="W1825" s="122">
        <v>6.3611598953686999</v>
      </c>
      <c r="X1825" s="122">
        <v>4.9689187635236003</v>
      </c>
      <c r="Y1825" s="122">
        <v>4.9556621389666997</v>
      </c>
      <c r="Z1825" s="122">
        <v>6.1662793753439002</v>
      </c>
      <c r="AA1825" s="122">
        <v>6.2759484069645</v>
      </c>
      <c r="AB1825" s="122">
        <v>7.4125073407558002</v>
      </c>
      <c r="AC1825" s="122">
        <v>6.4318017743578002</v>
      </c>
      <c r="AD1825" s="122">
        <v>6.6058276802749001</v>
      </c>
      <c r="AE1825" s="122">
        <v>5.9998938766525001</v>
      </c>
      <c r="AF1825" s="122">
        <v>6.1143731342071002</v>
      </c>
      <c r="AG1825" s="122">
        <v>5.5854112173528998</v>
      </c>
      <c r="AH1825" s="122">
        <v>5.7346149378620002</v>
      </c>
      <c r="AI1825" s="122">
        <v>5.6759511878969997</v>
      </c>
      <c r="AJ1825" s="122">
        <v>5.5401021780133002</v>
      </c>
      <c r="AK1825" s="122">
        <v>5.6125909234450004</v>
      </c>
      <c r="AL1825" s="122">
        <v>0</v>
      </c>
    </row>
    <row r="1826" spans="1:38" hidden="1" x14ac:dyDescent="0.25">
      <c r="A1826" s="122" t="s">
        <v>2173</v>
      </c>
      <c r="B1826" s="122">
        <v>1</v>
      </c>
      <c r="C1826" s="122" t="s">
        <v>2174</v>
      </c>
      <c r="D1826" s="122" t="s">
        <v>2103</v>
      </c>
      <c r="E1826" s="122">
        <v>34</v>
      </c>
      <c r="F1826" s="122">
        <v>1.1441222918662</v>
      </c>
      <c r="G1826" s="122">
        <v>1.6416158673098999</v>
      </c>
      <c r="H1826" s="122">
        <v>0.99011011844609997</v>
      </c>
      <c r="I1826" s="122">
        <v>0.96943157161500004</v>
      </c>
      <c r="J1826" s="122">
        <v>0.9787112583816</v>
      </c>
      <c r="K1826" s="122">
        <v>1.5723120845620999</v>
      </c>
      <c r="L1826" s="122">
        <v>1.496565046066</v>
      </c>
      <c r="M1826" s="122">
        <v>1.5553912275707</v>
      </c>
      <c r="N1826" s="122">
        <v>1.4153023230444</v>
      </c>
      <c r="O1826" s="122">
        <v>1.4645147438827</v>
      </c>
      <c r="P1826" s="122">
        <v>1.4695108154776</v>
      </c>
      <c r="Q1826" s="122">
        <v>1.1441696173572999</v>
      </c>
      <c r="R1826" s="122">
        <v>1.0683965058406</v>
      </c>
      <c r="S1826" s="122">
        <v>1.1791125556944</v>
      </c>
      <c r="T1826" s="122">
        <v>1.2517300449897999</v>
      </c>
      <c r="U1826" s="122">
        <v>1.8172206912191999</v>
      </c>
      <c r="V1826" s="122">
        <v>1.7661053948501</v>
      </c>
      <c r="W1826" s="122">
        <v>2.0691599506531002</v>
      </c>
      <c r="X1826" s="122">
        <v>1.9846781536591001</v>
      </c>
      <c r="Y1826" s="122">
        <v>1.4359359628185</v>
      </c>
      <c r="Z1826" s="122">
        <v>1.5470886828196999</v>
      </c>
      <c r="AA1826" s="122">
        <v>0.78463402548060002</v>
      </c>
      <c r="AB1826" s="122">
        <v>0.73008810150070003</v>
      </c>
      <c r="AC1826" s="122">
        <v>0.87979260636739998</v>
      </c>
      <c r="AD1826" s="122">
        <v>0.91902478074469995</v>
      </c>
      <c r="AE1826" s="122">
        <v>1.789324607765</v>
      </c>
      <c r="AF1826" s="122">
        <v>1.8957075349735999</v>
      </c>
      <c r="AG1826" s="122">
        <v>1.9012085453986001</v>
      </c>
      <c r="AH1826" s="122">
        <v>2.2808998542609999</v>
      </c>
      <c r="AI1826" s="122">
        <v>2.2212445567982999</v>
      </c>
      <c r="AJ1826" s="122">
        <v>1.9708606610468999</v>
      </c>
      <c r="AK1826" s="122">
        <v>2.1429733820867001</v>
      </c>
      <c r="AL1826" s="122">
        <v>0</v>
      </c>
    </row>
    <row r="1827" spans="1:38" hidden="1" x14ac:dyDescent="0.25">
      <c r="A1827" s="122" t="s">
        <v>2173</v>
      </c>
      <c r="B1827" s="122">
        <v>1</v>
      </c>
      <c r="C1827" s="122" t="s">
        <v>2174</v>
      </c>
      <c r="D1827" s="122" t="s">
        <v>2104</v>
      </c>
      <c r="E1827" s="122">
        <v>34</v>
      </c>
      <c r="F1827" s="122">
        <v>8.9750590058640007</v>
      </c>
      <c r="G1827" s="122">
        <v>7.0557307183387001</v>
      </c>
      <c r="H1827" s="122">
        <v>9.2845185861530997</v>
      </c>
      <c r="I1827" s="122">
        <v>9.9608174941776007</v>
      </c>
      <c r="J1827" s="122">
        <v>10.3181477960021</v>
      </c>
      <c r="K1827" s="122">
        <v>10.2774312126779</v>
      </c>
      <c r="L1827" s="122">
        <v>10.1280011153793</v>
      </c>
      <c r="M1827" s="122">
        <v>9.9434754568327008</v>
      </c>
      <c r="N1827" s="122">
        <v>9.4670617796999004</v>
      </c>
      <c r="O1827" s="122">
        <v>9.5971109867696995</v>
      </c>
      <c r="P1827" s="122">
        <v>9.8777919584340008</v>
      </c>
      <c r="Q1827" s="122">
        <v>9.4980111819903996</v>
      </c>
      <c r="R1827" s="122">
        <v>8.7011456999873005</v>
      </c>
      <c r="S1827" s="122">
        <v>10.555144537359499</v>
      </c>
      <c r="T1827" s="122">
        <v>8.5090039483182007</v>
      </c>
      <c r="U1827" s="122">
        <v>9.2544645991942005</v>
      </c>
      <c r="V1827" s="122">
        <v>10.237421230926699</v>
      </c>
      <c r="W1827" s="122">
        <v>9.0740777202294005</v>
      </c>
      <c r="X1827" s="122">
        <v>12.365802935565201</v>
      </c>
      <c r="Y1827" s="122">
        <v>11.1271267517357</v>
      </c>
      <c r="Z1827" s="122">
        <v>12.5041075987039</v>
      </c>
      <c r="AA1827" s="122">
        <v>12.9425205109</v>
      </c>
      <c r="AB1827" s="122">
        <v>12.9365222058056</v>
      </c>
      <c r="AC1827" s="122">
        <v>13.665160613142501</v>
      </c>
      <c r="AD1827" s="122">
        <v>13.396772723069001</v>
      </c>
      <c r="AE1827" s="122">
        <v>12.6478821977976</v>
      </c>
      <c r="AF1827" s="122">
        <v>12.469263855865201</v>
      </c>
      <c r="AG1827" s="122">
        <v>12.619550509533401</v>
      </c>
      <c r="AH1827" s="122">
        <v>12.364095076412999</v>
      </c>
      <c r="AI1827" s="122">
        <v>12.2649755419634</v>
      </c>
      <c r="AJ1827" s="122">
        <v>12.0603846432395</v>
      </c>
      <c r="AK1827" s="122">
        <v>11.5624260218495</v>
      </c>
      <c r="AL1827" s="122">
        <v>0</v>
      </c>
    </row>
    <row r="1828" spans="1:38" hidden="1" x14ac:dyDescent="0.25">
      <c r="A1828" s="122" t="s">
        <v>2173</v>
      </c>
      <c r="B1828" s="122">
        <v>1</v>
      </c>
      <c r="C1828" s="122" t="s">
        <v>2174</v>
      </c>
      <c r="D1828" s="122" t="s">
        <v>2105</v>
      </c>
      <c r="E1828" s="122">
        <v>34</v>
      </c>
      <c r="F1828" s="122">
        <v>0.2088226094831</v>
      </c>
      <c r="G1828" s="122">
        <v>0.22193885966970001</v>
      </c>
      <c r="H1828" s="122">
        <v>0.2325417832244</v>
      </c>
      <c r="I1828" s="122">
        <v>0.20578870650789999</v>
      </c>
      <c r="J1828" s="122">
        <v>0.19661441775790001</v>
      </c>
      <c r="K1828" s="122">
        <v>0.1999272901187</v>
      </c>
      <c r="L1828" s="122">
        <v>0.2123298827998</v>
      </c>
      <c r="M1828" s="122">
        <v>0.1813805344245</v>
      </c>
      <c r="N1828" s="122">
        <v>0.16455444060380001</v>
      </c>
      <c r="O1828" s="122">
        <v>0.16875898111439999</v>
      </c>
      <c r="P1828" s="122">
        <v>0.18135968128380001</v>
      </c>
      <c r="Q1828" s="122">
        <v>0.18557836621349999</v>
      </c>
      <c r="R1828" s="122">
        <v>0.1836131138547</v>
      </c>
      <c r="S1828" s="122">
        <v>0.20264440260720001</v>
      </c>
      <c r="T1828" s="122">
        <v>0.2173964835594</v>
      </c>
      <c r="U1828" s="122">
        <v>0.12649885394589999</v>
      </c>
      <c r="V1828" s="122">
        <v>0.1435191832445</v>
      </c>
      <c r="W1828" s="122">
        <v>0.17667397786229999</v>
      </c>
      <c r="X1828" s="122">
        <v>0.22966596804940001</v>
      </c>
      <c r="Y1828" s="122">
        <v>0.26284509681020002</v>
      </c>
      <c r="Z1828" s="122">
        <v>0.29595259079109998</v>
      </c>
      <c r="AA1828" s="122">
        <v>0.3766144753001</v>
      </c>
      <c r="AB1828" s="122">
        <v>0.39346789774300001</v>
      </c>
      <c r="AC1828" s="122">
        <v>0.47483959159299999</v>
      </c>
      <c r="AD1828" s="122">
        <v>0.49084472352160002</v>
      </c>
      <c r="AE1828" s="122">
        <v>0.47122808833539997</v>
      </c>
      <c r="AF1828" s="122">
        <v>0.4892222151867</v>
      </c>
      <c r="AG1828" s="122">
        <v>0.46951544556489999</v>
      </c>
      <c r="AH1828" s="122">
        <v>0.46715462693479998</v>
      </c>
      <c r="AI1828" s="122">
        <v>0.46176943862410003</v>
      </c>
      <c r="AJ1828" s="122">
        <v>0.4216288171775</v>
      </c>
      <c r="AK1828" s="122">
        <v>0.41852436305649998</v>
      </c>
      <c r="AL1828" s="122">
        <v>0</v>
      </c>
    </row>
    <row r="1829" spans="1:38" hidden="1" x14ac:dyDescent="0.25">
      <c r="A1829" s="122" t="s">
        <v>2173</v>
      </c>
      <c r="B1829" s="122">
        <v>1</v>
      </c>
      <c r="C1829" s="122" t="s">
        <v>2174</v>
      </c>
      <c r="D1829" s="122" t="s">
        <v>475</v>
      </c>
      <c r="E1829" s="122">
        <v>34</v>
      </c>
      <c r="F1829" s="122">
        <v>0.48885107353129997</v>
      </c>
      <c r="G1829" s="122">
        <v>0.5168185929604</v>
      </c>
      <c r="H1829" s="122">
        <v>0.54414652631589999</v>
      </c>
      <c r="I1829" s="122">
        <v>0.4799825429174</v>
      </c>
      <c r="J1829" s="122">
        <v>0.46143185916439999</v>
      </c>
      <c r="K1829" s="122">
        <v>0.4685494087796</v>
      </c>
      <c r="L1829" s="122">
        <v>0.47712442198080002</v>
      </c>
      <c r="M1829" s="122">
        <v>0.4027493549242</v>
      </c>
      <c r="N1829" s="122">
        <v>0.36322891869890001</v>
      </c>
      <c r="O1829" s="122">
        <v>0.37265522027039999</v>
      </c>
      <c r="P1829" s="122">
        <v>0.40548923365579997</v>
      </c>
      <c r="Q1829" s="122">
        <v>0.41757982259550003</v>
      </c>
      <c r="R1829" s="122">
        <v>0.42983736430230002</v>
      </c>
      <c r="S1829" s="122">
        <v>0.47339039282090001</v>
      </c>
      <c r="T1829" s="122">
        <v>0.50895843425179998</v>
      </c>
      <c r="U1829" s="122">
        <v>0.43695027367790001</v>
      </c>
      <c r="V1829" s="122">
        <v>0.4866186064345</v>
      </c>
      <c r="W1829" s="122">
        <v>0.565011308697</v>
      </c>
      <c r="X1829" s="122">
        <v>0.68983950936030003</v>
      </c>
      <c r="Y1829" s="122">
        <v>0.74061613324980002</v>
      </c>
      <c r="Z1829" s="122">
        <v>0.83880467458709995</v>
      </c>
      <c r="AA1829" s="122">
        <v>0.89239298557010005</v>
      </c>
      <c r="AB1829" s="122">
        <v>0.84338681457779996</v>
      </c>
      <c r="AC1829" s="122">
        <v>0.99349078239769995</v>
      </c>
      <c r="AD1829" s="122">
        <v>1.0106635265416</v>
      </c>
      <c r="AE1829" s="122">
        <v>0.95996258159930004</v>
      </c>
      <c r="AF1829" s="122">
        <v>1.0306224108257001</v>
      </c>
      <c r="AG1829" s="122">
        <v>0.96538048632719997</v>
      </c>
      <c r="AH1829" s="122">
        <v>1.0659470867914</v>
      </c>
      <c r="AI1829" s="122">
        <v>1.0999283894731</v>
      </c>
      <c r="AJ1829" s="122">
        <v>0.97510153699830004</v>
      </c>
      <c r="AK1829" s="122">
        <v>1.0154969003337999</v>
      </c>
      <c r="AL1829" s="122">
        <v>0</v>
      </c>
    </row>
    <row r="1830" spans="1:38" hidden="1" x14ac:dyDescent="0.25">
      <c r="A1830" s="122" t="s">
        <v>2173</v>
      </c>
      <c r="B1830" s="122">
        <v>1</v>
      </c>
      <c r="C1830" s="122" t="s">
        <v>2174</v>
      </c>
      <c r="D1830" s="122" t="s">
        <v>2106</v>
      </c>
      <c r="E1830" s="122">
        <v>34</v>
      </c>
      <c r="F1830" s="122">
        <v>2.6357376255360001</v>
      </c>
      <c r="G1830" s="122">
        <v>2.3573100979235999</v>
      </c>
      <c r="H1830" s="122">
        <v>2.6895994545458</v>
      </c>
      <c r="I1830" s="122">
        <v>2.6816897936762998</v>
      </c>
      <c r="J1830" s="122">
        <v>2.3915573901190998</v>
      </c>
      <c r="K1830" s="122">
        <v>2.4000137652561002</v>
      </c>
      <c r="L1830" s="122">
        <v>2.6792289042121</v>
      </c>
      <c r="M1830" s="122">
        <v>2.3581528893782</v>
      </c>
      <c r="N1830" s="122">
        <v>2.1940071142213999</v>
      </c>
      <c r="O1830" s="122">
        <v>2.2449296678591999</v>
      </c>
      <c r="P1830" s="122">
        <v>2.1597744016084999</v>
      </c>
      <c r="Q1830" s="122">
        <v>1.8678239404234001</v>
      </c>
      <c r="R1830" s="122">
        <v>1.6109613009660999</v>
      </c>
      <c r="S1830" s="122">
        <v>1.5895028937260001</v>
      </c>
      <c r="T1830" s="122">
        <v>2.1363151545482002</v>
      </c>
      <c r="U1830" s="122">
        <v>2.2872343211616002</v>
      </c>
      <c r="V1830" s="122">
        <v>1.8344814120749999</v>
      </c>
      <c r="W1830" s="122">
        <v>2.3327154311459002</v>
      </c>
      <c r="X1830" s="122">
        <v>2.5350384213906998</v>
      </c>
      <c r="Y1830" s="122">
        <v>3.0426225627524999</v>
      </c>
      <c r="Z1830" s="122">
        <v>3.2903586822064002</v>
      </c>
      <c r="AA1830" s="122">
        <v>3.1280224873178999</v>
      </c>
      <c r="AB1830" s="122">
        <v>3.1818038363571999</v>
      </c>
      <c r="AC1830" s="122">
        <v>3.6492420676059001</v>
      </c>
      <c r="AD1830" s="122">
        <v>3.9606575503162</v>
      </c>
      <c r="AE1830" s="122">
        <v>4.6900738304164999</v>
      </c>
      <c r="AF1830" s="122">
        <v>4.2651436536222</v>
      </c>
      <c r="AG1830" s="122">
        <v>4.3679058276478004</v>
      </c>
      <c r="AH1830" s="122">
        <v>4.1336777993430998</v>
      </c>
      <c r="AI1830" s="122">
        <v>4.0270655290035</v>
      </c>
      <c r="AJ1830" s="122">
        <v>3.0396723649923998</v>
      </c>
      <c r="AK1830" s="122">
        <v>3.1713605884288998</v>
      </c>
      <c r="AL1830" s="122">
        <v>0</v>
      </c>
    </row>
    <row r="1831" spans="1:38" hidden="1" x14ac:dyDescent="0.25">
      <c r="A1831" s="122" t="s">
        <v>2173</v>
      </c>
      <c r="B1831" s="122">
        <v>1</v>
      </c>
      <c r="C1831" s="122" t="s">
        <v>2174</v>
      </c>
      <c r="D1831" s="122" t="s">
        <v>2107</v>
      </c>
      <c r="E1831" s="122">
        <v>34</v>
      </c>
      <c r="F1831" s="122">
        <v>3.1079348100497</v>
      </c>
      <c r="G1831" s="122">
        <v>3.0422773241156</v>
      </c>
      <c r="H1831" s="122">
        <v>3.3207247485501998</v>
      </c>
      <c r="I1831" s="122">
        <v>3.1015939249690998</v>
      </c>
      <c r="J1831" s="122">
        <v>3.124097695044</v>
      </c>
      <c r="K1831" s="122">
        <v>3.3561749827016998</v>
      </c>
      <c r="L1831" s="122">
        <v>3.6602268554958002</v>
      </c>
      <c r="M1831" s="122">
        <v>2.6570013446935001</v>
      </c>
      <c r="N1831" s="122">
        <v>2.4114435348900001</v>
      </c>
      <c r="O1831" s="122">
        <v>2.4975051511672999</v>
      </c>
      <c r="P1831" s="122">
        <v>2.5815933990069002</v>
      </c>
      <c r="Q1831" s="122">
        <v>2.1154010823772</v>
      </c>
      <c r="R1831" s="122">
        <v>1.8837151694773999</v>
      </c>
      <c r="S1831" s="122">
        <v>2.1738612560852002</v>
      </c>
      <c r="T1831" s="122">
        <v>2.5405480531869</v>
      </c>
      <c r="U1831" s="122">
        <v>1.8879647923928999</v>
      </c>
      <c r="V1831" s="122">
        <v>2.4208682491797</v>
      </c>
      <c r="W1831" s="122">
        <v>2.7083776135315998</v>
      </c>
      <c r="X1831" s="122">
        <v>3.2000018451361001</v>
      </c>
      <c r="Y1831" s="122">
        <v>4.5868683295087003</v>
      </c>
      <c r="Z1831" s="122">
        <v>5.1389009297098998</v>
      </c>
      <c r="AA1831" s="122">
        <v>5.1667921115241002</v>
      </c>
      <c r="AB1831" s="122">
        <v>4.8914195355894998</v>
      </c>
      <c r="AC1831" s="122">
        <v>5.3089944565391001</v>
      </c>
      <c r="AD1831" s="122">
        <v>5.3958759154263003</v>
      </c>
      <c r="AE1831" s="122">
        <v>4.3501761446809004</v>
      </c>
      <c r="AF1831" s="122">
        <v>4.5666102207056003</v>
      </c>
      <c r="AG1831" s="122">
        <v>4.1992739147206004</v>
      </c>
      <c r="AH1831" s="122">
        <v>4.1596534786593002</v>
      </c>
      <c r="AI1831" s="122">
        <v>4.0498151267651998</v>
      </c>
      <c r="AJ1831" s="122">
        <v>3.5176183052910002</v>
      </c>
      <c r="AK1831" s="122">
        <v>3.7416152136587999</v>
      </c>
      <c r="AL1831" s="122">
        <v>0</v>
      </c>
    </row>
    <row r="1832" spans="1:38" hidden="1" x14ac:dyDescent="0.25">
      <c r="A1832" s="122" t="s">
        <v>2173</v>
      </c>
      <c r="B1832" s="122">
        <v>1</v>
      </c>
      <c r="C1832" s="122" t="s">
        <v>2174</v>
      </c>
      <c r="D1832" s="122" t="s">
        <v>2108</v>
      </c>
      <c r="E1832" s="122">
        <v>34</v>
      </c>
      <c r="F1832" s="122">
        <v>0.40958067260370001</v>
      </c>
      <c r="G1832" s="122">
        <v>0.43516147929780002</v>
      </c>
      <c r="H1832" s="122">
        <v>0.45633798104610002</v>
      </c>
      <c r="I1832" s="122">
        <v>0.45563570921419999</v>
      </c>
      <c r="J1832" s="122">
        <v>0.44160757648069998</v>
      </c>
      <c r="K1832" s="122">
        <v>0.45035266100909999</v>
      </c>
      <c r="L1832" s="122">
        <v>0.4363329796798</v>
      </c>
      <c r="M1832" s="122">
        <v>0.51223870298139995</v>
      </c>
      <c r="N1832" s="122">
        <v>0.46203727029780001</v>
      </c>
      <c r="O1832" s="122">
        <v>0.47568134428030001</v>
      </c>
      <c r="P1832" s="122">
        <v>0.51066031866869999</v>
      </c>
      <c r="Q1832" s="122">
        <v>0.34259906360510001</v>
      </c>
      <c r="R1832" s="122">
        <v>0.35416487299049998</v>
      </c>
      <c r="S1832" s="122">
        <v>0.39860259715579999</v>
      </c>
      <c r="T1832" s="122">
        <v>0.43366853471889999</v>
      </c>
      <c r="U1832" s="122">
        <v>1.2770335052646999</v>
      </c>
      <c r="V1832" s="122">
        <v>1.2472636825668999</v>
      </c>
      <c r="W1832" s="122">
        <v>1.4024532269634</v>
      </c>
      <c r="X1832" s="122">
        <v>1.6183760909742999</v>
      </c>
      <c r="Y1832" s="122">
        <v>1.3250051077567</v>
      </c>
      <c r="Z1832" s="122">
        <v>1.4291323595231999</v>
      </c>
      <c r="AA1832" s="122">
        <v>1.4716135793887</v>
      </c>
      <c r="AB1832" s="122">
        <v>1.3443251607408</v>
      </c>
      <c r="AC1832" s="122">
        <v>1.608953250014</v>
      </c>
      <c r="AD1832" s="122">
        <v>1.6353258893266001</v>
      </c>
      <c r="AE1832" s="122">
        <v>1.7787507130739</v>
      </c>
      <c r="AF1832" s="122">
        <v>1.9027800251783</v>
      </c>
      <c r="AG1832" s="122">
        <v>1.7992592015335001</v>
      </c>
      <c r="AH1832" s="122">
        <v>2.1318104181508999</v>
      </c>
      <c r="AI1832" s="122">
        <v>2.367248791153</v>
      </c>
      <c r="AJ1832" s="122">
        <v>1.9652620226502</v>
      </c>
      <c r="AK1832" s="122">
        <v>2.1734539120434002</v>
      </c>
      <c r="AL1832" s="122">
        <v>0</v>
      </c>
    </row>
    <row r="1833" spans="1:38" hidden="1" x14ac:dyDescent="0.25">
      <c r="A1833" s="122" t="s">
        <v>2173</v>
      </c>
      <c r="B1833" s="122">
        <v>1</v>
      </c>
      <c r="C1833" s="122" t="s">
        <v>2174</v>
      </c>
      <c r="D1833" s="122" t="s">
        <v>2109</v>
      </c>
      <c r="E1833" s="122">
        <v>34</v>
      </c>
      <c r="F1833" s="122">
        <v>0.31712482323009999</v>
      </c>
      <c r="G1833" s="122">
        <v>0.3367939811224</v>
      </c>
      <c r="H1833" s="122">
        <v>0.35697440766049998</v>
      </c>
      <c r="I1833" s="122">
        <v>0.38708853268269999</v>
      </c>
      <c r="J1833" s="122">
        <v>0.37523333560420002</v>
      </c>
      <c r="K1833" s="122">
        <v>0.37969305640590001</v>
      </c>
      <c r="L1833" s="122">
        <v>0.40103493034249998</v>
      </c>
      <c r="M1833" s="122">
        <v>0.5109899514981</v>
      </c>
      <c r="N1833" s="122">
        <v>0.46477472326870001</v>
      </c>
      <c r="O1833" s="122">
        <v>0.47614550578460002</v>
      </c>
      <c r="P1833" s="122">
        <v>0.51466412603559997</v>
      </c>
      <c r="Q1833" s="122">
        <v>0.40496897995109998</v>
      </c>
      <c r="R1833" s="122">
        <v>0.40179832221389999</v>
      </c>
      <c r="S1833" s="122">
        <v>0.4524020025869</v>
      </c>
      <c r="T1833" s="122">
        <v>0.4967119208413</v>
      </c>
      <c r="U1833" s="122">
        <v>0.47993520112549998</v>
      </c>
      <c r="V1833" s="122">
        <v>0.52418892175190002</v>
      </c>
      <c r="W1833" s="122">
        <v>0.61388201867430003</v>
      </c>
      <c r="X1833" s="122">
        <v>0.76427904681629999</v>
      </c>
      <c r="Y1833" s="122">
        <v>0.76934769612289999</v>
      </c>
      <c r="Z1833" s="122">
        <v>0.86664111356749995</v>
      </c>
      <c r="AA1833" s="122">
        <v>0.87933516009750001</v>
      </c>
      <c r="AB1833" s="122">
        <v>0.84946533320579998</v>
      </c>
      <c r="AC1833" s="122">
        <v>0.96302452330879995</v>
      </c>
      <c r="AD1833" s="122">
        <v>0.96912358026599998</v>
      </c>
      <c r="AE1833" s="122">
        <v>0.99557557031410004</v>
      </c>
      <c r="AF1833" s="122">
        <v>1.064193449754</v>
      </c>
      <c r="AG1833" s="122">
        <v>1.0984556137023</v>
      </c>
      <c r="AH1833" s="122">
        <v>1.1902367297369001</v>
      </c>
      <c r="AI1833" s="122">
        <v>1.1895157574573001</v>
      </c>
      <c r="AJ1833" s="122">
        <v>1.0388261206000999</v>
      </c>
      <c r="AK1833" s="122">
        <v>1.1179308035494999</v>
      </c>
      <c r="AL1833" s="122">
        <v>0</v>
      </c>
    </row>
    <row r="1834" spans="1:38" hidden="1" x14ac:dyDescent="0.25">
      <c r="A1834" s="122" t="s">
        <v>2173</v>
      </c>
      <c r="B1834" s="122">
        <v>1</v>
      </c>
      <c r="C1834" s="122" t="s">
        <v>2174</v>
      </c>
      <c r="D1834" s="122" t="s">
        <v>2110</v>
      </c>
      <c r="E1834" s="122">
        <v>34</v>
      </c>
      <c r="F1834" s="122">
        <v>9.2718387485825993</v>
      </c>
      <c r="G1834" s="122">
        <v>8.3335434556717001</v>
      </c>
      <c r="H1834" s="122">
        <v>9.5284412165439001</v>
      </c>
      <c r="I1834" s="122">
        <v>11.406715491081</v>
      </c>
      <c r="J1834" s="122">
        <v>11.5358614057109</v>
      </c>
      <c r="K1834" s="122">
        <v>11.261816383967901</v>
      </c>
      <c r="L1834" s="122">
        <v>12.5372757982203</v>
      </c>
      <c r="M1834" s="122">
        <v>16.099721951229402</v>
      </c>
      <c r="N1834" s="122">
        <v>14.1147053518992</v>
      </c>
      <c r="O1834" s="122">
        <v>14.632603867278601</v>
      </c>
      <c r="P1834" s="122">
        <v>15.798729707187301</v>
      </c>
      <c r="Q1834" s="122">
        <v>11.1450685917606</v>
      </c>
      <c r="R1834" s="122">
        <v>10.864958590775201</v>
      </c>
      <c r="S1834" s="122">
        <v>11.9232996589934</v>
      </c>
      <c r="T1834" s="122">
        <v>13.1308324833812</v>
      </c>
      <c r="U1834" s="122">
        <v>11.5476122561843</v>
      </c>
      <c r="V1834" s="122">
        <v>10.8391930048186</v>
      </c>
      <c r="W1834" s="122">
        <v>11.483565831351701</v>
      </c>
      <c r="X1834" s="122">
        <v>12.6038399912694</v>
      </c>
      <c r="Y1834" s="122">
        <v>8.3124428782699997</v>
      </c>
      <c r="Z1834" s="122">
        <v>9.3819342316329006</v>
      </c>
      <c r="AA1834" s="122">
        <v>9.9001670933569006</v>
      </c>
      <c r="AB1834" s="122">
        <v>9.5088011769563003</v>
      </c>
      <c r="AC1834" s="122">
        <v>10.4364352887062</v>
      </c>
      <c r="AD1834" s="122">
        <v>10.801563537792299</v>
      </c>
      <c r="AE1834" s="122">
        <v>12.4626861114597</v>
      </c>
      <c r="AF1834" s="122">
        <v>12.1310586316611</v>
      </c>
      <c r="AG1834" s="122">
        <v>12.269225582250201</v>
      </c>
      <c r="AH1834" s="122">
        <v>12.543016209617599</v>
      </c>
      <c r="AI1834" s="122">
        <v>12.628864697135599</v>
      </c>
      <c r="AJ1834" s="122">
        <v>11.260836211494899</v>
      </c>
      <c r="AK1834" s="122">
        <v>11.8181892824466</v>
      </c>
      <c r="AL1834" s="122">
        <v>0</v>
      </c>
    </row>
    <row r="1835" spans="1:38" hidden="1" x14ac:dyDescent="0.25">
      <c r="A1835" s="122" t="s">
        <v>2173</v>
      </c>
      <c r="B1835" s="122">
        <v>1</v>
      </c>
      <c r="C1835" s="122" t="s">
        <v>2174</v>
      </c>
      <c r="D1835" s="122" t="s">
        <v>2111</v>
      </c>
      <c r="E1835" s="122">
        <v>34</v>
      </c>
      <c r="F1835" s="122">
        <v>6.8290555435703002</v>
      </c>
      <c r="G1835" s="122">
        <v>7.075121157591</v>
      </c>
      <c r="H1835" s="122">
        <v>6.5634584318613998</v>
      </c>
      <c r="I1835" s="122">
        <v>4.6085345244272</v>
      </c>
      <c r="J1835" s="122">
        <v>6.9227700086128996</v>
      </c>
      <c r="K1835" s="122">
        <v>6.6542874426249004</v>
      </c>
      <c r="L1835" s="122">
        <v>7.0679245823511998</v>
      </c>
      <c r="M1835" s="122">
        <v>6.5841878910435003</v>
      </c>
      <c r="N1835" s="122">
        <v>5.9447374228232999</v>
      </c>
      <c r="O1835" s="122">
        <v>6.6289798256161996</v>
      </c>
      <c r="P1835" s="122">
        <v>7.0109216144259001</v>
      </c>
      <c r="Q1835" s="122">
        <v>4.5905390029981001</v>
      </c>
      <c r="R1835" s="122">
        <v>3.4644002414416</v>
      </c>
      <c r="S1835" s="122">
        <v>4.4956581368653996</v>
      </c>
      <c r="T1835" s="122">
        <v>4.7498664181359</v>
      </c>
      <c r="U1835" s="122">
        <v>5.3706546531540003</v>
      </c>
      <c r="V1835" s="122">
        <v>5.4519289052354996</v>
      </c>
      <c r="W1835" s="122">
        <v>6.0692025210217002</v>
      </c>
      <c r="X1835" s="122">
        <v>6.8463779562877001</v>
      </c>
      <c r="Y1835" s="122">
        <v>6.7241306578140998</v>
      </c>
      <c r="Z1835" s="122">
        <v>7.6841115428546001</v>
      </c>
      <c r="AA1835" s="122">
        <v>7.6514316696854001</v>
      </c>
      <c r="AB1835" s="122">
        <v>7.1578219376846999</v>
      </c>
      <c r="AC1835" s="122">
        <v>8.0600693959985996</v>
      </c>
      <c r="AD1835" s="122">
        <v>8.1527927362669992</v>
      </c>
      <c r="AE1835" s="122">
        <v>7.9260661342118004</v>
      </c>
      <c r="AF1835" s="122">
        <v>7.8243151160103004</v>
      </c>
      <c r="AG1835" s="122">
        <v>7.3810335294060003</v>
      </c>
      <c r="AH1835" s="122">
        <v>7.5136457461564996</v>
      </c>
      <c r="AI1835" s="122">
        <v>7.4214272781926001</v>
      </c>
      <c r="AJ1835" s="122">
        <v>6.7772614023319999</v>
      </c>
      <c r="AK1835" s="122">
        <v>7.1847014462437002</v>
      </c>
      <c r="AL1835" s="122">
        <v>0</v>
      </c>
    </row>
    <row r="1836" spans="1:38" hidden="1" x14ac:dyDescent="0.25">
      <c r="A1836" s="122" t="s">
        <v>2173</v>
      </c>
      <c r="B1836" s="122">
        <v>1</v>
      </c>
      <c r="C1836" s="122" t="s">
        <v>2174</v>
      </c>
      <c r="D1836" s="122" t="s">
        <v>2112</v>
      </c>
      <c r="E1836" s="122">
        <v>34</v>
      </c>
      <c r="F1836" s="122">
        <v>2.4277855979531</v>
      </c>
      <c r="G1836" s="122">
        <v>2.2591538587726001</v>
      </c>
      <c r="H1836" s="122">
        <v>2.1045686297150001</v>
      </c>
      <c r="I1836" s="122">
        <v>2.4708297615086998</v>
      </c>
      <c r="J1836" s="122">
        <v>2.5548285431800002</v>
      </c>
      <c r="K1836" s="122">
        <v>2.6054489285349001</v>
      </c>
      <c r="L1836" s="122">
        <v>3.0118692419233</v>
      </c>
      <c r="M1836" s="122">
        <v>2.6315857241081</v>
      </c>
      <c r="N1836" s="122">
        <v>2.6183702718308002</v>
      </c>
      <c r="O1836" s="122">
        <v>2.4348741162013998</v>
      </c>
      <c r="P1836" s="122">
        <v>2.5997927734553001</v>
      </c>
      <c r="Q1836" s="122">
        <v>2.5107952903943</v>
      </c>
      <c r="R1836" s="122">
        <v>2.1099090698017</v>
      </c>
      <c r="S1836" s="122">
        <v>2.4920545701811001</v>
      </c>
      <c r="T1836" s="122">
        <v>2.8034956339780002</v>
      </c>
      <c r="U1836" s="122">
        <v>2.8654927372577998</v>
      </c>
      <c r="V1836" s="122">
        <v>2.9043862575614998</v>
      </c>
      <c r="W1836" s="122">
        <v>2.9613660232063999</v>
      </c>
      <c r="X1836" s="122">
        <v>1.7511728889314999</v>
      </c>
      <c r="Y1836" s="122">
        <v>2.2362018164373998</v>
      </c>
      <c r="Z1836" s="122">
        <v>3.5368252379955001</v>
      </c>
      <c r="AA1836" s="122">
        <v>3.6726598167227</v>
      </c>
      <c r="AB1836" s="122">
        <v>3.7846959421572</v>
      </c>
      <c r="AC1836" s="122">
        <v>3.9810134677136002</v>
      </c>
      <c r="AD1836" s="122">
        <v>4.0318693579062996</v>
      </c>
      <c r="AE1836" s="122">
        <v>3.6996735725180998</v>
      </c>
      <c r="AF1836" s="122">
        <v>3.8427645280326002</v>
      </c>
      <c r="AG1836" s="122">
        <v>4.37610972434</v>
      </c>
      <c r="AH1836" s="122">
        <v>4.5485369487082004</v>
      </c>
      <c r="AI1836" s="122">
        <v>4.3630606498834998</v>
      </c>
      <c r="AJ1836" s="122">
        <v>4.3526611430133002</v>
      </c>
      <c r="AK1836" s="122">
        <v>4.2981137357478003</v>
      </c>
      <c r="AL1836" s="122">
        <v>0</v>
      </c>
    </row>
    <row r="1837" spans="1:38" hidden="1" x14ac:dyDescent="0.25">
      <c r="A1837" s="122" t="s">
        <v>2173</v>
      </c>
      <c r="B1837" s="122">
        <v>1</v>
      </c>
      <c r="C1837" s="122" t="s">
        <v>2174</v>
      </c>
      <c r="D1837" s="122" t="s">
        <v>2113</v>
      </c>
      <c r="E1837" s="122">
        <v>34</v>
      </c>
      <c r="F1837" s="122">
        <v>5.5349256706808001</v>
      </c>
      <c r="G1837" s="122">
        <v>5.2409165702799996</v>
      </c>
      <c r="H1837" s="122">
        <v>4.3652677136321003</v>
      </c>
      <c r="I1837" s="122">
        <v>4.2181873813172004</v>
      </c>
      <c r="J1837" s="122">
        <v>4.2481021651660003</v>
      </c>
      <c r="K1837" s="122">
        <v>4.3526562540503999</v>
      </c>
      <c r="L1837" s="122">
        <v>5.0213532611135001</v>
      </c>
      <c r="M1837" s="122">
        <v>5.0323518086250996</v>
      </c>
      <c r="N1837" s="122">
        <v>4.5317480736631</v>
      </c>
      <c r="O1837" s="122">
        <v>4.0519060902157999</v>
      </c>
      <c r="P1837" s="122">
        <v>4.4236010597176003</v>
      </c>
      <c r="Q1837" s="122">
        <v>5.0797711133960002</v>
      </c>
      <c r="R1837" s="122">
        <v>4.4952863335388002</v>
      </c>
      <c r="S1837" s="122">
        <v>4.1864582644726003</v>
      </c>
      <c r="T1837" s="122">
        <v>4.5330231237316001</v>
      </c>
      <c r="U1837" s="122">
        <v>4.6053649403139003</v>
      </c>
      <c r="V1837" s="122">
        <v>4.6521594561801001</v>
      </c>
      <c r="W1837" s="122">
        <v>4.8627180927052001</v>
      </c>
      <c r="X1837" s="122">
        <v>4.5546172099596003</v>
      </c>
      <c r="Y1837" s="122">
        <v>5.2034515647577004</v>
      </c>
      <c r="Z1837" s="122">
        <v>5.7731428562555998</v>
      </c>
      <c r="AA1837" s="122">
        <v>5.7161666094969998</v>
      </c>
      <c r="AB1837" s="122">
        <v>5.9592680571254997</v>
      </c>
      <c r="AC1837" s="122">
        <v>7.0397963175621001</v>
      </c>
      <c r="AD1837" s="122">
        <v>7.0240491755817001</v>
      </c>
      <c r="AE1837" s="122">
        <v>7.7808410071222998</v>
      </c>
      <c r="AF1837" s="122">
        <v>7.6081786208480002</v>
      </c>
      <c r="AG1837" s="122">
        <v>8.1983406288190999</v>
      </c>
      <c r="AH1837" s="122">
        <v>8.3321977849674003</v>
      </c>
      <c r="AI1837" s="122">
        <v>8.4627753152577991</v>
      </c>
      <c r="AJ1837" s="122">
        <v>7.8847528753898004</v>
      </c>
      <c r="AK1837" s="122">
        <v>8.2076656016651004</v>
      </c>
      <c r="AL1837" s="122">
        <v>0</v>
      </c>
    </row>
    <row r="1838" spans="1:38" hidden="1" x14ac:dyDescent="0.25">
      <c r="A1838" s="122" t="s">
        <v>2173</v>
      </c>
      <c r="B1838" s="122">
        <v>1</v>
      </c>
      <c r="C1838" s="122" t="s">
        <v>2174</v>
      </c>
      <c r="D1838" s="122" t="s">
        <v>2114</v>
      </c>
      <c r="E1838" s="122">
        <v>34</v>
      </c>
      <c r="F1838" s="122">
        <v>6.0212215002220004</v>
      </c>
      <c r="G1838" s="122">
        <v>7.1042344587148003</v>
      </c>
      <c r="H1838" s="122">
        <v>7.4790251994814998</v>
      </c>
      <c r="I1838" s="122">
        <v>6.3833891673115</v>
      </c>
      <c r="J1838" s="122">
        <v>6.7690997275975997</v>
      </c>
      <c r="K1838" s="122">
        <v>7.1583315881517997</v>
      </c>
      <c r="L1838" s="122">
        <v>7.5012886720702996</v>
      </c>
      <c r="M1838" s="122">
        <v>7.1469250754209996</v>
      </c>
      <c r="N1838" s="122">
        <v>6.3884902044356</v>
      </c>
      <c r="O1838" s="122">
        <v>6.4078151393532998</v>
      </c>
      <c r="P1838" s="122">
        <v>6.7066455090021</v>
      </c>
      <c r="Q1838" s="122">
        <v>6.4406483460411996</v>
      </c>
      <c r="R1838" s="122">
        <v>6.0724461226789002</v>
      </c>
      <c r="S1838" s="122">
        <v>6.3192599961275002</v>
      </c>
      <c r="T1838" s="122">
        <v>6.5891723478916999</v>
      </c>
      <c r="U1838" s="122">
        <v>7.2227328736162004</v>
      </c>
      <c r="V1838" s="122">
        <v>7.2369983774340003</v>
      </c>
      <c r="W1838" s="122">
        <v>7.7339315979608996</v>
      </c>
      <c r="X1838" s="122">
        <v>8.6366135060074001</v>
      </c>
      <c r="Y1838" s="122">
        <v>9.7355887208083995</v>
      </c>
      <c r="Z1838" s="122">
        <v>11.196809202345699</v>
      </c>
      <c r="AA1838" s="122">
        <v>11.861011471690301</v>
      </c>
      <c r="AB1838" s="122">
        <v>11.221700440207201</v>
      </c>
      <c r="AC1838" s="122">
        <v>12.5474084927872</v>
      </c>
      <c r="AD1838" s="122">
        <v>12.130050873373801</v>
      </c>
      <c r="AE1838" s="122">
        <v>12.9225993090242</v>
      </c>
      <c r="AF1838" s="122">
        <v>12.6106877677211</v>
      </c>
      <c r="AG1838" s="122">
        <v>12.707544063735201</v>
      </c>
      <c r="AH1838" s="122">
        <v>13.0401233504383</v>
      </c>
      <c r="AI1838" s="122">
        <v>12.739869294179799</v>
      </c>
      <c r="AJ1838" s="122">
        <v>11.8513676164955</v>
      </c>
      <c r="AK1838" s="122">
        <v>12.148185114754799</v>
      </c>
      <c r="AL1838" s="122">
        <v>0</v>
      </c>
    </row>
    <row r="1839" spans="1:38" hidden="1" x14ac:dyDescent="0.25">
      <c r="A1839" s="122" t="s">
        <v>2173</v>
      </c>
      <c r="B1839" s="122">
        <v>1</v>
      </c>
      <c r="C1839" s="122" t="s">
        <v>2174</v>
      </c>
      <c r="D1839" s="122" t="s">
        <v>2115</v>
      </c>
      <c r="E1839" s="122">
        <v>34</v>
      </c>
      <c r="F1839" s="122">
        <v>0.35925798590789998</v>
      </c>
      <c r="G1839" s="122">
        <v>0.37884953035359997</v>
      </c>
      <c r="H1839" s="122">
        <v>0.39930054087650002</v>
      </c>
      <c r="I1839" s="122">
        <v>0.4271986525118</v>
      </c>
      <c r="J1839" s="122">
        <v>0.41054742638899999</v>
      </c>
      <c r="K1839" s="122">
        <v>0.41337652370240002</v>
      </c>
      <c r="L1839" s="122">
        <v>0.42410226277020002</v>
      </c>
      <c r="M1839" s="122">
        <v>0.32413419573699997</v>
      </c>
      <c r="N1839" s="122">
        <v>0.29705241529920001</v>
      </c>
      <c r="O1839" s="122">
        <v>0.30623372903559998</v>
      </c>
      <c r="P1839" s="122">
        <v>0.3290335233976</v>
      </c>
      <c r="Q1839" s="122">
        <v>0.27431813457990001</v>
      </c>
      <c r="R1839" s="122">
        <v>0.27492110762470001</v>
      </c>
      <c r="S1839" s="122">
        <v>0.29971182778599997</v>
      </c>
      <c r="T1839" s="122">
        <v>0.31315358189659998</v>
      </c>
      <c r="U1839" s="122">
        <v>0.1408217374795</v>
      </c>
      <c r="V1839" s="122">
        <v>0.16115382645279999</v>
      </c>
      <c r="W1839" s="122">
        <v>0.19152143483959999</v>
      </c>
      <c r="X1839" s="122">
        <v>0.25088494727150001</v>
      </c>
      <c r="Y1839" s="122">
        <v>0.3521992097587</v>
      </c>
      <c r="Z1839" s="122">
        <v>0.39141420752139999</v>
      </c>
      <c r="AA1839" s="122">
        <v>0.38610995737190001</v>
      </c>
      <c r="AB1839" s="122">
        <v>0.35398474669759999</v>
      </c>
      <c r="AC1839" s="122">
        <v>0.40584785801880002</v>
      </c>
      <c r="AD1839" s="122">
        <v>0.41865484775020001</v>
      </c>
      <c r="AE1839" s="122">
        <v>0.4578824256049</v>
      </c>
      <c r="AF1839" s="122">
        <v>0.4119447766282</v>
      </c>
      <c r="AG1839" s="122">
        <v>0.41142360504280001</v>
      </c>
      <c r="AH1839" s="122">
        <v>0.40594186176579999</v>
      </c>
      <c r="AI1839" s="122">
        <v>0.46283030881569998</v>
      </c>
      <c r="AJ1839" s="122">
        <v>0.37645938909589999</v>
      </c>
      <c r="AK1839" s="122">
        <v>0.39048064032129998</v>
      </c>
      <c r="AL1839" s="122">
        <v>0</v>
      </c>
    </row>
    <row r="1840" spans="1:38" hidden="1" x14ac:dyDescent="0.25">
      <c r="A1840" s="122" t="s">
        <v>2173</v>
      </c>
      <c r="B1840" s="122">
        <v>1</v>
      </c>
      <c r="C1840" s="122" t="s">
        <v>2174</v>
      </c>
      <c r="D1840" s="122" t="s">
        <v>2116</v>
      </c>
      <c r="E1840" s="122">
        <v>34</v>
      </c>
      <c r="F1840" s="122">
        <v>6.6686734489298001</v>
      </c>
      <c r="G1840" s="122">
        <v>7.0368359720726996</v>
      </c>
      <c r="H1840" s="122">
        <v>7.1467461743960996</v>
      </c>
      <c r="I1840" s="122">
        <v>7.5361042103470997</v>
      </c>
      <c r="J1840" s="122">
        <v>7.6447245641592998</v>
      </c>
      <c r="K1840" s="122">
        <v>8.1594130421580999</v>
      </c>
      <c r="L1840" s="122">
        <v>9.0718013893937002</v>
      </c>
      <c r="M1840" s="122">
        <v>9.3671559466234005</v>
      </c>
      <c r="N1840" s="122">
        <v>8.5942482747034994</v>
      </c>
      <c r="O1840" s="122">
        <v>7.3471713531373997</v>
      </c>
      <c r="P1840" s="122">
        <v>7.1770389184725003</v>
      </c>
      <c r="Q1840" s="122">
        <v>5.5746126511360004</v>
      </c>
      <c r="R1840" s="122">
        <v>6.6084280894090996</v>
      </c>
      <c r="S1840" s="122">
        <v>6.5220125034956</v>
      </c>
      <c r="T1840" s="122">
        <v>7.1731259143028003</v>
      </c>
      <c r="U1840" s="122">
        <v>7.3962138556281003</v>
      </c>
      <c r="V1840" s="122">
        <v>8.0231969855654999</v>
      </c>
      <c r="W1840" s="122">
        <v>8.0292687563831002</v>
      </c>
      <c r="X1840" s="122">
        <v>8.4606424380713001</v>
      </c>
      <c r="Y1840" s="122">
        <v>8.5092594670294996</v>
      </c>
      <c r="Z1840" s="122">
        <v>9.7788314892325001</v>
      </c>
      <c r="AA1840" s="122">
        <v>10.6855395778699</v>
      </c>
      <c r="AB1840" s="122">
        <v>10.9624435394215</v>
      </c>
      <c r="AC1840" s="122">
        <v>11.0044257539949</v>
      </c>
      <c r="AD1840" s="122">
        <v>11.854756853339699</v>
      </c>
      <c r="AE1840" s="122">
        <v>11.252015028791501</v>
      </c>
      <c r="AF1840" s="122">
        <v>11.421885158678799</v>
      </c>
      <c r="AG1840" s="122">
        <v>11.780143609152301</v>
      </c>
      <c r="AH1840" s="122">
        <v>11.5299766334344</v>
      </c>
      <c r="AI1840" s="122">
        <v>11.4651738884384</v>
      </c>
      <c r="AJ1840" s="122">
        <v>10.8282129057957</v>
      </c>
      <c r="AK1840" s="122">
        <v>11.010824332676</v>
      </c>
      <c r="AL1840" s="122">
        <v>0</v>
      </c>
    </row>
    <row r="1841" spans="1:38" hidden="1" x14ac:dyDescent="0.25">
      <c r="A1841" s="122" t="s">
        <v>2173</v>
      </c>
      <c r="B1841" s="122">
        <v>1</v>
      </c>
      <c r="C1841" s="122" t="s">
        <v>2174</v>
      </c>
      <c r="D1841" s="122" t="s">
        <v>2117</v>
      </c>
      <c r="E1841" s="122">
        <v>34</v>
      </c>
      <c r="F1841" s="122">
        <v>0.23864446898130001</v>
      </c>
      <c r="G1841" s="122">
        <v>0.25322521391489999</v>
      </c>
      <c r="H1841" s="122">
        <v>0.26380627427410003</v>
      </c>
      <c r="I1841" s="122">
        <v>0.25143093895000002</v>
      </c>
      <c r="J1841" s="122">
        <v>0.2310446891555</v>
      </c>
      <c r="K1841" s="122">
        <v>0.2378439040167</v>
      </c>
      <c r="L1841" s="122">
        <v>0.2383582440773</v>
      </c>
      <c r="M1841" s="122">
        <v>0.2105057123471</v>
      </c>
      <c r="N1841" s="122">
        <v>0.19039796722419999</v>
      </c>
      <c r="O1841" s="122">
        <v>0.1957444420311</v>
      </c>
      <c r="P1841" s="122">
        <v>0.209829720907</v>
      </c>
      <c r="Q1841" s="122">
        <v>0.2123549661377</v>
      </c>
      <c r="R1841" s="122">
        <v>0.210316068031</v>
      </c>
      <c r="S1841" s="122">
        <v>0.23093318120619999</v>
      </c>
      <c r="T1841" s="122">
        <v>0.24905665936089999</v>
      </c>
      <c r="U1841" s="122">
        <v>0.23656592717450001</v>
      </c>
      <c r="V1841" s="122">
        <v>0.25974330310299998</v>
      </c>
      <c r="W1841" s="122">
        <v>0.30190209154030001</v>
      </c>
      <c r="X1841" s="122">
        <v>0.36444691803059998</v>
      </c>
      <c r="Y1841" s="122">
        <v>0.44645809888069998</v>
      </c>
      <c r="Z1841" s="122">
        <v>0.49105198180440002</v>
      </c>
      <c r="AA1841" s="122">
        <v>0.51698746507600002</v>
      </c>
      <c r="AB1841" s="122">
        <v>0.49354121219960001</v>
      </c>
      <c r="AC1841" s="122">
        <v>0.56757812502649996</v>
      </c>
      <c r="AD1841" s="122">
        <v>0.57960129936079996</v>
      </c>
      <c r="AE1841" s="122">
        <v>0.60041306090000002</v>
      </c>
      <c r="AF1841" s="122">
        <v>0.59986897633220004</v>
      </c>
      <c r="AG1841" s="122">
        <v>0.59054280010460003</v>
      </c>
      <c r="AH1841" s="122">
        <v>0.69754978986990002</v>
      </c>
      <c r="AI1841" s="122">
        <v>0.6434681635492</v>
      </c>
      <c r="AJ1841" s="122">
        <v>0.65690705570179997</v>
      </c>
      <c r="AK1841" s="122">
        <v>0.68009985962899999</v>
      </c>
      <c r="AL1841" s="122">
        <v>0</v>
      </c>
    </row>
    <row r="1842" spans="1:38" hidden="1" x14ac:dyDescent="0.25">
      <c r="A1842" s="122" t="s">
        <v>2173</v>
      </c>
      <c r="B1842" s="122">
        <v>1</v>
      </c>
      <c r="C1842" s="122" t="s">
        <v>2174</v>
      </c>
      <c r="D1842" s="122" t="s">
        <v>2118</v>
      </c>
      <c r="E1842" s="122">
        <v>34</v>
      </c>
      <c r="F1842" s="122">
        <v>4.6418208962519003</v>
      </c>
      <c r="G1842" s="122">
        <v>5.1722146404332996</v>
      </c>
      <c r="H1842" s="122">
        <v>5.2482179984244999</v>
      </c>
      <c r="I1842" s="122">
        <v>4.6452717797348999</v>
      </c>
      <c r="J1842" s="122">
        <v>4.7664569734631996</v>
      </c>
      <c r="K1842" s="122">
        <v>5.1746386279475001</v>
      </c>
      <c r="L1842" s="122">
        <v>4.4591636567870996</v>
      </c>
      <c r="M1842" s="122">
        <v>3.8769980762601999</v>
      </c>
      <c r="N1842" s="122">
        <v>4.1583888566373997</v>
      </c>
      <c r="O1842" s="122">
        <v>4.5141391945851996</v>
      </c>
      <c r="P1842" s="122">
        <v>4.7882240377822001</v>
      </c>
      <c r="Q1842" s="122">
        <v>5.9169053819587001</v>
      </c>
      <c r="R1842" s="122">
        <v>5.751824928405</v>
      </c>
      <c r="S1842" s="122">
        <v>5.2960299876449</v>
      </c>
      <c r="T1842" s="122">
        <v>6.6018557274280001</v>
      </c>
      <c r="U1842" s="122">
        <v>6.0172518895733003</v>
      </c>
      <c r="V1842" s="122">
        <v>5.6622023356186002</v>
      </c>
      <c r="W1842" s="122">
        <v>5.7741132216012998</v>
      </c>
      <c r="X1842" s="122">
        <v>7.1426212091155001</v>
      </c>
      <c r="Y1842" s="122">
        <v>6.1762740898140001</v>
      </c>
      <c r="Z1842" s="122">
        <v>7.0794031775674</v>
      </c>
      <c r="AA1842" s="122">
        <v>7.1602737310686004</v>
      </c>
      <c r="AB1842" s="122">
        <v>7.4904815942305998</v>
      </c>
      <c r="AC1842" s="122">
        <v>7.7885238227903004</v>
      </c>
      <c r="AD1842" s="122">
        <v>8.0996156717414003</v>
      </c>
      <c r="AE1842" s="122">
        <v>8.0030643864410003</v>
      </c>
      <c r="AF1842" s="122">
        <v>7.9744638809839001</v>
      </c>
      <c r="AG1842" s="122">
        <v>7.4225996746226999</v>
      </c>
      <c r="AH1842" s="122">
        <v>7.7165119066142998</v>
      </c>
      <c r="AI1842" s="122">
        <v>7.4595991700762001</v>
      </c>
      <c r="AJ1842" s="122">
        <v>6.6687327648089996</v>
      </c>
      <c r="AK1842" s="122">
        <v>7.3967162824606003</v>
      </c>
      <c r="AL1842" s="122">
        <v>0</v>
      </c>
    </row>
    <row r="1843" spans="1:38" hidden="1" x14ac:dyDescent="0.25">
      <c r="A1843" s="122" t="s">
        <v>2173</v>
      </c>
      <c r="B1843" s="122">
        <v>1</v>
      </c>
      <c r="C1843" s="122" t="s">
        <v>2174</v>
      </c>
      <c r="D1843" s="122" t="s">
        <v>2119</v>
      </c>
      <c r="E1843" s="122">
        <v>34</v>
      </c>
      <c r="F1843" s="122">
        <v>8.7503516284045997</v>
      </c>
      <c r="G1843" s="122">
        <v>8.8686646687936008</v>
      </c>
      <c r="H1843" s="122">
        <v>9.7181849296222005</v>
      </c>
      <c r="I1843" s="122">
        <v>8.8705140197853005</v>
      </c>
      <c r="J1843" s="122">
        <v>8.8687375149423993</v>
      </c>
      <c r="K1843" s="122">
        <v>9.3694437162730999</v>
      </c>
      <c r="L1843" s="122">
        <v>9.1766792589437998</v>
      </c>
      <c r="M1843" s="122">
        <v>9.7404993670464997</v>
      </c>
      <c r="N1843" s="122">
        <v>8.8845952115641005</v>
      </c>
      <c r="O1843" s="122">
        <v>7.4879344868516</v>
      </c>
      <c r="P1843" s="122">
        <v>7.8415456264041996</v>
      </c>
      <c r="Q1843" s="122">
        <v>6.9462511441348997</v>
      </c>
      <c r="R1843" s="122">
        <v>7.8077901722170999</v>
      </c>
      <c r="S1843" s="122">
        <v>8.0387763040909004</v>
      </c>
      <c r="T1843" s="122">
        <v>8.0959830748416994</v>
      </c>
      <c r="U1843" s="122">
        <v>8.9785352947113992</v>
      </c>
      <c r="V1843" s="122">
        <v>9.5258100734381994</v>
      </c>
      <c r="W1843" s="122">
        <v>10.803794747151599</v>
      </c>
      <c r="X1843" s="122">
        <v>13.6494770631184</v>
      </c>
      <c r="Y1843" s="122">
        <v>10.9574957495112</v>
      </c>
      <c r="Z1843" s="122">
        <v>13.4426221431866</v>
      </c>
      <c r="AA1843" s="122">
        <v>14.130305834748</v>
      </c>
      <c r="AB1843" s="122">
        <v>14.098537255665001</v>
      </c>
      <c r="AC1843" s="122">
        <v>15.4727399117426</v>
      </c>
      <c r="AD1843" s="122">
        <v>15.844016227263801</v>
      </c>
      <c r="AE1843" s="122">
        <v>14.742309876227701</v>
      </c>
      <c r="AF1843" s="122">
        <v>15.637301661138601</v>
      </c>
      <c r="AG1843" s="122">
        <v>15.8893219280524</v>
      </c>
      <c r="AH1843" s="122">
        <v>16.455738158319001</v>
      </c>
      <c r="AI1843" s="122">
        <v>16.467385994478299</v>
      </c>
      <c r="AJ1843" s="122">
        <v>14.826935152046</v>
      </c>
      <c r="AK1843" s="122">
        <v>15.7712847556306</v>
      </c>
      <c r="AL1843" s="122">
        <v>0</v>
      </c>
    </row>
    <row r="1844" spans="1:38" hidden="1" x14ac:dyDescent="0.25">
      <c r="A1844" s="122" t="s">
        <v>2173</v>
      </c>
      <c r="B1844" s="122">
        <v>1</v>
      </c>
      <c r="C1844" s="122" t="s">
        <v>2174</v>
      </c>
      <c r="D1844" s="122" t="s">
        <v>2120</v>
      </c>
      <c r="E1844" s="122">
        <v>34</v>
      </c>
      <c r="F1844" s="122">
        <v>0.46684190523800001</v>
      </c>
      <c r="G1844" s="122">
        <v>0.46682658884259998</v>
      </c>
      <c r="H1844" s="122">
        <v>0.47959037936799997</v>
      </c>
      <c r="I1844" s="122">
        <v>0.4975607636062</v>
      </c>
      <c r="J1844" s="122">
        <v>0.4885239762961</v>
      </c>
      <c r="K1844" s="122">
        <v>0.53475622708750004</v>
      </c>
      <c r="L1844" s="122">
        <v>0.56117907911870002</v>
      </c>
      <c r="M1844" s="122">
        <v>0.67848890107589999</v>
      </c>
      <c r="N1844" s="122">
        <v>0.50873021249780004</v>
      </c>
      <c r="O1844" s="122">
        <v>0.5175161160624</v>
      </c>
      <c r="P1844" s="122">
        <v>0.57325525559430002</v>
      </c>
      <c r="Q1844" s="122">
        <v>0.39354999632210003</v>
      </c>
      <c r="R1844" s="122">
        <v>0.40201809419989998</v>
      </c>
      <c r="S1844" s="122">
        <v>0.44392049651530002</v>
      </c>
      <c r="T1844" s="122">
        <v>0.47802243872869998</v>
      </c>
      <c r="U1844" s="122">
        <v>0.47782066460970002</v>
      </c>
      <c r="V1844" s="122">
        <v>0.56079726556910003</v>
      </c>
      <c r="W1844" s="122">
        <v>0.65477101131769999</v>
      </c>
      <c r="X1844" s="122">
        <v>0.79823171375479995</v>
      </c>
      <c r="Y1844" s="122">
        <v>0.71812265301620004</v>
      </c>
      <c r="Z1844" s="122">
        <v>0.79260298750619995</v>
      </c>
      <c r="AA1844" s="122">
        <v>0.88695005561119999</v>
      </c>
      <c r="AB1844" s="122">
        <v>0.859564606239</v>
      </c>
      <c r="AC1844" s="122">
        <v>0.96875982797110005</v>
      </c>
      <c r="AD1844" s="122">
        <v>0.9719075963621</v>
      </c>
      <c r="AE1844" s="122">
        <v>1.1984974036883</v>
      </c>
      <c r="AF1844" s="122">
        <v>1.3512688926701999</v>
      </c>
      <c r="AG1844" s="122">
        <v>1.3296101499419</v>
      </c>
      <c r="AH1844" s="122">
        <v>1.4017421975754001</v>
      </c>
      <c r="AI1844" s="122">
        <v>1.4203480393015</v>
      </c>
      <c r="AJ1844" s="122">
        <v>1.2996918471686001</v>
      </c>
      <c r="AK1844" s="122">
        <v>1.2554049538855001</v>
      </c>
      <c r="AL1844" s="122">
        <v>0</v>
      </c>
    </row>
    <row r="1845" spans="1:38" hidden="1" x14ac:dyDescent="0.25">
      <c r="A1845" s="122" t="s">
        <v>2173</v>
      </c>
      <c r="B1845" s="122">
        <v>1</v>
      </c>
      <c r="C1845" s="122" t="s">
        <v>2174</v>
      </c>
      <c r="D1845" s="122" t="s">
        <v>2121</v>
      </c>
      <c r="E1845" s="122">
        <v>34</v>
      </c>
      <c r="F1845" s="122">
        <v>8.0377520567604996</v>
      </c>
      <c r="G1845" s="122">
        <v>8.2734932603740994</v>
      </c>
      <c r="H1845" s="122">
        <v>8.7761395612927995</v>
      </c>
      <c r="I1845" s="122">
        <v>9.5594787530598992</v>
      </c>
      <c r="J1845" s="122">
        <v>10.0164565469544</v>
      </c>
      <c r="K1845" s="122">
        <v>10.580462401719</v>
      </c>
      <c r="L1845" s="122">
        <v>10.557761870190999</v>
      </c>
      <c r="M1845" s="122">
        <v>9.7749492743697992</v>
      </c>
      <c r="N1845" s="122">
        <v>9.5602129644064995</v>
      </c>
      <c r="O1845" s="122">
        <v>9.3075484733848004</v>
      </c>
      <c r="P1845" s="122">
        <v>9.8508161526048994</v>
      </c>
      <c r="Q1845" s="122">
        <v>7.5867106867908998</v>
      </c>
      <c r="R1845" s="122">
        <v>6.4873269935581996</v>
      </c>
      <c r="S1845" s="122">
        <v>7.9896454159834001</v>
      </c>
      <c r="T1845" s="122">
        <v>8.6697887045352999</v>
      </c>
      <c r="U1845" s="122">
        <v>10.426498133556899</v>
      </c>
      <c r="V1845" s="122">
        <v>10.451299234461001</v>
      </c>
      <c r="W1845" s="122">
        <v>10.5665440333664</v>
      </c>
      <c r="X1845" s="122">
        <v>11.3678469877668</v>
      </c>
      <c r="Y1845" s="122">
        <v>10.767960271768599</v>
      </c>
      <c r="Z1845" s="122">
        <v>10.5393623691748</v>
      </c>
      <c r="AA1845" s="122">
        <v>10.566227378163299</v>
      </c>
      <c r="AB1845" s="122">
        <v>10.323009755181401</v>
      </c>
      <c r="AC1845" s="122">
        <v>11.826943927886999</v>
      </c>
      <c r="AD1845" s="122">
        <v>13.2694033031456</v>
      </c>
      <c r="AE1845" s="122">
        <v>13.198820735316099</v>
      </c>
      <c r="AF1845" s="122">
        <v>12.874287889928601</v>
      </c>
      <c r="AG1845" s="122">
        <v>12.5421862882085</v>
      </c>
      <c r="AH1845" s="122">
        <v>13.4509574277096</v>
      </c>
      <c r="AI1845" s="122">
        <v>12.614397859131101</v>
      </c>
      <c r="AJ1845" s="122">
        <v>12.0067659552439</v>
      </c>
      <c r="AK1845" s="122">
        <v>12.7239749617918</v>
      </c>
      <c r="AL1845" s="122">
        <v>0</v>
      </c>
    </row>
    <row r="1846" spans="1:38" hidden="1" x14ac:dyDescent="0.25">
      <c r="A1846" s="122" t="s">
        <v>2173</v>
      </c>
      <c r="B1846" s="122">
        <v>1</v>
      </c>
      <c r="C1846" s="122" t="s">
        <v>2174</v>
      </c>
      <c r="D1846" s="122" t="s">
        <v>2122</v>
      </c>
      <c r="E1846" s="122">
        <v>34</v>
      </c>
      <c r="F1846" s="122">
        <v>0.55737056656759998</v>
      </c>
      <c r="G1846" s="122">
        <v>0.64170376975480004</v>
      </c>
      <c r="H1846" s="122">
        <v>0.65447850820510001</v>
      </c>
      <c r="I1846" s="122">
        <v>0.83218723113820003</v>
      </c>
      <c r="J1846" s="122">
        <v>0.85072770606509995</v>
      </c>
      <c r="K1846" s="122">
        <v>0.94757213464190004</v>
      </c>
      <c r="L1846" s="122">
        <v>1.0190311833806001</v>
      </c>
      <c r="M1846" s="122">
        <v>0.96452217618900005</v>
      </c>
      <c r="N1846" s="122">
        <v>0.83897582862300002</v>
      </c>
      <c r="O1846" s="122">
        <v>0.86551902536930003</v>
      </c>
      <c r="P1846" s="122">
        <v>0.92591200124179995</v>
      </c>
      <c r="Q1846" s="122">
        <v>0.85402196016020004</v>
      </c>
      <c r="R1846" s="122">
        <v>1.1994060782047999</v>
      </c>
      <c r="S1846" s="122">
        <v>1.3107927226824001</v>
      </c>
      <c r="T1846" s="122">
        <v>1.0857330218579</v>
      </c>
      <c r="U1846" s="122">
        <v>1.3024177078004</v>
      </c>
      <c r="V1846" s="122">
        <v>1.3232192548918</v>
      </c>
      <c r="W1846" s="122">
        <v>1.3175464840969999</v>
      </c>
      <c r="X1846" s="122">
        <v>1.3553200721583001</v>
      </c>
      <c r="Y1846" s="122">
        <v>1.8129972419911999</v>
      </c>
      <c r="Z1846" s="122">
        <v>2.0579876796402998</v>
      </c>
      <c r="AA1846" s="122">
        <v>1.8158670206834</v>
      </c>
      <c r="AB1846" s="122">
        <v>1.5886033807649</v>
      </c>
      <c r="AC1846" s="122">
        <v>2.0418121058495</v>
      </c>
      <c r="AD1846" s="122">
        <v>2.0162303045840999</v>
      </c>
      <c r="AE1846" s="122">
        <v>2.6415704802637001</v>
      </c>
      <c r="AF1846" s="122">
        <v>2.4134176988413998</v>
      </c>
      <c r="AG1846" s="122">
        <v>2.3666154626815001</v>
      </c>
      <c r="AH1846" s="122">
        <v>2.6849360357380001</v>
      </c>
      <c r="AI1846" s="122">
        <v>2.4985547454054</v>
      </c>
      <c r="AJ1846" s="122">
        <v>2.2564711477239001</v>
      </c>
      <c r="AK1846" s="122">
        <v>2.4283487554461001</v>
      </c>
      <c r="AL1846" s="122">
        <v>0</v>
      </c>
    </row>
    <row r="1847" spans="1:38" hidden="1" x14ac:dyDescent="0.25">
      <c r="A1847" s="122" t="s">
        <v>2173</v>
      </c>
      <c r="B1847" s="122">
        <v>1</v>
      </c>
      <c r="C1847" s="122" t="s">
        <v>2174</v>
      </c>
      <c r="D1847" s="122" t="s">
        <v>2123</v>
      </c>
      <c r="E1847" s="122">
        <v>34</v>
      </c>
      <c r="F1847" s="122">
        <v>9.2448562449103004</v>
      </c>
      <c r="G1847" s="122">
        <v>7.1839594090084002</v>
      </c>
      <c r="H1847" s="122">
        <v>8.9932903112761</v>
      </c>
      <c r="I1847" s="122">
        <v>9.0107095458680995</v>
      </c>
      <c r="J1847" s="122">
        <v>8.8504686635923004</v>
      </c>
      <c r="K1847" s="122">
        <v>8.4140795230688994</v>
      </c>
      <c r="L1847" s="122">
        <v>8.3340960073944004</v>
      </c>
      <c r="M1847" s="122">
        <v>8.5482884900201999</v>
      </c>
      <c r="N1847" s="122">
        <v>8.1498734625956999</v>
      </c>
      <c r="O1847" s="122">
        <v>8.1210325932269996</v>
      </c>
      <c r="P1847" s="122">
        <v>8.2887706427423993</v>
      </c>
      <c r="Q1847" s="122">
        <v>8.8725005563747992</v>
      </c>
      <c r="R1847" s="122">
        <v>8.5257749669261997</v>
      </c>
      <c r="S1847" s="122">
        <v>9.3380455873623998</v>
      </c>
      <c r="T1847" s="122">
        <v>9.0062848521888004</v>
      </c>
      <c r="U1847" s="122">
        <v>7.8654720231077002</v>
      </c>
      <c r="V1847" s="122">
        <v>10.181862054796699</v>
      </c>
      <c r="W1847" s="122">
        <v>8.0285879016799004</v>
      </c>
      <c r="X1847" s="122">
        <v>8.1427177824599006</v>
      </c>
      <c r="Y1847" s="122">
        <v>8.9801647454826004</v>
      </c>
      <c r="Z1847" s="122">
        <v>11.323678998593399</v>
      </c>
      <c r="AA1847" s="122">
        <v>11.139755895960199</v>
      </c>
      <c r="AB1847" s="122">
        <v>10.7323037731671</v>
      </c>
      <c r="AC1847" s="122">
        <v>11.455535839150199</v>
      </c>
      <c r="AD1847" s="122">
        <v>11.4871750613597</v>
      </c>
      <c r="AE1847" s="122">
        <v>12.0733006630504</v>
      </c>
      <c r="AF1847" s="122">
        <v>13.126098416319699</v>
      </c>
      <c r="AG1847" s="122">
        <v>12.700842683646099</v>
      </c>
      <c r="AH1847" s="122">
        <v>12.7173819399145</v>
      </c>
      <c r="AI1847" s="122">
        <v>12.8819937702463</v>
      </c>
      <c r="AJ1847" s="122">
        <v>11.3321323152128</v>
      </c>
      <c r="AK1847" s="122">
        <v>11.692529306190901</v>
      </c>
      <c r="AL1847" s="122">
        <v>0</v>
      </c>
    </row>
    <row r="1848" spans="1:38" hidden="1" x14ac:dyDescent="0.25">
      <c r="A1848" s="122" t="s">
        <v>2173</v>
      </c>
      <c r="B1848" s="122">
        <v>1</v>
      </c>
      <c r="C1848" s="122" t="s">
        <v>2174</v>
      </c>
      <c r="D1848" s="122" t="s">
        <v>2124</v>
      </c>
      <c r="E1848" s="122">
        <v>34</v>
      </c>
      <c r="F1848" s="122">
        <v>7.7117529956448996</v>
      </c>
      <c r="G1848" s="122">
        <v>7.6710010325173998</v>
      </c>
      <c r="H1848" s="122">
        <v>7.8305988383793004</v>
      </c>
      <c r="I1848" s="122">
        <v>7.2701882958623001</v>
      </c>
      <c r="J1848" s="122">
        <v>7.5933576411427</v>
      </c>
      <c r="K1848" s="122">
        <v>7.8837062351496998</v>
      </c>
      <c r="L1848" s="122">
        <v>8.8124885785612008</v>
      </c>
      <c r="M1848" s="122">
        <v>8.8786427713048006</v>
      </c>
      <c r="N1848" s="122">
        <v>8.1812141174720008</v>
      </c>
      <c r="O1848" s="122">
        <v>8.6045098021692006</v>
      </c>
      <c r="P1848" s="122">
        <v>8.5054620547248003</v>
      </c>
      <c r="Q1848" s="122">
        <v>9.1457263822087</v>
      </c>
      <c r="R1848" s="122">
        <v>6.5803377068174003</v>
      </c>
      <c r="S1848" s="122">
        <v>7.6154385416982997</v>
      </c>
      <c r="T1848" s="122">
        <v>6.6463288599728001</v>
      </c>
      <c r="U1848" s="122">
        <v>9.6731122170890007</v>
      </c>
      <c r="V1848" s="122">
        <v>9.0876552688454009</v>
      </c>
      <c r="W1848" s="122">
        <v>8.7926888345284002</v>
      </c>
      <c r="X1848" s="122">
        <v>9.1866349603998003</v>
      </c>
      <c r="Y1848" s="122">
        <v>8.1963351087799996</v>
      </c>
      <c r="Z1848" s="122">
        <v>10.4187857204126</v>
      </c>
      <c r="AA1848" s="122">
        <v>10.503773477658999</v>
      </c>
      <c r="AB1848" s="122">
        <v>10.1846122867903</v>
      </c>
      <c r="AC1848" s="122">
        <v>10.7949458233867</v>
      </c>
      <c r="AD1848" s="122">
        <v>10.6564543045149</v>
      </c>
      <c r="AE1848" s="122">
        <v>11.2729167945005</v>
      </c>
      <c r="AF1848" s="122">
        <v>10.81948460291</v>
      </c>
      <c r="AG1848" s="122">
        <v>10.630704050038201</v>
      </c>
      <c r="AH1848" s="122">
        <v>11.225086394650299</v>
      </c>
      <c r="AI1848" s="122">
        <v>10.9177857842473</v>
      </c>
      <c r="AJ1848" s="122">
        <v>9.8546781347696992</v>
      </c>
      <c r="AK1848" s="122">
        <v>9.6172491503046</v>
      </c>
      <c r="AL1848" s="122">
        <v>0</v>
      </c>
    </row>
    <row r="1849" spans="1:38" hidden="1" x14ac:dyDescent="0.25">
      <c r="A1849" s="122" t="s">
        <v>2173</v>
      </c>
      <c r="B1849" s="122">
        <v>1</v>
      </c>
      <c r="C1849" s="122" t="s">
        <v>2174</v>
      </c>
      <c r="D1849" s="122" t="s">
        <v>2125</v>
      </c>
      <c r="E1849" s="122">
        <v>34</v>
      </c>
      <c r="F1849" s="122">
        <v>0.52663901733700003</v>
      </c>
      <c r="G1849" s="122">
        <v>0.55715348098890005</v>
      </c>
      <c r="H1849" s="122">
        <v>0.56849266275779997</v>
      </c>
      <c r="I1849" s="122">
        <v>0.74493749008309995</v>
      </c>
      <c r="J1849" s="122">
        <v>0.72210702192679999</v>
      </c>
      <c r="K1849" s="122">
        <v>0.75231200445330004</v>
      </c>
      <c r="L1849" s="122">
        <v>0.7369231877886</v>
      </c>
      <c r="M1849" s="122">
        <v>0.61778894468370005</v>
      </c>
      <c r="N1849" s="122">
        <v>0.54724594429359996</v>
      </c>
      <c r="O1849" s="122">
        <v>0.56292758323879999</v>
      </c>
      <c r="P1849" s="122">
        <v>0.59465949888199998</v>
      </c>
      <c r="Q1849" s="122">
        <v>0.51467534308749996</v>
      </c>
      <c r="R1849" s="122">
        <v>0.4596932751676</v>
      </c>
      <c r="S1849" s="122">
        <v>0.50217557791269996</v>
      </c>
      <c r="T1849" s="122">
        <v>0.54212687052240005</v>
      </c>
      <c r="U1849" s="122">
        <v>1.3814762087036001</v>
      </c>
      <c r="V1849" s="122">
        <v>1.2676998696699</v>
      </c>
      <c r="W1849" s="122">
        <v>1.4203545709362</v>
      </c>
      <c r="X1849" s="122">
        <v>1.6121587596888001</v>
      </c>
      <c r="Y1849" s="122">
        <v>2.5707548735798</v>
      </c>
      <c r="Z1849" s="122">
        <v>2.8085719103315001</v>
      </c>
      <c r="AA1849" s="122">
        <v>2.7686424808771002</v>
      </c>
      <c r="AB1849" s="122">
        <v>2.4190010924985001</v>
      </c>
      <c r="AC1849" s="122">
        <v>2.9739338664366</v>
      </c>
      <c r="AD1849" s="122">
        <v>3.0261022158188</v>
      </c>
      <c r="AE1849" s="122">
        <v>1.8124021138133</v>
      </c>
      <c r="AF1849" s="122">
        <v>1.7337253354458</v>
      </c>
      <c r="AG1849" s="122">
        <v>1.7200876862539001</v>
      </c>
      <c r="AH1849" s="122">
        <v>1.9276366992139</v>
      </c>
      <c r="AI1849" s="122">
        <v>1.8876613997664</v>
      </c>
      <c r="AJ1849" s="122">
        <v>1.6313992755733</v>
      </c>
      <c r="AK1849" s="122">
        <v>1.8543586393010001</v>
      </c>
      <c r="AL1849" s="122">
        <v>0</v>
      </c>
    </row>
    <row r="1850" spans="1:38" hidden="1" x14ac:dyDescent="0.25">
      <c r="A1850" s="122" t="s">
        <v>2173</v>
      </c>
      <c r="B1850" s="122">
        <v>1</v>
      </c>
      <c r="C1850" s="122" t="s">
        <v>2174</v>
      </c>
      <c r="D1850" s="122" t="s">
        <v>2126</v>
      </c>
      <c r="E1850" s="122">
        <v>34</v>
      </c>
      <c r="F1850" s="122">
        <v>0.21707634953900001</v>
      </c>
      <c r="G1850" s="122">
        <v>0.22710242882100001</v>
      </c>
      <c r="H1850" s="122">
        <v>0.1727279517009</v>
      </c>
      <c r="I1850" s="122">
        <v>0.16396221694999999</v>
      </c>
      <c r="J1850" s="122">
        <v>0.18490878081699999</v>
      </c>
      <c r="K1850" s="122">
        <v>0.1672500769412</v>
      </c>
      <c r="L1850" s="122">
        <v>0.14864955619610001</v>
      </c>
      <c r="M1850" s="122">
        <v>0.1629859125391</v>
      </c>
      <c r="N1850" s="122">
        <v>0.14690314526939999</v>
      </c>
      <c r="O1850" s="122">
        <v>0.1510000341776</v>
      </c>
      <c r="P1850" s="122">
        <v>0.16531781604990001</v>
      </c>
      <c r="Q1850" s="122">
        <v>0.12184002800510001</v>
      </c>
      <c r="R1850" s="122">
        <v>0.1169286548681</v>
      </c>
      <c r="S1850" s="122">
        <v>0.13130948672170001</v>
      </c>
      <c r="T1850" s="122">
        <v>0.14514067961679999</v>
      </c>
      <c r="U1850" s="122">
        <v>0.31984022349989999</v>
      </c>
      <c r="V1850" s="122">
        <v>0.32686469104709998</v>
      </c>
      <c r="W1850" s="122">
        <v>0.38301986668400001</v>
      </c>
      <c r="X1850" s="122">
        <v>0.45162417818400002</v>
      </c>
      <c r="Y1850" s="122">
        <v>0.34965683245860002</v>
      </c>
      <c r="Z1850" s="122">
        <v>0.37958805933680001</v>
      </c>
      <c r="AA1850" s="122">
        <v>0.43327111647729999</v>
      </c>
      <c r="AB1850" s="122">
        <v>0.41764803110019999</v>
      </c>
      <c r="AC1850" s="122">
        <v>0.50927653309309995</v>
      </c>
      <c r="AD1850" s="122">
        <v>0.48487714449870001</v>
      </c>
      <c r="AE1850" s="122">
        <v>0.82771054288970003</v>
      </c>
      <c r="AF1850" s="122">
        <v>0.81216819379079996</v>
      </c>
      <c r="AG1850" s="122">
        <v>0.85546342841669998</v>
      </c>
      <c r="AH1850" s="122">
        <v>0.83665205770069995</v>
      </c>
      <c r="AI1850" s="122">
        <v>0.83526378382059996</v>
      </c>
      <c r="AJ1850" s="122">
        <v>0.80637075077169995</v>
      </c>
      <c r="AK1850" s="122">
        <v>0.80047394966670005</v>
      </c>
      <c r="AL1850" s="122">
        <v>0</v>
      </c>
    </row>
    <row r="1851" spans="1:38" hidden="1" x14ac:dyDescent="0.25">
      <c r="A1851" s="122" t="s">
        <v>2175</v>
      </c>
      <c r="B1851" s="122">
        <v>1</v>
      </c>
      <c r="C1851" s="122" t="s">
        <v>2176</v>
      </c>
      <c r="D1851" s="122" t="s">
        <v>2078</v>
      </c>
      <c r="E1851" s="122">
        <v>35</v>
      </c>
      <c r="F1851" s="122">
        <v>1.9906750363851999</v>
      </c>
      <c r="G1851" s="122">
        <v>2.2072089645066</v>
      </c>
      <c r="H1851" s="122">
        <v>2.0173254987672999</v>
      </c>
      <c r="I1851" s="122">
        <v>1.8030979551841</v>
      </c>
      <c r="J1851" s="122">
        <v>1.7980833409863</v>
      </c>
      <c r="K1851" s="122">
        <v>2.0502598187694998</v>
      </c>
      <c r="L1851" s="122">
        <v>2.0195878835264001</v>
      </c>
      <c r="M1851" s="122">
        <v>2.4461546782680998</v>
      </c>
      <c r="N1851" s="122">
        <v>2.5755159372613998</v>
      </c>
      <c r="O1851" s="122">
        <v>2.6061218937486998</v>
      </c>
      <c r="P1851" s="122">
        <v>2.8178192869251002</v>
      </c>
      <c r="Q1851" s="122">
        <v>2.4610738471392999</v>
      </c>
      <c r="R1851" s="122">
        <v>2.6135603199344</v>
      </c>
      <c r="S1851" s="122">
        <v>3.0233903080075999</v>
      </c>
      <c r="T1851" s="122">
        <v>3.489214480747</v>
      </c>
      <c r="U1851" s="122">
        <v>3.7106602170717999</v>
      </c>
      <c r="V1851" s="122">
        <v>3.7789262653289999</v>
      </c>
      <c r="W1851" s="122">
        <v>3.5733223534963998</v>
      </c>
      <c r="X1851" s="122">
        <v>2.9290107445467002</v>
      </c>
      <c r="Y1851" s="122">
        <v>2.2953518701348998</v>
      </c>
      <c r="Z1851" s="122">
        <v>2.7329557323602001</v>
      </c>
      <c r="AA1851" s="122">
        <v>2.6558075425885002</v>
      </c>
      <c r="AB1851" s="122">
        <v>2.5674370343566002</v>
      </c>
      <c r="AC1851" s="122">
        <v>2.3102254327735001</v>
      </c>
      <c r="AD1851" s="122">
        <v>2.4313511220884001</v>
      </c>
      <c r="AE1851" s="122">
        <v>2.5604119498806002</v>
      </c>
      <c r="AF1851" s="122">
        <v>2.4469648960958001</v>
      </c>
      <c r="AG1851" s="122">
        <v>2.4538577695354999</v>
      </c>
      <c r="AH1851" s="122">
        <v>2.7437191086828001</v>
      </c>
      <c r="AI1851" s="122">
        <v>2.5664260876313998</v>
      </c>
      <c r="AJ1851" s="122">
        <v>2.5001998163770001</v>
      </c>
      <c r="AK1851" s="122">
        <v>2.8817134136314002</v>
      </c>
      <c r="AL1851" s="122">
        <v>0</v>
      </c>
    </row>
    <row r="1852" spans="1:38" hidden="1" x14ac:dyDescent="0.25">
      <c r="A1852" s="122" t="s">
        <v>2175</v>
      </c>
      <c r="B1852" s="122">
        <v>1</v>
      </c>
      <c r="C1852" s="122" t="s">
        <v>2176</v>
      </c>
      <c r="D1852" s="122" t="s">
        <v>2079</v>
      </c>
      <c r="E1852" s="122">
        <v>35</v>
      </c>
      <c r="F1852" s="122">
        <v>1.5913162573235999</v>
      </c>
      <c r="G1852" s="122">
        <v>1.891348770015</v>
      </c>
      <c r="H1852" s="122">
        <v>1.6841823712641</v>
      </c>
      <c r="I1852" s="122">
        <v>1.5212279971858</v>
      </c>
      <c r="J1852" s="122">
        <v>1.3140635155909</v>
      </c>
      <c r="K1852" s="122">
        <v>1.2929829509018</v>
      </c>
      <c r="L1852" s="122">
        <v>1.2622285282447001</v>
      </c>
      <c r="M1852" s="122">
        <v>1.1613762945605</v>
      </c>
      <c r="N1852" s="122">
        <v>0.77363426690769999</v>
      </c>
      <c r="O1852" s="122">
        <v>0.76259139243189999</v>
      </c>
      <c r="P1852" s="122">
        <v>1.1810196455901001</v>
      </c>
      <c r="Q1852" s="122">
        <v>0.66834287620980004</v>
      </c>
      <c r="R1852" s="122">
        <v>1.0927995102643</v>
      </c>
      <c r="S1852" s="122">
        <v>0.90647555903139998</v>
      </c>
      <c r="T1852" s="122">
        <v>1.3557956219359999</v>
      </c>
      <c r="U1852" s="122">
        <v>1.0433011743455001</v>
      </c>
      <c r="V1852" s="122">
        <v>1.0858611822349999</v>
      </c>
      <c r="W1852" s="122">
        <v>0.82083763848750002</v>
      </c>
      <c r="X1852" s="122">
        <v>0.91552190099620001</v>
      </c>
      <c r="Y1852" s="122">
        <v>0.77317282062180004</v>
      </c>
      <c r="Z1852" s="122">
        <v>0.9052557522993</v>
      </c>
      <c r="AA1852" s="122">
        <v>0.81303070853290005</v>
      </c>
      <c r="AB1852" s="122">
        <v>0.73205361324200002</v>
      </c>
      <c r="AC1852" s="122">
        <v>0.57797851616630003</v>
      </c>
      <c r="AD1852" s="122">
        <v>0.68458917966129995</v>
      </c>
      <c r="AE1852" s="122">
        <v>0.59141287208500004</v>
      </c>
      <c r="AF1852" s="122">
        <v>0.68029057036469998</v>
      </c>
      <c r="AG1852" s="122">
        <v>0.70121418044049999</v>
      </c>
      <c r="AH1852" s="122">
        <v>0.64004992225269997</v>
      </c>
      <c r="AI1852" s="122">
        <v>0.63010941928240005</v>
      </c>
      <c r="AJ1852" s="122">
        <v>0.41018384950280001</v>
      </c>
      <c r="AK1852" s="122">
        <v>0.42033859460529999</v>
      </c>
      <c r="AL1852" s="122">
        <v>0</v>
      </c>
    </row>
    <row r="1853" spans="1:38" hidden="1" x14ac:dyDescent="0.25">
      <c r="A1853" s="122" t="s">
        <v>2175</v>
      </c>
      <c r="B1853" s="122">
        <v>1</v>
      </c>
      <c r="C1853" s="122" t="s">
        <v>2176</v>
      </c>
      <c r="D1853" s="122" t="s">
        <v>2080</v>
      </c>
      <c r="E1853" s="122">
        <v>35</v>
      </c>
      <c r="F1853" s="122">
        <v>0.12523123416650001</v>
      </c>
      <c r="G1853" s="122">
        <v>0.1630786209415</v>
      </c>
      <c r="H1853" s="122">
        <v>0.1080068402852</v>
      </c>
      <c r="I1853" s="122">
        <v>0.1004002658606</v>
      </c>
      <c r="J1853" s="122">
        <v>0.15098999492279999</v>
      </c>
      <c r="K1853" s="122">
        <v>0.1179857215884</v>
      </c>
      <c r="L1853" s="122">
        <v>0.1467780807589</v>
      </c>
      <c r="M1853" s="122">
        <v>0.1532429460394</v>
      </c>
      <c r="N1853" s="122">
        <v>0.15999080268890001</v>
      </c>
      <c r="O1853" s="122">
        <v>0.44992821389269999</v>
      </c>
      <c r="P1853" s="122">
        <v>0.47931655093039999</v>
      </c>
      <c r="Q1853" s="122">
        <v>9.76597401319E-2</v>
      </c>
      <c r="R1853" s="122">
        <v>7.6404572634700005E-2</v>
      </c>
      <c r="S1853" s="122">
        <v>0.1126101647636</v>
      </c>
      <c r="T1853" s="122">
        <v>0.30222539229630002</v>
      </c>
      <c r="U1853" s="122">
        <v>0.22238009145500001</v>
      </c>
      <c r="V1853" s="122">
        <v>0.1220105504878</v>
      </c>
      <c r="W1853" s="122">
        <v>0.12966656764590001</v>
      </c>
      <c r="X1853" s="122">
        <v>0.36010587549020001</v>
      </c>
      <c r="Y1853" s="122">
        <v>0.31368437813799999</v>
      </c>
      <c r="Z1853" s="122">
        <v>0.41995196606379998</v>
      </c>
      <c r="AA1853" s="122">
        <v>0.41128739755400001</v>
      </c>
      <c r="AB1853" s="122">
        <v>0.1810621098047</v>
      </c>
      <c r="AC1853" s="122">
        <v>0.16897967092259999</v>
      </c>
      <c r="AD1853" s="122">
        <v>0.18078179407629999</v>
      </c>
      <c r="AE1853" s="122">
        <v>0.16652552841070001</v>
      </c>
      <c r="AF1853" s="122">
        <v>0.1592616894966</v>
      </c>
      <c r="AG1853" s="122">
        <v>0.1705711241184</v>
      </c>
      <c r="AH1853" s="122">
        <v>0.15519080526080001</v>
      </c>
      <c r="AI1853" s="122">
        <v>0.1528928396641</v>
      </c>
      <c r="AJ1853" s="122">
        <v>9.7149068712499995E-2</v>
      </c>
      <c r="AK1853" s="122">
        <v>0.1043319182716</v>
      </c>
      <c r="AL1853" s="122">
        <v>0</v>
      </c>
    </row>
    <row r="1854" spans="1:38" hidden="1" x14ac:dyDescent="0.25">
      <c r="A1854" s="122" t="s">
        <v>2175</v>
      </c>
      <c r="B1854" s="122">
        <v>1</v>
      </c>
      <c r="C1854" s="122" t="s">
        <v>2176</v>
      </c>
      <c r="D1854" s="122" t="s">
        <v>2081</v>
      </c>
      <c r="E1854" s="122">
        <v>35</v>
      </c>
      <c r="F1854" s="122">
        <v>0.57751845754669995</v>
      </c>
      <c r="G1854" s="122">
        <v>0.82608270826899999</v>
      </c>
      <c r="H1854" s="122">
        <v>0.7257021216292</v>
      </c>
      <c r="I1854" s="122">
        <v>0.68709130557880005</v>
      </c>
      <c r="J1854" s="122">
        <v>0.64429343028770003</v>
      </c>
      <c r="K1854" s="122">
        <v>0.6870103884073</v>
      </c>
      <c r="L1854" s="122">
        <v>0.70152764784139998</v>
      </c>
      <c r="M1854" s="122">
        <v>0.74645550706029995</v>
      </c>
      <c r="N1854" s="122">
        <v>0.79412260112419997</v>
      </c>
      <c r="O1854" s="122">
        <v>0.90926715615410003</v>
      </c>
      <c r="P1854" s="122">
        <v>1.026578954174</v>
      </c>
      <c r="Q1854" s="122">
        <v>0.92689245297150002</v>
      </c>
      <c r="R1854" s="122">
        <v>0.96087127552380003</v>
      </c>
      <c r="S1854" s="122">
        <v>1.0225514971030001</v>
      </c>
      <c r="T1854" s="122">
        <v>0.77970488009100003</v>
      </c>
      <c r="U1854" s="122">
        <v>0.78792063279080005</v>
      </c>
      <c r="V1854" s="122">
        <v>0.78207492268839995</v>
      </c>
      <c r="W1854" s="122">
        <v>0.68752319485949998</v>
      </c>
      <c r="X1854" s="122">
        <v>0.67530446972339997</v>
      </c>
      <c r="Y1854" s="122">
        <v>0.48710639016430002</v>
      </c>
      <c r="Z1854" s="122">
        <v>1.4908365056983</v>
      </c>
      <c r="AA1854" s="122">
        <v>1.6337928603013001</v>
      </c>
      <c r="AB1854" s="122">
        <v>1.6194882669357</v>
      </c>
      <c r="AC1854" s="122">
        <v>1.6276394686204001</v>
      </c>
      <c r="AD1854" s="122">
        <v>1.715135520194</v>
      </c>
      <c r="AE1854" s="122">
        <v>1.6984843690914</v>
      </c>
      <c r="AF1854" s="122">
        <v>1.667378436698</v>
      </c>
      <c r="AG1854" s="122">
        <v>1.7589434066564</v>
      </c>
      <c r="AH1854" s="122">
        <v>1.7887115449051001</v>
      </c>
      <c r="AI1854" s="122">
        <v>1.7172143615507001</v>
      </c>
      <c r="AJ1854" s="122">
        <v>0.99177146865709997</v>
      </c>
      <c r="AK1854" s="122">
        <v>1.2926608723934001</v>
      </c>
      <c r="AL1854" s="122">
        <v>0</v>
      </c>
    </row>
    <row r="1855" spans="1:38" x14ac:dyDescent="0.25">
      <c r="A1855" s="122" t="s">
        <v>2175</v>
      </c>
      <c r="B1855" s="122">
        <v>1</v>
      </c>
      <c r="C1855" s="122" t="s">
        <v>2176</v>
      </c>
      <c r="D1855" s="122" t="s">
        <v>2082</v>
      </c>
      <c r="E1855" s="122">
        <v>35</v>
      </c>
      <c r="F1855" s="122">
        <v>25.729748381836899</v>
      </c>
      <c r="G1855" s="122">
        <v>24.392946682784199</v>
      </c>
      <c r="H1855" s="122">
        <v>17.669930997945901</v>
      </c>
      <c r="I1855" s="122">
        <v>17.301559172551599</v>
      </c>
      <c r="J1855" s="122">
        <v>19.6562570847105</v>
      </c>
      <c r="K1855" s="122">
        <v>20.972715900996899</v>
      </c>
      <c r="L1855" s="122">
        <v>21.104188536149302</v>
      </c>
      <c r="M1855" s="122">
        <v>18.3561956622382</v>
      </c>
      <c r="N1855" s="122">
        <v>17.3897080295758</v>
      </c>
      <c r="O1855" s="122">
        <v>17.713239892914</v>
      </c>
      <c r="P1855" s="122">
        <v>18.398144418985201</v>
      </c>
      <c r="Q1855" s="122">
        <v>17.709189143890601</v>
      </c>
      <c r="R1855" s="122">
        <v>19.284841925872399</v>
      </c>
      <c r="S1855" s="122">
        <v>18.931672372933001</v>
      </c>
      <c r="T1855" s="122">
        <v>20.0209379560185</v>
      </c>
      <c r="U1855" s="122">
        <v>22.029342282460998</v>
      </c>
      <c r="V1855" s="122">
        <v>23.0385904926015</v>
      </c>
      <c r="W1855" s="122">
        <v>23.3765774471978</v>
      </c>
      <c r="X1855" s="122">
        <v>23.865521937956</v>
      </c>
      <c r="Y1855" s="122">
        <v>24.681419387504501</v>
      </c>
      <c r="Z1855" s="122">
        <v>22.412918190526099</v>
      </c>
      <c r="AA1855" s="122">
        <v>19.273109699046199</v>
      </c>
      <c r="AB1855" s="122">
        <v>18.742206058606101</v>
      </c>
      <c r="AC1855" s="122">
        <v>16.385213416645101</v>
      </c>
      <c r="AD1855" s="122">
        <v>16.126003164225601</v>
      </c>
      <c r="AE1855" s="122">
        <v>19.511328272813401</v>
      </c>
      <c r="AF1855" s="122">
        <v>20.346878495551898</v>
      </c>
      <c r="AG1855" s="122">
        <v>21.5085631622675</v>
      </c>
      <c r="AH1855" s="122">
        <v>22.936473611114199</v>
      </c>
      <c r="AI1855" s="122">
        <v>22.0649722823307</v>
      </c>
      <c r="AJ1855" s="122">
        <v>13.6477051979859</v>
      </c>
      <c r="AK1855" s="122">
        <v>14.739833635837201</v>
      </c>
      <c r="AL1855" s="122">
        <v>0</v>
      </c>
    </row>
    <row r="1856" spans="1:38" hidden="1" x14ac:dyDescent="0.25">
      <c r="A1856" s="122" t="s">
        <v>2175</v>
      </c>
      <c r="B1856" s="122">
        <v>1</v>
      </c>
      <c r="C1856" s="122" t="s">
        <v>2176</v>
      </c>
      <c r="D1856" s="122" t="s">
        <v>474</v>
      </c>
      <c r="E1856" s="122">
        <v>35</v>
      </c>
      <c r="F1856" s="122">
        <v>0.42180358150539998</v>
      </c>
      <c r="G1856" s="122">
        <v>0.56632229292150005</v>
      </c>
      <c r="H1856" s="122">
        <v>0.65083520419810004</v>
      </c>
      <c r="I1856" s="122">
        <v>0.78734658198569996</v>
      </c>
      <c r="J1856" s="122">
        <v>0.68973036999869997</v>
      </c>
      <c r="K1856" s="122">
        <v>0.6707670822149</v>
      </c>
      <c r="L1856" s="122">
        <v>0.68738096115330005</v>
      </c>
      <c r="M1856" s="122">
        <v>0.67145346758790003</v>
      </c>
      <c r="N1856" s="122">
        <v>0.62221362899230004</v>
      </c>
      <c r="O1856" s="122">
        <v>0.73662562058549996</v>
      </c>
      <c r="P1856" s="122">
        <v>0.74604216046390004</v>
      </c>
      <c r="Q1856" s="122">
        <v>0.72163089821199999</v>
      </c>
      <c r="R1856" s="122">
        <v>0.6624608416369</v>
      </c>
      <c r="S1856" s="122">
        <v>0.54416926242609998</v>
      </c>
      <c r="T1856" s="122">
        <v>1.1667256638746999</v>
      </c>
      <c r="U1856" s="122">
        <v>1.2106071319909</v>
      </c>
      <c r="V1856" s="122">
        <v>1.3153876070488</v>
      </c>
      <c r="W1856" s="122">
        <v>1.4068235973473999</v>
      </c>
      <c r="X1856" s="122">
        <v>1.3142666862409</v>
      </c>
      <c r="Y1856" s="122">
        <v>1.1270458252266999</v>
      </c>
      <c r="Z1856" s="122">
        <v>1.3350423349391001</v>
      </c>
      <c r="AA1856" s="122">
        <v>1.3888644457629999</v>
      </c>
      <c r="AB1856" s="122">
        <v>1.4099660745257001</v>
      </c>
      <c r="AC1856" s="122">
        <v>1.381976141974</v>
      </c>
      <c r="AD1856" s="122">
        <v>1.4474014066789</v>
      </c>
      <c r="AE1856" s="122">
        <v>1.3853238971555999</v>
      </c>
      <c r="AF1856" s="122">
        <v>1.4891571408830999</v>
      </c>
      <c r="AG1856" s="122">
        <v>1.6073577093361</v>
      </c>
      <c r="AH1856" s="122">
        <v>1.7632861084608</v>
      </c>
      <c r="AI1856" s="122">
        <v>1.6927755637338</v>
      </c>
      <c r="AJ1856" s="122">
        <v>0.76816305953240005</v>
      </c>
      <c r="AK1856" s="122">
        <v>1.1697179112344001</v>
      </c>
      <c r="AL1856" s="122">
        <v>0</v>
      </c>
    </row>
    <row r="1857" spans="1:38" hidden="1" x14ac:dyDescent="0.25">
      <c r="A1857" s="122" t="s">
        <v>2175</v>
      </c>
      <c r="B1857" s="122">
        <v>1</v>
      </c>
      <c r="C1857" s="122" t="s">
        <v>2176</v>
      </c>
      <c r="D1857" s="122" t="s">
        <v>2083</v>
      </c>
      <c r="E1857" s="122">
        <v>35</v>
      </c>
      <c r="F1857" s="122">
        <v>0.18107429845090001</v>
      </c>
      <c r="G1857" s="122">
        <v>0.20697590821110001</v>
      </c>
      <c r="H1857" s="122">
        <v>0.2307057855794</v>
      </c>
      <c r="I1857" s="122">
        <v>0.22123632970339999</v>
      </c>
      <c r="J1857" s="122">
        <v>0.22582538069050001</v>
      </c>
      <c r="K1857" s="122">
        <v>0.23985258006740001</v>
      </c>
      <c r="L1857" s="122">
        <v>0.25153201401879999</v>
      </c>
      <c r="M1857" s="122">
        <v>0.2382742683713</v>
      </c>
      <c r="N1857" s="122">
        <v>0.22007174281700001</v>
      </c>
      <c r="O1857" s="122">
        <v>0.24981214691209999</v>
      </c>
      <c r="P1857" s="122">
        <v>0.26657430717120001</v>
      </c>
      <c r="Q1857" s="122">
        <v>0.22766443741110001</v>
      </c>
      <c r="R1857" s="122">
        <v>0.2117112634576</v>
      </c>
      <c r="S1857" s="122">
        <v>0.2233660903637</v>
      </c>
      <c r="T1857" s="122">
        <v>0.26238399049459998</v>
      </c>
      <c r="U1857" s="122">
        <v>0.27090954687410002</v>
      </c>
      <c r="V1857" s="122">
        <v>0.2541809255004</v>
      </c>
      <c r="W1857" s="122">
        <v>0.2383956133707</v>
      </c>
      <c r="X1857" s="122">
        <v>0.2126381655173</v>
      </c>
      <c r="Y1857" s="122">
        <v>0.16349048193099999</v>
      </c>
      <c r="Z1857" s="122">
        <v>0.2468257049365</v>
      </c>
      <c r="AA1857" s="122">
        <v>0.26899107406540002</v>
      </c>
      <c r="AB1857" s="122">
        <v>0.28464859435090001</v>
      </c>
      <c r="AC1857" s="122">
        <v>0.2065949829631</v>
      </c>
      <c r="AD1857" s="122">
        <v>0.24536609982179999</v>
      </c>
      <c r="AE1857" s="122">
        <v>0.21381052682429999</v>
      </c>
      <c r="AF1857" s="122">
        <v>0.22460683921089999</v>
      </c>
      <c r="AG1857" s="122">
        <v>0.30000682384279997</v>
      </c>
      <c r="AH1857" s="122">
        <v>0.35600018936889999</v>
      </c>
      <c r="AI1857" s="122">
        <v>0.27251305880650001</v>
      </c>
      <c r="AJ1857" s="122">
        <v>0.13392018248160001</v>
      </c>
      <c r="AK1857" s="122">
        <v>0.18382078433759999</v>
      </c>
      <c r="AL1857" s="122">
        <v>0</v>
      </c>
    </row>
    <row r="1858" spans="1:38" hidden="1" x14ac:dyDescent="0.25">
      <c r="A1858" s="122" t="s">
        <v>2175</v>
      </c>
      <c r="B1858" s="122">
        <v>1</v>
      </c>
      <c r="C1858" s="122" t="s">
        <v>2176</v>
      </c>
      <c r="D1858" s="122" t="s">
        <v>2084</v>
      </c>
      <c r="E1858" s="122">
        <v>35</v>
      </c>
      <c r="F1858" s="122">
        <v>4.407024731E-4</v>
      </c>
      <c r="G1858" s="122">
        <v>2.5471174799999999E-5</v>
      </c>
      <c r="H1858" s="122">
        <v>2.89075365E-5</v>
      </c>
      <c r="I1858" s="122">
        <v>8.9404378379000001E-3</v>
      </c>
      <c r="J1858" s="122">
        <v>2.4762180000000001E-4</v>
      </c>
      <c r="K1858" s="122">
        <v>5.6411444599999997E-5</v>
      </c>
      <c r="L1858" s="122">
        <v>7.7526561000000007E-6</v>
      </c>
      <c r="M1858" s="122">
        <v>0</v>
      </c>
      <c r="N1858" s="122">
        <v>1.6575848700000001E-5</v>
      </c>
      <c r="O1858" s="122">
        <v>1.22064904E-5</v>
      </c>
      <c r="P1858" s="122">
        <v>9.4332047000000003E-6</v>
      </c>
      <c r="Q1858" s="122">
        <v>2.5748858600000002E-5</v>
      </c>
      <c r="R1858" s="122">
        <v>7.9715998979999997E-4</v>
      </c>
      <c r="S1858" s="122">
        <v>1.4456737599999999E-5</v>
      </c>
      <c r="T1858" s="122">
        <v>1.577438839E-4</v>
      </c>
      <c r="U1858" s="122">
        <v>2.2400849499999999E-5</v>
      </c>
      <c r="V1858" s="122">
        <v>2.82126696E-5</v>
      </c>
      <c r="W1858" s="122">
        <v>3.8289446600000002E-5</v>
      </c>
      <c r="X1858" s="122">
        <v>2.7490284100000001E-5</v>
      </c>
      <c r="Y1858" s="122">
        <v>1.9252039499999999E-5</v>
      </c>
      <c r="Z1858" s="122">
        <v>4.7041767799999997E-5</v>
      </c>
      <c r="AA1858" s="122">
        <v>4.5045667500000003E-5</v>
      </c>
      <c r="AB1858" s="122">
        <v>5.5339876199999999E-5</v>
      </c>
      <c r="AC1858" s="122">
        <v>0</v>
      </c>
      <c r="AD1858" s="122">
        <v>0</v>
      </c>
      <c r="AE1858" s="122">
        <v>1.184680689E-4</v>
      </c>
      <c r="AF1858" s="122">
        <v>1.8968244799999999E-4</v>
      </c>
      <c r="AG1858" s="122">
        <v>1.591323027E-4</v>
      </c>
      <c r="AH1858" s="122">
        <v>3.3211611400000002E-5</v>
      </c>
      <c r="AI1858" s="122">
        <v>5.9053151789999995E-4</v>
      </c>
      <c r="AJ1858" s="122">
        <v>2.093837303E-4</v>
      </c>
      <c r="AK1858" s="122">
        <v>1.996614446E-4</v>
      </c>
      <c r="AL1858" s="122">
        <v>0</v>
      </c>
    </row>
    <row r="1859" spans="1:38" hidden="1" x14ac:dyDescent="0.25">
      <c r="A1859" s="122" t="s">
        <v>2175</v>
      </c>
      <c r="B1859" s="122">
        <v>1</v>
      </c>
      <c r="C1859" s="122" t="s">
        <v>2176</v>
      </c>
      <c r="D1859" s="122" t="s">
        <v>2085</v>
      </c>
      <c r="E1859" s="122">
        <v>35</v>
      </c>
      <c r="F1859" s="122">
        <v>0.39815534667539998</v>
      </c>
      <c r="G1859" s="122">
        <v>0.6965034900871</v>
      </c>
      <c r="H1859" s="122">
        <v>0.43210209174559999</v>
      </c>
      <c r="I1859" s="122">
        <v>0.50009284206939997</v>
      </c>
      <c r="J1859" s="122">
        <v>0.40172425008820001</v>
      </c>
      <c r="K1859" s="122">
        <v>0.28278218888419998</v>
      </c>
      <c r="L1859" s="122">
        <v>0.62450535100829996</v>
      </c>
      <c r="M1859" s="122">
        <v>0.64802927155300005</v>
      </c>
      <c r="N1859" s="122">
        <v>0.59626005670070004</v>
      </c>
      <c r="O1859" s="122">
        <v>0.63139727426009995</v>
      </c>
      <c r="P1859" s="122">
        <v>0.49733642453330001</v>
      </c>
      <c r="Q1859" s="122">
        <v>0.46035208237140002</v>
      </c>
      <c r="R1859" s="122">
        <v>0.37903553069309998</v>
      </c>
      <c r="S1859" s="122">
        <v>0.40513079361159998</v>
      </c>
      <c r="T1859" s="122">
        <v>0.36958083717680001</v>
      </c>
      <c r="U1859" s="122">
        <v>0.37846987959329997</v>
      </c>
      <c r="V1859" s="122">
        <v>0.37652637144989998</v>
      </c>
      <c r="W1859" s="122">
        <v>0.3738892849023</v>
      </c>
      <c r="X1859" s="122">
        <v>0.4330171994052</v>
      </c>
      <c r="Y1859" s="122">
        <v>0.37744727832340003</v>
      </c>
      <c r="Z1859" s="122">
        <v>0.44617908466930001</v>
      </c>
      <c r="AA1859" s="122">
        <v>0.30305403415549997</v>
      </c>
      <c r="AB1859" s="122">
        <v>0.31419704875179999</v>
      </c>
      <c r="AC1859" s="122">
        <v>0.18887922280469999</v>
      </c>
      <c r="AD1859" s="122">
        <v>0.21485929843429999</v>
      </c>
      <c r="AE1859" s="122">
        <v>0.2005993777018</v>
      </c>
      <c r="AF1859" s="122">
        <v>0.22883819301950001</v>
      </c>
      <c r="AG1859" s="122">
        <v>0.2415799650331</v>
      </c>
      <c r="AH1859" s="122">
        <v>0.2704999417317</v>
      </c>
      <c r="AI1859" s="122">
        <v>0.25544157670040002</v>
      </c>
      <c r="AJ1859" s="122">
        <v>0.19811516186270001</v>
      </c>
      <c r="AK1859" s="122">
        <v>0.25245866749840001</v>
      </c>
      <c r="AL1859" s="122">
        <v>0</v>
      </c>
    </row>
    <row r="1860" spans="1:38" hidden="1" x14ac:dyDescent="0.25">
      <c r="A1860" s="122" t="s">
        <v>2175</v>
      </c>
      <c r="B1860" s="122">
        <v>1</v>
      </c>
      <c r="C1860" s="122" t="s">
        <v>2176</v>
      </c>
      <c r="D1860" s="122" t="s">
        <v>2086</v>
      </c>
      <c r="E1860" s="122">
        <v>35</v>
      </c>
      <c r="F1860" s="122">
        <v>5.9677699094907002</v>
      </c>
      <c r="G1860" s="122">
        <v>5.7553006178119999</v>
      </c>
      <c r="H1860" s="122">
        <v>5.8331294123413002</v>
      </c>
      <c r="I1860" s="122">
        <v>6.4091125894744003</v>
      </c>
      <c r="J1860" s="122">
        <v>5.9032594454496996</v>
      </c>
      <c r="K1860" s="122">
        <v>5.5562816609379002</v>
      </c>
      <c r="L1860" s="122">
        <v>5.6725340804644997</v>
      </c>
      <c r="M1860" s="122">
        <v>6.7535060594656997</v>
      </c>
      <c r="N1860" s="122">
        <v>6.6902531333341004</v>
      </c>
      <c r="O1860" s="122">
        <v>5.9605995956128002</v>
      </c>
      <c r="P1860" s="122">
        <v>6.2126739021870003</v>
      </c>
      <c r="Q1860" s="122">
        <v>6.1494353659055001</v>
      </c>
      <c r="R1860" s="122">
        <v>6.2097283146885003</v>
      </c>
      <c r="S1860" s="122">
        <v>4.7458931718862001</v>
      </c>
      <c r="T1860" s="122">
        <v>7.8903636675908002</v>
      </c>
      <c r="U1860" s="122">
        <v>7.7064958649916999</v>
      </c>
      <c r="V1860" s="122">
        <v>7.6943610139615002</v>
      </c>
      <c r="W1860" s="122">
        <v>7.6163753691917</v>
      </c>
      <c r="X1860" s="122">
        <v>5.9795902315270002</v>
      </c>
      <c r="Y1860" s="122">
        <v>4.7402734193534002</v>
      </c>
      <c r="Z1860" s="122">
        <v>10.105080932364</v>
      </c>
      <c r="AA1860" s="122">
        <v>10.085755327719999</v>
      </c>
      <c r="AB1860" s="122">
        <v>9.2956400685171996</v>
      </c>
      <c r="AC1860" s="122">
        <v>8.8387244557931997</v>
      </c>
      <c r="AD1860" s="122">
        <v>9.9815481555984995</v>
      </c>
      <c r="AE1860" s="122">
        <v>10.2719434398198</v>
      </c>
      <c r="AF1860" s="122">
        <v>10.028192638662899</v>
      </c>
      <c r="AG1860" s="122">
        <v>10.5489946700184</v>
      </c>
      <c r="AH1860" s="122">
        <v>13.002382347487099</v>
      </c>
      <c r="AI1860" s="122">
        <v>10.7950662265626</v>
      </c>
      <c r="AJ1860" s="122">
        <v>4.6913398932900003</v>
      </c>
      <c r="AK1860" s="122">
        <v>6.2112897096445998</v>
      </c>
      <c r="AL1860" s="122">
        <v>0</v>
      </c>
    </row>
    <row r="1861" spans="1:38" hidden="1" x14ac:dyDescent="0.25">
      <c r="A1861" s="122" t="s">
        <v>2175</v>
      </c>
      <c r="B1861" s="122">
        <v>1</v>
      </c>
      <c r="C1861" s="122" t="s">
        <v>2176</v>
      </c>
      <c r="D1861" s="122" t="s">
        <v>2087</v>
      </c>
      <c r="E1861" s="122">
        <v>35</v>
      </c>
      <c r="F1861" s="122">
        <v>1.7884011579609</v>
      </c>
      <c r="G1861" s="122">
        <v>1.7851151445819999</v>
      </c>
      <c r="H1861" s="122">
        <v>2.2355092920435</v>
      </c>
      <c r="I1861" s="122">
        <v>2.2180548594322</v>
      </c>
      <c r="J1861" s="122">
        <v>2.0209135770353002</v>
      </c>
      <c r="K1861" s="122">
        <v>2.115586430574</v>
      </c>
      <c r="L1861" s="122">
        <v>1.943364283467</v>
      </c>
      <c r="M1861" s="122">
        <v>1.9040192313027999</v>
      </c>
      <c r="N1861" s="122">
        <v>1.8254176461261</v>
      </c>
      <c r="O1861" s="122">
        <v>1.7818896945061999</v>
      </c>
      <c r="P1861" s="122">
        <v>1.5513691950324</v>
      </c>
      <c r="Q1861" s="122">
        <v>1.2101658893436</v>
      </c>
      <c r="R1861" s="122">
        <v>1.3190430753275</v>
      </c>
      <c r="S1861" s="122">
        <v>1.6806376164534</v>
      </c>
      <c r="T1861" s="122">
        <v>2.3241836893337999</v>
      </c>
      <c r="U1861" s="122">
        <v>2.4832037075581002</v>
      </c>
      <c r="V1861" s="122">
        <v>3.2332477551242</v>
      </c>
      <c r="W1861" s="122">
        <v>2.3875353419912999</v>
      </c>
      <c r="X1861" s="122">
        <v>3.0439694925294001</v>
      </c>
      <c r="Y1861" s="122">
        <v>4.3456106419112004</v>
      </c>
      <c r="Z1861" s="122">
        <v>5.7739226757304003</v>
      </c>
      <c r="AA1861" s="122">
        <v>6.5112854747666997</v>
      </c>
      <c r="AB1861" s="122">
        <v>5.0579972802056998</v>
      </c>
      <c r="AC1861" s="122">
        <v>4.4219848891739</v>
      </c>
      <c r="AD1861" s="122">
        <v>3.9945407925377001</v>
      </c>
      <c r="AE1861" s="122">
        <v>4.0183486722641</v>
      </c>
      <c r="AF1861" s="122">
        <v>3.7760425048866</v>
      </c>
      <c r="AG1861" s="122">
        <v>3.7415718315716</v>
      </c>
      <c r="AH1861" s="122">
        <v>4.0769178409702</v>
      </c>
      <c r="AI1861" s="122">
        <v>3.6433237826174998</v>
      </c>
      <c r="AJ1861" s="122">
        <v>1.7026265089637</v>
      </c>
      <c r="AK1861" s="122">
        <v>1.9859877662065999</v>
      </c>
      <c r="AL1861" s="122">
        <v>0</v>
      </c>
    </row>
    <row r="1862" spans="1:38" hidden="1" x14ac:dyDescent="0.25">
      <c r="A1862" s="122" t="s">
        <v>2175</v>
      </c>
      <c r="B1862" s="122">
        <v>1</v>
      </c>
      <c r="C1862" s="122" t="s">
        <v>2176</v>
      </c>
      <c r="D1862" s="122" t="s">
        <v>2088</v>
      </c>
      <c r="E1862" s="122">
        <v>35</v>
      </c>
      <c r="F1862" s="122">
        <v>2.2441578101333999</v>
      </c>
      <c r="G1862" s="122">
        <v>2.3449657299508999</v>
      </c>
      <c r="H1862" s="122">
        <v>2.3143029952719001</v>
      </c>
      <c r="I1862" s="122">
        <v>1.8286799450257001</v>
      </c>
      <c r="J1862" s="122">
        <v>1.8413477173656001</v>
      </c>
      <c r="K1862" s="122">
        <v>1.9052977261935</v>
      </c>
      <c r="L1862" s="122">
        <v>1.1407084261749001</v>
      </c>
      <c r="M1862" s="122">
        <v>1.1910789664143999</v>
      </c>
      <c r="N1862" s="122">
        <v>1.1813028664101</v>
      </c>
      <c r="O1862" s="122">
        <v>1.5326416056493</v>
      </c>
      <c r="P1862" s="122">
        <v>1.4976150913363999</v>
      </c>
      <c r="Q1862" s="122">
        <v>1.7997410474693001</v>
      </c>
      <c r="R1862" s="122">
        <v>1.6263061620495001</v>
      </c>
      <c r="S1862" s="122">
        <v>2.0762081935405998</v>
      </c>
      <c r="T1862" s="122">
        <v>2.2776440333358998</v>
      </c>
      <c r="U1862" s="122">
        <v>2.5145534284885001</v>
      </c>
      <c r="V1862" s="122">
        <v>2.6183928675899</v>
      </c>
      <c r="W1862" s="122">
        <v>3.1029604181982</v>
      </c>
      <c r="X1862" s="122">
        <v>1.6347878404242</v>
      </c>
      <c r="Y1862" s="122">
        <v>1.6449910556489999</v>
      </c>
      <c r="Z1862" s="122">
        <v>2.1458933915588001</v>
      </c>
      <c r="AA1862" s="122">
        <v>2.3219831144221001</v>
      </c>
      <c r="AB1862" s="122">
        <v>2.4501431696966001</v>
      </c>
      <c r="AC1862" s="122">
        <v>2.4240485150899</v>
      </c>
      <c r="AD1862" s="122">
        <v>2.4441322943927002</v>
      </c>
      <c r="AE1862" s="122">
        <v>2.4785144403734001</v>
      </c>
      <c r="AF1862" s="122">
        <v>2.4268043636650001</v>
      </c>
      <c r="AG1862" s="122">
        <v>2.6327299971346001</v>
      </c>
      <c r="AH1862" s="122">
        <v>2.7764992048360999</v>
      </c>
      <c r="AI1862" s="122">
        <v>2.6724452314449998</v>
      </c>
      <c r="AJ1862" s="122">
        <v>1.2714371795754</v>
      </c>
      <c r="AK1862" s="122">
        <v>1.7212176452507</v>
      </c>
      <c r="AL1862" s="122">
        <v>0</v>
      </c>
    </row>
    <row r="1863" spans="1:38" hidden="1" x14ac:dyDescent="0.25">
      <c r="A1863" s="122" t="s">
        <v>2175</v>
      </c>
      <c r="B1863" s="122">
        <v>1</v>
      </c>
      <c r="C1863" s="122" t="s">
        <v>2176</v>
      </c>
      <c r="D1863" s="122" t="s">
        <v>2089</v>
      </c>
      <c r="E1863" s="122">
        <v>35</v>
      </c>
      <c r="F1863" s="122">
        <v>8.5778472967900005E-2</v>
      </c>
      <c r="G1863" s="122">
        <v>0.1004268781314</v>
      </c>
      <c r="H1863" s="122">
        <v>9.2066200321400005E-2</v>
      </c>
      <c r="I1863" s="122">
        <v>8.0455034353799998E-2</v>
      </c>
      <c r="J1863" s="122">
        <v>9.8751986554699994E-2</v>
      </c>
      <c r="K1863" s="122">
        <v>0.12548699312139999</v>
      </c>
      <c r="L1863" s="122">
        <v>9.9665177927100002E-2</v>
      </c>
      <c r="M1863" s="122">
        <v>0.10170373221079999</v>
      </c>
      <c r="N1863" s="122">
        <v>0.14799914564870001</v>
      </c>
      <c r="O1863" s="122">
        <v>0.112514378624</v>
      </c>
      <c r="P1863" s="122">
        <v>9.2240282795000003E-2</v>
      </c>
      <c r="Q1863" s="122">
        <v>8.7018611273400007E-2</v>
      </c>
      <c r="R1863" s="122">
        <v>8.2175645425100002E-2</v>
      </c>
      <c r="S1863" s="122">
        <v>9.8700122362000001E-2</v>
      </c>
      <c r="T1863" s="122">
        <v>0.1212411332855</v>
      </c>
      <c r="U1863" s="122">
        <v>0.12921313471320001</v>
      </c>
      <c r="V1863" s="122">
        <v>0.1168464610864</v>
      </c>
      <c r="W1863" s="122">
        <v>0.1140277441713</v>
      </c>
      <c r="X1863" s="122">
        <v>9.8718742323E-2</v>
      </c>
      <c r="Y1863" s="122">
        <v>7.4415619187400001E-2</v>
      </c>
      <c r="Z1863" s="122">
        <v>0.14167800690890001</v>
      </c>
      <c r="AA1863" s="122">
        <v>0.1444022687357</v>
      </c>
      <c r="AB1863" s="122">
        <v>0.1585798011682</v>
      </c>
      <c r="AC1863" s="122">
        <v>0.14203562837629999</v>
      </c>
      <c r="AD1863" s="122">
        <v>0.12643603011910001</v>
      </c>
      <c r="AE1863" s="122">
        <v>0.16082271372990001</v>
      </c>
      <c r="AF1863" s="122">
        <v>0.17229174712930001</v>
      </c>
      <c r="AG1863" s="122">
        <v>0.19070060757400001</v>
      </c>
      <c r="AH1863" s="122">
        <v>0.15718310716549999</v>
      </c>
      <c r="AI1863" s="122">
        <v>0.1440022160235</v>
      </c>
      <c r="AJ1863" s="122">
        <v>0.13094446796940001</v>
      </c>
      <c r="AK1863" s="122">
        <v>0.14915743947730001</v>
      </c>
      <c r="AL1863" s="122">
        <v>0</v>
      </c>
    </row>
    <row r="1864" spans="1:38" hidden="1" x14ac:dyDescent="0.25">
      <c r="A1864" s="122" t="s">
        <v>2175</v>
      </c>
      <c r="B1864" s="122">
        <v>1</v>
      </c>
      <c r="C1864" s="122" t="s">
        <v>2176</v>
      </c>
      <c r="D1864" s="122" t="s">
        <v>2090</v>
      </c>
      <c r="E1864" s="122">
        <v>35</v>
      </c>
      <c r="F1864" s="122">
        <v>7.7506490826500005E-2</v>
      </c>
      <c r="G1864" s="122">
        <v>8.1860347179300005E-2</v>
      </c>
      <c r="H1864" s="122">
        <v>8.4074559796799994E-2</v>
      </c>
      <c r="I1864" s="122">
        <v>9.2401962772300006E-2</v>
      </c>
      <c r="J1864" s="122">
        <v>0.1018017297258</v>
      </c>
      <c r="K1864" s="122">
        <v>0.13767463948889999</v>
      </c>
      <c r="L1864" s="122">
        <v>7.8000661407400002E-2</v>
      </c>
      <c r="M1864" s="122">
        <v>7.2094297913600003E-2</v>
      </c>
      <c r="N1864" s="122">
        <v>6.6751128933199996E-2</v>
      </c>
      <c r="O1864" s="122">
        <v>8.1879589583699994E-2</v>
      </c>
      <c r="P1864" s="122">
        <v>8.7040849436800002E-2</v>
      </c>
      <c r="Q1864" s="122">
        <v>6.7754349452799997E-2</v>
      </c>
      <c r="R1864" s="122">
        <v>7.3660060561899998E-2</v>
      </c>
      <c r="S1864" s="122">
        <v>6.5876694549699993E-2</v>
      </c>
      <c r="T1864" s="122">
        <v>7.7660549608300003E-2</v>
      </c>
      <c r="U1864" s="122">
        <v>8.0446752362899998E-2</v>
      </c>
      <c r="V1864" s="122">
        <v>9.9380371381000004E-2</v>
      </c>
      <c r="W1864" s="122">
        <v>9.3963270256600007E-2</v>
      </c>
      <c r="X1864" s="122">
        <v>8.4152136505199995E-2</v>
      </c>
      <c r="Y1864" s="122">
        <v>5.9965298033100002E-2</v>
      </c>
      <c r="Z1864" s="122">
        <v>0.14580474901160001</v>
      </c>
      <c r="AA1864" s="122">
        <v>0.13200630169550001</v>
      </c>
      <c r="AB1864" s="122">
        <v>0.1338473659311</v>
      </c>
      <c r="AC1864" s="122">
        <v>0.13981439301010001</v>
      </c>
      <c r="AD1864" s="122">
        <v>0.171147653584</v>
      </c>
      <c r="AE1864" s="122">
        <v>0.1649462178576</v>
      </c>
      <c r="AF1864" s="122">
        <v>0.14703915569789999</v>
      </c>
      <c r="AG1864" s="122">
        <v>0.17094686312980001</v>
      </c>
      <c r="AH1864" s="122">
        <v>0.19607782792129999</v>
      </c>
      <c r="AI1864" s="122">
        <v>0.1688398947991</v>
      </c>
      <c r="AJ1864" s="122">
        <v>9.2728981024600005E-2</v>
      </c>
      <c r="AK1864" s="122">
        <v>0.14793410224340001</v>
      </c>
      <c r="AL1864" s="122">
        <v>0</v>
      </c>
    </row>
    <row r="1865" spans="1:38" hidden="1" x14ac:dyDescent="0.25">
      <c r="A1865" s="122" t="s">
        <v>2175</v>
      </c>
      <c r="B1865" s="122">
        <v>1</v>
      </c>
      <c r="C1865" s="122" t="s">
        <v>2176</v>
      </c>
      <c r="D1865" s="122" t="s">
        <v>2091</v>
      </c>
      <c r="E1865" s="122">
        <v>35</v>
      </c>
      <c r="F1865" s="122">
        <v>0.4920305115236</v>
      </c>
      <c r="G1865" s="122">
        <v>0.84117186245039999</v>
      </c>
      <c r="H1865" s="122">
        <v>0.93645292188889995</v>
      </c>
      <c r="I1865" s="122">
        <v>1.0903664957143</v>
      </c>
      <c r="J1865" s="122">
        <v>1.1587292555463</v>
      </c>
      <c r="K1865" s="122">
        <v>1.1833341551628</v>
      </c>
      <c r="L1865" s="122">
        <v>1.2602249634483</v>
      </c>
      <c r="M1865" s="122">
        <v>1.3846700569885</v>
      </c>
      <c r="N1865" s="122">
        <v>1.4488915766809001</v>
      </c>
      <c r="O1865" s="122">
        <v>1.8862591866156999</v>
      </c>
      <c r="P1865" s="122">
        <v>2.3860431017016999</v>
      </c>
      <c r="Q1865" s="122">
        <v>1.8880075098414</v>
      </c>
      <c r="R1865" s="122">
        <v>1.4072690461705999</v>
      </c>
      <c r="S1865" s="122">
        <v>1.4823727084648</v>
      </c>
      <c r="T1865" s="122">
        <v>2.6097331716648999</v>
      </c>
      <c r="U1865" s="122">
        <v>4.4523120418937001</v>
      </c>
      <c r="V1865" s="122">
        <v>3.3096907018238002</v>
      </c>
      <c r="W1865" s="122">
        <v>3.3882095970132</v>
      </c>
      <c r="X1865" s="122">
        <v>3.3020384656758002</v>
      </c>
      <c r="Y1865" s="122">
        <v>2.9773510176718001</v>
      </c>
      <c r="Z1865" s="122">
        <v>3.5603409670894002</v>
      </c>
      <c r="AA1865" s="122">
        <v>3.6814891913669001</v>
      </c>
      <c r="AB1865" s="122">
        <v>3.6203876884113999</v>
      </c>
      <c r="AC1865" s="122">
        <v>3.6215942786855</v>
      </c>
      <c r="AD1865" s="122">
        <v>3.8758061268819999</v>
      </c>
      <c r="AE1865" s="122">
        <v>4.0842699306974</v>
      </c>
      <c r="AF1865" s="122">
        <v>4.1830242965125004</v>
      </c>
      <c r="AG1865" s="122">
        <v>4.2656340127226002</v>
      </c>
      <c r="AH1865" s="122">
        <v>4.3322706294042002</v>
      </c>
      <c r="AI1865" s="122">
        <v>3.8850247793457999</v>
      </c>
      <c r="AJ1865" s="122">
        <v>2.0025989827632</v>
      </c>
      <c r="AK1865" s="122">
        <v>2.7557722422633999</v>
      </c>
      <c r="AL1865" s="122">
        <v>0</v>
      </c>
    </row>
    <row r="1866" spans="1:38" hidden="1" x14ac:dyDescent="0.25">
      <c r="A1866" s="122" t="s">
        <v>2175</v>
      </c>
      <c r="B1866" s="122">
        <v>1</v>
      </c>
      <c r="C1866" s="122" t="s">
        <v>2176</v>
      </c>
      <c r="D1866" s="122" t="s">
        <v>2092</v>
      </c>
      <c r="E1866" s="122">
        <v>35</v>
      </c>
      <c r="F1866" s="122">
        <v>1.3430824149095999</v>
      </c>
      <c r="G1866" s="122">
        <v>1.5820136149719</v>
      </c>
      <c r="H1866" s="122">
        <v>1.5405199267859999</v>
      </c>
      <c r="I1866" s="122">
        <v>1.6017566921072</v>
      </c>
      <c r="J1866" s="122">
        <v>1.6304580547922001</v>
      </c>
      <c r="K1866" s="122">
        <v>1.7089804218433999</v>
      </c>
      <c r="L1866" s="122">
        <v>1.2672726200932001</v>
      </c>
      <c r="M1866" s="122">
        <v>1.3626291423681001</v>
      </c>
      <c r="N1866" s="122">
        <v>1.1528265442865999</v>
      </c>
      <c r="O1866" s="122">
        <v>1.3016145383466999</v>
      </c>
      <c r="P1866" s="122">
        <v>1.5859684379239001</v>
      </c>
      <c r="Q1866" s="122">
        <v>1.2077264431921999</v>
      </c>
      <c r="R1866" s="122">
        <v>1.1033271690396</v>
      </c>
      <c r="S1866" s="122">
        <v>0.95647709375220002</v>
      </c>
      <c r="T1866" s="122">
        <v>0.90422064021290005</v>
      </c>
      <c r="U1866" s="122">
        <v>0.81831904491469998</v>
      </c>
      <c r="V1866" s="122">
        <v>0.98416413367959998</v>
      </c>
      <c r="W1866" s="122">
        <v>0.98322513426720004</v>
      </c>
      <c r="X1866" s="122">
        <v>0.86692815701710002</v>
      </c>
      <c r="Y1866" s="122">
        <v>0.88597063328439996</v>
      </c>
      <c r="Z1866" s="122">
        <v>0.58107666453139994</v>
      </c>
      <c r="AA1866" s="122">
        <v>0.6277289509656</v>
      </c>
      <c r="AB1866" s="122">
        <v>0.56955740376459996</v>
      </c>
      <c r="AC1866" s="122">
        <v>0.56572192533300003</v>
      </c>
      <c r="AD1866" s="122">
        <v>0.64442514377420002</v>
      </c>
      <c r="AE1866" s="122">
        <v>0.66878606123249995</v>
      </c>
      <c r="AF1866" s="122">
        <v>0.72479445754789995</v>
      </c>
      <c r="AG1866" s="122">
        <v>0.78033532763059998</v>
      </c>
      <c r="AH1866" s="122">
        <v>0.71610537741409996</v>
      </c>
      <c r="AI1866" s="122">
        <v>0.7081948557462</v>
      </c>
      <c r="AJ1866" s="122">
        <v>0.44291874861359998</v>
      </c>
      <c r="AK1866" s="122">
        <v>0.5536951954646</v>
      </c>
      <c r="AL1866" s="122">
        <v>0</v>
      </c>
    </row>
    <row r="1867" spans="1:38" hidden="1" x14ac:dyDescent="0.25">
      <c r="A1867" s="122" t="s">
        <v>2175</v>
      </c>
      <c r="B1867" s="122">
        <v>1</v>
      </c>
      <c r="C1867" s="122" t="s">
        <v>2176</v>
      </c>
      <c r="D1867" s="122" t="s">
        <v>2093</v>
      </c>
      <c r="E1867" s="122">
        <v>35</v>
      </c>
      <c r="F1867" s="122">
        <v>0.25294053443350001</v>
      </c>
      <c r="G1867" s="122">
        <v>0.28157752273890002</v>
      </c>
      <c r="H1867" s="122">
        <v>0.362552812828</v>
      </c>
      <c r="I1867" s="122">
        <v>0.31414349008659997</v>
      </c>
      <c r="J1867" s="122">
        <v>0.16920126327609999</v>
      </c>
      <c r="K1867" s="122">
        <v>0.21837219851920001</v>
      </c>
      <c r="L1867" s="122">
        <v>0.1779015462187</v>
      </c>
      <c r="M1867" s="122">
        <v>0.1993305290588</v>
      </c>
      <c r="N1867" s="122">
        <v>0.19760653867030001</v>
      </c>
      <c r="O1867" s="122">
        <v>0.3282145404224</v>
      </c>
      <c r="P1867" s="122">
        <v>0.32120785972260002</v>
      </c>
      <c r="Q1867" s="122">
        <v>0.2132000032361</v>
      </c>
      <c r="R1867" s="122">
        <v>0.2021690615682</v>
      </c>
      <c r="S1867" s="122">
        <v>0.30995901759409999</v>
      </c>
      <c r="T1867" s="122">
        <v>0.29319302070850001</v>
      </c>
      <c r="U1867" s="122">
        <v>0.1727037174353</v>
      </c>
      <c r="V1867" s="122">
        <v>0.177505419848</v>
      </c>
      <c r="W1867" s="122">
        <v>0.16040895955330001</v>
      </c>
      <c r="X1867" s="122">
        <v>0.17326381239200001</v>
      </c>
      <c r="Y1867" s="122">
        <v>0.25432420656999999</v>
      </c>
      <c r="Z1867" s="122">
        <v>0.22265405559740001</v>
      </c>
      <c r="AA1867" s="122">
        <v>0.2157084986566</v>
      </c>
      <c r="AB1867" s="122">
        <v>0.23980161475260001</v>
      </c>
      <c r="AC1867" s="122">
        <v>0.14105523836719999</v>
      </c>
      <c r="AD1867" s="122">
        <v>0.21949923195980001</v>
      </c>
      <c r="AE1867" s="122">
        <v>0.1586263060882</v>
      </c>
      <c r="AF1867" s="122">
        <v>0.1908596253739</v>
      </c>
      <c r="AG1867" s="122">
        <v>0.15160281720400001</v>
      </c>
      <c r="AH1867" s="122">
        <v>0.18198434049119999</v>
      </c>
      <c r="AI1867" s="122">
        <v>0.1597813315178</v>
      </c>
      <c r="AJ1867" s="122">
        <v>0.1126262085143</v>
      </c>
      <c r="AK1867" s="122">
        <v>0.13162929999180001</v>
      </c>
      <c r="AL1867" s="122">
        <v>0</v>
      </c>
    </row>
    <row r="1868" spans="1:38" hidden="1" x14ac:dyDescent="0.25">
      <c r="A1868" s="122" t="s">
        <v>2175</v>
      </c>
      <c r="B1868" s="122">
        <v>1</v>
      </c>
      <c r="C1868" s="122" t="s">
        <v>2176</v>
      </c>
      <c r="D1868" s="122" t="s">
        <v>2094</v>
      </c>
      <c r="E1868" s="122">
        <v>35</v>
      </c>
      <c r="F1868" s="122">
        <v>0.83647793155679995</v>
      </c>
      <c r="G1868" s="122">
        <v>1.2593404327983999</v>
      </c>
      <c r="H1868" s="122">
        <v>1.2655947687128</v>
      </c>
      <c r="I1868" s="122">
        <v>1.0821219241478</v>
      </c>
      <c r="J1868" s="122">
        <v>1.1063827262749</v>
      </c>
      <c r="K1868" s="122">
        <v>1.2783814925118</v>
      </c>
      <c r="L1868" s="122">
        <v>1.0622079739565</v>
      </c>
      <c r="M1868" s="122">
        <v>0.91962611809439998</v>
      </c>
      <c r="N1868" s="122">
        <v>0.98696322972670003</v>
      </c>
      <c r="O1868" s="122">
        <v>0.99038675462379999</v>
      </c>
      <c r="P1868" s="122">
        <v>0.90647217687909998</v>
      </c>
      <c r="Q1868" s="122">
        <v>0.79327318173299999</v>
      </c>
      <c r="R1868" s="122">
        <v>0.75799508640049995</v>
      </c>
      <c r="S1868" s="122">
        <v>1.0503688785267</v>
      </c>
      <c r="T1868" s="122">
        <v>1.3309936835692</v>
      </c>
      <c r="U1868" s="122">
        <v>1.3473557586686999</v>
      </c>
      <c r="V1868" s="122">
        <v>1.147407439235</v>
      </c>
      <c r="W1868" s="122">
        <v>1.2150593193721999</v>
      </c>
      <c r="X1868" s="122">
        <v>1.2492086995100999</v>
      </c>
      <c r="Y1868" s="122">
        <v>1.4715842845392</v>
      </c>
      <c r="Z1868" s="122">
        <v>1.6313128544747999</v>
      </c>
      <c r="AA1868" s="122">
        <v>1.6443751237711</v>
      </c>
      <c r="AB1868" s="122">
        <v>1.714705240714</v>
      </c>
      <c r="AC1868" s="122">
        <v>1.7145106135646</v>
      </c>
      <c r="AD1868" s="122">
        <v>1.6376440483646</v>
      </c>
      <c r="AE1868" s="122">
        <v>1.7093221671429999</v>
      </c>
      <c r="AF1868" s="122">
        <v>1.7802607890054001</v>
      </c>
      <c r="AG1868" s="122">
        <v>2.0253246827207998</v>
      </c>
      <c r="AH1868" s="122">
        <v>2.3117726731607999</v>
      </c>
      <c r="AI1868" s="122">
        <v>1.9397378876983</v>
      </c>
      <c r="AJ1868" s="122">
        <v>1.6319302107277001</v>
      </c>
      <c r="AK1868" s="122">
        <v>1.7743798640409001</v>
      </c>
      <c r="AL1868" s="122">
        <v>0</v>
      </c>
    </row>
    <row r="1869" spans="1:38" hidden="1" x14ac:dyDescent="0.25">
      <c r="A1869" s="122" t="s">
        <v>2175</v>
      </c>
      <c r="B1869" s="122">
        <v>1</v>
      </c>
      <c r="C1869" s="122" t="s">
        <v>2176</v>
      </c>
      <c r="D1869" s="122" t="s">
        <v>2095</v>
      </c>
      <c r="E1869" s="122">
        <v>35</v>
      </c>
      <c r="F1869" s="122">
        <v>11.7522301540691</v>
      </c>
      <c r="G1869" s="122">
        <v>14.2308771921338</v>
      </c>
      <c r="H1869" s="122">
        <v>13.0468382785124</v>
      </c>
      <c r="I1869" s="122">
        <v>11.9840766783924</v>
      </c>
      <c r="J1869" s="122">
        <v>11.680641662769601</v>
      </c>
      <c r="K1869" s="122">
        <v>10.889909405030901</v>
      </c>
      <c r="L1869" s="122">
        <v>12.5753163309302</v>
      </c>
      <c r="M1869" s="122">
        <v>12.706759366386599</v>
      </c>
      <c r="N1869" s="122">
        <v>13.523451374653501</v>
      </c>
      <c r="O1869" s="122">
        <v>12.1234951529418</v>
      </c>
      <c r="P1869" s="122">
        <v>11.652565160079201</v>
      </c>
      <c r="Q1869" s="122">
        <v>8.5499397183435999</v>
      </c>
      <c r="R1869" s="122">
        <v>8.5798196695991997</v>
      </c>
      <c r="S1869" s="122">
        <v>9.1786812685177992</v>
      </c>
      <c r="T1869" s="122">
        <v>9.6674226523687992</v>
      </c>
      <c r="U1869" s="122">
        <v>8.1100989874802991</v>
      </c>
      <c r="V1869" s="122">
        <v>8.5779784251348001</v>
      </c>
      <c r="W1869" s="122">
        <v>8.4461318389598006</v>
      </c>
      <c r="X1869" s="122">
        <v>8.8610116627019995</v>
      </c>
      <c r="Y1869" s="122">
        <v>8.6445804747810993</v>
      </c>
      <c r="Z1869" s="122">
        <v>7.6730078542187004</v>
      </c>
      <c r="AA1869" s="122">
        <v>7.1530270002830996</v>
      </c>
      <c r="AB1869" s="122">
        <v>6.2627294704262004</v>
      </c>
      <c r="AC1869" s="122">
        <v>5.1089734473021</v>
      </c>
      <c r="AD1869" s="122">
        <v>4.2585276165677</v>
      </c>
      <c r="AE1869" s="122">
        <v>3.8684239398462998</v>
      </c>
      <c r="AF1869" s="122">
        <v>3.8497257154477</v>
      </c>
      <c r="AG1869" s="122">
        <v>6.0913747684884001</v>
      </c>
      <c r="AH1869" s="122">
        <v>3.3815973455048001</v>
      </c>
      <c r="AI1869" s="122">
        <v>3.2474315593365999</v>
      </c>
      <c r="AJ1869" s="122">
        <v>2.9696228296982001</v>
      </c>
      <c r="AK1869" s="122">
        <v>2.9316489283718998</v>
      </c>
      <c r="AL1869" s="122">
        <v>0</v>
      </c>
    </row>
    <row r="1870" spans="1:38" hidden="1" x14ac:dyDescent="0.25">
      <c r="A1870" s="122" t="s">
        <v>2175</v>
      </c>
      <c r="B1870" s="122">
        <v>1</v>
      </c>
      <c r="C1870" s="122" t="s">
        <v>2176</v>
      </c>
      <c r="D1870" s="122" t="s">
        <v>2096</v>
      </c>
      <c r="E1870" s="122">
        <v>35</v>
      </c>
      <c r="F1870" s="122">
        <v>1.3207923077946999</v>
      </c>
      <c r="G1870" s="122">
        <v>1.1688340637490999</v>
      </c>
      <c r="H1870" s="122">
        <v>1.0418001298288</v>
      </c>
      <c r="I1870" s="122">
        <v>1.0471965498602001</v>
      </c>
      <c r="J1870" s="122">
        <v>0.89711112368309998</v>
      </c>
      <c r="K1870" s="122">
        <v>0.84755218619929995</v>
      </c>
      <c r="L1870" s="122">
        <v>1.3676827695744</v>
      </c>
      <c r="M1870" s="122">
        <v>1.3580735341553001</v>
      </c>
      <c r="N1870" s="122">
        <v>0.8219684969312</v>
      </c>
      <c r="O1870" s="122">
        <v>0.85814528325579997</v>
      </c>
      <c r="P1870" s="122">
        <v>0.99913098520249999</v>
      </c>
      <c r="Q1870" s="122">
        <v>0.81148248359889996</v>
      </c>
      <c r="R1870" s="122">
        <v>0.72564043851100002</v>
      </c>
      <c r="S1870" s="122">
        <v>0.67200810606280004</v>
      </c>
      <c r="T1870" s="122">
        <v>0.843699204265</v>
      </c>
      <c r="U1870" s="122">
        <v>1.150032094915</v>
      </c>
      <c r="V1870" s="122">
        <v>1.0395993441313001</v>
      </c>
      <c r="W1870" s="122">
        <v>1.0074572419384</v>
      </c>
      <c r="X1870" s="122">
        <v>1.3930348956894001</v>
      </c>
      <c r="Y1870" s="122">
        <v>0.86717351999879999</v>
      </c>
      <c r="Z1870" s="122">
        <v>1.1598167581070999</v>
      </c>
      <c r="AA1870" s="122">
        <v>1.1929002481713</v>
      </c>
      <c r="AB1870" s="122">
        <v>1.1805066961546999</v>
      </c>
      <c r="AC1870" s="122">
        <v>1.1986832556872</v>
      </c>
      <c r="AD1870" s="122">
        <v>1.2859258374052001</v>
      </c>
      <c r="AE1870" s="122">
        <v>1.3522523320583</v>
      </c>
      <c r="AF1870" s="122">
        <v>1.5624213524048001</v>
      </c>
      <c r="AG1870" s="122">
        <v>1.7361671311633</v>
      </c>
      <c r="AH1870" s="122">
        <v>1.7827019264524</v>
      </c>
      <c r="AI1870" s="122">
        <v>1.7902361930674999</v>
      </c>
      <c r="AJ1870" s="122">
        <v>0.65079652091460005</v>
      </c>
      <c r="AK1870" s="122">
        <v>0.85829201936330002</v>
      </c>
      <c r="AL1870" s="122">
        <v>0</v>
      </c>
    </row>
    <row r="1871" spans="1:38" hidden="1" x14ac:dyDescent="0.25">
      <c r="A1871" s="122" t="s">
        <v>2175</v>
      </c>
      <c r="B1871" s="122">
        <v>1</v>
      </c>
      <c r="C1871" s="122" t="s">
        <v>2176</v>
      </c>
      <c r="D1871" s="122" t="s">
        <v>2097</v>
      </c>
      <c r="E1871" s="122">
        <v>35</v>
      </c>
      <c r="F1871" s="122">
        <v>0.74318711182639996</v>
      </c>
      <c r="G1871" s="122">
        <v>0.61189068183770001</v>
      </c>
      <c r="H1871" s="122">
        <v>0.68817043523520005</v>
      </c>
      <c r="I1871" s="122">
        <v>0.57245762825500002</v>
      </c>
      <c r="J1871" s="122">
        <v>0.50468220922780005</v>
      </c>
      <c r="K1871" s="122">
        <v>0.59177121524859999</v>
      </c>
      <c r="L1871" s="122">
        <v>0.60383787103849995</v>
      </c>
      <c r="M1871" s="122">
        <v>0.66267658706770005</v>
      </c>
      <c r="N1871" s="122">
        <v>0.902691741002</v>
      </c>
      <c r="O1871" s="122">
        <v>0.80592441765050005</v>
      </c>
      <c r="P1871" s="122">
        <v>0.64684711495530001</v>
      </c>
      <c r="Q1871" s="122">
        <v>0.5167168157516</v>
      </c>
      <c r="R1871" s="122">
        <v>0.4105729783996</v>
      </c>
      <c r="S1871" s="122">
        <v>0.42255039003639999</v>
      </c>
      <c r="T1871" s="122">
        <v>0.72693769633990002</v>
      </c>
      <c r="U1871" s="122">
        <v>0.81966958117059996</v>
      </c>
      <c r="V1871" s="122">
        <v>0.84628238686479995</v>
      </c>
      <c r="W1871" s="122">
        <v>0.60894004241739996</v>
      </c>
      <c r="X1871" s="122">
        <v>0.64300869237129998</v>
      </c>
      <c r="Y1871" s="122">
        <v>0.47084496089740002</v>
      </c>
      <c r="Z1871" s="122">
        <v>0.95006113892270005</v>
      </c>
      <c r="AA1871" s="122">
        <v>0.85376706143750003</v>
      </c>
      <c r="AB1871" s="122">
        <v>0.8339906777171</v>
      </c>
      <c r="AC1871" s="122">
        <v>0.8099574835908</v>
      </c>
      <c r="AD1871" s="122">
        <v>0.80383335528639999</v>
      </c>
      <c r="AE1871" s="122">
        <v>0.84745503679709999</v>
      </c>
      <c r="AF1871" s="122">
        <v>0.86782090138010004</v>
      </c>
      <c r="AG1871" s="122">
        <v>0.94778486298039999</v>
      </c>
      <c r="AH1871" s="122">
        <v>1.0606521868379</v>
      </c>
      <c r="AI1871" s="122">
        <v>0.96787533668369996</v>
      </c>
      <c r="AJ1871" s="122">
        <v>0.73924403357659996</v>
      </c>
      <c r="AK1871" s="122">
        <v>0.70939012812970004</v>
      </c>
      <c r="AL1871" s="122">
        <v>0</v>
      </c>
    </row>
    <row r="1872" spans="1:38" hidden="1" x14ac:dyDescent="0.25">
      <c r="A1872" s="122" t="s">
        <v>2175</v>
      </c>
      <c r="B1872" s="122">
        <v>1</v>
      </c>
      <c r="C1872" s="122" t="s">
        <v>2176</v>
      </c>
      <c r="D1872" s="122" t="s">
        <v>2098</v>
      </c>
      <c r="E1872" s="122">
        <v>35</v>
      </c>
      <c r="F1872" s="122">
        <v>0.25640427539529997</v>
      </c>
      <c r="G1872" s="122">
        <v>0.28913012239359998</v>
      </c>
      <c r="H1872" s="122">
        <v>0.2209283229175</v>
      </c>
      <c r="I1872" s="122">
        <v>0.25517432012059998</v>
      </c>
      <c r="J1872" s="122">
        <v>0.2131249572209</v>
      </c>
      <c r="K1872" s="122">
        <v>0.18626388721779999</v>
      </c>
      <c r="L1872" s="122">
        <v>0.14152398187359999</v>
      </c>
      <c r="M1872" s="122">
        <v>0.14445212018799999</v>
      </c>
      <c r="N1872" s="122">
        <v>0.22649283323569999</v>
      </c>
      <c r="O1872" s="122">
        <v>0.14011236525949999</v>
      </c>
      <c r="P1872" s="122">
        <v>0.26984913856999998</v>
      </c>
      <c r="Q1872" s="122">
        <v>0.27058478311310002</v>
      </c>
      <c r="R1872" s="122">
        <v>0.34875914301540001</v>
      </c>
      <c r="S1872" s="122">
        <v>0.14540145399609999</v>
      </c>
      <c r="T1872" s="122">
        <v>0.1692587093764</v>
      </c>
      <c r="U1872" s="122">
        <v>0.49029726710429999</v>
      </c>
      <c r="V1872" s="122">
        <v>0.46965630879359999</v>
      </c>
      <c r="W1872" s="122">
        <v>0.27166320322620002</v>
      </c>
      <c r="X1872" s="122">
        <v>0.18608427766790001</v>
      </c>
      <c r="Y1872" s="122">
        <v>0.4804647893008</v>
      </c>
      <c r="Z1872" s="122">
        <v>0.25956862614499998</v>
      </c>
      <c r="AA1872" s="122">
        <v>0.28540230035980002</v>
      </c>
      <c r="AB1872" s="122">
        <v>0.30133530209339998</v>
      </c>
      <c r="AC1872" s="122">
        <v>0.31430669692430002</v>
      </c>
      <c r="AD1872" s="122">
        <v>0.24434925914239999</v>
      </c>
      <c r="AE1872" s="122">
        <v>0.19033789717300001</v>
      </c>
      <c r="AF1872" s="122">
        <v>0.1733494092249</v>
      </c>
      <c r="AG1872" s="122">
        <v>0.1278902432391</v>
      </c>
      <c r="AH1872" s="122">
        <v>0.1395943283136</v>
      </c>
      <c r="AI1872" s="122">
        <v>0.1318007098797</v>
      </c>
      <c r="AJ1872" s="122">
        <v>9.1595612194400003E-2</v>
      </c>
      <c r="AK1872" s="122">
        <v>0.1048365238898</v>
      </c>
      <c r="AL1872" s="122">
        <v>0</v>
      </c>
    </row>
    <row r="1873" spans="1:38" hidden="1" x14ac:dyDescent="0.25">
      <c r="A1873" s="122" t="s">
        <v>2175</v>
      </c>
      <c r="B1873" s="122">
        <v>1</v>
      </c>
      <c r="C1873" s="122" t="s">
        <v>2176</v>
      </c>
      <c r="D1873" s="122" t="s">
        <v>2099</v>
      </c>
      <c r="E1873" s="122">
        <v>35</v>
      </c>
      <c r="F1873" s="122">
        <v>0.73782995995449996</v>
      </c>
      <c r="G1873" s="122">
        <v>0.92465724320609999</v>
      </c>
      <c r="H1873" s="122">
        <v>0.9636245378153</v>
      </c>
      <c r="I1873" s="122">
        <v>0.96780944276500003</v>
      </c>
      <c r="J1873" s="122">
        <v>0.95819650173250004</v>
      </c>
      <c r="K1873" s="122">
        <v>0.84187218714750001</v>
      </c>
      <c r="L1873" s="122">
        <v>0.85544118912290001</v>
      </c>
      <c r="M1873" s="122">
        <v>0.93370682414240003</v>
      </c>
      <c r="N1873" s="122">
        <v>0.90397741835599998</v>
      </c>
      <c r="O1873" s="122">
        <v>0.88949136527479999</v>
      </c>
      <c r="P1873" s="122">
        <v>0.73655573829230003</v>
      </c>
      <c r="Q1873" s="122">
        <v>0.61657631586450001</v>
      </c>
      <c r="R1873" s="122">
        <v>0.58841301825759995</v>
      </c>
      <c r="S1873" s="122">
        <v>0.36658155912750001</v>
      </c>
      <c r="T1873" s="122">
        <v>0.48832897168810002</v>
      </c>
      <c r="U1873" s="122">
        <v>0.45220074075759997</v>
      </c>
      <c r="V1873" s="122">
        <v>0.5277752769149</v>
      </c>
      <c r="W1873" s="122">
        <v>0.66869170134029998</v>
      </c>
      <c r="X1873" s="122">
        <v>0.57333524688640003</v>
      </c>
      <c r="Y1873" s="122">
        <v>0.52549704054360002</v>
      </c>
      <c r="Z1873" s="122">
        <v>1.1697480589736999</v>
      </c>
      <c r="AA1873" s="122">
        <v>1.2677719677078001</v>
      </c>
      <c r="AB1873" s="122">
        <v>1.2554928630855</v>
      </c>
      <c r="AC1873" s="122">
        <v>1.2496765341914999</v>
      </c>
      <c r="AD1873" s="122">
        <v>1.2975231671364</v>
      </c>
      <c r="AE1873" s="122">
        <v>1.4054607265089001</v>
      </c>
      <c r="AF1873" s="122">
        <v>1.5327584062921</v>
      </c>
      <c r="AG1873" s="122">
        <v>1.6522404836488001</v>
      </c>
      <c r="AH1873" s="122">
        <v>1.8249111490523</v>
      </c>
      <c r="AI1873" s="122">
        <v>1.7557379131155999</v>
      </c>
      <c r="AJ1873" s="122">
        <v>0.91846424131899995</v>
      </c>
      <c r="AK1873" s="122">
        <v>1.0588351646676999</v>
      </c>
      <c r="AL1873" s="122">
        <v>0</v>
      </c>
    </row>
    <row r="1874" spans="1:38" hidden="1" x14ac:dyDescent="0.25">
      <c r="A1874" s="122" t="s">
        <v>2175</v>
      </c>
      <c r="B1874" s="122">
        <v>1</v>
      </c>
      <c r="C1874" s="122" t="s">
        <v>2176</v>
      </c>
      <c r="D1874" s="122" t="s">
        <v>2100</v>
      </c>
      <c r="E1874" s="122">
        <v>35</v>
      </c>
      <c r="F1874" s="122">
        <v>0.37129609448829998</v>
      </c>
      <c r="G1874" s="122">
        <v>0.45013832345940002</v>
      </c>
      <c r="H1874" s="122">
        <v>0.60963844253330002</v>
      </c>
      <c r="I1874" s="122">
        <v>0.84973981049680003</v>
      </c>
      <c r="J1874" s="122">
        <v>0.86341266595379995</v>
      </c>
      <c r="K1874" s="122">
        <v>0.92764850782959996</v>
      </c>
      <c r="L1874" s="122">
        <v>0.95969909181190005</v>
      </c>
      <c r="M1874" s="122">
        <v>1.036144731394</v>
      </c>
      <c r="N1874" s="122">
        <v>1.0011018972831001</v>
      </c>
      <c r="O1874" s="122">
        <v>1.2135853099425999</v>
      </c>
      <c r="P1874" s="122">
        <v>1.3746746539235</v>
      </c>
      <c r="Q1874" s="122">
        <v>1.1565284280654999</v>
      </c>
      <c r="R1874" s="122">
        <v>1.1209386487685999</v>
      </c>
      <c r="S1874" s="122">
        <v>1.1900647276328</v>
      </c>
      <c r="T1874" s="122">
        <v>1.3146424421448</v>
      </c>
      <c r="U1874" s="122">
        <v>1.3436771483392</v>
      </c>
      <c r="V1874" s="122">
        <v>1.3146663904536999</v>
      </c>
      <c r="W1874" s="122">
        <v>1.3204572361914</v>
      </c>
      <c r="X1874" s="122">
        <v>1.3273840861531001</v>
      </c>
      <c r="Y1874" s="122">
        <v>1.0570731866112</v>
      </c>
      <c r="Z1874" s="122">
        <v>1.0820318960474999</v>
      </c>
      <c r="AA1874" s="122">
        <v>1.0706195909592999</v>
      </c>
      <c r="AB1874" s="122">
        <v>1.0341011577651</v>
      </c>
      <c r="AC1874" s="122">
        <v>1.1783493893893</v>
      </c>
      <c r="AD1874" s="122">
        <v>1.1370610334211</v>
      </c>
      <c r="AE1874" s="122">
        <v>1.1826910512015001</v>
      </c>
      <c r="AF1874" s="122">
        <v>1.2060714309156999</v>
      </c>
      <c r="AG1874" s="122">
        <v>1.223085503614</v>
      </c>
      <c r="AH1874" s="122">
        <v>1.2899195613926999</v>
      </c>
      <c r="AI1874" s="122">
        <v>1.2451025259345001</v>
      </c>
      <c r="AJ1874" s="122">
        <v>0.5191155809529</v>
      </c>
      <c r="AK1874" s="122">
        <v>0.70635217546469997</v>
      </c>
      <c r="AL1874" s="122">
        <v>0</v>
      </c>
    </row>
    <row r="1875" spans="1:38" hidden="1" x14ac:dyDescent="0.25">
      <c r="A1875" s="122" t="s">
        <v>2175</v>
      </c>
      <c r="B1875" s="122">
        <v>1</v>
      </c>
      <c r="C1875" s="122" t="s">
        <v>2176</v>
      </c>
      <c r="D1875" s="122" t="s">
        <v>2101</v>
      </c>
      <c r="E1875" s="122">
        <v>35</v>
      </c>
      <c r="F1875" s="122">
        <v>0.80737814793340001</v>
      </c>
      <c r="G1875" s="122">
        <v>0.85548212023589998</v>
      </c>
      <c r="H1875" s="122">
        <v>0.99747012231599996</v>
      </c>
      <c r="I1875" s="122">
        <v>1.0871604193983</v>
      </c>
      <c r="J1875" s="122">
        <v>1.1995814287372999</v>
      </c>
      <c r="K1875" s="122">
        <v>1.4579877656544999</v>
      </c>
      <c r="L1875" s="122">
        <v>1.709625159372</v>
      </c>
      <c r="M1875" s="122">
        <v>1.9590439553443999</v>
      </c>
      <c r="N1875" s="122">
        <v>3.0578555654796</v>
      </c>
      <c r="O1875" s="122">
        <v>2.6198932486749</v>
      </c>
      <c r="P1875" s="122">
        <v>0.67734041437869996</v>
      </c>
      <c r="Q1875" s="122">
        <v>0.86784188741760004</v>
      </c>
      <c r="R1875" s="122">
        <v>0.97866812051149998</v>
      </c>
      <c r="S1875" s="122">
        <v>1.0843947316589</v>
      </c>
      <c r="T1875" s="122">
        <v>0.73380239075730003</v>
      </c>
      <c r="U1875" s="122">
        <v>0.86522733978910005</v>
      </c>
      <c r="V1875" s="122">
        <v>0.76781762450390001</v>
      </c>
      <c r="W1875" s="122">
        <v>0.80374341447169995</v>
      </c>
      <c r="X1875" s="122">
        <v>0.76574214279459996</v>
      </c>
      <c r="Y1875" s="122">
        <v>0.57678460140989996</v>
      </c>
      <c r="Z1875" s="122">
        <v>0.85127589421649996</v>
      </c>
      <c r="AA1875" s="122">
        <v>0.79620537750139997</v>
      </c>
      <c r="AB1875" s="122">
        <v>0.79936304337999997</v>
      </c>
      <c r="AC1875" s="122">
        <v>0.75448684004040001</v>
      </c>
      <c r="AD1875" s="122">
        <v>0.65644800624169997</v>
      </c>
      <c r="AE1875" s="122">
        <v>0.76449824774120001</v>
      </c>
      <c r="AF1875" s="122">
        <v>0.85424349074810002</v>
      </c>
      <c r="AG1875" s="122">
        <v>0.91247722433180001</v>
      </c>
      <c r="AH1875" s="122">
        <v>0.79201858952519999</v>
      </c>
      <c r="AI1875" s="122">
        <v>0.77792389360869996</v>
      </c>
      <c r="AJ1875" s="122">
        <v>0.54636803986969995</v>
      </c>
      <c r="AK1875" s="122">
        <v>0.63395121333649995</v>
      </c>
      <c r="AL1875" s="122">
        <v>0</v>
      </c>
    </row>
    <row r="1876" spans="1:38" hidden="1" x14ac:dyDescent="0.25">
      <c r="A1876" s="122" t="s">
        <v>2175</v>
      </c>
      <c r="B1876" s="122">
        <v>1</v>
      </c>
      <c r="C1876" s="122" t="s">
        <v>2176</v>
      </c>
      <c r="D1876" s="122" t="s">
        <v>2102</v>
      </c>
      <c r="E1876" s="122">
        <v>35</v>
      </c>
      <c r="F1876" s="122">
        <v>1.3490759957756999</v>
      </c>
      <c r="G1876" s="122">
        <v>2.5155290487343001</v>
      </c>
      <c r="H1876" s="122">
        <v>2.0862810324539001</v>
      </c>
      <c r="I1876" s="122">
        <v>1.9304963656412999</v>
      </c>
      <c r="J1876" s="122">
        <v>1.7720808398350001</v>
      </c>
      <c r="K1876" s="122">
        <v>1.4687056279549</v>
      </c>
      <c r="L1876" s="122">
        <v>1.2263575221995999</v>
      </c>
      <c r="M1876" s="122">
        <v>1.3448868101222999</v>
      </c>
      <c r="N1876" s="122">
        <v>1.2318586480181</v>
      </c>
      <c r="O1876" s="122">
        <v>1.2834574963562</v>
      </c>
      <c r="P1876" s="122">
        <v>1.3119975007264</v>
      </c>
      <c r="Q1876" s="122">
        <v>1.2870894393083001</v>
      </c>
      <c r="R1876" s="122">
        <v>1.2598124581718</v>
      </c>
      <c r="S1876" s="122">
        <v>1.4698929139346</v>
      </c>
      <c r="T1876" s="122">
        <v>1.5814622516579</v>
      </c>
      <c r="U1876" s="122">
        <v>1.1300924364092</v>
      </c>
      <c r="V1876" s="122">
        <v>1.3222046273007</v>
      </c>
      <c r="W1876" s="122">
        <v>1.1406364644417</v>
      </c>
      <c r="X1876" s="122">
        <v>1.1730675669905</v>
      </c>
      <c r="Y1876" s="122">
        <v>1.4480833333444001</v>
      </c>
      <c r="Z1876" s="122">
        <v>0.91090814966150002</v>
      </c>
      <c r="AA1876" s="122">
        <v>0.6709776540015</v>
      </c>
      <c r="AB1876" s="122">
        <v>0.72887602129179996</v>
      </c>
      <c r="AC1876" s="122">
        <v>0.54290516017540003</v>
      </c>
      <c r="AD1876" s="122">
        <v>0.37328932720050001</v>
      </c>
      <c r="AE1876" s="122">
        <v>0.56375192956730003</v>
      </c>
      <c r="AF1876" s="122">
        <v>0.53900271809069999</v>
      </c>
      <c r="AG1876" s="122">
        <v>0.57607635100010002</v>
      </c>
      <c r="AH1876" s="122">
        <v>0.43515882212969997</v>
      </c>
      <c r="AI1876" s="122">
        <v>0.4659394893212</v>
      </c>
      <c r="AJ1876" s="122">
        <v>0.3190322745686</v>
      </c>
      <c r="AK1876" s="122">
        <v>0.31713969486729998</v>
      </c>
      <c r="AL1876" s="122">
        <v>0</v>
      </c>
    </row>
    <row r="1877" spans="1:38" hidden="1" x14ac:dyDescent="0.25">
      <c r="A1877" s="122" t="s">
        <v>2175</v>
      </c>
      <c r="B1877" s="122">
        <v>1</v>
      </c>
      <c r="C1877" s="122" t="s">
        <v>2176</v>
      </c>
      <c r="D1877" s="122" t="s">
        <v>2103</v>
      </c>
      <c r="E1877" s="122">
        <v>35</v>
      </c>
      <c r="F1877" s="122">
        <v>4.8441915180899998E-2</v>
      </c>
      <c r="G1877" s="122">
        <v>5.3443456865800001E-2</v>
      </c>
      <c r="H1877" s="122">
        <v>7.5176920709599998E-2</v>
      </c>
      <c r="I1877" s="122">
        <v>7.8116558984300005E-2</v>
      </c>
      <c r="J1877" s="122">
        <v>7.3397178984E-2</v>
      </c>
      <c r="K1877" s="122">
        <v>9.3937693641800005E-2</v>
      </c>
      <c r="L1877" s="122">
        <v>8.8267295260599996E-2</v>
      </c>
      <c r="M1877" s="122">
        <v>7.4138416147499997E-2</v>
      </c>
      <c r="N1877" s="122">
        <v>7.3008852671599997E-2</v>
      </c>
      <c r="O1877" s="122">
        <v>7.8930716891399993E-2</v>
      </c>
      <c r="P1877" s="122">
        <v>7.3471088488999997E-2</v>
      </c>
      <c r="Q1877" s="122">
        <v>7.0723554656500001E-2</v>
      </c>
      <c r="R1877" s="122">
        <v>7.1333416317899995E-2</v>
      </c>
      <c r="S1877" s="122">
        <v>7.9873077628600006E-2</v>
      </c>
      <c r="T1877" s="122">
        <v>9.5210277603099996E-2</v>
      </c>
      <c r="U1877" s="122">
        <v>0.1093068084159</v>
      </c>
      <c r="V1877" s="122">
        <v>0.1058387453557</v>
      </c>
      <c r="W1877" s="122">
        <v>0.1066764510943</v>
      </c>
      <c r="X1877" s="122">
        <v>8.3101121117800006E-2</v>
      </c>
      <c r="Y1877" s="122">
        <v>8.2354695495400004E-2</v>
      </c>
      <c r="Z1877" s="122">
        <v>0.13152803654420001</v>
      </c>
      <c r="AA1877" s="122">
        <v>0.1376128318308</v>
      </c>
      <c r="AB1877" s="122">
        <v>0.14176166754040001</v>
      </c>
      <c r="AC1877" s="122">
        <v>0.1076013904355</v>
      </c>
      <c r="AD1877" s="122">
        <v>0.12316053117469999</v>
      </c>
      <c r="AE1877" s="122">
        <v>0.1088224106091</v>
      </c>
      <c r="AF1877" s="122">
        <v>0.13675507070260001</v>
      </c>
      <c r="AG1877" s="122">
        <v>0.1648934723147</v>
      </c>
      <c r="AH1877" s="122">
        <v>0.17772949186289999</v>
      </c>
      <c r="AI1877" s="122">
        <v>0.14527781233289999</v>
      </c>
      <c r="AJ1877" s="122">
        <v>0.13256664773339999</v>
      </c>
      <c r="AK1877" s="122">
        <v>0.13528066437280001</v>
      </c>
      <c r="AL1877" s="122">
        <v>0</v>
      </c>
    </row>
    <row r="1878" spans="1:38" hidden="1" x14ac:dyDescent="0.25">
      <c r="A1878" s="122" t="s">
        <v>2175</v>
      </c>
      <c r="B1878" s="122">
        <v>1</v>
      </c>
      <c r="C1878" s="122" t="s">
        <v>2176</v>
      </c>
      <c r="D1878" s="122" t="s">
        <v>2104</v>
      </c>
      <c r="E1878" s="122">
        <v>35</v>
      </c>
      <c r="F1878" s="122">
        <v>0.56641708070529995</v>
      </c>
      <c r="G1878" s="122">
        <v>0.63468352987279997</v>
      </c>
      <c r="H1878" s="122">
        <v>0.56186903071210004</v>
      </c>
      <c r="I1878" s="122">
        <v>0.57143659243510003</v>
      </c>
      <c r="J1878" s="122">
        <v>0.44901371786420002</v>
      </c>
      <c r="K1878" s="122">
        <v>0.56624572900629999</v>
      </c>
      <c r="L1878" s="122">
        <v>0.93575047697040004</v>
      </c>
      <c r="M1878" s="122">
        <v>0.86938449920170002</v>
      </c>
      <c r="N1878" s="122">
        <v>0.87039158352849999</v>
      </c>
      <c r="O1878" s="122">
        <v>0.73413908888309998</v>
      </c>
      <c r="P1878" s="122">
        <v>0.77343767929590002</v>
      </c>
      <c r="Q1878" s="122">
        <v>0.63553101811650003</v>
      </c>
      <c r="R1878" s="122">
        <v>0.72818170894180001</v>
      </c>
      <c r="S1878" s="122">
        <v>0.82173991810619995</v>
      </c>
      <c r="T1878" s="122">
        <v>0.68627378632080005</v>
      </c>
      <c r="U1878" s="122">
        <v>0.90093678267629995</v>
      </c>
      <c r="V1878" s="122">
        <v>0.63588333077150005</v>
      </c>
      <c r="W1878" s="122">
        <v>0.94055603199829996</v>
      </c>
      <c r="X1878" s="122">
        <v>0.79798443223019999</v>
      </c>
      <c r="Y1878" s="122">
        <v>0.46661254344399999</v>
      </c>
      <c r="Z1878" s="122">
        <v>1.6070326478354999</v>
      </c>
      <c r="AA1878" s="122">
        <v>1.6677820886031001</v>
      </c>
      <c r="AB1878" s="122">
        <v>1.6402293469283999</v>
      </c>
      <c r="AC1878" s="122">
        <v>1.7561377664536999</v>
      </c>
      <c r="AD1878" s="122">
        <v>1.8815182358347999</v>
      </c>
      <c r="AE1878" s="122">
        <v>1.8456668937841001</v>
      </c>
      <c r="AF1878" s="122">
        <v>1.9012604360117</v>
      </c>
      <c r="AG1878" s="122">
        <v>2.0468293309147998</v>
      </c>
      <c r="AH1878" s="122">
        <v>2.1654031266869</v>
      </c>
      <c r="AI1878" s="122">
        <v>2.0767302610849998</v>
      </c>
      <c r="AJ1878" s="122">
        <v>1.2335324138679999</v>
      </c>
      <c r="AK1878" s="122">
        <v>1.5273837253977001</v>
      </c>
      <c r="AL1878" s="122">
        <v>0</v>
      </c>
    </row>
    <row r="1879" spans="1:38" hidden="1" x14ac:dyDescent="0.25">
      <c r="A1879" s="122" t="s">
        <v>2175</v>
      </c>
      <c r="B1879" s="122">
        <v>1</v>
      </c>
      <c r="C1879" s="122" t="s">
        <v>2176</v>
      </c>
      <c r="D1879" s="122" t="s">
        <v>2105</v>
      </c>
      <c r="E1879" s="122">
        <v>35</v>
      </c>
      <c r="F1879" s="122">
        <v>7.78879583805E-2</v>
      </c>
      <c r="G1879" s="122">
        <v>8.0380435124999997E-2</v>
      </c>
      <c r="H1879" s="122">
        <v>0.11875140198589999</v>
      </c>
      <c r="I1879" s="122">
        <v>0.10540299917029999</v>
      </c>
      <c r="J1879" s="122">
        <v>7.08270066015E-2</v>
      </c>
      <c r="K1879" s="122">
        <v>2.9783834301500001E-2</v>
      </c>
      <c r="L1879" s="122">
        <v>2.17574059599E-2</v>
      </c>
      <c r="M1879" s="122">
        <v>1.76889343668E-2</v>
      </c>
      <c r="N1879" s="122">
        <v>2.2166686494600001E-2</v>
      </c>
      <c r="O1879" s="122">
        <v>3.8207863378099997E-2</v>
      </c>
      <c r="P1879" s="122">
        <v>4.06745940997E-2</v>
      </c>
      <c r="Q1879" s="122">
        <v>7.0245358553600007E-2</v>
      </c>
      <c r="R1879" s="122">
        <v>4.90847301995E-2</v>
      </c>
      <c r="S1879" s="122">
        <v>5.3559157205700002E-2</v>
      </c>
      <c r="T1879" s="122">
        <v>0.10325551274689999</v>
      </c>
      <c r="U1879" s="122">
        <v>6.3466233140799994E-2</v>
      </c>
      <c r="V1879" s="122">
        <v>7.4471177955799994E-2</v>
      </c>
      <c r="W1879" s="122">
        <v>7.3831767596000006E-2</v>
      </c>
      <c r="X1879" s="122">
        <v>6.1247234424199999E-2</v>
      </c>
      <c r="Y1879" s="122">
        <v>7.1427848096699997E-2</v>
      </c>
      <c r="Z1879" s="122">
        <v>8.9786839483099998E-2</v>
      </c>
      <c r="AA1879" s="122">
        <v>0.1041055693752</v>
      </c>
      <c r="AB1879" s="122">
        <v>9.0916245325800005E-2</v>
      </c>
      <c r="AC1879" s="122">
        <v>0.110014672649</v>
      </c>
      <c r="AD1879" s="122">
        <v>0.1025230681678</v>
      </c>
      <c r="AE1879" s="122">
        <v>0.1280382637836</v>
      </c>
      <c r="AF1879" s="122">
        <v>0.1046906536398</v>
      </c>
      <c r="AG1879" s="122">
        <v>9.6675555158200005E-2</v>
      </c>
      <c r="AH1879" s="122">
        <v>0.1089529452033</v>
      </c>
      <c r="AI1879" s="122">
        <v>9.5506709959600006E-2</v>
      </c>
      <c r="AJ1879" s="122">
        <v>7.9354779997300007E-2</v>
      </c>
      <c r="AK1879" s="122">
        <v>8.1888891828300003E-2</v>
      </c>
      <c r="AL1879" s="122">
        <v>0</v>
      </c>
    </row>
    <row r="1880" spans="1:38" hidden="1" x14ac:dyDescent="0.25">
      <c r="A1880" s="122" t="s">
        <v>2175</v>
      </c>
      <c r="B1880" s="122">
        <v>1</v>
      </c>
      <c r="C1880" s="122" t="s">
        <v>2176</v>
      </c>
      <c r="D1880" s="122" t="s">
        <v>475</v>
      </c>
      <c r="E1880" s="122">
        <v>35</v>
      </c>
      <c r="F1880" s="122">
        <v>0.1012177214628</v>
      </c>
      <c r="G1880" s="122">
        <v>0.10144416812449999</v>
      </c>
      <c r="H1880" s="122">
        <v>0.1035128369772</v>
      </c>
      <c r="I1880" s="122">
        <v>9.9687910958400003E-2</v>
      </c>
      <c r="J1880" s="122">
        <v>0.1079766165717</v>
      </c>
      <c r="K1880" s="122">
        <v>9.0565214114600001E-2</v>
      </c>
      <c r="L1880" s="122">
        <v>8.9406237879700007E-2</v>
      </c>
      <c r="M1880" s="122">
        <v>0.1009361230586</v>
      </c>
      <c r="N1880" s="122">
        <v>9.9179738081999994E-2</v>
      </c>
      <c r="O1880" s="122">
        <v>0.1479667743045</v>
      </c>
      <c r="P1880" s="122">
        <v>0.1212048299629</v>
      </c>
      <c r="Q1880" s="122">
        <v>0.104081855209</v>
      </c>
      <c r="R1880" s="122">
        <v>0.14181489472860001</v>
      </c>
      <c r="S1880" s="122">
        <v>0.11572029097180001</v>
      </c>
      <c r="T1880" s="122">
        <v>8.6715308817600006E-2</v>
      </c>
      <c r="U1880" s="122">
        <v>9.1802467762599996E-2</v>
      </c>
      <c r="V1880" s="122">
        <v>0.1074106963416</v>
      </c>
      <c r="W1880" s="122">
        <v>0.1006613443454</v>
      </c>
      <c r="X1880" s="122">
        <v>8.8683459620500005E-2</v>
      </c>
      <c r="Y1880" s="122">
        <v>7.2417864471699997E-2</v>
      </c>
      <c r="Z1880" s="122">
        <v>0.1266657845668</v>
      </c>
      <c r="AA1880" s="122">
        <v>0.12703737694809999</v>
      </c>
      <c r="AB1880" s="122">
        <v>0.12940649708099999</v>
      </c>
      <c r="AC1880" s="122">
        <v>0.13857553554240001</v>
      </c>
      <c r="AD1880" s="122">
        <v>0.1367890444813</v>
      </c>
      <c r="AE1880" s="122">
        <v>0.1590308503656</v>
      </c>
      <c r="AF1880" s="122">
        <v>0.1296296446887</v>
      </c>
      <c r="AG1880" s="122">
        <v>0.1417967708282</v>
      </c>
      <c r="AH1880" s="122">
        <v>0.15887405759600001</v>
      </c>
      <c r="AI1880" s="122">
        <v>0.14278274835169999</v>
      </c>
      <c r="AJ1880" s="122">
        <v>8.7564509256399997E-2</v>
      </c>
      <c r="AK1880" s="122">
        <v>0.1085578940257</v>
      </c>
      <c r="AL1880" s="122">
        <v>0</v>
      </c>
    </row>
    <row r="1881" spans="1:38" hidden="1" x14ac:dyDescent="0.25">
      <c r="A1881" s="122" t="s">
        <v>2175</v>
      </c>
      <c r="B1881" s="122">
        <v>1</v>
      </c>
      <c r="C1881" s="122" t="s">
        <v>2176</v>
      </c>
      <c r="D1881" s="122" t="s">
        <v>2106</v>
      </c>
      <c r="E1881" s="122">
        <v>35</v>
      </c>
      <c r="F1881" s="122">
        <v>4.7268633243900002E-2</v>
      </c>
      <c r="G1881" s="122">
        <v>4.0697979969700003E-2</v>
      </c>
      <c r="H1881" s="122">
        <v>3.54526170923E-2</v>
      </c>
      <c r="I1881" s="122">
        <v>3.9483018712800001E-2</v>
      </c>
      <c r="J1881" s="122">
        <v>3.4058599963200001E-2</v>
      </c>
      <c r="K1881" s="122">
        <v>3.1541723824700003E-2</v>
      </c>
      <c r="L1881" s="122">
        <v>3.6237697829E-2</v>
      </c>
      <c r="M1881" s="122">
        <v>4.09968038467E-2</v>
      </c>
      <c r="N1881" s="122">
        <v>6.1191868984299999E-2</v>
      </c>
      <c r="O1881" s="122">
        <v>7.9802738021599998E-2</v>
      </c>
      <c r="P1881" s="122">
        <v>9.8342523311000005E-2</v>
      </c>
      <c r="Q1881" s="122">
        <v>8.3176194121600003E-2</v>
      </c>
      <c r="R1881" s="122">
        <v>7.8995021140200003E-2</v>
      </c>
      <c r="S1881" s="122">
        <v>0.1009156677398</v>
      </c>
      <c r="T1881" s="122">
        <v>0.1008749789197</v>
      </c>
      <c r="U1881" s="122">
        <v>5.7971355068600003E-2</v>
      </c>
      <c r="V1881" s="122">
        <v>2.7987394856199999E-2</v>
      </c>
      <c r="W1881" s="122">
        <v>2.59141908857E-2</v>
      </c>
      <c r="X1881" s="122">
        <v>2.51174720466E-2</v>
      </c>
      <c r="Y1881" s="122">
        <v>4.4646551208399998E-2</v>
      </c>
      <c r="Z1881" s="122">
        <v>0.111597673216</v>
      </c>
      <c r="AA1881" s="122">
        <v>0.11775507919930001</v>
      </c>
      <c r="AB1881" s="122">
        <v>0.1061152868072</v>
      </c>
      <c r="AC1881" s="122">
        <v>9.8806000925799997E-2</v>
      </c>
      <c r="AD1881" s="122">
        <v>0.10618488345219999</v>
      </c>
      <c r="AE1881" s="122">
        <v>8.8530958992100006E-2</v>
      </c>
      <c r="AF1881" s="122">
        <v>9.1201970227300005E-2</v>
      </c>
      <c r="AG1881" s="122">
        <v>8.9828208989E-2</v>
      </c>
      <c r="AH1881" s="122">
        <v>9.0227971933299997E-2</v>
      </c>
      <c r="AI1881" s="122">
        <v>9.1626460073599994E-2</v>
      </c>
      <c r="AJ1881" s="122">
        <v>6.48590272074E-2</v>
      </c>
      <c r="AK1881" s="122">
        <v>7.23744538124E-2</v>
      </c>
      <c r="AL1881" s="122">
        <v>0</v>
      </c>
    </row>
    <row r="1882" spans="1:38" hidden="1" x14ac:dyDescent="0.25">
      <c r="A1882" s="122" t="s">
        <v>2175</v>
      </c>
      <c r="B1882" s="122">
        <v>1</v>
      </c>
      <c r="C1882" s="122" t="s">
        <v>2176</v>
      </c>
      <c r="D1882" s="122" t="s">
        <v>2107</v>
      </c>
      <c r="E1882" s="122">
        <v>35</v>
      </c>
      <c r="F1882" s="122">
        <v>6.0418108352463999</v>
      </c>
      <c r="G1882" s="122">
        <v>7.9046050711006002</v>
      </c>
      <c r="H1882" s="122">
        <v>7.2729951809099997</v>
      </c>
      <c r="I1882" s="122">
        <v>6.3958146692416999</v>
      </c>
      <c r="J1882" s="122">
        <v>6.2906192885700003</v>
      </c>
      <c r="K1882" s="122">
        <v>7.1875317665003999</v>
      </c>
      <c r="L1882" s="122">
        <v>5.8978846131717999</v>
      </c>
      <c r="M1882" s="122">
        <v>6.5909173995068002</v>
      </c>
      <c r="N1882" s="122">
        <v>6.6598513414000999</v>
      </c>
      <c r="O1882" s="122">
        <v>6.0287413960066001</v>
      </c>
      <c r="P1882" s="122">
        <v>6.8018882117619999</v>
      </c>
      <c r="Q1882" s="122">
        <v>6.9690754582138998</v>
      </c>
      <c r="R1882" s="122">
        <v>7.4490973331047003</v>
      </c>
      <c r="S1882" s="122">
        <v>7.4250419200693001</v>
      </c>
      <c r="T1882" s="122">
        <v>7.0830019452083999</v>
      </c>
      <c r="U1882" s="122">
        <v>9.1741573041517004</v>
      </c>
      <c r="V1882" s="122">
        <v>8.5619742063584994</v>
      </c>
      <c r="W1882" s="122">
        <v>9.5663115598069997</v>
      </c>
      <c r="X1882" s="122">
        <v>12.6346132281928</v>
      </c>
      <c r="Y1882" s="122">
        <v>7.5959958626323996</v>
      </c>
      <c r="Z1882" s="122">
        <v>4.8653013363594004</v>
      </c>
      <c r="AA1882" s="122">
        <v>4.6132134350612004</v>
      </c>
      <c r="AB1882" s="122">
        <v>4.5846326949928997</v>
      </c>
      <c r="AC1882" s="122">
        <v>4.3760996004662998</v>
      </c>
      <c r="AD1882" s="122">
        <v>3.4094790931476999</v>
      </c>
      <c r="AE1882" s="122">
        <v>4.3486862794411003</v>
      </c>
      <c r="AF1882" s="122">
        <v>4.2633132775789004</v>
      </c>
      <c r="AG1882" s="122">
        <v>4.1498368104193997</v>
      </c>
      <c r="AH1882" s="122">
        <v>5.8975884456346002</v>
      </c>
      <c r="AI1882" s="122">
        <v>3.4337330446137999</v>
      </c>
      <c r="AJ1882" s="122">
        <v>3.5958591880005</v>
      </c>
      <c r="AK1882" s="122">
        <v>3.9986718997127002</v>
      </c>
      <c r="AL1882" s="122">
        <v>0</v>
      </c>
    </row>
    <row r="1883" spans="1:38" hidden="1" x14ac:dyDescent="0.25">
      <c r="A1883" s="122" t="s">
        <v>2175</v>
      </c>
      <c r="B1883" s="122">
        <v>1</v>
      </c>
      <c r="C1883" s="122" t="s">
        <v>2176</v>
      </c>
      <c r="D1883" s="122" t="s">
        <v>2108</v>
      </c>
      <c r="E1883" s="122">
        <v>35</v>
      </c>
      <c r="F1883" s="122">
        <v>0.1953058868607</v>
      </c>
      <c r="G1883" s="122">
        <v>0.2073163326751</v>
      </c>
      <c r="H1883" s="122">
        <v>0.2436607471651</v>
      </c>
      <c r="I1883" s="122">
        <v>0.28435669880780001</v>
      </c>
      <c r="J1883" s="122">
        <v>0.2242957634221</v>
      </c>
      <c r="K1883" s="122">
        <v>0.20090114504689999</v>
      </c>
      <c r="L1883" s="122">
        <v>0.14294600096509999</v>
      </c>
      <c r="M1883" s="122">
        <v>0.16385365509559999</v>
      </c>
      <c r="N1883" s="122">
        <v>0.2011577099256</v>
      </c>
      <c r="O1883" s="122">
        <v>0.2571785607764</v>
      </c>
      <c r="P1883" s="122">
        <v>0.29688636111400002</v>
      </c>
      <c r="Q1883" s="122">
        <v>0.2866069356889</v>
      </c>
      <c r="R1883" s="122">
        <v>0.23315246844750001</v>
      </c>
      <c r="S1883" s="122">
        <v>0.23409906682529999</v>
      </c>
      <c r="T1883" s="122">
        <v>0.21473948545470001</v>
      </c>
      <c r="U1883" s="122">
        <v>0.22429819478640001</v>
      </c>
      <c r="V1883" s="122">
        <v>0.2383649313124</v>
      </c>
      <c r="W1883" s="122">
        <v>0.20207457703430001</v>
      </c>
      <c r="X1883" s="122">
        <v>0.179568156821</v>
      </c>
      <c r="Y1883" s="122">
        <v>0.13909730069539999</v>
      </c>
      <c r="Z1883" s="122">
        <v>0.19086399288</v>
      </c>
      <c r="AA1883" s="122">
        <v>0.18980852807080001</v>
      </c>
      <c r="AB1883" s="122">
        <v>0.18940142390590001</v>
      </c>
      <c r="AC1883" s="122">
        <v>0.18438361719070001</v>
      </c>
      <c r="AD1883" s="122">
        <v>0.1855081164189</v>
      </c>
      <c r="AE1883" s="122">
        <v>0.1878658674683</v>
      </c>
      <c r="AF1883" s="122">
        <v>0.17795862113120001</v>
      </c>
      <c r="AG1883" s="122">
        <v>0.19116206123929999</v>
      </c>
      <c r="AH1883" s="122">
        <v>0.1861656902787</v>
      </c>
      <c r="AI1883" s="122">
        <v>0.17667443246139999</v>
      </c>
      <c r="AJ1883" s="122">
        <v>9.9104432379900007E-2</v>
      </c>
      <c r="AK1883" s="122">
        <v>0.1133611820559</v>
      </c>
      <c r="AL1883" s="122">
        <v>0</v>
      </c>
    </row>
    <row r="1884" spans="1:38" hidden="1" x14ac:dyDescent="0.25">
      <c r="A1884" s="122" t="s">
        <v>2175</v>
      </c>
      <c r="B1884" s="122">
        <v>1</v>
      </c>
      <c r="C1884" s="122" t="s">
        <v>2176</v>
      </c>
      <c r="D1884" s="122" t="s">
        <v>2109</v>
      </c>
      <c r="E1884" s="122">
        <v>35</v>
      </c>
      <c r="F1884" s="122">
        <v>0.41532105706959999</v>
      </c>
      <c r="G1884" s="122">
        <v>0.56126392200410002</v>
      </c>
      <c r="H1884" s="122">
        <v>0.53767909069749997</v>
      </c>
      <c r="I1884" s="122">
        <v>0.56686531202540003</v>
      </c>
      <c r="J1884" s="122">
        <v>0.59334902276610002</v>
      </c>
      <c r="K1884" s="122">
        <v>0.66750922580880001</v>
      </c>
      <c r="L1884" s="122">
        <v>0.69451888974169995</v>
      </c>
      <c r="M1884" s="122">
        <v>0.70719435549690002</v>
      </c>
      <c r="N1884" s="122">
        <v>0.61514356985670005</v>
      </c>
      <c r="O1884" s="122">
        <v>0.78895740207380005</v>
      </c>
      <c r="P1884" s="122">
        <v>0.90152183756850002</v>
      </c>
      <c r="Q1884" s="122">
        <v>0.78664907867599998</v>
      </c>
      <c r="R1884" s="122">
        <v>0.75748009067400002</v>
      </c>
      <c r="S1884" s="122">
        <v>0.73462462047099997</v>
      </c>
      <c r="T1884" s="122">
        <v>0.74761102612810004</v>
      </c>
      <c r="U1884" s="122">
        <v>0.80158373382400006</v>
      </c>
      <c r="V1884" s="122">
        <v>0.86623192005219996</v>
      </c>
      <c r="W1884" s="122">
        <v>0.95748415972779999</v>
      </c>
      <c r="X1884" s="122">
        <v>0.77063044666210001</v>
      </c>
      <c r="Y1884" s="122">
        <v>0.50788316921480003</v>
      </c>
      <c r="Z1884" s="122">
        <v>1.5083066463712</v>
      </c>
      <c r="AA1884" s="122">
        <v>1.5973954061889</v>
      </c>
      <c r="AB1884" s="122">
        <v>1.6058381105666</v>
      </c>
      <c r="AC1884" s="122">
        <v>1.6138538770008</v>
      </c>
      <c r="AD1884" s="122">
        <v>1.7087248313362</v>
      </c>
      <c r="AE1884" s="122">
        <v>1.720450850292</v>
      </c>
      <c r="AF1884" s="122">
        <v>1.8044700278126</v>
      </c>
      <c r="AG1884" s="122">
        <v>1.8888863610485001</v>
      </c>
      <c r="AH1884" s="122">
        <v>1.9233112294109</v>
      </c>
      <c r="AI1884" s="122">
        <v>1.7228875238628001</v>
      </c>
      <c r="AJ1884" s="122">
        <v>0.87101487649620002</v>
      </c>
      <c r="AK1884" s="122">
        <v>1.1710702981081</v>
      </c>
      <c r="AL1884" s="122">
        <v>0</v>
      </c>
    </row>
    <row r="1885" spans="1:38" hidden="1" x14ac:dyDescent="0.25">
      <c r="A1885" s="122" t="s">
        <v>2175</v>
      </c>
      <c r="B1885" s="122">
        <v>1</v>
      </c>
      <c r="C1885" s="122" t="s">
        <v>2176</v>
      </c>
      <c r="D1885" s="122" t="s">
        <v>2110</v>
      </c>
      <c r="E1885" s="122">
        <v>35</v>
      </c>
      <c r="F1885" s="122">
        <v>0.78230996991519997</v>
      </c>
      <c r="G1885" s="122">
        <v>1.9200344011167001</v>
      </c>
      <c r="H1885" s="122">
        <v>1.5908930921143001</v>
      </c>
      <c r="I1885" s="122">
        <v>1.4064749996235999</v>
      </c>
      <c r="J1885" s="122">
        <v>1.3882803789153</v>
      </c>
      <c r="K1885" s="122">
        <v>1.3607330395687001</v>
      </c>
      <c r="L1885" s="122">
        <v>3.0038533207129001</v>
      </c>
      <c r="M1885" s="122">
        <v>3.1240827582885999</v>
      </c>
      <c r="N1885" s="122">
        <v>3.0649259689071999</v>
      </c>
      <c r="O1885" s="122">
        <v>3.0885001843917999</v>
      </c>
      <c r="P1885" s="122">
        <v>2.8929983992135999</v>
      </c>
      <c r="Q1885" s="122">
        <v>2.5027767058258998</v>
      </c>
      <c r="R1885" s="122">
        <v>2.6589304615375</v>
      </c>
      <c r="S1885" s="122">
        <v>3.4846272621057999</v>
      </c>
      <c r="T1885" s="122">
        <v>3.9461050755268001</v>
      </c>
      <c r="U1885" s="122">
        <v>3.8734758720857001</v>
      </c>
      <c r="V1885" s="122">
        <v>4.1468285624035</v>
      </c>
      <c r="W1885" s="122">
        <v>4.1674974032038996</v>
      </c>
      <c r="X1885" s="122">
        <v>5.6606532775926999</v>
      </c>
      <c r="Y1885" s="122">
        <v>5.9969695828531</v>
      </c>
      <c r="Z1885" s="122">
        <v>8.7455108617215007</v>
      </c>
      <c r="AA1885" s="122">
        <v>6.6937452388835998</v>
      </c>
      <c r="AB1885" s="122">
        <v>6.8123215863102002</v>
      </c>
      <c r="AC1885" s="122">
        <v>7.4512338367176998</v>
      </c>
      <c r="AD1885" s="122">
        <v>8.8935531849630998</v>
      </c>
      <c r="AE1885" s="122">
        <v>8.1438527082750998</v>
      </c>
      <c r="AF1885" s="122">
        <v>8.0606644356138002</v>
      </c>
      <c r="AG1885" s="122">
        <v>7.8454916375504</v>
      </c>
      <c r="AH1885" s="122">
        <v>7.8714155322451003</v>
      </c>
      <c r="AI1885" s="122">
        <v>6.8129627767259002</v>
      </c>
      <c r="AJ1885" s="122">
        <v>3.1991038520563002</v>
      </c>
      <c r="AK1885" s="122">
        <v>3.9235674350619001</v>
      </c>
      <c r="AL1885" s="122">
        <v>0</v>
      </c>
    </row>
    <row r="1886" spans="1:38" hidden="1" x14ac:dyDescent="0.25">
      <c r="A1886" s="122" t="s">
        <v>2175</v>
      </c>
      <c r="B1886" s="122">
        <v>1</v>
      </c>
      <c r="C1886" s="122" t="s">
        <v>2176</v>
      </c>
      <c r="D1886" s="122" t="s">
        <v>2111</v>
      </c>
      <c r="E1886" s="122">
        <v>35</v>
      </c>
      <c r="F1886" s="122">
        <v>0.78804394603100003</v>
      </c>
      <c r="G1886" s="122">
        <v>0.98127864450510005</v>
      </c>
      <c r="H1886" s="122">
        <v>1.0227338083522</v>
      </c>
      <c r="I1886" s="122">
        <v>0.98382810258010001</v>
      </c>
      <c r="J1886" s="122">
        <v>1.0770190563741999</v>
      </c>
      <c r="K1886" s="122">
        <v>1.0691219474467999</v>
      </c>
      <c r="L1886" s="122">
        <v>1.1166459739909</v>
      </c>
      <c r="M1886" s="122">
        <v>1.2281510543594001</v>
      </c>
      <c r="N1886" s="122">
        <v>1.338393134028</v>
      </c>
      <c r="O1886" s="122">
        <v>1.5685522283774</v>
      </c>
      <c r="P1886" s="122">
        <v>1.8495826424541</v>
      </c>
      <c r="Q1886" s="122">
        <v>1.7699243945384</v>
      </c>
      <c r="R1886" s="122">
        <v>1.6719014231956</v>
      </c>
      <c r="S1886" s="122">
        <v>1.7315513652004999</v>
      </c>
      <c r="T1886" s="122">
        <v>1.7768839308238999</v>
      </c>
      <c r="U1886" s="122">
        <v>1.8356096515647</v>
      </c>
      <c r="V1886" s="122">
        <v>1.8937594956406001</v>
      </c>
      <c r="W1886" s="122">
        <v>1.9387010885316001</v>
      </c>
      <c r="X1886" s="122">
        <v>1.8833372618060999</v>
      </c>
      <c r="Y1886" s="122">
        <v>1.4324901751242001</v>
      </c>
      <c r="Z1886" s="122">
        <v>0.80638165781079996</v>
      </c>
      <c r="AA1886" s="122">
        <v>0.79548389259039998</v>
      </c>
      <c r="AB1886" s="122">
        <v>0.69644293207569996</v>
      </c>
      <c r="AC1886" s="122">
        <v>0.66712453249670001</v>
      </c>
      <c r="AD1886" s="122">
        <v>0.72419105440950005</v>
      </c>
      <c r="AE1886" s="122">
        <v>0.83101416141369999</v>
      </c>
      <c r="AF1886" s="122">
        <v>0.86081970428300003</v>
      </c>
      <c r="AG1886" s="122">
        <v>0.80921200115220004</v>
      </c>
      <c r="AH1886" s="122">
        <v>0.8904065886568</v>
      </c>
      <c r="AI1886" s="122">
        <v>0.75506303421190002</v>
      </c>
      <c r="AJ1886" s="122">
        <v>0.64351824248199996</v>
      </c>
      <c r="AK1886" s="122">
        <v>0.80625800584539997</v>
      </c>
      <c r="AL1886" s="122">
        <v>0</v>
      </c>
    </row>
    <row r="1887" spans="1:38" hidden="1" x14ac:dyDescent="0.25">
      <c r="A1887" s="122" t="s">
        <v>2175</v>
      </c>
      <c r="B1887" s="122">
        <v>1</v>
      </c>
      <c r="C1887" s="122" t="s">
        <v>2176</v>
      </c>
      <c r="D1887" s="122" t="s">
        <v>2112</v>
      </c>
      <c r="E1887" s="122">
        <v>35</v>
      </c>
      <c r="F1887" s="122">
        <v>0.535184365582</v>
      </c>
      <c r="G1887" s="122">
        <v>0.9080621421035</v>
      </c>
      <c r="H1887" s="122">
        <v>1.1382322274057</v>
      </c>
      <c r="I1887" s="122">
        <v>0.78411670336460004</v>
      </c>
      <c r="J1887" s="122">
        <v>0.89366243541290002</v>
      </c>
      <c r="K1887" s="122">
        <v>0.48662041637839998</v>
      </c>
      <c r="L1887" s="122">
        <v>0.4171312107108</v>
      </c>
      <c r="M1887" s="122">
        <v>0.49268918538770001</v>
      </c>
      <c r="N1887" s="122">
        <v>0.4922937697957</v>
      </c>
      <c r="O1887" s="122">
        <v>0.62353426945290003</v>
      </c>
      <c r="P1887" s="122">
        <v>0.67087481505820001</v>
      </c>
      <c r="Q1887" s="122">
        <v>0.65875352428230005</v>
      </c>
      <c r="R1887" s="122">
        <v>0.59814090830419997</v>
      </c>
      <c r="S1887" s="122">
        <v>0.59911571406700004</v>
      </c>
      <c r="T1887" s="122">
        <v>0.65154661212060005</v>
      </c>
      <c r="U1887" s="122">
        <v>0.5861613851734</v>
      </c>
      <c r="V1887" s="122">
        <v>0.6179474288315</v>
      </c>
      <c r="W1887" s="122">
        <v>0.59591869847279999</v>
      </c>
      <c r="X1887" s="122">
        <v>0.55829727731279999</v>
      </c>
      <c r="Y1887" s="122">
        <v>0.67023907231110003</v>
      </c>
      <c r="Z1887" s="122">
        <v>0.74479178468459994</v>
      </c>
      <c r="AA1887" s="122">
        <v>0.79346596061649999</v>
      </c>
      <c r="AB1887" s="122">
        <v>0.8335026353153</v>
      </c>
      <c r="AC1887" s="122">
        <v>0.81876502047349997</v>
      </c>
      <c r="AD1887" s="122">
        <v>0.97378545221760004</v>
      </c>
      <c r="AE1887" s="122">
        <v>0.91565844420870002</v>
      </c>
      <c r="AF1887" s="122">
        <v>0.89869313481199997</v>
      </c>
      <c r="AG1887" s="122">
        <v>0.96887514325510005</v>
      </c>
      <c r="AH1887" s="122">
        <v>1.0410115863617</v>
      </c>
      <c r="AI1887" s="122">
        <v>0.87388209364989999</v>
      </c>
      <c r="AJ1887" s="122">
        <v>0.61068307601869998</v>
      </c>
      <c r="AK1887" s="122">
        <v>0.79741670209869997</v>
      </c>
      <c r="AL1887" s="122">
        <v>0</v>
      </c>
    </row>
    <row r="1888" spans="1:38" hidden="1" x14ac:dyDescent="0.25">
      <c r="A1888" s="122" t="s">
        <v>2175</v>
      </c>
      <c r="B1888" s="122">
        <v>1</v>
      </c>
      <c r="C1888" s="122" t="s">
        <v>2176</v>
      </c>
      <c r="D1888" s="122" t="s">
        <v>2113</v>
      </c>
      <c r="E1888" s="122">
        <v>35</v>
      </c>
      <c r="F1888" s="122">
        <v>1.6945382064317001</v>
      </c>
      <c r="G1888" s="122">
        <v>2.7382438755290002</v>
      </c>
      <c r="H1888" s="122">
        <v>2.2855099925395002</v>
      </c>
      <c r="I1888" s="122">
        <v>1.5785246283056</v>
      </c>
      <c r="J1888" s="122">
        <v>1.6130906495015001</v>
      </c>
      <c r="K1888" s="122">
        <v>1.3992380110094</v>
      </c>
      <c r="L1888" s="122">
        <v>1.4350036528265</v>
      </c>
      <c r="M1888" s="122">
        <v>1.8278996383251001</v>
      </c>
      <c r="N1888" s="122">
        <v>2.1570014519831999</v>
      </c>
      <c r="O1888" s="122">
        <v>1.4823803165385001</v>
      </c>
      <c r="P1888" s="122">
        <v>0.94752939971950001</v>
      </c>
      <c r="Q1888" s="122">
        <v>0.91505084589410002</v>
      </c>
      <c r="R1888" s="122">
        <v>0.90211317354190002</v>
      </c>
      <c r="S1888" s="122">
        <v>1.1811565035152001</v>
      </c>
      <c r="T1888" s="122">
        <v>1.1391882002545</v>
      </c>
      <c r="U1888" s="122">
        <v>1.2026057550577001</v>
      </c>
      <c r="V1888" s="122">
        <v>1.1382000989028001</v>
      </c>
      <c r="W1888" s="122">
        <v>1.2925627768904</v>
      </c>
      <c r="X1888" s="122">
        <v>1.1399631775831001</v>
      </c>
      <c r="Y1888" s="122">
        <v>1.0384587778993</v>
      </c>
      <c r="Z1888" s="122">
        <v>1.1180065259297001</v>
      </c>
      <c r="AA1888" s="122">
        <v>0.91014756348470005</v>
      </c>
      <c r="AB1888" s="122">
        <v>0.90549612646309996</v>
      </c>
      <c r="AC1888" s="122">
        <v>0.86395969897629998</v>
      </c>
      <c r="AD1888" s="122">
        <v>0.75670525737219996</v>
      </c>
      <c r="AE1888" s="122">
        <v>0.86872878416190003</v>
      </c>
      <c r="AF1888" s="122">
        <v>0.75621452395819999</v>
      </c>
      <c r="AG1888" s="122">
        <v>0.83928123764350004</v>
      </c>
      <c r="AH1888" s="122">
        <v>0.94732564218089998</v>
      </c>
      <c r="AI1888" s="122">
        <v>0.95891210860270004</v>
      </c>
      <c r="AJ1888" s="122">
        <v>0.71941725362529996</v>
      </c>
      <c r="AK1888" s="122">
        <v>0.78289899004959995</v>
      </c>
      <c r="AL1888" s="122">
        <v>0</v>
      </c>
    </row>
    <row r="1889" spans="1:38" hidden="1" x14ac:dyDescent="0.25">
      <c r="A1889" s="122" t="s">
        <v>2175</v>
      </c>
      <c r="B1889" s="122">
        <v>1</v>
      </c>
      <c r="C1889" s="122" t="s">
        <v>2176</v>
      </c>
      <c r="D1889" s="122" t="s">
        <v>2114</v>
      </c>
      <c r="E1889" s="122">
        <v>35</v>
      </c>
      <c r="F1889" s="122">
        <v>2.8697666619953002</v>
      </c>
      <c r="G1889" s="122">
        <v>3.2345633233808</v>
      </c>
      <c r="H1889" s="122">
        <v>3.1454855502000001</v>
      </c>
      <c r="I1889" s="122">
        <v>2.8255051864865002</v>
      </c>
      <c r="J1889" s="122">
        <v>2.7607383965076</v>
      </c>
      <c r="K1889" s="122">
        <v>2.4811216322547001</v>
      </c>
      <c r="L1889" s="122">
        <v>2.1016877101047</v>
      </c>
      <c r="M1889" s="122">
        <v>3.233541699871</v>
      </c>
      <c r="N1889" s="122">
        <v>4.0133029943576997</v>
      </c>
      <c r="O1889" s="122">
        <v>3.3800894334238998</v>
      </c>
      <c r="P1889" s="122">
        <v>3.0490774428076</v>
      </c>
      <c r="Q1889" s="122">
        <v>2.6600443793764001</v>
      </c>
      <c r="R1889" s="122">
        <v>2.5460900709401</v>
      </c>
      <c r="S1889" s="122">
        <v>2.8958875099895001</v>
      </c>
      <c r="T1889" s="122">
        <v>3.0418573781976002</v>
      </c>
      <c r="U1889" s="122">
        <v>3.2533336301864</v>
      </c>
      <c r="V1889" s="122">
        <v>3.0606417368419998</v>
      </c>
      <c r="W1889" s="122">
        <v>2.6907143951508998</v>
      </c>
      <c r="X1889" s="122">
        <v>2.7213367735120002</v>
      </c>
      <c r="Y1889" s="122">
        <v>2.2419502285509001</v>
      </c>
      <c r="Z1889" s="122">
        <v>1.7519121271621001</v>
      </c>
      <c r="AA1889" s="122">
        <v>1.6656285714429</v>
      </c>
      <c r="AB1889" s="122">
        <v>1.9093039288136999</v>
      </c>
      <c r="AC1889" s="122">
        <v>1.8722518969765001</v>
      </c>
      <c r="AD1889" s="122">
        <v>1.8279938557005999</v>
      </c>
      <c r="AE1889" s="122">
        <v>1.7126541763041001</v>
      </c>
      <c r="AF1889" s="122">
        <v>1.7232354809781001</v>
      </c>
      <c r="AG1889" s="122">
        <v>1.6967140376867</v>
      </c>
      <c r="AH1889" s="122">
        <v>1.850286793754</v>
      </c>
      <c r="AI1889" s="122">
        <v>1.7987006628713</v>
      </c>
      <c r="AJ1889" s="122">
        <v>0.90979893076709994</v>
      </c>
      <c r="AK1889" s="122">
        <v>1.0470914254262</v>
      </c>
      <c r="AL1889" s="122">
        <v>0</v>
      </c>
    </row>
    <row r="1890" spans="1:38" hidden="1" x14ac:dyDescent="0.25">
      <c r="A1890" s="122" t="s">
        <v>2175</v>
      </c>
      <c r="B1890" s="122">
        <v>1</v>
      </c>
      <c r="C1890" s="122" t="s">
        <v>2176</v>
      </c>
      <c r="D1890" s="122" t="s">
        <v>2115</v>
      </c>
      <c r="E1890" s="122">
        <v>35</v>
      </c>
      <c r="F1890" s="122">
        <v>8.0502518514000004E-2</v>
      </c>
      <c r="G1890" s="122">
        <v>9.8141002270900002E-2</v>
      </c>
      <c r="H1890" s="122">
        <v>8.3456690703300002E-2</v>
      </c>
      <c r="I1890" s="122">
        <v>9.2918299695399997E-2</v>
      </c>
      <c r="J1890" s="122">
        <v>8.6661083480799997E-2</v>
      </c>
      <c r="K1890" s="122">
        <v>8.5564120522800005E-2</v>
      </c>
      <c r="L1890" s="122">
        <v>8.5184280079699998E-2</v>
      </c>
      <c r="M1890" s="122">
        <v>0.12762133879330001</v>
      </c>
      <c r="N1890" s="122">
        <v>0.1473881273373</v>
      </c>
      <c r="O1890" s="122">
        <v>0.14398973688319999</v>
      </c>
      <c r="P1890" s="122">
        <v>0.14404316613929999</v>
      </c>
      <c r="Q1890" s="122">
        <v>0.13302335516659999</v>
      </c>
      <c r="R1890" s="122">
        <v>0.1445842430241</v>
      </c>
      <c r="S1890" s="122">
        <v>0.1162442973704</v>
      </c>
      <c r="T1890" s="122">
        <v>0.1159809250527</v>
      </c>
      <c r="U1890" s="122">
        <v>9.7567834306099999E-2</v>
      </c>
      <c r="V1890" s="122">
        <v>8.6585301942799994E-2</v>
      </c>
      <c r="W1890" s="122">
        <v>5.0065992049600001E-2</v>
      </c>
      <c r="X1890" s="122">
        <v>5.3980925665900001E-2</v>
      </c>
      <c r="Y1890" s="122">
        <v>0.14990988529079999</v>
      </c>
      <c r="Z1890" s="122">
        <v>0.12167690183719999</v>
      </c>
      <c r="AA1890" s="122">
        <v>0.1222994255871</v>
      </c>
      <c r="AB1890" s="122">
        <v>0.1013282506297</v>
      </c>
      <c r="AC1890" s="122">
        <v>9.2862892124300003E-2</v>
      </c>
      <c r="AD1890" s="122">
        <v>8.9015172883600002E-2</v>
      </c>
      <c r="AE1890" s="122">
        <v>8.4483649479600006E-2</v>
      </c>
      <c r="AF1890" s="122">
        <v>8.2238426363600001E-2</v>
      </c>
      <c r="AG1890" s="122">
        <v>8.2342408297399999E-2</v>
      </c>
      <c r="AH1890" s="122">
        <v>8.0002376945899997E-2</v>
      </c>
      <c r="AI1890" s="122">
        <v>7.2485266083199995E-2</v>
      </c>
      <c r="AJ1890" s="122">
        <v>6.2053671850700001E-2</v>
      </c>
      <c r="AK1890" s="122">
        <v>5.7025371131700003E-2</v>
      </c>
      <c r="AL1890" s="122">
        <v>0</v>
      </c>
    </row>
    <row r="1891" spans="1:38" hidden="1" x14ac:dyDescent="0.25">
      <c r="A1891" s="122" t="s">
        <v>2175</v>
      </c>
      <c r="B1891" s="122">
        <v>1</v>
      </c>
      <c r="C1891" s="122" t="s">
        <v>2176</v>
      </c>
      <c r="D1891" s="122" t="s">
        <v>2116</v>
      </c>
      <c r="E1891" s="122">
        <v>35</v>
      </c>
      <c r="F1891" s="122">
        <v>0.38844532819369998</v>
      </c>
      <c r="G1891" s="122">
        <v>0.42024933240020002</v>
      </c>
      <c r="H1891" s="122">
        <v>0.37492992973869999</v>
      </c>
      <c r="I1891" s="122">
        <v>0.37148309854</v>
      </c>
      <c r="J1891" s="122">
        <v>0.14715767904159999</v>
      </c>
      <c r="K1891" s="122">
        <v>0.21904207279259999</v>
      </c>
      <c r="L1891" s="122">
        <v>0.33510990009809999</v>
      </c>
      <c r="M1891" s="122">
        <v>0.36131559003629998</v>
      </c>
      <c r="N1891" s="122">
        <v>0.344962134882</v>
      </c>
      <c r="O1891" s="122">
        <v>0.32856514095490003</v>
      </c>
      <c r="P1891" s="122">
        <v>0.31097863471999998</v>
      </c>
      <c r="Q1891" s="122">
        <v>0.3077729989272</v>
      </c>
      <c r="R1891" s="122">
        <v>0.3642989464943</v>
      </c>
      <c r="S1891" s="122">
        <v>0.50160108482900001</v>
      </c>
      <c r="T1891" s="122">
        <v>1.0030953019752</v>
      </c>
      <c r="U1891" s="122">
        <v>0.76587821202270001</v>
      </c>
      <c r="V1891" s="122">
        <v>0.8079978880623</v>
      </c>
      <c r="W1891" s="122">
        <v>0.71766582074679997</v>
      </c>
      <c r="X1891" s="122">
        <v>0.71256497666520002</v>
      </c>
      <c r="Y1891" s="122">
        <v>0.80822327190059995</v>
      </c>
      <c r="Z1891" s="122">
        <v>1.1082829905263001</v>
      </c>
      <c r="AA1891" s="122">
        <v>1.1974171483286999</v>
      </c>
      <c r="AB1891" s="122">
        <v>1.0321970411551999</v>
      </c>
      <c r="AC1891" s="122">
        <v>0.78519009445999999</v>
      </c>
      <c r="AD1891" s="122">
        <v>0.7464615284303</v>
      </c>
      <c r="AE1891" s="122">
        <v>1.0852320867859999</v>
      </c>
      <c r="AF1891" s="122">
        <v>0.95957313395029997</v>
      </c>
      <c r="AG1891" s="122">
        <v>1.2436119834926</v>
      </c>
      <c r="AH1891" s="122">
        <v>1.3674271923585</v>
      </c>
      <c r="AI1891" s="122">
        <v>0.60555616819930003</v>
      </c>
      <c r="AJ1891" s="122">
        <v>0.46490586045560001</v>
      </c>
      <c r="AK1891" s="122">
        <v>0.49412104120139999</v>
      </c>
      <c r="AL1891" s="122">
        <v>0</v>
      </c>
    </row>
    <row r="1892" spans="1:38" hidden="1" x14ac:dyDescent="0.25">
      <c r="A1892" s="122" t="s">
        <v>2175</v>
      </c>
      <c r="B1892" s="122">
        <v>1</v>
      </c>
      <c r="C1892" s="122" t="s">
        <v>2176</v>
      </c>
      <c r="D1892" s="122" t="s">
        <v>2117</v>
      </c>
      <c r="E1892" s="122">
        <v>35</v>
      </c>
      <c r="F1892" s="122">
        <v>7.2406501748400007E-2</v>
      </c>
      <c r="G1892" s="122">
        <v>3.0903725057600001E-2</v>
      </c>
      <c r="H1892" s="122">
        <v>0.1073889027436</v>
      </c>
      <c r="I1892" s="122">
        <v>0.1000761642337</v>
      </c>
      <c r="J1892" s="122">
        <v>0.1085450762776</v>
      </c>
      <c r="K1892" s="122">
        <v>0.12681685157530001</v>
      </c>
      <c r="L1892" s="122">
        <v>8.9060106807600001E-2</v>
      </c>
      <c r="M1892" s="122">
        <v>6.52444463492E-2</v>
      </c>
      <c r="N1892" s="122">
        <v>7.4961996862000002E-2</v>
      </c>
      <c r="O1892" s="122">
        <v>7.2701536026800004E-2</v>
      </c>
      <c r="P1892" s="122">
        <v>0.1006973846247</v>
      </c>
      <c r="Q1892" s="122">
        <v>9.0461511038799999E-2</v>
      </c>
      <c r="R1892" s="122">
        <v>8.5357624946399993E-2</v>
      </c>
      <c r="S1892" s="122">
        <v>7.3811054776999993E-2</v>
      </c>
      <c r="T1892" s="122">
        <v>7.3323240379399995E-2</v>
      </c>
      <c r="U1892" s="122">
        <v>9.7868328385099998E-2</v>
      </c>
      <c r="V1892" s="122">
        <v>9.57282424238E-2</v>
      </c>
      <c r="W1892" s="122">
        <v>9.1528651781199996E-2</v>
      </c>
      <c r="X1892" s="122">
        <v>6.5790588789199994E-2</v>
      </c>
      <c r="Y1892" s="122">
        <v>7.3481215393099999E-2</v>
      </c>
      <c r="Z1892" s="122">
        <v>9.0013469871800006E-2</v>
      </c>
      <c r="AA1892" s="122">
        <v>8.1129789016699996E-2</v>
      </c>
      <c r="AB1892" s="122">
        <v>9.9865395820700004E-2</v>
      </c>
      <c r="AC1892" s="122">
        <v>9.0354171680500001E-2</v>
      </c>
      <c r="AD1892" s="122">
        <v>0.12778735417959999</v>
      </c>
      <c r="AE1892" s="122">
        <v>0.1182168277166</v>
      </c>
      <c r="AF1892" s="122">
        <v>0.10495619746650001</v>
      </c>
      <c r="AG1892" s="122">
        <v>0.1045382620472</v>
      </c>
      <c r="AH1892" s="122">
        <v>8.8688636644999999E-2</v>
      </c>
      <c r="AI1892" s="122">
        <v>8.8563923229199995E-2</v>
      </c>
      <c r="AJ1892" s="122">
        <v>6.7405260837000006E-2</v>
      </c>
      <c r="AK1892" s="122">
        <v>7.2389852066999993E-2</v>
      </c>
      <c r="AL1892" s="122">
        <v>0</v>
      </c>
    </row>
    <row r="1893" spans="1:38" hidden="1" x14ac:dyDescent="0.25">
      <c r="A1893" s="122" t="s">
        <v>2175</v>
      </c>
      <c r="B1893" s="122">
        <v>1</v>
      </c>
      <c r="C1893" s="122" t="s">
        <v>2176</v>
      </c>
      <c r="D1893" s="122" t="s">
        <v>2118</v>
      </c>
      <c r="E1893" s="122">
        <v>35</v>
      </c>
      <c r="F1893" s="122">
        <v>1.1055975498740001</v>
      </c>
      <c r="G1893" s="122">
        <v>1.0261955616217</v>
      </c>
      <c r="H1893" s="122">
        <v>0.98887923857829996</v>
      </c>
      <c r="I1893" s="122">
        <v>1.1079427389936001</v>
      </c>
      <c r="J1893" s="122">
        <v>1.1168649377652999</v>
      </c>
      <c r="K1893" s="122">
        <v>1.1797211854202001</v>
      </c>
      <c r="L1893" s="122">
        <v>1.1215907393999001</v>
      </c>
      <c r="M1893" s="122">
        <v>1.1355428623035999</v>
      </c>
      <c r="N1893" s="122">
        <v>1.2182107001497</v>
      </c>
      <c r="O1893" s="122">
        <v>1.2943768355917999</v>
      </c>
      <c r="P1893" s="122">
        <v>1.4024964827337001</v>
      </c>
      <c r="Q1893" s="122">
        <v>1.3360668555333</v>
      </c>
      <c r="R1893" s="122">
        <v>1.5843936502489</v>
      </c>
      <c r="S1893" s="122">
        <v>1.8512541425027</v>
      </c>
      <c r="T1893" s="122">
        <v>1.9810271942816</v>
      </c>
      <c r="U1893" s="122">
        <v>1.9699451045708001</v>
      </c>
      <c r="V1893" s="122">
        <v>1.9318806315446</v>
      </c>
      <c r="W1893" s="122">
        <v>1.9205671232907999</v>
      </c>
      <c r="X1893" s="122">
        <v>1.7971984275965001</v>
      </c>
      <c r="Y1893" s="122">
        <v>1.5490483171806999</v>
      </c>
      <c r="Z1893" s="122">
        <v>1.8708439935123</v>
      </c>
      <c r="AA1893" s="122">
        <v>1.8459363669505</v>
      </c>
      <c r="AB1893" s="122">
        <v>1.8547348148981999</v>
      </c>
      <c r="AC1893" s="122">
        <v>1.7913161111649001</v>
      </c>
      <c r="AD1893" s="122">
        <v>1.9045609556503</v>
      </c>
      <c r="AE1893" s="122">
        <v>1.8873995781227999</v>
      </c>
      <c r="AF1893" s="122">
        <v>1.9970663046445001</v>
      </c>
      <c r="AG1893" s="122">
        <v>2.2445820122742002</v>
      </c>
      <c r="AH1893" s="122">
        <v>2.3546331658208999</v>
      </c>
      <c r="AI1893" s="122">
        <v>1.9107796524863001</v>
      </c>
      <c r="AJ1893" s="122">
        <v>1.5601074139743001</v>
      </c>
      <c r="AK1893" s="122">
        <v>1.8634376867949001</v>
      </c>
      <c r="AL1893" s="122">
        <v>0</v>
      </c>
    </row>
    <row r="1894" spans="1:38" hidden="1" x14ac:dyDescent="0.25">
      <c r="A1894" s="122" t="s">
        <v>2175</v>
      </c>
      <c r="B1894" s="122">
        <v>1</v>
      </c>
      <c r="C1894" s="122" t="s">
        <v>2176</v>
      </c>
      <c r="D1894" s="122" t="s">
        <v>2119</v>
      </c>
      <c r="E1894" s="122">
        <v>35</v>
      </c>
      <c r="F1894" s="122">
        <v>16.557886360314601</v>
      </c>
      <c r="G1894" s="122">
        <v>19.213078088612001</v>
      </c>
      <c r="H1894" s="122">
        <v>18.390594891297798</v>
      </c>
      <c r="I1894" s="122">
        <v>14.9456100692893</v>
      </c>
      <c r="J1894" s="122">
        <v>13.811502662861599</v>
      </c>
      <c r="K1894" s="122">
        <v>14.0826533620617</v>
      </c>
      <c r="L1894" s="122">
        <v>15.1830911811772</v>
      </c>
      <c r="M1894" s="122">
        <v>18.594225895626401</v>
      </c>
      <c r="N1894" s="122">
        <v>21.625257345952999</v>
      </c>
      <c r="O1894" s="122">
        <v>17.066419685317499</v>
      </c>
      <c r="P1894" s="122">
        <v>16.1256007495133</v>
      </c>
      <c r="Q1894" s="122">
        <v>17.021694875396701</v>
      </c>
      <c r="R1894" s="122">
        <v>16.676718314363701</v>
      </c>
      <c r="S1894" s="122">
        <v>17.211292537657201</v>
      </c>
      <c r="T1894" s="122">
        <v>16.748985243450701</v>
      </c>
      <c r="U1894" s="122">
        <v>16.0232717162265</v>
      </c>
      <c r="V1894" s="122">
        <v>16.5243600241091</v>
      </c>
      <c r="W1894" s="122">
        <v>17.062837674309499</v>
      </c>
      <c r="X1894" s="122">
        <v>16.156183863096</v>
      </c>
      <c r="Y1894" s="122">
        <v>15.3084429857754</v>
      </c>
      <c r="Z1894" s="122">
        <v>16.2186935251829</v>
      </c>
      <c r="AA1894" s="122">
        <v>15.4859554278476</v>
      </c>
      <c r="AB1894" s="122">
        <v>12.7937942106362</v>
      </c>
      <c r="AC1894" s="122">
        <v>12.4070644103854</v>
      </c>
      <c r="AD1894" s="122">
        <v>14.7865895682413</v>
      </c>
      <c r="AE1894" s="122">
        <v>16.204702381440999</v>
      </c>
      <c r="AF1894" s="122">
        <v>17.721375553714701</v>
      </c>
      <c r="AG1894" s="122">
        <v>16.917929813829598</v>
      </c>
      <c r="AH1894" s="122">
        <v>16.1993945146837</v>
      </c>
      <c r="AI1894" s="122">
        <v>16.579326083237898</v>
      </c>
      <c r="AJ1894" s="122">
        <v>11.393708120635001</v>
      </c>
      <c r="AK1894" s="122">
        <v>12.275553857608999</v>
      </c>
      <c r="AL1894" s="122">
        <v>0</v>
      </c>
    </row>
    <row r="1895" spans="1:38" hidden="1" x14ac:dyDescent="0.25">
      <c r="A1895" s="122" t="s">
        <v>2175</v>
      </c>
      <c r="B1895" s="122">
        <v>1</v>
      </c>
      <c r="C1895" s="122" t="s">
        <v>2176</v>
      </c>
      <c r="D1895" s="122" t="s">
        <v>2120</v>
      </c>
      <c r="E1895" s="122">
        <v>35</v>
      </c>
      <c r="F1895" s="122">
        <v>0.36307020097749998</v>
      </c>
      <c r="G1895" s="122">
        <v>0.51075708776819995</v>
      </c>
      <c r="H1895" s="122">
        <v>0.49229301805879999</v>
      </c>
      <c r="I1895" s="122">
        <v>0.48260762507589999</v>
      </c>
      <c r="J1895" s="122">
        <v>0.45617771098240001</v>
      </c>
      <c r="K1895" s="122">
        <v>0.50870289566060001</v>
      </c>
      <c r="L1895" s="122">
        <v>0.55775748334209996</v>
      </c>
      <c r="M1895" s="122">
        <v>0.58757742255559997</v>
      </c>
      <c r="N1895" s="122">
        <v>0.58379641268490001</v>
      </c>
      <c r="O1895" s="122">
        <v>0.70301127062919999</v>
      </c>
      <c r="P1895" s="122">
        <v>0.75774389659950003</v>
      </c>
      <c r="Q1895" s="122">
        <v>0.64325620591029997</v>
      </c>
      <c r="R1895" s="122">
        <v>0.59604525012919995</v>
      </c>
      <c r="S1895" s="122">
        <v>0.64885657444339995</v>
      </c>
      <c r="T1895" s="122">
        <v>0.67406744472379998</v>
      </c>
      <c r="U1895" s="122">
        <v>0.72656878535260006</v>
      </c>
      <c r="V1895" s="122">
        <v>0.76566517167589998</v>
      </c>
      <c r="W1895" s="122">
        <v>0.73672220557199997</v>
      </c>
      <c r="X1895" s="122">
        <v>0.64992860290190002</v>
      </c>
      <c r="Y1895" s="122">
        <v>0.5978782223511</v>
      </c>
      <c r="Z1895" s="122">
        <v>0.58769380363799995</v>
      </c>
      <c r="AA1895" s="122">
        <v>0.60148174475079996</v>
      </c>
      <c r="AB1895" s="122">
        <v>0.58167252059700003</v>
      </c>
      <c r="AC1895" s="122">
        <v>0.56094420330749994</v>
      </c>
      <c r="AD1895" s="122">
        <v>0.62549149810680005</v>
      </c>
      <c r="AE1895" s="122">
        <v>0.67379096862050003</v>
      </c>
      <c r="AF1895" s="122">
        <v>0.74814760281329995</v>
      </c>
      <c r="AG1895" s="122">
        <v>0.80516799011850004</v>
      </c>
      <c r="AH1895" s="122">
        <v>1.1474576666484999</v>
      </c>
      <c r="AI1895" s="122">
        <v>0.92278314129979999</v>
      </c>
      <c r="AJ1895" s="122">
        <v>0.53021316536340002</v>
      </c>
      <c r="AK1895" s="122">
        <v>0.74886486479720005</v>
      </c>
      <c r="AL1895" s="122">
        <v>0</v>
      </c>
    </row>
    <row r="1896" spans="1:38" hidden="1" x14ac:dyDescent="0.25">
      <c r="A1896" s="122" t="s">
        <v>2175</v>
      </c>
      <c r="B1896" s="122">
        <v>1</v>
      </c>
      <c r="C1896" s="122" t="s">
        <v>2176</v>
      </c>
      <c r="D1896" s="122" t="s">
        <v>2121</v>
      </c>
      <c r="E1896" s="122">
        <v>35</v>
      </c>
      <c r="F1896" s="122">
        <v>2.2679177790866998</v>
      </c>
      <c r="G1896" s="122">
        <v>2.5322434577159001</v>
      </c>
      <c r="H1896" s="122">
        <v>1.9743467785233</v>
      </c>
      <c r="I1896" s="122">
        <v>1.8238022596062</v>
      </c>
      <c r="J1896" s="122">
        <v>1.7363192371662</v>
      </c>
      <c r="K1896" s="122">
        <v>1.5969021016256999</v>
      </c>
      <c r="L1896" s="122">
        <v>1.2557808410044999</v>
      </c>
      <c r="M1896" s="122">
        <v>1.5275318401424001</v>
      </c>
      <c r="N1896" s="122">
        <v>1.5917946849027</v>
      </c>
      <c r="O1896" s="122">
        <v>1.3941096650596001</v>
      </c>
      <c r="P1896" s="122">
        <v>2.0877736995779999</v>
      </c>
      <c r="Q1896" s="122">
        <v>1.3573103959748001</v>
      </c>
      <c r="R1896" s="122">
        <v>1.2675894926036999</v>
      </c>
      <c r="S1896" s="122">
        <v>1.7864105859818</v>
      </c>
      <c r="T1896" s="122">
        <v>2.1844814754191</v>
      </c>
      <c r="U1896" s="122">
        <v>2.4704408963954001</v>
      </c>
      <c r="V1896" s="122">
        <v>2.8740686428569999</v>
      </c>
      <c r="W1896" s="122">
        <v>2.4847062588334001</v>
      </c>
      <c r="X1896" s="122">
        <v>2.0454199339696002</v>
      </c>
      <c r="Y1896" s="122">
        <v>1.9020831531939</v>
      </c>
      <c r="Z1896" s="122">
        <v>2.6292900825704</v>
      </c>
      <c r="AA1896" s="122">
        <v>2.8077050734675</v>
      </c>
      <c r="AB1896" s="122">
        <v>2.7929411528129</v>
      </c>
      <c r="AC1896" s="122">
        <v>2.7464331778539002</v>
      </c>
      <c r="AD1896" s="122">
        <v>3.1252868627556998</v>
      </c>
      <c r="AE1896" s="122">
        <v>3.1474795949421002</v>
      </c>
      <c r="AF1896" s="122">
        <v>3.5382429814923002</v>
      </c>
      <c r="AG1896" s="122">
        <v>3.7647367480240002</v>
      </c>
      <c r="AH1896" s="122">
        <v>3.7982958071716002</v>
      </c>
      <c r="AI1896" s="122">
        <v>3.5567185522170002</v>
      </c>
      <c r="AJ1896" s="122">
        <v>1.8855209921744001</v>
      </c>
      <c r="AK1896" s="122">
        <v>2.0527222201133002</v>
      </c>
      <c r="AL1896" s="122">
        <v>0</v>
      </c>
    </row>
    <row r="1897" spans="1:38" hidden="1" x14ac:dyDescent="0.25">
      <c r="A1897" s="122" t="s">
        <v>2175</v>
      </c>
      <c r="B1897" s="122">
        <v>1</v>
      </c>
      <c r="C1897" s="122" t="s">
        <v>2176</v>
      </c>
      <c r="D1897" s="122" t="s">
        <v>2122</v>
      </c>
      <c r="E1897" s="122">
        <v>35</v>
      </c>
      <c r="F1897" s="122">
        <v>1.39823268693E-2</v>
      </c>
      <c r="G1897" s="122">
        <v>1.55846268576E-2</v>
      </c>
      <c r="H1897" s="122">
        <v>1.15625818057E-2</v>
      </c>
      <c r="I1897" s="122">
        <v>1.26109001074E-2</v>
      </c>
      <c r="J1897" s="122">
        <v>1.3502752172200001E-2</v>
      </c>
      <c r="K1897" s="122">
        <v>1.34595813335E-2</v>
      </c>
      <c r="L1897" s="122">
        <v>1.05999220339E-2</v>
      </c>
      <c r="M1897" s="122">
        <v>1.19649386921E-2</v>
      </c>
      <c r="N1897" s="122">
        <v>1.37801520974E-2</v>
      </c>
      <c r="O1897" s="122">
        <v>1.5286121261200001E-2</v>
      </c>
      <c r="P1897" s="122">
        <v>1.5928540627600001E-2</v>
      </c>
      <c r="Q1897" s="122">
        <v>1.2821683322900001E-2</v>
      </c>
      <c r="R1897" s="122">
        <v>8.3728279528999996E-3</v>
      </c>
      <c r="S1897" s="122">
        <v>8.5865279969000001E-3</v>
      </c>
      <c r="T1897" s="122">
        <v>3.1720537018599997E-2</v>
      </c>
      <c r="U1897" s="122">
        <v>4.2765566129499999E-2</v>
      </c>
      <c r="V1897" s="122">
        <v>3.8084085248599998E-2</v>
      </c>
      <c r="W1897" s="122">
        <v>3.2991393419000002E-2</v>
      </c>
      <c r="X1897" s="122">
        <v>2.6573340064999999E-2</v>
      </c>
      <c r="Y1897" s="122">
        <v>5.3185879704400002E-2</v>
      </c>
      <c r="Z1897" s="122">
        <v>1.8847519690000002E-2</v>
      </c>
      <c r="AA1897" s="122">
        <v>2.28438620022E-2</v>
      </c>
      <c r="AB1897" s="122">
        <v>2.3403658944E-2</v>
      </c>
      <c r="AC1897" s="122">
        <v>2.1520278087100001E-2</v>
      </c>
      <c r="AD1897" s="122">
        <v>2.53559062694E-2</v>
      </c>
      <c r="AE1897" s="122">
        <v>2.4362555369800001E-2</v>
      </c>
      <c r="AF1897" s="122">
        <v>2.7927461672500001E-2</v>
      </c>
      <c r="AG1897" s="122">
        <v>2.1401388763E-2</v>
      </c>
      <c r="AH1897" s="122">
        <v>2.1367926753200001E-2</v>
      </c>
      <c r="AI1897" s="122">
        <v>2.0871752608200001E-2</v>
      </c>
      <c r="AJ1897" s="122">
        <v>1.54221812113E-2</v>
      </c>
      <c r="AK1897" s="122">
        <v>2.10950373565E-2</v>
      </c>
      <c r="AL1897" s="122">
        <v>0</v>
      </c>
    </row>
    <row r="1898" spans="1:38" hidden="1" x14ac:dyDescent="0.25">
      <c r="A1898" s="122" t="s">
        <v>2175</v>
      </c>
      <c r="B1898" s="122">
        <v>1</v>
      </c>
      <c r="C1898" s="122" t="s">
        <v>2176</v>
      </c>
      <c r="D1898" s="122" t="s">
        <v>2123</v>
      </c>
      <c r="E1898" s="122">
        <v>35</v>
      </c>
      <c r="F1898" s="122">
        <v>6.6857686015538</v>
      </c>
      <c r="G1898" s="122">
        <v>8.1131394135290993</v>
      </c>
      <c r="H1898" s="122">
        <v>9.1817339731091003</v>
      </c>
      <c r="I1898" s="122">
        <v>6.4762082174493001</v>
      </c>
      <c r="J1898" s="122">
        <v>6.272086626029</v>
      </c>
      <c r="K1898" s="122">
        <v>6.8566398321430002</v>
      </c>
      <c r="L1898" s="122">
        <v>5.8459553526730001</v>
      </c>
      <c r="M1898" s="122">
        <v>7.2068256952810996</v>
      </c>
      <c r="N1898" s="122">
        <v>6.2599224051503004</v>
      </c>
      <c r="O1898" s="122">
        <v>4.9588991197894998</v>
      </c>
      <c r="P1898" s="122">
        <v>4.1640908925606004</v>
      </c>
      <c r="Q1898" s="122">
        <v>4.2382506505658997</v>
      </c>
      <c r="R1898" s="122">
        <v>3.4870088235616001</v>
      </c>
      <c r="S1898" s="122">
        <v>4.2473803284512002</v>
      </c>
      <c r="T1898" s="122">
        <v>4.4304871235611003</v>
      </c>
      <c r="U1898" s="122">
        <v>4.6175207400340996</v>
      </c>
      <c r="V1898" s="122">
        <v>4.0690763011618998</v>
      </c>
      <c r="W1898" s="122">
        <v>5.2944174408220999</v>
      </c>
      <c r="X1898" s="122">
        <v>3.8426060677385001</v>
      </c>
      <c r="Y1898" s="122">
        <v>4.6333484914824998</v>
      </c>
      <c r="Z1898" s="122">
        <v>3.8914611735631999</v>
      </c>
      <c r="AA1898" s="122">
        <v>4.3378064683402</v>
      </c>
      <c r="AB1898" s="122">
        <v>5.1150041872226</v>
      </c>
      <c r="AC1898" s="122">
        <v>4.9143931222289003</v>
      </c>
      <c r="AD1898" s="122">
        <v>4.6718096281557999</v>
      </c>
      <c r="AE1898" s="122">
        <v>6.1083792916053001</v>
      </c>
      <c r="AF1898" s="122">
        <v>8.9642972019554001</v>
      </c>
      <c r="AG1898" s="122">
        <v>7.1622456730447999</v>
      </c>
      <c r="AH1898" s="122">
        <v>6.3687209650055996</v>
      </c>
      <c r="AI1898" s="122">
        <v>6.4964908557810004</v>
      </c>
      <c r="AJ1898" s="122">
        <v>3.5898638866250998</v>
      </c>
      <c r="AK1898" s="122">
        <v>3.9465742514317999</v>
      </c>
      <c r="AL1898" s="122">
        <v>0</v>
      </c>
    </row>
    <row r="1899" spans="1:38" hidden="1" x14ac:dyDescent="0.25">
      <c r="A1899" s="122" t="s">
        <v>2175</v>
      </c>
      <c r="B1899" s="122">
        <v>1</v>
      </c>
      <c r="C1899" s="122" t="s">
        <v>2176</v>
      </c>
      <c r="D1899" s="122" t="s">
        <v>2124</v>
      </c>
      <c r="E1899" s="122">
        <v>35</v>
      </c>
      <c r="F1899" s="122">
        <v>0.1114213469892</v>
      </c>
      <c r="G1899" s="122">
        <v>0.1320682567914</v>
      </c>
      <c r="H1899" s="122">
        <v>0.1684196762963</v>
      </c>
      <c r="I1899" s="122">
        <v>0.18142256564940001</v>
      </c>
      <c r="J1899" s="122">
        <v>0.18784185021200001</v>
      </c>
      <c r="K1899" s="122">
        <v>0.20629449539219999</v>
      </c>
      <c r="L1899" s="122">
        <v>0.153103436072</v>
      </c>
      <c r="M1899" s="122">
        <v>0.19658207603700001</v>
      </c>
      <c r="N1899" s="122">
        <v>0.1905945417678</v>
      </c>
      <c r="O1899" s="122">
        <v>0.3338910864156</v>
      </c>
      <c r="P1899" s="122">
        <v>0.32083804556040002</v>
      </c>
      <c r="Q1899" s="122">
        <v>0.26875147957630002</v>
      </c>
      <c r="R1899" s="122">
        <v>0.24021010287040001</v>
      </c>
      <c r="S1899" s="122">
        <v>0.13408586391310001</v>
      </c>
      <c r="T1899" s="122">
        <v>0.26097204074120001</v>
      </c>
      <c r="U1899" s="122">
        <v>0.31852481567000002</v>
      </c>
      <c r="V1899" s="122">
        <v>0.33650582427460002</v>
      </c>
      <c r="W1899" s="122">
        <v>0.243823596138</v>
      </c>
      <c r="X1899" s="122">
        <v>0.26892984230360001</v>
      </c>
      <c r="Y1899" s="122">
        <v>0.26499564099389999</v>
      </c>
      <c r="Z1899" s="122">
        <v>0.34221838563660001</v>
      </c>
      <c r="AA1899" s="122">
        <v>0.34848308688640001</v>
      </c>
      <c r="AB1899" s="122">
        <v>0.28556989995159998</v>
      </c>
      <c r="AC1899" s="122">
        <v>0.28638495140949999</v>
      </c>
      <c r="AD1899" s="122">
        <v>0.29393393049760003</v>
      </c>
      <c r="AE1899" s="122">
        <v>0.29944909845220002</v>
      </c>
      <c r="AF1899" s="122">
        <v>0.30713265007910001</v>
      </c>
      <c r="AG1899" s="122">
        <v>0.32746883479740002</v>
      </c>
      <c r="AH1899" s="122">
        <v>0.3641866674525</v>
      </c>
      <c r="AI1899" s="122">
        <v>0.3662406948959</v>
      </c>
      <c r="AJ1899" s="122">
        <v>0.1933764929998</v>
      </c>
      <c r="AK1899" s="122">
        <v>0.2227173764059</v>
      </c>
      <c r="AL1899" s="122">
        <v>0</v>
      </c>
    </row>
    <row r="1900" spans="1:38" hidden="1" x14ac:dyDescent="0.25">
      <c r="A1900" s="122" t="s">
        <v>2175</v>
      </c>
      <c r="B1900" s="122">
        <v>1</v>
      </c>
      <c r="C1900" s="122" t="s">
        <v>2176</v>
      </c>
      <c r="D1900" s="122" t="s">
        <v>2125</v>
      </c>
      <c r="E1900" s="122">
        <v>35</v>
      </c>
      <c r="F1900" s="122">
        <v>0.3716426286301</v>
      </c>
      <c r="G1900" s="122">
        <v>0.24229127784939999</v>
      </c>
      <c r="H1900" s="122">
        <v>0.24564266927850001</v>
      </c>
      <c r="I1900" s="122">
        <v>0.29599975991100003</v>
      </c>
      <c r="J1900" s="122">
        <v>0.2850919234832</v>
      </c>
      <c r="K1900" s="122">
        <v>0.29904554745400003</v>
      </c>
      <c r="L1900" s="122">
        <v>0.29052212365210001</v>
      </c>
      <c r="M1900" s="122">
        <v>0.31054104167919999</v>
      </c>
      <c r="N1900" s="122">
        <v>0.36617183201749998</v>
      </c>
      <c r="O1900" s="122">
        <v>0.23940043631739999</v>
      </c>
      <c r="P1900" s="122">
        <v>0.19643040260969999</v>
      </c>
      <c r="Q1900" s="122">
        <v>0.17106851495100001</v>
      </c>
      <c r="R1900" s="122">
        <v>0.1629270827589</v>
      </c>
      <c r="S1900" s="122">
        <v>0.26501534626220002</v>
      </c>
      <c r="T1900" s="122">
        <v>0.30800685032429997</v>
      </c>
      <c r="U1900" s="122">
        <v>0.28324167504429998</v>
      </c>
      <c r="V1900" s="122">
        <v>0.23288318859500001</v>
      </c>
      <c r="W1900" s="122">
        <v>0.19272906942830001</v>
      </c>
      <c r="X1900" s="122">
        <v>0.13390409361229999</v>
      </c>
      <c r="Y1900" s="122">
        <v>2.1029633976600001E-2</v>
      </c>
      <c r="Z1900" s="122">
        <v>2.7739721018299999E-2</v>
      </c>
      <c r="AA1900" s="122">
        <v>3.27610238433E-2</v>
      </c>
      <c r="AB1900" s="122">
        <v>3.0984037027200002E-2</v>
      </c>
      <c r="AC1900" s="122">
        <v>2.7097888537000001E-2</v>
      </c>
      <c r="AD1900" s="122">
        <v>2.58618427491E-2</v>
      </c>
      <c r="AE1900" s="122">
        <v>2.8070698361600002E-2</v>
      </c>
      <c r="AF1900" s="122">
        <v>2.8470673810299999E-2</v>
      </c>
      <c r="AG1900" s="122">
        <v>3.0092820607800001E-2</v>
      </c>
      <c r="AH1900" s="122">
        <v>2.7059557367300001E-2</v>
      </c>
      <c r="AI1900" s="122">
        <v>3.23406147551E-2</v>
      </c>
      <c r="AJ1900" s="122">
        <v>1.7370528241000001E-2</v>
      </c>
      <c r="AK1900" s="122">
        <v>1.8579690359699998E-2</v>
      </c>
      <c r="AL1900" s="122">
        <v>0</v>
      </c>
    </row>
    <row r="1901" spans="1:38" hidden="1" x14ac:dyDescent="0.25">
      <c r="A1901" s="122" t="s">
        <v>2175</v>
      </c>
      <c r="B1901" s="122">
        <v>1</v>
      </c>
      <c r="C1901" s="122" t="s">
        <v>2176</v>
      </c>
      <c r="D1901" s="122" t="s">
        <v>2126</v>
      </c>
      <c r="E1901" s="122">
        <v>35</v>
      </c>
      <c r="F1901" s="122">
        <v>9.7420988694999992E-3</v>
      </c>
      <c r="G1901" s="122">
        <v>1.03166166735E-2</v>
      </c>
      <c r="H1901" s="122">
        <v>1.33005321255E-2</v>
      </c>
      <c r="I1901" s="122">
        <v>1.21600925814E-2</v>
      </c>
      <c r="J1901" s="122">
        <v>1.3028481908500001E-2</v>
      </c>
      <c r="K1901" s="122">
        <v>1.41972271817E-2</v>
      </c>
      <c r="L1901" s="122">
        <v>1.33074729919E-2</v>
      </c>
      <c r="M1901" s="122">
        <v>1.13525996683E-2</v>
      </c>
      <c r="N1901" s="122">
        <v>1.06050887034E-2</v>
      </c>
      <c r="O1901" s="122">
        <v>1.7062332976700002E-2</v>
      </c>
      <c r="P1901" s="122">
        <v>2.8163338832699999E-2</v>
      </c>
      <c r="Q1901" s="122">
        <v>3.0901361955300001E-2</v>
      </c>
      <c r="R1901" s="122">
        <v>1.9479887919600002E-2</v>
      </c>
      <c r="S1901" s="122">
        <v>1.5933976266399998E-2</v>
      </c>
      <c r="T1901" s="122">
        <v>2.2819818109900001E-2</v>
      </c>
      <c r="U1901" s="122">
        <v>2.00000090236E-2</v>
      </c>
      <c r="V1901" s="122">
        <v>2.95812594614E-2</v>
      </c>
      <c r="W1901" s="122">
        <v>3.92999200095E-2</v>
      </c>
      <c r="X1901" s="122">
        <v>3.9199638823499999E-2</v>
      </c>
      <c r="Y1901" s="122">
        <v>4.4770740516499999E-2</v>
      </c>
      <c r="Z1901" s="122">
        <v>4.2421088227599997E-2</v>
      </c>
      <c r="AA1901" s="122">
        <v>4.5357928114299999E-2</v>
      </c>
      <c r="AB1901" s="122">
        <v>4.3632674054499998E-2</v>
      </c>
      <c r="AC1901" s="122">
        <v>4.3638341676600002E-2</v>
      </c>
      <c r="AD1901" s="122">
        <v>3.8136932193699999E-2</v>
      </c>
      <c r="AE1901" s="122">
        <v>4.0948870741400002E-2</v>
      </c>
      <c r="AF1901" s="122">
        <v>3.55607441131E-2</v>
      </c>
      <c r="AG1901" s="122">
        <v>4.0854803693300003E-2</v>
      </c>
      <c r="AH1901" s="122">
        <v>4.1068685594899998E-2</v>
      </c>
      <c r="AI1901" s="122">
        <v>4.3240543605099997E-2</v>
      </c>
      <c r="AJ1901" s="122">
        <v>3.1289575506100002E-2</v>
      </c>
      <c r="AK1901" s="122">
        <v>4.4860559476100001E-2</v>
      </c>
      <c r="AL1901" s="122">
        <v>0</v>
      </c>
    </row>
    <row r="1902" spans="1:38" hidden="1" x14ac:dyDescent="0.25">
      <c r="A1902" s="122" t="s">
        <v>1997</v>
      </c>
      <c r="B1902" s="122">
        <v>1</v>
      </c>
      <c r="C1902" s="122" t="s">
        <v>2177</v>
      </c>
      <c r="D1902" s="122" t="s">
        <v>2078</v>
      </c>
      <c r="E1902" s="122">
        <v>36</v>
      </c>
      <c r="F1902" s="122">
        <v>1.9479009925199998E-2</v>
      </c>
      <c r="G1902" s="122">
        <v>1.82126460096E-2</v>
      </c>
      <c r="H1902" s="122">
        <v>1.8856662476399999E-2</v>
      </c>
      <c r="I1902" s="122">
        <v>1.9185862637199999E-2</v>
      </c>
      <c r="J1902" s="122">
        <v>2.1676753028000002E-2</v>
      </c>
      <c r="K1902" s="122">
        <v>2.24197421168E-2</v>
      </c>
      <c r="L1902" s="122">
        <v>2.4089966871600001E-2</v>
      </c>
      <c r="M1902" s="122">
        <v>2.7589538110399998E-2</v>
      </c>
      <c r="N1902" s="122">
        <v>2.8342759925199999E-2</v>
      </c>
      <c r="O1902" s="122">
        <v>2.7365729773199999E-2</v>
      </c>
      <c r="P1902" s="122">
        <v>2.3419515249199999E-2</v>
      </c>
      <c r="Q1902" s="122">
        <v>2.4783865271199999E-2</v>
      </c>
      <c r="R1902" s="122">
        <v>2.7004245396799999E-2</v>
      </c>
      <c r="S1902" s="122">
        <v>2.81021430872E-2</v>
      </c>
      <c r="T1902" s="122">
        <v>3.04389584268E-2</v>
      </c>
      <c r="U1902" s="122">
        <v>3.2779062257200002E-2</v>
      </c>
      <c r="V1902" s="122">
        <v>3.5155465091600002E-2</v>
      </c>
      <c r="W1902" s="122">
        <v>3.7772364372400002E-2</v>
      </c>
      <c r="X1902" s="122">
        <v>3.3614462904399997E-2</v>
      </c>
      <c r="Y1902" s="122">
        <v>3.1874764465600003E-2</v>
      </c>
      <c r="Z1902" s="122">
        <v>3.1958419253599997E-2</v>
      </c>
      <c r="AA1902" s="122">
        <v>3.1445172981600003E-2</v>
      </c>
      <c r="AB1902" s="122">
        <v>3.1931976143200001E-2</v>
      </c>
      <c r="AC1902" s="122">
        <v>2.8335351391200001E-2</v>
      </c>
      <c r="AD1902" s="122">
        <v>2.58439983032E-2</v>
      </c>
      <c r="AE1902" s="122">
        <v>2.7354743200399999E-2</v>
      </c>
      <c r="AF1902" s="122">
        <v>2.7377892004399999E-2</v>
      </c>
      <c r="AG1902" s="122">
        <v>3.0056448200800001E-2</v>
      </c>
      <c r="AH1902" s="122">
        <v>3.3918747634800003E-2</v>
      </c>
      <c r="AI1902" s="122">
        <v>3.7544696294E-2</v>
      </c>
      <c r="AJ1902" s="122">
        <v>4.22950724812E-2</v>
      </c>
      <c r="AK1902" s="122">
        <v>4.1833642916800001E-2</v>
      </c>
      <c r="AL1902" s="122">
        <v>0</v>
      </c>
    </row>
    <row r="1903" spans="1:38" hidden="1" x14ac:dyDescent="0.25">
      <c r="A1903" s="122" t="s">
        <v>1997</v>
      </c>
      <c r="B1903" s="122">
        <v>1</v>
      </c>
      <c r="C1903" s="122" t="s">
        <v>2177</v>
      </c>
      <c r="D1903" s="122" t="s">
        <v>2079</v>
      </c>
      <c r="E1903" s="122">
        <v>36</v>
      </c>
      <c r="F1903" s="122">
        <v>2.8498779660092</v>
      </c>
      <c r="G1903" s="122">
        <v>2.7704602805432001</v>
      </c>
      <c r="H1903" s="122">
        <v>2.8713458348148002</v>
      </c>
      <c r="I1903" s="122">
        <v>2.9211851897900001</v>
      </c>
      <c r="J1903" s="122">
        <v>3.0375863550340001</v>
      </c>
      <c r="K1903" s="122">
        <v>3.1855691902327998</v>
      </c>
      <c r="L1903" s="122">
        <v>3.1625147808463998</v>
      </c>
      <c r="M1903" s="122">
        <v>2.8961548339752001</v>
      </c>
      <c r="N1903" s="122">
        <v>2.8443472800988001</v>
      </c>
      <c r="O1903" s="122">
        <v>2.7446179632144001</v>
      </c>
      <c r="P1903" s="122">
        <v>2.6899122618423998</v>
      </c>
      <c r="Q1903" s="122">
        <v>2.507128294048</v>
      </c>
      <c r="R1903" s="122">
        <v>2.5394056117864001</v>
      </c>
      <c r="S1903" s="122">
        <v>2.6465412590035999</v>
      </c>
      <c r="T1903" s="122">
        <v>2.5292793937067999</v>
      </c>
      <c r="U1903" s="122">
        <v>2.4771274285268001</v>
      </c>
      <c r="V1903" s="122">
        <v>2.3922105540060001</v>
      </c>
      <c r="W1903" s="122">
        <v>2.3919371088900001</v>
      </c>
      <c r="X1903" s="122">
        <v>2.3015884203676</v>
      </c>
      <c r="Y1903" s="122">
        <v>2.3347350144579999</v>
      </c>
      <c r="Z1903" s="122">
        <v>2.3471865516568</v>
      </c>
      <c r="AA1903" s="122">
        <v>2.2956120602715999</v>
      </c>
      <c r="AB1903" s="122">
        <v>2.3359836942568002</v>
      </c>
      <c r="AC1903" s="122">
        <v>2.4015344694067999</v>
      </c>
      <c r="AD1903" s="122">
        <v>2.3542794595236001</v>
      </c>
      <c r="AE1903" s="122">
        <v>2.2566942238427998</v>
      </c>
      <c r="AF1903" s="122">
        <v>2.3234623420511999</v>
      </c>
      <c r="AG1903" s="122">
        <v>2.4014557225512001</v>
      </c>
      <c r="AH1903" s="122">
        <v>2.4503792335512</v>
      </c>
      <c r="AI1903" s="122">
        <v>2.3902068139796002</v>
      </c>
      <c r="AJ1903" s="122">
        <v>2.3845941949563998</v>
      </c>
      <c r="AK1903" s="122">
        <v>2.3532038999307998</v>
      </c>
      <c r="AL1903" s="122">
        <v>0</v>
      </c>
    </row>
    <row r="1904" spans="1:38" hidden="1" x14ac:dyDescent="0.25">
      <c r="A1904" s="122" t="s">
        <v>1997</v>
      </c>
      <c r="B1904" s="122">
        <v>1</v>
      </c>
      <c r="C1904" s="122" t="s">
        <v>2177</v>
      </c>
      <c r="D1904" s="122" t="s">
        <v>2080</v>
      </c>
      <c r="E1904" s="122">
        <v>36</v>
      </c>
      <c r="F1904" s="122">
        <v>3.1888804598111999</v>
      </c>
      <c r="G1904" s="122">
        <v>3.0419052014175998</v>
      </c>
      <c r="H1904" s="122">
        <v>3.1024532035056001</v>
      </c>
      <c r="I1904" s="122">
        <v>3.1116769788384002</v>
      </c>
      <c r="J1904" s="122">
        <v>3.3992348961704</v>
      </c>
      <c r="K1904" s="122">
        <v>3.5875586358136</v>
      </c>
      <c r="L1904" s="122">
        <v>3.5208376851256</v>
      </c>
      <c r="M1904" s="122">
        <v>3.4844104687644002</v>
      </c>
      <c r="N1904" s="122">
        <v>3.3285708855867999</v>
      </c>
      <c r="O1904" s="122">
        <v>3.3316053681820001</v>
      </c>
      <c r="P1904" s="122">
        <v>3.3080004553959999</v>
      </c>
      <c r="Q1904" s="122">
        <v>3.2668410658884</v>
      </c>
      <c r="R1904" s="122">
        <v>3.3028721452187999</v>
      </c>
      <c r="S1904" s="122">
        <v>3.4042382223472001</v>
      </c>
      <c r="T1904" s="122">
        <v>3.5236710275955998</v>
      </c>
      <c r="U1904" s="122">
        <v>3.4159199234524</v>
      </c>
      <c r="V1904" s="122">
        <v>3.2104072682388001</v>
      </c>
      <c r="W1904" s="122">
        <v>3.2133373466404</v>
      </c>
      <c r="X1904" s="122">
        <v>3.298019419898</v>
      </c>
      <c r="Y1904" s="122">
        <v>3.2743536836780001</v>
      </c>
      <c r="Z1904" s="122">
        <v>3.3737557642712002</v>
      </c>
      <c r="AA1904" s="122">
        <v>3.1912799689735998</v>
      </c>
      <c r="AB1904" s="122">
        <v>3.1193229538603999</v>
      </c>
      <c r="AC1904" s="122">
        <v>2.9458921425107998</v>
      </c>
      <c r="AD1904" s="122">
        <v>3.0172841810776001</v>
      </c>
      <c r="AE1904" s="122">
        <v>3.0055304350512002</v>
      </c>
      <c r="AF1904" s="122">
        <v>3.1562316926588001</v>
      </c>
      <c r="AG1904" s="122">
        <v>3.1865752962204001</v>
      </c>
      <c r="AH1904" s="122">
        <v>3.1974548556440001</v>
      </c>
      <c r="AI1904" s="122">
        <v>3.2189267063072</v>
      </c>
      <c r="AJ1904" s="122">
        <v>3.1522339474668</v>
      </c>
      <c r="AK1904" s="122">
        <v>3.1126467890896001</v>
      </c>
      <c r="AL1904" s="122">
        <v>0</v>
      </c>
    </row>
    <row r="1905" spans="1:38" hidden="1" x14ac:dyDescent="0.25">
      <c r="A1905" s="122" t="s">
        <v>1997</v>
      </c>
      <c r="B1905" s="122">
        <v>1</v>
      </c>
      <c r="C1905" s="122" t="s">
        <v>2177</v>
      </c>
      <c r="D1905" s="122" t="s">
        <v>2133</v>
      </c>
      <c r="E1905" s="122">
        <v>36</v>
      </c>
      <c r="F1905" s="122">
        <v>0</v>
      </c>
      <c r="G1905" s="122">
        <v>0</v>
      </c>
      <c r="H1905" s="122">
        <v>0</v>
      </c>
      <c r="I1905" s="122">
        <v>0</v>
      </c>
      <c r="J1905" s="122">
        <v>0</v>
      </c>
      <c r="K1905" s="122">
        <v>0</v>
      </c>
      <c r="L1905" s="122">
        <v>0</v>
      </c>
      <c r="M1905" s="122">
        <v>0</v>
      </c>
      <c r="N1905" s="122">
        <v>0</v>
      </c>
      <c r="O1905" s="122">
        <v>0</v>
      </c>
      <c r="P1905" s="122">
        <v>0</v>
      </c>
      <c r="Q1905" s="122">
        <v>0</v>
      </c>
      <c r="R1905" s="122">
        <v>0</v>
      </c>
      <c r="S1905" s="122">
        <v>0</v>
      </c>
      <c r="T1905" s="122">
        <v>0</v>
      </c>
      <c r="U1905" s="122">
        <v>0</v>
      </c>
      <c r="V1905" s="122">
        <v>0</v>
      </c>
      <c r="W1905" s="122">
        <v>0</v>
      </c>
      <c r="X1905" s="122">
        <v>0</v>
      </c>
      <c r="Y1905" s="122">
        <v>0</v>
      </c>
      <c r="Z1905" s="122">
        <v>0</v>
      </c>
      <c r="AA1905" s="122">
        <v>0</v>
      </c>
      <c r="AB1905" s="122">
        <v>0</v>
      </c>
      <c r="AC1905" s="122">
        <v>0</v>
      </c>
      <c r="AD1905" s="122">
        <v>0</v>
      </c>
      <c r="AE1905" s="122">
        <v>0</v>
      </c>
      <c r="AF1905" s="122">
        <v>0</v>
      </c>
      <c r="AG1905" s="122">
        <v>0</v>
      </c>
      <c r="AH1905" s="122">
        <v>0</v>
      </c>
      <c r="AI1905" s="122">
        <v>0</v>
      </c>
      <c r="AJ1905" s="122">
        <v>0</v>
      </c>
      <c r="AK1905" s="122">
        <v>0</v>
      </c>
      <c r="AL1905" s="122">
        <v>0</v>
      </c>
    </row>
    <row r="1906" spans="1:38" hidden="1" x14ac:dyDescent="0.25">
      <c r="A1906" s="122" t="s">
        <v>1997</v>
      </c>
      <c r="B1906" s="122">
        <v>1</v>
      </c>
      <c r="C1906" s="122" t="s">
        <v>2177</v>
      </c>
      <c r="D1906" s="122" t="s">
        <v>2081</v>
      </c>
      <c r="E1906" s="122">
        <v>36</v>
      </c>
      <c r="F1906" s="122">
        <v>1.8414751447791999</v>
      </c>
      <c r="G1906" s="122">
        <v>1.809979198118</v>
      </c>
      <c r="H1906" s="122">
        <v>1.9067118877211999</v>
      </c>
      <c r="I1906" s="122">
        <v>1.9280069838792</v>
      </c>
      <c r="J1906" s="122">
        <v>1.8891764387748</v>
      </c>
      <c r="K1906" s="122">
        <v>1.8820222151948001</v>
      </c>
      <c r="L1906" s="122">
        <v>1.87146544844</v>
      </c>
      <c r="M1906" s="122">
        <v>1.8330739847504001</v>
      </c>
      <c r="N1906" s="122">
        <v>1.8797838164812</v>
      </c>
      <c r="O1906" s="122">
        <v>1.8661776463316</v>
      </c>
      <c r="P1906" s="122">
        <v>1.8467527321235999</v>
      </c>
      <c r="Q1906" s="122">
        <v>1.9098072902384</v>
      </c>
      <c r="R1906" s="122">
        <v>1.9387939869676001</v>
      </c>
      <c r="S1906" s="122">
        <v>1.9439046961488</v>
      </c>
      <c r="T1906" s="122">
        <v>1.9717086076268</v>
      </c>
      <c r="U1906" s="122">
        <v>2.1257589348239998</v>
      </c>
      <c r="V1906" s="122">
        <v>2.2256093609512</v>
      </c>
      <c r="W1906" s="122">
        <v>2.3100271204920002</v>
      </c>
      <c r="X1906" s="122">
        <v>2.3640540194656001</v>
      </c>
      <c r="Y1906" s="122">
        <v>2.4381321241507998</v>
      </c>
      <c r="Z1906" s="122">
        <v>2.2498663600979998</v>
      </c>
      <c r="AA1906" s="122">
        <v>2.1527339693580001</v>
      </c>
      <c r="AB1906" s="122">
        <v>2.2804567512216001</v>
      </c>
      <c r="AC1906" s="122">
        <v>2.3036102813416002</v>
      </c>
      <c r="AD1906" s="122">
        <v>2.3525697095123999</v>
      </c>
      <c r="AE1906" s="122">
        <v>2.3363190169535999</v>
      </c>
      <c r="AF1906" s="122">
        <v>2.368672994842</v>
      </c>
      <c r="AG1906" s="122">
        <v>2.4875357575011998</v>
      </c>
      <c r="AH1906" s="122">
        <v>2.4907682102940001</v>
      </c>
      <c r="AI1906" s="122">
        <v>2.5623459369536001</v>
      </c>
      <c r="AJ1906" s="122">
        <v>2.3887672916968001</v>
      </c>
      <c r="AK1906" s="122">
        <v>2.380026235776</v>
      </c>
      <c r="AL1906" s="122">
        <v>0</v>
      </c>
    </row>
    <row r="1907" spans="1:38" x14ac:dyDescent="0.25">
      <c r="A1907" s="122" t="s">
        <v>1997</v>
      </c>
      <c r="B1907" s="122">
        <v>1</v>
      </c>
      <c r="C1907" s="122" t="s">
        <v>2177</v>
      </c>
      <c r="D1907" s="122" t="s">
        <v>2082</v>
      </c>
      <c r="E1907" s="122">
        <v>36</v>
      </c>
      <c r="F1907" s="122">
        <v>9.9498826975884</v>
      </c>
      <c r="G1907" s="122">
        <v>9.6318092100860007</v>
      </c>
      <c r="H1907" s="122">
        <v>9.7749274142072</v>
      </c>
      <c r="I1907" s="122">
        <v>9.8424360108675994</v>
      </c>
      <c r="J1907" s="122">
        <v>10.199665344951599</v>
      </c>
      <c r="K1907" s="122">
        <v>10.3366966194268</v>
      </c>
      <c r="L1907" s="122">
        <v>10.310198514993999</v>
      </c>
      <c r="M1907" s="122">
        <v>10.5372804275564</v>
      </c>
      <c r="N1907" s="122">
        <v>10.5093763840436</v>
      </c>
      <c r="O1907" s="122">
        <v>11.116781619633199</v>
      </c>
      <c r="P1907" s="122">
        <v>11.2352809885176</v>
      </c>
      <c r="Q1907" s="122">
        <v>11.428627702718799</v>
      </c>
      <c r="R1907" s="122">
        <v>11.7354309722776</v>
      </c>
      <c r="S1907" s="122">
        <v>11.855015106765601</v>
      </c>
      <c r="T1907" s="122">
        <v>11.700328966631201</v>
      </c>
      <c r="U1907" s="122">
        <v>12.0534061835376</v>
      </c>
      <c r="V1907" s="122">
        <v>12.1660690038692</v>
      </c>
      <c r="W1907" s="122">
        <v>12.928468410597601</v>
      </c>
      <c r="X1907" s="122">
        <v>12.884335728560799</v>
      </c>
      <c r="Y1907" s="122">
        <v>12.755546604026801</v>
      </c>
      <c r="Z1907" s="122">
        <v>12.5199313064532</v>
      </c>
      <c r="AA1907" s="122">
        <v>12.4593532336952</v>
      </c>
      <c r="AB1907" s="122">
        <v>12.786268441088801</v>
      </c>
      <c r="AC1907" s="122">
        <v>12.591488231411599</v>
      </c>
      <c r="AD1907" s="122">
        <v>12.6907052604304</v>
      </c>
      <c r="AE1907" s="122">
        <v>12.369075019030801</v>
      </c>
      <c r="AF1907" s="122">
        <v>12.453787620159201</v>
      </c>
      <c r="AG1907" s="122">
        <v>12.515486402762001</v>
      </c>
      <c r="AH1907" s="122">
        <v>12.6700910415408</v>
      </c>
      <c r="AI1907" s="122">
        <v>12.554183542395601</v>
      </c>
      <c r="AJ1907" s="122">
        <v>12.710383468952401</v>
      </c>
      <c r="AK1907" s="122">
        <v>12.731266495236801</v>
      </c>
      <c r="AL1907" s="122">
        <v>0</v>
      </c>
    </row>
    <row r="1908" spans="1:38" hidden="1" x14ac:dyDescent="0.25">
      <c r="A1908" s="122" t="s">
        <v>1997</v>
      </c>
      <c r="B1908" s="122">
        <v>1</v>
      </c>
      <c r="C1908" s="122" t="s">
        <v>2177</v>
      </c>
      <c r="D1908" s="122" t="s">
        <v>474</v>
      </c>
      <c r="E1908" s="122">
        <v>36</v>
      </c>
      <c r="F1908" s="122">
        <v>5.1126707860199998</v>
      </c>
      <c r="G1908" s="122">
        <v>5.0572937875823998</v>
      </c>
      <c r="H1908" s="122">
        <v>5.4628829786411996</v>
      </c>
      <c r="I1908" s="122">
        <v>5.5009774216376002</v>
      </c>
      <c r="J1908" s="122">
        <v>5.6048636013047997</v>
      </c>
      <c r="K1908" s="122">
        <v>5.7144731313544002</v>
      </c>
      <c r="L1908" s="122">
        <v>5.8274575981831997</v>
      </c>
      <c r="M1908" s="122">
        <v>5.9220877071356002</v>
      </c>
      <c r="N1908" s="122">
        <v>5.9543204331295998</v>
      </c>
      <c r="O1908" s="122">
        <v>5.8962576578192003</v>
      </c>
      <c r="P1908" s="122">
        <v>5.8251949820764004</v>
      </c>
      <c r="Q1908" s="122">
        <v>5.8126151627907996</v>
      </c>
      <c r="R1908" s="122">
        <v>5.7240688097571999</v>
      </c>
      <c r="S1908" s="122">
        <v>5.1545793900048</v>
      </c>
      <c r="T1908" s="122">
        <v>4.5393875589243997</v>
      </c>
      <c r="U1908" s="122">
        <v>4.9216087844923999</v>
      </c>
      <c r="V1908" s="122">
        <v>5.1729217327647996</v>
      </c>
      <c r="W1908" s="122">
        <v>5.7545760576163998</v>
      </c>
      <c r="X1908" s="122">
        <v>5.8174020131052</v>
      </c>
      <c r="Y1908" s="122">
        <v>5.5773775870091997</v>
      </c>
      <c r="Z1908" s="122">
        <v>5.5584462954551999</v>
      </c>
      <c r="AA1908" s="122">
        <v>5.6880289791780001</v>
      </c>
      <c r="AB1908" s="122">
        <v>5.9928023297688</v>
      </c>
      <c r="AC1908" s="122">
        <v>5.7115424991127997</v>
      </c>
      <c r="AD1908" s="122">
        <v>5.6730326542091998</v>
      </c>
      <c r="AE1908" s="122">
        <v>5.8072927735116</v>
      </c>
      <c r="AF1908" s="122">
        <v>6.112842663256</v>
      </c>
      <c r="AG1908" s="122">
        <v>6.3634250008280002</v>
      </c>
      <c r="AH1908" s="122">
        <v>6.3768249810831996</v>
      </c>
      <c r="AI1908" s="122">
        <v>6.4237078033576003</v>
      </c>
      <c r="AJ1908" s="122">
        <v>6.4006267420340004</v>
      </c>
      <c r="AK1908" s="122">
        <v>6.364869462882</v>
      </c>
      <c r="AL1908" s="122">
        <v>0</v>
      </c>
    </row>
    <row r="1909" spans="1:38" hidden="1" x14ac:dyDescent="0.25">
      <c r="A1909" s="122" t="s">
        <v>1997</v>
      </c>
      <c r="B1909" s="122">
        <v>1</v>
      </c>
      <c r="C1909" s="122" t="s">
        <v>2177</v>
      </c>
      <c r="D1909" s="122" t="s">
        <v>2083</v>
      </c>
      <c r="E1909" s="122">
        <v>36</v>
      </c>
      <c r="F1909" s="122">
        <v>0.19085719905279999</v>
      </c>
      <c r="G1909" s="122">
        <v>0.18478320141400001</v>
      </c>
      <c r="H1909" s="122">
        <v>0.18338910536520001</v>
      </c>
      <c r="I1909" s="122">
        <v>0.1858883369756</v>
      </c>
      <c r="J1909" s="122">
        <v>0.18386110835960001</v>
      </c>
      <c r="K1909" s="122">
        <v>0.1829545761736</v>
      </c>
      <c r="L1909" s="122">
        <v>0.173083019354</v>
      </c>
      <c r="M1909" s="122">
        <v>0.16700773483799999</v>
      </c>
      <c r="N1909" s="122">
        <v>0.17183672766399999</v>
      </c>
      <c r="O1909" s="122">
        <v>0.168969030342</v>
      </c>
      <c r="P1909" s="122">
        <v>0.16944886902440001</v>
      </c>
      <c r="Q1909" s="122">
        <v>0.16067878627919999</v>
      </c>
      <c r="R1909" s="122">
        <v>0.1541826012244</v>
      </c>
      <c r="S1909" s="122">
        <v>0.14324245162079999</v>
      </c>
      <c r="T1909" s="122">
        <v>0.13488017742360001</v>
      </c>
      <c r="U1909" s="122">
        <v>0.13509107898719999</v>
      </c>
      <c r="V1909" s="122">
        <v>0.1284877355356</v>
      </c>
      <c r="W1909" s="122">
        <v>0.13287196915999999</v>
      </c>
      <c r="X1909" s="122">
        <v>0.12925487493519999</v>
      </c>
      <c r="Y1909" s="122">
        <v>0.13017811362359999</v>
      </c>
      <c r="Z1909" s="122">
        <v>0.12380614193639999</v>
      </c>
      <c r="AA1909" s="122">
        <v>0.1263154108524</v>
      </c>
      <c r="AB1909" s="122">
        <v>0.13131388861359999</v>
      </c>
      <c r="AC1909" s="122">
        <v>0.13238686231399999</v>
      </c>
      <c r="AD1909" s="122">
        <v>0.12318569679080001</v>
      </c>
      <c r="AE1909" s="122">
        <v>0.12657501510640001</v>
      </c>
      <c r="AF1909" s="122">
        <v>0.132012964412</v>
      </c>
      <c r="AG1909" s="122">
        <v>0.13143138607480001</v>
      </c>
      <c r="AH1909" s="122">
        <v>0.13683064610039999</v>
      </c>
      <c r="AI1909" s="122">
        <v>0.13094993766679999</v>
      </c>
      <c r="AJ1909" s="122">
        <v>0.13621608936320001</v>
      </c>
      <c r="AK1909" s="122">
        <v>0.13631770793199999</v>
      </c>
      <c r="AL1909" s="122">
        <v>0</v>
      </c>
    </row>
    <row r="1910" spans="1:38" hidden="1" x14ac:dyDescent="0.25">
      <c r="A1910" s="122" t="s">
        <v>1997</v>
      </c>
      <c r="B1910" s="122">
        <v>1</v>
      </c>
      <c r="C1910" s="122" t="s">
        <v>2177</v>
      </c>
      <c r="D1910" s="122" t="s">
        <v>2084</v>
      </c>
      <c r="E1910" s="122">
        <v>36</v>
      </c>
      <c r="F1910" s="122">
        <v>0</v>
      </c>
      <c r="G1910" s="122">
        <v>0</v>
      </c>
      <c r="H1910" s="122">
        <v>0</v>
      </c>
      <c r="I1910" s="122">
        <v>0</v>
      </c>
      <c r="J1910" s="122">
        <v>0</v>
      </c>
      <c r="K1910" s="122">
        <v>0</v>
      </c>
      <c r="L1910" s="122">
        <v>0</v>
      </c>
      <c r="M1910" s="122">
        <v>0</v>
      </c>
      <c r="N1910" s="122">
        <v>0</v>
      </c>
      <c r="O1910" s="122">
        <v>0</v>
      </c>
      <c r="P1910" s="122">
        <v>0</v>
      </c>
      <c r="Q1910" s="122">
        <v>0</v>
      </c>
      <c r="R1910" s="122">
        <v>0</v>
      </c>
      <c r="S1910" s="122">
        <v>0</v>
      </c>
      <c r="T1910" s="122">
        <v>0</v>
      </c>
      <c r="U1910" s="122">
        <v>0</v>
      </c>
      <c r="V1910" s="122">
        <v>0</v>
      </c>
      <c r="W1910" s="122">
        <v>0</v>
      </c>
      <c r="X1910" s="122">
        <v>0</v>
      </c>
      <c r="Y1910" s="122">
        <v>0</v>
      </c>
      <c r="Z1910" s="122">
        <v>0</v>
      </c>
      <c r="AA1910" s="122">
        <v>0</v>
      </c>
      <c r="AB1910" s="122">
        <v>0</v>
      </c>
      <c r="AC1910" s="122">
        <v>0</v>
      </c>
      <c r="AD1910" s="122">
        <v>0</v>
      </c>
      <c r="AE1910" s="122">
        <v>0</v>
      </c>
      <c r="AF1910" s="122">
        <v>0</v>
      </c>
      <c r="AG1910" s="122">
        <v>0</v>
      </c>
      <c r="AH1910" s="122">
        <v>0</v>
      </c>
      <c r="AI1910" s="122">
        <v>0</v>
      </c>
      <c r="AJ1910" s="122">
        <v>0</v>
      </c>
      <c r="AK1910" s="122">
        <v>0</v>
      </c>
      <c r="AL1910" s="122">
        <v>0</v>
      </c>
    </row>
    <row r="1911" spans="1:38" hidden="1" x14ac:dyDescent="0.25">
      <c r="A1911" s="122" t="s">
        <v>1997</v>
      </c>
      <c r="B1911" s="122">
        <v>1</v>
      </c>
      <c r="C1911" s="122" t="s">
        <v>2177</v>
      </c>
      <c r="D1911" s="122" t="s">
        <v>2085</v>
      </c>
      <c r="E1911" s="122">
        <v>36</v>
      </c>
      <c r="F1911" s="122">
        <v>6.1688263663600001E-2</v>
      </c>
      <c r="G1911" s="122">
        <v>6.1495515905599998E-2</v>
      </c>
      <c r="H1911" s="122">
        <v>6.5784930828400007E-2</v>
      </c>
      <c r="I1911" s="122">
        <v>7.0559199317600005E-2</v>
      </c>
      <c r="J1911" s="122">
        <v>6.3056635809999997E-2</v>
      </c>
      <c r="K1911" s="122">
        <v>6.3751808990800005E-2</v>
      </c>
      <c r="L1911" s="122">
        <v>6.5387906443999999E-2</v>
      </c>
      <c r="M1911" s="122">
        <v>6.0041821753199998E-2</v>
      </c>
      <c r="N1911" s="122">
        <v>6.0304670425999997E-2</v>
      </c>
      <c r="O1911" s="122">
        <v>5.9857091336E-2</v>
      </c>
      <c r="P1911" s="122">
        <v>5.8630897878E-2</v>
      </c>
      <c r="Q1911" s="122">
        <v>6.0576966500400002E-2</v>
      </c>
      <c r="R1911" s="122">
        <v>5.7697426564400002E-2</v>
      </c>
      <c r="S1911" s="122">
        <v>5.4647848052E-2</v>
      </c>
      <c r="T1911" s="122">
        <v>5.5255142152000003E-2</v>
      </c>
      <c r="U1911" s="122">
        <v>5.24397829228E-2</v>
      </c>
      <c r="V1911" s="122">
        <v>5.0782802358399999E-2</v>
      </c>
      <c r="W1911" s="122">
        <v>5.2015598955599998E-2</v>
      </c>
      <c r="X1911" s="122">
        <v>5.0502943853599998E-2</v>
      </c>
      <c r="Y1911" s="122">
        <v>4.9661602922400003E-2</v>
      </c>
      <c r="Z1911" s="122">
        <v>4.7477985906399997E-2</v>
      </c>
      <c r="AA1911" s="122">
        <v>4.3042306056399998E-2</v>
      </c>
      <c r="AB1911" s="122">
        <v>4.5077690167999999E-2</v>
      </c>
      <c r="AC1911" s="122">
        <v>4.3259158507600003E-2</v>
      </c>
      <c r="AD1911" s="122">
        <v>3.9722348537199997E-2</v>
      </c>
      <c r="AE1911" s="122">
        <v>4.0434767508799999E-2</v>
      </c>
      <c r="AF1911" s="122">
        <v>3.8415830513200001E-2</v>
      </c>
      <c r="AG1911" s="122">
        <v>3.8317681348800002E-2</v>
      </c>
      <c r="AH1911" s="122">
        <v>3.81843438312E-2</v>
      </c>
      <c r="AI1911" s="122">
        <v>3.3759129031599999E-2</v>
      </c>
      <c r="AJ1911" s="122">
        <v>3.2289694897600002E-2</v>
      </c>
      <c r="AK1911" s="122">
        <v>3.2203551206399998E-2</v>
      </c>
      <c r="AL1911" s="122">
        <v>0</v>
      </c>
    </row>
    <row r="1912" spans="1:38" hidden="1" x14ac:dyDescent="0.25">
      <c r="A1912" s="122" t="s">
        <v>1997</v>
      </c>
      <c r="B1912" s="122">
        <v>1</v>
      </c>
      <c r="C1912" s="122" t="s">
        <v>2177</v>
      </c>
      <c r="D1912" s="122" t="s">
        <v>2086</v>
      </c>
      <c r="E1912" s="122">
        <v>36</v>
      </c>
      <c r="F1912" s="122">
        <v>4.0197755677603997</v>
      </c>
      <c r="G1912" s="122">
        <v>4.0158711548171997</v>
      </c>
      <c r="H1912" s="122">
        <v>4.0779409738843997</v>
      </c>
      <c r="I1912" s="122">
        <v>4.1499229512719999</v>
      </c>
      <c r="J1912" s="122">
        <v>4.2611975485407996</v>
      </c>
      <c r="K1912" s="122">
        <v>4.3469761241480001</v>
      </c>
      <c r="L1912" s="122">
        <v>4.2296788542875996</v>
      </c>
      <c r="M1912" s="122">
        <v>4.1410356897560003</v>
      </c>
      <c r="N1912" s="122">
        <v>3.9524558960712</v>
      </c>
      <c r="O1912" s="122">
        <v>3.8684738632456002</v>
      </c>
      <c r="P1912" s="122">
        <v>3.8663572998624001</v>
      </c>
      <c r="Q1912" s="122">
        <v>3.8057999785091998</v>
      </c>
      <c r="R1912" s="122">
        <v>3.7479492304856001</v>
      </c>
      <c r="S1912" s="122">
        <v>3.7360212949723999</v>
      </c>
      <c r="T1912" s="122">
        <v>3.7400845531195999</v>
      </c>
      <c r="U1912" s="122">
        <v>3.7022301598463998</v>
      </c>
      <c r="V1912" s="122">
        <v>3.6518267152864001</v>
      </c>
      <c r="W1912" s="122">
        <v>3.7505585878404002</v>
      </c>
      <c r="X1912" s="122">
        <v>3.6737391710684002</v>
      </c>
      <c r="Y1912" s="122">
        <v>3.6786637916279998</v>
      </c>
      <c r="Z1912" s="122">
        <v>3.6905288371195999</v>
      </c>
      <c r="AA1912" s="122">
        <v>3.6116618427652001</v>
      </c>
      <c r="AB1912" s="122">
        <v>3.7382199422259998</v>
      </c>
      <c r="AC1912" s="122">
        <v>3.7674273565040002</v>
      </c>
      <c r="AD1912" s="122">
        <v>3.6181625349408</v>
      </c>
      <c r="AE1912" s="122">
        <v>3.6466741207596001</v>
      </c>
      <c r="AF1912" s="122">
        <v>3.6305289618276002</v>
      </c>
      <c r="AG1912" s="122">
        <v>3.6333712598735999</v>
      </c>
      <c r="AH1912" s="122">
        <v>3.55003264063</v>
      </c>
      <c r="AI1912" s="122">
        <v>3.6134994369992</v>
      </c>
      <c r="AJ1912" s="122">
        <v>3.587909568418</v>
      </c>
      <c r="AK1912" s="122">
        <v>3.5501208106391999</v>
      </c>
      <c r="AL1912" s="122">
        <v>0</v>
      </c>
    </row>
    <row r="1913" spans="1:38" hidden="1" x14ac:dyDescent="0.25">
      <c r="A1913" s="122" t="s">
        <v>1997</v>
      </c>
      <c r="B1913" s="122">
        <v>1</v>
      </c>
      <c r="C1913" s="122" t="s">
        <v>2177</v>
      </c>
      <c r="D1913" s="122" t="s">
        <v>2087</v>
      </c>
      <c r="E1913" s="122">
        <v>36</v>
      </c>
      <c r="F1913" s="122">
        <v>2.5716703181008</v>
      </c>
      <c r="G1913" s="122">
        <v>2.6144828929211998</v>
      </c>
      <c r="H1913" s="122">
        <v>2.6764558208612002</v>
      </c>
      <c r="I1913" s="122">
        <v>2.7239280790008</v>
      </c>
      <c r="J1913" s="122">
        <v>2.7731150418384001</v>
      </c>
      <c r="K1913" s="122">
        <v>2.8291813975319999</v>
      </c>
      <c r="L1913" s="122">
        <v>2.7685500342472</v>
      </c>
      <c r="M1913" s="122">
        <v>2.6833229287283999</v>
      </c>
      <c r="N1913" s="122">
        <v>2.5275618465187999</v>
      </c>
      <c r="O1913" s="122">
        <v>2.4973445753675998</v>
      </c>
      <c r="P1913" s="122">
        <v>2.4857824280912002</v>
      </c>
      <c r="Q1913" s="122">
        <v>2.4276903275716002</v>
      </c>
      <c r="R1913" s="122">
        <v>2.3924052118455998</v>
      </c>
      <c r="S1913" s="122">
        <v>2.5104268847224001</v>
      </c>
      <c r="T1913" s="122">
        <v>2.4596390997751998</v>
      </c>
      <c r="U1913" s="122">
        <v>2.4066151576684001</v>
      </c>
      <c r="V1913" s="122">
        <v>2.3746691121299999</v>
      </c>
      <c r="W1913" s="122">
        <v>2.3503931396736002</v>
      </c>
      <c r="X1913" s="122">
        <v>2.2563035912928</v>
      </c>
      <c r="Y1913" s="122">
        <v>2.2111500152783998</v>
      </c>
      <c r="Z1913" s="122">
        <v>2.1543789393308002</v>
      </c>
      <c r="AA1913" s="122">
        <v>2.0931135346407999</v>
      </c>
      <c r="AB1913" s="122">
        <v>2.1358618529752</v>
      </c>
      <c r="AC1913" s="122">
        <v>2.0842324936776002</v>
      </c>
      <c r="AD1913" s="122">
        <v>2.1326611339516002</v>
      </c>
      <c r="AE1913" s="122">
        <v>2.1112842272675998</v>
      </c>
      <c r="AF1913" s="122">
        <v>2.2294104592199999</v>
      </c>
      <c r="AG1913" s="122">
        <v>2.2242657189171999</v>
      </c>
      <c r="AH1913" s="122">
        <v>2.1495451355727999</v>
      </c>
      <c r="AI1913" s="122">
        <v>2.1716619530647998</v>
      </c>
      <c r="AJ1913" s="122">
        <v>2.2294849048528</v>
      </c>
      <c r="AK1913" s="122">
        <v>2.2085484835092002</v>
      </c>
      <c r="AL1913" s="122">
        <v>0</v>
      </c>
    </row>
    <row r="1914" spans="1:38" hidden="1" x14ac:dyDescent="0.25">
      <c r="A1914" s="122" t="s">
        <v>1997</v>
      </c>
      <c r="B1914" s="122">
        <v>1</v>
      </c>
      <c r="C1914" s="122" t="s">
        <v>2177</v>
      </c>
      <c r="D1914" s="122" t="s">
        <v>2134</v>
      </c>
      <c r="E1914" s="122">
        <v>36</v>
      </c>
      <c r="F1914" s="122">
        <v>0</v>
      </c>
      <c r="G1914" s="122">
        <v>0</v>
      </c>
      <c r="H1914" s="122">
        <v>0</v>
      </c>
      <c r="I1914" s="122">
        <v>0</v>
      </c>
      <c r="J1914" s="122">
        <v>0</v>
      </c>
      <c r="K1914" s="122">
        <v>0</v>
      </c>
      <c r="L1914" s="122">
        <v>0</v>
      </c>
      <c r="M1914" s="122">
        <v>0</v>
      </c>
      <c r="N1914" s="122">
        <v>0</v>
      </c>
      <c r="O1914" s="122">
        <v>0</v>
      </c>
      <c r="P1914" s="122">
        <v>0</v>
      </c>
      <c r="Q1914" s="122">
        <v>0</v>
      </c>
      <c r="R1914" s="122">
        <v>0</v>
      </c>
      <c r="S1914" s="122">
        <v>0</v>
      </c>
      <c r="T1914" s="122">
        <v>0</v>
      </c>
      <c r="U1914" s="122">
        <v>0</v>
      </c>
      <c r="V1914" s="122">
        <v>0</v>
      </c>
      <c r="W1914" s="122">
        <v>0</v>
      </c>
      <c r="X1914" s="122">
        <v>0</v>
      </c>
      <c r="Y1914" s="122">
        <v>0</v>
      </c>
      <c r="Z1914" s="122">
        <v>0</v>
      </c>
      <c r="AA1914" s="122">
        <v>0</v>
      </c>
      <c r="AB1914" s="122">
        <v>0</v>
      </c>
      <c r="AC1914" s="122">
        <v>0</v>
      </c>
      <c r="AD1914" s="122">
        <v>0</v>
      </c>
      <c r="AE1914" s="122">
        <v>0</v>
      </c>
      <c r="AF1914" s="122">
        <v>0</v>
      </c>
      <c r="AG1914" s="122">
        <v>0</v>
      </c>
      <c r="AH1914" s="122">
        <v>0</v>
      </c>
      <c r="AI1914" s="122">
        <v>0</v>
      </c>
      <c r="AJ1914" s="122">
        <v>0</v>
      </c>
      <c r="AK1914" s="122">
        <v>0</v>
      </c>
      <c r="AL1914" s="122">
        <v>0</v>
      </c>
    </row>
    <row r="1915" spans="1:38" hidden="1" x14ac:dyDescent="0.25">
      <c r="A1915" s="122" t="s">
        <v>1997</v>
      </c>
      <c r="B1915" s="122">
        <v>1</v>
      </c>
      <c r="C1915" s="122" t="s">
        <v>2177</v>
      </c>
      <c r="D1915" s="122" t="s">
        <v>2088</v>
      </c>
      <c r="E1915" s="122">
        <v>36</v>
      </c>
      <c r="F1915" s="122">
        <v>0.3681487200636</v>
      </c>
      <c r="G1915" s="122">
        <v>0.39658158592640003</v>
      </c>
      <c r="H1915" s="122">
        <v>0.35750316407400001</v>
      </c>
      <c r="I1915" s="122">
        <v>0.342072648092</v>
      </c>
      <c r="J1915" s="122">
        <v>0.32899818669480002</v>
      </c>
      <c r="K1915" s="122">
        <v>0.34638054016160003</v>
      </c>
      <c r="L1915" s="122">
        <v>0.33815384190839998</v>
      </c>
      <c r="M1915" s="122">
        <v>0.34433446884199997</v>
      </c>
      <c r="N1915" s="122">
        <v>0.36039833578559999</v>
      </c>
      <c r="O1915" s="122">
        <v>0.3475279779132</v>
      </c>
      <c r="P1915" s="122">
        <v>0.33392080620359998</v>
      </c>
      <c r="Q1915" s="122">
        <v>0.3072650253484</v>
      </c>
      <c r="R1915" s="122">
        <v>0.30305238083120001</v>
      </c>
      <c r="S1915" s="122">
        <v>0.31251321595480003</v>
      </c>
      <c r="T1915" s="122">
        <v>0.31817875776400001</v>
      </c>
      <c r="U1915" s="122">
        <v>0.31958558148999999</v>
      </c>
      <c r="V1915" s="122">
        <v>0.33595617022800001</v>
      </c>
      <c r="W1915" s="122">
        <v>0.32469026817640001</v>
      </c>
      <c r="X1915" s="122">
        <v>0.31205796298040001</v>
      </c>
      <c r="Y1915" s="122">
        <v>0.3166774262932</v>
      </c>
      <c r="Z1915" s="122">
        <v>0.30600855746159999</v>
      </c>
      <c r="AA1915" s="122">
        <v>0.29736595251440001</v>
      </c>
      <c r="AB1915" s="122">
        <v>0.29180045838160001</v>
      </c>
      <c r="AC1915" s="122">
        <v>0.27380215212280001</v>
      </c>
      <c r="AD1915" s="122">
        <v>0.26886108907560002</v>
      </c>
      <c r="AE1915" s="122">
        <v>0.26708915884560003</v>
      </c>
      <c r="AF1915" s="122">
        <v>0.2812641290256</v>
      </c>
      <c r="AG1915" s="122">
        <v>0.28670132464960002</v>
      </c>
      <c r="AH1915" s="122">
        <v>0.28944169060800001</v>
      </c>
      <c r="AI1915" s="122">
        <v>0.28506019398639998</v>
      </c>
      <c r="AJ1915" s="122">
        <v>0.28169911250599999</v>
      </c>
      <c r="AK1915" s="122">
        <v>0.27796685276920002</v>
      </c>
      <c r="AL1915" s="122">
        <v>0</v>
      </c>
    </row>
    <row r="1916" spans="1:38" hidden="1" x14ac:dyDescent="0.25">
      <c r="A1916" s="122" t="s">
        <v>1997</v>
      </c>
      <c r="B1916" s="122">
        <v>1</v>
      </c>
      <c r="C1916" s="122" t="s">
        <v>2177</v>
      </c>
      <c r="D1916" s="122" t="s">
        <v>2089</v>
      </c>
      <c r="E1916" s="122">
        <v>36</v>
      </c>
      <c r="F1916" s="122">
        <v>7.9633233063887996</v>
      </c>
      <c r="G1916" s="122">
        <v>7.8782581965359997</v>
      </c>
      <c r="H1916" s="122">
        <v>7.9454635525943997</v>
      </c>
      <c r="I1916" s="122">
        <v>7.7687922857412</v>
      </c>
      <c r="J1916" s="122">
        <v>7.6445992547512001</v>
      </c>
      <c r="K1916" s="122">
        <v>7.8392435919476</v>
      </c>
      <c r="L1916" s="122">
        <v>7.3413089437799997</v>
      </c>
      <c r="M1916" s="122">
        <v>7.2858829777132001</v>
      </c>
      <c r="N1916" s="122">
        <v>7.1565047405935998</v>
      </c>
      <c r="O1916" s="122">
        <v>7.3612706406791997</v>
      </c>
      <c r="P1916" s="122">
        <v>7.3338849461416</v>
      </c>
      <c r="Q1916" s="122">
        <v>7.1327379295927997</v>
      </c>
      <c r="R1916" s="122">
        <v>7.0839118252307998</v>
      </c>
      <c r="S1916" s="122">
        <v>7.2453903480952002</v>
      </c>
      <c r="T1916" s="122">
        <v>6.9855984193407998</v>
      </c>
      <c r="U1916" s="122">
        <v>7.1629826143119999</v>
      </c>
      <c r="V1916" s="122">
        <v>7.4888457057427997</v>
      </c>
      <c r="W1916" s="122">
        <v>7.7750771807015999</v>
      </c>
      <c r="X1916" s="122">
        <v>7.8668966691447997</v>
      </c>
      <c r="Y1916" s="122">
        <v>7.8893811007928001</v>
      </c>
      <c r="Z1916" s="122">
        <v>7.8484469193116002</v>
      </c>
      <c r="AA1916" s="122">
        <v>7.7207230313163997</v>
      </c>
      <c r="AB1916" s="122">
        <v>7.7139191139359999</v>
      </c>
      <c r="AC1916" s="122">
        <v>7.7891406272035999</v>
      </c>
      <c r="AD1916" s="122">
        <v>7.6298251351223998</v>
      </c>
      <c r="AE1916" s="122">
        <v>7.8814168992272</v>
      </c>
      <c r="AF1916" s="122">
        <v>8.1610388294035996</v>
      </c>
      <c r="AG1916" s="122">
        <v>8.2784780135456</v>
      </c>
      <c r="AH1916" s="122">
        <v>8.2871503073968</v>
      </c>
      <c r="AI1916" s="122">
        <v>8.2800218488679995</v>
      </c>
      <c r="AJ1916" s="122">
        <v>8.0635493129716007</v>
      </c>
      <c r="AK1916" s="122">
        <v>7.9858171209124</v>
      </c>
      <c r="AL1916" s="122">
        <v>0</v>
      </c>
    </row>
    <row r="1917" spans="1:38" hidden="1" x14ac:dyDescent="0.25">
      <c r="A1917" s="122" t="s">
        <v>1997</v>
      </c>
      <c r="B1917" s="122">
        <v>1</v>
      </c>
      <c r="C1917" s="122" t="s">
        <v>2177</v>
      </c>
      <c r="D1917" s="122" t="s">
        <v>2090</v>
      </c>
      <c r="E1917" s="122">
        <v>36</v>
      </c>
      <c r="F1917" s="122">
        <v>3.2878747738423999</v>
      </c>
      <c r="G1917" s="122">
        <v>3.4446008996840001</v>
      </c>
      <c r="H1917" s="122">
        <v>3.5729646856903998</v>
      </c>
      <c r="I1917" s="122">
        <v>3.5179755865576001</v>
      </c>
      <c r="J1917" s="122">
        <v>3.5874319803448</v>
      </c>
      <c r="K1917" s="122">
        <v>3.8016917228808</v>
      </c>
      <c r="L1917" s="122">
        <v>3.8485686426963999</v>
      </c>
      <c r="M1917" s="122">
        <v>3.9078806623556002</v>
      </c>
      <c r="N1917" s="122">
        <v>4.0459613876751996</v>
      </c>
      <c r="O1917" s="122">
        <v>4.1189737432648004</v>
      </c>
      <c r="P1917" s="122">
        <v>4.2473874196991996</v>
      </c>
      <c r="Q1917" s="122">
        <v>4.3460820748015996</v>
      </c>
      <c r="R1917" s="122">
        <v>4.4565904788299999</v>
      </c>
      <c r="S1917" s="122">
        <v>4.5320936852575997</v>
      </c>
      <c r="T1917" s="122">
        <v>4.5241536897312002</v>
      </c>
      <c r="U1917" s="122">
        <v>4.7031635431955996</v>
      </c>
      <c r="V1917" s="122">
        <v>4.8310544245487996</v>
      </c>
      <c r="W1917" s="122">
        <v>5.0723593134760003</v>
      </c>
      <c r="X1917" s="122">
        <v>5.1556498470063996</v>
      </c>
      <c r="Y1917" s="122">
        <v>5.1442948475688004</v>
      </c>
      <c r="Z1917" s="122">
        <v>5.1424922393488002</v>
      </c>
      <c r="AA1917" s="122">
        <v>5.3731896798551997</v>
      </c>
      <c r="AB1917" s="122">
        <v>5.4056451140188004</v>
      </c>
      <c r="AC1917" s="122">
        <v>5.6483026020595997</v>
      </c>
      <c r="AD1917" s="122">
        <v>5.3879618465343997</v>
      </c>
      <c r="AE1917" s="122">
        <v>5.5678308517915998</v>
      </c>
      <c r="AF1917" s="122">
        <v>5.8660024527524</v>
      </c>
      <c r="AG1917" s="122">
        <v>5.9065859071659998</v>
      </c>
      <c r="AH1917" s="122">
        <v>5.9584023430231996</v>
      </c>
      <c r="AI1917" s="122">
        <v>6.0947970120464001</v>
      </c>
      <c r="AJ1917" s="122">
        <v>6.1820521092987999</v>
      </c>
      <c r="AK1917" s="122">
        <v>6.1801887428204001</v>
      </c>
      <c r="AL1917" s="122">
        <v>0</v>
      </c>
    </row>
    <row r="1918" spans="1:38" hidden="1" x14ac:dyDescent="0.25">
      <c r="A1918" s="122" t="s">
        <v>1997</v>
      </c>
      <c r="B1918" s="122">
        <v>1</v>
      </c>
      <c r="C1918" s="122" t="s">
        <v>2177</v>
      </c>
      <c r="D1918" s="122" t="s">
        <v>2091</v>
      </c>
      <c r="E1918" s="122">
        <v>36</v>
      </c>
      <c r="F1918" s="122">
        <v>3.3144986328943999</v>
      </c>
      <c r="G1918" s="122">
        <v>3.3434821179396002</v>
      </c>
      <c r="H1918" s="122">
        <v>3.4268945383792002</v>
      </c>
      <c r="I1918" s="122">
        <v>3.4542148775931998</v>
      </c>
      <c r="J1918" s="122">
        <v>3.3763472794239999</v>
      </c>
      <c r="K1918" s="122">
        <v>3.2313035580028</v>
      </c>
      <c r="L1918" s="122">
        <v>3.0372911143176</v>
      </c>
      <c r="M1918" s="122">
        <v>2.9279696733475999</v>
      </c>
      <c r="N1918" s="122">
        <v>2.8738038146356</v>
      </c>
      <c r="O1918" s="122">
        <v>2.8977459530908001</v>
      </c>
      <c r="P1918" s="122">
        <v>2.8594987959076001</v>
      </c>
      <c r="Q1918" s="122">
        <v>2.7533802349004</v>
      </c>
      <c r="R1918" s="122">
        <v>2.7072283462139999</v>
      </c>
      <c r="S1918" s="122">
        <v>2.6196477458844001</v>
      </c>
      <c r="T1918" s="122">
        <v>2.5515496552335999</v>
      </c>
      <c r="U1918" s="122">
        <v>2.6298401814384</v>
      </c>
      <c r="V1918" s="122">
        <v>2.6396751862683998</v>
      </c>
      <c r="W1918" s="122">
        <v>2.5864357043224002</v>
      </c>
      <c r="X1918" s="122">
        <v>2.4811164183232002</v>
      </c>
      <c r="Y1918" s="122">
        <v>2.4955144750256002</v>
      </c>
      <c r="Z1918" s="122">
        <v>2.4377604285215999</v>
      </c>
      <c r="AA1918" s="122">
        <v>2.2986013656368001</v>
      </c>
      <c r="AB1918" s="122">
        <v>2.2342455585184</v>
      </c>
      <c r="AC1918" s="122">
        <v>2.3406033898967999</v>
      </c>
      <c r="AD1918" s="122">
        <v>2.3611042678160001</v>
      </c>
      <c r="AE1918" s="122">
        <v>2.3692219860148001</v>
      </c>
      <c r="AF1918" s="122">
        <v>2.4820175416932</v>
      </c>
      <c r="AG1918" s="122">
        <v>2.5519869552855998</v>
      </c>
      <c r="AH1918" s="122">
        <v>2.4641087520223999</v>
      </c>
      <c r="AI1918" s="122">
        <v>2.4956678648944002</v>
      </c>
      <c r="AJ1918" s="122">
        <v>2.3720037776064</v>
      </c>
      <c r="AK1918" s="122">
        <v>2.3467247151096</v>
      </c>
      <c r="AL1918" s="122">
        <v>0</v>
      </c>
    </row>
    <row r="1919" spans="1:38" hidden="1" x14ac:dyDescent="0.25">
      <c r="A1919" s="122" t="s">
        <v>1997</v>
      </c>
      <c r="B1919" s="122">
        <v>1</v>
      </c>
      <c r="C1919" s="122" t="s">
        <v>2177</v>
      </c>
      <c r="D1919" s="122" t="s">
        <v>2092</v>
      </c>
      <c r="E1919" s="122">
        <v>36</v>
      </c>
      <c r="F1919" s="122">
        <v>2.3971950758895999</v>
      </c>
      <c r="G1919" s="122">
        <v>2.3073521020787999</v>
      </c>
      <c r="H1919" s="122">
        <v>2.2964485052124002</v>
      </c>
      <c r="I1919" s="122">
        <v>2.2534651454952002</v>
      </c>
      <c r="J1919" s="122">
        <v>2.2854576149439998</v>
      </c>
      <c r="K1919" s="122">
        <v>2.3096241994923998</v>
      </c>
      <c r="L1919" s="122">
        <v>2.18805517917</v>
      </c>
      <c r="M1919" s="122">
        <v>2.1877353087884002</v>
      </c>
      <c r="N1919" s="122">
        <v>2.0497724159163999</v>
      </c>
      <c r="O1919" s="122">
        <v>2.0525890450436002</v>
      </c>
      <c r="P1919" s="122">
        <v>1.9162832215296</v>
      </c>
      <c r="Q1919" s="122">
        <v>1.8180151757459999</v>
      </c>
      <c r="R1919" s="122">
        <v>1.8451283253340001</v>
      </c>
      <c r="S1919" s="122">
        <v>1.8389547540896001</v>
      </c>
      <c r="T1919" s="122">
        <v>1.7964541260288001</v>
      </c>
      <c r="U1919" s="122">
        <v>1.8604300755572001</v>
      </c>
      <c r="V1919" s="122">
        <v>1.8722557869680001</v>
      </c>
      <c r="W1919" s="122">
        <v>1.9497366480395999</v>
      </c>
      <c r="X1919" s="122">
        <v>1.9435463405428</v>
      </c>
      <c r="Y1919" s="122">
        <v>1.8821591760244001</v>
      </c>
      <c r="Z1919" s="122">
        <v>1.9565273366856</v>
      </c>
      <c r="AA1919" s="122">
        <v>1.9293382146219999</v>
      </c>
      <c r="AB1919" s="122">
        <v>1.8858100883047999</v>
      </c>
      <c r="AC1919" s="122">
        <v>1.834928227132</v>
      </c>
      <c r="AD1919" s="122">
        <v>1.8767468281968001</v>
      </c>
      <c r="AE1919" s="122">
        <v>1.9700759559404</v>
      </c>
      <c r="AF1919" s="122">
        <v>2.0241152270975999</v>
      </c>
      <c r="AG1919" s="122">
        <v>2.0704189317839998</v>
      </c>
      <c r="AH1919" s="122">
        <v>2.0258080294340002</v>
      </c>
      <c r="AI1919" s="122">
        <v>2.0189738579331999</v>
      </c>
      <c r="AJ1919" s="122">
        <v>1.9624906530320001</v>
      </c>
      <c r="AK1919" s="122">
        <v>1.9492940720595999</v>
      </c>
      <c r="AL1919" s="122">
        <v>0</v>
      </c>
    </row>
    <row r="1920" spans="1:38" hidden="1" x14ac:dyDescent="0.25">
      <c r="A1920" s="122" t="s">
        <v>1997</v>
      </c>
      <c r="B1920" s="122">
        <v>1</v>
      </c>
      <c r="C1920" s="122" t="s">
        <v>2177</v>
      </c>
      <c r="D1920" s="122" t="s">
        <v>2093</v>
      </c>
      <c r="E1920" s="122">
        <v>36</v>
      </c>
      <c r="F1920" s="122">
        <v>8.8598361825035994</v>
      </c>
      <c r="G1920" s="122">
        <v>8.9329773003184005</v>
      </c>
      <c r="H1920" s="122">
        <v>9.3297710939524006</v>
      </c>
      <c r="I1920" s="122">
        <v>9.6410376350119993</v>
      </c>
      <c r="J1920" s="122">
        <v>9.9694453774944005</v>
      </c>
      <c r="K1920" s="122">
        <v>10.610816694153201</v>
      </c>
      <c r="L1920" s="122">
        <v>10.643035083212</v>
      </c>
      <c r="M1920" s="122">
        <v>10.593321717686401</v>
      </c>
      <c r="N1920" s="122">
        <v>10.550069900958</v>
      </c>
      <c r="O1920" s="122">
        <v>10.565124488525599</v>
      </c>
      <c r="P1920" s="122">
        <v>10.6047465746936</v>
      </c>
      <c r="Q1920" s="122">
        <v>10.815944056649199</v>
      </c>
      <c r="R1920" s="122">
        <v>10.913203629392401</v>
      </c>
      <c r="S1920" s="122">
        <v>10.643680793807601</v>
      </c>
      <c r="T1920" s="122">
        <v>10.866353112610801</v>
      </c>
      <c r="U1920" s="122">
        <v>10.8934305160492</v>
      </c>
      <c r="V1920" s="122">
        <v>11.141112597224399</v>
      </c>
      <c r="W1920" s="122">
        <v>11.017790453409599</v>
      </c>
      <c r="X1920" s="122">
        <v>11.1953096947524</v>
      </c>
      <c r="Y1920" s="122">
        <v>11.007029663593601</v>
      </c>
      <c r="Z1920" s="122">
        <v>10.6176605447416</v>
      </c>
      <c r="AA1920" s="122">
        <v>10.7839531005332</v>
      </c>
      <c r="AB1920" s="122">
        <v>10.584677231508801</v>
      </c>
      <c r="AC1920" s="122">
        <v>10.1155185372444</v>
      </c>
      <c r="AD1920" s="122">
        <v>10.271422392165199</v>
      </c>
      <c r="AE1920" s="122">
        <v>10.578139451854801</v>
      </c>
      <c r="AF1920" s="122">
        <v>11.2488554124212</v>
      </c>
      <c r="AG1920" s="122">
        <v>11.716389271070399</v>
      </c>
      <c r="AH1920" s="122">
        <v>11.521002207657601</v>
      </c>
      <c r="AI1920" s="122">
        <v>11.5646099113328</v>
      </c>
      <c r="AJ1920" s="122">
        <v>11.442683666456</v>
      </c>
      <c r="AK1920" s="122">
        <v>11.3816051282276</v>
      </c>
      <c r="AL1920" s="122">
        <v>0</v>
      </c>
    </row>
    <row r="1921" spans="1:38" hidden="1" x14ac:dyDescent="0.25">
      <c r="A1921" s="122" t="s">
        <v>1997</v>
      </c>
      <c r="B1921" s="122">
        <v>1</v>
      </c>
      <c r="C1921" s="122" t="s">
        <v>2177</v>
      </c>
      <c r="D1921" s="122" t="s">
        <v>2094</v>
      </c>
      <c r="E1921" s="122">
        <v>36</v>
      </c>
      <c r="F1921" s="122">
        <v>4.4513695887051998</v>
      </c>
      <c r="G1921" s="122">
        <v>4.5542102031327998</v>
      </c>
      <c r="H1921" s="122">
        <v>4.7160428350224004</v>
      </c>
      <c r="I1921" s="122">
        <v>4.787146104594</v>
      </c>
      <c r="J1921" s="122">
        <v>4.8248335321256004</v>
      </c>
      <c r="K1921" s="122">
        <v>4.8914338422151999</v>
      </c>
      <c r="L1921" s="122">
        <v>4.9224701150995998</v>
      </c>
      <c r="M1921" s="122">
        <v>4.759717790142</v>
      </c>
      <c r="N1921" s="122">
        <v>4.6294918339460001</v>
      </c>
      <c r="O1921" s="122">
        <v>4.4556921184328004</v>
      </c>
      <c r="P1921" s="122">
        <v>4.1458627756839999</v>
      </c>
      <c r="Q1921" s="122">
        <v>4.2276669748767999</v>
      </c>
      <c r="R1921" s="122">
        <v>4.3043853394892002</v>
      </c>
      <c r="S1921" s="122">
        <v>4.4578458749663996</v>
      </c>
      <c r="T1921" s="122">
        <v>4.4309361929279998</v>
      </c>
      <c r="U1921" s="122">
        <v>4.3633963750635996</v>
      </c>
      <c r="V1921" s="122">
        <v>4.4476542613048</v>
      </c>
      <c r="W1921" s="122">
        <v>4.7202621134451999</v>
      </c>
      <c r="X1921" s="122">
        <v>4.5697371250243997</v>
      </c>
      <c r="Y1921" s="122">
        <v>4.3823156132868002</v>
      </c>
      <c r="Z1921" s="122">
        <v>4.2488704422415999</v>
      </c>
      <c r="AA1921" s="122">
        <v>4.0530025645172003</v>
      </c>
      <c r="AB1921" s="122">
        <v>3.9302631680228002</v>
      </c>
      <c r="AC1921" s="122">
        <v>4.0906800940711996</v>
      </c>
      <c r="AD1921" s="122">
        <v>3.9028347881964001</v>
      </c>
      <c r="AE1921" s="122">
        <v>3.8964834138551998</v>
      </c>
      <c r="AF1921" s="122">
        <v>4.0477331469792004</v>
      </c>
      <c r="AG1921" s="122">
        <v>3.9962087047567998</v>
      </c>
      <c r="AH1921" s="122">
        <v>3.9920346813199998</v>
      </c>
      <c r="AI1921" s="122">
        <v>3.9288604944315999</v>
      </c>
      <c r="AJ1921" s="122">
        <v>3.8974260169348001</v>
      </c>
      <c r="AK1921" s="122">
        <v>3.8529547407511999</v>
      </c>
      <c r="AL1921" s="122">
        <v>0</v>
      </c>
    </row>
    <row r="1922" spans="1:38" hidden="1" x14ac:dyDescent="0.25">
      <c r="A1922" s="122" t="s">
        <v>1997</v>
      </c>
      <c r="B1922" s="122">
        <v>1</v>
      </c>
      <c r="C1922" s="122" t="s">
        <v>2177</v>
      </c>
      <c r="D1922" s="122" t="s">
        <v>2095</v>
      </c>
      <c r="E1922" s="122">
        <v>36</v>
      </c>
      <c r="F1922" s="122">
        <v>2.0758742065992002</v>
      </c>
      <c r="G1922" s="122">
        <v>1.9861991155972001</v>
      </c>
      <c r="H1922" s="122">
        <v>1.8968352547172</v>
      </c>
      <c r="I1922" s="122">
        <v>1.9820114478863999</v>
      </c>
      <c r="J1922" s="122">
        <v>1.9123831397972</v>
      </c>
      <c r="K1922" s="122">
        <v>1.9560544544884</v>
      </c>
      <c r="L1922" s="122">
        <v>1.9514924603971999</v>
      </c>
      <c r="M1922" s="122">
        <v>1.9300866457207999</v>
      </c>
      <c r="N1922" s="122">
        <v>1.8983528858280001</v>
      </c>
      <c r="O1922" s="122">
        <v>1.8500178913776</v>
      </c>
      <c r="P1922" s="122">
        <v>1.8356354496339999</v>
      </c>
      <c r="Q1922" s="122">
        <v>1.7553544782116</v>
      </c>
      <c r="R1922" s="122">
        <v>1.7372850087152001</v>
      </c>
      <c r="S1922" s="122">
        <v>1.760764387214</v>
      </c>
      <c r="T1922" s="122">
        <v>1.7901538956448</v>
      </c>
      <c r="U1922" s="122">
        <v>1.7884924486380001</v>
      </c>
      <c r="V1922" s="122">
        <v>1.7142037560872001</v>
      </c>
      <c r="W1922" s="122">
        <v>1.7642540058472</v>
      </c>
      <c r="X1922" s="122">
        <v>1.8253295755100001</v>
      </c>
      <c r="Y1922" s="122">
        <v>1.8213603250584001</v>
      </c>
      <c r="Z1922" s="122">
        <v>1.743653590896</v>
      </c>
      <c r="AA1922" s="122">
        <v>1.6304180876844001</v>
      </c>
      <c r="AB1922" s="122">
        <v>1.6002785708672</v>
      </c>
      <c r="AC1922" s="122">
        <v>1.5965199553856</v>
      </c>
      <c r="AD1922" s="122">
        <v>1.590342510428</v>
      </c>
      <c r="AE1922" s="122">
        <v>1.6183165343352</v>
      </c>
      <c r="AF1922" s="122">
        <v>1.5625040541040001</v>
      </c>
      <c r="AG1922" s="122">
        <v>1.5760327164707999</v>
      </c>
      <c r="AH1922" s="122">
        <v>1.6502360143220001</v>
      </c>
      <c r="AI1922" s="122">
        <v>1.5967438283916</v>
      </c>
      <c r="AJ1922" s="122">
        <v>1.5729089741147999</v>
      </c>
      <c r="AK1922" s="122">
        <v>1.552421586338</v>
      </c>
      <c r="AL1922" s="122">
        <v>0</v>
      </c>
    </row>
    <row r="1923" spans="1:38" hidden="1" x14ac:dyDescent="0.25">
      <c r="A1923" s="122" t="s">
        <v>1997</v>
      </c>
      <c r="B1923" s="122">
        <v>1</v>
      </c>
      <c r="C1923" s="122" t="s">
        <v>2177</v>
      </c>
      <c r="D1923" s="122" t="s">
        <v>2096</v>
      </c>
      <c r="E1923" s="122">
        <v>36</v>
      </c>
      <c r="F1923" s="122">
        <v>0.1880588643668</v>
      </c>
      <c r="G1923" s="122">
        <v>0.18131855487199999</v>
      </c>
      <c r="H1923" s="122">
        <v>0.18314720780159999</v>
      </c>
      <c r="I1923" s="122">
        <v>0.18212808975200001</v>
      </c>
      <c r="J1923" s="122">
        <v>0.17437881288240001</v>
      </c>
      <c r="K1923" s="122">
        <v>0.16847954477759999</v>
      </c>
      <c r="L1923" s="122">
        <v>0.165092870754</v>
      </c>
      <c r="M1923" s="122">
        <v>0.1625656459532</v>
      </c>
      <c r="N1923" s="122">
        <v>0.1614625641412</v>
      </c>
      <c r="O1923" s="122">
        <v>0.15663004661079999</v>
      </c>
      <c r="P1923" s="122">
        <v>0.14935426805320001</v>
      </c>
      <c r="Q1923" s="122">
        <v>0.1293974390464</v>
      </c>
      <c r="R1923" s="122">
        <v>0.1339832472776</v>
      </c>
      <c r="S1923" s="122">
        <v>0.12920622832879999</v>
      </c>
      <c r="T1923" s="122">
        <v>0.12146743192080001</v>
      </c>
      <c r="U1923" s="122">
        <v>0.12032408723720001</v>
      </c>
      <c r="V1923" s="122">
        <v>0.12057854202520001</v>
      </c>
      <c r="W1923" s="122">
        <v>0.1151808032452</v>
      </c>
      <c r="X1923" s="122">
        <v>0.1184403222324</v>
      </c>
      <c r="Y1923" s="122">
        <v>0.1146322144884</v>
      </c>
      <c r="Z1923" s="122">
        <v>0.1096627445704</v>
      </c>
      <c r="AA1923" s="122">
        <v>0.104040513668</v>
      </c>
      <c r="AB1923" s="122">
        <v>0.1031285468864</v>
      </c>
      <c r="AC1923" s="122">
        <v>0.1013490739324</v>
      </c>
      <c r="AD1923" s="122">
        <v>9.9539015430400002E-2</v>
      </c>
      <c r="AE1923" s="122">
        <v>9.9256390321199997E-2</v>
      </c>
      <c r="AF1923" s="122">
        <v>9.8572657030399996E-2</v>
      </c>
      <c r="AG1923" s="122">
        <v>9.6517260798000007E-2</v>
      </c>
      <c r="AH1923" s="122">
        <v>9.7031935890400003E-2</v>
      </c>
      <c r="AI1923" s="122">
        <v>9.4040021471199997E-2</v>
      </c>
      <c r="AJ1923" s="122">
        <v>8.8120611448799999E-2</v>
      </c>
      <c r="AK1923" s="122">
        <v>8.7653146593600004E-2</v>
      </c>
      <c r="AL1923" s="122">
        <v>0</v>
      </c>
    </row>
    <row r="1924" spans="1:38" hidden="1" x14ac:dyDescent="0.25">
      <c r="A1924" s="122" t="s">
        <v>1997</v>
      </c>
      <c r="B1924" s="122">
        <v>1</v>
      </c>
      <c r="C1924" s="122" t="s">
        <v>2177</v>
      </c>
      <c r="D1924" s="122" t="s">
        <v>2097</v>
      </c>
      <c r="E1924" s="122">
        <v>36</v>
      </c>
      <c r="F1924" s="122">
        <v>0.70471384159960004</v>
      </c>
      <c r="G1924" s="122">
        <v>0.69947199010079997</v>
      </c>
      <c r="H1924" s="122">
        <v>0.68181966084680001</v>
      </c>
      <c r="I1924" s="122">
        <v>0.71096357554599998</v>
      </c>
      <c r="J1924" s="122">
        <v>0.68605639324879997</v>
      </c>
      <c r="K1924" s="122">
        <v>0.69538309041040003</v>
      </c>
      <c r="L1924" s="122">
        <v>0.67113119440080005</v>
      </c>
      <c r="M1924" s="122">
        <v>0.61230172595200005</v>
      </c>
      <c r="N1924" s="122">
        <v>0.59323359939200004</v>
      </c>
      <c r="O1924" s="122">
        <v>0.59338219277680004</v>
      </c>
      <c r="P1924" s="122">
        <v>0.58253763967280003</v>
      </c>
      <c r="Q1924" s="122">
        <v>0.54083743399280004</v>
      </c>
      <c r="R1924" s="122">
        <v>0.55871197198040001</v>
      </c>
      <c r="S1924" s="122">
        <v>0.54853232771960003</v>
      </c>
      <c r="T1924" s="122">
        <v>0.51652059706240006</v>
      </c>
      <c r="U1924" s="122">
        <v>0.51784460959559997</v>
      </c>
      <c r="V1924" s="122">
        <v>0.51953126067080002</v>
      </c>
      <c r="W1924" s="122">
        <v>0.49850905158320002</v>
      </c>
      <c r="X1924" s="122">
        <v>0.46878607951840001</v>
      </c>
      <c r="Y1924" s="122">
        <v>0.46612087560920001</v>
      </c>
      <c r="Z1924" s="122">
        <v>0.4635389122868</v>
      </c>
      <c r="AA1924" s="122">
        <v>0.46856909898400001</v>
      </c>
      <c r="AB1924" s="122">
        <v>0.49850866513559999</v>
      </c>
      <c r="AC1924" s="122">
        <v>0.44958090547719998</v>
      </c>
      <c r="AD1924" s="122">
        <v>0.42735155745519998</v>
      </c>
      <c r="AE1924" s="122">
        <v>0.44537224114040003</v>
      </c>
      <c r="AF1924" s="122">
        <v>0.4549573970984</v>
      </c>
      <c r="AG1924" s="122">
        <v>0.44676275657159997</v>
      </c>
      <c r="AH1924" s="122">
        <v>0.46277153730640003</v>
      </c>
      <c r="AI1924" s="122">
        <v>0.46030778576159997</v>
      </c>
      <c r="AJ1924" s="122">
        <v>0.43064989175599999</v>
      </c>
      <c r="AK1924" s="122">
        <v>0.42867561168040003</v>
      </c>
      <c r="AL1924" s="122">
        <v>0</v>
      </c>
    </row>
    <row r="1925" spans="1:38" hidden="1" x14ac:dyDescent="0.25">
      <c r="A1925" s="122" t="s">
        <v>1997</v>
      </c>
      <c r="B1925" s="122">
        <v>1</v>
      </c>
      <c r="C1925" s="122" t="s">
        <v>2177</v>
      </c>
      <c r="D1925" s="122" t="s">
        <v>2098</v>
      </c>
      <c r="E1925" s="122">
        <v>36</v>
      </c>
      <c r="F1925" s="122">
        <v>0.26389716409280001</v>
      </c>
      <c r="G1925" s="122">
        <v>0.26505573674159999</v>
      </c>
      <c r="H1925" s="122">
        <v>0.25943444274159999</v>
      </c>
      <c r="I1925" s="122">
        <v>0.26558966280000001</v>
      </c>
      <c r="J1925" s="122">
        <v>0.263975028394</v>
      </c>
      <c r="K1925" s="122">
        <v>0.2497750472336</v>
      </c>
      <c r="L1925" s="122">
        <v>0.25850492703560002</v>
      </c>
      <c r="M1925" s="122">
        <v>0.2555123139212</v>
      </c>
      <c r="N1925" s="122">
        <v>0.24678967772759999</v>
      </c>
      <c r="O1925" s="122">
        <v>0.24479475601280001</v>
      </c>
      <c r="P1925" s="122">
        <v>0.2408701932924</v>
      </c>
      <c r="Q1925" s="122">
        <v>0.23563165650080001</v>
      </c>
      <c r="R1925" s="122">
        <v>0.23594210619280001</v>
      </c>
      <c r="S1925" s="122">
        <v>0.2270761795988</v>
      </c>
      <c r="T1925" s="122">
        <v>0.2186977358552</v>
      </c>
      <c r="U1925" s="122">
        <v>0.21954325783600001</v>
      </c>
      <c r="V1925" s="122">
        <v>0.21368143098959999</v>
      </c>
      <c r="W1925" s="122">
        <v>0.2110107973008</v>
      </c>
      <c r="X1925" s="122">
        <v>0.221051737424</v>
      </c>
      <c r="Y1925" s="122">
        <v>0.22020987385320001</v>
      </c>
      <c r="Z1925" s="122">
        <v>0.21543850457079999</v>
      </c>
      <c r="AA1925" s="122">
        <v>0.2219373860452</v>
      </c>
      <c r="AB1925" s="122">
        <v>0.21673730864519999</v>
      </c>
      <c r="AC1925" s="122">
        <v>0.21568510010879999</v>
      </c>
      <c r="AD1925" s="122">
        <v>0.2106928089084</v>
      </c>
      <c r="AE1925" s="122">
        <v>0.21023188752159999</v>
      </c>
      <c r="AF1925" s="122">
        <v>0.20712344814280001</v>
      </c>
      <c r="AG1925" s="122">
        <v>0.21200071094719999</v>
      </c>
      <c r="AH1925" s="122">
        <v>0.2075720436048</v>
      </c>
      <c r="AI1925" s="122">
        <v>0.2052133038816</v>
      </c>
      <c r="AJ1925" s="122">
        <v>0.2044745099768</v>
      </c>
      <c r="AK1925" s="122">
        <v>0.2046370370352</v>
      </c>
      <c r="AL1925" s="122">
        <v>0</v>
      </c>
    </row>
    <row r="1926" spans="1:38" hidden="1" x14ac:dyDescent="0.25">
      <c r="A1926" s="122" t="s">
        <v>1997</v>
      </c>
      <c r="B1926" s="122">
        <v>1</v>
      </c>
      <c r="C1926" s="122" t="s">
        <v>2177</v>
      </c>
      <c r="D1926" s="122" t="s">
        <v>2099</v>
      </c>
      <c r="E1926" s="122">
        <v>36</v>
      </c>
      <c r="F1926" s="122">
        <v>2.415869509158</v>
      </c>
      <c r="G1926" s="122">
        <v>2.3429857725512</v>
      </c>
      <c r="H1926" s="122">
        <v>2.3617884429104001</v>
      </c>
      <c r="I1926" s="122">
        <v>2.4173698063620002</v>
      </c>
      <c r="J1926" s="122">
        <v>2.4520191409335999</v>
      </c>
      <c r="K1926" s="122">
        <v>2.4422158670559999</v>
      </c>
      <c r="L1926" s="122">
        <v>2.3414333168071999</v>
      </c>
      <c r="M1926" s="122">
        <v>2.2769728427992</v>
      </c>
      <c r="N1926" s="122">
        <v>2.1972304501168001</v>
      </c>
      <c r="O1926" s="122">
        <v>2.2226194886895998</v>
      </c>
      <c r="P1926" s="122">
        <v>2.1813842229143998</v>
      </c>
      <c r="Q1926" s="122">
        <v>2.1417173482348</v>
      </c>
      <c r="R1926" s="122">
        <v>2.1427630129752</v>
      </c>
      <c r="S1926" s="122">
        <v>2.22517324379</v>
      </c>
      <c r="T1926" s="122">
        <v>2.1995708569071999</v>
      </c>
      <c r="U1926" s="122">
        <v>2.2327520904023999</v>
      </c>
      <c r="V1926" s="122">
        <v>2.3137838250324001</v>
      </c>
      <c r="W1926" s="122">
        <v>2.4197426618260001</v>
      </c>
      <c r="X1926" s="122">
        <v>2.4496968897436</v>
      </c>
      <c r="Y1926" s="122">
        <v>2.47222481926</v>
      </c>
      <c r="Z1926" s="122">
        <v>2.5454893032856001</v>
      </c>
      <c r="AA1926" s="122">
        <v>2.5413803086028</v>
      </c>
      <c r="AB1926" s="122">
        <v>2.6128287130315999</v>
      </c>
      <c r="AC1926" s="122">
        <v>2.6746417841499999</v>
      </c>
      <c r="AD1926" s="122">
        <v>2.7348347202736001</v>
      </c>
      <c r="AE1926" s="122">
        <v>2.8094293472279999</v>
      </c>
      <c r="AF1926" s="122">
        <v>2.924545736042</v>
      </c>
      <c r="AG1926" s="122">
        <v>3.0212210484736</v>
      </c>
      <c r="AH1926" s="122">
        <v>2.9725111431036</v>
      </c>
      <c r="AI1926" s="122">
        <v>2.9702942795960001</v>
      </c>
      <c r="AJ1926" s="122">
        <v>2.9957004375760001</v>
      </c>
      <c r="AK1926" s="122">
        <v>3.0016680887675999</v>
      </c>
      <c r="AL1926" s="122">
        <v>0</v>
      </c>
    </row>
    <row r="1927" spans="1:38" hidden="1" x14ac:dyDescent="0.25">
      <c r="A1927" s="122" t="s">
        <v>1997</v>
      </c>
      <c r="B1927" s="122">
        <v>1</v>
      </c>
      <c r="C1927" s="122" t="s">
        <v>2177</v>
      </c>
      <c r="D1927" s="122" t="s">
        <v>2100</v>
      </c>
      <c r="E1927" s="122">
        <v>36</v>
      </c>
      <c r="F1927" s="122">
        <v>5.1097098216500001</v>
      </c>
      <c r="G1927" s="122">
        <v>5.1695927935455996</v>
      </c>
      <c r="H1927" s="122">
        <v>5.1988912998119998</v>
      </c>
      <c r="I1927" s="122">
        <v>5.2902795510656002</v>
      </c>
      <c r="J1927" s="122">
        <v>4.9713919690876001</v>
      </c>
      <c r="K1927" s="122">
        <v>5.1629541804316004</v>
      </c>
      <c r="L1927" s="122">
        <v>5.1704741710972</v>
      </c>
      <c r="M1927" s="122">
        <v>5.0027323700283999</v>
      </c>
      <c r="N1927" s="122">
        <v>4.8070244222699996</v>
      </c>
      <c r="O1927" s="122">
        <v>4.8291268559968001</v>
      </c>
      <c r="P1927" s="122">
        <v>4.8849986640056002</v>
      </c>
      <c r="Q1927" s="122">
        <v>4.8171691140131996</v>
      </c>
      <c r="R1927" s="122">
        <v>4.7202410382932003</v>
      </c>
      <c r="S1927" s="122">
        <v>4.6923188077556004</v>
      </c>
      <c r="T1927" s="122">
        <v>4.5607078316520004</v>
      </c>
      <c r="U1927" s="122">
        <v>4.5457181767816</v>
      </c>
      <c r="V1927" s="122">
        <v>4.5279352492024003</v>
      </c>
      <c r="W1927" s="122">
        <v>4.6553197739328001</v>
      </c>
      <c r="X1927" s="122">
        <v>4.6738600932856</v>
      </c>
      <c r="Y1927" s="122">
        <v>4.7134433491095997</v>
      </c>
      <c r="Z1927" s="122">
        <v>4.7121786864263999</v>
      </c>
      <c r="AA1927" s="122">
        <v>4.6612006698992001</v>
      </c>
      <c r="AB1927" s="122">
        <v>4.6455963553972</v>
      </c>
      <c r="AC1927" s="122">
        <v>4.7637089160052</v>
      </c>
      <c r="AD1927" s="122">
        <v>4.6516675656051998</v>
      </c>
      <c r="AE1927" s="122">
        <v>4.7318381590899996</v>
      </c>
      <c r="AF1927" s="122">
        <v>4.9328199621652002</v>
      </c>
      <c r="AG1927" s="122">
        <v>4.9674761406087997</v>
      </c>
      <c r="AH1927" s="122">
        <v>4.94125143659</v>
      </c>
      <c r="AI1927" s="122">
        <v>4.894790815236</v>
      </c>
      <c r="AJ1927" s="122">
        <v>4.8323344814024001</v>
      </c>
      <c r="AK1927" s="122">
        <v>4.8118868120679998</v>
      </c>
      <c r="AL1927" s="122">
        <v>0</v>
      </c>
    </row>
    <row r="1928" spans="1:38" hidden="1" x14ac:dyDescent="0.25">
      <c r="A1928" s="122" t="s">
        <v>1997</v>
      </c>
      <c r="B1928" s="122">
        <v>1</v>
      </c>
      <c r="C1928" s="122" t="s">
        <v>2177</v>
      </c>
      <c r="D1928" s="122" t="s">
        <v>2101</v>
      </c>
      <c r="E1928" s="122">
        <v>36</v>
      </c>
      <c r="F1928" s="122">
        <v>7.5690596509584003</v>
      </c>
      <c r="G1928" s="122">
        <v>7.6568431446528002</v>
      </c>
      <c r="H1928" s="122">
        <v>7.9209349611756004</v>
      </c>
      <c r="I1928" s="122">
        <v>8.1294998721216007</v>
      </c>
      <c r="J1928" s="122">
        <v>8.5607808130263994</v>
      </c>
      <c r="K1928" s="122">
        <v>8.3939202663119996</v>
      </c>
      <c r="L1928" s="122">
        <v>8.4466964268287992</v>
      </c>
      <c r="M1928" s="122">
        <v>8.2469454703691998</v>
      </c>
      <c r="N1928" s="122">
        <v>7.9638075374115997</v>
      </c>
      <c r="O1928" s="122">
        <v>7.9677747858016001</v>
      </c>
      <c r="P1928" s="122">
        <v>7.7519337962863997</v>
      </c>
      <c r="Q1928" s="122">
        <v>7.6944358674847999</v>
      </c>
      <c r="R1928" s="122">
        <v>7.7554505536115999</v>
      </c>
      <c r="S1928" s="122">
        <v>8.0240799362948003</v>
      </c>
      <c r="T1928" s="122">
        <v>7.80581715851</v>
      </c>
      <c r="U1928" s="122">
        <v>7.8505871367028002</v>
      </c>
      <c r="V1928" s="122">
        <v>8.1876362806084</v>
      </c>
      <c r="W1928" s="122">
        <v>7.8767576778407999</v>
      </c>
      <c r="X1928" s="122">
        <v>7.6322201325468004</v>
      </c>
      <c r="Y1928" s="122">
        <v>7.5093442166399997</v>
      </c>
      <c r="Z1928" s="122">
        <v>7.3191516257132001</v>
      </c>
      <c r="AA1928" s="122">
        <v>6.9002824722299998</v>
      </c>
      <c r="AB1928" s="122">
        <v>6.7949296982476</v>
      </c>
      <c r="AC1928" s="122">
        <v>6.4816191548696001</v>
      </c>
      <c r="AD1928" s="122">
        <v>6.7722448344124002</v>
      </c>
      <c r="AE1928" s="122">
        <v>6.9266433782196</v>
      </c>
      <c r="AF1928" s="122">
        <v>7.1486149554400003</v>
      </c>
      <c r="AG1928" s="122">
        <v>7.6313773875136004</v>
      </c>
      <c r="AH1928" s="122">
        <v>7.6481430383343998</v>
      </c>
      <c r="AI1928" s="122">
        <v>7.5292971646340003</v>
      </c>
      <c r="AJ1928" s="122">
        <v>7.5988163442519996</v>
      </c>
      <c r="AK1928" s="122">
        <v>7.5085564290604001</v>
      </c>
      <c r="AL1928" s="122">
        <v>0</v>
      </c>
    </row>
    <row r="1929" spans="1:38" hidden="1" x14ac:dyDescent="0.25">
      <c r="A1929" s="122" t="s">
        <v>1997</v>
      </c>
      <c r="B1929" s="122">
        <v>1</v>
      </c>
      <c r="C1929" s="122" t="s">
        <v>2177</v>
      </c>
      <c r="D1929" s="122" t="s">
        <v>2135</v>
      </c>
      <c r="E1929" s="122">
        <v>36</v>
      </c>
      <c r="F1929" s="122">
        <v>0</v>
      </c>
      <c r="G1929" s="122">
        <v>0</v>
      </c>
      <c r="H1929" s="122">
        <v>0</v>
      </c>
      <c r="I1929" s="122">
        <v>0</v>
      </c>
      <c r="J1929" s="122">
        <v>0</v>
      </c>
      <c r="K1929" s="122">
        <v>0</v>
      </c>
      <c r="L1929" s="122">
        <v>0</v>
      </c>
      <c r="M1929" s="122">
        <v>0</v>
      </c>
      <c r="N1929" s="122">
        <v>0</v>
      </c>
      <c r="O1929" s="122">
        <v>0</v>
      </c>
      <c r="P1929" s="122">
        <v>0</v>
      </c>
      <c r="Q1929" s="122">
        <v>0</v>
      </c>
      <c r="R1929" s="122">
        <v>0</v>
      </c>
      <c r="S1929" s="122">
        <v>0</v>
      </c>
      <c r="T1929" s="122">
        <v>0</v>
      </c>
      <c r="U1929" s="122">
        <v>0</v>
      </c>
      <c r="V1929" s="122">
        <v>0</v>
      </c>
      <c r="W1929" s="122">
        <v>0</v>
      </c>
      <c r="X1929" s="122">
        <v>0</v>
      </c>
      <c r="Y1929" s="122">
        <v>0</v>
      </c>
      <c r="Z1929" s="122">
        <v>0</v>
      </c>
      <c r="AA1929" s="122">
        <v>0</v>
      </c>
      <c r="AB1929" s="122">
        <v>0</v>
      </c>
      <c r="AC1929" s="122">
        <v>0</v>
      </c>
      <c r="AD1929" s="122">
        <v>0</v>
      </c>
      <c r="AE1929" s="122">
        <v>0</v>
      </c>
      <c r="AF1929" s="122">
        <v>0</v>
      </c>
      <c r="AG1929" s="122">
        <v>0</v>
      </c>
      <c r="AH1929" s="122">
        <v>0</v>
      </c>
      <c r="AI1929" s="122">
        <v>0</v>
      </c>
      <c r="AJ1929" s="122">
        <v>0</v>
      </c>
      <c r="AK1929" s="122">
        <v>0</v>
      </c>
      <c r="AL1929" s="122">
        <v>0</v>
      </c>
    </row>
    <row r="1930" spans="1:38" hidden="1" x14ac:dyDescent="0.25">
      <c r="A1930" s="122" t="s">
        <v>1997</v>
      </c>
      <c r="B1930" s="122">
        <v>1</v>
      </c>
      <c r="C1930" s="122" t="s">
        <v>2177</v>
      </c>
      <c r="D1930" s="122" t="s">
        <v>2102</v>
      </c>
      <c r="E1930" s="122">
        <v>36</v>
      </c>
      <c r="F1930" s="122">
        <v>2.3860189371284002</v>
      </c>
      <c r="G1930" s="122">
        <v>2.3800959783439999</v>
      </c>
      <c r="H1930" s="122">
        <v>2.4397013032168</v>
      </c>
      <c r="I1930" s="122">
        <v>2.5807879640815998</v>
      </c>
      <c r="J1930" s="122">
        <v>2.5481909299868</v>
      </c>
      <c r="K1930" s="122">
        <v>2.4663647512139999</v>
      </c>
      <c r="L1930" s="122">
        <v>2.5373933279071998</v>
      </c>
      <c r="M1930" s="122">
        <v>2.3709934623788</v>
      </c>
      <c r="N1930" s="122">
        <v>2.2769980878232001</v>
      </c>
      <c r="O1930" s="122">
        <v>2.1933414167195999</v>
      </c>
      <c r="P1930" s="122">
        <v>2.0650293880691999</v>
      </c>
      <c r="Q1930" s="122">
        <v>2.0806519338163998</v>
      </c>
      <c r="R1930" s="122">
        <v>2.0922759095672001</v>
      </c>
      <c r="S1930" s="122">
        <v>2.0490566855807999</v>
      </c>
      <c r="T1930" s="122">
        <v>1.9886732085387999</v>
      </c>
      <c r="U1930" s="122">
        <v>2.0582234401764001</v>
      </c>
      <c r="V1930" s="122">
        <v>1.8563305548619999</v>
      </c>
      <c r="W1930" s="122">
        <v>1.8202764639052</v>
      </c>
      <c r="X1930" s="122">
        <v>1.8303506569264001</v>
      </c>
      <c r="Y1930" s="122">
        <v>1.8254163821348</v>
      </c>
      <c r="Z1930" s="122">
        <v>1.859960149278</v>
      </c>
      <c r="AA1930" s="122">
        <v>1.7765289067428001</v>
      </c>
      <c r="AB1930" s="122">
        <v>1.8226469826880001</v>
      </c>
      <c r="AC1930" s="122">
        <v>1.7902258801924</v>
      </c>
      <c r="AD1930" s="122">
        <v>1.7755520653556001</v>
      </c>
      <c r="AE1930" s="122">
        <v>1.7429161352344</v>
      </c>
      <c r="AF1930" s="122">
        <v>1.8426306935792001</v>
      </c>
      <c r="AG1930" s="122">
        <v>1.7361978203696</v>
      </c>
      <c r="AH1930" s="122">
        <v>1.7997690467680001</v>
      </c>
      <c r="AI1930" s="122">
        <v>1.7227708136716</v>
      </c>
      <c r="AJ1930" s="122">
        <v>1.742696404988</v>
      </c>
      <c r="AK1930" s="122">
        <v>1.721238810382</v>
      </c>
      <c r="AL1930" s="122">
        <v>0</v>
      </c>
    </row>
    <row r="1931" spans="1:38" hidden="1" x14ac:dyDescent="0.25">
      <c r="A1931" s="122" t="s">
        <v>1997</v>
      </c>
      <c r="B1931" s="122">
        <v>1</v>
      </c>
      <c r="C1931" s="122" t="s">
        <v>2177</v>
      </c>
      <c r="D1931" s="122" t="s">
        <v>2103</v>
      </c>
      <c r="E1931" s="122">
        <v>36</v>
      </c>
      <c r="F1931" s="122">
        <v>4.6709000268896004</v>
      </c>
      <c r="G1931" s="122">
        <v>4.9317361687692003</v>
      </c>
      <c r="H1931" s="122">
        <v>5.3734170883344001</v>
      </c>
      <c r="I1931" s="122">
        <v>5.3661860813848001</v>
      </c>
      <c r="J1931" s="122">
        <v>5.4466392044119996</v>
      </c>
      <c r="K1931" s="122">
        <v>5.7327971486631997</v>
      </c>
      <c r="L1931" s="122">
        <v>5.7698728528279997</v>
      </c>
      <c r="M1931" s="122">
        <v>5.6768370953728002</v>
      </c>
      <c r="N1931" s="122">
        <v>5.5870977221527998</v>
      </c>
      <c r="O1931" s="122">
        <v>5.5920903986443999</v>
      </c>
      <c r="P1931" s="122">
        <v>5.6152652487315997</v>
      </c>
      <c r="Q1931" s="122">
        <v>5.5035539437788001</v>
      </c>
      <c r="R1931" s="122">
        <v>5.3634837574164003</v>
      </c>
      <c r="S1931" s="122">
        <v>5.3046703277876004</v>
      </c>
      <c r="T1931" s="122">
        <v>5.2575679785132001</v>
      </c>
      <c r="U1931" s="122">
        <v>5.1534982738931996</v>
      </c>
      <c r="V1931" s="122">
        <v>5.2728278532076001</v>
      </c>
      <c r="W1931" s="122">
        <v>5.7156855258748003</v>
      </c>
      <c r="X1931" s="122">
        <v>6.1149777043039997</v>
      </c>
      <c r="Y1931" s="122">
        <v>6.0782643697356002</v>
      </c>
      <c r="Z1931" s="122">
        <v>5.8682230892375999</v>
      </c>
      <c r="AA1931" s="122">
        <v>5.8668166820816001</v>
      </c>
      <c r="AB1931" s="122">
        <v>5.830802969124</v>
      </c>
      <c r="AC1931" s="122">
        <v>5.9979660851011998</v>
      </c>
      <c r="AD1931" s="122">
        <v>5.9978102207435997</v>
      </c>
      <c r="AE1931" s="122">
        <v>6.0176672803631996</v>
      </c>
      <c r="AF1931" s="122">
        <v>6.1249738133443996</v>
      </c>
      <c r="AG1931" s="122">
        <v>6.0982483205419999</v>
      </c>
      <c r="AH1931" s="122">
        <v>6.0155332715352001</v>
      </c>
      <c r="AI1931" s="122">
        <v>5.8492057775984003</v>
      </c>
      <c r="AJ1931" s="122">
        <v>5.8214652877023996</v>
      </c>
      <c r="AK1931" s="122">
        <v>5.7592578288</v>
      </c>
      <c r="AL1931" s="122">
        <v>0</v>
      </c>
    </row>
    <row r="1932" spans="1:38" hidden="1" x14ac:dyDescent="0.25">
      <c r="A1932" s="122" t="s">
        <v>1997</v>
      </c>
      <c r="B1932" s="122">
        <v>1</v>
      </c>
      <c r="C1932" s="122" t="s">
        <v>2177</v>
      </c>
      <c r="D1932" s="122" t="s">
        <v>2104</v>
      </c>
      <c r="E1932" s="122">
        <v>36</v>
      </c>
      <c r="F1932" s="122">
        <v>1.8120833747548</v>
      </c>
      <c r="G1932" s="122">
        <v>1.9161541505176001</v>
      </c>
      <c r="H1932" s="122">
        <v>2.0284320460627998</v>
      </c>
      <c r="I1932" s="122">
        <v>2.1161837099704002</v>
      </c>
      <c r="J1932" s="122">
        <v>2.2292800424860002</v>
      </c>
      <c r="K1932" s="122">
        <v>2.3743715882487999</v>
      </c>
      <c r="L1932" s="122">
        <v>2.4697207849999998</v>
      </c>
      <c r="M1932" s="122">
        <v>2.4493426965504002</v>
      </c>
      <c r="N1932" s="122">
        <v>2.2503825648471998</v>
      </c>
      <c r="O1932" s="122">
        <v>2.2748334260148</v>
      </c>
      <c r="P1932" s="122">
        <v>2.2152504411380001</v>
      </c>
      <c r="Q1932" s="122">
        <v>2.2384509571116</v>
      </c>
      <c r="R1932" s="122">
        <v>2.2425407957260002</v>
      </c>
      <c r="S1932" s="122">
        <v>2.1720899311552002</v>
      </c>
      <c r="T1932" s="122">
        <v>2.1331803494764001</v>
      </c>
      <c r="U1932" s="122">
        <v>2.1167786543735998</v>
      </c>
      <c r="V1932" s="122">
        <v>2.0526648943332</v>
      </c>
      <c r="W1932" s="122">
        <v>2.0854707128892001</v>
      </c>
      <c r="X1932" s="122">
        <v>2.0150288660768001</v>
      </c>
      <c r="Y1932" s="122">
        <v>2.0354625058544</v>
      </c>
      <c r="Z1932" s="122">
        <v>1.9425638676079999</v>
      </c>
      <c r="AA1932" s="122">
        <v>1.9200370827791999</v>
      </c>
      <c r="AB1932" s="122">
        <v>1.9283772209100001</v>
      </c>
      <c r="AC1932" s="122">
        <v>1.9358164155204001</v>
      </c>
      <c r="AD1932" s="122">
        <v>1.8830843133871999</v>
      </c>
      <c r="AE1932" s="122">
        <v>1.9204907425172</v>
      </c>
      <c r="AF1932" s="122">
        <v>1.9338001142879999</v>
      </c>
      <c r="AG1932" s="122">
        <v>1.9700461463815999</v>
      </c>
      <c r="AH1932" s="122">
        <v>1.9330121213144</v>
      </c>
      <c r="AI1932" s="122">
        <v>1.9238528710603999</v>
      </c>
      <c r="AJ1932" s="122">
        <v>1.9265803767616001</v>
      </c>
      <c r="AK1932" s="122">
        <v>1.8945203276775999</v>
      </c>
      <c r="AL1932" s="122">
        <v>0</v>
      </c>
    </row>
    <row r="1933" spans="1:38" hidden="1" x14ac:dyDescent="0.25">
      <c r="A1933" s="122" t="s">
        <v>1997</v>
      </c>
      <c r="B1933" s="122">
        <v>1</v>
      </c>
      <c r="C1933" s="122" t="s">
        <v>2177</v>
      </c>
      <c r="D1933" s="122" t="s">
        <v>2105</v>
      </c>
      <c r="E1933" s="122">
        <v>36</v>
      </c>
      <c r="F1933" s="122">
        <v>3.2336255293103999</v>
      </c>
      <c r="G1933" s="122">
        <v>3.3259941404424</v>
      </c>
      <c r="H1933" s="122">
        <v>3.4451123355515998</v>
      </c>
      <c r="I1933" s="122">
        <v>3.5403212385884002</v>
      </c>
      <c r="J1933" s="122">
        <v>3.7920029563247999</v>
      </c>
      <c r="K1933" s="122">
        <v>3.9250159598216001</v>
      </c>
      <c r="L1933" s="122">
        <v>3.7921547955591999</v>
      </c>
      <c r="M1933" s="122">
        <v>3.7818816009576</v>
      </c>
      <c r="N1933" s="122">
        <v>3.5900064757004002</v>
      </c>
      <c r="O1933" s="122">
        <v>3.7733067724128002</v>
      </c>
      <c r="P1933" s="122">
        <v>3.7117999368043999</v>
      </c>
      <c r="Q1933" s="122">
        <v>3.8601104996300002</v>
      </c>
      <c r="R1933" s="122">
        <v>3.8556970113340001</v>
      </c>
      <c r="S1933" s="122">
        <v>3.7177148588804001</v>
      </c>
      <c r="T1933" s="122">
        <v>3.5425248587903999</v>
      </c>
      <c r="U1933" s="122">
        <v>3.5504996763964001</v>
      </c>
      <c r="V1933" s="122">
        <v>3.5366169270711998</v>
      </c>
      <c r="W1933" s="122">
        <v>3.6502184858888</v>
      </c>
      <c r="X1933" s="122">
        <v>3.5298430566111998</v>
      </c>
      <c r="Y1933" s="122">
        <v>3.5076020766388001</v>
      </c>
      <c r="Z1933" s="122">
        <v>3.4153895859104</v>
      </c>
      <c r="AA1933" s="122">
        <v>3.3943087633168001</v>
      </c>
      <c r="AB1933" s="122">
        <v>3.3005954905028001</v>
      </c>
      <c r="AC1933" s="122">
        <v>3.5200143412476002</v>
      </c>
      <c r="AD1933" s="122">
        <v>3.455389186144</v>
      </c>
      <c r="AE1933" s="122">
        <v>3.3104434107751999</v>
      </c>
      <c r="AF1933" s="122">
        <v>3.4638403214519999</v>
      </c>
      <c r="AG1933" s="122">
        <v>3.6523614364552</v>
      </c>
      <c r="AH1933" s="122">
        <v>3.6838832374399999</v>
      </c>
      <c r="AI1933" s="122">
        <v>3.6681127694736002</v>
      </c>
      <c r="AJ1933" s="122">
        <v>3.7252143848668</v>
      </c>
      <c r="AK1933" s="122">
        <v>3.6888644530527999</v>
      </c>
      <c r="AL1933" s="122">
        <v>0</v>
      </c>
    </row>
    <row r="1934" spans="1:38" hidden="1" x14ac:dyDescent="0.25">
      <c r="A1934" s="122" t="s">
        <v>1997</v>
      </c>
      <c r="B1934" s="122">
        <v>1</v>
      </c>
      <c r="C1934" s="122" t="s">
        <v>2177</v>
      </c>
      <c r="D1934" s="122" t="s">
        <v>475</v>
      </c>
      <c r="E1934" s="122">
        <v>36</v>
      </c>
      <c r="F1934" s="122">
        <v>10.155934323332</v>
      </c>
      <c r="G1934" s="122">
        <v>10.46686694704</v>
      </c>
      <c r="H1934" s="122">
        <v>10.513671776372799</v>
      </c>
      <c r="I1934" s="122">
        <v>10.6740122780284</v>
      </c>
      <c r="J1934" s="122">
        <v>11.084643811536401</v>
      </c>
      <c r="K1934" s="122">
        <v>11.204959057376</v>
      </c>
      <c r="L1934" s="122">
        <v>11.462689074292401</v>
      </c>
      <c r="M1934" s="122">
        <v>11.6730651184756</v>
      </c>
      <c r="N1934" s="122">
        <v>11.8726564299812</v>
      </c>
      <c r="O1934" s="122">
        <v>11.9713742542856</v>
      </c>
      <c r="P1934" s="122">
        <v>11.952286419458</v>
      </c>
      <c r="Q1934" s="122">
        <v>11.872773489374</v>
      </c>
      <c r="R1934" s="122">
        <v>11.64631979896</v>
      </c>
      <c r="S1934" s="122">
        <v>11.5175009971784</v>
      </c>
      <c r="T1934" s="122">
        <v>11.282638404856</v>
      </c>
      <c r="U1934" s="122">
        <v>11.610814434533999</v>
      </c>
      <c r="V1934" s="122">
        <v>11.985015830186001</v>
      </c>
      <c r="W1934" s="122">
        <v>12.400770177034399</v>
      </c>
      <c r="X1934" s="122">
        <v>12.0523406965248</v>
      </c>
      <c r="Y1934" s="122">
        <v>12.04200056815</v>
      </c>
      <c r="Z1934" s="122">
        <v>11.859044555568</v>
      </c>
      <c r="AA1934" s="122">
        <v>11.728888696719601</v>
      </c>
      <c r="AB1934" s="122">
        <v>12.00310649307</v>
      </c>
      <c r="AC1934" s="122">
        <v>11.930168327473201</v>
      </c>
      <c r="AD1934" s="122">
        <v>11.7875441938856</v>
      </c>
      <c r="AE1934" s="122">
        <v>12.088183412362399</v>
      </c>
      <c r="AF1934" s="122">
        <v>12.6241460136428</v>
      </c>
      <c r="AG1934" s="122">
        <v>12.825917049282401</v>
      </c>
      <c r="AH1934" s="122">
        <v>13.073599912679599</v>
      </c>
      <c r="AI1934" s="122">
        <v>13.0292965767888</v>
      </c>
      <c r="AJ1934" s="122">
        <v>12.798249124085601</v>
      </c>
      <c r="AK1934" s="122">
        <v>12.7133585584012</v>
      </c>
      <c r="AL1934" s="122">
        <v>0</v>
      </c>
    </row>
    <row r="1935" spans="1:38" hidden="1" x14ac:dyDescent="0.25">
      <c r="A1935" s="122" t="s">
        <v>1997</v>
      </c>
      <c r="B1935" s="122">
        <v>1</v>
      </c>
      <c r="C1935" s="122" t="s">
        <v>2177</v>
      </c>
      <c r="D1935" s="122" t="s">
        <v>2106</v>
      </c>
      <c r="E1935" s="122">
        <v>36</v>
      </c>
      <c r="F1935" s="122">
        <v>0.1139052154828</v>
      </c>
      <c r="G1935" s="122">
        <v>0.1188388753552</v>
      </c>
      <c r="H1935" s="122">
        <v>0.1191776887392</v>
      </c>
      <c r="I1935" s="122">
        <v>0.1197116972688</v>
      </c>
      <c r="J1935" s="122">
        <v>0.1191247794884</v>
      </c>
      <c r="K1935" s="122">
        <v>0.11879659064839999</v>
      </c>
      <c r="L1935" s="122">
        <v>0.1155527650984</v>
      </c>
      <c r="M1935" s="122">
        <v>0.1126973076908</v>
      </c>
      <c r="N1935" s="122">
        <v>0.11295545922359999</v>
      </c>
      <c r="O1935" s="122">
        <v>0.1193398188584</v>
      </c>
      <c r="P1935" s="122">
        <v>0.1196985324864</v>
      </c>
      <c r="Q1935" s="122">
        <v>0.1089288719764</v>
      </c>
      <c r="R1935" s="122">
        <v>0.1088939454092</v>
      </c>
      <c r="S1935" s="122">
        <v>0.10712482960480001</v>
      </c>
      <c r="T1935" s="122">
        <v>0.100195290314</v>
      </c>
      <c r="U1935" s="122">
        <v>0.1036998350556</v>
      </c>
      <c r="V1935" s="122">
        <v>0.10403130163719999</v>
      </c>
      <c r="W1935" s="122">
        <v>9.7732882626399994E-2</v>
      </c>
      <c r="X1935" s="122">
        <v>0.1027136115964</v>
      </c>
      <c r="Y1935" s="122">
        <v>0.1060156317864</v>
      </c>
      <c r="Z1935" s="122">
        <v>0.10077015124120001</v>
      </c>
      <c r="AA1935" s="122">
        <v>9.7731645894400004E-2</v>
      </c>
      <c r="AB1935" s="122">
        <v>9.4017344237599998E-2</v>
      </c>
      <c r="AC1935" s="122">
        <v>9.1999369977199999E-2</v>
      </c>
      <c r="AD1935" s="122">
        <v>8.9309150859600006E-2</v>
      </c>
      <c r="AE1935" s="122">
        <v>8.8332433977200003E-2</v>
      </c>
      <c r="AF1935" s="122">
        <v>9.4786722021600003E-2</v>
      </c>
      <c r="AG1935" s="122">
        <v>9.4900265711999998E-2</v>
      </c>
      <c r="AH1935" s="122">
        <v>9.1262106801600004E-2</v>
      </c>
      <c r="AI1935" s="122">
        <v>8.7458561237599999E-2</v>
      </c>
      <c r="AJ1935" s="122">
        <v>8.2395307215199998E-2</v>
      </c>
      <c r="AK1935" s="122">
        <v>8.2298042156400006E-2</v>
      </c>
      <c r="AL1935" s="122">
        <v>0</v>
      </c>
    </row>
    <row r="1936" spans="1:38" hidden="1" x14ac:dyDescent="0.25">
      <c r="A1936" s="122" t="s">
        <v>1997</v>
      </c>
      <c r="B1936" s="122">
        <v>1</v>
      </c>
      <c r="C1936" s="122" t="s">
        <v>2177</v>
      </c>
      <c r="D1936" s="122" t="s">
        <v>2107</v>
      </c>
      <c r="E1936" s="122">
        <v>36</v>
      </c>
      <c r="F1936" s="122">
        <v>0.17441002377680001</v>
      </c>
      <c r="G1936" s="122">
        <v>0.17522999794159999</v>
      </c>
      <c r="H1936" s="122">
        <v>0.17289933134320001</v>
      </c>
      <c r="I1936" s="122">
        <v>0.175439160792</v>
      </c>
      <c r="J1936" s="122">
        <v>0.1572759990508</v>
      </c>
      <c r="K1936" s="122">
        <v>0.15811970811840001</v>
      </c>
      <c r="L1936" s="122">
        <v>0.15630504182720001</v>
      </c>
      <c r="M1936" s="122">
        <v>0.15524559161160001</v>
      </c>
      <c r="N1936" s="122">
        <v>0.1524530648088</v>
      </c>
      <c r="O1936" s="122">
        <v>0.14223616352679999</v>
      </c>
      <c r="P1936" s="122">
        <v>0.1280959516788</v>
      </c>
      <c r="Q1936" s="122">
        <v>0.12582688459040001</v>
      </c>
      <c r="R1936" s="122">
        <v>0.11693805858</v>
      </c>
      <c r="S1936" s="122">
        <v>0.11856185606440001</v>
      </c>
      <c r="T1936" s="122">
        <v>0.11668509038200001</v>
      </c>
      <c r="U1936" s="122">
        <v>0.1148635266772</v>
      </c>
      <c r="V1936" s="122">
        <v>0.11122964656999999</v>
      </c>
      <c r="W1936" s="122">
        <v>0.10649822942080001</v>
      </c>
      <c r="X1936" s="122">
        <v>0.10402152678400001</v>
      </c>
      <c r="Y1936" s="122">
        <v>0.10579578919840001</v>
      </c>
      <c r="Z1936" s="122">
        <v>9.8709830853199995E-2</v>
      </c>
      <c r="AA1936" s="122">
        <v>9.0146410057200005E-2</v>
      </c>
      <c r="AB1936" s="122">
        <v>8.8351138265599996E-2</v>
      </c>
      <c r="AC1936" s="122">
        <v>8.8646057875199996E-2</v>
      </c>
      <c r="AD1936" s="122">
        <v>7.8813084047599999E-2</v>
      </c>
      <c r="AE1936" s="122">
        <v>8.18808164748E-2</v>
      </c>
      <c r="AF1936" s="122">
        <v>8.1210386163200005E-2</v>
      </c>
      <c r="AG1936" s="122">
        <v>8.0872013661600003E-2</v>
      </c>
      <c r="AH1936" s="122">
        <v>8.1978919901200001E-2</v>
      </c>
      <c r="AI1936" s="122">
        <v>8.2821389030799997E-2</v>
      </c>
      <c r="AJ1936" s="122">
        <v>7.7566989116400004E-2</v>
      </c>
      <c r="AK1936" s="122">
        <v>7.6439496299599993E-2</v>
      </c>
      <c r="AL1936" s="122">
        <v>0</v>
      </c>
    </row>
    <row r="1937" spans="1:38" hidden="1" x14ac:dyDescent="0.25">
      <c r="A1937" s="122" t="s">
        <v>1997</v>
      </c>
      <c r="B1937" s="122">
        <v>1</v>
      </c>
      <c r="C1937" s="122" t="s">
        <v>2177</v>
      </c>
      <c r="D1937" s="122" t="s">
        <v>2108</v>
      </c>
      <c r="E1937" s="122">
        <v>36</v>
      </c>
      <c r="F1937" s="122">
        <v>2.8051744007727999</v>
      </c>
      <c r="G1937" s="122">
        <v>2.7713464036551998</v>
      </c>
      <c r="H1937" s="122">
        <v>2.8486062651088</v>
      </c>
      <c r="I1937" s="122">
        <v>3.0163818529348001</v>
      </c>
      <c r="J1937" s="122">
        <v>3.1532682149052</v>
      </c>
      <c r="K1937" s="122">
        <v>3.2667731992392</v>
      </c>
      <c r="L1937" s="122">
        <v>3.3805333793475998</v>
      </c>
      <c r="M1937" s="122">
        <v>3.4041270974395998</v>
      </c>
      <c r="N1937" s="122">
        <v>3.4552800993704</v>
      </c>
      <c r="O1937" s="122">
        <v>3.4976870120612</v>
      </c>
      <c r="P1937" s="122">
        <v>3.4938950869508001</v>
      </c>
      <c r="Q1937" s="122">
        <v>3.4607597860135999</v>
      </c>
      <c r="R1937" s="122">
        <v>3.4839093453471999</v>
      </c>
      <c r="S1937" s="122">
        <v>3.5018101533072001</v>
      </c>
      <c r="T1937" s="122">
        <v>3.4482810680276001</v>
      </c>
      <c r="U1937" s="122">
        <v>3.5146488046824</v>
      </c>
      <c r="V1937" s="122">
        <v>3.7045835379056</v>
      </c>
      <c r="W1937" s="122">
        <v>3.7269711019743998</v>
      </c>
      <c r="X1937" s="122">
        <v>3.8725657875324</v>
      </c>
      <c r="Y1937" s="122">
        <v>3.8262287186620001</v>
      </c>
      <c r="Z1937" s="122">
        <v>3.7135103851971998</v>
      </c>
      <c r="AA1937" s="122">
        <v>3.6872964584175998</v>
      </c>
      <c r="AB1937" s="122">
        <v>3.5308052338524001</v>
      </c>
      <c r="AC1937" s="122">
        <v>3.4356941992883998</v>
      </c>
      <c r="AD1937" s="122">
        <v>3.2494087992659999</v>
      </c>
      <c r="AE1937" s="122">
        <v>3.2685324524607999</v>
      </c>
      <c r="AF1937" s="122">
        <v>3.3531391529243999</v>
      </c>
      <c r="AG1937" s="122">
        <v>3.4954810916955998</v>
      </c>
      <c r="AH1937" s="122">
        <v>3.7119694117856001</v>
      </c>
      <c r="AI1937" s="122">
        <v>3.6213840554835999</v>
      </c>
      <c r="AJ1937" s="122">
        <v>3.5863899631868001</v>
      </c>
      <c r="AK1937" s="122">
        <v>3.5762151799052</v>
      </c>
      <c r="AL1937" s="122">
        <v>0</v>
      </c>
    </row>
    <row r="1938" spans="1:38" hidden="1" x14ac:dyDescent="0.25">
      <c r="A1938" s="122" t="s">
        <v>1997</v>
      </c>
      <c r="B1938" s="122">
        <v>1</v>
      </c>
      <c r="C1938" s="122" t="s">
        <v>2177</v>
      </c>
      <c r="D1938" s="122" t="s">
        <v>2109</v>
      </c>
      <c r="E1938" s="122">
        <v>36</v>
      </c>
      <c r="F1938" s="122">
        <v>1.0312189066872</v>
      </c>
      <c r="G1938" s="122">
        <v>1.0595004536004</v>
      </c>
      <c r="H1938" s="122">
        <v>1.1011928655392</v>
      </c>
      <c r="I1938" s="122">
        <v>1.0623298932876</v>
      </c>
      <c r="J1938" s="122">
        <v>1.0358095192228001</v>
      </c>
      <c r="K1938" s="122">
        <v>1.0594313642108</v>
      </c>
      <c r="L1938" s="122">
        <v>1.0370459344952001</v>
      </c>
      <c r="M1938" s="122">
        <v>1.07598486142</v>
      </c>
      <c r="N1938" s="122">
        <v>1.0613039269447999</v>
      </c>
      <c r="O1938" s="122">
        <v>1.0363988715304</v>
      </c>
      <c r="P1938" s="122">
        <v>1.05744359644</v>
      </c>
      <c r="Q1938" s="122">
        <v>1.0877376859551999</v>
      </c>
      <c r="R1938" s="122">
        <v>1.0491260913588001</v>
      </c>
      <c r="S1938" s="122">
        <v>1.0706607661204</v>
      </c>
      <c r="T1938" s="122">
        <v>1.0623446841588</v>
      </c>
      <c r="U1938" s="122">
        <v>1.0458756140756</v>
      </c>
      <c r="V1938" s="122">
        <v>1.0493037399795999</v>
      </c>
      <c r="W1938" s="122">
        <v>1.0343630229912</v>
      </c>
      <c r="X1938" s="122">
        <v>1.0224174198867999</v>
      </c>
      <c r="Y1938" s="122">
        <v>1.0234648589732001</v>
      </c>
      <c r="Z1938" s="122">
        <v>1.0360787126927999</v>
      </c>
      <c r="AA1938" s="122">
        <v>1.0388917540736</v>
      </c>
      <c r="AB1938" s="122">
        <v>1.0475746688651999</v>
      </c>
      <c r="AC1938" s="122">
        <v>1.016275823682</v>
      </c>
      <c r="AD1938" s="122">
        <v>0.99320429891759998</v>
      </c>
      <c r="AE1938" s="122">
        <v>0.95582694908400001</v>
      </c>
      <c r="AF1938" s="122">
        <v>0.97274206689239995</v>
      </c>
      <c r="AG1938" s="122">
        <v>0.99853583237239996</v>
      </c>
      <c r="AH1938" s="122">
        <v>1.0623215183335999</v>
      </c>
      <c r="AI1938" s="122">
        <v>1.0744694981692</v>
      </c>
      <c r="AJ1938" s="122">
        <v>1.0957256820887999</v>
      </c>
      <c r="AK1938" s="122">
        <v>1.0858679137348</v>
      </c>
      <c r="AL1938" s="122">
        <v>0</v>
      </c>
    </row>
    <row r="1939" spans="1:38" hidden="1" x14ac:dyDescent="0.25">
      <c r="A1939" s="122" t="s">
        <v>1997</v>
      </c>
      <c r="B1939" s="122">
        <v>1</v>
      </c>
      <c r="C1939" s="122" t="s">
        <v>2177</v>
      </c>
      <c r="D1939" s="122" t="s">
        <v>2110</v>
      </c>
      <c r="E1939" s="122">
        <v>36</v>
      </c>
      <c r="F1939" s="122">
        <v>3.8428391239475999</v>
      </c>
      <c r="G1939" s="122">
        <v>3.8103168920964001</v>
      </c>
      <c r="H1939" s="122">
        <v>3.8273278705284</v>
      </c>
      <c r="I1939" s="122">
        <v>3.8020823124872001</v>
      </c>
      <c r="J1939" s="122">
        <v>3.7141931812859998</v>
      </c>
      <c r="K1939" s="122">
        <v>3.643990092778</v>
      </c>
      <c r="L1939" s="122">
        <v>3.6186355802548</v>
      </c>
      <c r="M1939" s="122">
        <v>3.6288503918967998</v>
      </c>
      <c r="N1939" s="122">
        <v>3.6529240445431999</v>
      </c>
      <c r="O1939" s="122">
        <v>3.7361501950723999</v>
      </c>
      <c r="P1939" s="122">
        <v>3.7477144939387999</v>
      </c>
      <c r="Q1939" s="122">
        <v>3.5831522207263999</v>
      </c>
      <c r="R1939" s="122">
        <v>3.6415486004324</v>
      </c>
      <c r="S1939" s="122">
        <v>3.6854265113259999</v>
      </c>
      <c r="T1939" s="122">
        <v>3.522348963392</v>
      </c>
      <c r="U1939" s="122">
        <v>3.5554040046531998</v>
      </c>
      <c r="V1939" s="122">
        <v>3.588219594456</v>
      </c>
      <c r="W1939" s="122">
        <v>3.7405830224335999</v>
      </c>
      <c r="X1939" s="122">
        <v>3.7992015012447999</v>
      </c>
      <c r="Y1939" s="122">
        <v>3.6800727603052001</v>
      </c>
      <c r="Z1939" s="122">
        <v>3.7063989554844001</v>
      </c>
      <c r="AA1939" s="122">
        <v>3.7256951884767999</v>
      </c>
      <c r="AB1939" s="122">
        <v>3.7810856208720001</v>
      </c>
      <c r="AC1939" s="122">
        <v>3.7912272491687999</v>
      </c>
      <c r="AD1939" s="122">
        <v>3.9317341187460002</v>
      </c>
      <c r="AE1939" s="122">
        <v>3.9457954480475999</v>
      </c>
      <c r="AF1939" s="122">
        <v>4.0629868654900001</v>
      </c>
      <c r="AG1939" s="122">
        <v>4.1060260571736</v>
      </c>
      <c r="AH1939" s="122">
        <v>4.1014384157207999</v>
      </c>
      <c r="AI1939" s="122">
        <v>4.0817468023387997</v>
      </c>
      <c r="AJ1939" s="122">
        <v>4.133656183636</v>
      </c>
      <c r="AK1939" s="122">
        <v>4.1473319951335998</v>
      </c>
      <c r="AL1939" s="122">
        <v>0</v>
      </c>
    </row>
    <row r="1940" spans="1:38" hidden="1" x14ac:dyDescent="0.25">
      <c r="A1940" s="122" t="s">
        <v>1997</v>
      </c>
      <c r="B1940" s="122">
        <v>1</v>
      </c>
      <c r="C1940" s="122" t="s">
        <v>2177</v>
      </c>
      <c r="D1940" s="122" t="s">
        <v>2111</v>
      </c>
      <c r="E1940" s="122">
        <v>36</v>
      </c>
      <c r="F1940" s="122">
        <v>3.0198749565627998</v>
      </c>
      <c r="G1940" s="122">
        <v>3.0365975179203999</v>
      </c>
      <c r="H1940" s="122">
        <v>3.0224174307767999</v>
      </c>
      <c r="I1940" s="122">
        <v>2.884465065538</v>
      </c>
      <c r="J1940" s="122">
        <v>2.8498551130643999</v>
      </c>
      <c r="K1940" s="122">
        <v>2.8807926084224</v>
      </c>
      <c r="L1940" s="122">
        <v>2.8838150661236002</v>
      </c>
      <c r="M1940" s="122">
        <v>2.7209297883039998</v>
      </c>
      <c r="N1940" s="122">
        <v>2.6441738680559999</v>
      </c>
      <c r="O1940" s="122">
        <v>2.5699583922768001</v>
      </c>
      <c r="P1940" s="122">
        <v>2.5498081648339999</v>
      </c>
      <c r="Q1940" s="122">
        <v>2.5503747781428001</v>
      </c>
      <c r="R1940" s="122">
        <v>2.5652846917347998</v>
      </c>
      <c r="S1940" s="122">
        <v>2.5445065131416</v>
      </c>
      <c r="T1940" s="122">
        <v>2.5375654603572002</v>
      </c>
      <c r="U1940" s="122">
        <v>2.6974140309284</v>
      </c>
      <c r="V1940" s="122">
        <v>2.7143553902528001</v>
      </c>
      <c r="W1940" s="122">
        <v>2.6568503828160002</v>
      </c>
      <c r="X1940" s="122">
        <v>2.6989606270927999</v>
      </c>
      <c r="Y1940" s="122">
        <v>2.8104123308212001</v>
      </c>
      <c r="Z1940" s="122">
        <v>2.7815757842208</v>
      </c>
      <c r="AA1940" s="122">
        <v>2.7129260075288002</v>
      </c>
      <c r="AB1940" s="122">
        <v>2.7287599229688002</v>
      </c>
      <c r="AC1940" s="122">
        <v>2.7094994570363999</v>
      </c>
      <c r="AD1940" s="122">
        <v>2.6854621509632</v>
      </c>
      <c r="AE1940" s="122">
        <v>2.7117512276903999</v>
      </c>
      <c r="AF1940" s="122">
        <v>2.7518666310464002</v>
      </c>
      <c r="AG1940" s="122">
        <v>2.8069330202927998</v>
      </c>
      <c r="AH1940" s="122">
        <v>2.7964550428108002</v>
      </c>
      <c r="AI1940" s="122">
        <v>2.8072191162456002</v>
      </c>
      <c r="AJ1940" s="122">
        <v>2.8124497857596</v>
      </c>
      <c r="AK1940" s="122">
        <v>2.7982821651931999</v>
      </c>
      <c r="AL1940" s="122">
        <v>0</v>
      </c>
    </row>
    <row r="1941" spans="1:38" hidden="1" x14ac:dyDescent="0.25">
      <c r="A1941" s="122" t="s">
        <v>1997</v>
      </c>
      <c r="B1941" s="122">
        <v>1</v>
      </c>
      <c r="C1941" s="122" t="s">
        <v>2177</v>
      </c>
      <c r="D1941" s="122" t="s">
        <v>2112</v>
      </c>
      <c r="E1941" s="122">
        <v>36</v>
      </c>
      <c r="F1941" s="122">
        <v>8.1711354677035999</v>
      </c>
      <c r="G1941" s="122">
        <v>8.1983181105083993</v>
      </c>
      <c r="H1941" s="122">
        <v>8.5503823440560005</v>
      </c>
      <c r="I1941" s="122">
        <v>8.435015458394</v>
      </c>
      <c r="J1941" s="122">
        <v>8.4072335855143994</v>
      </c>
      <c r="K1941" s="122">
        <v>9.1292635658028001</v>
      </c>
      <c r="L1941" s="122">
        <v>9.0446543040588008</v>
      </c>
      <c r="M1941" s="122">
        <v>8.7985780345736</v>
      </c>
      <c r="N1941" s="122">
        <v>8.8635241840123999</v>
      </c>
      <c r="O1941" s="122">
        <v>8.5922881635191999</v>
      </c>
      <c r="P1941" s="122">
        <v>8.4379881768111993</v>
      </c>
      <c r="Q1941" s="122">
        <v>8.2829689146707999</v>
      </c>
      <c r="R1941" s="122">
        <v>8.5062085405891992</v>
      </c>
      <c r="S1941" s="122">
        <v>9.0126202560240003</v>
      </c>
      <c r="T1941" s="122">
        <v>8.5054396890371997</v>
      </c>
      <c r="U1941" s="122">
        <v>8.7990163980096003</v>
      </c>
      <c r="V1941" s="122">
        <v>9.1232058586648002</v>
      </c>
      <c r="W1941" s="122">
        <v>8.8855658263624004</v>
      </c>
      <c r="X1941" s="122">
        <v>8.9070028227432001</v>
      </c>
      <c r="Y1941" s="122">
        <v>8.9868478184744003</v>
      </c>
      <c r="Z1941" s="122">
        <v>9.1424271127783996</v>
      </c>
      <c r="AA1941" s="122">
        <v>8.6994137117047998</v>
      </c>
      <c r="AB1941" s="122">
        <v>7.5395333180188002</v>
      </c>
      <c r="AC1941" s="122">
        <v>7.3022415451271998</v>
      </c>
      <c r="AD1941" s="122">
        <v>7.3958752191296</v>
      </c>
      <c r="AE1941" s="122">
        <v>7.9583328841687999</v>
      </c>
      <c r="AF1941" s="122">
        <v>8.3456314995003993</v>
      </c>
      <c r="AG1941" s="122">
        <v>8.7997432456024001</v>
      </c>
      <c r="AH1941" s="122">
        <v>8.8303481859712001</v>
      </c>
      <c r="AI1941" s="122">
        <v>9.0630362793739998</v>
      </c>
      <c r="AJ1941" s="122">
        <v>8.8472268601415998</v>
      </c>
      <c r="AK1941" s="122">
        <v>8.7615106021632005</v>
      </c>
      <c r="AL1941" s="122">
        <v>0</v>
      </c>
    </row>
    <row r="1942" spans="1:38" hidden="1" x14ac:dyDescent="0.25">
      <c r="A1942" s="122" t="s">
        <v>1997</v>
      </c>
      <c r="B1942" s="122">
        <v>1</v>
      </c>
      <c r="C1942" s="122" t="s">
        <v>2177</v>
      </c>
      <c r="D1942" s="122" t="s">
        <v>2113</v>
      </c>
      <c r="E1942" s="122">
        <v>36</v>
      </c>
      <c r="F1942" s="122">
        <v>2.8831453017555999</v>
      </c>
      <c r="G1942" s="122">
        <v>2.9058804109860001</v>
      </c>
      <c r="H1942" s="122">
        <v>2.9230060407127998</v>
      </c>
      <c r="I1942" s="122">
        <v>2.9180514026691999</v>
      </c>
      <c r="J1942" s="122">
        <v>3.0840586469307998</v>
      </c>
      <c r="K1942" s="122">
        <v>3.2676129097164002</v>
      </c>
      <c r="L1942" s="122">
        <v>3.3170053551851999</v>
      </c>
      <c r="M1942" s="122">
        <v>3.2881274527583999</v>
      </c>
      <c r="N1942" s="122">
        <v>3.2238804283615998</v>
      </c>
      <c r="O1942" s="122">
        <v>3.1869177904424002</v>
      </c>
      <c r="P1942" s="122">
        <v>3.0589259173536001</v>
      </c>
      <c r="Q1942" s="122">
        <v>2.891219040038</v>
      </c>
      <c r="R1942" s="122">
        <v>3.0131630648728001</v>
      </c>
      <c r="S1942" s="122">
        <v>2.9674029750428002</v>
      </c>
      <c r="T1942" s="122">
        <v>3.0876662887895998</v>
      </c>
      <c r="U1942" s="122">
        <v>3.1503724171584002</v>
      </c>
      <c r="V1942" s="122">
        <v>3.0955628550336001</v>
      </c>
      <c r="W1942" s="122">
        <v>2.9119327814751998</v>
      </c>
      <c r="X1942" s="122">
        <v>3.0530670354071998</v>
      </c>
      <c r="Y1942" s="122">
        <v>2.8872091431175999</v>
      </c>
      <c r="Z1942" s="122">
        <v>2.8526231011992</v>
      </c>
      <c r="AA1942" s="122">
        <v>2.9500506389004002</v>
      </c>
      <c r="AB1942" s="122">
        <v>2.9424241319003999</v>
      </c>
      <c r="AC1942" s="122">
        <v>2.8398150750340001</v>
      </c>
      <c r="AD1942" s="122">
        <v>2.8195155162916001</v>
      </c>
      <c r="AE1942" s="122">
        <v>2.881108872754</v>
      </c>
      <c r="AF1942" s="122">
        <v>2.9099788562432001</v>
      </c>
      <c r="AG1942" s="122">
        <v>2.9515070164188</v>
      </c>
      <c r="AH1942" s="122">
        <v>2.8879264594123999</v>
      </c>
      <c r="AI1942" s="122">
        <v>2.9327983859972</v>
      </c>
      <c r="AJ1942" s="122">
        <v>2.9288368185328002</v>
      </c>
      <c r="AK1942" s="122">
        <v>2.9067100849780001</v>
      </c>
      <c r="AL1942" s="122">
        <v>0</v>
      </c>
    </row>
    <row r="1943" spans="1:38" hidden="1" x14ac:dyDescent="0.25">
      <c r="A1943" s="122" t="s">
        <v>1997</v>
      </c>
      <c r="B1943" s="122">
        <v>1</v>
      </c>
      <c r="C1943" s="122" t="s">
        <v>2177</v>
      </c>
      <c r="D1943" s="122" t="s">
        <v>2114</v>
      </c>
      <c r="E1943" s="122">
        <v>36</v>
      </c>
      <c r="F1943" s="122">
        <v>4.1227331404868002</v>
      </c>
      <c r="G1943" s="122">
        <v>4.0969881665803998</v>
      </c>
      <c r="H1943" s="122">
        <v>4.1946979195995997</v>
      </c>
      <c r="I1943" s="122">
        <v>4.0977472296656003</v>
      </c>
      <c r="J1943" s="122">
        <v>3.9540475979284002</v>
      </c>
      <c r="K1943" s="122">
        <v>3.9418043073416</v>
      </c>
      <c r="L1943" s="122">
        <v>3.9371294530371999</v>
      </c>
      <c r="M1943" s="122">
        <v>3.9025438418176002</v>
      </c>
      <c r="N1943" s="122">
        <v>3.8789777773880001</v>
      </c>
      <c r="O1943" s="122">
        <v>3.8944055172735998</v>
      </c>
      <c r="P1943" s="122">
        <v>3.8841507025720001</v>
      </c>
      <c r="Q1943" s="122">
        <v>3.8187019553283998</v>
      </c>
      <c r="R1943" s="122">
        <v>3.7934629324508</v>
      </c>
      <c r="S1943" s="122">
        <v>3.7564548804356002</v>
      </c>
      <c r="T1943" s="122">
        <v>3.606465813062</v>
      </c>
      <c r="U1943" s="122">
        <v>3.6640528477840002</v>
      </c>
      <c r="V1943" s="122">
        <v>3.6446288417167998</v>
      </c>
      <c r="W1943" s="122">
        <v>3.7200116706311999</v>
      </c>
      <c r="X1943" s="122">
        <v>3.7266217178735999</v>
      </c>
      <c r="Y1943" s="122">
        <v>3.7172558062304</v>
      </c>
      <c r="Z1943" s="122">
        <v>3.7644417608867999</v>
      </c>
      <c r="AA1943" s="122">
        <v>3.7729827401392</v>
      </c>
      <c r="AB1943" s="122">
        <v>3.7788944654747998</v>
      </c>
      <c r="AC1943" s="122">
        <v>3.8165094059147999</v>
      </c>
      <c r="AD1943" s="122">
        <v>3.8464829829692002</v>
      </c>
      <c r="AE1943" s="122">
        <v>3.7584820404963999</v>
      </c>
      <c r="AF1943" s="122">
        <v>3.8589323253123999</v>
      </c>
      <c r="AG1943" s="122">
        <v>3.9241255729228</v>
      </c>
      <c r="AH1943" s="122">
        <v>3.9396788174883999</v>
      </c>
      <c r="AI1943" s="122">
        <v>3.8692832375680002</v>
      </c>
      <c r="AJ1943" s="122">
        <v>3.741945196444</v>
      </c>
      <c r="AK1943" s="122">
        <v>3.740502919076</v>
      </c>
      <c r="AL1943" s="122">
        <v>0</v>
      </c>
    </row>
    <row r="1944" spans="1:38" hidden="1" x14ac:dyDescent="0.25">
      <c r="A1944" s="122" t="s">
        <v>1997</v>
      </c>
      <c r="B1944" s="122">
        <v>1</v>
      </c>
      <c r="C1944" s="122" t="s">
        <v>2177</v>
      </c>
      <c r="D1944" s="122" t="s">
        <v>2136</v>
      </c>
      <c r="E1944" s="122">
        <v>36</v>
      </c>
      <c r="F1944" s="122">
        <v>0</v>
      </c>
      <c r="G1944" s="122">
        <v>0</v>
      </c>
      <c r="H1944" s="122">
        <v>0</v>
      </c>
      <c r="I1944" s="122">
        <v>0</v>
      </c>
      <c r="J1944" s="122">
        <v>0</v>
      </c>
      <c r="K1944" s="122">
        <v>0</v>
      </c>
      <c r="L1944" s="122">
        <v>0</v>
      </c>
      <c r="M1944" s="122">
        <v>0</v>
      </c>
      <c r="N1944" s="122">
        <v>0</v>
      </c>
      <c r="O1944" s="122">
        <v>0</v>
      </c>
      <c r="P1944" s="122">
        <v>0</v>
      </c>
      <c r="Q1944" s="122">
        <v>0</v>
      </c>
      <c r="R1944" s="122">
        <v>0</v>
      </c>
      <c r="S1944" s="122">
        <v>0</v>
      </c>
      <c r="T1944" s="122">
        <v>0</v>
      </c>
      <c r="U1944" s="122">
        <v>0</v>
      </c>
      <c r="V1944" s="122">
        <v>0</v>
      </c>
      <c r="W1944" s="122">
        <v>0</v>
      </c>
      <c r="X1944" s="122">
        <v>0</v>
      </c>
      <c r="Y1944" s="122">
        <v>0</v>
      </c>
      <c r="Z1944" s="122">
        <v>0</v>
      </c>
      <c r="AA1944" s="122">
        <v>0</v>
      </c>
      <c r="AB1944" s="122">
        <v>0</v>
      </c>
      <c r="AC1944" s="122">
        <v>0</v>
      </c>
      <c r="AD1944" s="122">
        <v>0</v>
      </c>
      <c r="AE1944" s="122">
        <v>0</v>
      </c>
      <c r="AF1944" s="122">
        <v>0</v>
      </c>
      <c r="AG1944" s="122">
        <v>0</v>
      </c>
      <c r="AH1944" s="122">
        <v>0</v>
      </c>
      <c r="AI1944" s="122">
        <v>0</v>
      </c>
      <c r="AJ1944" s="122">
        <v>0</v>
      </c>
      <c r="AK1944" s="122">
        <v>0</v>
      </c>
      <c r="AL1944" s="122">
        <v>0</v>
      </c>
    </row>
    <row r="1945" spans="1:38" hidden="1" x14ac:dyDescent="0.25">
      <c r="A1945" s="122" t="s">
        <v>1997</v>
      </c>
      <c r="B1945" s="122">
        <v>1</v>
      </c>
      <c r="C1945" s="122" t="s">
        <v>2177</v>
      </c>
      <c r="D1945" s="122" t="s">
        <v>2115</v>
      </c>
      <c r="E1945" s="122">
        <v>36</v>
      </c>
      <c r="F1945" s="122">
        <v>1.6538160970799999E-2</v>
      </c>
      <c r="G1945" s="122">
        <v>1.7021462365599999E-2</v>
      </c>
      <c r="H1945" s="122">
        <v>1.6570537964400001E-2</v>
      </c>
      <c r="I1945" s="122">
        <v>1.7156788423600002E-2</v>
      </c>
      <c r="J1945" s="122">
        <v>1.70948218028E-2</v>
      </c>
      <c r="K1945" s="122">
        <v>1.69315738704E-2</v>
      </c>
      <c r="L1945" s="122">
        <v>1.8089022403200001E-2</v>
      </c>
      <c r="M1945" s="122">
        <v>1.5571696347200001E-2</v>
      </c>
      <c r="N1945" s="122">
        <v>1.55444416932E-2</v>
      </c>
      <c r="O1945" s="122">
        <v>1.5622729796799999E-2</v>
      </c>
      <c r="P1945" s="122">
        <v>1.5553262829999999E-2</v>
      </c>
      <c r="Q1945" s="122">
        <v>1.5232347491199999E-2</v>
      </c>
      <c r="R1945" s="122">
        <v>1.38838930552E-2</v>
      </c>
      <c r="S1945" s="122">
        <v>1.42660167356E-2</v>
      </c>
      <c r="T1945" s="122">
        <v>1.4037058784E-2</v>
      </c>
      <c r="U1945" s="122">
        <v>1.3743185335600001E-2</v>
      </c>
      <c r="V1945" s="122">
        <v>1.26785509424E-2</v>
      </c>
      <c r="W1945" s="122">
        <v>1.32760908168E-2</v>
      </c>
      <c r="X1945" s="122">
        <v>1.32796118644E-2</v>
      </c>
      <c r="Y1945" s="122">
        <v>1.30965794456E-2</v>
      </c>
      <c r="Z1945" s="122">
        <v>1.2227223848000001E-2</v>
      </c>
      <c r="AA1945" s="122">
        <v>1.27309327404E-2</v>
      </c>
      <c r="AB1945" s="122">
        <v>1.21680932016E-2</v>
      </c>
      <c r="AC1945" s="122">
        <v>1.24741841672E-2</v>
      </c>
      <c r="AD1945" s="122">
        <v>1.21216317488E-2</v>
      </c>
      <c r="AE1945" s="122">
        <v>1.1956683191600001E-2</v>
      </c>
      <c r="AF1945" s="122">
        <v>1.1954682826799999E-2</v>
      </c>
      <c r="AG1945" s="122">
        <v>1.101083781E-2</v>
      </c>
      <c r="AH1945" s="122">
        <v>1.16814752712E-2</v>
      </c>
      <c r="AI1945" s="122">
        <v>1.0857935185999999E-2</v>
      </c>
      <c r="AJ1945" s="122">
        <v>1.010839088E-2</v>
      </c>
      <c r="AK1945" s="122">
        <v>1.0002100194800001E-2</v>
      </c>
      <c r="AL1945" s="122">
        <v>0</v>
      </c>
    </row>
    <row r="1946" spans="1:38" hidden="1" x14ac:dyDescent="0.25">
      <c r="A1946" s="122" t="s">
        <v>1997</v>
      </c>
      <c r="B1946" s="122">
        <v>1</v>
      </c>
      <c r="C1946" s="122" t="s">
        <v>2177</v>
      </c>
      <c r="D1946" s="122" t="s">
        <v>2116</v>
      </c>
      <c r="E1946" s="122">
        <v>36</v>
      </c>
      <c r="F1946" s="122">
        <v>1.0457328513212001</v>
      </c>
      <c r="G1946" s="122">
        <v>0.92805443675840005</v>
      </c>
      <c r="H1946" s="122">
        <v>0.98099042904519995</v>
      </c>
      <c r="I1946" s="122">
        <v>1.0295178193776</v>
      </c>
      <c r="J1946" s="122">
        <v>0.99826726318759995</v>
      </c>
      <c r="K1946" s="122">
        <v>0.99958261834759998</v>
      </c>
      <c r="L1946" s="122">
        <v>1.0068039256604</v>
      </c>
      <c r="M1946" s="122">
        <v>0.98759208110079999</v>
      </c>
      <c r="N1946" s="122">
        <v>0.93843451127160005</v>
      </c>
      <c r="O1946" s="122">
        <v>0.93467205123599995</v>
      </c>
      <c r="P1946" s="122">
        <v>0.90813067271640002</v>
      </c>
      <c r="Q1946" s="122">
        <v>0.87956548486240005</v>
      </c>
      <c r="R1946" s="122">
        <v>0.84060455084200003</v>
      </c>
      <c r="S1946" s="122">
        <v>0.84913271931879997</v>
      </c>
      <c r="T1946" s="122">
        <v>0.85226272440119999</v>
      </c>
      <c r="U1946" s="122">
        <v>0.87540956217679999</v>
      </c>
      <c r="V1946" s="122">
        <v>0.82820607444960004</v>
      </c>
      <c r="W1946" s="122">
        <v>0.81748738221920003</v>
      </c>
      <c r="X1946" s="122">
        <v>0.793597168854</v>
      </c>
      <c r="Y1946" s="122">
        <v>0.77200593386560001</v>
      </c>
      <c r="Z1946" s="122">
        <v>0.7694678227656</v>
      </c>
      <c r="AA1946" s="122">
        <v>0.7794120649056</v>
      </c>
      <c r="AB1946" s="122">
        <v>0.74137786815399997</v>
      </c>
      <c r="AC1946" s="122">
        <v>0.68968844453040001</v>
      </c>
      <c r="AD1946" s="122">
        <v>0.70020752819639998</v>
      </c>
      <c r="AE1946" s="122">
        <v>0.69531683700640001</v>
      </c>
      <c r="AF1946" s="122">
        <v>0.71138936500799999</v>
      </c>
      <c r="AG1946" s="122">
        <v>0.69937942464320002</v>
      </c>
      <c r="AH1946" s="122">
        <v>0.70589714490959998</v>
      </c>
      <c r="AI1946" s="122">
        <v>0.73766700799679996</v>
      </c>
      <c r="AJ1946" s="122">
        <v>0.68955120770199996</v>
      </c>
      <c r="AK1946" s="122">
        <v>0.68032147228920004</v>
      </c>
      <c r="AL1946" s="122">
        <v>0</v>
      </c>
    </row>
    <row r="1947" spans="1:38" hidden="1" x14ac:dyDescent="0.25">
      <c r="A1947" s="122" t="s">
        <v>1997</v>
      </c>
      <c r="B1947" s="122">
        <v>1</v>
      </c>
      <c r="C1947" s="122" t="s">
        <v>2177</v>
      </c>
      <c r="D1947" s="122" t="s">
        <v>2117</v>
      </c>
      <c r="E1947" s="122">
        <v>36</v>
      </c>
      <c r="F1947" s="122">
        <v>6.2208413324988001</v>
      </c>
      <c r="G1947" s="122">
        <v>6.2612800654403999</v>
      </c>
      <c r="H1947" s="122">
        <v>6.5774142287588004</v>
      </c>
      <c r="I1947" s="122">
        <v>6.9441111123999999</v>
      </c>
      <c r="J1947" s="122">
        <v>6.9471324165852</v>
      </c>
      <c r="K1947" s="122">
        <v>7.4348038299864001</v>
      </c>
      <c r="L1947" s="122">
        <v>7.3000547011531998</v>
      </c>
      <c r="M1947" s="122">
        <v>7.0356672721328</v>
      </c>
      <c r="N1947" s="122">
        <v>6.8433032403847998</v>
      </c>
      <c r="O1947" s="122">
        <v>7.18686227322</v>
      </c>
      <c r="P1947" s="122">
        <v>7.2460314320799997</v>
      </c>
      <c r="Q1947" s="122">
        <v>7.5692316645903999</v>
      </c>
      <c r="R1947" s="122">
        <v>7.4771232146772002</v>
      </c>
      <c r="S1947" s="122">
        <v>7.1567963741287999</v>
      </c>
      <c r="T1947" s="122">
        <v>7.1033115153223996</v>
      </c>
      <c r="U1947" s="122">
        <v>7.2327166221379997</v>
      </c>
      <c r="V1947" s="122">
        <v>7.2947860592292004</v>
      </c>
      <c r="W1947" s="122">
        <v>7.2300266880519999</v>
      </c>
      <c r="X1947" s="122">
        <v>7.1095109530312</v>
      </c>
      <c r="Y1947" s="122">
        <v>7.1630369879656</v>
      </c>
      <c r="Z1947" s="122">
        <v>7.3285747745140002</v>
      </c>
      <c r="AA1947" s="122">
        <v>7.0780788417696003</v>
      </c>
      <c r="AB1947" s="122">
        <v>7.0315108291176003</v>
      </c>
      <c r="AC1947" s="122">
        <v>7.3902109063439996</v>
      </c>
      <c r="AD1947" s="122">
        <v>7.1584652414800001</v>
      </c>
      <c r="AE1947" s="122">
        <v>7.3349163264747999</v>
      </c>
      <c r="AF1947" s="122">
        <v>7.7127404024411996</v>
      </c>
      <c r="AG1947" s="122">
        <v>7.6535941796243998</v>
      </c>
      <c r="AH1947" s="122">
        <v>7.9692862394543997</v>
      </c>
      <c r="AI1947" s="122">
        <v>8.0718456689752003</v>
      </c>
      <c r="AJ1947" s="122">
        <v>7.8965655098204</v>
      </c>
      <c r="AK1947" s="122">
        <v>7.8280753428864003</v>
      </c>
      <c r="AL1947" s="122">
        <v>0</v>
      </c>
    </row>
    <row r="1948" spans="1:38" hidden="1" x14ac:dyDescent="0.25">
      <c r="A1948" s="122" t="s">
        <v>1997</v>
      </c>
      <c r="B1948" s="122">
        <v>1</v>
      </c>
      <c r="C1948" s="122" t="s">
        <v>2177</v>
      </c>
      <c r="D1948" s="122" t="s">
        <v>2118</v>
      </c>
      <c r="E1948" s="122">
        <v>36</v>
      </c>
      <c r="F1948" s="122">
        <v>4.0818928933327996</v>
      </c>
      <c r="G1948" s="122">
        <v>4.0406210643260003</v>
      </c>
      <c r="H1948" s="122">
        <v>4.0920443176535999</v>
      </c>
      <c r="I1948" s="122">
        <v>4.1830065142180004</v>
      </c>
      <c r="J1948" s="122">
        <v>4.4266955472151999</v>
      </c>
      <c r="K1948" s="122">
        <v>4.5526062649199996</v>
      </c>
      <c r="L1948" s="122">
        <v>4.5678401459040003</v>
      </c>
      <c r="M1948" s="122">
        <v>4.2472811268832</v>
      </c>
      <c r="N1948" s="122">
        <v>4.1415949927967999</v>
      </c>
      <c r="O1948" s="122">
        <v>3.9903559940496001</v>
      </c>
      <c r="P1948" s="122">
        <v>3.9144343410956002</v>
      </c>
      <c r="Q1948" s="122">
        <v>3.9625714395316001</v>
      </c>
      <c r="R1948" s="122">
        <v>4.0371955450651997</v>
      </c>
      <c r="S1948" s="122">
        <v>4.2383178978447997</v>
      </c>
      <c r="T1948" s="122">
        <v>4.0779406987535998</v>
      </c>
      <c r="U1948" s="122">
        <v>4.0373665392564</v>
      </c>
      <c r="V1948" s="122">
        <v>4.1359696735644</v>
      </c>
      <c r="W1948" s="122">
        <v>4.2495459850368</v>
      </c>
      <c r="X1948" s="122">
        <v>4.0237503955572</v>
      </c>
      <c r="Y1948" s="122">
        <v>3.6639402601564002</v>
      </c>
      <c r="Z1948" s="122">
        <v>3.7932184132976001</v>
      </c>
      <c r="AA1948" s="122">
        <v>3.7188684350551999</v>
      </c>
      <c r="AB1948" s="122">
        <v>3.6082963583212</v>
      </c>
      <c r="AC1948" s="122">
        <v>3.413821379486</v>
      </c>
      <c r="AD1948" s="122">
        <v>3.2810360038568001</v>
      </c>
      <c r="AE1948" s="122">
        <v>3.2987137577548</v>
      </c>
      <c r="AF1948" s="122">
        <v>3.4161968968036001</v>
      </c>
      <c r="AG1948" s="122">
        <v>3.4635291236783998</v>
      </c>
      <c r="AH1948" s="122">
        <v>3.4102059473719999</v>
      </c>
      <c r="AI1948" s="122">
        <v>3.4075095713232</v>
      </c>
      <c r="AJ1948" s="122">
        <v>3.3609840369840001</v>
      </c>
      <c r="AK1948" s="122">
        <v>3.3203756673388001</v>
      </c>
      <c r="AL1948" s="122">
        <v>0</v>
      </c>
    </row>
    <row r="1949" spans="1:38" hidden="1" x14ac:dyDescent="0.25">
      <c r="A1949" s="122" t="s">
        <v>1997</v>
      </c>
      <c r="B1949" s="122">
        <v>1</v>
      </c>
      <c r="C1949" s="122" t="s">
        <v>2177</v>
      </c>
      <c r="D1949" s="122" t="s">
        <v>2119</v>
      </c>
      <c r="E1949" s="122">
        <v>36</v>
      </c>
      <c r="F1949" s="122">
        <v>24.261579262177602</v>
      </c>
      <c r="G1949" s="122">
        <v>24.348914316098401</v>
      </c>
      <c r="H1949" s="122">
        <v>25.717128194382799</v>
      </c>
      <c r="I1949" s="122">
        <v>26.6745404811676</v>
      </c>
      <c r="J1949" s="122">
        <v>27.9782585691616</v>
      </c>
      <c r="K1949" s="122">
        <v>28.452895445822399</v>
      </c>
      <c r="L1949" s="122">
        <v>28.087383061995599</v>
      </c>
      <c r="M1949" s="122">
        <v>26.497804256534799</v>
      </c>
      <c r="N1949" s="122">
        <v>26.678824110758399</v>
      </c>
      <c r="O1949" s="122">
        <v>26.4598131593348</v>
      </c>
      <c r="P1949" s="122">
        <v>25.816476253867599</v>
      </c>
      <c r="Q1949" s="122">
        <v>25.5683337524496</v>
      </c>
      <c r="R1949" s="122">
        <v>25.686088544468799</v>
      </c>
      <c r="S1949" s="122">
        <v>26.146492809656799</v>
      </c>
      <c r="T1949" s="122">
        <v>25.746112775843599</v>
      </c>
      <c r="U1949" s="122">
        <v>25.713301740999601</v>
      </c>
      <c r="V1949" s="122">
        <v>26.464268943313598</v>
      </c>
      <c r="W1949" s="122">
        <v>26.059105088805602</v>
      </c>
      <c r="X1949" s="122">
        <v>25.794564299856798</v>
      </c>
      <c r="Y1949" s="122">
        <v>26.241697878687201</v>
      </c>
      <c r="Z1949" s="122">
        <v>25.759700069160399</v>
      </c>
      <c r="AA1949" s="122">
        <v>25.142505169196799</v>
      </c>
      <c r="AB1949" s="122">
        <v>23.327479132666799</v>
      </c>
      <c r="AC1949" s="122">
        <v>22.576998897504801</v>
      </c>
      <c r="AD1949" s="122">
        <v>21.569306539827199</v>
      </c>
      <c r="AE1949" s="122">
        <v>22.8223394421764</v>
      </c>
      <c r="AF1949" s="122">
        <v>23.421329960506799</v>
      </c>
      <c r="AG1949" s="122">
        <v>24.358463844576399</v>
      </c>
      <c r="AH1949" s="122">
        <v>24.768001847596</v>
      </c>
      <c r="AI1949" s="122">
        <v>25.483918117100799</v>
      </c>
      <c r="AJ1949" s="122">
        <v>25.612751146290002</v>
      </c>
      <c r="AK1949" s="122">
        <v>25.410671316088798</v>
      </c>
      <c r="AL1949" s="122">
        <v>0</v>
      </c>
    </row>
    <row r="1950" spans="1:38" hidden="1" x14ac:dyDescent="0.25">
      <c r="A1950" s="122" t="s">
        <v>1997</v>
      </c>
      <c r="B1950" s="122">
        <v>1</v>
      </c>
      <c r="C1950" s="122" t="s">
        <v>2177</v>
      </c>
      <c r="D1950" s="122" t="s">
        <v>2137</v>
      </c>
      <c r="E1950" s="122">
        <v>36</v>
      </c>
      <c r="F1950" s="122">
        <v>0</v>
      </c>
      <c r="G1950" s="122">
        <v>0</v>
      </c>
      <c r="H1950" s="122">
        <v>0</v>
      </c>
      <c r="I1950" s="122">
        <v>0</v>
      </c>
      <c r="J1950" s="122">
        <v>0</v>
      </c>
      <c r="K1950" s="122">
        <v>0</v>
      </c>
      <c r="L1950" s="122">
        <v>0</v>
      </c>
      <c r="M1950" s="122">
        <v>0</v>
      </c>
      <c r="N1950" s="122">
        <v>0</v>
      </c>
      <c r="O1950" s="122">
        <v>0</v>
      </c>
      <c r="P1950" s="122">
        <v>0</v>
      </c>
      <c r="Q1950" s="122">
        <v>0</v>
      </c>
      <c r="R1950" s="122">
        <v>0</v>
      </c>
      <c r="S1950" s="122">
        <v>0</v>
      </c>
      <c r="T1950" s="122">
        <v>0</v>
      </c>
      <c r="U1950" s="122">
        <v>0</v>
      </c>
      <c r="V1950" s="122">
        <v>0</v>
      </c>
      <c r="W1950" s="122">
        <v>0</v>
      </c>
      <c r="X1950" s="122">
        <v>0</v>
      </c>
      <c r="Y1950" s="122">
        <v>0</v>
      </c>
      <c r="Z1950" s="122">
        <v>0</v>
      </c>
      <c r="AA1950" s="122">
        <v>0</v>
      </c>
      <c r="AB1950" s="122">
        <v>0</v>
      </c>
      <c r="AC1950" s="122">
        <v>0</v>
      </c>
      <c r="AD1950" s="122">
        <v>0</v>
      </c>
      <c r="AE1950" s="122">
        <v>0</v>
      </c>
      <c r="AF1950" s="122">
        <v>0</v>
      </c>
      <c r="AG1950" s="122">
        <v>0</v>
      </c>
      <c r="AH1950" s="122">
        <v>0</v>
      </c>
      <c r="AI1950" s="122">
        <v>0</v>
      </c>
      <c r="AJ1950" s="122">
        <v>0</v>
      </c>
      <c r="AK1950" s="122">
        <v>0</v>
      </c>
      <c r="AL1950" s="122">
        <v>0</v>
      </c>
    </row>
    <row r="1951" spans="1:38" hidden="1" x14ac:dyDescent="0.25">
      <c r="A1951" s="122" t="s">
        <v>1997</v>
      </c>
      <c r="B1951" s="122">
        <v>1</v>
      </c>
      <c r="C1951" s="122" t="s">
        <v>2177</v>
      </c>
      <c r="D1951" s="122" t="s">
        <v>2120</v>
      </c>
      <c r="E1951" s="122">
        <v>36</v>
      </c>
      <c r="F1951" s="122">
        <v>1.7536734760271999</v>
      </c>
      <c r="G1951" s="122">
        <v>1.7635724350719999</v>
      </c>
      <c r="H1951" s="122">
        <v>1.7858037078028</v>
      </c>
      <c r="I1951" s="122">
        <v>1.8938421616408001</v>
      </c>
      <c r="J1951" s="122">
        <v>1.8864605193420001</v>
      </c>
      <c r="K1951" s="122">
        <v>1.9604664795352</v>
      </c>
      <c r="L1951" s="122">
        <v>1.9960313493763999</v>
      </c>
      <c r="M1951" s="122">
        <v>2.0171174084208001</v>
      </c>
      <c r="N1951" s="122">
        <v>1.9973790144224</v>
      </c>
      <c r="O1951" s="122">
        <v>1.9493046047383999</v>
      </c>
      <c r="P1951" s="122">
        <v>1.9838092346436</v>
      </c>
      <c r="Q1951" s="122">
        <v>1.9880715409716001</v>
      </c>
      <c r="R1951" s="122">
        <v>1.9916498687455999</v>
      </c>
      <c r="S1951" s="122">
        <v>1.9231675813616</v>
      </c>
      <c r="T1951" s="122">
        <v>1.9095517826784001</v>
      </c>
      <c r="U1951" s="122">
        <v>1.9155603416852001</v>
      </c>
      <c r="V1951" s="122">
        <v>1.8324757017196001</v>
      </c>
      <c r="W1951" s="122">
        <v>1.9200101339972</v>
      </c>
      <c r="X1951" s="122">
        <v>1.9922659570771999</v>
      </c>
      <c r="Y1951" s="122">
        <v>1.9113402446628001</v>
      </c>
      <c r="Z1951" s="122">
        <v>1.8934695464383999</v>
      </c>
      <c r="AA1951" s="122">
        <v>1.9281055431567999</v>
      </c>
      <c r="AB1951" s="122">
        <v>1.9843422979044001</v>
      </c>
      <c r="AC1951" s="122">
        <v>1.9845314017283999</v>
      </c>
      <c r="AD1951" s="122">
        <v>1.964243395814</v>
      </c>
      <c r="AE1951" s="122">
        <v>1.9325819381764</v>
      </c>
      <c r="AF1951" s="122">
        <v>1.9956432007260001</v>
      </c>
      <c r="AG1951" s="122">
        <v>1.9884058098771999</v>
      </c>
      <c r="AH1951" s="122">
        <v>1.9621899116707999</v>
      </c>
      <c r="AI1951" s="122">
        <v>2.0037930659544001</v>
      </c>
      <c r="AJ1951" s="122">
        <v>2.0614126122296001</v>
      </c>
      <c r="AK1951" s="122">
        <v>2.04533313607</v>
      </c>
      <c r="AL1951" s="122">
        <v>0</v>
      </c>
    </row>
    <row r="1952" spans="1:38" hidden="1" x14ac:dyDescent="0.25">
      <c r="A1952" s="122" t="s">
        <v>1997</v>
      </c>
      <c r="B1952" s="122">
        <v>1</v>
      </c>
      <c r="C1952" s="122" t="s">
        <v>2177</v>
      </c>
      <c r="D1952" s="122" t="s">
        <v>2121</v>
      </c>
      <c r="E1952" s="122">
        <v>36</v>
      </c>
      <c r="F1952" s="122">
        <v>3.1146211550412</v>
      </c>
      <c r="G1952" s="122">
        <v>3.1341891068068</v>
      </c>
      <c r="H1952" s="122">
        <v>3.1926589757888002</v>
      </c>
      <c r="I1952" s="122">
        <v>3.2000296983787999</v>
      </c>
      <c r="J1952" s="122">
        <v>3.1627219212568001</v>
      </c>
      <c r="K1952" s="122">
        <v>3.2143621086276002</v>
      </c>
      <c r="L1952" s="122">
        <v>3.2685419930211999</v>
      </c>
      <c r="M1952" s="122">
        <v>3.2601954347339999</v>
      </c>
      <c r="N1952" s="122">
        <v>3.136518376138</v>
      </c>
      <c r="O1952" s="122">
        <v>3.1245086228496</v>
      </c>
      <c r="P1952" s="122">
        <v>2.9542124328611998</v>
      </c>
      <c r="Q1952" s="122">
        <v>3.0352827372812001</v>
      </c>
      <c r="R1952" s="122">
        <v>3.0788098445496002</v>
      </c>
      <c r="S1952" s="122">
        <v>3.0460680923428001</v>
      </c>
      <c r="T1952" s="122">
        <v>2.9431786595007998</v>
      </c>
      <c r="U1952" s="122">
        <v>3.0673635902755998</v>
      </c>
      <c r="V1952" s="122">
        <v>3.1347078177071999</v>
      </c>
      <c r="W1952" s="122">
        <v>3.0586652894055999</v>
      </c>
      <c r="X1952" s="122">
        <v>3.0149969199672002</v>
      </c>
      <c r="Y1952" s="122">
        <v>2.8448145621168002</v>
      </c>
      <c r="Z1952" s="122">
        <v>2.9486301534620001</v>
      </c>
      <c r="AA1952" s="122">
        <v>2.9321534002936001</v>
      </c>
      <c r="AB1952" s="122">
        <v>2.8641517773120002</v>
      </c>
      <c r="AC1952" s="122">
        <v>3.0365925822904001</v>
      </c>
      <c r="AD1952" s="122">
        <v>2.8461897822231998</v>
      </c>
      <c r="AE1952" s="122">
        <v>2.81455705097</v>
      </c>
      <c r="AF1952" s="122">
        <v>2.8007330389108001</v>
      </c>
      <c r="AG1952" s="122">
        <v>2.8379158478159998</v>
      </c>
      <c r="AH1952" s="122">
        <v>2.7804664897436</v>
      </c>
      <c r="AI1952" s="122">
        <v>2.7016326829296</v>
      </c>
      <c r="AJ1952" s="122">
        <v>2.6704882196719999</v>
      </c>
      <c r="AK1952" s="122">
        <v>2.6453886436067999</v>
      </c>
      <c r="AL1952" s="122">
        <v>0</v>
      </c>
    </row>
    <row r="1953" spans="1:38" hidden="1" x14ac:dyDescent="0.25">
      <c r="A1953" s="122" t="s">
        <v>1997</v>
      </c>
      <c r="B1953" s="122">
        <v>1</v>
      </c>
      <c r="C1953" s="122" t="s">
        <v>2177</v>
      </c>
      <c r="D1953" s="122" t="s">
        <v>2138</v>
      </c>
      <c r="E1953" s="122">
        <v>36</v>
      </c>
      <c r="F1953" s="122">
        <v>0</v>
      </c>
      <c r="G1953" s="122">
        <v>0</v>
      </c>
      <c r="H1953" s="122">
        <v>0</v>
      </c>
      <c r="I1953" s="122">
        <v>0</v>
      </c>
      <c r="J1953" s="122">
        <v>0</v>
      </c>
      <c r="K1953" s="122">
        <v>0</v>
      </c>
      <c r="L1953" s="122">
        <v>0</v>
      </c>
      <c r="M1953" s="122">
        <v>0</v>
      </c>
      <c r="N1953" s="122">
        <v>0</v>
      </c>
      <c r="O1953" s="122">
        <v>0</v>
      </c>
      <c r="P1953" s="122">
        <v>0</v>
      </c>
      <c r="Q1953" s="122">
        <v>0</v>
      </c>
      <c r="R1953" s="122">
        <v>0</v>
      </c>
      <c r="S1953" s="122">
        <v>0</v>
      </c>
      <c r="T1953" s="122">
        <v>0</v>
      </c>
      <c r="U1953" s="122">
        <v>0</v>
      </c>
      <c r="V1953" s="122">
        <v>0</v>
      </c>
      <c r="W1953" s="122">
        <v>0</v>
      </c>
      <c r="X1953" s="122">
        <v>0</v>
      </c>
      <c r="Y1953" s="122">
        <v>0</v>
      </c>
      <c r="Z1953" s="122">
        <v>0</v>
      </c>
      <c r="AA1953" s="122">
        <v>0</v>
      </c>
      <c r="AB1953" s="122">
        <v>0</v>
      </c>
      <c r="AC1953" s="122">
        <v>0</v>
      </c>
      <c r="AD1953" s="122">
        <v>0</v>
      </c>
      <c r="AE1953" s="122">
        <v>0</v>
      </c>
      <c r="AF1953" s="122">
        <v>0</v>
      </c>
      <c r="AG1953" s="122">
        <v>0</v>
      </c>
      <c r="AH1953" s="122">
        <v>0</v>
      </c>
      <c r="AI1953" s="122">
        <v>0</v>
      </c>
      <c r="AJ1953" s="122">
        <v>0</v>
      </c>
      <c r="AK1953" s="122">
        <v>0</v>
      </c>
      <c r="AL1953" s="122">
        <v>0</v>
      </c>
    </row>
    <row r="1954" spans="1:38" hidden="1" x14ac:dyDescent="0.25">
      <c r="A1954" s="122" t="s">
        <v>1997</v>
      </c>
      <c r="B1954" s="122">
        <v>1</v>
      </c>
      <c r="C1954" s="122" t="s">
        <v>2177</v>
      </c>
      <c r="D1954" s="122" t="s">
        <v>2122</v>
      </c>
      <c r="E1954" s="122">
        <v>36</v>
      </c>
      <c r="F1954" s="122">
        <v>0.7951868012676</v>
      </c>
      <c r="G1954" s="122">
        <v>0.76221360524399995</v>
      </c>
      <c r="H1954" s="122">
        <v>0.75507653215960002</v>
      </c>
      <c r="I1954" s="122">
        <v>0.79211715916199998</v>
      </c>
      <c r="J1954" s="122">
        <v>0.7537993807708</v>
      </c>
      <c r="K1954" s="122">
        <v>0.75753262567360002</v>
      </c>
      <c r="L1954" s="122">
        <v>0.76715475679080003</v>
      </c>
      <c r="M1954" s="122">
        <v>0.75789931679279998</v>
      </c>
      <c r="N1954" s="122">
        <v>0.78331253789040001</v>
      </c>
      <c r="O1954" s="122">
        <v>0.79879177262919998</v>
      </c>
      <c r="P1954" s="122">
        <v>0.78605082791199998</v>
      </c>
      <c r="Q1954" s="122">
        <v>0.77653512003759995</v>
      </c>
      <c r="R1954" s="122">
        <v>0.76472927396879997</v>
      </c>
      <c r="S1954" s="122">
        <v>0.76153405522880002</v>
      </c>
      <c r="T1954" s="122">
        <v>0.73417443903440005</v>
      </c>
      <c r="U1954" s="122">
        <v>0.71893321363639995</v>
      </c>
      <c r="V1954" s="122">
        <v>0.71771914967200001</v>
      </c>
      <c r="W1954" s="122">
        <v>0.72160445016520003</v>
      </c>
      <c r="X1954" s="122">
        <v>0.72438712877160005</v>
      </c>
      <c r="Y1954" s="122">
        <v>0.72121016323999998</v>
      </c>
      <c r="Z1954" s="122">
        <v>0.6982450120632</v>
      </c>
      <c r="AA1954" s="122">
        <v>0.71800885893519995</v>
      </c>
      <c r="AB1954" s="122">
        <v>0.70206600668679997</v>
      </c>
      <c r="AC1954" s="122">
        <v>0.72594627090999997</v>
      </c>
      <c r="AD1954" s="122">
        <v>0.72111572862840001</v>
      </c>
      <c r="AE1954" s="122">
        <v>0.71914698835559998</v>
      </c>
      <c r="AF1954" s="122">
        <v>0.7293623506568</v>
      </c>
      <c r="AG1954" s="122">
        <v>0.73186808626120003</v>
      </c>
      <c r="AH1954" s="122">
        <v>0.73101974557079996</v>
      </c>
      <c r="AI1954" s="122">
        <v>0.72027131682239998</v>
      </c>
      <c r="AJ1954" s="122">
        <v>0.70679021750399995</v>
      </c>
      <c r="AK1954" s="122">
        <v>0.70982368057159995</v>
      </c>
      <c r="AL1954" s="122">
        <v>0</v>
      </c>
    </row>
    <row r="1955" spans="1:38" hidden="1" x14ac:dyDescent="0.25">
      <c r="A1955" s="122" t="s">
        <v>1997</v>
      </c>
      <c r="B1955" s="122">
        <v>1</v>
      </c>
      <c r="C1955" s="122" t="s">
        <v>2177</v>
      </c>
      <c r="D1955" s="122" t="s">
        <v>2123</v>
      </c>
      <c r="E1955" s="122">
        <v>36</v>
      </c>
      <c r="F1955" s="122">
        <v>2.905313212886</v>
      </c>
      <c r="G1955" s="122">
        <v>2.9608569778003999</v>
      </c>
      <c r="H1955" s="122">
        <v>2.9795526246975998</v>
      </c>
      <c r="I1955" s="122">
        <v>3.0202574874752002</v>
      </c>
      <c r="J1955" s="122">
        <v>3.0995432446720002</v>
      </c>
      <c r="K1955" s="122">
        <v>2.9390607980439998</v>
      </c>
      <c r="L1955" s="122">
        <v>2.846889023468</v>
      </c>
      <c r="M1955" s="122">
        <v>2.7473542561892002</v>
      </c>
      <c r="N1955" s="122">
        <v>2.7677395931051998</v>
      </c>
      <c r="O1955" s="122">
        <v>2.7682253189808002</v>
      </c>
      <c r="P1955" s="122">
        <v>2.8427412014876001</v>
      </c>
      <c r="Q1955" s="122">
        <v>2.7456466876271999</v>
      </c>
      <c r="R1955" s="122">
        <v>2.6987711211719998</v>
      </c>
      <c r="S1955" s="122">
        <v>2.6298190835924</v>
      </c>
      <c r="T1955" s="122">
        <v>2.6262227935075999</v>
      </c>
      <c r="U1955" s="122">
        <v>2.5204466315223999</v>
      </c>
      <c r="V1955" s="122">
        <v>2.6125096833583998</v>
      </c>
      <c r="W1955" s="122">
        <v>2.7054658155252</v>
      </c>
      <c r="X1955" s="122">
        <v>2.6491074686272</v>
      </c>
      <c r="Y1955" s="122">
        <v>2.6416496452080001</v>
      </c>
      <c r="Z1955" s="122">
        <v>2.5278622950308001</v>
      </c>
      <c r="AA1955" s="122">
        <v>2.6468232332163999</v>
      </c>
      <c r="AB1955" s="122">
        <v>2.6900410193019999</v>
      </c>
      <c r="AC1955" s="122">
        <v>2.7272630910812001</v>
      </c>
      <c r="AD1955" s="122">
        <v>2.6908992492872001</v>
      </c>
      <c r="AE1955" s="122">
        <v>2.7349627796960001</v>
      </c>
      <c r="AF1955" s="122">
        <v>2.8084134248211998</v>
      </c>
      <c r="AG1955" s="122">
        <v>2.7904010312416001</v>
      </c>
      <c r="AH1955" s="122">
        <v>2.8430553485319998</v>
      </c>
      <c r="AI1955" s="122">
        <v>2.8764734857991998</v>
      </c>
      <c r="AJ1955" s="122">
        <v>2.9155435787799999</v>
      </c>
      <c r="AK1955" s="122">
        <v>2.9127216456995999</v>
      </c>
      <c r="AL1955" s="122">
        <v>0</v>
      </c>
    </row>
    <row r="1956" spans="1:38" hidden="1" x14ac:dyDescent="0.25">
      <c r="A1956" s="122" t="s">
        <v>1997</v>
      </c>
      <c r="B1956" s="122">
        <v>1</v>
      </c>
      <c r="C1956" s="122" t="s">
        <v>2177</v>
      </c>
      <c r="D1956" s="122" t="s">
        <v>2124</v>
      </c>
      <c r="E1956" s="122">
        <v>36</v>
      </c>
      <c r="F1956" s="122">
        <v>8.2975601375968004</v>
      </c>
      <c r="G1956" s="122">
        <v>8.1737637425611993</v>
      </c>
      <c r="H1956" s="122">
        <v>8.0088470667324003</v>
      </c>
      <c r="I1956" s="122">
        <v>7.8118336559900001</v>
      </c>
      <c r="J1956" s="122">
        <v>7.4294507863380002</v>
      </c>
      <c r="K1956" s="122">
        <v>7.4006124128215998</v>
      </c>
      <c r="L1956" s="122">
        <v>7.2888299248211998</v>
      </c>
      <c r="M1956" s="122">
        <v>7.1183544334644004</v>
      </c>
      <c r="N1956" s="122">
        <v>7.0738740821363999</v>
      </c>
      <c r="O1956" s="122">
        <v>7.1036182664048004</v>
      </c>
      <c r="P1956" s="122">
        <v>7.1380384793339999</v>
      </c>
      <c r="Q1956" s="122">
        <v>7.0166377123836003</v>
      </c>
      <c r="R1956" s="122">
        <v>6.9500351305840002</v>
      </c>
      <c r="S1956" s="122">
        <v>6.9753309046091996</v>
      </c>
      <c r="T1956" s="122">
        <v>6.8772217859743998</v>
      </c>
      <c r="U1956" s="122">
        <v>6.9164962160504002</v>
      </c>
      <c r="V1956" s="122">
        <v>6.9888091982324001</v>
      </c>
      <c r="W1956" s="122">
        <v>7.2542594664119999</v>
      </c>
      <c r="X1956" s="122">
        <v>7.29478035076</v>
      </c>
      <c r="Y1956" s="122">
        <v>7.3870195911063998</v>
      </c>
      <c r="Z1956" s="122">
        <v>7.4944372659883998</v>
      </c>
      <c r="AA1956" s="122">
        <v>7.5731714556764</v>
      </c>
      <c r="AB1956" s="122">
        <v>7.6415232211079998</v>
      </c>
      <c r="AC1956" s="122">
        <v>7.7339813844272003</v>
      </c>
      <c r="AD1956" s="122">
        <v>7.7038385285427999</v>
      </c>
      <c r="AE1956" s="122">
        <v>7.9777753046040001</v>
      </c>
      <c r="AF1956" s="122">
        <v>8.1433116255876001</v>
      </c>
      <c r="AG1956" s="122">
        <v>8.2289909877728</v>
      </c>
      <c r="AH1956" s="122">
        <v>8.1878456965816007</v>
      </c>
      <c r="AI1956" s="122">
        <v>8.1697223637959997</v>
      </c>
      <c r="AJ1956" s="122">
        <v>8.1850164259444007</v>
      </c>
      <c r="AK1956" s="122">
        <v>8.2030150500452006</v>
      </c>
      <c r="AL1956" s="122">
        <v>0</v>
      </c>
    </row>
    <row r="1957" spans="1:38" hidden="1" x14ac:dyDescent="0.25">
      <c r="A1957" s="122" t="s">
        <v>1997</v>
      </c>
      <c r="B1957" s="122">
        <v>1</v>
      </c>
      <c r="C1957" s="122" t="s">
        <v>2177</v>
      </c>
      <c r="D1957" s="122" t="s">
        <v>2125</v>
      </c>
      <c r="E1957" s="122">
        <v>36</v>
      </c>
      <c r="F1957" s="122">
        <v>0.88007755306519997</v>
      </c>
      <c r="G1957" s="122">
        <v>0.92067229774519999</v>
      </c>
      <c r="H1957" s="122">
        <v>0.94813352711559995</v>
      </c>
      <c r="I1957" s="122">
        <v>0.9348319175916</v>
      </c>
      <c r="J1957" s="122">
        <v>0.92751409182599998</v>
      </c>
      <c r="K1957" s="122">
        <v>0.94281020086959999</v>
      </c>
      <c r="L1957" s="122">
        <v>0.91235681330639995</v>
      </c>
      <c r="M1957" s="122">
        <v>0.85259143003439997</v>
      </c>
      <c r="N1957" s="122">
        <v>0.83817096951000003</v>
      </c>
      <c r="O1957" s="122">
        <v>0.83190750156640003</v>
      </c>
      <c r="P1957" s="122">
        <v>0.7906042585252</v>
      </c>
      <c r="Q1957" s="122">
        <v>0.76374556638799995</v>
      </c>
      <c r="R1957" s="122">
        <v>0.79435504798159995</v>
      </c>
      <c r="S1957" s="122">
        <v>0.77584603307959998</v>
      </c>
      <c r="T1957" s="122">
        <v>0.74579958740560004</v>
      </c>
      <c r="U1957" s="122">
        <v>0.7830705041628</v>
      </c>
      <c r="V1957" s="122">
        <v>0.80241399122360002</v>
      </c>
      <c r="W1957" s="122">
        <v>0.83943401123119998</v>
      </c>
      <c r="X1957" s="122">
        <v>0.80380039099360001</v>
      </c>
      <c r="Y1957" s="122">
        <v>0.81153764703200004</v>
      </c>
      <c r="Z1957" s="122">
        <v>0.75126237576319999</v>
      </c>
      <c r="AA1957" s="122">
        <v>0.7559466540584</v>
      </c>
      <c r="AB1957" s="122">
        <v>0.76331499073480003</v>
      </c>
      <c r="AC1957" s="122">
        <v>0.78035798855560001</v>
      </c>
      <c r="AD1957" s="122">
        <v>0.75002511576719999</v>
      </c>
      <c r="AE1957" s="122">
        <v>0.72362637765320004</v>
      </c>
      <c r="AF1957" s="122">
        <v>0.77117995748360002</v>
      </c>
      <c r="AG1957" s="122">
        <v>0.78938700678319995</v>
      </c>
      <c r="AH1957" s="122">
        <v>0.77199954793360004</v>
      </c>
      <c r="AI1957" s="122">
        <v>0.74773796330520004</v>
      </c>
      <c r="AJ1957" s="122">
        <v>0.7553997574004</v>
      </c>
      <c r="AK1957" s="122">
        <v>0.74647771609320002</v>
      </c>
      <c r="AL1957" s="122">
        <v>0</v>
      </c>
    </row>
    <row r="1958" spans="1:38" hidden="1" x14ac:dyDescent="0.25">
      <c r="A1958" s="122" t="s">
        <v>1997</v>
      </c>
      <c r="B1958" s="122">
        <v>1</v>
      </c>
      <c r="C1958" s="122" t="s">
        <v>2177</v>
      </c>
      <c r="D1958" s="122" t="s">
        <v>2126</v>
      </c>
      <c r="E1958" s="122">
        <v>36</v>
      </c>
      <c r="F1958" s="122">
        <v>2.5120223030812001</v>
      </c>
      <c r="G1958" s="122">
        <v>2.4795423732744002</v>
      </c>
      <c r="H1958" s="122">
        <v>2.7748483975884</v>
      </c>
      <c r="I1958" s="122">
        <v>2.8916356550928</v>
      </c>
      <c r="J1958" s="122">
        <v>3.1445530125632</v>
      </c>
      <c r="K1958" s="122">
        <v>3.0954613651668001</v>
      </c>
      <c r="L1958" s="122">
        <v>3.1278857612744</v>
      </c>
      <c r="M1958" s="122">
        <v>3.3188621407648</v>
      </c>
      <c r="N1958" s="122">
        <v>3.3952643550952</v>
      </c>
      <c r="O1958" s="122">
        <v>3.216563062174</v>
      </c>
      <c r="P1958" s="122">
        <v>3.1913284129020001</v>
      </c>
      <c r="Q1958" s="122">
        <v>3.1432104875164</v>
      </c>
      <c r="R1958" s="122">
        <v>3.0484582167368002</v>
      </c>
      <c r="S1958" s="122">
        <v>2.7400400894580001</v>
      </c>
      <c r="T1958" s="122">
        <v>2.7867944502832001</v>
      </c>
      <c r="U1958" s="122">
        <v>2.7477317793267999</v>
      </c>
      <c r="V1958" s="122">
        <v>2.9034544594187999</v>
      </c>
      <c r="W1958" s="122">
        <v>3.1848354519744002</v>
      </c>
      <c r="X1958" s="122">
        <v>3.0138218087292001</v>
      </c>
      <c r="Y1958" s="122">
        <v>3.0395248396968002</v>
      </c>
      <c r="Z1958" s="122">
        <v>2.9514307653879999</v>
      </c>
      <c r="AA1958" s="122">
        <v>2.9248195882079999</v>
      </c>
      <c r="AB1958" s="122">
        <v>3.0195470765936001</v>
      </c>
      <c r="AC1958" s="122">
        <v>2.9449007243600001</v>
      </c>
      <c r="AD1958" s="122">
        <v>2.9377092968048002</v>
      </c>
      <c r="AE1958" s="122">
        <v>2.9981146801816001</v>
      </c>
      <c r="AF1958" s="122">
        <v>3.0233184353931999</v>
      </c>
      <c r="AG1958" s="122">
        <v>3.0709280108248</v>
      </c>
      <c r="AH1958" s="122">
        <v>3.0203300418536001</v>
      </c>
      <c r="AI1958" s="122">
        <v>2.9782031358352001</v>
      </c>
      <c r="AJ1958" s="122">
        <v>3.0237563874840001</v>
      </c>
      <c r="AK1958" s="122">
        <v>2.9913294749688002</v>
      </c>
      <c r="AL1958" s="122">
        <v>0</v>
      </c>
    </row>
    <row r="1959" spans="1:38" hidden="1" x14ac:dyDescent="0.25">
      <c r="A1959" s="122" t="s">
        <v>1990</v>
      </c>
      <c r="B1959" s="122">
        <v>1</v>
      </c>
      <c r="C1959" s="122" t="s">
        <v>2178</v>
      </c>
      <c r="D1959" s="122" t="s">
        <v>2078</v>
      </c>
      <c r="E1959" s="122">
        <v>37</v>
      </c>
      <c r="F1959" s="122">
        <v>0.93197319807199996</v>
      </c>
      <c r="G1959" s="122">
        <v>0.98501350122560005</v>
      </c>
      <c r="H1959" s="122">
        <v>1.0064930086512001</v>
      </c>
      <c r="I1959" s="122">
        <v>0.9931393435068</v>
      </c>
      <c r="J1959" s="122">
        <v>1.0442867173368</v>
      </c>
      <c r="K1959" s="122">
        <v>1.0719418030692001</v>
      </c>
      <c r="L1959" s="122">
        <v>1.0699753919148001</v>
      </c>
      <c r="M1959" s="122">
        <v>1.0486688060072</v>
      </c>
      <c r="N1959" s="122">
        <v>1.0314220149464</v>
      </c>
      <c r="O1959" s="122">
        <v>1.0192851703020001</v>
      </c>
      <c r="P1959" s="122">
        <v>1.0691725857764001</v>
      </c>
      <c r="Q1959" s="122">
        <v>1.1224796526495999</v>
      </c>
      <c r="R1959" s="122">
        <v>1.1622340653615999</v>
      </c>
      <c r="S1959" s="122">
        <v>1.3015665983347999</v>
      </c>
      <c r="T1959" s="122">
        <v>1.3572047718403999</v>
      </c>
      <c r="U1959" s="122">
        <v>1.4477038915080001</v>
      </c>
      <c r="V1959" s="122">
        <v>1.4346446911832</v>
      </c>
      <c r="W1959" s="122">
        <v>1.4704688334644</v>
      </c>
      <c r="X1959" s="122">
        <v>1.5357193473496</v>
      </c>
      <c r="Y1959" s="122">
        <v>1.6412662093856001</v>
      </c>
      <c r="Z1959" s="122">
        <v>1.6058945209524</v>
      </c>
      <c r="AA1959" s="122">
        <v>1.6796666849424</v>
      </c>
      <c r="AB1959" s="122">
        <v>0.63805294691320003</v>
      </c>
      <c r="AC1959" s="122">
        <v>0.79563569018360003</v>
      </c>
      <c r="AD1959" s="122">
        <v>0.70085850932439997</v>
      </c>
      <c r="AE1959" s="122">
        <v>0.54078488666440006</v>
      </c>
      <c r="AF1959" s="122">
        <v>0.51754057164040002</v>
      </c>
      <c r="AG1959" s="122">
        <v>0.49300228251680001</v>
      </c>
      <c r="AH1959" s="122">
        <v>0.49729880707079999</v>
      </c>
      <c r="AI1959" s="122">
        <v>0.49068638082799998</v>
      </c>
      <c r="AJ1959" s="122">
        <v>0.53581755591000002</v>
      </c>
      <c r="AK1959" s="122">
        <v>0.53822798981279996</v>
      </c>
      <c r="AL1959" s="122">
        <v>0</v>
      </c>
    </row>
    <row r="1960" spans="1:38" hidden="1" x14ac:dyDescent="0.25">
      <c r="A1960" s="122" t="s">
        <v>1990</v>
      </c>
      <c r="B1960" s="122">
        <v>1</v>
      </c>
      <c r="C1960" s="122" t="s">
        <v>2178</v>
      </c>
      <c r="D1960" s="122" t="s">
        <v>2079</v>
      </c>
      <c r="E1960" s="122">
        <v>37</v>
      </c>
      <c r="F1960" s="122">
        <v>4.6188878778616003</v>
      </c>
      <c r="G1960" s="122">
        <v>4.9441636154344</v>
      </c>
      <c r="H1960" s="122">
        <v>3.9220510618072</v>
      </c>
      <c r="I1960" s="122">
        <v>3.7654745206959999</v>
      </c>
      <c r="J1960" s="122">
        <v>3.6513858768967999</v>
      </c>
      <c r="K1960" s="122">
        <v>3.6187807180307998</v>
      </c>
      <c r="L1960" s="122">
        <v>3.4241387266127998</v>
      </c>
      <c r="M1960" s="122">
        <v>3.2722723442807999</v>
      </c>
      <c r="N1960" s="122">
        <v>3.19826652852</v>
      </c>
      <c r="O1960" s="122">
        <v>2.9824287174555999</v>
      </c>
      <c r="P1960" s="122">
        <v>3.0930303849172001</v>
      </c>
      <c r="Q1960" s="122">
        <v>3.1183949144628</v>
      </c>
      <c r="R1960" s="122">
        <v>3.2421264132824001</v>
      </c>
      <c r="S1960" s="122">
        <v>3.3198679997139999</v>
      </c>
      <c r="T1960" s="122">
        <v>3.2285432865643999</v>
      </c>
      <c r="U1960" s="122">
        <v>3.0976071263508</v>
      </c>
      <c r="V1960" s="122">
        <v>3.1788571099628</v>
      </c>
      <c r="W1960" s="122">
        <v>2.9901258698332001</v>
      </c>
      <c r="X1960" s="122">
        <v>2.8759223082436001</v>
      </c>
      <c r="Y1960" s="122">
        <v>2.6118072356684001</v>
      </c>
      <c r="Z1960" s="122">
        <v>2.5168541074376001</v>
      </c>
      <c r="AA1960" s="122">
        <v>2.4100664190204002</v>
      </c>
      <c r="AB1960" s="122">
        <v>2.3828512733423999</v>
      </c>
      <c r="AC1960" s="122">
        <v>2.4031480375027998</v>
      </c>
      <c r="AD1960" s="122">
        <v>2.3306851767808001</v>
      </c>
      <c r="AE1960" s="122">
        <v>2.2850721387116</v>
      </c>
      <c r="AF1960" s="122">
        <v>2.3629723050864002</v>
      </c>
      <c r="AG1960" s="122">
        <v>2.8754911591112</v>
      </c>
      <c r="AH1960" s="122">
        <v>3.0002646940728002</v>
      </c>
      <c r="AI1960" s="122">
        <v>2.9366220375743999</v>
      </c>
      <c r="AJ1960" s="122">
        <v>3.1803866015292002</v>
      </c>
      <c r="AK1960" s="122">
        <v>3.0108299684567998</v>
      </c>
      <c r="AL1960" s="122">
        <v>0</v>
      </c>
    </row>
    <row r="1961" spans="1:38" hidden="1" x14ac:dyDescent="0.25">
      <c r="A1961" s="122" t="s">
        <v>1990</v>
      </c>
      <c r="B1961" s="122">
        <v>1</v>
      </c>
      <c r="C1961" s="122" t="s">
        <v>2178</v>
      </c>
      <c r="D1961" s="122" t="s">
        <v>2080</v>
      </c>
      <c r="E1961" s="122">
        <v>37</v>
      </c>
      <c r="F1961" s="122">
        <v>5.5032294795155998</v>
      </c>
      <c r="G1961" s="122">
        <v>5.5116248224379998</v>
      </c>
      <c r="H1961" s="122">
        <v>5.5788339615203997</v>
      </c>
      <c r="I1961" s="122">
        <v>5.5434993928663996</v>
      </c>
      <c r="J1961" s="122">
        <v>5.5660342446155999</v>
      </c>
      <c r="K1961" s="122">
        <v>5.3720045140971999</v>
      </c>
      <c r="L1961" s="122">
        <v>5.2257325088220004</v>
      </c>
      <c r="M1961" s="122">
        <v>5.0984858004528002</v>
      </c>
      <c r="N1961" s="122">
        <v>4.9733440807595999</v>
      </c>
      <c r="O1961" s="122">
        <v>4.7062677607259999</v>
      </c>
      <c r="P1961" s="122">
        <v>4.6242139488131997</v>
      </c>
      <c r="Q1961" s="122">
        <v>4.5130230417495998</v>
      </c>
      <c r="R1961" s="122">
        <v>4.2222710900384</v>
      </c>
      <c r="S1961" s="122">
        <v>4.2274713746104</v>
      </c>
      <c r="T1961" s="122">
        <v>4.2137308968887996</v>
      </c>
      <c r="U1961" s="122">
        <v>4.1768292086668</v>
      </c>
      <c r="V1961" s="122">
        <v>4.2470067562832003</v>
      </c>
      <c r="W1961" s="122">
        <v>4.4160428842319996</v>
      </c>
      <c r="X1961" s="122">
        <v>5.1062050716040002</v>
      </c>
      <c r="Y1961" s="122">
        <v>5.6709507084916</v>
      </c>
      <c r="Z1961" s="122">
        <v>6.0661905543427999</v>
      </c>
      <c r="AA1961" s="122">
        <v>6.5473961588840002</v>
      </c>
      <c r="AB1961" s="122">
        <v>5.9980921955164002</v>
      </c>
      <c r="AC1961" s="122">
        <v>6.1148347233316001</v>
      </c>
      <c r="AD1961" s="122">
        <v>6.1998381698680003</v>
      </c>
      <c r="AE1961" s="122">
        <v>5.3804115938328003</v>
      </c>
      <c r="AF1961" s="122">
        <v>5.1219754813443998</v>
      </c>
      <c r="AG1961" s="122">
        <v>5.5159585258148001</v>
      </c>
      <c r="AH1961" s="122">
        <v>5.1447870080992004</v>
      </c>
      <c r="AI1961" s="122">
        <v>4.5462979590419996</v>
      </c>
      <c r="AJ1961" s="122">
        <v>3.3531237183304001</v>
      </c>
      <c r="AK1961" s="122">
        <v>3.1082685489044</v>
      </c>
      <c r="AL1961" s="122">
        <v>0</v>
      </c>
    </row>
    <row r="1962" spans="1:38" hidden="1" x14ac:dyDescent="0.25">
      <c r="A1962" s="122" t="s">
        <v>1990</v>
      </c>
      <c r="B1962" s="122">
        <v>1</v>
      </c>
      <c r="C1962" s="122" t="s">
        <v>2178</v>
      </c>
      <c r="D1962" s="122" t="s">
        <v>2133</v>
      </c>
      <c r="E1962" s="122">
        <v>37</v>
      </c>
      <c r="F1962" s="122">
        <v>0</v>
      </c>
      <c r="G1962" s="122">
        <v>0</v>
      </c>
      <c r="H1962" s="122">
        <v>0</v>
      </c>
      <c r="I1962" s="122">
        <v>0</v>
      </c>
      <c r="J1962" s="122">
        <v>0</v>
      </c>
      <c r="K1962" s="122">
        <v>0</v>
      </c>
      <c r="L1962" s="122">
        <v>0</v>
      </c>
      <c r="M1962" s="122">
        <v>0</v>
      </c>
      <c r="N1962" s="122">
        <v>0</v>
      </c>
      <c r="O1962" s="122">
        <v>0</v>
      </c>
      <c r="P1962" s="122">
        <v>0</v>
      </c>
      <c r="Q1962" s="122">
        <v>0</v>
      </c>
      <c r="R1962" s="122">
        <v>0</v>
      </c>
      <c r="S1962" s="122">
        <v>0</v>
      </c>
      <c r="T1962" s="122">
        <v>0</v>
      </c>
      <c r="U1962" s="122">
        <v>0</v>
      </c>
      <c r="V1962" s="122">
        <v>0</v>
      </c>
      <c r="W1962" s="122">
        <v>0</v>
      </c>
      <c r="X1962" s="122">
        <v>0</v>
      </c>
      <c r="Y1962" s="122">
        <v>0</v>
      </c>
      <c r="Z1962" s="122">
        <v>0</v>
      </c>
      <c r="AA1962" s="122">
        <v>0</v>
      </c>
      <c r="AB1962" s="122">
        <v>0</v>
      </c>
      <c r="AC1962" s="122">
        <v>0</v>
      </c>
      <c r="AD1962" s="122">
        <v>0</v>
      </c>
      <c r="AE1962" s="122">
        <v>0</v>
      </c>
      <c r="AF1962" s="122">
        <v>0</v>
      </c>
      <c r="AG1962" s="122">
        <v>0</v>
      </c>
      <c r="AH1962" s="122">
        <v>0</v>
      </c>
      <c r="AI1962" s="122">
        <v>0</v>
      </c>
      <c r="AJ1962" s="122">
        <v>0</v>
      </c>
      <c r="AK1962" s="122">
        <v>0</v>
      </c>
      <c r="AL1962" s="122">
        <v>0</v>
      </c>
    </row>
    <row r="1963" spans="1:38" hidden="1" x14ac:dyDescent="0.25">
      <c r="A1963" s="122" t="s">
        <v>1990</v>
      </c>
      <c r="B1963" s="122">
        <v>1</v>
      </c>
      <c r="C1963" s="122" t="s">
        <v>2178</v>
      </c>
      <c r="D1963" s="122" t="s">
        <v>2081</v>
      </c>
      <c r="E1963" s="122">
        <v>37</v>
      </c>
      <c r="F1963" s="122">
        <v>1.9137589699619999</v>
      </c>
      <c r="G1963" s="122">
        <v>1.9390341195287999</v>
      </c>
      <c r="H1963" s="122">
        <v>1.9272227843623999</v>
      </c>
      <c r="I1963" s="122">
        <v>1.8931229683352</v>
      </c>
      <c r="J1963" s="122">
        <v>1.8829713091588001</v>
      </c>
      <c r="K1963" s="122">
        <v>1.8304530938064001</v>
      </c>
      <c r="L1963" s="122">
        <v>1.7719113029772</v>
      </c>
      <c r="M1963" s="122">
        <v>1.7469085114712</v>
      </c>
      <c r="N1963" s="122">
        <v>1.7012254769748001</v>
      </c>
      <c r="O1963" s="122">
        <v>1.6512769687652</v>
      </c>
      <c r="P1963" s="122">
        <v>1.630240434172</v>
      </c>
      <c r="Q1963" s="122">
        <v>1.5893149651064</v>
      </c>
      <c r="R1963" s="122">
        <v>1.6421623665552001</v>
      </c>
      <c r="S1963" s="122">
        <v>1.5437730970815999</v>
      </c>
      <c r="T1963" s="122">
        <v>1.5468656285739999</v>
      </c>
      <c r="U1963" s="122">
        <v>1.4583881862984001</v>
      </c>
      <c r="V1963" s="122">
        <v>1.4195172689291999</v>
      </c>
      <c r="W1963" s="122">
        <v>1.3468168249479999</v>
      </c>
      <c r="X1963" s="122">
        <v>1.3054998747783999</v>
      </c>
      <c r="Y1963" s="122">
        <v>1.2729674005831999</v>
      </c>
      <c r="Z1963" s="122">
        <v>1.2244459785152</v>
      </c>
      <c r="AA1963" s="122">
        <v>1.1670396379628001</v>
      </c>
      <c r="AB1963" s="122">
        <v>1.1939155136691999</v>
      </c>
      <c r="AC1963" s="122">
        <v>1.2227137410991999</v>
      </c>
      <c r="AD1963" s="122">
        <v>1.2623472028860001</v>
      </c>
      <c r="AE1963" s="122">
        <v>1.2868518069652</v>
      </c>
      <c r="AF1963" s="122">
        <v>1.3265687366848</v>
      </c>
      <c r="AG1963" s="122">
        <v>1.285474384684</v>
      </c>
      <c r="AH1963" s="122">
        <v>1.3491884552188</v>
      </c>
      <c r="AI1963" s="122">
        <v>1.3732525205392001</v>
      </c>
      <c r="AJ1963" s="122">
        <v>1.4099430598539999</v>
      </c>
      <c r="AK1963" s="122">
        <v>1.3586973293152</v>
      </c>
      <c r="AL1963" s="122">
        <v>0</v>
      </c>
    </row>
    <row r="1964" spans="1:38" x14ac:dyDescent="0.25">
      <c r="A1964" s="122" t="s">
        <v>1990</v>
      </c>
      <c r="B1964" s="122">
        <v>1</v>
      </c>
      <c r="C1964" s="122" t="s">
        <v>2178</v>
      </c>
      <c r="D1964" s="122" t="s">
        <v>2082</v>
      </c>
      <c r="E1964" s="122">
        <v>37</v>
      </c>
      <c r="F1964" s="122">
        <v>7.5496179307639997</v>
      </c>
      <c r="G1964" s="122">
        <v>7.6128508934968</v>
      </c>
      <c r="H1964" s="122">
        <v>7.4880314758228002</v>
      </c>
      <c r="I1964" s="122">
        <v>7.2345954355024</v>
      </c>
      <c r="J1964" s="122">
        <v>7.1665467248816004</v>
      </c>
      <c r="K1964" s="122">
        <v>6.8789215918136</v>
      </c>
      <c r="L1964" s="122">
        <v>6.5967398449091998</v>
      </c>
      <c r="M1964" s="122">
        <v>6.6381932112523998</v>
      </c>
      <c r="N1964" s="122">
        <v>6.4167849496268001</v>
      </c>
      <c r="O1964" s="122">
        <v>6.4126476383927997</v>
      </c>
      <c r="P1964" s="122">
        <v>6.3794067879416003</v>
      </c>
      <c r="Q1964" s="122">
        <v>6.2796798172052002</v>
      </c>
      <c r="R1964" s="122">
        <v>6.0475038617700001</v>
      </c>
      <c r="S1964" s="122">
        <v>5.8827160644392</v>
      </c>
      <c r="T1964" s="122">
        <v>6.1829700688168003</v>
      </c>
      <c r="U1964" s="122">
        <v>6.1985092877119996</v>
      </c>
      <c r="V1964" s="122">
        <v>6.1655940202219996</v>
      </c>
      <c r="W1964" s="122">
        <v>6.0319313340663996</v>
      </c>
      <c r="X1964" s="122">
        <v>5.8690198274148004</v>
      </c>
      <c r="Y1964" s="122">
        <v>5.6081169219404003</v>
      </c>
      <c r="Z1964" s="122">
        <v>5.3684425391408004</v>
      </c>
      <c r="AA1964" s="122">
        <v>5.0465373564815996</v>
      </c>
      <c r="AB1964" s="122">
        <v>5.2374203187347996</v>
      </c>
      <c r="AC1964" s="122">
        <v>5.2320377271735996</v>
      </c>
      <c r="AD1964" s="122">
        <v>5.3042772880131999</v>
      </c>
      <c r="AE1964" s="122">
        <v>7.7148098343763998</v>
      </c>
      <c r="AF1964" s="122">
        <v>6.0448265327939996</v>
      </c>
      <c r="AG1964" s="122">
        <v>5.2945866968596</v>
      </c>
      <c r="AH1964" s="122">
        <v>5.3612320286616004</v>
      </c>
      <c r="AI1964" s="122">
        <v>5.3732172463788004</v>
      </c>
      <c r="AJ1964" s="122">
        <v>5.4115640582892004</v>
      </c>
      <c r="AK1964" s="122">
        <v>5.3877915782347996</v>
      </c>
      <c r="AL1964" s="122">
        <v>0</v>
      </c>
    </row>
    <row r="1965" spans="1:38" hidden="1" x14ac:dyDescent="0.25">
      <c r="A1965" s="122" t="s">
        <v>1990</v>
      </c>
      <c r="B1965" s="122">
        <v>1</v>
      </c>
      <c r="C1965" s="122" t="s">
        <v>2178</v>
      </c>
      <c r="D1965" s="122" t="s">
        <v>474</v>
      </c>
      <c r="E1965" s="122">
        <v>37</v>
      </c>
      <c r="F1965" s="122">
        <v>5.7560028015139997</v>
      </c>
      <c r="G1965" s="122">
        <v>5.8003808981524001</v>
      </c>
      <c r="H1965" s="122">
        <v>5.8801363294688</v>
      </c>
      <c r="I1965" s="122">
        <v>6.2867941442235997</v>
      </c>
      <c r="J1965" s="122">
        <v>6.3596093554588</v>
      </c>
      <c r="K1965" s="122">
        <v>6.7191009095560004</v>
      </c>
      <c r="L1965" s="122">
        <v>6.6855185670447996</v>
      </c>
      <c r="M1965" s="122">
        <v>7.0333354861000004</v>
      </c>
      <c r="N1965" s="122">
        <v>6.9413592313128003</v>
      </c>
      <c r="O1965" s="122">
        <v>7.1436168303556</v>
      </c>
      <c r="P1965" s="122">
        <v>6.7062593930584002</v>
      </c>
      <c r="Q1965" s="122">
        <v>7.2331177138584</v>
      </c>
      <c r="R1965" s="122">
        <v>7.4441173465372001</v>
      </c>
      <c r="S1965" s="122">
        <v>7.7578649984611996</v>
      </c>
      <c r="T1965" s="122">
        <v>8.2662872377624002</v>
      </c>
      <c r="U1965" s="122">
        <v>9.4512243880627995</v>
      </c>
      <c r="V1965" s="122">
        <v>10.1254488511372</v>
      </c>
      <c r="W1965" s="122">
        <v>10.887973474756</v>
      </c>
      <c r="X1965" s="122">
        <v>11.539556241150001</v>
      </c>
      <c r="Y1965" s="122">
        <v>10.657920118479201</v>
      </c>
      <c r="Z1965" s="122">
        <v>11.273693829420401</v>
      </c>
      <c r="AA1965" s="122">
        <v>11.550648645813199</v>
      </c>
      <c r="AB1965" s="122">
        <v>10.4416100867232</v>
      </c>
      <c r="AC1965" s="122">
        <v>10.0544053009484</v>
      </c>
      <c r="AD1965" s="122">
        <v>9.3402192453108004</v>
      </c>
      <c r="AE1965" s="122">
        <v>8.9184222340555994</v>
      </c>
      <c r="AF1965" s="122">
        <v>11.1475407098636</v>
      </c>
      <c r="AG1965" s="122">
        <v>11.001565457912401</v>
      </c>
      <c r="AH1965" s="122">
        <v>11.1893129493992</v>
      </c>
      <c r="AI1965" s="122">
        <v>11.1583975037556</v>
      </c>
      <c r="AJ1965" s="122">
        <v>10.910181457879199</v>
      </c>
      <c r="AK1965" s="122">
        <v>10.0394144439204</v>
      </c>
      <c r="AL1965" s="122">
        <v>0</v>
      </c>
    </row>
    <row r="1966" spans="1:38" hidden="1" x14ac:dyDescent="0.25">
      <c r="A1966" s="122" t="s">
        <v>1990</v>
      </c>
      <c r="B1966" s="122">
        <v>1</v>
      </c>
      <c r="C1966" s="122" t="s">
        <v>2178</v>
      </c>
      <c r="D1966" s="122" t="s">
        <v>2083</v>
      </c>
      <c r="E1966" s="122">
        <v>37</v>
      </c>
      <c r="F1966" s="122">
        <v>0.74349486415679999</v>
      </c>
      <c r="G1966" s="122">
        <v>0.72793900001199996</v>
      </c>
      <c r="H1966" s="122">
        <v>0.70852267837680005</v>
      </c>
      <c r="I1966" s="122">
        <v>0.69240336147920001</v>
      </c>
      <c r="J1966" s="122">
        <v>0.69271959159200003</v>
      </c>
      <c r="K1966" s="122">
        <v>0.63434236733280003</v>
      </c>
      <c r="L1966" s="122">
        <v>0.60726699038599996</v>
      </c>
      <c r="M1966" s="122">
        <v>0.58074096952760001</v>
      </c>
      <c r="N1966" s="122">
        <v>0.55407432783639998</v>
      </c>
      <c r="O1966" s="122">
        <v>0.53740744907360005</v>
      </c>
      <c r="P1966" s="122">
        <v>0.52039267354480001</v>
      </c>
      <c r="Q1966" s="122">
        <v>0.49449287752760002</v>
      </c>
      <c r="R1966" s="122">
        <v>0.54645247473320002</v>
      </c>
      <c r="S1966" s="122">
        <v>0.44391186628040002</v>
      </c>
      <c r="T1966" s="122">
        <v>0.43088029304039999</v>
      </c>
      <c r="U1966" s="122">
        <v>0.41319603812759997</v>
      </c>
      <c r="V1966" s="122">
        <v>0.39883510607639999</v>
      </c>
      <c r="W1966" s="122">
        <v>0.38130113009240002</v>
      </c>
      <c r="X1966" s="122">
        <v>0.3645613427428</v>
      </c>
      <c r="Y1966" s="122">
        <v>0.35032770761799997</v>
      </c>
      <c r="Z1966" s="122">
        <v>0.33685908991840002</v>
      </c>
      <c r="AA1966" s="122">
        <v>0.32660037653879997</v>
      </c>
      <c r="AB1966" s="122">
        <v>0.33009983654480002</v>
      </c>
      <c r="AC1966" s="122">
        <v>0.33239693634840001</v>
      </c>
      <c r="AD1966" s="122">
        <v>0.3332688948932</v>
      </c>
      <c r="AE1966" s="122">
        <v>0.34550467992880002</v>
      </c>
      <c r="AF1966" s="122">
        <v>0.3489352757352</v>
      </c>
      <c r="AG1966" s="122">
        <v>0.34008528795359999</v>
      </c>
      <c r="AH1966" s="122">
        <v>0.34762157304840002</v>
      </c>
      <c r="AI1966" s="122">
        <v>0.35293504588719998</v>
      </c>
      <c r="AJ1966" s="122">
        <v>0.35926602197360002</v>
      </c>
      <c r="AK1966" s="122">
        <v>0.33195257355960001</v>
      </c>
      <c r="AL1966" s="122">
        <v>0</v>
      </c>
    </row>
    <row r="1967" spans="1:38" hidden="1" x14ac:dyDescent="0.25">
      <c r="A1967" s="122" t="s">
        <v>1990</v>
      </c>
      <c r="B1967" s="122">
        <v>1</v>
      </c>
      <c r="C1967" s="122" t="s">
        <v>2178</v>
      </c>
      <c r="D1967" s="122" t="s">
        <v>2084</v>
      </c>
      <c r="E1967" s="122">
        <v>37</v>
      </c>
      <c r="F1967" s="122">
        <v>0.16925572968640001</v>
      </c>
      <c r="G1967" s="122">
        <v>0.1665035192604</v>
      </c>
      <c r="H1967" s="122">
        <v>0.15894736292120001</v>
      </c>
      <c r="I1967" s="122">
        <v>0.1563420850292</v>
      </c>
      <c r="J1967" s="122">
        <v>0.15827963711279999</v>
      </c>
      <c r="K1967" s="122">
        <v>0.14139549244239999</v>
      </c>
      <c r="L1967" s="122">
        <v>0.1351137565344</v>
      </c>
      <c r="M1967" s="122">
        <v>0.12790324595999999</v>
      </c>
      <c r="N1967" s="122">
        <v>0.12136837891920001</v>
      </c>
      <c r="O1967" s="122">
        <v>0.11608205399840001</v>
      </c>
      <c r="P1967" s="122">
        <v>0.10932755470280001</v>
      </c>
      <c r="Q1967" s="122">
        <v>0.1042109858692</v>
      </c>
      <c r="R1967" s="122">
        <v>9.7996547073600004E-2</v>
      </c>
      <c r="S1967" s="122">
        <v>9.0570841295200002E-2</v>
      </c>
      <c r="T1967" s="122">
        <v>8.6848161142400002E-2</v>
      </c>
      <c r="U1967" s="122">
        <v>7.8245146159600001E-2</v>
      </c>
      <c r="V1967" s="122">
        <v>7.4231050852000005E-2</v>
      </c>
      <c r="W1967" s="122">
        <v>6.6954998633599994E-2</v>
      </c>
      <c r="X1967" s="122">
        <v>6.1687930539199999E-2</v>
      </c>
      <c r="Y1967" s="122">
        <v>5.9459621502400001E-2</v>
      </c>
      <c r="Z1967" s="122">
        <v>6.0391812378800001E-2</v>
      </c>
      <c r="AA1967" s="122">
        <v>5.59495215496E-2</v>
      </c>
      <c r="AB1967" s="122">
        <v>5.4541455141599998E-2</v>
      </c>
      <c r="AC1967" s="122">
        <v>5.4306488448799997E-2</v>
      </c>
      <c r="AD1967" s="122">
        <v>5.3416699909999997E-2</v>
      </c>
      <c r="AE1967" s="122">
        <v>5.3866571875199998E-2</v>
      </c>
      <c r="AF1967" s="122">
        <v>5.3575944844800001E-2</v>
      </c>
      <c r="AG1967" s="122">
        <v>5.3325215398000003E-2</v>
      </c>
      <c r="AH1967" s="122">
        <v>5.3184347619199997E-2</v>
      </c>
      <c r="AI1967" s="122">
        <v>5.3094087289600002E-2</v>
      </c>
      <c r="AJ1967" s="122">
        <v>5.3020200531199997E-2</v>
      </c>
      <c r="AK1967" s="122">
        <v>5.3066583578400002E-2</v>
      </c>
      <c r="AL1967" s="122">
        <v>0</v>
      </c>
    </row>
    <row r="1968" spans="1:38" hidden="1" x14ac:dyDescent="0.25">
      <c r="A1968" s="122" t="s">
        <v>1990</v>
      </c>
      <c r="B1968" s="122">
        <v>1</v>
      </c>
      <c r="C1968" s="122" t="s">
        <v>2178</v>
      </c>
      <c r="D1968" s="122" t="s">
        <v>2085</v>
      </c>
      <c r="E1968" s="122">
        <v>37</v>
      </c>
      <c r="F1968" s="122">
        <v>0.1626522455236</v>
      </c>
      <c r="G1968" s="122">
        <v>0.16127427076039999</v>
      </c>
      <c r="H1968" s="122">
        <v>0.15818980053519999</v>
      </c>
      <c r="I1968" s="122">
        <v>0.15617570667440001</v>
      </c>
      <c r="J1968" s="122">
        <v>0.1569652691348</v>
      </c>
      <c r="K1968" s="122">
        <v>0.15278940578719999</v>
      </c>
      <c r="L1968" s="122">
        <v>0.1446463632628</v>
      </c>
      <c r="M1968" s="122">
        <v>0.13914562397120001</v>
      </c>
      <c r="N1968" s="122">
        <v>0.1338633194836</v>
      </c>
      <c r="O1968" s="122">
        <v>0.13496776929439999</v>
      </c>
      <c r="P1968" s="122">
        <v>0.1286278160272</v>
      </c>
      <c r="Q1968" s="122">
        <v>0.1264264347388</v>
      </c>
      <c r="R1968" s="122">
        <v>0.12020880263560001</v>
      </c>
      <c r="S1968" s="122">
        <v>0.1127042281204</v>
      </c>
      <c r="T1968" s="122">
        <v>0.1110106342212</v>
      </c>
      <c r="U1968" s="122">
        <v>0.1090887400484</v>
      </c>
      <c r="V1968" s="122">
        <v>0.1114830390688</v>
      </c>
      <c r="W1968" s="122">
        <v>0.1077303550232</v>
      </c>
      <c r="X1968" s="122">
        <v>0.10562840236480001</v>
      </c>
      <c r="Y1968" s="122">
        <v>0.1009645821548</v>
      </c>
      <c r="Z1968" s="122">
        <v>9.9567014747200006E-2</v>
      </c>
      <c r="AA1968" s="122">
        <v>0.10393882257919999</v>
      </c>
      <c r="AB1968" s="122">
        <v>0.1141262295936</v>
      </c>
      <c r="AC1968" s="122">
        <v>0.1145859749552</v>
      </c>
      <c r="AD1968" s="122">
        <v>0.11891140392040001</v>
      </c>
      <c r="AE1968" s="122">
        <v>0.1216784914912</v>
      </c>
      <c r="AF1968" s="122">
        <v>0.12668229197959999</v>
      </c>
      <c r="AG1968" s="122">
        <v>0.12304536808200001</v>
      </c>
      <c r="AH1968" s="122">
        <v>0.1257774204456</v>
      </c>
      <c r="AI1968" s="122">
        <v>0.1272710736164</v>
      </c>
      <c r="AJ1968" s="122">
        <v>0.13101943096759999</v>
      </c>
      <c r="AK1968" s="122">
        <v>0.1287333035156</v>
      </c>
      <c r="AL1968" s="122">
        <v>0</v>
      </c>
    </row>
    <row r="1969" spans="1:38" hidden="1" x14ac:dyDescent="0.25">
      <c r="A1969" s="122" t="s">
        <v>1990</v>
      </c>
      <c r="B1969" s="122">
        <v>1</v>
      </c>
      <c r="C1969" s="122" t="s">
        <v>2178</v>
      </c>
      <c r="D1969" s="122" t="s">
        <v>2086</v>
      </c>
      <c r="E1969" s="122">
        <v>37</v>
      </c>
      <c r="F1969" s="122">
        <v>1.7839080544712</v>
      </c>
      <c r="G1969" s="122">
        <v>1.7831598874179999</v>
      </c>
      <c r="H1969" s="122">
        <v>1.7717431592868</v>
      </c>
      <c r="I1969" s="122">
        <v>1.7455558876532</v>
      </c>
      <c r="J1969" s="122">
        <v>1.7481547060236</v>
      </c>
      <c r="K1969" s="122">
        <v>1.7237659816468001</v>
      </c>
      <c r="L1969" s="122">
        <v>1.6500960695744</v>
      </c>
      <c r="M1969" s="122">
        <v>1.6157036859572</v>
      </c>
      <c r="N1969" s="122">
        <v>1.5600214228172</v>
      </c>
      <c r="O1969" s="122">
        <v>1.5219876336839999</v>
      </c>
      <c r="P1969" s="122">
        <v>1.4753635128567999</v>
      </c>
      <c r="Q1969" s="122">
        <v>1.4252271807704</v>
      </c>
      <c r="R1969" s="122">
        <v>1.4544633726167999</v>
      </c>
      <c r="S1969" s="122">
        <v>1.3684157469247999</v>
      </c>
      <c r="T1969" s="122">
        <v>1.3648287500931999</v>
      </c>
      <c r="U1969" s="122">
        <v>1.4086117572436001</v>
      </c>
      <c r="V1969" s="122">
        <v>1.3915694612652001</v>
      </c>
      <c r="W1969" s="122">
        <v>1.3077875350315999</v>
      </c>
      <c r="X1969" s="122">
        <v>1.2796000278208</v>
      </c>
      <c r="Y1969" s="122">
        <v>1.2588926644784</v>
      </c>
      <c r="Z1969" s="122">
        <v>1.2677872295564001</v>
      </c>
      <c r="AA1969" s="122">
        <v>1.2961385178196001</v>
      </c>
      <c r="AB1969" s="122">
        <v>1.3398971754419999</v>
      </c>
      <c r="AC1969" s="122">
        <v>1.3272290439715999</v>
      </c>
      <c r="AD1969" s="122">
        <v>1.3465662092652</v>
      </c>
      <c r="AE1969" s="122">
        <v>1.3874317133823999</v>
      </c>
      <c r="AF1969" s="122">
        <v>1.4296442345808</v>
      </c>
      <c r="AG1969" s="122">
        <v>1.4505350487208</v>
      </c>
      <c r="AH1969" s="122">
        <v>1.5171627772392</v>
      </c>
      <c r="AI1969" s="122">
        <v>1.5610793776984</v>
      </c>
      <c r="AJ1969" s="122">
        <v>1.6153595198440001</v>
      </c>
      <c r="AK1969" s="122">
        <v>1.5973656584675999</v>
      </c>
      <c r="AL1969" s="122">
        <v>0</v>
      </c>
    </row>
    <row r="1970" spans="1:38" hidden="1" x14ac:dyDescent="0.25">
      <c r="A1970" s="122" t="s">
        <v>1990</v>
      </c>
      <c r="B1970" s="122">
        <v>1</v>
      </c>
      <c r="C1970" s="122" t="s">
        <v>2178</v>
      </c>
      <c r="D1970" s="122" t="s">
        <v>2143</v>
      </c>
      <c r="E1970" s="122">
        <v>37</v>
      </c>
      <c r="F1970" s="122">
        <v>4.3124049037747998</v>
      </c>
      <c r="G1970" s="122">
        <v>4.4622453983407997</v>
      </c>
      <c r="H1970" s="122">
        <v>4.3631731859127996</v>
      </c>
      <c r="I1970" s="122">
        <v>4.4597134619379997</v>
      </c>
      <c r="J1970" s="122">
        <v>4.4688098453403997</v>
      </c>
      <c r="K1970" s="122">
        <v>4.5835217754227999</v>
      </c>
      <c r="L1970" s="122">
        <v>4.5282534910088001</v>
      </c>
      <c r="M1970" s="122">
        <v>4.6841270309903997</v>
      </c>
      <c r="N1970" s="122">
        <v>4.5394470754164002</v>
      </c>
      <c r="O1970" s="122">
        <v>4.2780820795860004</v>
      </c>
      <c r="P1970" s="122">
        <v>4.5500501392163999</v>
      </c>
      <c r="Q1970" s="122">
        <v>4.5012891091867999</v>
      </c>
      <c r="R1970" s="122">
        <v>4.4731134762776001</v>
      </c>
      <c r="S1970" s="122">
        <v>4.3471203832700001</v>
      </c>
      <c r="T1970" s="122">
        <v>4.3313081495460004</v>
      </c>
      <c r="U1970" s="122">
        <v>1.7052899377640001</v>
      </c>
      <c r="V1970" s="122">
        <v>4.2051249166920002</v>
      </c>
      <c r="W1970" s="122">
        <v>3.7893217015079999</v>
      </c>
      <c r="X1970" s="122">
        <v>3.44433137489</v>
      </c>
      <c r="Y1970" s="122">
        <v>3.2416399092588</v>
      </c>
      <c r="Z1970" s="122">
        <v>1.4640392031048</v>
      </c>
      <c r="AA1970" s="122">
        <v>1.2291200970328</v>
      </c>
      <c r="AB1970" s="122">
        <v>1.0547023439092</v>
      </c>
      <c r="AC1970" s="122">
        <v>0.82803643355440004</v>
      </c>
      <c r="AD1970" s="122">
        <v>0.6068675169844</v>
      </c>
      <c r="AE1970" s="122">
        <v>0.4935011975152</v>
      </c>
      <c r="AF1970" s="122">
        <v>0.62197636761959996</v>
      </c>
      <c r="AG1970" s="122">
        <v>0.50354670296839998</v>
      </c>
      <c r="AH1970" s="122">
        <v>0.51497204541719999</v>
      </c>
      <c r="AI1970" s="122">
        <v>0.40662653337600002</v>
      </c>
      <c r="AJ1970" s="122">
        <v>0.45856712466040001</v>
      </c>
      <c r="AK1970" s="122">
        <v>0.31877517520519999</v>
      </c>
      <c r="AL1970" s="122">
        <v>0</v>
      </c>
    </row>
    <row r="1971" spans="1:38" hidden="1" x14ac:dyDescent="0.25">
      <c r="A1971" s="122" t="s">
        <v>1990</v>
      </c>
      <c r="B1971" s="122">
        <v>1</v>
      </c>
      <c r="C1971" s="122" t="s">
        <v>2178</v>
      </c>
      <c r="D1971" s="122" t="s">
        <v>2087</v>
      </c>
      <c r="E1971" s="122">
        <v>37</v>
      </c>
      <c r="F1971" s="122">
        <v>1.9757954426336</v>
      </c>
      <c r="G1971" s="122">
        <v>1.9753389941684001</v>
      </c>
      <c r="H1971" s="122">
        <v>1.9588810185251999</v>
      </c>
      <c r="I1971" s="122">
        <v>1.9435838392544</v>
      </c>
      <c r="J1971" s="122">
        <v>1.95396042205</v>
      </c>
      <c r="K1971" s="122">
        <v>1.88310709881</v>
      </c>
      <c r="L1971" s="122">
        <v>1.8106214769328</v>
      </c>
      <c r="M1971" s="122">
        <v>1.7827258962520001</v>
      </c>
      <c r="N1971" s="122">
        <v>1.7519371570624001</v>
      </c>
      <c r="O1971" s="122">
        <v>1.7044105310008</v>
      </c>
      <c r="P1971" s="122">
        <v>1.6417724821763999</v>
      </c>
      <c r="Q1971" s="122">
        <v>1.5905921664275999</v>
      </c>
      <c r="R1971" s="122">
        <v>1.649706756726</v>
      </c>
      <c r="S1971" s="122">
        <v>1.5942195758383999</v>
      </c>
      <c r="T1971" s="122">
        <v>1.5598988838636001</v>
      </c>
      <c r="U1971" s="122">
        <v>1.5003647899100001</v>
      </c>
      <c r="V1971" s="122">
        <v>1.4544873767032001</v>
      </c>
      <c r="W1971" s="122">
        <v>1.33737318827</v>
      </c>
      <c r="X1971" s="122">
        <v>1.2915794979724</v>
      </c>
      <c r="Y1971" s="122">
        <v>1.2310137315644001</v>
      </c>
      <c r="Z1971" s="122">
        <v>1.2123854594179999</v>
      </c>
      <c r="AA1971" s="122">
        <v>1.1672377806544001</v>
      </c>
      <c r="AB1971" s="122">
        <v>1.2202575483924001</v>
      </c>
      <c r="AC1971" s="122">
        <v>1.2254803934772001</v>
      </c>
      <c r="AD1971" s="122">
        <v>1.2597285491000001</v>
      </c>
      <c r="AE1971" s="122">
        <v>1.2953978837996001</v>
      </c>
      <c r="AF1971" s="122">
        <v>1.3361917196068001</v>
      </c>
      <c r="AG1971" s="122">
        <v>1.3528194473527999</v>
      </c>
      <c r="AH1971" s="122">
        <v>1.3854908344620001</v>
      </c>
      <c r="AI1971" s="122">
        <v>1.4258130406492</v>
      </c>
      <c r="AJ1971" s="122">
        <v>1.4496953575747999</v>
      </c>
      <c r="AK1971" s="122">
        <v>1.4312926322352</v>
      </c>
      <c r="AL1971" s="122">
        <v>0</v>
      </c>
    </row>
    <row r="1972" spans="1:38" hidden="1" x14ac:dyDescent="0.25">
      <c r="A1972" s="122" t="s">
        <v>1990</v>
      </c>
      <c r="B1972" s="122">
        <v>1</v>
      </c>
      <c r="C1972" s="122" t="s">
        <v>2178</v>
      </c>
      <c r="D1972" s="122" t="s">
        <v>2134</v>
      </c>
      <c r="E1972" s="122">
        <v>37</v>
      </c>
      <c r="F1972" s="122">
        <v>0</v>
      </c>
      <c r="G1972" s="122">
        <v>0</v>
      </c>
      <c r="H1972" s="122">
        <v>0</v>
      </c>
      <c r="I1972" s="122">
        <v>0</v>
      </c>
      <c r="J1972" s="122">
        <v>0</v>
      </c>
      <c r="K1972" s="122">
        <v>0</v>
      </c>
      <c r="L1972" s="122">
        <v>0</v>
      </c>
      <c r="M1972" s="122">
        <v>0</v>
      </c>
      <c r="N1972" s="122">
        <v>0</v>
      </c>
      <c r="O1972" s="122">
        <v>0</v>
      </c>
      <c r="P1972" s="122">
        <v>0</v>
      </c>
      <c r="Q1972" s="122">
        <v>0</v>
      </c>
      <c r="R1972" s="122">
        <v>0</v>
      </c>
      <c r="S1972" s="122">
        <v>0</v>
      </c>
      <c r="T1972" s="122">
        <v>0</v>
      </c>
      <c r="U1972" s="122">
        <v>0</v>
      </c>
      <c r="V1972" s="122">
        <v>0</v>
      </c>
      <c r="W1972" s="122">
        <v>0</v>
      </c>
      <c r="X1972" s="122">
        <v>0</v>
      </c>
      <c r="Y1972" s="122">
        <v>0</v>
      </c>
      <c r="Z1972" s="122">
        <v>0</v>
      </c>
      <c r="AA1972" s="122">
        <v>0</v>
      </c>
      <c r="AB1972" s="122">
        <v>0</v>
      </c>
      <c r="AC1972" s="122">
        <v>0</v>
      </c>
      <c r="AD1972" s="122">
        <v>0</v>
      </c>
      <c r="AE1972" s="122">
        <v>0</v>
      </c>
      <c r="AF1972" s="122">
        <v>0</v>
      </c>
      <c r="AG1972" s="122">
        <v>0</v>
      </c>
      <c r="AH1972" s="122">
        <v>0</v>
      </c>
      <c r="AI1972" s="122">
        <v>0</v>
      </c>
      <c r="AJ1972" s="122">
        <v>0</v>
      </c>
      <c r="AK1972" s="122">
        <v>0</v>
      </c>
      <c r="AL1972" s="122">
        <v>0</v>
      </c>
    </row>
    <row r="1973" spans="1:38" hidden="1" x14ac:dyDescent="0.25">
      <c r="A1973" s="122" t="s">
        <v>1990</v>
      </c>
      <c r="B1973" s="122">
        <v>1</v>
      </c>
      <c r="C1973" s="122" t="s">
        <v>2178</v>
      </c>
      <c r="D1973" s="122" t="s">
        <v>2088</v>
      </c>
      <c r="E1973" s="122">
        <v>37</v>
      </c>
      <c r="F1973" s="122">
        <v>4.8914513370800002E-2</v>
      </c>
      <c r="G1973" s="122">
        <v>4.7467890215200002E-2</v>
      </c>
      <c r="H1973" s="122">
        <v>4.67277368124E-2</v>
      </c>
      <c r="I1973" s="122">
        <v>4.5880394218399997E-2</v>
      </c>
      <c r="J1973" s="122">
        <v>4.45190128852E-2</v>
      </c>
      <c r="K1973" s="122">
        <v>4.1787048455600002E-2</v>
      </c>
      <c r="L1973" s="122">
        <v>3.9114003499200002E-2</v>
      </c>
      <c r="M1973" s="122">
        <v>3.8066009127999997E-2</v>
      </c>
      <c r="N1973" s="122">
        <v>3.6792526979599997E-2</v>
      </c>
      <c r="O1973" s="122">
        <v>3.5447658002399997E-2</v>
      </c>
      <c r="P1973" s="122">
        <v>3.40433451932E-2</v>
      </c>
      <c r="Q1973" s="122">
        <v>3.2561753335999997E-2</v>
      </c>
      <c r="R1973" s="122">
        <v>3.070863481E-2</v>
      </c>
      <c r="S1973" s="122">
        <v>2.84926461624E-2</v>
      </c>
      <c r="T1973" s="122">
        <v>2.69379689432E-2</v>
      </c>
      <c r="U1973" s="122">
        <v>2.5231862969600002E-2</v>
      </c>
      <c r="V1973" s="122">
        <v>2.3881554379200001E-2</v>
      </c>
      <c r="W1973" s="122">
        <v>2.12906179528E-2</v>
      </c>
      <c r="X1973" s="122">
        <v>2.0161915087999999E-2</v>
      </c>
      <c r="Y1973" s="122">
        <v>1.8846705922800001E-2</v>
      </c>
      <c r="Z1973" s="122">
        <v>1.7690402578799998E-2</v>
      </c>
      <c r="AA1973" s="122">
        <v>1.6244366000799999E-2</v>
      </c>
      <c r="AB1973" s="122">
        <v>1.5817860954E-2</v>
      </c>
      <c r="AC1973" s="122">
        <v>1.5949504731999999E-2</v>
      </c>
      <c r="AD1973" s="122">
        <v>1.6341887153200001E-2</v>
      </c>
      <c r="AE1973" s="122">
        <v>1.6269848641199999E-2</v>
      </c>
      <c r="AF1973" s="122">
        <v>1.6354645356000001E-2</v>
      </c>
      <c r="AG1973" s="122">
        <v>1.5863133305600002E-2</v>
      </c>
      <c r="AH1973" s="122">
        <v>1.5916961885999999E-2</v>
      </c>
      <c r="AI1973" s="122">
        <v>1.6004283562399999E-2</v>
      </c>
      <c r="AJ1973" s="122">
        <v>1.60737562272E-2</v>
      </c>
      <c r="AK1973" s="122">
        <v>1.6174769982000001E-2</v>
      </c>
      <c r="AL1973" s="122">
        <v>0</v>
      </c>
    </row>
    <row r="1974" spans="1:38" hidden="1" x14ac:dyDescent="0.25">
      <c r="A1974" s="122" t="s">
        <v>1990</v>
      </c>
      <c r="B1974" s="122">
        <v>1</v>
      </c>
      <c r="C1974" s="122" t="s">
        <v>2178</v>
      </c>
      <c r="D1974" s="122" t="s">
        <v>2089</v>
      </c>
      <c r="E1974" s="122">
        <v>37</v>
      </c>
      <c r="F1974" s="122">
        <v>2.3018891715428</v>
      </c>
      <c r="G1974" s="122">
        <v>2.3283697813936</v>
      </c>
      <c r="H1974" s="122">
        <v>2.3176701591932001</v>
      </c>
      <c r="I1974" s="122">
        <v>2.2858122527828</v>
      </c>
      <c r="J1974" s="122">
        <v>2.2742056594543998</v>
      </c>
      <c r="K1974" s="122">
        <v>2.2000872298664</v>
      </c>
      <c r="L1974" s="122">
        <v>2.121569386524</v>
      </c>
      <c r="M1974" s="122">
        <v>2.0778011195928001</v>
      </c>
      <c r="N1974" s="122">
        <v>2.0176604053872</v>
      </c>
      <c r="O1974" s="122">
        <v>1.9360488808723999</v>
      </c>
      <c r="P1974" s="122">
        <v>1.8845104538148001</v>
      </c>
      <c r="Q1974" s="122">
        <v>1.8147963164128</v>
      </c>
      <c r="R1974" s="122">
        <v>1.7974264067424</v>
      </c>
      <c r="S1974" s="122">
        <v>1.78210817953</v>
      </c>
      <c r="T1974" s="122">
        <v>1.6867869523848</v>
      </c>
      <c r="U1974" s="122">
        <v>1.6342372489548</v>
      </c>
      <c r="V1974" s="122">
        <v>1.5850370393676001</v>
      </c>
      <c r="W1974" s="122">
        <v>1.5940858988936</v>
      </c>
      <c r="X1974" s="122">
        <v>1.5481166406775999</v>
      </c>
      <c r="Y1974" s="122">
        <v>1.4788160659831999</v>
      </c>
      <c r="Z1974" s="122">
        <v>1.4380530888751999</v>
      </c>
      <c r="AA1974" s="122">
        <v>1.37418437723</v>
      </c>
      <c r="AB1974" s="122">
        <v>1.4018472531420001</v>
      </c>
      <c r="AC1974" s="122">
        <v>1.4410814639256</v>
      </c>
      <c r="AD1974" s="122">
        <v>1.486233014</v>
      </c>
      <c r="AE1974" s="122">
        <v>1.4805398047075999</v>
      </c>
      <c r="AF1974" s="122">
        <v>1.5333329127788</v>
      </c>
      <c r="AG1974" s="122">
        <v>1.5125438917484</v>
      </c>
      <c r="AH1974" s="122">
        <v>1.5768498487167999</v>
      </c>
      <c r="AI1974" s="122">
        <v>1.5922523299675999</v>
      </c>
      <c r="AJ1974" s="122">
        <v>1.6216489468144</v>
      </c>
      <c r="AK1974" s="122">
        <v>1.5950840738195999</v>
      </c>
      <c r="AL1974" s="122">
        <v>0</v>
      </c>
    </row>
    <row r="1975" spans="1:38" hidden="1" x14ac:dyDescent="0.25">
      <c r="A1975" s="122" t="s">
        <v>1990</v>
      </c>
      <c r="B1975" s="122">
        <v>1</v>
      </c>
      <c r="C1975" s="122" t="s">
        <v>2178</v>
      </c>
      <c r="D1975" s="122" t="s">
        <v>2090</v>
      </c>
      <c r="E1975" s="122">
        <v>37</v>
      </c>
      <c r="F1975" s="122">
        <v>0.581775525786</v>
      </c>
      <c r="G1975" s="122">
        <v>0.5903388616552</v>
      </c>
      <c r="H1975" s="122">
        <v>0.58823416975120002</v>
      </c>
      <c r="I1975" s="122">
        <v>0.58362442978560003</v>
      </c>
      <c r="J1975" s="122">
        <v>0.58554090424479999</v>
      </c>
      <c r="K1975" s="122">
        <v>0.56748497037120005</v>
      </c>
      <c r="L1975" s="122">
        <v>0.54817783579159995</v>
      </c>
      <c r="M1975" s="122">
        <v>0.54057794663320002</v>
      </c>
      <c r="N1975" s="122">
        <v>0.527778812988</v>
      </c>
      <c r="O1975" s="122">
        <v>0.50673830713519996</v>
      </c>
      <c r="P1975" s="122">
        <v>0.49399131542039998</v>
      </c>
      <c r="Q1975" s="122">
        <v>0.48038042954999999</v>
      </c>
      <c r="R1975" s="122">
        <v>0.45243788883160002</v>
      </c>
      <c r="S1975" s="122">
        <v>0.43980814053400002</v>
      </c>
      <c r="T1975" s="122">
        <v>0.4264383571</v>
      </c>
      <c r="U1975" s="122">
        <v>0.41208811809200002</v>
      </c>
      <c r="V1975" s="122">
        <v>0.39925107844160002</v>
      </c>
      <c r="W1975" s="122">
        <v>0.36126085357319998</v>
      </c>
      <c r="X1975" s="122">
        <v>0.35216446504400001</v>
      </c>
      <c r="Y1975" s="122">
        <v>0.33545119338079998</v>
      </c>
      <c r="Z1975" s="122">
        <v>0.32322716657279998</v>
      </c>
      <c r="AA1975" s="122">
        <v>0.30575745790519998</v>
      </c>
      <c r="AB1975" s="122">
        <v>0.3143619129336</v>
      </c>
      <c r="AC1975" s="122">
        <v>0.31984402296839998</v>
      </c>
      <c r="AD1975" s="122">
        <v>0.32822615952560003</v>
      </c>
      <c r="AE1975" s="122">
        <v>0.33522420234520001</v>
      </c>
      <c r="AF1975" s="122">
        <v>0.3444843897348</v>
      </c>
      <c r="AG1975" s="122">
        <v>0.33824262160079999</v>
      </c>
      <c r="AH1975" s="122">
        <v>0.34906923230199999</v>
      </c>
      <c r="AI1975" s="122">
        <v>0.36148306925919999</v>
      </c>
      <c r="AJ1975" s="122">
        <v>0.37060360079400001</v>
      </c>
      <c r="AK1975" s="122">
        <v>0.3713003976416</v>
      </c>
      <c r="AL1975" s="122">
        <v>0</v>
      </c>
    </row>
    <row r="1976" spans="1:38" hidden="1" x14ac:dyDescent="0.25">
      <c r="A1976" s="122" t="s">
        <v>1990</v>
      </c>
      <c r="B1976" s="122">
        <v>1</v>
      </c>
      <c r="C1976" s="122" t="s">
        <v>2178</v>
      </c>
      <c r="D1976" s="122" t="s">
        <v>2091</v>
      </c>
      <c r="E1976" s="122">
        <v>37</v>
      </c>
      <c r="F1976" s="122">
        <v>3.9959546421284</v>
      </c>
      <c r="G1976" s="122">
        <v>4.0258311745792001</v>
      </c>
      <c r="H1976" s="122">
        <v>3.9834039018144001</v>
      </c>
      <c r="I1976" s="122">
        <v>3.9496473341080001</v>
      </c>
      <c r="J1976" s="122">
        <v>3.9500539292788002</v>
      </c>
      <c r="K1976" s="122">
        <v>3.8027710308924001</v>
      </c>
      <c r="L1976" s="122">
        <v>3.6979918441563999</v>
      </c>
      <c r="M1976" s="122">
        <v>3.6412882415027998</v>
      </c>
      <c r="N1976" s="122">
        <v>3.5019563388432</v>
      </c>
      <c r="O1976" s="122">
        <v>3.4094277502152002</v>
      </c>
      <c r="P1976" s="122">
        <v>3.3270975586547999</v>
      </c>
      <c r="Q1976" s="122">
        <v>3.2304347939696001</v>
      </c>
      <c r="R1976" s="122">
        <v>3.1913725002767999</v>
      </c>
      <c r="S1976" s="122">
        <v>3.0604818338220001</v>
      </c>
      <c r="T1976" s="122">
        <v>3.3631711402464002</v>
      </c>
      <c r="U1976" s="122">
        <v>2.9467450858692001</v>
      </c>
      <c r="V1976" s="122">
        <v>2.7902566462316001</v>
      </c>
      <c r="W1976" s="122">
        <v>2.7110545521164</v>
      </c>
      <c r="X1976" s="122">
        <v>2.6342747756808</v>
      </c>
      <c r="Y1976" s="122">
        <v>2.5424168651364001</v>
      </c>
      <c r="Z1976" s="122">
        <v>2.4874468246096</v>
      </c>
      <c r="AA1976" s="122">
        <v>2.3969460186560001</v>
      </c>
      <c r="AB1976" s="122">
        <v>2.42052270257</v>
      </c>
      <c r="AC1976" s="122">
        <v>2.4153117879688</v>
      </c>
      <c r="AD1976" s="122">
        <v>2.4691704374064001</v>
      </c>
      <c r="AE1976" s="122">
        <v>2.6116235756043999</v>
      </c>
      <c r="AF1976" s="122">
        <v>2.7527164068040002</v>
      </c>
      <c r="AG1976" s="122">
        <v>2.7311817778027998</v>
      </c>
      <c r="AH1976" s="122">
        <v>2.7069595597632001</v>
      </c>
      <c r="AI1976" s="122">
        <v>2.7018561277875999</v>
      </c>
      <c r="AJ1976" s="122">
        <v>2.7506899977788</v>
      </c>
      <c r="AK1976" s="122">
        <v>2.6960404495920001</v>
      </c>
      <c r="AL1976" s="122">
        <v>0</v>
      </c>
    </row>
    <row r="1977" spans="1:38" hidden="1" x14ac:dyDescent="0.25">
      <c r="A1977" s="122" t="s">
        <v>1990</v>
      </c>
      <c r="B1977" s="122">
        <v>1</v>
      </c>
      <c r="C1977" s="122" t="s">
        <v>2178</v>
      </c>
      <c r="D1977" s="122" t="s">
        <v>2092</v>
      </c>
      <c r="E1977" s="122">
        <v>37</v>
      </c>
      <c r="F1977" s="122">
        <v>2.8242406156608002</v>
      </c>
      <c r="G1977" s="122">
        <v>2.8330850399992</v>
      </c>
      <c r="H1977" s="122">
        <v>2.8155445148067999</v>
      </c>
      <c r="I1977" s="122">
        <v>2.8040673018820002</v>
      </c>
      <c r="J1977" s="122">
        <v>2.8182836072216002</v>
      </c>
      <c r="K1977" s="122">
        <v>2.7295737782124001</v>
      </c>
      <c r="L1977" s="122">
        <v>2.6561511103203999</v>
      </c>
      <c r="M1977" s="122">
        <v>2.6609026543876002</v>
      </c>
      <c r="N1977" s="122">
        <v>2.5790389767940001</v>
      </c>
      <c r="O1977" s="122">
        <v>2.5421823628068001</v>
      </c>
      <c r="P1977" s="122">
        <v>2.4658933567884</v>
      </c>
      <c r="Q1977" s="122">
        <v>2.3849369248152001</v>
      </c>
      <c r="R1977" s="122">
        <v>2.3722417870844001</v>
      </c>
      <c r="S1977" s="122">
        <v>2.2576238813464</v>
      </c>
      <c r="T1977" s="122">
        <v>2.1681213522835998</v>
      </c>
      <c r="U1977" s="122">
        <v>2.1129855984076</v>
      </c>
      <c r="V1977" s="122">
        <v>2.0311731621216</v>
      </c>
      <c r="W1977" s="122">
        <v>1.8972697096891999</v>
      </c>
      <c r="X1977" s="122">
        <v>1.8454003571219999</v>
      </c>
      <c r="Y1977" s="122">
        <v>1.8023878477276001</v>
      </c>
      <c r="Z1977" s="122">
        <v>1.7636787411320001</v>
      </c>
      <c r="AA1977" s="122">
        <v>1.731946172922</v>
      </c>
      <c r="AB1977" s="122">
        <v>1.7556127349684001</v>
      </c>
      <c r="AC1977" s="122">
        <v>1.7698981510028</v>
      </c>
      <c r="AD1977" s="122">
        <v>1.7771935354207999</v>
      </c>
      <c r="AE1977" s="122">
        <v>1.7546966353728</v>
      </c>
      <c r="AF1977" s="122">
        <v>1.8964106988372</v>
      </c>
      <c r="AG1977" s="122">
        <v>1.929300741914</v>
      </c>
      <c r="AH1977" s="122">
        <v>1.7930269230832001</v>
      </c>
      <c r="AI1977" s="122">
        <v>1.7351569325916001</v>
      </c>
      <c r="AJ1977" s="122">
        <v>1.7317255553836</v>
      </c>
      <c r="AK1977" s="122">
        <v>1.7164299756632</v>
      </c>
      <c r="AL1977" s="122">
        <v>0</v>
      </c>
    </row>
    <row r="1978" spans="1:38" hidden="1" x14ac:dyDescent="0.25">
      <c r="A1978" s="122" t="s">
        <v>1990</v>
      </c>
      <c r="B1978" s="122">
        <v>1</v>
      </c>
      <c r="C1978" s="122" t="s">
        <v>2178</v>
      </c>
      <c r="D1978" s="122" t="s">
        <v>2093</v>
      </c>
      <c r="E1978" s="122">
        <v>37</v>
      </c>
      <c r="F1978" s="122">
        <v>10.582375632978801</v>
      </c>
      <c r="G1978" s="122">
        <v>10.859202349690801</v>
      </c>
      <c r="H1978" s="122">
        <v>10.9931179657152</v>
      </c>
      <c r="I1978" s="122">
        <v>11.0152752902892</v>
      </c>
      <c r="J1978" s="122">
        <v>11.221814306892</v>
      </c>
      <c r="K1978" s="122">
        <v>11.2235041651712</v>
      </c>
      <c r="L1978" s="122">
        <v>11.287344099612</v>
      </c>
      <c r="M1978" s="122">
        <v>11.081826317769201</v>
      </c>
      <c r="N1978" s="122">
        <v>10.682820418292399</v>
      </c>
      <c r="O1978" s="122">
        <v>10.2700984048208</v>
      </c>
      <c r="P1978" s="122">
        <v>10.226076742476</v>
      </c>
      <c r="Q1978" s="122">
        <v>9.9060665631311995</v>
      </c>
      <c r="R1978" s="122">
        <v>9.3450608520863998</v>
      </c>
      <c r="S1978" s="122">
        <v>9.6774701992779999</v>
      </c>
      <c r="T1978" s="122">
        <v>9.7449649503752003</v>
      </c>
      <c r="U1978" s="122">
        <v>9.6216775070863996</v>
      </c>
      <c r="V1978" s="122">
        <v>10.008424817725601</v>
      </c>
      <c r="W1978" s="122">
        <v>9.4746464979543994</v>
      </c>
      <c r="X1978" s="122">
        <v>9.3978084843103993</v>
      </c>
      <c r="Y1978" s="122">
        <v>9.2870359295952003</v>
      </c>
      <c r="Z1978" s="122">
        <v>8.8548769682043993</v>
      </c>
      <c r="AA1978" s="122">
        <v>8.6548473291756007</v>
      </c>
      <c r="AB1978" s="122">
        <v>8.3405384497848001</v>
      </c>
      <c r="AC1978" s="122">
        <v>8.7960050564455994</v>
      </c>
      <c r="AD1978" s="122">
        <v>9.3203025509580009</v>
      </c>
      <c r="AE1978" s="122">
        <v>9.2432038111336006</v>
      </c>
      <c r="AF1978" s="122">
        <v>8.6246091204167996</v>
      </c>
      <c r="AG1978" s="122">
        <v>8.0359679882104</v>
      </c>
      <c r="AH1978" s="122">
        <v>7.6478672917555999</v>
      </c>
      <c r="AI1978" s="122">
        <v>7.9928060713256004</v>
      </c>
      <c r="AJ1978" s="122">
        <v>7.4252957453387998</v>
      </c>
      <c r="AK1978" s="122">
        <v>7.3054045570995996</v>
      </c>
      <c r="AL1978" s="122">
        <v>0</v>
      </c>
    </row>
    <row r="1979" spans="1:38" hidden="1" x14ac:dyDescent="0.25">
      <c r="A1979" s="122" t="s">
        <v>1990</v>
      </c>
      <c r="B1979" s="122">
        <v>1</v>
      </c>
      <c r="C1979" s="122" t="s">
        <v>2178</v>
      </c>
      <c r="D1979" s="122" t="s">
        <v>2094</v>
      </c>
      <c r="E1979" s="122">
        <v>37</v>
      </c>
      <c r="F1979" s="122">
        <v>2.4984180686836002</v>
      </c>
      <c r="G1979" s="122">
        <v>2.5188245978756001</v>
      </c>
      <c r="H1979" s="122">
        <v>2.5154637253479999</v>
      </c>
      <c r="I1979" s="122">
        <v>2.4749154643023998</v>
      </c>
      <c r="J1979" s="122">
        <v>2.4150632273572001</v>
      </c>
      <c r="K1979" s="122">
        <v>2.3613950846584002</v>
      </c>
      <c r="L1979" s="122">
        <v>2.3407000220519998</v>
      </c>
      <c r="M1979" s="122">
        <v>3.5900493930868</v>
      </c>
      <c r="N1979" s="122">
        <v>3.0044117414387999</v>
      </c>
      <c r="O1979" s="122">
        <v>2.9189127980767999</v>
      </c>
      <c r="P1979" s="122">
        <v>2.9351341500096</v>
      </c>
      <c r="Q1979" s="122">
        <v>2.8597180384135998</v>
      </c>
      <c r="R1979" s="122">
        <v>2.7612084064992</v>
      </c>
      <c r="S1979" s="122">
        <v>2.7039523731752002</v>
      </c>
      <c r="T1979" s="122">
        <v>2.7659443457099999</v>
      </c>
      <c r="U1979" s="122">
        <v>2.5690880315687998</v>
      </c>
      <c r="V1979" s="122">
        <v>2.5406722724656001</v>
      </c>
      <c r="W1979" s="122">
        <v>2.5359749732856001</v>
      </c>
      <c r="X1979" s="122">
        <v>2.5963432668488</v>
      </c>
      <c r="Y1979" s="122">
        <v>2.5242697265912</v>
      </c>
      <c r="Z1979" s="122">
        <v>2.3189590819863999</v>
      </c>
      <c r="AA1979" s="122">
        <v>2.2448787875108001</v>
      </c>
      <c r="AB1979" s="122">
        <v>2.2163946557284002</v>
      </c>
      <c r="AC1979" s="122">
        <v>2.3604580170948002</v>
      </c>
      <c r="AD1979" s="122">
        <v>1.7079350803172</v>
      </c>
      <c r="AE1979" s="122">
        <v>2.2984070203892002</v>
      </c>
      <c r="AF1979" s="122">
        <v>2.1668016499976002</v>
      </c>
      <c r="AG1979" s="122">
        <v>2.2566380736395999</v>
      </c>
      <c r="AH1979" s="122">
        <v>2.3355375076936</v>
      </c>
      <c r="AI1979" s="122">
        <v>2.3663340057728002</v>
      </c>
      <c r="AJ1979" s="122">
        <v>2.4229290707692002</v>
      </c>
      <c r="AK1979" s="122">
        <v>2.4113125354192002</v>
      </c>
      <c r="AL1979" s="122">
        <v>0</v>
      </c>
    </row>
    <row r="1980" spans="1:38" hidden="1" x14ac:dyDescent="0.25">
      <c r="A1980" s="122" t="s">
        <v>1990</v>
      </c>
      <c r="B1980" s="122">
        <v>1</v>
      </c>
      <c r="C1980" s="122" t="s">
        <v>2178</v>
      </c>
      <c r="D1980" s="122" t="s">
        <v>2095</v>
      </c>
      <c r="E1980" s="122">
        <v>37</v>
      </c>
      <c r="F1980" s="122">
        <v>12.7399396958092</v>
      </c>
      <c r="G1980" s="122">
        <v>12.442656658317199</v>
      </c>
      <c r="H1980" s="122">
        <v>12.4426209627776</v>
      </c>
      <c r="I1980" s="122">
        <v>12.3822409719596</v>
      </c>
      <c r="J1980" s="122">
        <v>12.511280833926</v>
      </c>
      <c r="K1980" s="122">
        <v>12.427717482782001</v>
      </c>
      <c r="L1980" s="122">
        <v>11.916265271316</v>
      </c>
      <c r="M1980" s="122">
        <v>11.668848010856401</v>
      </c>
      <c r="N1980" s="122">
        <v>11.34245113379</v>
      </c>
      <c r="O1980" s="122">
        <v>11.0167970244892</v>
      </c>
      <c r="P1980" s="122">
        <v>10.9812560619048</v>
      </c>
      <c r="Q1980" s="122">
        <v>10.7452917714128</v>
      </c>
      <c r="R1980" s="122">
        <v>10.945449020718801</v>
      </c>
      <c r="S1980" s="122">
        <v>10.490091556882</v>
      </c>
      <c r="T1980" s="122">
        <v>10.552662083277999</v>
      </c>
      <c r="U1980" s="122">
        <v>10.2367718740252</v>
      </c>
      <c r="V1980" s="122">
        <v>10.639600892401599</v>
      </c>
      <c r="W1980" s="122">
        <v>10.75970548758</v>
      </c>
      <c r="X1980" s="122">
        <v>10.973783211523999</v>
      </c>
      <c r="Y1980" s="122">
        <v>10.9646396041476</v>
      </c>
      <c r="Z1980" s="122">
        <v>11.413424417782799</v>
      </c>
      <c r="AA1980" s="122">
        <v>12.16908912751</v>
      </c>
      <c r="AB1980" s="122">
        <v>11.528212388607599</v>
      </c>
      <c r="AC1980" s="122">
        <v>10.4563287161396</v>
      </c>
      <c r="AD1980" s="122">
        <v>10.338907633314401</v>
      </c>
      <c r="AE1980" s="122">
        <v>10.4786712669128</v>
      </c>
      <c r="AF1980" s="122">
        <v>10.9225679288684</v>
      </c>
      <c r="AG1980" s="122">
        <v>10.914351148901201</v>
      </c>
      <c r="AH1980" s="122">
        <v>11.779682455198</v>
      </c>
      <c r="AI1980" s="122">
        <v>15.376921764876</v>
      </c>
      <c r="AJ1980" s="122">
        <v>11.7965356348756</v>
      </c>
      <c r="AK1980" s="122">
        <v>10.703491940917999</v>
      </c>
      <c r="AL1980" s="122">
        <v>0</v>
      </c>
    </row>
    <row r="1981" spans="1:38" hidden="1" x14ac:dyDescent="0.25">
      <c r="A1981" s="122" t="s">
        <v>1990</v>
      </c>
      <c r="B1981" s="122">
        <v>1</v>
      </c>
      <c r="C1981" s="122" t="s">
        <v>2178</v>
      </c>
      <c r="D1981" s="122" t="s">
        <v>2096</v>
      </c>
      <c r="E1981" s="122">
        <v>37</v>
      </c>
      <c r="F1981" s="122">
        <v>2.1443252731852001</v>
      </c>
      <c r="G1981" s="122">
        <v>2.0749752124612</v>
      </c>
      <c r="H1981" s="122">
        <v>2.0333031567296</v>
      </c>
      <c r="I1981" s="122">
        <v>1.9962185538763999</v>
      </c>
      <c r="J1981" s="122">
        <v>1.9794159852040001</v>
      </c>
      <c r="K1981" s="122">
        <v>1.8188901296327999</v>
      </c>
      <c r="L1981" s="122">
        <v>1.7305763644595999</v>
      </c>
      <c r="M1981" s="122">
        <v>1.6510331045908</v>
      </c>
      <c r="N1981" s="122">
        <v>1.5768053741328001</v>
      </c>
      <c r="O1981" s="122">
        <v>1.5119393587200001</v>
      </c>
      <c r="P1981" s="122">
        <v>1.4533262054808</v>
      </c>
      <c r="Q1981" s="122">
        <v>1.3981948725164</v>
      </c>
      <c r="R1981" s="122">
        <v>1.3209155567719999</v>
      </c>
      <c r="S1981" s="122">
        <v>1.2463885735783999</v>
      </c>
      <c r="T1981" s="122">
        <v>1.2037232860744</v>
      </c>
      <c r="U1981" s="122">
        <v>1.1372415631052</v>
      </c>
      <c r="V1981" s="122">
        <v>1.1220143954235999</v>
      </c>
      <c r="W1981" s="122">
        <v>1.0704312606876001</v>
      </c>
      <c r="X1981" s="122">
        <v>1.0343005298023999</v>
      </c>
      <c r="Y1981" s="122">
        <v>0.9919123305252</v>
      </c>
      <c r="Z1981" s="122">
        <v>0.9231384901452</v>
      </c>
      <c r="AA1981" s="122">
        <v>0.85737117279520003</v>
      </c>
      <c r="AB1981" s="122">
        <v>0.85704441087159999</v>
      </c>
      <c r="AC1981" s="122">
        <v>0.84897029143360003</v>
      </c>
      <c r="AD1981" s="122">
        <v>0.83542041069200002</v>
      </c>
      <c r="AE1981" s="122">
        <v>0.85912737567440001</v>
      </c>
      <c r="AF1981" s="122">
        <v>0.86072658781199995</v>
      </c>
      <c r="AG1981" s="122">
        <v>0.84294269447360004</v>
      </c>
      <c r="AH1981" s="122">
        <v>0.83368961883759996</v>
      </c>
      <c r="AI1981" s="122">
        <v>0.82391971631479999</v>
      </c>
      <c r="AJ1981" s="122">
        <v>0.88761021685840003</v>
      </c>
      <c r="AK1981" s="122">
        <v>0.85030773159920003</v>
      </c>
      <c r="AL1981" s="122">
        <v>0</v>
      </c>
    </row>
    <row r="1982" spans="1:38" hidden="1" x14ac:dyDescent="0.25">
      <c r="A1982" s="122" t="s">
        <v>1990</v>
      </c>
      <c r="B1982" s="122">
        <v>1</v>
      </c>
      <c r="C1982" s="122" t="s">
        <v>2178</v>
      </c>
      <c r="D1982" s="122" t="s">
        <v>2097</v>
      </c>
      <c r="E1982" s="122">
        <v>37</v>
      </c>
      <c r="F1982" s="122">
        <v>0.88673348931439999</v>
      </c>
      <c r="G1982" s="122">
        <v>0.85182425805679995</v>
      </c>
      <c r="H1982" s="122">
        <v>0.84203881795879998</v>
      </c>
      <c r="I1982" s="122">
        <v>0.81604795173440003</v>
      </c>
      <c r="J1982" s="122">
        <v>0.81734687550039997</v>
      </c>
      <c r="K1982" s="122">
        <v>0.75773639600679998</v>
      </c>
      <c r="L1982" s="122">
        <v>0.73144433097960004</v>
      </c>
      <c r="M1982" s="122">
        <v>0.71161150211760005</v>
      </c>
      <c r="N1982" s="122">
        <v>0.68246518610200002</v>
      </c>
      <c r="O1982" s="122">
        <v>0.66114659690800004</v>
      </c>
      <c r="P1982" s="122">
        <v>0.64093436458520003</v>
      </c>
      <c r="Q1982" s="122">
        <v>0.61422714573079995</v>
      </c>
      <c r="R1982" s="122">
        <v>0.64383476771040005</v>
      </c>
      <c r="S1982" s="122">
        <v>0.60899762939119995</v>
      </c>
      <c r="T1982" s="122">
        <v>0.59590988880079998</v>
      </c>
      <c r="U1982" s="122">
        <v>0.57798538445759995</v>
      </c>
      <c r="V1982" s="122">
        <v>0.57275292336359995</v>
      </c>
      <c r="W1982" s="122">
        <v>0.54438925408000005</v>
      </c>
      <c r="X1982" s="122">
        <v>0.52327069516119995</v>
      </c>
      <c r="Y1982" s="122">
        <v>0.51213745629200003</v>
      </c>
      <c r="Z1982" s="122">
        <v>0.49995695091440001</v>
      </c>
      <c r="AA1982" s="122">
        <v>0.46903172358</v>
      </c>
      <c r="AB1982" s="122">
        <v>0.48034475625079998</v>
      </c>
      <c r="AC1982" s="122">
        <v>0.4742150428736</v>
      </c>
      <c r="AD1982" s="122">
        <v>0.47928300664439999</v>
      </c>
      <c r="AE1982" s="122">
        <v>0.49765306138799997</v>
      </c>
      <c r="AF1982" s="122">
        <v>0.50623504944039999</v>
      </c>
      <c r="AG1982" s="122">
        <v>0.49984338692120001</v>
      </c>
      <c r="AH1982" s="122">
        <v>0.51809626914920004</v>
      </c>
      <c r="AI1982" s="122">
        <v>0.51863137983999996</v>
      </c>
      <c r="AJ1982" s="122">
        <v>0.5204015075392</v>
      </c>
      <c r="AK1982" s="122">
        <v>0.51808759278920002</v>
      </c>
      <c r="AL1982" s="122">
        <v>0</v>
      </c>
    </row>
    <row r="1983" spans="1:38" hidden="1" x14ac:dyDescent="0.25">
      <c r="A1983" s="122" t="s">
        <v>1990</v>
      </c>
      <c r="B1983" s="122">
        <v>1</v>
      </c>
      <c r="C1983" s="122" t="s">
        <v>2178</v>
      </c>
      <c r="D1983" s="122" t="s">
        <v>2098</v>
      </c>
      <c r="E1983" s="122">
        <v>37</v>
      </c>
      <c r="F1983" s="122">
        <v>0.1455856575236</v>
      </c>
      <c r="G1983" s="122">
        <v>0.14607749873920001</v>
      </c>
      <c r="H1983" s="122">
        <v>0.14518219971640001</v>
      </c>
      <c r="I1983" s="122">
        <v>0.14234681023080001</v>
      </c>
      <c r="J1983" s="122">
        <v>0.14125923187039999</v>
      </c>
      <c r="K1983" s="122">
        <v>0.134943768484</v>
      </c>
      <c r="L1983" s="122">
        <v>0.13135740408560001</v>
      </c>
      <c r="M1983" s="122">
        <v>0.12751145171520001</v>
      </c>
      <c r="N1983" s="122">
        <v>0.122930581788</v>
      </c>
      <c r="O1983" s="122">
        <v>0.11837475870359999</v>
      </c>
      <c r="P1983" s="122">
        <v>0.12790799821519999</v>
      </c>
      <c r="Q1983" s="122">
        <v>0.1396107317668</v>
      </c>
      <c r="R1983" s="122">
        <v>0.14461436544520001</v>
      </c>
      <c r="S1983" s="122">
        <v>0.1198380883896</v>
      </c>
      <c r="T1983" s="122">
        <v>0.120324485302</v>
      </c>
      <c r="U1983" s="122">
        <v>0.1093481616696</v>
      </c>
      <c r="V1983" s="122">
        <v>0.10564539861119999</v>
      </c>
      <c r="W1983" s="122">
        <v>9.6404309265599994E-2</v>
      </c>
      <c r="X1983" s="122">
        <v>9.5776839633999994E-2</v>
      </c>
      <c r="Y1983" s="122">
        <v>9.2989189496000005E-2</v>
      </c>
      <c r="Z1983" s="122">
        <v>9.3837665238799994E-2</v>
      </c>
      <c r="AA1983" s="122">
        <v>9.0229339051599994E-2</v>
      </c>
      <c r="AB1983" s="122">
        <v>9.0632777631200007E-2</v>
      </c>
      <c r="AC1983" s="122">
        <v>9.3770283062399998E-2</v>
      </c>
      <c r="AD1983" s="122">
        <v>0.1029910848092</v>
      </c>
      <c r="AE1983" s="122">
        <v>0.1013317098696</v>
      </c>
      <c r="AF1983" s="122">
        <v>0.10533208044800001</v>
      </c>
      <c r="AG1983" s="122">
        <v>9.9693084621199995E-2</v>
      </c>
      <c r="AH1983" s="122">
        <v>0.104183510158</v>
      </c>
      <c r="AI1983" s="122">
        <v>0.1057132072248</v>
      </c>
      <c r="AJ1983" s="122">
        <v>0.10856571412679999</v>
      </c>
      <c r="AK1983" s="122">
        <v>0.1098080041044</v>
      </c>
      <c r="AL1983" s="122">
        <v>0</v>
      </c>
    </row>
    <row r="1984" spans="1:38" hidden="1" x14ac:dyDescent="0.25">
      <c r="A1984" s="122" t="s">
        <v>1990</v>
      </c>
      <c r="B1984" s="122">
        <v>1</v>
      </c>
      <c r="C1984" s="122" t="s">
        <v>2178</v>
      </c>
      <c r="D1984" s="122" t="s">
        <v>2099</v>
      </c>
      <c r="E1984" s="122">
        <v>37</v>
      </c>
      <c r="F1984" s="122">
        <v>5.2935878198028004</v>
      </c>
      <c r="G1984" s="122">
        <v>5.3227406226343996</v>
      </c>
      <c r="H1984" s="122">
        <v>5.3225086423543999</v>
      </c>
      <c r="I1984" s="122">
        <v>5.2884061702164002</v>
      </c>
      <c r="J1984" s="122">
        <v>5.3471020263247997</v>
      </c>
      <c r="K1984" s="122">
        <v>5.1727865993215998</v>
      </c>
      <c r="L1984" s="122">
        <v>5.1321359234711998</v>
      </c>
      <c r="M1984" s="122">
        <v>5.3161131088828002</v>
      </c>
      <c r="N1984" s="122">
        <v>5.1769419715579996</v>
      </c>
      <c r="O1984" s="122">
        <v>5.0147554861488004</v>
      </c>
      <c r="P1984" s="122">
        <v>5.0665156476983997</v>
      </c>
      <c r="Q1984" s="122">
        <v>4.8794821581659997</v>
      </c>
      <c r="R1984" s="122">
        <v>4.7319632762135999</v>
      </c>
      <c r="S1984" s="122">
        <v>4.5619335840820003</v>
      </c>
      <c r="T1984" s="122">
        <v>4.5397968374164002</v>
      </c>
      <c r="U1984" s="122">
        <v>4.4611352987348001</v>
      </c>
      <c r="V1984" s="122">
        <v>4.28153587134</v>
      </c>
      <c r="W1984" s="122">
        <v>4.0579791835380004</v>
      </c>
      <c r="X1984" s="122">
        <v>3.8093102471983999</v>
      </c>
      <c r="Y1984" s="122">
        <v>3.6439211654272001</v>
      </c>
      <c r="Z1984" s="122">
        <v>3.5451578288504</v>
      </c>
      <c r="AA1984" s="122">
        <v>3.3654941937512</v>
      </c>
      <c r="AB1984" s="122">
        <v>3.4242736690428002</v>
      </c>
      <c r="AC1984" s="122">
        <v>3.4268062546731999</v>
      </c>
      <c r="AD1984" s="122">
        <v>3.6734281719967998</v>
      </c>
      <c r="AE1984" s="122">
        <v>3.6229626610939998</v>
      </c>
      <c r="AF1984" s="122">
        <v>3.8038220726688001</v>
      </c>
      <c r="AG1984" s="122">
        <v>3.7031183244468</v>
      </c>
      <c r="AH1984" s="122">
        <v>3.6852014166016001</v>
      </c>
      <c r="AI1984" s="122">
        <v>3.4068465507832002</v>
      </c>
      <c r="AJ1984" s="122">
        <v>3.37854559133</v>
      </c>
      <c r="AK1984" s="122">
        <v>3.3794033439404001</v>
      </c>
      <c r="AL1984" s="122">
        <v>0</v>
      </c>
    </row>
    <row r="1985" spans="1:38" hidden="1" x14ac:dyDescent="0.25">
      <c r="A1985" s="122" t="s">
        <v>1990</v>
      </c>
      <c r="B1985" s="122">
        <v>1</v>
      </c>
      <c r="C1985" s="122" t="s">
        <v>2178</v>
      </c>
      <c r="D1985" s="122" t="s">
        <v>2100</v>
      </c>
      <c r="E1985" s="122">
        <v>37</v>
      </c>
      <c r="F1985" s="122">
        <v>1.9879975908716001</v>
      </c>
      <c r="G1985" s="122">
        <v>1.9935835887911999</v>
      </c>
      <c r="H1985" s="122">
        <v>1.9892836696403999</v>
      </c>
      <c r="I1985" s="122">
        <v>1.9641141956884001</v>
      </c>
      <c r="J1985" s="122">
        <v>1.9542947859344</v>
      </c>
      <c r="K1985" s="122">
        <v>1.8978776366984</v>
      </c>
      <c r="L1985" s="122">
        <v>1.8319967522248</v>
      </c>
      <c r="M1985" s="122">
        <v>1.8061489781188</v>
      </c>
      <c r="N1985" s="122">
        <v>1.7607813471639999</v>
      </c>
      <c r="O1985" s="122">
        <v>1.7038199978884001</v>
      </c>
      <c r="P1985" s="122">
        <v>1.6668438969699999</v>
      </c>
      <c r="Q1985" s="122">
        <v>1.6134707345735999</v>
      </c>
      <c r="R1985" s="122">
        <v>1.5361552506467999</v>
      </c>
      <c r="S1985" s="122">
        <v>1.4940118764788</v>
      </c>
      <c r="T1985" s="122">
        <v>1.4586727816472</v>
      </c>
      <c r="U1985" s="122">
        <v>1.4152123368656</v>
      </c>
      <c r="V1985" s="122">
        <v>1.3795505275244</v>
      </c>
      <c r="W1985" s="122">
        <v>1.3019899035388001</v>
      </c>
      <c r="X1985" s="122">
        <v>1.2760039678371999</v>
      </c>
      <c r="Y1985" s="122">
        <v>1.2198671622927999</v>
      </c>
      <c r="Z1985" s="122">
        <v>1.1991598794839999</v>
      </c>
      <c r="AA1985" s="122">
        <v>1.1416907508692</v>
      </c>
      <c r="AB1985" s="122">
        <v>1.1664063591208</v>
      </c>
      <c r="AC1985" s="122">
        <v>1.185828102298</v>
      </c>
      <c r="AD1985" s="122">
        <v>1.2172708851967999</v>
      </c>
      <c r="AE1985" s="122">
        <v>1.2367176432016</v>
      </c>
      <c r="AF1985" s="122">
        <v>1.2729457546903999</v>
      </c>
      <c r="AG1985" s="122">
        <v>1.2391183975464</v>
      </c>
      <c r="AH1985" s="122">
        <v>1.2842874508883999</v>
      </c>
      <c r="AI1985" s="122">
        <v>1.3229735294439999</v>
      </c>
      <c r="AJ1985" s="122">
        <v>1.3383562955812001</v>
      </c>
      <c r="AK1985" s="122">
        <v>1.3313943033747999</v>
      </c>
      <c r="AL1985" s="122">
        <v>0</v>
      </c>
    </row>
    <row r="1986" spans="1:38" hidden="1" x14ac:dyDescent="0.25">
      <c r="A1986" s="122" t="s">
        <v>1990</v>
      </c>
      <c r="B1986" s="122">
        <v>1</v>
      </c>
      <c r="C1986" s="122" t="s">
        <v>2178</v>
      </c>
      <c r="D1986" s="122" t="s">
        <v>2101</v>
      </c>
      <c r="E1986" s="122">
        <v>37</v>
      </c>
      <c r="F1986" s="122">
        <v>2.0464171969331999</v>
      </c>
      <c r="G1986" s="122">
        <v>2.0600841054612</v>
      </c>
      <c r="H1986" s="122">
        <v>2.0389886725739998</v>
      </c>
      <c r="I1986" s="122">
        <v>2.0145622238588001</v>
      </c>
      <c r="J1986" s="122">
        <v>2.0269498715199998</v>
      </c>
      <c r="K1986" s="122">
        <v>1.9288856715408</v>
      </c>
      <c r="L1986" s="122">
        <v>1.8623340486296001</v>
      </c>
      <c r="M1986" s="122">
        <v>1.8229276930592</v>
      </c>
      <c r="N1986" s="122">
        <v>1.7661468090279999</v>
      </c>
      <c r="O1986" s="122">
        <v>1.6922913421792001</v>
      </c>
      <c r="P1986" s="122">
        <v>1.6473006299316</v>
      </c>
      <c r="Q1986" s="122">
        <v>1.5920295969031999</v>
      </c>
      <c r="R1986" s="122">
        <v>1.5142408340304001</v>
      </c>
      <c r="S1986" s="122">
        <v>1.4406885613931999</v>
      </c>
      <c r="T1986" s="122">
        <v>1.3995355938312</v>
      </c>
      <c r="U1986" s="122">
        <v>1.3492946705140001</v>
      </c>
      <c r="V1986" s="122">
        <v>1.293658709924</v>
      </c>
      <c r="W1986" s="122">
        <v>1.1852706099584001</v>
      </c>
      <c r="X1986" s="122">
        <v>1.1648846437088001</v>
      </c>
      <c r="Y1986" s="122">
        <v>1.1077862606636</v>
      </c>
      <c r="Z1986" s="122">
        <v>1.0979042157748</v>
      </c>
      <c r="AA1986" s="122">
        <v>1.0397448391344</v>
      </c>
      <c r="AB1986" s="122">
        <v>1.0658420565883999</v>
      </c>
      <c r="AC1986" s="122">
        <v>1.0775493037763999</v>
      </c>
      <c r="AD1986" s="122">
        <v>1.1027595111848001</v>
      </c>
      <c r="AE1986" s="122">
        <v>1.1019509622828001</v>
      </c>
      <c r="AF1986" s="122">
        <v>1.1308358399772001</v>
      </c>
      <c r="AG1986" s="122">
        <v>1.1008912337836001</v>
      </c>
      <c r="AH1986" s="122">
        <v>1.1227251230804001</v>
      </c>
      <c r="AI1986" s="122">
        <v>1.1402779658619999</v>
      </c>
      <c r="AJ1986" s="122">
        <v>1.1587233010808</v>
      </c>
      <c r="AK1986" s="122">
        <v>1.142458839228</v>
      </c>
      <c r="AL1986" s="122">
        <v>0</v>
      </c>
    </row>
    <row r="1987" spans="1:38" hidden="1" x14ac:dyDescent="0.25">
      <c r="A1987" s="122" t="s">
        <v>1990</v>
      </c>
      <c r="B1987" s="122">
        <v>1</v>
      </c>
      <c r="C1987" s="122" t="s">
        <v>2178</v>
      </c>
      <c r="D1987" s="122" t="s">
        <v>2135</v>
      </c>
      <c r="E1987" s="122">
        <v>37</v>
      </c>
      <c r="F1987" s="122">
        <v>0</v>
      </c>
      <c r="G1987" s="122">
        <v>0</v>
      </c>
      <c r="H1987" s="122">
        <v>0</v>
      </c>
      <c r="I1987" s="122">
        <v>0</v>
      </c>
      <c r="J1987" s="122">
        <v>0</v>
      </c>
      <c r="K1987" s="122">
        <v>0</v>
      </c>
      <c r="L1987" s="122">
        <v>0</v>
      </c>
      <c r="M1987" s="122">
        <v>0</v>
      </c>
      <c r="N1987" s="122">
        <v>0</v>
      </c>
      <c r="O1987" s="122">
        <v>0</v>
      </c>
      <c r="P1987" s="122">
        <v>0</v>
      </c>
      <c r="Q1987" s="122">
        <v>0</v>
      </c>
      <c r="R1987" s="122">
        <v>0</v>
      </c>
      <c r="S1987" s="122">
        <v>0</v>
      </c>
      <c r="T1987" s="122">
        <v>0</v>
      </c>
      <c r="U1987" s="122">
        <v>0</v>
      </c>
      <c r="V1987" s="122">
        <v>0</v>
      </c>
      <c r="W1987" s="122">
        <v>0</v>
      </c>
      <c r="X1987" s="122">
        <v>0</v>
      </c>
      <c r="Y1987" s="122">
        <v>0</v>
      </c>
      <c r="Z1987" s="122">
        <v>0</v>
      </c>
      <c r="AA1987" s="122">
        <v>0</v>
      </c>
      <c r="AB1987" s="122">
        <v>0</v>
      </c>
      <c r="AC1987" s="122">
        <v>0</v>
      </c>
      <c r="AD1987" s="122">
        <v>0</v>
      </c>
      <c r="AE1987" s="122">
        <v>0</v>
      </c>
      <c r="AF1987" s="122">
        <v>0</v>
      </c>
      <c r="AG1987" s="122">
        <v>0</v>
      </c>
      <c r="AH1987" s="122">
        <v>0</v>
      </c>
      <c r="AI1987" s="122">
        <v>0</v>
      </c>
      <c r="AJ1987" s="122">
        <v>0</v>
      </c>
      <c r="AK1987" s="122">
        <v>0</v>
      </c>
      <c r="AL1987" s="122">
        <v>0</v>
      </c>
    </row>
    <row r="1988" spans="1:38" hidden="1" x14ac:dyDescent="0.25">
      <c r="A1988" s="122" t="s">
        <v>1990</v>
      </c>
      <c r="B1988" s="122">
        <v>1</v>
      </c>
      <c r="C1988" s="122" t="s">
        <v>2178</v>
      </c>
      <c r="D1988" s="122" t="s">
        <v>2102</v>
      </c>
      <c r="E1988" s="122">
        <v>37</v>
      </c>
      <c r="F1988" s="122">
        <v>2.9259274995243998</v>
      </c>
      <c r="G1988" s="122">
        <v>2.9735060073096</v>
      </c>
      <c r="H1988" s="122">
        <v>2.9286946894296002</v>
      </c>
      <c r="I1988" s="122">
        <v>2.849257537098</v>
      </c>
      <c r="J1988" s="122">
        <v>2.7968055550456001</v>
      </c>
      <c r="K1988" s="122">
        <v>2.7582622758039999</v>
      </c>
      <c r="L1988" s="122">
        <v>2.6609225725096</v>
      </c>
      <c r="M1988" s="122">
        <v>2.6071588775987999</v>
      </c>
      <c r="N1988" s="122">
        <v>2.5028502457420001</v>
      </c>
      <c r="O1988" s="122">
        <v>2.4358408788672001</v>
      </c>
      <c r="P1988" s="122">
        <v>2.3813360376175998</v>
      </c>
      <c r="Q1988" s="122">
        <v>2.3453551786168001</v>
      </c>
      <c r="R1988" s="122">
        <v>2.3664400279379998</v>
      </c>
      <c r="S1988" s="122">
        <v>2.4127470554207999</v>
      </c>
      <c r="T1988" s="122">
        <v>2.2227295300784</v>
      </c>
      <c r="U1988" s="122">
        <v>2.1607253759671998</v>
      </c>
      <c r="V1988" s="122">
        <v>2.0869868427463998</v>
      </c>
      <c r="W1988" s="122">
        <v>2.0310594980059999</v>
      </c>
      <c r="X1988" s="122">
        <v>2.0429760228079998</v>
      </c>
      <c r="Y1988" s="122">
        <v>1.949752603176</v>
      </c>
      <c r="Z1988" s="122">
        <v>1.9146495562684001</v>
      </c>
      <c r="AA1988" s="122">
        <v>1.8370549204196001</v>
      </c>
      <c r="AB1988" s="122">
        <v>1.9273874678995999</v>
      </c>
      <c r="AC1988" s="122">
        <v>1.9558986939212</v>
      </c>
      <c r="AD1988" s="122">
        <v>2.0023662240175999</v>
      </c>
      <c r="AE1988" s="122">
        <v>2.0115816950768002</v>
      </c>
      <c r="AF1988" s="122">
        <v>2.1116053419468002</v>
      </c>
      <c r="AG1988" s="122">
        <v>2.0469732136027998</v>
      </c>
      <c r="AH1988" s="122">
        <v>2.0931529196591998</v>
      </c>
      <c r="AI1988" s="122">
        <v>2.2289792135491999</v>
      </c>
      <c r="AJ1988" s="122">
        <v>2.2081202332587999</v>
      </c>
      <c r="AK1988" s="122">
        <v>2.1608630222284</v>
      </c>
      <c r="AL1988" s="122">
        <v>0</v>
      </c>
    </row>
    <row r="1989" spans="1:38" hidden="1" x14ac:dyDescent="0.25">
      <c r="A1989" s="122" t="s">
        <v>1990</v>
      </c>
      <c r="B1989" s="122">
        <v>1</v>
      </c>
      <c r="C1989" s="122" t="s">
        <v>2178</v>
      </c>
      <c r="D1989" s="122" t="s">
        <v>2103</v>
      </c>
      <c r="E1989" s="122">
        <v>37</v>
      </c>
      <c r="F1989" s="122">
        <v>1.9765892019468001</v>
      </c>
      <c r="G1989" s="122">
        <v>1.9985982829176001</v>
      </c>
      <c r="H1989" s="122">
        <v>2.0640192308904002</v>
      </c>
      <c r="I1989" s="122">
        <v>2.0052890222427999</v>
      </c>
      <c r="J1989" s="122">
        <v>2.0161832672828002</v>
      </c>
      <c r="K1989" s="122">
        <v>1.9989378220392</v>
      </c>
      <c r="L1989" s="122">
        <v>1.9521867040144001</v>
      </c>
      <c r="M1989" s="122">
        <v>2.0147909760188001</v>
      </c>
      <c r="N1989" s="122">
        <v>2.0226890290011998</v>
      </c>
      <c r="O1989" s="122">
        <v>2.1168374413927999</v>
      </c>
      <c r="P1989" s="122">
        <v>2.1554392784596001</v>
      </c>
      <c r="Q1989" s="122">
        <v>2.1651748648460001</v>
      </c>
      <c r="R1989" s="122">
        <v>2.2056941994780002</v>
      </c>
      <c r="S1989" s="122">
        <v>2.2715555999947998</v>
      </c>
      <c r="T1989" s="122">
        <v>2.2872641058652001</v>
      </c>
      <c r="U1989" s="122">
        <v>2.3624963314932002</v>
      </c>
      <c r="V1989" s="122">
        <v>2.3697979243931999</v>
      </c>
      <c r="W1989" s="122">
        <v>2.3832446376815999</v>
      </c>
      <c r="X1989" s="122">
        <v>2.225932322012</v>
      </c>
      <c r="Y1989" s="122">
        <v>2.0721107490159998</v>
      </c>
      <c r="Z1989" s="122">
        <v>2.0841711090816002</v>
      </c>
      <c r="AA1989" s="122">
        <v>1.92152054899</v>
      </c>
      <c r="AB1989" s="122">
        <v>1.8499988772160001</v>
      </c>
      <c r="AC1989" s="122">
        <v>1.7246071567507999</v>
      </c>
      <c r="AD1989" s="122">
        <v>2.5615093541912</v>
      </c>
      <c r="AE1989" s="122">
        <v>1.7233568249268001</v>
      </c>
      <c r="AF1989" s="122">
        <v>1.7469911759104</v>
      </c>
      <c r="AG1989" s="122">
        <v>1.7273882285744</v>
      </c>
      <c r="AH1989" s="122">
        <v>1.799418154926</v>
      </c>
      <c r="AI1989" s="122">
        <v>1.6995635994903999</v>
      </c>
      <c r="AJ1989" s="122">
        <v>1.7467251416159999</v>
      </c>
      <c r="AK1989" s="122">
        <v>1.6360352144864001</v>
      </c>
      <c r="AL1989" s="122">
        <v>0</v>
      </c>
    </row>
    <row r="1990" spans="1:38" hidden="1" x14ac:dyDescent="0.25">
      <c r="A1990" s="122" t="s">
        <v>1990</v>
      </c>
      <c r="B1990" s="122">
        <v>1</v>
      </c>
      <c r="C1990" s="122" t="s">
        <v>2178</v>
      </c>
      <c r="D1990" s="122" t="s">
        <v>2104</v>
      </c>
      <c r="E1990" s="122">
        <v>37</v>
      </c>
      <c r="F1990" s="122">
        <v>1.3670235521236</v>
      </c>
      <c r="G1990" s="122">
        <v>1.38117213563</v>
      </c>
      <c r="H1990" s="122">
        <v>1.3755154015847999</v>
      </c>
      <c r="I1990" s="122">
        <v>1.3689616510108</v>
      </c>
      <c r="J1990" s="122">
        <v>1.3870563599451999</v>
      </c>
      <c r="K1990" s="122">
        <v>1.3436114423423999</v>
      </c>
      <c r="L1990" s="122">
        <v>1.2998039729808</v>
      </c>
      <c r="M1990" s="122">
        <v>1.2927064460436</v>
      </c>
      <c r="N1990" s="122">
        <v>1.2713627665256</v>
      </c>
      <c r="O1990" s="122">
        <v>1.2182361256631999</v>
      </c>
      <c r="P1990" s="122">
        <v>1.1892655719223999</v>
      </c>
      <c r="Q1990" s="122">
        <v>1.1452342681836001</v>
      </c>
      <c r="R1990" s="122">
        <v>1.2485813642568</v>
      </c>
      <c r="S1990" s="122">
        <v>1.2068800430540001</v>
      </c>
      <c r="T1990" s="122">
        <v>1.173990109712</v>
      </c>
      <c r="U1990" s="122">
        <v>1.1654347779172001</v>
      </c>
      <c r="V1990" s="122">
        <v>1.1414931527579999</v>
      </c>
      <c r="W1990" s="122">
        <v>1.0368379678888</v>
      </c>
      <c r="X1990" s="122">
        <v>1.0161144178024</v>
      </c>
      <c r="Y1990" s="122">
        <v>0.95312250043919999</v>
      </c>
      <c r="Z1990" s="122">
        <v>0.93392868087680003</v>
      </c>
      <c r="AA1990" s="122">
        <v>0.90376749155280001</v>
      </c>
      <c r="AB1990" s="122">
        <v>0.95013282996799997</v>
      </c>
      <c r="AC1990" s="122">
        <v>1.0292818520516001</v>
      </c>
      <c r="AD1990" s="122">
        <v>1.0683848745724001</v>
      </c>
      <c r="AE1990" s="122">
        <v>1.0605463448243999</v>
      </c>
      <c r="AF1990" s="122">
        <v>1.1036268722752001</v>
      </c>
      <c r="AG1990" s="122">
        <v>1.0826612893656</v>
      </c>
      <c r="AH1990" s="122">
        <v>1.1304643066696001</v>
      </c>
      <c r="AI1990" s="122">
        <v>1.1539529036839999</v>
      </c>
      <c r="AJ1990" s="122">
        <v>1.1625981248699999</v>
      </c>
      <c r="AK1990" s="122">
        <v>1.157681085988</v>
      </c>
      <c r="AL1990" s="122">
        <v>0</v>
      </c>
    </row>
    <row r="1991" spans="1:38" hidden="1" x14ac:dyDescent="0.25">
      <c r="A1991" s="122" t="s">
        <v>1990</v>
      </c>
      <c r="B1991" s="122">
        <v>1</v>
      </c>
      <c r="C1991" s="122" t="s">
        <v>2178</v>
      </c>
      <c r="D1991" s="122" t="s">
        <v>2105</v>
      </c>
      <c r="E1991" s="122">
        <v>37</v>
      </c>
      <c r="F1991" s="122">
        <v>0.6611247877416</v>
      </c>
      <c r="G1991" s="122">
        <v>0.66656515255399995</v>
      </c>
      <c r="H1991" s="122">
        <v>0.66888888435600002</v>
      </c>
      <c r="I1991" s="122">
        <v>0.66203288742080002</v>
      </c>
      <c r="J1991" s="122">
        <v>0.64899975257319997</v>
      </c>
      <c r="K1991" s="122">
        <v>0.61282263774760004</v>
      </c>
      <c r="L1991" s="122">
        <v>0.59210804013200002</v>
      </c>
      <c r="M1991" s="122">
        <v>0.58302788351360002</v>
      </c>
      <c r="N1991" s="122">
        <v>0.56047084586359996</v>
      </c>
      <c r="O1991" s="122">
        <v>0.54367741493800004</v>
      </c>
      <c r="P1991" s="122">
        <v>0.52700959725679997</v>
      </c>
      <c r="Q1991" s="122">
        <v>0.50915581251919995</v>
      </c>
      <c r="R1991" s="122">
        <v>0.4819453199148</v>
      </c>
      <c r="S1991" s="122">
        <v>0.47084105401199999</v>
      </c>
      <c r="T1991" s="122">
        <v>0.46907064293599998</v>
      </c>
      <c r="U1991" s="122">
        <v>0.45085651591120002</v>
      </c>
      <c r="V1991" s="122">
        <v>0.44927729675360001</v>
      </c>
      <c r="W1991" s="122">
        <v>0.43577700024880001</v>
      </c>
      <c r="X1991" s="122">
        <v>0.4219415524324</v>
      </c>
      <c r="Y1991" s="122">
        <v>0.40283467684879998</v>
      </c>
      <c r="Z1991" s="122">
        <v>0.42289136191959997</v>
      </c>
      <c r="AA1991" s="122">
        <v>0.43739515355199998</v>
      </c>
      <c r="AB1991" s="122">
        <v>0.47622044538039998</v>
      </c>
      <c r="AC1991" s="122">
        <v>0.53888657259079997</v>
      </c>
      <c r="AD1991" s="122">
        <v>0.65890226590720002</v>
      </c>
      <c r="AE1991" s="122">
        <v>0.6695585988196</v>
      </c>
      <c r="AF1991" s="122">
        <v>0.71679728174040003</v>
      </c>
      <c r="AG1991" s="122">
        <v>0.72973153109080002</v>
      </c>
      <c r="AH1991" s="122">
        <v>0.78504013162399999</v>
      </c>
      <c r="AI1991" s="122">
        <v>0.83766915839879996</v>
      </c>
      <c r="AJ1991" s="122">
        <v>0.85275684727800005</v>
      </c>
      <c r="AK1991" s="122">
        <v>0.90454989871680003</v>
      </c>
      <c r="AL1991" s="122">
        <v>0</v>
      </c>
    </row>
    <row r="1992" spans="1:38" hidden="1" x14ac:dyDescent="0.25">
      <c r="A1992" s="122" t="s">
        <v>1990</v>
      </c>
      <c r="B1992" s="122">
        <v>1</v>
      </c>
      <c r="C1992" s="122" t="s">
        <v>2178</v>
      </c>
      <c r="D1992" s="122" t="s">
        <v>475</v>
      </c>
      <c r="E1992" s="122">
        <v>37</v>
      </c>
      <c r="F1992" s="122">
        <v>2.1462445578924001</v>
      </c>
      <c r="G1992" s="122">
        <v>2.1618882384679998</v>
      </c>
      <c r="H1992" s="122">
        <v>2.1653537839135999</v>
      </c>
      <c r="I1992" s="122">
        <v>2.1986789707456</v>
      </c>
      <c r="J1992" s="122">
        <v>2.15447751057</v>
      </c>
      <c r="K1992" s="122">
        <v>2.0477588391428001</v>
      </c>
      <c r="L1992" s="122">
        <v>1.9682499920159999</v>
      </c>
      <c r="M1992" s="122">
        <v>1.9608130995096</v>
      </c>
      <c r="N1992" s="122">
        <v>1.9132222525724001</v>
      </c>
      <c r="O1992" s="122">
        <v>1.7965452020263999</v>
      </c>
      <c r="P1992" s="122">
        <v>1.7416061323668</v>
      </c>
      <c r="Q1992" s="122">
        <v>1.6710801117192</v>
      </c>
      <c r="R1992" s="122">
        <v>1.5322126303568</v>
      </c>
      <c r="S1992" s="122">
        <v>1.4975710290519999</v>
      </c>
      <c r="T1992" s="122">
        <v>1.4297352338331999</v>
      </c>
      <c r="U1992" s="122">
        <v>1.3721031131920001</v>
      </c>
      <c r="V1992" s="122">
        <v>1.3055783725851999</v>
      </c>
      <c r="W1992" s="122">
        <v>1.2295095995392</v>
      </c>
      <c r="X1992" s="122">
        <v>1.2693184268632001</v>
      </c>
      <c r="Y1992" s="122">
        <v>1.1870436829608</v>
      </c>
      <c r="Z1992" s="122">
        <v>1.1146793195188001</v>
      </c>
      <c r="AA1992" s="122">
        <v>1.0578461429088</v>
      </c>
      <c r="AB1992" s="122">
        <v>0.80899935662839995</v>
      </c>
      <c r="AC1992" s="122">
        <v>1.0798618707044001</v>
      </c>
      <c r="AD1992" s="122">
        <v>1.0695733585403999</v>
      </c>
      <c r="AE1992" s="122">
        <v>1.0650645040083999</v>
      </c>
      <c r="AF1992" s="122">
        <v>1.1088381985968001</v>
      </c>
      <c r="AG1992" s="122">
        <v>1.0666816778324</v>
      </c>
      <c r="AH1992" s="122">
        <v>1.1159368552164</v>
      </c>
      <c r="AI1992" s="122">
        <v>1.1353255375083999</v>
      </c>
      <c r="AJ1992" s="122">
        <v>1.1400724318032001</v>
      </c>
      <c r="AK1992" s="122">
        <v>1.115252359256</v>
      </c>
      <c r="AL1992" s="122">
        <v>0</v>
      </c>
    </row>
    <row r="1993" spans="1:38" hidden="1" x14ac:dyDescent="0.25">
      <c r="A1993" s="122" t="s">
        <v>1990</v>
      </c>
      <c r="B1993" s="122">
        <v>1</v>
      </c>
      <c r="C1993" s="122" t="s">
        <v>2178</v>
      </c>
      <c r="D1993" s="122" t="s">
        <v>2106</v>
      </c>
      <c r="E1993" s="122">
        <v>37</v>
      </c>
      <c r="F1993" s="122">
        <v>0.1989512512344</v>
      </c>
      <c r="G1993" s="122">
        <v>0.19519071887</v>
      </c>
      <c r="H1993" s="122">
        <v>0.19115478697839999</v>
      </c>
      <c r="I1993" s="122">
        <v>0.18731539376760001</v>
      </c>
      <c r="J1993" s="122">
        <v>0.18693499310639999</v>
      </c>
      <c r="K1993" s="122">
        <v>0.17304198015159999</v>
      </c>
      <c r="L1993" s="122">
        <v>0.1655507293132</v>
      </c>
      <c r="M1993" s="122">
        <v>0.15983735803839999</v>
      </c>
      <c r="N1993" s="122">
        <v>0.1535489904732</v>
      </c>
      <c r="O1993" s="122">
        <v>0.148488299372</v>
      </c>
      <c r="P1993" s="122">
        <v>0.14442026942559999</v>
      </c>
      <c r="Q1993" s="122">
        <v>0.139107021676</v>
      </c>
      <c r="R1993" s="122">
        <v>0.13216553618519999</v>
      </c>
      <c r="S1993" s="122">
        <v>0.13405831961199999</v>
      </c>
      <c r="T1993" s="122">
        <v>0.13269186051519999</v>
      </c>
      <c r="U1993" s="122">
        <v>0.10652156518640001</v>
      </c>
      <c r="V1993" s="122">
        <v>0.10120743516239999</v>
      </c>
      <c r="W1993" s="122">
        <v>9.79425192592E-2</v>
      </c>
      <c r="X1993" s="122">
        <v>0.1294103659884</v>
      </c>
      <c r="Y1993" s="122">
        <v>9.0696526085199999E-2</v>
      </c>
      <c r="Z1993" s="122">
        <v>8.9065398721600006E-2</v>
      </c>
      <c r="AA1993" s="122">
        <v>8.8999996218000005E-2</v>
      </c>
      <c r="AB1993" s="122">
        <v>9.3120403944399993E-2</v>
      </c>
      <c r="AC1993" s="122">
        <v>8.6582192925200002E-2</v>
      </c>
      <c r="AD1993" s="122">
        <v>8.8058970753600002E-2</v>
      </c>
      <c r="AE1993" s="122">
        <v>9.2063738594799993E-2</v>
      </c>
      <c r="AF1993" s="122">
        <v>9.0795599017199996E-2</v>
      </c>
      <c r="AG1993" s="122">
        <v>8.6673473938799997E-2</v>
      </c>
      <c r="AH1993" s="122">
        <v>8.7065417202400006E-2</v>
      </c>
      <c r="AI1993" s="122">
        <v>8.9303975496399998E-2</v>
      </c>
      <c r="AJ1993" s="122">
        <v>9.0156740074799999E-2</v>
      </c>
      <c r="AK1993" s="122">
        <v>9.1190883439599996E-2</v>
      </c>
      <c r="AL1993" s="122">
        <v>0</v>
      </c>
    </row>
    <row r="1994" spans="1:38" hidden="1" x14ac:dyDescent="0.25">
      <c r="A1994" s="122" t="s">
        <v>1990</v>
      </c>
      <c r="B1994" s="122">
        <v>1</v>
      </c>
      <c r="C1994" s="122" t="s">
        <v>2178</v>
      </c>
      <c r="D1994" s="122" t="s">
        <v>2107</v>
      </c>
      <c r="E1994" s="122">
        <v>37</v>
      </c>
      <c r="F1994" s="122">
        <v>2.4078074008127999</v>
      </c>
      <c r="G1994" s="122">
        <v>2.3675634538388</v>
      </c>
      <c r="H1994" s="122">
        <v>2.3245348883372001</v>
      </c>
      <c r="I1994" s="122">
        <v>2.30130143439</v>
      </c>
      <c r="J1994" s="122">
        <v>2.3245701157168002</v>
      </c>
      <c r="K1994" s="122">
        <v>2.1308776877023998</v>
      </c>
      <c r="L1994" s="122">
        <v>2.0443506879768001</v>
      </c>
      <c r="M1994" s="122">
        <v>1.9835343910172001</v>
      </c>
      <c r="N1994" s="122">
        <v>1.9189475912348</v>
      </c>
      <c r="O1994" s="122">
        <v>1.8209079195216</v>
      </c>
      <c r="P1994" s="122">
        <v>1.7314132891636</v>
      </c>
      <c r="Q1994" s="122">
        <v>1.653473382988</v>
      </c>
      <c r="R1994" s="122">
        <v>1.6430114996288001</v>
      </c>
      <c r="S1994" s="122">
        <v>1.575922888414</v>
      </c>
      <c r="T1994" s="122">
        <v>1.5345515051328</v>
      </c>
      <c r="U1994" s="122">
        <v>1.4560086620743999</v>
      </c>
      <c r="V1994" s="122">
        <v>1.5486361158604001</v>
      </c>
      <c r="W1994" s="122">
        <v>1.4901831595784001</v>
      </c>
      <c r="X1994" s="122">
        <v>1.4238379245048001</v>
      </c>
      <c r="Y1994" s="122">
        <v>1.3520559012436</v>
      </c>
      <c r="Z1994" s="122">
        <v>1.2834140312896001</v>
      </c>
      <c r="AA1994" s="122">
        <v>1.2136603845212</v>
      </c>
      <c r="AB1994" s="122">
        <v>1.2218227819056</v>
      </c>
      <c r="AC1994" s="122">
        <v>1.2145324138724001</v>
      </c>
      <c r="AD1994" s="122">
        <v>1.2380306832096</v>
      </c>
      <c r="AE1994" s="122">
        <v>1.2716270627424</v>
      </c>
      <c r="AF1994" s="122">
        <v>1.2848812997748</v>
      </c>
      <c r="AG1994" s="122">
        <v>1.2377278654384001</v>
      </c>
      <c r="AH1994" s="122">
        <v>1.2460619886091999</v>
      </c>
      <c r="AI1994" s="122">
        <v>1.2360210901640001</v>
      </c>
      <c r="AJ1994" s="122">
        <v>1.2022760198764</v>
      </c>
      <c r="AK1994" s="122">
        <v>1.1930593318280001</v>
      </c>
      <c r="AL1994" s="122">
        <v>0</v>
      </c>
    </row>
    <row r="1995" spans="1:38" hidden="1" x14ac:dyDescent="0.25">
      <c r="A1995" s="122" t="s">
        <v>1990</v>
      </c>
      <c r="B1995" s="122">
        <v>1</v>
      </c>
      <c r="C1995" s="122" t="s">
        <v>2178</v>
      </c>
      <c r="D1995" s="122" t="s">
        <v>2108</v>
      </c>
      <c r="E1995" s="122">
        <v>37</v>
      </c>
      <c r="F1995" s="122">
        <v>8.6503856007324007</v>
      </c>
      <c r="G1995" s="122">
        <v>8.7366718583256002</v>
      </c>
      <c r="H1995" s="122">
        <v>9.3593315754679995</v>
      </c>
      <c r="I1995" s="122">
        <v>9.8005752168464007</v>
      </c>
      <c r="J1995" s="122">
        <v>10.4594256573436</v>
      </c>
      <c r="K1995" s="122">
        <v>10.8434034488444</v>
      </c>
      <c r="L1995" s="122">
        <v>10.8571039034584</v>
      </c>
      <c r="M1995" s="122">
        <v>10.990579487930001</v>
      </c>
      <c r="N1995" s="122">
        <v>11.0619099652376</v>
      </c>
      <c r="O1995" s="122">
        <v>11.342091689143601</v>
      </c>
      <c r="P1995" s="122">
        <v>12.217074082581201</v>
      </c>
      <c r="Q1995" s="122">
        <v>12.5330315404868</v>
      </c>
      <c r="R1995" s="122">
        <v>13.044027504544401</v>
      </c>
      <c r="S1995" s="122">
        <v>13.345638697434399</v>
      </c>
      <c r="T1995" s="122">
        <v>14.0804173095264</v>
      </c>
      <c r="U1995" s="122">
        <v>14.792773902586401</v>
      </c>
      <c r="V1995" s="122">
        <v>15.222478207902</v>
      </c>
      <c r="W1995" s="122">
        <v>15.8276220059608</v>
      </c>
      <c r="X1995" s="122">
        <v>16.063852961018799</v>
      </c>
      <c r="Y1995" s="122">
        <v>16.573741850738799</v>
      </c>
      <c r="Z1995" s="122">
        <v>16.791711802348001</v>
      </c>
      <c r="AA1995" s="122">
        <v>17.267021121546001</v>
      </c>
      <c r="AB1995" s="122">
        <v>16.338758036529601</v>
      </c>
      <c r="AC1995" s="122">
        <v>14.862224551552</v>
      </c>
      <c r="AD1995" s="122">
        <v>11.684911613090801</v>
      </c>
      <c r="AE1995" s="122">
        <v>11.0015952217808</v>
      </c>
      <c r="AF1995" s="122">
        <v>11.6185927260704</v>
      </c>
      <c r="AG1995" s="122">
        <v>11.117515391544799</v>
      </c>
      <c r="AH1995" s="122">
        <v>11.111602047814801</v>
      </c>
      <c r="AI1995" s="122">
        <v>11.281210171406</v>
      </c>
      <c r="AJ1995" s="122">
        <v>11.2736453413752</v>
      </c>
      <c r="AK1995" s="122">
        <v>10.0726167530828</v>
      </c>
      <c r="AL1995" s="122">
        <v>0</v>
      </c>
    </row>
    <row r="1996" spans="1:38" hidden="1" x14ac:dyDescent="0.25">
      <c r="A1996" s="122" t="s">
        <v>1990</v>
      </c>
      <c r="B1996" s="122">
        <v>1</v>
      </c>
      <c r="C1996" s="122" t="s">
        <v>2178</v>
      </c>
      <c r="D1996" s="122" t="s">
        <v>2109</v>
      </c>
      <c r="E1996" s="122">
        <v>37</v>
      </c>
      <c r="F1996" s="122">
        <v>0.55852865866000001</v>
      </c>
      <c r="G1996" s="122">
        <v>0.57446795305200005</v>
      </c>
      <c r="H1996" s="122">
        <v>0.56903056767479998</v>
      </c>
      <c r="I1996" s="122">
        <v>0.56215260020919999</v>
      </c>
      <c r="J1996" s="122">
        <v>0.56897756275080003</v>
      </c>
      <c r="K1996" s="122">
        <v>0.55865730200840003</v>
      </c>
      <c r="L1996" s="122">
        <v>0.54746491165519995</v>
      </c>
      <c r="M1996" s="122">
        <v>0.54490703133719998</v>
      </c>
      <c r="N1996" s="122">
        <v>0.53874994528319997</v>
      </c>
      <c r="O1996" s="122">
        <v>0.527745439102</v>
      </c>
      <c r="P1996" s="122">
        <v>0.52963839432839999</v>
      </c>
      <c r="Q1996" s="122">
        <v>0.51464485746239996</v>
      </c>
      <c r="R1996" s="122">
        <v>0.50156556317839995</v>
      </c>
      <c r="S1996" s="122">
        <v>0.50323900889079998</v>
      </c>
      <c r="T1996" s="122">
        <v>0.50154646101</v>
      </c>
      <c r="U1996" s="122">
        <v>0.50672675074560003</v>
      </c>
      <c r="V1996" s="122">
        <v>0.49866312618359998</v>
      </c>
      <c r="W1996" s="122">
        <v>0.47783204164080001</v>
      </c>
      <c r="X1996" s="122">
        <v>0.4716076711976</v>
      </c>
      <c r="Y1996" s="122">
        <v>0.45378283709360001</v>
      </c>
      <c r="Z1996" s="122">
        <v>0.43010436577080002</v>
      </c>
      <c r="AA1996" s="122">
        <v>0.44982756785119998</v>
      </c>
      <c r="AB1996" s="122">
        <v>0.46785980642519998</v>
      </c>
      <c r="AC1996" s="122">
        <v>0.4787767815656</v>
      </c>
      <c r="AD1996" s="122">
        <v>0.48963685368359999</v>
      </c>
      <c r="AE1996" s="122">
        <v>0.51299265869599997</v>
      </c>
      <c r="AF1996" s="122">
        <v>0.53275941342400002</v>
      </c>
      <c r="AG1996" s="122">
        <v>0.51820233246040004</v>
      </c>
      <c r="AH1996" s="122">
        <v>0.53622594357359998</v>
      </c>
      <c r="AI1996" s="122">
        <v>0.54532792390719997</v>
      </c>
      <c r="AJ1996" s="122">
        <v>0.5598014786112</v>
      </c>
      <c r="AK1996" s="122">
        <v>0.5547629789688</v>
      </c>
      <c r="AL1996" s="122">
        <v>0</v>
      </c>
    </row>
    <row r="1997" spans="1:38" hidden="1" x14ac:dyDescent="0.25">
      <c r="A1997" s="122" t="s">
        <v>1990</v>
      </c>
      <c r="B1997" s="122">
        <v>1</v>
      </c>
      <c r="C1997" s="122" t="s">
        <v>2178</v>
      </c>
      <c r="D1997" s="122" t="s">
        <v>2110</v>
      </c>
      <c r="E1997" s="122">
        <v>37</v>
      </c>
      <c r="F1997" s="122">
        <v>5.797671332138</v>
      </c>
      <c r="G1997" s="122">
        <v>5.8581864338115999</v>
      </c>
      <c r="H1997" s="122">
        <v>5.7696457890932002</v>
      </c>
      <c r="I1997" s="122">
        <v>5.5873750193268004</v>
      </c>
      <c r="J1997" s="122">
        <v>5.4863988229344001</v>
      </c>
      <c r="K1997" s="122">
        <v>5.2211696458432</v>
      </c>
      <c r="L1997" s="122">
        <v>4.9280299896687998</v>
      </c>
      <c r="M1997" s="122">
        <v>4.7555966643836003</v>
      </c>
      <c r="N1997" s="122">
        <v>4.5650884696003997</v>
      </c>
      <c r="O1997" s="122">
        <v>4.4345757821819998</v>
      </c>
      <c r="P1997" s="122">
        <v>4.3240552809831998</v>
      </c>
      <c r="Q1997" s="122">
        <v>4.1670320035595996</v>
      </c>
      <c r="R1997" s="122">
        <v>4.0859768568836001</v>
      </c>
      <c r="S1997" s="122">
        <v>3.8027144054928002</v>
      </c>
      <c r="T1997" s="122">
        <v>3.7359705123971998</v>
      </c>
      <c r="U1997" s="122">
        <v>3.6675324432740002</v>
      </c>
      <c r="V1997" s="122">
        <v>3.6685078327044001</v>
      </c>
      <c r="W1997" s="122">
        <v>3.587512974374</v>
      </c>
      <c r="X1997" s="122">
        <v>3.4394520698747999</v>
      </c>
      <c r="Y1997" s="122">
        <v>3.2404306958268001</v>
      </c>
      <c r="Z1997" s="122">
        <v>3.0876159378399999</v>
      </c>
      <c r="AA1997" s="122">
        <v>2.9540480497639998</v>
      </c>
      <c r="AB1997" s="122">
        <v>3.0285284817144</v>
      </c>
      <c r="AC1997" s="122">
        <v>2.9818190611439999</v>
      </c>
      <c r="AD1997" s="122">
        <v>2.9576072181963999</v>
      </c>
      <c r="AE1997" s="122">
        <v>3.0141216980783998</v>
      </c>
      <c r="AF1997" s="122">
        <v>3.0134021208788</v>
      </c>
      <c r="AG1997" s="122">
        <v>3.0280555221980001</v>
      </c>
      <c r="AH1997" s="122">
        <v>3.1794256614371998</v>
      </c>
      <c r="AI1997" s="122">
        <v>3.0696399023863998</v>
      </c>
      <c r="AJ1997" s="122">
        <v>3.0914839651219999</v>
      </c>
      <c r="AK1997" s="122">
        <v>3.0275500508064002</v>
      </c>
      <c r="AL1997" s="122">
        <v>0</v>
      </c>
    </row>
    <row r="1998" spans="1:38" hidden="1" x14ac:dyDescent="0.25">
      <c r="A1998" s="122" t="s">
        <v>1990</v>
      </c>
      <c r="B1998" s="122">
        <v>1</v>
      </c>
      <c r="C1998" s="122" t="s">
        <v>2178</v>
      </c>
      <c r="D1998" s="122" t="s">
        <v>2111</v>
      </c>
      <c r="E1998" s="122">
        <v>37</v>
      </c>
      <c r="F1998" s="122">
        <v>9.5350765650727993</v>
      </c>
      <c r="G1998" s="122">
        <v>9.3627359261744001</v>
      </c>
      <c r="H1998" s="122">
        <v>9.2105860331492</v>
      </c>
      <c r="I1998" s="122">
        <v>9.3752370083540004</v>
      </c>
      <c r="J1998" s="122">
        <v>8.9367801808236003</v>
      </c>
      <c r="K1998" s="122">
        <v>8.8861672575059991</v>
      </c>
      <c r="L1998" s="122">
        <v>8.3633430081740006</v>
      </c>
      <c r="M1998" s="122">
        <v>8.0975227974900008</v>
      </c>
      <c r="N1998" s="122">
        <v>7.7959851935391997</v>
      </c>
      <c r="O1998" s="122">
        <v>7.2607441984951997</v>
      </c>
      <c r="P1998" s="122">
        <v>7.2481862626152003</v>
      </c>
      <c r="Q1998" s="122">
        <v>7.1264948129340002</v>
      </c>
      <c r="R1998" s="122">
        <v>6.6087444790136001</v>
      </c>
      <c r="S1998" s="122">
        <v>5.6374777368224001</v>
      </c>
      <c r="T1998" s="122">
        <v>6.0522935632991999</v>
      </c>
      <c r="U1998" s="122">
        <v>5.9771101011635999</v>
      </c>
      <c r="V1998" s="122">
        <v>5.8582406946700001</v>
      </c>
      <c r="W1998" s="122">
        <v>5.5806002201152003</v>
      </c>
      <c r="X1998" s="122">
        <v>5.3094488310891998</v>
      </c>
      <c r="Y1998" s="122">
        <v>5.0677139381091996</v>
      </c>
      <c r="Z1998" s="122">
        <v>4.5681483155756002</v>
      </c>
      <c r="AA1998" s="122">
        <v>4.4442164983888004</v>
      </c>
      <c r="AB1998" s="122">
        <v>4.5589164217995997</v>
      </c>
      <c r="AC1998" s="122">
        <v>4.6365607895235996</v>
      </c>
      <c r="AD1998" s="122">
        <v>4.6764792573660001</v>
      </c>
      <c r="AE1998" s="122">
        <v>4.992836313752</v>
      </c>
      <c r="AF1998" s="122">
        <v>5.4135908404563997</v>
      </c>
      <c r="AG1998" s="122">
        <v>5.8271430113343996</v>
      </c>
      <c r="AH1998" s="122">
        <v>9.1253485508499992</v>
      </c>
      <c r="AI1998" s="122">
        <v>6.0902129969520002</v>
      </c>
      <c r="AJ1998" s="122">
        <v>5.8716346419779999</v>
      </c>
      <c r="AK1998" s="122">
        <v>5.8036486867435997</v>
      </c>
      <c r="AL1998" s="122">
        <v>0</v>
      </c>
    </row>
    <row r="1999" spans="1:38" hidden="1" x14ac:dyDescent="0.25">
      <c r="A1999" s="122" t="s">
        <v>1990</v>
      </c>
      <c r="B1999" s="122">
        <v>1</v>
      </c>
      <c r="C1999" s="122" t="s">
        <v>2178</v>
      </c>
      <c r="D1999" s="122" t="s">
        <v>2112</v>
      </c>
      <c r="E1999" s="122">
        <v>37</v>
      </c>
      <c r="F1999" s="122">
        <v>20.149698089617601</v>
      </c>
      <c r="G1999" s="122">
        <v>20.007697978254001</v>
      </c>
      <c r="H1999" s="122">
        <v>19.7989557090416</v>
      </c>
      <c r="I1999" s="122">
        <v>19.7605434982984</v>
      </c>
      <c r="J1999" s="122">
        <v>19.1808289341228</v>
      </c>
      <c r="K1999" s="122">
        <v>18.818100317870002</v>
      </c>
      <c r="L1999" s="122">
        <v>18.308286729950002</v>
      </c>
      <c r="M1999" s="122">
        <v>18.238351248975199</v>
      </c>
      <c r="N1999" s="122">
        <v>18.147422839792402</v>
      </c>
      <c r="O1999" s="122">
        <v>17.506528295452</v>
      </c>
      <c r="P1999" s="122">
        <v>18.019500087887199</v>
      </c>
      <c r="Q1999" s="122">
        <v>18.001913499029602</v>
      </c>
      <c r="R1999" s="122">
        <v>18.1388134358256</v>
      </c>
      <c r="S1999" s="122">
        <v>18.796903595394401</v>
      </c>
      <c r="T1999" s="122">
        <v>18.788749192620401</v>
      </c>
      <c r="U1999" s="122">
        <v>18.634268450114799</v>
      </c>
      <c r="V1999" s="122">
        <v>18.546852933579601</v>
      </c>
      <c r="W1999" s="122">
        <v>18.464976238063599</v>
      </c>
      <c r="X1999" s="122">
        <v>18.459027017874799</v>
      </c>
      <c r="Y1999" s="122">
        <v>18.053461175582001</v>
      </c>
      <c r="Z1999" s="122">
        <v>17.4255847068268</v>
      </c>
      <c r="AA1999" s="122">
        <v>16.996305455315198</v>
      </c>
      <c r="AB1999" s="122">
        <v>15.607868544127999</v>
      </c>
      <c r="AC1999" s="122">
        <v>15.2540396047928</v>
      </c>
      <c r="AD1999" s="122">
        <v>15.7674442774996</v>
      </c>
      <c r="AE1999" s="122">
        <v>15.277014390814401</v>
      </c>
      <c r="AF1999" s="122">
        <v>15.494994312442399</v>
      </c>
      <c r="AG1999" s="122">
        <v>16.0885999193444</v>
      </c>
      <c r="AH1999" s="122">
        <v>16.782937301555599</v>
      </c>
      <c r="AI1999" s="122">
        <v>16.475512614433601</v>
      </c>
      <c r="AJ1999" s="122">
        <v>12.93422121523</v>
      </c>
      <c r="AK1999" s="122">
        <v>12.8987161068248</v>
      </c>
      <c r="AL1999" s="122">
        <v>0</v>
      </c>
    </row>
    <row r="2000" spans="1:38" hidden="1" x14ac:dyDescent="0.25">
      <c r="A2000" s="122" t="s">
        <v>1990</v>
      </c>
      <c r="B2000" s="122">
        <v>1</v>
      </c>
      <c r="C2000" s="122" t="s">
        <v>2178</v>
      </c>
      <c r="D2000" s="122" t="s">
        <v>2113</v>
      </c>
      <c r="E2000" s="122">
        <v>37</v>
      </c>
      <c r="F2000" s="122">
        <v>0.79943792587960005</v>
      </c>
      <c r="G2000" s="122">
        <v>0.82026131074440001</v>
      </c>
      <c r="H2000" s="122">
        <v>0.80736675635559996</v>
      </c>
      <c r="I2000" s="122">
        <v>0.80727414480159998</v>
      </c>
      <c r="J2000" s="122">
        <v>0.81389227050040003</v>
      </c>
      <c r="K2000" s="122">
        <v>0.78511764128280004</v>
      </c>
      <c r="L2000" s="122">
        <v>0.76815233045319997</v>
      </c>
      <c r="M2000" s="122">
        <v>0.75905894779119998</v>
      </c>
      <c r="N2000" s="122">
        <v>0.75795022788519995</v>
      </c>
      <c r="O2000" s="122">
        <v>0.73347703319519997</v>
      </c>
      <c r="P2000" s="122">
        <v>0.712435749886</v>
      </c>
      <c r="Q2000" s="122">
        <v>0.69603126443200003</v>
      </c>
      <c r="R2000" s="122">
        <v>0.74422035432919997</v>
      </c>
      <c r="S2000" s="122">
        <v>0.7334910685928</v>
      </c>
      <c r="T2000" s="122">
        <v>0.72632103218919997</v>
      </c>
      <c r="U2000" s="122">
        <v>0.72875058415039995</v>
      </c>
      <c r="V2000" s="122">
        <v>0.70146062629719996</v>
      </c>
      <c r="W2000" s="122">
        <v>0.65726352977320002</v>
      </c>
      <c r="X2000" s="122">
        <v>0.64100868383999998</v>
      </c>
      <c r="Y2000" s="122">
        <v>0.60781780729320001</v>
      </c>
      <c r="Z2000" s="122">
        <v>0.59022981543959996</v>
      </c>
      <c r="AA2000" s="122">
        <v>0.56186511869319999</v>
      </c>
      <c r="AB2000" s="122">
        <v>0.57847833673839999</v>
      </c>
      <c r="AC2000" s="122">
        <v>0.59773326259360005</v>
      </c>
      <c r="AD2000" s="122">
        <v>0.609843571862</v>
      </c>
      <c r="AE2000" s="122">
        <v>0.62572429768519999</v>
      </c>
      <c r="AF2000" s="122">
        <v>0.64302003533880003</v>
      </c>
      <c r="AG2000" s="122">
        <v>0.6266804940424</v>
      </c>
      <c r="AH2000" s="122">
        <v>0.65187380554520002</v>
      </c>
      <c r="AI2000" s="122">
        <v>0.67096748797119998</v>
      </c>
      <c r="AJ2000" s="122">
        <v>0.67678698888919997</v>
      </c>
      <c r="AK2000" s="122">
        <v>0.67672990180879999</v>
      </c>
      <c r="AL2000" s="122">
        <v>0</v>
      </c>
    </row>
    <row r="2001" spans="1:38" hidden="1" x14ac:dyDescent="0.25">
      <c r="A2001" s="122" t="s">
        <v>1990</v>
      </c>
      <c r="B2001" s="122">
        <v>1</v>
      </c>
      <c r="C2001" s="122" t="s">
        <v>2178</v>
      </c>
      <c r="D2001" s="122" t="s">
        <v>2114</v>
      </c>
      <c r="E2001" s="122">
        <v>37</v>
      </c>
      <c r="F2001" s="122">
        <v>7.4822270507880004</v>
      </c>
      <c r="G2001" s="122">
        <v>10.429575013244801</v>
      </c>
      <c r="H2001" s="122">
        <v>9.370090237466</v>
      </c>
      <c r="I2001" s="122">
        <v>9.4378244487323997</v>
      </c>
      <c r="J2001" s="122">
        <v>10.15038763942</v>
      </c>
      <c r="K2001" s="122">
        <v>9.2835326649323999</v>
      </c>
      <c r="L2001" s="122">
        <v>10.2722229410808</v>
      </c>
      <c r="M2001" s="122">
        <v>9.9908621937403996</v>
      </c>
      <c r="N2001" s="122">
        <v>9.9107932932819995</v>
      </c>
      <c r="O2001" s="122">
        <v>9.8625675304491995</v>
      </c>
      <c r="P2001" s="122">
        <v>9.8044893653616008</v>
      </c>
      <c r="Q2001" s="122">
        <v>10.2280307821524</v>
      </c>
      <c r="R2001" s="122">
        <v>10.154314497387199</v>
      </c>
      <c r="S2001" s="122">
        <v>10.212380661193199</v>
      </c>
      <c r="T2001" s="122">
        <v>9.5861623616667995</v>
      </c>
      <c r="U2001" s="122">
        <v>9.9329096780731998</v>
      </c>
      <c r="V2001" s="122">
        <v>10.1598621594176</v>
      </c>
      <c r="W2001" s="122">
        <v>8.9999651923887996</v>
      </c>
      <c r="X2001" s="122">
        <v>10.000365111254</v>
      </c>
      <c r="Y2001" s="122">
        <v>9.2190154846999999</v>
      </c>
      <c r="Z2001" s="122">
        <v>9.8269762489500003</v>
      </c>
      <c r="AA2001" s="122">
        <v>10.014870944783601</v>
      </c>
      <c r="AB2001" s="122">
        <v>10.6974271960864</v>
      </c>
      <c r="AC2001" s="122">
        <v>11.9388745160776</v>
      </c>
      <c r="AD2001" s="122">
        <v>11.668197255161999</v>
      </c>
      <c r="AE2001" s="122">
        <v>12.0465748182892</v>
      </c>
      <c r="AF2001" s="122">
        <v>12.1097641351344</v>
      </c>
      <c r="AG2001" s="122">
        <v>13.9323284943332</v>
      </c>
      <c r="AH2001" s="122">
        <v>15.7329053813624</v>
      </c>
      <c r="AI2001" s="122">
        <v>14.395649794148</v>
      </c>
      <c r="AJ2001" s="122">
        <v>14.294844854248</v>
      </c>
      <c r="AK2001" s="122">
        <v>13.5933295651076</v>
      </c>
      <c r="AL2001" s="122">
        <v>0</v>
      </c>
    </row>
    <row r="2002" spans="1:38" hidden="1" x14ac:dyDescent="0.25">
      <c r="A2002" s="122" t="s">
        <v>1990</v>
      </c>
      <c r="B2002" s="122">
        <v>1</v>
      </c>
      <c r="C2002" s="122" t="s">
        <v>2178</v>
      </c>
      <c r="D2002" s="122" t="s">
        <v>2136</v>
      </c>
      <c r="E2002" s="122">
        <v>37</v>
      </c>
      <c r="F2002" s="122">
        <v>4.0720077439999999E-4</v>
      </c>
      <c r="G2002" s="122">
        <v>4.1085885119999997E-4</v>
      </c>
      <c r="H2002" s="122">
        <v>4.04533122E-4</v>
      </c>
      <c r="I2002" s="122">
        <v>4.0407277120000002E-4</v>
      </c>
      <c r="J2002" s="122">
        <v>4.1343022839999998E-4</v>
      </c>
      <c r="K2002" s="122">
        <v>3.8249245160000003E-4</v>
      </c>
      <c r="L2002" s="122">
        <v>3.5957914160000002E-4</v>
      </c>
      <c r="M2002" s="122">
        <v>3.4577656680000001E-4</v>
      </c>
      <c r="N2002" s="122">
        <v>3.3919978120000002E-4</v>
      </c>
      <c r="O2002" s="122">
        <v>3.0667322000000002E-4</v>
      </c>
      <c r="P2002" s="122">
        <v>2.8791302960000002E-4</v>
      </c>
      <c r="Q2002" s="122">
        <v>2.7255048520000001E-4</v>
      </c>
      <c r="R2002" s="122">
        <v>2.5744990039999998E-4</v>
      </c>
      <c r="S2002" s="122">
        <v>2.2986533079999999E-4</v>
      </c>
      <c r="T2002" s="122">
        <v>2.1172087719999999E-4</v>
      </c>
      <c r="U2002" s="122">
        <v>2.9021593719999998E-4</v>
      </c>
      <c r="V2002" s="122">
        <v>1.7052699440000001E-4</v>
      </c>
      <c r="W2002" s="122">
        <v>1.8333422799999999E-4</v>
      </c>
      <c r="X2002" s="122">
        <v>1.6456257160000001E-4</v>
      </c>
      <c r="Y2002" s="122">
        <v>1.396343396E-4</v>
      </c>
      <c r="Z2002" s="122">
        <v>1.1609666879999999E-4</v>
      </c>
      <c r="AA2002" s="122">
        <v>3.05074588E-4</v>
      </c>
      <c r="AB2002" s="122">
        <v>3.2551002679999998E-4</v>
      </c>
      <c r="AC2002" s="122">
        <v>3.331955788E-4</v>
      </c>
      <c r="AD2002" s="122">
        <v>3.4212365039999997E-4</v>
      </c>
      <c r="AE2002" s="122">
        <v>3.4817820240000001E-4</v>
      </c>
      <c r="AF2002" s="122">
        <v>3.6007974519999998E-4</v>
      </c>
      <c r="AG2002" s="122">
        <v>3.5126080920000002E-4</v>
      </c>
      <c r="AH2002" s="122">
        <v>3.6536162319999999E-4</v>
      </c>
      <c r="AI2002" s="122">
        <v>3.743211696E-4</v>
      </c>
      <c r="AJ2002" s="122">
        <v>3.8122166320000002E-4</v>
      </c>
      <c r="AK2002" s="122">
        <v>3.7622164999999999E-4</v>
      </c>
      <c r="AL2002" s="122">
        <v>0</v>
      </c>
    </row>
    <row r="2003" spans="1:38" hidden="1" x14ac:dyDescent="0.25">
      <c r="A2003" s="122" t="s">
        <v>1990</v>
      </c>
      <c r="B2003" s="122">
        <v>1</v>
      </c>
      <c r="C2003" s="122" t="s">
        <v>2178</v>
      </c>
      <c r="D2003" s="122" t="s">
        <v>2115</v>
      </c>
      <c r="E2003" s="122">
        <v>37</v>
      </c>
      <c r="F2003" s="122">
        <v>0.40199571396599998</v>
      </c>
      <c r="G2003" s="122">
        <v>0.39890038513359999</v>
      </c>
      <c r="H2003" s="122">
        <v>0.39793048620639998</v>
      </c>
      <c r="I2003" s="122">
        <v>0.3775353700888</v>
      </c>
      <c r="J2003" s="122">
        <v>0.38430132148520002</v>
      </c>
      <c r="K2003" s="122">
        <v>0.34213277682639998</v>
      </c>
      <c r="L2003" s="122">
        <v>0.33273525735800003</v>
      </c>
      <c r="M2003" s="122">
        <v>0.31403293958959999</v>
      </c>
      <c r="N2003" s="122">
        <v>0.3050533370388</v>
      </c>
      <c r="O2003" s="122">
        <v>0.28949233286960002</v>
      </c>
      <c r="P2003" s="122">
        <v>0.26671782635399999</v>
      </c>
      <c r="Q2003" s="122">
        <v>0.25675622190120001</v>
      </c>
      <c r="R2003" s="122">
        <v>0.2401210729204</v>
      </c>
      <c r="S2003" s="122">
        <v>0.2194386103224</v>
      </c>
      <c r="T2003" s="122">
        <v>0.20921700126039999</v>
      </c>
      <c r="U2003" s="122">
        <v>0.201253929478</v>
      </c>
      <c r="V2003" s="122">
        <v>0.19622856593480001</v>
      </c>
      <c r="W2003" s="122">
        <v>0.18725437941</v>
      </c>
      <c r="X2003" s="122">
        <v>0.17799981282159999</v>
      </c>
      <c r="Y2003" s="122">
        <v>0.16957048726240001</v>
      </c>
      <c r="Z2003" s="122">
        <v>0.15776693258480001</v>
      </c>
      <c r="AA2003" s="122">
        <v>0.14912994923119999</v>
      </c>
      <c r="AB2003" s="122">
        <v>0.14709774982000001</v>
      </c>
      <c r="AC2003" s="122">
        <v>0.1410816951096</v>
      </c>
      <c r="AD2003" s="122">
        <v>0.1399689803736</v>
      </c>
      <c r="AE2003" s="122">
        <v>0.14298907359240001</v>
      </c>
      <c r="AF2003" s="122">
        <v>0.1411630216052</v>
      </c>
      <c r="AG2003" s="122">
        <v>0.13972968646280001</v>
      </c>
      <c r="AH2003" s="122">
        <v>0.14091801697119999</v>
      </c>
      <c r="AI2003" s="122">
        <v>0.140110682376</v>
      </c>
      <c r="AJ2003" s="122">
        <v>0.1411487077952</v>
      </c>
      <c r="AK2003" s="122">
        <v>0.141021072262</v>
      </c>
      <c r="AL2003" s="122">
        <v>0</v>
      </c>
    </row>
    <row r="2004" spans="1:38" hidden="1" x14ac:dyDescent="0.25">
      <c r="A2004" s="122" t="s">
        <v>1990</v>
      </c>
      <c r="B2004" s="122">
        <v>1</v>
      </c>
      <c r="C2004" s="122" t="s">
        <v>2178</v>
      </c>
      <c r="D2004" s="122" t="s">
        <v>2116</v>
      </c>
      <c r="E2004" s="122">
        <v>37</v>
      </c>
      <c r="F2004" s="122">
        <v>0.96451233414759996</v>
      </c>
      <c r="G2004" s="122">
        <v>0.97222369299720002</v>
      </c>
      <c r="H2004" s="122">
        <v>0.9686757206812</v>
      </c>
      <c r="I2004" s="122">
        <v>0.96156030503400003</v>
      </c>
      <c r="J2004" s="122">
        <v>0.97207164046719996</v>
      </c>
      <c r="K2004" s="122">
        <v>0.94077517644319997</v>
      </c>
      <c r="L2004" s="122">
        <v>0.90591085819920003</v>
      </c>
      <c r="M2004" s="122">
        <v>0.89803686547119999</v>
      </c>
      <c r="N2004" s="122">
        <v>0.87930510021200003</v>
      </c>
      <c r="O2004" s="122">
        <v>0.84589676111919998</v>
      </c>
      <c r="P2004" s="122">
        <v>0.82439164825639999</v>
      </c>
      <c r="Q2004" s="122">
        <v>0.79576675561879995</v>
      </c>
      <c r="R2004" s="122">
        <v>0.85325907711519999</v>
      </c>
      <c r="S2004" s="122">
        <v>0.81061364381479994</v>
      </c>
      <c r="T2004" s="122">
        <v>0.48004691934639998</v>
      </c>
      <c r="U2004" s="122">
        <v>0.76877325566999999</v>
      </c>
      <c r="V2004" s="122">
        <v>0.73483116411039995</v>
      </c>
      <c r="W2004" s="122">
        <v>0.67428809065520001</v>
      </c>
      <c r="X2004" s="122">
        <v>0.65271763790519999</v>
      </c>
      <c r="Y2004" s="122">
        <v>0.626621795338</v>
      </c>
      <c r="Z2004" s="122">
        <v>0.62009331597079997</v>
      </c>
      <c r="AA2004" s="122">
        <v>0.60061196634040004</v>
      </c>
      <c r="AB2004" s="122">
        <v>0.63029970952479997</v>
      </c>
      <c r="AC2004" s="122">
        <v>0.63980735545440004</v>
      </c>
      <c r="AD2004" s="122">
        <v>0.64432775374240003</v>
      </c>
      <c r="AE2004" s="122">
        <v>0.65673681820039997</v>
      </c>
      <c r="AF2004" s="122">
        <v>0.68987046933560003</v>
      </c>
      <c r="AG2004" s="122">
        <v>0.67935774809280003</v>
      </c>
      <c r="AH2004" s="122">
        <v>0.71205028250159996</v>
      </c>
      <c r="AI2004" s="122">
        <v>0.73235242492719999</v>
      </c>
      <c r="AJ2004" s="122">
        <v>0.74262853221479996</v>
      </c>
      <c r="AK2004" s="122">
        <v>0.73664384004119998</v>
      </c>
      <c r="AL2004" s="122">
        <v>0</v>
      </c>
    </row>
    <row r="2005" spans="1:38" hidden="1" x14ac:dyDescent="0.25">
      <c r="A2005" s="122" t="s">
        <v>1990</v>
      </c>
      <c r="B2005" s="122">
        <v>1</v>
      </c>
      <c r="C2005" s="122" t="s">
        <v>2178</v>
      </c>
      <c r="D2005" s="122" t="s">
        <v>2117</v>
      </c>
      <c r="E2005" s="122">
        <v>37</v>
      </c>
      <c r="F2005" s="122">
        <v>0.49810429825519997</v>
      </c>
      <c r="G2005" s="122">
        <v>0.50282330080360005</v>
      </c>
      <c r="H2005" s="122">
        <v>0.49868010474800001</v>
      </c>
      <c r="I2005" s="122">
        <v>0.49740396308399998</v>
      </c>
      <c r="J2005" s="122">
        <v>0.49528204601120002</v>
      </c>
      <c r="K2005" s="122">
        <v>0.48115180704080002</v>
      </c>
      <c r="L2005" s="122">
        <v>0.4649653504272</v>
      </c>
      <c r="M2005" s="122">
        <v>0.4551125020372</v>
      </c>
      <c r="N2005" s="122">
        <v>0.44017728295800002</v>
      </c>
      <c r="O2005" s="122">
        <v>0.42401238422760001</v>
      </c>
      <c r="P2005" s="122">
        <v>0.41813833017039997</v>
      </c>
      <c r="Q2005" s="122">
        <v>0.39947208428679998</v>
      </c>
      <c r="R2005" s="122">
        <v>0.3779635357344</v>
      </c>
      <c r="S2005" s="122">
        <v>0.36757419114360002</v>
      </c>
      <c r="T2005" s="122">
        <v>0.34986241167359999</v>
      </c>
      <c r="U2005" s="122">
        <v>0.34062323348200002</v>
      </c>
      <c r="V2005" s="122">
        <v>0.33032700211279997</v>
      </c>
      <c r="W2005" s="122">
        <v>0.31724704139240001</v>
      </c>
      <c r="X2005" s="122">
        <v>0.31645899715359999</v>
      </c>
      <c r="Y2005" s="122">
        <v>0.30398679729880002</v>
      </c>
      <c r="Z2005" s="122">
        <v>0.30293136623119998</v>
      </c>
      <c r="AA2005" s="122">
        <v>0.2815532148828</v>
      </c>
      <c r="AB2005" s="122">
        <v>0.29346886316999998</v>
      </c>
      <c r="AC2005" s="122">
        <v>0.29868205476760001</v>
      </c>
      <c r="AD2005" s="122">
        <v>0.33144856108280002</v>
      </c>
      <c r="AE2005" s="122">
        <v>0.30399893733159999</v>
      </c>
      <c r="AF2005" s="122">
        <v>0.31309126904439999</v>
      </c>
      <c r="AG2005" s="122">
        <v>0.3058804794976</v>
      </c>
      <c r="AH2005" s="122">
        <v>0.32026683903199998</v>
      </c>
      <c r="AI2005" s="122">
        <v>0.3256859339664</v>
      </c>
      <c r="AJ2005" s="122">
        <v>0.33339284962479998</v>
      </c>
      <c r="AK2005" s="122">
        <v>0.32906126405879998</v>
      </c>
      <c r="AL2005" s="122">
        <v>0</v>
      </c>
    </row>
    <row r="2006" spans="1:38" hidden="1" x14ac:dyDescent="0.25">
      <c r="A2006" s="122" t="s">
        <v>1990</v>
      </c>
      <c r="B2006" s="122">
        <v>1</v>
      </c>
      <c r="C2006" s="122" t="s">
        <v>2178</v>
      </c>
      <c r="D2006" s="122" t="s">
        <v>2118</v>
      </c>
      <c r="E2006" s="122">
        <v>37</v>
      </c>
      <c r="F2006" s="122">
        <v>1.9155083407460001</v>
      </c>
      <c r="G2006" s="122">
        <v>1.9286354673684001</v>
      </c>
      <c r="H2006" s="122">
        <v>1.9217503469724</v>
      </c>
      <c r="I2006" s="122">
        <v>1.886373805876</v>
      </c>
      <c r="J2006" s="122">
        <v>1.8585594501488001</v>
      </c>
      <c r="K2006" s="122">
        <v>1.8162467953532</v>
      </c>
      <c r="L2006" s="122">
        <v>1.7598606491032001</v>
      </c>
      <c r="M2006" s="122">
        <v>1.7351987085916001</v>
      </c>
      <c r="N2006" s="122">
        <v>1.6977433462164</v>
      </c>
      <c r="O2006" s="122">
        <v>1.6265939673284</v>
      </c>
      <c r="P2006" s="122">
        <v>1.5871946983703999</v>
      </c>
      <c r="Q2006" s="122">
        <v>1.5383596047820001</v>
      </c>
      <c r="R2006" s="122">
        <v>1.46986346486</v>
      </c>
      <c r="S2006" s="122">
        <v>1.4219851285528</v>
      </c>
      <c r="T2006" s="122">
        <v>1.36714402818</v>
      </c>
      <c r="U2006" s="122">
        <v>1.3057377363239999</v>
      </c>
      <c r="V2006" s="122">
        <v>1.3162386722099999</v>
      </c>
      <c r="W2006" s="122">
        <v>1.2507514456640001</v>
      </c>
      <c r="X2006" s="122">
        <v>1.2112273183696001</v>
      </c>
      <c r="Y2006" s="122">
        <v>1.1560994112976</v>
      </c>
      <c r="Z2006" s="122">
        <v>1.1548185777408</v>
      </c>
      <c r="AA2006" s="122">
        <v>1.124975158846</v>
      </c>
      <c r="AB2006" s="122">
        <v>1.15686300275</v>
      </c>
      <c r="AC2006" s="122">
        <v>1.171831171112</v>
      </c>
      <c r="AD2006" s="122">
        <v>1.206447361812</v>
      </c>
      <c r="AE2006" s="122">
        <v>1.2081593661451999</v>
      </c>
      <c r="AF2006" s="122">
        <v>1.2533871188412</v>
      </c>
      <c r="AG2006" s="122">
        <v>1.23896748696</v>
      </c>
      <c r="AH2006" s="122">
        <v>1.2954627066583999</v>
      </c>
      <c r="AI2006" s="122">
        <v>1.3152443995544001</v>
      </c>
      <c r="AJ2006" s="122">
        <v>1.3273094444456</v>
      </c>
      <c r="AK2006" s="122">
        <v>1.3136579843016001</v>
      </c>
      <c r="AL2006" s="122">
        <v>0</v>
      </c>
    </row>
    <row r="2007" spans="1:38" hidden="1" x14ac:dyDescent="0.25">
      <c r="A2007" s="122" t="s">
        <v>1990</v>
      </c>
      <c r="B2007" s="122">
        <v>1</v>
      </c>
      <c r="C2007" s="122" t="s">
        <v>2178</v>
      </c>
      <c r="D2007" s="122" t="s">
        <v>2119</v>
      </c>
      <c r="E2007" s="122">
        <v>37</v>
      </c>
      <c r="F2007" s="122">
        <v>45.278329337763203</v>
      </c>
      <c r="G2007" s="122">
        <v>44.943638792337602</v>
      </c>
      <c r="H2007" s="122">
        <v>45.088900346467597</v>
      </c>
      <c r="I2007" s="122">
        <v>46.2672035587916</v>
      </c>
      <c r="J2007" s="122">
        <v>47.6357245622916</v>
      </c>
      <c r="K2007" s="122">
        <v>45.461671883907997</v>
      </c>
      <c r="L2007" s="122">
        <v>45.224075469728398</v>
      </c>
      <c r="M2007" s="122">
        <v>45.386161125348401</v>
      </c>
      <c r="N2007" s="122">
        <v>44.261962699827599</v>
      </c>
      <c r="O2007" s="122">
        <v>41.806919155372</v>
      </c>
      <c r="P2007" s="122">
        <v>43.597010211006001</v>
      </c>
      <c r="Q2007" s="122">
        <v>44.074083546939598</v>
      </c>
      <c r="R2007" s="122">
        <v>43.086525081339602</v>
      </c>
      <c r="S2007" s="122">
        <v>43.2693997611456</v>
      </c>
      <c r="T2007" s="122">
        <v>43.450220788590002</v>
      </c>
      <c r="U2007" s="122">
        <v>43.721969990224402</v>
      </c>
      <c r="V2007" s="122">
        <v>44.965246165674799</v>
      </c>
      <c r="W2007" s="122">
        <v>46.799842074566001</v>
      </c>
      <c r="X2007" s="122">
        <v>48.2098789737936</v>
      </c>
      <c r="Y2007" s="122">
        <v>44.826489188406804</v>
      </c>
      <c r="Z2007" s="122">
        <v>43.3358658341756</v>
      </c>
      <c r="AA2007" s="122">
        <v>42.831978699935597</v>
      </c>
      <c r="AB2007" s="122">
        <v>43.200716949090399</v>
      </c>
      <c r="AC2007" s="122">
        <v>47.327744491398001</v>
      </c>
      <c r="AD2007" s="122">
        <v>47.906903782270398</v>
      </c>
      <c r="AE2007" s="122">
        <v>47.953368727426401</v>
      </c>
      <c r="AF2007" s="122">
        <v>36.638122105608801</v>
      </c>
      <c r="AG2007" s="122">
        <v>37.7290769875544</v>
      </c>
      <c r="AH2007" s="122">
        <v>37.992324640149597</v>
      </c>
      <c r="AI2007" s="122">
        <v>40.061811202246403</v>
      </c>
      <c r="AJ2007" s="122">
        <v>35.793587342276403</v>
      </c>
      <c r="AK2007" s="122">
        <v>38.029542755598797</v>
      </c>
      <c r="AL2007" s="122">
        <v>0</v>
      </c>
    </row>
    <row r="2008" spans="1:38" hidden="1" x14ac:dyDescent="0.25">
      <c r="A2008" s="122" t="s">
        <v>1990</v>
      </c>
      <c r="B2008" s="122">
        <v>1</v>
      </c>
      <c r="C2008" s="122" t="s">
        <v>2178</v>
      </c>
      <c r="D2008" s="122" t="s">
        <v>2137</v>
      </c>
      <c r="E2008" s="122">
        <v>37</v>
      </c>
      <c r="F2008" s="122">
        <v>0</v>
      </c>
      <c r="G2008" s="122">
        <v>0</v>
      </c>
      <c r="H2008" s="122">
        <v>0</v>
      </c>
      <c r="I2008" s="122">
        <v>0</v>
      </c>
      <c r="J2008" s="122">
        <v>0</v>
      </c>
      <c r="K2008" s="122">
        <v>0</v>
      </c>
      <c r="L2008" s="122">
        <v>0</v>
      </c>
      <c r="M2008" s="122">
        <v>0</v>
      </c>
      <c r="N2008" s="122">
        <v>0</v>
      </c>
      <c r="O2008" s="122">
        <v>0</v>
      </c>
      <c r="P2008" s="122">
        <v>0</v>
      </c>
      <c r="Q2008" s="122">
        <v>0</v>
      </c>
      <c r="R2008" s="122">
        <v>0</v>
      </c>
      <c r="S2008" s="122">
        <v>0</v>
      </c>
      <c r="T2008" s="122">
        <v>0</v>
      </c>
      <c r="U2008" s="122">
        <v>0</v>
      </c>
      <c r="V2008" s="122">
        <v>0</v>
      </c>
      <c r="W2008" s="122">
        <v>0</v>
      </c>
      <c r="X2008" s="122">
        <v>0</v>
      </c>
      <c r="Y2008" s="122">
        <v>0</v>
      </c>
      <c r="Z2008" s="122">
        <v>0</v>
      </c>
      <c r="AA2008" s="122">
        <v>0</v>
      </c>
      <c r="AB2008" s="122">
        <v>0</v>
      </c>
      <c r="AC2008" s="122">
        <v>0</v>
      </c>
      <c r="AD2008" s="122">
        <v>0</v>
      </c>
      <c r="AE2008" s="122">
        <v>0</v>
      </c>
      <c r="AF2008" s="122">
        <v>0</v>
      </c>
      <c r="AG2008" s="122">
        <v>0</v>
      </c>
      <c r="AH2008" s="122">
        <v>0</v>
      </c>
      <c r="AI2008" s="122">
        <v>0</v>
      </c>
      <c r="AJ2008" s="122">
        <v>0</v>
      </c>
      <c r="AK2008" s="122">
        <v>0</v>
      </c>
      <c r="AL2008" s="122">
        <v>0</v>
      </c>
    </row>
    <row r="2009" spans="1:38" hidden="1" x14ac:dyDescent="0.25">
      <c r="A2009" s="122" t="s">
        <v>1990</v>
      </c>
      <c r="B2009" s="122">
        <v>1</v>
      </c>
      <c r="C2009" s="122" t="s">
        <v>2178</v>
      </c>
      <c r="D2009" s="122" t="s">
        <v>2120</v>
      </c>
      <c r="E2009" s="122">
        <v>37</v>
      </c>
      <c r="F2009" s="122">
        <v>1.9382615187796</v>
      </c>
      <c r="G2009" s="122">
        <v>1.9330429925968</v>
      </c>
      <c r="H2009" s="122">
        <v>2.0629314579860001</v>
      </c>
      <c r="I2009" s="122">
        <v>2.0768804203728002</v>
      </c>
      <c r="J2009" s="122">
        <v>2.1304681985860001</v>
      </c>
      <c r="K2009" s="122">
        <v>1.9973975545580001</v>
      </c>
      <c r="L2009" s="122">
        <v>1.8781265760151999</v>
      </c>
      <c r="M2009" s="122">
        <v>2.0744899060284001</v>
      </c>
      <c r="N2009" s="122">
        <v>2.2784650867524001</v>
      </c>
      <c r="O2009" s="122">
        <v>2.2400268254784002</v>
      </c>
      <c r="P2009" s="122">
        <v>2.4423825223783999</v>
      </c>
      <c r="Q2009" s="122">
        <v>2.5748691906587999</v>
      </c>
      <c r="R2009" s="122">
        <v>2.4573675263424</v>
      </c>
      <c r="S2009" s="122">
        <v>2.490485155564</v>
      </c>
      <c r="T2009" s="122">
        <v>2.5208253452648002</v>
      </c>
      <c r="U2009" s="122">
        <v>2.5944107719627998</v>
      </c>
      <c r="V2009" s="122">
        <v>2.7618300934979998</v>
      </c>
      <c r="W2009" s="122">
        <v>2.7657107519216</v>
      </c>
      <c r="X2009" s="122">
        <v>2.8555073651692</v>
      </c>
      <c r="Y2009" s="122">
        <v>2.7032802144655999</v>
      </c>
      <c r="Z2009" s="122">
        <v>2.6789354913887999</v>
      </c>
      <c r="AA2009" s="122">
        <v>2.9038158531143998</v>
      </c>
      <c r="AB2009" s="122">
        <v>3.2994385911395998</v>
      </c>
      <c r="AC2009" s="122">
        <v>3.4819372829668001</v>
      </c>
      <c r="AD2009" s="122">
        <v>3.8452514192427998</v>
      </c>
      <c r="AE2009" s="122">
        <v>4.1202347207727996</v>
      </c>
      <c r="AF2009" s="122">
        <v>3.4152054097755999</v>
      </c>
      <c r="AG2009" s="122">
        <v>3.0843743884296</v>
      </c>
      <c r="AH2009" s="122">
        <v>2.9966053709312002</v>
      </c>
      <c r="AI2009" s="122">
        <v>2.7837928262060001</v>
      </c>
      <c r="AJ2009" s="122">
        <v>3.6947879862544002</v>
      </c>
      <c r="AK2009" s="122">
        <v>3.8863937458332001</v>
      </c>
      <c r="AL2009" s="122">
        <v>0</v>
      </c>
    </row>
    <row r="2010" spans="1:38" hidden="1" x14ac:dyDescent="0.25">
      <c r="A2010" s="122" t="s">
        <v>1990</v>
      </c>
      <c r="B2010" s="122">
        <v>1</v>
      </c>
      <c r="C2010" s="122" t="s">
        <v>2178</v>
      </c>
      <c r="D2010" s="122" t="s">
        <v>2121</v>
      </c>
      <c r="E2010" s="122">
        <v>37</v>
      </c>
      <c r="F2010" s="122">
        <v>1.2276017298244</v>
      </c>
      <c r="G2010" s="122">
        <v>1.2219922361332001</v>
      </c>
      <c r="H2010" s="122">
        <v>1.4344406325871999</v>
      </c>
      <c r="I2010" s="122">
        <v>1.3472934627068001</v>
      </c>
      <c r="J2010" s="122">
        <v>1.3591089942472001</v>
      </c>
      <c r="K2010" s="122">
        <v>1.3065826760224</v>
      </c>
      <c r="L2010" s="122">
        <v>1.301810674752</v>
      </c>
      <c r="M2010" s="122">
        <v>1.285766232604</v>
      </c>
      <c r="N2010" s="122">
        <v>1.2985080996916001</v>
      </c>
      <c r="O2010" s="122">
        <v>1.3388405233056</v>
      </c>
      <c r="P2010" s="122">
        <v>1.3492580094868001</v>
      </c>
      <c r="Q2010" s="122">
        <v>1.5420962330871999</v>
      </c>
      <c r="R2010" s="122">
        <v>1.4708457028244</v>
      </c>
      <c r="S2010" s="122">
        <v>1.5535642807943999</v>
      </c>
      <c r="T2010" s="122">
        <v>1.5288190485876001</v>
      </c>
      <c r="U2010" s="122">
        <v>1.5321985904736</v>
      </c>
      <c r="V2010" s="122">
        <v>1.5734437632984</v>
      </c>
      <c r="W2010" s="122">
        <v>1.624923092702</v>
      </c>
      <c r="X2010" s="122">
        <v>1.6721758400816</v>
      </c>
      <c r="Y2010" s="122">
        <v>1.7584848422316</v>
      </c>
      <c r="Z2010" s="122">
        <v>1.7549114429112</v>
      </c>
      <c r="AA2010" s="122">
        <v>1.7701305612788001</v>
      </c>
      <c r="AB2010" s="122">
        <v>1.7770222062992</v>
      </c>
      <c r="AC2010" s="122">
        <v>1.7622921547924</v>
      </c>
      <c r="AD2010" s="122">
        <v>1.7565197950747999</v>
      </c>
      <c r="AE2010" s="122">
        <v>1.9683599502111999</v>
      </c>
      <c r="AF2010" s="122">
        <v>1.9755077519491999</v>
      </c>
      <c r="AG2010" s="122">
        <v>2.170300242418</v>
      </c>
      <c r="AH2010" s="122">
        <v>2.3539218583860002</v>
      </c>
      <c r="AI2010" s="122">
        <v>2.1893421729760001</v>
      </c>
      <c r="AJ2010" s="122">
        <v>2.19909337634</v>
      </c>
      <c r="AK2010" s="122">
        <v>2.0164729708200002</v>
      </c>
      <c r="AL2010" s="122">
        <v>0</v>
      </c>
    </row>
    <row r="2011" spans="1:38" hidden="1" x14ac:dyDescent="0.25">
      <c r="A2011" s="122" t="s">
        <v>1990</v>
      </c>
      <c r="B2011" s="122">
        <v>1</v>
      </c>
      <c r="C2011" s="122" t="s">
        <v>2178</v>
      </c>
      <c r="D2011" s="122" t="s">
        <v>2138</v>
      </c>
      <c r="E2011" s="122">
        <v>37</v>
      </c>
      <c r="F2011" s="122">
        <v>5.6000000000000004E-12</v>
      </c>
      <c r="G2011" s="122">
        <v>1.1592000000000001E-9</v>
      </c>
      <c r="H2011" s="122">
        <v>2.3100000000000001E-9</v>
      </c>
      <c r="I2011" s="122">
        <v>3.4635999999999999E-9</v>
      </c>
      <c r="J2011" s="122">
        <v>4.6172000000000001E-9</v>
      </c>
      <c r="K2011" s="122">
        <v>5.7679999999999999E-9</v>
      </c>
      <c r="L2011" s="122">
        <v>6.9215999999999998E-9</v>
      </c>
      <c r="M2011" s="122">
        <v>8.0752000000000004E-9</v>
      </c>
      <c r="N2011" s="122">
        <v>9.2259999999999994E-9</v>
      </c>
      <c r="O2011" s="122">
        <v>1.0379599999999999E-8</v>
      </c>
      <c r="P2011" s="122">
        <v>1.48036E-8</v>
      </c>
      <c r="Q2011" s="122">
        <v>1.7891999999999999E-8</v>
      </c>
      <c r="R2011" s="122">
        <v>2.1792399999999999E-8</v>
      </c>
      <c r="S2011" s="122">
        <v>2.3758E-8</v>
      </c>
      <c r="T2011" s="122">
        <v>2.5345599999999999E-8</v>
      </c>
      <c r="U2011" s="122">
        <v>2.68548E-8</v>
      </c>
      <c r="V2011" s="122">
        <v>2.7305600000000001E-8</v>
      </c>
      <c r="W2011" s="122">
        <v>2.8363999999999998E-8</v>
      </c>
      <c r="X2011" s="122">
        <v>3.0553600000000002E-8</v>
      </c>
      <c r="Y2011" s="122">
        <v>3.4328000000000001E-8</v>
      </c>
      <c r="Z2011" s="122">
        <v>3.4803999999999999E-8</v>
      </c>
      <c r="AA2011" s="122">
        <v>3.8032400000000001E-8</v>
      </c>
      <c r="AB2011" s="122">
        <v>4.2982799999999998E-8</v>
      </c>
      <c r="AC2011" s="122">
        <v>4.7952800000000002E-8</v>
      </c>
      <c r="AD2011" s="122">
        <v>5.7027599999999998E-8</v>
      </c>
      <c r="AE2011" s="122">
        <v>6.8152E-8</v>
      </c>
      <c r="AF2011" s="122">
        <v>7.9217600000000007E-8</v>
      </c>
      <c r="AG2011" s="122">
        <v>9.0692000000000002E-8</v>
      </c>
      <c r="AH2011" s="122">
        <v>1.009064E-7</v>
      </c>
      <c r="AI2011" s="122">
        <v>1.116752E-7</v>
      </c>
      <c r="AJ2011" s="122">
        <v>1.218588E-7</v>
      </c>
      <c r="AK2011" s="122">
        <v>1.316644E-7</v>
      </c>
      <c r="AL2011" s="122">
        <v>0</v>
      </c>
    </row>
    <row r="2012" spans="1:38" hidden="1" x14ac:dyDescent="0.25">
      <c r="A2012" s="122" t="s">
        <v>1990</v>
      </c>
      <c r="B2012" s="122">
        <v>1</v>
      </c>
      <c r="C2012" s="122" t="s">
        <v>2178</v>
      </c>
      <c r="D2012" s="122" t="s">
        <v>2122</v>
      </c>
      <c r="E2012" s="122">
        <v>37</v>
      </c>
      <c r="F2012" s="122">
        <v>3.1962988685599998E-2</v>
      </c>
      <c r="G2012" s="122">
        <v>3.2496849831599998E-2</v>
      </c>
      <c r="H2012" s="122">
        <v>3.2379839256799998E-2</v>
      </c>
      <c r="I2012" s="122">
        <v>3.2180000246799997E-2</v>
      </c>
      <c r="J2012" s="122">
        <v>3.2521264272E-2</v>
      </c>
      <c r="K2012" s="122">
        <v>3.1671715566399999E-2</v>
      </c>
      <c r="L2012" s="122">
        <v>3.0652311832800001E-2</v>
      </c>
      <c r="M2012" s="122">
        <v>3.0570135657600001E-2</v>
      </c>
      <c r="N2012" s="122">
        <v>3.0128520083200001E-2</v>
      </c>
      <c r="O2012" s="122">
        <v>2.9453503864399998E-2</v>
      </c>
      <c r="P2012" s="122">
        <v>2.94165756276E-2</v>
      </c>
      <c r="Q2012" s="122">
        <v>2.8092238568799999E-2</v>
      </c>
      <c r="R2012" s="122">
        <v>2.7876303512399999E-2</v>
      </c>
      <c r="S2012" s="122">
        <v>2.6680188967600001E-2</v>
      </c>
      <c r="T2012" s="122">
        <v>2.64902171352E-2</v>
      </c>
      <c r="U2012" s="122">
        <v>2.5810011992799999E-2</v>
      </c>
      <c r="V2012" s="122">
        <v>2.5220146442400001E-2</v>
      </c>
      <c r="W2012" s="122">
        <v>2.3327631104400001E-2</v>
      </c>
      <c r="X2012" s="122">
        <v>2.28469048808E-2</v>
      </c>
      <c r="Y2012" s="122">
        <v>2.2085902551999999E-2</v>
      </c>
      <c r="Z2012" s="122">
        <v>2.1303375710399999E-2</v>
      </c>
      <c r="AA2012" s="122">
        <v>2.0449567250000002E-2</v>
      </c>
      <c r="AB2012" s="122">
        <v>2.10488843992E-2</v>
      </c>
      <c r="AC2012" s="122">
        <v>2.10249637556E-2</v>
      </c>
      <c r="AD2012" s="122">
        <v>2.24372175496E-2</v>
      </c>
      <c r="AE2012" s="122">
        <v>2.32175063344E-2</v>
      </c>
      <c r="AF2012" s="122">
        <v>2.7096185102000001E-2</v>
      </c>
      <c r="AG2012" s="122">
        <v>2.99390961772E-2</v>
      </c>
      <c r="AH2012" s="122">
        <v>3.1075818424E-2</v>
      </c>
      <c r="AI2012" s="122">
        <v>3.1801145151999999E-2</v>
      </c>
      <c r="AJ2012" s="122">
        <v>3.2367508737199999E-2</v>
      </c>
      <c r="AK2012" s="122">
        <v>3.2084674036800001E-2</v>
      </c>
      <c r="AL2012" s="122">
        <v>0</v>
      </c>
    </row>
    <row r="2013" spans="1:38" hidden="1" x14ac:dyDescent="0.25">
      <c r="A2013" s="122" t="s">
        <v>1990</v>
      </c>
      <c r="B2013" s="122">
        <v>1</v>
      </c>
      <c r="C2013" s="122" t="s">
        <v>2178</v>
      </c>
      <c r="D2013" s="122" t="s">
        <v>2123</v>
      </c>
      <c r="E2013" s="122">
        <v>37</v>
      </c>
      <c r="F2013" s="122">
        <v>0.9811030592244</v>
      </c>
      <c r="G2013" s="122">
        <v>0.99160068107239996</v>
      </c>
      <c r="H2013" s="122">
        <v>0.99052144712360002</v>
      </c>
      <c r="I2013" s="122">
        <v>0.99430066452080001</v>
      </c>
      <c r="J2013" s="122">
        <v>1.0105128742267999</v>
      </c>
      <c r="K2013" s="122">
        <v>0.98088583915000005</v>
      </c>
      <c r="L2013" s="122">
        <v>0.95178878378080001</v>
      </c>
      <c r="M2013" s="122">
        <v>0.93845281957280002</v>
      </c>
      <c r="N2013" s="122">
        <v>0.93073893073000002</v>
      </c>
      <c r="O2013" s="122">
        <v>0.90037349060960004</v>
      </c>
      <c r="P2013" s="122">
        <v>0.88369458977519999</v>
      </c>
      <c r="Q2013" s="122">
        <v>0.86373183839879997</v>
      </c>
      <c r="R2013" s="122">
        <v>0.80793437366599996</v>
      </c>
      <c r="S2013" s="122">
        <v>0.79199999976720004</v>
      </c>
      <c r="T2013" s="122">
        <v>0.78745221553599998</v>
      </c>
      <c r="U2013" s="122">
        <v>0.76904499104440005</v>
      </c>
      <c r="V2013" s="122">
        <v>0.722321196296</v>
      </c>
      <c r="W2013" s="122">
        <v>0.6754698375964</v>
      </c>
      <c r="X2013" s="122">
        <v>0.6662996374272</v>
      </c>
      <c r="Y2013" s="122">
        <v>0.64203407114279998</v>
      </c>
      <c r="Z2013" s="122">
        <v>0.61535193453720005</v>
      </c>
      <c r="AA2013" s="122">
        <v>0.577220460474</v>
      </c>
      <c r="AB2013" s="122">
        <v>0.57484029898400002</v>
      </c>
      <c r="AC2013" s="122">
        <v>0.59359008612679998</v>
      </c>
      <c r="AD2013" s="122">
        <v>0.61082627650520005</v>
      </c>
      <c r="AE2013" s="122">
        <v>0.64371747069280005</v>
      </c>
      <c r="AF2013" s="122">
        <v>0.65674241456039995</v>
      </c>
      <c r="AG2013" s="122">
        <v>0.65120961102959996</v>
      </c>
      <c r="AH2013" s="122">
        <v>0.66596684049840005</v>
      </c>
      <c r="AI2013" s="122">
        <v>0.68793357471159999</v>
      </c>
      <c r="AJ2013" s="122">
        <v>0.69143044774999995</v>
      </c>
      <c r="AK2013" s="122">
        <v>0.6944811342728</v>
      </c>
      <c r="AL2013" s="122">
        <v>0</v>
      </c>
    </row>
    <row r="2014" spans="1:38" hidden="1" x14ac:dyDescent="0.25">
      <c r="A2014" s="122" t="s">
        <v>1990</v>
      </c>
      <c r="B2014" s="122">
        <v>1</v>
      </c>
      <c r="C2014" s="122" t="s">
        <v>2178</v>
      </c>
      <c r="D2014" s="122" t="s">
        <v>2124</v>
      </c>
      <c r="E2014" s="122">
        <v>37</v>
      </c>
      <c r="F2014" s="122">
        <v>1.5166779616407999</v>
      </c>
      <c r="G2014" s="122">
        <v>1.529622523492</v>
      </c>
      <c r="H2014" s="122">
        <v>1.529925222798</v>
      </c>
      <c r="I2014" s="122">
        <v>1.52316245487</v>
      </c>
      <c r="J2014" s="122">
        <v>1.5253902879907999</v>
      </c>
      <c r="K2014" s="122">
        <v>1.50056668405</v>
      </c>
      <c r="L2014" s="122">
        <v>1.4590972313932</v>
      </c>
      <c r="M2014" s="122">
        <v>1.4633964160256001</v>
      </c>
      <c r="N2014" s="122">
        <v>1.4341294145107999</v>
      </c>
      <c r="O2014" s="122">
        <v>1.3996564999312</v>
      </c>
      <c r="P2014" s="122">
        <v>1.3829901691368001</v>
      </c>
      <c r="Q2014" s="122">
        <v>1.3505684657443999</v>
      </c>
      <c r="R2014" s="122">
        <v>1.3355327807724</v>
      </c>
      <c r="S2014" s="122">
        <v>1.2890569395228</v>
      </c>
      <c r="T2014" s="122">
        <v>1.2903834704235999</v>
      </c>
      <c r="U2014" s="122">
        <v>1.2467498095472</v>
      </c>
      <c r="V2014" s="122">
        <v>1.221786008996</v>
      </c>
      <c r="W2014" s="122">
        <v>1.1764289808348001</v>
      </c>
      <c r="X2014" s="122">
        <v>1.1518296611415999</v>
      </c>
      <c r="Y2014" s="122">
        <v>1.1333194175996</v>
      </c>
      <c r="Z2014" s="122">
        <v>1.1072337454387999</v>
      </c>
      <c r="AA2014" s="122">
        <v>1.0722259530836</v>
      </c>
      <c r="AB2014" s="122">
        <v>1.0980545407691999</v>
      </c>
      <c r="AC2014" s="122">
        <v>1.1143551698356</v>
      </c>
      <c r="AD2014" s="122">
        <v>1.1493095991608</v>
      </c>
      <c r="AE2014" s="122">
        <v>1.2074485418464</v>
      </c>
      <c r="AF2014" s="122">
        <v>1.2501730511452001</v>
      </c>
      <c r="AG2014" s="122">
        <v>1.2291952698732</v>
      </c>
      <c r="AH2014" s="122">
        <v>1.2725170970735999</v>
      </c>
      <c r="AI2014" s="122">
        <v>1.3043738620695999</v>
      </c>
      <c r="AJ2014" s="122">
        <v>1.3303626523180001</v>
      </c>
      <c r="AK2014" s="122">
        <v>1.3219399418204001</v>
      </c>
      <c r="AL2014" s="122">
        <v>0</v>
      </c>
    </row>
    <row r="2015" spans="1:38" hidden="1" x14ac:dyDescent="0.25">
      <c r="A2015" s="122" t="s">
        <v>1990</v>
      </c>
      <c r="B2015" s="122">
        <v>1</v>
      </c>
      <c r="C2015" s="122" t="s">
        <v>2178</v>
      </c>
      <c r="D2015" s="122" t="s">
        <v>2125</v>
      </c>
      <c r="E2015" s="122">
        <v>37</v>
      </c>
      <c r="F2015" s="122">
        <v>7.5466884607828</v>
      </c>
      <c r="G2015" s="122">
        <v>7.7506671594464001</v>
      </c>
      <c r="H2015" s="122">
        <v>7.7988471188600004</v>
      </c>
      <c r="I2015" s="122">
        <v>7.6657604583532004</v>
      </c>
      <c r="J2015" s="122">
        <v>7.7386399219303996</v>
      </c>
      <c r="K2015" s="122">
        <v>7.2666454223188</v>
      </c>
      <c r="L2015" s="122">
        <v>7.472092481882</v>
      </c>
      <c r="M2015" s="122">
        <v>7.3030673319100003</v>
      </c>
      <c r="N2015" s="122">
        <v>7.3943246477492002</v>
      </c>
      <c r="O2015" s="122">
        <v>8.6186232965615996</v>
      </c>
      <c r="P2015" s="122">
        <v>6.2605621794659996</v>
      </c>
      <c r="Q2015" s="122">
        <v>6.6612414420160002</v>
      </c>
      <c r="R2015" s="122">
        <v>6.2335468123908004</v>
      </c>
      <c r="S2015" s="122">
        <v>6.0628903592179997</v>
      </c>
      <c r="T2015" s="122">
        <v>6.0290997482632003</v>
      </c>
      <c r="U2015" s="122">
        <v>5.9035385276363996</v>
      </c>
      <c r="V2015" s="122">
        <v>5.9151144959508004</v>
      </c>
      <c r="W2015" s="122">
        <v>5.8500289138256001</v>
      </c>
      <c r="X2015" s="122">
        <v>5.7111918625748004</v>
      </c>
      <c r="Y2015" s="122">
        <v>5.4442570019095999</v>
      </c>
      <c r="Z2015" s="122">
        <v>5.3364210413248001</v>
      </c>
      <c r="AA2015" s="122">
        <v>5.3915868316099997</v>
      </c>
      <c r="AB2015" s="122">
        <v>5.8007034454991997</v>
      </c>
      <c r="AC2015" s="122">
        <v>5.7964118610468001</v>
      </c>
      <c r="AD2015" s="122">
        <v>5.8545378493643998</v>
      </c>
      <c r="AE2015" s="122">
        <v>5.7823947215439997</v>
      </c>
      <c r="AF2015" s="122">
        <v>5.963057640792</v>
      </c>
      <c r="AG2015" s="122">
        <v>6.6312845469640003</v>
      </c>
      <c r="AH2015" s="122">
        <v>7.5217891782152</v>
      </c>
      <c r="AI2015" s="122">
        <v>6.9422151452892003</v>
      </c>
      <c r="AJ2015" s="122">
        <v>7.0923143908539998</v>
      </c>
      <c r="AK2015" s="122">
        <v>6.7637326476244004</v>
      </c>
      <c r="AL2015" s="122">
        <v>0</v>
      </c>
    </row>
    <row r="2016" spans="1:38" hidden="1" x14ac:dyDescent="0.25">
      <c r="A2016" s="122" t="s">
        <v>1990</v>
      </c>
      <c r="B2016" s="122">
        <v>1</v>
      </c>
      <c r="C2016" s="122" t="s">
        <v>2178</v>
      </c>
      <c r="D2016" s="122" t="s">
        <v>2126</v>
      </c>
      <c r="E2016" s="122">
        <v>37</v>
      </c>
      <c r="F2016" s="122">
        <v>4.5946797942220003</v>
      </c>
      <c r="G2016" s="122">
        <v>4.6501347065963996</v>
      </c>
      <c r="H2016" s="122">
        <v>4.9256228209300001</v>
      </c>
      <c r="I2016" s="122">
        <v>4.7615211404544002</v>
      </c>
      <c r="J2016" s="122">
        <v>4.9397460621039997</v>
      </c>
      <c r="K2016" s="122">
        <v>4.7253663218608004</v>
      </c>
      <c r="L2016" s="122">
        <v>4.6368209117300001</v>
      </c>
      <c r="M2016" s="122">
        <v>5.1028177920579996</v>
      </c>
      <c r="N2016" s="122">
        <v>5.4989694457739997</v>
      </c>
      <c r="O2016" s="122">
        <v>6.7576008898972004</v>
      </c>
      <c r="P2016" s="122">
        <v>9.5643918804000005</v>
      </c>
      <c r="Q2016" s="122">
        <v>10.8165571715376</v>
      </c>
      <c r="R2016" s="122">
        <v>10.824392795608</v>
      </c>
      <c r="S2016" s="122">
        <v>10.7760195456228</v>
      </c>
      <c r="T2016" s="122">
        <v>11.5775829938552</v>
      </c>
      <c r="U2016" s="122">
        <v>11.8880672012648</v>
      </c>
      <c r="V2016" s="122">
        <v>12.4708327167004</v>
      </c>
      <c r="W2016" s="122">
        <v>12.4649715934884</v>
      </c>
      <c r="X2016" s="122">
        <v>13.212749412304399</v>
      </c>
      <c r="Y2016" s="122">
        <v>12.918179381276399</v>
      </c>
      <c r="Z2016" s="122">
        <v>12.54728479347</v>
      </c>
      <c r="AA2016" s="122">
        <v>13.213182089029999</v>
      </c>
      <c r="AB2016" s="122">
        <v>11.461313400465601</v>
      </c>
      <c r="AC2016" s="122">
        <v>10.643328411466801</v>
      </c>
      <c r="AD2016" s="122">
        <v>9.0010948025123998</v>
      </c>
      <c r="AE2016" s="122">
        <v>8.9424322448608002</v>
      </c>
      <c r="AF2016" s="122">
        <v>8.8119863402031999</v>
      </c>
      <c r="AG2016" s="122">
        <v>7.7334593254464004</v>
      </c>
      <c r="AH2016" s="122">
        <v>7.3739245524503998</v>
      </c>
      <c r="AI2016" s="122">
        <v>6.9056859224528004</v>
      </c>
      <c r="AJ2016" s="122">
        <v>10.4639585871156</v>
      </c>
      <c r="AK2016" s="122">
        <v>9.7729764794031997</v>
      </c>
      <c r="AL2016" s="122">
        <v>0</v>
      </c>
    </row>
    <row r="2017" spans="1:38" hidden="1" x14ac:dyDescent="0.25">
      <c r="A2017" s="122" t="s">
        <v>2001</v>
      </c>
      <c r="B2017" s="122">
        <v>1</v>
      </c>
      <c r="C2017" s="122" t="s">
        <v>2179</v>
      </c>
      <c r="D2017" s="122" t="s">
        <v>2078</v>
      </c>
      <c r="E2017" s="122">
        <v>38</v>
      </c>
      <c r="F2017" s="122">
        <v>0.41042527817759999</v>
      </c>
      <c r="G2017" s="122">
        <v>0.4231833525864</v>
      </c>
      <c r="H2017" s="122">
        <v>0.41796076101640001</v>
      </c>
      <c r="I2017" s="122">
        <v>0.38968428481079997</v>
      </c>
      <c r="J2017" s="122">
        <v>0.37561729333240002</v>
      </c>
      <c r="K2017" s="122">
        <v>0.36712601475200002</v>
      </c>
      <c r="L2017" s="122">
        <v>0.37070688720520001</v>
      </c>
      <c r="M2017" s="122">
        <v>0.33701929844799999</v>
      </c>
      <c r="N2017" s="122">
        <v>0.29379563927840002</v>
      </c>
      <c r="O2017" s="122">
        <v>0.30155570586399999</v>
      </c>
      <c r="P2017" s="122">
        <v>0.29848498635479997</v>
      </c>
      <c r="Q2017" s="122">
        <v>0.27862099322959999</v>
      </c>
      <c r="R2017" s="122">
        <v>0.29258594484279998</v>
      </c>
      <c r="S2017" s="122">
        <v>0.28800981193320002</v>
      </c>
      <c r="T2017" s="122">
        <v>0.27970745389439999</v>
      </c>
      <c r="U2017" s="122">
        <v>0.27050842831319999</v>
      </c>
      <c r="V2017" s="122">
        <v>0.2615496203264</v>
      </c>
      <c r="W2017" s="122">
        <v>0.2622132590056</v>
      </c>
      <c r="X2017" s="122">
        <v>0.25357442283600001</v>
      </c>
      <c r="Y2017" s="122">
        <v>0.25771678340519999</v>
      </c>
      <c r="Z2017" s="122">
        <v>0.71500650151279999</v>
      </c>
      <c r="AA2017" s="122">
        <v>0.79512096357119999</v>
      </c>
      <c r="AB2017" s="122">
        <v>0.83417296506600003</v>
      </c>
      <c r="AC2017" s="122">
        <v>1.0287506293483999</v>
      </c>
      <c r="AD2017" s="122">
        <v>0.96754553489719997</v>
      </c>
      <c r="AE2017" s="122">
        <v>0.93807505974280003</v>
      </c>
      <c r="AF2017" s="122">
        <v>1.0066894496764001</v>
      </c>
      <c r="AG2017" s="122">
        <v>1.1159898568027999</v>
      </c>
      <c r="AH2017" s="122">
        <v>0.51404736718720001</v>
      </c>
      <c r="AI2017" s="122">
        <v>0.54038667931920004</v>
      </c>
      <c r="AJ2017" s="122">
        <v>0.47467717487400002</v>
      </c>
      <c r="AK2017" s="122">
        <v>0.52242368280200002</v>
      </c>
      <c r="AL2017" s="122">
        <v>0</v>
      </c>
    </row>
    <row r="2018" spans="1:38" hidden="1" x14ac:dyDescent="0.25">
      <c r="A2018" s="122" t="s">
        <v>2001</v>
      </c>
      <c r="B2018" s="122">
        <v>1</v>
      </c>
      <c r="C2018" s="122" t="s">
        <v>2179</v>
      </c>
      <c r="D2018" s="122" t="s">
        <v>2079</v>
      </c>
      <c r="E2018" s="122">
        <v>38</v>
      </c>
      <c r="F2018" s="122">
        <v>2.3841998482624001</v>
      </c>
      <c r="G2018" s="122">
        <v>2.2759852260348001</v>
      </c>
      <c r="H2018" s="122">
        <v>2.2310769399911998</v>
      </c>
      <c r="I2018" s="122">
        <v>2.9409724819552001</v>
      </c>
      <c r="J2018" s="122">
        <v>2.9832035306639999</v>
      </c>
      <c r="K2018" s="122">
        <v>3.0059745537836</v>
      </c>
      <c r="L2018" s="122">
        <v>2.8815282322483999</v>
      </c>
      <c r="M2018" s="122">
        <v>3.3084900915248001</v>
      </c>
      <c r="N2018" s="122">
        <v>3.2185611013919999</v>
      </c>
      <c r="O2018" s="122">
        <v>2.9742686651104</v>
      </c>
      <c r="P2018" s="122">
        <v>3.0858842286636001</v>
      </c>
      <c r="Q2018" s="122">
        <v>2.9701613029899998</v>
      </c>
      <c r="R2018" s="122">
        <v>3.0186521171827998</v>
      </c>
      <c r="S2018" s="122">
        <v>2.8667472747871998</v>
      </c>
      <c r="T2018" s="122">
        <v>2.9110880094996001</v>
      </c>
      <c r="U2018" s="122">
        <v>2.8920637030124001</v>
      </c>
      <c r="V2018" s="122">
        <v>2.7660556835715999</v>
      </c>
      <c r="W2018" s="122">
        <v>2.9593850648487998</v>
      </c>
      <c r="X2018" s="122">
        <v>2.9758694008568001</v>
      </c>
      <c r="Y2018" s="122">
        <v>3.4555580557232002</v>
      </c>
      <c r="Z2018" s="122">
        <v>3.7479701774956</v>
      </c>
      <c r="AA2018" s="122">
        <v>3.6490940333820001</v>
      </c>
      <c r="AB2018" s="122">
        <v>3.7290661312519999</v>
      </c>
      <c r="AC2018" s="122">
        <v>3.7877235546555998</v>
      </c>
      <c r="AD2018" s="122">
        <v>4.1650283717140004</v>
      </c>
      <c r="AE2018" s="122">
        <v>3.8587948317072001</v>
      </c>
      <c r="AF2018" s="122">
        <v>3.9323925476079999</v>
      </c>
      <c r="AG2018" s="122">
        <v>4.1264882551367998</v>
      </c>
      <c r="AH2018" s="122">
        <v>4.4917267772971998</v>
      </c>
      <c r="AI2018" s="122">
        <v>4.7263386477972</v>
      </c>
      <c r="AJ2018" s="122">
        <v>4.8775101002263996</v>
      </c>
      <c r="AK2018" s="122">
        <v>4.4193349557615997</v>
      </c>
      <c r="AL2018" s="122">
        <v>0</v>
      </c>
    </row>
    <row r="2019" spans="1:38" hidden="1" x14ac:dyDescent="0.25">
      <c r="A2019" s="122" t="s">
        <v>2001</v>
      </c>
      <c r="B2019" s="122">
        <v>1</v>
      </c>
      <c r="C2019" s="122" t="s">
        <v>2179</v>
      </c>
      <c r="D2019" s="122" t="s">
        <v>2080</v>
      </c>
      <c r="E2019" s="122">
        <v>38</v>
      </c>
      <c r="F2019" s="122">
        <v>1.3858098818675999</v>
      </c>
      <c r="G2019" s="122">
        <v>1.6463085452044</v>
      </c>
      <c r="H2019" s="122">
        <v>1.8406402499268</v>
      </c>
      <c r="I2019" s="122">
        <v>1.4648653972651999</v>
      </c>
      <c r="J2019" s="122">
        <v>1.7544831504928</v>
      </c>
      <c r="K2019" s="122">
        <v>1.7513630612408</v>
      </c>
      <c r="L2019" s="122">
        <v>1.8541123855268</v>
      </c>
      <c r="M2019" s="122">
        <v>1.7182812775967999</v>
      </c>
      <c r="N2019" s="122">
        <v>1.5556376558156</v>
      </c>
      <c r="O2019" s="122">
        <v>1.5397907576408001</v>
      </c>
      <c r="P2019" s="122">
        <v>1.3425172790624</v>
      </c>
      <c r="Q2019" s="122">
        <v>1.2985987759219999</v>
      </c>
      <c r="R2019" s="122">
        <v>1.2668204462928001</v>
      </c>
      <c r="S2019" s="122">
        <v>1.3075718779115999</v>
      </c>
      <c r="T2019" s="122">
        <v>1.3601005033672</v>
      </c>
      <c r="U2019" s="122">
        <v>1.3258487392108</v>
      </c>
      <c r="V2019" s="122">
        <v>1.3761052598187999</v>
      </c>
      <c r="W2019" s="122">
        <v>1.3673150871268001</v>
      </c>
      <c r="X2019" s="122">
        <v>1.530100388026</v>
      </c>
      <c r="Y2019" s="122">
        <v>1.4563223178560001</v>
      </c>
      <c r="Z2019" s="122">
        <v>2.3281246326127998</v>
      </c>
      <c r="AA2019" s="122">
        <v>2.1614833646167999</v>
      </c>
      <c r="AB2019" s="122">
        <v>2.0941981528300002</v>
      </c>
      <c r="AC2019" s="122">
        <v>1.9572922490632001</v>
      </c>
      <c r="AD2019" s="122">
        <v>1.9844334851487999</v>
      </c>
      <c r="AE2019" s="122">
        <v>1.9546728184816</v>
      </c>
      <c r="AF2019" s="122">
        <v>1.8895766929283999</v>
      </c>
      <c r="AG2019" s="122">
        <v>1.8364848947479999</v>
      </c>
      <c r="AH2019" s="122">
        <v>1.7770695808879999</v>
      </c>
      <c r="AI2019" s="122">
        <v>1.8491480941331999</v>
      </c>
      <c r="AJ2019" s="122">
        <v>1.8834721728704</v>
      </c>
      <c r="AK2019" s="122">
        <v>1.9010792335724001</v>
      </c>
      <c r="AL2019" s="122">
        <v>0</v>
      </c>
    </row>
    <row r="2020" spans="1:38" hidden="1" x14ac:dyDescent="0.25">
      <c r="A2020" s="122" t="s">
        <v>2001</v>
      </c>
      <c r="B2020" s="122">
        <v>1</v>
      </c>
      <c r="C2020" s="122" t="s">
        <v>2179</v>
      </c>
      <c r="D2020" s="122" t="s">
        <v>2133</v>
      </c>
      <c r="E2020" s="122">
        <v>38</v>
      </c>
      <c r="F2020" s="122">
        <v>0</v>
      </c>
      <c r="G2020" s="122">
        <v>0</v>
      </c>
      <c r="H2020" s="122">
        <v>0</v>
      </c>
      <c r="I2020" s="122">
        <v>0</v>
      </c>
      <c r="J2020" s="122">
        <v>0</v>
      </c>
      <c r="K2020" s="122">
        <v>0</v>
      </c>
      <c r="L2020" s="122">
        <v>0</v>
      </c>
      <c r="M2020" s="122">
        <v>0</v>
      </c>
      <c r="N2020" s="122">
        <v>0</v>
      </c>
      <c r="O2020" s="122">
        <v>0</v>
      </c>
      <c r="P2020" s="122">
        <v>0</v>
      </c>
      <c r="Q2020" s="122">
        <v>0</v>
      </c>
      <c r="R2020" s="122">
        <v>0</v>
      </c>
      <c r="S2020" s="122">
        <v>0</v>
      </c>
      <c r="T2020" s="122">
        <v>0</v>
      </c>
      <c r="U2020" s="122">
        <v>0</v>
      </c>
      <c r="V2020" s="122">
        <v>0</v>
      </c>
      <c r="W2020" s="122">
        <v>0</v>
      </c>
      <c r="X2020" s="122">
        <v>0</v>
      </c>
      <c r="Y2020" s="122">
        <v>0</v>
      </c>
      <c r="Z2020" s="122">
        <v>0</v>
      </c>
      <c r="AA2020" s="122">
        <v>0</v>
      </c>
      <c r="AB2020" s="122">
        <v>0</v>
      </c>
      <c r="AC2020" s="122">
        <v>0</v>
      </c>
      <c r="AD2020" s="122">
        <v>0</v>
      </c>
      <c r="AE2020" s="122">
        <v>0</v>
      </c>
      <c r="AF2020" s="122">
        <v>0</v>
      </c>
      <c r="AG2020" s="122">
        <v>0</v>
      </c>
      <c r="AH2020" s="122">
        <v>0</v>
      </c>
      <c r="AI2020" s="122">
        <v>0</v>
      </c>
      <c r="AJ2020" s="122">
        <v>0</v>
      </c>
      <c r="AK2020" s="122">
        <v>0</v>
      </c>
      <c r="AL2020" s="122">
        <v>0</v>
      </c>
    </row>
    <row r="2021" spans="1:38" hidden="1" x14ac:dyDescent="0.25">
      <c r="A2021" s="122" t="s">
        <v>2001</v>
      </c>
      <c r="B2021" s="122">
        <v>1</v>
      </c>
      <c r="C2021" s="122" t="s">
        <v>2179</v>
      </c>
      <c r="D2021" s="122" t="s">
        <v>2081</v>
      </c>
      <c r="E2021" s="122">
        <v>38</v>
      </c>
      <c r="F2021" s="122">
        <v>3.7279614265459999</v>
      </c>
      <c r="G2021" s="122">
        <v>3.7831047264808002</v>
      </c>
      <c r="H2021" s="122">
        <v>3.6429228902639998</v>
      </c>
      <c r="I2021" s="122">
        <v>3.7363454683100001</v>
      </c>
      <c r="J2021" s="122">
        <v>3.6460282718860002</v>
      </c>
      <c r="K2021" s="122">
        <v>3.6681823563</v>
      </c>
      <c r="L2021" s="122">
        <v>3.4593038678547998</v>
      </c>
      <c r="M2021" s="122">
        <v>3.5519248562952002</v>
      </c>
      <c r="N2021" s="122">
        <v>3.1639341541163999</v>
      </c>
      <c r="O2021" s="122">
        <v>3.5471422722427999</v>
      </c>
      <c r="P2021" s="122">
        <v>3.6041076859199999</v>
      </c>
      <c r="Q2021" s="122">
        <v>3.3838117797008</v>
      </c>
      <c r="R2021" s="122">
        <v>3.2736193115023999</v>
      </c>
      <c r="S2021" s="122">
        <v>3.3566057911315998</v>
      </c>
      <c r="T2021" s="122">
        <v>3.5759559897908</v>
      </c>
      <c r="U2021" s="122">
        <v>3.6429549116520001</v>
      </c>
      <c r="V2021" s="122">
        <v>3.3870202959684002</v>
      </c>
      <c r="W2021" s="122">
        <v>3.2797821687596</v>
      </c>
      <c r="X2021" s="122">
        <v>3.101515936218</v>
      </c>
      <c r="Y2021" s="122">
        <v>3.002192769548</v>
      </c>
      <c r="Z2021" s="122">
        <v>1.6605040176928001</v>
      </c>
      <c r="AA2021" s="122">
        <v>1.5748460135660001</v>
      </c>
      <c r="AB2021" s="122">
        <v>1.7581007062976</v>
      </c>
      <c r="AC2021" s="122">
        <v>1.7466248980684</v>
      </c>
      <c r="AD2021" s="122">
        <v>2.0191924851867999</v>
      </c>
      <c r="AE2021" s="122">
        <v>1.9107318787704</v>
      </c>
      <c r="AF2021" s="122">
        <v>1.9931755425316</v>
      </c>
      <c r="AG2021" s="122">
        <v>1.8031107471579999</v>
      </c>
      <c r="AH2021" s="122">
        <v>1.85325107807</v>
      </c>
      <c r="AI2021" s="122">
        <v>1.9711626191348</v>
      </c>
      <c r="AJ2021" s="122">
        <v>1.5664669513639999</v>
      </c>
      <c r="AK2021" s="122">
        <v>1.5744606871168001</v>
      </c>
      <c r="AL2021" s="122">
        <v>0</v>
      </c>
    </row>
    <row r="2022" spans="1:38" x14ac:dyDescent="0.25">
      <c r="A2022" s="122" t="s">
        <v>2001</v>
      </c>
      <c r="B2022" s="122">
        <v>1</v>
      </c>
      <c r="C2022" s="122" t="s">
        <v>2179</v>
      </c>
      <c r="D2022" s="122" t="s">
        <v>2082</v>
      </c>
      <c r="E2022" s="122">
        <v>38</v>
      </c>
      <c r="F2022" s="122">
        <v>35.274360480122397</v>
      </c>
      <c r="G2022" s="122">
        <v>34.775349211187198</v>
      </c>
      <c r="H2022" s="122">
        <v>33.686059541646401</v>
      </c>
      <c r="I2022" s="122">
        <v>30.0310846479112</v>
      </c>
      <c r="J2022" s="122">
        <v>28.490131998322401</v>
      </c>
      <c r="K2022" s="122">
        <v>26.943280981075201</v>
      </c>
      <c r="L2022" s="122">
        <v>24.9543574845096</v>
      </c>
      <c r="M2022" s="122">
        <v>21.7623653072868</v>
      </c>
      <c r="N2022" s="122">
        <v>19.7858907583316</v>
      </c>
      <c r="O2022" s="122">
        <v>18.634931841722</v>
      </c>
      <c r="P2022" s="122">
        <v>18.773283509514801</v>
      </c>
      <c r="Q2022" s="122">
        <v>17.550829817444001</v>
      </c>
      <c r="R2022" s="122">
        <v>17.1418153011196</v>
      </c>
      <c r="S2022" s="122">
        <v>17.621614709512802</v>
      </c>
      <c r="T2022" s="122">
        <v>17.015944247604398</v>
      </c>
      <c r="U2022" s="122">
        <v>16.732407005490401</v>
      </c>
      <c r="V2022" s="122">
        <v>16.134759315928399</v>
      </c>
      <c r="W2022" s="122">
        <v>15.362734691732401</v>
      </c>
      <c r="X2022" s="122">
        <v>14.694313007449599</v>
      </c>
      <c r="Y2022" s="122">
        <v>14.1916879071184</v>
      </c>
      <c r="Z2022" s="122">
        <v>11.1254085748064</v>
      </c>
      <c r="AA2022" s="122">
        <v>11.748818899196401</v>
      </c>
      <c r="AB2022" s="122">
        <v>11.859850817656801</v>
      </c>
      <c r="AC2022" s="122">
        <v>10.947251397963999</v>
      </c>
      <c r="AD2022" s="122">
        <v>10.838421999011601</v>
      </c>
      <c r="AE2022" s="122">
        <v>10.495046520238001</v>
      </c>
      <c r="AF2022" s="122">
        <v>8.9668555120703992</v>
      </c>
      <c r="AG2022" s="122">
        <v>9.6788113265732001</v>
      </c>
      <c r="AH2022" s="122">
        <v>9.6757604040860006</v>
      </c>
      <c r="AI2022" s="122">
        <v>9.9741109914012007</v>
      </c>
      <c r="AJ2022" s="122">
        <v>10.1266602280536</v>
      </c>
      <c r="AK2022" s="122">
        <v>9.7587386461935992</v>
      </c>
      <c r="AL2022" s="122">
        <v>0</v>
      </c>
    </row>
    <row r="2023" spans="1:38" hidden="1" x14ac:dyDescent="0.25">
      <c r="A2023" s="122" t="s">
        <v>2001</v>
      </c>
      <c r="B2023" s="122">
        <v>1</v>
      </c>
      <c r="C2023" s="122" t="s">
        <v>2179</v>
      </c>
      <c r="D2023" s="122" t="s">
        <v>474</v>
      </c>
      <c r="E2023" s="122">
        <v>38</v>
      </c>
      <c r="F2023" s="122">
        <v>4.3674186543148004</v>
      </c>
      <c r="G2023" s="122">
        <v>4.5695982132920001</v>
      </c>
      <c r="H2023" s="122">
        <v>4.5148537850499997</v>
      </c>
      <c r="I2023" s="122">
        <v>3.7475812645683999</v>
      </c>
      <c r="J2023" s="122">
        <v>4.1348956647739996</v>
      </c>
      <c r="K2023" s="122">
        <v>3.9956883709511999</v>
      </c>
      <c r="L2023" s="122">
        <v>4.1104845873951996</v>
      </c>
      <c r="M2023" s="122">
        <v>3.7712851814791999</v>
      </c>
      <c r="N2023" s="122">
        <v>3.5110150091604</v>
      </c>
      <c r="O2023" s="122">
        <v>3.5122295714071998</v>
      </c>
      <c r="P2023" s="122">
        <v>3.4436971840488</v>
      </c>
      <c r="Q2023" s="122">
        <v>3.5536177354160001</v>
      </c>
      <c r="R2023" s="122">
        <v>3.3169866281860001</v>
      </c>
      <c r="S2023" s="122">
        <v>3.1659692100819998</v>
      </c>
      <c r="T2023" s="122">
        <v>2.9383618862667999</v>
      </c>
      <c r="U2023" s="122">
        <v>3.3140762018392</v>
      </c>
      <c r="V2023" s="122">
        <v>3.1384941106539999</v>
      </c>
      <c r="W2023" s="122">
        <v>3.1991832701808001</v>
      </c>
      <c r="X2023" s="122">
        <v>2.9998236272956</v>
      </c>
      <c r="Y2023" s="122">
        <v>2.7611690700664</v>
      </c>
      <c r="Z2023" s="122">
        <v>1.6976980338472001</v>
      </c>
      <c r="AA2023" s="122">
        <v>1.7487175237168</v>
      </c>
      <c r="AB2023" s="122">
        <v>1.5138161691295999</v>
      </c>
      <c r="AC2023" s="122">
        <v>1.6046777299028001</v>
      </c>
      <c r="AD2023" s="122">
        <v>1.6952693616515999</v>
      </c>
      <c r="AE2023" s="122">
        <v>1.8001134475939999</v>
      </c>
      <c r="AF2023" s="122">
        <v>1.8093555484704</v>
      </c>
      <c r="AG2023" s="122">
        <v>1.9441146920776</v>
      </c>
      <c r="AH2023" s="122">
        <v>2.0167056856743999</v>
      </c>
      <c r="AI2023" s="122">
        <v>2.0653824209171998</v>
      </c>
      <c r="AJ2023" s="122">
        <v>1.5379845388488</v>
      </c>
      <c r="AK2023" s="122">
        <v>1.5789272162356001</v>
      </c>
      <c r="AL2023" s="122">
        <v>0</v>
      </c>
    </row>
    <row r="2024" spans="1:38" hidden="1" x14ac:dyDescent="0.25">
      <c r="A2024" s="122" t="s">
        <v>2001</v>
      </c>
      <c r="B2024" s="122">
        <v>1</v>
      </c>
      <c r="C2024" s="122" t="s">
        <v>2179</v>
      </c>
      <c r="D2024" s="122" t="s">
        <v>2083</v>
      </c>
      <c r="E2024" s="122">
        <v>38</v>
      </c>
      <c r="F2024" s="122">
        <v>0.22595034394800001</v>
      </c>
      <c r="G2024" s="122">
        <v>0.1958788647312</v>
      </c>
      <c r="H2024" s="122">
        <v>0.16483574313919999</v>
      </c>
      <c r="I2024" s="122">
        <v>0.15604259709080001</v>
      </c>
      <c r="J2024" s="122">
        <v>0.15276273132400001</v>
      </c>
      <c r="K2024" s="122">
        <v>0.1708097564236</v>
      </c>
      <c r="L2024" s="122">
        <v>0.1703971293388</v>
      </c>
      <c r="M2024" s="122">
        <v>0.1622317300436</v>
      </c>
      <c r="N2024" s="122">
        <v>0.1548731481276</v>
      </c>
      <c r="O2024" s="122">
        <v>0.16272631960760001</v>
      </c>
      <c r="P2024" s="122">
        <v>0.1778952085876</v>
      </c>
      <c r="Q2024" s="122">
        <v>0.16280448059120001</v>
      </c>
      <c r="R2024" s="122">
        <v>0.15308482187879999</v>
      </c>
      <c r="S2024" s="122">
        <v>0.16260601801079999</v>
      </c>
      <c r="T2024" s="122">
        <v>0.16852468358039999</v>
      </c>
      <c r="U2024" s="122">
        <v>0.17888732109079999</v>
      </c>
      <c r="V2024" s="122">
        <v>0.175231281918</v>
      </c>
      <c r="W2024" s="122">
        <v>0.1765142731296</v>
      </c>
      <c r="X2024" s="122">
        <v>0.16536096684240001</v>
      </c>
      <c r="Y2024" s="122">
        <v>0.1625777905976</v>
      </c>
      <c r="Z2024" s="122">
        <v>0.4266490978204</v>
      </c>
      <c r="AA2024" s="122">
        <v>0.25471548737880001</v>
      </c>
      <c r="AB2024" s="122">
        <v>0.21137646722639999</v>
      </c>
      <c r="AC2024" s="122">
        <v>0.2033943665404</v>
      </c>
      <c r="AD2024" s="122">
        <v>0.19723083963240001</v>
      </c>
      <c r="AE2024" s="122">
        <v>0.19921935494160001</v>
      </c>
      <c r="AF2024" s="122">
        <v>0.19290493954480001</v>
      </c>
      <c r="AG2024" s="122">
        <v>0.20828630871439999</v>
      </c>
      <c r="AH2024" s="122">
        <v>0.201280614612</v>
      </c>
      <c r="AI2024" s="122">
        <v>0.22908437436080001</v>
      </c>
      <c r="AJ2024" s="122">
        <v>0.2035097922396</v>
      </c>
      <c r="AK2024" s="122">
        <v>0.20450756217640001</v>
      </c>
      <c r="AL2024" s="122">
        <v>0</v>
      </c>
    </row>
    <row r="2025" spans="1:38" hidden="1" x14ac:dyDescent="0.25">
      <c r="A2025" s="122" t="s">
        <v>2001</v>
      </c>
      <c r="B2025" s="122">
        <v>1</v>
      </c>
      <c r="C2025" s="122" t="s">
        <v>2179</v>
      </c>
      <c r="D2025" s="122" t="s">
        <v>2084</v>
      </c>
      <c r="E2025" s="122">
        <v>38</v>
      </c>
      <c r="F2025" s="122">
        <v>0</v>
      </c>
      <c r="G2025" s="122">
        <v>0</v>
      </c>
      <c r="H2025" s="122">
        <v>0</v>
      </c>
      <c r="I2025" s="122">
        <v>0</v>
      </c>
      <c r="J2025" s="122">
        <v>0</v>
      </c>
      <c r="K2025" s="122">
        <v>0</v>
      </c>
      <c r="L2025" s="122">
        <v>0</v>
      </c>
      <c r="M2025" s="122">
        <v>0</v>
      </c>
      <c r="N2025" s="122">
        <v>0</v>
      </c>
      <c r="O2025" s="122">
        <v>0</v>
      </c>
      <c r="P2025" s="122">
        <v>0</v>
      </c>
      <c r="Q2025" s="122">
        <v>0</v>
      </c>
      <c r="R2025" s="122">
        <v>0</v>
      </c>
      <c r="S2025" s="122">
        <v>0</v>
      </c>
      <c r="T2025" s="122">
        <v>0</v>
      </c>
      <c r="U2025" s="122">
        <v>0</v>
      </c>
      <c r="V2025" s="122">
        <v>0</v>
      </c>
      <c r="W2025" s="122">
        <v>0</v>
      </c>
      <c r="X2025" s="122">
        <v>0</v>
      </c>
      <c r="Y2025" s="122">
        <v>0</v>
      </c>
      <c r="Z2025" s="122">
        <v>0</v>
      </c>
      <c r="AA2025" s="122">
        <v>0</v>
      </c>
      <c r="AB2025" s="122">
        <v>0</v>
      </c>
      <c r="AC2025" s="122">
        <v>0</v>
      </c>
      <c r="AD2025" s="122">
        <v>0</v>
      </c>
      <c r="AE2025" s="122">
        <v>0</v>
      </c>
      <c r="AF2025" s="122">
        <v>0</v>
      </c>
      <c r="AG2025" s="122">
        <v>0</v>
      </c>
      <c r="AH2025" s="122">
        <v>0</v>
      </c>
      <c r="AI2025" s="122">
        <v>0</v>
      </c>
      <c r="AJ2025" s="122">
        <v>0</v>
      </c>
      <c r="AK2025" s="122">
        <v>0</v>
      </c>
      <c r="AL2025" s="122">
        <v>0</v>
      </c>
    </row>
    <row r="2026" spans="1:38" hidden="1" x14ac:dyDescent="0.25">
      <c r="A2026" s="122" t="s">
        <v>2001</v>
      </c>
      <c r="B2026" s="122">
        <v>1</v>
      </c>
      <c r="C2026" s="122" t="s">
        <v>2179</v>
      </c>
      <c r="D2026" s="122" t="s">
        <v>2085</v>
      </c>
      <c r="E2026" s="122">
        <v>38</v>
      </c>
      <c r="F2026" s="122">
        <v>0.9060327555412</v>
      </c>
      <c r="G2026" s="122">
        <v>0.74665157212519995</v>
      </c>
      <c r="H2026" s="122">
        <v>0.58480583302120004</v>
      </c>
      <c r="I2026" s="122">
        <v>0.66211505583999997</v>
      </c>
      <c r="J2026" s="122">
        <v>0.60133084387040003</v>
      </c>
      <c r="K2026" s="122">
        <v>0.49279463877559998</v>
      </c>
      <c r="L2026" s="122">
        <v>0.517215085086</v>
      </c>
      <c r="M2026" s="122">
        <v>0.47970323784320001</v>
      </c>
      <c r="N2026" s="122">
        <v>0.4244170366128</v>
      </c>
      <c r="O2026" s="122">
        <v>0.49323055350520001</v>
      </c>
      <c r="P2026" s="122">
        <v>0.54071454985519996</v>
      </c>
      <c r="Q2026" s="122">
        <v>0.54347059161360001</v>
      </c>
      <c r="R2026" s="122">
        <v>0.53748216348120004</v>
      </c>
      <c r="S2026" s="122">
        <v>0.59828348596519998</v>
      </c>
      <c r="T2026" s="122">
        <v>0.59498508762839997</v>
      </c>
      <c r="U2026" s="122">
        <v>0.58334784124960004</v>
      </c>
      <c r="V2026" s="122">
        <v>0.59180864804879996</v>
      </c>
      <c r="W2026" s="122">
        <v>0.56624778833559997</v>
      </c>
      <c r="X2026" s="122">
        <v>0.52099739971720005</v>
      </c>
      <c r="Y2026" s="122">
        <v>0.50420880420119996</v>
      </c>
      <c r="Z2026" s="122">
        <v>0.251091574762</v>
      </c>
      <c r="AA2026" s="122">
        <v>0.22785898058000001</v>
      </c>
      <c r="AB2026" s="122">
        <v>0.28794842372239998</v>
      </c>
      <c r="AC2026" s="122">
        <v>0.31012598617280002</v>
      </c>
      <c r="AD2026" s="122">
        <v>0.39571152381879998</v>
      </c>
      <c r="AE2026" s="122">
        <v>0.43884358145879998</v>
      </c>
      <c r="AF2026" s="122">
        <v>0.46734811100599999</v>
      </c>
      <c r="AG2026" s="122">
        <v>0.46242112839999999</v>
      </c>
      <c r="AH2026" s="122">
        <v>0.46286251638199999</v>
      </c>
      <c r="AI2026" s="122">
        <v>0.48559975641519998</v>
      </c>
      <c r="AJ2026" s="122">
        <v>0.46679978108960002</v>
      </c>
      <c r="AK2026" s="122">
        <v>0.4936296713992</v>
      </c>
      <c r="AL2026" s="122">
        <v>0</v>
      </c>
    </row>
    <row r="2027" spans="1:38" hidden="1" x14ac:dyDescent="0.25">
      <c r="A2027" s="122" t="s">
        <v>2001</v>
      </c>
      <c r="B2027" s="122">
        <v>1</v>
      </c>
      <c r="C2027" s="122" t="s">
        <v>2179</v>
      </c>
      <c r="D2027" s="122" t="s">
        <v>2086</v>
      </c>
      <c r="E2027" s="122">
        <v>38</v>
      </c>
      <c r="F2027" s="122">
        <v>8.4819136403539996</v>
      </c>
      <c r="G2027" s="122">
        <v>7.4459630328664002</v>
      </c>
      <c r="H2027" s="122">
        <v>7.6252252812680004</v>
      </c>
      <c r="I2027" s="122">
        <v>7.4984257143908</v>
      </c>
      <c r="J2027" s="122">
        <v>7.2733397280096002</v>
      </c>
      <c r="K2027" s="122">
        <v>6.9372697532067997</v>
      </c>
      <c r="L2027" s="122">
        <v>6.8929160361152002</v>
      </c>
      <c r="M2027" s="122">
        <v>6.3004290033299997</v>
      </c>
      <c r="N2027" s="122">
        <v>5.9758827034255999</v>
      </c>
      <c r="O2027" s="122">
        <v>6.182056617912</v>
      </c>
      <c r="P2027" s="122">
        <v>6.3846769524551998</v>
      </c>
      <c r="Q2027" s="122">
        <v>6.2598323293603997</v>
      </c>
      <c r="R2027" s="122">
        <v>6.4708758709924004</v>
      </c>
      <c r="S2027" s="122">
        <v>7.1576889670131996</v>
      </c>
      <c r="T2027" s="122">
        <v>7.6993879537568004</v>
      </c>
      <c r="U2027" s="122">
        <v>8.3990949857555997</v>
      </c>
      <c r="V2027" s="122">
        <v>8.1929604809556</v>
      </c>
      <c r="W2027" s="122">
        <v>6.7960332069811997</v>
      </c>
      <c r="X2027" s="122">
        <v>6.0246251329655998</v>
      </c>
      <c r="Y2027" s="122">
        <v>5.4818218538887997</v>
      </c>
      <c r="Z2027" s="122">
        <v>8.0684527075011996</v>
      </c>
      <c r="AA2027" s="122">
        <v>6.7006455745712001</v>
      </c>
      <c r="AB2027" s="122">
        <v>7.1965732913452003</v>
      </c>
      <c r="AC2027" s="122">
        <v>7.0381225654459998</v>
      </c>
      <c r="AD2027" s="122">
        <v>7.1276373452424</v>
      </c>
      <c r="AE2027" s="122">
        <v>7.0878537961027996</v>
      </c>
      <c r="AF2027" s="122">
        <v>7.4443586070111998</v>
      </c>
      <c r="AG2027" s="122">
        <v>8.0425151098543992</v>
      </c>
      <c r="AH2027" s="122">
        <v>8.2782222372359993</v>
      </c>
      <c r="AI2027" s="122">
        <v>8.7635932027028005</v>
      </c>
      <c r="AJ2027" s="122">
        <v>7.6600319612207999</v>
      </c>
      <c r="AK2027" s="122">
        <v>7.8232742362207999</v>
      </c>
      <c r="AL2027" s="122">
        <v>0</v>
      </c>
    </row>
    <row r="2028" spans="1:38" hidden="1" x14ac:dyDescent="0.25">
      <c r="A2028" s="122" t="s">
        <v>2001</v>
      </c>
      <c r="B2028" s="122">
        <v>1</v>
      </c>
      <c r="C2028" s="122" t="s">
        <v>2179</v>
      </c>
      <c r="D2028" s="122" t="s">
        <v>2168</v>
      </c>
      <c r="E2028" s="122">
        <v>38</v>
      </c>
      <c r="F2028" s="122">
        <v>0</v>
      </c>
      <c r="G2028" s="122">
        <v>0</v>
      </c>
      <c r="H2028" s="122">
        <v>0</v>
      </c>
      <c r="I2028" s="122">
        <v>0</v>
      </c>
      <c r="J2028" s="122">
        <v>0</v>
      </c>
      <c r="K2028" s="122">
        <v>0</v>
      </c>
      <c r="L2028" s="122">
        <v>0</v>
      </c>
      <c r="M2028" s="122">
        <v>0</v>
      </c>
      <c r="N2028" s="122">
        <v>0</v>
      </c>
      <c r="O2028" s="122">
        <v>0</v>
      </c>
      <c r="P2028" s="122">
        <v>0</v>
      </c>
      <c r="Q2028" s="122">
        <v>0</v>
      </c>
      <c r="R2028" s="122">
        <v>0</v>
      </c>
      <c r="S2028" s="122">
        <v>0</v>
      </c>
      <c r="T2028" s="122">
        <v>0</v>
      </c>
      <c r="U2028" s="122">
        <v>0</v>
      </c>
      <c r="V2028" s="122">
        <v>0</v>
      </c>
      <c r="W2028" s="122">
        <v>0</v>
      </c>
      <c r="X2028" s="122">
        <v>0</v>
      </c>
      <c r="Y2028" s="122">
        <v>0</v>
      </c>
      <c r="Z2028" s="122">
        <v>0</v>
      </c>
      <c r="AA2028" s="122">
        <v>0</v>
      </c>
      <c r="AB2028" s="122">
        <v>0</v>
      </c>
      <c r="AC2028" s="122">
        <v>0</v>
      </c>
      <c r="AD2028" s="122">
        <v>0</v>
      </c>
      <c r="AE2028" s="122">
        <v>0</v>
      </c>
      <c r="AF2028" s="122">
        <v>0</v>
      </c>
      <c r="AG2028" s="122">
        <v>0</v>
      </c>
      <c r="AH2028" s="122">
        <v>0</v>
      </c>
      <c r="AI2028" s="122">
        <v>0</v>
      </c>
      <c r="AJ2028" s="122">
        <v>0</v>
      </c>
      <c r="AK2028" s="122">
        <v>0</v>
      </c>
      <c r="AL2028" s="122">
        <v>0</v>
      </c>
    </row>
    <row r="2029" spans="1:38" hidden="1" x14ac:dyDescent="0.25">
      <c r="A2029" s="122" t="s">
        <v>2001</v>
      </c>
      <c r="B2029" s="122">
        <v>1</v>
      </c>
      <c r="C2029" s="122" t="s">
        <v>2179</v>
      </c>
      <c r="D2029" s="122" t="s">
        <v>2087</v>
      </c>
      <c r="E2029" s="122">
        <v>38</v>
      </c>
      <c r="F2029" s="122">
        <v>4.8590496684267999</v>
      </c>
      <c r="G2029" s="122">
        <v>5.1276290600836001</v>
      </c>
      <c r="H2029" s="122">
        <v>5.2606473028479996</v>
      </c>
      <c r="I2029" s="122">
        <v>5.6895190848748003</v>
      </c>
      <c r="J2029" s="122">
        <v>5.3453282163231997</v>
      </c>
      <c r="K2029" s="122">
        <v>5.3892400892204</v>
      </c>
      <c r="L2029" s="122">
        <v>5.3224559576020001</v>
      </c>
      <c r="M2029" s="122">
        <v>5.7032492459795998</v>
      </c>
      <c r="N2029" s="122">
        <v>5.7201701852623996</v>
      </c>
      <c r="O2029" s="122">
        <v>5.7513454727736004</v>
      </c>
      <c r="P2029" s="122">
        <v>5.7434426930328</v>
      </c>
      <c r="Q2029" s="122">
        <v>5.4967058380695999</v>
      </c>
      <c r="R2029" s="122">
        <v>5.5272288860375998</v>
      </c>
      <c r="S2029" s="122">
        <v>5.7884748191227997</v>
      </c>
      <c r="T2029" s="122">
        <v>5.6188460852131996</v>
      </c>
      <c r="U2029" s="122">
        <v>5.4241922508340004</v>
      </c>
      <c r="V2029" s="122">
        <v>5.5953931356568001</v>
      </c>
      <c r="W2029" s="122">
        <v>5.7418242156856003</v>
      </c>
      <c r="X2029" s="122">
        <v>5.7955111551176</v>
      </c>
      <c r="Y2029" s="122">
        <v>5.8234148017359999</v>
      </c>
      <c r="Z2029" s="122">
        <v>6.5438059348452002</v>
      </c>
      <c r="AA2029" s="122">
        <v>5.5074826539600004</v>
      </c>
      <c r="AB2029" s="122">
        <v>5.8001482211987998</v>
      </c>
      <c r="AC2029" s="122">
        <v>6.322988722022</v>
      </c>
      <c r="AD2029" s="122">
        <v>6.4428216078632001</v>
      </c>
      <c r="AE2029" s="122">
        <v>6.2292032553128003</v>
      </c>
      <c r="AF2029" s="122">
        <v>6.1436249455727996</v>
      </c>
      <c r="AG2029" s="122">
        <v>6.3867235498724</v>
      </c>
      <c r="AH2029" s="122">
        <v>6.9843007286947998</v>
      </c>
      <c r="AI2029" s="122">
        <v>7.2227513037820001</v>
      </c>
      <c r="AJ2029" s="122">
        <v>7.4497305846432003</v>
      </c>
      <c r="AK2029" s="122">
        <v>6.6454207051932004</v>
      </c>
      <c r="AL2029" s="122">
        <v>0</v>
      </c>
    </row>
    <row r="2030" spans="1:38" hidden="1" x14ac:dyDescent="0.25">
      <c r="A2030" s="122" t="s">
        <v>2001</v>
      </c>
      <c r="B2030" s="122">
        <v>1</v>
      </c>
      <c r="C2030" s="122" t="s">
        <v>2179</v>
      </c>
      <c r="D2030" s="122" t="s">
        <v>2134</v>
      </c>
      <c r="E2030" s="122">
        <v>38</v>
      </c>
      <c r="F2030" s="122">
        <v>0</v>
      </c>
      <c r="G2030" s="122">
        <v>0</v>
      </c>
      <c r="H2030" s="122">
        <v>0</v>
      </c>
      <c r="I2030" s="122">
        <v>0</v>
      </c>
      <c r="J2030" s="122">
        <v>0</v>
      </c>
      <c r="K2030" s="122">
        <v>0</v>
      </c>
      <c r="L2030" s="122">
        <v>0</v>
      </c>
      <c r="M2030" s="122">
        <v>0</v>
      </c>
      <c r="N2030" s="122">
        <v>0</v>
      </c>
      <c r="O2030" s="122">
        <v>0</v>
      </c>
      <c r="P2030" s="122">
        <v>0</v>
      </c>
      <c r="Q2030" s="122">
        <v>0</v>
      </c>
      <c r="R2030" s="122">
        <v>0</v>
      </c>
      <c r="S2030" s="122">
        <v>0</v>
      </c>
      <c r="T2030" s="122">
        <v>0</v>
      </c>
      <c r="U2030" s="122">
        <v>0</v>
      </c>
      <c r="V2030" s="122">
        <v>0</v>
      </c>
      <c r="W2030" s="122">
        <v>0</v>
      </c>
      <c r="X2030" s="122">
        <v>0</v>
      </c>
      <c r="Y2030" s="122">
        <v>0</v>
      </c>
      <c r="Z2030" s="122">
        <v>0</v>
      </c>
      <c r="AA2030" s="122">
        <v>0</v>
      </c>
      <c r="AB2030" s="122">
        <v>0</v>
      </c>
      <c r="AC2030" s="122">
        <v>0</v>
      </c>
      <c r="AD2030" s="122">
        <v>0</v>
      </c>
      <c r="AE2030" s="122">
        <v>0</v>
      </c>
      <c r="AF2030" s="122">
        <v>3.3435880799999998E-2</v>
      </c>
      <c r="AG2030" s="122">
        <v>4.1327075999999997E-2</v>
      </c>
      <c r="AH2030" s="122">
        <v>4.8110596800000002E-2</v>
      </c>
      <c r="AI2030" s="122">
        <v>5.4653869200000003E-2</v>
      </c>
      <c r="AJ2030" s="122">
        <v>6.0710739600000001E-2</v>
      </c>
      <c r="AK2030" s="122">
        <v>6.5715868671599995E-2</v>
      </c>
      <c r="AL2030" s="122">
        <v>0</v>
      </c>
    </row>
    <row r="2031" spans="1:38" hidden="1" x14ac:dyDescent="0.25">
      <c r="A2031" s="122" t="s">
        <v>2001</v>
      </c>
      <c r="B2031" s="122">
        <v>1</v>
      </c>
      <c r="C2031" s="122" t="s">
        <v>2179</v>
      </c>
      <c r="D2031" s="122" t="s">
        <v>2088</v>
      </c>
      <c r="E2031" s="122">
        <v>38</v>
      </c>
      <c r="F2031" s="122">
        <v>0.93439580496639996</v>
      </c>
      <c r="G2031" s="122">
        <v>0.82804357813520002</v>
      </c>
      <c r="H2031" s="122">
        <v>0.7706620581268</v>
      </c>
      <c r="I2031" s="122">
        <v>0.79273582519039998</v>
      </c>
      <c r="J2031" s="122">
        <v>0.78375549965439995</v>
      </c>
      <c r="K2031" s="122">
        <v>0.7151314240112</v>
      </c>
      <c r="L2031" s="122">
        <v>0.72316272945839999</v>
      </c>
      <c r="M2031" s="122">
        <v>0.62943148008159999</v>
      </c>
      <c r="N2031" s="122">
        <v>0.5279779092868</v>
      </c>
      <c r="O2031" s="122">
        <v>0.4816361422264</v>
      </c>
      <c r="P2031" s="122">
        <v>0.47643897322279999</v>
      </c>
      <c r="Q2031" s="122">
        <v>0.49013453693120002</v>
      </c>
      <c r="R2031" s="122">
        <v>0.48842104664640001</v>
      </c>
      <c r="S2031" s="122">
        <v>0.48163602729479998</v>
      </c>
      <c r="T2031" s="122">
        <v>0.49831318990880002</v>
      </c>
      <c r="U2031" s="122">
        <v>0.4875815588588</v>
      </c>
      <c r="V2031" s="122">
        <v>0.4467138757536</v>
      </c>
      <c r="W2031" s="122">
        <v>0.45471936893039999</v>
      </c>
      <c r="X2031" s="122">
        <v>0.41639380834239997</v>
      </c>
      <c r="Y2031" s="122">
        <v>0.37963695208879999</v>
      </c>
      <c r="Z2031" s="122">
        <v>0.45447177140119999</v>
      </c>
      <c r="AA2031" s="122">
        <v>0.47149634001680002</v>
      </c>
      <c r="AB2031" s="122">
        <v>0.53106914698039998</v>
      </c>
      <c r="AC2031" s="122">
        <v>0.47391913969400001</v>
      </c>
      <c r="AD2031" s="122">
        <v>0.46167965071759998</v>
      </c>
      <c r="AE2031" s="122">
        <v>0.46247702242279998</v>
      </c>
      <c r="AF2031" s="122">
        <v>0.38824533338360001</v>
      </c>
      <c r="AG2031" s="122">
        <v>0.40025197036720001</v>
      </c>
      <c r="AH2031" s="122">
        <v>0.37322395830999999</v>
      </c>
      <c r="AI2031" s="122">
        <v>0.39211891083959999</v>
      </c>
      <c r="AJ2031" s="122">
        <v>0.37207808183559998</v>
      </c>
      <c r="AK2031" s="122">
        <v>0.3915368003652</v>
      </c>
      <c r="AL2031" s="122">
        <v>0</v>
      </c>
    </row>
    <row r="2032" spans="1:38" hidden="1" x14ac:dyDescent="0.25">
      <c r="A2032" s="122" t="s">
        <v>2001</v>
      </c>
      <c r="B2032" s="122">
        <v>1</v>
      </c>
      <c r="C2032" s="122" t="s">
        <v>2179</v>
      </c>
      <c r="D2032" s="122" t="s">
        <v>2089</v>
      </c>
      <c r="E2032" s="122">
        <v>38</v>
      </c>
      <c r="F2032" s="122">
        <v>2.0724477482632002</v>
      </c>
      <c r="G2032" s="122">
        <v>1.9177087153056001</v>
      </c>
      <c r="H2032" s="122">
        <v>1.81146307419</v>
      </c>
      <c r="I2032" s="122">
        <v>1.7249667178464001</v>
      </c>
      <c r="J2032" s="122">
        <v>1.6621555015156</v>
      </c>
      <c r="K2032" s="122">
        <v>1.6733798865475999</v>
      </c>
      <c r="L2032" s="122">
        <v>1.6111092768512001</v>
      </c>
      <c r="M2032" s="122">
        <v>1.4612829907928</v>
      </c>
      <c r="N2032" s="122">
        <v>1.398840954742</v>
      </c>
      <c r="O2032" s="122">
        <v>1.366796590166</v>
      </c>
      <c r="P2032" s="122">
        <v>1.3773751736836</v>
      </c>
      <c r="Q2032" s="122">
        <v>1.2910144569699999</v>
      </c>
      <c r="R2032" s="122">
        <v>1.263191118308</v>
      </c>
      <c r="S2032" s="122">
        <v>1.2720154810440001</v>
      </c>
      <c r="T2032" s="122">
        <v>1.2086121194868</v>
      </c>
      <c r="U2032" s="122">
        <v>0.9958078838876</v>
      </c>
      <c r="V2032" s="122">
        <v>1.1218651983084</v>
      </c>
      <c r="W2032" s="122">
        <v>1.1490528021727999</v>
      </c>
      <c r="X2032" s="122">
        <v>1.3178647125812</v>
      </c>
      <c r="Y2032" s="122">
        <v>1.3399001530907999</v>
      </c>
      <c r="Z2032" s="122">
        <v>1.5654106225127999</v>
      </c>
      <c r="AA2032" s="122">
        <v>1.6634687389712</v>
      </c>
      <c r="AB2032" s="122">
        <v>1.92470066173</v>
      </c>
      <c r="AC2032" s="122">
        <v>1.7332756961772</v>
      </c>
      <c r="AD2032" s="122">
        <v>1.7188310011796</v>
      </c>
      <c r="AE2032" s="122">
        <v>1.7731005351388001</v>
      </c>
      <c r="AF2032" s="122">
        <v>1.79448048801</v>
      </c>
      <c r="AG2032" s="122">
        <v>1.9724947729675999</v>
      </c>
      <c r="AH2032" s="122">
        <v>1.9660096729812</v>
      </c>
      <c r="AI2032" s="122">
        <v>1.8114963883268</v>
      </c>
      <c r="AJ2032" s="122">
        <v>1.8572449249536001</v>
      </c>
      <c r="AK2032" s="122">
        <v>1.9024635596512001</v>
      </c>
      <c r="AL2032" s="122">
        <v>0</v>
      </c>
    </row>
    <row r="2033" spans="1:38" hidden="1" x14ac:dyDescent="0.25">
      <c r="A2033" s="122" t="s">
        <v>2001</v>
      </c>
      <c r="B2033" s="122">
        <v>1</v>
      </c>
      <c r="C2033" s="122" t="s">
        <v>2179</v>
      </c>
      <c r="D2033" s="122" t="s">
        <v>2090</v>
      </c>
      <c r="E2033" s="122">
        <v>38</v>
      </c>
      <c r="F2033" s="122">
        <v>0.48130926780439998</v>
      </c>
      <c r="G2033" s="122">
        <v>0.51846815618919995</v>
      </c>
      <c r="H2033" s="122">
        <v>0.50781964524199996</v>
      </c>
      <c r="I2033" s="122">
        <v>0.59819065827920004</v>
      </c>
      <c r="J2033" s="122">
        <v>0.64275966632360004</v>
      </c>
      <c r="K2033" s="122">
        <v>0.59113522993839995</v>
      </c>
      <c r="L2033" s="122">
        <v>0.58810315595079998</v>
      </c>
      <c r="M2033" s="122">
        <v>0.55880577053559999</v>
      </c>
      <c r="N2033" s="122">
        <v>0.49942163052040001</v>
      </c>
      <c r="O2033" s="122">
        <v>0.48983526693919999</v>
      </c>
      <c r="P2033" s="122">
        <v>0.54985773737440002</v>
      </c>
      <c r="Q2033" s="122">
        <v>0.55982662725639998</v>
      </c>
      <c r="R2033" s="122">
        <v>0.58620303746760005</v>
      </c>
      <c r="S2033" s="122">
        <v>0.58110046250759995</v>
      </c>
      <c r="T2033" s="122">
        <v>0.61811793141000004</v>
      </c>
      <c r="U2033" s="122">
        <v>0.61905044532520004</v>
      </c>
      <c r="V2033" s="122">
        <v>0.66612283413200002</v>
      </c>
      <c r="W2033" s="122">
        <v>0.66465782991160005</v>
      </c>
      <c r="X2033" s="122">
        <v>0.69554335462359995</v>
      </c>
      <c r="Y2033" s="122">
        <v>0.62535300010960004</v>
      </c>
      <c r="Z2033" s="122">
        <v>0.50978293079000003</v>
      </c>
      <c r="AA2033" s="122">
        <v>0.31819574258639999</v>
      </c>
      <c r="AB2033" s="122">
        <v>0.37522997895319998</v>
      </c>
      <c r="AC2033" s="122">
        <v>0.60255300454439997</v>
      </c>
      <c r="AD2033" s="122">
        <v>0.57591080388799998</v>
      </c>
      <c r="AE2033" s="122">
        <v>0.64940817771479997</v>
      </c>
      <c r="AF2033" s="122">
        <v>0.58943127155359998</v>
      </c>
      <c r="AG2033" s="122">
        <v>0.56342869908360005</v>
      </c>
      <c r="AH2033" s="122">
        <v>0.5168473563764</v>
      </c>
      <c r="AI2033" s="122">
        <v>0.56340598674359998</v>
      </c>
      <c r="AJ2033" s="122">
        <v>0.56919221677919996</v>
      </c>
      <c r="AK2033" s="122">
        <v>0.57431845380000002</v>
      </c>
      <c r="AL2033" s="122">
        <v>0</v>
      </c>
    </row>
    <row r="2034" spans="1:38" hidden="1" x14ac:dyDescent="0.25">
      <c r="A2034" s="122" t="s">
        <v>2001</v>
      </c>
      <c r="B2034" s="122">
        <v>1</v>
      </c>
      <c r="C2034" s="122" t="s">
        <v>2179</v>
      </c>
      <c r="D2034" s="122" t="s">
        <v>2091</v>
      </c>
      <c r="E2034" s="122">
        <v>38</v>
      </c>
      <c r="F2034" s="122">
        <v>12.278762218713201</v>
      </c>
      <c r="G2034" s="122">
        <v>11.7751431067396</v>
      </c>
      <c r="H2034" s="122">
        <v>11.589459176545599</v>
      </c>
      <c r="I2034" s="122">
        <v>11.1014328140408</v>
      </c>
      <c r="J2034" s="122">
        <v>10.820546122954401</v>
      </c>
      <c r="K2034" s="122">
        <v>10.171705456816399</v>
      </c>
      <c r="L2034" s="122">
        <v>9.6594056540072</v>
      </c>
      <c r="M2034" s="122">
        <v>8.7392632069624003</v>
      </c>
      <c r="N2034" s="122">
        <v>8.8242125000484002</v>
      </c>
      <c r="O2034" s="122">
        <v>8.7464053204975993</v>
      </c>
      <c r="P2034" s="122">
        <v>7.1653241104788004</v>
      </c>
      <c r="Q2034" s="122">
        <v>6.9862244456143996</v>
      </c>
      <c r="R2034" s="122">
        <v>7.0695459355079997</v>
      </c>
      <c r="S2034" s="122">
        <v>7.3772157773356</v>
      </c>
      <c r="T2034" s="122">
        <v>6.9549531370031996</v>
      </c>
      <c r="U2034" s="122">
        <v>6.6902473128987996</v>
      </c>
      <c r="V2034" s="122">
        <v>6.7457378009419999</v>
      </c>
      <c r="W2034" s="122">
        <v>6.4856865293024004</v>
      </c>
      <c r="X2034" s="122">
        <v>6.5774498186823998</v>
      </c>
      <c r="Y2034" s="122">
        <v>6.4195028789275996</v>
      </c>
      <c r="Z2034" s="122">
        <v>5.7439743791779998</v>
      </c>
      <c r="AA2034" s="122">
        <v>5.4598739777652003</v>
      </c>
      <c r="AB2034" s="122">
        <v>6.2148618515983998</v>
      </c>
      <c r="AC2034" s="122">
        <v>5.4085155649671997</v>
      </c>
      <c r="AD2034" s="122">
        <v>5.2714727287879999</v>
      </c>
      <c r="AE2034" s="122">
        <v>5.2985976022083996</v>
      </c>
      <c r="AF2034" s="122">
        <v>5.1459973087151996</v>
      </c>
      <c r="AG2034" s="122">
        <v>4.7406178735523996</v>
      </c>
      <c r="AH2034" s="122">
        <v>4.7354739858552</v>
      </c>
      <c r="AI2034" s="122">
        <v>4.5460660898379999</v>
      </c>
      <c r="AJ2034" s="122">
        <v>5.1721721284660003</v>
      </c>
      <c r="AK2034" s="122">
        <v>4.6982625990300004</v>
      </c>
      <c r="AL2034" s="122">
        <v>0</v>
      </c>
    </row>
    <row r="2035" spans="1:38" hidden="1" x14ac:dyDescent="0.25">
      <c r="A2035" s="122" t="s">
        <v>2001</v>
      </c>
      <c r="B2035" s="122">
        <v>1</v>
      </c>
      <c r="C2035" s="122" t="s">
        <v>2179</v>
      </c>
      <c r="D2035" s="122" t="s">
        <v>2092</v>
      </c>
      <c r="E2035" s="122">
        <v>38</v>
      </c>
      <c r="F2035" s="122">
        <v>5.5800180059148001</v>
      </c>
      <c r="G2035" s="122">
        <v>6.1003672403660003</v>
      </c>
      <c r="H2035" s="122">
        <v>6.27498661993</v>
      </c>
      <c r="I2035" s="122">
        <v>6.0979264332280003</v>
      </c>
      <c r="J2035" s="122">
        <v>6.2771222444000001</v>
      </c>
      <c r="K2035" s="122">
        <v>7.3771101089868001</v>
      </c>
      <c r="L2035" s="122">
        <v>6.9168177544900002</v>
      </c>
      <c r="M2035" s="122">
        <v>6.5266732562080003</v>
      </c>
      <c r="N2035" s="122">
        <v>5.6147578085368002</v>
      </c>
      <c r="O2035" s="122">
        <v>4.9194908242563997</v>
      </c>
      <c r="P2035" s="122">
        <v>4.9074406797555996</v>
      </c>
      <c r="Q2035" s="122">
        <v>4.5563673711388004</v>
      </c>
      <c r="R2035" s="122">
        <v>4.6156631628772002</v>
      </c>
      <c r="S2035" s="122">
        <v>4.3014872117951999</v>
      </c>
      <c r="T2035" s="122">
        <v>4.2197049564068001</v>
      </c>
      <c r="U2035" s="122">
        <v>3.9972292653831998</v>
      </c>
      <c r="V2035" s="122">
        <v>3.9145104428835999</v>
      </c>
      <c r="W2035" s="122">
        <v>4.0264277331376004</v>
      </c>
      <c r="X2035" s="122">
        <v>3.8776644338068</v>
      </c>
      <c r="Y2035" s="122">
        <v>3.9646027203299998</v>
      </c>
      <c r="Z2035" s="122">
        <v>4.5306384750788</v>
      </c>
      <c r="AA2035" s="122">
        <v>3.9072011737780001</v>
      </c>
      <c r="AB2035" s="122">
        <v>4.058535227978</v>
      </c>
      <c r="AC2035" s="122">
        <v>4.0891315813488003</v>
      </c>
      <c r="AD2035" s="122">
        <v>3.7616609232216001</v>
      </c>
      <c r="AE2035" s="122">
        <v>3.9072351935176002</v>
      </c>
      <c r="AF2035" s="122">
        <v>3.1620182112427999</v>
      </c>
      <c r="AG2035" s="122">
        <v>3.1990217639492</v>
      </c>
      <c r="AH2035" s="122">
        <v>3.1878586493096002</v>
      </c>
      <c r="AI2035" s="122">
        <v>3.2646298835948002</v>
      </c>
      <c r="AJ2035" s="122">
        <v>3.0412163260248</v>
      </c>
      <c r="AK2035" s="122">
        <v>2.800650340152</v>
      </c>
      <c r="AL2035" s="122">
        <v>0</v>
      </c>
    </row>
    <row r="2036" spans="1:38" hidden="1" x14ac:dyDescent="0.25">
      <c r="A2036" s="122" t="s">
        <v>2001</v>
      </c>
      <c r="B2036" s="122">
        <v>1</v>
      </c>
      <c r="C2036" s="122" t="s">
        <v>2179</v>
      </c>
      <c r="D2036" s="122" t="s">
        <v>2093</v>
      </c>
      <c r="E2036" s="122">
        <v>38</v>
      </c>
      <c r="F2036" s="122">
        <v>2.3895348104543999</v>
      </c>
      <c r="G2036" s="122">
        <v>2.5033750932596002</v>
      </c>
      <c r="H2036" s="122">
        <v>2.4834148827964002</v>
      </c>
      <c r="I2036" s="122">
        <v>2.3061496005855999</v>
      </c>
      <c r="J2036" s="122">
        <v>2.2368806393331999</v>
      </c>
      <c r="K2036" s="122">
        <v>2.1274908927972001</v>
      </c>
      <c r="L2036" s="122">
        <v>2.0895183685908001</v>
      </c>
      <c r="M2036" s="122">
        <v>2.1297265523212001</v>
      </c>
      <c r="N2036" s="122">
        <v>1.9580256609172</v>
      </c>
      <c r="O2036" s="122">
        <v>1.8652572002036001</v>
      </c>
      <c r="P2036" s="122">
        <v>1.8845134097636</v>
      </c>
      <c r="Q2036" s="122">
        <v>1.8235403957203999</v>
      </c>
      <c r="R2036" s="122">
        <v>1.6156020674975999</v>
      </c>
      <c r="S2036" s="122">
        <v>1.6134468597044</v>
      </c>
      <c r="T2036" s="122">
        <v>1.5570704602487999</v>
      </c>
      <c r="U2036" s="122">
        <v>1.7030813669660001</v>
      </c>
      <c r="V2036" s="122">
        <v>1.7445949758552</v>
      </c>
      <c r="W2036" s="122">
        <v>1.6745141874944001</v>
      </c>
      <c r="X2036" s="122">
        <v>1.6700291079639999</v>
      </c>
      <c r="Y2036" s="122">
        <v>1.6298160729844</v>
      </c>
      <c r="Z2036" s="122">
        <v>2.6905579999115998</v>
      </c>
      <c r="AA2036" s="122">
        <v>2.3346466368119998</v>
      </c>
      <c r="AB2036" s="122">
        <v>2.4748458279915999</v>
      </c>
      <c r="AC2036" s="122">
        <v>2.5244599729299999</v>
      </c>
      <c r="AD2036" s="122">
        <v>2.6116437828264001</v>
      </c>
      <c r="AE2036" s="122">
        <v>1.7369124700928</v>
      </c>
      <c r="AF2036" s="122">
        <v>1.6295699997444</v>
      </c>
      <c r="AG2036" s="122">
        <v>1.60152202511</v>
      </c>
      <c r="AH2036" s="122">
        <v>1.5350368026615999</v>
      </c>
      <c r="AI2036" s="122">
        <v>1.5372605199811999</v>
      </c>
      <c r="AJ2036" s="122">
        <v>1.5469997645172</v>
      </c>
      <c r="AK2036" s="122">
        <v>1.5483943665372</v>
      </c>
      <c r="AL2036" s="122">
        <v>0</v>
      </c>
    </row>
    <row r="2037" spans="1:38" hidden="1" x14ac:dyDescent="0.25">
      <c r="A2037" s="122" t="s">
        <v>2001</v>
      </c>
      <c r="B2037" s="122">
        <v>1</v>
      </c>
      <c r="C2037" s="122" t="s">
        <v>2179</v>
      </c>
      <c r="D2037" s="122" t="s">
        <v>2094</v>
      </c>
      <c r="E2037" s="122">
        <v>38</v>
      </c>
      <c r="F2037" s="122">
        <v>3.4654533364976001</v>
      </c>
      <c r="G2037" s="122">
        <v>3.7315096986607998</v>
      </c>
      <c r="H2037" s="122">
        <v>4.1401243844659996</v>
      </c>
      <c r="I2037" s="122">
        <v>4.5974893686428002</v>
      </c>
      <c r="J2037" s="122">
        <v>4.5357588926468004</v>
      </c>
      <c r="K2037" s="122">
        <v>4.4315752603108001</v>
      </c>
      <c r="L2037" s="122">
        <v>4.1198160439744003</v>
      </c>
      <c r="M2037" s="122">
        <v>3.9529096612572001</v>
      </c>
      <c r="N2037" s="122">
        <v>3.7107408019444001</v>
      </c>
      <c r="O2037" s="122">
        <v>3.5212492660464001</v>
      </c>
      <c r="P2037" s="122">
        <v>3.7129198587459999</v>
      </c>
      <c r="Q2037" s="122">
        <v>3.4787908187676</v>
      </c>
      <c r="R2037" s="122">
        <v>3.4499655348732001</v>
      </c>
      <c r="S2037" s="122">
        <v>3.4332221461496002</v>
      </c>
      <c r="T2037" s="122">
        <v>3.3027281741215999</v>
      </c>
      <c r="U2037" s="122">
        <v>3.3786721847816001</v>
      </c>
      <c r="V2037" s="122">
        <v>3.3591261593624</v>
      </c>
      <c r="W2037" s="122">
        <v>3.5252835391675998</v>
      </c>
      <c r="X2037" s="122">
        <v>3.6562946193172001</v>
      </c>
      <c r="Y2037" s="122">
        <v>3.6855589575895999</v>
      </c>
      <c r="Z2037" s="122">
        <v>3.4916413585367998</v>
      </c>
      <c r="AA2037" s="122">
        <v>3.4934127444860001</v>
      </c>
      <c r="AB2037" s="122">
        <v>3.4976965479455999</v>
      </c>
      <c r="AC2037" s="122">
        <v>3.5048533098179999</v>
      </c>
      <c r="AD2037" s="122">
        <v>3.6886271303504001</v>
      </c>
      <c r="AE2037" s="122">
        <v>3.6046416659035998</v>
      </c>
      <c r="AF2037" s="122">
        <v>3.5219753236276001</v>
      </c>
      <c r="AG2037" s="122">
        <v>3.8713256816163999</v>
      </c>
      <c r="AH2037" s="122">
        <v>4.073710820004</v>
      </c>
      <c r="AI2037" s="122">
        <v>4.4735193422863997</v>
      </c>
      <c r="AJ2037" s="122">
        <v>4.0365407657399999</v>
      </c>
      <c r="AK2037" s="122">
        <v>3.8530089747015999</v>
      </c>
      <c r="AL2037" s="122">
        <v>0</v>
      </c>
    </row>
    <row r="2038" spans="1:38" hidden="1" x14ac:dyDescent="0.25">
      <c r="A2038" s="122" t="s">
        <v>2001</v>
      </c>
      <c r="B2038" s="122">
        <v>1</v>
      </c>
      <c r="C2038" s="122" t="s">
        <v>2179</v>
      </c>
      <c r="D2038" s="122" t="s">
        <v>2095</v>
      </c>
      <c r="E2038" s="122">
        <v>38</v>
      </c>
      <c r="F2038" s="122">
        <v>3.8272591551263999</v>
      </c>
      <c r="G2038" s="122">
        <v>3.7062648226100001</v>
      </c>
      <c r="H2038" s="122">
        <v>3.6418974464348</v>
      </c>
      <c r="I2038" s="122">
        <v>3.4681543141923998</v>
      </c>
      <c r="J2038" s="122">
        <v>3.4832014159851998</v>
      </c>
      <c r="K2038" s="122">
        <v>3.3857603536092</v>
      </c>
      <c r="L2038" s="122">
        <v>3.2479515493236</v>
      </c>
      <c r="M2038" s="122">
        <v>3.1679834869648</v>
      </c>
      <c r="N2038" s="122">
        <v>2.8076714858892</v>
      </c>
      <c r="O2038" s="122">
        <v>2.8812360440835998</v>
      </c>
      <c r="P2038" s="122">
        <v>2.8491404615771998</v>
      </c>
      <c r="Q2038" s="122">
        <v>2.8489440829303998</v>
      </c>
      <c r="R2038" s="122">
        <v>2.8571080356560001</v>
      </c>
      <c r="S2038" s="122">
        <v>2.8803737904087998</v>
      </c>
      <c r="T2038" s="122">
        <v>2.7647753608496002</v>
      </c>
      <c r="U2038" s="122">
        <v>2.7664694278340001</v>
      </c>
      <c r="V2038" s="122">
        <v>2.8209539243844</v>
      </c>
      <c r="W2038" s="122">
        <v>2.8349344631691999</v>
      </c>
      <c r="X2038" s="122">
        <v>2.8794897311068</v>
      </c>
      <c r="Y2038" s="122">
        <v>2.8731777419268001</v>
      </c>
      <c r="Z2038" s="122">
        <v>2.8638974520156002</v>
      </c>
      <c r="AA2038" s="122">
        <v>2.7123316976924001</v>
      </c>
      <c r="AB2038" s="122">
        <v>2.7168078923440002</v>
      </c>
      <c r="AC2038" s="122">
        <v>3.0367290021936002</v>
      </c>
      <c r="AD2038" s="122">
        <v>2.9033388122199999</v>
      </c>
      <c r="AE2038" s="122">
        <v>3.0694195487984</v>
      </c>
      <c r="AF2038" s="122">
        <v>3.2845764381303999</v>
      </c>
      <c r="AG2038" s="122">
        <v>3.5449729499716001</v>
      </c>
      <c r="AH2038" s="122">
        <v>4.0930848098755996</v>
      </c>
      <c r="AI2038" s="122">
        <v>3.7103708699231999</v>
      </c>
      <c r="AJ2038" s="122">
        <v>3.1715641484939998</v>
      </c>
      <c r="AK2038" s="122">
        <v>3.2553253987184001</v>
      </c>
      <c r="AL2038" s="122">
        <v>0</v>
      </c>
    </row>
    <row r="2039" spans="1:38" hidden="1" x14ac:dyDescent="0.25">
      <c r="A2039" s="122" t="s">
        <v>2001</v>
      </c>
      <c r="B2039" s="122">
        <v>1</v>
      </c>
      <c r="C2039" s="122" t="s">
        <v>2179</v>
      </c>
      <c r="D2039" s="122" t="s">
        <v>2096</v>
      </c>
      <c r="E2039" s="122">
        <v>38</v>
      </c>
      <c r="F2039" s="122">
        <v>1.7674161560468</v>
      </c>
      <c r="G2039" s="122">
        <v>1.8030490625252</v>
      </c>
      <c r="H2039" s="122">
        <v>1.7146085870508001</v>
      </c>
      <c r="I2039" s="122">
        <v>1.4408486177763999</v>
      </c>
      <c r="J2039" s="122">
        <v>1.4123103287776</v>
      </c>
      <c r="K2039" s="122">
        <v>1.29132218152</v>
      </c>
      <c r="L2039" s="122">
        <v>1.2922982779000001</v>
      </c>
      <c r="M2039" s="122">
        <v>1.1804953911408</v>
      </c>
      <c r="N2039" s="122">
        <v>1.1526386405044</v>
      </c>
      <c r="O2039" s="122">
        <v>0.97167669908959997</v>
      </c>
      <c r="P2039" s="122">
        <v>0.81917159096640002</v>
      </c>
      <c r="Q2039" s="122">
        <v>0.83306498587480005</v>
      </c>
      <c r="R2039" s="122">
        <v>0.94102515157840005</v>
      </c>
      <c r="S2039" s="122">
        <v>1.0031769767459999</v>
      </c>
      <c r="T2039" s="122">
        <v>1.0227031950632</v>
      </c>
      <c r="U2039" s="122">
        <v>1.0590795478871999</v>
      </c>
      <c r="V2039" s="122">
        <v>1.0460801523536001</v>
      </c>
      <c r="W2039" s="122">
        <v>0.96607392111440005</v>
      </c>
      <c r="X2039" s="122">
        <v>0.9660745804052</v>
      </c>
      <c r="Y2039" s="122">
        <v>0.93319315121199997</v>
      </c>
      <c r="Z2039" s="122">
        <v>0.8525091667568</v>
      </c>
      <c r="AA2039" s="122">
        <v>0.84088784603879996</v>
      </c>
      <c r="AB2039" s="122">
        <v>0.92869128197999995</v>
      </c>
      <c r="AC2039" s="122">
        <v>0.80478304979240001</v>
      </c>
      <c r="AD2039" s="122">
        <v>0.74212040104440002</v>
      </c>
      <c r="AE2039" s="122">
        <v>0.75678377869640001</v>
      </c>
      <c r="AF2039" s="122">
        <v>0.71638683425960004</v>
      </c>
      <c r="AG2039" s="122">
        <v>0.70495841574200002</v>
      </c>
      <c r="AH2039" s="122">
        <v>0.69636789552959999</v>
      </c>
      <c r="AI2039" s="122">
        <v>0.70025331476240005</v>
      </c>
      <c r="AJ2039" s="122">
        <v>0.65881834063919997</v>
      </c>
      <c r="AK2039" s="122">
        <v>0.54439064048880004</v>
      </c>
      <c r="AL2039" s="122">
        <v>0</v>
      </c>
    </row>
    <row r="2040" spans="1:38" hidden="1" x14ac:dyDescent="0.25">
      <c r="A2040" s="122" t="s">
        <v>2001</v>
      </c>
      <c r="B2040" s="122">
        <v>1</v>
      </c>
      <c r="C2040" s="122" t="s">
        <v>2179</v>
      </c>
      <c r="D2040" s="122" t="s">
        <v>2097</v>
      </c>
      <c r="E2040" s="122">
        <v>38</v>
      </c>
      <c r="F2040" s="122">
        <v>1.9173075217940001</v>
      </c>
      <c r="G2040" s="122">
        <v>1.8889926437396001</v>
      </c>
      <c r="H2040" s="122">
        <v>1.8591197534784001</v>
      </c>
      <c r="I2040" s="122">
        <v>1.8845388273207999</v>
      </c>
      <c r="J2040" s="122">
        <v>1.7075895231696001</v>
      </c>
      <c r="K2040" s="122">
        <v>1.4375746197679999</v>
      </c>
      <c r="L2040" s="122">
        <v>1.271352418322</v>
      </c>
      <c r="M2040" s="122">
        <v>1.0970762188064</v>
      </c>
      <c r="N2040" s="122">
        <v>0.8900442733392</v>
      </c>
      <c r="O2040" s="122">
        <v>0.91295743085400005</v>
      </c>
      <c r="P2040" s="122">
        <v>0.78668140612600002</v>
      </c>
      <c r="Q2040" s="122">
        <v>0.81604241858719995</v>
      </c>
      <c r="R2040" s="122">
        <v>0.85865424882160002</v>
      </c>
      <c r="S2040" s="122">
        <v>0.91405714017799999</v>
      </c>
      <c r="T2040" s="122">
        <v>0.88513006933680005</v>
      </c>
      <c r="U2040" s="122">
        <v>0.77189799025640005</v>
      </c>
      <c r="V2040" s="122">
        <v>0.74968775415800004</v>
      </c>
      <c r="W2040" s="122">
        <v>0.71472320564400005</v>
      </c>
      <c r="X2040" s="122">
        <v>0.70030622106759999</v>
      </c>
      <c r="Y2040" s="122">
        <v>0.64123650611159999</v>
      </c>
      <c r="Z2040" s="122">
        <v>1.7368093999816001</v>
      </c>
      <c r="AA2040" s="122">
        <v>1.6078354904023999</v>
      </c>
      <c r="AB2040" s="122">
        <v>1.2564768075552</v>
      </c>
      <c r="AC2040" s="122">
        <v>1.2157158238204</v>
      </c>
      <c r="AD2040" s="122">
        <v>1.3514280430196</v>
      </c>
      <c r="AE2040" s="122">
        <v>1.1300850026424001</v>
      </c>
      <c r="AF2040" s="122">
        <v>1.1608772023267999</v>
      </c>
      <c r="AG2040" s="122">
        <v>1.2353957765968</v>
      </c>
      <c r="AH2040" s="122">
        <v>1.2148733860200001</v>
      </c>
      <c r="AI2040" s="122">
        <v>1.2539556841448001</v>
      </c>
      <c r="AJ2040" s="122">
        <v>1.2459193959464001</v>
      </c>
      <c r="AK2040" s="122">
        <v>1.1653815676384001</v>
      </c>
      <c r="AL2040" s="122">
        <v>0</v>
      </c>
    </row>
    <row r="2041" spans="1:38" hidden="1" x14ac:dyDescent="0.25">
      <c r="A2041" s="122" t="s">
        <v>2001</v>
      </c>
      <c r="B2041" s="122">
        <v>1</v>
      </c>
      <c r="C2041" s="122" t="s">
        <v>2179</v>
      </c>
      <c r="D2041" s="122" t="s">
        <v>2098</v>
      </c>
      <c r="E2041" s="122">
        <v>38</v>
      </c>
      <c r="F2041" s="122">
        <v>0.41704328005199998</v>
      </c>
      <c r="G2041" s="122">
        <v>0.42675982226359999</v>
      </c>
      <c r="H2041" s="122">
        <v>0.42903462120960001</v>
      </c>
      <c r="I2041" s="122">
        <v>0.37594395196680003</v>
      </c>
      <c r="J2041" s="122">
        <v>0.3810645661732</v>
      </c>
      <c r="K2041" s="122">
        <v>0.4179550873708</v>
      </c>
      <c r="L2041" s="122">
        <v>0.48069327425840003</v>
      </c>
      <c r="M2041" s="122">
        <v>0.46250619634520002</v>
      </c>
      <c r="N2041" s="122">
        <v>0.50394127316680004</v>
      </c>
      <c r="O2041" s="122">
        <v>0.60759588093119998</v>
      </c>
      <c r="P2041" s="122">
        <v>0.64034487463239997</v>
      </c>
      <c r="Q2041" s="122">
        <v>0.62830642891520005</v>
      </c>
      <c r="R2041" s="122">
        <v>0.58998903404000003</v>
      </c>
      <c r="S2041" s="122">
        <v>0.54067599893719998</v>
      </c>
      <c r="T2041" s="122">
        <v>0.54424653104359999</v>
      </c>
      <c r="U2041" s="122">
        <v>0.64276761586520004</v>
      </c>
      <c r="V2041" s="122">
        <v>0.77096813484040005</v>
      </c>
      <c r="W2041" s="122">
        <v>0.73213868385280001</v>
      </c>
      <c r="X2041" s="122">
        <v>0.78775329689280005</v>
      </c>
      <c r="Y2041" s="122">
        <v>0.75308105624639998</v>
      </c>
      <c r="Z2041" s="122">
        <v>0.60375093416960002</v>
      </c>
      <c r="AA2041" s="122">
        <v>0.55628436262559999</v>
      </c>
      <c r="AB2041" s="122">
        <v>0.42532517645239998</v>
      </c>
      <c r="AC2041" s="122">
        <v>0.40367594193079998</v>
      </c>
      <c r="AD2041" s="122">
        <v>0.41887197994600001</v>
      </c>
      <c r="AE2041" s="122">
        <v>0.3896260416888</v>
      </c>
      <c r="AF2041" s="122">
        <v>0.36800500266879999</v>
      </c>
      <c r="AG2041" s="122">
        <v>0.36347525695880001</v>
      </c>
      <c r="AH2041" s="122">
        <v>0.3603481430528</v>
      </c>
      <c r="AI2041" s="122">
        <v>0.36128108884280002</v>
      </c>
      <c r="AJ2041" s="122">
        <v>0.36469539603559997</v>
      </c>
      <c r="AK2041" s="122">
        <v>0.3888501367828</v>
      </c>
      <c r="AL2041" s="122">
        <v>0</v>
      </c>
    </row>
    <row r="2042" spans="1:38" hidden="1" x14ac:dyDescent="0.25">
      <c r="A2042" s="122" t="s">
        <v>2001</v>
      </c>
      <c r="B2042" s="122">
        <v>1</v>
      </c>
      <c r="C2042" s="122" t="s">
        <v>2179</v>
      </c>
      <c r="D2042" s="122" t="s">
        <v>2169</v>
      </c>
      <c r="E2042" s="122">
        <v>38</v>
      </c>
      <c r="F2042" s="122">
        <v>0</v>
      </c>
      <c r="G2042" s="122">
        <v>0</v>
      </c>
      <c r="H2042" s="122">
        <v>0</v>
      </c>
      <c r="I2042" s="122">
        <v>0</v>
      </c>
      <c r="J2042" s="122">
        <v>0</v>
      </c>
      <c r="K2042" s="122">
        <v>0</v>
      </c>
      <c r="L2042" s="122">
        <v>0</v>
      </c>
      <c r="M2042" s="122">
        <v>0</v>
      </c>
      <c r="N2042" s="122">
        <v>0</v>
      </c>
      <c r="O2042" s="122">
        <v>0</v>
      </c>
      <c r="P2042" s="122">
        <v>0</v>
      </c>
      <c r="Q2042" s="122">
        <v>0</v>
      </c>
      <c r="R2042" s="122">
        <v>0</v>
      </c>
      <c r="S2042" s="122">
        <v>0</v>
      </c>
      <c r="T2042" s="122">
        <v>0</v>
      </c>
      <c r="U2042" s="122">
        <v>0</v>
      </c>
      <c r="V2042" s="122">
        <v>0</v>
      </c>
      <c r="W2042" s="122">
        <v>0</v>
      </c>
      <c r="X2042" s="122">
        <v>0</v>
      </c>
      <c r="Y2042" s="122">
        <v>0</v>
      </c>
      <c r="Z2042" s="122">
        <v>0</v>
      </c>
      <c r="AA2042" s="122">
        <v>0</v>
      </c>
      <c r="AB2042" s="122">
        <v>0</v>
      </c>
      <c r="AC2042" s="122">
        <v>0</v>
      </c>
      <c r="AD2042" s="122">
        <v>0</v>
      </c>
      <c r="AE2042" s="122">
        <v>0</v>
      </c>
      <c r="AF2042" s="122">
        <v>0</v>
      </c>
      <c r="AG2042" s="122">
        <v>0</v>
      </c>
      <c r="AH2042" s="122">
        <v>0</v>
      </c>
      <c r="AI2042" s="122">
        <v>0</v>
      </c>
      <c r="AJ2042" s="122">
        <v>0</v>
      </c>
      <c r="AK2042" s="122">
        <v>0</v>
      </c>
      <c r="AL2042" s="122">
        <v>0</v>
      </c>
    </row>
    <row r="2043" spans="1:38" hidden="1" x14ac:dyDescent="0.25">
      <c r="A2043" s="122" t="s">
        <v>2001</v>
      </c>
      <c r="B2043" s="122">
        <v>1</v>
      </c>
      <c r="C2043" s="122" t="s">
        <v>2179</v>
      </c>
      <c r="D2043" s="122" t="s">
        <v>2099</v>
      </c>
      <c r="E2043" s="122">
        <v>38</v>
      </c>
      <c r="F2043" s="122">
        <v>10.9450837180216</v>
      </c>
      <c r="G2043" s="122">
        <v>11.2764110923128</v>
      </c>
      <c r="H2043" s="122">
        <v>11.246236111138</v>
      </c>
      <c r="I2043" s="122">
        <v>12.235566954688</v>
      </c>
      <c r="J2043" s="122">
        <v>11.952004185881201</v>
      </c>
      <c r="K2043" s="122">
        <v>11.5442783481872</v>
      </c>
      <c r="L2043" s="122">
        <v>11.4009554475012</v>
      </c>
      <c r="M2043" s="122">
        <v>10.4351527811188</v>
      </c>
      <c r="N2043" s="122">
        <v>10.0293341304212</v>
      </c>
      <c r="O2043" s="122">
        <v>9.8560588696332001</v>
      </c>
      <c r="P2043" s="122">
        <v>9.4892597498468003</v>
      </c>
      <c r="Q2043" s="122">
        <v>9.0944608723892006</v>
      </c>
      <c r="R2043" s="122">
        <v>8.9509813895488008</v>
      </c>
      <c r="S2043" s="122">
        <v>8.7518015283832007</v>
      </c>
      <c r="T2043" s="122">
        <v>8.9132000776167999</v>
      </c>
      <c r="U2043" s="122">
        <v>8.6586041137567999</v>
      </c>
      <c r="V2043" s="122">
        <v>8.0409524738815996</v>
      </c>
      <c r="W2043" s="122">
        <v>7.9552813841983996</v>
      </c>
      <c r="X2043" s="122">
        <v>7.7167021965656</v>
      </c>
      <c r="Y2043" s="122">
        <v>7.4362998827320004</v>
      </c>
      <c r="Z2043" s="122">
        <v>6.9633231091200001</v>
      </c>
      <c r="AA2043" s="122">
        <v>6.4008683180204002</v>
      </c>
      <c r="AB2043" s="122">
        <v>6.2094711123900002</v>
      </c>
      <c r="AC2043" s="122">
        <v>5.8712117799356003</v>
      </c>
      <c r="AD2043" s="122">
        <v>5.7018733390584</v>
      </c>
      <c r="AE2043" s="122">
        <v>5.9509352850808002</v>
      </c>
      <c r="AF2043" s="122">
        <v>5.3785604822908004</v>
      </c>
      <c r="AG2043" s="122">
        <v>5.4636152389588002</v>
      </c>
      <c r="AH2043" s="122">
        <v>5.5901228535375997</v>
      </c>
      <c r="AI2043" s="122">
        <v>5.5279778874992003</v>
      </c>
      <c r="AJ2043" s="122">
        <v>5.4881410218179996</v>
      </c>
      <c r="AK2043" s="122">
        <v>5.5940778643484004</v>
      </c>
      <c r="AL2043" s="122">
        <v>0</v>
      </c>
    </row>
    <row r="2044" spans="1:38" hidden="1" x14ac:dyDescent="0.25">
      <c r="A2044" s="122" t="s">
        <v>2001</v>
      </c>
      <c r="B2044" s="122">
        <v>1</v>
      </c>
      <c r="C2044" s="122" t="s">
        <v>2179</v>
      </c>
      <c r="D2044" s="122" t="s">
        <v>2100</v>
      </c>
      <c r="E2044" s="122">
        <v>38</v>
      </c>
      <c r="F2044" s="122">
        <v>1.5835526120064001</v>
      </c>
      <c r="G2044" s="122">
        <v>1.693824606418</v>
      </c>
      <c r="H2044" s="122">
        <v>1.6616177782904</v>
      </c>
      <c r="I2044" s="122">
        <v>1.565494267372</v>
      </c>
      <c r="J2044" s="122">
        <v>1.5141860567764001</v>
      </c>
      <c r="K2044" s="122">
        <v>1.5059347379215999</v>
      </c>
      <c r="L2044" s="122">
        <v>1.7018193662287999</v>
      </c>
      <c r="M2044" s="122">
        <v>1.7511838237599999</v>
      </c>
      <c r="N2044" s="122">
        <v>1.743357593082</v>
      </c>
      <c r="O2044" s="122">
        <v>1.7822454236804</v>
      </c>
      <c r="P2044" s="122">
        <v>1.6740587858372</v>
      </c>
      <c r="Q2044" s="122">
        <v>1.7294890547088</v>
      </c>
      <c r="R2044" s="122">
        <v>1.6339147277096</v>
      </c>
      <c r="S2044" s="122">
        <v>1.7448345729584001</v>
      </c>
      <c r="T2044" s="122">
        <v>1.7125373975472</v>
      </c>
      <c r="U2044" s="122">
        <v>1.6905469635628001</v>
      </c>
      <c r="V2044" s="122">
        <v>1.778712940018</v>
      </c>
      <c r="W2044" s="122">
        <v>1.6735668636987999</v>
      </c>
      <c r="X2044" s="122">
        <v>1.5638749012796</v>
      </c>
      <c r="Y2044" s="122">
        <v>1.6024675121308001</v>
      </c>
      <c r="Z2044" s="122">
        <v>1.4361706167563999</v>
      </c>
      <c r="AA2044" s="122">
        <v>1.4434274969659999</v>
      </c>
      <c r="AB2044" s="122">
        <v>1.4747006961092</v>
      </c>
      <c r="AC2044" s="122">
        <v>1.4217215993092001</v>
      </c>
      <c r="AD2044" s="122">
        <v>1.4811660697988001</v>
      </c>
      <c r="AE2044" s="122">
        <v>1.5040995363716001</v>
      </c>
      <c r="AF2044" s="122">
        <v>1.3095112831611999</v>
      </c>
      <c r="AG2044" s="122">
        <v>1.3449567873812001</v>
      </c>
      <c r="AH2044" s="122">
        <v>1.3875848567588001</v>
      </c>
      <c r="AI2044" s="122">
        <v>1.5167236531299999</v>
      </c>
      <c r="AJ2044" s="122">
        <v>1.3225770665464001</v>
      </c>
      <c r="AK2044" s="122">
        <v>1.3144335205008</v>
      </c>
      <c r="AL2044" s="122">
        <v>0</v>
      </c>
    </row>
    <row r="2045" spans="1:38" hidden="1" x14ac:dyDescent="0.25">
      <c r="A2045" s="122" t="s">
        <v>2001</v>
      </c>
      <c r="B2045" s="122">
        <v>1</v>
      </c>
      <c r="C2045" s="122" t="s">
        <v>2179</v>
      </c>
      <c r="D2045" s="122" t="s">
        <v>2101</v>
      </c>
      <c r="E2045" s="122">
        <v>38</v>
      </c>
      <c r="F2045" s="122">
        <v>2.9190603035552001</v>
      </c>
      <c r="G2045" s="122">
        <v>2.9456214487224002</v>
      </c>
      <c r="H2045" s="122">
        <v>2.8113531848752</v>
      </c>
      <c r="I2045" s="122">
        <v>2.5781943082532002</v>
      </c>
      <c r="J2045" s="122">
        <v>2.3813251610371999</v>
      </c>
      <c r="K2045" s="122">
        <v>2.2800284553368</v>
      </c>
      <c r="L2045" s="122">
        <v>2.4541250180160001</v>
      </c>
      <c r="M2045" s="122">
        <v>2.3101964022199999</v>
      </c>
      <c r="N2045" s="122">
        <v>2.2158674584507998</v>
      </c>
      <c r="O2045" s="122">
        <v>1.9685752151996001</v>
      </c>
      <c r="P2045" s="122">
        <v>1.9294378070547999</v>
      </c>
      <c r="Q2045" s="122">
        <v>1.8894246360472</v>
      </c>
      <c r="R2045" s="122">
        <v>1.8390530151616</v>
      </c>
      <c r="S2045" s="122">
        <v>1.8824280212640001</v>
      </c>
      <c r="T2045" s="122">
        <v>1.9080141371816</v>
      </c>
      <c r="U2045" s="122">
        <v>1.6761788293544</v>
      </c>
      <c r="V2045" s="122">
        <v>1.7461531755248001</v>
      </c>
      <c r="W2045" s="122">
        <v>1.6711935001103999</v>
      </c>
      <c r="X2045" s="122">
        <v>1.6988977413968001</v>
      </c>
      <c r="Y2045" s="122">
        <v>1.7158518226024</v>
      </c>
      <c r="Z2045" s="122">
        <v>2.6564827488192</v>
      </c>
      <c r="AA2045" s="122">
        <v>1.8753895784820001</v>
      </c>
      <c r="AB2045" s="122">
        <v>1.8582401120164</v>
      </c>
      <c r="AC2045" s="122">
        <v>1.7232494078772</v>
      </c>
      <c r="AD2045" s="122">
        <v>1.7453086626136001</v>
      </c>
      <c r="AE2045" s="122">
        <v>1.6910449885672001</v>
      </c>
      <c r="AF2045" s="122">
        <v>1.6806263218527999</v>
      </c>
      <c r="AG2045" s="122">
        <v>1.8129195626051999</v>
      </c>
      <c r="AH2045" s="122">
        <v>1.8288210163159999</v>
      </c>
      <c r="AI2045" s="122">
        <v>1.8312338588235999</v>
      </c>
      <c r="AJ2045" s="122">
        <v>1.8885643349664001</v>
      </c>
      <c r="AK2045" s="122">
        <v>1.9497442013140001</v>
      </c>
      <c r="AL2045" s="122">
        <v>0</v>
      </c>
    </row>
    <row r="2046" spans="1:38" hidden="1" x14ac:dyDescent="0.25">
      <c r="A2046" s="122" t="s">
        <v>2001</v>
      </c>
      <c r="B2046" s="122">
        <v>1</v>
      </c>
      <c r="C2046" s="122" t="s">
        <v>2179</v>
      </c>
      <c r="D2046" s="122" t="s">
        <v>2135</v>
      </c>
      <c r="E2046" s="122">
        <v>38</v>
      </c>
      <c r="F2046" s="122">
        <v>0</v>
      </c>
      <c r="G2046" s="122">
        <v>0</v>
      </c>
      <c r="H2046" s="122">
        <v>0</v>
      </c>
      <c r="I2046" s="122">
        <v>0</v>
      </c>
      <c r="J2046" s="122">
        <v>0</v>
      </c>
      <c r="K2046" s="122">
        <v>0</v>
      </c>
      <c r="L2046" s="122">
        <v>0</v>
      </c>
      <c r="M2046" s="122">
        <v>0</v>
      </c>
      <c r="N2046" s="122">
        <v>0</v>
      </c>
      <c r="O2046" s="122">
        <v>0</v>
      </c>
      <c r="P2046" s="122">
        <v>0</v>
      </c>
      <c r="Q2046" s="122">
        <v>0</v>
      </c>
      <c r="R2046" s="122">
        <v>0</v>
      </c>
      <c r="S2046" s="122">
        <v>0</v>
      </c>
      <c r="T2046" s="122">
        <v>0</v>
      </c>
      <c r="U2046" s="122">
        <v>0</v>
      </c>
      <c r="V2046" s="122">
        <v>0</v>
      </c>
      <c r="W2046" s="122">
        <v>0</v>
      </c>
      <c r="X2046" s="122">
        <v>0</v>
      </c>
      <c r="Y2046" s="122">
        <v>0</v>
      </c>
      <c r="Z2046" s="122">
        <v>0</v>
      </c>
      <c r="AA2046" s="122">
        <v>0</v>
      </c>
      <c r="AB2046" s="122">
        <v>0</v>
      </c>
      <c r="AC2046" s="122">
        <v>0</v>
      </c>
      <c r="AD2046" s="122">
        <v>0</v>
      </c>
      <c r="AE2046" s="122">
        <v>0</v>
      </c>
      <c r="AF2046" s="122">
        <v>0</v>
      </c>
      <c r="AG2046" s="122">
        <v>0</v>
      </c>
      <c r="AH2046" s="122">
        <v>0</v>
      </c>
      <c r="AI2046" s="122">
        <v>0</v>
      </c>
      <c r="AJ2046" s="122">
        <v>0</v>
      </c>
      <c r="AK2046" s="122">
        <v>0</v>
      </c>
      <c r="AL2046" s="122">
        <v>0</v>
      </c>
    </row>
    <row r="2047" spans="1:38" hidden="1" x14ac:dyDescent="0.25">
      <c r="A2047" s="122" t="s">
        <v>2001</v>
      </c>
      <c r="B2047" s="122">
        <v>1</v>
      </c>
      <c r="C2047" s="122" t="s">
        <v>2179</v>
      </c>
      <c r="D2047" s="122" t="s">
        <v>2102</v>
      </c>
      <c r="E2047" s="122">
        <v>38</v>
      </c>
      <c r="F2047" s="122">
        <v>1.3439712251392</v>
      </c>
      <c r="G2047" s="122">
        <v>1.4422471829079999</v>
      </c>
      <c r="H2047" s="122">
        <v>1.5383031670636</v>
      </c>
      <c r="I2047" s="122">
        <v>1.5873850381592001</v>
      </c>
      <c r="J2047" s="122">
        <v>1.9282845128120001</v>
      </c>
      <c r="K2047" s="122">
        <v>1.9491975438432001</v>
      </c>
      <c r="L2047" s="122">
        <v>2.2877082793011998</v>
      </c>
      <c r="M2047" s="122">
        <v>2.1221834277839999</v>
      </c>
      <c r="N2047" s="122">
        <v>2.0106758045472</v>
      </c>
      <c r="O2047" s="122">
        <v>1.7303474046431999</v>
      </c>
      <c r="P2047" s="122">
        <v>1.5804367356847999</v>
      </c>
      <c r="Q2047" s="122">
        <v>1.6133168844296</v>
      </c>
      <c r="R2047" s="122">
        <v>1.577498382306</v>
      </c>
      <c r="S2047" s="122">
        <v>1.6975381319736</v>
      </c>
      <c r="T2047" s="122">
        <v>1.6260505290848</v>
      </c>
      <c r="U2047" s="122">
        <v>1.654463464052</v>
      </c>
      <c r="V2047" s="122">
        <v>1.7545055000984</v>
      </c>
      <c r="W2047" s="122">
        <v>1.636715629262</v>
      </c>
      <c r="X2047" s="122">
        <v>1.7058903668128</v>
      </c>
      <c r="Y2047" s="122">
        <v>1.6682604179639999</v>
      </c>
      <c r="Z2047" s="122">
        <v>2.2779384504100002</v>
      </c>
      <c r="AA2047" s="122">
        <v>1.9686023046648</v>
      </c>
      <c r="AB2047" s="122">
        <v>2.0311932980808001</v>
      </c>
      <c r="AC2047" s="122">
        <v>2.0724417508592001</v>
      </c>
      <c r="AD2047" s="122">
        <v>2.0235357922807999</v>
      </c>
      <c r="AE2047" s="122">
        <v>1.9794284089692</v>
      </c>
      <c r="AF2047" s="122">
        <v>1.9880559960855999</v>
      </c>
      <c r="AG2047" s="122">
        <v>2.0033427995336002</v>
      </c>
      <c r="AH2047" s="122">
        <v>2.1603666031836002</v>
      </c>
      <c r="AI2047" s="122">
        <v>2.0762972259148</v>
      </c>
      <c r="AJ2047" s="122">
        <v>1.8227180072947999</v>
      </c>
      <c r="AK2047" s="122">
        <v>1.7240078005388</v>
      </c>
      <c r="AL2047" s="122">
        <v>0</v>
      </c>
    </row>
    <row r="2048" spans="1:38" hidden="1" x14ac:dyDescent="0.25">
      <c r="A2048" s="122" t="s">
        <v>2001</v>
      </c>
      <c r="B2048" s="122">
        <v>1</v>
      </c>
      <c r="C2048" s="122" t="s">
        <v>2179</v>
      </c>
      <c r="D2048" s="122" t="s">
        <v>2103</v>
      </c>
      <c r="E2048" s="122">
        <v>38</v>
      </c>
      <c r="F2048" s="122">
        <v>0.33456325408240001</v>
      </c>
      <c r="G2048" s="122">
        <v>0.34696266806600001</v>
      </c>
      <c r="H2048" s="122">
        <v>0.35930077169559999</v>
      </c>
      <c r="I2048" s="122">
        <v>0.37400407798039997</v>
      </c>
      <c r="J2048" s="122">
        <v>0.40043581361840003</v>
      </c>
      <c r="K2048" s="122">
        <v>0.42313263180159999</v>
      </c>
      <c r="L2048" s="122">
        <v>0.36853008087279998</v>
      </c>
      <c r="M2048" s="122">
        <v>0.35645233264479997</v>
      </c>
      <c r="N2048" s="122">
        <v>0.31254243778520002</v>
      </c>
      <c r="O2048" s="122">
        <v>0.28052524008879998</v>
      </c>
      <c r="P2048" s="122">
        <v>0.2542020298664</v>
      </c>
      <c r="Q2048" s="122">
        <v>0.23755557649039999</v>
      </c>
      <c r="R2048" s="122">
        <v>0.26484903812920002</v>
      </c>
      <c r="S2048" s="122">
        <v>0.27168602610519998</v>
      </c>
      <c r="T2048" s="122">
        <v>0.26488965055559999</v>
      </c>
      <c r="U2048" s="122">
        <v>0.24602291081479999</v>
      </c>
      <c r="V2048" s="122">
        <v>0.23953011593000001</v>
      </c>
      <c r="W2048" s="122">
        <v>0.23630096040599999</v>
      </c>
      <c r="X2048" s="122">
        <v>0.26513263274400001</v>
      </c>
      <c r="Y2048" s="122">
        <v>0.27448084622840002</v>
      </c>
      <c r="Z2048" s="122">
        <v>0.88298348008359995</v>
      </c>
      <c r="AA2048" s="122">
        <v>0.42693268037280002</v>
      </c>
      <c r="AB2048" s="122">
        <v>0.43131305280280002</v>
      </c>
      <c r="AC2048" s="122">
        <v>0.33155934158200001</v>
      </c>
      <c r="AD2048" s="122">
        <v>0.35128455616519999</v>
      </c>
      <c r="AE2048" s="122">
        <v>0.39617425890559999</v>
      </c>
      <c r="AF2048" s="122">
        <v>0.31461820370120003</v>
      </c>
      <c r="AG2048" s="122">
        <v>0.2480844195396</v>
      </c>
      <c r="AH2048" s="122">
        <v>0.32299630472480001</v>
      </c>
      <c r="AI2048" s="122">
        <v>0.37273216628759998</v>
      </c>
      <c r="AJ2048" s="122">
        <v>0.39303103727720001</v>
      </c>
      <c r="AK2048" s="122">
        <v>0.40300113858760001</v>
      </c>
      <c r="AL2048" s="122">
        <v>0</v>
      </c>
    </row>
    <row r="2049" spans="1:38" hidden="1" x14ac:dyDescent="0.25">
      <c r="A2049" s="122" t="s">
        <v>2001</v>
      </c>
      <c r="B2049" s="122">
        <v>1</v>
      </c>
      <c r="C2049" s="122" t="s">
        <v>2179</v>
      </c>
      <c r="D2049" s="122" t="s">
        <v>2104</v>
      </c>
      <c r="E2049" s="122">
        <v>38</v>
      </c>
      <c r="F2049" s="122">
        <v>2.3626857395931999</v>
      </c>
      <c r="G2049" s="122">
        <v>2.3628741968467999</v>
      </c>
      <c r="H2049" s="122">
        <v>3.4558919980284002</v>
      </c>
      <c r="I2049" s="122">
        <v>3.8008276644240002</v>
      </c>
      <c r="J2049" s="122">
        <v>3.8596643634387999</v>
      </c>
      <c r="K2049" s="122">
        <v>3.7325417438484001</v>
      </c>
      <c r="L2049" s="122">
        <v>3.5945166618031998</v>
      </c>
      <c r="M2049" s="122">
        <v>4.1318553153527997</v>
      </c>
      <c r="N2049" s="122">
        <v>3.7324950749856001</v>
      </c>
      <c r="O2049" s="122">
        <v>3.4057425078348</v>
      </c>
      <c r="P2049" s="122">
        <v>3.5786233131628</v>
      </c>
      <c r="Q2049" s="122">
        <v>3.4311668309632002</v>
      </c>
      <c r="R2049" s="122">
        <v>3.6274643873104</v>
      </c>
      <c r="S2049" s="122">
        <v>3.7172627938124001</v>
      </c>
      <c r="T2049" s="122">
        <v>3.5322093335535998</v>
      </c>
      <c r="U2049" s="122">
        <v>3.4270061212408001</v>
      </c>
      <c r="V2049" s="122">
        <v>3.3709956797356</v>
      </c>
      <c r="W2049" s="122">
        <v>3.305933018598</v>
      </c>
      <c r="X2049" s="122">
        <v>3.4481236520163998</v>
      </c>
      <c r="Y2049" s="122">
        <v>3.5721021158311999</v>
      </c>
      <c r="Z2049" s="122">
        <v>4.7386476053643998</v>
      </c>
      <c r="AA2049" s="122">
        <v>4.8288584545992004</v>
      </c>
      <c r="AB2049" s="122">
        <v>4.4818796590119998</v>
      </c>
      <c r="AC2049" s="122">
        <v>4.4581119966851999</v>
      </c>
      <c r="AD2049" s="122">
        <v>4.5481710872164003</v>
      </c>
      <c r="AE2049" s="122">
        <v>4.6115875111823996</v>
      </c>
      <c r="AF2049" s="122">
        <v>5.0790900549228004</v>
      </c>
      <c r="AG2049" s="122">
        <v>5.1027332528003999</v>
      </c>
      <c r="AH2049" s="122">
        <v>5.4116103566755998</v>
      </c>
      <c r="AI2049" s="122">
        <v>5.2239831178528</v>
      </c>
      <c r="AJ2049" s="122">
        <v>5.1800239177876</v>
      </c>
      <c r="AK2049" s="122">
        <v>5.2010900306036003</v>
      </c>
      <c r="AL2049" s="122">
        <v>0</v>
      </c>
    </row>
    <row r="2050" spans="1:38" hidden="1" x14ac:dyDescent="0.25">
      <c r="A2050" s="122" t="s">
        <v>2001</v>
      </c>
      <c r="B2050" s="122">
        <v>1</v>
      </c>
      <c r="C2050" s="122" t="s">
        <v>2179</v>
      </c>
      <c r="D2050" s="122" t="s">
        <v>2105</v>
      </c>
      <c r="E2050" s="122">
        <v>38</v>
      </c>
      <c r="F2050" s="122">
        <v>0.3917693695328</v>
      </c>
      <c r="G2050" s="122">
        <v>0.38636133673200002</v>
      </c>
      <c r="H2050" s="122">
        <v>0.37882117574000002</v>
      </c>
      <c r="I2050" s="122">
        <v>0.37850086107960002</v>
      </c>
      <c r="J2050" s="122">
        <v>0.38159511708639998</v>
      </c>
      <c r="K2050" s="122">
        <v>0.35342625742200001</v>
      </c>
      <c r="L2050" s="122">
        <v>0.34168426343519998</v>
      </c>
      <c r="M2050" s="122">
        <v>0.34482945300439999</v>
      </c>
      <c r="N2050" s="122">
        <v>0.3083308682832</v>
      </c>
      <c r="O2050" s="122">
        <v>0.29546140935359999</v>
      </c>
      <c r="P2050" s="122">
        <v>0.29193479947520001</v>
      </c>
      <c r="Q2050" s="122">
        <v>0.23738142424639999</v>
      </c>
      <c r="R2050" s="122">
        <v>0.22847440896839999</v>
      </c>
      <c r="S2050" s="122">
        <v>0.27954254084960001</v>
      </c>
      <c r="T2050" s="122">
        <v>0.29044107026760002</v>
      </c>
      <c r="U2050" s="122">
        <v>0.28621458453839999</v>
      </c>
      <c r="V2050" s="122">
        <v>0.28189961583000001</v>
      </c>
      <c r="W2050" s="122">
        <v>0.29001026843319999</v>
      </c>
      <c r="X2050" s="122">
        <v>0.29831753404040001</v>
      </c>
      <c r="Y2050" s="122">
        <v>0.2905717598784</v>
      </c>
      <c r="Z2050" s="122">
        <v>0.37151398946480002</v>
      </c>
      <c r="AA2050" s="122">
        <v>0.29878594719399998</v>
      </c>
      <c r="AB2050" s="122">
        <v>0.28705029477319999</v>
      </c>
      <c r="AC2050" s="122">
        <v>0.30487682631840002</v>
      </c>
      <c r="AD2050" s="122">
        <v>0.45711736714840001</v>
      </c>
      <c r="AE2050" s="122">
        <v>0.39589752550320001</v>
      </c>
      <c r="AF2050" s="122">
        <v>0.37726033683799998</v>
      </c>
      <c r="AG2050" s="122">
        <v>0.33234961914</v>
      </c>
      <c r="AH2050" s="122">
        <v>0.37684489673319999</v>
      </c>
      <c r="AI2050" s="122">
        <v>0.5118058954736</v>
      </c>
      <c r="AJ2050" s="122">
        <v>0.40907722374959998</v>
      </c>
      <c r="AK2050" s="122">
        <v>0.46856139732360003</v>
      </c>
      <c r="AL2050" s="122">
        <v>0</v>
      </c>
    </row>
    <row r="2051" spans="1:38" hidden="1" x14ac:dyDescent="0.25">
      <c r="A2051" s="122" t="s">
        <v>2001</v>
      </c>
      <c r="B2051" s="122">
        <v>1</v>
      </c>
      <c r="C2051" s="122" t="s">
        <v>2179</v>
      </c>
      <c r="D2051" s="122" t="s">
        <v>475</v>
      </c>
      <c r="E2051" s="122">
        <v>38</v>
      </c>
      <c r="F2051" s="122">
        <v>1.4061670207396</v>
      </c>
      <c r="G2051" s="122">
        <v>1.3033611902388</v>
      </c>
      <c r="H2051" s="122">
        <v>1.3797456593927999</v>
      </c>
      <c r="I2051" s="122">
        <v>1.2727026610395999</v>
      </c>
      <c r="J2051" s="122">
        <v>1.2662163513439999</v>
      </c>
      <c r="K2051" s="122">
        <v>1.2341139935515999</v>
      </c>
      <c r="L2051" s="122">
        <v>1.2374794472320001</v>
      </c>
      <c r="M2051" s="122">
        <v>1.1691892106216</v>
      </c>
      <c r="N2051" s="122">
        <v>1.101105908434</v>
      </c>
      <c r="O2051" s="122">
        <v>0.98005275716600004</v>
      </c>
      <c r="P2051" s="122">
        <v>0.9272339368236</v>
      </c>
      <c r="Q2051" s="122">
        <v>0.94478035208760003</v>
      </c>
      <c r="R2051" s="122">
        <v>0.89219557109759995</v>
      </c>
      <c r="S2051" s="122">
        <v>0.89819345196839995</v>
      </c>
      <c r="T2051" s="122">
        <v>0.87034531578679997</v>
      </c>
      <c r="U2051" s="122">
        <v>0.84996214799159997</v>
      </c>
      <c r="V2051" s="122">
        <v>0.84768777444959997</v>
      </c>
      <c r="W2051" s="122">
        <v>0.87115812066639997</v>
      </c>
      <c r="X2051" s="122">
        <v>0.86925838715519999</v>
      </c>
      <c r="Y2051" s="122">
        <v>0.79929539182919995</v>
      </c>
      <c r="Z2051" s="122">
        <v>1.3097657408723999</v>
      </c>
      <c r="AA2051" s="122">
        <v>1.1837785736812001</v>
      </c>
      <c r="AB2051" s="122">
        <v>1.1578197382668001</v>
      </c>
      <c r="AC2051" s="122">
        <v>1.2564559629664001</v>
      </c>
      <c r="AD2051" s="122">
        <v>1.1992725683764001</v>
      </c>
      <c r="AE2051" s="122">
        <v>1.3098832592272001</v>
      </c>
      <c r="AF2051" s="122">
        <v>1.2109575774071999</v>
      </c>
      <c r="AG2051" s="122">
        <v>1.297745385314</v>
      </c>
      <c r="AH2051" s="122">
        <v>1.3694511354300001</v>
      </c>
      <c r="AI2051" s="122">
        <v>1.3289157507611999</v>
      </c>
      <c r="AJ2051" s="122">
        <v>1.1218000706360001</v>
      </c>
      <c r="AK2051" s="122">
        <v>1.2337362537500001</v>
      </c>
      <c r="AL2051" s="122">
        <v>0</v>
      </c>
    </row>
    <row r="2052" spans="1:38" hidden="1" x14ac:dyDescent="0.25">
      <c r="A2052" s="122" t="s">
        <v>2001</v>
      </c>
      <c r="B2052" s="122">
        <v>1</v>
      </c>
      <c r="C2052" s="122" t="s">
        <v>2179</v>
      </c>
      <c r="D2052" s="122" t="s">
        <v>2106</v>
      </c>
      <c r="E2052" s="122">
        <v>38</v>
      </c>
      <c r="F2052" s="122">
        <v>0.92491989625000004</v>
      </c>
      <c r="G2052" s="122">
        <v>1.0592892732996</v>
      </c>
      <c r="H2052" s="122">
        <v>1.0579215599176</v>
      </c>
      <c r="I2052" s="122">
        <v>1.1393834956196001</v>
      </c>
      <c r="J2052" s="122">
        <v>1.2544141995056</v>
      </c>
      <c r="K2052" s="122">
        <v>1.3332394064416</v>
      </c>
      <c r="L2052" s="122">
        <v>1.2888513213884001</v>
      </c>
      <c r="M2052" s="122">
        <v>1.1874424481332</v>
      </c>
      <c r="N2052" s="122">
        <v>1.1971793478288</v>
      </c>
      <c r="O2052" s="122">
        <v>1.1136246468283999</v>
      </c>
      <c r="P2052" s="122">
        <v>1.0014625021912</v>
      </c>
      <c r="Q2052" s="122">
        <v>0.99961319722599995</v>
      </c>
      <c r="R2052" s="122">
        <v>0.95931207907920002</v>
      </c>
      <c r="S2052" s="122">
        <v>1.0494625363151999</v>
      </c>
      <c r="T2052" s="122">
        <v>1.0891865964784</v>
      </c>
      <c r="U2052" s="122">
        <v>0.93891866787040001</v>
      </c>
      <c r="V2052" s="122">
        <v>0.93375390167920003</v>
      </c>
      <c r="W2052" s="122">
        <v>0.91239819845159997</v>
      </c>
      <c r="X2052" s="122">
        <v>0.92686908018879999</v>
      </c>
      <c r="Y2052" s="122">
        <v>0.84986765088960003</v>
      </c>
      <c r="Z2052" s="122">
        <v>0.59035774981959999</v>
      </c>
      <c r="AA2052" s="122">
        <v>0.55381245081679997</v>
      </c>
      <c r="AB2052" s="122">
        <v>0.45420865894040002</v>
      </c>
      <c r="AC2052" s="122">
        <v>0.48599692733479999</v>
      </c>
      <c r="AD2052" s="122">
        <v>0.4518920433468</v>
      </c>
      <c r="AE2052" s="122">
        <v>0.46335016516880001</v>
      </c>
      <c r="AF2052" s="122">
        <v>0.48237113754200001</v>
      </c>
      <c r="AG2052" s="122">
        <v>0.51344248517239999</v>
      </c>
      <c r="AH2052" s="122">
        <v>0.54935785026079997</v>
      </c>
      <c r="AI2052" s="122">
        <v>0.5791655605428</v>
      </c>
      <c r="AJ2052" s="122">
        <v>0.55035624373799996</v>
      </c>
      <c r="AK2052" s="122">
        <v>0.60739766162599995</v>
      </c>
      <c r="AL2052" s="122">
        <v>0</v>
      </c>
    </row>
    <row r="2053" spans="1:38" hidden="1" x14ac:dyDescent="0.25">
      <c r="A2053" s="122" t="s">
        <v>2001</v>
      </c>
      <c r="B2053" s="122">
        <v>1</v>
      </c>
      <c r="C2053" s="122" t="s">
        <v>2179</v>
      </c>
      <c r="D2053" s="122" t="s">
        <v>2107</v>
      </c>
      <c r="E2053" s="122">
        <v>38</v>
      </c>
      <c r="F2053" s="122">
        <v>3.7018027395131998</v>
      </c>
      <c r="G2053" s="122">
        <v>3.1790488193603998</v>
      </c>
      <c r="H2053" s="122">
        <v>3.2935658827540002</v>
      </c>
      <c r="I2053" s="122">
        <v>3.0121601023640001</v>
      </c>
      <c r="J2053" s="122">
        <v>2.8781262600440001</v>
      </c>
      <c r="K2053" s="122">
        <v>2.4526341340003999</v>
      </c>
      <c r="L2053" s="122">
        <v>2.3617739690859998</v>
      </c>
      <c r="M2053" s="122">
        <v>2.0896002343915998</v>
      </c>
      <c r="N2053" s="122">
        <v>1.7820937351168</v>
      </c>
      <c r="O2053" s="122">
        <v>1.9078478195755999</v>
      </c>
      <c r="P2053" s="122">
        <v>2.1802338315464</v>
      </c>
      <c r="Q2053" s="122">
        <v>1.9214131228124001</v>
      </c>
      <c r="R2053" s="122">
        <v>1.8499432778231999</v>
      </c>
      <c r="S2053" s="122">
        <v>1.9341909263599999</v>
      </c>
      <c r="T2053" s="122">
        <v>1.9446621186216</v>
      </c>
      <c r="U2053" s="122">
        <v>1.7819518539564001</v>
      </c>
      <c r="V2053" s="122">
        <v>1.816550627612</v>
      </c>
      <c r="W2053" s="122">
        <v>1.7698165349116</v>
      </c>
      <c r="X2053" s="122">
        <v>1.6583228199216</v>
      </c>
      <c r="Y2053" s="122">
        <v>1.5512827225756001</v>
      </c>
      <c r="Z2053" s="122">
        <v>2.3321359576059999</v>
      </c>
      <c r="AA2053" s="122">
        <v>2.0506135414408</v>
      </c>
      <c r="AB2053" s="122">
        <v>2.1572710821311998</v>
      </c>
      <c r="AC2053" s="122">
        <v>2.1443182832232002</v>
      </c>
      <c r="AD2053" s="122">
        <v>2.0914269793816</v>
      </c>
      <c r="AE2053" s="122">
        <v>2.1313297780320002</v>
      </c>
      <c r="AF2053" s="122">
        <v>1.9657670916351999</v>
      </c>
      <c r="AG2053" s="122">
        <v>1.8621421282099999</v>
      </c>
      <c r="AH2053" s="122">
        <v>1.6896693141384</v>
      </c>
      <c r="AI2053" s="122">
        <v>1.6298794552124001</v>
      </c>
      <c r="AJ2053" s="122">
        <v>1.5142469561156</v>
      </c>
      <c r="AK2053" s="122">
        <v>1.4803519799152001</v>
      </c>
      <c r="AL2053" s="122">
        <v>0</v>
      </c>
    </row>
    <row r="2054" spans="1:38" hidden="1" x14ac:dyDescent="0.25">
      <c r="A2054" s="122" t="s">
        <v>2001</v>
      </c>
      <c r="B2054" s="122">
        <v>1</v>
      </c>
      <c r="C2054" s="122" t="s">
        <v>2179</v>
      </c>
      <c r="D2054" s="122" t="s">
        <v>2108</v>
      </c>
      <c r="E2054" s="122">
        <v>38</v>
      </c>
      <c r="F2054" s="122">
        <v>0.5784659686036</v>
      </c>
      <c r="G2054" s="122">
        <v>0.93457090816319999</v>
      </c>
      <c r="H2054" s="122">
        <v>0.91525624880199996</v>
      </c>
      <c r="I2054" s="122">
        <v>0.84848599749760001</v>
      </c>
      <c r="J2054" s="122">
        <v>0.86317107223760003</v>
      </c>
      <c r="K2054" s="122">
        <v>0.99563943614799999</v>
      </c>
      <c r="L2054" s="122">
        <v>1.1347279289556</v>
      </c>
      <c r="M2054" s="122">
        <v>1.0692790345692</v>
      </c>
      <c r="N2054" s="122">
        <v>1.0071321022812001</v>
      </c>
      <c r="O2054" s="122">
        <v>0.91782083443679996</v>
      </c>
      <c r="P2054" s="122">
        <v>1.1123137473056</v>
      </c>
      <c r="Q2054" s="122">
        <v>1.1006128100604</v>
      </c>
      <c r="R2054" s="122">
        <v>1.0715704937168</v>
      </c>
      <c r="S2054" s="122">
        <v>1.0751144381991999</v>
      </c>
      <c r="T2054" s="122">
        <v>1.0875874887528001</v>
      </c>
      <c r="U2054" s="122">
        <v>1.0844250684623999</v>
      </c>
      <c r="V2054" s="122">
        <v>1.1218415071723999</v>
      </c>
      <c r="W2054" s="122">
        <v>1.1617306200696</v>
      </c>
      <c r="X2054" s="122">
        <v>1.0950195875836</v>
      </c>
      <c r="Y2054" s="122">
        <v>1.0906659445947999</v>
      </c>
      <c r="Z2054" s="122">
        <v>0.54863810907639998</v>
      </c>
      <c r="AA2054" s="122">
        <v>0.58460055615920004</v>
      </c>
      <c r="AB2054" s="122">
        <v>0.56815668394240004</v>
      </c>
      <c r="AC2054" s="122">
        <v>0.82248565372399995</v>
      </c>
      <c r="AD2054" s="122">
        <v>0.86553712915879999</v>
      </c>
      <c r="AE2054" s="122">
        <v>0.80873342806199999</v>
      </c>
      <c r="AF2054" s="122">
        <v>0.81500990688599995</v>
      </c>
      <c r="AG2054" s="122">
        <v>0.96724774227200006</v>
      </c>
      <c r="AH2054" s="122">
        <v>1.0008361131524</v>
      </c>
      <c r="AI2054" s="122">
        <v>0.96288449037199997</v>
      </c>
      <c r="AJ2054" s="122">
        <v>0.84105774017159995</v>
      </c>
      <c r="AK2054" s="122">
        <v>0.82181980589799997</v>
      </c>
      <c r="AL2054" s="122">
        <v>0</v>
      </c>
    </row>
    <row r="2055" spans="1:38" hidden="1" x14ac:dyDescent="0.25">
      <c r="A2055" s="122" t="s">
        <v>2001</v>
      </c>
      <c r="B2055" s="122">
        <v>1</v>
      </c>
      <c r="C2055" s="122" t="s">
        <v>2179</v>
      </c>
      <c r="D2055" s="122" t="s">
        <v>2109</v>
      </c>
      <c r="E2055" s="122">
        <v>38</v>
      </c>
      <c r="F2055" s="122">
        <v>0.81576202717519997</v>
      </c>
      <c r="G2055" s="122">
        <v>0.82156301724280001</v>
      </c>
      <c r="H2055" s="122">
        <v>0.78122306225320004</v>
      </c>
      <c r="I2055" s="122">
        <v>3.2933179300419999</v>
      </c>
      <c r="J2055" s="122">
        <v>3.2534049085496002</v>
      </c>
      <c r="K2055" s="122">
        <v>3.1000870741175999</v>
      </c>
      <c r="L2055" s="122">
        <v>2.9303307778051999</v>
      </c>
      <c r="M2055" s="122">
        <v>2.6380937349844</v>
      </c>
      <c r="N2055" s="122">
        <v>2.3407323007067999</v>
      </c>
      <c r="O2055" s="122">
        <v>2.3408284169116</v>
      </c>
      <c r="P2055" s="122">
        <v>2.2622117824291998</v>
      </c>
      <c r="Q2055" s="122">
        <v>2.1533546412923998</v>
      </c>
      <c r="R2055" s="122">
        <v>2.0835914669303999</v>
      </c>
      <c r="S2055" s="122">
        <v>2.1027575981075999</v>
      </c>
      <c r="T2055" s="122">
        <v>2.1495044844504001</v>
      </c>
      <c r="U2055" s="122">
        <v>2.1632773121567999</v>
      </c>
      <c r="V2055" s="122">
        <v>2.0672013824223998</v>
      </c>
      <c r="W2055" s="122">
        <v>1.9581043132056</v>
      </c>
      <c r="X2055" s="122">
        <v>1.8534448116828</v>
      </c>
      <c r="Y2055" s="122">
        <v>1.8031917146768</v>
      </c>
      <c r="Z2055" s="122">
        <v>0.310762877642</v>
      </c>
      <c r="AA2055" s="122">
        <v>0.2060633663144</v>
      </c>
      <c r="AB2055" s="122">
        <v>0.40764132913840001</v>
      </c>
      <c r="AC2055" s="122">
        <v>0.36823757135480001</v>
      </c>
      <c r="AD2055" s="122">
        <v>0.45602593098720001</v>
      </c>
      <c r="AE2055" s="122">
        <v>0.38030236091679998</v>
      </c>
      <c r="AF2055" s="122">
        <v>0.41798441285159998</v>
      </c>
      <c r="AG2055" s="122">
        <v>0.26048539991320002</v>
      </c>
      <c r="AH2055" s="122">
        <v>0.339202505012</v>
      </c>
      <c r="AI2055" s="122">
        <v>0.47410334066479998</v>
      </c>
      <c r="AJ2055" s="122">
        <v>0.47192587494920002</v>
      </c>
      <c r="AK2055" s="122">
        <v>0.46510815102640002</v>
      </c>
      <c r="AL2055" s="122">
        <v>0</v>
      </c>
    </row>
    <row r="2056" spans="1:38" hidden="1" x14ac:dyDescent="0.25">
      <c r="A2056" s="122" t="s">
        <v>2001</v>
      </c>
      <c r="B2056" s="122">
        <v>1</v>
      </c>
      <c r="C2056" s="122" t="s">
        <v>2179</v>
      </c>
      <c r="D2056" s="122" t="s">
        <v>2110</v>
      </c>
      <c r="E2056" s="122">
        <v>38</v>
      </c>
      <c r="F2056" s="122">
        <v>4.2756431595387996</v>
      </c>
      <c r="G2056" s="122">
        <v>4.1690460696080001</v>
      </c>
      <c r="H2056" s="122">
        <v>3.9278130805872</v>
      </c>
      <c r="I2056" s="122">
        <v>3.7287274524584002</v>
      </c>
      <c r="J2056" s="122">
        <v>3.9281888476628</v>
      </c>
      <c r="K2056" s="122">
        <v>3.8065568786364001</v>
      </c>
      <c r="L2056" s="122">
        <v>3.7710722590827999</v>
      </c>
      <c r="M2056" s="122">
        <v>3.7250108995092002</v>
      </c>
      <c r="N2056" s="122">
        <v>3.8746032588984001</v>
      </c>
      <c r="O2056" s="122">
        <v>3.6950026744008002</v>
      </c>
      <c r="P2056" s="122">
        <v>3.8388180100480001</v>
      </c>
      <c r="Q2056" s="122">
        <v>3.7928758419776001</v>
      </c>
      <c r="R2056" s="122">
        <v>3.9307288644875999</v>
      </c>
      <c r="S2056" s="122">
        <v>4.3419024214383999</v>
      </c>
      <c r="T2056" s="122">
        <v>4.2116900348403998</v>
      </c>
      <c r="U2056" s="122">
        <v>4.3205849676836001</v>
      </c>
      <c r="V2056" s="122">
        <v>4.2150998548708003</v>
      </c>
      <c r="W2056" s="122">
        <v>4.3275852551231999</v>
      </c>
      <c r="X2056" s="122">
        <v>4.2856135000924001</v>
      </c>
      <c r="Y2056" s="122">
        <v>4.3525419885724004</v>
      </c>
      <c r="Z2056" s="122">
        <v>3.7114223808619999</v>
      </c>
      <c r="AA2056" s="122">
        <v>3.6902923523675999</v>
      </c>
      <c r="AB2056" s="122">
        <v>3.7375624649720001</v>
      </c>
      <c r="AC2056" s="122">
        <v>3.3247221607992001</v>
      </c>
      <c r="AD2056" s="122">
        <v>3.4986145426036002</v>
      </c>
      <c r="AE2056" s="122">
        <v>3.2009597873792002</v>
      </c>
      <c r="AF2056" s="122">
        <v>2.7736361431828001</v>
      </c>
      <c r="AG2056" s="122">
        <v>2.9488853919392</v>
      </c>
      <c r="AH2056" s="122">
        <v>3.0149439381907999</v>
      </c>
      <c r="AI2056" s="122">
        <v>3.0385381608932001</v>
      </c>
      <c r="AJ2056" s="122">
        <v>3.5885736460308002</v>
      </c>
      <c r="AK2056" s="122">
        <v>3.1336920478611998</v>
      </c>
      <c r="AL2056" s="122">
        <v>0</v>
      </c>
    </row>
    <row r="2057" spans="1:38" hidden="1" x14ac:dyDescent="0.25">
      <c r="A2057" s="122" t="s">
        <v>2001</v>
      </c>
      <c r="B2057" s="122">
        <v>1</v>
      </c>
      <c r="C2057" s="122" t="s">
        <v>2179</v>
      </c>
      <c r="D2057" s="122" t="s">
        <v>2111</v>
      </c>
      <c r="E2057" s="122">
        <v>38</v>
      </c>
      <c r="F2057" s="122">
        <v>9.5252973375643997</v>
      </c>
      <c r="G2057" s="122">
        <v>10.782433435281201</v>
      </c>
      <c r="H2057" s="122">
        <v>10.2358318119008</v>
      </c>
      <c r="I2057" s="122">
        <v>9.5108858403664005</v>
      </c>
      <c r="J2057" s="122">
        <v>9.234932535794</v>
      </c>
      <c r="K2057" s="122">
        <v>8.9617219625611995</v>
      </c>
      <c r="L2057" s="122">
        <v>8.9060693423967994</v>
      </c>
      <c r="M2057" s="122">
        <v>8.0105289364016006</v>
      </c>
      <c r="N2057" s="122">
        <v>8.0693200534800003</v>
      </c>
      <c r="O2057" s="122">
        <v>7.4545145909192003</v>
      </c>
      <c r="P2057" s="122">
        <v>7.3632095234235999</v>
      </c>
      <c r="Q2057" s="122">
        <v>6.9582444688988003</v>
      </c>
      <c r="R2057" s="122">
        <v>6.7277315950767997</v>
      </c>
      <c r="S2057" s="122">
        <v>6.7062749916176001</v>
      </c>
      <c r="T2057" s="122">
        <v>6.5513256821964001</v>
      </c>
      <c r="U2057" s="122">
        <v>6.2563860827440001</v>
      </c>
      <c r="V2057" s="122">
        <v>6.2803486288675998</v>
      </c>
      <c r="W2057" s="122">
        <v>6.2568818459419999</v>
      </c>
      <c r="X2057" s="122">
        <v>6.3243662032739998</v>
      </c>
      <c r="Y2057" s="122">
        <v>6.6249417440415996</v>
      </c>
      <c r="Z2057" s="122">
        <v>7.4446786995923997</v>
      </c>
      <c r="AA2057" s="122">
        <v>6.3570951224143997</v>
      </c>
      <c r="AB2057" s="122">
        <v>7.2853222745968003</v>
      </c>
      <c r="AC2057" s="122">
        <v>7.1872975532036003</v>
      </c>
      <c r="AD2057" s="122">
        <v>6.6219185645031997</v>
      </c>
      <c r="AE2057" s="122">
        <v>6.2962996242468003</v>
      </c>
      <c r="AF2057" s="122">
        <v>5.0782127696804</v>
      </c>
      <c r="AG2057" s="122">
        <v>4.8141303690340003</v>
      </c>
      <c r="AH2057" s="122">
        <v>5.1984011428384003</v>
      </c>
      <c r="AI2057" s="122">
        <v>5.2920403047175997</v>
      </c>
      <c r="AJ2057" s="122">
        <v>5.9519563185823996</v>
      </c>
      <c r="AK2057" s="122">
        <v>6.3779364007827999</v>
      </c>
      <c r="AL2057" s="122">
        <v>0</v>
      </c>
    </row>
    <row r="2058" spans="1:38" hidden="1" x14ac:dyDescent="0.25">
      <c r="A2058" s="122" t="s">
        <v>2001</v>
      </c>
      <c r="B2058" s="122">
        <v>1</v>
      </c>
      <c r="C2058" s="122" t="s">
        <v>2179</v>
      </c>
      <c r="D2058" s="122" t="s">
        <v>2112</v>
      </c>
      <c r="E2058" s="122">
        <v>38</v>
      </c>
      <c r="F2058" s="122">
        <v>2.9248828894796</v>
      </c>
      <c r="G2058" s="122">
        <v>2.9538018923588001</v>
      </c>
      <c r="H2058" s="122">
        <v>2.8345501865295999</v>
      </c>
      <c r="I2058" s="122">
        <v>2.6124303596356002</v>
      </c>
      <c r="J2058" s="122">
        <v>2.5069803883656001</v>
      </c>
      <c r="K2058" s="122">
        <v>2.3996697827059998</v>
      </c>
      <c r="L2058" s="122">
        <v>2.3124145871875998</v>
      </c>
      <c r="M2058" s="122">
        <v>2.1143103232915998</v>
      </c>
      <c r="N2058" s="122">
        <v>1.9163382840784</v>
      </c>
      <c r="O2058" s="122">
        <v>1.8921068864824</v>
      </c>
      <c r="P2058" s="122">
        <v>1.7600529768863999</v>
      </c>
      <c r="Q2058" s="122">
        <v>1.7440833551512001</v>
      </c>
      <c r="R2058" s="122">
        <v>1.7258793648796</v>
      </c>
      <c r="S2058" s="122">
        <v>1.6796777177376001</v>
      </c>
      <c r="T2058" s="122">
        <v>1.5124106898656</v>
      </c>
      <c r="U2058" s="122">
        <v>1.4648360699980001</v>
      </c>
      <c r="V2058" s="122">
        <v>1.4696161710132001</v>
      </c>
      <c r="W2058" s="122">
        <v>1.6474678421319999</v>
      </c>
      <c r="X2058" s="122">
        <v>1.8069674872704</v>
      </c>
      <c r="Y2058" s="122">
        <v>1.5812168992816</v>
      </c>
      <c r="Z2058" s="122">
        <v>2.3560553515071998</v>
      </c>
      <c r="AA2058" s="122">
        <v>2.4557203191107999</v>
      </c>
      <c r="AB2058" s="122">
        <v>2.4335830501892</v>
      </c>
      <c r="AC2058" s="122">
        <v>2.4023723960991998</v>
      </c>
      <c r="AD2058" s="122">
        <v>2.3912877580227998</v>
      </c>
      <c r="AE2058" s="122">
        <v>2.6705510157200001</v>
      </c>
      <c r="AF2058" s="122">
        <v>2.3722634141948</v>
      </c>
      <c r="AG2058" s="122">
        <v>2.3531559800783999</v>
      </c>
      <c r="AH2058" s="122">
        <v>2.3726491712476001</v>
      </c>
      <c r="AI2058" s="122">
        <v>2.4183976787236001</v>
      </c>
      <c r="AJ2058" s="122">
        <v>2.2828662611607999</v>
      </c>
      <c r="AK2058" s="122">
        <v>2.1740530990976001</v>
      </c>
      <c r="AL2058" s="122">
        <v>0</v>
      </c>
    </row>
    <row r="2059" spans="1:38" hidden="1" x14ac:dyDescent="0.25">
      <c r="A2059" s="122" t="s">
        <v>2001</v>
      </c>
      <c r="B2059" s="122">
        <v>1</v>
      </c>
      <c r="C2059" s="122" t="s">
        <v>2179</v>
      </c>
      <c r="D2059" s="122" t="s">
        <v>2113</v>
      </c>
      <c r="E2059" s="122">
        <v>38</v>
      </c>
      <c r="F2059" s="122">
        <v>2.3869150952276001</v>
      </c>
      <c r="G2059" s="122">
        <v>2.7342978369700002</v>
      </c>
      <c r="H2059" s="122">
        <v>2.8030968649851999</v>
      </c>
      <c r="I2059" s="122">
        <v>2.7289299299135998</v>
      </c>
      <c r="J2059" s="122">
        <v>2.7806723150192001</v>
      </c>
      <c r="K2059" s="122">
        <v>2.8410253431279999</v>
      </c>
      <c r="L2059" s="122">
        <v>2.8037669033024</v>
      </c>
      <c r="M2059" s="122">
        <v>2.6757401870975999</v>
      </c>
      <c r="N2059" s="122">
        <v>2.4759186823616002</v>
      </c>
      <c r="O2059" s="122">
        <v>2.4887246522012001</v>
      </c>
      <c r="P2059" s="122">
        <v>2.4543940865527998</v>
      </c>
      <c r="Q2059" s="122">
        <v>2.4273375347676001</v>
      </c>
      <c r="R2059" s="122">
        <v>2.50718105253</v>
      </c>
      <c r="S2059" s="122">
        <v>2.595925427004</v>
      </c>
      <c r="T2059" s="122">
        <v>2.6472421649996001</v>
      </c>
      <c r="U2059" s="122">
        <v>2.6025557595211999</v>
      </c>
      <c r="V2059" s="122">
        <v>2.6403399087296</v>
      </c>
      <c r="W2059" s="122">
        <v>2.804422224828</v>
      </c>
      <c r="X2059" s="122">
        <v>2.6545890676199999</v>
      </c>
      <c r="Y2059" s="122">
        <v>2.4399939826696002</v>
      </c>
      <c r="Z2059" s="122">
        <v>1.8358267449143999</v>
      </c>
      <c r="AA2059" s="122">
        <v>1.6910083461936001</v>
      </c>
      <c r="AB2059" s="122">
        <v>1.7929312369192001</v>
      </c>
      <c r="AC2059" s="122">
        <v>1.6967013779716</v>
      </c>
      <c r="AD2059" s="122">
        <v>1.7579364715051999</v>
      </c>
      <c r="AE2059" s="122">
        <v>1.8078913029912</v>
      </c>
      <c r="AF2059" s="122">
        <v>1.6776638142264</v>
      </c>
      <c r="AG2059" s="122">
        <v>1.5927686414388</v>
      </c>
      <c r="AH2059" s="122">
        <v>1.6501942297456</v>
      </c>
      <c r="AI2059" s="122">
        <v>1.5790024927768</v>
      </c>
      <c r="AJ2059" s="122">
        <v>1.4805367763676001</v>
      </c>
      <c r="AK2059" s="122">
        <v>1.4212270117051999</v>
      </c>
      <c r="AL2059" s="122">
        <v>0</v>
      </c>
    </row>
    <row r="2060" spans="1:38" hidden="1" x14ac:dyDescent="0.25">
      <c r="A2060" s="122" t="s">
        <v>2001</v>
      </c>
      <c r="B2060" s="122">
        <v>1</v>
      </c>
      <c r="C2060" s="122" t="s">
        <v>2179</v>
      </c>
      <c r="D2060" s="122" t="s">
        <v>2114</v>
      </c>
      <c r="E2060" s="122">
        <v>38</v>
      </c>
      <c r="F2060" s="122">
        <v>12.0698099966752</v>
      </c>
      <c r="G2060" s="122">
        <v>11.9567150162516</v>
      </c>
      <c r="H2060" s="122">
        <v>11.666426287949999</v>
      </c>
      <c r="I2060" s="122">
        <v>11.745606391593199</v>
      </c>
      <c r="J2060" s="122">
        <v>12.8955594586392</v>
      </c>
      <c r="K2060" s="122">
        <v>12.113363563406001</v>
      </c>
      <c r="L2060" s="122">
        <v>13.290486183948399</v>
      </c>
      <c r="M2060" s="122">
        <v>12.563011928065199</v>
      </c>
      <c r="N2060" s="122">
        <v>11.8179810877156</v>
      </c>
      <c r="O2060" s="122">
        <v>12.0436564869152</v>
      </c>
      <c r="P2060" s="122">
        <v>10.461676351940801</v>
      </c>
      <c r="Q2060" s="122">
        <v>10.3597616650136</v>
      </c>
      <c r="R2060" s="122">
        <v>10.230244045714</v>
      </c>
      <c r="S2060" s="122">
        <v>10.055261079121999</v>
      </c>
      <c r="T2060" s="122">
        <v>9.5650961149883997</v>
      </c>
      <c r="U2060" s="122">
        <v>9.1365219727964</v>
      </c>
      <c r="V2060" s="122">
        <v>8.5420713323344</v>
      </c>
      <c r="W2060" s="122">
        <v>8.220020594548</v>
      </c>
      <c r="X2060" s="122">
        <v>7.6997093149535996</v>
      </c>
      <c r="Y2060" s="122">
        <v>7.5813433403932002</v>
      </c>
      <c r="Z2060" s="122">
        <v>4.6970244391643998</v>
      </c>
      <c r="AA2060" s="122">
        <v>3.9293352517411999</v>
      </c>
      <c r="AB2060" s="122">
        <v>3.8160226985299999</v>
      </c>
      <c r="AC2060" s="122">
        <v>3.7927684502400001</v>
      </c>
      <c r="AD2060" s="122">
        <v>3.2316114669832001</v>
      </c>
      <c r="AE2060" s="122">
        <v>3.0315657217831999</v>
      </c>
      <c r="AF2060" s="122">
        <v>3.2045739439783998</v>
      </c>
      <c r="AG2060" s="122">
        <v>3.1896342019863999</v>
      </c>
      <c r="AH2060" s="122">
        <v>2.9651248933712</v>
      </c>
      <c r="AI2060" s="122">
        <v>3.0885440633879999</v>
      </c>
      <c r="AJ2060" s="122">
        <v>3.0898085043084</v>
      </c>
      <c r="AK2060" s="122">
        <v>2.8289512759675999</v>
      </c>
      <c r="AL2060" s="122">
        <v>0</v>
      </c>
    </row>
    <row r="2061" spans="1:38" hidden="1" x14ac:dyDescent="0.25">
      <c r="A2061" s="122" t="s">
        <v>2001</v>
      </c>
      <c r="B2061" s="122">
        <v>1</v>
      </c>
      <c r="C2061" s="122" t="s">
        <v>2179</v>
      </c>
      <c r="D2061" s="122" t="s">
        <v>2136</v>
      </c>
      <c r="E2061" s="122">
        <v>38</v>
      </c>
      <c r="F2061" s="122">
        <v>0.9385958258796</v>
      </c>
      <c r="G2061" s="122">
        <v>0.94651952246320004</v>
      </c>
      <c r="H2061" s="122">
        <v>0.89959191362599999</v>
      </c>
      <c r="I2061" s="122">
        <v>0.82565504109200005</v>
      </c>
      <c r="J2061" s="122">
        <v>0.73633718021640004</v>
      </c>
      <c r="K2061" s="122">
        <v>0.7817750012604</v>
      </c>
      <c r="L2061" s="122">
        <v>0.82546801456560004</v>
      </c>
      <c r="M2061" s="122">
        <v>1.0608883413800001</v>
      </c>
      <c r="N2061" s="122">
        <v>0.97103551350679995</v>
      </c>
      <c r="O2061" s="122">
        <v>0.95724151887560005</v>
      </c>
      <c r="P2061" s="122">
        <v>0.91996494492280001</v>
      </c>
      <c r="Q2061" s="122">
        <v>0.97401679137560004</v>
      </c>
      <c r="R2061" s="122">
        <v>0.93146396631399997</v>
      </c>
      <c r="S2061" s="122">
        <v>0.94529108409399998</v>
      </c>
      <c r="T2061" s="122">
        <v>0.95315324014400005</v>
      </c>
      <c r="U2061" s="122">
        <v>0.89787236534519999</v>
      </c>
      <c r="V2061" s="122">
        <v>0.79619706237120003</v>
      </c>
      <c r="W2061" s="122">
        <v>0.74799207345520002</v>
      </c>
      <c r="X2061" s="122">
        <v>0.71121068093039996</v>
      </c>
      <c r="Y2061" s="122">
        <v>0.75384638631680001</v>
      </c>
      <c r="Z2061" s="122">
        <v>1.3868001810907999</v>
      </c>
      <c r="AA2061" s="122">
        <v>2.3861602935856001</v>
      </c>
      <c r="AB2061" s="122">
        <v>1.2974560322191999</v>
      </c>
      <c r="AC2061" s="122">
        <v>1.3552265608</v>
      </c>
      <c r="AD2061" s="122">
        <v>1.1667847884</v>
      </c>
      <c r="AE2061" s="122">
        <v>1.0723336288</v>
      </c>
      <c r="AF2061" s="122">
        <v>1.2266952432</v>
      </c>
      <c r="AG2061" s="122">
        <v>1.2278586011999999</v>
      </c>
      <c r="AH2061" s="122">
        <v>0.88294892280000004</v>
      </c>
      <c r="AI2061" s="122">
        <v>0.72017799000000005</v>
      </c>
      <c r="AJ2061" s="122">
        <v>0.65850097320000001</v>
      </c>
      <c r="AK2061" s="122">
        <v>0.72705663786279995</v>
      </c>
      <c r="AL2061" s="122">
        <v>0</v>
      </c>
    </row>
    <row r="2062" spans="1:38" hidden="1" x14ac:dyDescent="0.25">
      <c r="A2062" s="122" t="s">
        <v>2001</v>
      </c>
      <c r="B2062" s="122">
        <v>1</v>
      </c>
      <c r="C2062" s="122" t="s">
        <v>2179</v>
      </c>
      <c r="D2062" s="122" t="s">
        <v>2170</v>
      </c>
      <c r="E2062" s="122">
        <v>38</v>
      </c>
      <c r="F2062" s="122">
        <v>0</v>
      </c>
      <c r="G2062" s="122">
        <v>0</v>
      </c>
      <c r="H2062" s="122">
        <v>0</v>
      </c>
      <c r="I2062" s="122">
        <v>0</v>
      </c>
      <c r="J2062" s="122">
        <v>0</v>
      </c>
      <c r="K2062" s="122">
        <v>0</v>
      </c>
      <c r="L2062" s="122">
        <v>0</v>
      </c>
      <c r="M2062" s="122">
        <v>0</v>
      </c>
      <c r="N2062" s="122">
        <v>0</v>
      </c>
      <c r="O2062" s="122">
        <v>0</v>
      </c>
      <c r="P2062" s="122">
        <v>0</v>
      </c>
      <c r="Q2062" s="122">
        <v>0</v>
      </c>
      <c r="R2062" s="122">
        <v>0</v>
      </c>
      <c r="S2062" s="122">
        <v>0</v>
      </c>
      <c r="T2062" s="122">
        <v>0</v>
      </c>
      <c r="U2062" s="122">
        <v>0</v>
      </c>
      <c r="V2062" s="122">
        <v>0</v>
      </c>
      <c r="W2062" s="122">
        <v>0</v>
      </c>
      <c r="X2062" s="122">
        <v>0</v>
      </c>
      <c r="Y2062" s="122">
        <v>0</v>
      </c>
      <c r="Z2062" s="122">
        <v>0</v>
      </c>
      <c r="AA2062" s="122">
        <v>0</v>
      </c>
      <c r="AB2062" s="122">
        <v>0</v>
      </c>
      <c r="AC2062" s="122">
        <v>0</v>
      </c>
      <c r="AD2062" s="122">
        <v>0</v>
      </c>
      <c r="AE2062" s="122">
        <v>0</v>
      </c>
      <c r="AF2062" s="122">
        <v>0</v>
      </c>
      <c r="AG2062" s="122">
        <v>0</v>
      </c>
      <c r="AH2062" s="122">
        <v>0</v>
      </c>
      <c r="AI2062" s="122">
        <v>0</v>
      </c>
      <c r="AJ2062" s="122">
        <v>0</v>
      </c>
      <c r="AK2062" s="122">
        <v>0</v>
      </c>
      <c r="AL2062" s="122">
        <v>0</v>
      </c>
    </row>
    <row r="2063" spans="1:38" hidden="1" x14ac:dyDescent="0.25">
      <c r="A2063" s="122" t="s">
        <v>2001</v>
      </c>
      <c r="B2063" s="122">
        <v>1</v>
      </c>
      <c r="C2063" s="122" t="s">
        <v>2179</v>
      </c>
      <c r="D2063" s="122" t="s">
        <v>2115</v>
      </c>
      <c r="E2063" s="122">
        <v>38</v>
      </c>
      <c r="F2063" s="122">
        <v>0.67156888545040005</v>
      </c>
      <c r="G2063" s="122">
        <v>0.63308508279520004</v>
      </c>
      <c r="H2063" s="122">
        <v>0.6474396175296</v>
      </c>
      <c r="I2063" s="122">
        <v>0.526050908978</v>
      </c>
      <c r="J2063" s="122">
        <v>0.57730049640479997</v>
      </c>
      <c r="K2063" s="122">
        <v>0.6378284561516</v>
      </c>
      <c r="L2063" s="122">
        <v>0.59324144862920003</v>
      </c>
      <c r="M2063" s="122">
        <v>0.63673968976520001</v>
      </c>
      <c r="N2063" s="122">
        <v>0.69999307796599997</v>
      </c>
      <c r="O2063" s="122">
        <v>0.54444114848199998</v>
      </c>
      <c r="P2063" s="122">
        <v>0.6057801081052</v>
      </c>
      <c r="Q2063" s="122">
        <v>0.60146694186600003</v>
      </c>
      <c r="R2063" s="122">
        <v>0.57791838726160005</v>
      </c>
      <c r="S2063" s="122">
        <v>0.65667911087800002</v>
      </c>
      <c r="T2063" s="122">
        <v>0.62214969548760002</v>
      </c>
      <c r="U2063" s="122">
        <v>0.62791529431119997</v>
      </c>
      <c r="V2063" s="122">
        <v>0.56510667661000002</v>
      </c>
      <c r="W2063" s="122">
        <v>0.44890144086759998</v>
      </c>
      <c r="X2063" s="122">
        <v>0.35763434790999998</v>
      </c>
      <c r="Y2063" s="122">
        <v>0.28321765131519999</v>
      </c>
      <c r="Z2063" s="122">
        <v>0.33988577572599998</v>
      </c>
      <c r="AA2063" s="122">
        <v>0.17596757556279999</v>
      </c>
      <c r="AB2063" s="122">
        <v>0.32916739265200001</v>
      </c>
      <c r="AC2063" s="122">
        <v>0.19897420130839999</v>
      </c>
      <c r="AD2063" s="122">
        <v>0.1447542095188</v>
      </c>
      <c r="AE2063" s="122">
        <v>0.14447461017919999</v>
      </c>
      <c r="AF2063" s="122">
        <v>0.13423359106919999</v>
      </c>
      <c r="AG2063" s="122">
        <v>0.133471597518</v>
      </c>
      <c r="AH2063" s="122">
        <v>0.14444117810920001</v>
      </c>
      <c r="AI2063" s="122">
        <v>0.16521717527839999</v>
      </c>
      <c r="AJ2063" s="122">
        <v>3.9539584103599999E-2</v>
      </c>
      <c r="AK2063" s="122">
        <v>3.9546069155600001E-2</v>
      </c>
      <c r="AL2063" s="122">
        <v>0</v>
      </c>
    </row>
    <row r="2064" spans="1:38" hidden="1" x14ac:dyDescent="0.25">
      <c r="A2064" s="122" t="s">
        <v>2001</v>
      </c>
      <c r="B2064" s="122">
        <v>1</v>
      </c>
      <c r="C2064" s="122" t="s">
        <v>2179</v>
      </c>
      <c r="D2064" s="122" t="s">
        <v>2116</v>
      </c>
      <c r="E2064" s="122">
        <v>38</v>
      </c>
      <c r="F2064" s="122">
        <v>1.8241429032904</v>
      </c>
      <c r="G2064" s="122">
        <v>2.0412290729796001</v>
      </c>
      <c r="H2064" s="122">
        <v>2.0377205962512002</v>
      </c>
      <c r="I2064" s="122">
        <v>2.0388479005832001</v>
      </c>
      <c r="J2064" s="122">
        <v>3.2292673665615999</v>
      </c>
      <c r="K2064" s="122">
        <v>2.9631984410055998</v>
      </c>
      <c r="L2064" s="122">
        <v>2.5544519541100001</v>
      </c>
      <c r="M2064" s="122">
        <v>2.4219991245688002</v>
      </c>
      <c r="N2064" s="122">
        <v>2.5404375328051998</v>
      </c>
      <c r="O2064" s="122">
        <v>2.4056072612712001</v>
      </c>
      <c r="P2064" s="122">
        <v>2.3788105567044</v>
      </c>
      <c r="Q2064" s="122">
        <v>2.2277738088255998</v>
      </c>
      <c r="R2064" s="122">
        <v>2.3707497607696002</v>
      </c>
      <c r="S2064" s="122">
        <v>2.4517538331747999</v>
      </c>
      <c r="T2064" s="122">
        <v>2.3292333433011998</v>
      </c>
      <c r="U2064" s="122">
        <v>2.2684168416084001</v>
      </c>
      <c r="V2064" s="122">
        <v>2.2244950125187999</v>
      </c>
      <c r="W2064" s="122">
        <v>2.0687500916235999</v>
      </c>
      <c r="X2064" s="122">
        <v>1.9976637255512</v>
      </c>
      <c r="Y2064" s="122">
        <v>1.8833983770448</v>
      </c>
      <c r="Z2064" s="122">
        <v>2.2242667399092002</v>
      </c>
      <c r="AA2064" s="122">
        <v>1.827081334764</v>
      </c>
      <c r="AB2064" s="122">
        <v>2.1509019584528</v>
      </c>
      <c r="AC2064" s="122">
        <v>2.0234191909232</v>
      </c>
      <c r="AD2064" s="122">
        <v>2.2847650157360002</v>
      </c>
      <c r="AE2064" s="122">
        <v>2.1081567820851999</v>
      </c>
      <c r="AF2064" s="122">
        <v>2.1729988687568</v>
      </c>
      <c r="AG2064" s="122">
        <v>2.0018328648192001</v>
      </c>
      <c r="AH2064" s="122">
        <v>2.0867652153403999</v>
      </c>
      <c r="AI2064" s="122">
        <v>1.9098081847348001</v>
      </c>
      <c r="AJ2064" s="122">
        <v>2.0211830812571998</v>
      </c>
      <c r="AK2064" s="122">
        <v>2.2374760503368001</v>
      </c>
      <c r="AL2064" s="122">
        <v>0</v>
      </c>
    </row>
    <row r="2065" spans="1:38" hidden="1" x14ac:dyDescent="0.25">
      <c r="A2065" s="122" t="s">
        <v>2001</v>
      </c>
      <c r="B2065" s="122">
        <v>1</v>
      </c>
      <c r="C2065" s="122" t="s">
        <v>2179</v>
      </c>
      <c r="D2065" s="122" t="s">
        <v>2117</v>
      </c>
      <c r="E2065" s="122">
        <v>38</v>
      </c>
      <c r="F2065" s="122">
        <v>0.30500615859559999</v>
      </c>
      <c r="G2065" s="122">
        <v>0.31353977390679999</v>
      </c>
      <c r="H2065" s="122">
        <v>0.28309078535920001</v>
      </c>
      <c r="I2065" s="122">
        <v>0.27592110977759998</v>
      </c>
      <c r="J2065" s="122">
        <v>0.31570175880040002</v>
      </c>
      <c r="K2065" s="122">
        <v>0.28345734620000002</v>
      </c>
      <c r="L2065" s="122">
        <v>0.25617823454159999</v>
      </c>
      <c r="M2065" s="122">
        <v>0.25010568551079998</v>
      </c>
      <c r="N2065" s="122">
        <v>0.22072310352399999</v>
      </c>
      <c r="O2065" s="122">
        <v>0.20187359884440001</v>
      </c>
      <c r="P2065" s="122">
        <v>0.20584485764919999</v>
      </c>
      <c r="Q2065" s="122">
        <v>0.20251098999600001</v>
      </c>
      <c r="R2065" s="122">
        <v>0.20411409122720001</v>
      </c>
      <c r="S2065" s="122">
        <v>0.2060896980352</v>
      </c>
      <c r="T2065" s="122">
        <v>0.20290190946200001</v>
      </c>
      <c r="U2065" s="122">
        <v>0.20290054173200001</v>
      </c>
      <c r="V2065" s="122">
        <v>0.20562109307599999</v>
      </c>
      <c r="W2065" s="122">
        <v>0.21403737276320001</v>
      </c>
      <c r="X2065" s="122">
        <v>0.21492110329479999</v>
      </c>
      <c r="Y2065" s="122">
        <v>0.21919476528599999</v>
      </c>
      <c r="Z2065" s="122">
        <v>0.21679505162000001</v>
      </c>
      <c r="AA2065" s="122">
        <v>0.1971881645636</v>
      </c>
      <c r="AB2065" s="122">
        <v>0.21631365005040001</v>
      </c>
      <c r="AC2065" s="122">
        <v>0.22095152521959999</v>
      </c>
      <c r="AD2065" s="122">
        <v>0.3112291563472</v>
      </c>
      <c r="AE2065" s="122">
        <v>0.2985037480544</v>
      </c>
      <c r="AF2065" s="122">
        <v>0.31077593873760001</v>
      </c>
      <c r="AG2065" s="122">
        <v>0.29362059985720002</v>
      </c>
      <c r="AH2065" s="122">
        <v>0.29360012298959998</v>
      </c>
      <c r="AI2065" s="122">
        <v>0.31281983891479997</v>
      </c>
      <c r="AJ2065" s="122">
        <v>0.3133083157148</v>
      </c>
      <c r="AK2065" s="122">
        <v>0.3742238752448</v>
      </c>
      <c r="AL2065" s="122">
        <v>0</v>
      </c>
    </row>
    <row r="2066" spans="1:38" hidden="1" x14ac:dyDescent="0.25">
      <c r="A2066" s="122" t="s">
        <v>2001</v>
      </c>
      <c r="B2066" s="122">
        <v>1</v>
      </c>
      <c r="C2066" s="122" t="s">
        <v>2179</v>
      </c>
      <c r="D2066" s="122" t="s">
        <v>2118</v>
      </c>
      <c r="E2066" s="122">
        <v>38</v>
      </c>
      <c r="F2066" s="122">
        <v>4.8206886378896003</v>
      </c>
      <c r="G2066" s="122">
        <v>5.1529833504604001</v>
      </c>
      <c r="H2066" s="122">
        <v>5.1271112501168004</v>
      </c>
      <c r="I2066" s="122">
        <v>4.7953365957336</v>
      </c>
      <c r="J2066" s="122">
        <v>4.9090253656584002</v>
      </c>
      <c r="K2066" s="122">
        <v>4.9473799012792004</v>
      </c>
      <c r="L2066" s="122">
        <v>4.7001205411272</v>
      </c>
      <c r="M2066" s="122">
        <v>4.2719771229576002</v>
      </c>
      <c r="N2066" s="122">
        <v>3.8479230683263999</v>
      </c>
      <c r="O2066" s="122">
        <v>3.4244530771527999</v>
      </c>
      <c r="P2066" s="122">
        <v>3.4357072090824001</v>
      </c>
      <c r="Q2066" s="122">
        <v>3.2252436416816002</v>
      </c>
      <c r="R2066" s="122">
        <v>3.2453129963435998</v>
      </c>
      <c r="S2066" s="122">
        <v>3.2764742541944001</v>
      </c>
      <c r="T2066" s="122">
        <v>3.2126118635324001</v>
      </c>
      <c r="U2066" s="122">
        <v>3.0961508303067999</v>
      </c>
      <c r="V2066" s="122">
        <v>3.0948456066780001</v>
      </c>
      <c r="W2066" s="122">
        <v>3.0343317328268</v>
      </c>
      <c r="X2066" s="122">
        <v>3.0415214758908</v>
      </c>
      <c r="Y2066" s="122">
        <v>3.0855587236768001</v>
      </c>
      <c r="Z2066" s="122">
        <v>3.5931119751996001</v>
      </c>
      <c r="AA2066" s="122">
        <v>3.4723538476956</v>
      </c>
      <c r="AB2066" s="122">
        <v>3.6664589244135999</v>
      </c>
      <c r="AC2066" s="122">
        <v>3.0004099052731998</v>
      </c>
      <c r="AD2066" s="122">
        <v>3.1668807414748001</v>
      </c>
      <c r="AE2066" s="122">
        <v>3.2689861163792</v>
      </c>
      <c r="AF2066" s="122">
        <v>3.1200847194943999</v>
      </c>
      <c r="AG2066" s="122">
        <v>3.0929125888220002</v>
      </c>
      <c r="AH2066" s="122">
        <v>3.0326002275156001</v>
      </c>
      <c r="AI2066" s="122">
        <v>3.2345088603491998</v>
      </c>
      <c r="AJ2066" s="122">
        <v>2.666946693026</v>
      </c>
      <c r="AK2066" s="122">
        <v>2.6956035657823998</v>
      </c>
      <c r="AL2066" s="122">
        <v>0</v>
      </c>
    </row>
    <row r="2067" spans="1:38" hidden="1" x14ac:dyDescent="0.25">
      <c r="A2067" s="122" t="s">
        <v>2001</v>
      </c>
      <c r="B2067" s="122">
        <v>1</v>
      </c>
      <c r="C2067" s="122" t="s">
        <v>2179</v>
      </c>
      <c r="D2067" s="122" t="s">
        <v>2119</v>
      </c>
      <c r="E2067" s="122">
        <v>38</v>
      </c>
      <c r="F2067" s="122">
        <v>19.7750368869116</v>
      </c>
      <c r="G2067" s="122">
        <v>20.071319083488401</v>
      </c>
      <c r="H2067" s="122">
        <v>19.738813023501599</v>
      </c>
      <c r="I2067" s="122">
        <v>20.374970533489599</v>
      </c>
      <c r="J2067" s="122">
        <v>19.587647295921599</v>
      </c>
      <c r="K2067" s="122">
        <v>19.13710452262</v>
      </c>
      <c r="L2067" s="122">
        <v>18.210838951785199</v>
      </c>
      <c r="M2067" s="122">
        <v>16.2333255751408</v>
      </c>
      <c r="N2067" s="122">
        <v>14.335831868962799</v>
      </c>
      <c r="O2067" s="122">
        <v>13.3036495044964</v>
      </c>
      <c r="P2067" s="122">
        <v>13.2854308170528</v>
      </c>
      <c r="Q2067" s="122">
        <v>13.097328357923599</v>
      </c>
      <c r="R2067" s="122">
        <v>12.886637308927201</v>
      </c>
      <c r="S2067" s="122">
        <v>13.0527811345484</v>
      </c>
      <c r="T2067" s="122">
        <v>12.511925134366001</v>
      </c>
      <c r="U2067" s="122">
        <v>11.982267084401601</v>
      </c>
      <c r="V2067" s="122">
        <v>12.0214013374756</v>
      </c>
      <c r="W2067" s="122">
        <v>12.6286666191252</v>
      </c>
      <c r="X2067" s="122">
        <v>12.773189994768</v>
      </c>
      <c r="Y2067" s="122">
        <v>12.780590337743201</v>
      </c>
      <c r="Z2067" s="122">
        <v>14.019183284570801</v>
      </c>
      <c r="AA2067" s="122">
        <v>13.3619479856072</v>
      </c>
      <c r="AB2067" s="122">
        <v>13.188591949646399</v>
      </c>
      <c r="AC2067" s="122">
        <v>12.4568205347852</v>
      </c>
      <c r="AD2067" s="122">
        <v>12.5023971153816</v>
      </c>
      <c r="AE2067" s="122">
        <v>13.006936315043999</v>
      </c>
      <c r="AF2067" s="122">
        <v>13.1245448087236</v>
      </c>
      <c r="AG2067" s="122">
        <v>13.0534617728844</v>
      </c>
      <c r="AH2067" s="122">
        <v>13.8269827441228</v>
      </c>
      <c r="AI2067" s="122">
        <v>14.3540552055404</v>
      </c>
      <c r="AJ2067" s="122">
        <v>13.0007660307924</v>
      </c>
      <c r="AK2067" s="122">
        <v>12.7287719774432</v>
      </c>
      <c r="AL2067" s="122">
        <v>0</v>
      </c>
    </row>
    <row r="2068" spans="1:38" hidden="1" x14ac:dyDescent="0.25">
      <c r="A2068" s="122" t="s">
        <v>2001</v>
      </c>
      <c r="B2068" s="122">
        <v>1</v>
      </c>
      <c r="C2068" s="122" t="s">
        <v>2179</v>
      </c>
      <c r="D2068" s="122" t="s">
        <v>2120</v>
      </c>
      <c r="E2068" s="122">
        <v>38</v>
      </c>
      <c r="F2068" s="122">
        <v>1.1989714024567999</v>
      </c>
      <c r="G2068" s="122">
        <v>1.2876353532083999</v>
      </c>
      <c r="H2068" s="122">
        <v>1.9417069494592001</v>
      </c>
      <c r="I2068" s="122">
        <v>1.8774920585232</v>
      </c>
      <c r="J2068" s="122">
        <v>1.8001351152792</v>
      </c>
      <c r="K2068" s="122">
        <v>1.7687499718784001</v>
      </c>
      <c r="L2068" s="122">
        <v>1.7539699167508001</v>
      </c>
      <c r="M2068" s="122">
        <v>1.4961364315351999</v>
      </c>
      <c r="N2068" s="122">
        <v>1.7368183914732001</v>
      </c>
      <c r="O2068" s="122">
        <v>1.2434043971524</v>
      </c>
      <c r="P2068" s="122">
        <v>1.11108901372</v>
      </c>
      <c r="Q2068" s="122">
        <v>1.4871231397596001</v>
      </c>
      <c r="R2068" s="122">
        <v>1.2731914409452001</v>
      </c>
      <c r="S2068" s="122">
        <v>1.0168331457116</v>
      </c>
      <c r="T2068" s="122">
        <v>0.99286154743440003</v>
      </c>
      <c r="U2068" s="122">
        <v>1.2112084958203999</v>
      </c>
      <c r="V2068" s="122">
        <v>1.1541209816696001</v>
      </c>
      <c r="W2068" s="122">
        <v>1.1899763575168001</v>
      </c>
      <c r="X2068" s="122">
        <v>1.1753629522319999</v>
      </c>
      <c r="Y2068" s="122">
        <v>1.2048215261516</v>
      </c>
      <c r="Z2068" s="122">
        <v>0.91918493931040002</v>
      </c>
      <c r="AA2068" s="122">
        <v>0.85913515376079996</v>
      </c>
      <c r="AB2068" s="122">
        <v>0.84723605565479998</v>
      </c>
      <c r="AC2068" s="122">
        <v>0.809662262262</v>
      </c>
      <c r="AD2068" s="122">
        <v>0.82316723508599998</v>
      </c>
      <c r="AE2068" s="122">
        <v>0.80032970966479999</v>
      </c>
      <c r="AF2068" s="122">
        <v>0.8303393698264</v>
      </c>
      <c r="AG2068" s="122">
        <v>0.87153307792040002</v>
      </c>
      <c r="AH2068" s="122">
        <v>0.87086107501679999</v>
      </c>
      <c r="AI2068" s="122">
        <v>0.89787587201480001</v>
      </c>
      <c r="AJ2068" s="122">
        <v>0.91726312871759996</v>
      </c>
      <c r="AK2068" s="122">
        <v>0.97238653987720003</v>
      </c>
      <c r="AL2068" s="122">
        <v>0</v>
      </c>
    </row>
    <row r="2069" spans="1:38" hidden="1" x14ac:dyDescent="0.25">
      <c r="A2069" s="122" t="s">
        <v>2001</v>
      </c>
      <c r="B2069" s="122">
        <v>1</v>
      </c>
      <c r="C2069" s="122" t="s">
        <v>2179</v>
      </c>
      <c r="D2069" s="122" t="s">
        <v>2121</v>
      </c>
      <c r="E2069" s="122">
        <v>38</v>
      </c>
      <c r="F2069" s="122">
        <v>3.9380028337103998</v>
      </c>
      <c r="G2069" s="122">
        <v>4.2476594244924</v>
      </c>
      <c r="H2069" s="122">
        <v>4.1461378556388002</v>
      </c>
      <c r="I2069" s="122">
        <v>4.8093663134888001</v>
      </c>
      <c r="J2069" s="122">
        <v>5.0160276072591996</v>
      </c>
      <c r="K2069" s="122">
        <v>4.9351083196407997</v>
      </c>
      <c r="L2069" s="122">
        <v>4.9201652020416002</v>
      </c>
      <c r="M2069" s="122">
        <v>5.9028447204300001</v>
      </c>
      <c r="N2069" s="122">
        <v>5.9345237221843998</v>
      </c>
      <c r="O2069" s="122">
        <v>5.1391385219272001</v>
      </c>
      <c r="P2069" s="122">
        <v>5.1406354581624001</v>
      </c>
      <c r="Q2069" s="122">
        <v>4.9409513560063996</v>
      </c>
      <c r="R2069" s="122">
        <v>4.9700398044808001</v>
      </c>
      <c r="S2069" s="122">
        <v>5.4962736622359998</v>
      </c>
      <c r="T2069" s="122">
        <v>5.2516898983975997</v>
      </c>
      <c r="U2069" s="122">
        <v>4.9619504576683999</v>
      </c>
      <c r="V2069" s="122">
        <v>4.7446794828131997</v>
      </c>
      <c r="W2069" s="122">
        <v>4.6426031478232002</v>
      </c>
      <c r="X2069" s="122">
        <v>4.6776669309300001</v>
      </c>
      <c r="Y2069" s="122">
        <v>4.5081454453615999</v>
      </c>
      <c r="Z2069" s="122">
        <v>4.0540483587883998</v>
      </c>
      <c r="AA2069" s="122">
        <v>3.9935614008192002</v>
      </c>
      <c r="AB2069" s="122">
        <v>3.8480328777800001</v>
      </c>
      <c r="AC2069" s="122">
        <v>3.7149368741240001</v>
      </c>
      <c r="AD2069" s="122">
        <v>3.6097934832343999</v>
      </c>
      <c r="AE2069" s="122">
        <v>3.5623226574768001</v>
      </c>
      <c r="AF2069" s="122">
        <v>3.9000621662016002</v>
      </c>
      <c r="AG2069" s="122">
        <v>3.8261295259599999</v>
      </c>
      <c r="AH2069" s="122">
        <v>3.8060512704171998</v>
      </c>
      <c r="AI2069" s="122">
        <v>3.8694452010648002</v>
      </c>
      <c r="AJ2069" s="122">
        <v>4.0668709838904</v>
      </c>
      <c r="AK2069" s="122">
        <v>3.8763069344972001</v>
      </c>
      <c r="AL2069" s="122">
        <v>0</v>
      </c>
    </row>
    <row r="2070" spans="1:38" hidden="1" x14ac:dyDescent="0.25">
      <c r="A2070" s="122" t="s">
        <v>2001</v>
      </c>
      <c r="B2070" s="122">
        <v>1</v>
      </c>
      <c r="C2070" s="122" t="s">
        <v>2179</v>
      </c>
      <c r="D2070" s="122" t="s">
        <v>2138</v>
      </c>
      <c r="E2070" s="122">
        <v>38</v>
      </c>
      <c r="F2070" s="122">
        <v>0</v>
      </c>
      <c r="G2070" s="122">
        <v>0</v>
      </c>
      <c r="H2070" s="122">
        <v>0</v>
      </c>
      <c r="I2070" s="122">
        <v>0</v>
      </c>
      <c r="J2070" s="122">
        <v>0</v>
      </c>
      <c r="K2070" s="122">
        <v>0</v>
      </c>
      <c r="L2070" s="122">
        <v>0</v>
      </c>
      <c r="M2070" s="122">
        <v>0</v>
      </c>
      <c r="N2070" s="122">
        <v>0</v>
      </c>
      <c r="O2070" s="122">
        <v>0</v>
      </c>
      <c r="P2070" s="122">
        <v>0</v>
      </c>
      <c r="Q2070" s="122">
        <v>0</v>
      </c>
      <c r="R2070" s="122">
        <v>0</v>
      </c>
      <c r="S2070" s="122">
        <v>0</v>
      </c>
      <c r="T2070" s="122">
        <v>0</v>
      </c>
      <c r="U2070" s="122">
        <v>0</v>
      </c>
      <c r="V2070" s="122">
        <v>0</v>
      </c>
      <c r="W2070" s="122">
        <v>0</v>
      </c>
      <c r="X2070" s="122">
        <v>0</v>
      </c>
      <c r="Y2070" s="122">
        <v>0</v>
      </c>
      <c r="Z2070" s="122">
        <v>0</v>
      </c>
      <c r="AA2070" s="122">
        <v>0</v>
      </c>
      <c r="AB2070" s="122">
        <v>0</v>
      </c>
      <c r="AC2070" s="122">
        <v>0</v>
      </c>
      <c r="AD2070" s="122">
        <v>0</v>
      </c>
      <c r="AE2070" s="122">
        <v>0</v>
      </c>
      <c r="AF2070" s="122">
        <v>0</v>
      </c>
      <c r="AG2070" s="122">
        <v>0</v>
      </c>
      <c r="AH2070" s="122">
        <v>0</v>
      </c>
      <c r="AI2070" s="122">
        <v>0</v>
      </c>
      <c r="AJ2070" s="122">
        <v>0</v>
      </c>
      <c r="AK2070" s="122">
        <v>0</v>
      </c>
      <c r="AL2070" s="122">
        <v>0</v>
      </c>
    </row>
    <row r="2071" spans="1:38" hidden="1" x14ac:dyDescent="0.25">
      <c r="A2071" s="122" t="s">
        <v>2001</v>
      </c>
      <c r="B2071" s="122">
        <v>1</v>
      </c>
      <c r="C2071" s="122" t="s">
        <v>2179</v>
      </c>
      <c r="D2071" s="122" t="s">
        <v>2122</v>
      </c>
      <c r="E2071" s="122">
        <v>38</v>
      </c>
      <c r="F2071" s="122">
        <v>7.9961353533599996E-2</v>
      </c>
      <c r="G2071" s="122">
        <v>8.1551757655199994E-2</v>
      </c>
      <c r="H2071" s="122">
        <v>8.2955674970000004E-2</v>
      </c>
      <c r="I2071" s="122">
        <v>0.16582157772879999</v>
      </c>
      <c r="J2071" s="122">
        <v>0.14932218327040001</v>
      </c>
      <c r="K2071" s="122">
        <v>0.15126932911999999</v>
      </c>
      <c r="L2071" s="122">
        <v>0.18625078308199999</v>
      </c>
      <c r="M2071" s="122">
        <v>0.17530996908599999</v>
      </c>
      <c r="N2071" s="122">
        <v>0.20608140209440001</v>
      </c>
      <c r="O2071" s="122">
        <v>0.2011576703836</v>
      </c>
      <c r="P2071" s="122">
        <v>0.22327403247239999</v>
      </c>
      <c r="Q2071" s="122">
        <v>0.21916093695159999</v>
      </c>
      <c r="R2071" s="122">
        <v>0.20818789930680001</v>
      </c>
      <c r="S2071" s="122">
        <v>0.20887777737400001</v>
      </c>
      <c r="T2071" s="122">
        <v>0.2023730290904</v>
      </c>
      <c r="U2071" s="122">
        <v>0.2397884921292</v>
      </c>
      <c r="V2071" s="122">
        <v>0.24370757726280001</v>
      </c>
      <c r="W2071" s="122">
        <v>0.2422859634524</v>
      </c>
      <c r="X2071" s="122">
        <v>0.23759959883240001</v>
      </c>
      <c r="Y2071" s="122">
        <v>0.2467658185944</v>
      </c>
      <c r="Z2071" s="122">
        <v>0.24101091035280001</v>
      </c>
      <c r="AA2071" s="122">
        <v>0.23508772218400001</v>
      </c>
      <c r="AB2071" s="122">
        <v>0.23344083208880001</v>
      </c>
      <c r="AC2071" s="122">
        <v>0.20844085096519999</v>
      </c>
      <c r="AD2071" s="122">
        <v>0.19458429666480001</v>
      </c>
      <c r="AE2071" s="122">
        <v>0.20119685873839999</v>
      </c>
      <c r="AF2071" s="122">
        <v>0.1680308652708</v>
      </c>
      <c r="AG2071" s="122">
        <v>0.16155524878640001</v>
      </c>
      <c r="AH2071" s="122">
        <v>0.170651451446</v>
      </c>
      <c r="AI2071" s="122">
        <v>0.182109126234</v>
      </c>
      <c r="AJ2071" s="122">
        <v>0.1690026642836</v>
      </c>
      <c r="AK2071" s="122">
        <v>0.15466748056759999</v>
      </c>
      <c r="AL2071" s="122">
        <v>0</v>
      </c>
    </row>
    <row r="2072" spans="1:38" hidden="1" x14ac:dyDescent="0.25">
      <c r="A2072" s="122" t="s">
        <v>2001</v>
      </c>
      <c r="B2072" s="122">
        <v>1</v>
      </c>
      <c r="C2072" s="122" t="s">
        <v>2179</v>
      </c>
      <c r="D2072" s="122" t="s">
        <v>2123</v>
      </c>
      <c r="E2072" s="122">
        <v>38</v>
      </c>
      <c r="F2072" s="122">
        <v>3.1284559390531999</v>
      </c>
      <c r="G2072" s="122">
        <v>3.0242603791203999</v>
      </c>
      <c r="H2072" s="122">
        <v>3.2189771332991999</v>
      </c>
      <c r="I2072" s="122">
        <v>3.0077921323716001</v>
      </c>
      <c r="J2072" s="122">
        <v>3.2571607042939998</v>
      </c>
      <c r="K2072" s="122">
        <v>3.3814743933067999</v>
      </c>
      <c r="L2072" s="122">
        <v>3.2524375887752002</v>
      </c>
      <c r="M2072" s="122">
        <v>3.2875288418980002</v>
      </c>
      <c r="N2072" s="122">
        <v>2.9600785791444002</v>
      </c>
      <c r="O2072" s="122">
        <v>2.7988889660955998</v>
      </c>
      <c r="P2072" s="122">
        <v>2.7556284879535999</v>
      </c>
      <c r="Q2072" s="122">
        <v>2.6032560874040001</v>
      </c>
      <c r="R2072" s="122">
        <v>2.6839177934463998</v>
      </c>
      <c r="S2072" s="122">
        <v>2.6010184008256001</v>
      </c>
      <c r="T2072" s="122">
        <v>2.8652395451288002</v>
      </c>
      <c r="U2072" s="122">
        <v>2.7198262549304002</v>
      </c>
      <c r="V2072" s="122">
        <v>2.6687387882064</v>
      </c>
      <c r="W2072" s="122">
        <v>2.6587529872596001</v>
      </c>
      <c r="X2072" s="122">
        <v>2.5994304061264</v>
      </c>
      <c r="Y2072" s="122">
        <v>2.58267570253</v>
      </c>
      <c r="Z2072" s="122">
        <v>1.8238745016324001</v>
      </c>
      <c r="AA2072" s="122">
        <v>1.4868716395035999</v>
      </c>
      <c r="AB2072" s="122">
        <v>1.2597346422052</v>
      </c>
      <c r="AC2072" s="122">
        <v>1.3231279614811999</v>
      </c>
      <c r="AD2072" s="122">
        <v>1.2542378651907999</v>
      </c>
      <c r="AE2072" s="122">
        <v>1.5187393193644001</v>
      </c>
      <c r="AF2072" s="122">
        <v>1.5466023269508</v>
      </c>
      <c r="AG2072" s="122">
        <v>1.673610009176</v>
      </c>
      <c r="AH2072" s="122">
        <v>1.8133717725872001</v>
      </c>
      <c r="AI2072" s="122">
        <v>1.988555225944</v>
      </c>
      <c r="AJ2072" s="122">
        <v>1.7916305498672001</v>
      </c>
      <c r="AK2072" s="122">
        <v>2.0484250641736002</v>
      </c>
      <c r="AL2072" s="122">
        <v>0</v>
      </c>
    </row>
    <row r="2073" spans="1:38" hidden="1" x14ac:dyDescent="0.25">
      <c r="A2073" s="122" t="s">
        <v>2001</v>
      </c>
      <c r="B2073" s="122">
        <v>1</v>
      </c>
      <c r="C2073" s="122" t="s">
        <v>2179</v>
      </c>
      <c r="D2073" s="122" t="s">
        <v>2124</v>
      </c>
      <c r="E2073" s="122">
        <v>38</v>
      </c>
      <c r="F2073" s="122">
        <v>4.5873898153776</v>
      </c>
      <c r="G2073" s="122">
        <v>4.9171427412268001</v>
      </c>
      <c r="H2073" s="122">
        <v>5.2770079776371999</v>
      </c>
      <c r="I2073" s="122">
        <v>5.0083446066975998</v>
      </c>
      <c r="J2073" s="122">
        <v>4.8791759910683998</v>
      </c>
      <c r="K2073" s="122">
        <v>4.8920684643571999</v>
      </c>
      <c r="L2073" s="122">
        <v>5.4537934023748003</v>
      </c>
      <c r="M2073" s="122">
        <v>5.6133228900335999</v>
      </c>
      <c r="N2073" s="122">
        <v>5.4094417165879998</v>
      </c>
      <c r="O2073" s="122">
        <v>4.9467920897611997</v>
      </c>
      <c r="P2073" s="122">
        <v>4.8086959294248004</v>
      </c>
      <c r="Q2073" s="122">
        <v>4.7833404484572002</v>
      </c>
      <c r="R2073" s="122">
        <v>4.6146789646607997</v>
      </c>
      <c r="S2073" s="122">
        <v>4.6335262611596004</v>
      </c>
      <c r="T2073" s="122">
        <v>4.6959505527283998</v>
      </c>
      <c r="U2073" s="122">
        <v>4.6702967733772001</v>
      </c>
      <c r="V2073" s="122">
        <v>4.6632143758284004</v>
      </c>
      <c r="W2073" s="122">
        <v>4.5818894060183997</v>
      </c>
      <c r="X2073" s="122">
        <v>4.4377347244132004</v>
      </c>
      <c r="Y2073" s="122">
        <v>4.1741757323756001</v>
      </c>
      <c r="Z2073" s="122">
        <v>2.7204033190599999</v>
      </c>
      <c r="AA2073" s="122">
        <v>2.735151885634</v>
      </c>
      <c r="AB2073" s="122">
        <v>2.7988134736912</v>
      </c>
      <c r="AC2073" s="122">
        <v>2.6320274707608</v>
      </c>
      <c r="AD2073" s="122">
        <v>2.4891044055135998</v>
      </c>
      <c r="AE2073" s="122">
        <v>2.5008497586324001</v>
      </c>
      <c r="AF2073" s="122">
        <v>2.5083490595688001</v>
      </c>
      <c r="AG2073" s="122">
        <v>2.5870631764404002</v>
      </c>
      <c r="AH2073" s="122">
        <v>2.4502176385932</v>
      </c>
      <c r="AI2073" s="122">
        <v>2.3916337713211999</v>
      </c>
      <c r="AJ2073" s="122">
        <v>2.3808945184052002</v>
      </c>
      <c r="AK2073" s="122">
        <v>2.4218692425872002</v>
      </c>
      <c r="AL2073" s="122">
        <v>0</v>
      </c>
    </row>
    <row r="2074" spans="1:38" hidden="1" x14ac:dyDescent="0.25">
      <c r="A2074" s="122" t="s">
        <v>2001</v>
      </c>
      <c r="B2074" s="122">
        <v>1</v>
      </c>
      <c r="C2074" s="122" t="s">
        <v>2179</v>
      </c>
      <c r="D2074" s="122" t="s">
        <v>2125</v>
      </c>
      <c r="E2074" s="122">
        <v>38</v>
      </c>
      <c r="F2074" s="122">
        <v>0.65832756222519995</v>
      </c>
      <c r="G2074" s="122">
        <v>0.89611008607120002</v>
      </c>
      <c r="H2074" s="122">
        <v>0.897105482826</v>
      </c>
      <c r="I2074" s="122">
        <v>0.79869757364600003</v>
      </c>
      <c r="J2074" s="122">
        <v>0.90158288349920002</v>
      </c>
      <c r="K2074" s="122">
        <v>0.91580838313440005</v>
      </c>
      <c r="L2074" s="122">
        <v>0.95053816945080005</v>
      </c>
      <c r="M2074" s="122">
        <v>0.83289480717240005</v>
      </c>
      <c r="N2074" s="122">
        <v>0.79324523626879995</v>
      </c>
      <c r="O2074" s="122">
        <v>0.73096772583799996</v>
      </c>
      <c r="P2074" s="122">
        <v>0.72114847220360001</v>
      </c>
      <c r="Q2074" s="122">
        <v>0.72411822056840003</v>
      </c>
      <c r="R2074" s="122">
        <v>0.68295845685199996</v>
      </c>
      <c r="S2074" s="122">
        <v>0.70634432161159999</v>
      </c>
      <c r="T2074" s="122">
        <v>0.67750151285600002</v>
      </c>
      <c r="U2074" s="122">
        <v>0.62569013790640005</v>
      </c>
      <c r="V2074" s="122">
        <v>0.61799282167839997</v>
      </c>
      <c r="W2074" s="122">
        <v>0.60568346573279996</v>
      </c>
      <c r="X2074" s="122">
        <v>0.61454770169520001</v>
      </c>
      <c r="Y2074" s="122">
        <v>0.62968647232120001</v>
      </c>
      <c r="Z2074" s="122">
        <v>1.2284655760328</v>
      </c>
      <c r="AA2074" s="122">
        <v>1.0329922801464</v>
      </c>
      <c r="AB2074" s="122">
        <v>0.97643530271559997</v>
      </c>
      <c r="AC2074" s="122">
        <v>0.92686693905399997</v>
      </c>
      <c r="AD2074" s="122">
        <v>0.87986265447360001</v>
      </c>
      <c r="AE2074" s="122">
        <v>0.80125730828920005</v>
      </c>
      <c r="AF2074" s="122">
        <v>0.79855158502559997</v>
      </c>
      <c r="AG2074" s="122">
        <v>0.79843492225000001</v>
      </c>
      <c r="AH2074" s="122">
        <v>0.84085797946639995</v>
      </c>
      <c r="AI2074" s="122">
        <v>0.84468426556639997</v>
      </c>
      <c r="AJ2074" s="122">
        <v>0.85788719063600005</v>
      </c>
      <c r="AK2074" s="122">
        <v>0.88121653053000004</v>
      </c>
      <c r="AL2074" s="122">
        <v>0</v>
      </c>
    </row>
    <row r="2075" spans="1:38" hidden="1" x14ac:dyDescent="0.25">
      <c r="A2075" s="122" t="s">
        <v>2001</v>
      </c>
      <c r="B2075" s="122">
        <v>1</v>
      </c>
      <c r="C2075" s="122" t="s">
        <v>2179</v>
      </c>
      <c r="D2075" s="122" t="s">
        <v>2126</v>
      </c>
      <c r="E2075" s="122">
        <v>38</v>
      </c>
      <c r="F2075" s="122">
        <v>0.17955215076959999</v>
      </c>
      <c r="G2075" s="122">
        <v>0.17907101063600001</v>
      </c>
      <c r="H2075" s="122">
        <v>0.17253033961520001</v>
      </c>
      <c r="I2075" s="122">
        <v>0.16229518138400001</v>
      </c>
      <c r="J2075" s="122">
        <v>0.1594768830004</v>
      </c>
      <c r="K2075" s="122">
        <v>0.1494269134932</v>
      </c>
      <c r="L2075" s="122">
        <v>0.14818240144399999</v>
      </c>
      <c r="M2075" s="122">
        <v>0.13543135093879999</v>
      </c>
      <c r="N2075" s="122">
        <v>0.1217416207224</v>
      </c>
      <c r="O2075" s="122">
        <v>0.1103849938436</v>
      </c>
      <c r="P2075" s="122">
        <v>0.1069333167364</v>
      </c>
      <c r="Q2075" s="122">
        <v>9.6066019184799997E-2</v>
      </c>
      <c r="R2075" s="122">
        <v>9.8750300208000005E-2</v>
      </c>
      <c r="S2075" s="122">
        <v>0.1017791087824</v>
      </c>
      <c r="T2075" s="122">
        <v>9.40449130908E-2</v>
      </c>
      <c r="U2075" s="122">
        <v>8.9526258323600005E-2</v>
      </c>
      <c r="V2075" s="122">
        <v>9.8148026670399999E-2</v>
      </c>
      <c r="W2075" s="122">
        <v>0.1083030093908</v>
      </c>
      <c r="X2075" s="122">
        <v>9.9744836620799998E-2</v>
      </c>
      <c r="Y2075" s="122">
        <v>8.1275756855999998E-2</v>
      </c>
      <c r="Z2075" s="122">
        <v>0.15973635461839999</v>
      </c>
      <c r="AA2075" s="122">
        <v>0.16130983853879999</v>
      </c>
      <c r="AB2075" s="122">
        <v>0.1628771697868</v>
      </c>
      <c r="AC2075" s="122">
        <v>0.19403519850959999</v>
      </c>
      <c r="AD2075" s="122">
        <v>0.19710732485079999</v>
      </c>
      <c r="AE2075" s="122">
        <v>0.20102049647680001</v>
      </c>
      <c r="AF2075" s="122">
        <v>0.20488324535560001</v>
      </c>
      <c r="AG2075" s="122">
        <v>0.1879818212104</v>
      </c>
      <c r="AH2075" s="122">
        <v>0.18756048841600001</v>
      </c>
      <c r="AI2075" s="122">
        <v>0.18169644037999999</v>
      </c>
      <c r="AJ2075" s="122">
        <v>0.14718935630560001</v>
      </c>
      <c r="AK2075" s="122">
        <v>0.14697466301000001</v>
      </c>
      <c r="AL2075" s="122">
        <v>0</v>
      </c>
    </row>
    <row r="2076" spans="1:38" hidden="1" x14ac:dyDescent="0.25">
      <c r="A2076" s="122" t="s">
        <v>1998</v>
      </c>
      <c r="B2076" s="122">
        <v>1</v>
      </c>
      <c r="C2076" s="122" t="s">
        <v>2180</v>
      </c>
      <c r="D2076" s="122" t="s">
        <v>2078</v>
      </c>
      <c r="E2076" s="122">
        <v>39</v>
      </c>
      <c r="F2076" s="122">
        <v>3.1539261880000002E-4</v>
      </c>
      <c r="G2076" s="122">
        <v>3.0024168999999998E-4</v>
      </c>
      <c r="H2076" s="122">
        <v>3.0803140200000003E-4</v>
      </c>
      <c r="I2076" s="122">
        <v>5.4437885039999997E-4</v>
      </c>
      <c r="J2076" s="122">
        <v>8.2666351039999998E-4</v>
      </c>
      <c r="K2076" s="122">
        <v>1.0652646872E-3</v>
      </c>
      <c r="L2076" s="122">
        <v>1.4284633272E-3</v>
      </c>
      <c r="M2076" s="122">
        <v>1.6257692723999999E-3</v>
      </c>
      <c r="N2076" s="122">
        <v>1.478453928E-3</v>
      </c>
      <c r="O2076" s="122">
        <v>1.481818604E-3</v>
      </c>
      <c r="P2076" s="122">
        <v>1.3680184083999999E-3</v>
      </c>
      <c r="Q2076" s="122">
        <v>1.5546440448000001E-3</v>
      </c>
      <c r="R2076" s="122">
        <v>1.769539464E-3</v>
      </c>
      <c r="S2076" s="122">
        <v>1.8254758928E-3</v>
      </c>
      <c r="T2076" s="122">
        <v>1.7326074359999999E-3</v>
      </c>
      <c r="U2076" s="122">
        <v>1.7129390376000001E-3</v>
      </c>
      <c r="V2076" s="122">
        <v>1.2529666743999999E-3</v>
      </c>
      <c r="W2076" s="122">
        <v>1.2183850840000001E-3</v>
      </c>
      <c r="X2076" s="122">
        <v>1.1600538656E-3</v>
      </c>
      <c r="Y2076" s="122">
        <v>1.2506806424000001E-3</v>
      </c>
      <c r="Z2076" s="122">
        <v>1.3778986759999999E-3</v>
      </c>
      <c r="AA2076" s="122">
        <v>1.4087670716E-3</v>
      </c>
      <c r="AB2076" s="122">
        <v>1.6679857964000001E-3</v>
      </c>
      <c r="AC2076" s="122">
        <v>1.3004148807999999E-3</v>
      </c>
      <c r="AD2076" s="122">
        <v>1.0328914735999999E-3</v>
      </c>
      <c r="AE2076" s="122">
        <v>9.7395562880000001E-4</v>
      </c>
      <c r="AF2076" s="122">
        <v>9.0961545640000005E-4</v>
      </c>
      <c r="AG2076" s="122">
        <v>8.2698039200000001E-4</v>
      </c>
      <c r="AH2076" s="122">
        <v>9.00814894E-4</v>
      </c>
      <c r="AI2076" s="122">
        <v>7.8508052000000005E-4</v>
      </c>
      <c r="AJ2076" s="122">
        <v>8.5993272679999995E-4</v>
      </c>
      <c r="AK2076" s="122">
        <v>8.5081298679999995E-4</v>
      </c>
      <c r="AL2076" s="122">
        <v>0</v>
      </c>
    </row>
    <row r="2077" spans="1:38" hidden="1" x14ac:dyDescent="0.25">
      <c r="A2077" s="122" t="s">
        <v>1998</v>
      </c>
      <c r="B2077" s="122">
        <v>1</v>
      </c>
      <c r="C2077" s="122" t="s">
        <v>2180</v>
      </c>
      <c r="D2077" s="122" t="s">
        <v>2079</v>
      </c>
      <c r="E2077" s="122">
        <v>39</v>
      </c>
      <c r="F2077" s="122">
        <v>0.7664110384392</v>
      </c>
      <c r="G2077" s="122">
        <v>0.74923662229919996</v>
      </c>
      <c r="H2077" s="122">
        <v>0.70143129241360003</v>
      </c>
      <c r="I2077" s="122">
        <v>0.69602551521160005</v>
      </c>
      <c r="J2077" s="122">
        <v>0.67123190359399998</v>
      </c>
      <c r="K2077" s="122">
        <v>0.62411132134400005</v>
      </c>
      <c r="L2077" s="122">
        <v>0.55148772687960002</v>
      </c>
      <c r="M2077" s="122">
        <v>0.52996242102720004</v>
      </c>
      <c r="N2077" s="122">
        <v>0.52533863658080004</v>
      </c>
      <c r="O2077" s="122">
        <v>0.48859383116040001</v>
      </c>
      <c r="P2077" s="122">
        <v>0.4846155004264</v>
      </c>
      <c r="Q2077" s="122">
        <v>0.49828124173799998</v>
      </c>
      <c r="R2077" s="122">
        <v>0.47334716472119998</v>
      </c>
      <c r="S2077" s="122">
        <v>0.46028716914040002</v>
      </c>
      <c r="T2077" s="122">
        <v>0.46554604225640001</v>
      </c>
      <c r="U2077" s="122">
        <v>0.4562905706548</v>
      </c>
      <c r="V2077" s="122">
        <v>0.48228332027120002</v>
      </c>
      <c r="W2077" s="122">
        <v>0.4913598542048</v>
      </c>
      <c r="X2077" s="122">
        <v>0.47788147566319999</v>
      </c>
      <c r="Y2077" s="122">
        <v>0.46517074316719997</v>
      </c>
      <c r="Z2077" s="122">
        <v>0.47084570109079998</v>
      </c>
      <c r="AA2077" s="122">
        <v>0.47361890754079999</v>
      </c>
      <c r="AB2077" s="122">
        <v>0.45726681675640002</v>
      </c>
      <c r="AC2077" s="122">
        <v>0.4414607011808</v>
      </c>
      <c r="AD2077" s="122">
        <v>0.4574816536472</v>
      </c>
      <c r="AE2077" s="122">
        <v>0.46284812741999998</v>
      </c>
      <c r="AF2077" s="122">
        <v>0.4088482008016</v>
      </c>
      <c r="AG2077" s="122">
        <v>0.43105663031199998</v>
      </c>
      <c r="AH2077" s="122">
        <v>0.45145548871359997</v>
      </c>
      <c r="AI2077" s="122">
        <v>0.45861086608399998</v>
      </c>
      <c r="AJ2077" s="122">
        <v>0.45748132336199998</v>
      </c>
      <c r="AK2077" s="122">
        <v>0.45438918956759999</v>
      </c>
      <c r="AL2077" s="122">
        <v>0</v>
      </c>
    </row>
    <row r="2078" spans="1:38" hidden="1" x14ac:dyDescent="0.25">
      <c r="A2078" s="122" t="s">
        <v>1998</v>
      </c>
      <c r="B2078" s="122">
        <v>1</v>
      </c>
      <c r="C2078" s="122" t="s">
        <v>2180</v>
      </c>
      <c r="D2078" s="122" t="s">
        <v>2080</v>
      </c>
      <c r="E2078" s="122">
        <v>39</v>
      </c>
      <c r="F2078" s="122">
        <v>1.0916754403072</v>
      </c>
      <c r="G2078" s="122">
        <v>1.0743792133479999</v>
      </c>
      <c r="H2078" s="122">
        <v>0.98810499990159995</v>
      </c>
      <c r="I2078" s="122">
        <v>1.0071790293656</v>
      </c>
      <c r="J2078" s="122">
        <v>0.92823781483440004</v>
      </c>
      <c r="K2078" s="122">
        <v>0.85411439964199998</v>
      </c>
      <c r="L2078" s="122">
        <v>0.78423575408919999</v>
      </c>
      <c r="M2078" s="122">
        <v>0.79225425505239999</v>
      </c>
      <c r="N2078" s="122">
        <v>0.73363673694359999</v>
      </c>
      <c r="O2078" s="122">
        <v>0.60310271204400001</v>
      </c>
      <c r="P2078" s="122">
        <v>0.58016757098159999</v>
      </c>
      <c r="Q2078" s="122">
        <v>0.54249961366720001</v>
      </c>
      <c r="R2078" s="122">
        <v>0.4711179888548</v>
      </c>
      <c r="S2078" s="122">
        <v>0.36858351514600002</v>
      </c>
      <c r="T2078" s="122">
        <v>0.38764635393680003</v>
      </c>
      <c r="U2078" s="122">
        <v>0.37017132521040003</v>
      </c>
      <c r="V2078" s="122">
        <v>0.35077929977159999</v>
      </c>
      <c r="W2078" s="122">
        <v>0.35439567323999999</v>
      </c>
      <c r="X2078" s="122">
        <v>0.33282256324800003</v>
      </c>
      <c r="Y2078" s="122">
        <v>0.28429322894839998</v>
      </c>
      <c r="Z2078" s="122">
        <v>0.27608224229599998</v>
      </c>
      <c r="AA2078" s="122">
        <v>0.26113275507479999</v>
      </c>
      <c r="AB2078" s="122">
        <v>0.25715483349360002</v>
      </c>
      <c r="AC2078" s="122">
        <v>0.2456066377968</v>
      </c>
      <c r="AD2078" s="122">
        <v>0.23975382672359999</v>
      </c>
      <c r="AE2078" s="122">
        <v>0.25531249481079998</v>
      </c>
      <c r="AF2078" s="122">
        <v>0.24511827270559999</v>
      </c>
      <c r="AG2078" s="122">
        <v>0.24629117908920001</v>
      </c>
      <c r="AH2078" s="122">
        <v>0.2518351236436</v>
      </c>
      <c r="AI2078" s="122">
        <v>0.24476185681359999</v>
      </c>
      <c r="AJ2078" s="122">
        <v>0.24205755533680001</v>
      </c>
      <c r="AK2078" s="122">
        <v>0.23889502665279999</v>
      </c>
      <c r="AL2078" s="122">
        <v>0</v>
      </c>
    </row>
    <row r="2079" spans="1:38" hidden="1" x14ac:dyDescent="0.25">
      <c r="A2079" s="122" t="s">
        <v>1998</v>
      </c>
      <c r="B2079" s="122">
        <v>1</v>
      </c>
      <c r="C2079" s="122" t="s">
        <v>2180</v>
      </c>
      <c r="D2079" s="122" t="s">
        <v>2133</v>
      </c>
      <c r="E2079" s="122">
        <v>39</v>
      </c>
      <c r="F2079" s="122">
        <v>0</v>
      </c>
      <c r="G2079" s="122">
        <v>0</v>
      </c>
      <c r="H2079" s="122">
        <v>0</v>
      </c>
      <c r="I2079" s="122">
        <v>0</v>
      </c>
      <c r="J2079" s="122">
        <v>0</v>
      </c>
      <c r="K2079" s="122">
        <v>0</v>
      </c>
      <c r="L2079" s="122">
        <v>0</v>
      </c>
      <c r="M2079" s="122">
        <v>0</v>
      </c>
      <c r="N2079" s="122">
        <v>0</v>
      </c>
      <c r="O2079" s="122">
        <v>0</v>
      </c>
      <c r="P2079" s="122">
        <v>0</v>
      </c>
      <c r="Q2079" s="122">
        <v>0</v>
      </c>
      <c r="R2079" s="122">
        <v>0</v>
      </c>
      <c r="S2079" s="122">
        <v>0</v>
      </c>
      <c r="T2079" s="122">
        <v>0</v>
      </c>
      <c r="U2079" s="122">
        <v>0</v>
      </c>
      <c r="V2079" s="122">
        <v>0</v>
      </c>
      <c r="W2079" s="122">
        <v>0</v>
      </c>
      <c r="X2079" s="122">
        <v>0</v>
      </c>
      <c r="Y2079" s="122">
        <v>0</v>
      </c>
      <c r="Z2079" s="122">
        <v>0</v>
      </c>
      <c r="AA2079" s="122">
        <v>0</v>
      </c>
      <c r="AB2079" s="122">
        <v>0</v>
      </c>
      <c r="AC2079" s="122">
        <v>0</v>
      </c>
      <c r="AD2079" s="122">
        <v>0</v>
      </c>
      <c r="AE2079" s="122">
        <v>0</v>
      </c>
      <c r="AF2079" s="122">
        <v>0</v>
      </c>
      <c r="AG2079" s="122">
        <v>0</v>
      </c>
      <c r="AH2079" s="122">
        <v>0</v>
      </c>
      <c r="AI2079" s="122">
        <v>0</v>
      </c>
      <c r="AJ2079" s="122">
        <v>0</v>
      </c>
      <c r="AK2079" s="122">
        <v>0</v>
      </c>
      <c r="AL2079" s="122">
        <v>0</v>
      </c>
    </row>
    <row r="2080" spans="1:38" hidden="1" x14ac:dyDescent="0.25">
      <c r="A2080" s="122" t="s">
        <v>1998</v>
      </c>
      <c r="B2080" s="122">
        <v>1</v>
      </c>
      <c r="C2080" s="122" t="s">
        <v>2180</v>
      </c>
      <c r="D2080" s="122" t="s">
        <v>2081</v>
      </c>
      <c r="E2080" s="122">
        <v>39</v>
      </c>
      <c r="F2080" s="122">
        <v>0.62712195345800004</v>
      </c>
      <c r="G2080" s="122">
        <v>0.64576784378679997</v>
      </c>
      <c r="H2080" s="122">
        <v>0.65248539830600005</v>
      </c>
      <c r="I2080" s="122">
        <v>0.67018040026280001</v>
      </c>
      <c r="J2080" s="122">
        <v>0.7782387592476</v>
      </c>
      <c r="K2080" s="122">
        <v>0.8039663954224</v>
      </c>
      <c r="L2080" s="122">
        <v>0.84549184065359995</v>
      </c>
      <c r="M2080" s="122">
        <v>0.86980289911480002</v>
      </c>
      <c r="N2080" s="122">
        <v>0.86165779837760004</v>
      </c>
      <c r="O2080" s="122">
        <v>0.95101919360840004</v>
      </c>
      <c r="P2080" s="122">
        <v>0.8836002532392</v>
      </c>
      <c r="Q2080" s="122">
        <v>0.98898474396119995</v>
      </c>
      <c r="R2080" s="122">
        <v>0.98395299887919996</v>
      </c>
      <c r="S2080" s="122">
        <v>1.0485747748280001</v>
      </c>
      <c r="T2080" s="122">
        <v>0.96027858426360002</v>
      </c>
      <c r="U2080" s="122">
        <v>1.0069357006155999</v>
      </c>
      <c r="V2080" s="122">
        <v>0.99684637951639998</v>
      </c>
      <c r="W2080" s="122">
        <v>1.1174154162248</v>
      </c>
      <c r="X2080" s="122">
        <v>1.1101408800943999</v>
      </c>
      <c r="Y2080" s="122">
        <v>1.0985395018696</v>
      </c>
      <c r="Z2080" s="122">
        <v>0.96036187565919995</v>
      </c>
      <c r="AA2080" s="122">
        <v>0.88736136897520002</v>
      </c>
      <c r="AB2080" s="122">
        <v>0.90080834586119995</v>
      </c>
      <c r="AC2080" s="122">
        <v>0.83896609126120003</v>
      </c>
      <c r="AD2080" s="122">
        <v>0.81312131052879999</v>
      </c>
      <c r="AE2080" s="122">
        <v>0.79960966965320002</v>
      </c>
      <c r="AF2080" s="122">
        <v>0.78529121886599995</v>
      </c>
      <c r="AG2080" s="122">
        <v>0.83515474729399997</v>
      </c>
      <c r="AH2080" s="122">
        <v>0.847683497206</v>
      </c>
      <c r="AI2080" s="122">
        <v>0.81485973084600005</v>
      </c>
      <c r="AJ2080" s="122">
        <v>0.8017222311112</v>
      </c>
      <c r="AK2080" s="122">
        <v>0.80498950214200005</v>
      </c>
      <c r="AL2080" s="122">
        <v>0</v>
      </c>
    </row>
    <row r="2081" spans="1:38" x14ac:dyDescent="0.25">
      <c r="A2081" s="122" t="s">
        <v>1998</v>
      </c>
      <c r="B2081" s="122">
        <v>1</v>
      </c>
      <c r="C2081" s="122" t="s">
        <v>2180</v>
      </c>
      <c r="D2081" s="122" t="s">
        <v>2082</v>
      </c>
      <c r="E2081" s="122">
        <v>39</v>
      </c>
      <c r="F2081" s="122">
        <v>5.6195280770803997</v>
      </c>
      <c r="G2081" s="122">
        <v>5.8510792002935998</v>
      </c>
      <c r="H2081" s="122">
        <v>5.9806229410676002</v>
      </c>
      <c r="I2081" s="122">
        <v>6.0420517939040002</v>
      </c>
      <c r="J2081" s="122">
        <v>6.4443132845055997</v>
      </c>
      <c r="K2081" s="122">
        <v>6.7653950779856</v>
      </c>
      <c r="L2081" s="122">
        <v>6.8653483584671999</v>
      </c>
      <c r="M2081" s="122">
        <v>7.2653942001563996</v>
      </c>
      <c r="N2081" s="122">
        <v>7.0454450555468</v>
      </c>
      <c r="O2081" s="122">
        <v>7.9351529716144</v>
      </c>
      <c r="P2081" s="122">
        <v>8.1116868849883996</v>
      </c>
      <c r="Q2081" s="122">
        <v>8.7170744356303995</v>
      </c>
      <c r="R2081" s="122">
        <v>8.8953257075395999</v>
      </c>
      <c r="S2081" s="122">
        <v>9.2724151977127995</v>
      </c>
      <c r="T2081" s="122">
        <v>8.7225936746732007</v>
      </c>
      <c r="U2081" s="122">
        <v>9.0449226237999998</v>
      </c>
      <c r="V2081" s="122">
        <v>9.1744614530184005</v>
      </c>
      <c r="W2081" s="122">
        <v>10.04859362066</v>
      </c>
      <c r="X2081" s="122">
        <v>10.431364168640799</v>
      </c>
      <c r="Y2081" s="122">
        <v>10.0687897517116</v>
      </c>
      <c r="Z2081" s="122">
        <v>9.6969690180804005</v>
      </c>
      <c r="AA2081" s="122">
        <v>9.7676121626804004</v>
      </c>
      <c r="AB2081" s="122">
        <v>10.3527200132104</v>
      </c>
      <c r="AC2081" s="122">
        <v>9.9319985658432</v>
      </c>
      <c r="AD2081" s="122">
        <v>10.2126907783208</v>
      </c>
      <c r="AE2081" s="122">
        <v>9.7604515391403996</v>
      </c>
      <c r="AF2081" s="122">
        <v>9.6052994834047993</v>
      </c>
      <c r="AG2081" s="122">
        <v>9.6293868533043998</v>
      </c>
      <c r="AH2081" s="122">
        <v>9.4064961025895997</v>
      </c>
      <c r="AI2081" s="122">
        <v>8.7147786134667999</v>
      </c>
      <c r="AJ2081" s="122">
        <v>9.2011435269795996</v>
      </c>
      <c r="AK2081" s="122">
        <v>9.2920145199895998</v>
      </c>
      <c r="AL2081" s="122">
        <v>0</v>
      </c>
    </row>
    <row r="2082" spans="1:38" hidden="1" x14ac:dyDescent="0.25">
      <c r="A2082" s="122" t="s">
        <v>1998</v>
      </c>
      <c r="B2082" s="122">
        <v>1</v>
      </c>
      <c r="C2082" s="122" t="s">
        <v>2180</v>
      </c>
      <c r="D2082" s="122" t="s">
        <v>474</v>
      </c>
      <c r="E2082" s="122">
        <v>39</v>
      </c>
      <c r="F2082" s="122">
        <v>0.46113225958800003</v>
      </c>
      <c r="G2082" s="122">
        <v>0.49797235191479999</v>
      </c>
      <c r="H2082" s="122">
        <v>0.5013960596932</v>
      </c>
      <c r="I2082" s="122">
        <v>0.5287784905788</v>
      </c>
      <c r="J2082" s="122">
        <v>0.60744800124959997</v>
      </c>
      <c r="K2082" s="122">
        <v>0.62657350847000004</v>
      </c>
      <c r="L2082" s="122">
        <v>0.66469724848519995</v>
      </c>
      <c r="M2082" s="122">
        <v>0.7257828967312</v>
      </c>
      <c r="N2082" s="122">
        <v>0.75799554077800002</v>
      </c>
      <c r="O2082" s="122">
        <v>0.75503066774240002</v>
      </c>
      <c r="P2082" s="122">
        <v>0.79141015606800003</v>
      </c>
      <c r="Q2082" s="122">
        <v>0.77160583649519998</v>
      </c>
      <c r="R2082" s="122">
        <v>0.78451996424759995</v>
      </c>
      <c r="S2082" s="122">
        <v>0.77192715410720003</v>
      </c>
      <c r="T2082" s="122">
        <v>0.68541458940639999</v>
      </c>
      <c r="U2082" s="122">
        <v>0.73993284113839997</v>
      </c>
      <c r="V2082" s="122">
        <v>0.75756297555679997</v>
      </c>
      <c r="W2082" s="122">
        <v>0.83676939963399999</v>
      </c>
      <c r="X2082" s="122">
        <v>0.79642006180239999</v>
      </c>
      <c r="Y2082" s="122">
        <v>0.75985191870839996</v>
      </c>
      <c r="Z2082" s="122">
        <v>0.75467498938440003</v>
      </c>
      <c r="AA2082" s="122">
        <v>0.78403373116039998</v>
      </c>
      <c r="AB2082" s="122">
        <v>0.82236984376120004</v>
      </c>
      <c r="AC2082" s="122">
        <v>0.79275216119680003</v>
      </c>
      <c r="AD2082" s="122">
        <v>0.77752620471680001</v>
      </c>
      <c r="AE2082" s="122">
        <v>0.80905830035519999</v>
      </c>
      <c r="AF2082" s="122">
        <v>0.81035088233399999</v>
      </c>
      <c r="AG2082" s="122">
        <v>0.83119022266840004</v>
      </c>
      <c r="AH2082" s="122">
        <v>0.90213091192280004</v>
      </c>
      <c r="AI2082" s="122">
        <v>0.93592184245279997</v>
      </c>
      <c r="AJ2082" s="122">
        <v>0.97928845321720004</v>
      </c>
      <c r="AK2082" s="122">
        <v>0.97719973852480002</v>
      </c>
      <c r="AL2082" s="122">
        <v>0</v>
      </c>
    </row>
    <row r="2083" spans="1:38" hidden="1" x14ac:dyDescent="0.25">
      <c r="A2083" s="122" t="s">
        <v>1998</v>
      </c>
      <c r="B2083" s="122">
        <v>1</v>
      </c>
      <c r="C2083" s="122" t="s">
        <v>2180</v>
      </c>
      <c r="D2083" s="122" t="s">
        <v>2083</v>
      </c>
      <c r="E2083" s="122">
        <v>39</v>
      </c>
      <c r="F2083" s="122">
        <v>3.9430042078000001E-2</v>
      </c>
      <c r="G2083" s="122">
        <v>3.9975970356E-2</v>
      </c>
      <c r="H2083" s="122">
        <v>3.8185717485999998E-2</v>
      </c>
      <c r="I2083" s="122">
        <v>4.2595715971200002E-2</v>
      </c>
      <c r="J2083" s="122">
        <v>4.1778971763200001E-2</v>
      </c>
      <c r="K2083" s="122">
        <v>4.0976372018400001E-2</v>
      </c>
      <c r="L2083" s="122">
        <v>4.0052180058799999E-2</v>
      </c>
      <c r="M2083" s="122">
        <v>3.8549256379200002E-2</v>
      </c>
      <c r="N2083" s="122">
        <v>4.4886829408399997E-2</v>
      </c>
      <c r="O2083" s="122">
        <v>4.9928253782399998E-2</v>
      </c>
      <c r="P2083" s="122">
        <v>4.7819018469600003E-2</v>
      </c>
      <c r="Q2083" s="122">
        <v>4.9887009877600003E-2</v>
      </c>
      <c r="R2083" s="122">
        <v>4.9735149632E-2</v>
      </c>
      <c r="S2083" s="122">
        <v>4.9597291489200002E-2</v>
      </c>
      <c r="T2083" s="122">
        <v>4.7035422977200002E-2</v>
      </c>
      <c r="U2083" s="122">
        <v>4.9056346217200002E-2</v>
      </c>
      <c r="V2083" s="122">
        <v>5.0279559243200003E-2</v>
      </c>
      <c r="W2083" s="122">
        <v>5.2575434477999998E-2</v>
      </c>
      <c r="X2083" s="122">
        <v>5.4100085857999997E-2</v>
      </c>
      <c r="Y2083" s="122">
        <v>5.3035075259600002E-2</v>
      </c>
      <c r="Z2083" s="122">
        <v>5.7489445039599997E-2</v>
      </c>
      <c r="AA2083" s="122">
        <v>6.0379607752799998E-2</v>
      </c>
      <c r="AB2083" s="122">
        <v>6.1959831746399997E-2</v>
      </c>
      <c r="AC2083" s="122">
        <v>6.2674638891199994E-2</v>
      </c>
      <c r="AD2083" s="122">
        <v>6.7414462891999996E-2</v>
      </c>
      <c r="AE2083" s="122">
        <v>7.4203225350799998E-2</v>
      </c>
      <c r="AF2083" s="122">
        <v>7.8380202300400006E-2</v>
      </c>
      <c r="AG2083" s="122">
        <v>7.7725474559599994E-2</v>
      </c>
      <c r="AH2083" s="122">
        <v>8.5115641447200005E-2</v>
      </c>
      <c r="AI2083" s="122">
        <v>7.9342106883199995E-2</v>
      </c>
      <c r="AJ2083" s="122">
        <v>8.1825810035199995E-2</v>
      </c>
      <c r="AK2083" s="122">
        <v>8.2552175803999997E-2</v>
      </c>
      <c r="AL2083" s="122">
        <v>0</v>
      </c>
    </row>
    <row r="2084" spans="1:38" hidden="1" x14ac:dyDescent="0.25">
      <c r="A2084" s="122" t="s">
        <v>1998</v>
      </c>
      <c r="B2084" s="122">
        <v>1</v>
      </c>
      <c r="C2084" s="122" t="s">
        <v>2180</v>
      </c>
      <c r="D2084" s="122" t="s">
        <v>2085</v>
      </c>
      <c r="E2084" s="122">
        <v>39</v>
      </c>
      <c r="F2084" s="122">
        <v>4.0134921450399999E-2</v>
      </c>
      <c r="G2084" s="122">
        <v>4.34882404656E-2</v>
      </c>
      <c r="H2084" s="122">
        <v>4.4987002983999998E-2</v>
      </c>
      <c r="I2084" s="122">
        <v>4.7982488105999997E-2</v>
      </c>
      <c r="J2084" s="122">
        <v>4.4498666920399998E-2</v>
      </c>
      <c r="K2084" s="122">
        <v>4.5062401938399999E-2</v>
      </c>
      <c r="L2084" s="122">
        <v>4.2659411818800001E-2</v>
      </c>
      <c r="M2084" s="122">
        <v>4.3405193235599999E-2</v>
      </c>
      <c r="N2084" s="122">
        <v>4.6885673071999999E-2</v>
      </c>
      <c r="O2084" s="122">
        <v>4.8502233175199999E-2</v>
      </c>
      <c r="P2084" s="122">
        <v>4.6065201596399999E-2</v>
      </c>
      <c r="Q2084" s="122">
        <v>4.6305372856399997E-2</v>
      </c>
      <c r="R2084" s="122">
        <v>4.8347460179199997E-2</v>
      </c>
      <c r="S2084" s="122">
        <v>4.9678829256E-2</v>
      </c>
      <c r="T2084" s="122">
        <v>4.7391513987999997E-2</v>
      </c>
      <c r="U2084" s="122">
        <v>4.7996389378E-2</v>
      </c>
      <c r="V2084" s="122">
        <v>4.6269407967999998E-2</v>
      </c>
      <c r="W2084" s="122">
        <v>4.8032613812400003E-2</v>
      </c>
      <c r="X2084" s="122">
        <v>4.6367318454800001E-2</v>
      </c>
      <c r="Y2084" s="122">
        <v>4.5712376043599998E-2</v>
      </c>
      <c r="Z2084" s="122">
        <v>4.5973817498000003E-2</v>
      </c>
      <c r="AA2084" s="122">
        <v>4.22795099356E-2</v>
      </c>
      <c r="AB2084" s="122">
        <v>4.3344189366799998E-2</v>
      </c>
      <c r="AC2084" s="122">
        <v>4.2570761760799998E-2</v>
      </c>
      <c r="AD2084" s="122">
        <v>4.6099172764400002E-2</v>
      </c>
      <c r="AE2084" s="122">
        <v>4.98409621192E-2</v>
      </c>
      <c r="AF2084" s="122">
        <v>5.35819396448E-2</v>
      </c>
      <c r="AG2084" s="122">
        <v>5.4221897142E-2</v>
      </c>
      <c r="AH2084" s="122">
        <v>5.61847284012E-2</v>
      </c>
      <c r="AI2084" s="122">
        <v>5.2257729851600002E-2</v>
      </c>
      <c r="AJ2084" s="122">
        <v>4.7719227525199998E-2</v>
      </c>
      <c r="AK2084" s="122">
        <v>4.7590627100799997E-2</v>
      </c>
      <c r="AL2084" s="122">
        <v>0</v>
      </c>
    </row>
    <row r="2085" spans="1:38" hidden="1" x14ac:dyDescent="0.25">
      <c r="A2085" s="122" t="s">
        <v>1998</v>
      </c>
      <c r="B2085" s="122">
        <v>1</v>
      </c>
      <c r="C2085" s="122" t="s">
        <v>2180</v>
      </c>
      <c r="D2085" s="122" t="s">
        <v>2086</v>
      </c>
      <c r="E2085" s="122">
        <v>39</v>
      </c>
      <c r="F2085" s="122">
        <v>0.80469200521079998</v>
      </c>
      <c r="G2085" s="122">
        <v>0.79432013206840002</v>
      </c>
      <c r="H2085" s="122">
        <v>0.77532250415479997</v>
      </c>
      <c r="I2085" s="122">
        <v>0.80961404902559997</v>
      </c>
      <c r="J2085" s="122">
        <v>0.85088580331999997</v>
      </c>
      <c r="K2085" s="122">
        <v>0.81715007008880003</v>
      </c>
      <c r="L2085" s="122">
        <v>0.80362542768199996</v>
      </c>
      <c r="M2085" s="122">
        <v>0.84137434727360005</v>
      </c>
      <c r="N2085" s="122">
        <v>0.87476377390640003</v>
      </c>
      <c r="O2085" s="122">
        <v>0.85608847825479994</v>
      </c>
      <c r="P2085" s="122">
        <v>0.86191442537480001</v>
      </c>
      <c r="Q2085" s="122">
        <v>0.87547226403559997</v>
      </c>
      <c r="R2085" s="122">
        <v>0.83022024009399997</v>
      </c>
      <c r="S2085" s="122">
        <v>0.8136658736472</v>
      </c>
      <c r="T2085" s="122">
        <v>0.77890238369999998</v>
      </c>
      <c r="U2085" s="122">
        <v>0.77888023946319995</v>
      </c>
      <c r="V2085" s="122">
        <v>0.7666311086616</v>
      </c>
      <c r="W2085" s="122">
        <v>0.78930112442160005</v>
      </c>
      <c r="X2085" s="122">
        <v>0.7087896089904</v>
      </c>
      <c r="Y2085" s="122">
        <v>0.71468554467519996</v>
      </c>
      <c r="Z2085" s="122">
        <v>0.67428479027840005</v>
      </c>
      <c r="AA2085" s="122">
        <v>0.7167171809224</v>
      </c>
      <c r="AB2085" s="122">
        <v>0.63703311515759997</v>
      </c>
      <c r="AC2085" s="122">
        <v>0.66135241585280002</v>
      </c>
      <c r="AD2085" s="122">
        <v>0.65784975093880005</v>
      </c>
      <c r="AE2085" s="122">
        <v>0.7112387725464</v>
      </c>
      <c r="AF2085" s="122">
        <v>0.64662924515840003</v>
      </c>
      <c r="AG2085" s="122">
        <v>0.62833574463800002</v>
      </c>
      <c r="AH2085" s="122">
        <v>0.63381636552639997</v>
      </c>
      <c r="AI2085" s="122">
        <v>0.71659810989759998</v>
      </c>
      <c r="AJ2085" s="122">
        <v>0.69961512898199996</v>
      </c>
      <c r="AK2085" s="122">
        <v>0.70190282791439995</v>
      </c>
      <c r="AL2085" s="122">
        <v>0</v>
      </c>
    </row>
    <row r="2086" spans="1:38" hidden="1" x14ac:dyDescent="0.25">
      <c r="A2086" s="122" t="s">
        <v>1998</v>
      </c>
      <c r="B2086" s="122">
        <v>1</v>
      </c>
      <c r="C2086" s="122" t="s">
        <v>2180</v>
      </c>
      <c r="D2086" s="122" t="s">
        <v>2087</v>
      </c>
      <c r="E2086" s="122">
        <v>39</v>
      </c>
      <c r="F2086" s="122">
        <v>0.83921184713800001</v>
      </c>
      <c r="G2086" s="122">
        <v>0.85983701238400001</v>
      </c>
      <c r="H2086" s="122">
        <v>0.86943292109519998</v>
      </c>
      <c r="I2086" s="122">
        <v>0.91133040885880001</v>
      </c>
      <c r="J2086" s="122">
        <v>0.9164427209196</v>
      </c>
      <c r="K2086" s="122">
        <v>0.86730559350680003</v>
      </c>
      <c r="L2086" s="122">
        <v>0.87771075809200005</v>
      </c>
      <c r="M2086" s="122">
        <v>0.90253790546080004</v>
      </c>
      <c r="N2086" s="122">
        <v>0.97983417455559996</v>
      </c>
      <c r="O2086" s="122">
        <v>0.97612980321359999</v>
      </c>
      <c r="P2086" s="122">
        <v>0.93060630464479999</v>
      </c>
      <c r="Q2086" s="122">
        <v>0.94366073654159999</v>
      </c>
      <c r="R2086" s="122">
        <v>0.94346068416880002</v>
      </c>
      <c r="S2086" s="122">
        <v>0.91347197159399995</v>
      </c>
      <c r="T2086" s="122">
        <v>0.90957025249159995</v>
      </c>
      <c r="U2086" s="122">
        <v>0.91358038673719999</v>
      </c>
      <c r="V2086" s="122">
        <v>0.88782629155360004</v>
      </c>
      <c r="W2086" s="122">
        <v>0.93241299345319995</v>
      </c>
      <c r="X2086" s="122">
        <v>0.88590260727640002</v>
      </c>
      <c r="Y2086" s="122">
        <v>0.86247005737479998</v>
      </c>
      <c r="Z2086" s="122">
        <v>0.85139895986879999</v>
      </c>
      <c r="AA2086" s="122">
        <v>0.85880267012680001</v>
      </c>
      <c r="AB2086" s="122">
        <v>0.87148857904080002</v>
      </c>
      <c r="AC2086" s="122">
        <v>0.88455314724839995</v>
      </c>
      <c r="AD2086" s="122">
        <v>0.92956820562200004</v>
      </c>
      <c r="AE2086" s="122">
        <v>0.97552255386880005</v>
      </c>
      <c r="AF2086" s="122">
        <v>0.96295264276680004</v>
      </c>
      <c r="AG2086" s="122">
        <v>0.96646859035160004</v>
      </c>
      <c r="AH2086" s="122">
        <v>0.99720740016800002</v>
      </c>
      <c r="AI2086" s="122">
        <v>1.0099437740392001</v>
      </c>
      <c r="AJ2086" s="122">
        <v>0.96787807101159995</v>
      </c>
      <c r="AK2086" s="122">
        <v>0.96604325068999997</v>
      </c>
      <c r="AL2086" s="122">
        <v>0</v>
      </c>
    </row>
    <row r="2087" spans="1:38" hidden="1" x14ac:dyDescent="0.25">
      <c r="A2087" s="122" t="s">
        <v>1998</v>
      </c>
      <c r="B2087" s="122">
        <v>1</v>
      </c>
      <c r="C2087" s="122" t="s">
        <v>2180</v>
      </c>
      <c r="D2087" s="122" t="s">
        <v>2134</v>
      </c>
      <c r="E2087" s="122">
        <v>39</v>
      </c>
      <c r="F2087" s="122">
        <v>0</v>
      </c>
      <c r="G2087" s="122">
        <v>0</v>
      </c>
      <c r="H2087" s="122">
        <v>0</v>
      </c>
      <c r="I2087" s="122">
        <v>0</v>
      </c>
      <c r="J2087" s="122">
        <v>0</v>
      </c>
      <c r="K2087" s="122">
        <v>0</v>
      </c>
      <c r="L2087" s="122">
        <v>0</v>
      </c>
      <c r="M2087" s="122">
        <v>0</v>
      </c>
      <c r="N2087" s="122">
        <v>0</v>
      </c>
      <c r="O2087" s="122">
        <v>0</v>
      </c>
      <c r="P2087" s="122">
        <v>0</v>
      </c>
      <c r="Q2087" s="122">
        <v>0</v>
      </c>
      <c r="R2087" s="122">
        <v>0</v>
      </c>
      <c r="S2087" s="122">
        <v>0</v>
      </c>
      <c r="T2087" s="122">
        <v>0</v>
      </c>
      <c r="U2087" s="122">
        <v>0</v>
      </c>
      <c r="V2087" s="122">
        <v>0</v>
      </c>
      <c r="W2087" s="122">
        <v>0</v>
      </c>
      <c r="X2087" s="122">
        <v>0</v>
      </c>
      <c r="Y2087" s="122">
        <v>0</v>
      </c>
      <c r="Z2087" s="122">
        <v>0</v>
      </c>
      <c r="AA2087" s="122">
        <v>0</v>
      </c>
      <c r="AB2087" s="122">
        <v>0</v>
      </c>
      <c r="AC2087" s="122">
        <v>0</v>
      </c>
      <c r="AD2087" s="122">
        <v>0</v>
      </c>
      <c r="AE2087" s="122">
        <v>0</v>
      </c>
      <c r="AF2087" s="122">
        <v>0</v>
      </c>
      <c r="AG2087" s="122">
        <v>0</v>
      </c>
      <c r="AH2087" s="122">
        <v>0</v>
      </c>
      <c r="AI2087" s="122">
        <v>0</v>
      </c>
      <c r="AJ2087" s="122">
        <v>0</v>
      </c>
      <c r="AK2087" s="122">
        <v>0</v>
      </c>
      <c r="AL2087" s="122">
        <v>0</v>
      </c>
    </row>
    <row r="2088" spans="1:38" hidden="1" x14ac:dyDescent="0.25">
      <c r="A2088" s="122" t="s">
        <v>1998</v>
      </c>
      <c r="B2088" s="122">
        <v>1</v>
      </c>
      <c r="C2088" s="122" t="s">
        <v>2180</v>
      </c>
      <c r="D2088" s="122" t="s">
        <v>2088</v>
      </c>
      <c r="E2088" s="122">
        <v>39</v>
      </c>
      <c r="F2088" s="122">
        <v>0.1097843256048</v>
      </c>
      <c r="G2088" s="122">
        <v>0.1068721448088</v>
      </c>
      <c r="H2088" s="122">
        <v>9.5592763870799999E-2</v>
      </c>
      <c r="I2088" s="122">
        <v>9.2937909100400007E-2</v>
      </c>
      <c r="J2088" s="122">
        <v>8.9718243062000005E-2</v>
      </c>
      <c r="K2088" s="122">
        <v>8.7410755711999993E-2</v>
      </c>
      <c r="L2088" s="122">
        <v>6.9395591574400006E-2</v>
      </c>
      <c r="M2088" s="122">
        <v>6.8633203547999996E-2</v>
      </c>
      <c r="N2088" s="122">
        <v>6.6517415022799994E-2</v>
      </c>
      <c r="O2088" s="122">
        <v>6.3966143592399993E-2</v>
      </c>
      <c r="P2088" s="122">
        <v>6.8102265403199996E-2</v>
      </c>
      <c r="Q2088" s="122">
        <v>5.7659807223200001E-2</v>
      </c>
      <c r="R2088" s="122">
        <v>5.6374671766000001E-2</v>
      </c>
      <c r="S2088" s="122">
        <v>5.4899526424399998E-2</v>
      </c>
      <c r="T2088" s="122">
        <v>4.8253133311599999E-2</v>
      </c>
      <c r="U2088" s="122">
        <v>4.3947299311999997E-2</v>
      </c>
      <c r="V2088" s="122">
        <v>3.6669359515599999E-2</v>
      </c>
      <c r="W2088" s="122">
        <v>3.1890138820400003E-2</v>
      </c>
      <c r="X2088" s="122">
        <v>2.2699635375199999E-2</v>
      </c>
      <c r="Y2088" s="122">
        <v>2.0670858697999998E-2</v>
      </c>
      <c r="Z2088" s="122">
        <v>2.06286418688E-2</v>
      </c>
      <c r="AA2088" s="122">
        <v>2.1920197297599999E-2</v>
      </c>
      <c r="AB2088" s="122">
        <v>2.1981695212399999E-2</v>
      </c>
      <c r="AC2088" s="122">
        <v>2.2785166154799998E-2</v>
      </c>
      <c r="AD2088" s="122">
        <v>2.0751699757599999E-2</v>
      </c>
      <c r="AE2088" s="122">
        <v>2.1798602862399999E-2</v>
      </c>
      <c r="AF2088" s="122">
        <v>2.2348232661999999E-2</v>
      </c>
      <c r="AG2088" s="122">
        <v>2.32380774808E-2</v>
      </c>
      <c r="AH2088" s="122">
        <v>2.2104635417200001E-2</v>
      </c>
      <c r="AI2088" s="122">
        <v>1.4997402828800001E-2</v>
      </c>
      <c r="AJ2088" s="122">
        <v>1.2579909972E-2</v>
      </c>
      <c r="AK2088" s="122">
        <v>1.23771788504E-2</v>
      </c>
      <c r="AL2088" s="122">
        <v>0</v>
      </c>
    </row>
    <row r="2089" spans="1:38" hidden="1" x14ac:dyDescent="0.25">
      <c r="A2089" s="122" t="s">
        <v>1998</v>
      </c>
      <c r="B2089" s="122">
        <v>1</v>
      </c>
      <c r="C2089" s="122" t="s">
        <v>2180</v>
      </c>
      <c r="D2089" s="122" t="s">
        <v>2089</v>
      </c>
      <c r="E2089" s="122">
        <v>39</v>
      </c>
      <c r="F2089" s="122">
        <v>4.9020539137275998</v>
      </c>
      <c r="G2089" s="122">
        <v>5.3555178769680003</v>
      </c>
      <c r="H2089" s="122">
        <v>4.9713102542068004</v>
      </c>
      <c r="I2089" s="122">
        <v>5.2004174284635996</v>
      </c>
      <c r="J2089" s="122">
        <v>5.6044800829724002</v>
      </c>
      <c r="K2089" s="122">
        <v>5.5760923413132</v>
      </c>
      <c r="L2089" s="122">
        <v>4.795582705298</v>
      </c>
      <c r="M2089" s="122">
        <v>5.2230743574940002</v>
      </c>
      <c r="N2089" s="122">
        <v>6.1666582939527999</v>
      </c>
      <c r="O2089" s="122">
        <v>6.0739280211763997</v>
      </c>
      <c r="P2089" s="122">
        <v>5.9710868868783997</v>
      </c>
      <c r="Q2089" s="122">
        <v>5.8338329622411997</v>
      </c>
      <c r="R2089" s="122">
        <v>5.9403185676071999</v>
      </c>
      <c r="S2089" s="122">
        <v>5.7391292926968003</v>
      </c>
      <c r="T2089" s="122">
        <v>5.5220642348900002</v>
      </c>
      <c r="U2089" s="122">
        <v>5.9571220266124003</v>
      </c>
      <c r="V2089" s="122">
        <v>5.7469219546675996</v>
      </c>
      <c r="W2089" s="122">
        <v>6.2606791310979997</v>
      </c>
      <c r="X2089" s="122">
        <v>5.7864146573576001</v>
      </c>
      <c r="Y2089" s="122">
        <v>5.2587311341851999</v>
      </c>
      <c r="Z2089" s="122">
        <v>5.9965585244600002</v>
      </c>
      <c r="AA2089" s="122">
        <v>5.9437930400827996</v>
      </c>
      <c r="AB2089" s="122">
        <v>6.5477738763808002</v>
      </c>
      <c r="AC2089" s="122">
        <v>6.0306191800568003</v>
      </c>
      <c r="AD2089" s="122">
        <v>5.7703188588219998</v>
      </c>
      <c r="AE2089" s="122">
        <v>6.3747189667699997</v>
      </c>
      <c r="AF2089" s="122">
        <v>6.7625152451807997</v>
      </c>
      <c r="AG2089" s="122">
        <v>6.7969352878812002</v>
      </c>
      <c r="AH2089" s="122">
        <v>7.2681002013424001</v>
      </c>
      <c r="AI2089" s="122">
        <v>7.2716059835804003</v>
      </c>
      <c r="AJ2089" s="122">
        <v>7.412428357754</v>
      </c>
      <c r="AK2089" s="122">
        <v>7.1613398312119996</v>
      </c>
      <c r="AL2089" s="122">
        <v>0</v>
      </c>
    </row>
    <row r="2090" spans="1:38" hidden="1" x14ac:dyDescent="0.25">
      <c r="A2090" s="122" t="s">
        <v>1998</v>
      </c>
      <c r="B2090" s="122">
        <v>1</v>
      </c>
      <c r="C2090" s="122" t="s">
        <v>2180</v>
      </c>
      <c r="D2090" s="122" t="s">
        <v>2090</v>
      </c>
      <c r="E2090" s="122">
        <v>39</v>
      </c>
      <c r="F2090" s="122">
        <v>0.64999546282999998</v>
      </c>
      <c r="G2090" s="122">
        <v>0.6916199643248</v>
      </c>
      <c r="H2090" s="122">
        <v>0.68429505004000002</v>
      </c>
      <c r="I2090" s="122">
        <v>0.66993254887160003</v>
      </c>
      <c r="J2090" s="122">
        <v>0.83072522103199997</v>
      </c>
      <c r="K2090" s="122">
        <v>0.9081784240088</v>
      </c>
      <c r="L2090" s="122">
        <v>1.0740823990596</v>
      </c>
      <c r="M2090" s="122">
        <v>1.1906565989975999</v>
      </c>
      <c r="N2090" s="122">
        <v>1.3090356461056001</v>
      </c>
      <c r="O2090" s="122">
        <v>1.4204136511656</v>
      </c>
      <c r="P2090" s="122">
        <v>1.6275126266364</v>
      </c>
      <c r="Q2090" s="122">
        <v>1.779705505466</v>
      </c>
      <c r="R2090" s="122">
        <v>1.8156383739004001</v>
      </c>
      <c r="S2090" s="122">
        <v>1.98779972286</v>
      </c>
      <c r="T2090" s="122">
        <v>1.8696154564948</v>
      </c>
      <c r="U2090" s="122">
        <v>2.0129229817844001</v>
      </c>
      <c r="V2090" s="122">
        <v>2.2354199482524</v>
      </c>
      <c r="W2090" s="122">
        <v>2.5906809525996</v>
      </c>
      <c r="X2090" s="122">
        <v>2.4933082769560002</v>
      </c>
      <c r="Y2090" s="122">
        <v>2.5449469576328001</v>
      </c>
      <c r="Z2090" s="122">
        <v>2.447988315066</v>
      </c>
      <c r="AA2090" s="122">
        <v>2.5355987339228001</v>
      </c>
      <c r="AB2090" s="122">
        <v>2.5982831795563999</v>
      </c>
      <c r="AC2090" s="122">
        <v>2.6128906787844</v>
      </c>
      <c r="AD2090" s="122">
        <v>2.4973709645079998</v>
      </c>
      <c r="AE2090" s="122">
        <v>2.5781146630484</v>
      </c>
      <c r="AF2090" s="122">
        <v>2.5685597425852</v>
      </c>
      <c r="AG2090" s="122">
        <v>2.7175547966476001</v>
      </c>
      <c r="AH2090" s="122">
        <v>2.7496093728908</v>
      </c>
      <c r="AI2090" s="122">
        <v>2.7582735598935999</v>
      </c>
      <c r="AJ2090" s="122">
        <v>2.9969144040248001</v>
      </c>
      <c r="AK2090" s="122">
        <v>3.0270772251412001</v>
      </c>
      <c r="AL2090" s="122">
        <v>0</v>
      </c>
    </row>
    <row r="2091" spans="1:38" hidden="1" x14ac:dyDescent="0.25">
      <c r="A2091" s="122" t="s">
        <v>1998</v>
      </c>
      <c r="B2091" s="122">
        <v>1</v>
      </c>
      <c r="C2091" s="122" t="s">
        <v>2180</v>
      </c>
      <c r="D2091" s="122" t="s">
        <v>2091</v>
      </c>
      <c r="E2091" s="122">
        <v>39</v>
      </c>
      <c r="F2091" s="122">
        <v>1.9267009233724</v>
      </c>
      <c r="G2091" s="122">
        <v>2.1478075717084</v>
      </c>
      <c r="H2091" s="122">
        <v>1.9007410953327999</v>
      </c>
      <c r="I2091" s="122">
        <v>1.9413382589188</v>
      </c>
      <c r="J2091" s="122">
        <v>1.9731093592560001</v>
      </c>
      <c r="K2091" s="122">
        <v>1.9326164434555999</v>
      </c>
      <c r="L2091" s="122">
        <v>1.6181501267148</v>
      </c>
      <c r="M2091" s="122">
        <v>1.5644014356936</v>
      </c>
      <c r="N2091" s="122">
        <v>1.8286018482535999</v>
      </c>
      <c r="O2091" s="122">
        <v>1.5799301274119999</v>
      </c>
      <c r="P2091" s="122">
        <v>1.5142379140083999</v>
      </c>
      <c r="Q2091" s="122">
        <v>1.5514551007620001</v>
      </c>
      <c r="R2091" s="122">
        <v>1.5936825954028</v>
      </c>
      <c r="S2091" s="122">
        <v>1.4391425739599999</v>
      </c>
      <c r="T2091" s="122">
        <v>1.4015887256168</v>
      </c>
      <c r="U2091" s="122">
        <v>1.5613349214708001</v>
      </c>
      <c r="V2091" s="122">
        <v>1.5669396739135999</v>
      </c>
      <c r="W2091" s="122">
        <v>1.6533774177311999</v>
      </c>
      <c r="X2091" s="122">
        <v>1.5256505935132001</v>
      </c>
      <c r="Y2091" s="122">
        <v>1.4496679849680001</v>
      </c>
      <c r="Z2091" s="122">
        <v>1.7226505722692</v>
      </c>
      <c r="AA2091" s="122">
        <v>1.7006941817487999</v>
      </c>
      <c r="AB2091" s="122">
        <v>1.8449289986344</v>
      </c>
      <c r="AC2091" s="122">
        <v>1.6732948815855999</v>
      </c>
      <c r="AD2091" s="122">
        <v>1.6230064777612001</v>
      </c>
      <c r="AE2091" s="122">
        <v>1.8137372766240001</v>
      </c>
      <c r="AF2091" s="122">
        <v>2.0042042862659999</v>
      </c>
      <c r="AG2091" s="122">
        <v>1.9510710889656</v>
      </c>
      <c r="AH2091" s="122">
        <v>2.057638998716</v>
      </c>
      <c r="AI2091" s="122">
        <v>1.9739992672260001</v>
      </c>
      <c r="AJ2091" s="122">
        <v>1.9241012671524</v>
      </c>
      <c r="AK2091" s="122">
        <v>1.8608281388115999</v>
      </c>
      <c r="AL2091" s="122">
        <v>0</v>
      </c>
    </row>
    <row r="2092" spans="1:38" hidden="1" x14ac:dyDescent="0.25">
      <c r="A2092" s="122" t="s">
        <v>1998</v>
      </c>
      <c r="B2092" s="122">
        <v>1</v>
      </c>
      <c r="C2092" s="122" t="s">
        <v>2180</v>
      </c>
      <c r="D2092" s="122" t="s">
        <v>2092</v>
      </c>
      <c r="E2092" s="122">
        <v>39</v>
      </c>
      <c r="F2092" s="122">
        <v>1.46942492501</v>
      </c>
      <c r="G2092" s="122">
        <v>1.6536691344292</v>
      </c>
      <c r="H2092" s="122">
        <v>1.4401784710179999</v>
      </c>
      <c r="I2092" s="122">
        <v>1.5135308674387999</v>
      </c>
      <c r="J2092" s="122">
        <v>1.50039242143</v>
      </c>
      <c r="K2092" s="122">
        <v>1.5449421975652</v>
      </c>
      <c r="L2092" s="122">
        <v>1.3250591654412001</v>
      </c>
      <c r="M2092" s="122">
        <v>1.2821143518960001</v>
      </c>
      <c r="N2092" s="122">
        <v>1.5357810490624</v>
      </c>
      <c r="O2092" s="122">
        <v>1.3629080867276</v>
      </c>
      <c r="P2092" s="122">
        <v>1.2377855660912001</v>
      </c>
      <c r="Q2092" s="122">
        <v>1.285478706386</v>
      </c>
      <c r="R2092" s="122">
        <v>1.3444338170479999</v>
      </c>
      <c r="S2092" s="122">
        <v>1.2325838474319999</v>
      </c>
      <c r="T2092" s="122">
        <v>1.2619068352128</v>
      </c>
      <c r="U2092" s="122">
        <v>1.344353407754</v>
      </c>
      <c r="V2092" s="122">
        <v>1.2756750176884</v>
      </c>
      <c r="W2092" s="122">
        <v>1.4482822460456</v>
      </c>
      <c r="X2092" s="122">
        <v>1.3056820431759999</v>
      </c>
      <c r="Y2092" s="122">
        <v>1.2754018125436</v>
      </c>
      <c r="Z2092" s="122">
        <v>1.5126710307996001</v>
      </c>
      <c r="AA2092" s="122">
        <v>1.526154590212</v>
      </c>
      <c r="AB2092" s="122">
        <v>1.6434950144480001</v>
      </c>
      <c r="AC2092" s="122">
        <v>1.4937417302472</v>
      </c>
      <c r="AD2092" s="122">
        <v>1.4976284580404</v>
      </c>
      <c r="AE2092" s="122">
        <v>1.6779467414192</v>
      </c>
      <c r="AF2092" s="122">
        <v>1.8455224719484</v>
      </c>
      <c r="AG2092" s="122">
        <v>1.821197739242</v>
      </c>
      <c r="AH2092" s="122">
        <v>1.9091852416224</v>
      </c>
      <c r="AI2092" s="122">
        <v>1.9138517433196001</v>
      </c>
      <c r="AJ2092" s="122">
        <v>1.8553502990596</v>
      </c>
      <c r="AK2092" s="122">
        <v>1.8032768111988</v>
      </c>
      <c r="AL2092" s="122">
        <v>0</v>
      </c>
    </row>
    <row r="2093" spans="1:38" hidden="1" x14ac:dyDescent="0.25">
      <c r="A2093" s="122" t="s">
        <v>1998</v>
      </c>
      <c r="B2093" s="122">
        <v>1</v>
      </c>
      <c r="C2093" s="122" t="s">
        <v>2180</v>
      </c>
      <c r="D2093" s="122" t="s">
        <v>2093</v>
      </c>
      <c r="E2093" s="122">
        <v>39</v>
      </c>
      <c r="F2093" s="122">
        <v>0.71872327166920003</v>
      </c>
      <c r="G2093" s="122">
        <v>0.74223145841600002</v>
      </c>
      <c r="H2093" s="122">
        <v>0.67994451912239995</v>
      </c>
      <c r="I2093" s="122">
        <v>0.68747507521280005</v>
      </c>
      <c r="J2093" s="122">
        <v>0.70524718060720004</v>
      </c>
      <c r="K2093" s="122">
        <v>0.68597579051680002</v>
      </c>
      <c r="L2093" s="122">
        <v>0.73610892770799996</v>
      </c>
      <c r="M2093" s="122">
        <v>0.77285409678960004</v>
      </c>
      <c r="N2093" s="122">
        <v>0.87098160944199998</v>
      </c>
      <c r="O2093" s="122">
        <v>0.8545987505664</v>
      </c>
      <c r="P2093" s="122">
        <v>0.94156915495719995</v>
      </c>
      <c r="Q2093" s="122">
        <v>1.0515530298139999</v>
      </c>
      <c r="R2093" s="122">
        <v>1.0809094315179999</v>
      </c>
      <c r="S2093" s="122">
        <v>1.1618955710487999</v>
      </c>
      <c r="T2093" s="122">
        <v>1.2112599085888001</v>
      </c>
      <c r="U2093" s="122">
        <v>1.2846258538819999</v>
      </c>
      <c r="V2093" s="122">
        <v>1.3775329550612001</v>
      </c>
      <c r="W2093" s="122">
        <v>1.4786543230928</v>
      </c>
      <c r="X2093" s="122">
        <v>1.4061190106796</v>
      </c>
      <c r="Y2093" s="122">
        <v>1.4621348745975999</v>
      </c>
      <c r="Z2093" s="122">
        <v>1.5688462048644001</v>
      </c>
      <c r="AA2093" s="122">
        <v>1.6692752253072001</v>
      </c>
      <c r="AB2093" s="122">
        <v>1.6939874552412</v>
      </c>
      <c r="AC2093" s="122">
        <v>1.6935749967164</v>
      </c>
      <c r="AD2093" s="122">
        <v>1.6795639910028</v>
      </c>
      <c r="AE2093" s="122">
        <v>1.8873529334015999</v>
      </c>
      <c r="AF2093" s="122">
        <v>1.9417128029488</v>
      </c>
      <c r="AG2093" s="122">
        <v>1.9951498264992</v>
      </c>
      <c r="AH2093" s="122">
        <v>2.0997285473024001</v>
      </c>
      <c r="AI2093" s="122">
        <v>2.1673446838931998</v>
      </c>
      <c r="AJ2093" s="122">
        <v>2.1989006202576</v>
      </c>
      <c r="AK2093" s="122">
        <v>2.1663043663071999</v>
      </c>
      <c r="AL2093" s="122">
        <v>0</v>
      </c>
    </row>
    <row r="2094" spans="1:38" hidden="1" x14ac:dyDescent="0.25">
      <c r="A2094" s="122" t="s">
        <v>1998</v>
      </c>
      <c r="B2094" s="122">
        <v>1</v>
      </c>
      <c r="C2094" s="122" t="s">
        <v>2180</v>
      </c>
      <c r="D2094" s="122" t="s">
        <v>2094</v>
      </c>
      <c r="E2094" s="122">
        <v>39</v>
      </c>
      <c r="F2094" s="122">
        <v>0.47826316964159998</v>
      </c>
      <c r="G2094" s="122">
        <v>0.4984004033344</v>
      </c>
      <c r="H2094" s="122">
        <v>0.46892844923679999</v>
      </c>
      <c r="I2094" s="122">
        <v>0.48083586048119997</v>
      </c>
      <c r="J2094" s="122">
        <v>0.46169687911759999</v>
      </c>
      <c r="K2094" s="122">
        <v>0.4735237440276</v>
      </c>
      <c r="L2094" s="122">
        <v>0.39792678352279998</v>
      </c>
      <c r="M2094" s="122">
        <v>0.37620308953640003</v>
      </c>
      <c r="N2094" s="122">
        <v>0.38103218455120003</v>
      </c>
      <c r="O2094" s="122">
        <v>0.3452026450572</v>
      </c>
      <c r="P2094" s="122">
        <v>0.34184380396039998</v>
      </c>
      <c r="Q2094" s="122">
        <v>0.3458782948936</v>
      </c>
      <c r="R2094" s="122">
        <v>0.34422174528560001</v>
      </c>
      <c r="S2094" s="122">
        <v>0.3480789233096</v>
      </c>
      <c r="T2094" s="122">
        <v>0.33911046051959998</v>
      </c>
      <c r="U2094" s="122">
        <v>0.36293566830919999</v>
      </c>
      <c r="V2094" s="122">
        <v>0.33337928361640001</v>
      </c>
      <c r="W2094" s="122">
        <v>0.38103995014960002</v>
      </c>
      <c r="X2094" s="122">
        <v>0.35261012469480002</v>
      </c>
      <c r="Y2094" s="122">
        <v>0.34484509572240002</v>
      </c>
      <c r="Z2094" s="122">
        <v>0.35655232954319999</v>
      </c>
      <c r="AA2094" s="122">
        <v>0.34350828884399998</v>
      </c>
      <c r="AB2094" s="122">
        <v>0.35445986682120001</v>
      </c>
      <c r="AC2094" s="122">
        <v>0.34040842318839998</v>
      </c>
      <c r="AD2094" s="122">
        <v>0.33750470121479997</v>
      </c>
      <c r="AE2094" s="122">
        <v>0.40058171107919999</v>
      </c>
      <c r="AF2094" s="122">
        <v>0.40598603187799998</v>
      </c>
      <c r="AG2094" s="122">
        <v>0.38700232173679999</v>
      </c>
      <c r="AH2094" s="122">
        <v>0.34671626617599999</v>
      </c>
      <c r="AI2094" s="122">
        <v>0.39560855967359998</v>
      </c>
      <c r="AJ2094" s="122">
        <v>0.38669300336520002</v>
      </c>
      <c r="AK2094" s="122">
        <v>0.38000257153040001</v>
      </c>
      <c r="AL2094" s="122">
        <v>0</v>
      </c>
    </row>
    <row r="2095" spans="1:38" hidden="1" x14ac:dyDescent="0.25">
      <c r="A2095" s="122" t="s">
        <v>1998</v>
      </c>
      <c r="B2095" s="122">
        <v>1</v>
      </c>
      <c r="C2095" s="122" t="s">
        <v>2180</v>
      </c>
      <c r="D2095" s="122" t="s">
        <v>2095</v>
      </c>
      <c r="E2095" s="122">
        <v>39</v>
      </c>
      <c r="F2095" s="122">
        <v>0.1905989332828</v>
      </c>
      <c r="G2095" s="122">
        <v>0.17565013449200001</v>
      </c>
      <c r="H2095" s="122">
        <v>0.17948017361679999</v>
      </c>
      <c r="I2095" s="122">
        <v>0.1905358962416</v>
      </c>
      <c r="J2095" s="122">
        <v>0.18325461660799999</v>
      </c>
      <c r="K2095" s="122">
        <v>0.18788294735559999</v>
      </c>
      <c r="L2095" s="122">
        <v>0.17466705965519999</v>
      </c>
      <c r="M2095" s="122">
        <v>0.16522849888159999</v>
      </c>
      <c r="N2095" s="122">
        <v>0.17564354931760001</v>
      </c>
      <c r="O2095" s="122">
        <v>0.172062791012</v>
      </c>
      <c r="P2095" s="122">
        <v>0.1757724399816</v>
      </c>
      <c r="Q2095" s="122">
        <v>0.17970072905119999</v>
      </c>
      <c r="R2095" s="122">
        <v>0.1741665206064</v>
      </c>
      <c r="S2095" s="122">
        <v>0.1662416626556</v>
      </c>
      <c r="T2095" s="122">
        <v>0.16408152618479999</v>
      </c>
      <c r="U2095" s="122">
        <v>0.15751612036439999</v>
      </c>
      <c r="V2095" s="122">
        <v>0.1513494057292</v>
      </c>
      <c r="W2095" s="122">
        <v>0.1559166975072</v>
      </c>
      <c r="X2095" s="122">
        <v>0.14158200787360001</v>
      </c>
      <c r="Y2095" s="122">
        <v>0.1443723894592</v>
      </c>
      <c r="Z2095" s="122">
        <v>0.14016832252639999</v>
      </c>
      <c r="AA2095" s="122">
        <v>0.13631539680640001</v>
      </c>
      <c r="AB2095" s="122">
        <v>0.1343384395444</v>
      </c>
      <c r="AC2095" s="122">
        <v>0.13254553080440001</v>
      </c>
      <c r="AD2095" s="122">
        <v>0.1331557304672</v>
      </c>
      <c r="AE2095" s="122">
        <v>0.13776781409159999</v>
      </c>
      <c r="AF2095" s="122">
        <v>0.13201496463119999</v>
      </c>
      <c r="AG2095" s="122">
        <v>0.1276123711688</v>
      </c>
      <c r="AH2095" s="122">
        <v>0.13062502908279999</v>
      </c>
      <c r="AI2095" s="122">
        <v>0.13003326561680001</v>
      </c>
      <c r="AJ2095" s="122">
        <v>0.12253106745880001</v>
      </c>
      <c r="AK2095" s="122">
        <v>0.12207795432559999</v>
      </c>
      <c r="AL2095" s="122">
        <v>0</v>
      </c>
    </row>
    <row r="2096" spans="1:38" hidden="1" x14ac:dyDescent="0.25">
      <c r="A2096" s="122" t="s">
        <v>1998</v>
      </c>
      <c r="B2096" s="122">
        <v>1</v>
      </c>
      <c r="C2096" s="122" t="s">
        <v>2180</v>
      </c>
      <c r="D2096" s="122" t="s">
        <v>2096</v>
      </c>
      <c r="E2096" s="122">
        <v>39</v>
      </c>
      <c r="F2096" s="122">
        <v>2.9146167419600001E-2</v>
      </c>
      <c r="G2096" s="122">
        <v>2.9367594479999998E-2</v>
      </c>
      <c r="H2096" s="122">
        <v>2.69460049432E-2</v>
      </c>
      <c r="I2096" s="122">
        <v>2.7600137096E-2</v>
      </c>
      <c r="J2096" s="122">
        <v>2.5826874715599999E-2</v>
      </c>
      <c r="K2096" s="122">
        <v>2.5035226661200002E-2</v>
      </c>
      <c r="L2096" s="122">
        <v>2.4472284172000001E-2</v>
      </c>
      <c r="M2096" s="122">
        <v>2.6176738210000002E-2</v>
      </c>
      <c r="N2096" s="122">
        <v>2.9037769667200002E-2</v>
      </c>
      <c r="O2096" s="122">
        <v>3.0064295758000001E-2</v>
      </c>
      <c r="P2096" s="122">
        <v>2.84110212484E-2</v>
      </c>
      <c r="Q2096" s="122">
        <v>2.7618663743999999E-2</v>
      </c>
      <c r="R2096" s="122">
        <v>2.87390006652E-2</v>
      </c>
      <c r="S2096" s="122">
        <v>2.82236550484E-2</v>
      </c>
      <c r="T2096" s="122">
        <v>2.5545216765599999E-2</v>
      </c>
      <c r="U2096" s="122">
        <v>2.6416225080000001E-2</v>
      </c>
      <c r="V2096" s="122">
        <v>2.5195858550800001E-2</v>
      </c>
      <c r="W2096" s="122">
        <v>2.6455911594000001E-2</v>
      </c>
      <c r="X2096" s="122">
        <v>2.5959181878E-2</v>
      </c>
      <c r="Y2096" s="122">
        <v>2.58186033448E-2</v>
      </c>
      <c r="Z2096" s="122">
        <v>2.7891341343599999E-2</v>
      </c>
      <c r="AA2096" s="122">
        <v>2.37415637312E-2</v>
      </c>
      <c r="AB2096" s="122">
        <v>2.2360028899599999E-2</v>
      </c>
      <c r="AC2096" s="122">
        <v>2.2001478464E-2</v>
      </c>
      <c r="AD2096" s="122">
        <v>2.1521852486400001E-2</v>
      </c>
      <c r="AE2096" s="122">
        <v>2.4625339642400001E-2</v>
      </c>
      <c r="AF2096" s="122">
        <v>2.18934738904E-2</v>
      </c>
      <c r="AG2096" s="122">
        <v>1.55192186044E-2</v>
      </c>
      <c r="AH2096" s="122">
        <v>1.8233475005199999E-2</v>
      </c>
      <c r="AI2096" s="122">
        <v>1.4386794203599999E-2</v>
      </c>
      <c r="AJ2096" s="122">
        <v>1.38308402652E-2</v>
      </c>
      <c r="AK2096" s="122">
        <v>1.3881807086E-2</v>
      </c>
      <c r="AL2096" s="122">
        <v>0</v>
      </c>
    </row>
    <row r="2097" spans="1:38" hidden="1" x14ac:dyDescent="0.25">
      <c r="A2097" s="122" t="s">
        <v>1998</v>
      </c>
      <c r="B2097" s="122">
        <v>1</v>
      </c>
      <c r="C2097" s="122" t="s">
        <v>2180</v>
      </c>
      <c r="D2097" s="122" t="s">
        <v>2097</v>
      </c>
      <c r="E2097" s="122">
        <v>39</v>
      </c>
      <c r="F2097" s="122">
        <v>0.15746439656639999</v>
      </c>
      <c r="G2097" s="122">
        <v>0.1660627629584</v>
      </c>
      <c r="H2097" s="122">
        <v>0.15416360759799999</v>
      </c>
      <c r="I2097" s="122">
        <v>0.16435448455160001</v>
      </c>
      <c r="J2097" s="122">
        <v>0.14352592897999999</v>
      </c>
      <c r="K2097" s="122">
        <v>0.1369708672388</v>
      </c>
      <c r="L2097" s="122">
        <v>0.1335372863132</v>
      </c>
      <c r="M2097" s="122">
        <v>0.1371493450964</v>
      </c>
      <c r="N2097" s="122">
        <v>0.15095426745839999</v>
      </c>
      <c r="O2097" s="122">
        <v>0.1596569812236</v>
      </c>
      <c r="P2097" s="122">
        <v>0.15712710666519999</v>
      </c>
      <c r="Q2097" s="122">
        <v>0.16129333149719999</v>
      </c>
      <c r="R2097" s="122">
        <v>0.172220128178</v>
      </c>
      <c r="S2097" s="122">
        <v>0.166361105708</v>
      </c>
      <c r="T2097" s="122">
        <v>0.16706140398079999</v>
      </c>
      <c r="U2097" s="122">
        <v>0.18026710411919999</v>
      </c>
      <c r="V2097" s="122">
        <v>0.1746235695176</v>
      </c>
      <c r="W2097" s="122">
        <v>0.17819650779560001</v>
      </c>
      <c r="X2097" s="122">
        <v>0.1710400645548</v>
      </c>
      <c r="Y2097" s="122">
        <v>0.1725667969228</v>
      </c>
      <c r="Z2097" s="122">
        <v>0.18112092139399999</v>
      </c>
      <c r="AA2097" s="122">
        <v>0.18214230651400001</v>
      </c>
      <c r="AB2097" s="122">
        <v>0.18603771569319999</v>
      </c>
      <c r="AC2097" s="122">
        <v>0.18509603177799999</v>
      </c>
      <c r="AD2097" s="122">
        <v>0.1843643137448</v>
      </c>
      <c r="AE2097" s="122">
        <v>0.19939616767000001</v>
      </c>
      <c r="AF2097" s="122">
        <v>0.20497430636200001</v>
      </c>
      <c r="AG2097" s="122">
        <v>0.19960598505400001</v>
      </c>
      <c r="AH2097" s="122">
        <v>0.2052236101356</v>
      </c>
      <c r="AI2097" s="122">
        <v>0.1934952291832</v>
      </c>
      <c r="AJ2097" s="122">
        <v>0.1881837847484</v>
      </c>
      <c r="AK2097" s="122">
        <v>0.18918120700640001</v>
      </c>
      <c r="AL2097" s="122">
        <v>0</v>
      </c>
    </row>
    <row r="2098" spans="1:38" hidden="1" x14ac:dyDescent="0.25">
      <c r="A2098" s="122" t="s">
        <v>1998</v>
      </c>
      <c r="B2098" s="122">
        <v>1</v>
      </c>
      <c r="C2098" s="122" t="s">
        <v>2180</v>
      </c>
      <c r="D2098" s="122" t="s">
        <v>2098</v>
      </c>
      <c r="E2098" s="122">
        <v>39</v>
      </c>
      <c r="F2098" s="122">
        <v>3.1943009375199997E-2</v>
      </c>
      <c r="G2098" s="122">
        <v>3.2280851699600002E-2</v>
      </c>
      <c r="H2098" s="122">
        <v>3.2471934283599999E-2</v>
      </c>
      <c r="I2098" s="122">
        <v>3.5814647892799999E-2</v>
      </c>
      <c r="J2098" s="122">
        <v>3.6525263247199999E-2</v>
      </c>
      <c r="K2098" s="122">
        <v>3.7099746045599999E-2</v>
      </c>
      <c r="L2098" s="122">
        <v>3.7758935785200003E-2</v>
      </c>
      <c r="M2098" s="122">
        <v>4.1498077404000001E-2</v>
      </c>
      <c r="N2098" s="122">
        <v>4.7780013570800001E-2</v>
      </c>
      <c r="O2098" s="122">
        <v>5.5118149587200002E-2</v>
      </c>
      <c r="P2098" s="122">
        <v>5.3205341548800002E-2</v>
      </c>
      <c r="Q2098" s="122">
        <v>5.7508126370800002E-2</v>
      </c>
      <c r="R2098" s="122">
        <v>6.1521176807999997E-2</v>
      </c>
      <c r="S2098" s="122">
        <v>6.2156417498000001E-2</v>
      </c>
      <c r="T2098" s="122">
        <v>5.9607164635200001E-2</v>
      </c>
      <c r="U2098" s="122">
        <v>6.3906443414799993E-2</v>
      </c>
      <c r="V2098" s="122">
        <v>6.4940313779599995E-2</v>
      </c>
      <c r="W2098" s="122">
        <v>7.0135106465200006E-2</v>
      </c>
      <c r="X2098" s="122">
        <v>7.4865453560800002E-2</v>
      </c>
      <c r="Y2098" s="122">
        <v>7.6007038550800002E-2</v>
      </c>
      <c r="Z2098" s="122">
        <v>8.1792386250400001E-2</v>
      </c>
      <c r="AA2098" s="122">
        <v>7.97695562804E-2</v>
      </c>
      <c r="AB2098" s="122">
        <v>8.3302911885200004E-2</v>
      </c>
      <c r="AC2098" s="122">
        <v>8.7741305483999998E-2</v>
      </c>
      <c r="AD2098" s="122">
        <v>8.7054397998399993E-2</v>
      </c>
      <c r="AE2098" s="122">
        <v>9.1763988761199997E-2</v>
      </c>
      <c r="AF2098" s="122">
        <v>9.7953959524400003E-2</v>
      </c>
      <c r="AG2098" s="122">
        <v>9.7233326125599998E-2</v>
      </c>
      <c r="AH2098" s="122">
        <v>9.7956112122400005E-2</v>
      </c>
      <c r="AI2098" s="122">
        <v>9.2245057242799994E-2</v>
      </c>
      <c r="AJ2098" s="122">
        <v>9.2763617618000005E-2</v>
      </c>
      <c r="AK2098" s="122">
        <v>9.3619914471999993E-2</v>
      </c>
      <c r="AL2098" s="122">
        <v>0</v>
      </c>
    </row>
    <row r="2099" spans="1:38" hidden="1" x14ac:dyDescent="0.25">
      <c r="A2099" s="122" t="s">
        <v>1998</v>
      </c>
      <c r="B2099" s="122">
        <v>1</v>
      </c>
      <c r="C2099" s="122" t="s">
        <v>2180</v>
      </c>
      <c r="D2099" s="122" t="s">
        <v>2099</v>
      </c>
      <c r="E2099" s="122">
        <v>39</v>
      </c>
      <c r="F2099" s="122">
        <v>0.74169905524119994</v>
      </c>
      <c r="G2099" s="122">
        <v>0.79076000484319997</v>
      </c>
      <c r="H2099" s="122">
        <v>0.69095539837240005</v>
      </c>
      <c r="I2099" s="122">
        <v>0.75371791227880003</v>
      </c>
      <c r="J2099" s="122">
        <v>0.79085693469999996</v>
      </c>
      <c r="K2099" s="122">
        <v>0.83038328750159995</v>
      </c>
      <c r="L2099" s="122">
        <v>0.77228863759319999</v>
      </c>
      <c r="M2099" s="122">
        <v>0.75929266895159997</v>
      </c>
      <c r="N2099" s="122">
        <v>0.85853299205519995</v>
      </c>
      <c r="O2099" s="122">
        <v>0.87362547753319997</v>
      </c>
      <c r="P2099" s="122">
        <v>0.85413339001760002</v>
      </c>
      <c r="Q2099" s="122">
        <v>0.89834893708279995</v>
      </c>
      <c r="R2099" s="122">
        <v>0.95759239453080003</v>
      </c>
      <c r="S2099" s="122">
        <v>0.95592550215960004</v>
      </c>
      <c r="T2099" s="122">
        <v>0.94820450774840004</v>
      </c>
      <c r="U2099" s="122">
        <v>1.0801454296163999</v>
      </c>
      <c r="V2099" s="122">
        <v>1.0598276536091999</v>
      </c>
      <c r="W2099" s="122">
        <v>1.2343799841604</v>
      </c>
      <c r="X2099" s="122">
        <v>1.1860430843044001</v>
      </c>
      <c r="Y2099" s="122">
        <v>1.2279711703559999</v>
      </c>
      <c r="Z2099" s="122">
        <v>1.4259717747239999</v>
      </c>
      <c r="AA2099" s="122">
        <v>1.4510689733008</v>
      </c>
      <c r="AB2099" s="122">
        <v>1.57694760804</v>
      </c>
      <c r="AC2099" s="122">
        <v>1.5814180711868</v>
      </c>
      <c r="AD2099" s="122">
        <v>1.6108962473296</v>
      </c>
      <c r="AE2099" s="122">
        <v>1.8503455500543999</v>
      </c>
      <c r="AF2099" s="122">
        <v>2.0483659750987999</v>
      </c>
      <c r="AG2099" s="122">
        <v>2.0765280530007999</v>
      </c>
      <c r="AH2099" s="122">
        <v>2.1815457719412001</v>
      </c>
      <c r="AI2099" s="122">
        <v>2.1130216474107999</v>
      </c>
      <c r="AJ2099" s="122">
        <v>2.1684076071980001</v>
      </c>
      <c r="AK2099" s="122">
        <v>2.1736507381260002</v>
      </c>
      <c r="AL2099" s="122">
        <v>0</v>
      </c>
    </row>
    <row r="2100" spans="1:38" hidden="1" x14ac:dyDescent="0.25">
      <c r="A2100" s="122" t="s">
        <v>1998</v>
      </c>
      <c r="B2100" s="122">
        <v>1</v>
      </c>
      <c r="C2100" s="122" t="s">
        <v>2180</v>
      </c>
      <c r="D2100" s="122" t="s">
        <v>2100</v>
      </c>
      <c r="E2100" s="122">
        <v>39</v>
      </c>
      <c r="F2100" s="122">
        <v>1.7514309284023999</v>
      </c>
      <c r="G2100" s="122">
        <v>1.8388167343616</v>
      </c>
      <c r="H2100" s="122">
        <v>1.6450591285492</v>
      </c>
      <c r="I2100" s="122">
        <v>1.7244111049396</v>
      </c>
      <c r="J2100" s="122">
        <v>1.8593721415696001</v>
      </c>
      <c r="K2100" s="122">
        <v>1.9370236497640001</v>
      </c>
      <c r="L2100" s="122">
        <v>1.8321590659092</v>
      </c>
      <c r="M2100" s="122">
        <v>2.0624321107907999</v>
      </c>
      <c r="N2100" s="122">
        <v>2.292905934228</v>
      </c>
      <c r="O2100" s="122">
        <v>2.1830853266319998</v>
      </c>
      <c r="P2100" s="122">
        <v>2.1852294845500002</v>
      </c>
      <c r="Q2100" s="122">
        <v>2.2595584702432001</v>
      </c>
      <c r="R2100" s="122">
        <v>2.3261821204076001</v>
      </c>
      <c r="S2100" s="122">
        <v>2.3526259266495999</v>
      </c>
      <c r="T2100" s="122">
        <v>2.2551207829219999</v>
      </c>
      <c r="U2100" s="122">
        <v>2.4926708102211999</v>
      </c>
      <c r="V2100" s="122">
        <v>2.4946015341519998</v>
      </c>
      <c r="W2100" s="122">
        <v>2.7493644942511999</v>
      </c>
      <c r="X2100" s="122">
        <v>2.5031341412839998</v>
      </c>
      <c r="Y2100" s="122">
        <v>2.3954442215872001</v>
      </c>
      <c r="Z2100" s="122">
        <v>2.692482743062</v>
      </c>
      <c r="AA2100" s="122">
        <v>2.7523261466540001</v>
      </c>
      <c r="AB2100" s="122">
        <v>2.9114764329840002</v>
      </c>
      <c r="AC2100" s="122">
        <v>2.7520531976056</v>
      </c>
      <c r="AD2100" s="122">
        <v>2.698369009196</v>
      </c>
      <c r="AE2100" s="122">
        <v>2.9541918627563999</v>
      </c>
      <c r="AF2100" s="122">
        <v>3.1268761374116001</v>
      </c>
      <c r="AG2100" s="122">
        <v>3.223902154788</v>
      </c>
      <c r="AH2100" s="122">
        <v>3.4329368359216001</v>
      </c>
      <c r="AI2100" s="122">
        <v>3.3605603689896002</v>
      </c>
      <c r="AJ2100" s="122">
        <v>3.3406978766700002</v>
      </c>
      <c r="AK2100" s="122">
        <v>3.2677429816919998</v>
      </c>
      <c r="AL2100" s="122">
        <v>0</v>
      </c>
    </row>
    <row r="2101" spans="1:38" hidden="1" x14ac:dyDescent="0.25">
      <c r="A2101" s="122" t="s">
        <v>1998</v>
      </c>
      <c r="B2101" s="122">
        <v>1</v>
      </c>
      <c r="C2101" s="122" t="s">
        <v>2180</v>
      </c>
      <c r="D2101" s="122" t="s">
        <v>2101</v>
      </c>
      <c r="E2101" s="122">
        <v>39</v>
      </c>
      <c r="F2101" s="122">
        <v>1.1776789207008</v>
      </c>
      <c r="G2101" s="122">
        <v>1.2235326133855999</v>
      </c>
      <c r="H2101" s="122">
        <v>1.1018353808420001</v>
      </c>
      <c r="I2101" s="122">
        <v>1.2243049987504</v>
      </c>
      <c r="J2101" s="122">
        <v>1.3349554990912</v>
      </c>
      <c r="K2101" s="122">
        <v>1.4045989779136001</v>
      </c>
      <c r="L2101" s="122">
        <v>1.3818804916167999</v>
      </c>
      <c r="M2101" s="122">
        <v>1.4024414669384</v>
      </c>
      <c r="N2101" s="122">
        <v>1.5065116910956</v>
      </c>
      <c r="O2101" s="122">
        <v>1.4067622741256001</v>
      </c>
      <c r="P2101" s="122">
        <v>1.3840860180084</v>
      </c>
      <c r="Q2101" s="122">
        <v>1.3964688645823999</v>
      </c>
      <c r="R2101" s="122">
        <v>1.3962906167756</v>
      </c>
      <c r="S2101" s="122">
        <v>1.3640055055256</v>
      </c>
      <c r="T2101" s="122">
        <v>1.3260317776412001</v>
      </c>
      <c r="U2101" s="122">
        <v>1.3752683308644</v>
      </c>
      <c r="V2101" s="122">
        <v>1.3590133157524</v>
      </c>
      <c r="W2101" s="122">
        <v>1.5622374907832</v>
      </c>
      <c r="X2101" s="122">
        <v>1.4405451386507999</v>
      </c>
      <c r="Y2101" s="122">
        <v>1.468429515882</v>
      </c>
      <c r="Z2101" s="122">
        <v>1.5796626057464001</v>
      </c>
      <c r="AA2101" s="122">
        <v>1.5285476607044</v>
      </c>
      <c r="AB2101" s="122">
        <v>1.5844550319668</v>
      </c>
      <c r="AC2101" s="122">
        <v>1.4304535717752001</v>
      </c>
      <c r="AD2101" s="122">
        <v>1.3610956477188001</v>
      </c>
      <c r="AE2101" s="122">
        <v>1.5287593118784</v>
      </c>
      <c r="AF2101" s="122">
        <v>1.5938599886972</v>
      </c>
      <c r="AG2101" s="122">
        <v>1.6130881902156</v>
      </c>
      <c r="AH2101" s="122">
        <v>1.7816198782788</v>
      </c>
      <c r="AI2101" s="122">
        <v>1.7434413856104001</v>
      </c>
      <c r="AJ2101" s="122">
        <v>1.7364827106423999</v>
      </c>
      <c r="AK2101" s="122">
        <v>1.6794522002523999</v>
      </c>
      <c r="AL2101" s="122">
        <v>0</v>
      </c>
    </row>
    <row r="2102" spans="1:38" hidden="1" x14ac:dyDescent="0.25">
      <c r="A2102" s="122" t="s">
        <v>1998</v>
      </c>
      <c r="B2102" s="122">
        <v>1</v>
      </c>
      <c r="C2102" s="122" t="s">
        <v>2180</v>
      </c>
      <c r="D2102" s="122" t="s">
        <v>2135</v>
      </c>
      <c r="E2102" s="122">
        <v>39</v>
      </c>
      <c r="F2102" s="122">
        <v>0</v>
      </c>
      <c r="G2102" s="122">
        <v>0</v>
      </c>
      <c r="H2102" s="122">
        <v>0</v>
      </c>
      <c r="I2102" s="122">
        <v>0</v>
      </c>
      <c r="J2102" s="122">
        <v>0</v>
      </c>
      <c r="K2102" s="122">
        <v>0</v>
      </c>
      <c r="L2102" s="122">
        <v>0</v>
      </c>
      <c r="M2102" s="122">
        <v>0</v>
      </c>
      <c r="N2102" s="122">
        <v>0</v>
      </c>
      <c r="O2102" s="122">
        <v>0</v>
      </c>
      <c r="P2102" s="122">
        <v>0</v>
      </c>
      <c r="Q2102" s="122">
        <v>0</v>
      </c>
      <c r="R2102" s="122">
        <v>0</v>
      </c>
      <c r="S2102" s="122">
        <v>0</v>
      </c>
      <c r="T2102" s="122">
        <v>0</v>
      </c>
      <c r="U2102" s="122">
        <v>0</v>
      </c>
      <c r="V2102" s="122">
        <v>0</v>
      </c>
      <c r="W2102" s="122">
        <v>0</v>
      </c>
      <c r="X2102" s="122">
        <v>0</v>
      </c>
      <c r="Y2102" s="122">
        <v>0</v>
      </c>
      <c r="Z2102" s="122">
        <v>0</v>
      </c>
      <c r="AA2102" s="122">
        <v>0</v>
      </c>
      <c r="AB2102" s="122">
        <v>0</v>
      </c>
      <c r="AC2102" s="122">
        <v>0</v>
      </c>
      <c r="AD2102" s="122">
        <v>0</v>
      </c>
      <c r="AE2102" s="122">
        <v>0</v>
      </c>
      <c r="AF2102" s="122">
        <v>0</v>
      </c>
      <c r="AG2102" s="122">
        <v>0</v>
      </c>
      <c r="AH2102" s="122">
        <v>0</v>
      </c>
      <c r="AI2102" s="122">
        <v>0</v>
      </c>
      <c r="AJ2102" s="122">
        <v>0</v>
      </c>
      <c r="AK2102" s="122">
        <v>0</v>
      </c>
      <c r="AL2102" s="122">
        <v>0</v>
      </c>
    </row>
    <row r="2103" spans="1:38" hidden="1" x14ac:dyDescent="0.25">
      <c r="A2103" s="122" t="s">
        <v>1998</v>
      </c>
      <c r="B2103" s="122">
        <v>1</v>
      </c>
      <c r="C2103" s="122" t="s">
        <v>2180</v>
      </c>
      <c r="D2103" s="122" t="s">
        <v>2102</v>
      </c>
      <c r="E2103" s="122">
        <v>39</v>
      </c>
      <c r="F2103" s="122">
        <v>0.48931033420359998</v>
      </c>
      <c r="G2103" s="122">
        <v>0.4800480584256</v>
      </c>
      <c r="H2103" s="122">
        <v>0.46472793258639999</v>
      </c>
      <c r="I2103" s="122">
        <v>0.48715972063079999</v>
      </c>
      <c r="J2103" s="122">
        <v>0.49502471831400002</v>
      </c>
      <c r="K2103" s="122">
        <v>0.50047027167199998</v>
      </c>
      <c r="L2103" s="122">
        <v>0.51944712675519999</v>
      </c>
      <c r="M2103" s="122">
        <v>0.523018511736</v>
      </c>
      <c r="N2103" s="122">
        <v>0.56838360078079997</v>
      </c>
      <c r="O2103" s="122">
        <v>0.55015084774440004</v>
      </c>
      <c r="P2103" s="122">
        <v>0.55184074776600001</v>
      </c>
      <c r="Q2103" s="122">
        <v>0.54095998858439998</v>
      </c>
      <c r="R2103" s="122">
        <v>0.5309513152748</v>
      </c>
      <c r="S2103" s="122">
        <v>0.57700606586000003</v>
      </c>
      <c r="T2103" s="122">
        <v>0.56769254360279997</v>
      </c>
      <c r="U2103" s="122">
        <v>0.59525135892040004</v>
      </c>
      <c r="V2103" s="122">
        <v>0.54466965599759998</v>
      </c>
      <c r="W2103" s="122">
        <v>0.57163134536759996</v>
      </c>
      <c r="X2103" s="122">
        <v>0.54003007168600003</v>
      </c>
      <c r="Y2103" s="122">
        <v>0.5358352732992</v>
      </c>
      <c r="Z2103" s="122">
        <v>0.55441034909959996</v>
      </c>
      <c r="AA2103" s="122">
        <v>0.50868437374440001</v>
      </c>
      <c r="AB2103" s="122">
        <v>0.53055222732399998</v>
      </c>
      <c r="AC2103" s="122">
        <v>0.55838240242680004</v>
      </c>
      <c r="AD2103" s="122">
        <v>0.60425986081439997</v>
      </c>
      <c r="AE2103" s="122">
        <v>0.60446633456160004</v>
      </c>
      <c r="AF2103" s="122">
        <v>0.60051859887040004</v>
      </c>
      <c r="AG2103" s="122">
        <v>0.6001632007644</v>
      </c>
      <c r="AH2103" s="122">
        <v>0.41910851792319997</v>
      </c>
      <c r="AI2103" s="122">
        <v>0.4218598298572</v>
      </c>
      <c r="AJ2103" s="122">
        <v>0.384661599854</v>
      </c>
      <c r="AK2103" s="122">
        <v>0.38031449678320001</v>
      </c>
      <c r="AL2103" s="122">
        <v>0</v>
      </c>
    </row>
    <row r="2104" spans="1:38" hidden="1" x14ac:dyDescent="0.25">
      <c r="A2104" s="122" t="s">
        <v>1998</v>
      </c>
      <c r="B2104" s="122">
        <v>1</v>
      </c>
      <c r="C2104" s="122" t="s">
        <v>2180</v>
      </c>
      <c r="D2104" s="122" t="s">
        <v>2103</v>
      </c>
      <c r="E2104" s="122">
        <v>39</v>
      </c>
      <c r="F2104" s="122">
        <v>0.14206581790799999</v>
      </c>
      <c r="G2104" s="122">
        <v>0.15295087612</v>
      </c>
      <c r="H2104" s="122">
        <v>0.15001466381440001</v>
      </c>
      <c r="I2104" s="122">
        <v>0.13667742979799999</v>
      </c>
      <c r="J2104" s="122">
        <v>0.158205656714</v>
      </c>
      <c r="K2104" s="122">
        <v>0.1489460726796</v>
      </c>
      <c r="L2104" s="122">
        <v>0.14390858643560001</v>
      </c>
      <c r="M2104" s="122">
        <v>0.15045995874840001</v>
      </c>
      <c r="N2104" s="122">
        <v>0.1520305929828</v>
      </c>
      <c r="O2104" s="122">
        <v>0.14053625368440001</v>
      </c>
      <c r="P2104" s="122">
        <v>0.14791307407240001</v>
      </c>
      <c r="Q2104" s="122">
        <v>0.15712785386479999</v>
      </c>
      <c r="R2104" s="122">
        <v>0.15234474298680001</v>
      </c>
      <c r="S2104" s="122">
        <v>0.1553727080416</v>
      </c>
      <c r="T2104" s="122">
        <v>0.1423870065268</v>
      </c>
      <c r="U2104" s="122">
        <v>0.14627364671920001</v>
      </c>
      <c r="V2104" s="122">
        <v>0.15538497186520001</v>
      </c>
      <c r="W2104" s="122">
        <v>0.1650005081424</v>
      </c>
      <c r="X2104" s="122">
        <v>0.1566089256872</v>
      </c>
      <c r="Y2104" s="122">
        <v>0.15164822566319999</v>
      </c>
      <c r="Z2104" s="122">
        <v>0.14450854465320001</v>
      </c>
      <c r="AA2104" s="122">
        <v>0.146304467386</v>
      </c>
      <c r="AB2104" s="122">
        <v>0.15043961382240001</v>
      </c>
      <c r="AC2104" s="122">
        <v>0.1519953570716</v>
      </c>
      <c r="AD2104" s="122">
        <v>0.14981841115639999</v>
      </c>
      <c r="AE2104" s="122">
        <v>0.1521224106472</v>
      </c>
      <c r="AF2104" s="122">
        <v>0.1490762282184</v>
      </c>
      <c r="AG2104" s="122">
        <v>0.1684611217408</v>
      </c>
      <c r="AH2104" s="122">
        <v>0.16383854478320001</v>
      </c>
      <c r="AI2104" s="122">
        <v>0.1609942756968</v>
      </c>
      <c r="AJ2104" s="122">
        <v>0.162999600498</v>
      </c>
      <c r="AK2104" s="122">
        <v>0.16117286622079999</v>
      </c>
      <c r="AL2104" s="122">
        <v>0</v>
      </c>
    </row>
    <row r="2105" spans="1:38" hidden="1" x14ac:dyDescent="0.25">
      <c r="A2105" s="122" t="s">
        <v>1998</v>
      </c>
      <c r="B2105" s="122">
        <v>1</v>
      </c>
      <c r="C2105" s="122" t="s">
        <v>2180</v>
      </c>
      <c r="D2105" s="122" t="s">
        <v>2104</v>
      </c>
      <c r="E2105" s="122">
        <v>39</v>
      </c>
      <c r="F2105" s="122">
        <v>1.8659637812928</v>
      </c>
      <c r="G2105" s="122">
        <v>2.1487945690932002</v>
      </c>
      <c r="H2105" s="122">
        <v>2.6010501532288002</v>
      </c>
      <c r="I2105" s="122">
        <v>3.0713683623308001</v>
      </c>
      <c r="J2105" s="122">
        <v>3.8836732017131999</v>
      </c>
      <c r="K2105" s="122">
        <v>4.5679621661744001</v>
      </c>
      <c r="L2105" s="122">
        <v>5.1856118732712</v>
      </c>
      <c r="M2105" s="122">
        <v>5.4995792667507999</v>
      </c>
      <c r="N2105" s="122">
        <v>5.9599970342667996</v>
      </c>
      <c r="O2105" s="122">
        <v>5.6093235758587996</v>
      </c>
      <c r="P2105" s="122">
        <v>5.4397482895392004</v>
      </c>
      <c r="Q2105" s="122">
        <v>5.6716844298352003</v>
      </c>
      <c r="R2105" s="122">
        <v>5.8068511688096001</v>
      </c>
      <c r="S2105" s="122">
        <v>5.7164751770083999</v>
      </c>
      <c r="T2105" s="122">
        <v>5.806223970974</v>
      </c>
      <c r="U2105" s="122">
        <v>5.8290013632311997</v>
      </c>
      <c r="V2105" s="122">
        <v>5.5770398617471999</v>
      </c>
      <c r="W2105" s="122">
        <v>5.9463559659699996</v>
      </c>
      <c r="X2105" s="122">
        <v>5.6247013520823996</v>
      </c>
      <c r="Y2105" s="122">
        <v>5.4979328194840003</v>
      </c>
      <c r="Z2105" s="122">
        <v>5.3826991667064004</v>
      </c>
      <c r="AA2105" s="122">
        <v>5.2300563682163999</v>
      </c>
      <c r="AB2105" s="122">
        <v>5.0652893060616</v>
      </c>
      <c r="AC2105" s="122">
        <v>4.9364562942464003</v>
      </c>
      <c r="AD2105" s="122">
        <v>4.6116458624236003</v>
      </c>
      <c r="AE2105" s="122">
        <v>5.1799545257431996</v>
      </c>
      <c r="AF2105" s="122">
        <v>5.3380636996512001</v>
      </c>
      <c r="AG2105" s="122">
        <v>5.3174460061940003</v>
      </c>
      <c r="AH2105" s="122">
        <v>5.3375073536036002</v>
      </c>
      <c r="AI2105" s="122">
        <v>5.5133508294451996</v>
      </c>
      <c r="AJ2105" s="122">
        <v>5.4037372702096</v>
      </c>
      <c r="AK2105" s="122">
        <v>5.2053395783283998</v>
      </c>
      <c r="AL2105" s="122">
        <v>0</v>
      </c>
    </row>
    <row r="2106" spans="1:38" hidden="1" x14ac:dyDescent="0.25">
      <c r="A2106" s="122" t="s">
        <v>1998</v>
      </c>
      <c r="B2106" s="122">
        <v>1</v>
      </c>
      <c r="C2106" s="122" t="s">
        <v>2180</v>
      </c>
      <c r="D2106" s="122" t="s">
        <v>2105</v>
      </c>
      <c r="E2106" s="122">
        <v>39</v>
      </c>
      <c r="F2106" s="122">
        <v>0.1430927070776</v>
      </c>
      <c r="G2106" s="122">
        <v>0.1530180496264</v>
      </c>
      <c r="H2106" s="122">
        <v>0.13859407710960001</v>
      </c>
      <c r="I2106" s="122">
        <v>0.14147900949280001</v>
      </c>
      <c r="J2106" s="122">
        <v>0.1352965218528</v>
      </c>
      <c r="K2106" s="122">
        <v>0.14690867836400001</v>
      </c>
      <c r="L2106" s="122">
        <v>0.123768916432</v>
      </c>
      <c r="M2106" s="122">
        <v>0.13112581810999999</v>
      </c>
      <c r="N2106" s="122">
        <v>0.13480864404000001</v>
      </c>
      <c r="O2106" s="122">
        <v>0.131282047022</v>
      </c>
      <c r="P2106" s="122">
        <v>0.13799166959760001</v>
      </c>
      <c r="Q2106" s="122">
        <v>0.13350536640560001</v>
      </c>
      <c r="R2106" s="122">
        <v>0.13353390083040001</v>
      </c>
      <c r="S2106" s="122">
        <v>0.13113008129760001</v>
      </c>
      <c r="T2106" s="122">
        <v>0.11969344571520001</v>
      </c>
      <c r="U2106" s="122">
        <v>0.1288555711688</v>
      </c>
      <c r="V2106" s="122">
        <v>0.1386061632816</v>
      </c>
      <c r="W2106" s="122">
        <v>0.14361150981519999</v>
      </c>
      <c r="X2106" s="122">
        <v>0.12884712425200001</v>
      </c>
      <c r="Y2106" s="122">
        <v>0.12708891061720001</v>
      </c>
      <c r="Z2106" s="122">
        <v>0.1243027710512</v>
      </c>
      <c r="AA2106" s="122">
        <v>0.1288481041848</v>
      </c>
      <c r="AB2106" s="122">
        <v>0.1252158533976</v>
      </c>
      <c r="AC2106" s="122">
        <v>0.1263649249464</v>
      </c>
      <c r="AD2106" s="122">
        <v>0.12207079389680001</v>
      </c>
      <c r="AE2106" s="122">
        <v>0.12528477366160001</v>
      </c>
      <c r="AF2106" s="122">
        <v>0.13196518514479999</v>
      </c>
      <c r="AG2106" s="122">
        <v>0.1352015361228</v>
      </c>
      <c r="AH2106" s="122">
        <v>0.13828750367879999</v>
      </c>
      <c r="AI2106" s="122">
        <v>0.1282461918052</v>
      </c>
      <c r="AJ2106" s="122">
        <v>0.13321521137959999</v>
      </c>
      <c r="AK2106" s="122">
        <v>0.13232690282279999</v>
      </c>
      <c r="AL2106" s="122">
        <v>0</v>
      </c>
    </row>
    <row r="2107" spans="1:38" hidden="1" x14ac:dyDescent="0.25">
      <c r="A2107" s="122" t="s">
        <v>1998</v>
      </c>
      <c r="B2107" s="122">
        <v>1</v>
      </c>
      <c r="C2107" s="122" t="s">
        <v>2180</v>
      </c>
      <c r="D2107" s="122" t="s">
        <v>475</v>
      </c>
      <c r="E2107" s="122">
        <v>39</v>
      </c>
      <c r="F2107" s="122">
        <v>1.495479589226</v>
      </c>
      <c r="G2107" s="122">
        <v>1.5780395708056001</v>
      </c>
      <c r="H2107" s="122">
        <v>1.4189109351956</v>
      </c>
      <c r="I2107" s="122">
        <v>1.4194998914628001</v>
      </c>
      <c r="J2107" s="122">
        <v>1.5036461433671999</v>
      </c>
      <c r="K2107" s="122">
        <v>1.4578150824439999</v>
      </c>
      <c r="L2107" s="122">
        <v>1.2670085801827999</v>
      </c>
      <c r="M2107" s="122">
        <v>1.293474426902</v>
      </c>
      <c r="N2107" s="122">
        <v>1.3490983830212</v>
      </c>
      <c r="O2107" s="122">
        <v>1.2416414165680001</v>
      </c>
      <c r="P2107" s="122">
        <v>1.2922915510904001</v>
      </c>
      <c r="Q2107" s="122">
        <v>1.2624373501544</v>
      </c>
      <c r="R2107" s="122">
        <v>1.2942372840152001</v>
      </c>
      <c r="S2107" s="122">
        <v>1.2866221257679999</v>
      </c>
      <c r="T2107" s="122">
        <v>1.2103350440384</v>
      </c>
      <c r="U2107" s="122">
        <v>1.2983576416747999</v>
      </c>
      <c r="V2107" s="122">
        <v>1.3685622371148001</v>
      </c>
      <c r="W2107" s="122">
        <v>1.4991596747484</v>
      </c>
      <c r="X2107" s="122">
        <v>1.4194813150028001</v>
      </c>
      <c r="Y2107" s="122">
        <v>1.36432298457</v>
      </c>
      <c r="Z2107" s="122">
        <v>1.4689719589692001</v>
      </c>
      <c r="AA2107" s="122">
        <v>1.4909326047839999</v>
      </c>
      <c r="AB2107" s="122">
        <v>1.5960236171908</v>
      </c>
      <c r="AC2107" s="122">
        <v>1.5020924508828</v>
      </c>
      <c r="AD2107" s="122">
        <v>1.4641423577535999</v>
      </c>
      <c r="AE2107" s="122">
        <v>1.6232270800368001</v>
      </c>
      <c r="AF2107" s="122">
        <v>1.7843067469528</v>
      </c>
      <c r="AG2107" s="122">
        <v>1.7778805764887999</v>
      </c>
      <c r="AH2107" s="122">
        <v>1.7905390524560001</v>
      </c>
      <c r="AI2107" s="122">
        <v>1.8509379828351999</v>
      </c>
      <c r="AJ2107" s="122">
        <v>1.8576654925331999</v>
      </c>
      <c r="AK2107" s="122">
        <v>1.8054625169559999</v>
      </c>
      <c r="AL2107" s="122">
        <v>0</v>
      </c>
    </row>
    <row r="2108" spans="1:38" hidden="1" x14ac:dyDescent="0.25">
      <c r="A2108" s="122" t="s">
        <v>1998</v>
      </c>
      <c r="B2108" s="122">
        <v>1</v>
      </c>
      <c r="C2108" s="122" t="s">
        <v>2180</v>
      </c>
      <c r="D2108" s="122" t="s">
        <v>2106</v>
      </c>
      <c r="E2108" s="122">
        <v>39</v>
      </c>
      <c r="F2108" s="122">
        <v>1.32429024168E-2</v>
      </c>
      <c r="G2108" s="122">
        <v>1.45519136644E-2</v>
      </c>
      <c r="H2108" s="122">
        <v>1.41047724944E-2</v>
      </c>
      <c r="I2108" s="122">
        <v>1.4887574486400001E-2</v>
      </c>
      <c r="J2108" s="122">
        <v>1.44766655712E-2</v>
      </c>
      <c r="K2108" s="122">
        <v>1.4882097935600001E-2</v>
      </c>
      <c r="L2108" s="122">
        <v>1.47153695696E-2</v>
      </c>
      <c r="M2108" s="122">
        <v>1.52419376368E-2</v>
      </c>
      <c r="N2108" s="122">
        <v>1.82628723984E-2</v>
      </c>
      <c r="O2108" s="122">
        <v>2.1325934316400001E-2</v>
      </c>
      <c r="P2108" s="122">
        <v>2.0490960324799998E-2</v>
      </c>
      <c r="Q2108" s="122">
        <v>2.21733108968E-2</v>
      </c>
      <c r="R2108" s="122">
        <v>2.3783706010399999E-2</v>
      </c>
      <c r="S2108" s="122">
        <v>2.4060328305999999E-2</v>
      </c>
      <c r="T2108" s="122">
        <v>2.27334862104E-2</v>
      </c>
      <c r="U2108" s="122">
        <v>2.5010472841200001E-2</v>
      </c>
      <c r="V2108" s="122">
        <v>2.5815873481999999E-2</v>
      </c>
      <c r="W2108" s="122">
        <v>2.7164035740800001E-2</v>
      </c>
      <c r="X2108" s="122">
        <v>2.8626424399999999E-2</v>
      </c>
      <c r="Y2108" s="122">
        <v>2.8937008130799999E-2</v>
      </c>
      <c r="Z2108" s="122">
        <v>3.2266445008000001E-2</v>
      </c>
      <c r="AA2108" s="122">
        <v>3.4025623643199998E-2</v>
      </c>
      <c r="AB2108" s="122">
        <v>3.25932794544E-2</v>
      </c>
      <c r="AC2108" s="122">
        <v>3.3267393619600003E-2</v>
      </c>
      <c r="AD2108" s="122">
        <v>3.2897445910000003E-2</v>
      </c>
      <c r="AE2108" s="122">
        <v>3.6657013996399999E-2</v>
      </c>
      <c r="AF2108" s="122">
        <v>3.87508731792E-2</v>
      </c>
      <c r="AG2108" s="122">
        <v>3.7642147104800003E-2</v>
      </c>
      <c r="AH2108" s="122">
        <v>3.6152184502000001E-2</v>
      </c>
      <c r="AI2108" s="122">
        <v>3.3982231152800003E-2</v>
      </c>
      <c r="AJ2108" s="122">
        <v>3.1814245332800001E-2</v>
      </c>
      <c r="AK2108" s="122">
        <v>3.20941868324E-2</v>
      </c>
      <c r="AL2108" s="122">
        <v>0</v>
      </c>
    </row>
    <row r="2109" spans="1:38" hidden="1" x14ac:dyDescent="0.25">
      <c r="A2109" s="122" t="s">
        <v>1998</v>
      </c>
      <c r="B2109" s="122">
        <v>1</v>
      </c>
      <c r="C2109" s="122" t="s">
        <v>2180</v>
      </c>
      <c r="D2109" s="122" t="s">
        <v>2107</v>
      </c>
      <c r="E2109" s="122">
        <v>39</v>
      </c>
      <c r="F2109" s="122">
        <v>2.7386330182399998E-2</v>
      </c>
      <c r="G2109" s="122">
        <v>2.8702994784799998E-2</v>
      </c>
      <c r="H2109" s="122">
        <v>2.6332079953199999E-2</v>
      </c>
      <c r="I2109" s="122">
        <v>2.76225441212E-2</v>
      </c>
      <c r="J2109" s="122">
        <v>2.6659314189199999E-2</v>
      </c>
      <c r="K2109" s="122">
        <v>2.9250373695200001E-2</v>
      </c>
      <c r="L2109" s="122">
        <v>2.6733357596400002E-2</v>
      </c>
      <c r="M2109" s="122">
        <v>2.6707759159200001E-2</v>
      </c>
      <c r="N2109" s="122">
        <v>2.90068223284E-2</v>
      </c>
      <c r="O2109" s="122">
        <v>2.96000567464E-2</v>
      </c>
      <c r="P2109" s="122">
        <v>2.66142167676E-2</v>
      </c>
      <c r="Q2109" s="122">
        <v>2.9065106100800001E-2</v>
      </c>
      <c r="R2109" s="122">
        <v>2.8278635184800002E-2</v>
      </c>
      <c r="S2109" s="122">
        <v>2.65885535272E-2</v>
      </c>
      <c r="T2109" s="122">
        <v>2.5248443592399999E-2</v>
      </c>
      <c r="U2109" s="122">
        <v>2.4818069642799999E-2</v>
      </c>
      <c r="V2109" s="122">
        <v>2.3470417980800001E-2</v>
      </c>
      <c r="W2109" s="122">
        <v>2.4709054210400001E-2</v>
      </c>
      <c r="X2109" s="122">
        <v>2.5221552966399999E-2</v>
      </c>
      <c r="Y2109" s="122">
        <v>2.5257993947199998E-2</v>
      </c>
      <c r="Z2109" s="122">
        <v>2.5241413990799998E-2</v>
      </c>
      <c r="AA2109" s="122">
        <v>2.3837164957200001E-2</v>
      </c>
      <c r="AB2109" s="122">
        <v>2.4891373964800002E-2</v>
      </c>
      <c r="AC2109" s="122">
        <v>2.37187166384E-2</v>
      </c>
      <c r="AD2109" s="122">
        <v>2.3286769430399999E-2</v>
      </c>
      <c r="AE2109" s="122">
        <v>2.69769152744E-2</v>
      </c>
      <c r="AF2109" s="122">
        <v>2.8900983994400001E-2</v>
      </c>
      <c r="AG2109" s="122">
        <v>2.7228541174799999E-2</v>
      </c>
      <c r="AH2109" s="122">
        <v>2.78452423956E-2</v>
      </c>
      <c r="AI2109" s="122">
        <v>2.4486089059600001E-2</v>
      </c>
      <c r="AJ2109" s="122">
        <v>2.1950650391600001E-2</v>
      </c>
      <c r="AK2109" s="122">
        <v>2.1938852832400001E-2</v>
      </c>
      <c r="AL2109" s="122">
        <v>0</v>
      </c>
    </row>
    <row r="2110" spans="1:38" hidden="1" x14ac:dyDescent="0.25">
      <c r="A2110" s="122" t="s">
        <v>1998</v>
      </c>
      <c r="B2110" s="122">
        <v>1</v>
      </c>
      <c r="C2110" s="122" t="s">
        <v>2180</v>
      </c>
      <c r="D2110" s="122" t="s">
        <v>2108</v>
      </c>
      <c r="E2110" s="122">
        <v>39</v>
      </c>
      <c r="F2110" s="122">
        <v>0.40315025565919999</v>
      </c>
      <c r="G2110" s="122">
        <v>0.48688666617639997</v>
      </c>
      <c r="H2110" s="122">
        <v>0.55978627088720001</v>
      </c>
      <c r="I2110" s="122">
        <v>0.69223195493199996</v>
      </c>
      <c r="J2110" s="122">
        <v>0.85150757557879997</v>
      </c>
      <c r="K2110" s="122">
        <v>0.91783812835120004</v>
      </c>
      <c r="L2110" s="122">
        <v>1.0447790147088001</v>
      </c>
      <c r="M2110" s="122">
        <v>1.0605298794160001</v>
      </c>
      <c r="N2110" s="122">
        <v>1.1615611986356</v>
      </c>
      <c r="O2110" s="122">
        <v>1.1735780711928001</v>
      </c>
      <c r="P2110" s="122">
        <v>1.2849269917092001</v>
      </c>
      <c r="Q2110" s="122">
        <v>1.3712108808104</v>
      </c>
      <c r="R2110" s="122">
        <v>1.4584801344064</v>
      </c>
      <c r="S2110" s="122">
        <v>1.5557978677555999</v>
      </c>
      <c r="T2110" s="122">
        <v>1.4224759824155999</v>
      </c>
      <c r="U2110" s="122">
        <v>1.4169651525596001</v>
      </c>
      <c r="V2110" s="122">
        <v>1.4681728938548</v>
      </c>
      <c r="W2110" s="122">
        <v>1.5585448765264001</v>
      </c>
      <c r="X2110" s="122">
        <v>1.4559648825260001</v>
      </c>
      <c r="Y2110" s="122">
        <v>1.4795293800672</v>
      </c>
      <c r="Z2110" s="122">
        <v>1.3825052578371999</v>
      </c>
      <c r="AA2110" s="122">
        <v>1.3787430834184</v>
      </c>
      <c r="AB2110" s="122">
        <v>1.351182561666</v>
      </c>
      <c r="AC2110" s="122">
        <v>1.2196023095648001</v>
      </c>
      <c r="AD2110" s="122">
        <v>1.1798087394436001</v>
      </c>
      <c r="AE2110" s="122">
        <v>1.1250680809760001</v>
      </c>
      <c r="AF2110" s="122">
        <v>1.0541084892324</v>
      </c>
      <c r="AG2110" s="122">
        <v>1.0868702799948</v>
      </c>
      <c r="AH2110" s="122">
        <v>1.1268897017391999</v>
      </c>
      <c r="AI2110" s="122">
        <v>1.1296020238496001</v>
      </c>
      <c r="AJ2110" s="122">
        <v>1.1406404918272</v>
      </c>
      <c r="AK2110" s="122">
        <v>1.152137522676</v>
      </c>
      <c r="AL2110" s="122">
        <v>0</v>
      </c>
    </row>
    <row r="2111" spans="1:38" hidden="1" x14ac:dyDescent="0.25">
      <c r="A2111" s="122" t="s">
        <v>1998</v>
      </c>
      <c r="B2111" s="122">
        <v>1</v>
      </c>
      <c r="C2111" s="122" t="s">
        <v>2180</v>
      </c>
      <c r="D2111" s="122" t="s">
        <v>2109</v>
      </c>
      <c r="E2111" s="122">
        <v>39</v>
      </c>
      <c r="F2111" s="122">
        <v>0.1052683553376</v>
      </c>
      <c r="G2111" s="122">
        <v>0.10827823795039999</v>
      </c>
      <c r="H2111" s="122">
        <v>0.1102667877136</v>
      </c>
      <c r="I2111" s="122">
        <v>0.1041861231432</v>
      </c>
      <c r="J2111" s="122">
        <v>0.11566416868440001</v>
      </c>
      <c r="K2111" s="122">
        <v>0.1217424689852</v>
      </c>
      <c r="L2111" s="122">
        <v>0.12753194436920001</v>
      </c>
      <c r="M2111" s="122">
        <v>0.13970174076319999</v>
      </c>
      <c r="N2111" s="122">
        <v>0.14243174648080001</v>
      </c>
      <c r="O2111" s="122">
        <v>0.13760964539840001</v>
      </c>
      <c r="P2111" s="122">
        <v>0.14229867320199999</v>
      </c>
      <c r="Q2111" s="122">
        <v>0.14777150424960001</v>
      </c>
      <c r="R2111" s="122">
        <v>0.14586851168959999</v>
      </c>
      <c r="S2111" s="122">
        <v>0.14702016538160001</v>
      </c>
      <c r="T2111" s="122">
        <v>0.1398888706908</v>
      </c>
      <c r="U2111" s="122">
        <v>0.1437559610004</v>
      </c>
      <c r="V2111" s="122">
        <v>0.14936867347079999</v>
      </c>
      <c r="W2111" s="122">
        <v>0.15974079444959999</v>
      </c>
      <c r="X2111" s="122">
        <v>0.16970885003239999</v>
      </c>
      <c r="Y2111" s="122">
        <v>0.16774940351959999</v>
      </c>
      <c r="Z2111" s="122">
        <v>0.17094117028799999</v>
      </c>
      <c r="AA2111" s="122">
        <v>0.16977156222600001</v>
      </c>
      <c r="AB2111" s="122">
        <v>0.18202918478919999</v>
      </c>
      <c r="AC2111" s="122">
        <v>0.17343640685559999</v>
      </c>
      <c r="AD2111" s="122">
        <v>0.1826983091696</v>
      </c>
      <c r="AE2111" s="122">
        <v>0.17159779682920001</v>
      </c>
      <c r="AF2111" s="122">
        <v>0.1651806519748</v>
      </c>
      <c r="AG2111" s="122">
        <v>0.1813327058592</v>
      </c>
      <c r="AH2111" s="122">
        <v>0.20034733432560001</v>
      </c>
      <c r="AI2111" s="122">
        <v>0.1995117553212</v>
      </c>
      <c r="AJ2111" s="122">
        <v>0.2053140676412</v>
      </c>
      <c r="AK2111" s="122">
        <v>0.20724272150119999</v>
      </c>
      <c r="AL2111" s="122">
        <v>0</v>
      </c>
    </row>
    <row r="2112" spans="1:38" hidden="1" x14ac:dyDescent="0.25">
      <c r="A2112" s="122" t="s">
        <v>1998</v>
      </c>
      <c r="B2112" s="122">
        <v>1</v>
      </c>
      <c r="C2112" s="122" t="s">
        <v>2180</v>
      </c>
      <c r="D2112" s="122" t="s">
        <v>2110</v>
      </c>
      <c r="E2112" s="122">
        <v>39</v>
      </c>
      <c r="F2112" s="122">
        <v>0.53963491273719999</v>
      </c>
      <c r="G2112" s="122">
        <v>0.55824949808040003</v>
      </c>
      <c r="H2112" s="122">
        <v>0.51555183652000003</v>
      </c>
      <c r="I2112" s="122">
        <v>0.55762676136720002</v>
      </c>
      <c r="J2112" s="122">
        <v>0.56647029400920001</v>
      </c>
      <c r="K2112" s="122">
        <v>0.60281620884800002</v>
      </c>
      <c r="L2112" s="122">
        <v>0.59768543138079999</v>
      </c>
      <c r="M2112" s="122">
        <v>0.64934161193439999</v>
      </c>
      <c r="N2112" s="122">
        <v>0.76872569823000003</v>
      </c>
      <c r="O2112" s="122">
        <v>0.90410977868120002</v>
      </c>
      <c r="P2112" s="122">
        <v>0.93602018817720001</v>
      </c>
      <c r="Q2112" s="122">
        <v>1.0119017076223999</v>
      </c>
      <c r="R2112" s="122">
        <v>1.1299386000084</v>
      </c>
      <c r="S2112" s="122">
        <v>1.1450150317396</v>
      </c>
      <c r="T2112" s="122">
        <v>1.1520798578211999</v>
      </c>
      <c r="U2112" s="122">
        <v>1.3127323824356001</v>
      </c>
      <c r="V2112" s="122">
        <v>1.3177193189551999</v>
      </c>
      <c r="W2112" s="122">
        <v>1.486430926792</v>
      </c>
      <c r="X2112" s="122">
        <v>1.5185381070132</v>
      </c>
      <c r="Y2112" s="122">
        <v>1.5308013564592</v>
      </c>
      <c r="Z2112" s="122">
        <v>1.7025969288916001</v>
      </c>
      <c r="AA2112" s="122">
        <v>1.7874138174676</v>
      </c>
      <c r="AB2112" s="122">
        <v>1.8529463768479999</v>
      </c>
      <c r="AC2112" s="122">
        <v>1.912408748264</v>
      </c>
      <c r="AD2112" s="122">
        <v>1.9765723552456</v>
      </c>
      <c r="AE2112" s="122">
        <v>2.1685343365251999</v>
      </c>
      <c r="AF2112" s="122">
        <v>2.3842598947411999</v>
      </c>
      <c r="AG2112" s="122">
        <v>2.3212412524168</v>
      </c>
      <c r="AH2112" s="122">
        <v>2.4418212763112002</v>
      </c>
      <c r="AI2112" s="122">
        <v>2.3612384597676002</v>
      </c>
      <c r="AJ2112" s="122">
        <v>2.4564087245768</v>
      </c>
      <c r="AK2112" s="122">
        <v>2.4811170918127998</v>
      </c>
      <c r="AL2112" s="122">
        <v>0</v>
      </c>
    </row>
    <row r="2113" spans="1:38" hidden="1" x14ac:dyDescent="0.25">
      <c r="A2113" s="122" t="s">
        <v>1998</v>
      </c>
      <c r="B2113" s="122">
        <v>1</v>
      </c>
      <c r="C2113" s="122" t="s">
        <v>2180</v>
      </c>
      <c r="D2113" s="122" t="s">
        <v>2111</v>
      </c>
      <c r="E2113" s="122">
        <v>39</v>
      </c>
      <c r="F2113" s="122">
        <v>0.85352958658800004</v>
      </c>
      <c r="G2113" s="122">
        <v>0.8979746536712</v>
      </c>
      <c r="H2113" s="122">
        <v>0.76766480859880004</v>
      </c>
      <c r="I2113" s="122">
        <v>0.79665171222279996</v>
      </c>
      <c r="J2113" s="122">
        <v>0.788907132314</v>
      </c>
      <c r="K2113" s="122">
        <v>0.82880658073360003</v>
      </c>
      <c r="L2113" s="122">
        <v>0.7399221397372</v>
      </c>
      <c r="M2113" s="122">
        <v>0.72495760436680001</v>
      </c>
      <c r="N2113" s="122">
        <v>0.8635538779952</v>
      </c>
      <c r="O2113" s="122">
        <v>0.87008810122080005</v>
      </c>
      <c r="P2113" s="122">
        <v>0.79895042072720002</v>
      </c>
      <c r="Q2113" s="122">
        <v>0.85200584024360004</v>
      </c>
      <c r="R2113" s="122">
        <v>0.92151859240559997</v>
      </c>
      <c r="S2113" s="122">
        <v>0.88415484188079996</v>
      </c>
      <c r="T2113" s="122">
        <v>0.9062355021188</v>
      </c>
      <c r="U2113" s="122">
        <v>1.0260401517127999</v>
      </c>
      <c r="V2113" s="122">
        <v>1.0344325474364</v>
      </c>
      <c r="W2113" s="122">
        <v>1.2000561328532</v>
      </c>
      <c r="X2113" s="122">
        <v>1.1849689701024</v>
      </c>
      <c r="Y2113" s="122">
        <v>1.2083448815340001</v>
      </c>
      <c r="Z2113" s="122">
        <v>1.3596031977136001</v>
      </c>
      <c r="AA2113" s="122">
        <v>1.3529435371703999</v>
      </c>
      <c r="AB2113" s="122">
        <v>1.4044119127696</v>
      </c>
      <c r="AC2113" s="122">
        <v>1.394452161732</v>
      </c>
      <c r="AD2113" s="122">
        <v>1.3715537818387999</v>
      </c>
      <c r="AE2113" s="122">
        <v>1.5717785438936001</v>
      </c>
      <c r="AF2113" s="122">
        <v>1.7327250384135999</v>
      </c>
      <c r="AG2113" s="122">
        <v>1.6980881829408001</v>
      </c>
      <c r="AH2113" s="122">
        <v>1.8370140894560001</v>
      </c>
      <c r="AI2113" s="122">
        <v>1.8246593986935999</v>
      </c>
      <c r="AJ2113" s="122">
        <v>1.7739854047720001</v>
      </c>
      <c r="AK2113" s="122">
        <v>1.7487602719691999</v>
      </c>
      <c r="AL2113" s="122">
        <v>0</v>
      </c>
    </row>
    <row r="2114" spans="1:38" hidden="1" x14ac:dyDescent="0.25">
      <c r="A2114" s="122" t="s">
        <v>1998</v>
      </c>
      <c r="B2114" s="122">
        <v>1</v>
      </c>
      <c r="C2114" s="122" t="s">
        <v>2180</v>
      </c>
      <c r="D2114" s="122" t="s">
        <v>2112</v>
      </c>
      <c r="E2114" s="122">
        <v>39</v>
      </c>
      <c r="F2114" s="122">
        <v>0.51571675031800002</v>
      </c>
      <c r="G2114" s="122">
        <v>0.51496079473159995</v>
      </c>
      <c r="H2114" s="122">
        <v>0.52500967723400005</v>
      </c>
      <c r="I2114" s="122">
        <v>0.55450234149800004</v>
      </c>
      <c r="J2114" s="122">
        <v>0.69525309329560003</v>
      </c>
      <c r="K2114" s="122">
        <v>0.88364886847440005</v>
      </c>
      <c r="L2114" s="122">
        <v>1.0922156383656001</v>
      </c>
      <c r="M2114" s="122">
        <v>1.4014929772228</v>
      </c>
      <c r="N2114" s="122">
        <v>1.6978287223296</v>
      </c>
      <c r="O2114" s="122">
        <v>1.7854086441379999</v>
      </c>
      <c r="P2114" s="122">
        <v>1.8332031528607999</v>
      </c>
      <c r="Q2114" s="122">
        <v>1.9005494684455999</v>
      </c>
      <c r="R2114" s="122">
        <v>1.8534548089623999</v>
      </c>
      <c r="S2114" s="122">
        <v>1.8818453813124001</v>
      </c>
      <c r="T2114" s="122">
        <v>1.7958748400908</v>
      </c>
      <c r="U2114" s="122">
        <v>1.8479979559972</v>
      </c>
      <c r="V2114" s="122">
        <v>1.8279515164092</v>
      </c>
      <c r="W2114" s="122">
        <v>1.8321595402852</v>
      </c>
      <c r="X2114" s="122">
        <v>1.7325038703083999</v>
      </c>
      <c r="Y2114" s="122">
        <v>1.6933752982243999</v>
      </c>
      <c r="Z2114" s="122">
        <v>1.7653315075760001</v>
      </c>
      <c r="AA2114" s="122">
        <v>1.7982978438599999</v>
      </c>
      <c r="AB2114" s="122">
        <v>1.74945710198</v>
      </c>
      <c r="AC2114" s="122">
        <v>1.5837265739063999</v>
      </c>
      <c r="AD2114" s="122">
        <v>1.4746954849144001</v>
      </c>
      <c r="AE2114" s="122">
        <v>1.5941643034184001</v>
      </c>
      <c r="AF2114" s="122">
        <v>1.5868397226583999</v>
      </c>
      <c r="AG2114" s="122">
        <v>1.5044128882608001</v>
      </c>
      <c r="AH2114" s="122">
        <v>1.5720791595292001</v>
      </c>
      <c r="AI2114" s="122">
        <v>1.5684699609404</v>
      </c>
      <c r="AJ2114" s="122">
        <v>1.5294694538172</v>
      </c>
      <c r="AK2114" s="122">
        <v>1.4794843780303999</v>
      </c>
      <c r="AL2114" s="122">
        <v>0</v>
      </c>
    </row>
    <row r="2115" spans="1:38" hidden="1" x14ac:dyDescent="0.25">
      <c r="A2115" s="122" t="s">
        <v>1998</v>
      </c>
      <c r="B2115" s="122">
        <v>1</v>
      </c>
      <c r="C2115" s="122" t="s">
        <v>2180</v>
      </c>
      <c r="D2115" s="122" t="s">
        <v>2113</v>
      </c>
      <c r="E2115" s="122">
        <v>39</v>
      </c>
      <c r="F2115" s="122">
        <v>0.29123106967919998</v>
      </c>
      <c r="G2115" s="122">
        <v>0.29430098544</v>
      </c>
      <c r="H2115" s="122">
        <v>0.30318889975360003</v>
      </c>
      <c r="I2115" s="122">
        <v>0.28850340013600001</v>
      </c>
      <c r="J2115" s="122">
        <v>0.30431205577920001</v>
      </c>
      <c r="K2115" s="122">
        <v>0.30509696469839998</v>
      </c>
      <c r="L2115" s="122">
        <v>0.29782521567120002</v>
      </c>
      <c r="M2115" s="122">
        <v>0.299200588988</v>
      </c>
      <c r="N2115" s="122">
        <v>0.295272437138</v>
      </c>
      <c r="O2115" s="122">
        <v>0.30790682070120001</v>
      </c>
      <c r="P2115" s="122">
        <v>0.31392108178759998</v>
      </c>
      <c r="Q2115" s="122">
        <v>0.32601385161800001</v>
      </c>
      <c r="R2115" s="122">
        <v>0.3731837279968</v>
      </c>
      <c r="S2115" s="122">
        <v>0.41543297789279998</v>
      </c>
      <c r="T2115" s="122">
        <v>0.4107226774644</v>
      </c>
      <c r="U2115" s="122">
        <v>0.42068177495960002</v>
      </c>
      <c r="V2115" s="122">
        <v>0.41466183848319998</v>
      </c>
      <c r="W2115" s="122">
        <v>0.43125934300399998</v>
      </c>
      <c r="X2115" s="122">
        <v>0.43966419927360001</v>
      </c>
      <c r="Y2115" s="122">
        <v>0.45095713096559997</v>
      </c>
      <c r="Z2115" s="122">
        <v>0.4286708117636</v>
      </c>
      <c r="AA2115" s="122">
        <v>0.46935757954399998</v>
      </c>
      <c r="AB2115" s="122">
        <v>0.29176179570720001</v>
      </c>
      <c r="AC2115" s="122">
        <v>0.2666528974256</v>
      </c>
      <c r="AD2115" s="122">
        <v>0.28709825226039998</v>
      </c>
      <c r="AE2115" s="122">
        <v>0.29808349715479998</v>
      </c>
      <c r="AF2115" s="122">
        <v>0.30443036330560003</v>
      </c>
      <c r="AG2115" s="122">
        <v>0.3039476362272</v>
      </c>
      <c r="AH2115" s="122">
        <v>0.3372541453624</v>
      </c>
      <c r="AI2115" s="122">
        <v>0.27865160163120001</v>
      </c>
      <c r="AJ2115" s="122">
        <v>0.2962701107072</v>
      </c>
      <c r="AK2115" s="122">
        <v>0.298314718604</v>
      </c>
      <c r="AL2115" s="122">
        <v>0</v>
      </c>
    </row>
    <row r="2116" spans="1:38" hidden="1" x14ac:dyDescent="0.25">
      <c r="A2116" s="122" t="s">
        <v>1998</v>
      </c>
      <c r="B2116" s="122">
        <v>1</v>
      </c>
      <c r="C2116" s="122" t="s">
        <v>2180</v>
      </c>
      <c r="D2116" s="122" t="s">
        <v>2114</v>
      </c>
      <c r="E2116" s="122">
        <v>39</v>
      </c>
      <c r="F2116" s="122">
        <v>0.66891379748479995</v>
      </c>
      <c r="G2116" s="122">
        <v>0.69880798221359997</v>
      </c>
      <c r="H2116" s="122">
        <v>0.6567992601996</v>
      </c>
      <c r="I2116" s="122">
        <v>0.73056947902119995</v>
      </c>
      <c r="J2116" s="122">
        <v>0.73482800486199995</v>
      </c>
      <c r="K2116" s="122">
        <v>0.72380030606239998</v>
      </c>
      <c r="L2116" s="122">
        <v>0.68517017947280001</v>
      </c>
      <c r="M2116" s="122">
        <v>0.72659460382319996</v>
      </c>
      <c r="N2116" s="122">
        <v>0.83524729435279998</v>
      </c>
      <c r="O2116" s="122">
        <v>0.89903441649280003</v>
      </c>
      <c r="P2116" s="122">
        <v>0.8845080513668</v>
      </c>
      <c r="Q2116" s="122">
        <v>0.95643182092360002</v>
      </c>
      <c r="R2116" s="122">
        <v>1.0380953547244001</v>
      </c>
      <c r="S2116" s="122">
        <v>1.0285605676948</v>
      </c>
      <c r="T2116" s="122">
        <v>1.0281492178328</v>
      </c>
      <c r="U2116" s="122">
        <v>1.1480405636055999</v>
      </c>
      <c r="V2116" s="122">
        <v>1.1373642480116</v>
      </c>
      <c r="W2116" s="122">
        <v>1.2661012226632</v>
      </c>
      <c r="X2116" s="122">
        <v>1.2497290314012</v>
      </c>
      <c r="Y2116" s="122">
        <v>1.2626824469839999</v>
      </c>
      <c r="Z2116" s="122">
        <v>1.4148419975927999</v>
      </c>
      <c r="AA2116" s="122">
        <v>1.4380973865244</v>
      </c>
      <c r="AB2116" s="122">
        <v>1.4712874608291999</v>
      </c>
      <c r="AC2116" s="122">
        <v>1.4698752179132</v>
      </c>
      <c r="AD2116" s="122">
        <v>1.48321160799</v>
      </c>
      <c r="AE2116" s="122">
        <v>1.6285330745040001</v>
      </c>
      <c r="AF2116" s="122">
        <v>1.7091816178079999</v>
      </c>
      <c r="AG2116" s="122">
        <v>1.6724803686695999</v>
      </c>
      <c r="AH2116" s="122">
        <v>1.7527287458464</v>
      </c>
      <c r="AI2116" s="122">
        <v>1.6966146121651999</v>
      </c>
      <c r="AJ2116" s="122">
        <v>1.6760463349000001</v>
      </c>
      <c r="AK2116" s="122">
        <v>1.67231002757</v>
      </c>
      <c r="AL2116" s="122">
        <v>0</v>
      </c>
    </row>
    <row r="2117" spans="1:38" hidden="1" x14ac:dyDescent="0.25">
      <c r="A2117" s="122" t="s">
        <v>1998</v>
      </c>
      <c r="B2117" s="122">
        <v>1</v>
      </c>
      <c r="C2117" s="122" t="s">
        <v>2180</v>
      </c>
      <c r="D2117" s="122" t="s">
        <v>2136</v>
      </c>
      <c r="E2117" s="122">
        <v>39</v>
      </c>
      <c r="F2117" s="122">
        <v>0</v>
      </c>
      <c r="G2117" s="122">
        <v>0</v>
      </c>
      <c r="H2117" s="122">
        <v>0</v>
      </c>
      <c r="I2117" s="122">
        <v>0</v>
      </c>
      <c r="J2117" s="122">
        <v>0</v>
      </c>
      <c r="K2117" s="122">
        <v>0</v>
      </c>
      <c r="L2117" s="122">
        <v>0</v>
      </c>
      <c r="M2117" s="122">
        <v>0</v>
      </c>
      <c r="N2117" s="122">
        <v>0</v>
      </c>
      <c r="O2117" s="122">
        <v>0</v>
      </c>
      <c r="P2117" s="122">
        <v>0</v>
      </c>
      <c r="Q2117" s="122">
        <v>0</v>
      </c>
      <c r="R2117" s="122">
        <v>0</v>
      </c>
      <c r="S2117" s="122">
        <v>0</v>
      </c>
      <c r="T2117" s="122">
        <v>0</v>
      </c>
      <c r="U2117" s="122">
        <v>0</v>
      </c>
      <c r="V2117" s="122">
        <v>0</v>
      </c>
      <c r="W2117" s="122">
        <v>0</v>
      </c>
      <c r="X2117" s="122">
        <v>0</v>
      </c>
      <c r="Y2117" s="122">
        <v>0</v>
      </c>
      <c r="Z2117" s="122">
        <v>0</v>
      </c>
      <c r="AA2117" s="122">
        <v>0</v>
      </c>
      <c r="AB2117" s="122">
        <v>0</v>
      </c>
      <c r="AC2117" s="122">
        <v>0</v>
      </c>
      <c r="AD2117" s="122">
        <v>0</v>
      </c>
      <c r="AE2117" s="122">
        <v>0</v>
      </c>
      <c r="AF2117" s="122">
        <v>0</v>
      </c>
      <c r="AG2117" s="122">
        <v>0</v>
      </c>
      <c r="AH2117" s="122">
        <v>0</v>
      </c>
      <c r="AI2117" s="122">
        <v>0</v>
      </c>
      <c r="AJ2117" s="122">
        <v>0</v>
      </c>
      <c r="AK2117" s="122">
        <v>0</v>
      </c>
      <c r="AL2117" s="122">
        <v>0</v>
      </c>
    </row>
    <row r="2118" spans="1:38" hidden="1" x14ac:dyDescent="0.25">
      <c r="A2118" s="122" t="s">
        <v>1998</v>
      </c>
      <c r="B2118" s="122">
        <v>1</v>
      </c>
      <c r="C2118" s="122" t="s">
        <v>2180</v>
      </c>
      <c r="D2118" s="122" t="s">
        <v>2115</v>
      </c>
      <c r="E2118" s="122">
        <v>39</v>
      </c>
      <c r="F2118" s="122">
        <v>2.8181346788000001E-3</v>
      </c>
      <c r="G2118" s="122">
        <v>3.0357389076E-3</v>
      </c>
      <c r="H2118" s="122">
        <v>2.7418897912E-3</v>
      </c>
      <c r="I2118" s="122">
        <v>2.4805884823999999E-3</v>
      </c>
      <c r="J2118" s="122">
        <v>2.0857329668000002E-3</v>
      </c>
      <c r="K2118" s="122">
        <v>1.9557838692000002E-3</v>
      </c>
      <c r="L2118" s="122">
        <v>1.6742382328E-3</v>
      </c>
      <c r="M2118" s="122">
        <v>1.6522949548E-3</v>
      </c>
      <c r="N2118" s="122">
        <v>1.86846611E-3</v>
      </c>
      <c r="O2118" s="122">
        <v>2.0423837084000002E-3</v>
      </c>
      <c r="P2118" s="122">
        <v>1.982115646E-3</v>
      </c>
      <c r="Q2118" s="122">
        <v>2.0090140335999999E-3</v>
      </c>
      <c r="R2118" s="122">
        <v>1.9546912111999999E-3</v>
      </c>
      <c r="S2118" s="122">
        <v>2.0932190104000002E-3</v>
      </c>
      <c r="T2118" s="122">
        <v>1.9989437440000001E-3</v>
      </c>
      <c r="U2118" s="122">
        <v>1.9121116448E-3</v>
      </c>
      <c r="V2118" s="122">
        <v>1.8325548611999999E-3</v>
      </c>
      <c r="W2118" s="122">
        <v>2.0852240695999999E-3</v>
      </c>
      <c r="X2118" s="122">
        <v>2.2130259591999998E-3</v>
      </c>
      <c r="Y2118" s="122">
        <v>2.3169421295999998E-3</v>
      </c>
      <c r="Z2118" s="122">
        <v>2.6475590119999998E-3</v>
      </c>
      <c r="AA2118" s="122">
        <v>2.8787632299999998E-3</v>
      </c>
      <c r="AB2118" s="122">
        <v>3.1184986672E-3</v>
      </c>
      <c r="AC2118" s="122">
        <v>3.1340332296000001E-3</v>
      </c>
      <c r="AD2118" s="122">
        <v>2.5714007787999999E-3</v>
      </c>
      <c r="AE2118" s="122">
        <v>2.5863420296000001E-3</v>
      </c>
      <c r="AF2118" s="122">
        <v>2.6115672492E-3</v>
      </c>
      <c r="AG2118" s="122">
        <v>2.1999752348E-3</v>
      </c>
      <c r="AH2118" s="122">
        <v>2.2741425252000001E-3</v>
      </c>
      <c r="AI2118" s="122">
        <v>2.0000210916E-3</v>
      </c>
      <c r="AJ2118" s="122">
        <v>1.9534828040000001E-3</v>
      </c>
      <c r="AK2118" s="122">
        <v>1.9567001579999998E-3</v>
      </c>
      <c r="AL2118" s="122">
        <v>0</v>
      </c>
    </row>
    <row r="2119" spans="1:38" hidden="1" x14ac:dyDescent="0.25">
      <c r="A2119" s="122" t="s">
        <v>1998</v>
      </c>
      <c r="B2119" s="122">
        <v>1</v>
      </c>
      <c r="C2119" s="122" t="s">
        <v>2180</v>
      </c>
      <c r="D2119" s="122" t="s">
        <v>2116</v>
      </c>
      <c r="E2119" s="122">
        <v>39</v>
      </c>
      <c r="F2119" s="122">
        <v>0.34301683988600001</v>
      </c>
      <c r="G2119" s="122">
        <v>0.3213806093512</v>
      </c>
      <c r="H2119" s="122">
        <v>0.30263991526720002</v>
      </c>
      <c r="I2119" s="122">
        <v>0.33756668769319997</v>
      </c>
      <c r="J2119" s="122">
        <v>0.3259687542552</v>
      </c>
      <c r="K2119" s="122">
        <v>0.32641935266080002</v>
      </c>
      <c r="L2119" s="122">
        <v>0.31349281829039999</v>
      </c>
      <c r="M2119" s="122">
        <v>0.32783411458</v>
      </c>
      <c r="N2119" s="122">
        <v>0.33429148479440002</v>
      </c>
      <c r="O2119" s="122">
        <v>0.32569027756160002</v>
      </c>
      <c r="P2119" s="122">
        <v>0.36824223165800002</v>
      </c>
      <c r="Q2119" s="122">
        <v>0.40321420970600003</v>
      </c>
      <c r="R2119" s="122">
        <v>0.38507699499920001</v>
      </c>
      <c r="S2119" s="122">
        <v>0.38858553777959998</v>
      </c>
      <c r="T2119" s="122">
        <v>0.39381779232039998</v>
      </c>
      <c r="U2119" s="122">
        <v>0.39427017867719999</v>
      </c>
      <c r="V2119" s="122">
        <v>0.38609823448559999</v>
      </c>
      <c r="W2119" s="122">
        <v>0.4023688013408</v>
      </c>
      <c r="X2119" s="122">
        <v>0.3587064167008</v>
      </c>
      <c r="Y2119" s="122">
        <v>0.35199683610560001</v>
      </c>
      <c r="Z2119" s="122">
        <v>0.35335978209000002</v>
      </c>
      <c r="AA2119" s="122">
        <v>0.3236589555444</v>
      </c>
      <c r="AB2119" s="122">
        <v>0.33959698583719999</v>
      </c>
      <c r="AC2119" s="122">
        <v>0.32135660433520002</v>
      </c>
      <c r="AD2119" s="122">
        <v>0.33765194058679998</v>
      </c>
      <c r="AE2119" s="122">
        <v>0.35215643952159997</v>
      </c>
      <c r="AF2119" s="122">
        <v>0.31193306935839998</v>
      </c>
      <c r="AG2119" s="122">
        <v>0.3081067915772</v>
      </c>
      <c r="AH2119" s="122">
        <v>0.32532983346080002</v>
      </c>
      <c r="AI2119" s="122">
        <v>0.30914676926840001</v>
      </c>
      <c r="AJ2119" s="122">
        <v>0.2906610530348</v>
      </c>
      <c r="AK2119" s="122">
        <v>0.28590279308639999</v>
      </c>
      <c r="AL2119" s="122">
        <v>0</v>
      </c>
    </row>
    <row r="2120" spans="1:38" hidden="1" x14ac:dyDescent="0.25">
      <c r="A2120" s="122" t="s">
        <v>1998</v>
      </c>
      <c r="B2120" s="122">
        <v>1</v>
      </c>
      <c r="C2120" s="122" t="s">
        <v>2180</v>
      </c>
      <c r="D2120" s="122" t="s">
        <v>2117</v>
      </c>
      <c r="E2120" s="122">
        <v>39</v>
      </c>
      <c r="F2120" s="122">
        <v>0.6627586044828</v>
      </c>
      <c r="G2120" s="122">
        <v>0.69887487536439996</v>
      </c>
      <c r="H2120" s="122">
        <v>0.61586175429239998</v>
      </c>
      <c r="I2120" s="122">
        <v>0.62648089598919998</v>
      </c>
      <c r="J2120" s="122">
        <v>0.66618748002520001</v>
      </c>
      <c r="K2120" s="122">
        <v>0.61935529624079999</v>
      </c>
      <c r="L2120" s="122">
        <v>0.50093905009679995</v>
      </c>
      <c r="M2120" s="122">
        <v>0.52978915150280004</v>
      </c>
      <c r="N2120" s="122">
        <v>0.59010163425079998</v>
      </c>
      <c r="O2120" s="122">
        <v>0.58660951315400001</v>
      </c>
      <c r="P2120" s="122">
        <v>0.59781922322079994</v>
      </c>
      <c r="Q2120" s="122">
        <v>0.62508492496519996</v>
      </c>
      <c r="R2120" s="122">
        <v>0.64206861437039997</v>
      </c>
      <c r="S2120" s="122">
        <v>0.64795637217919999</v>
      </c>
      <c r="T2120" s="122">
        <v>0.59241746741239998</v>
      </c>
      <c r="U2120" s="122">
        <v>0.69337122745239999</v>
      </c>
      <c r="V2120" s="122">
        <v>0.70920615418239996</v>
      </c>
      <c r="W2120" s="122">
        <v>0.73608239773319994</v>
      </c>
      <c r="X2120" s="122">
        <v>0.71994886876919995</v>
      </c>
      <c r="Y2120" s="122">
        <v>0.69731076562280003</v>
      </c>
      <c r="Z2120" s="122">
        <v>0.76477937320400002</v>
      </c>
      <c r="AA2120" s="122">
        <v>0.79403972257400002</v>
      </c>
      <c r="AB2120" s="122">
        <v>0.83302648907520005</v>
      </c>
      <c r="AC2120" s="122">
        <v>0.79615279741199996</v>
      </c>
      <c r="AD2120" s="122">
        <v>0.8167517768732</v>
      </c>
      <c r="AE2120" s="122">
        <v>0.92323583263800002</v>
      </c>
      <c r="AF2120" s="122">
        <v>1.0463533073</v>
      </c>
      <c r="AG2120" s="122">
        <v>1.0900117232732001</v>
      </c>
      <c r="AH2120" s="122">
        <v>1.1867753985808001</v>
      </c>
      <c r="AI2120" s="122">
        <v>1.2261155517324001</v>
      </c>
      <c r="AJ2120" s="122">
        <v>1.3256955748707999</v>
      </c>
      <c r="AK2120" s="122">
        <v>1.3079631857180001</v>
      </c>
      <c r="AL2120" s="122">
        <v>0</v>
      </c>
    </row>
    <row r="2121" spans="1:38" hidden="1" x14ac:dyDescent="0.25">
      <c r="A2121" s="122" t="s">
        <v>1998</v>
      </c>
      <c r="B2121" s="122">
        <v>1</v>
      </c>
      <c r="C2121" s="122" t="s">
        <v>2180</v>
      </c>
      <c r="D2121" s="122" t="s">
        <v>2118</v>
      </c>
      <c r="E2121" s="122">
        <v>39</v>
      </c>
      <c r="F2121" s="122">
        <v>0.37292511076520002</v>
      </c>
      <c r="G2121" s="122">
        <v>0.36617727266959998</v>
      </c>
      <c r="H2121" s="122">
        <v>0.33888938775159999</v>
      </c>
      <c r="I2121" s="122">
        <v>0.32109723588040001</v>
      </c>
      <c r="J2121" s="122">
        <v>0.34239355609479999</v>
      </c>
      <c r="K2121" s="122">
        <v>0.31824386330799997</v>
      </c>
      <c r="L2121" s="122">
        <v>0.27589369401719999</v>
      </c>
      <c r="M2121" s="122">
        <v>0.25773538156800002</v>
      </c>
      <c r="N2121" s="122">
        <v>0.26951312733799998</v>
      </c>
      <c r="O2121" s="122">
        <v>0.24834887284480001</v>
      </c>
      <c r="P2121" s="122">
        <v>0.24323467234080001</v>
      </c>
      <c r="Q2121" s="122">
        <v>0.2496113657996</v>
      </c>
      <c r="R2121" s="122">
        <v>0.26235089021399999</v>
      </c>
      <c r="S2121" s="122">
        <v>0.25157756320199998</v>
      </c>
      <c r="T2121" s="122">
        <v>0.24883373336360001</v>
      </c>
      <c r="U2121" s="122">
        <v>0.2449787967032</v>
      </c>
      <c r="V2121" s="122">
        <v>0.25963711270000001</v>
      </c>
      <c r="W2121" s="122">
        <v>0.25383490678280002</v>
      </c>
      <c r="X2121" s="122">
        <v>0.2574076547784</v>
      </c>
      <c r="Y2121" s="122">
        <v>0.24844576922760001</v>
      </c>
      <c r="Z2121" s="122">
        <v>0.2533451024244</v>
      </c>
      <c r="AA2121" s="122">
        <v>0.24493765778439999</v>
      </c>
      <c r="AB2121" s="122">
        <v>0.24003648056919999</v>
      </c>
      <c r="AC2121" s="122">
        <v>0.2384048531564</v>
      </c>
      <c r="AD2121" s="122">
        <v>0.25283307076439998</v>
      </c>
      <c r="AE2121" s="122">
        <v>0.28384352440639998</v>
      </c>
      <c r="AF2121" s="122">
        <v>0.28458512190079999</v>
      </c>
      <c r="AG2121" s="122">
        <v>0.27907329888760002</v>
      </c>
      <c r="AH2121" s="122">
        <v>0.27571884462079999</v>
      </c>
      <c r="AI2121" s="122">
        <v>0.27913471988920002</v>
      </c>
      <c r="AJ2121" s="122">
        <v>0.27606549954479997</v>
      </c>
      <c r="AK2121" s="122">
        <v>0.27118329045639999</v>
      </c>
      <c r="AL2121" s="122">
        <v>0</v>
      </c>
    </row>
    <row r="2122" spans="1:38" hidden="1" x14ac:dyDescent="0.25">
      <c r="A2122" s="122" t="s">
        <v>1998</v>
      </c>
      <c r="B2122" s="122">
        <v>1</v>
      </c>
      <c r="C2122" s="122" t="s">
        <v>2180</v>
      </c>
      <c r="D2122" s="122" t="s">
        <v>2119</v>
      </c>
      <c r="E2122" s="122">
        <v>39</v>
      </c>
      <c r="F2122" s="122">
        <v>2.6019429155328</v>
      </c>
      <c r="G2122" s="122">
        <v>2.5024709789827999</v>
      </c>
      <c r="H2122" s="122">
        <v>2.496558811306</v>
      </c>
      <c r="I2122" s="122">
        <v>2.5963577794308002</v>
      </c>
      <c r="J2122" s="122">
        <v>2.7322546456155998</v>
      </c>
      <c r="K2122" s="122">
        <v>2.6860881093676001</v>
      </c>
      <c r="L2122" s="122">
        <v>2.7302556580236002</v>
      </c>
      <c r="M2122" s="122">
        <v>2.6368500313176</v>
      </c>
      <c r="N2122" s="122">
        <v>2.6776921258387998</v>
      </c>
      <c r="O2122" s="122">
        <v>2.6048900504648</v>
      </c>
      <c r="P2122" s="122">
        <v>2.7125299907496001</v>
      </c>
      <c r="Q2122" s="122">
        <v>2.5483269630756</v>
      </c>
      <c r="R2122" s="122">
        <v>2.4039378707960002</v>
      </c>
      <c r="S2122" s="122">
        <v>2.4484453577836001</v>
      </c>
      <c r="T2122" s="122">
        <v>2.3509337107619999</v>
      </c>
      <c r="U2122" s="122">
        <v>2.3843872745364001</v>
      </c>
      <c r="V2122" s="122">
        <v>2.505021338008</v>
      </c>
      <c r="W2122" s="122">
        <v>2.6756466147375999</v>
      </c>
      <c r="X2122" s="122">
        <v>2.7377654759168002</v>
      </c>
      <c r="Y2122" s="122">
        <v>2.7840357908355999</v>
      </c>
      <c r="Z2122" s="122">
        <v>2.5823125572692001</v>
      </c>
      <c r="AA2122" s="122">
        <v>2.7181159789756002</v>
      </c>
      <c r="AB2122" s="122">
        <v>2.6993109858988</v>
      </c>
      <c r="AC2122" s="122">
        <v>2.4680528148835998</v>
      </c>
      <c r="AD2122" s="122">
        <v>2.4504553277932</v>
      </c>
      <c r="AE2122" s="122">
        <v>2.6365352537607998</v>
      </c>
      <c r="AF2122" s="122">
        <v>2.5844536025083999</v>
      </c>
      <c r="AG2122" s="122">
        <v>2.7889206303980001</v>
      </c>
      <c r="AH2122" s="122">
        <v>3.0173220987952001</v>
      </c>
      <c r="AI2122" s="122">
        <v>3.1639547375772001</v>
      </c>
      <c r="AJ2122" s="122">
        <v>3.2880746525312001</v>
      </c>
      <c r="AK2122" s="122">
        <v>3.2852989271088</v>
      </c>
      <c r="AL2122" s="122">
        <v>0</v>
      </c>
    </row>
    <row r="2123" spans="1:38" hidden="1" x14ac:dyDescent="0.25">
      <c r="A2123" s="122" t="s">
        <v>1998</v>
      </c>
      <c r="B2123" s="122">
        <v>1</v>
      </c>
      <c r="C2123" s="122" t="s">
        <v>2180</v>
      </c>
      <c r="D2123" s="122" t="s">
        <v>2137</v>
      </c>
      <c r="E2123" s="122">
        <v>39</v>
      </c>
      <c r="F2123" s="122">
        <v>0</v>
      </c>
      <c r="G2123" s="122">
        <v>0</v>
      </c>
      <c r="H2123" s="122">
        <v>0</v>
      </c>
      <c r="I2123" s="122">
        <v>0</v>
      </c>
      <c r="J2123" s="122">
        <v>0</v>
      </c>
      <c r="K2123" s="122">
        <v>0</v>
      </c>
      <c r="L2123" s="122">
        <v>0</v>
      </c>
      <c r="M2123" s="122">
        <v>0</v>
      </c>
      <c r="N2123" s="122">
        <v>0</v>
      </c>
      <c r="O2123" s="122">
        <v>0</v>
      </c>
      <c r="P2123" s="122">
        <v>0</v>
      </c>
      <c r="Q2123" s="122">
        <v>0</v>
      </c>
      <c r="R2123" s="122">
        <v>0</v>
      </c>
      <c r="S2123" s="122">
        <v>0</v>
      </c>
      <c r="T2123" s="122">
        <v>0</v>
      </c>
      <c r="U2123" s="122">
        <v>0</v>
      </c>
      <c r="V2123" s="122">
        <v>0</v>
      </c>
      <c r="W2123" s="122">
        <v>0</v>
      </c>
      <c r="X2123" s="122">
        <v>0</v>
      </c>
      <c r="Y2123" s="122">
        <v>0</v>
      </c>
      <c r="Z2123" s="122">
        <v>0</v>
      </c>
      <c r="AA2123" s="122">
        <v>0</v>
      </c>
      <c r="AB2123" s="122">
        <v>0</v>
      </c>
      <c r="AC2123" s="122">
        <v>0</v>
      </c>
      <c r="AD2123" s="122">
        <v>0</v>
      </c>
      <c r="AE2123" s="122">
        <v>0</v>
      </c>
      <c r="AF2123" s="122">
        <v>0</v>
      </c>
      <c r="AG2123" s="122">
        <v>0</v>
      </c>
      <c r="AH2123" s="122">
        <v>0</v>
      </c>
      <c r="AI2123" s="122">
        <v>0</v>
      </c>
      <c r="AJ2123" s="122">
        <v>0</v>
      </c>
      <c r="AK2123" s="122">
        <v>0</v>
      </c>
      <c r="AL2123" s="122">
        <v>0</v>
      </c>
    </row>
    <row r="2124" spans="1:38" hidden="1" x14ac:dyDescent="0.25">
      <c r="A2124" s="122" t="s">
        <v>1998</v>
      </c>
      <c r="B2124" s="122">
        <v>1</v>
      </c>
      <c r="C2124" s="122" t="s">
        <v>2180</v>
      </c>
      <c r="D2124" s="122" t="s">
        <v>2120</v>
      </c>
      <c r="E2124" s="122">
        <v>39</v>
      </c>
      <c r="F2124" s="122">
        <v>0.25004155933959998</v>
      </c>
      <c r="G2124" s="122">
        <v>0.25056392726959997</v>
      </c>
      <c r="H2124" s="122">
        <v>0.2500641157588</v>
      </c>
      <c r="I2124" s="122">
        <v>0.2572405127404</v>
      </c>
      <c r="J2124" s="122">
        <v>0.29995617159760002</v>
      </c>
      <c r="K2124" s="122">
        <v>0.3105114229084</v>
      </c>
      <c r="L2124" s="122">
        <v>0.37576086620240001</v>
      </c>
      <c r="M2124" s="122">
        <v>0.41077546055839997</v>
      </c>
      <c r="N2124" s="122">
        <v>0.43450821879079998</v>
      </c>
      <c r="O2124" s="122">
        <v>0.50182773431000005</v>
      </c>
      <c r="P2124" s="122">
        <v>0.55110155831920005</v>
      </c>
      <c r="Q2124" s="122">
        <v>0.55678112562240001</v>
      </c>
      <c r="R2124" s="122">
        <v>0.54833907583840003</v>
      </c>
      <c r="S2124" s="122">
        <v>0.55544191136279997</v>
      </c>
      <c r="T2124" s="122">
        <v>0.50353410546879995</v>
      </c>
      <c r="U2124" s="122">
        <v>0.50112101561760003</v>
      </c>
      <c r="V2124" s="122">
        <v>0.51055013564240004</v>
      </c>
      <c r="W2124" s="122">
        <v>0.58035570974920003</v>
      </c>
      <c r="X2124" s="122">
        <v>0.52521239828120003</v>
      </c>
      <c r="Y2124" s="122">
        <v>0.50075835568640004</v>
      </c>
      <c r="Z2124" s="122">
        <v>0.50251815968199998</v>
      </c>
      <c r="AA2124" s="122">
        <v>0.51820783373239998</v>
      </c>
      <c r="AB2124" s="122">
        <v>0.55977262535880001</v>
      </c>
      <c r="AC2124" s="122">
        <v>0.5317420739848</v>
      </c>
      <c r="AD2124" s="122">
        <v>0.52727086278720003</v>
      </c>
      <c r="AE2124" s="122">
        <v>0.54320604890159996</v>
      </c>
      <c r="AF2124" s="122">
        <v>0.53179565265399997</v>
      </c>
      <c r="AG2124" s="122">
        <v>0.52122032843160004</v>
      </c>
      <c r="AH2124" s="122">
        <v>0.53657792096720003</v>
      </c>
      <c r="AI2124" s="122">
        <v>0.56718025835520003</v>
      </c>
      <c r="AJ2124" s="122">
        <v>0.63242172981120004</v>
      </c>
      <c r="AK2124" s="122">
        <v>0.62517580642159998</v>
      </c>
      <c r="AL2124" s="122">
        <v>0</v>
      </c>
    </row>
    <row r="2125" spans="1:38" hidden="1" x14ac:dyDescent="0.25">
      <c r="A2125" s="122" t="s">
        <v>1998</v>
      </c>
      <c r="B2125" s="122">
        <v>1</v>
      </c>
      <c r="C2125" s="122" t="s">
        <v>2180</v>
      </c>
      <c r="D2125" s="122" t="s">
        <v>2121</v>
      </c>
      <c r="E2125" s="122">
        <v>39</v>
      </c>
      <c r="F2125" s="122">
        <v>0.33471431275239999</v>
      </c>
      <c r="G2125" s="122">
        <v>0.33738636920519999</v>
      </c>
      <c r="H2125" s="122">
        <v>0.3258628899148</v>
      </c>
      <c r="I2125" s="122">
        <v>0.33510391075840001</v>
      </c>
      <c r="J2125" s="122">
        <v>0.31972877740439998</v>
      </c>
      <c r="K2125" s="122">
        <v>0.32549323950920001</v>
      </c>
      <c r="L2125" s="122">
        <v>0.30582396411559998</v>
      </c>
      <c r="M2125" s="122">
        <v>0.33090039345439998</v>
      </c>
      <c r="N2125" s="122">
        <v>0.35817271925959998</v>
      </c>
      <c r="O2125" s="122">
        <v>0.35124793061120002</v>
      </c>
      <c r="P2125" s="122">
        <v>0.37791994394</v>
      </c>
      <c r="Q2125" s="122">
        <v>0.38475540915000001</v>
      </c>
      <c r="R2125" s="122">
        <v>0.39378359025600002</v>
      </c>
      <c r="S2125" s="122">
        <v>0.38904998136199997</v>
      </c>
      <c r="T2125" s="122">
        <v>0.36841701866479998</v>
      </c>
      <c r="U2125" s="122">
        <v>0.43905372904959999</v>
      </c>
      <c r="V2125" s="122">
        <v>0.38006349675560003</v>
      </c>
      <c r="W2125" s="122">
        <v>0.40582097255839999</v>
      </c>
      <c r="X2125" s="122">
        <v>0.38882710107919999</v>
      </c>
      <c r="Y2125" s="122">
        <v>0.39341063695639999</v>
      </c>
      <c r="Z2125" s="122">
        <v>0.41707004412920001</v>
      </c>
      <c r="AA2125" s="122">
        <v>0.36934224255600001</v>
      </c>
      <c r="AB2125" s="122">
        <v>0.36441858867120003</v>
      </c>
      <c r="AC2125" s="122">
        <v>0.38283382985679998</v>
      </c>
      <c r="AD2125" s="122">
        <v>0.39809132306439998</v>
      </c>
      <c r="AE2125" s="122">
        <v>0.4270825706868</v>
      </c>
      <c r="AF2125" s="122">
        <v>0.42550804203319997</v>
      </c>
      <c r="AG2125" s="122">
        <v>0.4069458185184</v>
      </c>
      <c r="AH2125" s="122">
        <v>0.45992108120559999</v>
      </c>
      <c r="AI2125" s="122">
        <v>0.44045093560159998</v>
      </c>
      <c r="AJ2125" s="122">
        <v>0.41276160760519998</v>
      </c>
      <c r="AK2125" s="122">
        <v>0.4085586079288</v>
      </c>
      <c r="AL2125" s="122">
        <v>0</v>
      </c>
    </row>
    <row r="2126" spans="1:38" hidden="1" x14ac:dyDescent="0.25">
      <c r="A2126" s="122" t="s">
        <v>1998</v>
      </c>
      <c r="B2126" s="122">
        <v>1</v>
      </c>
      <c r="C2126" s="122" t="s">
        <v>2180</v>
      </c>
      <c r="D2126" s="122" t="s">
        <v>2138</v>
      </c>
      <c r="E2126" s="122">
        <v>39</v>
      </c>
      <c r="F2126" s="122">
        <v>0</v>
      </c>
      <c r="G2126" s="122">
        <v>0</v>
      </c>
      <c r="H2126" s="122">
        <v>0</v>
      </c>
      <c r="I2126" s="122">
        <v>0</v>
      </c>
      <c r="J2126" s="122">
        <v>0</v>
      </c>
      <c r="K2126" s="122">
        <v>0</v>
      </c>
      <c r="L2126" s="122">
        <v>0</v>
      </c>
      <c r="M2126" s="122">
        <v>0</v>
      </c>
      <c r="N2126" s="122">
        <v>0</v>
      </c>
      <c r="O2126" s="122">
        <v>0</v>
      </c>
      <c r="P2126" s="122">
        <v>0</v>
      </c>
      <c r="Q2126" s="122">
        <v>0</v>
      </c>
      <c r="R2126" s="122">
        <v>0</v>
      </c>
      <c r="S2126" s="122">
        <v>0</v>
      </c>
      <c r="T2126" s="122">
        <v>0</v>
      </c>
      <c r="U2126" s="122">
        <v>0</v>
      </c>
      <c r="V2126" s="122">
        <v>0</v>
      </c>
      <c r="W2126" s="122">
        <v>0</v>
      </c>
      <c r="X2126" s="122">
        <v>0</v>
      </c>
      <c r="Y2126" s="122">
        <v>0</v>
      </c>
      <c r="Z2126" s="122">
        <v>0</v>
      </c>
      <c r="AA2126" s="122">
        <v>0</v>
      </c>
      <c r="AB2126" s="122">
        <v>0</v>
      </c>
      <c r="AC2126" s="122">
        <v>0</v>
      </c>
      <c r="AD2126" s="122">
        <v>0</v>
      </c>
      <c r="AE2126" s="122">
        <v>0</v>
      </c>
      <c r="AF2126" s="122">
        <v>0</v>
      </c>
      <c r="AG2126" s="122">
        <v>0</v>
      </c>
      <c r="AH2126" s="122">
        <v>0</v>
      </c>
      <c r="AI2126" s="122">
        <v>0</v>
      </c>
      <c r="AJ2126" s="122">
        <v>0</v>
      </c>
      <c r="AK2126" s="122">
        <v>0</v>
      </c>
      <c r="AL2126" s="122">
        <v>0</v>
      </c>
    </row>
    <row r="2127" spans="1:38" hidden="1" x14ac:dyDescent="0.25">
      <c r="A2127" s="122" t="s">
        <v>1998</v>
      </c>
      <c r="B2127" s="122">
        <v>1</v>
      </c>
      <c r="C2127" s="122" t="s">
        <v>2180</v>
      </c>
      <c r="D2127" s="122" t="s">
        <v>2122</v>
      </c>
      <c r="E2127" s="122">
        <v>39</v>
      </c>
      <c r="F2127" s="122">
        <v>9.2252502764800001E-2</v>
      </c>
      <c r="G2127" s="122">
        <v>9.1236369781200005E-2</v>
      </c>
      <c r="H2127" s="122">
        <v>8.75450663864E-2</v>
      </c>
      <c r="I2127" s="122">
        <v>0.100385628812</v>
      </c>
      <c r="J2127" s="122">
        <v>0.10152461319</v>
      </c>
      <c r="K2127" s="122">
        <v>0.10782644844439999</v>
      </c>
      <c r="L2127" s="122">
        <v>0.1128733456172</v>
      </c>
      <c r="M2127" s="122">
        <v>0.12361361418</v>
      </c>
      <c r="N2127" s="122">
        <v>0.15196773562599999</v>
      </c>
      <c r="O2127" s="122">
        <v>0.18289874923319999</v>
      </c>
      <c r="P2127" s="122">
        <v>0.18301253954480001</v>
      </c>
      <c r="Q2127" s="122">
        <v>0.207155224906</v>
      </c>
      <c r="R2127" s="122">
        <v>0.2222979295376</v>
      </c>
      <c r="S2127" s="122">
        <v>0.2392315378348</v>
      </c>
      <c r="T2127" s="122">
        <v>0.2321302023964</v>
      </c>
      <c r="U2127" s="122">
        <v>0.2580336698156</v>
      </c>
      <c r="V2127" s="122">
        <v>0.25038761646079999</v>
      </c>
      <c r="W2127" s="122">
        <v>0.26158245284920001</v>
      </c>
      <c r="X2127" s="122">
        <v>0.2714877901428</v>
      </c>
      <c r="Y2127" s="122">
        <v>0.2657876463312</v>
      </c>
      <c r="Z2127" s="122">
        <v>0.26767523610799998</v>
      </c>
      <c r="AA2127" s="122">
        <v>0.2731434721764</v>
      </c>
      <c r="AB2127" s="122">
        <v>0.27529663065799997</v>
      </c>
      <c r="AC2127" s="122">
        <v>0.28709458560160001</v>
      </c>
      <c r="AD2127" s="122">
        <v>0.29750893733400002</v>
      </c>
      <c r="AE2127" s="122">
        <v>0.3261519059904</v>
      </c>
      <c r="AF2127" s="122">
        <v>0.34759996382719999</v>
      </c>
      <c r="AG2127" s="122">
        <v>0.34202239926959999</v>
      </c>
      <c r="AH2127" s="122">
        <v>0.35249438478520001</v>
      </c>
      <c r="AI2127" s="122">
        <v>0.33337161842599999</v>
      </c>
      <c r="AJ2127" s="122">
        <v>0.33531206805039998</v>
      </c>
      <c r="AK2127" s="122">
        <v>0.33877684553440002</v>
      </c>
      <c r="AL2127" s="122">
        <v>0</v>
      </c>
    </row>
    <row r="2128" spans="1:38" hidden="1" x14ac:dyDescent="0.25">
      <c r="A2128" s="122" t="s">
        <v>1998</v>
      </c>
      <c r="B2128" s="122">
        <v>1</v>
      </c>
      <c r="C2128" s="122" t="s">
        <v>2180</v>
      </c>
      <c r="D2128" s="122" t="s">
        <v>2123</v>
      </c>
      <c r="E2128" s="122">
        <v>39</v>
      </c>
      <c r="F2128" s="122">
        <v>0.66888505147800004</v>
      </c>
      <c r="G2128" s="122">
        <v>0.70014570700199996</v>
      </c>
      <c r="H2128" s="122">
        <v>0.71224836041799999</v>
      </c>
      <c r="I2128" s="122">
        <v>0.74608710780239995</v>
      </c>
      <c r="J2128" s="122">
        <v>0.82891608822679996</v>
      </c>
      <c r="K2128" s="122">
        <v>0.8591812397252</v>
      </c>
      <c r="L2128" s="122">
        <v>0.87150693505400001</v>
      </c>
      <c r="M2128" s="122">
        <v>0.89613295606520005</v>
      </c>
      <c r="N2128" s="122">
        <v>0.93291651487159999</v>
      </c>
      <c r="O2128" s="122">
        <v>0.92508094613759995</v>
      </c>
      <c r="P2128" s="122">
        <v>0.93970819067160005</v>
      </c>
      <c r="Q2128" s="122">
        <v>0.95236088500000005</v>
      </c>
      <c r="R2128" s="122">
        <v>0.97555443660920005</v>
      </c>
      <c r="S2128" s="122">
        <v>1.0224743045608</v>
      </c>
      <c r="T2128" s="122">
        <v>0.95798361913800001</v>
      </c>
      <c r="U2128" s="122">
        <v>0.9326967409536</v>
      </c>
      <c r="V2128" s="122">
        <v>0.93538479482839998</v>
      </c>
      <c r="W2128" s="122">
        <v>0.98508935138880005</v>
      </c>
      <c r="X2128" s="122">
        <v>0.9957911119324</v>
      </c>
      <c r="Y2128" s="122">
        <v>1.0362587723123999</v>
      </c>
      <c r="Z2128" s="122">
        <v>0.98005484631039996</v>
      </c>
      <c r="AA2128" s="122">
        <v>1.0504509404452</v>
      </c>
      <c r="AB2128" s="122">
        <v>1.1070721276104001</v>
      </c>
      <c r="AC2128" s="122">
        <v>1.144626429828</v>
      </c>
      <c r="AD2128" s="122">
        <v>1.1934107659655999</v>
      </c>
      <c r="AE2128" s="122">
        <v>1.2483322983516001</v>
      </c>
      <c r="AF2128" s="122">
        <v>1.2153203641600001</v>
      </c>
      <c r="AG2128" s="122">
        <v>1.24600830095</v>
      </c>
      <c r="AH2128" s="122">
        <v>1.2415803304324</v>
      </c>
      <c r="AI2128" s="122">
        <v>1.2475842104207999</v>
      </c>
      <c r="AJ2128" s="122">
        <v>1.2869137450064001</v>
      </c>
      <c r="AK2128" s="122">
        <v>1.2991541113488001</v>
      </c>
      <c r="AL2128" s="122">
        <v>0</v>
      </c>
    </row>
    <row r="2129" spans="1:38" hidden="1" x14ac:dyDescent="0.25">
      <c r="A2129" s="122" t="s">
        <v>1998</v>
      </c>
      <c r="B2129" s="122">
        <v>1</v>
      </c>
      <c r="C2129" s="122" t="s">
        <v>2180</v>
      </c>
      <c r="D2129" s="122" t="s">
        <v>2124</v>
      </c>
      <c r="E2129" s="122">
        <v>39</v>
      </c>
      <c r="F2129" s="122">
        <v>1.4284502757924</v>
      </c>
      <c r="G2129" s="122">
        <v>1.4809001219404001</v>
      </c>
      <c r="H2129" s="122">
        <v>1.3143178521928001</v>
      </c>
      <c r="I2129" s="122">
        <v>1.4084453599468001</v>
      </c>
      <c r="J2129" s="122">
        <v>1.4395556297415999</v>
      </c>
      <c r="K2129" s="122">
        <v>1.5386806895123999</v>
      </c>
      <c r="L2129" s="122">
        <v>1.4622379242968</v>
      </c>
      <c r="M2129" s="122">
        <v>1.5113237723276001</v>
      </c>
      <c r="N2129" s="122">
        <v>1.7128322909656</v>
      </c>
      <c r="O2129" s="122">
        <v>1.8084588354083999</v>
      </c>
      <c r="P2129" s="122">
        <v>1.8675199081084</v>
      </c>
      <c r="Q2129" s="122">
        <v>1.9480089106492</v>
      </c>
      <c r="R2129" s="122">
        <v>1.9936655803623999</v>
      </c>
      <c r="S2129" s="122">
        <v>2.0378313854304002</v>
      </c>
      <c r="T2129" s="122">
        <v>1.9443846300731999</v>
      </c>
      <c r="U2129" s="122">
        <v>2.2050240641268002</v>
      </c>
      <c r="V2129" s="122">
        <v>2.2229340871247998</v>
      </c>
      <c r="W2129" s="122">
        <v>2.5706143589139998</v>
      </c>
      <c r="X2129" s="122">
        <v>2.5055440020100002</v>
      </c>
      <c r="Y2129" s="122">
        <v>2.4844143778580001</v>
      </c>
      <c r="Z2129" s="122">
        <v>2.8116587681195999</v>
      </c>
      <c r="AA2129" s="122">
        <v>2.8507994074448</v>
      </c>
      <c r="AB2129" s="122">
        <v>3.0644032106435999</v>
      </c>
      <c r="AC2129" s="122">
        <v>3.0467942467592</v>
      </c>
      <c r="AD2129" s="122">
        <v>3.0914439980088</v>
      </c>
      <c r="AE2129" s="122">
        <v>3.4237954985947998</v>
      </c>
      <c r="AF2129" s="122">
        <v>3.7385680665116001</v>
      </c>
      <c r="AG2129" s="122">
        <v>3.7219010872876002</v>
      </c>
      <c r="AH2129" s="122">
        <v>3.8701172221292</v>
      </c>
      <c r="AI2129" s="122">
        <v>3.6978256210196001</v>
      </c>
      <c r="AJ2129" s="122">
        <v>3.7422035976163999</v>
      </c>
      <c r="AK2129" s="122">
        <v>3.7762399611636002</v>
      </c>
      <c r="AL2129" s="122">
        <v>0</v>
      </c>
    </row>
    <row r="2130" spans="1:38" hidden="1" x14ac:dyDescent="0.25">
      <c r="A2130" s="122" t="s">
        <v>1998</v>
      </c>
      <c r="B2130" s="122">
        <v>1</v>
      </c>
      <c r="C2130" s="122" t="s">
        <v>2180</v>
      </c>
      <c r="D2130" s="122" t="s">
        <v>2125</v>
      </c>
      <c r="E2130" s="122">
        <v>39</v>
      </c>
      <c r="F2130" s="122">
        <v>3.4774950453599997E-2</v>
      </c>
      <c r="G2130" s="122">
        <v>3.6966187019999999E-2</v>
      </c>
      <c r="H2130" s="122">
        <v>3.54777759756E-2</v>
      </c>
      <c r="I2130" s="122">
        <v>4.0287417287599998E-2</v>
      </c>
      <c r="J2130" s="122">
        <v>4.1808680950400003E-2</v>
      </c>
      <c r="K2130" s="122">
        <v>4.1526489012399997E-2</v>
      </c>
      <c r="L2130" s="122">
        <v>3.9901812941200002E-2</v>
      </c>
      <c r="M2130" s="122">
        <v>3.99234184692E-2</v>
      </c>
      <c r="N2130" s="122">
        <v>4.17813380488E-2</v>
      </c>
      <c r="O2130" s="122">
        <v>4.3594623895200003E-2</v>
      </c>
      <c r="P2130" s="122">
        <v>4.2400593118799998E-2</v>
      </c>
      <c r="Q2130" s="122">
        <v>4.2471332414000001E-2</v>
      </c>
      <c r="R2130" s="122">
        <v>4.3598717467200003E-2</v>
      </c>
      <c r="S2130" s="122">
        <v>4.2101861740400003E-2</v>
      </c>
      <c r="T2130" s="122">
        <v>4.1270309178000002E-2</v>
      </c>
      <c r="U2130" s="122">
        <v>4.04264162764E-2</v>
      </c>
      <c r="V2130" s="122">
        <v>4.2631136931599999E-2</v>
      </c>
      <c r="W2130" s="122">
        <v>4.5390844948399997E-2</v>
      </c>
      <c r="X2130" s="122">
        <v>4.1433722178800002E-2</v>
      </c>
      <c r="Y2130" s="122">
        <v>4.0492159595999999E-2</v>
      </c>
      <c r="Z2130" s="122">
        <v>4.0871978845600003E-2</v>
      </c>
      <c r="AA2130" s="122">
        <v>4.0033736467200001E-2</v>
      </c>
      <c r="AB2130" s="122">
        <v>4.2126693968799998E-2</v>
      </c>
      <c r="AC2130" s="122">
        <v>4.2351748205199997E-2</v>
      </c>
      <c r="AD2130" s="122">
        <v>4.0775497120400003E-2</v>
      </c>
      <c r="AE2130" s="122">
        <v>4.2055097405999997E-2</v>
      </c>
      <c r="AF2130" s="122">
        <v>4.3393083512800003E-2</v>
      </c>
      <c r="AG2130" s="122">
        <v>4.0731275499599998E-2</v>
      </c>
      <c r="AH2130" s="122">
        <v>3.8305580062400001E-2</v>
      </c>
      <c r="AI2130" s="122">
        <v>3.7766730282399998E-2</v>
      </c>
      <c r="AJ2130" s="122">
        <v>3.5037460752000003E-2</v>
      </c>
      <c r="AK2130" s="122">
        <v>3.4978292784399997E-2</v>
      </c>
      <c r="AL2130" s="122">
        <v>0</v>
      </c>
    </row>
    <row r="2131" spans="1:38" hidden="1" x14ac:dyDescent="0.25">
      <c r="A2131" s="122" t="s">
        <v>1998</v>
      </c>
      <c r="B2131" s="122">
        <v>1</v>
      </c>
      <c r="C2131" s="122" t="s">
        <v>2180</v>
      </c>
      <c r="D2131" s="122" t="s">
        <v>2126</v>
      </c>
      <c r="E2131" s="122">
        <v>39</v>
      </c>
      <c r="F2131" s="122">
        <v>5.1514584710399998E-2</v>
      </c>
      <c r="G2131" s="122">
        <v>5.1298437164800002E-2</v>
      </c>
      <c r="H2131" s="122">
        <v>5.5592248552399998E-2</v>
      </c>
      <c r="I2131" s="122">
        <v>5.3357677013200003E-2</v>
      </c>
      <c r="J2131" s="122">
        <v>6.2137652147199997E-2</v>
      </c>
      <c r="K2131" s="122">
        <v>6.5196043214400007E-2</v>
      </c>
      <c r="L2131" s="122">
        <v>6.8513478941599995E-2</v>
      </c>
      <c r="M2131" s="122">
        <v>7.6854070224399995E-2</v>
      </c>
      <c r="N2131" s="122">
        <v>8.7595054058399999E-2</v>
      </c>
      <c r="O2131" s="122">
        <v>7.6595167753999993E-2</v>
      </c>
      <c r="P2131" s="122">
        <v>8.1008879756000005E-2</v>
      </c>
      <c r="Q2131" s="122">
        <v>7.8961216885599997E-2</v>
      </c>
      <c r="R2131" s="122">
        <v>7.6111761213599999E-2</v>
      </c>
      <c r="S2131" s="122">
        <v>7.2411613677200004E-2</v>
      </c>
      <c r="T2131" s="122">
        <v>6.5087564012799998E-2</v>
      </c>
      <c r="U2131" s="122">
        <v>6.3278693069200004E-2</v>
      </c>
      <c r="V2131" s="122">
        <v>7.1070361252800002E-2</v>
      </c>
      <c r="W2131" s="122">
        <v>8.2169423008399994E-2</v>
      </c>
      <c r="X2131" s="122">
        <v>7.4239277263199996E-2</v>
      </c>
      <c r="Y2131" s="122">
        <v>7.2344703765599996E-2</v>
      </c>
      <c r="Z2131" s="122">
        <v>7.3787157329200007E-2</v>
      </c>
      <c r="AA2131" s="122">
        <v>7.7069163466399998E-2</v>
      </c>
      <c r="AB2131" s="122">
        <v>8.1224076743599993E-2</v>
      </c>
      <c r="AC2131" s="122">
        <v>8.0692618493200002E-2</v>
      </c>
      <c r="AD2131" s="122">
        <v>7.5158501563600003E-2</v>
      </c>
      <c r="AE2131" s="122">
        <v>7.9379920183200003E-2</v>
      </c>
      <c r="AF2131" s="122">
        <v>7.9368872850399994E-2</v>
      </c>
      <c r="AG2131" s="122">
        <v>7.9721474047599994E-2</v>
      </c>
      <c r="AH2131" s="122">
        <v>7.9667506489199999E-2</v>
      </c>
      <c r="AI2131" s="122">
        <v>7.9367179206000005E-2</v>
      </c>
      <c r="AJ2131" s="122">
        <v>8.3499593819599996E-2</v>
      </c>
      <c r="AK2131" s="122">
        <v>8.2739004731599994E-2</v>
      </c>
      <c r="AL2131" s="122">
        <v>0</v>
      </c>
    </row>
    <row r="2132" spans="1:38" hidden="1" x14ac:dyDescent="0.25">
      <c r="A2132" s="122" t="s">
        <v>1988</v>
      </c>
      <c r="B2132" s="122">
        <v>1</v>
      </c>
      <c r="C2132" s="122" t="s">
        <v>2181</v>
      </c>
      <c r="D2132" s="122" t="s">
        <v>2078</v>
      </c>
      <c r="E2132" s="122">
        <v>40</v>
      </c>
      <c r="F2132" s="122">
        <v>2.6864382425999998E-2</v>
      </c>
      <c r="G2132" s="122">
        <v>2.2612692359599999E-2</v>
      </c>
      <c r="H2132" s="122">
        <v>2.4155898384799999E-2</v>
      </c>
      <c r="I2132" s="122">
        <v>2.5210947400799998E-2</v>
      </c>
      <c r="J2132" s="122">
        <v>2.4675549393600001E-2</v>
      </c>
      <c r="K2132" s="122">
        <v>2.67384064248E-2</v>
      </c>
      <c r="L2132" s="122">
        <v>2.33213073716E-2</v>
      </c>
      <c r="M2132" s="122">
        <v>2.2833150362399999E-2</v>
      </c>
      <c r="N2132" s="122">
        <v>2.1163968336E-2</v>
      </c>
      <c r="O2132" s="122">
        <v>2.4644055391200001E-2</v>
      </c>
      <c r="P2132" s="122">
        <v>2.58408274096E-2</v>
      </c>
      <c r="Q2132" s="122">
        <v>2.3844753408000002E-2</v>
      </c>
      <c r="R2132" s="122">
        <v>1.8041542898400001E-2</v>
      </c>
      <c r="S2132" s="122">
        <v>1.70275935536E-2</v>
      </c>
      <c r="T2132" s="122">
        <v>2.3806110266400001E-2</v>
      </c>
      <c r="U2132" s="122">
        <v>2.2896358822400001E-2</v>
      </c>
      <c r="V2132" s="122">
        <v>2.24398375376E-2</v>
      </c>
      <c r="W2132" s="122">
        <v>2.08420996532E-2</v>
      </c>
      <c r="X2132" s="122">
        <v>2.3258555574799999E-2</v>
      </c>
      <c r="Y2132" s="122">
        <v>2.9295136626000001E-2</v>
      </c>
      <c r="Z2132" s="122">
        <v>3.3873277757199997E-2</v>
      </c>
      <c r="AA2132" s="122">
        <v>3.3839138261600003E-2</v>
      </c>
      <c r="AB2132" s="122">
        <v>3.2314198756000001E-2</v>
      </c>
      <c r="AC2132" s="122">
        <v>2.5692553656000001E-2</v>
      </c>
      <c r="AD2132" s="122">
        <v>2.3648183599600001E-2</v>
      </c>
      <c r="AE2132" s="122">
        <v>1.8540360624799999E-2</v>
      </c>
      <c r="AF2132" s="122">
        <v>1.46781253668E-2</v>
      </c>
      <c r="AG2132" s="122">
        <v>1.5102444036400001E-2</v>
      </c>
      <c r="AH2132" s="122">
        <v>1.41981410536E-2</v>
      </c>
      <c r="AI2132" s="122">
        <v>1.53486326364E-2</v>
      </c>
      <c r="AJ2132" s="122">
        <v>1.6077687256399999E-2</v>
      </c>
      <c r="AK2132" s="122">
        <v>1.6408374259200002E-2</v>
      </c>
      <c r="AL2132" s="122">
        <v>1.1285988483672</v>
      </c>
    </row>
    <row r="2133" spans="1:38" hidden="1" x14ac:dyDescent="0.25">
      <c r="A2133" s="122" t="s">
        <v>1988</v>
      </c>
      <c r="B2133" s="122">
        <v>1</v>
      </c>
      <c r="C2133" s="122" t="s">
        <v>2181</v>
      </c>
      <c r="D2133" s="122" t="s">
        <v>2079</v>
      </c>
      <c r="E2133" s="122">
        <v>40</v>
      </c>
      <c r="F2133" s="122">
        <v>17.30919418697</v>
      </c>
      <c r="G2133" s="122">
        <v>16.675305507316398</v>
      </c>
      <c r="H2133" s="122">
        <v>16.5931840021752</v>
      </c>
      <c r="I2133" s="122">
        <v>13.848940205338</v>
      </c>
      <c r="J2133" s="122">
        <v>15.899737500878</v>
      </c>
      <c r="K2133" s="122">
        <v>18.134449233412401</v>
      </c>
      <c r="L2133" s="122">
        <v>15.8856118460396</v>
      </c>
      <c r="M2133" s="122">
        <v>14.201494019759201</v>
      </c>
      <c r="N2133" s="122">
        <v>14.211313524704799</v>
      </c>
      <c r="O2133" s="122">
        <v>13.8080953617236</v>
      </c>
      <c r="P2133" s="122">
        <v>12.559113380197999</v>
      </c>
      <c r="Q2133" s="122">
        <v>11.773421823083201</v>
      </c>
      <c r="R2133" s="122">
        <v>10.0437110468268</v>
      </c>
      <c r="S2133" s="122">
        <v>10.362369055992801</v>
      </c>
      <c r="T2133" s="122">
        <v>9.7889445117323994</v>
      </c>
      <c r="U2133" s="122">
        <v>8.5373945075523991</v>
      </c>
      <c r="V2133" s="122">
        <v>7.8826273983127999</v>
      </c>
      <c r="W2133" s="122">
        <v>9.1965526469376009</v>
      </c>
      <c r="X2133" s="122">
        <v>11.3207916115784</v>
      </c>
      <c r="Y2133" s="122">
        <v>11.92850018199</v>
      </c>
      <c r="Z2133" s="122">
        <v>11.528002504466</v>
      </c>
      <c r="AA2133" s="122">
        <v>9.9929481351784002</v>
      </c>
      <c r="AB2133" s="122">
        <v>9.7767725241088002</v>
      </c>
      <c r="AC2133" s="122">
        <v>9.4349387540883995</v>
      </c>
      <c r="AD2133" s="122">
        <v>8.7908427855164</v>
      </c>
      <c r="AE2133" s="122">
        <v>6.8351279503556004</v>
      </c>
      <c r="AF2133" s="122">
        <v>5.7983139644668</v>
      </c>
      <c r="AG2133" s="122">
        <v>5.9559506934312001</v>
      </c>
      <c r="AH2133" s="122">
        <v>6.5354670070144003</v>
      </c>
      <c r="AI2133" s="122">
        <v>5.1200296812252004</v>
      </c>
      <c r="AJ2133" s="122">
        <v>5.2670990409716003</v>
      </c>
      <c r="AK2133" s="122">
        <v>4.4327228088500004</v>
      </c>
      <c r="AL2133" s="122">
        <v>-90.876553781686397</v>
      </c>
    </row>
    <row r="2134" spans="1:38" hidden="1" x14ac:dyDescent="0.25">
      <c r="A2134" s="122" t="s">
        <v>1988</v>
      </c>
      <c r="B2134" s="122">
        <v>1</v>
      </c>
      <c r="C2134" s="122" t="s">
        <v>2181</v>
      </c>
      <c r="D2134" s="122" t="s">
        <v>2080</v>
      </c>
      <c r="E2134" s="122">
        <v>40</v>
      </c>
      <c r="F2134" s="122">
        <v>2.8595568288000001E-3</v>
      </c>
      <c r="G2134" s="122">
        <v>2.4929469768000001E-3</v>
      </c>
      <c r="H2134" s="122">
        <v>3.3728106160000001E-3</v>
      </c>
      <c r="I2134" s="122">
        <v>3.2689410824000001E-3</v>
      </c>
      <c r="J2134" s="122">
        <v>3.4828131212000001E-3</v>
      </c>
      <c r="K2134" s="122">
        <v>2.1263371275999999E-3</v>
      </c>
      <c r="L2134" s="122">
        <v>1.5397613672E-3</v>
      </c>
      <c r="M2134" s="122">
        <v>1.3197954588000001E-3</v>
      </c>
      <c r="N2134" s="122">
        <v>1.7597272756000001E-3</v>
      </c>
      <c r="O2134" s="122">
        <v>1.6130833376E-3</v>
      </c>
      <c r="P2134" s="122">
        <v>8.7986363920000005E-4</v>
      </c>
      <c r="Q2134" s="122">
        <v>1.0377763508E-3</v>
      </c>
      <c r="R2134" s="122">
        <v>9.9694195160000007E-4</v>
      </c>
      <c r="S2134" s="122">
        <v>5.3933360040000003E-4</v>
      </c>
      <c r="T2134" s="122">
        <v>5.2288494720000001E-4</v>
      </c>
      <c r="U2134" s="122">
        <v>1.879242092E-4</v>
      </c>
      <c r="V2134" s="122">
        <v>1.39993749E-3</v>
      </c>
      <c r="W2134" s="122">
        <v>7.7918033967199998E-2</v>
      </c>
      <c r="X2134" s="122">
        <v>0.127560235222</v>
      </c>
      <c r="Y2134" s="122">
        <v>6.3918829256799994E-2</v>
      </c>
      <c r="Z2134" s="122">
        <v>6.9893063570399996E-2</v>
      </c>
      <c r="AA2134" s="122">
        <v>0.187812552144</v>
      </c>
      <c r="AB2134" s="122">
        <v>0.2106250174532</v>
      </c>
      <c r="AC2134" s="122">
        <v>0.1151384620652</v>
      </c>
      <c r="AD2134" s="122">
        <v>9.4727515456E-2</v>
      </c>
      <c r="AE2134" s="122">
        <v>0.30135212606799999</v>
      </c>
      <c r="AF2134" s="122">
        <v>0.1333865468264</v>
      </c>
      <c r="AG2134" s="122">
        <v>0.4150264376076</v>
      </c>
      <c r="AH2134" s="122">
        <v>3.8534911422000002E-2</v>
      </c>
      <c r="AI2134" s="122">
        <v>0</v>
      </c>
      <c r="AJ2134" s="122">
        <v>0</v>
      </c>
      <c r="AK2134" s="122">
        <v>0</v>
      </c>
      <c r="AL2134" s="122">
        <v>0</v>
      </c>
    </row>
    <row r="2135" spans="1:38" hidden="1" x14ac:dyDescent="0.25">
      <c r="A2135" s="122" t="s">
        <v>1988</v>
      </c>
      <c r="B2135" s="122">
        <v>1</v>
      </c>
      <c r="C2135" s="122" t="s">
        <v>2181</v>
      </c>
      <c r="D2135" s="122" t="s">
        <v>2133</v>
      </c>
      <c r="E2135" s="122">
        <v>40</v>
      </c>
      <c r="F2135" s="122">
        <v>0</v>
      </c>
      <c r="G2135" s="122">
        <v>0</v>
      </c>
      <c r="H2135" s="122">
        <v>0</v>
      </c>
      <c r="I2135" s="122">
        <v>0</v>
      </c>
      <c r="J2135" s="122">
        <v>0</v>
      </c>
      <c r="K2135" s="122">
        <v>0</v>
      </c>
      <c r="L2135" s="122">
        <v>0</v>
      </c>
      <c r="M2135" s="122">
        <v>0</v>
      </c>
      <c r="N2135" s="122">
        <v>0</v>
      </c>
      <c r="O2135" s="122">
        <v>0</v>
      </c>
      <c r="P2135" s="122">
        <v>0</v>
      </c>
      <c r="Q2135" s="122">
        <v>0</v>
      </c>
      <c r="R2135" s="122">
        <v>0</v>
      </c>
      <c r="S2135" s="122">
        <v>0</v>
      </c>
      <c r="T2135" s="122">
        <v>0</v>
      </c>
      <c r="U2135" s="122">
        <v>0</v>
      </c>
      <c r="V2135" s="122">
        <v>0</v>
      </c>
      <c r="W2135" s="122">
        <v>0</v>
      </c>
      <c r="X2135" s="122">
        <v>0</v>
      </c>
      <c r="Y2135" s="122">
        <v>0</v>
      </c>
      <c r="Z2135" s="122">
        <v>0</v>
      </c>
      <c r="AA2135" s="122">
        <v>0</v>
      </c>
      <c r="AB2135" s="122">
        <v>0</v>
      </c>
      <c r="AC2135" s="122">
        <v>0</v>
      </c>
      <c r="AD2135" s="122">
        <v>0</v>
      </c>
      <c r="AE2135" s="122">
        <v>0</v>
      </c>
      <c r="AF2135" s="122">
        <v>0</v>
      </c>
      <c r="AG2135" s="122">
        <v>0</v>
      </c>
      <c r="AH2135" s="122">
        <v>0</v>
      </c>
      <c r="AI2135" s="122">
        <v>0</v>
      </c>
      <c r="AJ2135" s="122">
        <v>0</v>
      </c>
      <c r="AK2135" s="122">
        <v>0</v>
      </c>
      <c r="AL2135" s="122">
        <v>0</v>
      </c>
    </row>
    <row r="2136" spans="1:38" hidden="1" x14ac:dyDescent="0.25">
      <c r="A2136" s="122" t="s">
        <v>1988</v>
      </c>
      <c r="B2136" s="122">
        <v>1</v>
      </c>
      <c r="C2136" s="122" t="s">
        <v>2181</v>
      </c>
      <c r="D2136" s="122" t="s">
        <v>2081</v>
      </c>
      <c r="E2136" s="122">
        <v>40</v>
      </c>
      <c r="F2136" s="122">
        <v>8.1214366441600003E-2</v>
      </c>
      <c r="G2136" s="122">
        <v>9.48578627136E-2</v>
      </c>
      <c r="H2136" s="122">
        <v>8.9893325631200005E-2</v>
      </c>
      <c r="I2136" s="122">
        <v>8.7457756786399998E-2</v>
      </c>
      <c r="J2136" s="122">
        <v>9.3801731091600005E-2</v>
      </c>
      <c r="K2136" s="122">
        <v>8.5834044223199998E-2</v>
      </c>
      <c r="L2136" s="122">
        <v>7.5021268081199993E-2</v>
      </c>
      <c r="M2136" s="122">
        <v>8.4224700795200003E-2</v>
      </c>
      <c r="N2136" s="122">
        <v>8.1293396699199993E-2</v>
      </c>
      <c r="O2136" s="122">
        <v>8.4684513202800002E-2</v>
      </c>
      <c r="P2136" s="122">
        <v>9.41968823796E-2</v>
      </c>
      <c r="Q2136" s="122">
        <v>9.6399125166399993E-2</v>
      </c>
      <c r="R2136" s="122">
        <v>9.19916292596E-2</v>
      </c>
      <c r="S2136" s="122">
        <v>8.6639391283200001E-2</v>
      </c>
      <c r="T2136" s="122">
        <v>9.1465517651200007E-2</v>
      </c>
      <c r="U2136" s="122">
        <v>8.6729069072799994E-2</v>
      </c>
      <c r="V2136" s="122">
        <v>5.9030249851999998E-2</v>
      </c>
      <c r="W2136" s="122">
        <v>5.7351424460400001E-2</v>
      </c>
      <c r="X2136" s="122">
        <v>5.7655971150399998E-2</v>
      </c>
      <c r="Y2136" s="122">
        <v>5.3697676043199999E-2</v>
      </c>
      <c r="Z2136" s="122">
        <v>5.56967679632E-2</v>
      </c>
      <c r="AA2136" s="122">
        <v>5.8273621352800002E-2</v>
      </c>
      <c r="AB2136" s="122">
        <v>5.3835957442400002E-2</v>
      </c>
      <c r="AC2136" s="122">
        <v>5.4622279765200003E-2</v>
      </c>
      <c r="AD2136" s="122">
        <v>5.7840140391600001E-2</v>
      </c>
      <c r="AE2136" s="122">
        <v>4.8887793987200001E-2</v>
      </c>
      <c r="AF2136" s="122">
        <v>3.8960839265599997E-2</v>
      </c>
      <c r="AG2136" s="122">
        <v>4.4698019254E-2</v>
      </c>
      <c r="AH2136" s="122">
        <v>4.7061922026E-2</v>
      </c>
      <c r="AI2136" s="122">
        <v>2.7606763337999999E-2</v>
      </c>
      <c r="AJ2136" s="122">
        <v>0</v>
      </c>
      <c r="AK2136" s="122">
        <v>0</v>
      </c>
      <c r="AL2136" s="122">
        <v>0</v>
      </c>
    </row>
    <row r="2137" spans="1:38" x14ac:dyDescent="0.25">
      <c r="A2137" s="122" t="s">
        <v>1988</v>
      </c>
      <c r="B2137" s="122">
        <v>1</v>
      </c>
      <c r="C2137" s="122" t="s">
        <v>2181</v>
      </c>
      <c r="D2137" s="122" t="s">
        <v>2082</v>
      </c>
      <c r="E2137" s="122">
        <v>40</v>
      </c>
      <c r="F2137" s="122">
        <v>4.382586992E-4</v>
      </c>
      <c r="G2137" s="122">
        <v>4.09520426E-4</v>
      </c>
      <c r="H2137" s="122">
        <v>7.4001059439999996E-4</v>
      </c>
      <c r="I2137" s="122">
        <v>0</v>
      </c>
      <c r="J2137" s="122">
        <v>0</v>
      </c>
      <c r="K2137" s="122">
        <v>0</v>
      </c>
      <c r="L2137" s="122">
        <v>0</v>
      </c>
      <c r="M2137" s="122">
        <v>0</v>
      </c>
      <c r="N2137" s="122">
        <v>0</v>
      </c>
      <c r="O2137" s="122">
        <v>0</v>
      </c>
      <c r="P2137" s="122">
        <v>0</v>
      </c>
      <c r="Q2137" s="122">
        <v>0</v>
      </c>
      <c r="R2137" s="122">
        <v>0</v>
      </c>
      <c r="S2137" s="122">
        <v>0</v>
      </c>
      <c r="T2137" s="122">
        <v>0</v>
      </c>
      <c r="U2137" s="122">
        <v>0</v>
      </c>
      <c r="V2137" s="122">
        <v>0</v>
      </c>
      <c r="W2137" s="122">
        <v>0</v>
      </c>
      <c r="X2137" s="122">
        <v>0</v>
      </c>
      <c r="Y2137" s="122">
        <v>0</v>
      </c>
      <c r="Z2137" s="122">
        <v>0</v>
      </c>
      <c r="AA2137" s="122">
        <v>0</v>
      </c>
      <c r="AB2137" s="122">
        <v>0</v>
      </c>
      <c r="AC2137" s="122">
        <v>0</v>
      </c>
      <c r="AD2137" s="122">
        <v>0</v>
      </c>
      <c r="AE2137" s="122">
        <v>0</v>
      </c>
      <c r="AF2137" s="122">
        <v>0</v>
      </c>
      <c r="AG2137" s="122">
        <v>0</v>
      </c>
      <c r="AH2137" s="122">
        <v>0</v>
      </c>
      <c r="AI2137" s="122">
        <v>0</v>
      </c>
      <c r="AJ2137" s="122">
        <v>0</v>
      </c>
      <c r="AK2137" s="122">
        <v>0</v>
      </c>
      <c r="AL2137" s="122">
        <v>0</v>
      </c>
    </row>
    <row r="2138" spans="1:38" hidden="1" x14ac:dyDescent="0.25">
      <c r="A2138" s="122" t="s">
        <v>1988</v>
      </c>
      <c r="B2138" s="122">
        <v>1</v>
      </c>
      <c r="C2138" s="122" t="s">
        <v>2181</v>
      </c>
      <c r="D2138" s="122" t="s">
        <v>474</v>
      </c>
      <c r="E2138" s="122">
        <v>40</v>
      </c>
      <c r="F2138" s="122">
        <v>5.4939230223584001</v>
      </c>
      <c r="G2138" s="122">
        <v>5.3596797523947997</v>
      </c>
      <c r="H2138" s="122">
        <v>5.3309987026016001</v>
      </c>
      <c r="I2138" s="122">
        <v>3.8155040949116001</v>
      </c>
      <c r="J2138" s="122">
        <v>4.8767555040708004</v>
      </c>
      <c r="K2138" s="122">
        <v>4.0126122260811998</v>
      </c>
      <c r="L2138" s="122">
        <v>3.1373230777616001</v>
      </c>
      <c r="M2138" s="122">
        <v>4.8693769811819996</v>
      </c>
      <c r="N2138" s="122">
        <v>4.8625312605184003</v>
      </c>
      <c r="O2138" s="122">
        <v>4.9790926721451996</v>
      </c>
      <c r="P2138" s="122">
        <v>5.7467864226192003</v>
      </c>
      <c r="Q2138" s="122">
        <v>5.9074623707903999</v>
      </c>
      <c r="R2138" s="122">
        <v>6.4286173732452001</v>
      </c>
      <c r="S2138" s="122">
        <v>7.0501695077072002</v>
      </c>
      <c r="T2138" s="122">
        <v>6.6936079142127998</v>
      </c>
      <c r="U2138" s="122">
        <v>7.2485958991655997</v>
      </c>
      <c r="V2138" s="122">
        <v>6.9791660886639999</v>
      </c>
      <c r="W2138" s="122">
        <v>7.0291562962852003</v>
      </c>
      <c r="X2138" s="122">
        <v>6.9410265443819998</v>
      </c>
      <c r="Y2138" s="122">
        <v>7.5494406113616002</v>
      </c>
      <c r="Z2138" s="122">
        <v>8.8820238074959992</v>
      </c>
      <c r="AA2138" s="122">
        <v>6.0328063710544004</v>
      </c>
      <c r="AB2138" s="122">
        <v>5.0181554512991999</v>
      </c>
      <c r="AC2138" s="122">
        <v>2.6089289820944002</v>
      </c>
      <c r="AD2138" s="122">
        <v>2.1776005947164001</v>
      </c>
      <c r="AE2138" s="122">
        <v>1.751666246526</v>
      </c>
      <c r="AF2138" s="122">
        <v>1.2252443654444001</v>
      </c>
      <c r="AG2138" s="122">
        <v>1.0461676923404</v>
      </c>
      <c r="AH2138" s="122">
        <v>0.87152376864280001</v>
      </c>
      <c r="AI2138" s="122">
        <v>0.93320030836479995</v>
      </c>
      <c r="AJ2138" s="122">
        <v>0.74398526576919999</v>
      </c>
      <c r="AK2138" s="122">
        <v>0.75052731692399999</v>
      </c>
      <c r="AL2138" s="122">
        <v>14.338483992252</v>
      </c>
    </row>
    <row r="2139" spans="1:38" hidden="1" x14ac:dyDescent="0.25">
      <c r="A2139" s="122" t="s">
        <v>1988</v>
      </c>
      <c r="B2139" s="122">
        <v>1</v>
      </c>
      <c r="C2139" s="122" t="s">
        <v>2181</v>
      </c>
      <c r="D2139" s="122" t="s">
        <v>2083</v>
      </c>
      <c r="E2139" s="122">
        <v>40</v>
      </c>
      <c r="F2139" s="122">
        <v>0</v>
      </c>
      <c r="G2139" s="122">
        <v>0</v>
      </c>
      <c r="H2139" s="122">
        <v>0</v>
      </c>
      <c r="I2139" s="122">
        <v>0</v>
      </c>
      <c r="J2139" s="122">
        <v>0</v>
      </c>
      <c r="K2139" s="122">
        <v>0</v>
      </c>
      <c r="L2139" s="122">
        <v>0</v>
      </c>
      <c r="M2139" s="122">
        <v>0</v>
      </c>
      <c r="N2139" s="122">
        <v>0</v>
      </c>
      <c r="O2139" s="122">
        <v>0</v>
      </c>
      <c r="P2139" s="122">
        <v>0</v>
      </c>
      <c r="Q2139" s="122">
        <v>0</v>
      </c>
      <c r="R2139" s="122">
        <v>0</v>
      </c>
      <c r="S2139" s="122">
        <v>0</v>
      </c>
      <c r="T2139" s="122">
        <v>0</v>
      </c>
      <c r="U2139" s="122">
        <v>0</v>
      </c>
      <c r="V2139" s="122">
        <v>0</v>
      </c>
      <c r="W2139" s="122">
        <v>0</v>
      </c>
      <c r="X2139" s="122">
        <v>0</v>
      </c>
      <c r="Y2139" s="122">
        <v>0</v>
      </c>
      <c r="Z2139" s="122">
        <v>0</v>
      </c>
      <c r="AA2139" s="122">
        <v>0</v>
      </c>
      <c r="AB2139" s="122">
        <v>0</v>
      </c>
      <c r="AC2139" s="122">
        <v>0</v>
      </c>
      <c r="AD2139" s="122">
        <v>0</v>
      </c>
      <c r="AE2139" s="122">
        <v>0</v>
      </c>
      <c r="AF2139" s="122">
        <v>0</v>
      </c>
      <c r="AG2139" s="122">
        <v>0</v>
      </c>
      <c r="AH2139" s="122">
        <v>0</v>
      </c>
      <c r="AI2139" s="122">
        <v>0</v>
      </c>
      <c r="AJ2139" s="122">
        <v>0</v>
      </c>
      <c r="AK2139" s="122">
        <v>0</v>
      </c>
      <c r="AL2139" s="122">
        <v>0</v>
      </c>
    </row>
    <row r="2140" spans="1:38" hidden="1" x14ac:dyDescent="0.25">
      <c r="A2140" s="122" t="s">
        <v>1988</v>
      </c>
      <c r="B2140" s="122">
        <v>1</v>
      </c>
      <c r="C2140" s="122" t="s">
        <v>2181</v>
      </c>
      <c r="D2140" s="122" t="s">
        <v>2084</v>
      </c>
      <c r="E2140" s="122">
        <v>40</v>
      </c>
      <c r="F2140" s="122">
        <v>0</v>
      </c>
      <c r="G2140" s="122">
        <v>0</v>
      </c>
      <c r="H2140" s="122">
        <v>0</v>
      </c>
      <c r="I2140" s="122">
        <v>0</v>
      </c>
      <c r="J2140" s="122">
        <v>0</v>
      </c>
      <c r="K2140" s="122">
        <v>0</v>
      </c>
      <c r="L2140" s="122">
        <v>0</v>
      </c>
      <c r="M2140" s="122">
        <v>0</v>
      </c>
      <c r="N2140" s="122">
        <v>0</v>
      </c>
      <c r="O2140" s="122">
        <v>0</v>
      </c>
      <c r="P2140" s="122">
        <v>0</v>
      </c>
      <c r="Q2140" s="122">
        <v>0</v>
      </c>
      <c r="R2140" s="122">
        <v>0</v>
      </c>
      <c r="S2140" s="122">
        <v>0</v>
      </c>
      <c r="T2140" s="122">
        <v>0</v>
      </c>
      <c r="U2140" s="122">
        <v>0</v>
      </c>
      <c r="V2140" s="122">
        <v>0</v>
      </c>
      <c r="W2140" s="122">
        <v>0</v>
      </c>
      <c r="X2140" s="122">
        <v>0</v>
      </c>
      <c r="Y2140" s="122">
        <v>0</v>
      </c>
      <c r="Z2140" s="122">
        <v>0</v>
      </c>
      <c r="AA2140" s="122">
        <v>0</v>
      </c>
      <c r="AB2140" s="122">
        <v>0</v>
      </c>
      <c r="AC2140" s="122">
        <v>0</v>
      </c>
      <c r="AD2140" s="122">
        <v>0</v>
      </c>
      <c r="AE2140" s="122">
        <v>0</v>
      </c>
      <c r="AF2140" s="122">
        <v>0</v>
      </c>
      <c r="AG2140" s="122">
        <v>0</v>
      </c>
      <c r="AH2140" s="122">
        <v>0</v>
      </c>
      <c r="AI2140" s="122">
        <v>0</v>
      </c>
      <c r="AJ2140" s="122">
        <v>0</v>
      </c>
      <c r="AK2140" s="122">
        <v>0</v>
      </c>
      <c r="AL2140" s="122">
        <v>0</v>
      </c>
    </row>
    <row r="2141" spans="1:38" hidden="1" x14ac:dyDescent="0.25">
      <c r="A2141" s="122" t="s">
        <v>1988</v>
      </c>
      <c r="B2141" s="122">
        <v>1</v>
      </c>
      <c r="C2141" s="122" t="s">
        <v>2181</v>
      </c>
      <c r="D2141" s="122" t="s">
        <v>2085</v>
      </c>
      <c r="E2141" s="122">
        <v>40</v>
      </c>
      <c r="F2141" s="122">
        <v>0</v>
      </c>
      <c r="G2141" s="122">
        <v>0</v>
      </c>
      <c r="H2141" s="122">
        <v>0</v>
      </c>
      <c r="I2141" s="122">
        <v>0</v>
      </c>
      <c r="J2141" s="122">
        <v>0</v>
      </c>
      <c r="K2141" s="122">
        <v>0</v>
      </c>
      <c r="L2141" s="122">
        <v>0</v>
      </c>
      <c r="M2141" s="122">
        <v>0</v>
      </c>
      <c r="N2141" s="122">
        <v>0</v>
      </c>
      <c r="O2141" s="122">
        <v>0</v>
      </c>
      <c r="P2141" s="122">
        <v>0</v>
      </c>
      <c r="Q2141" s="122">
        <v>0</v>
      </c>
      <c r="R2141" s="122">
        <v>0</v>
      </c>
      <c r="S2141" s="122">
        <v>0</v>
      </c>
      <c r="T2141" s="122">
        <v>0</v>
      </c>
      <c r="U2141" s="122">
        <v>0</v>
      </c>
      <c r="V2141" s="122">
        <v>0</v>
      </c>
      <c r="W2141" s="122">
        <v>0</v>
      </c>
      <c r="X2141" s="122">
        <v>0</v>
      </c>
      <c r="Y2141" s="122">
        <v>0</v>
      </c>
      <c r="Z2141" s="122">
        <v>0</v>
      </c>
      <c r="AA2141" s="122">
        <v>0</v>
      </c>
      <c r="AB2141" s="122">
        <v>0</v>
      </c>
      <c r="AC2141" s="122">
        <v>0</v>
      </c>
      <c r="AD2141" s="122">
        <v>0</v>
      </c>
      <c r="AE2141" s="122">
        <v>0</v>
      </c>
      <c r="AF2141" s="122">
        <v>0</v>
      </c>
      <c r="AG2141" s="122">
        <v>0</v>
      </c>
      <c r="AH2141" s="122">
        <v>0</v>
      </c>
      <c r="AI2141" s="122">
        <v>0</v>
      </c>
      <c r="AJ2141" s="122">
        <v>0</v>
      </c>
      <c r="AK2141" s="122">
        <v>0</v>
      </c>
      <c r="AL2141" s="122">
        <v>0</v>
      </c>
    </row>
    <row r="2142" spans="1:38" hidden="1" x14ac:dyDescent="0.25">
      <c r="A2142" s="122" t="s">
        <v>1988</v>
      </c>
      <c r="B2142" s="122">
        <v>1</v>
      </c>
      <c r="C2142" s="122" t="s">
        <v>2181</v>
      </c>
      <c r="D2142" s="122" t="s">
        <v>2086</v>
      </c>
      <c r="E2142" s="122">
        <v>40</v>
      </c>
      <c r="F2142" s="122">
        <v>0</v>
      </c>
      <c r="G2142" s="122">
        <v>0</v>
      </c>
      <c r="H2142" s="122">
        <v>0</v>
      </c>
      <c r="I2142" s="122">
        <v>0</v>
      </c>
      <c r="J2142" s="122">
        <v>0</v>
      </c>
      <c r="K2142" s="122">
        <v>0</v>
      </c>
      <c r="L2142" s="122">
        <v>0</v>
      </c>
      <c r="M2142" s="122">
        <v>0</v>
      </c>
      <c r="N2142" s="122">
        <v>0</v>
      </c>
      <c r="O2142" s="122">
        <v>0</v>
      </c>
      <c r="P2142" s="122">
        <v>0</v>
      </c>
      <c r="Q2142" s="122">
        <v>0</v>
      </c>
      <c r="R2142" s="122">
        <v>0</v>
      </c>
      <c r="S2142" s="122">
        <v>0</v>
      </c>
      <c r="T2142" s="122">
        <v>0</v>
      </c>
      <c r="U2142" s="122">
        <v>0</v>
      </c>
      <c r="V2142" s="122">
        <v>0</v>
      </c>
      <c r="W2142" s="122">
        <v>0</v>
      </c>
      <c r="X2142" s="122">
        <v>0</v>
      </c>
      <c r="Y2142" s="122">
        <v>0</v>
      </c>
      <c r="Z2142" s="122">
        <v>0</v>
      </c>
      <c r="AA2142" s="122">
        <v>0</v>
      </c>
      <c r="AB2142" s="122">
        <v>0</v>
      </c>
      <c r="AC2142" s="122">
        <v>0</v>
      </c>
      <c r="AD2142" s="122">
        <v>0</v>
      </c>
      <c r="AE2142" s="122">
        <v>0</v>
      </c>
      <c r="AF2142" s="122">
        <v>0</v>
      </c>
      <c r="AG2142" s="122">
        <v>0</v>
      </c>
      <c r="AH2142" s="122">
        <v>0</v>
      </c>
      <c r="AI2142" s="122">
        <v>0</v>
      </c>
      <c r="AJ2142" s="122">
        <v>0</v>
      </c>
      <c r="AK2142" s="122">
        <v>0</v>
      </c>
      <c r="AL2142" s="122">
        <v>0</v>
      </c>
    </row>
    <row r="2143" spans="1:38" hidden="1" x14ac:dyDescent="0.25">
      <c r="A2143" s="122" t="s">
        <v>1988</v>
      </c>
      <c r="B2143" s="122">
        <v>1</v>
      </c>
      <c r="C2143" s="122" t="s">
        <v>2181</v>
      </c>
      <c r="D2143" s="122" t="s">
        <v>2087</v>
      </c>
      <c r="E2143" s="122">
        <v>40</v>
      </c>
      <c r="F2143" s="122">
        <v>0</v>
      </c>
      <c r="G2143" s="122">
        <v>0</v>
      </c>
      <c r="H2143" s="122">
        <v>0</v>
      </c>
      <c r="I2143" s="122">
        <v>0</v>
      </c>
      <c r="J2143" s="122">
        <v>0</v>
      </c>
      <c r="K2143" s="122">
        <v>0</v>
      </c>
      <c r="L2143" s="122">
        <v>0</v>
      </c>
      <c r="M2143" s="122">
        <v>0</v>
      </c>
      <c r="N2143" s="122">
        <v>0</v>
      </c>
      <c r="O2143" s="122">
        <v>0</v>
      </c>
      <c r="P2143" s="122">
        <v>0</v>
      </c>
      <c r="Q2143" s="122">
        <v>0</v>
      </c>
      <c r="R2143" s="122">
        <v>0</v>
      </c>
      <c r="S2143" s="122">
        <v>0</v>
      </c>
      <c r="T2143" s="122">
        <v>0</v>
      </c>
      <c r="U2143" s="122">
        <v>0</v>
      </c>
      <c r="V2143" s="122">
        <v>0</v>
      </c>
      <c r="W2143" s="122">
        <v>0</v>
      </c>
      <c r="X2143" s="122">
        <v>0</v>
      </c>
      <c r="Y2143" s="122">
        <v>0</v>
      </c>
      <c r="Z2143" s="122">
        <v>0</v>
      </c>
      <c r="AA2143" s="122">
        <v>0</v>
      </c>
      <c r="AB2143" s="122">
        <v>0</v>
      </c>
      <c r="AC2143" s="122">
        <v>0</v>
      </c>
      <c r="AD2143" s="122">
        <v>0</v>
      </c>
      <c r="AE2143" s="122">
        <v>0</v>
      </c>
      <c r="AF2143" s="122">
        <v>0</v>
      </c>
      <c r="AG2143" s="122">
        <v>0</v>
      </c>
      <c r="AH2143" s="122">
        <v>0</v>
      </c>
      <c r="AI2143" s="122">
        <v>0</v>
      </c>
      <c r="AJ2143" s="122">
        <v>0</v>
      </c>
      <c r="AK2143" s="122">
        <v>0</v>
      </c>
      <c r="AL2143" s="122">
        <v>0</v>
      </c>
    </row>
    <row r="2144" spans="1:38" hidden="1" x14ac:dyDescent="0.25">
      <c r="A2144" s="122" t="s">
        <v>1988</v>
      </c>
      <c r="B2144" s="122">
        <v>1</v>
      </c>
      <c r="C2144" s="122" t="s">
        <v>2181</v>
      </c>
      <c r="D2144" s="122" t="s">
        <v>2134</v>
      </c>
      <c r="E2144" s="122">
        <v>40</v>
      </c>
      <c r="F2144" s="122">
        <v>0</v>
      </c>
      <c r="G2144" s="122">
        <v>0</v>
      </c>
      <c r="H2144" s="122">
        <v>0</v>
      </c>
      <c r="I2144" s="122">
        <v>0</v>
      </c>
      <c r="J2144" s="122">
        <v>0</v>
      </c>
      <c r="K2144" s="122">
        <v>0</v>
      </c>
      <c r="L2144" s="122">
        <v>0</v>
      </c>
      <c r="M2144" s="122">
        <v>0</v>
      </c>
      <c r="N2144" s="122">
        <v>0</v>
      </c>
      <c r="O2144" s="122">
        <v>0</v>
      </c>
      <c r="P2144" s="122">
        <v>0</v>
      </c>
      <c r="Q2144" s="122">
        <v>0</v>
      </c>
      <c r="R2144" s="122">
        <v>0</v>
      </c>
      <c r="S2144" s="122">
        <v>0</v>
      </c>
      <c r="T2144" s="122">
        <v>0</v>
      </c>
      <c r="U2144" s="122">
        <v>0</v>
      </c>
      <c r="V2144" s="122">
        <v>0</v>
      </c>
      <c r="W2144" s="122">
        <v>0</v>
      </c>
      <c r="X2144" s="122">
        <v>0</v>
      </c>
      <c r="Y2144" s="122">
        <v>0</v>
      </c>
      <c r="Z2144" s="122">
        <v>0</v>
      </c>
      <c r="AA2144" s="122">
        <v>0</v>
      </c>
      <c r="AB2144" s="122">
        <v>0</v>
      </c>
      <c r="AC2144" s="122">
        <v>0</v>
      </c>
      <c r="AD2144" s="122">
        <v>0</v>
      </c>
      <c r="AE2144" s="122">
        <v>0</v>
      </c>
      <c r="AF2144" s="122">
        <v>0</v>
      </c>
      <c r="AG2144" s="122">
        <v>0</v>
      </c>
      <c r="AH2144" s="122">
        <v>0</v>
      </c>
      <c r="AI2144" s="122">
        <v>0</v>
      </c>
      <c r="AJ2144" s="122">
        <v>0</v>
      </c>
      <c r="AK2144" s="122">
        <v>0</v>
      </c>
      <c r="AL2144" s="122">
        <v>0</v>
      </c>
    </row>
    <row r="2145" spans="1:38" hidden="1" x14ac:dyDescent="0.25">
      <c r="A2145" s="122" t="s">
        <v>1988</v>
      </c>
      <c r="B2145" s="122">
        <v>1</v>
      </c>
      <c r="C2145" s="122" t="s">
        <v>2181</v>
      </c>
      <c r="D2145" s="122" t="s">
        <v>2088</v>
      </c>
      <c r="E2145" s="122">
        <v>40</v>
      </c>
      <c r="F2145" s="122">
        <v>0</v>
      </c>
      <c r="G2145" s="122">
        <v>0</v>
      </c>
      <c r="H2145" s="122">
        <v>0</v>
      </c>
      <c r="I2145" s="122">
        <v>0</v>
      </c>
      <c r="J2145" s="122">
        <v>0</v>
      </c>
      <c r="K2145" s="122">
        <v>0</v>
      </c>
      <c r="L2145" s="122">
        <v>0</v>
      </c>
      <c r="M2145" s="122">
        <v>0</v>
      </c>
      <c r="N2145" s="122">
        <v>0</v>
      </c>
      <c r="O2145" s="122">
        <v>0</v>
      </c>
      <c r="P2145" s="122">
        <v>0</v>
      </c>
      <c r="Q2145" s="122">
        <v>0</v>
      </c>
      <c r="R2145" s="122">
        <v>0</v>
      </c>
      <c r="S2145" s="122">
        <v>0</v>
      </c>
      <c r="T2145" s="122">
        <v>0</v>
      </c>
      <c r="U2145" s="122">
        <v>0</v>
      </c>
      <c r="V2145" s="122">
        <v>0</v>
      </c>
      <c r="W2145" s="122">
        <v>0</v>
      </c>
      <c r="X2145" s="122">
        <v>0</v>
      </c>
      <c r="Y2145" s="122">
        <v>0</v>
      </c>
      <c r="Z2145" s="122">
        <v>0</v>
      </c>
      <c r="AA2145" s="122">
        <v>0</v>
      </c>
      <c r="AB2145" s="122">
        <v>0</v>
      </c>
      <c r="AC2145" s="122">
        <v>0</v>
      </c>
      <c r="AD2145" s="122">
        <v>0</v>
      </c>
      <c r="AE2145" s="122">
        <v>0</v>
      </c>
      <c r="AF2145" s="122">
        <v>0</v>
      </c>
      <c r="AG2145" s="122">
        <v>0</v>
      </c>
      <c r="AH2145" s="122">
        <v>0</v>
      </c>
      <c r="AI2145" s="122">
        <v>0</v>
      </c>
      <c r="AJ2145" s="122">
        <v>0</v>
      </c>
      <c r="AK2145" s="122">
        <v>0</v>
      </c>
      <c r="AL2145" s="122">
        <v>0</v>
      </c>
    </row>
    <row r="2146" spans="1:38" hidden="1" x14ac:dyDescent="0.25">
      <c r="A2146" s="122" t="s">
        <v>1988</v>
      </c>
      <c r="B2146" s="122">
        <v>1</v>
      </c>
      <c r="C2146" s="122" t="s">
        <v>2181</v>
      </c>
      <c r="D2146" s="122" t="s">
        <v>2089</v>
      </c>
      <c r="E2146" s="122">
        <v>40</v>
      </c>
      <c r="F2146" s="122">
        <v>1.2861657709600001E-2</v>
      </c>
      <c r="G2146" s="122">
        <v>1.16126253348E-2</v>
      </c>
      <c r="H2146" s="122">
        <v>9.7559555855999992E-3</v>
      </c>
      <c r="I2146" s="122">
        <v>5.9075855635999999E-3</v>
      </c>
      <c r="J2146" s="122">
        <v>1.552851062E-3</v>
      </c>
      <c r="K2146" s="122">
        <v>0</v>
      </c>
      <c r="L2146" s="122">
        <v>0</v>
      </c>
      <c r="M2146" s="122">
        <v>0</v>
      </c>
      <c r="N2146" s="122">
        <v>0</v>
      </c>
      <c r="O2146" s="122">
        <v>0</v>
      </c>
      <c r="P2146" s="122">
        <v>0</v>
      </c>
      <c r="Q2146" s="122">
        <v>0</v>
      </c>
      <c r="R2146" s="122">
        <v>0</v>
      </c>
      <c r="S2146" s="122">
        <v>0</v>
      </c>
      <c r="T2146" s="122">
        <v>0</v>
      </c>
      <c r="U2146" s="122">
        <v>0</v>
      </c>
      <c r="V2146" s="122">
        <v>0</v>
      </c>
      <c r="W2146" s="122">
        <v>0</v>
      </c>
      <c r="X2146" s="122">
        <v>0</v>
      </c>
      <c r="Y2146" s="122">
        <v>0</v>
      </c>
      <c r="Z2146" s="122">
        <v>0</v>
      </c>
      <c r="AA2146" s="122">
        <v>0</v>
      </c>
      <c r="AB2146" s="122">
        <v>0</v>
      </c>
      <c r="AC2146" s="122">
        <v>0</v>
      </c>
      <c r="AD2146" s="122">
        <v>0</v>
      </c>
      <c r="AE2146" s="122">
        <v>0</v>
      </c>
      <c r="AF2146" s="122">
        <v>0</v>
      </c>
      <c r="AG2146" s="122">
        <v>0</v>
      </c>
      <c r="AH2146" s="122">
        <v>0</v>
      </c>
      <c r="AI2146" s="122">
        <v>0</v>
      </c>
      <c r="AJ2146" s="122">
        <v>0</v>
      </c>
      <c r="AK2146" s="122">
        <v>0</v>
      </c>
      <c r="AL2146" s="122">
        <v>0</v>
      </c>
    </row>
    <row r="2147" spans="1:38" hidden="1" x14ac:dyDescent="0.25">
      <c r="A2147" s="122" t="s">
        <v>1988</v>
      </c>
      <c r="B2147" s="122">
        <v>1</v>
      </c>
      <c r="C2147" s="122" t="s">
        <v>2181</v>
      </c>
      <c r="D2147" s="122" t="s">
        <v>2090</v>
      </c>
      <c r="E2147" s="122">
        <v>40</v>
      </c>
      <c r="F2147" s="122">
        <v>0</v>
      </c>
      <c r="G2147" s="122">
        <v>0</v>
      </c>
      <c r="H2147" s="122">
        <v>0</v>
      </c>
      <c r="I2147" s="122">
        <v>0</v>
      </c>
      <c r="J2147" s="122">
        <v>0</v>
      </c>
      <c r="K2147" s="122">
        <v>0</v>
      </c>
      <c r="L2147" s="122">
        <v>0</v>
      </c>
      <c r="M2147" s="122">
        <v>0</v>
      </c>
      <c r="N2147" s="122">
        <v>0</v>
      </c>
      <c r="O2147" s="122">
        <v>0</v>
      </c>
      <c r="P2147" s="122">
        <v>0</v>
      </c>
      <c r="Q2147" s="122">
        <v>0</v>
      </c>
      <c r="R2147" s="122">
        <v>0</v>
      </c>
      <c r="S2147" s="122">
        <v>0</v>
      </c>
      <c r="T2147" s="122">
        <v>0</v>
      </c>
      <c r="U2147" s="122">
        <v>0</v>
      </c>
      <c r="V2147" s="122">
        <v>0</v>
      </c>
      <c r="W2147" s="122">
        <v>0</v>
      </c>
      <c r="X2147" s="122">
        <v>0</v>
      </c>
      <c r="Y2147" s="122">
        <v>0</v>
      </c>
      <c r="Z2147" s="122">
        <v>0</v>
      </c>
      <c r="AA2147" s="122">
        <v>0</v>
      </c>
      <c r="AB2147" s="122">
        <v>0</v>
      </c>
      <c r="AC2147" s="122">
        <v>0</v>
      </c>
      <c r="AD2147" s="122">
        <v>0</v>
      </c>
      <c r="AE2147" s="122">
        <v>0</v>
      </c>
      <c r="AF2147" s="122">
        <v>0</v>
      </c>
      <c r="AG2147" s="122">
        <v>0</v>
      </c>
      <c r="AH2147" s="122">
        <v>0</v>
      </c>
      <c r="AI2147" s="122">
        <v>0</v>
      </c>
      <c r="AJ2147" s="122">
        <v>0</v>
      </c>
      <c r="AK2147" s="122">
        <v>0</v>
      </c>
      <c r="AL2147" s="122">
        <v>0</v>
      </c>
    </row>
    <row r="2148" spans="1:38" hidden="1" x14ac:dyDescent="0.25">
      <c r="A2148" s="122" t="s">
        <v>1988</v>
      </c>
      <c r="B2148" s="122">
        <v>1</v>
      </c>
      <c r="C2148" s="122" t="s">
        <v>2181</v>
      </c>
      <c r="D2148" s="122" t="s">
        <v>2091</v>
      </c>
      <c r="E2148" s="122">
        <v>40</v>
      </c>
      <c r="F2148" s="122">
        <v>5.4901393453144003</v>
      </c>
      <c r="G2148" s="122">
        <v>5.3645108639080004</v>
      </c>
      <c r="H2148" s="122">
        <v>5.1971424263471997</v>
      </c>
      <c r="I2148" s="122">
        <v>4.6088739064927999</v>
      </c>
      <c r="J2148" s="122">
        <v>5.6202573018116002</v>
      </c>
      <c r="K2148" s="122">
        <v>6.1703412064643999</v>
      </c>
      <c r="L2148" s="122">
        <v>5.7940446313371998</v>
      </c>
      <c r="M2148" s="122">
        <v>4.5437444178671997</v>
      </c>
      <c r="N2148" s="122">
        <v>4.1902273306123998</v>
      </c>
      <c r="O2148" s="122">
        <v>4.1778176554044002</v>
      </c>
      <c r="P2148" s="122">
        <v>4.5712496302284</v>
      </c>
      <c r="Q2148" s="122">
        <v>3.867892734832</v>
      </c>
      <c r="R2148" s="122">
        <v>3.1615535589372001</v>
      </c>
      <c r="S2148" s="122">
        <v>2.5059852128052</v>
      </c>
      <c r="T2148" s="122">
        <v>3.0808410753176001</v>
      </c>
      <c r="U2148" s="122">
        <v>3.4990773140204001</v>
      </c>
      <c r="V2148" s="122">
        <v>3.6980313414324</v>
      </c>
      <c r="W2148" s="122">
        <v>2.3706514492332</v>
      </c>
      <c r="X2148" s="122">
        <v>4.1300237976031999</v>
      </c>
      <c r="Y2148" s="122">
        <v>3.8994409898416</v>
      </c>
      <c r="Z2148" s="122">
        <v>4.6496087253615999</v>
      </c>
      <c r="AA2148" s="122">
        <v>4.0870835649056003</v>
      </c>
      <c r="AB2148" s="122">
        <v>5.2650814299804001</v>
      </c>
      <c r="AC2148" s="122">
        <v>4.8101728250743996</v>
      </c>
      <c r="AD2148" s="122">
        <v>4.9707548355024</v>
      </c>
      <c r="AE2148" s="122">
        <v>5.6877989002323996</v>
      </c>
      <c r="AF2148" s="122">
        <v>5.9502032065112003</v>
      </c>
      <c r="AG2148" s="122">
        <v>4.5908211679736004</v>
      </c>
      <c r="AH2148" s="122">
        <v>3.5215897559611999</v>
      </c>
      <c r="AI2148" s="122">
        <v>3.0531097063011998</v>
      </c>
      <c r="AJ2148" s="122">
        <v>2.2108978043012</v>
      </c>
      <c r="AK2148" s="122">
        <v>2.3012986011707999</v>
      </c>
      <c r="AL2148" s="122">
        <v>-206.67749836583079</v>
      </c>
    </row>
    <row r="2149" spans="1:38" hidden="1" x14ac:dyDescent="0.25">
      <c r="A2149" s="122" t="s">
        <v>1988</v>
      </c>
      <c r="B2149" s="122">
        <v>1</v>
      </c>
      <c r="C2149" s="122" t="s">
        <v>2181</v>
      </c>
      <c r="D2149" s="122" t="s">
        <v>2092</v>
      </c>
      <c r="E2149" s="122">
        <v>40</v>
      </c>
      <c r="F2149" s="122">
        <v>1.2035226609644001</v>
      </c>
      <c r="G2149" s="122">
        <v>1.0573748868368</v>
      </c>
      <c r="H2149" s="122">
        <v>1.0271480180696</v>
      </c>
      <c r="I2149" s="122">
        <v>1.011400215966</v>
      </c>
      <c r="J2149" s="122">
        <v>1.0900568808332001</v>
      </c>
      <c r="K2149" s="122">
        <v>0.88444623567720004</v>
      </c>
      <c r="L2149" s="122">
        <v>0.93495695961080005</v>
      </c>
      <c r="M2149" s="122">
        <v>1.1829888840728</v>
      </c>
      <c r="N2149" s="122">
        <v>1.2434547710927999</v>
      </c>
      <c r="O2149" s="122">
        <v>1.14771254444</v>
      </c>
      <c r="P2149" s="122">
        <v>0.97878044616799997</v>
      </c>
      <c r="Q2149" s="122">
        <v>1.5456983986640001</v>
      </c>
      <c r="R2149" s="122">
        <v>1.6318335353208</v>
      </c>
      <c r="S2149" s="122">
        <v>1.8133796295972</v>
      </c>
      <c r="T2149" s="122">
        <v>1.6728604455808</v>
      </c>
      <c r="U2149" s="122">
        <v>1.7814149550175999</v>
      </c>
      <c r="V2149" s="122">
        <v>1.9480886161463999</v>
      </c>
      <c r="W2149" s="122">
        <v>2.1184513065127999</v>
      </c>
      <c r="X2149" s="122">
        <v>2.7215114327968002</v>
      </c>
      <c r="Y2149" s="122">
        <v>3.1080530128144002</v>
      </c>
      <c r="Z2149" s="122">
        <v>3.2024351717232</v>
      </c>
      <c r="AA2149" s="122">
        <v>3.345151950854</v>
      </c>
      <c r="AB2149" s="122">
        <v>3.9765388638891999</v>
      </c>
      <c r="AC2149" s="122">
        <v>3.4660425032464</v>
      </c>
      <c r="AD2149" s="122">
        <v>3.8606594818288</v>
      </c>
      <c r="AE2149" s="122">
        <v>3.7160487502012001</v>
      </c>
      <c r="AF2149" s="122">
        <v>3.6203711411531998</v>
      </c>
      <c r="AG2149" s="122">
        <v>3.2551150711100001</v>
      </c>
      <c r="AH2149" s="122">
        <v>3.6289077132476</v>
      </c>
      <c r="AI2149" s="122">
        <v>3.6711167384387999</v>
      </c>
      <c r="AJ2149" s="122">
        <v>3.2719565134368001</v>
      </c>
      <c r="AK2149" s="122">
        <v>3.4447603669612001</v>
      </c>
      <c r="AL2149" s="122">
        <v>22.942656783104798</v>
      </c>
    </row>
    <row r="2150" spans="1:38" hidden="1" x14ac:dyDescent="0.25">
      <c r="A2150" s="122" t="s">
        <v>1988</v>
      </c>
      <c r="B2150" s="122">
        <v>1</v>
      </c>
      <c r="C2150" s="122" t="s">
        <v>2181</v>
      </c>
      <c r="D2150" s="122" t="s">
        <v>2093</v>
      </c>
      <c r="E2150" s="122">
        <v>40</v>
      </c>
      <c r="F2150" s="122">
        <v>2.4339252517999999E-2</v>
      </c>
      <c r="G2150" s="122">
        <v>1.4043174821200001E-2</v>
      </c>
      <c r="H2150" s="122">
        <v>1.2254020338E-2</v>
      </c>
      <c r="I2150" s="122">
        <v>1.1511352440000001E-2</v>
      </c>
      <c r="J2150" s="122">
        <v>9.5871674275999994E-3</v>
      </c>
      <c r="K2150" s="122">
        <v>9.6209250591999997E-3</v>
      </c>
      <c r="L2150" s="122">
        <v>7.8317705731999997E-3</v>
      </c>
      <c r="M2150" s="122">
        <v>1.2152747443199999E-2</v>
      </c>
      <c r="N2150" s="122">
        <v>1.1511352440000001E-2</v>
      </c>
      <c r="O2150" s="122">
        <v>1.38068714E-2</v>
      </c>
      <c r="P2150" s="122">
        <v>6.785283988E-3</v>
      </c>
      <c r="Q2150" s="122">
        <v>5.9435036835999997E-3</v>
      </c>
      <c r="R2150" s="122">
        <v>6.9084318296000003E-3</v>
      </c>
      <c r="S2150" s="122">
        <v>5.1869276395999997E-3</v>
      </c>
      <c r="T2150" s="122">
        <v>2.3849766863999998E-3</v>
      </c>
      <c r="U2150" s="122">
        <v>5.7610099259999999E-3</v>
      </c>
      <c r="V2150" s="122">
        <v>1.43806498668E-2</v>
      </c>
      <c r="W2150" s="122">
        <v>1.41929236792E-2</v>
      </c>
      <c r="X2150" s="122">
        <v>7.7388020583999996E-3</v>
      </c>
      <c r="Y2150" s="122">
        <v>6.2388154472000001E-3</v>
      </c>
      <c r="Z2150" s="122">
        <v>4.4793339192000002E-3</v>
      </c>
      <c r="AA2150" s="122">
        <v>1.257708088E-3</v>
      </c>
      <c r="AB2150" s="122">
        <v>5.3553106879999999E-4</v>
      </c>
      <c r="AC2150" s="122">
        <v>7.4773154679999999E-4</v>
      </c>
      <c r="AD2150" s="122">
        <v>2.2403589936E-3</v>
      </c>
      <c r="AE2150" s="122">
        <v>6.7244864959999998E-3</v>
      </c>
      <c r="AF2150" s="122">
        <v>9.0429944080000003E-4</v>
      </c>
      <c r="AG2150" s="122">
        <v>0</v>
      </c>
      <c r="AH2150" s="122">
        <v>0</v>
      </c>
      <c r="AI2150" s="122">
        <v>0</v>
      </c>
      <c r="AJ2150" s="122">
        <v>0</v>
      </c>
      <c r="AK2150" s="122">
        <v>0</v>
      </c>
      <c r="AL2150" s="122">
        <v>0</v>
      </c>
    </row>
    <row r="2151" spans="1:38" hidden="1" x14ac:dyDescent="0.25">
      <c r="A2151" s="122" t="s">
        <v>1988</v>
      </c>
      <c r="B2151" s="122">
        <v>1</v>
      </c>
      <c r="C2151" s="122" t="s">
        <v>2181</v>
      </c>
      <c r="D2151" s="122" t="s">
        <v>2094</v>
      </c>
      <c r="E2151" s="122">
        <v>40</v>
      </c>
      <c r="F2151" s="122">
        <v>5.4022704557332002</v>
      </c>
      <c r="G2151" s="122">
        <v>5.0883266402247997</v>
      </c>
      <c r="H2151" s="122">
        <v>5.1249989582679998</v>
      </c>
      <c r="I2151" s="122">
        <v>4.982002558554</v>
      </c>
      <c r="J2151" s="122">
        <v>5.5895380147124003</v>
      </c>
      <c r="K2151" s="122">
        <v>5.1108696188592004</v>
      </c>
      <c r="L2151" s="122">
        <v>4.4303292385408</v>
      </c>
      <c r="M2151" s="122">
        <v>5.2142902699524001</v>
      </c>
      <c r="N2151" s="122">
        <v>4.9898772656767996</v>
      </c>
      <c r="O2151" s="122">
        <v>4.7806609583207997</v>
      </c>
      <c r="P2151" s="122">
        <v>4.5558020972603996</v>
      </c>
      <c r="Q2151" s="122">
        <v>4.6794894853504001</v>
      </c>
      <c r="R2151" s="122">
        <v>4.2242675053376004</v>
      </c>
      <c r="S2151" s="122">
        <v>4.0299536950484001</v>
      </c>
      <c r="T2151" s="122">
        <v>3.9789994454223998</v>
      </c>
      <c r="U2151" s="122">
        <v>3.720124026528</v>
      </c>
      <c r="V2151" s="122">
        <v>4.5978928561551999</v>
      </c>
      <c r="W2151" s="122">
        <v>4.6849431171368003</v>
      </c>
      <c r="X2151" s="122">
        <v>5.3852973901411998</v>
      </c>
      <c r="Y2151" s="122">
        <v>6.4905000252400002</v>
      </c>
      <c r="Z2151" s="122">
        <v>6.6346069500312002</v>
      </c>
      <c r="AA2151" s="122">
        <v>5.7118539507091999</v>
      </c>
      <c r="AB2151" s="122">
        <v>4.3106218958516003</v>
      </c>
      <c r="AC2151" s="122">
        <v>4.3661419350696002</v>
      </c>
      <c r="AD2151" s="122">
        <v>4.4326122120672</v>
      </c>
      <c r="AE2151" s="122">
        <v>3.4396325863675998</v>
      </c>
      <c r="AF2151" s="122">
        <v>2.6319508145672001</v>
      </c>
      <c r="AG2151" s="122">
        <v>2.5001846969092001</v>
      </c>
      <c r="AH2151" s="122">
        <v>2.4999939916784002</v>
      </c>
      <c r="AI2151" s="122">
        <v>1.2210243078236001</v>
      </c>
      <c r="AJ2151" s="122">
        <v>0.95186510926080004</v>
      </c>
      <c r="AK2151" s="122">
        <v>1.166995172252</v>
      </c>
      <c r="AL2151" s="122">
        <v>12.7283996932064</v>
      </c>
    </row>
    <row r="2152" spans="1:38" hidden="1" x14ac:dyDescent="0.25">
      <c r="A2152" s="122" t="s">
        <v>1988</v>
      </c>
      <c r="B2152" s="122">
        <v>1</v>
      </c>
      <c r="C2152" s="122" t="s">
        <v>2181</v>
      </c>
      <c r="D2152" s="122" t="s">
        <v>2095</v>
      </c>
      <c r="E2152" s="122">
        <v>40</v>
      </c>
      <c r="F2152" s="122">
        <v>3.4491835672000003E-2</v>
      </c>
      <c r="G2152" s="122">
        <v>3.4112923479600002E-2</v>
      </c>
      <c r="H2152" s="122">
        <v>3.50764430576E-2</v>
      </c>
      <c r="I2152" s="122">
        <v>3.3928880414800001E-2</v>
      </c>
      <c r="J2152" s="122">
        <v>3.7490655034000002E-2</v>
      </c>
      <c r="K2152" s="122">
        <v>4.0262127077199998E-2</v>
      </c>
      <c r="L2152" s="122">
        <v>3.4870747864399997E-2</v>
      </c>
      <c r="M2152" s="122">
        <v>3.8378392172400001E-2</v>
      </c>
      <c r="N2152" s="122">
        <v>3.4816617553200001E-2</v>
      </c>
      <c r="O2152" s="122">
        <v>3.1969363070399999E-2</v>
      </c>
      <c r="P2152" s="122">
        <v>3.9926519135999997E-2</v>
      </c>
      <c r="Q2152" s="122">
        <v>4.02202951724E-2</v>
      </c>
      <c r="R2152" s="122">
        <v>4.1166200742800002E-2</v>
      </c>
      <c r="S2152" s="122">
        <v>4.3608571308399999E-2</v>
      </c>
      <c r="T2152" s="122">
        <v>4.1198451585199997E-2</v>
      </c>
      <c r="U2152" s="122">
        <v>4.5046835386000003E-2</v>
      </c>
      <c r="V2152" s="122">
        <v>4.4538595049199999E-2</v>
      </c>
      <c r="W2152" s="122">
        <v>3.3848615987200001E-2</v>
      </c>
      <c r="X2152" s="122">
        <v>4.1607189582E-2</v>
      </c>
      <c r="Y2152" s="122">
        <v>3.9595414835200002E-2</v>
      </c>
      <c r="Z2152" s="122">
        <v>4.2703858903999997E-2</v>
      </c>
      <c r="AA2152" s="122">
        <v>4.1839484408399998E-2</v>
      </c>
      <c r="AB2152" s="122">
        <v>4.2991691433600002E-2</v>
      </c>
      <c r="AC2152" s="122">
        <v>3.0418756942E-2</v>
      </c>
      <c r="AD2152" s="122">
        <v>2.8200680740400001E-2</v>
      </c>
      <c r="AE2152" s="122">
        <v>3.7227884839600003E-2</v>
      </c>
      <c r="AF2152" s="122">
        <v>3.0287599190799999E-2</v>
      </c>
      <c r="AG2152" s="122">
        <v>2.25026966108E-2</v>
      </c>
      <c r="AH2152" s="122">
        <v>6.9786809993599999E-2</v>
      </c>
      <c r="AI2152" s="122">
        <v>1.9323891003199999E-2</v>
      </c>
      <c r="AJ2152" s="122">
        <v>7.3292444288000002E-3</v>
      </c>
      <c r="AK2152" s="122">
        <v>3.2478188008000001E-3</v>
      </c>
      <c r="AL2152" s="122">
        <v>-70.373333333335196</v>
      </c>
    </row>
    <row r="2153" spans="1:38" hidden="1" x14ac:dyDescent="0.25">
      <c r="A2153" s="122" t="s">
        <v>1988</v>
      </c>
      <c r="B2153" s="122">
        <v>1</v>
      </c>
      <c r="C2153" s="122" t="s">
        <v>2181</v>
      </c>
      <c r="D2153" s="122" t="s">
        <v>2096</v>
      </c>
      <c r="E2153" s="122">
        <v>40</v>
      </c>
      <c r="F2153" s="122">
        <v>0</v>
      </c>
      <c r="G2153" s="122">
        <v>0</v>
      </c>
      <c r="H2153" s="122">
        <v>0</v>
      </c>
      <c r="I2153" s="122">
        <v>0</v>
      </c>
      <c r="J2153" s="122">
        <v>0</v>
      </c>
      <c r="K2153" s="122">
        <v>0</v>
      </c>
      <c r="L2153" s="122">
        <v>0</v>
      </c>
      <c r="M2153" s="122">
        <v>0</v>
      </c>
      <c r="N2153" s="122">
        <v>0</v>
      </c>
      <c r="O2153" s="122">
        <v>0</v>
      </c>
      <c r="P2153" s="122">
        <v>0</v>
      </c>
      <c r="Q2153" s="122">
        <v>0</v>
      </c>
      <c r="R2153" s="122">
        <v>0</v>
      </c>
      <c r="S2153" s="122">
        <v>0</v>
      </c>
      <c r="T2153" s="122">
        <v>0</v>
      </c>
      <c r="U2153" s="122">
        <v>0</v>
      </c>
      <c r="V2153" s="122">
        <v>0</v>
      </c>
      <c r="W2153" s="122">
        <v>0</v>
      </c>
      <c r="X2153" s="122">
        <v>0</v>
      </c>
      <c r="Y2153" s="122">
        <v>0</v>
      </c>
      <c r="Z2153" s="122">
        <v>0</v>
      </c>
      <c r="AA2153" s="122">
        <v>0</v>
      </c>
      <c r="AB2153" s="122">
        <v>0</v>
      </c>
      <c r="AC2153" s="122">
        <v>0</v>
      </c>
      <c r="AD2153" s="122">
        <v>0</v>
      </c>
      <c r="AE2153" s="122">
        <v>0</v>
      </c>
      <c r="AF2153" s="122">
        <v>0</v>
      </c>
      <c r="AG2153" s="122">
        <v>0</v>
      </c>
      <c r="AH2153" s="122">
        <v>0</v>
      </c>
      <c r="AI2153" s="122">
        <v>0</v>
      </c>
      <c r="AJ2153" s="122">
        <v>0</v>
      </c>
      <c r="AK2153" s="122">
        <v>0</v>
      </c>
      <c r="AL2153" s="122">
        <v>0</v>
      </c>
    </row>
    <row r="2154" spans="1:38" hidden="1" x14ac:dyDescent="0.25">
      <c r="A2154" s="122" t="s">
        <v>1988</v>
      </c>
      <c r="B2154" s="122">
        <v>1</v>
      </c>
      <c r="C2154" s="122" t="s">
        <v>2181</v>
      </c>
      <c r="D2154" s="122" t="s">
        <v>2097</v>
      </c>
      <c r="E2154" s="122">
        <v>40</v>
      </c>
      <c r="F2154" s="122">
        <v>0.2558363898944</v>
      </c>
      <c r="G2154" s="122">
        <v>0.24729929467600001</v>
      </c>
      <c r="H2154" s="122">
        <v>0.23187008401760001</v>
      </c>
      <c r="I2154" s="122">
        <v>0.10974974422720001</v>
      </c>
      <c r="J2154" s="122">
        <v>0.11530261377879999</v>
      </c>
      <c r="K2154" s="122">
        <v>0.1155684643988</v>
      </c>
      <c r="L2154" s="122">
        <v>0.12662223166039999</v>
      </c>
      <c r="M2154" s="122">
        <v>0.13037418366279999</v>
      </c>
      <c r="N2154" s="122">
        <v>0.12363645345800001</v>
      </c>
      <c r="O2154" s="122">
        <v>0.1121799243068</v>
      </c>
      <c r="P2154" s="122">
        <v>0.15657976040560001</v>
      </c>
      <c r="Q2154" s="122">
        <v>0.16065450446080001</v>
      </c>
      <c r="R2154" s="122">
        <v>0.18727666776560001</v>
      </c>
      <c r="S2154" s="122">
        <v>0.18286338049840001</v>
      </c>
      <c r="T2154" s="122">
        <v>0.19144258822640001</v>
      </c>
      <c r="U2154" s="122">
        <v>0.19463207796199999</v>
      </c>
      <c r="V2154" s="122">
        <v>0.19900785008159999</v>
      </c>
      <c r="W2154" s="122">
        <v>0.1138071734016</v>
      </c>
      <c r="X2154" s="122">
        <v>0.14164277026479999</v>
      </c>
      <c r="Y2154" s="122">
        <v>0.1180352877872</v>
      </c>
      <c r="Z2154" s="122">
        <v>0.1281613469332</v>
      </c>
      <c r="AA2154" s="122">
        <v>0.14204023510040001</v>
      </c>
      <c r="AB2154" s="122">
        <v>0.10635615105640001</v>
      </c>
      <c r="AC2154" s="122">
        <v>8.9745266105600005E-2</v>
      </c>
      <c r="AD2154" s="122">
        <v>9.1199897160400001E-2</v>
      </c>
      <c r="AE2154" s="122">
        <v>9.19933066248E-2</v>
      </c>
      <c r="AF2154" s="122">
        <v>7.0697370830799994E-2</v>
      </c>
      <c r="AG2154" s="122">
        <v>8.1872150015599998E-2</v>
      </c>
      <c r="AH2154" s="122">
        <v>6.1066891289600002E-2</v>
      </c>
      <c r="AI2154" s="122">
        <v>6.4356701256400001E-2</v>
      </c>
      <c r="AJ2154" s="122">
        <v>4.9637161649599998E-2</v>
      </c>
      <c r="AK2154" s="122">
        <v>6.10968509844E-2</v>
      </c>
      <c r="AL2154" s="122">
        <v>5.1565405405388001</v>
      </c>
    </row>
    <row r="2155" spans="1:38" hidden="1" x14ac:dyDescent="0.25">
      <c r="A2155" s="122" t="s">
        <v>1988</v>
      </c>
      <c r="B2155" s="122">
        <v>1</v>
      </c>
      <c r="C2155" s="122" t="s">
        <v>2181</v>
      </c>
      <c r="D2155" s="122" t="s">
        <v>2098</v>
      </c>
      <c r="E2155" s="122">
        <v>40</v>
      </c>
      <c r="F2155" s="122">
        <v>0</v>
      </c>
      <c r="G2155" s="122">
        <v>0</v>
      </c>
      <c r="H2155" s="122">
        <v>0</v>
      </c>
      <c r="I2155" s="122">
        <v>0</v>
      </c>
      <c r="J2155" s="122">
        <v>0</v>
      </c>
      <c r="K2155" s="122">
        <v>0</v>
      </c>
      <c r="L2155" s="122">
        <v>0</v>
      </c>
      <c r="M2155" s="122">
        <v>0</v>
      </c>
      <c r="N2155" s="122">
        <v>0</v>
      </c>
      <c r="O2155" s="122">
        <v>0</v>
      </c>
      <c r="P2155" s="122">
        <v>0</v>
      </c>
      <c r="Q2155" s="122">
        <v>0</v>
      </c>
      <c r="R2155" s="122">
        <v>0</v>
      </c>
      <c r="S2155" s="122">
        <v>0</v>
      </c>
      <c r="T2155" s="122">
        <v>0</v>
      </c>
      <c r="U2155" s="122">
        <v>0</v>
      </c>
      <c r="V2155" s="122">
        <v>0</v>
      </c>
      <c r="W2155" s="122">
        <v>0</v>
      </c>
      <c r="X2155" s="122">
        <v>0</v>
      </c>
      <c r="Y2155" s="122">
        <v>0</v>
      </c>
      <c r="Z2155" s="122">
        <v>0</v>
      </c>
      <c r="AA2155" s="122">
        <v>0</v>
      </c>
      <c r="AB2155" s="122">
        <v>0</v>
      </c>
      <c r="AC2155" s="122">
        <v>0</v>
      </c>
      <c r="AD2155" s="122">
        <v>0</v>
      </c>
      <c r="AE2155" s="122">
        <v>0</v>
      </c>
      <c r="AF2155" s="122">
        <v>0</v>
      </c>
      <c r="AG2155" s="122">
        <v>0</v>
      </c>
      <c r="AH2155" s="122">
        <v>0</v>
      </c>
      <c r="AI2155" s="122">
        <v>0</v>
      </c>
      <c r="AJ2155" s="122">
        <v>0</v>
      </c>
      <c r="AK2155" s="122">
        <v>0</v>
      </c>
      <c r="AL2155" s="122">
        <v>0</v>
      </c>
    </row>
    <row r="2156" spans="1:38" hidden="1" x14ac:dyDescent="0.25">
      <c r="A2156" s="122" t="s">
        <v>1988</v>
      </c>
      <c r="B2156" s="122">
        <v>1</v>
      </c>
      <c r="C2156" s="122" t="s">
        <v>2181</v>
      </c>
      <c r="D2156" s="122" t="s">
        <v>2099</v>
      </c>
      <c r="E2156" s="122">
        <v>40</v>
      </c>
      <c r="F2156" s="122">
        <v>0</v>
      </c>
      <c r="G2156" s="122">
        <v>0</v>
      </c>
      <c r="H2156" s="122">
        <v>0</v>
      </c>
      <c r="I2156" s="122">
        <v>0</v>
      </c>
      <c r="J2156" s="122">
        <v>0</v>
      </c>
      <c r="K2156" s="122">
        <v>0</v>
      </c>
      <c r="L2156" s="122">
        <v>0</v>
      </c>
      <c r="M2156" s="122">
        <v>0</v>
      </c>
      <c r="N2156" s="122">
        <v>0</v>
      </c>
      <c r="O2156" s="122">
        <v>0</v>
      </c>
      <c r="P2156" s="122">
        <v>0</v>
      </c>
      <c r="Q2156" s="122">
        <v>0</v>
      </c>
      <c r="R2156" s="122">
        <v>0</v>
      </c>
      <c r="S2156" s="122">
        <v>0</v>
      </c>
      <c r="T2156" s="122">
        <v>0</v>
      </c>
      <c r="U2156" s="122">
        <v>0</v>
      </c>
      <c r="V2156" s="122">
        <v>0</v>
      </c>
      <c r="W2156" s="122">
        <v>0</v>
      </c>
      <c r="X2156" s="122">
        <v>0</v>
      </c>
      <c r="Y2156" s="122">
        <v>0</v>
      </c>
      <c r="Z2156" s="122">
        <v>0</v>
      </c>
      <c r="AA2156" s="122">
        <v>0</v>
      </c>
      <c r="AB2156" s="122">
        <v>0</v>
      </c>
      <c r="AC2156" s="122">
        <v>0</v>
      </c>
      <c r="AD2156" s="122">
        <v>0</v>
      </c>
      <c r="AE2156" s="122">
        <v>0</v>
      </c>
      <c r="AF2156" s="122">
        <v>0</v>
      </c>
      <c r="AG2156" s="122">
        <v>0</v>
      </c>
      <c r="AH2156" s="122">
        <v>0</v>
      </c>
      <c r="AI2156" s="122">
        <v>0</v>
      </c>
      <c r="AJ2156" s="122">
        <v>0</v>
      </c>
      <c r="AK2156" s="122">
        <v>0</v>
      </c>
      <c r="AL2156" s="122">
        <v>0</v>
      </c>
    </row>
    <row r="2157" spans="1:38" hidden="1" x14ac:dyDescent="0.25">
      <c r="A2157" s="122" t="s">
        <v>1988</v>
      </c>
      <c r="B2157" s="122">
        <v>1</v>
      </c>
      <c r="C2157" s="122" t="s">
        <v>2181</v>
      </c>
      <c r="D2157" s="122" t="s">
        <v>2100</v>
      </c>
      <c r="E2157" s="122">
        <v>40</v>
      </c>
      <c r="F2157" s="122">
        <v>0</v>
      </c>
      <c r="G2157" s="122">
        <v>0</v>
      </c>
      <c r="H2157" s="122">
        <v>0</v>
      </c>
      <c r="I2157" s="122">
        <v>0</v>
      </c>
      <c r="J2157" s="122">
        <v>0</v>
      </c>
      <c r="K2157" s="122">
        <v>0</v>
      </c>
      <c r="L2157" s="122">
        <v>0</v>
      </c>
      <c r="M2157" s="122">
        <v>0</v>
      </c>
      <c r="N2157" s="122">
        <v>0</v>
      </c>
      <c r="O2157" s="122">
        <v>0</v>
      </c>
      <c r="P2157" s="122">
        <v>0</v>
      </c>
      <c r="Q2157" s="122">
        <v>0</v>
      </c>
      <c r="R2157" s="122">
        <v>0</v>
      </c>
      <c r="S2157" s="122">
        <v>0</v>
      </c>
      <c r="T2157" s="122">
        <v>0</v>
      </c>
      <c r="U2157" s="122">
        <v>0</v>
      </c>
      <c r="V2157" s="122">
        <v>0</v>
      </c>
      <c r="W2157" s="122">
        <v>0</v>
      </c>
      <c r="X2157" s="122">
        <v>0</v>
      </c>
      <c r="Y2157" s="122">
        <v>0</v>
      </c>
      <c r="Z2157" s="122">
        <v>0</v>
      </c>
      <c r="AA2157" s="122">
        <v>0</v>
      </c>
      <c r="AB2157" s="122">
        <v>0</v>
      </c>
      <c r="AC2157" s="122">
        <v>0</v>
      </c>
      <c r="AD2157" s="122">
        <v>0</v>
      </c>
      <c r="AE2157" s="122">
        <v>0</v>
      </c>
      <c r="AF2157" s="122">
        <v>0</v>
      </c>
      <c r="AG2157" s="122">
        <v>0</v>
      </c>
      <c r="AH2157" s="122">
        <v>0</v>
      </c>
      <c r="AI2157" s="122">
        <v>0</v>
      </c>
      <c r="AJ2157" s="122">
        <v>0</v>
      </c>
      <c r="AK2157" s="122">
        <v>0</v>
      </c>
      <c r="AL2157" s="122">
        <v>0</v>
      </c>
    </row>
    <row r="2158" spans="1:38" hidden="1" x14ac:dyDescent="0.25">
      <c r="A2158" s="122" t="s">
        <v>1988</v>
      </c>
      <c r="B2158" s="122">
        <v>1</v>
      </c>
      <c r="C2158" s="122" t="s">
        <v>2181</v>
      </c>
      <c r="D2158" s="122" t="s">
        <v>2101</v>
      </c>
      <c r="E2158" s="122">
        <v>40</v>
      </c>
      <c r="F2158" s="122">
        <v>8.9322693709199999E-2</v>
      </c>
      <c r="G2158" s="122">
        <v>7.7777583637599998E-2</v>
      </c>
      <c r="H2158" s="122">
        <v>9.7154464282400002E-2</v>
      </c>
      <c r="I2158" s="122">
        <v>2.2043733558E-2</v>
      </c>
      <c r="J2158" s="122">
        <v>2.8288895437599999E-2</v>
      </c>
      <c r="K2158" s="122">
        <v>1.84991822204E-2</v>
      </c>
      <c r="L2158" s="122">
        <v>2.3967918570399999E-2</v>
      </c>
      <c r="M2158" s="122">
        <v>1.35368103444E-2</v>
      </c>
      <c r="N2158" s="122">
        <v>1.25578390252E-2</v>
      </c>
      <c r="O2158" s="122">
        <v>1.323299166E-2</v>
      </c>
      <c r="P2158" s="122">
        <v>1.47183274588E-2</v>
      </c>
      <c r="Q2158" s="122">
        <v>1.2369977802E-2</v>
      </c>
      <c r="R2158" s="122">
        <v>8.3724328044000006E-3</v>
      </c>
      <c r="S2158" s="122">
        <v>1.8007704859199999E-2</v>
      </c>
      <c r="T2158" s="122">
        <v>1.9514105419200001E-2</v>
      </c>
      <c r="U2158" s="122">
        <v>2.0174168394800001E-2</v>
      </c>
      <c r="V2158" s="122">
        <v>1.33038826872E-2</v>
      </c>
      <c r="W2158" s="122">
        <v>7.9704131695999998E-3</v>
      </c>
      <c r="X2158" s="122">
        <v>8.3397891752000006E-3</v>
      </c>
      <c r="Y2158" s="122">
        <v>1.5273843048799999E-2</v>
      </c>
      <c r="Z2158" s="122">
        <v>1.5477097747999999E-2</v>
      </c>
      <c r="AA2158" s="122">
        <v>1.5688454280799999E-2</v>
      </c>
      <c r="AB2158" s="122">
        <v>1.4231778710799999E-2</v>
      </c>
      <c r="AC2158" s="122">
        <v>1.3965633542E-2</v>
      </c>
      <c r="AD2158" s="122">
        <v>1.2247707662399999E-2</v>
      </c>
      <c r="AE2158" s="122">
        <v>4.6655072604000003E-3</v>
      </c>
      <c r="AF2158" s="122">
        <v>7.8958425587999995E-3</v>
      </c>
      <c r="AG2158" s="122">
        <v>8.2485085396E-3</v>
      </c>
      <c r="AH2158" s="122">
        <v>8.7399183844000007E-3</v>
      </c>
      <c r="AI2158" s="122">
        <v>6.389408242E-3</v>
      </c>
      <c r="AJ2158" s="122">
        <v>5.3674634523999997E-3</v>
      </c>
      <c r="AK2158" s="122">
        <v>1.485335796E-3</v>
      </c>
      <c r="AL2158" s="122">
        <v>-146.36363636363839</v>
      </c>
    </row>
    <row r="2159" spans="1:38" hidden="1" x14ac:dyDescent="0.25">
      <c r="A2159" s="122" t="s">
        <v>1988</v>
      </c>
      <c r="B2159" s="122">
        <v>1</v>
      </c>
      <c r="C2159" s="122" t="s">
        <v>2181</v>
      </c>
      <c r="D2159" s="122" t="s">
        <v>2135</v>
      </c>
      <c r="E2159" s="122">
        <v>40</v>
      </c>
      <c r="F2159" s="122">
        <v>0</v>
      </c>
      <c r="G2159" s="122">
        <v>0</v>
      </c>
      <c r="H2159" s="122">
        <v>0</v>
      </c>
      <c r="I2159" s="122">
        <v>0</v>
      </c>
      <c r="J2159" s="122">
        <v>0</v>
      </c>
      <c r="K2159" s="122">
        <v>0</v>
      </c>
      <c r="L2159" s="122">
        <v>0</v>
      </c>
      <c r="M2159" s="122">
        <v>0</v>
      </c>
      <c r="N2159" s="122">
        <v>0</v>
      </c>
      <c r="O2159" s="122">
        <v>0</v>
      </c>
      <c r="P2159" s="122">
        <v>0</v>
      </c>
      <c r="Q2159" s="122">
        <v>0</v>
      </c>
      <c r="R2159" s="122">
        <v>0</v>
      </c>
      <c r="S2159" s="122">
        <v>0</v>
      </c>
      <c r="T2159" s="122">
        <v>0</v>
      </c>
      <c r="U2159" s="122">
        <v>0</v>
      </c>
      <c r="V2159" s="122">
        <v>0</v>
      </c>
      <c r="W2159" s="122">
        <v>0</v>
      </c>
      <c r="X2159" s="122">
        <v>0</v>
      </c>
      <c r="Y2159" s="122">
        <v>0</v>
      </c>
      <c r="Z2159" s="122">
        <v>0</v>
      </c>
      <c r="AA2159" s="122">
        <v>0</v>
      </c>
      <c r="AB2159" s="122">
        <v>0</v>
      </c>
      <c r="AC2159" s="122">
        <v>0</v>
      </c>
      <c r="AD2159" s="122">
        <v>0</v>
      </c>
      <c r="AE2159" s="122">
        <v>0</v>
      </c>
      <c r="AF2159" s="122">
        <v>0</v>
      </c>
      <c r="AG2159" s="122">
        <v>0</v>
      </c>
      <c r="AH2159" s="122">
        <v>0</v>
      </c>
      <c r="AI2159" s="122">
        <v>0</v>
      </c>
      <c r="AJ2159" s="122">
        <v>0</v>
      </c>
      <c r="AK2159" s="122">
        <v>0</v>
      </c>
      <c r="AL2159" s="122">
        <v>0</v>
      </c>
    </row>
    <row r="2160" spans="1:38" hidden="1" x14ac:dyDescent="0.25">
      <c r="A2160" s="122" t="s">
        <v>1988</v>
      </c>
      <c r="B2160" s="122">
        <v>1</v>
      </c>
      <c r="C2160" s="122" t="s">
        <v>2181</v>
      </c>
      <c r="D2160" s="122" t="s">
        <v>2102</v>
      </c>
      <c r="E2160" s="122">
        <v>40</v>
      </c>
      <c r="F2160" s="122">
        <v>0</v>
      </c>
      <c r="G2160" s="122">
        <v>0</v>
      </c>
      <c r="H2160" s="122">
        <v>0</v>
      </c>
      <c r="I2160" s="122">
        <v>0</v>
      </c>
      <c r="J2160" s="122">
        <v>0</v>
      </c>
      <c r="K2160" s="122">
        <v>0</v>
      </c>
      <c r="L2160" s="122">
        <v>0</v>
      </c>
      <c r="M2160" s="122">
        <v>0</v>
      </c>
      <c r="N2160" s="122">
        <v>0</v>
      </c>
      <c r="O2160" s="122">
        <v>5.4386202079999995E-4</v>
      </c>
      <c r="P2160" s="122">
        <v>2.4232074496000001E-2</v>
      </c>
      <c r="Q2160" s="122">
        <v>1.8244365148799999E-2</v>
      </c>
      <c r="R2160" s="122">
        <v>6.9652469476799997E-2</v>
      </c>
      <c r="S2160" s="122">
        <v>0.11165441972160001</v>
      </c>
      <c r="T2160" s="122">
        <v>0.1083603683176</v>
      </c>
      <c r="U2160" s="122">
        <v>0.107423354486</v>
      </c>
      <c r="V2160" s="122">
        <v>0.11473841953</v>
      </c>
      <c r="W2160" s="122">
        <v>0.1071186406836</v>
      </c>
      <c r="X2160" s="122">
        <v>8.5855025524799997E-2</v>
      </c>
      <c r="Y2160" s="122">
        <v>0.103937682366</v>
      </c>
      <c r="Z2160" s="122">
        <v>0.12096412894440001</v>
      </c>
      <c r="AA2160" s="122">
        <v>8.2991652413600001E-2</v>
      </c>
      <c r="AB2160" s="122">
        <v>8.9218086977600003E-2</v>
      </c>
      <c r="AC2160" s="122">
        <v>0.1080191251132</v>
      </c>
      <c r="AD2160" s="122">
        <v>0.1129148199592</v>
      </c>
      <c r="AE2160" s="122">
        <v>9.4976195910400005E-2</v>
      </c>
      <c r="AF2160" s="122">
        <v>8.6707922030799994E-2</v>
      </c>
      <c r="AG2160" s="122">
        <v>7.8668674492800003E-2</v>
      </c>
      <c r="AH2160" s="122">
        <v>8.8822880574400007E-2</v>
      </c>
      <c r="AI2160" s="122">
        <v>8.14986605216E-2</v>
      </c>
      <c r="AJ2160" s="122">
        <v>7.8165058260800002E-2</v>
      </c>
      <c r="AK2160" s="122">
        <v>9.6716796091999999E-2</v>
      </c>
      <c r="AL2160" s="122">
        <v>10.7416432364864</v>
      </c>
    </row>
    <row r="2161" spans="1:38" hidden="1" x14ac:dyDescent="0.25">
      <c r="A2161" s="122" t="s">
        <v>1988</v>
      </c>
      <c r="B2161" s="122">
        <v>1</v>
      </c>
      <c r="C2161" s="122" t="s">
        <v>2181</v>
      </c>
      <c r="D2161" s="122" t="s">
        <v>2103</v>
      </c>
      <c r="E2161" s="122">
        <v>40</v>
      </c>
      <c r="F2161" s="122">
        <v>0.74042395177239995</v>
      </c>
      <c r="G2161" s="122">
        <v>0.75245072321439999</v>
      </c>
      <c r="H2161" s="122">
        <v>0.76528452841960004</v>
      </c>
      <c r="I2161" s="122">
        <v>0.70681211455680004</v>
      </c>
      <c r="J2161" s="122">
        <v>0.8195609356536</v>
      </c>
      <c r="K2161" s="122">
        <v>0.77637448816200005</v>
      </c>
      <c r="L2161" s="122">
        <v>0.74335054525199995</v>
      </c>
      <c r="M2161" s="122">
        <v>0.80699686523680003</v>
      </c>
      <c r="N2161" s="122">
        <v>0.84325186340640002</v>
      </c>
      <c r="O2161" s="122">
        <v>0.8090415053644</v>
      </c>
      <c r="P2161" s="122">
        <v>0.75491119200279999</v>
      </c>
      <c r="Q2161" s="122">
        <v>0.7704774954268</v>
      </c>
      <c r="R2161" s="122">
        <v>0.73589289023600002</v>
      </c>
      <c r="S2161" s="122">
        <v>0.72764257437760005</v>
      </c>
      <c r="T2161" s="122">
        <v>0.78445834854800001</v>
      </c>
      <c r="U2161" s="122">
        <v>0.79157356352200003</v>
      </c>
      <c r="V2161" s="122">
        <v>0.81780267055199996</v>
      </c>
      <c r="W2161" s="122">
        <v>0.85327686446240003</v>
      </c>
      <c r="X2161" s="122">
        <v>0.87870463066119997</v>
      </c>
      <c r="Y2161" s="122">
        <v>0.76411158685119995</v>
      </c>
      <c r="Z2161" s="122">
        <v>0.80626133985320003</v>
      </c>
      <c r="AA2161" s="122">
        <v>0.74001384700880002</v>
      </c>
      <c r="AB2161" s="122">
        <v>0.62573317445520005</v>
      </c>
      <c r="AC2161" s="122">
        <v>0.68440694977759997</v>
      </c>
      <c r="AD2161" s="122">
        <v>0.74349315906040003</v>
      </c>
      <c r="AE2161" s="122">
        <v>0.72943000555040005</v>
      </c>
      <c r="AF2161" s="122">
        <v>0.54161259542039997</v>
      </c>
      <c r="AG2161" s="122">
        <v>0.59448688386920001</v>
      </c>
      <c r="AH2161" s="122">
        <v>0.63200880211279997</v>
      </c>
      <c r="AI2161" s="122">
        <v>0.5597249721252</v>
      </c>
      <c r="AJ2161" s="122">
        <v>0.4182077567836</v>
      </c>
      <c r="AK2161" s="122">
        <v>0.43998188902640001</v>
      </c>
      <c r="AL2161" s="122">
        <v>7.1809176040727998</v>
      </c>
    </row>
    <row r="2162" spans="1:38" hidden="1" x14ac:dyDescent="0.25">
      <c r="A2162" s="122" t="s">
        <v>1988</v>
      </c>
      <c r="B2162" s="122">
        <v>1</v>
      </c>
      <c r="C2162" s="122" t="s">
        <v>2181</v>
      </c>
      <c r="D2162" s="122" t="s">
        <v>2104</v>
      </c>
      <c r="E2162" s="122">
        <v>40</v>
      </c>
      <c r="F2162" s="122">
        <v>0</v>
      </c>
      <c r="G2162" s="122">
        <v>0</v>
      </c>
      <c r="H2162" s="122">
        <v>0</v>
      </c>
      <c r="I2162" s="122">
        <v>0</v>
      </c>
      <c r="J2162" s="122">
        <v>0</v>
      </c>
      <c r="K2162" s="122">
        <v>0</v>
      </c>
      <c r="L2162" s="122">
        <v>0</v>
      </c>
      <c r="M2162" s="122">
        <v>0</v>
      </c>
      <c r="N2162" s="122">
        <v>0</v>
      </c>
      <c r="O2162" s="122">
        <v>0</v>
      </c>
      <c r="P2162" s="122">
        <v>0</v>
      </c>
      <c r="Q2162" s="122">
        <v>0</v>
      </c>
      <c r="R2162" s="122">
        <v>0</v>
      </c>
      <c r="S2162" s="122">
        <v>0</v>
      </c>
      <c r="T2162" s="122">
        <v>0</v>
      </c>
      <c r="U2162" s="122">
        <v>0</v>
      </c>
      <c r="V2162" s="122">
        <v>0</v>
      </c>
      <c r="W2162" s="122">
        <v>0</v>
      </c>
      <c r="X2162" s="122">
        <v>0</v>
      </c>
      <c r="Y2162" s="122">
        <v>0</v>
      </c>
      <c r="Z2162" s="122">
        <v>0</v>
      </c>
      <c r="AA2162" s="122">
        <v>0</v>
      </c>
      <c r="AB2162" s="122">
        <v>0</v>
      </c>
      <c r="AC2162" s="122">
        <v>0</v>
      </c>
      <c r="AD2162" s="122">
        <v>0</v>
      </c>
      <c r="AE2162" s="122">
        <v>0</v>
      </c>
      <c r="AF2162" s="122">
        <v>0</v>
      </c>
      <c r="AG2162" s="122">
        <v>0</v>
      </c>
      <c r="AH2162" s="122">
        <v>0</v>
      </c>
      <c r="AI2162" s="122">
        <v>0</v>
      </c>
      <c r="AJ2162" s="122">
        <v>0</v>
      </c>
      <c r="AK2162" s="122">
        <v>0</v>
      </c>
      <c r="AL2162" s="122">
        <v>0</v>
      </c>
    </row>
    <row r="2163" spans="1:38" hidden="1" x14ac:dyDescent="0.25">
      <c r="A2163" s="122" t="s">
        <v>1988</v>
      </c>
      <c r="B2163" s="122">
        <v>1</v>
      </c>
      <c r="C2163" s="122" t="s">
        <v>2181</v>
      </c>
      <c r="D2163" s="122" t="s">
        <v>2105</v>
      </c>
      <c r="E2163" s="122">
        <v>40</v>
      </c>
      <c r="F2163" s="122">
        <v>0.161005991412</v>
      </c>
      <c r="G2163" s="122">
        <v>0.1627531210872</v>
      </c>
      <c r="H2163" s="122">
        <v>0.17495547158040001</v>
      </c>
      <c r="I2163" s="122">
        <v>0.17621759365279999</v>
      </c>
      <c r="J2163" s="122">
        <v>0.17794267753080001</v>
      </c>
      <c r="K2163" s="122">
        <v>0.16596078503760001</v>
      </c>
      <c r="L2163" s="122">
        <v>0.164577411068</v>
      </c>
      <c r="M2163" s="122">
        <v>0.16302869359280001</v>
      </c>
      <c r="N2163" s="122">
        <v>0.16485849502079999</v>
      </c>
      <c r="O2163" s="122">
        <v>0.1715989984772</v>
      </c>
      <c r="P2163" s="122">
        <v>0.17234304423839999</v>
      </c>
      <c r="Q2163" s="122">
        <v>0.1679637396948</v>
      </c>
      <c r="R2163" s="122">
        <v>0.16974657254799999</v>
      </c>
      <c r="S2163" s="122">
        <v>0.16961728495039999</v>
      </c>
      <c r="T2163" s="122">
        <v>0.16502863899760001</v>
      </c>
      <c r="U2163" s="122">
        <v>0.16510242629159999</v>
      </c>
      <c r="V2163" s="122">
        <v>0.16760901725399999</v>
      </c>
      <c r="W2163" s="122">
        <v>0.16317345734200001</v>
      </c>
      <c r="X2163" s="122">
        <v>0.16328826635800001</v>
      </c>
      <c r="Y2163" s="122">
        <v>0.16504198221560001</v>
      </c>
      <c r="Z2163" s="122">
        <v>0.1595506599456</v>
      </c>
      <c r="AA2163" s="122">
        <v>0.15559605672240001</v>
      </c>
      <c r="AB2163" s="122">
        <v>0.1517228686372</v>
      </c>
      <c r="AC2163" s="122">
        <v>0.15233129965760001</v>
      </c>
      <c r="AD2163" s="122">
        <v>0.16069841391520001</v>
      </c>
      <c r="AE2163" s="122">
        <v>0.15873982643119999</v>
      </c>
      <c r="AF2163" s="122">
        <v>0.15498671079920001</v>
      </c>
      <c r="AG2163" s="122">
        <v>0.1586608969568</v>
      </c>
      <c r="AH2163" s="122">
        <v>0.16337828487120001</v>
      </c>
      <c r="AI2163" s="122">
        <v>0.14879184641160001</v>
      </c>
      <c r="AJ2163" s="122">
        <v>0.1457117174184</v>
      </c>
      <c r="AK2163" s="122">
        <v>0.146125076174</v>
      </c>
      <c r="AL2163" s="122">
        <v>0.15841285407360001</v>
      </c>
    </row>
    <row r="2164" spans="1:38" hidden="1" x14ac:dyDescent="0.25">
      <c r="A2164" s="122" t="s">
        <v>1988</v>
      </c>
      <c r="B2164" s="122">
        <v>1</v>
      </c>
      <c r="C2164" s="122" t="s">
        <v>2181</v>
      </c>
      <c r="D2164" s="122" t="s">
        <v>475</v>
      </c>
      <c r="E2164" s="122">
        <v>40</v>
      </c>
      <c r="F2164" s="122">
        <v>0</v>
      </c>
      <c r="G2164" s="122">
        <v>0</v>
      </c>
      <c r="H2164" s="122">
        <v>0</v>
      </c>
      <c r="I2164" s="122">
        <v>0</v>
      </c>
      <c r="J2164" s="122">
        <v>0</v>
      </c>
      <c r="K2164" s="122">
        <v>0</v>
      </c>
      <c r="L2164" s="122">
        <v>0</v>
      </c>
      <c r="M2164" s="122">
        <v>0</v>
      </c>
      <c r="N2164" s="122">
        <v>0</v>
      </c>
      <c r="O2164" s="122">
        <v>0</v>
      </c>
      <c r="P2164" s="122">
        <v>0</v>
      </c>
      <c r="Q2164" s="122">
        <v>0</v>
      </c>
      <c r="R2164" s="122">
        <v>0</v>
      </c>
      <c r="S2164" s="122">
        <v>0</v>
      </c>
      <c r="T2164" s="122">
        <v>0</v>
      </c>
      <c r="U2164" s="122">
        <v>0</v>
      </c>
      <c r="V2164" s="122">
        <v>0</v>
      </c>
      <c r="W2164" s="122">
        <v>0</v>
      </c>
      <c r="X2164" s="122">
        <v>0</v>
      </c>
      <c r="Y2164" s="122">
        <v>0</v>
      </c>
      <c r="Z2164" s="122">
        <v>0</v>
      </c>
      <c r="AA2164" s="122">
        <v>0</v>
      </c>
      <c r="AB2164" s="122">
        <v>0</v>
      </c>
      <c r="AC2164" s="122">
        <v>0</v>
      </c>
      <c r="AD2164" s="122">
        <v>0</v>
      </c>
      <c r="AE2164" s="122">
        <v>0</v>
      </c>
      <c r="AF2164" s="122">
        <v>0</v>
      </c>
      <c r="AG2164" s="122">
        <v>0</v>
      </c>
      <c r="AH2164" s="122">
        <v>0</v>
      </c>
      <c r="AI2164" s="122">
        <v>0</v>
      </c>
      <c r="AJ2164" s="122">
        <v>0</v>
      </c>
      <c r="AK2164" s="122">
        <v>0</v>
      </c>
      <c r="AL2164" s="122">
        <v>0</v>
      </c>
    </row>
    <row r="2165" spans="1:38" hidden="1" x14ac:dyDescent="0.25">
      <c r="A2165" s="122" t="s">
        <v>1988</v>
      </c>
      <c r="B2165" s="122">
        <v>1</v>
      </c>
      <c r="C2165" s="122" t="s">
        <v>2181</v>
      </c>
      <c r="D2165" s="122" t="s">
        <v>2106</v>
      </c>
      <c r="E2165" s="122">
        <v>40</v>
      </c>
      <c r="F2165" s="122">
        <v>0</v>
      </c>
      <c r="G2165" s="122">
        <v>0</v>
      </c>
      <c r="H2165" s="122">
        <v>0</v>
      </c>
      <c r="I2165" s="122">
        <v>0</v>
      </c>
      <c r="J2165" s="122">
        <v>0</v>
      </c>
      <c r="K2165" s="122">
        <v>0</v>
      </c>
      <c r="L2165" s="122">
        <v>0</v>
      </c>
      <c r="M2165" s="122">
        <v>0</v>
      </c>
      <c r="N2165" s="122">
        <v>0</v>
      </c>
      <c r="O2165" s="122">
        <v>0</v>
      </c>
      <c r="P2165" s="122">
        <v>0</v>
      </c>
      <c r="Q2165" s="122">
        <v>0</v>
      </c>
      <c r="R2165" s="122">
        <v>0</v>
      </c>
      <c r="S2165" s="122">
        <v>0</v>
      </c>
      <c r="T2165" s="122">
        <v>0</v>
      </c>
      <c r="U2165" s="122">
        <v>0</v>
      </c>
      <c r="V2165" s="122">
        <v>0</v>
      </c>
      <c r="W2165" s="122">
        <v>0</v>
      </c>
      <c r="X2165" s="122">
        <v>0</v>
      </c>
      <c r="Y2165" s="122">
        <v>0</v>
      </c>
      <c r="Z2165" s="122">
        <v>0</v>
      </c>
      <c r="AA2165" s="122">
        <v>0</v>
      </c>
      <c r="AB2165" s="122">
        <v>0</v>
      </c>
      <c r="AC2165" s="122">
        <v>0</v>
      </c>
      <c r="AD2165" s="122">
        <v>0</v>
      </c>
      <c r="AE2165" s="122">
        <v>0</v>
      </c>
      <c r="AF2165" s="122">
        <v>0</v>
      </c>
      <c r="AG2165" s="122">
        <v>0</v>
      </c>
      <c r="AH2165" s="122">
        <v>0</v>
      </c>
      <c r="AI2165" s="122">
        <v>0</v>
      </c>
      <c r="AJ2165" s="122">
        <v>0</v>
      </c>
      <c r="AK2165" s="122">
        <v>0</v>
      </c>
      <c r="AL2165" s="122">
        <v>0</v>
      </c>
    </row>
    <row r="2166" spans="1:38" hidden="1" x14ac:dyDescent="0.25">
      <c r="A2166" s="122" t="s">
        <v>1988</v>
      </c>
      <c r="B2166" s="122">
        <v>1</v>
      </c>
      <c r="C2166" s="122" t="s">
        <v>2181</v>
      </c>
      <c r="D2166" s="122" t="s">
        <v>2107</v>
      </c>
      <c r="E2166" s="122">
        <v>40</v>
      </c>
      <c r="F2166" s="122">
        <v>0</v>
      </c>
      <c r="G2166" s="122">
        <v>0</v>
      </c>
      <c r="H2166" s="122">
        <v>0</v>
      </c>
      <c r="I2166" s="122">
        <v>0</v>
      </c>
      <c r="J2166" s="122">
        <v>0</v>
      </c>
      <c r="K2166" s="122">
        <v>0</v>
      </c>
      <c r="L2166" s="122">
        <v>0</v>
      </c>
      <c r="M2166" s="122">
        <v>0</v>
      </c>
      <c r="N2166" s="122">
        <v>0</v>
      </c>
      <c r="O2166" s="122">
        <v>0</v>
      </c>
      <c r="P2166" s="122">
        <v>0</v>
      </c>
      <c r="Q2166" s="122">
        <v>0</v>
      </c>
      <c r="R2166" s="122">
        <v>0</v>
      </c>
      <c r="S2166" s="122">
        <v>0</v>
      </c>
      <c r="T2166" s="122">
        <v>0</v>
      </c>
      <c r="U2166" s="122">
        <v>0</v>
      </c>
      <c r="V2166" s="122">
        <v>0</v>
      </c>
      <c r="W2166" s="122">
        <v>0</v>
      </c>
      <c r="X2166" s="122">
        <v>0</v>
      </c>
      <c r="Y2166" s="122">
        <v>0</v>
      </c>
      <c r="Z2166" s="122">
        <v>0</v>
      </c>
      <c r="AA2166" s="122">
        <v>0</v>
      </c>
      <c r="AB2166" s="122">
        <v>0</v>
      </c>
      <c r="AC2166" s="122">
        <v>0</v>
      </c>
      <c r="AD2166" s="122">
        <v>0</v>
      </c>
      <c r="AE2166" s="122">
        <v>0</v>
      </c>
      <c r="AF2166" s="122">
        <v>0</v>
      </c>
      <c r="AG2166" s="122">
        <v>0</v>
      </c>
      <c r="AH2166" s="122">
        <v>0</v>
      </c>
      <c r="AI2166" s="122">
        <v>0</v>
      </c>
      <c r="AJ2166" s="122">
        <v>0</v>
      </c>
      <c r="AK2166" s="122">
        <v>0</v>
      </c>
      <c r="AL2166" s="122">
        <v>0</v>
      </c>
    </row>
    <row r="2167" spans="1:38" hidden="1" x14ac:dyDescent="0.25">
      <c r="A2167" s="122" t="s">
        <v>1988</v>
      </c>
      <c r="B2167" s="122">
        <v>1</v>
      </c>
      <c r="C2167" s="122" t="s">
        <v>2181</v>
      </c>
      <c r="D2167" s="122" t="s">
        <v>2108</v>
      </c>
      <c r="E2167" s="122">
        <v>40</v>
      </c>
      <c r="F2167" s="122">
        <v>0.1955154566232</v>
      </c>
      <c r="G2167" s="122">
        <v>0.174596907478</v>
      </c>
      <c r="H2167" s="122">
        <v>0.19682990874959999</v>
      </c>
      <c r="I2167" s="122">
        <v>0.29165737800359998</v>
      </c>
      <c r="J2167" s="122">
        <v>0.31274062318520002</v>
      </c>
      <c r="K2167" s="122">
        <v>0.26438647771480001</v>
      </c>
      <c r="L2167" s="122">
        <v>0.17291101885400001</v>
      </c>
      <c r="M2167" s="122">
        <v>0.1941629735556</v>
      </c>
      <c r="N2167" s="122">
        <v>0.20772733306640001</v>
      </c>
      <c r="O2167" s="122">
        <v>0.21066590801480001</v>
      </c>
      <c r="P2167" s="122">
        <v>0.1963558929892</v>
      </c>
      <c r="Q2167" s="122">
        <v>0.28300184619840002</v>
      </c>
      <c r="R2167" s="122">
        <v>0.63681623584040004</v>
      </c>
      <c r="S2167" s="122">
        <v>0.96500813596879997</v>
      </c>
      <c r="T2167" s="122">
        <v>1.0680804926959999</v>
      </c>
      <c r="U2167" s="122">
        <v>1.5776965072316</v>
      </c>
      <c r="V2167" s="122">
        <v>1.5646964085116</v>
      </c>
      <c r="W2167" s="122">
        <v>1.400161578032</v>
      </c>
      <c r="X2167" s="122">
        <v>1.8397043884212001</v>
      </c>
      <c r="Y2167" s="122">
        <v>2.068511170446</v>
      </c>
      <c r="Z2167" s="122">
        <v>2.1331213251180001</v>
      </c>
      <c r="AA2167" s="122">
        <v>2.2580099442516</v>
      </c>
      <c r="AB2167" s="122">
        <v>1.1585956159652</v>
      </c>
      <c r="AC2167" s="122">
        <v>1.5340770718812</v>
      </c>
      <c r="AD2167" s="122">
        <v>1.1968243087079999</v>
      </c>
      <c r="AE2167" s="122">
        <v>1.4278246104807999</v>
      </c>
      <c r="AF2167" s="122">
        <v>1.0535659011723999</v>
      </c>
      <c r="AG2167" s="122">
        <v>0.93182698703080002</v>
      </c>
      <c r="AH2167" s="122">
        <v>0.73331294932000002</v>
      </c>
      <c r="AI2167" s="122">
        <v>0.77966677227600001</v>
      </c>
      <c r="AJ2167" s="122">
        <v>0.39015770375120001</v>
      </c>
      <c r="AK2167" s="122">
        <v>0.89565490050959995</v>
      </c>
      <c r="AL2167" s="122">
        <v>13.8302791079096</v>
      </c>
    </row>
    <row r="2168" spans="1:38" hidden="1" x14ac:dyDescent="0.25">
      <c r="A2168" s="122" t="s">
        <v>1988</v>
      </c>
      <c r="B2168" s="122">
        <v>1</v>
      </c>
      <c r="C2168" s="122" t="s">
        <v>2181</v>
      </c>
      <c r="D2168" s="122" t="s">
        <v>2109</v>
      </c>
      <c r="E2168" s="122">
        <v>40</v>
      </c>
      <c r="F2168" s="122">
        <v>0</v>
      </c>
      <c r="G2168" s="122">
        <v>0</v>
      </c>
      <c r="H2168" s="122">
        <v>0</v>
      </c>
      <c r="I2168" s="122">
        <v>0</v>
      </c>
      <c r="J2168" s="122">
        <v>0</v>
      </c>
      <c r="K2168" s="122">
        <v>0</v>
      </c>
      <c r="L2168" s="122">
        <v>0</v>
      </c>
      <c r="M2168" s="122">
        <v>0</v>
      </c>
      <c r="N2168" s="122">
        <v>0</v>
      </c>
      <c r="O2168" s="122">
        <v>0</v>
      </c>
      <c r="P2168" s="122">
        <v>0</v>
      </c>
      <c r="Q2168" s="122">
        <v>0</v>
      </c>
      <c r="R2168" s="122">
        <v>0</v>
      </c>
      <c r="S2168" s="122">
        <v>0</v>
      </c>
      <c r="T2168" s="122">
        <v>0</v>
      </c>
      <c r="U2168" s="122">
        <v>0</v>
      </c>
      <c r="V2168" s="122">
        <v>0</v>
      </c>
      <c r="W2168" s="122">
        <v>0</v>
      </c>
      <c r="X2168" s="122">
        <v>0</v>
      </c>
      <c r="Y2168" s="122">
        <v>0</v>
      </c>
      <c r="Z2168" s="122">
        <v>0</v>
      </c>
      <c r="AA2168" s="122">
        <v>0</v>
      </c>
      <c r="AB2168" s="122">
        <v>0</v>
      </c>
      <c r="AC2168" s="122">
        <v>0</v>
      </c>
      <c r="AD2168" s="122">
        <v>0</v>
      </c>
      <c r="AE2168" s="122">
        <v>0</v>
      </c>
      <c r="AF2168" s="122">
        <v>0</v>
      </c>
      <c r="AG2168" s="122">
        <v>0</v>
      </c>
      <c r="AH2168" s="122">
        <v>0</v>
      </c>
      <c r="AI2168" s="122">
        <v>0</v>
      </c>
      <c r="AJ2168" s="122">
        <v>0</v>
      </c>
      <c r="AK2168" s="122">
        <v>0</v>
      </c>
      <c r="AL2168" s="122">
        <v>0</v>
      </c>
    </row>
    <row r="2169" spans="1:38" hidden="1" x14ac:dyDescent="0.25">
      <c r="A2169" s="122" t="s">
        <v>1988</v>
      </c>
      <c r="B2169" s="122">
        <v>1</v>
      </c>
      <c r="C2169" s="122" t="s">
        <v>2181</v>
      </c>
      <c r="D2169" s="122" t="s">
        <v>2110</v>
      </c>
      <c r="E2169" s="122">
        <v>40</v>
      </c>
      <c r="F2169" s="122">
        <v>0</v>
      </c>
      <c r="G2169" s="122">
        <v>0</v>
      </c>
      <c r="H2169" s="122">
        <v>0</v>
      </c>
      <c r="I2169" s="122">
        <v>0</v>
      </c>
      <c r="J2169" s="122">
        <v>0</v>
      </c>
      <c r="K2169" s="122">
        <v>0</v>
      </c>
      <c r="L2169" s="122">
        <v>0</v>
      </c>
      <c r="M2169" s="122">
        <v>0</v>
      </c>
      <c r="N2169" s="122">
        <v>0</v>
      </c>
      <c r="O2169" s="122">
        <v>0</v>
      </c>
      <c r="P2169" s="122">
        <v>0</v>
      </c>
      <c r="Q2169" s="122">
        <v>0</v>
      </c>
      <c r="R2169" s="122">
        <v>0</v>
      </c>
      <c r="S2169" s="122">
        <v>0</v>
      </c>
      <c r="T2169" s="122">
        <v>0</v>
      </c>
      <c r="U2169" s="122">
        <v>0</v>
      </c>
      <c r="V2169" s="122">
        <v>0</v>
      </c>
      <c r="W2169" s="122">
        <v>0</v>
      </c>
      <c r="X2169" s="122">
        <v>0</v>
      </c>
      <c r="Y2169" s="122">
        <v>0</v>
      </c>
      <c r="Z2169" s="122">
        <v>0</v>
      </c>
      <c r="AA2169" s="122">
        <v>0</v>
      </c>
      <c r="AB2169" s="122">
        <v>0</v>
      </c>
      <c r="AC2169" s="122">
        <v>0</v>
      </c>
      <c r="AD2169" s="122">
        <v>0</v>
      </c>
      <c r="AE2169" s="122">
        <v>0</v>
      </c>
      <c r="AF2169" s="122">
        <v>0</v>
      </c>
      <c r="AG2169" s="122">
        <v>0</v>
      </c>
      <c r="AH2169" s="122">
        <v>0</v>
      </c>
      <c r="AI2169" s="122">
        <v>0</v>
      </c>
      <c r="AJ2169" s="122">
        <v>0</v>
      </c>
      <c r="AK2169" s="122">
        <v>0</v>
      </c>
      <c r="AL2169" s="122">
        <v>0</v>
      </c>
    </row>
    <row r="2170" spans="1:38" hidden="1" x14ac:dyDescent="0.25">
      <c r="A2170" s="122" t="s">
        <v>1988</v>
      </c>
      <c r="B2170" s="122">
        <v>1</v>
      </c>
      <c r="C2170" s="122" t="s">
        <v>2181</v>
      </c>
      <c r="D2170" s="122" t="s">
        <v>2111</v>
      </c>
      <c r="E2170" s="122">
        <v>40</v>
      </c>
      <c r="F2170" s="122">
        <v>2.3760395305388</v>
      </c>
      <c r="G2170" s="122">
        <v>2.113784751246</v>
      </c>
      <c r="H2170" s="122">
        <v>2.0964682513459998</v>
      </c>
      <c r="I2170" s="122">
        <v>2.0742668026808002</v>
      </c>
      <c r="J2170" s="122">
        <v>2.2100080682512</v>
      </c>
      <c r="K2170" s="122">
        <v>2.0497162828520001</v>
      </c>
      <c r="L2170" s="122">
        <v>1.9908840157948</v>
      </c>
      <c r="M2170" s="122">
        <v>2.1494544182495998</v>
      </c>
      <c r="N2170" s="122">
        <v>2.1299382422275999</v>
      </c>
      <c r="O2170" s="122">
        <v>1.9335995343196</v>
      </c>
      <c r="P2170" s="122">
        <v>1.7315937462516</v>
      </c>
      <c r="Q2170" s="122">
        <v>1.7512564413736</v>
      </c>
      <c r="R2170" s="122">
        <v>1.36154986226</v>
      </c>
      <c r="S2170" s="122">
        <v>1.2812465992368001</v>
      </c>
      <c r="T2170" s="122">
        <v>1.573027912568</v>
      </c>
      <c r="U2170" s="122">
        <v>1.6825002337863999</v>
      </c>
      <c r="V2170" s="122">
        <v>1.7188170166915999</v>
      </c>
      <c r="W2170" s="122">
        <v>1.3320408402504</v>
      </c>
      <c r="X2170" s="122">
        <v>1.987804803488</v>
      </c>
      <c r="Y2170" s="122">
        <v>2.3960840016343998</v>
      </c>
      <c r="Z2170" s="122">
        <v>1.9489988617512</v>
      </c>
      <c r="AA2170" s="122">
        <v>2.1080644784415998</v>
      </c>
      <c r="AB2170" s="122">
        <v>1.8275916191007999</v>
      </c>
      <c r="AC2170" s="122">
        <v>1.7130581328672001</v>
      </c>
      <c r="AD2170" s="122">
        <v>1.7616117748711999</v>
      </c>
      <c r="AE2170" s="122">
        <v>1.465655487534</v>
      </c>
      <c r="AF2170" s="122">
        <v>1.077250207838</v>
      </c>
      <c r="AG2170" s="122">
        <v>0.79441223857239995</v>
      </c>
      <c r="AH2170" s="122">
        <v>0.72364331866679998</v>
      </c>
      <c r="AI2170" s="122">
        <v>0.69178974253759995</v>
      </c>
      <c r="AJ2170" s="122">
        <v>0.42751105323080002</v>
      </c>
      <c r="AK2170" s="122">
        <v>0.4592933061976</v>
      </c>
      <c r="AL2170" s="122">
        <v>-11.754254891019199</v>
      </c>
    </row>
    <row r="2171" spans="1:38" hidden="1" x14ac:dyDescent="0.25">
      <c r="A2171" s="122" t="s">
        <v>1988</v>
      </c>
      <c r="B2171" s="122">
        <v>1</v>
      </c>
      <c r="C2171" s="122" t="s">
        <v>2181</v>
      </c>
      <c r="D2171" s="122" t="s">
        <v>2112</v>
      </c>
      <c r="E2171" s="122">
        <v>40</v>
      </c>
      <c r="F2171" s="122">
        <v>0.1220904162072</v>
      </c>
      <c r="G2171" s="122">
        <v>0.13458862830000001</v>
      </c>
      <c r="H2171" s="122">
        <v>0.12623914273879999</v>
      </c>
      <c r="I2171" s="122">
        <v>0.12747651451360001</v>
      </c>
      <c r="J2171" s="122">
        <v>0.1581871156796</v>
      </c>
      <c r="K2171" s="122">
        <v>0.1371701710288</v>
      </c>
      <c r="L2171" s="122">
        <v>0.1226281627872</v>
      </c>
      <c r="M2171" s="122">
        <v>0.17923258739119999</v>
      </c>
      <c r="N2171" s="122">
        <v>0.18452010246039999</v>
      </c>
      <c r="O2171" s="122">
        <v>0.22381576818439999</v>
      </c>
      <c r="P2171" s="122">
        <v>0.2175745744116</v>
      </c>
      <c r="Q2171" s="122">
        <v>0.3084020505692</v>
      </c>
      <c r="R2171" s="122">
        <v>0.33679759952720001</v>
      </c>
      <c r="S2171" s="122">
        <v>0.31059505807400001</v>
      </c>
      <c r="T2171" s="122">
        <v>0.42996983149399998</v>
      </c>
      <c r="U2171" s="122">
        <v>0.44508625791</v>
      </c>
      <c r="V2171" s="122">
        <v>0.32407162527880001</v>
      </c>
      <c r="W2171" s="122">
        <v>0.39472350924720001</v>
      </c>
      <c r="X2171" s="122">
        <v>0.50263991787240003</v>
      </c>
      <c r="Y2171" s="122">
        <v>0.33668431467440002</v>
      </c>
      <c r="Z2171" s="122">
        <v>0.234895346182</v>
      </c>
      <c r="AA2171" s="122">
        <v>0.1940278623976</v>
      </c>
      <c r="AB2171" s="122">
        <v>0.26921361009479999</v>
      </c>
      <c r="AC2171" s="122">
        <v>0.15215669431199999</v>
      </c>
      <c r="AD2171" s="122">
        <v>6.0225951993200001E-2</v>
      </c>
      <c r="AE2171" s="122">
        <v>0.3966465532988</v>
      </c>
      <c r="AF2171" s="122">
        <v>0.46774677416880001</v>
      </c>
      <c r="AG2171" s="122">
        <v>1.2983163020408</v>
      </c>
      <c r="AH2171" s="122">
        <v>1.2493266894024</v>
      </c>
      <c r="AI2171" s="122">
        <v>6.2300235874799999E-2</v>
      </c>
      <c r="AJ2171" s="122">
        <v>0.19804571011399999</v>
      </c>
      <c r="AK2171" s="122">
        <v>7.3321970400000005E-5</v>
      </c>
      <c r="AL2171" s="122">
        <v>0</v>
      </c>
    </row>
    <row r="2172" spans="1:38" hidden="1" x14ac:dyDescent="0.25">
      <c r="A2172" s="122" t="s">
        <v>1988</v>
      </c>
      <c r="B2172" s="122">
        <v>1</v>
      </c>
      <c r="C2172" s="122" t="s">
        <v>2181</v>
      </c>
      <c r="D2172" s="122" t="s">
        <v>2113</v>
      </c>
      <c r="E2172" s="122">
        <v>40</v>
      </c>
      <c r="F2172" s="122">
        <v>0</v>
      </c>
      <c r="G2172" s="122">
        <v>0</v>
      </c>
      <c r="H2172" s="122">
        <v>0</v>
      </c>
      <c r="I2172" s="122">
        <v>0</v>
      </c>
      <c r="J2172" s="122">
        <v>0</v>
      </c>
      <c r="K2172" s="122">
        <v>0</v>
      </c>
      <c r="L2172" s="122">
        <v>0</v>
      </c>
      <c r="M2172" s="122">
        <v>0</v>
      </c>
      <c r="N2172" s="122">
        <v>0</v>
      </c>
      <c r="O2172" s="122">
        <v>0</v>
      </c>
      <c r="P2172" s="122">
        <v>0</v>
      </c>
      <c r="Q2172" s="122">
        <v>0</v>
      </c>
      <c r="R2172" s="122">
        <v>0</v>
      </c>
      <c r="S2172" s="122">
        <v>0</v>
      </c>
      <c r="T2172" s="122">
        <v>0</v>
      </c>
      <c r="U2172" s="122">
        <v>0</v>
      </c>
      <c r="V2172" s="122">
        <v>0</v>
      </c>
      <c r="W2172" s="122">
        <v>0</v>
      </c>
      <c r="X2172" s="122">
        <v>0</v>
      </c>
      <c r="Y2172" s="122">
        <v>0</v>
      </c>
      <c r="Z2172" s="122">
        <v>0</v>
      </c>
      <c r="AA2172" s="122">
        <v>0</v>
      </c>
      <c r="AB2172" s="122">
        <v>0</v>
      </c>
      <c r="AC2172" s="122">
        <v>0</v>
      </c>
      <c r="AD2172" s="122">
        <v>0</v>
      </c>
      <c r="AE2172" s="122">
        <v>0</v>
      </c>
      <c r="AF2172" s="122">
        <v>0</v>
      </c>
      <c r="AG2172" s="122">
        <v>0</v>
      </c>
      <c r="AH2172" s="122">
        <v>0</v>
      </c>
      <c r="AI2172" s="122">
        <v>0</v>
      </c>
      <c r="AJ2172" s="122">
        <v>0</v>
      </c>
      <c r="AK2172" s="122">
        <v>0</v>
      </c>
      <c r="AL2172" s="122">
        <v>0</v>
      </c>
    </row>
    <row r="2173" spans="1:38" hidden="1" x14ac:dyDescent="0.25">
      <c r="A2173" s="122" t="s">
        <v>1988</v>
      </c>
      <c r="B2173" s="122">
        <v>1</v>
      </c>
      <c r="C2173" s="122" t="s">
        <v>2181</v>
      </c>
      <c r="D2173" s="122" t="s">
        <v>2114</v>
      </c>
      <c r="E2173" s="122">
        <v>40</v>
      </c>
      <c r="F2173" s="122">
        <v>11.7909509810064</v>
      </c>
      <c r="G2173" s="122">
        <v>11.2941575745992</v>
      </c>
      <c r="H2173" s="122">
        <v>11.229339849470399</v>
      </c>
      <c r="I2173" s="122">
        <v>13.8913445913256</v>
      </c>
      <c r="J2173" s="122">
        <v>12.5983874710848</v>
      </c>
      <c r="K2173" s="122">
        <v>13.488142777905599</v>
      </c>
      <c r="L2173" s="122">
        <v>13.9267949900688</v>
      </c>
      <c r="M2173" s="122">
        <v>15.8494345439752</v>
      </c>
      <c r="N2173" s="122">
        <v>16.312405309275601</v>
      </c>
      <c r="O2173" s="122">
        <v>13.134532102260801</v>
      </c>
      <c r="P2173" s="122">
        <v>13.328979128178</v>
      </c>
      <c r="Q2173" s="122">
        <v>12.149035240664</v>
      </c>
      <c r="R2173" s="122">
        <v>11.051188097661599</v>
      </c>
      <c r="S2173" s="122">
        <v>11.0208732964708</v>
      </c>
      <c r="T2173" s="122">
        <v>10.8612329842296</v>
      </c>
      <c r="U2173" s="122">
        <v>10.0331272782804</v>
      </c>
      <c r="V2173" s="122">
        <v>10.345331065398</v>
      </c>
      <c r="W2173" s="122">
        <v>10.341640754734801</v>
      </c>
      <c r="X2173" s="122">
        <v>11.1543930424696</v>
      </c>
      <c r="Y2173" s="122">
        <v>12.3705766608172</v>
      </c>
      <c r="Z2173" s="122">
        <v>12.6040103501144</v>
      </c>
      <c r="AA2173" s="122">
        <v>9.5497896864692002</v>
      </c>
      <c r="AB2173" s="122">
        <v>9.5847543594348004</v>
      </c>
      <c r="AC2173" s="122">
        <v>11.3747229200668</v>
      </c>
      <c r="AD2173" s="122">
        <v>10.679605546562399</v>
      </c>
      <c r="AE2173" s="122">
        <v>10.545325110423599</v>
      </c>
      <c r="AF2173" s="122">
        <v>9.6701416732871994</v>
      </c>
      <c r="AG2173" s="122">
        <v>10.6035378876308</v>
      </c>
      <c r="AH2173" s="122">
        <v>11.1602024758308</v>
      </c>
      <c r="AI2173" s="122">
        <v>12.688195915116401</v>
      </c>
      <c r="AJ2173" s="122">
        <v>10.209353788589199</v>
      </c>
      <c r="AK2173" s="122">
        <v>10.300017166571999</v>
      </c>
      <c r="AL2173" s="122">
        <v>25.044352410557199</v>
      </c>
    </row>
    <row r="2174" spans="1:38" hidden="1" x14ac:dyDescent="0.25">
      <c r="A2174" s="122" t="s">
        <v>1988</v>
      </c>
      <c r="B2174" s="122">
        <v>1</v>
      </c>
      <c r="C2174" s="122" t="s">
        <v>2181</v>
      </c>
      <c r="D2174" s="122" t="s">
        <v>2136</v>
      </c>
      <c r="E2174" s="122">
        <v>40</v>
      </c>
      <c r="F2174" s="122">
        <v>0</v>
      </c>
      <c r="G2174" s="122">
        <v>0</v>
      </c>
      <c r="H2174" s="122">
        <v>0</v>
      </c>
      <c r="I2174" s="122">
        <v>0</v>
      </c>
      <c r="J2174" s="122">
        <v>0</v>
      </c>
      <c r="K2174" s="122">
        <v>0</v>
      </c>
      <c r="L2174" s="122">
        <v>0</v>
      </c>
      <c r="M2174" s="122">
        <v>0</v>
      </c>
      <c r="N2174" s="122">
        <v>0</v>
      </c>
      <c r="O2174" s="122">
        <v>0</v>
      </c>
      <c r="P2174" s="122">
        <v>0</v>
      </c>
      <c r="Q2174" s="122">
        <v>0</v>
      </c>
      <c r="R2174" s="122">
        <v>0</v>
      </c>
      <c r="S2174" s="122">
        <v>0</v>
      </c>
      <c r="T2174" s="122">
        <v>0</v>
      </c>
      <c r="U2174" s="122">
        <v>0</v>
      </c>
      <c r="V2174" s="122">
        <v>0</v>
      </c>
      <c r="W2174" s="122">
        <v>0</v>
      </c>
      <c r="X2174" s="122">
        <v>0</v>
      </c>
      <c r="Y2174" s="122">
        <v>0</v>
      </c>
      <c r="Z2174" s="122">
        <v>0</v>
      </c>
      <c r="AA2174" s="122">
        <v>0</v>
      </c>
      <c r="AB2174" s="122">
        <v>0</v>
      </c>
      <c r="AC2174" s="122">
        <v>0</v>
      </c>
      <c r="AD2174" s="122">
        <v>0</v>
      </c>
      <c r="AE2174" s="122">
        <v>0</v>
      </c>
      <c r="AF2174" s="122">
        <v>0</v>
      </c>
      <c r="AG2174" s="122">
        <v>0</v>
      </c>
      <c r="AH2174" s="122">
        <v>0</v>
      </c>
      <c r="AI2174" s="122">
        <v>0</v>
      </c>
      <c r="AJ2174" s="122">
        <v>0</v>
      </c>
      <c r="AK2174" s="122">
        <v>0</v>
      </c>
      <c r="AL2174" s="122">
        <v>0</v>
      </c>
    </row>
    <row r="2175" spans="1:38" hidden="1" x14ac:dyDescent="0.25">
      <c r="A2175" s="122" t="s">
        <v>1988</v>
      </c>
      <c r="B2175" s="122">
        <v>1</v>
      </c>
      <c r="C2175" s="122" t="s">
        <v>2181</v>
      </c>
      <c r="D2175" s="122" t="s">
        <v>2115</v>
      </c>
      <c r="E2175" s="122">
        <v>40</v>
      </c>
      <c r="F2175" s="122">
        <v>0</v>
      </c>
      <c r="G2175" s="122">
        <v>0</v>
      </c>
      <c r="H2175" s="122">
        <v>0</v>
      </c>
      <c r="I2175" s="122">
        <v>0</v>
      </c>
      <c r="J2175" s="122">
        <v>0</v>
      </c>
      <c r="K2175" s="122">
        <v>0</v>
      </c>
      <c r="L2175" s="122">
        <v>0</v>
      </c>
      <c r="M2175" s="122">
        <v>0</v>
      </c>
      <c r="N2175" s="122">
        <v>0</v>
      </c>
      <c r="O2175" s="122">
        <v>0</v>
      </c>
      <c r="P2175" s="122">
        <v>0</v>
      </c>
      <c r="Q2175" s="122">
        <v>0</v>
      </c>
      <c r="R2175" s="122">
        <v>0</v>
      </c>
      <c r="S2175" s="122">
        <v>0</v>
      </c>
      <c r="T2175" s="122">
        <v>0</v>
      </c>
      <c r="U2175" s="122">
        <v>0</v>
      </c>
      <c r="V2175" s="122">
        <v>0</v>
      </c>
      <c r="W2175" s="122">
        <v>0</v>
      </c>
      <c r="X2175" s="122">
        <v>0</v>
      </c>
      <c r="Y2175" s="122">
        <v>0</v>
      </c>
      <c r="Z2175" s="122">
        <v>0</v>
      </c>
      <c r="AA2175" s="122">
        <v>0</v>
      </c>
      <c r="AB2175" s="122">
        <v>0</v>
      </c>
      <c r="AC2175" s="122">
        <v>0</v>
      </c>
      <c r="AD2175" s="122">
        <v>0</v>
      </c>
      <c r="AE2175" s="122">
        <v>0</v>
      </c>
      <c r="AF2175" s="122">
        <v>0</v>
      </c>
      <c r="AG2175" s="122">
        <v>0</v>
      </c>
      <c r="AH2175" s="122">
        <v>0</v>
      </c>
      <c r="AI2175" s="122">
        <v>0</v>
      </c>
      <c r="AJ2175" s="122">
        <v>0</v>
      </c>
      <c r="AK2175" s="122">
        <v>0</v>
      </c>
      <c r="AL2175" s="122">
        <v>0</v>
      </c>
    </row>
    <row r="2176" spans="1:38" hidden="1" x14ac:dyDescent="0.25">
      <c r="A2176" s="122" t="s">
        <v>1988</v>
      </c>
      <c r="B2176" s="122">
        <v>1</v>
      </c>
      <c r="C2176" s="122" t="s">
        <v>2181</v>
      </c>
      <c r="D2176" s="122" t="s">
        <v>2116</v>
      </c>
      <c r="E2176" s="122">
        <v>40</v>
      </c>
      <c r="F2176" s="122">
        <v>0</v>
      </c>
      <c r="G2176" s="122">
        <v>0</v>
      </c>
      <c r="H2176" s="122">
        <v>0</v>
      </c>
      <c r="I2176" s="122">
        <v>0</v>
      </c>
      <c r="J2176" s="122">
        <v>0</v>
      </c>
      <c r="K2176" s="122">
        <v>0</v>
      </c>
      <c r="L2176" s="122">
        <v>0</v>
      </c>
      <c r="M2176" s="122">
        <v>0</v>
      </c>
      <c r="N2176" s="122">
        <v>0</v>
      </c>
      <c r="O2176" s="122">
        <v>0</v>
      </c>
      <c r="P2176" s="122">
        <v>0</v>
      </c>
      <c r="Q2176" s="122">
        <v>0</v>
      </c>
      <c r="R2176" s="122">
        <v>0</v>
      </c>
      <c r="S2176" s="122">
        <v>0</v>
      </c>
      <c r="T2176" s="122">
        <v>0</v>
      </c>
      <c r="U2176" s="122">
        <v>0</v>
      </c>
      <c r="V2176" s="122">
        <v>0</v>
      </c>
      <c r="W2176" s="122">
        <v>0</v>
      </c>
      <c r="X2176" s="122">
        <v>0</v>
      </c>
      <c r="Y2176" s="122">
        <v>0</v>
      </c>
      <c r="Z2176" s="122">
        <v>0</v>
      </c>
      <c r="AA2176" s="122">
        <v>0</v>
      </c>
      <c r="AB2176" s="122">
        <v>0</v>
      </c>
      <c r="AC2176" s="122">
        <v>0</v>
      </c>
      <c r="AD2176" s="122">
        <v>0</v>
      </c>
      <c r="AE2176" s="122">
        <v>0</v>
      </c>
      <c r="AF2176" s="122">
        <v>0</v>
      </c>
      <c r="AG2176" s="122">
        <v>0</v>
      </c>
      <c r="AH2176" s="122">
        <v>0</v>
      </c>
      <c r="AI2176" s="122">
        <v>0</v>
      </c>
      <c r="AJ2176" s="122">
        <v>0</v>
      </c>
      <c r="AK2176" s="122">
        <v>0</v>
      </c>
      <c r="AL2176" s="122">
        <v>0</v>
      </c>
    </row>
    <row r="2177" spans="1:38" hidden="1" x14ac:dyDescent="0.25">
      <c r="A2177" s="122" t="s">
        <v>1988</v>
      </c>
      <c r="B2177" s="122">
        <v>1</v>
      </c>
      <c r="C2177" s="122" t="s">
        <v>2181</v>
      </c>
      <c r="D2177" s="122" t="s">
        <v>2117</v>
      </c>
      <c r="E2177" s="122">
        <v>40</v>
      </c>
      <c r="F2177" s="122">
        <v>0</v>
      </c>
      <c r="G2177" s="122">
        <v>0</v>
      </c>
      <c r="H2177" s="122">
        <v>0</v>
      </c>
      <c r="I2177" s="122">
        <v>0</v>
      </c>
      <c r="J2177" s="122">
        <v>0</v>
      </c>
      <c r="K2177" s="122">
        <v>0</v>
      </c>
      <c r="L2177" s="122">
        <v>0</v>
      </c>
      <c r="M2177" s="122">
        <v>0</v>
      </c>
      <c r="N2177" s="122">
        <v>0</v>
      </c>
      <c r="O2177" s="122">
        <v>0</v>
      </c>
      <c r="P2177" s="122">
        <v>0</v>
      </c>
      <c r="Q2177" s="122">
        <v>0</v>
      </c>
      <c r="R2177" s="122">
        <v>0</v>
      </c>
      <c r="S2177" s="122">
        <v>0</v>
      </c>
      <c r="T2177" s="122">
        <v>0</v>
      </c>
      <c r="U2177" s="122">
        <v>0</v>
      </c>
      <c r="V2177" s="122">
        <v>0</v>
      </c>
      <c r="W2177" s="122">
        <v>0</v>
      </c>
      <c r="X2177" s="122">
        <v>0</v>
      </c>
      <c r="Y2177" s="122">
        <v>0</v>
      </c>
      <c r="Z2177" s="122">
        <v>0</v>
      </c>
      <c r="AA2177" s="122">
        <v>0</v>
      </c>
      <c r="AB2177" s="122">
        <v>0</v>
      </c>
      <c r="AC2177" s="122">
        <v>0</v>
      </c>
      <c r="AD2177" s="122">
        <v>0</v>
      </c>
      <c r="AE2177" s="122">
        <v>0</v>
      </c>
      <c r="AF2177" s="122">
        <v>0</v>
      </c>
      <c r="AG2177" s="122">
        <v>0</v>
      </c>
      <c r="AH2177" s="122">
        <v>0</v>
      </c>
      <c r="AI2177" s="122">
        <v>0</v>
      </c>
      <c r="AJ2177" s="122">
        <v>0</v>
      </c>
      <c r="AK2177" s="122">
        <v>0</v>
      </c>
      <c r="AL2177" s="122">
        <v>0</v>
      </c>
    </row>
    <row r="2178" spans="1:38" hidden="1" x14ac:dyDescent="0.25">
      <c r="A2178" s="122" t="s">
        <v>1988</v>
      </c>
      <c r="B2178" s="122">
        <v>1</v>
      </c>
      <c r="C2178" s="122" t="s">
        <v>2181</v>
      </c>
      <c r="D2178" s="122" t="s">
        <v>2118</v>
      </c>
      <c r="E2178" s="122">
        <v>40</v>
      </c>
      <c r="F2178" s="122">
        <v>0.1487480060052</v>
      </c>
      <c r="G2178" s="122">
        <v>0.1208634866348</v>
      </c>
      <c r="H2178" s="122">
        <v>0.1144747261476</v>
      </c>
      <c r="I2178" s="122">
        <v>4.8610233431200002E-2</v>
      </c>
      <c r="J2178" s="122">
        <v>4.7156585772799998E-2</v>
      </c>
      <c r="K2178" s="122">
        <v>5.1964175958799999E-2</v>
      </c>
      <c r="L2178" s="122">
        <v>6.4814001848399999E-2</v>
      </c>
      <c r="M2178" s="122">
        <v>6.7161144593199995E-2</v>
      </c>
      <c r="N2178" s="122">
        <v>5.1677970187200002E-2</v>
      </c>
      <c r="O2178" s="122">
        <v>5.3959353249200002E-2</v>
      </c>
      <c r="P2178" s="122">
        <v>4.5416151270000003E-2</v>
      </c>
      <c r="Q2178" s="122">
        <v>6.3307381919600003E-2</v>
      </c>
      <c r="R2178" s="122">
        <v>6.26721230184E-2</v>
      </c>
      <c r="S2178" s="122">
        <v>5.3810502317599998E-2</v>
      </c>
      <c r="T2178" s="122">
        <v>5.9386970095599997E-2</v>
      </c>
      <c r="U2178" s="122">
        <v>6.2009626100799999E-2</v>
      </c>
      <c r="V2178" s="122">
        <v>5.2342233302800002E-2</v>
      </c>
      <c r="W2178" s="122">
        <v>5.2795060043600003E-2</v>
      </c>
      <c r="X2178" s="122">
        <v>4.6326358204000002E-2</v>
      </c>
      <c r="Y2178" s="122">
        <v>3.7338988290799999E-2</v>
      </c>
      <c r="Z2178" s="122">
        <v>3.6001007792400001E-2</v>
      </c>
      <c r="AA2178" s="122">
        <v>3.2102751822400001E-2</v>
      </c>
      <c r="AB2178" s="122">
        <v>1.8843284199600002E-2</v>
      </c>
      <c r="AC2178" s="122">
        <v>1.6872169448400001E-2</v>
      </c>
      <c r="AD2178" s="122">
        <v>1.20229507692E-2</v>
      </c>
      <c r="AE2178" s="122">
        <v>2.1539957572000001E-2</v>
      </c>
      <c r="AF2178" s="122">
        <v>1.4380359389199999E-2</v>
      </c>
      <c r="AG2178" s="122">
        <v>7.7619046847999997E-3</v>
      </c>
      <c r="AH2178" s="122">
        <v>1.25074069904E-2</v>
      </c>
      <c r="AI2178" s="122">
        <v>9.1732879560000001E-3</v>
      </c>
      <c r="AJ2178" s="122">
        <v>3.5302530759999998E-3</v>
      </c>
      <c r="AK2178" s="122">
        <v>0</v>
      </c>
      <c r="AL2178" s="122">
        <v>0</v>
      </c>
    </row>
    <row r="2179" spans="1:38" hidden="1" x14ac:dyDescent="0.25">
      <c r="A2179" s="122" t="s">
        <v>1988</v>
      </c>
      <c r="B2179" s="122">
        <v>1</v>
      </c>
      <c r="C2179" s="122" t="s">
        <v>2181</v>
      </c>
      <c r="D2179" s="122" t="s">
        <v>2119</v>
      </c>
      <c r="E2179" s="122">
        <v>40</v>
      </c>
      <c r="F2179" s="122">
        <v>0.60360712428240004</v>
      </c>
      <c r="G2179" s="122">
        <v>0.58271282332759999</v>
      </c>
      <c r="H2179" s="122">
        <v>0.59620209741679997</v>
      </c>
      <c r="I2179" s="122">
        <v>0.59074576183000005</v>
      </c>
      <c r="J2179" s="122">
        <v>0.56670107663680003</v>
      </c>
      <c r="K2179" s="122">
        <v>0.57036028581840004</v>
      </c>
      <c r="L2179" s="122">
        <v>0.597208921246</v>
      </c>
      <c r="M2179" s="122">
        <v>0.57733227018040001</v>
      </c>
      <c r="N2179" s="122">
        <v>0.56926685348960004</v>
      </c>
      <c r="O2179" s="122">
        <v>0.57456079813439997</v>
      </c>
      <c r="P2179" s="122">
        <v>0.52493412684719998</v>
      </c>
      <c r="Q2179" s="122">
        <v>0.4876319102592</v>
      </c>
      <c r="R2179" s="122">
        <v>0.48984276547639999</v>
      </c>
      <c r="S2179" s="122">
        <v>0.51441938925719999</v>
      </c>
      <c r="T2179" s="122">
        <v>0.49651382859679999</v>
      </c>
      <c r="U2179" s="122">
        <v>0.49733501793079998</v>
      </c>
      <c r="V2179" s="122">
        <v>0.49310135620759998</v>
      </c>
      <c r="W2179" s="122">
        <v>0.45413607235359998</v>
      </c>
      <c r="X2179" s="122">
        <v>0.42239969697520002</v>
      </c>
      <c r="Y2179" s="122">
        <v>0.37992191873999998</v>
      </c>
      <c r="Z2179" s="122">
        <v>0.44367371125560001</v>
      </c>
      <c r="AA2179" s="122">
        <v>0.49695521799839998</v>
      </c>
      <c r="AB2179" s="122">
        <v>0.47827623259360003</v>
      </c>
      <c r="AC2179" s="122">
        <v>0.46390348683280003</v>
      </c>
      <c r="AD2179" s="122">
        <v>0.47260108062720002</v>
      </c>
      <c r="AE2179" s="122">
        <v>0.38885015097039999</v>
      </c>
      <c r="AF2179" s="122">
        <v>0.42222276663280001</v>
      </c>
      <c r="AG2179" s="122">
        <v>0.39387645369520002</v>
      </c>
      <c r="AH2179" s="122">
        <v>0.26873017885279998</v>
      </c>
      <c r="AI2179" s="122">
        <v>0.2523196866204</v>
      </c>
      <c r="AJ2179" s="122">
        <v>0.21307856551240001</v>
      </c>
      <c r="AK2179" s="122">
        <v>0.18674958109359999</v>
      </c>
      <c r="AL2179" s="122">
        <v>-7.8951884057984003</v>
      </c>
    </row>
    <row r="2180" spans="1:38" hidden="1" x14ac:dyDescent="0.25">
      <c r="A2180" s="122" t="s">
        <v>1988</v>
      </c>
      <c r="B2180" s="122">
        <v>1</v>
      </c>
      <c r="C2180" s="122" t="s">
        <v>2181</v>
      </c>
      <c r="D2180" s="122" t="s">
        <v>2137</v>
      </c>
      <c r="E2180" s="122">
        <v>40</v>
      </c>
      <c r="F2180" s="122">
        <v>0</v>
      </c>
      <c r="G2180" s="122">
        <v>0</v>
      </c>
      <c r="H2180" s="122">
        <v>0</v>
      </c>
      <c r="I2180" s="122">
        <v>0</v>
      </c>
      <c r="J2180" s="122">
        <v>0</v>
      </c>
      <c r="K2180" s="122">
        <v>0</v>
      </c>
      <c r="L2180" s="122">
        <v>0</v>
      </c>
      <c r="M2180" s="122">
        <v>0</v>
      </c>
      <c r="N2180" s="122">
        <v>0</v>
      </c>
      <c r="O2180" s="122">
        <v>0</v>
      </c>
      <c r="P2180" s="122">
        <v>0</v>
      </c>
      <c r="Q2180" s="122">
        <v>0</v>
      </c>
      <c r="R2180" s="122">
        <v>0</v>
      </c>
      <c r="S2180" s="122">
        <v>0</v>
      </c>
      <c r="T2180" s="122">
        <v>0</v>
      </c>
      <c r="U2180" s="122">
        <v>0</v>
      </c>
      <c r="V2180" s="122">
        <v>0</v>
      </c>
      <c r="W2180" s="122">
        <v>0</v>
      </c>
      <c r="X2180" s="122">
        <v>0</v>
      </c>
      <c r="Y2180" s="122">
        <v>0</v>
      </c>
      <c r="Z2180" s="122">
        <v>0</v>
      </c>
      <c r="AA2180" s="122">
        <v>0</v>
      </c>
      <c r="AB2180" s="122">
        <v>0</v>
      </c>
      <c r="AC2180" s="122">
        <v>0</v>
      </c>
      <c r="AD2180" s="122">
        <v>0</v>
      </c>
      <c r="AE2180" s="122">
        <v>0</v>
      </c>
      <c r="AF2180" s="122">
        <v>0</v>
      </c>
      <c r="AG2180" s="122">
        <v>0</v>
      </c>
      <c r="AH2180" s="122">
        <v>0</v>
      </c>
      <c r="AI2180" s="122">
        <v>0</v>
      </c>
      <c r="AJ2180" s="122">
        <v>0</v>
      </c>
      <c r="AK2180" s="122">
        <v>0</v>
      </c>
      <c r="AL2180" s="122">
        <v>0</v>
      </c>
    </row>
    <row r="2181" spans="1:38" hidden="1" x14ac:dyDescent="0.25">
      <c r="A2181" s="122" t="s">
        <v>1988</v>
      </c>
      <c r="B2181" s="122">
        <v>1</v>
      </c>
      <c r="C2181" s="122" t="s">
        <v>2181</v>
      </c>
      <c r="D2181" s="122" t="s">
        <v>2120</v>
      </c>
      <c r="E2181" s="122">
        <v>40</v>
      </c>
      <c r="F2181" s="122">
        <v>1.934336259772</v>
      </c>
      <c r="G2181" s="122">
        <v>1.8998800928099999</v>
      </c>
      <c r="H2181" s="122">
        <v>1.8642838171803999</v>
      </c>
      <c r="I2181" s="122">
        <v>1.8967791428712</v>
      </c>
      <c r="J2181" s="122">
        <v>1.4162887749444</v>
      </c>
      <c r="K2181" s="122">
        <v>1.3857557635376001</v>
      </c>
      <c r="L2181" s="122">
        <v>1.5154723719659999</v>
      </c>
      <c r="M2181" s="122">
        <v>1.9230963548468001</v>
      </c>
      <c r="N2181" s="122">
        <v>2.0808327233708002</v>
      </c>
      <c r="O2181" s="122">
        <v>1.9594016411227999</v>
      </c>
      <c r="P2181" s="122">
        <v>1.5186817022104</v>
      </c>
      <c r="Q2181" s="122">
        <v>1.1243315513472001</v>
      </c>
      <c r="R2181" s="122">
        <v>1.4596022578087999</v>
      </c>
      <c r="S2181" s="122">
        <v>1.8380062504187999</v>
      </c>
      <c r="T2181" s="122">
        <v>2.8326571815947998</v>
      </c>
      <c r="U2181" s="122">
        <v>2.5816416406088001</v>
      </c>
      <c r="V2181" s="122">
        <v>2.9365122142636002</v>
      </c>
      <c r="W2181" s="122">
        <v>1.9835403608383999</v>
      </c>
      <c r="X2181" s="122">
        <v>2.9791149996944002</v>
      </c>
      <c r="Y2181" s="122">
        <v>2.9387207339196002</v>
      </c>
      <c r="Z2181" s="122">
        <v>3.0350732532987998</v>
      </c>
      <c r="AA2181" s="122">
        <v>1.9689778618328</v>
      </c>
      <c r="AB2181" s="122">
        <v>1.9542520895352</v>
      </c>
      <c r="AC2181" s="122">
        <v>1.4835792442688001</v>
      </c>
      <c r="AD2181" s="122">
        <v>0.86573297218239997</v>
      </c>
      <c r="AE2181" s="122">
        <v>0.93646739073999996</v>
      </c>
      <c r="AF2181" s="122">
        <v>0.42500034882760002</v>
      </c>
      <c r="AG2181" s="122">
        <v>0.36560616718360001</v>
      </c>
      <c r="AH2181" s="122">
        <v>0.33921086806040002</v>
      </c>
      <c r="AI2181" s="122">
        <v>0.43712514072640002</v>
      </c>
      <c r="AJ2181" s="122">
        <v>0.45549242197759998</v>
      </c>
      <c r="AK2181" s="122">
        <v>0.41551221230399998</v>
      </c>
      <c r="AL2181" s="122">
        <v>-22.663519325902001</v>
      </c>
    </row>
    <row r="2182" spans="1:38" hidden="1" x14ac:dyDescent="0.25">
      <c r="A2182" s="122" t="s">
        <v>1988</v>
      </c>
      <c r="B2182" s="122">
        <v>1</v>
      </c>
      <c r="C2182" s="122" t="s">
        <v>2181</v>
      </c>
      <c r="D2182" s="122" t="s">
        <v>2121</v>
      </c>
      <c r="E2182" s="122">
        <v>40</v>
      </c>
      <c r="F2182" s="122">
        <v>24.8289760773376</v>
      </c>
      <c r="G2182" s="122">
        <v>23.7115194067276</v>
      </c>
      <c r="H2182" s="122">
        <v>21.718726625245999</v>
      </c>
      <c r="I2182" s="122">
        <v>16.2872516632588</v>
      </c>
      <c r="J2182" s="122">
        <v>14.3604966584856</v>
      </c>
      <c r="K2182" s="122">
        <v>10.758864043732</v>
      </c>
      <c r="L2182" s="122">
        <v>10.594813281304001</v>
      </c>
      <c r="M2182" s="122">
        <v>9.0278661343247997</v>
      </c>
      <c r="N2182" s="122">
        <v>7.4810186873128002</v>
      </c>
      <c r="O2182" s="122">
        <v>7.1182581643627998</v>
      </c>
      <c r="P2182" s="122">
        <v>6.4415941313219998</v>
      </c>
      <c r="Q2182" s="122">
        <v>6.1358550736420003</v>
      </c>
      <c r="R2182" s="122">
        <v>5.9910705208788002</v>
      </c>
      <c r="S2182" s="122">
        <v>6.3510287921612001</v>
      </c>
      <c r="T2182" s="122">
        <v>6.0681011946296</v>
      </c>
      <c r="U2182" s="122">
        <v>4.6641156606492</v>
      </c>
      <c r="V2182" s="122">
        <v>5.2587269643776002</v>
      </c>
      <c r="W2182" s="122">
        <v>5.392116506042</v>
      </c>
      <c r="X2182" s="122">
        <v>4.9738975131384002</v>
      </c>
      <c r="Y2182" s="122">
        <v>4.3328597303852003</v>
      </c>
      <c r="Z2182" s="122">
        <v>4.8862866100328004</v>
      </c>
      <c r="AA2182" s="122">
        <v>4.5981267161956003</v>
      </c>
      <c r="AB2182" s="122">
        <v>3.5137862436012002</v>
      </c>
      <c r="AC2182" s="122">
        <v>4.3884210361936002</v>
      </c>
      <c r="AD2182" s="122">
        <v>3.7643901845032</v>
      </c>
      <c r="AE2182" s="122">
        <v>3.449380512242</v>
      </c>
      <c r="AF2182" s="122">
        <v>3.6091129643688</v>
      </c>
      <c r="AG2182" s="122">
        <v>4.1325494377943999</v>
      </c>
      <c r="AH2182" s="122">
        <v>3.8025419657288002</v>
      </c>
      <c r="AI2182" s="122">
        <v>3.7530455472608</v>
      </c>
      <c r="AJ2182" s="122">
        <v>3.6274556376156002</v>
      </c>
      <c r="AK2182" s="122">
        <v>3.3425534492867999</v>
      </c>
      <c r="AL2182" s="122">
        <v>20.073855523808799</v>
      </c>
    </row>
    <row r="2183" spans="1:38" hidden="1" x14ac:dyDescent="0.25">
      <c r="A2183" s="122" t="s">
        <v>1988</v>
      </c>
      <c r="B2183" s="122">
        <v>1</v>
      </c>
      <c r="C2183" s="122" t="s">
        <v>2181</v>
      </c>
      <c r="D2183" s="122" t="s">
        <v>2138</v>
      </c>
      <c r="E2183" s="122">
        <v>40</v>
      </c>
      <c r="F2183" s="122">
        <v>0</v>
      </c>
      <c r="G2183" s="122">
        <v>0</v>
      </c>
      <c r="H2183" s="122">
        <v>0</v>
      </c>
      <c r="I2183" s="122">
        <v>0</v>
      </c>
      <c r="J2183" s="122">
        <v>0</v>
      </c>
      <c r="K2183" s="122">
        <v>0</v>
      </c>
      <c r="L2183" s="122">
        <v>0</v>
      </c>
      <c r="M2183" s="122">
        <v>0</v>
      </c>
      <c r="N2183" s="122">
        <v>0</v>
      </c>
      <c r="O2183" s="122">
        <v>0</v>
      </c>
      <c r="P2183" s="122">
        <v>0</v>
      </c>
      <c r="Q2183" s="122">
        <v>0</v>
      </c>
      <c r="R2183" s="122">
        <v>0</v>
      </c>
      <c r="S2183" s="122">
        <v>0</v>
      </c>
      <c r="T2183" s="122">
        <v>0</v>
      </c>
      <c r="U2183" s="122">
        <v>0</v>
      </c>
      <c r="V2183" s="122">
        <v>0</v>
      </c>
      <c r="W2183" s="122">
        <v>0</v>
      </c>
      <c r="X2183" s="122">
        <v>0</v>
      </c>
      <c r="Y2183" s="122">
        <v>0</v>
      </c>
      <c r="Z2183" s="122">
        <v>0</v>
      </c>
      <c r="AA2183" s="122">
        <v>0</v>
      </c>
      <c r="AB2183" s="122">
        <v>0</v>
      </c>
      <c r="AC2183" s="122">
        <v>0</v>
      </c>
      <c r="AD2183" s="122">
        <v>0</v>
      </c>
      <c r="AE2183" s="122">
        <v>0</v>
      </c>
      <c r="AF2183" s="122">
        <v>0</v>
      </c>
      <c r="AG2183" s="122">
        <v>0</v>
      </c>
      <c r="AH2183" s="122">
        <v>0</v>
      </c>
      <c r="AI2183" s="122">
        <v>0</v>
      </c>
      <c r="AJ2183" s="122">
        <v>0</v>
      </c>
      <c r="AK2183" s="122">
        <v>0</v>
      </c>
      <c r="AL2183" s="122">
        <v>0</v>
      </c>
    </row>
    <row r="2184" spans="1:38" hidden="1" x14ac:dyDescent="0.25">
      <c r="A2184" s="122" t="s">
        <v>1988</v>
      </c>
      <c r="B2184" s="122">
        <v>1</v>
      </c>
      <c r="C2184" s="122" t="s">
        <v>2181</v>
      </c>
      <c r="D2184" s="122" t="s">
        <v>2122</v>
      </c>
      <c r="E2184" s="122">
        <v>40</v>
      </c>
      <c r="F2184" s="122">
        <v>0</v>
      </c>
      <c r="G2184" s="122">
        <v>0</v>
      </c>
      <c r="H2184" s="122">
        <v>0</v>
      </c>
      <c r="I2184" s="122">
        <v>0</v>
      </c>
      <c r="J2184" s="122">
        <v>0</v>
      </c>
      <c r="K2184" s="122">
        <v>0</v>
      </c>
      <c r="L2184" s="122">
        <v>0</v>
      </c>
      <c r="M2184" s="122">
        <v>0</v>
      </c>
      <c r="N2184" s="122">
        <v>0</v>
      </c>
      <c r="O2184" s="122">
        <v>0</v>
      </c>
      <c r="P2184" s="122">
        <v>0</v>
      </c>
      <c r="Q2184" s="122">
        <v>0</v>
      </c>
      <c r="R2184" s="122">
        <v>0</v>
      </c>
      <c r="S2184" s="122">
        <v>0</v>
      </c>
      <c r="T2184" s="122">
        <v>0</v>
      </c>
      <c r="U2184" s="122">
        <v>0</v>
      </c>
      <c r="V2184" s="122">
        <v>0</v>
      </c>
      <c r="W2184" s="122">
        <v>0</v>
      </c>
      <c r="X2184" s="122">
        <v>0</v>
      </c>
      <c r="Y2184" s="122">
        <v>0</v>
      </c>
      <c r="Z2184" s="122">
        <v>0</v>
      </c>
      <c r="AA2184" s="122">
        <v>0</v>
      </c>
      <c r="AB2184" s="122">
        <v>0</v>
      </c>
      <c r="AC2184" s="122">
        <v>0</v>
      </c>
      <c r="AD2184" s="122">
        <v>0</v>
      </c>
      <c r="AE2184" s="122">
        <v>0</v>
      </c>
      <c r="AF2184" s="122">
        <v>0</v>
      </c>
      <c r="AG2184" s="122">
        <v>0</v>
      </c>
      <c r="AH2184" s="122">
        <v>0</v>
      </c>
      <c r="AI2184" s="122">
        <v>0</v>
      </c>
      <c r="AJ2184" s="122">
        <v>0</v>
      </c>
      <c r="AK2184" s="122">
        <v>0</v>
      </c>
      <c r="AL2184" s="122">
        <v>0</v>
      </c>
    </row>
    <row r="2185" spans="1:38" hidden="1" x14ac:dyDescent="0.25">
      <c r="A2185" s="122" t="s">
        <v>1988</v>
      </c>
      <c r="B2185" s="122">
        <v>1</v>
      </c>
      <c r="C2185" s="122" t="s">
        <v>2181</v>
      </c>
      <c r="D2185" s="122" t="s">
        <v>2123</v>
      </c>
      <c r="E2185" s="122">
        <v>40</v>
      </c>
      <c r="F2185" s="122">
        <v>7.8750748252399999E-2</v>
      </c>
      <c r="G2185" s="122">
        <v>8.0986822285600002E-2</v>
      </c>
      <c r="H2185" s="122">
        <v>8.2687498314400004E-2</v>
      </c>
      <c r="I2185" s="122">
        <v>7.4625034187199998E-2</v>
      </c>
      <c r="J2185" s="122">
        <v>7.7050072226399993E-2</v>
      </c>
      <c r="K2185" s="122">
        <v>7.6656397218799993E-2</v>
      </c>
      <c r="L2185" s="122">
        <v>7.1885056143599996E-2</v>
      </c>
      <c r="M2185" s="122">
        <v>7.0782766126799998E-2</v>
      </c>
      <c r="N2185" s="122">
        <v>7.3034587161199996E-2</v>
      </c>
      <c r="O2185" s="122">
        <v>6.4578448026400004E-2</v>
      </c>
      <c r="P2185" s="122">
        <v>6.7239691069599997E-2</v>
      </c>
      <c r="Q2185" s="122">
        <v>7.2817987174799995E-2</v>
      </c>
      <c r="R2185" s="122">
        <v>9.17603214724E-2</v>
      </c>
      <c r="S2185" s="122">
        <v>9.8133321437199994E-2</v>
      </c>
      <c r="T2185" s="122">
        <v>8.9021272502399995E-2</v>
      </c>
      <c r="U2185" s="122">
        <v>8.2918538304000006E-2</v>
      </c>
      <c r="V2185" s="122">
        <v>4.0620158748399998E-2</v>
      </c>
      <c r="W2185" s="122">
        <v>0</v>
      </c>
      <c r="X2185" s="122">
        <v>0</v>
      </c>
      <c r="Y2185" s="122">
        <v>0</v>
      </c>
      <c r="Z2185" s="122">
        <v>0</v>
      </c>
      <c r="AA2185" s="122">
        <v>0</v>
      </c>
      <c r="AB2185" s="122">
        <v>0</v>
      </c>
      <c r="AC2185" s="122">
        <v>0</v>
      </c>
      <c r="AD2185" s="122">
        <v>0</v>
      </c>
      <c r="AE2185" s="122">
        <v>0</v>
      </c>
      <c r="AF2185" s="122">
        <v>0</v>
      </c>
      <c r="AG2185" s="122">
        <v>0</v>
      </c>
      <c r="AH2185" s="122">
        <v>0</v>
      </c>
      <c r="AI2185" s="122">
        <v>0</v>
      </c>
      <c r="AJ2185" s="122">
        <v>0</v>
      </c>
      <c r="AK2185" s="122">
        <v>0</v>
      </c>
      <c r="AL2185" s="122">
        <v>0</v>
      </c>
    </row>
    <row r="2186" spans="1:38" hidden="1" x14ac:dyDescent="0.25">
      <c r="A2186" s="122" t="s">
        <v>1988</v>
      </c>
      <c r="B2186" s="122">
        <v>1</v>
      </c>
      <c r="C2186" s="122" t="s">
        <v>2181</v>
      </c>
      <c r="D2186" s="122" t="s">
        <v>2124</v>
      </c>
      <c r="E2186" s="122">
        <v>40</v>
      </c>
      <c r="F2186" s="122">
        <v>0</v>
      </c>
      <c r="G2186" s="122">
        <v>0</v>
      </c>
      <c r="H2186" s="122">
        <v>0</v>
      </c>
      <c r="I2186" s="122">
        <v>0</v>
      </c>
      <c r="J2186" s="122">
        <v>0</v>
      </c>
      <c r="K2186" s="122">
        <v>0</v>
      </c>
      <c r="L2186" s="122">
        <v>0</v>
      </c>
      <c r="M2186" s="122">
        <v>0</v>
      </c>
      <c r="N2186" s="122">
        <v>0</v>
      </c>
      <c r="O2186" s="122">
        <v>0</v>
      </c>
      <c r="P2186" s="122">
        <v>0</v>
      </c>
      <c r="Q2186" s="122">
        <v>0</v>
      </c>
      <c r="R2186" s="122">
        <v>0</v>
      </c>
      <c r="S2186" s="122">
        <v>0</v>
      </c>
      <c r="T2186" s="122">
        <v>0</v>
      </c>
      <c r="U2186" s="122">
        <v>0</v>
      </c>
      <c r="V2186" s="122">
        <v>0</v>
      </c>
      <c r="W2186" s="122">
        <v>0</v>
      </c>
      <c r="X2186" s="122">
        <v>0</v>
      </c>
      <c r="Y2186" s="122">
        <v>0</v>
      </c>
      <c r="Z2186" s="122">
        <v>0</v>
      </c>
      <c r="AA2186" s="122">
        <v>0</v>
      </c>
      <c r="AB2186" s="122">
        <v>0</v>
      </c>
      <c r="AC2186" s="122">
        <v>0</v>
      </c>
      <c r="AD2186" s="122">
        <v>0</v>
      </c>
      <c r="AE2186" s="122">
        <v>0</v>
      </c>
      <c r="AF2186" s="122">
        <v>0</v>
      </c>
      <c r="AG2186" s="122">
        <v>0</v>
      </c>
      <c r="AH2186" s="122">
        <v>0</v>
      </c>
      <c r="AI2186" s="122">
        <v>0</v>
      </c>
      <c r="AJ2186" s="122">
        <v>0</v>
      </c>
      <c r="AK2186" s="122">
        <v>0</v>
      </c>
      <c r="AL2186" s="122">
        <v>0</v>
      </c>
    </row>
    <row r="2187" spans="1:38" hidden="1" x14ac:dyDescent="0.25">
      <c r="A2187" s="122" t="s">
        <v>1988</v>
      </c>
      <c r="B2187" s="122">
        <v>1</v>
      </c>
      <c r="C2187" s="122" t="s">
        <v>2181</v>
      </c>
      <c r="D2187" s="122" t="s">
        <v>2125</v>
      </c>
      <c r="E2187" s="122">
        <v>40</v>
      </c>
      <c r="F2187" s="122">
        <v>26.066291736679599</v>
      </c>
      <c r="G2187" s="122">
        <v>25.591521052627598</v>
      </c>
      <c r="H2187" s="122">
        <v>25.1266583730904</v>
      </c>
      <c r="I2187" s="122">
        <v>17.7068812813928</v>
      </c>
      <c r="J2187" s="122">
        <v>16.147641510938001</v>
      </c>
      <c r="K2187" s="122">
        <v>16.0701043115312</v>
      </c>
      <c r="L2187" s="122">
        <v>19.200288185873202</v>
      </c>
      <c r="M2187" s="122">
        <v>17.657351926519201</v>
      </c>
      <c r="N2187" s="122">
        <v>18.767635655171201</v>
      </c>
      <c r="O2187" s="122">
        <v>17.7068931505564</v>
      </c>
      <c r="P2187" s="122">
        <v>16.021290798133599</v>
      </c>
      <c r="Q2187" s="122">
        <v>17.4457618092408</v>
      </c>
      <c r="R2187" s="122">
        <v>15.8215151027304</v>
      </c>
      <c r="S2187" s="122">
        <v>14.684414983758799</v>
      </c>
      <c r="T2187" s="122">
        <v>15.194506323108</v>
      </c>
      <c r="U2187" s="122">
        <v>16.040922022728399</v>
      </c>
      <c r="V2187" s="122">
        <v>15.368355751873599</v>
      </c>
      <c r="W2187" s="122">
        <v>15.4736076183696</v>
      </c>
      <c r="X2187" s="122">
        <v>19.641004515132</v>
      </c>
      <c r="Y2187" s="122">
        <v>21.818846343560001</v>
      </c>
      <c r="Z2187" s="122">
        <v>21.712809608207198</v>
      </c>
      <c r="AA2187" s="122">
        <v>19.257130516556799</v>
      </c>
      <c r="AB2187" s="122">
        <v>16.652302346184399</v>
      </c>
      <c r="AC2187" s="122">
        <v>17.7204712093612</v>
      </c>
      <c r="AD2187" s="122">
        <v>20.222032946178</v>
      </c>
      <c r="AE2187" s="122">
        <v>19.644129002388802</v>
      </c>
      <c r="AF2187" s="122">
        <v>17.423648914657999</v>
      </c>
      <c r="AG2187" s="122">
        <v>17.894572703106402</v>
      </c>
      <c r="AH2187" s="122">
        <v>15.496720495505199</v>
      </c>
      <c r="AI2187" s="122">
        <v>13.782126626536799</v>
      </c>
      <c r="AJ2187" s="122">
        <v>13.092109424267999</v>
      </c>
      <c r="AK2187" s="122">
        <v>11.551248936345999</v>
      </c>
      <c r="AL2187" s="122">
        <v>30.0678229305272</v>
      </c>
    </row>
    <row r="2188" spans="1:38" hidden="1" x14ac:dyDescent="0.25">
      <c r="A2188" s="122" t="s">
        <v>1988</v>
      </c>
      <c r="B2188" s="122">
        <v>1</v>
      </c>
      <c r="C2188" s="122" t="s">
        <v>2181</v>
      </c>
      <c r="D2188" s="122" t="s">
        <v>2126</v>
      </c>
      <c r="E2188" s="122">
        <v>40</v>
      </c>
      <c r="F2188" s="122">
        <v>3.5975844679432001</v>
      </c>
      <c r="G2188" s="122">
        <v>3.7748940513479998</v>
      </c>
      <c r="H2188" s="122">
        <v>3.7007666951695999</v>
      </c>
      <c r="I2188" s="122">
        <v>4.0999973051380003</v>
      </c>
      <c r="J2188" s="122">
        <v>4.6205984534219997</v>
      </c>
      <c r="K2188" s="122">
        <v>5.1590419722267997</v>
      </c>
      <c r="L2188" s="122">
        <v>5.4360721284239997</v>
      </c>
      <c r="M2188" s="122">
        <v>5.502860872866</v>
      </c>
      <c r="N2188" s="122">
        <v>6.1596044941340002</v>
      </c>
      <c r="O2188" s="122">
        <v>6.6074681909040001</v>
      </c>
      <c r="P2188" s="122">
        <v>6.6574031663496003</v>
      </c>
      <c r="Q2188" s="122">
        <v>7.2583666297632004</v>
      </c>
      <c r="R2188" s="122">
        <v>7.3452145642791997</v>
      </c>
      <c r="S2188" s="122">
        <v>7.4064044743751998</v>
      </c>
      <c r="T2188" s="122">
        <v>7.8037405353683997</v>
      </c>
      <c r="U2188" s="122">
        <v>7.9515690079896002</v>
      </c>
      <c r="V2188" s="122">
        <v>8.7847817602663998</v>
      </c>
      <c r="W2188" s="122">
        <v>8.8801943099016007</v>
      </c>
      <c r="X2188" s="122">
        <v>9.1457707358836</v>
      </c>
      <c r="Y2188" s="122">
        <v>8.4270706273852003</v>
      </c>
      <c r="Z2188" s="122">
        <v>8.6459008019944008</v>
      </c>
      <c r="AA2188" s="122">
        <v>8.5832646226320009</v>
      </c>
      <c r="AB2188" s="122">
        <v>7.8234511922615999</v>
      </c>
      <c r="AC2188" s="122">
        <v>7.5621426092016</v>
      </c>
      <c r="AD2188" s="122">
        <v>7.7325086193208001</v>
      </c>
      <c r="AE2188" s="122">
        <v>7.3470314543163999</v>
      </c>
      <c r="AF2188" s="122">
        <v>5.8306237444504001</v>
      </c>
      <c r="AG2188" s="122">
        <v>6.1999882905912003</v>
      </c>
      <c r="AH2188" s="122">
        <v>7.1189994235247998</v>
      </c>
      <c r="AI2188" s="122">
        <v>5.6135166411800004</v>
      </c>
      <c r="AJ2188" s="122">
        <v>4.3678640402011997</v>
      </c>
      <c r="AK2188" s="122">
        <v>4.6489341755220002</v>
      </c>
      <c r="AL2188" s="122">
        <v>-948.95995424506646</v>
      </c>
    </row>
    <row r="2189" spans="1:38" hidden="1" x14ac:dyDescent="0.25">
      <c r="A2189" s="122" t="s">
        <v>1991</v>
      </c>
      <c r="B2189" s="122">
        <v>1</v>
      </c>
      <c r="C2189" s="122" t="s">
        <v>2182</v>
      </c>
      <c r="D2189" s="122" t="s">
        <v>2078</v>
      </c>
      <c r="E2189" s="122">
        <v>41</v>
      </c>
      <c r="F2189" s="122">
        <v>2.0556701292735999</v>
      </c>
      <c r="G2189" s="122">
        <v>2.1863530753876002</v>
      </c>
      <c r="H2189" s="122">
        <v>2.1531749342795998</v>
      </c>
      <c r="I2189" s="122">
        <v>2.0802722893287999</v>
      </c>
      <c r="J2189" s="122">
        <v>2.2345436415736</v>
      </c>
      <c r="K2189" s="122">
        <v>2.4985627055676001</v>
      </c>
      <c r="L2189" s="122">
        <v>2.4882982383112</v>
      </c>
      <c r="M2189" s="122">
        <v>2.2882795621448002</v>
      </c>
      <c r="N2189" s="122">
        <v>2.0315698656680001</v>
      </c>
      <c r="O2189" s="122">
        <v>1.7662580132707999</v>
      </c>
      <c r="P2189" s="122">
        <v>1.5591949017344</v>
      </c>
      <c r="Q2189" s="122">
        <v>1.5125424152468001</v>
      </c>
      <c r="R2189" s="122">
        <v>1.6685217481268</v>
      </c>
      <c r="S2189" s="122">
        <v>1.6831186654296</v>
      </c>
      <c r="T2189" s="122">
        <v>1.6259038517904001</v>
      </c>
      <c r="U2189" s="122">
        <v>1.5327205571524001</v>
      </c>
      <c r="V2189" s="122">
        <v>1.3228743917704</v>
      </c>
      <c r="W2189" s="122">
        <v>1.2385672837552</v>
      </c>
      <c r="X2189" s="122">
        <v>1.1645117051428</v>
      </c>
      <c r="Y2189" s="122">
        <v>1.0594237008264</v>
      </c>
      <c r="Z2189" s="122">
        <v>0.99690245740399996</v>
      </c>
      <c r="AA2189" s="122">
        <v>0.93529711315319997</v>
      </c>
      <c r="AB2189" s="122">
        <v>0.85677304594839998</v>
      </c>
      <c r="AC2189" s="122">
        <v>0.79635786294400002</v>
      </c>
      <c r="AD2189" s="122">
        <v>0.77767868773839999</v>
      </c>
      <c r="AE2189" s="122">
        <v>0.71529566839080005</v>
      </c>
      <c r="AF2189" s="122">
        <v>0.65775992807000006</v>
      </c>
      <c r="AG2189" s="122">
        <v>0.71779316269640003</v>
      </c>
      <c r="AH2189" s="122">
        <v>0.61290845788199999</v>
      </c>
      <c r="AI2189" s="122">
        <v>0.62415192561959998</v>
      </c>
      <c r="AJ2189" s="122">
        <v>0.60714326140160002</v>
      </c>
      <c r="AK2189" s="122">
        <v>0.6136105957436</v>
      </c>
      <c r="AL2189" s="122">
        <v>0</v>
      </c>
    </row>
    <row r="2190" spans="1:38" hidden="1" x14ac:dyDescent="0.25">
      <c r="A2190" s="122" t="s">
        <v>1991</v>
      </c>
      <c r="B2190" s="122">
        <v>1</v>
      </c>
      <c r="C2190" s="122" t="s">
        <v>2182</v>
      </c>
      <c r="D2190" s="122" t="s">
        <v>2079</v>
      </c>
      <c r="E2190" s="122">
        <v>41</v>
      </c>
      <c r="F2190" s="122">
        <v>9.8047640039999995E-2</v>
      </c>
      <c r="G2190" s="122">
        <v>9.60815284464E-2</v>
      </c>
      <c r="H2190" s="122">
        <v>0.10220890030679999</v>
      </c>
      <c r="I2190" s="122">
        <v>9.6616582078800001E-2</v>
      </c>
      <c r="J2190" s="122">
        <v>9.7355029606799995E-2</v>
      </c>
      <c r="K2190" s="122">
        <v>9.6745242582799998E-2</v>
      </c>
      <c r="L2190" s="122">
        <v>8.8349533347599998E-2</v>
      </c>
      <c r="M2190" s="122">
        <v>8.4432826612399994E-2</v>
      </c>
      <c r="N2190" s="122">
        <v>7.6258192561600005E-2</v>
      </c>
      <c r="O2190" s="122">
        <v>7.1168545876399994E-2</v>
      </c>
      <c r="P2190" s="122">
        <v>6.8349216496399995E-2</v>
      </c>
      <c r="Q2190" s="122">
        <v>6.5071815065600003E-2</v>
      </c>
      <c r="R2190" s="122">
        <v>6.3333293724399997E-2</v>
      </c>
      <c r="S2190" s="122">
        <v>5.9360419143199998E-2</v>
      </c>
      <c r="T2190" s="122">
        <v>5.8151689506399998E-2</v>
      </c>
      <c r="U2190" s="122">
        <v>5.7897921824399998E-2</v>
      </c>
      <c r="V2190" s="122">
        <v>6.0435890620000002E-2</v>
      </c>
      <c r="W2190" s="122">
        <v>5.65519346364E-2</v>
      </c>
      <c r="X2190" s="122">
        <v>5.8716764898399998E-2</v>
      </c>
      <c r="Y2190" s="122">
        <v>5.7915291042000001E-2</v>
      </c>
      <c r="Z2190" s="122">
        <v>5.2767864688000002E-2</v>
      </c>
      <c r="AA2190" s="122">
        <v>5.7560431978000003E-2</v>
      </c>
      <c r="AB2190" s="122">
        <v>6.2913089744400005E-2</v>
      </c>
      <c r="AC2190" s="122">
        <v>6.6376799843199996E-2</v>
      </c>
      <c r="AD2190" s="122">
        <v>6.3392790966400006E-2</v>
      </c>
      <c r="AE2190" s="122">
        <v>5.7657566506399999E-2</v>
      </c>
      <c r="AF2190" s="122">
        <v>4.5064135342800002E-2</v>
      </c>
      <c r="AG2190" s="122">
        <v>4.1537529493599998E-2</v>
      </c>
      <c r="AH2190" s="122">
        <v>3.3348519610000002E-2</v>
      </c>
      <c r="AI2190" s="122">
        <v>7.1075855566800003E-2</v>
      </c>
      <c r="AJ2190" s="122">
        <v>4.5256299418400002E-2</v>
      </c>
      <c r="AK2190" s="122">
        <v>4.1343998880800002E-2</v>
      </c>
      <c r="AL2190" s="122">
        <v>0</v>
      </c>
    </row>
    <row r="2191" spans="1:38" hidden="1" x14ac:dyDescent="0.25">
      <c r="A2191" s="122" t="s">
        <v>1991</v>
      </c>
      <c r="B2191" s="122">
        <v>1</v>
      </c>
      <c r="C2191" s="122" t="s">
        <v>2182</v>
      </c>
      <c r="D2191" s="122" t="s">
        <v>2080</v>
      </c>
      <c r="E2191" s="122">
        <v>41</v>
      </c>
      <c r="F2191" s="122">
        <v>0.1452804198216</v>
      </c>
      <c r="G2191" s="122">
        <v>0.14227702149079999</v>
      </c>
      <c r="H2191" s="122">
        <v>0.13737975488439999</v>
      </c>
      <c r="I2191" s="122">
        <v>0.13761532370599999</v>
      </c>
      <c r="J2191" s="122">
        <v>0.13200726370999999</v>
      </c>
      <c r="K2191" s="122">
        <v>0.12446187195400001</v>
      </c>
      <c r="L2191" s="122">
        <v>0.1329993118468</v>
      </c>
      <c r="M2191" s="122">
        <v>0.132826115562</v>
      </c>
      <c r="N2191" s="122">
        <v>0.12475225797720001</v>
      </c>
      <c r="O2191" s="122">
        <v>0.11015427372599999</v>
      </c>
      <c r="P2191" s="122">
        <v>0.11969306993000001</v>
      </c>
      <c r="Q2191" s="122">
        <v>0.1137566765748</v>
      </c>
      <c r="R2191" s="122">
        <v>0.1073461730348</v>
      </c>
      <c r="S2191" s="122">
        <v>0.1115008847708</v>
      </c>
      <c r="T2191" s="122">
        <v>0.1151418591708</v>
      </c>
      <c r="U2191" s="122">
        <v>0.11971759842</v>
      </c>
      <c r="V2191" s="122">
        <v>0.11831503991719999</v>
      </c>
      <c r="W2191" s="122">
        <v>0.12847160724439999</v>
      </c>
      <c r="X2191" s="122">
        <v>0.13160549127599999</v>
      </c>
      <c r="Y2191" s="122">
        <v>0.11981425909600001</v>
      </c>
      <c r="Z2191" s="122">
        <v>0.12596242069040001</v>
      </c>
      <c r="AA2191" s="122">
        <v>0.13441914988879999</v>
      </c>
      <c r="AB2191" s="122">
        <v>0.15980491669800001</v>
      </c>
      <c r="AC2191" s="122">
        <v>0.136405896774</v>
      </c>
      <c r="AD2191" s="122">
        <v>0.1382534291768</v>
      </c>
      <c r="AE2191" s="122">
        <v>0.11213708292919999</v>
      </c>
      <c r="AF2191" s="122">
        <v>0.10346501903080001</v>
      </c>
      <c r="AG2191" s="122">
        <v>0.1000372167508</v>
      </c>
      <c r="AH2191" s="122">
        <v>0.127916983894</v>
      </c>
      <c r="AI2191" s="122">
        <v>0.1281768412848</v>
      </c>
      <c r="AJ2191" s="122">
        <v>0.1310662262224</v>
      </c>
      <c r="AK2191" s="122">
        <v>0.11073376399400001</v>
      </c>
      <c r="AL2191" s="122">
        <v>0</v>
      </c>
    </row>
    <row r="2192" spans="1:38" hidden="1" x14ac:dyDescent="0.25">
      <c r="A2192" s="122" t="s">
        <v>1991</v>
      </c>
      <c r="B2192" s="122">
        <v>1</v>
      </c>
      <c r="C2192" s="122" t="s">
        <v>2182</v>
      </c>
      <c r="D2192" s="122" t="s">
        <v>2133</v>
      </c>
      <c r="E2192" s="122">
        <v>41</v>
      </c>
      <c r="F2192" s="122">
        <v>0</v>
      </c>
      <c r="G2192" s="122">
        <v>0</v>
      </c>
      <c r="H2192" s="122">
        <v>0</v>
      </c>
      <c r="I2192" s="122">
        <v>0</v>
      </c>
      <c r="J2192" s="122">
        <v>0</v>
      </c>
      <c r="K2192" s="122">
        <v>0</v>
      </c>
      <c r="L2192" s="122">
        <v>0</v>
      </c>
      <c r="M2192" s="122">
        <v>0</v>
      </c>
      <c r="N2192" s="122">
        <v>0</v>
      </c>
      <c r="O2192" s="122">
        <v>0</v>
      </c>
      <c r="P2192" s="122">
        <v>0</v>
      </c>
      <c r="Q2192" s="122">
        <v>0</v>
      </c>
      <c r="R2192" s="122">
        <v>0</v>
      </c>
      <c r="S2192" s="122">
        <v>0</v>
      </c>
      <c r="T2192" s="122">
        <v>0</v>
      </c>
      <c r="U2192" s="122">
        <v>0</v>
      </c>
      <c r="V2192" s="122">
        <v>0</v>
      </c>
      <c r="W2192" s="122">
        <v>0</v>
      </c>
      <c r="X2192" s="122">
        <v>0</v>
      </c>
      <c r="Y2192" s="122">
        <v>0</v>
      </c>
      <c r="Z2192" s="122">
        <v>0</v>
      </c>
      <c r="AA2192" s="122">
        <v>0</v>
      </c>
      <c r="AB2192" s="122">
        <v>0</v>
      </c>
      <c r="AC2192" s="122">
        <v>0</v>
      </c>
      <c r="AD2192" s="122">
        <v>0</v>
      </c>
      <c r="AE2192" s="122">
        <v>0</v>
      </c>
      <c r="AF2192" s="122">
        <v>0</v>
      </c>
      <c r="AG2192" s="122">
        <v>0</v>
      </c>
      <c r="AH2192" s="122">
        <v>0</v>
      </c>
      <c r="AI2192" s="122">
        <v>0</v>
      </c>
      <c r="AJ2192" s="122">
        <v>0</v>
      </c>
      <c r="AK2192" s="122">
        <v>0</v>
      </c>
      <c r="AL2192" s="122">
        <v>0</v>
      </c>
    </row>
    <row r="2193" spans="1:38" hidden="1" x14ac:dyDescent="0.25">
      <c r="A2193" s="122" t="s">
        <v>1991</v>
      </c>
      <c r="B2193" s="122">
        <v>1</v>
      </c>
      <c r="C2193" s="122" t="s">
        <v>2182</v>
      </c>
      <c r="D2193" s="122" t="s">
        <v>2081</v>
      </c>
      <c r="E2193" s="122">
        <v>41</v>
      </c>
      <c r="F2193" s="122">
        <v>1.8682900655999999E-3</v>
      </c>
      <c r="G2193" s="122">
        <v>1.9437463360000001E-3</v>
      </c>
      <c r="H2193" s="122">
        <v>1.8521999131999999E-3</v>
      </c>
      <c r="I2193" s="122">
        <v>1.7619135688000001E-3</v>
      </c>
      <c r="J2193" s="122">
        <v>1.1695331199999999E-3</v>
      </c>
      <c r="K2193" s="122">
        <v>1.2467518280000001E-3</v>
      </c>
      <c r="L2193" s="122">
        <v>1.4460438131999999E-3</v>
      </c>
      <c r="M2193" s="122">
        <v>1.6099800387999999E-3</v>
      </c>
      <c r="N2193" s="122">
        <v>1.8518809148000001E-3</v>
      </c>
      <c r="O2193" s="122">
        <v>1.7077603479999999E-3</v>
      </c>
      <c r="P2193" s="122">
        <v>1.5844370388000001E-3</v>
      </c>
      <c r="Q2193" s="122">
        <v>1.5479579472000001E-3</v>
      </c>
      <c r="R2193" s="122">
        <v>1.616206648E-3</v>
      </c>
      <c r="S2193" s="122">
        <v>1.4800575384E-3</v>
      </c>
      <c r="T2193" s="122">
        <v>1.2951021412000001E-3</v>
      </c>
      <c r="U2193" s="122">
        <v>1.3437347252E-3</v>
      </c>
      <c r="V2193" s="122">
        <v>1.419550132E-3</v>
      </c>
      <c r="W2193" s="122">
        <v>1.2917965284E-3</v>
      </c>
      <c r="X2193" s="122">
        <v>1.3758777900000001E-3</v>
      </c>
      <c r="Y2193" s="122">
        <v>1.4184779979999999E-3</v>
      </c>
      <c r="Z2193" s="122">
        <v>1.3554223396E-3</v>
      </c>
      <c r="AA2193" s="122">
        <v>1.291121188E-3</v>
      </c>
      <c r="AB2193" s="122">
        <v>1.3414368659999999E-3</v>
      </c>
      <c r="AC2193" s="122">
        <v>1.6209689663999999E-3</v>
      </c>
      <c r="AD2193" s="122">
        <v>1.5902872943999999E-3</v>
      </c>
      <c r="AE2193" s="122">
        <v>1.3600048867999999E-3</v>
      </c>
      <c r="AF2193" s="122">
        <v>5.9676541120000002E-4</v>
      </c>
      <c r="AG2193" s="122">
        <v>4.8585880559999999E-4</v>
      </c>
      <c r="AH2193" s="122">
        <v>4.2627243120000002E-4</v>
      </c>
      <c r="AI2193" s="122">
        <v>4.4294995920000002E-4</v>
      </c>
      <c r="AJ2193" s="122">
        <v>4.8148626400000002E-4</v>
      </c>
      <c r="AK2193" s="122">
        <v>4.6858101079999998E-4</v>
      </c>
      <c r="AL2193" s="122">
        <v>0</v>
      </c>
    </row>
    <row r="2194" spans="1:38" x14ac:dyDescent="0.25">
      <c r="A2194" s="122" t="s">
        <v>1991</v>
      </c>
      <c r="B2194" s="122">
        <v>1</v>
      </c>
      <c r="C2194" s="122" t="s">
        <v>2182</v>
      </c>
      <c r="D2194" s="122" t="s">
        <v>2082</v>
      </c>
      <c r="E2194" s="122">
        <v>41</v>
      </c>
      <c r="F2194" s="122">
        <v>3.6733397543919999</v>
      </c>
      <c r="G2194" s="122">
        <v>3.5477088595144002</v>
      </c>
      <c r="H2194" s="122">
        <v>3.2915077730696001</v>
      </c>
      <c r="I2194" s="122">
        <v>3.3342914861031998</v>
      </c>
      <c r="J2194" s="122">
        <v>3.1150047269068</v>
      </c>
      <c r="K2194" s="122">
        <v>3.1057411356243998</v>
      </c>
      <c r="L2194" s="122">
        <v>3.2086756201500002</v>
      </c>
      <c r="M2194" s="122">
        <v>3.4035629744675999</v>
      </c>
      <c r="N2194" s="122">
        <v>3.4151198424587998</v>
      </c>
      <c r="O2194" s="122">
        <v>2.9041223478651998</v>
      </c>
      <c r="P2194" s="122">
        <v>2.9259254174443998</v>
      </c>
      <c r="Q2194" s="122">
        <v>2.7807373059843998</v>
      </c>
      <c r="R2194" s="122">
        <v>2.6210491735204</v>
      </c>
      <c r="S2194" s="122">
        <v>2.4904870890844002</v>
      </c>
      <c r="T2194" s="122">
        <v>2.5406245346244001</v>
      </c>
      <c r="U2194" s="122">
        <v>2.4462686540599998</v>
      </c>
      <c r="V2194" s="122">
        <v>2.3138928666084002</v>
      </c>
      <c r="W2194" s="122">
        <v>2.1245819585283998</v>
      </c>
      <c r="X2194" s="122">
        <v>2.1236005910252</v>
      </c>
      <c r="Y2194" s="122">
        <v>1.7189989608736</v>
      </c>
      <c r="Z2194" s="122">
        <v>1.6322939094728</v>
      </c>
      <c r="AA2194" s="122">
        <v>1.6486156985675999</v>
      </c>
      <c r="AB2194" s="122">
        <v>1.9967172557276001</v>
      </c>
      <c r="AC2194" s="122">
        <v>1.8325955888772001</v>
      </c>
      <c r="AD2194" s="122">
        <v>1.6441981908464001</v>
      </c>
      <c r="AE2194" s="122">
        <v>1.2656854869092</v>
      </c>
      <c r="AF2194" s="122">
        <v>0.9523125124688</v>
      </c>
      <c r="AG2194" s="122">
        <v>0.89741318092440003</v>
      </c>
      <c r="AH2194" s="122">
        <v>0.81376781850000002</v>
      </c>
      <c r="AI2194" s="122">
        <v>0.88598901340040004</v>
      </c>
      <c r="AJ2194" s="122">
        <v>0.81570999514760001</v>
      </c>
      <c r="AK2194" s="122">
        <v>0.80607999344320003</v>
      </c>
      <c r="AL2194" s="122">
        <v>0</v>
      </c>
    </row>
    <row r="2195" spans="1:38" hidden="1" x14ac:dyDescent="0.25">
      <c r="A2195" s="122" t="s">
        <v>1991</v>
      </c>
      <c r="B2195" s="122">
        <v>1</v>
      </c>
      <c r="C2195" s="122" t="s">
        <v>2182</v>
      </c>
      <c r="D2195" s="122" t="s">
        <v>474</v>
      </c>
      <c r="E2195" s="122">
        <v>41</v>
      </c>
      <c r="F2195" s="122">
        <v>0.83494561701040004</v>
      </c>
      <c r="G2195" s="122">
        <v>0.97902363765080003</v>
      </c>
      <c r="H2195" s="122">
        <v>1.456657268234</v>
      </c>
      <c r="I2195" s="122">
        <v>1.5935004223767999</v>
      </c>
      <c r="J2195" s="122">
        <v>1.5716790351108001</v>
      </c>
      <c r="K2195" s="122">
        <v>1.17579512953</v>
      </c>
      <c r="L2195" s="122">
        <v>1.175472219922</v>
      </c>
      <c r="M2195" s="122">
        <v>1.1983917640463999</v>
      </c>
      <c r="N2195" s="122">
        <v>1.1242285126856</v>
      </c>
      <c r="O2195" s="122">
        <v>1.3956730761680001</v>
      </c>
      <c r="P2195" s="122">
        <v>0.94050489071559995</v>
      </c>
      <c r="Q2195" s="122">
        <v>0.95163002874239999</v>
      </c>
      <c r="R2195" s="122">
        <v>0.93544361697080003</v>
      </c>
      <c r="S2195" s="122">
        <v>1.0849075016444001</v>
      </c>
      <c r="T2195" s="122">
        <v>1.2046768650896</v>
      </c>
      <c r="U2195" s="122">
        <v>1.2292397205284</v>
      </c>
      <c r="V2195" s="122">
        <v>1.3643023781828001</v>
      </c>
      <c r="W2195" s="122">
        <v>1.4673233194591999</v>
      </c>
      <c r="X2195" s="122">
        <v>1.5636652193652001</v>
      </c>
      <c r="Y2195" s="122">
        <v>1.4532097992468</v>
      </c>
      <c r="Z2195" s="122">
        <v>1.5312033376976</v>
      </c>
      <c r="AA2195" s="122">
        <v>1.8524437804572</v>
      </c>
      <c r="AB2195" s="122">
        <v>1.9867897097859999</v>
      </c>
      <c r="AC2195" s="122">
        <v>1.6580214391664001</v>
      </c>
      <c r="AD2195" s="122">
        <v>2.1578253762716</v>
      </c>
      <c r="AE2195" s="122">
        <v>1.7933939912532</v>
      </c>
      <c r="AF2195" s="122">
        <v>1.3623691744852</v>
      </c>
      <c r="AG2195" s="122">
        <v>2.2131153687607998</v>
      </c>
      <c r="AH2195" s="122">
        <v>2.0048399824488001</v>
      </c>
      <c r="AI2195" s="122">
        <v>1.8051922689947999</v>
      </c>
      <c r="AJ2195" s="122">
        <v>1.4118830653787999</v>
      </c>
      <c r="AK2195" s="122">
        <v>1.2406241486856</v>
      </c>
      <c r="AL2195" s="122">
        <v>0</v>
      </c>
    </row>
    <row r="2196" spans="1:38" hidden="1" x14ac:dyDescent="0.25">
      <c r="A2196" s="122" t="s">
        <v>1991</v>
      </c>
      <c r="B2196" s="122">
        <v>1</v>
      </c>
      <c r="C2196" s="122" t="s">
        <v>2182</v>
      </c>
      <c r="D2196" s="122" t="s">
        <v>2083</v>
      </c>
      <c r="E2196" s="122">
        <v>41</v>
      </c>
      <c r="F2196" s="122">
        <v>0</v>
      </c>
      <c r="G2196" s="122">
        <v>0</v>
      </c>
      <c r="H2196" s="122">
        <v>0</v>
      </c>
      <c r="I2196" s="122">
        <v>0</v>
      </c>
      <c r="J2196" s="122">
        <v>0</v>
      </c>
      <c r="K2196" s="122">
        <v>0</v>
      </c>
      <c r="L2196" s="122">
        <v>0</v>
      </c>
      <c r="M2196" s="122">
        <v>0</v>
      </c>
      <c r="N2196" s="122">
        <v>0</v>
      </c>
      <c r="O2196" s="122">
        <v>0</v>
      </c>
      <c r="P2196" s="122">
        <v>0</v>
      </c>
      <c r="Q2196" s="122">
        <v>0</v>
      </c>
      <c r="R2196" s="122">
        <v>0</v>
      </c>
      <c r="S2196" s="122">
        <v>0</v>
      </c>
      <c r="T2196" s="122">
        <v>0</v>
      </c>
      <c r="U2196" s="122">
        <v>0</v>
      </c>
      <c r="V2196" s="122">
        <v>0</v>
      </c>
      <c r="W2196" s="122">
        <v>0</v>
      </c>
      <c r="X2196" s="122">
        <v>0</v>
      </c>
      <c r="Y2196" s="122">
        <v>0</v>
      </c>
      <c r="Z2196" s="122">
        <v>0</v>
      </c>
      <c r="AA2196" s="122">
        <v>0</v>
      </c>
      <c r="AB2196" s="122">
        <v>0</v>
      </c>
      <c r="AC2196" s="122">
        <v>0</v>
      </c>
      <c r="AD2196" s="122">
        <v>0</v>
      </c>
      <c r="AE2196" s="122">
        <v>0</v>
      </c>
      <c r="AF2196" s="122">
        <v>0</v>
      </c>
      <c r="AG2196" s="122">
        <v>0</v>
      </c>
      <c r="AH2196" s="122">
        <v>0</v>
      </c>
      <c r="AI2196" s="122">
        <v>0</v>
      </c>
      <c r="AJ2196" s="122">
        <v>0</v>
      </c>
      <c r="AK2196" s="122">
        <v>0</v>
      </c>
      <c r="AL2196" s="122">
        <v>0</v>
      </c>
    </row>
    <row r="2197" spans="1:38" hidden="1" x14ac:dyDescent="0.25">
      <c r="A2197" s="122" t="s">
        <v>1991</v>
      </c>
      <c r="B2197" s="122">
        <v>1</v>
      </c>
      <c r="C2197" s="122" t="s">
        <v>2182</v>
      </c>
      <c r="D2197" s="122" t="s">
        <v>2084</v>
      </c>
      <c r="E2197" s="122">
        <v>41</v>
      </c>
      <c r="F2197" s="122">
        <v>0</v>
      </c>
      <c r="G2197" s="122">
        <v>0</v>
      </c>
      <c r="H2197" s="122">
        <v>0</v>
      </c>
      <c r="I2197" s="122">
        <v>0</v>
      </c>
      <c r="J2197" s="122">
        <v>0</v>
      </c>
      <c r="K2197" s="122">
        <v>0</v>
      </c>
      <c r="L2197" s="122">
        <v>0</v>
      </c>
      <c r="M2197" s="122">
        <v>0</v>
      </c>
      <c r="N2197" s="122">
        <v>0</v>
      </c>
      <c r="O2197" s="122">
        <v>0</v>
      </c>
      <c r="P2197" s="122">
        <v>0</v>
      </c>
      <c r="Q2197" s="122">
        <v>0</v>
      </c>
      <c r="R2197" s="122">
        <v>0</v>
      </c>
      <c r="S2197" s="122">
        <v>0</v>
      </c>
      <c r="T2197" s="122">
        <v>0</v>
      </c>
      <c r="U2197" s="122">
        <v>0</v>
      </c>
      <c r="V2197" s="122">
        <v>0</v>
      </c>
      <c r="W2197" s="122">
        <v>0</v>
      </c>
      <c r="X2197" s="122">
        <v>0</v>
      </c>
      <c r="Y2197" s="122">
        <v>0</v>
      </c>
      <c r="Z2197" s="122">
        <v>0</v>
      </c>
      <c r="AA2197" s="122">
        <v>0</v>
      </c>
      <c r="AB2197" s="122">
        <v>0</v>
      </c>
      <c r="AC2197" s="122">
        <v>0</v>
      </c>
      <c r="AD2197" s="122">
        <v>0</v>
      </c>
      <c r="AE2197" s="122">
        <v>0</v>
      </c>
      <c r="AF2197" s="122">
        <v>0</v>
      </c>
      <c r="AG2197" s="122">
        <v>0</v>
      </c>
      <c r="AH2197" s="122">
        <v>0</v>
      </c>
      <c r="AI2197" s="122">
        <v>0</v>
      </c>
      <c r="AJ2197" s="122">
        <v>0</v>
      </c>
      <c r="AK2197" s="122">
        <v>0</v>
      </c>
      <c r="AL2197" s="122">
        <v>0</v>
      </c>
    </row>
    <row r="2198" spans="1:38" hidden="1" x14ac:dyDescent="0.25">
      <c r="A2198" s="122" t="s">
        <v>1991</v>
      </c>
      <c r="B2198" s="122">
        <v>1</v>
      </c>
      <c r="C2198" s="122" t="s">
        <v>2182</v>
      </c>
      <c r="D2198" s="122" t="s">
        <v>2085</v>
      </c>
      <c r="E2198" s="122">
        <v>41</v>
      </c>
      <c r="F2198" s="122">
        <v>7.7050822575999997E-3</v>
      </c>
      <c r="G2198" s="122">
        <v>7.7043594292000002E-3</v>
      </c>
      <c r="H2198" s="122">
        <v>7.7739673844000002E-3</v>
      </c>
      <c r="I2198" s="122">
        <v>7.9677901408000008E-3</v>
      </c>
      <c r="J2198" s="122">
        <v>8.1443124503999993E-3</v>
      </c>
      <c r="K2198" s="122">
        <v>8.0102225475999992E-3</v>
      </c>
      <c r="L2198" s="122">
        <v>8.1490690427999998E-3</v>
      </c>
      <c r="M2198" s="122">
        <v>8.3342578396000001E-3</v>
      </c>
      <c r="N2198" s="122">
        <v>8.4567892163999996E-3</v>
      </c>
      <c r="O2198" s="122">
        <v>8.8994551156000006E-3</v>
      </c>
      <c r="P2198" s="122">
        <v>8.9381125875999997E-3</v>
      </c>
      <c r="Q2198" s="122">
        <v>9.2331634192000002E-3</v>
      </c>
      <c r="R2198" s="122">
        <v>9.9048989144000007E-3</v>
      </c>
      <c r="S2198" s="122">
        <v>9.9815800028000001E-3</v>
      </c>
      <c r="T2198" s="122">
        <v>9.9506491055999999E-3</v>
      </c>
      <c r="U2198" s="122">
        <v>9.6173199416000003E-3</v>
      </c>
      <c r="V2198" s="122">
        <v>1.03470402392E-2</v>
      </c>
      <c r="W2198" s="122">
        <v>9.9783912004000001E-3</v>
      </c>
      <c r="X2198" s="122">
        <v>9.5596926767999996E-3</v>
      </c>
      <c r="Y2198" s="122">
        <v>9.2906696791999997E-3</v>
      </c>
      <c r="Z2198" s="122">
        <v>0</v>
      </c>
      <c r="AA2198" s="122">
        <v>2.6842580352000002E-3</v>
      </c>
      <c r="AB2198" s="122">
        <v>3.3706122772000002E-3</v>
      </c>
      <c r="AC2198" s="122">
        <v>3.5665343924000002E-3</v>
      </c>
      <c r="AD2198" s="122">
        <v>2.9169782068000001E-3</v>
      </c>
      <c r="AE2198" s="122">
        <v>3.3626536972000002E-3</v>
      </c>
      <c r="AF2198" s="122">
        <v>4.1774412903999997E-3</v>
      </c>
      <c r="AG2198" s="122">
        <v>2.8957189940000002E-3</v>
      </c>
      <c r="AH2198" s="122">
        <v>3.3613051975999999E-3</v>
      </c>
      <c r="AI2198" s="122">
        <v>3.4167380072E-3</v>
      </c>
      <c r="AJ2198" s="122">
        <v>3.3439061796E-3</v>
      </c>
      <c r="AK2198" s="122">
        <v>3.1004409799999999E-3</v>
      </c>
      <c r="AL2198" s="122">
        <v>0</v>
      </c>
    </row>
    <row r="2199" spans="1:38" hidden="1" x14ac:dyDescent="0.25">
      <c r="A2199" s="122" t="s">
        <v>1991</v>
      </c>
      <c r="B2199" s="122">
        <v>1</v>
      </c>
      <c r="C2199" s="122" t="s">
        <v>2182</v>
      </c>
      <c r="D2199" s="122" t="s">
        <v>2086</v>
      </c>
      <c r="E2199" s="122">
        <v>41</v>
      </c>
      <c r="F2199" s="122">
        <v>0</v>
      </c>
      <c r="G2199" s="122">
        <v>0</v>
      </c>
      <c r="H2199" s="122">
        <v>0</v>
      </c>
      <c r="I2199" s="122">
        <v>0</v>
      </c>
      <c r="J2199" s="122">
        <v>0</v>
      </c>
      <c r="K2199" s="122">
        <v>0</v>
      </c>
      <c r="L2199" s="122">
        <v>0</v>
      </c>
      <c r="M2199" s="122">
        <v>0</v>
      </c>
      <c r="N2199" s="122">
        <v>0</v>
      </c>
      <c r="O2199" s="122">
        <v>0</v>
      </c>
      <c r="P2199" s="122">
        <v>0</v>
      </c>
      <c r="Q2199" s="122">
        <v>0</v>
      </c>
      <c r="R2199" s="122">
        <v>0</v>
      </c>
      <c r="S2199" s="122">
        <v>0</v>
      </c>
      <c r="T2199" s="122">
        <v>0</v>
      </c>
      <c r="U2199" s="122">
        <v>0</v>
      </c>
      <c r="V2199" s="122">
        <v>0</v>
      </c>
      <c r="W2199" s="122">
        <v>0</v>
      </c>
      <c r="X2199" s="122">
        <v>0</v>
      </c>
      <c r="Y2199" s="122">
        <v>0</v>
      </c>
      <c r="Z2199" s="122">
        <v>0</v>
      </c>
      <c r="AA2199" s="122">
        <v>1.7529170399999999E-5</v>
      </c>
      <c r="AB2199" s="122">
        <v>1.55192015356E-2</v>
      </c>
      <c r="AC2199" s="122">
        <v>1.49347197384E-2</v>
      </c>
      <c r="AD2199" s="122">
        <v>1.5644427481199999E-2</v>
      </c>
      <c r="AE2199" s="122">
        <v>1.54276297364E-2</v>
      </c>
      <c r="AF2199" s="122">
        <v>1.2962793928E-2</v>
      </c>
      <c r="AG2199" s="122">
        <v>1.3681536797599999E-2</v>
      </c>
      <c r="AH2199" s="122">
        <v>1.19169507996E-2</v>
      </c>
      <c r="AI2199" s="122">
        <v>1.5341899784400001E-2</v>
      </c>
      <c r="AJ2199" s="122">
        <v>1.0519180716800001E-2</v>
      </c>
      <c r="AK2199" s="122">
        <v>1.0060608577599999E-2</v>
      </c>
      <c r="AL2199" s="122">
        <v>0</v>
      </c>
    </row>
    <row r="2200" spans="1:38" hidden="1" x14ac:dyDescent="0.25">
      <c r="A2200" s="122" t="s">
        <v>1991</v>
      </c>
      <c r="B2200" s="122">
        <v>1</v>
      </c>
      <c r="C2200" s="122" t="s">
        <v>2182</v>
      </c>
      <c r="D2200" s="122" t="s">
        <v>2143</v>
      </c>
      <c r="E2200" s="122">
        <v>41</v>
      </c>
      <c r="F2200" s="122">
        <v>9.115251975284</v>
      </c>
      <c r="G2200" s="122">
        <v>9.0715142957460007</v>
      </c>
      <c r="H2200" s="122">
        <v>9.1734578424636002</v>
      </c>
      <c r="I2200" s="122">
        <v>9.2185500489795995</v>
      </c>
      <c r="J2200" s="122">
        <v>9.5663647671003993</v>
      </c>
      <c r="K2200" s="122">
        <v>9.4740123263211995</v>
      </c>
      <c r="L2200" s="122">
        <v>9.8352107834232001</v>
      </c>
      <c r="M2200" s="122">
        <v>9.6473555309543997</v>
      </c>
      <c r="N2200" s="122">
        <v>9.6843204087728001</v>
      </c>
      <c r="O2200" s="122">
        <v>9.7669915138068006</v>
      </c>
      <c r="P2200" s="122">
        <v>9.4800270654207992</v>
      </c>
      <c r="Q2200" s="122">
        <v>9.3924816743604005</v>
      </c>
      <c r="R2200" s="122">
        <v>9.2657345395888004</v>
      </c>
      <c r="S2200" s="122">
        <v>9.3494674337707995</v>
      </c>
      <c r="T2200" s="122">
        <v>9.4295504985555993</v>
      </c>
      <c r="U2200" s="122">
        <v>6.6344351684884</v>
      </c>
      <c r="V2200" s="122">
        <v>9.1105743002203994</v>
      </c>
      <c r="W2200" s="122">
        <v>8.9394228515172003</v>
      </c>
      <c r="X2200" s="122">
        <v>8.6113798942611997</v>
      </c>
      <c r="Y2200" s="122">
        <v>7.9200959012084002</v>
      </c>
      <c r="Z2200" s="122">
        <v>7.1182608841175998</v>
      </c>
      <c r="AA2200" s="122">
        <v>6.9359183629679997</v>
      </c>
      <c r="AB2200" s="122">
        <v>6.7323567010980003</v>
      </c>
      <c r="AC2200" s="122">
        <v>6.3870349942924003</v>
      </c>
      <c r="AD2200" s="122">
        <v>6.0838039328807998</v>
      </c>
      <c r="AE2200" s="122">
        <v>5.8243378625683997</v>
      </c>
      <c r="AF2200" s="122">
        <v>5.4954476980200004</v>
      </c>
      <c r="AG2200" s="122">
        <v>5.3895925708828001</v>
      </c>
      <c r="AH2200" s="122">
        <v>5.2368500175852004</v>
      </c>
      <c r="AI2200" s="122">
        <v>5.1760292623227997</v>
      </c>
      <c r="AJ2200" s="122">
        <v>4.9727474628888002</v>
      </c>
      <c r="AK2200" s="122">
        <v>5.1644498899671998</v>
      </c>
      <c r="AL2200" s="122">
        <v>0</v>
      </c>
    </row>
    <row r="2201" spans="1:38" hidden="1" x14ac:dyDescent="0.25">
      <c r="A2201" s="122" t="s">
        <v>1991</v>
      </c>
      <c r="B2201" s="122">
        <v>1</v>
      </c>
      <c r="C2201" s="122" t="s">
        <v>2182</v>
      </c>
      <c r="D2201" s="122" t="s">
        <v>2087</v>
      </c>
      <c r="E2201" s="122">
        <v>41</v>
      </c>
      <c r="F2201" s="122">
        <v>2.7952937879999998E-4</v>
      </c>
      <c r="G2201" s="122">
        <v>3.0487250920000001E-4</v>
      </c>
      <c r="H2201" s="122">
        <v>3.0762699520000002E-4</v>
      </c>
      <c r="I2201" s="122">
        <v>3.1529683919999998E-4</v>
      </c>
      <c r="J2201" s="122">
        <v>3.2228208039999999E-4</v>
      </c>
      <c r="K2201" s="122">
        <v>3.1697594879999999E-4</v>
      </c>
      <c r="L2201" s="122">
        <v>3.2247030480000001E-4</v>
      </c>
      <c r="M2201" s="122">
        <v>3.2979849000000001E-4</v>
      </c>
      <c r="N2201" s="122">
        <v>3.3464723040000001E-4</v>
      </c>
      <c r="O2201" s="122">
        <v>3.0609590760000003E-4</v>
      </c>
      <c r="P2201" s="122">
        <v>1.1044546744E-3</v>
      </c>
      <c r="Q2201" s="122">
        <v>3.0777211360000001E-4</v>
      </c>
      <c r="R2201" s="122">
        <v>3.0563688119999999E-4</v>
      </c>
      <c r="S2201" s="122">
        <v>3.0800304079999999E-4</v>
      </c>
      <c r="T2201" s="122">
        <v>3.0704860200000001E-4</v>
      </c>
      <c r="U2201" s="122">
        <v>0</v>
      </c>
      <c r="V2201" s="122">
        <v>0</v>
      </c>
      <c r="W2201" s="122">
        <v>0</v>
      </c>
      <c r="X2201" s="122">
        <v>0</v>
      </c>
      <c r="Y2201" s="122">
        <v>0</v>
      </c>
      <c r="Z2201" s="122">
        <v>1.55804943E-3</v>
      </c>
      <c r="AA2201" s="122">
        <v>1.0984757616000001E-3</v>
      </c>
      <c r="AB2201" s="122">
        <v>5.7203785519999997E-4</v>
      </c>
      <c r="AC2201" s="122">
        <v>0</v>
      </c>
      <c r="AD2201" s="122">
        <v>0</v>
      </c>
      <c r="AE2201" s="122">
        <v>0</v>
      </c>
      <c r="AF2201" s="122">
        <v>0</v>
      </c>
      <c r="AG2201" s="122">
        <v>0</v>
      </c>
      <c r="AH2201" s="122">
        <v>0</v>
      </c>
      <c r="AI2201" s="122">
        <v>0</v>
      </c>
      <c r="AJ2201" s="122">
        <v>0</v>
      </c>
      <c r="AK2201" s="122">
        <v>0</v>
      </c>
      <c r="AL2201" s="122">
        <v>0</v>
      </c>
    </row>
    <row r="2202" spans="1:38" hidden="1" x14ac:dyDescent="0.25">
      <c r="A2202" s="122" t="s">
        <v>1991</v>
      </c>
      <c r="B2202" s="122">
        <v>1</v>
      </c>
      <c r="C2202" s="122" t="s">
        <v>2182</v>
      </c>
      <c r="D2202" s="122" t="s">
        <v>2134</v>
      </c>
      <c r="E2202" s="122">
        <v>41</v>
      </c>
      <c r="F2202" s="122">
        <v>0</v>
      </c>
      <c r="G2202" s="122">
        <v>0</v>
      </c>
      <c r="H2202" s="122">
        <v>0</v>
      </c>
      <c r="I2202" s="122">
        <v>0</v>
      </c>
      <c r="J2202" s="122">
        <v>0</v>
      </c>
      <c r="K2202" s="122">
        <v>0</v>
      </c>
      <c r="L2202" s="122">
        <v>0</v>
      </c>
      <c r="M2202" s="122">
        <v>0</v>
      </c>
      <c r="N2202" s="122">
        <v>0</v>
      </c>
      <c r="O2202" s="122">
        <v>0</v>
      </c>
      <c r="P2202" s="122">
        <v>0</v>
      </c>
      <c r="Q2202" s="122">
        <v>0</v>
      </c>
      <c r="R2202" s="122">
        <v>0</v>
      </c>
      <c r="S2202" s="122">
        <v>0</v>
      </c>
      <c r="T2202" s="122">
        <v>0</v>
      </c>
      <c r="U2202" s="122">
        <v>0</v>
      </c>
      <c r="V2202" s="122">
        <v>0</v>
      </c>
      <c r="W2202" s="122">
        <v>0</v>
      </c>
      <c r="X2202" s="122">
        <v>0</v>
      </c>
      <c r="Y2202" s="122">
        <v>0</v>
      </c>
      <c r="Z2202" s="122">
        <v>0</v>
      </c>
      <c r="AA2202" s="122">
        <v>0</v>
      </c>
      <c r="AB2202" s="122">
        <v>0</v>
      </c>
      <c r="AC2202" s="122">
        <v>0</v>
      </c>
      <c r="AD2202" s="122">
        <v>0</v>
      </c>
      <c r="AE2202" s="122">
        <v>0</v>
      </c>
      <c r="AF2202" s="122">
        <v>0</v>
      </c>
      <c r="AG2202" s="122">
        <v>0</v>
      </c>
      <c r="AH2202" s="122">
        <v>0</v>
      </c>
      <c r="AI2202" s="122">
        <v>0</v>
      </c>
      <c r="AJ2202" s="122">
        <v>0</v>
      </c>
      <c r="AK2202" s="122">
        <v>0</v>
      </c>
      <c r="AL2202" s="122">
        <v>0</v>
      </c>
    </row>
    <row r="2203" spans="1:38" hidden="1" x14ac:dyDescent="0.25">
      <c r="A2203" s="122" t="s">
        <v>1991</v>
      </c>
      <c r="B2203" s="122">
        <v>1</v>
      </c>
      <c r="C2203" s="122" t="s">
        <v>2182</v>
      </c>
      <c r="D2203" s="122" t="s">
        <v>2088</v>
      </c>
      <c r="E2203" s="122">
        <v>41</v>
      </c>
      <c r="F2203" s="122">
        <v>7.2372736911999998E-3</v>
      </c>
      <c r="G2203" s="122">
        <v>8.0510556028000006E-3</v>
      </c>
      <c r="H2203" s="122">
        <v>8.1237959208000001E-3</v>
      </c>
      <c r="I2203" s="122">
        <v>8.3263406995999992E-3</v>
      </c>
      <c r="J2203" s="122">
        <v>8.5108065112E-3</v>
      </c>
      <c r="K2203" s="122">
        <v>8.4393416127999995E-3</v>
      </c>
      <c r="L2203" s="122">
        <v>8.5856263136000009E-3</v>
      </c>
      <c r="M2203" s="122">
        <v>8.7807359416000007E-3</v>
      </c>
      <c r="N2203" s="122">
        <v>8.9098314984000001E-3</v>
      </c>
      <c r="O2203" s="122">
        <v>8.3609530536000003E-3</v>
      </c>
      <c r="P2203" s="122">
        <v>8.3972713775999994E-3</v>
      </c>
      <c r="Q2203" s="122">
        <v>8.4067382980000001E-3</v>
      </c>
      <c r="R2203" s="122">
        <v>8.3484148019999996E-3</v>
      </c>
      <c r="S2203" s="122">
        <v>8.4130460007999994E-3</v>
      </c>
      <c r="T2203" s="122">
        <v>8.3869756767999994E-3</v>
      </c>
      <c r="U2203" s="122">
        <v>8.1060268099999999E-3</v>
      </c>
      <c r="V2203" s="122">
        <v>8.4087517079999997E-3</v>
      </c>
      <c r="W2203" s="122">
        <v>8.0780060480000002E-3</v>
      </c>
      <c r="X2203" s="122">
        <v>7.7390486795999996E-3</v>
      </c>
      <c r="Y2203" s="122">
        <v>7.5212611292000001E-3</v>
      </c>
      <c r="Z2203" s="122">
        <v>1.6202735248000001E-3</v>
      </c>
      <c r="AA2203" s="122">
        <v>1.3336452695999999E-3</v>
      </c>
      <c r="AB2203" s="122">
        <v>1.3390727028E-3</v>
      </c>
      <c r="AC2203" s="122">
        <v>1.3519789612E-3</v>
      </c>
      <c r="AD2203" s="122">
        <v>1.4221987752000001E-3</v>
      </c>
      <c r="AE2203" s="122">
        <v>1.4649148024000001E-3</v>
      </c>
      <c r="AF2203" s="122">
        <v>1.4327101711999999E-3</v>
      </c>
      <c r="AG2203" s="122">
        <v>1.3757018183999999E-3</v>
      </c>
      <c r="AH2203" s="122">
        <v>1.3668232451999999E-3</v>
      </c>
      <c r="AI2203" s="122">
        <v>7.7301106679999998E-4</v>
      </c>
      <c r="AJ2203" s="122">
        <v>8.6849208880000002E-4</v>
      </c>
      <c r="AK2203" s="122">
        <v>5.3858486639999997E-4</v>
      </c>
      <c r="AL2203" s="122">
        <v>0</v>
      </c>
    </row>
    <row r="2204" spans="1:38" hidden="1" x14ac:dyDescent="0.25">
      <c r="A2204" s="122" t="s">
        <v>1991</v>
      </c>
      <c r="B2204" s="122">
        <v>1</v>
      </c>
      <c r="C2204" s="122" t="s">
        <v>2182</v>
      </c>
      <c r="D2204" s="122" t="s">
        <v>2089</v>
      </c>
      <c r="E2204" s="122">
        <v>41</v>
      </c>
      <c r="F2204" s="122">
        <v>0</v>
      </c>
      <c r="G2204" s="122">
        <v>0</v>
      </c>
      <c r="H2204" s="122">
        <v>0</v>
      </c>
      <c r="I2204" s="122">
        <v>0</v>
      </c>
      <c r="J2204" s="122">
        <v>0</v>
      </c>
      <c r="K2204" s="122">
        <v>0</v>
      </c>
      <c r="L2204" s="122">
        <v>0</v>
      </c>
      <c r="M2204" s="122">
        <v>0</v>
      </c>
      <c r="N2204" s="122">
        <v>0</v>
      </c>
      <c r="O2204" s="122">
        <v>0</v>
      </c>
      <c r="P2204" s="122">
        <v>0</v>
      </c>
      <c r="Q2204" s="122">
        <v>0</v>
      </c>
      <c r="R2204" s="122">
        <v>0</v>
      </c>
      <c r="S2204" s="122">
        <v>0</v>
      </c>
      <c r="T2204" s="122">
        <v>0</v>
      </c>
      <c r="U2204" s="122">
        <v>0</v>
      </c>
      <c r="V2204" s="122">
        <v>0</v>
      </c>
      <c r="W2204" s="122">
        <v>0</v>
      </c>
      <c r="X2204" s="122">
        <v>0</v>
      </c>
      <c r="Y2204" s="122">
        <v>0</v>
      </c>
      <c r="Z2204" s="122">
        <v>0</v>
      </c>
      <c r="AA2204" s="122">
        <v>0</v>
      </c>
      <c r="AB2204" s="122">
        <v>0</v>
      </c>
      <c r="AC2204" s="122">
        <v>0</v>
      </c>
      <c r="AD2204" s="122">
        <v>0</v>
      </c>
      <c r="AE2204" s="122">
        <v>0</v>
      </c>
      <c r="AF2204" s="122">
        <v>0</v>
      </c>
      <c r="AG2204" s="122">
        <v>0</v>
      </c>
      <c r="AH2204" s="122">
        <v>0</v>
      </c>
      <c r="AI2204" s="122">
        <v>0</v>
      </c>
      <c r="AJ2204" s="122">
        <v>0</v>
      </c>
      <c r="AK2204" s="122">
        <v>0</v>
      </c>
      <c r="AL2204" s="122">
        <v>0</v>
      </c>
    </row>
    <row r="2205" spans="1:38" hidden="1" x14ac:dyDescent="0.25">
      <c r="A2205" s="122" t="s">
        <v>1991</v>
      </c>
      <c r="B2205" s="122">
        <v>1</v>
      </c>
      <c r="C2205" s="122" t="s">
        <v>2182</v>
      </c>
      <c r="D2205" s="122" t="s">
        <v>2090</v>
      </c>
      <c r="E2205" s="122">
        <v>41</v>
      </c>
      <c r="F2205" s="122">
        <v>0</v>
      </c>
      <c r="G2205" s="122">
        <v>0</v>
      </c>
      <c r="H2205" s="122">
        <v>0</v>
      </c>
      <c r="I2205" s="122">
        <v>0</v>
      </c>
      <c r="J2205" s="122">
        <v>0</v>
      </c>
      <c r="K2205" s="122">
        <v>0</v>
      </c>
      <c r="L2205" s="122">
        <v>0</v>
      </c>
      <c r="M2205" s="122">
        <v>0</v>
      </c>
      <c r="N2205" s="122">
        <v>0</v>
      </c>
      <c r="O2205" s="122">
        <v>0</v>
      </c>
      <c r="P2205" s="122">
        <v>0</v>
      </c>
      <c r="Q2205" s="122">
        <v>0</v>
      </c>
      <c r="R2205" s="122">
        <v>0</v>
      </c>
      <c r="S2205" s="122">
        <v>0</v>
      </c>
      <c r="T2205" s="122">
        <v>0</v>
      </c>
      <c r="U2205" s="122">
        <v>0</v>
      </c>
      <c r="V2205" s="122">
        <v>0</v>
      </c>
      <c r="W2205" s="122">
        <v>0</v>
      </c>
      <c r="X2205" s="122">
        <v>0</v>
      </c>
      <c r="Y2205" s="122">
        <v>0</v>
      </c>
      <c r="Z2205" s="122">
        <v>0</v>
      </c>
      <c r="AA2205" s="122">
        <v>0</v>
      </c>
      <c r="AB2205" s="122">
        <v>0</v>
      </c>
      <c r="AC2205" s="122">
        <v>0</v>
      </c>
      <c r="AD2205" s="122">
        <v>0</v>
      </c>
      <c r="AE2205" s="122">
        <v>0</v>
      </c>
      <c r="AF2205" s="122">
        <v>0</v>
      </c>
      <c r="AG2205" s="122">
        <v>0</v>
      </c>
      <c r="AH2205" s="122">
        <v>0</v>
      </c>
      <c r="AI2205" s="122">
        <v>0</v>
      </c>
      <c r="AJ2205" s="122">
        <v>0</v>
      </c>
      <c r="AK2205" s="122">
        <v>0</v>
      </c>
      <c r="AL2205" s="122">
        <v>0</v>
      </c>
    </row>
    <row r="2206" spans="1:38" hidden="1" x14ac:dyDescent="0.25">
      <c r="A2206" s="122" t="s">
        <v>1991</v>
      </c>
      <c r="B2206" s="122">
        <v>1</v>
      </c>
      <c r="C2206" s="122" t="s">
        <v>2182</v>
      </c>
      <c r="D2206" s="122" t="s">
        <v>2091</v>
      </c>
      <c r="E2206" s="122">
        <v>41</v>
      </c>
      <c r="F2206" s="122">
        <v>2.3942247447131999</v>
      </c>
      <c r="G2206" s="122">
        <v>2.2770621802600002</v>
      </c>
      <c r="H2206" s="122">
        <v>2.2384522424040001</v>
      </c>
      <c r="I2206" s="122">
        <v>1.995552895056</v>
      </c>
      <c r="J2206" s="122">
        <v>1.8894584985444001</v>
      </c>
      <c r="K2206" s="122">
        <v>1.7845791884311999</v>
      </c>
      <c r="L2206" s="122">
        <v>1.9316617710012001</v>
      </c>
      <c r="M2206" s="122">
        <v>1.8198914536572</v>
      </c>
      <c r="N2206" s="122">
        <v>1.5194226684308001</v>
      </c>
      <c r="O2206" s="122">
        <v>1.3564836186608</v>
      </c>
      <c r="P2206" s="122">
        <v>1.3822366156256001</v>
      </c>
      <c r="Q2206" s="122">
        <v>1.1841847392284</v>
      </c>
      <c r="R2206" s="122">
        <v>1.26377990445</v>
      </c>
      <c r="S2206" s="122">
        <v>1.2721425857924</v>
      </c>
      <c r="T2206" s="122">
        <v>1.2846697616424001</v>
      </c>
      <c r="U2206" s="122">
        <v>1.3057739263043999</v>
      </c>
      <c r="V2206" s="122">
        <v>1.3309321435843999</v>
      </c>
      <c r="W2206" s="122">
        <v>1.3321709654456</v>
      </c>
      <c r="X2206" s="122">
        <v>1.3215096688136001</v>
      </c>
      <c r="Y2206" s="122">
        <v>1.2655092810948001</v>
      </c>
      <c r="Z2206" s="122">
        <v>1.234178537634</v>
      </c>
      <c r="AA2206" s="122">
        <v>1.2243516252044</v>
      </c>
      <c r="AB2206" s="122">
        <v>1.1130663025664</v>
      </c>
      <c r="AC2206" s="122">
        <v>1.2043582905479999</v>
      </c>
      <c r="AD2206" s="122">
        <v>1.1983096804644</v>
      </c>
      <c r="AE2206" s="122">
        <v>1.1887602343988</v>
      </c>
      <c r="AF2206" s="122">
        <v>0.84452243289960005</v>
      </c>
      <c r="AG2206" s="122">
        <v>0.87241521722600002</v>
      </c>
      <c r="AH2206" s="122">
        <v>0.95349776224079996</v>
      </c>
      <c r="AI2206" s="122">
        <v>1.0104333641136001</v>
      </c>
      <c r="AJ2206" s="122">
        <v>0.98754810881999999</v>
      </c>
      <c r="AK2206" s="122">
        <v>0.95980566412360002</v>
      </c>
      <c r="AL2206" s="122">
        <v>0</v>
      </c>
    </row>
    <row r="2207" spans="1:38" hidden="1" x14ac:dyDescent="0.25">
      <c r="A2207" s="122" t="s">
        <v>1991</v>
      </c>
      <c r="B2207" s="122">
        <v>1</v>
      </c>
      <c r="C2207" s="122" t="s">
        <v>2182</v>
      </c>
      <c r="D2207" s="122" t="s">
        <v>2092</v>
      </c>
      <c r="E2207" s="122">
        <v>41</v>
      </c>
      <c r="F2207" s="122">
        <v>1.4656388663588</v>
      </c>
      <c r="G2207" s="122">
        <v>1.4615002220224</v>
      </c>
      <c r="H2207" s="122">
        <v>1.4219999826564</v>
      </c>
      <c r="I2207" s="122">
        <v>1.2856805042535999</v>
      </c>
      <c r="J2207" s="122">
        <v>1.1143326091100001</v>
      </c>
      <c r="K2207" s="122">
        <v>1.2380607483216</v>
      </c>
      <c r="L2207" s="122">
        <v>1.2703070868655999</v>
      </c>
      <c r="M2207" s="122">
        <v>1.11538308854</v>
      </c>
      <c r="N2207" s="122">
        <v>0.98984261754559999</v>
      </c>
      <c r="O2207" s="122">
        <v>0.89155890435359997</v>
      </c>
      <c r="P2207" s="122">
        <v>0.95825415544600001</v>
      </c>
      <c r="Q2207" s="122">
        <v>0.95111090214000005</v>
      </c>
      <c r="R2207" s="122">
        <v>0.91035395034080002</v>
      </c>
      <c r="S2207" s="122">
        <v>0.91134485089200001</v>
      </c>
      <c r="T2207" s="122">
        <v>0.92178995974800004</v>
      </c>
      <c r="U2207" s="122">
        <v>0.93793820473360001</v>
      </c>
      <c r="V2207" s="122">
        <v>0.95630091063080003</v>
      </c>
      <c r="W2207" s="122">
        <v>0.95925691190560003</v>
      </c>
      <c r="X2207" s="122">
        <v>0.95157012311199995</v>
      </c>
      <c r="Y2207" s="122">
        <v>0.91151163076959996</v>
      </c>
      <c r="Z2207" s="122">
        <v>0.9121438460204</v>
      </c>
      <c r="AA2207" s="122">
        <v>0.90457538116960001</v>
      </c>
      <c r="AB2207" s="122">
        <v>0.829587492328</v>
      </c>
      <c r="AC2207" s="122">
        <v>0.88925214987839996</v>
      </c>
      <c r="AD2207" s="122">
        <v>0.87129637326760001</v>
      </c>
      <c r="AE2207" s="122">
        <v>0.5531553033412</v>
      </c>
      <c r="AF2207" s="122">
        <v>0.39157400361240002</v>
      </c>
      <c r="AG2207" s="122">
        <v>0.40488220594919999</v>
      </c>
      <c r="AH2207" s="122">
        <v>0.44304701437920002</v>
      </c>
      <c r="AI2207" s="122">
        <v>0.46967050161079998</v>
      </c>
      <c r="AJ2207" s="122">
        <v>0.44660174965839999</v>
      </c>
      <c r="AK2207" s="122">
        <v>0.4346929219472</v>
      </c>
      <c r="AL2207" s="122">
        <v>0</v>
      </c>
    </row>
    <row r="2208" spans="1:38" hidden="1" x14ac:dyDescent="0.25">
      <c r="A2208" s="122" t="s">
        <v>1991</v>
      </c>
      <c r="B2208" s="122">
        <v>1</v>
      </c>
      <c r="C2208" s="122" t="s">
        <v>2182</v>
      </c>
      <c r="D2208" s="122" t="s">
        <v>2093</v>
      </c>
      <c r="E2208" s="122">
        <v>41</v>
      </c>
      <c r="F2208" s="122">
        <v>2.9070793610488002</v>
      </c>
      <c r="G2208" s="122">
        <v>2.8797017039839998</v>
      </c>
      <c r="H2208" s="122">
        <v>2.7959673553531998</v>
      </c>
      <c r="I2208" s="122">
        <v>2.6559920168236002</v>
      </c>
      <c r="J2208" s="122">
        <v>2.5870590353103999</v>
      </c>
      <c r="K2208" s="122">
        <v>2.5230973140800002</v>
      </c>
      <c r="L2208" s="122">
        <v>2.9007081646591999</v>
      </c>
      <c r="M2208" s="122">
        <v>2.789298930712</v>
      </c>
      <c r="N2208" s="122">
        <v>2.6569696066787998</v>
      </c>
      <c r="O2208" s="122">
        <v>2.4983778669948</v>
      </c>
      <c r="P2208" s="122">
        <v>2.5445927961636001</v>
      </c>
      <c r="Q2208" s="122">
        <v>2.5449818556791999</v>
      </c>
      <c r="R2208" s="122">
        <v>2.5227435825788</v>
      </c>
      <c r="S2208" s="122">
        <v>2.5454829873843998</v>
      </c>
      <c r="T2208" s="122">
        <v>2.6055241506560001</v>
      </c>
      <c r="U2208" s="122">
        <v>2.6295229639727999</v>
      </c>
      <c r="V2208" s="122">
        <v>2.6934645723832</v>
      </c>
      <c r="W2208" s="122">
        <v>2.7200742387196</v>
      </c>
      <c r="X2208" s="122">
        <v>2.8294862628031998</v>
      </c>
      <c r="Y2208" s="122">
        <v>2.8749238487423998</v>
      </c>
      <c r="Z2208" s="122">
        <v>2.9875851830159998</v>
      </c>
      <c r="AA2208" s="122">
        <v>3.0547363894880002</v>
      </c>
      <c r="AB2208" s="122">
        <v>3.4003844012152</v>
      </c>
      <c r="AC2208" s="122">
        <v>3.6866803231328</v>
      </c>
      <c r="AD2208" s="122">
        <v>3.8267582314472</v>
      </c>
      <c r="AE2208" s="122">
        <v>3.7651093227076</v>
      </c>
      <c r="AF2208" s="122">
        <v>3.6428756968772</v>
      </c>
      <c r="AG2208" s="122">
        <v>4.0017867547616</v>
      </c>
      <c r="AH2208" s="122">
        <v>4.1345444906499997</v>
      </c>
      <c r="AI2208" s="122">
        <v>3.5844750823476002</v>
      </c>
      <c r="AJ2208" s="122">
        <v>3.551372654508</v>
      </c>
      <c r="AK2208" s="122">
        <v>3.5802739479080001</v>
      </c>
      <c r="AL2208" s="122">
        <v>0</v>
      </c>
    </row>
    <row r="2209" spans="1:38" hidden="1" x14ac:dyDescent="0.25">
      <c r="A2209" s="122" t="s">
        <v>1991</v>
      </c>
      <c r="B2209" s="122">
        <v>1</v>
      </c>
      <c r="C2209" s="122" t="s">
        <v>2182</v>
      </c>
      <c r="D2209" s="122" t="s">
        <v>2094</v>
      </c>
      <c r="E2209" s="122">
        <v>41</v>
      </c>
      <c r="F2209" s="122">
        <v>0.1044434768384</v>
      </c>
      <c r="G2209" s="122">
        <v>0.1044766411136</v>
      </c>
      <c r="H2209" s="122">
        <v>0.104346903234</v>
      </c>
      <c r="I2209" s="122">
        <v>0.10395516062680001</v>
      </c>
      <c r="J2209" s="122">
        <v>9.92541445868E-2</v>
      </c>
      <c r="K2209" s="122">
        <v>9.7710457289199998E-2</v>
      </c>
      <c r="L2209" s="122">
        <v>0.1120229083232</v>
      </c>
      <c r="M2209" s="122">
        <v>0.23123147137159999</v>
      </c>
      <c r="N2209" s="122">
        <v>0.2372741946512</v>
      </c>
      <c r="O2209" s="122">
        <v>0.2414885453792</v>
      </c>
      <c r="P2209" s="122">
        <v>0.27923079176159998</v>
      </c>
      <c r="Q2209" s="122">
        <v>0.23398804367959999</v>
      </c>
      <c r="R2209" s="122">
        <v>0.26316972162320001</v>
      </c>
      <c r="S2209" s="122">
        <v>0.23273712652119999</v>
      </c>
      <c r="T2209" s="122">
        <v>0.27660235070439998</v>
      </c>
      <c r="U2209" s="122">
        <v>0.27417456603880003</v>
      </c>
      <c r="V2209" s="122">
        <v>0.27422324742120002</v>
      </c>
      <c r="W2209" s="122">
        <v>0.29851242408400003</v>
      </c>
      <c r="X2209" s="122">
        <v>0.30418178565039999</v>
      </c>
      <c r="Y2209" s="122">
        <v>0.27074416418000002</v>
      </c>
      <c r="Z2209" s="122">
        <v>0.30708133983800001</v>
      </c>
      <c r="AA2209" s="122">
        <v>0.35972965978600002</v>
      </c>
      <c r="AB2209" s="122">
        <v>0.2910591656896</v>
      </c>
      <c r="AC2209" s="122">
        <v>0.31804773441840001</v>
      </c>
      <c r="AD2209" s="122">
        <v>0.42534607149159998</v>
      </c>
      <c r="AE2209" s="122">
        <v>0.36233137467519999</v>
      </c>
      <c r="AF2209" s="122">
        <v>0.26055312160080002</v>
      </c>
      <c r="AG2209" s="122">
        <v>0.27312606214040003</v>
      </c>
      <c r="AH2209" s="122">
        <v>0.31636568781160002</v>
      </c>
      <c r="AI2209" s="122">
        <v>0.33573128642200001</v>
      </c>
      <c r="AJ2209" s="122">
        <v>0.65764786960879995</v>
      </c>
      <c r="AK2209" s="122">
        <v>0.65353174232639999</v>
      </c>
      <c r="AL2209" s="122">
        <v>0</v>
      </c>
    </row>
    <row r="2210" spans="1:38" hidden="1" x14ac:dyDescent="0.25">
      <c r="A2210" s="122" t="s">
        <v>1991</v>
      </c>
      <c r="B2210" s="122">
        <v>1</v>
      </c>
      <c r="C2210" s="122" t="s">
        <v>2182</v>
      </c>
      <c r="D2210" s="122" t="s">
        <v>2095</v>
      </c>
      <c r="E2210" s="122">
        <v>41</v>
      </c>
      <c r="F2210" s="122">
        <v>2.2842874940339999</v>
      </c>
      <c r="G2210" s="122">
        <v>2.2813486935232001</v>
      </c>
      <c r="H2210" s="122">
        <v>2.2449283474716002</v>
      </c>
      <c r="I2210" s="122">
        <v>2.1740270635635999</v>
      </c>
      <c r="J2210" s="122">
        <v>2.1413534639896001</v>
      </c>
      <c r="K2210" s="122">
        <v>2.1744913161607999</v>
      </c>
      <c r="L2210" s="122">
        <v>2.2674332186799999</v>
      </c>
      <c r="M2210" s="122">
        <v>2.2881435537771999</v>
      </c>
      <c r="N2210" s="122">
        <v>2.2171487301011998</v>
      </c>
      <c r="O2210" s="122">
        <v>2.0834680768104001</v>
      </c>
      <c r="P2210" s="122">
        <v>2.1366793258580001</v>
      </c>
      <c r="Q2210" s="122">
        <v>2.1679562673188002</v>
      </c>
      <c r="R2210" s="122">
        <v>2.0970400843168</v>
      </c>
      <c r="S2210" s="122">
        <v>2.1463806869456001</v>
      </c>
      <c r="T2210" s="122">
        <v>2.173286955294</v>
      </c>
      <c r="U2210" s="122">
        <v>2.2133665899660002</v>
      </c>
      <c r="V2210" s="122">
        <v>2.2530404229480001</v>
      </c>
      <c r="W2210" s="122">
        <v>2.3749836459467999</v>
      </c>
      <c r="X2210" s="122">
        <v>2.4427974227383999</v>
      </c>
      <c r="Y2210" s="122">
        <v>2.3518554682503998</v>
      </c>
      <c r="Z2210" s="122">
        <v>2.3920679482980001</v>
      </c>
      <c r="AA2210" s="122">
        <v>2.4499348198668001</v>
      </c>
      <c r="AB2210" s="122">
        <v>2.5567203975711998</v>
      </c>
      <c r="AC2210" s="122">
        <v>2.194323660802</v>
      </c>
      <c r="AD2210" s="122">
        <v>2.1500378530344002</v>
      </c>
      <c r="AE2210" s="122">
        <v>1.938675330578</v>
      </c>
      <c r="AF2210" s="122">
        <v>1.9510859457628</v>
      </c>
      <c r="AG2210" s="122">
        <v>1.8520861244004001</v>
      </c>
      <c r="AH2210" s="122">
        <v>1.781612812518</v>
      </c>
      <c r="AI2210" s="122">
        <v>2.0414777354579998</v>
      </c>
      <c r="AJ2210" s="122">
        <v>1.9689822534312</v>
      </c>
      <c r="AK2210" s="122">
        <v>1.8264631568848</v>
      </c>
      <c r="AL2210" s="122">
        <v>0</v>
      </c>
    </row>
    <row r="2211" spans="1:38" hidden="1" x14ac:dyDescent="0.25">
      <c r="A2211" s="122" t="s">
        <v>1991</v>
      </c>
      <c r="B2211" s="122">
        <v>1</v>
      </c>
      <c r="C2211" s="122" t="s">
        <v>2182</v>
      </c>
      <c r="D2211" s="122" t="s">
        <v>2096</v>
      </c>
      <c r="E2211" s="122">
        <v>41</v>
      </c>
      <c r="F2211" s="122">
        <v>0</v>
      </c>
      <c r="G2211" s="122">
        <v>0</v>
      </c>
      <c r="H2211" s="122">
        <v>0</v>
      </c>
      <c r="I2211" s="122">
        <v>0</v>
      </c>
      <c r="J2211" s="122">
        <v>0</v>
      </c>
      <c r="K2211" s="122">
        <v>0</v>
      </c>
      <c r="L2211" s="122">
        <v>0</v>
      </c>
      <c r="M2211" s="122">
        <v>0</v>
      </c>
      <c r="N2211" s="122">
        <v>0</v>
      </c>
      <c r="O2211" s="122">
        <v>0</v>
      </c>
      <c r="P2211" s="122">
        <v>0</v>
      </c>
      <c r="Q2211" s="122">
        <v>0</v>
      </c>
      <c r="R2211" s="122">
        <v>0</v>
      </c>
      <c r="S2211" s="122">
        <v>0</v>
      </c>
      <c r="T2211" s="122">
        <v>0</v>
      </c>
      <c r="U2211" s="122">
        <v>0</v>
      </c>
      <c r="V2211" s="122">
        <v>0</v>
      </c>
      <c r="W2211" s="122">
        <v>0</v>
      </c>
      <c r="X2211" s="122">
        <v>0</v>
      </c>
      <c r="Y2211" s="122">
        <v>0</v>
      </c>
      <c r="Z2211" s="122">
        <v>0</v>
      </c>
      <c r="AA2211" s="122">
        <v>0</v>
      </c>
      <c r="AB2211" s="122">
        <v>0</v>
      </c>
      <c r="AC2211" s="122">
        <v>0</v>
      </c>
      <c r="AD2211" s="122">
        <v>0</v>
      </c>
      <c r="AE2211" s="122">
        <v>0</v>
      </c>
      <c r="AF2211" s="122">
        <v>0</v>
      </c>
      <c r="AG2211" s="122">
        <v>0</v>
      </c>
      <c r="AH2211" s="122">
        <v>0</v>
      </c>
      <c r="AI2211" s="122">
        <v>0</v>
      </c>
      <c r="AJ2211" s="122">
        <v>0</v>
      </c>
      <c r="AK2211" s="122">
        <v>0</v>
      </c>
      <c r="AL2211" s="122">
        <v>0</v>
      </c>
    </row>
    <row r="2212" spans="1:38" hidden="1" x14ac:dyDescent="0.25">
      <c r="A2212" s="122" t="s">
        <v>1991</v>
      </c>
      <c r="B2212" s="122">
        <v>1</v>
      </c>
      <c r="C2212" s="122" t="s">
        <v>2182</v>
      </c>
      <c r="D2212" s="122" t="s">
        <v>2097</v>
      </c>
      <c r="E2212" s="122">
        <v>41</v>
      </c>
      <c r="F2212" s="122">
        <v>0</v>
      </c>
      <c r="G2212" s="122">
        <v>0</v>
      </c>
      <c r="H2212" s="122">
        <v>0</v>
      </c>
      <c r="I2212" s="122">
        <v>0</v>
      </c>
      <c r="J2212" s="122">
        <v>0</v>
      </c>
      <c r="K2212" s="122">
        <v>0</v>
      </c>
      <c r="L2212" s="122">
        <v>0</v>
      </c>
      <c r="M2212" s="122">
        <v>0</v>
      </c>
      <c r="N2212" s="122">
        <v>0</v>
      </c>
      <c r="O2212" s="122">
        <v>0</v>
      </c>
      <c r="P2212" s="122">
        <v>0</v>
      </c>
      <c r="Q2212" s="122">
        <v>0</v>
      </c>
      <c r="R2212" s="122">
        <v>0</v>
      </c>
      <c r="S2212" s="122">
        <v>0</v>
      </c>
      <c r="T2212" s="122">
        <v>0</v>
      </c>
      <c r="U2212" s="122">
        <v>0</v>
      </c>
      <c r="V2212" s="122">
        <v>0</v>
      </c>
      <c r="W2212" s="122">
        <v>0</v>
      </c>
      <c r="X2212" s="122">
        <v>0</v>
      </c>
      <c r="Y2212" s="122">
        <v>0</v>
      </c>
      <c r="Z2212" s="122">
        <v>0</v>
      </c>
      <c r="AA2212" s="122">
        <v>0</v>
      </c>
      <c r="AB2212" s="122">
        <v>0</v>
      </c>
      <c r="AC2212" s="122">
        <v>0</v>
      </c>
      <c r="AD2212" s="122">
        <v>0</v>
      </c>
      <c r="AE2212" s="122">
        <v>0</v>
      </c>
      <c r="AF2212" s="122">
        <v>0</v>
      </c>
      <c r="AG2212" s="122">
        <v>0</v>
      </c>
      <c r="AH2212" s="122">
        <v>0</v>
      </c>
      <c r="AI2212" s="122">
        <v>0</v>
      </c>
      <c r="AJ2212" s="122">
        <v>0</v>
      </c>
      <c r="AK2212" s="122">
        <v>0</v>
      </c>
      <c r="AL2212" s="122">
        <v>0</v>
      </c>
    </row>
    <row r="2213" spans="1:38" hidden="1" x14ac:dyDescent="0.25">
      <c r="A2213" s="122" t="s">
        <v>1991</v>
      </c>
      <c r="B2213" s="122">
        <v>1</v>
      </c>
      <c r="C2213" s="122" t="s">
        <v>2182</v>
      </c>
      <c r="D2213" s="122" t="s">
        <v>2098</v>
      </c>
      <c r="E2213" s="122">
        <v>41</v>
      </c>
      <c r="F2213" s="122">
        <v>0</v>
      </c>
      <c r="G2213" s="122">
        <v>0</v>
      </c>
      <c r="H2213" s="122">
        <v>0</v>
      </c>
      <c r="I2213" s="122">
        <v>0</v>
      </c>
      <c r="J2213" s="122">
        <v>0</v>
      </c>
      <c r="K2213" s="122">
        <v>0</v>
      </c>
      <c r="L2213" s="122">
        <v>0</v>
      </c>
      <c r="M2213" s="122">
        <v>0</v>
      </c>
      <c r="N2213" s="122">
        <v>0</v>
      </c>
      <c r="O2213" s="122">
        <v>0</v>
      </c>
      <c r="P2213" s="122">
        <v>0</v>
      </c>
      <c r="Q2213" s="122">
        <v>0</v>
      </c>
      <c r="R2213" s="122">
        <v>0</v>
      </c>
      <c r="S2213" s="122">
        <v>0</v>
      </c>
      <c r="T2213" s="122">
        <v>0</v>
      </c>
      <c r="U2213" s="122">
        <v>0</v>
      </c>
      <c r="V2213" s="122">
        <v>0</v>
      </c>
      <c r="W2213" s="122">
        <v>0</v>
      </c>
      <c r="X2213" s="122">
        <v>0</v>
      </c>
      <c r="Y2213" s="122">
        <v>0</v>
      </c>
      <c r="Z2213" s="122">
        <v>0</v>
      </c>
      <c r="AA2213" s="122">
        <v>0</v>
      </c>
      <c r="AB2213" s="122">
        <v>0</v>
      </c>
      <c r="AC2213" s="122">
        <v>0</v>
      </c>
      <c r="AD2213" s="122">
        <v>0</v>
      </c>
      <c r="AE2213" s="122">
        <v>0</v>
      </c>
      <c r="AF2213" s="122">
        <v>0</v>
      </c>
      <c r="AG2213" s="122">
        <v>0</v>
      </c>
      <c r="AH2213" s="122">
        <v>0</v>
      </c>
      <c r="AI2213" s="122">
        <v>0</v>
      </c>
      <c r="AJ2213" s="122">
        <v>0</v>
      </c>
      <c r="AK2213" s="122">
        <v>0</v>
      </c>
      <c r="AL2213" s="122">
        <v>0</v>
      </c>
    </row>
    <row r="2214" spans="1:38" hidden="1" x14ac:dyDescent="0.25">
      <c r="A2214" s="122" t="s">
        <v>1991</v>
      </c>
      <c r="B2214" s="122">
        <v>1</v>
      </c>
      <c r="C2214" s="122" t="s">
        <v>2182</v>
      </c>
      <c r="D2214" s="122" t="s">
        <v>2099</v>
      </c>
      <c r="E2214" s="122">
        <v>41</v>
      </c>
      <c r="F2214" s="122">
        <v>8.8845814654800001E-2</v>
      </c>
      <c r="G2214" s="122">
        <v>8.3811207656400002E-2</v>
      </c>
      <c r="H2214" s="122">
        <v>8.0310515899600005E-2</v>
      </c>
      <c r="I2214" s="122">
        <v>7.4160290159200004E-2</v>
      </c>
      <c r="J2214" s="122">
        <v>6.9610523472000002E-2</v>
      </c>
      <c r="K2214" s="122">
        <v>6.6743635548800001E-2</v>
      </c>
      <c r="L2214" s="122">
        <v>8.4238930039599993E-2</v>
      </c>
      <c r="M2214" s="122">
        <v>0.15479769469079999</v>
      </c>
      <c r="N2214" s="122">
        <v>0.1474952875004</v>
      </c>
      <c r="O2214" s="122">
        <v>0.14305830892079999</v>
      </c>
      <c r="P2214" s="122">
        <v>0.14451216407039999</v>
      </c>
      <c r="Q2214" s="122">
        <v>0.1409424211776</v>
      </c>
      <c r="R2214" s="122">
        <v>0.135598605954</v>
      </c>
      <c r="S2214" s="122">
        <v>0.12959642762080001</v>
      </c>
      <c r="T2214" s="122">
        <v>0.12566892011799999</v>
      </c>
      <c r="U2214" s="122">
        <v>0.1265433884428</v>
      </c>
      <c r="V2214" s="122">
        <v>0.12790957476920001</v>
      </c>
      <c r="W2214" s="122">
        <v>0.12582079522879999</v>
      </c>
      <c r="X2214" s="122">
        <v>0.12523509507319999</v>
      </c>
      <c r="Y2214" s="122">
        <v>0.12610245797239999</v>
      </c>
      <c r="Z2214" s="122">
        <v>0.1221955933352</v>
      </c>
      <c r="AA2214" s="122">
        <v>0.11894094057720001</v>
      </c>
      <c r="AB2214" s="122">
        <v>0.14184359666679999</v>
      </c>
      <c r="AC2214" s="122">
        <v>0.13836738366920001</v>
      </c>
      <c r="AD2214" s="122">
        <v>0.15037535783479999</v>
      </c>
      <c r="AE2214" s="122">
        <v>0.14477520051119999</v>
      </c>
      <c r="AF2214" s="122">
        <v>0.13352372392799999</v>
      </c>
      <c r="AG2214" s="122">
        <v>0.12677418305159999</v>
      </c>
      <c r="AH2214" s="122">
        <v>0.12735414063120001</v>
      </c>
      <c r="AI2214" s="122">
        <v>0.13935485861079999</v>
      </c>
      <c r="AJ2214" s="122">
        <v>0.136183450102</v>
      </c>
      <c r="AK2214" s="122">
        <v>0.12524528938320001</v>
      </c>
      <c r="AL2214" s="122">
        <v>0</v>
      </c>
    </row>
    <row r="2215" spans="1:38" hidden="1" x14ac:dyDescent="0.25">
      <c r="A2215" s="122" t="s">
        <v>1991</v>
      </c>
      <c r="B2215" s="122">
        <v>1</v>
      </c>
      <c r="C2215" s="122" t="s">
        <v>2182</v>
      </c>
      <c r="D2215" s="122" t="s">
        <v>2100</v>
      </c>
      <c r="E2215" s="122">
        <v>41</v>
      </c>
      <c r="F2215" s="122">
        <v>1.3874651691599999E-2</v>
      </c>
      <c r="G2215" s="122">
        <v>1.4698817168000001E-2</v>
      </c>
      <c r="H2215" s="122">
        <v>1.48316192052E-2</v>
      </c>
      <c r="I2215" s="122">
        <v>1.5201405335199999E-2</v>
      </c>
      <c r="J2215" s="122">
        <v>1.6701657890399998E-2</v>
      </c>
      <c r="K2215" s="122">
        <v>1.6998836562400001E-2</v>
      </c>
      <c r="L2215" s="122">
        <v>1.7293488662800002E-2</v>
      </c>
      <c r="M2215" s="122">
        <v>1.8990201795600001E-2</v>
      </c>
      <c r="N2215" s="122">
        <v>1.9269398285199999E-2</v>
      </c>
      <c r="O2215" s="122">
        <v>1.8705861070399999E-2</v>
      </c>
      <c r="P2215" s="122">
        <v>1.8787115625599999E-2</v>
      </c>
      <c r="Q2215" s="122">
        <v>1.90932700336E-2</v>
      </c>
      <c r="R2215" s="122">
        <v>1.8960806494000001E-2</v>
      </c>
      <c r="S2215" s="122">
        <v>1.9107596006799999E-2</v>
      </c>
      <c r="T2215" s="122">
        <v>1.9048385437199999E-2</v>
      </c>
      <c r="U2215" s="122">
        <v>1.8410298180399999E-2</v>
      </c>
      <c r="V2215" s="122">
        <v>1.9913064217199999E-2</v>
      </c>
      <c r="W2215" s="122">
        <v>1.91298136456E-2</v>
      </c>
      <c r="X2215" s="122">
        <v>1.9001332064399998E-2</v>
      </c>
      <c r="Y2215" s="122">
        <v>1.80765225088E-2</v>
      </c>
      <c r="Z2215" s="122">
        <v>1.7210206297199999E-2</v>
      </c>
      <c r="AA2215" s="122">
        <v>1.6541273543200001E-2</v>
      </c>
      <c r="AB2215" s="122">
        <v>1.7091118752399999E-2</v>
      </c>
      <c r="AC2215" s="122">
        <v>1.7320608558400001E-2</v>
      </c>
      <c r="AD2215" s="122">
        <v>1.6343634818E-2</v>
      </c>
      <c r="AE2215" s="122">
        <v>1.46928713624E-2</v>
      </c>
      <c r="AF2215" s="122">
        <v>1.5841030435999999E-2</v>
      </c>
      <c r="AG2215" s="122">
        <v>1.7847260485600001E-2</v>
      </c>
      <c r="AH2215" s="122">
        <v>1.93957057784E-2</v>
      </c>
      <c r="AI2215" s="122">
        <v>1.9692511487600001E-2</v>
      </c>
      <c r="AJ2215" s="122">
        <v>2.0704897561599999E-2</v>
      </c>
      <c r="AK2215" s="122">
        <v>2.16970607392E-2</v>
      </c>
      <c r="AL2215" s="122">
        <v>0</v>
      </c>
    </row>
    <row r="2216" spans="1:38" hidden="1" x14ac:dyDescent="0.25">
      <c r="A2216" s="122" t="s">
        <v>1991</v>
      </c>
      <c r="B2216" s="122">
        <v>1</v>
      </c>
      <c r="C2216" s="122" t="s">
        <v>2182</v>
      </c>
      <c r="D2216" s="122" t="s">
        <v>2101</v>
      </c>
      <c r="E2216" s="122">
        <v>41</v>
      </c>
      <c r="F2216" s="122">
        <v>2.0234419461199998E-2</v>
      </c>
      <c r="G2216" s="122">
        <v>2.1195221053999999E-2</v>
      </c>
      <c r="H2216" s="122">
        <v>2.2306572358000001E-2</v>
      </c>
      <c r="I2216" s="122">
        <v>2.2026792678799999E-2</v>
      </c>
      <c r="J2216" s="122">
        <v>1.7630320223600001E-2</v>
      </c>
      <c r="K2216" s="122">
        <v>1.8116901185599998E-2</v>
      </c>
      <c r="L2216" s="122">
        <v>1.80268543952E-2</v>
      </c>
      <c r="M2216" s="122">
        <v>1.7476687180400002E-2</v>
      </c>
      <c r="N2216" s="122">
        <v>1.38014926672E-2</v>
      </c>
      <c r="O2216" s="122">
        <v>1.4150686026399999E-2</v>
      </c>
      <c r="P2216" s="122">
        <v>1.4854394447199999E-2</v>
      </c>
      <c r="Q2216" s="122">
        <v>1.45263946016E-2</v>
      </c>
      <c r="R2216" s="122">
        <v>1.0912440890399999E-2</v>
      </c>
      <c r="S2216" s="122">
        <v>1.3969588113600001E-2</v>
      </c>
      <c r="T2216" s="122">
        <v>1.1781825201999999E-2</v>
      </c>
      <c r="U2216" s="122">
        <v>1.5629425971600001E-2</v>
      </c>
      <c r="V2216" s="122">
        <v>1.6390427037599999E-2</v>
      </c>
      <c r="W2216" s="122">
        <v>1.6409483804000001E-2</v>
      </c>
      <c r="X2216" s="122">
        <v>2.2447413654399999E-2</v>
      </c>
      <c r="Y2216" s="122">
        <v>2.5953353935599999E-2</v>
      </c>
      <c r="Z2216" s="122">
        <v>2.4955850768800001E-2</v>
      </c>
      <c r="AA2216" s="122">
        <v>3.6677927854400001E-2</v>
      </c>
      <c r="AB2216" s="122">
        <v>3.6669110318399999E-2</v>
      </c>
      <c r="AC2216" s="122">
        <v>4.1912017448000001E-2</v>
      </c>
      <c r="AD2216" s="122">
        <v>4.0207295447200003E-2</v>
      </c>
      <c r="AE2216" s="122">
        <v>2.7707321180000001E-3</v>
      </c>
      <c r="AF2216" s="122">
        <v>2.289284732E-3</v>
      </c>
      <c r="AG2216" s="122">
        <v>2.2744570323999999E-3</v>
      </c>
      <c r="AH2216" s="122">
        <v>2.3724968763999999E-3</v>
      </c>
      <c r="AI2216" s="122">
        <v>2.2811016787999999E-3</v>
      </c>
      <c r="AJ2216" s="122">
        <v>2.1394070012E-3</v>
      </c>
      <c r="AK2216" s="122">
        <v>1.9676831216000001E-3</v>
      </c>
      <c r="AL2216" s="122">
        <v>0</v>
      </c>
    </row>
    <row r="2217" spans="1:38" hidden="1" x14ac:dyDescent="0.25">
      <c r="A2217" s="122" t="s">
        <v>1991</v>
      </c>
      <c r="B2217" s="122">
        <v>1</v>
      </c>
      <c r="C2217" s="122" t="s">
        <v>2182</v>
      </c>
      <c r="D2217" s="122" t="s">
        <v>2135</v>
      </c>
      <c r="E2217" s="122">
        <v>41</v>
      </c>
      <c r="F2217" s="122">
        <v>0</v>
      </c>
      <c r="G2217" s="122">
        <v>0</v>
      </c>
      <c r="H2217" s="122">
        <v>0</v>
      </c>
      <c r="I2217" s="122">
        <v>0</v>
      </c>
      <c r="J2217" s="122">
        <v>0</v>
      </c>
      <c r="K2217" s="122">
        <v>0</v>
      </c>
      <c r="L2217" s="122">
        <v>0</v>
      </c>
      <c r="M2217" s="122">
        <v>0</v>
      </c>
      <c r="N2217" s="122">
        <v>0</v>
      </c>
      <c r="O2217" s="122">
        <v>0</v>
      </c>
      <c r="P2217" s="122">
        <v>0</v>
      </c>
      <c r="Q2217" s="122">
        <v>0</v>
      </c>
      <c r="R2217" s="122">
        <v>0</v>
      </c>
      <c r="S2217" s="122">
        <v>0</v>
      </c>
      <c r="T2217" s="122">
        <v>0</v>
      </c>
      <c r="U2217" s="122">
        <v>0</v>
      </c>
      <c r="V2217" s="122">
        <v>0</v>
      </c>
      <c r="W2217" s="122">
        <v>0</v>
      </c>
      <c r="X2217" s="122">
        <v>0</v>
      </c>
      <c r="Y2217" s="122">
        <v>0</v>
      </c>
      <c r="Z2217" s="122">
        <v>0</v>
      </c>
      <c r="AA2217" s="122">
        <v>0</v>
      </c>
      <c r="AB2217" s="122">
        <v>0</v>
      </c>
      <c r="AC2217" s="122">
        <v>0</v>
      </c>
      <c r="AD2217" s="122">
        <v>0</v>
      </c>
      <c r="AE2217" s="122">
        <v>0</v>
      </c>
      <c r="AF2217" s="122">
        <v>0</v>
      </c>
      <c r="AG2217" s="122">
        <v>0</v>
      </c>
      <c r="AH2217" s="122">
        <v>0</v>
      </c>
      <c r="AI2217" s="122">
        <v>0</v>
      </c>
      <c r="AJ2217" s="122">
        <v>0</v>
      </c>
      <c r="AK2217" s="122">
        <v>0</v>
      </c>
      <c r="AL2217" s="122">
        <v>0</v>
      </c>
    </row>
    <row r="2218" spans="1:38" hidden="1" x14ac:dyDescent="0.25">
      <c r="A2218" s="122" t="s">
        <v>1991</v>
      </c>
      <c r="B2218" s="122">
        <v>1</v>
      </c>
      <c r="C2218" s="122" t="s">
        <v>2182</v>
      </c>
      <c r="D2218" s="122" t="s">
        <v>2102</v>
      </c>
      <c r="E2218" s="122">
        <v>41</v>
      </c>
      <c r="F2218" s="122">
        <v>0.2792969268544</v>
      </c>
      <c r="G2218" s="122">
        <v>0.27056960375479999</v>
      </c>
      <c r="H2218" s="122">
        <v>0.25148216239999999</v>
      </c>
      <c r="I2218" s="122">
        <v>0.23256857209039999</v>
      </c>
      <c r="J2218" s="122">
        <v>0.212491265826</v>
      </c>
      <c r="K2218" s="122">
        <v>0.21510744694039999</v>
      </c>
      <c r="L2218" s="122">
        <v>0.21682929579640001</v>
      </c>
      <c r="M2218" s="122">
        <v>0.2269117663288</v>
      </c>
      <c r="N2218" s="122">
        <v>0.2218430682692</v>
      </c>
      <c r="O2218" s="122">
        <v>0.19059663953680001</v>
      </c>
      <c r="P2218" s="122">
        <v>0.22871617214600001</v>
      </c>
      <c r="Q2218" s="122">
        <v>0.21689804910480001</v>
      </c>
      <c r="R2218" s="122">
        <v>0.2058837437804</v>
      </c>
      <c r="S2218" s="122">
        <v>0.20321786273879999</v>
      </c>
      <c r="T2218" s="122">
        <v>0.22855149719359999</v>
      </c>
      <c r="U2218" s="122">
        <v>0.22116716335</v>
      </c>
      <c r="V2218" s="122">
        <v>0.23118693225879999</v>
      </c>
      <c r="W2218" s="122">
        <v>0.26614680934520002</v>
      </c>
      <c r="X2218" s="122">
        <v>0.28055827627520002</v>
      </c>
      <c r="Y2218" s="122">
        <v>0.23635741074960001</v>
      </c>
      <c r="Z2218" s="122">
        <v>0.24447541766479999</v>
      </c>
      <c r="AA2218" s="122">
        <v>0.21932616614440001</v>
      </c>
      <c r="AB2218" s="122">
        <v>0.2133499751656</v>
      </c>
      <c r="AC2218" s="122">
        <v>0.19508891332</v>
      </c>
      <c r="AD2218" s="122">
        <v>0.21207951186240001</v>
      </c>
      <c r="AE2218" s="122">
        <v>0.19495388466399999</v>
      </c>
      <c r="AF2218" s="122">
        <v>0.15419798245319999</v>
      </c>
      <c r="AG2218" s="122">
        <v>0.15115784784520001</v>
      </c>
      <c r="AH2218" s="122">
        <v>0.11758540934559999</v>
      </c>
      <c r="AI2218" s="122">
        <v>0.28080965466399999</v>
      </c>
      <c r="AJ2218" s="122">
        <v>0.18578748903959999</v>
      </c>
      <c r="AK2218" s="122">
        <v>0.17546345922840001</v>
      </c>
      <c r="AL2218" s="122">
        <v>0</v>
      </c>
    </row>
    <row r="2219" spans="1:38" hidden="1" x14ac:dyDescent="0.25">
      <c r="A2219" s="122" t="s">
        <v>1991</v>
      </c>
      <c r="B2219" s="122">
        <v>1</v>
      </c>
      <c r="C2219" s="122" t="s">
        <v>2182</v>
      </c>
      <c r="D2219" s="122" t="s">
        <v>2103</v>
      </c>
      <c r="E2219" s="122">
        <v>41</v>
      </c>
      <c r="F2219" s="122">
        <v>0.35474000500679997</v>
      </c>
      <c r="G2219" s="122">
        <v>0.35364995683080003</v>
      </c>
      <c r="H2219" s="122">
        <v>0.33293826272560001</v>
      </c>
      <c r="I2219" s="122">
        <v>0.328637674484</v>
      </c>
      <c r="J2219" s="122">
        <v>0.32311612766440001</v>
      </c>
      <c r="K2219" s="122">
        <v>0.31686082022279999</v>
      </c>
      <c r="L2219" s="122">
        <v>0.30484295418360002</v>
      </c>
      <c r="M2219" s="122">
        <v>0.31258079689759999</v>
      </c>
      <c r="N2219" s="122">
        <v>0.32810459482359999</v>
      </c>
      <c r="O2219" s="122">
        <v>0.29395546360320002</v>
      </c>
      <c r="P2219" s="122">
        <v>0.30248794704519999</v>
      </c>
      <c r="Q2219" s="122">
        <v>0.31985685036200001</v>
      </c>
      <c r="R2219" s="122">
        <v>0.3207891236116</v>
      </c>
      <c r="S2219" s="122">
        <v>0.37427500122599999</v>
      </c>
      <c r="T2219" s="122">
        <v>0.4616092228916</v>
      </c>
      <c r="U2219" s="122">
        <v>0.57129138306799998</v>
      </c>
      <c r="V2219" s="122">
        <v>0.58967021969800004</v>
      </c>
      <c r="W2219" s="122">
        <v>0.54787256162800002</v>
      </c>
      <c r="X2219" s="122">
        <v>0.45855291803440001</v>
      </c>
      <c r="Y2219" s="122">
        <v>0.37727008518639998</v>
      </c>
      <c r="Z2219" s="122">
        <v>0.38506319647039999</v>
      </c>
      <c r="AA2219" s="122">
        <v>0.38669402043160001</v>
      </c>
      <c r="AB2219" s="122">
        <v>0.41563364382680001</v>
      </c>
      <c r="AC2219" s="122">
        <v>0.4041692156908</v>
      </c>
      <c r="AD2219" s="122">
        <v>0.42965188033599999</v>
      </c>
      <c r="AE2219" s="122">
        <v>0.39783663357760002</v>
      </c>
      <c r="AF2219" s="122">
        <v>0.318557395282</v>
      </c>
      <c r="AG2219" s="122">
        <v>0.3438939886172</v>
      </c>
      <c r="AH2219" s="122">
        <v>0.38367114771439997</v>
      </c>
      <c r="AI2219" s="122">
        <v>0.39443170566239999</v>
      </c>
      <c r="AJ2219" s="122">
        <v>0.31722148178839998</v>
      </c>
      <c r="AK2219" s="122">
        <v>0.31723959037119998</v>
      </c>
      <c r="AL2219" s="122">
        <v>0</v>
      </c>
    </row>
    <row r="2220" spans="1:38" hidden="1" x14ac:dyDescent="0.25">
      <c r="A2220" s="122" t="s">
        <v>1991</v>
      </c>
      <c r="B2220" s="122">
        <v>1</v>
      </c>
      <c r="C2220" s="122" t="s">
        <v>2182</v>
      </c>
      <c r="D2220" s="122" t="s">
        <v>2104</v>
      </c>
      <c r="E2220" s="122">
        <v>41</v>
      </c>
      <c r="F2220" s="122">
        <v>1.651089076E-4</v>
      </c>
      <c r="G2220" s="122">
        <v>1.650934152E-4</v>
      </c>
      <c r="H2220" s="122">
        <v>0</v>
      </c>
      <c r="I2220" s="122">
        <v>0</v>
      </c>
      <c r="J2220" s="122">
        <v>0</v>
      </c>
      <c r="K2220" s="122">
        <v>0</v>
      </c>
      <c r="L2220" s="122">
        <v>0</v>
      </c>
      <c r="M2220" s="122">
        <v>0</v>
      </c>
      <c r="N2220" s="122">
        <v>0</v>
      </c>
      <c r="O2220" s="122">
        <v>0</v>
      </c>
      <c r="P2220" s="122">
        <v>0</v>
      </c>
      <c r="Q2220" s="122">
        <v>0</v>
      </c>
      <c r="R2220" s="122">
        <v>0</v>
      </c>
      <c r="S2220" s="122">
        <v>0</v>
      </c>
      <c r="T2220" s="122">
        <v>0</v>
      </c>
      <c r="U2220" s="122">
        <v>0</v>
      </c>
      <c r="V2220" s="122">
        <v>0</v>
      </c>
      <c r="W2220" s="122">
        <v>0</v>
      </c>
      <c r="X2220" s="122">
        <v>0</v>
      </c>
      <c r="Y2220" s="122">
        <v>0</v>
      </c>
      <c r="Z2220" s="122">
        <v>0</v>
      </c>
      <c r="AA2220" s="122">
        <v>0</v>
      </c>
      <c r="AB2220" s="122">
        <v>0</v>
      </c>
      <c r="AC2220" s="122">
        <v>0</v>
      </c>
      <c r="AD2220" s="122">
        <v>0</v>
      </c>
      <c r="AE2220" s="122">
        <v>0</v>
      </c>
      <c r="AF2220" s="122">
        <v>0</v>
      </c>
      <c r="AG2220" s="122">
        <v>0</v>
      </c>
      <c r="AH2220" s="122">
        <v>0</v>
      </c>
      <c r="AI2220" s="122">
        <v>0</v>
      </c>
      <c r="AJ2220" s="122">
        <v>0</v>
      </c>
      <c r="AK2220" s="122">
        <v>0</v>
      </c>
      <c r="AL2220" s="122">
        <v>0</v>
      </c>
    </row>
    <row r="2221" spans="1:38" hidden="1" x14ac:dyDescent="0.25">
      <c r="A2221" s="122" t="s">
        <v>1991</v>
      </c>
      <c r="B2221" s="122">
        <v>1</v>
      </c>
      <c r="C2221" s="122" t="s">
        <v>2182</v>
      </c>
      <c r="D2221" s="122" t="s">
        <v>2105</v>
      </c>
      <c r="E2221" s="122">
        <v>41</v>
      </c>
      <c r="F2221" s="122">
        <v>0.46807868993480001</v>
      </c>
      <c r="G2221" s="122">
        <v>0.43945320281520001</v>
      </c>
      <c r="H2221" s="122">
        <v>0.39605347400360003</v>
      </c>
      <c r="I2221" s="122">
        <v>0.38088609291320003</v>
      </c>
      <c r="J2221" s="122">
        <v>0.34415195448480002</v>
      </c>
      <c r="K2221" s="122">
        <v>0.38140026374239999</v>
      </c>
      <c r="L2221" s="122">
        <v>0.43663911471319999</v>
      </c>
      <c r="M2221" s="122">
        <v>0.4706453329816</v>
      </c>
      <c r="N2221" s="122">
        <v>0.42122700290440002</v>
      </c>
      <c r="O2221" s="122">
        <v>0.34290719550920001</v>
      </c>
      <c r="P2221" s="122">
        <v>0.37877280215600001</v>
      </c>
      <c r="Q2221" s="122">
        <v>0.40639753259560002</v>
      </c>
      <c r="R2221" s="122">
        <v>0.3949109123708</v>
      </c>
      <c r="S2221" s="122">
        <v>0.37547669768000003</v>
      </c>
      <c r="T2221" s="122">
        <v>0.39177567564519999</v>
      </c>
      <c r="U2221" s="122">
        <v>0.45442474539279998</v>
      </c>
      <c r="V2221" s="122">
        <v>0.58194272416839998</v>
      </c>
      <c r="W2221" s="122">
        <v>0.66399980676399994</v>
      </c>
      <c r="X2221" s="122">
        <v>0.95896636119199996</v>
      </c>
      <c r="Y2221" s="122">
        <v>0.97162752735159996</v>
      </c>
      <c r="Z2221" s="122">
        <v>1.3379511809608</v>
      </c>
      <c r="AA2221" s="122">
        <v>1.7190461474144001</v>
      </c>
      <c r="AB2221" s="122">
        <v>2.2407210965719999</v>
      </c>
      <c r="AC2221" s="122">
        <v>2.4007061879248002</v>
      </c>
      <c r="AD2221" s="122">
        <v>2.6224660742475998</v>
      </c>
      <c r="AE2221" s="122">
        <v>2.2905466872595999</v>
      </c>
      <c r="AF2221" s="122">
        <v>1.7780299839372</v>
      </c>
      <c r="AG2221" s="122">
        <v>1.8665302064444</v>
      </c>
      <c r="AH2221" s="122">
        <v>2.7032474374723998</v>
      </c>
      <c r="AI2221" s="122">
        <v>3.1677086831936001</v>
      </c>
      <c r="AJ2221" s="122">
        <v>2.0939307604124</v>
      </c>
      <c r="AK2221" s="122">
        <v>1.8732192339</v>
      </c>
      <c r="AL2221" s="122">
        <v>0</v>
      </c>
    </row>
    <row r="2222" spans="1:38" hidden="1" x14ac:dyDescent="0.25">
      <c r="A2222" s="122" t="s">
        <v>1991</v>
      </c>
      <c r="B2222" s="122">
        <v>1</v>
      </c>
      <c r="C2222" s="122" t="s">
        <v>2182</v>
      </c>
      <c r="D2222" s="122" t="s">
        <v>475</v>
      </c>
      <c r="E2222" s="122">
        <v>41</v>
      </c>
      <c r="F2222" s="122">
        <v>0.16175923517599999</v>
      </c>
      <c r="G2222" s="122">
        <v>0.16088634427039999</v>
      </c>
      <c r="H2222" s="122">
        <v>0.1534911789908</v>
      </c>
      <c r="I2222" s="122">
        <v>0.1454530203196</v>
      </c>
      <c r="J2222" s="122">
        <v>0.1416598524348</v>
      </c>
      <c r="K2222" s="122">
        <v>0.1421685778184</v>
      </c>
      <c r="L2222" s="122">
        <v>0.1385371385636</v>
      </c>
      <c r="M2222" s="122">
        <v>0.13476118731039999</v>
      </c>
      <c r="N2222" s="122">
        <v>0.12923860137439999</v>
      </c>
      <c r="O2222" s="122">
        <v>0.1219332663276</v>
      </c>
      <c r="P2222" s="122">
        <v>0.121043719762</v>
      </c>
      <c r="Q2222" s="122">
        <v>0.1186028272296</v>
      </c>
      <c r="R2222" s="122">
        <v>0.11520283609239999</v>
      </c>
      <c r="S2222" s="122">
        <v>0.10897748554</v>
      </c>
      <c r="T2222" s="122">
        <v>0.105525979608</v>
      </c>
      <c r="U2222" s="122">
        <v>0.1000854750392</v>
      </c>
      <c r="V2222" s="122">
        <v>9.6612564644400004E-2</v>
      </c>
      <c r="W2222" s="122">
        <v>9.3290814657600002E-2</v>
      </c>
      <c r="X2222" s="122">
        <v>9.1105961080400005E-2</v>
      </c>
      <c r="Y2222" s="122">
        <v>8.5636662451199996E-2</v>
      </c>
      <c r="Z2222" s="122">
        <v>8.4330423811199998E-2</v>
      </c>
      <c r="AA2222" s="122">
        <v>8.4201944391600003E-2</v>
      </c>
      <c r="AB2222" s="122">
        <v>8.9316990811999994E-2</v>
      </c>
      <c r="AC2222" s="122">
        <v>9.2372719832400002E-2</v>
      </c>
      <c r="AD2222" s="122">
        <v>0.1096199452936</v>
      </c>
      <c r="AE2222" s="122">
        <v>0.10376447452</v>
      </c>
      <c r="AF2222" s="122">
        <v>8.7725915695599996E-2</v>
      </c>
      <c r="AG2222" s="122">
        <v>9.7782791344000003E-2</v>
      </c>
      <c r="AH2222" s="122">
        <v>0.10004343275079999</v>
      </c>
      <c r="AI2222" s="122">
        <v>0.1014834467052</v>
      </c>
      <c r="AJ2222" s="122">
        <v>8.8112830660400002E-2</v>
      </c>
      <c r="AK2222" s="122">
        <v>8.2107175956400005E-2</v>
      </c>
      <c r="AL2222" s="122">
        <v>0</v>
      </c>
    </row>
    <row r="2223" spans="1:38" hidden="1" x14ac:dyDescent="0.25">
      <c r="A2223" s="122" t="s">
        <v>1991</v>
      </c>
      <c r="B2223" s="122">
        <v>1</v>
      </c>
      <c r="C2223" s="122" t="s">
        <v>2182</v>
      </c>
      <c r="D2223" s="122" t="s">
        <v>2106</v>
      </c>
      <c r="E2223" s="122">
        <v>41</v>
      </c>
      <c r="F2223" s="122">
        <v>0</v>
      </c>
      <c r="G2223" s="122">
        <v>0</v>
      </c>
      <c r="H2223" s="122">
        <v>0</v>
      </c>
      <c r="I2223" s="122">
        <v>0</v>
      </c>
      <c r="J2223" s="122">
        <v>0</v>
      </c>
      <c r="K2223" s="122">
        <v>0</v>
      </c>
      <c r="L2223" s="122">
        <v>0</v>
      </c>
      <c r="M2223" s="122">
        <v>0</v>
      </c>
      <c r="N2223" s="122">
        <v>0</v>
      </c>
      <c r="O2223" s="122">
        <v>0</v>
      </c>
      <c r="P2223" s="122">
        <v>0</v>
      </c>
      <c r="Q2223" s="122">
        <v>0</v>
      </c>
      <c r="R2223" s="122">
        <v>0</v>
      </c>
      <c r="S2223" s="122">
        <v>0</v>
      </c>
      <c r="T2223" s="122">
        <v>0</v>
      </c>
      <c r="U2223" s="122">
        <v>0</v>
      </c>
      <c r="V2223" s="122">
        <v>0</v>
      </c>
      <c r="W2223" s="122">
        <v>0</v>
      </c>
      <c r="X2223" s="122">
        <v>0</v>
      </c>
      <c r="Y2223" s="122">
        <v>0</v>
      </c>
      <c r="Z2223" s="122">
        <v>0</v>
      </c>
      <c r="AA2223" s="122">
        <v>0</v>
      </c>
      <c r="AB2223" s="122">
        <v>0</v>
      </c>
      <c r="AC2223" s="122">
        <v>0</v>
      </c>
      <c r="AD2223" s="122">
        <v>0</v>
      </c>
      <c r="AE2223" s="122">
        <v>0</v>
      </c>
      <c r="AF2223" s="122">
        <v>0</v>
      </c>
      <c r="AG2223" s="122">
        <v>0</v>
      </c>
      <c r="AH2223" s="122">
        <v>0</v>
      </c>
      <c r="AI2223" s="122">
        <v>0</v>
      </c>
      <c r="AJ2223" s="122">
        <v>0</v>
      </c>
      <c r="AK2223" s="122">
        <v>0</v>
      </c>
      <c r="AL2223" s="122">
        <v>0</v>
      </c>
    </row>
    <row r="2224" spans="1:38" hidden="1" x14ac:dyDescent="0.25">
      <c r="A2224" s="122" t="s">
        <v>1991</v>
      </c>
      <c r="B2224" s="122">
        <v>1</v>
      </c>
      <c r="C2224" s="122" t="s">
        <v>2182</v>
      </c>
      <c r="D2224" s="122" t="s">
        <v>2107</v>
      </c>
      <c r="E2224" s="122">
        <v>41</v>
      </c>
      <c r="F2224" s="122">
        <v>2.5256158911200002E-2</v>
      </c>
      <c r="G2224" s="122">
        <v>1.8407915923599999E-2</v>
      </c>
      <c r="H2224" s="122">
        <v>2.52376298356E-2</v>
      </c>
      <c r="I2224" s="122">
        <v>2.3191960593200001E-2</v>
      </c>
      <c r="J2224" s="122">
        <v>2.5014673958399999E-2</v>
      </c>
      <c r="K2224" s="122">
        <v>2.89512329204E-2</v>
      </c>
      <c r="L2224" s="122">
        <v>2.9453063824800001E-2</v>
      </c>
      <c r="M2224" s="122">
        <v>3.3634683431999997E-2</v>
      </c>
      <c r="N2224" s="122">
        <v>3.4129185053599999E-2</v>
      </c>
      <c r="O2224" s="122">
        <v>3.0722959694000001E-2</v>
      </c>
      <c r="P2224" s="122">
        <v>3.3475224207599998E-2</v>
      </c>
      <c r="Q2224" s="122">
        <v>3.1176175248399999E-2</v>
      </c>
      <c r="R2224" s="122">
        <v>3.1639077108799998E-2</v>
      </c>
      <c r="S2224" s="122">
        <v>3.1501125000799997E-2</v>
      </c>
      <c r="T2224" s="122">
        <v>3.6675249570399998E-2</v>
      </c>
      <c r="U2224" s="122">
        <v>3.3798010092000001E-2</v>
      </c>
      <c r="V2224" s="122">
        <v>3.7340558435600003E-2</v>
      </c>
      <c r="W2224" s="122">
        <v>3.4119306902800003E-2</v>
      </c>
      <c r="X2224" s="122">
        <v>3.2687642901199999E-2</v>
      </c>
      <c r="Y2224" s="122">
        <v>2.7688439273599999E-2</v>
      </c>
      <c r="Z2224" s="122">
        <v>1.4211074760400001E-2</v>
      </c>
      <c r="AA2224" s="122">
        <v>1.4634805569999999E-2</v>
      </c>
      <c r="AB2224" s="122">
        <v>1.44616350788E-2</v>
      </c>
      <c r="AC2224" s="122">
        <v>1.19470495676E-2</v>
      </c>
      <c r="AD2224" s="122">
        <v>1.23452049E-2</v>
      </c>
      <c r="AE2224" s="122">
        <v>1.28315073292E-2</v>
      </c>
      <c r="AF2224" s="122">
        <v>1.27957148256E-2</v>
      </c>
      <c r="AG2224" s="122">
        <v>1.4915854814E-2</v>
      </c>
      <c r="AH2224" s="122">
        <v>1.24932133144E-2</v>
      </c>
      <c r="AI2224" s="122">
        <v>1.8109765872799999E-2</v>
      </c>
      <c r="AJ2224" s="122">
        <v>1.8024770226399998E-2</v>
      </c>
      <c r="AK2224" s="122">
        <v>1.3255967048799999E-2</v>
      </c>
      <c r="AL2224" s="122">
        <v>0</v>
      </c>
    </row>
    <row r="2225" spans="1:38" hidden="1" x14ac:dyDescent="0.25">
      <c r="A2225" s="122" t="s">
        <v>1991</v>
      </c>
      <c r="B2225" s="122">
        <v>1</v>
      </c>
      <c r="C2225" s="122" t="s">
        <v>2182</v>
      </c>
      <c r="D2225" s="122" t="s">
        <v>2108</v>
      </c>
      <c r="E2225" s="122">
        <v>41</v>
      </c>
      <c r="F2225" s="122">
        <v>1.2533110209395999</v>
      </c>
      <c r="G2225" s="122">
        <v>1.3233605805616</v>
      </c>
      <c r="H2225" s="122">
        <v>1.3490783899348</v>
      </c>
      <c r="I2225" s="122">
        <v>1.3476487533235999</v>
      </c>
      <c r="J2225" s="122">
        <v>1.3485430519652</v>
      </c>
      <c r="K2225" s="122">
        <v>1.3638941647659999</v>
      </c>
      <c r="L2225" s="122">
        <v>1.4192220807856</v>
      </c>
      <c r="M2225" s="122">
        <v>1.4502698286216</v>
      </c>
      <c r="N2225" s="122">
        <v>1.3925915312763999</v>
      </c>
      <c r="O2225" s="122">
        <v>1.3435566442564</v>
      </c>
      <c r="P2225" s="122">
        <v>1.4500135752732</v>
      </c>
      <c r="Q2225" s="122">
        <v>1.5244565449231999</v>
      </c>
      <c r="R2225" s="122">
        <v>1.4579733839916</v>
      </c>
      <c r="S2225" s="122">
        <v>1.4691958710296</v>
      </c>
      <c r="T2225" s="122">
        <v>1.4506432309235999</v>
      </c>
      <c r="U2225" s="122">
        <v>1.4420851226992</v>
      </c>
      <c r="V2225" s="122">
        <v>1.5318364811259999</v>
      </c>
      <c r="W2225" s="122">
        <v>1.5373712335464</v>
      </c>
      <c r="X2225" s="122">
        <v>1.6835424807235999</v>
      </c>
      <c r="Y2225" s="122">
        <v>1.6299714857523999</v>
      </c>
      <c r="Z2225" s="122">
        <v>1.7319036079351999</v>
      </c>
      <c r="AA2225" s="122">
        <v>1.9040227205524001</v>
      </c>
      <c r="AB2225" s="122">
        <v>1.9047915624780001</v>
      </c>
      <c r="AC2225" s="122">
        <v>1.8223382507792001</v>
      </c>
      <c r="AD2225" s="122">
        <v>1.6382794208564</v>
      </c>
      <c r="AE2225" s="122">
        <v>1.4617981437836001</v>
      </c>
      <c r="AF2225" s="122">
        <v>1.4118842054323999</v>
      </c>
      <c r="AG2225" s="122">
        <v>1.4095339270684</v>
      </c>
      <c r="AH2225" s="122">
        <v>1.5794613348668001</v>
      </c>
      <c r="AI2225" s="122">
        <v>2.2997141118196001</v>
      </c>
      <c r="AJ2225" s="122">
        <v>1.9629032514224001</v>
      </c>
      <c r="AK2225" s="122">
        <v>1.7424088148348</v>
      </c>
      <c r="AL2225" s="122">
        <v>0</v>
      </c>
    </row>
    <row r="2226" spans="1:38" hidden="1" x14ac:dyDescent="0.25">
      <c r="A2226" s="122" t="s">
        <v>1991</v>
      </c>
      <c r="B2226" s="122">
        <v>1</v>
      </c>
      <c r="C2226" s="122" t="s">
        <v>2182</v>
      </c>
      <c r="D2226" s="122" t="s">
        <v>2109</v>
      </c>
      <c r="E2226" s="122">
        <v>41</v>
      </c>
      <c r="F2226" s="122">
        <v>1.90275716624E-2</v>
      </c>
      <c r="G2226" s="122">
        <v>7.67124131116E-2</v>
      </c>
      <c r="H2226" s="122">
        <v>1.9831819201600001E-2</v>
      </c>
      <c r="I2226" s="122">
        <v>8.9080059992000006E-3</v>
      </c>
      <c r="J2226" s="122">
        <v>1.1534444513199999E-2</v>
      </c>
      <c r="K2226" s="122">
        <v>1.0874974821199999E-2</v>
      </c>
      <c r="L2226" s="122">
        <v>1.0147625454400001E-2</v>
      </c>
      <c r="M2226" s="122">
        <v>9.1352926447999996E-3</v>
      </c>
      <c r="N2226" s="122">
        <v>8.6906041151999999E-3</v>
      </c>
      <c r="O2226" s="122">
        <v>6.9673614919999998E-3</v>
      </c>
      <c r="P2226" s="122">
        <v>6.3609259616000001E-3</v>
      </c>
      <c r="Q2226" s="122">
        <v>6.4251067076000002E-3</v>
      </c>
      <c r="R2226" s="122">
        <v>6.3598221736E-3</v>
      </c>
      <c r="S2226" s="122">
        <v>6.0766641684000004E-3</v>
      </c>
      <c r="T2226" s="122">
        <v>5.5760298748000004E-3</v>
      </c>
      <c r="U2226" s="122">
        <v>6.1983079507999996E-3</v>
      </c>
      <c r="V2226" s="122">
        <v>5.9959433660000004E-3</v>
      </c>
      <c r="W2226" s="122">
        <v>6.4677339775999999E-3</v>
      </c>
      <c r="X2226" s="122">
        <v>6.8463438064000001E-3</v>
      </c>
      <c r="Y2226" s="122">
        <v>6.6136304471999998E-3</v>
      </c>
      <c r="Z2226" s="122">
        <v>6.4930756772000001E-3</v>
      </c>
      <c r="AA2226" s="122">
        <v>6.3439401703999998E-3</v>
      </c>
      <c r="AB2226" s="122">
        <v>5.7437348751999996E-3</v>
      </c>
      <c r="AC2226" s="122">
        <v>5.6298716544000002E-3</v>
      </c>
      <c r="AD2226" s="122">
        <v>5.9341406907999997E-3</v>
      </c>
      <c r="AE2226" s="122">
        <v>5.0433292475999996E-3</v>
      </c>
      <c r="AF2226" s="122">
        <v>4.4806053487999997E-3</v>
      </c>
      <c r="AG2226" s="122">
        <v>4.2568496180000002E-3</v>
      </c>
      <c r="AH2226" s="122">
        <v>4.2985243727999998E-3</v>
      </c>
      <c r="AI2226" s="122">
        <v>4.8188519119999997E-3</v>
      </c>
      <c r="AJ2226" s="122">
        <v>4.2706365687999997E-3</v>
      </c>
      <c r="AK2226" s="122">
        <v>4.1642787283999996E-3</v>
      </c>
      <c r="AL2226" s="122">
        <v>0</v>
      </c>
    </row>
    <row r="2227" spans="1:38" hidden="1" x14ac:dyDescent="0.25">
      <c r="A2227" s="122" t="s">
        <v>1991</v>
      </c>
      <c r="B2227" s="122">
        <v>1</v>
      </c>
      <c r="C2227" s="122" t="s">
        <v>2182</v>
      </c>
      <c r="D2227" s="122" t="s">
        <v>2110</v>
      </c>
      <c r="E2227" s="122">
        <v>41</v>
      </c>
      <c r="F2227" s="122">
        <v>2.3032692340000001E-3</v>
      </c>
      <c r="G2227" s="122">
        <v>2.303053158E-3</v>
      </c>
      <c r="H2227" s="122">
        <v>0</v>
      </c>
      <c r="I2227" s="122">
        <v>0</v>
      </c>
      <c r="J2227" s="122">
        <v>0</v>
      </c>
      <c r="K2227" s="122">
        <v>0</v>
      </c>
      <c r="L2227" s="122">
        <v>0</v>
      </c>
      <c r="M2227" s="122">
        <v>0</v>
      </c>
      <c r="N2227" s="122">
        <v>0</v>
      </c>
      <c r="O2227" s="122">
        <v>3.0497169863999999E-3</v>
      </c>
      <c r="P2227" s="122">
        <v>6.2584025274400004E-2</v>
      </c>
      <c r="Q2227" s="122">
        <v>8.3157827975599993E-2</v>
      </c>
      <c r="R2227" s="122">
        <v>0.1040224203004</v>
      </c>
      <c r="S2227" s="122">
        <v>0.35030418977119998</v>
      </c>
      <c r="T2227" s="122">
        <v>0.27049558542719998</v>
      </c>
      <c r="U2227" s="122">
        <v>0.32614035399680003</v>
      </c>
      <c r="V2227" s="122">
        <v>0.38643798274199997</v>
      </c>
      <c r="W2227" s="122">
        <v>0.37226541455880002</v>
      </c>
      <c r="X2227" s="122">
        <v>0.32027175501439997</v>
      </c>
      <c r="Y2227" s="122">
        <v>0.29334636468480002</v>
      </c>
      <c r="Z2227" s="122">
        <v>0.30997030398600001</v>
      </c>
      <c r="AA2227" s="122">
        <v>0.302184200864</v>
      </c>
      <c r="AB2227" s="122">
        <v>0.2492262475052</v>
      </c>
      <c r="AC2227" s="122">
        <v>0.33822705840840001</v>
      </c>
      <c r="AD2227" s="122">
        <v>0.40342197511560002</v>
      </c>
      <c r="AE2227" s="122">
        <v>0.41325362155840001</v>
      </c>
      <c r="AF2227" s="122">
        <v>0.39586311479120001</v>
      </c>
      <c r="AG2227" s="122">
        <v>1.4328019688583999</v>
      </c>
      <c r="AH2227" s="122">
        <v>1.3061916371083999</v>
      </c>
      <c r="AI2227" s="122">
        <v>0.79002585341959997</v>
      </c>
      <c r="AJ2227" s="122">
        <v>0.41830135542719998</v>
      </c>
      <c r="AK2227" s="122">
        <v>0.23507061700359999</v>
      </c>
      <c r="AL2227" s="122">
        <v>0</v>
      </c>
    </row>
    <row r="2228" spans="1:38" hidden="1" x14ac:dyDescent="0.25">
      <c r="A2228" s="122" t="s">
        <v>1991</v>
      </c>
      <c r="B2228" s="122">
        <v>1</v>
      </c>
      <c r="C2228" s="122" t="s">
        <v>2182</v>
      </c>
      <c r="D2228" s="122" t="s">
        <v>2111</v>
      </c>
      <c r="E2228" s="122">
        <v>41</v>
      </c>
      <c r="F2228" s="122">
        <v>1.9371978688132001</v>
      </c>
      <c r="G2228" s="122">
        <v>1.7459495350556</v>
      </c>
      <c r="H2228" s="122">
        <v>1.6181160945627999</v>
      </c>
      <c r="I2228" s="122">
        <v>1.6800661544604001</v>
      </c>
      <c r="J2228" s="122">
        <v>1.4933191422884</v>
      </c>
      <c r="K2228" s="122">
        <v>1.4245104987092001</v>
      </c>
      <c r="L2228" s="122">
        <v>1.4327996067308</v>
      </c>
      <c r="M2228" s="122">
        <v>1.4506941635368</v>
      </c>
      <c r="N2228" s="122">
        <v>1.2418558859140001</v>
      </c>
      <c r="O2228" s="122">
        <v>1.2659961557824</v>
      </c>
      <c r="P2228" s="122">
        <v>1.3866171710663999</v>
      </c>
      <c r="Q2228" s="122">
        <v>1.4638971336191999</v>
      </c>
      <c r="R2228" s="122">
        <v>1.4792909250727999</v>
      </c>
      <c r="S2228" s="122">
        <v>1.3968884801676</v>
      </c>
      <c r="T2228" s="122">
        <v>1.505682663982</v>
      </c>
      <c r="U2228" s="122">
        <v>1.5625754312392</v>
      </c>
      <c r="V2228" s="122">
        <v>1.6021409757528</v>
      </c>
      <c r="W2228" s="122">
        <v>1.6762392963792001</v>
      </c>
      <c r="X2228" s="122">
        <v>1.6822826319991999</v>
      </c>
      <c r="Y2228" s="122">
        <v>1.5418243126775999</v>
      </c>
      <c r="Z2228" s="122">
        <v>1.5320239829972</v>
      </c>
      <c r="AA2228" s="122">
        <v>1.5486598381800001</v>
      </c>
      <c r="AB2228" s="122">
        <v>1.5579705179836001</v>
      </c>
      <c r="AC2228" s="122">
        <v>1.7114057025688001</v>
      </c>
      <c r="AD2228" s="122">
        <v>1.8175708657231999</v>
      </c>
      <c r="AE2228" s="122">
        <v>1.7996596042627999</v>
      </c>
      <c r="AF2228" s="122">
        <v>1.331728574974</v>
      </c>
      <c r="AG2228" s="122">
        <v>2.07265213799</v>
      </c>
      <c r="AH2228" s="122">
        <v>2.2709393550171999</v>
      </c>
      <c r="AI2228" s="122">
        <v>2.0080559041395998</v>
      </c>
      <c r="AJ2228" s="122">
        <v>3.8666771780447999</v>
      </c>
      <c r="AK2228" s="122">
        <v>3.7567124338575999</v>
      </c>
      <c r="AL2228" s="122">
        <v>0</v>
      </c>
    </row>
    <row r="2229" spans="1:38" hidden="1" x14ac:dyDescent="0.25">
      <c r="A2229" s="122" t="s">
        <v>1991</v>
      </c>
      <c r="B2229" s="122">
        <v>1</v>
      </c>
      <c r="C2229" s="122" t="s">
        <v>2182</v>
      </c>
      <c r="D2229" s="122" t="s">
        <v>2112</v>
      </c>
      <c r="E2229" s="122">
        <v>41</v>
      </c>
      <c r="F2229" s="122">
        <v>4.7310838344252</v>
      </c>
      <c r="G2229" s="122">
        <v>4.5478241692071997</v>
      </c>
      <c r="H2229" s="122">
        <v>4.3328291411272</v>
      </c>
      <c r="I2229" s="122">
        <v>4.1351332292927996</v>
      </c>
      <c r="J2229" s="122">
        <v>4.0534596363380002</v>
      </c>
      <c r="K2229" s="122">
        <v>4.0720193481295999</v>
      </c>
      <c r="L2229" s="122">
        <v>4.1551320228039996</v>
      </c>
      <c r="M2229" s="122">
        <v>4.1058424528044002</v>
      </c>
      <c r="N2229" s="122">
        <v>3.9105934170408001</v>
      </c>
      <c r="O2229" s="122">
        <v>3.7412681391792</v>
      </c>
      <c r="P2229" s="122">
        <v>3.7511765892104001</v>
      </c>
      <c r="Q2229" s="122">
        <v>3.7498471545696002</v>
      </c>
      <c r="R2229" s="122">
        <v>3.7149747496484</v>
      </c>
      <c r="S2229" s="122">
        <v>3.7722366343592002</v>
      </c>
      <c r="T2229" s="122">
        <v>3.8258333541064</v>
      </c>
      <c r="U2229" s="122">
        <v>3.9035067840300002</v>
      </c>
      <c r="V2229" s="122">
        <v>3.8378790158156</v>
      </c>
      <c r="W2229" s="122">
        <v>3.9173177927128</v>
      </c>
      <c r="X2229" s="122">
        <v>4.1387459458856002</v>
      </c>
      <c r="Y2229" s="122">
        <v>4.0423730059635998</v>
      </c>
      <c r="Z2229" s="122">
        <v>4.0974308150523999</v>
      </c>
      <c r="AA2229" s="122">
        <v>4.5661699023500004</v>
      </c>
      <c r="AB2229" s="122">
        <v>4.0614259240099999</v>
      </c>
      <c r="AC2229" s="122">
        <v>5.4068167829256</v>
      </c>
      <c r="AD2229" s="122">
        <v>5.5322085893255997</v>
      </c>
      <c r="AE2229" s="122">
        <v>5.4369443184839996</v>
      </c>
      <c r="AF2229" s="122">
        <v>5.3184632472412003</v>
      </c>
      <c r="AG2229" s="122">
        <v>4.9408799172095996</v>
      </c>
      <c r="AH2229" s="122">
        <v>4.5480488644864003</v>
      </c>
      <c r="AI2229" s="122">
        <v>4.3862991473167998</v>
      </c>
      <c r="AJ2229" s="122">
        <v>3.4460713729512</v>
      </c>
      <c r="AK2229" s="122">
        <v>3.9970249812779999</v>
      </c>
      <c r="AL2229" s="122">
        <v>0</v>
      </c>
    </row>
    <row r="2230" spans="1:38" hidden="1" x14ac:dyDescent="0.25">
      <c r="A2230" s="122" t="s">
        <v>1991</v>
      </c>
      <c r="B2230" s="122">
        <v>1</v>
      </c>
      <c r="C2230" s="122" t="s">
        <v>2182</v>
      </c>
      <c r="D2230" s="122" t="s">
        <v>2113</v>
      </c>
      <c r="E2230" s="122">
        <v>41</v>
      </c>
      <c r="F2230" s="122">
        <v>0</v>
      </c>
      <c r="G2230" s="122">
        <v>0</v>
      </c>
      <c r="H2230" s="122">
        <v>0</v>
      </c>
      <c r="I2230" s="122">
        <v>0</v>
      </c>
      <c r="J2230" s="122">
        <v>0</v>
      </c>
      <c r="K2230" s="122">
        <v>0</v>
      </c>
      <c r="L2230" s="122">
        <v>0</v>
      </c>
      <c r="M2230" s="122">
        <v>0</v>
      </c>
      <c r="N2230" s="122">
        <v>0</v>
      </c>
      <c r="O2230" s="122">
        <v>0</v>
      </c>
      <c r="P2230" s="122">
        <v>0</v>
      </c>
      <c r="Q2230" s="122">
        <v>0</v>
      </c>
      <c r="R2230" s="122">
        <v>0</v>
      </c>
      <c r="S2230" s="122">
        <v>0</v>
      </c>
      <c r="T2230" s="122">
        <v>0</v>
      </c>
      <c r="U2230" s="122">
        <v>0</v>
      </c>
      <c r="V2230" s="122">
        <v>0</v>
      </c>
      <c r="W2230" s="122">
        <v>0</v>
      </c>
      <c r="X2230" s="122">
        <v>0</v>
      </c>
      <c r="Y2230" s="122">
        <v>0</v>
      </c>
      <c r="Z2230" s="122">
        <v>0</v>
      </c>
      <c r="AA2230" s="122">
        <v>0</v>
      </c>
      <c r="AB2230" s="122">
        <v>0</v>
      </c>
      <c r="AC2230" s="122">
        <v>0</v>
      </c>
      <c r="AD2230" s="122">
        <v>0</v>
      </c>
      <c r="AE2230" s="122">
        <v>0</v>
      </c>
      <c r="AF2230" s="122">
        <v>0</v>
      </c>
      <c r="AG2230" s="122">
        <v>0</v>
      </c>
      <c r="AH2230" s="122">
        <v>0</v>
      </c>
      <c r="AI2230" s="122">
        <v>0</v>
      </c>
      <c r="AJ2230" s="122">
        <v>0</v>
      </c>
      <c r="AK2230" s="122">
        <v>0</v>
      </c>
      <c r="AL2230" s="122">
        <v>0</v>
      </c>
    </row>
    <row r="2231" spans="1:38" hidden="1" x14ac:dyDescent="0.25">
      <c r="A2231" s="122" t="s">
        <v>1991</v>
      </c>
      <c r="B2231" s="122">
        <v>1</v>
      </c>
      <c r="C2231" s="122" t="s">
        <v>2182</v>
      </c>
      <c r="D2231" s="122" t="s">
        <v>2114</v>
      </c>
      <c r="E2231" s="122">
        <v>41</v>
      </c>
      <c r="F2231" s="122">
        <v>0.2021144710844</v>
      </c>
      <c r="G2231" s="122">
        <v>0.86691517637759996</v>
      </c>
      <c r="H2231" s="122">
        <v>0.51607848625200003</v>
      </c>
      <c r="I2231" s="122">
        <v>0.65121184147040001</v>
      </c>
      <c r="J2231" s="122">
        <v>0.62049914258640004</v>
      </c>
      <c r="K2231" s="122">
        <v>0.47065237997120002</v>
      </c>
      <c r="L2231" s="122">
        <v>0.94797631383559999</v>
      </c>
      <c r="M2231" s="122">
        <v>1.082194310022</v>
      </c>
      <c r="N2231" s="122">
        <v>0.95070258177440004</v>
      </c>
      <c r="O2231" s="122">
        <v>0.88053581085120003</v>
      </c>
      <c r="P2231" s="122">
        <v>1.0827028084712</v>
      </c>
      <c r="Q2231" s="122">
        <v>1.2730721863384</v>
      </c>
      <c r="R2231" s="122">
        <v>1.1384928329571999</v>
      </c>
      <c r="S2231" s="122">
        <v>1.2304134158483999</v>
      </c>
      <c r="T2231" s="122">
        <v>1.3294063355748</v>
      </c>
      <c r="U2231" s="122">
        <v>1.42065676795</v>
      </c>
      <c r="V2231" s="122">
        <v>1.4860528903948</v>
      </c>
      <c r="W2231" s="122">
        <v>0.39556534579519997</v>
      </c>
      <c r="X2231" s="122">
        <v>1.9384302397068001</v>
      </c>
      <c r="Y2231" s="122">
        <v>1.2848752244327999</v>
      </c>
      <c r="Z2231" s="122">
        <v>1.8883399646384</v>
      </c>
      <c r="AA2231" s="122">
        <v>1.9161843737455999</v>
      </c>
      <c r="AB2231" s="122">
        <v>1.6873966756415999</v>
      </c>
      <c r="AC2231" s="122">
        <v>2.0748539837815998</v>
      </c>
      <c r="AD2231" s="122">
        <v>2.6901219187556</v>
      </c>
      <c r="AE2231" s="122">
        <v>2.6480083758883999</v>
      </c>
      <c r="AF2231" s="122">
        <v>2.4877621790140001</v>
      </c>
      <c r="AG2231" s="122">
        <v>8.8547182504395998</v>
      </c>
      <c r="AH2231" s="122">
        <v>8.0759374829615993</v>
      </c>
      <c r="AI2231" s="122">
        <v>4.8906242326507998</v>
      </c>
      <c r="AJ2231" s="122">
        <v>2.6637539652836</v>
      </c>
      <c r="AK2231" s="122">
        <v>1.5349848806740001</v>
      </c>
      <c r="AL2231" s="122">
        <v>0</v>
      </c>
    </row>
    <row r="2232" spans="1:38" hidden="1" x14ac:dyDescent="0.25">
      <c r="A2232" s="122" t="s">
        <v>1991</v>
      </c>
      <c r="B2232" s="122">
        <v>1</v>
      </c>
      <c r="C2232" s="122" t="s">
        <v>2182</v>
      </c>
      <c r="D2232" s="122" t="s">
        <v>2136</v>
      </c>
      <c r="E2232" s="122">
        <v>41</v>
      </c>
      <c r="F2232" s="122">
        <v>0</v>
      </c>
      <c r="G2232" s="122">
        <v>0</v>
      </c>
      <c r="H2232" s="122">
        <v>0</v>
      </c>
      <c r="I2232" s="122">
        <v>0</v>
      </c>
      <c r="J2232" s="122">
        <v>0</v>
      </c>
      <c r="K2232" s="122">
        <v>0</v>
      </c>
      <c r="L2232" s="122">
        <v>0</v>
      </c>
      <c r="M2232" s="122">
        <v>0</v>
      </c>
      <c r="N2232" s="122">
        <v>0</v>
      </c>
      <c r="O2232" s="122">
        <v>0</v>
      </c>
      <c r="P2232" s="122">
        <v>0</v>
      </c>
      <c r="Q2232" s="122">
        <v>0</v>
      </c>
      <c r="R2232" s="122">
        <v>0</v>
      </c>
      <c r="S2232" s="122">
        <v>0</v>
      </c>
      <c r="T2232" s="122">
        <v>0</v>
      </c>
      <c r="U2232" s="122">
        <v>0</v>
      </c>
      <c r="V2232" s="122">
        <v>0</v>
      </c>
      <c r="W2232" s="122">
        <v>0</v>
      </c>
      <c r="X2232" s="122">
        <v>0</v>
      </c>
      <c r="Y2232" s="122">
        <v>0</v>
      </c>
      <c r="Z2232" s="122">
        <v>0</v>
      </c>
      <c r="AA2232" s="122">
        <v>0</v>
      </c>
      <c r="AB2232" s="122">
        <v>0</v>
      </c>
      <c r="AC2232" s="122">
        <v>0</v>
      </c>
      <c r="AD2232" s="122">
        <v>0</v>
      </c>
      <c r="AE2232" s="122">
        <v>0</v>
      </c>
      <c r="AF2232" s="122">
        <v>0</v>
      </c>
      <c r="AG2232" s="122">
        <v>0</v>
      </c>
      <c r="AH2232" s="122">
        <v>0</v>
      </c>
      <c r="AI2232" s="122">
        <v>0</v>
      </c>
      <c r="AJ2232" s="122">
        <v>0</v>
      </c>
      <c r="AK2232" s="122">
        <v>0</v>
      </c>
      <c r="AL2232" s="122">
        <v>0</v>
      </c>
    </row>
    <row r="2233" spans="1:38" hidden="1" x14ac:dyDescent="0.25">
      <c r="A2233" s="122" t="s">
        <v>1991</v>
      </c>
      <c r="B2233" s="122">
        <v>1</v>
      </c>
      <c r="C2233" s="122" t="s">
        <v>2182</v>
      </c>
      <c r="D2233" s="122" t="s">
        <v>2115</v>
      </c>
      <c r="E2233" s="122">
        <v>41</v>
      </c>
      <c r="F2233" s="122">
        <v>0</v>
      </c>
      <c r="G2233" s="122">
        <v>0</v>
      </c>
      <c r="H2233" s="122">
        <v>0</v>
      </c>
      <c r="I2233" s="122">
        <v>0</v>
      </c>
      <c r="J2233" s="122">
        <v>0</v>
      </c>
      <c r="K2233" s="122">
        <v>0</v>
      </c>
      <c r="L2233" s="122">
        <v>0</v>
      </c>
      <c r="M2233" s="122">
        <v>0</v>
      </c>
      <c r="N2233" s="122">
        <v>0</v>
      </c>
      <c r="O2233" s="122">
        <v>0</v>
      </c>
      <c r="P2233" s="122">
        <v>0</v>
      </c>
      <c r="Q2233" s="122">
        <v>0</v>
      </c>
      <c r="R2233" s="122">
        <v>0</v>
      </c>
      <c r="S2233" s="122">
        <v>0</v>
      </c>
      <c r="T2233" s="122">
        <v>0</v>
      </c>
      <c r="U2233" s="122">
        <v>0</v>
      </c>
      <c r="V2233" s="122">
        <v>0</v>
      </c>
      <c r="W2233" s="122">
        <v>0</v>
      </c>
      <c r="X2233" s="122">
        <v>0</v>
      </c>
      <c r="Y2233" s="122">
        <v>0</v>
      </c>
      <c r="Z2233" s="122">
        <v>0</v>
      </c>
      <c r="AA2233" s="122">
        <v>0</v>
      </c>
      <c r="AB2233" s="122">
        <v>0</v>
      </c>
      <c r="AC2233" s="122">
        <v>0</v>
      </c>
      <c r="AD2233" s="122">
        <v>0</v>
      </c>
      <c r="AE2233" s="122">
        <v>0</v>
      </c>
      <c r="AF2233" s="122">
        <v>0</v>
      </c>
      <c r="AG2233" s="122">
        <v>0</v>
      </c>
      <c r="AH2233" s="122">
        <v>0</v>
      </c>
      <c r="AI2233" s="122">
        <v>0</v>
      </c>
      <c r="AJ2233" s="122">
        <v>0</v>
      </c>
      <c r="AK2233" s="122">
        <v>0</v>
      </c>
      <c r="AL2233" s="122">
        <v>0</v>
      </c>
    </row>
    <row r="2234" spans="1:38" hidden="1" x14ac:dyDescent="0.25">
      <c r="A2234" s="122" t="s">
        <v>1991</v>
      </c>
      <c r="B2234" s="122">
        <v>1</v>
      </c>
      <c r="C2234" s="122" t="s">
        <v>2182</v>
      </c>
      <c r="D2234" s="122" t="s">
        <v>2116</v>
      </c>
      <c r="E2234" s="122">
        <v>41</v>
      </c>
      <c r="F2234" s="122">
        <v>0</v>
      </c>
      <c r="G2234" s="122">
        <v>0</v>
      </c>
      <c r="H2234" s="122">
        <v>0</v>
      </c>
      <c r="I2234" s="122">
        <v>0</v>
      </c>
      <c r="J2234" s="122">
        <v>0</v>
      </c>
      <c r="K2234" s="122">
        <v>0</v>
      </c>
      <c r="L2234" s="122">
        <v>0</v>
      </c>
      <c r="M2234" s="122">
        <v>0</v>
      </c>
      <c r="N2234" s="122">
        <v>0</v>
      </c>
      <c r="O2234" s="122">
        <v>0</v>
      </c>
      <c r="P2234" s="122">
        <v>0</v>
      </c>
      <c r="Q2234" s="122">
        <v>0</v>
      </c>
      <c r="R2234" s="122">
        <v>0</v>
      </c>
      <c r="S2234" s="122">
        <v>0</v>
      </c>
      <c r="T2234" s="122">
        <v>0</v>
      </c>
      <c r="U2234" s="122">
        <v>0</v>
      </c>
      <c r="V2234" s="122">
        <v>0</v>
      </c>
      <c r="W2234" s="122">
        <v>0</v>
      </c>
      <c r="X2234" s="122">
        <v>0</v>
      </c>
      <c r="Y2234" s="122">
        <v>0</v>
      </c>
      <c r="Z2234" s="122">
        <v>0</v>
      </c>
      <c r="AA2234" s="122">
        <v>0</v>
      </c>
      <c r="AB2234" s="122">
        <v>0</v>
      </c>
      <c r="AC2234" s="122">
        <v>0</v>
      </c>
      <c r="AD2234" s="122">
        <v>0</v>
      </c>
      <c r="AE2234" s="122">
        <v>0</v>
      </c>
      <c r="AF2234" s="122">
        <v>0</v>
      </c>
      <c r="AG2234" s="122">
        <v>0</v>
      </c>
      <c r="AH2234" s="122">
        <v>0</v>
      </c>
      <c r="AI2234" s="122">
        <v>0</v>
      </c>
      <c r="AJ2234" s="122">
        <v>0</v>
      </c>
      <c r="AK2234" s="122">
        <v>0</v>
      </c>
      <c r="AL2234" s="122">
        <v>0</v>
      </c>
    </row>
    <row r="2235" spans="1:38" hidden="1" x14ac:dyDescent="0.25">
      <c r="A2235" s="122" t="s">
        <v>1991</v>
      </c>
      <c r="B2235" s="122">
        <v>1</v>
      </c>
      <c r="C2235" s="122" t="s">
        <v>2182</v>
      </c>
      <c r="D2235" s="122" t="s">
        <v>2117</v>
      </c>
      <c r="E2235" s="122">
        <v>41</v>
      </c>
      <c r="F2235" s="122">
        <v>1.8435666667599999E-2</v>
      </c>
      <c r="G2235" s="122">
        <v>1.7268960970799999E-2</v>
      </c>
      <c r="H2235" s="122">
        <v>1.7458361185999999E-2</v>
      </c>
      <c r="I2235" s="122">
        <v>1.5894945306799999E-2</v>
      </c>
      <c r="J2235" s="122">
        <v>1.8428288852399999E-2</v>
      </c>
      <c r="K2235" s="122">
        <v>1.5685066572E-2</v>
      </c>
      <c r="L2235" s="122">
        <v>1.8244564850400002E-2</v>
      </c>
      <c r="M2235" s="122">
        <v>1.9589245939200001E-2</v>
      </c>
      <c r="N2235" s="122">
        <v>1.3191832275999999E-2</v>
      </c>
      <c r="O2235" s="122">
        <v>1.54298678576E-2</v>
      </c>
      <c r="P2235" s="122">
        <v>1.2623852962E-2</v>
      </c>
      <c r="Q2235" s="122">
        <v>1.7052404614E-2</v>
      </c>
      <c r="R2235" s="122">
        <v>1.3738789106E-2</v>
      </c>
      <c r="S2235" s="122">
        <v>1.26561011388E-2</v>
      </c>
      <c r="T2235" s="122">
        <v>1.6468217141599999E-2</v>
      </c>
      <c r="U2235" s="122">
        <v>1.8854711047200001E-2</v>
      </c>
      <c r="V2235" s="122">
        <v>1.85977211392E-2</v>
      </c>
      <c r="W2235" s="122">
        <v>2.3149665548799998E-2</v>
      </c>
      <c r="X2235" s="122">
        <v>1.9522894960800001E-2</v>
      </c>
      <c r="Y2235" s="122">
        <v>1.5984789601199999E-2</v>
      </c>
      <c r="Z2235" s="122">
        <v>1.7976599933599999E-2</v>
      </c>
      <c r="AA2235" s="122">
        <v>1.8356470162799999E-2</v>
      </c>
      <c r="AB2235" s="122">
        <v>1.8377097088000002E-2</v>
      </c>
      <c r="AC2235" s="122">
        <v>2.0000091568800001E-2</v>
      </c>
      <c r="AD2235" s="122">
        <v>1.7276989360400001E-2</v>
      </c>
      <c r="AE2235" s="122">
        <v>1.2726763019600001E-2</v>
      </c>
      <c r="AF2235" s="122">
        <v>1.12512459276E-2</v>
      </c>
      <c r="AG2235" s="122">
        <v>1.1399079417599999E-2</v>
      </c>
      <c r="AH2235" s="122">
        <v>1.6071240779999999E-2</v>
      </c>
      <c r="AI2235" s="122">
        <v>1.5951155026800001E-2</v>
      </c>
      <c r="AJ2235" s="122">
        <v>1.20804602072E-2</v>
      </c>
      <c r="AK2235" s="122">
        <v>1.2074441808799999E-2</v>
      </c>
      <c r="AL2235" s="122">
        <v>0</v>
      </c>
    </row>
    <row r="2236" spans="1:38" hidden="1" x14ac:dyDescent="0.25">
      <c r="A2236" s="122" t="s">
        <v>1991</v>
      </c>
      <c r="B2236" s="122">
        <v>1</v>
      </c>
      <c r="C2236" s="122" t="s">
        <v>2182</v>
      </c>
      <c r="D2236" s="122" t="s">
        <v>2118</v>
      </c>
      <c r="E2236" s="122">
        <v>41</v>
      </c>
      <c r="F2236" s="122">
        <v>4.77079530508E-2</v>
      </c>
      <c r="G2236" s="122">
        <v>4.5151068359599998E-2</v>
      </c>
      <c r="H2236" s="122">
        <v>2.13306100476E-2</v>
      </c>
      <c r="I2236" s="122">
        <v>2.7611402056E-2</v>
      </c>
      <c r="J2236" s="122">
        <v>4.3086352792000002E-2</v>
      </c>
      <c r="K2236" s="122">
        <v>4.0501201305599997E-2</v>
      </c>
      <c r="L2236" s="122">
        <v>2.380669543E-2</v>
      </c>
      <c r="M2236" s="122">
        <v>3.8969972857199997E-2</v>
      </c>
      <c r="N2236" s="122">
        <v>3.6826946727200001E-2</v>
      </c>
      <c r="O2236" s="122">
        <v>4.0222959688799999E-2</v>
      </c>
      <c r="P2236" s="122">
        <v>3.4770484610399999E-2</v>
      </c>
      <c r="Q2236" s="122">
        <v>4.0082371128799997E-2</v>
      </c>
      <c r="R2236" s="122">
        <v>4.0020579838400003E-2</v>
      </c>
      <c r="S2236" s="122">
        <v>4.3497705826400002E-2</v>
      </c>
      <c r="T2236" s="122">
        <v>4.4651394057199999E-2</v>
      </c>
      <c r="U2236" s="122">
        <v>4.6174175364800001E-2</v>
      </c>
      <c r="V2236" s="122">
        <v>5.3973525804799999E-2</v>
      </c>
      <c r="W2236" s="122">
        <v>5.0520410177999998E-2</v>
      </c>
      <c r="X2236" s="122">
        <v>4.9415593883599999E-2</v>
      </c>
      <c r="Y2236" s="122">
        <v>5.3704755585599999E-2</v>
      </c>
      <c r="Z2236" s="122">
        <v>6.1221011403999999E-2</v>
      </c>
      <c r="AA2236" s="122">
        <v>6.0940968732E-2</v>
      </c>
      <c r="AB2236" s="122">
        <v>6.5627473203600004E-2</v>
      </c>
      <c r="AC2236" s="122">
        <v>8.1925808005999995E-2</v>
      </c>
      <c r="AD2236" s="122">
        <v>8.21979894988E-2</v>
      </c>
      <c r="AE2236" s="122">
        <v>7.8214302784800002E-2</v>
      </c>
      <c r="AF2236" s="122">
        <v>6.1151565325199997E-2</v>
      </c>
      <c r="AG2236" s="122">
        <v>7.9990977586800002E-2</v>
      </c>
      <c r="AH2236" s="122">
        <v>8.7334211361599995E-2</v>
      </c>
      <c r="AI2236" s="122">
        <v>8.2834159155999995E-2</v>
      </c>
      <c r="AJ2236" s="122">
        <v>0.16114101875199999</v>
      </c>
      <c r="AK2236" s="122">
        <v>0.16054925034959999</v>
      </c>
      <c r="AL2236" s="122">
        <v>0</v>
      </c>
    </row>
    <row r="2237" spans="1:38" hidden="1" x14ac:dyDescent="0.25">
      <c r="A2237" s="122" t="s">
        <v>1991</v>
      </c>
      <c r="B2237" s="122">
        <v>1</v>
      </c>
      <c r="C2237" s="122" t="s">
        <v>2182</v>
      </c>
      <c r="D2237" s="122" t="s">
        <v>2119</v>
      </c>
      <c r="E2237" s="122">
        <v>41</v>
      </c>
      <c r="F2237" s="122">
        <v>14.776885601654399</v>
      </c>
      <c r="G2237" s="122">
        <v>14.758290624252</v>
      </c>
      <c r="H2237" s="122">
        <v>14.7413293406932</v>
      </c>
      <c r="I2237" s="122">
        <v>15.269198372693999</v>
      </c>
      <c r="J2237" s="122">
        <v>14.704915858620399</v>
      </c>
      <c r="K2237" s="122">
        <v>15.6095829748432</v>
      </c>
      <c r="L2237" s="122">
        <v>16.113776310094401</v>
      </c>
      <c r="M2237" s="122">
        <v>17.278792795854802</v>
      </c>
      <c r="N2237" s="122">
        <v>16.4715666787224</v>
      </c>
      <c r="O2237" s="122">
        <v>15.6539740129388</v>
      </c>
      <c r="P2237" s="122">
        <v>16.440730597485601</v>
      </c>
      <c r="Q2237" s="122">
        <v>17.005518032691999</v>
      </c>
      <c r="R2237" s="122">
        <v>16.4843137867996</v>
      </c>
      <c r="S2237" s="122">
        <v>17.419388847554401</v>
      </c>
      <c r="T2237" s="122">
        <v>17.342233898418801</v>
      </c>
      <c r="U2237" s="122">
        <v>18.160133521367602</v>
      </c>
      <c r="V2237" s="122">
        <v>18.876040058747201</v>
      </c>
      <c r="W2237" s="122">
        <v>19.2965241923328</v>
      </c>
      <c r="X2237" s="122">
        <v>20.204562386540001</v>
      </c>
      <c r="Y2237" s="122">
        <v>17.853004302649602</v>
      </c>
      <c r="Z2237" s="122">
        <v>19.2679667167064</v>
      </c>
      <c r="AA2237" s="122">
        <v>21.498243105287202</v>
      </c>
      <c r="AB2237" s="122">
        <v>21.435046251617599</v>
      </c>
      <c r="AC2237" s="122">
        <v>28.93016986496</v>
      </c>
      <c r="AD2237" s="122">
        <v>28.825015447348399</v>
      </c>
      <c r="AE2237" s="122">
        <v>27.116036043992001</v>
      </c>
      <c r="AF2237" s="122">
        <v>19.501853620155199</v>
      </c>
      <c r="AG2237" s="122">
        <v>18.9068929241528</v>
      </c>
      <c r="AH2237" s="122">
        <v>18.699172968767201</v>
      </c>
      <c r="AI2237" s="122">
        <v>21.523196818692799</v>
      </c>
      <c r="AJ2237" s="122">
        <v>19.9601034468024</v>
      </c>
      <c r="AK2237" s="122">
        <v>17.587252139659999</v>
      </c>
      <c r="AL2237" s="122">
        <v>0</v>
      </c>
    </row>
    <row r="2238" spans="1:38" hidden="1" x14ac:dyDescent="0.25">
      <c r="A2238" s="122" t="s">
        <v>1991</v>
      </c>
      <c r="B2238" s="122">
        <v>1</v>
      </c>
      <c r="C2238" s="122" t="s">
        <v>2182</v>
      </c>
      <c r="D2238" s="122" t="s">
        <v>2137</v>
      </c>
      <c r="E2238" s="122">
        <v>41</v>
      </c>
      <c r="F2238" s="122">
        <v>0</v>
      </c>
      <c r="G2238" s="122">
        <v>0</v>
      </c>
      <c r="H2238" s="122">
        <v>0</v>
      </c>
      <c r="I2238" s="122">
        <v>0</v>
      </c>
      <c r="J2238" s="122">
        <v>0</v>
      </c>
      <c r="K2238" s="122">
        <v>0</v>
      </c>
      <c r="L2238" s="122">
        <v>0</v>
      </c>
      <c r="M2238" s="122">
        <v>0</v>
      </c>
      <c r="N2238" s="122">
        <v>0</v>
      </c>
      <c r="O2238" s="122">
        <v>0</v>
      </c>
      <c r="P2238" s="122">
        <v>0</v>
      </c>
      <c r="Q2238" s="122">
        <v>0</v>
      </c>
      <c r="R2238" s="122">
        <v>0</v>
      </c>
      <c r="S2238" s="122">
        <v>0</v>
      </c>
      <c r="T2238" s="122">
        <v>0</v>
      </c>
      <c r="U2238" s="122">
        <v>0</v>
      </c>
      <c r="V2238" s="122">
        <v>0</v>
      </c>
      <c r="W2238" s="122">
        <v>0</v>
      </c>
      <c r="X2238" s="122">
        <v>0</v>
      </c>
      <c r="Y2238" s="122">
        <v>0</v>
      </c>
      <c r="Z2238" s="122">
        <v>0</v>
      </c>
      <c r="AA2238" s="122">
        <v>0</v>
      </c>
      <c r="AB2238" s="122">
        <v>0</v>
      </c>
      <c r="AC2238" s="122">
        <v>0</v>
      </c>
      <c r="AD2238" s="122">
        <v>0</v>
      </c>
      <c r="AE2238" s="122">
        <v>0</v>
      </c>
      <c r="AF2238" s="122">
        <v>0</v>
      </c>
      <c r="AG2238" s="122">
        <v>0</v>
      </c>
      <c r="AH2238" s="122">
        <v>0</v>
      </c>
      <c r="AI2238" s="122">
        <v>0</v>
      </c>
      <c r="AJ2238" s="122">
        <v>0</v>
      </c>
      <c r="AK2238" s="122">
        <v>0</v>
      </c>
      <c r="AL2238" s="122">
        <v>0</v>
      </c>
    </row>
    <row r="2239" spans="1:38" hidden="1" x14ac:dyDescent="0.25">
      <c r="A2239" s="122" t="s">
        <v>1991</v>
      </c>
      <c r="B2239" s="122">
        <v>1</v>
      </c>
      <c r="C2239" s="122" t="s">
        <v>2182</v>
      </c>
      <c r="D2239" s="122" t="s">
        <v>2120</v>
      </c>
      <c r="E2239" s="122">
        <v>41</v>
      </c>
      <c r="F2239" s="122">
        <v>0.1939755997732</v>
      </c>
      <c r="G2239" s="122">
        <v>0.202449631874</v>
      </c>
      <c r="H2239" s="122">
        <v>0.1930994039576</v>
      </c>
      <c r="I2239" s="122">
        <v>0.18572353300200001</v>
      </c>
      <c r="J2239" s="122">
        <v>0.1895931809044</v>
      </c>
      <c r="K2239" s="122">
        <v>0.2058052795176</v>
      </c>
      <c r="L2239" s="122">
        <v>0.2190788727148</v>
      </c>
      <c r="M2239" s="122">
        <v>0.23907990941519999</v>
      </c>
      <c r="N2239" s="122">
        <v>0.250615313452</v>
      </c>
      <c r="O2239" s="122">
        <v>0.22666491214080001</v>
      </c>
      <c r="P2239" s="122">
        <v>0.24512708848879999</v>
      </c>
      <c r="Q2239" s="122">
        <v>0.30367029466200002</v>
      </c>
      <c r="R2239" s="122">
        <v>0.29037660438919999</v>
      </c>
      <c r="S2239" s="122">
        <v>0.28940427220039999</v>
      </c>
      <c r="T2239" s="122">
        <v>0.39709969194279998</v>
      </c>
      <c r="U2239" s="122">
        <v>0.50584484995519996</v>
      </c>
      <c r="V2239" s="122">
        <v>0.74788738874640004</v>
      </c>
      <c r="W2239" s="122">
        <v>0.86038606612559998</v>
      </c>
      <c r="X2239" s="122">
        <v>1.1206483571668</v>
      </c>
      <c r="Y2239" s="122">
        <v>0.85308931268120003</v>
      </c>
      <c r="Z2239" s="122">
        <v>0.92283789830959995</v>
      </c>
      <c r="AA2239" s="122">
        <v>1.0265087143108</v>
      </c>
      <c r="AB2239" s="122">
        <v>1.0075254169315999</v>
      </c>
      <c r="AC2239" s="122">
        <v>1.4765433045608001</v>
      </c>
      <c r="AD2239" s="122">
        <v>1.4572854927428001</v>
      </c>
      <c r="AE2239" s="122">
        <v>1.139804975988</v>
      </c>
      <c r="AF2239" s="122">
        <v>1.1258404987032</v>
      </c>
      <c r="AG2239" s="122">
        <v>1.1635470999852</v>
      </c>
      <c r="AH2239" s="122">
        <v>0.80311807755480003</v>
      </c>
      <c r="AI2239" s="122">
        <v>0.81356740543960004</v>
      </c>
      <c r="AJ2239" s="122">
        <v>0.73061764623960002</v>
      </c>
      <c r="AK2239" s="122">
        <v>0.41470177421679999</v>
      </c>
      <c r="AL2239" s="122">
        <v>0</v>
      </c>
    </row>
    <row r="2240" spans="1:38" hidden="1" x14ac:dyDescent="0.25">
      <c r="A2240" s="122" t="s">
        <v>1991</v>
      </c>
      <c r="B2240" s="122">
        <v>1</v>
      </c>
      <c r="C2240" s="122" t="s">
        <v>2182</v>
      </c>
      <c r="D2240" s="122" t="s">
        <v>2121</v>
      </c>
      <c r="E2240" s="122">
        <v>41</v>
      </c>
      <c r="F2240" s="122">
        <v>3.1205583136E-3</v>
      </c>
      <c r="G2240" s="122">
        <v>3.2423353480000002E-3</v>
      </c>
      <c r="H2240" s="122">
        <v>4.5546740960000004E-3</v>
      </c>
      <c r="I2240" s="122">
        <v>5.8166584644E-3</v>
      </c>
      <c r="J2240" s="122">
        <v>6.2443032064E-3</v>
      </c>
      <c r="K2240" s="122">
        <v>5.1827521704000002E-3</v>
      </c>
      <c r="L2240" s="122">
        <v>5.3089552571999998E-3</v>
      </c>
      <c r="M2240" s="122">
        <v>5.3590099500000002E-3</v>
      </c>
      <c r="N2240" s="122">
        <v>5.3173654435999997E-3</v>
      </c>
      <c r="O2240" s="122">
        <v>4.8729739659999997E-3</v>
      </c>
      <c r="P2240" s="122">
        <v>5.5072768912000003E-3</v>
      </c>
      <c r="Q2240" s="122">
        <v>5.8540718544000002E-3</v>
      </c>
      <c r="R2240" s="122">
        <v>1.149990786E-2</v>
      </c>
      <c r="S2240" s="122">
        <v>6.7318298487999998E-3</v>
      </c>
      <c r="T2240" s="122">
        <v>6.9903941352000001E-3</v>
      </c>
      <c r="U2240" s="122">
        <v>7.4585866796000001E-3</v>
      </c>
      <c r="V2240" s="122">
        <v>4.2020983872E-3</v>
      </c>
      <c r="W2240" s="122">
        <v>7.5805726052000002E-3</v>
      </c>
      <c r="X2240" s="122">
        <v>7.3009643783999998E-3</v>
      </c>
      <c r="Y2240" s="122">
        <v>6.7466019235999999E-3</v>
      </c>
      <c r="Z2240" s="122">
        <v>8.5888546828000005E-3</v>
      </c>
      <c r="AA2240" s="122">
        <v>3.8433351571999998E-3</v>
      </c>
      <c r="AB2240" s="122">
        <v>3.3554158148000001E-3</v>
      </c>
      <c r="AC2240" s="122">
        <v>3.8909630368E-3</v>
      </c>
      <c r="AD2240" s="122">
        <v>5.5494546716000001E-3</v>
      </c>
      <c r="AE2240" s="122">
        <v>5.6544804791999999E-3</v>
      </c>
      <c r="AF2240" s="122">
        <v>5.4154245599999998E-3</v>
      </c>
      <c r="AG2240" s="122">
        <v>1.9613780550000001E-2</v>
      </c>
      <c r="AH2240" s="122">
        <v>1.7858323470399999E-2</v>
      </c>
      <c r="AI2240" s="122">
        <v>1.07583884352E-2</v>
      </c>
      <c r="AJ2240" s="122">
        <v>5.7013488560000002E-3</v>
      </c>
      <c r="AK2240" s="122">
        <v>3.1954275332E-3</v>
      </c>
      <c r="AL2240" s="122">
        <v>0</v>
      </c>
    </row>
    <row r="2241" spans="1:38" hidden="1" x14ac:dyDescent="0.25">
      <c r="A2241" s="122" t="s">
        <v>1991</v>
      </c>
      <c r="B2241" s="122">
        <v>1</v>
      </c>
      <c r="C2241" s="122" t="s">
        <v>2182</v>
      </c>
      <c r="D2241" s="122" t="s">
        <v>2138</v>
      </c>
      <c r="E2241" s="122">
        <v>41</v>
      </c>
      <c r="F2241" s="122">
        <v>0</v>
      </c>
      <c r="G2241" s="122">
        <v>0</v>
      </c>
      <c r="H2241" s="122">
        <v>0</v>
      </c>
      <c r="I2241" s="122">
        <v>0</v>
      </c>
      <c r="J2241" s="122">
        <v>0</v>
      </c>
      <c r="K2241" s="122">
        <v>0</v>
      </c>
      <c r="L2241" s="122">
        <v>0</v>
      </c>
      <c r="M2241" s="122">
        <v>0</v>
      </c>
      <c r="N2241" s="122">
        <v>0</v>
      </c>
      <c r="O2241" s="122">
        <v>0</v>
      </c>
      <c r="P2241" s="122">
        <v>0</v>
      </c>
      <c r="Q2241" s="122">
        <v>0</v>
      </c>
      <c r="R2241" s="122">
        <v>0</v>
      </c>
      <c r="S2241" s="122">
        <v>0</v>
      </c>
      <c r="T2241" s="122">
        <v>0</v>
      </c>
      <c r="U2241" s="122">
        <v>0</v>
      </c>
      <c r="V2241" s="122">
        <v>0</v>
      </c>
      <c r="W2241" s="122">
        <v>0</v>
      </c>
      <c r="X2241" s="122">
        <v>0</v>
      </c>
      <c r="Y2241" s="122">
        <v>0</v>
      </c>
      <c r="Z2241" s="122">
        <v>2.0574152818799998E-2</v>
      </c>
      <c r="AA2241" s="122">
        <v>3.7715352483200001E-2</v>
      </c>
      <c r="AB2241" s="122">
        <v>7.3017096235999997E-3</v>
      </c>
      <c r="AC2241" s="122">
        <v>2.0285166999999999E-4</v>
      </c>
      <c r="AD2241" s="122">
        <v>3.820034316E-4</v>
      </c>
      <c r="AE2241" s="122">
        <v>1.6534027159999999E-4</v>
      </c>
      <c r="AF2241" s="122">
        <v>2.2771552440000001E-4</v>
      </c>
      <c r="AG2241" s="122">
        <v>2.352967764E-4</v>
      </c>
      <c r="AH2241" s="122">
        <v>2.1038839079999999E-4</v>
      </c>
      <c r="AI2241" s="122">
        <v>2.181592868E-4</v>
      </c>
      <c r="AJ2241" s="122">
        <v>2.1298642931999998E-3</v>
      </c>
      <c r="AK2241" s="122">
        <v>4.6683632127999999E-3</v>
      </c>
      <c r="AL2241" s="122">
        <v>0</v>
      </c>
    </row>
    <row r="2242" spans="1:38" hidden="1" x14ac:dyDescent="0.25">
      <c r="A2242" s="122" t="s">
        <v>1991</v>
      </c>
      <c r="B2242" s="122">
        <v>1</v>
      </c>
      <c r="C2242" s="122" t="s">
        <v>2182</v>
      </c>
      <c r="D2242" s="122" t="s">
        <v>2122</v>
      </c>
      <c r="E2242" s="122">
        <v>41</v>
      </c>
      <c r="F2242" s="122">
        <v>0</v>
      </c>
      <c r="G2242" s="122">
        <v>0</v>
      </c>
      <c r="H2242" s="122">
        <v>0</v>
      </c>
      <c r="I2242" s="122">
        <v>0</v>
      </c>
      <c r="J2242" s="122">
        <v>0</v>
      </c>
      <c r="K2242" s="122">
        <v>0</v>
      </c>
      <c r="L2242" s="122">
        <v>0</v>
      </c>
      <c r="M2242" s="122">
        <v>0</v>
      </c>
      <c r="N2242" s="122">
        <v>0</v>
      </c>
      <c r="O2242" s="122">
        <v>0</v>
      </c>
      <c r="P2242" s="122">
        <v>0</v>
      </c>
      <c r="Q2242" s="122">
        <v>0</v>
      </c>
      <c r="R2242" s="122">
        <v>0</v>
      </c>
      <c r="S2242" s="122">
        <v>0</v>
      </c>
      <c r="T2242" s="122">
        <v>0</v>
      </c>
      <c r="U2242" s="122">
        <v>0</v>
      </c>
      <c r="V2242" s="122">
        <v>0</v>
      </c>
      <c r="W2242" s="122">
        <v>0</v>
      </c>
      <c r="X2242" s="122">
        <v>0</v>
      </c>
      <c r="Y2242" s="122">
        <v>0</v>
      </c>
      <c r="Z2242" s="122">
        <v>0</v>
      </c>
      <c r="AA2242" s="122">
        <v>0</v>
      </c>
      <c r="AB2242" s="122">
        <v>0</v>
      </c>
      <c r="AC2242" s="122">
        <v>0</v>
      </c>
      <c r="AD2242" s="122">
        <v>0</v>
      </c>
      <c r="AE2242" s="122">
        <v>0</v>
      </c>
      <c r="AF2242" s="122">
        <v>0</v>
      </c>
      <c r="AG2242" s="122">
        <v>0</v>
      </c>
      <c r="AH2242" s="122">
        <v>0</v>
      </c>
      <c r="AI2242" s="122">
        <v>0</v>
      </c>
      <c r="AJ2242" s="122">
        <v>0</v>
      </c>
      <c r="AK2242" s="122">
        <v>0</v>
      </c>
      <c r="AL2242" s="122">
        <v>0</v>
      </c>
    </row>
    <row r="2243" spans="1:38" hidden="1" x14ac:dyDescent="0.25">
      <c r="A2243" s="122" t="s">
        <v>1991</v>
      </c>
      <c r="B2243" s="122">
        <v>1</v>
      </c>
      <c r="C2243" s="122" t="s">
        <v>2182</v>
      </c>
      <c r="D2243" s="122" t="s">
        <v>2123</v>
      </c>
      <c r="E2243" s="122">
        <v>41</v>
      </c>
      <c r="F2243" s="122">
        <v>2.70063133088E-2</v>
      </c>
      <c r="G2243" s="122">
        <v>2.73009479512E-2</v>
      </c>
      <c r="H2243" s="122">
        <v>2.91190606952E-2</v>
      </c>
      <c r="I2243" s="122">
        <v>3.0636153097200001E-2</v>
      </c>
      <c r="J2243" s="122">
        <v>3.0500450128400001E-2</v>
      </c>
      <c r="K2243" s="122">
        <v>3.1634657476799999E-2</v>
      </c>
      <c r="L2243" s="122">
        <v>3.2183001953200001E-2</v>
      </c>
      <c r="M2243" s="122">
        <v>3.3974006785600003E-2</v>
      </c>
      <c r="N2243" s="122">
        <v>3.4473497186799998E-2</v>
      </c>
      <c r="O2243" s="122">
        <v>3.2876967941999999E-2</v>
      </c>
      <c r="P2243" s="122">
        <v>3.3675620106800003E-2</v>
      </c>
      <c r="Q2243" s="122">
        <v>3.4190062171999998E-2</v>
      </c>
      <c r="R2243" s="122">
        <v>3.4143601545199999E-2</v>
      </c>
      <c r="S2243" s="122">
        <v>3.46760089312E-2</v>
      </c>
      <c r="T2243" s="122">
        <v>3.4278564656000002E-2</v>
      </c>
      <c r="U2243" s="122">
        <v>3.3861209619999999E-2</v>
      </c>
      <c r="V2243" s="122">
        <v>3.5564744093199999E-2</v>
      </c>
      <c r="W2243" s="122">
        <v>3.4165858126400002E-2</v>
      </c>
      <c r="X2243" s="122">
        <v>3.2942113315999999E-2</v>
      </c>
      <c r="Y2243" s="122">
        <v>3.2015076603999999E-2</v>
      </c>
      <c r="Z2243" s="122">
        <v>3.0065424984E-2</v>
      </c>
      <c r="AA2243" s="122">
        <v>2.53701409696E-2</v>
      </c>
      <c r="AB2243" s="122">
        <v>3.6310050282800002E-2</v>
      </c>
      <c r="AC2243" s="122">
        <v>3.5658033952799997E-2</v>
      </c>
      <c r="AD2243" s="122">
        <v>1.8434339601999999E-2</v>
      </c>
      <c r="AE2243" s="122">
        <v>2.63320916236E-2</v>
      </c>
      <c r="AF2243" s="122">
        <v>2.6314805963599999E-2</v>
      </c>
      <c r="AG2243" s="122">
        <v>2.7362662121200001E-2</v>
      </c>
      <c r="AH2243" s="122">
        <v>2.5908278426800001E-2</v>
      </c>
      <c r="AI2243" s="122">
        <v>2.8434881249599999E-2</v>
      </c>
      <c r="AJ2243" s="122">
        <v>1.7712313169600001E-2</v>
      </c>
      <c r="AK2243" s="122">
        <v>1.9704296740800001E-2</v>
      </c>
      <c r="AL2243" s="122">
        <v>0</v>
      </c>
    </row>
    <row r="2244" spans="1:38" hidden="1" x14ac:dyDescent="0.25">
      <c r="A2244" s="122" t="s">
        <v>1991</v>
      </c>
      <c r="B2244" s="122">
        <v>1</v>
      </c>
      <c r="C2244" s="122" t="s">
        <v>2182</v>
      </c>
      <c r="D2244" s="122" t="s">
        <v>2124</v>
      </c>
      <c r="E2244" s="122">
        <v>41</v>
      </c>
      <c r="F2244" s="122">
        <v>1.8161979612000001E-3</v>
      </c>
      <c r="G2244" s="122">
        <v>1.8270338072E-3</v>
      </c>
      <c r="H2244" s="122">
        <v>1.8435408376000001E-3</v>
      </c>
      <c r="I2244" s="122">
        <v>1.8895045175999999E-3</v>
      </c>
      <c r="J2244" s="122">
        <v>1.9313655255999999E-3</v>
      </c>
      <c r="K2244" s="122">
        <v>1.8995670596000001E-3</v>
      </c>
      <c r="L2244" s="122">
        <v>1.9324935167999999E-3</v>
      </c>
      <c r="M2244" s="122">
        <v>2.1430948728000001E-3</v>
      </c>
      <c r="N2244" s="122">
        <v>2.1746029423999999E-3</v>
      </c>
      <c r="O2244" s="122">
        <v>1.8705861075999999E-3</v>
      </c>
      <c r="P2244" s="122">
        <v>1.8787115648000001E-3</v>
      </c>
      <c r="Q2244" s="122">
        <v>1.8808295856E-3</v>
      </c>
      <c r="R2244" s="122">
        <v>1.8677809388000001E-3</v>
      </c>
      <c r="S2244" s="122">
        <v>1.8822407996E-3</v>
      </c>
      <c r="T2244" s="122">
        <v>1.8764081196E-3</v>
      </c>
      <c r="U2244" s="122">
        <v>1.8135517624E-3</v>
      </c>
      <c r="V2244" s="122">
        <v>1.9553910767999999E-3</v>
      </c>
      <c r="W2244" s="122">
        <v>1.8784786944E-3</v>
      </c>
      <c r="X2244" s="122">
        <v>1.7996567428000001E-3</v>
      </c>
      <c r="Y2244" s="122">
        <v>1.749011908E-3</v>
      </c>
      <c r="Z2244" s="122">
        <v>5.5145231624E-3</v>
      </c>
      <c r="AA2244" s="122">
        <v>2.4199044324E-3</v>
      </c>
      <c r="AB2244" s="122">
        <v>2.3263106132000002E-3</v>
      </c>
      <c r="AC2244" s="122">
        <v>4.3892715216000003E-3</v>
      </c>
      <c r="AD2244" s="122">
        <v>2.437181894E-3</v>
      </c>
      <c r="AE2244" s="122">
        <v>1.9958407868000002E-3</v>
      </c>
      <c r="AF2244" s="122">
        <v>2.1052300219999999E-3</v>
      </c>
      <c r="AG2244" s="122">
        <v>2.3129673112000002E-3</v>
      </c>
      <c r="AH2244" s="122">
        <v>8.1946278119999995E-4</v>
      </c>
      <c r="AI2244" s="122">
        <v>2.181592868E-4</v>
      </c>
      <c r="AJ2244" s="122">
        <v>2.3087959720000001E-4</v>
      </c>
      <c r="AK2244" s="122">
        <v>2.259796616E-4</v>
      </c>
      <c r="AL2244" s="122">
        <v>0</v>
      </c>
    </row>
    <row r="2245" spans="1:38" hidden="1" x14ac:dyDescent="0.25">
      <c r="A2245" s="122" t="s">
        <v>1991</v>
      </c>
      <c r="B2245" s="122">
        <v>1</v>
      </c>
      <c r="C2245" s="122" t="s">
        <v>2182</v>
      </c>
      <c r="D2245" s="122" t="s">
        <v>2125</v>
      </c>
      <c r="E2245" s="122">
        <v>41</v>
      </c>
      <c r="F2245" s="122">
        <v>0.37205065513559998</v>
      </c>
      <c r="G2245" s="122">
        <v>0.36597522141040001</v>
      </c>
      <c r="H2245" s="122">
        <v>0.36567449169999999</v>
      </c>
      <c r="I2245" s="122">
        <v>0.35764254569679998</v>
      </c>
      <c r="J2245" s="122">
        <v>0.37801697811079998</v>
      </c>
      <c r="K2245" s="122">
        <v>0.38087421614759998</v>
      </c>
      <c r="L2245" s="122">
        <v>0.38818087094640003</v>
      </c>
      <c r="M2245" s="122">
        <v>0.45685148851719998</v>
      </c>
      <c r="N2245" s="122">
        <v>0.45347207196479999</v>
      </c>
      <c r="O2245" s="122">
        <v>0.44395772917999998</v>
      </c>
      <c r="P2245" s="122">
        <v>0.28856021591879999</v>
      </c>
      <c r="Q2245" s="122">
        <v>0.43300211182760001</v>
      </c>
      <c r="R2245" s="122">
        <v>0.49716232013279998</v>
      </c>
      <c r="S2245" s="122">
        <v>0.44601556420400001</v>
      </c>
      <c r="T2245" s="122">
        <v>0.49558873822080002</v>
      </c>
      <c r="U2245" s="122">
        <v>0.48536182713760001</v>
      </c>
      <c r="V2245" s="122">
        <v>0.51722191296440001</v>
      </c>
      <c r="W2245" s="122">
        <v>0.56569191831599996</v>
      </c>
      <c r="X2245" s="122">
        <v>0.57689573027800001</v>
      </c>
      <c r="Y2245" s="122">
        <v>0.53203653341159995</v>
      </c>
      <c r="Z2245" s="122">
        <v>0.57839511931319998</v>
      </c>
      <c r="AA2245" s="122">
        <v>0.55054597364199998</v>
      </c>
      <c r="AB2245" s="122">
        <v>0.58881402096159996</v>
      </c>
      <c r="AC2245" s="122">
        <v>0.706508280436</v>
      </c>
      <c r="AD2245" s="122">
        <v>0.8091521229652</v>
      </c>
      <c r="AE2245" s="122">
        <v>0.74477631658919996</v>
      </c>
      <c r="AF2245" s="122">
        <v>0.65838550961120001</v>
      </c>
      <c r="AG2245" s="122">
        <v>2.0140746690847999</v>
      </c>
      <c r="AH2245" s="122">
        <v>1.8959149248872</v>
      </c>
      <c r="AI2245" s="122">
        <v>1.2407530439192</v>
      </c>
      <c r="AJ2245" s="122">
        <v>1.0598010900624</v>
      </c>
      <c r="AK2245" s="122">
        <v>0.82085567036759999</v>
      </c>
      <c r="AL2245" s="122">
        <v>0</v>
      </c>
    </row>
    <row r="2246" spans="1:38" hidden="1" x14ac:dyDescent="0.25">
      <c r="A2246" s="122" t="s">
        <v>1991</v>
      </c>
      <c r="B2246" s="122">
        <v>1</v>
      </c>
      <c r="C2246" s="122" t="s">
        <v>2182</v>
      </c>
      <c r="D2246" s="122" t="s">
        <v>2126</v>
      </c>
      <c r="E2246" s="122">
        <v>41</v>
      </c>
      <c r="F2246" s="122">
        <v>1.2140600169711999</v>
      </c>
      <c r="G2246" s="122">
        <v>1.18772636115</v>
      </c>
      <c r="H2246" s="122">
        <v>1.1652711271544001</v>
      </c>
      <c r="I2246" s="122">
        <v>1.1923391194120001</v>
      </c>
      <c r="J2246" s="122">
        <v>1.2177113753363999</v>
      </c>
      <c r="K2246" s="122">
        <v>1.2618072134275999</v>
      </c>
      <c r="L2246" s="122">
        <v>1.3075377828548</v>
      </c>
      <c r="M2246" s="122">
        <v>1.4019489793372</v>
      </c>
      <c r="N2246" s="122">
        <v>1.4019923177092</v>
      </c>
      <c r="O2246" s="122">
        <v>1.3592840561356001</v>
      </c>
      <c r="P2246" s="122">
        <v>1.5417786640424</v>
      </c>
      <c r="Q2246" s="122">
        <v>1.6835226805684</v>
      </c>
      <c r="R2246" s="122">
        <v>1.6915883360571999</v>
      </c>
      <c r="S2246" s="122">
        <v>1.7492935308883999</v>
      </c>
      <c r="T2246" s="122">
        <v>1.8847257776899999</v>
      </c>
      <c r="U2246" s="122">
        <v>2.0700882996023999</v>
      </c>
      <c r="V2246" s="122">
        <v>2.3628574946451999</v>
      </c>
      <c r="W2246" s="122">
        <v>2.4758583383912001</v>
      </c>
      <c r="X2246" s="122">
        <v>2.5904777652291999</v>
      </c>
      <c r="Y2246" s="122">
        <v>2.4338889699180002</v>
      </c>
      <c r="Z2246" s="122">
        <v>2.56904879938</v>
      </c>
      <c r="AA2246" s="122">
        <v>2.6902360840599999</v>
      </c>
      <c r="AB2246" s="122">
        <v>2.3289175581952</v>
      </c>
      <c r="AC2246" s="122">
        <v>2.2773431287151999</v>
      </c>
      <c r="AD2246" s="122">
        <v>2.3548025267116</v>
      </c>
      <c r="AE2246" s="122">
        <v>2.3629454125115998</v>
      </c>
      <c r="AF2246" s="122">
        <v>1.8626625082407999</v>
      </c>
      <c r="AG2246" s="122">
        <v>1.5217128747772</v>
      </c>
      <c r="AH2246" s="122">
        <v>1.3468302279627999</v>
      </c>
      <c r="AI2246" s="122">
        <v>1.5028223457548</v>
      </c>
      <c r="AJ2246" s="122">
        <v>1.6834371278060001</v>
      </c>
      <c r="AK2246" s="122">
        <v>1.8106674542208001</v>
      </c>
      <c r="AL2246" s="122">
        <v>0</v>
      </c>
    </row>
    <row r="2247" spans="1:38" hidden="1" x14ac:dyDescent="0.25">
      <c r="A2247" s="122" t="s">
        <v>2002</v>
      </c>
      <c r="B2247" s="122">
        <v>1</v>
      </c>
      <c r="C2247" s="122" t="s">
        <v>2183</v>
      </c>
      <c r="D2247" s="122" t="s">
        <v>2078</v>
      </c>
      <c r="E2247" s="122">
        <v>42</v>
      </c>
      <c r="F2247" s="122">
        <v>3.3590743216800001E-2</v>
      </c>
      <c r="G2247" s="122">
        <v>3.4583493837199997E-2</v>
      </c>
      <c r="H2247" s="122">
        <v>3.5648395476400002E-2</v>
      </c>
      <c r="I2247" s="122">
        <v>3.5664465916800003E-2</v>
      </c>
      <c r="J2247" s="122">
        <v>3.5247501771999999E-2</v>
      </c>
      <c r="K2247" s="122">
        <v>3.4560251518800003E-2</v>
      </c>
      <c r="L2247" s="122">
        <v>3.3880779441599999E-2</v>
      </c>
      <c r="M2247" s="122">
        <v>3.3630833714800003E-2</v>
      </c>
      <c r="N2247" s="122">
        <v>3.3915193373600001E-2</v>
      </c>
      <c r="O2247" s="122">
        <v>3.40582262692E-2</v>
      </c>
      <c r="P2247" s="122">
        <v>3.3940151039199999E-2</v>
      </c>
      <c r="Q2247" s="122">
        <v>3.35895191156E-2</v>
      </c>
      <c r="R2247" s="122">
        <v>3.3524994484800001E-2</v>
      </c>
      <c r="S2247" s="122">
        <v>3.314467275E-2</v>
      </c>
      <c r="T2247" s="122">
        <v>3.2627506102799998E-2</v>
      </c>
      <c r="U2247" s="122">
        <v>3.2092072403999999E-2</v>
      </c>
      <c r="V2247" s="122">
        <v>3.1335802338399998E-2</v>
      </c>
      <c r="W2247" s="122">
        <v>3.0355844075199999E-2</v>
      </c>
      <c r="X2247" s="122">
        <v>2.94600767216E-2</v>
      </c>
      <c r="Y2247" s="122">
        <v>2.84825101484E-2</v>
      </c>
      <c r="Z2247" s="122">
        <v>2.79722295832E-2</v>
      </c>
      <c r="AA2247" s="122">
        <v>2.8104808998000001E-2</v>
      </c>
      <c r="AB2247" s="122">
        <v>2.7977521642E-2</v>
      </c>
      <c r="AC2247" s="122">
        <v>2.6966308642E-2</v>
      </c>
      <c r="AD2247" s="122">
        <v>2.613822666E-2</v>
      </c>
      <c r="AE2247" s="122">
        <v>2.4840290971999999E-2</v>
      </c>
      <c r="AF2247" s="122">
        <v>2.4534587125999999E-2</v>
      </c>
      <c r="AG2247" s="122">
        <v>2.4075391908399999E-2</v>
      </c>
      <c r="AH2247" s="122">
        <v>2.3568432560400001E-2</v>
      </c>
      <c r="AI2247" s="122">
        <v>2.2976526140400001E-2</v>
      </c>
      <c r="AJ2247" s="122">
        <v>2.21765179384E-2</v>
      </c>
      <c r="AK2247" s="122">
        <v>2.1913531796800001E-2</v>
      </c>
      <c r="AL2247" s="122">
        <v>0</v>
      </c>
    </row>
    <row r="2248" spans="1:38" hidden="1" x14ac:dyDescent="0.25">
      <c r="A2248" s="122" t="s">
        <v>2002</v>
      </c>
      <c r="B2248" s="122">
        <v>1</v>
      </c>
      <c r="C2248" s="122" t="s">
        <v>2183</v>
      </c>
      <c r="D2248" s="122" t="s">
        <v>2079</v>
      </c>
      <c r="E2248" s="122">
        <v>42</v>
      </c>
      <c r="F2248" s="122">
        <v>0.57056091002959997</v>
      </c>
      <c r="G2248" s="122">
        <v>0.58090674258679997</v>
      </c>
      <c r="H2248" s="122">
        <v>0.59464327185480004</v>
      </c>
      <c r="I2248" s="122">
        <v>0.60098084994919998</v>
      </c>
      <c r="J2248" s="122">
        <v>0.61583823054880005</v>
      </c>
      <c r="K2248" s="122">
        <v>0.60496110886959997</v>
      </c>
      <c r="L2248" s="122">
        <v>0.60633544314279997</v>
      </c>
      <c r="M2248" s="122">
        <v>0.61429536276079999</v>
      </c>
      <c r="N2248" s="122">
        <v>0.61142078192439997</v>
      </c>
      <c r="O2248" s="122">
        <v>0.61672777536440004</v>
      </c>
      <c r="P2248" s="122">
        <v>0.61031520525920002</v>
      </c>
      <c r="Q2248" s="122">
        <v>0.60256864690120004</v>
      </c>
      <c r="R2248" s="122">
        <v>0.6041412307588</v>
      </c>
      <c r="S2248" s="122">
        <v>0.59981942000120003</v>
      </c>
      <c r="T2248" s="122">
        <v>0.60104716461719998</v>
      </c>
      <c r="U2248" s="122">
        <v>0.60183044836879995</v>
      </c>
      <c r="V2248" s="122">
        <v>0.59851622364239998</v>
      </c>
      <c r="W2248" s="122">
        <v>0.596650592398</v>
      </c>
      <c r="X2248" s="122">
        <v>0.59276682911040002</v>
      </c>
      <c r="Y2248" s="122">
        <v>0.56485583326199995</v>
      </c>
      <c r="Z2248" s="122">
        <v>0.56289104472999996</v>
      </c>
      <c r="AA2248" s="122">
        <v>0.55906374256320002</v>
      </c>
      <c r="AB2248" s="122">
        <v>0.55196872533880004</v>
      </c>
      <c r="AC2248" s="122">
        <v>0.54561007076800005</v>
      </c>
      <c r="AD2248" s="122">
        <v>0.54842363966319996</v>
      </c>
      <c r="AE2248" s="122">
        <v>0.55754753674760005</v>
      </c>
      <c r="AF2248" s="122">
        <v>0.55459123019159995</v>
      </c>
      <c r="AG2248" s="122">
        <v>0.55132109768399995</v>
      </c>
      <c r="AH2248" s="122">
        <v>0.54739239439080001</v>
      </c>
      <c r="AI2248" s="122">
        <v>0.54395079722200002</v>
      </c>
      <c r="AJ2248" s="122">
        <v>0.56512976706759999</v>
      </c>
      <c r="AK2248" s="122">
        <v>0.56244184318279999</v>
      </c>
      <c r="AL2248" s="122">
        <v>0</v>
      </c>
    </row>
    <row r="2249" spans="1:38" hidden="1" x14ac:dyDescent="0.25">
      <c r="A2249" s="122" t="s">
        <v>2002</v>
      </c>
      <c r="B2249" s="122">
        <v>1</v>
      </c>
      <c r="C2249" s="122" t="s">
        <v>2183</v>
      </c>
      <c r="D2249" s="122" t="s">
        <v>2080</v>
      </c>
      <c r="E2249" s="122">
        <v>42</v>
      </c>
      <c r="F2249" s="122">
        <v>0.41140029781479998</v>
      </c>
      <c r="G2249" s="122">
        <v>0.42094961023639998</v>
      </c>
      <c r="H2249" s="122">
        <v>0.4337774771988</v>
      </c>
      <c r="I2249" s="122">
        <v>0.44097571188719997</v>
      </c>
      <c r="J2249" s="122">
        <v>0.45613077356280002</v>
      </c>
      <c r="K2249" s="122">
        <v>0.4519973493028</v>
      </c>
      <c r="L2249" s="122">
        <v>0.45725353748199998</v>
      </c>
      <c r="M2249" s="122">
        <v>0.46512965546879997</v>
      </c>
      <c r="N2249" s="122">
        <v>0.46411017952040001</v>
      </c>
      <c r="O2249" s="122">
        <v>0.47255040875280002</v>
      </c>
      <c r="P2249" s="122">
        <v>0.47030911037599998</v>
      </c>
      <c r="Q2249" s="122">
        <v>0.46725936321680001</v>
      </c>
      <c r="R2249" s="122">
        <v>0.47154971956399999</v>
      </c>
      <c r="S2249" s="122">
        <v>0.46956925223320001</v>
      </c>
      <c r="T2249" s="122">
        <v>0.47365068075920003</v>
      </c>
      <c r="U2249" s="122">
        <v>0.47411401203879999</v>
      </c>
      <c r="V2249" s="122">
        <v>0.47015271210319998</v>
      </c>
      <c r="W2249" s="122">
        <v>0.46733177884400001</v>
      </c>
      <c r="X2249" s="122">
        <v>0.46256875234360001</v>
      </c>
      <c r="Y2249" s="122">
        <v>0.43462979203000002</v>
      </c>
      <c r="Z2249" s="122">
        <v>0.43335370614759999</v>
      </c>
      <c r="AA2249" s="122">
        <v>0.42896505495479997</v>
      </c>
      <c r="AB2249" s="122">
        <v>0.42103429752720001</v>
      </c>
      <c r="AC2249" s="122">
        <v>0.42125954899279999</v>
      </c>
      <c r="AD2249" s="122">
        <v>0.42661566481239999</v>
      </c>
      <c r="AE2249" s="122">
        <v>0.43801586233439999</v>
      </c>
      <c r="AF2249" s="122">
        <v>0.44296133422520001</v>
      </c>
      <c r="AG2249" s="122">
        <v>0.44781361199120001</v>
      </c>
      <c r="AH2249" s="122">
        <v>0.45157853348440002</v>
      </c>
      <c r="AI2249" s="122">
        <v>0.45675111641600002</v>
      </c>
      <c r="AJ2249" s="122">
        <v>0.4603189221456</v>
      </c>
      <c r="AK2249" s="122">
        <v>0.43676527820799999</v>
      </c>
      <c r="AL2249" s="122">
        <v>0</v>
      </c>
    </row>
    <row r="2250" spans="1:38" hidden="1" x14ac:dyDescent="0.25">
      <c r="A2250" s="122" t="s">
        <v>2002</v>
      </c>
      <c r="B2250" s="122">
        <v>1</v>
      </c>
      <c r="C2250" s="122" t="s">
        <v>2183</v>
      </c>
      <c r="D2250" s="122" t="s">
        <v>2133</v>
      </c>
      <c r="E2250" s="122">
        <v>42</v>
      </c>
      <c r="F2250" s="122">
        <v>3.4710749388000002E-3</v>
      </c>
      <c r="G2250" s="122">
        <v>3.5599879279999999E-3</v>
      </c>
      <c r="H2250" s="122">
        <v>3.6416879127999999E-3</v>
      </c>
      <c r="I2250" s="122">
        <v>3.678145282E-3</v>
      </c>
      <c r="J2250" s="122">
        <v>3.7068793075999999E-3</v>
      </c>
      <c r="K2250" s="122">
        <v>3.7232766591999999E-3</v>
      </c>
      <c r="L2250" s="122">
        <v>3.7272172167999999E-3</v>
      </c>
      <c r="M2250" s="122">
        <v>3.7543795799999998E-3</v>
      </c>
      <c r="N2250" s="122">
        <v>3.7723627843999998E-3</v>
      </c>
      <c r="O2250" s="122">
        <v>3.7910377540000002E-3</v>
      </c>
      <c r="P2250" s="122">
        <v>3.7599593304000001E-3</v>
      </c>
      <c r="Q2250" s="122">
        <v>3.7147476351999998E-3</v>
      </c>
      <c r="R2250" s="122">
        <v>3.6710139171999999E-3</v>
      </c>
      <c r="S2250" s="122">
        <v>3.6254229312E-3</v>
      </c>
      <c r="T2250" s="122">
        <v>3.5700855987999998E-3</v>
      </c>
      <c r="U2250" s="122">
        <v>3.5413525811999998E-3</v>
      </c>
      <c r="V2250" s="122">
        <v>3.4930937300000002E-3</v>
      </c>
      <c r="W2250" s="122">
        <v>3.4376512043999999E-3</v>
      </c>
      <c r="X2250" s="122">
        <v>3.4006593851999998E-3</v>
      </c>
      <c r="Y2250" s="122">
        <v>3.363704848E-3</v>
      </c>
      <c r="Z2250" s="122">
        <v>3.2899921879999999E-3</v>
      </c>
      <c r="AA2250" s="122">
        <v>3.2578366072E-3</v>
      </c>
      <c r="AB2250" s="122">
        <v>3.2273085516E-3</v>
      </c>
      <c r="AC2250" s="122">
        <v>3.1463876444E-3</v>
      </c>
      <c r="AD2250" s="122">
        <v>3.1395969219999999E-3</v>
      </c>
      <c r="AE2250" s="122">
        <v>3.1498864627999999E-3</v>
      </c>
      <c r="AF2250" s="122">
        <v>3.040627142E-3</v>
      </c>
      <c r="AG2250" s="122">
        <v>2.9267046928000001E-3</v>
      </c>
      <c r="AH2250" s="122">
        <v>2.8256166316000001E-3</v>
      </c>
      <c r="AI2250" s="122">
        <v>2.7199375699999999E-3</v>
      </c>
      <c r="AJ2250" s="122">
        <v>2.7519083283999999E-3</v>
      </c>
      <c r="AK2250" s="122">
        <v>2.6825039584000001E-3</v>
      </c>
      <c r="AL2250" s="122">
        <v>0</v>
      </c>
    </row>
    <row r="2251" spans="1:38" hidden="1" x14ac:dyDescent="0.25">
      <c r="A2251" s="122" t="s">
        <v>2002</v>
      </c>
      <c r="B2251" s="122">
        <v>1</v>
      </c>
      <c r="C2251" s="122" t="s">
        <v>2183</v>
      </c>
      <c r="D2251" s="122" t="s">
        <v>2081</v>
      </c>
      <c r="E2251" s="122">
        <v>42</v>
      </c>
      <c r="F2251" s="122">
        <v>0.2700623470188</v>
      </c>
      <c r="G2251" s="122">
        <v>0.27696621975960001</v>
      </c>
      <c r="H2251" s="122">
        <v>0.28497053480840001</v>
      </c>
      <c r="I2251" s="122">
        <v>0.28908284308120002</v>
      </c>
      <c r="J2251" s="122">
        <v>0.29510097530480001</v>
      </c>
      <c r="K2251" s="122">
        <v>0.3005716762608</v>
      </c>
      <c r="L2251" s="122">
        <v>0.30280999037520001</v>
      </c>
      <c r="M2251" s="122">
        <v>0.30731786345119999</v>
      </c>
      <c r="N2251" s="122">
        <v>0.31224697157640002</v>
      </c>
      <c r="O2251" s="122">
        <v>0.31694563971560002</v>
      </c>
      <c r="P2251" s="122">
        <v>0.32035135790000002</v>
      </c>
      <c r="Q2251" s="122">
        <v>0.32054719055800002</v>
      </c>
      <c r="R2251" s="122">
        <v>0.32226399676520001</v>
      </c>
      <c r="S2251" s="122">
        <v>0.32237154181959998</v>
      </c>
      <c r="T2251" s="122">
        <v>0.32136918262120001</v>
      </c>
      <c r="U2251" s="122">
        <v>0.32596438876959999</v>
      </c>
      <c r="V2251" s="122">
        <v>0.3295833135756</v>
      </c>
      <c r="W2251" s="122">
        <v>0.33120950896880003</v>
      </c>
      <c r="X2251" s="122">
        <v>0.33259679649000001</v>
      </c>
      <c r="Y2251" s="122">
        <v>0.330179923752</v>
      </c>
      <c r="Z2251" s="122">
        <v>0.32681601592920001</v>
      </c>
      <c r="AA2251" s="122">
        <v>0.33012630866319997</v>
      </c>
      <c r="AB2251" s="122">
        <v>0.33347435234959999</v>
      </c>
      <c r="AC2251" s="122">
        <v>0.32798194699479999</v>
      </c>
      <c r="AD2251" s="122">
        <v>0.32693674823320001</v>
      </c>
      <c r="AE2251" s="122">
        <v>0.32949201663560002</v>
      </c>
      <c r="AF2251" s="122">
        <v>0.32676734013280001</v>
      </c>
      <c r="AG2251" s="122">
        <v>0.3231770103744</v>
      </c>
      <c r="AH2251" s="122">
        <v>0.32036170387480001</v>
      </c>
      <c r="AI2251" s="122">
        <v>0.31708447608599999</v>
      </c>
      <c r="AJ2251" s="122">
        <v>0.3139134966464</v>
      </c>
      <c r="AK2251" s="122">
        <v>0.31197465908279998</v>
      </c>
      <c r="AL2251" s="122">
        <v>0</v>
      </c>
    </row>
    <row r="2252" spans="1:38" x14ac:dyDescent="0.25">
      <c r="A2252" s="122" t="s">
        <v>2002</v>
      </c>
      <c r="B2252" s="122">
        <v>1</v>
      </c>
      <c r="C2252" s="122" t="s">
        <v>2183</v>
      </c>
      <c r="D2252" s="122" t="s">
        <v>2082</v>
      </c>
      <c r="E2252" s="122">
        <v>42</v>
      </c>
      <c r="F2252" s="122">
        <v>1.9818239788787999</v>
      </c>
      <c r="G2252" s="122">
        <v>2.0146559262872001</v>
      </c>
      <c r="H2252" s="122">
        <v>2.0470446344431998</v>
      </c>
      <c r="I2252" s="122">
        <v>2.0267525672408002</v>
      </c>
      <c r="J2252" s="122">
        <v>2.0178291459508002</v>
      </c>
      <c r="K2252" s="122">
        <v>1.977231052174</v>
      </c>
      <c r="L2252" s="122">
        <v>1.9455892454292001</v>
      </c>
      <c r="M2252" s="122">
        <v>1.9481009274468</v>
      </c>
      <c r="N2252" s="122">
        <v>1.9461601728016</v>
      </c>
      <c r="O2252" s="122">
        <v>1.9645154556076001</v>
      </c>
      <c r="P2252" s="122">
        <v>1.9628885331188</v>
      </c>
      <c r="Q2252" s="122">
        <v>1.937958183196</v>
      </c>
      <c r="R2252" s="122">
        <v>1.9328367854824</v>
      </c>
      <c r="S2252" s="122">
        <v>1.908983834604</v>
      </c>
      <c r="T2252" s="122">
        <v>1.8785626128163999</v>
      </c>
      <c r="U2252" s="122">
        <v>1.8729526586092</v>
      </c>
      <c r="V2252" s="122">
        <v>1.8556928703628</v>
      </c>
      <c r="W2252" s="122">
        <v>1.8479243843983999</v>
      </c>
      <c r="X2252" s="122">
        <v>1.8356350873280001</v>
      </c>
      <c r="Y2252" s="122">
        <v>1.8164334749736</v>
      </c>
      <c r="Z2252" s="122">
        <v>1.8000786980204</v>
      </c>
      <c r="AA2252" s="122">
        <v>1.8270489971916</v>
      </c>
      <c r="AB2252" s="122">
        <v>1.8513969057919999</v>
      </c>
      <c r="AC2252" s="122">
        <v>1.8130518114464</v>
      </c>
      <c r="AD2252" s="122">
        <v>1.7853873553124</v>
      </c>
      <c r="AE2252" s="122">
        <v>1.7772525390452001</v>
      </c>
      <c r="AF2252" s="122">
        <v>1.7494867595912</v>
      </c>
      <c r="AG2252" s="122">
        <v>1.7179643467615999</v>
      </c>
      <c r="AH2252" s="122">
        <v>1.6899544092144001</v>
      </c>
      <c r="AI2252" s="122">
        <v>1.6504420335368</v>
      </c>
      <c r="AJ2252" s="122">
        <v>1.6371184449339999</v>
      </c>
      <c r="AK2252" s="122">
        <v>1.595618958934</v>
      </c>
      <c r="AL2252" s="122">
        <v>0</v>
      </c>
    </row>
    <row r="2253" spans="1:38" hidden="1" x14ac:dyDescent="0.25">
      <c r="A2253" s="122" t="s">
        <v>2002</v>
      </c>
      <c r="B2253" s="122">
        <v>1</v>
      </c>
      <c r="C2253" s="122" t="s">
        <v>2183</v>
      </c>
      <c r="D2253" s="122" t="s">
        <v>474</v>
      </c>
      <c r="E2253" s="122">
        <v>42</v>
      </c>
      <c r="F2253" s="122">
        <v>0.36291650548159998</v>
      </c>
      <c r="G2253" s="122">
        <v>0.37016391938960003</v>
      </c>
      <c r="H2253" s="122">
        <v>0.38030266652560002</v>
      </c>
      <c r="I2253" s="122">
        <v>0.3834871286148</v>
      </c>
      <c r="J2253" s="122">
        <v>0.39084468334799999</v>
      </c>
      <c r="K2253" s="122">
        <v>0.39481610225399999</v>
      </c>
      <c r="L2253" s="122">
        <v>0.3952446420356</v>
      </c>
      <c r="M2253" s="122">
        <v>0.39693760768199998</v>
      </c>
      <c r="N2253" s="122">
        <v>0.40317352887840002</v>
      </c>
      <c r="O2253" s="122">
        <v>0.40937222957120001</v>
      </c>
      <c r="P2253" s="122">
        <v>0.41181143048079999</v>
      </c>
      <c r="Q2253" s="122">
        <v>0.4101839542388</v>
      </c>
      <c r="R2253" s="122">
        <v>0.41412560797999998</v>
      </c>
      <c r="S2253" s="122">
        <v>0.4098708841416</v>
      </c>
      <c r="T2253" s="122">
        <v>0.40352922628760002</v>
      </c>
      <c r="U2253" s="122">
        <v>0.403506799892</v>
      </c>
      <c r="V2253" s="122">
        <v>0.40899829418</v>
      </c>
      <c r="W2253" s="122">
        <v>0.41204177137480003</v>
      </c>
      <c r="X2253" s="122">
        <v>0.4124976424688</v>
      </c>
      <c r="Y2253" s="122">
        <v>0.40839080525600002</v>
      </c>
      <c r="Z2253" s="122">
        <v>0.40287589233080001</v>
      </c>
      <c r="AA2253" s="122">
        <v>0.40549599359080002</v>
      </c>
      <c r="AB2253" s="122">
        <v>0.40873482133959999</v>
      </c>
      <c r="AC2253" s="122">
        <v>0.40162110215919999</v>
      </c>
      <c r="AD2253" s="122">
        <v>0.39360251914760003</v>
      </c>
      <c r="AE2253" s="122">
        <v>0.39600860137720001</v>
      </c>
      <c r="AF2253" s="122">
        <v>0.39783244894679998</v>
      </c>
      <c r="AG2253" s="122">
        <v>0.39760363900599999</v>
      </c>
      <c r="AH2253" s="122">
        <v>0.39585169349880001</v>
      </c>
      <c r="AI2253" s="122">
        <v>0.39475072782319998</v>
      </c>
      <c r="AJ2253" s="122">
        <v>0.39095593674759999</v>
      </c>
      <c r="AK2253" s="122">
        <v>0.38253723588920002</v>
      </c>
      <c r="AL2253" s="122">
        <v>0</v>
      </c>
    </row>
    <row r="2254" spans="1:38" hidden="1" x14ac:dyDescent="0.25">
      <c r="A2254" s="122" t="s">
        <v>2002</v>
      </c>
      <c r="B2254" s="122">
        <v>1</v>
      </c>
      <c r="C2254" s="122" t="s">
        <v>2183</v>
      </c>
      <c r="D2254" s="122" t="s">
        <v>2083</v>
      </c>
      <c r="E2254" s="122">
        <v>42</v>
      </c>
      <c r="F2254" s="122">
        <v>0.23364825331960001</v>
      </c>
      <c r="G2254" s="122">
        <v>0.23531103468600001</v>
      </c>
      <c r="H2254" s="122">
        <v>0.23595016036200001</v>
      </c>
      <c r="I2254" s="122">
        <v>0.23383919581400001</v>
      </c>
      <c r="J2254" s="122">
        <v>0.23177858746839999</v>
      </c>
      <c r="K2254" s="122">
        <v>0.22905061331320001</v>
      </c>
      <c r="L2254" s="122">
        <v>0.22660570019920001</v>
      </c>
      <c r="M2254" s="122">
        <v>0.22611289715839999</v>
      </c>
      <c r="N2254" s="122">
        <v>0.22518859427400001</v>
      </c>
      <c r="O2254" s="122">
        <v>0.2247357361284</v>
      </c>
      <c r="P2254" s="122">
        <v>0.22394388253719999</v>
      </c>
      <c r="Q2254" s="122">
        <v>0.22191409778439999</v>
      </c>
      <c r="R2254" s="122">
        <v>0.22055741958880001</v>
      </c>
      <c r="S2254" s="122">
        <v>0.21902707188039999</v>
      </c>
      <c r="T2254" s="122">
        <v>0.2162216564312</v>
      </c>
      <c r="U2254" s="122">
        <v>0.2152998693888</v>
      </c>
      <c r="V2254" s="122">
        <v>0.21339149393519999</v>
      </c>
      <c r="W2254" s="122">
        <v>0.2114920175228</v>
      </c>
      <c r="X2254" s="122">
        <v>0.21088327438359999</v>
      </c>
      <c r="Y2254" s="122">
        <v>0.20973424840759999</v>
      </c>
      <c r="Z2254" s="122">
        <v>0.2070735621724</v>
      </c>
      <c r="AA2254" s="122">
        <v>0.20701657704840001</v>
      </c>
      <c r="AB2254" s="122">
        <v>0.20700157635640001</v>
      </c>
      <c r="AC2254" s="122">
        <v>0.2026818497032</v>
      </c>
      <c r="AD2254" s="122">
        <v>0.20264599636399999</v>
      </c>
      <c r="AE2254" s="122">
        <v>0.20375358997000001</v>
      </c>
      <c r="AF2254" s="122">
        <v>0.1980021743672</v>
      </c>
      <c r="AG2254" s="122">
        <v>0.192223834334</v>
      </c>
      <c r="AH2254" s="122">
        <v>0.1871331950572</v>
      </c>
      <c r="AI2254" s="122">
        <v>0.1815055835404</v>
      </c>
      <c r="AJ2254" s="122">
        <v>0.18581029143880001</v>
      </c>
      <c r="AK2254" s="122">
        <v>0.18296516174159999</v>
      </c>
      <c r="AL2254" s="122">
        <v>0</v>
      </c>
    </row>
    <row r="2255" spans="1:38" hidden="1" x14ac:dyDescent="0.25">
      <c r="A2255" s="122" t="s">
        <v>2002</v>
      </c>
      <c r="B2255" s="122">
        <v>1</v>
      </c>
      <c r="C2255" s="122" t="s">
        <v>2183</v>
      </c>
      <c r="D2255" s="122" t="s">
        <v>2084</v>
      </c>
      <c r="E2255" s="122">
        <v>42</v>
      </c>
      <c r="F2255" s="122">
        <v>3.1188927543200001E-2</v>
      </c>
      <c r="G2255" s="122">
        <v>3.0975516020399999E-2</v>
      </c>
      <c r="H2255" s="122">
        <v>3.0868905916799999E-2</v>
      </c>
      <c r="I2255" s="122">
        <v>2.9964974788E-2</v>
      </c>
      <c r="J2255" s="122">
        <v>2.88687705096E-2</v>
      </c>
      <c r="K2255" s="122">
        <v>2.76600805264E-2</v>
      </c>
      <c r="L2255" s="122">
        <v>2.6393854617200001E-2</v>
      </c>
      <c r="M2255" s="122">
        <v>2.5729280684800002E-2</v>
      </c>
      <c r="N2255" s="122">
        <v>2.53051606332E-2</v>
      </c>
      <c r="O2255" s="122">
        <v>2.5273764558000001E-2</v>
      </c>
      <c r="P2255" s="122">
        <v>2.50717735492E-2</v>
      </c>
      <c r="Q2255" s="122">
        <v>2.4678482544799998E-2</v>
      </c>
      <c r="R2255" s="122">
        <v>2.4094559941200001E-2</v>
      </c>
      <c r="S2255" s="122">
        <v>2.33719944416E-2</v>
      </c>
      <c r="T2255" s="122">
        <v>2.2601815028800001E-2</v>
      </c>
      <c r="U2255" s="122">
        <v>2.22026946848E-2</v>
      </c>
      <c r="V2255" s="122">
        <v>2.17763895076E-2</v>
      </c>
      <c r="W2255" s="122">
        <v>2.13538569608E-2</v>
      </c>
      <c r="X2255" s="122">
        <v>2.0973041644799999E-2</v>
      </c>
      <c r="Y2255" s="122">
        <v>2.07824909068E-2</v>
      </c>
      <c r="Z2255" s="122">
        <v>2.0733587615999999E-2</v>
      </c>
      <c r="AA2255" s="122">
        <v>2.1479987827199998E-2</v>
      </c>
      <c r="AB2255" s="122">
        <v>2.213839712E-2</v>
      </c>
      <c r="AC2255" s="122">
        <v>2.1981938521199999E-2</v>
      </c>
      <c r="AD2255" s="122">
        <v>2.1623789549599998E-2</v>
      </c>
      <c r="AE2255" s="122">
        <v>2.15931630152E-2</v>
      </c>
      <c r="AF2255" s="122">
        <v>2.1546418460000001E-2</v>
      </c>
      <c r="AG2255" s="122">
        <v>2.1443385275200001E-2</v>
      </c>
      <c r="AH2255" s="122">
        <v>2.1249216237200001E-2</v>
      </c>
      <c r="AI2255" s="122">
        <v>2.09018348756E-2</v>
      </c>
      <c r="AJ2255" s="122">
        <v>1.9867720291999999E-2</v>
      </c>
      <c r="AK2255" s="122">
        <v>1.8825491431599999E-2</v>
      </c>
      <c r="AL2255" s="122">
        <v>0</v>
      </c>
    </row>
    <row r="2256" spans="1:38" hidden="1" x14ac:dyDescent="0.25">
      <c r="A2256" s="122" t="s">
        <v>2002</v>
      </c>
      <c r="B2256" s="122">
        <v>1</v>
      </c>
      <c r="C2256" s="122" t="s">
        <v>2183</v>
      </c>
      <c r="D2256" s="122" t="s">
        <v>2085</v>
      </c>
      <c r="E2256" s="122">
        <v>42</v>
      </c>
      <c r="F2256" s="122">
        <v>8.7877850533200005E-2</v>
      </c>
      <c r="G2256" s="122">
        <v>9.0979655270000001E-2</v>
      </c>
      <c r="H2256" s="122">
        <v>9.4347367981999997E-2</v>
      </c>
      <c r="I2256" s="122">
        <v>9.626665559E-2</v>
      </c>
      <c r="J2256" s="122">
        <v>9.9468711599599996E-2</v>
      </c>
      <c r="K2256" s="122">
        <v>0.10166244653879999</v>
      </c>
      <c r="L2256" s="122">
        <v>0.1041056233476</v>
      </c>
      <c r="M2256" s="122">
        <v>0.1059086246288</v>
      </c>
      <c r="N2256" s="122">
        <v>0.1069447103312</v>
      </c>
      <c r="O2256" s="122">
        <v>0.11035735616639999</v>
      </c>
      <c r="P2256" s="122">
        <v>0.1116375121148</v>
      </c>
      <c r="Q2256" s="122">
        <v>0.1128754724076</v>
      </c>
      <c r="R2256" s="122">
        <v>0.1150061499384</v>
      </c>
      <c r="S2256" s="122">
        <v>0.1154113427264</v>
      </c>
      <c r="T2256" s="122">
        <v>0.1170286837384</v>
      </c>
      <c r="U2256" s="122">
        <v>0.1201927677888</v>
      </c>
      <c r="V2256" s="122">
        <v>0.1225861180712</v>
      </c>
      <c r="W2256" s="122">
        <v>0.124959051462</v>
      </c>
      <c r="X2256" s="122">
        <v>0.127702808828</v>
      </c>
      <c r="Y2256" s="122">
        <v>0.124574606842</v>
      </c>
      <c r="Z2256" s="122">
        <v>0.12518778513359999</v>
      </c>
      <c r="AA2256" s="122">
        <v>0.12978768495840001</v>
      </c>
      <c r="AB2256" s="122">
        <v>0.13194165563599999</v>
      </c>
      <c r="AC2256" s="122">
        <v>0.1336852979448</v>
      </c>
      <c r="AD2256" s="122">
        <v>0.136404924782</v>
      </c>
      <c r="AE2256" s="122">
        <v>0.14114336951959999</v>
      </c>
      <c r="AF2256" s="122">
        <v>0.14410855610760001</v>
      </c>
      <c r="AG2256" s="122">
        <v>0.14691997591040001</v>
      </c>
      <c r="AH2256" s="122">
        <v>0.14975547617240001</v>
      </c>
      <c r="AI2256" s="122">
        <v>0.15323653292639999</v>
      </c>
      <c r="AJ2256" s="122">
        <v>0.1464946354844</v>
      </c>
      <c r="AK2256" s="122">
        <v>0.14859646422879999</v>
      </c>
      <c r="AL2256" s="122">
        <v>0</v>
      </c>
    </row>
    <row r="2257" spans="1:38" hidden="1" x14ac:dyDescent="0.25">
      <c r="A2257" s="122" t="s">
        <v>2002</v>
      </c>
      <c r="B2257" s="122">
        <v>1</v>
      </c>
      <c r="C2257" s="122" t="s">
        <v>2183</v>
      </c>
      <c r="D2257" s="122" t="s">
        <v>2086</v>
      </c>
      <c r="E2257" s="122">
        <v>42</v>
      </c>
      <c r="F2257" s="122">
        <v>1.1074400437464</v>
      </c>
      <c r="G2257" s="122">
        <v>1.1314416564556</v>
      </c>
      <c r="H2257" s="122">
        <v>1.1512816249368001</v>
      </c>
      <c r="I2257" s="122">
        <v>1.1584474608840001</v>
      </c>
      <c r="J2257" s="122">
        <v>1.1690129975664001</v>
      </c>
      <c r="K2257" s="122">
        <v>1.159049450356</v>
      </c>
      <c r="L2257" s="122">
        <v>1.1568839756992</v>
      </c>
      <c r="M2257" s="122">
        <v>1.1702860523172001</v>
      </c>
      <c r="N2257" s="122">
        <v>1.17323100391</v>
      </c>
      <c r="O2257" s="122">
        <v>1.1738972242871999</v>
      </c>
      <c r="P2257" s="122">
        <v>1.1738821322144</v>
      </c>
      <c r="Q2257" s="122">
        <v>1.1643241552879999</v>
      </c>
      <c r="R2257" s="122">
        <v>1.1652934266316</v>
      </c>
      <c r="S2257" s="122">
        <v>1.1607782784667999</v>
      </c>
      <c r="T2257" s="122">
        <v>1.1606210905968</v>
      </c>
      <c r="U2257" s="122">
        <v>1.1630835523159999</v>
      </c>
      <c r="V2257" s="122">
        <v>1.1604659832472</v>
      </c>
      <c r="W2257" s="122">
        <v>1.1535126410387999</v>
      </c>
      <c r="X2257" s="122">
        <v>1.1472820043804</v>
      </c>
      <c r="Y2257" s="122">
        <v>1.1307315224548</v>
      </c>
      <c r="Z2257" s="122">
        <v>1.1172856944536</v>
      </c>
      <c r="AA2257" s="122">
        <v>1.1220549013604</v>
      </c>
      <c r="AB2257" s="122">
        <v>1.1266863635860001</v>
      </c>
      <c r="AC2257" s="122">
        <v>1.1074567095479999</v>
      </c>
      <c r="AD2257" s="122">
        <v>1.10943504875</v>
      </c>
      <c r="AE2257" s="122">
        <v>1.1246944641604</v>
      </c>
      <c r="AF2257" s="122">
        <v>1.11121344523</v>
      </c>
      <c r="AG2257" s="122">
        <v>1.0944395306012</v>
      </c>
      <c r="AH2257" s="122">
        <v>1.0777543701064001</v>
      </c>
      <c r="AI2257" s="122">
        <v>1.0573310797476001</v>
      </c>
      <c r="AJ2257" s="122">
        <v>1.0730874445704</v>
      </c>
      <c r="AK2257" s="122">
        <v>1.0364456159344</v>
      </c>
      <c r="AL2257" s="122">
        <v>0</v>
      </c>
    </row>
    <row r="2258" spans="1:38" hidden="1" x14ac:dyDescent="0.25">
      <c r="A2258" s="122" t="s">
        <v>2002</v>
      </c>
      <c r="B2258" s="122">
        <v>1</v>
      </c>
      <c r="C2258" s="122" t="s">
        <v>2183</v>
      </c>
      <c r="D2258" s="122" t="s">
        <v>2087</v>
      </c>
      <c r="E2258" s="122">
        <v>42</v>
      </c>
      <c r="F2258" s="122">
        <v>0.80229617766479999</v>
      </c>
      <c r="G2258" s="122">
        <v>0.81791634514519995</v>
      </c>
      <c r="H2258" s="122">
        <v>0.83944788523400005</v>
      </c>
      <c r="I2258" s="122">
        <v>0.84810949281799997</v>
      </c>
      <c r="J2258" s="122">
        <v>0.86965834625039995</v>
      </c>
      <c r="K2258" s="122">
        <v>0.85386608760600002</v>
      </c>
      <c r="L2258" s="122">
        <v>0.85527329734839996</v>
      </c>
      <c r="M2258" s="122">
        <v>0.86891830369120004</v>
      </c>
      <c r="N2258" s="122">
        <v>0.86820162657199995</v>
      </c>
      <c r="O2258" s="122">
        <v>0.87821537226080004</v>
      </c>
      <c r="P2258" s="122">
        <v>0.87306572767680002</v>
      </c>
      <c r="Q2258" s="122">
        <v>0.86344809715079995</v>
      </c>
      <c r="R2258" s="122">
        <v>0.86610381417560001</v>
      </c>
      <c r="S2258" s="122">
        <v>0.85942631526919999</v>
      </c>
      <c r="T2258" s="122">
        <v>0.85969939604360002</v>
      </c>
      <c r="U2258" s="122">
        <v>0.86462380133920003</v>
      </c>
      <c r="V2258" s="122">
        <v>0.86524294739679997</v>
      </c>
      <c r="W2258" s="122">
        <v>0.86751083704319998</v>
      </c>
      <c r="X2258" s="122">
        <v>0.86290095069079997</v>
      </c>
      <c r="Y2258" s="122">
        <v>0.83063140644120004</v>
      </c>
      <c r="Z2258" s="122">
        <v>0.82894126430079995</v>
      </c>
      <c r="AA2258" s="122">
        <v>0.83142541956039995</v>
      </c>
      <c r="AB2258" s="122">
        <v>0.82953267954200005</v>
      </c>
      <c r="AC2258" s="122">
        <v>0.81955575296000005</v>
      </c>
      <c r="AD2258" s="122">
        <v>0.81973377770760003</v>
      </c>
      <c r="AE2258" s="122">
        <v>0.83040154414</v>
      </c>
      <c r="AF2258" s="122">
        <v>0.83276156984159999</v>
      </c>
      <c r="AG2258" s="122">
        <v>0.83371449851479995</v>
      </c>
      <c r="AH2258" s="122">
        <v>0.83275004662639995</v>
      </c>
      <c r="AI2258" s="122">
        <v>0.83114266115440005</v>
      </c>
      <c r="AJ2258" s="122">
        <v>0.83013051397360005</v>
      </c>
      <c r="AK2258" s="122">
        <v>0.80913429565640005</v>
      </c>
      <c r="AL2258" s="122">
        <v>0</v>
      </c>
    </row>
    <row r="2259" spans="1:38" hidden="1" x14ac:dyDescent="0.25">
      <c r="A2259" s="122" t="s">
        <v>2002</v>
      </c>
      <c r="B2259" s="122">
        <v>1</v>
      </c>
      <c r="C2259" s="122" t="s">
        <v>2183</v>
      </c>
      <c r="D2259" s="122" t="s">
        <v>2134</v>
      </c>
      <c r="E2259" s="122">
        <v>42</v>
      </c>
      <c r="F2259" s="122">
        <v>1.04470279144E-2</v>
      </c>
      <c r="G2259" s="122">
        <v>1.07179815232E-2</v>
      </c>
      <c r="H2259" s="122">
        <v>1.0966311185200001E-2</v>
      </c>
      <c r="I2259" s="122">
        <v>1.09608290848E-2</v>
      </c>
      <c r="J2259" s="122">
        <v>1.08465847336E-2</v>
      </c>
      <c r="K2259" s="122">
        <v>1.08136430304E-2</v>
      </c>
      <c r="L2259" s="122">
        <v>1.07773704892E-2</v>
      </c>
      <c r="M2259" s="122">
        <v>1.0817068967599999E-2</v>
      </c>
      <c r="N2259" s="122">
        <v>1.08880097956E-2</v>
      </c>
      <c r="O2259" s="122">
        <v>1.0960976014800001E-2</v>
      </c>
      <c r="P2259" s="122">
        <v>1.10072242392E-2</v>
      </c>
      <c r="Q2259" s="122">
        <v>1.09411864072E-2</v>
      </c>
      <c r="R2259" s="122">
        <v>1.088217319E-2</v>
      </c>
      <c r="S2259" s="122">
        <v>1.0809895558E-2</v>
      </c>
      <c r="T2259" s="122">
        <v>1.0712428809599999E-2</v>
      </c>
      <c r="U2259" s="122">
        <v>1.06724145024E-2</v>
      </c>
      <c r="V2259" s="122">
        <v>1.0591249886E-2</v>
      </c>
      <c r="W2259" s="122">
        <v>1.0511220848800001E-2</v>
      </c>
      <c r="X2259" s="122">
        <v>1.0495469865999999E-2</v>
      </c>
      <c r="Y2259" s="122">
        <v>1.04731940488E-2</v>
      </c>
      <c r="Z2259" s="122">
        <v>1.0317224484E-2</v>
      </c>
      <c r="AA2259" s="122">
        <v>1.02735478888E-2</v>
      </c>
      <c r="AB2259" s="122">
        <v>1.02560474352E-2</v>
      </c>
      <c r="AC2259" s="122">
        <v>1.0100489652399999E-2</v>
      </c>
      <c r="AD2259" s="122">
        <v>1.01943544248E-2</v>
      </c>
      <c r="AE2259" s="122">
        <v>1.03419783908E-2</v>
      </c>
      <c r="AF2259" s="122">
        <v>1.0083029499199999E-2</v>
      </c>
      <c r="AG2259" s="122">
        <v>9.8096359172000006E-3</v>
      </c>
      <c r="AH2259" s="122">
        <v>9.5799167211999998E-3</v>
      </c>
      <c r="AI2259" s="122">
        <v>9.3334809540000004E-3</v>
      </c>
      <c r="AJ2259" s="122">
        <v>9.5501093436000002E-3</v>
      </c>
      <c r="AK2259" s="122">
        <v>9.4133509148000005E-3</v>
      </c>
      <c r="AL2259" s="122">
        <v>0</v>
      </c>
    </row>
    <row r="2260" spans="1:38" hidden="1" x14ac:dyDescent="0.25">
      <c r="A2260" s="122" t="s">
        <v>2002</v>
      </c>
      <c r="B2260" s="122">
        <v>1</v>
      </c>
      <c r="C2260" s="122" t="s">
        <v>2183</v>
      </c>
      <c r="D2260" s="122" t="s">
        <v>2088</v>
      </c>
      <c r="E2260" s="122">
        <v>42</v>
      </c>
      <c r="F2260" s="122">
        <v>8.9702887738800002E-2</v>
      </c>
      <c r="G2260" s="122">
        <v>9.1522242663599998E-2</v>
      </c>
      <c r="H2260" s="122">
        <v>9.3065980209999996E-2</v>
      </c>
      <c r="I2260" s="122">
        <v>9.31452523708E-2</v>
      </c>
      <c r="J2260" s="122">
        <v>9.3359701293599995E-2</v>
      </c>
      <c r="K2260" s="122">
        <v>9.3043023511200001E-2</v>
      </c>
      <c r="L2260" s="122">
        <v>9.2640218381199999E-2</v>
      </c>
      <c r="M2260" s="122">
        <v>9.2920049059599996E-2</v>
      </c>
      <c r="N2260" s="122">
        <v>9.2466142173999996E-2</v>
      </c>
      <c r="O2260" s="122">
        <v>9.1902497646400003E-2</v>
      </c>
      <c r="P2260" s="122">
        <v>9.1569685905599996E-2</v>
      </c>
      <c r="Q2260" s="122">
        <v>9.1064697068799993E-2</v>
      </c>
      <c r="R2260" s="122">
        <v>9.0997238973200001E-2</v>
      </c>
      <c r="S2260" s="122">
        <v>9.0678304961999995E-2</v>
      </c>
      <c r="T2260" s="122">
        <v>9.0380543007999997E-2</v>
      </c>
      <c r="U2260" s="122">
        <v>9.0622604937199994E-2</v>
      </c>
      <c r="V2260" s="122">
        <v>9.0252990931599997E-2</v>
      </c>
      <c r="W2260" s="122">
        <v>8.9479323211600001E-2</v>
      </c>
      <c r="X2260" s="122">
        <v>8.9660949341600002E-2</v>
      </c>
      <c r="Y2260" s="122">
        <v>8.9597373653200002E-2</v>
      </c>
      <c r="Z2260" s="122">
        <v>8.8576726568400002E-2</v>
      </c>
      <c r="AA2260" s="122">
        <v>8.8475168174400001E-2</v>
      </c>
      <c r="AB2260" s="122">
        <v>8.8522730987599996E-2</v>
      </c>
      <c r="AC2260" s="122">
        <v>8.7529207264799999E-2</v>
      </c>
      <c r="AD2260" s="122">
        <v>8.8383634508400005E-2</v>
      </c>
      <c r="AE2260" s="122">
        <v>8.9762954360800007E-2</v>
      </c>
      <c r="AF2260" s="122">
        <v>8.7671045901600006E-2</v>
      </c>
      <c r="AG2260" s="122">
        <v>8.5178952972399996E-2</v>
      </c>
      <c r="AH2260" s="122">
        <v>8.3097129866799999E-2</v>
      </c>
      <c r="AI2260" s="122">
        <v>8.0661355963999995E-2</v>
      </c>
      <c r="AJ2260" s="122">
        <v>8.3304047380399995E-2</v>
      </c>
      <c r="AK2260" s="122">
        <v>8.1888614295600001E-2</v>
      </c>
      <c r="AL2260" s="122">
        <v>0</v>
      </c>
    </row>
    <row r="2261" spans="1:38" hidden="1" x14ac:dyDescent="0.25">
      <c r="A2261" s="122" t="s">
        <v>2002</v>
      </c>
      <c r="B2261" s="122">
        <v>1</v>
      </c>
      <c r="C2261" s="122" t="s">
        <v>2183</v>
      </c>
      <c r="D2261" s="122" t="s">
        <v>2089</v>
      </c>
      <c r="E2261" s="122">
        <v>42</v>
      </c>
      <c r="F2261" s="122">
        <v>0.46653411560559999</v>
      </c>
      <c r="G2261" s="122">
        <v>0.4736336881164</v>
      </c>
      <c r="H2261" s="122">
        <v>0.48733559625520001</v>
      </c>
      <c r="I2261" s="122">
        <v>0.48729986926879998</v>
      </c>
      <c r="J2261" s="122">
        <v>0.49939159488399998</v>
      </c>
      <c r="K2261" s="122">
        <v>0.50498918321039998</v>
      </c>
      <c r="L2261" s="122">
        <v>0.50381121432599996</v>
      </c>
      <c r="M2261" s="122">
        <v>0.49891357052599999</v>
      </c>
      <c r="N2261" s="122">
        <v>0.50624561492679998</v>
      </c>
      <c r="O2261" s="122">
        <v>0.51307418021439999</v>
      </c>
      <c r="P2261" s="122">
        <v>0.51128428455999997</v>
      </c>
      <c r="Q2261" s="122">
        <v>0.5029456587708</v>
      </c>
      <c r="R2261" s="122">
        <v>0.511138368678</v>
      </c>
      <c r="S2261" s="122">
        <v>0.5095985318256</v>
      </c>
      <c r="T2261" s="122">
        <v>0.50310769953919998</v>
      </c>
      <c r="U2261" s="122">
        <v>0.51014428666599998</v>
      </c>
      <c r="V2261" s="122">
        <v>0.5277051288404</v>
      </c>
      <c r="W2261" s="122">
        <v>0.53871938664319996</v>
      </c>
      <c r="X2261" s="122">
        <v>0.54965236381159999</v>
      </c>
      <c r="Y2261" s="122">
        <v>0.55090227596880004</v>
      </c>
      <c r="Z2261" s="122">
        <v>0.55272636071799996</v>
      </c>
      <c r="AA2261" s="122">
        <v>0.55896898212680002</v>
      </c>
      <c r="AB2261" s="122">
        <v>0.56134389995040002</v>
      </c>
      <c r="AC2261" s="122">
        <v>0.56648827714359995</v>
      </c>
      <c r="AD2261" s="122">
        <v>0.56077427266839996</v>
      </c>
      <c r="AE2261" s="122">
        <v>0.57819686798159997</v>
      </c>
      <c r="AF2261" s="122">
        <v>0.60198375553399996</v>
      </c>
      <c r="AG2261" s="122">
        <v>0.62447252793240005</v>
      </c>
      <c r="AH2261" s="122">
        <v>0.64285062309719998</v>
      </c>
      <c r="AI2261" s="122">
        <v>0.66404893120719999</v>
      </c>
      <c r="AJ2261" s="122">
        <v>0.67565817928000005</v>
      </c>
      <c r="AK2261" s="122">
        <v>0.6658925004788</v>
      </c>
      <c r="AL2261" s="122">
        <v>0</v>
      </c>
    </row>
    <row r="2262" spans="1:38" hidden="1" x14ac:dyDescent="0.25">
      <c r="A2262" s="122" t="s">
        <v>2002</v>
      </c>
      <c r="B2262" s="122">
        <v>1</v>
      </c>
      <c r="C2262" s="122" t="s">
        <v>2183</v>
      </c>
      <c r="D2262" s="122" t="s">
        <v>2090</v>
      </c>
      <c r="E2262" s="122">
        <v>42</v>
      </c>
      <c r="F2262" s="122">
        <v>0.13628294176</v>
      </c>
      <c r="G2262" s="122">
        <v>0.13944791553559999</v>
      </c>
      <c r="H2262" s="122">
        <v>0.14292319626200001</v>
      </c>
      <c r="I2262" s="122">
        <v>0.1455341258616</v>
      </c>
      <c r="J2262" s="122">
        <v>0.1507886107252</v>
      </c>
      <c r="K2262" s="122">
        <v>0.15034578054719999</v>
      </c>
      <c r="L2262" s="122">
        <v>0.1529702165124</v>
      </c>
      <c r="M2262" s="122">
        <v>0.1521325083824</v>
      </c>
      <c r="N2262" s="122">
        <v>0.15475268990999999</v>
      </c>
      <c r="O2262" s="122">
        <v>0.15554462662759999</v>
      </c>
      <c r="P2262" s="122">
        <v>0.15660828397759999</v>
      </c>
      <c r="Q2262" s="122">
        <v>0.15142432309199999</v>
      </c>
      <c r="R2262" s="122">
        <v>0.15366842030120001</v>
      </c>
      <c r="S2262" s="122">
        <v>0.15249792096000001</v>
      </c>
      <c r="T2262" s="122">
        <v>0.151358334176</v>
      </c>
      <c r="U2262" s="122">
        <v>0.14646897647759999</v>
      </c>
      <c r="V2262" s="122">
        <v>0.14457907660280001</v>
      </c>
      <c r="W2262" s="122">
        <v>0.14121340841999999</v>
      </c>
      <c r="X2262" s="122">
        <v>0.13432652273599999</v>
      </c>
      <c r="Y2262" s="122">
        <v>0.1269685793376</v>
      </c>
      <c r="Z2262" s="122">
        <v>0.1204332609872</v>
      </c>
      <c r="AA2262" s="122">
        <v>0.1187497328836</v>
      </c>
      <c r="AB2262" s="122">
        <v>0.11472195091</v>
      </c>
      <c r="AC2262" s="122">
        <v>0.11606308247240001</v>
      </c>
      <c r="AD2262" s="122">
        <v>0.1203156052952</v>
      </c>
      <c r="AE2262" s="122">
        <v>0.1239146327832</v>
      </c>
      <c r="AF2262" s="122">
        <v>0.12814855926880001</v>
      </c>
      <c r="AG2262" s="122">
        <v>0.13301773729999999</v>
      </c>
      <c r="AH2262" s="122">
        <v>0.13772266204200001</v>
      </c>
      <c r="AI2262" s="122">
        <v>0.1415550465756</v>
      </c>
      <c r="AJ2262" s="122">
        <v>0.14614985702239999</v>
      </c>
      <c r="AK2262" s="122">
        <v>0.14734574388239999</v>
      </c>
      <c r="AL2262" s="122">
        <v>0</v>
      </c>
    </row>
    <row r="2263" spans="1:38" hidden="1" x14ac:dyDescent="0.25">
      <c r="A2263" s="122" t="s">
        <v>2002</v>
      </c>
      <c r="B2263" s="122">
        <v>1</v>
      </c>
      <c r="C2263" s="122" t="s">
        <v>2183</v>
      </c>
      <c r="D2263" s="122" t="s">
        <v>2091</v>
      </c>
      <c r="E2263" s="122">
        <v>42</v>
      </c>
      <c r="F2263" s="122">
        <v>0.83079953795719996</v>
      </c>
      <c r="G2263" s="122">
        <v>0.84204257040399999</v>
      </c>
      <c r="H2263" s="122">
        <v>0.85608447152199996</v>
      </c>
      <c r="I2263" s="122">
        <v>0.85005142019000002</v>
      </c>
      <c r="J2263" s="122">
        <v>0.8485561565684</v>
      </c>
      <c r="K2263" s="122">
        <v>0.84147598641120003</v>
      </c>
      <c r="L2263" s="122">
        <v>0.82121467583679997</v>
      </c>
      <c r="M2263" s="122">
        <v>0.82256778126880004</v>
      </c>
      <c r="N2263" s="122">
        <v>0.82483701552840005</v>
      </c>
      <c r="O2263" s="122">
        <v>0.82475590545599997</v>
      </c>
      <c r="P2263" s="122">
        <v>0.8242335434536</v>
      </c>
      <c r="Q2263" s="122">
        <v>0.81402547289000005</v>
      </c>
      <c r="R2263" s="122">
        <v>0.81490912640760005</v>
      </c>
      <c r="S2263" s="122">
        <v>0.80665156913879998</v>
      </c>
      <c r="T2263" s="122">
        <v>0.78741408323759998</v>
      </c>
      <c r="U2263" s="122">
        <v>0.78006960807720005</v>
      </c>
      <c r="V2263" s="122">
        <v>0.77355789614040005</v>
      </c>
      <c r="W2263" s="122">
        <v>0.76888357921200001</v>
      </c>
      <c r="X2263" s="122">
        <v>0.76499169219200003</v>
      </c>
      <c r="Y2263" s="122">
        <v>0.75749026318279999</v>
      </c>
      <c r="Z2263" s="122">
        <v>0.75043932607560004</v>
      </c>
      <c r="AA2263" s="122">
        <v>0.7542222362612</v>
      </c>
      <c r="AB2263" s="122">
        <v>0.75691919399880003</v>
      </c>
      <c r="AC2263" s="122">
        <v>0.74403461963039996</v>
      </c>
      <c r="AD2263" s="122">
        <v>0.73303900118400001</v>
      </c>
      <c r="AE2263" s="122">
        <v>0.7335756718948</v>
      </c>
      <c r="AF2263" s="122">
        <v>0.72951613450520003</v>
      </c>
      <c r="AG2263" s="122">
        <v>0.72088291845920005</v>
      </c>
      <c r="AH2263" s="122">
        <v>0.71080655395400005</v>
      </c>
      <c r="AI2263" s="122">
        <v>0.70196610729279996</v>
      </c>
      <c r="AJ2263" s="122">
        <v>0.71117604351920005</v>
      </c>
      <c r="AK2263" s="122">
        <v>0.67964744436960001</v>
      </c>
      <c r="AL2263" s="122">
        <v>0</v>
      </c>
    </row>
    <row r="2264" spans="1:38" hidden="1" x14ac:dyDescent="0.25">
      <c r="A2264" s="122" t="s">
        <v>2002</v>
      </c>
      <c r="B2264" s="122">
        <v>1</v>
      </c>
      <c r="C2264" s="122" t="s">
        <v>2183</v>
      </c>
      <c r="D2264" s="122" t="s">
        <v>2092</v>
      </c>
      <c r="E2264" s="122">
        <v>42</v>
      </c>
      <c r="F2264" s="122">
        <v>0.42661588009040002</v>
      </c>
      <c r="G2264" s="122">
        <v>0.43266443906000002</v>
      </c>
      <c r="H2264" s="122">
        <v>0.43915215104880001</v>
      </c>
      <c r="I2264" s="122">
        <v>0.43696825503800002</v>
      </c>
      <c r="J2264" s="122">
        <v>0.43764813696240001</v>
      </c>
      <c r="K2264" s="122">
        <v>0.43643065713239998</v>
      </c>
      <c r="L2264" s="122">
        <v>0.43046065984319998</v>
      </c>
      <c r="M2264" s="122">
        <v>0.42999015382959999</v>
      </c>
      <c r="N2264" s="122">
        <v>0.43169210740039998</v>
      </c>
      <c r="O2264" s="122">
        <v>0.43351046726120002</v>
      </c>
      <c r="P2264" s="122">
        <v>0.43278799205040003</v>
      </c>
      <c r="Q2264" s="122">
        <v>0.4281392436384</v>
      </c>
      <c r="R2264" s="122">
        <v>0.42845548147360002</v>
      </c>
      <c r="S2264" s="122">
        <v>0.42448501693919999</v>
      </c>
      <c r="T2264" s="122">
        <v>0.41619710532679999</v>
      </c>
      <c r="U2264" s="122">
        <v>0.4172958892452</v>
      </c>
      <c r="V2264" s="122">
        <v>0.41965218660120002</v>
      </c>
      <c r="W2264" s="122">
        <v>0.42412065903480001</v>
      </c>
      <c r="X2264" s="122">
        <v>0.431123460362</v>
      </c>
      <c r="Y2264" s="122">
        <v>0.4283423359936</v>
      </c>
      <c r="Z2264" s="122">
        <v>0.42913280777079998</v>
      </c>
      <c r="AA2264" s="122">
        <v>0.43447651487240002</v>
      </c>
      <c r="AB2264" s="122">
        <v>0.43644486867519999</v>
      </c>
      <c r="AC2264" s="122">
        <v>0.43153470176600001</v>
      </c>
      <c r="AD2264" s="122">
        <v>0.4271478392384</v>
      </c>
      <c r="AE2264" s="122">
        <v>0.42999003242720002</v>
      </c>
      <c r="AF2264" s="122">
        <v>0.42995018648400002</v>
      </c>
      <c r="AG2264" s="122">
        <v>0.42802881303840001</v>
      </c>
      <c r="AH2264" s="122">
        <v>0.4262623996512</v>
      </c>
      <c r="AI2264" s="122">
        <v>0.42318991679439999</v>
      </c>
      <c r="AJ2264" s="122">
        <v>0.42721738718399999</v>
      </c>
      <c r="AK2264" s="122">
        <v>0.4273513957524</v>
      </c>
      <c r="AL2264" s="122">
        <v>0</v>
      </c>
    </row>
    <row r="2265" spans="1:38" hidden="1" x14ac:dyDescent="0.25">
      <c r="A2265" s="122" t="s">
        <v>2002</v>
      </c>
      <c r="B2265" s="122">
        <v>1</v>
      </c>
      <c r="C2265" s="122" t="s">
        <v>2183</v>
      </c>
      <c r="D2265" s="122" t="s">
        <v>2093</v>
      </c>
      <c r="E2265" s="122">
        <v>42</v>
      </c>
      <c r="F2265" s="122">
        <v>0.52595180603559999</v>
      </c>
      <c r="G2265" s="122">
        <v>0.5350978071768</v>
      </c>
      <c r="H2265" s="122">
        <v>0.54956063095079999</v>
      </c>
      <c r="I2265" s="122">
        <v>0.54885231017119995</v>
      </c>
      <c r="J2265" s="122">
        <v>0.56372717454760002</v>
      </c>
      <c r="K2265" s="122">
        <v>0.57305697428839997</v>
      </c>
      <c r="L2265" s="122">
        <v>0.56834562265879995</v>
      </c>
      <c r="M2265" s="122">
        <v>0.56792924088319996</v>
      </c>
      <c r="N2265" s="122">
        <v>0.58006218048239999</v>
      </c>
      <c r="O2265" s="122">
        <v>0.58914360922760001</v>
      </c>
      <c r="P2265" s="122">
        <v>0.58770058613279996</v>
      </c>
      <c r="Q2265" s="122">
        <v>0.58058987678719998</v>
      </c>
      <c r="R2265" s="122">
        <v>0.59408708802520005</v>
      </c>
      <c r="S2265" s="122">
        <v>0.58931030544399998</v>
      </c>
      <c r="T2265" s="122">
        <v>0.57440458003039996</v>
      </c>
      <c r="U2265" s="122">
        <v>0.5630344148352</v>
      </c>
      <c r="V2265" s="122">
        <v>0.56324750693680004</v>
      </c>
      <c r="W2265" s="122">
        <v>0.55854514590000004</v>
      </c>
      <c r="X2265" s="122">
        <v>0.558653930184</v>
      </c>
      <c r="Y2265" s="122">
        <v>0.53640888736960002</v>
      </c>
      <c r="Z2265" s="122">
        <v>0.52041183296479998</v>
      </c>
      <c r="AA2265" s="122">
        <v>0.50739546551400005</v>
      </c>
      <c r="AB2265" s="122">
        <v>0.49335112086400001</v>
      </c>
      <c r="AC2265" s="122">
        <v>0.49231853842360002</v>
      </c>
      <c r="AD2265" s="122">
        <v>0.48457316661040001</v>
      </c>
      <c r="AE2265" s="122">
        <v>0.494972713816</v>
      </c>
      <c r="AF2265" s="122">
        <v>0.5093167456944</v>
      </c>
      <c r="AG2265" s="122">
        <v>0.52097510392479995</v>
      </c>
      <c r="AH2265" s="122">
        <v>0.53137423718400001</v>
      </c>
      <c r="AI2265" s="122">
        <v>0.54273083448360004</v>
      </c>
      <c r="AJ2265" s="122">
        <v>0.56929632981480005</v>
      </c>
      <c r="AK2265" s="122">
        <v>0.56320566312359999</v>
      </c>
      <c r="AL2265" s="122">
        <v>0</v>
      </c>
    </row>
    <row r="2266" spans="1:38" hidden="1" x14ac:dyDescent="0.25">
      <c r="A2266" s="122" t="s">
        <v>2002</v>
      </c>
      <c r="B2266" s="122">
        <v>1</v>
      </c>
      <c r="C2266" s="122" t="s">
        <v>2183</v>
      </c>
      <c r="D2266" s="122" t="s">
        <v>2094</v>
      </c>
      <c r="E2266" s="122">
        <v>42</v>
      </c>
      <c r="F2266" s="122">
        <v>0.35567730107000001</v>
      </c>
      <c r="G2266" s="122">
        <v>0.3609945502436</v>
      </c>
      <c r="H2266" s="122">
        <v>0.36771882625520003</v>
      </c>
      <c r="I2266" s="122">
        <v>0.36892732233280001</v>
      </c>
      <c r="J2266" s="122">
        <v>0.37299178408799999</v>
      </c>
      <c r="K2266" s="122">
        <v>0.37264800983200003</v>
      </c>
      <c r="L2266" s="122">
        <v>0.37225088350800001</v>
      </c>
      <c r="M2266" s="122">
        <v>0.37409724371600001</v>
      </c>
      <c r="N2266" s="122">
        <v>0.37508713012680001</v>
      </c>
      <c r="O2266" s="122">
        <v>0.37802929350199999</v>
      </c>
      <c r="P2266" s="122">
        <v>0.37714307583119999</v>
      </c>
      <c r="Q2266" s="122">
        <v>0.37423638091279998</v>
      </c>
      <c r="R2266" s="122">
        <v>0.37526083033039997</v>
      </c>
      <c r="S2266" s="122">
        <v>0.37302360514439997</v>
      </c>
      <c r="T2266" s="122">
        <v>0.37116581798800002</v>
      </c>
      <c r="U2266" s="122">
        <v>0.36836877142800001</v>
      </c>
      <c r="V2266" s="122">
        <v>0.36481639109440001</v>
      </c>
      <c r="W2266" s="122">
        <v>0.36088559144679999</v>
      </c>
      <c r="X2266" s="122">
        <v>0.35766042580520002</v>
      </c>
      <c r="Y2266" s="122">
        <v>0.34707125554360002</v>
      </c>
      <c r="Z2266" s="122">
        <v>0.34119416120439999</v>
      </c>
      <c r="AA2266" s="122">
        <v>0.33721117626559999</v>
      </c>
      <c r="AB2266" s="122">
        <v>0.33274176825680002</v>
      </c>
      <c r="AC2266" s="122">
        <v>0.33341548152919998</v>
      </c>
      <c r="AD2266" s="122">
        <v>0.33878724862639997</v>
      </c>
      <c r="AE2266" s="122">
        <v>0.3478476545768</v>
      </c>
      <c r="AF2266" s="122">
        <v>0.34908327025320002</v>
      </c>
      <c r="AG2266" s="122">
        <v>0.34997356730000001</v>
      </c>
      <c r="AH2266" s="122">
        <v>0.35132798641360002</v>
      </c>
      <c r="AI2266" s="122">
        <v>0.35314930355599999</v>
      </c>
      <c r="AJ2266" s="122">
        <v>0.36061574542559999</v>
      </c>
      <c r="AK2266" s="122">
        <v>0.34405810010319998</v>
      </c>
      <c r="AL2266" s="122">
        <v>0</v>
      </c>
    </row>
    <row r="2267" spans="1:38" hidden="1" x14ac:dyDescent="0.25">
      <c r="A2267" s="122" t="s">
        <v>2002</v>
      </c>
      <c r="B2267" s="122">
        <v>1</v>
      </c>
      <c r="C2267" s="122" t="s">
        <v>2183</v>
      </c>
      <c r="D2267" s="122" t="s">
        <v>2095</v>
      </c>
      <c r="E2267" s="122">
        <v>42</v>
      </c>
      <c r="F2267" s="122">
        <v>0.37682821554279999</v>
      </c>
      <c r="G2267" s="122">
        <v>0.37999554451599998</v>
      </c>
      <c r="H2267" s="122">
        <v>0.38535142068639999</v>
      </c>
      <c r="I2267" s="122">
        <v>0.38296586631239998</v>
      </c>
      <c r="J2267" s="122">
        <v>0.38464723348800001</v>
      </c>
      <c r="K2267" s="122">
        <v>0.37220925126839999</v>
      </c>
      <c r="L2267" s="122">
        <v>0.36674352285200001</v>
      </c>
      <c r="M2267" s="122">
        <v>0.36807160433960001</v>
      </c>
      <c r="N2267" s="122">
        <v>0.36427759026680001</v>
      </c>
      <c r="O2267" s="122">
        <v>0.36289950530120002</v>
      </c>
      <c r="P2267" s="122">
        <v>0.35700872396</v>
      </c>
      <c r="Q2267" s="122">
        <v>0.34848253693120002</v>
      </c>
      <c r="R2267" s="122">
        <v>0.3447989313216</v>
      </c>
      <c r="S2267" s="122">
        <v>0.34012989830399998</v>
      </c>
      <c r="T2267" s="122">
        <v>0.33705296225440001</v>
      </c>
      <c r="U2267" s="122">
        <v>0.33512681858600002</v>
      </c>
      <c r="V2267" s="122">
        <v>0.32059223200760001</v>
      </c>
      <c r="W2267" s="122">
        <v>0.32067827032360002</v>
      </c>
      <c r="X2267" s="122">
        <v>0.31695923735839998</v>
      </c>
      <c r="Y2267" s="122">
        <v>0.30566941066199999</v>
      </c>
      <c r="Z2267" s="122">
        <v>0.30547173897239999</v>
      </c>
      <c r="AA2267" s="122">
        <v>0.30710813648759999</v>
      </c>
      <c r="AB2267" s="122">
        <v>0.306704442646</v>
      </c>
      <c r="AC2267" s="122">
        <v>0.30060833148920002</v>
      </c>
      <c r="AD2267" s="122">
        <v>0.2989306736108</v>
      </c>
      <c r="AE2267" s="122">
        <v>0.30072230895840002</v>
      </c>
      <c r="AF2267" s="122">
        <v>0.29695167011439999</v>
      </c>
      <c r="AG2267" s="122">
        <v>0.29260611672039999</v>
      </c>
      <c r="AH2267" s="122">
        <v>0.28839106048759999</v>
      </c>
      <c r="AI2267" s="122">
        <v>0.28288127340480002</v>
      </c>
      <c r="AJ2267" s="122">
        <v>0.27718658284800002</v>
      </c>
      <c r="AK2267" s="122">
        <v>0.2677977032444</v>
      </c>
      <c r="AL2267" s="122">
        <v>0</v>
      </c>
    </row>
    <row r="2268" spans="1:38" hidden="1" x14ac:dyDescent="0.25">
      <c r="A2268" s="122" t="s">
        <v>2002</v>
      </c>
      <c r="B2268" s="122">
        <v>1</v>
      </c>
      <c r="C2268" s="122" t="s">
        <v>2183</v>
      </c>
      <c r="D2268" s="122" t="s">
        <v>2096</v>
      </c>
      <c r="E2268" s="122">
        <v>42</v>
      </c>
      <c r="F2268" s="122">
        <v>0.3968141772812</v>
      </c>
      <c r="G2268" s="122">
        <v>0.3981072778984</v>
      </c>
      <c r="H2268" s="122">
        <v>0.39985660706319998</v>
      </c>
      <c r="I2268" s="122">
        <v>0.3958879253</v>
      </c>
      <c r="J2268" s="122">
        <v>0.39225153844240002</v>
      </c>
      <c r="K2268" s="122">
        <v>0.38791405728599998</v>
      </c>
      <c r="L2268" s="122">
        <v>0.3829970052776</v>
      </c>
      <c r="M2268" s="122">
        <v>0.38235466693480002</v>
      </c>
      <c r="N2268" s="122">
        <v>0.3811128201972</v>
      </c>
      <c r="O2268" s="122">
        <v>0.38055597971720001</v>
      </c>
      <c r="P2268" s="122">
        <v>0.3791020856224</v>
      </c>
      <c r="Q2268" s="122">
        <v>0.37503092618880002</v>
      </c>
      <c r="R2268" s="122">
        <v>0.3709649494992</v>
      </c>
      <c r="S2268" s="122">
        <v>0.36605390694599999</v>
      </c>
      <c r="T2268" s="122">
        <v>0.3588734460752</v>
      </c>
      <c r="U2268" s="122">
        <v>0.35518469930719998</v>
      </c>
      <c r="V2268" s="122">
        <v>0.35013995700040002</v>
      </c>
      <c r="W2268" s="122">
        <v>0.34574451595599998</v>
      </c>
      <c r="X2268" s="122">
        <v>0.34307070550759999</v>
      </c>
      <c r="Y2268" s="122">
        <v>0.34028280478919998</v>
      </c>
      <c r="Z2268" s="122">
        <v>0.335587752696</v>
      </c>
      <c r="AA2268" s="122">
        <v>0.33695121384120003</v>
      </c>
      <c r="AB2268" s="122">
        <v>0.33818774191720002</v>
      </c>
      <c r="AC2268" s="122">
        <v>0.33261743173120001</v>
      </c>
      <c r="AD2268" s="122">
        <v>0.33239498182240002</v>
      </c>
      <c r="AE2268" s="122">
        <v>0.33429955976760001</v>
      </c>
      <c r="AF2268" s="122">
        <v>0.32733220674840002</v>
      </c>
      <c r="AG2268" s="122">
        <v>0.32023161350599999</v>
      </c>
      <c r="AH2268" s="122">
        <v>0.3135307846132</v>
      </c>
      <c r="AI2268" s="122">
        <v>0.30588588792159999</v>
      </c>
      <c r="AJ2268" s="122">
        <v>0.31167911972399998</v>
      </c>
      <c r="AK2268" s="122">
        <v>0.30503061108239998</v>
      </c>
      <c r="AL2268" s="122">
        <v>0</v>
      </c>
    </row>
    <row r="2269" spans="1:38" hidden="1" x14ac:dyDescent="0.25">
      <c r="A2269" s="122" t="s">
        <v>2002</v>
      </c>
      <c r="B2269" s="122">
        <v>1</v>
      </c>
      <c r="C2269" s="122" t="s">
        <v>2183</v>
      </c>
      <c r="D2269" s="122" t="s">
        <v>2097</v>
      </c>
      <c r="E2269" s="122">
        <v>42</v>
      </c>
      <c r="F2269" s="122">
        <v>0.55083379161440005</v>
      </c>
      <c r="G2269" s="122">
        <v>0.55507055280319995</v>
      </c>
      <c r="H2269" s="122">
        <v>0.562404368022</v>
      </c>
      <c r="I2269" s="122">
        <v>0.56123373620439998</v>
      </c>
      <c r="J2269" s="122">
        <v>0.56914188911719998</v>
      </c>
      <c r="K2269" s="122">
        <v>0.53773804331240005</v>
      </c>
      <c r="L2269" s="122">
        <v>0.52594320406320005</v>
      </c>
      <c r="M2269" s="122">
        <v>0.53052511487359999</v>
      </c>
      <c r="N2269" s="122">
        <v>0.52067889060320005</v>
      </c>
      <c r="O2269" s="122">
        <v>0.51496000636640005</v>
      </c>
      <c r="P2269" s="122">
        <v>0.4997579053656</v>
      </c>
      <c r="Q2269" s="122">
        <v>0.48211964286359998</v>
      </c>
      <c r="R2269" s="122">
        <v>0.47622836132200003</v>
      </c>
      <c r="S2269" s="122">
        <v>0.46765159919799998</v>
      </c>
      <c r="T2269" s="122">
        <v>0.46207344448999998</v>
      </c>
      <c r="U2269" s="122">
        <v>0.45946431875959998</v>
      </c>
      <c r="V2269" s="122">
        <v>0.45175560304840001</v>
      </c>
      <c r="W2269" s="122">
        <v>0.44703698278960002</v>
      </c>
      <c r="X2269" s="122">
        <v>0.43706250383880002</v>
      </c>
      <c r="Y2269" s="122">
        <v>0.41163672558120001</v>
      </c>
      <c r="Z2269" s="122">
        <v>0.40864348418599999</v>
      </c>
      <c r="AA2269" s="122">
        <v>0.40949076031640003</v>
      </c>
      <c r="AB2269" s="122">
        <v>0.40619062333080003</v>
      </c>
      <c r="AC2269" s="122">
        <v>0.39476523476879999</v>
      </c>
      <c r="AD2269" s="122">
        <v>0.39156280441039998</v>
      </c>
      <c r="AE2269" s="122">
        <v>0.39331724360879999</v>
      </c>
      <c r="AF2269" s="122">
        <v>0.38825229763879998</v>
      </c>
      <c r="AG2269" s="122">
        <v>0.3838118628512</v>
      </c>
      <c r="AH2269" s="122">
        <v>0.3771812752932</v>
      </c>
      <c r="AI2269" s="122">
        <v>0.36871984958760001</v>
      </c>
      <c r="AJ2269" s="122">
        <v>0.32444982055080002</v>
      </c>
      <c r="AK2269" s="122">
        <v>0.3795041966464</v>
      </c>
      <c r="AL2269" s="122">
        <v>0</v>
      </c>
    </row>
    <row r="2270" spans="1:38" hidden="1" x14ac:dyDescent="0.25">
      <c r="A2270" s="122" t="s">
        <v>2002</v>
      </c>
      <c r="B2270" s="122">
        <v>1</v>
      </c>
      <c r="C2270" s="122" t="s">
        <v>2183</v>
      </c>
      <c r="D2270" s="122" t="s">
        <v>2098</v>
      </c>
      <c r="E2270" s="122">
        <v>42</v>
      </c>
      <c r="F2270" s="122">
        <v>0.23035502855959999</v>
      </c>
      <c r="G2270" s="122">
        <v>0.23077181719760001</v>
      </c>
      <c r="H2270" s="122">
        <v>0.2330002266732</v>
      </c>
      <c r="I2270" s="122">
        <v>0.23305849725200001</v>
      </c>
      <c r="J2270" s="122">
        <v>0.2381100243116</v>
      </c>
      <c r="K2270" s="122">
        <v>0.22060624023200001</v>
      </c>
      <c r="L2270" s="122">
        <v>0.21552990848199999</v>
      </c>
      <c r="M2270" s="122">
        <v>0.21806092770839999</v>
      </c>
      <c r="N2270" s="122">
        <v>0.21242437321560001</v>
      </c>
      <c r="O2270" s="122">
        <v>0.2085300202132</v>
      </c>
      <c r="P2270" s="122">
        <v>0.1998349429356</v>
      </c>
      <c r="Q2270" s="122">
        <v>0.18936265384959999</v>
      </c>
      <c r="R2270" s="122">
        <v>0.18638009807479999</v>
      </c>
      <c r="S2270" s="122">
        <v>0.18210528033039999</v>
      </c>
      <c r="T2270" s="122">
        <v>0.18011591271800001</v>
      </c>
      <c r="U2270" s="122">
        <v>0.1775699724848</v>
      </c>
      <c r="V2270" s="122">
        <v>0.17326345935080001</v>
      </c>
      <c r="W2270" s="122">
        <v>0.17065008054639999</v>
      </c>
      <c r="X2270" s="122">
        <v>0.1643897956456</v>
      </c>
      <c r="Y2270" s="122">
        <v>0.15018001353880001</v>
      </c>
      <c r="Z2270" s="122">
        <v>0.14729434984039999</v>
      </c>
      <c r="AA2270" s="122">
        <v>0.14529461337159999</v>
      </c>
      <c r="AB2270" s="122">
        <v>0.14107003820280001</v>
      </c>
      <c r="AC2270" s="122">
        <v>0.13660125152800001</v>
      </c>
      <c r="AD2270" s="122">
        <v>0.1369157973764</v>
      </c>
      <c r="AE2270" s="122">
        <v>0.138728550142</v>
      </c>
      <c r="AF2270" s="122">
        <v>0.13766830578479999</v>
      </c>
      <c r="AG2270" s="122">
        <v>0.13710892790000001</v>
      </c>
      <c r="AH2270" s="122">
        <v>0.13542095350559999</v>
      </c>
      <c r="AI2270" s="122">
        <v>0.13280224224119999</v>
      </c>
      <c r="AJ2270" s="122">
        <v>0.13567245660919999</v>
      </c>
      <c r="AK2270" s="122">
        <v>0.1230456300164</v>
      </c>
      <c r="AL2270" s="122">
        <v>0</v>
      </c>
    </row>
    <row r="2271" spans="1:38" hidden="1" x14ac:dyDescent="0.25">
      <c r="A2271" s="122" t="s">
        <v>2002</v>
      </c>
      <c r="B2271" s="122">
        <v>1</v>
      </c>
      <c r="C2271" s="122" t="s">
        <v>2183</v>
      </c>
      <c r="D2271" s="122" t="s">
        <v>2099</v>
      </c>
      <c r="E2271" s="122">
        <v>42</v>
      </c>
      <c r="F2271" s="122">
        <v>0.77536391952039996</v>
      </c>
      <c r="G2271" s="122">
        <v>0.784685838734</v>
      </c>
      <c r="H2271" s="122">
        <v>0.79359039815440002</v>
      </c>
      <c r="I2271" s="122">
        <v>0.79054664678919995</v>
      </c>
      <c r="J2271" s="122">
        <v>0.79201516719359999</v>
      </c>
      <c r="K2271" s="122">
        <v>0.78393518962359998</v>
      </c>
      <c r="L2271" s="122">
        <v>0.7788472156024</v>
      </c>
      <c r="M2271" s="122">
        <v>0.78018453611280003</v>
      </c>
      <c r="N2271" s="122">
        <v>0.77675974300119999</v>
      </c>
      <c r="O2271" s="122">
        <v>0.77571431291759996</v>
      </c>
      <c r="P2271" s="122">
        <v>0.76965823350639995</v>
      </c>
      <c r="Q2271" s="122">
        <v>0.75932794821799998</v>
      </c>
      <c r="R2271" s="122">
        <v>0.75317013682120004</v>
      </c>
      <c r="S2271" s="122">
        <v>0.74792462578399999</v>
      </c>
      <c r="T2271" s="122">
        <v>0.74002887046200005</v>
      </c>
      <c r="U2271" s="122">
        <v>0.73347091831160005</v>
      </c>
      <c r="V2271" s="122">
        <v>0.72585508837519996</v>
      </c>
      <c r="W2271" s="122">
        <v>0.7183629718076</v>
      </c>
      <c r="X2271" s="122">
        <v>0.71204623063000005</v>
      </c>
      <c r="Y2271" s="122">
        <v>0.70102010915440005</v>
      </c>
      <c r="Z2271" s="122">
        <v>0.68860199595600002</v>
      </c>
      <c r="AA2271" s="122">
        <v>0.68411142858520002</v>
      </c>
      <c r="AB2271" s="122">
        <v>0.68038217003120005</v>
      </c>
      <c r="AC2271" s="122">
        <v>0.67362175277040004</v>
      </c>
      <c r="AD2271" s="122">
        <v>0.68168995381200004</v>
      </c>
      <c r="AE2271" s="122">
        <v>0.69457154824120004</v>
      </c>
      <c r="AF2271" s="122">
        <v>0.68532672124000005</v>
      </c>
      <c r="AG2271" s="122">
        <v>0.67602521425319995</v>
      </c>
      <c r="AH2271" s="122">
        <v>0.66591552122480002</v>
      </c>
      <c r="AI2271" s="122">
        <v>0.65482401296199999</v>
      </c>
      <c r="AJ2271" s="122">
        <v>0.67979867204199995</v>
      </c>
      <c r="AK2271" s="122">
        <v>0.68946297565600001</v>
      </c>
      <c r="AL2271" s="122">
        <v>0</v>
      </c>
    </row>
    <row r="2272" spans="1:38" hidden="1" x14ac:dyDescent="0.25">
      <c r="A2272" s="122" t="s">
        <v>2002</v>
      </c>
      <c r="B2272" s="122">
        <v>1</v>
      </c>
      <c r="C2272" s="122" t="s">
        <v>2183</v>
      </c>
      <c r="D2272" s="122" t="s">
        <v>2100</v>
      </c>
      <c r="E2272" s="122">
        <v>42</v>
      </c>
      <c r="F2272" s="122">
        <v>0.48839986918520001</v>
      </c>
      <c r="G2272" s="122">
        <v>0.495922020874</v>
      </c>
      <c r="H2272" s="122">
        <v>0.50570136732360005</v>
      </c>
      <c r="I2272" s="122">
        <v>0.50646450909880003</v>
      </c>
      <c r="J2272" s="122">
        <v>0.51516246143879996</v>
      </c>
      <c r="K2272" s="122">
        <v>0.51055852740480001</v>
      </c>
      <c r="L2272" s="122">
        <v>0.50893031727439997</v>
      </c>
      <c r="M2272" s="122">
        <v>0.51187168383960002</v>
      </c>
      <c r="N2272" s="122">
        <v>0.51367453898320004</v>
      </c>
      <c r="O2272" s="122">
        <v>0.52013836176399997</v>
      </c>
      <c r="P2272" s="122">
        <v>0.51802384360160003</v>
      </c>
      <c r="Q2272" s="122">
        <v>0.51092897765559997</v>
      </c>
      <c r="R2272" s="122">
        <v>0.51485703759279999</v>
      </c>
      <c r="S2272" s="122">
        <v>0.5107358082372</v>
      </c>
      <c r="T2272" s="122">
        <v>0.50471616293559995</v>
      </c>
      <c r="U2272" s="122">
        <v>0.50817931252759996</v>
      </c>
      <c r="V2272" s="122">
        <v>0.51650241792240004</v>
      </c>
      <c r="W2272" s="122">
        <v>0.52160289774879998</v>
      </c>
      <c r="X2272" s="122">
        <v>0.52809621951520003</v>
      </c>
      <c r="Y2272" s="122">
        <v>0.52363475219720002</v>
      </c>
      <c r="Z2272" s="122">
        <v>0.52598903360079996</v>
      </c>
      <c r="AA2272" s="122">
        <v>0.53297178701759995</v>
      </c>
      <c r="AB2272" s="122">
        <v>0.53721312056159998</v>
      </c>
      <c r="AC2272" s="122">
        <v>0.52539016208</v>
      </c>
      <c r="AD2272" s="122">
        <v>0.51687852880439999</v>
      </c>
      <c r="AE2272" s="122">
        <v>0.51857065583119999</v>
      </c>
      <c r="AF2272" s="122">
        <v>0.51569612298680001</v>
      </c>
      <c r="AG2272" s="122">
        <v>0.51141719321839996</v>
      </c>
      <c r="AH2272" s="122">
        <v>0.50618046879959999</v>
      </c>
      <c r="AI2272" s="122">
        <v>0.50113765569000002</v>
      </c>
      <c r="AJ2272" s="122">
        <v>0.50977573023160005</v>
      </c>
      <c r="AK2272" s="122">
        <v>0.49862935821999999</v>
      </c>
      <c r="AL2272" s="122">
        <v>0</v>
      </c>
    </row>
    <row r="2273" spans="1:38" hidden="1" x14ac:dyDescent="0.25">
      <c r="A2273" s="122" t="s">
        <v>2002</v>
      </c>
      <c r="B2273" s="122">
        <v>1</v>
      </c>
      <c r="C2273" s="122" t="s">
        <v>2183</v>
      </c>
      <c r="D2273" s="122" t="s">
        <v>2101</v>
      </c>
      <c r="E2273" s="122">
        <v>42</v>
      </c>
      <c r="F2273" s="122">
        <v>0.4060146666128</v>
      </c>
      <c r="G2273" s="122">
        <v>0.41228127192559999</v>
      </c>
      <c r="H2273" s="122">
        <v>0.41979107451679998</v>
      </c>
      <c r="I2273" s="122">
        <v>0.41938000558159999</v>
      </c>
      <c r="J2273" s="122">
        <v>0.42158189064599999</v>
      </c>
      <c r="K2273" s="122">
        <v>0.42151009117839999</v>
      </c>
      <c r="L2273" s="122">
        <v>0.42068617774959999</v>
      </c>
      <c r="M2273" s="122">
        <v>0.42142181334399997</v>
      </c>
      <c r="N2273" s="122">
        <v>0.42230100310719998</v>
      </c>
      <c r="O2273" s="122">
        <v>0.4265676846648</v>
      </c>
      <c r="P2273" s="122">
        <v>0.427668973984</v>
      </c>
      <c r="Q2273" s="122">
        <v>0.42639157732920002</v>
      </c>
      <c r="R2273" s="122">
        <v>0.42729038909759998</v>
      </c>
      <c r="S2273" s="122">
        <v>0.4244387203112</v>
      </c>
      <c r="T2273" s="122">
        <v>0.42124868127999998</v>
      </c>
      <c r="U2273" s="122">
        <v>0.42922574839479999</v>
      </c>
      <c r="V2273" s="122">
        <v>0.435623292454</v>
      </c>
      <c r="W2273" s="122">
        <v>0.44227069448799999</v>
      </c>
      <c r="X2273" s="122">
        <v>0.44801516276440001</v>
      </c>
      <c r="Y2273" s="122">
        <v>0.4464166018788</v>
      </c>
      <c r="Z2273" s="122">
        <v>0.44956528642479998</v>
      </c>
      <c r="AA2273" s="122">
        <v>0.45768492712320002</v>
      </c>
      <c r="AB2273" s="122">
        <v>0.46547471083960001</v>
      </c>
      <c r="AC2273" s="122">
        <v>0.45813875453640002</v>
      </c>
      <c r="AD2273" s="122">
        <v>0.4507283553948</v>
      </c>
      <c r="AE2273" s="122">
        <v>0.45250546216960003</v>
      </c>
      <c r="AF2273" s="122">
        <v>0.45230757866839999</v>
      </c>
      <c r="AG2273" s="122">
        <v>0.45069543739079998</v>
      </c>
      <c r="AH2273" s="122">
        <v>0.44849456749439998</v>
      </c>
      <c r="AI2273" s="122">
        <v>0.44611678320440001</v>
      </c>
      <c r="AJ2273" s="122">
        <v>0.44370117627080002</v>
      </c>
      <c r="AK2273" s="122">
        <v>0.44097417841120001</v>
      </c>
      <c r="AL2273" s="122">
        <v>0</v>
      </c>
    </row>
    <row r="2274" spans="1:38" hidden="1" x14ac:dyDescent="0.25">
      <c r="A2274" s="122" t="s">
        <v>2002</v>
      </c>
      <c r="B2274" s="122">
        <v>1</v>
      </c>
      <c r="C2274" s="122" t="s">
        <v>2183</v>
      </c>
      <c r="D2274" s="122" t="s">
        <v>2135</v>
      </c>
      <c r="E2274" s="122">
        <v>42</v>
      </c>
      <c r="F2274" s="122">
        <v>3.3690926052000001E-3</v>
      </c>
      <c r="G2274" s="122">
        <v>3.5179438195999998E-3</v>
      </c>
      <c r="H2274" s="122">
        <v>3.6651910791999998E-3</v>
      </c>
      <c r="I2274" s="122">
        <v>3.7694731115999998E-3</v>
      </c>
      <c r="J2274" s="122">
        <v>3.8639047384E-3</v>
      </c>
      <c r="K2274" s="122">
        <v>3.9479442324000004E-3</v>
      </c>
      <c r="L2274" s="122">
        <v>4.0193599207999997E-3</v>
      </c>
      <c r="M2274" s="122">
        <v>4.1141496899999999E-3</v>
      </c>
      <c r="N2274" s="122">
        <v>4.1972245924E-3</v>
      </c>
      <c r="O2274" s="122">
        <v>4.2783635327999997E-3</v>
      </c>
      <c r="P2274" s="122">
        <v>4.3501791451999996E-3</v>
      </c>
      <c r="Q2274" s="122">
        <v>4.2830089932000001E-3</v>
      </c>
      <c r="R2274" s="122">
        <v>4.2180734987999997E-3</v>
      </c>
      <c r="S2274" s="122">
        <v>4.1498145500000003E-3</v>
      </c>
      <c r="T2274" s="122">
        <v>4.0681913495999996E-3</v>
      </c>
      <c r="U2274" s="122">
        <v>4.0176181892E-3</v>
      </c>
      <c r="V2274" s="122">
        <v>3.9096738856000002E-3</v>
      </c>
      <c r="W2274" s="122">
        <v>3.7651513732E-3</v>
      </c>
      <c r="X2274" s="122">
        <v>3.6423756208000002E-3</v>
      </c>
      <c r="Y2274" s="122">
        <v>3.5181062559999999E-3</v>
      </c>
      <c r="Z2274" s="122">
        <v>3.3558549136E-3</v>
      </c>
      <c r="AA2274" s="122">
        <v>3.2835734792000001E-3</v>
      </c>
      <c r="AB2274" s="122">
        <v>3.2668245987999998E-3</v>
      </c>
      <c r="AC2274" s="122">
        <v>3.2043717019999999E-3</v>
      </c>
      <c r="AD2274" s="122">
        <v>3.2199178731999998E-3</v>
      </c>
      <c r="AE2274" s="122">
        <v>3.2531890187999998E-3</v>
      </c>
      <c r="AF2274" s="122">
        <v>3.1608395784000001E-3</v>
      </c>
      <c r="AG2274" s="122">
        <v>3.0648306444000001E-3</v>
      </c>
      <c r="AH2274" s="122">
        <v>2.9833281212000001E-3</v>
      </c>
      <c r="AI2274" s="122">
        <v>2.8974356824000001E-3</v>
      </c>
      <c r="AJ2274" s="122">
        <v>2.9566071388000001E-3</v>
      </c>
      <c r="AK2274" s="122">
        <v>2.9065170791999998E-3</v>
      </c>
      <c r="AL2274" s="122">
        <v>0</v>
      </c>
    </row>
    <row r="2275" spans="1:38" hidden="1" x14ac:dyDescent="0.25">
      <c r="A2275" s="122" t="s">
        <v>2002</v>
      </c>
      <c r="B2275" s="122">
        <v>1</v>
      </c>
      <c r="C2275" s="122" t="s">
        <v>2183</v>
      </c>
      <c r="D2275" s="122" t="s">
        <v>2102</v>
      </c>
      <c r="E2275" s="122">
        <v>42</v>
      </c>
      <c r="F2275" s="122">
        <v>0.3518849152672</v>
      </c>
      <c r="G2275" s="122">
        <v>0.35883559320840003</v>
      </c>
      <c r="H2275" s="122">
        <v>0.36758584590560001</v>
      </c>
      <c r="I2275" s="122">
        <v>0.37236816998360001</v>
      </c>
      <c r="J2275" s="122">
        <v>0.3820244616972</v>
      </c>
      <c r="K2275" s="122">
        <v>0.38000836718320002</v>
      </c>
      <c r="L2275" s="122">
        <v>0.38340309158199998</v>
      </c>
      <c r="M2275" s="122">
        <v>0.38880954590799999</v>
      </c>
      <c r="N2275" s="122">
        <v>0.38862280476599997</v>
      </c>
      <c r="O2275" s="122">
        <v>0.39420200136240002</v>
      </c>
      <c r="P2275" s="122">
        <v>0.39279052164520001</v>
      </c>
      <c r="Q2275" s="122">
        <v>0.39035042381439999</v>
      </c>
      <c r="R2275" s="122">
        <v>0.39253456965799999</v>
      </c>
      <c r="S2275" s="122">
        <v>0.3909535544992</v>
      </c>
      <c r="T2275" s="122">
        <v>0.39312896695799998</v>
      </c>
      <c r="U2275" s="122">
        <v>0.395465322728</v>
      </c>
      <c r="V2275" s="122">
        <v>0.39420015723759999</v>
      </c>
      <c r="W2275" s="122">
        <v>0.39489914051280001</v>
      </c>
      <c r="X2275" s="122">
        <v>0.39519024174560002</v>
      </c>
      <c r="Y2275" s="122">
        <v>0.38044403873839999</v>
      </c>
      <c r="Z2275" s="122">
        <v>0.38104739710800001</v>
      </c>
      <c r="AA2275" s="122">
        <v>0.38007191167679999</v>
      </c>
      <c r="AB2275" s="122">
        <v>0.3771376968156</v>
      </c>
      <c r="AC2275" s="122">
        <v>0.37179912408519999</v>
      </c>
      <c r="AD2275" s="122">
        <v>0.37252801302639998</v>
      </c>
      <c r="AE2275" s="122">
        <v>0.37757378333640002</v>
      </c>
      <c r="AF2275" s="122">
        <v>0.37384479258559999</v>
      </c>
      <c r="AG2275" s="122">
        <v>0.36956880513000001</v>
      </c>
      <c r="AH2275" s="122">
        <v>0.36485003044280001</v>
      </c>
      <c r="AI2275" s="122">
        <v>0.3601655779904</v>
      </c>
      <c r="AJ2275" s="122">
        <v>0.35772959961200002</v>
      </c>
      <c r="AK2275" s="122">
        <v>0.351269869412</v>
      </c>
      <c r="AL2275" s="122">
        <v>0</v>
      </c>
    </row>
    <row r="2276" spans="1:38" hidden="1" x14ac:dyDescent="0.25">
      <c r="A2276" s="122" t="s">
        <v>2002</v>
      </c>
      <c r="B2276" s="122">
        <v>1</v>
      </c>
      <c r="C2276" s="122" t="s">
        <v>2183</v>
      </c>
      <c r="D2276" s="122" t="s">
        <v>2103</v>
      </c>
      <c r="E2276" s="122">
        <v>42</v>
      </c>
      <c r="F2276" s="122">
        <v>5.2378732134400002E-2</v>
      </c>
      <c r="G2276" s="122">
        <v>5.3066564230400001E-2</v>
      </c>
      <c r="H2276" s="122">
        <v>5.4078551939999997E-2</v>
      </c>
      <c r="I2276" s="122">
        <v>5.4173003231200001E-2</v>
      </c>
      <c r="J2276" s="122">
        <v>5.4312072788400001E-2</v>
      </c>
      <c r="K2276" s="122">
        <v>5.4152235894399998E-2</v>
      </c>
      <c r="L2276" s="122">
        <v>5.3647415707199997E-2</v>
      </c>
      <c r="M2276" s="122">
        <v>5.3295267673200003E-2</v>
      </c>
      <c r="N2276" s="122">
        <v>5.3052029382800001E-2</v>
      </c>
      <c r="O2276" s="122">
        <v>5.2956522600799999E-2</v>
      </c>
      <c r="P2276" s="122">
        <v>5.2897116994400001E-2</v>
      </c>
      <c r="Q2276" s="122">
        <v>5.2156196318800002E-2</v>
      </c>
      <c r="R2276" s="122">
        <v>5.1795117189199998E-2</v>
      </c>
      <c r="S2276" s="122">
        <v>5.1351023500000002E-2</v>
      </c>
      <c r="T2276" s="122">
        <v>5.0745145438400002E-2</v>
      </c>
      <c r="U2276" s="122">
        <v>5.0609551428799998E-2</v>
      </c>
      <c r="V2276" s="122">
        <v>5.0333188315199999E-2</v>
      </c>
      <c r="W2276" s="122">
        <v>5.0002535262399998E-2</v>
      </c>
      <c r="X2276" s="122">
        <v>4.9715331383200001E-2</v>
      </c>
      <c r="Y2276" s="122">
        <v>4.9251418473599998E-2</v>
      </c>
      <c r="Z2276" s="122">
        <v>4.8529040968800001E-2</v>
      </c>
      <c r="AA2276" s="122">
        <v>4.8934327483999999E-2</v>
      </c>
      <c r="AB2276" s="122">
        <v>4.9287782852000001E-2</v>
      </c>
      <c r="AC2276" s="122">
        <v>4.8546695083600003E-2</v>
      </c>
      <c r="AD2276" s="122">
        <v>4.8385930389999998E-2</v>
      </c>
      <c r="AE2276" s="122">
        <v>4.8524819296799998E-2</v>
      </c>
      <c r="AF2276" s="122">
        <v>4.7997677635599999E-2</v>
      </c>
      <c r="AG2276" s="122">
        <v>4.7386338112399999E-2</v>
      </c>
      <c r="AH2276" s="122">
        <v>4.6736832368800003E-2</v>
      </c>
      <c r="AI2276" s="122">
        <v>4.5956541495200003E-2</v>
      </c>
      <c r="AJ2276" s="122">
        <v>4.6456696210400002E-2</v>
      </c>
      <c r="AK2276" s="122">
        <v>4.6966546026399998E-2</v>
      </c>
      <c r="AL2276" s="122">
        <v>0</v>
      </c>
    </row>
    <row r="2277" spans="1:38" hidden="1" x14ac:dyDescent="0.25">
      <c r="A2277" s="122" t="s">
        <v>2002</v>
      </c>
      <c r="B2277" s="122">
        <v>1</v>
      </c>
      <c r="C2277" s="122" t="s">
        <v>2183</v>
      </c>
      <c r="D2277" s="122" t="s">
        <v>2104</v>
      </c>
      <c r="E2277" s="122">
        <v>42</v>
      </c>
      <c r="F2277" s="122">
        <v>0.82946844736559999</v>
      </c>
      <c r="G2277" s="122">
        <v>0.84648822191640005</v>
      </c>
      <c r="H2277" s="122">
        <v>0.86590092925840001</v>
      </c>
      <c r="I2277" s="122">
        <v>0.8747836562472</v>
      </c>
      <c r="J2277" s="122">
        <v>0.89480234879279996</v>
      </c>
      <c r="K2277" s="122">
        <v>0.89577712772520002</v>
      </c>
      <c r="L2277" s="122">
        <v>0.90155781817640002</v>
      </c>
      <c r="M2277" s="122">
        <v>0.91288511872599998</v>
      </c>
      <c r="N2277" s="122">
        <v>0.91844037036079995</v>
      </c>
      <c r="O2277" s="122">
        <v>0.93053685066720004</v>
      </c>
      <c r="P2277" s="122">
        <v>0.92957006889039995</v>
      </c>
      <c r="Q2277" s="122">
        <v>0.92522227920360001</v>
      </c>
      <c r="R2277" s="122">
        <v>0.93247463305639999</v>
      </c>
      <c r="S2277" s="122">
        <v>0.92851266381440001</v>
      </c>
      <c r="T2277" s="122">
        <v>0.9275478221408</v>
      </c>
      <c r="U2277" s="122">
        <v>0.93863300291039997</v>
      </c>
      <c r="V2277" s="122">
        <v>0.95027225200599996</v>
      </c>
      <c r="W2277" s="122">
        <v>0.96182817945200005</v>
      </c>
      <c r="X2277" s="122">
        <v>0.97378107099559996</v>
      </c>
      <c r="Y2277" s="122">
        <v>0.95842770530080001</v>
      </c>
      <c r="Z2277" s="122">
        <v>0.96258690103239997</v>
      </c>
      <c r="AA2277" s="122">
        <v>0.96804318059960004</v>
      </c>
      <c r="AB2277" s="122">
        <v>0.97188069588960002</v>
      </c>
      <c r="AC2277" s="122">
        <v>0.95590054880319997</v>
      </c>
      <c r="AD2277" s="122">
        <v>0.95063117419200005</v>
      </c>
      <c r="AE2277" s="122">
        <v>0.9603924651272</v>
      </c>
      <c r="AF2277" s="122">
        <v>0.94818867610320001</v>
      </c>
      <c r="AG2277" s="122">
        <v>0.93387223569360001</v>
      </c>
      <c r="AH2277" s="122">
        <v>0.92158275806800005</v>
      </c>
      <c r="AI2277" s="122">
        <v>0.90941955513079997</v>
      </c>
      <c r="AJ2277" s="122">
        <v>0.92568470658720003</v>
      </c>
      <c r="AK2277" s="122">
        <v>0.91158545493400001</v>
      </c>
      <c r="AL2277" s="122">
        <v>0</v>
      </c>
    </row>
    <row r="2278" spans="1:38" hidden="1" x14ac:dyDescent="0.25">
      <c r="A2278" s="122" t="s">
        <v>2002</v>
      </c>
      <c r="B2278" s="122">
        <v>1</v>
      </c>
      <c r="C2278" s="122" t="s">
        <v>2183</v>
      </c>
      <c r="D2278" s="122" t="s">
        <v>2105</v>
      </c>
      <c r="E2278" s="122">
        <v>42</v>
      </c>
      <c r="F2278" s="122">
        <v>5.6477808561999999E-2</v>
      </c>
      <c r="G2278" s="122">
        <v>5.6872881825199999E-2</v>
      </c>
      <c r="H2278" s="122">
        <v>5.7429521340799997E-2</v>
      </c>
      <c r="I2278" s="122">
        <v>5.7252270476800003E-2</v>
      </c>
      <c r="J2278" s="122">
        <v>5.77638996704E-2</v>
      </c>
      <c r="K2278" s="122">
        <v>5.7412824470399998E-2</v>
      </c>
      <c r="L2278" s="122">
        <v>5.6909623831199997E-2</v>
      </c>
      <c r="M2278" s="122">
        <v>5.6314108927999998E-2</v>
      </c>
      <c r="N2278" s="122">
        <v>5.6671677182400002E-2</v>
      </c>
      <c r="O2278" s="122">
        <v>5.6342715164400002E-2</v>
      </c>
      <c r="P2278" s="122">
        <v>5.6303135422800001E-2</v>
      </c>
      <c r="Q2278" s="122">
        <v>5.46649966492E-2</v>
      </c>
      <c r="R2278" s="122">
        <v>5.51070847236E-2</v>
      </c>
      <c r="S2278" s="122">
        <v>5.4477015221999998E-2</v>
      </c>
      <c r="T2278" s="122">
        <v>5.3424638209600001E-2</v>
      </c>
      <c r="U2278" s="122">
        <v>5.1290076753999998E-2</v>
      </c>
      <c r="V2278" s="122">
        <v>4.9908296236400002E-2</v>
      </c>
      <c r="W2278" s="122">
        <v>5.0113389802000002E-2</v>
      </c>
      <c r="X2278" s="122">
        <v>4.7665432612E-2</v>
      </c>
      <c r="Y2278" s="122">
        <v>4.6948474294400001E-2</v>
      </c>
      <c r="Z2278" s="122">
        <v>4.5109727611200003E-2</v>
      </c>
      <c r="AA2278" s="122">
        <v>4.4449693346799997E-2</v>
      </c>
      <c r="AB2278" s="122">
        <v>4.3433820239599998E-2</v>
      </c>
      <c r="AC2278" s="122">
        <v>4.3120726420799997E-2</v>
      </c>
      <c r="AD2278" s="122">
        <v>4.3248441252800002E-2</v>
      </c>
      <c r="AE2278" s="122">
        <v>4.4189716740400002E-2</v>
      </c>
      <c r="AF2278" s="122">
        <v>4.4084045093199999E-2</v>
      </c>
      <c r="AG2278" s="122">
        <v>4.4526859145999999E-2</v>
      </c>
      <c r="AH2278" s="122">
        <v>4.3691709734400001E-2</v>
      </c>
      <c r="AI2278" s="122">
        <v>4.2972995206400001E-2</v>
      </c>
      <c r="AJ2278" s="122">
        <v>4.3658808897200002E-2</v>
      </c>
      <c r="AK2278" s="122">
        <v>4.2626264150400002E-2</v>
      </c>
      <c r="AL2278" s="122">
        <v>0</v>
      </c>
    </row>
    <row r="2279" spans="1:38" hidden="1" x14ac:dyDescent="0.25">
      <c r="A2279" s="122" t="s">
        <v>2002</v>
      </c>
      <c r="B2279" s="122">
        <v>1</v>
      </c>
      <c r="C2279" s="122" t="s">
        <v>2183</v>
      </c>
      <c r="D2279" s="122" t="s">
        <v>475</v>
      </c>
      <c r="E2279" s="122">
        <v>42</v>
      </c>
      <c r="F2279" s="122">
        <v>0.44874672408999999</v>
      </c>
      <c r="G2279" s="122">
        <v>0.45706005932720001</v>
      </c>
      <c r="H2279" s="122">
        <v>0.47090824948159998</v>
      </c>
      <c r="I2279" s="122">
        <v>0.4707907728972</v>
      </c>
      <c r="J2279" s="122">
        <v>0.48680187033240002</v>
      </c>
      <c r="K2279" s="122">
        <v>0.5007641347688</v>
      </c>
      <c r="L2279" s="122">
        <v>0.49908522609959999</v>
      </c>
      <c r="M2279" s="122">
        <v>0.49906024954240003</v>
      </c>
      <c r="N2279" s="122">
        <v>0.51102035653480005</v>
      </c>
      <c r="O2279" s="122">
        <v>0.52052802926599995</v>
      </c>
      <c r="P2279" s="122">
        <v>0.52000349897440001</v>
      </c>
      <c r="Q2279" s="122">
        <v>0.51326368651599996</v>
      </c>
      <c r="R2279" s="122">
        <v>0.52587757472600005</v>
      </c>
      <c r="S2279" s="122">
        <v>0.52053723991080003</v>
      </c>
      <c r="T2279" s="122">
        <v>0.50889024915119996</v>
      </c>
      <c r="U2279" s="122">
        <v>0.50967494253760004</v>
      </c>
      <c r="V2279" s="122">
        <v>0.52308844809760002</v>
      </c>
      <c r="W2279" s="122">
        <v>0.53453634824520002</v>
      </c>
      <c r="X2279" s="122">
        <v>0.54927910608480002</v>
      </c>
      <c r="Y2279" s="122">
        <v>0.53900322373239995</v>
      </c>
      <c r="Z2279" s="122">
        <v>0.54464127853800004</v>
      </c>
      <c r="AA2279" s="122">
        <v>0.5475103937604</v>
      </c>
      <c r="AB2279" s="122">
        <v>0.54687535743680005</v>
      </c>
      <c r="AC2279" s="122">
        <v>0.54528214504119998</v>
      </c>
      <c r="AD2279" s="122">
        <v>0.53095378468160004</v>
      </c>
      <c r="AE2279" s="122">
        <v>0.54023776127159995</v>
      </c>
      <c r="AF2279" s="122">
        <v>0.56184266491080004</v>
      </c>
      <c r="AG2279" s="122">
        <v>0.57903825342159998</v>
      </c>
      <c r="AH2279" s="122">
        <v>0.59245405015719999</v>
      </c>
      <c r="AI2279" s="122">
        <v>0.60851760962720003</v>
      </c>
      <c r="AJ2279" s="122">
        <v>0.58441429575199999</v>
      </c>
      <c r="AK2279" s="122">
        <v>0.58648135514639999</v>
      </c>
      <c r="AL2279" s="122">
        <v>0</v>
      </c>
    </row>
    <row r="2280" spans="1:38" hidden="1" x14ac:dyDescent="0.25">
      <c r="A2280" s="122" t="s">
        <v>2002</v>
      </c>
      <c r="B2280" s="122">
        <v>1</v>
      </c>
      <c r="C2280" s="122" t="s">
        <v>2183</v>
      </c>
      <c r="D2280" s="122" t="s">
        <v>2106</v>
      </c>
      <c r="E2280" s="122">
        <v>42</v>
      </c>
      <c r="F2280" s="122">
        <v>0.1181312690712</v>
      </c>
      <c r="G2280" s="122">
        <v>0.11868630301080001</v>
      </c>
      <c r="H2280" s="122">
        <v>0.1196123468344</v>
      </c>
      <c r="I2280" s="122">
        <v>0.120055826086</v>
      </c>
      <c r="J2280" s="122">
        <v>0.12107092788279999</v>
      </c>
      <c r="K2280" s="122">
        <v>0.11978371182399999</v>
      </c>
      <c r="L2280" s="122">
        <v>0.1198905127868</v>
      </c>
      <c r="M2280" s="122">
        <v>0.120948161432</v>
      </c>
      <c r="N2280" s="122">
        <v>0.120697304238</v>
      </c>
      <c r="O2280" s="122">
        <v>0.1205991919524</v>
      </c>
      <c r="P2280" s="122">
        <v>0.1198729593292</v>
      </c>
      <c r="Q2280" s="122">
        <v>0.11869723919480001</v>
      </c>
      <c r="R2280" s="122">
        <v>0.11836373198440001</v>
      </c>
      <c r="S2280" s="122">
        <v>0.1176830243736</v>
      </c>
      <c r="T2280" s="122">
        <v>0.1172864687484</v>
      </c>
      <c r="U2280" s="122">
        <v>0.1170853853512</v>
      </c>
      <c r="V2280" s="122">
        <v>0.1165343888184</v>
      </c>
      <c r="W2280" s="122">
        <v>0.1159778272772</v>
      </c>
      <c r="X2280" s="122">
        <v>0.1154964679624</v>
      </c>
      <c r="Y2280" s="122">
        <v>0.11481547388920001</v>
      </c>
      <c r="Z2280" s="122">
        <v>0.11323486659239999</v>
      </c>
      <c r="AA2280" s="122">
        <v>0.111974918062</v>
      </c>
      <c r="AB2280" s="122">
        <v>0.1114470962304</v>
      </c>
      <c r="AC2280" s="122">
        <v>0.10951099145279999</v>
      </c>
      <c r="AD2280" s="122">
        <v>0.1110669042392</v>
      </c>
      <c r="AE2280" s="122">
        <v>0.11325050197439999</v>
      </c>
      <c r="AF2280" s="122">
        <v>0.11041746231879999</v>
      </c>
      <c r="AG2280" s="122">
        <v>0.107499938686</v>
      </c>
      <c r="AH2280" s="122">
        <v>0.1048526224844</v>
      </c>
      <c r="AI2280" s="122">
        <v>0.1017813502384</v>
      </c>
      <c r="AJ2280" s="122">
        <v>0.1062167644468</v>
      </c>
      <c r="AK2280" s="122">
        <v>0.1013633006092</v>
      </c>
      <c r="AL2280" s="122">
        <v>0</v>
      </c>
    </row>
    <row r="2281" spans="1:38" hidden="1" x14ac:dyDescent="0.25">
      <c r="A2281" s="122" t="s">
        <v>2002</v>
      </c>
      <c r="B2281" s="122">
        <v>1</v>
      </c>
      <c r="C2281" s="122" t="s">
        <v>2183</v>
      </c>
      <c r="D2281" s="122" t="s">
        <v>2107</v>
      </c>
      <c r="E2281" s="122">
        <v>42</v>
      </c>
      <c r="F2281" s="122">
        <v>0.51031653657319997</v>
      </c>
      <c r="G2281" s="122">
        <v>0.51447049986079996</v>
      </c>
      <c r="H2281" s="122">
        <v>0.52009649193039997</v>
      </c>
      <c r="I2281" s="122">
        <v>0.51565374175559997</v>
      </c>
      <c r="J2281" s="122">
        <v>0.51201504795840003</v>
      </c>
      <c r="K2281" s="122">
        <v>0.50365061056240001</v>
      </c>
      <c r="L2281" s="122">
        <v>0.49612838753799998</v>
      </c>
      <c r="M2281" s="122">
        <v>0.49589553332480002</v>
      </c>
      <c r="N2281" s="122">
        <v>0.4935776054048</v>
      </c>
      <c r="O2281" s="122">
        <v>0.49295025115840002</v>
      </c>
      <c r="P2281" s="122">
        <v>0.49041936822760002</v>
      </c>
      <c r="Q2281" s="122">
        <v>0.48418960654120002</v>
      </c>
      <c r="R2281" s="122">
        <v>0.47961516419040001</v>
      </c>
      <c r="S2281" s="122">
        <v>0.47353953579519997</v>
      </c>
      <c r="T2281" s="122">
        <v>0.46540870844159998</v>
      </c>
      <c r="U2281" s="122">
        <v>0.46011816053560001</v>
      </c>
      <c r="V2281" s="122">
        <v>0.45191770812159998</v>
      </c>
      <c r="W2281" s="122">
        <v>0.44416500979200002</v>
      </c>
      <c r="X2281" s="122">
        <v>0.43691548377119999</v>
      </c>
      <c r="Y2281" s="122">
        <v>0.42880936879199999</v>
      </c>
      <c r="Z2281" s="122">
        <v>0.42187277299440001</v>
      </c>
      <c r="AA2281" s="122">
        <v>0.42124933567639999</v>
      </c>
      <c r="AB2281" s="122">
        <v>0.42162993365919998</v>
      </c>
      <c r="AC2281" s="122">
        <v>0.40903197546679998</v>
      </c>
      <c r="AD2281" s="122">
        <v>0.403274002026</v>
      </c>
      <c r="AE2281" s="122">
        <v>0.40085987283160002</v>
      </c>
      <c r="AF2281" s="122">
        <v>0.39245237455479998</v>
      </c>
      <c r="AG2281" s="122">
        <v>0.38438790591599997</v>
      </c>
      <c r="AH2281" s="122">
        <v>0.37589925506279998</v>
      </c>
      <c r="AI2281" s="122">
        <v>0.36650970498239999</v>
      </c>
      <c r="AJ2281" s="122">
        <v>0.37578334809399999</v>
      </c>
      <c r="AK2281" s="122">
        <v>0.3731096145476</v>
      </c>
      <c r="AL2281" s="122">
        <v>0</v>
      </c>
    </row>
    <row r="2282" spans="1:38" hidden="1" x14ac:dyDescent="0.25">
      <c r="A2282" s="122" t="s">
        <v>2002</v>
      </c>
      <c r="B2282" s="122">
        <v>1</v>
      </c>
      <c r="C2282" s="122" t="s">
        <v>2183</v>
      </c>
      <c r="D2282" s="122" t="s">
        <v>2108</v>
      </c>
      <c r="E2282" s="122">
        <v>42</v>
      </c>
      <c r="F2282" s="122">
        <v>0.12046105791720001</v>
      </c>
      <c r="G2282" s="122">
        <v>0.1228123148952</v>
      </c>
      <c r="H2282" s="122">
        <v>0.12536315626799999</v>
      </c>
      <c r="I2282" s="122">
        <v>0.12640321559039999</v>
      </c>
      <c r="J2282" s="122">
        <v>0.12774821111080001</v>
      </c>
      <c r="K2282" s="122">
        <v>0.1274534435552</v>
      </c>
      <c r="L2282" s="122">
        <v>0.1270992561048</v>
      </c>
      <c r="M2282" s="122">
        <v>0.12776758732080001</v>
      </c>
      <c r="N2282" s="122">
        <v>0.12761318237079999</v>
      </c>
      <c r="O2282" s="122">
        <v>0.1273326325096</v>
      </c>
      <c r="P2282" s="122">
        <v>0.12668887431199999</v>
      </c>
      <c r="Q2282" s="122">
        <v>0.12518856388640001</v>
      </c>
      <c r="R2282" s="122">
        <v>0.124927596206</v>
      </c>
      <c r="S2282" s="122">
        <v>0.1243692712248</v>
      </c>
      <c r="T2282" s="122">
        <v>0.1235202161536</v>
      </c>
      <c r="U2282" s="122">
        <v>0.12379408699280001</v>
      </c>
      <c r="V2282" s="122">
        <v>0.12347259288</v>
      </c>
      <c r="W2282" s="122">
        <v>0.122954742974</v>
      </c>
      <c r="X2282" s="122">
        <v>0.122233578908</v>
      </c>
      <c r="Y2282" s="122">
        <v>0.12163458304200001</v>
      </c>
      <c r="Z2282" s="122">
        <v>0.12040822082240001</v>
      </c>
      <c r="AA2282" s="122">
        <v>0.1205182617352</v>
      </c>
      <c r="AB2282" s="122">
        <v>0.1203130672856</v>
      </c>
      <c r="AC2282" s="122">
        <v>0.1178584419544</v>
      </c>
      <c r="AD2282" s="122">
        <v>0.117707668246</v>
      </c>
      <c r="AE2282" s="122">
        <v>0.1181671785756</v>
      </c>
      <c r="AF2282" s="122">
        <v>0.11522599421760001</v>
      </c>
      <c r="AG2282" s="122">
        <v>0.1121115163056</v>
      </c>
      <c r="AH2282" s="122">
        <v>0.1096139707796</v>
      </c>
      <c r="AI2282" s="122">
        <v>0.1069059583984</v>
      </c>
      <c r="AJ2282" s="122">
        <v>0.11136377964040001</v>
      </c>
      <c r="AK2282" s="122">
        <v>0.1094732248792</v>
      </c>
      <c r="AL2282" s="122">
        <v>0</v>
      </c>
    </row>
    <row r="2283" spans="1:38" hidden="1" x14ac:dyDescent="0.25">
      <c r="A2283" s="122" t="s">
        <v>2002</v>
      </c>
      <c r="B2283" s="122">
        <v>1</v>
      </c>
      <c r="C2283" s="122" t="s">
        <v>2183</v>
      </c>
      <c r="D2283" s="122" t="s">
        <v>2109</v>
      </c>
      <c r="E2283" s="122">
        <v>42</v>
      </c>
      <c r="F2283" s="122">
        <v>7.9442276477199994E-2</v>
      </c>
      <c r="G2283" s="122">
        <v>8.3468307621999999E-2</v>
      </c>
      <c r="H2283" s="122">
        <v>8.6693251416799996E-2</v>
      </c>
      <c r="I2283" s="122">
        <v>8.8079846884400001E-2</v>
      </c>
      <c r="J2283" s="122">
        <v>9.10825452348E-2</v>
      </c>
      <c r="K2283" s="122">
        <v>9.23443033632E-2</v>
      </c>
      <c r="L2283" s="122">
        <v>9.3754848720400005E-2</v>
      </c>
      <c r="M2283" s="122">
        <v>9.7019124406399995E-2</v>
      </c>
      <c r="N2283" s="122">
        <v>9.9881881542800005E-2</v>
      </c>
      <c r="O2283" s="122">
        <v>0.1025081457848</v>
      </c>
      <c r="P2283" s="122">
        <v>0.1047436316976</v>
      </c>
      <c r="Q2283" s="122">
        <v>0.1057714088144</v>
      </c>
      <c r="R2283" s="122">
        <v>0.10704295057679999</v>
      </c>
      <c r="S2283" s="122">
        <v>0.1078761911864</v>
      </c>
      <c r="T2283" s="122">
        <v>0.108655001756</v>
      </c>
      <c r="U2283" s="122">
        <v>0.1099396767112</v>
      </c>
      <c r="V2283" s="122">
        <v>0.110556511338</v>
      </c>
      <c r="W2283" s="122">
        <v>0.110581510634</v>
      </c>
      <c r="X2283" s="122">
        <v>0.109256809606</v>
      </c>
      <c r="Y2283" s="122">
        <v>0.1066006845428</v>
      </c>
      <c r="Z2283" s="122">
        <v>0.10439121994</v>
      </c>
      <c r="AA2283" s="122">
        <v>0.105129373202</v>
      </c>
      <c r="AB2283" s="122">
        <v>0.1060239221244</v>
      </c>
      <c r="AC2283" s="122">
        <v>0.103803635964</v>
      </c>
      <c r="AD2283" s="122">
        <v>0.1022011511808</v>
      </c>
      <c r="AE2283" s="122">
        <v>0.1020656388948</v>
      </c>
      <c r="AF2283" s="122">
        <v>0.1016484481096</v>
      </c>
      <c r="AG2283" s="122">
        <v>0.1011732411228</v>
      </c>
      <c r="AH2283" s="122">
        <v>0.10092591419959999</v>
      </c>
      <c r="AI2283" s="122">
        <v>0.10035420334800001</v>
      </c>
      <c r="AJ2283" s="122">
        <v>9.9072087024399999E-2</v>
      </c>
      <c r="AK2283" s="122">
        <v>0.1530932877824</v>
      </c>
      <c r="AL2283" s="122">
        <v>0</v>
      </c>
    </row>
    <row r="2284" spans="1:38" hidden="1" x14ac:dyDescent="0.25">
      <c r="A2284" s="122" t="s">
        <v>2002</v>
      </c>
      <c r="B2284" s="122">
        <v>1</v>
      </c>
      <c r="C2284" s="122" t="s">
        <v>2183</v>
      </c>
      <c r="D2284" s="122" t="s">
        <v>2110</v>
      </c>
      <c r="E2284" s="122">
        <v>42</v>
      </c>
      <c r="F2284" s="122">
        <v>1.1973831299947999</v>
      </c>
      <c r="G2284" s="122">
        <v>1.2059607948976001</v>
      </c>
      <c r="H2284" s="122">
        <v>1.2176800949124</v>
      </c>
      <c r="I2284" s="122">
        <v>1.2047388362996001</v>
      </c>
      <c r="J2284" s="122">
        <v>1.1940543649216</v>
      </c>
      <c r="K2284" s="122">
        <v>1.1662631394708001</v>
      </c>
      <c r="L2284" s="122">
        <v>1.143106523888</v>
      </c>
      <c r="M2284" s="122">
        <v>1.137738337876</v>
      </c>
      <c r="N2284" s="122">
        <v>1.1294739470476001</v>
      </c>
      <c r="O2284" s="122">
        <v>1.1258624593608</v>
      </c>
      <c r="P2284" s="122">
        <v>1.1156907928544</v>
      </c>
      <c r="Q2284" s="122">
        <v>1.0969921151952</v>
      </c>
      <c r="R2284" s="122">
        <v>1.0808004425176001</v>
      </c>
      <c r="S2284" s="122">
        <v>1.0646305185208</v>
      </c>
      <c r="T2284" s="122">
        <v>1.0437875044380001</v>
      </c>
      <c r="U2284" s="122">
        <v>1.0288741936871999</v>
      </c>
      <c r="V2284" s="122">
        <v>1.0085374730984</v>
      </c>
      <c r="W2284" s="122">
        <v>0.99087177027439999</v>
      </c>
      <c r="X2284" s="122">
        <v>0.97693502350640005</v>
      </c>
      <c r="Y2284" s="122">
        <v>0.95599402127599997</v>
      </c>
      <c r="Z2284" s="122">
        <v>0.94021867456999997</v>
      </c>
      <c r="AA2284" s="122">
        <v>0.9433262099884</v>
      </c>
      <c r="AB2284" s="122">
        <v>0.94409406350839997</v>
      </c>
      <c r="AC2284" s="122">
        <v>0.92519325227280003</v>
      </c>
      <c r="AD2284" s="122">
        <v>0.9147631540208</v>
      </c>
      <c r="AE2284" s="122">
        <v>0.91347871709359996</v>
      </c>
      <c r="AF2284" s="122">
        <v>0.89569403708679995</v>
      </c>
      <c r="AG2284" s="122">
        <v>0.87607446122559995</v>
      </c>
      <c r="AH2284" s="122">
        <v>0.85499502529839999</v>
      </c>
      <c r="AI2284" s="122">
        <v>0.83281874329920003</v>
      </c>
      <c r="AJ2284" s="122">
        <v>0.83784134824040002</v>
      </c>
      <c r="AK2284" s="122">
        <v>0.81070522772679998</v>
      </c>
      <c r="AL2284" s="122">
        <v>0</v>
      </c>
    </row>
    <row r="2285" spans="1:38" hidden="1" x14ac:dyDescent="0.25">
      <c r="A2285" s="122" t="s">
        <v>2002</v>
      </c>
      <c r="B2285" s="122">
        <v>1</v>
      </c>
      <c r="C2285" s="122" t="s">
        <v>2183</v>
      </c>
      <c r="D2285" s="122" t="s">
        <v>2111</v>
      </c>
      <c r="E2285" s="122">
        <v>42</v>
      </c>
      <c r="F2285" s="122">
        <v>0.71966769158480004</v>
      </c>
      <c r="G2285" s="122">
        <v>0.72612434226639999</v>
      </c>
      <c r="H2285" s="122">
        <v>0.73285574874399995</v>
      </c>
      <c r="I2285" s="122">
        <v>0.72512882923040001</v>
      </c>
      <c r="J2285" s="122">
        <v>0.71788710089600005</v>
      </c>
      <c r="K2285" s="122">
        <v>0.7058450094416</v>
      </c>
      <c r="L2285" s="122">
        <v>0.69304449788559996</v>
      </c>
      <c r="M2285" s="122">
        <v>0.68827457409759996</v>
      </c>
      <c r="N2285" s="122">
        <v>0.68413945487439998</v>
      </c>
      <c r="O2285" s="122">
        <v>0.68113801368479998</v>
      </c>
      <c r="P2285" s="122">
        <v>0.67610448391919997</v>
      </c>
      <c r="Q2285" s="122">
        <v>0.66660958240239998</v>
      </c>
      <c r="R2285" s="122">
        <v>0.65913533497279997</v>
      </c>
      <c r="S2285" s="122">
        <v>0.64971273613680003</v>
      </c>
      <c r="T2285" s="122">
        <v>0.6376210673728</v>
      </c>
      <c r="U2285" s="122">
        <v>0.63232050559999997</v>
      </c>
      <c r="V2285" s="122">
        <v>0.62407084685960001</v>
      </c>
      <c r="W2285" s="122">
        <v>0.61644990905959995</v>
      </c>
      <c r="X2285" s="122">
        <v>0.61280083612439995</v>
      </c>
      <c r="Y2285" s="122">
        <v>0.60379806542439995</v>
      </c>
      <c r="Z2285" s="122">
        <v>0.5963998542908</v>
      </c>
      <c r="AA2285" s="122">
        <v>0.59831085117439997</v>
      </c>
      <c r="AB2285" s="122">
        <v>0.59837414700280001</v>
      </c>
      <c r="AC2285" s="122">
        <v>0.58368115946279997</v>
      </c>
      <c r="AD2285" s="122">
        <v>0.57684956822639999</v>
      </c>
      <c r="AE2285" s="122">
        <v>0.57560719596520005</v>
      </c>
      <c r="AF2285" s="122">
        <v>0.56424388918519996</v>
      </c>
      <c r="AG2285" s="122">
        <v>0.55267947682920004</v>
      </c>
      <c r="AH2285" s="122">
        <v>0.54001148832120005</v>
      </c>
      <c r="AI2285" s="122">
        <v>0.52722675992279999</v>
      </c>
      <c r="AJ2285" s="122">
        <v>0.53291225222479999</v>
      </c>
      <c r="AK2285" s="122">
        <v>0.53750479877360002</v>
      </c>
      <c r="AL2285" s="122">
        <v>0</v>
      </c>
    </row>
    <row r="2286" spans="1:38" hidden="1" x14ac:dyDescent="0.25">
      <c r="A2286" s="122" t="s">
        <v>2002</v>
      </c>
      <c r="B2286" s="122">
        <v>1</v>
      </c>
      <c r="C2286" s="122" t="s">
        <v>2183</v>
      </c>
      <c r="D2286" s="122" t="s">
        <v>2112</v>
      </c>
      <c r="E2286" s="122">
        <v>42</v>
      </c>
      <c r="F2286" s="122">
        <v>0.2466451830276</v>
      </c>
      <c r="G2286" s="122">
        <v>0.24944151078560001</v>
      </c>
      <c r="H2286" s="122">
        <v>0.25422208902159998</v>
      </c>
      <c r="I2286" s="122">
        <v>0.252167363812</v>
      </c>
      <c r="J2286" s="122">
        <v>0.25280819991280001</v>
      </c>
      <c r="K2286" s="122">
        <v>0.24947338160640001</v>
      </c>
      <c r="L2286" s="122">
        <v>0.24570126648759999</v>
      </c>
      <c r="M2286" s="122">
        <v>0.24529906608480001</v>
      </c>
      <c r="N2286" s="122">
        <v>0.24597901232239999</v>
      </c>
      <c r="O2286" s="122">
        <v>0.2468884777016</v>
      </c>
      <c r="P2286" s="122">
        <v>0.24486547625399999</v>
      </c>
      <c r="Q2286" s="122">
        <v>0.24072111290080001</v>
      </c>
      <c r="R2286" s="122">
        <v>0.24035353140679999</v>
      </c>
      <c r="S2286" s="122">
        <v>0.23690893628080001</v>
      </c>
      <c r="T2286" s="122">
        <v>0.2317596981784</v>
      </c>
      <c r="U2286" s="122">
        <v>0.23388667489039999</v>
      </c>
      <c r="V2286" s="122">
        <v>0.2372185818716</v>
      </c>
      <c r="W2286" s="122">
        <v>0.2400623130808</v>
      </c>
      <c r="X2286" s="122">
        <v>0.2432296006868</v>
      </c>
      <c r="Y2286" s="122">
        <v>0.24103435014960001</v>
      </c>
      <c r="Z2286" s="122">
        <v>0.24310436955279999</v>
      </c>
      <c r="AA2286" s="122">
        <v>0.24851294871759999</v>
      </c>
      <c r="AB2286" s="122">
        <v>0.25293854146959999</v>
      </c>
      <c r="AC2286" s="122">
        <v>0.24955342712440001</v>
      </c>
      <c r="AD2286" s="122">
        <v>0.24528129781960001</v>
      </c>
      <c r="AE2286" s="122">
        <v>0.24655977323879999</v>
      </c>
      <c r="AF2286" s="122">
        <v>0.247449521102</v>
      </c>
      <c r="AG2286" s="122">
        <v>0.24731985934039999</v>
      </c>
      <c r="AH2286" s="122">
        <v>0.24692109995280001</v>
      </c>
      <c r="AI2286" s="122">
        <v>0.24667337327639999</v>
      </c>
      <c r="AJ2286" s="122">
        <v>0.25150816727399999</v>
      </c>
      <c r="AK2286" s="122">
        <v>0.24521289641239999</v>
      </c>
      <c r="AL2286" s="122">
        <v>0</v>
      </c>
    </row>
    <row r="2287" spans="1:38" hidden="1" x14ac:dyDescent="0.25">
      <c r="A2287" s="122" t="s">
        <v>2002</v>
      </c>
      <c r="B2287" s="122">
        <v>1</v>
      </c>
      <c r="C2287" s="122" t="s">
        <v>2183</v>
      </c>
      <c r="D2287" s="122" t="s">
        <v>2113</v>
      </c>
      <c r="E2287" s="122">
        <v>42</v>
      </c>
      <c r="F2287" s="122">
        <v>0.27975304938279999</v>
      </c>
      <c r="G2287" s="122">
        <v>0.28440791204560001</v>
      </c>
      <c r="H2287" s="122">
        <v>0.28963119470319998</v>
      </c>
      <c r="I2287" s="122">
        <v>0.29123715897919999</v>
      </c>
      <c r="J2287" s="122">
        <v>0.29571948329839998</v>
      </c>
      <c r="K2287" s="122">
        <v>0.2882394916828</v>
      </c>
      <c r="L2287" s="122">
        <v>0.28655604405680002</v>
      </c>
      <c r="M2287" s="122">
        <v>0.2893845746932</v>
      </c>
      <c r="N2287" s="122">
        <v>0.28734183003960001</v>
      </c>
      <c r="O2287" s="122">
        <v>0.28701839335399998</v>
      </c>
      <c r="P2287" s="122">
        <v>0.28324204222440003</v>
      </c>
      <c r="Q2287" s="122">
        <v>0.27675790776199999</v>
      </c>
      <c r="R2287" s="122">
        <v>0.27554781168879999</v>
      </c>
      <c r="S2287" s="122">
        <v>0.2724063994848</v>
      </c>
      <c r="T2287" s="122">
        <v>0.26922528285800001</v>
      </c>
      <c r="U2287" s="122">
        <v>0.26827545916079998</v>
      </c>
      <c r="V2287" s="122">
        <v>0.2661034813332</v>
      </c>
      <c r="W2287" s="122">
        <v>0.26490484090279998</v>
      </c>
      <c r="X2287" s="122">
        <v>0.26258602039880002</v>
      </c>
      <c r="Y2287" s="122">
        <v>0.25507004833519997</v>
      </c>
      <c r="Z2287" s="122">
        <v>0.2510407646992</v>
      </c>
      <c r="AA2287" s="122">
        <v>0.25135010465879998</v>
      </c>
      <c r="AB2287" s="122">
        <v>0.24998055437319999</v>
      </c>
      <c r="AC2287" s="122">
        <v>0.24530275758799999</v>
      </c>
      <c r="AD2287" s="122">
        <v>0.24597847692880001</v>
      </c>
      <c r="AE2287" s="122">
        <v>0.248896043816</v>
      </c>
      <c r="AF2287" s="122">
        <v>0.24629077826920001</v>
      </c>
      <c r="AG2287" s="122">
        <v>0.243254261936</v>
      </c>
      <c r="AH2287" s="122">
        <v>0.2393969827172</v>
      </c>
      <c r="AI2287" s="122">
        <v>0.2345617611428</v>
      </c>
      <c r="AJ2287" s="122">
        <v>0.24369926070280001</v>
      </c>
      <c r="AK2287" s="122">
        <v>0.239892297862</v>
      </c>
      <c r="AL2287" s="122">
        <v>0</v>
      </c>
    </row>
    <row r="2288" spans="1:38" hidden="1" x14ac:dyDescent="0.25">
      <c r="A2288" s="122" t="s">
        <v>2002</v>
      </c>
      <c r="B2288" s="122">
        <v>1</v>
      </c>
      <c r="C2288" s="122" t="s">
        <v>2183</v>
      </c>
      <c r="D2288" s="122" t="s">
        <v>2114</v>
      </c>
      <c r="E2288" s="122">
        <v>42</v>
      </c>
      <c r="F2288" s="122">
        <v>0.83130798957920005</v>
      </c>
      <c r="G2288" s="122">
        <v>0.83951811427400003</v>
      </c>
      <c r="H2288" s="122">
        <v>0.84872555935719995</v>
      </c>
      <c r="I2288" s="122">
        <v>0.84005278287280005</v>
      </c>
      <c r="J2288" s="122">
        <v>0.83485760393840003</v>
      </c>
      <c r="K2288" s="122">
        <v>0.82228192623920005</v>
      </c>
      <c r="L2288" s="122">
        <v>0.80685593967159996</v>
      </c>
      <c r="M2288" s="122">
        <v>0.80130656412800005</v>
      </c>
      <c r="N2288" s="122">
        <v>0.79772780591280001</v>
      </c>
      <c r="O2288" s="122">
        <v>0.79605348003160004</v>
      </c>
      <c r="P2288" s="122">
        <v>0.78911250539239997</v>
      </c>
      <c r="Q2288" s="122">
        <v>0.77685190136680005</v>
      </c>
      <c r="R2288" s="122">
        <v>0.76997669506519995</v>
      </c>
      <c r="S2288" s="122">
        <v>0.7606613717024</v>
      </c>
      <c r="T2288" s="122">
        <v>0.74721852855439996</v>
      </c>
      <c r="U2288" s="122">
        <v>0.74344404358839999</v>
      </c>
      <c r="V2288" s="122">
        <v>0.73890545785560002</v>
      </c>
      <c r="W2288" s="122">
        <v>0.73294940467000003</v>
      </c>
      <c r="X2288" s="122">
        <v>0.72927003036439997</v>
      </c>
      <c r="Y2288" s="122">
        <v>0.71829540921599999</v>
      </c>
      <c r="Z2288" s="122">
        <v>0.71415583754760004</v>
      </c>
      <c r="AA2288" s="122">
        <v>0.71695968057839998</v>
      </c>
      <c r="AB2288" s="122">
        <v>0.71512066407880004</v>
      </c>
      <c r="AC2288" s="122">
        <v>0.70572657310679998</v>
      </c>
      <c r="AD2288" s="122">
        <v>0.69686002285759996</v>
      </c>
      <c r="AE2288" s="122">
        <v>0.69783661188080004</v>
      </c>
      <c r="AF2288" s="122">
        <v>0.69010533782960004</v>
      </c>
      <c r="AG2288" s="122">
        <v>0.68066245368800005</v>
      </c>
      <c r="AH2288" s="122">
        <v>0.67296963777679997</v>
      </c>
      <c r="AI2288" s="122">
        <v>0.66421532541280004</v>
      </c>
      <c r="AJ2288" s="122">
        <v>0.66494279518800004</v>
      </c>
      <c r="AK2288" s="122">
        <v>0.65266017613439997</v>
      </c>
      <c r="AL2288" s="122">
        <v>0</v>
      </c>
    </row>
    <row r="2289" spans="1:38" hidden="1" x14ac:dyDescent="0.25">
      <c r="A2289" s="122" t="s">
        <v>2002</v>
      </c>
      <c r="B2289" s="122">
        <v>1</v>
      </c>
      <c r="C2289" s="122" t="s">
        <v>2183</v>
      </c>
      <c r="D2289" s="122" t="s">
        <v>2136</v>
      </c>
      <c r="E2289" s="122">
        <v>42</v>
      </c>
      <c r="F2289" s="122">
        <v>0.23485211092280001</v>
      </c>
      <c r="G2289" s="122">
        <v>0.23703637378959999</v>
      </c>
      <c r="H2289" s="122">
        <v>0.23895693418239999</v>
      </c>
      <c r="I2289" s="122">
        <v>0.23712010532</v>
      </c>
      <c r="J2289" s="122">
        <v>0.23524674500600001</v>
      </c>
      <c r="K2289" s="122">
        <v>0.23334541345359999</v>
      </c>
      <c r="L2289" s="122">
        <v>0.2310699674052</v>
      </c>
      <c r="M2289" s="122">
        <v>0.230860076118</v>
      </c>
      <c r="N2289" s="122">
        <v>0.230583059112</v>
      </c>
      <c r="O2289" s="122">
        <v>0.23062260734519999</v>
      </c>
      <c r="P2289" s="122">
        <v>0.23003807378159999</v>
      </c>
      <c r="Q2289" s="122">
        <v>0.22737424564959999</v>
      </c>
      <c r="R2289" s="122">
        <v>0.22479725543240001</v>
      </c>
      <c r="S2289" s="122">
        <v>0.2220160230288</v>
      </c>
      <c r="T2289" s="122">
        <v>0.21823054219679999</v>
      </c>
      <c r="U2289" s="122">
        <v>0.21603861230839999</v>
      </c>
      <c r="V2289" s="122">
        <v>0.21240552842320001</v>
      </c>
      <c r="W2289" s="122">
        <v>0.2085784375136</v>
      </c>
      <c r="X2289" s="122">
        <v>0.20573680809639999</v>
      </c>
      <c r="Y2289" s="122">
        <v>0.20293538931399999</v>
      </c>
      <c r="Z2289" s="122">
        <v>0.19854958595360001</v>
      </c>
      <c r="AA2289" s="122">
        <v>0.19661695362959999</v>
      </c>
      <c r="AB2289" s="122">
        <v>0.1947281764904</v>
      </c>
      <c r="AC2289" s="122">
        <v>0.18943619924040001</v>
      </c>
      <c r="AD2289" s="122">
        <v>0.18746660508519999</v>
      </c>
      <c r="AE2289" s="122">
        <v>0.186807125204</v>
      </c>
      <c r="AF2289" s="122">
        <v>0.18009414842999999</v>
      </c>
      <c r="AG2289" s="122">
        <v>0.17279243260720001</v>
      </c>
      <c r="AH2289" s="122">
        <v>0.16476859395640001</v>
      </c>
      <c r="AI2289" s="122">
        <v>0.16044607985000001</v>
      </c>
      <c r="AJ2289" s="122">
        <v>0.1655902479504</v>
      </c>
      <c r="AK2289" s="122">
        <v>0.1623756412796</v>
      </c>
      <c r="AL2289" s="122">
        <v>0</v>
      </c>
    </row>
    <row r="2290" spans="1:38" hidden="1" x14ac:dyDescent="0.25">
      <c r="A2290" s="122" t="s">
        <v>2002</v>
      </c>
      <c r="B2290" s="122">
        <v>1</v>
      </c>
      <c r="C2290" s="122" t="s">
        <v>2183</v>
      </c>
      <c r="D2290" s="122" t="s">
        <v>2115</v>
      </c>
      <c r="E2290" s="122">
        <v>42</v>
      </c>
      <c r="F2290" s="122">
        <v>7.4914786363199995E-2</v>
      </c>
      <c r="G2290" s="122">
        <v>7.5830663333600001E-2</v>
      </c>
      <c r="H2290" s="122">
        <v>7.6586132341599999E-2</v>
      </c>
      <c r="I2290" s="122">
        <v>7.6185951763600004E-2</v>
      </c>
      <c r="J2290" s="122">
        <v>7.5915516975200006E-2</v>
      </c>
      <c r="K2290" s="122">
        <v>7.5477831139199994E-2</v>
      </c>
      <c r="L2290" s="122">
        <v>7.5151812968399997E-2</v>
      </c>
      <c r="M2290" s="122">
        <v>7.52057926228E-2</v>
      </c>
      <c r="N2290" s="122">
        <v>7.5145991972800003E-2</v>
      </c>
      <c r="O2290" s="122">
        <v>7.5695596001200002E-2</v>
      </c>
      <c r="P2290" s="122">
        <v>7.58301857292E-2</v>
      </c>
      <c r="Q2290" s="122">
        <v>7.5551746216799998E-2</v>
      </c>
      <c r="R2290" s="122">
        <v>7.5535590205599995E-2</v>
      </c>
      <c r="S2290" s="122">
        <v>7.5056221055200004E-2</v>
      </c>
      <c r="T2290" s="122">
        <v>7.4459508071199998E-2</v>
      </c>
      <c r="U2290" s="122">
        <v>7.2485964728800006E-2</v>
      </c>
      <c r="V2290" s="122">
        <v>7.0128729381200003E-2</v>
      </c>
      <c r="W2290" s="122">
        <v>6.7707728323200003E-2</v>
      </c>
      <c r="X2290" s="122">
        <v>6.56491773E-2</v>
      </c>
      <c r="Y2290" s="122">
        <v>6.3201704140399995E-2</v>
      </c>
      <c r="Z2290" s="122">
        <v>6.0723636344E-2</v>
      </c>
      <c r="AA2290" s="122">
        <v>5.9010152916400001E-2</v>
      </c>
      <c r="AB2290" s="122">
        <v>5.7353425514000002E-2</v>
      </c>
      <c r="AC2290" s="122">
        <v>5.7148147313600003E-2</v>
      </c>
      <c r="AD2290" s="122">
        <v>5.8088911311200003E-2</v>
      </c>
      <c r="AE2290" s="122">
        <v>5.9480600082399998E-2</v>
      </c>
      <c r="AF2290" s="122">
        <v>5.9150254982000001E-2</v>
      </c>
      <c r="AG2290" s="122">
        <v>5.8731895739999998E-2</v>
      </c>
      <c r="AH2290" s="122">
        <v>5.8685811021599997E-2</v>
      </c>
      <c r="AI2290" s="122">
        <v>5.8511307313199999E-2</v>
      </c>
      <c r="AJ2290" s="122">
        <v>6.1722315169200001E-2</v>
      </c>
      <c r="AK2290" s="122">
        <v>6.1761009346399998E-2</v>
      </c>
      <c r="AL2290" s="122">
        <v>0</v>
      </c>
    </row>
    <row r="2291" spans="1:38" hidden="1" x14ac:dyDescent="0.25">
      <c r="A2291" s="122" t="s">
        <v>2002</v>
      </c>
      <c r="B2291" s="122">
        <v>1</v>
      </c>
      <c r="C2291" s="122" t="s">
        <v>2183</v>
      </c>
      <c r="D2291" s="122" t="s">
        <v>2116</v>
      </c>
      <c r="E2291" s="122">
        <v>42</v>
      </c>
      <c r="F2291" s="122">
        <v>0.37252524568840001</v>
      </c>
      <c r="G2291" s="122">
        <v>0.37898523286399999</v>
      </c>
      <c r="H2291" s="122">
        <v>0.3858937210576</v>
      </c>
      <c r="I2291" s="122">
        <v>0.38696980185079999</v>
      </c>
      <c r="J2291" s="122">
        <v>0.392520489872</v>
      </c>
      <c r="K2291" s="122">
        <v>0.38386951637720002</v>
      </c>
      <c r="L2291" s="122">
        <v>0.38181474016560002</v>
      </c>
      <c r="M2291" s="122">
        <v>0.38619227275439999</v>
      </c>
      <c r="N2291" s="122">
        <v>0.3848909380512</v>
      </c>
      <c r="O2291" s="122">
        <v>0.38645078090919999</v>
      </c>
      <c r="P2291" s="122">
        <v>0.38242670608239998</v>
      </c>
      <c r="Q2291" s="122">
        <v>0.37641205138040001</v>
      </c>
      <c r="R2291" s="122">
        <v>0.37588996511639999</v>
      </c>
      <c r="S2291" s="122">
        <v>0.372649664632</v>
      </c>
      <c r="T2291" s="122">
        <v>0.37125409397999998</v>
      </c>
      <c r="U2291" s="122">
        <v>0.37388347722319998</v>
      </c>
      <c r="V2291" s="122">
        <v>0.37520940932160002</v>
      </c>
      <c r="W2291" s="122">
        <v>0.37750630641080002</v>
      </c>
      <c r="X2291" s="122">
        <v>0.37880517572240002</v>
      </c>
      <c r="Y2291" s="122">
        <v>0.36864792571880001</v>
      </c>
      <c r="Z2291" s="122">
        <v>0.3688436784984</v>
      </c>
      <c r="AA2291" s="122">
        <v>0.37108373722560001</v>
      </c>
      <c r="AB2291" s="122">
        <v>0.37190279512680002</v>
      </c>
      <c r="AC2291" s="122">
        <v>0.36615513705120001</v>
      </c>
      <c r="AD2291" s="122">
        <v>0.36639703563120002</v>
      </c>
      <c r="AE2291" s="122">
        <v>0.37142884263800002</v>
      </c>
      <c r="AF2291" s="122">
        <v>0.36868342239399998</v>
      </c>
      <c r="AG2291" s="122">
        <v>0.3655243130168</v>
      </c>
      <c r="AH2291" s="122">
        <v>0.36201863136599999</v>
      </c>
      <c r="AI2291" s="122">
        <v>0.35816966420480001</v>
      </c>
      <c r="AJ2291" s="122">
        <v>0.36789063378760001</v>
      </c>
      <c r="AK2291" s="122">
        <v>0.37015860535360001</v>
      </c>
      <c r="AL2291" s="122">
        <v>0</v>
      </c>
    </row>
    <row r="2292" spans="1:38" hidden="1" x14ac:dyDescent="0.25">
      <c r="A2292" s="122" t="s">
        <v>2002</v>
      </c>
      <c r="B2292" s="122">
        <v>1</v>
      </c>
      <c r="C2292" s="122" t="s">
        <v>2183</v>
      </c>
      <c r="D2292" s="122" t="s">
        <v>2117</v>
      </c>
      <c r="E2292" s="122">
        <v>42</v>
      </c>
      <c r="F2292" s="122">
        <v>9.8563715751200001E-2</v>
      </c>
      <c r="G2292" s="122">
        <v>0.1003523570952</v>
      </c>
      <c r="H2292" s="122">
        <v>0.10300636178</v>
      </c>
      <c r="I2292" s="122">
        <v>0.10306456245120001</v>
      </c>
      <c r="J2292" s="122">
        <v>0.10559894387</v>
      </c>
      <c r="K2292" s="122">
        <v>0.106975651496</v>
      </c>
      <c r="L2292" s="122">
        <v>0.1065396800552</v>
      </c>
      <c r="M2292" s="122">
        <v>0.106250700318</v>
      </c>
      <c r="N2292" s="122">
        <v>0.1078269993696</v>
      </c>
      <c r="O2292" s="122">
        <v>0.10948809884040001</v>
      </c>
      <c r="P2292" s="122">
        <v>0.10945018344680001</v>
      </c>
      <c r="Q2292" s="122">
        <v>0.1086930475008</v>
      </c>
      <c r="R2292" s="122">
        <v>0.111637409226</v>
      </c>
      <c r="S2292" s="122">
        <v>0.1135549499924</v>
      </c>
      <c r="T2292" s="122">
        <v>0.1160925797668</v>
      </c>
      <c r="U2292" s="122">
        <v>0.1189632215492</v>
      </c>
      <c r="V2292" s="122">
        <v>0.12263862306080001</v>
      </c>
      <c r="W2292" s="122">
        <v>0.1226233006628</v>
      </c>
      <c r="X2292" s="122">
        <v>0.12586361537679999</v>
      </c>
      <c r="Y2292" s="122">
        <v>0.1253860593552</v>
      </c>
      <c r="Z2292" s="122">
        <v>0.12546850536359999</v>
      </c>
      <c r="AA2292" s="122">
        <v>0.12594342729919999</v>
      </c>
      <c r="AB2292" s="122">
        <v>0.1265208991648</v>
      </c>
      <c r="AC2292" s="122">
        <v>0.12596176142759999</v>
      </c>
      <c r="AD2292" s="122">
        <v>0.12300106644</v>
      </c>
      <c r="AE2292" s="122">
        <v>0.1249612730296</v>
      </c>
      <c r="AF2292" s="122">
        <v>0.12747521557399999</v>
      </c>
      <c r="AG2292" s="122">
        <v>0.12976110382760001</v>
      </c>
      <c r="AH2292" s="122">
        <v>0.13083957147520001</v>
      </c>
      <c r="AI2292" s="122">
        <v>0.13245317821399999</v>
      </c>
      <c r="AJ2292" s="122">
        <v>0.13216144047680001</v>
      </c>
      <c r="AK2292" s="122">
        <v>0.12395170389</v>
      </c>
      <c r="AL2292" s="122">
        <v>0</v>
      </c>
    </row>
    <row r="2293" spans="1:38" hidden="1" x14ac:dyDescent="0.25">
      <c r="A2293" s="122" t="s">
        <v>2002</v>
      </c>
      <c r="B2293" s="122">
        <v>1</v>
      </c>
      <c r="C2293" s="122" t="s">
        <v>2183</v>
      </c>
      <c r="D2293" s="122" t="s">
        <v>2118</v>
      </c>
      <c r="E2293" s="122">
        <v>42</v>
      </c>
      <c r="F2293" s="122">
        <v>0.48713100544639998</v>
      </c>
      <c r="G2293" s="122">
        <v>0.49368698217439999</v>
      </c>
      <c r="H2293" s="122">
        <v>0.50219556231039997</v>
      </c>
      <c r="I2293" s="122">
        <v>0.504092529402</v>
      </c>
      <c r="J2293" s="122">
        <v>0.51121982828279999</v>
      </c>
      <c r="K2293" s="122">
        <v>0.49972975054520002</v>
      </c>
      <c r="L2293" s="122">
        <v>0.49584272223920001</v>
      </c>
      <c r="M2293" s="122">
        <v>0.50104741675520004</v>
      </c>
      <c r="N2293" s="122">
        <v>0.49837029877880001</v>
      </c>
      <c r="O2293" s="122">
        <v>0.4983644133356</v>
      </c>
      <c r="P2293" s="122">
        <v>0.49249839298519998</v>
      </c>
      <c r="Q2293" s="122">
        <v>0.48332912047280002</v>
      </c>
      <c r="R2293" s="122">
        <v>0.48119513719759999</v>
      </c>
      <c r="S2293" s="122">
        <v>0.47640749634520002</v>
      </c>
      <c r="T2293" s="122">
        <v>0.4726396943492</v>
      </c>
      <c r="U2293" s="122">
        <v>0.47404987004760002</v>
      </c>
      <c r="V2293" s="122">
        <v>0.47302670145359998</v>
      </c>
      <c r="W2293" s="122">
        <v>0.47300147107079998</v>
      </c>
      <c r="X2293" s="122">
        <v>0.47132599176880002</v>
      </c>
      <c r="Y2293" s="122">
        <v>0.4590728166752</v>
      </c>
      <c r="Z2293" s="122">
        <v>0.45690839496680002</v>
      </c>
      <c r="AA2293" s="122">
        <v>0.4588952949756</v>
      </c>
      <c r="AB2293" s="122">
        <v>0.45941558983879999</v>
      </c>
      <c r="AC2293" s="122">
        <v>0.4510588528992</v>
      </c>
      <c r="AD2293" s="122">
        <v>0.450537338678</v>
      </c>
      <c r="AE2293" s="122">
        <v>0.45541801794159997</v>
      </c>
      <c r="AF2293" s="122">
        <v>0.45044114307080002</v>
      </c>
      <c r="AG2293" s="122">
        <v>0.44538452009239998</v>
      </c>
      <c r="AH2293" s="122">
        <v>0.43997336056800002</v>
      </c>
      <c r="AI2293" s="122">
        <v>0.43390278375079999</v>
      </c>
      <c r="AJ2293" s="122">
        <v>0.45027168889079999</v>
      </c>
      <c r="AK2293" s="122">
        <v>0.44428527090359998</v>
      </c>
      <c r="AL2293" s="122">
        <v>0</v>
      </c>
    </row>
    <row r="2294" spans="1:38" hidden="1" x14ac:dyDescent="0.25">
      <c r="A2294" s="122" t="s">
        <v>2002</v>
      </c>
      <c r="B2294" s="122">
        <v>1</v>
      </c>
      <c r="C2294" s="122" t="s">
        <v>2183</v>
      </c>
      <c r="D2294" s="122" t="s">
        <v>2119</v>
      </c>
      <c r="E2294" s="122">
        <v>42</v>
      </c>
      <c r="F2294" s="122">
        <v>1.5895071224144</v>
      </c>
      <c r="G2294" s="122">
        <v>1.6196071952788</v>
      </c>
      <c r="H2294" s="122">
        <v>1.6560015863412001</v>
      </c>
      <c r="I2294" s="122">
        <v>1.6647324866591999</v>
      </c>
      <c r="J2294" s="122">
        <v>1.6882289053924</v>
      </c>
      <c r="K2294" s="122">
        <v>1.6876814735815999</v>
      </c>
      <c r="L2294" s="122">
        <v>1.6847801990236</v>
      </c>
      <c r="M2294" s="122">
        <v>1.6976960535584</v>
      </c>
      <c r="N2294" s="122">
        <v>1.7126730082448001</v>
      </c>
      <c r="O2294" s="122">
        <v>1.7312387592752001</v>
      </c>
      <c r="P2294" s="122">
        <v>1.7329837081088</v>
      </c>
      <c r="Q2294" s="122">
        <v>1.7232723542916</v>
      </c>
      <c r="R2294" s="122">
        <v>1.7332685012860001</v>
      </c>
      <c r="S2294" s="122">
        <v>1.7244735960508</v>
      </c>
      <c r="T2294" s="122">
        <v>1.7092812751140001</v>
      </c>
      <c r="U2294" s="122">
        <v>1.7165634669876</v>
      </c>
      <c r="V2294" s="122">
        <v>1.7313595046635999</v>
      </c>
      <c r="W2294" s="122">
        <v>1.7408541971183999</v>
      </c>
      <c r="X2294" s="122">
        <v>1.7512757033212001</v>
      </c>
      <c r="Y2294" s="122">
        <v>1.7316385414216</v>
      </c>
      <c r="Z2294" s="122">
        <v>1.7278488692359999</v>
      </c>
      <c r="AA2294" s="122">
        <v>1.7452638010584001</v>
      </c>
      <c r="AB2294" s="122">
        <v>1.7601491590592</v>
      </c>
      <c r="AC2294" s="122">
        <v>1.7369699449311999</v>
      </c>
      <c r="AD2294" s="122">
        <v>1.7246174845255999</v>
      </c>
      <c r="AE2294" s="122">
        <v>1.7417371559307999</v>
      </c>
      <c r="AF2294" s="122">
        <v>1.7397020533172001</v>
      </c>
      <c r="AG2294" s="122">
        <v>1.7309647866504001</v>
      </c>
      <c r="AH2294" s="122">
        <v>1.7189250825264</v>
      </c>
      <c r="AI2294" s="122">
        <v>1.7044889523424001</v>
      </c>
      <c r="AJ2294" s="122">
        <v>1.7087960965852</v>
      </c>
      <c r="AK2294" s="122">
        <v>1.7110872748788</v>
      </c>
      <c r="AL2294" s="122">
        <v>0</v>
      </c>
    </row>
    <row r="2295" spans="1:38" hidden="1" x14ac:dyDescent="0.25">
      <c r="A2295" s="122" t="s">
        <v>2002</v>
      </c>
      <c r="B2295" s="122">
        <v>1</v>
      </c>
      <c r="C2295" s="122" t="s">
        <v>2183</v>
      </c>
      <c r="D2295" s="122" t="s">
        <v>2137</v>
      </c>
      <c r="E2295" s="122">
        <v>42</v>
      </c>
      <c r="F2295" s="122">
        <v>0</v>
      </c>
      <c r="G2295" s="122">
        <v>0</v>
      </c>
      <c r="H2295" s="122">
        <v>0</v>
      </c>
      <c r="I2295" s="122">
        <v>0</v>
      </c>
      <c r="J2295" s="122">
        <v>0</v>
      </c>
      <c r="K2295" s="122">
        <v>0</v>
      </c>
      <c r="L2295" s="122">
        <v>0</v>
      </c>
      <c r="M2295" s="122">
        <v>0</v>
      </c>
      <c r="N2295" s="122">
        <v>0</v>
      </c>
      <c r="O2295" s="122">
        <v>0</v>
      </c>
      <c r="P2295" s="122">
        <v>0</v>
      </c>
      <c r="Q2295" s="122">
        <v>0</v>
      </c>
      <c r="R2295" s="122">
        <v>0</v>
      </c>
      <c r="S2295" s="122">
        <v>0</v>
      </c>
      <c r="T2295" s="122">
        <v>0</v>
      </c>
      <c r="U2295" s="122">
        <v>0</v>
      </c>
      <c r="V2295" s="122">
        <v>0</v>
      </c>
      <c r="W2295" s="122">
        <v>0</v>
      </c>
      <c r="X2295" s="122">
        <v>0</v>
      </c>
      <c r="Y2295" s="122">
        <v>0</v>
      </c>
      <c r="Z2295" s="122">
        <v>0</v>
      </c>
      <c r="AA2295" s="122">
        <v>0</v>
      </c>
      <c r="AB2295" s="122">
        <v>0</v>
      </c>
      <c r="AC2295" s="122">
        <v>0</v>
      </c>
      <c r="AD2295" s="122">
        <v>0</v>
      </c>
      <c r="AE2295" s="122">
        <v>0</v>
      </c>
      <c r="AF2295" s="122">
        <v>0</v>
      </c>
      <c r="AG2295" s="122">
        <v>0</v>
      </c>
      <c r="AH2295" s="122">
        <v>0</v>
      </c>
      <c r="AI2295" s="122">
        <v>0</v>
      </c>
      <c r="AJ2295" s="122">
        <v>0</v>
      </c>
      <c r="AK2295" s="122">
        <v>0</v>
      </c>
      <c r="AL2295" s="122">
        <v>0</v>
      </c>
    </row>
    <row r="2296" spans="1:38" hidden="1" x14ac:dyDescent="0.25">
      <c r="A2296" s="122" t="s">
        <v>2002</v>
      </c>
      <c r="B2296" s="122">
        <v>1</v>
      </c>
      <c r="C2296" s="122" t="s">
        <v>2183</v>
      </c>
      <c r="D2296" s="122" t="s">
        <v>2120</v>
      </c>
      <c r="E2296" s="122">
        <v>42</v>
      </c>
      <c r="F2296" s="122">
        <v>0.1365054889548</v>
      </c>
      <c r="G2296" s="122">
        <v>0.13998848739959999</v>
      </c>
      <c r="H2296" s="122">
        <v>0.1441804064568</v>
      </c>
      <c r="I2296" s="122">
        <v>0.14558854246719999</v>
      </c>
      <c r="J2296" s="122">
        <v>0.14795778219879999</v>
      </c>
      <c r="K2296" s="122">
        <v>0.14926312915080001</v>
      </c>
      <c r="L2296" s="122">
        <v>0.1494660885088</v>
      </c>
      <c r="M2296" s="122">
        <v>0.15077982356360001</v>
      </c>
      <c r="N2296" s="122">
        <v>0.15256275732040001</v>
      </c>
      <c r="O2296" s="122">
        <v>0.1541376070304</v>
      </c>
      <c r="P2296" s="122">
        <v>0.154883231664</v>
      </c>
      <c r="Q2296" s="122">
        <v>0.15440780647040001</v>
      </c>
      <c r="R2296" s="122">
        <v>0.15528482649120001</v>
      </c>
      <c r="S2296" s="122">
        <v>0.15459653431039999</v>
      </c>
      <c r="T2296" s="122">
        <v>0.1529110095324</v>
      </c>
      <c r="U2296" s="122">
        <v>0.1542976654464</v>
      </c>
      <c r="V2296" s="122">
        <v>0.15599144494639999</v>
      </c>
      <c r="W2296" s="122">
        <v>0.1574962033764</v>
      </c>
      <c r="X2296" s="122">
        <v>0.15916745177200001</v>
      </c>
      <c r="Y2296" s="122">
        <v>0.1588229360872</v>
      </c>
      <c r="Z2296" s="122">
        <v>0.1584091911444</v>
      </c>
      <c r="AA2296" s="122">
        <v>0.16047412642799999</v>
      </c>
      <c r="AB2296" s="122">
        <v>0.16230184024040001</v>
      </c>
      <c r="AC2296" s="122">
        <v>0.1608210590252</v>
      </c>
      <c r="AD2296" s="122">
        <v>0.15940038696680001</v>
      </c>
      <c r="AE2296" s="122">
        <v>0.1610064314488</v>
      </c>
      <c r="AF2296" s="122">
        <v>0.16163848174879999</v>
      </c>
      <c r="AG2296" s="122">
        <v>0.16193048293240001</v>
      </c>
      <c r="AH2296" s="122">
        <v>0.16193486729279999</v>
      </c>
      <c r="AI2296" s="122">
        <v>0.16163504421960001</v>
      </c>
      <c r="AJ2296" s="122">
        <v>0.1625780350264</v>
      </c>
      <c r="AK2296" s="122">
        <v>0.19234474305480001</v>
      </c>
      <c r="AL2296" s="122">
        <v>0</v>
      </c>
    </row>
    <row r="2297" spans="1:38" hidden="1" x14ac:dyDescent="0.25">
      <c r="A2297" s="122" t="s">
        <v>2002</v>
      </c>
      <c r="B2297" s="122">
        <v>1</v>
      </c>
      <c r="C2297" s="122" t="s">
        <v>2183</v>
      </c>
      <c r="D2297" s="122" t="s">
        <v>2121</v>
      </c>
      <c r="E2297" s="122">
        <v>42</v>
      </c>
      <c r="F2297" s="122">
        <v>0.57370808079760005</v>
      </c>
      <c r="G2297" s="122">
        <v>0.58289507021480003</v>
      </c>
      <c r="H2297" s="122">
        <v>0.5945020376372</v>
      </c>
      <c r="I2297" s="122">
        <v>0.59619211178800002</v>
      </c>
      <c r="J2297" s="122">
        <v>0.60167692112640003</v>
      </c>
      <c r="K2297" s="122">
        <v>0.59852176249040001</v>
      </c>
      <c r="L2297" s="122">
        <v>0.59725390712960003</v>
      </c>
      <c r="M2297" s="122">
        <v>0.60060025591720001</v>
      </c>
      <c r="N2297" s="122">
        <v>0.60121397794919995</v>
      </c>
      <c r="O2297" s="122">
        <v>0.60594581674759995</v>
      </c>
      <c r="P2297" s="122">
        <v>0.60565472012080002</v>
      </c>
      <c r="Q2297" s="122">
        <v>0.60221143575879998</v>
      </c>
      <c r="R2297" s="122">
        <v>0.603170767178</v>
      </c>
      <c r="S2297" s="122">
        <v>0.59990599481119999</v>
      </c>
      <c r="T2297" s="122">
        <v>0.59791186330120005</v>
      </c>
      <c r="U2297" s="122">
        <v>0.59958075084600004</v>
      </c>
      <c r="V2297" s="122">
        <v>0.59930106147240003</v>
      </c>
      <c r="W2297" s="122">
        <v>0.59835502714120004</v>
      </c>
      <c r="X2297" s="122">
        <v>0.59750548494559996</v>
      </c>
      <c r="Y2297" s="122">
        <v>0.58941632011360001</v>
      </c>
      <c r="Z2297" s="122">
        <v>0.58593004224159995</v>
      </c>
      <c r="AA2297" s="122">
        <v>0.58681836471719995</v>
      </c>
      <c r="AB2297" s="122">
        <v>0.58779686762439998</v>
      </c>
      <c r="AC2297" s="122">
        <v>0.58276723507240002</v>
      </c>
      <c r="AD2297" s="122">
        <v>0.58527311694880002</v>
      </c>
      <c r="AE2297" s="122">
        <v>0.59345485082240002</v>
      </c>
      <c r="AF2297" s="122">
        <v>0.59003547248520005</v>
      </c>
      <c r="AG2297" s="122">
        <v>0.58813687085720001</v>
      </c>
      <c r="AH2297" s="122">
        <v>0.58349532787559999</v>
      </c>
      <c r="AI2297" s="122">
        <v>0.57954520489600003</v>
      </c>
      <c r="AJ2297" s="122">
        <v>0.58323707680000003</v>
      </c>
      <c r="AK2297" s="122">
        <v>0.54559992155479997</v>
      </c>
      <c r="AL2297" s="122">
        <v>0</v>
      </c>
    </row>
    <row r="2298" spans="1:38" hidden="1" x14ac:dyDescent="0.25">
      <c r="A2298" s="122" t="s">
        <v>2002</v>
      </c>
      <c r="B2298" s="122">
        <v>1</v>
      </c>
      <c r="C2298" s="122" t="s">
        <v>2183</v>
      </c>
      <c r="D2298" s="122" t="s">
        <v>2138</v>
      </c>
      <c r="E2298" s="122">
        <v>42</v>
      </c>
      <c r="F2298" s="122">
        <v>7.6026650531999997E-3</v>
      </c>
      <c r="G2298" s="122">
        <v>7.6875069095999997E-3</v>
      </c>
      <c r="H2298" s="122">
        <v>7.7579535712000002E-3</v>
      </c>
      <c r="I2298" s="122">
        <v>7.7299611816000003E-3</v>
      </c>
      <c r="J2298" s="122">
        <v>7.6933075380000004E-3</v>
      </c>
      <c r="K2298" s="122">
        <v>7.6428670275999998E-3</v>
      </c>
      <c r="L2298" s="122">
        <v>7.574643398E-3</v>
      </c>
      <c r="M2298" s="122">
        <v>7.5571190799999998E-3</v>
      </c>
      <c r="N2298" s="122">
        <v>7.5198015872E-3</v>
      </c>
      <c r="O2298" s="122">
        <v>7.4834213495999996E-3</v>
      </c>
      <c r="P2298" s="122">
        <v>7.4338960443999999E-3</v>
      </c>
      <c r="Q2298" s="122">
        <v>7.3483668468000002E-3</v>
      </c>
      <c r="R2298" s="122">
        <v>7.2778648823999996E-3</v>
      </c>
      <c r="S2298" s="122">
        <v>7.2056344247999997E-3</v>
      </c>
      <c r="T2298" s="122">
        <v>7.1123288515999999E-3</v>
      </c>
      <c r="U2298" s="122">
        <v>7.0634528216000003E-3</v>
      </c>
      <c r="V2298" s="122">
        <v>6.9847451911999999E-3</v>
      </c>
      <c r="W2298" s="122">
        <v>6.9075217848E-3</v>
      </c>
      <c r="X2298" s="122">
        <v>6.8756165044000003E-3</v>
      </c>
      <c r="Y2298" s="122">
        <v>6.8399475256E-3</v>
      </c>
      <c r="Z2298" s="122">
        <v>6.7206330604000003E-3</v>
      </c>
      <c r="AA2298" s="122">
        <v>6.6788628003999996E-3</v>
      </c>
      <c r="AB2298" s="122">
        <v>6.6498911108E-3</v>
      </c>
      <c r="AC2298" s="122">
        <v>6.5282308811999996E-3</v>
      </c>
      <c r="AD2298" s="122">
        <v>6.5687078912000001E-3</v>
      </c>
      <c r="AE2298" s="122">
        <v>6.6452882607999997E-3</v>
      </c>
      <c r="AF2298" s="122">
        <v>6.4636337752000004E-3</v>
      </c>
      <c r="AG2298" s="122">
        <v>6.2727544460000001E-3</v>
      </c>
      <c r="AH2298" s="122">
        <v>6.1098071131999998E-3</v>
      </c>
      <c r="AI2298" s="122">
        <v>5.9360874244E-3</v>
      </c>
      <c r="AJ2298" s="122">
        <v>6.0579003547999999E-3</v>
      </c>
      <c r="AK2298" s="122">
        <v>5.9545100356E-3</v>
      </c>
      <c r="AL2298" s="122">
        <v>0</v>
      </c>
    </row>
    <row r="2299" spans="1:38" hidden="1" x14ac:dyDescent="0.25">
      <c r="A2299" s="122" t="s">
        <v>2002</v>
      </c>
      <c r="B2299" s="122">
        <v>1</v>
      </c>
      <c r="C2299" s="122" t="s">
        <v>2183</v>
      </c>
      <c r="D2299" s="122" t="s">
        <v>2122</v>
      </c>
      <c r="E2299" s="122">
        <v>42</v>
      </c>
      <c r="F2299" s="122">
        <v>5.1982866199599999E-2</v>
      </c>
      <c r="G2299" s="122">
        <v>5.2833379325999998E-2</v>
      </c>
      <c r="H2299" s="122">
        <v>5.3661386142E-2</v>
      </c>
      <c r="I2299" s="122">
        <v>5.39415064468E-2</v>
      </c>
      <c r="J2299" s="122">
        <v>5.4502540301999997E-2</v>
      </c>
      <c r="K2299" s="122">
        <v>5.4811612609599998E-2</v>
      </c>
      <c r="L2299" s="122">
        <v>5.5150156163200001E-2</v>
      </c>
      <c r="M2299" s="122">
        <v>5.5492952379200003E-2</v>
      </c>
      <c r="N2299" s="122">
        <v>5.55445924068E-2</v>
      </c>
      <c r="O2299" s="122">
        <v>5.6066443890799997E-2</v>
      </c>
      <c r="P2299" s="122">
        <v>5.6192857386400001E-2</v>
      </c>
      <c r="Q2299" s="122">
        <v>5.6110805766399999E-2</v>
      </c>
      <c r="R2299" s="122">
        <v>5.6246489143599997E-2</v>
      </c>
      <c r="S2299" s="122">
        <v>5.6056770338800001E-2</v>
      </c>
      <c r="T2299" s="122">
        <v>5.60065957332E-2</v>
      </c>
      <c r="U2299" s="122">
        <v>5.50010467692E-2</v>
      </c>
      <c r="V2299" s="122">
        <v>5.3702802316799997E-2</v>
      </c>
      <c r="W2299" s="122">
        <v>5.2330402149199998E-2</v>
      </c>
      <c r="X2299" s="122">
        <v>5.11979703312E-2</v>
      </c>
      <c r="Y2299" s="122">
        <v>4.9588746359599999E-2</v>
      </c>
      <c r="Z2299" s="122">
        <v>4.7976512547599999E-2</v>
      </c>
      <c r="AA2299" s="122">
        <v>4.6585989676799999E-2</v>
      </c>
      <c r="AB2299" s="122">
        <v>4.5142368193999999E-2</v>
      </c>
      <c r="AC2299" s="122">
        <v>4.4761322636800001E-2</v>
      </c>
      <c r="AD2299" s="122">
        <v>4.5382204814800001E-2</v>
      </c>
      <c r="AE2299" s="122">
        <v>4.6343822352799997E-2</v>
      </c>
      <c r="AF2299" s="122">
        <v>4.5445125588799998E-2</v>
      </c>
      <c r="AG2299" s="122">
        <v>4.4614345767599997E-2</v>
      </c>
      <c r="AH2299" s="122">
        <v>4.3924327591199998E-2</v>
      </c>
      <c r="AI2299" s="122">
        <v>4.3241985063199997E-2</v>
      </c>
      <c r="AJ2299" s="122">
        <v>4.5831602056800001E-2</v>
      </c>
      <c r="AK2299" s="122">
        <v>4.4826207596799998E-2</v>
      </c>
      <c r="AL2299" s="122">
        <v>0</v>
      </c>
    </row>
    <row r="2300" spans="1:38" hidden="1" x14ac:dyDescent="0.25">
      <c r="A2300" s="122" t="s">
        <v>2002</v>
      </c>
      <c r="B2300" s="122">
        <v>1</v>
      </c>
      <c r="C2300" s="122" t="s">
        <v>2183</v>
      </c>
      <c r="D2300" s="122" t="s">
        <v>2123</v>
      </c>
      <c r="E2300" s="122">
        <v>42</v>
      </c>
      <c r="F2300" s="122">
        <v>0.51734825770600001</v>
      </c>
      <c r="G2300" s="122">
        <v>0.52708357168880005</v>
      </c>
      <c r="H2300" s="122">
        <v>0.54055033752720005</v>
      </c>
      <c r="I2300" s="122">
        <v>0.54284116912479996</v>
      </c>
      <c r="J2300" s="122">
        <v>0.55430513965679995</v>
      </c>
      <c r="K2300" s="122">
        <v>0.54341474929839995</v>
      </c>
      <c r="L2300" s="122">
        <v>0.53972752991640005</v>
      </c>
      <c r="M2300" s="122">
        <v>0.54524170321319998</v>
      </c>
      <c r="N2300" s="122">
        <v>0.54453894414920001</v>
      </c>
      <c r="O2300" s="122">
        <v>0.54560183510280003</v>
      </c>
      <c r="P2300" s="122">
        <v>0.53934980896439999</v>
      </c>
      <c r="Q2300" s="122">
        <v>0.52662066522520001</v>
      </c>
      <c r="R2300" s="122">
        <v>0.52183848585399994</v>
      </c>
      <c r="S2300" s="122">
        <v>0.51809467171279999</v>
      </c>
      <c r="T2300" s="122">
        <v>0.51665207560680004</v>
      </c>
      <c r="U2300" s="122">
        <v>0.52102475463919995</v>
      </c>
      <c r="V2300" s="122">
        <v>0.52794401232999999</v>
      </c>
      <c r="W2300" s="122">
        <v>0.53139713727519999</v>
      </c>
      <c r="X2300" s="122">
        <v>0.53873386982799998</v>
      </c>
      <c r="Y2300" s="122">
        <v>0.53698715743680003</v>
      </c>
      <c r="Z2300" s="122">
        <v>0.53657084239920005</v>
      </c>
      <c r="AA2300" s="122">
        <v>0.54739260234679998</v>
      </c>
      <c r="AB2300" s="122">
        <v>0.54690730603040005</v>
      </c>
      <c r="AC2300" s="122">
        <v>0.54661341259840002</v>
      </c>
      <c r="AD2300" s="122">
        <v>0.54134373836759997</v>
      </c>
      <c r="AE2300" s="122">
        <v>0.5416341752164</v>
      </c>
      <c r="AF2300" s="122">
        <v>0.53535623064280002</v>
      </c>
      <c r="AG2300" s="122">
        <v>0.527229084844</v>
      </c>
      <c r="AH2300" s="122">
        <v>0.51839932615520001</v>
      </c>
      <c r="AI2300" s="122">
        <v>0.51027851740319996</v>
      </c>
      <c r="AJ2300" s="122">
        <v>0.51794045904999997</v>
      </c>
      <c r="AK2300" s="122">
        <v>0.51011439882200005</v>
      </c>
      <c r="AL2300" s="122">
        <v>0</v>
      </c>
    </row>
    <row r="2301" spans="1:38" hidden="1" x14ac:dyDescent="0.25">
      <c r="A2301" s="122" t="s">
        <v>2002</v>
      </c>
      <c r="B2301" s="122">
        <v>1</v>
      </c>
      <c r="C2301" s="122" t="s">
        <v>2183</v>
      </c>
      <c r="D2301" s="122" t="s">
        <v>2124</v>
      </c>
      <c r="E2301" s="122">
        <v>42</v>
      </c>
      <c r="F2301" s="122">
        <v>0.57568385846439996</v>
      </c>
      <c r="G2301" s="122">
        <v>0.58166101743679999</v>
      </c>
      <c r="H2301" s="122">
        <v>0.58995737306520002</v>
      </c>
      <c r="I2301" s="122">
        <v>0.58986783688</v>
      </c>
      <c r="J2301" s="122">
        <v>0.59848986410360006</v>
      </c>
      <c r="K2301" s="122">
        <v>0.58156224564199999</v>
      </c>
      <c r="L2301" s="122">
        <v>0.57425942871080005</v>
      </c>
      <c r="M2301" s="122">
        <v>0.57603064555119998</v>
      </c>
      <c r="N2301" s="122">
        <v>0.57195281159239997</v>
      </c>
      <c r="O2301" s="122">
        <v>0.57029659651440001</v>
      </c>
      <c r="P2301" s="122">
        <v>0.56035756446039997</v>
      </c>
      <c r="Q2301" s="122">
        <v>0.54535459600439995</v>
      </c>
      <c r="R2301" s="122">
        <v>0.54461248264079998</v>
      </c>
      <c r="S2301" s="122">
        <v>0.53842055065960004</v>
      </c>
      <c r="T2301" s="122">
        <v>0.5317260343836</v>
      </c>
      <c r="U2301" s="122">
        <v>0.53110498565039999</v>
      </c>
      <c r="V2301" s="122">
        <v>0.52956820243040004</v>
      </c>
      <c r="W2301" s="122">
        <v>0.52968076706160006</v>
      </c>
      <c r="X2301" s="122">
        <v>0.52694658500119995</v>
      </c>
      <c r="Y2301" s="122">
        <v>0.51411452880200004</v>
      </c>
      <c r="Z2301" s="122">
        <v>0.50947866838120004</v>
      </c>
      <c r="AA2301" s="122">
        <v>0.50769926466839999</v>
      </c>
      <c r="AB2301" s="122">
        <v>0.50532167765799996</v>
      </c>
      <c r="AC2301" s="122">
        <v>0.49332272091480001</v>
      </c>
      <c r="AD2301" s="122">
        <v>0.48872271710080001</v>
      </c>
      <c r="AE2301" s="122">
        <v>0.491361992044</v>
      </c>
      <c r="AF2301" s="122">
        <v>0.48606215511279999</v>
      </c>
      <c r="AG2301" s="122">
        <v>0.4807181531768</v>
      </c>
      <c r="AH2301" s="122">
        <v>0.47450602962839999</v>
      </c>
      <c r="AI2301" s="122">
        <v>0.4649864516444</v>
      </c>
      <c r="AJ2301" s="122">
        <v>0.46656502195240002</v>
      </c>
      <c r="AK2301" s="122">
        <v>0.45952564885359998</v>
      </c>
      <c r="AL2301" s="122">
        <v>0</v>
      </c>
    </row>
    <row r="2302" spans="1:38" hidden="1" x14ac:dyDescent="0.25">
      <c r="A2302" s="122" t="s">
        <v>2002</v>
      </c>
      <c r="B2302" s="122">
        <v>1</v>
      </c>
      <c r="C2302" s="122" t="s">
        <v>2183</v>
      </c>
      <c r="D2302" s="122" t="s">
        <v>2125</v>
      </c>
      <c r="E2302" s="122">
        <v>42</v>
      </c>
      <c r="F2302" s="122">
        <v>0.1452759327292</v>
      </c>
      <c r="G2302" s="122">
        <v>0.14657286513519999</v>
      </c>
      <c r="H2302" s="122">
        <v>0.14789786646879999</v>
      </c>
      <c r="I2302" s="122">
        <v>0.14759719820440001</v>
      </c>
      <c r="J2302" s="122">
        <v>0.14725814286960001</v>
      </c>
      <c r="K2302" s="122">
        <v>0.146413910496</v>
      </c>
      <c r="L2302" s="122">
        <v>0.14542832302879999</v>
      </c>
      <c r="M2302" s="122">
        <v>0.1452525978876</v>
      </c>
      <c r="N2302" s="122">
        <v>0.14442682142560001</v>
      </c>
      <c r="O2302" s="122">
        <v>0.14398600035959999</v>
      </c>
      <c r="P2302" s="122">
        <v>0.1428959034748</v>
      </c>
      <c r="Q2302" s="122">
        <v>0.14136505545959999</v>
      </c>
      <c r="R2302" s="122">
        <v>0.1405497465484</v>
      </c>
      <c r="S2302" s="122">
        <v>0.1398363792756</v>
      </c>
      <c r="T2302" s="122">
        <v>0.1389474173668</v>
      </c>
      <c r="U2302" s="122">
        <v>0.13953153271400001</v>
      </c>
      <c r="V2302" s="122">
        <v>0.13983335150119999</v>
      </c>
      <c r="W2302" s="122">
        <v>0.14002264513439999</v>
      </c>
      <c r="X2302" s="122">
        <v>0.14129700559799999</v>
      </c>
      <c r="Y2302" s="122">
        <v>0.14145180606480001</v>
      </c>
      <c r="Z2302" s="122">
        <v>0.14103986025359999</v>
      </c>
      <c r="AA2302" s="122">
        <v>0.141330927794</v>
      </c>
      <c r="AB2302" s="122">
        <v>0.14177384474679999</v>
      </c>
      <c r="AC2302" s="122">
        <v>0.13839384052760001</v>
      </c>
      <c r="AD2302" s="122">
        <v>0.13810665487920001</v>
      </c>
      <c r="AE2302" s="122">
        <v>0.13844806247159999</v>
      </c>
      <c r="AF2302" s="122">
        <v>0.13332283990480001</v>
      </c>
      <c r="AG2302" s="122">
        <v>0.1278393714444</v>
      </c>
      <c r="AH2302" s="122">
        <v>0.1226731326968</v>
      </c>
      <c r="AI2302" s="122">
        <v>0.117538311772</v>
      </c>
      <c r="AJ2302" s="122">
        <v>0.121421243916</v>
      </c>
      <c r="AK2302" s="122">
        <v>0.11904805171000001</v>
      </c>
      <c r="AL2302" s="122">
        <v>0</v>
      </c>
    </row>
    <row r="2303" spans="1:38" hidden="1" x14ac:dyDescent="0.25">
      <c r="A2303" s="122" t="s">
        <v>2002</v>
      </c>
      <c r="B2303" s="122">
        <v>1</v>
      </c>
      <c r="C2303" s="122" t="s">
        <v>2183</v>
      </c>
      <c r="D2303" s="122" t="s">
        <v>2126</v>
      </c>
      <c r="E2303" s="122">
        <v>42</v>
      </c>
      <c r="F2303" s="122">
        <v>3.1935434353200003E-2</v>
      </c>
      <c r="G2303" s="122">
        <v>3.23652609784E-2</v>
      </c>
      <c r="H2303" s="122">
        <v>3.2628507794399998E-2</v>
      </c>
      <c r="I2303" s="122">
        <v>3.2580016840000003E-2</v>
      </c>
      <c r="J2303" s="122">
        <v>3.2660843121200003E-2</v>
      </c>
      <c r="K2303" s="122">
        <v>3.24894011708E-2</v>
      </c>
      <c r="L2303" s="122">
        <v>3.2121909201199998E-2</v>
      </c>
      <c r="M2303" s="122">
        <v>3.2003147758399998E-2</v>
      </c>
      <c r="N2303" s="122">
        <v>3.1868240294800003E-2</v>
      </c>
      <c r="O2303" s="122">
        <v>3.1762799790399997E-2</v>
      </c>
      <c r="P2303" s="122">
        <v>3.1660891477599998E-2</v>
      </c>
      <c r="Q2303" s="122">
        <v>3.1305792056000002E-2</v>
      </c>
      <c r="R2303" s="122">
        <v>3.1237874729600001E-2</v>
      </c>
      <c r="S2303" s="122">
        <v>3.1070113832799999E-2</v>
      </c>
      <c r="T2303" s="122">
        <v>3.08062956656E-2</v>
      </c>
      <c r="U2303" s="122">
        <v>3.0717456755999999E-2</v>
      </c>
      <c r="V2303" s="122">
        <v>3.05934026692E-2</v>
      </c>
      <c r="W2303" s="122">
        <v>3.0598156895599998E-2</v>
      </c>
      <c r="X2303" s="122">
        <v>3.06924805488E-2</v>
      </c>
      <c r="Y2303" s="122">
        <v>3.08818536628E-2</v>
      </c>
      <c r="Z2303" s="122">
        <v>3.0461692408E-2</v>
      </c>
      <c r="AA2303" s="122">
        <v>3.0560003843600001E-2</v>
      </c>
      <c r="AB2303" s="122">
        <v>3.0904069506800001E-2</v>
      </c>
      <c r="AC2303" s="122">
        <v>3.0478190657600001E-2</v>
      </c>
      <c r="AD2303" s="122">
        <v>3.0385089657999999E-2</v>
      </c>
      <c r="AE2303" s="122">
        <v>3.0536239843199999E-2</v>
      </c>
      <c r="AF2303" s="122">
        <v>2.9667330316399999E-2</v>
      </c>
      <c r="AG2303" s="122">
        <v>2.8762179364800002E-2</v>
      </c>
      <c r="AH2303" s="122">
        <v>2.8046510310000002E-2</v>
      </c>
      <c r="AI2303" s="122">
        <v>2.7386631154400001E-2</v>
      </c>
      <c r="AJ2303" s="122">
        <v>2.7547518891199999E-2</v>
      </c>
      <c r="AK2303" s="122">
        <v>2.72326633516E-2</v>
      </c>
      <c r="AL2303" s="122">
        <v>0</v>
      </c>
    </row>
    <row r="2304" spans="1:38" hidden="1" x14ac:dyDescent="0.25">
      <c r="A2304" s="122" t="s">
        <v>1999</v>
      </c>
      <c r="B2304" s="122">
        <v>1</v>
      </c>
      <c r="C2304" s="122" t="s">
        <v>2184</v>
      </c>
      <c r="D2304" s="122" t="s">
        <v>2078</v>
      </c>
      <c r="E2304" s="122">
        <v>43</v>
      </c>
      <c r="F2304" s="122">
        <v>0</v>
      </c>
      <c r="G2304" s="122">
        <v>0</v>
      </c>
      <c r="H2304" s="122">
        <v>0</v>
      </c>
      <c r="I2304" s="122">
        <v>0</v>
      </c>
      <c r="J2304" s="122">
        <v>0</v>
      </c>
      <c r="K2304" s="122">
        <v>0</v>
      </c>
      <c r="L2304" s="122">
        <v>0</v>
      </c>
      <c r="M2304" s="122">
        <v>0</v>
      </c>
      <c r="N2304" s="122">
        <v>0</v>
      </c>
      <c r="O2304" s="122">
        <v>0</v>
      </c>
      <c r="P2304" s="122">
        <v>0</v>
      </c>
      <c r="Q2304" s="122">
        <v>0</v>
      </c>
      <c r="R2304" s="122">
        <v>0</v>
      </c>
      <c r="S2304" s="122">
        <v>0</v>
      </c>
      <c r="T2304" s="122">
        <v>0</v>
      </c>
      <c r="U2304" s="122">
        <v>0</v>
      </c>
      <c r="V2304" s="122">
        <v>0</v>
      </c>
      <c r="W2304" s="122">
        <v>0</v>
      </c>
      <c r="X2304" s="122">
        <v>0</v>
      </c>
      <c r="Y2304" s="122">
        <v>0</v>
      </c>
      <c r="Z2304" s="122">
        <v>0</v>
      </c>
      <c r="AA2304" s="122">
        <v>0</v>
      </c>
      <c r="AB2304" s="122">
        <v>0</v>
      </c>
      <c r="AC2304" s="122">
        <v>0</v>
      </c>
      <c r="AD2304" s="122">
        <v>0</v>
      </c>
      <c r="AE2304" s="122">
        <v>0</v>
      </c>
      <c r="AF2304" s="122">
        <v>0</v>
      </c>
      <c r="AG2304" s="122">
        <v>0</v>
      </c>
      <c r="AH2304" s="122">
        <v>0</v>
      </c>
      <c r="AI2304" s="122">
        <v>0</v>
      </c>
      <c r="AJ2304" s="122">
        <v>0</v>
      </c>
      <c r="AK2304" s="122">
        <v>0</v>
      </c>
      <c r="AL2304" s="122">
        <v>0</v>
      </c>
    </row>
    <row r="2305" spans="1:38" hidden="1" x14ac:dyDescent="0.25">
      <c r="A2305" s="122" t="s">
        <v>1999</v>
      </c>
      <c r="B2305" s="122">
        <v>1</v>
      </c>
      <c r="C2305" s="122" t="s">
        <v>2184</v>
      </c>
      <c r="D2305" s="122" t="s">
        <v>2079</v>
      </c>
      <c r="E2305" s="122">
        <v>43</v>
      </c>
      <c r="F2305" s="122">
        <v>0</v>
      </c>
      <c r="G2305" s="122">
        <v>0</v>
      </c>
      <c r="H2305" s="122">
        <v>0</v>
      </c>
      <c r="I2305" s="122">
        <v>0</v>
      </c>
      <c r="J2305" s="122">
        <v>0</v>
      </c>
      <c r="K2305" s="122">
        <v>0</v>
      </c>
      <c r="L2305" s="122">
        <v>0</v>
      </c>
      <c r="M2305" s="122">
        <v>0</v>
      </c>
      <c r="N2305" s="122">
        <v>0</v>
      </c>
      <c r="O2305" s="122">
        <v>0</v>
      </c>
      <c r="P2305" s="122">
        <v>0</v>
      </c>
      <c r="Q2305" s="122">
        <v>0</v>
      </c>
      <c r="R2305" s="122">
        <v>0</v>
      </c>
      <c r="S2305" s="122">
        <v>0</v>
      </c>
      <c r="T2305" s="122">
        <v>0</v>
      </c>
      <c r="U2305" s="122">
        <v>0</v>
      </c>
      <c r="V2305" s="122">
        <v>0</v>
      </c>
      <c r="W2305" s="122">
        <v>0</v>
      </c>
      <c r="X2305" s="122">
        <v>0</v>
      </c>
      <c r="Y2305" s="122">
        <v>0</v>
      </c>
      <c r="Z2305" s="122">
        <v>0</v>
      </c>
      <c r="AA2305" s="122">
        <v>0</v>
      </c>
      <c r="AB2305" s="122">
        <v>0</v>
      </c>
      <c r="AC2305" s="122">
        <v>0</v>
      </c>
      <c r="AD2305" s="122">
        <v>0</v>
      </c>
      <c r="AE2305" s="122">
        <v>0</v>
      </c>
      <c r="AF2305" s="122">
        <v>0</v>
      </c>
      <c r="AG2305" s="122">
        <v>0</v>
      </c>
      <c r="AH2305" s="122">
        <v>0</v>
      </c>
      <c r="AI2305" s="122">
        <v>0</v>
      </c>
      <c r="AJ2305" s="122">
        <v>0</v>
      </c>
      <c r="AK2305" s="122">
        <v>0</v>
      </c>
      <c r="AL2305" s="122">
        <v>0</v>
      </c>
    </row>
    <row r="2306" spans="1:38" hidden="1" x14ac:dyDescent="0.25">
      <c r="A2306" s="122" t="s">
        <v>1999</v>
      </c>
      <c r="B2306" s="122">
        <v>1</v>
      </c>
      <c r="C2306" s="122" t="s">
        <v>2184</v>
      </c>
      <c r="D2306" s="122" t="s">
        <v>2080</v>
      </c>
      <c r="E2306" s="122">
        <v>43</v>
      </c>
      <c r="F2306" s="122">
        <v>6.046046411272</v>
      </c>
      <c r="G2306" s="122">
        <v>7.0001694719992003</v>
      </c>
      <c r="H2306" s="122">
        <v>5.5473353539995998</v>
      </c>
      <c r="I2306" s="122">
        <v>6.8345150709415998</v>
      </c>
      <c r="J2306" s="122">
        <v>6.5541151386507996</v>
      </c>
      <c r="K2306" s="122">
        <v>6.0618095767991997</v>
      </c>
      <c r="L2306" s="122">
        <v>6.6262790499079998</v>
      </c>
      <c r="M2306" s="122">
        <v>5.8438056098351998</v>
      </c>
      <c r="N2306" s="122">
        <v>6.5874744010936004</v>
      </c>
      <c r="O2306" s="122">
        <v>6.8654476148552002</v>
      </c>
      <c r="P2306" s="122">
        <v>7.0689974679715997</v>
      </c>
      <c r="Q2306" s="122">
        <v>5.6710151615040001</v>
      </c>
      <c r="R2306" s="122">
        <v>6.5745581141939997</v>
      </c>
      <c r="S2306" s="122">
        <v>5.5771743717115996</v>
      </c>
      <c r="T2306" s="122">
        <v>6.7964876709575996</v>
      </c>
      <c r="U2306" s="122">
        <v>8.8184607655283997</v>
      </c>
      <c r="V2306" s="122">
        <v>7.0125687989756003</v>
      </c>
      <c r="W2306" s="122">
        <v>7.3523938855555997</v>
      </c>
      <c r="X2306" s="122">
        <v>6.1237451243108003</v>
      </c>
      <c r="Y2306" s="122">
        <v>7.8818182452547996</v>
      </c>
      <c r="Z2306" s="122">
        <v>9.9360290447291995</v>
      </c>
      <c r="AA2306" s="122">
        <v>7.2104874388595999</v>
      </c>
      <c r="AB2306" s="122">
        <v>7.6605724538139999</v>
      </c>
      <c r="AC2306" s="122">
        <v>5.3074685520051998</v>
      </c>
      <c r="AD2306" s="122">
        <v>6.4073646815555998</v>
      </c>
      <c r="AE2306" s="122">
        <v>7.1579788555492003</v>
      </c>
      <c r="AF2306" s="122">
        <v>6.6893363240171997</v>
      </c>
      <c r="AG2306" s="122">
        <v>6.2351675003744003</v>
      </c>
      <c r="AH2306" s="122">
        <v>6.5573806674095998</v>
      </c>
      <c r="AI2306" s="122">
        <v>6.3035999046580002</v>
      </c>
      <c r="AJ2306" s="122">
        <v>6.6304732690671999</v>
      </c>
      <c r="AK2306" s="122">
        <v>6.2707420719944</v>
      </c>
      <c r="AL2306" s="122">
        <v>0</v>
      </c>
    </row>
    <row r="2307" spans="1:38" hidden="1" x14ac:dyDescent="0.25">
      <c r="A2307" s="122" t="s">
        <v>1999</v>
      </c>
      <c r="B2307" s="122">
        <v>1</v>
      </c>
      <c r="C2307" s="122" t="s">
        <v>2184</v>
      </c>
      <c r="D2307" s="122" t="s">
        <v>2133</v>
      </c>
      <c r="E2307" s="122">
        <v>43</v>
      </c>
      <c r="F2307" s="122">
        <v>0</v>
      </c>
      <c r="G2307" s="122">
        <v>0</v>
      </c>
      <c r="H2307" s="122">
        <v>0</v>
      </c>
      <c r="I2307" s="122">
        <v>0</v>
      </c>
      <c r="J2307" s="122">
        <v>0</v>
      </c>
      <c r="K2307" s="122">
        <v>0</v>
      </c>
      <c r="L2307" s="122">
        <v>0</v>
      </c>
      <c r="M2307" s="122">
        <v>0</v>
      </c>
      <c r="N2307" s="122">
        <v>0</v>
      </c>
      <c r="O2307" s="122">
        <v>0</v>
      </c>
      <c r="P2307" s="122">
        <v>0</v>
      </c>
      <c r="Q2307" s="122">
        <v>0</v>
      </c>
      <c r="R2307" s="122">
        <v>0</v>
      </c>
      <c r="S2307" s="122">
        <v>0</v>
      </c>
      <c r="T2307" s="122">
        <v>0</v>
      </c>
      <c r="U2307" s="122">
        <v>0</v>
      </c>
      <c r="V2307" s="122">
        <v>0</v>
      </c>
      <c r="W2307" s="122">
        <v>0</v>
      </c>
      <c r="X2307" s="122">
        <v>0</v>
      </c>
      <c r="Y2307" s="122">
        <v>0</v>
      </c>
      <c r="Z2307" s="122">
        <v>0</v>
      </c>
      <c r="AA2307" s="122">
        <v>0</v>
      </c>
      <c r="AB2307" s="122">
        <v>0</v>
      </c>
      <c r="AC2307" s="122">
        <v>0</v>
      </c>
      <c r="AD2307" s="122">
        <v>0</v>
      </c>
      <c r="AE2307" s="122">
        <v>0</v>
      </c>
      <c r="AF2307" s="122">
        <v>0</v>
      </c>
      <c r="AG2307" s="122">
        <v>0</v>
      </c>
      <c r="AH2307" s="122">
        <v>0</v>
      </c>
      <c r="AI2307" s="122">
        <v>0</v>
      </c>
      <c r="AJ2307" s="122">
        <v>0</v>
      </c>
      <c r="AK2307" s="122">
        <v>0</v>
      </c>
      <c r="AL2307" s="122">
        <v>0</v>
      </c>
    </row>
    <row r="2308" spans="1:38" hidden="1" x14ac:dyDescent="0.25">
      <c r="A2308" s="122" t="s">
        <v>1999</v>
      </c>
      <c r="B2308" s="122">
        <v>1</v>
      </c>
      <c r="C2308" s="122" t="s">
        <v>2184</v>
      </c>
      <c r="D2308" s="122" t="s">
        <v>2081</v>
      </c>
      <c r="E2308" s="122">
        <v>43</v>
      </c>
      <c r="F2308" s="122">
        <v>0</v>
      </c>
      <c r="G2308" s="122">
        <v>0</v>
      </c>
      <c r="H2308" s="122">
        <v>0</v>
      </c>
      <c r="I2308" s="122">
        <v>0</v>
      </c>
      <c r="J2308" s="122">
        <v>0</v>
      </c>
      <c r="K2308" s="122">
        <v>0</v>
      </c>
      <c r="L2308" s="122">
        <v>0</v>
      </c>
      <c r="M2308" s="122">
        <v>0</v>
      </c>
      <c r="N2308" s="122">
        <v>0</v>
      </c>
      <c r="O2308" s="122">
        <v>0</v>
      </c>
      <c r="P2308" s="122">
        <v>0</v>
      </c>
      <c r="Q2308" s="122">
        <v>0</v>
      </c>
      <c r="R2308" s="122">
        <v>0</v>
      </c>
      <c r="S2308" s="122">
        <v>0</v>
      </c>
      <c r="T2308" s="122">
        <v>0</v>
      </c>
      <c r="U2308" s="122">
        <v>0</v>
      </c>
      <c r="V2308" s="122">
        <v>0</v>
      </c>
      <c r="W2308" s="122">
        <v>0</v>
      </c>
      <c r="X2308" s="122">
        <v>0</v>
      </c>
      <c r="Y2308" s="122">
        <v>0</v>
      </c>
      <c r="Z2308" s="122">
        <v>0</v>
      </c>
      <c r="AA2308" s="122">
        <v>0</v>
      </c>
      <c r="AB2308" s="122">
        <v>0</v>
      </c>
      <c r="AC2308" s="122">
        <v>0</v>
      </c>
      <c r="AD2308" s="122">
        <v>0</v>
      </c>
      <c r="AE2308" s="122">
        <v>0</v>
      </c>
      <c r="AF2308" s="122">
        <v>0</v>
      </c>
      <c r="AG2308" s="122">
        <v>0</v>
      </c>
      <c r="AH2308" s="122">
        <v>0</v>
      </c>
      <c r="AI2308" s="122">
        <v>0</v>
      </c>
      <c r="AJ2308" s="122">
        <v>0</v>
      </c>
      <c r="AK2308" s="122">
        <v>0</v>
      </c>
      <c r="AL2308" s="122">
        <v>0</v>
      </c>
    </row>
    <row r="2309" spans="1:38" x14ac:dyDescent="0.25">
      <c r="A2309" s="122" t="s">
        <v>1999</v>
      </c>
      <c r="B2309" s="122">
        <v>1</v>
      </c>
      <c r="C2309" s="122" t="s">
        <v>2184</v>
      </c>
      <c r="D2309" s="122" t="s">
        <v>2082</v>
      </c>
      <c r="E2309" s="122">
        <v>43</v>
      </c>
      <c r="F2309" s="122">
        <v>3.6614144260567998</v>
      </c>
      <c r="G2309" s="122">
        <v>3.2005581160840002</v>
      </c>
      <c r="H2309" s="122">
        <v>3.1241131224996002</v>
      </c>
      <c r="I2309" s="122">
        <v>3.4816816439188001</v>
      </c>
      <c r="J2309" s="122">
        <v>3.7209105057628</v>
      </c>
      <c r="K2309" s="122">
        <v>3.8093753998523998</v>
      </c>
      <c r="L2309" s="122">
        <v>3.9558038919756</v>
      </c>
      <c r="M2309" s="122">
        <v>4.3284616983859996</v>
      </c>
      <c r="N2309" s="122">
        <v>4.1540848612704</v>
      </c>
      <c r="O2309" s="122">
        <v>4.1177035473307999</v>
      </c>
      <c r="P2309" s="122">
        <v>4.1747874952700004</v>
      </c>
      <c r="Q2309" s="122">
        <v>4.4069574899223998</v>
      </c>
      <c r="R2309" s="122">
        <v>4.3143838596516</v>
      </c>
      <c r="S2309" s="122">
        <v>3.6388887588004</v>
      </c>
      <c r="T2309" s="122">
        <v>4.2400134950936001</v>
      </c>
      <c r="U2309" s="122">
        <v>3.7649802789676001</v>
      </c>
      <c r="V2309" s="122">
        <v>4.0861432003195999</v>
      </c>
      <c r="W2309" s="122">
        <v>3.9459479694347999</v>
      </c>
      <c r="X2309" s="122">
        <v>3.9805248463203999</v>
      </c>
      <c r="Y2309" s="122">
        <v>4.0417931114092003</v>
      </c>
      <c r="Z2309" s="122">
        <v>3.8135589599827999</v>
      </c>
      <c r="AA2309" s="122">
        <v>3.8089684616116002</v>
      </c>
      <c r="AB2309" s="122">
        <v>3.8792144339788002</v>
      </c>
      <c r="AC2309" s="122">
        <v>4.1120664920888004</v>
      </c>
      <c r="AD2309" s="122">
        <v>4.3275713692988003</v>
      </c>
      <c r="AE2309" s="122">
        <v>4.6355347659795996</v>
      </c>
      <c r="AF2309" s="122">
        <v>4.4756550605871999</v>
      </c>
      <c r="AG2309" s="122">
        <v>4.2666387196439999</v>
      </c>
      <c r="AH2309" s="122">
        <v>4.4432105889275997</v>
      </c>
      <c r="AI2309" s="122">
        <v>4.3160564871396003</v>
      </c>
      <c r="AJ2309" s="122">
        <v>4.4865081890495997</v>
      </c>
      <c r="AK2309" s="122">
        <v>4.301255986398</v>
      </c>
      <c r="AL2309" s="122">
        <v>0</v>
      </c>
    </row>
    <row r="2310" spans="1:38" hidden="1" x14ac:dyDescent="0.25">
      <c r="A2310" s="122" t="s">
        <v>1999</v>
      </c>
      <c r="B2310" s="122">
        <v>1</v>
      </c>
      <c r="C2310" s="122" t="s">
        <v>2184</v>
      </c>
      <c r="D2310" s="122" t="s">
        <v>474</v>
      </c>
      <c r="E2310" s="122">
        <v>43</v>
      </c>
      <c r="F2310" s="122">
        <v>0</v>
      </c>
      <c r="G2310" s="122">
        <v>0</v>
      </c>
      <c r="H2310" s="122">
        <v>0</v>
      </c>
      <c r="I2310" s="122">
        <v>0</v>
      </c>
      <c r="J2310" s="122">
        <v>0</v>
      </c>
      <c r="K2310" s="122">
        <v>0</v>
      </c>
      <c r="L2310" s="122">
        <v>0</v>
      </c>
      <c r="M2310" s="122">
        <v>0</v>
      </c>
      <c r="N2310" s="122">
        <v>0</v>
      </c>
      <c r="O2310" s="122">
        <v>0</v>
      </c>
      <c r="P2310" s="122">
        <v>0</v>
      </c>
      <c r="Q2310" s="122">
        <v>0</v>
      </c>
      <c r="R2310" s="122">
        <v>0</v>
      </c>
      <c r="S2310" s="122">
        <v>0</v>
      </c>
      <c r="T2310" s="122">
        <v>0</v>
      </c>
      <c r="U2310" s="122">
        <v>0</v>
      </c>
      <c r="V2310" s="122">
        <v>0</v>
      </c>
      <c r="W2310" s="122">
        <v>0</v>
      </c>
      <c r="X2310" s="122">
        <v>0</v>
      </c>
      <c r="Y2310" s="122">
        <v>0</v>
      </c>
      <c r="Z2310" s="122">
        <v>0</v>
      </c>
      <c r="AA2310" s="122">
        <v>0</v>
      </c>
      <c r="AB2310" s="122">
        <v>0</v>
      </c>
      <c r="AC2310" s="122">
        <v>0</v>
      </c>
      <c r="AD2310" s="122">
        <v>0</v>
      </c>
      <c r="AE2310" s="122">
        <v>0</v>
      </c>
      <c r="AF2310" s="122">
        <v>0</v>
      </c>
      <c r="AG2310" s="122">
        <v>0</v>
      </c>
      <c r="AH2310" s="122">
        <v>0</v>
      </c>
      <c r="AI2310" s="122">
        <v>0</v>
      </c>
      <c r="AJ2310" s="122">
        <v>0</v>
      </c>
      <c r="AK2310" s="122">
        <v>0</v>
      </c>
      <c r="AL2310" s="122">
        <v>0</v>
      </c>
    </row>
    <row r="2311" spans="1:38" hidden="1" x14ac:dyDescent="0.25">
      <c r="A2311" s="122" t="s">
        <v>1999</v>
      </c>
      <c r="B2311" s="122">
        <v>1</v>
      </c>
      <c r="C2311" s="122" t="s">
        <v>2184</v>
      </c>
      <c r="D2311" s="122" t="s">
        <v>2083</v>
      </c>
      <c r="E2311" s="122">
        <v>43</v>
      </c>
      <c r="F2311" s="122">
        <v>0</v>
      </c>
      <c r="G2311" s="122">
        <v>0</v>
      </c>
      <c r="H2311" s="122">
        <v>0</v>
      </c>
      <c r="I2311" s="122">
        <v>0</v>
      </c>
      <c r="J2311" s="122">
        <v>0</v>
      </c>
      <c r="K2311" s="122">
        <v>0</v>
      </c>
      <c r="L2311" s="122">
        <v>0</v>
      </c>
      <c r="M2311" s="122">
        <v>0</v>
      </c>
      <c r="N2311" s="122">
        <v>0</v>
      </c>
      <c r="O2311" s="122">
        <v>0</v>
      </c>
      <c r="P2311" s="122">
        <v>0</v>
      </c>
      <c r="Q2311" s="122">
        <v>0</v>
      </c>
      <c r="R2311" s="122">
        <v>0</v>
      </c>
      <c r="S2311" s="122">
        <v>0</v>
      </c>
      <c r="T2311" s="122">
        <v>0</v>
      </c>
      <c r="U2311" s="122">
        <v>0</v>
      </c>
      <c r="V2311" s="122">
        <v>0</v>
      </c>
      <c r="W2311" s="122">
        <v>0</v>
      </c>
      <c r="X2311" s="122">
        <v>0</v>
      </c>
      <c r="Y2311" s="122">
        <v>0</v>
      </c>
      <c r="Z2311" s="122">
        <v>0</v>
      </c>
      <c r="AA2311" s="122">
        <v>0</v>
      </c>
      <c r="AB2311" s="122">
        <v>0</v>
      </c>
      <c r="AC2311" s="122">
        <v>0</v>
      </c>
      <c r="AD2311" s="122">
        <v>0</v>
      </c>
      <c r="AE2311" s="122">
        <v>0</v>
      </c>
      <c r="AF2311" s="122">
        <v>0</v>
      </c>
      <c r="AG2311" s="122">
        <v>0</v>
      </c>
      <c r="AH2311" s="122">
        <v>0</v>
      </c>
      <c r="AI2311" s="122">
        <v>0</v>
      </c>
      <c r="AJ2311" s="122">
        <v>0</v>
      </c>
      <c r="AK2311" s="122">
        <v>0</v>
      </c>
      <c r="AL2311" s="122">
        <v>0</v>
      </c>
    </row>
    <row r="2312" spans="1:38" hidden="1" x14ac:dyDescent="0.25">
      <c r="A2312" s="122" t="s">
        <v>1999</v>
      </c>
      <c r="B2312" s="122">
        <v>1</v>
      </c>
      <c r="C2312" s="122" t="s">
        <v>2184</v>
      </c>
      <c r="D2312" s="122" t="s">
        <v>2084</v>
      </c>
      <c r="E2312" s="122">
        <v>43</v>
      </c>
      <c r="F2312" s="122">
        <v>0</v>
      </c>
      <c r="G2312" s="122">
        <v>0</v>
      </c>
      <c r="H2312" s="122">
        <v>0</v>
      </c>
      <c r="I2312" s="122">
        <v>0</v>
      </c>
      <c r="J2312" s="122">
        <v>0</v>
      </c>
      <c r="K2312" s="122">
        <v>0</v>
      </c>
      <c r="L2312" s="122">
        <v>0</v>
      </c>
      <c r="M2312" s="122">
        <v>0</v>
      </c>
      <c r="N2312" s="122">
        <v>0</v>
      </c>
      <c r="O2312" s="122">
        <v>0</v>
      </c>
      <c r="P2312" s="122">
        <v>0</v>
      </c>
      <c r="Q2312" s="122">
        <v>0</v>
      </c>
      <c r="R2312" s="122">
        <v>0</v>
      </c>
      <c r="S2312" s="122">
        <v>0</v>
      </c>
      <c r="T2312" s="122">
        <v>0</v>
      </c>
      <c r="U2312" s="122">
        <v>0</v>
      </c>
      <c r="V2312" s="122">
        <v>0</v>
      </c>
      <c r="W2312" s="122">
        <v>0</v>
      </c>
      <c r="X2312" s="122">
        <v>0</v>
      </c>
      <c r="Y2312" s="122">
        <v>0</v>
      </c>
      <c r="Z2312" s="122">
        <v>0</v>
      </c>
      <c r="AA2312" s="122">
        <v>0</v>
      </c>
      <c r="AB2312" s="122">
        <v>0</v>
      </c>
      <c r="AC2312" s="122">
        <v>0</v>
      </c>
      <c r="AD2312" s="122">
        <v>0</v>
      </c>
      <c r="AE2312" s="122">
        <v>0</v>
      </c>
      <c r="AF2312" s="122">
        <v>0</v>
      </c>
      <c r="AG2312" s="122">
        <v>0</v>
      </c>
      <c r="AH2312" s="122">
        <v>0</v>
      </c>
      <c r="AI2312" s="122">
        <v>0</v>
      </c>
      <c r="AJ2312" s="122">
        <v>0</v>
      </c>
      <c r="AK2312" s="122">
        <v>0</v>
      </c>
      <c r="AL2312" s="122">
        <v>0</v>
      </c>
    </row>
    <row r="2313" spans="1:38" hidden="1" x14ac:dyDescent="0.25">
      <c r="A2313" s="122" t="s">
        <v>1999</v>
      </c>
      <c r="B2313" s="122">
        <v>1</v>
      </c>
      <c r="C2313" s="122" t="s">
        <v>2184</v>
      </c>
      <c r="D2313" s="122" t="s">
        <v>2085</v>
      </c>
      <c r="E2313" s="122">
        <v>43</v>
      </c>
      <c r="F2313" s="122">
        <v>0</v>
      </c>
      <c r="G2313" s="122">
        <v>0</v>
      </c>
      <c r="H2313" s="122">
        <v>0</v>
      </c>
      <c r="I2313" s="122">
        <v>0</v>
      </c>
      <c r="J2313" s="122">
        <v>0</v>
      </c>
      <c r="K2313" s="122">
        <v>0</v>
      </c>
      <c r="L2313" s="122">
        <v>0</v>
      </c>
      <c r="M2313" s="122">
        <v>0</v>
      </c>
      <c r="N2313" s="122">
        <v>0</v>
      </c>
      <c r="O2313" s="122">
        <v>0</v>
      </c>
      <c r="P2313" s="122">
        <v>0</v>
      </c>
      <c r="Q2313" s="122">
        <v>0</v>
      </c>
      <c r="R2313" s="122">
        <v>0</v>
      </c>
      <c r="S2313" s="122">
        <v>0</v>
      </c>
      <c r="T2313" s="122">
        <v>0</v>
      </c>
      <c r="U2313" s="122">
        <v>0</v>
      </c>
      <c r="V2313" s="122">
        <v>0</v>
      </c>
      <c r="W2313" s="122">
        <v>0</v>
      </c>
      <c r="X2313" s="122">
        <v>0</v>
      </c>
      <c r="Y2313" s="122">
        <v>0</v>
      </c>
      <c r="Z2313" s="122">
        <v>0</v>
      </c>
      <c r="AA2313" s="122">
        <v>0</v>
      </c>
      <c r="AB2313" s="122">
        <v>0</v>
      </c>
      <c r="AC2313" s="122">
        <v>0</v>
      </c>
      <c r="AD2313" s="122">
        <v>0</v>
      </c>
      <c r="AE2313" s="122">
        <v>0</v>
      </c>
      <c r="AF2313" s="122">
        <v>0</v>
      </c>
      <c r="AG2313" s="122">
        <v>0</v>
      </c>
      <c r="AH2313" s="122">
        <v>0</v>
      </c>
      <c r="AI2313" s="122">
        <v>0</v>
      </c>
      <c r="AJ2313" s="122">
        <v>0</v>
      </c>
      <c r="AK2313" s="122">
        <v>0</v>
      </c>
      <c r="AL2313" s="122">
        <v>0</v>
      </c>
    </row>
    <row r="2314" spans="1:38" hidden="1" x14ac:dyDescent="0.25">
      <c r="A2314" s="122" t="s">
        <v>1999</v>
      </c>
      <c r="B2314" s="122">
        <v>1</v>
      </c>
      <c r="C2314" s="122" t="s">
        <v>2184</v>
      </c>
      <c r="D2314" s="122" t="s">
        <v>2086</v>
      </c>
      <c r="E2314" s="122">
        <v>43</v>
      </c>
      <c r="F2314" s="122">
        <v>0</v>
      </c>
      <c r="G2314" s="122">
        <v>0</v>
      </c>
      <c r="H2314" s="122">
        <v>0</v>
      </c>
      <c r="I2314" s="122">
        <v>0</v>
      </c>
      <c r="J2314" s="122">
        <v>0</v>
      </c>
      <c r="K2314" s="122">
        <v>0</v>
      </c>
      <c r="L2314" s="122">
        <v>0</v>
      </c>
      <c r="M2314" s="122">
        <v>0</v>
      </c>
      <c r="N2314" s="122">
        <v>0</v>
      </c>
      <c r="O2314" s="122">
        <v>1.8276403264195999</v>
      </c>
      <c r="P2314" s="122">
        <v>1.6009365878044</v>
      </c>
      <c r="Q2314" s="122">
        <v>4.7844179737200003E-2</v>
      </c>
      <c r="R2314" s="122">
        <v>4.6536133683199997E-2</v>
      </c>
      <c r="S2314" s="122">
        <v>7.0986258310799993E-2</v>
      </c>
      <c r="T2314" s="122">
        <v>6.2063927777600003E-2</v>
      </c>
      <c r="U2314" s="122">
        <v>3.5229482777999997E-2</v>
      </c>
      <c r="V2314" s="122">
        <v>4.4910017854799998E-2</v>
      </c>
      <c r="W2314" s="122">
        <v>4.5143560593600002E-2</v>
      </c>
      <c r="X2314" s="122">
        <v>4.4945227012000002E-2</v>
      </c>
      <c r="Y2314" s="122">
        <v>0</v>
      </c>
      <c r="Z2314" s="122">
        <v>0</v>
      </c>
      <c r="AA2314" s="122">
        <v>0</v>
      </c>
      <c r="AB2314" s="122">
        <v>0</v>
      </c>
      <c r="AC2314" s="122">
        <v>0</v>
      </c>
      <c r="AD2314" s="122">
        <v>0</v>
      </c>
      <c r="AE2314" s="122">
        <v>0</v>
      </c>
      <c r="AF2314" s="122">
        <v>0</v>
      </c>
      <c r="AG2314" s="122">
        <v>0</v>
      </c>
      <c r="AH2314" s="122">
        <v>0</v>
      </c>
      <c r="AI2314" s="122">
        <v>0</v>
      </c>
      <c r="AJ2314" s="122">
        <v>0</v>
      </c>
      <c r="AK2314" s="122">
        <v>0</v>
      </c>
      <c r="AL2314" s="122">
        <v>0</v>
      </c>
    </row>
    <row r="2315" spans="1:38" hidden="1" x14ac:dyDescent="0.25">
      <c r="A2315" s="122" t="s">
        <v>1999</v>
      </c>
      <c r="B2315" s="122">
        <v>1</v>
      </c>
      <c r="C2315" s="122" t="s">
        <v>2184</v>
      </c>
      <c r="D2315" s="122" t="s">
        <v>2087</v>
      </c>
      <c r="E2315" s="122">
        <v>43</v>
      </c>
      <c r="F2315" s="122">
        <v>0</v>
      </c>
      <c r="G2315" s="122">
        <v>0</v>
      </c>
      <c r="H2315" s="122">
        <v>0</v>
      </c>
      <c r="I2315" s="122">
        <v>0</v>
      </c>
      <c r="J2315" s="122">
        <v>0</v>
      </c>
      <c r="K2315" s="122">
        <v>0</v>
      </c>
      <c r="L2315" s="122">
        <v>0</v>
      </c>
      <c r="M2315" s="122">
        <v>0</v>
      </c>
      <c r="N2315" s="122">
        <v>0</v>
      </c>
      <c r="O2315" s="122">
        <v>0</v>
      </c>
      <c r="P2315" s="122">
        <v>0</v>
      </c>
      <c r="Q2315" s="122">
        <v>0</v>
      </c>
      <c r="R2315" s="122">
        <v>0</v>
      </c>
      <c r="S2315" s="122">
        <v>0</v>
      </c>
      <c r="T2315" s="122">
        <v>0</v>
      </c>
      <c r="U2315" s="122">
        <v>0</v>
      </c>
      <c r="V2315" s="122">
        <v>0</v>
      </c>
      <c r="W2315" s="122">
        <v>0</v>
      </c>
      <c r="X2315" s="122">
        <v>0</v>
      </c>
      <c r="Y2315" s="122">
        <v>0</v>
      </c>
      <c r="Z2315" s="122">
        <v>0</v>
      </c>
      <c r="AA2315" s="122">
        <v>0</v>
      </c>
      <c r="AB2315" s="122">
        <v>0</v>
      </c>
      <c r="AC2315" s="122">
        <v>0</v>
      </c>
      <c r="AD2315" s="122">
        <v>0</v>
      </c>
      <c r="AE2315" s="122">
        <v>0</v>
      </c>
      <c r="AF2315" s="122">
        <v>0</v>
      </c>
      <c r="AG2315" s="122">
        <v>0</v>
      </c>
      <c r="AH2315" s="122">
        <v>0</v>
      </c>
      <c r="AI2315" s="122">
        <v>0</v>
      </c>
      <c r="AJ2315" s="122">
        <v>0</v>
      </c>
      <c r="AK2315" s="122">
        <v>0</v>
      </c>
      <c r="AL2315" s="122">
        <v>0</v>
      </c>
    </row>
    <row r="2316" spans="1:38" hidden="1" x14ac:dyDescent="0.25">
      <c r="A2316" s="122" t="s">
        <v>1999</v>
      </c>
      <c r="B2316" s="122">
        <v>1</v>
      </c>
      <c r="C2316" s="122" t="s">
        <v>2184</v>
      </c>
      <c r="D2316" s="122" t="s">
        <v>2134</v>
      </c>
      <c r="E2316" s="122">
        <v>43</v>
      </c>
      <c r="F2316" s="122">
        <v>0</v>
      </c>
      <c r="G2316" s="122">
        <v>0</v>
      </c>
      <c r="H2316" s="122">
        <v>0</v>
      </c>
      <c r="I2316" s="122">
        <v>0</v>
      </c>
      <c r="J2316" s="122">
        <v>0</v>
      </c>
      <c r="K2316" s="122">
        <v>0</v>
      </c>
      <c r="L2316" s="122">
        <v>0</v>
      </c>
      <c r="M2316" s="122">
        <v>0</v>
      </c>
      <c r="N2316" s="122">
        <v>0</v>
      </c>
      <c r="O2316" s="122">
        <v>0</v>
      </c>
      <c r="P2316" s="122">
        <v>0</v>
      </c>
      <c r="Q2316" s="122">
        <v>0</v>
      </c>
      <c r="R2316" s="122">
        <v>0</v>
      </c>
      <c r="S2316" s="122">
        <v>0</v>
      </c>
      <c r="T2316" s="122">
        <v>0</v>
      </c>
      <c r="U2316" s="122">
        <v>0</v>
      </c>
      <c r="V2316" s="122">
        <v>0</v>
      </c>
      <c r="W2316" s="122">
        <v>0</v>
      </c>
      <c r="X2316" s="122">
        <v>0</v>
      </c>
      <c r="Y2316" s="122">
        <v>0</v>
      </c>
      <c r="Z2316" s="122">
        <v>0</v>
      </c>
      <c r="AA2316" s="122">
        <v>0</v>
      </c>
      <c r="AB2316" s="122">
        <v>0</v>
      </c>
      <c r="AC2316" s="122">
        <v>0</v>
      </c>
      <c r="AD2316" s="122">
        <v>0</v>
      </c>
      <c r="AE2316" s="122">
        <v>0</v>
      </c>
      <c r="AF2316" s="122">
        <v>0</v>
      </c>
      <c r="AG2316" s="122">
        <v>0</v>
      </c>
      <c r="AH2316" s="122">
        <v>0</v>
      </c>
      <c r="AI2316" s="122">
        <v>0</v>
      </c>
      <c r="AJ2316" s="122">
        <v>0</v>
      </c>
      <c r="AK2316" s="122">
        <v>0</v>
      </c>
      <c r="AL2316" s="122">
        <v>0</v>
      </c>
    </row>
    <row r="2317" spans="1:38" hidden="1" x14ac:dyDescent="0.25">
      <c r="A2317" s="122" t="s">
        <v>1999</v>
      </c>
      <c r="B2317" s="122">
        <v>1</v>
      </c>
      <c r="C2317" s="122" t="s">
        <v>2184</v>
      </c>
      <c r="D2317" s="122" t="s">
        <v>2088</v>
      </c>
      <c r="E2317" s="122">
        <v>43</v>
      </c>
      <c r="F2317" s="122">
        <v>0</v>
      </c>
      <c r="G2317" s="122">
        <v>0</v>
      </c>
      <c r="H2317" s="122">
        <v>0</v>
      </c>
      <c r="I2317" s="122">
        <v>0</v>
      </c>
      <c r="J2317" s="122">
        <v>0</v>
      </c>
      <c r="K2317" s="122">
        <v>0</v>
      </c>
      <c r="L2317" s="122">
        <v>0</v>
      </c>
      <c r="M2317" s="122">
        <v>0</v>
      </c>
      <c r="N2317" s="122">
        <v>0</v>
      </c>
      <c r="O2317" s="122">
        <v>0</v>
      </c>
      <c r="P2317" s="122">
        <v>0</v>
      </c>
      <c r="Q2317" s="122">
        <v>0</v>
      </c>
      <c r="R2317" s="122">
        <v>0</v>
      </c>
      <c r="S2317" s="122">
        <v>0</v>
      </c>
      <c r="T2317" s="122">
        <v>0</v>
      </c>
      <c r="U2317" s="122">
        <v>0</v>
      </c>
      <c r="V2317" s="122">
        <v>0</v>
      </c>
      <c r="W2317" s="122">
        <v>0</v>
      </c>
      <c r="X2317" s="122">
        <v>0</v>
      </c>
      <c r="Y2317" s="122">
        <v>0</v>
      </c>
      <c r="Z2317" s="122">
        <v>0</v>
      </c>
      <c r="AA2317" s="122">
        <v>0</v>
      </c>
      <c r="AB2317" s="122">
        <v>0</v>
      </c>
      <c r="AC2317" s="122">
        <v>0</v>
      </c>
      <c r="AD2317" s="122">
        <v>0</v>
      </c>
      <c r="AE2317" s="122">
        <v>0</v>
      </c>
      <c r="AF2317" s="122">
        <v>0</v>
      </c>
      <c r="AG2317" s="122">
        <v>0</v>
      </c>
      <c r="AH2317" s="122">
        <v>0</v>
      </c>
      <c r="AI2317" s="122">
        <v>0</v>
      </c>
      <c r="AJ2317" s="122">
        <v>0</v>
      </c>
      <c r="AK2317" s="122">
        <v>0</v>
      </c>
      <c r="AL2317" s="122">
        <v>0</v>
      </c>
    </row>
    <row r="2318" spans="1:38" hidden="1" x14ac:dyDescent="0.25">
      <c r="A2318" s="122" t="s">
        <v>1999</v>
      </c>
      <c r="B2318" s="122">
        <v>1</v>
      </c>
      <c r="C2318" s="122" t="s">
        <v>2184</v>
      </c>
      <c r="D2318" s="122" t="s">
        <v>2089</v>
      </c>
      <c r="E2318" s="122">
        <v>43</v>
      </c>
      <c r="F2318" s="122">
        <v>0</v>
      </c>
      <c r="G2318" s="122">
        <v>0</v>
      </c>
      <c r="H2318" s="122">
        <v>0</v>
      </c>
      <c r="I2318" s="122">
        <v>0</v>
      </c>
      <c r="J2318" s="122">
        <v>0</v>
      </c>
      <c r="K2318" s="122">
        <v>0</v>
      </c>
      <c r="L2318" s="122">
        <v>0</v>
      </c>
      <c r="M2318" s="122">
        <v>0</v>
      </c>
      <c r="N2318" s="122">
        <v>0</v>
      </c>
      <c r="O2318" s="122">
        <v>0</v>
      </c>
      <c r="P2318" s="122">
        <v>0</v>
      </c>
      <c r="Q2318" s="122">
        <v>0</v>
      </c>
      <c r="R2318" s="122">
        <v>0</v>
      </c>
      <c r="S2318" s="122">
        <v>0</v>
      </c>
      <c r="T2318" s="122">
        <v>0</v>
      </c>
      <c r="U2318" s="122">
        <v>0</v>
      </c>
      <c r="V2318" s="122">
        <v>0</v>
      </c>
      <c r="W2318" s="122">
        <v>0</v>
      </c>
      <c r="X2318" s="122">
        <v>0</v>
      </c>
      <c r="Y2318" s="122">
        <v>0</v>
      </c>
      <c r="Z2318" s="122">
        <v>0</v>
      </c>
      <c r="AA2318" s="122">
        <v>0</v>
      </c>
      <c r="AB2318" s="122">
        <v>0</v>
      </c>
      <c r="AC2318" s="122">
        <v>0</v>
      </c>
      <c r="AD2318" s="122">
        <v>0</v>
      </c>
      <c r="AE2318" s="122">
        <v>0</v>
      </c>
      <c r="AF2318" s="122">
        <v>0</v>
      </c>
      <c r="AG2318" s="122">
        <v>0</v>
      </c>
      <c r="AH2318" s="122">
        <v>0</v>
      </c>
      <c r="AI2318" s="122">
        <v>0</v>
      </c>
      <c r="AJ2318" s="122">
        <v>0</v>
      </c>
      <c r="AK2318" s="122">
        <v>0</v>
      </c>
      <c r="AL2318" s="122">
        <v>0</v>
      </c>
    </row>
    <row r="2319" spans="1:38" hidden="1" x14ac:dyDescent="0.25">
      <c r="A2319" s="122" t="s">
        <v>1999</v>
      </c>
      <c r="B2319" s="122">
        <v>1</v>
      </c>
      <c r="C2319" s="122" t="s">
        <v>2184</v>
      </c>
      <c r="D2319" s="122" t="s">
        <v>2090</v>
      </c>
      <c r="E2319" s="122">
        <v>43</v>
      </c>
      <c r="F2319" s="122">
        <v>0</v>
      </c>
      <c r="G2319" s="122">
        <v>0</v>
      </c>
      <c r="H2319" s="122">
        <v>0</v>
      </c>
      <c r="I2319" s="122">
        <v>0</v>
      </c>
      <c r="J2319" s="122">
        <v>0</v>
      </c>
      <c r="K2319" s="122">
        <v>0</v>
      </c>
      <c r="L2319" s="122">
        <v>0</v>
      </c>
      <c r="M2319" s="122">
        <v>0</v>
      </c>
      <c r="N2319" s="122">
        <v>0</v>
      </c>
      <c r="O2319" s="122">
        <v>0</v>
      </c>
      <c r="P2319" s="122">
        <v>0</v>
      </c>
      <c r="Q2319" s="122">
        <v>0</v>
      </c>
      <c r="R2319" s="122">
        <v>0</v>
      </c>
      <c r="S2319" s="122">
        <v>0</v>
      </c>
      <c r="T2319" s="122">
        <v>0</v>
      </c>
      <c r="U2319" s="122">
        <v>0</v>
      </c>
      <c r="V2319" s="122">
        <v>0</v>
      </c>
      <c r="W2319" s="122">
        <v>0</v>
      </c>
      <c r="X2319" s="122">
        <v>0</v>
      </c>
      <c r="Y2319" s="122">
        <v>0</v>
      </c>
      <c r="Z2319" s="122">
        <v>0</v>
      </c>
      <c r="AA2319" s="122">
        <v>0</v>
      </c>
      <c r="AB2319" s="122">
        <v>0</v>
      </c>
      <c r="AC2319" s="122">
        <v>0</v>
      </c>
      <c r="AD2319" s="122">
        <v>0</v>
      </c>
      <c r="AE2319" s="122">
        <v>0</v>
      </c>
      <c r="AF2319" s="122">
        <v>0</v>
      </c>
      <c r="AG2319" s="122">
        <v>0</v>
      </c>
      <c r="AH2319" s="122">
        <v>0</v>
      </c>
      <c r="AI2319" s="122">
        <v>0</v>
      </c>
      <c r="AJ2319" s="122">
        <v>0</v>
      </c>
      <c r="AK2319" s="122">
        <v>0</v>
      </c>
      <c r="AL2319" s="122">
        <v>0</v>
      </c>
    </row>
    <row r="2320" spans="1:38" hidden="1" x14ac:dyDescent="0.25">
      <c r="A2320" s="122" t="s">
        <v>1999</v>
      </c>
      <c r="B2320" s="122">
        <v>1</v>
      </c>
      <c r="C2320" s="122" t="s">
        <v>2184</v>
      </c>
      <c r="D2320" s="122" t="s">
        <v>2091</v>
      </c>
      <c r="E2320" s="122">
        <v>43</v>
      </c>
      <c r="F2320" s="122">
        <v>0</v>
      </c>
      <c r="G2320" s="122">
        <v>0</v>
      </c>
      <c r="H2320" s="122">
        <v>0</v>
      </c>
      <c r="I2320" s="122">
        <v>0</v>
      </c>
      <c r="J2320" s="122">
        <v>0</v>
      </c>
      <c r="K2320" s="122">
        <v>0</v>
      </c>
      <c r="L2320" s="122">
        <v>0</v>
      </c>
      <c r="M2320" s="122">
        <v>0</v>
      </c>
      <c r="N2320" s="122">
        <v>0</v>
      </c>
      <c r="O2320" s="122">
        <v>0</v>
      </c>
      <c r="P2320" s="122">
        <v>0</v>
      </c>
      <c r="Q2320" s="122">
        <v>0</v>
      </c>
      <c r="R2320" s="122">
        <v>0</v>
      </c>
      <c r="S2320" s="122">
        <v>6.0580464E-6</v>
      </c>
      <c r="T2320" s="122">
        <v>0</v>
      </c>
      <c r="U2320" s="122">
        <v>5.9490311999999998E-6</v>
      </c>
      <c r="V2320" s="122">
        <v>0</v>
      </c>
      <c r="W2320" s="122">
        <v>1.7841384400000001E-5</v>
      </c>
      <c r="X2320" s="122">
        <v>2.0787115999999998E-6</v>
      </c>
      <c r="Y2320" s="122">
        <v>0</v>
      </c>
      <c r="Z2320" s="122">
        <v>1.7926109599999999E-5</v>
      </c>
      <c r="AA2320" s="122">
        <v>2.6292839999999999E-6</v>
      </c>
      <c r="AB2320" s="122">
        <v>0</v>
      </c>
      <c r="AC2320" s="122">
        <v>0</v>
      </c>
      <c r="AD2320" s="122">
        <v>0</v>
      </c>
      <c r="AE2320" s="122">
        <v>0</v>
      </c>
      <c r="AF2320" s="122">
        <v>0</v>
      </c>
      <c r="AG2320" s="122">
        <v>0</v>
      </c>
      <c r="AH2320" s="122">
        <v>0</v>
      </c>
      <c r="AI2320" s="122">
        <v>0</v>
      </c>
      <c r="AJ2320" s="122">
        <v>0</v>
      </c>
      <c r="AK2320" s="122">
        <v>0</v>
      </c>
      <c r="AL2320" s="122">
        <v>0</v>
      </c>
    </row>
    <row r="2321" spans="1:38" hidden="1" x14ac:dyDescent="0.25">
      <c r="A2321" s="122" t="s">
        <v>1999</v>
      </c>
      <c r="B2321" s="122">
        <v>1</v>
      </c>
      <c r="C2321" s="122" t="s">
        <v>2184</v>
      </c>
      <c r="D2321" s="122" t="s">
        <v>2092</v>
      </c>
      <c r="E2321" s="122">
        <v>43</v>
      </c>
      <c r="F2321" s="122">
        <v>0</v>
      </c>
      <c r="G2321" s="122">
        <v>0</v>
      </c>
      <c r="H2321" s="122">
        <v>0</v>
      </c>
      <c r="I2321" s="122">
        <v>0</v>
      </c>
      <c r="J2321" s="122">
        <v>0</v>
      </c>
      <c r="K2321" s="122">
        <v>0</v>
      </c>
      <c r="L2321" s="122">
        <v>0</v>
      </c>
      <c r="M2321" s="122">
        <v>0</v>
      </c>
      <c r="N2321" s="122">
        <v>0</v>
      </c>
      <c r="O2321" s="122">
        <v>0</v>
      </c>
      <c r="P2321" s="122">
        <v>0</v>
      </c>
      <c r="Q2321" s="122">
        <v>0</v>
      </c>
      <c r="R2321" s="122">
        <v>0</v>
      </c>
      <c r="S2321" s="122">
        <v>0</v>
      </c>
      <c r="T2321" s="122">
        <v>0</v>
      </c>
      <c r="U2321" s="122">
        <v>0</v>
      </c>
      <c r="V2321" s="122">
        <v>0</v>
      </c>
      <c r="W2321" s="122">
        <v>0</v>
      </c>
      <c r="X2321" s="122">
        <v>0</v>
      </c>
      <c r="Y2321" s="122">
        <v>0</v>
      </c>
      <c r="Z2321" s="122">
        <v>0</v>
      </c>
      <c r="AA2321" s="122">
        <v>0</v>
      </c>
      <c r="AB2321" s="122">
        <v>0</v>
      </c>
      <c r="AC2321" s="122">
        <v>0</v>
      </c>
      <c r="AD2321" s="122">
        <v>0</v>
      </c>
      <c r="AE2321" s="122">
        <v>0</v>
      </c>
      <c r="AF2321" s="122">
        <v>0</v>
      </c>
      <c r="AG2321" s="122">
        <v>0</v>
      </c>
      <c r="AH2321" s="122">
        <v>0</v>
      </c>
      <c r="AI2321" s="122">
        <v>0</v>
      </c>
      <c r="AJ2321" s="122">
        <v>0</v>
      </c>
      <c r="AK2321" s="122">
        <v>0</v>
      </c>
      <c r="AL2321" s="122">
        <v>0</v>
      </c>
    </row>
    <row r="2322" spans="1:38" hidden="1" x14ac:dyDescent="0.25">
      <c r="A2322" s="122" t="s">
        <v>1999</v>
      </c>
      <c r="B2322" s="122">
        <v>1</v>
      </c>
      <c r="C2322" s="122" t="s">
        <v>2184</v>
      </c>
      <c r="D2322" s="122" t="s">
        <v>2093</v>
      </c>
      <c r="E2322" s="122">
        <v>43</v>
      </c>
      <c r="F2322" s="122">
        <v>0</v>
      </c>
      <c r="G2322" s="122">
        <v>0</v>
      </c>
      <c r="H2322" s="122">
        <v>0</v>
      </c>
      <c r="I2322" s="122">
        <v>0</v>
      </c>
      <c r="J2322" s="122">
        <v>0</v>
      </c>
      <c r="K2322" s="122">
        <v>0</v>
      </c>
      <c r="L2322" s="122">
        <v>0</v>
      </c>
      <c r="M2322" s="122">
        <v>0</v>
      </c>
      <c r="N2322" s="122">
        <v>0</v>
      </c>
      <c r="O2322" s="122">
        <v>0</v>
      </c>
      <c r="P2322" s="122">
        <v>0</v>
      </c>
      <c r="Q2322" s="122">
        <v>0</v>
      </c>
      <c r="R2322" s="122">
        <v>0</v>
      </c>
      <c r="S2322" s="122">
        <v>0</v>
      </c>
      <c r="T2322" s="122">
        <v>0</v>
      </c>
      <c r="U2322" s="122">
        <v>0</v>
      </c>
      <c r="V2322" s="122">
        <v>0</v>
      </c>
      <c r="W2322" s="122">
        <v>0</v>
      </c>
      <c r="X2322" s="122">
        <v>0</v>
      </c>
      <c r="Y2322" s="122">
        <v>0</v>
      </c>
      <c r="Z2322" s="122">
        <v>0</v>
      </c>
      <c r="AA2322" s="122">
        <v>0</v>
      </c>
      <c r="AB2322" s="122">
        <v>0</v>
      </c>
      <c r="AC2322" s="122">
        <v>0</v>
      </c>
      <c r="AD2322" s="122">
        <v>0</v>
      </c>
      <c r="AE2322" s="122">
        <v>0</v>
      </c>
      <c r="AF2322" s="122">
        <v>0</v>
      </c>
      <c r="AG2322" s="122">
        <v>0</v>
      </c>
      <c r="AH2322" s="122">
        <v>0</v>
      </c>
      <c r="AI2322" s="122">
        <v>0</v>
      </c>
      <c r="AJ2322" s="122">
        <v>0</v>
      </c>
      <c r="AK2322" s="122">
        <v>0</v>
      </c>
      <c r="AL2322" s="122">
        <v>0</v>
      </c>
    </row>
    <row r="2323" spans="1:38" hidden="1" x14ac:dyDescent="0.25">
      <c r="A2323" s="122" t="s">
        <v>1999</v>
      </c>
      <c r="B2323" s="122">
        <v>1</v>
      </c>
      <c r="C2323" s="122" t="s">
        <v>2184</v>
      </c>
      <c r="D2323" s="122" t="s">
        <v>2094</v>
      </c>
      <c r="E2323" s="122">
        <v>43</v>
      </c>
      <c r="F2323" s="122">
        <v>0</v>
      </c>
      <c r="G2323" s="122">
        <v>0</v>
      </c>
      <c r="H2323" s="122">
        <v>0</v>
      </c>
      <c r="I2323" s="122">
        <v>0</v>
      </c>
      <c r="J2323" s="122">
        <v>0</v>
      </c>
      <c r="K2323" s="122">
        <v>0</v>
      </c>
      <c r="L2323" s="122">
        <v>0</v>
      </c>
      <c r="M2323" s="122">
        <v>0</v>
      </c>
      <c r="N2323" s="122">
        <v>0</v>
      </c>
      <c r="O2323" s="122">
        <v>0</v>
      </c>
      <c r="P2323" s="122">
        <v>3.9290459599999997E-5</v>
      </c>
      <c r="Q2323" s="122">
        <v>3.9139542400000002E-5</v>
      </c>
      <c r="R2323" s="122">
        <v>4.7875718800000002E-5</v>
      </c>
      <c r="S2323" s="122">
        <v>3.0000779200000002E-5</v>
      </c>
      <c r="T2323" s="122">
        <v>4.7408606000000002E-5</v>
      </c>
      <c r="U2323" s="122">
        <v>2.70296432E-5</v>
      </c>
      <c r="V2323" s="122">
        <v>2.79794984E-5</v>
      </c>
      <c r="W2323" s="122">
        <v>0</v>
      </c>
      <c r="X2323" s="122">
        <v>4.4321639600000002E-5</v>
      </c>
      <c r="Y2323" s="122">
        <v>0</v>
      </c>
      <c r="Z2323" s="122">
        <v>0</v>
      </c>
      <c r="AA2323" s="122">
        <v>0</v>
      </c>
      <c r="AB2323" s="122">
        <v>0</v>
      </c>
      <c r="AC2323" s="122">
        <v>0</v>
      </c>
      <c r="AD2323" s="122">
        <v>0</v>
      </c>
      <c r="AE2323" s="122">
        <v>0</v>
      </c>
      <c r="AF2323" s="122">
        <v>0</v>
      </c>
      <c r="AG2323" s="122">
        <v>0</v>
      </c>
      <c r="AH2323" s="122">
        <v>0</v>
      </c>
      <c r="AI2323" s="122">
        <v>0</v>
      </c>
      <c r="AJ2323" s="122">
        <v>0</v>
      </c>
      <c r="AK2323" s="122">
        <v>0</v>
      </c>
      <c r="AL2323" s="122">
        <v>0</v>
      </c>
    </row>
    <row r="2324" spans="1:38" hidden="1" x14ac:dyDescent="0.25">
      <c r="A2324" s="122" t="s">
        <v>1999</v>
      </c>
      <c r="B2324" s="122">
        <v>1</v>
      </c>
      <c r="C2324" s="122" t="s">
        <v>2184</v>
      </c>
      <c r="D2324" s="122" t="s">
        <v>2095</v>
      </c>
      <c r="E2324" s="122">
        <v>43</v>
      </c>
      <c r="F2324" s="122">
        <v>2.8851706354015998</v>
      </c>
      <c r="G2324" s="122">
        <v>2.7683189777880002</v>
      </c>
      <c r="H2324" s="122">
        <v>3.2737197866407999</v>
      </c>
      <c r="I2324" s="122">
        <v>2.8147192696952001</v>
      </c>
      <c r="J2324" s="122">
        <v>3.0673318352684</v>
      </c>
      <c r="K2324" s="122">
        <v>2.7174497136864</v>
      </c>
      <c r="L2324" s="122">
        <v>3.1638444038208</v>
      </c>
      <c r="M2324" s="122">
        <v>2.7894078689512001</v>
      </c>
      <c r="N2324" s="122">
        <v>3.4357432485600001</v>
      </c>
      <c r="O2324" s="122">
        <v>3.5727507452279998</v>
      </c>
      <c r="P2324" s="122">
        <v>3.4019537772808</v>
      </c>
      <c r="Q2324" s="122">
        <v>3.1092557166580002</v>
      </c>
      <c r="R2324" s="122">
        <v>2.9460608173387999</v>
      </c>
      <c r="S2324" s="122">
        <v>2.931838029148</v>
      </c>
      <c r="T2324" s="122">
        <v>2.9679843254543998</v>
      </c>
      <c r="U2324" s="122">
        <v>3.1566248077391998</v>
      </c>
      <c r="V2324" s="122">
        <v>2.2466010268660002</v>
      </c>
      <c r="W2324" s="122">
        <v>2.6339716544708001</v>
      </c>
      <c r="X2324" s="122">
        <v>2.2890362165076001</v>
      </c>
      <c r="Y2324" s="122">
        <v>2.8296364149227999</v>
      </c>
      <c r="Z2324" s="122">
        <v>2.9985314268223999</v>
      </c>
      <c r="AA2324" s="122">
        <v>2.5109820064755999</v>
      </c>
      <c r="AB2324" s="122">
        <v>2.8339562305712001</v>
      </c>
      <c r="AC2324" s="122">
        <v>2.5077916846024002</v>
      </c>
      <c r="AD2324" s="122">
        <v>3.6389302800983998</v>
      </c>
      <c r="AE2324" s="122">
        <v>2.8805883378999999</v>
      </c>
      <c r="AF2324" s="122">
        <v>3.0157811343800001</v>
      </c>
      <c r="AG2324" s="122">
        <v>2.9209023101384002</v>
      </c>
      <c r="AH2324" s="122">
        <v>3.0209772086956002</v>
      </c>
      <c r="AI2324" s="122">
        <v>2.9559604962188</v>
      </c>
      <c r="AJ2324" s="122">
        <v>3.0474353482776002</v>
      </c>
      <c r="AK2324" s="122">
        <v>2.9494683905008001</v>
      </c>
      <c r="AL2324" s="122">
        <v>0</v>
      </c>
    </row>
    <row r="2325" spans="1:38" hidden="1" x14ac:dyDescent="0.25">
      <c r="A2325" s="122" t="s">
        <v>1999</v>
      </c>
      <c r="B2325" s="122">
        <v>1</v>
      </c>
      <c r="C2325" s="122" t="s">
        <v>2184</v>
      </c>
      <c r="D2325" s="122" t="s">
        <v>2096</v>
      </c>
      <c r="E2325" s="122">
        <v>43</v>
      </c>
      <c r="F2325" s="122">
        <v>0</v>
      </c>
      <c r="G2325" s="122">
        <v>0</v>
      </c>
      <c r="H2325" s="122">
        <v>0</v>
      </c>
      <c r="I2325" s="122">
        <v>0</v>
      </c>
      <c r="J2325" s="122">
        <v>0</v>
      </c>
      <c r="K2325" s="122">
        <v>0</v>
      </c>
      <c r="L2325" s="122">
        <v>0</v>
      </c>
      <c r="M2325" s="122">
        <v>0</v>
      </c>
      <c r="N2325" s="122">
        <v>0</v>
      </c>
      <c r="O2325" s="122">
        <v>0</v>
      </c>
      <c r="P2325" s="122">
        <v>0</v>
      </c>
      <c r="Q2325" s="122">
        <v>0</v>
      </c>
      <c r="R2325" s="122">
        <v>0</v>
      </c>
      <c r="S2325" s="122">
        <v>0</v>
      </c>
      <c r="T2325" s="122">
        <v>0</v>
      </c>
      <c r="U2325" s="122">
        <v>0</v>
      </c>
      <c r="V2325" s="122">
        <v>0</v>
      </c>
      <c r="W2325" s="122">
        <v>0</v>
      </c>
      <c r="X2325" s="122">
        <v>0</v>
      </c>
      <c r="Y2325" s="122">
        <v>0</v>
      </c>
      <c r="Z2325" s="122">
        <v>0</v>
      </c>
      <c r="AA2325" s="122">
        <v>0</v>
      </c>
      <c r="AB2325" s="122">
        <v>0</v>
      </c>
      <c r="AC2325" s="122">
        <v>0</v>
      </c>
      <c r="AD2325" s="122">
        <v>0</v>
      </c>
      <c r="AE2325" s="122">
        <v>0</v>
      </c>
      <c r="AF2325" s="122">
        <v>0</v>
      </c>
      <c r="AG2325" s="122">
        <v>0</v>
      </c>
      <c r="AH2325" s="122">
        <v>0</v>
      </c>
      <c r="AI2325" s="122">
        <v>0</v>
      </c>
      <c r="AJ2325" s="122">
        <v>0</v>
      </c>
      <c r="AK2325" s="122">
        <v>0</v>
      </c>
      <c r="AL2325" s="122">
        <v>0</v>
      </c>
    </row>
    <row r="2326" spans="1:38" hidden="1" x14ac:dyDescent="0.25">
      <c r="A2326" s="122" t="s">
        <v>1999</v>
      </c>
      <c r="B2326" s="122">
        <v>1</v>
      </c>
      <c r="C2326" s="122" t="s">
        <v>2184</v>
      </c>
      <c r="D2326" s="122" t="s">
        <v>2097</v>
      </c>
      <c r="E2326" s="122">
        <v>43</v>
      </c>
      <c r="F2326" s="122">
        <v>0</v>
      </c>
      <c r="G2326" s="122">
        <v>0</v>
      </c>
      <c r="H2326" s="122">
        <v>0</v>
      </c>
      <c r="I2326" s="122">
        <v>0</v>
      </c>
      <c r="J2326" s="122">
        <v>0</v>
      </c>
      <c r="K2326" s="122">
        <v>0</v>
      </c>
      <c r="L2326" s="122">
        <v>0</v>
      </c>
      <c r="M2326" s="122">
        <v>0</v>
      </c>
      <c r="N2326" s="122">
        <v>0</v>
      </c>
      <c r="O2326" s="122">
        <v>0</v>
      </c>
      <c r="P2326" s="122">
        <v>0</v>
      </c>
      <c r="Q2326" s="122">
        <v>0</v>
      </c>
      <c r="R2326" s="122">
        <v>0</v>
      </c>
      <c r="S2326" s="122">
        <v>0</v>
      </c>
      <c r="T2326" s="122">
        <v>0</v>
      </c>
      <c r="U2326" s="122">
        <v>0</v>
      </c>
      <c r="V2326" s="122">
        <v>0</v>
      </c>
      <c r="W2326" s="122">
        <v>0</v>
      </c>
      <c r="X2326" s="122">
        <v>0</v>
      </c>
      <c r="Y2326" s="122">
        <v>0</v>
      </c>
      <c r="Z2326" s="122">
        <v>0</v>
      </c>
      <c r="AA2326" s="122">
        <v>0</v>
      </c>
      <c r="AB2326" s="122">
        <v>0</v>
      </c>
      <c r="AC2326" s="122">
        <v>0</v>
      </c>
      <c r="AD2326" s="122">
        <v>0</v>
      </c>
      <c r="AE2326" s="122">
        <v>0</v>
      </c>
      <c r="AF2326" s="122">
        <v>0</v>
      </c>
      <c r="AG2326" s="122">
        <v>0</v>
      </c>
      <c r="AH2326" s="122">
        <v>0</v>
      </c>
      <c r="AI2326" s="122">
        <v>0</v>
      </c>
      <c r="AJ2326" s="122">
        <v>0</v>
      </c>
      <c r="AK2326" s="122">
        <v>0</v>
      </c>
      <c r="AL2326" s="122">
        <v>0</v>
      </c>
    </row>
    <row r="2327" spans="1:38" hidden="1" x14ac:dyDescent="0.25">
      <c r="A2327" s="122" t="s">
        <v>1999</v>
      </c>
      <c r="B2327" s="122">
        <v>1</v>
      </c>
      <c r="C2327" s="122" t="s">
        <v>2184</v>
      </c>
      <c r="D2327" s="122" t="s">
        <v>2098</v>
      </c>
      <c r="E2327" s="122">
        <v>43</v>
      </c>
      <c r="F2327" s="122">
        <v>0</v>
      </c>
      <c r="G2327" s="122">
        <v>0</v>
      </c>
      <c r="H2327" s="122">
        <v>0</v>
      </c>
      <c r="I2327" s="122">
        <v>0</v>
      </c>
      <c r="J2327" s="122">
        <v>0</v>
      </c>
      <c r="K2327" s="122">
        <v>0</v>
      </c>
      <c r="L2327" s="122">
        <v>0</v>
      </c>
      <c r="M2327" s="122">
        <v>0</v>
      </c>
      <c r="N2327" s="122">
        <v>0</v>
      </c>
      <c r="O2327" s="122">
        <v>0</v>
      </c>
      <c r="P2327" s="122">
        <v>0</v>
      </c>
      <c r="Q2327" s="122">
        <v>0</v>
      </c>
      <c r="R2327" s="122">
        <v>0</v>
      </c>
      <c r="S2327" s="122">
        <v>0</v>
      </c>
      <c r="T2327" s="122">
        <v>0</v>
      </c>
      <c r="U2327" s="122">
        <v>0</v>
      </c>
      <c r="V2327" s="122">
        <v>0</v>
      </c>
      <c r="W2327" s="122">
        <v>0</v>
      </c>
      <c r="X2327" s="122">
        <v>0</v>
      </c>
      <c r="Y2327" s="122">
        <v>0</v>
      </c>
      <c r="Z2327" s="122">
        <v>0</v>
      </c>
      <c r="AA2327" s="122">
        <v>0</v>
      </c>
      <c r="AB2327" s="122">
        <v>0</v>
      </c>
      <c r="AC2327" s="122">
        <v>0</v>
      </c>
      <c r="AD2327" s="122">
        <v>0</v>
      </c>
      <c r="AE2327" s="122">
        <v>0</v>
      </c>
      <c r="AF2327" s="122">
        <v>0</v>
      </c>
      <c r="AG2327" s="122">
        <v>0</v>
      </c>
      <c r="AH2327" s="122">
        <v>0</v>
      </c>
      <c r="AI2327" s="122">
        <v>0</v>
      </c>
      <c r="AJ2327" s="122">
        <v>0</v>
      </c>
      <c r="AK2327" s="122">
        <v>0</v>
      </c>
      <c r="AL2327" s="122">
        <v>0</v>
      </c>
    </row>
    <row r="2328" spans="1:38" hidden="1" x14ac:dyDescent="0.25">
      <c r="A2328" s="122" t="s">
        <v>1999</v>
      </c>
      <c r="B2328" s="122">
        <v>1</v>
      </c>
      <c r="C2328" s="122" t="s">
        <v>2184</v>
      </c>
      <c r="D2328" s="122" t="s">
        <v>2099</v>
      </c>
      <c r="E2328" s="122">
        <v>43</v>
      </c>
      <c r="F2328" s="122">
        <v>0</v>
      </c>
      <c r="G2328" s="122">
        <v>0</v>
      </c>
      <c r="H2328" s="122">
        <v>0</v>
      </c>
      <c r="I2328" s="122">
        <v>0</v>
      </c>
      <c r="J2328" s="122">
        <v>0</v>
      </c>
      <c r="K2328" s="122">
        <v>0</v>
      </c>
      <c r="L2328" s="122">
        <v>0</v>
      </c>
      <c r="M2328" s="122">
        <v>0</v>
      </c>
      <c r="N2328" s="122">
        <v>0</v>
      </c>
      <c r="O2328" s="122">
        <v>0</v>
      </c>
      <c r="P2328" s="122">
        <v>0</v>
      </c>
      <c r="Q2328" s="122">
        <v>0</v>
      </c>
      <c r="R2328" s="122">
        <v>0</v>
      </c>
      <c r="S2328" s="122">
        <v>0</v>
      </c>
      <c r="T2328" s="122">
        <v>0</v>
      </c>
      <c r="U2328" s="122">
        <v>0</v>
      </c>
      <c r="V2328" s="122">
        <v>0</v>
      </c>
      <c r="W2328" s="122">
        <v>0</v>
      </c>
      <c r="X2328" s="122">
        <v>0</v>
      </c>
      <c r="Y2328" s="122">
        <v>0</v>
      </c>
      <c r="Z2328" s="122">
        <v>0</v>
      </c>
      <c r="AA2328" s="122">
        <v>0</v>
      </c>
      <c r="AB2328" s="122">
        <v>0</v>
      </c>
      <c r="AC2328" s="122">
        <v>0</v>
      </c>
      <c r="AD2328" s="122">
        <v>0</v>
      </c>
      <c r="AE2328" s="122">
        <v>0</v>
      </c>
      <c r="AF2328" s="122">
        <v>0</v>
      </c>
      <c r="AG2328" s="122">
        <v>0</v>
      </c>
      <c r="AH2328" s="122">
        <v>0</v>
      </c>
      <c r="AI2328" s="122">
        <v>0</v>
      </c>
      <c r="AJ2328" s="122">
        <v>0</v>
      </c>
      <c r="AK2328" s="122">
        <v>0</v>
      </c>
      <c r="AL2328" s="122">
        <v>0</v>
      </c>
    </row>
    <row r="2329" spans="1:38" hidden="1" x14ac:dyDescent="0.25">
      <c r="A2329" s="122" t="s">
        <v>1999</v>
      </c>
      <c r="B2329" s="122">
        <v>1</v>
      </c>
      <c r="C2329" s="122" t="s">
        <v>2184</v>
      </c>
      <c r="D2329" s="122" t="s">
        <v>2100</v>
      </c>
      <c r="E2329" s="122">
        <v>43</v>
      </c>
      <c r="F2329" s="122">
        <v>2.9032757026E-2</v>
      </c>
      <c r="G2329" s="122">
        <v>2.9038498857200001E-2</v>
      </c>
      <c r="H2329" s="122">
        <v>2.8934712732799999E-2</v>
      </c>
      <c r="I2329" s="122">
        <v>3.7663482472E-2</v>
      </c>
      <c r="J2329" s="122">
        <v>3.97746338164E-2</v>
      </c>
      <c r="K2329" s="122">
        <v>3.72009412348E-2</v>
      </c>
      <c r="L2329" s="122">
        <v>3.84499430112E-2</v>
      </c>
      <c r="M2329" s="122">
        <v>3.8321881612000001E-2</v>
      </c>
      <c r="N2329" s="122">
        <v>4.5050863530399998E-2</v>
      </c>
      <c r="O2329" s="122">
        <v>4.8050806316799997E-2</v>
      </c>
      <c r="P2329" s="122">
        <v>6.8327183878800005E-2</v>
      </c>
      <c r="Q2329" s="122">
        <v>6.8249478712800002E-2</v>
      </c>
      <c r="R2329" s="122">
        <v>5.5529289026400003E-2</v>
      </c>
      <c r="S2329" s="122">
        <v>4.5289048744799998E-2</v>
      </c>
      <c r="T2329" s="122">
        <v>4.3279647972399998E-2</v>
      </c>
      <c r="U2329" s="122">
        <v>6.3693566372800006E-2</v>
      </c>
      <c r="V2329" s="122">
        <v>6.4803855698399998E-2</v>
      </c>
      <c r="W2329" s="122">
        <v>1.04076365316E-2</v>
      </c>
      <c r="X2329" s="122">
        <v>3.4849932838000003E-2</v>
      </c>
      <c r="Y2329" s="122">
        <v>0.1021316218888</v>
      </c>
      <c r="Z2329" s="122">
        <v>8.9617042580799999E-2</v>
      </c>
      <c r="AA2329" s="122">
        <v>9.2546487126799998E-2</v>
      </c>
      <c r="AB2329" s="122">
        <v>7.4382537510399999E-2</v>
      </c>
      <c r="AC2329" s="122">
        <v>3.328072503E-2</v>
      </c>
      <c r="AD2329" s="122">
        <v>8.8139105039999992E-3</v>
      </c>
      <c r="AE2329" s="122">
        <v>8.8135941991999995E-3</v>
      </c>
      <c r="AF2329" s="122">
        <v>1.56127210008E-2</v>
      </c>
      <c r="AG2329" s="122">
        <v>1.60054875736E-2</v>
      </c>
      <c r="AH2329" s="122">
        <v>1.6160023062400001E-2</v>
      </c>
      <c r="AI2329" s="122">
        <v>1.62208256336E-2</v>
      </c>
      <c r="AJ2329" s="122">
        <v>1.6244748634800001E-2</v>
      </c>
      <c r="AK2329" s="122">
        <v>1.6254161229599998E-2</v>
      </c>
      <c r="AL2329" s="122">
        <v>0</v>
      </c>
    </row>
    <row r="2330" spans="1:38" hidden="1" x14ac:dyDescent="0.25">
      <c r="A2330" s="122" t="s">
        <v>1999</v>
      </c>
      <c r="B2330" s="122">
        <v>1</v>
      </c>
      <c r="C2330" s="122" t="s">
        <v>2184</v>
      </c>
      <c r="D2330" s="122" t="s">
        <v>2101</v>
      </c>
      <c r="E2330" s="122">
        <v>43</v>
      </c>
      <c r="F2330" s="122">
        <v>0.62216457793559998</v>
      </c>
      <c r="G2330" s="122">
        <v>0.49918353236360002</v>
      </c>
      <c r="H2330" s="122">
        <v>0.489432557642</v>
      </c>
      <c r="I2330" s="122">
        <v>0.60321519704320004</v>
      </c>
      <c r="J2330" s="122">
        <v>0.71620009163639997</v>
      </c>
      <c r="K2330" s="122">
        <v>0.60421173641640002</v>
      </c>
      <c r="L2330" s="122">
        <v>0.51549871389519997</v>
      </c>
      <c r="M2330" s="122">
        <v>0.68324893790719998</v>
      </c>
      <c r="N2330" s="122">
        <v>0.72130401748719997</v>
      </c>
      <c r="O2330" s="122">
        <v>1.0522813417396</v>
      </c>
      <c r="P2330" s="122">
        <v>1.2050619423947999</v>
      </c>
      <c r="Q2330" s="122">
        <v>1.2411086625028001</v>
      </c>
      <c r="R2330" s="122">
        <v>1.3302838643276</v>
      </c>
      <c r="S2330" s="122">
        <v>0.88562040729680003</v>
      </c>
      <c r="T2330" s="122">
        <v>1.1674140026024</v>
      </c>
      <c r="U2330" s="122">
        <v>1.2618230623516</v>
      </c>
      <c r="V2330" s="122">
        <v>1.2185500448604001</v>
      </c>
      <c r="W2330" s="122">
        <v>1.3769318984287999</v>
      </c>
      <c r="X2330" s="122">
        <v>1.2277722031064</v>
      </c>
      <c r="Y2330" s="122">
        <v>1.1798572618951999</v>
      </c>
      <c r="Z2330" s="122">
        <v>1.5815887093048</v>
      </c>
      <c r="AA2330" s="122">
        <v>0.72932213002040003</v>
      </c>
      <c r="AB2330" s="122">
        <v>0.71783171676440005</v>
      </c>
      <c r="AC2330" s="122">
        <v>0.90201376100359998</v>
      </c>
      <c r="AD2330" s="122">
        <v>0.95049644356520002</v>
      </c>
      <c r="AE2330" s="122">
        <v>0.73516605368080001</v>
      </c>
      <c r="AF2330" s="122">
        <v>0.92062076856959996</v>
      </c>
      <c r="AG2330" s="122">
        <v>0.8560620368356</v>
      </c>
      <c r="AH2330" s="122">
        <v>0.90125130653039998</v>
      </c>
      <c r="AI2330" s="122">
        <v>0.86540143123839997</v>
      </c>
      <c r="AJ2330" s="122">
        <v>0.91143207373120005</v>
      </c>
      <c r="AK2330" s="122">
        <v>0.86072383410160003</v>
      </c>
      <c r="AL2330" s="122">
        <v>0</v>
      </c>
    </row>
    <row r="2331" spans="1:38" hidden="1" x14ac:dyDescent="0.25">
      <c r="A2331" s="122" t="s">
        <v>1999</v>
      </c>
      <c r="B2331" s="122">
        <v>1</v>
      </c>
      <c r="C2331" s="122" t="s">
        <v>2184</v>
      </c>
      <c r="D2331" s="122" t="s">
        <v>2135</v>
      </c>
      <c r="E2331" s="122">
        <v>43</v>
      </c>
      <c r="F2331" s="122">
        <v>0</v>
      </c>
      <c r="G2331" s="122">
        <v>0</v>
      </c>
      <c r="H2331" s="122">
        <v>0</v>
      </c>
      <c r="I2331" s="122">
        <v>0</v>
      </c>
      <c r="J2331" s="122">
        <v>0</v>
      </c>
      <c r="K2331" s="122">
        <v>0</v>
      </c>
      <c r="L2331" s="122">
        <v>0</v>
      </c>
      <c r="M2331" s="122">
        <v>0</v>
      </c>
      <c r="N2331" s="122">
        <v>0</v>
      </c>
      <c r="O2331" s="122">
        <v>0</v>
      </c>
      <c r="P2331" s="122">
        <v>0</v>
      </c>
      <c r="Q2331" s="122">
        <v>0</v>
      </c>
      <c r="R2331" s="122">
        <v>0</v>
      </c>
      <c r="S2331" s="122">
        <v>0</v>
      </c>
      <c r="T2331" s="122">
        <v>0</v>
      </c>
      <c r="U2331" s="122">
        <v>0</v>
      </c>
      <c r="V2331" s="122">
        <v>0</v>
      </c>
      <c r="W2331" s="122">
        <v>0</v>
      </c>
      <c r="X2331" s="122">
        <v>0</v>
      </c>
      <c r="Y2331" s="122">
        <v>0</v>
      </c>
      <c r="Z2331" s="122">
        <v>0</v>
      </c>
      <c r="AA2331" s="122">
        <v>0</v>
      </c>
      <c r="AB2331" s="122">
        <v>0</v>
      </c>
      <c r="AC2331" s="122">
        <v>0</v>
      </c>
      <c r="AD2331" s="122">
        <v>0</v>
      </c>
      <c r="AE2331" s="122">
        <v>0</v>
      </c>
      <c r="AF2331" s="122">
        <v>0</v>
      </c>
      <c r="AG2331" s="122">
        <v>0</v>
      </c>
      <c r="AH2331" s="122">
        <v>0</v>
      </c>
      <c r="AI2331" s="122">
        <v>0</v>
      </c>
      <c r="AJ2331" s="122">
        <v>0</v>
      </c>
      <c r="AK2331" s="122">
        <v>0</v>
      </c>
      <c r="AL2331" s="122">
        <v>0</v>
      </c>
    </row>
    <row r="2332" spans="1:38" hidden="1" x14ac:dyDescent="0.25">
      <c r="A2332" s="122" t="s">
        <v>1999</v>
      </c>
      <c r="B2332" s="122">
        <v>1</v>
      </c>
      <c r="C2332" s="122" t="s">
        <v>2184</v>
      </c>
      <c r="D2332" s="122" t="s">
        <v>2102</v>
      </c>
      <c r="E2332" s="122">
        <v>43</v>
      </c>
      <c r="F2332" s="122">
        <v>1.2579265384839999</v>
      </c>
      <c r="G2332" s="122">
        <v>1.1704435443596</v>
      </c>
      <c r="H2332" s="122">
        <v>1.3826607526171999</v>
      </c>
      <c r="I2332" s="122">
        <v>1.5782912453447999</v>
      </c>
      <c r="J2332" s="122">
        <v>1.348529258888</v>
      </c>
      <c r="K2332" s="122">
        <v>1.4359797282516</v>
      </c>
      <c r="L2332" s="122">
        <v>1.046192712166</v>
      </c>
      <c r="M2332" s="122">
        <v>1.0716335628852001</v>
      </c>
      <c r="N2332" s="122">
        <v>1.4530896635863999</v>
      </c>
      <c r="O2332" s="122">
        <v>0.92221255405439995</v>
      </c>
      <c r="P2332" s="122">
        <v>1.4865004579151999</v>
      </c>
      <c r="Q2332" s="122">
        <v>0.93697271355800005</v>
      </c>
      <c r="R2332" s="122">
        <v>1.5064660413012001</v>
      </c>
      <c r="S2332" s="122">
        <v>1.1610554839184</v>
      </c>
      <c r="T2332" s="122">
        <v>0.65764536148359998</v>
      </c>
      <c r="U2332" s="122">
        <v>1.5479458882104</v>
      </c>
      <c r="V2332" s="122">
        <v>0.89480784020040005</v>
      </c>
      <c r="W2332" s="122">
        <v>0.96610348954000003</v>
      </c>
      <c r="X2332" s="122">
        <v>1.1567365667788001</v>
      </c>
      <c r="Y2332" s="122">
        <v>0.590016461986</v>
      </c>
      <c r="Z2332" s="122">
        <v>1.2679737883540001</v>
      </c>
      <c r="AA2332" s="122">
        <v>0.83580971225919998</v>
      </c>
      <c r="AB2332" s="122">
        <v>0.96949219445120005</v>
      </c>
      <c r="AC2332" s="122">
        <v>0.89856750079320002</v>
      </c>
      <c r="AD2332" s="122">
        <v>0.87862054950320001</v>
      </c>
      <c r="AE2332" s="122">
        <v>1.1210948444163999</v>
      </c>
      <c r="AF2332" s="122">
        <v>1.0242553210400001</v>
      </c>
      <c r="AG2332" s="122">
        <v>0.95651905886319999</v>
      </c>
      <c r="AH2332" s="122">
        <v>1.0051132182867999</v>
      </c>
      <c r="AI2332" s="122">
        <v>0.96706636918360001</v>
      </c>
      <c r="AJ2332" s="122">
        <v>1.0161982955655999</v>
      </c>
      <c r="AK2332" s="122">
        <v>0.96217195461799998</v>
      </c>
      <c r="AL2332" s="122">
        <v>0</v>
      </c>
    </row>
    <row r="2333" spans="1:38" hidden="1" x14ac:dyDescent="0.25">
      <c r="A2333" s="122" t="s">
        <v>1999</v>
      </c>
      <c r="B2333" s="122">
        <v>1</v>
      </c>
      <c r="C2333" s="122" t="s">
        <v>2184</v>
      </c>
      <c r="D2333" s="122" t="s">
        <v>2103</v>
      </c>
      <c r="E2333" s="122">
        <v>43</v>
      </c>
      <c r="F2333" s="122">
        <v>0</v>
      </c>
      <c r="G2333" s="122">
        <v>0</v>
      </c>
      <c r="H2333" s="122">
        <v>0</v>
      </c>
      <c r="I2333" s="122">
        <v>0</v>
      </c>
      <c r="J2333" s="122">
        <v>0</v>
      </c>
      <c r="K2333" s="122">
        <v>0</v>
      </c>
      <c r="L2333" s="122">
        <v>0</v>
      </c>
      <c r="M2333" s="122">
        <v>0</v>
      </c>
      <c r="N2333" s="122">
        <v>0</v>
      </c>
      <c r="O2333" s="122">
        <v>0</v>
      </c>
      <c r="P2333" s="122">
        <v>0</v>
      </c>
      <c r="Q2333" s="122">
        <v>0</v>
      </c>
      <c r="R2333" s="122">
        <v>0</v>
      </c>
      <c r="S2333" s="122">
        <v>0</v>
      </c>
      <c r="T2333" s="122">
        <v>0</v>
      </c>
      <c r="U2333" s="122">
        <v>0</v>
      </c>
      <c r="V2333" s="122">
        <v>0</v>
      </c>
      <c r="W2333" s="122">
        <v>0</v>
      </c>
      <c r="X2333" s="122">
        <v>0</v>
      </c>
      <c r="Y2333" s="122">
        <v>0</v>
      </c>
      <c r="Z2333" s="122">
        <v>0</v>
      </c>
      <c r="AA2333" s="122">
        <v>0</v>
      </c>
      <c r="AB2333" s="122">
        <v>0</v>
      </c>
      <c r="AC2333" s="122">
        <v>0</v>
      </c>
      <c r="AD2333" s="122">
        <v>0</v>
      </c>
      <c r="AE2333" s="122">
        <v>0</v>
      </c>
      <c r="AF2333" s="122">
        <v>0</v>
      </c>
      <c r="AG2333" s="122">
        <v>0</v>
      </c>
      <c r="AH2333" s="122">
        <v>0</v>
      </c>
      <c r="AI2333" s="122">
        <v>0</v>
      </c>
      <c r="AJ2333" s="122">
        <v>0</v>
      </c>
      <c r="AK2333" s="122">
        <v>0</v>
      </c>
      <c r="AL2333" s="122">
        <v>0</v>
      </c>
    </row>
    <row r="2334" spans="1:38" hidden="1" x14ac:dyDescent="0.25">
      <c r="A2334" s="122" t="s">
        <v>1999</v>
      </c>
      <c r="B2334" s="122">
        <v>1</v>
      </c>
      <c r="C2334" s="122" t="s">
        <v>2184</v>
      </c>
      <c r="D2334" s="122" t="s">
        <v>2104</v>
      </c>
      <c r="E2334" s="122">
        <v>43</v>
      </c>
      <c r="F2334" s="122">
        <v>0</v>
      </c>
      <c r="G2334" s="122">
        <v>0</v>
      </c>
      <c r="H2334" s="122">
        <v>0</v>
      </c>
      <c r="I2334" s="122">
        <v>0</v>
      </c>
      <c r="J2334" s="122">
        <v>0</v>
      </c>
      <c r="K2334" s="122">
        <v>0</v>
      </c>
      <c r="L2334" s="122">
        <v>0</v>
      </c>
      <c r="M2334" s="122">
        <v>0</v>
      </c>
      <c r="N2334" s="122">
        <v>0</v>
      </c>
      <c r="O2334" s="122">
        <v>0</v>
      </c>
      <c r="P2334" s="122">
        <v>0</v>
      </c>
      <c r="Q2334" s="122">
        <v>0</v>
      </c>
      <c r="R2334" s="122">
        <v>0</v>
      </c>
      <c r="S2334" s="122">
        <v>0</v>
      </c>
      <c r="T2334" s="122">
        <v>0</v>
      </c>
      <c r="U2334" s="122">
        <v>0</v>
      </c>
      <c r="V2334" s="122">
        <v>0</v>
      </c>
      <c r="W2334" s="122">
        <v>0</v>
      </c>
      <c r="X2334" s="122">
        <v>0</v>
      </c>
      <c r="Y2334" s="122">
        <v>0</v>
      </c>
      <c r="Z2334" s="122">
        <v>0</v>
      </c>
      <c r="AA2334" s="122">
        <v>0</v>
      </c>
      <c r="AB2334" s="122">
        <v>0</v>
      </c>
      <c r="AC2334" s="122">
        <v>0</v>
      </c>
      <c r="AD2334" s="122">
        <v>0</v>
      </c>
      <c r="AE2334" s="122">
        <v>0</v>
      </c>
      <c r="AF2334" s="122">
        <v>0</v>
      </c>
      <c r="AG2334" s="122">
        <v>0</v>
      </c>
      <c r="AH2334" s="122">
        <v>0</v>
      </c>
      <c r="AI2334" s="122">
        <v>0</v>
      </c>
      <c r="AJ2334" s="122">
        <v>0</v>
      </c>
      <c r="AK2334" s="122">
        <v>0</v>
      </c>
      <c r="AL2334" s="122">
        <v>0</v>
      </c>
    </row>
    <row r="2335" spans="1:38" hidden="1" x14ac:dyDescent="0.25">
      <c r="A2335" s="122" t="s">
        <v>1999</v>
      </c>
      <c r="B2335" s="122">
        <v>1</v>
      </c>
      <c r="C2335" s="122" t="s">
        <v>2184</v>
      </c>
      <c r="D2335" s="122" t="s">
        <v>2105</v>
      </c>
      <c r="E2335" s="122">
        <v>43</v>
      </c>
      <c r="F2335" s="122">
        <v>0</v>
      </c>
      <c r="G2335" s="122">
        <v>0</v>
      </c>
      <c r="H2335" s="122">
        <v>0</v>
      </c>
      <c r="I2335" s="122">
        <v>0</v>
      </c>
      <c r="J2335" s="122">
        <v>0</v>
      </c>
      <c r="K2335" s="122">
        <v>0</v>
      </c>
      <c r="L2335" s="122">
        <v>0</v>
      </c>
      <c r="M2335" s="122">
        <v>0</v>
      </c>
      <c r="N2335" s="122">
        <v>0</v>
      </c>
      <c r="O2335" s="122">
        <v>0</v>
      </c>
      <c r="P2335" s="122">
        <v>0</v>
      </c>
      <c r="Q2335" s="122">
        <v>0</v>
      </c>
      <c r="R2335" s="122">
        <v>0</v>
      </c>
      <c r="S2335" s="122">
        <v>0</v>
      </c>
      <c r="T2335" s="122">
        <v>0</v>
      </c>
      <c r="U2335" s="122">
        <v>0</v>
      </c>
      <c r="V2335" s="122">
        <v>0</v>
      </c>
      <c r="W2335" s="122">
        <v>0</v>
      </c>
      <c r="X2335" s="122">
        <v>0</v>
      </c>
      <c r="Y2335" s="122">
        <v>0</v>
      </c>
      <c r="Z2335" s="122">
        <v>0</v>
      </c>
      <c r="AA2335" s="122">
        <v>0</v>
      </c>
      <c r="AB2335" s="122">
        <v>0</v>
      </c>
      <c r="AC2335" s="122">
        <v>0</v>
      </c>
      <c r="AD2335" s="122">
        <v>0</v>
      </c>
      <c r="AE2335" s="122">
        <v>0</v>
      </c>
      <c r="AF2335" s="122">
        <v>0</v>
      </c>
      <c r="AG2335" s="122">
        <v>0</v>
      </c>
      <c r="AH2335" s="122">
        <v>0</v>
      </c>
      <c r="AI2335" s="122">
        <v>0</v>
      </c>
      <c r="AJ2335" s="122">
        <v>0</v>
      </c>
      <c r="AK2335" s="122">
        <v>0</v>
      </c>
      <c r="AL2335" s="122">
        <v>0</v>
      </c>
    </row>
    <row r="2336" spans="1:38" hidden="1" x14ac:dyDescent="0.25">
      <c r="A2336" s="122" t="s">
        <v>1999</v>
      </c>
      <c r="B2336" s="122">
        <v>1</v>
      </c>
      <c r="C2336" s="122" t="s">
        <v>2184</v>
      </c>
      <c r="D2336" s="122" t="s">
        <v>475</v>
      </c>
      <c r="E2336" s="122">
        <v>43</v>
      </c>
      <c r="F2336" s="122">
        <v>0</v>
      </c>
      <c r="G2336" s="122">
        <v>0</v>
      </c>
      <c r="H2336" s="122">
        <v>0</v>
      </c>
      <c r="I2336" s="122">
        <v>0</v>
      </c>
      <c r="J2336" s="122">
        <v>0</v>
      </c>
      <c r="K2336" s="122">
        <v>0</v>
      </c>
      <c r="L2336" s="122">
        <v>0</v>
      </c>
      <c r="M2336" s="122">
        <v>0</v>
      </c>
      <c r="N2336" s="122">
        <v>0</v>
      </c>
      <c r="O2336" s="122">
        <v>0</v>
      </c>
      <c r="P2336" s="122">
        <v>0</v>
      </c>
      <c r="Q2336" s="122">
        <v>0</v>
      </c>
      <c r="R2336" s="122">
        <v>0</v>
      </c>
      <c r="S2336" s="122">
        <v>0</v>
      </c>
      <c r="T2336" s="122">
        <v>0</v>
      </c>
      <c r="U2336" s="122">
        <v>0</v>
      </c>
      <c r="V2336" s="122">
        <v>0</v>
      </c>
      <c r="W2336" s="122">
        <v>0</v>
      </c>
      <c r="X2336" s="122">
        <v>0</v>
      </c>
      <c r="Y2336" s="122">
        <v>0</v>
      </c>
      <c r="Z2336" s="122">
        <v>0</v>
      </c>
      <c r="AA2336" s="122">
        <v>0</v>
      </c>
      <c r="AB2336" s="122">
        <v>0</v>
      </c>
      <c r="AC2336" s="122">
        <v>0</v>
      </c>
      <c r="AD2336" s="122">
        <v>0</v>
      </c>
      <c r="AE2336" s="122">
        <v>0</v>
      </c>
      <c r="AF2336" s="122">
        <v>0</v>
      </c>
      <c r="AG2336" s="122">
        <v>0</v>
      </c>
      <c r="AH2336" s="122">
        <v>0</v>
      </c>
      <c r="AI2336" s="122">
        <v>0</v>
      </c>
      <c r="AJ2336" s="122">
        <v>0</v>
      </c>
      <c r="AK2336" s="122">
        <v>0</v>
      </c>
      <c r="AL2336" s="122">
        <v>0</v>
      </c>
    </row>
    <row r="2337" spans="1:38" hidden="1" x14ac:dyDescent="0.25">
      <c r="A2337" s="122" t="s">
        <v>1999</v>
      </c>
      <c r="B2337" s="122">
        <v>1</v>
      </c>
      <c r="C2337" s="122" t="s">
        <v>2184</v>
      </c>
      <c r="D2337" s="122" t="s">
        <v>2106</v>
      </c>
      <c r="E2337" s="122">
        <v>43</v>
      </c>
      <c r="F2337" s="122">
        <v>0</v>
      </c>
      <c r="G2337" s="122">
        <v>0</v>
      </c>
      <c r="H2337" s="122">
        <v>0</v>
      </c>
      <c r="I2337" s="122">
        <v>0</v>
      </c>
      <c r="J2337" s="122">
        <v>0</v>
      </c>
      <c r="K2337" s="122">
        <v>0</v>
      </c>
      <c r="L2337" s="122">
        <v>0</v>
      </c>
      <c r="M2337" s="122">
        <v>0</v>
      </c>
      <c r="N2337" s="122">
        <v>0</v>
      </c>
      <c r="O2337" s="122">
        <v>0</v>
      </c>
      <c r="P2337" s="122">
        <v>0</v>
      </c>
      <c r="Q2337" s="122">
        <v>0</v>
      </c>
      <c r="R2337" s="122">
        <v>0</v>
      </c>
      <c r="S2337" s="122">
        <v>0</v>
      </c>
      <c r="T2337" s="122">
        <v>0</v>
      </c>
      <c r="U2337" s="122">
        <v>0</v>
      </c>
      <c r="V2337" s="122">
        <v>0</v>
      </c>
      <c r="W2337" s="122">
        <v>0</v>
      </c>
      <c r="X2337" s="122">
        <v>0</v>
      </c>
      <c r="Y2337" s="122">
        <v>0</v>
      </c>
      <c r="Z2337" s="122">
        <v>0</v>
      </c>
      <c r="AA2337" s="122">
        <v>0</v>
      </c>
      <c r="AB2337" s="122">
        <v>0</v>
      </c>
      <c r="AC2337" s="122">
        <v>0</v>
      </c>
      <c r="AD2337" s="122">
        <v>0</v>
      </c>
      <c r="AE2337" s="122">
        <v>0</v>
      </c>
      <c r="AF2337" s="122">
        <v>0</v>
      </c>
      <c r="AG2337" s="122">
        <v>0</v>
      </c>
      <c r="AH2337" s="122">
        <v>0</v>
      </c>
      <c r="AI2337" s="122">
        <v>0</v>
      </c>
      <c r="AJ2337" s="122">
        <v>0</v>
      </c>
      <c r="AK2337" s="122">
        <v>0</v>
      </c>
      <c r="AL2337" s="122">
        <v>0</v>
      </c>
    </row>
    <row r="2338" spans="1:38" hidden="1" x14ac:dyDescent="0.25">
      <c r="A2338" s="122" t="s">
        <v>1999</v>
      </c>
      <c r="B2338" s="122">
        <v>1</v>
      </c>
      <c r="C2338" s="122" t="s">
        <v>2184</v>
      </c>
      <c r="D2338" s="122" t="s">
        <v>2107</v>
      </c>
      <c r="E2338" s="122">
        <v>43</v>
      </c>
      <c r="F2338" s="122">
        <v>0</v>
      </c>
      <c r="G2338" s="122">
        <v>0</v>
      </c>
      <c r="H2338" s="122">
        <v>0</v>
      </c>
      <c r="I2338" s="122">
        <v>0</v>
      </c>
      <c r="J2338" s="122">
        <v>0</v>
      </c>
      <c r="K2338" s="122">
        <v>0</v>
      </c>
      <c r="L2338" s="122">
        <v>0</v>
      </c>
      <c r="M2338" s="122">
        <v>0</v>
      </c>
      <c r="N2338" s="122">
        <v>0</v>
      </c>
      <c r="O2338" s="122">
        <v>0</v>
      </c>
      <c r="P2338" s="122">
        <v>0</v>
      </c>
      <c r="Q2338" s="122">
        <v>0</v>
      </c>
      <c r="R2338" s="122">
        <v>0</v>
      </c>
      <c r="S2338" s="122">
        <v>0</v>
      </c>
      <c r="T2338" s="122">
        <v>0</v>
      </c>
      <c r="U2338" s="122">
        <v>0</v>
      </c>
      <c r="V2338" s="122">
        <v>0</v>
      </c>
      <c r="W2338" s="122">
        <v>0</v>
      </c>
      <c r="X2338" s="122">
        <v>0</v>
      </c>
      <c r="Y2338" s="122">
        <v>0</v>
      </c>
      <c r="Z2338" s="122">
        <v>0</v>
      </c>
      <c r="AA2338" s="122">
        <v>0</v>
      </c>
      <c r="AB2338" s="122">
        <v>0</v>
      </c>
      <c r="AC2338" s="122">
        <v>0</v>
      </c>
      <c r="AD2338" s="122">
        <v>0</v>
      </c>
      <c r="AE2338" s="122">
        <v>0</v>
      </c>
      <c r="AF2338" s="122">
        <v>0</v>
      </c>
      <c r="AG2338" s="122">
        <v>0</v>
      </c>
      <c r="AH2338" s="122">
        <v>0</v>
      </c>
      <c r="AI2338" s="122">
        <v>0</v>
      </c>
      <c r="AJ2338" s="122">
        <v>0</v>
      </c>
      <c r="AK2338" s="122">
        <v>0</v>
      </c>
      <c r="AL2338" s="122">
        <v>0</v>
      </c>
    </row>
    <row r="2339" spans="1:38" hidden="1" x14ac:dyDescent="0.25">
      <c r="A2339" s="122" t="s">
        <v>1999</v>
      </c>
      <c r="B2339" s="122">
        <v>1</v>
      </c>
      <c r="C2339" s="122" t="s">
        <v>2184</v>
      </c>
      <c r="D2339" s="122" t="s">
        <v>2108</v>
      </c>
      <c r="E2339" s="122">
        <v>43</v>
      </c>
      <c r="F2339" s="122">
        <v>0</v>
      </c>
      <c r="G2339" s="122">
        <v>0</v>
      </c>
      <c r="H2339" s="122">
        <v>0</v>
      </c>
      <c r="I2339" s="122">
        <v>0</v>
      </c>
      <c r="J2339" s="122">
        <v>0</v>
      </c>
      <c r="K2339" s="122">
        <v>0</v>
      </c>
      <c r="L2339" s="122">
        <v>0</v>
      </c>
      <c r="M2339" s="122">
        <v>0</v>
      </c>
      <c r="N2339" s="122">
        <v>0</v>
      </c>
      <c r="O2339" s="122">
        <v>0</v>
      </c>
      <c r="P2339" s="122">
        <v>0</v>
      </c>
      <c r="Q2339" s="122">
        <v>0</v>
      </c>
      <c r="R2339" s="122">
        <v>0</v>
      </c>
      <c r="S2339" s="122">
        <v>0</v>
      </c>
      <c r="T2339" s="122">
        <v>0</v>
      </c>
      <c r="U2339" s="122">
        <v>0</v>
      </c>
      <c r="V2339" s="122">
        <v>0</v>
      </c>
      <c r="W2339" s="122">
        <v>0</v>
      </c>
      <c r="X2339" s="122">
        <v>0</v>
      </c>
      <c r="Y2339" s="122">
        <v>0</v>
      </c>
      <c r="Z2339" s="122">
        <v>0</v>
      </c>
      <c r="AA2339" s="122">
        <v>0</v>
      </c>
      <c r="AB2339" s="122">
        <v>0</v>
      </c>
      <c r="AC2339" s="122">
        <v>0</v>
      </c>
      <c r="AD2339" s="122">
        <v>0</v>
      </c>
      <c r="AE2339" s="122">
        <v>0</v>
      </c>
      <c r="AF2339" s="122">
        <v>0</v>
      </c>
      <c r="AG2339" s="122">
        <v>0</v>
      </c>
      <c r="AH2339" s="122">
        <v>0</v>
      </c>
      <c r="AI2339" s="122">
        <v>0</v>
      </c>
      <c r="AJ2339" s="122">
        <v>0</v>
      </c>
      <c r="AK2339" s="122">
        <v>0</v>
      </c>
      <c r="AL2339" s="122">
        <v>0</v>
      </c>
    </row>
    <row r="2340" spans="1:38" hidden="1" x14ac:dyDescent="0.25">
      <c r="A2340" s="122" t="s">
        <v>1999</v>
      </c>
      <c r="B2340" s="122">
        <v>1</v>
      </c>
      <c r="C2340" s="122" t="s">
        <v>2184</v>
      </c>
      <c r="D2340" s="122" t="s">
        <v>2109</v>
      </c>
      <c r="E2340" s="122">
        <v>43</v>
      </c>
      <c r="F2340" s="122">
        <v>0</v>
      </c>
      <c r="G2340" s="122">
        <v>0</v>
      </c>
      <c r="H2340" s="122">
        <v>0</v>
      </c>
      <c r="I2340" s="122">
        <v>0</v>
      </c>
      <c r="J2340" s="122">
        <v>0</v>
      </c>
      <c r="K2340" s="122">
        <v>0</v>
      </c>
      <c r="L2340" s="122">
        <v>0</v>
      </c>
      <c r="M2340" s="122">
        <v>0</v>
      </c>
      <c r="N2340" s="122">
        <v>0</v>
      </c>
      <c r="O2340" s="122">
        <v>0</v>
      </c>
      <c r="P2340" s="122">
        <v>0</v>
      </c>
      <c r="Q2340" s="122">
        <v>0</v>
      </c>
      <c r="R2340" s="122">
        <v>0</v>
      </c>
      <c r="S2340" s="122">
        <v>0</v>
      </c>
      <c r="T2340" s="122">
        <v>0</v>
      </c>
      <c r="U2340" s="122">
        <v>0</v>
      </c>
      <c r="V2340" s="122">
        <v>0</v>
      </c>
      <c r="W2340" s="122">
        <v>0</v>
      </c>
      <c r="X2340" s="122">
        <v>0</v>
      </c>
      <c r="Y2340" s="122">
        <v>0</v>
      </c>
      <c r="Z2340" s="122">
        <v>0</v>
      </c>
      <c r="AA2340" s="122">
        <v>0</v>
      </c>
      <c r="AB2340" s="122">
        <v>0</v>
      </c>
      <c r="AC2340" s="122">
        <v>0</v>
      </c>
      <c r="AD2340" s="122">
        <v>0</v>
      </c>
      <c r="AE2340" s="122">
        <v>0</v>
      </c>
      <c r="AF2340" s="122">
        <v>0</v>
      </c>
      <c r="AG2340" s="122">
        <v>0</v>
      </c>
      <c r="AH2340" s="122">
        <v>0</v>
      </c>
      <c r="AI2340" s="122">
        <v>0</v>
      </c>
      <c r="AJ2340" s="122">
        <v>0</v>
      </c>
      <c r="AK2340" s="122">
        <v>0</v>
      </c>
      <c r="AL2340" s="122">
        <v>0</v>
      </c>
    </row>
    <row r="2341" spans="1:38" hidden="1" x14ac:dyDescent="0.25">
      <c r="A2341" s="122" t="s">
        <v>1999</v>
      </c>
      <c r="B2341" s="122">
        <v>1</v>
      </c>
      <c r="C2341" s="122" t="s">
        <v>2184</v>
      </c>
      <c r="D2341" s="122" t="s">
        <v>2110</v>
      </c>
      <c r="E2341" s="122">
        <v>43</v>
      </c>
      <c r="F2341" s="122">
        <v>4.5413904312000004E-3</v>
      </c>
      <c r="G2341" s="122">
        <v>0</v>
      </c>
      <c r="H2341" s="122">
        <v>0</v>
      </c>
      <c r="I2341" s="122">
        <v>0</v>
      </c>
      <c r="J2341" s="122">
        <v>0</v>
      </c>
      <c r="K2341" s="122">
        <v>0</v>
      </c>
      <c r="L2341" s="122">
        <v>0</v>
      </c>
      <c r="M2341" s="122">
        <v>0</v>
      </c>
      <c r="N2341" s="122">
        <v>0</v>
      </c>
      <c r="O2341" s="122">
        <v>0</v>
      </c>
      <c r="P2341" s="122">
        <v>0</v>
      </c>
      <c r="Q2341" s="122">
        <v>0</v>
      </c>
      <c r="R2341" s="122">
        <v>0</v>
      </c>
      <c r="S2341" s="122">
        <v>0</v>
      </c>
      <c r="T2341" s="122">
        <v>0</v>
      </c>
      <c r="U2341" s="122">
        <v>0</v>
      </c>
      <c r="V2341" s="122">
        <v>0</v>
      </c>
      <c r="W2341" s="122">
        <v>0</v>
      </c>
      <c r="X2341" s="122">
        <v>0</v>
      </c>
      <c r="Y2341" s="122">
        <v>0</v>
      </c>
      <c r="Z2341" s="122">
        <v>0</v>
      </c>
      <c r="AA2341" s="122">
        <v>0</v>
      </c>
      <c r="AB2341" s="122">
        <v>0</v>
      </c>
      <c r="AC2341" s="122">
        <v>0</v>
      </c>
      <c r="AD2341" s="122">
        <v>0</v>
      </c>
      <c r="AE2341" s="122">
        <v>0</v>
      </c>
      <c r="AF2341" s="122">
        <v>0</v>
      </c>
      <c r="AG2341" s="122">
        <v>0</v>
      </c>
      <c r="AH2341" s="122">
        <v>0</v>
      </c>
      <c r="AI2341" s="122">
        <v>0</v>
      </c>
      <c r="AJ2341" s="122">
        <v>0</v>
      </c>
      <c r="AK2341" s="122">
        <v>0</v>
      </c>
      <c r="AL2341" s="122">
        <v>0</v>
      </c>
    </row>
    <row r="2342" spans="1:38" hidden="1" x14ac:dyDescent="0.25">
      <c r="A2342" s="122" t="s">
        <v>1999</v>
      </c>
      <c r="B2342" s="122">
        <v>1</v>
      </c>
      <c r="C2342" s="122" t="s">
        <v>2184</v>
      </c>
      <c r="D2342" s="122" t="s">
        <v>2111</v>
      </c>
      <c r="E2342" s="122">
        <v>43</v>
      </c>
      <c r="F2342" s="122">
        <v>0</v>
      </c>
      <c r="G2342" s="122">
        <v>0</v>
      </c>
      <c r="H2342" s="122">
        <v>0</v>
      </c>
      <c r="I2342" s="122">
        <v>0</v>
      </c>
      <c r="J2342" s="122">
        <v>0</v>
      </c>
      <c r="K2342" s="122">
        <v>0</v>
      </c>
      <c r="L2342" s="122">
        <v>0</v>
      </c>
      <c r="M2342" s="122">
        <v>0</v>
      </c>
      <c r="N2342" s="122">
        <v>0</v>
      </c>
      <c r="O2342" s="122">
        <v>0</v>
      </c>
      <c r="P2342" s="122">
        <v>0</v>
      </c>
      <c r="Q2342" s="122">
        <v>0</v>
      </c>
      <c r="R2342" s="122">
        <v>0</v>
      </c>
      <c r="S2342" s="122">
        <v>0</v>
      </c>
      <c r="T2342" s="122">
        <v>0</v>
      </c>
      <c r="U2342" s="122">
        <v>0</v>
      </c>
      <c r="V2342" s="122">
        <v>0</v>
      </c>
      <c r="W2342" s="122">
        <v>0</v>
      </c>
      <c r="X2342" s="122">
        <v>0</v>
      </c>
      <c r="Y2342" s="122">
        <v>0</v>
      </c>
      <c r="Z2342" s="122">
        <v>0</v>
      </c>
      <c r="AA2342" s="122">
        <v>0</v>
      </c>
      <c r="AB2342" s="122">
        <v>0</v>
      </c>
      <c r="AC2342" s="122">
        <v>0</v>
      </c>
      <c r="AD2342" s="122">
        <v>0</v>
      </c>
      <c r="AE2342" s="122">
        <v>0</v>
      </c>
      <c r="AF2342" s="122">
        <v>0</v>
      </c>
      <c r="AG2342" s="122">
        <v>0</v>
      </c>
      <c r="AH2342" s="122">
        <v>0</v>
      </c>
      <c r="AI2342" s="122">
        <v>0</v>
      </c>
      <c r="AJ2342" s="122">
        <v>0</v>
      </c>
      <c r="AK2342" s="122">
        <v>0</v>
      </c>
      <c r="AL2342" s="122">
        <v>0</v>
      </c>
    </row>
    <row r="2343" spans="1:38" hidden="1" x14ac:dyDescent="0.25">
      <c r="A2343" s="122" t="s">
        <v>1999</v>
      </c>
      <c r="B2343" s="122">
        <v>1</v>
      </c>
      <c r="C2343" s="122" t="s">
        <v>2184</v>
      </c>
      <c r="D2343" s="122" t="s">
        <v>2112</v>
      </c>
      <c r="E2343" s="122">
        <v>43</v>
      </c>
      <c r="F2343" s="122">
        <v>0</v>
      </c>
      <c r="G2343" s="122">
        <v>0</v>
      </c>
      <c r="H2343" s="122">
        <v>0</v>
      </c>
      <c r="I2343" s="122">
        <v>0</v>
      </c>
      <c r="J2343" s="122">
        <v>0</v>
      </c>
      <c r="K2343" s="122">
        <v>0</v>
      </c>
      <c r="L2343" s="122">
        <v>0</v>
      </c>
      <c r="M2343" s="122">
        <v>0</v>
      </c>
      <c r="N2343" s="122">
        <v>0</v>
      </c>
      <c r="O2343" s="122">
        <v>0</v>
      </c>
      <c r="P2343" s="122">
        <v>0</v>
      </c>
      <c r="Q2343" s="122">
        <v>0</v>
      </c>
      <c r="R2343" s="122">
        <v>0</v>
      </c>
      <c r="S2343" s="122">
        <v>0</v>
      </c>
      <c r="T2343" s="122">
        <v>0</v>
      </c>
      <c r="U2343" s="122">
        <v>0</v>
      </c>
      <c r="V2343" s="122">
        <v>0</v>
      </c>
      <c r="W2343" s="122">
        <v>0</v>
      </c>
      <c r="X2343" s="122">
        <v>0</v>
      </c>
      <c r="Y2343" s="122">
        <v>0</v>
      </c>
      <c r="Z2343" s="122">
        <v>0</v>
      </c>
      <c r="AA2343" s="122">
        <v>0</v>
      </c>
      <c r="AB2343" s="122">
        <v>0</v>
      </c>
      <c r="AC2343" s="122">
        <v>0</v>
      </c>
      <c r="AD2343" s="122">
        <v>0</v>
      </c>
      <c r="AE2343" s="122">
        <v>0</v>
      </c>
      <c r="AF2343" s="122">
        <v>0</v>
      </c>
      <c r="AG2343" s="122">
        <v>0</v>
      </c>
      <c r="AH2343" s="122">
        <v>0</v>
      </c>
      <c r="AI2343" s="122">
        <v>0</v>
      </c>
      <c r="AJ2343" s="122">
        <v>0</v>
      </c>
      <c r="AK2343" s="122">
        <v>0</v>
      </c>
      <c r="AL2343" s="122">
        <v>0</v>
      </c>
    </row>
    <row r="2344" spans="1:38" hidden="1" x14ac:dyDescent="0.25">
      <c r="A2344" s="122" t="s">
        <v>1999</v>
      </c>
      <c r="B2344" s="122">
        <v>1</v>
      </c>
      <c r="C2344" s="122" t="s">
        <v>2184</v>
      </c>
      <c r="D2344" s="122" t="s">
        <v>2113</v>
      </c>
      <c r="E2344" s="122">
        <v>43</v>
      </c>
      <c r="F2344" s="122">
        <v>0</v>
      </c>
      <c r="G2344" s="122">
        <v>0</v>
      </c>
      <c r="H2344" s="122">
        <v>0</v>
      </c>
      <c r="I2344" s="122">
        <v>0</v>
      </c>
      <c r="J2344" s="122">
        <v>0</v>
      </c>
      <c r="K2344" s="122">
        <v>0</v>
      </c>
      <c r="L2344" s="122">
        <v>0</v>
      </c>
      <c r="M2344" s="122">
        <v>0</v>
      </c>
      <c r="N2344" s="122">
        <v>0</v>
      </c>
      <c r="O2344" s="122">
        <v>0</v>
      </c>
      <c r="P2344" s="122">
        <v>0</v>
      </c>
      <c r="Q2344" s="122">
        <v>0</v>
      </c>
      <c r="R2344" s="122">
        <v>0</v>
      </c>
      <c r="S2344" s="122">
        <v>0</v>
      </c>
      <c r="T2344" s="122">
        <v>0</v>
      </c>
      <c r="U2344" s="122">
        <v>0</v>
      </c>
      <c r="V2344" s="122">
        <v>0</v>
      </c>
      <c r="W2344" s="122">
        <v>0</v>
      </c>
      <c r="X2344" s="122">
        <v>0</v>
      </c>
      <c r="Y2344" s="122">
        <v>0</v>
      </c>
      <c r="Z2344" s="122">
        <v>0</v>
      </c>
      <c r="AA2344" s="122">
        <v>0</v>
      </c>
      <c r="AB2344" s="122">
        <v>0</v>
      </c>
      <c r="AC2344" s="122">
        <v>0</v>
      </c>
      <c r="AD2344" s="122">
        <v>0</v>
      </c>
      <c r="AE2344" s="122">
        <v>0</v>
      </c>
      <c r="AF2344" s="122">
        <v>0</v>
      </c>
      <c r="AG2344" s="122">
        <v>0</v>
      </c>
      <c r="AH2344" s="122">
        <v>0</v>
      </c>
      <c r="AI2344" s="122">
        <v>0</v>
      </c>
      <c r="AJ2344" s="122">
        <v>0</v>
      </c>
      <c r="AK2344" s="122">
        <v>0</v>
      </c>
      <c r="AL2344" s="122">
        <v>0</v>
      </c>
    </row>
    <row r="2345" spans="1:38" hidden="1" x14ac:dyDescent="0.25">
      <c r="A2345" s="122" t="s">
        <v>1999</v>
      </c>
      <c r="B2345" s="122">
        <v>1</v>
      </c>
      <c r="C2345" s="122" t="s">
        <v>2184</v>
      </c>
      <c r="D2345" s="122" t="s">
        <v>2114</v>
      </c>
      <c r="E2345" s="122">
        <v>43</v>
      </c>
      <c r="F2345" s="122">
        <v>0</v>
      </c>
      <c r="G2345" s="122">
        <v>0</v>
      </c>
      <c r="H2345" s="122">
        <v>0</v>
      </c>
      <c r="I2345" s="122">
        <v>0</v>
      </c>
      <c r="J2345" s="122">
        <v>0</v>
      </c>
      <c r="K2345" s="122">
        <v>0</v>
      </c>
      <c r="L2345" s="122">
        <v>0</v>
      </c>
      <c r="M2345" s="122">
        <v>0</v>
      </c>
      <c r="N2345" s="122">
        <v>0</v>
      </c>
      <c r="O2345" s="122">
        <v>0</v>
      </c>
      <c r="P2345" s="122">
        <v>0</v>
      </c>
      <c r="Q2345" s="122">
        <v>0</v>
      </c>
      <c r="R2345" s="122">
        <v>0</v>
      </c>
      <c r="S2345" s="122">
        <v>0</v>
      </c>
      <c r="T2345" s="122">
        <v>0</v>
      </c>
      <c r="U2345" s="122">
        <v>0</v>
      </c>
      <c r="V2345" s="122">
        <v>0</v>
      </c>
      <c r="W2345" s="122">
        <v>0</v>
      </c>
      <c r="X2345" s="122">
        <v>0</v>
      </c>
      <c r="Y2345" s="122">
        <v>0</v>
      </c>
      <c r="Z2345" s="122">
        <v>0</v>
      </c>
      <c r="AA2345" s="122">
        <v>0</v>
      </c>
      <c r="AB2345" s="122">
        <v>0</v>
      </c>
      <c r="AC2345" s="122">
        <v>0</v>
      </c>
      <c r="AD2345" s="122">
        <v>0</v>
      </c>
      <c r="AE2345" s="122">
        <v>0</v>
      </c>
      <c r="AF2345" s="122">
        <v>0</v>
      </c>
      <c r="AG2345" s="122">
        <v>0</v>
      </c>
      <c r="AH2345" s="122">
        <v>0</v>
      </c>
      <c r="AI2345" s="122">
        <v>0</v>
      </c>
      <c r="AJ2345" s="122">
        <v>0</v>
      </c>
      <c r="AK2345" s="122">
        <v>0</v>
      </c>
      <c r="AL2345" s="122">
        <v>0</v>
      </c>
    </row>
    <row r="2346" spans="1:38" hidden="1" x14ac:dyDescent="0.25">
      <c r="A2346" s="122" t="s">
        <v>1999</v>
      </c>
      <c r="B2346" s="122">
        <v>1</v>
      </c>
      <c r="C2346" s="122" t="s">
        <v>2184</v>
      </c>
      <c r="D2346" s="122" t="s">
        <v>2136</v>
      </c>
      <c r="E2346" s="122">
        <v>43</v>
      </c>
      <c r="F2346" s="122">
        <v>0</v>
      </c>
      <c r="G2346" s="122">
        <v>0</v>
      </c>
      <c r="H2346" s="122">
        <v>0</v>
      </c>
      <c r="I2346" s="122">
        <v>0</v>
      </c>
      <c r="J2346" s="122">
        <v>0</v>
      </c>
      <c r="K2346" s="122">
        <v>0</v>
      </c>
      <c r="L2346" s="122">
        <v>0</v>
      </c>
      <c r="M2346" s="122">
        <v>0</v>
      </c>
      <c r="N2346" s="122">
        <v>0</v>
      </c>
      <c r="O2346" s="122">
        <v>0</v>
      </c>
      <c r="P2346" s="122">
        <v>0</v>
      </c>
      <c r="Q2346" s="122">
        <v>0</v>
      </c>
      <c r="R2346" s="122">
        <v>0</v>
      </c>
      <c r="S2346" s="122">
        <v>0</v>
      </c>
      <c r="T2346" s="122">
        <v>0</v>
      </c>
      <c r="U2346" s="122">
        <v>0</v>
      </c>
      <c r="V2346" s="122">
        <v>0</v>
      </c>
      <c r="W2346" s="122">
        <v>0</v>
      </c>
      <c r="X2346" s="122">
        <v>0</v>
      </c>
      <c r="Y2346" s="122">
        <v>0</v>
      </c>
      <c r="Z2346" s="122">
        <v>0</v>
      </c>
      <c r="AA2346" s="122">
        <v>0</v>
      </c>
      <c r="AB2346" s="122">
        <v>0</v>
      </c>
      <c r="AC2346" s="122">
        <v>0</v>
      </c>
      <c r="AD2346" s="122">
        <v>0</v>
      </c>
      <c r="AE2346" s="122">
        <v>0</v>
      </c>
      <c r="AF2346" s="122">
        <v>0</v>
      </c>
      <c r="AG2346" s="122">
        <v>0</v>
      </c>
      <c r="AH2346" s="122">
        <v>0</v>
      </c>
      <c r="AI2346" s="122">
        <v>0</v>
      </c>
      <c r="AJ2346" s="122">
        <v>0</v>
      </c>
      <c r="AK2346" s="122">
        <v>0</v>
      </c>
      <c r="AL2346" s="122">
        <v>0</v>
      </c>
    </row>
    <row r="2347" spans="1:38" hidden="1" x14ac:dyDescent="0.25">
      <c r="A2347" s="122" t="s">
        <v>1999</v>
      </c>
      <c r="B2347" s="122">
        <v>1</v>
      </c>
      <c r="C2347" s="122" t="s">
        <v>2184</v>
      </c>
      <c r="D2347" s="122" t="s">
        <v>2115</v>
      </c>
      <c r="E2347" s="122">
        <v>43</v>
      </c>
      <c r="F2347" s="122">
        <v>0</v>
      </c>
      <c r="G2347" s="122">
        <v>0</v>
      </c>
      <c r="H2347" s="122">
        <v>0</v>
      </c>
      <c r="I2347" s="122">
        <v>0</v>
      </c>
      <c r="J2347" s="122">
        <v>0</v>
      </c>
      <c r="K2347" s="122">
        <v>0</v>
      </c>
      <c r="L2347" s="122">
        <v>0</v>
      </c>
      <c r="M2347" s="122">
        <v>0</v>
      </c>
      <c r="N2347" s="122">
        <v>0</v>
      </c>
      <c r="O2347" s="122">
        <v>0</v>
      </c>
      <c r="P2347" s="122">
        <v>0</v>
      </c>
      <c r="Q2347" s="122">
        <v>0</v>
      </c>
      <c r="R2347" s="122">
        <v>0</v>
      </c>
      <c r="S2347" s="122">
        <v>0</v>
      </c>
      <c r="T2347" s="122">
        <v>0</v>
      </c>
      <c r="U2347" s="122">
        <v>0</v>
      </c>
      <c r="V2347" s="122">
        <v>0</v>
      </c>
      <c r="W2347" s="122">
        <v>0</v>
      </c>
      <c r="X2347" s="122">
        <v>0</v>
      </c>
      <c r="Y2347" s="122">
        <v>0</v>
      </c>
      <c r="Z2347" s="122">
        <v>0</v>
      </c>
      <c r="AA2347" s="122">
        <v>0</v>
      </c>
      <c r="AB2347" s="122">
        <v>0</v>
      </c>
      <c r="AC2347" s="122">
        <v>0</v>
      </c>
      <c r="AD2347" s="122">
        <v>0</v>
      </c>
      <c r="AE2347" s="122">
        <v>0</v>
      </c>
      <c r="AF2347" s="122">
        <v>0</v>
      </c>
      <c r="AG2347" s="122">
        <v>0</v>
      </c>
      <c r="AH2347" s="122">
        <v>0</v>
      </c>
      <c r="AI2347" s="122">
        <v>0</v>
      </c>
      <c r="AJ2347" s="122">
        <v>0</v>
      </c>
      <c r="AK2347" s="122">
        <v>0</v>
      </c>
      <c r="AL2347" s="122">
        <v>0</v>
      </c>
    </row>
    <row r="2348" spans="1:38" hidden="1" x14ac:dyDescent="0.25">
      <c r="A2348" s="122" t="s">
        <v>1999</v>
      </c>
      <c r="B2348" s="122">
        <v>1</v>
      </c>
      <c r="C2348" s="122" t="s">
        <v>2184</v>
      </c>
      <c r="D2348" s="122" t="s">
        <v>2116</v>
      </c>
      <c r="E2348" s="122">
        <v>43</v>
      </c>
      <c r="F2348" s="122">
        <v>0</v>
      </c>
      <c r="G2348" s="122">
        <v>0</v>
      </c>
      <c r="H2348" s="122">
        <v>0</v>
      </c>
      <c r="I2348" s="122">
        <v>0</v>
      </c>
      <c r="J2348" s="122">
        <v>0</v>
      </c>
      <c r="K2348" s="122">
        <v>0</v>
      </c>
      <c r="L2348" s="122">
        <v>6.3129978799999998E-4</v>
      </c>
      <c r="M2348" s="122">
        <v>0</v>
      </c>
      <c r="N2348" s="122">
        <v>0</v>
      </c>
      <c r="O2348" s="122">
        <v>0</v>
      </c>
      <c r="P2348" s="122">
        <v>0</v>
      </c>
      <c r="Q2348" s="122">
        <v>0</v>
      </c>
      <c r="R2348" s="122">
        <v>0</v>
      </c>
      <c r="S2348" s="122">
        <v>0</v>
      </c>
      <c r="T2348" s="122">
        <v>0</v>
      </c>
      <c r="U2348" s="122">
        <v>0</v>
      </c>
      <c r="V2348" s="122">
        <v>0</v>
      </c>
      <c r="W2348" s="122">
        <v>0</v>
      </c>
      <c r="X2348" s="122">
        <v>0</v>
      </c>
      <c r="Y2348" s="122">
        <v>0</v>
      </c>
      <c r="Z2348" s="122">
        <v>0</v>
      </c>
      <c r="AA2348" s="122">
        <v>0</v>
      </c>
      <c r="AB2348" s="122">
        <v>0</v>
      </c>
      <c r="AC2348" s="122">
        <v>0</v>
      </c>
      <c r="AD2348" s="122">
        <v>0</v>
      </c>
      <c r="AE2348" s="122">
        <v>0</v>
      </c>
      <c r="AF2348" s="122">
        <v>0</v>
      </c>
      <c r="AG2348" s="122">
        <v>0</v>
      </c>
      <c r="AH2348" s="122">
        <v>0</v>
      </c>
      <c r="AI2348" s="122">
        <v>0</v>
      </c>
      <c r="AJ2348" s="122">
        <v>0</v>
      </c>
      <c r="AK2348" s="122">
        <v>0</v>
      </c>
      <c r="AL2348" s="122">
        <v>0</v>
      </c>
    </row>
    <row r="2349" spans="1:38" hidden="1" x14ac:dyDescent="0.25">
      <c r="A2349" s="122" t="s">
        <v>1999</v>
      </c>
      <c r="B2349" s="122">
        <v>1</v>
      </c>
      <c r="C2349" s="122" t="s">
        <v>2184</v>
      </c>
      <c r="D2349" s="122" t="s">
        <v>2117</v>
      </c>
      <c r="E2349" s="122">
        <v>43</v>
      </c>
      <c r="F2349" s="122">
        <v>0</v>
      </c>
      <c r="G2349" s="122">
        <v>0</v>
      </c>
      <c r="H2349" s="122">
        <v>0</v>
      </c>
      <c r="I2349" s="122">
        <v>0</v>
      </c>
      <c r="J2349" s="122">
        <v>0</v>
      </c>
      <c r="K2349" s="122">
        <v>0</v>
      </c>
      <c r="L2349" s="122">
        <v>0</v>
      </c>
      <c r="M2349" s="122">
        <v>0</v>
      </c>
      <c r="N2349" s="122">
        <v>0</v>
      </c>
      <c r="O2349" s="122">
        <v>0</v>
      </c>
      <c r="P2349" s="122">
        <v>0</v>
      </c>
      <c r="Q2349" s="122">
        <v>0</v>
      </c>
      <c r="R2349" s="122">
        <v>0</v>
      </c>
      <c r="S2349" s="122">
        <v>0</v>
      </c>
      <c r="T2349" s="122">
        <v>0</v>
      </c>
      <c r="U2349" s="122">
        <v>0</v>
      </c>
      <c r="V2349" s="122">
        <v>0</v>
      </c>
      <c r="W2349" s="122">
        <v>0</v>
      </c>
      <c r="X2349" s="122">
        <v>0</v>
      </c>
      <c r="Y2349" s="122">
        <v>0</v>
      </c>
      <c r="Z2349" s="122">
        <v>0</v>
      </c>
      <c r="AA2349" s="122">
        <v>0</v>
      </c>
      <c r="AB2349" s="122">
        <v>0</v>
      </c>
      <c r="AC2349" s="122">
        <v>0</v>
      </c>
      <c r="AD2349" s="122">
        <v>0</v>
      </c>
      <c r="AE2349" s="122">
        <v>0</v>
      </c>
      <c r="AF2349" s="122">
        <v>0</v>
      </c>
      <c r="AG2349" s="122">
        <v>0</v>
      </c>
      <c r="AH2349" s="122">
        <v>0</v>
      </c>
      <c r="AI2349" s="122">
        <v>0</v>
      </c>
      <c r="AJ2349" s="122">
        <v>0</v>
      </c>
      <c r="AK2349" s="122">
        <v>0</v>
      </c>
      <c r="AL2349" s="122">
        <v>0</v>
      </c>
    </row>
    <row r="2350" spans="1:38" hidden="1" x14ac:dyDescent="0.25">
      <c r="A2350" s="122" t="s">
        <v>1999</v>
      </c>
      <c r="B2350" s="122">
        <v>1</v>
      </c>
      <c r="C2350" s="122" t="s">
        <v>2184</v>
      </c>
      <c r="D2350" s="122" t="s">
        <v>2118</v>
      </c>
      <c r="E2350" s="122">
        <v>43</v>
      </c>
      <c r="F2350" s="122">
        <v>0</v>
      </c>
      <c r="G2350" s="122">
        <v>0</v>
      </c>
      <c r="H2350" s="122">
        <v>0</v>
      </c>
      <c r="I2350" s="122">
        <v>0</v>
      </c>
      <c r="J2350" s="122">
        <v>0</v>
      </c>
      <c r="K2350" s="122">
        <v>0</v>
      </c>
      <c r="L2350" s="122">
        <v>0</v>
      </c>
      <c r="M2350" s="122">
        <v>0</v>
      </c>
      <c r="N2350" s="122">
        <v>0</v>
      </c>
      <c r="O2350" s="122">
        <v>0</v>
      </c>
      <c r="P2350" s="122">
        <v>0</v>
      </c>
      <c r="Q2350" s="122">
        <v>8.3122474400000004E-5</v>
      </c>
      <c r="R2350" s="122">
        <v>7.8595246799999995E-5</v>
      </c>
      <c r="S2350" s="122">
        <v>7.9564088799999999E-5</v>
      </c>
      <c r="T2350" s="122">
        <v>2.5452474319999997E-4</v>
      </c>
      <c r="U2350" s="122">
        <v>2.2774410120000001E-4</v>
      </c>
      <c r="V2350" s="122">
        <v>2.4095397479999999E-4</v>
      </c>
      <c r="W2350" s="122">
        <v>2.5720304960000001E-4</v>
      </c>
      <c r="X2350" s="122">
        <v>6.61533824E-5</v>
      </c>
      <c r="Y2350" s="122">
        <v>2.4499391839999997E-4</v>
      </c>
      <c r="Z2350" s="122">
        <v>0</v>
      </c>
      <c r="AA2350" s="122">
        <v>0</v>
      </c>
      <c r="AB2350" s="122">
        <v>4.895478E-5</v>
      </c>
      <c r="AC2350" s="122">
        <v>0</v>
      </c>
      <c r="AD2350" s="122">
        <v>3.7963069200000001E-5</v>
      </c>
      <c r="AE2350" s="122">
        <v>0</v>
      </c>
      <c r="AF2350" s="122">
        <v>1.35296252E-5</v>
      </c>
      <c r="AG2350" s="122">
        <v>1.2566892799999999E-5</v>
      </c>
      <c r="AH2350" s="122">
        <v>1.3236745199999999E-5</v>
      </c>
      <c r="AI2350" s="122">
        <v>1.27036112E-5</v>
      </c>
      <c r="AJ2350" s="122">
        <v>1.3387189199999999E-5</v>
      </c>
      <c r="AK2350" s="122">
        <v>1.26338128E-5</v>
      </c>
      <c r="AL2350" s="122">
        <v>0</v>
      </c>
    </row>
    <row r="2351" spans="1:38" hidden="1" x14ac:dyDescent="0.25">
      <c r="A2351" s="122" t="s">
        <v>1999</v>
      </c>
      <c r="B2351" s="122">
        <v>1</v>
      </c>
      <c r="C2351" s="122" t="s">
        <v>2184</v>
      </c>
      <c r="D2351" s="122" t="s">
        <v>2119</v>
      </c>
      <c r="E2351" s="122">
        <v>43</v>
      </c>
      <c r="F2351" s="122">
        <v>3.4082587462895999</v>
      </c>
      <c r="G2351" s="122">
        <v>3.3936399371419999</v>
      </c>
      <c r="H2351" s="122">
        <v>4.2348976023676004</v>
      </c>
      <c r="I2351" s="122">
        <v>3.7977920963612002</v>
      </c>
      <c r="J2351" s="122">
        <v>2.1789177675747999</v>
      </c>
      <c r="K2351" s="122">
        <v>3.8224894438583998</v>
      </c>
      <c r="L2351" s="122">
        <v>3.4122954823915999</v>
      </c>
      <c r="M2351" s="122">
        <v>2.4765152676516</v>
      </c>
      <c r="N2351" s="122">
        <v>2.7231677765879998</v>
      </c>
      <c r="O2351" s="122">
        <v>1.3953708096972</v>
      </c>
      <c r="P2351" s="122">
        <v>2.2390618730843999</v>
      </c>
      <c r="Q2351" s="122">
        <v>1.7886957869872</v>
      </c>
      <c r="R2351" s="122">
        <v>3.0409410761547999</v>
      </c>
      <c r="S2351" s="122">
        <v>2.1823596129412</v>
      </c>
      <c r="T2351" s="122">
        <v>1.5319829710052</v>
      </c>
      <c r="U2351" s="122">
        <v>1.5077495796188001</v>
      </c>
      <c r="V2351" s="122">
        <v>0.93973614552719997</v>
      </c>
      <c r="W2351" s="122">
        <v>1.5036968739072001</v>
      </c>
      <c r="X2351" s="122">
        <v>0.90870275597920003</v>
      </c>
      <c r="Y2351" s="122">
        <v>1.5365404869920001</v>
      </c>
      <c r="Z2351" s="122">
        <v>1.510286025766</v>
      </c>
      <c r="AA2351" s="122">
        <v>1.95155303357</v>
      </c>
      <c r="AB2351" s="122">
        <v>0.84403356500680005</v>
      </c>
      <c r="AC2351" s="122">
        <v>1.6731657970775999</v>
      </c>
      <c r="AD2351" s="122">
        <v>1.0414270664644001</v>
      </c>
      <c r="AE2351" s="122">
        <v>1.6013688711244001</v>
      </c>
      <c r="AF2351" s="122">
        <v>1.5341624409328001</v>
      </c>
      <c r="AG2351" s="122">
        <v>1.4273722396724</v>
      </c>
      <c r="AH2351" s="122">
        <v>1.5023513440992</v>
      </c>
      <c r="AI2351" s="122">
        <v>1.4429661821232</v>
      </c>
      <c r="AJ2351" s="122">
        <v>1.5192701283508001</v>
      </c>
      <c r="AK2351" s="122">
        <v>1.4352313087027999</v>
      </c>
      <c r="AL2351" s="122">
        <v>0</v>
      </c>
    </row>
    <row r="2352" spans="1:38" hidden="1" x14ac:dyDescent="0.25">
      <c r="A2352" s="122" t="s">
        <v>1999</v>
      </c>
      <c r="B2352" s="122">
        <v>1</v>
      </c>
      <c r="C2352" s="122" t="s">
        <v>2184</v>
      </c>
      <c r="D2352" s="122" t="s">
        <v>2137</v>
      </c>
      <c r="E2352" s="122">
        <v>43</v>
      </c>
      <c r="F2352" s="122">
        <v>0</v>
      </c>
      <c r="G2352" s="122">
        <v>0</v>
      </c>
      <c r="H2352" s="122">
        <v>0</v>
      </c>
      <c r="I2352" s="122">
        <v>0</v>
      </c>
      <c r="J2352" s="122">
        <v>0</v>
      </c>
      <c r="K2352" s="122">
        <v>0</v>
      </c>
      <c r="L2352" s="122">
        <v>0</v>
      </c>
      <c r="M2352" s="122">
        <v>0</v>
      </c>
      <c r="N2352" s="122">
        <v>0</v>
      </c>
      <c r="O2352" s="122">
        <v>0</v>
      </c>
      <c r="P2352" s="122">
        <v>0</v>
      </c>
      <c r="Q2352" s="122">
        <v>0</v>
      </c>
      <c r="R2352" s="122">
        <v>0</v>
      </c>
      <c r="S2352" s="122">
        <v>0</v>
      </c>
      <c r="T2352" s="122">
        <v>0</v>
      </c>
      <c r="U2352" s="122">
        <v>0</v>
      </c>
      <c r="V2352" s="122">
        <v>0</v>
      </c>
      <c r="W2352" s="122">
        <v>0</v>
      </c>
      <c r="X2352" s="122">
        <v>0</v>
      </c>
      <c r="Y2352" s="122">
        <v>0</v>
      </c>
      <c r="Z2352" s="122">
        <v>0</v>
      </c>
      <c r="AA2352" s="122">
        <v>0</v>
      </c>
      <c r="AB2352" s="122">
        <v>0</v>
      </c>
      <c r="AC2352" s="122">
        <v>0</v>
      </c>
      <c r="AD2352" s="122">
        <v>0</v>
      </c>
      <c r="AE2352" s="122">
        <v>0</v>
      </c>
      <c r="AF2352" s="122">
        <v>0</v>
      </c>
      <c r="AG2352" s="122">
        <v>0</v>
      </c>
      <c r="AH2352" s="122">
        <v>0</v>
      </c>
      <c r="AI2352" s="122">
        <v>0</v>
      </c>
      <c r="AJ2352" s="122">
        <v>0</v>
      </c>
      <c r="AK2352" s="122">
        <v>0</v>
      </c>
      <c r="AL2352" s="122">
        <v>0</v>
      </c>
    </row>
    <row r="2353" spans="1:38" hidden="1" x14ac:dyDescent="0.25">
      <c r="A2353" s="122" t="s">
        <v>1999</v>
      </c>
      <c r="B2353" s="122">
        <v>1</v>
      </c>
      <c r="C2353" s="122" t="s">
        <v>2184</v>
      </c>
      <c r="D2353" s="122" t="s">
        <v>2120</v>
      </c>
      <c r="E2353" s="122">
        <v>43</v>
      </c>
      <c r="F2353" s="122">
        <v>0</v>
      </c>
      <c r="G2353" s="122">
        <v>0</v>
      </c>
      <c r="H2353" s="122">
        <v>0</v>
      </c>
      <c r="I2353" s="122">
        <v>0</v>
      </c>
      <c r="J2353" s="122">
        <v>0</v>
      </c>
      <c r="K2353" s="122">
        <v>0</v>
      </c>
      <c r="L2353" s="122">
        <v>0</v>
      </c>
      <c r="M2353" s="122">
        <v>0</v>
      </c>
      <c r="N2353" s="122">
        <v>0</v>
      </c>
      <c r="O2353" s="122">
        <v>0</v>
      </c>
      <c r="P2353" s="122">
        <v>0</v>
      </c>
      <c r="Q2353" s="122">
        <v>0</v>
      </c>
      <c r="R2353" s="122">
        <v>0</v>
      </c>
      <c r="S2353" s="122">
        <v>0</v>
      </c>
      <c r="T2353" s="122">
        <v>0</v>
      </c>
      <c r="U2353" s="122">
        <v>0</v>
      </c>
      <c r="V2353" s="122">
        <v>0</v>
      </c>
      <c r="W2353" s="122">
        <v>0</v>
      </c>
      <c r="X2353" s="122">
        <v>0</v>
      </c>
      <c r="Y2353" s="122">
        <v>0</v>
      </c>
      <c r="Z2353" s="122">
        <v>0</v>
      </c>
      <c r="AA2353" s="122">
        <v>0</v>
      </c>
      <c r="AB2353" s="122">
        <v>0</v>
      </c>
      <c r="AC2353" s="122">
        <v>0</v>
      </c>
      <c r="AD2353" s="122">
        <v>0</v>
      </c>
      <c r="AE2353" s="122">
        <v>0</v>
      </c>
      <c r="AF2353" s="122">
        <v>0</v>
      </c>
      <c r="AG2353" s="122">
        <v>0</v>
      </c>
      <c r="AH2353" s="122">
        <v>0</v>
      </c>
      <c r="AI2353" s="122">
        <v>0</v>
      </c>
      <c r="AJ2353" s="122">
        <v>0</v>
      </c>
      <c r="AK2353" s="122">
        <v>0</v>
      </c>
      <c r="AL2353" s="122">
        <v>0</v>
      </c>
    </row>
    <row r="2354" spans="1:38" hidden="1" x14ac:dyDescent="0.25">
      <c r="A2354" s="122" t="s">
        <v>1999</v>
      </c>
      <c r="B2354" s="122">
        <v>1</v>
      </c>
      <c r="C2354" s="122" t="s">
        <v>2184</v>
      </c>
      <c r="D2354" s="122" t="s">
        <v>2121</v>
      </c>
      <c r="E2354" s="122">
        <v>43</v>
      </c>
      <c r="F2354" s="122">
        <v>0</v>
      </c>
      <c r="G2354" s="122">
        <v>0</v>
      </c>
      <c r="H2354" s="122">
        <v>0</v>
      </c>
      <c r="I2354" s="122">
        <v>0</v>
      </c>
      <c r="J2354" s="122">
        <v>0</v>
      </c>
      <c r="K2354" s="122">
        <v>0</v>
      </c>
      <c r="L2354" s="122">
        <v>0</v>
      </c>
      <c r="M2354" s="122">
        <v>0</v>
      </c>
      <c r="N2354" s="122">
        <v>0</v>
      </c>
      <c r="O2354" s="122">
        <v>0</v>
      </c>
      <c r="P2354" s="122">
        <v>0</v>
      </c>
      <c r="Q2354" s="122">
        <v>0</v>
      </c>
      <c r="R2354" s="122">
        <v>0</v>
      </c>
      <c r="S2354" s="122">
        <v>0</v>
      </c>
      <c r="T2354" s="122">
        <v>0</v>
      </c>
      <c r="U2354" s="122">
        <v>0</v>
      </c>
      <c r="V2354" s="122">
        <v>0</v>
      </c>
      <c r="W2354" s="122">
        <v>0</v>
      </c>
      <c r="X2354" s="122">
        <v>0</v>
      </c>
      <c r="Y2354" s="122">
        <v>0</v>
      </c>
      <c r="Z2354" s="122">
        <v>0</v>
      </c>
      <c r="AA2354" s="122">
        <v>0</v>
      </c>
      <c r="AB2354" s="122">
        <v>0</v>
      </c>
      <c r="AC2354" s="122">
        <v>0</v>
      </c>
      <c r="AD2354" s="122">
        <v>0</v>
      </c>
      <c r="AE2354" s="122">
        <v>0</v>
      </c>
      <c r="AF2354" s="122">
        <v>0</v>
      </c>
      <c r="AG2354" s="122">
        <v>0</v>
      </c>
      <c r="AH2354" s="122">
        <v>0</v>
      </c>
      <c r="AI2354" s="122">
        <v>0</v>
      </c>
      <c r="AJ2354" s="122">
        <v>0</v>
      </c>
      <c r="AK2354" s="122">
        <v>0</v>
      </c>
      <c r="AL2354" s="122">
        <v>0</v>
      </c>
    </row>
    <row r="2355" spans="1:38" hidden="1" x14ac:dyDescent="0.25">
      <c r="A2355" s="122" t="s">
        <v>1999</v>
      </c>
      <c r="B2355" s="122">
        <v>1</v>
      </c>
      <c r="C2355" s="122" t="s">
        <v>2184</v>
      </c>
      <c r="D2355" s="122" t="s">
        <v>2138</v>
      </c>
      <c r="E2355" s="122">
        <v>43</v>
      </c>
      <c r="F2355" s="122">
        <v>0</v>
      </c>
      <c r="G2355" s="122">
        <v>0</v>
      </c>
      <c r="H2355" s="122">
        <v>0</v>
      </c>
      <c r="I2355" s="122">
        <v>0</v>
      </c>
      <c r="J2355" s="122">
        <v>0</v>
      </c>
      <c r="K2355" s="122">
        <v>0</v>
      </c>
      <c r="L2355" s="122">
        <v>0</v>
      </c>
      <c r="M2355" s="122">
        <v>0</v>
      </c>
      <c r="N2355" s="122">
        <v>0</v>
      </c>
      <c r="O2355" s="122">
        <v>0</v>
      </c>
      <c r="P2355" s="122">
        <v>0</v>
      </c>
      <c r="Q2355" s="122">
        <v>0</v>
      </c>
      <c r="R2355" s="122">
        <v>0</v>
      </c>
      <c r="S2355" s="122">
        <v>0</v>
      </c>
      <c r="T2355" s="122">
        <v>0</v>
      </c>
      <c r="U2355" s="122">
        <v>0</v>
      </c>
      <c r="V2355" s="122">
        <v>0</v>
      </c>
      <c r="W2355" s="122">
        <v>0</v>
      </c>
      <c r="X2355" s="122">
        <v>0</v>
      </c>
      <c r="Y2355" s="122">
        <v>0</v>
      </c>
      <c r="Z2355" s="122">
        <v>0</v>
      </c>
      <c r="AA2355" s="122">
        <v>0</v>
      </c>
      <c r="AB2355" s="122">
        <v>0</v>
      </c>
      <c r="AC2355" s="122">
        <v>0</v>
      </c>
      <c r="AD2355" s="122">
        <v>0</v>
      </c>
      <c r="AE2355" s="122">
        <v>0</v>
      </c>
      <c r="AF2355" s="122">
        <v>0</v>
      </c>
      <c r="AG2355" s="122">
        <v>0</v>
      </c>
      <c r="AH2355" s="122">
        <v>0</v>
      </c>
      <c r="AI2355" s="122">
        <v>0</v>
      </c>
      <c r="AJ2355" s="122">
        <v>0</v>
      </c>
      <c r="AK2355" s="122">
        <v>0</v>
      </c>
      <c r="AL2355" s="122">
        <v>0</v>
      </c>
    </row>
    <row r="2356" spans="1:38" hidden="1" x14ac:dyDescent="0.25">
      <c r="A2356" s="122" t="s">
        <v>1999</v>
      </c>
      <c r="B2356" s="122">
        <v>1</v>
      </c>
      <c r="C2356" s="122" t="s">
        <v>2184</v>
      </c>
      <c r="D2356" s="122" t="s">
        <v>2122</v>
      </c>
      <c r="E2356" s="122">
        <v>43</v>
      </c>
      <c r="F2356" s="122">
        <v>0</v>
      </c>
      <c r="G2356" s="122">
        <v>0</v>
      </c>
      <c r="H2356" s="122">
        <v>0</v>
      </c>
      <c r="I2356" s="122">
        <v>0</v>
      </c>
      <c r="J2356" s="122">
        <v>0</v>
      </c>
      <c r="K2356" s="122">
        <v>0</v>
      </c>
      <c r="L2356" s="122">
        <v>0</v>
      </c>
      <c r="M2356" s="122">
        <v>0</v>
      </c>
      <c r="N2356" s="122">
        <v>0</v>
      </c>
      <c r="O2356" s="122">
        <v>0</v>
      </c>
      <c r="P2356" s="122">
        <v>0</v>
      </c>
      <c r="Q2356" s="122">
        <v>0</v>
      </c>
      <c r="R2356" s="122">
        <v>0</v>
      </c>
      <c r="S2356" s="122">
        <v>0</v>
      </c>
      <c r="T2356" s="122">
        <v>0</v>
      </c>
      <c r="U2356" s="122">
        <v>0</v>
      </c>
      <c r="V2356" s="122">
        <v>0</v>
      </c>
      <c r="W2356" s="122">
        <v>0</v>
      </c>
      <c r="X2356" s="122">
        <v>0</v>
      </c>
      <c r="Y2356" s="122">
        <v>0</v>
      </c>
      <c r="Z2356" s="122">
        <v>0</v>
      </c>
      <c r="AA2356" s="122">
        <v>0</v>
      </c>
      <c r="AB2356" s="122">
        <v>0</v>
      </c>
      <c r="AC2356" s="122">
        <v>0</v>
      </c>
      <c r="AD2356" s="122">
        <v>0</v>
      </c>
      <c r="AE2356" s="122">
        <v>0</v>
      </c>
      <c r="AF2356" s="122">
        <v>0</v>
      </c>
      <c r="AG2356" s="122">
        <v>0</v>
      </c>
      <c r="AH2356" s="122">
        <v>0</v>
      </c>
      <c r="AI2356" s="122">
        <v>0</v>
      </c>
      <c r="AJ2356" s="122">
        <v>0</v>
      </c>
      <c r="AK2356" s="122">
        <v>0</v>
      </c>
      <c r="AL2356" s="122">
        <v>0</v>
      </c>
    </row>
    <row r="2357" spans="1:38" hidden="1" x14ac:dyDescent="0.25">
      <c r="A2357" s="122" t="s">
        <v>1999</v>
      </c>
      <c r="B2357" s="122">
        <v>1</v>
      </c>
      <c r="C2357" s="122" t="s">
        <v>2184</v>
      </c>
      <c r="D2357" s="122" t="s">
        <v>2123</v>
      </c>
      <c r="E2357" s="122">
        <v>43</v>
      </c>
      <c r="F2357" s="122">
        <v>0</v>
      </c>
      <c r="G2357" s="122">
        <v>0</v>
      </c>
      <c r="H2357" s="122">
        <v>0</v>
      </c>
      <c r="I2357" s="122">
        <v>0</v>
      </c>
      <c r="J2357" s="122">
        <v>0</v>
      </c>
      <c r="K2357" s="122">
        <v>0</v>
      </c>
      <c r="L2357" s="122">
        <v>0</v>
      </c>
      <c r="M2357" s="122">
        <v>0</v>
      </c>
      <c r="N2357" s="122">
        <v>0</v>
      </c>
      <c r="O2357" s="122">
        <v>0</v>
      </c>
      <c r="P2357" s="122">
        <v>0</v>
      </c>
      <c r="Q2357" s="122">
        <v>0</v>
      </c>
      <c r="R2357" s="122">
        <v>0</v>
      </c>
      <c r="S2357" s="122">
        <v>0</v>
      </c>
      <c r="T2357" s="122">
        <v>0</v>
      </c>
      <c r="U2357" s="122">
        <v>0</v>
      </c>
      <c r="V2357" s="122">
        <v>0</v>
      </c>
      <c r="W2357" s="122">
        <v>0</v>
      </c>
      <c r="X2357" s="122">
        <v>0</v>
      </c>
      <c r="Y2357" s="122">
        <v>0</v>
      </c>
      <c r="Z2357" s="122">
        <v>0</v>
      </c>
      <c r="AA2357" s="122">
        <v>0</v>
      </c>
      <c r="AB2357" s="122">
        <v>0</v>
      </c>
      <c r="AC2357" s="122">
        <v>0</v>
      </c>
      <c r="AD2357" s="122">
        <v>0</v>
      </c>
      <c r="AE2357" s="122">
        <v>0</v>
      </c>
      <c r="AF2357" s="122">
        <v>0</v>
      </c>
      <c r="AG2357" s="122">
        <v>0</v>
      </c>
      <c r="AH2357" s="122">
        <v>0</v>
      </c>
      <c r="AI2357" s="122">
        <v>0</v>
      </c>
      <c r="AJ2357" s="122">
        <v>0</v>
      </c>
      <c r="AK2357" s="122">
        <v>0</v>
      </c>
      <c r="AL2357" s="122">
        <v>0</v>
      </c>
    </row>
    <row r="2358" spans="1:38" hidden="1" x14ac:dyDescent="0.25">
      <c r="A2358" s="122" t="s">
        <v>1999</v>
      </c>
      <c r="B2358" s="122">
        <v>1</v>
      </c>
      <c r="C2358" s="122" t="s">
        <v>2184</v>
      </c>
      <c r="D2358" s="122" t="s">
        <v>2124</v>
      </c>
      <c r="E2358" s="122">
        <v>43</v>
      </c>
      <c r="F2358" s="122">
        <v>0</v>
      </c>
      <c r="G2358" s="122">
        <v>0</v>
      </c>
      <c r="H2358" s="122">
        <v>0</v>
      </c>
      <c r="I2358" s="122">
        <v>0</v>
      </c>
      <c r="J2358" s="122">
        <v>0</v>
      </c>
      <c r="K2358" s="122">
        <v>0</v>
      </c>
      <c r="L2358" s="122">
        <v>0</v>
      </c>
      <c r="M2358" s="122">
        <v>0</v>
      </c>
      <c r="N2358" s="122">
        <v>0</v>
      </c>
      <c r="O2358" s="122">
        <v>0</v>
      </c>
      <c r="P2358" s="122">
        <v>0</v>
      </c>
      <c r="Q2358" s="122">
        <v>0</v>
      </c>
      <c r="R2358" s="122">
        <v>0</v>
      </c>
      <c r="S2358" s="122">
        <v>0</v>
      </c>
      <c r="T2358" s="122">
        <v>0</v>
      </c>
      <c r="U2358" s="122">
        <v>0</v>
      </c>
      <c r="V2358" s="122">
        <v>0</v>
      </c>
      <c r="W2358" s="122">
        <v>0</v>
      </c>
      <c r="X2358" s="122">
        <v>0</v>
      </c>
      <c r="Y2358" s="122">
        <v>0</v>
      </c>
      <c r="Z2358" s="122">
        <v>0</v>
      </c>
      <c r="AA2358" s="122">
        <v>0</v>
      </c>
      <c r="AB2358" s="122">
        <v>0</v>
      </c>
      <c r="AC2358" s="122">
        <v>0</v>
      </c>
      <c r="AD2358" s="122">
        <v>0</v>
      </c>
      <c r="AE2358" s="122">
        <v>0</v>
      </c>
      <c r="AF2358" s="122">
        <v>0</v>
      </c>
      <c r="AG2358" s="122">
        <v>0</v>
      </c>
      <c r="AH2358" s="122">
        <v>0</v>
      </c>
      <c r="AI2358" s="122">
        <v>0</v>
      </c>
      <c r="AJ2358" s="122">
        <v>0</v>
      </c>
      <c r="AK2358" s="122">
        <v>0</v>
      </c>
      <c r="AL2358" s="122">
        <v>0</v>
      </c>
    </row>
    <row r="2359" spans="1:38" hidden="1" x14ac:dyDescent="0.25">
      <c r="A2359" s="122" t="s">
        <v>1999</v>
      </c>
      <c r="B2359" s="122">
        <v>1</v>
      </c>
      <c r="C2359" s="122" t="s">
        <v>2184</v>
      </c>
      <c r="D2359" s="122" t="s">
        <v>2125</v>
      </c>
      <c r="E2359" s="122">
        <v>43</v>
      </c>
      <c r="F2359" s="122">
        <v>0</v>
      </c>
      <c r="G2359" s="122">
        <v>0</v>
      </c>
      <c r="H2359" s="122">
        <v>0</v>
      </c>
      <c r="I2359" s="122">
        <v>0</v>
      </c>
      <c r="J2359" s="122">
        <v>0</v>
      </c>
      <c r="K2359" s="122">
        <v>0</v>
      </c>
      <c r="L2359" s="122">
        <v>0</v>
      </c>
      <c r="M2359" s="122">
        <v>0</v>
      </c>
      <c r="N2359" s="122">
        <v>0</v>
      </c>
      <c r="O2359" s="122">
        <v>0</v>
      </c>
      <c r="P2359" s="122">
        <v>0</v>
      </c>
      <c r="Q2359" s="122">
        <v>0</v>
      </c>
      <c r="R2359" s="122">
        <v>0</v>
      </c>
      <c r="S2359" s="122">
        <v>0</v>
      </c>
      <c r="T2359" s="122">
        <v>0</v>
      </c>
      <c r="U2359" s="122">
        <v>0</v>
      </c>
      <c r="V2359" s="122">
        <v>0</v>
      </c>
      <c r="W2359" s="122">
        <v>0</v>
      </c>
      <c r="X2359" s="122">
        <v>0</v>
      </c>
      <c r="Y2359" s="122">
        <v>0</v>
      </c>
      <c r="Z2359" s="122">
        <v>0</v>
      </c>
      <c r="AA2359" s="122">
        <v>0</v>
      </c>
      <c r="AB2359" s="122">
        <v>0</v>
      </c>
      <c r="AC2359" s="122">
        <v>0</v>
      </c>
      <c r="AD2359" s="122">
        <v>0</v>
      </c>
      <c r="AE2359" s="122">
        <v>0</v>
      </c>
      <c r="AF2359" s="122">
        <v>0</v>
      </c>
      <c r="AG2359" s="122">
        <v>0</v>
      </c>
      <c r="AH2359" s="122">
        <v>0</v>
      </c>
      <c r="AI2359" s="122">
        <v>0</v>
      </c>
      <c r="AJ2359" s="122">
        <v>0</v>
      </c>
      <c r="AK2359" s="122">
        <v>0</v>
      </c>
      <c r="AL2359" s="122">
        <v>0</v>
      </c>
    </row>
    <row r="2360" spans="1:38" hidden="1" x14ac:dyDescent="0.25">
      <c r="A2360" s="122" t="s">
        <v>1999</v>
      </c>
      <c r="B2360" s="122">
        <v>1</v>
      </c>
      <c r="C2360" s="122" t="s">
        <v>2184</v>
      </c>
      <c r="D2360" s="122" t="s">
        <v>2126</v>
      </c>
      <c r="E2360" s="122">
        <v>43</v>
      </c>
      <c r="F2360" s="122">
        <v>0</v>
      </c>
      <c r="G2360" s="122">
        <v>0</v>
      </c>
      <c r="H2360" s="122">
        <v>0</v>
      </c>
      <c r="I2360" s="122">
        <v>0</v>
      </c>
      <c r="J2360" s="122">
        <v>0</v>
      </c>
      <c r="K2360" s="122">
        <v>0</v>
      </c>
      <c r="L2360" s="122">
        <v>0</v>
      </c>
      <c r="M2360" s="122">
        <v>0</v>
      </c>
      <c r="N2360" s="122">
        <v>0</v>
      </c>
      <c r="O2360" s="122">
        <v>0</v>
      </c>
      <c r="P2360" s="122">
        <v>0</v>
      </c>
      <c r="Q2360" s="122">
        <v>0</v>
      </c>
      <c r="R2360" s="122">
        <v>0</v>
      </c>
      <c r="S2360" s="122">
        <v>0</v>
      </c>
      <c r="T2360" s="122">
        <v>0</v>
      </c>
      <c r="U2360" s="122">
        <v>0</v>
      </c>
      <c r="V2360" s="122">
        <v>0</v>
      </c>
      <c r="W2360" s="122">
        <v>0</v>
      </c>
      <c r="X2360" s="122">
        <v>0</v>
      </c>
      <c r="Y2360" s="122">
        <v>0</v>
      </c>
      <c r="Z2360" s="122">
        <v>0</v>
      </c>
      <c r="AA2360" s="122">
        <v>0</v>
      </c>
      <c r="AB2360" s="122">
        <v>0</v>
      </c>
      <c r="AC2360" s="122">
        <v>0</v>
      </c>
      <c r="AD2360" s="122">
        <v>0</v>
      </c>
      <c r="AE2360" s="122">
        <v>0</v>
      </c>
      <c r="AF2360" s="122">
        <v>0</v>
      </c>
      <c r="AG2360" s="122">
        <v>0</v>
      </c>
      <c r="AH2360" s="122">
        <v>0</v>
      </c>
      <c r="AI2360" s="122">
        <v>0</v>
      </c>
      <c r="AJ2360" s="122">
        <v>0</v>
      </c>
      <c r="AK2360" s="122">
        <v>0</v>
      </c>
      <c r="AL2360" s="122">
        <v>0</v>
      </c>
    </row>
    <row r="2361" spans="1:38" hidden="1" x14ac:dyDescent="0.25">
      <c r="A2361" s="122" t="s">
        <v>1986</v>
      </c>
      <c r="B2361" s="122">
        <v>1</v>
      </c>
      <c r="C2361" s="122" t="s">
        <v>2185</v>
      </c>
      <c r="D2361" s="122" t="s">
        <v>2078</v>
      </c>
      <c r="E2361" s="122">
        <v>44</v>
      </c>
      <c r="F2361" s="122">
        <v>7.3166405219599995E-2</v>
      </c>
      <c r="G2361" s="122">
        <v>7.3658676699999995E-2</v>
      </c>
      <c r="H2361" s="122">
        <v>7.5313910050400001E-2</v>
      </c>
      <c r="I2361" s="122">
        <v>7.6194586806799997E-2</v>
      </c>
      <c r="J2361" s="122">
        <v>7.2743502403600002E-2</v>
      </c>
      <c r="K2361" s="122">
        <v>7.3367976799599999E-2</v>
      </c>
      <c r="L2361" s="122">
        <v>7.2053574513200006E-2</v>
      </c>
      <c r="M2361" s="122">
        <v>6.7250376087999997E-2</v>
      </c>
      <c r="N2361" s="122">
        <v>6.2532266610799997E-2</v>
      </c>
      <c r="O2361" s="122">
        <v>6.8013255592799998E-2</v>
      </c>
      <c r="P2361" s="122">
        <v>6.7532785146400001E-2</v>
      </c>
      <c r="Q2361" s="122">
        <v>7.4791289213199996E-2</v>
      </c>
      <c r="R2361" s="122">
        <v>7.2648195911200003E-2</v>
      </c>
      <c r="S2361" s="122">
        <v>7.4558971060000007E-2</v>
      </c>
      <c r="T2361" s="122">
        <v>7.5844863738000007E-2</v>
      </c>
      <c r="U2361" s="122">
        <v>5.9267216386E-2</v>
      </c>
      <c r="V2361" s="122">
        <v>6.1214094051599999E-2</v>
      </c>
      <c r="W2361" s="122">
        <v>5.9142200619600002E-2</v>
      </c>
      <c r="X2361" s="122">
        <v>5.0262333130800002E-2</v>
      </c>
      <c r="Y2361" s="122">
        <v>5.8181886487199998E-2</v>
      </c>
      <c r="Z2361" s="122">
        <v>6.2643819316400007E-2</v>
      </c>
      <c r="AA2361" s="122">
        <v>6.2521670013599998E-2</v>
      </c>
      <c r="AB2361" s="122">
        <v>5.7961402634799999E-2</v>
      </c>
      <c r="AC2361" s="122">
        <v>5.98783683148E-2</v>
      </c>
      <c r="AD2361" s="122">
        <v>5.82270823876E-2</v>
      </c>
      <c r="AE2361" s="122">
        <v>8.9991969916800002E-2</v>
      </c>
      <c r="AF2361" s="122">
        <v>9.3005186845199997E-2</v>
      </c>
      <c r="AG2361" s="122">
        <v>8.4236849914000003E-2</v>
      </c>
      <c r="AH2361" s="122">
        <v>8.7362737408800004E-2</v>
      </c>
      <c r="AI2361" s="122">
        <v>8.3128755668000001E-2</v>
      </c>
      <c r="AJ2361" s="122">
        <v>9.2397603978399995E-2</v>
      </c>
      <c r="AK2361" s="122">
        <v>9.4230419385200007E-2</v>
      </c>
      <c r="AL2361" s="122">
        <v>0</v>
      </c>
    </row>
    <row r="2362" spans="1:38" hidden="1" x14ac:dyDescent="0.25">
      <c r="A2362" s="122" t="s">
        <v>1986</v>
      </c>
      <c r="B2362" s="122">
        <v>1</v>
      </c>
      <c r="C2362" s="122" t="s">
        <v>2185</v>
      </c>
      <c r="D2362" s="122" t="s">
        <v>2079</v>
      </c>
      <c r="E2362" s="122">
        <v>44</v>
      </c>
      <c r="F2362" s="122">
        <v>0.39995762303280002</v>
      </c>
      <c r="G2362" s="122">
        <v>0.40049202969160003</v>
      </c>
      <c r="H2362" s="122">
        <v>0.42535463695199999</v>
      </c>
      <c r="I2362" s="122">
        <v>0.41352599876559998</v>
      </c>
      <c r="J2362" s="122">
        <v>0.43624082137440001</v>
      </c>
      <c r="K2362" s="122">
        <v>0.4455159099048</v>
      </c>
      <c r="L2362" s="122">
        <v>0.43953710864279999</v>
      </c>
      <c r="M2362" s="122">
        <v>0.36990230090240001</v>
      </c>
      <c r="N2362" s="122">
        <v>0.37028589652600002</v>
      </c>
      <c r="O2362" s="122">
        <v>0.36634405030720002</v>
      </c>
      <c r="P2362" s="122">
        <v>0.3736611170768</v>
      </c>
      <c r="Q2362" s="122">
        <v>0.32083896052319999</v>
      </c>
      <c r="R2362" s="122">
        <v>0.32233236748439997</v>
      </c>
      <c r="S2362" s="122">
        <v>0.3104775867956</v>
      </c>
      <c r="T2362" s="122">
        <v>0.33251484493920003</v>
      </c>
      <c r="U2362" s="122">
        <v>0.30600522775759997</v>
      </c>
      <c r="V2362" s="122">
        <v>0.31877433745639999</v>
      </c>
      <c r="W2362" s="122">
        <v>0.31386852245840002</v>
      </c>
      <c r="X2362" s="122">
        <v>0.29845982951959998</v>
      </c>
      <c r="Y2362" s="122">
        <v>0.2803725053276</v>
      </c>
      <c r="Z2362" s="122">
        <v>0.30542731316440003</v>
      </c>
      <c r="AA2362" s="122">
        <v>0.32192028978760001</v>
      </c>
      <c r="AB2362" s="122">
        <v>0.31500729191679999</v>
      </c>
      <c r="AC2362" s="122">
        <v>0.33052710473719998</v>
      </c>
      <c r="AD2362" s="122">
        <v>0.32770018100120002</v>
      </c>
      <c r="AE2362" s="122">
        <v>0.27872143856199999</v>
      </c>
      <c r="AF2362" s="122">
        <v>0.27169877669199999</v>
      </c>
      <c r="AG2362" s="122">
        <v>0.26617322799479998</v>
      </c>
      <c r="AH2362" s="122">
        <v>0.2761326647772</v>
      </c>
      <c r="AI2362" s="122">
        <v>0.27218820275080002</v>
      </c>
      <c r="AJ2362" s="122">
        <v>0.25634589349600001</v>
      </c>
      <c r="AK2362" s="122">
        <v>0.26513999095360002</v>
      </c>
      <c r="AL2362" s="122">
        <v>0</v>
      </c>
    </row>
    <row r="2363" spans="1:38" hidden="1" x14ac:dyDescent="0.25">
      <c r="A2363" s="122" t="s">
        <v>1986</v>
      </c>
      <c r="B2363" s="122">
        <v>1</v>
      </c>
      <c r="C2363" s="122" t="s">
        <v>2185</v>
      </c>
      <c r="D2363" s="122" t="s">
        <v>2080</v>
      </c>
      <c r="E2363" s="122">
        <v>44</v>
      </c>
      <c r="F2363" s="122">
        <v>0.16853076530639999</v>
      </c>
      <c r="G2363" s="122">
        <v>0.17028118629479999</v>
      </c>
      <c r="H2363" s="122">
        <v>0.17710852787039999</v>
      </c>
      <c r="I2363" s="122">
        <v>0.1985524990092</v>
      </c>
      <c r="J2363" s="122">
        <v>0.19524351047880001</v>
      </c>
      <c r="K2363" s="122">
        <v>0.1997291565164</v>
      </c>
      <c r="L2363" s="122">
        <v>0.20527611807080001</v>
      </c>
      <c r="M2363" s="122">
        <v>0.18152267215039999</v>
      </c>
      <c r="N2363" s="122">
        <v>0.1723661170868</v>
      </c>
      <c r="O2363" s="122">
        <v>0.16921672577040001</v>
      </c>
      <c r="P2363" s="122">
        <v>0.16915695714119999</v>
      </c>
      <c r="Q2363" s="122">
        <v>0.1558447031512</v>
      </c>
      <c r="R2363" s="122">
        <v>0.15859294541999999</v>
      </c>
      <c r="S2363" s="122">
        <v>0.16142472074959999</v>
      </c>
      <c r="T2363" s="122">
        <v>0.1585841206152</v>
      </c>
      <c r="U2363" s="122">
        <v>0.18700900540839999</v>
      </c>
      <c r="V2363" s="122">
        <v>0.186194751022</v>
      </c>
      <c r="W2363" s="122">
        <v>0.1886091671688</v>
      </c>
      <c r="X2363" s="122">
        <v>0.18382720011600001</v>
      </c>
      <c r="Y2363" s="122">
        <v>0.21218201030039999</v>
      </c>
      <c r="Z2363" s="122">
        <v>0.2219874270768</v>
      </c>
      <c r="AA2363" s="122">
        <v>0.22100371377</v>
      </c>
      <c r="AB2363" s="122">
        <v>0.20605756978799999</v>
      </c>
      <c r="AC2363" s="122">
        <v>0.2254349269284</v>
      </c>
      <c r="AD2363" s="122">
        <v>0.22172886192239999</v>
      </c>
      <c r="AE2363" s="122">
        <v>0.18109813857240001</v>
      </c>
      <c r="AF2363" s="122">
        <v>0.1680555534616</v>
      </c>
      <c r="AG2363" s="122">
        <v>0.16001802648720001</v>
      </c>
      <c r="AH2363" s="122">
        <v>0.18776646925679999</v>
      </c>
      <c r="AI2363" s="122">
        <v>0.1860889008804</v>
      </c>
      <c r="AJ2363" s="122">
        <v>0.15416695479359999</v>
      </c>
      <c r="AK2363" s="122">
        <v>0.15606817560319999</v>
      </c>
      <c r="AL2363" s="122">
        <v>0</v>
      </c>
    </row>
    <row r="2364" spans="1:38" hidden="1" x14ac:dyDescent="0.25">
      <c r="A2364" s="122" t="s">
        <v>1986</v>
      </c>
      <c r="B2364" s="122">
        <v>1</v>
      </c>
      <c r="C2364" s="122" t="s">
        <v>2185</v>
      </c>
      <c r="D2364" s="122" t="s">
        <v>2133</v>
      </c>
      <c r="E2364" s="122">
        <v>44</v>
      </c>
      <c r="F2364" s="122">
        <v>1.1302647860000001E-3</v>
      </c>
      <c r="G2364" s="122">
        <v>1.1315059308000001E-3</v>
      </c>
      <c r="H2364" s="122">
        <v>1.1569338256E-3</v>
      </c>
      <c r="I2364" s="122">
        <v>1.1273324384000001E-3</v>
      </c>
      <c r="J2364" s="122">
        <v>1.0981106388000001E-3</v>
      </c>
      <c r="K2364" s="122">
        <v>1.0699215660000001E-3</v>
      </c>
      <c r="L2364" s="122">
        <v>1.0712542987999999E-3</v>
      </c>
      <c r="M2364" s="122">
        <v>1.1002914104E-3</v>
      </c>
      <c r="N2364" s="122">
        <v>1.0993904039999999E-3</v>
      </c>
      <c r="O2364" s="122">
        <v>1.1006149055999999E-3</v>
      </c>
      <c r="P2364" s="122">
        <v>1.0797747855999999E-3</v>
      </c>
      <c r="Q2364" s="122">
        <v>1.0777884068E-3</v>
      </c>
      <c r="R2364" s="122">
        <v>1.0990939932000001E-3</v>
      </c>
      <c r="S2364" s="122">
        <v>1.0960944932000001E-3</v>
      </c>
      <c r="T2364" s="122">
        <v>1.0933450331999999E-3</v>
      </c>
      <c r="U2364" s="122">
        <v>1.1578378616E-3</v>
      </c>
      <c r="V2364" s="122">
        <v>1.1725041216E-3</v>
      </c>
      <c r="W2364" s="122">
        <v>1.1704723800000001E-3</v>
      </c>
      <c r="X2364" s="122">
        <v>1.170769894E-3</v>
      </c>
      <c r="Y2364" s="122">
        <v>1.1729127872E-3</v>
      </c>
      <c r="Z2364" s="122">
        <v>1.1704109088000001E-3</v>
      </c>
      <c r="AA2364" s="122">
        <v>6.9527556000000001E-4</v>
      </c>
      <c r="AB2364" s="122">
        <v>6.9274121559999996E-4</v>
      </c>
      <c r="AC2364" s="122">
        <v>6.9551828360000004E-4</v>
      </c>
      <c r="AD2364" s="122">
        <v>6.9805856119999998E-4</v>
      </c>
      <c r="AE2364" s="122">
        <v>6.9540339119999995E-4</v>
      </c>
      <c r="AF2364" s="122">
        <v>6.9655934320000002E-4</v>
      </c>
      <c r="AG2364" s="122">
        <v>6.9885971680000002E-4</v>
      </c>
      <c r="AH2364" s="122">
        <v>6.9942100480000001E-4</v>
      </c>
      <c r="AI2364" s="122">
        <v>6.9505749880000001E-4</v>
      </c>
      <c r="AJ2364" s="122">
        <v>6.5828481320000004E-4</v>
      </c>
      <c r="AK2364" s="122">
        <v>7.651788844E-4</v>
      </c>
      <c r="AL2364" s="122">
        <v>0</v>
      </c>
    </row>
    <row r="2365" spans="1:38" hidden="1" x14ac:dyDescent="0.25">
      <c r="A2365" s="122" t="s">
        <v>1986</v>
      </c>
      <c r="B2365" s="122">
        <v>1</v>
      </c>
      <c r="C2365" s="122" t="s">
        <v>2185</v>
      </c>
      <c r="D2365" s="122" t="s">
        <v>2081</v>
      </c>
      <c r="E2365" s="122">
        <v>44</v>
      </c>
      <c r="F2365" s="122">
        <v>0.2064872902764</v>
      </c>
      <c r="G2365" s="122">
        <v>0.20528664987039999</v>
      </c>
      <c r="H2365" s="122">
        <v>0.20522603106599999</v>
      </c>
      <c r="I2365" s="122">
        <v>0.20743167408320001</v>
      </c>
      <c r="J2365" s="122">
        <v>0.20482123722760001</v>
      </c>
      <c r="K2365" s="122">
        <v>0.2028253892728</v>
      </c>
      <c r="L2365" s="122">
        <v>0.205892618582</v>
      </c>
      <c r="M2365" s="122">
        <v>0.2184982235016</v>
      </c>
      <c r="N2365" s="122">
        <v>0.20821857108360001</v>
      </c>
      <c r="O2365" s="122">
        <v>0.2014334508284</v>
      </c>
      <c r="P2365" s="122">
        <v>0.20851151011040001</v>
      </c>
      <c r="Q2365" s="122">
        <v>0.17429698899480001</v>
      </c>
      <c r="R2365" s="122">
        <v>0.17141689302919999</v>
      </c>
      <c r="S2365" s="122">
        <v>0.17809042306440001</v>
      </c>
      <c r="T2365" s="122">
        <v>0.1848949439848</v>
      </c>
      <c r="U2365" s="122">
        <v>0.19917827193599999</v>
      </c>
      <c r="V2365" s="122">
        <v>0.19871528542319999</v>
      </c>
      <c r="W2365" s="122">
        <v>0.20832318952760001</v>
      </c>
      <c r="X2365" s="122">
        <v>0.21550465216840001</v>
      </c>
      <c r="Y2365" s="122">
        <v>0.15015241151680001</v>
      </c>
      <c r="Z2365" s="122">
        <v>0.14051963175320001</v>
      </c>
      <c r="AA2365" s="122">
        <v>0.135308313588</v>
      </c>
      <c r="AB2365" s="122">
        <v>0.1308181492436</v>
      </c>
      <c r="AC2365" s="122">
        <v>0.13969544807119999</v>
      </c>
      <c r="AD2365" s="122">
        <v>0.1377962576284</v>
      </c>
      <c r="AE2365" s="122">
        <v>0.15068807672519999</v>
      </c>
      <c r="AF2365" s="122">
        <v>0.14232622801040001</v>
      </c>
      <c r="AG2365" s="122">
        <v>0.13655128297159999</v>
      </c>
      <c r="AH2365" s="122">
        <v>0.15156178650759999</v>
      </c>
      <c r="AI2365" s="122">
        <v>0.1715129251892</v>
      </c>
      <c r="AJ2365" s="122">
        <v>0.15420452699680001</v>
      </c>
      <c r="AK2365" s="122">
        <v>0.1533883154888</v>
      </c>
      <c r="AL2365" s="122">
        <v>0</v>
      </c>
    </row>
    <row r="2366" spans="1:38" x14ac:dyDescent="0.25">
      <c r="A2366" s="122" t="s">
        <v>1986</v>
      </c>
      <c r="B2366" s="122">
        <v>1</v>
      </c>
      <c r="C2366" s="122" t="s">
        <v>2185</v>
      </c>
      <c r="D2366" s="122" t="s">
        <v>2082</v>
      </c>
      <c r="E2366" s="122">
        <v>44</v>
      </c>
      <c r="F2366" s="122">
        <v>1.8753016689119999</v>
      </c>
      <c r="G2366" s="122">
        <v>1.8287796739576001</v>
      </c>
      <c r="H2366" s="122">
        <v>1.8150488554940001</v>
      </c>
      <c r="I2366" s="122">
        <v>1.6270678697812</v>
      </c>
      <c r="J2366" s="122">
        <v>1.6220684186392</v>
      </c>
      <c r="K2366" s="122">
        <v>1.6164913362752</v>
      </c>
      <c r="L2366" s="122">
        <v>1.5993483958620001</v>
      </c>
      <c r="M2366" s="122">
        <v>1.348471284118</v>
      </c>
      <c r="N2366" s="122">
        <v>1.2771617005560001</v>
      </c>
      <c r="O2366" s="122">
        <v>1.2499134295928001</v>
      </c>
      <c r="P2366" s="122">
        <v>1.2633847613603999</v>
      </c>
      <c r="Q2366" s="122">
        <v>1.2360171934319999</v>
      </c>
      <c r="R2366" s="122">
        <v>1.2214897219559999</v>
      </c>
      <c r="S2366" s="122">
        <v>1.2008560500159999</v>
      </c>
      <c r="T2366" s="122">
        <v>1.1987462187596001</v>
      </c>
      <c r="U2366" s="122">
        <v>1.0492484106608</v>
      </c>
      <c r="V2366" s="122">
        <v>1.0253532113524</v>
      </c>
      <c r="W2366" s="122">
        <v>1.039797559346</v>
      </c>
      <c r="X2366" s="122">
        <v>1.0481697952124001</v>
      </c>
      <c r="Y2366" s="122">
        <v>1.1117822139732001</v>
      </c>
      <c r="Z2366" s="122">
        <v>1.1199862048256</v>
      </c>
      <c r="AA2366" s="122">
        <v>1.0786089368880001</v>
      </c>
      <c r="AB2366" s="122">
        <v>1.0140674324676</v>
      </c>
      <c r="AC2366" s="122">
        <v>1.0739788595983999</v>
      </c>
      <c r="AD2366" s="122">
        <v>1.025560969594</v>
      </c>
      <c r="AE2366" s="122">
        <v>0.87564062969040002</v>
      </c>
      <c r="AF2366" s="122">
        <v>0.83165629014160003</v>
      </c>
      <c r="AG2366" s="122">
        <v>0.81802167468560005</v>
      </c>
      <c r="AH2366" s="122">
        <v>0.8409129008756</v>
      </c>
      <c r="AI2366" s="122">
        <v>0.90482811631240001</v>
      </c>
      <c r="AJ2366" s="122">
        <v>0.80335554762679995</v>
      </c>
      <c r="AK2366" s="122">
        <v>0.83453426141120002</v>
      </c>
      <c r="AL2366" s="122">
        <v>0</v>
      </c>
    </row>
    <row r="2367" spans="1:38" hidden="1" x14ac:dyDescent="0.25">
      <c r="A2367" s="122" t="s">
        <v>1986</v>
      </c>
      <c r="B2367" s="122">
        <v>1</v>
      </c>
      <c r="C2367" s="122" t="s">
        <v>2185</v>
      </c>
      <c r="D2367" s="122" t="s">
        <v>474</v>
      </c>
      <c r="E2367" s="122">
        <v>44</v>
      </c>
      <c r="F2367" s="122">
        <v>0.18796567108199999</v>
      </c>
      <c r="G2367" s="122">
        <v>0.19492387983039999</v>
      </c>
      <c r="H2367" s="122">
        <v>0.2025138902276</v>
      </c>
      <c r="I2367" s="122">
        <v>0.20667544075639999</v>
      </c>
      <c r="J2367" s="122">
        <v>0.2019172562148</v>
      </c>
      <c r="K2367" s="122">
        <v>0.20005039411</v>
      </c>
      <c r="L2367" s="122">
        <v>0.20415184656999999</v>
      </c>
      <c r="M2367" s="122">
        <v>0.21353779885480001</v>
      </c>
      <c r="N2367" s="122">
        <v>0.19981899486640001</v>
      </c>
      <c r="O2367" s="122">
        <v>0.2022832162316</v>
      </c>
      <c r="P2367" s="122">
        <v>0.20594438204759999</v>
      </c>
      <c r="Q2367" s="122">
        <v>0.1813199672004</v>
      </c>
      <c r="R2367" s="122">
        <v>0.17546723547080001</v>
      </c>
      <c r="S2367" s="122">
        <v>0.17578482731600001</v>
      </c>
      <c r="T2367" s="122">
        <v>0.1734442961132</v>
      </c>
      <c r="U2367" s="122">
        <v>0.18669023317559999</v>
      </c>
      <c r="V2367" s="122">
        <v>0.17695592868240001</v>
      </c>
      <c r="W2367" s="122">
        <v>0.17708429271119999</v>
      </c>
      <c r="X2367" s="122">
        <v>0.18179889478799999</v>
      </c>
      <c r="Y2367" s="122">
        <v>0.19441501035040001</v>
      </c>
      <c r="Z2367" s="122">
        <v>0.19993940618120001</v>
      </c>
      <c r="AA2367" s="122">
        <v>0.1936548895428</v>
      </c>
      <c r="AB2367" s="122">
        <v>0.17400961903920001</v>
      </c>
      <c r="AC2367" s="122">
        <v>0.19844676585439999</v>
      </c>
      <c r="AD2367" s="122">
        <v>0.19965211206360001</v>
      </c>
      <c r="AE2367" s="122">
        <v>0.21067177043919999</v>
      </c>
      <c r="AF2367" s="122">
        <v>0.20095011289920001</v>
      </c>
      <c r="AG2367" s="122">
        <v>0.2001578026952</v>
      </c>
      <c r="AH2367" s="122">
        <v>0.20700809580919999</v>
      </c>
      <c r="AI2367" s="122">
        <v>0.23122250315080001</v>
      </c>
      <c r="AJ2367" s="122">
        <v>0.2007722856692</v>
      </c>
      <c r="AK2367" s="122">
        <v>0.202575589118</v>
      </c>
      <c r="AL2367" s="122">
        <v>0</v>
      </c>
    </row>
    <row r="2368" spans="1:38" hidden="1" x14ac:dyDescent="0.25">
      <c r="A2368" s="122" t="s">
        <v>1986</v>
      </c>
      <c r="B2368" s="122">
        <v>1</v>
      </c>
      <c r="C2368" s="122" t="s">
        <v>2185</v>
      </c>
      <c r="D2368" s="122" t="s">
        <v>2083</v>
      </c>
      <c r="E2368" s="122">
        <v>44</v>
      </c>
      <c r="F2368" s="122">
        <v>0.21147284241440001</v>
      </c>
      <c r="G2368" s="122">
        <v>0.21343021342999999</v>
      </c>
      <c r="H2368" s="122">
        <v>0.22058167227879999</v>
      </c>
      <c r="I2368" s="122">
        <v>0.2210901459564</v>
      </c>
      <c r="J2368" s="122">
        <v>0.212000981738</v>
      </c>
      <c r="K2368" s="122">
        <v>0.20826504149639999</v>
      </c>
      <c r="L2368" s="122">
        <v>0.2154542860568</v>
      </c>
      <c r="M2368" s="122">
        <v>0.18783694979560001</v>
      </c>
      <c r="N2368" s="122">
        <v>0.16872444967559999</v>
      </c>
      <c r="O2368" s="122">
        <v>0.16874470497079999</v>
      </c>
      <c r="P2368" s="122">
        <v>0.17592744362759999</v>
      </c>
      <c r="Q2368" s="122">
        <v>0.15741111909880001</v>
      </c>
      <c r="R2368" s="122">
        <v>0.1531691144648</v>
      </c>
      <c r="S2368" s="122">
        <v>0.16336427946439999</v>
      </c>
      <c r="T2368" s="122">
        <v>0.16237002636680001</v>
      </c>
      <c r="U2368" s="122">
        <v>0.11648461793080001</v>
      </c>
      <c r="V2368" s="122">
        <v>0.1083964491456</v>
      </c>
      <c r="W2368" s="122">
        <v>0.1080637354216</v>
      </c>
      <c r="X2368" s="122">
        <v>0.102434731322</v>
      </c>
      <c r="Y2368" s="122">
        <v>0.1335545808268</v>
      </c>
      <c r="Z2368" s="122">
        <v>0.13857925733400001</v>
      </c>
      <c r="AA2368" s="122">
        <v>0.1378447041776</v>
      </c>
      <c r="AB2368" s="122">
        <v>0.1233016149456</v>
      </c>
      <c r="AC2368" s="122">
        <v>0.13794131758399999</v>
      </c>
      <c r="AD2368" s="122">
        <v>0.1380828117872</v>
      </c>
      <c r="AE2368" s="122">
        <v>0.1450381071188</v>
      </c>
      <c r="AF2368" s="122">
        <v>0.1174319507676</v>
      </c>
      <c r="AG2368" s="122">
        <v>0.1171504649532</v>
      </c>
      <c r="AH2368" s="122">
        <v>0.12974503945480001</v>
      </c>
      <c r="AI2368" s="122">
        <v>0.13338122362880001</v>
      </c>
      <c r="AJ2368" s="122">
        <v>0.1173543126056</v>
      </c>
      <c r="AK2368" s="122">
        <v>0.1303839523308</v>
      </c>
      <c r="AL2368" s="122">
        <v>0</v>
      </c>
    </row>
    <row r="2369" spans="1:38" hidden="1" x14ac:dyDescent="0.25">
      <c r="A2369" s="122" t="s">
        <v>1986</v>
      </c>
      <c r="B2369" s="122">
        <v>1</v>
      </c>
      <c r="C2369" s="122" t="s">
        <v>2185</v>
      </c>
      <c r="D2369" s="122" t="s">
        <v>2084</v>
      </c>
      <c r="E2369" s="122">
        <v>44</v>
      </c>
      <c r="F2369" s="122">
        <v>3.05467719816E-2</v>
      </c>
      <c r="G2369" s="122">
        <v>3.0280716737600001E-2</v>
      </c>
      <c r="H2369" s="122">
        <v>3.0411074349600001E-2</v>
      </c>
      <c r="I2369" s="122">
        <v>3.4126465968000001E-2</v>
      </c>
      <c r="J2369" s="122">
        <v>3.3140011198000002E-2</v>
      </c>
      <c r="K2369" s="122">
        <v>3.12225688768E-2</v>
      </c>
      <c r="L2369" s="122">
        <v>3.1569509686400002E-2</v>
      </c>
      <c r="M2369" s="122">
        <v>2.7131728985199999E-2</v>
      </c>
      <c r="N2369" s="122">
        <v>2.3553903634799998E-2</v>
      </c>
      <c r="O2369" s="122">
        <v>2.28836517084E-2</v>
      </c>
      <c r="P2369" s="122">
        <v>2.40107522284E-2</v>
      </c>
      <c r="Q2369" s="122">
        <v>2.15820933748E-2</v>
      </c>
      <c r="R2369" s="122">
        <v>2.0334798640800001E-2</v>
      </c>
      <c r="S2369" s="122">
        <v>2.2133336710799999E-2</v>
      </c>
      <c r="T2369" s="122">
        <v>2.1546740255600001E-2</v>
      </c>
      <c r="U2369" s="122">
        <v>1.3864847295600001E-2</v>
      </c>
      <c r="V2369" s="122">
        <v>1.19109954908E-2</v>
      </c>
      <c r="W2369" s="122">
        <v>1.14760091656E-2</v>
      </c>
      <c r="X2369" s="122">
        <v>1.06728632472E-2</v>
      </c>
      <c r="Y2369" s="122">
        <v>1.06598090032E-2</v>
      </c>
      <c r="Z2369" s="122">
        <v>1.04736996112E-2</v>
      </c>
      <c r="AA2369" s="122">
        <v>1.0055106907999999E-2</v>
      </c>
      <c r="AB2369" s="122">
        <v>8.9890511395999996E-3</v>
      </c>
      <c r="AC2369" s="122">
        <v>9.7388331488000007E-3</v>
      </c>
      <c r="AD2369" s="122">
        <v>1.01750493124E-2</v>
      </c>
      <c r="AE2369" s="122">
        <v>9.0789604527999994E-3</v>
      </c>
      <c r="AF2369" s="122">
        <v>8.1120264736000008E-3</v>
      </c>
      <c r="AG2369" s="122">
        <v>7.8561458024000008E-3</v>
      </c>
      <c r="AH2369" s="122">
        <v>7.7553122275999999E-3</v>
      </c>
      <c r="AI2369" s="122">
        <v>7.2427945212000001E-3</v>
      </c>
      <c r="AJ2369" s="122">
        <v>6.1441136763999999E-3</v>
      </c>
      <c r="AK2369" s="122">
        <v>6.3467556264000004E-3</v>
      </c>
      <c r="AL2369" s="122">
        <v>0</v>
      </c>
    </row>
    <row r="2370" spans="1:38" hidden="1" x14ac:dyDescent="0.25">
      <c r="A2370" s="122" t="s">
        <v>1986</v>
      </c>
      <c r="B2370" s="122">
        <v>1</v>
      </c>
      <c r="C2370" s="122" t="s">
        <v>2185</v>
      </c>
      <c r="D2370" s="122" t="s">
        <v>2085</v>
      </c>
      <c r="E2370" s="122">
        <v>44</v>
      </c>
      <c r="F2370" s="122">
        <v>4.5852059366400001E-2</v>
      </c>
      <c r="G2370" s="122">
        <v>4.6726953714E-2</v>
      </c>
      <c r="H2370" s="122">
        <v>4.5390239014400001E-2</v>
      </c>
      <c r="I2370" s="122">
        <v>5.42961876772E-2</v>
      </c>
      <c r="J2370" s="122">
        <v>5.2828896523199997E-2</v>
      </c>
      <c r="K2370" s="122">
        <v>5.1171617078399997E-2</v>
      </c>
      <c r="L2370" s="122">
        <v>5.7125853128400003E-2</v>
      </c>
      <c r="M2370" s="122">
        <v>5.2002209587999997E-2</v>
      </c>
      <c r="N2370" s="122">
        <v>4.7795798036000002E-2</v>
      </c>
      <c r="O2370" s="122">
        <v>4.8676015239600003E-2</v>
      </c>
      <c r="P2370" s="122">
        <v>4.5447340301999997E-2</v>
      </c>
      <c r="Q2370" s="122">
        <v>4.0932443568799999E-2</v>
      </c>
      <c r="R2370" s="122">
        <v>3.9146468225200001E-2</v>
      </c>
      <c r="S2370" s="122">
        <v>3.9568804570399997E-2</v>
      </c>
      <c r="T2370" s="122">
        <v>3.7750158476800001E-2</v>
      </c>
      <c r="U2370" s="122">
        <v>3.3067977557999999E-2</v>
      </c>
      <c r="V2370" s="122">
        <v>3.0793216431600001E-2</v>
      </c>
      <c r="W2370" s="122">
        <v>3.31677539424E-2</v>
      </c>
      <c r="X2370" s="122">
        <v>3.1419392715200001E-2</v>
      </c>
      <c r="Y2370" s="122">
        <v>3.5582502415600001E-2</v>
      </c>
      <c r="Z2370" s="122">
        <v>3.3984124958000003E-2</v>
      </c>
      <c r="AA2370" s="122">
        <v>3.4338248741999998E-2</v>
      </c>
      <c r="AB2370" s="122">
        <v>3.3876322407200003E-2</v>
      </c>
      <c r="AC2370" s="122">
        <v>3.5544837958000002E-2</v>
      </c>
      <c r="AD2370" s="122">
        <v>3.6926119440000002E-2</v>
      </c>
      <c r="AE2370" s="122">
        <v>3.07021086932E-2</v>
      </c>
      <c r="AF2370" s="122">
        <v>2.97301031468E-2</v>
      </c>
      <c r="AG2370" s="122">
        <v>4.5817793237999997E-2</v>
      </c>
      <c r="AH2370" s="122">
        <v>2.6113502209200001E-2</v>
      </c>
      <c r="AI2370" s="122">
        <v>2.5888877313600001E-2</v>
      </c>
      <c r="AJ2370" s="122">
        <v>2.34557043672E-2</v>
      </c>
      <c r="AK2370" s="122">
        <v>2.28099863488E-2</v>
      </c>
      <c r="AL2370" s="122">
        <v>0</v>
      </c>
    </row>
    <row r="2371" spans="1:38" hidden="1" x14ac:dyDescent="0.25">
      <c r="A2371" s="122" t="s">
        <v>1986</v>
      </c>
      <c r="B2371" s="122">
        <v>1</v>
      </c>
      <c r="C2371" s="122" t="s">
        <v>2185</v>
      </c>
      <c r="D2371" s="122" t="s">
        <v>2086</v>
      </c>
      <c r="E2371" s="122">
        <v>44</v>
      </c>
      <c r="F2371" s="122">
        <v>0.73903017060880005</v>
      </c>
      <c r="G2371" s="122">
        <v>0.73897390991199996</v>
      </c>
      <c r="H2371" s="122">
        <v>0.76812666561679999</v>
      </c>
      <c r="I2371" s="122">
        <v>0.60965812706959999</v>
      </c>
      <c r="J2371" s="122">
        <v>0.59399784458839999</v>
      </c>
      <c r="K2371" s="122">
        <v>0.59630014860080005</v>
      </c>
      <c r="L2371" s="122">
        <v>0.59593464768600002</v>
      </c>
      <c r="M2371" s="122">
        <v>0.56041025282479995</v>
      </c>
      <c r="N2371" s="122">
        <v>0.53402617894920001</v>
      </c>
      <c r="O2371" s="122">
        <v>0.49921865442960001</v>
      </c>
      <c r="P2371" s="122">
        <v>0.50409780557079997</v>
      </c>
      <c r="Q2371" s="122">
        <v>0.48616089277000002</v>
      </c>
      <c r="R2371" s="122">
        <v>0.51306102970919998</v>
      </c>
      <c r="S2371" s="122">
        <v>0.49964677253400003</v>
      </c>
      <c r="T2371" s="122">
        <v>0.52920774784640001</v>
      </c>
      <c r="U2371" s="122">
        <v>0.48959334241719998</v>
      </c>
      <c r="V2371" s="122">
        <v>0.4923416959636</v>
      </c>
      <c r="W2371" s="122">
        <v>0.50896581771280003</v>
      </c>
      <c r="X2371" s="122">
        <v>0.47652552213560001</v>
      </c>
      <c r="Y2371" s="122">
        <v>0.58547119258040003</v>
      </c>
      <c r="Z2371" s="122">
        <v>0.61923424235119995</v>
      </c>
      <c r="AA2371" s="122">
        <v>0.60797825385360005</v>
      </c>
      <c r="AB2371" s="122">
        <v>0.57129555899920004</v>
      </c>
      <c r="AC2371" s="122">
        <v>0.59952235465920001</v>
      </c>
      <c r="AD2371" s="122">
        <v>0.60338987254559995</v>
      </c>
      <c r="AE2371" s="122">
        <v>0.49947800713160001</v>
      </c>
      <c r="AF2371" s="122">
        <v>0.47956014337000002</v>
      </c>
      <c r="AG2371" s="122">
        <v>0.47207826586480001</v>
      </c>
      <c r="AH2371" s="122">
        <v>0.50137353731080003</v>
      </c>
      <c r="AI2371" s="122">
        <v>0.48885812242959997</v>
      </c>
      <c r="AJ2371" s="122">
        <v>0.42886464246080003</v>
      </c>
      <c r="AK2371" s="122">
        <v>0.42507009697039999</v>
      </c>
      <c r="AL2371" s="122">
        <v>0</v>
      </c>
    </row>
    <row r="2372" spans="1:38" hidden="1" x14ac:dyDescent="0.25">
      <c r="A2372" s="122" t="s">
        <v>1986</v>
      </c>
      <c r="B2372" s="122">
        <v>1</v>
      </c>
      <c r="C2372" s="122" t="s">
        <v>2185</v>
      </c>
      <c r="D2372" s="122" t="s">
        <v>2087</v>
      </c>
      <c r="E2372" s="122">
        <v>44</v>
      </c>
      <c r="F2372" s="122">
        <v>0.52325501131959995</v>
      </c>
      <c r="G2372" s="122">
        <v>0.52097545766840003</v>
      </c>
      <c r="H2372" s="122">
        <v>0.53985343021959997</v>
      </c>
      <c r="I2372" s="122">
        <v>0.57752062413359995</v>
      </c>
      <c r="J2372" s="122">
        <v>0.57307466604919999</v>
      </c>
      <c r="K2372" s="122">
        <v>0.58320986940999997</v>
      </c>
      <c r="L2372" s="122">
        <v>0.58800506575440004</v>
      </c>
      <c r="M2372" s="122">
        <v>0.56798053368839996</v>
      </c>
      <c r="N2372" s="122">
        <v>0.53503954047320001</v>
      </c>
      <c r="O2372" s="122">
        <v>0.52077917508680005</v>
      </c>
      <c r="P2372" s="122">
        <v>0.52781365656599999</v>
      </c>
      <c r="Q2372" s="122">
        <v>0.45910210834319998</v>
      </c>
      <c r="R2372" s="122">
        <v>0.52194645509439996</v>
      </c>
      <c r="S2372" s="122">
        <v>0.45967176163160001</v>
      </c>
      <c r="T2372" s="122">
        <v>0.4734829935248</v>
      </c>
      <c r="U2372" s="122">
        <v>0.42674804217919998</v>
      </c>
      <c r="V2372" s="122">
        <v>0.4290763722532</v>
      </c>
      <c r="W2372" s="122">
        <v>0.40597557572319998</v>
      </c>
      <c r="X2372" s="122">
        <v>0.38127888546720001</v>
      </c>
      <c r="Y2372" s="122">
        <v>0.42443542821120001</v>
      </c>
      <c r="Z2372" s="122">
        <v>0.4552318699124</v>
      </c>
      <c r="AA2372" s="122">
        <v>0.4607824595444</v>
      </c>
      <c r="AB2372" s="122">
        <v>0.41808234864479998</v>
      </c>
      <c r="AC2372" s="122">
        <v>0.44323731621399998</v>
      </c>
      <c r="AD2372" s="122">
        <v>0.44728111826439998</v>
      </c>
      <c r="AE2372" s="122">
        <v>0.36140737803520001</v>
      </c>
      <c r="AF2372" s="122">
        <v>0.35581595756000001</v>
      </c>
      <c r="AG2372" s="122">
        <v>0.33203559231640001</v>
      </c>
      <c r="AH2372" s="122">
        <v>0.3493978250252</v>
      </c>
      <c r="AI2372" s="122">
        <v>0.34859776292319999</v>
      </c>
      <c r="AJ2372" s="122">
        <v>0.32446307156199999</v>
      </c>
      <c r="AK2372" s="122">
        <v>0.32610838981279999</v>
      </c>
      <c r="AL2372" s="122">
        <v>0</v>
      </c>
    </row>
    <row r="2373" spans="1:38" hidden="1" x14ac:dyDescent="0.25">
      <c r="A2373" s="122" t="s">
        <v>1986</v>
      </c>
      <c r="B2373" s="122">
        <v>1</v>
      </c>
      <c r="C2373" s="122" t="s">
        <v>2185</v>
      </c>
      <c r="D2373" s="122" t="s">
        <v>2134</v>
      </c>
      <c r="E2373" s="122">
        <v>44</v>
      </c>
      <c r="F2373" s="122">
        <v>3.6139190612000001E-3</v>
      </c>
      <c r="G2373" s="122">
        <v>4.0384511831999996E-3</v>
      </c>
      <c r="H2373" s="122">
        <v>4.8225853815999998E-3</v>
      </c>
      <c r="I2373" s="122">
        <v>6.4608423572000001E-3</v>
      </c>
      <c r="J2373" s="122">
        <v>9.4503908827999993E-3</v>
      </c>
      <c r="K2373" s="122">
        <v>7.0355207356000002E-3</v>
      </c>
      <c r="L2373" s="122">
        <v>6.2516822703999999E-3</v>
      </c>
      <c r="M2373" s="122">
        <v>7.1025867276000004E-3</v>
      </c>
      <c r="N2373" s="122">
        <v>5.8974081348E-3</v>
      </c>
      <c r="O2373" s="122">
        <v>6.5862344799999997E-3</v>
      </c>
      <c r="P2373" s="122">
        <v>6.5453373048000004E-3</v>
      </c>
      <c r="Q2373" s="122">
        <v>9.2888783736000003E-3</v>
      </c>
      <c r="R2373" s="122">
        <v>6.4445683791999999E-3</v>
      </c>
      <c r="S2373" s="122">
        <v>5.2923845183999998E-3</v>
      </c>
      <c r="T2373" s="122">
        <v>6.0109649600000002E-3</v>
      </c>
      <c r="U2373" s="122">
        <v>7.2603944055999996E-3</v>
      </c>
      <c r="V2373" s="122">
        <v>7.8073775808E-3</v>
      </c>
      <c r="W2373" s="122">
        <v>5.6648214923999997E-3</v>
      </c>
      <c r="X2373" s="122">
        <v>3.5519888935999998E-3</v>
      </c>
      <c r="Y2373" s="122">
        <v>5.6779331307999998E-3</v>
      </c>
      <c r="Z2373" s="122">
        <v>5.0311462487999999E-3</v>
      </c>
      <c r="AA2373" s="122">
        <v>4.4585105403999997E-3</v>
      </c>
      <c r="AB2373" s="122">
        <v>4.2000846579999997E-3</v>
      </c>
      <c r="AC2373" s="122">
        <v>3.5411239612E-3</v>
      </c>
      <c r="AD2373" s="122">
        <v>3.5189666036E-3</v>
      </c>
      <c r="AE2373" s="122">
        <v>3.5643668815999998E-3</v>
      </c>
      <c r="AF2373" s="122">
        <v>3.1455955999999999E-3</v>
      </c>
      <c r="AG2373" s="122">
        <v>3.5802096792000001E-3</v>
      </c>
      <c r="AH2373" s="122">
        <v>3.5817432532000001E-3</v>
      </c>
      <c r="AI2373" s="122">
        <v>3.5594776504E-3</v>
      </c>
      <c r="AJ2373" s="122">
        <v>3.3716074503999998E-3</v>
      </c>
      <c r="AK2373" s="122">
        <v>3.56644015E-3</v>
      </c>
      <c r="AL2373" s="122">
        <v>0</v>
      </c>
    </row>
    <row r="2374" spans="1:38" hidden="1" x14ac:dyDescent="0.25">
      <c r="A2374" s="122" t="s">
        <v>1986</v>
      </c>
      <c r="B2374" s="122">
        <v>1</v>
      </c>
      <c r="C2374" s="122" t="s">
        <v>2185</v>
      </c>
      <c r="D2374" s="122" t="s">
        <v>2088</v>
      </c>
      <c r="E2374" s="122">
        <v>44</v>
      </c>
      <c r="F2374" s="122">
        <v>4.3889378901200003E-2</v>
      </c>
      <c r="G2374" s="122">
        <v>4.1005134265199999E-2</v>
      </c>
      <c r="H2374" s="122">
        <v>4.6729464933200002E-2</v>
      </c>
      <c r="I2374" s="122">
        <v>4.1240896678800001E-2</v>
      </c>
      <c r="J2374" s="122">
        <v>4.3512860610800001E-2</v>
      </c>
      <c r="K2374" s="122">
        <v>4.2152390014E-2</v>
      </c>
      <c r="L2374" s="122">
        <v>3.35261149748E-2</v>
      </c>
      <c r="M2374" s="122">
        <v>3.1371261588799999E-2</v>
      </c>
      <c r="N2374" s="122">
        <v>3.2434237889200003E-2</v>
      </c>
      <c r="O2374" s="122">
        <v>3.3402133371600001E-2</v>
      </c>
      <c r="P2374" s="122">
        <v>3.30013617444E-2</v>
      </c>
      <c r="Q2374" s="122">
        <v>3.5616695976399999E-2</v>
      </c>
      <c r="R2374" s="122">
        <v>2.8134430951199999E-2</v>
      </c>
      <c r="S2374" s="122">
        <v>2.6064480652E-2</v>
      </c>
      <c r="T2374" s="122">
        <v>2.78621741888E-2</v>
      </c>
      <c r="U2374" s="122">
        <v>2.7040301498000002E-2</v>
      </c>
      <c r="V2374" s="122">
        <v>3.1089049479599999E-2</v>
      </c>
      <c r="W2374" s="122">
        <v>3.9047778890400002E-2</v>
      </c>
      <c r="X2374" s="122">
        <v>2.6502188804000001E-2</v>
      </c>
      <c r="Y2374" s="122">
        <v>2.81281893172E-2</v>
      </c>
      <c r="Z2374" s="122">
        <v>2.5925903575599998E-2</v>
      </c>
      <c r="AA2374" s="122">
        <v>2.6337278696399999E-2</v>
      </c>
      <c r="AB2374" s="122">
        <v>2.5442598137600001E-2</v>
      </c>
      <c r="AC2374" s="122">
        <v>2.6327710320799998E-2</v>
      </c>
      <c r="AD2374" s="122">
        <v>2.7078715809600001E-2</v>
      </c>
      <c r="AE2374" s="122">
        <v>2.23963698392E-2</v>
      </c>
      <c r="AF2374" s="122">
        <v>2.0620987472400001E-2</v>
      </c>
      <c r="AG2374" s="122">
        <v>2.1806349207999998E-2</v>
      </c>
      <c r="AH2374" s="122">
        <v>2.14610152792E-2</v>
      </c>
      <c r="AI2374" s="122">
        <v>2.3686024387200001E-2</v>
      </c>
      <c r="AJ2374" s="122">
        <v>1.7420102610400001E-2</v>
      </c>
      <c r="AK2374" s="122">
        <v>1.7405705466799998E-2</v>
      </c>
      <c r="AL2374" s="122">
        <v>0</v>
      </c>
    </row>
    <row r="2375" spans="1:38" hidden="1" x14ac:dyDescent="0.25">
      <c r="A2375" s="122" t="s">
        <v>1986</v>
      </c>
      <c r="B2375" s="122">
        <v>1</v>
      </c>
      <c r="C2375" s="122" t="s">
        <v>2185</v>
      </c>
      <c r="D2375" s="122" t="s">
        <v>2089</v>
      </c>
      <c r="E2375" s="122">
        <v>44</v>
      </c>
      <c r="F2375" s="122">
        <v>0.19314754280079999</v>
      </c>
      <c r="G2375" s="122">
        <v>0.19806944307079999</v>
      </c>
      <c r="H2375" s="122">
        <v>0.19256023587919999</v>
      </c>
      <c r="I2375" s="122">
        <v>0.18418791868119999</v>
      </c>
      <c r="J2375" s="122">
        <v>0.1815411648876</v>
      </c>
      <c r="K2375" s="122">
        <v>0.17953662726719999</v>
      </c>
      <c r="L2375" s="122">
        <v>0.19230032811360001</v>
      </c>
      <c r="M2375" s="122">
        <v>0.18096110775679999</v>
      </c>
      <c r="N2375" s="122">
        <v>0.1652604431436</v>
      </c>
      <c r="O2375" s="122">
        <v>0.16818142037200001</v>
      </c>
      <c r="P2375" s="122">
        <v>0.16498035487359999</v>
      </c>
      <c r="Q2375" s="122">
        <v>0.15929289892039999</v>
      </c>
      <c r="R2375" s="122">
        <v>0.16040388673959999</v>
      </c>
      <c r="S2375" s="122">
        <v>0.15925730099720001</v>
      </c>
      <c r="T2375" s="122">
        <v>0.15268756649439999</v>
      </c>
      <c r="U2375" s="122">
        <v>0.1435492118452</v>
      </c>
      <c r="V2375" s="122">
        <v>0.1422326709608</v>
      </c>
      <c r="W2375" s="122">
        <v>0.1476381128432</v>
      </c>
      <c r="X2375" s="122">
        <v>0.14805027545560001</v>
      </c>
      <c r="Y2375" s="122">
        <v>0.150304195818</v>
      </c>
      <c r="Z2375" s="122">
        <v>0.157946267738</v>
      </c>
      <c r="AA2375" s="122">
        <v>0.15496935994399999</v>
      </c>
      <c r="AB2375" s="122">
        <v>0.1391313268156</v>
      </c>
      <c r="AC2375" s="122">
        <v>0.15635363867759999</v>
      </c>
      <c r="AD2375" s="122">
        <v>0.1507863199192</v>
      </c>
      <c r="AE2375" s="122">
        <v>0.13585413312239999</v>
      </c>
      <c r="AF2375" s="122">
        <v>0.1217760912816</v>
      </c>
      <c r="AG2375" s="122">
        <v>0.1209661675068</v>
      </c>
      <c r="AH2375" s="122">
        <v>0.13476053846079999</v>
      </c>
      <c r="AI2375" s="122">
        <v>0.14402911357520001</v>
      </c>
      <c r="AJ2375" s="122">
        <v>0.1256714743424</v>
      </c>
      <c r="AK2375" s="122">
        <v>0.1265342920576</v>
      </c>
      <c r="AL2375" s="122">
        <v>0</v>
      </c>
    </row>
    <row r="2376" spans="1:38" hidden="1" x14ac:dyDescent="0.25">
      <c r="A2376" s="122" t="s">
        <v>1986</v>
      </c>
      <c r="B2376" s="122">
        <v>1</v>
      </c>
      <c r="C2376" s="122" t="s">
        <v>2185</v>
      </c>
      <c r="D2376" s="122" t="s">
        <v>2090</v>
      </c>
      <c r="E2376" s="122">
        <v>44</v>
      </c>
      <c r="F2376" s="122">
        <v>7.7183557264800001E-2</v>
      </c>
      <c r="G2376" s="122">
        <v>8.0185968262400001E-2</v>
      </c>
      <c r="H2376" s="122">
        <v>7.92590051652E-2</v>
      </c>
      <c r="I2376" s="122">
        <v>8.1184590230800005E-2</v>
      </c>
      <c r="J2376" s="122">
        <v>7.8450852208399993E-2</v>
      </c>
      <c r="K2376" s="122">
        <v>8.0120957341600005E-2</v>
      </c>
      <c r="L2376" s="122">
        <v>8.1901239081200006E-2</v>
      </c>
      <c r="M2376" s="122">
        <v>8.4566135567199996E-2</v>
      </c>
      <c r="N2376" s="122">
        <v>8.19923146784E-2</v>
      </c>
      <c r="O2376" s="122">
        <v>8.1640298868800004E-2</v>
      </c>
      <c r="P2376" s="122">
        <v>8.1852143346399994E-2</v>
      </c>
      <c r="Q2376" s="122">
        <v>7.3700341467200003E-2</v>
      </c>
      <c r="R2376" s="122">
        <v>6.6502678844000004E-2</v>
      </c>
      <c r="S2376" s="122">
        <v>6.4537980007199999E-2</v>
      </c>
      <c r="T2376" s="122">
        <v>6.9394279553200003E-2</v>
      </c>
      <c r="U2376" s="122">
        <v>0.13039317683560001</v>
      </c>
      <c r="V2376" s="122">
        <v>0.1197733851328</v>
      </c>
      <c r="W2376" s="122">
        <v>0.12525347298520001</v>
      </c>
      <c r="X2376" s="122">
        <v>0.1303476586216</v>
      </c>
      <c r="Y2376" s="122">
        <v>8.2221622683200005E-2</v>
      </c>
      <c r="Z2376" s="122">
        <v>8.7037480118399999E-2</v>
      </c>
      <c r="AA2376" s="122">
        <v>8.3267321899999996E-2</v>
      </c>
      <c r="AB2376" s="122">
        <v>7.48820826292E-2</v>
      </c>
      <c r="AC2376" s="122">
        <v>8.6428317581199995E-2</v>
      </c>
      <c r="AD2376" s="122">
        <v>8.5624409236799995E-2</v>
      </c>
      <c r="AE2376" s="122">
        <v>0.15748930751119999</v>
      </c>
      <c r="AF2376" s="122">
        <v>0.15156950515279999</v>
      </c>
      <c r="AG2376" s="122">
        <v>0.16626593942000001</v>
      </c>
      <c r="AH2376" s="122">
        <v>0.17847243321039999</v>
      </c>
      <c r="AI2376" s="122">
        <v>0.1935787500584</v>
      </c>
      <c r="AJ2376" s="122">
        <v>0.16243885727720001</v>
      </c>
      <c r="AK2376" s="122">
        <v>0.17778355179479999</v>
      </c>
      <c r="AL2376" s="122">
        <v>0</v>
      </c>
    </row>
    <row r="2377" spans="1:38" hidden="1" x14ac:dyDescent="0.25">
      <c r="A2377" s="122" t="s">
        <v>1986</v>
      </c>
      <c r="B2377" s="122">
        <v>1</v>
      </c>
      <c r="C2377" s="122" t="s">
        <v>2185</v>
      </c>
      <c r="D2377" s="122" t="s">
        <v>2091</v>
      </c>
      <c r="E2377" s="122">
        <v>44</v>
      </c>
      <c r="F2377" s="122">
        <v>0.69878636021039997</v>
      </c>
      <c r="G2377" s="122">
        <v>0.71145719030400001</v>
      </c>
      <c r="H2377" s="122">
        <v>0.72201187014599999</v>
      </c>
      <c r="I2377" s="122">
        <v>0.58998846000920002</v>
      </c>
      <c r="J2377" s="122">
        <v>0.57265044543279997</v>
      </c>
      <c r="K2377" s="122">
        <v>0.56925839448240001</v>
      </c>
      <c r="L2377" s="122">
        <v>0.58032936960879999</v>
      </c>
      <c r="M2377" s="122">
        <v>0.51717487565239995</v>
      </c>
      <c r="N2377" s="122">
        <v>0.47621563830399999</v>
      </c>
      <c r="O2377" s="122">
        <v>0.45874936151520002</v>
      </c>
      <c r="P2377" s="122">
        <v>0.45928243244520001</v>
      </c>
      <c r="Q2377" s="122">
        <v>0.47619487632079999</v>
      </c>
      <c r="R2377" s="122">
        <v>0.47665170912799998</v>
      </c>
      <c r="S2377" s="122">
        <v>0.48361572589399998</v>
      </c>
      <c r="T2377" s="122">
        <v>0.46660092405359999</v>
      </c>
      <c r="U2377" s="122">
        <v>0.36333494011919998</v>
      </c>
      <c r="V2377" s="122">
        <v>0.345282886718</v>
      </c>
      <c r="W2377" s="122">
        <v>0.339881635884</v>
      </c>
      <c r="X2377" s="122">
        <v>0.34240048031839998</v>
      </c>
      <c r="Y2377" s="122">
        <v>0.3885106512448</v>
      </c>
      <c r="Z2377" s="122">
        <v>0.40796673387679999</v>
      </c>
      <c r="AA2377" s="122">
        <v>0.39966586835279999</v>
      </c>
      <c r="AB2377" s="122">
        <v>0.36685478660319998</v>
      </c>
      <c r="AC2377" s="122">
        <v>0.413937852286</v>
      </c>
      <c r="AD2377" s="122">
        <v>0.41464672941440001</v>
      </c>
      <c r="AE2377" s="122">
        <v>0.3002471896592</v>
      </c>
      <c r="AF2377" s="122">
        <v>0.29119212454359999</v>
      </c>
      <c r="AG2377" s="122">
        <v>0.28178876835759997</v>
      </c>
      <c r="AH2377" s="122">
        <v>0.30321862864159999</v>
      </c>
      <c r="AI2377" s="122">
        <v>0.30984934192800001</v>
      </c>
      <c r="AJ2377" s="122">
        <v>0.27979794399199998</v>
      </c>
      <c r="AK2377" s="122">
        <v>0.27414632875279998</v>
      </c>
      <c r="AL2377" s="122">
        <v>0</v>
      </c>
    </row>
    <row r="2378" spans="1:38" hidden="1" x14ac:dyDescent="0.25">
      <c r="A2378" s="122" t="s">
        <v>1986</v>
      </c>
      <c r="B2378" s="122">
        <v>1</v>
      </c>
      <c r="C2378" s="122" t="s">
        <v>2185</v>
      </c>
      <c r="D2378" s="122" t="s">
        <v>2092</v>
      </c>
      <c r="E2378" s="122">
        <v>44</v>
      </c>
      <c r="F2378" s="122">
        <v>0.43650008244920002</v>
      </c>
      <c r="G2378" s="122">
        <v>0.42965726979000002</v>
      </c>
      <c r="H2378" s="122">
        <v>0.437775270898</v>
      </c>
      <c r="I2378" s="122">
        <v>0.37449316278919997</v>
      </c>
      <c r="J2378" s="122">
        <v>0.36644115625599999</v>
      </c>
      <c r="K2378" s="122">
        <v>0.36324381572640002</v>
      </c>
      <c r="L2378" s="122">
        <v>0.3669043828604</v>
      </c>
      <c r="M2378" s="122">
        <v>0.3381893596144</v>
      </c>
      <c r="N2378" s="122">
        <v>0.30829940821399998</v>
      </c>
      <c r="O2378" s="122">
        <v>0.29744000960520001</v>
      </c>
      <c r="P2378" s="122">
        <v>0.29377500264840001</v>
      </c>
      <c r="Q2378" s="122">
        <v>0.30932254993640002</v>
      </c>
      <c r="R2378" s="122">
        <v>0.30888790779839997</v>
      </c>
      <c r="S2378" s="122">
        <v>0.31326346584120002</v>
      </c>
      <c r="T2378" s="122">
        <v>0.3069005740304</v>
      </c>
      <c r="U2378" s="122">
        <v>0.32651312474479999</v>
      </c>
      <c r="V2378" s="122">
        <v>0.30161111325520001</v>
      </c>
      <c r="W2378" s="122">
        <v>0.34284091326799998</v>
      </c>
      <c r="X2378" s="122">
        <v>0.34884903399360001</v>
      </c>
      <c r="Y2378" s="122">
        <v>0.32317320884799999</v>
      </c>
      <c r="Z2378" s="122">
        <v>0.30584623871760003</v>
      </c>
      <c r="AA2378" s="122">
        <v>0.29248588867679998</v>
      </c>
      <c r="AB2378" s="122">
        <v>0.25668296203480001</v>
      </c>
      <c r="AC2378" s="122">
        <v>0.28939484170239999</v>
      </c>
      <c r="AD2378" s="122">
        <v>0.28647927106120002</v>
      </c>
      <c r="AE2378" s="122">
        <v>0.26488834319080001</v>
      </c>
      <c r="AF2378" s="122">
        <v>0.27069341548199999</v>
      </c>
      <c r="AG2378" s="122">
        <v>0.24417115230479999</v>
      </c>
      <c r="AH2378" s="122">
        <v>0.27819597858360001</v>
      </c>
      <c r="AI2378" s="122">
        <v>0.27815878172879999</v>
      </c>
      <c r="AJ2378" s="122">
        <v>0.25242672576800002</v>
      </c>
      <c r="AK2378" s="122">
        <v>0.26694434611880002</v>
      </c>
      <c r="AL2378" s="122">
        <v>0</v>
      </c>
    </row>
    <row r="2379" spans="1:38" hidden="1" x14ac:dyDescent="0.25">
      <c r="A2379" s="122" t="s">
        <v>1986</v>
      </c>
      <c r="B2379" s="122">
        <v>1</v>
      </c>
      <c r="C2379" s="122" t="s">
        <v>2185</v>
      </c>
      <c r="D2379" s="122" t="s">
        <v>2093</v>
      </c>
      <c r="E2379" s="122">
        <v>44</v>
      </c>
      <c r="F2379" s="122">
        <v>0.1694778345064</v>
      </c>
      <c r="G2379" s="122">
        <v>0.17081018604439999</v>
      </c>
      <c r="H2379" s="122">
        <v>0.17195587791479999</v>
      </c>
      <c r="I2379" s="122">
        <v>0.16763524162839999</v>
      </c>
      <c r="J2379" s="122">
        <v>0.16332313651640001</v>
      </c>
      <c r="K2379" s="122">
        <v>0.16402897126839999</v>
      </c>
      <c r="L2379" s="122">
        <v>0.1673558425784</v>
      </c>
      <c r="M2379" s="122">
        <v>0.14867333321680001</v>
      </c>
      <c r="N2379" s="122">
        <v>0.13964440107519999</v>
      </c>
      <c r="O2379" s="122">
        <v>0.1331459860892</v>
      </c>
      <c r="P2379" s="122">
        <v>0.13328099980720001</v>
      </c>
      <c r="Q2379" s="122">
        <v>0.12781310911320001</v>
      </c>
      <c r="R2379" s="122">
        <v>0.12682380446399999</v>
      </c>
      <c r="S2379" s="122">
        <v>0.12772012748039999</v>
      </c>
      <c r="T2379" s="122">
        <v>0.1247161346956</v>
      </c>
      <c r="U2379" s="122">
        <v>0.11460239435400001</v>
      </c>
      <c r="V2379" s="122">
        <v>0.10976168287</v>
      </c>
      <c r="W2379" s="122">
        <v>0.11161334936639999</v>
      </c>
      <c r="X2379" s="122">
        <v>0.11679951421320001</v>
      </c>
      <c r="Y2379" s="122">
        <v>0.1149482340748</v>
      </c>
      <c r="Z2379" s="122">
        <v>0.1141453376084</v>
      </c>
      <c r="AA2379" s="122">
        <v>0.11037692293320001</v>
      </c>
      <c r="AB2379" s="122">
        <v>9.8754763984800001E-2</v>
      </c>
      <c r="AC2379" s="122">
        <v>0.1128758667148</v>
      </c>
      <c r="AD2379" s="122">
        <v>0.11496483168799999</v>
      </c>
      <c r="AE2379" s="122">
        <v>0.1008781525388</v>
      </c>
      <c r="AF2379" s="122">
        <v>9.4165204207199996E-2</v>
      </c>
      <c r="AG2379" s="122">
        <v>9.0479332280400004E-2</v>
      </c>
      <c r="AH2379" s="122">
        <v>0.1051100721552</v>
      </c>
      <c r="AI2379" s="122">
        <v>0.103385420208</v>
      </c>
      <c r="AJ2379" s="122">
        <v>9.3648680129199996E-2</v>
      </c>
      <c r="AK2379" s="122">
        <v>8.8249905951199997E-2</v>
      </c>
      <c r="AL2379" s="122">
        <v>0</v>
      </c>
    </row>
    <row r="2380" spans="1:38" hidden="1" x14ac:dyDescent="0.25">
      <c r="A2380" s="122" t="s">
        <v>1986</v>
      </c>
      <c r="B2380" s="122">
        <v>1</v>
      </c>
      <c r="C2380" s="122" t="s">
        <v>2185</v>
      </c>
      <c r="D2380" s="122" t="s">
        <v>2094</v>
      </c>
      <c r="E2380" s="122">
        <v>44</v>
      </c>
      <c r="F2380" s="122">
        <v>0.29318533795599999</v>
      </c>
      <c r="G2380" s="122">
        <v>0.30040884852720001</v>
      </c>
      <c r="H2380" s="122">
        <v>0.31046151981039999</v>
      </c>
      <c r="I2380" s="122">
        <v>0.29152703713560002</v>
      </c>
      <c r="J2380" s="122">
        <v>0.28082222524439998</v>
      </c>
      <c r="K2380" s="122">
        <v>0.27776349088320001</v>
      </c>
      <c r="L2380" s="122">
        <v>0.28262314000200001</v>
      </c>
      <c r="M2380" s="122">
        <v>0.2363607294972</v>
      </c>
      <c r="N2380" s="122">
        <v>0.21362469649079999</v>
      </c>
      <c r="O2380" s="122">
        <v>0.21545145435800001</v>
      </c>
      <c r="P2380" s="122">
        <v>0.2083492784016</v>
      </c>
      <c r="Q2380" s="122">
        <v>0.1998696208404</v>
      </c>
      <c r="R2380" s="122">
        <v>0.20204343218359999</v>
      </c>
      <c r="S2380" s="122">
        <v>0.2019507496972</v>
      </c>
      <c r="T2380" s="122">
        <v>0.2027022523316</v>
      </c>
      <c r="U2380" s="122">
        <v>0.2449669397</v>
      </c>
      <c r="V2380" s="122">
        <v>0.22908355596560001</v>
      </c>
      <c r="W2380" s="122">
        <v>0.22395803444279999</v>
      </c>
      <c r="X2380" s="122">
        <v>0.22349012135519999</v>
      </c>
      <c r="Y2380" s="122">
        <v>0.2387218742776</v>
      </c>
      <c r="Z2380" s="122">
        <v>0.25347053872559999</v>
      </c>
      <c r="AA2380" s="122">
        <v>0.24978543942520001</v>
      </c>
      <c r="AB2380" s="122">
        <v>0.2201666877256</v>
      </c>
      <c r="AC2380" s="122">
        <v>0.2505402523036</v>
      </c>
      <c r="AD2380" s="122">
        <v>0.2537370332644</v>
      </c>
      <c r="AE2380" s="122">
        <v>0.18709055913520001</v>
      </c>
      <c r="AF2380" s="122">
        <v>0.17577154660239999</v>
      </c>
      <c r="AG2380" s="122">
        <v>0.17485679001000001</v>
      </c>
      <c r="AH2380" s="122">
        <v>0.19346181128680001</v>
      </c>
      <c r="AI2380" s="122">
        <v>0.20035304200519999</v>
      </c>
      <c r="AJ2380" s="122">
        <v>0.16768419848880001</v>
      </c>
      <c r="AK2380" s="122">
        <v>0.16972333239679999</v>
      </c>
      <c r="AL2380" s="122">
        <v>0</v>
      </c>
    </row>
    <row r="2381" spans="1:38" hidden="1" x14ac:dyDescent="0.25">
      <c r="A2381" s="122" t="s">
        <v>1986</v>
      </c>
      <c r="B2381" s="122">
        <v>1</v>
      </c>
      <c r="C2381" s="122" t="s">
        <v>2185</v>
      </c>
      <c r="D2381" s="122" t="s">
        <v>2095</v>
      </c>
      <c r="E2381" s="122">
        <v>44</v>
      </c>
      <c r="F2381" s="122">
        <v>0.40004273634080001</v>
      </c>
      <c r="G2381" s="122">
        <v>0.39702121584720002</v>
      </c>
      <c r="H2381" s="122">
        <v>0.41496049050400002</v>
      </c>
      <c r="I2381" s="122">
        <v>0.4474561696248</v>
      </c>
      <c r="J2381" s="122">
        <v>0.44902076299080002</v>
      </c>
      <c r="K2381" s="122">
        <v>0.44624564486040003</v>
      </c>
      <c r="L2381" s="122">
        <v>0.46636782018959999</v>
      </c>
      <c r="M2381" s="122">
        <v>0.4203846090444</v>
      </c>
      <c r="N2381" s="122">
        <v>0.40792404738679999</v>
      </c>
      <c r="O2381" s="122">
        <v>0.41025955446000001</v>
      </c>
      <c r="P2381" s="122">
        <v>0.42668632229999998</v>
      </c>
      <c r="Q2381" s="122">
        <v>0.34862366161559999</v>
      </c>
      <c r="R2381" s="122">
        <v>0.3506294161188</v>
      </c>
      <c r="S2381" s="122">
        <v>0.3576956783288</v>
      </c>
      <c r="T2381" s="122">
        <v>0.37929055459959998</v>
      </c>
      <c r="U2381" s="122">
        <v>0.32361570723439997</v>
      </c>
      <c r="V2381" s="122">
        <v>0.31874442055960001</v>
      </c>
      <c r="W2381" s="122">
        <v>0.34278029854320002</v>
      </c>
      <c r="X2381" s="122">
        <v>0.27295015032600001</v>
      </c>
      <c r="Y2381" s="122">
        <v>0.2751936431832</v>
      </c>
      <c r="Z2381" s="122">
        <v>0.29319793014959999</v>
      </c>
      <c r="AA2381" s="122">
        <v>0.3034597648208</v>
      </c>
      <c r="AB2381" s="122">
        <v>0.29794081798319999</v>
      </c>
      <c r="AC2381" s="122">
        <v>0.29976972546640002</v>
      </c>
      <c r="AD2381" s="122">
        <v>0.29416613035040001</v>
      </c>
      <c r="AE2381" s="122">
        <v>0.26118269945599998</v>
      </c>
      <c r="AF2381" s="122">
        <v>0.2676318190784</v>
      </c>
      <c r="AG2381" s="122">
        <v>0.27982997570079998</v>
      </c>
      <c r="AH2381" s="122">
        <v>0.24263992205320001</v>
      </c>
      <c r="AI2381" s="122">
        <v>0.23238452427680001</v>
      </c>
      <c r="AJ2381" s="122">
        <v>0.23228038815800001</v>
      </c>
      <c r="AK2381" s="122">
        <v>0.22712303552400001</v>
      </c>
      <c r="AL2381" s="122">
        <v>0</v>
      </c>
    </row>
    <row r="2382" spans="1:38" hidden="1" x14ac:dyDescent="0.25">
      <c r="A2382" s="122" t="s">
        <v>1986</v>
      </c>
      <c r="B2382" s="122">
        <v>1</v>
      </c>
      <c r="C2382" s="122" t="s">
        <v>2185</v>
      </c>
      <c r="D2382" s="122" t="s">
        <v>2096</v>
      </c>
      <c r="E2382" s="122">
        <v>44</v>
      </c>
      <c r="F2382" s="122">
        <v>0.39977841341480003</v>
      </c>
      <c r="G2382" s="122">
        <v>0.3984630045816</v>
      </c>
      <c r="H2382" s="122">
        <v>0.4076450610372</v>
      </c>
      <c r="I2382" s="122">
        <v>0.40341817124000001</v>
      </c>
      <c r="J2382" s="122">
        <v>0.39412160780720001</v>
      </c>
      <c r="K2382" s="122">
        <v>0.38699536282680003</v>
      </c>
      <c r="L2382" s="122">
        <v>0.40001690620640001</v>
      </c>
      <c r="M2382" s="122">
        <v>0.34725018047439998</v>
      </c>
      <c r="N2382" s="122">
        <v>0.3110382713116</v>
      </c>
      <c r="O2382" s="122">
        <v>0.29834541425360001</v>
      </c>
      <c r="P2382" s="122">
        <v>0.3112736773748</v>
      </c>
      <c r="Q2382" s="122">
        <v>0.28066092377399998</v>
      </c>
      <c r="R2382" s="122">
        <v>0.27785193133039998</v>
      </c>
      <c r="S2382" s="122">
        <v>0.28888020290080002</v>
      </c>
      <c r="T2382" s="122">
        <v>0.28255988512919999</v>
      </c>
      <c r="U2382" s="122">
        <v>0.19604817539719999</v>
      </c>
      <c r="V2382" s="122">
        <v>0.17853665094999999</v>
      </c>
      <c r="W2382" s="122">
        <v>0.18227244070279999</v>
      </c>
      <c r="X2382" s="122">
        <v>0.17703207323199999</v>
      </c>
      <c r="Y2382" s="122">
        <v>0.23265651366160001</v>
      </c>
      <c r="Z2382" s="122">
        <v>0.24507602630559999</v>
      </c>
      <c r="AA2382" s="122">
        <v>0.24246377870399999</v>
      </c>
      <c r="AB2382" s="122">
        <v>0.20942519170439999</v>
      </c>
      <c r="AC2382" s="122">
        <v>0.23687081078360001</v>
      </c>
      <c r="AD2382" s="122">
        <v>0.23989091327039999</v>
      </c>
      <c r="AE2382" s="122">
        <v>0.22502197572679999</v>
      </c>
      <c r="AF2382" s="122">
        <v>0.1965340643056</v>
      </c>
      <c r="AG2382" s="122">
        <v>0.19460379420999999</v>
      </c>
      <c r="AH2382" s="122">
        <v>0.19223676582599999</v>
      </c>
      <c r="AI2382" s="122">
        <v>0.21170804811239999</v>
      </c>
      <c r="AJ2382" s="122">
        <v>0.1758314153792</v>
      </c>
      <c r="AK2382" s="122">
        <v>0.18507714494640001</v>
      </c>
      <c r="AL2382" s="122">
        <v>0</v>
      </c>
    </row>
    <row r="2383" spans="1:38" hidden="1" x14ac:dyDescent="0.25">
      <c r="A2383" s="122" t="s">
        <v>1986</v>
      </c>
      <c r="B2383" s="122">
        <v>1</v>
      </c>
      <c r="C2383" s="122" t="s">
        <v>2185</v>
      </c>
      <c r="D2383" s="122" t="s">
        <v>2097</v>
      </c>
      <c r="E2383" s="122">
        <v>44</v>
      </c>
      <c r="F2383" s="122">
        <v>0.25441689259560002</v>
      </c>
      <c r="G2383" s="122">
        <v>0.25173272054559998</v>
      </c>
      <c r="H2383" s="122">
        <v>0.2564732356312</v>
      </c>
      <c r="I2383" s="122">
        <v>0.29094218494039997</v>
      </c>
      <c r="J2383" s="122">
        <v>0.28412458754960002</v>
      </c>
      <c r="K2383" s="122">
        <v>0.29015143833759999</v>
      </c>
      <c r="L2383" s="122">
        <v>0.28793943222520002</v>
      </c>
      <c r="M2383" s="122">
        <v>0.25562735265480002</v>
      </c>
      <c r="N2383" s="122">
        <v>0.2428268354708</v>
      </c>
      <c r="O2383" s="122">
        <v>0.23046444876280001</v>
      </c>
      <c r="P2383" s="122">
        <v>0.2330467414688</v>
      </c>
      <c r="Q2383" s="122">
        <v>0.2035147313864</v>
      </c>
      <c r="R2383" s="122">
        <v>0.19727218710079999</v>
      </c>
      <c r="S2383" s="122">
        <v>0.2035261720688</v>
      </c>
      <c r="T2383" s="122">
        <v>0.20595623792519999</v>
      </c>
      <c r="U2383" s="122">
        <v>0.18614554145600001</v>
      </c>
      <c r="V2383" s="122">
        <v>0.1730014398336</v>
      </c>
      <c r="W2383" s="122">
        <v>0.175723848972</v>
      </c>
      <c r="X2383" s="122">
        <v>0.1739139753036</v>
      </c>
      <c r="Y2383" s="122">
        <v>0.21410606658</v>
      </c>
      <c r="Z2383" s="122">
        <v>0.21611982197679999</v>
      </c>
      <c r="AA2383" s="122">
        <v>0.20533650213720001</v>
      </c>
      <c r="AB2383" s="122">
        <v>0.18573592970239999</v>
      </c>
      <c r="AC2383" s="122">
        <v>0.20925045217999999</v>
      </c>
      <c r="AD2383" s="122">
        <v>0.21288606500560001</v>
      </c>
      <c r="AE2383" s="122">
        <v>0.15211101213280001</v>
      </c>
      <c r="AF2383" s="122">
        <v>0.1384332563348</v>
      </c>
      <c r="AG2383" s="122">
        <v>0.13076619666600001</v>
      </c>
      <c r="AH2383" s="122">
        <v>0.14884757381479999</v>
      </c>
      <c r="AI2383" s="122">
        <v>0.14001957514159999</v>
      </c>
      <c r="AJ2383" s="122">
        <v>0.1244682613496</v>
      </c>
      <c r="AK2383" s="122">
        <v>0.1220263102296</v>
      </c>
      <c r="AL2383" s="122">
        <v>0</v>
      </c>
    </row>
    <row r="2384" spans="1:38" hidden="1" x14ac:dyDescent="0.25">
      <c r="A2384" s="122" t="s">
        <v>1986</v>
      </c>
      <c r="B2384" s="122">
        <v>1</v>
      </c>
      <c r="C2384" s="122" t="s">
        <v>2185</v>
      </c>
      <c r="D2384" s="122" t="s">
        <v>2098</v>
      </c>
      <c r="E2384" s="122">
        <v>44</v>
      </c>
      <c r="F2384" s="122">
        <v>0.16529755849880001</v>
      </c>
      <c r="G2384" s="122">
        <v>0.17442663201319999</v>
      </c>
      <c r="H2384" s="122">
        <v>0.17674362226080001</v>
      </c>
      <c r="I2384" s="122">
        <v>0.17147179826280001</v>
      </c>
      <c r="J2384" s="122">
        <v>0.17186363830160001</v>
      </c>
      <c r="K2384" s="122">
        <v>0.17937275166719999</v>
      </c>
      <c r="L2384" s="122">
        <v>0.17909874592399999</v>
      </c>
      <c r="M2384" s="122">
        <v>0.16744697796120001</v>
      </c>
      <c r="N2384" s="122">
        <v>0.1434002632552</v>
      </c>
      <c r="O2384" s="122">
        <v>0.148834680862</v>
      </c>
      <c r="P2384" s="122">
        <v>0.15758316749279999</v>
      </c>
      <c r="Q2384" s="122">
        <v>0.14453295567480001</v>
      </c>
      <c r="R2384" s="122">
        <v>0.13985488085520001</v>
      </c>
      <c r="S2384" s="122">
        <v>0.1320179111216</v>
      </c>
      <c r="T2384" s="122">
        <v>0.13507066164760001</v>
      </c>
      <c r="U2384" s="122">
        <v>0.16203264233520001</v>
      </c>
      <c r="V2384" s="122">
        <v>0.14642459942040001</v>
      </c>
      <c r="W2384" s="122">
        <v>0.1535547298488</v>
      </c>
      <c r="X2384" s="122">
        <v>0.1736965847792</v>
      </c>
      <c r="Y2384" s="122">
        <v>0.21418506881800001</v>
      </c>
      <c r="Z2384" s="122">
        <v>0.22619432311279999</v>
      </c>
      <c r="AA2384" s="122">
        <v>0.22691356971919999</v>
      </c>
      <c r="AB2384" s="122">
        <v>0.20047586537439999</v>
      </c>
      <c r="AC2384" s="122">
        <v>0.2331154647332</v>
      </c>
      <c r="AD2384" s="122">
        <v>0.23033344069119999</v>
      </c>
      <c r="AE2384" s="122">
        <v>0.30265162682719998</v>
      </c>
      <c r="AF2384" s="122">
        <v>0.229080410314</v>
      </c>
      <c r="AG2384" s="122">
        <v>0.22556475236679999</v>
      </c>
      <c r="AH2384" s="122">
        <v>0.25523527790880002</v>
      </c>
      <c r="AI2384" s="122">
        <v>0.27029910708639998</v>
      </c>
      <c r="AJ2384" s="122">
        <v>0.2205123269972</v>
      </c>
      <c r="AK2384" s="122">
        <v>0.21532853834519999</v>
      </c>
      <c r="AL2384" s="122">
        <v>0</v>
      </c>
    </row>
    <row r="2385" spans="1:38" hidden="1" x14ac:dyDescent="0.25">
      <c r="A2385" s="122" t="s">
        <v>1986</v>
      </c>
      <c r="B2385" s="122">
        <v>1</v>
      </c>
      <c r="C2385" s="122" t="s">
        <v>2185</v>
      </c>
      <c r="D2385" s="122" t="s">
        <v>2099</v>
      </c>
      <c r="E2385" s="122">
        <v>44</v>
      </c>
      <c r="F2385" s="122">
        <v>0.66583564354439995</v>
      </c>
      <c r="G2385" s="122">
        <v>0.67128374223679999</v>
      </c>
      <c r="H2385" s="122">
        <v>0.67952591265439999</v>
      </c>
      <c r="I2385" s="122">
        <v>0.56183923348840004</v>
      </c>
      <c r="J2385" s="122">
        <v>0.54892787197360005</v>
      </c>
      <c r="K2385" s="122">
        <v>0.54698802138960001</v>
      </c>
      <c r="L2385" s="122">
        <v>0.5692724158968</v>
      </c>
      <c r="M2385" s="122">
        <v>0.49765151546039998</v>
      </c>
      <c r="N2385" s="122">
        <v>0.45199391225520003</v>
      </c>
      <c r="O2385" s="122">
        <v>0.4463984430388</v>
      </c>
      <c r="P2385" s="122">
        <v>0.446853569176</v>
      </c>
      <c r="Q2385" s="122">
        <v>0.45228249576719998</v>
      </c>
      <c r="R2385" s="122">
        <v>0.44761626544880001</v>
      </c>
      <c r="S2385" s="122">
        <v>0.45013045807239999</v>
      </c>
      <c r="T2385" s="122">
        <v>0.44928335158839999</v>
      </c>
      <c r="U2385" s="122">
        <v>0.5364860303208</v>
      </c>
      <c r="V2385" s="122">
        <v>0.48440332733800001</v>
      </c>
      <c r="W2385" s="122">
        <v>0.50466457557879996</v>
      </c>
      <c r="X2385" s="122">
        <v>0.51702464984800001</v>
      </c>
      <c r="Y2385" s="122">
        <v>0.40274182585559998</v>
      </c>
      <c r="Z2385" s="122">
        <v>0.42063045212439998</v>
      </c>
      <c r="AA2385" s="122">
        <v>0.41908836034519997</v>
      </c>
      <c r="AB2385" s="122">
        <v>0.38119793604199997</v>
      </c>
      <c r="AC2385" s="122">
        <v>0.4310946750488</v>
      </c>
      <c r="AD2385" s="122">
        <v>0.43621955452599998</v>
      </c>
      <c r="AE2385" s="122">
        <v>0.58728439132160004</v>
      </c>
      <c r="AF2385" s="122">
        <v>0.52448380966520003</v>
      </c>
      <c r="AG2385" s="122">
        <v>0.51786762834800004</v>
      </c>
      <c r="AH2385" s="122">
        <v>0.57889710094439994</v>
      </c>
      <c r="AI2385" s="122">
        <v>0.59224920102879997</v>
      </c>
      <c r="AJ2385" s="122">
        <v>0.51604831939920004</v>
      </c>
      <c r="AK2385" s="122">
        <v>0.4976481018824</v>
      </c>
      <c r="AL2385" s="122">
        <v>0</v>
      </c>
    </row>
    <row r="2386" spans="1:38" hidden="1" x14ac:dyDescent="0.25">
      <c r="A2386" s="122" t="s">
        <v>1986</v>
      </c>
      <c r="B2386" s="122">
        <v>1</v>
      </c>
      <c r="C2386" s="122" t="s">
        <v>2185</v>
      </c>
      <c r="D2386" s="122" t="s">
        <v>2100</v>
      </c>
      <c r="E2386" s="122">
        <v>44</v>
      </c>
      <c r="F2386" s="122">
        <v>0.31074568478519998</v>
      </c>
      <c r="G2386" s="122">
        <v>0.30959466617519998</v>
      </c>
      <c r="H2386" s="122">
        <v>0.31544078791680003</v>
      </c>
      <c r="I2386" s="122">
        <v>0.30685151244160003</v>
      </c>
      <c r="J2386" s="122">
        <v>0.30681116286519999</v>
      </c>
      <c r="K2386" s="122">
        <v>0.30916839825480003</v>
      </c>
      <c r="L2386" s="122">
        <v>0.31178715020320003</v>
      </c>
      <c r="M2386" s="122">
        <v>0.29166666029760002</v>
      </c>
      <c r="N2386" s="122">
        <v>0.2713982341224</v>
      </c>
      <c r="O2386" s="122">
        <v>0.25612609587879998</v>
      </c>
      <c r="P2386" s="122">
        <v>0.26315172345839999</v>
      </c>
      <c r="Q2386" s="122">
        <v>0.25957005288480001</v>
      </c>
      <c r="R2386" s="122">
        <v>0.25246159955800002</v>
      </c>
      <c r="S2386" s="122">
        <v>0.2492701192632</v>
      </c>
      <c r="T2386" s="122">
        <v>0.25252573153919999</v>
      </c>
      <c r="U2386" s="122">
        <v>0.26779427493840002</v>
      </c>
      <c r="V2386" s="122">
        <v>0.25251146056360002</v>
      </c>
      <c r="W2386" s="122">
        <v>0.25796998802400001</v>
      </c>
      <c r="X2386" s="122">
        <v>0.2663565110444</v>
      </c>
      <c r="Y2386" s="122">
        <v>0.27640490494960002</v>
      </c>
      <c r="Z2386" s="122">
        <v>0.28831925053680002</v>
      </c>
      <c r="AA2386" s="122">
        <v>0.28389399825360001</v>
      </c>
      <c r="AB2386" s="122">
        <v>0.25471299439040002</v>
      </c>
      <c r="AC2386" s="122">
        <v>0.29682365814360001</v>
      </c>
      <c r="AD2386" s="122">
        <v>0.31908007747279998</v>
      </c>
      <c r="AE2386" s="122">
        <v>0.3225188455104</v>
      </c>
      <c r="AF2386" s="122">
        <v>0.30538178381480002</v>
      </c>
      <c r="AG2386" s="122">
        <v>0.29267533498839998</v>
      </c>
      <c r="AH2386" s="122">
        <v>0.34069754294240001</v>
      </c>
      <c r="AI2386" s="122">
        <v>0.36463927213280001</v>
      </c>
      <c r="AJ2386" s="122">
        <v>0.2977329353964</v>
      </c>
      <c r="AK2386" s="122">
        <v>0.29120235831399999</v>
      </c>
      <c r="AL2386" s="122">
        <v>0</v>
      </c>
    </row>
    <row r="2387" spans="1:38" hidden="1" x14ac:dyDescent="0.25">
      <c r="A2387" s="122" t="s">
        <v>1986</v>
      </c>
      <c r="B2387" s="122">
        <v>1</v>
      </c>
      <c r="C2387" s="122" t="s">
        <v>2185</v>
      </c>
      <c r="D2387" s="122" t="s">
        <v>2101</v>
      </c>
      <c r="E2387" s="122">
        <v>44</v>
      </c>
      <c r="F2387" s="122">
        <v>0.33417809061280002</v>
      </c>
      <c r="G2387" s="122">
        <v>0.33464806452279999</v>
      </c>
      <c r="H2387" s="122">
        <v>0.33826386502439998</v>
      </c>
      <c r="I2387" s="122">
        <v>0.33797887149040001</v>
      </c>
      <c r="J2387" s="122">
        <v>0.3324954483816</v>
      </c>
      <c r="K2387" s="122">
        <v>0.33306030167759998</v>
      </c>
      <c r="L2387" s="122">
        <v>0.34014817774</v>
      </c>
      <c r="M2387" s="122">
        <v>0.31574997771800001</v>
      </c>
      <c r="N2387" s="122">
        <v>0.278862667944</v>
      </c>
      <c r="O2387" s="122">
        <v>0.27449115188040002</v>
      </c>
      <c r="P2387" s="122">
        <v>0.26678989897560001</v>
      </c>
      <c r="Q2387" s="122">
        <v>0.27836908363040003</v>
      </c>
      <c r="R2387" s="122">
        <v>0.26741961424080002</v>
      </c>
      <c r="S2387" s="122">
        <v>0.26872539065680001</v>
      </c>
      <c r="T2387" s="122">
        <v>0.26392225893319998</v>
      </c>
      <c r="U2387" s="122">
        <v>0.33343522762479999</v>
      </c>
      <c r="V2387" s="122">
        <v>0.30972596680199999</v>
      </c>
      <c r="W2387" s="122">
        <v>0.30930841544960003</v>
      </c>
      <c r="X2387" s="122">
        <v>0.32028504393759999</v>
      </c>
      <c r="Y2387" s="122">
        <v>0.36303878438519999</v>
      </c>
      <c r="Z2387" s="122">
        <v>0.38457374017439999</v>
      </c>
      <c r="AA2387" s="122">
        <v>0.36784742494360001</v>
      </c>
      <c r="AB2387" s="122">
        <v>0.32293926298480002</v>
      </c>
      <c r="AC2387" s="122">
        <v>0.38581602655679997</v>
      </c>
      <c r="AD2387" s="122">
        <v>0.39495664242720002</v>
      </c>
      <c r="AE2387" s="122">
        <v>0.2873428404028</v>
      </c>
      <c r="AF2387" s="122">
        <v>0.26734152032559999</v>
      </c>
      <c r="AG2387" s="122">
        <v>0.25645388557600002</v>
      </c>
      <c r="AH2387" s="122">
        <v>0.30801776636680001</v>
      </c>
      <c r="AI2387" s="122">
        <v>0.3017187572924</v>
      </c>
      <c r="AJ2387" s="122">
        <v>0.26682571707120001</v>
      </c>
      <c r="AK2387" s="122">
        <v>0.25953789602159999</v>
      </c>
      <c r="AL2387" s="122">
        <v>0</v>
      </c>
    </row>
    <row r="2388" spans="1:38" hidden="1" x14ac:dyDescent="0.25">
      <c r="A2388" s="122" t="s">
        <v>1986</v>
      </c>
      <c r="B2388" s="122">
        <v>1</v>
      </c>
      <c r="C2388" s="122" t="s">
        <v>2185</v>
      </c>
      <c r="D2388" s="122" t="s">
        <v>2135</v>
      </c>
      <c r="E2388" s="122">
        <v>44</v>
      </c>
      <c r="F2388" s="122">
        <v>2.5092981116000002E-3</v>
      </c>
      <c r="G2388" s="122">
        <v>2.3572252340000001E-3</v>
      </c>
      <c r="H2388" s="122">
        <v>2.7152171200000002E-3</v>
      </c>
      <c r="I2388" s="122">
        <v>2.5052898975999999E-3</v>
      </c>
      <c r="J2388" s="122">
        <v>1.9353475736E-3</v>
      </c>
      <c r="K2388" s="122">
        <v>1.6004316299999999E-3</v>
      </c>
      <c r="L2388" s="122">
        <v>1.2588410911999999E-3</v>
      </c>
      <c r="M2388" s="122">
        <v>1.1933759964E-3</v>
      </c>
      <c r="N2388" s="122">
        <v>1.217957706E-3</v>
      </c>
      <c r="O2388" s="122">
        <v>2.02539036E-3</v>
      </c>
      <c r="P2388" s="122">
        <v>3.2729807095999998E-3</v>
      </c>
      <c r="Q2388" s="122">
        <v>9.6138035028000002E-3</v>
      </c>
      <c r="R2388" s="122">
        <v>6.6378611403999999E-3</v>
      </c>
      <c r="S2388" s="122">
        <v>8.3606904023999992E-3</v>
      </c>
      <c r="T2388" s="122">
        <v>9.3330477324000006E-3</v>
      </c>
      <c r="U2388" s="122">
        <v>8.2436950428000002E-3</v>
      </c>
      <c r="V2388" s="122">
        <v>1.0028068946E-2</v>
      </c>
      <c r="W2388" s="122">
        <v>5.3194182999999999E-3</v>
      </c>
      <c r="X2388" s="122">
        <v>7.0169731071999999E-3</v>
      </c>
      <c r="Y2388" s="122">
        <v>3.3575524108000001E-3</v>
      </c>
      <c r="Z2388" s="122">
        <v>1.6276553132E-3</v>
      </c>
      <c r="AA2388" s="122">
        <v>1.3976084976000001E-3</v>
      </c>
      <c r="AB2388" s="122">
        <v>7.1798048279999996E-4</v>
      </c>
      <c r="AC2388" s="122">
        <v>6.3319235839999998E-4</v>
      </c>
      <c r="AD2388" s="122">
        <v>1.5672009164000001E-3</v>
      </c>
      <c r="AE2388" s="122">
        <v>1.3771457252000001E-3</v>
      </c>
      <c r="AF2388" s="122">
        <v>1.38052817E-3</v>
      </c>
      <c r="AG2388" s="122">
        <v>1.3853873740000001E-3</v>
      </c>
      <c r="AH2388" s="122">
        <v>1.3859063316E-3</v>
      </c>
      <c r="AI2388" s="122">
        <v>1.3772655736000001E-3</v>
      </c>
      <c r="AJ2388" s="122">
        <v>1.3276756584000001E-3</v>
      </c>
      <c r="AK2388" s="122">
        <v>1.3661379787999999E-3</v>
      </c>
      <c r="AL2388" s="122">
        <v>0</v>
      </c>
    </row>
    <row r="2389" spans="1:38" hidden="1" x14ac:dyDescent="0.25">
      <c r="A2389" s="122" t="s">
        <v>1986</v>
      </c>
      <c r="B2389" s="122">
        <v>1</v>
      </c>
      <c r="C2389" s="122" t="s">
        <v>2185</v>
      </c>
      <c r="D2389" s="122" t="s">
        <v>2102</v>
      </c>
      <c r="E2389" s="122">
        <v>44</v>
      </c>
      <c r="F2389" s="122">
        <v>0.24822465377360001</v>
      </c>
      <c r="G2389" s="122">
        <v>0.26141617970160003</v>
      </c>
      <c r="H2389" s="122">
        <v>0.26307640705919999</v>
      </c>
      <c r="I2389" s="122">
        <v>0.24550457902039999</v>
      </c>
      <c r="J2389" s="122">
        <v>0.24838754793439999</v>
      </c>
      <c r="K2389" s="122">
        <v>0.24429964144880001</v>
      </c>
      <c r="L2389" s="122">
        <v>0.2373944400212</v>
      </c>
      <c r="M2389" s="122">
        <v>0.20637335635279999</v>
      </c>
      <c r="N2389" s="122">
        <v>0.18154705835279999</v>
      </c>
      <c r="O2389" s="122">
        <v>0.18386595956400001</v>
      </c>
      <c r="P2389" s="122">
        <v>0.19452495509439999</v>
      </c>
      <c r="Q2389" s="122">
        <v>0.17398186562119999</v>
      </c>
      <c r="R2389" s="122">
        <v>0.162822869664</v>
      </c>
      <c r="S2389" s="122">
        <v>0.15590420842079999</v>
      </c>
      <c r="T2389" s="122">
        <v>0.17095922828599999</v>
      </c>
      <c r="U2389" s="122">
        <v>0.177438104214</v>
      </c>
      <c r="V2389" s="122">
        <v>0.17322253018</v>
      </c>
      <c r="W2389" s="122">
        <v>0.1732838297148</v>
      </c>
      <c r="X2389" s="122">
        <v>0.15819217893080001</v>
      </c>
      <c r="Y2389" s="122">
        <v>0.1567428032464</v>
      </c>
      <c r="Z2389" s="122">
        <v>0.17458717874919999</v>
      </c>
      <c r="AA2389" s="122">
        <v>0.1723884395212</v>
      </c>
      <c r="AB2389" s="122">
        <v>0.17738006650839999</v>
      </c>
      <c r="AC2389" s="122">
        <v>0.17356877937000001</v>
      </c>
      <c r="AD2389" s="122">
        <v>0.1728902816788</v>
      </c>
      <c r="AE2389" s="122">
        <v>0.13589673258000001</v>
      </c>
      <c r="AF2389" s="122">
        <v>0.1346050206004</v>
      </c>
      <c r="AG2389" s="122">
        <v>0.1232408365328</v>
      </c>
      <c r="AH2389" s="122">
        <v>0.13087799357919999</v>
      </c>
      <c r="AI2389" s="122">
        <v>0.13090071672440001</v>
      </c>
      <c r="AJ2389" s="122">
        <v>0.12797957857440001</v>
      </c>
      <c r="AK2389" s="122">
        <v>0.1244173122696</v>
      </c>
      <c r="AL2389" s="122">
        <v>0</v>
      </c>
    </row>
    <row r="2390" spans="1:38" hidden="1" x14ac:dyDescent="0.25">
      <c r="A2390" s="122" t="s">
        <v>1986</v>
      </c>
      <c r="B2390" s="122">
        <v>1</v>
      </c>
      <c r="C2390" s="122" t="s">
        <v>2185</v>
      </c>
      <c r="D2390" s="122" t="s">
        <v>2103</v>
      </c>
      <c r="E2390" s="122">
        <v>44</v>
      </c>
      <c r="F2390" s="122">
        <v>6.8840757731200006E-2</v>
      </c>
      <c r="G2390" s="122">
        <v>7.3426875129999999E-2</v>
      </c>
      <c r="H2390" s="122">
        <v>6.6072743685199997E-2</v>
      </c>
      <c r="I2390" s="122">
        <v>6.4654494408000002E-2</v>
      </c>
      <c r="J2390" s="122">
        <v>6.5760102987600003E-2</v>
      </c>
      <c r="K2390" s="122">
        <v>7.2692430389599993E-2</v>
      </c>
      <c r="L2390" s="122">
        <v>7.0355097041600007E-2</v>
      </c>
      <c r="M2390" s="122">
        <v>7.1956741682000003E-2</v>
      </c>
      <c r="N2390" s="122">
        <v>6.4428640662400005E-2</v>
      </c>
      <c r="O2390" s="122">
        <v>6.4936486781599995E-2</v>
      </c>
      <c r="P2390" s="122">
        <v>6.5848229714400006E-2</v>
      </c>
      <c r="Q2390" s="122">
        <v>5.3690370927199998E-2</v>
      </c>
      <c r="R2390" s="122">
        <v>5.1972170527199997E-2</v>
      </c>
      <c r="S2390" s="122">
        <v>5.30300451156E-2</v>
      </c>
      <c r="T2390" s="122">
        <v>5.5858188038800001E-2</v>
      </c>
      <c r="U2390" s="122">
        <v>0.1011692051608</v>
      </c>
      <c r="V2390" s="122">
        <v>9.6257093867199994E-2</v>
      </c>
      <c r="W2390" s="122">
        <v>0.1004207167628</v>
      </c>
      <c r="X2390" s="122">
        <v>0.103510898036</v>
      </c>
      <c r="Y2390" s="122">
        <v>6.9053545836799998E-2</v>
      </c>
      <c r="Z2390" s="122">
        <v>6.7394441973600006E-2</v>
      </c>
      <c r="AA2390" s="122">
        <v>6.0388200143600003E-2</v>
      </c>
      <c r="AB2390" s="122">
        <v>5.4077047281600003E-2</v>
      </c>
      <c r="AC2390" s="122">
        <v>6.3069979392E-2</v>
      </c>
      <c r="AD2390" s="122">
        <v>6.28136474784E-2</v>
      </c>
      <c r="AE2390" s="122">
        <v>0.12869145846480001</v>
      </c>
      <c r="AF2390" s="122">
        <v>0.13390071944759999</v>
      </c>
      <c r="AG2390" s="122">
        <v>0.1327503871456</v>
      </c>
      <c r="AH2390" s="122">
        <v>0.16318603725200001</v>
      </c>
      <c r="AI2390" s="122">
        <v>0.1602247862376</v>
      </c>
      <c r="AJ2390" s="122">
        <v>0.1391866930608</v>
      </c>
      <c r="AK2390" s="122">
        <v>0.1511357717912</v>
      </c>
      <c r="AL2390" s="122">
        <v>0</v>
      </c>
    </row>
    <row r="2391" spans="1:38" hidden="1" x14ac:dyDescent="0.25">
      <c r="A2391" s="122" t="s">
        <v>1986</v>
      </c>
      <c r="B2391" s="122">
        <v>1</v>
      </c>
      <c r="C2391" s="122" t="s">
        <v>2185</v>
      </c>
      <c r="D2391" s="122" t="s">
        <v>2104</v>
      </c>
      <c r="E2391" s="122">
        <v>44</v>
      </c>
      <c r="F2391" s="122">
        <v>0.42823766167839999</v>
      </c>
      <c r="G2391" s="122">
        <v>0.40802208104280002</v>
      </c>
      <c r="H2391" s="122">
        <v>0.43992046042560001</v>
      </c>
      <c r="I2391" s="122">
        <v>0.49347099684399998</v>
      </c>
      <c r="J2391" s="122">
        <v>0.48333583548039999</v>
      </c>
      <c r="K2391" s="122">
        <v>0.48958014398439997</v>
      </c>
      <c r="L2391" s="122">
        <v>0.49896173402319999</v>
      </c>
      <c r="M2391" s="122">
        <v>0.4606818261192</v>
      </c>
      <c r="N2391" s="122">
        <v>0.43690938273360003</v>
      </c>
      <c r="O2391" s="122">
        <v>0.40996938406759997</v>
      </c>
      <c r="P2391" s="122">
        <v>0.4160697743972</v>
      </c>
      <c r="Q2391" s="122">
        <v>0.37428830945519997</v>
      </c>
      <c r="R2391" s="122">
        <v>0.3565279319056</v>
      </c>
      <c r="S2391" s="122">
        <v>0.37420998741560002</v>
      </c>
      <c r="T2391" s="122">
        <v>0.35476592108720001</v>
      </c>
      <c r="U2391" s="122">
        <v>0.39011159785080002</v>
      </c>
      <c r="V2391" s="122">
        <v>0.36862415989000002</v>
      </c>
      <c r="W2391" s="122">
        <v>0.3615019916844</v>
      </c>
      <c r="X2391" s="122">
        <v>0.3923209062836</v>
      </c>
      <c r="Y2391" s="122">
        <v>0.37168203396240002</v>
      </c>
      <c r="Z2391" s="122">
        <v>0.39410337400840001</v>
      </c>
      <c r="AA2391" s="122">
        <v>0.3829195652072</v>
      </c>
      <c r="AB2391" s="122">
        <v>0.35063204174599999</v>
      </c>
      <c r="AC2391" s="122">
        <v>0.3939206367236</v>
      </c>
      <c r="AD2391" s="122">
        <v>0.3913878650948</v>
      </c>
      <c r="AE2391" s="122">
        <v>0.31521721168279998</v>
      </c>
      <c r="AF2391" s="122">
        <v>0.29741596879120002</v>
      </c>
      <c r="AG2391" s="122">
        <v>0.27999049959720002</v>
      </c>
      <c r="AH2391" s="122">
        <v>0.30433001850160002</v>
      </c>
      <c r="AI2391" s="122">
        <v>0.29029723319520001</v>
      </c>
      <c r="AJ2391" s="122">
        <v>0.27040659926839999</v>
      </c>
      <c r="AK2391" s="122">
        <v>0.28230051569999998</v>
      </c>
      <c r="AL2391" s="122">
        <v>0</v>
      </c>
    </row>
    <row r="2392" spans="1:38" hidden="1" x14ac:dyDescent="0.25">
      <c r="A2392" s="122" t="s">
        <v>1986</v>
      </c>
      <c r="B2392" s="122">
        <v>1</v>
      </c>
      <c r="C2392" s="122" t="s">
        <v>2185</v>
      </c>
      <c r="D2392" s="122" t="s">
        <v>2105</v>
      </c>
      <c r="E2392" s="122">
        <v>44</v>
      </c>
      <c r="F2392" s="122">
        <v>7.9842792052799996E-2</v>
      </c>
      <c r="G2392" s="122">
        <v>7.98037752288E-2</v>
      </c>
      <c r="H2392" s="122">
        <v>8.2291246506000004E-2</v>
      </c>
      <c r="I2392" s="122">
        <v>7.9815382276000005E-2</v>
      </c>
      <c r="J2392" s="122">
        <v>7.9668311855999999E-2</v>
      </c>
      <c r="K2392" s="122">
        <v>8.0050486227599998E-2</v>
      </c>
      <c r="L2392" s="122">
        <v>7.8819444863599999E-2</v>
      </c>
      <c r="M2392" s="122">
        <v>7.3465253884400006E-2</v>
      </c>
      <c r="N2392" s="122">
        <v>7.1759619943200001E-2</v>
      </c>
      <c r="O2392" s="122">
        <v>7.0207971892799995E-2</v>
      </c>
      <c r="P2392" s="122">
        <v>6.7514573509599995E-2</v>
      </c>
      <c r="Q2392" s="122">
        <v>6.7618256577199998E-2</v>
      </c>
      <c r="R2392" s="122">
        <v>6.5405114129599998E-2</v>
      </c>
      <c r="S2392" s="122">
        <v>6.7356501629199997E-2</v>
      </c>
      <c r="T2392" s="122">
        <v>6.5491560259999998E-2</v>
      </c>
      <c r="U2392" s="122">
        <v>5.8853196648399997E-2</v>
      </c>
      <c r="V2392" s="122">
        <v>5.5888432997599997E-2</v>
      </c>
      <c r="W2392" s="122">
        <v>5.9370371804800003E-2</v>
      </c>
      <c r="X2392" s="122">
        <v>5.5058179405599997E-2</v>
      </c>
      <c r="Y2392" s="122">
        <v>5.2617813799599997E-2</v>
      </c>
      <c r="Z2392" s="122">
        <v>5.4514687628799997E-2</v>
      </c>
      <c r="AA2392" s="122">
        <v>5.7129626251600001E-2</v>
      </c>
      <c r="AB2392" s="122">
        <v>5.62626215732E-2</v>
      </c>
      <c r="AC2392" s="122">
        <v>5.8263783678800002E-2</v>
      </c>
      <c r="AD2392" s="122">
        <v>5.9484488837199999E-2</v>
      </c>
      <c r="AE2392" s="122">
        <v>6.0722464236000001E-2</v>
      </c>
      <c r="AF2392" s="122">
        <v>6.04294467E-2</v>
      </c>
      <c r="AG2392" s="122">
        <v>6.0779232575600001E-2</v>
      </c>
      <c r="AH2392" s="122">
        <v>6.2244004029200002E-2</v>
      </c>
      <c r="AI2392" s="122">
        <v>5.9847700211599998E-2</v>
      </c>
      <c r="AJ2392" s="122">
        <v>5.9061310812000001E-2</v>
      </c>
      <c r="AK2392" s="122">
        <v>5.9468866464E-2</v>
      </c>
      <c r="AL2392" s="122">
        <v>0</v>
      </c>
    </row>
    <row r="2393" spans="1:38" hidden="1" x14ac:dyDescent="0.25">
      <c r="A2393" s="122" t="s">
        <v>1986</v>
      </c>
      <c r="B2393" s="122">
        <v>1</v>
      </c>
      <c r="C2393" s="122" t="s">
        <v>2185</v>
      </c>
      <c r="D2393" s="122" t="s">
        <v>475</v>
      </c>
      <c r="E2393" s="122">
        <v>44</v>
      </c>
      <c r="F2393" s="122">
        <v>0.1057777093408</v>
      </c>
      <c r="G2393" s="122">
        <v>0.1080123489032</v>
      </c>
      <c r="H2393" s="122">
        <v>0.1089063659824</v>
      </c>
      <c r="I2393" s="122">
        <v>0.1040074736288</v>
      </c>
      <c r="J2393" s="122">
        <v>0.10476373799079999</v>
      </c>
      <c r="K2393" s="122">
        <v>0.10321311535079999</v>
      </c>
      <c r="L2393" s="122">
        <v>0.10539961725160001</v>
      </c>
      <c r="M2393" s="122">
        <v>0.1007915776532</v>
      </c>
      <c r="N2393" s="122">
        <v>9.8922005996799997E-2</v>
      </c>
      <c r="O2393" s="122">
        <v>8.9435716879600002E-2</v>
      </c>
      <c r="P2393" s="122">
        <v>8.8997814365600003E-2</v>
      </c>
      <c r="Q2393" s="122">
        <v>8.8350222623599997E-2</v>
      </c>
      <c r="R2393" s="122">
        <v>8.7049364144399996E-2</v>
      </c>
      <c r="S2393" s="122">
        <v>8.7439727519199997E-2</v>
      </c>
      <c r="T2393" s="122">
        <v>8.60295078972E-2</v>
      </c>
      <c r="U2393" s="122">
        <v>7.71762382188E-2</v>
      </c>
      <c r="V2393" s="122">
        <v>7.4231955168000005E-2</v>
      </c>
      <c r="W2393" s="122">
        <v>7.1405156099200007E-2</v>
      </c>
      <c r="X2393" s="122">
        <v>7.4827915548400001E-2</v>
      </c>
      <c r="Y2393" s="122">
        <v>7.2350000343599993E-2</v>
      </c>
      <c r="Z2393" s="122">
        <v>8.0766158947600003E-2</v>
      </c>
      <c r="AA2393" s="122">
        <v>8.0664115977199996E-2</v>
      </c>
      <c r="AB2393" s="122">
        <v>7.5849805701600007E-2</v>
      </c>
      <c r="AC2393" s="122">
        <v>8.2481036260000001E-2</v>
      </c>
      <c r="AD2393" s="122">
        <v>8.1053120372000007E-2</v>
      </c>
      <c r="AE2393" s="122">
        <v>7.6208065124799995E-2</v>
      </c>
      <c r="AF2393" s="122">
        <v>7.2541055949600003E-2</v>
      </c>
      <c r="AG2393" s="122">
        <v>6.86563895304E-2</v>
      </c>
      <c r="AH2393" s="122">
        <v>8.0599195149199998E-2</v>
      </c>
      <c r="AI2393" s="122">
        <v>8.2809942854800006E-2</v>
      </c>
      <c r="AJ2393" s="122">
        <v>7.1568970463200002E-2</v>
      </c>
      <c r="AK2393" s="122">
        <v>7.2679295001600003E-2</v>
      </c>
      <c r="AL2393" s="122">
        <v>0</v>
      </c>
    </row>
    <row r="2394" spans="1:38" hidden="1" x14ac:dyDescent="0.25">
      <c r="A2394" s="122" t="s">
        <v>1986</v>
      </c>
      <c r="B2394" s="122">
        <v>1</v>
      </c>
      <c r="C2394" s="122" t="s">
        <v>2185</v>
      </c>
      <c r="D2394" s="122" t="s">
        <v>2106</v>
      </c>
      <c r="E2394" s="122">
        <v>44</v>
      </c>
      <c r="F2394" s="122">
        <v>8.3218574151999999E-2</v>
      </c>
      <c r="G2394" s="122">
        <v>8.2507209906799994E-2</v>
      </c>
      <c r="H2394" s="122">
        <v>8.4767557335999999E-2</v>
      </c>
      <c r="I2394" s="122">
        <v>8.71953229084E-2</v>
      </c>
      <c r="J2394" s="122">
        <v>8.3468082345200006E-2</v>
      </c>
      <c r="K2394" s="122">
        <v>8.3785549089199995E-2</v>
      </c>
      <c r="L2394" s="122">
        <v>8.7505239049200004E-2</v>
      </c>
      <c r="M2394" s="122">
        <v>7.6299851605600003E-2</v>
      </c>
      <c r="N2394" s="122">
        <v>6.9780737720399999E-2</v>
      </c>
      <c r="O2394" s="122">
        <v>7.07743624308E-2</v>
      </c>
      <c r="P2394" s="122">
        <v>7.2345146274800001E-2</v>
      </c>
      <c r="Q2394" s="122">
        <v>6.3387979592000002E-2</v>
      </c>
      <c r="R2394" s="122">
        <v>5.9979067139600002E-2</v>
      </c>
      <c r="S2394" s="122">
        <v>6.7058311347999999E-2</v>
      </c>
      <c r="T2394" s="122">
        <v>7.2714336301599999E-2</v>
      </c>
      <c r="U2394" s="122">
        <v>7.7906715499200002E-2</v>
      </c>
      <c r="V2394" s="122">
        <v>6.6863399372000004E-2</v>
      </c>
      <c r="W2394" s="122">
        <v>6.6119165369599997E-2</v>
      </c>
      <c r="X2394" s="122">
        <v>6.7772572120399999E-2</v>
      </c>
      <c r="Y2394" s="122">
        <v>0.1079543627456</v>
      </c>
      <c r="Z2394" s="122">
        <v>0.11170149859679999</v>
      </c>
      <c r="AA2394" s="122">
        <v>0.1104631569804</v>
      </c>
      <c r="AB2394" s="122">
        <v>9.4822566778799994E-2</v>
      </c>
      <c r="AC2394" s="122">
        <v>0.1126595325268</v>
      </c>
      <c r="AD2394" s="122">
        <v>0.1158443828164</v>
      </c>
      <c r="AE2394" s="122">
        <v>0.1595198627652</v>
      </c>
      <c r="AF2394" s="122">
        <v>0.12530816639039999</v>
      </c>
      <c r="AG2394" s="122">
        <v>0.13472152231160001</v>
      </c>
      <c r="AH2394" s="122">
        <v>0.14625190175399999</v>
      </c>
      <c r="AI2394" s="122">
        <v>0.1539281440228</v>
      </c>
      <c r="AJ2394" s="122">
        <v>0.1277323820024</v>
      </c>
      <c r="AK2394" s="122">
        <v>0.12867414776159999</v>
      </c>
      <c r="AL2394" s="122">
        <v>0</v>
      </c>
    </row>
    <row r="2395" spans="1:38" hidden="1" x14ac:dyDescent="0.25">
      <c r="A2395" s="122" t="s">
        <v>1986</v>
      </c>
      <c r="B2395" s="122">
        <v>1</v>
      </c>
      <c r="C2395" s="122" t="s">
        <v>2185</v>
      </c>
      <c r="D2395" s="122" t="s">
        <v>2107</v>
      </c>
      <c r="E2395" s="122">
        <v>44</v>
      </c>
      <c r="F2395" s="122">
        <v>0.4481243150468</v>
      </c>
      <c r="G2395" s="122">
        <v>0.45781990569559999</v>
      </c>
      <c r="H2395" s="122">
        <v>0.466190198768</v>
      </c>
      <c r="I2395" s="122">
        <v>0.43534107884119999</v>
      </c>
      <c r="J2395" s="122">
        <v>0.43277888850000001</v>
      </c>
      <c r="K2395" s="122">
        <v>0.42663092143280001</v>
      </c>
      <c r="L2395" s="122">
        <v>0.42945652449560001</v>
      </c>
      <c r="M2395" s="122">
        <v>0.370541196648</v>
      </c>
      <c r="N2395" s="122">
        <v>0.34506683298919999</v>
      </c>
      <c r="O2395" s="122">
        <v>0.33093050097240001</v>
      </c>
      <c r="P2395" s="122">
        <v>0.34551413403640002</v>
      </c>
      <c r="Q2395" s="122">
        <v>0.33923974039760002</v>
      </c>
      <c r="R2395" s="122">
        <v>0.34596646140280002</v>
      </c>
      <c r="S2395" s="122">
        <v>0.35568134210000002</v>
      </c>
      <c r="T2395" s="122">
        <v>0.34009788935640001</v>
      </c>
      <c r="U2395" s="122">
        <v>0.27729400219919997</v>
      </c>
      <c r="V2395" s="122">
        <v>0.25440595713399999</v>
      </c>
      <c r="W2395" s="122">
        <v>0.27652848375599998</v>
      </c>
      <c r="X2395" s="122">
        <v>0.29617719117559999</v>
      </c>
      <c r="Y2395" s="122">
        <v>0.32432006455239998</v>
      </c>
      <c r="Z2395" s="122">
        <v>0.31195477396440002</v>
      </c>
      <c r="AA2395" s="122">
        <v>0.30671526786879999</v>
      </c>
      <c r="AB2395" s="122">
        <v>0.28062370785680002</v>
      </c>
      <c r="AC2395" s="122">
        <v>0.30612604582000003</v>
      </c>
      <c r="AD2395" s="122">
        <v>0.29911963798359997</v>
      </c>
      <c r="AE2395" s="122">
        <v>0.2212530709844</v>
      </c>
      <c r="AF2395" s="122">
        <v>0.20559002326799999</v>
      </c>
      <c r="AG2395" s="122">
        <v>0.18743322142999999</v>
      </c>
      <c r="AH2395" s="122">
        <v>0.22274434745640001</v>
      </c>
      <c r="AI2395" s="122">
        <v>0.18509107501079999</v>
      </c>
      <c r="AJ2395" s="122">
        <v>0.19175877169399999</v>
      </c>
      <c r="AK2395" s="122">
        <v>0.19470336989600001</v>
      </c>
      <c r="AL2395" s="122">
        <v>0</v>
      </c>
    </row>
    <row r="2396" spans="1:38" hidden="1" x14ac:dyDescent="0.25">
      <c r="A2396" s="122" t="s">
        <v>1986</v>
      </c>
      <c r="B2396" s="122">
        <v>1</v>
      </c>
      <c r="C2396" s="122" t="s">
        <v>2185</v>
      </c>
      <c r="D2396" s="122" t="s">
        <v>2108</v>
      </c>
      <c r="E2396" s="122">
        <v>44</v>
      </c>
      <c r="F2396" s="122">
        <v>0.10034728390680001</v>
      </c>
      <c r="G2396" s="122">
        <v>0.1009155100744</v>
      </c>
      <c r="H2396" s="122">
        <v>0.10660272406</v>
      </c>
      <c r="I2396" s="122">
        <v>0.1111772431784</v>
      </c>
      <c r="J2396" s="122">
        <v>0.1117730201252</v>
      </c>
      <c r="K2396" s="122">
        <v>0.1114694322056</v>
      </c>
      <c r="L2396" s="122">
        <v>0.11358749488519999</v>
      </c>
      <c r="M2396" s="122">
        <v>0.1174548175108</v>
      </c>
      <c r="N2396" s="122">
        <v>0.1045467133368</v>
      </c>
      <c r="O2396" s="122">
        <v>0.1009980862744</v>
      </c>
      <c r="P2396" s="122">
        <v>0.1024979869592</v>
      </c>
      <c r="Q2396" s="122">
        <v>8.7567298845599995E-2</v>
      </c>
      <c r="R2396" s="122">
        <v>8.2263732723200006E-2</v>
      </c>
      <c r="S2396" s="122">
        <v>8.3090848282400001E-2</v>
      </c>
      <c r="T2396" s="122">
        <v>8.1802454820799994E-2</v>
      </c>
      <c r="U2396" s="122">
        <v>0.1429019126976</v>
      </c>
      <c r="V2396" s="122">
        <v>0.13595118243000001</v>
      </c>
      <c r="W2396" s="122">
        <v>0.14153066494280001</v>
      </c>
      <c r="X2396" s="122">
        <v>0.1498660089444</v>
      </c>
      <c r="Y2396" s="122">
        <v>0.1198918967624</v>
      </c>
      <c r="Z2396" s="122">
        <v>0.1185196746328</v>
      </c>
      <c r="AA2396" s="122">
        <v>0.1160045032412</v>
      </c>
      <c r="AB2396" s="122">
        <v>0.1045194084508</v>
      </c>
      <c r="AC2396" s="122">
        <v>0.1205768270952</v>
      </c>
      <c r="AD2396" s="122">
        <v>0.1197906974908</v>
      </c>
      <c r="AE2396" s="122">
        <v>0.132882455496</v>
      </c>
      <c r="AF2396" s="122">
        <v>0.13599650396640001</v>
      </c>
      <c r="AG2396" s="122">
        <v>0.1231993155456</v>
      </c>
      <c r="AH2396" s="122">
        <v>0.1522517960824</v>
      </c>
      <c r="AI2396" s="122">
        <v>0.17320135688800001</v>
      </c>
      <c r="AJ2396" s="122">
        <v>0.1376589113592</v>
      </c>
      <c r="AK2396" s="122">
        <v>0.14757385656720001</v>
      </c>
      <c r="AL2396" s="122">
        <v>0</v>
      </c>
    </row>
    <row r="2397" spans="1:38" hidden="1" x14ac:dyDescent="0.25">
      <c r="A2397" s="122" t="s">
        <v>1986</v>
      </c>
      <c r="B2397" s="122">
        <v>1</v>
      </c>
      <c r="C2397" s="122" t="s">
        <v>2185</v>
      </c>
      <c r="D2397" s="122" t="s">
        <v>2109</v>
      </c>
      <c r="E2397" s="122">
        <v>44</v>
      </c>
      <c r="F2397" s="122">
        <v>6.9014062930399994E-2</v>
      </c>
      <c r="G2397" s="122">
        <v>7.1102433516799998E-2</v>
      </c>
      <c r="H2397" s="122">
        <v>7.2170498008000003E-2</v>
      </c>
      <c r="I2397" s="122">
        <v>7.6693374368799999E-2</v>
      </c>
      <c r="J2397" s="122">
        <v>7.9180021664799996E-2</v>
      </c>
      <c r="K2397" s="122">
        <v>8.0244575160399997E-2</v>
      </c>
      <c r="L2397" s="122">
        <v>8.1812207562399999E-2</v>
      </c>
      <c r="M2397" s="122">
        <v>9.3117268865599997E-2</v>
      </c>
      <c r="N2397" s="122">
        <v>9.5072180646799995E-2</v>
      </c>
      <c r="O2397" s="122">
        <v>8.6159228500800003E-2</v>
      </c>
      <c r="P2397" s="122">
        <v>8.7977700955199994E-2</v>
      </c>
      <c r="Q2397" s="122">
        <v>7.7384306750800005E-2</v>
      </c>
      <c r="R2397" s="122">
        <v>7.5686090578000007E-2</v>
      </c>
      <c r="S2397" s="122">
        <v>7.8962394845599998E-2</v>
      </c>
      <c r="T2397" s="122">
        <v>8.2867980596800006E-2</v>
      </c>
      <c r="U2397" s="122">
        <v>8.2654017969599994E-2</v>
      </c>
      <c r="V2397" s="122">
        <v>8.1162942397599996E-2</v>
      </c>
      <c r="W2397" s="122">
        <v>7.7898318078000003E-2</v>
      </c>
      <c r="X2397" s="122">
        <v>8.0575404237999998E-2</v>
      </c>
      <c r="Y2397" s="122">
        <v>7.6558910150800005E-2</v>
      </c>
      <c r="Z2397" s="122">
        <v>7.6168618973999999E-2</v>
      </c>
      <c r="AA2397" s="122">
        <v>7.3120372726799998E-2</v>
      </c>
      <c r="AB2397" s="122">
        <v>7.2640825479600005E-2</v>
      </c>
      <c r="AC2397" s="122">
        <v>7.8934006183199998E-2</v>
      </c>
      <c r="AD2397" s="122">
        <v>7.8133782655600004E-2</v>
      </c>
      <c r="AE2397" s="122">
        <v>7.7936502027999996E-2</v>
      </c>
      <c r="AF2397" s="122">
        <v>7.7361356108400003E-2</v>
      </c>
      <c r="AG2397" s="122">
        <v>7.64829313752E-2</v>
      </c>
      <c r="AH2397" s="122">
        <v>8.4852069528800006E-2</v>
      </c>
      <c r="AI2397" s="122">
        <v>8.54376577124E-2</v>
      </c>
      <c r="AJ2397" s="122">
        <v>7.5218470079200003E-2</v>
      </c>
      <c r="AK2397" s="122">
        <v>7.6012821147199996E-2</v>
      </c>
      <c r="AL2397" s="122">
        <v>0</v>
      </c>
    </row>
    <row r="2398" spans="1:38" hidden="1" x14ac:dyDescent="0.25">
      <c r="A2398" s="122" t="s">
        <v>1986</v>
      </c>
      <c r="B2398" s="122">
        <v>1</v>
      </c>
      <c r="C2398" s="122" t="s">
        <v>2185</v>
      </c>
      <c r="D2398" s="122" t="s">
        <v>2110</v>
      </c>
      <c r="E2398" s="122">
        <v>44</v>
      </c>
      <c r="F2398" s="122">
        <v>0.91879739618800005</v>
      </c>
      <c r="G2398" s="122">
        <v>0.92482862097079999</v>
      </c>
      <c r="H2398" s="122">
        <v>0.94447463624640005</v>
      </c>
      <c r="I2398" s="122">
        <v>1.0675813286319999</v>
      </c>
      <c r="J2398" s="122">
        <v>1.0277254490664001</v>
      </c>
      <c r="K2398" s="122">
        <v>1.0144725830315999</v>
      </c>
      <c r="L2398" s="122">
        <v>1.0666571093416</v>
      </c>
      <c r="M2398" s="122">
        <v>1.3462783385520001</v>
      </c>
      <c r="N2398" s="122">
        <v>1.2175916733651999</v>
      </c>
      <c r="O2398" s="122">
        <v>1.2336407416452</v>
      </c>
      <c r="P2398" s="122">
        <v>1.3014227562028</v>
      </c>
      <c r="Q2398" s="122">
        <v>1.0058267519691999</v>
      </c>
      <c r="R2398" s="122">
        <v>0.9984767685732</v>
      </c>
      <c r="S2398" s="122">
        <v>1.0399412322152</v>
      </c>
      <c r="T2398" s="122">
        <v>1.0499982233188001</v>
      </c>
      <c r="U2398" s="122">
        <v>0.9271140978372</v>
      </c>
      <c r="V2398" s="122">
        <v>0.84948890859839998</v>
      </c>
      <c r="W2398" s="122">
        <v>0.8969859029292</v>
      </c>
      <c r="X2398" s="122">
        <v>0.92884806428959998</v>
      </c>
      <c r="Y2398" s="122">
        <v>0.59002948169199998</v>
      </c>
      <c r="Z2398" s="122">
        <v>0.6076453481056</v>
      </c>
      <c r="AA2398" s="122">
        <v>0.563282139392</v>
      </c>
      <c r="AB2398" s="122">
        <v>0.53144636497120001</v>
      </c>
      <c r="AC2398" s="122">
        <v>0.58621043548480001</v>
      </c>
      <c r="AD2398" s="122">
        <v>0.60842424836200004</v>
      </c>
      <c r="AE2398" s="122">
        <v>0.72416075932760005</v>
      </c>
      <c r="AF2398" s="122">
        <v>0.62718093382560003</v>
      </c>
      <c r="AG2398" s="122">
        <v>0.59851288002519998</v>
      </c>
      <c r="AH2398" s="122">
        <v>0.66658531616600003</v>
      </c>
      <c r="AI2398" s="122">
        <v>0.66074366365000003</v>
      </c>
      <c r="AJ2398" s="122">
        <v>0.57035473701359996</v>
      </c>
      <c r="AK2398" s="122">
        <v>0.60745374490920001</v>
      </c>
      <c r="AL2398" s="122">
        <v>0</v>
      </c>
    </row>
    <row r="2399" spans="1:38" hidden="1" x14ac:dyDescent="0.25">
      <c r="A2399" s="122" t="s">
        <v>1986</v>
      </c>
      <c r="B2399" s="122">
        <v>1</v>
      </c>
      <c r="C2399" s="122" t="s">
        <v>2185</v>
      </c>
      <c r="D2399" s="122" t="s">
        <v>2111</v>
      </c>
      <c r="E2399" s="122">
        <v>44</v>
      </c>
      <c r="F2399" s="122">
        <v>0.74601603027840002</v>
      </c>
      <c r="G2399" s="122">
        <v>0.74821376639799997</v>
      </c>
      <c r="H2399" s="122">
        <v>0.76133703908640005</v>
      </c>
      <c r="I2399" s="122">
        <v>0.61783036712320005</v>
      </c>
      <c r="J2399" s="122">
        <v>0.61585315672719998</v>
      </c>
      <c r="K2399" s="122">
        <v>0.60858280012599997</v>
      </c>
      <c r="L2399" s="122">
        <v>0.63065788945599999</v>
      </c>
      <c r="M2399" s="122">
        <v>0.56032570449800001</v>
      </c>
      <c r="N2399" s="122">
        <v>0.52292424878120003</v>
      </c>
      <c r="O2399" s="122">
        <v>0.50266759230519997</v>
      </c>
      <c r="P2399" s="122">
        <v>0.48580675466399997</v>
      </c>
      <c r="Q2399" s="122">
        <v>0.48345811972359998</v>
      </c>
      <c r="R2399" s="122">
        <v>0.47576293767240002</v>
      </c>
      <c r="S2399" s="122">
        <v>0.48273579214279999</v>
      </c>
      <c r="T2399" s="122">
        <v>0.47767110187720002</v>
      </c>
      <c r="U2399" s="122">
        <v>0.49861870185399998</v>
      </c>
      <c r="V2399" s="122">
        <v>0.46218476324719998</v>
      </c>
      <c r="W2399" s="122">
        <v>0.48617628113599998</v>
      </c>
      <c r="X2399" s="122">
        <v>0.48654528465199998</v>
      </c>
      <c r="Y2399" s="122">
        <v>0.45418395680559998</v>
      </c>
      <c r="Z2399" s="122">
        <v>0.46448186077440001</v>
      </c>
      <c r="AA2399" s="122">
        <v>0.45741528220639999</v>
      </c>
      <c r="AB2399" s="122">
        <v>0.4114623047864</v>
      </c>
      <c r="AC2399" s="122">
        <v>0.46446556263799998</v>
      </c>
      <c r="AD2399" s="122">
        <v>0.46733306100880001</v>
      </c>
      <c r="AE2399" s="122">
        <v>0.43792162883000002</v>
      </c>
      <c r="AF2399" s="122">
        <v>0.4051607766052</v>
      </c>
      <c r="AG2399" s="122">
        <v>0.3892964664288</v>
      </c>
      <c r="AH2399" s="122">
        <v>0.39944051888440002</v>
      </c>
      <c r="AI2399" s="122">
        <v>0.43135941423680002</v>
      </c>
      <c r="AJ2399" s="122">
        <v>0.3971879613632</v>
      </c>
      <c r="AK2399" s="122">
        <v>0.41871749417960002</v>
      </c>
      <c r="AL2399" s="122">
        <v>0</v>
      </c>
    </row>
    <row r="2400" spans="1:38" hidden="1" x14ac:dyDescent="0.25">
      <c r="A2400" s="122" t="s">
        <v>1986</v>
      </c>
      <c r="B2400" s="122">
        <v>1</v>
      </c>
      <c r="C2400" s="122" t="s">
        <v>2185</v>
      </c>
      <c r="D2400" s="122" t="s">
        <v>2112</v>
      </c>
      <c r="E2400" s="122">
        <v>44</v>
      </c>
      <c r="F2400" s="122">
        <v>0.2032065151704</v>
      </c>
      <c r="G2400" s="122">
        <v>0.20497461210519999</v>
      </c>
      <c r="H2400" s="122">
        <v>0.20583963499399999</v>
      </c>
      <c r="I2400" s="122">
        <v>0.22506649356799999</v>
      </c>
      <c r="J2400" s="122">
        <v>0.2188483839024</v>
      </c>
      <c r="K2400" s="122">
        <v>0.22462209947799999</v>
      </c>
      <c r="L2400" s="122">
        <v>0.22813132787480001</v>
      </c>
      <c r="M2400" s="122">
        <v>0.20183640302</v>
      </c>
      <c r="N2400" s="122">
        <v>0.19586249596479999</v>
      </c>
      <c r="O2400" s="122">
        <v>0.17638924980039999</v>
      </c>
      <c r="P2400" s="122">
        <v>0.18115610512159999</v>
      </c>
      <c r="Q2400" s="122">
        <v>0.17816364533519999</v>
      </c>
      <c r="R2400" s="122">
        <v>0.17739673405440001</v>
      </c>
      <c r="S2400" s="122">
        <v>0.1742617694244</v>
      </c>
      <c r="T2400" s="122">
        <v>0.1710407483036</v>
      </c>
      <c r="U2400" s="122">
        <v>0.17553146574600001</v>
      </c>
      <c r="V2400" s="122">
        <v>0.18021056455080001</v>
      </c>
      <c r="W2400" s="122">
        <v>0.1766309677888</v>
      </c>
      <c r="X2400" s="122">
        <v>0.16704739892959999</v>
      </c>
      <c r="Y2400" s="122">
        <v>0.18342458584519999</v>
      </c>
      <c r="Z2400" s="122">
        <v>0.19152282510480001</v>
      </c>
      <c r="AA2400" s="122">
        <v>0.18444590330880001</v>
      </c>
      <c r="AB2400" s="122">
        <v>0.17673826683239999</v>
      </c>
      <c r="AC2400" s="122">
        <v>0.1812141872884</v>
      </c>
      <c r="AD2400" s="122">
        <v>0.17785904304559999</v>
      </c>
      <c r="AE2400" s="122">
        <v>0.1617803988024</v>
      </c>
      <c r="AF2400" s="122">
        <v>0.1521320240272</v>
      </c>
      <c r="AG2400" s="122">
        <v>0.1468586471268</v>
      </c>
      <c r="AH2400" s="122">
        <v>0.1695433502084</v>
      </c>
      <c r="AI2400" s="122">
        <v>0.16872423900639999</v>
      </c>
      <c r="AJ2400" s="122">
        <v>0.1543351247144</v>
      </c>
      <c r="AK2400" s="122">
        <v>0.15107420445040001</v>
      </c>
      <c r="AL2400" s="122">
        <v>0</v>
      </c>
    </row>
    <row r="2401" spans="1:38" hidden="1" x14ac:dyDescent="0.25">
      <c r="A2401" s="122" t="s">
        <v>1986</v>
      </c>
      <c r="B2401" s="122">
        <v>1</v>
      </c>
      <c r="C2401" s="122" t="s">
        <v>2185</v>
      </c>
      <c r="D2401" s="122" t="s">
        <v>2113</v>
      </c>
      <c r="E2401" s="122">
        <v>44</v>
      </c>
      <c r="F2401" s="122">
        <v>0.21957468964480001</v>
      </c>
      <c r="G2401" s="122">
        <v>0.22313135662719999</v>
      </c>
      <c r="H2401" s="122">
        <v>0.21967534038799999</v>
      </c>
      <c r="I2401" s="122">
        <v>0.23608978141840001</v>
      </c>
      <c r="J2401" s="122">
        <v>0.2246817433868</v>
      </c>
      <c r="K2401" s="122">
        <v>0.22009406966680001</v>
      </c>
      <c r="L2401" s="122">
        <v>0.2279807609856</v>
      </c>
      <c r="M2401" s="122">
        <v>0.22178831594080001</v>
      </c>
      <c r="N2401" s="122">
        <v>0.20774176286080001</v>
      </c>
      <c r="O2401" s="122">
        <v>0.19598484116119999</v>
      </c>
      <c r="P2401" s="122">
        <v>0.1939594673128</v>
      </c>
      <c r="Q2401" s="122">
        <v>0.24324766252919999</v>
      </c>
      <c r="R2401" s="122">
        <v>0.2366368489324</v>
      </c>
      <c r="S2401" s="122">
        <v>0.2387662116616</v>
      </c>
      <c r="T2401" s="122">
        <v>0.2451022593404</v>
      </c>
      <c r="U2401" s="122">
        <v>0.1910701223872</v>
      </c>
      <c r="V2401" s="122">
        <v>0.17977911420279999</v>
      </c>
      <c r="W2401" s="122">
        <v>0.19252232714680001</v>
      </c>
      <c r="X2401" s="122">
        <v>0.19583801697600001</v>
      </c>
      <c r="Y2401" s="122">
        <v>0.2367988225064</v>
      </c>
      <c r="Z2401" s="122">
        <v>0.24983962769359999</v>
      </c>
      <c r="AA2401" s="122">
        <v>0.24373371720600001</v>
      </c>
      <c r="AB2401" s="122">
        <v>0.21895148203039999</v>
      </c>
      <c r="AC2401" s="122">
        <v>0.25887464574160002</v>
      </c>
      <c r="AD2401" s="122">
        <v>0.25261406869160002</v>
      </c>
      <c r="AE2401" s="122">
        <v>0.28042758405759999</v>
      </c>
      <c r="AF2401" s="122">
        <v>0.28093036378960001</v>
      </c>
      <c r="AG2401" s="122">
        <v>0.29993530224280002</v>
      </c>
      <c r="AH2401" s="122">
        <v>0.3112794811056</v>
      </c>
      <c r="AI2401" s="122">
        <v>0.34040309627799997</v>
      </c>
      <c r="AJ2401" s="122">
        <v>0.29260656557159997</v>
      </c>
      <c r="AK2401" s="122">
        <v>0.30849252035840002</v>
      </c>
      <c r="AL2401" s="122">
        <v>0</v>
      </c>
    </row>
    <row r="2402" spans="1:38" hidden="1" x14ac:dyDescent="0.25">
      <c r="A2402" s="122" t="s">
        <v>1986</v>
      </c>
      <c r="B2402" s="122">
        <v>1</v>
      </c>
      <c r="C2402" s="122" t="s">
        <v>2185</v>
      </c>
      <c r="D2402" s="122" t="s">
        <v>2114</v>
      </c>
      <c r="E2402" s="122">
        <v>44</v>
      </c>
      <c r="F2402" s="122">
        <v>0.75852716010959997</v>
      </c>
      <c r="G2402" s="122">
        <v>0.76179268395999999</v>
      </c>
      <c r="H2402" s="122">
        <v>0.78993588647120005</v>
      </c>
      <c r="I2402" s="122">
        <v>0.73911353692960002</v>
      </c>
      <c r="J2402" s="122">
        <v>0.71552843229280005</v>
      </c>
      <c r="K2402" s="122">
        <v>0.70342116769679996</v>
      </c>
      <c r="L2402" s="122">
        <v>0.70350619059840003</v>
      </c>
      <c r="M2402" s="122">
        <v>0.60913762367080004</v>
      </c>
      <c r="N2402" s="122">
        <v>0.558621869652</v>
      </c>
      <c r="O2402" s="122">
        <v>0.53782896657279999</v>
      </c>
      <c r="P2402" s="122">
        <v>0.5380855954964</v>
      </c>
      <c r="Q2402" s="122">
        <v>0.51011050338359998</v>
      </c>
      <c r="R2402" s="122">
        <v>0.48929719579719999</v>
      </c>
      <c r="S2402" s="122">
        <v>0.50513750467039997</v>
      </c>
      <c r="T2402" s="122">
        <v>0.49921642383760001</v>
      </c>
      <c r="U2402" s="122">
        <v>0.49435029951440002</v>
      </c>
      <c r="V2402" s="122">
        <v>0.4621754809168</v>
      </c>
      <c r="W2402" s="122">
        <v>0.46513132262520002</v>
      </c>
      <c r="X2402" s="122">
        <v>0.46218684396359999</v>
      </c>
      <c r="Y2402" s="122">
        <v>0.49895061451479999</v>
      </c>
      <c r="Z2402" s="122">
        <v>0.53431280699719996</v>
      </c>
      <c r="AA2402" s="122">
        <v>0.51287943390599999</v>
      </c>
      <c r="AB2402" s="122">
        <v>0.4847722391148</v>
      </c>
      <c r="AC2402" s="122">
        <v>0.55124185368</v>
      </c>
      <c r="AD2402" s="122">
        <v>0.55612892920199997</v>
      </c>
      <c r="AE2402" s="122">
        <v>0.6103594711368</v>
      </c>
      <c r="AF2402" s="122">
        <v>0.54482230514319996</v>
      </c>
      <c r="AG2402" s="122">
        <v>0.53541668058759995</v>
      </c>
      <c r="AH2402" s="122">
        <v>0.60644518035920003</v>
      </c>
      <c r="AI2402" s="122">
        <v>0.59595147597160003</v>
      </c>
      <c r="AJ2402" s="122">
        <v>0.548850415722</v>
      </c>
      <c r="AK2402" s="122">
        <v>0.57217481791400004</v>
      </c>
      <c r="AL2402" s="122">
        <v>0</v>
      </c>
    </row>
    <row r="2403" spans="1:38" hidden="1" x14ac:dyDescent="0.25">
      <c r="A2403" s="122" t="s">
        <v>1986</v>
      </c>
      <c r="B2403" s="122">
        <v>1</v>
      </c>
      <c r="C2403" s="122" t="s">
        <v>2185</v>
      </c>
      <c r="D2403" s="122" t="s">
        <v>2136</v>
      </c>
      <c r="E2403" s="122">
        <v>44</v>
      </c>
      <c r="F2403" s="122">
        <v>2.6493580181600002E-2</v>
      </c>
      <c r="G2403" s="122">
        <v>2.3873704615600001E-2</v>
      </c>
      <c r="H2403" s="122">
        <v>2.8171336289599998E-2</v>
      </c>
      <c r="I2403" s="122">
        <v>2.8307276664799999E-2</v>
      </c>
      <c r="J2403" s="122">
        <v>2.8900292176E-2</v>
      </c>
      <c r="K2403" s="122">
        <v>2.4842364444800001E-2</v>
      </c>
      <c r="L2403" s="122">
        <v>2.2178763507600001E-2</v>
      </c>
      <c r="M2403" s="122">
        <v>2.1841835707999999E-2</v>
      </c>
      <c r="N2403" s="122">
        <v>2.1732629769199999E-2</v>
      </c>
      <c r="O2403" s="122">
        <v>1.38793549356E-2</v>
      </c>
      <c r="P2403" s="122">
        <v>4.0869087240800003E-2</v>
      </c>
      <c r="Q2403" s="122">
        <v>5.75481165392E-2</v>
      </c>
      <c r="R2403" s="122">
        <v>5.0508231566800003E-2</v>
      </c>
      <c r="S2403" s="122">
        <v>5.51775963424E-2</v>
      </c>
      <c r="T2403" s="122">
        <v>5.9124800904399998E-2</v>
      </c>
      <c r="U2403" s="122">
        <v>5.7166607699599997E-2</v>
      </c>
      <c r="V2403" s="122">
        <v>5.3106957464400001E-2</v>
      </c>
      <c r="W2403" s="122">
        <v>4.9022828489599997E-2</v>
      </c>
      <c r="X2403" s="122">
        <v>4.5691990929200003E-2</v>
      </c>
      <c r="Y2403" s="122">
        <v>4.5425146667600003E-2</v>
      </c>
      <c r="Z2403" s="122">
        <v>3.86345741208E-2</v>
      </c>
      <c r="AA2403" s="122">
        <v>4.1903906393999997E-2</v>
      </c>
      <c r="AB2403" s="122">
        <v>4.1381819357199999E-2</v>
      </c>
      <c r="AC2403" s="122">
        <v>3.4706178110799998E-2</v>
      </c>
      <c r="AD2403" s="122">
        <v>3.1702621913200002E-2</v>
      </c>
      <c r="AE2403" s="122">
        <v>3.2479148693600003E-2</v>
      </c>
      <c r="AF2403" s="122">
        <v>2.89139385584E-2</v>
      </c>
      <c r="AG2403" s="122">
        <v>3.09307722248E-2</v>
      </c>
      <c r="AH2403" s="122">
        <v>2.9375718906800002E-2</v>
      </c>
      <c r="AI2403" s="122">
        <v>2.4762184599600001E-2</v>
      </c>
      <c r="AJ2403" s="122">
        <v>2.4648357818E-2</v>
      </c>
      <c r="AK2403" s="122">
        <v>2.36535917268E-2</v>
      </c>
      <c r="AL2403" s="122">
        <v>0</v>
      </c>
    </row>
    <row r="2404" spans="1:38" hidden="1" x14ac:dyDescent="0.25">
      <c r="A2404" s="122" t="s">
        <v>1986</v>
      </c>
      <c r="B2404" s="122">
        <v>1</v>
      </c>
      <c r="C2404" s="122" t="s">
        <v>2185</v>
      </c>
      <c r="D2404" s="122" t="s">
        <v>2115</v>
      </c>
      <c r="E2404" s="122">
        <v>44</v>
      </c>
      <c r="F2404" s="122">
        <v>6.1391193533600001E-2</v>
      </c>
      <c r="G2404" s="122">
        <v>6.2482505596E-2</v>
      </c>
      <c r="H2404" s="122">
        <v>6.5900727832800002E-2</v>
      </c>
      <c r="I2404" s="122">
        <v>6.44862926176E-2</v>
      </c>
      <c r="J2404" s="122">
        <v>6.3519223468399999E-2</v>
      </c>
      <c r="K2404" s="122">
        <v>6.09499876468E-2</v>
      </c>
      <c r="L2404" s="122">
        <v>6.3696090065999994E-2</v>
      </c>
      <c r="M2404" s="122">
        <v>5.3892338508400001E-2</v>
      </c>
      <c r="N2404" s="122">
        <v>5.1017904070000002E-2</v>
      </c>
      <c r="O2404" s="122">
        <v>4.8721736439599997E-2</v>
      </c>
      <c r="P2404" s="122">
        <v>4.9994487804800002E-2</v>
      </c>
      <c r="Q2404" s="122">
        <v>4.5883197021200001E-2</v>
      </c>
      <c r="R2404" s="122">
        <v>4.5310137975199997E-2</v>
      </c>
      <c r="S2404" s="122">
        <v>4.76259470652E-2</v>
      </c>
      <c r="T2404" s="122">
        <v>4.6914173815600001E-2</v>
      </c>
      <c r="U2404" s="122">
        <v>3.1869879019999998E-2</v>
      </c>
      <c r="V2404" s="122">
        <v>2.9301220555599999E-2</v>
      </c>
      <c r="W2404" s="122">
        <v>3.189629947E-2</v>
      </c>
      <c r="X2404" s="122">
        <v>3.0611692874E-2</v>
      </c>
      <c r="Y2404" s="122">
        <v>3.97336219336E-2</v>
      </c>
      <c r="Z2404" s="122">
        <v>3.7950941263199998E-2</v>
      </c>
      <c r="AA2404" s="122">
        <v>3.7303254898000002E-2</v>
      </c>
      <c r="AB2404" s="122">
        <v>3.3502585328800003E-2</v>
      </c>
      <c r="AC2404" s="122">
        <v>3.6461335542799997E-2</v>
      </c>
      <c r="AD2404" s="122">
        <v>3.73863986972E-2</v>
      </c>
      <c r="AE2404" s="122">
        <v>3.8814466056800001E-2</v>
      </c>
      <c r="AF2404" s="122">
        <v>3.19508365764E-2</v>
      </c>
      <c r="AG2404" s="122">
        <v>3.1625027134399998E-2</v>
      </c>
      <c r="AH2404" s="122">
        <v>3.2824654514399997E-2</v>
      </c>
      <c r="AI2404" s="122">
        <v>3.57764833496E-2</v>
      </c>
      <c r="AJ2404" s="122">
        <v>3.1180276976799998E-2</v>
      </c>
      <c r="AK2404" s="122">
        <v>3.165931139E-2</v>
      </c>
      <c r="AL2404" s="122">
        <v>0</v>
      </c>
    </row>
    <row r="2405" spans="1:38" hidden="1" x14ac:dyDescent="0.25">
      <c r="A2405" s="122" t="s">
        <v>1986</v>
      </c>
      <c r="B2405" s="122">
        <v>1</v>
      </c>
      <c r="C2405" s="122" t="s">
        <v>2185</v>
      </c>
      <c r="D2405" s="122" t="s">
        <v>2116</v>
      </c>
      <c r="E2405" s="122">
        <v>44</v>
      </c>
      <c r="F2405" s="122">
        <v>0.25091393670560003</v>
      </c>
      <c r="G2405" s="122">
        <v>0.255973602696</v>
      </c>
      <c r="H2405" s="122">
        <v>0.2560477379376</v>
      </c>
      <c r="I2405" s="122">
        <v>0.28024082476040002</v>
      </c>
      <c r="J2405" s="122">
        <v>0.27070068819639997</v>
      </c>
      <c r="K2405" s="122">
        <v>0.27390617014879998</v>
      </c>
      <c r="L2405" s="122">
        <v>0.28446546500120001</v>
      </c>
      <c r="M2405" s="122">
        <v>0.26927560228519998</v>
      </c>
      <c r="N2405" s="122">
        <v>0.25372262565999998</v>
      </c>
      <c r="O2405" s="122">
        <v>0.24091111100839999</v>
      </c>
      <c r="P2405" s="122">
        <v>0.23228276172359999</v>
      </c>
      <c r="Q2405" s="122">
        <v>0.19961553798760001</v>
      </c>
      <c r="R2405" s="122">
        <v>0.20641351658480001</v>
      </c>
      <c r="S2405" s="122">
        <v>0.20522623265199999</v>
      </c>
      <c r="T2405" s="122">
        <v>0.2130246646808</v>
      </c>
      <c r="U2405" s="122">
        <v>0.19165058158680001</v>
      </c>
      <c r="V2405" s="122">
        <v>0.19190476643519999</v>
      </c>
      <c r="W2405" s="122">
        <v>0.1863361074904</v>
      </c>
      <c r="X2405" s="122">
        <v>0.18787793823400001</v>
      </c>
      <c r="Y2405" s="122">
        <v>0.18214860177639999</v>
      </c>
      <c r="Z2405" s="122">
        <v>0.19246518803400001</v>
      </c>
      <c r="AA2405" s="122">
        <v>0.1993901478324</v>
      </c>
      <c r="AB2405" s="122">
        <v>0.18682991093760001</v>
      </c>
      <c r="AC2405" s="122">
        <v>0.188081287184</v>
      </c>
      <c r="AD2405" s="122">
        <v>0.1914528923272</v>
      </c>
      <c r="AE2405" s="122">
        <v>0.17487054175639999</v>
      </c>
      <c r="AF2405" s="122">
        <v>0.16908504038719999</v>
      </c>
      <c r="AG2405" s="122">
        <v>0.16973254507720001</v>
      </c>
      <c r="AH2405" s="122">
        <v>0.177216871916</v>
      </c>
      <c r="AI2405" s="122">
        <v>0.1661795165744</v>
      </c>
      <c r="AJ2405" s="122">
        <v>0.1589905278164</v>
      </c>
      <c r="AK2405" s="122">
        <v>0.16038120993720001</v>
      </c>
      <c r="AL2405" s="122">
        <v>0</v>
      </c>
    </row>
    <row r="2406" spans="1:38" hidden="1" x14ac:dyDescent="0.25">
      <c r="A2406" s="122" t="s">
        <v>1986</v>
      </c>
      <c r="B2406" s="122">
        <v>1</v>
      </c>
      <c r="C2406" s="122" t="s">
        <v>2185</v>
      </c>
      <c r="D2406" s="122" t="s">
        <v>2117</v>
      </c>
      <c r="E2406" s="122">
        <v>44</v>
      </c>
      <c r="F2406" s="122">
        <v>5.47385134856E-2</v>
      </c>
      <c r="G2406" s="122">
        <v>4.9357208009200002E-2</v>
      </c>
      <c r="H2406" s="122">
        <v>4.9506856792400002E-2</v>
      </c>
      <c r="I2406" s="122">
        <v>4.9002864220800003E-2</v>
      </c>
      <c r="J2406" s="122">
        <v>4.8907785967600002E-2</v>
      </c>
      <c r="K2406" s="122">
        <v>4.79366383804E-2</v>
      </c>
      <c r="L2406" s="122">
        <v>4.8626476830400001E-2</v>
      </c>
      <c r="M2406" s="122">
        <v>4.4707206418000002E-2</v>
      </c>
      <c r="N2406" s="122">
        <v>4.01053050804E-2</v>
      </c>
      <c r="O2406" s="122">
        <v>3.8998781158399998E-2</v>
      </c>
      <c r="P2406" s="122">
        <v>4.1258295724799998E-2</v>
      </c>
      <c r="Q2406" s="122">
        <v>3.9142755038799999E-2</v>
      </c>
      <c r="R2406" s="122">
        <v>3.6565767758800001E-2</v>
      </c>
      <c r="S2406" s="122">
        <v>3.7829620452400001E-2</v>
      </c>
      <c r="T2406" s="122">
        <v>3.6287491511599997E-2</v>
      </c>
      <c r="U2406" s="122">
        <v>3.3319321593600001E-2</v>
      </c>
      <c r="V2406" s="122">
        <v>3.2663812050799997E-2</v>
      </c>
      <c r="W2406" s="122">
        <v>3.3612019299599998E-2</v>
      </c>
      <c r="X2406" s="122">
        <v>3.4672849108800002E-2</v>
      </c>
      <c r="Y2406" s="122">
        <v>3.7567175111200002E-2</v>
      </c>
      <c r="Z2406" s="122">
        <v>3.6550669862E-2</v>
      </c>
      <c r="AA2406" s="122">
        <v>3.6571764980800003E-2</v>
      </c>
      <c r="AB2406" s="122">
        <v>3.3044171445599999E-2</v>
      </c>
      <c r="AC2406" s="122">
        <v>3.8383519736800001E-2</v>
      </c>
      <c r="AD2406" s="122">
        <v>3.7936179148000002E-2</v>
      </c>
      <c r="AE2406" s="122">
        <v>3.8333312589600002E-2</v>
      </c>
      <c r="AF2406" s="122">
        <v>3.4987450355199998E-2</v>
      </c>
      <c r="AG2406" s="122">
        <v>3.3643279165999997E-2</v>
      </c>
      <c r="AH2406" s="122">
        <v>4.3329277672800003E-2</v>
      </c>
      <c r="AI2406" s="122">
        <v>4.07513659392E-2</v>
      </c>
      <c r="AJ2406" s="122">
        <v>3.6853201963200001E-2</v>
      </c>
      <c r="AK2406" s="122">
        <v>3.4679706336800002E-2</v>
      </c>
      <c r="AL2406" s="122">
        <v>0</v>
      </c>
    </row>
    <row r="2407" spans="1:38" hidden="1" x14ac:dyDescent="0.25">
      <c r="A2407" s="122" t="s">
        <v>1986</v>
      </c>
      <c r="B2407" s="122">
        <v>1</v>
      </c>
      <c r="C2407" s="122" t="s">
        <v>2185</v>
      </c>
      <c r="D2407" s="122" t="s">
        <v>2118</v>
      </c>
      <c r="E2407" s="122">
        <v>44</v>
      </c>
      <c r="F2407" s="122">
        <v>0.38682640635240001</v>
      </c>
      <c r="G2407" s="122">
        <v>0.39116564065319998</v>
      </c>
      <c r="H2407" s="122">
        <v>0.40428388716519997</v>
      </c>
      <c r="I2407" s="122">
        <v>0.3752074380796</v>
      </c>
      <c r="J2407" s="122">
        <v>0.36958569285120002</v>
      </c>
      <c r="K2407" s="122">
        <v>0.3747178007468</v>
      </c>
      <c r="L2407" s="122">
        <v>0.37336106961440002</v>
      </c>
      <c r="M2407" s="122">
        <v>0.30844396649360001</v>
      </c>
      <c r="N2407" s="122">
        <v>0.28439358452960001</v>
      </c>
      <c r="O2407" s="122">
        <v>0.27717331510960003</v>
      </c>
      <c r="P2407" s="122">
        <v>0.28252593697439998</v>
      </c>
      <c r="Q2407" s="122">
        <v>0.27641478991559998</v>
      </c>
      <c r="R2407" s="122">
        <v>0.26408767184240001</v>
      </c>
      <c r="S2407" s="122">
        <v>0.25925246140640001</v>
      </c>
      <c r="T2407" s="122">
        <v>0.2632116492628</v>
      </c>
      <c r="U2407" s="122">
        <v>0.2846122348972</v>
      </c>
      <c r="V2407" s="122">
        <v>0.26572214019399998</v>
      </c>
      <c r="W2407" s="122">
        <v>0.281496132274</v>
      </c>
      <c r="X2407" s="122">
        <v>0.29164363639039997</v>
      </c>
      <c r="Y2407" s="122">
        <v>0.23206136225439999</v>
      </c>
      <c r="Z2407" s="122">
        <v>0.23634651175519999</v>
      </c>
      <c r="AA2407" s="122">
        <v>0.22890734383719999</v>
      </c>
      <c r="AB2407" s="122">
        <v>0.2152518659256</v>
      </c>
      <c r="AC2407" s="122">
        <v>0.2303623939344</v>
      </c>
      <c r="AD2407" s="122">
        <v>0.23139832423680001</v>
      </c>
      <c r="AE2407" s="122">
        <v>0.227529205722</v>
      </c>
      <c r="AF2407" s="122">
        <v>0.21654828798680001</v>
      </c>
      <c r="AG2407" s="122">
        <v>0.19346737301639999</v>
      </c>
      <c r="AH2407" s="122">
        <v>0.21359291364319999</v>
      </c>
      <c r="AI2407" s="122">
        <v>0.2141351429644</v>
      </c>
      <c r="AJ2407" s="122">
        <v>0.18819774240680001</v>
      </c>
      <c r="AK2407" s="122">
        <v>0.19732981162159999</v>
      </c>
      <c r="AL2407" s="122">
        <v>0</v>
      </c>
    </row>
    <row r="2408" spans="1:38" hidden="1" x14ac:dyDescent="0.25">
      <c r="A2408" s="122" t="s">
        <v>1986</v>
      </c>
      <c r="B2408" s="122">
        <v>1</v>
      </c>
      <c r="C2408" s="122" t="s">
        <v>2185</v>
      </c>
      <c r="D2408" s="122" t="s">
        <v>2119</v>
      </c>
      <c r="E2408" s="122">
        <v>44</v>
      </c>
      <c r="F2408" s="122">
        <v>1.1102429426228</v>
      </c>
      <c r="G2408" s="122">
        <v>1.1076791702340001</v>
      </c>
      <c r="H2408" s="122">
        <v>1.1380271477288</v>
      </c>
      <c r="I2408" s="122">
        <v>1.0194812003460001</v>
      </c>
      <c r="J2408" s="122">
        <v>1.0236832291111999</v>
      </c>
      <c r="K2408" s="122">
        <v>1.0224812903060001</v>
      </c>
      <c r="L2408" s="122">
        <v>1.0446715094787999</v>
      </c>
      <c r="M2408" s="122">
        <v>1.0517938325524001</v>
      </c>
      <c r="N2408" s="122">
        <v>1.0582967831128001</v>
      </c>
      <c r="O2408" s="122">
        <v>0.94798643320639997</v>
      </c>
      <c r="P2408" s="122">
        <v>0.97731210589880002</v>
      </c>
      <c r="Q2408" s="122">
        <v>0.95247135753839995</v>
      </c>
      <c r="R2408" s="122">
        <v>0.95901013825400006</v>
      </c>
      <c r="S2408" s="122">
        <v>0.97769342716920005</v>
      </c>
      <c r="T2408" s="122">
        <v>0.95336711591239998</v>
      </c>
      <c r="U2408" s="122">
        <v>0.97581431866519996</v>
      </c>
      <c r="V2408" s="122">
        <v>0.95589693895359995</v>
      </c>
      <c r="W2408" s="122">
        <v>0.95986217454400002</v>
      </c>
      <c r="X2408" s="122">
        <v>0.94563673125879999</v>
      </c>
      <c r="Y2408" s="122">
        <v>0.81156972391600002</v>
      </c>
      <c r="Z2408" s="122">
        <v>0.8763387815</v>
      </c>
      <c r="AA2408" s="122">
        <v>0.90768445979680001</v>
      </c>
      <c r="AB2408" s="122">
        <v>0.8388295788208</v>
      </c>
      <c r="AC2408" s="122">
        <v>0.873124598094</v>
      </c>
      <c r="AD2408" s="122">
        <v>0.87405011064560001</v>
      </c>
      <c r="AE2408" s="122">
        <v>0.78032353029120005</v>
      </c>
      <c r="AF2408" s="122">
        <v>0.75731401481399996</v>
      </c>
      <c r="AG2408" s="122">
        <v>0.71582285015080005</v>
      </c>
      <c r="AH2408" s="122">
        <v>0.75457265332680001</v>
      </c>
      <c r="AI2408" s="122">
        <v>0.78796117195040005</v>
      </c>
      <c r="AJ2408" s="122">
        <v>0.72929741402280002</v>
      </c>
      <c r="AK2408" s="122">
        <v>0.73181175311720004</v>
      </c>
      <c r="AL2408" s="122">
        <v>0</v>
      </c>
    </row>
    <row r="2409" spans="1:38" hidden="1" x14ac:dyDescent="0.25">
      <c r="A2409" s="122" t="s">
        <v>1986</v>
      </c>
      <c r="B2409" s="122">
        <v>1</v>
      </c>
      <c r="C2409" s="122" t="s">
        <v>2185</v>
      </c>
      <c r="D2409" s="122" t="s">
        <v>2137</v>
      </c>
      <c r="E2409" s="122">
        <v>44</v>
      </c>
      <c r="F2409" s="122">
        <v>2.1939628788E-3</v>
      </c>
      <c r="G2409" s="122">
        <v>2.1961714767999999E-3</v>
      </c>
      <c r="H2409" s="122">
        <v>2.2136878931999998E-3</v>
      </c>
      <c r="I2409" s="122">
        <v>2.2111693239999998E-3</v>
      </c>
      <c r="J2409" s="122">
        <v>2.2405719196000001E-3</v>
      </c>
      <c r="K2409" s="122">
        <v>2.2728381619999999E-3</v>
      </c>
      <c r="L2409" s="122">
        <v>2.3404201884000002E-3</v>
      </c>
      <c r="M2409" s="122">
        <v>2.3378929924000001E-3</v>
      </c>
      <c r="N2409" s="122">
        <v>2.3359154699999999E-3</v>
      </c>
      <c r="O2409" s="122">
        <v>2.3390680151999998E-3</v>
      </c>
      <c r="P2409" s="122">
        <v>2.328238822E-3</v>
      </c>
      <c r="Q2409" s="122">
        <v>2.3278106572000002E-3</v>
      </c>
      <c r="R2409" s="122">
        <v>2.3711435271999998E-3</v>
      </c>
      <c r="S2409" s="122">
        <v>2.3607681608000001E-3</v>
      </c>
      <c r="T2409" s="122">
        <v>2.3556359119999998E-3</v>
      </c>
      <c r="U2409" s="122">
        <v>2.3540288183999999E-3</v>
      </c>
      <c r="V2409" s="122">
        <v>2.3922893512000002E-3</v>
      </c>
      <c r="W2409" s="122">
        <v>2.3951385275999999E-3</v>
      </c>
      <c r="X2409" s="122">
        <v>2.4014388132000001E-3</v>
      </c>
      <c r="Y2409" s="122">
        <v>2.4068196656000002E-3</v>
      </c>
      <c r="Z2409" s="122">
        <v>2.3435888559999998E-3</v>
      </c>
      <c r="AA2409" s="122">
        <v>2.4200639932000002E-3</v>
      </c>
      <c r="AB2409" s="122">
        <v>2.4117248092E-3</v>
      </c>
      <c r="AC2409" s="122">
        <v>2.4216115560000001E-3</v>
      </c>
      <c r="AD2409" s="122">
        <v>2.4307982804000002E-3</v>
      </c>
      <c r="AE2409" s="122">
        <v>2.4225159475999999E-3</v>
      </c>
      <c r="AF2409" s="122">
        <v>2.4271717847999998E-3</v>
      </c>
      <c r="AG2409" s="122">
        <v>2.4357489715999998E-3</v>
      </c>
      <c r="AH2409" s="122">
        <v>2.4364441079999999E-3</v>
      </c>
      <c r="AI2409" s="122">
        <v>2.4213876148000001E-3</v>
      </c>
      <c r="AJ2409" s="122">
        <v>2.4144081471999999E-3</v>
      </c>
      <c r="AK2409" s="122">
        <v>2.4238755715999998E-3</v>
      </c>
      <c r="AL2409" s="122">
        <v>0</v>
      </c>
    </row>
    <row r="2410" spans="1:38" hidden="1" x14ac:dyDescent="0.25">
      <c r="A2410" s="122" t="s">
        <v>1986</v>
      </c>
      <c r="B2410" s="122">
        <v>1</v>
      </c>
      <c r="C2410" s="122" t="s">
        <v>2185</v>
      </c>
      <c r="D2410" s="122" t="s">
        <v>2120</v>
      </c>
      <c r="E2410" s="122">
        <v>44</v>
      </c>
      <c r="F2410" s="122">
        <v>0.1076171049604</v>
      </c>
      <c r="G2410" s="122">
        <v>0.1099481210632</v>
      </c>
      <c r="H2410" s="122">
        <v>0.10833061892239999</v>
      </c>
      <c r="I2410" s="122">
        <v>0.1085931105084</v>
      </c>
      <c r="J2410" s="122">
        <v>0.1087153976972</v>
      </c>
      <c r="K2410" s="122">
        <v>0.107455158146</v>
      </c>
      <c r="L2410" s="122">
        <v>0.10754215339839999</v>
      </c>
      <c r="M2410" s="122">
        <v>0.1147487398008</v>
      </c>
      <c r="N2410" s="122">
        <v>0.1131638873008</v>
      </c>
      <c r="O2410" s="122">
        <v>0.10757525969120001</v>
      </c>
      <c r="P2410" s="122">
        <v>0.10989318089400001</v>
      </c>
      <c r="Q2410" s="122">
        <v>9.6157796047599997E-2</v>
      </c>
      <c r="R2410" s="122">
        <v>9.5333949065599999E-2</v>
      </c>
      <c r="S2410" s="122">
        <v>8.9269484203199995E-2</v>
      </c>
      <c r="T2410" s="122">
        <v>9.5416408110800002E-2</v>
      </c>
      <c r="U2410" s="122">
        <v>8.9371488900400003E-2</v>
      </c>
      <c r="V2410" s="122">
        <v>8.4778779526000006E-2</v>
      </c>
      <c r="W2410" s="122">
        <v>8.8210800798400005E-2</v>
      </c>
      <c r="X2410" s="122">
        <v>8.8456425601599997E-2</v>
      </c>
      <c r="Y2410" s="122">
        <v>7.5311618799199995E-2</v>
      </c>
      <c r="Z2410" s="122">
        <v>7.3412187170000004E-2</v>
      </c>
      <c r="AA2410" s="122">
        <v>7.2857173636799999E-2</v>
      </c>
      <c r="AB2410" s="122">
        <v>6.7414981964400003E-2</v>
      </c>
      <c r="AC2410" s="122">
        <v>7.4123403393200005E-2</v>
      </c>
      <c r="AD2410" s="122">
        <v>7.2146648436800007E-2</v>
      </c>
      <c r="AE2410" s="122">
        <v>8.7472670963999993E-2</v>
      </c>
      <c r="AF2410" s="122">
        <v>8.8679151374799994E-2</v>
      </c>
      <c r="AG2410" s="122">
        <v>8.5941469933199996E-2</v>
      </c>
      <c r="AH2410" s="122">
        <v>9.6069678367599998E-2</v>
      </c>
      <c r="AI2410" s="122">
        <v>9.9617159275199998E-2</v>
      </c>
      <c r="AJ2410" s="122">
        <v>8.7074482474000001E-2</v>
      </c>
      <c r="AK2410" s="122">
        <v>8.4495612387200006E-2</v>
      </c>
      <c r="AL2410" s="122">
        <v>0</v>
      </c>
    </row>
    <row r="2411" spans="1:38" hidden="1" x14ac:dyDescent="0.25">
      <c r="A2411" s="122" t="s">
        <v>1986</v>
      </c>
      <c r="B2411" s="122">
        <v>1</v>
      </c>
      <c r="C2411" s="122" t="s">
        <v>2185</v>
      </c>
      <c r="D2411" s="122" t="s">
        <v>2121</v>
      </c>
      <c r="E2411" s="122">
        <v>44</v>
      </c>
      <c r="F2411" s="122">
        <v>0.41759990410879999</v>
      </c>
      <c r="G2411" s="122">
        <v>0.41824918148719997</v>
      </c>
      <c r="H2411" s="122">
        <v>0.42193493288520001</v>
      </c>
      <c r="I2411" s="122">
        <v>0.47009959648959998</v>
      </c>
      <c r="J2411" s="122">
        <v>0.46105604837600001</v>
      </c>
      <c r="K2411" s="122">
        <v>0.46054510676440003</v>
      </c>
      <c r="L2411" s="122">
        <v>0.46928805673680002</v>
      </c>
      <c r="M2411" s="122">
        <v>0.41524169088079999</v>
      </c>
      <c r="N2411" s="122">
        <v>0.39094512908360002</v>
      </c>
      <c r="O2411" s="122">
        <v>0.37517215505000001</v>
      </c>
      <c r="P2411" s="122">
        <v>0.39157894557880002</v>
      </c>
      <c r="Q2411" s="122">
        <v>0.3223207098832</v>
      </c>
      <c r="R2411" s="122">
        <v>0.29502466899079999</v>
      </c>
      <c r="S2411" s="122">
        <v>0.31635026245760001</v>
      </c>
      <c r="T2411" s="122">
        <v>0.32081787461639999</v>
      </c>
      <c r="U2411" s="122">
        <v>0.38407261726679998</v>
      </c>
      <c r="V2411" s="122">
        <v>0.35137937659719998</v>
      </c>
      <c r="W2411" s="122">
        <v>0.35777391024479999</v>
      </c>
      <c r="X2411" s="122">
        <v>0.35774832026359998</v>
      </c>
      <c r="Y2411" s="122">
        <v>0.33951703435160002</v>
      </c>
      <c r="Z2411" s="122">
        <v>0.35016363616919999</v>
      </c>
      <c r="AA2411" s="122">
        <v>0.33888681065679999</v>
      </c>
      <c r="AB2411" s="122">
        <v>0.31153786728119998</v>
      </c>
      <c r="AC2411" s="122">
        <v>0.35280681878120002</v>
      </c>
      <c r="AD2411" s="122">
        <v>0.35821232764240002</v>
      </c>
      <c r="AE2411" s="122">
        <v>0.31684527016800001</v>
      </c>
      <c r="AF2411" s="122">
        <v>0.30344409484759999</v>
      </c>
      <c r="AG2411" s="122">
        <v>0.28873306852039998</v>
      </c>
      <c r="AH2411" s="122">
        <v>0.31570374091199999</v>
      </c>
      <c r="AI2411" s="122">
        <v>0.30135504859880002</v>
      </c>
      <c r="AJ2411" s="122">
        <v>0.28478425134599999</v>
      </c>
      <c r="AK2411" s="122">
        <v>0.28175412444760001</v>
      </c>
      <c r="AL2411" s="122">
        <v>0</v>
      </c>
    </row>
    <row r="2412" spans="1:38" hidden="1" x14ac:dyDescent="0.25">
      <c r="A2412" s="122" t="s">
        <v>1986</v>
      </c>
      <c r="B2412" s="122">
        <v>1</v>
      </c>
      <c r="C2412" s="122" t="s">
        <v>2185</v>
      </c>
      <c r="D2412" s="122" t="s">
        <v>2138</v>
      </c>
      <c r="E2412" s="122">
        <v>44</v>
      </c>
      <c r="F2412" s="122">
        <v>1.8501683199999999E-3</v>
      </c>
      <c r="G2412" s="122">
        <v>2.6963043995999999E-3</v>
      </c>
      <c r="H2412" s="122">
        <v>2.4748499663999998E-3</v>
      </c>
      <c r="I2412" s="122">
        <v>2.2074119928E-3</v>
      </c>
      <c r="J2412" s="122">
        <v>3.3032740131999998E-3</v>
      </c>
      <c r="K2412" s="122">
        <v>4.0564477772E-3</v>
      </c>
      <c r="L2412" s="122">
        <v>4.2944268584E-3</v>
      </c>
      <c r="M2412" s="122">
        <v>4.3513687784000003E-3</v>
      </c>
      <c r="N2412" s="122">
        <v>4.3793746332000004E-3</v>
      </c>
      <c r="O2412" s="122">
        <v>3.1835118111999999E-3</v>
      </c>
      <c r="P2412" s="122">
        <v>1.53185063752E-2</v>
      </c>
      <c r="Q2412" s="122">
        <v>1.25754525148E-2</v>
      </c>
      <c r="R2412" s="122">
        <v>1.4663339560799999E-2</v>
      </c>
      <c r="S2412" s="122">
        <v>1.7715551593599999E-2</v>
      </c>
      <c r="T2412" s="122">
        <v>1.6722397173999998E-2</v>
      </c>
      <c r="U2412" s="122">
        <v>1.6519934681599999E-2</v>
      </c>
      <c r="V2412" s="122">
        <v>1.5931163163999999E-2</v>
      </c>
      <c r="W2412" s="122">
        <v>1.8125820882400001E-2</v>
      </c>
      <c r="X2412" s="122">
        <v>6.1538348032E-3</v>
      </c>
      <c r="Y2412" s="122">
        <v>9.2199316580000006E-3</v>
      </c>
      <c r="Z2412" s="122">
        <v>1.01178097608E-2</v>
      </c>
      <c r="AA2412" s="122">
        <v>7.2655602739999997E-3</v>
      </c>
      <c r="AB2412" s="122">
        <v>4.9827731436000002E-3</v>
      </c>
      <c r="AC2412" s="122">
        <v>2.6115408256000001E-3</v>
      </c>
      <c r="AD2412" s="122">
        <v>4.6969336651999996E-3</v>
      </c>
      <c r="AE2412" s="122">
        <v>4.8923251636000002E-3</v>
      </c>
      <c r="AF2412" s="122">
        <v>3.9548542096000004E-3</v>
      </c>
      <c r="AG2412" s="122">
        <v>3.9689504064000002E-3</v>
      </c>
      <c r="AH2412" s="122">
        <v>3.9718360108000001E-3</v>
      </c>
      <c r="AI2412" s="122">
        <v>3.9481417360000002E-3</v>
      </c>
      <c r="AJ2412" s="122">
        <v>3.6688997631999999E-3</v>
      </c>
      <c r="AK2412" s="122">
        <v>3.8905193179999999E-3</v>
      </c>
      <c r="AL2412" s="122">
        <v>0</v>
      </c>
    </row>
    <row r="2413" spans="1:38" hidden="1" x14ac:dyDescent="0.25">
      <c r="A2413" s="122" t="s">
        <v>1986</v>
      </c>
      <c r="B2413" s="122">
        <v>1</v>
      </c>
      <c r="C2413" s="122" t="s">
        <v>2185</v>
      </c>
      <c r="D2413" s="122" t="s">
        <v>2122</v>
      </c>
      <c r="E2413" s="122">
        <v>44</v>
      </c>
      <c r="F2413" s="122">
        <v>4.4237714220000002E-2</v>
      </c>
      <c r="G2413" s="122">
        <v>4.5929418723999998E-2</v>
      </c>
      <c r="H2413" s="122">
        <v>4.7071445951599997E-2</v>
      </c>
      <c r="I2413" s="122">
        <v>4.6862762324000003E-2</v>
      </c>
      <c r="J2413" s="122">
        <v>4.5257944788E-2</v>
      </c>
      <c r="K2413" s="122">
        <v>4.4491020907200002E-2</v>
      </c>
      <c r="L2413" s="122">
        <v>4.5321418998800003E-2</v>
      </c>
      <c r="M2413" s="122">
        <v>4.0599080653600003E-2</v>
      </c>
      <c r="N2413" s="122">
        <v>3.7228202807600003E-2</v>
      </c>
      <c r="O2413" s="122">
        <v>3.5752217905600001E-2</v>
      </c>
      <c r="P2413" s="122">
        <v>3.74956180116E-2</v>
      </c>
      <c r="Q2413" s="122">
        <v>3.7904631676799999E-2</v>
      </c>
      <c r="R2413" s="122">
        <v>3.4840085582400003E-2</v>
      </c>
      <c r="S2413" s="122">
        <v>3.4410124109199997E-2</v>
      </c>
      <c r="T2413" s="122">
        <v>3.4786532211199997E-2</v>
      </c>
      <c r="U2413" s="122">
        <v>5.6567866356400001E-2</v>
      </c>
      <c r="V2413" s="122">
        <v>5.2159748986800002E-2</v>
      </c>
      <c r="W2413" s="122">
        <v>5.3108605144000003E-2</v>
      </c>
      <c r="X2413" s="122">
        <v>5.4600131983600003E-2</v>
      </c>
      <c r="Y2413" s="122">
        <v>9.4521671952399994E-2</v>
      </c>
      <c r="Z2413" s="122">
        <v>9.8386156422400006E-2</v>
      </c>
      <c r="AA2413" s="122">
        <v>9.5900719801600004E-2</v>
      </c>
      <c r="AB2413" s="122">
        <v>8.1709210626400006E-2</v>
      </c>
      <c r="AC2413" s="122">
        <v>0.10181296336120001</v>
      </c>
      <c r="AD2413" s="122">
        <v>0.1037128867376</v>
      </c>
      <c r="AE2413" s="122">
        <v>0.15084892996320001</v>
      </c>
      <c r="AF2413" s="122">
        <v>0.1300720957424</v>
      </c>
      <c r="AG2413" s="122">
        <v>0.13032952650759999</v>
      </c>
      <c r="AH2413" s="122">
        <v>0.15760350282319999</v>
      </c>
      <c r="AI2413" s="122">
        <v>0.14812966463400001</v>
      </c>
      <c r="AJ2413" s="122">
        <v>0.12746683414359999</v>
      </c>
      <c r="AK2413" s="122">
        <v>0.13251738683399999</v>
      </c>
      <c r="AL2413" s="122">
        <v>0</v>
      </c>
    </row>
    <row r="2414" spans="1:38" hidden="1" x14ac:dyDescent="0.25">
      <c r="A2414" s="122" t="s">
        <v>1986</v>
      </c>
      <c r="B2414" s="122">
        <v>1</v>
      </c>
      <c r="C2414" s="122" t="s">
        <v>2185</v>
      </c>
      <c r="D2414" s="122" t="s">
        <v>2123</v>
      </c>
      <c r="E2414" s="122">
        <v>44</v>
      </c>
      <c r="F2414" s="122">
        <v>0.40004810002919999</v>
      </c>
      <c r="G2414" s="122">
        <v>0.39386183925200002</v>
      </c>
      <c r="H2414" s="122">
        <v>0.44148842639719998</v>
      </c>
      <c r="I2414" s="122">
        <v>0.44216147489079999</v>
      </c>
      <c r="J2414" s="122">
        <v>0.42599286530079999</v>
      </c>
      <c r="K2414" s="122">
        <v>0.44009918154159999</v>
      </c>
      <c r="L2414" s="122">
        <v>0.42987125978160001</v>
      </c>
      <c r="M2414" s="122">
        <v>0.41891732710239998</v>
      </c>
      <c r="N2414" s="122">
        <v>0.38039782249280002</v>
      </c>
      <c r="O2414" s="122">
        <v>0.36466185474599999</v>
      </c>
      <c r="P2414" s="122">
        <v>0.35472197044480003</v>
      </c>
      <c r="Q2414" s="122">
        <v>0.43413238872639998</v>
      </c>
      <c r="R2414" s="122">
        <v>0.41565898619840003</v>
      </c>
      <c r="S2414" s="122">
        <v>0.43377501317360001</v>
      </c>
      <c r="T2414" s="122">
        <v>0.42769175449840002</v>
      </c>
      <c r="U2414" s="122">
        <v>0.29457000915159998</v>
      </c>
      <c r="V2414" s="122">
        <v>0.29467092296039998</v>
      </c>
      <c r="W2414" s="122">
        <v>0.2864597353044</v>
      </c>
      <c r="X2414" s="122">
        <v>0.27943771332680001</v>
      </c>
      <c r="Y2414" s="122">
        <v>0.33538189257720002</v>
      </c>
      <c r="Z2414" s="122">
        <v>0.35997352574960001</v>
      </c>
      <c r="AA2414" s="122">
        <v>0.360055142258</v>
      </c>
      <c r="AB2414" s="122">
        <v>0.34055699346480001</v>
      </c>
      <c r="AC2414" s="122">
        <v>0.38924628181319998</v>
      </c>
      <c r="AD2414" s="122">
        <v>0.3784905989956</v>
      </c>
      <c r="AE2414" s="122">
        <v>0.4245823165248</v>
      </c>
      <c r="AF2414" s="122">
        <v>0.48149712227960001</v>
      </c>
      <c r="AG2414" s="122">
        <v>0.46171654570999998</v>
      </c>
      <c r="AH2414" s="122">
        <v>0.45740027289599999</v>
      </c>
      <c r="AI2414" s="122">
        <v>0.50711116580040005</v>
      </c>
      <c r="AJ2414" s="122">
        <v>0.4152027178264</v>
      </c>
      <c r="AK2414" s="122">
        <v>0.4200500206644</v>
      </c>
      <c r="AL2414" s="122">
        <v>0</v>
      </c>
    </row>
    <row r="2415" spans="1:38" hidden="1" x14ac:dyDescent="0.25">
      <c r="A2415" s="122" t="s">
        <v>1986</v>
      </c>
      <c r="B2415" s="122">
        <v>1</v>
      </c>
      <c r="C2415" s="122" t="s">
        <v>2185</v>
      </c>
      <c r="D2415" s="122" t="s">
        <v>2124</v>
      </c>
      <c r="E2415" s="122">
        <v>44</v>
      </c>
      <c r="F2415" s="122">
        <v>0.38080240846199997</v>
      </c>
      <c r="G2415" s="122">
        <v>0.38788774591280001</v>
      </c>
      <c r="H2415" s="122">
        <v>0.39278128171799997</v>
      </c>
      <c r="I2415" s="122">
        <v>0.33376926320080003</v>
      </c>
      <c r="J2415" s="122">
        <v>0.334205057704</v>
      </c>
      <c r="K2415" s="122">
        <v>0.3371531772952</v>
      </c>
      <c r="L2415" s="122">
        <v>0.34939333306359999</v>
      </c>
      <c r="M2415" s="122">
        <v>0.32494587904799999</v>
      </c>
      <c r="N2415" s="122">
        <v>0.2992623583208</v>
      </c>
      <c r="O2415" s="122">
        <v>0.29455523009360002</v>
      </c>
      <c r="P2415" s="122">
        <v>0.29451192330280002</v>
      </c>
      <c r="Q2415" s="122">
        <v>0.31484025762279999</v>
      </c>
      <c r="R2415" s="122">
        <v>0.28807952532519998</v>
      </c>
      <c r="S2415" s="122">
        <v>0.29019653051760003</v>
      </c>
      <c r="T2415" s="122">
        <v>0.27532470499240003</v>
      </c>
      <c r="U2415" s="122">
        <v>0.44020041169160001</v>
      </c>
      <c r="V2415" s="122">
        <v>0.39595306262960001</v>
      </c>
      <c r="W2415" s="122">
        <v>0.40661330934560003</v>
      </c>
      <c r="X2415" s="122">
        <v>0.4251802363144</v>
      </c>
      <c r="Y2415" s="122">
        <v>0.34569405004120002</v>
      </c>
      <c r="Z2415" s="122">
        <v>0.37451459975160001</v>
      </c>
      <c r="AA2415" s="122">
        <v>0.36448918506279998</v>
      </c>
      <c r="AB2415" s="122">
        <v>0.32848733908479999</v>
      </c>
      <c r="AC2415" s="122">
        <v>0.38082664495399998</v>
      </c>
      <c r="AD2415" s="122">
        <v>0.3785117779212</v>
      </c>
      <c r="AE2415" s="122">
        <v>0.4387147449944</v>
      </c>
      <c r="AF2415" s="122">
        <v>0.40429711541520003</v>
      </c>
      <c r="AG2415" s="122">
        <v>0.39732035348040001</v>
      </c>
      <c r="AH2415" s="122">
        <v>0.44419867851240002</v>
      </c>
      <c r="AI2415" s="122">
        <v>0.43974415161879998</v>
      </c>
      <c r="AJ2415" s="122">
        <v>0.39115756209879998</v>
      </c>
      <c r="AK2415" s="122">
        <v>0.38912294114680002</v>
      </c>
      <c r="AL2415" s="122">
        <v>0</v>
      </c>
    </row>
    <row r="2416" spans="1:38" hidden="1" x14ac:dyDescent="0.25">
      <c r="A2416" s="122" t="s">
        <v>1986</v>
      </c>
      <c r="B2416" s="122">
        <v>1</v>
      </c>
      <c r="C2416" s="122" t="s">
        <v>2185</v>
      </c>
      <c r="D2416" s="122" t="s">
        <v>2125</v>
      </c>
      <c r="E2416" s="122">
        <v>44</v>
      </c>
      <c r="F2416" s="122">
        <v>0.13619552061920001</v>
      </c>
      <c r="G2416" s="122">
        <v>0.12706942016440001</v>
      </c>
      <c r="H2416" s="122">
        <v>0.12747001831759999</v>
      </c>
      <c r="I2416" s="122">
        <v>0.1397212623912</v>
      </c>
      <c r="J2416" s="122">
        <v>0.13960773907919999</v>
      </c>
      <c r="K2416" s="122">
        <v>0.13259853843880001</v>
      </c>
      <c r="L2416" s="122">
        <v>0.132458288186</v>
      </c>
      <c r="M2416" s="122">
        <v>0.12162310833120001</v>
      </c>
      <c r="N2416" s="122">
        <v>0.11979821975799999</v>
      </c>
      <c r="O2416" s="122">
        <v>0.1159071546192</v>
      </c>
      <c r="P2416" s="122">
        <v>0.116961673696</v>
      </c>
      <c r="Q2416" s="122">
        <v>9.7540540633200001E-2</v>
      </c>
      <c r="R2416" s="122">
        <v>9.6200379354799997E-2</v>
      </c>
      <c r="S2416" s="122">
        <v>9.4079401093999995E-2</v>
      </c>
      <c r="T2416" s="122">
        <v>9.2947672941200002E-2</v>
      </c>
      <c r="U2416" s="122">
        <v>0.1529681586636</v>
      </c>
      <c r="V2416" s="122">
        <v>0.14107444275120001</v>
      </c>
      <c r="W2416" s="122">
        <v>0.14730871004919999</v>
      </c>
      <c r="X2416" s="122">
        <v>0.1518354733476</v>
      </c>
      <c r="Y2416" s="122">
        <v>0.2132173960588</v>
      </c>
      <c r="Z2416" s="122">
        <v>0.22547067029199999</v>
      </c>
      <c r="AA2416" s="122">
        <v>0.21885112962719999</v>
      </c>
      <c r="AB2416" s="122">
        <v>0.1896963792892</v>
      </c>
      <c r="AC2416" s="122">
        <v>0.23204854868999999</v>
      </c>
      <c r="AD2416" s="122">
        <v>0.2346935823456</v>
      </c>
      <c r="AE2416" s="122">
        <v>0.13584582534039999</v>
      </c>
      <c r="AF2416" s="122">
        <v>0.12587789922680001</v>
      </c>
      <c r="AG2416" s="122">
        <v>0.12089496707400001</v>
      </c>
      <c r="AH2416" s="122">
        <v>0.13261147224639999</v>
      </c>
      <c r="AI2416" s="122">
        <v>0.130591122872</v>
      </c>
      <c r="AJ2416" s="122">
        <v>0.1156849449588</v>
      </c>
      <c r="AK2416" s="122">
        <v>0.12906253284399999</v>
      </c>
      <c r="AL2416" s="122">
        <v>0</v>
      </c>
    </row>
    <row r="2417" spans="1:38" hidden="1" x14ac:dyDescent="0.25">
      <c r="A2417" s="122" t="s">
        <v>1986</v>
      </c>
      <c r="B2417" s="122">
        <v>1</v>
      </c>
      <c r="C2417" s="122" t="s">
        <v>2185</v>
      </c>
      <c r="D2417" s="122" t="s">
        <v>2126</v>
      </c>
      <c r="E2417" s="122">
        <v>44</v>
      </c>
      <c r="F2417" s="122">
        <v>6.5325203115200001E-2</v>
      </c>
      <c r="G2417" s="122">
        <v>6.5486795631599995E-2</v>
      </c>
      <c r="H2417" s="122">
        <v>6.5292348816800003E-2</v>
      </c>
      <c r="I2417" s="122">
        <v>6.7180643569200005E-2</v>
      </c>
      <c r="J2417" s="122">
        <v>6.8232823834000006E-2</v>
      </c>
      <c r="K2417" s="122">
        <v>6.6280779910800003E-2</v>
      </c>
      <c r="L2417" s="122">
        <v>7.2478045180800005E-2</v>
      </c>
      <c r="M2417" s="122">
        <v>6.6455050726399997E-2</v>
      </c>
      <c r="N2417" s="122">
        <v>6.4983952199600001E-2</v>
      </c>
      <c r="O2417" s="122">
        <v>6.2724719484000005E-2</v>
      </c>
      <c r="P2417" s="122">
        <v>6.4647010581999995E-2</v>
      </c>
      <c r="Q2417" s="122">
        <v>5.68925446936E-2</v>
      </c>
      <c r="R2417" s="122">
        <v>5.5414544869599999E-2</v>
      </c>
      <c r="S2417" s="122">
        <v>5.4760844997599999E-2</v>
      </c>
      <c r="T2417" s="122">
        <v>5.4654775672E-2</v>
      </c>
      <c r="U2417" s="122">
        <v>6.4212029069999996E-2</v>
      </c>
      <c r="V2417" s="122">
        <v>6.3754763212000007E-2</v>
      </c>
      <c r="W2417" s="122">
        <v>6.3326816652400003E-2</v>
      </c>
      <c r="X2417" s="122">
        <v>6.4403153771599997E-2</v>
      </c>
      <c r="Y2417" s="122">
        <v>5.3020466077599998E-2</v>
      </c>
      <c r="Z2417" s="122">
        <v>5.2164244252400002E-2</v>
      </c>
      <c r="AA2417" s="122">
        <v>5.2831786223999998E-2</v>
      </c>
      <c r="AB2417" s="122">
        <v>4.9326266723999999E-2</v>
      </c>
      <c r="AC2417" s="122">
        <v>5.3036103895599998E-2</v>
      </c>
      <c r="AD2417" s="122">
        <v>5.0836155381200003E-2</v>
      </c>
      <c r="AE2417" s="122">
        <v>7.6216040210800001E-2</v>
      </c>
      <c r="AF2417" s="122">
        <v>7.17974371212E-2</v>
      </c>
      <c r="AG2417" s="122">
        <v>7.8022997138799996E-2</v>
      </c>
      <c r="AH2417" s="122">
        <v>7.7116844795200007E-2</v>
      </c>
      <c r="AI2417" s="122">
        <v>7.7031397394000001E-2</v>
      </c>
      <c r="AJ2417" s="122">
        <v>7.1087358916000001E-2</v>
      </c>
      <c r="AK2417" s="122">
        <v>7.1151719808400002E-2</v>
      </c>
      <c r="AL2417" s="122">
        <v>0</v>
      </c>
    </row>
    <row r="2418" spans="1:38" hidden="1" x14ac:dyDescent="0.25">
      <c r="A2418" s="122" t="s">
        <v>1986</v>
      </c>
      <c r="B2418" s="122">
        <v>-1</v>
      </c>
      <c r="C2418" s="122" t="s">
        <v>2186</v>
      </c>
      <c r="D2418" s="122" t="s">
        <v>2078</v>
      </c>
      <c r="E2418" s="122">
        <v>45</v>
      </c>
      <c r="F2418" s="122">
        <v>2.1152071343200001E-2</v>
      </c>
      <c r="G2418" s="122">
        <v>2.1439781185199999E-2</v>
      </c>
      <c r="H2418" s="122">
        <v>2.03380716644E-2</v>
      </c>
      <c r="I2418" s="122">
        <v>1.9083649913999998E-2</v>
      </c>
      <c r="J2418" s="122">
        <v>1.76176400428E-2</v>
      </c>
      <c r="K2418" s="122">
        <v>1.9244661505999999E-2</v>
      </c>
      <c r="L2418" s="122">
        <v>1.6876707254399999E-2</v>
      </c>
      <c r="M2418" s="122">
        <v>1.9487119061200001E-2</v>
      </c>
      <c r="N2418" s="122">
        <v>1.8049273687199999E-2</v>
      </c>
      <c r="O2418" s="122">
        <v>2.0694271774399999E-2</v>
      </c>
      <c r="P2418" s="122">
        <v>2.0273545700799998E-2</v>
      </c>
      <c r="Q2418" s="122">
        <v>1.76645894292E-2</v>
      </c>
      <c r="R2418" s="122">
        <v>1.7151507856E-2</v>
      </c>
      <c r="S2418" s="122">
        <v>1.76746032848E-2</v>
      </c>
      <c r="T2418" s="122">
        <v>1.80257390124E-2</v>
      </c>
      <c r="U2418" s="122">
        <v>1.8959245068400001E-2</v>
      </c>
      <c r="V2418" s="122">
        <v>1.8523889372800001E-2</v>
      </c>
      <c r="W2418" s="122">
        <v>1.82220800944E-2</v>
      </c>
      <c r="X2418" s="122">
        <v>1.55885812516E-2</v>
      </c>
      <c r="Y2418" s="122">
        <v>1.3638982263199999E-2</v>
      </c>
      <c r="Z2418" s="122">
        <v>1.54943187364E-2</v>
      </c>
      <c r="AA2418" s="122">
        <v>1.506828078E-2</v>
      </c>
      <c r="AB2418" s="122">
        <v>1.45816962116E-2</v>
      </c>
      <c r="AC2418" s="122">
        <v>1.34777831832E-2</v>
      </c>
      <c r="AD2418" s="122">
        <v>1.24482734264E-2</v>
      </c>
      <c r="AE2418" s="122">
        <v>1.1478115479599999E-2</v>
      </c>
      <c r="AF2418" s="122">
        <v>1.1025655415599999E-2</v>
      </c>
      <c r="AG2418" s="122">
        <v>1.0812237489200001E-2</v>
      </c>
      <c r="AH2418" s="122">
        <v>1.09552567684E-2</v>
      </c>
      <c r="AI2418" s="122">
        <v>1.09407351088E-2</v>
      </c>
      <c r="AJ2418" s="122">
        <v>1.0986060027599999E-2</v>
      </c>
      <c r="AK2418" s="122">
        <v>1.0979675657999999E-2</v>
      </c>
      <c r="AL2418" s="122">
        <v>0</v>
      </c>
    </row>
    <row r="2419" spans="1:38" hidden="1" x14ac:dyDescent="0.25">
      <c r="A2419" s="122" t="s">
        <v>1986</v>
      </c>
      <c r="B2419" s="122">
        <v>-1</v>
      </c>
      <c r="C2419" s="122" t="s">
        <v>2186</v>
      </c>
      <c r="D2419" s="122" t="s">
        <v>2079</v>
      </c>
      <c r="E2419" s="122">
        <v>45</v>
      </c>
      <c r="F2419" s="122">
        <v>0.1352738209312</v>
      </c>
      <c r="G2419" s="122">
        <v>0.1333982854428</v>
      </c>
      <c r="H2419" s="122">
        <v>0.13757700787880001</v>
      </c>
      <c r="I2419" s="122">
        <v>0.13850553611999999</v>
      </c>
      <c r="J2419" s="122">
        <v>0.13652651719280001</v>
      </c>
      <c r="K2419" s="122">
        <v>0.13729338439319999</v>
      </c>
      <c r="L2419" s="122">
        <v>0.13323639077560001</v>
      </c>
      <c r="M2419" s="122">
        <v>0.12953285386720001</v>
      </c>
      <c r="N2419" s="122">
        <v>0.1172252214644</v>
      </c>
      <c r="O2419" s="122">
        <v>0.1046088081556</v>
      </c>
      <c r="P2419" s="122">
        <v>0.103892415382</v>
      </c>
      <c r="Q2419" s="122">
        <v>9.3144442568800001E-2</v>
      </c>
      <c r="R2419" s="122">
        <v>9.3626038419200003E-2</v>
      </c>
      <c r="S2419" s="122">
        <v>8.6005305301999999E-2</v>
      </c>
      <c r="T2419" s="122">
        <v>8.1137592715200005E-2</v>
      </c>
      <c r="U2419" s="122">
        <v>7.3537564998800001E-2</v>
      </c>
      <c r="V2419" s="122">
        <v>7.3922262377599995E-2</v>
      </c>
      <c r="W2419" s="122">
        <v>7.0629290984000004E-2</v>
      </c>
      <c r="X2419" s="122">
        <v>6.4845857327999995E-2</v>
      </c>
      <c r="Y2419" s="122">
        <v>5.9471325779600001E-2</v>
      </c>
      <c r="Z2419" s="122">
        <v>5.9882564274400002E-2</v>
      </c>
      <c r="AA2419" s="122">
        <v>6.2390314814800001E-2</v>
      </c>
      <c r="AB2419" s="122">
        <v>5.9583279114799999E-2</v>
      </c>
      <c r="AC2419" s="122">
        <v>5.2587023605199998E-2</v>
      </c>
      <c r="AD2419" s="122">
        <v>5.2338122365200003E-2</v>
      </c>
      <c r="AE2419" s="122">
        <v>5.4907504162E-2</v>
      </c>
      <c r="AF2419" s="122">
        <v>5.4438614277600002E-2</v>
      </c>
      <c r="AG2419" s="122">
        <v>5.22945815896E-2</v>
      </c>
      <c r="AH2419" s="122">
        <v>5.01155308864E-2</v>
      </c>
      <c r="AI2419" s="122">
        <v>5.0047488251599999E-2</v>
      </c>
      <c r="AJ2419" s="122">
        <v>4.6838705026400002E-2</v>
      </c>
      <c r="AK2419" s="122">
        <v>4.7155949607200001E-2</v>
      </c>
      <c r="AL2419" s="122">
        <v>0</v>
      </c>
    </row>
    <row r="2420" spans="1:38" hidden="1" x14ac:dyDescent="0.25">
      <c r="A2420" s="122" t="s">
        <v>1986</v>
      </c>
      <c r="B2420" s="122">
        <v>-1</v>
      </c>
      <c r="C2420" s="122" t="s">
        <v>2186</v>
      </c>
      <c r="D2420" s="122" t="s">
        <v>2080</v>
      </c>
      <c r="E2420" s="122">
        <v>45</v>
      </c>
      <c r="F2420" s="122">
        <v>6.5109395738799994E-2</v>
      </c>
      <c r="G2420" s="122">
        <v>6.5313856229999995E-2</v>
      </c>
      <c r="H2420" s="122">
        <v>6.6547778659600001E-2</v>
      </c>
      <c r="I2420" s="122">
        <v>6.7966359722800004E-2</v>
      </c>
      <c r="J2420" s="122">
        <v>6.9708945474E-2</v>
      </c>
      <c r="K2420" s="122">
        <v>7.2408352419200003E-2</v>
      </c>
      <c r="L2420" s="122">
        <v>7.1571749320400002E-2</v>
      </c>
      <c r="M2420" s="122">
        <v>6.8481976225599997E-2</v>
      </c>
      <c r="N2420" s="122">
        <v>6.5750503893200002E-2</v>
      </c>
      <c r="O2420" s="122">
        <v>6.0327567837600002E-2</v>
      </c>
      <c r="P2420" s="122">
        <v>5.5845571852000002E-2</v>
      </c>
      <c r="Q2420" s="122">
        <v>5.5955456919600001E-2</v>
      </c>
      <c r="R2420" s="122">
        <v>5.3292548666E-2</v>
      </c>
      <c r="S2420" s="122">
        <v>5.3448437448E-2</v>
      </c>
      <c r="T2420" s="122">
        <v>5.1755957063999998E-2</v>
      </c>
      <c r="U2420" s="122">
        <v>4.8853283427200002E-2</v>
      </c>
      <c r="V2420" s="122">
        <v>4.8473630522800001E-2</v>
      </c>
      <c r="W2420" s="122">
        <v>4.4707014937200001E-2</v>
      </c>
      <c r="X2420" s="122">
        <v>4.2356574346799999E-2</v>
      </c>
      <c r="Y2420" s="122">
        <v>3.6631037769200001E-2</v>
      </c>
      <c r="Z2420" s="122">
        <v>3.4141393599600001E-2</v>
      </c>
      <c r="AA2420" s="122">
        <v>3.3667450070799999E-2</v>
      </c>
      <c r="AB2420" s="122">
        <v>3.2847903855199999E-2</v>
      </c>
      <c r="AC2420" s="122">
        <v>3.1879199847600001E-2</v>
      </c>
      <c r="AD2420" s="122">
        <v>2.8970410750400001E-2</v>
      </c>
      <c r="AE2420" s="122">
        <v>3.2611139839599998E-2</v>
      </c>
      <c r="AF2420" s="122">
        <v>3.1139842966399999E-2</v>
      </c>
      <c r="AG2420" s="122">
        <v>2.9552049844800001E-2</v>
      </c>
      <c r="AH2420" s="122">
        <v>3.0280723687200001E-2</v>
      </c>
      <c r="AI2420" s="122">
        <v>3.0003381276399999E-2</v>
      </c>
      <c r="AJ2420" s="122">
        <v>2.83476368924E-2</v>
      </c>
      <c r="AK2420" s="122">
        <v>2.8472313805599999E-2</v>
      </c>
      <c r="AL2420" s="122">
        <v>0</v>
      </c>
    </row>
    <row r="2421" spans="1:38" hidden="1" x14ac:dyDescent="0.25">
      <c r="A2421" s="122" t="s">
        <v>1986</v>
      </c>
      <c r="B2421" s="122">
        <v>-1</v>
      </c>
      <c r="C2421" s="122" t="s">
        <v>2186</v>
      </c>
      <c r="D2421" s="122" t="s">
        <v>2081</v>
      </c>
      <c r="E2421" s="122">
        <v>45</v>
      </c>
      <c r="F2421" s="122">
        <v>0.1068839310336</v>
      </c>
      <c r="G2421" s="122">
        <v>0.1011223956652</v>
      </c>
      <c r="H2421" s="122">
        <v>9.7666598478399994E-2</v>
      </c>
      <c r="I2421" s="122">
        <v>0.1025909105032</v>
      </c>
      <c r="J2421" s="122">
        <v>0.10266406778040001</v>
      </c>
      <c r="K2421" s="122">
        <v>0.1016276129512</v>
      </c>
      <c r="L2421" s="122">
        <v>0.1033405327248</v>
      </c>
      <c r="M2421" s="122">
        <v>0.1010250459428</v>
      </c>
      <c r="N2421" s="122">
        <v>0.1005455384612</v>
      </c>
      <c r="O2421" s="122">
        <v>9.1162700249600007E-2</v>
      </c>
      <c r="P2421" s="122">
        <v>8.8765758239199993E-2</v>
      </c>
      <c r="Q2421" s="122">
        <v>8.76824131176E-2</v>
      </c>
      <c r="R2421" s="122">
        <v>8.1688635546000005E-2</v>
      </c>
      <c r="S2421" s="122">
        <v>8.2695204891599997E-2</v>
      </c>
      <c r="T2421" s="122">
        <v>8.0168945242399994E-2</v>
      </c>
      <c r="U2421" s="122">
        <v>7.5449548963599997E-2</v>
      </c>
      <c r="V2421" s="122">
        <v>7.9806855940000004E-2</v>
      </c>
      <c r="W2421" s="122">
        <v>7.8661562022400003E-2</v>
      </c>
      <c r="X2421" s="122">
        <v>7.5307097096000003E-2</v>
      </c>
      <c r="Y2421" s="122">
        <v>7.2739994093200006E-2</v>
      </c>
      <c r="Z2421" s="122">
        <v>6.2410907157199998E-2</v>
      </c>
      <c r="AA2421" s="122">
        <v>6.2435661206799997E-2</v>
      </c>
      <c r="AB2421" s="122">
        <v>5.9493706288799998E-2</v>
      </c>
      <c r="AC2421" s="122">
        <v>6.1329556002399997E-2</v>
      </c>
      <c r="AD2421" s="122">
        <v>6.2142153301200001E-2</v>
      </c>
      <c r="AE2421" s="122">
        <v>6.1956640541600001E-2</v>
      </c>
      <c r="AF2421" s="122">
        <v>5.9983601397999999E-2</v>
      </c>
      <c r="AG2421" s="122">
        <v>5.7800966677999999E-2</v>
      </c>
      <c r="AH2421" s="122">
        <v>5.5923337243199998E-2</v>
      </c>
      <c r="AI2421" s="122">
        <v>5.7712347075600003E-2</v>
      </c>
      <c r="AJ2421" s="122">
        <v>5.26981262752E-2</v>
      </c>
      <c r="AK2421" s="122">
        <v>5.3096745856000001E-2</v>
      </c>
      <c r="AL2421" s="122">
        <v>0</v>
      </c>
    </row>
    <row r="2422" spans="1:38" x14ac:dyDescent="0.25">
      <c r="A2422" s="122" t="s">
        <v>1986</v>
      </c>
      <c r="B2422" s="122">
        <v>-1</v>
      </c>
      <c r="C2422" s="122" t="s">
        <v>2186</v>
      </c>
      <c r="D2422" s="122" t="s">
        <v>2082</v>
      </c>
      <c r="E2422" s="122">
        <v>45</v>
      </c>
      <c r="F2422" s="122">
        <v>0.97217575027159997</v>
      </c>
      <c r="G2422" s="122">
        <v>0.89691944872039997</v>
      </c>
      <c r="H2422" s="122">
        <v>0.86276506553440002</v>
      </c>
      <c r="I2422" s="122">
        <v>0.85701138506200003</v>
      </c>
      <c r="J2422" s="122">
        <v>0.87874986008879996</v>
      </c>
      <c r="K2422" s="122">
        <v>0.88661412124039995</v>
      </c>
      <c r="L2422" s="122">
        <v>0.85658496640360005</v>
      </c>
      <c r="M2422" s="122">
        <v>0.77774184716479999</v>
      </c>
      <c r="N2422" s="122">
        <v>0.73459258935159999</v>
      </c>
      <c r="O2422" s="122">
        <v>0.70418822225919997</v>
      </c>
      <c r="P2422" s="122">
        <v>0.69031725279440004</v>
      </c>
      <c r="Q2422" s="122">
        <v>0.65513441571480002</v>
      </c>
      <c r="R2422" s="122">
        <v>0.64936634596120002</v>
      </c>
      <c r="S2422" s="122">
        <v>0.60563006289800003</v>
      </c>
      <c r="T2422" s="122">
        <v>0.57957066461560003</v>
      </c>
      <c r="U2422" s="122">
        <v>0.55614097771960003</v>
      </c>
      <c r="V2422" s="122">
        <v>0.55005957855239995</v>
      </c>
      <c r="W2422" s="122">
        <v>0.53466784857359995</v>
      </c>
      <c r="X2422" s="122">
        <v>0.5184790813272</v>
      </c>
      <c r="Y2422" s="122">
        <v>0.51317981213800001</v>
      </c>
      <c r="Z2422" s="122">
        <v>0.49825925339679999</v>
      </c>
      <c r="AA2422" s="122">
        <v>0.47687123840160001</v>
      </c>
      <c r="AB2422" s="122">
        <v>0.45047699341120001</v>
      </c>
      <c r="AC2422" s="122">
        <v>0.42462246392440001</v>
      </c>
      <c r="AD2422" s="122">
        <v>0.38830456189000001</v>
      </c>
      <c r="AE2422" s="122">
        <v>0.40621387993199998</v>
      </c>
      <c r="AF2422" s="122">
        <v>0.38315860399320001</v>
      </c>
      <c r="AG2422" s="122">
        <v>0.37817303861399998</v>
      </c>
      <c r="AH2422" s="122">
        <v>0.38893273970879999</v>
      </c>
      <c r="AI2422" s="122">
        <v>0.40436411431640001</v>
      </c>
      <c r="AJ2422" s="122">
        <v>0.34096685640079999</v>
      </c>
      <c r="AK2422" s="122">
        <v>0.34204913391879999</v>
      </c>
      <c r="AL2422" s="122">
        <v>0</v>
      </c>
    </row>
    <row r="2423" spans="1:38" hidden="1" x14ac:dyDescent="0.25">
      <c r="A2423" s="122" t="s">
        <v>1986</v>
      </c>
      <c r="B2423" s="122">
        <v>-1</v>
      </c>
      <c r="C2423" s="122" t="s">
        <v>2186</v>
      </c>
      <c r="D2423" s="122" t="s">
        <v>474</v>
      </c>
      <c r="E2423" s="122">
        <v>45</v>
      </c>
      <c r="F2423" s="122">
        <v>8.3062270225200005E-2</v>
      </c>
      <c r="G2423" s="122">
        <v>8.2971587036800007E-2</v>
      </c>
      <c r="H2423" s="122">
        <v>8.8945357323199997E-2</v>
      </c>
      <c r="I2423" s="122">
        <v>9.3903841354399997E-2</v>
      </c>
      <c r="J2423" s="122">
        <v>9.4023862251200005E-2</v>
      </c>
      <c r="K2423" s="122">
        <v>9.1968661204000005E-2</v>
      </c>
      <c r="L2423" s="122">
        <v>9.3306576907599997E-2</v>
      </c>
      <c r="M2423" s="122">
        <v>9.0976902648799998E-2</v>
      </c>
      <c r="N2423" s="122">
        <v>8.9881429248799993E-2</v>
      </c>
      <c r="O2423" s="122">
        <v>8.6005281790399998E-2</v>
      </c>
      <c r="P2423" s="122">
        <v>8.1382459737599999E-2</v>
      </c>
      <c r="Q2423" s="122">
        <v>7.8682455490799996E-2</v>
      </c>
      <c r="R2423" s="122">
        <v>7.3256239308000001E-2</v>
      </c>
      <c r="S2423" s="122">
        <v>6.8627485816400005E-2</v>
      </c>
      <c r="T2423" s="122">
        <v>6.8085309448799994E-2</v>
      </c>
      <c r="U2423" s="122">
        <v>6.5086348009200004E-2</v>
      </c>
      <c r="V2423" s="122">
        <v>6.4895816851599994E-2</v>
      </c>
      <c r="W2423" s="122">
        <v>5.6036596747599997E-2</v>
      </c>
      <c r="X2423" s="122">
        <v>5.27454907224E-2</v>
      </c>
      <c r="Y2423" s="122">
        <v>5.0081982773200001E-2</v>
      </c>
      <c r="Z2423" s="122">
        <v>5.1123987174399997E-2</v>
      </c>
      <c r="AA2423" s="122">
        <v>5.0700449833600003E-2</v>
      </c>
      <c r="AB2423" s="122">
        <v>4.8097780830399998E-2</v>
      </c>
      <c r="AC2423" s="122">
        <v>4.6514638909199997E-2</v>
      </c>
      <c r="AD2423" s="122">
        <v>4.5684499008399999E-2</v>
      </c>
      <c r="AE2423" s="122">
        <v>4.5282950784399999E-2</v>
      </c>
      <c r="AF2423" s="122">
        <v>4.3961123275999998E-2</v>
      </c>
      <c r="AG2423" s="122">
        <v>4.2955431041599997E-2</v>
      </c>
      <c r="AH2423" s="122">
        <v>4.3071095292399997E-2</v>
      </c>
      <c r="AI2423" s="122">
        <v>4.4150572160799997E-2</v>
      </c>
      <c r="AJ2423" s="122">
        <v>3.8715646012399997E-2</v>
      </c>
      <c r="AK2423" s="122">
        <v>3.8960161452799999E-2</v>
      </c>
      <c r="AL2423" s="122">
        <v>0</v>
      </c>
    </row>
    <row r="2424" spans="1:38" hidden="1" x14ac:dyDescent="0.25">
      <c r="A2424" s="122" t="s">
        <v>1986</v>
      </c>
      <c r="B2424" s="122">
        <v>-1</v>
      </c>
      <c r="C2424" s="122" t="s">
        <v>2186</v>
      </c>
      <c r="D2424" s="122" t="s">
        <v>2083</v>
      </c>
      <c r="E2424" s="122">
        <v>45</v>
      </c>
      <c r="F2424" s="122">
        <v>7.8702777084400002E-2</v>
      </c>
      <c r="G2424" s="122">
        <v>7.6182828736000005E-2</v>
      </c>
      <c r="H2424" s="122">
        <v>7.3191411941200005E-2</v>
      </c>
      <c r="I2424" s="122">
        <v>7.2514596111999993E-2</v>
      </c>
      <c r="J2424" s="122">
        <v>7.0392323439200002E-2</v>
      </c>
      <c r="K2424" s="122">
        <v>6.9827691486000001E-2</v>
      </c>
      <c r="L2424" s="122">
        <v>6.75146810268E-2</v>
      </c>
      <c r="M2424" s="122">
        <v>6.4588987976800002E-2</v>
      </c>
      <c r="N2424" s="122">
        <v>6.03620953544E-2</v>
      </c>
      <c r="O2424" s="122">
        <v>5.5517527041199999E-2</v>
      </c>
      <c r="P2424" s="122">
        <v>5.31992529908E-2</v>
      </c>
      <c r="Q2424" s="122">
        <v>5.0179949439199997E-2</v>
      </c>
      <c r="R2424" s="122">
        <v>4.5762316527200003E-2</v>
      </c>
      <c r="S2424" s="122">
        <v>4.3636301407999997E-2</v>
      </c>
      <c r="T2424" s="122">
        <v>4.1623496404000003E-2</v>
      </c>
      <c r="U2424" s="122">
        <v>3.9015632871600002E-2</v>
      </c>
      <c r="V2424" s="122">
        <v>3.72727248824E-2</v>
      </c>
      <c r="W2424" s="122">
        <v>3.51528484524E-2</v>
      </c>
      <c r="X2424" s="122">
        <v>3.2031222736800001E-2</v>
      </c>
      <c r="Y2424" s="122">
        <v>3.1162573052799999E-2</v>
      </c>
      <c r="Z2424" s="122">
        <v>3.1234093926E-2</v>
      </c>
      <c r="AA2424" s="122">
        <v>3.085130216E-2</v>
      </c>
      <c r="AB2424" s="122">
        <v>2.93864435648E-2</v>
      </c>
      <c r="AC2424" s="122">
        <v>2.7579683838E-2</v>
      </c>
      <c r="AD2424" s="122">
        <v>2.5671322065200002E-2</v>
      </c>
      <c r="AE2424" s="122">
        <v>2.1054625160799999E-2</v>
      </c>
      <c r="AF2424" s="122">
        <v>2.0009318963200001E-2</v>
      </c>
      <c r="AG2424" s="122">
        <v>1.9216390438000001E-2</v>
      </c>
      <c r="AH2424" s="122">
        <v>1.832101719E-2</v>
      </c>
      <c r="AI2424" s="122">
        <v>1.83910915328E-2</v>
      </c>
      <c r="AJ2424" s="122">
        <v>1.6898931534799998E-2</v>
      </c>
      <c r="AK2424" s="122">
        <v>1.7065522404E-2</v>
      </c>
      <c r="AL2424" s="122">
        <v>0</v>
      </c>
    </row>
    <row r="2425" spans="1:38" hidden="1" x14ac:dyDescent="0.25">
      <c r="A2425" s="122" t="s">
        <v>1986</v>
      </c>
      <c r="B2425" s="122">
        <v>-1</v>
      </c>
      <c r="C2425" s="122" t="s">
        <v>2186</v>
      </c>
      <c r="D2425" s="122" t="s">
        <v>2084</v>
      </c>
      <c r="E2425" s="122">
        <v>45</v>
      </c>
      <c r="F2425" s="122">
        <v>1.12343506996E-2</v>
      </c>
      <c r="G2425" s="122">
        <v>1.0469924009999999E-2</v>
      </c>
      <c r="H2425" s="122">
        <v>1.0623836417600001E-2</v>
      </c>
      <c r="I2425" s="122">
        <v>9.8257545372000005E-3</v>
      </c>
      <c r="J2425" s="122">
        <v>1.02267638676E-2</v>
      </c>
      <c r="K2425" s="122">
        <v>9.4167485384000008E-3</v>
      </c>
      <c r="L2425" s="122">
        <v>8.6023195692000003E-3</v>
      </c>
      <c r="M2425" s="122">
        <v>8.6293939591999998E-3</v>
      </c>
      <c r="N2425" s="122">
        <v>7.7440644735999997E-3</v>
      </c>
      <c r="O2425" s="122">
        <v>6.9789913032000002E-3</v>
      </c>
      <c r="P2425" s="122">
        <v>6.7066865460000003E-3</v>
      </c>
      <c r="Q2425" s="122">
        <v>7.6922658036000001E-3</v>
      </c>
      <c r="R2425" s="122">
        <v>6.5435133203999999E-3</v>
      </c>
      <c r="S2425" s="122">
        <v>8.3475077811999993E-3</v>
      </c>
      <c r="T2425" s="122">
        <v>7.0648702991999998E-3</v>
      </c>
      <c r="U2425" s="122">
        <v>6.2444058991999998E-3</v>
      </c>
      <c r="V2425" s="122">
        <v>6.4994430676E-3</v>
      </c>
      <c r="W2425" s="122">
        <v>5.1465564444000004E-3</v>
      </c>
      <c r="X2425" s="122">
        <v>5.0363073487999996E-3</v>
      </c>
      <c r="Y2425" s="122">
        <v>4.9727963040000003E-3</v>
      </c>
      <c r="Z2425" s="122">
        <v>4.4678726428000002E-3</v>
      </c>
      <c r="AA2425" s="122">
        <v>4.7684639967999999E-3</v>
      </c>
      <c r="AB2425" s="122">
        <v>4.6070768267999999E-3</v>
      </c>
      <c r="AC2425" s="122">
        <v>4.8781371436000002E-3</v>
      </c>
      <c r="AD2425" s="122">
        <v>5.1033699583999999E-3</v>
      </c>
      <c r="AE2425" s="122">
        <v>4.2180305719999997E-3</v>
      </c>
      <c r="AF2425" s="122">
        <v>3.9757746084000001E-3</v>
      </c>
      <c r="AG2425" s="122">
        <v>3.6819248620000001E-3</v>
      </c>
      <c r="AH2425" s="122">
        <v>3.2445926604E-3</v>
      </c>
      <c r="AI2425" s="122">
        <v>3.1329727323999999E-3</v>
      </c>
      <c r="AJ2425" s="122">
        <v>2.3281215299999999E-3</v>
      </c>
      <c r="AK2425" s="122">
        <v>2.3976524320000001E-3</v>
      </c>
      <c r="AL2425" s="122">
        <v>0</v>
      </c>
    </row>
    <row r="2426" spans="1:38" hidden="1" x14ac:dyDescent="0.25">
      <c r="A2426" s="122" t="s">
        <v>1986</v>
      </c>
      <c r="B2426" s="122">
        <v>-1</v>
      </c>
      <c r="C2426" s="122" t="s">
        <v>2186</v>
      </c>
      <c r="D2426" s="122" t="s">
        <v>2085</v>
      </c>
      <c r="E2426" s="122">
        <v>45</v>
      </c>
      <c r="F2426" s="122">
        <v>2.3057600193600002E-2</v>
      </c>
      <c r="G2426" s="122">
        <v>2.3948947386000001E-2</v>
      </c>
      <c r="H2426" s="122">
        <v>2.2799029738799999E-2</v>
      </c>
      <c r="I2426" s="122">
        <v>2.3543823595599998E-2</v>
      </c>
      <c r="J2426" s="122">
        <v>2.3692669823200001E-2</v>
      </c>
      <c r="K2426" s="122">
        <v>2.3055750323200001E-2</v>
      </c>
      <c r="L2426" s="122">
        <v>2.7372053402399999E-2</v>
      </c>
      <c r="M2426" s="122">
        <v>2.6789344805999999E-2</v>
      </c>
      <c r="N2426" s="122">
        <v>2.51538263704E-2</v>
      </c>
      <c r="O2426" s="122">
        <v>2.5612642619199998E-2</v>
      </c>
      <c r="P2426" s="122">
        <v>2.1130288950399999E-2</v>
      </c>
      <c r="Q2426" s="122">
        <v>2.0723108100800001E-2</v>
      </c>
      <c r="R2426" s="122">
        <v>1.9181586337200001E-2</v>
      </c>
      <c r="S2426" s="122">
        <v>1.86434353588E-2</v>
      </c>
      <c r="T2426" s="122">
        <v>1.6699999836800001E-2</v>
      </c>
      <c r="U2426" s="122">
        <v>1.60644944376E-2</v>
      </c>
      <c r="V2426" s="122">
        <v>1.55911841736E-2</v>
      </c>
      <c r="W2426" s="122">
        <v>1.7159686630799999E-2</v>
      </c>
      <c r="X2426" s="122">
        <v>1.58944574768E-2</v>
      </c>
      <c r="Y2426" s="122">
        <v>1.537271386E-2</v>
      </c>
      <c r="Z2426" s="122">
        <v>1.17891840836E-2</v>
      </c>
      <c r="AA2426" s="122">
        <v>1.08205692392E-2</v>
      </c>
      <c r="AB2426" s="122">
        <v>1.1332425300000001E-2</v>
      </c>
      <c r="AC2426" s="122">
        <v>1.0409191083200001E-2</v>
      </c>
      <c r="AD2426" s="122">
        <v>1.072865969E-2</v>
      </c>
      <c r="AE2426" s="122">
        <v>9.3845012828000004E-3</v>
      </c>
      <c r="AF2426" s="122">
        <v>9.5850538055999995E-3</v>
      </c>
      <c r="AG2426" s="122">
        <v>2.8030095836399999E-2</v>
      </c>
      <c r="AH2426" s="122">
        <v>8.2963202000000003E-3</v>
      </c>
      <c r="AI2426" s="122">
        <v>8.5851809232000004E-3</v>
      </c>
      <c r="AJ2426" s="122">
        <v>7.9343971923999997E-3</v>
      </c>
      <c r="AK2426" s="122">
        <v>7.9738199547999995E-3</v>
      </c>
      <c r="AL2426" s="122">
        <v>0</v>
      </c>
    </row>
    <row r="2427" spans="1:38" hidden="1" x14ac:dyDescent="0.25">
      <c r="A2427" s="122" t="s">
        <v>1986</v>
      </c>
      <c r="B2427" s="122">
        <v>-1</v>
      </c>
      <c r="C2427" s="122" t="s">
        <v>2186</v>
      </c>
      <c r="D2427" s="122" t="s">
        <v>2086</v>
      </c>
      <c r="E2427" s="122">
        <v>45</v>
      </c>
      <c r="F2427" s="122">
        <v>0.37924690144040002</v>
      </c>
      <c r="G2427" s="122">
        <v>0.36854338720640001</v>
      </c>
      <c r="H2427" s="122">
        <v>0.37917041041040001</v>
      </c>
      <c r="I2427" s="122">
        <v>0.37633101318680001</v>
      </c>
      <c r="J2427" s="122">
        <v>0.3681196192324</v>
      </c>
      <c r="K2427" s="122">
        <v>0.36691752807360001</v>
      </c>
      <c r="L2427" s="122">
        <v>0.3598231379288</v>
      </c>
      <c r="M2427" s="122">
        <v>0.35763181753880002</v>
      </c>
      <c r="N2427" s="122">
        <v>0.34797208689600001</v>
      </c>
      <c r="O2427" s="122">
        <v>0.31509304837360003</v>
      </c>
      <c r="P2427" s="122">
        <v>0.31279269516039998</v>
      </c>
      <c r="Q2427" s="122">
        <v>0.30483006164519999</v>
      </c>
      <c r="R2427" s="122">
        <v>0.31642196510960002</v>
      </c>
      <c r="S2427" s="122">
        <v>0.28685243581679998</v>
      </c>
      <c r="T2427" s="122">
        <v>0.30814986780199999</v>
      </c>
      <c r="U2427" s="122">
        <v>0.29185658920879998</v>
      </c>
      <c r="V2427" s="122">
        <v>0.2850675471952</v>
      </c>
      <c r="W2427" s="122">
        <v>0.29928103284520002</v>
      </c>
      <c r="X2427" s="122">
        <v>0.25836033657559998</v>
      </c>
      <c r="Y2427" s="122">
        <v>0.24609409747720001</v>
      </c>
      <c r="Z2427" s="122">
        <v>0.25127765455520001</v>
      </c>
      <c r="AA2427" s="122">
        <v>0.24781549175879999</v>
      </c>
      <c r="AB2427" s="122">
        <v>0.2271653349952</v>
      </c>
      <c r="AC2427" s="122">
        <v>0.2283819706812</v>
      </c>
      <c r="AD2427" s="122">
        <v>0.23476294069760001</v>
      </c>
      <c r="AE2427" s="122">
        <v>0.25401666474520002</v>
      </c>
      <c r="AF2427" s="122">
        <v>0.23807926074800001</v>
      </c>
      <c r="AG2427" s="122">
        <v>0.2336601331932</v>
      </c>
      <c r="AH2427" s="122">
        <v>0.2600319808016</v>
      </c>
      <c r="AI2427" s="122">
        <v>0.2412911200924</v>
      </c>
      <c r="AJ2427" s="122">
        <v>0.1906749803644</v>
      </c>
      <c r="AK2427" s="122">
        <v>0.19139366229480001</v>
      </c>
      <c r="AL2427" s="122">
        <v>0</v>
      </c>
    </row>
    <row r="2428" spans="1:38" hidden="1" x14ac:dyDescent="0.25">
      <c r="A2428" s="122" t="s">
        <v>1986</v>
      </c>
      <c r="B2428" s="122">
        <v>-1</v>
      </c>
      <c r="C2428" s="122" t="s">
        <v>2186</v>
      </c>
      <c r="D2428" s="122" t="s">
        <v>2087</v>
      </c>
      <c r="E2428" s="122">
        <v>45</v>
      </c>
      <c r="F2428" s="122">
        <v>0.22758752140040001</v>
      </c>
      <c r="G2428" s="122">
        <v>0.22326008695480001</v>
      </c>
      <c r="H2428" s="122">
        <v>0.235806592112</v>
      </c>
      <c r="I2428" s="122">
        <v>0.21842986955159999</v>
      </c>
      <c r="J2428" s="122">
        <v>0.2214626214696</v>
      </c>
      <c r="K2428" s="122">
        <v>0.21977026352680001</v>
      </c>
      <c r="L2428" s="122">
        <v>0.2197143366432</v>
      </c>
      <c r="M2428" s="122">
        <v>0.21515641008399999</v>
      </c>
      <c r="N2428" s="122">
        <v>0.20940399421200001</v>
      </c>
      <c r="O2428" s="122">
        <v>0.19424289210760001</v>
      </c>
      <c r="P2428" s="122">
        <v>0.18756640056839999</v>
      </c>
      <c r="Q2428" s="122">
        <v>0.1857264643248</v>
      </c>
      <c r="R2428" s="122">
        <v>0.1771102120144</v>
      </c>
      <c r="S2428" s="122">
        <v>0.1714423918088</v>
      </c>
      <c r="T2428" s="122">
        <v>0.17087073121999999</v>
      </c>
      <c r="U2428" s="122">
        <v>0.16080007593439999</v>
      </c>
      <c r="V2428" s="122">
        <v>0.1679382741064</v>
      </c>
      <c r="W2428" s="122">
        <v>0.14098929818399999</v>
      </c>
      <c r="X2428" s="122">
        <v>0.1380909985364</v>
      </c>
      <c r="Y2428" s="122">
        <v>0.1413069535948</v>
      </c>
      <c r="Z2428" s="122">
        <v>0.13811052484879999</v>
      </c>
      <c r="AA2428" s="122">
        <v>0.1505469750092</v>
      </c>
      <c r="AB2428" s="122">
        <v>0.1249054058168</v>
      </c>
      <c r="AC2428" s="122">
        <v>0.1170712677092</v>
      </c>
      <c r="AD2428" s="122">
        <v>0.10412266718</v>
      </c>
      <c r="AE2428" s="122">
        <v>9.5242392145599999E-2</v>
      </c>
      <c r="AF2428" s="122">
        <v>8.8553643178000005E-2</v>
      </c>
      <c r="AG2428" s="122">
        <v>8.3569380672399995E-2</v>
      </c>
      <c r="AH2428" s="122">
        <v>8.74356197596E-2</v>
      </c>
      <c r="AI2428" s="122">
        <v>8.4316529281599994E-2</v>
      </c>
      <c r="AJ2428" s="122">
        <v>7.0480819387999993E-2</v>
      </c>
      <c r="AK2428" s="122">
        <v>7.1096517970799994E-2</v>
      </c>
      <c r="AL2428" s="122">
        <v>0</v>
      </c>
    </row>
    <row r="2429" spans="1:38" hidden="1" x14ac:dyDescent="0.25">
      <c r="A2429" s="122" t="s">
        <v>1986</v>
      </c>
      <c r="B2429" s="122">
        <v>-1</v>
      </c>
      <c r="C2429" s="122" t="s">
        <v>2186</v>
      </c>
      <c r="D2429" s="122" t="s">
        <v>2088</v>
      </c>
      <c r="E2429" s="122">
        <v>45</v>
      </c>
      <c r="F2429" s="122">
        <v>3.8116776017600003E-2</v>
      </c>
      <c r="G2429" s="122">
        <v>3.6638905326800003E-2</v>
      </c>
      <c r="H2429" s="122">
        <v>3.9904059188000003E-2</v>
      </c>
      <c r="I2429" s="122">
        <v>3.6964800538399997E-2</v>
      </c>
      <c r="J2429" s="122">
        <v>3.83463547544E-2</v>
      </c>
      <c r="K2429" s="122">
        <v>3.6476876867199998E-2</v>
      </c>
      <c r="L2429" s="122">
        <v>2.8143918152E-2</v>
      </c>
      <c r="M2429" s="122">
        <v>2.5548406240000002E-2</v>
      </c>
      <c r="N2429" s="122">
        <v>2.4018671317200001E-2</v>
      </c>
      <c r="O2429" s="122">
        <v>2.8426992104000001E-2</v>
      </c>
      <c r="P2429" s="122">
        <v>2.81427956712E-2</v>
      </c>
      <c r="Q2429" s="122">
        <v>3.1044023942399999E-2</v>
      </c>
      <c r="R2429" s="122">
        <v>2.3303040602800001E-2</v>
      </c>
      <c r="S2429" s="122">
        <v>2.18410754156E-2</v>
      </c>
      <c r="T2429" s="122">
        <v>2.3493071896000001E-2</v>
      </c>
      <c r="U2429" s="122">
        <v>2.0878821157600001E-2</v>
      </c>
      <c r="V2429" s="122">
        <v>2.4766261889599999E-2</v>
      </c>
      <c r="W2429" s="122">
        <v>3.27712276276E-2</v>
      </c>
      <c r="X2429" s="122">
        <v>1.9828548625200001E-2</v>
      </c>
      <c r="Y2429" s="122">
        <v>2.0260834221600001E-2</v>
      </c>
      <c r="Z2429" s="122">
        <v>1.7932825957199999E-2</v>
      </c>
      <c r="AA2429" s="122">
        <v>1.86493560232E-2</v>
      </c>
      <c r="AB2429" s="122">
        <v>1.7904251497999998E-2</v>
      </c>
      <c r="AC2429" s="122">
        <v>1.9022331857199998E-2</v>
      </c>
      <c r="AD2429" s="122">
        <v>1.9946940792799999E-2</v>
      </c>
      <c r="AE2429" s="122">
        <v>1.8300832681600002E-2</v>
      </c>
      <c r="AF2429" s="122">
        <v>1.6912116659200001E-2</v>
      </c>
      <c r="AG2429" s="122">
        <v>1.8136258111999998E-2</v>
      </c>
      <c r="AH2429" s="122">
        <v>1.8201855400400001E-2</v>
      </c>
      <c r="AI2429" s="122">
        <v>2.0306495773200001E-2</v>
      </c>
      <c r="AJ2429" s="122">
        <v>1.45891198572E-2</v>
      </c>
      <c r="AK2429" s="122">
        <v>1.46045521132E-2</v>
      </c>
      <c r="AL2429" s="122">
        <v>0</v>
      </c>
    </row>
    <row r="2430" spans="1:38" hidden="1" x14ac:dyDescent="0.25">
      <c r="A2430" s="122" t="s">
        <v>1986</v>
      </c>
      <c r="B2430" s="122">
        <v>-1</v>
      </c>
      <c r="C2430" s="122" t="s">
        <v>2186</v>
      </c>
      <c r="D2430" s="122" t="s">
        <v>2089</v>
      </c>
      <c r="E2430" s="122">
        <v>45</v>
      </c>
      <c r="F2430" s="122">
        <v>7.6976465201999994E-2</v>
      </c>
      <c r="G2430" s="122">
        <v>7.4693911784800004E-2</v>
      </c>
      <c r="H2430" s="122">
        <v>7.6771497076400005E-2</v>
      </c>
      <c r="I2430" s="122">
        <v>7.6139054028800002E-2</v>
      </c>
      <c r="J2430" s="122">
        <v>7.8862470965600007E-2</v>
      </c>
      <c r="K2430" s="122">
        <v>7.31853872904E-2</v>
      </c>
      <c r="L2430" s="122">
        <v>7.3297621238800001E-2</v>
      </c>
      <c r="M2430" s="122">
        <v>7.1737489375999997E-2</v>
      </c>
      <c r="N2430" s="122">
        <v>6.7938874068800004E-2</v>
      </c>
      <c r="O2430" s="122">
        <v>6.1383169273999998E-2</v>
      </c>
      <c r="P2430" s="122">
        <v>5.8622400284000002E-2</v>
      </c>
      <c r="Q2430" s="122">
        <v>5.6788875925600002E-2</v>
      </c>
      <c r="R2430" s="122">
        <v>5.4992534461199997E-2</v>
      </c>
      <c r="S2430" s="122">
        <v>5.1222889312000003E-2</v>
      </c>
      <c r="T2430" s="122">
        <v>4.8913524741199997E-2</v>
      </c>
      <c r="U2430" s="122">
        <v>4.5964501156000002E-2</v>
      </c>
      <c r="V2430" s="122">
        <v>4.4789624056800002E-2</v>
      </c>
      <c r="W2430" s="122">
        <v>4.0939760175999998E-2</v>
      </c>
      <c r="X2430" s="122">
        <v>4.0490155717200001E-2</v>
      </c>
      <c r="Y2430" s="122">
        <v>3.88966618656E-2</v>
      </c>
      <c r="Z2430" s="122">
        <v>3.9949918091999999E-2</v>
      </c>
      <c r="AA2430" s="122">
        <v>4.0054185835999997E-2</v>
      </c>
      <c r="AB2430" s="122">
        <v>3.8521933864399997E-2</v>
      </c>
      <c r="AC2430" s="122">
        <v>3.5768543619199997E-2</v>
      </c>
      <c r="AD2430" s="122">
        <v>3.3775994744800003E-2</v>
      </c>
      <c r="AE2430" s="122">
        <v>3.2381362834799997E-2</v>
      </c>
      <c r="AF2430" s="122">
        <v>3.1636192134399999E-2</v>
      </c>
      <c r="AG2430" s="122">
        <v>3.0757862702E-2</v>
      </c>
      <c r="AH2430" s="122">
        <v>2.95491874524E-2</v>
      </c>
      <c r="AI2430" s="122">
        <v>3.0091596124799998E-2</v>
      </c>
      <c r="AJ2430" s="122">
        <v>2.82467080364E-2</v>
      </c>
      <c r="AK2430" s="122">
        <v>2.8363128595199998E-2</v>
      </c>
      <c r="AL2430" s="122">
        <v>0</v>
      </c>
    </row>
    <row r="2431" spans="1:38" hidden="1" x14ac:dyDescent="0.25">
      <c r="A2431" s="122" t="s">
        <v>1986</v>
      </c>
      <c r="B2431" s="122">
        <v>-1</v>
      </c>
      <c r="C2431" s="122" t="s">
        <v>2186</v>
      </c>
      <c r="D2431" s="122" t="s">
        <v>2090</v>
      </c>
      <c r="E2431" s="122">
        <v>45</v>
      </c>
      <c r="F2431" s="122">
        <v>3.2129166095600001E-2</v>
      </c>
      <c r="G2431" s="122">
        <v>3.2640002183599998E-2</v>
      </c>
      <c r="H2431" s="122">
        <v>3.2058706086399998E-2</v>
      </c>
      <c r="I2431" s="122">
        <v>3.4478923312400003E-2</v>
      </c>
      <c r="J2431" s="122">
        <v>3.4518488793599998E-2</v>
      </c>
      <c r="K2431" s="122">
        <v>3.4845396208E-2</v>
      </c>
      <c r="L2431" s="122">
        <v>3.4854388186799999E-2</v>
      </c>
      <c r="M2431" s="122">
        <v>3.3375788706399998E-2</v>
      </c>
      <c r="N2431" s="122">
        <v>3.302146869E-2</v>
      </c>
      <c r="O2431" s="122">
        <v>2.9893514372399999E-2</v>
      </c>
      <c r="P2431" s="122">
        <v>2.7086904560799999E-2</v>
      </c>
      <c r="Q2431" s="122">
        <v>2.7748753177600002E-2</v>
      </c>
      <c r="R2431" s="122">
        <v>2.6835232813200001E-2</v>
      </c>
      <c r="S2431" s="122">
        <v>2.4348920873200001E-2</v>
      </c>
      <c r="T2431" s="122">
        <v>2.4248843074399999E-2</v>
      </c>
      <c r="U2431" s="122">
        <v>2.34112071144E-2</v>
      </c>
      <c r="V2431" s="122">
        <v>2.3160469808E-2</v>
      </c>
      <c r="W2431" s="122">
        <v>2.05435939268E-2</v>
      </c>
      <c r="X2431" s="122">
        <v>1.9552383418400002E-2</v>
      </c>
      <c r="Y2431" s="122">
        <v>1.9205881646000001E-2</v>
      </c>
      <c r="Z2431" s="122">
        <v>1.9079024588399999E-2</v>
      </c>
      <c r="AA2431" s="122">
        <v>1.9522790173600001E-2</v>
      </c>
      <c r="AB2431" s="122">
        <v>1.8400541773599999E-2</v>
      </c>
      <c r="AC2431" s="122">
        <v>1.8281996577600001E-2</v>
      </c>
      <c r="AD2431" s="122">
        <v>1.8513098293200001E-2</v>
      </c>
      <c r="AE2431" s="122">
        <v>2.0365369491600002E-2</v>
      </c>
      <c r="AF2431" s="122">
        <v>2.0290636570399999E-2</v>
      </c>
      <c r="AG2431" s="122">
        <v>1.9539334029600001E-2</v>
      </c>
      <c r="AH2431" s="122">
        <v>2.0164446010799999E-2</v>
      </c>
      <c r="AI2431" s="122">
        <v>2.0002990783999999E-2</v>
      </c>
      <c r="AJ2431" s="122">
        <v>1.8407017336399999E-2</v>
      </c>
      <c r="AK2431" s="122">
        <v>1.8468345823199998E-2</v>
      </c>
      <c r="AL2431" s="122">
        <v>0</v>
      </c>
    </row>
    <row r="2432" spans="1:38" hidden="1" x14ac:dyDescent="0.25">
      <c r="A2432" s="122" t="s">
        <v>1986</v>
      </c>
      <c r="B2432" s="122">
        <v>-1</v>
      </c>
      <c r="C2432" s="122" t="s">
        <v>2186</v>
      </c>
      <c r="D2432" s="122" t="s">
        <v>2091</v>
      </c>
      <c r="E2432" s="122">
        <v>45</v>
      </c>
      <c r="F2432" s="122">
        <v>0.2505281702112</v>
      </c>
      <c r="G2432" s="122">
        <v>0.24547554184440001</v>
      </c>
      <c r="H2432" s="122">
        <v>0.24403634533320001</v>
      </c>
      <c r="I2432" s="122">
        <v>0.25414266812199998</v>
      </c>
      <c r="J2432" s="122">
        <v>0.2480901420844</v>
      </c>
      <c r="K2432" s="122">
        <v>0.24479235032560001</v>
      </c>
      <c r="L2432" s="122">
        <v>0.2404581825688</v>
      </c>
      <c r="M2432" s="122">
        <v>0.23204396733839999</v>
      </c>
      <c r="N2432" s="122">
        <v>0.224133969668</v>
      </c>
      <c r="O2432" s="122">
        <v>0.1995842499644</v>
      </c>
      <c r="P2432" s="122">
        <v>0.18799376548960001</v>
      </c>
      <c r="Q2432" s="122">
        <v>0.17469705658160001</v>
      </c>
      <c r="R2432" s="122">
        <v>0.16566947645919999</v>
      </c>
      <c r="S2432" s="122">
        <v>0.16247750709959999</v>
      </c>
      <c r="T2432" s="122">
        <v>0.148283606338</v>
      </c>
      <c r="U2432" s="122">
        <v>0.14589721971440001</v>
      </c>
      <c r="V2432" s="122">
        <v>0.13899295073439999</v>
      </c>
      <c r="W2432" s="122">
        <v>0.1196625783024</v>
      </c>
      <c r="X2432" s="122">
        <v>0.112960347864</v>
      </c>
      <c r="Y2432" s="122">
        <v>0.106288817838</v>
      </c>
      <c r="Z2432" s="122">
        <v>0.1186488578296</v>
      </c>
      <c r="AA2432" s="122">
        <v>0.1149806151648</v>
      </c>
      <c r="AB2432" s="122">
        <v>0.1146607763784</v>
      </c>
      <c r="AC2432" s="122">
        <v>0.1098312359144</v>
      </c>
      <c r="AD2432" s="122">
        <v>0.1057029069348</v>
      </c>
      <c r="AE2432" s="122">
        <v>9.4092606174000004E-2</v>
      </c>
      <c r="AF2432" s="122">
        <v>9.0713354482800004E-2</v>
      </c>
      <c r="AG2432" s="122">
        <v>8.8553338255199995E-2</v>
      </c>
      <c r="AH2432" s="122">
        <v>8.7353254284799994E-2</v>
      </c>
      <c r="AI2432" s="122">
        <v>8.6628516158800004E-2</v>
      </c>
      <c r="AJ2432" s="122">
        <v>7.5370392921599999E-2</v>
      </c>
      <c r="AK2432" s="122">
        <v>7.5830387609199995E-2</v>
      </c>
      <c r="AL2432" s="122">
        <v>0</v>
      </c>
    </row>
    <row r="2433" spans="1:38" hidden="1" x14ac:dyDescent="0.25">
      <c r="A2433" s="122" t="s">
        <v>1986</v>
      </c>
      <c r="B2433" s="122">
        <v>-1</v>
      </c>
      <c r="C2433" s="122" t="s">
        <v>2186</v>
      </c>
      <c r="D2433" s="122" t="s">
        <v>2092</v>
      </c>
      <c r="E2433" s="122">
        <v>45</v>
      </c>
      <c r="F2433" s="122">
        <v>0.1681971531044</v>
      </c>
      <c r="G2433" s="122">
        <v>0.16281966053079999</v>
      </c>
      <c r="H2433" s="122">
        <v>0.16408237294960001</v>
      </c>
      <c r="I2433" s="122">
        <v>0.16982859025159999</v>
      </c>
      <c r="J2433" s="122">
        <v>0.16998273848920001</v>
      </c>
      <c r="K2433" s="122">
        <v>0.16931287863</v>
      </c>
      <c r="L2433" s="122">
        <v>0.16396236268719999</v>
      </c>
      <c r="M2433" s="122">
        <v>0.1602501230624</v>
      </c>
      <c r="N2433" s="122">
        <v>0.1447053004936</v>
      </c>
      <c r="O2433" s="122">
        <v>0.12872986740879999</v>
      </c>
      <c r="P2433" s="122">
        <v>0.1202400390408</v>
      </c>
      <c r="Q2433" s="122">
        <v>0.112494165336</v>
      </c>
      <c r="R2433" s="122">
        <v>0.10672136783279999</v>
      </c>
      <c r="S2433" s="122">
        <v>0.1010440073636</v>
      </c>
      <c r="T2433" s="122">
        <v>9.5253241299999999E-2</v>
      </c>
      <c r="U2433" s="122">
        <v>8.7582616270799996E-2</v>
      </c>
      <c r="V2433" s="122">
        <v>8.30389438004E-2</v>
      </c>
      <c r="W2433" s="122">
        <v>0.1053397055816</v>
      </c>
      <c r="X2433" s="122">
        <v>9.9800595938400002E-2</v>
      </c>
      <c r="Y2433" s="122">
        <v>0.1015561697052</v>
      </c>
      <c r="Z2433" s="122">
        <v>7.4909252059600001E-2</v>
      </c>
      <c r="AA2433" s="122">
        <v>7.6176412922400003E-2</v>
      </c>
      <c r="AB2433" s="122">
        <v>7.3943370712399994E-2</v>
      </c>
      <c r="AC2433" s="122">
        <v>7.2110335499999997E-2</v>
      </c>
      <c r="AD2433" s="122">
        <v>6.6073530952799997E-2</v>
      </c>
      <c r="AE2433" s="122">
        <v>5.9631006568000001E-2</v>
      </c>
      <c r="AF2433" s="122">
        <v>5.8480932708799997E-2</v>
      </c>
      <c r="AG2433" s="122">
        <v>5.3877599258000002E-2</v>
      </c>
      <c r="AH2433" s="122">
        <v>5.0177169378E-2</v>
      </c>
      <c r="AI2433" s="122">
        <v>5.16528346656E-2</v>
      </c>
      <c r="AJ2433" s="122">
        <v>4.7352204855200003E-2</v>
      </c>
      <c r="AK2433" s="122">
        <v>4.7733134609999998E-2</v>
      </c>
      <c r="AL2433" s="122">
        <v>0</v>
      </c>
    </row>
    <row r="2434" spans="1:38" hidden="1" x14ac:dyDescent="0.25">
      <c r="A2434" s="122" t="s">
        <v>1986</v>
      </c>
      <c r="B2434" s="122">
        <v>-1</v>
      </c>
      <c r="C2434" s="122" t="s">
        <v>2186</v>
      </c>
      <c r="D2434" s="122" t="s">
        <v>2093</v>
      </c>
      <c r="E2434" s="122">
        <v>45</v>
      </c>
      <c r="F2434" s="122">
        <v>7.8236067943599996E-2</v>
      </c>
      <c r="G2434" s="122">
        <v>7.5498401017199998E-2</v>
      </c>
      <c r="H2434" s="122">
        <v>7.6190031304799996E-2</v>
      </c>
      <c r="I2434" s="122">
        <v>7.6112257457600002E-2</v>
      </c>
      <c r="J2434" s="122">
        <v>7.53216158996E-2</v>
      </c>
      <c r="K2434" s="122">
        <v>7.6560927825200006E-2</v>
      </c>
      <c r="L2434" s="122">
        <v>7.36101835812E-2</v>
      </c>
      <c r="M2434" s="122">
        <v>7.1728934381999995E-2</v>
      </c>
      <c r="N2434" s="122">
        <v>6.8166752164000005E-2</v>
      </c>
      <c r="O2434" s="122">
        <v>6.0086104307600002E-2</v>
      </c>
      <c r="P2434" s="122">
        <v>5.6013263426399999E-2</v>
      </c>
      <c r="Q2434" s="122">
        <v>5.2553406163999998E-2</v>
      </c>
      <c r="R2434" s="122">
        <v>4.9185608096799997E-2</v>
      </c>
      <c r="S2434" s="122">
        <v>4.7801804240400002E-2</v>
      </c>
      <c r="T2434" s="122">
        <v>4.5326158690399999E-2</v>
      </c>
      <c r="U2434" s="122">
        <v>4.4365876682400003E-2</v>
      </c>
      <c r="V2434" s="122">
        <v>4.3884184668800001E-2</v>
      </c>
      <c r="W2434" s="122">
        <v>3.9662887051200003E-2</v>
      </c>
      <c r="X2434" s="122">
        <v>4.0241691246400001E-2</v>
      </c>
      <c r="Y2434" s="122">
        <v>3.8488977206400002E-2</v>
      </c>
      <c r="Z2434" s="122">
        <v>3.6133695905999998E-2</v>
      </c>
      <c r="AA2434" s="122">
        <v>3.4892451865599999E-2</v>
      </c>
      <c r="AB2434" s="122">
        <v>3.3911899162399999E-2</v>
      </c>
      <c r="AC2434" s="122">
        <v>3.4622267078000001E-2</v>
      </c>
      <c r="AD2434" s="122">
        <v>3.5560894532800001E-2</v>
      </c>
      <c r="AE2434" s="122">
        <v>3.4158048077999999E-2</v>
      </c>
      <c r="AF2434" s="122">
        <v>3.2965666493199999E-2</v>
      </c>
      <c r="AG2434" s="122">
        <v>3.3322254554400001E-2</v>
      </c>
      <c r="AH2434" s="122">
        <v>3.3595545496800001E-2</v>
      </c>
      <c r="AI2434" s="122">
        <v>3.2906619480000003E-2</v>
      </c>
      <c r="AJ2434" s="122">
        <v>3.0531733226400001E-2</v>
      </c>
      <c r="AK2434" s="122">
        <v>3.06093986296E-2</v>
      </c>
      <c r="AL2434" s="122">
        <v>0</v>
      </c>
    </row>
    <row r="2435" spans="1:38" hidden="1" x14ac:dyDescent="0.25">
      <c r="A2435" s="122" t="s">
        <v>1986</v>
      </c>
      <c r="B2435" s="122">
        <v>-1</v>
      </c>
      <c r="C2435" s="122" t="s">
        <v>2186</v>
      </c>
      <c r="D2435" s="122" t="s">
        <v>2094</v>
      </c>
      <c r="E2435" s="122">
        <v>45</v>
      </c>
      <c r="F2435" s="122">
        <v>0.1082554285456</v>
      </c>
      <c r="G2435" s="122">
        <v>0.10871046238360001</v>
      </c>
      <c r="H2435" s="122">
        <v>0.1131753079268</v>
      </c>
      <c r="I2435" s="122">
        <v>0.11366621596400001</v>
      </c>
      <c r="J2435" s="122">
        <v>0.11209763876080001</v>
      </c>
      <c r="K2435" s="122">
        <v>0.1107294212192</v>
      </c>
      <c r="L2435" s="122">
        <v>0.1088954919948</v>
      </c>
      <c r="M2435" s="122">
        <v>0.10754124450160001</v>
      </c>
      <c r="N2435" s="122">
        <v>0.1003066278648</v>
      </c>
      <c r="O2435" s="122">
        <v>9.3927487914400004E-2</v>
      </c>
      <c r="P2435" s="122">
        <v>8.8978105613600006E-2</v>
      </c>
      <c r="Q2435" s="122">
        <v>8.6179158601199998E-2</v>
      </c>
      <c r="R2435" s="122">
        <v>8.0246336449999997E-2</v>
      </c>
      <c r="S2435" s="122">
        <v>7.7315885007200005E-2</v>
      </c>
      <c r="T2435" s="122">
        <v>7.47253933944E-2</v>
      </c>
      <c r="U2435" s="122">
        <v>7.0738687669999994E-2</v>
      </c>
      <c r="V2435" s="122">
        <v>6.9851931800000003E-2</v>
      </c>
      <c r="W2435" s="122">
        <v>5.5673497616800002E-2</v>
      </c>
      <c r="X2435" s="122">
        <v>5.0272906255599999E-2</v>
      </c>
      <c r="Y2435" s="122">
        <v>4.8564828695599999E-2</v>
      </c>
      <c r="Z2435" s="122">
        <v>4.7516963003999997E-2</v>
      </c>
      <c r="AA2435" s="122">
        <v>4.75256262348E-2</v>
      </c>
      <c r="AB2435" s="122">
        <v>4.4917517461599998E-2</v>
      </c>
      <c r="AC2435" s="122">
        <v>4.2166895058400003E-2</v>
      </c>
      <c r="AD2435" s="122">
        <v>4.0164666917199998E-2</v>
      </c>
      <c r="AE2435" s="122">
        <v>3.8454232034400002E-2</v>
      </c>
      <c r="AF2435" s="122">
        <v>3.6633014135200002E-2</v>
      </c>
      <c r="AG2435" s="122">
        <v>3.50794213028E-2</v>
      </c>
      <c r="AH2435" s="122">
        <v>3.4843277744799998E-2</v>
      </c>
      <c r="AI2435" s="122">
        <v>3.4918296699999997E-2</v>
      </c>
      <c r="AJ2435" s="122">
        <v>3.2872873964000002E-2</v>
      </c>
      <c r="AK2435" s="122">
        <v>3.3102027755999998E-2</v>
      </c>
      <c r="AL2435" s="122">
        <v>0</v>
      </c>
    </row>
    <row r="2436" spans="1:38" hidden="1" x14ac:dyDescent="0.25">
      <c r="A2436" s="122" t="s">
        <v>1986</v>
      </c>
      <c r="B2436" s="122">
        <v>-1</v>
      </c>
      <c r="C2436" s="122" t="s">
        <v>2186</v>
      </c>
      <c r="D2436" s="122" t="s">
        <v>2095</v>
      </c>
      <c r="E2436" s="122">
        <v>45</v>
      </c>
      <c r="F2436" s="122">
        <v>0.1907987967508</v>
      </c>
      <c r="G2436" s="122">
        <v>0.18783518116440001</v>
      </c>
      <c r="H2436" s="122">
        <v>0.19768505589560001</v>
      </c>
      <c r="I2436" s="122">
        <v>0.21002198789320001</v>
      </c>
      <c r="J2436" s="122">
        <v>0.20630923101599999</v>
      </c>
      <c r="K2436" s="122">
        <v>0.20105563061080001</v>
      </c>
      <c r="L2436" s="122">
        <v>0.21733687414040001</v>
      </c>
      <c r="M2436" s="122">
        <v>0.20184421259240001</v>
      </c>
      <c r="N2436" s="122">
        <v>0.20424833992640001</v>
      </c>
      <c r="O2436" s="122">
        <v>0.20404979789319999</v>
      </c>
      <c r="P2436" s="122">
        <v>0.20582720377800001</v>
      </c>
      <c r="Q2436" s="122">
        <v>0.14368447531760001</v>
      </c>
      <c r="R2436" s="122">
        <v>0.1353478393036</v>
      </c>
      <c r="S2436" s="122">
        <v>0.13863427148759999</v>
      </c>
      <c r="T2436" s="122">
        <v>0.12734225737800001</v>
      </c>
      <c r="U2436" s="122">
        <v>0.1134933714432</v>
      </c>
      <c r="V2436" s="122">
        <v>0.11809947523640001</v>
      </c>
      <c r="W2436" s="122">
        <v>0.1257851910168</v>
      </c>
      <c r="X2436" s="122">
        <v>0.1074033772644</v>
      </c>
      <c r="Y2436" s="122">
        <v>0.1090506216492</v>
      </c>
      <c r="Z2436" s="122">
        <v>0.1069844327916</v>
      </c>
      <c r="AA2436" s="122">
        <v>0.11609390795799999</v>
      </c>
      <c r="AB2436" s="122">
        <v>0.1103632343016</v>
      </c>
      <c r="AC2436" s="122">
        <v>0.1044039220308</v>
      </c>
      <c r="AD2436" s="122">
        <v>8.2023992273999993E-2</v>
      </c>
      <c r="AE2436" s="122">
        <v>7.04378759868E-2</v>
      </c>
      <c r="AF2436" s="122">
        <v>6.7255241384800005E-2</v>
      </c>
      <c r="AG2436" s="122">
        <v>9.6375219175200005E-2</v>
      </c>
      <c r="AH2436" s="122">
        <v>5.6191652092799999E-2</v>
      </c>
      <c r="AI2436" s="122">
        <v>5.1898554316000003E-2</v>
      </c>
      <c r="AJ2436" s="122">
        <v>5.8938410344799998E-2</v>
      </c>
      <c r="AK2436" s="122">
        <v>5.9061464571199998E-2</v>
      </c>
      <c r="AL2436" s="122">
        <v>0</v>
      </c>
    </row>
    <row r="2437" spans="1:38" hidden="1" x14ac:dyDescent="0.25">
      <c r="A2437" s="122" t="s">
        <v>1986</v>
      </c>
      <c r="B2437" s="122">
        <v>-1</v>
      </c>
      <c r="C2437" s="122" t="s">
        <v>2186</v>
      </c>
      <c r="D2437" s="122" t="s">
        <v>2096</v>
      </c>
      <c r="E2437" s="122">
        <v>45</v>
      </c>
      <c r="F2437" s="122">
        <v>0.1444993231444</v>
      </c>
      <c r="G2437" s="122">
        <v>0.13527888267320001</v>
      </c>
      <c r="H2437" s="122">
        <v>0.131288381826</v>
      </c>
      <c r="I2437" s="122">
        <v>0.12274148550440001</v>
      </c>
      <c r="J2437" s="122">
        <v>0.1232334594316</v>
      </c>
      <c r="K2437" s="122">
        <v>0.1202647669776</v>
      </c>
      <c r="L2437" s="122">
        <v>0.12691727556759999</v>
      </c>
      <c r="M2437" s="122">
        <v>0.119786985668</v>
      </c>
      <c r="N2437" s="122">
        <v>0.1089934481972</v>
      </c>
      <c r="O2437" s="122">
        <v>9.6190990781199998E-2</v>
      </c>
      <c r="P2437" s="122">
        <v>9.2697969996799995E-2</v>
      </c>
      <c r="Q2437" s="122">
        <v>8.7207762753999996E-2</v>
      </c>
      <c r="R2437" s="122">
        <v>7.9939544823599995E-2</v>
      </c>
      <c r="S2437" s="122">
        <v>7.6281350026000005E-2</v>
      </c>
      <c r="T2437" s="122">
        <v>7.2846662747600002E-2</v>
      </c>
      <c r="U2437" s="122">
        <v>7.1062797010799997E-2</v>
      </c>
      <c r="V2437" s="122">
        <v>6.6793180650000006E-2</v>
      </c>
      <c r="W2437" s="122">
        <v>6.3468179740000005E-2</v>
      </c>
      <c r="X2437" s="122">
        <v>5.9359992899199999E-2</v>
      </c>
      <c r="Y2437" s="122">
        <v>5.7403908391199999E-2</v>
      </c>
      <c r="Z2437" s="122">
        <v>5.52240828356E-2</v>
      </c>
      <c r="AA2437" s="122">
        <v>5.5966873591999998E-2</v>
      </c>
      <c r="AB2437" s="122">
        <v>5.1779269583999997E-2</v>
      </c>
      <c r="AC2437" s="122">
        <v>5.1713781151199997E-2</v>
      </c>
      <c r="AD2437" s="122">
        <v>4.9571043351200002E-2</v>
      </c>
      <c r="AE2437" s="122">
        <v>4.1371164660000001E-2</v>
      </c>
      <c r="AF2437" s="122">
        <v>4.12320859636E-2</v>
      </c>
      <c r="AG2437" s="122">
        <v>3.9764859713599998E-2</v>
      </c>
      <c r="AH2437" s="122">
        <v>3.71708766156E-2</v>
      </c>
      <c r="AI2437" s="122">
        <v>4.02138368632E-2</v>
      </c>
      <c r="AJ2437" s="122">
        <v>3.2860069309199998E-2</v>
      </c>
      <c r="AK2437" s="122">
        <v>3.3132127865199999E-2</v>
      </c>
      <c r="AL2437" s="122">
        <v>0</v>
      </c>
    </row>
    <row r="2438" spans="1:38" hidden="1" x14ac:dyDescent="0.25">
      <c r="A2438" s="122" t="s">
        <v>1986</v>
      </c>
      <c r="B2438" s="122">
        <v>-1</v>
      </c>
      <c r="C2438" s="122" t="s">
        <v>2186</v>
      </c>
      <c r="D2438" s="122" t="s">
        <v>2097</v>
      </c>
      <c r="E2438" s="122">
        <v>45</v>
      </c>
      <c r="F2438" s="122">
        <v>0.12656506324559999</v>
      </c>
      <c r="G2438" s="122">
        <v>0.1231391571676</v>
      </c>
      <c r="H2438" s="122">
        <v>0.1213100083384</v>
      </c>
      <c r="I2438" s="122">
        <v>0.1193126697168</v>
      </c>
      <c r="J2438" s="122">
        <v>0.116239712624</v>
      </c>
      <c r="K2438" s="122">
        <v>0.1141364099232</v>
      </c>
      <c r="L2438" s="122">
        <v>0.1118302884552</v>
      </c>
      <c r="M2438" s="122">
        <v>0.1075983344268</v>
      </c>
      <c r="N2438" s="122">
        <v>0.1060802011724</v>
      </c>
      <c r="O2438" s="122">
        <v>9.0884617238799995E-2</v>
      </c>
      <c r="P2438" s="122">
        <v>8.3994019435200004E-2</v>
      </c>
      <c r="Q2438" s="122">
        <v>8.5806574543199995E-2</v>
      </c>
      <c r="R2438" s="122">
        <v>8.1080272599200004E-2</v>
      </c>
      <c r="S2438" s="122">
        <v>7.7256746963199993E-2</v>
      </c>
      <c r="T2438" s="122">
        <v>7.5814123016800003E-2</v>
      </c>
      <c r="U2438" s="122">
        <v>7.1599762847200002E-2</v>
      </c>
      <c r="V2438" s="122">
        <v>6.9693021157199997E-2</v>
      </c>
      <c r="W2438" s="122">
        <v>6.79632968448E-2</v>
      </c>
      <c r="X2438" s="122">
        <v>6.3998705136800005E-2</v>
      </c>
      <c r="Y2438" s="122">
        <v>6.1633801507599999E-2</v>
      </c>
      <c r="Z2438" s="122">
        <v>5.6310140586E-2</v>
      </c>
      <c r="AA2438" s="122">
        <v>5.51921536012E-2</v>
      </c>
      <c r="AB2438" s="122">
        <v>5.0980619555600001E-2</v>
      </c>
      <c r="AC2438" s="122">
        <v>5.2101390093200001E-2</v>
      </c>
      <c r="AD2438" s="122">
        <v>5.1111004260400002E-2</v>
      </c>
      <c r="AE2438" s="122">
        <v>3.9071527213600001E-2</v>
      </c>
      <c r="AF2438" s="122">
        <v>3.77675264596E-2</v>
      </c>
      <c r="AG2438" s="122">
        <v>3.6052964130400003E-2</v>
      </c>
      <c r="AH2438" s="122">
        <v>3.4848592371599998E-2</v>
      </c>
      <c r="AI2438" s="122">
        <v>3.52482764004E-2</v>
      </c>
      <c r="AJ2438" s="122">
        <v>3.2529195742399999E-2</v>
      </c>
      <c r="AK2438" s="122">
        <v>3.2837472945200001E-2</v>
      </c>
      <c r="AL2438" s="122">
        <v>0</v>
      </c>
    </row>
    <row r="2439" spans="1:38" hidden="1" x14ac:dyDescent="0.25">
      <c r="A2439" s="122" t="s">
        <v>1986</v>
      </c>
      <c r="B2439" s="122">
        <v>-1</v>
      </c>
      <c r="C2439" s="122" t="s">
        <v>2186</v>
      </c>
      <c r="D2439" s="122" t="s">
        <v>2098</v>
      </c>
      <c r="E2439" s="122">
        <v>45</v>
      </c>
      <c r="F2439" s="122">
        <v>3.6627239829599999E-2</v>
      </c>
      <c r="G2439" s="122">
        <v>3.4981243609199998E-2</v>
      </c>
      <c r="H2439" s="122">
        <v>3.4294060485999998E-2</v>
      </c>
      <c r="I2439" s="122">
        <v>3.4176527854000001E-2</v>
      </c>
      <c r="J2439" s="122">
        <v>3.3876580920000003E-2</v>
      </c>
      <c r="K2439" s="122">
        <v>3.25503875424E-2</v>
      </c>
      <c r="L2439" s="122">
        <v>3.1674714741600003E-2</v>
      </c>
      <c r="M2439" s="122">
        <v>3.0616624346000001E-2</v>
      </c>
      <c r="N2439" s="122">
        <v>2.97137494472E-2</v>
      </c>
      <c r="O2439" s="122">
        <v>2.5899303724000001E-2</v>
      </c>
      <c r="P2439" s="122">
        <v>2.5936173225200001E-2</v>
      </c>
      <c r="Q2439" s="122">
        <v>2.5467771708399999E-2</v>
      </c>
      <c r="R2439" s="122">
        <v>2.4801798954799999E-2</v>
      </c>
      <c r="S2439" s="122">
        <v>2.0068386937199999E-2</v>
      </c>
      <c r="T2439" s="122">
        <v>1.8752705238399999E-2</v>
      </c>
      <c r="U2439" s="122">
        <v>2.0897154938800001E-2</v>
      </c>
      <c r="V2439" s="122">
        <v>2.0016004817199999E-2</v>
      </c>
      <c r="W2439" s="122">
        <v>1.6792007780799999E-2</v>
      </c>
      <c r="X2439" s="122">
        <v>1.5088781747200001E-2</v>
      </c>
      <c r="Y2439" s="122">
        <v>1.7511094529600001E-2</v>
      </c>
      <c r="Z2439" s="122">
        <v>1.48307338816E-2</v>
      </c>
      <c r="AA2439" s="122">
        <v>1.5504723054799999E-2</v>
      </c>
      <c r="AB2439" s="122">
        <v>1.4335162080399999E-2</v>
      </c>
      <c r="AC2439" s="122">
        <v>1.47854668668E-2</v>
      </c>
      <c r="AD2439" s="122">
        <v>1.2954014897599999E-2</v>
      </c>
      <c r="AE2439" s="122">
        <v>1.3253507565200001E-2</v>
      </c>
      <c r="AF2439" s="122">
        <v>1.28939202308E-2</v>
      </c>
      <c r="AG2439" s="122">
        <v>1.1768422763999999E-2</v>
      </c>
      <c r="AH2439" s="122">
        <v>1.13204134036E-2</v>
      </c>
      <c r="AI2439" s="122">
        <v>1.16887176588E-2</v>
      </c>
      <c r="AJ2439" s="122">
        <v>1.0803283556800001E-2</v>
      </c>
      <c r="AK2439" s="122">
        <v>1.08557049552E-2</v>
      </c>
      <c r="AL2439" s="122">
        <v>0</v>
      </c>
    </row>
    <row r="2440" spans="1:38" hidden="1" x14ac:dyDescent="0.25">
      <c r="A2440" s="122" t="s">
        <v>1986</v>
      </c>
      <c r="B2440" s="122">
        <v>-1</v>
      </c>
      <c r="C2440" s="122" t="s">
        <v>2186</v>
      </c>
      <c r="D2440" s="122" t="s">
        <v>2099</v>
      </c>
      <c r="E2440" s="122">
        <v>45</v>
      </c>
      <c r="F2440" s="122">
        <v>0.2432157698264</v>
      </c>
      <c r="G2440" s="122">
        <v>0.2372678023184</v>
      </c>
      <c r="H2440" s="122">
        <v>0.23450131472319999</v>
      </c>
      <c r="I2440" s="122">
        <v>0.2379353830756</v>
      </c>
      <c r="J2440" s="122">
        <v>0.23263388077159999</v>
      </c>
      <c r="K2440" s="122">
        <v>0.2279366693156</v>
      </c>
      <c r="L2440" s="122">
        <v>0.23137304343439999</v>
      </c>
      <c r="M2440" s="122">
        <v>0.2174714139052</v>
      </c>
      <c r="N2440" s="122">
        <v>0.200806206958</v>
      </c>
      <c r="O2440" s="122">
        <v>0.18744630037560001</v>
      </c>
      <c r="P2440" s="122">
        <v>0.177433698596</v>
      </c>
      <c r="Q2440" s="122">
        <v>0.1617415634828</v>
      </c>
      <c r="R2440" s="122">
        <v>0.15159647806240001</v>
      </c>
      <c r="S2440" s="122">
        <v>0.14294569503480001</v>
      </c>
      <c r="T2440" s="122">
        <v>0.1357108364164</v>
      </c>
      <c r="U2440" s="122">
        <v>0.1263807512632</v>
      </c>
      <c r="V2440" s="122">
        <v>0.1231931651048</v>
      </c>
      <c r="W2440" s="122">
        <v>0.1129362653748</v>
      </c>
      <c r="X2440" s="122">
        <v>0.10483554655839999</v>
      </c>
      <c r="Y2440" s="122">
        <v>8.9031886277600003E-2</v>
      </c>
      <c r="Z2440" s="122">
        <v>9.5467257144000006E-2</v>
      </c>
      <c r="AA2440" s="122">
        <v>9.2005076388399998E-2</v>
      </c>
      <c r="AB2440" s="122">
        <v>8.7593578304399997E-2</v>
      </c>
      <c r="AC2440" s="122">
        <v>8.5627601206000006E-2</v>
      </c>
      <c r="AD2440" s="122">
        <v>7.9847896730000006E-2</v>
      </c>
      <c r="AE2440" s="122">
        <v>8.6640949936799994E-2</v>
      </c>
      <c r="AF2440" s="122">
        <v>8.6116270265199996E-2</v>
      </c>
      <c r="AG2440" s="122">
        <v>8.4162284345999996E-2</v>
      </c>
      <c r="AH2440" s="122">
        <v>8.28216030908E-2</v>
      </c>
      <c r="AI2440" s="122">
        <v>8.4801610415199999E-2</v>
      </c>
      <c r="AJ2440" s="122">
        <v>7.6732297303199998E-2</v>
      </c>
      <c r="AK2440" s="122">
        <v>7.7089638037999994E-2</v>
      </c>
      <c r="AL2440" s="122">
        <v>0</v>
      </c>
    </row>
    <row r="2441" spans="1:38" hidden="1" x14ac:dyDescent="0.25">
      <c r="A2441" s="122" t="s">
        <v>1986</v>
      </c>
      <c r="B2441" s="122">
        <v>-1</v>
      </c>
      <c r="C2441" s="122" t="s">
        <v>2186</v>
      </c>
      <c r="D2441" s="122" t="s">
        <v>2100</v>
      </c>
      <c r="E2441" s="122">
        <v>45</v>
      </c>
      <c r="F2441" s="122">
        <v>0.12577533137399999</v>
      </c>
      <c r="G2441" s="122">
        <v>0.1237871744564</v>
      </c>
      <c r="H2441" s="122">
        <v>0.12624523150399999</v>
      </c>
      <c r="I2441" s="122">
        <v>0.1247834853272</v>
      </c>
      <c r="J2441" s="122">
        <v>0.1249656265732</v>
      </c>
      <c r="K2441" s="122">
        <v>0.12282862592840001</v>
      </c>
      <c r="L2441" s="122">
        <v>0.1169833800212</v>
      </c>
      <c r="M2441" s="122">
        <v>0.1209955279288</v>
      </c>
      <c r="N2441" s="122">
        <v>0.1163136644964</v>
      </c>
      <c r="O2441" s="122">
        <v>0.10111023006</v>
      </c>
      <c r="P2441" s="122">
        <v>9.5562347031200007E-2</v>
      </c>
      <c r="Q2441" s="122">
        <v>9.4052471203599997E-2</v>
      </c>
      <c r="R2441" s="122">
        <v>8.99516212196E-2</v>
      </c>
      <c r="S2441" s="122">
        <v>8.4940425522399998E-2</v>
      </c>
      <c r="T2441" s="122">
        <v>8.1241061053600003E-2</v>
      </c>
      <c r="U2441" s="122">
        <v>7.7124642621600001E-2</v>
      </c>
      <c r="V2441" s="122">
        <v>7.3930427211199995E-2</v>
      </c>
      <c r="W2441" s="122">
        <v>6.8213108650400006E-2</v>
      </c>
      <c r="X2441" s="122">
        <v>6.4787182409600005E-2</v>
      </c>
      <c r="Y2441" s="122">
        <v>6.11335596144E-2</v>
      </c>
      <c r="Z2441" s="122">
        <v>6.6798482500400005E-2</v>
      </c>
      <c r="AA2441" s="122">
        <v>6.6331157096400001E-2</v>
      </c>
      <c r="AB2441" s="122">
        <v>6.4516875953600006E-2</v>
      </c>
      <c r="AC2441" s="122">
        <v>6.4831184899600006E-2</v>
      </c>
      <c r="AD2441" s="122">
        <v>6.2222310922799999E-2</v>
      </c>
      <c r="AE2441" s="122">
        <v>5.8878088614799998E-2</v>
      </c>
      <c r="AF2441" s="122">
        <v>5.8122853933199999E-2</v>
      </c>
      <c r="AG2441" s="122">
        <v>5.6389842852000001E-2</v>
      </c>
      <c r="AH2441" s="122">
        <v>5.55819589416E-2</v>
      </c>
      <c r="AI2441" s="122">
        <v>5.7150005799600001E-2</v>
      </c>
      <c r="AJ2441" s="122">
        <v>5.2023614479200002E-2</v>
      </c>
      <c r="AK2441" s="122">
        <v>5.2213500891999998E-2</v>
      </c>
      <c r="AL2441" s="122">
        <v>0</v>
      </c>
    </row>
    <row r="2442" spans="1:38" hidden="1" x14ac:dyDescent="0.25">
      <c r="A2442" s="122" t="s">
        <v>1986</v>
      </c>
      <c r="B2442" s="122">
        <v>-1</v>
      </c>
      <c r="C2442" s="122" t="s">
        <v>2186</v>
      </c>
      <c r="D2442" s="122" t="s">
        <v>2101</v>
      </c>
      <c r="E2442" s="122">
        <v>45</v>
      </c>
      <c r="F2442" s="122">
        <v>0.14908220061560001</v>
      </c>
      <c r="G2442" s="122">
        <v>0.143488408294</v>
      </c>
      <c r="H2442" s="122">
        <v>0.14419589315600001</v>
      </c>
      <c r="I2442" s="122">
        <v>0.15711100361880001</v>
      </c>
      <c r="J2442" s="122">
        <v>0.16144120628440001</v>
      </c>
      <c r="K2442" s="122">
        <v>0.160564716228</v>
      </c>
      <c r="L2442" s="122">
        <v>0.15876856991800001</v>
      </c>
      <c r="M2442" s="122">
        <v>0.15464411560640001</v>
      </c>
      <c r="N2442" s="122">
        <v>0.1366419243308</v>
      </c>
      <c r="O2442" s="122">
        <v>0.125440138082</v>
      </c>
      <c r="P2442" s="122">
        <v>0.11462846588760001</v>
      </c>
      <c r="Q2442" s="122">
        <v>0.1138734454592</v>
      </c>
      <c r="R2442" s="122">
        <v>0.1067624978952</v>
      </c>
      <c r="S2442" s="122">
        <v>0.1028331892364</v>
      </c>
      <c r="T2442" s="122">
        <v>9.6838560232400006E-2</v>
      </c>
      <c r="U2442" s="122">
        <v>9.1522494378000002E-2</v>
      </c>
      <c r="V2442" s="122">
        <v>8.9360153892799998E-2</v>
      </c>
      <c r="W2442" s="122">
        <v>7.2633912654800001E-2</v>
      </c>
      <c r="X2442" s="122">
        <v>6.6229702949199998E-2</v>
      </c>
      <c r="Y2442" s="122">
        <v>6.4473877162799995E-2</v>
      </c>
      <c r="Z2442" s="122">
        <v>6.8197420054399993E-2</v>
      </c>
      <c r="AA2442" s="122">
        <v>6.5872548669200004E-2</v>
      </c>
      <c r="AB2442" s="122">
        <v>6.2090749719599998E-2</v>
      </c>
      <c r="AC2442" s="122">
        <v>5.8753706715199999E-2</v>
      </c>
      <c r="AD2442" s="122">
        <v>5.6535723451199997E-2</v>
      </c>
      <c r="AE2442" s="122">
        <v>5.7456800063600003E-2</v>
      </c>
      <c r="AF2442" s="122">
        <v>5.6681326259599998E-2</v>
      </c>
      <c r="AG2442" s="122">
        <v>5.4200092839199999E-2</v>
      </c>
      <c r="AH2442" s="122">
        <v>5.3524058537599999E-2</v>
      </c>
      <c r="AI2442" s="122">
        <v>5.3923896451599999E-2</v>
      </c>
      <c r="AJ2442" s="122">
        <v>4.8820088984800003E-2</v>
      </c>
      <c r="AK2442" s="122">
        <v>4.9214069100000001E-2</v>
      </c>
      <c r="AL2442" s="122">
        <v>0</v>
      </c>
    </row>
    <row r="2443" spans="1:38" hidden="1" x14ac:dyDescent="0.25">
      <c r="A2443" s="122" t="s">
        <v>1986</v>
      </c>
      <c r="B2443" s="122">
        <v>-1</v>
      </c>
      <c r="C2443" s="122" t="s">
        <v>2186</v>
      </c>
      <c r="D2443" s="122" t="s">
        <v>2102</v>
      </c>
      <c r="E2443" s="122">
        <v>45</v>
      </c>
      <c r="F2443" s="122">
        <v>8.6590832369999995E-2</v>
      </c>
      <c r="G2443" s="122">
        <v>9.3588855889200004E-2</v>
      </c>
      <c r="H2443" s="122">
        <v>9.0667313046799994E-2</v>
      </c>
      <c r="I2443" s="122">
        <v>8.9479363486799995E-2</v>
      </c>
      <c r="J2443" s="122">
        <v>9.3838106067999999E-2</v>
      </c>
      <c r="K2443" s="122">
        <v>9.0322529597999995E-2</v>
      </c>
      <c r="L2443" s="122">
        <v>8.58779808348E-2</v>
      </c>
      <c r="M2443" s="122">
        <v>8.4428511272000004E-2</v>
      </c>
      <c r="N2443" s="122">
        <v>7.9955851614799997E-2</v>
      </c>
      <c r="O2443" s="122">
        <v>7.9170196330399997E-2</v>
      </c>
      <c r="P2443" s="122">
        <v>7.6537465950399994E-2</v>
      </c>
      <c r="Q2443" s="122">
        <v>7.16671843048E-2</v>
      </c>
      <c r="R2443" s="122">
        <v>6.5888489447199994E-2</v>
      </c>
      <c r="S2443" s="122">
        <v>6.3675801817600006E-2</v>
      </c>
      <c r="T2443" s="122">
        <v>6.4055809053600005E-2</v>
      </c>
      <c r="U2443" s="122">
        <v>5.6009145589599997E-2</v>
      </c>
      <c r="V2443" s="122">
        <v>5.5990968795999997E-2</v>
      </c>
      <c r="W2443" s="122">
        <v>4.6569051793599998E-2</v>
      </c>
      <c r="X2443" s="122">
        <v>4.3272589172399997E-2</v>
      </c>
      <c r="Y2443" s="122">
        <v>4.0535237881600003E-2</v>
      </c>
      <c r="Z2443" s="122">
        <v>3.9960459327599999E-2</v>
      </c>
      <c r="AA2443" s="122">
        <v>4.0086661840400002E-2</v>
      </c>
      <c r="AB2443" s="122">
        <v>3.9319725874800003E-2</v>
      </c>
      <c r="AC2443" s="122">
        <v>3.7136393305200001E-2</v>
      </c>
      <c r="AD2443" s="122">
        <v>3.2531480539599998E-2</v>
      </c>
      <c r="AE2443" s="122">
        <v>3.1972685388000001E-2</v>
      </c>
      <c r="AF2443" s="122">
        <v>2.9904894132399999E-2</v>
      </c>
      <c r="AG2443" s="122">
        <v>2.9176616386400001E-2</v>
      </c>
      <c r="AH2443" s="122">
        <v>2.59960836352E-2</v>
      </c>
      <c r="AI2443" s="122">
        <v>2.6445242899599999E-2</v>
      </c>
      <c r="AJ2443" s="122">
        <v>2.4964437134000001E-2</v>
      </c>
      <c r="AK2443" s="122">
        <v>2.5170162186399999E-2</v>
      </c>
      <c r="AL2443" s="122">
        <v>0</v>
      </c>
    </row>
    <row r="2444" spans="1:38" hidden="1" x14ac:dyDescent="0.25">
      <c r="A2444" s="122" t="s">
        <v>1986</v>
      </c>
      <c r="B2444" s="122">
        <v>-1</v>
      </c>
      <c r="C2444" s="122" t="s">
        <v>2186</v>
      </c>
      <c r="D2444" s="122" t="s">
        <v>2103</v>
      </c>
      <c r="E2444" s="122">
        <v>45</v>
      </c>
      <c r="F2444" s="122">
        <v>3.0698254675200001E-2</v>
      </c>
      <c r="G2444" s="122">
        <v>3.0058147296800002E-2</v>
      </c>
      <c r="H2444" s="122">
        <v>2.9323452953200001E-2</v>
      </c>
      <c r="I2444" s="122">
        <v>2.85817544264E-2</v>
      </c>
      <c r="J2444" s="122">
        <v>2.9183509059599998E-2</v>
      </c>
      <c r="K2444" s="122">
        <v>3.01080643276E-2</v>
      </c>
      <c r="L2444" s="122">
        <v>2.9809897137999999E-2</v>
      </c>
      <c r="M2444" s="122">
        <v>2.8177702131600001E-2</v>
      </c>
      <c r="N2444" s="122">
        <v>2.5601522469599999E-2</v>
      </c>
      <c r="O2444" s="122">
        <v>2.5124949586800002E-2</v>
      </c>
      <c r="P2444" s="122">
        <v>2.4497970347199999E-2</v>
      </c>
      <c r="Q2444" s="122">
        <v>2.2042439227199999E-2</v>
      </c>
      <c r="R2444" s="122">
        <v>2.0967492683200001E-2</v>
      </c>
      <c r="S2444" s="122">
        <v>1.9473227104800001E-2</v>
      </c>
      <c r="T2444" s="122">
        <v>1.9081512909199998E-2</v>
      </c>
      <c r="U2444" s="122">
        <v>1.9036265136E-2</v>
      </c>
      <c r="V2444" s="122">
        <v>1.9897060218000001E-2</v>
      </c>
      <c r="W2444" s="122">
        <v>1.89157809568E-2</v>
      </c>
      <c r="X2444" s="122">
        <v>1.7605049683200001E-2</v>
      </c>
      <c r="Y2444" s="122">
        <v>1.6997524471199999E-2</v>
      </c>
      <c r="Z2444" s="122">
        <v>1.3877067198399999E-2</v>
      </c>
      <c r="AA2444" s="122">
        <v>1.42869056652E-2</v>
      </c>
      <c r="AB2444" s="122">
        <v>1.3241129890800001E-2</v>
      </c>
      <c r="AC2444" s="122">
        <v>1.39653640168E-2</v>
      </c>
      <c r="AD2444" s="122">
        <v>1.28397908072E-2</v>
      </c>
      <c r="AE2444" s="122">
        <v>1.23779645584E-2</v>
      </c>
      <c r="AF2444" s="122">
        <v>1.27486017148E-2</v>
      </c>
      <c r="AG2444" s="122">
        <v>1.2890917143999999E-2</v>
      </c>
      <c r="AH2444" s="122">
        <v>1.2397860328000001E-2</v>
      </c>
      <c r="AI2444" s="122">
        <v>1.26165863768E-2</v>
      </c>
      <c r="AJ2444" s="122">
        <v>1.28996044772E-2</v>
      </c>
      <c r="AK2444" s="122">
        <v>1.29407523588E-2</v>
      </c>
      <c r="AL2444" s="122">
        <v>0</v>
      </c>
    </row>
    <row r="2445" spans="1:38" hidden="1" x14ac:dyDescent="0.25">
      <c r="A2445" s="122" t="s">
        <v>1986</v>
      </c>
      <c r="B2445" s="122">
        <v>-1</v>
      </c>
      <c r="C2445" s="122" t="s">
        <v>2186</v>
      </c>
      <c r="D2445" s="122" t="s">
        <v>2104</v>
      </c>
      <c r="E2445" s="122">
        <v>45</v>
      </c>
      <c r="F2445" s="122">
        <v>0.18806458635439999</v>
      </c>
      <c r="G2445" s="122">
        <v>0.18898871407920001</v>
      </c>
      <c r="H2445" s="122">
        <v>0.187501608756</v>
      </c>
      <c r="I2445" s="122">
        <v>0.18647846164359999</v>
      </c>
      <c r="J2445" s="122">
        <v>0.18555550417040001</v>
      </c>
      <c r="K2445" s="122">
        <v>0.18989520823</v>
      </c>
      <c r="L2445" s="122">
        <v>0.1889991064388</v>
      </c>
      <c r="M2445" s="122">
        <v>0.18442893896279999</v>
      </c>
      <c r="N2445" s="122">
        <v>0.1818322138248</v>
      </c>
      <c r="O2445" s="122">
        <v>0.156122854412</v>
      </c>
      <c r="P2445" s="122">
        <v>0.14645436882439999</v>
      </c>
      <c r="Q2445" s="122">
        <v>0.14703399983439999</v>
      </c>
      <c r="R2445" s="122">
        <v>0.13864433049040001</v>
      </c>
      <c r="S2445" s="122">
        <v>0.13206437675759999</v>
      </c>
      <c r="T2445" s="122">
        <v>0.12409798009839999</v>
      </c>
      <c r="U2445" s="122">
        <v>0.11999531181960001</v>
      </c>
      <c r="V2445" s="122">
        <v>0.11350508669080001</v>
      </c>
      <c r="W2445" s="122">
        <v>0.1102982153336</v>
      </c>
      <c r="X2445" s="122">
        <v>0.1026348363432</v>
      </c>
      <c r="Y2445" s="122">
        <v>0.10112154123680001</v>
      </c>
      <c r="Z2445" s="122">
        <v>0.1032202317104</v>
      </c>
      <c r="AA2445" s="122">
        <v>0.1031977856616</v>
      </c>
      <c r="AB2445" s="122">
        <v>9.6985179227999999E-2</v>
      </c>
      <c r="AC2445" s="122">
        <v>9.3828036352400002E-2</v>
      </c>
      <c r="AD2445" s="122">
        <v>8.9079947586000005E-2</v>
      </c>
      <c r="AE2445" s="122">
        <v>8.1937592052400005E-2</v>
      </c>
      <c r="AF2445" s="122">
        <v>7.9856019947199999E-2</v>
      </c>
      <c r="AG2445" s="122">
        <v>7.6258529603199995E-2</v>
      </c>
      <c r="AH2445" s="122">
        <v>7.42904746024E-2</v>
      </c>
      <c r="AI2445" s="122">
        <v>7.6047875041600002E-2</v>
      </c>
      <c r="AJ2445" s="122">
        <v>6.6653536672799996E-2</v>
      </c>
      <c r="AK2445" s="122">
        <v>6.7253316031999993E-2</v>
      </c>
      <c r="AL2445" s="122">
        <v>0</v>
      </c>
    </row>
    <row r="2446" spans="1:38" hidden="1" x14ac:dyDescent="0.25">
      <c r="A2446" s="122" t="s">
        <v>1986</v>
      </c>
      <c r="B2446" s="122">
        <v>-1</v>
      </c>
      <c r="C2446" s="122" t="s">
        <v>2186</v>
      </c>
      <c r="D2446" s="122" t="s">
        <v>2105</v>
      </c>
      <c r="E2446" s="122">
        <v>45</v>
      </c>
      <c r="F2446" s="122">
        <v>2.3969515035199999E-2</v>
      </c>
      <c r="G2446" s="122">
        <v>2.3273326501600002E-2</v>
      </c>
      <c r="H2446" s="122">
        <v>2.3454009499199999E-2</v>
      </c>
      <c r="I2446" s="122">
        <v>2.3385821244800001E-2</v>
      </c>
      <c r="J2446" s="122">
        <v>2.3707287105600001E-2</v>
      </c>
      <c r="K2446" s="122">
        <v>2.34424354976E-2</v>
      </c>
      <c r="L2446" s="122">
        <v>2.2727814216800001E-2</v>
      </c>
      <c r="M2446" s="122">
        <v>2.1719510192799999E-2</v>
      </c>
      <c r="N2446" s="122">
        <v>2.02411391952E-2</v>
      </c>
      <c r="O2446" s="122">
        <v>1.8767823695600001E-2</v>
      </c>
      <c r="P2446" s="122">
        <v>1.7926100432800001E-2</v>
      </c>
      <c r="Q2446" s="122">
        <v>1.8594889390000001E-2</v>
      </c>
      <c r="R2446" s="122">
        <v>1.6730244397999999E-2</v>
      </c>
      <c r="S2446" s="122">
        <v>1.6936500697199999E-2</v>
      </c>
      <c r="T2446" s="122">
        <v>1.6813115474399998E-2</v>
      </c>
      <c r="U2446" s="122">
        <v>1.60043993984E-2</v>
      </c>
      <c r="V2446" s="122">
        <v>1.5865562733999999E-2</v>
      </c>
      <c r="W2446" s="122">
        <v>1.6755590485199999E-2</v>
      </c>
      <c r="X2446" s="122">
        <v>1.5192202068399999E-2</v>
      </c>
      <c r="Y2446" s="122">
        <v>1.28148735932E-2</v>
      </c>
      <c r="Z2446" s="122">
        <v>1.3159003172E-2</v>
      </c>
      <c r="AA2446" s="122">
        <v>1.4774465537999999E-2</v>
      </c>
      <c r="AB2446" s="122">
        <v>1.5249547423599999E-2</v>
      </c>
      <c r="AC2446" s="122">
        <v>1.5261696447199999E-2</v>
      </c>
      <c r="AD2446" s="122">
        <v>1.55540748888E-2</v>
      </c>
      <c r="AE2446" s="122">
        <v>1.71394685168E-2</v>
      </c>
      <c r="AF2446" s="122">
        <v>1.5922542456799998E-2</v>
      </c>
      <c r="AG2446" s="122">
        <v>1.67199911732E-2</v>
      </c>
      <c r="AH2446" s="122">
        <v>1.6152635685199999E-2</v>
      </c>
      <c r="AI2446" s="122">
        <v>1.62837020108E-2</v>
      </c>
      <c r="AJ2446" s="122">
        <v>1.67452587064E-2</v>
      </c>
      <c r="AK2446" s="122">
        <v>1.6741755321200001E-2</v>
      </c>
      <c r="AL2446" s="122">
        <v>0</v>
      </c>
    </row>
    <row r="2447" spans="1:38" hidden="1" x14ac:dyDescent="0.25">
      <c r="A2447" s="122" t="s">
        <v>1986</v>
      </c>
      <c r="B2447" s="122">
        <v>-1</v>
      </c>
      <c r="C2447" s="122" t="s">
        <v>2186</v>
      </c>
      <c r="D2447" s="122" t="s">
        <v>475</v>
      </c>
      <c r="E2447" s="122">
        <v>45</v>
      </c>
      <c r="F2447" s="122">
        <v>5.1167165347199998E-2</v>
      </c>
      <c r="G2447" s="122">
        <v>4.9571873497999998E-2</v>
      </c>
      <c r="H2447" s="122">
        <v>5.0524213947199997E-2</v>
      </c>
      <c r="I2447" s="122">
        <v>4.9369418537599997E-2</v>
      </c>
      <c r="J2447" s="122">
        <v>5.1546918435599998E-2</v>
      </c>
      <c r="K2447" s="122">
        <v>4.9837578072800003E-2</v>
      </c>
      <c r="L2447" s="122">
        <v>5.0016532157199999E-2</v>
      </c>
      <c r="M2447" s="122">
        <v>5.0880695322799999E-2</v>
      </c>
      <c r="N2447" s="122">
        <v>5.4231074506000003E-2</v>
      </c>
      <c r="O2447" s="122">
        <v>4.5002547419199998E-2</v>
      </c>
      <c r="P2447" s="122">
        <v>4.0844158457199999E-2</v>
      </c>
      <c r="Q2447" s="122">
        <v>3.8773622873999998E-2</v>
      </c>
      <c r="R2447" s="122">
        <v>3.8081435501200002E-2</v>
      </c>
      <c r="S2447" s="122">
        <v>3.7082293676400001E-2</v>
      </c>
      <c r="T2447" s="122">
        <v>3.5579246357200001E-2</v>
      </c>
      <c r="U2447" s="122">
        <v>3.4039939334799998E-2</v>
      </c>
      <c r="V2447" s="122">
        <v>3.2760829877999997E-2</v>
      </c>
      <c r="W2447" s="122">
        <v>2.68499875812E-2</v>
      </c>
      <c r="X2447" s="122">
        <v>2.66114086112E-2</v>
      </c>
      <c r="Y2447" s="122">
        <v>2.50906460644E-2</v>
      </c>
      <c r="Z2447" s="122">
        <v>3.04616551204E-2</v>
      </c>
      <c r="AA2447" s="122">
        <v>2.9027754711200001E-2</v>
      </c>
      <c r="AB2447" s="122">
        <v>3.0268428778000001E-2</v>
      </c>
      <c r="AC2447" s="122">
        <v>2.7448209863199999E-2</v>
      </c>
      <c r="AD2447" s="122">
        <v>2.5891985380799998E-2</v>
      </c>
      <c r="AE2447" s="122">
        <v>2.6926692332399998E-2</v>
      </c>
      <c r="AF2447" s="122">
        <v>2.5642754435200001E-2</v>
      </c>
      <c r="AG2447" s="122">
        <v>2.5535884822000001E-2</v>
      </c>
      <c r="AH2447" s="122">
        <v>2.5594482227999999E-2</v>
      </c>
      <c r="AI2447" s="122">
        <v>2.5661400895199998E-2</v>
      </c>
      <c r="AJ2447" s="122">
        <v>2.4525452478799999E-2</v>
      </c>
      <c r="AK2447" s="122">
        <v>2.4567675851599999E-2</v>
      </c>
      <c r="AL2447" s="122">
        <v>0</v>
      </c>
    </row>
    <row r="2448" spans="1:38" hidden="1" x14ac:dyDescent="0.25">
      <c r="A2448" s="122" t="s">
        <v>1986</v>
      </c>
      <c r="B2448" s="122">
        <v>-1</v>
      </c>
      <c r="C2448" s="122" t="s">
        <v>2186</v>
      </c>
      <c r="D2448" s="122" t="s">
        <v>2106</v>
      </c>
      <c r="E2448" s="122">
        <v>45</v>
      </c>
      <c r="F2448" s="122">
        <v>2.8475186854800001E-2</v>
      </c>
      <c r="G2448" s="122">
        <v>2.8100660134400001E-2</v>
      </c>
      <c r="H2448" s="122">
        <v>2.7044810805599999E-2</v>
      </c>
      <c r="I2448" s="122">
        <v>2.7585234837999999E-2</v>
      </c>
      <c r="J2448" s="122">
        <v>2.7196722666400001E-2</v>
      </c>
      <c r="K2448" s="122">
        <v>2.6501835561600001E-2</v>
      </c>
      <c r="L2448" s="122">
        <v>2.60577445856E-2</v>
      </c>
      <c r="M2448" s="122">
        <v>2.5096925221199998E-2</v>
      </c>
      <c r="N2448" s="122">
        <v>2.4076116366399999E-2</v>
      </c>
      <c r="O2448" s="122">
        <v>2.44280800064E-2</v>
      </c>
      <c r="P2448" s="122">
        <v>2.33176784372E-2</v>
      </c>
      <c r="Q2448" s="122">
        <v>2.1500845525599999E-2</v>
      </c>
      <c r="R2448" s="122">
        <v>2.0279033412400001E-2</v>
      </c>
      <c r="S2448" s="122">
        <v>2.0043227738800001E-2</v>
      </c>
      <c r="T2448" s="122">
        <v>1.8697841276799999E-2</v>
      </c>
      <c r="U2448" s="122">
        <v>1.7675081326E-2</v>
      </c>
      <c r="V2448" s="122">
        <v>1.7084834202799999E-2</v>
      </c>
      <c r="W2448" s="122">
        <v>1.41713097484E-2</v>
      </c>
      <c r="X2448" s="122">
        <v>1.2900668894400001E-2</v>
      </c>
      <c r="Y2448" s="122">
        <v>1.2655472930800001E-2</v>
      </c>
      <c r="Z2448" s="122">
        <v>1.23647565272E-2</v>
      </c>
      <c r="AA2448" s="122">
        <v>1.22325239624E-2</v>
      </c>
      <c r="AB2448" s="122">
        <v>1.1464642865200001E-2</v>
      </c>
      <c r="AC2448" s="122">
        <v>1.1018276695999999E-2</v>
      </c>
      <c r="AD2448" s="122">
        <v>1.0438272110000001E-2</v>
      </c>
      <c r="AE2448" s="122">
        <v>1.08937077144E-2</v>
      </c>
      <c r="AF2448" s="122">
        <v>1.0876842788E-2</v>
      </c>
      <c r="AG2448" s="122">
        <v>1.0490546351600001E-2</v>
      </c>
      <c r="AH2448" s="122">
        <v>1.01083102064E-2</v>
      </c>
      <c r="AI2448" s="122">
        <v>1.02461119824E-2</v>
      </c>
      <c r="AJ2448" s="122">
        <v>9.6522166355999996E-3</v>
      </c>
      <c r="AK2448" s="122">
        <v>9.7020024387999993E-3</v>
      </c>
      <c r="AL2448" s="122">
        <v>0</v>
      </c>
    </row>
    <row r="2449" spans="1:38" hidden="1" x14ac:dyDescent="0.25">
      <c r="A2449" s="122" t="s">
        <v>1986</v>
      </c>
      <c r="B2449" s="122">
        <v>-1</v>
      </c>
      <c r="C2449" s="122" t="s">
        <v>2186</v>
      </c>
      <c r="D2449" s="122" t="s">
        <v>2107</v>
      </c>
      <c r="E2449" s="122">
        <v>45</v>
      </c>
      <c r="F2449" s="122">
        <v>0.2078779922464</v>
      </c>
      <c r="G2449" s="122">
        <v>0.20980514019079999</v>
      </c>
      <c r="H2449" s="122">
        <v>0.20630694121240001</v>
      </c>
      <c r="I2449" s="122">
        <v>0.198745493996</v>
      </c>
      <c r="J2449" s="122">
        <v>0.19722379238519999</v>
      </c>
      <c r="K2449" s="122">
        <v>0.20053693128</v>
      </c>
      <c r="L2449" s="122">
        <v>0.1880110066408</v>
      </c>
      <c r="M2449" s="122">
        <v>0.188021925196</v>
      </c>
      <c r="N2449" s="122">
        <v>0.18357094799400001</v>
      </c>
      <c r="O2449" s="122">
        <v>0.15998063624200001</v>
      </c>
      <c r="P2449" s="122">
        <v>0.17079446138160001</v>
      </c>
      <c r="Q2449" s="122">
        <v>0.17308940599719999</v>
      </c>
      <c r="R2449" s="122">
        <v>0.178936908836</v>
      </c>
      <c r="S2449" s="122">
        <v>0.17291554662200001</v>
      </c>
      <c r="T2449" s="122">
        <v>0.15561233996279999</v>
      </c>
      <c r="U2449" s="122">
        <v>0.16222990345800001</v>
      </c>
      <c r="V2449" s="122">
        <v>0.15171248317120001</v>
      </c>
      <c r="W2449" s="122">
        <v>0.16068222150399999</v>
      </c>
      <c r="X2449" s="122">
        <v>0.18294676034599999</v>
      </c>
      <c r="Y2449" s="122">
        <v>0.12636056740439999</v>
      </c>
      <c r="Z2449" s="122">
        <v>0.1059993027548</v>
      </c>
      <c r="AA2449" s="122">
        <v>0.1051025361652</v>
      </c>
      <c r="AB2449" s="122">
        <v>0.1011738761852</v>
      </c>
      <c r="AC2449" s="122">
        <v>9.6623770076399995E-2</v>
      </c>
      <c r="AD2449" s="122">
        <v>7.6025520743200001E-2</v>
      </c>
      <c r="AE2449" s="122">
        <v>8.2662333067999999E-2</v>
      </c>
      <c r="AF2449" s="122">
        <v>7.5001913940799997E-2</v>
      </c>
      <c r="AG2449" s="122">
        <v>6.8156316605999995E-2</v>
      </c>
      <c r="AH2449" s="122">
        <v>9.0028081928400006E-2</v>
      </c>
      <c r="AI2449" s="122">
        <v>5.6613050020799999E-2</v>
      </c>
      <c r="AJ2449" s="122">
        <v>7.9655847919199996E-2</v>
      </c>
      <c r="AK2449" s="122">
        <v>7.9839424372400006E-2</v>
      </c>
      <c r="AL2449" s="122">
        <v>0</v>
      </c>
    </row>
    <row r="2450" spans="1:38" hidden="1" x14ac:dyDescent="0.25">
      <c r="A2450" s="122" t="s">
        <v>1986</v>
      </c>
      <c r="B2450" s="122">
        <v>-1</v>
      </c>
      <c r="C2450" s="122" t="s">
        <v>2186</v>
      </c>
      <c r="D2450" s="122" t="s">
        <v>2108</v>
      </c>
      <c r="E2450" s="122">
        <v>45</v>
      </c>
      <c r="F2450" s="122">
        <v>5.1504856337199999E-2</v>
      </c>
      <c r="G2450" s="122">
        <v>5.1948401635200002E-2</v>
      </c>
      <c r="H2450" s="122">
        <v>5.5647115112400003E-2</v>
      </c>
      <c r="I2450" s="122">
        <v>6.1104305273200002E-2</v>
      </c>
      <c r="J2450" s="122">
        <v>6.4003034958799998E-2</v>
      </c>
      <c r="K2450" s="122">
        <v>6.3523822983600001E-2</v>
      </c>
      <c r="L2450" s="122">
        <v>6.2629773964800003E-2</v>
      </c>
      <c r="M2450" s="122">
        <v>6.1245432808000003E-2</v>
      </c>
      <c r="N2450" s="122">
        <v>5.2399942170799997E-2</v>
      </c>
      <c r="O2450" s="122">
        <v>4.7316016019999997E-2</v>
      </c>
      <c r="P2450" s="122">
        <v>4.5137586628399999E-2</v>
      </c>
      <c r="Q2450" s="122">
        <v>4.2646781130799997E-2</v>
      </c>
      <c r="R2450" s="122">
        <v>3.8237114969200001E-2</v>
      </c>
      <c r="S2450" s="122">
        <v>3.7141095681199998E-2</v>
      </c>
      <c r="T2450" s="122">
        <v>3.5930805005200003E-2</v>
      </c>
      <c r="U2450" s="122">
        <v>3.2838907147200003E-2</v>
      </c>
      <c r="V2450" s="122">
        <v>3.4215907969600001E-2</v>
      </c>
      <c r="W2450" s="122">
        <v>3.2026134898799997E-2</v>
      </c>
      <c r="X2450" s="122">
        <v>3.0439726150399998E-2</v>
      </c>
      <c r="Y2450" s="122">
        <v>2.8773890936E-2</v>
      </c>
      <c r="Z2450" s="122">
        <v>2.39190192948E-2</v>
      </c>
      <c r="AA2450" s="122">
        <v>2.3585944269999999E-2</v>
      </c>
      <c r="AB2450" s="122">
        <v>2.2934395887200001E-2</v>
      </c>
      <c r="AC2450" s="122">
        <v>2.2291289148799999E-2</v>
      </c>
      <c r="AD2450" s="122">
        <v>2.1574951630400001E-2</v>
      </c>
      <c r="AE2450" s="122">
        <v>2.4565947271600001E-2</v>
      </c>
      <c r="AF2450" s="122">
        <v>2.3442176539599999E-2</v>
      </c>
      <c r="AG2450" s="122">
        <v>2.2689490305999999E-2</v>
      </c>
      <c r="AH2450" s="122">
        <v>2.2784699120400001E-2</v>
      </c>
      <c r="AI2450" s="122">
        <v>2.2487281023199999E-2</v>
      </c>
      <c r="AJ2450" s="122">
        <v>1.8573935100000001E-2</v>
      </c>
      <c r="AK2450" s="122">
        <v>1.8734312346399998E-2</v>
      </c>
      <c r="AL2450" s="122">
        <v>0</v>
      </c>
    </row>
    <row r="2451" spans="1:38" hidden="1" x14ac:dyDescent="0.25">
      <c r="A2451" s="122" t="s">
        <v>1986</v>
      </c>
      <c r="B2451" s="122">
        <v>-1</v>
      </c>
      <c r="C2451" s="122" t="s">
        <v>2186</v>
      </c>
      <c r="D2451" s="122" t="s">
        <v>2109</v>
      </c>
      <c r="E2451" s="122">
        <v>45</v>
      </c>
      <c r="F2451" s="122">
        <v>3.3199785144400001E-2</v>
      </c>
      <c r="G2451" s="122">
        <v>3.3188408293600001E-2</v>
      </c>
      <c r="H2451" s="122">
        <v>3.3197578044400003E-2</v>
      </c>
      <c r="I2451" s="122">
        <v>3.4362546584800001E-2</v>
      </c>
      <c r="J2451" s="122">
        <v>3.7725103785599998E-2</v>
      </c>
      <c r="K2451" s="122">
        <v>3.89036939648E-2</v>
      </c>
      <c r="L2451" s="122">
        <v>3.8330256244000001E-2</v>
      </c>
      <c r="M2451" s="122">
        <v>4.2540460356800001E-2</v>
      </c>
      <c r="N2451" s="122">
        <v>4.6209646151199997E-2</v>
      </c>
      <c r="O2451" s="122">
        <v>3.6334573248399997E-2</v>
      </c>
      <c r="P2451" s="122">
        <v>3.38617389376E-2</v>
      </c>
      <c r="Q2451" s="122">
        <v>3.5341509652400002E-2</v>
      </c>
      <c r="R2451" s="122">
        <v>3.2586876783999998E-2</v>
      </c>
      <c r="S2451" s="122">
        <v>3.2767175383600002E-2</v>
      </c>
      <c r="T2451" s="122">
        <v>3.2003152445600001E-2</v>
      </c>
      <c r="U2451" s="122">
        <v>3.3372340002399997E-2</v>
      </c>
      <c r="V2451" s="122">
        <v>3.3737627484399998E-2</v>
      </c>
      <c r="W2451" s="122">
        <v>2.8628501851599999E-2</v>
      </c>
      <c r="X2451" s="122">
        <v>2.8032068559599999E-2</v>
      </c>
      <c r="Y2451" s="122">
        <v>2.5946458591200001E-2</v>
      </c>
      <c r="Z2451" s="122">
        <v>2.5683240304400001E-2</v>
      </c>
      <c r="AA2451" s="122">
        <v>2.5953651805200002E-2</v>
      </c>
      <c r="AB2451" s="122">
        <v>2.50361160672E-2</v>
      </c>
      <c r="AC2451" s="122">
        <v>2.59999634636E-2</v>
      </c>
      <c r="AD2451" s="122">
        <v>2.6958349521599999E-2</v>
      </c>
      <c r="AE2451" s="122">
        <v>2.28046518336E-2</v>
      </c>
      <c r="AF2451" s="122">
        <v>2.2285806505200002E-2</v>
      </c>
      <c r="AG2451" s="122">
        <v>2.1663089565600001E-2</v>
      </c>
      <c r="AH2451" s="122">
        <v>2.1717347954400001E-2</v>
      </c>
      <c r="AI2451" s="122">
        <v>2.1927842061999998E-2</v>
      </c>
      <c r="AJ2451" s="122">
        <v>1.8428629648799998E-2</v>
      </c>
      <c r="AK2451" s="122">
        <v>1.8566991746799998E-2</v>
      </c>
      <c r="AL2451" s="122">
        <v>0</v>
      </c>
    </row>
    <row r="2452" spans="1:38" hidden="1" x14ac:dyDescent="0.25">
      <c r="A2452" s="122" t="s">
        <v>1986</v>
      </c>
      <c r="B2452" s="122">
        <v>-1</v>
      </c>
      <c r="C2452" s="122" t="s">
        <v>2186</v>
      </c>
      <c r="D2452" s="122" t="s">
        <v>2110</v>
      </c>
      <c r="E2452" s="122">
        <v>45</v>
      </c>
      <c r="F2452" s="122">
        <v>0.319115506248</v>
      </c>
      <c r="G2452" s="122">
        <v>0.31667937766639997</v>
      </c>
      <c r="H2452" s="122">
        <v>0.3128453170696</v>
      </c>
      <c r="I2452" s="122">
        <v>0.31212327207879997</v>
      </c>
      <c r="J2452" s="122">
        <v>0.30591891396080001</v>
      </c>
      <c r="K2452" s="122">
        <v>0.29731752332520001</v>
      </c>
      <c r="L2452" s="122">
        <v>0.31124305612120001</v>
      </c>
      <c r="M2452" s="122">
        <v>0.2989525367584</v>
      </c>
      <c r="N2452" s="122">
        <v>0.28504601972280003</v>
      </c>
      <c r="O2452" s="122">
        <v>0.26430342765960002</v>
      </c>
      <c r="P2452" s="122">
        <v>0.25335941845479998</v>
      </c>
      <c r="Q2452" s="122">
        <v>0.22419885089559999</v>
      </c>
      <c r="R2452" s="122">
        <v>0.21500300969559999</v>
      </c>
      <c r="S2452" s="122">
        <v>0.21347375902720001</v>
      </c>
      <c r="T2452" s="122">
        <v>0.2020159397172</v>
      </c>
      <c r="U2452" s="122">
        <v>0.18635024825759999</v>
      </c>
      <c r="V2452" s="122">
        <v>0.18332015309159999</v>
      </c>
      <c r="W2452" s="122">
        <v>0.17494099585760001</v>
      </c>
      <c r="X2452" s="122">
        <v>0.179366200034</v>
      </c>
      <c r="Y2452" s="122">
        <v>0.18204672680600001</v>
      </c>
      <c r="Z2452" s="122">
        <v>0.18551064381640001</v>
      </c>
      <c r="AA2452" s="122">
        <v>0.1470648107824</v>
      </c>
      <c r="AB2452" s="122">
        <v>0.15355974539360001</v>
      </c>
      <c r="AC2452" s="122">
        <v>0.162384892068</v>
      </c>
      <c r="AD2452" s="122">
        <v>0.17436090389200001</v>
      </c>
      <c r="AE2452" s="122">
        <v>0.1472672857432</v>
      </c>
      <c r="AF2452" s="122">
        <v>0.13253113823320001</v>
      </c>
      <c r="AG2452" s="122">
        <v>0.12134626102480001</v>
      </c>
      <c r="AH2452" s="122">
        <v>0.1178212440076</v>
      </c>
      <c r="AI2452" s="122">
        <v>0.1111421744104</v>
      </c>
      <c r="AJ2452" s="122">
        <v>9.8828464000000005E-2</v>
      </c>
      <c r="AK2452" s="122">
        <v>9.9237165073200004E-2</v>
      </c>
      <c r="AL2452" s="122">
        <v>0</v>
      </c>
    </row>
    <row r="2453" spans="1:38" hidden="1" x14ac:dyDescent="0.25">
      <c r="A2453" s="122" t="s">
        <v>1986</v>
      </c>
      <c r="B2453" s="122">
        <v>-1</v>
      </c>
      <c r="C2453" s="122" t="s">
        <v>2186</v>
      </c>
      <c r="D2453" s="122" t="s">
        <v>2111</v>
      </c>
      <c r="E2453" s="122">
        <v>45</v>
      </c>
      <c r="F2453" s="122">
        <v>0.27086647274679998</v>
      </c>
      <c r="G2453" s="122">
        <v>0.263431026432</v>
      </c>
      <c r="H2453" s="122">
        <v>0.26427269199519998</v>
      </c>
      <c r="I2453" s="122">
        <v>0.261787747648</v>
      </c>
      <c r="J2453" s="122">
        <v>0.25744362335159998</v>
      </c>
      <c r="K2453" s="122">
        <v>0.2559814930232</v>
      </c>
      <c r="L2453" s="122">
        <v>0.25139121271879999</v>
      </c>
      <c r="M2453" s="122">
        <v>0.24018715865199999</v>
      </c>
      <c r="N2453" s="122">
        <v>0.23291013604040001</v>
      </c>
      <c r="O2453" s="122">
        <v>0.20631887683399999</v>
      </c>
      <c r="P2453" s="122">
        <v>0.1804627253744</v>
      </c>
      <c r="Q2453" s="122">
        <v>0.17804520825</v>
      </c>
      <c r="R2453" s="122">
        <v>0.1666157880828</v>
      </c>
      <c r="S2453" s="122">
        <v>0.15844681534079999</v>
      </c>
      <c r="T2453" s="122">
        <v>0.1527759864736</v>
      </c>
      <c r="U2453" s="122">
        <v>0.14177373804160001</v>
      </c>
      <c r="V2453" s="122">
        <v>0.14285952800560001</v>
      </c>
      <c r="W2453" s="122">
        <v>0.13441821192799999</v>
      </c>
      <c r="X2453" s="122">
        <v>0.12322962781919999</v>
      </c>
      <c r="Y2453" s="122">
        <v>0.11683908441800001</v>
      </c>
      <c r="Z2453" s="122">
        <v>0.1081887590196</v>
      </c>
      <c r="AA2453" s="122">
        <v>0.1101375511572</v>
      </c>
      <c r="AB2453" s="122">
        <v>0.1040525482584</v>
      </c>
      <c r="AC2453" s="122">
        <v>9.7589972698400002E-2</v>
      </c>
      <c r="AD2453" s="122">
        <v>8.9443467366400006E-2</v>
      </c>
      <c r="AE2453" s="122">
        <v>8.6366615918800002E-2</v>
      </c>
      <c r="AF2453" s="122">
        <v>8.4241878778400003E-2</v>
      </c>
      <c r="AG2453" s="122">
        <v>7.9632580896400004E-2</v>
      </c>
      <c r="AH2453" s="122">
        <v>4.3439180100400002E-2</v>
      </c>
      <c r="AI2453" s="122">
        <v>7.8058946999600004E-2</v>
      </c>
      <c r="AJ2453" s="122">
        <v>7.3228229309200005E-2</v>
      </c>
      <c r="AK2453" s="122">
        <v>7.3722004140400005E-2</v>
      </c>
      <c r="AL2453" s="122">
        <v>0</v>
      </c>
    </row>
    <row r="2454" spans="1:38" hidden="1" x14ac:dyDescent="0.25">
      <c r="A2454" s="122" t="s">
        <v>1986</v>
      </c>
      <c r="B2454" s="122">
        <v>-1</v>
      </c>
      <c r="C2454" s="122" t="s">
        <v>2186</v>
      </c>
      <c r="D2454" s="122" t="s">
        <v>2112</v>
      </c>
      <c r="E2454" s="122">
        <v>45</v>
      </c>
      <c r="F2454" s="122">
        <v>0.1079707612088</v>
      </c>
      <c r="G2454" s="122">
        <v>0.10768494073400001</v>
      </c>
      <c r="H2454" s="122">
        <v>0.10955640822</v>
      </c>
      <c r="I2454" s="122">
        <v>0.1049341377504</v>
      </c>
      <c r="J2454" s="122">
        <v>0.1062915441728</v>
      </c>
      <c r="K2454" s="122">
        <v>0.1066799047048</v>
      </c>
      <c r="L2454" s="122">
        <v>0.105848389094</v>
      </c>
      <c r="M2454" s="122">
        <v>0.1051988629804</v>
      </c>
      <c r="N2454" s="122">
        <v>0.1085402986192</v>
      </c>
      <c r="O2454" s="122">
        <v>9.1727297801999993E-2</v>
      </c>
      <c r="P2454" s="122">
        <v>9.1151531282000001E-2</v>
      </c>
      <c r="Q2454" s="122">
        <v>8.8223517953200006E-2</v>
      </c>
      <c r="R2454" s="122">
        <v>8.5440656506799995E-2</v>
      </c>
      <c r="S2454" s="122">
        <v>7.70741134464E-2</v>
      </c>
      <c r="T2454" s="122">
        <v>7.15708187292E-2</v>
      </c>
      <c r="U2454" s="122">
        <v>6.9758775441600002E-2</v>
      </c>
      <c r="V2454" s="122">
        <v>7.3867271169999998E-2</v>
      </c>
      <c r="W2454" s="122">
        <v>6.4634955036400002E-2</v>
      </c>
      <c r="X2454" s="122">
        <v>6.3385750889999995E-2</v>
      </c>
      <c r="Y2454" s="122">
        <v>6.2831518598799999E-2</v>
      </c>
      <c r="Z2454" s="122">
        <v>5.7464457251600001E-2</v>
      </c>
      <c r="AA2454" s="122">
        <v>5.4729229878400003E-2</v>
      </c>
      <c r="AB2454" s="122">
        <v>5.1307990636E-2</v>
      </c>
      <c r="AC2454" s="122">
        <v>4.5929646322000001E-2</v>
      </c>
      <c r="AD2454" s="122">
        <v>4.4573868973200002E-2</v>
      </c>
      <c r="AE2454" s="122">
        <v>4.6417603156399999E-2</v>
      </c>
      <c r="AF2454" s="122">
        <v>4.4655521147999998E-2</v>
      </c>
      <c r="AG2454" s="122">
        <v>4.3794946459599998E-2</v>
      </c>
      <c r="AH2454" s="122">
        <v>4.03483073616E-2</v>
      </c>
      <c r="AI2454" s="122">
        <v>3.8366879804399998E-2</v>
      </c>
      <c r="AJ2454" s="122">
        <v>3.6391256355999997E-2</v>
      </c>
      <c r="AK2454" s="122">
        <v>3.6563309434399997E-2</v>
      </c>
      <c r="AL2454" s="122">
        <v>0</v>
      </c>
    </row>
    <row r="2455" spans="1:38" hidden="1" x14ac:dyDescent="0.25">
      <c r="A2455" s="122" t="s">
        <v>1986</v>
      </c>
      <c r="B2455" s="122">
        <v>-1</v>
      </c>
      <c r="C2455" s="122" t="s">
        <v>2186</v>
      </c>
      <c r="D2455" s="122" t="s">
        <v>2113</v>
      </c>
      <c r="E2455" s="122">
        <v>45</v>
      </c>
      <c r="F2455" s="122">
        <v>9.3667367318000003E-2</v>
      </c>
      <c r="G2455" s="122">
        <v>9.4507762543599994E-2</v>
      </c>
      <c r="H2455" s="122">
        <v>9.88169989912E-2</v>
      </c>
      <c r="I2455" s="122">
        <v>9.7441273330799993E-2</v>
      </c>
      <c r="J2455" s="122">
        <v>9.7101268798800003E-2</v>
      </c>
      <c r="K2455" s="122">
        <v>9.3386799755200006E-2</v>
      </c>
      <c r="L2455" s="122">
        <v>9.1913609922399997E-2</v>
      </c>
      <c r="M2455" s="122">
        <v>9.5548641437200002E-2</v>
      </c>
      <c r="N2455" s="122">
        <v>9.3197609850800001E-2</v>
      </c>
      <c r="O2455" s="122">
        <v>8.1157067107199998E-2</v>
      </c>
      <c r="P2455" s="122">
        <v>7.0349831148800002E-2</v>
      </c>
      <c r="Q2455" s="122">
        <v>6.7655538991599998E-2</v>
      </c>
      <c r="R2455" s="122">
        <v>6.2919991234799993E-2</v>
      </c>
      <c r="S2455" s="122">
        <v>6.2344164973999999E-2</v>
      </c>
      <c r="T2455" s="122">
        <v>5.8391900543200002E-2</v>
      </c>
      <c r="U2455" s="122">
        <v>5.4686677598E-2</v>
      </c>
      <c r="V2455" s="122">
        <v>5.30693137548E-2</v>
      </c>
      <c r="W2455" s="122">
        <v>5.4269329912000001E-2</v>
      </c>
      <c r="X2455" s="122">
        <v>4.8773117366399998E-2</v>
      </c>
      <c r="Y2455" s="122">
        <v>4.6015341414000002E-2</v>
      </c>
      <c r="Z2455" s="122">
        <v>4.7643007252399998E-2</v>
      </c>
      <c r="AA2455" s="122">
        <v>5.0212750705600002E-2</v>
      </c>
      <c r="AB2455" s="122">
        <v>4.4004731164799998E-2</v>
      </c>
      <c r="AC2455" s="122">
        <v>4.1117847192799997E-2</v>
      </c>
      <c r="AD2455" s="122">
        <v>3.5061470032399997E-2</v>
      </c>
      <c r="AE2455" s="122">
        <v>3.1144819865599999E-2</v>
      </c>
      <c r="AF2455" s="122">
        <v>2.8156065000000001E-2</v>
      </c>
      <c r="AG2455" s="122">
        <v>2.69549735E-2</v>
      </c>
      <c r="AH2455" s="122">
        <v>2.6431813710400001E-2</v>
      </c>
      <c r="AI2455" s="122">
        <v>2.8063361871999998E-2</v>
      </c>
      <c r="AJ2455" s="122">
        <v>2.67021306916E-2</v>
      </c>
      <c r="AK2455" s="122">
        <v>2.6860869949199999E-2</v>
      </c>
      <c r="AL2455" s="122">
        <v>0</v>
      </c>
    </row>
    <row r="2456" spans="1:38" hidden="1" x14ac:dyDescent="0.25">
      <c r="A2456" s="122" t="s">
        <v>1986</v>
      </c>
      <c r="B2456" s="122">
        <v>-1</v>
      </c>
      <c r="C2456" s="122" t="s">
        <v>2186</v>
      </c>
      <c r="D2456" s="122" t="s">
        <v>2114</v>
      </c>
      <c r="E2456" s="122">
        <v>45</v>
      </c>
      <c r="F2456" s="122">
        <v>0.27654715548039999</v>
      </c>
      <c r="G2456" s="122">
        <v>0.27126653258599998</v>
      </c>
      <c r="H2456" s="122">
        <v>0.27466502772520002</v>
      </c>
      <c r="I2456" s="122">
        <v>0.2657036857076</v>
      </c>
      <c r="J2456" s="122">
        <v>0.26194822792040001</v>
      </c>
      <c r="K2456" s="122">
        <v>0.25354360401999998</v>
      </c>
      <c r="L2456" s="122">
        <v>0.24216172521519999</v>
      </c>
      <c r="M2456" s="122">
        <v>0.24107384209720001</v>
      </c>
      <c r="N2456" s="122">
        <v>0.23715377440999999</v>
      </c>
      <c r="O2456" s="122">
        <v>0.20737202928119999</v>
      </c>
      <c r="P2456" s="122">
        <v>0.18825412785199999</v>
      </c>
      <c r="Q2456" s="122">
        <v>0.17377768253440001</v>
      </c>
      <c r="R2456" s="122">
        <v>0.162442632478</v>
      </c>
      <c r="S2456" s="122">
        <v>0.157732449168</v>
      </c>
      <c r="T2456" s="122">
        <v>0.15087400282640001</v>
      </c>
      <c r="U2456" s="122">
        <v>0.14136278749600001</v>
      </c>
      <c r="V2456" s="122">
        <v>0.1364716241784</v>
      </c>
      <c r="W2456" s="122">
        <v>0.11688674187960001</v>
      </c>
      <c r="X2456" s="122">
        <v>0.1093841663656</v>
      </c>
      <c r="Y2456" s="122">
        <v>0.10003264698</v>
      </c>
      <c r="Z2456" s="122">
        <v>0.10538983804719999</v>
      </c>
      <c r="AA2456" s="122">
        <v>8.5934877806399995E-2</v>
      </c>
      <c r="AB2456" s="122">
        <v>0.1014685405748</v>
      </c>
      <c r="AC2456" s="122">
        <v>9.7354683428800007E-2</v>
      </c>
      <c r="AD2456" s="122">
        <v>9.0160196008400001E-2</v>
      </c>
      <c r="AE2456" s="122">
        <v>7.6341269723600003E-2</v>
      </c>
      <c r="AF2456" s="122">
        <v>7.20335767032E-2</v>
      </c>
      <c r="AG2456" s="122">
        <v>6.7739877318400005E-2</v>
      </c>
      <c r="AH2456" s="122">
        <v>6.5555542105199996E-2</v>
      </c>
      <c r="AI2456" s="122">
        <v>6.8210579578400002E-2</v>
      </c>
      <c r="AJ2456" s="122">
        <v>5.8770331499600002E-2</v>
      </c>
      <c r="AK2456" s="122">
        <v>5.9208646618800001E-2</v>
      </c>
      <c r="AL2456" s="122">
        <v>0</v>
      </c>
    </row>
    <row r="2457" spans="1:38" hidden="1" x14ac:dyDescent="0.25">
      <c r="A2457" s="122" t="s">
        <v>1986</v>
      </c>
      <c r="B2457" s="122">
        <v>-1</v>
      </c>
      <c r="C2457" s="122" t="s">
        <v>2186</v>
      </c>
      <c r="D2457" s="122" t="s">
        <v>2115</v>
      </c>
      <c r="E2457" s="122">
        <v>45</v>
      </c>
      <c r="F2457" s="122">
        <v>2.2281711415600002E-2</v>
      </c>
      <c r="G2457" s="122">
        <v>2.06696504448E-2</v>
      </c>
      <c r="H2457" s="122">
        <v>2.0902730676799999E-2</v>
      </c>
      <c r="I2457" s="122">
        <v>1.9257696435599998E-2</v>
      </c>
      <c r="J2457" s="122">
        <v>1.8234218029999999E-2</v>
      </c>
      <c r="K2457" s="122">
        <v>1.7257331730800001E-2</v>
      </c>
      <c r="L2457" s="122">
        <v>1.6887260098800001E-2</v>
      </c>
      <c r="M2457" s="122">
        <v>1.5796056883600001E-2</v>
      </c>
      <c r="N2457" s="122">
        <v>1.6517001367999998E-2</v>
      </c>
      <c r="O2457" s="122">
        <v>1.45046066368E-2</v>
      </c>
      <c r="P2457" s="122">
        <v>1.38027693608E-2</v>
      </c>
      <c r="Q2457" s="122">
        <v>1.2313946114400001E-2</v>
      </c>
      <c r="R2457" s="122">
        <v>1.17092048052E-2</v>
      </c>
      <c r="S2457" s="122">
        <v>1.1523093103200001E-2</v>
      </c>
      <c r="T2457" s="122">
        <v>1.0750062752800001E-2</v>
      </c>
      <c r="U2457" s="122">
        <v>9.6851177640000004E-3</v>
      </c>
      <c r="V2457" s="122">
        <v>9.7086019772000005E-3</v>
      </c>
      <c r="W2457" s="122">
        <v>1.0484030197199999E-2</v>
      </c>
      <c r="X2457" s="122">
        <v>9.6878753635999994E-3</v>
      </c>
      <c r="Y2457" s="122">
        <v>1.0201799652800001E-2</v>
      </c>
      <c r="Z2457" s="122">
        <v>8.2272202039999996E-3</v>
      </c>
      <c r="AA2457" s="122">
        <v>7.7853293644000003E-3</v>
      </c>
      <c r="AB2457" s="122">
        <v>7.2105860119999997E-3</v>
      </c>
      <c r="AC2457" s="122">
        <v>7.3732184007999999E-3</v>
      </c>
      <c r="AD2457" s="122">
        <v>7.1596862624000003E-3</v>
      </c>
      <c r="AE2457" s="122">
        <v>5.9837610700000004E-3</v>
      </c>
      <c r="AF2457" s="122">
        <v>5.8377806899999997E-3</v>
      </c>
      <c r="AG2457" s="122">
        <v>5.6189873627999999E-3</v>
      </c>
      <c r="AH2457" s="122">
        <v>5.3027536491999996E-3</v>
      </c>
      <c r="AI2457" s="122">
        <v>5.185225626E-3</v>
      </c>
      <c r="AJ2457" s="122">
        <v>4.7289006408000002E-3</v>
      </c>
      <c r="AK2457" s="122">
        <v>4.7692973887999996E-3</v>
      </c>
      <c r="AL2457" s="122">
        <v>0</v>
      </c>
    </row>
    <row r="2458" spans="1:38" hidden="1" x14ac:dyDescent="0.25">
      <c r="A2458" s="122" t="s">
        <v>1986</v>
      </c>
      <c r="B2458" s="122">
        <v>-1</v>
      </c>
      <c r="C2458" s="122" t="s">
        <v>2186</v>
      </c>
      <c r="D2458" s="122" t="s">
        <v>2116</v>
      </c>
      <c r="E2458" s="122">
        <v>45</v>
      </c>
      <c r="F2458" s="122">
        <v>0.1118911394244</v>
      </c>
      <c r="G2458" s="122">
        <v>0.1114531621672</v>
      </c>
      <c r="H2458" s="122">
        <v>0.1084202223804</v>
      </c>
      <c r="I2458" s="122">
        <v>9.8384051197600006E-2</v>
      </c>
      <c r="J2458" s="122">
        <v>9.5625590354000006E-2</v>
      </c>
      <c r="K2458" s="122">
        <v>9.6562519947599998E-2</v>
      </c>
      <c r="L2458" s="122">
        <v>9.59870250136E-2</v>
      </c>
      <c r="M2458" s="122">
        <v>9.4223013667999997E-2</v>
      </c>
      <c r="N2458" s="122">
        <v>8.9847511678399994E-2</v>
      </c>
      <c r="O2458" s="122">
        <v>7.9851491974800001E-2</v>
      </c>
      <c r="P2458" s="122">
        <v>7.5058404545600005E-2</v>
      </c>
      <c r="Q2458" s="122">
        <v>7.61839115156E-2</v>
      </c>
      <c r="R2458" s="122">
        <v>7.2751137989600007E-2</v>
      </c>
      <c r="S2458" s="122">
        <v>7.0604500545599996E-2</v>
      </c>
      <c r="T2458" s="122">
        <v>7.3661314389599997E-2</v>
      </c>
      <c r="U2458" s="122">
        <v>6.6743215162400005E-2</v>
      </c>
      <c r="V2458" s="122">
        <v>6.5698336471600005E-2</v>
      </c>
      <c r="W2458" s="122">
        <v>6.1959231493599998E-2</v>
      </c>
      <c r="X2458" s="122">
        <v>6.0578830443599997E-2</v>
      </c>
      <c r="Y2458" s="122">
        <v>6.0295880825600001E-2</v>
      </c>
      <c r="Z2458" s="122">
        <v>5.55507105076E-2</v>
      </c>
      <c r="AA2458" s="122">
        <v>5.8218192944799997E-2</v>
      </c>
      <c r="AB2458" s="122">
        <v>5.3679051218799997E-2</v>
      </c>
      <c r="AC2458" s="122">
        <v>5.0774543632399999E-2</v>
      </c>
      <c r="AD2458" s="122">
        <v>4.8313285028400002E-2</v>
      </c>
      <c r="AE2458" s="122">
        <v>5.4964280417200001E-2</v>
      </c>
      <c r="AF2458" s="122">
        <v>5.23234905956E-2</v>
      </c>
      <c r="AG2458" s="122">
        <v>5.4104373447600003E-2</v>
      </c>
      <c r="AH2458" s="122">
        <v>5.47945340208E-2</v>
      </c>
      <c r="AI2458" s="122">
        <v>4.5709916918399998E-2</v>
      </c>
      <c r="AJ2458" s="122">
        <v>4.4652357472799997E-2</v>
      </c>
      <c r="AK2458" s="122">
        <v>4.4905953833999999E-2</v>
      </c>
      <c r="AL2458" s="122">
        <v>0</v>
      </c>
    </row>
    <row r="2459" spans="1:38" hidden="1" x14ac:dyDescent="0.25">
      <c r="A2459" s="122" t="s">
        <v>1986</v>
      </c>
      <c r="B2459" s="122">
        <v>-1</v>
      </c>
      <c r="C2459" s="122" t="s">
        <v>2186</v>
      </c>
      <c r="D2459" s="122" t="s">
        <v>2117</v>
      </c>
      <c r="E2459" s="122">
        <v>45</v>
      </c>
      <c r="F2459" s="122">
        <v>2.92012570864E-2</v>
      </c>
      <c r="G2459" s="122">
        <v>2.3344967161599998E-2</v>
      </c>
      <c r="H2459" s="122">
        <v>2.3869543171600002E-2</v>
      </c>
      <c r="I2459" s="122">
        <v>2.4445554058800001E-2</v>
      </c>
      <c r="J2459" s="122">
        <v>2.4502963332399999E-2</v>
      </c>
      <c r="K2459" s="122">
        <v>2.3756522067600001E-2</v>
      </c>
      <c r="L2459" s="122">
        <v>2.3017431861200002E-2</v>
      </c>
      <c r="M2459" s="122">
        <v>2.2069362826E-2</v>
      </c>
      <c r="N2459" s="122">
        <v>1.9860647371599999E-2</v>
      </c>
      <c r="O2459" s="122">
        <v>1.8400458143199998E-2</v>
      </c>
      <c r="P2459" s="122">
        <v>1.79947835396E-2</v>
      </c>
      <c r="Q2459" s="122">
        <v>1.7700896642800001E-2</v>
      </c>
      <c r="R2459" s="122">
        <v>1.55225336616E-2</v>
      </c>
      <c r="S2459" s="122">
        <v>1.5715686504000001E-2</v>
      </c>
      <c r="T2459" s="122">
        <v>1.49891169932E-2</v>
      </c>
      <c r="U2459" s="122">
        <v>1.38781601588E-2</v>
      </c>
      <c r="V2459" s="122">
        <v>1.4448338293200001E-2</v>
      </c>
      <c r="W2459" s="122">
        <v>1.3730603149200001E-2</v>
      </c>
      <c r="X2459" s="122">
        <v>1.31740994308E-2</v>
      </c>
      <c r="Y2459" s="122">
        <v>1.3164568015200001E-2</v>
      </c>
      <c r="Z2459" s="122">
        <v>1.12841405488E-2</v>
      </c>
      <c r="AA2459" s="122">
        <v>1.18849351852E-2</v>
      </c>
      <c r="AB2459" s="122">
        <v>1.1675987234799999E-2</v>
      </c>
      <c r="AC2459" s="122">
        <v>1.1802954987599999E-2</v>
      </c>
      <c r="AD2459" s="122">
        <v>1.1236978754400001E-2</v>
      </c>
      <c r="AE2459" s="122">
        <v>1.1034793005600001E-2</v>
      </c>
      <c r="AF2459" s="122">
        <v>1.05480352544E-2</v>
      </c>
      <c r="AG2459" s="122">
        <v>1.00249451372E-2</v>
      </c>
      <c r="AH2459" s="122">
        <v>1.00041084472E-2</v>
      </c>
      <c r="AI2459" s="122">
        <v>9.8777345996000007E-3</v>
      </c>
      <c r="AJ2459" s="122">
        <v>1.06830007984E-2</v>
      </c>
      <c r="AK2459" s="122">
        <v>1.073111725E-2</v>
      </c>
      <c r="AL2459" s="122">
        <v>0</v>
      </c>
    </row>
    <row r="2460" spans="1:38" hidden="1" x14ac:dyDescent="0.25">
      <c r="A2460" s="122" t="s">
        <v>1986</v>
      </c>
      <c r="B2460" s="122">
        <v>-1</v>
      </c>
      <c r="C2460" s="122" t="s">
        <v>2186</v>
      </c>
      <c r="D2460" s="122" t="s">
        <v>2118</v>
      </c>
      <c r="E2460" s="122">
        <v>45</v>
      </c>
      <c r="F2460" s="122">
        <v>0.13790586203800001</v>
      </c>
      <c r="G2460" s="122">
        <v>0.13398197997239999</v>
      </c>
      <c r="H2460" s="122">
        <v>0.13803828892559999</v>
      </c>
      <c r="I2460" s="122">
        <v>0.14512162971879999</v>
      </c>
      <c r="J2460" s="122">
        <v>0.1475230797124</v>
      </c>
      <c r="K2460" s="122">
        <v>0.14888371990240001</v>
      </c>
      <c r="L2460" s="122">
        <v>0.14644204536079999</v>
      </c>
      <c r="M2460" s="122">
        <v>0.14467531027319999</v>
      </c>
      <c r="N2460" s="122">
        <v>0.1322591174212</v>
      </c>
      <c r="O2460" s="122">
        <v>0.1193204712112</v>
      </c>
      <c r="P2460" s="122">
        <v>0.11310042628359999</v>
      </c>
      <c r="Q2460" s="122">
        <v>0.107040630648</v>
      </c>
      <c r="R2460" s="122">
        <v>9.8461219007199993E-2</v>
      </c>
      <c r="S2460" s="122">
        <v>9.2958315738399994E-2</v>
      </c>
      <c r="T2460" s="122">
        <v>8.8706179343600006E-2</v>
      </c>
      <c r="U2460" s="122">
        <v>8.2487543591600002E-2</v>
      </c>
      <c r="V2460" s="122">
        <v>8.0092173109199999E-2</v>
      </c>
      <c r="W2460" s="122">
        <v>8.7763676921200004E-2</v>
      </c>
      <c r="X2460" s="122">
        <v>8.1453976878400003E-2</v>
      </c>
      <c r="Y2460" s="122">
        <v>8.0067050355599995E-2</v>
      </c>
      <c r="Z2460" s="122">
        <v>6.8051522568399997E-2</v>
      </c>
      <c r="AA2460" s="122">
        <v>6.73665749456E-2</v>
      </c>
      <c r="AB2460" s="122">
        <v>6.3377702317999995E-2</v>
      </c>
      <c r="AC2460" s="122">
        <v>6.0685029157199998E-2</v>
      </c>
      <c r="AD2460" s="122">
        <v>5.6027324864E-2</v>
      </c>
      <c r="AE2460" s="122">
        <v>6.1439892262000001E-2</v>
      </c>
      <c r="AF2460" s="122">
        <v>5.9479024984399997E-2</v>
      </c>
      <c r="AG2460" s="122">
        <v>5.7720848421600003E-2</v>
      </c>
      <c r="AH2460" s="122">
        <v>5.7636138674799997E-2</v>
      </c>
      <c r="AI2460" s="122">
        <v>5.8971962733600003E-2</v>
      </c>
      <c r="AJ2460" s="122">
        <v>5.4956618852800003E-2</v>
      </c>
      <c r="AK2460" s="122">
        <v>5.5316783992399997E-2</v>
      </c>
      <c r="AL2460" s="122">
        <v>0</v>
      </c>
    </row>
    <row r="2461" spans="1:38" hidden="1" x14ac:dyDescent="0.25">
      <c r="A2461" s="122" t="s">
        <v>1986</v>
      </c>
      <c r="B2461" s="122">
        <v>-1</v>
      </c>
      <c r="C2461" s="122" t="s">
        <v>2186</v>
      </c>
      <c r="D2461" s="122" t="s">
        <v>2119</v>
      </c>
      <c r="E2461" s="122">
        <v>45</v>
      </c>
      <c r="F2461" s="122">
        <v>0.62097250806920001</v>
      </c>
      <c r="G2461" s="122">
        <v>0.61224719098479996</v>
      </c>
      <c r="H2461" s="122">
        <v>0.62987355736200001</v>
      </c>
      <c r="I2461" s="122">
        <v>0.58944303355280003</v>
      </c>
      <c r="J2461" s="122">
        <v>0.60379497349919997</v>
      </c>
      <c r="K2461" s="122">
        <v>0.59731071832039995</v>
      </c>
      <c r="L2461" s="122">
        <v>0.59709975293640005</v>
      </c>
      <c r="M2461" s="122">
        <v>0.62142139096240001</v>
      </c>
      <c r="N2461" s="122">
        <v>0.65023596504720005</v>
      </c>
      <c r="O2461" s="122">
        <v>0.55829194652280001</v>
      </c>
      <c r="P2461" s="122">
        <v>0.53613921261599995</v>
      </c>
      <c r="Q2461" s="122">
        <v>0.4989559220268</v>
      </c>
      <c r="R2461" s="122">
        <v>0.47134695760599998</v>
      </c>
      <c r="S2461" s="122">
        <v>0.4747872928288</v>
      </c>
      <c r="T2461" s="122">
        <v>0.45718908138960002</v>
      </c>
      <c r="U2461" s="122">
        <v>0.43123794799960002</v>
      </c>
      <c r="V2461" s="122">
        <v>0.43110564491679998</v>
      </c>
      <c r="W2461" s="122">
        <v>0.41557419062040002</v>
      </c>
      <c r="X2461" s="122">
        <v>0.38543243361840002</v>
      </c>
      <c r="Y2461" s="122">
        <v>0.36320085994360002</v>
      </c>
      <c r="Z2461" s="122">
        <v>0.3915517486608</v>
      </c>
      <c r="AA2461" s="122">
        <v>0.41319356549519998</v>
      </c>
      <c r="AB2461" s="122">
        <v>0.35705353609520002</v>
      </c>
      <c r="AC2461" s="122">
        <v>0.35683041780680003</v>
      </c>
      <c r="AD2461" s="122">
        <v>0.35594881812279999</v>
      </c>
      <c r="AE2461" s="122">
        <v>0.3434828785108</v>
      </c>
      <c r="AF2461" s="122">
        <v>0.34774865307840003</v>
      </c>
      <c r="AG2461" s="122">
        <v>0.32890355476720001</v>
      </c>
      <c r="AH2461" s="122">
        <v>0.31939541130560001</v>
      </c>
      <c r="AI2461" s="122">
        <v>0.33945370534039998</v>
      </c>
      <c r="AJ2461" s="122">
        <v>0.3104410850548</v>
      </c>
      <c r="AK2461" s="122">
        <v>0.31118914257199998</v>
      </c>
      <c r="AL2461" s="122">
        <v>0</v>
      </c>
    </row>
    <row r="2462" spans="1:38" hidden="1" x14ac:dyDescent="0.25">
      <c r="A2462" s="122" t="s">
        <v>1986</v>
      </c>
      <c r="B2462" s="122">
        <v>-1</v>
      </c>
      <c r="C2462" s="122" t="s">
        <v>2186</v>
      </c>
      <c r="D2462" s="122" t="s">
        <v>2120</v>
      </c>
      <c r="E2462" s="122">
        <v>45</v>
      </c>
      <c r="F2462" s="122">
        <v>4.5018662626000003E-2</v>
      </c>
      <c r="G2462" s="122">
        <v>4.5900139994799999E-2</v>
      </c>
      <c r="H2462" s="122">
        <v>4.70821067752E-2</v>
      </c>
      <c r="I2462" s="122">
        <v>4.8326254466000002E-2</v>
      </c>
      <c r="J2462" s="122">
        <v>5.0351724113599998E-2</v>
      </c>
      <c r="K2462" s="122">
        <v>4.9887339042800002E-2</v>
      </c>
      <c r="L2462" s="122">
        <v>5.0187842062399998E-2</v>
      </c>
      <c r="M2462" s="122">
        <v>4.9448234222800001E-2</v>
      </c>
      <c r="N2462" s="122">
        <v>4.7827540824000002E-2</v>
      </c>
      <c r="O2462" s="122">
        <v>4.5004296595999999E-2</v>
      </c>
      <c r="P2462" s="122">
        <v>4.3576730612799999E-2</v>
      </c>
      <c r="Q2462" s="122">
        <v>4.2006979109200003E-2</v>
      </c>
      <c r="R2462" s="122">
        <v>4.0244191803199998E-2</v>
      </c>
      <c r="S2462" s="122">
        <v>3.7761779092799999E-2</v>
      </c>
      <c r="T2462" s="122">
        <v>3.5684097324399998E-2</v>
      </c>
      <c r="U2462" s="122">
        <v>3.40877273604E-2</v>
      </c>
      <c r="V2462" s="122">
        <v>3.4060631401999997E-2</v>
      </c>
      <c r="W2462" s="122">
        <v>3.21778953496E-2</v>
      </c>
      <c r="X2462" s="122">
        <v>3.0283304791600001E-2</v>
      </c>
      <c r="Y2462" s="122">
        <v>2.98976585376E-2</v>
      </c>
      <c r="Z2462" s="122">
        <v>2.7307968612400001E-2</v>
      </c>
      <c r="AA2462" s="122">
        <v>2.7534029963999999E-2</v>
      </c>
      <c r="AB2462" s="122">
        <v>2.5492649870800001E-2</v>
      </c>
      <c r="AC2462" s="122">
        <v>2.5531782877999998E-2</v>
      </c>
      <c r="AD2462" s="122">
        <v>2.4788170022000001E-2</v>
      </c>
      <c r="AE2462" s="122">
        <v>2.3242718405200001E-2</v>
      </c>
      <c r="AF2462" s="122">
        <v>2.3073967462000002E-2</v>
      </c>
      <c r="AG2462" s="122">
        <v>2.2326541526800001E-2</v>
      </c>
      <c r="AH2462" s="122">
        <v>2.2408897134399999E-2</v>
      </c>
      <c r="AI2462" s="122">
        <v>2.25578214008E-2</v>
      </c>
      <c r="AJ2462" s="122">
        <v>2.0256747209999999E-2</v>
      </c>
      <c r="AK2462" s="122">
        <v>2.04237872944E-2</v>
      </c>
      <c r="AL2462" s="122">
        <v>0</v>
      </c>
    </row>
    <row r="2463" spans="1:38" hidden="1" x14ac:dyDescent="0.25">
      <c r="A2463" s="122" t="s">
        <v>1986</v>
      </c>
      <c r="B2463" s="122">
        <v>-1</v>
      </c>
      <c r="C2463" s="122" t="s">
        <v>2186</v>
      </c>
      <c r="D2463" s="122" t="s">
        <v>2121</v>
      </c>
      <c r="E2463" s="122">
        <v>45</v>
      </c>
      <c r="F2463" s="122">
        <v>0.19307819126119999</v>
      </c>
      <c r="G2463" s="122">
        <v>0.18876731186039999</v>
      </c>
      <c r="H2463" s="122">
        <v>0.18679298641639999</v>
      </c>
      <c r="I2463" s="122">
        <v>0.18363277579080001</v>
      </c>
      <c r="J2463" s="122">
        <v>0.18211991777280001</v>
      </c>
      <c r="K2463" s="122">
        <v>0.1806673407336</v>
      </c>
      <c r="L2463" s="122">
        <v>0.17566254533799999</v>
      </c>
      <c r="M2463" s="122">
        <v>0.16576235881519999</v>
      </c>
      <c r="N2463" s="122">
        <v>0.1571813407248</v>
      </c>
      <c r="O2463" s="122">
        <v>0.13902465332280001</v>
      </c>
      <c r="P2463" s="122">
        <v>0.1409371530588</v>
      </c>
      <c r="Q2463" s="122">
        <v>0.126401229556</v>
      </c>
      <c r="R2463" s="122">
        <v>0.1185505951896</v>
      </c>
      <c r="S2463" s="122">
        <v>0.11527819334640001</v>
      </c>
      <c r="T2463" s="122">
        <v>0.1132946454052</v>
      </c>
      <c r="U2463" s="122">
        <v>0.1070423889444</v>
      </c>
      <c r="V2463" s="122">
        <v>0.1029764973692</v>
      </c>
      <c r="W2463" s="122">
        <v>9.4772644290799998E-2</v>
      </c>
      <c r="X2463" s="122">
        <v>8.73604673704E-2</v>
      </c>
      <c r="Y2463" s="122">
        <v>8.2764403318800001E-2</v>
      </c>
      <c r="Z2463" s="122">
        <v>8.4135646660800006E-2</v>
      </c>
      <c r="AA2463" s="122">
        <v>8.4474154489199996E-2</v>
      </c>
      <c r="AB2463" s="122">
        <v>8.0396282094800001E-2</v>
      </c>
      <c r="AC2463" s="122">
        <v>7.8870745298800005E-2</v>
      </c>
      <c r="AD2463" s="122">
        <v>7.8554614188399999E-2</v>
      </c>
      <c r="AE2463" s="122">
        <v>6.3746807406799999E-2</v>
      </c>
      <c r="AF2463" s="122">
        <v>6.2682398682399998E-2</v>
      </c>
      <c r="AG2463" s="122">
        <v>6.1235491657199999E-2</v>
      </c>
      <c r="AH2463" s="122">
        <v>5.7554730492000002E-2</v>
      </c>
      <c r="AI2463" s="122">
        <v>5.7914594623199998E-2</v>
      </c>
      <c r="AJ2463" s="122">
        <v>5.0806864119199997E-2</v>
      </c>
      <c r="AK2463" s="122">
        <v>5.1236512692400003E-2</v>
      </c>
      <c r="AL2463" s="122">
        <v>0</v>
      </c>
    </row>
    <row r="2464" spans="1:38" hidden="1" x14ac:dyDescent="0.25">
      <c r="A2464" s="122" t="s">
        <v>1986</v>
      </c>
      <c r="B2464" s="122">
        <v>-1</v>
      </c>
      <c r="C2464" s="122" t="s">
        <v>2186</v>
      </c>
      <c r="D2464" s="122" t="s">
        <v>2122</v>
      </c>
      <c r="E2464" s="122">
        <v>45</v>
      </c>
      <c r="F2464" s="122">
        <v>1.71733426816E-2</v>
      </c>
      <c r="G2464" s="122">
        <v>1.6744794388000001E-2</v>
      </c>
      <c r="H2464" s="122">
        <v>1.6547604841599999E-2</v>
      </c>
      <c r="I2464" s="122">
        <v>1.5577275725200001E-2</v>
      </c>
      <c r="J2464" s="122">
        <v>1.54642801488E-2</v>
      </c>
      <c r="K2464" s="122">
        <v>1.5054391116800001E-2</v>
      </c>
      <c r="L2464" s="122">
        <v>1.46474149416E-2</v>
      </c>
      <c r="M2464" s="122">
        <v>1.40888609904E-2</v>
      </c>
      <c r="N2464" s="122">
        <v>1.3792886898E-2</v>
      </c>
      <c r="O2464" s="122">
        <v>1.18786629332E-2</v>
      </c>
      <c r="P2464" s="122">
        <v>1.16315402056E-2</v>
      </c>
      <c r="Q2464" s="122">
        <v>1.4831085418800001E-2</v>
      </c>
      <c r="R2464" s="122">
        <v>1.32991621112E-2</v>
      </c>
      <c r="S2464" s="122">
        <v>1.1679589222000001E-2</v>
      </c>
      <c r="T2464" s="122">
        <v>1.0344960035199999E-2</v>
      </c>
      <c r="U2464" s="122">
        <v>9.6001303720000004E-3</v>
      </c>
      <c r="V2464" s="122">
        <v>9.3480616880000002E-3</v>
      </c>
      <c r="W2464" s="122">
        <v>8.1063518787999993E-3</v>
      </c>
      <c r="X2464" s="122">
        <v>7.1636760384000001E-3</v>
      </c>
      <c r="Y2464" s="122">
        <v>7.5838074368000004E-3</v>
      </c>
      <c r="Z2464" s="122">
        <v>6.742085672E-3</v>
      </c>
      <c r="AA2464" s="122">
        <v>6.6221002399999996E-3</v>
      </c>
      <c r="AB2464" s="122">
        <v>6.2307359267999999E-3</v>
      </c>
      <c r="AC2464" s="122">
        <v>5.8803761127999999E-3</v>
      </c>
      <c r="AD2464" s="122">
        <v>5.6669290495999997E-3</v>
      </c>
      <c r="AE2464" s="122">
        <v>5.6061586028E-3</v>
      </c>
      <c r="AF2464" s="122">
        <v>5.5606241068000004E-3</v>
      </c>
      <c r="AG2464" s="122">
        <v>5.3424263451999996E-3</v>
      </c>
      <c r="AH2464" s="122">
        <v>4.9561992059999997E-3</v>
      </c>
      <c r="AI2464" s="122">
        <v>4.9806582224000001E-3</v>
      </c>
      <c r="AJ2464" s="122">
        <v>4.5649733163999999E-3</v>
      </c>
      <c r="AK2464" s="122">
        <v>4.5963656871999999E-3</v>
      </c>
      <c r="AL2464" s="122">
        <v>0</v>
      </c>
    </row>
    <row r="2465" spans="1:38" hidden="1" x14ac:dyDescent="0.25">
      <c r="A2465" s="122" t="s">
        <v>1986</v>
      </c>
      <c r="B2465" s="122">
        <v>-1</v>
      </c>
      <c r="C2465" s="122" t="s">
        <v>2186</v>
      </c>
      <c r="D2465" s="122" t="s">
        <v>2123</v>
      </c>
      <c r="E2465" s="122">
        <v>45</v>
      </c>
      <c r="F2465" s="122">
        <v>0.18733472818479999</v>
      </c>
      <c r="G2465" s="122">
        <v>0.19154410072280001</v>
      </c>
      <c r="H2465" s="122">
        <v>0.21927500315000001</v>
      </c>
      <c r="I2465" s="122">
        <v>0.18951744904119999</v>
      </c>
      <c r="J2465" s="122">
        <v>0.1815099389124</v>
      </c>
      <c r="K2465" s="122">
        <v>0.2000772231388</v>
      </c>
      <c r="L2465" s="122">
        <v>0.1837223338132</v>
      </c>
      <c r="M2465" s="122">
        <v>0.19029029792919999</v>
      </c>
      <c r="N2465" s="122">
        <v>0.16845967230680001</v>
      </c>
      <c r="O2465" s="122">
        <v>0.146363958622</v>
      </c>
      <c r="P2465" s="122">
        <v>0.1293158835556</v>
      </c>
      <c r="Q2465" s="122">
        <v>0.1270966872308</v>
      </c>
      <c r="R2465" s="122">
        <v>0.1131955694408</v>
      </c>
      <c r="S2465" s="122">
        <v>0.1177700958728</v>
      </c>
      <c r="T2465" s="122">
        <v>0.10841424732880001</v>
      </c>
      <c r="U2465" s="122">
        <v>0.1064882535864</v>
      </c>
      <c r="V2465" s="122">
        <v>9.8504552154400002E-2</v>
      </c>
      <c r="W2465" s="122">
        <v>0.1013164080208</v>
      </c>
      <c r="X2465" s="122">
        <v>7.91329403284E-2</v>
      </c>
      <c r="Y2465" s="122">
        <v>8.8200397952800005E-2</v>
      </c>
      <c r="Z2465" s="122">
        <v>8.9561461214400007E-2</v>
      </c>
      <c r="AA2465" s="122">
        <v>0.10032059146199999</v>
      </c>
      <c r="AB2465" s="122">
        <v>0.10590644543079999</v>
      </c>
      <c r="AC2465" s="122">
        <v>0.10920914397960001</v>
      </c>
      <c r="AD2465" s="122">
        <v>9.6969038160400006E-2</v>
      </c>
      <c r="AE2465" s="122">
        <v>0.1097628025172</v>
      </c>
      <c r="AF2465" s="122">
        <v>0.13661915033479999</v>
      </c>
      <c r="AG2465" s="122">
        <v>0.10895087185919999</v>
      </c>
      <c r="AH2465" s="122">
        <v>9.7900835225200003E-2</v>
      </c>
      <c r="AI2465" s="122">
        <v>0.1107474732756</v>
      </c>
      <c r="AJ2465" s="122">
        <v>7.8087604795199994E-2</v>
      </c>
      <c r="AK2465" s="122">
        <v>7.8165206291199996E-2</v>
      </c>
      <c r="AL2465" s="122">
        <v>0</v>
      </c>
    </row>
    <row r="2466" spans="1:38" hidden="1" x14ac:dyDescent="0.25">
      <c r="A2466" s="122" t="s">
        <v>1986</v>
      </c>
      <c r="B2466" s="122">
        <v>-1</v>
      </c>
      <c r="C2466" s="122" t="s">
        <v>2186</v>
      </c>
      <c r="D2466" s="122" t="s">
        <v>2124</v>
      </c>
      <c r="E2466" s="122">
        <v>45</v>
      </c>
      <c r="F2466" s="122">
        <v>0.134736670768</v>
      </c>
      <c r="G2466" s="122">
        <v>0.13223347497080001</v>
      </c>
      <c r="H2466" s="122">
        <v>0.1332013055072</v>
      </c>
      <c r="I2466" s="122">
        <v>0.13451257157240001</v>
      </c>
      <c r="J2466" s="122">
        <v>0.13622004668439999</v>
      </c>
      <c r="K2466" s="122">
        <v>0.13390965850360001</v>
      </c>
      <c r="L2466" s="122">
        <v>0.1299616163216</v>
      </c>
      <c r="M2466" s="122">
        <v>0.1275473244416</v>
      </c>
      <c r="N2466" s="122">
        <v>0.11969464622919999</v>
      </c>
      <c r="O2466" s="122">
        <v>0.1064260341004</v>
      </c>
      <c r="P2466" s="122">
        <v>0.1029913203256</v>
      </c>
      <c r="Q2466" s="122">
        <v>0.10121043569</v>
      </c>
      <c r="R2466" s="122">
        <v>9.3850146462800002E-2</v>
      </c>
      <c r="S2466" s="122">
        <v>8.2979519249199996E-2</v>
      </c>
      <c r="T2466" s="122">
        <v>7.99826977376E-2</v>
      </c>
      <c r="U2466" s="122">
        <v>7.3929661512000006E-2</v>
      </c>
      <c r="V2466" s="122">
        <v>7.12118317148E-2</v>
      </c>
      <c r="W2466" s="122">
        <v>6.439166566E-2</v>
      </c>
      <c r="X2466" s="122">
        <v>5.90642172568E-2</v>
      </c>
      <c r="Y2466" s="122">
        <v>5.6003751050800001E-2</v>
      </c>
      <c r="Z2466" s="122">
        <v>6.0010094981200003E-2</v>
      </c>
      <c r="AA2466" s="122">
        <v>5.69280678764E-2</v>
      </c>
      <c r="AB2466" s="122">
        <v>5.6540807332800001E-2</v>
      </c>
      <c r="AC2466" s="122">
        <v>5.3849427755199998E-2</v>
      </c>
      <c r="AD2466" s="122">
        <v>5.0530157246800003E-2</v>
      </c>
      <c r="AE2466" s="122">
        <v>5.5226072885199998E-2</v>
      </c>
      <c r="AF2466" s="122">
        <v>5.4278216437200003E-2</v>
      </c>
      <c r="AG2466" s="122">
        <v>5.2356653882400003E-2</v>
      </c>
      <c r="AH2466" s="122">
        <v>5.1007247625600001E-2</v>
      </c>
      <c r="AI2466" s="122">
        <v>5.2215135946400003E-2</v>
      </c>
      <c r="AJ2466" s="122">
        <v>4.8110852327999998E-2</v>
      </c>
      <c r="AK2466" s="122">
        <v>4.8349380279200001E-2</v>
      </c>
      <c r="AL2466" s="122">
        <v>0</v>
      </c>
    </row>
    <row r="2467" spans="1:38" hidden="1" x14ac:dyDescent="0.25">
      <c r="A2467" s="122" t="s">
        <v>1986</v>
      </c>
      <c r="B2467" s="122">
        <v>-1</v>
      </c>
      <c r="C2467" s="122" t="s">
        <v>2186</v>
      </c>
      <c r="D2467" s="122" t="s">
        <v>2125</v>
      </c>
      <c r="E2467" s="122">
        <v>45</v>
      </c>
      <c r="F2467" s="122">
        <v>4.7106994846799997E-2</v>
      </c>
      <c r="G2467" s="122">
        <v>4.69119329224E-2</v>
      </c>
      <c r="H2467" s="122">
        <v>4.6164775005999997E-2</v>
      </c>
      <c r="I2467" s="122">
        <v>4.3849652870799997E-2</v>
      </c>
      <c r="J2467" s="122">
        <v>4.3533180611199998E-2</v>
      </c>
      <c r="K2467" s="122">
        <v>4.2553392167999998E-2</v>
      </c>
      <c r="L2467" s="122">
        <v>4.09302672604E-2</v>
      </c>
      <c r="M2467" s="122">
        <v>4.0148031184800002E-2</v>
      </c>
      <c r="N2467" s="122">
        <v>3.9116286915999998E-2</v>
      </c>
      <c r="O2467" s="122">
        <v>3.5052365499200003E-2</v>
      </c>
      <c r="P2467" s="122">
        <v>3.2803166337199999E-2</v>
      </c>
      <c r="Q2467" s="122">
        <v>2.9959201353199998E-2</v>
      </c>
      <c r="R2467" s="122">
        <v>2.7553959806800001E-2</v>
      </c>
      <c r="S2467" s="122">
        <v>2.5900784949199999E-2</v>
      </c>
      <c r="T2467" s="122">
        <v>2.4523974644399999E-2</v>
      </c>
      <c r="U2467" s="122">
        <v>2.3242118401599999E-2</v>
      </c>
      <c r="V2467" s="122">
        <v>2.24474559288E-2</v>
      </c>
      <c r="W2467" s="122">
        <v>2.03944453328E-2</v>
      </c>
      <c r="X2467" s="122">
        <v>1.9305108396000002E-2</v>
      </c>
      <c r="Y2467" s="122">
        <v>1.8089439421200001E-2</v>
      </c>
      <c r="Z2467" s="122">
        <v>1.6498048579600001E-2</v>
      </c>
      <c r="AA2467" s="122">
        <v>1.6103324938399999E-2</v>
      </c>
      <c r="AB2467" s="122">
        <v>1.52483025408E-2</v>
      </c>
      <c r="AC2467" s="122">
        <v>1.44518570532E-2</v>
      </c>
      <c r="AD2467" s="122">
        <v>1.31585777344E-2</v>
      </c>
      <c r="AE2467" s="122">
        <v>1.3008430853599999E-2</v>
      </c>
      <c r="AF2467" s="122">
        <v>1.2259500069600001E-2</v>
      </c>
      <c r="AG2467" s="122">
        <v>1.1948454686000001E-2</v>
      </c>
      <c r="AH2467" s="122">
        <v>1.11989204684E-2</v>
      </c>
      <c r="AI2467" s="122">
        <v>1.1455656629199999E-2</v>
      </c>
      <c r="AJ2467" s="122">
        <v>1.00389048424E-2</v>
      </c>
      <c r="AK2467" s="122">
        <v>1.0116848224E-2</v>
      </c>
      <c r="AL2467" s="122">
        <v>0</v>
      </c>
    </row>
    <row r="2468" spans="1:38" hidden="1" x14ac:dyDescent="0.25">
      <c r="A2468" s="122" t="s">
        <v>1986</v>
      </c>
      <c r="B2468" s="122">
        <v>-1</v>
      </c>
      <c r="C2468" s="122" t="s">
        <v>2186</v>
      </c>
      <c r="D2468" s="122" t="s">
        <v>2126</v>
      </c>
      <c r="E2468" s="122">
        <v>45</v>
      </c>
      <c r="F2468" s="122">
        <v>2.2367263956799999E-2</v>
      </c>
      <c r="G2468" s="122">
        <v>2.1487725288400001E-2</v>
      </c>
      <c r="H2468" s="122">
        <v>2.1785627248000001E-2</v>
      </c>
      <c r="I2468" s="122">
        <v>2.3714020391600001E-2</v>
      </c>
      <c r="J2468" s="122">
        <v>2.3711729759199999E-2</v>
      </c>
      <c r="K2468" s="122">
        <v>2.5223020519200001E-2</v>
      </c>
      <c r="L2468" s="122">
        <v>2.6222017152799999E-2</v>
      </c>
      <c r="M2468" s="122">
        <v>2.5124715338800001E-2</v>
      </c>
      <c r="N2468" s="122">
        <v>2.28191100956E-2</v>
      </c>
      <c r="O2468" s="122">
        <v>2.21295619776E-2</v>
      </c>
      <c r="P2468" s="122">
        <v>2.3061414513199999E-2</v>
      </c>
      <c r="Q2468" s="122">
        <v>2.0585657772399998E-2</v>
      </c>
      <c r="R2468" s="122">
        <v>2.05831256624E-2</v>
      </c>
      <c r="S2468" s="122">
        <v>1.9335719404400001E-2</v>
      </c>
      <c r="T2468" s="122">
        <v>1.9394274488400001E-2</v>
      </c>
      <c r="U2468" s="122">
        <v>1.7666375364400001E-2</v>
      </c>
      <c r="V2468" s="122">
        <v>1.8077239476800001E-2</v>
      </c>
      <c r="W2468" s="122">
        <v>1.3828197796000001E-2</v>
      </c>
      <c r="X2468" s="122">
        <v>1.4029337756E-2</v>
      </c>
      <c r="Y2468" s="122">
        <v>1.39975428264E-2</v>
      </c>
      <c r="Z2468" s="122">
        <v>1.1842171608400001E-2</v>
      </c>
      <c r="AA2468" s="122">
        <v>1.1276188033600001E-2</v>
      </c>
      <c r="AB2468" s="122">
        <v>1.0971030249200001E-2</v>
      </c>
      <c r="AC2468" s="122">
        <v>1.054182052E-2</v>
      </c>
      <c r="AD2468" s="122">
        <v>9.687319166E-3</v>
      </c>
      <c r="AE2468" s="122">
        <v>9.9148587972000008E-3</v>
      </c>
      <c r="AF2468" s="122">
        <v>9.8623596932000002E-3</v>
      </c>
      <c r="AG2468" s="122">
        <v>1.0080610604400001E-2</v>
      </c>
      <c r="AH2468" s="122">
        <v>9.8157687488000002E-3</v>
      </c>
      <c r="AI2468" s="122">
        <v>1.0317788020400001E-2</v>
      </c>
      <c r="AJ2468" s="122">
        <v>9.0381446315999994E-3</v>
      </c>
      <c r="AK2468" s="122">
        <v>9.0788678792000001E-3</v>
      </c>
      <c r="AL2468" s="122">
        <v>0</v>
      </c>
    </row>
    <row r="2469" spans="1:38" hidden="1" x14ac:dyDescent="0.25">
      <c r="A2469" s="122" t="s">
        <v>1992</v>
      </c>
      <c r="B2469" s="122">
        <v>1</v>
      </c>
      <c r="C2469" s="122" t="s">
        <v>2187</v>
      </c>
      <c r="D2469" s="122" t="s">
        <v>2078</v>
      </c>
      <c r="E2469" s="122">
        <v>46</v>
      </c>
      <c r="F2469" s="122">
        <v>2.6636101239999998E-3</v>
      </c>
      <c r="G2469" s="122">
        <v>2.7109273939999999E-3</v>
      </c>
      <c r="H2469" s="122">
        <v>2.7883547439999999E-3</v>
      </c>
      <c r="I2469" s="122">
        <v>2.9042410207999999E-3</v>
      </c>
      <c r="J2469" s="122">
        <v>2.9745313359999998E-3</v>
      </c>
      <c r="K2469" s="122">
        <v>3.0540286419999999E-3</v>
      </c>
      <c r="L2469" s="122">
        <v>3.0962797291999998E-3</v>
      </c>
      <c r="M2469" s="122">
        <v>3.1497363743999999E-3</v>
      </c>
      <c r="N2469" s="122">
        <v>3.179151822E-3</v>
      </c>
      <c r="O2469" s="122">
        <v>3.245722844E-3</v>
      </c>
      <c r="P2469" s="122">
        <v>3.2935226520000001E-3</v>
      </c>
      <c r="Q2469" s="122">
        <v>3.3178885012000001E-3</v>
      </c>
      <c r="R2469" s="122">
        <v>3.3615866003999999E-3</v>
      </c>
      <c r="S2469" s="122">
        <v>3.4742657432000001E-3</v>
      </c>
      <c r="T2469" s="122">
        <v>3.5429790032000001E-3</v>
      </c>
      <c r="U2469" s="122">
        <v>3.6197736288000001E-3</v>
      </c>
      <c r="V2469" s="122">
        <v>3.7125245331999998E-3</v>
      </c>
      <c r="W2469" s="122">
        <v>3.8078350408E-3</v>
      </c>
      <c r="X2469" s="122">
        <v>3.9263546756000004E-3</v>
      </c>
      <c r="Y2469" s="122">
        <v>3.9945145996000001E-3</v>
      </c>
      <c r="Z2469" s="122">
        <v>4.0717028967999997E-3</v>
      </c>
      <c r="AA2469" s="122">
        <v>4.1700425088000001E-3</v>
      </c>
      <c r="AB2469" s="122">
        <v>4.2457627604000001E-3</v>
      </c>
      <c r="AC2469" s="122">
        <v>4.3771971208000004E-3</v>
      </c>
      <c r="AD2469" s="122">
        <v>4.4977351691999996E-3</v>
      </c>
      <c r="AE2469" s="122">
        <v>4.6210540964000003E-3</v>
      </c>
      <c r="AF2469" s="122">
        <v>4.7514167455999998E-3</v>
      </c>
      <c r="AG2469" s="122">
        <v>4.8811851844000002E-3</v>
      </c>
      <c r="AH2469" s="122">
        <v>5.1118104855999999E-3</v>
      </c>
      <c r="AI2469" s="122">
        <v>5.2591877911999999E-3</v>
      </c>
      <c r="AJ2469" s="122">
        <v>5.2049357920000002E-3</v>
      </c>
      <c r="AK2469" s="122">
        <v>5.2049357920000002E-3</v>
      </c>
      <c r="AL2469" s="122">
        <v>0</v>
      </c>
    </row>
    <row r="2470" spans="1:38" hidden="1" x14ac:dyDescent="0.25">
      <c r="A2470" s="122" t="s">
        <v>1992</v>
      </c>
      <c r="B2470" s="122">
        <v>1</v>
      </c>
      <c r="C2470" s="122" t="s">
        <v>2187</v>
      </c>
      <c r="D2470" s="122" t="s">
        <v>2079</v>
      </c>
      <c r="E2470" s="122">
        <v>46</v>
      </c>
      <c r="F2470" s="122">
        <v>8.6498270124E-3</v>
      </c>
      <c r="G2470" s="122">
        <v>9.8354232424000005E-3</v>
      </c>
      <c r="H2470" s="122">
        <v>1.0520094424000001E-2</v>
      </c>
      <c r="I2470" s="122">
        <v>1.13249634484E-2</v>
      </c>
      <c r="J2470" s="122">
        <v>1.18585933844E-2</v>
      </c>
      <c r="K2470" s="122">
        <v>1.2242729842E-2</v>
      </c>
      <c r="L2470" s="122">
        <v>1.2705277401600001E-2</v>
      </c>
      <c r="M2470" s="122">
        <v>1.34747520796E-2</v>
      </c>
      <c r="N2470" s="122">
        <v>1.3750328051599999E-2</v>
      </c>
      <c r="O2470" s="122">
        <v>1.4025611263999999E-2</v>
      </c>
      <c r="P2470" s="122">
        <v>1.4348006890000001E-2</v>
      </c>
      <c r="Q2470" s="122">
        <v>1.4580694324E-2</v>
      </c>
      <c r="R2470" s="122">
        <v>1.47101700704E-2</v>
      </c>
      <c r="S2470" s="122">
        <v>1.49378047168E-2</v>
      </c>
      <c r="T2470" s="122">
        <v>1.51264322692E-2</v>
      </c>
      <c r="U2470" s="122">
        <v>1.52748467732E-2</v>
      </c>
      <c r="V2470" s="122">
        <v>1.5425850924400001E-2</v>
      </c>
      <c r="W2470" s="122">
        <v>1.5666735574000001E-2</v>
      </c>
      <c r="X2470" s="122">
        <v>1.5860079846800001E-2</v>
      </c>
      <c r="Y2470" s="122">
        <v>1.6001293534799999E-2</v>
      </c>
      <c r="Z2470" s="122">
        <v>1.6284291520000001E-2</v>
      </c>
      <c r="AA2470" s="122">
        <v>1.6560730087999999E-2</v>
      </c>
      <c r="AB2470" s="122">
        <v>1.6745933652E-2</v>
      </c>
      <c r="AC2470" s="122">
        <v>1.7015151224400001E-2</v>
      </c>
      <c r="AD2470" s="122">
        <v>1.7281327750400002E-2</v>
      </c>
      <c r="AE2470" s="122">
        <v>1.7606754493999999E-2</v>
      </c>
      <c r="AF2470" s="122">
        <v>1.7862905855199999E-2</v>
      </c>
      <c r="AG2470" s="122">
        <v>1.8057857969200002E-2</v>
      </c>
      <c r="AH2470" s="122">
        <v>1.8219880742E-2</v>
      </c>
      <c r="AI2470" s="122">
        <v>1.84574826576E-2</v>
      </c>
      <c r="AJ2470" s="122">
        <v>1.8335168924799999E-2</v>
      </c>
      <c r="AK2470" s="122">
        <v>1.8335168924799999E-2</v>
      </c>
      <c r="AL2470" s="122">
        <v>0</v>
      </c>
    </row>
    <row r="2471" spans="1:38" hidden="1" x14ac:dyDescent="0.25">
      <c r="A2471" s="122" t="s">
        <v>1992</v>
      </c>
      <c r="B2471" s="122">
        <v>1</v>
      </c>
      <c r="C2471" s="122" t="s">
        <v>2187</v>
      </c>
      <c r="D2471" s="122" t="s">
        <v>2080</v>
      </c>
      <c r="E2471" s="122">
        <v>46</v>
      </c>
      <c r="F2471" s="122">
        <v>4.2519582179200002E-2</v>
      </c>
      <c r="G2471" s="122">
        <v>4.2929392623600002E-2</v>
      </c>
      <c r="H2471" s="122">
        <v>4.3264820622800002E-2</v>
      </c>
      <c r="I2471" s="122">
        <v>4.3447521196800003E-2</v>
      </c>
      <c r="J2471" s="122">
        <v>4.3657561763200001E-2</v>
      </c>
      <c r="K2471" s="122">
        <v>4.3881141595199999E-2</v>
      </c>
      <c r="L2471" s="122">
        <v>4.4123404119200002E-2</v>
      </c>
      <c r="M2471" s="122">
        <v>4.4239902092400002E-2</v>
      </c>
      <c r="N2471" s="122">
        <v>4.4441967365600001E-2</v>
      </c>
      <c r="O2471" s="122">
        <v>4.4545765227600002E-2</v>
      </c>
      <c r="P2471" s="122">
        <v>4.4546028556399997E-2</v>
      </c>
      <c r="Q2471" s="122">
        <v>4.4457418656000003E-2</v>
      </c>
      <c r="R2471" s="122">
        <v>4.4393893317199999E-2</v>
      </c>
      <c r="S2471" s="122">
        <v>4.4344226875200003E-2</v>
      </c>
      <c r="T2471" s="122">
        <v>4.42396380356E-2</v>
      </c>
      <c r="U2471" s="122">
        <v>4.4116072271599999E-2</v>
      </c>
      <c r="V2471" s="122">
        <v>4.4018797023600002E-2</v>
      </c>
      <c r="W2471" s="122">
        <v>4.4110022451599999E-2</v>
      </c>
      <c r="X2471" s="122">
        <v>4.4301997037200003E-2</v>
      </c>
      <c r="Y2471" s="122">
        <v>4.4543292864000002E-2</v>
      </c>
      <c r="Z2471" s="122">
        <v>4.4787345279600002E-2</v>
      </c>
      <c r="AA2471" s="122">
        <v>4.4927492049999997E-2</v>
      </c>
      <c r="AB2471" s="122">
        <v>4.5051725418000003E-2</v>
      </c>
      <c r="AC2471" s="122">
        <v>4.5397495855599997E-2</v>
      </c>
      <c r="AD2471" s="122">
        <v>4.5532424937999999E-2</v>
      </c>
      <c r="AE2471" s="122">
        <v>4.5770475279200001E-2</v>
      </c>
      <c r="AF2471" s="122">
        <v>4.5914098742400003E-2</v>
      </c>
      <c r="AG2471" s="122">
        <v>4.5957448132399999E-2</v>
      </c>
      <c r="AH2471" s="122">
        <v>4.6036331076399997E-2</v>
      </c>
      <c r="AI2471" s="122">
        <v>4.6082697155599997E-2</v>
      </c>
      <c r="AJ2471" s="122">
        <v>4.5697025863999999E-2</v>
      </c>
      <c r="AK2471" s="122">
        <v>4.5697025863999999E-2</v>
      </c>
      <c r="AL2471" s="122">
        <v>0</v>
      </c>
    </row>
    <row r="2472" spans="1:38" hidden="1" x14ac:dyDescent="0.25">
      <c r="A2472" s="122" t="s">
        <v>1992</v>
      </c>
      <c r="B2472" s="122">
        <v>1</v>
      </c>
      <c r="C2472" s="122" t="s">
        <v>2187</v>
      </c>
      <c r="D2472" s="122" t="s">
        <v>2133</v>
      </c>
      <c r="E2472" s="122">
        <v>46</v>
      </c>
      <c r="F2472" s="122">
        <v>0</v>
      </c>
      <c r="G2472" s="122">
        <v>0</v>
      </c>
      <c r="H2472" s="122">
        <v>0</v>
      </c>
      <c r="I2472" s="122">
        <v>0</v>
      </c>
      <c r="J2472" s="122">
        <v>0</v>
      </c>
      <c r="K2472" s="122">
        <v>0</v>
      </c>
      <c r="L2472" s="122">
        <v>0</v>
      </c>
      <c r="M2472" s="122">
        <v>0</v>
      </c>
      <c r="N2472" s="122">
        <v>0</v>
      </c>
      <c r="O2472" s="122">
        <v>0</v>
      </c>
      <c r="P2472" s="122">
        <v>0</v>
      </c>
      <c r="Q2472" s="122">
        <v>0</v>
      </c>
      <c r="R2472" s="122">
        <v>0</v>
      </c>
      <c r="S2472" s="122">
        <v>0</v>
      </c>
      <c r="T2472" s="122">
        <v>0</v>
      </c>
      <c r="U2472" s="122">
        <v>0</v>
      </c>
      <c r="V2472" s="122">
        <v>0</v>
      </c>
      <c r="W2472" s="122">
        <v>0</v>
      </c>
      <c r="X2472" s="122">
        <v>0</v>
      </c>
      <c r="Y2472" s="122">
        <v>0</v>
      </c>
      <c r="Z2472" s="122">
        <v>0</v>
      </c>
      <c r="AA2472" s="122">
        <v>0</v>
      </c>
      <c r="AB2472" s="122">
        <v>0</v>
      </c>
      <c r="AC2472" s="122">
        <v>0</v>
      </c>
      <c r="AD2472" s="122">
        <v>0</v>
      </c>
      <c r="AE2472" s="122">
        <v>0</v>
      </c>
      <c r="AF2472" s="122">
        <v>0</v>
      </c>
      <c r="AG2472" s="122">
        <v>0</v>
      </c>
      <c r="AH2472" s="122">
        <v>0</v>
      </c>
      <c r="AI2472" s="122">
        <v>0</v>
      </c>
      <c r="AJ2472" s="122">
        <v>0</v>
      </c>
      <c r="AK2472" s="122">
        <v>0</v>
      </c>
      <c r="AL2472" s="122">
        <v>0</v>
      </c>
    </row>
    <row r="2473" spans="1:38" hidden="1" x14ac:dyDescent="0.25">
      <c r="A2473" s="122" t="s">
        <v>1992</v>
      </c>
      <c r="B2473" s="122">
        <v>1</v>
      </c>
      <c r="C2473" s="122" t="s">
        <v>2187</v>
      </c>
      <c r="D2473" s="122" t="s">
        <v>2081</v>
      </c>
      <c r="E2473" s="122">
        <v>46</v>
      </c>
      <c r="F2473" s="122">
        <v>1.6569813624000001E-3</v>
      </c>
      <c r="G2473" s="122">
        <v>1.6408772072E-3</v>
      </c>
      <c r="H2473" s="122">
        <v>1.6214668035999999E-3</v>
      </c>
      <c r="I2473" s="122">
        <v>1.6035857432000001E-3</v>
      </c>
      <c r="J2473" s="122">
        <v>1.5856221612E-3</v>
      </c>
      <c r="K2473" s="122">
        <v>1.5691054008000001E-3</v>
      </c>
      <c r="L2473" s="122">
        <v>1.5584997092E-3</v>
      </c>
      <c r="M2473" s="122">
        <v>1.5386767004E-3</v>
      </c>
      <c r="N2473" s="122">
        <v>1.5334869452E-3</v>
      </c>
      <c r="O2473" s="122">
        <v>1.511928292E-3</v>
      </c>
      <c r="P2473" s="122">
        <v>1.4946482096E-3</v>
      </c>
      <c r="Q2473" s="122">
        <v>1.4730276651999999E-3</v>
      </c>
      <c r="R2473" s="122">
        <v>1.455561912E-3</v>
      </c>
      <c r="S2473" s="122">
        <v>1.4407009764E-3</v>
      </c>
      <c r="T2473" s="122">
        <v>1.4202590584E-3</v>
      </c>
      <c r="U2473" s="122">
        <v>1.4050680392E-3</v>
      </c>
      <c r="V2473" s="122">
        <v>1.3857634868E-3</v>
      </c>
      <c r="W2473" s="122">
        <v>1.3663764156E-3</v>
      </c>
      <c r="X2473" s="122">
        <v>1.3443845268E-3</v>
      </c>
      <c r="Y2473" s="122">
        <v>1.3273547083999999E-3</v>
      </c>
      <c r="Z2473" s="122">
        <v>1.3125996267999999E-3</v>
      </c>
      <c r="AA2473" s="122">
        <v>1.3179843628E-3</v>
      </c>
      <c r="AB2473" s="122">
        <v>1.3860659932E-3</v>
      </c>
      <c r="AC2473" s="122">
        <v>1.4220206280000001E-3</v>
      </c>
      <c r="AD2473" s="122">
        <v>1.4512802471999999E-3</v>
      </c>
      <c r="AE2473" s="122">
        <v>1.4383568332000001E-3</v>
      </c>
      <c r="AF2473" s="122">
        <v>1.42932272E-3</v>
      </c>
      <c r="AG2473" s="122">
        <v>1.4088736788000001E-3</v>
      </c>
      <c r="AH2473" s="122">
        <v>1.3934513012E-3</v>
      </c>
      <c r="AI2473" s="122">
        <v>1.367232902E-3</v>
      </c>
      <c r="AJ2473" s="122">
        <v>1.3399596559999999E-3</v>
      </c>
      <c r="AK2473" s="122">
        <v>1.3399596559999999E-3</v>
      </c>
      <c r="AL2473" s="122">
        <v>0</v>
      </c>
    </row>
    <row r="2474" spans="1:38" x14ac:dyDescent="0.25">
      <c r="A2474" s="122" t="s">
        <v>1992</v>
      </c>
      <c r="B2474" s="122">
        <v>1</v>
      </c>
      <c r="C2474" s="122" t="s">
        <v>2187</v>
      </c>
      <c r="D2474" s="122" t="s">
        <v>2082</v>
      </c>
      <c r="E2474" s="122">
        <v>46</v>
      </c>
      <c r="F2474" s="122">
        <v>0.1705308687432</v>
      </c>
      <c r="G2474" s="122">
        <v>0.17446246102320001</v>
      </c>
      <c r="H2474" s="122">
        <v>0.1790918938536</v>
      </c>
      <c r="I2474" s="122">
        <v>0.18177009577719999</v>
      </c>
      <c r="J2474" s="122">
        <v>0.18429830236440001</v>
      </c>
      <c r="K2474" s="122">
        <v>0.18628361254719999</v>
      </c>
      <c r="L2474" s="122">
        <v>0.18833545214120001</v>
      </c>
      <c r="M2474" s="122">
        <v>0.1896528947992</v>
      </c>
      <c r="N2474" s="122">
        <v>0.19085879680279999</v>
      </c>
      <c r="O2474" s="122">
        <v>0.19261830253119999</v>
      </c>
      <c r="P2474" s="122">
        <v>0.1939725900616</v>
      </c>
      <c r="Q2474" s="122">
        <v>0.19497927157799999</v>
      </c>
      <c r="R2474" s="122">
        <v>0.19620662969880001</v>
      </c>
      <c r="S2474" s="122">
        <v>0.1970898694016</v>
      </c>
      <c r="T2474" s="122">
        <v>0.19796093461200001</v>
      </c>
      <c r="U2474" s="122">
        <v>0.19850447429400001</v>
      </c>
      <c r="V2474" s="122">
        <v>0.1987885531296</v>
      </c>
      <c r="W2474" s="122">
        <v>0.19911592230879999</v>
      </c>
      <c r="X2474" s="122">
        <v>0.1995668825836</v>
      </c>
      <c r="Y2474" s="122">
        <v>0.20033861742719999</v>
      </c>
      <c r="Z2474" s="122">
        <v>0.2012897378996</v>
      </c>
      <c r="AA2474" s="122">
        <v>0.20168324398320001</v>
      </c>
      <c r="AB2474" s="122">
        <v>0.20198808985040001</v>
      </c>
      <c r="AC2474" s="122">
        <v>0.2027953649092</v>
      </c>
      <c r="AD2474" s="122">
        <v>0.20345200718359999</v>
      </c>
      <c r="AE2474" s="122">
        <v>0.20415902772719999</v>
      </c>
      <c r="AF2474" s="122">
        <v>0.2066715402024</v>
      </c>
      <c r="AG2474" s="122">
        <v>0.2082498547836</v>
      </c>
      <c r="AH2474" s="122">
        <v>0.2081210142536</v>
      </c>
      <c r="AI2474" s="122">
        <v>0.20965298393199999</v>
      </c>
      <c r="AJ2474" s="122">
        <v>0.20618132703</v>
      </c>
      <c r="AK2474" s="122">
        <v>0.20618132703</v>
      </c>
      <c r="AL2474" s="122">
        <v>0</v>
      </c>
    </row>
    <row r="2475" spans="1:38" hidden="1" x14ac:dyDescent="0.25">
      <c r="A2475" s="122" t="s">
        <v>1992</v>
      </c>
      <c r="B2475" s="122">
        <v>1</v>
      </c>
      <c r="C2475" s="122" t="s">
        <v>2187</v>
      </c>
      <c r="D2475" s="122" t="s">
        <v>474</v>
      </c>
      <c r="E2475" s="122">
        <v>46</v>
      </c>
      <c r="F2475" s="122">
        <v>4.1680803306799998E-2</v>
      </c>
      <c r="G2475" s="122">
        <v>4.1967971323600001E-2</v>
      </c>
      <c r="H2475" s="122">
        <v>4.2124845509600002E-2</v>
      </c>
      <c r="I2475" s="122">
        <v>4.2244507950400002E-2</v>
      </c>
      <c r="J2475" s="122">
        <v>4.2320463351600002E-2</v>
      </c>
      <c r="K2475" s="122">
        <v>4.2574582915199999E-2</v>
      </c>
      <c r="L2475" s="122">
        <v>4.3000772245199999E-2</v>
      </c>
      <c r="M2475" s="122">
        <v>4.3178142498399998E-2</v>
      </c>
      <c r="N2475" s="122">
        <v>4.3096639866E-2</v>
      </c>
      <c r="O2475" s="122">
        <v>4.4811233196799999E-2</v>
      </c>
      <c r="P2475" s="122">
        <v>4.4467580172399997E-2</v>
      </c>
      <c r="Q2475" s="122">
        <v>4.4122591718800001E-2</v>
      </c>
      <c r="R2475" s="122">
        <v>4.4077191023599999E-2</v>
      </c>
      <c r="S2475" s="122">
        <v>4.3930084340800001E-2</v>
      </c>
      <c r="T2475" s="122">
        <v>4.3843196507599998E-2</v>
      </c>
      <c r="U2475" s="122">
        <v>4.3605446320799997E-2</v>
      </c>
      <c r="V2475" s="122">
        <v>4.3182440811999998E-2</v>
      </c>
      <c r="W2475" s="122">
        <v>4.2820450514799997E-2</v>
      </c>
      <c r="X2475" s="122">
        <v>4.24866859648E-2</v>
      </c>
      <c r="Y2475" s="122">
        <v>4.2131860044399998E-2</v>
      </c>
      <c r="Z2475" s="122">
        <v>4.1647515095199997E-2</v>
      </c>
      <c r="AA2475" s="122">
        <v>4.11230108464E-2</v>
      </c>
      <c r="AB2475" s="122">
        <v>4.0655953732800003E-2</v>
      </c>
      <c r="AC2475" s="122">
        <v>4.0379830918000001E-2</v>
      </c>
      <c r="AD2475" s="122">
        <v>4.0818513705200003E-2</v>
      </c>
      <c r="AE2475" s="122">
        <v>4.17654130012E-2</v>
      </c>
      <c r="AF2475" s="122">
        <v>4.29772443492E-2</v>
      </c>
      <c r="AG2475" s="122">
        <v>4.5403840974799999E-2</v>
      </c>
      <c r="AH2475" s="122">
        <v>4.9056544600000002E-2</v>
      </c>
      <c r="AI2475" s="122">
        <v>5.0999540040399999E-2</v>
      </c>
      <c r="AJ2475" s="122">
        <v>4.9338090958799999E-2</v>
      </c>
      <c r="AK2475" s="122">
        <v>4.9338090958799999E-2</v>
      </c>
      <c r="AL2475" s="122">
        <v>0</v>
      </c>
    </row>
    <row r="2476" spans="1:38" hidden="1" x14ac:dyDescent="0.25">
      <c r="A2476" s="122" t="s">
        <v>1992</v>
      </c>
      <c r="B2476" s="122">
        <v>1</v>
      </c>
      <c r="C2476" s="122" t="s">
        <v>2187</v>
      </c>
      <c r="D2476" s="122" t="s">
        <v>2083</v>
      </c>
      <c r="E2476" s="122">
        <v>46</v>
      </c>
      <c r="F2476" s="122">
        <v>0</v>
      </c>
      <c r="G2476" s="122">
        <v>0</v>
      </c>
      <c r="H2476" s="122">
        <v>0</v>
      </c>
      <c r="I2476" s="122">
        <v>0</v>
      </c>
      <c r="J2476" s="122">
        <v>0</v>
      </c>
      <c r="K2476" s="122">
        <v>0</v>
      </c>
      <c r="L2476" s="122">
        <v>0</v>
      </c>
      <c r="M2476" s="122">
        <v>0</v>
      </c>
      <c r="N2476" s="122">
        <v>0</v>
      </c>
      <c r="O2476" s="122">
        <v>0</v>
      </c>
      <c r="P2476" s="122">
        <v>0</v>
      </c>
      <c r="Q2476" s="122">
        <v>0</v>
      </c>
      <c r="R2476" s="122">
        <v>0</v>
      </c>
      <c r="S2476" s="122">
        <v>0</v>
      </c>
      <c r="T2476" s="122">
        <v>0</v>
      </c>
      <c r="U2476" s="122">
        <v>0</v>
      </c>
      <c r="V2476" s="122">
        <v>0</v>
      </c>
      <c r="W2476" s="122">
        <v>0</v>
      </c>
      <c r="X2476" s="122">
        <v>0</v>
      </c>
      <c r="Y2476" s="122">
        <v>0</v>
      </c>
      <c r="Z2476" s="122">
        <v>0</v>
      </c>
      <c r="AA2476" s="122">
        <v>0</v>
      </c>
      <c r="AB2476" s="122">
        <v>0</v>
      </c>
      <c r="AC2476" s="122">
        <v>0</v>
      </c>
      <c r="AD2476" s="122">
        <v>0</v>
      </c>
      <c r="AE2476" s="122">
        <v>0</v>
      </c>
      <c r="AF2476" s="122">
        <v>0</v>
      </c>
      <c r="AG2476" s="122">
        <v>0</v>
      </c>
      <c r="AH2476" s="122">
        <v>0</v>
      </c>
      <c r="AI2476" s="122">
        <v>0</v>
      </c>
      <c r="AJ2476" s="122">
        <v>0</v>
      </c>
      <c r="AK2476" s="122">
        <v>0</v>
      </c>
      <c r="AL2476" s="122">
        <v>0</v>
      </c>
    </row>
    <row r="2477" spans="1:38" hidden="1" x14ac:dyDescent="0.25">
      <c r="A2477" s="122" t="s">
        <v>1992</v>
      </c>
      <c r="B2477" s="122">
        <v>1</v>
      </c>
      <c r="C2477" s="122" t="s">
        <v>2187</v>
      </c>
      <c r="D2477" s="122" t="s">
        <v>2084</v>
      </c>
      <c r="E2477" s="122">
        <v>46</v>
      </c>
      <c r="F2477" s="122">
        <v>0</v>
      </c>
      <c r="G2477" s="122">
        <v>0</v>
      </c>
      <c r="H2477" s="122">
        <v>0</v>
      </c>
      <c r="I2477" s="122">
        <v>0</v>
      </c>
      <c r="J2477" s="122">
        <v>0</v>
      </c>
      <c r="K2477" s="122">
        <v>0</v>
      </c>
      <c r="L2477" s="122">
        <v>0</v>
      </c>
      <c r="M2477" s="122">
        <v>0</v>
      </c>
      <c r="N2477" s="122">
        <v>0</v>
      </c>
      <c r="O2477" s="122">
        <v>0</v>
      </c>
      <c r="P2477" s="122">
        <v>0</v>
      </c>
      <c r="Q2477" s="122">
        <v>0</v>
      </c>
      <c r="R2477" s="122">
        <v>0</v>
      </c>
      <c r="S2477" s="122">
        <v>0</v>
      </c>
      <c r="T2477" s="122">
        <v>0</v>
      </c>
      <c r="U2477" s="122">
        <v>0</v>
      </c>
      <c r="V2477" s="122">
        <v>0</v>
      </c>
      <c r="W2477" s="122">
        <v>0</v>
      </c>
      <c r="X2477" s="122">
        <v>0</v>
      </c>
      <c r="Y2477" s="122">
        <v>0</v>
      </c>
      <c r="Z2477" s="122">
        <v>0</v>
      </c>
      <c r="AA2477" s="122">
        <v>0</v>
      </c>
      <c r="AB2477" s="122">
        <v>0</v>
      </c>
      <c r="AC2477" s="122">
        <v>0</v>
      </c>
      <c r="AD2477" s="122">
        <v>0</v>
      </c>
      <c r="AE2477" s="122">
        <v>0</v>
      </c>
      <c r="AF2477" s="122">
        <v>0</v>
      </c>
      <c r="AG2477" s="122">
        <v>0</v>
      </c>
      <c r="AH2477" s="122">
        <v>0</v>
      </c>
      <c r="AI2477" s="122">
        <v>0</v>
      </c>
      <c r="AJ2477" s="122">
        <v>0</v>
      </c>
      <c r="AK2477" s="122">
        <v>0</v>
      </c>
      <c r="AL2477" s="122">
        <v>0</v>
      </c>
    </row>
    <row r="2478" spans="1:38" hidden="1" x14ac:dyDescent="0.25">
      <c r="A2478" s="122" t="s">
        <v>1992</v>
      </c>
      <c r="B2478" s="122">
        <v>1</v>
      </c>
      <c r="C2478" s="122" t="s">
        <v>2187</v>
      </c>
      <c r="D2478" s="122" t="s">
        <v>2085</v>
      </c>
      <c r="E2478" s="122">
        <v>46</v>
      </c>
      <c r="F2478" s="122">
        <v>0</v>
      </c>
      <c r="G2478" s="122">
        <v>0</v>
      </c>
      <c r="H2478" s="122">
        <v>0</v>
      </c>
      <c r="I2478" s="122">
        <v>0</v>
      </c>
      <c r="J2478" s="122">
        <v>0</v>
      </c>
      <c r="K2478" s="122">
        <v>0</v>
      </c>
      <c r="L2478" s="122">
        <v>0</v>
      </c>
      <c r="M2478" s="122">
        <v>0</v>
      </c>
      <c r="N2478" s="122">
        <v>0</v>
      </c>
      <c r="O2478" s="122">
        <v>0</v>
      </c>
      <c r="P2478" s="122">
        <v>0</v>
      </c>
      <c r="Q2478" s="122">
        <v>0</v>
      </c>
      <c r="R2478" s="122">
        <v>0</v>
      </c>
      <c r="S2478" s="122">
        <v>0</v>
      </c>
      <c r="T2478" s="122">
        <v>0</v>
      </c>
      <c r="U2478" s="122">
        <v>0</v>
      </c>
      <c r="V2478" s="122">
        <v>0</v>
      </c>
      <c r="W2478" s="122">
        <v>0</v>
      </c>
      <c r="X2478" s="122">
        <v>0</v>
      </c>
      <c r="Y2478" s="122">
        <v>0</v>
      </c>
      <c r="Z2478" s="122">
        <v>0</v>
      </c>
      <c r="AA2478" s="122">
        <v>0</v>
      </c>
      <c r="AB2478" s="122">
        <v>0</v>
      </c>
      <c r="AC2478" s="122">
        <v>0</v>
      </c>
      <c r="AD2478" s="122">
        <v>0</v>
      </c>
      <c r="AE2478" s="122">
        <v>0</v>
      </c>
      <c r="AF2478" s="122">
        <v>0</v>
      </c>
      <c r="AG2478" s="122">
        <v>0</v>
      </c>
      <c r="AH2478" s="122">
        <v>0</v>
      </c>
      <c r="AI2478" s="122">
        <v>0</v>
      </c>
      <c r="AJ2478" s="122">
        <v>0</v>
      </c>
      <c r="AK2478" s="122">
        <v>0</v>
      </c>
      <c r="AL2478" s="122">
        <v>0</v>
      </c>
    </row>
    <row r="2479" spans="1:38" hidden="1" x14ac:dyDescent="0.25">
      <c r="A2479" s="122" t="s">
        <v>1992</v>
      </c>
      <c r="B2479" s="122">
        <v>1</v>
      </c>
      <c r="C2479" s="122" t="s">
        <v>2187</v>
      </c>
      <c r="D2479" s="122" t="s">
        <v>2086</v>
      </c>
      <c r="E2479" s="122">
        <v>46</v>
      </c>
      <c r="F2479" s="122">
        <v>1.9789048832000002E-3</v>
      </c>
      <c r="G2479" s="122">
        <v>2.0046232808000001E-3</v>
      </c>
      <c r="H2479" s="122">
        <v>2.0351472175999998E-3</v>
      </c>
      <c r="I2479" s="122">
        <v>2.0704704775999999E-3</v>
      </c>
      <c r="J2479" s="122">
        <v>2.0888779463999999E-3</v>
      </c>
      <c r="K2479" s="122">
        <v>2.1024467072E-3</v>
      </c>
      <c r="L2479" s="122">
        <v>2.1256431364000002E-3</v>
      </c>
      <c r="M2479" s="122">
        <v>2.1343648927999999E-3</v>
      </c>
      <c r="N2479" s="122">
        <v>2.1527101736000002E-3</v>
      </c>
      <c r="O2479" s="122">
        <v>2.163818118E-3</v>
      </c>
      <c r="P2479" s="122">
        <v>2.1893509791999998E-3</v>
      </c>
      <c r="Q2479" s="122">
        <v>2.1884077572E-3</v>
      </c>
      <c r="R2479" s="122">
        <v>2.1898683436000002E-3</v>
      </c>
      <c r="S2479" s="122">
        <v>2.1913268552000002E-3</v>
      </c>
      <c r="T2479" s="122">
        <v>2.2384162416E-3</v>
      </c>
      <c r="U2479" s="122">
        <v>2.2446523092E-3</v>
      </c>
      <c r="V2479" s="122">
        <v>2.2508821579999999E-3</v>
      </c>
      <c r="W2479" s="122">
        <v>2.2523085395999998E-3</v>
      </c>
      <c r="X2479" s="122">
        <v>2.2537328464E-3</v>
      </c>
      <c r="Y2479" s="122">
        <v>2.2599481827999999E-3</v>
      </c>
      <c r="Z2479" s="122">
        <v>2.2589707559999999E-3</v>
      </c>
      <c r="AA2479" s="122">
        <v>2.2699657232E-3</v>
      </c>
      <c r="AB2479" s="122">
        <v>2.2761634392E-3</v>
      </c>
      <c r="AC2479" s="122">
        <v>2.2823549364E-3</v>
      </c>
      <c r="AD2479" s="122">
        <v>2.2861488467999999E-3</v>
      </c>
      <c r="AE2479" s="122">
        <v>2.3066709372000001E-3</v>
      </c>
      <c r="AF2479" s="122">
        <v>2.3080600032E-3</v>
      </c>
      <c r="AG2479" s="122">
        <v>2.3261648144000001E-3</v>
      </c>
      <c r="AH2479" s="122">
        <v>2.3323169239999999E-3</v>
      </c>
      <c r="AI2479" s="122">
        <v>2.3503937464000001E-3</v>
      </c>
      <c r="AJ2479" s="122">
        <v>2.3493727880000001E-3</v>
      </c>
      <c r="AK2479" s="122">
        <v>2.3493727880000001E-3</v>
      </c>
      <c r="AL2479" s="122">
        <v>0</v>
      </c>
    </row>
    <row r="2480" spans="1:38" hidden="1" x14ac:dyDescent="0.25">
      <c r="A2480" s="122" t="s">
        <v>1992</v>
      </c>
      <c r="B2480" s="122">
        <v>1</v>
      </c>
      <c r="C2480" s="122" t="s">
        <v>2187</v>
      </c>
      <c r="D2480" s="122" t="s">
        <v>2087</v>
      </c>
      <c r="E2480" s="122">
        <v>46</v>
      </c>
      <c r="F2480" s="122">
        <v>0</v>
      </c>
      <c r="G2480" s="122">
        <v>0</v>
      </c>
      <c r="H2480" s="122">
        <v>0</v>
      </c>
      <c r="I2480" s="122">
        <v>0</v>
      </c>
      <c r="J2480" s="122">
        <v>0</v>
      </c>
      <c r="K2480" s="122">
        <v>0</v>
      </c>
      <c r="L2480" s="122">
        <v>0</v>
      </c>
      <c r="M2480" s="122">
        <v>0</v>
      </c>
      <c r="N2480" s="122">
        <v>0</v>
      </c>
      <c r="O2480" s="122">
        <v>0</v>
      </c>
      <c r="P2480" s="122">
        <v>0</v>
      </c>
      <c r="Q2480" s="122">
        <v>0</v>
      </c>
      <c r="R2480" s="122">
        <v>0</v>
      </c>
      <c r="S2480" s="122">
        <v>0</v>
      </c>
      <c r="T2480" s="122">
        <v>0</v>
      </c>
      <c r="U2480" s="122">
        <v>0</v>
      </c>
      <c r="V2480" s="122">
        <v>0</v>
      </c>
      <c r="W2480" s="122">
        <v>0</v>
      </c>
      <c r="X2480" s="122">
        <v>0</v>
      </c>
      <c r="Y2480" s="122">
        <v>0</v>
      </c>
      <c r="Z2480" s="122">
        <v>0</v>
      </c>
      <c r="AA2480" s="122">
        <v>0</v>
      </c>
      <c r="AB2480" s="122">
        <v>0</v>
      </c>
      <c r="AC2480" s="122">
        <v>0</v>
      </c>
      <c r="AD2480" s="122">
        <v>0</v>
      </c>
      <c r="AE2480" s="122">
        <v>0</v>
      </c>
      <c r="AF2480" s="122">
        <v>0</v>
      </c>
      <c r="AG2480" s="122">
        <v>0</v>
      </c>
      <c r="AH2480" s="122">
        <v>0</v>
      </c>
      <c r="AI2480" s="122">
        <v>0</v>
      </c>
      <c r="AJ2480" s="122">
        <v>0</v>
      </c>
      <c r="AK2480" s="122">
        <v>0</v>
      </c>
      <c r="AL2480" s="122">
        <v>0</v>
      </c>
    </row>
    <row r="2481" spans="1:38" hidden="1" x14ac:dyDescent="0.25">
      <c r="A2481" s="122" t="s">
        <v>1992</v>
      </c>
      <c r="B2481" s="122">
        <v>1</v>
      </c>
      <c r="C2481" s="122" t="s">
        <v>2187</v>
      </c>
      <c r="D2481" s="122" t="s">
        <v>2134</v>
      </c>
      <c r="E2481" s="122">
        <v>46</v>
      </c>
      <c r="F2481" s="122">
        <v>0</v>
      </c>
      <c r="G2481" s="122">
        <v>0</v>
      </c>
      <c r="H2481" s="122">
        <v>0</v>
      </c>
      <c r="I2481" s="122">
        <v>0</v>
      </c>
      <c r="J2481" s="122">
        <v>0</v>
      </c>
      <c r="K2481" s="122">
        <v>0</v>
      </c>
      <c r="L2481" s="122">
        <v>0</v>
      </c>
      <c r="M2481" s="122">
        <v>0</v>
      </c>
      <c r="N2481" s="122">
        <v>0</v>
      </c>
      <c r="O2481" s="122">
        <v>0</v>
      </c>
      <c r="P2481" s="122">
        <v>0</v>
      </c>
      <c r="Q2481" s="122">
        <v>0</v>
      </c>
      <c r="R2481" s="122">
        <v>0</v>
      </c>
      <c r="S2481" s="122">
        <v>0</v>
      </c>
      <c r="T2481" s="122">
        <v>0</v>
      </c>
      <c r="U2481" s="122">
        <v>0</v>
      </c>
      <c r="V2481" s="122">
        <v>0</v>
      </c>
      <c r="W2481" s="122">
        <v>0</v>
      </c>
      <c r="X2481" s="122">
        <v>0</v>
      </c>
      <c r="Y2481" s="122">
        <v>0</v>
      </c>
      <c r="Z2481" s="122">
        <v>0</v>
      </c>
      <c r="AA2481" s="122">
        <v>0</v>
      </c>
      <c r="AB2481" s="122">
        <v>0</v>
      </c>
      <c r="AC2481" s="122">
        <v>0</v>
      </c>
      <c r="AD2481" s="122">
        <v>0</v>
      </c>
      <c r="AE2481" s="122">
        <v>0</v>
      </c>
      <c r="AF2481" s="122">
        <v>0</v>
      </c>
      <c r="AG2481" s="122">
        <v>0</v>
      </c>
      <c r="AH2481" s="122">
        <v>0</v>
      </c>
      <c r="AI2481" s="122">
        <v>0</v>
      </c>
      <c r="AJ2481" s="122">
        <v>0</v>
      </c>
      <c r="AK2481" s="122">
        <v>0</v>
      </c>
      <c r="AL2481" s="122">
        <v>0</v>
      </c>
    </row>
    <row r="2482" spans="1:38" hidden="1" x14ac:dyDescent="0.25">
      <c r="A2482" s="122" t="s">
        <v>1992</v>
      </c>
      <c r="B2482" s="122">
        <v>1</v>
      </c>
      <c r="C2482" s="122" t="s">
        <v>2187</v>
      </c>
      <c r="D2482" s="122" t="s">
        <v>2088</v>
      </c>
      <c r="E2482" s="122">
        <v>46</v>
      </c>
      <c r="F2482" s="122">
        <v>0</v>
      </c>
      <c r="G2482" s="122">
        <v>0</v>
      </c>
      <c r="H2482" s="122">
        <v>0</v>
      </c>
      <c r="I2482" s="122">
        <v>0</v>
      </c>
      <c r="J2482" s="122">
        <v>0</v>
      </c>
      <c r="K2482" s="122">
        <v>0</v>
      </c>
      <c r="L2482" s="122">
        <v>0</v>
      </c>
      <c r="M2482" s="122">
        <v>0</v>
      </c>
      <c r="N2482" s="122">
        <v>0</v>
      </c>
      <c r="O2482" s="122">
        <v>0</v>
      </c>
      <c r="P2482" s="122">
        <v>0</v>
      </c>
      <c r="Q2482" s="122">
        <v>0</v>
      </c>
      <c r="R2482" s="122">
        <v>0</v>
      </c>
      <c r="S2482" s="122">
        <v>0</v>
      </c>
      <c r="T2482" s="122">
        <v>0</v>
      </c>
      <c r="U2482" s="122">
        <v>0</v>
      </c>
      <c r="V2482" s="122">
        <v>0</v>
      </c>
      <c r="W2482" s="122">
        <v>0</v>
      </c>
      <c r="X2482" s="122">
        <v>0</v>
      </c>
      <c r="Y2482" s="122">
        <v>0</v>
      </c>
      <c r="Z2482" s="122">
        <v>0</v>
      </c>
      <c r="AA2482" s="122">
        <v>0</v>
      </c>
      <c r="AB2482" s="122">
        <v>0</v>
      </c>
      <c r="AC2482" s="122">
        <v>0</v>
      </c>
      <c r="AD2482" s="122">
        <v>0</v>
      </c>
      <c r="AE2482" s="122">
        <v>0</v>
      </c>
      <c r="AF2482" s="122">
        <v>0</v>
      </c>
      <c r="AG2482" s="122">
        <v>0</v>
      </c>
      <c r="AH2482" s="122">
        <v>0</v>
      </c>
      <c r="AI2482" s="122">
        <v>0</v>
      </c>
      <c r="AJ2482" s="122">
        <v>0</v>
      </c>
      <c r="AK2482" s="122">
        <v>0</v>
      </c>
      <c r="AL2482" s="122">
        <v>0</v>
      </c>
    </row>
    <row r="2483" spans="1:38" hidden="1" x14ac:dyDescent="0.25">
      <c r="A2483" s="122" t="s">
        <v>1992</v>
      </c>
      <c r="B2483" s="122">
        <v>1</v>
      </c>
      <c r="C2483" s="122" t="s">
        <v>2187</v>
      </c>
      <c r="D2483" s="122" t="s">
        <v>2089</v>
      </c>
      <c r="E2483" s="122">
        <v>46</v>
      </c>
      <c r="F2483" s="122">
        <v>0</v>
      </c>
      <c r="G2483" s="122">
        <v>0</v>
      </c>
      <c r="H2483" s="122">
        <v>0</v>
      </c>
      <c r="I2483" s="122">
        <v>0</v>
      </c>
      <c r="J2483" s="122">
        <v>0</v>
      </c>
      <c r="K2483" s="122">
        <v>0</v>
      </c>
      <c r="L2483" s="122">
        <v>0</v>
      </c>
      <c r="M2483" s="122">
        <v>0</v>
      </c>
      <c r="N2483" s="122">
        <v>0</v>
      </c>
      <c r="O2483" s="122">
        <v>0</v>
      </c>
      <c r="P2483" s="122">
        <v>0</v>
      </c>
      <c r="Q2483" s="122">
        <v>0</v>
      </c>
      <c r="R2483" s="122">
        <v>0</v>
      </c>
      <c r="S2483" s="122">
        <v>0</v>
      </c>
      <c r="T2483" s="122">
        <v>0</v>
      </c>
      <c r="U2483" s="122">
        <v>0</v>
      </c>
      <c r="V2483" s="122">
        <v>0</v>
      </c>
      <c r="W2483" s="122">
        <v>0</v>
      </c>
      <c r="X2483" s="122">
        <v>0</v>
      </c>
      <c r="Y2483" s="122">
        <v>0</v>
      </c>
      <c r="Z2483" s="122">
        <v>0</v>
      </c>
      <c r="AA2483" s="122">
        <v>0</v>
      </c>
      <c r="AB2483" s="122">
        <v>0</v>
      </c>
      <c r="AC2483" s="122">
        <v>0</v>
      </c>
      <c r="AD2483" s="122">
        <v>0</v>
      </c>
      <c r="AE2483" s="122">
        <v>0</v>
      </c>
      <c r="AF2483" s="122">
        <v>0</v>
      </c>
      <c r="AG2483" s="122">
        <v>0</v>
      </c>
      <c r="AH2483" s="122">
        <v>0</v>
      </c>
      <c r="AI2483" s="122">
        <v>0</v>
      </c>
      <c r="AJ2483" s="122">
        <v>0</v>
      </c>
      <c r="AK2483" s="122">
        <v>0</v>
      </c>
      <c r="AL2483" s="122">
        <v>0</v>
      </c>
    </row>
    <row r="2484" spans="1:38" hidden="1" x14ac:dyDescent="0.25">
      <c r="A2484" s="122" t="s">
        <v>1992</v>
      </c>
      <c r="B2484" s="122">
        <v>1</v>
      </c>
      <c r="C2484" s="122" t="s">
        <v>2187</v>
      </c>
      <c r="D2484" s="122" t="s">
        <v>2090</v>
      </c>
      <c r="E2484" s="122">
        <v>46</v>
      </c>
      <c r="F2484" s="122">
        <v>1.123710364E-4</v>
      </c>
      <c r="G2484" s="122">
        <v>1.100191316E-4</v>
      </c>
      <c r="H2484" s="122">
        <v>1.076672268E-4</v>
      </c>
      <c r="I2484" s="122">
        <v>1.053153192E-4</v>
      </c>
      <c r="J2484" s="122">
        <v>1.029634144E-4</v>
      </c>
      <c r="K2484" s="122">
        <v>1.006115096E-4</v>
      </c>
      <c r="L2484" s="122">
        <v>9.8259602000000002E-5</v>
      </c>
      <c r="M2484" s="122">
        <v>9.5907697200000005E-5</v>
      </c>
      <c r="N2484" s="122">
        <v>9.3555789600000003E-5</v>
      </c>
      <c r="O2484" s="122">
        <v>9.1203884800000005E-5</v>
      </c>
      <c r="P2484" s="122">
        <v>8.8851979999999994E-5</v>
      </c>
      <c r="Q2484" s="122">
        <v>8.6500072400000005E-5</v>
      </c>
      <c r="R2484" s="122">
        <v>8.4148167599999994E-5</v>
      </c>
      <c r="S2484" s="122">
        <v>8.1796262799999997E-5</v>
      </c>
      <c r="T2484" s="122">
        <v>7.9444355199999995E-5</v>
      </c>
      <c r="U2484" s="122">
        <v>7.7092450399999997E-5</v>
      </c>
      <c r="V2484" s="122">
        <v>7.47405456E-5</v>
      </c>
      <c r="W2484" s="122">
        <v>7.2388637999999997E-5</v>
      </c>
      <c r="X2484" s="122">
        <v>7.00367332E-5</v>
      </c>
      <c r="Y2484" s="122">
        <v>6.7684825599999997E-5</v>
      </c>
      <c r="Z2484" s="122">
        <v>6.53329208E-5</v>
      </c>
      <c r="AA2484" s="122">
        <v>6.2981016000000003E-5</v>
      </c>
      <c r="AB2484" s="122">
        <v>6.06291084E-5</v>
      </c>
      <c r="AC2484" s="122">
        <v>5.8277203600000003E-5</v>
      </c>
      <c r="AD2484" s="122">
        <v>5.5925298799999999E-5</v>
      </c>
      <c r="AE2484" s="122">
        <v>5.3573391200000003E-5</v>
      </c>
      <c r="AF2484" s="122">
        <v>5.1221486399999999E-5</v>
      </c>
      <c r="AG2484" s="122">
        <v>4.8869578800000003E-5</v>
      </c>
      <c r="AH2484" s="122">
        <v>4.6517673999999999E-5</v>
      </c>
      <c r="AI2484" s="122">
        <v>4.4165769200000002E-5</v>
      </c>
      <c r="AJ2484" s="122">
        <v>4.1813861599999999E-5</v>
      </c>
      <c r="AK2484" s="122">
        <v>4.1813861599999999E-5</v>
      </c>
      <c r="AL2484" s="122">
        <v>0</v>
      </c>
    </row>
    <row r="2485" spans="1:38" hidden="1" x14ac:dyDescent="0.25">
      <c r="A2485" s="122" t="s">
        <v>1992</v>
      </c>
      <c r="B2485" s="122">
        <v>1</v>
      </c>
      <c r="C2485" s="122" t="s">
        <v>2187</v>
      </c>
      <c r="D2485" s="122" t="s">
        <v>2091</v>
      </c>
      <c r="E2485" s="122">
        <v>46</v>
      </c>
      <c r="F2485" s="122">
        <v>0.2076255649664</v>
      </c>
      <c r="G2485" s="122">
        <v>0.2076255298628</v>
      </c>
      <c r="H2485" s="122">
        <v>0.2076254947592</v>
      </c>
      <c r="I2485" s="122">
        <v>0.2076254596556</v>
      </c>
      <c r="J2485" s="122">
        <v>0.207625424552</v>
      </c>
      <c r="K2485" s="122">
        <v>0.20762538944840001</v>
      </c>
      <c r="L2485" s="122">
        <v>0.20762535434759999</v>
      </c>
      <c r="M2485" s="122">
        <v>0.20762531924399999</v>
      </c>
      <c r="N2485" s="122">
        <v>0.20762528414039999</v>
      </c>
      <c r="O2485" s="122">
        <v>0.20762524903679999</v>
      </c>
      <c r="P2485" s="122">
        <v>0.20762521393319999</v>
      </c>
      <c r="Q2485" s="122">
        <v>0.2076251788324</v>
      </c>
      <c r="R2485" s="122">
        <v>0.2076251437288</v>
      </c>
      <c r="S2485" s="122">
        <v>0.20762510862520001</v>
      </c>
      <c r="T2485" s="122">
        <v>0.20762507352160001</v>
      </c>
      <c r="U2485" s="122">
        <v>0.20762503841800001</v>
      </c>
      <c r="V2485" s="122">
        <v>0.20762500331719999</v>
      </c>
      <c r="W2485" s="122">
        <v>0.20762496821359999</v>
      </c>
      <c r="X2485" s="122">
        <v>0.20762493310999999</v>
      </c>
      <c r="Y2485" s="122">
        <v>0.20762489800639999</v>
      </c>
      <c r="Z2485" s="122">
        <v>0.20762486290279999</v>
      </c>
      <c r="AA2485" s="122">
        <v>0.20762482780200001</v>
      </c>
      <c r="AB2485" s="122">
        <v>0.20762479269840001</v>
      </c>
      <c r="AC2485" s="122">
        <v>0.20762475759480001</v>
      </c>
      <c r="AD2485" s="122">
        <v>0.20762472249120001</v>
      </c>
      <c r="AE2485" s="122">
        <v>0.20762468738760001</v>
      </c>
      <c r="AF2485" s="122">
        <v>0.20762465228400001</v>
      </c>
      <c r="AG2485" s="122">
        <v>0.20762461718319999</v>
      </c>
      <c r="AH2485" s="122">
        <v>0.2076245820796</v>
      </c>
      <c r="AI2485" s="122">
        <v>0.207624546976</v>
      </c>
      <c r="AJ2485" s="122">
        <v>0.2076245118724</v>
      </c>
      <c r="AK2485" s="122">
        <v>0.2076245118724</v>
      </c>
      <c r="AL2485" s="122">
        <v>0</v>
      </c>
    </row>
    <row r="2486" spans="1:38" hidden="1" x14ac:dyDescent="0.25">
      <c r="A2486" s="122" t="s">
        <v>1992</v>
      </c>
      <c r="B2486" s="122">
        <v>1</v>
      </c>
      <c r="C2486" s="122" t="s">
        <v>2187</v>
      </c>
      <c r="D2486" s="122" t="s">
        <v>2092</v>
      </c>
      <c r="E2486" s="122">
        <v>46</v>
      </c>
      <c r="F2486" s="122">
        <v>0.12521764261439999</v>
      </c>
      <c r="G2486" s="122">
        <v>0.12521764261439999</v>
      </c>
      <c r="H2486" s="122">
        <v>0.12521764261439999</v>
      </c>
      <c r="I2486" s="122">
        <v>0.12521764261439999</v>
      </c>
      <c r="J2486" s="122">
        <v>0.12521764261439999</v>
      </c>
      <c r="K2486" s="122">
        <v>0.12521764261439999</v>
      </c>
      <c r="L2486" s="122">
        <v>0.12521764261439999</v>
      </c>
      <c r="M2486" s="122">
        <v>0.12521764261439999</v>
      </c>
      <c r="N2486" s="122">
        <v>0.12521764261439999</v>
      </c>
      <c r="O2486" s="122">
        <v>0.12521764261439999</v>
      </c>
      <c r="P2486" s="122">
        <v>0.12521764261439999</v>
      </c>
      <c r="Q2486" s="122">
        <v>0.12521764261439999</v>
      </c>
      <c r="R2486" s="122">
        <v>0.12521764261439999</v>
      </c>
      <c r="S2486" s="122">
        <v>0.12521764261439999</v>
      </c>
      <c r="T2486" s="122">
        <v>0.12521764261439999</v>
      </c>
      <c r="U2486" s="122">
        <v>0.12521764261439999</v>
      </c>
      <c r="V2486" s="122">
        <v>0.12521764261439999</v>
      </c>
      <c r="W2486" s="122">
        <v>0.12521764261439999</v>
      </c>
      <c r="X2486" s="122">
        <v>0.12521764261439999</v>
      </c>
      <c r="Y2486" s="122">
        <v>0.12521764261439999</v>
      </c>
      <c r="Z2486" s="122">
        <v>0.12521764261439999</v>
      </c>
      <c r="AA2486" s="122">
        <v>0.12521764261439999</v>
      </c>
      <c r="AB2486" s="122">
        <v>0.12521764261439999</v>
      </c>
      <c r="AC2486" s="122">
        <v>0.12521764261439999</v>
      </c>
      <c r="AD2486" s="122">
        <v>0.12521764261439999</v>
      </c>
      <c r="AE2486" s="122">
        <v>0.12521764261439999</v>
      </c>
      <c r="AF2486" s="122">
        <v>0.12521764261439999</v>
      </c>
      <c r="AG2486" s="122">
        <v>0.12521764261439999</v>
      </c>
      <c r="AH2486" s="122">
        <v>0.12521764261439999</v>
      </c>
      <c r="AI2486" s="122">
        <v>0.12521764261439999</v>
      </c>
      <c r="AJ2486" s="122">
        <v>0.12521764261439999</v>
      </c>
      <c r="AK2486" s="122">
        <v>0.12521764261439999</v>
      </c>
      <c r="AL2486" s="122">
        <v>0</v>
      </c>
    </row>
    <row r="2487" spans="1:38" hidden="1" x14ac:dyDescent="0.25">
      <c r="A2487" s="122" t="s">
        <v>1992</v>
      </c>
      <c r="B2487" s="122">
        <v>1</v>
      </c>
      <c r="C2487" s="122" t="s">
        <v>2187</v>
      </c>
      <c r="D2487" s="122" t="s">
        <v>2093</v>
      </c>
      <c r="E2487" s="122">
        <v>46</v>
      </c>
      <c r="F2487" s="122">
        <v>0.40353819064719998</v>
      </c>
      <c r="G2487" s="122">
        <v>0.4068467734324</v>
      </c>
      <c r="H2487" s="122">
        <v>0.4097614187352</v>
      </c>
      <c r="I2487" s="122">
        <v>0.41081990630240001</v>
      </c>
      <c r="J2487" s="122">
        <v>0.411401768246</v>
      </c>
      <c r="K2487" s="122">
        <v>0.41175999790520001</v>
      </c>
      <c r="L2487" s="122">
        <v>0.41186935261079999</v>
      </c>
      <c r="M2487" s="122">
        <v>0.4115341226052</v>
      </c>
      <c r="N2487" s="122">
        <v>0.41155098321959999</v>
      </c>
      <c r="O2487" s="122">
        <v>0.41014365289799998</v>
      </c>
      <c r="P2487" s="122">
        <v>0.40829945552199998</v>
      </c>
      <c r="Q2487" s="122">
        <v>0.40737761528240002</v>
      </c>
      <c r="R2487" s="122">
        <v>0.40743189665919999</v>
      </c>
      <c r="S2487" s="122">
        <v>0.40663678781599999</v>
      </c>
      <c r="T2487" s="122">
        <v>0.40685278611879999</v>
      </c>
      <c r="U2487" s="122">
        <v>0.40760398622159999</v>
      </c>
      <c r="V2487" s="122">
        <v>0.40855182039280002</v>
      </c>
      <c r="W2487" s="122">
        <v>0.41188704326559999</v>
      </c>
      <c r="X2487" s="122">
        <v>0.41471537890999999</v>
      </c>
      <c r="Y2487" s="122">
        <v>0.41809926577720002</v>
      </c>
      <c r="Z2487" s="122">
        <v>0.41843688471759999</v>
      </c>
      <c r="AA2487" s="122">
        <v>0.4205548743452</v>
      </c>
      <c r="AB2487" s="122">
        <v>0.42370668019680002</v>
      </c>
      <c r="AC2487" s="122">
        <v>0.42873229611519997</v>
      </c>
      <c r="AD2487" s="122">
        <v>0.4329665533032</v>
      </c>
      <c r="AE2487" s="122">
        <v>0.43792539220920002</v>
      </c>
      <c r="AF2487" s="122">
        <v>0.43679982699359998</v>
      </c>
      <c r="AG2487" s="122">
        <v>0.43412719318080001</v>
      </c>
      <c r="AH2487" s="122">
        <v>0.43185453731000001</v>
      </c>
      <c r="AI2487" s="122">
        <v>0.429910265372</v>
      </c>
      <c r="AJ2487" s="122">
        <v>0.42591629496639999</v>
      </c>
      <c r="AK2487" s="122">
        <v>0.42591629496639999</v>
      </c>
      <c r="AL2487" s="122">
        <v>0</v>
      </c>
    </row>
    <row r="2488" spans="1:38" hidden="1" x14ac:dyDescent="0.25">
      <c r="A2488" s="122" t="s">
        <v>1992</v>
      </c>
      <c r="B2488" s="122">
        <v>1</v>
      </c>
      <c r="C2488" s="122" t="s">
        <v>2187</v>
      </c>
      <c r="D2488" s="122" t="s">
        <v>2094</v>
      </c>
      <c r="E2488" s="122">
        <v>46</v>
      </c>
      <c r="F2488" s="122">
        <v>0.51320476482800004</v>
      </c>
      <c r="G2488" s="122">
        <v>0.51545242651279999</v>
      </c>
      <c r="H2488" s="122">
        <v>0.51800681785720004</v>
      </c>
      <c r="I2488" s="122">
        <v>0.51879121499519998</v>
      </c>
      <c r="J2488" s="122">
        <v>0.51923931261720002</v>
      </c>
      <c r="K2488" s="122">
        <v>0.51812406061359995</v>
      </c>
      <c r="L2488" s="122">
        <v>0.5163001468492</v>
      </c>
      <c r="M2488" s="122">
        <v>0.51368025112040006</v>
      </c>
      <c r="N2488" s="122">
        <v>0.51289840600040004</v>
      </c>
      <c r="O2488" s="122">
        <v>0.51080353493120001</v>
      </c>
      <c r="P2488" s="122">
        <v>0.50899094322719995</v>
      </c>
      <c r="Q2488" s="122">
        <v>0.50753716075440003</v>
      </c>
      <c r="R2488" s="122">
        <v>0.50641036873839995</v>
      </c>
      <c r="S2488" s="122">
        <v>0.50484105306039995</v>
      </c>
      <c r="T2488" s="122">
        <v>0.50295289600920001</v>
      </c>
      <c r="U2488" s="122">
        <v>0.50103527206039999</v>
      </c>
      <c r="V2488" s="122">
        <v>0.50016043740600002</v>
      </c>
      <c r="W2488" s="122">
        <v>0.50021920431279998</v>
      </c>
      <c r="X2488" s="122">
        <v>0.50061025014560001</v>
      </c>
      <c r="Y2488" s="122">
        <v>0.50198322689480002</v>
      </c>
      <c r="Z2488" s="122">
        <v>0.50125506449199997</v>
      </c>
      <c r="AA2488" s="122">
        <v>0.50070922079640001</v>
      </c>
      <c r="AB2488" s="122">
        <v>0.50107905074079995</v>
      </c>
      <c r="AC2488" s="122">
        <v>0.4994092525912</v>
      </c>
      <c r="AD2488" s="122">
        <v>0.49920242407280002</v>
      </c>
      <c r="AE2488" s="122">
        <v>0.49995291525199997</v>
      </c>
      <c r="AF2488" s="122">
        <v>0.49939007514200001</v>
      </c>
      <c r="AG2488" s="122">
        <v>0.49838423609799998</v>
      </c>
      <c r="AH2488" s="122">
        <v>0.4987937264856</v>
      </c>
      <c r="AI2488" s="122">
        <v>0.50457540853159999</v>
      </c>
      <c r="AJ2488" s="122">
        <v>0.49879575881240001</v>
      </c>
      <c r="AK2488" s="122">
        <v>0.49879575881240001</v>
      </c>
      <c r="AL2488" s="122">
        <v>0</v>
      </c>
    </row>
    <row r="2489" spans="1:38" hidden="1" x14ac:dyDescent="0.25">
      <c r="A2489" s="122" t="s">
        <v>1992</v>
      </c>
      <c r="B2489" s="122">
        <v>1</v>
      </c>
      <c r="C2489" s="122" t="s">
        <v>2187</v>
      </c>
      <c r="D2489" s="122" t="s">
        <v>2095</v>
      </c>
      <c r="E2489" s="122">
        <v>46</v>
      </c>
      <c r="F2489" s="122">
        <v>0.18797977844239999</v>
      </c>
      <c r="G2489" s="122">
        <v>0.18767124855639999</v>
      </c>
      <c r="H2489" s="122">
        <v>0.18723309090920001</v>
      </c>
      <c r="I2489" s="122">
        <v>0.186426388596</v>
      </c>
      <c r="J2489" s="122">
        <v>0.1858058224036</v>
      </c>
      <c r="K2489" s="122">
        <v>0.1848662254572</v>
      </c>
      <c r="L2489" s="122">
        <v>0.18374078488359999</v>
      </c>
      <c r="M2489" s="122">
        <v>0.18238896063080001</v>
      </c>
      <c r="N2489" s="122">
        <v>0.1811740359548</v>
      </c>
      <c r="O2489" s="122">
        <v>0.1796379531548</v>
      </c>
      <c r="P2489" s="122">
        <v>0.17758867162120001</v>
      </c>
      <c r="Q2489" s="122">
        <v>0.2067902991168</v>
      </c>
      <c r="R2489" s="122">
        <v>0.2041855986268</v>
      </c>
      <c r="S2489" s="122">
        <v>0.201573741586</v>
      </c>
      <c r="T2489" s="122">
        <v>0.1989088852576</v>
      </c>
      <c r="U2489" s="122">
        <v>0.1959696594408</v>
      </c>
      <c r="V2489" s="122">
        <v>0.19310039685159999</v>
      </c>
      <c r="W2489" s="122">
        <v>0.19029296488719999</v>
      </c>
      <c r="X2489" s="122">
        <v>0.18736850504960001</v>
      </c>
      <c r="Y2489" s="122">
        <v>0.18430593614720001</v>
      </c>
      <c r="Z2489" s="122">
        <v>0.18122324247999999</v>
      </c>
      <c r="AA2489" s="122">
        <v>0.17830606497199999</v>
      </c>
      <c r="AB2489" s="122">
        <v>0.17532332424880001</v>
      </c>
      <c r="AC2489" s="122">
        <v>0.17251059383039999</v>
      </c>
      <c r="AD2489" s="122">
        <v>0.16930388397999999</v>
      </c>
      <c r="AE2489" s="122">
        <v>0.16637005488039999</v>
      </c>
      <c r="AF2489" s="122">
        <v>0.1637267429084</v>
      </c>
      <c r="AG2489" s="122">
        <v>0.1607661218884</v>
      </c>
      <c r="AH2489" s="122">
        <v>0.15750073480679999</v>
      </c>
      <c r="AI2489" s="122">
        <v>0.15455184318000001</v>
      </c>
      <c r="AJ2489" s="122">
        <v>0.14980233080960001</v>
      </c>
      <c r="AK2489" s="122">
        <v>0.14980233080960001</v>
      </c>
      <c r="AL2489" s="122">
        <v>0</v>
      </c>
    </row>
    <row r="2490" spans="1:38" hidden="1" x14ac:dyDescent="0.25">
      <c r="A2490" s="122" t="s">
        <v>1992</v>
      </c>
      <c r="B2490" s="122">
        <v>1</v>
      </c>
      <c r="C2490" s="122" t="s">
        <v>2187</v>
      </c>
      <c r="D2490" s="122" t="s">
        <v>2096</v>
      </c>
      <c r="E2490" s="122">
        <v>46</v>
      </c>
      <c r="F2490" s="122">
        <v>0</v>
      </c>
      <c r="G2490" s="122">
        <v>0</v>
      </c>
      <c r="H2490" s="122">
        <v>0</v>
      </c>
      <c r="I2490" s="122">
        <v>0</v>
      </c>
      <c r="J2490" s="122">
        <v>0</v>
      </c>
      <c r="K2490" s="122">
        <v>0</v>
      </c>
      <c r="L2490" s="122">
        <v>0</v>
      </c>
      <c r="M2490" s="122">
        <v>0</v>
      </c>
      <c r="N2490" s="122">
        <v>0</v>
      </c>
      <c r="O2490" s="122">
        <v>0</v>
      </c>
      <c r="P2490" s="122">
        <v>0</v>
      </c>
      <c r="Q2490" s="122">
        <v>0</v>
      </c>
      <c r="R2490" s="122">
        <v>0</v>
      </c>
      <c r="S2490" s="122">
        <v>0</v>
      </c>
      <c r="T2490" s="122">
        <v>0</v>
      </c>
      <c r="U2490" s="122">
        <v>0</v>
      </c>
      <c r="V2490" s="122">
        <v>0</v>
      </c>
      <c r="W2490" s="122">
        <v>0</v>
      </c>
      <c r="X2490" s="122">
        <v>0</v>
      </c>
      <c r="Y2490" s="122">
        <v>0</v>
      </c>
      <c r="Z2490" s="122">
        <v>0</v>
      </c>
      <c r="AA2490" s="122">
        <v>0</v>
      </c>
      <c r="AB2490" s="122">
        <v>0</v>
      </c>
      <c r="AC2490" s="122">
        <v>0</v>
      </c>
      <c r="AD2490" s="122">
        <v>0</v>
      </c>
      <c r="AE2490" s="122">
        <v>0</v>
      </c>
      <c r="AF2490" s="122">
        <v>0</v>
      </c>
      <c r="AG2490" s="122">
        <v>0</v>
      </c>
      <c r="AH2490" s="122">
        <v>0</v>
      </c>
      <c r="AI2490" s="122">
        <v>0</v>
      </c>
      <c r="AJ2490" s="122">
        <v>0</v>
      </c>
      <c r="AK2490" s="122">
        <v>0</v>
      </c>
      <c r="AL2490" s="122">
        <v>0</v>
      </c>
    </row>
    <row r="2491" spans="1:38" hidden="1" x14ac:dyDescent="0.25">
      <c r="A2491" s="122" t="s">
        <v>1992</v>
      </c>
      <c r="B2491" s="122">
        <v>1</v>
      </c>
      <c r="C2491" s="122" t="s">
        <v>2187</v>
      </c>
      <c r="D2491" s="122" t="s">
        <v>2097</v>
      </c>
      <c r="E2491" s="122">
        <v>46</v>
      </c>
      <c r="F2491" s="122">
        <v>0</v>
      </c>
      <c r="G2491" s="122">
        <v>0</v>
      </c>
      <c r="H2491" s="122">
        <v>0</v>
      </c>
      <c r="I2491" s="122">
        <v>5.66822844E-5</v>
      </c>
      <c r="J2491" s="122">
        <v>5.82858164E-5</v>
      </c>
      <c r="K2491" s="122">
        <v>6.1797106000000001E-5</v>
      </c>
      <c r="L2491" s="122">
        <v>6.14226732E-5</v>
      </c>
      <c r="M2491" s="122">
        <v>6.2955995200000001E-5</v>
      </c>
      <c r="N2491" s="122">
        <v>6.63619768E-5</v>
      </c>
      <c r="O2491" s="122">
        <v>6.5952440400000005E-5</v>
      </c>
      <c r="P2491" s="122">
        <v>6.5542903999999996E-5</v>
      </c>
      <c r="Q2491" s="122">
        <v>6.5133367600000002E-5</v>
      </c>
      <c r="R2491" s="122">
        <v>6.4723831200000007E-5</v>
      </c>
      <c r="S2491" s="122">
        <v>6.4314297600000003E-5</v>
      </c>
      <c r="T2491" s="122">
        <v>6.5730610400000004E-5</v>
      </c>
      <c r="U2491" s="122">
        <v>6.5309372799999998E-5</v>
      </c>
      <c r="V2491" s="122">
        <v>6.6690584799999997E-5</v>
      </c>
      <c r="W2491" s="122">
        <v>6.6257648799999998E-5</v>
      </c>
      <c r="X2491" s="122">
        <v>6.5824709999999994E-5</v>
      </c>
      <c r="Y2491" s="122">
        <v>6.5391771200000004E-5</v>
      </c>
      <c r="Z2491" s="122">
        <v>6.4958835200000005E-5</v>
      </c>
      <c r="AA2491" s="122">
        <v>6.45258964E-5</v>
      </c>
      <c r="AB2491" s="122">
        <v>6.4092957599999996E-5</v>
      </c>
      <c r="AC2491" s="122">
        <v>6.3660021599999997E-5</v>
      </c>
      <c r="AD2491" s="122">
        <v>6.4935922800000003E-5</v>
      </c>
      <c r="AE2491" s="122">
        <v>6.6188421599999998E-5</v>
      </c>
      <c r="AF2491" s="122">
        <v>7.2473833600000004E-5</v>
      </c>
      <c r="AG2491" s="122">
        <v>7.3644426800000007E-5</v>
      </c>
      <c r="AH2491" s="122">
        <v>7.3129582399999996E-5</v>
      </c>
      <c r="AI2491" s="122">
        <v>7.2614737999999998E-5</v>
      </c>
      <c r="AJ2491" s="122">
        <v>7.2099893600000001E-5</v>
      </c>
      <c r="AK2491" s="122">
        <v>7.2099893600000001E-5</v>
      </c>
      <c r="AL2491" s="122">
        <v>0</v>
      </c>
    </row>
    <row r="2492" spans="1:38" hidden="1" x14ac:dyDescent="0.25">
      <c r="A2492" s="122" t="s">
        <v>1992</v>
      </c>
      <c r="B2492" s="122">
        <v>1</v>
      </c>
      <c r="C2492" s="122" t="s">
        <v>2187</v>
      </c>
      <c r="D2492" s="122" t="s">
        <v>2098</v>
      </c>
      <c r="E2492" s="122">
        <v>46</v>
      </c>
      <c r="F2492" s="122">
        <v>0</v>
      </c>
      <c r="G2492" s="122">
        <v>0</v>
      </c>
      <c r="H2492" s="122">
        <v>0</v>
      </c>
      <c r="I2492" s="122">
        <v>0</v>
      </c>
      <c r="J2492" s="122">
        <v>0</v>
      </c>
      <c r="K2492" s="122">
        <v>0</v>
      </c>
      <c r="L2492" s="122">
        <v>0</v>
      </c>
      <c r="M2492" s="122">
        <v>0</v>
      </c>
      <c r="N2492" s="122">
        <v>0</v>
      </c>
      <c r="O2492" s="122">
        <v>0</v>
      </c>
      <c r="P2492" s="122">
        <v>0</v>
      </c>
      <c r="Q2492" s="122">
        <v>0</v>
      </c>
      <c r="R2492" s="122">
        <v>0</v>
      </c>
      <c r="S2492" s="122">
        <v>0</v>
      </c>
      <c r="T2492" s="122">
        <v>0</v>
      </c>
      <c r="U2492" s="122">
        <v>0</v>
      </c>
      <c r="V2492" s="122">
        <v>0</v>
      </c>
      <c r="W2492" s="122">
        <v>0</v>
      </c>
      <c r="X2492" s="122">
        <v>0</v>
      </c>
      <c r="Y2492" s="122">
        <v>0</v>
      </c>
      <c r="Z2492" s="122">
        <v>0</v>
      </c>
      <c r="AA2492" s="122">
        <v>0</v>
      </c>
      <c r="AB2492" s="122">
        <v>0</v>
      </c>
      <c r="AC2492" s="122">
        <v>0</v>
      </c>
      <c r="AD2492" s="122">
        <v>0</v>
      </c>
      <c r="AE2492" s="122">
        <v>0</v>
      </c>
      <c r="AF2492" s="122">
        <v>0</v>
      </c>
      <c r="AG2492" s="122">
        <v>0</v>
      </c>
      <c r="AH2492" s="122">
        <v>0</v>
      </c>
      <c r="AI2492" s="122">
        <v>0</v>
      </c>
      <c r="AJ2492" s="122">
        <v>0</v>
      </c>
      <c r="AK2492" s="122">
        <v>0</v>
      </c>
      <c r="AL2492" s="122">
        <v>0</v>
      </c>
    </row>
    <row r="2493" spans="1:38" hidden="1" x14ac:dyDescent="0.25">
      <c r="A2493" s="122" t="s">
        <v>1992</v>
      </c>
      <c r="B2493" s="122">
        <v>1</v>
      </c>
      <c r="C2493" s="122" t="s">
        <v>2187</v>
      </c>
      <c r="D2493" s="122" t="s">
        <v>2099</v>
      </c>
      <c r="E2493" s="122">
        <v>46</v>
      </c>
      <c r="F2493" s="122">
        <v>4.0516172628400002E-2</v>
      </c>
      <c r="G2493" s="122">
        <v>4.0464626787200003E-2</v>
      </c>
      <c r="H2493" s="122">
        <v>4.0392116850399999E-2</v>
      </c>
      <c r="I2493" s="122">
        <v>4.0595043148799997E-2</v>
      </c>
      <c r="J2493" s="122">
        <v>4.1126502180400003E-2</v>
      </c>
      <c r="K2493" s="122">
        <v>4.0726709811200003E-2</v>
      </c>
      <c r="L2493" s="122">
        <v>4.0593196873600003E-2</v>
      </c>
      <c r="M2493" s="122">
        <v>4.0501552291199998E-2</v>
      </c>
      <c r="N2493" s="122">
        <v>3.9788224817599999E-2</v>
      </c>
      <c r="O2493" s="122">
        <v>3.8969209148799998E-2</v>
      </c>
      <c r="P2493" s="122">
        <v>3.7894608679199998E-2</v>
      </c>
      <c r="Q2493" s="122">
        <v>3.6813154268799997E-2</v>
      </c>
      <c r="R2493" s="122">
        <v>3.5838920577599999E-2</v>
      </c>
      <c r="S2493" s="122">
        <v>3.48587559292E-2</v>
      </c>
      <c r="T2493" s="122">
        <v>3.3632585274400002E-2</v>
      </c>
      <c r="U2493" s="122">
        <v>3.22859695088E-2</v>
      </c>
      <c r="V2493" s="122">
        <v>3.0939353740400001E-2</v>
      </c>
      <c r="W2493" s="122">
        <v>2.9592737971999999E-2</v>
      </c>
      <c r="X2493" s="122">
        <v>2.82461222064E-2</v>
      </c>
      <c r="Y2493" s="122">
        <v>2.6899506438000001E-2</v>
      </c>
      <c r="Z2493" s="122">
        <v>2.5552890669599999E-2</v>
      </c>
      <c r="AA2493" s="122">
        <v>2.4206274904E-2</v>
      </c>
      <c r="AB2493" s="122">
        <v>2.2862828805600002E-2</v>
      </c>
      <c r="AC2493" s="122">
        <v>2.1519009271199999E-2</v>
      </c>
      <c r="AD2493" s="122">
        <v>2.017388422E-2</v>
      </c>
      <c r="AE2493" s="122">
        <v>1.8844602212799998E-2</v>
      </c>
      <c r="AF2493" s="122">
        <v>1.7505096195999999E-2</v>
      </c>
      <c r="AG2493" s="122">
        <v>1.6161239474799999E-2</v>
      </c>
      <c r="AH2493" s="122">
        <v>1.4821634794400001E-2</v>
      </c>
      <c r="AI2493" s="122">
        <v>1.3481777363599999E-2</v>
      </c>
      <c r="AJ2493" s="122">
        <v>1.2130306907600001E-2</v>
      </c>
      <c r="AK2493" s="122">
        <v>1.2130306907600001E-2</v>
      </c>
      <c r="AL2493" s="122">
        <v>0</v>
      </c>
    </row>
    <row r="2494" spans="1:38" hidden="1" x14ac:dyDescent="0.25">
      <c r="A2494" s="122" t="s">
        <v>1992</v>
      </c>
      <c r="B2494" s="122">
        <v>1</v>
      </c>
      <c r="C2494" s="122" t="s">
        <v>2187</v>
      </c>
      <c r="D2494" s="122" t="s">
        <v>2100</v>
      </c>
      <c r="E2494" s="122">
        <v>46</v>
      </c>
      <c r="F2494" s="122">
        <v>0</v>
      </c>
      <c r="G2494" s="122">
        <v>0</v>
      </c>
      <c r="H2494" s="122">
        <v>0</v>
      </c>
      <c r="I2494" s="122">
        <v>0</v>
      </c>
      <c r="J2494" s="122">
        <v>0</v>
      </c>
      <c r="K2494" s="122">
        <v>0</v>
      </c>
      <c r="L2494" s="122">
        <v>0</v>
      </c>
      <c r="M2494" s="122">
        <v>0</v>
      </c>
      <c r="N2494" s="122">
        <v>0</v>
      </c>
      <c r="O2494" s="122">
        <v>0</v>
      </c>
      <c r="P2494" s="122">
        <v>0</v>
      </c>
      <c r="Q2494" s="122">
        <v>0</v>
      </c>
      <c r="R2494" s="122">
        <v>0</v>
      </c>
      <c r="S2494" s="122">
        <v>0</v>
      </c>
      <c r="T2494" s="122">
        <v>0</v>
      </c>
      <c r="U2494" s="122">
        <v>0</v>
      </c>
      <c r="V2494" s="122">
        <v>0</v>
      </c>
      <c r="W2494" s="122">
        <v>0</v>
      </c>
      <c r="X2494" s="122">
        <v>0</v>
      </c>
      <c r="Y2494" s="122">
        <v>0</v>
      </c>
      <c r="Z2494" s="122">
        <v>0</v>
      </c>
      <c r="AA2494" s="122">
        <v>0</v>
      </c>
      <c r="AB2494" s="122">
        <v>0</v>
      </c>
      <c r="AC2494" s="122">
        <v>0</v>
      </c>
      <c r="AD2494" s="122">
        <v>0</v>
      </c>
      <c r="AE2494" s="122">
        <v>0</v>
      </c>
      <c r="AF2494" s="122">
        <v>0</v>
      </c>
      <c r="AG2494" s="122">
        <v>0</v>
      </c>
      <c r="AH2494" s="122">
        <v>0</v>
      </c>
      <c r="AI2494" s="122">
        <v>0</v>
      </c>
      <c r="AJ2494" s="122">
        <v>0</v>
      </c>
      <c r="AK2494" s="122">
        <v>0</v>
      </c>
      <c r="AL2494" s="122">
        <v>0</v>
      </c>
    </row>
    <row r="2495" spans="1:38" hidden="1" x14ac:dyDescent="0.25">
      <c r="A2495" s="122" t="s">
        <v>1992</v>
      </c>
      <c r="B2495" s="122">
        <v>1</v>
      </c>
      <c r="C2495" s="122" t="s">
        <v>2187</v>
      </c>
      <c r="D2495" s="122" t="s">
        <v>2101</v>
      </c>
      <c r="E2495" s="122">
        <v>46</v>
      </c>
      <c r="F2495" s="122">
        <v>1.1061716148E-2</v>
      </c>
      <c r="G2495" s="122">
        <v>1.1048920397200001E-2</v>
      </c>
      <c r="H2495" s="122">
        <v>1.1041636452E-2</v>
      </c>
      <c r="I2495" s="122">
        <v>1.1015858383600001E-2</v>
      </c>
      <c r="J2495" s="122">
        <v>1.10194357308E-2</v>
      </c>
      <c r="K2495" s="122">
        <v>1.09809350616E-2</v>
      </c>
      <c r="L2495" s="122">
        <v>1.09617954516E-2</v>
      </c>
      <c r="M2495" s="122">
        <v>1.1051350478E-2</v>
      </c>
      <c r="N2495" s="122">
        <v>1.10035600668E-2</v>
      </c>
      <c r="O2495" s="122">
        <v>1.09459809088E-2</v>
      </c>
      <c r="P2495" s="122">
        <v>1.0901774856E-2</v>
      </c>
      <c r="Q2495" s="122">
        <v>1.0887866900400001E-2</v>
      </c>
      <c r="R2495" s="122">
        <v>1.08620479632E-2</v>
      </c>
      <c r="S2495" s="122">
        <v>1.0818860346000001E-2</v>
      </c>
      <c r="T2495" s="122">
        <v>1.0779202979999999E-2</v>
      </c>
      <c r="U2495" s="122">
        <v>1.0746735972E-2</v>
      </c>
      <c r="V2495" s="122">
        <v>1.0708367580400001E-2</v>
      </c>
      <c r="W2495" s="122">
        <v>1.06862857136E-2</v>
      </c>
      <c r="X2495" s="122">
        <v>1.06618976436E-2</v>
      </c>
      <c r="Y2495" s="122">
        <v>1.08699168844E-2</v>
      </c>
      <c r="Z2495" s="122">
        <v>1.0906529037599999E-2</v>
      </c>
      <c r="AA2495" s="122">
        <v>1.0932941227599999E-2</v>
      </c>
      <c r="AB2495" s="122">
        <v>1.0956462848799999E-2</v>
      </c>
      <c r="AC2495" s="122">
        <v>1.09487112196E-2</v>
      </c>
      <c r="AD2495" s="122">
        <v>1.09455407432E-2</v>
      </c>
      <c r="AE2495" s="122">
        <v>1.09643970576E-2</v>
      </c>
      <c r="AF2495" s="122">
        <v>1.0907223135199999E-2</v>
      </c>
      <c r="AG2495" s="122">
        <v>1.08412560536E-2</v>
      </c>
      <c r="AH2495" s="122">
        <v>1.0773545487599999E-2</v>
      </c>
      <c r="AI2495" s="122">
        <v>1.0709256955600001E-2</v>
      </c>
      <c r="AJ2495" s="122">
        <v>1.0641524748399999E-2</v>
      </c>
      <c r="AK2495" s="122">
        <v>1.0641524748399999E-2</v>
      </c>
      <c r="AL2495" s="122">
        <v>0</v>
      </c>
    </row>
    <row r="2496" spans="1:38" hidden="1" x14ac:dyDescent="0.25">
      <c r="A2496" s="122" t="s">
        <v>1992</v>
      </c>
      <c r="B2496" s="122">
        <v>1</v>
      </c>
      <c r="C2496" s="122" t="s">
        <v>2187</v>
      </c>
      <c r="D2496" s="122" t="s">
        <v>2135</v>
      </c>
      <c r="E2496" s="122">
        <v>46</v>
      </c>
      <c r="F2496" s="122">
        <v>0</v>
      </c>
      <c r="G2496" s="122">
        <v>0</v>
      </c>
      <c r="H2496" s="122">
        <v>0</v>
      </c>
      <c r="I2496" s="122">
        <v>0</v>
      </c>
      <c r="J2496" s="122">
        <v>0</v>
      </c>
      <c r="K2496" s="122">
        <v>0</v>
      </c>
      <c r="L2496" s="122">
        <v>0</v>
      </c>
      <c r="M2496" s="122">
        <v>0</v>
      </c>
      <c r="N2496" s="122">
        <v>0</v>
      </c>
      <c r="O2496" s="122">
        <v>0</v>
      </c>
      <c r="P2496" s="122">
        <v>0</v>
      </c>
      <c r="Q2496" s="122">
        <v>0</v>
      </c>
      <c r="R2496" s="122">
        <v>0</v>
      </c>
      <c r="S2496" s="122">
        <v>0</v>
      </c>
      <c r="T2496" s="122">
        <v>0</v>
      </c>
      <c r="U2496" s="122">
        <v>0</v>
      </c>
      <c r="V2496" s="122">
        <v>0</v>
      </c>
      <c r="W2496" s="122">
        <v>0</v>
      </c>
      <c r="X2496" s="122">
        <v>0</v>
      </c>
      <c r="Y2496" s="122">
        <v>0</v>
      </c>
      <c r="Z2496" s="122">
        <v>0</v>
      </c>
      <c r="AA2496" s="122">
        <v>0</v>
      </c>
      <c r="AB2496" s="122">
        <v>0</v>
      </c>
      <c r="AC2496" s="122">
        <v>0</v>
      </c>
      <c r="AD2496" s="122">
        <v>0</v>
      </c>
      <c r="AE2496" s="122">
        <v>0</v>
      </c>
      <c r="AF2496" s="122">
        <v>0</v>
      </c>
      <c r="AG2496" s="122">
        <v>0</v>
      </c>
      <c r="AH2496" s="122">
        <v>0</v>
      </c>
      <c r="AI2496" s="122">
        <v>0</v>
      </c>
      <c r="AJ2496" s="122">
        <v>0</v>
      </c>
      <c r="AK2496" s="122">
        <v>0</v>
      </c>
      <c r="AL2496" s="122">
        <v>0</v>
      </c>
    </row>
    <row r="2497" spans="1:38" hidden="1" x14ac:dyDescent="0.25">
      <c r="A2497" s="122" t="s">
        <v>1992</v>
      </c>
      <c r="B2497" s="122">
        <v>1</v>
      </c>
      <c r="C2497" s="122" t="s">
        <v>2187</v>
      </c>
      <c r="D2497" s="122" t="s">
        <v>2102</v>
      </c>
      <c r="E2497" s="122">
        <v>46</v>
      </c>
      <c r="F2497" s="122">
        <v>3.14830080208E-2</v>
      </c>
      <c r="G2497" s="122">
        <v>3.2022547480000003E-2</v>
      </c>
      <c r="H2497" s="122">
        <v>3.2476150635599998E-2</v>
      </c>
      <c r="I2497" s="122">
        <v>3.28102475484E-2</v>
      </c>
      <c r="J2497" s="122">
        <v>3.3134939112800001E-2</v>
      </c>
      <c r="K2497" s="122">
        <v>3.3486761853999999E-2</v>
      </c>
      <c r="L2497" s="122">
        <v>3.3702403064399998E-2</v>
      </c>
      <c r="M2497" s="122">
        <v>3.3867392101200003E-2</v>
      </c>
      <c r="N2497" s="122">
        <v>3.4028622706400002E-2</v>
      </c>
      <c r="O2497" s="122">
        <v>3.4226235691200001E-2</v>
      </c>
      <c r="P2497" s="122">
        <v>3.42793827208E-2</v>
      </c>
      <c r="Q2497" s="122">
        <v>3.4435638557599998E-2</v>
      </c>
      <c r="R2497" s="122">
        <v>3.45694975724E-2</v>
      </c>
      <c r="S2497" s="122">
        <v>3.4631279874799997E-2</v>
      </c>
      <c r="T2497" s="122">
        <v>3.46820085108E-2</v>
      </c>
      <c r="U2497" s="122">
        <v>3.4742358988400002E-2</v>
      </c>
      <c r="V2497" s="122">
        <v>3.47553879876E-2</v>
      </c>
      <c r="W2497" s="122">
        <v>3.4818467507600002E-2</v>
      </c>
      <c r="X2497" s="122">
        <v>3.5006601260399998E-2</v>
      </c>
      <c r="Y2497" s="122">
        <v>3.5224470268399997E-2</v>
      </c>
      <c r="Z2497" s="122">
        <v>3.5309904159600003E-2</v>
      </c>
      <c r="AA2497" s="122">
        <v>3.54318509048E-2</v>
      </c>
      <c r="AB2497" s="122">
        <v>3.5644758794400003E-2</v>
      </c>
      <c r="AC2497" s="122">
        <v>3.5772087993600002E-2</v>
      </c>
      <c r="AD2497" s="122">
        <v>3.5889662001200001E-2</v>
      </c>
      <c r="AE2497" s="122">
        <v>3.6213890495999997E-2</v>
      </c>
      <c r="AF2497" s="122">
        <v>3.6424862938799998E-2</v>
      </c>
      <c r="AG2497" s="122">
        <v>3.6599660733999999E-2</v>
      </c>
      <c r="AH2497" s="122">
        <v>3.6653713166000003E-2</v>
      </c>
      <c r="AI2497" s="122">
        <v>3.6656043090799999E-2</v>
      </c>
      <c r="AJ2497" s="122">
        <v>3.6227573866399999E-2</v>
      </c>
      <c r="AK2497" s="122">
        <v>3.6227573866399999E-2</v>
      </c>
      <c r="AL2497" s="122">
        <v>0</v>
      </c>
    </row>
    <row r="2498" spans="1:38" hidden="1" x14ac:dyDescent="0.25">
      <c r="A2498" s="122" t="s">
        <v>1992</v>
      </c>
      <c r="B2498" s="122">
        <v>1</v>
      </c>
      <c r="C2498" s="122" t="s">
        <v>2187</v>
      </c>
      <c r="D2498" s="122" t="s">
        <v>2103</v>
      </c>
      <c r="E2498" s="122">
        <v>46</v>
      </c>
      <c r="F2498" s="122">
        <v>3.6461091844800002E-2</v>
      </c>
      <c r="G2498" s="122">
        <v>3.6526853935599998E-2</v>
      </c>
      <c r="H2498" s="122">
        <v>3.6496623125200002E-2</v>
      </c>
      <c r="I2498" s="122">
        <v>3.6504063341200002E-2</v>
      </c>
      <c r="J2498" s="122">
        <v>3.6423059265600001E-2</v>
      </c>
      <c r="K2498" s="122">
        <v>3.6452420995199998E-2</v>
      </c>
      <c r="L2498" s="122">
        <v>3.6378017712399999E-2</v>
      </c>
      <c r="M2498" s="122">
        <v>3.6269425914400001E-2</v>
      </c>
      <c r="N2498" s="122">
        <v>3.6145828787599997E-2</v>
      </c>
      <c r="O2498" s="122">
        <v>3.6029417283999998E-2</v>
      </c>
      <c r="P2498" s="122">
        <v>3.5924647805200001E-2</v>
      </c>
      <c r="Q2498" s="122">
        <v>3.5827592082800001E-2</v>
      </c>
      <c r="R2498" s="122">
        <v>3.5697620985599997E-2</v>
      </c>
      <c r="S2498" s="122">
        <v>3.5772588938799997E-2</v>
      </c>
      <c r="T2498" s="122">
        <v>3.5747213129599997E-2</v>
      </c>
      <c r="U2498" s="122">
        <v>3.5521658062799999E-2</v>
      </c>
      <c r="V2498" s="122">
        <v>3.54016535516E-2</v>
      </c>
      <c r="W2498" s="122">
        <v>3.5268534383600003E-2</v>
      </c>
      <c r="X2498" s="122">
        <v>3.5305773378399997E-2</v>
      </c>
      <c r="Y2498" s="122">
        <v>3.5117802426000003E-2</v>
      </c>
      <c r="Z2498" s="122">
        <v>3.4849498684000002E-2</v>
      </c>
      <c r="AA2498" s="122">
        <v>3.4626516397199998E-2</v>
      </c>
      <c r="AB2498" s="122">
        <v>3.4448594809999997E-2</v>
      </c>
      <c r="AC2498" s="122">
        <v>3.4371146952799997E-2</v>
      </c>
      <c r="AD2498" s="122">
        <v>3.42866935208E-2</v>
      </c>
      <c r="AE2498" s="122">
        <v>3.3920678394400001E-2</v>
      </c>
      <c r="AF2498" s="122">
        <v>3.3686314020800003E-2</v>
      </c>
      <c r="AG2498" s="122">
        <v>3.3298415469200003E-2</v>
      </c>
      <c r="AH2498" s="122">
        <v>3.2852743862400002E-2</v>
      </c>
      <c r="AI2498" s="122">
        <v>3.2543845779199998E-2</v>
      </c>
      <c r="AJ2498" s="122">
        <v>3.1787675866800001E-2</v>
      </c>
      <c r="AK2498" s="122">
        <v>3.1787675866800001E-2</v>
      </c>
      <c r="AL2498" s="122">
        <v>0</v>
      </c>
    </row>
    <row r="2499" spans="1:38" hidden="1" x14ac:dyDescent="0.25">
      <c r="A2499" s="122" t="s">
        <v>1992</v>
      </c>
      <c r="B2499" s="122">
        <v>1</v>
      </c>
      <c r="C2499" s="122" t="s">
        <v>2187</v>
      </c>
      <c r="D2499" s="122" t="s">
        <v>2104</v>
      </c>
      <c r="E2499" s="122">
        <v>46</v>
      </c>
      <c r="F2499" s="122">
        <v>0</v>
      </c>
      <c r="G2499" s="122">
        <v>0</v>
      </c>
      <c r="H2499" s="122">
        <v>0</v>
      </c>
      <c r="I2499" s="122">
        <v>0</v>
      </c>
      <c r="J2499" s="122">
        <v>0</v>
      </c>
      <c r="K2499" s="122">
        <v>0</v>
      </c>
      <c r="L2499" s="122">
        <v>0</v>
      </c>
      <c r="M2499" s="122">
        <v>0</v>
      </c>
      <c r="N2499" s="122">
        <v>0</v>
      </c>
      <c r="O2499" s="122">
        <v>0</v>
      </c>
      <c r="P2499" s="122">
        <v>0</v>
      </c>
      <c r="Q2499" s="122">
        <v>0</v>
      </c>
      <c r="R2499" s="122">
        <v>0</v>
      </c>
      <c r="S2499" s="122">
        <v>0</v>
      </c>
      <c r="T2499" s="122">
        <v>0</v>
      </c>
      <c r="U2499" s="122">
        <v>0</v>
      </c>
      <c r="V2499" s="122">
        <v>0</v>
      </c>
      <c r="W2499" s="122">
        <v>0</v>
      </c>
      <c r="X2499" s="122">
        <v>0</v>
      </c>
      <c r="Y2499" s="122">
        <v>0</v>
      </c>
      <c r="Z2499" s="122">
        <v>0</v>
      </c>
      <c r="AA2499" s="122">
        <v>0</v>
      </c>
      <c r="AB2499" s="122">
        <v>0</v>
      </c>
      <c r="AC2499" s="122">
        <v>0</v>
      </c>
      <c r="AD2499" s="122">
        <v>0</v>
      </c>
      <c r="AE2499" s="122">
        <v>0</v>
      </c>
      <c r="AF2499" s="122">
        <v>0</v>
      </c>
      <c r="AG2499" s="122">
        <v>0</v>
      </c>
      <c r="AH2499" s="122">
        <v>0</v>
      </c>
      <c r="AI2499" s="122">
        <v>0</v>
      </c>
      <c r="AJ2499" s="122">
        <v>0</v>
      </c>
      <c r="AK2499" s="122">
        <v>0</v>
      </c>
      <c r="AL2499" s="122">
        <v>0</v>
      </c>
    </row>
    <row r="2500" spans="1:38" hidden="1" x14ac:dyDescent="0.25">
      <c r="A2500" s="122" t="s">
        <v>1992</v>
      </c>
      <c r="B2500" s="122">
        <v>1</v>
      </c>
      <c r="C2500" s="122" t="s">
        <v>2187</v>
      </c>
      <c r="D2500" s="122" t="s">
        <v>2105</v>
      </c>
      <c r="E2500" s="122">
        <v>46</v>
      </c>
      <c r="F2500" s="122">
        <v>1.3677777811599999E-2</v>
      </c>
      <c r="G2500" s="122">
        <v>1.38426125068E-2</v>
      </c>
      <c r="H2500" s="122">
        <v>1.4064473841600001E-2</v>
      </c>
      <c r="I2500" s="122">
        <v>1.4256837585199999E-2</v>
      </c>
      <c r="J2500" s="122">
        <v>1.4339701734400001E-2</v>
      </c>
      <c r="K2500" s="122">
        <v>1.43899463596E-2</v>
      </c>
      <c r="L2500" s="122">
        <v>1.44660811176E-2</v>
      </c>
      <c r="M2500" s="122">
        <v>1.45240456004E-2</v>
      </c>
      <c r="N2500" s="122">
        <v>1.4850878719600001E-2</v>
      </c>
      <c r="O2500" s="122">
        <v>1.4871340366399999E-2</v>
      </c>
      <c r="P2500" s="122">
        <v>1.4838469813999999E-2</v>
      </c>
      <c r="Q2500" s="122">
        <v>1.4729192581599999E-2</v>
      </c>
      <c r="R2500" s="122">
        <v>1.4600253704400001E-2</v>
      </c>
      <c r="S2500" s="122">
        <v>1.4525689416E-2</v>
      </c>
      <c r="T2500" s="122">
        <v>1.44415470472E-2</v>
      </c>
      <c r="U2500" s="122">
        <v>1.4304027572800001E-2</v>
      </c>
      <c r="V2500" s="122">
        <v>1.41053736348E-2</v>
      </c>
      <c r="W2500" s="122">
        <v>1.39808643632E-2</v>
      </c>
      <c r="X2500" s="122">
        <v>1.3825739443600001E-2</v>
      </c>
      <c r="Y2500" s="122">
        <v>1.3703030121199999E-2</v>
      </c>
      <c r="Z2500" s="122">
        <v>1.35331333396E-2</v>
      </c>
      <c r="AA2500" s="122">
        <v>1.3304380829599999E-2</v>
      </c>
      <c r="AB2500" s="122">
        <v>1.30416328728E-2</v>
      </c>
      <c r="AC2500" s="122">
        <v>1.2918480094800001E-2</v>
      </c>
      <c r="AD2500" s="122">
        <v>1.2709570216000001E-2</v>
      </c>
      <c r="AE2500" s="122">
        <v>1.2673100263600001E-2</v>
      </c>
      <c r="AF2500" s="122">
        <v>1.2600194824000001E-2</v>
      </c>
      <c r="AG2500" s="122">
        <v>1.2427800798E-2</v>
      </c>
      <c r="AH2500" s="122">
        <v>1.22544860256E-2</v>
      </c>
      <c r="AI2500" s="122">
        <v>1.20823060288E-2</v>
      </c>
      <c r="AJ2500" s="122">
        <v>1.15881679928E-2</v>
      </c>
      <c r="AK2500" s="122">
        <v>1.15881679928E-2</v>
      </c>
      <c r="AL2500" s="122">
        <v>0</v>
      </c>
    </row>
    <row r="2501" spans="1:38" hidden="1" x14ac:dyDescent="0.25">
      <c r="A2501" s="122" t="s">
        <v>1992</v>
      </c>
      <c r="B2501" s="122">
        <v>1</v>
      </c>
      <c r="C2501" s="122" t="s">
        <v>2187</v>
      </c>
      <c r="D2501" s="122" t="s">
        <v>475</v>
      </c>
      <c r="E2501" s="122">
        <v>46</v>
      </c>
      <c r="F2501" s="122">
        <v>3.1949153812800002E-2</v>
      </c>
      <c r="G2501" s="122">
        <v>3.2208182831999999E-2</v>
      </c>
      <c r="H2501" s="122">
        <v>3.2496006141199997E-2</v>
      </c>
      <c r="I2501" s="122">
        <v>3.2655429030000002E-2</v>
      </c>
      <c r="J2501" s="122">
        <v>3.2823960425199999E-2</v>
      </c>
      <c r="K2501" s="122">
        <v>3.2973203407200002E-2</v>
      </c>
      <c r="L2501" s="122">
        <v>3.3129470415999999E-2</v>
      </c>
      <c r="M2501" s="122">
        <v>3.3232731733600002E-2</v>
      </c>
      <c r="N2501" s="122">
        <v>3.3375091862000002E-2</v>
      </c>
      <c r="O2501" s="122">
        <v>3.3421534369999999E-2</v>
      </c>
      <c r="P2501" s="122">
        <v>3.3448175482399999E-2</v>
      </c>
      <c r="Q2501" s="122">
        <v>3.3439626040800002E-2</v>
      </c>
      <c r="R2501" s="122">
        <v>3.3462583965999999E-2</v>
      </c>
      <c r="S2501" s="122">
        <v>3.35262340868E-2</v>
      </c>
      <c r="T2501" s="122">
        <v>3.3550907756800002E-2</v>
      </c>
      <c r="U2501" s="122">
        <v>3.36042775012E-2</v>
      </c>
      <c r="V2501" s="122">
        <v>3.3611472218800002E-2</v>
      </c>
      <c r="W2501" s="122">
        <v>3.3586454652800003E-2</v>
      </c>
      <c r="X2501" s="122">
        <v>3.3588225473599999E-2</v>
      </c>
      <c r="Y2501" s="122">
        <v>3.3672689237600001E-2</v>
      </c>
      <c r="Z2501" s="122">
        <v>3.3696521902400002E-2</v>
      </c>
      <c r="AA2501" s="122">
        <v>3.3747989883999997E-2</v>
      </c>
      <c r="AB2501" s="122">
        <v>3.3824772979200002E-2</v>
      </c>
      <c r="AC2501" s="122">
        <v>3.3900684182399998E-2</v>
      </c>
      <c r="AD2501" s="122">
        <v>3.4228111024800001E-2</v>
      </c>
      <c r="AE2501" s="122">
        <v>3.4346316804799999E-2</v>
      </c>
      <c r="AF2501" s="122">
        <v>3.4383454739200001E-2</v>
      </c>
      <c r="AG2501" s="122">
        <v>3.4371385781599997E-2</v>
      </c>
      <c r="AH2501" s="122">
        <v>3.4382468889999997E-2</v>
      </c>
      <c r="AI2501" s="122">
        <v>3.4364671558E-2</v>
      </c>
      <c r="AJ2501" s="122">
        <v>3.4175051374800001E-2</v>
      </c>
      <c r="AK2501" s="122">
        <v>3.4175051374800001E-2</v>
      </c>
      <c r="AL2501" s="122">
        <v>0</v>
      </c>
    </row>
    <row r="2502" spans="1:38" hidden="1" x14ac:dyDescent="0.25">
      <c r="A2502" s="122" t="s">
        <v>1992</v>
      </c>
      <c r="B2502" s="122">
        <v>1</v>
      </c>
      <c r="C2502" s="122" t="s">
        <v>2187</v>
      </c>
      <c r="D2502" s="122" t="s">
        <v>2106</v>
      </c>
      <c r="E2502" s="122">
        <v>46</v>
      </c>
      <c r="F2502" s="122">
        <v>0</v>
      </c>
      <c r="G2502" s="122">
        <v>0</v>
      </c>
      <c r="H2502" s="122">
        <v>0</v>
      </c>
      <c r="I2502" s="122">
        <v>0</v>
      </c>
      <c r="J2502" s="122">
        <v>0</v>
      </c>
      <c r="K2502" s="122">
        <v>0</v>
      </c>
      <c r="L2502" s="122">
        <v>0</v>
      </c>
      <c r="M2502" s="122">
        <v>0</v>
      </c>
      <c r="N2502" s="122">
        <v>0</v>
      </c>
      <c r="O2502" s="122">
        <v>0</v>
      </c>
      <c r="P2502" s="122">
        <v>0</v>
      </c>
      <c r="Q2502" s="122">
        <v>0</v>
      </c>
      <c r="R2502" s="122">
        <v>0</v>
      </c>
      <c r="S2502" s="122">
        <v>0</v>
      </c>
      <c r="T2502" s="122">
        <v>0</v>
      </c>
      <c r="U2502" s="122">
        <v>0</v>
      </c>
      <c r="V2502" s="122">
        <v>0</v>
      </c>
      <c r="W2502" s="122">
        <v>0</v>
      </c>
      <c r="X2502" s="122">
        <v>0</v>
      </c>
      <c r="Y2502" s="122">
        <v>0</v>
      </c>
      <c r="Z2502" s="122">
        <v>0</v>
      </c>
      <c r="AA2502" s="122">
        <v>0</v>
      </c>
      <c r="AB2502" s="122">
        <v>0</v>
      </c>
      <c r="AC2502" s="122">
        <v>0</v>
      </c>
      <c r="AD2502" s="122">
        <v>0</v>
      </c>
      <c r="AE2502" s="122">
        <v>0</v>
      </c>
      <c r="AF2502" s="122">
        <v>0</v>
      </c>
      <c r="AG2502" s="122">
        <v>0</v>
      </c>
      <c r="AH2502" s="122">
        <v>0</v>
      </c>
      <c r="AI2502" s="122">
        <v>0</v>
      </c>
      <c r="AJ2502" s="122">
        <v>0</v>
      </c>
      <c r="AK2502" s="122">
        <v>0</v>
      </c>
      <c r="AL2502" s="122">
        <v>0</v>
      </c>
    </row>
    <row r="2503" spans="1:38" hidden="1" x14ac:dyDescent="0.25">
      <c r="A2503" s="122" t="s">
        <v>1992</v>
      </c>
      <c r="B2503" s="122">
        <v>1</v>
      </c>
      <c r="C2503" s="122" t="s">
        <v>2187</v>
      </c>
      <c r="D2503" s="122" t="s">
        <v>2107</v>
      </c>
      <c r="E2503" s="122">
        <v>46</v>
      </c>
      <c r="F2503" s="122">
        <v>0</v>
      </c>
      <c r="G2503" s="122">
        <v>0</v>
      </c>
      <c r="H2503" s="122">
        <v>0</v>
      </c>
      <c r="I2503" s="122">
        <v>0</v>
      </c>
      <c r="J2503" s="122">
        <v>0</v>
      </c>
      <c r="K2503" s="122">
        <v>0</v>
      </c>
      <c r="L2503" s="122">
        <v>0</v>
      </c>
      <c r="M2503" s="122">
        <v>0</v>
      </c>
      <c r="N2503" s="122">
        <v>0</v>
      </c>
      <c r="O2503" s="122">
        <v>0</v>
      </c>
      <c r="P2503" s="122">
        <v>0</v>
      </c>
      <c r="Q2503" s="122">
        <v>0</v>
      </c>
      <c r="R2503" s="122">
        <v>0</v>
      </c>
      <c r="S2503" s="122">
        <v>0</v>
      </c>
      <c r="T2503" s="122">
        <v>0</v>
      </c>
      <c r="U2503" s="122">
        <v>0</v>
      </c>
      <c r="V2503" s="122">
        <v>0</v>
      </c>
      <c r="W2503" s="122">
        <v>0</v>
      </c>
      <c r="X2503" s="122">
        <v>0</v>
      </c>
      <c r="Y2503" s="122">
        <v>0</v>
      </c>
      <c r="Z2503" s="122">
        <v>0</v>
      </c>
      <c r="AA2503" s="122">
        <v>0</v>
      </c>
      <c r="AB2503" s="122">
        <v>0</v>
      </c>
      <c r="AC2503" s="122">
        <v>0</v>
      </c>
      <c r="AD2503" s="122">
        <v>0</v>
      </c>
      <c r="AE2503" s="122">
        <v>0</v>
      </c>
      <c r="AF2503" s="122">
        <v>0</v>
      </c>
      <c r="AG2503" s="122">
        <v>0</v>
      </c>
      <c r="AH2503" s="122">
        <v>0</v>
      </c>
      <c r="AI2503" s="122">
        <v>0</v>
      </c>
      <c r="AJ2503" s="122">
        <v>0</v>
      </c>
      <c r="AK2503" s="122">
        <v>0</v>
      </c>
      <c r="AL2503" s="122">
        <v>0</v>
      </c>
    </row>
    <row r="2504" spans="1:38" hidden="1" x14ac:dyDescent="0.25">
      <c r="A2504" s="122" t="s">
        <v>1992</v>
      </c>
      <c r="B2504" s="122">
        <v>1</v>
      </c>
      <c r="C2504" s="122" t="s">
        <v>2187</v>
      </c>
      <c r="D2504" s="122" t="s">
        <v>2108</v>
      </c>
      <c r="E2504" s="122">
        <v>46</v>
      </c>
      <c r="F2504" s="122">
        <v>3.8548479356800003E-2</v>
      </c>
      <c r="G2504" s="122">
        <v>3.9462124088800003E-2</v>
      </c>
      <c r="H2504" s="122">
        <v>4.0517099655199999E-2</v>
      </c>
      <c r="I2504" s="122">
        <v>4.1948134149599997E-2</v>
      </c>
      <c r="J2504" s="122">
        <v>4.2792529567199998E-2</v>
      </c>
      <c r="K2504" s="122">
        <v>4.3670879865199998E-2</v>
      </c>
      <c r="L2504" s="122">
        <v>4.4380071923600002E-2</v>
      </c>
      <c r="M2504" s="122">
        <v>4.4926153862800002E-2</v>
      </c>
      <c r="N2504" s="122">
        <v>4.5368137740800001E-2</v>
      </c>
      <c r="O2504" s="122">
        <v>4.5766122172400003E-2</v>
      </c>
      <c r="P2504" s="122">
        <v>4.5990593233199997E-2</v>
      </c>
      <c r="Q2504" s="122">
        <v>4.5985526081600003E-2</v>
      </c>
      <c r="R2504" s="122">
        <v>4.6286518793199997E-2</v>
      </c>
      <c r="S2504" s="122">
        <v>4.6509920715999999E-2</v>
      </c>
      <c r="T2504" s="122">
        <v>4.6640289715599997E-2</v>
      </c>
      <c r="U2504" s="122">
        <v>4.64392858272E-2</v>
      </c>
      <c r="V2504" s="122">
        <v>4.6237103892000003E-2</v>
      </c>
      <c r="W2504" s="122">
        <v>4.6245124013200002E-2</v>
      </c>
      <c r="X2504" s="122">
        <v>4.61791878856E-2</v>
      </c>
      <c r="Y2504" s="122">
        <v>4.6046313182800003E-2</v>
      </c>
      <c r="Z2504" s="122">
        <v>4.61201193516E-2</v>
      </c>
      <c r="AA2504" s="122">
        <v>4.60407028956E-2</v>
      </c>
      <c r="AB2504" s="122">
        <v>4.5923777185999999E-2</v>
      </c>
      <c r="AC2504" s="122">
        <v>4.5798855331599997E-2</v>
      </c>
      <c r="AD2504" s="122">
        <v>4.5513416678800003E-2</v>
      </c>
      <c r="AE2504" s="122">
        <v>4.5352834016000002E-2</v>
      </c>
      <c r="AF2504" s="122">
        <v>4.5270204882000002E-2</v>
      </c>
      <c r="AG2504" s="122">
        <v>4.5218167330000003E-2</v>
      </c>
      <c r="AH2504" s="122">
        <v>4.5078578215999997E-2</v>
      </c>
      <c r="AI2504" s="122">
        <v>4.4960699590799999E-2</v>
      </c>
      <c r="AJ2504" s="122">
        <v>4.3563681649599999E-2</v>
      </c>
      <c r="AK2504" s="122">
        <v>4.3563681649599999E-2</v>
      </c>
      <c r="AL2504" s="122">
        <v>0</v>
      </c>
    </row>
    <row r="2505" spans="1:38" hidden="1" x14ac:dyDescent="0.25">
      <c r="A2505" s="122" t="s">
        <v>1992</v>
      </c>
      <c r="B2505" s="122">
        <v>1</v>
      </c>
      <c r="C2505" s="122" t="s">
        <v>2187</v>
      </c>
      <c r="D2505" s="122" t="s">
        <v>2109</v>
      </c>
      <c r="E2505" s="122">
        <v>46</v>
      </c>
      <c r="F2505" s="122">
        <v>1.1481156428E-3</v>
      </c>
      <c r="G2505" s="122">
        <v>1.2017675376E-3</v>
      </c>
      <c r="H2505" s="122">
        <v>1.2743108223999999E-3</v>
      </c>
      <c r="I2505" s="122">
        <v>1.3230190764E-3</v>
      </c>
      <c r="J2505" s="122">
        <v>1.3882255407999999E-3</v>
      </c>
      <c r="K2505" s="122">
        <v>1.4556860584E-3</v>
      </c>
      <c r="L2505" s="122">
        <v>1.5372193424000001E-3</v>
      </c>
      <c r="M2505" s="122">
        <v>1.5926191819999999E-3</v>
      </c>
      <c r="N2505" s="122">
        <v>1.6243130344000001E-3</v>
      </c>
      <c r="O2505" s="122">
        <v>1.6583093296E-3</v>
      </c>
      <c r="P2505" s="122">
        <v>1.6568918268E-3</v>
      </c>
      <c r="Q2505" s="122">
        <v>1.6696035496E-3</v>
      </c>
      <c r="R2505" s="122">
        <v>1.6964082016000001E-3</v>
      </c>
      <c r="S2505" s="122">
        <v>1.7114102712E-3</v>
      </c>
      <c r="T2505" s="122">
        <v>1.7169888231999999E-3</v>
      </c>
      <c r="U2505" s="122">
        <v>1.7178616672000001E-3</v>
      </c>
      <c r="V2505" s="122">
        <v>1.7187304764000001E-3</v>
      </c>
      <c r="W2505" s="122">
        <v>1.7172524824E-3</v>
      </c>
      <c r="X2505" s="122">
        <v>1.7157744856000001E-3</v>
      </c>
      <c r="Y2505" s="122">
        <v>1.721312712E-3</v>
      </c>
      <c r="Z2505" s="122">
        <v>1.7198286672E-3</v>
      </c>
      <c r="AA2505" s="122">
        <v>1.7183446223999999E-3</v>
      </c>
      <c r="AB2505" s="122">
        <v>1.7168605803999999E-3</v>
      </c>
      <c r="AC2505" s="122">
        <v>1.7223685584E-3</v>
      </c>
      <c r="AD2505" s="122">
        <v>1.7208784656000001E-3</v>
      </c>
      <c r="AE2505" s="122">
        <v>1.7380015072E-3</v>
      </c>
      <c r="AF2505" s="122">
        <v>1.7434691596E-3</v>
      </c>
      <c r="AG2505" s="122">
        <v>1.7466021047999999E-3</v>
      </c>
      <c r="AH2505" s="122">
        <v>1.7497269832E-3</v>
      </c>
      <c r="AI2505" s="122">
        <v>1.7574809504000001E-3</v>
      </c>
      <c r="AJ2505" s="122">
        <v>1.7559525480000001E-3</v>
      </c>
      <c r="AK2505" s="122">
        <v>1.7559525480000001E-3</v>
      </c>
      <c r="AL2505" s="122">
        <v>0</v>
      </c>
    </row>
    <row r="2506" spans="1:38" hidden="1" x14ac:dyDescent="0.25">
      <c r="A2506" s="122" t="s">
        <v>1992</v>
      </c>
      <c r="B2506" s="122">
        <v>1</v>
      </c>
      <c r="C2506" s="122" t="s">
        <v>2187</v>
      </c>
      <c r="D2506" s="122" t="s">
        <v>2110</v>
      </c>
      <c r="E2506" s="122">
        <v>46</v>
      </c>
      <c r="F2506" s="122">
        <v>2.5132524720799999E-2</v>
      </c>
      <c r="G2506" s="122">
        <v>2.5214226080399998E-2</v>
      </c>
      <c r="H2506" s="122">
        <v>2.51943015548E-2</v>
      </c>
      <c r="I2506" s="122">
        <v>2.5160789390799999E-2</v>
      </c>
      <c r="J2506" s="122">
        <v>2.51508317648E-2</v>
      </c>
      <c r="K2506" s="122">
        <v>2.5231345064800001E-2</v>
      </c>
      <c r="L2506" s="122">
        <v>2.51153095788E-2</v>
      </c>
      <c r="M2506" s="122">
        <v>2.50009159904E-2</v>
      </c>
      <c r="N2506" s="122">
        <v>2.48354953952E-2</v>
      </c>
      <c r="O2506" s="122">
        <v>2.46596297304E-2</v>
      </c>
      <c r="P2506" s="122">
        <v>2.45411218024E-2</v>
      </c>
      <c r="Q2506" s="122">
        <v>2.44603857344E-2</v>
      </c>
      <c r="R2506" s="122">
        <v>2.4407072090800001E-2</v>
      </c>
      <c r="S2506" s="122">
        <v>2.4496253857600001E-2</v>
      </c>
      <c r="T2506" s="122">
        <v>2.5215907295599999E-2</v>
      </c>
      <c r="U2506" s="122">
        <v>2.5235967254399999E-2</v>
      </c>
      <c r="V2506" s="122">
        <v>2.5471316595200001E-2</v>
      </c>
      <c r="W2506" s="122">
        <v>2.6317018372400001E-2</v>
      </c>
      <c r="X2506" s="122">
        <v>2.6444502280000001E-2</v>
      </c>
      <c r="Y2506" s="122">
        <v>2.6896733544799999E-2</v>
      </c>
      <c r="Z2506" s="122">
        <v>2.70266103716E-2</v>
      </c>
      <c r="AA2506" s="122">
        <v>2.7533561372800001E-2</v>
      </c>
      <c r="AB2506" s="122">
        <v>2.79996236548E-2</v>
      </c>
      <c r="AC2506" s="122">
        <v>2.88332823548E-2</v>
      </c>
      <c r="AD2506" s="122">
        <v>2.8796632438E-2</v>
      </c>
      <c r="AE2506" s="122">
        <v>2.9011735045999999E-2</v>
      </c>
      <c r="AF2506" s="122">
        <v>2.8982232353200001E-2</v>
      </c>
      <c r="AG2506" s="122">
        <v>2.9378001573199999E-2</v>
      </c>
      <c r="AH2506" s="122">
        <v>2.9677155947599999E-2</v>
      </c>
      <c r="AI2506" s="122">
        <v>3.0023359760799999E-2</v>
      </c>
      <c r="AJ2506" s="122">
        <v>2.93640747204E-2</v>
      </c>
      <c r="AK2506" s="122">
        <v>2.93640747204E-2</v>
      </c>
      <c r="AL2506" s="122">
        <v>0</v>
      </c>
    </row>
    <row r="2507" spans="1:38" hidden="1" x14ac:dyDescent="0.25">
      <c r="A2507" s="122" t="s">
        <v>1992</v>
      </c>
      <c r="B2507" s="122">
        <v>1</v>
      </c>
      <c r="C2507" s="122" t="s">
        <v>2187</v>
      </c>
      <c r="D2507" s="122" t="s">
        <v>2111</v>
      </c>
      <c r="E2507" s="122">
        <v>46</v>
      </c>
      <c r="F2507" s="122">
        <v>0.96755336384000001</v>
      </c>
      <c r="G2507" s="122">
        <v>0.97394163243999998</v>
      </c>
      <c r="H2507" s="122">
        <v>0.98045047836120003</v>
      </c>
      <c r="I2507" s="122">
        <v>0.98469106576959997</v>
      </c>
      <c r="J2507" s="122">
        <v>0.98982671427919999</v>
      </c>
      <c r="K2507" s="122">
        <v>0.99384113991120004</v>
      </c>
      <c r="L2507" s="122">
        <v>1.0001005186172001</v>
      </c>
      <c r="M2507" s="122">
        <v>1.0046812847568001</v>
      </c>
      <c r="N2507" s="122">
        <v>1.0087535073</v>
      </c>
      <c r="O2507" s="122">
        <v>1.0115770503384001</v>
      </c>
      <c r="P2507" s="122">
        <v>1.0135405364028001</v>
      </c>
      <c r="Q2507" s="122">
        <v>1.0150141125712</v>
      </c>
      <c r="R2507" s="122">
        <v>1.0156999099968</v>
      </c>
      <c r="S2507" s="122">
        <v>1.0162356573152</v>
      </c>
      <c r="T2507" s="122">
        <v>1.0166165772336</v>
      </c>
      <c r="U2507" s="122">
        <v>1.0172781220111999</v>
      </c>
      <c r="V2507" s="122">
        <v>1.0186181485507999</v>
      </c>
      <c r="W2507" s="122">
        <v>1.0197850486432001</v>
      </c>
      <c r="X2507" s="122">
        <v>1.0205509925576</v>
      </c>
      <c r="Y2507" s="122">
        <v>1.0208963923368</v>
      </c>
      <c r="Z2507" s="122">
        <v>1.0220114166612</v>
      </c>
      <c r="AA2507" s="122">
        <v>1.0227471751307999</v>
      </c>
      <c r="AB2507" s="122">
        <v>1.0240458680283999</v>
      </c>
      <c r="AC2507" s="122">
        <v>1.0250190007568001</v>
      </c>
      <c r="AD2507" s="122">
        <v>1.0261056977472001</v>
      </c>
      <c r="AE2507" s="122">
        <v>1.028112721594</v>
      </c>
      <c r="AF2507" s="122">
        <v>1.0305782495316</v>
      </c>
      <c r="AG2507" s="122">
        <v>1.0397419127284</v>
      </c>
      <c r="AH2507" s="122">
        <v>1.044743565474</v>
      </c>
      <c r="AI2507" s="122">
        <v>1.0546794038816001</v>
      </c>
      <c r="AJ2507" s="122">
        <v>1.0500652214304</v>
      </c>
      <c r="AK2507" s="122">
        <v>1.0500652214304</v>
      </c>
      <c r="AL2507" s="122">
        <v>0</v>
      </c>
    </row>
    <row r="2508" spans="1:38" hidden="1" x14ac:dyDescent="0.25">
      <c r="A2508" s="122" t="s">
        <v>1992</v>
      </c>
      <c r="B2508" s="122">
        <v>1</v>
      </c>
      <c r="C2508" s="122" t="s">
        <v>2187</v>
      </c>
      <c r="D2508" s="122" t="s">
        <v>2112</v>
      </c>
      <c r="E2508" s="122">
        <v>46</v>
      </c>
      <c r="F2508" s="122">
        <v>0.52026579761519998</v>
      </c>
      <c r="G2508" s="122">
        <v>0.52389698617760005</v>
      </c>
      <c r="H2508" s="122">
        <v>0.526768050564</v>
      </c>
      <c r="I2508" s="122">
        <v>0.53010011856759998</v>
      </c>
      <c r="J2508" s="122">
        <v>0.53150544703760005</v>
      </c>
      <c r="K2508" s="122">
        <v>0.53237885086680004</v>
      </c>
      <c r="L2508" s="122">
        <v>0.53284146636840002</v>
      </c>
      <c r="M2508" s="122">
        <v>0.53288578159319999</v>
      </c>
      <c r="N2508" s="122">
        <v>0.53188678110679999</v>
      </c>
      <c r="O2508" s="122">
        <v>0.53229966411719998</v>
      </c>
      <c r="P2508" s="122">
        <v>0.53093540965079999</v>
      </c>
      <c r="Q2508" s="122">
        <v>0.52920564777919998</v>
      </c>
      <c r="R2508" s="122">
        <v>0.52728761769599997</v>
      </c>
      <c r="S2508" s="122">
        <v>0.52486249847080002</v>
      </c>
      <c r="T2508" s="122">
        <v>0.52174699568880001</v>
      </c>
      <c r="U2508" s="122">
        <v>0.51996191254559998</v>
      </c>
      <c r="V2508" s="122">
        <v>0.52100940797079998</v>
      </c>
      <c r="W2508" s="122">
        <v>0.51843659577080003</v>
      </c>
      <c r="X2508" s="122">
        <v>0.51526093865120004</v>
      </c>
      <c r="Y2508" s="122">
        <v>0.51287664009959999</v>
      </c>
      <c r="Z2508" s="122">
        <v>0.51009107633119999</v>
      </c>
      <c r="AA2508" s="122">
        <v>0.50743946196440004</v>
      </c>
      <c r="AB2508" s="122">
        <v>0.50494614203599997</v>
      </c>
      <c r="AC2508" s="122">
        <v>0.50211248355799998</v>
      </c>
      <c r="AD2508" s="122">
        <v>0.49937968471159999</v>
      </c>
      <c r="AE2508" s="122">
        <v>0.49727270969039999</v>
      </c>
      <c r="AF2508" s="122">
        <v>0.49555481144960001</v>
      </c>
      <c r="AG2508" s="122">
        <v>0.49457401829359998</v>
      </c>
      <c r="AH2508" s="122">
        <v>0.49329195696200001</v>
      </c>
      <c r="AI2508" s="122">
        <v>0.49256126914960002</v>
      </c>
      <c r="AJ2508" s="122">
        <v>0.48560838730599998</v>
      </c>
      <c r="AK2508" s="122">
        <v>0.48560838730599998</v>
      </c>
      <c r="AL2508" s="122">
        <v>0</v>
      </c>
    </row>
    <row r="2509" spans="1:38" hidden="1" x14ac:dyDescent="0.25">
      <c r="A2509" s="122" t="s">
        <v>1992</v>
      </c>
      <c r="B2509" s="122">
        <v>1</v>
      </c>
      <c r="C2509" s="122" t="s">
        <v>2187</v>
      </c>
      <c r="D2509" s="122" t="s">
        <v>2113</v>
      </c>
      <c r="E2509" s="122">
        <v>46</v>
      </c>
      <c r="F2509" s="122">
        <v>3.5909454000000003E-4</v>
      </c>
      <c r="G2509" s="122">
        <v>3.7977952040000001E-4</v>
      </c>
      <c r="H2509" s="122">
        <v>4.2462152880000002E-4</v>
      </c>
      <c r="I2509" s="122">
        <v>4.3058770720000002E-4</v>
      </c>
      <c r="J2509" s="122">
        <v>4.505525052E-4</v>
      </c>
      <c r="K2509" s="122">
        <v>4.7629790320000002E-4</v>
      </c>
      <c r="L2509" s="122">
        <v>4.8981263519999997E-4</v>
      </c>
      <c r="M2509" s="122">
        <v>4.9722217719999997E-4</v>
      </c>
      <c r="N2509" s="122">
        <v>5.0255946439999998E-4</v>
      </c>
      <c r="O2509" s="122">
        <v>5.1565831800000003E-4</v>
      </c>
      <c r="P2509" s="122">
        <v>5.285948752E-4</v>
      </c>
      <c r="Q2509" s="122">
        <v>5.3166718079999996E-4</v>
      </c>
      <c r="R2509" s="122">
        <v>5.3274837840000002E-4</v>
      </c>
      <c r="S2509" s="122">
        <v>5.3186890120000005E-4</v>
      </c>
      <c r="T2509" s="122">
        <v>5.3287909360000003E-4</v>
      </c>
      <c r="U2509" s="122">
        <v>5.3384871400000004E-4</v>
      </c>
      <c r="V2509" s="122">
        <v>5.3477776239999996E-4</v>
      </c>
      <c r="W2509" s="122">
        <v>5.3190717439999995E-4</v>
      </c>
      <c r="X2509" s="122">
        <v>5.2903658640000004E-4</v>
      </c>
      <c r="Y2509" s="122">
        <v>5.2802524319999996E-4</v>
      </c>
      <c r="Z2509" s="122">
        <v>5.2514451080000002E-4</v>
      </c>
      <c r="AA2509" s="122">
        <v>5.2226377839999997E-4</v>
      </c>
      <c r="AB2509" s="122">
        <v>5.2304067479999996E-4</v>
      </c>
      <c r="AC2509" s="122">
        <v>5.310516792E-4</v>
      </c>
      <c r="AD2509" s="122">
        <v>5.4436653879999996E-4</v>
      </c>
      <c r="AE2509" s="122">
        <v>5.4311175240000004E-4</v>
      </c>
      <c r="AF2509" s="122">
        <v>5.4183667999999996E-4</v>
      </c>
      <c r="AG2509" s="122">
        <v>5.4765370520000001E-4</v>
      </c>
      <c r="AH2509" s="122">
        <v>5.4452953240000004E-4</v>
      </c>
      <c r="AI2509" s="122">
        <v>5.4316316879999996E-4</v>
      </c>
      <c r="AJ2509" s="122">
        <v>5.4002885159999995E-4</v>
      </c>
      <c r="AK2509" s="122">
        <v>5.4002885159999995E-4</v>
      </c>
      <c r="AL2509" s="122">
        <v>0</v>
      </c>
    </row>
    <row r="2510" spans="1:38" hidden="1" x14ac:dyDescent="0.25">
      <c r="A2510" s="122" t="s">
        <v>1992</v>
      </c>
      <c r="B2510" s="122">
        <v>1</v>
      </c>
      <c r="C2510" s="122" t="s">
        <v>2187</v>
      </c>
      <c r="D2510" s="122" t="s">
        <v>2114</v>
      </c>
      <c r="E2510" s="122">
        <v>46</v>
      </c>
      <c r="F2510" s="122">
        <v>2.3211817072807999</v>
      </c>
      <c r="G2510" s="122">
        <v>2.3234102757488002</v>
      </c>
      <c r="H2510" s="122">
        <v>2.3365487126911999</v>
      </c>
      <c r="I2510" s="122">
        <v>2.3426011656319998</v>
      </c>
      <c r="J2510" s="122">
        <v>2.3517299226147999</v>
      </c>
      <c r="K2510" s="122">
        <v>2.3546075405664002</v>
      </c>
      <c r="L2510" s="122">
        <v>2.3557924038375999</v>
      </c>
      <c r="M2510" s="122">
        <v>2.3566934538840001</v>
      </c>
      <c r="N2510" s="122">
        <v>2.360960318164</v>
      </c>
      <c r="O2510" s="122">
        <v>2.3658131133503999</v>
      </c>
      <c r="P2510" s="122">
        <v>2.3681394993143998</v>
      </c>
      <c r="Q2510" s="122">
        <v>2.3730230207376</v>
      </c>
      <c r="R2510" s="122">
        <v>2.3744458852632002</v>
      </c>
      <c r="S2510" s="122">
        <v>2.3754238067364</v>
      </c>
      <c r="T2510" s="122">
        <v>2.3759457961176</v>
      </c>
      <c r="U2510" s="122">
        <v>2.3797466503720002</v>
      </c>
      <c r="V2510" s="122">
        <v>2.3827786378844</v>
      </c>
      <c r="W2510" s="122">
        <v>2.3894758155744</v>
      </c>
      <c r="X2510" s="122">
        <v>2.3903573185323999</v>
      </c>
      <c r="Y2510" s="122">
        <v>2.3976957368196001</v>
      </c>
      <c r="Z2510" s="122">
        <v>2.4035948634936002</v>
      </c>
      <c r="AA2510" s="122">
        <v>2.4105767246036001</v>
      </c>
      <c r="AB2510" s="122">
        <v>2.4146090273648002</v>
      </c>
      <c r="AC2510" s="122">
        <v>2.4191357873368</v>
      </c>
      <c r="AD2510" s="122">
        <v>2.4228549871456</v>
      </c>
      <c r="AE2510" s="122">
        <v>2.4306977694244001</v>
      </c>
      <c r="AF2510" s="122">
        <v>2.4400054117628001</v>
      </c>
      <c r="AG2510" s="122">
        <v>2.4451380370983999</v>
      </c>
      <c r="AH2510" s="122">
        <v>2.4564256500727999</v>
      </c>
      <c r="AI2510" s="122">
        <v>2.4658222694112002</v>
      </c>
      <c r="AJ2510" s="122">
        <v>2.4606954137108001</v>
      </c>
      <c r="AK2510" s="122">
        <v>2.4606954137108001</v>
      </c>
      <c r="AL2510" s="122">
        <v>0</v>
      </c>
    </row>
    <row r="2511" spans="1:38" hidden="1" x14ac:dyDescent="0.25">
      <c r="A2511" s="122" t="s">
        <v>1992</v>
      </c>
      <c r="B2511" s="122">
        <v>1</v>
      </c>
      <c r="C2511" s="122" t="s">
        <v>2187</v>
      </c>
      <c r="D2511" s="122" t="s">
        <v>2136</v>
      </c>
      <c r="E2511" s="122">
        <v>46</v>
      </c>
      <c r="F2511" s="122">
        <v>0</v>
      </c>
      <c r="G2511" s="122">
        <v>0</v>
      </c>
      <c r="H2511" s="122">
        <v>0</v>
      </c>
      <c r="I2511" s="122">
        <v>0</v>
      </c>
      <c r="J2511" s="122">
        <v>0</v>
      </c>
      <c r="K2511" s="122">
        <v>0</v>
      </c>
      <c r="L2511" s="122">
        <v>0</v>
      </c>
      <c r="M2511" s="122">
        <v>0</v>
      </c>
      <c r="N2511" s="122">
        <v>0</v>
      </c>
      <c r="O2511" s="122">
        <v>0</v>
      </c>
      <c r="P2511" s="122">
        <v>0</v>
      </c>
      <c r="Q2511" s="122">
        <v>0</v>
      </c>
      <c r="R2511" s="122">
        <v>0</v>
      </c>
      <c r="S2511" s="122">
        <v>0</v>
      </c>
      <c r="T2511" s="122">
        <v>0</v>
      </c>
      <c r="U2511" s="122">
        <v>0</v>
      </c>
      <c r="V2511" s="122">
        <v>0</v>
      </c>
      <c r="W2511" s="122">
        <v>0</v>
      </c>
      <c r="X2511" s="122">
        <v>0</v>
      </c>
      <c r="Y2511" s="122">
        <v>0</v>
      </c>
      <c r="Z2511" s="122">
        <v>0</v>
      </c>
      <c r="AA2511" s="122">
        <v>0</v>
      </c>
      <c r="AB2511" s="122">
        <v>0</v>
      </c>
      <c r="AC2511" s="122">
        <v>0</v>
      </c>
      <c r="AD2511" s="122">
        <v>0</v>
      </c>
      <c r="AE2511" s="122">
        <v>0</v>
      </c>
      <c r="AF2511" s="122">
        <v>0</v>
      </c>
      <c r="AG2511" s="122">
        <v>0</v>
      </c>
      <c r="AH2511" s="122">
        <v>0</v>
      </c>
      <c r="AI2511" s="122">
        <v>0</v>
      </c>
      <c r="AJ2511" s="122">
        <v>0</v>
      </c>
      <c r="AK2511" s="122">
        <v>0</v>
      </c>
      <c r="AL2511" s="122">
        <v>0</v>
      </c>
    </row>
    <row r="2512" spans="1:38" hidden="1" x14ac:dyDescent="0.25">
      <c r="A2512" s="122" t="s">
        <v>1992</v>
      </c>
      <c r="B2512" s="122">
        <v>1</v>
      </c>
      <c r="C2512" s="122" t="s">
        <v>2187</v>
      </c>
      <c r="D2512" s="122" t="s">
        <v>2115</v>
      </c>
      <c r="E2512" s="122">
        <v>46</v>
      </c>
      <c r="F2512" s="122">
        <v>0</v>
      </c>
      <c r="G2512" s="122">
        <v>0</v>
      </c>
      <c r="H2512" s="122">
        <v>0</v>
      </c>
      <c r="I2512" s="122">
        <v>0</v>
      </c>
      <c r="J2512" s="122">
        <v>0</v>
      </c>
      <c r="K2512" s="122">
        <v>0</v>
      </c>
      <c r="L2512" s="122">
        <v>0</v>
      </c>
      <c r="M2512" s="122">
        <v>0</v>
      </c>
      <c r="N2512" s="122">
        <v>0</v>
      </c>
      <c r="O2512" s="122">
        <v>0</v>
      </c>
      <c r="P2512" s="122">
        <v>0</v>
      </c>
      <c r="Q2512" s="122">
        <v>0</v>
      </c>
      <c r="R2512" s="122">
        <v>0</v>
      </c>
      <c r="S2512" s="122">
        <v>0</v>
      </c>
      <c r="T2512" s="122">
        <v>0</v>
      </c>
      <c r="U2512" s="122">
        <v>0</v>
      </c>
      <c r="V2512" s="122">
        <v>0</v>
      </c>
      <c r="W2512" s="122">
        <v>0</v>
      </c>
      <c r="X2512" s="122">
        <v>0</v>
      </c>
      <c r="Y2512" s="122">
        <v>0</v>
      </c>
      <c r="Z2512" s="122">
        <v>0</v>
      </c>
      <c r="AA2512" s="122">
        <v>0</v>
      </c>
      <c r="AB2512" s="122">
        <v>0</v>
      </c>
      <c r="AC2512" s="122">
        <v>0</v>
      </c>
      <c r="AD2512" s="122">
        <v>0</v>
      </c>
      <c r="AE2512" s="122">
        <v>0</v>
      </c>
      <c r="AF2512" s="122">
        <v>0</v>
      </c>
      <c r="AG2512" s="122">
        <v>0</v>
      </c>
      <c r="AH2512" s="122">
        <v>0</v>
      </c>
      <c r="AI2512" s="122">
        <v>0</v>
      </c>
      <c r="AJ2512" s="122">
        <v>0</v>
      </c>
      <c r="AK2512" s="122">
        <v>0</v>
      </c>
      <c r="AL2512" s="122">
        <v>0</v>
      </c>
    </row>
    <row r="2513" spans="1:38" hidden="1" x14ac:dyDescent="0.25">
      <c r="A2513" s="122" t="s">
        <v>1992</v>
      </c>
      <c r="B2513" s="122">
        <v>1</v>
      </c>
      <c r="C2513" s="122" t="s">
        <v>2187</v>
      </c>
      <c r="D2513" s="122" t="s">
        <v>2116</v>
      </c>
      <c r="E2513" s="122">
        <v>46</v>
      </c>
      <c r="F2513" s="122">
        <v>0</v>
      </c>
      <c r="G2513" s="122">
        <v>0</v>
      </c>
      <c r="H2513" s="122">
        <v>0</v>
      </c>
      <c r="I2513" s="122">
        <v>0</v>
      </c>
      <c r="J2513" s="122">
        <v>0</v>
      </c>
      <c r="K2513" s="122">
        <v>0</v>
      </c>
      <c r="L2513" s="122">
        <v>0</v>
      </c>
      <c r="M2513" s="122">
        <v>0</v>
      </c>
      <c r="N2513" s="122">
        <v>0</v>
      </c>
      <c r="O2513" s="122">
        <v>0</v>
      </c>
      <c r="P2513" s="122">
        <v>0</v>
      </c>
      <c r="Q2513" s="122">
        <v>0</v>
      </c>
      <c r="R2513" s="122">
        <v>0</v>
      </c>
      <c r="S2513" s="122">
        <v>0</v>
      </c>
      <c r="T2513" s="122">
        <v>0</v>
      </c>
      <c r="U2513" s="122">
        <v>0</v>
      </c>
      <c r="V2513" s="122">
        <v>0</v>
      </c>
      <c r="W2513" s="122">
        <v>0</v>
      </c>
      <c r="X2513" s="122">
        <v>0</v>
      </c>
      <c r="Y2513" s="122">
        <v>0</v>
      </c>
      <c r="Z2513" s="122">
        <v>0</v>
      </c>
      <c r="AA2513" s="122">
        <v>0</v>
      </c>
      <c r="AB2513" s="122">
        <v>0</v>
      </c>
      <c r="AC2513" s="122">
        <v>0</v>
      </c>
      <c r="AD2513" s="122">
        <v>0</v>
      </c>
      <c r="AE2513" s="122">
        <v>0</v>
      </c>
      <c r="AF2513" s="122">
        <v>0</v>
      </c>
      <c r="AG2513" s="122">
        <v>0</v>
      </c>
      <c r="AH2513" s="122">
        <v>0</v>
      </c>
      <c r="AI2513" s="122">
        <v>0</v>
      </c>
      <c r="AJ2513" s="122">
        <v>0</v>
      </c>
      <c r="AK2513" s="122">
        <v>0</v>
      </c>
      <c r="AL2513" s="122">
        <v>0</v>
      </c>
    </row>
    <row r="2514" spans="1:38" hidden="1" x14ac:dyDescent="0.25">
      <c r="A2514" s="122" t="s">
        <v>1992</v>
      </c>
      <c r="B2514" s="122">
        <v>1</v>
      </c>
      <c r="C2514" s="122" t="s">
        <v>2187</v>
      </c>
      <c r="D2514" s="122" t="s">
        <v>2117</v>
      </c>
      <c r="E2514" s="122">
        <v>46</v>
      </c>
      <c r="F2514" s="122">
        <v>1.6445805992E-3</v>
      </c>
      <c r="G2514" s="122">
        <v>1.6346340836E-3</v>
      </c>
      <c r="H2514" s="122">
        <v>1.621028402E-3</v>
      </c>
      <c r="I2514" s="122">
        <v>1.6088549036E-3</v>
      </c>
      <c r="J2514" s="122">
        <v>1.5859276860000001E-3</v>
      </c>
      <c r="K2514" s="122">
        <v>1.5670068764E-3</v>
      </c>
      <c r="L2514" s="122">
        <v>1.546028078E-3</v>
      </c>
      <c r="M2514" s="122">
        <v>1.5230769427999999E-3</v>
      </c>
      <c r="N2514" s="122">
        <v>1.5091116824000001E-3</v>
      </c>
      <c r="O2514" s="122">
        <v>1.4821873192E-3</v>
      </c>
      <c r="P2514" s="122">
        <v>1.493723588E-3</v>
      </c>
      <c r="Q2514" s="122">
        <v>1.4593358191999999E-3</v>
      </c>
      <c r="R2514" s="122">
        <v>1.4264944427999999E-3</v>
      </c>
      <c r="S2514" s="122">
        <v>1.3959726479999999E-3</v>
      </c>
      <c r="T2514" s="122">
        <v>1.3601858788000001E-3</v>
      </c>
      <c r="U2514" s="122">
        <v>1.324886794E-3</v>
      </c>
      <c r="V2514" s="122">
        <v>1.2994370703999999E-3</v>
      </c>
      <c r="W2514" s="122">
        <v>1.2678635228000001E-3</v>
      </c>
      <c r="X2514" s="122">
        <v>1.2338870544E-3</v>
      </c>
      <c r="Y2514" s="122">
        <v>1.197678972E-3</v>
      </c>
      <c r="Z2514" s="122">
        <v>1.1854731196000001E-3</v>
      </c>
      <c r="AA2514" s="122">
        <v>1.14932909E-3</v>
      </c>
      <c r="AB2514" s="122">
        <v>1.1131302756E-3</v>
      </c>
      <c r="AC2514" s="122">
        <v>1.0886528604E-3</v>
      </c>
      <c r="AD2514" s="122">
        <v>1.0534649160000001E-3</v>
      </c>
      <c r="AE2514" s="122">
        <v>1.0183958148000001E-3</v>
      </c>
      <c r="AF2514" s="122">
        <v>9.9072763440000004E-4</v>
      </c>
      <c r="AG2514" s="122">
        <v>9.5174240559999998E-4</v>
      </c>
      <c r="AH2514" s="122">
        <v>9.0341246519999997E-4</v>
      </c>
      <c r="AI2514" s="122">
        <v>8.6125112080000005E-4</v>
      </c>
      <c r="AJ2514" s="122">
        <v>8.1083000599999999E-4</v>
      </c>
      <c r="AK2514" s="122">
        <v>8.1083000599999999E-4</v>
      </c>
      <c r="AL2514" s="122">
        <v>0</v>
      </c>
    </row>
    <row r="2515" spans="1:38" hidden="1" x14ac:dyDescent="0.25">
      <c r="A2515" s="122" t="s">
        <v>1992</v>
      </c>
      <c r="B2515" s="122">
        <v>1</v>
      </c>
      <c r="C2515" s="122" t="s">
        <v>2187</v>
      </c>
      <c r="D2515" s="122" t="s">
        <v>2118</v>
      </c>
      <c r="E2515" s="122">
        <v>46</v>
      </c>
      <c r="F2515" s="122">
        <v>5.6163709700000002E-2</v>
      </c>
      <c r="G2515" s="122">
        <v>5.7228415938400001E-2</v>
      </c>
      <c r="H2515" s="122">
        <v>5.8405596286799998E-2</v>
      </c>
      <c r="I2515" s="122">
        <v>5.9162859523600002E-2</v>
      </c>
      <c r="J2515" s="122">
        <v>6.0475006012400002E-2</v>
      </c>
      <c r="K2515" s="122">
        <v>6.1689669120799998E-2</v>
      </c>
      <c r="L2515" s="122">
        <v>6.2491915197600001E-2</v>
      </c>
      <c r="M2515" s="122">
        <v>6.3106698550000007E-2</v>
      </c>
      <c r="N2515" s="122">
        <v>6.3998921327600003E-2</v>
      </c>
      <c r="O2515" s="122">
        <v>6.4913636813200004E-2</v>
      </c>
      <c r="P2515" s="122">
        <v>6.6053301398000003E-2</v>
      </c>
      <c r="Q2515" s="122">
        <v>6.7087985518400006E-2</v>
      </c>
      <c r="R2515" s="122">
        <v>6.7770243492000004E-2</v>
      </c>
      <c r="S2515" s="122">
        <v>6.82275488608E-2</v>
      </c>
      <c r="T2515" s="122">
        <v>6.9157248778800001E-2</v>
      </c>
      <c r="U2515" s="122">
        <v>6.9682035964799993E-2</v>
      </c>
      <c r="V2515" s="122">
        <v>7.0394279827199993E-2</v>
      </c>
      <c r="W2515" s="122">
        <v>7.1721383538000005E-2</v>
      </c>
      <c r="X2515" s="122">
        <v>7.2673568321200005E-2</v>
      </c>
      <c r="Y2515" s="122">
        <v>7.3475784569599994E-2</v>
      </c>
      <c r="Z2515" s="122">
        <v>7.4442960821599999E-2</v>
      </c>
      <c r="AA2515" s="122">
        <v>7.55376050268E-2</v>
      </c>
      <c r="AB2515" s="122">
        <v>7.6752218387600005E-2</v>
      </c>
      <c r="AC2515" s="122">
        <v>7.7531929725599996E-2</v>
      </c>
      <c r="AD2515" s="122">
        <v>7.8724042199599997E-2</v>
      </c>
      <c r="AE2515" s="122">
        <v>8.0051119517599995E-2</v>
      </c>
      <c r="AF2515" s="122">
        <v>8.1415684243600003E-2</v>
      </c>
      <c r="AG2515" s="122">
        <v>9.5332249734399993E-2</v>
      </c>
      <c r="AH2515" s="122">
        <v>9.5339615142799997E-2</v>
      </c>
      <c r="AI2515" s="122">
        <v>9.5346980528800002E-2</v>
      </c>
      <c r="AJ2515" s="122">
        <v>9.5346847716399993E-2</v>
      </c>
      <c r="AK2515" s="122">
        <v>9.5346847716399993E-2</v>
      </c>
      <c r="AL2515" s="122">
        <v>0</v>
      </c>
    </row>
    <row r="2516" spans="1:38" hidden="1" x14ac:dyDescent="0.25">
      <c r="A2516" s="122" t="s">
        <v>1992</v>
      </c>
      <c r="B2516" s="122">
        <v>1</v>
      </c>
      <c r="C2516" s="122" t="s">
        <v>2187</v>
      </c>
      <c r="D2516" s="122" t="s">
        <v>2119</v>
      </c>
      <c r="E2516" s="122">
        <v>46</v>
      </c>
      <c r="F2516" s="122">
        <v>1.6232868062179999</v>
      </c>
      <c r="G2516" s="122">
        <v>1.6476051720044</v>
      </c>
      <c r="H2516" s="122">
        <v>1.6723175410060001</v>
      </c>
      <c r="I2516" s="122">
        <v>1.6968960031239999</v>
      </c>
      <c r="J2516" s="122">
        <v>1.7222859077396</v>
      </c>
      <c r="K2516" s="122">
        <v>1.7434480896896001</v>
      </c>
      <c r="L2516" s="122">
        <v>1.7610145121576</v>
      </c>
      <c r="M2516" s="122">
        <v>1.7768715922888001</v>
      </c>
      <c r="N2516" s="122">
        <v>1.7929886453304</v>
      </c>
      <c r="O2516" s="122">
        <v>1.8118511894952001</v>
      </c>
      <c r="P2516" s="122">
        <v>1.8197797527699999</v>
      </c>
      <c r="Q2516" s="122">
        <v>1.8277298821292001</v>
      </c>
      <c r="R2516" s="122">
        <v>1.838017702346</v>
      </c>
      <c r="S2516" s="122">
        <v>1.8479848634967999</v>
      </c>
      <c r="T2516" s="122">
        <v>1.8545465952972</v>
      </c>
      <c r="U2516" s="122">
        <v>1.8600897454551999</v>
      </c>
      <c r="V2516" s="122">
        <v>1.8635529463236</v>
      </c>
      <c r="W2516" s="122">
        <v>1.8671902208008</v>
      </c>
      <c r="X2516" s="122">
        <v>1.8716508175008</v>
      </c>
      <c r="Y2516" s="122">
        <v>1.8785043352572</v>
      </c>
      <c r="Z2516" s="122">
        <v>1.885514440306</v>
      </c>
      <c r="AA2516" s="122">
        <v>1.8908651969564001</v>
      </c>
      <c r="AB2516" s="122">
        <v>1.8961302893567999</v>
      </c>
      <c r="AC2516" s="122">
        <v>1.9042060012136</v>
      </c>
      <c r="AD2516" s="122">
        <v>1.9125918340228001</v>
      </c>
      <c r="AE2516" s="122">
        <v>1.9240786966212</v>
      </c>
      <c r="AF2516" s="122">
        <v>1.9421204743275999</v>
      </c>
      <c r="AG2516" s="122">
        <v>1.957914826658</v>
      </c>
      <c r="AH2516" s="122">
        <v>1.9674568392359999</v>
      </c>
      <c r="AI2516" s="122">
        <v>1.9803484312584001</v>
      </c>
      <c r="AJ2516" s="122">
        <v>1.9613561093308001</v>
      </c>
      <c r="AK2516" s="122">
        <v>1.9613561093308001</v>
      </c>
      <c r="AL2516" s="122">
        <v>0</v>
      </c>
    </row>
    <row r="2517" spans="1:38" hidden="1" x14ac:dyDescent="0.25">
      <c r="A2517" s="122" t="s">
        <v>1992</v>
      </c>
      <c r="B2517" s="122">
        <v>1</v>
      </c>
      <c r="C2517" s="122" t="s">
        <v>2187</v>
      </c>
      <c r="D2517" s="122" t="s">
        <v>2137</v>
      </c>
      <c r="E2517" s="122">
        <v>46</v>
      </c>
      <c r="F2517" s="122">
        <v>0</v>
      </c>
      <c r="G2517" s="122">
        <v>0</v>
      </c>
      <c r="H2517" s="122">
        <v>0</v>
      </c>
      <c r="I2517" s="122">
        <v>0</v>
      </c>
      <c r="J2517" s="122">
        <v>0</v>
      </c>
      <c r="K2517" s="122">
        <v>0</v>
      </c>
      <c r="L2517" s="122">
        <v>0</v>
      </c>
      <c r="M2517" s="122">
        <v>0</v>
      </c>
      <c r="N2517" s="122">
        <v>0</v>
      </c>
      <c r="O2517" s="122">
        <v>0</v>
      </c>
      <c r="P2517" s="122">
        <v>0</v>
      </c>
      <c r="Q2517" s="122">
        <v>0</v>
      </c>
      <c r="R2517" s="122">
        <v>0</v>
      </c>
      <c r="S2517" s="122">
        <v>0</v>
      </c>
      <c r="T2517" s="122">
        <v>0</v>
      </c>
      <c r="U2517" s="122">
        <v>0</v>
      </c>
      <c r="V2517" s="122">
        <v>0</v>
      </c>
      <c r="W2517" s="122">
        <v>0</v>
      </c>
      <c r="X2517" s="122">
        <v>0</v>
      </c>
      <c r="Y2517" s="122">
        <v>0</v>
      </c>
      <c r="Z2517" s="122">
        <v>0</v>
      </c>
      <c r="AA2517" s="122">
        <v>0</v>
      </c>
      <c r="AB2517" s="122">
        <v>0</v>
      </c>
      <c r="AC2517" s="122">
        <v>0</v>
      </c>
      <c r="AD2517" s="122">
        <v>0</v>
      </c>
      <c r="AE2517" s="122">
        <v>0</v>
      </c>
      <c r="AF2517" s="122">
        <v>0</v>
      </c>
      <c r="AG2517" s="122">
        <v>0</v>
      </c>
      <c r="AH2517" s="122">
        <v>0</v>
      </c>
      <c r="AI2517" s="122">
        <v>0</v>
      </c>
      <c r="AJ2517" s="122">
        <v>0</v>
      </c>
      <c r="AK2517" s="122">
        <v>0</v>
      </c>
      <c r="AL2517" s="122">
        <v>0</v>
      </c>
    </row>
    <row r="2518" spans="1:38" hidden="1" x14ac:dyDescent="0.25">
      <c r="A2518" s="122" t="s">
        <v>1992</v>
      </c>
      <c r="B2518" s="122">
        <v>1</v>
      </c>
      <c r="C2518" s="122" t="s">
        <v>2187</v>
      </c>
      <c r="D2518" s="122" t="s">
        <v>2120</v>
      </c>
      <c r="E2518" s="122">
        <v>46</v>
      </c>
      <c r="F2518" s="122">
        <v>1.3662559696800001E-2</v>
      </c>
      <c r="G2518" s="122">
        <v>1.3733236708800001E-2</v>
      </c>
      <c r="H2518" s="122">
        <v>1.3917576005199999E-2</v>
      </c>
      <c r="I2518" s="122">
        <v>1.4253177845200001E-2</v>
      </c>
      <c r="J2518" s="122">
        <v>1.44265151576E-2</v>
      </c>
      <c r="K2518" s="122">
        <v>1.46219270344E-2</v>
      </c>
      <c r="L2518" s="122">
        <v>1.48368692612E-2</v>
      </c>
      <c r="M2518" s="122">
        <v>1.508695671E-2</v>
      </c>
      <c r="N2518" s="122">
        <v>1.53220228812E-2</v>
      </c>
      <c r="O2518" s="122">
        <v>1.538933193E-2</v>
      </c>
      <c r="P2518" s="122">
        <v>1.548195271E-2</v>
      </c>
      <c r="Q2518" s="122">
        <v>1.55374612344E-2</v>
      </c>
      <c r="R2518" s="122">
        <v>1.56192166592E-2</v>
      </c>
      <c r="S2518" s="122">
        <v>1.5669174063199998E-2</v>
      </c>
      <c r="T2518" s="122">
        <v>1.57202077228E-2</v>
      </c>
      <c r="U2518" s="122">
        <v>1.57374692132E-2</v>
      </c>
      <c r="V2518" s="122">
        <v>1.58991143584E-2</v>
      </c>
      <c r="W2518" s="122">
        <v>1.7118180561999999E-2</v>
      </c>
      <c r="X2518" s="122">
        <v>1.8408939127599999E-2</v>
      </c>
      <c r="Y2518" s="122">
        <v>1.9240304764800001E-2</v>
      </c>
      <c r="Z2518" s="122">
        <v>1.9728381946E-2</v>
      </c>
      <c r="AA2518" s="122">
        <v>1.9889004231600001E-2</v>
      </c>
      <c r="AB2518" s="122">
        <v>1.9949704303199998E-2</v>
      </c>
      <c r="AC2518" s="122">
        <v>2.02530480152E-2</v>
      </c>
      <c r="AD2518" s="122">
        <v>2.0658547218399999E-2</v>
      </c>
      <c r="AE2518" s="122">
        <v>2.1109746954800002E-2</v>
      </c>
      <c r="AF2518" s="122">
        <v>2.1322625371599999E-2</v>
      </c>
      <c r="AG2518" s="122">
        <v>2.1562954280000001E-2</v>
      </c>
      <c r="AH2518" s="122">
        <v>2.1877810329200002E-2</v>
      </c>
      <c r="AI2518" s="122">
        <v>2.23242793396E-2</v>
      </c>
      <c r="AJ2518" s="122">
        <v>2.20186826048E-2</v>
      </c>
      <c r="AK2518" s="122">
        <v>2.20186826048E-2</v>
      </c>
      <c r="AL2518" s="122">
        <v>0</v>
      </c>
    </row>
    <row r="2519" spans="1:38" hidden="1" x14ac:dyDescent="0.25">
      <c r="A2519" s="122" t="s">
        <v>1992</v>
      </c>
      <c r="B2519" s="122">
        <v>1</v>
      </c>
      <c r="C2519" s="122" t="s">
        <v>2187</v>
      </c>
      <c r="D2519" s="122" t="s">
        <v>2121</v>
      </c>
      <c r="E2519" s="122">
        <v>46</v>
      </c>
      <c r="F2519" s="122">
        <v>3.7374672831999999E-3</v>
      </c>
      <c r="G2519" s="122">
        <v>3.9411046724000002E-3</v>
      </c>
      <c r="H2519" s="122">
        <v>4.1367922091999996E-3</v>
      </c>
      <c r="I2519" s="122">
        <v>4.8681036291999998E-3</v>
      </c>
      <c r="J2519" s="122">
        <v>5.4135795531999997E-3</v>
      </c>
      <c r="K2519" s="122">
        <v>5.8026659012000003E-3</v>
      </c>
      <c r="L2519" s="122">
        <v>6.0391104480000003E-3</v>
      </c>
      <c r="M2519" s="122">
        <v>6.5258280808000004E-3</v>
      </c>
      <c r="N2519" s="122">
        <v>7.1491340059999997E-3</v>
      </c>
      <c r="O2519" s="122">
        <v>7.8219825599999994E-3</v>
      </c>
      <c r="P2519" s="122">
        <v>8.2798411108000007E-3</v>
      </c>
      <c r="Q2519" s="122">
        <v>8.3448594488000002E-3</v>
      </c>
      <c r="R2519" s="122">
        <v>8.4050534400000008E-3</v>
      </c>
      <c r="S2519" s="122">
        <v>8.5098007904000003E-3</v>
      </c>
      <c r="T2519" s="122">
        <v>8.5725880687999995E-3</v>
      </c>
      <c r="U2519" s="122">
        <v>8.6367175187999998E-3</v>
      </c>
      <c r="V2519" s="122">
        <v>8.6818389643999998E-3</v>
      </c>
      <c r="W2519" s="122">
        <v>8.7628364236000001E-3</v>
      </c>
      <c r="X2519" s="122">
        <v>8.7824570259999995E-3</v>
      </c>
      <c r="Y2519" s="122">
        <v>8.8016830216000007E-3</v>
      </c>
      <c r="Z2519" s="122">
        <v>8.8325287288000005E-3</v>
      </c>
      <c r="AA2519" s="122">
        <v>8.8987951304000008E-3</v>
      </c>
      <c r="AB2519" s="122">
        <v>8.9861619764000002E-3</v>
      </c>
      <c r="AC2519" s="122">
        <v>9.0171736171999993E-3</v>
      </c>
      <c r="AD2519" s="122">
        <v>9.0752928616000001E-3</v>
      </c>
      <c r="AE2519" s="122">
        <v>9.1680587600000002E-3</v>
      </c>
      <c r="AF2519" s="122">
        <v>9.2539675703999999E-3</v>
      </c>
      <c r="AG2519" s="122">
        <v>9.3935148468000003E-3</v>
      </c>
      <c r="AH2519" s="122">
        <v>9.9316817879999998E-3</v>
      </c>
      <c r="AI2519" s="122">
        <v>1.0124956567599999E-2</v>
      </c>
      <c r="AJ2519" s="122">
        <v>1.00852300108E-2</v>
      </c>
      <c r="AK2519" s="122">
        <v>1.00852300108E-2</v>
      </c>
      <c r="AL2519" s="122">
        <v>0</v>
      </c>
    </row>
    <row r="2520" spans="1:38" hidden="1" x14ac:dyDescent="0.25">
      <c r="A2520" s="122" t="s">
        <v>1992</v>
      </c>
      <c r="B2520" s="122">
        <v>1</v>
      </c>
      <c r="C2520" s="122" t="s">
        <v>2187</v>
      </c>
      <c r="D2520" s="122" t="s">
        <v>2138</v>
      </c>
      <c r="E2520" s="122">
        <v>46</v>
      </c>
      <c r="F2520" s="122">
        <v>0</v>
      </c>
      <c r="G2520" s="122">
        <v>0</v>
      </c>
      <c r="H2520" s="122">
        <v>0</v>
      </c>
      <c r="I2520" s="122">
        <v>0</v>
      </c>
      <c r="J2520" s="122">
        <v>0</v>
      </c>
      <c r="K2520" s="122">
        <v>0</v>
      </c>
      <c r="L2520" s="122">
        <v>0</v>
      </c>
      <c r="M2520" s="122">
        <v>0</v>
      </c>
      <c r="N2520" s="122">
        <v>0</v>
      </c>
      <c r="O2520" s="122">
        <v>0</v>
      </c>
      <c r="P2520" s="122">
        <v>0</v>
      </c>
      <c r="Q2520" s="122">
        <v>0</v>
      </c>
      <c r="R2520" s="122">
        <v>0</v>
      </c>
      <c r="S2520" s="122">
        <v>0</v>
      </c>
      <c r="T2520" s="122">
        <v>0</v>
      </c>
      <c r="U2520" s="122">
        <v>0</v>
      </c>
      <c r="V2520" s="122">
        <v>0</v>
      </c>
      <c r="W2520" s="122">
        <v>0</v>
      </c>
      <c r="X2520" s="122">
        <v>0</v>
      </c>
      <c r="Y2520" s="122">
        <v>0</v>
      </c>
      <c r="Z2520" s="122">
        <v>0</v>
      </c>
      <c r="AA2520" s="122">
        <v>0</v>
      </c>
      <c r="AB2520" s="122">
        <v>0</v>
      </c>
      <c r="AC2520" s="122">
        <v>0</v>
      </c>
      <c r="AD2520" s="122">
        <v>0</v>
      </c>
      <c r="AE2520" s="122">
        <v>0</v>
      </c>
      <c r="AF2520" s="122">
        <v>0</v>
      </c>
      <c r="AG2520" s="122">
        <v>0</v>
      </c>
      <c r="AH2520" s="122">
        <v>0</v>
      </c>
      <c r="AI2520" s="122">
        <v>0</v>
      </c>
      <c r="AJ2520" s="122">
        <v>0</v>
      </c>
      <c r="AK2520" s="122">
        <v>0</v>
      </c>
      <c r="AL2520" s="122">
        <v>0</v>
      </c>
    </row>
    <row r="2521" spans="1:38" hidden="1" x14ac:dyDescent="0.25">
      <c r="A2521" s="122" t="s">
        <v>1992</v>
      </c>
      <c r="B2521" s="122">
        <v>1</v>
      </c>
      <c r="C2521" s="122" t="s">
        <v>2187</v>
      </c>
      <c r="D2521" s="122" t="s">
        <v>2122</v>
      </c>
      <c r="E2521" s="122">
        <v>46</v>
      </c>
      <c r="F2521" s="122">
        <v>0</v>
      </c>
      <c r="G2521" s="122">
        <v>0</v>
      </c>
      <c r="H2521" s="122">
        <v>0</v>
      </c>
      <c r="I2521" s="122">
        <v>0</v>
      </c>
      <c r="J2521" s="122">
        <v>0</v>
      </c>
      <c r="K2521" s="122">
        <v>0</v>
      </c>
      <c r="L2521" s="122">
        <v>0</v>
      </c>
      <c r="M2521" s="122">
        <v>0</v>
      </c>
      <c r="N2521" s="122">
        <v>0</v>
      </c>
      <c r="O2521" s="122">
        <v>0</v>
      </c>
      <c r="P2521" s="122">
        <v>0</v>
      </c>
      <c r="Q2521" s="122">
        <v>0</v>
      </c>
      <c r="R2521" s="122">
        <v>0</v>
      </c>
      <c r="S2521" s="122">
        <v>0</v>
      </c>
      <c r="T2521" s="122">
        <v>0</v>
      </c>
      <c r="U2521" s="122">
        <v>0</v>
      </c>
      <c r="V2521" s="122">
        <v>0</v>
      </c>
      <c r="W2521" s="122">
        <v>0</v>
      </c>
      <c r="X2521" s="122">
        <v>0</v>
      </c>
      <c r="Y2521" s="122">
        <v>0</v>
      </c>
      <c r="Z2521" s="122">
        <v>0</v>
      </c>
      <c r="AA2521" s="122">
        <v>0</v>
      </c>
      <c r="AB2521" s="122">
        <v>0</v>
      </c>
      <c r="AC2521" s="122">
        <v>0</v>
      </c>
      <c r="AD2521" s="122">
        <v>0</v>
      </c>
      <c r="AE2521" s="122">
        <v>0</v>
      </c>
      <c r="AF2521" s="122">
        <v>0</v>
      </c>
      <c r="AG2521" s="122">
        <v>0</v>
      </c>
      <c r="AH2521" s="122">
        <v>0</v>
      </c>
      <c r="AI2521" s="122">
        <v>0</v>
      </c>
      <c r="AJ2521" s="122">
        <v>0</v>
      </c>
      <c r="AK2521" s="122">
        <v>0</v>
      </c>
      <c r="AL2521" s="122">
        <v>0</v>
      </c>
    </row>
    <row r="2522" spans="1:38" hidden="1" x14ac:dyDescent="0.25">
      <c r="A2522" s="122" t="s">
        <v>1992</v>
      </c>
      <c r="B2522" s="122">
        <v>1</v>
      </c>
      <c r="C2522" s="122" t="s">
        <v>2187</v>
      </c>
      <c r="D2522" s="122" t="s">
        <v>2123</v>
      </c>
      <c r="E2522" s="122">
        <v>46</v>
      </c>
      <c r="F2522" s="122">
        <v>0</v>
      </c>
      <c r="G2522" s="122">
        <v>0</v>
      </c>
      <c r="H2522" s="122">
        <v>0</v>
      </c>
      <c r="I2522" s="122">
        <v>0</v>
      </c>
      <c r="J2522" s="122">
        <v>0</v>
      </c>
      <c r="K2522" s="122">
        <v>0</v>
      </c>
      <c r="L2522" s="122">
        <v>0</v>
      </c>
      <c r="M2522" s="122">
        <v>0</v>
      </c>
      <c r="N2522" s="122">
        <v>0</v>
      </c>
      <c r="O2522" s="122">
        <v>0</v>
      </c>
      <c r="P2522" s="122">
        <v>0</v>
      </c>
      <c r="Q2522" s="122">
        <v>0</v>
      </c>
      <c r="R2522" s="122">
        <v>0</v>
      </c>
      <c r="S2522" s="122">
        <v>0</v>
      </c>
      <c r="T2522" s="122">
        <v>0</v>
      </c>
      <c r="U2522" s="122">
        <v>0</v>
      </c>
      <c r="V2522" s="122">
        <v>0</v>
      </c>
      <c r="W2522" s="122">
        <v>0</v>
      </c>
      <c r="X2522" s="122">
        <v>0</v>
      </c>
      <c r="Y2522" s="122">
        <v>0</v>
      </c>
      <c r="Z2522" s="122">
        <v>0</v>
      </c>
      <c r="AA2522" s="122">
        <v>0</v>
      </c>
      <c r="AB2522" s="122">
        <v>0</v>
      </c>
      <c r="AC2522" s="122">
        <v>0</v>
      </c>
      <c r="AD2522" s="122">
        <v>0</v>
      </c>
      <c r="AE2522" s="122">
        <v>0</v>
      </c>
      <c r="AF2522" s="122">
        <v>0</v>
      </c>
      <c r="AG2522" s="122">
        <v>0</v>
      </c>
      <c r="AH2522" s="122">
        <v>0</v>
      </c>
      <c r="AI2522" s="122">
        <v>0</v>
      </c>
      <c r="AJ2522" s="122">
        <v>0</v>
      </c>
      <c r="AK2522" s="122">
        <v>0</v>
      </c>
      <c r="AL2522" s="122">
        <v>0</v>
      </c>
    </row>
    <row r="2523" spans="1:38" hidden="1" x14ac:dyDescent="0.25">
      <c r="A2523" s="122" t="s">
        <v>1992</v>
      </c>
      <c r="B2523" s="122">
        <v>1</v>
      </c>
      <c r="C2523" s="122" t="s">
        <v>2187</v>
      </c>
      <c r="D2523" s="122" t="s">
        <v>2124</v>
      </c>
      <c r="E2523" s="122">
        <v>46</v>
      </c>
      <c r="F2523" s="122">
        <v>0</v>
      </c>
      <c r="G2523" s="122">
        <v>0</v>
      </c>
      <c r="H2523" s="122">
        <v>0</v>
      </c>
      <c r="I2523" s="122">
        <v>0</v>
      </c>
      <c r="J2523" s="122">
        <v>0</v>
      </c>
      <c r="K2523" s="122">
        <v>0</v>
      </c>
      <c r="L2523" s="122">
        <v>0</v>
      </c>
      <c r="M2523" s="122">
        <v>0</v>
      </c>
      <c r="N2523" s="122">
        <v>0</v>
      </c>
      <c r="O2523" s="122">
        <v>0</v>
      </c>
      <c r="P2523" s="122">
        <v>0</v>
      </c>
      <c r="Q2523" s="122">
        <v>0</v>
      </c>
      <c r="R2523" s="122">
        <v>0</v>
      </c>
      <c r="S2523" s="122">
        <v>0</v>
      </c>
      <c r="T2523" s="122">
        <v>0</v>
      </c>
      <c r="U2523" s="122">
        <v>0</v>
      </c>
      <c r="V2523" s="122">
        <v>0</v>
      </c>
      <c r="W2523" s="122">
        <v>0</v>
      </c>
      <c r="X2523" s="122">
        <v>0</v>
      </c>
      <c r="Y2523" s="122">
        <v>0</v>
      </c>
      <c r="Z2523" s="122">
        <v>0</v>
      </c>
      <c r="AA2523" s="122">
        <v>0</v>
      </c>
      <c r="AB2523" s="122">
        <v>0</v>
      </c>
      <c r="AC2523" s="122">
        <v>0</v>
      </c>
      <c r="AD2523" s="122">
        <v>0</v>
      </c>
      <c r="AE2523" s="122">
        <v>0</v>
      </c>
      <c r="AF2523" s="122">
        <v>0</v>
      </c>
      <c r="AG2523" s="122">
        <v>0</v>
      </c>
      <c r="AH2523" s="122">
        <v>0</v>
      </c>
      <c r="AI2523" s="122">
        <v>0</v>
      </c>
      <c r="AJ2523" s="122">
        <v>0</v>
      </c>
      <c r="AK2523" s="122">
        <v>0</v>
      </c>
      <c r="AL2523" s="122">
        <v>0</v>
      </c>
    </row>
    <row r="2524" spans="1:38" hidden="1" x14ac:dyDescent="0.25">
      <c r="A2524" s="122" t="s">
        <v>1992</v>
      </c>
      <c r="B2524" s="122">
        <v>1</v>
      </c>
      <c r="C2524" s="122" t="s">
        <v>2187</v>
      </c>
      <c r="D2524" s="122" t="s">
        <v>2125</v>
      </c>
      <c r="E2524" s="122">
        <v>46</v>
      </c>
      <c r="F2524" s="122">
        <v>0.17331546308439999</v>
      </c>
      <c r="G2524" s="122">
        <v>0.172633031242</v>
      </c>
      <c r="H2524" s="122">
        <v>0.17268767099919999</v>
      </c>
      <c r="I2524" s="122">
        <v>0.17265208587479999</v>
      </c>
      <c r="J2524" s="122">
        <v>0.1723981927024</v>
      </c>
      <c r="K2524" s="122">
        <v>0.1730366627836</v>
      </c>
      <c r="L2524" s="122">
        <v>0.172515394548</v>
      </c>
      <c r="M2524" s="122">
        <v>0.172059629154</v>
      </c>
      <c r="N2524" s="122">
        <v>0.17168993206120001</v>
      </c>
      <c r="O2524" s="122">
        <v>0.17132682412440001</v>
      </c>
      <c r="P2524" s="122">
        <v>0.1712957713796</v>
      </c>
      <c r="Q2524" s="122">
        <v>0.17064017900440001</v>
      </c>
      <c r="R2524" s="122">
        <v>0.17010468095039999</v>
      </c>
      <c r="S2524" s="122">
        <v>0.1700420841868</v>
      </c>
      <c r="T2524" s="122">
        <v>0.169026463312</v>
      </c>
      <c r="U2524" s="122">
        <v>0.16852757990039999</v>
      </c>
      <c r="V2524" s="122">
        <v>0.16771374669559999</v>
      </c>
      <c r="W2524" s="122">
        <v>0.16661595725039999</v>
      </c>
      <c r="X2524" s="122">
        <v>0.165972418654</v>
      </c>
      <c r="Y2524" s="122">
        <v>0.1657809229468</v>
      </c>
      <c r="Z2524" s="122">
        <v>0.16464944830600001</v>
      </c>
      <c r="AA2524" s="122">
        <v>0.16349081126840001</v>
      </c>
      <c r="AB2524" s="122">
        <v>0.16248773701720001</v>
      </c>
      <c r="AC2524" s="122">
        <v>0.16164403310440001</v>
      </c>
      <c r="AD2524" s="122">
        <v>0.1608270477464</v>
      </c>
      <c r="AE2524" s="122">
        <v>0.1608504526216</v>
      </c>
      <c r="AF2524" s="122">
        <v>0.15976786297920001</v>
      </c>
      <c r="AG2524" s="122">
        <v>0.15919267613480001</v>
      </c>
      <c r="AH2524" s="122">
        <v>0.15887755424239999</v>
      </c>
      <c r="AI2524" s="122">
        <v>0.16062036656119999</v>
      </c>
      <c r="AJ2524" s="122">
        <v>0.15706655256880001</v>
      </c>
      <c r="AK2524" s="122">
        <v>0.15706655256880001</v>
      </c>
      <c r="AL2524" s="122">
        <v>0</v>
      </c>
    </row>
    <row r="2525" spans="1:38" hidden="1" x14ac:dyDescent="0.25">
      <c r="A2525" s="122" t="s">
        <v>1992</v>
      </c>
      <c r="B2525" s="122">
        <v>1</v>
      </c>
      <c r="C2525" s="122" t="s">
        <v>2187</v>
      </c>
      <c r="D2525" s="122" t="s">
        <v>2126</v>
      </c>
      <c r="E2525" s="122">
        <v>46</v>
      </c>
      <c r="F2525" s="122">
        <v>6.0389652394400001E-2</v>
      </c>
      <c r="G2525" s="122">
        <v>6.0374455086399999E-2</v>
      </c>
      <c r="H2525" s="122">
        <v>6.0409821133200002E-2</v>
      </c>
      <c r="I2525" s="122">
        <v>6.0378098272800003E-2</v>
      </c>
      <c r="J2525" s="122">
        <v>6.0182270243199998E-2</v>
      </c>
      <c r="K2525" s="122">
        <v>5.9878931672000001E-2</v>
      </c>
      <c r="L2525" s="122">
        <v>5.93532480296E-2</v>
      </c>
      <c r="M2525" s="122">
        <v>5.9049931354400002E-2</v>
      </c>
      <c r="N2525" s="122">
        <v>5.8678347347199997E-2</v>
      </c>
      <c r="O2525" s="122">
        <v>5.8191533842400001E-2</v>
      </c>
      <c r="P2525" s="122">
        <v>5.7570777681200003E-2</v>
      </c>
      <c r="Q2525" s="122">
        <v>5.7163726143999997E-2</v>
      </c>
      <c r="R2525" s="122">
        <v>5.6977505496800002E-2</v>
      </c>
      <c r="S2525" s="122">
        <v>5.6811310628800002E-2</v>
      </c>
      <c r="T2525" s="122">
        <v>5.6656179109599997E-2</v>
      </c>
      <c r="U2525" s="122">
        <v>5.6342331018399999E-2</v>
      </c>
      <c r="V2525" s="122">
        <v>5.6041822172000003E-2</v>
      </c>
      <c r="W2525" s="122">
        <v>5.6230128046399999E-2</v>
      </c>
      <c r="X2525" s="122">
        <v>5.6633261148799997E-2</v>
      </c>
      <c r="Y2525" s="122">
        <v>5.7471430455599999E-2</v>
      </c>
      <c r="Z2525" s="122">
        <v>5.9659846052800003E-2</v>
      </c>
      <c r="AA2525" s="122">
        <v>6.0172995719199998E-2</v>
      </c>
      <c r="AB2525" s="122">
        <v>6.07081386604E-2</v>
      </c>
      <c r="AC2525" s="122">
        <v>6.1922574462000002E-2</v>
      </c>
      <c r="AD2525" s="122">
        <v>6.1791568613600002E-2</v>
      </c>
      <c r="AE2525" s="122">
        <v>6.1231560230400002E-2</v>
      </c>
      <c r="AF2525" s="122">
        <v>6.1300855901599997E-2</v>
      </c>
      <c r="AG2525" s="122">
        <v>6.0115842368400001E-2</v>
      </c>
      <c r="AH2525" s="122">
        <v>5.8824866939999998E-2</v>
      </c>
      <c r="AI2525" s="122">
        <v>5.7777524394800002E-2</v>
      </c>
      <c r="AJ2525" s="122">
        <v>5.5348268508400002E-2</v>
      </c>
      <c r="AK2525" s="122">
        <v>5.5348268508400002E-2</v>
      </c>
      <c r="AL2525" s="122">
        <v>0</v>
      </c>
    </row>
    <row r="2526" spans="1:38" hidden="1" x14ac:dyDescent="0.25">
      <c r="A2526" s="122" t="s">
        <v>1989</v>
      </c>
      <c r="B2526" s="122">
        <v>1</v>
      </c>
      <c r="C2526" s="122" t="s">
        <v>2188</v>
      </c>
      <c r="D2526" s="122" t="s">
        <v>2078</v>
      </c>
      <c r="E2526" s="122">
        <v>47</v>
      </c>
      <c r="F2526" s="122">
        <v>0</v>
      </c>
      <c r="G2526" s="122">
        <v>0</v>
      </c>
      <c r="H2526" s="122">
        <v>0</v>
      </c>
      <c r="I2526" s="122">
        <v>0</v>
      </c>
      <c r="J2526" s="122">
        <v>0</v>
      </c>
      <c r="K2526" s="122">
        <v>0</v>
      </c>
      <c r="L2526" s="122">
        <v>0</v>
      </c>
      <c r="M2526" s="122">
        <v>0</v>
      </c>
      <c r="N2526" s="122">
        <v>0</v>
      </c>
      <c r="O2526" s="122">
        <v>0</v>
      </c>
      <c r="P2526" s="122">
        <v>0</v>
      </c>
      <c r="Q2526" s="122">
        <v>0</v>
      </c>
      <c r="R2526" s="122">
        <v>0</v>
      </c>
      <c r="S2526" s="122">
        <v>0</v>
      </c>
      <c r="T2526" s="122">
        <v>0</v>
      </c>
      <c r="U2526" s="122">
        <v>0</v>
      </c>
      <c r="V2526" s="122">
        <v>0</v>
      </c>
      <c r="W2526" s="122">
        <v>0</v>
      </c>
      <c r="X2526" s="122">
        <v>0</v>
      </c>
      <c r="Y2526" s="122">
        <v>0</v>
      </c>
      <c r="Z2526" s="122">
        <v>0</v>
      </c>
      <c r="AA2526" s="122">
        <v>0</v>
      </c>
      <c r="AB2526" s="122">
        <v>0</v>
      </c>
      <c r="AC2526" s="122">
        <v>0</v>
      </c>
      <c r="AD2526" s="122">
        <v>0</v>
      </c>
      <c r="AE2526" s="122">
        <v>0</v>
      </c>
      <c r="AF2526" s="122">
        <v>0</v>
      </c>
      <c r="AG2526" s="122">
        <v>0</v>
      </c>
      <c r="AH2526" s="122">
        <v>0</v>
      </c>
      <c r="AI2526" s="122">
        <v>0</v>
      </c>
      <c r="AJ2526" s="122">
        <v>0</v>
      </c>
      <c r="AK2526" s="122">
        <v>0</v>
      </c>
      <c r="AL2526" s="122">
        <v>0</v>
      </c>
    </row>
    <row r="2527" spans="1:38" hidden="1" x14ac:dyDescent="0.25">
      <c r="A2527" s="122" t="s">
        <v>1989</v>
      </c>
      <c r="B2527" s="122">
        <v>1</v>
      </c>
      <c r="C2527" s="122" t="s">
        <v>2188</v>
      </c>
      <c r="D2527" s="122" t="s">
        <v>2079</v>
      </c>
      <c r="E2527" s="122">
        <v>47</v>
      </c>
      <c r="F2527" s="122">
        <v>0.2598628047064</v>
      </c>
      <c r="G2527" s="122">
        <v>0.1479092850872</v>
      </c>
      <c r="H2527" s="122">
        <v>8.9279471988E-2</v>
      </c>
      <c r="I2527" s="122">
        <v>5.8315889525599997E-2</v>
      </c>
      <c r="J2527" s="122">
        <v>7.6622531896400004E-2</v>
      </c>
      <c r="K2527" s="122">
        <v>6.4674603470399994E-2</v>
      </c>
      <c r="L2527" s="122">
        <v>4.4055323300800003E-2</v>
      </c>
      <c r="M2527" s="122">
        <v>0.10830779873760001</v>
      </c>
      <c r="N2527" s="122">
        <v>0.109956770252</v>
      </c>
      <c r="O2527" s="122">
        <v>0.72625204115240005</v>
      </c>
      <c r="P2527" s="122">
        <v>1.5523589580184001</v>
      </c>
      <c r="Q2527" s="122">
        <v>0.75986428147560003</v>
      </c>
      <c r="R2527" s="122">
        <v>0.33919689624240001</v>
      </c>
      <c r="S2527" s="122">
        <v>0.2477016717112</v>
      </c>
      <c r="T2527" s="122">
        <v>3.0856219478000001E-2</v>
      </c>
      <c r="U2527" s="122">
        <v>2.5672160023999999E-2</v>
      </c>
      <c r="V2527" s="122">
        <v>2.2465353262800001E-2</v>
      </c>
      <c r="W2527" s="122">
        <v>4.7040441890399999E-2</v>
      </c>
      <c r="X2527" s="122">
        <v>5.4675703891200002E-2</v>
      </c>
      <c r="Y2527" s="122">
        <v>5.55627002336E-2</v>
      </c>
      <c r="Z2527" s="122">
        <v>4.3366209989200002E-2</v>
      </c>
      <c r="AA2527" s="122">
        <v>2.47405340252E-2</v>
      </c>
      <c r="AB2527" s="122">
        <v>2.5263178102399999E-2</v>
      </c>
      <c r="AC2527" s="122">
        <v>2.2200967574800001E-2</v>
      </c>
      <c r="AD2527" s="122">
        <v>1.3490889484799999E-2</v>
      </c>
      <c r="AE2527" s="122">
        <v>1.8806153506000001E-2</v>
      </c>
      <c r="AF2527" s="122">
        <v>1.8123318421600001E-2</v>
      </c>
      <c r="AG2527" s="122">
        <v>1.7698531941999999E-2</v>
      </c>
      <c r="AH2527" s="122">
        <v>1.7516327682E-2</v>
      </c>
      <c r="AI2527" s="122">
        <v>1.7071989782400002E-2</v>
      </c>
      <c r="AJ2527" s="122">
        <v>1.6917170233599999E-2</v>
      </c>
      <c r="AK2527" s="122">
        <v>1.6785244898800001E-2</v>
      </c>
      <c r="AL2527" s="122">
        <v>0</v>
      </c>
    </row>
    <row r="2528" spans="1:38" hidden="1" x14ac:dyDescent="0.25">
      <c r="A2528" s="122" t="s">
        <v>1989</v>
      </c>
      <c r="B2528" s="122">
        <v>1</v>
      </c>
      <c r="C2528" s="122" t="s">
        <v>2188</v>
      </c>
      <c r="D2528" s="122" t="s">
        <v>2080</v>
      </c>
      <c r="E2528" s="122">
        <v>47</v>
      </c>
      <c r="F2528" s="122">
        <v>0</v>
      </c>
      <c r="G2528" s="122">
        <v>0</v>
      </c>
      <c r="H2528" s="122">
        <v>0</v>
      </c>
      <c r="I2528" s="122">
        <v>0</v>
      </c>
      <c r="J2528" s="122">
        <v>0</v>
      </c>
      <c r="K2528" s="122">
        <v>0</v>
      </c>
      <c r="L2528" s="122">
        <v>0</v>
      </c>
      <c r="M2528" s="122">
        <v>0</v>
      </c>
      <c r="N2528" s="122">
        <v>0</v>
      </c>
      <c r="O2528" s="122">
        <v>0</v>
      </c>
      <c r="P2528" s="122">
        <v>0</v>
      </c>
      <c r="Q2528" s="122">
        <v>0</v>
      </c>
      <c r="R2528" s="122">
        <v>0</v>
      </c>
      <c r="S2528" s="122">
        <v>0</v>
      </c>
      <c r="T2528" s="122">
        <v>0</v>
      </c>
      <c r="U2528" s="122">
        <v>0</v>
      </c>
      <c r="V2528" s="122">
        <v>0</v>
      </c>
      <c r="W2528" s="122">
        <v>0</v>
      </c>
      <c r="X2528" s="122">
        <v>0</v>
      </c>
      <c r="Y2528" s="122">
        <v>0</v>
      </c>
      <c r="Z2528" s="122">
        <v>0</v>
      </c>
      <c r="AA2528" s="122">
        <v>0</v>
      </c>
      <c r="AB2528" s="122">
        <v>0</v>
      </c>
      <c r="AC2528" s="122">
        <v>0</v>
      </c>
      <c r="AD2528" s="122">
        <v>0</v>
      </c>
      <c r="AE2528" s="122">
        <v>0</v>
      </c>
      <c r="AF2528" s="122">
        <v>0</v>
      </c>
      <c r="AG2528" s="122">
        <v>0</v>
      </c>
      <c r="AH2528" s="122">
        <v>0</v>
      </c>
      <c r="AI2528" s="122">
        <v>0</v>
      </c>
      <c r="AJ2528" s="122">
        <v>0</v>
      </c>
      <c r="AK2528" s="122">
        <v>0</v>
      </c>
      <c r="AL2528" s="122">
        <v>0</v>
      </c>
    </row>
    <row r="2529" spans="1:38" hidden="1" x14ac:dyDescent="0.25">
      <c r="A2529" s="122" t="s">
        <v>1989</v>
      </c>
      <c r="B2529" s="122">
        <v>1</v>
      </c>
      <c r="C2529" s="122" t="s">
        <v>2188</v>
      </c>
      <c r="D2529" s="122" t="s">
        <v>2133</v>
      </c>
      <c r="E2529" s="122">
        <v>47</v>
      </c>
      <c r="F2529" s="122">
        <v>0</v>
      </c>
      <c r="G2529" s="122">
        <v>0</v>
      </c>
      <c r="H2529" s="122">
        <v>0</v>
      </c>
      <c r="I2529" s="122">
        <v>0</v>
      </c>
      <c r="J2529" s="122">
        <v>0</v>
      </c>
      <c r="K2529" s="122">
        <v>0</v>
      </c>
      <c r="L2529" s="122">
        <v>0</v>
      </c>
      <c r="M2529" s="122">
        <v>0</v>
      </c>
      <c r="N2529" s="122">
        <v>0</v>
      </c>
      <c r="O2529" s="122">
        <v>0</v>
      </c>
      <c r="P2529" s="122">
        <v>0</v>
      </c>
      <c r="Q2529" s="122">
        <v>0</v>
      </c>
      <c r="R2529" s="122">
        <v>0</v>
      </c>
      <c r="S2529" s="122">
        <v>0</v>
      </c>
      <c r="T2529" s="122">
        <v>0</v>
      </c>
      <c r="U2529" s="122">
        <v>0</v>
      </c>
      <c r="V2529" s="122">
        <v>0</v>
      </c>
      <c r="W2529" s="122">
        <v>0</v>
      </c>
      <c r="X2529" s="122">
        <v>0</v>
      </c>
      <c r="Y2529" s="122">
        <v>0</v>
      </c>
      <c r="Z2529" s="122">
        <v>0</v>
      </c>
      <c r="AA2529" s="122">
        <v>0</v>
      </c>
      <c r="AB2529" s="122">
        <v>0</v>
      </c>
      <c r="AC2529" s="122">
        <v>0</v>
      </c>
      <c r="AD2529" s="122">
        <v>0</v>
      </c>
      <c r="AE2529" s="122">
        <v>0</v>
      </c>
      <c r="AF2529" s="122">
        <v>0</v>
      </c>
      <c r="AG2529" s="122">
        <v>0</v>
      </c>
      <c r="AH2529" s="122">
        <v>0</v>
      </c>
      <c r="AI2529" s="122">
        <v>0</v>
      </c>
      <c r="AJ2529" s="122">
        <v>0</v>
      </c>
      <c r="AK2529" s="122">
        <v>0</v>
      </c>
      <c r="AL2529" s="122">
        <v>0</v>
      </c>
    </row>
    <row r="2530" spans="1:38" hidden="1" x14ac:dyDescent="0.25">
      <c r="A2530" s="122" t="s">
        <v>1989</v>
      </c>
      <c r="B2530" s="122">
        <v>1</v>
      </c>
      <c r="C2530" s="122" t="s">
        <v>2188</v>
      </c>
      <c r="D2530" s="122" t="s">
        <v>2081</v>
      </c>
      <c r="E2530" s="122">
        <v>47</v>
      </c>
      <c r="F2530" s="122">
        <v>0</v>
      </c>
      <c r="G2530" s="122">
        <v>0</v>
      </c>
      <c r="H2530" s="122">
        <v>0</v>
      </c>
      <c r="I2530" s="122">
        <v>0</v>
      </c>
      <c r="J2530" s="122">
        <v>0</v>
      </c>
      <c r="K2530" s="122">
        <v>0</v>
      </c>
      <c r="L2530" s="122">
        <v>0</v>
      </c>
      <c r="M2530" s="122">
        <v>0</v>
      </c>
      <c r="N2530" s="122">
        <v>0</v>
      </c>
      <c r="O2530" s="122">
        <v>0</v>
      </c>
      <c r="P2530" s="122">
        <v>0</v>
      </c>
      <c r="Q2530" s="122">
        <v>0</v>
      </c>
      <c r="R2530" s="122">
        <v>0</v>
      </c>
      <c r="S2530" s="122">
        <v>0</v>
      </c>
      <c r="T2530" s="122">
        <v>0</v>
      </c>
      <c r="U2530" s="122">
        <v>0</v>
      </c>
      <c r="V2530" s="122">
        <v>0</v>
      </c>
      <c r="W2530" s="122">
        <v>0</v>
      </c>
      <c r="X2530" s="122">
        <v>0</v>
      </c>
      <c r="Y2530" s="122">
        <v>0</v>
      </c>
      <c r="Z2530" s="122">
        <v>0</v>
      </c>
      <c r="AA2530" s="122">
        <v>0</v>
      </c>
      <c r="AB2530" s="122">
        <v>0</v>
      </c>
      <c r="AC2530" s="122">
        <v>0</v>
      </c>
      <c r="AD2530" s="122">
        <v>0</v>
      </c>
      <c r="AE2530" s="122">
        <v>0</v>
      </c>
      <c r="AF2530" s="122">
        <v>0</v>
      </c>
      <c r="AG2530" s="122">
        <v>0</v>
      </c>
      <c r="AH2530" s="122">
        <v>0</v>
      </c>
      <c r="AI2530" s="122">
        <v>0</v>
      </c>
      <c r="AJ2530" s="122">
        <v>0</v>
      </c>
      <c r="AK2530" s="122">
        <v>0</v>
      </c>
      <c r="AL2530" s="122">
        <v>0</v>
      </c>
    </row>
    <row r="2531" spans="1:38" x14ac:dyDescent="0.25">
      <c r="A2531" s="122" t="s">
        <v>1989</v>
      </c>
      <c r="B2531" s="122">
        <v>1</v>
      </c>
      <c r="C2531" s="122" t="s">
        <v>2188</v>
      </c>
      <c r="D2531" s="122" t="s">
        <v>2082</v>
      </c>
      <c r="E2531" s="122">
        <v>47</v>
      </c>
      <c r="F2531" s="122">
        <v>0</v>
      </c>
      <c r="G2531" s="122">
        <v>0</v>
      </c>
      <c r="H2531" s="122">
        <v>0</v>
      </c>
      <c r="I2531" s="122">
        <v>0</v>
      </c>
      <c r="J2531" s="122">
        <v>0</v>
      </c>
      <c r="K2531" s="122">
        <v>0</v>
      </c>
      <c r="L2531" s="122">
        <v>0</v>
      </c>
      <c r="M2531" s="122">
        <v>0</v>
      </c>
      <c r="N2531" s="122">
        <v>0</v>
      </c>
      <c r="O2531" s="122">
        <v>0</v>
      </c>
      <c r="P2531" s="122">
        <v>0</v>
      </c>
      <c r="Q2531" s="122">
        <v>0</v>
      </c>
      <c r="R2531" s="122">
        <v>0</v>
      </c>
      <c r="S2531" s="122">
        <v>0</v>
      </c>
      <c r="T2531" s="122">
        <v>0</v>
      </c>
      <c r="U2531" s="122">
        <v>0</v>
      </c>
      <c r="V2531" s="122">
        <v>0</v>
      </c>
      <c r="W2531" s="122">
        <v>0</v>
      </c>
      <c r="X2531" s="122">
        <v>0</v>
      </c>
      <c r="Y2531" s="122">
        <v>0</v>
      </c>
      <c r="Z2531" s="122">
        <v>0</v>
      </c>
      <c r="AA2531" s="122">
        <v>0</v>
      </c>
      <c r="AB2531" s="122">
        <v>0</v>
      </c>
      <c r="AC2531" s="122">
        <v>0</v>
      </c>
      <c r="AD2531" s="122">
        <v>0</v>
      </c>
      <c r="AE2531" s="122">
        <v>0</v>
      </c>
      <c r="AF2531" s="122">
        <v>0</v>
      </c>
      <c r="AG2531" s="122">
        <v>0</v>
      </c>
      <c r="AH2531" s="122">
        <v>0</v>
      </c>
      <c r="AI2531" s="122">
        <v>0</v>
      </c>
      <c r="AJ2531" s="122">
        <v>0</v>
      </c>
      <c r="AK2531" s="122">
        <v>0</v>
      </c>
      <c r="AL2531" s="122">
        <v>0</v>
      </c>
    </row>
    <row r="2532" spans="1:38" hidden="1" x14ac:dyDescent="0.25">
      <c r="A2532" s="122" t="s">
        <v>1989</v>
      </c>
      <c r="B2532" s="122">
        <v>1</v>
      </c>
      <c r="C2532" s="122" t="s">
        <v>2188</v>
      </c>
      <c r="D2532" s="122" t="s">
        <v>474</v>
      </c>
      <c r="E2532" s="122">
        <v>47</v>
      </c>
      <c r="F2532" s="122">
        <v>0.95599748308400001</v>
      </c>
      <c r="G2532" s="122">
        <v>0.94148236324519996</v>
      </c>
      <c r="H2532" s="122">
        <v>1.0082683283539999</v>
      </c>
      <c r="I2532" s="122">
        <v>1.0723968961468</v>
      </c>
      <c r="J2532" s="122">
        <v>1.0341396213372001</v>
      </c>
      <c r="K2532" s="122">
        <v>1.0153468358852</v>
      </c>
      <c r="L2532" s="122">
        <v>1.1620593048904</v>
      </c>
      <c r="M2532" s="122">
        <v>0.97735536043600002</v>
      </c>
      <c r="N2532" s="122">
        <v>0.98065048353439999</v>
      </c>
      <c r="O2532" s="122">
        <v>0.92921297171359996</v>
      </c>
      <c r="P2532" s="122">
        <v>1.0407257399559999</v>
      </c>
      <c r="Q2532" s="122">
        <v>1.035957621888</v>
      </c>
      <c r="R2532" s="122">
        <v>1.0093503148203999</v>
      </c>
      <c r="S2532" s="122">
        <v>1.0546514026944001</v>
      </c>
      <c r="T2532" s="122">
        <v>1.1809238981596</v>
      </c>
      <c r="U2532" s="122">
        <v>1.136213780296</v>
      </c>
      <c r="V2532" s="122">
        <v>1.1058352345124001</v>
      </c>
      <c r="W2532" s="122">
        <v>1.0746360840096001</v>
      </c>
      <c r="X2532" s="122">
        <v>1.0507007847280001</v>
      </c>
      <c r="Y2532" s="122">
        <v>1.0229543966376</v>
      </c>
      <c r="Z2532" s="122">
        <v>0.98041304352600001</v>
      </c>
      <c r="AA2532" s="122">
        <v>0.96560977019920002</v>
      </c>
      <c r="AB2532" s="122">
        <v>0.93185302909720003</v>
      </c>
      <c r="AC2532" s="122">
        <v>0.95769177392000004</v>
      </c>
      <c r="AD2532" s="122">
        <v>1.1592578238472</v>
      </c>
      <c r="AE2532" s="122">
        <v>1.011234528066</v>
      </c>
      <c r="AF2532" s="122">
        <v>1.1923302075860001</v>
      </c>
      <c r="AG2532" s="122">
        <v>1.0530543781520001</v>
      </c>
      <c r="AH2532" s="122">
        <v>0.96901102371079995</v>
      </c>
      <c r="AI2532" s="122">
        <v>0.88726464029280006</v>
      </c>
      <c r="AJ2532" s="122">
        <v>0.88559110910200001</v>
      </c>
      <c r="AK2532" s="122">
        <v>0.85142489110279995</v>
      </c>
      <c r="AL2532" s="122">
        <v>0</v>
      </c>
    </row>
    <row r="2533" spans="1:38" hidden="1" x14ac:dyDescent="0.25">
      <c r="A2533" s="122" t="s">
        <v>1989</v>
      </c>
      <c r="B2533" s="122">
        <v>1</v>
      </c>
      <c r="C2533" s="122" t="s">
        <v>2188</v>
      </c>
      <c r="D2533" s="122" t="s">
        <v>2083</v>
      </c>
      <c r="E2533" s="122">
        <v>47</v>
      </c>
      <c r="F2533" s="122">
        <v>0</v>
      </c>
      <c r="G2533" s="122">
        <v>0</v>
      </c>
      <c r="H2533" s="122">
        <v>0</v>
      </c>
      <c r="I2533" s="122">
        <v>0</v>
      </c>
      <c r="J2533" s="122">
        <v>0</v>
      </c>
      <c r="K2533" s="122">
        <v>0</v>
      </c>
      <c r="L2533" s="122">
        <v>0</v>
      </c>
      <c r="M2533" s="122">
        <v>0</v>
      </c>
      <c r="N2533" s="122">
        <v>0</v>
      </c>
      <c r="O2533" s="122">
        <v>0</v>
      </c>
      <c r="P2533" s="122">
        <v>0</v>
      </c>
      <c r="Q2533" s="122">
        <v>0</v>
      </c>
      <c r="R2533" s="122">
        <v>0</v>
      </c>
      <c r="S2533" s="122">
        <v>0</v>
      </c>
      <c r="T2533" s="122">
        <v>0</v>
      </c>
      <c r="U2533" s="122">
        <v>0</v>
      </c>
      <c r="V2533" s="122">
        <v>0</v>
      </c>
      <c r="W2533" s="122">
        <v>0</v>
      </c>
      <c r="X2533" s="122">
        <v>0</v>
      </c>
      <c r="Y2533" s="122">
        <v>0</v>
      </c>
      <c r="Z2533" s="122">
        <v>0</v>
      </c>
      <c r="AA2533" s="122">
        <v>0</v>
      </c>
      <c r="AB2533" s="122">
        <v>0</v>
      </c>
      <c r="AC2533" s="122">
        <v>0</v>
      </c>
      <c r="AD2533" s="122">
        <v>0</v>
      </c>
      <c r="AE2533" s="122">
        <v>0</v>
      </c>
      <c r="AF2533" s="122">
        <v>0</v>
      </c>
      <c r="AG2533" s="122">
        <v>0</v>
      </c>
      <c r="AH2533" s="122">
        <v>0</v>
      </c>
      <c r="AI2533" s="122">
        <v>0</v>
      </c>
      <c r="AJ2533" s="122">
        <v>0</v>
      </c>
      <c r="AK2533" s="122">
        <v>0</v>
      </c>
      <c r="AL2533" s="122">
        <v>0</v>
      </c>
    </row>
    <row r="2534" spans="1:38" hidden="1" x14ac:dyDescent="0.25">
      <c r="A2534" s="122" t="s">
        <v>1989</v>
      </c>
      <c r="B2534" s="122">
        <v>1</v>
      </c>
      <c r="C2534" s="122" t="s">
        <v>2188</v>
      </c>
      <c r="D2534" s="122" t="s">
        <v>2084</v>
      </c>
      <c r="E2534" s="122">
        <v>47</v>
      </c>
      <c r="F2534" s="122">
        <v>0</v>
      </c>
      <c r="G2534" s="122">
        <v>0</v>
      </c>
      <c r="H2534" s="122">
        <v>0</v>
      </c>
      <c r="I2534" s="122">
        <v>0</v>
      </c>
      <c r="J2534" s="122">
        <v>0</v>
      </c>
      <c r="K2534" s="122">
        <v>0</v>
      </c>
      <c r="L2534" s="122">
        <v>0</v>
      </c>
      <c r="M2534" s="122">
        <v>0</v>
      </c>
      <c r="N2534" s="122">
        <v>0</v>
      </c>
      <c r="O2534" s="122">
        <v>0</v>
      </c>
      <c r="P2534" s="122">
        <v>0</v>
      </c>
      <c r="Q2534" s="122">
        <v>0</v>
      </c>
      <c r="R2534" s="122">
        <v>0</v>
      </c>
      <c r="S2534" s="122">
        <v>0</v>
      </c>
      <c r="T2534" s="122">
        <v>0</v>
      </c>
      <c r="U2534" s="122">
        <v>0</v>
      </c>
      <c r="V2534" s="122">
        <v>0</v>
      </c>
      <c r="W2534" s="122">
        <v>0</v>
      </c>
      <c r="X2534" s="122">
        <v>0</v>
      </c>
      <c r="Y2534" s="122">
        <v>0</v>
      </c>
      <c r="Z2534" s="122">
        <v>0</v>
      </c>
      <c r="AA2534" s="122">
        <v>0</v>
      </c>
      <c r="AB2534" s="122">
        <v>0</v>
      </c>
      <c r="AC2534" s="122">
        <v>0</v>
      </c>
      <c r="AD2534" s="122">
        <v>0</v>
      </c>
      <c r="AE2534" s="122">
        <v>0</v>
      </c>
      <c r="AF2534" s="122">
        <v>0</v>
      </c>
      <c r="AG2534" s="122">
        <v>0</v>
      </c>
      <c r="AH2534" s="122">
        <v>0</v>
      </c>
      <c r="AI2534" s="122">
        <v>0</v>
      </c>
      <c r="AJ2534" s="122">
        <v>0</v>
      </c>
      <c r="AK2534" s="122">
        <v>0</v>
      </c>
      <c r="AL2534" s="122">
        <v>0</v>
      </c>
    </row>
    <row r="2535" spans="1:38" hidden="1" x14ac:dyDescent="0.25">
      <c r="A2535" s="122" t="s">
        <v>1989</v>
      </c>
      <c r="B2535" s="122">
        <v>1</v>
      </c>
      <c r="C2535" s="122" t="s">
        <v>2188</v>
      </c>
      <c r="D2535" s="122" t="s">
        <v>2085</v>
      </c>
      <c r="E2535" s="122">
        <v>47</v>
      </c>
      <c r="F2535" s="122">
        <v>0</v>
      </c>
      <c r="G2535" s="122">
        <v>0</v>
      </c>
      <c r="H2535" s="122">
        <v>0</v>
      </c>
      <c r="I2535" s="122">
        <v>0</v>
      </c>
      <c r="J2535" s="122">
        <v>0</v>
      </c>
      <c r="K2535" s="122">
        <v>0</v>
      </c>
      <c r="L2535" s="122">
        <v>0</v>
      </c>
      <c r="M2535" s="122">
        <v>0</v>
      </c>
      <c r="N2535" s="122">
        <v>0</v>
      </c>
      <c r="O2535" s="122">
        <v>0</v>
      </c>
      <c r="P2535" s="122">
        <v>0</v>
      </c>
      <c r="Q2535" s="122">
        <v>0</v>
      </c>
      <c r="R2535" s="122">
        <v>0</v>
      </c>
      <c r="S2535" s="122">
        <v>0</v>
      </c>
      <c r="T2535" s="122">
        <v>0</v>
      </c>
      <c r="U2535" s="122">
        <v>0</v>
      </c>
      <c r="V2535" s="122">
        <v>0</v>
      </c>
      <c r="W2535" s="122">
        <v>0</v>
      </c>
      <c r="X2535" s="122">
        <v>0</v>
      </c>
      <c r="Y2535" s="122">
        <v>0</v>
      </c>
      <c r="Z2535" s="122">
        <v>0</v>
      </c>
      <c r="AA2535" s="122">
        <v>0</v>
      </c>
      <c r="AB2535" s="122">
        <v>0</v>
      </c>
      <c r="AC2535" s="122">
        <v>0</v>
      </c>
      <c r="AD2535" s="122">
        <v>0</v>
      </c>
      <c r="AE2535" s="122">
        <v>0</v>
      </c>
      <c r="AF2535" s="122">
        <v>0</v>
      </c>
      <c r="AG2535" s="122">
        <v>0</v>
      </c>
      <c r="AH2535" s="122">
        <v>0</v>
      </c>
      <c r="AI2535" s="122">
        <v>0</v>
      </c>
      <c r="AJ2535" s="122">
        <v>0</v>
      </c>
      <c r="AK2535" s="122">
        <v>0</v>
      </c>
      <c r="AL2535" s="122">
        <v>0</v>
      </c>
    </row>
    <row r="2536" spans="1:38" hidden="1" x14ac:dyDescent="0.25">
      <c r="A2536" s="122" t="s">
        <v>1989</v>
      </c>
      <c r="B2536" s="122">
        <v>1</v>
      </c>
      <c r="C2536" s="122" t="s">
        <v>2188</v>
      </c>
      <c r="D2536" s="122" t="s">
        <v>2086</v>
      </c>
      <c r="E2536" s="122">
        <v>47</v>
      </c>
      <c r="F2536" s="122">
        <v>0</v>
      </c>
      <c r="G2536" s="122">
        <v>0</v>
      </c>
      <c r="H2536" s="122">
        <v>0</v>
      </c>
      <c r="I2536" s="122">
        <v>0</v>
      </c>
      <c r="J2536" s="122">
        <v>0</v>
      </c>
      <c r="K2536" s="122">
        <v>0</v>
      </c>
      <c r="L2536" s="122">
        <v>0</v>
      </c>
      <c r="M2536" s="122">
        <v>0</v>
      </c>
      <c r="N2536" s="122">
        <v>0</v>
      </c>
      <c r="O2536" s="122">
        <v>0</v>
      </c>
      <c r="P2536" s="122">
        <v>0</v>
      </c>
      <c r="Q2536" s="122">
        <v>0</v>
      </c>
      <c r="R2536" s="122">
        <v>0</v>
      </c>
      <c r="S2536" s="122">
        <v>0</v>
      </c>
      <c r="T2536" s="122">
        <v>0</v>
      </c>
      <c r="U2536" s="122">
        <v>0</v>
      </c>
      <c r="V2536" s="122">
        <v>0</v>
      </c>
      <c r="W2536" s="122">
        <v>0</v>
      </c>
      <c r="X2536" s="122">
        <v>0</v>
      </c>
      <c r="Y2536" s="122">
        <v>0</v>
      </c>
      <c r="Z2536" s="122">
        <v>0</v>
      </c>
      <c r="AA2536" s="122">
        <v>0</v>
      </c>
      <c r="AB2536" s="122">
        <v>0</v>
      </c>
      <c r="AC2536" s="122">
        <v>0</v>
      </c>
      <c r="AD2536" s="122">
        <v>0</v>
      </c>
      <c r="AE2536" s="122">
        <v>0</v>
      </c>
      <c r="AF2536" s="122">
        <v>0</v>
      </c>
      <c r="AG2536" s="122">
        <v>0</v>
      </c>
      <c r="AH2536" s="122">
        <v>0</v>
      </c>
      <c r="AI2536" s="122">
        <v>0</v>
      </c>
      <c r="AJ2536" s="122">
        <v>0</v>
      </c>
      <c r="AK2536" s="122">
        <v>0</v>
      </c>
      <c r="AL2536" s="122">
        <v>0</v>
      </c>
    </row>
    <row r="2537" spans="1:38" hidden="1" x14ac:dyDescent="0.25">
      <c r="A2537" s="122" t="s">
        <v>1989</v>
      </c>
      <c r="B2537" s="122">
        <v>1</v>
      </c>
      <c r="C2537" s="122" t="s">
        <v>2188</v>
      </c>
      <c r="D2537" s="122" t="s">
        <v>2087</v>
      </c>
      <c r="E2537" s="122">
        <v>47</v>
      </c>
      <c r="F2537" s="122">
        <v>0</v>
      </c>
      <c r="G2537" s="122">
        <v>0</v>
      </c>
      <c r="H2537" s="122">
        <v>0</v>
      </c>
      <c r="I2537" s="122">
        <v>0</v>
      </c>
      <c r="J2537" s="122">
        <v>0</v>
      </c>
      <c r="K2537" s="122">
        <v>0</v>
      </c>
      <c r="L2537" s="122">
        <v>0</v>
      </c>
      <c r="M2537" s="122">
        <v>0</v>
      </c>
      <c r="N2537" s="122">
        <v>0</v>
      </c>
      <c r="O2537" s="122">
        <v>0</v>
      </c>
      <c r="P2537" s="122">
        <v>0</v>
      </c>
      <c r="Q2537" s="122">
        <v>0</v>
      </c>
      <c r="R2537" s="122">
        <v>0</v>
      </c>
      <c r="S2537" s="122">
        <v>0</v>
      </c>
      <c r="T2537" s="122">
        <v>0</v>
      </c>
      <c r="U2537" s="122">
        <v>0</v>
      </c>
      <c r="V2537" s="122">
        <v>0</v>
      </c>
      <c r="W2537" s="122">
        <v>0</v>
      </c>
      <c r="X2537" s="122">
        <v>0</v>
      </c>
      <c r="Y2537" s="122">
        <v>0</v>
      </c>
      <c r="Z2537" s="122">
        <v>0</v>
      </c>
      <c r="AA2537" s="122">
        <v>0</v>
      </c>
      <c r="AB2537" s="122">
        <v>0</v>
      </c>
      <c r="AC2537" s="122">
        <v>0</v>
      </c>
      <c r="AD2537" s="122">
        <v>0</v>
      </c>
      <c r="AE2537" s="122">
        <v>0</v>
      </c>
      <c r="AF2537" s="122">
        <v>0</v>
      </c>
      <c r="AG2537" s="122">
        <v>0</v>
      </c>
      <c r="AH2537" s="122">
        <v>0</v>
      </c>
      <c r="AI2537" s="122">
        <v>0</v>
      </c>
      <c r="AJ2537" s="122">
        <v>0</v>
      </c>
      <c r="AK2537" s="122">
        <v>0</v>
      </c>
      <c r="AL2537" s="122">
        <v>0</v>
      </c>
    </row>
    <row r="2538" spans="1:38" hidden="1" x14ac:dyDescent="0.25">
      <c r="A2538" s="122" t="s">
        <v>1989</v>
      </c>
      <c r="B2538" s="122">
        <v>1</v>
      </c>
      <c r="C2538" s="122" t="s">
        <v>2188</v>
      </c>
      <c r="D2538" s="122" t="s">
        <v>2134</v>
      </c>
      <c r="E2538" s="122">
        <v>47</v>
      </c>
      <c r="F2538" s="122">
        <v>0</v>
      </c>
      <c r="G2538" s="122">
        <v>0</v>
      </c>
      <c r="H2538" s="122">
        <v>0</v>
      </c>
      <c r="I2538" s="122">
        <v>0</v>
      </c>
      <c r="J2538" s="122">
        <v>0</v>
      </c>
      <c r="K2538" s="122">
        <v>0</v>
      </c>
      <c r="L2538" s="122">
        <v>0</v>
      </c>
      <c r="M2538" s="122">
        <v>0</v>
      </c>
      <c r="N2538" s="122">
        <v>0</v>
      </c>
      <c r="O2538" s="122">
        <v>0</v>
      </c>
      <c r="P2538" s="122">
        <v>0</v>
      </c>
      <c r="Q2538" s="122">
        <v>0</v>
      </c>
      <c r="R2538" s="122">
        <v>0</v>
      </c>
      <c r="S2538" s="122">
        <v>0</v>
      </c>
      <c r="T2538" s="122">
        <v>0</v>
      </c>
      <c r="U2538" s="122">
        <v>0</v>
      </c>
      <c r="V2538" s="122">
        <v>0</v>
      </c>
      <c r="W2538" s="122">
        <v>0</v>
      </c>
      <c r="X2538" s="122">
        <v>0</v>
      </c>
      <c r="Y2538" s="122">
        <v>0</v>
      </c>
      <c r="Z2538" s="122">
        <v>0</v>
      </c>
      <c r="AA2538" s="122">
        <v>0</v>
      </c>
      <c r="AB2538" s="122">
        <v>0</v>
      </c>
      <c r="AC2538" s="122">
        <v>0</v>
      </c>
      <c r="AD2538" s="122">
        <v>0</v>
      </c>
      <c r="AE2538" s="122">
        <v>0</v>
      </c>
      <c r="AF2538" s="122">
        <v>0</v>
      </c>
      <c r="AG2538" s="122">
        <v>0</v>
      </c>
      <c r="AH2538" s="122">
        <v>0</v>
      </c>
      <c r="AI2538" s="122">
        <v>0</v>
      </c>
      <c r="AJ2538" s="122">
        <v>0</v>
      </c>
      <c r="AK2538" s="122">
        <v>0</v>
      </c>
      <c r="AL2538" s="122">
        <v>0</v>
      </c>
    </row>
    <row r="2539" spans="1:38" hidden="1" x14ac:dyDescent="0.25">
      <c r="A2539" s="122" t="s">
        <v>1989</v>
      </c>
      <c r="B2539" s="122">
        <v>1</v>
      </c>
      <c r="C2539" s="122" t="s">
        <v>2188</v>
      </c>
      <c r="D2539" s="122" t="s">
        <v>2088</v>
      </c>
      <c r="E2539" s="122">
        <v>47</v>
      </c>
      <c r="F2539" s="122">
        <v>0</v>
      </c>
      <c r="G2539" s="122">
        <v>0</v>
      </c>
      <c r="H2539" s="122">
        <v>0</v>
      </c>
      <c r="I2539" s="122">
        <v>0</v>
      </c>
      <c r="J2539" s="122">
        <v>0</v>
      </c>
      <c r="K2539" s="122">
        <v>0</v>
      </c>
      <c r="L2539" s="122">
        <v>0</v>
      </c>
      <c r="M2539" s="122">
        <v>0</v>
      </c>
      <c r="N2539" s="122">
        <v>0</v>
      </c>
      <c r="O2539" s="122">
        <v>0</v>
      </c>
      <c r="P2539" s="122">
        <v>0</v>
      </c>
      <c r="Q2539" s="122">
        <v>0</v>
      </c>
      <c r="R2539" s="122">
        <v>0</v>
      </c>
      <c r="S2539" s="122">
        <v>0</v>
      </c>
      <c r="T2539" s="122">
        <v>0</v>
      </c>
      <c r="U2539" s="122">
        <v>0</v>
      </c>
      <c r="V2539" s="122">
        <v>0</v>
      </c>
      <c r="W2539" s="122">
        <v>0</v>
      </c>
      <c r="X2539" s="122">
        <v>0</v>
      </c>
      <c r="Y2539" s="122">
        <v>0</v>
      </c>
      <c r="Z2539" s="122">
        <v>0</v>
      </c>
      <c r="AA2539" s="122">
        <v>0</v>
      </c>
      <c r="AB2539" s="122">
        <v>0</v>
      </c>
      <c r="AC2539" s="122">
        <v>0</v>
      </c>
      <c r="AD2539" s="122">
        <v>0</v>
      </c>
      <c r="AE2539" s="122">
        <v>0</v>
      </c>
      <c r="AF2539" s="122">
        <v>0</v>
      </c>
      <c r="AG2539" s="122">
        <v>0</v>
      </c>
      <c r="AH2539" s="122">
        <v>0</v>
      </c>
      <c r="AI2539" s="122">
        <v>0</v>
      </c>
      <c r="AJ2539" s="122">
        <v>0</v>
      </c>
      <c r="AK2539" s="122">
        <v>0</v>
      </c>
      <c r="AL2539" s="122">
        <v>0</v>
      </c>
    </row>
    <row r="2540" spans="1:38" hidden="1" x14ac:dyDescent="0.25">
      <c r="A2540" s="122" t="s">
        <v>1989</v>
      </c>
      <c r="B2540" s="122">
        <v>1</v>
      </c>
      <c r="C2540" s="122" t="s">
        <v>2188</v>
      </c>
      <c r="D2540" s="122" t="s">
        <v>2089</v>
      </c>
      <c r="E2540" s="122">
        <v>47</v>
      </c>
      <c r="F2540" s="122">
        <v>0</v>
      </c>
      <c r="G2540" s="122">
        <v>0</v>
      </c>
      <c r="H2540" s="122">
        <v>0</v>
      </c>
      <c r="I2540" s="122">
        <v>0</v>
      </c>
      <c r="J2540" s="122">
        <v>0</v>
      </c>
      <c r="K2540" s="122">
        <v>0</v>
      </c>
      <c r="L2540" s="122">
        <v>0</v>
      </c>
      <c r="M2540" s="122">
        <v>0</v>
      </c>
      <c r="N2540" s="122">
        <v>0</v>
      </c>
      <c r="O2540" s="122">
        <v>0</v>
      </c>
      <c r="P2540" s="122">
        <v>0</v>
      </c>
      <c r="Q2540" s="122">
        <v>0</v>
      </c>
      <c r="R2540" s="122">
        <v>0</v>
      </c>
      <c r="S2540" s="122">
        <v>0</v>
      </c>
      <c r="T2540" s="122">
        <v>0</v>
      </c>
      <c r="U2540" s="122">
        <v>0</v>
      </c>
      <c r="V2540" s="122">
        <v>0</v>
      </c>
      <c r="W2540" s="122">
        <v>0</v>
      </c>
      <c r="X2540" s="122">
        <v>0</v>
      </c>
      <c r="Y2540" s="122">
        <v>0</v>
      </c>
      <c r="Z2540" s="122">
        <v>0</v>
      </c>
      <c r="AA2540" s="122">
        <v>0</v>
      </c>
      <c r="AB2540" s="122">
        <v>0</v>
      </c>
      <c r="AC2540" s="122">
        <v>0</v>
      </c>
      <c r="AD2540" s="122">
        <v>0</v>
      </c>
      <c r="AE2540" s="122">
        <v>0</v>
      </c>
      <c r="AF2540" s="122">
        <v>0</v>
      </c>
      <c r="AG2540" s="122">
        <v>0</v>
      </c>
      <c r="AH2540" s="122">
        <v>0</v>
      </c>
      <c r="AI2540" s="122">
        <v>0</v>
      </c>
      <c r="AJ2540" s="122">
        <v>0</v>
      </c>
      <c r="AK2540" s="122">
        <v>0</v>
      </c>
      <c r="AL2540" s="122">
        <v>0</v>
      </c>
    </row>
    <row r="2541" spans="1:38" hidden="1" x14ac:dyDescent="0.25">
      <c r="A2541" s="122" t="s">
        <v>1989</v>
      </c>
      <c r="B2541" s="122">
        <v>1</v>
      </c>
      <c r="C2541" s="122" t="s">
        <v>2188</v>
      </c>
      <c r="D2541" s="122" t="s">
        <v>2090</v>
      </c>
      <c r="E2541" s="122">
        <v>47</v>
      </c>
      <c r="F2541" s="122">
        <v>0</v>
      </c>
      <c r="G2541" s="122">
        <v>0</v>
      </c>
      <c r="H2541" s="122">
        <v>0</v>
      </c>
      <c r="I2541" s="122">
        <v>0</v>
      </c>
      <c r="J2541" s="122">
        <v>0</v>
      </c>
      <c r="K2541" s="122">
        <v>0</v>
      </c>
      <c r="L2541" s="122">
        <v>0</v>
      </c>
      <c r="M2541" s="122">
        <v>0</v>
      </c>
      <c r="N2541" s="122">
        <v>0</v>
      </c>
      <c r="O2541" s="122">
        <v>0</v>
      </c>
      <c r="P2541" s="122">
        <v>0</v>
      </c>
      <c r="Q2541" s="122">
        <v>0</v>
      </c>
      <c r="R2541" s="122">
        <v>0</v>
      </c>
      <c r="S2541" s="122">
        <v>0</v>
      </c>
      <c r="T2541" s="122">
        <v>0</v>
      </c>
      <c r="U2541" s="122">
        <v>0</v>
      </c>
      <c r="V2541" s="122">
        <v>0</v>
      </c>
      <c r="W2541" s="122">
        <v>0</v>
      </c>
      <c r="X2541" s="122">
        <v>0</v>
      </c>
      <c r="Y2541" s="122">
        <v>0</v>
      </c>
      <c r="Z2541" s="122">
        <v>0</v>
      </c>
      <c r="AA2541" s="122">
        <v>0</v>
      </c>
      <c r="AB2541" s="122">
        <v>0</v>
      </c>
      <c r="AC2541" s="122">
        <v>0</v>
      </c>
      <c r="AD2541" s="122">
        <v>0</v>
      </c>
      <c r="AE2541" s="122">
        <v>0</v>
      </c>
      <c r="AF2541" s="122">
        <v>0</v>
      </c>
      <c r="AG2541" s="122">
        <v>0</v>
      </c>
      <c r="AH2541" s="122">
        <v>0</v>
      </c>
      <c r="AI2541" s="122">
        <v>0</v>
      </c>
      <c r="AJ2541" s="122">
        <v>0</v>
      </c>
      <c r="AK2541" s="122">
        <v>0</v>
      </c>
      <c r="AL2541" s="122">
        <v>0</v>
      </c>
    </row>
    <row r="2542" spans="1:38" hidden="1" x14ac:dyDescent="0.25">
      <c r="A2542" s="122" t="s">
        <v>1989</v>
      </c>
      <c r="B2542" s="122">
        <v>1</v>
      </c>
      <c r="C2542" s="122" t="s">
        <v>2188</v>
      </c>
      <c r="D2542" s="122" t="s">
        <v>2091</v>
      </c>
      <c r="E2542" s="122">
        <v>47</v>
      </c>
      <c r="F2542" s="122">
        <v>0.46821157856200002</v>
      </c>
      <c r="G2542" s="122">
        <v>0.45703734631800003</v>
      </c>
      <c r="H2542" s="122">
        <v>0.49378604723280001</v>
      </c>
      <c r="I2542" s="122">
        <v>0.47548755717399999</v>
      </c>
      <c r="J2542" s="122">
        <v>0.56004160069760001</v>
      </c>
      <c r="K2542" s="122">
        <v>0.57921945450040002</v>
      </c>
      <c r="L2542" s="122">
        <v>0.68858172662719996</v>
      </c>
      <c r="M2542" s="122">
        <v>0.83458483587919996</v>
      </c>
      <c r="N2542" s="122">
        <v>0.83919815990919999</v>
      </c>
      <c r="O2542" s="122">
        <v>0.82557869941399997</v>
      </c>
      <c r="P2542" s="122">
        <v>0.77636464780000003</v>
      </c>
      <c r="Q2542" s="122">
        <v>0.75759307962800004</v>
      </c>
      <c r="R2542" s="122">
        <v>0.58509945247600004</v>
      </c>
      <c r="S2542" s="122">
        <v>0.65125200806960004</v>
      </c>
      <c r="T2542" s="122">
        <v>0.61845707514360004</v>
      </c>
      <c r="U2542" s="122">
        <v>0.54443373977999998</v>
      </c>
      <c r="V2542" s="122">
        <v>0.53831402364600001</v>
      </c>
      <c r="W2542" s="122">
        <v>0.48586885533200003</v>
      </c>
      <c r="X2542" s="122">
        <v>0.53062749042239998</v>
      </c>
      <c r="Y2542" s="122">
        <v>0.48526671148200001</v>
      </c>
      <c r="Z2542" s="122">
        <v>0.47527126354119997</v>
      </c>
      <c r="AA2542" s="122">
        <v>0.46097070152559999</v>
      </c>
      <c r="AB2542" s="122">
        <v>0.44629478573120002</v>
      </c>
      <c r="AC2542" s="122">
        <v>0.44718804057479999</v>
      </c>
      <c r="AD2542" s="122">
        <v>0.59215435041279996</v>
      </c>
      <c r="AE2542" s="122">
        <v>0.51840824197680002</v>
      </c>
      <c r="AF2542" s="122">
        <v>0.5023793386248</v>
      </c>
      <c r="AG2542" s="122">
        <v>0.49676179332640003</v>
      </c>
      <c r="AH2542" s="122">
        <v>0.48252531119800002</v>
      </c>
      <c r="AI2542" s="122">
        <v>0.46441764820920001</v>
      </c>
      <c r="AJ2542" s="122">
        <v>0.4507270350016</v>
      </c>
      <c r="AK2542" s="122">
        <v>0.4429622808632</v>
      </c>
      <c r="AL2542" s="122">
        <v>0</v>
      </c>
    </row>
    <row r="2543" spans="1:38" hidden="1" x14ac:dyDescent="0.25">
      <c r="A2543" s="122" t="s">
        <v>1989</v>
      </c>
      <c r="B2543" s="122">
        <v>1</v>
      </c>
      <c r="C2543" s="122" t="s">
        <v>2188</v>
      </c>
      <c r="D2543" s="122" t="s">
        <v>2092</v>
      </c>
      <c r="E2543" s="122">
        <v>47</v>
      </c>
      <c r="F2543" s="122">
        <v>2.42387252016E-2</v>
      </c>
      <c r="G2543" s="122">
        <v>2.3119689406799999E-2</v>
      </c>
      <c r="H2543" s="122">
        <v>2.2184201855200002E-2</v>
      </c>
      <c r="I2543" s="122">
        <v>2.0754238738800002E-2</v>
      </c>
      <c r="J2543" s="122">
        <v>2.1308933822400001E-2</v>
      </c>
      <c r="K2543" s="122">
        <v>2.0427350955199999E-2</v>
      </c>
      <c r="L2543" s="122">
        <v>2.3001261603599998E-2</v>
      </c>
      <c r="M2543" s="122">
        <v>2.2074542131600001E-2</v>
      </c>
      <c r="N2543" s="122">
        <v>3.04806376392E-2</v>
      </c>
      <c r="O2543" s="122">
        <v>3.3107242000000002E-2</v>
      </c>
      <c r="P2543" s="122">
        <v>3.0507833977599999E-2</v>
      </c>
      <c r="Q2543" s="122">
        <v>2.58353666844E-2</v>
      </c>
      <c r="R2543" s="122">
        <v>1.35164753164E-2</v>
      </c>
      <c r="S2543" s="122">
        <v>1.25115494252E-2</v>
      </c>
      <c r="T2543" s="122">
        <v>1.6906307367600001E-2</v>
      </c>
      <c r="U2543" s="122">
        <v>1.33138956748E-2</v>
      </c>
      <c r="V2543" s="122">
        <v>1.63862495888E-2</v>
      </c>
      <c r="W2543" s="122">
        <v>1.6196839567999999E-2</v>
      </c>
      <c r="X2543" s="122">
        <v>1.9499846741199998E-2</v>
      </c>
      <c r="Y2543" s="122">
        <v>1.9767093304000002E-2</v>
      </c>
      <c r="Z2543" s="122">
        <v>1.8859103516400001E-2</v>
      </c>
      <c r="AA2543" s="122">
        <v>1.8198001189200001E-2</v>
      </c>
      <c r="AB2543" s="122">
        <v>1.7464014316E-2</v>
      </c>
      <c r="AC2543" s="122">
        <v>1.9705741935599999E-2</v>
      </c>
      <c r="AD2543" s="122">
        <v>2.7922849295599999E-2</v>
      </c>
      <c r="AE2543" s="122">
        <v>2.54164353996E-2</v>
      </c>
      <c r="AF2543" s="122">
        <v>2.4382147344800001E-2</v>
      </c>
      <c r="AG2543" s="122">
        <v>2.3932361264000002E-2</v>
      </c>
      <c r="AH2543" s="122">
        <v>2.3028254068399999E-2</v>
      </c>
      <c r="AI2543" s="122">
        <v>2.2025826090800001E-2</v>
      </c>
      <c r="AJ2543" s="122">
        <v>3.2436136124000002E-2</v>
      </c>
      <c r="AK2543" s="122">
        <v>4.0681591277600002E-2</v>
      </c>
      <c r="AL2543" s="122">
        <v>0</v>
      </c>
    </row>
    <row r="2544" spans="1:38" hidden="1" x14ac:dyDescent="0.25">
      <c r="A2544" s="122" t="s">
        <v>1989</v>
      </c>
      <c r="B2544" s="122">
        <v>1</v>
      </c>
      <c r="C2544" s="122" t="s">
        <v>2188</v>
      </c>
      <c r="D2544" s="122" t="s">
        <v>2093</v>
      </c>
      <c r="E2544" s="122">
        <v>47</v>
      </c>
      <c r="F2544" s="122">
        <v>0</v>
      </c>
      <c r="G2544" s="122">
        <v>0</v>
      </c>
      <c r="H2544" s="122">
        <v>0</v>
      </c>
      <c r="I2544" s="122">
        <v>0</v>
      </c>
      <c r="J2544" s="122">
        <v>0</v>
      </c>
      <c r="K2544" s="122">
        <v>0</v>
      </c>
      <c r="L2544" s="122">
        <v>0</v>
      </c>
      <c r="M2544" s="122">
        <v>0</v>
      </c>
      <c r="N2544" s="122">
        <v>0</v>
      </c>
      <c r="O2544" s="122">
        <v>0</v>
      </c>
      <c r="P2544" s="122">
        <v>0</v>
      </c>
      <c r="Q2544" s="122">
        <v>0</v>
      </c>
      <c r="R2544" s="122">
        <v>0</v>
      </c>
      <c r="S2544" s="122">
        <v>0</v>
      </c>
      <c r="T2544" s="122">
        <v>0</v>
      </c>
      <c r="U2544" s="122">
        <v>0</v>
      </c>
      <c r="V2544" s="122">
        <v>0</v>
      </c>
      <c r="W2544" s="122">
        <v>0</v>
      </c>
      <c r="X2544" s="122">
        <v>0</v>
      </c>
      <c r="Y2544" s="122">
        <v>0</v>
      </c>
      <c r="Z2544" s="122">
        <v>0</v>
      </c>
      <c r="AA2544" s="122">
        <v>0</v>
      </c>
      <c r="AB2544" s="122">
        <v>0</v>
      </c>
      <c r="AC2544" s="122">
        <v>0</v>
      </c>
      <c r="AD2544" s="122">
        <v>0</v>
      </c>
      <c r="AE2544" s="122">
        <v>0</v>
      </c>
      <c r="AF2544" s="122">
        <v>0</v>
      </c>
      <c r="AG2544" s="122">
        <v>0</v>
      </c>
      <c r="AH2544" s="122">
        <v>0</v>
      </c>
      <c r="AI2544" s="122">
        <v>0</v>
      </c>
      <c r="AJ2544" s="122">
        <v>0</v>
      </c>
      <c r="AK2544" s="122">
        <v>0</v>
      </c>
      <c r="AL2544" s="122">
        <v>0</v>
      </c>
    </row>
    <row r="2545" spans="1:38" hidden="1" x14ac:dyDescent="0.25">
      <c r="A2545" s="122" t="s">
        <v>1989</v>
      </c>
      <c r="B2545" s="122">
        <v>1</v>
      </c>
      <c r="C2545" s="122" t="s">
        <v>2188</v>
      </c>
      <c r="D2545" s="122" t="s">
        <v>2094</v>
      </c>
      <c r="E2545" s="122">
        <v>47</v>
      </c>
      <c r="F2545" s="122">
        <v>0.32727752823639999</v>
      </c>
      <c r="G2545" s="122">
        <v>0.33869690839599997</v>
      </c>
      <c r="H2545" s="122">
        <v>0.64696681479920004</v>
      </c>
      <c r="I2545" s="122">
        <v>0.54115262270160003</v>
      </c>
      <c r="J2545" s="122">
        <v>0.55791795737719996</v>
      </c>
      <c r="K2545" s="122">
        <v>0.5396051610964</v>
      </c>
      <c r="L2545" s="122">
        <v>0.55269997823880002</v>
      </c>
      <c r="M2545" s="122">
        <v>0.54236906970959997</v>
      </c>
      <c r="N2545" s="122">
        <v>0.45513230768320001</v>
      </c>
      <c r="O2545" s="122">
        <v>0.4527367377148</v>
      </c>
      <c r="P2545" s="122">
        <v>0.4214796000296</v>
      </c>
      <c r="Q2545" s="122">
        <v>0.44645545371560003</v>
      </c>
      <c r="R2545" s="122">
        <v>0.42773908200799998</v>
      </c>
      <c r="S2545" s="122">
        <v>0.41114491889799998</v>
      </c>
      <c r="T2545" s="122">
        <v>0.40166961649920002</v>
      </c>
      <c r="U2545" s="122">
        <v>0.41491192764000001</v>
      </c>
      <c r="V2545" s="122">
        <v>0.4780405398216</v>
      </c>
      <c r="W2545" s="122">
        <v>0.45792502125439999</v>
      </c>
      <c r="X2545" s="122">
        <v>0.45518344868080002</v>
      </c>
      <c r="Y2545" s="122">
        <v>0.48611838000039997</v>
      </c>
      <c r="Z2545" s="122">
        <v>0.51079487634559995</v>
      </c>
      <c r="AA2545" s="122">
        <v>0.49022616435240002</v>
      </c>
      <c r="AB2545" s="122">
        <v>0.4783535990492</v>
      </c>
      <c r="AC2545" s="122">
        <v>0.49459304641879998</v>
      </c>
      <c r="AD2545" s="122">
        <v>0.47004500142319999</v>
      </c>
      <c r="AE2545" s="122">
        <v>0.54827799919480003</v>
      </c>
      <c r="AF2545" s="122">
        <v>0.53751749356760004</v>
      </c>
      <c r="AG2545" s="122">
        <v>0.53748666481439999</v>
      </c>
      <c r="AH2545" s="122">
        <v>0.51171186207959996</v>
      </c>
      <c r="AI2545" s="122">
        <v>0.48573591665760002</v>
      </c>
      <c r="AJ2545" s="122">
        <v>0.51555587229160005</v>
      </c>
      <c r="AK2545" s="122">
        <v>0.50427508503679996</v>
      </c>
      <c r="AL2545" s="122">
        <v>0</v>
      </c>
    </row>
    <row r="2546" spans="1:38" hidden="1" x14ac:dyDescent="0.25">
      <c r="A2546" s="122" t="s">
        <v>1989</v>
      </c>
      <c r="B2546" s="122">
        <v>1</v>
      </c>
      <c r="C2546" s="122" t="s">
        <v>2188</v>
      </c>
      <c r="D2546" s="122" t="s">
        <v>2095</v>
      </c>
      <c r="E2546" s="122">
        <v>47</v>
      </c>
      <c r="F2546" s="122">
        <v>0</v>
      </c>
      <c r="G2546" s="122">
        <v>0</v>
      </c>
      <c r="H2546" s="122">
        <v>0</v>
      </c>
      <c r="I2546" s="122">
        <v>0</v>
      </c>
      <c r="J2546" s="122">
        <v>0</v>
      </c>
      <c r="K2546" s="122">
        <v>0</v>
      </c>
      <c r="L2546" s="122">
        <v>0</v>
      </c>
      <c r="M2546" s="122">
        <v>0</v>
      </c>
      <c r="N2546" s="122">
        <v>0</v>
      </c>
      <c r="O2546" s="122">
        <v>0</v>
      </c>
      <c r="P2546" s="122">
        <v>0</v>
      </c>
      <c r="Q2546" s="122">
        <v>0</v>
      </c>
      <c r="R2546" s="122">
        <v>0</v>
      </c>
      <c r="S2546" s="122">
        <v>0</v>
      </c>
      <c r="T2546" s="122">
        <v>0</v>
      </c>
      <c r="U2546" s="122">
        <v>0</v>
      </c>
      <c r="V2546" s="122">
        <v>0</v>
      </c>
      <c r="W2546" s="122">
        <v>0</v>
      </c>
      <c r="X2546" s="122">
        <v>0</v>
      </c>
      <c r="Y2546" s="122">
        <v>0</v>
      </c>
      <c r="Z2546" s="122">
        <v>0</v>
      </c>
      <c r="AA2546" s="122">
        <v>0</v>
      </c>
      <c r="AB2546" s="122">
        <v>0</v>
      </c>
      <c r="AC2546" s="122">
        <v>0</v>
      </c>
      <c r="AD2546" s="122">
        <v>0</v>
      </c>
      <c r="AE2546" s="122">
        <v>0</v>
      </c>
      <c r="AF2546" s="122">
        <v>0</v>
      </c>
      <c r="AG2546" s="122">
        <v>0</v>
      </c>
      <c r="AH2546" s="122">
        <v>0</v>
      </c>
      <c r="AI2546" s="122">
        <v>0</v>
      </c>
      <c r="AJ2546" s="122">
        <v>0</v>
      </c>
      <c r="AK2546" s="122">
        <v>0</v>
      </c>
      <c r="AL2546" s="122">
        <v>0</v>
      </c>
    </row>
    <row r="2547" spans="1:38" hidden="1" x14ac:dyDescent="0.25">
      <c r="A2547" s="122" t="s">
        <v>1989</v>
      </c>
      <c r="B2547" s="122">
        <v>1</v>
      </c>
      <c r="C2547" s="122" t="s">
        <v>2188</v>
      </c>
      <c r="D2547" s="122" t="s">
        <v>2096</v>
      </c>
      <c r="E2547" s="122">
        <v>47</v>
      </c>
      <c r="F2547" s="122">
        <v>0</v>
      </c>
      <c r="G2547" s="122">
        <v>0</v>
      </c>
      <c r="H2547" s="122">
        <v>0</v>
      </c>
      <c r="I2547" s="122">
        <v>0</v>
      </c>
      <c r="J2547" s="122">
        <v>0</v>
      </c>
      <c r="K2547" s="122">
        <v>0</v>
      </c>
      <c r="L2547" s="122">
        <v>0</v>
      </c>
      <c r="M2547" s="122">
        <v>0</v>
      </c>
      <c r="N2547" s="122">
        <v>0</v>
      </c>
      <c r="O2547" s="122">
        <v>0</v>
      </c>
      <c r="P2547" s="122">
        <v>0</v>
      </c>
      <c r="Q2547" s="122">
        <v>0</v>
      </c>
      <c r="R2547" s="122">
        <v>0</v>
      </c>
      <c r="S2547" s="122">
        <v>0</v>
      </c>
      <c r="T2547" s="122">
        <v>0</v>
      </c>
      <c r="U2547" s="122">
        <v>0</v>
      </c>
      <c r="V2547" s="122">
        <v>0</v>
      </c>
      <c r="W2547" s="122">
        <v>0</v>
      </c>
      <c r="X2547" s="122">
        <v>0</v>
      </c>
      <c r="Y2547" s="122">
        <v>0</v>
      </c>
      <c r="Z2547" s="122">
        <v>0</v>
      </c>
      <c r="AA2547" s="122">
        <v>0</v>
      </c>
      <c r="AB2547" s="122">
        <v>0</v>
      </c>
      <c r="AC2547" s="122">
        <v>0</v>
      </c>
      <c r="AD2547" s="122">
        <v>0</v>
      </c>
      <c r="AE2547" s="122">
        <v>0</v>
      </c>
      <c r="AF2547" s="122">
        <v>0</v>
      </c>
      <c r="AG2547" s="122">
        <v>0</v>
      </c>
      <c r="AH2547" s="122">
        <v>0</v>
      </c>
      <c r="AI2547" s="122">
        <v>0</v>
      </c>
      <c r="AJ2547" s="122">
        <v>0</v>
      </c>
      <c r="AK2547" s="122">
        <v>0</v>
      </c>
      <c r="AL2547" s="122">
        <v>0</v>
      </c>
    </row>
    <row r="2548" spans="1:38" hidden="1" x14ac:dyDescent="0.25">
      <c r="A2548" s="122" t="s">
        <v>1989</v>
      </c>
      <c r="B2548" s="122">
        <v>1</v>
      </c>
      <c r="C2548" s="122" t="s">
        <v>2188</v>
      </c>
      <c r="D2548" s="122" t="s">
        <v>2097</v>
      </c>
      <c r="E2548" s="122">
        <v>47</v>
      </c>
      <c r="F2548" s="122">
        <v>4.9294556807999998E-3</v>
      </c>
      <c r="G2548" s="122">
        <v>4.9642450759999996E-3</v>
      </c>
      <c r="H2548" s="122">
        <v>5.0127953847999996E-3</v>
      </c>
      <c r="I2548" s="122">
        <v>4.8915690067999999E-3</v>
      </c>
      <c r="J2548" s="122">
        <v>5.499704056E-3</v>
      </c>
      <c r="K2548" s="122">
        <v>5.9010306179999999E-3</v>
      </c>
      <c r="L2548" s="122">
        <v>5.1267176632000004E-3</v>
      </c>
      <c r="M2548" s="122">
        <v>4.9965902923999996E-3</v>
      </c>
      <c r="N2548" s="122">
        <v>4.3791049428000004E-3</v>
      </c>
      <c r="O2548" s="122">
        <v>3.9315420368000002E-3</v>
      </c>
      <c r="P2548" s="122">
        <v>3.7020738188000002E-3</v>
      </c>
      <c r="Q2548" s="122">
        <v>3.8065573840000001E-3</v>
      </c>
      <c r="R2548" s="122">
        <v>3.8857076859999998E-3</v>
      </c>
      <c r="S2548" s="122">
        <v>3.8345988296000001E-3</v>
      </c>
      <c r="T2548" s="122">
        <v>3.6636566904000001E-3</v>
      </c>
      <c r="U2548" s="122">
        <v>3.4827592856E-3</v>
      </c>
      <c r="V2548" s="122">
        <v>3.3177119976000001E-3</v>
      </c>
      <c r="W2548" s="122">
        <v>3.1689689919999998E-3</v>
      </c>
      <c r="X2548" s="122">
        <v>3.2221936991999999E-3</v>
      </c>
      <c r="Y2548" s="122">
        <v>3.6118853232000002E-3</v>
      </c>
      <c r="Z2548" s="122">
        <v>4.0850724852000003E-3</v>
      </c>
      <c r="AA2548" s="122">
        <v>3.7455446476000001E-3</v>
      </c>
      <c r="AB2548" s="122">
        <v>3.6977348016000002E-3</v>
      </c>
      <c r="AC2548" s="122">
        <v>3.6167566316000002E-3</v>
      </c>
      <c r="AD2548" s="122">
        <v>2.7219301143999999E-3</v>
      </c>
      <c r="AE2548" s="122">
        <v>3.1359271692000001E-3</v>
      </c>
      <c r="AF2548" s="122">
        <v>3.1605882643999999E-3</v>
      </c>
      <c r="AG2548" s="122">
        <v>3.0970778355999999E-3</v>
      </c>
      <c r="AH2548" s="122">
        <v>2.9193942287999998E-3</v>
      </c>
      <c r="AI2548" s="122">
        <v>2.7334037611999999E-3</v>
      </c>
      <c r="AJ2548" s="122">
        <v>2.3551546563999998E-3</v>
      </c>
      <c r="AK2548" s="122">
        <v>2.3265277028000002E-3</v>
      </c>
      <c r="AL2548" s="122">
        <v>0</v>
      </c>
    </row>
    <row r="2549" spans="1:38" hidden="1" x14ac:dyDescent="0.25">
      <c r="A2549" s="122" t="s">
        <v>1989</v>
      </c>
      <c r="B2549" s="122">
        <v>1</v>
      </c>
      <c r="C2549" s="122" t="s">
        <v>2188</v>
      </c>
      <c r="D2549" s="122" t="s">
        <v>2098</v>
      </c>
      <c r="E2549" s="122">
        <v>47</v>
      </c>
      <c r="F2549" s="122">
        <v>0</v>
      </c>
      <c r="G2549" s="122">
        <v>0</v>
      </c>
      <c r="H2549" s="122">
        <v>0</v>
      </c>
      <c r="I2549" s="122">
        <v>0</v>
      </c>
      <c r="J2549" s="122">
        <v>0</v>
      </c>
      <c r="K2549" s="122">
        <v>0</v>
      </c>
      <c r="L2549" s="122">
        <v>0</v>
      </c>
      <c r="M2549" s="122">
        <v>0</v>
      </c>
      <c r="N2549" s="122">
        <v>0</v>
      </c>
      <c r="O2549" s="122">
        <v>0</v>
      </c>
      <c r="P2549" s="122">
        <v>0</v>
      </c>
      <c r="Q2549" s="122">
        <v>0</v>
      </c>
      <c r="R2549" s="122">
        <v>0</v>
      </c>
      <c r="S2549" s="122">
        <v>0</v>
      </c>
      <c r="T2549" s="122">
        <v>0</v>
      </c>
      <c r="U2549" s="122">
        <v>0</v>
      </c>
      <c r="V2549" s="122">
        <v>0</v>
      </c>
      <c r="W2549" s="122">
        <v>0</v>
      </c>
      <c r="X2549" s="122">
        <v>0</v>
      </c>
      <c r="Y2549" s="122">
        <v>0</v>
      </c>
      <c r="Z2549" s="122">
        <v>0</v>
      </c>
      <c r="AA2549" s="122">
        <v>0</v>
      </c>
      <c r="AB2549" s="122">
        <v>0</v>
      </c>
      <c r="AC2549" s="122">
        <v>0</v>
      </c>
      <c r="AD2549" s="122">
        <v>0</v>
      </c>
      <c r="AE2549" s="122">
        <v>0</v>
      </c>
      <c r="AF2549" s="122">
        <v>0</v>
      </c>
      <c r="AG2549" s="122">
        <v>0</v>
      </c>
      <c r="AH2549" s="122">
        <v>0</v>
      </c>
      <c r="AI2549" s="122">
        <v>0</v>
      </c>
      <c r="AJ2549" s="122">
        <v>0</v>
      </c>
      <c r="AK2549" s="122">
        <v>0</v>
      </c>
      <c r="AL2549" s="122">
        <v>0</v>
      </c>
    </row>
    <row r="2550" spans="1:38" hidden="1" x14ac:dyDescent="0.25">
      <c r="A2550" s="122" t="s">
        <v>1989</v>
      </c>
      <c r="B2550" s="122">
        <v>1</v>
      </c>
      <c r="C2550" s="122" t="s">
        <v>2188</v>
      </c>
      <c r="D2550" s="122" t="s">
        <v>2099</v>
      </c>
      <c r="E2550" s="122">
        <v>47</v>
      </c>
      <c r="F2550" s="122">
        <v>0</v>
      </c>
      <c r="G2550" s="122">
        <v>0</v>
      </c>
      <c r="H2550" s="122">
        <v>0</v>
      </c>
      <c r="I2550" s="122">
        <v>0</v>
      </c>
      <c r="J2550" s="122">
        <v>0</v>
      </c>
      <c r="K2550" s="122">
        <v>0</v>
      </c>
      <c r="L2550" s="122">
        <v>0</v>
      </c>
      <c r="M2550" s="122">
        <v>0</v>
      </c>
      <c r="N2550" s="122">
        <v>0</v>
      </c>
      <c r="O2550" s="122">
        <v>0</v>
      </c>
      <c r="P2550" s="122">
        <v>0</v>
      </c>
      <c r="Q2550" s="122">
        <v>0</v>
      </c>
      <c r="R2550" s="122">
        <v>0</v>
      </c>
      <c r="S2550" s="122">
        <v>0</v>
      </c>
      <c r="T2550" s="122">
        <v>0</v>
      </c>
      <c r="U2550" s="122">
        <v>0</v>
      </c>
      <c r="V2550" s="122">
        <v>0</v>
      </c>
      <c r="W2550" s="122">
        <v>0</v>
      </c>
      <c r="X2550" s="122">
        <v>0</v>
      </c>
      <c r="Y2550" s="122">
        <v>0</v>
      </c>
      <c r="Z2550" s="122">
        <v>0</v>
      </c>
      <c r="AA2550" s="122">
        <v>0</v>
      </c>
      <c r="AB2550" s="122">
        <v>0</v>
      </c>
      <c r="AC2550" s="122">
        <v>0</v>
      </c>
      <c r="AD2550" s="122">
        <v>0</v>
      </c>
      <c r="AE2550" s="122">
        <v>0</v>
      </c>
      <c r="AF2550" s="122">
        <v>0</v>
      </c>
      <c r="AG2550" s="122">
        <v>0</v>
      </c>
      <c r="AH2550" s="122">
        <v>0</v>
      </c>
      <c r="AI2550" s="122">
        <v>0</v>
      </c>
      <c r="AJ2550" s="122">
        <v>0</v>
      </c>
      <c r="AK2550" s="122">
        <v>0</v>
      </c>
      <c r="AL2550" s="122">
        <v>0</v>
      </c>
    </row>
    <row r="2551" spans="1:38" hidden="1" x14ac:dyDescent="0.25">
      <c r="A2551" s="122" t="s">
        <v>1989</v>
      </c>
      <c r="B2551" s="122">
        <v>1</v>
      </c>
      <c r="C2551" s="122" t="s">
        <v>2188</v>
      </c>
      <c r="D2551" s="122" t="s">
        <v>2100</v>
      </c>
      <c r="E2551" s="122">
        <v>47</v>
      </c>
      <c r="F2551" s="122">
        <v>0</v>
      </c>
      <c r="G2551" s="122">
        <v>0</v>
      </c>
      <c r="H2551" s="122">
        <v>0</v>
      </c>
      <c r="I2551" s="122">
        <v>0</v>
      </c>
      <c r="J2551" s="122">
        <v>0</v>
      </c>
      <c r="K2551" s="122">
        <v>0</v>
      </c>
      <c r="L2551" s="122">
        <v>0</v>
      </c>
      <c r="M2551" s="122">
        <v>0</v>
      </c>
      <c r="N2551" s="122">
        <v>0</v>
      </c>
      <c r="O2551" s="122">
        <v>0</v>
      </c>
      <c r="P2551" s="122">
        <v>0</v>
      </c>
      <c r="Q2551" s="122">
        <v>0</v>
      </c>
      <c r="R2551" s="122">
        <v>0</v>
      </c>
      <c r="S2551" s="122">
        <v>0</v>
      </c>
      <c r="T2551" s="122">
        <v>0</v>
      </c>
      <c r="U2551" s="122">
        <v>0</v>
      </c>
      <c r="V2551" s="122">
        <v>0</v>
      </c>
      <c r="W2551" s="122">
        <v>0</v>
      </c>
      <c r="X2551" s="122">
        <v>0</v>
      </c>
      <c r="Y2551" s="122">
        <v>0</v>
      </c>
      <c r="Z2551" s="122">
        <v>0</v>
      </c>
      <c r="AA2551" s="122">
        <v>0</v>
      </c>
      <c r="AB2551" s="122">
        <v>0</v>
      </c>
      <c r="AC2551" s="122">
        <v>0</v>
      </c>
      <c r="AD2551" s="122">
        <v>0</v>
      </c>
      <c r="AE2551" s="122">
        <v>0</v>
      </c>
      <c r="AF2551" s="122">
        <v>0</v>
      </c>
      <c r="AG2551" s="122">
        <v>0</v>
      </c>
      <c r="AH2551" s="122">
        <v>0</v>
      </c>
      <c r="AI2551" s="122">
        <v>0</v>
      </c>
      <c r="AJ2551" s="122">
        <v>0</v>
      </c>
      <c r="AK2551" s="122">
        <v>0</v>
      </c>
      <c r="AL2551" s="122">
        <v>0</v>
      </c>
    </row>
    <row r="2552" spans="1:38" hidden="1" x14ac:dyDescent="0.25">
      <c r="A2552" s="122" t="s">
        <v>1989</v>
      </c>
      <c r="B2552" s="122">
        <v>1</v>
      </c>
      <c r="C2552" s="122" t="s">
        <v>2188</v>
      </c>
      <c r="D2552" s="122" t="s">
        <v>2101</v>
      </c>
      <c r="E2552" s="122">
        <v>47</v>
      </c>
      <c r="F2552" s="122">
        <v>0</v>
      </c>
      <c r="G2552" s="122">
        <v>0</v>
      </c>
      <c r="H2552" s="122">
        <v>0</v>
      </c>
      <c r="I2552" s="122">
        <v>0</v>
      </c>
      <c r="J2552" s="122">
        <v>0</v>
      </c>
      <c r="K2552" s="122">
        <v>0</v>
      </c>
      <c r="L2552" s="122">
        <v>0</v>
      </c>
      <c r="M2552" s="122">
        <v>0</v>
      </c>
      <c r="N2552" s="122">
        <v>0</v>
      </c>
      <c r="O2552" s="122">
        <v>0</v>
      </c>
      <c r="P2552" s="122">
        <v>0</v>
      </c>
      <c r="Q2552" s="122">
        <v>0</v>
      </c>
      <c r="R2552" s="122">
        <v>0</v>
      </c>
      <c r="S2552" s="122">
        <v>0</v>
      </c>
      <c r="T2552" s="122">
        <v>0</v>
      </c>
      <c r="U2552" s="122">
        <v>0</v>
      </c>
      <c r="V2552" s="122">
        <v>0</v>
      </c>
      <c r="W2552" s="122">
        <v>0</v>
      </c>
      <c r="X2552" s="122">
        <v>0</v>
      </c>
      <c r="Y2552" s="122">
        <v>0</v>
      </c>
      <c r="Z2552" s="122">
        <v>0</v>
      </c>
      <c r="AA2552" s="122">
        <v>0</v>
      </c>
      <c r="AB2552" s="122">
        <v>0</v>
      </c>
      <c r="AC2552" s="122">
        <v>0</v>
      </c>
      <c r="AD2552" s="122">
        <v>0</v>
      </c>
      <c r="AE2552" s="122">
        <v>0</v>
      </c>
      <c r="AF2552" s="122">
        <v>0</v>
      </c>
      <c r="AG2552" s="122">
        <v>0</v>
      </c>
      <c r="AH2552" s="122">
        <v>0</v>
      </c>
      <c r="AI2552" s="122">
        <v>0</v>
      </c>
      <c r="AJ2552" s="122">
        <v>0</v>
      </c>
      <c r="AK2552" s="122">
        <v>0</v>
      </c>
      <c r="AL2552" s="122">
        <v>0</v>
      </c>
    </row>
    <row r="2553" spans="1:38" hidden="1" x14ac:dyDescent="0.25">
      <c r="A2553" s="122" t="s">
        <v>1989</v>
      </c>
      <c r="B2553" s="122">
        <v>1</v>
      </c>
      <c r="C2553" s="122" t="s">
        <v>2188</v>
      </c>
      <c r="D2553" s="122" t="s">
        <v>2135</v>
      </c>
      <c r="E2553" s="122">
        <v>47</v>
      </c>
      <c r="F2553" s="122">
        <v>0</v>
      </c>
      <c r="G2553" s="122">
        <v>0</v>
      </c>
      <c r="H2553" s="122">
        <v>0</v>
      </c>
      <c r="I2553" s="122">
        <v>0</v>
      </c>
      <c r="J2553" s="122">
        <v>0</v>
      </c>
      <c r="K2553" s="122">
        <v>0</v>
      </c>
      <c r="L2553" s="122">
        <v>0</v>
      </c>
      <c r="M2553" s="122">
        <v>0</v>
      </c>
      <c r="N2553" s="122">
        <v>0</v>
      </c>
      <c r="O2553" s="122">
        <v>0</v>
      </c>
      <c r="P2553" s="122">
        <v>0</v>
      </c>
      <c r="Q2553" s="122">
        <v>0</v>
      </c>
      <c r="R2553" s="122">
        <v>0</v>
      </c>
      <c r="S2553" s="122">
        <v>0</v>
      </c>
      <c r="T2553" s="122">
        <v>0</v>
      </c>
      <c r="U2553" s="122">
        <v>0</v>
      </c>
      <c r="V2553" s="122">
        <v>0</v>
      </c>
      <c r="W2553" s="122">
        <v>0</v>
      </c>
      <c r="X2553" s="122">
        <v>0</v>
      </c>
      <c r="Y2553" s="122">
        <v>0</v>
      </c>
      <c r="Z2553" s="122">
        <v>0</v>
      </c>
      <c r="AA2553" s="122">
        <v>0</v>
      </c>
      <c r="AB2553" s="122">
        <v>0</v>
      </c>
      <c r="AC2553" s="122">
        <v>0</v>
      </c>
      <c r="AD2553" s="122">
        <v>0</v>
      </c>
      <c r="AE2553" s="122">
        <v>0</v>
      </c>
      <c r="AF2553" s="122">
        <v>0</v>
      </c>
      <c r="AG2553" s="122">
        <v>0</v>
      </c>
      <c r="AH2553" s="122">
        <v>0</v>
      </c>
      <c r="AI2553" s="122">
        <v>0</v>
      </c>
      <c r="AJ2553" s="122">
        <v>0</v>
      </c>
      <c r="AK2553" s="122">
        <v>0</v>
      </c>
      <c r="AL2553" s="122">
        <v>0</v>
      </c>
    </row>
    <row r="2554" spans="1:38" hidden="1" x14ac:dyDescent="0.25">
      <c r="A2554" s="122" t="s">
        <v>1989</v>
      </c>
      <c r="B2554" s="122">
        <v>1</v>
      </c>
      <c r="C2554" s="122" t="s">
        <v>2188</v>
      </c>
      <c r="D2554" s="122" t="s">
        <v>2102</v>
      </c>
      <c r="E2554" s="122">
        <v>47</v>
      </c>
      <c r="F2554" s="122">
        <v>0</v>
      </c>
      <c r="G2554" s="122">
        <v>0</v>
      </c>
      <c r="H2554" s="122">
        <v>0</v>
      </c>
      <c r="I2554" s="122">
        <v>0</v>
      </c>
      <c r="J2554" s="122">
        <v>0</v>
      </c>
      <c r="K2554" s="122">
        <v>0</v>
      </c>
      <c r="L2554" s="122">
        <v>0</v>
      </c>
      <c r="M2554" s="122">
        <v>0</v>
      </c>
      <c r="N2554" s="122">
        <v>0</v>
      </c>
      <c r="O2554" s="122">
        <v>0</v>
      </c>
      <c r="P2554" s="122">
        <v>0</v>
      </c>
      <c r="Q2554" s="122">
        <v>0</v>
      </c>
      <c r="R2554" s="122">
        <v>0</v>
      </c>
      <c r="S2554" s="122">
        <v>0</v>
      </c>
      <c r="T2554" s="122">
        <v>0</v>
      </c>
      <c r="U2554" s="122">
        <v>0</v>
      </c>
      <c r="V2554" s="122">
        <v>0</v>
      </c>
      <c r="W2554" s="122">
        <v>0</v>
      </c>
      <c r="X2554" s="122">
        <v>0</v>
      </c>
      <c r="Y2554" s="122">
        <v>0</v>
      </c>
      <c r="Z2554" s="122">
        <v>0</v>
      </c>
      <c r="AA2554" s="122">
        <v>0</v>
      </c>
      <c r="AB2554" s="122">
        <v>0</v>
      </c>
      <c r="AC2554" s="122">
        <v>0</v>
      </c>
      <c r="AD2554" s="122">
        <v>0</v>
      </c>
      <c r="AE2554" s="122">
        <v>0</v>
      </c>
      <c r="AF2554" s="122">
        <v>0</v>
      </c>
      <c r="AG2554" s="122">
        <v>0</v>
      </c>
      <c r="AH2554" s="122">
        <v>0</v>
      </c>
      <c r="AI2554" s="122">
        <v>0</v>
      </c>
      <c r="AJ2554" s="122">
        <v>0</v>
      </c>
      <c r="AK2554" s="122">
        <v>0</v>
      </c>
      <c r="AL2554" s="122">
        <v>0</v>
      </c>
    </row>
    <row r="2555" spans="1:38" hidden="1" x14ac:dyDescent="0.25">
      <c r="A2555" s="122" t="s">
        <v>1989</v>
      </c>
      <c r="B2555" s="122">
        <v>1</v>
      </c>
      <c r="C2555" s="122" t="s">
        <v>2188</v>
      </c>
      <c r="D2555" s="122" t="s">
        <v>2103</v>
      </c>
      <c r="E2555" s="122">
        <v>47</v>
      </c>
      <c r="F2555" s="122">
        <v>0</v>
      </c>
      <c r="G2555" s="122">
        <v>0</v>
      </c>
      <c r="H2555" s="122">
        <v>0</v>
      </c>
      <c r="I2555" s="122">
        <v>0</v>
      </c>
      <c r="J2555" s="122">
        <v>0</v>
      </c>
      <c r="K2555" s="122">
        <v>0</v>
      </c>
      <c r="L2555" s="122">
        <v>0</v>
      </c>
      <c r="M2555" s="122">
        <v>0</v>
      </c>
      <c r="N2555" s="122">
        <v>0</v>
      </c>
      <c r="O2555" s="122">
        <v>0</v>
      </c>
      <c r="P2555" s="122">
        <v>0</v>
      </c>
      <c r="Q2555" s="122">
        <v>0</v>
      </c>
      <c r="R2555" s="122">
        <v>0</v>
      </c>
      <c r="S2555" s="122">
        <v>0</v>
      </c>
      <c r="T2555" s="122">
        <v>0</v>
      </c>
      <c r="U2555" s="122">
        <v>0</v>
      </c>
      <c r="V2555" s="122">
        <v>0</v>
      </c>
      <c r="W2555" s="122">
        <v>0</v>
      </c>
      <c r="X2555" s="122">
        <v>0</v>
      </c>
      <c r="Y2555" s="122">
        <v>0</v>
      </c>
      <c r="Z2555" s="122">
        <v>0</v>
      </c>
      <c r="AA2555" s="122">
        <v>0</v>
      </c>
      <c r="AB2555" s="122">
        <v>0</v>
      </c>
      <c r="AC2555" s="122">
        <v>0</v>
      </c>
      <c r="AD2555" s="122">
        <v>0</v>
      </c>
      <c r="AE2555" s="122">
        <v>0</v>
      </c>
      <c r="AF2555" s="122">
        <v>0</v>
      </c>
      <c r="AG2555" s="122">
        <v>0</v>
      </c>
      <c r="AH2555" s="122">
        <v>0</v>
      </c>
      <c r="AI2555" s="122">
        <v>0</v>
      </c>
      <c r="AJ2555" s="122">
        <v>0</v>
      </c>
      <c r="AK2555" s="122">
        <v>0</v>
      </c>
      <c r="AL2555" s="122">
        <v>0</v>
      </c>
    </row>
    <row r="2556" spans="1:38" hidden="1" x14ac:dyDescent="0.25">
      <c r="A2556" s="122" t="s">
        <v>1989</v>
      </c>
      <c r="B2556" s="122">
        <v>1</v>
      </c>
      <c r="C2556" s="122" t="s">
        <v>2188</v>
      </c>
      <c r="D2556" s="122" t="s">
        <v>2104</v>
      </c>
      <c r="E2556" s="122">
        <v>47</v>
      </c>
      <c r="F2556" s="122">
        <v>0</v>
      </c>
      <c r="G2556" s="122">
        <v>0</v>
      </c>
      <c r="H2556" s="122">
        <v>0</v>
      </c>
      <c r="I2556" s="122">
        <v>0</v>
      </c>
      <c r="J2556" s="122">
        <v>0</v>
      </c>
      <c r="K2556" s="122">
        <v>0</v>
      </c>
      <c r="L2556" s="122">
        <v>0</v>
      </c>
      <c r="M2556" s="122">
        <v>0</v>
      </c>
      <c r="N2556" s="122">
        <v>0</v>
      </c>
      <c r="O2556" s="122">
        <v>0</v>
      </c>
      <c r="P2556" s="122">
        <v>0</v>
      </c>
      <c r="Q2556" s="122">
        <v>0</v>
      </c>
      <c r="R2556" s="122">
        <v>0</v>
      </c>
      <c r="S2556" s="122">
        <v>0</v>
      </c>
      <c r="T2556" s="122">
        <v>0</v>
      </c>
      <c r="U2556" s="122">
        <v>0</v>
      </c>
      <c r="V2556" s="122">
        <v>0</v>
      </c>
      <c r="W2556" s="122">
        <v>0</v>
      </c>
      <c r="X2556" s="122">
        <v>0</v>
      </c>
      <c r="Y2556" s="122">
        <v>0</v>
      </c>
      <c r="Z2556" s="122">
        <v>0</v>
      </c>
      <c r="AA2556" s="122">
        <v>0</v>
      </c>
      <c r="AB2556" s="122">
        <v>0</v>
      </c>
      <c r="AC2556" s="122">
        <v>0</v>
      </c>
      <c r="AD2556" s="122">
        <v>0</v>
      </c>
      <c r="AE2556" s="122">
        <v>0</v>
      </c>
      <c r="AF2556" s="122">
        <v>0</v>
      </c>
      <c r="AG2556" s="122">
        <v>0</v>
      </c>
      <c r="AH2556" s="122">
        <v>0</v>
      </c>
      <c r="AI2556" s="122">
        <v>0</v>
      </c>
      <c r="AJ2556" s="122">
        <v>0</v>
      </c>
      <c r="AK2556" s="122">
        <v>0</v>
      </c>
      <c r="AL2556" s="122">
        <v>0</v>
      </c>
    </row>
    <row r="2557" spans="1:38" hidden="1" x14ac:dyDescent="0.25">
      <c r="A2557" s="122" t="s">
        <v>1989</v>
      </c>
      <c r="B2557" s="122">
        <v>1</v>
      </c>
      <c r="C2557" s="122" t="s">
        <v>2188</v>
      </c>
      <c r="D2557" s="122" t="s">
        <v>2105</v>
      </c>
      <c r="E2557" s="122">
        <v>47</v>
      </c>
      <c r="F2557" s="122">
        <v>0</v>
      </c>
      <c r="G2557" s="122">
        <v>0</v>
      </c>
      <c r="H2557" s="122">
        <v>0</v>
      </c>
      <c r="I2557" s="122">
        <v>0</v>
      </c>
      <c r="J2557" s="122">
        <v>0</v>
      </c>
      <c r="K2557" s="122">
        <v>0</v>
      </c>
      <c r="L2557" s="122">
        <v>0</v>
      </c>
      <c r="M2557" s="122">
        <v>0</v>
      </c>
      <c r="N2557" s="122">
        <v>0</v>
      </c>
      <c r="O2557" s="122">
        <v>0</v>
      </c>
      <c r="P2557" s="122">
        <v>0</v>
      </c>
      <c r="Q2557" s="122">
        <v>0</v>
      </c>
      <c r="R2557" s="122">
        <v>0</v>
      </c>
      <c r="S2557" s="122">
        <v>0</v>
      </c>
      <c r="T2557" s="122">
        <v>0</v>
      </c>
      <c r="U2557" s="122">
        <v>0</v>
      </c>
      <c r="V2557" s="122">
        <v>0</v>
      </c>
      <c r="W2557" s="122">
        <v>0</v>
      </c>
      <c r="X2557" s="122">
        <v>0</v>
      </c>
      <c r="Y2557" s="122">
        <v>0</v>
      </c>
      <c r="Z2557" s="122">
        <v>0</v>
      </c>
      <c r="AA2557" s="122">
        <v>0</v>
      </c>
      <c r="AB2557" s="122">
        <v>0</v>
      </c>
      <c r="AC2557" s="122">
        <v>0</v>
      </c>
      <c r="AD2557" s="122">
        <v>0</v>
      </c>
      <c r="AE2557" s="122">
        <v>0</v>
      </c>
      <c r="AF2557" s="122">
        <v>0</v>
      </c>
      <c r="AG2557" s="122">
        <v>0</v>
      </c>
      <c r="AH2557" s="122">
        <v>0</v>
      </c>
      <c r="AI2557" s="122">
        <v>0</v>
      </c>
      <c r="AJ2557" s="122">
        <v>0</v>
      </c>
      <c r="AK2557" s="122">
        <v>0</v>
      </c>
      <c r="AL2557" s="122">
        <v>0</v>
      </c>
    </row>
    <row r="2558" spans="1:38" hidden="1" x14ac:dyDescent="0.25">
      <c r="A2558" s="122" t="s">
        <v>1989</v>
      </c>
      <c r="B2558" s="122">
        <v>1</v>
      </c>
      <c r="C2558" s="122" t="s">
        <v>2188</v>
      </c>
      <c r="D2558" s="122" t="s">
        <v>475</v>
      </c>
      <c r="E2558" s="122">
        <v>47</v>
      </c>
      <c r="F2558" s="122">
        <v>0</v>
      </c>
      <c r="G2558" s="122">
        <v>0</v>
      </c>
      <c r="H2558" s="122">
        <v>0</v>
      </c>
      <c r="I2558" s="122">
        <v>0</v>
      </c>
      <c r="J2558" s="122">
        <v>0</v>
      </c>
      <c r="K2558" s="122">
        <v>0</v>
      </c>
      <c r="L2558" s="122">
        <v>0</v>
      </c>
      <c r="M2558" s="122">
        <v>0</v>
      </c>
      <c r="N2558" s="122">
        <v>0</v>
      </c>
      <c r="O2558" s="122">
        <v>0</v>
      </c>
      <c r="P2558" s="122">
        <v>0</v>
      </c>
      <c r="Q2558" s="122">
        <v>0</v>
      </c>
      <c r="R2558" s="122">
        <v>0</v>
      </c>
      <c r="S2558" s="122">
        <v>0</v>
      </c>
      <c r="T2558" s="122">
        <v>0</v>
      </c>
      <c r="U2558" s="122">
        <v>0</v>
      </c>
      <c r="V2558" s="122">
        <v>0</v>
      </c>
      <c r="W2558" s="122">
        <v>0</v>
      </c>
      <c r="X2558" s="122">
        <v>0</v>
      </c>
      <c r="Y2558" s="122">
        <v>0</v>
      </c>
      <c r="Z2558" s="122">
        <v>0</v>
      </c>
      <c r="AA2558" s="122">
        <v>0</v>
      </c>
      <c r="AB2558" s="122">
        <v>0</v>
      </c>
      <c r="AC2558" s="122">
        <v>0</v>
      </c>
      <c r="AD2558" s="122">
        <v>0</v>
      </c>
      <c r="AE2558" s="122">
        <v>0</v>
      </c>
      <c r="AF2558" s="122">
        <v>0</v>
      </c>
      <c r="AG2558" s="122">
        <v>0</v>
      </c>
      <c r="AH2558" s="122">
        <v>0</v>
      </c>
      <c r="AI2558" s="122">
        <v>0</v>
      </c>
      <c r="AJ2558" s="122">
        <v>0</v>
      </c>
      <c r="AK2558" s="122">
        <v>0</v>
      </c>
      <c r="AL2558" s="122">
        <v>0</v>
      </c>
    </row>
    <row r="2559" spans="1:38" hidden="1" x14ac:dyDescent="0.25">
      <c r="A2559" s="122" t="s">
        <v>1989</v>
      </c>
      <c r="B2559" s="122">
        <v>1</v>
      </c>
      <c r="C2559" s="122" t="s">
        <v>2188</v>
      </c>
      <c r="D2559" s="122" t="s">
        <v>2106</v>
      </c>
      <c r="E2559" s="122">
        <v>47</v>
      </c>
      <c r="F2559" s="122">
        <v>0</v>
      </c>
      <c r="G2559" s="122">
        <v>0</v>
      </c>
      <c r="H2559" s="122">
        <v>0</v>
      </c>
      <c r="I2559" s="122">
        <v>0</v>
      </c>
      <c r="J2559" s="122">
        <v>0</v>
      </c>
      <c r="K2559" s="122">
        <v>0</v>
      </c>
      <c r="L2559" s="122">
        <v>0</v>
      </c>
      <c r="M2559" s="122">
        <v>0</v>
      </c>
      <c r="N2559" s="122">
        <v>0</v>
      </c>
      <c r="O2559" s="122">
        <v>0</v>
      </c>
      <c r="P2559" s="122">
        <v>0</v>
      </c>
      <c r="Q2559" s="122">
        <v>0</v>
      </c>
      <c r="R2559" s="122">
        <v>0</v>
      </c>
      <c r="S2559" s="122">
        <v>0</v>
      </c>
      <c r="T2559" s="122">
        <v>0</v>
      </c>
      <c r="U2559" s="122">
        <v>0</v>
      </c>
      <c r="V2559" s="122">
        <v>0</v>
      </c>
      <c r="W2559" s="122">
        <v>0</v>
      </c>
      <c r="X2559" s="122">
        <v>0</v>
      </c>
      <c r="Y2559" s="122">
        <v>0</v>
      </c>
      <c r="Z2559" s="122">
        <v>0</v>
      </c>
      <c r="AA2559" s="122">
        <v>0</v>
      </c>
      <c r="AB2559" s="122">
        <v>0</v>
      </c>
      <c r="AC2559" s="122">
        <v>0</v>
      </c>
      <c r="AD2559" s="122">
        <v>0</v>
      </c>
      <c r="AE2559" s="122">
        <v>0</v>
      </c>
      <c r="AF2559" s="122">
        <v>0</v>
      </c>
      <c r="AG2559" s="122">
        <v>0</v>
      </c>
      <c r="AH2559" s="122">
        <v>0</v>
      </c>
      <c r="AI2559" s="122">
        <v>0</v>
      </c>
      <c r="AJ2559" s="122">
        <v>0</v>
      </c>
      <c r="AK2559" s="122">
        <v>0</v>
      </c>
      <c r="AL2559" s="122">
        <v>0</v>
      </c>
    </row>
    <row r="2560" spans="1:38" hidden="1" x14ac:dyDescent="0.25">
      <c r="A2560" s="122" t="s">
        <v>1989</v>
      </c>
      <c r="B2560" s="122">
        <v>1</v>
      </c>
      <c r="C2560" s="122" t="s">
        <v>2188</v>
      </c>
      <c r="D2560" s="122" t="s">
        <v>2107</v>
      </c>
      <c r="E2560" s="122">
        <v>47</v>
      </c>
      <c r="F2560" s="122">
        <v>0</v>
      </c>
      <c r="G2560" s="122">
        <v>0</v>
      </c>
      <c r="H2560" s="122">
        <v>0</v>
      </c>
      <c r="I2560" s="122">
        <v>0</v>
      </c>
      <c r="J2560" s="122">
        <v>0</v>
      </c>
      <c r="K2560" s="122">
        <v>0</v>
      </c>
      <c r="L2560" s="122">
        <v>0</v>
      </c>
      <c r="M2560" s="122">
        <v>0</v>
      </c>
      <c r="N2560" s="122">
        <v>0</v>
      </c>
      <c r="O2560" s="122">
        <v>0</v>
      </c>
      <c r="P2560" s="122">
        <v>0</v>
      </c>
      <c r="Q2560" s="122">
        <v>0</v>
      </c>
      <c r="R2560" s="122">
        <v>0</v>
      </c>
      <c r="S2560" s="122">
        <v>0</v>
      </c>
      <c r="T2560" s="122">
        <v>0</v>
      </c>
      <c r="U2560" s="122">
        <v>0</v>
      </c>
      <c r="V2560" s="122">
        <v>0</v>
      </c>
      <c r="W2560" s="122">
        <v>0</v>
      </c>
      <c r="X2560" s="122">
        <v>0</v>
      </c>
      <c r="Y2560" s="122">
        <v>0</v>
      </c>
      <c r="Z2560" s="122">
        <v>0</v>
      </c>
      <c r="AA2560" s="122">
        <v>0</v>
      </c>
      <c r="AB2560" s="122">
        <v>0</v>
      </c>
      <c r="AC2560" s="122">
        <v>0</v>
      </c>
      <c r="AD2560" s="122">
        <v>0</v>
      </c>
      <c r="AE2560" s="122">
        <v>0</v>
      </c>
      <c r="AF2560" s="122">
        <v>0</v>
      </c>
      <c r="AG2560" s="122">
        <v>0</v>
      </c>
      <c r="AH2560" s="122">
        <v>0</v>
      </c>
      <c r="AI2560" s="122">
        <v>0</v>
      </c>
      <c r="AJ2560" s="122">
        <v>0</v>
      </c>
      <c r="AK2560" s="122">
        <v>0</v>
      </c>
      <c r="AL2560" s="122">
        <v>0</v>
      </c>
    </row>
    <row r="2561" spans="1:38" hidden="1" x14ac:dyDescent="0.25">
      <c r="A2561" s="122" t="s">
        <v>1989</v>
      </c>
      <c r="B2561" s="122">
        <v>1</v>
      </c>
      <c r="C2561" s="122" t="s">
        <v>2188</v>
      </c>
      <c r="D2561" s="122" t="s">
        <v>2108</v>
      </c>
      <c r="E2561" s="122">
        <v>47</v>
      </c>
      <c r="F2561" s="122">
        <v>6.0938921568000001E-3</v>
      </c>
      <c r="G2561" s="122">
        <v>5.4255055232000004E-3</v>
      </c>
      <c r="H2561" s="122">
        <v>5.0048709900000002E-3</v>
      </c>
      <c r="I2561" s="122">
        <v>4.7070292863999998E-3</v>
      </c>
      <c r="J2561" s="122">
        <v>4.4811891488000001E-3</v>
      </c>
      <c r="K2561" s="122">
        <v>4.2998506095999998E-3</v>
      </c>
      <c r="L2561" s="122">
        <v>5.0785762775999999E-3</v>
      </c>
      <c r="M2561" s="122">
        <v>4.6618621840000003E-3</v>
      </c>
      <c r="N2561" s="122">
        <v>2.5758351572800001E-2</v>
      </c>
      <c r="O2561" s="122">
        <v>2.3710989274000002E-2</v>
      </c>
      <c r="P2561" s="122">
        <v>2.500254771E-2</v>
      </c>
      <c r="Q2561" s="122">
        <v>2.3729021934800001E-2</v>
      </c>
      <c r="R2561" s="122">
        <v>2.2718628178400001E-2</v>
      </c>
      <c r="S2561" s="122">
        <v>2.0556305923999998E-2</v>
      </c>
      <c r="T2561" s="122">
        <v>2.3044621070799999E-2</v>
      </c>
      <c r="U2561" s="122">
        <v>2.1753213764800002E-2</v>
      </c>
      <c r="V2561" s="122">
        <v>2.1018318988800001E-2</v>
      </c>
      <c r="W2561" s="122">
        <v>2.0243886101599998E-2</v>
      </c>
      <c r="X2561" s="122">
        <v>1.92143970564E-2</v>
      </c>
      <c r="Y2561" s="122">
        <v>2.0051448099199998E-2</v>
      </c>
      <c r="Z2561" s="122">
        <v>2.1625870212799998E-2</v>
      </c>
      <c r="AA2561" s="122">
        <v>2.2641598758800001E-2</v>
      </c>
      <c r="AB2561" s="122">
        <v>1.77452788744E-2</v>
      </c>
      <c r="AC2561" s="122">
        <v>1.74199145036E-2</v>
      </c>
      <c r="AD2561" s="122">
        <v>1.9044069363200002E-2</v>
      </c>
      <c r="AE2561" s="122">
        <v>1.7241648519200001E-2</v>
      </c>
      <c r="AF2561" s="122">
        <v>1.7709240390800001E-2</v>
      </c>
      <c r="AG2561" s="122">
        <v>1.7069468376799998E-2</v>
      </c>
      <c r="AH2561" s="122">
        <v>1.6606216311999999E-2</v>
      </c>
      <c r="AI2561" s="122">
        <v>1.60728038268E-2</v>
      </c>
      <c r="AJ2561" s="122">
        <v>1.8279464005599998E-2</v>
      </c>
      <c r="AK2561" s="122">
        <v>1.8033162162400002E-2</v>
      </c>
      <c r="AL2561" s="122">
        <v>0</v>
      </c>
    </row>
    <row r="2562" spans="1:38" hidden="1" x14ac:dyDescent="0.25">
      <c r="A2562" s="122" t="s">
        <v>1989</v>
      </c>
      <c r="B2562" s="122">
        <v>1</v>
      </c>
      <c r="C2562" s="122" t="s">
        <v>2188</v>
      </c>
      <c r="D2562" s="122" t="s">
        <v>2109</v>
      </c>
      <c r="E2562" s="122">
        <v>47</v>
      </c>
      <c r="F2562" s="122">
        <v>0</v>
      </c>
      <c r="G2562" s="122">
        <v>0</v>
      </c>
      <c r="H2562" s="122">
        <v>0</v>
      </c>
      <c r="I2562" s="122">
        <v>0</v>
      </c>
      <c r="J2562" s="122">
        <v>0</v>
      </c>
      <c r="K2562" s="122">
        <v>0</v>
      </c>
      <c r="L2562" s="122">
        <v>0</v>
      </c>
      <c r="M2562" s="122">
        <v>0</v>
      </c>
      <c r="N2562" s="122">
        <v>0</v>
      </c>
      <c r="O2562" s="122">
        <v>0</v>
      </c>
      <c r="P2562" s="122">
        <v>0</v>
      </c>
      <c r="Q2562" s="122">
        <v>0</v>
      </c>
      <c r="R2562" s="122">
        <v>0</v>
      </c>
      <c r="S2562" s="122">
        <v>0</v>
      </c>
      <c r="T2562" s="122">
        <v>0</v>
      </c>
      <c r="U2562" s="122">
        <v>0</v>
      </c>
      <c r="V2562" s="122">
        <v>0</v>
      </c>
      <c r="W2562" s="122">
        <v>0</v>
      </c>
      <c r="X2562" s="122">
        <v>0</v>
      </c>
      <c r="Y2562" s="122">
        <v>0</v>
      </c>
      <c r="Z2562" s="122">
        <v>0</v>
      </c>
      <c r="AA2562" s="122">
        <v>0</v>
      </c>
      <c r="AB2562" s="122">
        <v>0</v>
      </c>
      <c r="AC2562" s="122">
        <v>0</v>
      </c>
      <c r="AD2562" s="122">
        <v>0</v>
      </c>
      <c r="AE2562" s="122">
        <v>0</v>
      </c>
      <c r="AF2562" s="122">
        <v>0</v>
      </c>
      <c r="AG2562" s="122">
        <v>0</v>
      </c>
      <c r="AH2562" s="122">
        <v>0</v>
      </c>
      <c r="AI2562" s="122">
        <v>0</v>
      </c>
      <c r="AJ2562" s="122">
        <v>0</v>
      </c>
      <c r="AK2562" s="122">
        <v>0</v>
      </c>
      <c r="AL2562" s="122">
        <v>0</v>
      </c>
    </row>
    <row r="2563" spans="1:38" hidden="1" x14ac:dyDescent="0.25">
      <c r="A2563" s="122" t="s">
        <v>1989</v>
      </c>
      <c r="B2563" s="122">
        <v>1</v>
      </c>
      <c r="C2563" s="122" t="s">
        <v>2188</v>
      </c>
      <c r="D2563" s="122" t="s">
        <v>2110</v>
      </c>
      <c r="E2563" s="122">
        <v>47</v>
      </c>
      <c r="F2563" s="122">
        <v>0</v>
      </c>
      <c r="G2563" s="122">
        <v>0</v>
      </c>
      <c r="H2563" s="122">
        <v>0</v>
      </c>
      <c r="I2563" s="122">
        <v>0</v>
      </c>
      <c r="J2563" s="122">
        <v>0</v>
      </c>
      <c r="K2563" s="122">
        <v>0</v>
      </c>
      <c r="L2563" s="122">
        <v>0</v>
      </c>
      <c r="M2563" s="122">
        <v>0</v>
      </c>
      <c r="N2563" s="122">
        <v>0</v>
      </c>
      <c r="O2563" s="122">
        <v>0</v>
      </c>
      <c r="P2563" s="122">
        <v>0</v>
      </c>
      <c r="Q2563" s="122">
        <v>0</v>
      </c>
      <c r="R2563" s="122">
        <v>0</v>
      </c>
      <c r="S2563" s="122">
        <v>0</v>
      </c>
      <c r="T2563" s="122">
        <v>0</v>
      </c>
      <c r="U2563" s="122">
        <v>0</v>
      </c>
      <c r="V2563" s="122">
        <v>0</v>
      </c>
      <c r="W2563" s="122">
        <v>0</v>
      </c>
      <c r="X2563" s="122">
        <v>0</v>
      </c>
      <c r="Y2563" s="122">
        <v>0</v>
      </c>
      <c r="Z2563" s="122">
        <v>0</v>
      </c>
      <c r="AA2563" s="122">
        <v>0</v>
      </c>
      <c r="AB2563" s="122">
        <v>0</v>
      </c>
      <c r="AC2563" s="122">
        <v>0</v>
      </c>
      <c r="AD2563" s="122">
        <v>0</v>
      </c>
      <c r="AE2563" s="122">
        <v>0</v>
      </c>
      <c r="AF2563" s="122">
        <v>0</v>
      </c>
      <c r="AG2563" s="122">
        <v>0</v>
      </c>
      <c r="AH2563" s="122">
        <v>0</v>
      </c>
      <c r="AI2563" s="122">
        <v>0</v>
      </c>
      <c r="AJ2563" s="122">
        <v>0</v>
      </c>
      <c r="AK2563" s="122">
        <v>0</v>
      </c>
      <c r="AL2563" s="122">
        <v>0</v>
      </c>
    </row>
    <row r="2564" spans="1:38" hidden="1" x14ac:dyDescent="0.25">
      <c r="A2564" s="122" t="s">
        <v>1989</v>
      </c>
      <c r="B2564" s="122">
        <v>1</v>
      </c>
      <c r="C2564" s="122" t="s">
        <v>2188</v>
      </c>
      <c r="D2564" s="122" t="s">
        <v>2111</v>
      </c>
      <c r="E2564" s="122">
        <v>47</v>
      </c>
      <c r="F2564" s="122">
        <v>0.2628714214392</v>
      </c>
      <c r="G2564" s="122">
        <v>0.25541082424200001</v>
      </c>
      <c r="H2564" s="122">
        <v>0.23767005680879999</v>
      </c>
      <c r="I2564" s="122">
        <v>0.27866048988120001</v>
      </c>
      <c r="J2564" s="122">
        <v>0.2998532330416</v>
      </c>
      <c r="K2564" s="122">
        <v>0.32181701044080002</v>
      </c>
      <c r="L2564" s="122">
        <v>0.2455965749664</v>
      </c>
      <c r="M2564" s="122">
        <v>0.2312335447044</v>
      </c>
      <c r="N2564" s="122">
        <v>0.21460848484039999</v>
      </c>
      <c r="O2564" s="122">
        <v>0.2024917008996</v>
      </c>
      <c r="P2564" s="122">
        <v>0.19402458840799999</v>
      </c>
      <c r="Q2564" s="122">
        <v>0.18864524876960001</v>
      </c>
      <c r="R2564" s="122">
        <v>0.18874178108520001</v>
      </c>
      <c r="S2564" s="122">
        <v>0.1822409148952</v>
      </c>
      <c r="T2564" s="122">
        <v>0.17251030362440001</v>
      </c>
      <c r="U2564" s="122">
        <v>0.16457748345359999</v>
      </c>
      <c r="V2564" s="122">
        <v>0.15896357528800001</v>
      </c>
      <c r="W2564" s="122">
        <v>0.15752546415480001</v>
      </c>
      <c r="X2564" s="122">
        <v>0.16127708833320001</v>
      </c>
      <c r="Y2564" s="122">
        <v>0.1572276426084</v>
      </c>
      <c r="Z2564" s="122">
        <v>0.1573271818608</v>
      </c>
      <c r="AA2564" s="122">
        <v>0.1570926359716</v>
      </c>
      <c r="AB2564" s="122">
        <v>0.15043136793440001</v>
      </c>
      <c r="AC2564" s="122">
        <v>0.1482988071236</v>
      </c>
      <c r="AD2564" s="122">
        <v>0.1639266618836</v>
      </c>
      <c r="AE2564" s="122">
        <v>0.14512408001560001</v>
      </c>
      <c r="AF2564" s="122">
        <v>0.1433350401224</v>
      </c>
      <c r="AG2564" s="122">
        <v>0.14134784453159999</v>
      </c>
      <c r="AH2564" s="122">
        <v>0.1392310985828</v>
      </c>
      <c r="AI2564" s="122">
        <v>0.13626836543320001</v>
      </c>
      <c r="AJ2564" s="122">
        <v>0.13177267943000001</v>
      </c>
      <c r="AK2564" s="122">
        <v>0.1740721523688</v>
      </c>
      <c r="AL2564" s="122">
        <v>0</v>
      </c>
    </row>
    <row r="2565" spans="1:38" hidden="1" x14ac:dyDescent="0.25">
      <c r="A2565" s="122" t="s">
        <v>1989</v>
      </c>
      <c r="B2565" s="122">
        <v>1</v>
      </c>
      <c r="C2565" s="122" t="s">
        <v>2188</v>
      </c>
      <c r="D2565" s="122" t="s">
        <v>2112</v>
      </c>
      <c r="E2565" s="122">
        <v>47</v>
      </c>
      <c r="F2565" s="122">
        <v>3.96102990276E-2</v>
      </c>
      <c r="G2565" s="122">
        <v>3.5265785906399998E-2</v>
      </c>
      <c r="H2565" s="122">
        <v>3.25316614336E-2</v>
      </c>
      <c r="I2565" s="122">
        <v>3.0595690353199999E-2</v>
      </c>
      <c r="J2565" s="122">
        <v>2.9127729469999999E-2</v>
      </c>
      <c r="K2565" s="122">
        <v>2.7949028959600001E-2</v>
      </c>
      <c r="L2565" s="122">
        <v>3.8935751458800003E-2</v>
      </c>
      <c r="M2565" s="122">
        <v>3.5740943406000002E-2</v>
      </c>
      <c r="N2565" s="122">
        <v>3.2952493896000003E-2</v>
      </c>
      <c r="O2565" s="122">
        <v>3.1098244833599999E-2</v>
      </c>
      <c r="P2565" s="122">
        <v>2.9936450171600001E-2</v>
      </c>
      <c r="Q2565" s="122">
        <v>2.9054303656000001E-2</v>
      </c>
      <c r="R2565" s="122">
        <v>2.8155411278399999E-2</v>
      </c>
      <c r="S2565" s="122">
        <v>2.74172403232E-2</v>
      </c>
      <c r="T2565" s="122">
        <v>2.6735973177200001E-2</v>
      </c>
      <c r="U2565" s="122">
        <v>2.6162118948E-2</v>
      </c>
      <c r="V2565" s="122">
        <v>2.5598725003600001E-2</v>
      </c>
      <c r="W2565" s="122">
        <v>2.5104228954E-2</v>
      </c>
      <c r="X2565" s="122">
        <v>2.4666364458400002E-2</v>
      </c>
      <c r="Y2565" s="122">
        <v>2.4249912722E-2</v>
      </c>
      <c r="Z2565" s="122">
        <v>5.9553712889999999E-2</v>
      </c>
      <c r="AA2565" s="122">
        <v>7.7476369028799993E-2</v>
      </c>
      <c r="AB2565" s="122">
        <v>2.8102903032400001E-2</v>
      </c>
      <c r="AC2565" s="122">
        <v>2.7755042820399999E-2</v>
      </c>
      <c r="AD2565" s="122">
        <v>3.5624589081200003E-2</v>
      </c>
      <c r="AE2565" s="122">
        <v>3.1896585775599999E-2</v>
      </c>
      <c r="AF2565" s="122">
        <v>4.0400813174400002E-2</v>
      </c>
      <c r="AG2565" s="122">
        <v>3.6225206401999999E-2</v>
      </c>
      <c r="AH2565" s="122">
        <v>3.3821601592800003E-2</v>
      </c>
      <c r="AI2565" s="122">
        <v>3.1654758447199997E-2</v>
      </c>
      <c r="AJ2565" s="122">
        <v>4.44165439536E-2</v>
      </c>
      <c r="AK2565" s="122">
        <v>4.3253932990799999E-2</v>
      </c>
      <c r="AL2565" s="122">
        <v>0</v>
      </c>
    </row>
    <row r="2566" spans="1:38" hidden="1" x14ac:dyDescent="0.25">
      <c r="A2566" s="122" t="s">
        <v>1989</v>
      </c>
      <c r="B2566" s="122">
        <v>1</v>
      </c>
      <c r="C2566" s="122" t="s">
        <v>2188</v>
      </c>
      <c r="D2566" s="122" t="s">
        <v>2113</v>
      </c>
      <c r="E2566" s="122">
        <v>47</v>
      </c>
      <c r="F2566" s="122">
        <v>0</v>
      </c>
      <c r="G2566" s="122">
        <v>0</v>
      </c>
      <c r="H2566" s="122">
        <v>0</v>
      </c>
      <c r="I2566" s="122">
        <v>0</v>
      </c>
      <c r="J2566" s="122">
        <v>0</v>
      </c>
      <c r="K2566" s="122">
        <v>0</v>
      </c>
      <c r="L2566" s="122">
        <v>0</v>
      </c>
      <c r="M2566" s="122">
        <v>0</v>
      </c>
      <c r="N2566" s="122">
        <v>0</v>
      </c>
      <c r="O2566" s="122">
        <v>0</v>
      </c>
      <c r="P2566" s="122">
        <v>0</v>
      </c>
      <c r="Q2566" s="122">
        <v>0</v>
      </c>
      <c r="R2566" s="122">
        <v>0</v>
      </c>
      <c r="S2566" s="122">
        <v>0</v>
      </c>
      <c r="T2566" s="122">
        <v>0</v>
      </c>
      <c r="U2566" s="122">
        <v>0</v>
      </c>
      <c r="V2566" s="122">
        <v>0</v>
      </c>
      <c r="W2566" s="122">
        <v>0</v>
      </c>
      <c r="X2566" s="122">
        <v>0</v>
      </c>
      <c r="Y2566" s="122">
        <v>0</v>
      </c>
      <c r="Z2566" s="122">
        <v>0</v>
      </c>
      <c r="AA2566" s="122">
        <v>0</v>
      </c>
      <c r="AB2566" s="122">
        <v>0</v>
      </c>
      <c r="AC2566" s="122">
        <v>0</v>
      </c>
      <c r="AD2566" s="122">
        <v>0</v>
      </c>
      <c r="AE2566" s="122">
        <v>0</v>
      </c>
      <c r="AF2566" s="122">
        <v>0</v>
      </c>
      <c r="AG2566" s="122">
        <v>0</v>
      </c>
      <c r="AH2566" s="122">
        <v>0</v>
      </c>
      <c r="AI2566" s="122">
        <v>0</v>
      </c>
      <c r="AJ2566" s="122">
        <v>0</v>
      </c>
      <c r="AK2566" s="122">
        <v>0</v>
      </c>
      <c r="AL2566" s="122">
        <v>0</v>
      </c>
    </row>
    <row r="2567" spans="1:38" hidden="1" x14ac:dyDescent="0.25">
      <c r="A2567" s="122" t="s">
        <v>1989</v>
      </c>
      <c r="B2567" s="122">
        <v>1</v>
      </c>
      <c r="C2567" s="122" t="s">
        <v>2188</v>
      </c>
      <c r="D2567" s="122" t="s">
        <v>2114</v>
      </c>
      <c r="E2567" s="122">
        <v>47</v>
      </c>
      <c r="F2567" s="122">
        <v>1.2997469956632</v>
      </c>
      <c r="G2567" s="122">
        <v>1.2273350824392</v>
      </c>
      <c r="H2567" s="122">
        <v>1.2614820194564</v>
      </c>
      <c r="I2567" s="122">
        <v>1.3753319495636001</v>
      </c>
      <c r="J2567" s="122">
        <v>2.3133028668092002</v>
      </c>
      <c r="K2567" s="122">
        <v>2.6874240153851998</v>
      </c>
      <c r="L2567" s="122">
        <v>2.4582056150680001</v>
      </c>
      <c r="M2567" s="122">
        <v>2.268130529854</v>
      </c>
      <c r="N2567" s="122">
        <v>1.906765744646</v>
      </c>
      <c r="O2567" s="122">
        <v>1.6240515666199999</v>
      </c>
      <c r="P2567" s="122">
        <v>1.5082570638492001</v>
      </c>
      <c r="Q2567" s="122">
        <v>1.453420065258</v>
      </c>
      <c r="R2567" s="122">
        <v>1.436245875092</v>
      </c>
      <c r="S2567" s="122">
        <v>1.3754858938323999</v>
      </c>
      <c r="T2567" s="122">
        <v>1.3385062408563999</v>
      </c>
      <c r="U2567" s="122">
        <v>1.2993357293923999</v>
      </c>
      <c r="V2567" s="122">
        <v>1.2933158016296</v>
      </c>
      <c r="W2567" s="122">
        <v>1.2680288896212</v>
      </c>
      <c r="X2567" s="122">
        <v>1.0589402053496</v>
      </c>
      <c r="Y2567" s="122">
        <v>1.04189573243</v>
      </c>
      <c r="Z2567" s="122">
        <v>1.0807848943948</v>
      </c>
      <c r="AA2567" s="122">
        <v>1.1038463664872</v>
      </c>
      <c r="AB2567" s="122">
        <v>1.0277400073108001</v>
      </c>
      <c r="AC2567" s="122">
        <v>1.0177986832943999</v>
      </c>
      <c r="AD2567" s="122">
        <v>1.1289914213256</v>
      </c>
      <c r="AE2567" s="122">
        <v>1.0506022268196</v>
      </c>
      <c r="AF2567" s="122">
        <v>1.3139219557520001</v>
      </c>
      <c r="AG2567" s="122">
        <v>1.2966487114867999</v>
      </c>
      <c r="AH2567" s="122">
        <v>1.2808550166496</v>
      </c>
      <c r="AI2567" s="122">
        <v>1.25153394744</v>
      </c>
      <c r="AJ2567" s="122">
        <v>1.2516746021528</v>
      </c>
      <c r="AK2567" s="122">
        <v>1.237623160102</v>
      </c>
      <c r="AL2567" s="122">
        <v>0</v>
      </c>
    </row>
    <row r="2568" spans="1:38" hidden="1" x14ac:dyDescent="0.25">
      <c r="A2568" s="122" t="s">
        <v>1989</v>
      </c>
      <c r="B2568" s="122">
        <v>1</v>
      </c>
      <c r="C2568" s="122" t="s">
        <v>2188</v>
      </c>
      <c r="D2568" s="122" t="s">
        <v>2136</v>
      </c>
      <c r="E2568" s="122">
        <v>47</v>
      </c>
      <c r="F2568" s="122">
        <v>0</v>
      </c>
      <c r="G2568" s="122">
        <v>0</v>
      </c>
      <c r="H2568" s="122">
        <v>0</v>
      </c>
      <c r="I2568" s="122">
        <v>0</v>
      </c>
      <c r="J2568" s="122">
        <v>0</v>
      </c>
      <c r="K2568" s="122">
        <v>0</v>
      </c>
      <c r="L2568" s="122">
        <v>0</v>
      </c>
      <c r="M2568" s="122">
        <v>0</v>
      </c>
      <c r="N2568" s="122">
        <v>0</v>
      </c>
      <c r="O2568" s="122">
        <v>0</v>
      </c>
      <c r="P2568" s="122">
        <v>0</v>
      </c>
      <c r="Q2568" s="122">
        <v>0</v>
      </c>
      <c r="R2568" s="122">
        <v>0</v>
      </c>
      <c r="S2568" s="122">
        <v>0</v>
      </c>
      <c r="T2568" s="122">
        <v>0</v>
      </c>
      <c r="U2568" s="122">
        <v>0</v>
      </c>
      <c r="V2568" s="122">
        <v>0</v>
      </c>
      <c r="W2568" s="122">
        <v>0</v>
      </c>
      <c r="X2568" s="122">
        <v>0</v>
      </c>
      <c r="Y2568" s="122">
        <v>0</v>
      </c>
      <c r="Z2568" s="122">
        <v>0</v>
      </c>
      <c r="AA2568" s="122">
        <v>0</v>
      </c>
      <c r="AB2568" s="122">
        <v>0</v>
      </c>
      <c r="AC2568" s="122">
        <v>0</v>
      </c>
      <c r="AD2568" s="122">
        <v>0</v>
      </c>
      <c r="AE2568" s="122">
        <v>0</v>
      </c>
      <c r="AF2568" s="122">
        <v>0</v>
      </c>
      <c r="AG2568" s="122">
        <v>0</v>
      </c>
      <c r="AH2568" s="122">
        <v>0</v>
      </c>
      <c r="AI2568" s="122">
        <v>0</v>
      </c>
      <c r="AJ2568" s="122">
        <v>0</v>
      </c>
      <c r="AK2568" s="122">
        <v>0</v>
      </c>
      <c r="AL2568" s="122">
        <v>0</v>
      </c>
    </row>
    <row r="2569" spans="1:38" hidden="1" x14ac:dyDescent="0.25">
      <c r="A2569" s="122" t="s">
        <v>1989</v>
      </c>
      <c r="B2569" s="122">
        <v>1</v>
      </c>
      <c r="C2569" s="122" t="s">
        <v>2188</v>
      </c>
      <c r="D2569" s="122" t="s">
        <v>2115</v>
      </c>
      <c r="E2569" s="122">
        <v>47</v>
      </c>
      <c r="F2569" s="122">
        <v>0</v>
      </c>
      <c r="G2569" s="122">
        <v>0</v>
      </c>
      <c r="H2569" s="122">
        <v>0</v>
      </c>
      <c r="I2569" s="122">
        <v>0</v>
      </c>
      <c r="J2569" s="122">
        <v>0</v>
      </c>
      <c r="K2569" s="122">
        <v>0</v>
      </c>
      <c r="L2569" s="122">
        <v>0</v>
      </c>
      <c r="M2569" s="122">
        <v>0</v>
      </c>
      <c r="N2569" s="122">
        <v>0</v>
      </c>
      <c r="O2569" s="122">
        <v>0</v>
      </c>
      <c r="P2569" s="122">
        <v>0</v>
      </c>
      <c r="Q2569" s="122">
        <v>0</v>
      </c>
      <c r="R2569" s="122">
        <v>0</v>
      </c>
      <c r="S2569" s="122">
        <v>0</v>
      </c>
      <c r="T2569" s="122">
        <v>0</v>
      </c>
      <c r="U2569" s="122">
        <v>0</v>
      </c>
      <c r="V2569" s="122">
        <v>0</v>
      </c>
      <c r="W2569" s="122">
        <v>0</v>
      </c>
      <c r="X2569" s="122">
        <v>0</v>
      </c>
      <c r="Y2569" s="122">
        <v>0</v>
      </c>
      <c r="Z2569" s="122">
        <v>0</v>
      </c>
      <c r="AA2569" s="122">
        <v>0</v>
      </c>
      <c r="AB2569" s="122">
        <v>0</v>
      </c>
      <c r="AC2569" s="122">
        <v>0</v>
      </c>
      <c r="AD2569" s="122">
        <v>0</v>
      </c>
      <c r="AE2569" s="122">
        <v>0</v>
      </c>
      <c r="AF2569" s="122">
        <v>0</v>
      </c>
      <c r="AG2569" s="122">
        <v>0</v>
      </c>
      <c r="AH2569" s="122">
        <v>0</v>
      </c>
      <c r="AI2569" s="122">
        <v>0</v>
      </c>
      <c r="AJ2569" s="122">
        <v>0</v>
      </c>
      <c r="AK2569" s="122">
        <v>0</v>
      </c>
      <c r="AL2569" s="122">
        <v>0</v>
      </c>
    </row>
    <row r="2570" spans="1:38" hidden="1" x14ac:dyDescent="0.25">
      <c r="A2570" s="122" t="s">
        <v>1989</v>
      </c>
      <c r="B2570" s="122">
        <v>1</v>
      </c>
      <c r="C2570" s="122" t="s">
        <v>2188</v>
      </c>
      <c r="D2570" s="122" t="s">
        <v>2116</v>
      </c>
      <c r="E2570" s="122">
        <v>47</v>
      </c>
      <c r="F2570" s="122">
        <v>0</v>
      </c>
      <c r="G2570" s="122">
        <v>0</v>
      </c>
      <c r="H2570" s="122">
        <v>0</v>
      </c>
      <c r="I2570" s="122">
        <v>0</v>
      </c>
      <c r="J2570" s="122">
        <v>0</v>
      </c>
      <c r="K2570" s="122">
        <v>0</v>
      </c>
      <c r="L2570" s="122">
        <v>0</v>
      </c>
      <c r="M2570" s="122">
        <v>0</v>
      </c>
      <c r="N2570" s="122">
        <v>0</v>
      </c>
      <c r="O2570" s="122">
        <v>0</v>
      </c>
      <c r="P2570" s="122">
        <v>0</v>
      </c>
      <c r="Q2570" s="122">
        <v>0</v>
      </c>
      <c r="R2570" s="122">
        <v>0</v>
      </c>
      <c r="S2570" s="122">
        <v>0</v>
      </c>
      <c r="T2570" s="122">
        <v>0</v>
      </c>
      <c r="U2570" s="122">
        <v>0</v>
      </c>
      <c r="V2570" s="122">
        <v>0</v>
      </c>
      <c r="W2570" s="122">
        <v>0</v>
      </c>
      <c r="X2570" s="122">
        <v>0</v>
      </c>
      <c r="Y2570" s="122">
        <v>0</v>
      </c>
      <c r="Z2570" s="122">
        <v>0</v>
      </c>
      <c r="AA2570" s="122">
        <v>0</v>
      </c>
      <c r="AB2570" s="122">
        <v>0</v>
      </c>
      <c r="AC2570" s="122">
        <v>0</v>
      </c>
      <c r="AD2570" s="122">
        <v>0</v>
      </c>
      <c r="AE2570" s="122">
        <v>0</v>
      </c>
      <c r="AF2570" s="122">
        <v>0</v>
      </c>
      <c r="AG2570" s="122">
        <v>0</v>
      </c>
      <c r="AH2570" s="122">
        <v>0</v>
      </c>
      <c r="AI2570" s="122">
        <v>0</v>
      </c>
      <c r="AJ2570" s="122">
        <v>0</v>
      </c>
      <c r="AK2570" s="122">
        <v>0</v>
      </c>
      <c r="AL2570" s="122">
        <v>0</v>
      </c>
    </row>
    <row r="2571" spans="1:38" hidden="1" x14ac:dyDescent="0.25">
      <c r="A2571" s="122" t="s">
        <v>1989</v>
      </c>
      <c r="B2571" s="122">
        <v>1</v>
      </c>
      <c r="C2571" s="122" t="s">
        <v>2188</v>
      </c>
      <c r="D2571" s="122" t="s">
        <v>2117</v>
      </c>
      <c r="E2571" s="122">
        <v>47</v>
      </c>
      <c r="F2571" s="122">
        <v>0</v>
      </c>
      <c r="G2571" s="122">
        <v>0</v>
      </c>
      <c r="H2571" s="122">
        <v>0</v>
      </c>
      <c r="I2571" s="122">
        <v>0</v>
      </c>
      <c r="J2571" s="122">
        <v>0</v>
      </c>
      <c r="K2571" s="122">
        <v>0</v>
      </c>
      <c r="L2571" s="122">
        <v>0</v>
      </c>
      <c r="M2571" s="122">
        <v>0</v>
      </c>
      <c r="N2571" s="122">
        <v>0</v>
      </c>
      <c r="O2571" s="122">
        <v>0</v>
      </c>
      <c r="P2571" s="122">
        <v>0</v>
      </c>
      <c r="Q2571" s="122">
        <v>0</v>
      </c>
      <c r="R2571" s="122">
        <v>0</v>
      </c>
      <c r="S2571" s="122">
        <v>0</v>
      </c>
      <c r="T2571" s="122">
        <v>0</v>
      </c>
      <c r="U2571" s="122">
        <v>0</v>
      </c>
      <c r="V2571" s="122">
        <v>0</v>
      </c>
      <c r="W2571" s="122">
        <v>0</v>
      </c>
      <c r="X2571" s="122">
        <v>0</v>
      </c>
      <c r="Y2571" s="122">
        <v>0</v>
      </c>
      <c r="Z2571" s="122">
        <v>0</v>
      </c>
      <c r="AA2571" s="122">
        <v>0</v>
      </c>
      <c r="AB2571" s="122">
        <v>0</v>
      </c>
      <c r="AC2571" s="122">
        <v>0</v>
      </c>
      <c r="AD2571" s="122">
        <v>0</v>
      </c>
      <c r="AE2571" s="122">
        <v>0</v>
      </c>
      <c r="AF2571" s="122">
        <v>0</v>
      </c>
      <c r="AG2571" s="122">
        <v>0</v>
      </c>
      <c r="AH2571" s="122">
        <v>0</v>
      </c>
      <c r="AI2571" s="122">
        <v>0</v>
      </c>
      <c r="AJ2571" s="122">
        <v>0</v>
      </c>
      <c r="AK2571" s="122">
        <v>0</v>
      </c>
      <c r="AL2571" s="122">
        <v>0</v>
      </c>
    </row>
    <row r="2572" spans="1:38" hidden="1" x14ac:dyDescent="0.25">
      <c r="A2572" s="122" t="s">
        <v>1989</v>
      </c>
      <c r="B2572" s="122">
        <v>1</v>
      </c>
      <c r="C2572" s="122" t="s">
        <v>2188</v>
      </c>
      <c r="D2572" s="122" t="s">
        <v>2118</v>
      </c>
      <c r="E2572" s="122">
        <v>47</v>
      </c>
      <c r="F2572" s="122">
        <v>6.9012379550800002E-2</v>
      </c>
      <c r="G2572" s="122">
        <v>6.9499431077999996E-2</v>
      </c>
      <c r="H2572" s="122">
        <v>7.0179135387199998E-2</v>
      </c>
      <c r="I2572" s="122">
        <v>6.8481966089599999E-2</v>
      </c>
      <c r="J2572" s="122">
        <v>7.9745708828799999E-2</v>
      </c>
      <c r="K2572" s="122">
        <v>8.5564943965199994E-2</v>
      </c>
      <c r="L2572" s="122">
        <v>7.4337406113599999E-2</v>
      </c>
      <c r="M2572" s="122">
        <v>7.2450559241200002E-2</v>
      </c>
      <c r="N2572" s="122">
        <v>6.3497021671999998E-2</v>
      </c>
      <c r="O2572" s="122">
        <v>5.7007359525200002E-2</v>
      </c>
      <c r="P2572" s="122">
        <v>5.3680070365599998E-2</v>
      </c>
      <c r="Q2572" s="122">
        <v>5.5195082076399997E-2</v>
      </c>
      <c r="R2572" s="122">
        <v>5.6342761448400003E-2</v>
      </c>
      <c r="S2572" s="122">
        <v>5.5601683026399999E-2</v>
      </c>
      <c r="T2572" s="122">
        <v>5.3123022019200002E-2</v>
      </c>
      <c r="U2572" s="122">
        <v>5.0500009638399998E-2</v>
      </c>
      <c r="V2572" s="122">
        <v>4.8106823959599997E-2</v>
      </c>
      <c r="W2572" s="122">
        <v>4.5950050383999998E-2</v>
      </c>
      <c r="X2572" s="122">
        <v>4.6721808638400003E-2</v>
      </c>
      <c r="Y2572" s="122">
        <v>5.2372337183600001E-2</v>
      </c>
      <c r="Z2572" s="122">
        <v>5.9233551045199999E-2</v>
      </c>
      <c r="AA2572" s="122">
        <v>5.4310397397199998E-2</v>
      </c>
      <c r="AB2572" s="122">
        <v>5.3617154637200001E-2</v>
      </c>
      <c r="AC2572" s="122">
        <v>5.2442971140000003E-2</v>
      </c>
      <c r="AD2572" s="122">
        <v>3.94679866728E-2</v>
      </c>
      <c r="AE2572" s="122">
        <v>4.5470943966000002E-2</v>
      </c>
      <c r="AF2572" s="122">
        <v>4.5828529835199999E-2</v>
      </c>
      <c r="AG2572" s="122">
        <v>4.4907628628800003E-2</v>
      </c>
      <c r="AH2572" s="122">
        <v>4.2331216328799999E-2</v>
      </c>
      <c r="AI2572" s="122">
        <v>3.9634354527600002E-2</v>
      </c>
      <c r="AJ2572" s="122">
        <v>2.9909221389600001E-2</v>
      </c>
      <c r="AK2572" s="122">
        <v>2.9581174151199999E-2</v>
      </c>
      <c r="AL2572" s="122">
        <v>0</v>
      </c>
    </row>
    <row r="2573" spans="1:38" hidden="1" x14ac:dyDescent="0.25">
      <c r="A2573" s="122" t="s">
        <v>1989</v>
      </c>
      <c r="B2573" s="122">
        <v>1</v>
      </c>
      <c r="C2573" s="122" t="s">
        <v>2188</v>
      </c>
      <c r="D2573" s="122" t="s">
        <v>2119</v>
      </c>
      <c r="E2573" s="122">
        <v>47</v>
      </c>
      <c r="F2573" s="122">
        <v>0</v>
      </c>
      <c r="G2573" s="122">
        <v>0</v>
      </c>
      <c r="H2573" s="122">
        <v>0</v>
      </c>
      <c r="I2573" s="122">
        <v>0</v>
      </c>
      <c r="J2573" s="122">
        <v>0</v>
      </c>
      <c r="K2573" s="122">
        <v>0</v>
      </c>
      <c r="L2573" s="122">
        <v>0</v>
      </c>
      <c r="M2573" s="122">
        <v>0</v>
      </c>
      <c r="N2573" s="122">
        <v>0</v>
      </c>
      <c r="O2573" s="122">
        <v>0</v>
      </c>
      <c r="P2573" s="122">
        <v>0</v>
      </c>
      <c r="Q2573" s="122">
        <v>0</v>
      </c>
      <c r="R2573" s="122">
        <v>0</v>
      </c>
      <c r="S2573" s="122">
        <v>0</v>
      </c>
      <c r="T2573" s="122">
        <v>0</v>
      </c>
      <c r="U2573" s="122">
        <v>0</v>
      </c>
      <c r="V2573" s="122">
        <v>0</v>
      </c>
      <c r="W2573" s="122">
        <v>0</v>
      </c>
      <c r="X2573" s="122">
        <v>0</v>
      </c>
      <c r="Y2573" s="122">
        <v>0</v>
      </c>
      <c r="Z2573" s="122">
        <v>0</v>
      </c>
      <c r="AA2573" s="122">
        <v>0</v>
      </c>
      <c r="AB2573" s="122">
        <v>0</v>
      </c>
      <c r="AC2573" s="122">
        <v>0</v>
      </c>
      <c r="AD2573" s="122">
        <v>0</v>
      </c>
      <c r="AE2573" s="122">
        <v>0</v>
      </c>
      <c r="AF2573" s="122">
        <v>0</v>
      </c>
      <c r="AG2573" s="122">
        <v>0</v>
      </c>
      <c r="AH2573" s="122">
        <v>0</v>
      </c>
      <c r="AI2573" s="122">
        <v>0</v>
      </c>
      <c r="AJ2573" s="122">
        <v>0</v>
      </c>
      <c r="AK2573" s="122">
        <v>0</v>
      </c>
      <c r="AL2573" s="122">
        <v>0</v>
      </c>
    </row>
    <row r="2574" spans="1:38" hidden="1" x14ac:dyDescent="0.25">
      <c r="A2574" s="122" t="s">
        <v>1989</v>
      </c>
      <c r="B2574" s="122">
        <v>1</v>
      </c>
      <c r="C2574" s="122" t="s">
        <v>2188</v>
      </c>
      <c r="D2574" s="122" t="s">
        <v>2137</v>
      </c>
      <c r="E2574" s="122">
        <v>47</v>
      </c>
      <c r="F2574" s="122">
        <v>0</v>
      </c>
      <c r="G2574" s="122">
        <v>0</v>
      </c>
      <c r="H2574" s="122">
        <v>0</v>
      </c>
      <c r="I2574" s="122">
        <v>0</v>
      </c>
      <c r="J2574" s="122">
        <v>0</v>
      </c>
      <c r="K2574" s="122">
        <v>0</v>
      </c>
      <c r="L2574" s="122">
        <v>0</v>
      </c>
      <c r="M2574" s="122">
        <v>0</v>
      </c>
      <c r="N2574" s="122">
        <v>0</v>
      </c>
      <c r="O2574" s="122">
        <v>0</v>
      </c>
      <c r="P2574" s="122">
        <v>0</v>
      </c>
      <c r="Q2574" s="122">
        <v>0</v>
      </c>
      <c r="R2574" s="122">
        <v>0</v>
      </c>
      <c r="S2574" s="122">
        <v>0</v>
      </c>
      <c r="T2574" s="122">
        <v>0</v>
      </c>
      <c r="U2574" s="122">
        <v>0</v>
      </c>
      <c r="V2574" s="122">
        <v>0</v>
      </c>
      <c r="W2574" s="122">
        <v>0</v>
      </c>
      <c r="X2574" s="122">
        <v>0</v>
      </c>
      <c r="Y2574" s="122">
        <v>0</v>
      </c>
      <c r="Z2574" s="122">
        <v>0</v>
      </c>
      <c r="AA2574" s="122">
        <v>0</v>
      </c>
      <c r="AB2574" s="122">
        <v>0</v>
      </c>
      <c r="AC2574" s="122">
        <v>0</v>
      </c>
      <c r="AD2574" s="122">
        <v>0</v>
      </c>
      <c r="AE2574" s="122">
        <v>0</v>
      </c>
      <c r="AF2574" s="122">
        <v>0</v>
      </c>
      <c r="AG2574" s="122">
        <v>0</v>
      </c>
      <c r="AH2574" s="122">
        <v>0</v>
      </c>
      <c r="AI2574" s="122">
        <v>0</v>
      </c>
      <c r="AJ2574" s="122">
        <v>0</v>
      </c>
      <c r="AK2574" s="122">
        <v>0</v>
      </c>
      <c r="AL2574" s="122">
        <v>0</v>
      </c>
    </row>
    <row r="2575" spans="1:38" hidden="1" x14ac:dyDescent="0.25">
      <c r="A2575" s="122" t="s">
        <v>1989</v>
      </c>
      <c r="B2575" s="122">
        <v>1</v>
      </c>
      <c r="C2575" s="122" t="s">
        <v>2188</v>
      </c>
      <c r="D2575" s="122" t="s">
        <v>2120</v>
      </c>
      <c r="E2575" s="122">
        <v>47</v>
      </c>
      <c r="F2575" s="122">
        <v>0.28693196231279999</v>
      </c>
      <c r="G2575" s="122">
        <v>0.30693302672200001</v>
      </c>
      <c r="H2575" s="122">
        <v>0.26667346382879997</v>
      </c>
      <c r="I2575" s="122">
        <v>0.2958623421264</v>
      </c>
      <c r="J2575" s="122">
        <v>0.32812618930839998</v>
      </c>
      <c r="K2575" s="122">
        <v>0.33027056514199998</v>
      </c>
      <c r="L2575" s="122">
        <v>0.32874068142160001</v>
      </c>
      <c r="M2575" s="122">
        <v>0.34357282638559999</v>
      </c>
      <c r="N2575" s="122">
        <v>0.33648194209280002</v>
      </c>
      <c r="O2575" s="122">
        <v>0.39998291478320003</v>
      </c>
      <c r="P2575" s="122">
        <v>0.42470391976319999</v>
      </c>
      <c r="Q2575" s="122">
        <v>0.46109095793600002</v>
      </c>
      <c r="R2575" s="122">
        <v>0.44342085747959997</v>
      </c>
      <c r="S2575" s="122">
        <v>0.44094464518159998</v>
      </c>
      <c r="T2575" s="122">
        <v>0.4873394569624</v>
      </c>
      <c r="U2575" s="122">
        <v>0.45783046613360001</v>
      </c>
      <c r="V2575" s="122">
        <v>0.44070049622759999</v>
      </c>
      <c r="W2575" s="122">
        <v>0.42330698337479999</v>
      </c>
      <c r="X2575" s="122">
        <v>0.40708702744640002</v>
      </c>
      <c r="Y2575" s="122">
        <v>0.40355556484880001</v>
      </c>
      <c r="Z2575" s="122">
        <v>0.44331563073000002</v>
      </c>
      <c r="AA2575" s="122">
        <v>0.43751358545719998</v>
      </c>
      <c r="AB2575" s="122">
        <v>0.4032823738188</v>
      </c>
      <c r="AC2575" s="122">
        <v>0.362346847576</v>
      </c>
      <c r="AD2575" s="122">
        <v>0.42321150984279998</v>
      </c>
      <c r="AE2575" s="122">
        <v>0.37979596686919997</v>
      </c>
      <c r="AF2575" s="122">
        <v>0.40348020212079999</v>
      </c>
      <c r="AG2575" s="122">
        <v>0.37753411995879999</v>
      </c>
      <c r="AH2575" s="122">
        <v>0.36014665657040001</v>
      </c>
      <c r="AI2575" s="122">
        <v>0.34215993045359999</v>
      </c>
      <c r="AJ2575" s="122">
        <v>0.33552811691840001</v>
      </c>
      <c r="AK2575" s="122">
        <v>0.33104307583480003</v>
      </c>
      <c r="AL2575" s="122">
        <v>0</v>
      </c>
    </row>
    <row r="2576" spans="1:38" hidden="1" x14ac:dyDescent="0.25">
      <c r="A2576" s="122" t="s">
        <v>1989</v>
      </c>
      <c r="B2576" s="122">
        <v>1</v>
      </c>
      <c r="C2576" s="122" t="s">
        <v>2188</v>
      </c>
      <c r="D2576" s="122" t="s">
        <v>2121</v>
      </c>
      <c r="E2576" s="122">
        <v>47</v>
      </c>
      <c r="F2576" s="122">
        <v>0.34420237203240001</v>
      </c>
      <c r="G2576" s="122">
        <v>0.32461082957800003</v>
      </c>
      <c r="H2576" s="122">
        <v>0.42930946704520001</v>
      </c>
      <c r="I2576" s="122">
        <v>0.484680875826</v>
      </c>
      <c r="J2576" s="122">
        <v>1.1001207411684</v>
      </c>
      <c r="K2576" s="122">
        <v>0.59312230707239999</v>
      </c>
      <c r="L2576" s="122">
        <v>0.93518667484759999</v>
      </c>
      <c r="M2576" s="122">
        <v>0.83518937282759997</v>
      </c>
      <c r="N2576" s="122">
        <v>0.71182165839400002</v>
      </c>
      <c r="O2576" s="122">
        <v>0.69469282067640004</v>
      </c>
      <c r="P2576" s="122">
        <v>0.65117801586599999</v>
      </c>
      <c r="Q2576" s="122">
        <v>0.65313690274559999</v>
      </c>
      <c r="R2576" s="122">
        <v>0.63497976643359999</v>
      </c>
      <c r="S2576" s="122">
        <v>0.62858931969120002</v>
      </c>
      <c r="T2576" s="122">
        <v>0.60799782175719996</v>
      </c>
      <c r="U2576" s="122">
        <v>0.5806552568012</v>
      </c>
      <c r="V2576" s="122">
        <v>0.59374388202079997</v>
      </c>
      <c r="W2576" s="122">
        <v>0.465472133728</v>
      </c>
      <c r="X2576" s="122">
        <v>0.4847069981796</v>
      </c>
      <c r="Y2576" s="122">
        <v>0.55844286142400001</v>
      </c>
      <c r="Z2576" s="122">
        <v>0.59406674325319997</v>
      </c>
      <c r="AA2576" s="122">
        <v>0.57973668902520004</v>
      </c>
      <c r="AB2576" s="122">
        <v>0.58980704254920002</v>
      </c>
      <c r="AC2576" s="122">
        <v>0.62855054256959997</v>
      </c>
      <c r="AD2576" s="122">
        <v>0.27957527076639999</v>
      </c>
      <c r="AE2576" s="122">
        <v>0.60984414809639997</v>
      </c>
      <c r="AF2576" s="122">
        <v>0.59088085740880003</v>
      </c>
      <c r="AG2576" s="122">
        <v>0.56019449545639999</v>
      </c>
      <c r="AH2576" s="122">
        <v>0.53470818415840005</v>
      </c>
      <c r="AI2576" s="122">
        <v>0.51806400250639995</v>
      </c>
      <c r="AJ2576" s="122">
        <v>0.56659664133520005</v>
      </c>
      <c r="AK2576" s="122">
        <v>0.53891321199520004</v>
      </c>
      <c r="AL2576" s="122">
        <v>0</v>
      </c>
    </row>
    <row r="2577" spans="1:38" hidden="1" x14ac:dyDescent="0.25">
      <c r="A2577" s="122" t="s">
        <v>1989</v>
      </c>
      <c r="B2577" s="122">
        <v>1</v>
      </c>
      <c r="C2577" s="122" t="s">
        <v>2188</v>
      </c>
      <c r="D2577" s="122" t="s">
        <v>2138</v>
      </c>
      <c r="E2577" s="122">
        <v>47</v>
      </c>
      <c r="F2577" s="122">
        <v>0</v>
      </c>
      <c r="G2577" s="122">
        <v>0</v>
      </c>
      <c r="H2577" s="122">
        <v>0</v>
      </c>
      <c r="I2577" s="122">
        <v>0</v>
      </c>
      <c r="J2577" s="122">
        <v>0</v>
      </c>
      <c r="K2577" s="122">
        <v>0</v>
      </c>
      <c r="L2577" s="122">
        <v>0</v>
      </c>
      <c r="M2577" s="122">
        <v>0</v>
      </c>
      <c r="N2577" s="122">
        <v>0</v>
      </c>
      <c r="O2577" s="122">
        <v>0</v>
      </c>
      <c r="P2577" s="122">
        <v>0</v>
      </c>
      <c r="Q2577" s="122">
        <v>0</v>
      </c>
      <c r="R2577" s="122">
        <v>0</v>
      </c>
      <c r="S2577" s="122">
        <v>0</v>
      </c>
      <c r="T2577" s="122">
        <v>0</v>
      </c>
      <c r="U2577" s="122">
        <v>0</v>
      </c>
      <c r="V2577" s="122">
        <v>0</v>
      </c>
      <c r="W2577" s="122">
        <v>0</v>
      </c>
      <c r="X2577" s="122">
        <v>0</v>
      </c>
      <c r="Y2577" s="122">
        <v>0</v>
      </c>
      <c r="Z2577" s="122">
        <v>0</v>
      </c>
      <c r="AA2577" s="122">
        <v>0</v>
      </c>
      <c r="AB2577" s="122">
        <v>0</v>
      </c>
      <c r="AC2577" s="122">
        <v>0</v>
      </c>
      <c r="AD2577" s="122">
        <v>0</v>
      </c>
      <c r="AE2577" s="122">
        <v>0</v>
      </c>
      <c r="AF2577" s="122">
        <v>0</v>
      </c>
      <c r="AG2577" s="122">
        <v>0</v>
      </c>
      <c r="AH2577" s="122">
        <v>0</v>
      </c>
      <c r="AI2577" s="122">
        <v>0</v>
      </c>
      <c r="AJ2577" s="122">
        <v>0</v>
      </c>
      <c r="AK2577" s="122">
        <v>0</v>
      </c>
      <c r="AL2577" s="122">
        <v>0</v>
      </c>
    </row>
    <row r="2578" spans="1:38" hidden="1" x14ac:dyDescent="0.25">
      <c r="A2578" s="122" t="s">
        <v>1989</v>
      </c>
      <c r="B2578" s="122">
        <v>1</v>
      </c>
      <c r="C2578" s="122" t="s">
        <v>2188</v>
      </c>
      <c r="D2578" s="122" t="s">
        <v>2122</v>
      </c>
      <c r="E2578" s="122">
        <v>47</v>
      </c>
      <c r="F2578" s="122">
        <v>0</v>
      </c>
      <c r="G2578" s="122">
        <v>0</v>
      </c>
      <c r="H2578" s="122">
        <v>0</v>
      </c>
      <c r="I2578" s="122">
        <v>0</v>
      </c>
      <c r="J2578" s="122">
        <v>0</v>
      </c>
      <c r="K2578" s="122">
        <v>0</v>
      </c>
      <c r="L2578" s="122">
        <v>0</v>
      </c>
      <c r="M2578" s="122">
        <v>0</v>
      </c>
      <c r="N2578" s="122">
        <v>0</v>
      </c>
      <c r="O2578" s="122">
        <v>0</v>
      </c>
      <c r="P2578" s="122">
        <v>0</v>
      </c>
      <c r="Q2578" s="122">
        <v>0</v>
      </c>
      <c r="R2578" s="122">
        <v>0</v>
      </c>
      <c r="S2578" s="122">
        <v>0</v>
      </c>
      <c r="T2578" s="122">
        <v>0</v>
      </c>
      <c r="U2578" s="122">
        <v>0</v>
      </c>
      <c r="V2578" s="122">
        <v>0</v>
      </c>
      <c r="W2578" s="122">
        <v>0</v>
      </c>
      <c r="X2578" s="122">
        <v>0</v>
      </c>
      <c r="Y2578" s="122">
        <v>0</v>
      </c>
      <c r="Z2578" s="122">
        <v>0</v>
      </c>
      <c r="AA2578" s="122">
        <v>0</v>
      </c>
      <c r="AB2578" s="122">
        <v>0</v>
      </c>
      <c r="AC2578" s="122">
        <v>0</v>
      </c>
      <c r="AD2578" s="122">
        <v>0</v>
      </c>
      <c r="AE2578" s="122">
        <v>0</v>
      </c>
      <c r="AF2578" s="122">
        <v>0</v>
      </c>
      <c r="AG2578" s="122">
        <v>0</v>
      </c>
      <c r="AH2578" s="122">
        <v>0</v>
      </c>
      <c r="AI2578" s="122">
        <v>0</v>
      </c>
      <c r="AJ2578" s="122">
        <v>0</v>
      </c>
      <c r="AK2578" s="122">
        <v>0</v>
      </c>
      <c r="AL2578" s="122">
        <v>0</v>
      </c>
    </row>
    <row r="2579" spans="1:38" hidden="1" x14ac:dyDescent="0.25">
      <c r="A2579" s="122" t="s">
        <v>1989</v>
      </c>
      <c r="B2579" s="122">
        <v>1</v>
      </c>
      <c r="C2579" s="122" t="s">
        <v>2188</v>
      </c>
      <c r="D2579" s="122" t="s">
        <v>2123</v>
      </c>
      <c r="E2579" s="122">
        <v>47</v>
      </c>
      <c r="F2579" s="122">
        <v>0</v>
      </c>
      <c r="G2579" s="122">
        <v>0</v>
      </c>
      <c r="H2579" s="122">
        <v>0</v>
      </c>
      <c r="I2579" s="122">
        <v>0</v>
      </c>
      <c r="J2579" s="122">
        <v>0</v>
      </c>
      <c r="K2579" s="122">
        <v>0</v>
      </c>
      <c r="L2579" s="122">
        <v>0</v>
      </c>
      <c r="M2579" s="122">
        <v>0</v>
      </c>
      <c r="N2579" s="122">
        <v>0</v>
      </c>
      <c r="O2579" s="122">
        <v>0</v>
      </c>
      <c r="P2579" s="122">
        <v>0</v>
      </c>
      <c r="Q2579" s="122">
        <v>0</v>
      </c>
      <c r="R2579" s="122">
        <v>0</v>
      </c>
      <c r="S2579" s="122">
        <v>0</v>
      </c>
      <c r="T2579" s="122">
        <v>0</v>
      </c>
      <c r="U2579" s="122">
        <v>0</v>
      </c>
      <c r="V2579" s="122">
        <v>0</v>
      </c>
      <c r="W2579" s="122">
        <v>0</v>
      </c>
      <c r="X2579" s="122">
        <v>0</v>
      </c>
      <c r="Y2579" s="122">
        <v>0</v>
      </c>
      <c r="Z2579" s="122">
        <v>0</v>
      </c>
      <c r="AA2579" s="122">
        <v>0</v>
      </c>
      <c r="AB2579" s="122">
        <v>0</v>
      </c>
      <c r="AC2579" s="122">
        <v>0</v>
      </c>
      <c r="AD2579" s="122">
        <v>0</v>
      </c>
      <c r="AE2579" s="122">
        <v>0</v>
      </c>
      <c r="AF2579" s="122">
        <v>0</v>
      </c>
      <c r="AG2579" s="122">
        <v>0</v>
      </c>
      <c r="AH2579" s="122">
        <v>0</v>
      </c>
      <c r="AI2579" s="122">
        <v>0</v>
      </c>
      <c r="AJ2579" s="122">
        <v>0</v>
      </c>
      <c r="AK2579" s="122">
        <v>0</v>
      </c>
      <c r="AL2579" s="122">
        <v>0</v>
      </c>
    </row>
    <row r="2580" spans="1:38" hidden="1" x14ac:dyDescent="0.25">
      <c r="A2580" s="122" t="s">
        <v>1989</v>
      </c>
      <c r="B2580" s="122">
        <v>1</v>
      </c>
      <c r="C2580" s="122" t="s">
        <v>2188</v>
      </c>
      <c r="D2580" s="122" t="s">
        <v>2124</v>
      </c>
      <c r="E2580" s="122">
        <v>47</v>
      </c>
      <c r="F2580" s="122">
        <v>0</v>
      </c>
      <c r="G2580" s="122">
        <v>0</v>
      </c>
      <c r="H2580" s="122">
        <v>0</v>
      </c>
      <c r="I2580" s="122">
        <v>0</v>
      </c>
      <c r="J2580" s="122">
        <v>0</v>
      </c>
      <c r="K2580" s="122">
        <v>0</v>
      </c>
      <c r="L2580" s="122">
        <v>0</v>
      </c>
      <c r="M2580" s="122">
        <v>0</v>
      </c>
      <c r="N2580" s="122">
        <v>0</v>
      </c>
      <c r="O2580" s="122">
        <v>0</v>
      </c>
      <c r="P2580" s="122">
        <v>0</v>
      </c>
      <c r="Q2580" s="122">
        <v>0</v>
      </c>
      <c r="R2580" s="122">
        <v>0</v>
      </c>
      <c r="S2580" s="122">
        <v>0</v>
      </c>
      <c r="T2580" s="122">
        <v>0</v>
      </c>
      <c r="U2580" s="122">
        <v>0</v>
      </c>
      <c r="V2580" s="122">
        <v>0</v>
      </c>
      <c r="W2580" s="122">
        <v>0</v>
      </c>
      <c r="X2580" s="122">
        <v>0</v>
      </c>
      <c r="Y2580" s="122">
        <v>0</v>
      </c>
      <c r="Z2580" s="122">
        <v>0</v>
      </c>
      <c r="AA2580" s="122">
        <v>0</v>
      </c>
      <c r="AB2580" s="122">
        <v>0</v>
      </c>
      <c r="AC2580" s="122">
        <v>0</v>
      </c>
      <c r="AD2580" s="122">
        <v>0</v>
      </c>
      <c r="AE2580" s="122">
        <v>0</v>
      </c>
      <c r="AF2580" s="122">
        <v>0</v>
      </c>
      <c r="AG2580" s="122">
        <v>0</v>
      </c>
      <c r="AH2580" s="122">
        <v>0</v>
      </c>
      <c r="AI2580" s="122">
        <v>0</v>
      </c>
      <c r="AJ2580" s="122">
        <v>0</v>
      </c>
      <c r="AK2580" s="122">
        <v>0</v>
      </c>
      <c r="AL2580" s="122">
        <v>0</v>
      </c>
    </row>
    <row r="2581" spans="1:38" hidden="1" x14ac:dyDescent="0.25">
      <c r="A2581" s="122" t="s">
        <v>1989</v>
      </c>
      <c r="B2581" s="122">
        <v>1</v>
      </c>
      <c r="C2581" s="122" t="s">
        <v>2188</v>
      </c>
      <c r="D2581" s="122" t="s">
        <v>2125</v>
      </c>
      <c r="E2581" s="122">
        <v>47</v>
      </c>
      <c r="F2581" s="122">
        <v>3.7082240312599999</v>
      </c>
      <c r="G2581" s="122">
        <v>4.0819540628748001</v>
      </c>
      <c r="H2581" s="122">
        <v>4.3002031617467997</v>
      </c>
      <c r="I2581" s="122">
        <v>4.4664063618999998</v>
      </c>
      <c r="J2581" s="122">
        <v>4.4377341482292003</v>
      </c>
      <c r="K2581" s="122">
        <v>4.7071378026064004</v>
      </c>
      <c r="L2581" s="122">
        <v>4.7331666823280001</v>
      </c>
      <c r="M2581" s="122">
        <v>3.793619130952</v>
      </c>
      <c r="N2581" s="122">
        <v>3.5115796327864</v>
      </c>
      <c r="O2581" s="122">
        <v>3.3049760300900002</v>
      </c>
      <c r="P2581" s="122">
        <v>3.0925711741484001</v>
      </c>
      <c r="Q2581" s="122">
        <v>3.0356095890988</v>
      </c>
      <c r="R2581" s="122">
        <v>3.0227720257896</v>
      </c>
      <c r="S2581" s="122">
        <v>2.9058243976411999</v>
      </c>
      <c r="T2581" s="122">
        <v>2.7651110790772</v>
      </c>
      <c r="U2581" s="122">
        <v>2.6430329685032001</v>
      </c>
      <c r="V2581" s="122">
        <v>2.5564465311336</v>
      </c>
      <c r="W2581" s="122">
        <v>2.6163075244515999</v>
      </c>
      <c r="X2581" s="122">
        <v>2.7626464226228</v>
      </c>
      <c r="Y2581" s="122">
        <v>2.7915646603347999</v>
      </c>
      <c r="Z2581" s="122">
        <v>2.9177288657384</v>
      </c>
      <c r="AA2581" s="122">
        <v>2.8094611910595999</v>
      </c>
      <c r="AB2581" s="122">
        <v>2.786327867022</v>
      </c>
      <c r="AC2581" s="122">
        <v>2.7672056355888</v>
      </c>
      <c r="AD2581" s="122">
        <v>2.7291374513452</v>
      </c>
      <c r="AE2581" s="122">
        <v>2.7658963104835999</v>
      </c>
      <c r="AF2581" s="122">
        <v>2.6710956528704002</v>
      </c>
      <c r="AG2581" s="122">
        <v>2.6015676268007999</v>
      </c>
      <c r="AH2581" s="122">
        <v>2.5151633386936001</v>
      </c>
      <c r="AI2581" s="122">
        <v>2.4179922932703999</v>
      </c>
      <c r="AJ2581" s="122">
        <v>2.2116606246224002</v>
      </c>
      <c r="AK2581" s="122">
        <v>2.1414848417479999</v>
      </c>
      <c r="AL2581" s="122">
        <v>0</v>
      </c>
    </row>
    <row r="2582" spans="1:38" hidden="1" x14ac:dyDescent="0.25">
      <c r="A2582" s="122" t="s">
        <v>1989</v>
      </c>
      <c r="B2582" s="122">
        <v>1</v>
      </c>
      <c r="C2582" s="122" t="s">
        <v>2188</v>
      </c>
      <c r="D2582" s="122" t="s">
        <v>2126</v>
      </c>
      <c r="E2582" s="122">
        <v>47</v>
      </c>
      <c r="F2582" s="122">
        <v>0</v>
      </c>
      <c r="G2582" s="122">
        <v>0</v>
      </c>
      <c r="H2582" s="122">
        <v>0</v>
      </c>
      <c r="I2582" s="122">
        <v>0</v>
      </c>
      <c r="J2582" s="122">
        <v>0</v>
      </c>
      <c r="K2582" s="122">
        <v>0</v>
      </c>
      <c r="L2582" s="122">
        <v>0</v>
      </c>
      <c r="M2582" s="122">
        <v>0</v>
      </c>
      <c r="N2582" s="122">
        <v>0</v>
      </c>
      <c r="O2582" s="122">
        <v>0</v>
      </c>
      <c r="P2582" s="122">
        <v>0</v>
      </c>
      <c r="Q2582" s="122">
        <v>0</v>
      </c>
      <c r="R2582" s="122">
        <v>0</v>
      </c>
      <c r="S2582" s="122">
        <v>0</v>
      </c>
      <c r="T2582" s="122">
        <v>0</v>
      </c>
      <c r="U2582" s="122">
        <v>0</v>
      </c>
      <c r="V2582" s="122">
        <v>0</v>
      </c>
      <c r="W2582" s="122">
        <v>0</v>
      </c>
      <c r="X2582" s="122">
        <v>0</v>
      </c>
      <c r="Y2582" s="122">
        <v>0</v>
      </c>
      <c r="Z2582" s="122">
        <v>0</v>
      </c>
      <c r="AA2582" s="122">
        <v>0</v>
      </c>
      <c r="AB2582" s="122">
        <v>0</v>
      </c>
      <c r="AC2582" s="122">
        <v>0</v>
      </c>
      <c r="AD2582" s="122">
        <v>0</v>
      </c>
      <c r="AE2582" s="122">
        <v>0</v>
      </c>
      <c r="AF2582" s="122">
        <v>0</v>
      </c>
      <c r="AG2582" s="122">
        <v>0</v>
      </c>
      <c r="AH2582" s="122">
        <v>0</v>
      </c>
      <c r="AI2582" s="122">
        <v>0</v>
      </c>
      <c r="AJ2582" s="122">
        <v>0</v>
      </c>
      <c r="AK2582" s="122">
        <v>0</v>
      </c>
      <c r="AL2582" s="122">
        <v>0</v>
      </c>
    </row>
    <row r="2583" spans="1:38" hidden="1" x14ac:dyDescent="0.25">
      <c r="A2583" s="122" t="s">
        <v>1987</v>
      </c>
      <c r="B2583" s="122">
        <v>1</v>
      </c>
      <c r="C2583" s="122" t="s">
        <v>2186</v>
      </c>
      <c r="D2583" s="122" t="s">
        <v>2078</v>
      </c>
      <c r="E2583" s="122">
        <v>48</v>
      </c>
      <c r="F2583" s="122">
        <v>2.1152071343200001E-2</v>
      </c>
      <c r="G2583" s="122">
        <v>2.1439781185199999E-2</v>
      </c>
      <c r="H2583" s="122">
        <v>2.03380716644E-2</v>
      </c>
      <c r="I2583" s="122">
        <v>1.9083649913999998E-2</v>
      </c>
      <c r="J2583" s="122">
        <v>1.76176400428E-2</v>
      </c>
      <c r="K2583" s="122">
        <v>1.9244661505999999E-2</v>
      </c>
      <c r="L2583" s="122">
        <v>1.6876707254399999E-2</v>
      </c>
      <c r="M2583" s="122">
        <v>1.9487119061200001E-2</v>
      </c>
      <c r="N2583" s="122">
        <v>1.8049273687199999E-2</v>
      </c>
      <c r="O2583" s="122">
        <v>2.0694271774399999E-2</v>
      </c>
      <c r="P2583" s="122">
        <v>2.0273545700799998E-2</v>
      </c>
      <c r="Q2583" s="122">
        <v>1.76645894292E-2</v>
      </c>
      <c r="R2583" s="122">
        <v>1.7151507856E-2</v>
      </c>
      <c r="S2583" s="122">
        <v>1.76746032848E-2</v>
      </c>
      <c r="T2583" s="122">
        <v>1.80257390124E-2</v>
      </c>
      <c r="U2583" s="122">
        <v>1.8959245068400001E-2</v>
      </c>
      <c r="V2583" s="122">
        <v>1.8523889372800001E-2</v>
      </c>
      <c r="W2583" s="122">
        <v>1.82220800944E-2</v>
      </c>
      <c r="X2583" s="122">
        <v>1.55885812516E-2</v>
      </c>
      <c r="Y2583" s="122">
        <v>1.3638982263199999E-2</v>
      </c>
      <c r="Z2583" s="122">
        <v>1.54943187364E-2</v>
      </c>
      <c r="AA2583" s="122">
        <v>1.506828078E-2</v>
      </c>
      <c r="AB2583" s="122">
        <v>1.45816962116E-2</v>
      </c>
      <c r="AC2583" s="122">
        <v>1.34777831832E-2</v>
      </c>
      <c r="AD2583" s="122">
        <v>1.24482734264E-2</v>
      </c>
      <c r="AE2583" s="122">
        <v>1.1478115479599999E-2</v>
      </c>
      <c r="AF2583" s="122">
        <v>1.1025655415599999E-2</v>
      </c>
      <c r="AG2583" s="122">
        <v>1.0812237489200001E-2</v>
      </c>
      <c r="AH2583" s="122">
        <v>1.09552567684E-2</v>
      </c>
      <c r="AI2583" s="122">
        <v>1.09407351088E-2</v>
      </c>
      <c r="AJ2583" s="122">
        <v>1.0986060027599999E-2</v>
      </c>
      <c r="AK2583" s="122">
        <v>1.0979675657999999E-2</v>
      </c>
      <c r="AL2583" s="122">
        <v>0</v>
      </c>
    </row>
    <row r="2584" spans="1:38" hidden="1" x14ac:dyDescent="0.25">
      <c r="A2584" s="122" t="s">
        <v>1987</v>
      </c>
      <c r="B2584" s="122">
        <v>1</v>
      </c>
      <c r="C2584" s="122" t="s">
        <v>2186</v>
      </c>
      <c r="D2584" s="122" t="s">
        <v>2079</v>
      </c>
      <c r="E2584" s="122">
        <v>48</v>
      </c>
      <c r="F2584" s="122">
        <v>0.1352738209312</v>
      </c>
      <c r="G2584" s="122">
        <v>0.1333982854428</v>
      </c>
      <c r="H2584" s="122">
        <v>0.13757700787880001</v>
      </c>
      <c r="I2584" s="122">
        <v>0.13850553611999999</v>
      </c>
      <c r="J2584" s="122">
        <v>0.13652651719280001</v>
      </c>
      <c r="K2584" s="122">
        <v>0.13729338439319999</v>
      </c>
      <c r="L2584" s="122">
        <v>0.13323639077560001</v>
      </c>
      <c r="M2584" s="122">
        <v>0.12953285386720001</v>
      </c>
      <c r="N2584" s="122">
        <v>0.1172252214644</v>
      </c>
      <c r="O2584" s="122">
        <v>0.1046088081556</v>
      </c>
      <c r="P2584" s="122">
        <v>0.103892415382</v>
      </c>
      <c r="Q2584" s="122">
        <v>9.3144442568800001E-2</v>
      </c>
      <c r="R2584" s="122">
        <v>9.3626038419200003E-2</v>
      </c>
      <c r="S2584" s="122">
        <v>8.6005305301999999E-2</v>
      </c>
      <c r="T2584" s="122">
        <v>8.1137592715200005E-2</v>
      </c>
      <c r="U2584" s="122">
        <v>7.3537564998800001E-2</v>
      </c>
      <c r="V2584" s="122">
        <v>7.3922262377599995E-2</v>
      </c>
      <c r="W2584" s="122">
        <v>7.0629290984000004E-2</v>
      </c>
      <c r="X2584" s="122">
        <v>6.4845857327999995E-2</v>
      </c>
      <c r="Y2584" s="122">
        <v>5.9471325779600001E-2</v>
      </c>
      <c r="Z2584" s="122">
        <v>5.9882564274400002E-2</v>
      </c>
      <c r="AA2584" s="122">
        <v>6.2390314814800001E-2</v>
      </c>
      <c r="AB2584" s="122">
        <v>5.9583279114799999E-2</v>
      </c>
      <c r="AC2584" s="122">
        <v>5.2587023605199998E-2</v>
      </c>
      <c r="AD2584" s="122">
        <v>5.2338122365200003E-2</v>
      </c>
      <c r="AE2584" s="122">
        <v>5.4907504162E-2</v>
      </c>
      <c r="AF2584" s="122">
        <v>5.4438614277600002E-2</v>
      </c>
      <c r="AG2584" s="122">
        <v>5.22945815896E-2</v>
      </c>
      <c r="AH2584" s="122">
        <v>5.01155308864E-2</v>
      </c>
      <c r="AI2584" s="122">
        <v>5.0047488251599999E-2</v>
      </c>
      <c r="AJ2584" s="122">
        <v>4.6838705026400002E-2</v>
      </c>
      <c r="AK2584" s="122">
        <v>4.7155949607200001E-2</v>
      </c>
      <c r="AL2584" s="122">
        <v>0</v>
      </c>
    </row>
    <row r="2585" spans="1:38" hidden="1" x14ac:dyDescent="0.25">
      <c r="A2585" s="122" t="s">
        <v>1987</v>
      </c>
      <c r="B2585" s="122">
        <v>1</v>
      </c>
      <c r="C2585" s="122" t="s">
        <v>2186</v>
      </c>
      <c r="D2585" s="122" t="s">
        <v>2080</v>
      </c>
      <c r="E2585" s="122">
        <v>48</v>
      </c>
      <c r="F2585" s="122">
        <v>6.5109395738799994E-2</v>
      </c>
      <c r="G2585" s="122">
        <v>6.5313856229999995E-2</v>
      </c>
      <c r="H2585" s="122">
        <v>6.6547778659600001E-2</v>
      </c>
      <c r="I2585" s="122">
        <v>6.7966359722800004E-2</v>
      </c>
      <c r="J2585" s="122">
        <v>6.9708945474E-2</v>
      </c>
      <c r="K2585" s="122">
        <v>7.2408352419200003E-2</v>
      </c>
      <c r="L2585" s="122">
        <v>7.1571749320400002E-2</v>
      </c>
      <c r="M2585" s="122">
        <v>6.8481976225599997E-2</v>
      </c>
      <c r="N2585" s="122">
        <v>6.5750503893200002E-2</v>
      </c>
      <c r="O2585" s="122">
        <v>6.0327567837600002E-2</v>
      </c>
      <c r="P2585" s="122">
        <v>5.5845571852000002E-2</v>
      </c>
      <c r="Q2585" s="122">
        <v>5.5955456919600001E-2</v>
      </c>
      <c r="R2585" s="122">
        <v>5.3292548666E-2</v>
      </c>
      <c r="S2585" s="122">
        <v>5.3448437448E-2</v>
      </c>
      <c r="T2585" s="122">
        <v>5.1755957063999998E-2</v>
      </c>
      <c r="U2585" s="122">
        <v>4.8853283427200002E-2</v>
      </c>
      <c r="V2585" s="122">
        <v>4.8473630522800001E-2</v>
      </c>
      <c r="W2585" s="122">
        <v>4.4707014937200001E-2</v>
      </c>
      <c r="X2585" s="122">
        <v>4.2356574346799999E-2</v>
      </c>
      <c r="Y2585" s="122">
        <v>3.6631037769200001E-2</v>
      </c>
      <c r="Z2585" s="122">
        <v>3.4141393599600001E-2</v>
      </c>
      <c r="AA2585" s="122">
        <v>3.3667450070799999E-2</v>
      </c>
      <c r="AB2585" s="122">
        <v>3.2847903855199999E-2</v>
      </c>
      <c r="AC2585" s="122">
        <v>3.1879199847600001E-2</v>
      </c>
      <c r="AD2585" s="122">
        <v>2.8970410750400001E-2</v>
      </c>
      <c r="AE2585" s="122">
        <v>3.2611139839599998E-2</v>
      </c>
      <c r="AF2585" s="122">
        <v>3.1139842966399999E-2</v>
      </c>
      <c r="AG2585" s="122">
        <v>2.9552049844800001E-2</v>
      </c>
      <c r="AH2585" s="122">
        <v>3.0280723687200001E-2</v>
      </c>
      <c r="AI2585" s="122">
        <v>3.0003381276399999E-2</v>
      </c>
      <c r="AJ2585" s="122">
        <v>2.83476368924E-2</v>
      </c>
      <c r="AK2585" s="122">
        <v>2.8472313805599999E-2</v>
      </c>
      <c r="AL2585" s="122">
        <v>0</v>
      </c>
    </row>
    <row r="2586" spans="1:38" hidden="1" x14ac:dyDescent="0.25">
      <c r="A2586" s="122" t="s">
        <v>1987</v>
      </c>
      <c r="B2586" s="122">
        <v>1</v>
      </c>
      <c r="C2586" s="122" t="s">
        <v>2186</v>
      </c>
      <c r="D2586" s="122" t="s">
        <v>2081</v>
      </c>
      <c r="E2586" s="122">
        <v>48</v>
      </c>
      <c r="F2586" s="122">
        <v>0.1068839310336</v>
      </c>
      <c r="G2586" s="122">
        <v>0.1011223956652</v>
      </c>
      <c r="H2586" s="122">
        <v>9.7666598478399994E-2</v>
      </c>
      <c r="I2586" s="122">
        <v>0.1025909105032</v>
      </c>
      <c r="J2586" s="122">
        <v>0.10266406778040001</v>
      </c>
      <c r="K2586" s="122">
        <v>0.1016276129512</v>
      </c>
      <c r="L2586" s="122">
        <v>0.1033405327248</v>
      </c>
      <c r="M2586" s="122">
        <v>0.1010250459428</v>
      </c>
      <c r="N2586" s="122">
        <v>0.1005455384612</v>
      </c>
      <c r="O2586" s="122">
        <v>9.1162700249600007E-2</v>
      </c>
      <c r="P2586" s="122">
        <v>8.8765758239199993E-2</v>
      </c>
      <c r="Q2586" s="122">
        <v>8.76824131176E-2</v>
      </c>
      <c r="R2586" s="122">
        <v>8.1688635546000005E-2</v>
      </c>
      <c r="S2586" s="122">
        <v>8.2695204891599997E-2</v>
      </c>
      <c r="T2586" s="122">
        <v>8.0168945242399994E-2</v>
      </c>
      <c r="U2586" s="122">
        <v>7.5449548963599997E-2</v>
      </c>
      <c r="V2586" s="122">
        <v>7.9806855940000004E-2</v>
      </c>
      <c r="W2586" s="122">
        <v>7.8661562022400003E-2</v>
      </c>
      <c r="X2586" s="122">
        <v>7.5307097096000003E-2</v>
      </c>
      <c r="Y2586" s="122">
        <v>7.2739994093200006E-2</v>
      </c>
      <c r="Z2586" s="122">
        <v>6.2410907157199998E-2</v>
      </c>
      <c r="AA2586" s="122">
        <v>6.2435661206799997E-2</v>
      </c>
      <c r="AB2586" s="122">
        <v>5.9493706288799998E-2</v>
      </c>
      <c r="AC2586" s="122">
        <v>6.1329556002399997E-2</v>
      </c>
      <c r="AD2586" s="122">
        <v>6.2142153301200001E-2</v>
      </c>
      <c r="AE2586" s="122">
        <v>6.1956640541600001E-2</v>
      </c>
      <c r="AF2586" s="122">
        <v>5.9983601397999999E-2</v>
      </c>
      <c r="AG2586" s="122">
        <v>5.7800966677999999E-2</v>
      </c>
      <c r="AH2586" s="122">
        <v>5.5923337243199998E-2</v>
      </c>
      <c r="AI2586" s="122">
        <v>5.7712347075600003E-2</v>
      </c>
      <c r="AJ2586" s="122">
        <v>5.26981262752E-2</v>
      </c>
      <c r="AK2586" s="122">
        <v>5.3096745856000001E-2</v>
      </c>
      <c r="AL2586" s="122">
        <v>0</v>
      </c>
    </row>
    <row r="2587" spans="1:38" x14ac:dyDescent="0.25">
      <c r="A2587" s="122" t="s">
        <v>1987</v>
      </c>
      <c r="B2587" s="122">
        <v>1</v>
      </c>
      <c r="C2587" s="122" t="s">
        <v>2186</v>
      </c>
      <c r="D2587" s="122" t="s">
        <v>2082</v>
      </c>
      <c r="E2587" s="122">
        <v>48</v>
      </c>
      <c r="F2587" s="122">
        <v>0.97217575027159997</v>
      </c>
      <c r="G2587" s="122">
        <v>0.89691944872039997</v>
      </c>
      <c r="H2587" s="122">
        <v>0.86276506553440002</v>
      </c>
      <c r="I2587" s="122">
        <v>0.85701138506200003</v>
      </c>
      <c r="J2587" s="122">
        <v>0.87874986008879996</v>
      </c>
      <c r="K2587" s="122">
        <v>0.88661412124039995</v>
      </c>
      <c r="L2587" s="122">
        <v>0.85658496640360005</v>
      </c>
      <c r="M2587" s="122">
        <v>0.77774184716479999</v>
      </c>
      <c r="N2587" s="122">
        <v>0.73459258935159999</v>
      </c>
      <c r="O2587" s="122">
        <v>0.70418822225919997</v>
      </c>
      <c r="P2587" s="122">
        <v>0.69031725279440004</v>
      </c>
      <c r="Q2587" s="122">
        <v>0.65513441571480002</v>
      </c>
      <c r="R2587" s="122">
        <v>0.64936634596120002</v>
      </c>
      <c r="S2587" s="122">
        <v>0.60563006289800003</v>
      </c>
      <c r="T2587" s="122">
        <v>0.57957066461560003</v>
      </c>
      <c r="U2587" s="122">
        <v>0.55614097771960003</v>
      </c>
      <c r="V2587" s="122">
        <v>0.55005957855239995</v>
      </c>
      <c r="W2587" s="122">
        <v>0.53466784857359995</v>
      </c>
      <c r="X2587" s="122">
        <v>0.5184790813272</v>
      </c>
      <c r="Y2587" s="122">
        <v>0.51317981213800001</v>
      </c>
      <c r="Z2587" s="122">
        <v>0.49825925339679999</v>
      </c>
      <c r="AA2587" s="122">
        <v>0.47687123840160001</v>
      </c>
      <c r="AB2587" s="122">
        <v>0.45047699341120001</v>
      </c>
      <c r="AC2587" s="122">
        <v>0.42462246392440001</v>
      </c>
      <c r="AD2587" s="122">
        <v>0.38830456189000001</v>
      </c>
      <c r="AE2587" s="122">
        <v>0.40621387993199998</v>
      </c>
      <c r="AF2587" s="122">
        <v>0.38315860399320001</v>
      </c>
      <c r="AG2587" s="122">
        <v>0.37817303861399998</v>
      </c>
      <c r="AH2587" s="122">
        <v>0.38893273970879999</v>
      </c>
      <c r="AI2587" s="122">
        <v>0.40436411431640001</v>
      </c>
      <c r="AJ2587" s="122">
        <v>0.34096685640079999</v>
      </c>
      <c r="AK2587" s="122">
        <v>0.34204913391879999</v>
      </c>
      <c r="AL2587" s="122">
        <v>0</v>
      </c>
    </row>
    <row r="2588" spans="1:38" hidden="1" x14ac:dyDescent="0.25">
      <c r="A2588" s="122" t="s">
        <v>1987</v>
      </c>
      <c r="B2588" s="122">
        <v>1</v>
      </c>
      <c r="C2588" s="122" t="s">
        <v>2186</v>
      </c>
      <c r="D2588" s="122" t="s">
        <v>474</v>
      </c>
      <c r="E2588" s="122">
        <v>48</v>
      </c>
      <c r="F2588" s="122">
        <v>8.3062270225200005E-2</v>
      </c>
      <c r="G2588" s="122">
        <v>8.2971587036800007E-2</v>
      </c>
      <c r="H2588" s="122">
        <v>8.8945357323199997E-2</v>
      </c>
      <c r="I2588" s="122">
        <v>9.3903841354399997E-2</v>
      </c>
      <c r="J2588" s="122">
        <v>9.4023862251200005E-2</v>
      </c>
      <c r="K2588" s="122">
        <v>9.1968661204000005E-2</v>
      </c>
      <c r="L2588" s="122">
        <v>9.3306576907599997E-2</v>
      </c>
      <c r="M2588" s="122">
        <v>9.0976902648799998E-2</v>
      </c>
      <c r="N2588" s="122">
        <v>8.9881429248799993E-2</v>
      </c>
      <c r="O2588" s="122">
        <v>8.6005281790399998E-2</v>
      </c>
      <c r="P2588" s="122">
        <v>8.1382459737599999E-2</v>
      </c>
      <c r="Q2588" s="122">
        <v>7.8682455490799996E-2</v>
      </c>
      <c r="R2588" s="122">
        <v>7.3256239308000001E-2</v>
      </c>
      <c r="S2588" s="122">
        <v>6.8627485816400005E-2</v>
      </c>
      <c r="T2588" s="122">
        <v>6.8085309448799994E-2</v>
      </c>
      <c r="U2588" s="122">
        <v>6.5086348009200004E-2</v>
      </c>
      <c r="V2588" s="122">
        <v>6.4895816851599994E-2</v>
      </c>
      <c r="W2588" s="122">
        <v>5.6036596747599997E-2</v>
      </c>
      <c r="X2588" s="122">
        <v>5.27454907224E-2</v>
      </c>
      <c r="Y2588" s="122">
        <v>5.0081982773200001E-2</v>
      </c>
      <c r="Z2588" s="122">
        <v>5.1123987174399997E-2</v>
      </c>
      <c r="AA2588" s="122">
        <v>5.0700449833600003E-2</v>
      </c>
      <c r="AB2588" s="122">
        <v>4.8097780830399998E-2</v>
      </c>
      <c r="AC2588" s="122">
        <v>4.6514638909199997E-2</v>
      </c>
      <c r="AD2588" s="122">
        <v>4.5684499008399999E-2</v>
      </c>
      <c r="AE2588" s="122">
        <v>4.5282950784399999E-2</v>
      </c>
      <c r="AF2588" s="122">
        <v>4.3961123275999998E-2</v>
      </c>
      <c r="AG2588" s="122">
        <v>4.2955431041599997E-2</v>
      </c>
      <c r="AH2588" s="122">
        <v>4.3071095292399997E-2</v>
      </c>
      <c r="AI2588" s="122">
        <v>4.4150572160799997E-2</v>
      </c>
      <c r="AJ2588" s="122">
        <v>3.8715646012399997E-2</v>
      </c>
      <c r="AK2588" s="122">
        <v>3.8960161452799999E-2</v>
      </c>
      <c r="AL2588" s="122">
        <v>0</v>
      </c>
    </row>
    <row r="2589" spans="1:38" hidden="1" x14ac:dyDescent="0.25">
      <c r="A2589" s="122" t="s">
        <v>1987</v>
      </c>
      <c r="B2589" s="122">
        <v>1</v>
      </c>
      <c r="C2589" s="122" t="s">
        <v>2186</v>
      </c>
      <c r="D2589" s="122" t="s">
        <v>2083</v>
      </c>
      <c r="E2589" s="122">
        <v>48</v>
      </c>
      <c r="F2589" s="122">
        <v>7.8702777084400002E-2</v>
      </c>
      <c r="G2589" s="122">
        <v>7.6182828736000005E-2</v>
      </c>
      <c r="H2589" s="122">
        <v>7.3191411941200005E-2</v>
      </c>
      <c r="I2589" s="122">
        <v>7.2514596111999993E-2</v>
      </c>
      <c r="J2589" s="122">
        <v>7.0392323439200002E-2</v>
      </c>
      <c r="K2589" s="122">
        <v>6.9827691486000001E-2</v>
      </c>
      <c r="L2589" s="122">
        <v>6.75146810268E-2</v>
      </c>
      <c r="M2589" s="122">
        <v>6.4588987976800002E-2</v>
      </c>
      <c r="N2589" s="122">
        <v>6.03620953544E-2</v>
      </c>
      <c r="O2589" s="122">
        <v>5.5517527041199999E-2</v>
      </c>
      <c r="P2589" s="122">
        <v>5.31992529908E-2</v>
      </c>
      <c r="Q2589" s="122">
        <v>5.0179949439199997E-2</v>
      </c>
      <c r="R2589" s="122">
        <v>4.5762316527200003E-2</v>
      </c>
      <c r="S2589" s="122">
        <v>4.3636301407999997E-2</v>
      </c>
      <c r="T2589" s="122">
        <v>4.1623496404000003E-2</v>
      </c>
      <c r="U2589" s="122">
        <v>3.9015632871600002E-2</v>
      </c>
      <c r="V2589" s="122">
        <v>3.72727248824E-2</v>
      </c>
      <c r="W2589" s="122">
        <v>3.51528484524E-2</v>
      </c>
      <c r="X2589" s="122">
        <v>3.2031222736800001E-2</v>
      </c>
      <c r="Y2589" s="122">
        <v>3.1162573052799999E-2</v>
      </c>
      <c r="Z2589" s="122">
        <v>3.1234093926E-2</v>
      </c>
      <c r="AA2589" s="122">
        <v>3.085130216E-2</v>
      </c>
      <c r="AB2589" s="122">
        <v>2.93864435648E-2</v>
      </c>
      <c r="AC2589" s="122">
        <v>2.7579683838E-2</v>
      </c>
      <c r="AD2589" s="122">
        <v>2.5671322065200002E-2</v>
      </c>
      <c r="AE2589" s="122">
        <v>2.1054625160799999E-2</v>
      </c>
      <c r="AF2589" s="122">
        <v>2.0009318963200001E-2</v>
      </c>
      <c r="AG2589" s="122">
        <v>1.9216390438000001E-2</v>
      </c>
      <c r="AH2589" s="122">
        <v>1.832101719E-2</v>
      </c>
      <c r="AI2589" s="122">
        <v>1.83910915328E-2</v>
      </c>
      <c r="AJ2589" s="122">
        <v>1.6898931534799998E-2</v>
      </c>
      <c r="AK2589" s="122">
        <v>1.7065522404E-2</v>
      </c>
      <c r="AL2589" s="122">
        <v>0</v>
      </c>
    </row>
    <row r="2590" spans="1:38" hidden="1" x14ac:dyDescent="0.25">
      <c r="A2590" s="122" t="s">
        <v>1987</v>
      </c>
      <c r="B2590" s="122">
        <v>1</v>
      </c>
      <c r="C2590" s="122" t="s">
        <v>2186</v>
      </c>
      <c r="D2590" s="122" t="s">
        <v>2084</v>
      </c>
      <c r="E2590" s="122">
        <v>48</v>
      </c>
      <c r="F2590" s="122">
        <v>1.12343506996E-2</v>
      </c>
      <c r="G2590" s="122">
        <v>1.0469924009999999E-2</v>
      </c>
      <c r="H2590" s="122">
        <v>1.0623836417600001E-2</v>
      </c>
      <c r="I2590" s="122">
        <v>9.8257545372000005E-3</v>
      </c>
      <c r="J2590" s="122">
        <v>1.02267638676E-2</v>
      </c>
      <c r="K2590" s="122">
        <v>9.4167485384000008E-3</v>
      </c>
      <c r="L2590" s="122">
        <v>8.6023195692000003E-3</v>
      </c>
      <c r="M2590" s="122">
        <v>8.6293939591999998E-3</v>
      </c>
      <c r="N2590" s="122">
        <v>7.7440644735999997E-3</v>
      </c>
      <c r="O2590" s="122">
        <v>6.9789913032000002E-3</v>
      </c>
      <c r="P2590" s="122">
        <v>6.7066865460000003E-3</v>
      </c>
      <c r="Q2590" s="122">
        <v>7.6922658036000001E-3</v>
      </c>
      <c r="R2590" s="122">
        <v>6.5435133203999999E-3</v>
      </c>
      <c r="S2590" s="122">
        <v>8.3475077811999993E-3</v>
      </c>
      <c r="T2590" s="122">
        <v>7.0648702991999998E-3</v>
      </c>
      <c r="U2590" s="122">
        <v>6.2444058991999998E-3</v>
      </c>
      <c r="V2590" s="122">
        <v>6.4994430676E-3</v>
      </c>
      <c r="W2590" s="122">
        <v>5.1465564444000004E-3</v>
      </c>
      <c r="X2590" s="122">
        <v>5.0363073487999996E-3</v>
      </c>
      <c r="Y2590" s="122">
        <v>4.9727963040000003E-3</v>
      </c>
      <c r="Z2590" s="122">
        <v>4.4678726428000002E-3</v>
      </c>
      <c r="AA2590" s="122">
        <v>4.7684639967999999E-3</v>
      </c>
      <c r="AB2590" s="122">
        <v>4.6070768267999999E-3</v>
      </c>
      <c r="AC2590" s="122">
        <v>4.8781371436000002E-3</v>
      </c>
      <c r="AD2590" s="122">
        <v>5.1033699583999999E-3</v>
      </c>
      <c r="AE2590" s="122">
        <v>4.2180305719999997E-3</v>
      </c>
      <c r="AF2590" s="122">
        <v>3.9757746084000001E-3</v>
      </c>
      <c r="AG2590" s="122">
        <v>3.6819248620000001E-3</v>
      </c>
      <c r="AH2590" s="122">
        <v>3.2445926604E-3</v>
      </c>
      <c r="AI2590" s="122">
        <v>3.1329727323999999E-3</v>
      </c>
      <c r="AJ2590" s="122">
        <v>2.3281215299999999E-3</v>
      </c>
      <c r="AK2590" s="122">
        <v>2.3976524320000001E-3</v>
      </c>
      <c r="AL2590" s="122">
        <v>0</v>
      </c>
    </row>
    <row r="2591" spans="1:38" hidden="1" x14ac:dyDescent="0.25">
      <c r="A2591" s="122" t="s">
        <v>1987</v>
      </c>
      <c r="B2591" s="122">
        <v>1</v>
      </c>
      <c r="C2591" s="122" t="s">
        <v>2186</v>
      </c>
      <c r="D2591" s="122" t="s">
        <v>2085</v>
      </c>
      <c r="E2591" s="122">
        <v>48</v>
      </c>
      <c r="F2591" s="122">
        <v>2.3057600193600002E-2</v>
      </c>
      <c r="G2591" s="122">
        <v>2.3948947386000001E-2</v>
      </c>
      <c r="H2591" s="122">
        <v>2.2799029738799999E-2</v>
      </c>
      <c r="I2591" s="122">
        <v>2.3543823595599998E-2</v>
      </c>
      <c r="J2591" s="122">
        <v>2.3692669823200001E-2</v>
      </c>
      <c r="K2591" s="122">
        <v>2.3055750323200001E-2</v>
      </c>
      <c r="L2591" s="122">
        <v>2.7372053402399999E-2</v>
      </c>
      <c r="M2591" s="122">
        <v>2.6789344805999999E-2</v>
      </c>
      <c r="N2591" s="122">
        <v>2.51538263704E-2</v>
      </c>
      <c r="O2591" s="122">
        <v>2.5612642619199998E-2</v>
      </c>
      <c r="P2591" s="122">
        <v>2.1130288950399999E-2</v>
      </c>
      <c r="Q2591" s="122">
        <v>2.0723108100800001E-2</v>
      </c>
      <c r="R2591" s="122">
        <v>1.9181586337200001E-2</v>
      </c>
      <c r="S2591" s="122">
        <v>1.86434353588E-2</v>
      </c>
      <c r="T2591" s="122">
        <v>1.6699999836800001E-2</v>
      </c>
      <c r="U2591" s="122">
        <v>1.60644944376E-2</v>
      </c>
      <c r="V2591" s="122">
        <v>1.55911841736E-2</v>
      </c>
      <c r="W2591" s="122">
        <v>1.7159686630799999E-2</v>
      </c>
      <c r="X2591" s="122">
        <v>1.58944574768E-2</v>
      </c>
      <c r="Y2591" s="122">
        <v>1.537271386E-2</v>
      </c>
      <c r="Z2591" s="122">
        <v>1.17891840836E-2</v>
      </c>
      <c r="AA2591" s="122">
        <v>1.08205692392E-2</v>
      </c>
      <c r="AB2591" s="122">
        <v>1.1332425300000001E-2</v>
      </c>
      <c r="AC2591" s="122">
        <v>1.0409191083200001E-2</v>
      </c>
      <c r="AD2591" s="122">
        <v>1.072865969E-2</v>
      </c>
      <c r="AE2591" s="122">
        <v>9.3845012828000004E-3</v>
      </c>
      <c r="AF2591" s="122">
        <v>9.5850538055999995E-3</v>
      </c>
      <c r="AG2591" s="122">
        <v>2.8030095836399999E-2</v>
      </c>
      <c r="AH2591" s="122">
        <v>8.2963202000000003E-3</v>
      </c>
      <c r="AI2591" s="122">
        <v>8.5851809232000004E-3</v>
      </c>
      <c r="AJ2591" s="122">
        <v>7.9343971923999997E-3</v>
      </c>
      <c r="AK2591" s="122">
        <v>7.9738199547999995E-3</v>
      </c>
      <c r="AL2591" s="122">
        <v>0</v>
      </c>
    </row>
    <row r="2592" spans="1:38" hidden="1" x14ac:dyDescent="0.25">
      <c r="A2592" s="122" t="s">
        <v>1987</v>
      </c>
      <c r="B2592" s="122">
        <v>1</v>
      </c>
      <c r="C2592" s="122" t="s">
        <v>2186</v>
      </c>
      <c r="D2592" s="122" t="s">
        <v>2086</v>
      </c>
      <c r="E2592" s="122">
        <v>48</v>
      </c>
      <c r="F2592" s="122">
        <v>0.37924690144040002</v>
      </c>
      <c r="G2592" s="122">
        <v>0.36854338720640001</v>
      </c>
      <c r="H2592" s="122">
        <v>0.37917041041040001</v>
      </c>
      <c r="I2592" s="122">
        <v>0.37633101318680001</v>
      </c>
      <c r="J2592" s="122">
        <v>0.3681196192324</v>
      </c>
      <c r="K2592" s="122">
        <v>0.36691752807360001</v>
      </c>
      <c r="L2592" s="122">
        <v>0.3598231379288</v>
      </c>
      <c r="M2592" s="122">
        <v>0.35763181753880002</v>
      </c>
      <c r="N2592" s="122">
        <v>0.34797208689600001</v>
      </c>
      <c r="O2592" s="122">
        <v>0.31509304837360003</v>
      </c>
      <c r="P2592" s="122">
        <v>0.31279269516039998</v>
      </c>
      <c r="Q2592" s="122">
        <v>0.30483006164519999</v>
      </c>
      <c r="R2592" s="122">
        <v>0.31642196510960002</v>
      </c>
      <c r="S2592" s="122">
        <v>0.28685243581679998</v>
      </c>
      <c r="T2592" s="122">
        <v>0.30814986780199999</v>
      </c>
      <c r="U2592" s="122">
        <v>0.29185658920879998</v>
      </c>
      <c r="V2592" s="122">
        <v>0.2850675471952</v>
      </c>
      <c r="W2592" s="122">
        <v>0.29928103284520002</v>
      </c>
      <c r="X2592" s="122">
        <v>0.25836033657559998</v>
      </c>
      <c r="Y2592" s="122">
        <v>0.24609409747720001</v>
      </c>
      <c r="Z2592" s="122">
        <v>0.25127765455520001</v>
      </c>
      <c r="AA2592" s="122">
        <v>0.24781549175879999</v>
      </c>
      <c r="AB2592" s="122">
        <v>0.2271653349952</v>
      </c>
      <c r="AC2592" s="122">
        <v>0.2283819706812</v>
      </c>
      <c r="AD2592" s="122">
        <v>0.23476294069760001</v>
      </c>
      <c r="AE2592" s="122">
        <v>0.25401666474520002</v>
      </c>
      <c r="AF2592" s="122">
        <v>0.23807926074800001</v>
      </c>
      <c r="AG2592" s="122">
        <v>0.2336601331932</v>
      </c>
      <c r="AH2592" s="122">
        <v>0.2600319808016</v>
      </c>
      <c r="AI2592" s="122">
        <v>0.2412911200924</v>
      </c>
      <c r="AJ2592" s="122">
        <v>0.1906749803644</v>
      </c>
      <c r="AK2592" s="122">
        <v>0.19139366229480001</v>
      </c>
      <c r="AL2592" s="122">
        <v>0</v>
      </c>
    </row>
    <row r="2593" spans="1:38" hidden="1" x14ac:dyDescent="0.25">
      <c r="A2593" s="122" t="s">
        <v>1987</v>
      </c>
      <c r="B2593" s="122">
        <v>1</v>
      </c>
      <c r="C2593" s="122" t="s">
        <v>2186</v>
      </c>
      <c r="D2593" s="122" t="s">
        <v>2087</v>
      </c>
      <c r="E2593" s="122">
        <v>48</v>
      </c>
      <c r="F2593" s="122">
        <v>0.22758752140040001</v>
      </c>
      <c r="G2593" s="122">
        <v>0.22326008695480001</v>
      </c>
      <c r="H2593" s="122">
        <v>0.235806592112</v>
      </c>
      <c r="I2593" s="122">
        <v>0.21842986955159999</v>
      </c>
      <c r="J2593" s="122">
        <v>0.2214626214696</v>
      </c>
      <c r="K2593" s="122">
        <v>0.21977026352680001</v>
      </c>
      <c r="L2593" s="122">
        <v>0.2197143366432</v>
      </c>
      <c r="M2593" s="122">
        <v>0.21515641008399999</v>
      </c>
      <c r="N2593" s="122">
        <v>0.20940399421200001</v>
      </c>
      <c r="O2593" s="122">
        <v>0.19424289210760001</v>
      </c>
      <c r="P2593" s="122">
        <v>0.18756640056839999</v>
      </c>
      <c r="Q2593" s="122">
        <v>0.1857264643248</v>
      </c>
      <c r="R2593" s="122">
        <v>0.1771102120144</v>
      </c>
      <c r="S2593" s="122">
        <v>0.1714423918088</v>
      </c>
      <c r="T2593" s="122">
        <v>0.17087073121999999</v>
      </c>
      <c r="U2593" s="122">
        <v>0.16080007593439999</v>
      </c>
      <c r="V2593" s="122">
        <v>0.1679382741064</v>
      </c>
      <c r="W2593" s="122">
        <v>0.14098929818399999</v>
      </c>
      <c r="X2593" s="122">
        <v>0.1380909985364</v>
      </c>
      <c r="Y2593" s="122">
        <v>0.1413069535948</v>
      </c>
      <c r="Z2593" s="122">
        <v>0.13811052484879999</v>
      </c>
      <c r="AA2593" s="122">
        <v>0.1505469750092</v>
      </c>
      <c r="AB2593" s="122">
        <v>0.1249054058168</v>
      </c>
      <c r="AC2593" s="122">
        <v>0.1170712677092</v>
      </c>
      <c r="AD2593" s="122">
        <v>0.10412266718</v>
      </c>
      <c r="AE2593" s="122">
        <v>9.5242392145599999E-2</v>
      </c>
      <c r="AF2593" s="122">
        <v>8.8553643178000005E-2</v>
      </c>
      <c r="AG2593" s="122">
        <v>8.3569380672399995E-2</v>
      </c>
      <c r="AH2593" s="122">
        <v>8.74356197596E-2</v>
      </c>
      <c r="AI2593" s="122">
        <v>8.4316529281599994E-2</v>
      </c>
      <c r="AJ2593" s="122">
        <v>7.0480819387999993E-2</v>
      </c>
      <c r="AK2593" s="122">
        <v>7.1096517970799994E-2</v>
      </c>
      <c r="AL2593" s="122">
        <v>0</v>
      </c>
    </row>
    <row r="2594" spans="1:38" hidden="1" x14ac:dyDescent="0.25">
      <c r="A2594" s="122" t="s">
        <v>1987</v>
      </c>
      <c r="B2594" s="122">
        <v>1</v>
      </c>
      <c r="C2594" s="122" t="s">
        <v>2186</v>
      </c>
      <c r="D2594" s="122" t="s">
        <v>2088</v>
      </c>
      <c r="E2594" s="122">
        <v>48</v>
      </c>
      <c r="F2594" s="122">
        <v>3.8116776017600003E-2</v>
      </c>
      <c r="G2594" s="122">
        <v>3.6638905326800003E-2</v>
      </c>
      <c r="H2594" s="122">
        <v>3.9904059188000003E-2</v>
      </c>
      <c r="I2594" s="122">
        <v>3.6964800538399997E-2</v>
      </c>
      <c r="J2594" s="122">
        <v>3.83463547544E-2</v>
      </c>
      <c r="K2594" s="122">
        <v>3.6476876867199998E-2</v>
      </c>
      <c r="L2594" s="122">
        <v>2.8143918152E-2</v>
      </c>
      <c r="M2594" s="122">
        <v>2.5548406240000002E-2</v>
      </c>
      <c r="N2594" s="122">
        <v>2.4018671317200001E-2</v>
      </c>
      <c r="O2594" s="122">
        <v>2.8426992104000001E-2</v>
      </c>
      <c r="P2594" s="122">
        <v>2.81427956712E-2</v>
      </c>
      <c r="Q2594" s="122">
        <v>3.1044023942399999E-2</v>
      </c>
      <c r="R2594" s="122">
        <v>2.3303040602800001E-2</v>
      </c>
      <c r="S2594" s="122">
        <v>2.18410754156E-2</v>
      </c>
      <c r="T2594" s="122">
        <v>2.3493071896000001E-2</v>
      </c>
      <c r="U2594" s="122">
        <v>2.0878821157600001E-2</v>
      </c>
      <c r="V2594" s="122">
        <v>2.4766261889599999E-2</v>
      </c>
      <c r="W2594" s="122">
        <v>3.27712276276E-2</v>
      </c>
      <c r="X2594" s="122">
        <v>1.9828548625200001E-2</v>
      </c>
      <c r="Y2594" s="122">
        <v>2.0260834221600001E-2</v>
      </c>
      <c r="Z2594" s="122">
        <v>1.7932825957199999E-2</v>
      </c>
      <c r="AA2594" s="122">
        <v>1.86493560232E-2</v>
      </c>
      <c r="AB2594" s="122">
        <v>1.7904251497999998E-2</v>
      </c>
      <c r="AC2594" s="122">
        <v>1.9022331857199998E-2</v>
      </c>
      <c r="AD2594" s="122">
        <v>1.9946940792799999E-2</v>
      </c>
      <c r="AE2594" s="122">
        <v>1.8300832681600002E-2</v>
      </c>
      <c r="AF2594" s="122">
        <v>1.6912116659200001E-2</v>
      </c>
      <c r="AG2594" s="122">
        <v>1.8136258111999998E-2</v>
      </c>
      <c r="AH2594" s="122">
        <v>1.8201855400400001E-2</v>
      </c>
      <c r="AI2594" s="122">
        <v>2.0306495773200001E-2</v>
      </c>
      <c r="AJ2594" s="122">
        <v>1.45891198572E-2</v>
      </c>
      <c r="AK2594" s="122">
        <v>1.46045521132E-2</v>
      </c>
      <c r="AL2594" s="122">
        <v>0</v>
      </c>
    </row>
    <row r="2595" spans="1:38" hidden="1" x14ac:dyDescent="0.25">
      <c r="A2595" s="122" t="s">
        <v>1987</v>
      </c>
      <c r="B2595" s="122">
        <v>1</v>
      </c>
      <c r="C2595" s="122" t="s">
        <v>2186</v>
      </c>
      <c r="D2595" s="122" t="s">
        <v>2089</v>
      </c>
      <c r="E2595" s="122">
        <v>48</v>
      </c>
      <c r="F2595" s="122">
        <v>7.6976465201999994E-2</v>
      </c>
      <c r="G2595" s="122">
        <v>7.4693911784800004E-2</v>
      </c>
      <c r="H2595" s="122">
        <v>7.6771497076400005E-2</v>
      </c>
      <c r="I2595" s="122">
        <v>7.6139054028800002E-2</v>
      </c>
      <c r="J2595" s="122">
        <v>7.8862470965600007E-2</v>
      </c>
      <c r="K2595" s="122">
        <v>7.31853872904E-2</v>
      </c>
      <c r="L2595" s="122">
        <v>7.3297621238800001E-2</v>
      </c>
      <c r="M2595" s="122">
        <v>7.1737489375999997E-2</v>
      </c>
      <c r="N2595" s="122">
        <v>6.7938874068800004E-2</v>
      </c>
      <c r="O2595" s="122">
        <v>6.1383169273999998E-2</v>
      </c>
      <c r="P2595" s="122">
        <v>5.8622400284000002E-2</v>
      </c>
      <c r="Q2595" s="122">
        <v>5.6788875925600002E-2</v>
      </c>
      <c r="R2595" s="122">
        <v>5.4992534461199997E-2</v>
      </c>
      <c r="S2595" s="122">
        <v>5.1222889312000003E-2</v>
      </c>
      <c r="T2595" s="122">
        <v>4.8913524741199997E-2</v>
      </c>
      <c r="U2595" s="122">
        <v>4.5964501156000002E-2</v>
      </c>
      <c r="V2595" s="122">
        <v>4.4789624056800002E-2</v>
      </c>
      <c r="W2595" s="122">
        <v>4.0939760175999998E-2</v>
      </c>
      <c r="X2595" s="122">
        <v>4.0490155717200001E-2</v>
      </c>
      <c r="Y2595" s="122">
        <v>3.88966618656E-2</v>
      </c>
      <c r="Z2595" s="122">
        <v>3.9949918091999999E-2</v>
      </c>
      <c r="AA2595" s="122">
        <v>4.0054185835999997E-2</v>
      </c>
      <c r="AB2595" s="122">
        <v>3.8521933864399997E-2</v>
      </c>
      <c r="AC2595" s="122">
        <v>3.5768543619199997E-2</v>
      </c>
      <c r="AD2595" s="122">
        <v>3.3775994744800003E-2</v>
      </c>
      <c r="AE2595" s="122">
        <v>3.2381362834799997E-2</v>
      </c>
      <c r="AF2595" s="122">
        <v>3.1636192134399999E-2</v>
      </c>
      <c r="AG2595" s="122">
        <v>3.0757862702E-2</v>
      </c>
      <c r="AH2595" s="122">
        <v>2.95491874524E-2</v>
      </c>
      <c r="AI2595" s="122">
        <v>3.0091596124799998E-2</v>
      </c>
      <c r="AJ2595" s="122">
        <v>2.82467080364E-2</v>
      </c>
      <c r="AK2595" s="122">
        <v>2.8363128595199998E-2</v>
      </c>
      <c r="AL2595" s="122">
        <v>0</v>
      </c>
    </row>
    <row r="2596" spans="1:38" hidden="1" x14ac:dyDescent="0.25">
      <c r="A2596" s="122" t="s">
        <v>1987</v>
      </c>
      <c r="B2596" s="122">
        <v>1</v>
      </c>
      <c r="C2596" s="122" t="s">
        <v>2186</v>
      </c>
      <c r="D2596" s="122" t="s">
        <v>2090</v>
      </c>
      <c r="E2596" s="122">
        <v>48</v>
      </c>
      <c r="F2596" s="122">
        <v>3.2129166095600001E-2</v>
      </c>
      <c r="G2596" s="122">
        <v>3.2640002183599998E-2</v>
      </c>
      <c r="H2596" s="122">
        <v>3.2058706086399998E-2</v>
      </c>
      <c r="I2596" s="122">
        <v>3.4478923312400003E-2</v>
      </c>
      <c r="J2596" s="122">
        <v>3.4518488793599998E-2</v>
      </c>
      <c r="K2596" s="122">
        <v>3.4845396208E-2</v>
      </c>
      <c r="L2596" s="122">
        <v>3.4854388186799999E-2</v>
      </c>
      <c r="M2596" s="122">
        <v>3.3375788706399998E-2</v>
      </c>
      <c r="N2596" s="122">
        <v>3.302146869E-2</v>
      </c>
      <c r="O2596" s="122">
        <v>2.9893514372399999E-2</v>
      </c>
      <c r="P2596" s="122">
        <v>2.7086904560799999E-2</v>
      </c>
      <c r="Q2596" s="122">
        <v>2.7748753177600002E-2</v>
      </c>
      <c r="R2596" s="122">
        <v>2.6835232813200001E-2</v>
      </c>
      <c r="S2596" s="122">
        <v>2.4348920873200001E-2</v>
      </c>
      <c r="T2596" s="122">
        <v>2.4248843074399999E-2</v>
      </c>
      <c r="U2596" s="122">
        <v>2.34112071144E-2</v>
      </c>
      <c r="V2596" s="122">
        <v>2.3160469808E-2</v>
      </c>
      <c r="W2596" s="122">
        <v>2.05435939268E-2</v>
      </c>
      <c r="X2596" s="122">
        <v>1.9552383418400002E-2</v>
      </c>
      <c r="Y2596" s="122">
        <v>1.9205881646000001E-2</v>
      </c>
      <c r="Z2596" s="122">
        <v>1.9079024588399999E-2</v>
      </c>
      <c r="AA2596" s="122">
        <v>1.9522790173600001E-2</v>
      </c>
      <c r="AB2596" s="122">
        <v>1.8400541773599999E-2</v>
      </c>
      <c r="AC2596" s="122">
        <v>1.8281996577600001E-2</v>
      </c>
      <c r="AD2596" s="122">
        <v>1.8513098293200001E-2</v>
      </c>
      <c r="AE2596" s="122">
        <v>2.0365369491600002E-2</v>
      </c>
      <c r="AF2596" s="122">
        <v>2.0290636570399999E-2</v>
      </c>
      <c r="AG2596" s="122">
        <v>1.9539334029600001E-2</v>
      </c>
      <c r="AH2596" s="122">
        <v>2.0164446010799999E-2</v>
      </c>
      <c r="AI2596" s="122">
        <v>2.0002990783999999E-2</v>
      </c>
      <c r="AJ2596" s="122">
        <v>1.8407017336399999E-2</v>
      </c>
      <c r="AK2596" s="122">
        <v>1.8468345823199998E-2</v>
      </c>
      <c r="AL2596" s="122">
        <v>0</v>
      </c>
    </row>
    <row r="2597" spans="1:38" hidden="1" x14ac:dyDescent="0.25">
      <c r="A2597" s="122" t="s">
        <v>1987</v>
      </c>
      <c r="B2597" s="122">
        <v>1</v>
      </c>
      <c r="C2597" s="122" t="s">
        <v>2186</v>
      </c>
      <c r="D2597" s="122" t="s">
        <v>2091</v>
      </c>
      <c r="E2597" s="122">
        <v>48</v>
      </c>
      <c r="F2597" s="122">
        <v>0.2505281702112</v>
      </c>
      <c r="G2597" s="122">
        <v>0.24547554184440001</v>
      </c>
      <c r="H2597" s="122">
        <v>0.24403634533320001</v>
      </c>
      <c r="I2597" s="122">
        <v>0.25414266812199998</v>
      </c>
      <c r="J2597" s="122">
        <v>0.2480901420844</v>
      </c>
      <c r="K2597" s="122">
        <v>0.24479235032560001</v>
      </c>
      <c r="L2597" s="122">
        <v>0.2404581825688</v>
      </c>
      <c r="M2597" s="122">
        <v>0.23204396733839999</v>
      </c>
      <c r="N2597" s="122">
        <v>0.224133969668</v>
      </c>
      <c r="O2597" s="122">
        <v>0.1995842499644</v>
      </c>
      <c r="P2597" s="122">
        <v>0.18799376548960001</v>
      </c>
      <c r="Q2597" s="122">
        <v>0.17469705658160001</v>
      </c>
      <c r="R2597" s="122">
        <v>0.16566947645919999</v>
      </c>
      <c r="S2597" s="122">
        <v>0.16247750709959999</v>
      </c>
      <c r="T2597" s="122">
        <v>0.148283606338</v>
      </c>
      <c r="U2597" s="122">
        <v>0.14589721971440001</v>
      </c>
      <c r="V2597" s="122">
        <v>0.13899295073439999</v>
      </c>
      <c r="W2597" s="122">
        <v>0.1196625783024</v>
      </c>
      <c r="X2597" s="122">
        <v>0.112960347864</v>
      </c>
      <c r="Y2597" s="122">
        <v>0.106288817838</v>
      </c>
      <c r="Z2597" s="122">
        <v>0.1186488578296</v>
      </c>
      <c r="AA2597" s="122">
        <v>0.1149806151648</v>
      </c>
      <c r="AB2597" s="122">
        <v>0.1146607763784</v>
      </c>
      <c r="AC2597" s="122">
        <v>0.1098312359144</v>
      </c>
      <c r="AD2597" s="122">
        <v>0.1057029069348</v>
      </c>
      <c r="AE2597" s="122">
        <v>9.4092606174000004E-2</v>
      </c>
      <c r="AF2597" s="122">
        <v>9.0713354482800004E-2</v>
      </c>
      <c r="AG2597" s="122">
        <v>8.8553338255199995E-2</v>
      </c>
      <c r="AH2597" s="122">
        <v>8.7353254284799994E-2</v>
      </c>
      <c r="AI2597" s="122">
        <v>8.6628516158800004E-2</v>
      </c>
      <c r="AJ2597" s="122">
        <v>7.5370392921599999E-2</v>
      </c>
      <c r="AK2597" s="122">
        <v>7.5830387609199995E-2</v>
      </c>
      <c r="AL2597" s="122">
        <v>0</v>
      </c>
    </row>
    <row r="2598" spans="1:38" hidden="1" x14ac:dyDescent="0.25">
      <c r="A2598" s="122" t="s">
        <v>1987</v>
      </c>
      <c r="B2598" s="122">
        <v>1</v>
      </c>
      <c r="C2598" s="122" t="s">
        <v>2186</v>
      </c>
      <c r="D2598" s="122" t="s">
        <v>2092</v>
      </c>
      <c r="E2598" s="122">
        <v>48</v>
      </c>
      <c r="F2598" s="122">
        <v>0.1681971531044</v>
      </c>
      <c r="G2598" s="122">
        <v>0.16281966053079999</v>
      </c>
      <c r="H2598" s="122">
        <v>0.16408237294960001</v>
      </c>
      <c r="I2598" s="122">
        <v>0.16982859025159999</v>
      </c>
      <c r="J2598" s="122">
        <v>0.16998273848920001</v>
      </c>
      <c r="K2598" s="122">
        <v>0.16931287863</v>
      </c>
      <c r="L2598" s="122">
        <v>0.16396236268719999</v>
      </c>
      <c r="M2598" s="122">
        <v>0.1602501230624</v>
      </c>
      <c r="N2598" s="122">
        <v>0.1447053004936</v>
      </c>
      <c r="O2598" s="122">
        <v>0.12872986740879999</v>
      </c>
      <c r="P2598" s="122">
        <v>0.1202400390408</v>
      </c>
      <c r="Q2598" s="122">
        <v>0.112494165336</v>
      </c>
      <c r="R2598" s="122">
        <v>0.10672136783279999</v>
      </c>
      <c r="S2598" s="122">
        <v>0.1010440073636</v>
      </c>
      <c r="T2598" s="122">
        <v>9.5253241299999999E-2</v>
      </c>
      <c r="U2598" s="122">
        <v>8.7582616270799996E-2</v>
      </c>
      <c r="V2598" s="122">
        <v>8.30389438004E-2</v>
      </c>
      <c r="W2598" s="122">
        <v>0.1053397055816</v>
      </c>
      <c r="X2598" s="122">
        <v>9.9800595938400002E-2</v>
      </c>
      <c r="Y2598" s="122">
        <v>0.1015561697052</v>
      </c>
      <c r="Z2598" s="122">
        <v>7.4909252059600001E-2</v>
      </c>
      <c r="AA2598" s="122">
        <v>7.6176412922400003E-2</v>
      </c>
      <c r="AB2598" s="122">
        <v>7.3943370712399994E-2</v>
      </c>
      <c r="AC2598" s="122">
        <v>7.2110335499999997E-2</v>
      </c>
      <c r="AD2598" s="122">
        <v>6.6073530952799997E-2</v>
      </c>
      <c r="AE2598" s="122">
        <v>5.9631006568000001E-2</v>
      </c>
      <c r="AF2598" s="122">
        <v>5.8480932708799997E-2</v>
      </c>
      <c r="AG2598" s="122">
        <v>5.3877599258000002E-2</v>
      </c>
      <c r="AH2598" s="122">
        <v>5.0177169378E-2</v>
      </c>
      <c r="AI2598" s="122">
        <v>5.16528346656E-2</v>
      </c>
      <c r="AJ2598" s="122">
        <v>4.7352204855200003E-2</v>
      </c>
      <c r="AK2598" s="122">
        <v>4.7733134609999998E-2</v>
      </c>
      <c r="AL2598" s="122">
        <v>0</v>
      </c>
    </row>
    <row r="2599" spans="1:38" hidden="1" x14ac:dyDescent="0.25">
      <c r="A2599" s="122" t="s">
        <v>1987</v>
      </c>
      <c r="B2599" s="122">
        <v>1</v>
      </c>
      <c r="C2599" s="122" t="s">
        <v>2186</v>
      </c>
      <c r="D2599" s="122" t="s">
        <v>2093</v>
      </c>
      <c r="E2599" s="122">
        <v>48</v>
      </c>
      <c r="F2599" s="122">
        <v>7.8236067943599996E-2</v>
      </c>
      <c r="G2599" s="122">
        <v>7.5498401017199998E-2</v>
      </c>
      <c r="H2599" s="122">
        <v>7.6190031304799996E-2</v>
      </c>
      <c r="I2599" s="122">
        <v>7.6112257457600002E-2</v>
      </c>
      <c r="J2599" s="122">
        <v>7.53216158996E-2</v>
      </c>
      <c r="K2599" s="122">
        <v>7.6560927825200006E-2</v>
      </c>
      <c r="L2599" s="122">
        <v>7.36101835812E-2</v>
      </c>
      <c r="M2599" s="122">
        <v>7.1728934381999995E-2</v>
      </c>
      <c r="N2599" s="122">
        <v>6.8166752164000005E-2</v>
      </c>
      <c r="O2599" s="122">
        <v>6.0086104307600002E-2</v>
      </c>
      <c r="P2599" s="122">
        <v>5.6013263426399999E-2</v>
      </c>
      <c r="Q2599" s="122">
        <v>5.2553406163999998E-2</v>
      </c>
      <c r="R2599" s="122">
        <v>4.9185608096799997E-2</v>
      </c>
      <c r="S2599" s="122">
        <v>4.7801804240400002E-2</v>
      </c>
      <c r="T2599" s="122">
        <v>4.5326158690399999E-2</v>
      </c>
      <c r="U2599" s="122">
        <v>4.4365876682400003E-2</v>
      </c>
      <c r="V2599" s="122">
        <v>4.3884184668800001E-2</v>
      </c>
      <c r="W2599" s="122">
        <v>3.9662887051200003E-2</v>
      </c>
      <c r="X2599" s="122">
        <v>4.0241691246400001E-2</v>
      </c>
      <c r="Y2599" s="122">
        <v>3.8488977206400002E-2</v>
      </c>
      <c r="Z2599" s="122">
        <v>3.6133695905999998E-2</v>
      </c>
      <c r="AA2599" s="122">
        <v>3.4892451865599999E-2</v>
      </c>
      <c r="AB2599" s="122">
        <v>3.3911899162399999E-2</v>
      </c>
      <c r="AC2599" s="122">
        <v>3.4622267078000001E-2</v>
      </c>
      <c r="AD2599" s="122">
        <v>3.5560894532800001E-2</v>
      </c>
      <c r="AE2599" s="122">
        <v>3.4158048077999999E-2</v>
      </c>
      <c r="AF2599" s="122">
        <v>3.2965666493199999E-2</v>
      </c>
      <c r="AG2599" s="122">
        <v>3.3322254554400001E-2</v>
      </c>
      <c r="AH2599" s="122">
        <v>3.3595545496800001E-2</v>
      </c>
      <c r="AI2599" s="122">
        <v>3.2906619480000003E-2</v>
      </c>
      <c r="AJ2599" s="122">
        <v>3.0531733226400001E-2</v>
      </c>
      <c r="AK2599" s="122">
        <v>3.06093986296E-2</v>
      </c>
      <c r="AL2599" s="122">
        <v>0</v>
      </c>
    </row>
    <row r="2600" spans="1:38" hidden="1" x14ac:dyDescent="0.25">
      <c r="A2600" s="122" t="s">
        <v>1987</v>
      </c>
      <c r="B2600" s="122">
        <v>1</v>
      </c>
      <c r="C2600" s="122" t="s">
        <v>2186</v>
      </c>
      <c r="D2600" s="122" t="s">
        <v>2094</v>
      </c>
      <c r="E2600" s="122">
        <v>48</v>
      </c>
      <c r="F2600" s="122">
        <v>0.1082554285456</v>
      </c>
      <c r="G2600" s="122">
        <v>0.10871046238360001</v>
      </c>
      <c r="H2600" s="122">
        <v>0.1131753079268</v>
      </c>
      <c r="I2600" s="122">
        <v>0.11366621596400001</v>
      </c>
      <c r="J2600" s="122">
        <v>0.11209763876080001</v>
      </c>
      <c r="K2600" s="122">
        <v>0.1107294212192</v>
      </c>
      <c r="L2600" s="122">
        <v>0.1088954919948</v>
      </c>
      <c r="M2600" s="122">
        <v>0.10754124450160001</v>
      </c>
      <c r="N2600" s="122">
        <v>0.1003066278648</v>
      </c>
      <c r="O2600" s="122">
        <v>9.3927487914400004E-2</v>
      </c>
      <c r="P2600" s="122">
        <v>8.8978105613600006E-2</v>
      </c>
      <c r="Q2600" s="122">
        <v>8.6179158601199998E-2</v>
      </c>
      <c r="R2600" s="122">
        <v>8.0246336449999997E-2</v>
      </c>
      <c r="S2600" s="122">
        <v>7.7315885007200005E-2</v>
      </c>
      <c r="T2600" s="122">
        <v>7.47253933944E-2</v>
      </c>
      <c r="U2600" s="122">
        <v>7.0738687669999994E-2</v>
      </c>
      <c r="V2600" s="122">
        <v>6.9851931800000003E-2</v>
      </c>
      <c r="W2600" s="122">
        <v>5.5673497616800002E-2</v>
      </c>
      <c r="X2600" s="122">
        <v>5.0272906255599999E-2</v>
      </c>
      <c r="Y2600" s="122">
        <v>4.8564828695599999E-2</v>
      </c>
      <c r="Z2600" s="122">
        <v>4.7516963003999997E-2</v>
      </c>
      <c r="AA2600" s="122">
        <v>4.75256262348E-2</v>
      </c>
      <c r="AB2600" s="122">
        <v>4.4917517461599998E-2</v>
      </c>
      <c r="AC2600" s="122">
        <v>4.2166895058400003E-2</v>
      </c>
      <c r="AD2600" s="122">
        <v>4.0164666917199998E-2</v>
      </c>
      <c r="AE2600" s="122">
        <v>3.8454232034400002E-2</v>
      </c>
      <c r="AF2600" s="122">
        <v>3.6633014135200002E-2</v>
      </c>
      <c r="AG2600" s="122">
        <v>3.50794213028E-2</v>
      </c>
      <c r="AH2600" s="122">
        <v>3.4843277744799998E-2</v>
      </c>
      <c r="AI2600" s="122">
        <v>3.4918296699999997E-2</v>
      </c>
      <c r="AJ2600" s="122">
        <v>3.2872873964000002E-2</v>
      </c>
      <c r="AK2600" s="122">
        <v>3.3102027755999998E-2</v>
      </c>
      <c r="AL2600" s="122">
        <v>0</v>
      </c>
    </row>
    <row r="2601" spans="1:38" hidden="1" x14ac:dyDescent="0.25">
      <c r="A2601" s="122" t="s">
        <v>1987</v>
      </c>
      <c r="B2601" s="122">
        <v>1</v>
      </c>
      <c r="C2601" s="122" t="s">
        <v>2186</v>
      </c>
      <c r="D2601" s="122" t="s">
        <v>2095</v>
      </c>
      <c r="E2601" s="122">
        <v>48</v>
      </c>
      <c r="F2601" s="122">
        <v>0.1907987967508</v>
      </c>
      <c r="G2601" s="122">
        <v>0.18783518116440001</v>
      </c>
      <c r="H2601" s="122">
        <v>0.19768505589560001</v>
      </c>
      <c r="I2601" s="122">
        <v>0.21002198789320001</v>
      </c>
      <c r="J2601" s="122">
        <v>0.20630923101599999</v>
      </c>
      <c r="K2601" s="122">
        <v>0.20105563061080001</v>
      </c>
      <c r="L2601" s="122">
        <v>0.21733687414040001</v>
      </c>
      <c r="M2601" s="122">
        <v>0.20184421259240001</v>
      </c>
      <c r="N2601" s="122">
        <v>0.20424833992640001</v>
      </c>
      <c r="O2601" s="122">
        <v>0.20404979789319999</v>
      </c>
      <c r="P2601" s="122">
        <v>0.20582720377800001</v>
      </c>
      <c r="Q2601" s="122">
        <v>0.14368447531760001</v>
      </c>
      <c r="R2601" s="122">
        <v>0.1353478393036</v>
      </c>
      <c r="S2601" s="122">
        <v>0.13863427148759999</v>
      </c>
      <c r="T2601" s="122">
        <v>0.12734225737800001</v>
      </c>
      <c r="U2601" s="122">
        <v>0.1134933714432</v>
      </c>
      <c r="V2601" s="122">
        <v>0.11809947523640001</v>
      </c>
      <c r="W2601" s="122">
        <v>0.1257851910168</v>
      </c>
      <c r="X2601" s="122">
        <v>0.1074033772644</v>
      </c>
      <c r="Y2601" s="122">
        <v>0.1090506216492</v>
      </c>
      <c r="Z2601" s="122">
        <v>0.1069844327916</v>
      </c>
      <c r="AA2601" s="122">
        <v>0.11609390795799999</v>
      </c>
      <c r="AB2601" s="122">
        <v>0.1103632343016</v>
      </c>
      <c r="AC2601" s="122">
        <v>0.1044039220308</v>
      </c>
      <c r="AD2601" s="122">
        <v>8.2023992273999993E-2</v>
      </c>
      <c r="AE2601" s="122">
        <v>7.04378759868E-2</v>
      </c>
      <c r="AF2601" s="122">
        <v>6.7255241384800005E-2</v>
      </c>
      <c r="AG2601" s="122">
        <v>9.6375219175200005E-2</v>
      </c>
      <c r="AH2601" s="122">
        <v>5.6191652092799999E-2</v>
      </c>
      <c r="AI2601" s="122">
        <v>5.1898554316000003E-2</v>
      </c>
      <c r="AJ2601" s="122">
        <v>5.8938410344799998E-2</v>
      </c>
      <c r="AK2601" s="122">
        <v>5.9061464571199998E-2</v>
      </c>
      <c r="AL2601" s="122">
        <v>0</v>
      </c>
    </row>
    <row r="2602" spans="1:38" hidden="1" x14ac:dyDescent="0.25">
      <c r="A2602" s="122" t="s">
        <v>1987</v>
      </c>
      <c r="B2602" s="122">
        <v>1</v>
      </c>
      <c r="C2602" s="122" t="s">
        <v>2186</v>
      </c>
      <c r="D2602" s="122" t="s">
        <v>2096</v>
      </c>
      <c r="E2602" s="122">
        <v>48</v>
      </c>
      <c r="F2602" s="122">
        <v>0.1444993231444</v>
      </c>
      <c r="G2602" s="122">
        <v>0.13527888267320001</v>
      </c>
      <c r="H2602" s="122">
        <v>0.131288381826</v>
      </c>
      <c r="I2602" s="122">
        <v>0.12274148550440001</v>
      </c>
      <c r="J2602" s="122">
        <v>0.1232334594316</v>
      </c>
      <c r="K2602" s="122">
        <v>0.1202647669776</v>
      </c>
      <c r="L2602" s="122">
        <v>0.12691727556759999</v>
      </c>
      <c r="M2602" s="122">
        <v>0.119786985668</v>
      </c>
      <c r="N2602" s="122">
        <v>0.1089934481972</v>
      </c>
      <c r="O2602" s="122">
        <v>9.6190990781199998E-2</v>
      </c>
      <c r="P2602" s="122">
        <v>9.2697969996799995E-2</v>
      </c>
      <c r="Q2602" s="122">
        <v>8.7207762753999996E-2</v>
      </c>
      <c r="R2602" s="122">
        <v>7.9939544823599995E-2</v>
      </c>
      <c r="S2602" s="122">
        <v>7.6281350026000005E-2</v>
      </c>
      <c r="T2602" s="122">
        <v>7.2846662747600002E-2</v>
      </c>
      <c r="U2602" s="122">
        <v>7.1062797010799997E-2</v>
      </c>
      <c r="V2602" s="122">
        <v>6.6793180650000006E-2</v>
      </c>
      <c r="W2602" s="122">
        <v>6.3468179740000005E-2</v>
      </c>
      <c r="X2602" s="122">
        <v>5.9359992899199999E-2</v>
      </c>
      <c r="Y2602" s="122">
        <v>5.7403908391199999E-2</v>
      </c>
      <c r="Z2602" s="122">
        <v>5.52240828356E-2</v>
      </c>
      <c r="AA2602" s="122">
        <v>5.5966873591999998E-2</v>
      </c>
      <c r="AB2602" s="122">
        <v>5.1779269583999997E-2</v>
      </c>
      <c r="AC2602" s="122">
        <v>5.1713781151199997E-2</v>
      </c>
      <c r="AD2602" s="122">
        <v>4.9571043351200002E-2</v>
      </c>
      <c r="AE2602" s="122">
        <v>4.1371164660000001E-2</v>
      </c>
      <c r="AF2602" s="122">
        <v>4.12320859636E-2</v>
      </c>
      <c r="AG2602" s="122">
        <v>3.9764859713599998E-2</v>
      </c>
      <c r="AH2602" s="122">
        <v>3.71708766156E-2</v>
      </c>
      <c r="AI2602" s="122">
        <v>4.02138368632E-2</v>
      </c>
      <c r="AJ2602" s="122">
        <v>3.2860069309199998E-2</v>
      </c>
      <c r="AK2602" s="122">
        <v>3.3132127865199999E-2</v>
      </c>
      <c r="AL2602" s="122">
        <v>0</v>
      </c>
    </row>
    <row r="2603" spans="1:38" hidden="1" x14ac:dyDescent="0.25">
      <c r="A2603" s="122" t="s">
        <v>1987</v>
      </c>
      <c r="B2603" s="122">
        <v>1</v>
      </c>
      <c r="C2603" s="122" t="s">
        <v>2186</v>
      </c>
      <c r="D2603" s="122" t="s">
        <v>2097</v>
      </c>
      <c r="E2603" s="122">
        <v>48</v>
      </c>
      <c r="F2603" s="122">
        <v>0.12656506324559999</v>
      </c>
      <c r="G2603" s="122">
        <v>0.1231391571676</v>
      </c>
      <c r="H2603" s="122">
        <v>0.1213100083384</v>
      </c>
      <c r="I2603" s="122">
        <v>0.1193126697168</v>
      </c>
      <c r="J2603" s="122">
        <v>0.116239712624</v>
      </c>
      <c r="K2603" s="122">
        <v>0.1141364099232</v>
      </c>
      <c r="L2603" s="122">
        <v>0.1118302884552</v>
      </c>
      <c r="M2603" s="122">
        <v>0.1075983344268</v>
      </c>
      <c r="N2603" s="122">
        <v>0.1060802011724</v>
      </c>
      <c r="O2603" s="122">
        <v>9.0884617238799995E-2</v>
      </c>
      <c r="P2603" s="122">
        <v>8.3994019435200004E-2</v>
      </c>
      <c r="Q2603" s="122">
        <v>8.5806574543199995E-2</v>
      </c>
      <c r="R2603" s="122">
        <v>8.1080272599200004E-2</v>
      </c>
      <c r="S2603" s="122">
        <v>7.7256746963199993E-2</v>
      </c>
      <c r="T2603" s="122">
        <v>7.5814123016800003E-2</v>
      </c>
      <c r="U2603" s="122">
        <v>7.1599762847200002E-2</v>
      </c>
      <c r="V2603" s="122">
        <v>6.9693021157199997E-2</v>
      </c>
      <c r="W2603" s="122">
        <v>6.79632968448E-2</v>
      </c>
      <c r="X2603" s="122">
        <v>6.3998705136800005E-2</v>
      </c>
      <c r="Y2603" s="122">
        <v>6.1633801507599999E-2</v>
      </c>
      <c r="Z2603" s="122">
        <v>5.6310140586E-2</v>
      </c>
      <c r="AA2603" s="122">
        <v>5.51921536012E-2</v>
      </c>
      <c r="AB2603" s="122">
        <v>5.0980619555600001E-2</v>
      </c>
      <c r="AC2603" s="122">
        <v>5.2101390093200001E-2</v>
      </c>
      <c r="AD2603" s="122">
        <v>5.1111004260400002E-2</v>
      </c>
      <c r="AE2603" s="122">
        <v>3.9071527213600001E-2</v>
      </c>
      <c r="AF2603" s="122">
        <v>3.77675264596E-2</v>
      </c>
      <c r="AG2603" s="122">
        <v>3.6052964130400003E-2</v>
      </c>
      <c r="AH2603" s="122">
        <v>3.4848592371599998E-2</v>
      </c>
      <c r="AI2603" s="122">
        <v>3.52482764004E-2</v>
      </c>
      <c r="AJ2603" s="122">
        <v>3.2529195742399999E-2</v>
      </c>
      <c r="AK2603" s="122">
        <v>3.2837472945200001E-2</v>
      </c>
      <c r="AL2603" s="122">
        <v>0</v>
      </c>
    </row>
    <row r="2604" spans="1:38" hidden="1" x14ac:dyDescent="0.25">
      <c r="A2604" s="122" t="s">
        <v>1987</v>
      </c>
      <c r="B2604" s="122">
        <v>1</v>
      </c>
      <c r="C2604" s="122" t="s">
        <v>2186</v>
      </c>
      <c r="D2604" s="122" t="s">
        <v>2098</v>
      </c>
      <c r="E2604" s="122">
        <v>48</v>
      </c>
      <c r="F2604" s="122">
        <v>3.6627239829599999E-2</v>
      </c>
      <c r="G2604" s="122">
        <v>3.4981243609199998E-2</v>
      </c>
      <c r="H2604" s="122">
        <v>3.4294060485999998E-2</v>
      </c>
      <c r="I2604" s="122">
        <v>3.4176527854000001E-2</v>
      </c>
      <c r="J2604" s="122">
        <v>3.3876580920000003E-2</v>
      </c>
      <c r="K2604" s="122">
        <v>3.25503875424E-2</v>
      </c>
      <c r="L2604" s="122">
        <v>3.1674714741600003E-2</v>
      </c>
      <c r="M2604" s="122">
        <v>3.0616624346000001E-2</v>
      </c>
      <c r="N2604" s="122">
        <v>2.97137494472E-2</v>
      </c>
      <c r="O2604" s="122">
        <v>2.5899303724000001E-2</v>
      </c>
      <c r="P2604" s="122">
        <v>2.5936173225200001E-2</v>
      </c>
      <c r="Q2604" s="122">
        <v>2.5467771708399999E-2</v>
      </c>
      <c r="R2604" s="122">
        <v>2.4801798954799999E-2</v>
      </c>
      <c r="S2604" s="122">
        <v>2.0068386937199999E-2</v>
      </c>
      <c r="T2604" s="122">
        <v>1.8752705238399999E-2</v>
      </c>
      <c r="U2604" s="122">
        <v>2.0897154938800001E-2</v>
      </c>
      <c r="V2604" s="122">
        <v>2.0016004817199999E-2</v>
      </c>
      <c r="W2604" s="122">
        <v>1.6792007780799999E-2</v>
      </c>
      <c r="X2604" s="122">
        <v>1.5088781747200001E-2</v>
      </c>
      <c r="Y2604" s="122">
        <v>1.7511094529600001E-2</v>
      </c>
      <c r="Z2604" s="122">
        <v>1.48307338816E-2</v>
      </c>
      <c r="AA2604" s="122">
        <v>1.5504723054799999E-2</v>
      </c>
      <c r="AB2604" s="122">
        <v>1.4335162080399999E-2</v>
      </c>
      <c r="AC2604" s="122">
        <v>1.47854668668E-2</v>
      </c>
      <c r="AD2604" s="122">
        <v>1.2954014897599999E-2</v>
      </c>
      <c r="AE2604" s="122">
        <v>1.3253507565200001E-2</v>
      </c>
      <c r="AF2604" s="122">
        <v>1.28939202308E-2</v>
      </c>
      <c r="AG2604" s="122">
        <v>1.1768422763999999E-2</v>
      </c>
      <c r="AH2604" s="122">
        <v>1.13204134036E-2</v>
      </c>
      <c r="AI2604" s="122">
        <v>1.16887176588E-2</v>
      </c>
      <c r="AJ2604" s="122">
        <v>1.0803283556800001E-2</v>
      </c>
      <c r="AK2604" s="122">
        <v>1.08557049552E-2</v>
      </c>
      <c r="AL2604" s="122">
        <v>0</v>
      </c>
    </row>
    <row r="2605" spans="1:38" hidden="1" x14ac:dyDescent="0.25">
      <c r="A2605" s="122" t="s">
        <v>1987</v>
      </c>
      <c r="B2605" s="122">
        <v>1</v>
      </c>
      <c r="C2605" s="122" t="s">
        <v>2186</v>
      </c>
      <c r="D2605" s="122" t="s">
        <v>2099</v>
      </c>
      <c r="E2605" s="122">
        <v>48</v>
      </c>
      <c r="F2605" s="122">
        <v>0.2432157698264</v>
      </c>
      <c r="G2605" s="122">
        <v>0.2372678023184</v>
      </c>
      <c r="H2605" s="122">
        <v>0.23450131472319999</v>
      </c>
      <c r="I2605" s="122">
        <v>0.2379353830756</v>
      </c>
      <c r="J2605" s="122">
        <v>0.23263388077159999</v>
      </c>
      <c r="K2605" s="122">
        <v>0.2279366693156</v>
      </c>
      <c r="L2605" s="122">
        <v>0.23137304343439999</v>
      </c>
      <c r="M2605" s="122">
        <v>0.2174714139052</v>
      </c>
      <c r="N2605" s="122">
        <v>0.200806206958</v>
      </c>
      <c r="O2605" s="122">
        <v>0.18744630037560001</v>
      </c>
      <c r="P2605" s="122">
        <v>0.177433698596</v>
      </c>
      <c r="Q2605" s="122">
        <v>0.1617415634828</v>
      </c>
      <c r="R2605" s="122">
        <v>0.15159647806240001</v>
      </c>
      <c r="S2605" s="122">
        <v>0.14294569503480001</v>
      </c>
      <c r="T2605" s="122">
        <v>0.1357108364164</v>
      </c>
      <c r="U2605" s="122">
        <v>0.1263807512632</v>
      </c>
      <c r="V2605" s="122">
        <v>0.1231931651048</v>
      </c>
      <c r="W2605" s="122">
        <v>0.1129362653748</v>
      </c>
      <c r="X2605" s="122">
        <v>0.10483554655839999</v>
      </c>
      <c r="Y2605" s="122">
        <v>8.9031886277600003E-2</v>
      </c>
      <c r="Z2605" s="122">
        <v>9.5467257144000006E-2</v>
      </c>
      <c r="AA2605" s="122">
        <v>9.2005076388399998E-2</v>
      </c>
      <c r="AB2605" s="122">
        <v>8.7593578304399997E-2</v>
      </c>
      <c r="AC2605" s="122">
        <v>8.5627601206000006E-2</v>
      </c>
      <c r="AD2605" s="122">
        <v>7.9847896730000006E-2</v>
      </c>
      <c r="AE2605" s="122">
        <v>8.6640949936799994E-2</v>
      </c>
      <c r="AF2605" s="122">
        <v>8.6116270265199996E-2</v>
      </c>
      <c r="AG2605" s="122">
        <v>8.4162284345999996E-2</v>
      </c>
      <c r="AH2605" s="122">
        <v>8.28216030908E-2</v>
      </c>
      <c r="AI2605" s="122">
        <v>8.4801610415199999E-2</v>
      </c>
      <c r="AJ2605" s="122">
        <v>7.6732297303199998E-2</v>
      </c>
      <c r="AK2605" s="122">
        <v>7.7089638037999994E-2</v>
      </c>
      <c r="AL2605" s="122">
        <v>0</v>
      </c>
    </row>
    <row r="2606" spans="1:38" hidden="1" x14ac:dyDescent="0.25">
      <c r="A2606" s="122" t="s">
        <v>1987</v>
      </c>
      <c r="B2606" s="122">
        <v>1</v>
      </c>
      <c r="C2606" s="122" t="s">
        <v>2186</v>
      </c>
      <c r="D2606" s="122" t="s">
        <v>2100</v>
      </c>
      <c r="E2606" s="122">
        <v>48</v>
      </c>
      <c r="F2606" s="122">
        <v>0.12577533137399999</v>
      </c>
      <c r="G2606" s="122">
        <v>0.1237871744564</v>
      </c>
      <c r="H2606" s="122">
        <v>0.12624523150399999</v>
      </c>
      <c r="I2606" s="122">
        <v>0.1247834853272</v>
      </c>
      <c r="J2606" s="122">
        <v>0.1249656265732</v>
      </c>
      <c r="K2606" s="122">
        <v>0.12282862592840001</v>
      </c>
      <c r="L2606" s="122">
        <v>0.1169833800212</v>
      </c>
      <c r="M2606" s="122">
        <v>0.1209955279288</v>
      </c>
      <c r="N2606" s="122">
        <v>0.1163136644964</v>
      </c>
      <c r="O2606" s="122">
        <v>0.10111023006</v>
      </c>
      <c r="P2606" s="122">
        <v>9.5562347031200007E-2</v>
      </c>
      <c r="Q2606" s="122">
        <v>9.4052471203599997E-2</v>
      </c>
      <c r="R2606" s="122">
        <v>8.99516212196E-2</v>
      </c>
      <c r="S2606" s="122">
        <v>8.4940425522399998E-2</v>
      </c>
      <c r="T2606" s="122">
        <v>8.1241061053600003E-2</v>
      </c>
      <c r="U2606" s="122">
        <v>7.7124642621600001E-2</v>
      </c>
      <c r="V2606" s="122">
        <v>7.3930427211199995E-2</v>
      </c>
      <c r="W2606" s="122">
        <v>6.8213108650400006E-2</v>
      </c>
      <c r="X2606" s="122">
        <v>6.4787182409600005E-2</v>
      </c>
      <c r="Y2606" s="122">
        <v>6.11335596144E-2</v>
      </c>
      <c r="Z2606" s="122">
        <v>6.6798482500400005E-2</v>
      </c>
      <c r="AA2606" s="122">
        <v>6.6331157096400001E-2</v>
      </c>
      <c r="AB2606" s="122">
        <v>6.4516875953600006E-2</v>
      </c>
      <c r="AC2606" s="122">
        <v>6.4831184899600006E-2</v>
      </c>
      <c r="AD2606" s="122">
        <v>6.2222310922799999E-2</v>
      </c>
      <c r="AE2606" s="122">
        <v>5.8878088614799998E-2</v>
      </c>
      <c r="AF2606" s="122">
        <v>5.8122853933199999E-2</v>
      </c>
      <c r="AG2606" s="122">
        <v>5.6389842852000001E-2</v>
      </c>
      <c r="AH2606" s="122">
        <v>5.55819589416E-2</v>
      </c>
      <c r="AI2606" s="122">
        <v>5.7150005799600001E-2</v>
      </c>
      <c r="AJ2606" s="122">
        <v>5.2023614479200002E-2</v>
      </c>
      <c r="AK2606" s="122">
        <v>5.2213500891999998E-2</v>
      </c>
      <c r="AL2606" s="122">
        <v>0</v>
      </c>
    </row>
    <row r="2607" spans="1:38" hidden="1" x14ac:dyDescent="0.25">
      <c r="A2607" s="122" t="s">
        <v>1987</v>
      </c>
      <c r="B2607" s="122">
        <v>1</v>
      </c>
      <c r="C2607" s="122" t="s">
        <v>2186</v>
      </c>
      <c r="D2607" s="122" t="s">
        <v>2101</v>
      </c>
      <c r="E2607" s="122">
        <v>48</v>
      </c>
      <c r="F2607" s="122">
        <v>0.14908220061560001</v>
      </c>
      <c r="G2607" s="122">
        <v>0.143488408294</v>
      </c>
      <c r="H2607" s="122">
        <v>0.14419589315600001</v>
      </c>
      <c r="I2607" s="122">
        <v>0.15711100361880001</v>
      </c>
      <c r="J2607" s="122">
        <v>0.16144120628440001</v>
      </c>
      <c r="K2607" s="122">
        <v>0.160564716228</v>
      </c>
      <c r="L2607" s="122">
        <v>0.15876856991800001</v>
      </c>
      <c r="M2607" s="122">
        <v>0.15464411560640001</v>
      </c>
      <c r="N2607" s="122">
        <v>0.1366419243308</v>
      </c>
      <c r="O2607" s="122">
        <v>0.125440138082</v>
      </c>
      <c r="P2607" s="122">
        <v>0.11462846588760001</v>
      </c>
      <c r="Q2607" s="122">
        <v>0.1138734454592</v>
      </c>
      <c r="R2607" s="122">
        <v>0.1067624978952</v>
      </c>
      <c r="S2607" s="122">
        <v>0.1028331892364</v>
      </c>
      <c r="T2607" s="122">
        <v>9.6838560232400006E-2</v>
      </c>
      <c r="U2607" s="122">
        <v>9.1522494378000002E-2</v>
      </c>
      <c r="V2607" s="122">
        <v>8.9360153892799998E-2</v>
      </c>
      <c r="W2607" s="122">
        <v>7.2633912654800001E-2</v>
      </c>
      <c r="X2607" s="122">
        <v>6.6229702949199998E-2</v>
      </c>
      <c r="Y2607" s="122">
        <v>6.4473877162799995E-2</v>
      </c>
      <c r="Z2607" s="122">
        <v>6.8197420054399993E-2</v>
      </c>
      <c r="AA2607" s="122">
        <v>6.5872548669200004E-2</v>
      </c>
      <c r="AB2607" s="122">
        <v>6.2090749719599998E-2</v>
      </c>
      <c r="AC2607" s="122">
        <v>5.8753706715199999E-2</v>
      </c>
      <c r="AD2607" s="122">
        <v>5.6535723451199997E-2</v>
      </c>
      <c r="AE2607" s="122">
        <v>5.7456800063600003E-2</v>
      </c>
      <c r="AF2607" s="122">
        <v>5.6681326259599998E-2</v>
      </c>
      <c r="AG2607" s="122">
        <v>5.4200092839199999E-2</v>
      </c>
      <c r="AH2607" s="122">
        <v>5.3524058537599999E-2</v>
      </c>
      <c r="AI2607" s="122">
        <v>5.3923896451599999E-2</v>
      </c>
      <c r="AJ2607" s="122">
        <v>4.8820088984800003E-2</v>
      </c>
      <c r="AK2607" s="122">
        <v>4.9214069100000001E-2</v>
      </c>
      <c r="AL2607" s="122">
        <v>0</v>
      </c>
    </row>
    <row r="2608" spans="1:38" hidden="1" x14ac:dyDescent="0.25">
      <c r="A2608" s="122" t="s">
        <v>1987</v>
      </c>
      <c r="B2608" s="122">
        <v>1</v>
      </c>
      <c r="C2608" s="122" t="s">
        <v>2186</v>
      </c>
      <c r="D2608" s="122" t="s">
        <v>2102</v>
      </c>
      <c r="E2608" s="122">
        <v>48</v>
      </c>
      <c r="F2608" s="122">
        <v>8.6590832369999995E-2</v>
      </c>
      <c r="G2608" s="122">
        <v>9.3588855889200004E-2</v>
      </c>
      <c r="H2608" s="122">
        <v>9.0667313046799994E-2</v>
      </c>
      <c r="I2608" s="122">
        <v>8.9479363486799995E-2</v>
      </c>
      <c r="J2608" s="122">
        <v>9.3838106067999999E-2</v>
      </c>
      <c r="K2608" s="122">
        <v>9.0322529597999995E-2</v>
      </c>
      <c r="L2608" s="122">
        <v>8.58779808348E-2</v>
      </c>
      <c r="M2608" s="122">
        <v>8.4428511272000004E-2</v>
      </c>
      <c r="N2608" s="122">
        <v>7.9955851614799997E-2</v>
      </c>
      <c r="O2608" s="122">
        <v>7.9170196330399997E-2</v>
      </c>
      <c r="P2608" s="122">
        <v>7.6537465950399994E-2</v>
      </c>
      <c r="Q2608" s="122">
        <v>7.16671843048E-2</v>
      </c>
      <c r="R2608" s="122">
        <v>6.5888489447199994E-2</v>
      </c>
      <c r="S2608" s="122">
        <v>6.3675801817600006E-2</v>
      </c>
      <c r="T2608" s="122">
        <v>6.4055809053600005E-2</v>
      </c>
      <c r="U2608" s="122">
        <v>5.6009145589599997E-2</v>
      </c>
      <c r="V2608" s="122">
        <v>5.5990968795999997E-2</v>
      </c>
      <c r="W2608" s="122">
        <v>4.6569051793599998E-2</v>
      </c>
      <c r="X2608" s="122">
        <v>4.3272589172399997E-2</v>
      </c>
      <c r="Y2608" s="122">
        <v>4.0535237881600003E-2</v>
      </c>
      <c r="Z2608" s="122">
        <v>3.9960459327599999E-2</v>
      </c>
      <c r="AA2608" s="122">
        <v>4.0086661840400002E-2</v>
      </c>
      <c r="AB2608" s="122">
        <v>3.9319725874800003E-2</v>
      </c>
      <c r="AC2608" s="122">
        <v>3.7136393305200001E-2</v>
      </c>
      <c r="AD2608" s="122">
        <v>3.2531480539599998E-2</v>
      </c>
      <c r="AE2608" s="122">
        <v>3.1972685388000001E-2</v>
      </c>
      <c r="AF2608" s="122">
        <v>2.9904894132399999E-2</v>
      </c>
      <c r="AG2608" s="122">
        <v>2.9176616386400001E-2</v>
      </c>
      <c r="AH2608" s="122">
        <v>2.59960836352E-2</v>
      </c>
      <c r="AI2608" s="122">
        <v>2.6445242899599999E-2</v>
      </c>
      <c r="AJ2608" s="122">
        <v>2.4964437134000001E-2</v>
      </c>
      <c r="AK2608" s="122">
        <v>2.5170162186399999E-2</v>
      </c>
      <c r="AL2608" s="122">
        <v>0</v>
      </c>
    </row>
    <row r="2609" spans="1:38" hidden="1" x14ac:dyDescent="0.25">
      <c r="A2609" s="122" t="s">
        <v>1987</v>
      </c>
      <c r="B2609" s="122">
        <v>1</v>
      </c>
      <c r="C2609" s="122" t="s">
        <v>2186</v>
      </c>
      <c r="D2609" s="122" t="s">
        <v>2103</v>
      </c>
      <c r="E2609" s="122">
        <v>48</v>
      </c>
      <c r="F2609" s="122">
        <v>3.0698254675200001E-2</v>
      </c>
      <c r="G2609" s="122">
        <v>3.0058147296800002E-2</v>
      </c>
      <c r="H2609" s="122">
        <v>2.9323452953200001E-2</v>
      </c>
      <c r="I2609" s="122">
        <v>2.85817544264E-2</v>
      </c>
      <c r="J2609" s="122">
        <v>2.9183509059599998E-2</v>
      </c>
      <c r="K2609" s="122">
        <v>3.01080643276E-2</v>
      </c>
      <c r="L2609" s="122">
        <v>2.9809897137999999E-2</v>
      </c>
      <c r="M2609" s="122">
        <v>2.8177702131600001E-2</v>
      </c>
      <c r="N2609" s="122">
        <v>2.5601522469599999E-2</v>
      </c>
      <c r="O2609" s="122">
        <v>2.5124949586800002E-2</v>
      </c>
      <c r="P2609" s="122">
        <v>2.4497970347199999E-2</v>
      </c>
      <c r="Q2609" s="122">
        <v>2.2042439227199999E-2</v>
      </c>
      <c r="R2609" s="122">
        <v>2.0967492683200001E-2</v>
      </c>
      <c r="S2609" s="122">
        <v>1.9473227104800001E-2</v>
      </c>
      <c r="T2609" s="122">
        <v>1.9081512909199998E-2</v>
      </c>
      <c r="U2609" s="122">
        <v>1.9036265136E-2</v>
      </c>
      <c r="V2609" s="122">
        <v>1.9897060218000001E-2</v>
      </c>
      <c r="W2609" s="122">
        <v>1.89157809568E-2</v>
      </c>
      <c r="X2609" s="122">
        <v>1.7605049683200001E-2</v>
      </c>
      <c r="Y2609" s="122">
        <v>1.6997524471199999E-2</v>
      </c>
      <c r="Z2609" s="122">
        <v>1.3877067198399999E-2</v>
      </c>
      <c r="AA2609" s="122">
        <v>1.42869056652E-2</v>
      </c>
      <c r="AB2609" s="122">
        <v>1.3241129890800001E-2</v>
      </c>
      <c r="AC2609" s="122">
        <v>1.39653640168E-2</v>
      </c>
      <c r="AD2609" s="122">
        <v>1.28397908072E-2</v>
      </c>
      <c r="AE2609" s="122">
        <v>1.23779645584E-2</v>
      </c>
      <c r="AF2609" s="122">
        <v>1.27486017148E-2</v>
      </c>
      <c r="AG2609" s="122">
        <v>1.2890917143999999E-2</v>
      </c>
      <c r="AH2609" s="122">
        <v>1.2397860328000001E-2</v>
      </c>
      <c r="AI2609" s="122">
        <v>1.26165863768E-2</v>
      </c>
      <c r="AJ2609" s="122">
        <v>1.28996044772E-2</v>
      </c>
      <c r="AK2609" s="122">
        <v>1.29407523588E-2</v>
      </c>
      <c r="AL2609" s="122">
        <v>0</v>
      </c>
    </row>
    <row r="2610" spans="1:38" hidden="1" x14ac:dyDescent="0.25">
      <c r="A2610" s="122" t="s">
        <v>1987</v>
      </c>
      <c r="B2610" s="122">
        <v>1</v>
      </c>
      <c r="C2610" s="122" t="s">
        <v>2186</v>
      </c>
      <c r="D2610" s="122" t="s">
        <v>2104</v>
      </c>
      <c r="E2610" s="122">
        <v>48</v>
      </c>
      <c r="F2610" s="122">
        <v>0.18806458635439999</v>
      </c>
      <c r="G2610" s="122">
        <v>0.18898871407920001</v>
      </c>
      <c r="H2610" s="122">
        <v>0.187501608756</v>
      </c>
      <c r="I2610" s="122">
        <v>0.18647846164359999</v>
      </c>
      <c r="J2610" s="122">
        <v>0.18555550417040001</v>
      </c>
      <c r="K2610" s="122">
        <v>0.18989520823</v>
      </c>
      <c r="L2610" s="122">
        <v>0.1889991064388</v>
      </c>
      <c r="M2610" s="122">
        <v>0.18442893896279999</v>
      </c>
      <c r="N2610" s="122">
        <v>0.1818322138248</v>
      </c>
      <c r="O2610" s="122">
        <v>0.156122854412</v>
      </c>
      <c r="P2610" s="122">
        <v>0.14645436882439999</v>
      </c>
      <c r="Q2610" s="122">
        <v>0.14703399983439999</v>
      </c>
      <c r="R2610" s="122">
        <v>0.13864433049040001</v>
      </c>
      <c r="S2610" s="122">
        <v>0.13206437675759999</v>
      </c>
      <c r="T2610" s="122">
        <v>0.12409798009839999</v>
      </c>
      <c r="U2610" s="122">
        <v>0.11999531181960001</v>
      </c>
      <c r="V2610" s="122">
        <v>0.11350508669080001</v>
      </c>
      <c r="W2610" s="122">
        <v>0.1102982153336</v>
      </c>
      <c r="X2610" s="122">
        <v>0.1026348363432</v>
      </c>
      <c r="Y2610" s="122">
        <v>0.10112154123680001</v>
      </c>
      <c r="Z2610" s="122">
        <v>0.1032202317104</v>
      </c>
      <c r="AA2610" s="122">
        <v>0.1031977856616</v>
      </c>
      <c r="AB2610" s="122">
        <v>9.6985179227999999E-2</v>
      </c>
      <c r="AC2610" s="122">
        <v>9.3828036352400002E-2</v>
      </c>
      <c r="AD2610" s="122">
        <v>8.9079947586000005E-2</v>
      </c>
      <c r="AE2610" s="122">
        <v>8.1937592052400005E-2</v>
      </c>
      <c r="AF2610" s="122">
        <v>7.9856019947199999E-2</v>
      </c>
      <c r="AG2610" s="122">
        <v>7.6258529603199995E-2</v>
      </c>
      <c r="AH2610" s="122">
        <v>7.42904746024E-2</v>
      </c>
      <c r="AI2610" s="122">
        <v>7.6047875041600002E-2</v>
      </c>
      <c r="AJ2610" s="122">
        <v>6.6653536672799996E-2</v>
      </c>
      <c r="AK2610" s="122">
        <v>6.7253316031999993E-2</v>
      </c>
      <c r="AL2610" s="122">
        <v>0</v>
      </c>
    </row>
    <row r="2611" spans="1:38" hidden="1" x14ac:dyDescent="0.25">
      <c r="A2611" s="122" t="s">
        <v>1987</v>
      </c>
      <c r="B2611" s="122">
        <v>1</v>
      </c>
      <c r="C2611" s="122" t="s">
        <v>2186</v>
      </c>
      <c r="D2611" s="122" t="s">
        <v>2105</v>
      </c>
      <c r="E2611" s="122">
        <v>48</v>
      </c>
      <c r="F2611" s="122">
        <v>2.3969515035199999E-2</v>
      </c>
      <c r="G2611" s="122">
        <v>2.3273326501600002E-2</v>
      </c>
      <c r="H2611" s="122">
        <v>2.3454009499199999E-2</v>
      </c>
      <c r="I2611" s="122">
        <v>2.3385821244800001E-2</v>
      </c>
      <c r="J2611" s="122">
        <v>2.3707287105600001E-2</v>
      </c>
      <c r="K2611" s="122">
        <v>2.34424354976E-2</v>
      </c>
      <c r="L2611" s="122">
        <v>2.2727814216800001E-2</v>
      </c>
      <c r="M2611" s="122">
        <v>2.1719510192799999E-2</v>
      </c>
      <c r="N2611" s="122">
        <v>2.02411391952E-2</v>
      </c>
      <c r="O2611" s="122">
        <v>1.8767823695600001E-2</v>
      </c>
      <c r="P2611" s="122">
        <v>1.7926100432800001E-2</v>
      </c>
      <c r="Q2611" s="122">
        <v>1.8594889390000001E-2</v>
      </c>
      <c r="R2611" s="122">
        <v>1.6730244397999999E-2</v>
      </c>
      <c r="S2611" s="122">
        <v>1.6936500697199999E-2</v>
      </c>
      <c r="T2611" s="122">
        <v>1.6813115474399998E-2</v>
      </c>
      <c r="U2611" s="122">
        <v>1.60043993984E-2</v>
      </c>
      <c r="V2611" s="122">
        <v>1.5865562733999999E-2</v>
      </c>
      <c r="W2611" s="122">
        <v>1.6755590485199999E-2</v>
      </c>
      <c r="X2611" s="122">
        <v>1.5192202068399999E-2</v>
      </c>
      <c r="Y2611" s="122">
        <v>1.28148735932E-2</v>
      </c>
      <c r="Z2611" s="122">
        <v>1.3159003172E-2</v>
      </c>
      <c r="AA2611" s="122">
        <v>1.4774465537999999E-2</v>
      </c>
      <c r="AB2611" s="122">
        <v>1.5249547423599999E-2</v>
      </c>
      <c r="AC2611" s="122">
        <v>1.5261696447199999E-2</v>
      </c>
      <c r="AD2611" s="122">
        <v>1.55540748888E-2</v>
      </c>
      <c r="AE2611" s="122">
        <v>1.71394685168E-2</v>
      </c>
      <c r="AF2611" s="122">
        <v>1.5922542456799998E-2</v>
      </c>
      <c r="AG2611" s="122">
        <v>1.67199911732E-2</v>
      </c>
      <c r="AH2611" s="122">
        <v>1.6152635685199999E-2</v>
      </c>
      <c r="AI2611" s="122">
        <v>1.62837020108E-2</v>
      </c>
      <c r="AJ2611" s="122">
        <v>1.67452587064E-2</v>
      </c>
      <c r="AK2611" s="122">
        <v>1.6741755321200001E-2</v>
      </c>
      <c r="AL2611" s="122">
        <v>0</v>
      </c>
    </row>
    <row r="2612" spans="1:38" hidden="1" x14ac:dyDescent="0.25">
      <c r="A2612" s="122" t="s">
        <v>1987</v>
      </c>
      <c r="B2612" s="122">
        <v>1</v>
      </c>
      <c r="C2612" s="122" t="s">
        <v>2186</v>
      </c>
      <c r="D2612" s="122" t="s">
        <v>475</v>
      </c>
      <c r="E2612" s="122">
        <v>48</v>
      </c>
      <c r="F2612" s="122">
        <v>5.1167165347199998E-2</v>
      </c>
      <c r="G2612" s="122">
        <v>4.9571873497999998E-2</v>
      </c>
      <c r="H2612" s="122">
        <v>5.0524213947199997E-2</v>
      </c>
      <c r="I2612" s="122">
        <v>4.9369418537599997E-2</v>
      </c>
      <c r="J2612" s="122">
        <v>5.1546918435599998E-2</v>
      </c>
      <c r="K2612" s="122">
        <v>4.9837578072800003E-2</v>
      </c>
      <c r="L2612" s="122">
        <v>5.0016532157199999E-2</v>
      </c>
      <c r="M2612" s="122">
        <v>5.0880695322799999E-2</v>
      </c>
      <c r="N2612" s="122">
        <v>5.4231074506000003E-2</v>
      </c>
      <c r="O2612" s="122">
        <v>4.5002547419199998E-2</v>
      </c>
      <c r="P2612" s="122">
        <v>4.0844158457199999E-2</v>
      </c>
      <c r="Q2612" s="122">
        <v>3.8773622873999998E-2</v>
      </c>
      <c r="R2612" s="122">
        <v>3.8081435501200002E-2</v>
      </c>
      <c r="S2612" s="122">
        <v>3.7082293676400001E-2</v>
      </c>
      <c r="T2612" s="122">
        <v>3.5579246357200001E-2</v>
      </c>
      <c r="U2612" s="122">
        <v>3.4039939334799998E-2</v>
      </c>
      <c r="V2612" s="122">
        <v>3.2760829877999997E-2</v>
      </c>
      <c r="W2612" s="122">
        <v>2.68499875812E-2</v>
      </c>
      <c r="X2612" s="122">
        <v>2.66114086112E-2</v>
      </c>
      <c r="Y2612" s="122">
        <v>2.50906460644E-2</v>
      </c>
      <c r="Z2612" s="122">
        <v>3.04616551204E-2</v>
      </c>
      <c r="AA2612" s="122">
        <v>2.9027754711200001E-2</v>
      </c>
      <c r="AB2612" s="122">
        <v>3.0268428778000001E-2</v>
      </c>
      <c r="AC2612" s="122">
        <v>2.7448209863199999E-2</v>
      </c>
      <c r="AD2612" s="122">
        <v>2.5891985380799998E-2</v>
      </c>
      <c r="AE2612" s="122">
        <v>2.6926692332399998E-2</v>
      </c>
      <c r="AF2612" s="122">
        <v>2.5642754435200001E-2</v>
      </c>
      <c r="AG2612" s="122">
        <v>2.5535884822000001E-2</v>
      </c>
      <c r="AH2612" s="122">
        <v>2.5594482227999999E-2</v>
      </c>
      <c r="AI2612" s="122">
        <v>2.5661400895199998E-2</v>
      </c>
      <c r="AJ2612" s="122">
        <v>2.4525452478799999E-2</v>
      </c>
      <c r="AK2612" s="122">
        <v>2.4567675851599999E-2</v>
      </c>
      <c r="AL2612" s="122">
        <v>0</v>
      </c>
    </row>
    <row r="2613" spans="1:38" hidden="1" x14ac:dyDescent="0.25">
      <c r="A2613" s="122" t="s">
        <v>1987</v>
      </c>
      <c r="B2613" s="122">
        <v>1</v>
      </c>
      <c r="C2613" s="122" t="s">
        <v>2186</v>
      </c>
      <c r="D2613" s="122" t="s">
        <v>2106</v>
      </c>
      <c r="E2613" s="122">
        <v>48</v>
      </c>
      <c r="F2613" s="122">
        <v>2.8475186854800001E-2</v>
      </c>
      <c r="G2613" s="122">
        <v>2.8100660134400001E-2</v>
      </c>
      <c r="H2613" s="122">
        <v>2.7044810805599999E-2</v>
      </c>
      <c r="I2613" s="122">
        <v>2.7585234837999999E-2</v>
      </c>
      <c r="J2613" s="122">
        <v>2.7196722666400001E-2</v>
      </c>
      <c r="K2613" s="122">
        <v>2.6501835561600001E-2</v>
      </c>
      <c r="L2613" s="122">
        <v>2.60577445856E-2</v>
      </c>
      <c r="M2613" s="122">
        <v>2.5096925221199998E-2</v>
      </c>
      <c r="N2613" s="122">
        <v>2.4076116366399999E-2</v>
      </c>
      <c r="O2613" s="122">
        <v>2.44280800064E-2</v>
      </c>
      <c r="P2613" s="122">
        <v>2.33176784372E-2</v>
      </c>
      <c r="Q2613" s="122">
        <v>2.1500845525599999E-2</v>
      </c>
      <c r="R2613" s="122">
        <v>2.0279033412400001E-2</v>
      </c>
      <c r="S2613" s="122">
        <v>2.0043227738800001E-2</v>
      </c>
      <c r="T2613" s="122">
        <v>1.8697841276799999E-2</v>
      </c>
      <c r="U2613" s="122">
        <v>1.7675081326E-2</v>
      </c>
      <c r="V2613" s="122">
        <v>1.7084834202799999E-2</v>
      </c>
      <c r="W2613" s="122">
        <v>1.41713097484E-2</v>
      </c>
      <c r="X2613" s="122">
        <v>1.2900668894400001E-2</v>
      </c>
      <c r="Y2613" s="122">
        <v>1.2655472930800001E-2</v>
      </c>
      <c r="Z2613" s="122">
        <v>1.23647565272E-2</v>
      </c>
      <c r="AA2613" s="122">
        <v>1.22325239624E-2</v>
      </c>
      <c r="AB2613" s="122">
        <v>1.1464642865200001E-2</v>
      </c>
      <c r="AC2613" s="122">
        <v>1.1018276695999999E-2</v>
      </c>
      <c r="AD2613" s="122">
        <v>1.0438272110000001E-2</v>
      </c>
      <c r="AE2613" s="122">
        <v>1.08937077144E-2</v>
      </c>
      <c r="AF2613" s="122">
        <v>1.0876842788E-2</v>
      </c>
      <c r="AG2613" s="122">
        <v>1.0490546351600001E-2</v>
      </c>
      <c r="AH2613" s="122">
        <v>1.01083102064E-2</v>
      </c>
      <c r="AI2613" s="122">
        <v>1.02461119824E-2</v>
      </c>
      <c r="AJ2613" s="122">
        <v>9.6522166355999996E-3</v>
      </c>
      <c r="AK2613" s="122">
        <v>9.7020024387999993E-3</v>
      </c>
      <c r="AL2613" s="122">
        <v>0</v>
      </c>
    </row>
    <row r="2614" spans="1:38" hidden="1" x14ac:dyDescent="0.25">
      <c r="A2614" s="122" t="s">
        <v>1987</v>
      </c>
      <c r="B2614" s="122">
        <v>1</v>
      </c>
      <c r="C2614" s="122" t="s">
        <v>2186</v>
      </c>
      <c r="D2614" s="122" t="s">
        <v>2107</v>
      </c>
      <c r="E2614" s="122">
        <v>48</v>
      </c>
      <c r="F2614" s="122">
        <v>0.2078779922464</v>
      </c>
      <c r="G2614" s="122">
        <v>0.20980514019079999</v>
      </c>
      <c r="H2614" s="122">
        <v>0.20630694121240001</v>
      </c>
      <c r="I2614" s="122">
        <v>0.198745493996</v>
      </c>
      <c r="J2614" s="122">
        <v>0.19722379238519999</v>
      </c>
      <c r="K2614" s="122">
        <v>0.20053693128</v>
      </c>
      <c r="L2614" s="122">
        <v>0.1880110066408</v>
      </c>
      <c r="M2614" s="122">
        <v>0.188021925196</v>
      </c>
      <c r="N2614" s="122">
        <v>0.18357094799400001</v>
      </c>
      <c r="O2614" s="122">
        <v>0.15998063624200001</v>
      </c>
      <c r="P2614" s="122">
        <v>0.17079446138160001</v>
      </c>
      <c r="Q2614" s="122">
        <v>0.17308940599719999</v>
      </c>
      <c r="R2614" s="122">
        <v>0.178936908836</v>
      </c>
      <c r="S2614" s="122">
        <v>0.17291554662200001</v>
      </c>
      <c r="T2614" s="122">
        <v>0.15561233996279999</v>
      </c>
      <c r="U2614" s="122">
        <v>0.16222990345800001</v>
      </c>
      <c r="V2614" s="122">
        <v>0.15171248317120001</v>
      </c>
      <c r="W2614" s="122">
        <v>0.16068222150399999</v>
      </c>
      <c r="X2614" s="122">
        <v>0.18294676034599999</v>
      </c>
      <c r="Y2614" s="122">
        <v>0.12636056740439999</v>
      </c>
      <c r="Z2614" s="122">
        <v>0.1059993027548</v>
      </c>
      <c r="AA2614" s="122">
        <v>0.1051025361652</v>
      </c>
      <c r="AB2614" s="122">
        <v>0.1011738761852</v>
      </c>
      <c r="AC2614" s="122">
        <v>9.6623770076399995E-2</v>
      </c>
      <c r="AD2614" s="122">
        <v>7.6025520743200001E-2</v>
      </c>
      <c r="AE2614" s="122">
        <v>8.2662333067999999E-2</v>
      </c>
      <c r="AF2614" s="122">
        <v>7.5001913940799997E-2</v>
      </c>
      <c r="AG2614" s="122">
        <v>6.8156316605999995E-2</v>
      </c>
      <c r="AH2614" s="122">
        <v>9.0028081928400006E-2</v>
      </c>
      <c r="AI2614" s="122">
        <v>5.6613050020799999E-2</v>
      </c>
      <c r="AJ2614" s="122">
        <v>7.9655847919199996E-2</v>
      </c>
      <c r="AK2614" s="122">
        <v>7.9839424372400006E-2</v>
      </c>
      <c r="AL2614" s="122">
        <v>0</v>
      </c>
    </row>
    <row r="2615" spans="1:38" hidden="1" x14ac:dyDescent="0.25">
      <c r="A2615" s="122" t="s">
        <v>1987</v>
      </c>
      <c r="B2615" s="122">
        <v>1</v>
      </c>
      <c r="C2615" s="122" t="s">
        <v>2186</v>
      </c>
      <c r="D2615" s="122" t="s">
        <v>2108</v>
      </c>
      <c r="E2615" s="122">
        <v>48</v>
      </c>
      <c r="F2615" s="122">
        <v>5.1504856337199999E-2</v>
      </c>
      <c r="G2615" s="122">
        <v>5.1948401635200002E-2</v>
      </c>
      <c r="H2615" s="122">
        <v>5.5647115112400003E-2</v>
      </c>
      <c r="I2615" s="122">
        <v>6.1104305273200002E-2</v>
      </c>
      <c r="J2615" s="122">
        <v>6.4003034958799998E-2</v>
      </c>
      <c r="K2615" s="122">
        <v>6.3523822983600001E-2</v>
      </c>
      <c r="L2615" s="122">
        <v>6.2629773964800003E-2</v>
      </c>
      <c r="M2615" s="122">
        <v>6.1245432808000003E-2</v>
      </c>
      <c r="N2615" s="122">
        <v>5.2399942170799997E-2</v>
      </c>
      <c r="O2615" s="122">
        <v>4.7316016019999997E-2</v>
      </c>
      <c r="P2615" s="122">
        <v>4.5137586628399999E-2</v>
      </c>
      <c r="Q2615" s="122">
        <v>4.2646781130799997E-2</v>
      </c>
      <c r="R2615" s="122">
        <v>3.8237114969200001E-2</v>
      </c>
      <c r="S2615" s="122">
        <v>3.7141095681199998E-2</v>
      </c>
      <c r="T2615" s="122">
        <v>3.5930805005200003E-2</v>
      </c>
      <c r="U2615" s="122">
        <v>3.2838907147200003E-2</v>
      </c>
      <c r="V2615" s="122">
        <v>3.4215907969600001E-2</v>
      </c>
      <c r="W2615" s="122">
        <v>3.2026134898799997E-2</v>
      </c>
      <c r="X2615" s="122">
        <v>3.0439726150399998E-2</v>
      </c>
      <c r="Y2615" s="122">
        <v>2.8773890936E-2</v>
      </c>
      <c r="Z2615" s="122">
        <v>2.39190192948E-2</v>
      </c>
      <c r="AA2615" s="122">
        <v>2.3585944269999999E-2</v>
      </c>
      <c r="AB2615" s="122">
        <v>2.2934395887200001E-2</v>
      </c>
      <c r="AC2615" s="122">
        <v>2.2291289148799999E-2</v>
      </c>
      <c r="AD2615" s="122">
        <v>2.1574951630400001E-2</v>
      </c>
      <c r="AE2615" s="122">
        <v>2.4565947271600001E-2</v>
      </c>
      <c r="AF2615" s="122">
        <v>2.3442176539599999E-2</v>
      </c>
      <c r="AG2615" s="122">
        <v>2.2689490305999999E-2</v>
      </c>
      <c r="AH2615" s="122">
        <v>2.2784699120400001E-2</v>
      </c>
      <c r="AI2615" s="122">
        <v>2.2487281023199999E-2</v>
      </c>
      <c r="AJ2615" s="122">
        <v>1.8573935100000001E-2</v>
      </c>
      <c r="AK2615" s="122">
        <v>1.8734312346399998E-2</v>
      </c>
      <c r="AL2615" s="122">
        <v>0</v>
      </c>
    </row>
    <row r="2616" spans="1:38" hidden="1" x14ac:dyDescent="0.25">
      <c r="A2616" s="122" t="s">
        <v>1987</v>
      </c>
      <c r="B2616" s="122">
        <v>1</v>
      </c>
      <c r="C2616" s="122" t="s">
        <v>2186</v>
      </c>
      <c r="D2616" s="122" t="s">
        <v>2109</v>
      </c>
      <c r="E2616" s="122">
        <v>48</v>
      </c>
      <c r="F2616" s="122">
        <v>3.3199785144400001E-2</v>
      </c>
      <c r="G2616" s="122">
        <v>3.3188408293600001E-2</v>
      </c>
      <c r="H2616" s="122">
        <v>3.3197578044400003E-2</v>
      </c>
      <c r="I2616" s="122">
        <v>3.4362546584800001E-2</v>
      </c>
      <c r="J2616" s="122">
        <v>3.7725103785599998E-2</v>
      </c>
      <c r="K2616" s="122">
        <v>3.89036939648E-2</v>
      </c>
      <c r="L2616" s="122">
        <v>3.8330256244000001E-2</v>
      </c>
      <c r="M2616" s="122">
        <v>4.2540460356800001E-2</v>
      </c>
      <c r="N2616" s="122">
        <v>4.6209646151199997E-2</v>
      </c>
      <c r="O2616" s="122">
        <v>3.6334573248399997E-2</v>
      </c>
      <c r="P2616" s="122">
        <v>3.38617389376E-2</v>
      </c>
      <c r="Q2616" s="122">
        <v>3.5341509652400002E-2</v>
      </c>
      <c r="R2616" s="122">
        <v>3.2586876783999998E-2</v>
      </c>
      <c r="S2616" s="122">
        <v>3.2767175383600002E-2</v>
      </c>
      <c r="T2616" s="122">
        <v>3.2003152445600001E-2</v>
      </c>
      <c r="U2616" s="122">
        <v>3.3372340002399997E-2</v>
      </c>
      <c r="V2616" s="122">
        <v>3.3737627484399998E-2</v>
      </c>
      <c r="W2616" s="122">
        <v>2.8628501851599999E-2</v>
      </c>
      <c r="X2616" s="122">
        <v>2.8032068559599999E-2</v>
      </c>
      <c r="Y2616" s="122">
        <v>2.5946458591200001E-2</v>
      </c>
      <c r="Z2616" s="122">
        <v>2.5683240304400001E-2</v>
      </c>
      <c r="AA2616" s="122">
        <v>2.5953651805200002E-2</v>
      </c>
      <c r="AB2616" s="122">
        <v>2.50361160672E-2</v>
      </c>
      <c r="AC2616" s="122">
        <v>2.59999634636E-2</v>
      </c>
      <c r="AD2616" s="122">
        <v>2.6958349521599999E-2</v>
      </c>
      <c r="AE2616" s="122">
        <v>2.28046518336E-2</v>
      </c>
      <c r="AF2616" s="122">
        <v>2.2285806505200002E-2</v>
      </c>
      <c r="AG2616" s="122">
        <v>2.1663089565600001E-2</v>
      </c>
      <c r="AH2616" s="122">
        <v>2.1717347954400001E-2</v>
      </c>
      <c r="AI2616" s="122">
        <v>2.1927842061999998E-2</v>
      </c>
      <c r="AJ2616" s="122">
        <v>1.8428629648799998E-2</v>
      </c>
      <c r="AK2616" s="122">
        <v>1.8566991746799998E-2</v>
      </c>
      <c r="AL2616" s="122">
        <v>0</v>
      </c>
    </row>
    <row r="2617" spans="1:38" hidden="1" x14ac:dyDescent="0.25">
      <c r="A2617" s="122" t="s">
        <v>1987</v>
      </c>
      <c r="B2617" s="122">
        <v>1</v>
      </c>
      <c r="C2617" s="122" t="s">
        <v>2186</v>
      </c>
      <c r="D2617" s="122" t="s">
        <v>2110</v>
      </c>
      <c r="E2617" s="122">
        <v>48</v>
      </c>
      <c r="F2617" s="122">
        <v>0.319115506248</v>
      </c>
      <c r="G2617" s="122">
        <v>0.31667937766639997</v>
      </c>
      <c r="H2617" s="122">
        <v>0.3128453170696</v>
      </c>
      <c r="I2617" s="122">
        <v>0.31212327207879997</v>
      </c>
      <c r="J2617" s="122">
        <v>0.30591891396080001</v>
      </c>
      <c r="K2617" s="122">
        <v>0.29731752332520001</v>
      </c>
      <c r="L2617" s="122">
        <v>0.31124305612120001</v>
      </c>
      <c r="M2617" s="122">
        <v>0.2989525367584</v>
      </c>
      <c r="N2617" s="122">
        <v>0.28504601972280003</v>
      </c>
      <c r="O2617" s="122">
        <v>0.26430342765960002</v>
      </c>
      <c r="P2617" s="122">
        <v>0.25335941845479998</v>
      </c>
      <c r="Q2617" s="122">
        <v>0.22419885089559999</v>
      </c>
      <c r="R2617" s="122">
        <v>0.21500300969559999</v>
      </c>
      <c r="S2617" s="122">
        <v>0.21347375902720001</v>
      </c>
      <c r="T2617" s="122">
        <v>0.2020159397172</v>
      </c>
      <c r="U2617" s="122">
        <v>0.18635024825759999</v>
      </c>
      <c r="V2617" s="122">
        <v>0.18332015309159999</v>
      </c>
      <c r="W2617" s="122">
        <v>0.17494099585760001</v>
      </c>
      <c r="X2617" s="122">
        <v>0.179366200034</v>
      </c>
      <c r="Y2617" s="122">
        <v>0.18204672680600001</v>
      </c>
      <c r="Z2617" s="122">
        <v>0.18551064381640001</v>
      </c>
      <c r="AA2617" s="122">
        <v>0.1470648107824</v>
      </c>
      <c r="AB2617" s="122">
        <v>0.15355974539360001</v>
      </c>
      <c r="AC2617" s="122">
        <v>0.162384892068</v>
      </c>
      <c r="AD2617" s="122">
        <v>0.17436090389200001</v>
      </c>
      <c r="AE2617" s="122">
        <v>0.1472672857432</v>
      </c>
      <c r="AF2617" s="122">
        <v>0.13253113823320001</v>
      </c>
      <c r="AG2617" s="122">
        <v>0.12134626102480001</v>
      </c>
      <c r="AH2617" s="122">
        <v>0.1178212440076</v>
      </c>
      <c r="AI2617" s="122">
        <v>0.1111421744104</v>
      </c>
      <c r="AJ2617" s="122">
        <v>9.8828464000000005E-2</v>
      </c>
      <c r="AK2617" s="122">
        <v>9.9237165073200004E-2</v>
      </c>
      <c r="AL2617" s="122">
        <v>0</v>
      </c>
    </row>
    <row r="2618" spans="1:38" hidden="1" x14ac:dyDescent="0.25">
      <c r="A2618" s="122" t="s">
        <v>1987</v>
      </c>
      <c r="B2618" s="122">
        <v>1</v>
      </c>
      <c r="C2618" s="122" t="s">
        <v>2186</v>
      </c>
      <c r="D2618" s="122" t="s">
        <v>2111</v>
      </c>
      <c r="E2618" s="122">
        <v>48</v>
      </c>
      <c r="F2618" s="122">
        <v>0.27086647274679998</v>
      </c>
      <c r="G2618" s="122">
        <v>0.263431026432</v>
      </c>
      <c r="H2618" s="122">
        <v>0.26427269199519998</v>
      </c>
      <c r="I2618" s="122">
        <v>0.261787747648</v>
      </c>
      <c r="J2618" s="122">
        <v>0.25744362335159998</v>
      </c>
      <c r="K2618" s="122">
        <v>0.2559814930232</v>
      </c>
      <c r="L2618" s="122">
        <v>0.25139121271879999</v>
      </c>
      <c r="M2618" s="122">
        <v>0.24018715865199999</v>
      </c>
      <c r="N2618" s="122">
        <v>0.23291013604040001</v>
      </c>
      <c r="O2618" s="122">
        <v>0.20631887683399999</v>
      </c>
      <c r="P2618" s="122">
        <v>0.1804627253744</v>
      </c>
      <c r="Q2618" s="122">
        <v>0.17804520825</v>
      </c>
      <c r="R2618" s="122">
        <v>0.1666157880828</v>
      </c>
      <c r="S2618" s="122">
        <v>0.15844681534079999</v>
      </c>
      <c r="T2618" s="122">
        <v>0.1527759864736</v>
      </c>
      <c r="U2618" s="122">
        <v>0.14177373804160001</v>
      </c>
      <c r="V2618" s="122">
        <v>0.14285952800560001</v>
      </c>
      <c r="W2618" s="122">
        <v>0.13441821192799999</v>
      </c>
      <c r="X2618" s="122">
        <v>0.12322962781919999</v>
      </c>
      <c r="Y2618" s="122">
        <v>0.11683908441800001</v>
      </c>
      <c r="Z2618" s="122">
        <v>0.1081887590196</v>
      </c>
      <c r="AA2618" s="122">
        <v>0.1101375511572</v>
      </c>
      <c r="AB2618" s="122">
        <v>0.1040525482584</v>
      </c>
      <c r="AC2618" s="122">
        <v>9.7589972698400002E-2</v>
      </c>
      <c r="AD2618" s="122">
        <v>8.9443467366400006E-2</v>
      </c>
      <c r="AE2618" s="122">
        <v>8.6366615918800002E-2</v>
      </c>
      <c r="AF2618" s="122">
        <v>8.4241878778400003E-2</v>
      </c>
      <c r="AG2618" s="122">
        <v>7.9632580896400004E-2</v>
      </c>
      <c r="AH2618" s="122">
        <v>4.3439180100400002E-2</v>
      </c>
      <c r="AI2618" s="122">
        <v>7.8058946999600004E-2</v>
      </c>
      <c r="AJ2618" s="122">
        <v>7.3228229309200005E-2</v>
      </c>
      <c r="AK2618" s="122">
        <v>7.3722004140400005E-2</v>
      </c>
      <c r="AL2618" s="122">
        <v>0</v>
      </c>
    </row>
    <row r="2619" spans="1:38" hidden="1" x14ac:dyDescent="0.25">
      <c r="A2619" s="122" t="s">
        <v>1987</v>
      </c>
      <c r="B2619" s="122">
        <v>1</v>
      </c>
      <c r="C2619" s="122" t="s">
        <v>2186</v>
      </c>
      <c r="D2619" s="122" t="s">
        <v>2112</v>
      </c>
      <c r="E2619" s="122">
        <v>48</v>
      </c>
      <c r="F2619" s="122">
        <v>0.1079707612088</v>
      </c>
      <c r="G2619" s="122">
        <v>0.10768494073400001</v>
      </c>
      <c r="H2619" s="122">
        <v>0.10955640822</v>
      </c>
      <c r="I2619" s="122">
        <v>0.1049341377504</v>
      </c>
      <c r="J2619" s="122">
        <v>0.1062915441728</v>
      </c>
      <c r="K2619" s="122">
        <v>0.1066799047048</v>
      </c>
      <c r="L2619" s="122">
        <v>0.105848389094</v>
      </c>
      <c r="M2619" s="122">
        <v>0.1051988629804</v>
      </c>
      <c r="N2619" s="122">
        <v>0.1085402986192</v>
      </c>
      <c r="O2619" s="122">
        <v>9.1727297801999993E-2</v>
      </c>
      <c r="P2619" s="122">
        <v>9.1151531282000001E-2</v>
      </c>
      <c r="Q2619" s="122">
        <v>8.8223517953200006E-2</v>
      </c>
      <c r="R2619" s="122">
        <v>8.5440656506799995E-2</v>
      </c>
      <c r="S2619" s="122">
        <v>7.70741134464E-2</v>
      </c>
      <c r="T2619" s="122">
        <v>7.15708187292E-2</v>
      </c>
      <c r="U2619" s="122">
        <v>6.9758775441600002E-2</v>
      </c>
      <c r="V2619" s="122">
        <v>7.3867271169999998E-2</v>
      </c>
      <c r="W2619" s="122">
        <v>6.4634955036400002E-2</v>
      </c>
      <c r="X2619" s="122">
        <v>6.3385750889999995E-2</v>
      </c>
      <c r="Y2619" s="122">
        <v>6.2831518598799999E-2</v>
      </c>
      <c r="Z2619" s="122">
        <v>5.7464457251600001E-2</v>
      </c>
      <c r="AA2619" s="122">
        <v>5.4729229878400003E-2</v>
      </c>
      <c r="AB2619" s="122">
        <v>5.1307990636E-2</v>
      </c>
      <c r="AC2619" s="122">
        <v>4.5929646322000001E-2</v>
      </c>
      <c r="AD2619" s="122">
        <v>4.4573868973200002E-2</v>
      </c>
      <c r="AE2619" s="122">
        <v>4.6417603156399999E-2</v>
      </c>
      <c r="AF2619" s="122">
        <v>4.4655521147999998E-2</v>
      </c>
      <c r="AG2619" s="122">
        <v>4.3794946459599998E-2</v>
      </c>
      <c r="AH2619" s="122">
        <v>4.03483073616E-2</v>
      </c>
      <c r="AI2619" s="122">
        <v>3.8366879804399998E-2</v>
      </c>
      <c r="AJ2619" s="122">
        <v>3.6391256355999997E-2</v>
      </c>
      <c r="AK2619" s="122">
        <v>3.6563309434399997E-2</v>
      </c>
      <c r="AL2619" s="122">
        <v>0</v>
      </c>
    </row>
    <row r="2620" spans="1:38" hidden="1" x14ac:dyDescent="0.25">
      <c r="A2620" s="122" t="s">
        <v>1987</v>
      </c>
      <c r="B2620" s="122">
        <v>1</v>
      </c>
      <c r="C2620" s="122" t="s">
        <v>2186</v>
      </c>
      <c r="D2620" s="122" t="s">
        <v>2113</v>
      </c>
      <c r="E2620" s="122">
        <v>48</v>
      </c>
      <c r="F2620" s="122">
        <v>9.3667367318000003E-2</v>
      </c>
      <c r="G2620" s="122">
        <v>9.4507762543599994E-2</v>
      </c>
      <c r="H2620" s="122">
        <v>9.88169989912E-2</v>
      </c>
      <c r="I2620" s="122">
        <v>9.7441273330799993E-2</v>
      </c>
      <c r="J2620" s="122">
        <v>9.7101268798800003E-2</v>
      </c>
      <c r="K2620" s="122">
        <v>9.3386799755200006E-2</v>
      </c>
      <c r="L2620" s="122">
        <v>9.1913609922399997E-2</v>
      </c>
      <c r="M2620" s="122">
        <v>9.5548641437200002E-2</v>
      </c>
      <c r="N2620" s="122">
        <v>9.3197609850800001E-2</v>
      </c>
      <c r="O2620" s="122">
        <v>8.1157067107199998E-2</v>
      </c>
      <c r="P2620" s="122">
        <v>7.0349831148800002E-2</v>
      </c>
      <c r="Q2620" s="122">
        <v>6.7655538991599998E-2</v>
      </c>
      <c r="R2620" s="122">
        <v>6.2919991234799993E-2</v>
      </c>
      <c r="S2620" s="122">
        <v>6.2344164973999999E-2</v>
      </c>
      <c r="T2620" s="122">
        <v>5.8391900543200002E-2</v>
      </c>
      <c r="U2620" s="122">
        <v>5.4686677598E-2</v>
      </c>
      <c r="V2620" s="122">
        <v>5.30693137548E-2</v>
      </c>
      <c r="W2620" s="122">
        <v>5.4269329912000001E-2</v>
      </c>
      <c r="X2620" s="122">
        <v>4.8773117366399998E-2</v>
      </c>
      <c r="Y2620" s="122">
        <v>4.6015341414000002E-2</v>
      </c>
      <c r="Z2620" s="122">
        <v>4.7643007252399998E-2</v>
      </c>
      <c r="AA2620" s="122">
        <v>5.0212750705600002E-2</v>
      </c>
      <c r="AB2620" s="122">
        <v>4.4004731164799998E-2</v>
      </c>
      <c r="AC2620" s="122">
        <v>4.1117847192799997E-2</v>
      </c>
      <c r="AD2620" s="122">
        <v>3.5061470032399997E-2</v>
      </c>
      <c r="AE2620" s="122">
        <v>3.1144819865599999E-2</v>
      </c>
      <c r="AF2620" s="122">
        <v>2.8156065000000001E-2</v>
      </c>
      <c r="AG2620" s="122">
        <v>2.69549735E-2</v>
      </c>
      <c r="AH2620" s="122">
        <v>2.6431813710400001E-2</v>
      </c>
      <c r="AI2620" s="122">
        <v>2.8063361871999998E-2</v>
      </c>
      <c r="AJ2620" s="122">
        <v>2.67021306916E-2</v>
      </c>
      <c r="AK2620" s="122">
        <v>2.6860869949199999E-2</v>
      </c>
      <c r="AL2620" s="122">
        <v>0</v>
      </c>
    </row>
    <row r="2621" spans="1:38" hidden="1" x14ac:dyDescent="0.25">
      <c r="A2621" s="122" t="s">
        <v>1987</v>
      </c>
      <c r="B2621" s="122">
        <v>1</v>
      </c>
      <c r="C2621" s="122" t="s">
        <v>2186</v>
      </c>
      <c r="D2621" s="122" t="s">
        <v>2114</v>
      </c>
      <c r="E2621" s="122">
        <v>48</v>
      </c>
      <c r="F2621" s="122">
        <v>0.27654715548039999</v>
      </c>
      <c r="G2621" s="122">
        <v>0.27126653258599998</v>
      </c>
      <c r="H2621" s="122">
        <v>0.27466502772520002</v>
      </c>
      <c r="I2621" s="122">
        <v>0.2657036857076</v>
      </c>
      <c r="J2621" s="122">
        <v>0.26194822792040001</v>
      </c>
      <c r="K2621" s="122">
        <v>0.25354360401999998</v>
      </c>
      <c r="L2621" s="122">
        <v>0.24216172521519999</v>
      </c>
      <c r="M2621" s="122">
        <v>0.24107384209720001</v>
      </c>
      <c r="N2621" s="122">
        <v>0.23715377440999999</v>
      </c>
      <c r="O2621" s="122">
        <v>0.20737202928119999</v>
      </c>
      <c r="P2621" s="122">
        <v>0.18825412785199999</v>
      </c>
      <c r="Q2621" s="122">
        <v>0.17377768253440001</v>
      </c>
      <c r="R2621" s="122">
        <v>0.162442632478</v>
      </c>
      <c r="S2621" s="122">
        <v>0.157732449168</v>
      </c>
      <c r="T2621" s="122">
        <v>0.15087400282640001</v>
      </c>
      <c r="U2621" s="122">
        <v>0.14136278749600001</v>
      </c>
      <c r="V2621" s="122">
        <v>0.1364716241784</v>
      </c>
      <c r="W2621" s="122">
        <v>0.11688674187960001</v>
      </c>
      <c r="X2621" s="122">
        <v>0.1093841663656</v>
      </c>
      <c r="Y2621" s="122">
        <v>0.10003264698</v>
      </c>
      <c r="Z2621" s="122">
        <v>0.10538983804719999</v>
      </c>
      <c r="AA2621" s="122">
        <v>8.5934877806399995E-2</v>
      </c>
      <c r="AB2621" s="122">
        <v>0.1014685405748</v>
      </c>
      <c r="AC2621" s="122">
        <v>9.7354683428800007E-2</v>
      </c>
      <c r="AD2621" s="122">
        <v>9.0160196008400001E-2</v>
      </c>
      <c r="AE2621" s="122">
        <v>7.6341269723600003E-2</v>
      </c>
      <c r="AF2621" s="122">
        <v>7.20335767032E-2</v>
      </c>
      <c r="AG2621" s="122">
        <v>6.7739877318400005E-2</v>
      </c>
      <c r="AH2621" s="122">
        <v>6.5555542105199996E-2</v>
      </c>
      <c r="AI2621" s="122">
        <v>6.8210579578400002E-2</v>
      </c>
      <c r="AJ2621" s="122">
        <v>5.8770331499600002E-2</v>
      </c>
      <c r="AK2621" s="122">
        <v>5.9208646618800001E-2</v>
      </c>
      <c r="AL2621" s="122">
        <v>0</v>
      </c>
    </row>
    <row r="2622" spans="1:38" hidden="1" x14ac:dyDescent="0.25">
      <c r="A2622" s="122" t="s">
        <v>1987</v>
      </c>
      <c r="B2622" s="122">
        <v>1</v>
      </c>
      <c r="C2622" s="122" t="s">
        <v>2186</v>
      </c>
      <c r="D2622" s="122" t="s">
        <v>2115</v>
      </c>
      <c r="E2622" s="122">
        <v>48</v>
      </c>
      <c r="F2622" s="122">
        <v>2.2281711415600002E-2</v>
      </c>
      <c r="G2622" s="122">
        <v>2.06696504448E-2</v>
      </c>
      <c r="H2622" s="122">
        <v>2.0902730676799999E-2</v>
      </c>
      <c r="I2622" s="122">
        <v>1.9257696435599998E-2</v>
      </c>
      <c r="J2622" s="122">
        <v>1.8234218029999999E-2</v>
      </c>
      <c r="K2622" s="122">
        <v>1.7257331730800001E-2</v>
      </c>
      <c r="L2622" s="122">
        <v>1.6887260098800001E-2</v>
      </c>
      <c r="M2622" s="122">
        <v>1.5796056883600001E-2</v>
      </c>
      <c r="N2622" s="122">
        <v>1.6517001367999998E-2</v>
      </c>
      <c r="O2622" s="122">
        <v>1.45046066368E-2</v>
      </c>
      <c r="P2622" s="122">
        <v>1.38027693608E-2</v>
      </c>
      <c r="Q2622" s="122">
        <v>1.2313946114400001E-2</v>
      </c>
      <c r="R2622" s="122">
        <v>1.17092048052E-2</v>
      </c>
      <c r="S2622" s="122">
        <v>1.1523093103200001E-2</v>
      </c>
      <c r="T2622" s="122">
        <v>1.0750062752800001E-2</v>
      </c>
      <c r="U2622" s="122">
        <v>9.6851177640000004E-3</v>
      </c>
      <c r="V2622" s="122">
        <v>9.7086019772000005E-3</v>
      </c>
      <c r="W2622" s="122">
        <v>1.0484030197199999E-2</v>
      </c>
      <c r="X2622" s="122">
        <v>9.6878753635999994E-3</v>
      </c>
      <c r="Y2622" s="122">
        <v>1.0201799652800001E-2</v>
      </c>
      <c r="Z2622" s="122">
        <v>8.2272202039999996E-3</v>
      </c>
      <c r="AA2622" s="122">
        <v>7.7853293644000003E-3</v>
      </c>
      <c r="AB2622" s="122">
        <v>7.2105860119999997E-3</v>
      </c>
      <c r="AC2622" s="122">
        <v>7.3732184007999999E-3</v>
      </c>
      <c r="AD2622" s="122">
        <v>7.1596862624000003E-3</v>
      </c>
      <c r="AE2622" s="122">
        <v>5.9837610700000004E-3</v>
      </c>
      <c r="AF2622" s="122">
        <v>5.8377806899999997E-3</v>
      </c>
      <c r="AG2622" s="122">
        <v>5.6189873627999999E-3</v>
      </c>
      <c r="AH2622" s="122">
        <v>5.3027536491999996E-3</v>
      </c>
      <c r="AI2622" s="122">
        <v>5.185225626E-3</v>
      </c>
      <c r="AJ2622" s="122">
        <v>4.7289006408000002E-3</v>
      </c>
      <c r="AK2622" s="122">
        <v>4.7692973887999996E-3</v>
      </c>
      <c r="AL2622" s="122">
        <v>0</v>
      </c>
    </row>
    <row r="2623" spans="1:38" hidden="1" x14ac:dyDescent="0.25">
      <c r="A2623" s="122" t="s">
        <v>1987</v>
      </c>
      <c r="B2623" s="122">
        <v>1</v>
      </c>
      <c r="C2623" s="122" t="s">
        <v>2186</v>
      </c>
      <c r="D2623" s="122" t="s">
        <v>2116</v>
      </c>
      <c r="E2623" s="122">
        <v>48</v>
      </c>
      <c r="F2623" s="122">
        <v>0.1118911394244</v>
      </c>
      <c r="G2623" s="122">
        <v>0.1114531621672</v>
      </c>
      <c r="H2623" s="122">
        <v>0.1084202223804</v>
      </c>
      <c r="I2623" s="122">
        <v>9.8384051197600006E-2</v>
      </c>
      <c r="J2623" s="122">
        <v>9.5625590354000006E-2</v>
      </c>
      <c r="K2623" s="122">
        <v>9.6562519947599998E-2</v>
      </c>
      <c r="L2623" s="122">
        <v>9.59870250136E-2</v>
      </c>
      <c r="M2623" s="122">
        <v>9.4223013667999997E-2</v>
      </c>
      <c r="N2623" s="122">
        <v>8.9847511678399994E-2</v>
      </c>
      <c r="O2623" s="122">
        <v>7.9851491974800001E-2</v>
      </c>
      <c r="P2623" s="122">
        <v>7.5058404545600005E-2</v>
      </c>
      <c r="Q2623" s="122">
        <v>7.61839115156E-2</v>
      </c>
      <c r="R2623" s="122">
        <v>7.2751137989600007E-2</v>
      </c>
      <c r="S2623" s="122">
        <v>7.0604500545599996E-2</v>
      </c>
      <c r="T2623" s="122">
        <v>7.3661314389599997E-2</v>
      </c>
      <c r="U2623" s="122">
        <v>6.6743215162400005E-2</v>
      </c>
      <c r="V2623" s="122">
        <v>6.5698336471600005E-2</v>
      </c>
      <c r="W2623" s="122">
        <v>6.1959231493599998E-2</v>
      </c>
      <c r="X2623" s="122">
        <v>6.0578830443599997E-2</v>
      </c>
      <c r="Y2623" s="122">
        <v>6.0295880825600001E-2</v>
      </c>
      <c r="Z2623" s="122">
        <v>5.55507105076E-2</v>
      </c>
      <c r="AA2623" s="122">
        <v>5.8218192944799997E-2</v>
      </c>
      <c r="AB2623" s="122">
        <v>5.3679051218799997E-2</v>
      </c>
      <c r="AC2623" s="122">
        <v>5.0774543632399999E-2</v>
      </c>
      <c r="AD2623" s="122">
        <v>4.8313285028400002E-2</v>
      </c>
      <c r="AE2623" s="122">
        <v>5.4964280417200001E-2</v>
      </c>
      <c r="AF2623" s="122">
        <v>5.23234905956E-2</v>
      </c>
      <c r="AG2623" s="122">
        <v>5.4104373447600003E-2</v>
      </c>
      <c r="AH2623" s="122">
        <v>5.47945340208E-2</v>
      </c>
      <c r="AI2623" s="122">
        <v>4.5709916918399998E-2</v>
      </c>
      <c r="AJ2623" s="122">
        <v>4.4652357472799997E-2</v>
      </c>
      <c r="AK2623" s="122">
        <v>4.4905953833999999E-2</v>
      </c>
      <c r="AL2623" s="122">
        <v>0</v>
      </c>
    </row>
    <row r="2624" spans="1:38" hidden="1" x14ac:dyDescent="0.25">
      <c r="A2624" s="122" t="s">
        <v>1987</v>
      </c>
      <c r="B2624" s="122">
        <v>1</v>
      </c>
      <c r="C2624" s="122" t="s">
        <v>2186</v>
      </c>
      <c r="D2624" s="122" t="s">
        <v>2117</v>
      </c>
      <c r="E2624" s="122">
        <v>48</v>
      </c>
      <c r="F2624" s="122">
        <v>2.92012570864E-2</v>
      </c>
      <c r="G2624" s="122">
        <v>2.3344967161599998E-2</v>
      </c>
      <c r="H2624" s="122">
        <v>2.3869543171600002E-2</v>
      </c>
      <c r="I2624" s="122">
        <v>2.4445554058800001E-2</v>
      </c>
      <c r="J2624" s="122">
        <v>2.4502963332399999E-2</v>
      </c>
      <c r="K2624" s="122">
        <v>2.3756522067600001E-2</v>
      </c>
      <c r="L2624" s="122">
        <v>2.3017431861200002E-2</v>
      </c>
      <c r="M2624" s="122">
        <v>2.2069362826E-2</v>
      </c>
      <c r="N2624" s="122">
        <v>1.9860647371599999E-2</v>
      </c>
      <c r="O2624" s="122">
        <v>1.8400458143199998E-2</v>
      </c>
      <c r="P2624" s="122">
        <v>1.79947835396E-2</v>
      </c>
      <c r="Q2624" s="122">
        <v>1.7700896642800001E-2</v>
      </c>
      <c r="R2624" s="122">
        <v>1.55225336616E-2</v>
      </c>
      <c r="S2624" s="122">
        <v>1.5715686504000001E-2</v>
      </c>
      <c r="T2624" s="122">
        <v>1.49891169932E-2</v>
      </c>
      <c r="U2624" s="122">
        <v>1.38781601588E-2</v>
      </c>
      <c r="V2624" s="122">
        <v>1.4448338293200001E-2</v>
      </c>
      <c r="W2624" s="122">
        <v>1.3730603149200001E-2</v>
      </c>
      <c r="X2624" s="122">
        <v>1.31740994308E-2</v>
      </c>
      <c r="Y2624" s="122">
        <v>1.3164568015200001E-2</v>
      </c>
      <c r="Z2624" s="122">
        <v>1.12841405488E-2</v>
      </c>
      <c r="AA2624" s="122">
        <v>1.18849351852E-2</v>
      </c>
      <c r="AB2624" s="122">
        <v>1.1675987234799999E-2</v>
      </c>
      <c r="AC2624" s="122">
        <v>1.1802954987599999E-2</v>
      </c>
      <c r="AD2624" s="122">
        <v>1.1236978754400001E-2</v>
      </c>
      <c r="AE2624" s="122">
        <v>1.1034793005600001E-2</v>
      </c>
      <c r="AF2624" s="122">
        <v>1.05480352544E-2</v>
      </c>
      <c r="AG2624" s="122">
        <v>1.00249451372E-2</v>
      </c>
      <c r="AH2624" s="122">
        <v>1.00041084472E-2</v>
      </c>
      <c r="AI2624" s="122">
        <v>9.8777345996000007E-3</v>
      </c>
      <c r="AJ2624" s="122">
        <v>1.06830007984E-2</v>
      </c>
      <c r="AK2624" s="122">
        <v>1.073111725E-2</v>
      </c>
      <c r="AL2624" s="122">
        <v>0</v>
      </c>
    </row>
    <row r="2625" spans="1:38" hidden="1" x14ac:dyDescent="0.25">
      <c r="A2625" s="122" t="s">
        <v>1987</v>
      </c>
      <c r="B2625" s="122">
        <v>1</v>
      </c>
      <c r="C2625" s="122" t="s">
        <v>2186</v>
      </c>
      <c r="D2625" s="122" t="s">
        <v>2118</v>
      </c>
      <c r="E2625" s="122">
        <v>48</v>
      </c>
      <c r="F2625" s="122">
        <v>0.13790586203800001</v>
      </c>
      <c r="G2625" s="122">
        <v>0.13398197997239999</v>
      </c>
      <c r="H2625" s="122">
        <v>0.13803828892559999</v>
      </c>
      <c r="I2625" s="122">
        <v>0.14512162971879999</v>
      </c>
      <c r="J2625" s="122">
        <v>0.1475230797124</v>
      </c>
      <c r="K2625" s="122">
        <v>0.14888371990240001</v>
      </c>
      <c r="L2625" s="122">
        <v>0.14644204536079999</v>
      </c>
      <c r="M2625" s="122">
        <v>0.14467531027319999</v>
      </c>
      <c r="N2625" s="122">
        <v>0.1322591174212</v>
      </c>
      <c r="O2625" s="122">
        <v>0.1193204712112</v>
      </c>
      <c r="P2625" s="122">
        <v>0.11310042628359999</v>
      </c>
      <c r="Q2625" s="122">
        <v>0.107040630648</v>
      </c>
      <c r="R2625" s="122">
        <v>9.8461219007199993E-2</v>
      </c>
      <c r="S2625" s="122">
        <v>9.2958315738399994E-2</v>
      </c>
      <c r="T2625" s="122">
        <v>8.8706179343600006E-2</v>
      </c>
      <c r="U2625" s="122">
        <v>8.2487543591600002E-2</v>
      </c>
      <c r="V2625" s="122">
        <v>8.0092173109199999E-2</v>
      </c>
      <c r="W2625" s="122">
        <v>8.7763676921200004E-2</v>
      </c>
      <c r="X2625" s="122">
        <v>8.1453976878400003E-2</v>
      </c>
      <c r="Y2625" s="122">
        <v>8.0067050355599995E-2</v>
      </c>
      <c r="Z2625" s="122">
        <v>6.8051522568399997E-2</v>
      </c>
      <c r="AA2625" s="122">
        <v>6.73665749456E-2</v>
      </c>
      <c r="AB2625" s="122">
        <v>6.3377702317999995E-2</v>
      </c>
      <c r="AC2625" s="122">
        <v>6.0685029157199998E-2</v>
      </c>
      <c r="AD2625" s="122">
        <v>5.6027324864E-2</v>
      </c>
      <c r="AE2625" s="122">
        <v>6.1439892262000001E-2</v>
      </c>
      <c r="AF2625" s="122">
        <v>5.9479024984399997E-2</v>
      </c>
      <c r="AG2625" s="122">
        <v>5.7720848421600003E-2</v>
      </c>
      <c r="AH2625" s="122">
        <v>5.7636138674799997E-2</v>
      </c>
      <c r="AI2625" s="122">
        <v>5.8971962733600003E-2</v>
      </c>
      <c r="AJ2625" s="122">
        <v>5.4956618852800003E-2</v>
      </c>
      <c r="AK2625" s="122">
        <v>5.5316783992399997E-2</v>
      </c>
      <c r="AL2625" s="122">
        <v>0</v>
      </c>
    </row>
    <row r="2626" spans="1:38" hidden="1" x14ac:dyDescent="0.25">
      <c r="A2626" s="122" t="s">
        <v>1987</v>
      </c>
      <c r="B2626" s="122">
        <v>1</v>
      </c>
      <c r="C2626" s="122" t="s">
        <v>2186</v>
      </c>
      <c r="D2626" s="122" t="s">
        <v>2119</v>
      </c>
      <c r="E2626" s="122">
        <v>48</v>
      </c>
      <c r="F2626" s="122">
        <v>0.62097250806920001</v>
      </c>
      <c r="G2626" s="122">
        <v>0.61224719098479996</v>
      </c>
      <c r="H2626" s="122">
        <v>0.62987355736200001</v>
      </c>
      <c r="I2626" s="122">
        <v>0.58944303355280003</v>
      </c>
      <c r="J2626" s="122">
        <v>0.60379497349919997</v>
      </c>
      <c r="K2626" s="122">
        <v>0.59731071832039995</v>
      </c>
      <c r="L2626" s="122">
        <v>0.59709975293640005</v>
      </c>
      <c r="M2626" s="122">
        <v>0.62142139096240001</v>
      </c>
      <c r="N2626" s="122">
        <v>0.65023596504720005</v>
      </c>
      <c r="O2626" s="122">
        <v>0.55829194652280001</v>
      </c>
      <c r="P2626" s="122">
        <v>0.53613921261599995</v>
      </c>
      <c r="Q2626" s="122">
        <v>0.4989559220268</v>
      </c>
      <c r="R2626" s="122">
        <v>0.47134695760599998</v>
      </c>
      <c r="S2626" s="122">
        <v>0.4747872928288</v>
      </c>
      <c r="T2626" s="122">
        <v>0.45718908138960002</v>
      </c>
      <c r="U2626" s="122">
        <v>0.43123794799960002</v>
      </c>
      <c r="V2626" s="122">
        <v>0.43110564491679998</v>
      </c>
      <c r="W2626" s="122">
        <v>0.41557419062040002</v>
      </c>
      <c r="X2626" s="122">
        <v>0.38543243361840002</v>
      </c>
      <c r="Y2626" s="122">
        <v>0.36320085994360002</v>
      </c>
      <c r="Z2626" s="122">
        <v>0.3915517486608</v>
      </c>
      <c r="AA2626" s="122">
        <v>0.41319356549519998</v>
      </c>
      <c r="AB2626" s="122">
        <v>0.35705353609520002</v>
      </c>
      <c r="AC2626" s="122">
        <v>0.35683041780680003</v>
      </c>
      <c r="AD2626" s="122">
        <v>0.35594881812279999</v>
      </c>
      <c r="AE2626" s="122">
        <v>0.3434828785108</v>
      </c>
      <c r="AF2626" s="122">
        <v>0.34774865307840003</v>
      </c>
      <c r="AG2626" s="122">
        <v>0.32890355476720001</v>
      </c>
      <c r="AH2626" s="122">
        <v>0.31939541130560001</v>
      </c>
      <c r="AI2626" s="122">
        <v>0.33945370534039998</v>
      </c>
      <c r="AJ2626" s="122">
        <v>0.3104410850548</v>
      </c>
      <c r="AK2626" s="122">
        <v>0.31118914257199998</v>
      </c>
      <c r="AL2626" s="122">
        <v>0</v>
      </c>
    </row>
    <row r="2627" spans="1:38" hidden="1" x14ac:dyDescent="0.25">
      <c r="A2627" s="122" t="s">
        <v>1987</v>
      </c>
      <c r="B2627" s="122">
        <v>1</v>
      </c>
      <c r="C2627" s="122" t="s">
        <v>2186</v>
      </c>
      <c r="D2627" s="122" t="s">
        <v>2120</v>
      </c>
      <c r="E2627" s="122">
        <v>48</v>
      </c>
      <c r="F2627" s="122">
        <v>4.5018662626000003E-2</v>
      </c>
      <c r="G2627" s="122">
        <v>4.5900139994799999E-2</v>
      </c>
      <c r="H2627" s="122">
        <v>4.70821067752E-2</v>
      </c>
      <c r="I2627" s="122">
        <v>4.8326254466000002E-2</v>
      </c>
      <c r="J2627" s="122">
        <v>5.0351724113599998E-2</v>
      </c>
      <c r="K2627" s="122">
        <v>4.9887339042800002E-2</v>
      </c>
      <c r="L2627" s="122">
        <v>5.0187842062399998E-2</v>
      </c>
      <c r="M2627" s="122">
        <v>4.9448234222800001E-2</v>
      </c>
      <c r="N2627" s="122">
        <v>4.7827540824000002E-2</v>
      </c>
      <c r="O2627" s="122">
        <v>4.5004296595999999E-2</v>
      </c>
      <c r="P2627" s="122">
        <v>4.3576730612799999E-2</v>
      </c>
      <c r="Q2627" s="122">
        <v>4.2006979109200003E-2</v>
      </c>
      <c r="R2627" s="122">
        <v>4.0244191803199998E-2</v>
      </c>
      <c r="S2627" s="122">
        <v>3.7761779092799999E-2</v>
      </c>
      <c r="T2627" s="122">
        <v>3.5684097324399998E-2</v>
      </c>
      <c r="U2627" s="122">
        <v>3.40877273604E-2</v>
      </c>
      <c r="V2627" s="122">
        <v>3.4060631401999997E-2</v>
      </c>
      <c r="W2627" s="122">
        <v>3.21778953496E-2</v>
      </c>
      <c r="X2627" s="122">
        <v>3.0283304791600001E-2</v>
      </c>
      <c r="Y2627" s="122">
        <v>2.98976585376E-2</v>
      </c>
      <c r="Z2627" s="122">
        <v>2.7307968612400001E-2</v>
      </c>
      <c r="AA2627" s="122">
        <v>2.7534029963999999E-2</v>
      </c>
      <c r="AB2627" s="122">
        <v>2.5492649870800001E-2</v>
      </c>
      <c r="AC2627" s="122">
        <v>2.5531782877999998E-2</v>
      </c>
      <c r="AD2627" s="122">
        <v>2.4788170022000001E-2</v>
      </c>
      <c r="AE2627" s="122">
        <v>2.3242718405200001E-2</v>
      </c>
      <c r="AF2627" s="122">
        <v>2.3073967462000002E-2</v>
      </c>
      <c r="AG2627" s="122">
        <v>2.2326541526800001E-2</v>
      </c>
      <c r="AH2627" s="122">
        <v>2.2408897134399999E-2</v>
      </c>
      <c r="AI2627" s="122">
        <v>2.25578214008E-2</v>
      </c>
      <c r="AJ2627" s="122">
        <v>2.0256747209999999E-2</v>
      </c>
      <c r="AK2627" s="122">
        <v>2.04237872944E-2</v>
      </c>
      <c r="AL2627" s="122">
        <v>0</v>
      </c>
    </row>
    <row r="2628" spans="1:38" hidden="1" x14ac:dyDescent="0.25">
      <c r="A2628" s="122" t="s">
        <v>1987</v>
      </c>
      <c r="B2628" s="122">
        <v>1</v>
      </c>
      <c r="C2628" s="122" t="s">
        <v>2186</v>
      </c>
      <c r="D2628" s="122" t="s">
        <v>2121</v>
      </c>
      <c r="E2628" s="122">
        <v>48</v>
      </c>
      <c r="F2628" s="122">
        <v>0.19307819126119999</v>
      </c>
      <c r="G2628" s="122">
        <v>0.18876731186039999</v>
      </c>
      <c r="H2628" s="122">
        <v>0.18679298641639999</v>
      </c>
      <c r="I2628" s="122">
        <v>0.18363277579080001</v>
      </c>
      <c r="J2628" s="122">
        <v>0.18211991777280001</v>
      </c>
      <c r="K2628" s="122">
        <v>0.1806673407336</v>
      </c>
      <c r="L2628" s="122">
        <v>0.17566254533799999</v>
      </c>
      <c r="M2628" s="122">
        <v>0.16576235881519999</v>
      </c>
      <c r="N2628" s="122">
        <v>0.1571813407248</v>
      </c>
      <c r="O2628" s="122">
        <v>0.13902465332280001</v>
      </c>
      <c r="P2628" s="122">
        <v>0.1409371530588</v>
      </c>
      <c r="Q2628" s="122">
        <v>0.126401229556</v>
      </c>
      <c r="R2628" s="122">
        <v>0.1185505951896</v>
      </c>
      <c r="S2628" s="122">
        <v>0.11527819334640001</v>
      </c>
      <c r="T2628" s="122">
        <v>0.1132946454052</v>
      </c>
      <c r="U2628" s="122">
        <v>0.1070423889444</v>
      </c>
      <c r="V2628" s="122">
        <v>0.1029764973692</v>
      </c>
      <c r="W2628" s="122">
        <v>9.4772644290799998E-2</v>
      </c>
      <c r="X2628" s="122">
        <v>8.73604673704E-2</v>
      </c>
      <c r="Y2628" s="122">
        <v>8.2764403318800001E-2</v>
      </c>
      <c r="Z2628" s="122">
        <v>8.4135646660800006E-2</v>
      </c>
      <c r="AA2628" s="122">
        <v>8.4474154489199996E-2</v>
      </c>
      <c r="AB2628" s="122">
        <v>8.0396282094800001E-2</v>
      </c>
      <c r="AC2628" s="122">
        <v>7.8870745298800005E-2</v>
      </c>
      <c r="AD2628" s="122">
        <v>7.8554614188399999E-2</v>
      </c>
      <c r="AE2628" s="122">
        <v>6.3746807406799999E-2</v>
      </c>
      <c r="AF2628" s="122">
        <v>6.2682398682399998E-2</v>
      </c>
      <c r="AG2628" s="122">
        <v>6.1235491657199999E-2</v>
      </c>
      <c r="AH2628" s="122">
        <v>5.7554730492000002E-2</v>
      </c>
      <c r="AI2628" s="122">
        <v>5.7914594623199998E-2</v>
      </c>
      <c r="AJ2628" s="122">
        <v>5.0806864119199997E-2</v>
      </c>
      <c r="AK2628" s="122">
        <v>5.1236512692400003E-2</v>
      </c>
      <c r="AL2628" s="122">
        <v>0</v>
      </c>
    </row>
    <row r="2629" spans="1:38" hidden="1" x14ac:dyDescent="0.25">
      <c r="A2629" s="122" t="s">
        <v>1987</v>
      </c>
      <c r="B2629" s="122">
        <v>1</v>
      </c>
      <c r="C2629" s="122" t="s">
        <v>2186</v>
      </c>
      <c r="D2629" s="122" t="s">
        <v>2122</v>
      </c>
      <c r="E2629" s="122">
        <v>48</v>
      </c>
      <c r="F2629" s="122">
        <v>1.71733426816E-2</v>
      </c>
      <c r="G2629" s="122">
        <v>1.6744794388000001E-2</v>
      </c>
      <c r="H2629" s="122">
        <v>1.6547604841599999E-2</v>
      </c>
      <c r="I2629" s="122">
        <v>1.5577275725200001E-2</v>
      </c>
      <c r="J2629" s="122">
        <v>1.54642801488E-2</v>
      </c>
      <c r="K2629" s="122">
        <v>1.5054391116800001E-2</v>
      </c>
      <c r="L2629" s="122">
        <v>1.46474149416E-2</v>
      </c>
      <c r="M2629" s="122">
        <v>1.40888609904E-2</v>
      </c>
      <c r="N2629" s="122">
        <v>1.3792886898E-2</v>
      </c>
      <c r="O2629" s="122">
        <v>1.18786629332E-2</v>
      </c>
      <c r="P2629" s="122">
        <v>1.16315402056E-2</v>
      </c>
      <c r="Q2629" s="122">
        <v>1.4831085418800001E-2</v>
      </c>
      <c r="R2629" s="122">
        <v>1.32991621112E-2</v>
      </c>
      <c r="S2629" s="122">
        <v>1.1679589222000001E-2</v>
      </c>
      <c r="T2629" s="122">
        <v>1.0344960035199999E-2</v>
      </c>
      <c r="U2629" s="122">
        <v>9.6001303720000004E-3</v>
      </c>
      <c r="V2629" s="122">
        <v>9.3480616880000002E-3</v>
      </c>
      <c r="W2629" s="122">
        <v>8.1063518787999993E-3</v>
      </c>
      <c r="X2629" s="122">
        <v>7.1636760384000001E-3</v>
      </c>
      <c r="Y2629" s="122">
        <v>7.5838074368000004E-3</v>
      </c>
      <c r="Z2629" s="122">
        <v>6.742085672E-3</v>
      </c>
      <c r="AA2629" s="122">
        <v>6.6221002399999996E-3</v>
      </c>
      <c r="AB2629" s="122">
        <v>6.2307359267999999E-3</v>
      </c>
      <c r="AC2629" s="122">
        <v>5.8803761127999999E-3</v>
      </c>
      <c r="AD2629" s="122">
        <v>5.6669290495999997E-3</v>
      </c>
      <c r="AE2629" s="122">
        <v>5.6061586028E-3</v>
      </c>
      <c r="AF2629" s="122">
        <v>5.5606241068000004E-3</v>
      </c>
      <c r="AG2629" s="122">
        <v>5.3424263451999996E-3</v>
      </c>
      <c r="AH2629" s="122">
        <v>4.9561992059999997E-3</v>
      </c>
      <c r="AI2629" s="122">
        <v>4.9806582224000001E-3</v>
      </c>
      <c r="AJ2629" s="122">
        <v>4.5649733163999999E-3</v>
      </c>
      <c r="AK2629" s="122">
        <v>4.5963656871999999E-3</v>
      </c>
      <c r="AL2629" s="122">
        <v>0</v>
      </c>
    </row>
    <row r="2630" spans="1:38" hidden="1" x14ac:dyDescent="0.25">
      <c r="A2630" s="122" t="s">
        <v>1987</v>
      </c>
      <c r="B2630" s="122">
        <v>1</v>
      </c>
      <c r="C2630" s="122" t="s">
        <v>2186</v>
      </c>
      <c r="D2630" s="122" t="s">
        <v>2123</v>
      </c>
      <c r="E2630" s="122">
        <v>48</v>
      </c>
      <c r="F2630" s="122">
        <v>0.18733472818479999</v>
      </c>
      <c r="G2630" s="122">
        <v>0.19154410072280001</v>
      </c>
      <c r="H2630" s="122">
        <v>0.21927500315000001</v>
      </c>
      <c r="I2630" s="122">
        <v>0.18951744904119999</v>
      </c>
      <c r="J2630" s="122">
        <v>0.1815099389124</v>
      </c>
      <c r="K2630" s="122">
        <v>0.2000772231388</v>
      </c>
      <c r="L2630" s="122">
        <v>0.1837223338132</v>
      </c>
      <c r="M2630" s="122">
        <v>0.19029029792919999</v>
      </c>
      <c r="N2630" s="122">
        <v>0.16845967230680001</v>
      </c>
      <c r="O2630" s="122">
        <v>0.146363958622</v>
      </c>
      <c r="P2630" s="122">
        <v>0.1293158835556</v>
      </c>
      <c r="Q2630" s="122">
        <v>0.1270966872308</v>
      </c>
      <c r="R2630" s="122">
        <v>0.1131955694408</v>
      </c>
      <c r="S2630" s="122">
        <v>0.1177700958728</v>
      </c>
      <c r="T2630" s="122">
        <v>0.10841424732880001</v>
      </c>
      <c r="U2630" s="122">
        <v>0.1064882535864</v>
      </c>
      <c r="V2630" s="122">
        <v>9.8504552154400002E-2</v>
      </c>
      <c r="W2630" s="122">
        <v>0.1013164080208</v>
      </c>
      <c r="X2630" s="122">
        <v>7.91329403284E-2</v>
      </c>
      <c r="Y2630" s="122">
        <v>8.8200397952800005E-2</v>
      </c>
      <c r="Z2630" s="122">
        <v>8.9561461214400007E-2</v>
      </c>
      <c r="AA2630" s="122">
        <v>0.10032059146199999</v>
      </c>
      <c r="AB2630" s="122">
        <v>0.10590644543079999</v>
      </c>
      <c r="AC2630" s="122">
        <v>0.10920914397960001</v>
      </c>
      <c r="AD2630" s="122">
        <v>9.6969038160400006E-2</v>
      </c>
      <c r="AE2630" s="122">
        <v>0.1097628025172</v>
      </c>
      <c r="AF2630" s="122">
        <v>0.13661915033479999</v>
      </c>
      <c r="AG2630" s="122">
        <v>0.10895087185919999</v>
      </c>
      <c r="AH2630" s="122">
        <v>9.7900835225200003E-2</v>
      </c>
      <c r="AI2630" s="122">
        <v>0.1107474732756</v>
      </c>
      <c r="AJ2630" s="122">
        <v>7.8087604795199994E-2</v>
      </c>
      <c r="AK2630" s="122">
        <v>7.8165206291199996E-2</v>
      </c>
      <c r="AL2630" s="122">
        <v>0</v>
      </c>
    </row>
    <row r="2631" spans="1:38" hidden="1" x14ac:dyDescent="0.25">
      <c r="A2631" s="122" t="s">
        <v>1987</v>
      </c>
      <c r="B2631" s="122">
        <v>1</v>
      </c>
      <c r="C2631" s="122" t="s">
        <v>2186</v>
      </c>
      <c r="D2631" s="122" t="s">
        <v>2124</v>
      </c>
      <c r="E2631" s="122">
        <v>48</v>
      </c>
      <c r="F2631" s="122">
        <v>0.134736670768</v>
      </c>
      <c r="G2631" s="122">
        <v>0.13223347497080001</v>
      </c>
      <c r="H2631" s="122">
        <v>0.1332013055072</v>
      </c>
      <c r="I2631" s="122">
        <v>0.13451257157240001</v>
      </c>
      <c r="J2631" s="122">
        <v>0.13622004668439999</v>
      </c>
      <c r="K2631" s="122">
        <v>0.13390965850360001</v>
      </c>
      <c r="L2631" s="122">
        <v>0.1299616163216</v>
      </c>
      <c r="M2631" s="122">
        <v>0.1275473244416</v>
      </c>
      <c r="N2631" s="122">
        <v>0.11969464622919999</v>
      </c>
      <c r="O2631" s="122">
        <v>0.1064260341004</v>
      </c>
      <c r="P2631" s="122">
        <v>0.1029913203256</v>
      </c>
      <c r="Q2631" s="122">
        <v>0.10121043569</v>
      </c>
      <c r="R2631" s="122">
        <v>9.3850146462800002E-2</v>
      </c>
      <c r="S2631" s="122">
        <v>8.2979519249199996E-2</v>
      </c>
      <c r="T2631" s="122">
        <v>7.99826977376E-2</v>
      </c>
      <c r="U2631" s="122">
        <v>7.3929661512000006E-2</v>
      </c>
      <c r="V2631" s="122">
        <v>7.12118317148E-2</v>
      </c>
      <c r="W2631" s="122">
        <v>6.439166566E-2</v>
      </c>
      <c r="X2631" s="122">
        <v>5.90642172568E-2</v>
      </c>
      <c r="Y2631" s="122">
        <v>5.6003751050800001E-2</v>
      </c>
      <c r="Z2631" s="122">
        <v>6.0010094981200003E-2</v>
      </c>
      <c r="AA2631" s="122">
        <v>5.69280678764E-2</v>
      </c>
      <c r="AB2631" s="122">
        <v>5.6540807332800001E-2</v>
      </c>
      <c r="AC2631" s="122">
        <v>5.3849427755199998E-2</v>
      </c>
      <c r="AD2631" s="122">
        <v>5.0530157246800003E-2</v>
      </c>
      <c r="AE2631" s="122">
        <v>5.5226072885199998E-2</v>
      </c>
      <c r="AF2631" s="122">
        <v>5.4278216437200003E-2</v>
      </c>
      <c r="AG2631" s="122">
        <v>5.2356653882400003E-2</v>
      </c>
      <c r="AH2631" s="122">
        <v>5.1007247625600001E-2</v>
      </c>
      <c r="AI2631" s="122">
        <v>5.2215135946400003E-2</v>
      </c>
      <c r="AJ2631" s="122">
        <v>4.8110852327999998E-2</v>
      </c>
      <c r="AK2631" s="122">
        <v>4.8349380279200001E-2</v>
      </c>
      <c r="AL2631" s="122">
        <v>0</v>
      </c>
    </row>
    <row r="2632" spans="1:38" hidden="1" x14ac:dyDescent="0.25">
      <c r="A2632" s="122" t="s">
        <v>1987</v>
      </c>
      <c r="B2632" s="122">
        <v>1</v>
      </c>
      <c r="C2632" s="122" t="s">
        <v>2186</v>
      </c>
      <c r="D2632" s="122" t="s">
        <v>2125</v>
      </c>
      <c r="E2632" s="122">
        <v>48</v>
      </c>
      <c r="F2632" s="122">
        <v>4.7106994846799997E-2</v>
      </c>
      <c r="G2632" s="122">
        <v>4.69119329224E-2</v>
      </c>
      <c r="H2632" s="122">
        <v>4.6164775005999997E-2</v>
      </c>
      <c r="I2632" s="122">
        <v>4.3849652870799997E-2</v>
      </c>
      <c r="J2632" s="122">
        <v>4.3533180611199998E-2</v>
      </c>
      <c r="K2632" s="122">
        <v>4.2553392167999998E-2</v>
      </c>
      <c r="L2632" s="122">
        <v>4.09302672604E-2</v>
      </c>
      <c r="M2632" s="122">
        <v>4.0148031184800002E-2</v>
      </c>
      <c r="N2632" s="122">
        <v>3.9116286915999998E-2</v>
      </c>
      <c r="O2632" s="122">
        <v>3.5052365499200003E-2</v>
      </c>
      <c r="P2632" s="122">
        <v>3.2803166337199999E-2</v>
      </c>
      <c r="Q2632" s="122">
        <v>2.9959201353199998E-2</v>
      </c>
      <c r="R2632" s="122">
        <v>2.7553959806800001E-2</v>
      </c>
      <c r="S2632" s="122">
        <v>2.5900784949199999E-2</v>
      </c>
      <c r="T2632" s="122">
        <v>2.4523974644399999E-2</v>
      </c>
      <c r="U2632" s="122">
        <v>2.3242118401599999E-2</v>
      </c>
      <c r="V2632" s="122">
        <v>2.24474559288E-2</v>
      </c>
      <c r="W2632" s="122">
        <v>2.03944453328E-2</v>
      </c>
      <c r="X2632" s="122">
        <v>1.9305108396000002E-2</v>
      </c>
      <c r="Y2632" s="122">
        <v>1.8089439421200001E-2</v>
      </c>
      <c r="Z2632" s="122">
        <v>1.6498048579600001E-2</v>
      </c>
      <c r="AA2632" s="122">
        <v>1.6103324938399999E-2</v>
      </c>
      <c r="AB2632" s="122">
        <v>1.52483025408E-2</v>
      </c>
      <c r="AC2632" s="122">
        <v>1.44518570532E-2</v>
      </c>
      <c r="AD2632" s="122">
        <v>1.31585777344E-2</v>
      </c>
      <c r="AE2632" s="122">
        <v>1.3008430853599999E-2</v>
      </c>
      <c r="AF2632" s="122">
        <v>1.2259500069600001E-2</v>
      </c>
      <c r="AG2632" s="122">
        <v>1.1948454686000001E-2</v>
      </c>
      <c r="AH2632" s="122">
        <v>1.11989204684E-2</v>
      </c>
      <c r="AI2632" s="122">
        <v>1.1455656629199999E-2</v>
      </c>
      <c r="AJ2632" s="122">
        <v>1.00389048424E-2</v>
      </c>
      <c r="AK2632" s="122">
        <v>1.0116848224E-2</v>
      </c>
      <c r="AL2632" s="122">
        <v>0</v>
      </c>
    </row>
    <row r="2633" spans="1:38" hidden="1" x14ac:dyDescent="0.25">
      <c r="A2633" s="122" t="s">
        <v>1987</v>
      </c>
      <c r="B2633" s="122">
        <v>1</v>
      </c>
      <c r="C2633" s="122" t="s">
        <v>2186</v>
      </c>
      <c r="D2633" s="122" t="s">
        <v>2126</v>
      </c>
      <c r="E2633" s="122">
        <v>48</v>
      </c>
      <c r="F2633" s="122">
        <v>2.2367263956799999E-2</v>
      </c>
      <c r="G2633" s="122">
        <v>2.1487725288400001E-2</v>
      </c>
      <c r="H2633" s="122">
        <v>2.1785627248000001E-2</v>
      </c>
      <c r="I2633" s="122">
        <v>2.3714020391600001E-2</v>
      </c>
      <c r="J2633" s="122">
        <v>2.3711729759199999E-2</v>
      </c>
      <c r="K2633" s="122">
        <v>2.5223020519200001E-2</v>
      </c>
      <c r="L2633" s="122">
        <v>2.6222017152799999E-2</v>
      </c>
      <c r="M2633" s="122">
        <v>2.5124715338800001E-2</v>
      </c>
      <c r="N2633" s="122">
        <v>2.28191100956E-2</v>
      </c>
      <c r="O2633" s="122">
        <v>2.21295619776E-2</v>
      </c>
      <c r="P2633" s="122">
        <v>2.3061414513199999E-2</v>
      </c>
      <c r="Q2633" s="122">
        <v>2.0585657772399998E-2</v>
      </c>
      <c r="R2633" s="122">
        <v>2.05831256624E-2</v>
      </c>
      <c r="S2633" s="122">
        <v>1.9335719404400001E-2</v>
      </c>
      <c r="T2633" s="122">
        <v>1.9394274488400001E-2</v>
      </c>
      <c r="U2633" s="122">
        <v>1.7666375364400001E-2</v>
      </c>
      <c r="V2633" s="122">
        <v>1.8077239476800001E-2</v>
      </c>
      <c r="W2633" s="122">
        <v>1.3828197796000001E-2</v>
      </c>
      <c r="X2633" s="122">
        <v>1.4029337756E-2</v>
      </c>
      <c r="Y2633" s="122">
        <v>1.39975428264E-2</v>
      </c>
      <c r="Z2633" s="122">
        <v>1.1842171608400001E-2</v>
      </c>
      <c r="AA2633" s="122">
        <v>1.1276188033600001E-2</v>
      </c>
      <c r="AB2633" s="122">
        <v>1.0971030249200001E-2</v>
      </c>
      <c r="AC2633" s="122">
        <v>1.054182052E-2</v>
      </c>
      <c r="AD2633" s="122">
        <v>9.687319166E-3</v>
      </c>
      <c r="AE2633" s="122">
        <v>9.9148587972000008E-3</v>
      </c>
      <c r="AF2633" s="122">
        <v>9.8623596932000002E-3</v>
      </c>
      <c r="AG2633" s="122">
        <v>1.0080610604400001E-2</v>
      </c>
      <c r="AH2633" s="122">
        <v>9.8157687488000002E-3</v>
      </c>
      <c r="AI2633" s="122">
        <v>1.0317788020400001E-2</v>
      </c>
      <c r="AJ2633" s="122">
        <v>9.0381446315999994E-3</v>
      </c>
      <c r="AK2633" s="122">
        <v>9.0788678792000001E-3</v>
      </c>
      <c r="AL2633" s="122">
        <v>0</v>
      </c>
    </row>
    <row r="2634" spans="1:38" hidden="1" x14ac:dyDescent="0.25">
      <c r="A2634" s="122" t="s">
        <v>2003</v>
      </c>
      <c r="B2634" s="122">
        <v>1</v>
      </c>
      <c r="C2634" s="122" t="s">
        <v>2189</v>
      </c>
      <c r="D2634" s="122" t="s">
        <v>2078</v>
      </c>
      <c r="E2634" s="122">
        <v>49</v>
      </c>
      <c r="F2634" s="122">
        <v>0</v>
      </c>
      <c r="G2634" s="122">
        <v>0</v>
      </c>
      <c r="H2634" s="122">
        <v>0</v>
      </c>
      <c r="I2634" s="122">
        <v>0</v>
      </c>
      <c r="J2634" s="122">
        <v>0</v>
      </c>
      <c r="K2634" s="122">
        <v>0</v>
      </c>
      <c r="L2634" s="122">
        <v>0</v>
      </c>
      <c r="M2634" s="122">
        <v>0</v>
      </c>
      <c r="N2634" s="122">
        <v>0</v>
      </c>
      <c r="O2634" s="122">
        <v>0</v>
      </c>
      <c r="P2634" s="122">
        <v>0</v>
      </c>
      <c r="Q2634" s="122">
        <v>0</v>
      </c>
      <c r="R2634" s="122">
        <v>0</v>
      </c>
      <c r="S2634" s="122">
        <v>0</v>
      </c>
      <c r="T2634" s="122">
        <v>0</v>
      </c>
      <c r="U2634" s="122">
        <v>0</v>
      </c>
      <c r="V2634" s="122">
        <v>0</v>
      </c>
      <c r="W2634" s="122">
        <v>0</v>
      </c>
      <c r="X2634" s="122">
        <v>0</v>
      </c>
      <c r="Y2634" s="122">
        <v>0</v>
      </c>
      <c r="Z2634" s="122">
        <v>0</v>
      </c>
      <c r="AA2634" s="122">
        <v>0</v>
      </c>
      <c r="AB2634" s="122">
        <v>0</v>
      </c>
      <c r="AC2634" s="122">
        <v>0</v>
      </c>
      <c r="AD2634" s="122">
        <v>0</v>
      </c>
      <c r="AE2634" s="122">
        <v>0</v>
      </c>
      <c r="AF2634" s="122">
        <v>0</v>
      </c>
      <c r="AG2634" s="122">
        <v>0</v>
      </c>
      <c r="AH2634" s="122">
        <v>0</v>
      </c>
      <c r="AI2634" s="122">
        <v>0</v>
      </c>
      <c r="AJ2634" s="122">
        <v>0</v>
      </c>
      <c r="AK2634" s="122">
        <v>0</v>
      </c>
      <c r="AL2634" s="122">
        <v>0</v>
      </c>
    </row>
    <row r="2635" spans="1:38" hidden="1" x14ac:dyDescent="0.25">
      <c r="A2635" s="122" t="s">
        <v>2003</v>
      </c>
      <c r="B2635" s="122">
        <v>1</v>
      </c>
      <c r="C2635" s="122" t="s">
        <v>2189</v>
      </c>
      <c r="D2635" s="122" t="s">
        <v>2079</v>
      </c>
      <c r="E2635" s="122">
        <v>49</v>
      </c>
      <c r="F2635" s="122">
        <v>3.4599399351999999E-3</v>
      </c>
      <c r="G2635" s="122">
        <v>3.9542170695999997E-3</v>
      </c>
      <c r="H2635" s="122">
        <v>4.4484942039999999E-3</v>
      </c>
      <c r="I2635" s="122">
        <v>5.6841870372000003E-3</v>
      </c>
      <c r="J2635" s="122">
        <v>6.9857834900000004E-3</v>
      </c>
      <c r="K2635" s="122">
        <v>7.9084341391999994E-3</v>
      </c>
      <c r="L2635" s="122">
        <v>8.9876058804000004E-3</v>
      </c>
      <c r="M2635" s="122">
        <v>9.9432083379999998E-3</v>
      </c>
      <c r="N2635" s="122">
        <v>1.08354856568E-2</v>
      </c>
      <c r="O2635" s="122">
        <v>1.21370821096E-2</v>
      </c>
      <c r="P2635" s="122">
        <v>1.3562247846E-2</v>
      </c>
      <c r="Q2635" s="122">
        <v>1.1713484812399999E-2</v>
      </c>
      <c r="R2635" s="122">
        <v>9.8945580635999997E-3</v>
      </c>
      <c r="S2635" s="122">
        <v>1.08415699924E-2</v>
      </c>
      <c r="T2635" s="122">
        <v>1.1164163869599999E-2</v>
      </c>
      <c r="U2635" s="122">
        <v>1.0997969508400001E-2</v>
      </c>
      <c r="V2635" s="122">
        <v>1.0908838225599999E-2</v>
      </c>
      <c r="W2635" s="122">
        <v>1.32194809824E-2</v>
      </c>
      <c r="X2635" s="122">
        <v>1.53110994848E-2</v>
      </c>
      <c r="Y2635" s="122">
        <v>1.6565444629999999E-2</v>
      </c>
      <c r="Z2635" s="122">
        <v>1.8230602499199999E-2</v>
      </c>
      <c r="AA2635" s="122">
        <v>6.4724201135999996E-3</v>
      </c>
      <c r="AB2635" s="122">
        <v>5.0056801824399998E-2</v>
      </c>
      <c r="AC2635" s="122">
        <v>2.23113038092E-2</v>
      </c>
      <c r="AD2635" s="122">
        <v>1.6018714922000001E-2</v>
      </c>
      <c r="AE2635" s="122">
        <v>9.2968359204000008E-3</v>
      </c>
      <c r="AF2635" s="122">
        <v>2.4879842455999999E-3</v>
      </c>
      <c r="AG2635" s="122">
        <v>2.586225362E-3</v>
      </c>
      <c r="AH2635" s="122">
        <v>2.3307343808000001E-3</v>
      </c>
      <c r="AI2635" s="122">
        <v>2.2871519663999998E-3</v>
      </c>
      <c r="AJ2635" s="122">
        <v>2.2543812171999999E-3</v>
      </c>
      <c r="AK2635" s="122">
        <v>2.2651987512000002E-3</v>
      </c>
      <c r="AL2635" s="122">
        <v>0</v>
      </c>
    </row>
    <row r="2636" spans="1:38" hidden="1" x14ac:dyDescent="0.25">
      <c r="A2636" s="122" t="s">
        <v>2003</v>
      </c>
      <c r="B2636" s="122">
        <v>1</v>
      </c>
      <c r="C2636" s="122" t="s">
        <v>2189</v>
      </c>
      <c r="D2636" s="122" t="s">
        <v>2080</v>
      </c>
      <c r="E2636" s="122">
        <v>49</v>
      </c>
      <c r="F2636" s="122">
        <v>3.0928854376000002E-3</v>
      </c>
      <c r="G2636" s="122">
        <v>3.5347262160000002E-3</v>
      </c>
      <c r="H2636" s="122">
        <v>3.9765669916E-3</v>
      </c>
      <c r="I2636" s="122">
        <v>5.0811689348000001E-3</v>
      </c>
      <c r="J2636" s="122">
        <v>6.2446829787999999E-3</v>
      </c>
      <c r="K2636" s="122">
        <v>7.0694524291999997E-3</v>
      </c>
      <c r="L2636" s="122">
        <v>8.0341381260000001E-3</v>
      </c>
      <c r="M2636" s="122">
        <v>8.8883636268000006E-3</v>
      </c>
      <c r="N2636" s="122">
        <v>9.6859819616000008E-3</v>
      </c>
      <c r="O2636" s="122">
        <v>1.08494960084E-2</v>
      </c>
      <c r="P2636" s="122">
        <v>1.2123470248399999E-2</v>
      </c>
      <c r="Q2636" s="122">
        <v>1.7872937625200001E-2</v>
      </c>
      <c r="R2636" s="122">
        <v>2.3818898916399999E-2</v>
      </c>
      <c r="S2636" s="122">
        <v>1.84824968384E-2</v>
      </c>
      <c r="T2636" s="122">
        <v>1.0534027428400001E-2</v>
      </c>
      <c r="U2636" s="122">
        <v>1.01444668024E-2</v>
      </c>
      <c r="V2636" s="122">
        <v>9.8224130255999999E-3</v>
      </c>
      <c r="W2636" s="122">
        <v>1.28414598704E-2</v>
      </c>
      <c r="X2636" s="122">
        <v>1.5696991094399999E-2</v>
      </c>
      <c r="Y2636" s="122">
        <v>1.4049893866399999E-2</v>
      </c>
      <c r="Z2636" s="122">
        <v>1.2987811116E-2</v>
      </c>
      <c r="AA2636" s="122">
        <v>5.0366104543999998E-3</v>
      </c>
      <c r="AB2636" s="122">
        <v>1.72424776776E-2</v>
      </c>
      <c r="AC2636" s="122">
        <v>1.1961959830799999E-2</v>
      </c>
      <c r="AD2636" s="122">
        <v>9.9985416075999995E-3</v>
      </c>
      <c r="AE2636" s="122">
        <v>7.8502667459999995E-3</v>
      </c>
      <c r="AF2636" s="122">
        <v>5.9486044659999996E-3</v>
      </c>
      <c r="AG2636" s="122">
        <v>7.6343128008E-3</v>
      </c>
      <c r="AH2636" s="122">
        <v>7.8023948324000003E-3</v>
      </c>
      <c r="AI2636" s="122">
        <v>8.6045550024000002E-3</v>
      </c>
      <c r="AJ2636" s="122">
        <v>9.4612564648000001E-3</v>
      </c>
      <c r="AK2636" s="122">
        <v>9.5212010236000004E-3</v>
      </c>
      <c r="AL2636" s="122">
        <v>0</v>
      </c>
    </row>
    <row r="2637" spans="1:38" hidden="1" x14ac:dyDescent="0.25">
      <c r="A2637" s="122" t="s">
        <v>2003</v>
      </c>
      <c r="B2637" s="122">
        <v>1</v>
      </c>
      <c r="C2637" s="122" t="s">
        <v>2189</v>
      </c>
      <c r="D2637" s="122" t="s">
        <v>2133</v>
      </c>
      <c r="E2637" s="122">
        <v>49</v>
      </c>
      <c r="F2637" s="122">
        <v>0</v>
      </c>
      <c r="G2637" s="122">
        <v>0</v>
      </c>
      <c r="H2637" s="122">
        <v>0</v>
      </c>
      <c r="I2637" s="122">
        <v>0</v>
      </c>
      <c r="J2637" s="122">
        <v>0</v>
      </c>
      <c r="K2637" s="122">
        <v>0</v>
      </c>
      <c r="L2637" s="122">
        <v>0</v>
      </c>
      <c r="M2637" s="122">
        <v>0</v>
      </c>
      <c r="N2637" s="122">
        <v>0</v>
      </c>
      <c r="O2637" s="122">
        <v>0</v>
      </c>
      <c r="P2637" s="122">
        <v>0</v>
      </c>
      <c r="Q2637" s="122">
        <v>0</v>
      </c>
      <c r="R2637" s="122">
        <v>0</v>
      </c>
      <c r="S2637" s="122">
        <v>0</v>
      </c>
      <c r="T2637" s="122">
        <v>0</v>
      </c>
      <c r="U2637" s="122">
        <v>0</v>
      </c>
      <c r="V2637" s="122">
        <v>0</v>
      </c>
      <c r="W2637" s="122">
        <v>0</v>
      </c>
      <c r="X2637" s="122">
        <v>0</v>
      </c>
      <c r="Y2637" s="122">
        <v>0</v>
      </c>
      <c r="Z2637" s="122">
        <v>0</v>
      </c>
      <c r="AA2637" s="122">
        <v>0</v>
      </c>
      <c r="AB2637" s="122">
        <v>0</v>
      </c>
      <c r="AC2637" s="122">
        <v>0</v>
      </c>
      <c r="AD2637" s="122">
        <v>0</v>
      </c>
      <c r="AE2637" s="122">
        <v>0</v>
      </c>
      <c r="AF2637" s="122">
        <v>0</v>
      </c>
      <c r="AG2637" s="122">
        <v>0</v>
      </c>
      <c r="AH2637" s="122">
        <v>0</v>
      </c>
      <c r="AI2637" s="122">
        <v>0</v>
      </c>
      <c r="AJ2637" s="122">
        <v>0</v>
      </c>
      <c r="AK2637" s="122">
        <v>0</v>
      </c>
      <c r="AL2637" s="122">
        <v>0</v>
      </c>
    </row>
    <row r="2638" spans="1:38" hidden="1" x14ac:dyDescent="0.25">
      <c r="A2638" s="122" t="s">
        <v>2003</v>
      </c>
      <c r="B2638" s="122">
        <v>1</v>
      </c>
      <c r="C2638" s="122" t="s">
        <v>2189</v>
      </c>
      <c r="D2638" s="122" t="s">
        <v>2081</v>
      </c>
      <c r="E2638" s="122">
        <v>49</v>
      </c>
      <c r="F2638" s="122">
        <v>3.2677210495999998E-3</v>
      </c>
      <c r="G2638" s="122">
        <v>3.7345383432E-3</v>
      </c>
      <c r="H2638" s="122">
        <v>4.2013556368000003E-3</v>
      </c>
      <c r="I2638" s="122">
        <v>5.3683988679999999E-3</v>
      </c>
      <c r="J2638" s="122">
        <v>6.5976844051999998E-3</v>
      </c>
      <c r="K2638" s="122">
        <v>7.4690766864E-3</v>
      </c>
      <c r="L2638" s="122">
        <v>8.4882944412000005E-3</v>
      </c>
      <c r="M2638" s="122">
        <v>9.3908078740000001E-3</v>
      </c>
      <c r="N2638" s="122">
        <v>1.02335142336E-2</v>
      </c>
      <c r="O2638" s="122">
        <v>1.1462799770799999E-2</v>
      </c>
      <c r="P2638" s="122">
        <v>1.2808789632799999E-2</v>
      </c>
      <c r="Q2638" s="122">
        <v>1.53280117928E-2</v>
      </c>
      <c r="R2638" s="122">
        <v>1.7973268866000001E-2</v>
      </c>
      <c r="S2638" s="122">
        <v>1.9262067117999999E-2</v>
      </c>
      <c r="T2638" s="122">
        <v>1.93538052008E-2</v>
      </c>
      <c r="U2638" s="122">
        <v>1.9065696451200001E-2</v>
      </c>
      <c r="V2638" s="122">
        <v>1.8911181567600001E-2</v>
      </c>
      <c r="W2638" s="122">
        <v>2.4496309191200001E-2</v>
      </c>
      <c r="X2638" s="122">
        <v>2.9758451839199999E-2</v>
      </c>
      <c r="Y2638" s="122">
        <v>2.4435843488E-2</v>
      </c>
      <c r="Z2638" s="122">
        <v>2.03452084388E-2</v>
      </c>
      <c r="AA2638" s="122">
        <v>3.6978094691999999E-3</v>
      </c>
      <c r="AB2638" s="122">
        <v>3.63399011388E-2</v>
      </c>
      <c r="AC2638" s="122">
        <v>1.5318839846800001E-2</v>
      </c>
      <c r="AD2638" s="122">
        <v>1.06588101788E-2</v>
      </c>
      <c r="AE2638" s="122">
        <v>5.6931239764000004E-3</v>
      </c>
      <c r="AF2638" s="122">
        <v>5.9711621760000005E-4</v>
      </c>
      <c r="AG2638" s="122">
        <v>6.2069408799999995E-4</v>
      </c>
      <c r="AH2638" s="122">
        <v>5.5937625239999998E-4</v>
      </c>
      <c r="AI2638" s="122">
        <v>5.4891647160000003E-4</v>
      </c>
      <c r="AJ2638" s="122">
        <v>5.4105149279999999E-4</v>
      </c>
      <c r="AK2638" s="122">
        <v>5.4944674120000001E-4</v>
      </c>
      <c r="AL2638" s="122">
        <v>0</v>
      </c>
    </row>
    <row r="2639" spans="1:38" x14ac:dyDescent="0.25">
      <c r="A2639" s="122" t="s">
        <v>2003</v>
      </c>
      <c r="B2639" s="122">
        <v>1</v>
      </c>
      <c r="C2639" s="122" t="s">
        <v>2189</v>
      </c>
      <c r="D2639" s="122" t="s">
        <v>2082</v>
      </c>
      <c r="E2639" s="122">
        <v>49</v>
      </c>
      <c r="F2639" s="122">
        <v>9.2806620762799996E-2</v>
      </c>
      <c r="G2639" s="122">
        <v>0.1060647094444</v>
      </c>
      <c r="H2639" s="122">
        <v>0.1193227981232</v>
      </c>
      <c r="I2639" s="122">
        <v>0.1524680198244</v>
      </c>
      <c r="J2639" s="122">
        <v>0.1873809866824</v>
      </c>
      <c r="K2639" s="122">
        <v>0.21212941888600001</v>
      </c>
      <c r="L2639" s="122">
        <v>0.24107624583840001</v>
      </c>
      <c r="M2639" s="122">
        <v>0.2667085506204</v>
      </c>
      <c r="N2639" s="122">
        <v>0.29064227327519998</v>
      </c>
      <c r="O2639" s="122">
        <v>0.32555524013319997</v>
      </c>
      <c r="P2639" s="122">
        <v>0.36378272916159998</v>
      </c>
      <c r="Q2639" s="122">
        <v>0.36826109833240001</v>
      </c>
      <c r="R2639" s="122">
        <v>0.37478023023000001</v>
      </c>
      <c r="S2639" s="122">
        <v>0.40500100485320001</v>
      </c>
      <c r="T2639" s="122">
        <v>0.41074784973599998</v>
      </c>
      <c r="U2639" s="122">
        <v>0.38314088098999999</v>
      </c>
      <c r="V2639" s="122">
        <v>0.35788840097919999</v>
      </c>
      <c r="W2639" s="122">
        <v>0.58091402698000005</v>
      </c>
      <c r="X2639" s="122">
        <v>0.80203970241360001</v>
      </c>
      <c r="Y2639" s="122">
        <v>0.5960031755356</v>
      </c>
      <c r="Z2639" s="122">
        <v>0.42666644077400001</v>
      </c>
      <c r="AA2639" s="122">
        <v>0.43003148882679998</v>
      </c>
      <c r="AB2639" s="122">
        <v>0.44806565377000002</v>
      </c>
      <c r="AC2639" s="122">
        <v>0.61826904023920004</v>
      </c>
      <c r="AD2639" s="122">
        <v>0.62865962315519996</v>
      </c>
      <c r="AE2639" s="122">
        <v>0.63308932953840003</v>
      </c>
      <c r="AF2639" s="122">
        <v>0.67352726764399995</v>
      </c>
      <c r="AG2639" s="122">
        <v>0.78984713281039998</v>
      </c>
      <c r="AH2639" s="122">
        <v>0.76885580824919997</v>
      </c>
      <c r="AI2639" s="122">
        <v>0.81311079974599998</v>
      </c>
      <c r="AJ2639" s="122">
        <v>0.86206703098040005</v>
      </c>
      <c r="AK2639" s="122">
        <v>0.85788668404040003</v>
      </c>
      <c r="AL2639" s="122">
        <v>0</v>
      </c>
    </row>
    <row r="2640" spans="1:38" hidden="1" x14ac:dyDescent="0.25">
      <c r="A2640" s="122" t="s">
        <v>2003</v>
      </c>
      <c r="B2640" s="122">
        <v>1</v>
      </c>
      <c r="C2640" s="122" t="s">
        <v>2189</v>
      </c>
      <c r="D2640" s="122" t="s">
        <v>474</v>
      </c>
      <c r="E2640" s="122">
        <v>49</v>
      </c>
      <c r="F2640" s="122">
        <v>2.1846094171999999E-3</v>
      </c>
      <c r="G2640" s="122">
        <v>2.4966964792000001E-3</v>
      </c>
      <c r="H2640" s="122">
        <v>2.8087835384E-3</v>
      </c>
      <c r="I2640" s="122">
        <v>3.5890011864000001E-3</v>
      </c>
      <c r="J2640" s="122">
        <v>4.4108304435999997E-3</v>
      </c>
      <c r="K2640" s="122">
        <v>4.9933929556000003E-3</v>
      </c>
      <c r="L2640" s="122">
        <v>5.6747830355999996E-3</v>
      </c>
      <c r="M2640" s="122">
        <v>6.2781513508000002E-3</v>
      </c>
      <c r="N2640" s="122">
        <v>6.841536114E-3</v>
      </c>
      <c r="O2640" s="122">
        <v>7.6633653711999997E-3</v>
      </c>
      <c r="P2640" s="122">
        <v>8.5632163932000006E-3</v>
      </c>
      <c r="Q2640" s="122">
        <v>5.5117342588000004E-3</v>
      </c>
      <c r="R2640" s="122">
        <v>2.4358631388000001E-3</v>
      </c>
      <c r="S2640" s="122">
        <v>1.0140587416400001E-2</v>
      </c>
      <c r="T2640" s="122">
        <v>1.8779469954000001E-2</v>
      </c>
      <c r="U2640" s="122">
        <v>1.38174591576E-2</v>
      </c>
      <c r="V2640" s="122">
        <v>8.8803306787999994E-3</v>
      </c>
      <c r="W2640" s="122">
        <v>1.3245474068399999E-2</v>
      </c>
      <c r="X2640" s="122">
        <v>1.7521509717600001E-2</v>
      </c>
      <c r="Y2640" s="122">
        <v>4.44960032496E-2</v>
      </c>
      <c r="Z2640" s="122">
        <v>7.0513940915599996E-2</v>
      </c>
      <c r="AA2640" s="122">
        <v>1.0000248551999999E-2</v>
      </c>
      <c r="AB2640" s="122">
        <v>2.0014788981600001E-2</v>
      </c>
      <c r="AC2640" s="122">
        <v>0.13690905018839999</v>
      </c>
      <c r="AD2640" s="122">
        <v>9.3630068473200004E-2</v>
      </c>
      <c r="AE2640" s="122">
        <v>4.7566953450799997E-2</v>
      </c>
      <c r="AF2640" s="122">
        <v>0</v>
      </c>
      <c r="AG2640" s="122">
        <v>2.17876429064E-2</v>
      </c>
      <c r="AH2640" s="122">
        <v>3.3485405609599998E-2</v>
      </c>
      <c r="AI2640" s="122">
        <v>4.7096676706799998E-2</v>
      </c>
      <c r="AJ2640" s="122">
        <v>6.1138818647199999E-2</v>
      </c>
      <c r="AK2640" s="122">
        <v>6.1542403356000003E-2</v>
      </c>
      <c r="AL2640" s="122">
        <v>0</v>
      </c>
    </row>
    <row r="2641" spans="1:38" hidden="1" x14ac:dyDescent="0.25">
      <c r="A2641" s="122" t="s">
        <v>2003</v>
      </c>
      <c r="B2641" s="122">
        <v>1</v>
      </c>
      <c r="C2641" s="122" t="s">
        <v>2189</v>
      </c>
      <c r="D2641" s="122" t="s">
        <v>2083</v>
      </c>
      <c r="E2641" s="122">
        <v>49</v>
      </c>
      <c r="F2641" s="122">
        <v>2.4865435000000001E-3</v>
      </c>
      <c r="G2641" s="122">
        <v>2.8417639991999998E-3</v>
      </c>
      <c r="H2641" s="122">
        <v>3.1969845011999998E-3</v>
      </c>
      <c r="I2641" s="122">
        <v>4.0850357491999997E-3</v>
      </c>
      <c r="J2641" s="122">
        <v>5.0204497335999999E-3</v>
      </c>
      <c r="K2641" s="122">
        <v>5.6835280012000004E-3</v>
      </c>
      <c r="L2641" s="122">
        <v>6.4590927604000004E-3</v>
      </c>
      <c r="M2641" s="122">
        <v>7.1458523919999996E-3</v>
      </c>
      <c r="N2641" s="122">
        <v>7.7871023607999999E-3</v>
      </c>
      <c r="O2641" s="122">
        <v>8.7225163424000003E-3</v>
      </c>
      <c r="P2641" s="122">
        <v>9.7467354515999999E-3</v>
      </c>
      <c r="Q2641" s="122">
        <v>1.24160830752E-2</v>
      </c>
      <c r="R2641" s="122">
        <v>1.5198597069600001E-2</v>
      </c>
      <c r="S2641" s="122">
        <v>1.5963016557600001E-2</v>
      </c>
      <c r="T2641" s="122">
        <v>1.5667793853599999E-2</v>
      </c>
      <c r="U2641" s="122">
        <v>1.54345657116E-2</v>
      </c>
      <c r="V2641" s="122">
        <v>1.53094881408E-2</v>
      </c>
      <c r="W2641" s="122">
        <v>1.76804578748E-2</v>
      </c>
      <c r="X2641" s="122">
        <v>1.9712748638800001E-2</v>
      </c>
      <c r="Y2641" s="122">
        <v>3.4970441290400001E-2</v>
      </c>
      <c r="Z2641" s="122">
        <v>4.9994929370400003E-2</v>
      </c>
      <c r="AA2641" s="122">
        <v>1.53950869352E-2</v>
      </c>
      <c r="AB2641" s="122">
        <v>2.0517078173200001E-2</v>
      </c>
      <c r="AC2641" s="122">
        <v>5.1889539836400003E-2</v>
      </c>
      <c r="AD2641" s="122">
        <v>3.9240057443999998E-2</v>
      </c>
      <c r="AE2641" s="122">
        <v>2.5655943874400001E-2</v>
      </c>
      <c r="AF2641" s="122">
        <v>1.2282348892800001E-2</v>
      </c>
      <c r="AG2641" s="122">
        <v>1.27673325444E-2</v>
      </c>
      <c r="AH2641" s="122">
        <v>1.15060587264E-2</v>
      </c>
      <c r="AI2641" s="122">
        <v>1.1290906872E-2</v>
      </c>
      <c r="AJ2641" s="122">
        <v>1.1129128614799999E-2</v>
      </c>
      <c r="AK2641" s="122">
        <v>1.1165612141599999E-2</v>
      </c>
      <c r="AL2641" s="122">
        <v>0</v>
      </c>
    </row>
    <row r="2642" spans="1:38" hidden="1" x14ac:dyDescent="0.25">
      <c r="A2642" s="122" t="s">
        <v>2003</v>
      </c>
      <c r="B2642" s="122">
        <v>1</v>
      </c>
      <c r="C2642" s="122" t="s">
        <v>2189</v>
      </c>
      <c r="D2642" s="122" t="s">
        <v>2084</v>
      </c>
      <c r="E2642" s="122">
        <v>49</v>
      </c>
      <c r="F2642" s="122">
        <v>2.6743497200000001E-4</v>
      </c>
      <c r="G2642" s="122">
        <v>3.0563996679999999E-4</v>
      </c>
      <c r="H2642" s="122">
        <v>3.4384496159999998E-4</v>
      </c>
      <c r="I2642" s="122">
        <v>4.393574528E-4</v>
      </c>
      <c r="J2642" s="122">
        <v>5.39963942E-4</v>
      </c>
      <c r="K2642" s="122">
        <v>6.1127993359999999E-4</v>
      </c>
      <c r="L2642" s="122">
        <v>6.9469417359999998E-4</v>
      </c>
      <c r="M2642" s="122">
        <v>7.6855716559999997E-4</v>
      </c>
      <c r="N2642" s="122">
        <v>8.3752546080000003E-4</v>
      </c>
      <c r="O2642" s="122">
        <v>9.3813195000000003E-4</v>
      </c>
      <c r="P2642" s="122">
        <v>1.0482896872E-3</v>
      </c>
      <c r="Q2642" s="122">
        <v>5.2732859480000003E-4</v>
      </c>
      <c r="R2642" s="122">
        <v>0</v>
      </c>
      <c r="S2642" s="122">
        <v>0</v>
      </c>
      <c r="T2642" s="122">
        <v>0</v>
      </c>
      <c r="U2642" s="122">
        <v>1.927657564E-4</v>
      </c>
      <c r="V2642" s="122">
        <v>3.8984371160000002E-4</v>
      </c>
      <c r="W2642" s="122">
        <v>5.4052308799999998E-4</v>
      </c>
      <c r="X2642" s="122">
        <v>6.85820478E-4</v>
      </c>
      <c r="Y2642" s="122">
        <v>3.2197769519999998E-4</v>
      </c>
      <c r="Z2642" s="122">
        <v>0</v>
      </c>
      <c r="AA2642" s="122">
        <v>3.3062436400000002E-4</v>
      </c>
      <c r="AB2642" s="122">
        <v>1.23197612356E-2</v>
      </c>
      <c r="AC2642" s="122">
        <v>0</v>
      </c>
      <c r="AD2642" s="122">
        <v>0</v>
      </c>
      <c r="AE2642" s="122">
        <v>0</v>
      </c>
      <c r="AF2642" s="122">
        <v>0</v>
      </c>
      <c r="AG2642" s="122">
        <v>0</v>
      </c>
      <c r="AH2642" s="122">
        <v>0</v>
      </c>
      <c r="AI2642" s="122">
        <v>0</v>
      </c>
      <c r="AJ2642" s="122">
        <v>0</v>
      </c>
      <c r="AK2642" s="122">
        <v>0</v>
      </c>
      <c r="AL2642" s="122">
        <v>0</v>
      </c>
    </row>
    <row r="2643" spans="1:38" hidden="1" x14ac:dyDescent="0.25">
      <c r="A2643" s="122" t="s">
        <v>2003</v>
      </c>
      <c r="B2643" s="122">
        <v>1</v>
      </c>
      <c r="C2643" s="122" t="s">
        <v>2189</v>
      </c>
      <c r="D2643" s="122" t="s">
        <v>2085</v>
      </c>
      <c r="E2643" s="122">
        <v>49</v>
      </c>
      <c r="F2643" s="122">
        <v>4.0728674587999997E-3</v>
      </c>
      <c r="G2643" s="122">
        <v>4.6547056668000001E-3</v>
      </c>
      <c r="H2643" s="122">
        <v>5.2365438776000002E-3</v>
      </c>
      <c r="I2643" s="122">
        <v>6.6911393976000003E-3</v>
      </c>
      <c r="J2643" s="122">
        <v>8.2233133472000008E-3</v>
      </c>
      <c r="K2643" s="122">
        <v>9.3094113363999999E-3</v>
      </c>
      <c r="L2643" s="122">
        <v>1.0579758089599999E-2</v>
      </c>
      <c r="M2643" s="122">
        <v>1.17046452936E-2</v>
      </c>
      <c r="N2643" s="122">
        <v>1.2754989324E-2</v>
      </c>
      <c r="O2643" s="122">
        <v>1.4287163273600001E-2</v>
      </c>
      <c r="P2643" s="122">
        <v>1.5964796775200001E-2</v>
      </c>
      <c r="Q2643" s="122">
        <v>9.8735541268000007E-3</v>
      </c>
      <c r="R2643" s="122">
        <v>3.7276139264E-3</v>
      </c>
      <c r="S2643" s="122">
        <v>3.0313540824E-3</v>
      </c>
      <c r="T2643" s="122">
        <v>1.9465313224E-3</v>
      </c>
      <c r="U2643" s="122">
        <v>1.9175544528000001E-3</v>
      </c>
      <c r="V2643" s="122">
        <v>1.9020139404E-3</v>
      </c>
      <c r="W2643" s="122">
        <v>3.6816132360000002E-3</v>
      </c>
      <c r="X2643" s="122">
        <v>5.4724529551999999E-3</v>
      </c>
      <c r="Y2643" s="122">
        <v>4.6259879568000001E-3</v>
      </c>
      <c r="Z2643" s="122">
        <v>3.9986847683999996E-3</v>
      </c>
      <c r="AA2643" s="122">
        <v>1.1055368100000001E-2</v>
      </c>
      <c r="AB2643" s="122">
        <v>5.0206895648000002E-3</v>
      </c>
      <c r="AC2643" s="122">
        <v>3.7337428155999998E-3</v>
      </c>
      <c r="AD2643" s="122">
        <v>1.8916080422399999E-2</v>
      </c>
      <c r="AE2643" s="122">
        <v>3.4548106387200003E-2</v>
      </c>
      <c r="AF2643" s="122">
        <v>5.3541420965200003E-2</v>
      </c>
      <c r="AG2643" s="122">
        <v>3.9170229389199999E-2</v>
      </c>
      <c r="AH2643" s="122">
        <v>2.4821101398800002E-2</v>
      </c>
      <c r="AI2643" s="122">
        <v>1.3584414216799999E-2</v>
      </c>
      <c r="AJ2643" s="122">
        <v>2.2543812171999999E-3</v>
      </c>
      <c r="AK2643" s="122">
        <v>2.28460344E-3</v>
      </c>
      <c r="AL2643" s="122">
        <v>0</v>
      </c>
    </row>
    <row r="2644" spans="1:38" hidden="1" x14ac:dyDescent="0.25">
      <c r="A2644" s="122" t="s">
        <v>2003</v>
      </c>
      <c r="B2644" s="122">
        <v>1</v>
      </c>
      <c r="C2644" s="122" t="s">
        <v>2189</v>
      </c>
      <c r="D2644" s="122" t="s">
        <v>2086</v>
      </c>
      <c r="E2644" s="122">
        <v>49</v>
      </c>
      <c r="F2644" s="122">
        <v>2.32133554716E-2</v>
      </c>
      <c r="G2644" s="122">
        <v>2.6529549110400001E-2</v>
      </c>
      <c r="H2644" s="122">
        <v>2.9845742749199999E-2</v>
      </c>
      <c r="I2644" s="122">
        <v>3.8136226844800003E-2</v>
      </c>
      <c r="J2644" s="122">
        <v>4.6868870092799997E-2</v>
      </c>
      <c r="K2644" s="122">
        <v>5.3059098217999999E-2</v>
      </c>
      <c r="L2644" s="122">
        <v>6.0299454328399997E-2</v>
      </c>
      <c r="M2644" s="122">
        <v>6.6710762031199994E-2</v>
      </c>
      <c r="N2644" s="122">
        <v>7.2697210056799993E-2</v>
      </c>
      <c r="O2644" s="122">
        <v>8.1429853304800001E-2</v>
      </c>
      <c r="P2644" s="122">
        <v>9.09915449632E-2</v>
      </c>
      <c r="Q2644" s="122">
        <v>8.5714063691199993E-2</v>
      </c>
      <c r="R2644" s="122">
        <v>8.08002524168E-2</v>
      </c>
      <c r="S2644" s="122">
        <v>9.4121686848E-2</v>
      </c>
      <c r="T2644" s="122">
        <v>0.1031576682416</v>
      </c>
      <c r="U2644" s="122">
        <v>0.113555490062</v>
      </c>
      <c r="V2644" s="122">
        <v>0.12493233355119999</v>
      </c>
      <c r="W2644" s="122">
        <v>0.103558806946</v>
      </c>
      <c r="X2644" s="122">
        <v>7.7959479836000004E-2</v>
      </c>
      <c r="Y2644" s="122">
        <v>0.12276659731840001</v>
      </c>
      <c r="Z2644" s="122">
        <v>0.16751919025520001</v>
      </c>
      <c r="AA2644" s="122">
        <v>0.27374201744959997</v>
      </c>
      <c r="AB2644" s="122">
        <v>0.11017531926519999</v>
      </c>
      <c r="AC2644" s="122">
        <v>0.1354286442964</v>
      </c>
      <c r="AD2644" s="122">
        <v>0.1213062730656</v>
      </c>
      <c r="AE2644" s="122">
        <v>0.10535143790360001</v>
      </c>
      <c r="AF2644" s="122">
        <v>9.3874286676800006E-2</v>
      </c>
      <c r="AG2644" s="122">
        <v>0.1169451440976</v>
      </c>
      <c r="AH2644" s="122">
        <v>0.117701771628</v>
      </c>
      <c r="AI2644" s="122">
        <v>0.12815459553120001</v>
      </c>
      <c r="AJ2644" s="122">
        <v>0.13939829845759999</v>
      </c>
      <c r="AK2644" s="122">
        <v>0.1410155877508</v>
      </c>
      <c r="AL2644" s="122">
        <v>0</v>
      </c>
    </row>
    <row r="2645" spans="1:38" hidden="1" x14ac:dyDescent="0.25">
      <c r="A2645" s="122" t="s">
        <v>2003</v>
      </c>
      <c r="B2645" s="122">
        <v>1</v>
      </c>
      <c r="C2645" s="122" t="s">
        <v>2189</v>
      </c>
      <c r="D2645" s="122" t="s">
        <v>2168</v>
      </c>
      <c r="E2645" s="122">
        <v>49</v>
      </c>
      <c r="F2645" s="122">
        <v>0</v>
      </c>
      <c r="G2645" s="122">
        <v>0</v>
      </c>
      <c r="H2645" s="122">
        <v>0</v>
      </c>
      <c r="I2645" s="122">
        <v>0</v>
      </c>
      <c r="J2645" s="122">
        <v>0</v>
      </c>
      <c r="K2645" s="122">
        <v>0</v>
      </c>
      <c r="L2645" s="122">
        <v>0</v>
      </c>
      <c r="M2645" s="122">
        <v>0</v>
      </c>
      <c r="N2645" s="122">
        <v>0</v>
      </c>
      <c r="O2645" s="122">
        <v>0</v>
      </c>
      <c r="P2645" s="122">
        <v>0</v>
      </c>
      <c r="Q2645" s="122">
        <v>0</v>
      </c>
      <c r="R2645" s="122">
        <v>0</v>
      </c>
      <c r="S2645" s="122">
        <v>0</v>
      </c>
      <c r="T2645" s="122">
        <v>0</v>
      </c>
      <c r="U2645" s="122">
        <v>0</v>
      </c>
      <c r="V2645" s="122">
        <v>0</v>
      </c>
      <c r="W2645" s="122">
        <v>0</v>
      </c>
      <c r="X2645" s="122">
        <v>0</v>
      </c>
      <c r="Y2645" s="122">
        <v>0</v>
      </c>
      <c r="Z2645" s="122">
        <v>0</v>
      </c>
      <c r="AA2645" s="122">
        <v>0</v>
      </c>
      <c r="AB2645" s="122">
        <v>0</v>
      </c>
      <c r="AC2645" s="122">
        <v>0</v>
      </c>
      <c r="AD2645" s="122">
        <v>0</v>
      </c>
      <c r="AE2645" s="122">
        <v>0</v>
      </c>
      <c r="AF2645" s="122">
        <v>0</v>
      </c>
      <c r="AG2645" s="122">
        <v>0</v>
      </c>
      <c r="AH2645" s="122">
        <v>0</v>
      </c>
      <c r="AI2645" s="122">
        <v>0</v>
      </c>
      <c r="AJ2645" s="122">
        <v>0</v>
      </c>
      <c r="AK2645" s="122">
        <v>0</v>
      </c>
      <c r="AL2645" s="122">
        <v>0</v>
      </c>
    </row>
    <row r="2646" spans="1:38" hidden="1" x14ac:dyDescent="0.25">
      <c r="A2646" s="122" t="s">
        <v>2003</v>
      </c>
      <c r="B2646" s="122">
        <v>1</v>
      </c>
      <c r="C2646" s="122" t="s">
        <v>2189</v>
      </c>
      <c r="D2646" s="122" t="s">
        <v>2087</v>
      </c>
      <c r="E2646" s="122">
        <v>49</v>
      </c>
      <c r="F2646" s="122">
        <v>2.9837426807999999E-3</v>
      </c>
      <c r="G2646" s="122">
        <v>3.4099916368000001E-3</v>
      </c>
      <c r="H2646" s="122">
        <v>3.8362405900000001E-3</v>
      </c>
      <c r="I2646" s="122">
        <v>4.9018629771999996E-3</v>
      </c>
      <c r="J2646" s="122">
        <v>6.0243185575999999E-3</v>
      </c>
      <c r="K2646" s="122">
        <v>6.8199832736000002E-3</v>
      </c>
      <c r="L2646" s="122">
        <v>7.7506268223999997E-3</v>
      </c>
      <c r="M2646" s="122">
        <v>8.5747081363999993E-3</v>
      </c>
      <c r="N2646" s="122">
        <v>9.3441798519999994E-3</v>
      </c>
      <c r="O2646" s="122">
        <v>1.04666354324E-2</v>
      </c>
      <c r="P2646" s="122">
        <v>1.1695653253199999E-2</v>
      </c>
      <c r="Q2646" s="122">
        <v>1.3738794750800001E-2</v>
      </c>
      <c r="R2646" s="122">
        <v>1.5891118544000001E-2</v>
      </c>
      <c r="S2646" s="122">
        <v>1.499926652E-2</v>
      </c>
      <c r="T2646" s="122">
        <v>1.27532618444E-2</v>
      </c>
      <c r="U2646" s="122">
        <v>1.24014929276E-2</v>
      </c>
      <c r="V2646" s="122">
        <v>1.2134134045600001E-2</v>
      </c>
      <c r="W2646" s="122">
        <v>1.7209836853999998E-2</v>
      </c>
      <c r="X2646" s="122">
        <v>2.2131869919599999E-2</v>
      </c>
      <c r="Y2646" s="122">
        <v>2.6251174039999998E-2</v>
      </c>
      <c r="Z2646" s="122">
        <v>3.08354705316E-2</v>
      </c>
      <c r="AA2646" s="122">
        <v>2.2788400879999999E-3</v>
      </c>
      <c r="AB2646" s="122">
        <v>2.06842294456E-2</v>
      </c>
      <c r="AC2646" s="122">
        <v>2.8790813175600002E-2</v>
      </c>
      <c r="AD2646" s="122">
        <v>2.1613790338E-2</v>
      </c>
      <c r="AE2646" s="122">
        <v>1.39130982648E-2</v>
      </c>
      <c r="AF2646" s="122">
        <v>6.2962587968E-3</v>
      </c>
      <c r="AG2646" s="122">
        <v>1.4578665950800001E-2</v>
      </c>
      <c r="AH2646" s="122">
        <v>1.8245437767200001E-2</v>
      </c>
      <c r="AI2646" s="122">
        <v>2.31540504776E-2</v>
      </c>
      <c r="AJ2646" s="122">
        <v>2.8248899588E-2</v>
      </c>
      <c r="AK2646" s="122">
        <v>2.8494182480400001E-2</v>
      </c>
      <c r="AL2646" s="122">
        <v>0</v>
      </c>
    </row>
    <row r="2647" spans="1:38" hidden="1" x14ac:dyDescent="0.25">
      <c r="A2647" s="122" t="s">
        <v>2003</v>
      </c>
      <c r="B2647" s="122">
        <v>1</v>
      </c>
      <c r="C2647" s="122" t="s">
        <v>2189</v>
      </c>
      <c r="D2647" s="122" t="s">
        <v>2134</v>
      </c>
      <c r="E2647" s="122">
        <v>49</v>
      </c>
      <c r="F2647" s="122">
        <v>0</v>
      </c>
      <c r="G2647" s="122">
        <v>0</v>
      </c>
      <c r="H2647" s="122">
        <v>0</v>
      </c>
      <c r="I2647" s="122">
        <v>0</v>
      </c>
      <c r="J2647" s="122">
        <v>0</v>
      </c>
      <c r="K2647" s="122">
        <v>0</v>
      </c>
      <c r="L2647" s="122">
        <v>0</v>
      </c>
      <c r="M2647" s="122">
        <v>0</v>
      </c>
      <c r="N2647" s="122">
        <v>0</v>
      </c>
      <c r="O2647" s="122">
        <v>0</v>
      </c>
      <c r="P2647" s="122">
        <v>0</v>
      </c>
      <c r="Q2647" s="122">
        <v>0</v>
      </c>
      <c r="R2647" s="122">
        <v>0</v>
      </c>
      <c r="S2647" s="122">
        <v>0</v>
      </c>
      <c r="T2647" s="122">
        <v>0</v>
      </c>
      <c r="U2647" s="122">
        <v>0</v>
      </c>
      <c r="V2647" s="122">
        <v>0</v>
      </c>
      <c r="W2647" s="122">
        <v>0</v>
      </c>
      <c r="X2647" s="122">
        <v>0</v>
      </c>
      <c r="Y2647" s="122">
        <v>0</v>
      </c>
      <c r="Z2647" s="122">
        <v>0</v>
      </c>
      <c r="AA2647" s="122">
        <v>0</v>
      </c>
      <c r="AB2647" s="122">
        <v>0</v>
      </c>
      <c r="AC2647" s="122">
        <v>0</v>
      </c>
      <c r="AD2647" s="122">
        <v>0</v>
      </c>
      <c r="AE2647" s="122">
        <v>0</v>
      </c>
      <c r="AF2647" s="122">
        <v>0</v>
      </c>
      <c r="AG2647" s="122">
        <v>0</v>
      </c>
      <c r="AH2647" s="122">
        <v>0</v>
      </c>
      <c r="AI2647" s="122">
        <v>0</v>
      </c>
      <c r="AJ2647" s="122">
        <v>0</v>
      </c>
      <c r="AK2647" s="122">
        <v>0</v>
      </c>
      <c r="AL2647" s="122">
        <v>0</v>
      </c>
    </row>
    <row r="2648" spans="1:38" hidden="1" x14ac:dyDescent="0.25">
      <c r="A2648" s="122" t="s">
        <v>2003</v>
      </c>
      <c r="B2648" s="122">
        <v>1</v>
      </c>
      <c r="C2648" s="122" t="s">
        <v>2189</v>
      </c>
      <c r="D2648" s="122" t="s">
        <v>2088</v>
      </c>
      <c r="E2648" s="122">
        <v>49</v>
      </c>
      <c r="F2648" s="122">
        <v>1.5115424548E-3</v>
      </c>
      <c r="G2648" s="122">
        <v>1.7274770912000001E-3</v>
      </c>
      <c r="H2648" s="122">
        <v>1.9434117275999999E-3</v>
      </c>
      <c r="I2648" s="122">
        <v>2.48324832E-3</v>
      </c>
      <c r="J2648" s="122">
        <v>3.0518761952000001E-3</v>
      </c>
      <c r="K2648" s="122">
        <v>3.4549541824000001E-3</v>
      </c>
      <c r="L2648" s="122">
        <v>3.9264114735999998E-3</v>
      </c>
      <c r="M2648" s="122">
        <v>4.3438851035999997E-3</v>
      </c>
      <c r="N2648" s="122">
        <v>4.7336939076000001E-3</v>
      </c>
      <c r="O2648" s="122">
        <v>5.3023217855999996E-3</v>
      </c>
      <c r="P2648" s="122">
        <v>5.9249333192E-3</v>
      </c>
      <c r="Q2648" s="122">
        <v>6.6186167963999997E-3</v>
      </c>
      <c r="R2648" s="122">
        <v>7.3597796356E-3</v>
      </c>
      <c r="S2648" s="122">
        <v>7.5503268736000001E-3</v>
      </c>
      <c r="T2648" s="122">
        <v>7.2015997704000002E-3</v>
      </c>
      <c r="U2648" s="122">
        <v>7.3531076331999996E-3</v>
      </c>
      <c r="V2648" s="122">
        <v>7.5601135764E-3</v>
      </c>
      <c r="W2648" s="122">
        <v>1.3099945415199999E-2</v>
      </c>
      <c r="X2648" s="122">
        <v>1.8629391034799998E-2</v>
      </c>
      <c r="Y2648" s="122">
        <v>1.0972925082E-2</v>
      </c>
      <c r="Z2648" s="122">
        <v>4.3292714304000003E-3</v>
      </c>
      <c r="AA2648" s="122">
        <v>1.5362479873999999E-2</v>
      </c>
      <c r="AB2648" s="122">
        <v>9.6657531628000001E-3</v>
      </c>
      <c r="AC2648" s="122">
        <v>4.0660374831999998E-3</v>
      </c>
      <c r="AD2648" s="122">
        <v>2.7807027191999998E-3</v>
      </c>
      <c r="AE2648" s="122">
        <v>1.412682474E-3</v>
      </c>
      <c r="AF2648" s="122">
        <v>0</v>
      </c>
      <c r="AG2648" s="122">
        <v>0</v>
      </c>
      <c r="AH2648" s="122">
        <v>0</v>
      </c>
      <c r="AI2648" s="122">
        <v>0</v>
      </c>
      <c r="AJ2648" s="122">
        <v>0</v>
      </c>
      <c r="AK2648" s="122">
        <v>0</v>
      </c>
      <c r="AL2648" s="122">
        <v>0</v>
      </c>
    </row>
    <row r="2649" spans="1:38" hidden="1" x14ac:dyDescent="0.25">
      <c r="A2649" s="122" t="s">
        <v>2003</v>
      </c>
      <c r="B2649" s="122">
        <v>1</v>
      </c>
      <c r="C2649" s="122" t="s">
        <v>2189</v>
      </c>
      <c r="D2649" s="122" t="s">
        <v>2089</v>
      </c>
      <c r="E2649" s="122">
        <v>49</v>
      </c>
      <c r="F2649" s="122">
        <v>3.3533002412000001E-3</v>
      </c>
      <c r="G2649" s="122">
        <v>3.8323431327999999E-3</v>
      </c>
      <c r="H2649" s="122">
        <v>4.3113860243999998E-3</v>
      </c>
      <c r="I2649" s="122">
        <v>5.5089932520000001E-3</v>
      </c>
      <c r="J2649" s="122">
        <v>6.7704728671999998E-3</v>
      </c>
      <c r="K2649" s="122">
        <v>7.6646862655999999E-3</v>
      </c>
      <c r="L2649" s="122">
        <v>8.7105965772000006E-3</v>
      </c>
      <c r="M2649" s="122">
        <v>9.6367461679999992E-3</v>
      </c>
      <c r="N2649" s="122">
        <v>1.05015223796E-2</v>
      </c>
      <c r="O2649" s="122">
        <v>1.17630019948E-2</v>
      </c>
      <c r="P2649" s="122">
        <v>1.3144242330800001E-2</v>
      </c>
      <c r="Q2649" s="122">
        <v>1.8671026667999999E-2</v>
      </c>
      <c r="R2649" s="122">
        <v>2.4394634076399999E-2</v>
      </c>
      <c r="S2649" s="122">
        <v>2.6780547642799999E-2</v>
      </c>
      <c r="T2649" s="122">
        <v>2.7634423045600001E-2</v>
      </c>
      <c r="U2649" s="122">
        <v>2.7223045592399998E-2</v>
      </c>
      <c r="V2649" s="122">
        <v>2.7002420782400002E-2</v>
      </c>
      <c r="W2649" s="122">
        <v>2.8834680461999999E-2</v>
      </c>
      <c r="X2649" s="122">
        <v>2.9985231281600001E-2</v>
      </c>
      <c r="Y2649" s="122">
        <v>2.70276257384E-2</v>
      </c>
      <c r="Z2649" s="122">
        <v>2.5177001080000001E-2</v>
      </c>
      <c r="AA2649" s="122">
        <v>1.41953719348E-2</v>
      </c>
      <c r="AB2649" s="122">
        <v>9.7298671808800002E-2</v>
      </c>
      <c r="AC2649" s="122">
        <v>2.1430765308400001E-2</v>
      </c>
      <c r="AD2649" s="122">
        <v>1.7953546245599999E-2</v>
      </c>
      <c r="AE2649" s="122">
        <v>1.4146439986000001E-2</v>
      </c>
      <c r="AF2649" s="122">
        <v>1.0789558346000001E-2</v>
      </c>
      <c r="AG2649" s="122">
        <v>1.1215597324400001E-2</v>
      </c>
      <c r="AH2649" s="122">
        <v>1.0107618096800001E-2</v>
      </c>
      <c r="AI2649" s="122">
        <v>9.9186156915999999E-3</v>
      </c>
      <c r="AJ2649" s="122">
        <v>9.7764998856000006E-3</v>
      </c>
      <c r="AK2649" s="122">
        <v>9.8075759824000006E-3</v>
      </c>
      <c r="AL2649" s="122">
        <v>0</v>
      </c>
    </row>
    <row r="2650" spans="1:38" hidden="1" x14ac:dyDescent="0.25">
      <c r="A2650" s="122" t="s">
        <v>2003</v>
      </c>
      <c r="B2650" s="122">
        <v>1</v>
      </c>
      <c r="C2650" s="122" t="s">
        <v>2189</v>
      </c>
      <c r="D2650" s="122" t="s">
        <v>2090</v>
      </c>
      <c r="E2650" s="122">
        <v>49</v>
      </c>
      <c r="F2650" s="122">
        <v>2.9798727839999998E-4</v>
      </c>
      <c r="G2650" s="122">
        <v>3.405568908E-4</v>
      </c>
      <c r="H2650" s="122">
        <v>3.8312650320000002E-4</v>
      </c>
      <c r="I2650" s="122">
        <v>4.8955053E-4</v>
      </c>
      <c r="J2650" s="122">
        <v>6.0165050679999998E-4</v>
      </c>
      <c r="K2650" s="122">
        <v>6.8111378160000001E-4</v>
      </c>
      <c r="L2650" s="122">
        <v>7.7405743240000001E-4</v>
      </c>
      <c r="M2650" s="122">
        <v>8.5635868080000002E-4</v>
      </c>
      <c r="N2650" s="122">
        <v>9.3320605279999995E-4</v>
      </c>
      <c r="O2650" s="122">
        <v>1.0453060295999999E-3</v>
      </c>
      <c r="P2650" s="122">
        <v>1.1680484088E-3</v>
      </c>
      <c r="Q2650" s="122">
        <v>1.3657759136E-3</v>
      </c>
      <c r="R2650" s="122">
        <v>1.574262452E-3</v>
      </c>
      <c r="S2650" s="122">
        <v>1.7729825260000001E-3</v>
      </c>
      <c r="T2650" s="122">
        <v>1.8793509895999999E-3</v>
      </c>
      <c r="U2650" s="122">
        <v>1.8513741932000001E-3</v>
      </c>
      <c r="V2650" s="122">
        <v>1.8363700264E-3</v>
      </c>
      <c r="W2650" s="122">
        <v>3.3520907056000001E-3</v>
      </c>
      <c r="X2650" s="122">
        <v>4.8713949816000003E-3</v>
      </c>
      <c r="Y2650" s="122">
        <v>3.3129423376000002E-3</v>
      </c>
      <c r="Z2650" s="122">
        <v>1.9945471839999999E-3</v>
      </c>
      <c r="AA2650" s="122">
        <v>3.2523830919999998E-3</v>
      </c>
      <c r="AB2650" s="122">
        <v>4.4221289868000002E-3</v>
      </c>
      <c r="AC2650" s="122">
        <v>1.8610350836E-3</v>
      </c>
      <c r="AD2650" s="122">
        <v>1.2361102053999999E-2</v>
      </c>
      <c r="AE2650" s="122">
        <v>2.3179515102799999E-2</v>
      </c>
      <c r="AF2650" s="122">
        <v>3.6283103581200002E-2</v>
      </c>
      <c r="AG2650" s="122">
        <v>3.7715786547600001E-2</v>
      </c>
      <c r="AH2650" s="122">
        <v>3.39898763848E-2</v>
      </c>
      <c r="AI2650" s="122">
        <v>3.3354299504399998E-2</v>
      </c>
      <c r="AJ2650" s="122">
        <v>3.2876392771600003E-2</v>
      </c>
      <c r="AK2650" s="122">
        <v>3.3882727410000001E-2</v>
      </c>
      <c r="AL2650" s="122">
        <v>0</v>
      </c>
    </row>
    <row r="2651" spans="1:38" hidden="1" x14ac:dyDescent="0.25">
      <c r="A2651" s="122" t="s">
        <v>2003</v>
      </c>
      <c r="B2651" s="122">
        <v>1</v>
      </c>
      <c r="C2651" s="122" t="s">
        <v>2189</v>
      </c>
      <c r="D2651" s="122" t="s">
        <v>2091</v>
      </c>
      <c r="E2651" s="122">
        <v>49</v>
      </c>
      <c r="F2651" s="122">
        <v>1.4135810253600001E-2</v>
      </c>
      <c r="G2651" s="122">
        <v>1.6155211718800001E-2</v>
      </c>
      <c r="H2651" s="122">
        <v>1.8174613183999998E-2</v>
      </c>
      <c r="I2651" s="122">
        <v>2.3223116848400002E-2</v>
      </c>
      <c r="J2651" s="122">
        <v>2.8540874037200001E-2</v>
      </c>
      <c r="K2651" s="122">
        <v>3.2310423440399999E-2</v>
      </c>
      <c r="L2651" s="122">
        <v>3.6719449969999998E-2</v>
      </c>
      <c r="M2651" s="122">
        <v>4.0623626136799998E-2</v>
      </c>
      <c r="N2651" s="122">
        <v>4.4269083317200003E-2</v>
      </c>
      <c r="O2651" s="122">
        <v>4.9586840508800002E-2</v>
      </c>
      <c r="P2651" s="122">
        <v>5.5409448065999997E-2</v>
      </c>
      <c r="Q2651" s="122">
        <v>7.1785617948800007E-2</v>
      </c>
      <c r="R2651" s="122">
        <v>8.8832687019999995E-2</v>
      </c>
      <c r="S2651" s="122">
        <v>0.1300454165612</v>
      </c>
      <c r="T2651" s="122">
        <v>0.1704148827808</v>
      </c>
      <c r="U2651" s="122">
        <v>0.17464897965760001</v>
      </c>
      <c r="V2651" s="122">
        <v>0.18021086986000001</v>
      </c>
      <c r="W2651" s="122">
        <v>0.1101321543448</v>
      </c>
      <c r="X2651" s="122">
        <v>3.25487375276E-2</v>
      </c>
      <c r="Y2651" s="122">
        <v>5.3019567686400003E-2</v>
      </c>
      <c r="Z2651" s="122">
        <v>7.3369120840399996E-2</v>
      </c>
      <c r="AA2651" s="122">
        <v>2.78944981196E-2</v>
      </c>
      <c r="AB2651" s="122">
        <v>0.16069246374160001</v>
      </c>
      <c r="AC2651" s="122">
        <v>6.6993907058399998E-2</v>
      </c>
      <c r="AD2651" s="122">
        <v>9.1644859381599997E-2</v>
      </c>
      <c r="AE2651" s="122">
        <v>0.11640560274</v>
      </c>
      <c r="AF2651" s="122">
        <v>0.1499596906724</v>
      </c>
      <c r="AG2651" s="122">
        <v>0.1524464268796</v>
      </c>
      <c r="AH2651" s="122">
        <v>0.13520303676600001</v>
      </c>
      <c r="AI2651" s="122">
        <v>0.13043048669560001</v>
      </c>
      <c r="AJ2651" s="122">
        <v>0.12624167186400001</v>
      </c>
      <c r="AK2651" s="122">
        <v>0.1253426020308</v>
      </c>
      <c r="AL2651" s="122">
        <v>0</v>
      </c>
    </row>
    <row r="2652" spans="1:38" hidden="1" x14ac:dyDescent="0.25">
      <c r="A2652" s="122" t="s">
        <v>2003</v>
      </c>
      <c r="B2652" s="122">
        <v>1</v>
      </c>
      <c r="C2652" s="122" t="s">
        <v>2189</v>
      </c>
      <c r="D2652" s="122" t="s">
        <v>2092</v>
      </c>
      <c r="E2652" s="122">
        <v>49</v>
      </c>
      <c r="F2652" s="122">
        <v>1.5878449955199998E-2</v>
      </c>
      <c r="G2652" s="122">
        <v>1.8146799946800001E-2</v>
      </c>
      <c r="H2652" s="122">
        <v>2.04151499412E-2</v>
      </c>
      <c r="I2652" s="122">
        <v>2.60860249244E-2</v>
      </c>
      <c r="J2652" s="122">
        <v>3.2059346575200001E-2</v>
      </c>
      <c r="K2652" s="122">
        <v>3.6293599896399999E-2</v>
      </c>
      <c r="L2652" s="122">
        <v>4.1246164047200003E-2</v>
      </c>
      <c r="M2652" s="122">
        <v>4.5631640700800002E-2</v>
      </c>
      <c r="N2652" s="122">
        <v>4.9726503915199997E-2</v>
      </c>
      <c r="O2652" s="122">
        <v>5.5699825565999998E-2</v>
      </c>
      <c r="P2652" s="122">
        <v>6.2240234714000003E-2</v>
      </c>
      <c r="Q2652" s="122">
        <v>5.9559922928800003E-2</v>
      </c>
      <c r="R2652" s="122">
        <v>5.7149696912000003E-2</v>
      </c>
      <c r="S2652" s="122">
        <v>7.2417343678399998E-2</v>
      </c>
      <c r="T2652" s="122">
        <v>8.5505016304399994E-2</v>
      </c>
      <c r="U2652" s="122">
        <v>8.42321532584E-2</v>
      </c>
      <c r="V2652" s="122">
        <v>8.3549507269200005E-2</v>
      </c>
      <c r="W2652" s="122">
        <v>5.1298295182399999E-2</v>
      </c>
      <c r="X2652" s="122">
        <v>1.557631887E-2</v>
      </c>
      <c r="Y2652" s="122">
        <v>4.1224588873999997E-2</v>
      </c>
      <c r="Z2652" s="122">
        <v>6.5929295580400005E-2</v>
      </c>
      <c r="AA2652" s="122">
        <v>2.04897716912E-2</v>
      </c>
      <c r="AB2652" s="122">
        <v>2.06842294456E-2</v>
      </c>
      <c r="AC2652" s="122">
        <v>8.3439425756399996E-2</v>
      </c>
      <c r="AD2652" s="122">
        <v>7.7806341634000006E-2</v>
      </c>
      <c r="AE2652" s="122">
        <v>7.1142801716000001E-2</v>
      </c>
      <c r="AF2652" s="122">
        <v>6.78759358172E-2</v>
      </c>
      <c r="AG2652" s="122">
        <v>7.1025059811999997E-2</v>
      </c>
      <c r="AH2652" s="122">
        <v>6.4306666930800005E-2</v>
      </c>
      <c r="AI2652" s="122">
        <v>6.34106436292E-2</v>
      </c>
      <c r="AJ2652" s="122">
        <v>6.2818852896800004E-2</v>
      </c>
      <c r="AK2652" s="122">
        <v>6.3120143284800007E-2</v>
      </c>
      <c r="AL2652" s="122">
        <v>0</v>
      </c>
    </row>
    <row r="2653" spans="1:38" hidden="1" x14ac:dyDescent="0.25">
      <c r="A2653" s="122" t="s">
        <v>2003</v>
      </c>
      <c r="B2653" s="122">
        <v>1</v>
      </c>
      <c r="C2653" s="122" t="s">
        <v>2189</v>
      </c>
      <c r="D2653" s="122" t="s">
        <v>2093</v>
      </c>
      <c r="E2653" s="122">
        <v>49</v>
      </c>
      <c r="F2653" s="122">
        <v>9.0259302560000002E-4</v>
      </c>
      <c r="G2653" s="122">
        <v>1.0315348876E-3</v>
      </c>
      <c r="H2653" s="122">
        <v>1.1604767496E-3</v>
      </c>
      <c r="I2653" s="122">
        <v>1.4828314004E-3</v>
      </c>
      <c r="J2653" s="122">
        <v>1.8223783003999999E-3</v>
      </c>
      <c r="K2653" s="122">
        <v>2.0630697752E-3</v>
      </c>
      <c r="L2653" s="122">
        <v>2.3445928380000001E-3</v>
      </c>
      <c r="M2653" s="122">
        <v>2.5938804359999998E-3</v>
      </c>
      <c r="N2653" s="122">
        <v>2.8266484315999998E-3</v>
      </c>
      <c r="O2653" s="122">
        <v>3.1661953344E-3</v>
      </c>
      <c r="P2653" s="122">
        <v>3.5379776991999999E-3</v>
      </c>
      <c r="Q2653" s="122">
        <v>7.0671496784000002E-3</v>
      </c>
      <c r="R2653" s="122">
        <v>1.0696138009199999E-2</v>
      </c>
      <c r="S2653" s="122">
        <v>1.2339615203999999E-2</v>
      </c>
      <c r="T2653" s="122">
        <v>1.3398325152799999E-2</v>
      </c>
      <c r="U2653" s="122">
        <v>1.4181920975600001E-2</v>
      </c>
      <c r="V2653" s="122">
        <v>1.5079992597599999E-2</v>
      </c>
      <c r="W2653" s="122">
        <v>1.9475150248399999E-2</v>
      </c>
      <c r="X2653" s="122">
        <v>2.3610656131999998E-2</v>
      </c>
      <c r="Y2653" s="122">
        <v>1.5752995148799999E-2</v>
      </c>
      <c r="Z2653" s="122">
        <v>9.0758348855999992E-3</v>
      </c>
      <c r="AA2653" s="122">
        <v>4.9921411679999996E-3</v>
      </c>
      <c r="AB2653" s="122">
        <v>1.4550438473200001E-2</v>
      </c>
      <c r="AC2653" s="122">
        <v>8.3533311427999996E-3</v>
      </c>
      <c r="AD2653" s="122">
        <v>7.5580264087999997E-3</v>
      </c>
      <c r="AE2653" s="122">
        <v>6.6521280952E-3</v>
      </c>
      <c r="AF2653" s="122">
        <v>6.0381718992000002E-3</v>
      </c>
      <c r="AG2653" s="122">
        <v>6.2765965415999998E-3</v>
      </c>
      <c r="AH2653" s="122">
        <v>5.6565369587999997E-3</v>
      </c>
      <c r="AI2653" s="122">
        <v>5.5507653460000004E-3</v>
      </c>
      <c r="AJ2653" s="122">
        <v>5.4712329252000003E-3</v>
      </c>
      <c r="AK2653" s="122">
        <v>5.4786204115999998E-3</v>
      </c>
      <c r="AL2653" s="122">
        <v>0</v>
      </c>
    </row>
    <row r="2654" spans="1:38" hidden="1" x14ac:dyDescent="0.25">
      <c r="A2654" s="122" t="s">
        <v>2003</v>
      </c>
      <c r="B2654" s="122">
        <v>1</v>
      </c>
      <c r="C2654" s="122" t="s">
        <v>2189</v>
      </c>
      <c r="D2654" s="122" t="s">
        <v>2094</v>
      </c>
      <c r="E2654" s="122">
        <v>49</v>
      </c>
      <c r="F2654" s="122">
        <v>4.3886078712000003E-3</v>
      </c>
      <c r="G2654" s="122">
        <v>5.0155518532000003E-3</v>
      </c>
      <c r="H2654" s="122">
        <v>5.6424958352000003E-3</v>
      </c>
      <c r="I2654" s="122">
        <v>7.2098557888000004E-3</v>
      </c>
      <c r="J2654" s="122">
        <v>8.8608082751999995E-3</v>
      </c>
      <c r="K2654" s="122">
        <v>1.0031103706400001E-2</v>
      </c>
      <c r="L2654" s="122">
        <v>1.13999314016E-2</v>
      </c>
      <c r="M2654" s="122">
        <v>1.2612023099200001E-2</v>
      </c>
      <c r="N2654" s="122">
        <v>1.37437928236E-2</v>
      </c>
      <c r="O2654" s="122">
        <v>1.5394745307199999E-2</v>
      </c>
      <c r="P2654" s="122">
        <v>1.7202433788400001E-2</v>
      </c>
      <c r="Q2654" s="122">
        <v>1.3220226938799999E-2</v>
      </c>
      <c r="R2654" s="122">
        <v>9.2383025307999998E-3</v>
      </c>
      <c r="S2654" s="122">
        <v>1.6572716400799999E-2</v>
      </c>
      <c r="T2654" s="122">
        <v>2.4263291211600001E-2</v>
      </c>
      <c r="U2654" s="122">
        <v>3.9500715287599998E-2</v>
      </c>
      <c r="V2654" s="122">
        <v>5.5254565214800003E-2</v>
      </c>
      <c r="W2654" s="122">
        <v>4.7755438726799999E-2</v>
      </c>
      <c r="X2654" s="122">
        <v>3.8457491939999998E-2</v>
      </c>
      <c r="Y2654" s="122">
        <v>2.5154298750000002E-2</v>
      </c>
      <c r="Z2654" s="122">
        <v>1.3802109610800001E-2</v>
      </c>
      <c r="AA2654" s="122">
        <v>2.0639539298000002E-2</v>
      </c>
      <c r="AB2654" s="122">
        <v>3.6475953085599998E-2</v>
      </c>
      <c r="AC2654" s="122">
        <v>1.52626619852E-2</v>
      </c>
      <c r="AD2654" s="122">
        <v>3.0476552901200001E-2</v>
      </c>
      <c r="AE2654" s="122">
        <v>4.6023768792399999E-2</v>
      </c>
      <c r="AF2654" s="122">
        <v>6.5569995464399997E-2</v>
      </c>
      <c r="AG2654" s="122">
        <v>6.3053900585199996E-2</v>
      </c>
      <c r="AH2654" s="122">
        <v>5.3579540714E-2</v>
      </c>
      <c r="AI2654" s="122">
        <v>4.9241593699199997E-2</v>
      </c>
      <c r="AJ2654" s="122">
        <v>4.5087624372E-2</v>
      </c>
      <c r="AK2654" s="122">
        <v>4.5222988832000002E-2</v>
      </c>
      <c r="AL2654" s="122">
        <v>0</v>
      </c>
    </row>
    <row r="2655" spans="1:38" hidden="1" x14ac:dyDescent="0.25">
      <c r="A2655" s="122" t="s">
        <v>2003</v>
      </c>
      <c r="B2655" s="122">
        <v>1</v>
      </c>
      <c r="C2655" s="122" t="s">
        <v>2189</v>
      </c>
      <c r="D2655" s="122" t="s">
        <v>2095</v>
      </c>
      <c r="E2655" s="122">
        <v>49</v>
      </c>
      <c r="F2655" s="122">
        <v>1.910053992E-3</v>
      </c>
      <c r="G2655" s="122">
        <v>2.1829188472000001E-3</v>
      </c>
      <c r="H2655" s="122">
        <v>2.4557837024000002E-3</v>
      </c>
      <c r="I2655" s="122">
        <v>3.1379458431999999E-3</v>
      </c>
      <c r="J2655" s="122">
        <v>3.8564899632000001E-3</v>
      </c>
      <c r="K2655" s="122">
        <v>4.3658376944000002E-3</v>
      </c>
      <c r="L2655" s="122">
        <v>4.9615926304000003E-3</v>
      </c>
      <c r="M2655" s="122">
        <v>5.4891313512E-3</v>
      </c>
      <c r="N2655" s="122">
        <v>5.9817115372000004E-3</v>
      </c>
      <c r="O2655" s="122">
        <v>6.7002556571999997E-3</v>
      </c>
      <c r="P2655" s="122">
        <v>7.4870159924000004E-3</v>
      </c>
      <c r="Q2655" s="122">
        <v>7.1683526683999996E-3</v>
      </c>
      <c r="R2655" s="122">
        <v>6.8822647656E-3</v>
      </c>
      <c r="S2655" s="122">
        <v>1.1268516375200001E-2</v>
      </c>
      <c r="T2655" s="122">
        <v>1.5763186154800001E-2</v>
      </c>
      <c r="U2655" s="122">
        <v>1.2471210326400001E-2</v>
      </c>
      <c r="V2655" s="122">
        <v>9.2196507031999993E-3</v>
      </c>
      <c r="W2655" s="122">
        <v>5.2912938287999998E-3</v>
      </c>
      <c r="X2655" s="122">
        <v>9.6667534880000002E-4</v>
      </c>
      <c r="Y2655" s="122">
        <v>3.4226979920000001E-3</v>
      </c>
      <c r="Z2655" s="122">
        <v>5.7718819115999999E-3</v>
      </c>
      <c r="AA2655" s="122">
        <v>3.2954776803199998E-2</v>
      </c>
      <c r="AB2655" s="122">
        <v>1.27535796164E-2</v>
      </c>
      <c r="AC2655" s="122">
        <v>5.3405333100000002E-3</v>
      </c>
      <c r="AD2655" s="122">
        <v>3.6523115075999999E-3</v>
      </c>
      <c r="AE2655" s="122">
        <v>1.8554865364000001E-3</v>
      </c>
      <c r="AF2655" s="122">
        <v>0</v>
      </c>
      <c r="AG2655" s="122">
        <v>0</v>
      </c>
      <c r="AH2655" s="122">
        <v>0</v>
      </c>
      <c r="AI2655" s="122">
        <v>0</v>
      </c>
      <c r="AJ2655" s="122">
        <v>0</v>
      </c>
      <c r="AK2655" s="122">
        <v>0</v>
      </c>
      <c r="AL2655" s="122">
        <v>0</v>
      </c>
    </row>
    <row r="2656" spans="1:38" hidden="1" x14ac:dyDescent="0.25">
      <c r="A2656" s="122" t="s">
        <v>2003</v>
      </c>
      <c r="B2656" s="122">
        <v>1</v>
      </c>
      <c r="C2656" s="122" t="s">
        <v>2189</v>
      </c>
      <c r="D2656" s="122" t="s">
        <v>2096</v>
      </c>
      <c r="E2656" s="122">
        <v>49</v>
      </c>
      <c r="F2656" s="122">
        <v>1.03416434632E-2</v>
      </c>
      <c r="G2656" s="122">
        <v>1.1819021101999999E-2</v>
      </c>
      <c r="H2656" s="122">
        <v>1.32963987408E-2</v>
      </c>
      <c r="I2656" s="122">
        <v>1.69898428336E-2</v>
      </c>
      <c r="J2656" s="122">
        <v>2.0880270614E-2</v>
      </c>
      <c r="K2656" s="122">
        <v>2.3638042203999999E-2</v>
      </c>
      <c r="L2656" s="122">
        <v>2.6863650046800001E-2</v>
      </c>
      <c r="M2656" s="122">
        <v>2.97199134792E-2</v>
      </c>
      <c r="N2656" s="122">
        <v>3.2386900215599999E-2</v>
      </c>
      <c r="O2656" s="122">
        <v>3.62773279932E-2</v>
      </c>
      <c r="P2656" s="122">
        <v>4.0537100184000002E-2</v>
      </c>
      <c r="Q2656" s="122">
        <v>4.2246820490000003E-2</v>
      </c>
      <c r="R2656" s="122">
        <v>4.4211723614799997E-2</v>
      </c>
      <c r="S2656" s="122">
        <v>5.0389687042800002E-2</v>
      </c>
      <c r="T2656" s="122">
        <v>5.4060977644800001E-2</v>
      </c>
      <c r="U2656" s="122">
        <v>5.8227311685199998E-2</v>
      </c>
      <c r="V2656" s="122">
        <v>6.2878017792800001E-2</v>
      </c>
      <c r="W2656" s="122">
        <v>6.9495115793600001E-2</v>
      </c>
      <c r="X2656" s="122">
        <v>7.4609171221200005E-2</v>
      </c>
      <c r="Y2656" s="122">
        <v>5.8605081600800003E-2</v>
      </c>
      <c r="Z2656" s="122">
        <v>4.5838309308400001E-2</v>
      </c>
      <c r="AA2656" s="122">
        <v>3.7154510150799999E-2</v>
      </c>
      <c r="AB2656" s="122">
        <v>5.0122598556799999E-2</v>
      </c>
      <c r="AC2656" s="122">
        <v>5.0390055500400002E-2</v>
      </c>
      <c r="AD2656" s="122">
        <v>5.3893758575999998E-2</v>
      </c>
      <c r="AE2656" s="122">
        <v>5.6996985323600001E-2</v>
      </c>
      <c r="AF2656" s="122">
        <v>6.3587390991600004E-2</v>
      </c>
      <c r="AG2656" s="122">
        <v>5.7129778495999997E-2</v>
      </c>
      <c r="AH2656" s="122">
        <v>4.5784846939999999E-2</v>
      </c>
      <c r="AI2656" s="122">
        <v>3.9068174387199998E-2</v>
      </c>
      <c r="AJ2656" s="122">
        <v>3.2450465012000003E-2</v>
      </c>
      <c r="AK2656" s="122">
        <v>3.2335065028000001E-2</v>
      </c>
      <c r="AL2656" s="122">
        <v>0</v>
      </c>
    </row>
    <row r="2657" spans="1:38" hidden="1" x14ac:dyDescent="0.25">
      <c r="A2657" s="122" t="s">
        <v>2003</v>
      </c>
      <c r="B2657" s="122">
        <v>1</v>
      </c>
      <c r="C2657" s="122" t="s">
        <v>2189</v>
      </c>
      <c r="D2657" s="122" t="s">
        <v>2097</v>
      </c>
      <c r="E2657" s="122">
        <v>49</v>
      </c>
      <c r="F2657" s="122">
        <v>7.7528060876000003E-3</v>
      </c>
      <c r="G2657" s="122">
        <v>8.8603498144000006E-3</v>
      </c>
      <c r="H2657" s="122">
        <v>9.9678935412E-3</v>
      </c>
      <c r="I2657" s="122">
        <v>1.2736752859599999E-2</v>
      </c>
      <c r="J2657" s="122">
        <v>1.5653284673599999E-2</v>
      </c>
      <c r="K2657" s="122">
        <v>1.7720699628800001E-2</v>
      </c>
      <c r="L2657" s="122">
        <v>2.01388367656E-2</v>
      </c>
      <c r="M2657" s="122">
        <v>2.2280087970000001E-2</v>
      </c>
      <c r="N2657" s="122">
        <v>2.4279444366800001E-2</v>
      </c>
      <c r="O2657" s="122">
        <v>2.71959761808E-2</v>
      </c>
      <c r="P2657" s="122">
        <v>3.0389393924400002E-2</v>
      </c>
      <c r="Q2657" s="122">
        <v>3.72769717544E-2</v>
      </c>
      <c r="R2657" s="122">
        <v>4.4484464584000002E-2</v>
      </c>
      <c r="S2657" s="122">
        <v>4.4703739578400001E-2</v>
      </c>
      <c r="T2657" s="122">
        <v>4.1527731394799997E-2</v>
      </c>
      <c r="U2657" s="122">
        <v>4.3973142116400001E-2</v>
      </c>
      <c r="V2657" s="122">
        <v>4.6773740442799999E-2</v>
      </c>
      <c r="W2657" s="122">
        <v>4.77165323824E-2</v>
      </c>
      <c r="X2657" s="122">
        <v>4.7398363068E-2</v>
      </c>
      <c r="Y2657" s="122">
        <v>4.3042267718800001E-2</v>
      </c>
      <c r="Z2657" s="122">
        <v>4.0418179611599998E-2</v>
      </c>
      <c r="AA2657" s="122">
        <v>4.7302277548400003E-2</v>
      </c>
      <c r="AB2657" s="122">
        <v>7.1482495820400005E-2</v>
      </c>
      <c r="AC2657" s="122">
        <v>3.0781554795600002E-2</v>
      </c>
      <c r="AD2657" s="122">
        <v>4.3056453112400001E-2</v>
      </c>
      <c r="AE2657" s="122">
        <v>5.5412267954399998E-2</v>
      </c>
      <c r="AF2657" s="122">
        <v>7.2005581379200004E-2</v>
      </c>
      <c r="AG2657" s="122">
        <v>8.1500789784399993E-2</v>
      </c>
      <c r="AH2657" s="122">
        <v>7.76779809204E-2</v>
      </c>
      <c r="AI2657" s="122">
        <v>8.0572301297599999E-2</v>
      </c>
      <c r="AJ2657" s="122">
        <v>8.3911074794400006E-2</v>
      </c>
      <c r="AK2657" s="122">
        <v>8.3958721635600003E-2</v>
      </c>
      <c r="AL2657" s="122">
        <v>0</v>
      </c>
    </row>
    <row r="2658" spans="1:38" hidden="1" x14ac:dyDescent="0.25">
      <c r="A2658" s="122" t="s">
        <v>2003</v>
      </c>
      <c r="B2658" s="122">
        <v>1</v>
      </c>
      <c r="C2658" s="122" t="s">
        <v>2189</v>
      </c>
      <c r="D2658" s="122" t="s">
        <v>2098</v>
      </c>
      <c r="E2658" s="122">
        <v>49</v>
      </c>
      <c r="F2658" s="122">
        <v>2.2678485535999999E-3</v>
      </c>
      <c r="G2658" s="122">
        <v>2.5918269187999998E-3</v>
      </c>
      <c r="H2658" s="122">
        <v>2.9158052812E-3</v>
      </c>
      <c r="I2658" s="122">
        <v>3.7257511928000002E-3</v>
      </c>
      <c r="J2658" s="122">
        <v>4.578894222E-3</v>
      </c>
      <c r="K2658" s="122">
        <v>5.1836538347999998E-3</v>
      </c>
      <c r="L2658" s="122">
        <v>5.8910065984000004E-3</v>
      </c>
      <c r="M2658" s="122">
        <v>6.5173647699999998E-3</v>
      </c>
      <c r="N2658" s="122">
        <v>7.1022159123999996E-3</v>
      </c>
      <c r="O2658" s="122">
        <v>7.9553589416000003E-3</v>
      </c>
      <c r="P2658" s="122">
        <v>8.8894965599999997E-3</v>
      </c>
      <c r="Q2658" s="122">
        <v>9.9702415932000008E-3</v>
      </c>
      <c r="R2658" s="122">
        <v>1.11231395856E-2</v>
      </c>
      <c r="S2658" s="122">
        <v>1.22155812044E-2</v>
      </c>
      <c r="T2658" s="122">
        <v>1.2610126216800001E-2</v>
      </c>
      <c r="U2658" s="122">
        <v>1.26717566724E-2</v>
      </c>
      <c r="V2658" s="122">
        <v>1.28260092716E-2</v>
      </c>
      <c r="W2658" s="122">
        <v>1.20084054608E-2</v>
      </c>
      <c r="X2658" s="122">
        <v>1.08063923604E-2</v>
      </c>
      <c r="Y2658" s="122">
        <v>8.5412903687999992E-3</v>
      </c>
      <c r="Z2658" s="122">
        <v>6.7421246004000001E-3</v>
      </c>
      <c r="AA2658" s="122">
        <v>2.9514450671999999E-3</v>
      </c>
      <c r="AB2658" s="122">
        <v>2.1221604460000001E-3</v>
      </c>
      <c r="AC2658" s="122">
        <v>5.3680790715999998E-3</v>
      </c>
      <c r="AD2658" s="122">
        <v>3.816831788E-3</v>
      </c>
      <c r="AE2658" s="122">
        <v>2.1611009224000001E-3</v>
      </c>
      <c r="AF2658" s="122">
        <v>4.7669778239999998E-4</v>
      </c>
      <c r="AG2658" s="122">
        <v>3.1453866108E-3</v>
      </c>
      <c r="AH2658" s="122">
        <v>4.5191447336000003E-3</v>
      </c>
      <c r="AI2658" s="122">
        <v>6.1662300587999996E-3</v>
      </c>
      <c r="AJ2658" s="122">
        <v>7.8677904536000008E-3</v>
      </c>
      <c r="AK2658" s="122">
        <v>7.9395657907999993E-3</v>
      </c>
      <c r="AL2658" s="122">
        <v>0</v>
      </c>
    </row>
    <row r="2659" spans="1:38" hidden="1" x14ac:dyDescent="0.25">
      <c r="A2659" s="122" t="s">
        <v>2003</v>
      </c>
      <c r="B2659" s="122">
        <v>1</v>
      </c>
      <c r="C2659" s="122" t="s">
        <v>2189</v>
      </c>
      <c r="D2659" s="122" t="s">
        <v>2169</v>
      </c>
      <c r="E2659" s="122">
        <v>49</v>
      </c>
      <c r="F2659" s="122">
        <v>0</v>
      </c>
      <c r="G2659" s="122">
        <v>0</v>
      </c>
      <c r="H2659" s="122">
        <v>0</v>
      </c>
      <c r="I2659" s="122">
        <v>0</v>
      </c>
      <c r="J2659" s="122">
        <v>0</v>
      </c>
      <c r="K2659" s="122">
        <v>0</v>
      </c>
      <c r="L2659" s="122">
        <v>0</v>
      </c>
      <c r="M2659" s="122">
        <v>0</v>
      </c>
      <c r="N2659" s="122">
        <v>0</v>
      </c>
      <c r="O2659" s="122">
        <v>0</v>
      </c>
      <c r="P2659" s="122">
        <v>0</v>
      </c>
      <c r="Q2659" s="122">
        <v>0</v>
      </c>
      <c r="R2659" s="122">
        <v>0</v>
      </c>
      <c r="S2659" s="122">
        <v>0</v>
      </c>
      <c r="T2659" s="122">
        <v>0</v>
      </c>
      <c r="U2659" s="122">
        <v>0</v>
      </c>
      <c r="V2659" s="122">
        <v>0</v>
      </c>
      <c r="W2659" s="122">
        <v>0</v>
      </c>
      <c r="X2659" s="122">
        <v>0</v>
      </c>
      <c r="Y2659" s="122">
        <v>0</v>
      </c>
      <c r="Z2659" s="122">
        <v>0</v>
      </c>
      <c r="AA2659" s="122">
        <v>0</v>
      </c>
      <c r="AB2659" s="122">
        <v>0</v>
      </c>
      <c r="AC2659" s="122">
        <v>0</v>
      </c>
      <c r="AD2659" s="122">
        <v>0</v>
      </c>
      <c r="AE2659" s="122">
        <v>0</v>
      </c>
      <c r="AF2659" s="122">
        <v>0</v>
      </c>
      <c r="AG2659" s="122">
        <v>0</v>
      </c>
      <c r="AH2659" s="122">
        <v>0</v>
      </c>
      <c r="AI2659" s="122">
        <v>0</v>
      </c>
      <c r="AJ2659" s="122">
        <v>0</v>
      </c>
      <c r="AK2659" s="122">
        <v>0</v>
      </c>
      <c r="AL2659" s="122">
        <v>0</v>
      </c>
    </row>
    <row r="2660" spans="1:38" hidden="1" x14ac:dyDescent="0.25">
      <c r="A2660" s="122" t="s">
        <v>2003</v>
      </c>
      <c r="B2660" s="122">
        <v>1</v>
      </c>
      <c r="C2660" s="122" t="s">
        <v>2189</v>
      </c>
      <c r="D2660" s="122" t="s">
        <v>2099</v>
      </c>
      <c r="E2660" s="122">
        <v>49</v>
      </c>
      <c r="F2660" s="122">
        <v>1.12625557856E-2</v>
      </c>
      <c r="G2660" s="122">
        <v>1.2871492328799999E-2</v>
      </c>
      <c r="H2660" s="122">
        <v>1.44804288692E-2</v>
      </c>
      <c r="I2660" s="122">
        <v>1.85027702216E-2</v>
      </c>
      <c r="J2660" s="122">
        <v>2.2739636444000001E-2</v>
      </c>
      <c r="K2660" s="122">
        <v>2.5742984654799999E-2</v>
      </c>
      <c r="L2660" s="122">
        <v>2.92558294364E-2</v>
      </c>
      <c r="M2660" s="122">
        <v>3.2366440080800002E-2</v>
      </c>
      <c r="N2660" s="122">
        <v>3.5270919140800001E-2</v>
      </c>
      <c r="O2660" s="122">
        <v>3.9507785365999998E-2</v>
      </c>
      <c r="P2660" s="122">
        <v>4.4146885725600001E-2</v>
      </c>
      <c r="Q2660" s="122">
        <v>4.3779393243600001E-2</v>
      </c>
      <c r="R2660" s="122">
        <v>4.3638657859999999E-2</v>
      </c>
      <c r="S2660" s="122">
        <v>4.76898244088E-2</v>
      </c>
      <c r="T2660" s="122">
        <v>4.8968802637999999E-2</v>
      </c>
      <c r="U2660" s="122">
        <v>4.8239832785199999E-2</v>
      </c>
      <c r="V2660" s="122">
        <v>4.7848880788800001E-2</v>
      </c>
      <c r="W2660" s="122">
        <v>3.8449932410399998E-2</v>
      </c>
      <c r="X2660" s="122">
        <v>2.73889618772E-2</v>
      </c>
      <c r="Y2660" s="122">
        <v>1.93092163992E-2</v>
      </c>
      <c r="Z2660" s="122">
        <v>1.2541045034E-2</v>
      </c>
      <c r="AA2660" s="122">
        <v>0.197934349984</v>
      </c>
      <c r="AB2660" s="122">
        <v>6.8585522112800001E-2</v>
      </c>
      <c r="AC2660" s="122">
        <v>2.861536559E-2</v>
      </c>
      <c r="AD2660" s="122">
        <v>9.7241079440400002E-2</v>
      </c>
      <c r="AE2660" s="122">
        <v>0.1677799201288</v>
      </c>
      <c r="AF2660" s="122">
        <v>0.25415476118480002</v>
      </c>
      <c r="AG2660" s="122">
        <v>0.23279785166120001</v>
      </c>
      <c r="AH2660" s="122">
        <v>0.189844098766</v>
      </c>
      <c r="AI2660" s="122">
        <v>0.16578035601400001</v>
      </c>
      <c r="AJ2660" s="122">
        <v>0.14220023997199999</v>
      </c>
      <c r="AK2660" s="122">
        <v>0.14221676016519999</v>
      </c>
      <c r="AL2660" s="122">
        <v>0</v>
      </c>
    </row>
    <row r="2661" spans="1:38" hidden="1" x14ac:dyDescent="0.25">
      <c r="A2661" s="122" t="s">
        <v>2003</v>
      </c>
      <c r="B2661" s="122">
        <v>1</v>
      </c>
      <c r="C2661" s="122" t="s">
        <v>2189</v>
      </c>
      <c r="D2661" s="122" t="s">
        <v>2100</v>
      </c>
      <c r="E2661" s="122">
        <v>49</v>
      </c>
      <c r="F2661" s="122">
        <v>7.9103252843999994E-3</v>
      </c>
      <c r="G2661" s="122">
        <v>9.0403717543999992E-3</v>
      </c>
      <c r="H2661" s="122">
        <v>1.0170418224400001E-2</v>
      </c>
      <c r="I2661" s="122">
        <v>1.2995534398000001E-2</v>
      </c>
      <c r="J2661" s="122">
        <v>1.59713234324E-2</v>
      </c>
      <c r="K2661" s="122">
        <v>1.8080743508799998E-2</v>
      </c>
      <c r="L2661" s="122">
        <v>2.0548011635200002E-2</v>
      </c>
      <c r="M2661" s="122">
        <v>2.2732768141999999E-2</v>
      </c>
      <c r="N2661" s="122">
        <v>2.4772746863199999E-2</v>
      </c>
      <c r="O2661" s="122">
        <v>2.7748535897599999E-2</v>
      </c>
      <c r="P2661" s="122">
        <v>3.1006836551600001E-2</v>
      </c>
      <c r="Q2661" s="122">
        <v>3.5065002330399997E-2</v>
      </c>
      <c r="R2661" s="122">
        <v>3.9381458619999997E-2</v>
      </c>
      <c r="S2661" s="122">
        <v>4.4753054631600002E-2</v>
      </c>
      <c r="T2661" s="122">
        <v>4.7872706417199998E-2</v>
      </c>
      <c r="U2661" s="122">
        <v>4.7039508801600002E-2</v>
      </c>
      <c r="V2661" s="122">
        <v>4.6534066401200003E-2</v>
      </c>
      <c r="W2661" s="122">
        <v>6.5576738583999997E-2</v>
      </c>
      <c r="X2661" s="122">
        <v>8.4014922367599998E-2</v>
      </c>
      <c r="Y2661" s="122">
        <v>5.8519894249600003E-2</v>
      </c>
      <c r="Z2661" s="122">
        <v>3.7087782396000003E-2</v>
      </c>
      <c r="AA2661" s="122">
        <v>1.2542587433600001E-2</v>
      </c>
      <c r="AB2661" s="122">
        <v>1.8981959676400002E-2</v>
      </c>
      <c r="AC2661" s="122">
        <v>2.1878596207999999E-2</v>
      </c>
      <c r="AD2661" s="122">
        <v>2.6612433433600001E-2</v>
      </c>
      <c r="AE2661" s="122">
        <v>3.1275587649599999E-2</v>
      </c>
      <c r="AF2661" s="122">
        <v>3.8120818058400001E-2</v>
      </c>
      <c r="AG2661" s="122">
        <v>3.9893858493999998E-2</v>
      </c>
      <c r="AH2661" s="122">
        <v>3.6123011332799999E-2</v>
      </c>
      <c r="AI2661" s="122">
        <v>3.5622539758399997E-2</v>
      </c>
      <c r="AJ2661" s="122">
        <v>3.529302007E-2</v>
      </c>
      <c r="AK2661" s="122">
        <v>3.5357699658400001E-2</v>
      </c>
      <c r="AL2661" s="122">
        <v>0</v>
      </c>
    </row>
    <row r="2662" spans="1:38" hidden="1" x14ac:dyDescent="0.25">
      <c r="A2662" s="122" t="s">
        <v>2003</v>
      </c>
      <c r="B2662" s="122">
        <v>1</v>
      </c>
      <c r="C2662" s="122" t="s">
        <v>2189</v>
      </c>
      <c r="D2662" s="122" t="s">
        <v>2101</v>
      </c>
      <c r="E2662" s="122">
        <v>49</v>
      </c>
      <c r="F2662" s="122">
        <v>1.3069012154800001E-2</v>
      </c>
      <c r="G2662" s="122">
        <v>1.49360138928E-2</v>
      </c>
      <c r="H2662" s="122">
        <v>1.6803015628E-2</v>
      </c>
      <c r="I2662" s="122">
        <v>2.1470519971599999E-2</v>
      </c>
      <c r="J2662" s="122">
        <v>2.6386957875600001E-2</v>
      </c>
      <c r="K2662" s="122">
        <v>2.9872027785600001E-2</v>
      </c>
      <c r="L2662" s="122">
        <v>3.39483149096E-2</v>
      </c>
      <c r="M2662" s="122">
        <v>3.7557851601200003E-2</v>
      </c>
      <c r="N2662" s="122">
        <v>4.0928194252399998E-2</v>
      </c>
      <c r="O2662" s="122">
        <v>4.5844632159199997E-2</v>
      </c>
      <c r="P2662" s="122">
        <v>5.1227820498400002E-2</v>
      </c>
      <c r="Q2662" s="122">
        <v>4.9649367585999998E-2</v>
      </c>
      <c r="R2662" s="122">
        <v>4.8307612284400003E-2</v>
      </c>
      <c r="S2662" s="122">
        <v>5.5530042296400003E-2</v>
      </c>
      <c r="T2662" s="122">
        <v>6.0082317066799999E-2</v>
      </c>
      <c r="U2662" s="122">
        <v>5.9187906836800003E-2</v>
      </c>
      <c r="V2662" s="122">
        <v>5.8708227930800001E-2</v>
      </c>
      <c r="W2662" s="122">
        <v>4.58363593296E-2</v>
      </c>
      <c r="X2662" s="122">
        <v>3.0877167703199999E-2</v>
      </c>
      <c r="Y2662" s="122">
        <v>5.3659997501599999E-2</v>
      </c>
      <c r="Z2662" s="122">
        <v>7.6139896333199994E-2</v>
      </c>
      <c r="AA2662" s="122">
        <v>1.28822004668E-2</v>
      </c>
      <c r="AB2662" s="122">
        <v>4.0249965506800003E-2</v>
      </c>
      <c r="AC2662" s="122">
        <v>8.0227800987600004E-2</v>
      </c>
      <c r="AD2662" s="122">
        <v>6.4606219700399994E-2</v>
      </c>
      <c r="AE2662" s="122">
        <v>4.7666020163999998E-2</v>
      </c>
      <c r="AF2662" s="122">
        <v>3.18697512616E-2</v>
      </c>
      <c r="AG2662" s="122">
        <v>3.7790444661199997E-2</v>
      </c>
      <c r="AH2662" s="122">
        <v>3.7020913126399997E-2</v>
      </c>
      <c r="AI2662" s="122">
        <v>3.9375283665200003E-2</v>
      </c>
      <c r="AJ2662" s="122">
        <v>4.1960346744400003E-2</v>
      </c>
      <c r="AK2662" s="122">
        <v>4.2129201015999998E-2</v>
      </c>
      <c r="AL2662" s="122">
        <v>0</v>
      </c>
    </row>
    <row r="2663" spans="1:38" hidden="1" x14ac:dyDescent="0.25">
      <c r="A2663" s="122" t="s">
        <v>2003</v>
      </c>
      <c r="B2663" s="122">
        <v>1</v>
      </c>
      <c r="C2663" s="122" t="s">
        <v>2189</v>
      </c>
      <c r="D2663" s="122" t="s">
        <v>2135</v>
      </c>
      <c r="E2663" s="122">
        <v>49</v>
      </c>
      <c r="F2663" s="122">
        <v>0</v>
      </c>
      <c r="G2663" s="122">
        <v>0</v>
      </c>
      <c r="H2663" s="122">
        <v>0</v>
      </c>
      <c r="I2663" s="122">
        <v>0</v>
      </c>
      <c r="J2663" s="122">
        <v>0</v>
      </c>
      <c r="K2663" s="122">
        <v>0</v>
      </c>
      <c r="L2663" s="122">
        <v>0</v>
      </c>
      <c r="M2663" s="122">
        <v>0</v>
      </c>
      <c r="N2663" s="122">
        <v>0</v>
      </c>
      <c r="O2663" s="122">
        <v>0</v>
      </c>
      <c r="P2663" s="122">
        <v>0</v>
      </c>
      <c r="Q2663" s="122">
        <v>0</v>
      </c>
      <c r="R2663" s="122">
        <v>0</v>
      </c>
      <c r="S2663" s="122">
        <v>0</v>
      </c>
      <c r="T2663" s="122">
        <v>0</v>
      </c>
      <c r="U2663" s="122">
        <v>0</v>
      </c>
      <c r="V2663" s="122">
        <v>0</v>
      </c>
      <c r="W2663" s="122">
        <v>0</v>
      </c>
      <c r="X2663" s="122">
        <v>0</v>
      </c>
      <c r="Y2663" s="122">
        <v>0</v>
      </c>
      <c r="Z2663" s="122">
        <v>0</v>
      </c>
      <c r="AA2663" s="122">
        <v>0</v>
      </c>
      <c r="AB2663" s="122">
        <v>0</v>
      </c>
      <c r="AC2663" s="122">
        <v>0</v>
      </c>
      <c r="AD2663" s="122">
        <v>0</v>
      </c>
      <c r="AE2663" s="122">
        <v>0</v>
      </c>
      <c r="AF2663" s="122">
        <v>0</v>
      </c>
      <c r="AG2663" s="122">
        <v>0</v>
      </c>
      <c r="AH2663" s="122">
        <v>0</v>
      </c>
      <c r="AI2663" s="122">
        <v>0</v>
      </c>
      <c r="AJ2663" s="122">
        <v>0</v>
      </c>
      <c r="AK2663" s="122">
        <v>0</v>
      </c>
      <c r="AL2663" s="122">
        <v>0</v>
      </c>
    </row>
    <row r="2664" spans="1:38" hidden="1" x14ac:dyDescent="0.25">
      <c r="A2664" s="122" t="s">
        <v>2003</v>
      </c>
      <c r="B2664" s="122">
        <v>1</v>
      </c>
      <c r="C2664" s="122" t="s">
        <v>2189</v>
      </c>
      <c r="D2664" s="122" t="s">
        <v>2102</v>
      </c>
      <c r="E2664" s="122">
        <v>49</v>
      </c>
      <c r="F2664" s="122">
        <v>2.3534277423999999E-3</v>
      </c>
      <c r="G2664" s="122">
        <v>2.6896317055999999E-3</v>
      </c>
      <c r="H2664" s="122">
        <v>3.0258356716000002E-3</v>
      </c>
      <c r="I2664" s="122">
        <v>3.8663455796000001E-3</v>
      </c>
      <c r="J2664" s="122">
        <v>4.7516826812000002E-3</v>
      </c>
      <c r="K2664" s="122">
        <v>5.3792634139999997E-3</v>
      </c>
      <c r="L2664" s="122">
        <v>6.1133087343999996E-3</v>
      </c>
      <c r="M2664" s="122">
        <v>6.7633030639999998E-3</v>
      </c>
      <c r="N2664" s="122">
        <v>7.3702240611999998E-3</v>
      </c>
      <c r="O2664" s="122">
        <v>8.2555611656000005E-3</v>
      </c>
      <c r="P2664" s="122">
        <v>9.2249492579999995E-3</v>
      </c>
      <c r="Q2664" s="122">
        <v>4.7250790439999999E-3</v>
      </c>
      <c r="R2664" s="122">
        <v>1.7111548439999999E-4</v>
      </c>
      <c r="S2664" s="122">
        <v>5.4197067959999999E-4</v>
      </c>
      <c r="T2664" s="122">
        <v>9.5363994599999996E-4</v>
      </c>
      <c r="U2664" s="122">
        <v>1.8007442656000001E-3</v>
      </c>
      <c r="V2664" s="122">
        <v>2.6736987031999999E-3</v>
      </c>
      <c r="W2664" s="122">
        <v>3.465550424E-3</v>
      </c>
      <c r="X2664" s="122">
        <v>4.2118174700000004E-3</v>
      </c>
      <c r="Y2664" s="122">
        <v>3.9172698992000002E-3</v>
      </c>
      <c r="Z2664" s="122">
        <v>3.771459216E-3</v>
      </c>
      <c r="AA2664" s="122">
        <v>2.9217051920000001E-4</v>
      </c>
      <c r="AB2664" s="122">
        <v>1.0187038428000001E-3</v>
      </c>
      <c r="AC2664" s="122">
        <v>3.4516205584000001E-3</v>
      </c>
      <c r="AD2664" s="122">
        <v>6.5846859932000004E-3</v>
      </c>
      <c r="AE2664" s="122">
        <v>9.7832535639999999E-3</v>
      </c>
      <c r="AF2664" s="122">
        <v>1.3822245275999999E-2</v>
      </c>
      <c r="AG2664" s="122">
        <v>1.3021891503599999E-2</v>
      </c>
      <c r="AH2664" s="122">
        <v>1.0879743498400001E-2</v>
      </c>
      <c r="AI2664" s="122">
        <v>9.796649268E-3</v>
      </c>
      <c r="AJ2664" s="122">
        <v>8.7469991279999996E-3</v>
      </c>
      <c r="AK2664" s="122">
        <v>8.7422208468000001E-3</v>
      </c>
      <c r="AL2664" s="122">
        <v>0</v>
      </c>
    </row>
    <row r="2665" spans="1:38" hidden="1" x14ac:dyDescent="0.25">
      <c r="A2665" s="122" t="s">
        <v>2003</v>
      </c>
      <c r="B2665" s="122">
        <v>1</v>
      </c>
      <c r="C2665" s="122" t="s">
        <v>2189</v>
      </c>
      <c r="D2665" s="122" t="s">
        <v>2103</v>
      </c>
      <c r="E2665" s="122">
        <v>49</v>
      </c>
      <c r="F2665" s="122">
        <v>7.0282234680000004E-4</v>
      </c>
      <c r="G2665" s="122">
        <v>8.0322553920000005E-4</v>
      </c>
      <c r="H2665" s="122">
        <v>9.0362873160000005E-4</v>
      </c>
      <c r="I2665" s="122">
        <v>1.1546367140000001E-3</v>
      </c>
      <c r="J2665" s="122">
        <v>1.4190317876E-3</v>
      </c>
      <c r="K2665" s="122">
        <v>1.6064510784000001E-3</v>
      </c>
      <c r="L2665" s="122">
        <v>1.8256647163999999E-3</v>
      </c>
      <c r="M2665" s="122">
        <v>2.0197775556E-3</v>
      </c>
      <c r="N2665" s="122">
        <v>2.2010270716000002E-3</v>
      </c>
      <c r="O2665" s="122">
        <v>2.4654221452000001E-3</v>
      </c>
      <c r="P2665" s="122">
        <v>2.7549180148000001E-3</v>
      </c>
      <c r="Q2665" s="122">
        <v>3.1753766771999998E-3</v>
      </c>
      <c r="R2665" s="122">
        <v>3.6201582815999999E-3</v>
      </c>
      <c r="S2665" s="122">
        <v>4.0000244256000001E-3</v>
      </c>
      <c r="T2665" s="122">
        <v>4.1562925600000002E-3</v>
      </c>
      <c r="U2665" s="122">
        <v>4.2791533595999999E-3</v>
      </c>
      <c r="V2665" s="122">
        <v>4.4348363808000002E-3</v>
      </c>
      <c r="W2665" s="122">
        <v>3.3789726151999999E-3</v>
      </c>
      <c r="X2665" s="122">
        <v>2.1624332911999999E-3</v>
      </c>
      <c r="Y2665" s="122">
        <v>1.3387010364000001E-3</v>
      </c>
      <c r="Z2665" s="122">
        <v>6.2890119039999998E-4</v>
      </c>
      <c r="AA2665" s="122">
        <v>4.2233453555999998E-3</v>
      </c>
      <c r="AB2665" s="122">
        <v>4.0070739239999997E-3</v>
      </c>
      <c r="AC2665" s="122">
        <v>1.1707950156000001E-3</v>
      </c>
      <c r="AD2665" s="122">
        <v>2.5116529424E-2</v>
      </c>
      <c r="AE2665" s="122">
        <v>4.9819552221599998E-2</v>
      </c>
      <c r="AF2665" s="122">
        <v>7.9565736174400006E-2</v>
      </c>
      <c r="AG2665" s="122">
        <v>7.3066937157200001E-2</v>
      </c>
      <c r="AH2665" s="122">
        <v>5.9720334340799999E-2</v>
      </c>
      <c r="AI2665" s="122">
        <v>5.2303882394400002E-2</v>
      </c>
      <c r="AJ2665" s="122">
        <v>4.5042536747599997E-2</v>
      </c>
      <c r="AK2665" s="122">
        <v>4.5874312304799998E-2</v>
      </c>
      <c r="AL2665" s="122">
        <v>0</v>
      </c>
    </row>
    <row r="2666" spans="1:38" hidden="1" x14ac:dyDescent="0.25">
      <c r="A2666" s="122" t="s">
        <v>2003</v>
      </c>
      <c r="B2666" s="122">
        <v>1</v>
      </c>
      <c r="C2666" s="122" t="s">
        <v>2189</v>
      </c>
      <c r="D2666" s="122" t="s">
        <v>2104</v>
      </c>
      <c r="E2666" s="122">
        <v>49</v>
      </c>
      <c r="F2666" s="122">
        <v>1.17337093468E-2</v>
      </c>
      <c r="G2666" s="122">
        <v>1.34099535388E-2</v>
      </c>
      <c r="H2666" s="122">
        <v>1.5086197730799999E-2</v>
      </c>
      <c r="I2666" s="122">
        <v>1.9276808210799998E-2</v>
      </c>
      <c r="J2666" s="122">
        <v>2.36909179192E-2</v>
      </c>
      <c r="K2666" s="122">
        <v>2.68199070776E-2</v>
      </c>
      <c r="L2666" s="122">
        <v>3.0479706896800001E-2</v>
      </c>
      <c r="M2666" s="122">
        <v>3.3720445670800001E-2</v>
      </c>
      <c r="N2666" s="122">
        <v>3.6746429621999997E-2</v>
      </c>
      <c r="O2666" s="122">
        <v>4.1160539330400002E-2</v>
      </c>
      <c r="P2666" s="122">
        <v>4.5993710084000002E-2</v>
      </c>
      <c r="Q2666" s="122">
        <v>3.1527690012000002E-2</v>
      </c>
      <c r="R2666" s="122">
        <v>1.6974810017199998E-2</v>
      </c>
      <c r="S2666" s="122">
        <v>2.3047917863600002E-2</v>
      </c>
      <c r="T2666" s="122">
        <v>2.8697495229199999E-2</v>
      </c>
      <c r="U2666" s="122">
        <v>3.1521179073999997E-2</v>
      </c>
      <c r="V2666" s="122">
        <v>3.4615676424E-2</v>
      </c>
      <c r="W2666" s="122">
        <v>2.8735151418399999E-2</v>
      </c>
      <c r="X2666" s="122">
        <v>2.1685252932E-2</v>
      </c>
      <c r="Y2666" s="122">
        <v>3.2034394128799999E-2</v>
      </c>
      <c r="Z2666" s="122">
        <v>4.2486486226799999E-2</v>
      </c>
      <c r="AA2666" s="122">
        <v>3.6234147720399998E-2</v>
      </c>
      <c r="AB2666" s="122">
        <v>0.1486368426396</v>
      </c>
      <c r="AC2666" s="122">
        <v>6.2521500179599995E-2</v>
      </c>
      <c r="AD2666" s="122">
        <v>5.2486802544400003E-2</v>
      </c>
      <c r="AE2666" s="122">
        <v>4.1493223464000001E-2</v>
      </c>
      <c r="AF2666" s="122">
        <v>3.1835914675599999E-2</v>
      </c>
      <c r="AG2666" s="122">
        <v>3.2755575669600002E-2</v>
      </c>
      <c r="AH2666" s="122">
        <v>2.9305187080399999E-2</v>
      </c>
      <c r="AI2666" s="122">
        <v>2.8536718291200001E-2</v>
      </c>
      <c r="AJ2666" s="122">
        <v>2.7899921375200001E-2</v>
      </c>
      <c r="AK2666" s="122">
        <v>2.8201153307600001E-2</v>
      </c>
      <c r="AL2666" s="122">
        <v>0</v>
      </c>
    </row>
    <row r="2667" spans="1:38" hidden="1" x14ac:dyDescent="0.25">
      <c r="A2667" s="122" t="s">
        <v>2003</v>
      </c>
      <c r="B2667" s="122">
        <v>1</v>
      </c>
      <c r="C2667" s="122" t="s">
        <v>2189</v>
      </c>
      <c r="D2667" s="122" t="s">
        <v>2105</v>
      </c>
      <c r="E2667" s="122">
        <v>49</v>
      </c>
      <c r="F2667" s="122">
        <v>2.1070532840000001E-4</v>
      </c>
      <c r="G2667" s="122">
        <v>2.4080609E-4</v>
      </c>
      <c r="H2667" s="122">
        <v>2.7090684880000002E-4</v>
      </c>
      <c r="I2667" s="122">
        <v>3.4615875280000002E-4</v>
      </c>
      <c r="J2667" s="122">
        <v>4.2542409E-4</v>
      </c>
      <c r="K2667" s="122">
        <v>4.8161217719999998E-4</v>
      </c>
      <c r="L2667" s="122">
        <v>5.4733217279999999E-4</v>
      </c>
      <c r="M2667" s="122">
        <v>6.05526978E-4</v>
      </c>
      <c r="N2667" s="122">
        <v>6.5986537399999995E-4</v>
      </c>
      <c r="O2667" s="122">
        <v>7.3913071119999999E-4</v>
      </c>
      <c r="P2667" s="122">
        <v>8.2592123880000003E-4</v>
      </c>
      <c r="Q2667" s="122">
        <v>9.2299352039999999E-4</v>
      </c>
      <c r="R2667" s="122">
        <v>1.0266929036E-3</v>
      </c>
      <c r="S2667" s="122">
        <v>1.6710727572E-3</v>
      </c>
      <c r="T2667" s="122">
        <v>2.3301763240000002E-3</v>
      </c>
      <c r="U2667" s="122">
        <v>1.9300886528E-3</v>
      </c>
      <c r="V2667" s="122">
        <v>1.5379114940000001E-3</v>
      </c>
      <c r="W2667" s="122">
        <v>1.228768352E-3</v>
      </c>
      <c r="X2667" s="122">
        <v>8.6595296760000003E-4</v>
      </c>
      <c r="Y2667" s="122">
        <v>1.7279081316E-3</v>
      </c>
      <c r="Z2667" s="122">
        <v>2.5689097448000002E-3</v>
      </c>
      <c r="AA2667" s="122">
        <v>9.5572422651999996E-3</v>
      </c>
      <c r="AB2667" s="122">
        <v>7.7744476096000001E-3</v>
      </c>
      <c r="AC2667" s="122">
        <v>3.3393583467999999E-3</v>
      </c>
      <c r="AD2667" s="122">
        <v>3.2797898728000002E-3</v>
      </c>
      <c r="AE2667" s="122">
        <v>3.1843095704E-3</v>
      </c>
      <c r="AF2667" s="122">
        <v>3.2592593628000001E-3</v>
      </c>
      <c r="AG2667" s="122">
        <v>3.3879552251999999E-3</v>
      </c>
      <c r="AH2667" s="122">
        <v>3.0532620383999999E-3</v>
      </c>
      <c r="AI2667" s="122">
        <v>2.9961690751999998E-3</v>
      </c>
      <c r="AJ2667" s="122">
        <v>2.9532393967999998E-3</v>
      </c>
      <c r="AK2667" s="122">
        <v>2.9432896331999998E-3</v>
      </c>
      <c r="AL2667" s="122">
        <v>0</v>
      </c>
    </row>
    <row r="2668" spans="1:38" hidden="1" x14ac:dyDescent="0.25">
      <c r="A2668" s="122" t="s">
        <v>2003</v>
      </c>
      <c r="B2668" s="122">
        <v>1</v>
      </c>
      <c r="C2668" s="122" t="s">
        <v>2189</v>
      </c>
      <c r="D2668" s="122" t="s">
        <v>475</v>
      </c>
      <c r="E2668" s="122">
        <v>49</v>
      </c>
      <c r="F2668" s="122">
        <v>1.4208819995999999E-3</v>
      </c>
      <c r="G2668" s="122">
        <v>1.6238651436000001E-3</v>
      </c>
      <c r="H2668" s="122">
        <v>1.8268482848E-3</v>
      </c>
      <c r="I2668" s="122">
        <v>2.3343061419999998E-3</v>
      </c>
      <c r="J2668" s="122">
        <v>2.8688284183999999E-3</v>
      </c>
      <c r="K2668" s="122">
        <v>3.2477302872000002E-3</v>
      </c>
      <c r="L2668" s="122">
        <v>3.6909101488E-3</v>
      </c>
      <c r="M2668" s="122">
        <v>4.0833442244000004E-3</v>
      </c>
      <c r="N2668" s="122">
        <v>4.4497727764000001E-3</v>
      </c>
      <c r="O2668" s="122">
        <v>4.9842950528000002E-3</v>
      </c>
      <c r="P2668" s="122">
        <v>5.5695631152000002E-3</v>
      </c>
      <c r="Q2668" s="122">
        <v>5.9218475148000004E-3</v>
      </c>
      <c r="R2668" s="122">
        <v>6.3118855240000002E-3</v>
      </c>
      <c r="S2668" s="122">
        <v>6.8589925152000002E-3</v>
      </c>
      <c r="T2668" s="122">
        <v>6.9994737680000004E-3</v>
      </c>
      <c r="U2668" s="122">
        <v>5.8886860536000001E-3</v>
      </c>
      <c r="V2668" s="122">
        <v>4.8036961672E-3</v>
      </c>
      <c r="W2668" s="122">
        <v>7.6480288331999997E-3</v>
      </c>
      <c r="X2668" s="122">
        <v>1.0461503357199999E-2</v>
      </c>
      <c r="Y2668" s="122">
        <v>8.4969738700000005E-3</v>
      </c>
      <c r="Z2668" s="122">
        <v>6.9707577604000001E-3</v>
      </c>
      <c r="AA2668" s="122">
        <v>4.4351904100000004E-3</v>
      </c>
      <c r="AB2668" s="122">
        <v>1.1391499672E-2</v>
      </c>
      <c r="AC2668" s="122">
        <v>6.4619651852000004E-3</v>
      </c>
      <c r="AD2668" s="122">
        <v>9.6583248244000008E-3</v>
      </c>
      <c r="AE2668" s="122">
        <v>1.2891571207199999E-2</v>
      </c>
      <c r="AF2668" s="122">
        <v>1.7143206645600002E-2</v>
      </c>
      <c r="AG2668" s="122">
        <v>1.8082778672000002E-2</v>
      </c>
      <c r="AH2668" s="122">
        <v>1.6463360883199999E-2</v>
      </c>
      <c r="AI2668" s="122">
        <v>1.63271453548E-2</v>
      </c>
      <c r="AJ2668" s="122">
        <v>1.6270620715999998E-2</v>
      </c>
      <c r="AK2668" s="122">
        <v>1.6318385974799999E-2</v>
      </c>
      <c r="AL2668" s="122">
        <v>0</v>
      </c>
    </row>
    <row r="2669" spans="1:38" hidden="1" x14ac:dyDescent="0.25">
      <c r="A2669" s="122" t="s">
        <v>2003</v>
      </c>
      <c r="B2669" s="122">
        <v>1</v>
      </c>
      <c r="C2669" s="122" t="s">
        <v>2189</v>
      </c>
      <c r="D2669" s="122" t="s">
        <v>2106</v>
      </c>
      <c r="E2669" s="122">
        <v>49</v>
      </c>
      <c r="F2669" s="122">
        <v>7.4975394199999995E-4</v>
      </c>
      <c r="G2669" s="122">
        <v>8.5686164759999999E-4</v>
      </c>
      <c r="H2669" s="122">
        <v>9.6396935320000002E-4</v>
      </c>
      <c r="I2669" s="122">
        <v>1.2317386171999999E-3</v>
      </c>
      <c r="J2669" s="122">
        <v>1.5137889088E-3</v>
      </c>
      <c r="K2669" s="122">
        <v>1.7137232923999999E-3</v>
      </c>
      <c r="L2669" s="122">
        <v>1.9475751176000001E-3</v>
      </c>
      <c r="M2669" s="122">
        <v>2.1546500164E-3</v>
      </c>
      <c r="N2669" s="122">
        <v>2.3480026304000001E-3</v>
      </c>
      <c r="O2669" s="122">
        <v>2.6300529220000001E-3</v>
      </c>
      <c r="P2669" s="122">
        <v>2.9388801428000002E-3</v>
      </c>
      <c r="Q2669" s="122">
        <v>3.9112013472000001E-3</v>
      </c>
      <c r="R2669" s="122">
        <v>4.9214866567999999E-3</v>
      </c>
      <c r="S2669" s="122">
        <v>6.4616895615999996E-3</v>
      </c>
      <c r="T2669" s="122">
        <v>7.8469838831999993E-3</v>
      </c>
      <c r="U2669" s="122">
        <v>7.6469078811999998E-3</v>
      </c>
      <c r="V2669" s="122">
        <v>7.4991348068000003E-3</v>
      </c>
      <c r="W2669" s="122">
        <v>5.3475008327999998E-3</v>
      </c>
      <c r="X2669" s="122">
        <v>2.9110227887999998E-3</v>
      </c>
      <c r="Y2669" s="122">
        <v>8.2463309404000006E-3</v>
      </c>
      <c r="Z2669" s="122">
        <v>1.33750233736E-2</v>
      </c>
      <c r="AA2669" s="122">
        <v>1.3394193932E-3</v>
      </c>
      <c r="AB2669" s="122">
        <v>2.7530103818000001E-2</v>
      </c>
      <c r="AC2669" s="122">
        <v>1.1492021783199999E-2</v>
      </c>
      <c r="AD2669" s="122">
        <v>9.0822131596000003E-3</v>
      </c>
      <c r="AE2669" s="122">
        <v>6.4779929871999998E-3</v>
      </c>
      <c r="AF2669" s="122">
        <v>4.0018397272E-3</v>
      </c>
      <c r="AG2669" s="122">
        <v>4.1290075288E-3</v>
      </c>
      <c r="AH2669" s="122">
        <v>3.7014955964000001E-3</v>
      </c>
      <c r="AI2669" s="122">
        <v>3.6121221387999999E-3</v>
      </c>
      <c r="AJ2669" s="122">
        <v>3.5395288039999999E-3</v>
      </c>
      <c r="AK2669" s="122">
        <v>3.5745546676000002E-3</v>
      </c>
      <c r="AL2669" s="122">
        <v>0</v>
      </c>
    </row>
    <row r="2670" spans="1:38" hidden="1" x14ac:dyDescent="0.25">
      <c r="A2670" s="122" t="s">
        <v>2003</v>
      </c>
      <c r="B2670" s="122">
        <v>1</v>
      </c>
      <c r="C2670" s="122" t="s">
        <v>2189</v>
      </c>
      <c r="D2670" s="122" t="s">
        <v>2107</v>
      </c>
      <c r="E2670" s="122">
        <v>49</v>
      </c>
      <c r="F2670" s="122">
        <v>1.1686908225999999E-2</v>
      </c>
      <c r="G2670" s="122">
        <v>1.33564665444E-2</v>
      </c>
      <c r="H2670" s="122">
        <v>1.5026024862800001E-2</v>
      </c>
      <c r="I2670" s="122">
        <v>1.9199920658799999E-2</v>
      </c>
      <c r="J2670" s="122">
        <v>2.3596424227599999E-2</v>
      </c>
      <c r="K2670" s="122">
        <v>2.67129330888E-2</v>
      </c>
      <c r="L2670" s="122">
        <v>3.0358135416E-2</v>
      </c>
      <c r="M2670" s="122">
        <v>3.3585948166400002E-2</v>
      </c>
      <c r="N2670" s="122">
        <v>3.65998626672E-2</v>
      </c>
      <c r="O2670" s="122">
        <v>4.09963662388E-2</v>
      </c>
      <c r="P2670" s="122">
        <v>4.5810259389999997E-2</v>
      </c>
      <c r="Q2670" s="122">
        <v>5.7005769365999999E-2</v>
      </c>
      <c r="R2670" s="122">
        <v>6.8702182360000003E-2</v>
      </c>
      <c r="S2670" s="122">
        <v>7.1370113819199998E-2</v>
      </c>
      <c r="T2670" s="122">
        <v>6.9133489574800006E-2</v>
      </c>
      <c r="U2670" s="122">
        <v>7.4819493918399996E-2</v>
      </c>
      <c r="V2670" s="122">
        <v>8.1132926184800003E-2</v>
      </c>
      <c r="W2670" s="122">
        <v>7.4452227687600001E-2</v>
      </c>
      <c r="X2670" s="122">
        <v>6.5285717238000002E-2</v>
      </c>
      <c r="Y2670" s="122">
        <v>9.3895484418399996E-2</v>
      </c>
      <c r="Z2670" s="122">
        <v>0.1229575003244</v>
      </c>
      <c r="AA2670" s="122">
        <v>0.19911073545720001</v>
      </c>
      <c r="AB2670" s="122">
        <v>4.0643048191200001E-2</v>
      </c>
      <c r="AC2670" s="122">
        <v>0.11248505613239999</v>
      </c>
      <c r="AD2670" s="122">
        <v>0.1134117185152</v>
      </c>
      <c r="AE2670" s="122">
        <v>0.1132229275212</v>
      </c>
      <c r="AF2670" s="122">
        <v>0.1193849160728</v>
      </c>
      <c r="AG2670" s="122">
        <v>0.1242301413416</v>
      </c>
      <c r="AH2670" s="122">
        <v>0.1120409324244</v>
      </c>
      <c r="AI2670" s="122">
        <v>0.110031589906</v>
      </c>
      <c r="AJ2670" s="122">
        <v>0.108543634766</v>
      </c>
      <c r="AK2670" s="122">
        <v>0.1085904730904</v>
      </c>
      <c r="AL2670" s="122">
        <v>0</v>
      </c>
    </row>
    <row r="2671" spans="1:38" hidden="1" x14ac:dyDescent="0.25">
      <c r="A2671" s="122" t="s">
        <v>2003</v>
      </c>
      <c r="B2671" s="122">
        <v>1</v>
      </c>
      <c r="C2671" s="122" t="s">
        <v>2189</v>
      </c>
      <c r="D2671" s="122" t="s">
        <v>2108</v>
      </c>
      <c r="E2671" s="122">
        <v>49</v>
      </c>
      <c r="F2671" s="122">
        <v>1.0283543228E-3</v>
      </c>
      <c r="G2671" s="122">
        <v>1.1752620824000001E-3</v>
      </c>
      <c r="H2671" s="122">
        <v>1.3221698420000001E-3</v>
      </c>
      <c r="I2671" s="122">
        <v>1.6894392424000001E-3</v>
      </c>
      <c r="J2671" s="122">
        <v>2.0762963452000001E-3</v>
      </c>
      <c r="K2671" s="122">
        <v>2.3505241648000001E-3</v>
      </c>
      <c r="L2671" s="122">
        <v>2.6712727747999999E-3</v>
      </c>
      <c r="M2671" s="122">
        <v>2.9552944428E-3</v>
      </c>
      <c r="N2671" s="122">
        <v>3.2204947796E-3</v>
      </c>
      <c r="O2671" s="122">
        <v>3.6073518823999998E-3</v>
      </c>
      <c r="P2671" s="122">
        <v>4.0309359244000004E-3</v>
      </c>
      <c r="Q2671" s="122">
        <v>3.1738359492000001E-3</v>
      </c>
      <c r="R2671" s="122">
        <v>2.3185463615999998E-3</v>
      </c>
      <c r="S2671" s="122">
        <v>2.9611905232000001E-3</v>
      </c>
      <c r="T2671" s="122">
        <v>3.5187776036000001E-3</v>
      </c>
      <c r="U2671" s="122">
        <v>3.5132148548000001E-3</v>
      </c>
      <c r="V2671" s="122">
        <v>3.5329885891999999E-3</v>
      </c>
      <c r="W2671" s="122">
        <v>5.524139418E-3</v>
      </c>
      <c r="X2671" s="122">
        <v>7.4889766588000003E-3</v>
      </c>
      <c r="Y2671" s="122">
        <v>8.2365782659999994E-3</v>
      </c>
      <c r="Z2671" s="122">
        <v>9.1776271188000001E-3</v>
      </c>
      <c r="AA2671" s="122">
        <v>3.8206481431999999E-3</v>
      </c>
      <c r="AB2671" s="122">
        <v>5.6214013156E-3</v>
      </c>
      <c r="AC2671" s="122">
        <v>8.4562509639999998E-3</v>
      </c>
      <c r="AD2671" s="122">
        <v>6.5437539495999996E-3</v>
      </c>
      <c r="AE2671" s="122">
        <v>4.4837279731999996E-3</v>
      </c>
      <c r="AF2671" s="122">
        <v>2.4889794384E-3</v>
      </c>
      <c r="AG2671" s="122">
        <v>3.4578550719999998E-3</v>
      </c>
      <c r="AH2671" s="122">
        <v>3.6696835588000002E-3</v>
      </c>
      <c r="AI2671" s="122">
        <v>4.1699657439999999E-3</v>
      </c>
      <c r="AJ2671" s="122">
        <v>4.6982807508000003E-3</v>
      </c>
      <c r="AK2671" s="122">
        <v>4.7029513412E-3</v>
      </c>
      <c r="AL2671" s="122">
        <v>0</v>
      </c>
    </row>
    <row r="2672" spans="1:38" hidden="1" x14ac:dyDescent="0.25">
      <c r="A2672" s="122" t="s">
        <v>2003</v>
      </c>
      <c r="B2672" s="122">
        <v>1</v>
      </c>
      <c r="C2672" s="122" t="s">
        <v>2189</v>
      </c>
      <c r="D2672" s="122" t="s">
        <v>2109</v>
      </c>
      <c r="E2672" s="122">
        <v>49</v>
      </c>
      <c r="F2672" s="122">
        <v>1.5706455828E-3</v>
      </c>
      <c r="G2672" s="122">
        <v>1.795023524E-3</v>
      </c>
      <c r="H2672" s="122">
        <v>2.0194014652000001E-3</v>
      </c>
      <c r="I2672" s="122">
        <v>2.5803463168000002E-3</v>
      </c>
      <c r="J2672" s="122">
        <v>3.1712082276000001E-3</v>
      </c>
      <c r="K2672" s="122">
        <v>3.5900470480000001E-3</v>
      </c>
      <c r="L2672" s="122">
        <v>4.0799388867999997E-3</v>
      </c>
      <c r="M2672" s="122">
        <v>4.5137362367999997E-3</v>
      </c>
      <c r="N2672" s="122">
        <v>4.9187870339999998E-3</v>
      </c>
      <c r="O2672" s="122">
        <v>5.5096489448000002E-3</v>
      </c>
      <c r="P2672" s="122">
        <v>6.1566053415999999E-3</v>
      </c>
      <c r="Q2672" s="122">
        <v>7.5953935343999997E-3</v>
      </c>
      <c r="R2672" s="122">
        <v>9.0999898835999998E-3</v>
      </c>
      <c r="S2672" s="122">
        <v>1.1536623008400001E-2</v>
      </c>
      <c r="T2672" s="122">
        <v>1.3626945869599999E-2</v>
      </c>
      <c r="U2672" s="122">
        <v>1.2483921083199999E-2</v>
      </c>
      <c r="V2672" s="122">
        <v>1.14139275712E-2</v>
      </c>
      <c r="W2672" s="122">
        <v>9.6135804351999993E-3</v>
      </c>
      <c r="X2672" s="122">
        <v>7.4326305144E-3</v>
      </c>
      <c r="Y2672" s="122">
        <v>1.0552016574400001E-2</v>
      </c>
      <c r="Z2672" s="122">
        <v>1.37305863492E-2</v>
      </c>
      <c r="AA2672" s="122">
        <v>4.819155082E-3</v>
      </c>
      <c r="AB2672" s="122">
        <v>3.0424676746800002E-2</v>
      </c>
      <c r="AC2672" s="122">
        <v>1.28234308524E-2</v>
      </c>
      <c r="AD2672" s="122">
        <v>9.1499267439999997E-3</v>
      </c>
      <c r="AE2672" s="122">
        <v>5.2278622227999996E-3</v>
      </c>
      <c r="AF2672" s="122">
        <v>1.2439921228E-3</v>
      </c>
      <c r="AG2672" s="122">
        <v>1.2931126823999999E-3</v>
      </c>
      <c r="AH2672" s="122">
        <v>1.1653671904000001E-3</v>
      </c>
      <c r="AI2672" s="122">
        <v>1.1435759831999999E-3</v>
      </c>
      <c r="AJ2672" s="122">
        <v>1.1271906100000001E-3</v>
      </c>
      <c r="AK2672" s="122">
        <v>1.1400613E-3</v>
      </c>
      <c r="AL2672" s="122">
        <v>0</v>
      </c>
    </row>
    <row r="2673" spans="1:38" hidden="1" x14ac:dyDescent="0.25">
      <c r="A2673" s="122" t="s">
        <v>2003</v>
      </c>
      <c r="B2673" s="122">
        <v>1</v>
      </c>
      <c r="C2673" s="122" t="s">
        <v>2189</v>
      </c>
      <c r="D2673" s="122" t="s">
        <v>2110</v>
      </c>
      <c r="E2673" s="122">
        <v>49</v>
      </c>
      <c r="F2673" s="122">
        <v>4.3665444866399998E-2</v>
      </c>
      <c r="G2673" s="122">
        <v>4.99033655624E-2</v>
      </c>
      <c r="H2673" s="122">
        <v>5.6141286258400001E-2</v>
      </c>
      <c r="I2673" s="122">
        <v>7.1736087995599995E-2</v>
      </c>
      <c r="J2673" s="122">
        <v>8.8162612493199996E-2</v>
      </c>
      <c r="K2673" s="122">
        <v>9.9806731124799999E-2</v>
      </c>
      <c r="L2673" s="122">
        <v>0.11342619130919999</v>
      </c>
      <c r="M2673" s="122">
        <v>0.12548617131959999</v>
      </c>
      <c r="N2673" s="122">
        <v>0.13674696972440001</v>
      </c>
      <c r="O2673" s="122">
        <v>0.153173494222</v>
      </c>
      <c r="P2673" s="122">
        <v>0.17115949889359999</v>
      </c>
      <c r="Q2673" s="122">
        <v>0.14855892531760001</v>
      </c>
      <c r="R2673" s="122">
        <v>0.1263516733808</v>
      </c>
      <c r="S2673" s="122">
        <v>0.14551812799719999</v>
      </c>
      <c r="T2673" s="122">
        <v>0.1577407654088</v>
      </c>
      <c r="U2673" s="122">
        <v>0.14933122685319999</v>
      </c>
      <c r="V2673" s="122">
        <v>0.14187493530279999</v>
      </c>
      <c r="W2673" s="122">
        <v>0.1228793916392</v>
      </c>
      <c r="X2673" s="122">
        <v>9.9274411768000004E-2</v>
      </c>
      <c r="Y2673" s="122">
        <v>0.10995782787360001</v>
      </c>
      <c r="Z2673" s="122">
        <v>0.1231624041424</v>
      </c>
      <c r="AA2673" s="122">
        <v>6.4875909747600005E-2</v>
      </c>
      <c r="AB2673" s="122">
        <v>7.6452607125999994E-2</v>
      </c>
      <c r="AC2673" s="122">
        <v>9.0631220576399996E-2</v>
      </c>
      <c r="AD2673" s="122">
        <v>8.8851810840800002E-2</v>
      </c>
      <c r="AE2673" s="122">
        <v>8.6092516509999995E-2</v>
      </c>
      <c r="AF2673" s="122">
        <v>8.7924916676799997E-2</v>
      </c>
      <c r="AG2673" s="122">
        <v>8.7570727215999997E-2</v>
      </c>
      <c r="AH2673" s="122">
        <v>7.6487539410799998E-2</v>
      </c>
      <c r="AI2673" s="122">
        <v>7.2557141252399995E-2</v>
      </c>
      <c r="AJ2673" s="122">
        <v>6.8933162516399998E-2</v>
      </c>
      <c r="AK2673" s="122">
        <v>6.7963713039599999E-2</v>
      </c>
      <c r="AL2673" s="122">
        <v>0</v>
      </c>
    </row>
    <row r="2674" spans="1:38" hidden="1" x14ac:dyDescent="0.25">
      <c r="A2674" s="122" t="s">
        <v>2003</v>
      </c>
      <c r="B2674" s="122">
        <v>1</v>
      </c>
      <c r="C2674" s="122" t="s">
        <v>2189</v>
      </c>
      <c r="D2674" s="122" t="s">
        <v>2111</v>
      </c>
      <c r="E2674" s="122">
        <v>49</v>
      </c>
      <c r="F2674" s="122">
        <v>1.0063410806400001E-2</v>
      </c>
      <c r="G2674" s="122">
        <v>1.1501040921999999E-2</v>
      </c>
      <c r="H2674" s="122">
        <v>1.29386710376E-2</v>
      </c>
      <c r="I2674" s="122">
        <v>1.65327463252E-2</v>
      </c>
      <c r="J2674" s="122">
        <v>2.0318505628399999E-2</v>
      </c>
      <c r="K2674" s="122">
        <v>2.3002081843999999E-2</v>
      </c>
      <c r="L2674" s="122">
        <v>2.6140907595600001E-2</v>
      </c>
      <c r="M2674" s="122">
        <v>2.8920325817599998E-2</v>
      </c>
      <c r="N2674" s="122">
        <v>3.1515559661600002E-2</v>
      </c>
      <c r="O2674" s="122">
        <v>3.5301318964800002E-2</v>
      </c>
      <c r="P2674" s="122">
        <v>3.9446485797600003E-2</v>
      </c>
      <c r="Q2674" s="122">
        <v>5.2054424632000003E-2</v>
      </c>
      <c r="R2674" s="122">
        <v>6.5161768772799999E-2</v>
      </c>
      <c r="S2674" s="122">
        <v>7.4141723191200007E-2</v>
      </c>
      <c r="T2674" s="122">
        <v>7.9408929328400005E-2</v>
      </c>
      <c r="U2674" s="122">
        <v>7.2047898549200004E-2</v>
      </c>
      <c r="V2674" s="122">
        <v>6.5096782052400007E-2</v>
      </c>
      <c r="W2674" s="122">
        <v>6.6474719486000006E-2</v>
      </c>
      <c r="X2674" s="122">
        <v>6.6100092559200005E-2</v>
      </c>
      <c r="Y2674" s="122">
        <v>4.9885066616E-2</v>
      </c>
      <c r="Z2674" s="122">
        <v>3.6651892418400001E-2</v>
      </c>
      <c r="AA2674" s="122">
        <v>6.4146073753999999E-2</v>
      </c>
      <c r="AB2674" s="122">
        <v>7.5008772515599995E-2</v>
      </c>
      <c r="AC2674" s="122">
        <v>3.3420447530400001E-2</v>
      </c>
      <c r="AD2674" s="122">
        <v>2.6332654910799998E-2</v>
      </c>
      <c r="AE2674" s="122">
        <v>1.8676924669199998E-2</v>
      </c>
      <c r="AF2674" s="122">
        <v>1.13770543572E-2</v>
      </c>
      <c r="AG2674" s="122">
        <v>1.36752911456E-2</v>
      </c>
      <c r="AH2674" s="122">
        <v>1.3499708042800001E-2</v>
      </c>
      <c r="AI2674" s="122">
        <v>1.44555295808E-2</v>
      </c>
      <c r="AJ2674" s="122">
        <v>1.54973563948E-2</v>
      </c>
      <c r="AK2674" s="122">
        <v>1.55112275388E-2</v>
      </c>
      <c r="AL2674" s="122">
        <v>0</v>
      </c>
    </row>
    <row r="2675" spans="1:38" hidden="1" x14ac:dyDescent="0.25">
      <c r="A2675" s="122" t="s">
        <v>2003</v>
      </c>
      <c r="B2675" s="122">
        <v>1</v>
      </c>
      <c r="C2675" s="122" t="s">
        <v>2189</v>
      </c>
      <c r="D2675" s="122" t="s">
        <v>2112</v>
      </c>
      <c r="E2675" s="122">
        <v>49</v>
      </c>
      <c r="F2675" s="122">
        <v>1.2659703000000001E-4</v>
      </c>
      <c r="G2675" s="122">
        <v>1.4468231960000001E-4</v>
      </c>
      <c r="H2675" s="122">
        <v>1.6276760920000001E-4</v>
      </c>
      <c r="I2675" s="122">
        <v>2.0798083320000001E-4</v>
      </c>
      <c r="J2675" s="122">
        <v>2.5560543120000003E-4</v>
      </c>
      <c r="K2675" s="122">
        <v>2.8936463920000002E-4</v>
      </c>
      <c r="L2675" s="122">
        <v>3.2885085520000001E-4</v>
      </c>
      <c r="M2675" s="122">
        <v>3.638157488E-4</v>
      </c>
      <c r="N2675" s="122">
        <v>3.9646361440000001E-4</v>
      </c>
      <c r="O2675" s="122">
        <v>4.4408821240000002E-4</v>
      </c>
      <c r="P2675" s="122">
        <v>4.9623413000000004E-4</v>
      </c>
      <c r="Q2675" s="122">
        <v>6.274507904E-4</v>
      </c>
      <c r="R2675" s="122">
        <v>7.6432153279999996E-4</v>
      </c>
      <c r="S2675" s="122">
        <v>1.9307137780000001E-3</v>
      </c>
      <c r="T2675" s="122">
        <v>3.208049684E-3</v>
      </c>
      <c r="U2675" s="122">
        <v>3.1602933291999999E-3</v>
      </c>
      <c r="V2675" s="122">
        <v>3.1346812391999999E-3</v>
      </c>
      <c r="W2675" s="122">
        <v>4.3462740104000001E-3</v>
      </c>
      <c r="X2675" s="122">
        <v>5.5145909168000003E-3</v>
      </c>
      <c r="Y2675" s="122">
        <v>1.36382689212E-2</v>
      </c>
      <c r="Z2675" s="122">
        <v>2.1481337469200001E-2</v>
      </c>
      <c r="AA2675" s="122">
        <v>2.3554599096000002E-3</v>
      </c>
      <c r="AB2675" s="122">
        <v>5.2927455755999997E-2</v>
      </c>
      <c r="AC2675" s="122">
        <v>2.2245628286000001E-2</v>
      </c>
      <c r="AD2675" s="122">
        <v>1.59129727876E-2</v>
      </c>
      <c r="AE2675" s="122">
        <v>9.1504087668000007E-3</v>
      </c>
      <c r="AF2675" s="122">
        <v>2.2889455064000002E-3</v>
      </c>
      <c r="AG2675" s="122">
        <v>2.3793273336000001E-3</v>
      </c>
      <c r="AH2675" s="122">
        <v>2.1442756299999998E-3</v>
      </c>
      <c r="AI2675" s="122">
        <v>2.1041798091999998E-3</v>
      </c>
      <c r="AJ2675" s="122">
        <v>2.0740307224000002E-3</v>
      </c>
      <c r="AK2675" s="122">
        <v>2.0906545828E-3</v>
      </c>
      <c r="AL2675" s="122">
        <v>0</v>
      </c>
    </row>
    <row r="2676" spans="1:38" hidden="1" x14ac:dyDescent="0.25">
      <c r="A2676" s="122" t="s">
        <v>2003</v>
      </c>
      <c r="B2676" s="122">
        <v>1</v>
      </c>
      <c r="C2676" s="122" t="s">
        <v>2189</v>
      </c>
      <c r="D2676" s="122" t="s">
        <v>2113</v>
      </c>
      <c r="E2676" s="122">
        <v>49</v>
      </c>
      <c r="F2676" s="122">
        <v>5.9242194731999997E-3</v>
      </c>
      <c r="G2676" s="122">
        <v>6.7705365420000002E-3</v>
      </c>
      <c r="H2676" s="122">
        <v>7.6168536107999998E-3</v>
      </c>
      <c r="I2676" s="122">
        <v>9.7326462799999999E-3</v>
      </c>
      <c r="J2676" s="122">
        <v>1.1961281225599999E-2</v>
      </c>
      <c r="K2676" s="122">
        <v>1.3541073084E-2</v>
      </c>
      <c r="L2676" s="122">
        <v>1.53888653492E-2</v>
      </c>
      <c r="M2676" s="122">
        <v>1.70250783472E-2</v>
      </c>
      <c r="N2676" s="122">
        <v>1.8552864022000001E-2</v>
      </c>
      <c r="O2676" s="122">
        <v>2.0781498967599999E-2</v>
      </c>
      <c r="P2676" s="122">
        <v>2.3221713180399998E-2</v>
      </c>
      <c r="Q2676" s="122">
        <v>2.8490983737999999E-2</v>
      </c>
      <c r="R2676" s="122">
        <v>3.4004856110400002E-2</v>
      </c>
      <c r="S2676" s="122">
        <v>3.6803675437199999E-2</v>
      </c>
      <c r="T2676" s="122">
        <v>3.7390177621999997E-2</v>
      </c>
      <c r="U2676" s="122">
        <v>3.5362837260800001E-2</v>
      </c>
      <c r="V2676" s="122">
        <v>3.3560690234399997E-2</v>
      </c>
      <c r="W2676" s="122">
        <v>4.0187438544400003E-2</v>
      </c>
      <c r="X2676" s="122">
        <v>4.6123065262400002E-2</v>
      </c>
      <c r="Y2676" s="122">
        <v>4.6716850171600002E-2</v>
      </c>
      <c r="Z2676" s="122">
        <v>4.8726075647200003E-2</v>
      </c>
      <c r="AA2676" s="122">
        <v>2.2856875722799999E-2</v>
      </c>
      <c r="AB2676" s="122">
        <v>1.7032190593600002E-2</v>
      </c>
      <c r="AC2676" s="122">
        <v>7.92783250616E-2</v>
      </c>
      <c r="AD2676" s="122">
        <v>5.8385280198000003E-2</v>
      </c>
      <c r="AE2676" s="122">
        <v>3.6013948667200001E-2</v>
      </c>
      <c r="AF2676" s="122">
        <v>1.36384661728E-2</v>
      </c>
      <c r="AG2676" s="122">
        <v>2.8280421988000001E-2</v>
      </c>
      <c r="AH2676" s="122">
        <v>3.4452002269999997E-2</v>
      </c>
      <c r="AI2676" s="122">
        <v>4.3023847644400003E-2</v>
      </c>
      <c r="AJ2676" s="122">
        <v>5.1933867985999999E-2</v>
      </c>
      <c r="AK2676" s="122">
        <v>5.2083551984799997E-2</v>
      </c>
      <c r="AL2676" s="122">
        <v>0</v>
      </c>
    </row>
    <row r="2677" spans="1:38" hidden="1" x14ac:dyDescent="0.25">
      <c r="A2677" s="122" t="s">
        <v>2003</v>
      </c>
      <c r="B2677" s="122">
        <v>1</v>
      </c>
      <c r="C2677" s="122" t="s">
        <v>2189</v>
      </c>
      <c r="D2677" s="122" t="s">
        <v>2114</v>
      </c>
      <c r="E2677" s="122">
        <v>49</v>
      </c>
      <c r="F2677" s="122">
        <v>1.2818826739599999E-2</v>
      </c>
      <c r="G2677" s="122">
        <v>1.4650087704E-2</v>
      </c>
      <c r="H2677" s="122">
        <v>1.6481348665599999E-2</v>
      </c>
      <c r="I2677" s="122">
        <v>2.10595010752E-2</v>
      </c>
      <c r="J2677" s="122">
        <v>2.5881821610400001E-2</v>
      </c>
      <c r="K2677" s="122">
        <v>2.9300175408E-2</v>
      </c>
      <c r="L2677" s="122">
        <v>3.32984285088E-2</v>
      </c>
      <c r="M2677" s="122">
        <v>3.6838866371999998E-2</v>
      </c>
      <c r="N2677" s="122">
        <v>4.0144689183200001E-2</v>
      </c>
      <c r="O2677" s="122">
        <v>4.4967009718400001E-2</v>
      </c>
      <c r="P2677" s="122">
        <v>5.0247145494000001E-2</v>
      </c>
      <c r="Q2677" s="122">
        <v>5.4027457982400003E-2</v>
      </c>
      <c r="R2677" s="122">
        <v>5.8162187232799999E-2</v>
      </c>
      <c r="S2677" s="122">
        <v>6.54711697304E-2</v>
      </c>
      <c r="T2677" s="122">
        <v>6.9363374640000003E-2</v>
      </c>
      <c r="U2677" s="122">
        <v>7.9203002981200005E-2</v>
      </c>
      <c r="V2677" s="122">
        <v>8.9764639761999998E-2</v>
      </c>
      <c r="W2677" s="122">
        <v>0.121415993468</v>
      </c>
      <c r="X2677" s="122">
        <v>0.15171882015919999</v>
      </c>
      <c r="Y2677" s="122">
        <v>9.6134552561600001E-2</v>
      </c>
      <c r="Z2677" s="122">
        <v>4.8420472920399998E-2</v>
      </c>
      <c r="AA2677" s="122">
        <v>3.8365918715600002E-2</v>
      </c>
      <c r="AB2677" s="122">
        <v>6.5139556915999999E-2</v>
      </c>
      <c r="AC2677" s="122">
        <v>5.9013366392399999E-2</v>
      </c>
      <c r="AD2677" s="122">
        <v>4.1460866420399999E-2</v>
      </c>
      <c r="AE2677" s="122">
        <v>2.2743707411599999E-2</v>
      </c>
      <c r="AF2677" s="122">
        <v>3.6075771564E-3</v>
      </c>
      <c r="AG2677" s="122">
        <v>3.8169750416000001E-3</v>
      </c>
      <c r="AH2677" s="122">
        <v>3.4824575688000002E-3</v>
      </c>
      <c r="AI2677" s="122">
        <v>3.4610872772000002E-3</v>
      </c>
      <c r="AJ2677" s="122">
        <v>3.4567178688E-3</v>
      </c>
      <c r="AK2677" s="122">
        <v>3.4560998192000002E-3</v>
      </c>
      <c r="AL2677" s="122">
        <v>0</v>
      </c>
    </row>
    <row r="2678" spans="1:38" hidden="1" x14ac:dyDescent="0.25">
      <c r="A2678" s="122" t="s">
        <v>2003</v>
      </c>
      <c r="B2678" s="122">
        <v>1</v>
      </c>
      <c r="C2678" s="122" t="s">
        <v>2189</v>
      </c>
      <c r="D2678" s="122" t="s">
        <v>2136</v>
      </c>
      <c r="E2678" s="122">
        <v>49</v>
      </c>
      <c r="F2678" s="122">
        <v>4.3892763600000003E-5</v>
      </c>
      <c r="G2678" s="122">
        <v>5.0163159199999999E-5</v>
      </c>
      <c r="H2678" s="122">
        <v>5.6433554800000002E-5</v>
      </c>
      <c r="I2678" s="122">
        <v>7.2109542400000006E-5</v>
      </c>
      <c r="J2678" s="122">
        <v>8.8621581999999996E-5</v>
      </c>
      <c r="K2678" s="122">
        <v>1.003263184E-4</v>
      </c>
      <c r="L2678" s="122">
        <v>1.140166804E-4</v>
      </c>
      <c r="M2678" s="122">
        <v>1.2613944560000001E-4</v>
      </c>
      <c r="N2678" s="122">
        <v>1.3745886559999999E-4</v>
      </c>
      <c r="O2678" s="122">
        <v>1.5397090519999999E-4</v>
      </c>
      <c r="P2678" s="122">
        <v>1.720505444E-4</v>
      </c>
      <c r="Q2678" s="122">
        <v>1.9761108360000001E-4</v>
      </c>
      <c r="R2678" s="122">
        <v>2.246746292E-4</v>
      </c>
      <c r="S2678" s="122">
        <v>2.435083196E-4</v>
      </c>
      <c r="T2678" s="122">
        <v>2.4777466E-4</v>
      </c>
      <c r="U2678" s="122">
        <v>2.440861836E-4</v>
      </c>
      <c r="V2678" s="122">
        <v>2.4210802840000001E-4</v>
      </c>
      <c r="W2678" s="122">
        <v>3.6974596120000001E-4</v>
      </c>
      <c r="X2678" s="122">
        <v>4.952643276E-4</v>
      </c>
      <c r="Y2678" s="122">
        <v>5.0572722479999999E-4</v>
      </c>
      <c r="Z2678" s="122">
        <v>5.3116065519999997E-4</v>
      </c>
      <c r="AA2678" s="122">
        <v>8.5833405280000003E-4</v>
      </c>
      <c r="AB2678" s="122">
        <v>1.2506094635999999E-3</v>
      </c>
      <c r="AC2678" s="122">
        <v>5.208521332E-4</v>
      </c>
      <c r="AD2678" s="122">
        <v>2.1257106107999998E-3</v>
      </c>
      <c r="AE2678" s="122">
        <v>3.7768190823999999E-3</v>
      </c>
      <c r="AF2678" s="122">
        <v>5.7901422067999997E-3</v>
      </c>
      <c r="AG2678" s="122">
        <v>6.0426533047999997E-3</v>
      </c>
      <c r="AH2678" s="122">
        <v>5.4608851416000003E-3</v>
      </c>
      <c r="AI2678" s="122">
        <v>5.3743768540000002E-3</v>
      </c>
      <c r="AJ2678" s="122">
        <v>5.3135021883999999E-3</v>
      </c>
      <c r="AK2678" s="122">
        <v>5.2939066543999996E-3</v>
      </c>
      <c r="AL2678" s="122">
        <v>0</v>
      </c>
    </row>
    <row r="2679" spans="1:38" hidden="1" x14ac:dyDescent="0.25">
      <c r="A2679" s="122" t="s">
        <v>2003</v>
      </c>
      <c r="B2679" s="122">
        <v>1</v>
      </c>
      <c r="C2679" s="122" t="s">
        <v>2189</v>
      </c>
      <c r="D2679" s="122" t="s">
        <v>2170</v>
      </c>
      <c r="E2679" s="122">
        <v>49</v>
      </c>
      <c r="F2679" s="122">
        <v>0</v>
      </c>
      <c r="G2679" s="122">
        <v>0</v>
      </c>
      <c r="H2679" s="122">
        <v>0</v>
      </c>
      <c r="I2679" s="122">
        <v>0</v>
      </c>
      <c r="J2679" s="122">
        <v>0</v>
      </c>
      <c r="K2679" s="122">
        <v>0</v>
      </c>
      <c r="L2679" s="122">
        <v>0</v>
      </c>
      <c r="M2679" s="122">
        <v>0</v>
      </c>
      <c r="N2679" s="122">
        <v>0</v>
      </c>
      <c r="O2679" s="122">
        <v>0</v>
      </c>
      <c r="P2679" s="122">
        <v>0</v>
      </c>
      <c r="Q2679" s="122">
        <v>0</v>
      </c>
      <c r="R2679" s="122">
        <v>0</v>
      </c>
      <c r="S2679" s="122">
        <v>0</v>
      </c>
      <c r="T2679" s="122">
        <v>0</v>
      </c>
      <c r="U2679" s="122">
        <v>0</v>
      </c>
      <c r="V2679" s="122">
        <v>0</v>
      </c>
      <c r="W2679" s="122">
        <v>0</v>
      </c>
      <c r="X2679" s="122">
        <v>0</v>
      </c>
      <c r="Y2679" s="122">
        <v>0</v>
      </c>
      <c r="Z2679" s="122">
        <v>0</v>
      </c>
      <c r="AA2679" s="122">
        <v>0</v>
      </c>
      <c r="AB2679" s="122">
        <v>0</v>
      </c>
      <c r="AC2679" s="122">
        <v>0</v>
      </c>
      <c r="AD2679" s="122">
        <v>0</v>
      </c>
      <c r="AE2679" s="122">
        <v>0</v>
      </c>
      <c r="AF2679" s="122">
        <v>0</v>
      </c>
      <c r="AG2679" s="122">
        <v>0</v>
      </c>
      <c r="AH2679" s="122">
        <v>0</v>
      </c>
      <c r="AI2679" s="122">
        <v>0</v>
      </c>
      <c r="AJ2679" s="122">
        <v>0</v>
      </c>
      <c r="AK2679" s="122">
        <v>0</v>
      </c>
      <c r="AL2679" s="122">
        <v>0</v>
      </c>
    </row>
    <row r="2680" spans="1:38" hidden="1" x14ac:dyDescent="0.25">
      <c r="A2680" s="122" t="s">
        <v>2003</v>
      </c>
      <c r="B2680" s="122">
        <v>1</v>
      </c>
      <c r="C2680" s="122" t="s">
        <v>2189</v>
      </c>
      <c r="D2680" s="122" t="s">
        <v>2115</v>
      </c>
      <c r="E2680" s="122">
        <v>49</v>
      </c>
      <c r="F2680" s="122">
        <v>1.2523979691999999E-3</v>
      </c>
      <c r="G2680" s="122">
        <v>1.4313119632E-3</v>
      </c>
      <c r="H2680" s="122">
        <v>1.6102259599999999E-3</v>
      </c>
      <c r="I2680" s="122">
        <v>2.0575109492000001E-3</v>
      </c>
      <c r="J2680" s="122">
        <v>2.5286511375999998E-3</v>
      </c>
      <c r="K2680" s="122">
        <v>2.8626239291999998E-3</v>
      </c>
      <c r="L2680" s="122">
        <v>3.2532528196000002E-3</v>
      </c>
      <c r="M2680" s="122">
        <v>3.5991532108000002E-3</v>
      </c>
      <c r="N2680" s="122">
        <v>3.9221317352000004E-3</v>
      </c>
      <c r="O2680" s="122">
        <v>4.3932719236000001E-3</v>
      </c>
      <c r="P2680" s="122">
        <v>4.9091406111999997E-3</v>
      </c>
      <c r="Q2680" s="122">
        <v>3.8217196388000002E-3</v>
      </c>
      <c r="R2680" s="122">
        <v>2.7355034615999998E-3</v>
      </c>
      <c r="S2680" s="122">
        <v>3.0541522452000001E-3</v>
      </c>
      <c r="T2680" s="122">
        <v>3.2084459736E-3</v>
      </c>
      <c r="U2680" s="122">
        <v>3.1327927707999999E-3</v>
      </c>
      <c r="V2680" s="122">
        <v>3.0786626415999999E-3</v>
      </c>
      <c r="W2680" s="122">
        <v>3.2316765179999998E-3</v>
      </c>
      <c r="X2680" s="122">
        <v>3.3049592128E-3</v>
      </c>
      <c r="Y2680" s="122">
        <v>3.9580679096000004E-3</v>
      </c>
      <c r="Z2680" s="122">
        <v>4.6784928680000002E-3</v>
      </c>
      <c r="AA2680" s="122">
        <v>3.6542396883999999E-3</v>
      </c>
      <c r="AB2680" s="122">
        <v>8.4297097583999996E-3</v>
      </c>
      <c r="AC2680" s="122">
        <v>3.0464789208000001E-3</v>
      </c>
      <c r="AD2680" s="122">
        <v>6.9317069919999997E-3</v>
      </c>
      <c r="AE2680" s="122">
        <v>1.0910723689599999E-2</v>
      </c>
      <c r="AF2680" s="122">
        <v>1.5864382744E-2</v>
      </c>
      <c r="AG2680" s="122">
        <v>2.12735913572E-2</v>
      </c>
      <c r="AH2680" s="122">
        <v>2.2212350361599999E-2</v>
      </c>
      <c r="AI2680" s="122">
        <v>2.4922373058800001E-2</v>
      </c>
      <c r="AJ2680" s="122">
        <v>2.7795919256000001E-2</v>
      </c>
      <c r="AK2680" s="122">
        <v>2.7830038048400001E-2</v>
      </c>
      <c r="AL2680" s="122">
        <v>0</v>
      </c>
    </row>
    <row r="2681" spans="1:38" hidden="1" x14ac:dyDescent="0.25">
      <c r="A2681" s="122" t="s">
        <v>2003</v>
      </c>
      <c r="B2681" s="122">
        <v>1</v>
      </c>
      <c r="C2681" s="122" t="s">
        <v>2189</v>
      </c>
      <c r="D2681" s="122" t="s">
        <v>2116</v>
      </c>
      <c r="E2681" s="122">
        <v>49</v>
      </c>
      <c r="F2681" s="122">
        <v>4.6457800255999999E-3</v>
      </c>
      <c r="G2681" s="122">
        <v>5.309462886E-3</v>
      </c>
      <c r="H2681" s="122">
        <v>5.9731457464E-3</v>
      </c>
      <c r="I2681" s="122">
        <v>7.6323528987999999E-3</v>
      </c>
      <c r="J2681" s="122">
        <v>9.3800511E-3</v>
      </c>
      <c r="K2681" s="122">
        <v>1.0618925772E-2</v>
      </c>
      <c r="L2681" s="122">
        <v>1.20679666856E-2</v>
      </c>
      <c r="M2681" s="122">
        <v>1.3351086882000001E-2</v>
      </c>
      <c r="N2681" s="122">
        <v>1.4549178246400001E-2</v>
      </c>
      <c r="O2681" s="122">
        <v>1.6296876444800001E-2</v>
      </c>
      <c r="P2681" s="122">
        <v>1.8210495360400002E-2</v>
      </c>
      <c r="Q2681" s="122">
        <v>2.3521011219999999E-2</v>
      </c>
      <c r="R2681" s="122">
        <v>2.9050378386400001E-2</v>
      </c>
      <c r="S2681" s="122">
        <v>2.55770801076E-2</v>
      </c>
      <c r="T2681" s="122">
        <v>1.93599382368E-2</v>
      </c>
      <c r="U2681" s="122">
        <v>2.34891849752E-2</v>
      </c>
      <c r="V2681" s="122">
        <v>2.7850886795200001E-2</v>
      </c>
      <c r="W2681" s="122">
        <v>2.9113690404400001E-2</v>
      </c>
      <c r="X2681" s="122">
        <v>2.9650852439600001E-2</v>
      </c>
      <c r="Y2681" s="122">
        <v>2.1491131687199998E-2</v>
      </c>
      <c r="Z2681" s="122">
        <v>1.47184930312E-2</v>
      </c>
      <c r="AA2681" s="122">
        <v>9.8333903472000005E-3</v>
      </c>
      <c r="AB2681" s="122">
        <v>1.8729448099600001E-2</v>
      </c>
      <c r="AC2681" s="122">
        <v>1.37566290288E-2</v>
      </c>
      <c r="AD2681" s="122">
        <v>2.3448235876799998E-2</v>
      </c>
      <c r="AE2681" s="122">
        <v>3.3311108535600001E-2</v>
      </c>
      <c r="AF2681" s="122">
        <v>4.5942287750799997E-2</v>
      </c>
      <c r="AG2681" s="122">
        <v>5.6356817218800002E-2</v>
      </c>
      <c r="AH2681" s="122">
        <v>5.62565740772E-2</v>
      </c>
      <c r="AI2681" s="122">
        <v>6.0824701125999997E-2</v>
      </c>
      <c r="AJ2681" s="122">
        <v>6.5762554524799996E-2</v>
      </c>
      <c r="AK2681" s="122">
        <v>6.66505909216E-2</v>
      </c>
      <c r="AL2681" s="122">
        <v>0</v>
      </c>
    </row>
    <row r="2682" spans="1:38" hidden="1" x14ac:dyDescent="0.25">
      <c r="A2682" s="122" t="s">
        <v>2003</v>
      </c>
      <c r="B2682" s="122">
        <v>1</v>
      </c>
      <c r="C2682" s="122" t="s">
        <v>2189</v>
      </c>
      <c r="D2682" s="122" t="s">
        <v>2117</v>
      </c>
      <c r="E2682" s="122">
        <v>49</v>
      </c>
      <c r="F2682" s="122">
        <v>5.1436960399999999E-5</v>
      </c>
      <c r="G2682" s="122">
        <v>5.8785095600000003E-5</v>
      </c>
      <c r="H2682" s="122">
        <v>6.6133233600000006E-5</v>
      </c>
      <c r="I2682" s="122">
        <v>8.4503577199999995E-5</v>
      </c>
      <c r="J2682" s="122">
        <v>1.038536716E-4</v>
      </c>
      <c r="K2682" s="122">
        <v>1.17570194E-4</v>
      </c>
      <c r="L2682" s="122">
        <v>1.3361362560000001E-4</v>
      </c>
      <c r="M2682" s="122">
        <v>1.478200248E-4</v>
      </c>
      <c r="N2682" s="122">
        <v>1.6108500520000001E-4</v>
      </c>
      <c r="O2682" s="122">
        <v>1.8043509959999999E-4</v>
      </c>
      <c r="P2682" s="122">
        <v>2.016222264E-4</v>
      </c>
      <c r="Q2682" s="122">
        <v>2.3247474600000001E-4</v>
      </c>
      <c r="R2682" s="122">
        <v>2.6510921919999997E-4</v>
      </c>
      <c r="S2682" s="122">
        <v>2.9292611040000001E-4</v>
      </c>
      <c r="T2682" s="122">
        <v>3.0436843080000001E-4</v>
      </c>
      <c r="U2682" s="122">
        <v>9.1388512879999999E-4</v>
      </c>
      <c r="V2682" s="122">
        <v>1.5392391252000001E-3</v>
      </c>
      <c r="W2682" s="122">
        <v>1.9360426287999999E-3</v>
      </c>
      <c r="X2682" s="122">
        <v>2.3044826672000002E-3</v>
      </c>
      <c r="Y2682" s="122">
        <v>4.0140410996000004E-3</v>
      </c>
      <c r="Z2682" s="122">
        <v>5.7004773812000002E-3</v>
      </c>
      <c r="AA2682" s="122">
        <v>3.4200872552000001E-3</v>
      </c>
      <c r="AB2682" s="122">
        <v>5.5602669332000003E-3</v>
      </c>
      <c r="AC2682" s="122">
        <v>5.8374849148000001E-3</v>
      </c>
      <c r="AD2682" s="122">
        <v>3.9921693392E-3</v>
      </c>
      <c r="AE2682" s="122">
        <v>2.0281447648000002E-3</v>
      </c>
      <c r="AF2682" s="122">
        <v>0</v>
      </c>
      <c r="AG2682" s="122">
        <v>0</v>
      </c>
      <c r="AH2682" s="122">
        <v>0</v>
      </c>
      <c r="AI2682" s="122">
        <v>0</v>
      </c>
      <c r="AJ2682" s="122">
        <v>0</v>
      </c>
      <c r="AK2682" s="122">
        <v>0</v>
      </c>
      <c r="AL2682" s="122">
        <v>0</v>
      </c>
    </row>
    <row r="2683" spans="1:38" hidden="1" x14ac:dyDescent="0.25">
      <c r="A2683" s="122" t="s">
        <v>2003</v>
      </c>
      <c r="B2683" s="122">
        <v>1</v>
      </c>
      <c r="C2683" s="122" t="s">
        <v>2189</v>
      </c>
      <c r="D2683" s="122" t="s">
        <v>2118</v>
      </c>
      <c r="E2683" s="122">
        <v>49</v>
      </c>
      <c r="F2683" s="122">
        <v>5.9103128560000001E-3</v>
      </c>
      <c r="G2683" s="122">
        <v>6.7546432632000003E-3</v>
      </c>
      <c r="H2683" s="122">
        <v>7.5989736732000003E-3</v>
      </c>
      <c r="I2683" s="122">
        <v>9.7097996911999999E-3</v>
      </c>
      <c r="J2683" s="122">
        <v>1.1933203099999999E-2</v>
      </c>
      <c r="K2683" s="122">
        <v>1.35092865292E-2</v>
      </c>
      <c r="L2683" s="122">
        <v>1.5352741252799999E-2</v>
      </c>
      <c r="M2683" s="122">
        <v>1.6985113373199998E-2</v>
      </c>
      <c r="N2683" s="122">
        <v>1.85093126988E-2</v>
      </c>
      <c r="O2683" s="122">
        <v>2.07327161076E-2</v>
      </c>
      <c r="P2683" s="122">
        <v>2.3167202116800002E-2</v>
      </c>
      <c r="Q2683" s="122">
        <v>2.8085169296800001E-2</v>
      </c>
      <c r="R2683" s="122">
        <v>3.3239388103599998E-2</v>
      </c>
      <c r="S2683" s="122">
        <v>6.1143695085199998E-2</v>
      </c>
      <c r="T2683" s="122">
        <v>9.0550070721599998E-2</v>
      </c>
      <c r="U2683" s="122">
        <v>8.9202104910799995E-2</v>
      </c>
      <c r="V2683" s="122">
        <v>8.8479180742399993E-2</v>
      </c>
      <c r="W2683" s="122">
        <v>5.02238696092E-2</v>
      </c>
      <c r="X2683" s="122">
        <v>8.1457644352000008E-3</v>
      </c>
      <c r="Y2683" s="122">
        <v>3.2887744612800002E-2</v>
      </c>
      <c r="Z2683" s="122">
        <v>5.6503413864799998E-2</v>
      </c>
      <c r="AA2683" s="122">
        <v>4.2164304111999996E-3</v>
      </c>
      <c r="AB2683" s="122">
        <v>3.7971665572399997E-2</v>
      </c>
      <c r="AC2683" s="122">
        <v>4.8752586066799997E-2</v>
      </c>
      <c r="AD2683" s="122">
        <v>4.4444745071999997E-2</v>
      </c>
      <c r="AE2683" s="122">
        <v>3.95021688964E-2</v>
      </c>
      <c r="AF2683" s="122">
        <v>3.6332863266E-2</v>
      </c>
      <c r="AG2683" s="122">
        <v>3.6562442310799997E-2</v>
      </c>
      <c r="AH2683" s="122">
        <v>3.2184422180399998E-2</v>
      </c>
      <c r="AI2683" s="122">
        <v>3.07951378588E-2</v>
      </c>
      <c r="AJ2683" s="122">
        <v>2.9539908566E-2</v>
      </c>
      <c r="AK2683" s="122">
        <v>2.9828500892399998E-2</v>
      </c>
      <c r="AL2683" s="122">
        <v>0</v>
      </c>
    </row>
    <row r="2684" spans="1:38" hidden="1" x14ac:dyDescent="0.25">
      <c r="A2684" s="122" t="s">
        <v>2003</v>
      </c>
      <c r="B2684" s="122">
        <v>1</v>
      </c>
      <c r="C2684" s="122" t="s">
        <v>2189</v>
      </c>
      <c r="D2684" s="122" t="s">
        <v>2119</v>
      </c>
      <c r="E2684" s="122">
        <v>49</v>
      </c>
      <c r="F2684" s="122">
        <v>5.2406724036800002E-2</v>
      </c>
      <c r="G2684" s="122">
        <v>5.9893398899599999E-2</v>
      </c>
      <c r="H2684" s="122">
        <v>6.7380073762400003E-2</v>
      </c>
      <c r="I2684" s="122">
        <v>8.6096760918000004E-2</v>
      </c>
      <c r="J2684" s="122">
        <v>0.1058116713892</v>
      </c>
      <c r="K2684" s="122">
        <v>0.1197867977992</v>
      </c>
      <c r="L2684" s="122">
        <v>0.136132704582</v>
      </c>
      <c r="M2684" s="122">
        <v>0.15060694264839999</v>
      </c>
      <c r="N2684" s="122">
        <v>0.1641220128884</v>
      </c>
      <c r="O2684" s="122">
        <v>0.1838369233596</v>
      </c>
      <c r="P2684" s="122">
        <v>0.20542350254440001</v>
      </c>
      <c r="Q2684" s="122">
        <v>0.16344977846120001</v>
      </c>
      <c r="R2684" s="122">
        <v>0.1216074452516</v>
      </c>
      <c r="S2684" s="122">
        <v>0.1190707531076</v>
      </c>
      <c r="T2684" s="122">
        <v>0.10679572868160001</v>
      </c>
      <c r="U2684" s="122">
        <v>0.1074006647308</v>
      </c>
      <c r="V2684" s="122">
        <v>0.1087918782916</v>
      </c>
      <c r="W2684" s="122">
        <v>9.8807308277999994E-2</v>
      </c>
      <c r="X2684" s="122">
        <v>8.5452641094799997E-2</v>
      </c>
      <c r="Y2684" s="122">
        <v>9.7830073854799998E-2</v>
      </c>
      <c r="Z2684" s="122">
        <v>0.11219992727439999</v>
      </c>
      <c r="AA2684" s="122">
        <v>0.2586944778852</v>
      </c>
      <c r="AB2684" s="122">
        <v>2.8997214302000002E-2</v>
      </c>
      <c r="AC2684" s="122">
        <v>7.6423588794000005E-2</v>
      </c>
      <c r="AD2684" s="122">
        <v>0.12577680714760001</v>
      </c>
      <c r="AE2684" s="122">
        <v>0.17593732250079999</v>
      </c>
      <c r="AF2684" s="122">
        <v>0.24054379042679999</v>
      </c>
      <c r="AG2684" s="122">
        <v>0.18568775197279999</v>
      </c>
      <c r="AH2684" s="122">
        <v>0.1264346158544</v>
      </c>
      <c r="AI2684" s="122">
        <v>8.2017332574799998E-2</v>
      </c>
      <c r="AJ2684" s="122">
        <v>3.7372680965200002E-2</v>
      </c>
      <c r="AK2684" s="122">
        <v>3.7837300922400001E-2</v>
      </c>
      <c r="AL2684" s="122">
        <v>0</v>
      </c>
    </row>
    <row r="2685" spans="1:38" hidden="1" x14ac:dyDescent="0.25">
      <c r="A2685" s="122" t="s">
        <v>2003</v>
      </c>
      <c r="B2685" s="122">
        <v>1</v>
      </c>
      <c r="C2685" s="122" t="s">
        <v>2189</v>
      </c>
      <c r="D2685" s="122" t="s">
        <v>2120</v>
      </c>
      <c r="E2685" s="122">
        <v>49</v>
      </c>
      <c r="F2685" s="122">
        <v>4.066683012E-4</v>
      </c>
      <c r="G2685" s="122">
        <v>4.6476377360000001E-4</v>
      </c>
      <c r="H2685" s="122">
        <v>5.2285924599999997E-4</v>
      </c>
      <c r="I2685" s="122">
        <v>6.6809792559999995E-4</v>
      </c>
      <c r="J2685" s="122">
        <v>8.2108266800000004E-4</v>
      </c>
      <c r="K2685" s="122">
        <v>9.2952754999999995E-4</v>
      </c>
      <c r="L2685" s="122">
        <v>1.0563693279999999E-3</v>
      </c>
      <c r="M2685" s="122">
        <v>1.16868724E-3</v>
      </c>
      <c r="N2685" s="122">
        <v>1.2735621555999999E-3</v>
      </c>
      <c r="O2685" s="122">
        <v>1.426546898E-3</v>
      </c>
      <c r="P2685" s="122">
        <v>1.5940555064000001E-3</v>
      </c>
      <c r="Q2685" s="122">
        <v>1.7973445252E-3</v>
      </c>
      <c r="R2685" s="122">
        <v>2.0137896856000002E-3</v>
      </c>
      <c r="S2685" s="122">
        <v>4.6257490524000003E-3</v>
      </c>
      <c r="T2685" s="122">
        <v>7.4628671095999998E-3</v>
      </c>
      <c r="U2685" s="122">
        <v>7.7475059704E-3</v>
      </c>
      <c r="V2685" s="122">
        <v>8.0925115264000001E-3</v>
      </c>
      <c r="W2685" s="122">
        <v>5.0427805092000001E-3</v>
      </c>
      <c r="X2685" s="122">
        <v>1.659535038E-3</v>
      </c>
      <c r="Y2685" s="122">
        <v>4.4033970651999998E-3</v>
      </c>
      <c r="Z2685" s="122">
        <v>7.0461019411999998E-3</v>
      </c>
      <c r="AA2685" s="122">
        <v>1.64949006432E-2</v>
      </c>
      <c r="AB2685" s="122">
        <v>1.6811878988799999E-2</v>
      </c>
      <c r="AC2685" s="122">
        <v>6.6929787735999996E-3</v>
      </c>
      <c r="AD2685" s="122">
        <v>2.28075816864E-2</v>
      </c>
      <c r="AE2685" s="122">
        <v>3.9371691853199997E-2</v>
      </c>
      <c r="AF2685" s="122">
        <v>5.9652943742000003E-2</v>
      </c>
      <c r="AG2685" s="122">
        <v>6.0782498184799999E-2</v>
      </c>
      <c r="AH2685" s="122">
        <v>5.3998547559599999E-2</v>
      </c>
      <c r="AI2685" s="122">
        <v>5.2187738276799997E-2</v>
      </c>
      <c r="AJ2685" s="122">
        <v>5.06119104008E-2</v>
      </c>
      <c r="AK2685" s="122">
        <v>5.1572372224800003E-2</v>
      </c>
      <c r="AL2685" s="122">
        <v>0</v>
      </c>
    </row>
    <row r="2686" spans="1:38" hidden="1" x14ac:dyDescent="0.25">
      <c r="A2686" s="122" t="s">
        <v>2003</v>
      </c>
      <c r="B2686" s="122">
        <v>1</v>
      </c>
      <c r="C2686" s="122" t="s">
        <v>2189</v>
      </c>
      <c r="D2686" s="122" t="s">
        <v>2121</v>
      </c>
      <c r="E2686" s="122">
        <v>49</v>
      </c>
      <c r="F2686" s="122">
        <v>1.03353253136E-2</v>
      </c>
      <c r="G2686" s="122">
        <v>1.18118003584E-2</v>
      </c>
      <c r="H2686" s="122">
        <v>1.32882754032E-2</v>
      </c>
      <c r="I2686" s="122">
        <v>1.6979463015200001E-2</v>
      </c>
      <c r="J2686" s="122">
        <v>2.0867513965200001E-2</v>
      </c>
      <c r="K2686" s="122">
        <v>2.3623600716799999E-2</v>
      </c>
      <c r="L2686" s="122">
        <v>2.6847237897200001E-2</v>
      </c>
      <c r="M2686" s="122">
        <v>2.9701756316399999E-2</v>
      </c>
      <c r="N2686" s="122">
        <v>3.2367113676800001E-2</v>
      </c>
      <c r="O2686" s="122">
        <v>3.62551646268E-2</v>
      </c>
      <c r="P2686" s="122">
        <v>4.0512334338E-2</v>
      </c>
      <c r="Q2686" s="122">
        <v>4.7116705801199997E-2</v>
      </c>
      <c r="R2686" s="122">
        <v>5.4088423793600002E-2</v>
      </c>
      <c r="S2686" s="122">
        <v>5.3206452782000001E-2</v>
      </c>
      <c r="T2686" s="122">
        <v>4.8028938437199999E-2</v>
      </c>
      <c r="U2686" s="122">
        <v>6.1859577668000001E-2</v>
      </c>
      <c r="V2686" s="122">
        <v>7.6347134578400006E-2</v>
      </c>
      <c r="W2686" s="122">
        <v>8.3163010313600003E-2</v>
      </c>
      <c r="X2686" s="122">
        <v>8.8110122458399998E-2</v>
      </c>
      <c r="Y2686" s="122">
        <v>4.39863841564E-2</v>
      </c>
      <c r="Z2686" s="122">
        <v>5.0948287124000001E-3</v>
      </c>
      <c r="AA2686" s="122">
        <v>2.2254769460000001E-2</v>
      </c>
      <c r="AB2686" s="122">
        <v>1.4026885149200001E-2</v>
      </c>
      <c r="AC2686" s="122">
        <v>4.7654906429199999E-2</v>
      </c>
      <c r="AD2686" s="122">
        <v>5.7850216214000001E-2</v>
      </c>
      <c r="AE2686" s="122">
        <v>6.7887850822399995E-2</v>
      </c>
      <c r="AF2686" s="122">
        <v>8.2654319815199995E-2</v>
      </c>
      <c r="AG2686" s="122">
        <v>9.4275580716800006E-2</v>
      </c>
      <c r="AH2686" s="122">
        <v>9.0274974294399998E-2</v>
      </c>
      <c r="AI2686" s="122">
        <v>9.4048272617600001E-2</v>
      </c>
      <c r="AJ2686" s="122">
        <v>9.8346028029200006E-2</v>
      </c>
      <c r="AK2686" s="122">
        <v>9.8639138004399995E-2</v>
      </c>
      <c r="AL2686" s="122">
        <v>0</v>
      </c>
    </row>
    <row r="2687" spans="1:38" hidden="1" x14ac:dyDescent="0.25">
      <c r="A2687" s="122" t="s">
        <v>2003</v>
      </c>
      <c r="B2687" s="122">
        <v>1</v>
      </c>
      <c r="C2687" s="122" t="s">
        <v>2189</v>
      </c>
      <c r="D2687" s="122" t="s">
        <v>2138</v>
      </c>
      <c r="E2687" s="122">
        <v>49</v>
      </c>
      <c r="F2687" s="122">
        <v>0</v>
      </c>
      <c r="G2687" s="122">
        <v>0</v>
      </c>
      <c r="H2687" s="122">
        <v>0</v>
      </c>
      <c r="I2687" s="122">
        <v>0</v>
      </c>
      <c r="J2687" s="122">
        <v>0</v>
      </c>
      <c r="K2687" s="122">
        <v>0</v>
      </c>
      <c r="L2687" s="122">
        <v>0</v>
      </c>
      <c r="M2687" s="122">
        <v>0</v>
      </c>
      <c r="N2687" s="122">
        <v>0</v>
      </c>
      <c r="O2687" s="122">
        <v>0</v>
      </c>
      <c r="P2687" s="122">
        <v>0</v>
      </c>
      <c r="Q2687" s="122">
        <v>0</v>
      </c>
      <c r="R2687" s="122">
        <v>0</v>
      </c>
      <c r="S2687" s="122">
        <v>0</v>
      </c>
      <c r="T2687" s="122">
        <v>0</v>
      </c>
      <c r="U2687" s="122">
        <v>0</v>
      </c>
      <c r="V2687" s="122">
        <v>0</v>
      </c>
      <c r="W2687" s="122">
        <v>0</v>
      </c>
      <c r="X2687" s="122">
        <v>0</v>
      </c>
      <c r="Y2687" s="122">
        <v>0</v>
      </c>
      <c r="Z2687" s="122">
        <v>0</v>
      </c>
      <c r="AA2687" s="122">
        <v>0</v>
      </c>
      <c r="AB2687" s="122">
        <v>0</v>
      </c>
      <c r="AC2687" s="122">
        <v>0</v>
      </c>
      <c r="AD2687" s="122">
        <v>0</v>
      </c>
      <c r="AE2687" s="122">
        <v>0</v>
      </c>
      <c r="AF2687" s="122">
        <v>0</v>
      </c>
      <c r="AG2687" s="122">
        <v>0</v>
      </c>
      <c r="AH2687" s="122">
        <v>0</v>
      </c>
      <c r="AI2687" s="122">
        <v>0</v>
      </c>
      <c r="AJ2687" s="122">
        <v>0</v>
      </c>
      <c r="AK2687" s="122">
        <v>0</v>
      </c>
      <c r="AL2687" s="122">
        <v>0</v>
      </c>
    </row>
    <row r="2688" spans="1:38" hidden="1" x14ac:dyDescent="0.25">
      <c r="A2688" s="122" t="s">
        <v>2003</v>
      </c>
      <c r="B2688" s="122">
        <v>1</v>
      </c>
      <c r="C2688" s="122" t="s">
        <v>2189</v>
      </c>
      <c r="D2688" s="122" t="s">
        <v>2122</v>
      </c>
      <c r="E2688" s="122">
        <v>49</v>
      </c>
      <c r="F2688" s="122">
        <v>6.3763182840000001E-4</v>
      </c>
      <c r="G2688" s="122">
        <v>7.2872208920000004E-4</v>
      </c>
      <c r="H2688" s="122">
        <v>8.1981235279999999E-4</v>
      </c>
      <c r="I2688" s="122">
        <v>1.0475380048E-3</v>
      </c>
      <c r="J2688" s="122">
        <v>1.2874090264E-3</v>
      </c>
      <c r="K2688" s="122">
        <v>1.4574441811999999E-3</v>
      </c>
      <c r="L2688" s="122">
        <v>1.6563245860000001E-3</v>
      </c>
      <c r="M2688" s="122">
        <v>1.8324324228E-3</v>
      </c>
      <c r="N2688" s="122">
        <v>1.9968700807999999E-3</v>
      </c>
      <c r="O2688" s="122">
        <v>2.2367411023999999E-3</v>
      </c>
      <c r="P2688" s="122">
        <v>2.4993846891999999E-3</v>
      </c>
      <c r="Q2688" s="122">
        <v>2.8015280131999999E-3</v>
      </c>
      <c r="R2688" s="122">
        <v>3.1239184983999999E-3</v>
      </c>
      <c r="S2688" s="122">
        <v>3.4428133992000002E-3</v>
      </c>
      <c r="T2688" s="122">
        <v>3.5674644740000001E-3</v>
      </c>
      <c r="U2688" s="122">
        <v>3.8873342060000001E-3</v>
      </c>
      <c r="V2688" s="122">
        <v>4.2401726751999996E-3</v>
      </c>
      <c r="W2688" s="122">
        <v>4.1350816668000003E-3</v>
      </c>
      <c r="X2688" s="122">
        <v>3.9088393568E-3</v>
      </c>
      <c r="Y2688" s="122">
        <v>4.0831983415999997E-3</v>
      </c>
      <c r="Z2688" s="122">
        <v>4.3705841284000001E-3</v>
      </c>
      <c r="AA2688" s="122">
        <v>2.0469926344000001E-3</v>
      </c>
      <c r="AB2688" s="122">
        <v>3.9802659287999998E-3</v>
      </c>
      <c r="AC2688" s="122">
        <v>2.8935281088000001E-3</v>
      </c>
      <c r="AD2688" s="122">
        <v>3.8949108996000001E-3</v>
      </c>
      <c r="AE2688" s="122">
        <v>4.8990018195999999E-3</v>
      </c>
      <c r="AF2688" s="122">
        <v>6.2697202987999998E-3</v>
      </c>
      <c r="AG2688" s="122">
        <v>7.3876153428000003E-3</v>
      </c>
      <c r="AH2688" s="122">
        <v>7.2110559528000004E-3</v>
      </c>
      <c r="AI2688" s="122">
        <v>7.6449430036E-3</v>
      </c>
      <c r="AJ2688" s="122">
        <v>8.1232869900000008E-3</v>
      </c>
      <c r="AK2688" s="122">
        <v>8.1768012732E-3</v>
      </c>
      <c r="AL2688" s="122">
        <v>0</v>
      </c>
    </row>
    <row r="2689" spans="1:38" hidden="1" x14ac:dyDescent="0.25">
      <c r="A2689" s="122" t="s">
        <v>2003</v>
      </c>
      <c r="B2689" s="122">
        <v>1</v>
      </c>
      <c r="C2689" s="122" t="s">
        <v>2189</v>
      </c>
      <c r="D2689" s="122" t="s">
        <v>2123</v>
      </c>
      <c r="E2689" s="122">
        <v>49</v>
      </c>
      <c r="F2689" s="122">
        <v>8.2744379984000006E-3</v>
      </c>
      <c r="G2689" s="122">
        <v>9.4565005696000005E-3</v>
      </c>
      <c r="H2689" s="122">
        <v>1.06385631408E-2</v>
      </c>
      <c r="I2689" s="122">
        <v>1.3593719568800001E-2</v>
      </c>
      <c r="J2689" s="122">
        <v>1.6706484340000001E-2</v>
      </c>
      <c r="K2689" s="122">
        <v>1.8913001139200001E-2</v>
      </c>
      <c r="L2689" s="122">
        <v>2.1493837752800001E-2</v>
      </c>
      <c r="M2689" s="122">
        <v>2.3779158723600001E-2</v>
      </c>
      <c r="N2689" s="122">
        <v>2.5913037777199999E-2</v>
      </c>
      <c r="O2689" s="122">
        <v>2.9025802548399999E-2</v>
      </c>
      <c r="P2689" s="122">
        <v>3.2434082962400003E-2</v>
      </c>
      <c r="Q2689" s="122">
        <v>4.1349480527599999E-2</v>
      </c>
      <c r="R2689" s="122">
        <v>5.0642209279199997E-2</v>
      </c>
      <c r="S2689" s="122">
        <v>5.99000031812E-2</v>
      </c>
      <c r="T2689" s="122">
        <v>6.6604131106799996E-2</v>
      </c>
      <c r="U2689" s="122">
        <v>5.8280606258000002E-2</v>
      </c>
      <c r="V2689" s="122">
        <v>5.0252812511999999E-2</v>
      </c>
      <c r="W2689" s="122">
        <v>4.9537858355999997E-2</v>
      </c>
      <c r="X2689" s="122">
        <v>4.74061159348E-2</v>
      </c>
      <c r="Y2689" s="122">
        <v>5.9688154847999997E-2</v>
      </c>
      <c r="Z2689" s="122">
        <v>7.2772996539599996E-2</v>
      </c>
      <c r="AA2689" s="122">
        <v>6.5564031189999997E-2</v>
      </c>
      <c r="AB2689" s="122">
        <v>9.2028508401199999E-2</v>
      </c>
      <c r="AC2689" s="122">
        <v>7.2379725989200006E-2</v>
      </c>
      <c r="AD2689" s="122">
        <v>4.9499420902399997E-2</v>
      </c>
      <c r="AE2689" s="122">
        <v>2.5147227683200001E-2</v>
      </c>
      <c r="AF2689" s="122">
        <v>0</v>
      </c>
      <c r="AG2689" s="122">
        <v>4.2469300498800003E-2</v>
      </c>
      <c r="AH2689" s="122">
        <v>6.5271023543599996E-2</v>
      </c>
      <c r="AI2689" s="122">
        <v>9.1802629780400005E-2</v>
      </c>
      <c r="AJ2689" s="122">
        <v>0.1191741058172</v>
      </c>
      <c r="AK2689" s="122">
        <v>0.11969570798360001</v>
      </c>
      <c r="AL2689" s="122">
        <v>0</v>
      </c>
    </row>
    <row r="2690" spans="1:38" hidden="1" x14ac:dyDescent="0.25">
      <c r="A2690" s="122" t="s">
        <v>2003</v>
      </c>
      <c r="B2690" s="122">
        <v>1</v>
      </c>
      <c r="C2690" s="122" t="s">
        <v>2189</v>
      </c>
      <c r="D2690" s="122" t="s">
        <v>2124</v>
      </c>
      <c r="E2690" s="122">
        <v>49</v>
      </c>
      <c r="F2690" s="122">
        <v>4.4648268392000002E-3</v>
      </c>
      <c r="G2690" s="122">
        <v>5.1026592428000004E-3</v>
      </c>
      <c r="H2690" s="122">
        <v>5.7404916491999997E-3</v>
      </c>
      <c r="I2690" s="122">
        <v>7.3350726624000001E-3</v>
      </c>
      <c r="J2690" s="122">
        <v>9.0146979972E-3</v>
      </c>
      <c r="K2690" s="122">
        <v>1.0205318488400001E-2</v>
      </c>
      <c r="L2690" s="122">
        <v>1.15979192392E-2</v>
      </c>
      <c r="M2690" s="122">
        <v>1.28310618912E-2</v>
      </c>
      <c r="N2690" s="122">
        <v>1.3982487579200001E-2</v>
      </c>
      <c r="O2690" s="122">
        <v>1.5662112914E-2</v>
      </c>
      <c r="P2690" s="122">
        <v>1.7501196350400001E-2</v>
      </c>
      <c r="Q2690" s="122">
        <v>2.0463872626399999E-2</v>
      </c>
      <c r="R2690" s="122">
        <v>2.3587756121999998E-2</v>
      </c>
      <c r="S2690" s="122">
        <v>2.86924128484E-2</v>
      </c>
      <c r="T2690" s="122">
        <v>3.2723050326400001E-2</v>
      </c>
      <c r="U2690" s="122">
        <v>3.3626320392000003E-2</v>
      </c>
      <c r="V2690" s="122">
        <v>3.4786571870399997E-2</v>
      </c>
      <c r="W2690" s="122">
        <v>3.14224274756E-2</v>
      </c>
      <c r="X2690" s="122">
        <v>2.6974524150000002E-2</v>
      </c>
      <c r="Y2690" s="122">
        <v>3.6817054469999999E-2</v>
      </c>
      <c r="Z2690" s="122">
        <v>4.6956959109200003E-2</v>
      </c>
      <c r="AA2690" s="122">
        <v>3.0844537712800001E-2</v>
      </c>
      <c r="AB2690" s="122">
        <v>1.63278161956E-2</v>
      </c>
      <c r="AC2690" s="122">
        <v>4.3057623235200002E-2</v>
      </c>
      <c r="AD2690" s="122">
        <v>3.3657565757199998E-2</v>
      </c>
      <c r="AE2690" s="122">
        <v>2.3517176860800001E-2</v>
      </c>
      <c r="AF2690" s="122">
        <v>1.37794519464E-2</v>
      </c>
      <c r="AG2690" s="122">
        <v>1.4570744140400001E-2</v>
      </c>
      <c r="AH2690" s="122">
        <v>1.3288450862400001E-2</v>
      </c>
      <c r="AI2690" s="122">
        <v>1.32015018716E-2</v>
      </c>
      <c r="AJ2690" s="122">
        <v>1.31793207E-2</v>
      </c>
      <c r="AK2690" s="122">
        <v>1.32109861296E-2</v>
      </c>
      <c r="AL2690" s="122">
        <v>0</v>
      </c>
    </row>
    <row r="2691" spans="1:38" hidden="1" x14ac:dyDescent="0.25">
      <c r="A2691" s="122" t="s">
        <v>2003</v>
      </c>
      <c r="B2691" s="122">
        <v>1</v>
      </c>
      <c r="C2691" s="122" t="s">
        <v>2189</v>
      </c>
      <c r="D2691" s="122" t="s">
        <v>2125</v>
      </c>
      <c r="E2691" s="122">
        <v>49</v>
      </c>
      <c r="F2691" s="122">
        <v>1.2536014260000001E-3</v>
      </c>
      <c r="G2691" s="122">
        <v>1.4326873428E-3</v>
      </c>
      <c r="H2691" s="122">
        <v>1.6117732624000001E-3</v>
      </c>
      <c r="I2691" s="122">
        <v>2.0594880571999999E-3</v>
      </c>
      <c r="J2691" s="122">
        <v>2.5310809748000001E-3</v>
      </c>
      <c r="K2691" s="122">
        <v>2.8653746884000002E-3</v>
      </c>
      <c r="L2691" s="122">
        <v>3.2563789412000002E-3</v>
      </c>
      <c r="M2691" s="122">
        <v>3.6026117176000002E-3</v>
      </c>
      <c r="N2691" s="122">
        <v>3.9259005996000003E-3</v>
      </c>
      <c r="O2691" s="122">
        <v>4.3974935172000004E-3</v>
      </c>
      <c r="P2691" s="122">
        <v>4.9138579139999996E-3</v>
      </c>
      <c r="Q2691" s="122">
        <v>3.4892364079999998E-3</v>
      </c>
      <c r="R2691" s="122">
        <v>2.0581085951999999E-3</v>
      </c>
      <c r="S2691" s="122">
        <v>2.1244840567999999E-3</v>
      </c>
      <c r="T2691" s="122">
        <v>2.0419613647999998E-3</v>
      </c>
      <c r="U2691" s="122">
        <v>4.1036494967999996E-3</v>
      </c>
      <c r="V2691" s="122">
        <v>6.2262329528000003E-3</v>
      </c>
      <c r="W2691" s="122">
        <v>8.6327484039999992E-3</v>
      </c>
      <c r="X2691" s="122">
        <v>1.09533075484E-2</v>
      </c>
      <c r="Y2691" s="122">
        <v>8.1699697995999999E-3</v>
      </c>
      <c r="Z2691" s="122">
        <v>5.8861324591999997E-3</v>
      </c>
      <c r="AA2691" s="122">
        <v>4.5957696820000003E-3</v>
      </c>
      <c r="AB2691" s="122">
        <v>1.02942442988E-2</v>
      </c>
      <c r="AC2691" s="122">
        <v>4.2824749827999999E-3</v>
      </c>
      <c r="AD2691" s="122">
        <v>2.9287211127999998E-3</v>
      </c>
      <c r="AE2691" s="122">
        <v>1.4878803688000001E-3</v>
      </c>
      <c r="AF2691" s="122">
        <v>0</v>
      </c>
      <c r="AG2691" s="122">
        <v>0</v>
      </c>
      <c r="AH2691" s="122">
        <v>0</v>
      </c>
      <c r="AI2691" s="122">
        <v>0</v>
      </c>
      <c r="AJ2691" s="122">
        <v>0</v>
      </c>
      <c r="AK2691" s="122">
        <v>0</v>
      </c>
      <c r="AL2691" s="122">
        <v>0</v>
      </c>
    </row>
    <row r="2692" spans="1:38" hidden="1" x14ac:dyDescent="0.25">
      <c r="A2692" s="122" t="s">
        <v>2003</v>
      </c>
      <c r="B2692" s="122">
        <v>1</v>
      </c>
      <c r="C2692" s="122" t="s">
        <v>2189</v>
      </c>
      <c r="D2692" s="122" t="s">
        <v>2126</v>
      </c>
      <c r="E2692" s="122">
        <v>49</v>
      </c>
      <c r="F2692" s="122">
        <v>1.898788304E-4</v>
      </c>
      <c r="G2692" s="122">
        <v>2.1700437640000001E-4</v>
      </c>
      <c r="H2692" s="122">
        <v>2.4412992239999999E-4</v>
      </c>
      <c r="I2692" s="122">
        <v>3.1194379159999998E-4</v>
      </c>
      <c r="J2692" s="122">
        <v>3.8337439840000002E-4</v>
      </c>
      <c r="K2692" s="122">
        <v>4.3400875280000001E-4</v>
      </c>
      <c r="L2692" s="122">
        <v>4.932328632E-4</v>
      </c>
      <c r="M2692" s="122">
        <v>5.4567558920000001E-4</v>
      </c>
      <c r="N2692" s="122">
        <v>5.9464307839999998E-4</v>
      </c>
      <c r="O2692" s="122">
        <v>6.6607368520000003E-4</v>
      </c>
      <c r="P2692" s="122">
        <v>7.4428567919999997E-4</v>
      </c>
      <c r="Q2692" s="122">
        <v>4.7407265640000003E-4</v>
      </c>
      <c r="R2692" s="122">
        <v>2.0162537360000001E-4</v>
      </c>
      <c r="S2692" s="122">
        <v>4.2272379519999999E-4</v>
      </c>
      <c r="T2692" s="122">
        <v>6.604808168E-4</v>
      </c>
      <c r="U2692" s="122">
        <v>9.9894358200000003E-4</v>
      </c>
      <c r="V2692" s="122">
        <v>1.3497568616E-3</v>
      </c>
      <c r="W2692" s="122">
        <v>1.4021373912E-3</v>
      </c>
      <c r="X2692" s="122">
        <v>1.4190339968000001E-3</v>
      </c>
      <c r="Y2692" s="122">
        <v>1.2189956603999999E-3</v>
      </c>
      <c r="Z2692" s="122">
        <v>1.0747002979999999E-3</v>
      </c>
      <c r="AA2692" s="122">
        <v>4.0958405011999998E-3</v>
      </c>
      <c r="AB2692" s="122">
        <v>2.3962170484000001E-3</v>
      </c>
      <c r="AC2692" s="122">
        <v>1.0089087596000001E-3</v>
      </c>
      <c r="AD2692" s="122">
        <v>3.5352480295999999E-3</v>
      </c>
      <c r="AE2692" s="122">
        <v>6.1324690531999997E-3</v>
      </c>
      <c r="AF2692" s="122">
        <v>9.3102284295999999E-3</v>
      </c>
      <c r="AG2692" s="122">
        <v>9.6778542504000007E-3</v>
      </c>
      <c r="AH2692" s="122">
        <v>8.7217873400000003E-3</v>
      </c>
      <c r="AI2692" s="122">
        <v>8.5586985931999995E-3</v>
      </c>
      <c r="AJ2692" s="122">
        <v>8.4360679340000008E-3</v>
      </c>
      <c r="AK2692" s="122">
        <v>8.4736821287999999E-3</v>
      </c>
      <c r="AL2692" s="122">
        <v>0</v>
      </c>
    </row>
    <row r="2693" spans="1:38" hidden="1" x14ac:dyDescent="0.25">
      <c r="A2693" s="122" t="s">
        <v>2000</v>
      </c>
      <c r="B2693" s="122">
        <v>1</v>
      </c>
      <c r="C2693" s="122" t="s">
        <v>2190</v>
      </c>
      <c r="D2693" s="122" t="s">
        <v>2079</v>
      </c>
      <c r="E2693" s="122">
        <v>50</v>
      </c>
      <c r="F2693" s="122">
        <v>4.2929822487999996E-3</v>
      </c>
      <c r="G2693" s="122">
        <v>5.9733495724E-3</v>
      </c>
      <c r="H2693" s="122">
        <v>6.2660266535999997E-3</v>
      </c>
      <c r="I2693" s="122">
        <v>4.9904649676000001E-3</v>
      </c>
      <c r="J2693" s="122">
        <v>5.6011693724000002E-3</v>
      </c>
      <c r="K2693" s="122">
        <v>5.1394094275999998E-3</v>
      </c>
      <c r="L2693" s="122">
        <v>5.8720766915999999E-3</v>
      </c>
      <c r="M2693" s="122">
        <v>5.7568408995999996E-3</v>
      </c>
      <c r="N2693" s="122">
        <v>4.3485022756E-3</v>
      </c>
      <c r="O2693" s="122">
        <v>5.0601426148000001E-3</v>
      </c>
      <c r="P2693" s="122">
        <v>4.0793798303999998E-3</v>
      </c>
      <c r="Q2693" s="122">
        <v>5.9987542355999998E-3</v>
      </c>
      <c r="R2693" s="122">
        <v>4.4353940371999996E-3</v>
      </c>
      <c r="S2693" s="122">
        <v>5.7454433484000001E-3</v>
      </c>
      <c r="T2693" s="122">
        <v>4.5736478732000003E-3</v>
      </c>
      <c r="U2693" s="122">
        <v>4.8130862163999998E-3</v>
      </c>
      <c r="V2693" s="122">
        <v>3.9373137103999997E-3</v>
      </c>
      <c r="W2693" s="122">
        <v>3.6787333519999999E-3</v>
      </c>
      <c r="X2693" s="122">
        <v>5.2903950259999997E-3</v>
      </c>
      <c r="Y2693" s="122">
        <v>5.0251161576000004E-3</v>
      </c>
      <c r="Z2693" s="122">
        <v>4.2726203856000003E-3</v>
      </c>
      <c r="AA2693" s="122">
        <v>5.4048212064000001E-3</v>
      </c>
      <c r="AB2693" s="122">
        <v>5.9009531279999999E-3</v>
      </c>
      <c r="AC2693" s="122">
        <v>6.4298507168000004E-3</v>
      </c>
      <c r="AD2693" s="122">
        <v>6.6153348771999998E-3</v>
      </c>
      <c r="AE2693" s="122">
        <v>6.1660293071999998E-3</v>
      </c>
      <c r="AF2693" s="122">
        <v>6.2817752704E-3</v>
      </c>
      <c r="AG2693" s="122">
        <v>6.1545407728000002E-3</v>
      </c>
      <c r="AH2693" s="122">
        <v>6.2285464556000002E-3</v>
      </c>
      <c r="AI2693" s="122">
        <v>6.1721835112000002E-3</v>
      </c>
      <c r="AJ2693" s="122">
        <v>6.2101523064E-3</v>
      </c>
      <c r="AK2693" s="122">
        <v>6.1833917376000001E-3</v>
      </c>
      <c r="AL2693" s="122">
        <v>0</v>
      </c>
    </row>
    <row r="2694" spans="1:38" hidden="1" x14ac:dyDescent="0.25">
      <c r="A2694" s="122" t="s">
        <v>2000</v>
      </c>
      <c r="B2694" s="122">
        <v>1</v>
      </c>
      <c r="C2694" s="122" t="s">
        <v>2190</v>
      </c>
      <c r="D2694" s="122" t="s">
        <v>2080</v>
      </c>
      <c r="E2694" s="122">
        <v>50</v>
      </c>
      <c r="F2694" s="122">
        <v>0</v>
      </c>
      <c r="G2694" s="122">
        <v>3.5231616002799997E-2</v>
      </c>
      <c r="H2694" s="122">
        <v>0</v>
      </c>
      <c r="I2694" s="122">
        <v>0</v>
      </c>
      <c r="J2694" s="122">
        <v>0</v>
      </c>
      <c r="K2694" s="122">
        <v>0</v>
      </c>
      <c r="L2694" s="122">
        <v>0</v>
      </c>
      <c r="M2694" s="122">
        <v>0</v>
      </c>
      <c r="N2694" s="122">
        <v>1.9257737833599999E-2</v>
      </c>
      <c r="O2694" s="122">
        <v>0</v>
      </c>
      <c r="P2694" s="122">
        <v>0</v>
      </c>
      <c r="Q2694" s="122">
        <v>0</v>
      </c>
      <c r="R2694" s="122">
        <v>0</v>
      </c>
      <c r="S2694" s="122">
        <v>4.3652351895600003E-2</v>
      </c>
      <c r="T2694" s="122">
        <v>2.00907511756E-2</v>
      </c>
      <c r="U2694" s="122">
        <v>6.6579142957599993E-2</v>
      </c>
      <c r="V2694" s="122">
        <v>1.4189060194399999E-2</v>
      </c>
      <c r="W2694" s="122">
        <v>1.1589458322399999E-2</v>
      </c>
      <c r="X2694" s="122">
        <v>4.6780176788799997E-2</v>
      </c>
      <c r="Y2694" s="122">
        <v>0</v>
      </c>
      <c r="Z2694" s="122">
        <v>8.4108966068400001E-2</v>
      </c>
      <c r="AA2694" s="122">
        <v>1.1640253763600001E-2</v>
      </c>
      <c r="AB2694" s="122">
        <v>5.1283470532000001E-3</v>
      </c>
      <c r="AC2694" s="122">
        <v>2.2643096156800002E-2</v>
      </c>
      <c r="AD2694" s="122">
        <v>3.1437287764400003E-2</v>
      </c>
      <c r="AE2694" s="122">
        <v>2.2128566823999999E-2</v>
      </c>
      <c r="AF2694" s="122">
        <v>2.08204965192E-2</v>
      </c>
      <c r="AG2694" s="122">
        <v>2.1408750300000001E-2</v>
      </c>
      <c r="AH2694" s="122">
        <v>2.0804841596E-2</v>
      </c>
      <c r="AI2694" s="122">
        <v>2.12350475288E-2</v>
      </c>
      <c r="AJ2694" s="122">
        <v>2.0883741496800001E-2</v>
      </c>
      <c r="AK2694" s="122">
        <v>2.1156891753199999E-2</v>
      </c>
      <c r="AL2694" s="122">
        <v>0</v>
      </c>
    </row>
    <row r="2695" spans="1:38" hidden="1" x14ac:dyDescent="0.25">
      <c r="A2695" s="122" t="s">
        <v>2000</v>
      </c>
      <c r="B2695" s="122">
        <v>1</v>
      </c>
      <c r="C2695" s="122" t="s">
        <v>2190</v>
      </c>
      <c r="D2695" s="122" t="s">
        <v>2133</v>
      </c>
      <c r="E2695" s="122">
        <v>50</v>
      </c>
      <c r="F2695" s="122">
        <v>0</v>
      </c>
      <c r="G2695" s="122">
        <v>0</v>
      </c>
      <c r="H2695" s="122">
        <v>0</v>
      </c>
      <c r="I2695" s="122">
        <v>0</v>
      </c>
      <c r="J2695" s="122">
        <v>0</v>
      </c>
      <c r="K2695" s="122">
        <v>0</v>
      </c>
      <c r="L2695" s="122">
        <v>0</v>
      </c>
      <c r="M2695" s="122">
        <v>0</v>
      </c>
      <c r="N2695" s="122">
        <v>0</v>
      </c>
      <c r="O2695" s="122">
        <v>0</v>
      </c>
      <c r="P2695" s="122">
        <v>0</v>
      </c>
      <c r="Q2695" s="122">
        <v>0</v>
      </c>
      <c r="R2695" s="122">
        <v>0</v>
      </c>
      <c r="S2695" s="122">
        <v>0</v>
      </c>
      <c r="T2695" s="122">
        <v>0</v>
      </c>
      <c r="U2695" s="122">
        <v>0</v>
      </c>
      <c r="V2695" s="122">
        <v>0</v>
      </c>
      <c r="W2695" s="122">
        <v>0</v>
      </c>
      <c r="X2695" s="122">
        <v>0</v>
      </c>
      <c r="Y2695" s="122">
        <v>0</v>
      </c>
      <c r="Z2695" s="122">
        <v>0</v>
      </c>
      <c r="AA2695" s="122">
        <v>0</v>
      </c>
      <c r="AB2695" s="122">
        <v>0</v>
      </c>
      <c r="AC2695" s="122">
        <v>0</v>
      </c>
      <c r="AD2695" s="122">
        <v>0</v>
      </c>
      <c r="AE2695" s="122">
        <v>0</v>
      </c>
      <c r="AF2695" s="122">
        <v>0</v>
      </c>
      <c r="AG2695" s="122">
        <v>0</v>
      </c>
      <c r="AH2695" s="122">
        <v>0</v>
      </c>
      <c r="AI2695" s="122">
        <v>0</v>
      </c>
      <c r="AJ2695" s="122">
        <v>0</v>
      </c>
      <c r="AK2695" s="122">
        <v>0</v>
      </c>
      <c r="AL2695" s="122">
        <v>0</v>
      </c>
    </row>
    <row r="2696" spans="1:38" hidden="1" x14ac:dyDescent="0.25">
      <c r="A2696" s="122" t="s">
        <v>2000</v>
      </c>
      <c r="B2696" s="122">
        <v>1</v>
      </c>
      <c r="C2696" s="122" t="s">
        <v>2190</v>
      </c>
      <c r="D2696" s="122" t="s">
        <v>2081</v>
      </c>
      <c r="E2696" s="122">
        <v>50</v>
      </c>
      <c r="F2696" s="122">
        <v>4.4767466351999996E-3</v>
      </c>
      <c r="G2696" s="122">
        <v>4.5246403356E-3</v>
      </c>
      <c r="H2696" s="122">
        <v>4.4738758848000002E-3</v>
      </c>
      <c r="I2696" s="122">
        <v>5.1879848691999998E-3</v>
      </c>
      <c r="J2696" s="122">
        <v>4.3535672516000004E-3</v>
      </c>
      <c r="K2696" s="122">
        <v>4.2009405087999998E-3</v>
      </c>
      <c r="L2696" s="122">
        <v>4.813494602E-3</v>
      </c>
      <c r="M2696" s="122">
        <v>5.0445456964000003E-3</v>
      </c>
      <c r="N2696" s="122">
        <v>6.7010458815999997E-3</v>
      </c>
      <c r="O2696" s="122">
        <v>5.2042561060000004E-3</v>
      </c>
      <c r="P2696" s="122">
        <v>5.5361841107999998E-3</v>
      </c>
      <c r="Q2696" s="122">
        <v>4.2129848656E-3</v>
      </c>
      <c r="R2696" s="122">
        <v>4.8783325219999996E-3</v>
      </c>
      <c r="S2696" s="122">
        <v>5.5179303815999997E-3</v>
      </c>
      <c r="T2696" s="122">
        <v>5.4951955155999998E-3</v>
      </c>
      <c r="U2696" s="122">
        <v>5.2871801220000002E-3</v>
      </c>
      <c r="V2696" s="122">
        <v>4.6600458659999998E-3</v>
      </c>
      <c r="W2696" s="122">
        <v>4.4198959728000003E-3</v>
      </c>
      <c r="X2696" s="122">
        <v>4.4590189335999997E-3</v>
      </c>
      <c r="Y2696" s="122">
        <v>4.2491457064000003E-3</v>
      </c>
      <c r="Z2696" s="122">
        <v>3.9036224219999999E-3</v>
      </c>
      <c r="AA2696" s="122">
        <v>4.2602890176E-3</v>
      </c>
      <c r="AB2696" s="122">
        <v>3.4745838875999998E-3</v>
      </c>
      <c r="AC2696" s="122">
        <v>3.3349555959999999E-3</v>
      </c>
      <c r="AD2696" s="122">
        <v>4.5943152136000004E-3</v>
      </c>
      <c r="AE2696" s="122">
        <v>3.8545047968E-3</v>
      </c>
      <c r="AF2696" s="122">
        <v>3.9342970156000003E-3</v>
      </c>
      <c r="AG2696" s="122">
        <v>3.9279790676000001E-3</v>
      </c>
      <c r="AH2696" s="122">
        <v>3.9500895644000002E-3</v>
      </c>
      <c r="AI2696" s="122">
        <v>3.9557723492000003E-3</v>
      </c>
      <c r="AJ2696" s="122">
        <v>3.9663446592000003E-3</v>
      </c>
      <c r="AK2696" s="122">
        <v>3.9733314068E-3</v>
      </c>
      <c r="AL2696" s="122">
        <v>0</v>
      </c>
    </row>
    <row r="2697" spans="1:38" x14ac:dyDescent="0.25">
      <c r="A2697" s="122" t="s">
        <v>2000</v>
      </c>
      <c r="B2697" s="122">
        <v>1</v>
      </c>
      <c r="C2697" s="122" t="s">
        <v>2190</v>
      </c>
      <c r="D2697" s="122" t="s">
        <v>2082</v>
      </c>
      <c r="E2697" s="122">
        <v>50</v>
      </c>
      <c r="F2697" s="122">
        <v>5.1535507262399999E-2</v>
      </c>
      <c r="G2697" s="122">
        <v>0</v>
      </c>
      <c r="H2697" s="122">
        <v>0</v>
      </c>
      <c r="I2697" s="122">
        <v>2.6670576290400001E-2</v>
      </c>
      <c r="J2697" s="122">
        <v>3.9676209700399999E-2</v>
      </c>
      <c r="K2697" s="122">
        <v>2.2681099125999998E-2</v>
      </c>
      <c r="L2697" s="122">
        <v>0.1070252049216</v>
      </c>
      <c r="M2697" s="122">
        <v>3.1780241757599997E-2</v>
      </c>
      <c r="N2697" s="122">
        <v>7.0665239988000001E-3</v>
      </c>
      <c r="O2697" s="122">
        <v>3.1729855219999999E-2</v>
      </c>
      <c r="P2697" s="122">
        <v>7.7273525083999999E-3</v>
      </c>
      <c r="Q2697" s="122">
        <v>2.77616912776E-2</v>
      </c>
      <c r="R2697" s="122">
        <v>0.1149601445188</v>
      </c>
      <c r="S2697" s="122">
        <v>9.4383343247200005E-2</v>
      </c>
      <c r="T2697" s="122">
        <v>2.9722853067599999E-2</v>
      </c>
      <c r="U2697" s="122">
        <v>3.7886214800000001E-5</v>
      </c>
      <c r="V2697" s="122">
        <v>2.96526175736E-2</v>
      </c>
      <c r="W2697" s="122">
        <v>1.7842655474000001E-2</v>
      </c>
      <c r="X2697" s="122">
        <v>9.9474797407999999E-3</v>
      </c>
      <c r="Y2697" s="122">
        <v>2.92737749612E-2</v>
      </c>
      <c r="Z2697" s="122">
        <v>7.5658989840000001E-3</v>
      </c>
      <c r="AA2697" s="122">
        <v>1.48983764132E-2</v>
      </c>
      <c r="AB2697" s="122">
        <v>2.4461629863999999E-2</v>
      </c>
      <c r="AC2697" s="122">
        <v>8.8707719743999994E-3</v>
      </c>
      <c r="AD2697" s="122">
        <v>1.8623194872800002E-2</v>
      </c>
      <c r="AE2697" s="122">
        <v>2.0219390469600002E-2</v>
      </c>
      <c r="AF2697" s="122">
        <v>1.9306125325199999E-2</v>
      </c>
      <c r="AG2697" s="122">
        <v>2.0153156749599999E-2</v>
      </c>
      <c r="AH2697" s="122">
        <v>1.94782655144E-2</v>
      </c>
      <c r="AI2697" s="122">
        <v>2.00550564984E-2</v>
      </c>
      <c r="AJ2697" s="122">
        <v>1.9619124097999999E-2</v>
      </c>
      <c r="AK2697" s="122">
        <v>1.9988083802400001E-2</v>
      </c>
      <c r="AL2697" s="122">
        <v>0</v>
      </c>
    </row>
    <row r="2698" spans="1:38" hidden="1" x14ac:dyDescent="0.25">
      <c r="A2698" s="122" t="s">
        <v>2000</v>
      </c>
      <c r="B2698" s="122">
        <v>1</v>
      </c>
      <c r="C2698" s="122" t="s">
        <v>2190</v>
      </c>
      <c r="D2698" s="122" t="s">
        <v>474</v>
      </c>
      <c r="E2698" s="122">
        <v>50</v>
      </c>
      <c r="F2698" s="122">
        <v>8.3362228096000007E-3</v>
      </c>
      <c r="G2698" s="122">
        <v>6.8504175348000004E-3</v>
      </c>
      <c r="H2698" s="122">
        <v>7.9148468363999993E-3</v>
      </c>
      <c r="I2698" s="122">
        <v>1.1001906176800001E-2</v>
      </c>
      <c r="J2698" s="122">
        <v>7.7823965856000004E-3</v>
      </c>
      <c r="K2698" s="122">
        <v>8.9173858759999999E-3</v>
      </c>
      <c r="L2698" s="122">
        <v>7.7896753144000002E-3</v>
      </c>
      <c r="M2698" s="122">
        <v>8.2672995944000002E-3</v>
      </c>
      <c r="N2698" s="122">
        <v>1.0669803569599999E-2</v>
      </c>
      <c r="O2698" s="122">
        <v>1.1214626444E-2</v>
      </c>
      <c r="P2698" s="122">
        <v>7.0614989956000003E-3</v>
      </c>
      <c r="Q2698" s="122">
        <v>8.2021591763999993E-3</v>
      </c>
      <c r="R2698" s="122">
        <v>5.9144400671999999E-3</v>
      </c>
      <c r="S2698" s="122">
        <v>8.1478995639999996E-3</v>
      </c>
      <c r="T2698" s="122">
        <v>6.4015627340000001E-3</v>
      </c>
      <c r="U2698" s="122">
        <v>6.6645627412000004E-3</v>
      </c>
      <c r="V2698" s="122">
        <v>6.3003244611999996E-3</v>
      </c>
      <c r="W2698" s="122">
        <v>9.7517797915999994E-3</v>
      </c>
      <c r="X2698" s="122">
        <v>7.1285915204000001E-3</v>
      </c>
      <c r="Y2698" s="122">
        <v>9.7350336523999992E-3</v>
      </c>
      <c r="Z2698" s="122">
        <v>9.7301225336E-3</v>
      </c>
      <c r="AA2698" s="122">
        <v>8.9267516463999996E-3</v>
      </c>
      <c r="AB2698" s="122">
        <v>7.1614863180000004E-3</v>
      </c>
      <c r="AC2698" s="122">
        <v>7.0903791475999999E-3</v>
      </c>
      <c r="AD2698" s="122">
        <v>1.02917963232E-2</v>
      </c>
      <c r="AE2698" s="122">
        <v>8.6456282304000001E-3</v>
      </c>
      <c r="AF2698" s="122">
        <v>8.6305490767999999E-3</v>
      </c>
      <c r="AG2698" s="122">
        <v>8.6465921331999995E-3</v>
      </c>
      <c r="AH2698" s="122">
        <v>8.6850993852000003E-3</v>
      </c>
      <c r="AI2698" s="122">
        <v>8.7169771612000003E-3</v>
      </c>
      <c r="AJ2698" s="122">
        <v>8.7464486592000006E-3</v>
      </c>
      <c r="AK2698" s="122">
        <v>8.7702967100000001E-3</v>
      </c>
      <c r="AL2698" s="122">
        <v>0</v>
      </c>
    </row>
    <row r="2699" spans="1:38" hidden="1" x14ac:dyDescent="0.25">
      <c r="A2699" s="122" t="s">
        <v>2000</v>
      </c>
      <c r="B2699" s="122">
        <v>1</v>
      </c>
      <c r="C2699" s="122" t="s">
        <v>2190</v>
      </c>
      <c r="D2699" s="122" t="s">
        <v>2083</v>
      </c>
      <c r="E2699" s="122">
        <v>50</v>
      </c>
      <c r="F2699" s="122">
        <v>9.7526435999999994E-6</v>
      </c>
      <c r="G2699" s="122">
        <v>9.575776E-6</v>
      </c>
      <c r="H2699" s="122">
        <v>9.3470243999999992E-6</v>
      </c>
      <c r="I2699" s="122">
        <v>9.1745360000000001E-6</v>
      </c>
      <c r="J2699" s="122">
        <v>1.03743556E-5</v>
      </c>
      <c r="K2699" s="122">
        <v>9.3801427999999996E-6</v>
      </c>
      <c r="L2699" s="122">
        <v>1.00290036E-5</v>
      </c>
      <c r="M2699" s="122">
        <v>9.8389115999999997E-6</v>
      </c>
      <c r="N2699" s="122">
        <v>9.5067307999999999E-6</v>
      </c>
      <c r="O2699" s="122">
        <v>6.7255383999999998E-6</v>
      </c>
      <c r="P2699" s="122">
        <v>9.4943212000000006E-6</v>
      </c>
      <c r="Q2699" s="122">
        <v>7.9828055999999992E-6</v>
      </c>
      <c r="R2699" s="122">
        <v>8.9706147999999996E-6</v>
      </c>
      <c r="S2699" s="122">
        <v>8.5228639999999992E-6</v>
      </c>
      <c r="T2699" s="122">
        <v>8.8112835999999996E-6</v>
      </c>
      <c r="U2699" s="122">
        <v>8.3551999999999992E-6</v>
      </c>
      <c r="V2699" s="122">
        <v>7.9882823999999999E-6</v>
      </c>
      <c r="W2699" s="122">
        <v>7.2842756000000003E-6</v>
      </c>
      <c r="X2699" s="122">
        <v>8.5354443999999998E-6</v>
      </c>
      <c r="Y2699" s="122">
        <v>8.2153092000000003E-6</v>
      </c>
      <c r="Z2699" s="122">
        <v>6.1692372000000004E-6</v>
      </c>
      <c r="AA2699" s="122">
        <v>7.1148252E-6</v>
      </c>
      <c r="AB2699" s="122">
        <v>6.2334747999999998E-6</v>
      </c>
      <c r="AC2699" s="122">
        <v>7.4625684000000001E-6</v>
      </c>
      <c r="AD2699" s="122">
        <v>6.0060531999999996E-6</v>
      </c>
      <c r="AE2699" s="122">
        <v>6.3680764E-6</v>
      </c>
      <c r="AF2699" s="122">
        <v>6.711362E-6</v>
      </c>
      <c r="AG2699" s="122">
        <v>6.5127076E-6</v>
      </c>
      <c r="AH2699" s="122">
        <v>6.6018456000000003E-6</v>
      </c>
      <c r="AI2699" s="122">
        <v>6.5630459999999997E-6</v>
      </c>
      <c r="AJ2699" s="122">
        <v>6.5798600000000001E-6</v>
      </c>
      <c r="AK2699" s="122">
        <v>6.5725771999999999E-6</v>
      </c>
      <c r="AL2699" s="122">
        <v>0</v>
      </c>
    </row>
    <row r="2700" spans="1:38" hidden="1" x14ac:dyDescent="0.25">
      <c r="A2700" s="122" t="s">
        <v>2000</v>
      </c>
      <c r="B2700" s="122">
        <v>1</v>
      </c>
      <c r="C2700" s="122" t="s">
        <v>2190</v>
      </c>
      <c r="D2700" s="122" t="s">
        <v>2085</v>
      </c>
      <c r="E2700" s="122">
        <v>50</v>
      </c>
      <c r="F2700" s="122">
        <v>5.5856844679999995E-4</v>
      </c>
      <c r="G2700" s="122">
        <v>6.8189103920000002E-4</v>
      </c>
      <c r="H2700" s="122">
        <v>7.8938206759999996E-4</v>
      </c>
      <c r="I2700" s="122">
        <v>6.9078351719999999E-4</v>
      </c>
      <c r="J2700" s="122">
        <v>7.0987755999999996E-4</v>
      </c>
      <c r="K2700" s="122">
        <v>5.2095693999999998E-4</v>
      </c>
      <c r="L2700" s="122">
        <v>8.9405619239999996E-4</v>
      </c>
      <c r="M2700" s="122">
        <v>1.0225470696E-3</v>
      </c>
      <c r="N2700" s="122">
        <v>6.8762197279999997E-4</v>
      </c>
      <c r="O2700" s="122">
        <v>6.8839994719999999E-4</v>
      </c>
      <c r="P2700" s="122">
        <v>1.0351958344000001E-3</v>
      </c>
      <c r="Q2700" s="122">
        <v>9.3962984920000002E-4</v>
      </c>
      <c r="R2700" s="122">
        <v>7.3626176960000004E-4</v>
      </c>
      <c r="S2700" s="122">
        <v>6.5745525440000002E-4</v>
      </c>
      <c r="T2700" s="122">
        <v>1.0293424763999999E-3</v>
      </c>
      <c r="U2700" s="122">
        <v>8.5528625839999999E-4</v>
      </c>
      <c r="V2700" s="122">
        <v>9.1435738520000002E-4</v>
      </c>
      <c r="W2700" s="122">
        <v>7.4307636479999995E-4</v>
      </c>
      <c r="X2700" s="122">
        <v>7.8529821160000003E-4</v>
      </c>
      <c r="Y2700" s="122">
        <v>8.3541986919999996E-4</v>
      </c>
      <c r="Z2700" s="122">
        <v>6.5065890959999995E-4</v>
      </c>
      <c r="AA2700" s="122">
        <v>9.8757112160000006E-4</v>
      </c>
      <c r="AB2700" s="122">
        <v>1.1269211099999999E-3</v>
      </c>
      <c r="AC2700" s="122">
        <v>1.2605681396000001E-3</v>
      </c>
      <c r="AD2700" s="122">
        <v>1.2998910316E-3</v>
      </c>
      <c r="AE2700" s="122">
        <v>1.2444376252E-3</v>
      </c>
      <c r="AF2700" s="122">
        <v>1.2255545232E-3</v>
      </c>
      <c r="AG2700" s="122">
        <v>1.2201134176E-3</v>
      </c>
      <c r="AH2700" s="122">
        <v>1.2189831724E-3</v>
      </c>
      <c r="AI2700" s="122">
        <v>1.2191164244000001E-3</v>
      </c>
      <c r="AJ2700" s="122">
        <v>1.219630594E-3</v>
      </c>
      <c r="AK2700" s="122">
        <v>1.2202151583999999E-3</v>
      </c>
      <c r="AL2700" s="122">
        <v>0</v>
      </c>
    </row>
    <row r="2701" spans="1:38" hidden="1" x14ac:dyDescent="0.25">
      <c r="A2701" s="122" t="s">
        <v>2000</v>
      </c>
      <c r="B2701" s="122">
        <v>1</v>
      </c>
      <c r="C2701" s="122" t="s">
        <v>2190</v>
      </c>
      <c r="D2701" s="122" t="s">
        <v>2086</v>
      </c>
      <c r="E2701" s="122">
        <v>50</v>
      </c>
      <c r="F2701" s="122">
        <v>0</v>
      </c>
      <c r="G2701" s="122">
        <v>0</v>
      </c>
      <c r="H2701" s="122">
        <v>0</v>
      </c>
      <c r="I2701" s="122">
        <v>0</v>
      </c>
      <c r="J2701" s="122">
        <v>0</v>
      </c>
      <c r="K2701" s="122">
        <v>0</v>
      </c>
      <c r="L2701" s="122">
        <v>0</v>
      </c>
      <c r="M2701" s="122">
        <v>0</v>
      </c>
      <c r="N2701" s="122">
        <v>0</v>
      </c>
      <c r="O2701" s="122">
        <v>0</v>
      </c>
      <c r="P2701" s="122">
        <v>0</v>
      </c>
      <c r="Q2701" s="122">
        <v>0</v>
      </c>
      <c r="R2701" s="122">
        <v>0</v>
      </c>
      <c r="S2701" s="122">
        <v>0</v>
      </c>
      <c r="T2701" s="122">
        <v>3.7635414880000001E-4</v>
      </c>
      <c r="U2701" s="122">
        <v>2.0361805379999999E-3</v>
      </c>
      <c r="V2701" s="122">
        <v>1.2217857064000001E-3</v>
      </c>
      <c r="W2701" s="122">
        <v>4.3403979920000001E-4</v>
      </c>
      <c r="X2701" s="122">
        <v>2.4475807859999999E-3</v>
      </c>
      <c r="Y2701" s="122">
        <v>0</v>
      </c>
      <c r="Z2701" s="122">
        <v>2.0679198680000001E-4</v>
      </c>
      <c r="AA2701" s="122">
        <v>5.37119268E-5</v>
      </c>
      <c r="AB2701" s="122">
        <v>2.85535572E-4</v>
      </c>
      <c r="AC2701" s="122">
        <v>1.3102094040000001E-4</v>
      </c>
      <c r="AD2701" s="122">
        <v>4.5752189840000002E-4</v>
      </c>
      <c r="AE2701" s="122">
        <v>3.0381064E-4</v>
      </c>
      <c r="AF2701" s="122">
        <v>2.9459368399999998E-4</v>
      </c>
      <c r="AG2701" s="122">
        <v>2.8611004240000003E-4</v>
      </c>
      <c r="AH2701" s="122">
        <v>2.782796352E-4</v>
      </c>
      <c r="AI2701" s="122">
        <v>2.7103455399999998E-4</v>
      </c>
      <c r="AJ2701" s="122">
        <v>2.6431682480000001E-4</v>
      </c>
      <c r="AK2701" s="122">
        <v>2.5807659640000001E-4</v>
      </c>
      <c r="AL2701" s="122">
        <v>0</v>
      </c>
    </row>
    <row r="2702" spans="1:38" hidden="1" x14ac:dyDescent="0.25">
      <c r="A2702" s="122" t="s">
        <v>2000</v>
      </c>
      <c r="B2702" s="122">
        <v>1</v>
      </c>
      <c r="C2702" s="122" t="s">
        <v>2190</v>
      </c>
      <c r="D2702" s="122" t="s">
        <v>2087</v>
      </c>
      <c r="E2702" s="122">
        <v>50</v>
      </c>
      <c r="F2702" s="122">
        <v>8.1026149091999993E-3</v>
      </c>
      <c r="G2702" s="122">
        <v>1.23962577676E-2</v>
      </c>
      <c r="H2702" s="122">
        <v>1.3360781408799999E-2</v>
      </c>
      <c r="I2702" s="122">
        <v>1.1708981522000001E-2</v>
      </c>
      <c r="J2702" s="122">
        <v>1.5460933574800001E-2</v>
      </c>
      <c r="K2702" s="122">
        <v>1.2373003675200001E-2</v>
      </c>
      <c r="L2702" s="122">
        <v>1.34004991344E-2</v>
      </c>
      <c r="M2702" s="122">
        <v>1.3018055892799999E-2</v>
      </c>
      <c r="N2702" s="122">
        <v>1.20772308356E-2</v>
      </c>
      <c r="O2702" s="122">
        <v>1.23474906492E-2</v>
      </c>
      <c r="P2702" s="122">
        <v>1.3421187023999999E-2</v>
      </c>
      <c r="Q2702" s="122">
        <v>1.4967373876000001E-2</v>
      </c>
      <c r="R2702" s="122">
        <v>1.1305631492399999E-2</v>
      </c>
      <c r="S2702" s="122">
        <v>1.4552904349200001E-2</v>
      </c>
      <c r="T2702" s="122">
        <v>1.2828358886000001E-2</v>
      </c>
      <c r="U2702" s="122">
        <v>1.45568008376E-2</v>
      </c>
      <c r="V2702" s="122">
        <v>1.41603931812E-2</v>
      </c>
      <c r="W2702" s="122">
        <v>1.3195149284799999E-2</v>
      </c>
      <c r="X2702" s="122">
        <v>1.5047007894800001E-2</v>
      </c>
      <c r="Y2702" s="122">
        <v>1.4132387444E-2</v>
      </c>
      <c r="Z2702" s="122">
        <v>1.41722853692E-2</v>
      </c>
      <c r="AA2702" s="122">
        <v>1.50889587296E-2</v>
      </c>
      <c r="AB2702" s="122">
        <v>1.81585037256E-2</v>
      </c>
      <c r="AC2702" s="122">
        <v>1.5823923880799999E-2</v>
      </c>
      <c r="AD2702" s="122">
        <v>1.70258341064E-2</v>
      </c>
      <c r="AE2702" s="122">
        <v>1.6620999908800001E-2</v>
      </c>
      <c r="AF2702" s="122">
        <v>1.7291230126799999E-2</v>
      </c>
      <c r="AG2702" s="122">
        <v>1.69437053772E-2</v>
      </c>
      <c r="AH2702" s="122">
        <v>1.7239363985199999E-2</v>
      </c>
      <c r="AI2702" s="122">
        <v>1.70604556108E-2</v>
      </c>
      <c r="AJ2702" s="122">
        <v>1.7202640307999999E-2</v>
      </c>
      <c r="AK2702" s="122">
        <v>1.7115421764000001E-2</v>
      </c>
      <c r="AL2702" s="122">
        <v>0</v>
      </c>
    </row>
    <row r="2703" spans="1:38" hidden="1" x14ac:dyDescent="0.25">
      <c r="A2703" s="122" t="s">
        <v>2000</v>
      </c>
      <c r="B2703" s="122">
        <v>1</v>
      </c>
      <c r="C2703" s="122" t="s">
        <v>2190</v>
      </c>
      <c r="D2703" s="122" t="s">
        <v>2134</v>
      </c>
      <c r="E2703" s="122">
        <v>50</v>
      </c>
      <c r="F2703" s="122">
        <v>0</v>
      </c>
      <c r="G2703" s="122">
        <v>0</v>
      </c>
      <c r="H2703" s="122">
        <v>0</v>
      </c>
      <c r="I2703" s="122">
        <v>0</v>
      </c>
      <c r="J2703" s="122">
        <v>0</v>
      </c>
      <c r="K2703" s="122">
        <v>0</v>
      </c>
      <c r="L2703" s="122">
        <v>0</v>
      </c>
      <c r="M2703" s="122">
        <v>0</v>
      </c>
      <c r="N2703" s="122">
        <v>0</v>
      </c>
      <c r="O2703" s="122">
        <v>0</v>
      </c>
      <c r="P2703" s="122">
        <v>0</v>
      </c>
      <c r="Q2703" s="122">
        <v>0</v>
      </c>
      <c r="R2703" s="122">
        <v>0</v>
      </c>
      <c r="S2703" s="122">
        <v>0</v>
      </c>
      <c r="T2703" s="122">
        <v>0</v>
      </c>
      <c r="U2703" s="122">
        <v>0</v>
      </c>
      <c r="V2703" s="122">
        <v>0</v>
      </c>
      <c r="W2703" s="122">
        <v>0</v>
      </c>
      <c r="X2703" s="122">
        <v>0</v>
      </c>
      <c r="Y2703" s="122">
        <v>0</v>
      </c>
      <c r="Z2703" s="122">
        <v>0</v>
      </c>
      <c r="AA2703" s="122">
        <v>0</v>
      </c>
      <c r="AB2703" s="122">
        <v>0</v>
      </c>
      <c r="AC2703" s="122">
        <v>0</v>
      </c>
      <c r="AD2703" s="122">
        <v>0</v>
      </c>
      <c r="AE2703" s="122">
        <v>0</v>
      </c>
      <c r="AF2703" s="122">
        <v>0</v>
      </c>
      <c r="AG2703" s="122">
        <v>0</v>
      </c>
      <c r="AH2703" s="122">
        <v>0</v>
      </c>
      <c r="AI2703" s="122">
        <v>0</v>
      </c>
      <c r="AJ2703" s="122">
        <v>0</v>
      </c>
      <c r="AK2703" s="122">
        <v>0</v>
      </c>
      <c r="AL2703" s="122">
        <v>0</v>
      </c>
    </row>
    <row r="2704" spans="1:38" hidden="1" x14ac:dyDescent="0.25">
      <c r="A2704" s="122" t="s">
        <v>2000</v>
      </c>
      <c r="B2704" s="122">
        <v>1</v>
      </c>
      <c r="C2704" s="122" t="s">
        <v>2190</v>
      </c>
      <c r="D2704" s="122" t="s">
        <v>2089</v>
      </c>
      <c r="E2704" s="122">
        <v>50</v>
      </c>
      <c r="F2704" s="122">
        <v>0</v>
      </c>
      <c r="G2704" s="122">
        <v>0</v>
      </c>
      <c r="H2704" s="122">
        <v>0</v>
      </c>
      <c r="I2704" s="122">
        <v>0</v>
      </c>
      <c r="J2704" s="122">
        <v>0</v>
      </c>
      <c r="K2704" s="122">
        <v>0</v>
      </c>
      <c r="L2704" s="122">
        <v>0</v>
      </c>
      <c r="M2704" s="122">
        <v>0</v>
      </c>
      <c r="N2704" s="122">
        <v>0</v>
      </c>
      <c r="O2704" s="122">
        <v>0</v>
      </c>
      <c r="P2704" s="122">
        <v>0</v>
      </c>
      <c r="Q2704" s="122">
        <v>0</v>
      </c>
      <c r="R2704" s="122">
        <v>0</v>
      </c>
      <c r="S2704" s="122">
        <v>7.2086785707999998E-3</v>
      </c>
      <c r="T2704" s="122">
        <v>1.7905056713600001E-2</v>
      </c>
      <c r="U2704" s="122">
        <v>1.1257252972E-3</v>
      </c>
      <c r="V2704" s="122">
        <v>9.5479415219999995E-3</v>
      </c>
      <c r="W2704" s="122">
        <v>2.0922986308000002E-2</v>
      </c>
      <c r="X2704" s="122">
        <v>9.5368657496000004E-3</v>
      </c>
      <c r="Y2704" s="122">
        <v>7.9459207100000002E-3</v>
      </c>
      <c r="Z2704" s="122">
        <v>1.7746735496000001E-2</v>
      </c>
      <c r="AA2704" s="122">
        <v>0</v>
      </c>
      <c r="AB2704" s="122">
        <v>2.0018983188400001E-2</v>
      </c>
      <c r="AC2704" s="122">
        <v>0</v>
      </c>
      <c r="AD2704" s="122">
        <v>8.1633122451999999E-3</v>
      </c>
      <c r="AE2704" s="122">
        <v>9.3513758576E-3</v>
      </c>
      <c r="AF2704" s="122">
        <v>9.1426011599999996E-3</v>
      </c>
      <c r="AG2704" s="122">
        <v>9.0500000640000005E-3</v>
      </c>
      <c r="AH2704" s="122">
        <v>9.0286400819999998E-3</v>
      </c>
      <c r="AI2704" s="122">
        <v>9.0171324739999996E-3</v>
      </c>
      <c r="AJ2704" s="122">
        <v>9.0151072367999994E-3</v>
      </c>
      <c r="AK2704" s="122">
        <v>9.0136120395999993E-3</v>
      </c>
      <c r="AL2704" s="122">
        <v>0</v>
      </c>
    </row>
    <row r="2705" spans="1:38" hidden="1" x14ac:dyDescent="0.25">
      <c r="A2705" s="122" t="s">
        <v>2000</v>
      </c>
      <c r="B2705" s="122">
        <v>1</v>
      </c>
      <c r="C2705" s="122" t="s">
        <v>2190</v>
      </c>
      <c r="D2705" s="122" t="s">
        <v>2090</v>
      </c>
      <c r="E2705" s="122">
        <v>50</v>
      </c>
      <c r="F2705" s="122">
        <v>3.7304923823999999E-3</v>
      </c>
      <c r="G2705" s="122">
        <v>3.8874759308000001E-3</v>
      </c>
      <c r="H2705" s="122">
        <v>4.7806979752000002E-3</v>
      </c>
      <c r="I2705" s="122">
        <v>5.2626642879999999E-3</v>
      </c>
      <c r="J2705" s="122">
        <v>3.9519090407999996E-3</v>
      </c>
      <c r="K2705" s="122">
        <v>4.0418282631999999E-3</v>
      </c>
      <c r="L2705" s="122">
        <v>4.8955901428000001E-3</v>
      </c>
      <c r="M2705" s="122">
        <v>5.4889413824000003E-3</v>
      </c>
      <c r="N2705" s="122">
        <v>4.7771747212000002E-3</v>
      </c>
      <c r="O2705" s="122">
        <v>4.4188463704000003E-3</v>
      </c>
      <c r="P2705" s="122">
        <v>4.7305338723999998E-3</v>
      </c>
      <c r="Q2705" s="122">
        <v>3.8352721763999999E-3</v>
      </c>
      <c r="R2705" s="122">
        <v>3.9647820015999997E-3</v>
      </c>
      <c r="S2705" s="122">
        <v>4.2964385744000003E-3</v>
      </c>
      <c r="T2705" s="122">
        <v>4.317616828E-3</v>
      </c>
      <c r="U2705" s="122">
        <v>4.6858887571999998E-3</v>
      </c>
      <c r="V2705" s="122">
        <v>4.3499870903999996E-3</v>
      </c>
      <c r="W2705" s="122">
        <v>3.9410423724000002E-3</v>
      </c>
      <c r="X2705" s="122">
        <v>4.6004724303999999E-3</v>
      </c>
      <c r="Y2705" s="122">
        <v>4.7004168819999997E-3</v>
      </c>
      <c r="Z2705" s="122">
        <v>4.3410088007999996E-3</v>
      </c>
      <c r="AA2705" s="122">
        <v>5.3481970388000004E-3</v>
      </c>
      <c r="AB2705" s="122">
        <v>4.7682573484000004E-3</v>
      </c>
      <c r="AC2705" s="122">
        <v>5.0812815031999999E-3</v>
      </c>
      <c r="AD2705" s="122">
        <v>4.9474384288E-3</v>
      </c>
      <c r="AE2705" s="122">
        <v>4.9999028379999998E-3</v>
      </c>
      <c r="AF2705" s="122">
        <v>4.9449535631999999E-3</v>
      </c>
      <c r="AG2705" s="122">
        <v>4.9175732508000003E-3</v>
      </c>
      <c r="AH2705" s="122">
        <v>4.9203525027999998E-3</v>
      </c>
      <c r="AI2705" s="122">
        <v>4.9224663292000001E-3</v>
      </c>
      <c r="AJ2705" s="122">
        <v>4.9282722664000002E-3</v>
      </c>
      <c r="AK2705" s="122">
        <v>4.9331363983999999E-3</v>
      </c>
      <c r="AL2705" s="122">
        <v>0</v>
      </c>
    </row>
    <row r="2706" spans="1:38" hidden="1" x14ac:dyDescent="0.25">
      <c r="A2706" s="122" t="s">
        <v>2000</v>
      </c>
      <c r="B2706" s="122">
        <v>1</v>
      </c>
      <c r="C2706" s="122" t="s">
        <v>2190</v>
      </c>
      <c r="D2706" s="122" t="s">
        <v>2091</v>
      </c>
      <c r="E2706" s="122">
        <v>50</v>
      </c>
      <c r="F2706" s="122">
        <v>3.6340402509600002E-2</v>
      </c>
      <c r="G2706" s="122">
        <v>3.3530511417200003E-2</v>
      </c>
      <c r="H2706" s="122">
        <v>4.8157492261200002E-2</v>
      </c>
      <c r="I2706" s="122">
        <v>4.2356715477999997E-2</v>
      </c>
      <c r="J2706" s="122">
        <v>4.3860245063599999E-2</v>
      </c>
      <c r="K2706" s="122">
        <v>3.3506474839600002E-2</v>
      </c>
      <c r="L2706" s="122">
        <v>3.8272122016799998E-2</v>
      </c>
      <c r="M2706" s="122">
        <v>4.7184461086000003E-2</v>
      </c>
      <c r="N2706" s="122">
        <v>4.2614339896800003E-2</v>
      </c>
      <c r="O2706" s="122">
        <v>4.1942569874800002E-2</v>
      </c>
      <c r="P2706" s="122">
        <v>4.5148180781199997E-2</v>
      </c>
      <c r="Q2706" s="122">
        <v>4.5181221772399999E-2</v>
      </c>
      <c r="R2706" s="122">
        <v>3.8804710837200003E-2</v>
      </c>
      <c r="S2706" s="122">
        <v>4.5139570548800002E-2</v>
      </c>
      <c r="T2706" s="122">
        <v>4.8771778504400003E-2</v>
      </c>
      <c r="U2706" s="122">
        <v>4.18481633192E-2</v>
      </c>
      <c r="V2706" s="122">
        <v>4.7418942449200002E-2</v>
      </c>
      <c r="W2706" s="122">
        <v>5.4610781321600001E-2</v>
      </c>
      <c r="X2706" s="122">
        <v>5.1129581815199998E-2</v>
      </c>
      <c r="Y2706" s="122">
        <v>4.6391375122399998E-2</v>
      </c>
      <c r="Z2706" s="122">
        <v>4.3838724285999997E-2</v>
      </c>
      <c r="AA2706" s="122">
        <v>4.6517387069999999E-2</v>
      </c>
      <c r="AB2706" s="122">
        <v>3.3540094842800003E-2</v>
      </c>
      <c r="AC2706" s="122">
        <v>4.9080471655599998E-2</v>
      </c>
      <c r="AD2706" s="122">
        <v>5.386223255E-2</v>
      </c>
      <c r="AE2706" s="122">
        <v>4.5462960275599998E-2</v>
      </c>
      <c r="AF2706" s="122">
        <v>4.4252272035999997E-2</v>
      </c>
      <c r="AG2706" s="122">
        <v>4.3834926377199997E-2</v>
      </c>
      <c r="AH2706" s="122">
        <v>4.3700251218400002E-2</v>
      </c>
      <c r="AI2706" s="122">
        <v>4.3652330666000001E-2</v>
      </c>
      <c r="AJ2706" s="122">
        <v>4.3636865887999997E-2</v>
      </c>
      <c r="AK2706" s="122">
        <v>4.3630816695199998E-2</v>
      </c>
      <c r="AL2706" s="122">
        <v>0</v>
      </c>
    </row>
    <row r="2707" spans="1:38" hidden="1" x14ac:dyDescent="0.25">
      <c r="A2707" s="122" t="s">
        <v>2000</v>
      </c>
      <c r="B2707" s="122">
        <v>1</v>
      </c>
      <c r="C2707" s="122" t="s">
        <v>2190</v>
      </c>
      <c r="D2707" s="122" t="s">
        <v>2092</v>
      </c>
      <c r="E2707" s="122">
        <v>50</v>
      </c>
      <c r="F2707" s="122">
        <v>0</v>
      </c>
      <c r="G2707" s="122">
        <v>0</v>
      </c>
      <c r="H2707" s="122">
        <v>0</v>
      </c>
      <c r="I2707" s="122">
        <v>0</v>
      </c>
      <c r="J2707" s="122">
        <v>0</v>
      </c>
      <c r="K2707" s="122">
        <v>0</v>
      </c>
      <c r="L2707" s="122">
        <v>0</v>
      </c>
      <c r="M2707" s="122">
        <v>0</v>
      </c>
      <c r="N2707" s="122">
        <v>0</v>
      </c>
      <c r="O2707" s="122">
        <v>0</v>
      </c>
      <c r="P2707" s="122">
        <v>0</v>
      </c>
      <c r="Q2707" s="122">
        <v>0</v>
      </c>
      <c r="R2707" s="122">
        <v>0</v>
      </c>
      <c r="S2707" s="122">
        <v>0</v>
      </c>
      <c r="T2707" s="122">
        <v>0</v>
      </c>
      <c r="U2707" s="122">
        <v>0</v>
      </c>
      <c r="V2707" s="122">
        <v>0</v>
      </c>
      <c r="W2707" s="122">
        <v>0</v>
      </c>
      <c r="X2707" s="122">
        <v>4.7941243196000004E-3</v>
      </c>
      <c r="Y2707" s="122">
        <v>2.6708926776000002E-3</v>
      </c>
      <c r="Z2707" s="122">
        <v>3.9018258076000002E-3</v>
      </c>
      <c r="AA2707" s="122">
        <v>0</v>
      </c>
      <c r="AB2707" s="122">
        <v>9.1445642036000006E-3</v>
      </c>
      <c r="AC2707" s="122">
        <v>1.5688056165600001E-2</v>
      </c>
      <c r="AD2707" s="122">
        <v>0</v>
      </c>
      <c r="AE2707" s="122">
        <v>8.2288576467999999E-3</v>
      </c>
      <c r="AF2707" s="122">
        <v>7.9556505223999999E-3</v>
      </c>
      <c r="AG2707" s="122">
        <v>7.8634882284000004E-3</v>
      </c>
      <c r="AH2707" s="122">
        <v>7.8323956648000004E-3</v>
      </c>
      <c r="AI2707" s="122">
        <v>7.8219030371999999E-3</v>
      </c>
      <c r="AJ2707" s="122">
        <v>7.8183591471999991E-3</v>
      </c>
      <c r="AK2707" s="122">
        <v>7.8171591904000002E-3</v>
      </c>
      <c r="AL2707" s="122">
        <v>0</v>
      </c>
    </row>
    <row r="2708" spans="1:38" hidden="1" x14ac:dyDescent="0.25">
      <c r="A2708" s="122" t="s">
        <v>2000</v>
      </c>
      <c r="B2708" s="122">
        <v>1</v>
      </c>
      <c r="C2708" s="122" t="s">
        <v>2190</v>
      </c>
      <c r="D2708" s="122" t="s">
        <v>2093</v>
      </c>
      <c r="E2708" s="122">
        <v>50</v>
      </c>
      <c r="F2708" s="122">
        <v>3.3195405669999997E-2</v>
      </c>
      <c r="G2708" s="122">
        <v>2.7850926129599999E-2</v>
      </c>
      <c r="H2708" s="122">
        <v>3.2661085226000003E-2</v>
      </c>
      <c r="I2708" s="122">
        <v>3.7898812391999999E-2</v>
      </c>
      <c r="J2708" s="122">
        <v>3.21139889644E-2</v>
      </c>
      <c r="K2708" s="122">
        <v>2.2503700055199999E-2</v>
      </c>
      <c r="L2708" s="122">
        <v>2.5316799650800002E-2</v>
      </c>
      <c r="M2708" s="122">
        <v>3.9700128417599997E-2</v>
      </c>
      <c r="N2708" s="122">
        <v>4.0512226641600001E-2</v>
      </c>
      <c r="O2708" s="122">
        <v>3.73056172384E-2</v>
      </c>
      <c r="P2708" s="122">
        <v>3.3121972886800001E-2</v>
      </c>
      <c r="Q2708" s="122">
        <v>3.4471391387999997E-2</v>
      </c>
      <c r="R2708" s="122">
        <v>2.744556724E-2</v>
      </c>
      <c r="S2708" s="122">
        <v>3.7885476031200002E-2</v>
      </c>
      <c r="T2708" s="122">
        <v>3.4330902309200002E-2</v>
      </c>
      <c r="U2708" s="122">
        <v>3.6216003989200003E-2</v>
      </c>
      <c r="V2708" s="122">
        <v>2.75135455476E-2</v>
      </c>
      <c r="W2708" s="122">
        <v>3.2655029013599998E-2</v>
      </c>
      <c r="X2708" s="122">
        <v>3.5235035998399999E-2</v>
      </c>
      <c r="Y2708" s="122">
        <v>3.69153844752E-2</v>
      </c>
      <c r="Z2708" s="122">
        <v>3.4102190203200003E-2</v>
      </c>
      <c r="AA2708" s="122">
        <v>2.8247746091599999E-2</v>
      </c>
      <c r="AB2708" s="122">
        <v>3.2901914491600001E-2</v>
      </c>
      <c r="AC2708" s="122">
        <v>3.3253059943599998E-2</v>
      </c>
      <c r="AD2708" s="122">
        <v>2.8359581516000001E-2</v>
      </c>
      <c r="AE2708" s="122">
        <v>3.2196075405200003E-2</v>
      </c>
      <c r="AF2708" s="122">
        <v>3.1611683429200003E-2</v>
      </c>
      <c r="AG2708" s="122">
        <v>3.14152433476E-2</v>
      </c>
      <c r="AH2708" s="122">
        <v>3.1365954692799999E-2</v>
      </c>
      <c r="AI2708" s="122">
        <v>3.1348565777200001E-2</v>
      </c>
      <c r="AJ2708" s="122">
        <v>3.1345983886000003E-2</v>
      </c>
      <c r="AK2708" s="122">
        <v>3.1345265870799999E-2</v>
      </c>
      <c r="AL2708" s="122">
        <v>0</v>
      </c>
    </row>
    <row r="2709" spans="1:38" hidden="1" x14ac:dyDescent="0.25">
      <c r="A2709" s="122" t="s">
        <v>2000</v>
      </c>
      <c r="B2709" s="122">
        <v>1</v>
      </c>
      <c r="C2709" s="122" t="s">
        <v>2190</v>
      </c>
      <c r="D2709" s="122" t="s">
        <v>2094</v>
      </c>
      <c r="E2709" s="122">
        <v>50</v>
      </c>
      <c r="F2709" s="122">
        <v>3.5525763615999999E-3</v>
      </c>
      <c r="G2709" s="122">
        <v>3.6218259979999999E-3</v>
      </c>
      <c r="H2709" s="122">
        <v>5.5545732172000003E-3</v>
      </c>
      <c r="I2709" s="122">
        <v>4.4710078532000002E-3</v>
      </c>
      <c r="J2709" s="122">
        <v>4.2963566296E-3</v>
      </c>
      <c r="K2709" s="122">
        <v>4.0473953212000003E-3</v>
      </c>
      <c r="L2709" s="122">
        <v>4.7703328960000003E-3</v>
      </c>
      <c r="M2709" s="122">
        <v>5.4669105147999997E-3</v>
      </c>
      <c r="N2709" s="122">
        <v>4.6152810843999997E-3</v>
      </c>
      <c r="O2709" s="122">
        <v>4.7994575748000002E-3</v>
      </c>
      <c r="P2709" s="122">
        <v>5.7395646672000001E-3</v>
      </c>
      <c r="Q2709" s="122">
        <v>5.7282157576000001E-3</v>
      </c>
      <c r="R2709" s="122">
        <v>4.2082879972000003E-3</v>
      </c>
      <c r="S2709" s="122">
        <v>5.1281716555999996E-3</v>
      </c>
      <c r="T2709" s="122">
        <v>5.8039467331999998E-3</v>
      </c>
      <c r="U2709" s="122">
        <v>5.9315961375999999E-3</v>
      </c>
      <c r="V2709" s="122">
        <v>5.8266125204000001E-3</v>
      </c>
      <c r="W2709" s="122">
        <v>5.0885297483999996E-3</v>
      </c>
      <c r="X2709" s="122">
        <v>5.9918766935999996E-3</v>
      </c>
      <c r="Y2709" s="122">
        <v>6.5868279736000001E-3</v>
      </c>
      <c r="Z2709" s="122">
        <v>5.8985539451999998E-3</v>
      </c>
      <c r="AA2709" s="122">
        <v>7.1903226724000001E-3</v>
      </c>
      <c r="AB2709" s="122">
        <v>5.4757925207999996E-3</v>
      </c>
      <c r="AC2709" s="122">
        <v>1.0287447206399999E-2</v>
      </c>
      <c r="AD2709" s="122">
        <v>8.7479510047999993E-3</v>
      </c>
      <c r="AE2709" s="122">
        <v>8.2193787928000004E-3</v>
      </c>
      <c r="AF2709" s="122">
        <v>8.0383780120000005E-3</v>
      </c>
      <c r="AG2709" s="122">
        <v>7.9678695796000006E-3</v>
      </c>
      <c r="AH2709" s="122">
        <v>7.9510971987999998E-3</v>
      </c>
      <c r="AI2709" s="122">
        <v>7.9435107667999993E-3</v>
      </c>
      <c r="AJ2709" s="122">
        <v>7.9423839151999999E-3</v>
      </c>
      <c r="AK2709" s="122">
        <v>7.9417607891999996E-3</v>
      </c>
      <c r="AL2709" s="122">
        <v>0</v>
      </c>
    </row>
    <row r="2710" spans="1:38" hidden="1" x14ac:dyDescent="0.25">
      <c r="A2710" s="122" t="s">
        <v>2000</v>
      </c>
      <c r="B2710" s="122">
        <v>1</v>
      </c>
      <c r="C2710" s="122" t="s">
        <v>2190</v>
      </c>
      <c r="D2710" s="122" t="s">
        <v>2095</v>
      </c>
      <c r="E2710" s="122">
        <v>50</v>
      </c>
      <c r="F2710" s="122">
        <v>2.6940749835999998E-2</v>
      </c>
      <c r="G2710" s="122">
        <v>2.91339743352E-2</v>
      </c>
      <c r="H2710" s="122">
        <v>3.3703916545600003E-2</v>
      </c>
      <c r="I2710" s="122">
        <v>2.6307640903600001E-2</v>
      </c>
      <c r="J2710" s="122">
        <v>2.8869067948E-2</v>
      </c>
      <c r="K2710" s="122">
        <v>2.3594873918000001E-2</v>
      </c>
      <c r="L2710" s="122">
        <v>3.1941406708399997E-2</v>
      </c>
      <c r="M2710" s="122">
        <v>3.0316621717199999E-2</v>
      </c>
      <c r="N2710" s="122">
        <v>2.8260746303999999E-2</v>
      </c>
      <c r="O2710" s="122">
        <v>3.4571597723600002E-2</v>
      </c>
      <c r="P2710" s="122">
        <v>3.1081352397200002E-2</v>
      </c>
      <c r="Q2710" s="122">
        <v>3.2677403267599998E-2</v>
      </c>
      <c r="R2710" s="122">
        <v>3.0359524434400001E-2</v>
      </c>
      <c r="S2710" s="122">
        <v>3.14967716056E-2</v>
      </c>
      <c r="T2710" s="122">
        <v>2.80273298508E-2</v>
      </c>
      <c r="U2710" s="122">
        <v>3.3455693759600003E-2</v>
      </c>
      <c r="V2710" s="122">
        <v>2.73002070236E-2</v>
      </c>
      <c r="W2710" s="122">
        <v>3.4944538767600002E-2</v>
      </c>
      <c r="X2710" s="122">
        <v>2.9146903545200002E-2</v>
      </c>
      <c r="Y2710" s="122">
        <v>3.2280521372399999E-2</v>
      </c>
      <c r="Z2710" s="122">
        <v>3.06696286596E-2</v>
      </c>
      <c r="AA2710" s="122">
        <v>2.94906032932E-2</v>
      </c>
      <c r="AB2710" s="122">
        <v>3.2718534662800003E-2</v>
      </c>
      <c r="AC2710" s="122">
        <v>3.5669049637200002E-2</v>
      </c>
      <c r="AD2710" s="122">
        <v>3.7934773057999999E-2</v>
      </c>
      <c r="AE2710" s="122">
        <v>4.1439081384400001E-2</v>
      </c>
      <c r="AF2710" s="122">
        <v>3.8576488664E-2</v>
      </c>
      <c r="AG2710" s="122">
        <v>4.0238601236400003E-2</v>
      </c>
      <c r="AH2710" s="122">
        <v>3.8736004311200001E-2</v>
      </c>
      <c r="AI2710" s="122">
        <v>3.98521075456E-2</v>
      </c>
      <c r="AJ2710" s="122">
        <v>3.8953219354E-2</v>
      </c>
      <c r="AK2710" s="122">
        <v>3.9652836680799997E-2</v>
      </c>
      <c r="AL2710" s="122">
        <v>0</v>
      </c>
    </row>
    <row r="2711" spans="1:38" hidden="1" x14ac:dyDescent="0.25">
      <c r="A2711" s="122" t="s">
        <v>2000</v>
      </c>
      <c r="B2711" s="122">
        <v>1</v>
      </c>
      <c r="C2711" s="122" t="s">
        <v>2190</v>
      </c>
      <c r="D2711" s="122" t="s">
        <v>2096</v>
      </c>
      <c r="E2711" s="122">
        <v>50</v>
      </c>
      <c r="F2711" s="122">
        <v>1.5004936800000001E-5</v>
      </c>
      <c r="G2711" s="122">
        <v>1.1832315599999999E-5</v>
      </c>
      <c r="H2711" s="122">
        <v>1.2642534800000001E-5</v>
      </c>
      <c r="I2711" s="122">
        <v>1.2715264799999999E-5</v>
      </c>
      <c r="J2711" s="122">
        <v>1.43851204E-5</v>
      </c>
      <c r="K2711" s="122">
        <v>1.5746376799999999E-5</v>
      </c>
      <c r="L2711" s="122">
        <v>1.4518294E-5</v>
      </c>
      <c r="M2711" s="122">
        <v>1.21326408E-5</v>
      </c>
      <c r="N2711" s="122">
        <v>1.23036452E-5</v>
      </c>
      <c r="O2711" s="122">
        <v>1.25069812E-5</v>
      </c>
      <c r="P2711" s="122">
        <v>1.439914E-5</v>
      </c>
      <c r="Q2711" s="122">
        <v>1.2333440000000001E-5</v>
      </c>
      <c r="R2711" s="122">
        <v>1.2474856800000001E-5</v>
      </c>
      <c r="S2711" s="122">
        <v>1.1799152400000001E-5</v>
      </c>
      <c r="T2711" s="122">
        <v>1.27212932E-5</v>
      </c>
      <c r="U2711" s="122">
        <v>1.1929545599999999E-5</v>
      </c>
      <c r="V2711" s="122">
        <v>1.1537293599999999E-5</v>
      </c>
      <c r="W2711" s="122">
        <v>1.086645E-5</v>
      </c>
      <c r="X2711" s="122">
        <v>1.1136286E-5</v>
      </c>
      <c r="Y2711" s="122">
        <v>1.0659026E-5</v>
      </c>
      <c r="Z2711" s="122">
        <v>1.05402332E-5</v>
      </c>
      <c r="AA2711" s="122">
        <v>1.2209940400000001E-5</v>
      </c>
      <c r="AB2711" s="122">
        <v>1.3287929199999999E-5</v>
      </c>
      <c r="AC2711" s="122">
        <v>1.1523990800000001E-5</v>
      </c>
      <c r="AD2711" s="122">
        <v>9.5784807999999997E-6</v>
      </c>
      <c r="AE2711" s="122">
        <v>1.1340153999999999E-5</v>
      </c>
      <c r="AF2711" s="122">
        <v>1.20629572E-5</v>
      </c>
      <c r="AG2711" s="122">
        <v>1.1645928E-5</v>
      </c>
      <c r="AH2711" s="122">
        <v>1.1800849199999999E-5</v>
      </c>
      <c r="AI2711" s="122">
        <v>1.17098268E-5</v>
      </c>
      <c r="AJ2711" s="122">
        <v>1.1730468399999999E-5</v>
      </c>
      <c r="AK2711" s="122">
        <v>1.17066068E-5</v>
      </c>
      <c r="AL2711" s="122">
        <v>0</v>
      </c>
    </row>
    <row r="2712" spans="1:38" hidden="1" x14ac:dyDescent="0.25">
      <c r="A2712" s="122" t="s">
        <v>2000</v>
      </c>
      <c r="B2712" s="122">
        <v>1</v>
      </c>
      <c r="C2712" s="122" t="s">
        <v>2190</v>
      </c>
      <c r="D2712" s="122" t="s">
        <v>2097</v>
      </c>
      <c r="E2712" s="122">
        <v>50</v>
      </c>
      <c r="F2712" s="122">
        <v>2.6293266496000001E-3</v>
      </c>
      <c r="G2712" s="122">
        <v>2.7213748688000002E-3</v>
      </c>
      <c r="H2712" s="122">
        <v>3.6061999092E-3</v>
      </c>
      <c r="I2712" s="122">
        <v>2.7609026899999998E-3</v>
      </c>
      <c r="J2712" s="122">
        <v>2.7951405524000001E-3</v>
      </c>
      <c r="K2712" s="122">
        <v>2.859469508E-3</v>
      </c>
      <c r="L2712" s="122">
        <v>3.2730553156000001E-3</v>
      </c>
      <c r="M2712" s="122">
        <v>3.6452392480000001E-3</v>
      </c>
      <c r="N2712" s="122">
        <v>2.7300535164000001E-3</v>
      </c>
      <c r="O2712" s="122">
        <v>2.5856383112000001E-3</v>
      </c>
      <c r="P2712" s="122">
        <v>3.7184867888000002E-3</v>
      </c>
      <c r="Q2712" s="122">
        <v>3.0350139204000002E-3</v>
      </c>
      <c r="R2712" s="122">
        <v>1.8054107147999999E-3</v>
      </c>
      <c r="S2712" s="122">
        <v>2.2683395392E-3</v>
      </c>
      <c r="T2712" s="122">
        <v>3.0892500464000001E-3</v>
      </c>
      <c r="U2712" s="122">
        <v>2.7938364356000001E-3</v>
      </c>
      <c r="V2712" s="122">
        <v>2.9971479607999998E-3</v>
      </c>
      <c r="W2712" s="122">
        <v>2.6013155308000002E-3</v>
      </c>
      <c r="X2712" s="122">
        <v>2.9176664272E-3</v>
      </c>
      <c r="Y2712" s="122">
        <v>3.2216902928000001E-3</v>
      </c>
      <c r="Z2712" s="122">
        <v>2.4165108296E-3</v>
      </c>
      <c r="AA2712" s="122">
        <v>2.8353362352E-3</v>
      </c>
      <c r="AB2712" s="122">
        <v>3.2630343396000002E-3</v>
      </c>
      <c r="AC2712" s="122">
        <v>3.6910198051999998E-3</v>
      </c>
      <c r="AD2712" s="122">
        <v>3.58811733E-3</v>
      </c>
      <c r="AE2712" s="122">
        <v>3.5314663327999998E-3</v>
      </c>
      <c r="AF2712" s="122">
        <v>3.4484962456000001E-3</v>
      </c>
      <c r="AG2712" s="122">
        <v>3.4197884252000002E-3</v>
      </c>
      <c r="AH2712" s="122">
        <v>3.4123018999999998E-3</v>
      </c>
      <c r="AI2712" s="122">
        <v>3.4100540403999998E-3</v>
      </c>
      <c r="AJ2712" s="122">
        <v>3.4101750060000001E-3</v>
      </c>
      <c r="AK2712" s="122">
        <v>3.4107090639999998E-3</v>
      </c>
      <c r="AL2712" s="122">
        <v>0</v>
      </c>
    </row>
    <row r="2713" spans="1:38" hidden="1" x14ac:dyDescent="0.25">
      <c r="A2713" s="122" t="s">
        <v>2000</v>
      </c>
      <c r="B2713" s="122">
        <v>1</v>
      </c>
      <c r="C2713" s="122" t="s">
        <v>2190</v>
      </c>
      <c r="D2713" s="122" t="s">
        <v>2098</v>
      </c>
      <c r="E2713" s="122">
        <v>50</v>
      </c>
      <c r="F2713" s="122">
        <v>4.8269908399999998E-5</v>
      </c>
      <c r="G2713" s="122">
        <v>3.3163197200000003E-5</v>
      </c>
      <c r="H2713" s="122">
        <v>4.12422052E-5</v>
      </c>
      <c r="I2713" s="122">
        <v>3.91822872E-5</v>
      </c>
      <c r="J2713" s="122">
        <v>3.7992457999999998E-5</v>
      </c>
      <c r="K2713" s="122">
        <v>2.8588249199999999E-5</v>
      </c>
      <c r="L2713" s="122">
        <v>2.9011371199999999E-5</v>
      </c>
      <c r="M2713" s="122">
        <v>3.6548089200000003E-5</v>
      </c>
      <c r="N2713" s="122">
        <v>4.9068311599999999E-5</v>
      </c>
      <c r="O2713" s="122">
        <v>2.4507736400000001E-5</v>
      </c>
      <c r="P2713" s="122">
        <v>3.4799598399999999E-5</v>
      </c>
      <c r="Q2713" s="122">
        <v>3.9785001199999999E-5</v>
      </c>
      <c r="R2713" s="122">
        <v>4.4709033600000002E-5</v>
      </c>
      <c r="S2713" s="122">
        <v>3.7095385599999999E-5</v>
      </c>
      <c r="T2713" s="122">
        <v>5.2950136399999998E-5</v>
      </c>
      <c r="U2713" s="122">
        <v>3.24405144E-5</v>
      </c>
      <c r="V2713" s="122">
        <v>3.5924280000000003E-5</v>
      </c>
      <c r="W2713" s="122">
        <v>3.8111847200000002E-5</v>
      </c>
      <c r="X2713" s="122">
        <v>3.4347692400000001E-5</v>
      </c>
      <c r="Y2713" s="122">
        <v>2.1357501199999999E-5</v>
      </c>
      <c r="Z2713" s="122">
        <v>2.8529605999999998E-5</v>
      </c>
      <c r="AA2713" s="122">
        <v>2.6561721200000001E-5</v>
      </c>
      <c r="AB2713" s="122">
        <v>3.2557075600000002E-5</v>
      </c>
      <c r="AC2713" s="122">
        <v>4.3128996400000002E-5</v>
      </c>
      <c r="AD2713" s="122">
        <v>3.1970663199999997E-5</v>
      </c>
      <c r="AE2713" s="122">
        <v>3.7136176E-5</v>
      </c>
      <c r="AF2713" s="122">
        <v>3.78879564E-5</v>
      </c>
      <c r="AG2713" s="122">
        <v>3.8058960799999999E-5</v>
      </c>
      <c r="AH2713" s="122">
        <v>3.8497642399999997E-5</v>
      </c>
      <c r="AI2713" s="122">
        <v>3.8791107599999997E-5</v>
      </c>
      <c r="AJ2713" s="122">
        <v>3.9119696E-5</v>
      </c>
      <c r="AK2713" s="122">
        <v>3.9404775200000001E-5</v>
      </c>
      <c r="AL2713" s="122">
        <v>0</v>
      </c>
    </row>
    <row r="2714" spans="1:38" hidden="1" x14ac:dyDescent="0.25">
      <c r="A2714" s="122" t="s">
        <v>2000</v>
      </c>
      <c r="B2714" s="122">
        <v>1</v>
      </c>
      <c r="C2714" s="122" t="s">
        <v>2190</v>
      </c>
      <c r="D2714" s="122" t="s">
        <v>2099</v>
      </c>
      <c r="E2714" s="122">
        <v>50</v>
      </c>
      <c r="F2714" s="122">
        <v>4.4080741824000002E-3</v>
      </c>
      <c r="G2714" s="122">
        <v>4.2629230587999997E-3</v>
      </c>
      <c r="H2714" s="122">
        <v>4.9360766335999999E-3</v>
      </c>
      <c r="I2714" s="122">
        <v>4.4167573659999997E-3</v>
      </c>
      <c r="J2714" s="122">
        <v>3.8897906600000001E-3</v>
      </c>
      <c r="K2714" s="122">
        <v>4.0546869327999996E-3</v>
      </c>
      <c r="L2714" s="122">
        <v>3.3990058368E-3</v>
      </c>
      <c r="M2714" s="122">
        <v>4.8040754691999997E-3</v>
      </c>
      <c r="N2714" s="122">
        <v>4.4825877684000004E-3</v>
      </c>
      <c r="O2714" s="122">
        <v>4.9698046860000003E-3</v>
      </c>
      <c r="P2714" s="122">
        <v>4.9690838764000003E-3</v>
      </c>
      <c r="Q2714" s="122">
        <v>4.1280676779999999E-3</v>
      </c>
      <c r="R2714" s="122">
        <v>4.6726096171999998E-3</v>
      </c>
      <c r="S2714" s="122">
        <v>4.8822415992000002E-3</v>
      </c>
      <c r="T2714" s="122">
        <v>5.0575701847999999E-3</v>
      </c>
      <c r="U2714" s="122">
        <v>5.2514824879999998E-3</v>
      </c>
      <c r="V2714" s="122">
        <v>6.2383890855999997E-3</v>
      </c>
      <c r="W2714" s="122">
        <v>5.3585448000000001E-3</v>
      </c>
      <c r="X2714" s="122">
        <v>5.5806572864000002E-3</v>
      </c>
      <c r="Y2714" s="122">
        <v>6.1603758523999996E-3</v>
      </c>
      <c r="Z2714" s="122">
        <v>5.9876651632E-3</v>
      </c>
      <c r="AA2714" s="122">
        <v>6.4237737283999998E-3</v>
      </c>
      <c r="AB2714" s="122">
        <v>6.0297319880000004E-3</v>
      </c>
      <c r="AC2714" s="122">
        <v>6.4858505123999996E-3</v>
      </c>
      <c r="AD2714" s="122">
        <v>6.0473502012000002E-3</v>
      </c>
      <c r="AE2714" s="122">
        <v>6.2008371348E-3</v>
      </c>
      <c r="AF2714" s="122">
        <v>6.0621505083999997E-3</v>
      </c>
      <c r="AG2714" s="122">
        <v>6.0092312588E-3</v>
      </c>
      <c r="AH2714" s="122">
        <v>5.9951971380000002E-3</v>
      </c>
      <c r="AI2714" s="122">
        <v>5.9892572543999998E-3</v>
      </c>
      <c r="AJ2714" s="122">
        <v>5.9880299892000003E-3</v>
      </c>
      <c r="AK2714" s="122">
        <v>5.9874672564E-3</v>
      </c>
      <c r="AL2714" s="122">
        <v>0</v>
      </c>
    </row>
    <row r="2715" spans="1:38" hidden="1" x14ac:dyDescent="0.25">
      <c r="A2715" s="122" t="s">
        <v>2000</v>
      </c>
      <c r="B2715" s="122">
        <v>1</v>
      </c>
      <c r="C2715" s="122" t="s">
        <v>2190</v>
      </c>
      <c r="D2715" s="122" t="s">
        <v>2100</v>
      </c>
      <c r="E2715" s="122">
        <v>50</v>
      </c>
      <c r="F2715" s="122">
        <v>9.0697601400000008E-3</v>
      </c>
      <c r="G2715" s="122">
        <v>8.3644862672000008E-3</v>
      </c>
      <c r="H2715" s="122">
        <v>1.0047182073599999E-2</v>
      </c>
      <c r="I2715" s="122">
        <v>6.3327743276000003E-3</v>
      </c>
      <c r="J2715" s="122">
        <v>8.7589634300000007E-3</v>
      </c>
      <c r="K2715" s="122">
        <v>7.6906963279999999E-3</v>
      </c>
      <c r="L2715" s="122">
        <v>9.3795079028000002E-3</v>
      </c>
      <c r="M2715" s="122">
        <v>1.085409773E-2</v>
      </c>
      <c r="N2715" s="122">
        <v>1.0659188226399999E-2</v>
      </c>
      <c r="O2715" s="122">
        <v>1.04815204592E-2</v>
      </c>
      <c r="P2715" s="122">
        <v>1.0835519506000001E-2</v>
      </c>
      <c r="Q2715" s="122">
        <v>9.1258662459999997E-3</v>
      </c>
      <c r="R2715" s="122">
        <v>1.037581307E-2</v>
      </c>
      <c r="S2715" s="122">
        <v>1.0356567155199999E-2</v>
      </c>
      <c r="T2715" s="122">
        <v>1.0569755543200001E-2</v>
      </c>
      <c r="U2715" s="122">
        <v>1.1152792784E-2</v>
      </c>
      <c r="V2715" s="122">
        <v>1.0783026413600001E-2</v>
      </c>
      <c r="W2715" s="122">
        <v>1.10980209424E-2</v>
      </c>
      <c r="X2715" s="122">
        <v>1.11677148296E-2</v>
      </c>
      <c r="Y2715" s="122">
        <v>1.15697275568E-2</v>
      </c>
      <c r="Z2715" s="122">
        <v>1.18323162188E-2</v>
      </c>
      <c r="AA2715" s="122">
        <v>1.05320977664E-2</v>
      </c>
      <c r="AB2715" s="122">
        <v>1.1639260024E-2</v>
      </c>
      <c r="AC2715" s="122">
        <v>1.1098880766399999E-2</v>
      </c>
      <c r="AD2715" s="122">
        <v>1.04113528204E-2</v>
      </c>
      <c r="AE2715" s="122">
        <v>1.1102912758000001E-2</v>
      </c>
      <c r="AF2715" s="122">
        <v>1.0865474463199999E-2</v>
      </c>
      <c r="AG2715" s="122">
        <v>1.07815964928E-2</v>
      </c>
      <c r="AH2715" s="122">
        <v>1.07620503368E-2</v>
      </c>
      <c r="AI2715" s="122">
        <v>1.07571260496E-2</v>
      </c>
      <c r="AJ2715" s="122">
        <v>1.0759224638400001E-2</v>
      </c>
      <c r="AK2715" s="122">
        <v>1.0762060341199999E-2</v>
      </c>
      <c r="AL2715" s="122">
        <v>0</v>
      </c>
    </row>
    <row r="2716" spans="1:38" hidden="1" x14ac:dyDescent="0.25">
      <c r="A2716" s="122" t="s">
        <v>2000</v>
      </c>
      <c r="B2716" s="122">
        <v>1</v>
      </c>
      <c r="C2716" s="122" t="s">
        <v>2190</v>
      </c>
      <c r="D2716" s="122" t="s">
        <v>2101</v>
      </c>
      <c r="E2716" s="122">
        <v>50</v>
      </c>
      <c r="F2716" s="122">
        <v>1.48596582708E-2</v>
      </c>
      <c r="G2716" s="122">
        <v>1.49479870064E-2</v>
      </c>
      <c r="H2716" s="122">
        <v>2.1149540210400001E-2</v>
      </c>
      <c r="I2716" s="122">
        <v>1.67989070732E-2</v>
      </c>
      <c r="J2716" s="122">
        <v>1.8059685307999999E-2</v>
      </c>
      <c r="K2716" s="122">
        <v>1.4052332363999999E-2</v>
      </c>
      <c r="L2716" s="122">
        <v>1.8205581581599999E-2</v>
      </c>
      <c r="M2716" s="122">
        <v>2.0719094891599999E-2</v>
      </c>
      <c r="N2716" s="122">
        <v>1.83519219576E-2</v>
      </c>
      <c r="O2716" s="122">
        <v>1.6425931552800001E-2</v>
      </c>
      <c r="P2716" s="122">
        <v>2.1593418176399998E-2</v>
      </c>
      <c r="Q2716" s="122">
        <v>2.11293519528E-2</v>
      </c>
      <c r="R2716" s="122">
        <v>1.74608936236E-2</v>
      </c>
      <c r="S2716" s="122">
        <v>1.93750865448E-2</v>
      </c>
      <c r="T2716" s="122">
        <v>2.3460416417200002E-2</v>
      </c>
      <c r="U2716" s="122">
        <v>1.91320542756E-2</v>
      </c>
      <c r="V2716" s="122">
        <v>2.0626328203600001E-2</v>
      </c>
      <c r="W2716" s="122">
        <v>2.3668483073199999E-2</v>
      </c>
      <c r="X2716" s="122">
        <v>2.1195888728E-2</v>
      </c>
      <c r="Y2716" s="122">
        <v>2.0985873621999999E-2</v>
      </c>
      <c r="Z2716" s="122">
        <v>1.9584922795200001E-2</v>
      </c>
      <c r="AA2716" s="122">
        <v>1.7207300936000001E-2</v>
      </c>
      <c r="AB2716" s="122">
        <v>1.53533566172E-2</v>
      </c>
      <c r="AC2716" s="122">
        <v>2.1974273627599999E-2</v>
      </c>
      <c r="AD2716" s="122">
        <v>2.55802467984E-2</v>
      </c>
      <c r="AE2716" s="122">
        <v>2.1928863849199998E-2</v>
      </c>
      <c r="AF2716" s="122">
        <v>2.1045876205200001E-2</v>
      </c>
      <c r="AG2716" s="122">
        <v>2.1142435465200001E-2</v>
      </c>
      <c r="AH2716" s="122">
        <v>2.0863368133999999E-2</v>
      </c>
      <c r="AI2716" s="122">
        <v>2.1018564616000001E-2</v>
      </c>
      <c r="AJ2716" s="122">
        <v>2.0874079416400002E-2</v>
      </c>
      <c r="AK2716" s="122">
        <v>2.0980842825600001E-2</v>
      </c>
      <c r="AL2716" s="122">
        <v>0</v>
      </c>
    </row>
    <row r="2717" spans="1:38" hidden="1" x14ac:dyDescent="0.25">
      <c r="A2717" s="122" t="s">
        <v>2000</v>
      </c>
      <c r="B2717" s="122">
        <v>1</v>
      </c>
      <c r="C2717" s="122" t="s">
        <v>2190</v>
      </c>
      <c r="D2717" s="122" t="s">
        <v>2135</v>
      </c>
      <c r="E2717" s="122">
        <v>50</v>
      </c>
      <c r="F2717" s="122">
        <v>0</v>
      </c>
      <c r="G2717" s="122">
        <v>0</v>
      </c>
      <c r="H2717" s="122">
        <v>0</v>
      </c>
      <c r="I2717" s="122">
        <v>0</v>
      </c>
      <c r="J2717" s="122">
        <v>0</v>
      </c>
      <c r="K2717" s="122">
        <v>0</v>
      </c>
      <c r="L2717" s="122">
        <v>0</v>
      </c>
      <c r="M2717" s="122">
        <v>0</v>
      </c>
      <c r="N2717" s="122">
        <v>0</v>
      </c>
      <c r="O2717" s="122">
        <v>0</v>
      </c>
      <c r="P2717" s="122">
        <v>0</v>
      </c>
      <c r="Q2717" s="122">
        <v>0</v>
      </c>
      <c r="R2717" s="122">
        <v>0</v>
      </c>
      <c r="S2717" s="122">
        <v>0</v>
      </c>
      <c r="T2717" s="122">
        <v>0</v>
      </c>
      <c r="U2717" s="122">
        <v>0</v>
      </c>
      <c r="V2717" s="122">
        <v>0</v>
      </c>
      <c r="W2717" s="122">
        <v>0</v>
      </c>
      <c r="X2717" s="122">
        <v>0</v>
      </c>
      <c r="Y2717" s="122">
        <v>0</v>
      </c>
      <c r="Z2717" s="122">
        <v>0</v>
      </c>
      <c r="AA2717" s="122">
        <v>0</v>
      </c>
      <c r="AB2717" s="122">
        <v>0</v>
      </c>
      <c r="AC2717" s="122">
        <v>0</v>
      </c>
      <c r="AD2717" s="122">
        <v>0</v>
      </c>
      <c r="AE2717" s="122">
        <v>0</v>
      </c>
      <c r="AF2717" s="122">
        <v>0</v>
      </c>
      <c r="AG2717" s="122">
        <v>0</v>
      </c>
      <c r="AH2717" s="122">
        <v>0</v>
      </c>
      <c r="AI2717" s="122">
        <v>0</v>
      </c>
      <c r="AJ2717" s="122">
        <v>0</v>
      </c>
      <c r="AK2717" s="122">
        <v>0</v>
      </c>
      <c r="AL2717" s="122">
        <v>0</v>
      </c>
    </row>
    <row r="2718" spans="1:38" hidden="1" x14ac:dyDescent="0.25">
      <c r="A2718" s="122" t="s">
        <v>2000</v>
      </c>
      <c r="B2718" s="122">
        <v>1</v>
      </c>
      <c r="C2718" s="122" t="s">
        <v>2190</v>
      </c>
      <c r="D2718" s="122" t="s">
        <v>2102</v>
      </c>
      <c r="E2718" s="122">
        <v>50</v>
      </c>
      <c r="F2718" s="122">
        <v>1.45613102264E-2</v>
      </c>
      <c r="G2718" s="122">
        <v>1.48741610332E-2</v>
      </c>
      <c r="H2718" s="122">
        <v>1.8296084575999998E-2</v>
      </c>
      <c r="I2718" s="122">
        <v>1.55487500308E-2</v>
      </c>
      <c r="J2718" s="122">
        <v>1.5712059664000001E-2</v>
      </c>
      <c r="K2718" s="122">
        <v>1.40392247828E-2</v>
      </c>
      <c r="L2718" s="122">
        <v>1.43493232288E-2</v>
      </c>
      <c r="M2718" s="122">
        <v>1.6214151200800001E-2</v>
      </c>
      <c r="N2718" s="122">
        <v>1.3173169923199999E-2</v>
      </c>
      <c r="O2718" s="122">
        <v>1.2060633661999999E-2</v>
      </c>
      <c r="P2718" s="122">
        <v>1.33887720148E-2</v>
      </c>
      <c r="Q2718" s="122">
        <v>1.3396860254399999E-2</v>
      </c>
      <c r="R2718" s="122">
        <v>1.66116383916E-2</v>
      </c>
      <c r="S2718" s="122">
        <v>1.6822075734800001E-2</v>
      </c>
      <c r="T2718" s="122">
        <v>1.3251797750799999E-2</v>
      </c>
      <c r="U2718" s="122">
        <v>1.64056916436E-2</v>
      </c>
      <c r="V2718" s="122">
        <v>1.2385223107600001E-2</v>
      </c>
      <c r="W2718" s="122">
        <v>1.5628966458E-2</v>
      </c>
      <c r="X2718" s="122">
        <v>1.47662817652E-2</v>
      </c>
      <c r="Y2718" s="122">
        <v>1.0839271329599999E-2</v>
      </c>
      <c r="Z2718" s="122">
        <v>1.4320633096000001E-2</v>
      </c>
      <c r="AA2718" s="122">
        <v>1.3685392162400001E-2</v>
      </c>
      <c r="AB2718" s="122">
        <v>1.52047017052E-2</v>
      </c>
      <c r="AC2718" s="122">
        <v>1.65700015432E-2</v>
      </c>
      <c r="AD2718" s="122">
        <v>1.6835648169199999E-2</v>
      </c>
      <c r="AE2718" s="122">
        <v>1.7379704328000001E-2</v>
      </c>
      <c r="AF2718" s="122">
        <v>1.65385639748E-2</v>
      </c>
      <c r="AG2718" s="122">
        <v>1.6758130827199999E-2</v>
      </c>
      <c r="AH2718" s="122">
        <v>1.6433580035599998E-2</v>
      </c>
      <c r="AI2718" s="122">
        <v>1.663987087E-2</v>
      </c>
      <c r="AJ2718" s="122">
        <v>1.64594925152E-2</v>
      </c>
      <c r="AK2718" s="122">
        <v>1.65962555668E-2</v>
      </c>
      <c r="AL2718" s="122">
        <v>0</v>
      </c>
    </row>
    <row r="2719" spans="1:38" hidden="1" x14ac:dyDescent="0.25">
      <c r="A2719" s="122" t="s">
        <v>2000</v>
      </c>
      <c r="B2719" s="122">
        <v>1</v>
      </c>
      <c r="C2719" s="122" t="s">
        <v>2190</v>
      </c>
      <c r="D2719" s="122" t="s">
        <v>2103</v>
      </c>
      <c r="E2719" s="122">
        <v>50</v>
      </c>
      <c r="F2719" s="122">
        <v>5.4352690672000003E-3</v>
      </c>
      <c r="G2719" s="122">
        <v>6.9859690851999997E-3</v>
      </c>
      <c r="H2719" s="122">
        <v>6.1096047516000004E-3</v>
      </c>
      <c r="I2719" s="122">
        <v>1.0744185578E-2</v>
      </c>
      <c r="J2719" s="122">
        <v>6.2909170044000004E-3</v>
      </c>
      <c r="K2719" s="122">
        <v>6.9129087048000002E-3</v>
      </c>
      <c r="L2719" s="122">
        <v>6.1596207596000003E-3</v>
      </c>
      <c r="M2719" s="122">
        <v>6.517890694E-3</v>
      </c>
      <c r="N2719" s="122">
        <v>7.2841332928000003E-3</v>
      </c>
      <c r="O2719" s="122">
        <v>5.8551762023999997E-3</v>
      </c>
      <c r="P2719" s="122">
        <v>5.4600560420000003E-3</v>
      </c>
      <c r="Q2719" s="122">
        <v>4.5119192943999997E-3</v>
      </c>
      <c r="R2719" s="122">
        <v>4.5427752019999998E-3</v>
      </c>
      <c r="S2719" s="122">
        <v>5.4670343111999998E-3</v>
      </c>
      <c r="T2719" s="122">
        <v>6.5866088484000003E-3</v>
      </c>
      <c r="U2719" s="122">
        <v>7.0642040055999998E-3</v>
      </c>
      <c r="V2719" s="122">
        <v>5.4059426875999999E-3</v>
      </c>
      <c r="W2719" s="122">
        <v>5.581481248E-3</v>
      </c>
      <c r="X2719" s="122">
        <v>5.8670149272000002E-3</v>
      </c>
      <c r="Y2719" s="122">
        <v>6.2866327215999997E-3</v>
      </c>
      <c r="Z2719" s="122">
        <v>7.9530769472000006E-3</v>
      </c>
      <c r="AA2719" s="122">
        <v>6.7306472464000004E-3</v>
      </c>
      <c r="AB2719" s="122">
        <v>7.2106544076000001E-3</v>
      </c>
      <c r="AC2719" s="122">
        <v>7.7365199016000002E-3</v>
      </c>
      <c r="AD2719" s="122">
        <v>8.5556799467999996E-3</v>
      </c>
      <c r="AE2719" s="122">
        <v>8.0894413740000004E-3</v>
      </c>
      <c r="AF2719" s="122">
        <v>8.0061972311999997E-3</v>
      </c>
      <c r="AG2719" s="122">
        <v>7.9876779584000003E-3</v>
      </c>
      <c r="AH2719" s="122">
        <v>8.0047768751999992E-3</v>
      </c>
      <c r="AI2719" s="122">
        <v>8.0217608408000001E-3</v>
      </c>
      <c r="AJ2719" s="122">
        <v>8.0403422764000008E-3</v>
      </c>
      <c r="AK2719" s="122">
        <v>8.0561030732000001E-3</v>
      </c>
      <c r="AL2719" s="122">
        <v>0</v>
      </c>
    </row>
    <row r="2720" spans="1:38" hidden="1" x14ac:dyDescent="0.25">
      <c r="A2720" s="122" t="s">
        <v>2000</v>
      </c>
      <c r="B2720" s="122">
        <v>1</v>
      </c>
      <c r="C2720" s="122" t="s">
        <v>2190</v>
      </c>
      <c r="D2720" s="122" t="s">
        <v>2104</v>
      </c>
      <c r="E2720" s="122">
        <v>50</v>
      </c>
      <c r="F2720" s="122">
        <v>6.5621173127999996E-3</v>
      </c>
      <c r="G2720" s="122">
        <v>9.1125355832000002E-3</v>
      </c>
      <c r="H2720" s="122">
        <v>1.0244597815200001E-2</v>
      </c>
      <c r="I2720" s="122">
        <v>8.9844501068000009E-3</v>
      </c>
      <c r="J2720" s="122">
        <v>9.9861875175999999E-3</v>
      </c>
      <c r="K2720" s="122">
        <v>8.8893241667999997E-3</v>
      </c>
      <c r="L2720" s="122">
        <v>9.7105293095999991E-3</v>
      </c>
      <c r="M2720" s="122">
        <v>1.0718910062000001E-2</v>
      </c>
      <c r="N2720" s="122">
        <v>8.4012555004000008E-3</v>
      </c>
      <c r="O2720" s="122">
        <v>8.1614855672000001E-3</v>
      </c>
      <c r="P2720" s="122">
        <v>9.9061287696000002E-3</v>
      </c>
      <c r="Q2720" s="122">
        <v>9.7432052395999991E-3</v>
      </c>
      <c r="R2720" s="122">
        <v>6.5075672059999997E-3</v>
      </c>
      <c r="S2720" s="122">
        <v>7.553821128E-3</v>
      </c>
      <c r="T2720" s="122">
        <v>8.0086888756000004E-3</v>
      </c>
      <c r="U2720" s="122">
        <v>7.9800754432000007E-3</v>
      </c>
      <c r="V2720" s="122">
        <v>8.2122744228000002E-3</v>
      </c>
      <c r="W2720" s="122">
        <v>7.4565755795999999E-3</v>
      </c>
      <c r="X2720" s="122">
        <v>1.02620421708E-2</v>
      </c>
      <c r="Y2720" s="122">
        <v>1.0998646708E-2</v>
      </c>
      <c r="Z2720" s="122">
        <v>8.8176405100000004E-3</v>
      </c>
      <c r="AA2720" s="122">
        <v>1.0468186957200001E-2</v>
      </c>
      <c r="AB2720" s="122">
        <v>1.2487161542799999E-2</v>
      </c>
      <c r="AC2720" s="122">
        <v>1.26350499548E-2</v>
      </c>
      <c r="AD2720" s="122">
        <v>1.34661538228E-2</v>
      </c>
      <c r="AE2720" s="122">
        <v>1.2999572124E-2</v>
      </c>
      <c r="AF2720" s="122">
        <v>1.2872524932400001E-2</v>
      </c>
      <c r="AG2720" s="122">
        <v>1.2759388126799999E-2</v>
      </c>
      <c r="AH2720" s="122">
        <v>1.27779931244E-2</v>
      </c>
      <c r="AI2720" s="122">
        <v>1.2748689136399999E-2</v>
      </c>
      <c r="AJ2720" s="122">
        <v>1.27660470336E-2</v>
      </c>
      <c r="AK2720" s="122">
        <v>1.2754595151199999E-2</v>
      </c>
      <c r="AL2720" s="122">
        <v>0</v>
      </c>
    </row>
    <row r="2721" spans="1:38" hidden="1" x14ac:dyDescent="0.25">
      <c r="A2721" s="122" t="s">
        <v>2000</v>
      </c>
      <c r="B2721" s="122">
        <v>1</v>
      </c>
      <c r="C2721" s="122" t="s">
        <v>2190</v>
      </c>
      <c r="D2721" s="122" t="s">
        <v>2105</v>
      </c>
      <c r="E2721" s="122">
        <v>50</v>
      </c>
      <c r="F2721" s="122">
        <v>1.26814794232E-2</v>
      </c>
      <c r="G2721" s="122">
        <v>1.1936779484E-2</v>
      </c>
      <c r="H2721" s="122">
        <v>1.7803285802399999E-2</v>
      </c>
      <c r="I2721" s="122">
        <v>1.57861377352E-2</v>
      </c>
      <c r="J2721" s="122">
        <v>1.3293579972400001E-2</v>
      </c>
      <c r="K2721" s="122">
        <v>1.02923501044E-2</v>
      </c>
      <c r="L2721" s="122">
        <v>1.40135168124E-2</v>
      </c>
      <c r="M2721" s="122">
        <v>1.1822759340000001E-2</v>
      </c>
      <c r="N2721" s="122">
        <v>1.5761714340399999E-2</v>
      </c>
      <c r="O2721" s="122">
        <v>1.41142429428E-2</v>
      </c>
      <c r="P2721" s="122">
        <v>1.9571385548399999E-2</v>
      </c>
      <c r="Q2721" s="122">
        <v>1.8271293132400002E-2</v>
      </c>
      <c r="R2721" s="122">
        <v>1.6957216432800001E-2</v>
      </c>
      <c r="S2721" s="122">
        <v>1.9228399979599999E-2</v>
      </c>
      <c r="T2721" s="122">
        <v>1.7321565161600001E-2</v>
      </c>
      <c r="U2721" s="122">
        <v>1.49117749116E-2</v>
      </c>
      <c r="V2721" s="122">
        <v>1.21000408928E-2</v>
      </c>
      <c r="W2721" s="122">
        <v>1.5181909626799999E-2</v>
      </c>
      <c r="X2721" s="122">
        <v>1.44739887628E-2</v>
      </c>
      <c r="Y2721" s="122">
        <v>1.62693089328E-2</v>
      </c>
      <c r="Z2721" s="122">
        <v>1.58187184568E-2</v>
      </c>
      <c r="AA2721" s="122">
        <v>9.6460181748000001E-3</v>
      </c>
      <c r="AB2721" s="122">
        <v>1.71319512896E-2</v>
      </c>
      <c r="AC2721" s="122">
        <v>1.40450669744E-2</v>
      </c>
      <c r="AD2721" s="122">
        <v>1.7429530633200001E-2</v>
      </c>
      <c r="AE2721" s="122">
        <v>1.6840369632800001E-2</v>
      </c>
      <c r="AF2721" s="122">
        <v>1.6615911426799999E-2</v>
      </c>
      <c r="AG2721" s="122">
        <v>1.658536201E-2</v>
      </c>
      <c r="AH2721" s="122">
        <v>1.66160444016E-2</v>
      </c>
      <c r="AI2721" s="122">
        <v>1.6655713351199999E-2</v>
      </c>
      <c r="AJ2721" s="122">
        <v>1.6694266063999999E-2</v>
      </c>
      <c r="AK2721" s="122">
        <v>1.6727264806000001E-2</v>
      </c>
      <c r="AL2721" s="122">
        <v>0</v>
      </c>
    </row>
    <row r="2722" spans="1:38" hidden="1" x14ac:dyDescent="0.25">
      <c r="A2722" s="122" t="s">
        <v>2000</v>
      </c>
      <c r="B2722" s="122">
        <v>1</v>
      </c>
      <c r="C2722" s="122" t="s">
        <v>2190</v>
      </c>
      <c r="D2722" s="122" t="s">
        <v>475</v>
      </c>
      <c r="E2722" s="122">
        <v>50</v>
      </c>
      <c r="F2722" s="122">
        <v>1.35549458044E-2</v>
      </c>
      <c r="G2722" s="122">
        <v>1.3395279937199999E-2</v>
      </c>
      <c r="H2722" s="122">
        <v>1.49778572384E-2</v>
      </c>
      <c r="I2722" s="122">
        <v>1.4281264093599999E-2</v>
      </c>
      <c r="J2722" s="122">
        <v>1.46472089876E-2</v>
      </c>
      <c r="K2722" s="122">
        <v>1.24760236132E-2</v>
      </c>
      <c r="L2722" s="122">
        <v>1.5915004428399999E-2</v>
      </c>
      <c r="M2722" s="122">
        <v>1.5801185657600001E-2</v>
      </c>
      <c r="N2722" s="122">
        <v>1.6919759046400001E-2</v>
      </c>
      <c r="O2722" s="122">
        <v>1.8280475149999999E-2</v>
      </c>
      <c r="P2722" s="122">
        <v>1.46434717352E-2</v>
      </c>
      <c r="Q2722" s="122">
        <v>1.70930314772E-2</v>
      </c>
      <c r="R2722" s="122">
        <v>1.4716236569999999E-2</v>
      </c>
      <c r="S2722" s="122">
        <v>1.7817847916399999E-2</v>
      </c>
      <c r="T2722" s="122">
        <v>1.86132700992E-2</v>
      </c>
      <c r="U2722" s="122">
        <v>1.90317992172E-2</v>
      </c>
      <c r="V2722" s="122">
        <v>1.8067251728399999E-2</v>
      </c>
      <c r="W2722" s="122">
        <v>2.15376772884E-2</v>
      </c>
      <c r="X2722" s="122">
        <v>1.9531778699999999E-2</v>
      </c>
      <c r="Y2722" s="122">
        <v>2.2026188825200001E-2</v>
      </c>
      <c r="Z2722" s="122">
        <v>2.05346963472E-2</v>
      </c>
      <c r="AA2722" s="122">
        <v>2.0415062838799999E-2</v>
      </c>
      <c r="AB2722" s="122">
        <v>1.8158224305200001E-2</v>
      </c>
      <c r="AC2722" s="122">
        <v>2.1031199176399999E-2</v>
      </c>
      <c r="AD2722" s="122">
        <v>2.1810309889199998E-2</v>
      </c>
      <c r="AE2722" s="122">
        <v>2.0545529997999998E-2</v>
      </c>
      <c r="AF2722" s="122">
        <v>2.0193110828800001E-2</v>
      </c>
      <c r="AG2722" s="122">
        <v>2.0070461023199999E-2</v>
      </c>
      <c r="AH2722" s="122">
        <v>2.0046609055200001E-2</v>
      </c>
      <c r="AI2722" s="122">
        <v>2.0042756680800002E-2</v>
      </c>
      <c r="AJ2722" s="122">
        <v>2.0048929096E-2</v>
      </c>
      <c r="AK2722" s="122">
        <v>2.00552698724E-2</v>
      </c>
      <c r="AL2722" s="122">
        <v>0</v>
      </c>
    </row>
    <row r="2723" spans="1:38" hidden="1" x14ac:dyDescent="0.25">
      <c r="A2723" s="122" t="s">
        <v>2000</v>
      </c>
      <c r="B2723" s="122">
        <v>1</v>
      </c>
      <c r="C2723" s="122" t="s">
        <v>2190</v>
      </c>
      <c r="D2723" s="122" t="s">
        <v>2106</v>
      </c>
      <c r="E2723" s="122">
        <v>50</v>
      </c>
      <c r="F2723" s="122">
        <v>7.0737660000000003E-6</v>
      </c>
      <c r="G2723" s="122">
        <v>5.1887584000000001E-6</v>
      </c>
      <c r="H2723" s="122">
        <v>5.7800567999999999E-6</v>
      </c>
      <c r="I2723" s="122">
        <v>4.2073696000000004E-6</v>
      </c>
      <c r="J2723" s="122">
        <v>5.8716447999999997E-6</v>
      </c>
      <c r="K2723" s="122">
        <v>6.0672500000000002E-6</v>
      </c>
      <c r="L2723" s="122">
        <v>5.2841739999999999E-6</v>
      </c>
      <c r="M2723" s="122">
        <v>4.8231819999999998E-6</v>
      </c>
      <c r="N2723" s="122">
        <v>5.151342E-6</v>
      </c>
      <c r="O2723" s="122">
        <v>5.7679803999999997E-6</v>
      </c>
      <c r="P2723" s="122">
        <v>4.6859007999999998E-6</v>
      </c>
      <c r="Q2723" s="122">
        <v>4.6501251999999997E-6</v>
      </c>
      <c r="R2723" s="122">
        <v>4.6683727999999996E-6</v>
      </c>
      <c r="S2723" s="122">
        <v>5.4804344000000004E-6</v>
      </c>
      <c r="T2723" s="122">
        <v>4.3771895999999997E-6</v>
      </c>
      <c r="U2723" s="122">
        <v>5.2175396000000001E-6</v>
      </c>
      <c r="V2723" s="122">
        <v>4.4622227999999999E-6</v>
      </c>
      <c r="W2723" s="122">
        <v>4.5941279999999997E-6</v>
      </c>
      <c r="X2723" s="122">
        <v>5.2315900000000002E-6</v>
      </c>
      <c r="Y2723" s="122">
        <v>4.3942724000000003E-6</v>
      </c>
      <c r="Z2723" s="122">
        <v>3.8741080000000001E-6</v>
      </c>
      <c r="AA2723" s="122">
        <v>4.7451908000000004E-6</v>
      </c>
      <c r="AB2723" s="122">
        <v>4.1021736000000002E-6</v>
      </c>
      <c r="AC2723" s="122">
        <v>6.1483127999999999E-6</v>
      </c>
      <c r="AD2723" s="122">
        <v>3.1096352E-6</v>
      </c>
      <c r="AE2723" s="122">
        <v>4.3524712E-6</v>
      </c>
      <c r="AF2723" s="122">
        <v>4.5571232000000003E-6</v>
      </c>
      <c r="AG2723" s="122">
        <v>4.4329936000000002E-6</v>
      </c>
      <c r="AH2723" s="122">
        <v>4.4889544000000003E-6</v>
      </c>
      <c r="AI2723" s="122">
        <v>4.4645831999999996E-6</v>
      </c>
      <c r="AJ2723" s="122">
        <v>4.4751475999999996E-6</v>
      </c>
      <c r="AK2723" s="122">
        <v>4.4705723999999999E-6</v>
      </c>
      <c r="AL2723" s="122">
        <v>0</v>
      </c>
    </row>
    <row r="2724" spans="1:38" hidden="1" x14ac:dyDescent="0.25">
      <c r="A2724" s="122" t="s">
        <v>2000</v>
      </c>
      <c r="B2724" s="122">
        <v>1</v>
      </c>
      <c r="C2724" s="122" t="s">
        <v>2190</v>
      </c>
      <c r="D2724" s="122" t="s">
        <v>2107</v>
      </c>
      <c r="E2724" s="122">
        <v>50</v>
      </c>
      <c r="F2724" s="122">
        <v>6.4533679279999995E-4</v>
      </c>
      <c r="G2724" s="122">
        <v>7.4841238640000005E-4</v>
      </c>
      <c r="H2724" s="122">
        <v>7.0789440120000002E-4</v>
      </c>
      <c r="I2724" s="122">
        <v>5.766009452E-4</v>
      </c>
      <c r="J2724" s="122">
        <v>6.2535676560000004E-4</v>
      </c>
      <c r="K2724" s="122">
        <v>5.0825557999999995E-4</v>
      </c>
      <c r="L2724" s="122">
        <v>7.0638904559999999E-4</v>
      </c>
      <c r="M2724" s="122">
        <v>8.0964183720000002E-4</v>
      </c>
      <c r="N2724" s="122">
        <v>6.6843131599999997E-4</v>
      </c>
      <c r="O2724" s="122">
        <v>3.6849553439999999E-4</v>
      </c>
      <c r="P2724" s="122">
        <v>6.1777754359999999E-4</v>
      </c>
      <c r="Q2724" s="122">
        <v>5.3687577159999996E-4</v>
      </c>
      <c r="R2724" s="122">
        <v>4.2317082080000002E-4</v>
      </c>
      <c r="S2724" s="122">
        <v>5.2409158759999998E-4</v>
      </c>
      <c r="T2724" s="122">
        <v>4.1382836599999998E-4</v>
      </c>
      <c r="U2724" s="122">
        <v>3.9825080399999999E-4</v>
      </c>
      <c r="V2724" s="122">
        <v>4.7309329199999998E-4</v>
      </c>
      <c r="W2724" s="122">
        <v>6.868156064E-4</v>
      </c>
      <c r="X2724" s="122">
        <v>5.1767896880000001E-4</v>
      </c>
      <c r="Y2724" s="122">
        <v>4.5518896360000001E-4</v>
      </c>
      <c r="Z2724" s="122">
        <v>4.4121164079999998E-4</v>
      </c>
      <c r="AA2724" s="122">
        <v>4.3929055520000002E-4</v>
      </c>
      <c r="AB2724" s="122">
        <v>5.5457027359999997E-4</v>
      </c>
      <c r="AC2724" s="122">
        <v>5.5288763600000001E-4</v>
      </c>
      <c r="AD2724" s="122">
        <v>5.1453078039999996E-4</v>
      </c>
      <c r="AE2724" s="122">
        <v>5.4132728440000005E-4</v>
      </c>
      <c r="AF2724" s="122">
        <v>5.2608417960000003E-4</v>
      </c>
      <c r="AG2724" s="122">
        <v>5.1861200159999997E-4</v>
      </c>
      <c r="AH2724" s="122">
        <v>5.1566467959999996E-4</v>
      </c>
      <c r="AI2724" s="122">
        <v>5.1348403680000004E-4</v>
      </c>
      <c r="AJ2724" s="122">
        <v>5.1198873599999999E-4</v>
      </c>
      <c r="AK2724" s="122">
        <v>5.1063057920000001E-4</v>
      </c>
      <c r="AL2724" s="122">
        <v>0</v>
      </c>
    </row>
    <row r="2725" spans="1:38" hidden="1" x14ac:dyDescent="0.25">
      <c r="A2725" s="122" t="s">
        <v>2000</v>
      </c>
      <c r="B2725" s="122">
        <v>1</v>
      </c>
      <c r="C2725" s="122" t="s">
        <v>2190</v>
      </c>
      <c r="D2725" s="122" t="s">
        <v>2108</v>
      </c>
      <c r="E2725" s="122">
        <v>50</v>
      </c>
      <c r="F2725" s="122">
        <v>2.8198229304000001E-3</v>
      </c>
      <c r="G2725" s="122">
        <v>2.8758769367999999E-3</v>
      </c>
      <c r="H2725" s="122">
        <v>3.3551050652000001E-3</v>
      </c>
      <c r="I2725" s="122">
        <v>3.0390827292000001E-3</v>
      </c>
      <c r="J2725" s="122">
        <v>2.6166291508000002E-3</v>
      </c>
      <c r="K2725" s="122">
        <v>2.1467514208E-3</v>
      </c>
      <c r="L2725" s="122">
        <v>3.1140268936000002E-3</v>
      </c>
      <c r="M2725" s="122">
        <v>3.3339560128000001E-3</v>
      </c>
      <c r="N2725" s="122">
        <v>3.1115040879999998E-3</v>
      </c>
      <c r="O2725" s="122">
        <v>3.4092013144000001E-3</v>
      </c>
      <c r="P2725" s="122">
        <v>2.6029165847999999E-3</v>
      </c>
      <c r="Q2725" s="122">
        <v>3.1715330975999999E-3</v>
      </c>
      <c r="R2725" s="122">
        <v>2.5460710323999998E-3</v>
      </c>
      <c r="S2725" s="122">
        <v>2.8829834011999999E-3</v>
      </c>
      <c r="T2725" s="122">
        <v>2.5815020616000001E-3</v>
      </c>
      <c r="U2725" s="122">
        <v>2.9313501056000002E-3</v>
      </c>
      <c r="V2725" s="122">
        <v>2.6915534827999998E-3</v>
      </c>
      <c r="W2725" s="122">
        <v>2.5383796004E-3</v>
      </c>
      <c r="X2725" s="122">
        <v>2.5190844643999998E-3</v>
      </c>
      <c r="Y2725" s="122">
        <v>2.1535113992000002E-3</v>
      </c>
      <c r="Z2725" s="122">
        <v>2.289645176E-3</v>
      </c>
      <c r="AA2725" s="122">
        <v>1.9772557980000001E-3</v>
      </c>
      <c r="AB2725" s="122">
        <v>2.1921209604000001E-3</v>
      </c>
      <c r="AC2725" s="122">
        <v>3.0354502304000002E-3</v>
      </c>
      <c r="AD2725" s="122">
        <v>2.0307463203999999E-3</v>
      </c>
      <c r="AE2725" s="122">
        <v>2.4467218468000001E-3</v>
      </c>
      <c r="AF2725" s="122">
        <v>2.4447401159999999E-3</v>
      </c>
      <c r="AG2725" s="122">
        <v>2.4227022372000002E-3</v>
      </c>
      <c r="AH2725" s="122">
        <v>2.4241918260000002E-3</v>
      </c>
      <c r="AI2725" s="122">
        <v>2.4192677823999999E-3</v>
      </c>
      <c r="AJ2725" s="122">
        <v>2.4186895628000001E-3</v>
      </c>
      <c r="AK2725" s="122">
        <v>2.4164800575999998E-3</v>
      </c>
      <c r="AL2725" s="122">
        <v>0</v>
      </c>
    </row>
    <row r="2726" spans="1:38" hidden="1" x14ac:dyDescent="0.25">
      <c r="A2726" s="122" t="s">
        <v>2000</v>
      </c>
      <c r="B2726" s="122">
        <v>1</v>
      </c>
      <c r="C2726" s="122" t="s">
        <v>2190</v>
      </c>
      <c r="D2726" s="122" t="s">
        <v>2109</v>
      </c>
      <c r="E2726" s="122">
        <v>50</v>
      </c>
      <c r="F2726" s="122">
        <v>2.0017035919999999E-4</v>
      </c>
      <c r="G2726" s="122">
        <v>9.2522670799999998E-5</v>
      </c>
      <c r="H2726" s="122">
        <v>8.0273709599999998E-5</v>
      </c>
      <c r="I2726" s="122">
        <v>1.153267836E-4</v>
      </c>
      <c r="J2726" s="122">
        <v>1.2977792800000001E-4</v>
      </c>
      <c r="K2726" s="122">
        <v>1.139498388E-4</v>
      </c>
      <c r="L2726" s="122">
        <v>1.094626008E-4</v>
      </c>
      <c r="M2726" s="122">
        <v>2.8560380800000002E-4</v>
      </c>
      <c r="N2726" s="122">
        <v>1.210976452E-4</v>
      </c>
      <c r="O2726" s="122">
        <v>1.168519072E-4</v>
      </c>
      <c r="P2726" s="122">
        <v>1.120016828E-4</v>
      </c>
      <c r="Q2726" s="122">
        <v>2.9994692560000001E-4</v>
      </c>
      <c r="R2726" s="122">
        <v>1.449527184E-4</v>
      </c>
      <c r="S2726" s="122">
        <v>1.4198925720000001E-4</v>
      </c>
      <c r="T2726" s="122">
        <v>3.5862402799999998E-4</v>
      </c>
      <c r="U2726" s="122">
        <v>5.2296070120000002E-4</v>
      </c>
      <c r="V2726" s="122">
        <v>1.473608696E-4</v>
      </c>
      <c r="W2726" s="122">
        <v>1.6856721E-4</v>
      </c>
      <c r="X2726" s="122">
        <v>1.511322428E-4</v>
      </c>
      <c r="Y2726" s="122">
        <v>3.1754150679999998E-4</v>
      </c>
      <c r="Z2726" s="122">
        <v>1.4572010320000001E-4</v>
      </c>
      <c r="AA2726" s="122">
        <v>1.7336861359999999E-4</v>
      </c>
      <c r="AB2726" s="122">
        <v>1.0844503880000001E-4</v>
      </c>
      <c r="AC2726" s="122">
        <v>2.5922446200000001E-4</v>
      </c>
      <c r="AD2726" s="122">
        <v>9.2615893999999999E-5</v>
      </c>
      <c r="AE2726" s="122">
        <v>1.4046366879999999E-4</v>
      </c>
      <c r="AF2726" s="122">
        <v>1.530668412E-4</v>
      </c>
      <c r="AG2726" s="122">
        <v>1.4642926479999999E-4</v>
      </c>
      <c r="AH2726" s="122">
        <v>1.4897599079999999E-4</v>
      </c>
      <c r="AI2726" s="122">
        <v>1.4776981239999999E-4</v>
      </c>
      <c r="AJ2726" s="122">
        <v>1.4825888E-4</v>
      </c>
      <c r="AK2726" s="122">
        <v>1.4803484360000001E-4</v>
      </c>
      <c r="AL2726" s="122">
        <v>0</v>
      </c>
    </row>
    <row r="2727" spans="1:38" hidden="1" x14ac:dyDescent="0.25">
      <c r="A2727" s="122" t="s">
        <v>2000</v>
      </c>
      <c r="B2727" s="122">
        <v>1</v>
      </c>
      <c r="C2727" s="122" t="s">
        <v>2190</v>
      </c>
      <c r="D2727" s="122" t="s">
        <v>2110</v>
      </c>
      <c r="E2727" s="122">
        <v>50</v>
      </c>
      <c r="F2727" s="122">
        <v>1.1563198303999999E-3</v>
      </c>
      <c r="G2727" s="122">
        <v>1.1153561328E-3</v>
      </c>
      <c r="H2727" s="122">
        <v>1.1873658048E-3</v>
      </c>
      <c r="I2727" s="122">
        <v>1.2813066168E-3</v>
      </c>
      <c r="J2727" s="122">
        <v>1.3314453320000001E-3</v>
      </c>
      <c r="K2727" s="122">
        <v>1.2108042296E-3</v>
      </c>
      <c r="L2727" s="122">
        <v>1.2670181327999999E-3</v>
      </c>
      <c r="M2727" s="122">
        <v>1.3213974256000001E-3</v>
      </c>
      <c r="N2727" s="122">
        <v>1.2304965092000001E-3</v>
      </c>
      <c r="O2727" s="122">
        <v>1.2864625788000001E-3</v>
      </c>
      <c r="P2727" s="122">
        <v>1.1623860947999999E-3</v>
      </c>
      <c r="Q2727" s="122">
        <v>1.1002314400000001E-3</v>
      </c>
      <c r="R2727" s="122">
        <v>1.0739221948000001E-3</v>
      </c>
      <c r="S2727" s="122">
        <v>1.1868340428E-3</v>
      </c>
      <c r="T2727" s="122">
        <v>1.1253747707999999E-3</v>
      </c>
      <c r="U2727" s="122">
        <v>1.0982209055999999E-3</v>
      </c>
      <c r="V2727" s="122">
        <v>1.2961794356E-3</v>
      </c>
      <c r="W2727" s="122">
        <v>1.2337943772E-3</v>
      </c>
      <c r="X2727" s="122">
        <v>1.4503483987999999E-3</v>
      </c>
      <c r="Y2727" s="122">
        <v>1.5656971512E-3</v>
      </c>
      <c r="Z2727" s="122">
        <v>1.7932367936000001E-3</v>
      </c>
      <c r="AA2727" s="122">
        <v>1.6020525191999999E-3</v>
      </c>
      <c r="AB2727" s="122">
        <v>1.5827875559999999E-3</v>
      </c>
      <c r="AC2727" s="122">
        <v>1.6438113971999999E-3</v>
      </c>
      <c r="AD2727" s="122">
        <v>1.5439566324E-3</v>
      </c>
      <c r="AE2727" s="122">
        <v>1.5898417668000001E-3</v>
      </c>
      <c r="AF2727" s="122">
        <v>1.5765848392000001E-3</v>
      </c>
      <c r="AG2727" s="122">
        <v>1.5637035344E-3</v>
      </c>
      <c r="AH2727" s="122">
        <v>1.5636307428E-3</v>
      </c>
      <c r="AI2727" s="122">
        <v>1.5620211460000001E-3</v>
      </c>
      <c r="AJ2727" s="122">
        <v>1.5623834296E-3</v>
      </c>
      <c r="AK2727" s="122">
        <v>1.5622985168000001E-3</v>
      </c>
      <c r="AL2727" s="122">
        <v>0</v>
      </c>
    </row>
    <row r="2728" spans="1:38" hidden="1" x14ac:dyDescent="0.25">
      <c r="A2728" s="122" t="s">
        <v>2000</v>
      </c>
      <c r="B2728" s="122">
        <v>1</v>
      </c>
      <c r="C2728" s="122" t="s">
        <v>2190</v>
      </c>
      <c r="D2728" s="122" t="s">
        <v>2111</v>
      </c>
      <c r="E2728" s="122">
        <v>50</v>
      </c>
      <c r="F2728" s="122">
        <v>1.54564986268E-2</v>
      </c>
      <c r="G2728" s="122">
        <v>1.4331437083599999E-2</v>
      </c>
      <c r="H2728" s="122">
        <v>2.0973691250399999E-2</v>
      </c>
      <c r="I2728" s="122">
        <v>1.8427730840399999E-2</v>
      </c>
      <c r="J2728" s="122">
        <v>1.76508345244E-2</v>
      </c>
      <c r="K2728" s="122">
        <v>1.5675747483200001E-2</v>
      </c>
      <c r="L2728" s="122">
        <v>1.3838521116000001E-2</v>
      </c>
      <c r="M2728" s="122">
        <v>2.1685382949999998E-2</v>
      </c>
      <c r="N2728" s="122">
        <v>1.8786895332800001E-2</v>
      </c>
      <c r="O2728" s="122">
        <v>1.8231910334400001E-2</v>
      </c>
      <c r="P2728" s="122">
        <v>1.8579379078399998E-2</v>
      </c>
      <c r="Q2728" s="122">
        <v>1.7906558328400001E-2</v>
      </c>
      <c r="R2728" s="122">
        <v>1.25441884372E-2</v>
      </c>
      <c r="S2728" s="122">
        <v>1.8037676664E-2</v>
      </c>
      <c r="T2728" s="122">
        <v>1.8607184898399999E-2</v>
      </c>
      <c r="U2728" s="122">
        <v>1.8012602467999999E-2</v>
      </c>
      <c r="V2728" s="122">
        <v>1.9324751703599999E-2</v>
      </c>
      <c r="W2728" s="122">
        <v>1.9385331733599999E-2</v>
      </c>
      <c r="X2728" s="122">
        <v>1.6500887790800001E-2</v>
      </c>
      <c r="Y2728" s="122">
        <v>1.9513038020000002E-2</v>
      </c>
      <c r="Z2728" s="122">
        <v>1.7493186810400001E-2</v>
      </c>
      <c r="AA2728" s="122">
        <v>1.6912828945599999E-2</v>
      </c>
      <c r="AB2728" s="122">
        <v>1.4959301053199999E-2</v>
      </c>
      <c r="AC2728" s="122">
        <v>1.8654532254399999E-2</v>
      </c>
      <c r="AD2728" s="122">
        <v>1.8632402754000001E-2</v>
      </c>
      <c r="AE2728" s="122">
        <v>1.7348361945600001E-2</v>
      </c>
      <c r="AF2728" s="122">
        <v>1.6771188428399999E-2</v>
      </c>
      <c r="AG2728" s="122">
        <v>1.6564129979599999E-2</v>
      </c>
      <c r="AH2728" s="122">
        <v>1.6502000927999999E-2</v>
      </c>
      <c r="AI2728" s="122">
        <v>1.6478346214399999E-2</v>
      </c>
      <c r="AJ2728" s="122">
        <v>1.64717664804E-2</v>
      </c>
      <c r="AK2728" s="122">
        <v>1.6469033100800001E-2</v>
      </c>
      <c r="AL2728" s="122">
        <v>0</v>
      </c>
    </row>
    <row r="2729" spans="1:38" hidden="1" x14ac:dyDescent="0.25">
      <c r="A2729" s="122" t="s">
        <v>2000</v>
      </c>
      <c r="B2729" s="122">
        <v>1</v>
      </c>
      <c r="C2729" s="122" t="s">
        <v>2190</v>
      </c>
      <c r="D2729" s="122" t="s">
        <v>2112</v>
      </c>
      <c r="E2729" s="122">
        <v>50</v>
      </c>
      <c r="F2729" s="122">
        <v>2.2811988757599998E-2</v>
      </c>
      <c r="G2729" s="122">
        <v>1.9201996819600001E-2</v>
      </c>
      <c r="H2729" s="122">
        <v>1.8936337355599998E-2</v>
      </c>
      <c r="I2729" s="122">
        <v>2.0005250036799999E-2</v>
      </c>
      <c r="J2729" s="122">
        <v>1.8309210984399998E-2</v>
      </c>
      <c r="K2729" s="122">
        <v>1.45216239588E-2</v>
      </c>
      <c r="L2729" s="122">
        <v>1.2819720930799999E-2</v>
      </c>
      <c r="M2729" s="122">
        <v>2.0974248022E-2</v>
      </c>
      <c r="N2729" s="122">
        <v>2.3624883937200001E-2</v>
      </c>
      <c r="O2729" s="122">
        <v>2.1162103975600002E-2</v>
      </c>
      <c r="P2729" s="122">
        <v>2.0429963483999999E-2</v>
      </c>
      <c r="Q2729" s="122">
        <v>2.0076361631199999E-2</v>
      </c>
      <c r="R2729" s="122">
        <v>1.7849105884400002E-2</v>
      </c>
      <c r="S2729" s="122">
        <v>2.3380518061599999E-2</v>
      </c>
      <c r="T2729" s="122">
        <v>2.0606600366799999E-2</v>
      </c>
      <c r="U2729" s="122">
        <v>1.9304041008000001E-2</v>
      </c>
      <c r="V2729" s="122">
        <v>1.3993186902799999E-2</v>
      </c>
      <c r="W2729" s="122">
        <v>1.64348036496E-2</v>
      </c>
      <c r="X2729" s="122">
        <v>2.02334439916E-2</v>
      </c>
      <c r="Y2729" s="122">
        <v>1.2580569666E-2</v>
      </c>
      <c r="Z2729" s="122">
        <v>1.6923538707600001E-2</v>
      </c>
      <c r="AA2729" s="122">
        <v>1.29324081404E-2</v>
      </c>
      <c r="AB2729" s="122">
        <v>2.00117204784E-2</v>
      </c>
      <c r="AC2729" s="122">
        <v>1.8223409705199999E-2</v>
      </c>
      <c r="AD2729" s="122">
        <v>1.04999554996E-2</v>
      </c>
      <c r="AE2729" s="122">
        <v>1.6712094176399999E-2</v>
      </c>
      <c r="AF2729" s="122">
        <v>1.64613301356E-2</v>
      </c>
      <c r="AG2729" s="122">
        <v>1.6381839560799999E-2</v>
      </c>
      <c r="AH2729" s="122">
        <v>1.6378552685600001E-2</v>
      </c>
      <c r="AI2729" s="122">
        <v>1.6382253781599999E-2</v>
      </c>
      <c r="AJ2729" s="122">
        <v>1.6393441357999999E-2</v>
      </c>
      <c r="AK2729" s="122">
        <v>1.6401481485200001E-2</v>
      </c>
      <c r="AL2729" s="122">
        <v>0</v>
      </c>
    </row>
    <row r="2730" spans="1:38" hidden="1" x14ac:dyDescent="0.25">
      <c r="A2730" s="122" t="s">
        <v>2000</v>
      </c>
      <c r="B2730" s="122">
        <v>1</v>
      </c>
      <c r="C2730" s="122" t="s">
        <v>2190</v>
      </c>
      <c r="D2730" s="122" t="s">
        <v>2113</v>
      </c>
      <c r="E2730" s="122">
        <v>50</v>
      </c>
      <c r="F2730" s="122">
        <v>3.5673813251999999E-3</v>
      </c>
      <c r="G2730" s="122">
        <v>3.1295863004000002E-3</v>
      </c>
      <c r="H2730" s="122">
        <v>3.3112889208E-3</v>
      </c>
      <c r="I2730" s="122">
        <v>4.1704549515999998E-3</v>
      </c>
      <c r="J2730" s="122">
        <v>3.4848956463999999E-3</v>
      </c>
      <c r="K2730" s="122">
        <v>3.3733970452000002E-3</v>
      </c>
      <c r="L2730" s="122">
        <v>4.0915607319999998E-3</v>
      </c>
      <c r="M2730" s="122">
        <v>3.7298169888000002E-3</v>
      </c>
      <c r="N2730" s="122">
        <v>4.0289607148000003E-3</v>
      </c>
      <c r="O2730" s="122">
        <v>1.9515762784000001E-3</v>
      </c>
      <c r="P2730" s="122">
        <v>3.1948743288000001E-3</v>
      </c>
      <c r="Q2730" s="122">
        <v>2.0759277447999999E-3</v>
      </c>
      <c r="R2730" s="122">
        <v>2.2265177815999999E-3</v>
      </c>
      <c r="S2730" s="122">
        <v>2.9770021400000002E-3</v>
      </c>
      <c r="T2730" s="122">
        <v>2.5940000575999998E-3</v>
      </c>
      <c r="U2730" s="122">
        <v>2.8523310143999999E-3</v>
      </c>
      <c r="V2730" s="122">
        <v>2.3479922311999998E-3</v>
      </c>
      <c r="W2730" s="122">
        <v>2.3771310696E-3</v>
      </c>
      <c r="X2730" s="122">
        <v>2.5923425444E-3</v>
      </c>
      <c r="Y2730" s="122">
        <v>2.4180297316000001E-3</v>
      </c>
      <c r="Z2730" s="122">
        <v>3.2199568044000001E-3</v>
      </c>
      <c r="AA2730" s="122">
        <v>3.3847609824E-3</v>
      </c>
      <c r="AB2730" s="122">
        <v>3.2856224716000001E-3</v>
      </c>
      <c r="AC2730" s="122">
        <v>2.8279680184E-3</v>
      </c>
      <c r="AD2730" s="122">
        <v>2.6121294443999998E-3</v>
      </c>
      <c r="AE2730" s="122">
        <v>2.932874392E-3</v>
      </c>
      <c r="AF2730" s="122">
        <v>2.8978808628000001E-3</v>
      </c>
      <c r="AG2730" s="122">
        <v>2.8714132636000001E-3</v>
      </c>
      <c r="AH2730" s="122">
        <v>2.8682636415999999E-3</v>
      </c>
      <c r="AI2730" s="122">
        <v>2.8633352299999998E-3</v>
      </c>
      <c r="AJ2730" s="122">
        <v>2.8619241000000001E-3</v>
      </c>
      <c r="AK2730" s="122">
        <v>2.8600190639999998E-3</v>
      </c>
      <c r="AL2730" s="122">
        <v>0</v>
      </c>
    </row>
    <row r="2731" spans="1:38" hidden="1" x14ac:dyDescent="0.25">
      <c r="A2731" s="122" t="s">
        <v>2000</v>
      </c>
      <c r="B2731" s="122">
        <v>1</v>
      </c>
      <c r="C2731" s="122" t="s">
        <v>2190</v>
      </c>
      <c r="D2731" s="122" t="s">
        <v>2114</v>
      </c>
      <c r="E2731" s="122">
        <v>50</v>
      </c>
      <c r="F2731" s="122">
        <v>3.9180537704000002E-3</v>
      </c>
      <c r="G2731" s="122">
        <v>2.8809795251999999E-3</v>
      </c>
      <c r="H2731" s="122">
        <v>5.0746289244000004E-3</v>
      </c>
      <c r="I2731" s="122">
        <v>4.0204381811999998E-3</v>
      </c>
      <c r="J2731" s="122">
        <v>3.8316871767999998E-3</v>
      </c>
      <c r="K2731" s="122">
        <v>3.2580500512000002E-3</v>
      </c>
      <c r="L2731" s="122">
        <v>4.2925897364000003E-3</v>
      </c>
      <c r="M2731" s="122">
        <v>4.313870008E-3</v>
      </c>
      <c r="N2731" s="122">
        <v>3.5197634136000001E-3</v>
      </c>
      <c r="O2731" s="122">
        <v>2.6041401680000002E-3</v>
      </c>
      <c r="P2731" s="122">
        <v>3.8710816284000002E-3</v>
      </c>
      <c r="Q2731" s="122">
        <v>3.0172538676000002E-3</v>
      </c>
      <c r="R2731" s="122">
        <v>2.2741108376E-3</v>
      </c>
      <c r="S2731" s="122">
        <v>3.1067914751999998E-3</v>
      </c>
      <c r="T2731" s="122">
        <v>4.3731596831999998E-3</v>
      </c>
      <c r="U2731" s="122">
        <v>4.1095227851999996E-3</v>
      </c>
      <c r="V2731" s="122">
        <v>4.2251697067999996E-3</v>
      </c>
      <c r="W2731" s="122">
        <v>4.3067047211999996E-3</v>
      </c>
      <c r="X2731" s="122">
        <v>4.2494978176000004E-3</v>
      </c>
      <c r="Y2731" s="122">
        <v>4.3355254236000004E-3</v>
      </c>
      <c r="Z2731" s="122">
        <v>4.1452255180000003E-3</v>
      </c>
      <c r="AA2731" s="122">
        <v>4.0548728723999996E-3</v>
      </c>
      <c r="AB2731" s="122">
        <v>4.6329204852000004E-3</v>
      </c>
      <c r="AC2731" s="122">
        <v>5.1382629339999999E-3</v>
      </c>
      <c r="AD2731" s="122">
        <v>4.796556324E-3</v>
      </c>
      <c r="AE2731" s="122">
        <v>4.8658646091999996E-3</v>
      </c>
      <c r="AF2731" s="122">
        <v>4.8038424784000002E-3</v>
      </c>
      <c r="AG2731" s="122">
        <v>4.7696831448000004E-3</v>
      </c>
      <c r="AH2731" s="122">
        <v>4.7675723284000002E-3</v>
      </c>
      <c r="AI2731" s="122">
        <v>4.7653297524000004E-3</v>
      </c>
      <c r="AJ2731" s="122">
        <v>4.7674958967999998E-3</v>
      </c>
      <c r="AK2731" s="122">
        <v>4.7689910884000002E-3</v>
      </c>
      <c r="AL2731" s="122">
        <v>0</v>
      </c>
    </row>
    <row r="2732" spans="1:38" hidden="1" x14ac:dyDescent="0.25">
      <c r="A2732" s="122" t="s">
        <v>2000</v>
      </c>
      <c r="B2732" s="122">
        <v>1</v>
      </c>
      <c r="C2732" s="122" t="s">
        <v>2190</v>
      </c>
      <c r="D2732" s="122" t="s">
        <v>2136</v>
      </c>
      <c r="E2732" s="122">
        <v>50</v>
      </c>
      <c r="F2732" s="122">
        <v>0</v>
      </c>
      <c r="G2732" s="122">
        <v>0</v>
      </c>
      <c r="H2732" s="122">
        <v>0</v>
      </c>
      <c r="I2732" s="122">
        <v>0</v>
      </c>
      <c r="J2732" s="122">
        <v>0</v>
      </c>
      <c r="K2732" s="122">
        <v>0</v>
      </c>
      <c r="L2732" s="122">
        <v>0</v>
      </c>
      <c r="M2732" s="122">
        <v>0</v>
      </c>
      <c r="N2732" s="122">
        <v>0</v>
      </c>
      <c r="O2732" s="122">
        <v>0</v>
      </c>
      <c r="P2732" s="122">
        <v>0</v>
      </c>
      <c r="Q2732" s="122">
        <v>0</v>
      </c>
      <c r="R2732" s="122">
        <v>0</v>
      </c>
      <c r="S2732" s="122">
        <v>0</v>
      </c>
      <c r="T2732" s="122">
        <v>0</v>
      </c>
      <c r="U2732" s="122">
        <v>0</v>
      </c>
      <c r="V2732" s="122">
        <v>0</v>
      </c>
      <c r="W2732" s="122">
        <v>0</v>
      </c>
      <c r="X2732" s="122">
        <v>0</v>
      </c>
      <c r="Y2732" s="122">
        <v>0</v>
      </c>
      <c r="Z2732" s="122">
        <v>0</v>
      </c>
      <c r="AA2732" s="122">
        <v>0</v>
      </c>
      <c r="AB2732" s="122">
        <v>0</v>
      </c>
      <c r="AC2732" s="122">
        <v>0</v>
      </c>
      <c r="AD2732" s="122">
        <v>0</v>
      </c>
      <c r="AE2732" s="122">
        <v>0</v>
      </c>
      <c r="AF2732" s="122">
        <v>0</v>
      </c>
      <c r="AG2732" s="122">
        <v>0</v>
      </c>
      <c r="AH2732" s="122">
        <v>0</v>
      </c>
      <c r="AI2732" s="122">
        <v>0</v>
      </c>
      <c r="AJ2732" s="122">
        <v>0</v>
      </c>
      <c r="AK2732" s="122">
        <v>0</v>
      </c>
      <c r="AL2732" s="122">
        <v>0</v>
      </c>
    </row>
    <row r="2733" spans="1:38" hidden="1" x14ac:dyDescent="0.25">
      <c r="A2733" s="122" t="s">
        <v>2000</v>
      </c>
      <c r="B2733" s="122">
        <v>1</v>
      </c>
      <c r="C2733" s="122" t="s">
        <v>2190</v>
      </c>
      <c r="D2733" s="122" t="s">
        <v>2115</v>
      </c>
      <c r="E2733" s="122">
        <v>50</v>
      </c>
      <c r="F2733" s="122">
        <v>1.3753432E-6</v>
      </c>
      <c r="G2733" s="122">
        <v>1.4318499999999999E-6</v>
      </c>
      <c r="H2733" s="122">
        <v>1.4215544E-6</v>
      </c>
      <c r="I2733" s="122">
        <v>7.985684E-7</v>
      </c>
      <c r="J2733" s="122">
        <v>1.1029844E-6</v>
      </c>
      <c r="K2733" s="122">
        <v>1.1938976000000001E-6</v>
      </c>
      <c r="L2733" s="122">
        <v>1.0437728000000001E-6</v>
      </c>
      <c r="M2733" s="122">
        <v>8.4002800000000004E-7</v>
      </c>
      <c r="N2733" s="122">
        <v>1.0645236E-6</v>
      </c>
      <c r="O2733" s="122">
        <v>7.2978919999999998E-7</v>
      </c>
      <c r="P2733" s="122">
        <v>1.0102232E-6</v>
      </c>
      <c r="Q2733" s="122">
        <v>5.7467760000000004E-7</v>
      </c>
      <c r="R2733" s="122">
        <v>1.0707927999999999E-6</v>
      </c>
      <c r="S2733" s="122">
        <v>7.3061800000000001E-7</v>
      </c>
      <c r="T2733" s="122">
        <v>8.5868999999999997E-7</v>
      </c>
      <c r="U2733" s="122">
        <v>6.8193720000000004E-7</v>
      </c>
      <c r="V2733" s="122">
        <v>9.1203559999999998E-7</v>
      </c>
      <c r="W2733" s="122">
        <v>5.1869160000000003E-7</v>
      </c>
      <c r="X2733" s="122">
        <v>5.1952880000000004E-7</v>
      </c>
      <c r="Y2733" s="122">
        <v>5.9152240000000002E-7</v>
      </c>
      <c r="Z2733" s="122">
        <v>5.7029000000000001E-7</v>
      </c>
      <c r="AA2733" s="122">
        <v>6.4078000000000005E-7</v>
      </c>
      <c r="AB2733" s="122">
        <v>5.0205120000000004E-7</v>
      </c>
      <c r="AC2733" s="122">
        <v>5.9610039999999997E-7</v>
      </c>
      <c r="AD2733" s="122">
        <v>8.1764200000000001E-7</v>
      </c>
      <c r="AE2733" s="122">
        <v>5.9961159999999999E-7</v>
      </c>
      <c r="AF2733" s="122">
        <v>6.5757439999999995E-7</v>
      </c>
      <c r="AG2733" s="122">
        <v>6.28362E-7</v>
      </c>
      <c r="AH2733" s="122">
        <v>6.4038520000000004E-7</v>
      </c>
      <c r="AI2733" s="122">
        <v>6.3451360000000002E-7</v>
      </c>
      <c r="AJ2733" s="122">
        <v>6.3653799999999995E-7</v>
      </c>
      <c r="AK2733" s="122">
        <v>6.3525279999999997E-7</v>
      </c>
      <c r="AL2733" s="122">
        <v>0</v>
      </c>
    </row>
    <row r="2734" spans="1:38" hidden="1" x14ac:dyDescent="0.25">
      <c r="A2734" s="122" t="s">
        <v>2000</v>
      </c>
      <c r="B2734" s="122">
        <v>1</v>
      </c>
      <c r="C2734" s="122" t="s">
        <v>2190</v>
      </c>
      <c r="D2734" s="122" t="s">
        <v>2116</v>
      </c>
      <c r="E2734" s="122">
        <v>50</v>
      </c>
      <c r="F2734" s="122">
        <v>3.7490440987999999E-3</v>
      </c>
      <c r="G2734" s="122">
        <v>4.7284012188E-3</v>
      </c>
      <c r="H2734" s="122">
        <v>5.6718431391999998E-3</v>
      </c>
      <c r="I2734" s="122">
        <v>3.7570921107999999E-3</v>
      </c>
      <c r="J2734" s="122">
        <v>4.8519831612000002E-3</v>
      </c>
      <c r="K2734" s="122">
        <v>3.9762880219999996E-3</v>
      </c>
      <c r="L2734" s="122">
        <v>4.7386559528E-3</v>
      </c>
      <c r="M2734" s="122">
        <v>5.6398566111999998E-3</v>
      </c>
      <c r="N2734" s="122">
        <v>2.8315187628000001E-3</v>
      </c>
      <c r="O2734" s="122">
        <v>3.4443298035999998E-3</v>
      </c>
      <c r="P2734" s="122">
        <v>3.7170681436E-3</v>
      </c>
      <c r="Q2734" s="122">
        <v>3.9121504995999999E-3</v>
      </c>
      <c r="R2734" s="122">
        <v>2.4462530148E-3</v>
      </c>
      <c r="S2734" s="122">
        <v>4.7296316871999998E-3</v>
      </c>
      <c r="T2734" s="122">
        <v>4.0716534124000002E-3</v>
      </c>
      <c r="U2734" s="122">
        <v>3.804493756E-3</v>
      </c>
      <c r="V2734" s="122">
        <v>4.6202627099999997E-3</v>
      </c>
      <c r="W2734" s="122">
        <v>2.9951541787999999E-3</v>
      </c>
      <c r="X2734" s="122">
        <v>3.4268953908000001E-3</v>
      </c>
      <c r="Y2734" s="122">
        <v>3.7195955804000002E-3</v>
      </c>
      <c r="Z2734" s="122">
        <v>3.7500572368E-3</v>
      </c>
      <c r="AA2734" s="122">
        <v>5.0875743156000002E-3</v>
      </c>
      <c r="AB2734" s="122">
        <v>6.7090762703999997E-3</v>
      </c>
      <c r="AC2734" s="122">
        <v>6.9447087024000001E-3</v>
      </c>
      <c r="AD2734" s="122">
        <v>6.9079580780000002E-3</v>
      </c>
      <c r="AE2734" s="122">
        <v>6.8502953484E-3</v>
      </c>
      <c r="AF2734" s="122">
        <v>6.8705103852000002E-3</v>
      </c>
      <c r="AG2734" s="122">
        <v>6.7933876528000004E-3</v>
      </c>
      <c r="AH2734" s="122">
        <v>6.8289228308000003E-3</v>
      </c>
      <c r="AI2734" s="122">
        <v>6.7993800896E-3</v>
      </c>
      <c r="AJ2734" s="122">
        <v>6.8193941508000004E-3</v>
      </c>
      <c r="AK2734" s="122">
        <v>6.8059875687999996E-3</v>
      </c>
      <c r="AL2734" s="122">
        <v>0</v>
      </c>
    </row>
    <row r="2735" spans="1:38" hidden="1" x14ac:dyDescent="0.25">
      <c r="A2735" s="122" t="s">
        <v>2000</v>
      </c>
      <c r="B2735" s="122">
        <v>1</v>
      </c>
      <c r="C2735" s="122" t="s">
        <v>2190</v>
      </c>
      <c r="D2735" s="122" t="s">
        <v>2117</v>
      </c>
      <c r="E2735" s="122">
        <v>50</v>
      </c>
      <c r="F2735" s="122">
        <v>9.4951188499999995E-3</v>
      </c>
      <c r="G2735" s="122">
        <v>9.0263971644000008E-3</v>
      </c>
      <c r="H2735" s="122">
        <v>1.1235274119999999E-2</v>
      </c>
      <c r="I2735" s="122">
        <v>1.1060432031600001E-2</v>
      </c>
      <c r="J2735" s="122">
        <v>1.00011807392E-2</v>
      </c>
      <c r="K2735" s="122">
        <v>8.2851697376000004E-3</v>
      </c>
      <c r="L2735" s="122">
        <v>1.2248386564400001E-2</v>
      </c>
      <c r="M2735" s="122">
        <v>1.0969394366E-2</v>
      </c>
      <c r="N2735" s="122">
        <v>1.16101281268E-2</v>
      </c>
      <c r="O2735" s="122">
        <v>1.25101166848E-2</v>
      </c>
      <c r="P2735" s="122">
        <v>1.2469087660400001E-2</v>
      </c>
      <c r="Q2735" s="122">
        <v>1.1927294904E-2</v>
      </c>
      <c r="R2735" s="122">
        <v>9.6063004212000001E-3</v>
      </c>
      <c r="S2735" s="122">
        <v>1.52406878316E-2</v>
      </c>
      <c r="T2735" s="122">
        <v>1.7323030838399998E-2</v>
      </c>
      <c r="U2735" s="122">
        <v>1.29419075772E-2</v>
      </c>
      <c r="V2735" s="122">
        <v>1.0027211378799999E-2</v>
      </c>
      <c r="W2735" s="122">
        <v>1.4435074497200001E-2</v>
      </c>
      <c r="X2735" s="122">
        <v>1.5085344478400001E-2</v>
      </c>
      <c r="Y2735" s="122">
        <v>1.3993867400799999E-2</v>
      </c>
      <c r="Z2735" s="122">
        <v>1.3521730272399999E-2</v>
      </c>
      <c r="AA2735" s="122">
        <v>1.23325733104E-2</v>
      </c>
      <c r="AB2735" s="122">
        <v>1.1307421899200001E-2</v>
      </c>
      <c r="AC2735" s="122">
        <v>1.32986217644E-2</v>
      </c>
      <c r="AD2735" s="122">
        <v>1.5236718252000001E-2</v>
      </c>
      <c r="AE2735" s="122">
        <v>1.35680765052E-2</v>
      </c>
      <c r="AF2735" s="122">
        <v>1.33411110728E-2</v>
      </c>
      <c r="AG2735" s="122">
        <v>1.3272960388799999E-2</v>
      </c>
      <c r="AH2735" s="122">
        <v>1.32718743304E-2</v>
      </c>
      <c r="AI2735" s="122">
        <v>1.32817450472E-2</v>
      </c>
      <c r="AJ2735" s="122">
        <v>1.3296471389600001E-2</v>
      </c>
      <c r="AK2735" s="122">
        <v>1.3309413362E-2</v>
      </c>
      <c r="AL2735" s="122">
        <v>0</v>
      </c>
    </row>
    <row r="2736" spans="1:38" hidden="1" x14ac:dyDescent="0.25">
      <c r="A2736" s="122" t="s">
        <v>2000</v>
      </c>
      <c r="B2736" s="122">
        <v>1</v>
      </c>
      <c r="C2736" s="122" t="s">
        <v>2190</v>
      </c>
      <c r="D2736" s="122" t="s">
        <v>2118</v>
      </c>
      <c r="E2736" s="122">
        <v>50</v>
      </c>
      <c r="F2736" s="122">
        <v>4.3928461947999996E-3</v>
      </c>
      <c r="G2736" s="122">
        <v>4.6586137695999999E-3</v>
      </c>
      <c r="H2736" s="122">
        <v>5.9437841427999998E-3</v>
      </c>
      <c r="I2736" s="122">
        <v>4.4077688256000001E-3</v>
      </c>
      <c r="J2736" s="122">
        <v>5.1699726932000001E-3</v>
      </c>
      <c r="K2736" s="122">
        <v>4.8885087720000001E-3</v>
      </c>
      <c r="L2736" s="122">
        <v>5.1989254380000001E-3</v>
      </c>
      <c r="M2736" s="122">
        <v>5.3408169920000003E-3</v>
      </c>
      <c r="N2736" s="122">
        <v>4.6675950552E-3</v>
      </c>
      <c r="O2736" s="122">
        <v>5.0709569483999998E-3</v>
      </c>
      <c r="P2736" s="122">
        <v>6.1176143476000004E-3</v>
      </c>
      <c r="Q2736" s="122">
        <v>6.7493352947999999E-3</v>
      </c>
      <c r="R2736" s="122">
        <v>6.1646943119999997E-3</v>
      </c>
      <c r="S2736" s="122">
        <v>7.1564833171999997E-3</v>
      </c>
      <c r="T2736" s="122">
        <v>7.1081627931999999E-3</v>
      </c>
      <c r="U2736" s="122">
        <v>6.9940791256000003E-3</v>
      </c>
      <c r="V2736" s="122">
        <v>7.0628177900000002E-3</v>
      </c>
      <c r="W2736" s="122">
        <v>5.3456240292000003E-3</v>
      </c>
      <c r="X2736" s="122">
        <v>7.4969378204000001E-3</v>
      </c>
      <c r="Y2736" s="122">
        <v>7.5160583792000003E-3</v>
      </c>
      <c r="Z2736" s="122">
        <v>6.7742005156000004E-3</v>
      </c>
      <c r="AA2736" s="122">
        <v>8.6415061823999998E-3</v>
      </c>
      <c r="AB2736" s="122">
        <v>7.9675933680000005E-3</v>
      </c>
      <c r="AC2736" s="122">
        <v>1.1965399177199999E-2</v>
      </c>
      <c r="AD2736" s="122">
        <v>1.0516749031599999E-2</v>
      </c>
      <c r="AE2736" s="122">
        <v>1.0231585098E-2</v>
      </c>
      <c r="AF2736" s="122">
        <v>1.0006119057200001E-2</v>
      </c>
      <c r="AG2736" s="122">
        <v>9.9222231471999996E-3</v>
      </c>
      <c r="AH2736" s="122">
        <v>9.9001139271999994E-3</v>
      </c>
      <c r="AI2736" s="122">
        <v>9.8908527619999999E-3</v>
      </c>
      <c r="AJ2736" s="122">
        <v>9.8889353612000002E-3</v>
      </c>
      <c r="AK2736" s="122">
        <v>9.8880107255999994E-3</v>
      </c>
      <c r="AL2736" s="122">
        <v>0</v>
      </c>
    </row>
    <row r="2737" spans="1:38" hidden="1" x14ac:dyDescent="0.25">
      <c r="A2737" s="122" t="s">
        <v>2000</v>
      </c>
      <c r="B2737" s="122">
        <v>1</v>
      </c>
      <c r="C2737" s="122" t="s">
        <v>2190</v>
      </c>
      <c r="D2737" s="122" t="s">
        <v>2119</v>
      </c>
      <c r="E2737" s="122">
        <v>50</v>
      </c>
      <c r="F2737" s="122">
        <v>5.66270307456E-2</v>
      </c>
      <c r="G2737" s="122">
        <v>6.1008704559600002E-2</v>
      </c>
      <c r="H2737" s="122">
        <v>6.9597726380000002E-2</v>
      </c>
      <c r="I2737" s="122">
        <v>7.2769284128800002E-2</v>
      </c>
      <c r="J2737" s="122">
        <v>5.37822420436E-2</v>
      </c>
      <c r="K2737" s="122">
        <v>5.44161234176E-2</v>
      </c>
      <c r="L2737" s="122">
        <v>5.2945064359600003E-2</v>
      </c>
      <c r="M2737" s="122">
        <v>6.0220651817200002E-2</v>
      </c>
      <c r="N2737" s="122">
        <v>5.8028219292399999E-2</v>
      </c>
      <c r="O2737" s="122">
        <v>5.5207610497200001E-2</v>
      </c>
      <c r="P2737" s="122">
        <v>5.1538015550000003E-2</v>
      </c>
      <c r="Q2737" s="122">
        <v>5.1549611847999999E-2</v>
      </c>
      <c r="R2737" s="122">
        <v>5.33668969708E-2</v>
      </c>
      <c r="S2737" s="122">
        <v>4.7489092473199997E-2</v>
      </c>
      <c r="T2737" s="122">
        <v>4.8434159575200003E-2</v>
      </c>
      <c r="U2737" s="122">
        <v>4.8823253889200002E-2</v>
      </c>
      <c r="V2737" s="122">
        <v>4.0670730491999998E-2</v>
      </c>
      <c r="W2737" s="122">
        <v>5.3709900932800002E-2</v>
      </c>
      <c r="X2737" s="122">
        <v>4.20800636704E-2</v>
      </c>
      <c r="Y2737" s="122">
        <v>4.2088953272800003E-2</v>
      </c>
      <c r="Z2737" s="122">
        <v>5.1095251426799999E-2</v>
      </c>
      <c r="AA2737" s="122">
        <v>3.9089119336399997E-2</v>
      </c>
      <c r="AB2737" s="122">
        <v>4.49168365968E-2</v>
      </c>
      <c r="AC2737" s="122">
        <v>4.62689450468E-2</v>
      </c>
      <c r="AD2737" s="122">
        <v>4.55114886296E-2</v>
      </c>
      <c r="AE2737" s="122">
        <v>4.8553189582799999E-2</v>
      </c>
      <c r="AF2737" s="122">
        <v>4.7977879675600001E-2</v>
      </c>
      <c r="AG2737" s="122">
        <v>4.8436767918000001E-2</v>
      </c>
      <c r="AH2737" s="122">
        <v>4.8099383878000002E-2</v>
      </c>
      <c r="AI2737" s="122">
        <v>4.83938476196E-2</v>
      </c>
      <c r="AJ2737" s="122">
        <v>4.8179803201600001E-2</v>
      </c>
      <c r="AK2737" s="122">
        <v>4.8363669043199997E-2</v>
      </c>
      <c r="AL2737" s="122">
        <v>0</v>
      </c>
    </row>
    <row r="2738" spans="1:38" hidden="1" x14ac:dyDescent="0.25">
      <c r="A2738" s="122" t="s">
        <v>2000</v>
      </c>
      <c r="B2738" s="122">
        <v>1</v>
      </c>
      <c r="C2738" s="122" t="s">
        <v>2190</v>
      </c>
      <c r="D2738" s="122" t="s">
        <v>2137</v>
      </c>
      <c r="E2738" s="122">
        <v>50</v>
      </c>
      <c r="F2738" s="122">
        <v>0</v>
      </c>
      <c r="G2738" s="122">
        <v>0</v>
      </c>
      <c r="H2738" s="122">
        <v>0</v>
      </c>
      <c r="I2738" s="122">
        <v>0</v>
      </c>
      <c r="J2738" s="122">
        <v>0</v>
      </c>
      <c r="K2738" s="122">
        <v>0</v>
      </c>
      <c r="L2738" s="122">
        <v>0</v>
      </c>
      <c r="M2738" s="122">
        <v>0</v>
      </c>
      <c r="N2738" s="122">
        <v>0</v>
      </c>
      <c r="O2738" s="122">
        <v>0</v>
      </c>
      <c r="P2738" s="122">
        <v>0</v>
      </c>
      <c r="Q2738" s="122">
        <v>0</v>
      </c>
      <c r="R2738" s="122">
        <v>0</v>
      </c>
      <c r="S2738" s="122">
        <v>0</v>
      </c>
      <c r="T2738" s="122">
        <v>0</v>
      </c>
      <c r="U2738" s="122">
        <v>0</v>
      </c>
      <c r="V2738" s="122">
        <v>0</v>
      </c>
      <c r="W2738" s="122">
        <v>0</v>
      </c>
      <c r="X2738" s="122">
        <v>0</v>
      </c>
      <c r="Y2738" s="122">
        <v>0</v>
      </c>
      <c r="Z2738" s="122">
        <v>0</v>
      </c>
      <c r="AA2738" s="122">
        <v>0</v>
      </c>
      <c r="AB2738" s="122">
        <v>0</v>
      </c>
      <c r="AC2738" s="122">
        <v>0</v>
      </c>
      <c r="AD2738" s="122">
        <v>0</v>
      </c>
      <c r="AE2738" s="122">
        <v>0</v>
      </c>
      <c r="AF2738" s="122">
        <v>0</v>
      </c>
      <c r="AG2738" s="122">
        <v>0</v>
      </c>
      <c r="AH2738" s="122">
        <v>0</v>
      </c>
      <c r="AI2738" s="122">
        <v>0</v>
      </c>
      <c r="AJ2738" s="122">
        <v>0</v>
      </c>
      <c r="AK2738" s="122">
        <v>0</v>
      </c>
      <c r="AL2738" s="122">
        <v>0</v>
      </c>
    </row>
    <row r="2739" spans="1:38" hidden="1" x14ac:dyDescent="0.25">
      <c r="A2739" s="122" t="s">
        <v>2000</v>
      </c>
      <c r="B2739" s="122">
        <v>1</v>
      </c>
      <c r="C2739" s="122" t="s">
        <v>2190</v>
      </c>
      <c r="D2739" s="122" t="s">
        <v>2120</v>
      </c>
      <c r="E2739" s="122">
        <v>50</v>
      </c>
      <c r="F2739" s="122">
        <v>7.8251310759999996E-4</v>
      </c>
      <c r="G2739" s="122">
        <v>7.0009283960000002E-4</v>
      </c>
      <c r="H2739" s="122">
        <v>8.5813813120000002E-4</v>
      </c>
      <c r="I2739" s="122">
        <v>8.5755780879999996E-4</v>
      </c>
      <c r="J2739" s="122">
        <v>6.3611406599999997E-4</v>
      </c>
      <c r="K2739" s="122">
        <v>7.498965936E-4</v>
      </c>
      <c r="L2739" s="122">
        <v>7.3865268959999995E-4</v>
      </c>
      <c r="M2739" s="122">
        <v>7.6120392880000003E-4</v>
      </c>
      <c r="N2739" s="122">
        <v>8.6974685280000001E-4</v>
      </c>
      <c r="O2739" s="122">
        <v>5.9642931879999995E-4</v>
      </c>
      <c r="P2739" s="122">
        <v>6.1980503479999998E-4</v>
      </c>
      <c r="Q2739" s="122">
        <v>7.87322522E-4</v>
      </c>
      <c r="R2739" s="122">
        <v>4.9528717840000003E-4</v>
      </c>
      <c r="S2739" s="122">
        <v>5.1980585159999996E-4</v>
      </c>
      <c r="T2739" s="122">
        <v>5.5769652679999999E-4</v>
      </c>
      <c r="U2739" s="122">
        <v>6.3363492080000005E-4</v>
      </c>
      <c r="V2739" s="122">
        <v>4.6223891279999999E-4</v>
      </c>
      <c r="W2739" s="122">
        <v>6.1175000599999997E-4</v>
      </c>
      <c r="X2739" s="122">
        <v>6.8493130439999995E-4</v>
      </c>
      <c r="Y2739" s="122">
        <v>5.8104073440000002E-4</v>
      </c>
      <c r="Z2739" s="122">
        <v>6.7061464960000003E-4</v>
      </c>
      <c r="AA2739" s="122">
        <v>5.9914788920000005E-4</v>
      </c>
      <c r="AB2739" s="122">
        <v>6.631352952E-4</v>
      </c>
      <c r="AC2739" s="122">
        <v>9.5369672719999995E-4</v>
      </c>
      <c r="AD2739" s="122">
        <v>7.4456586959999996E-4</v>
      </c>
      <c r="AE2739" s="122">
        <v>7.7814799440000003E-4</v>
      </c>
      <c r="AF2739" s="122">
        <v>7.8863269240000001E-4</v>
      </c>
      <c r="AG2739" s="122">
        <v>7.7854259279999997E-4</v>
      </c>
      <c r="AH2739" s="122">
        <v>7.8242101280000004E-4</v>
      </c>
      <c r="AI2739" s="122">
        <v>7.816212348E-4</v>
      </c>
      <c r="AJ2739" s="122">
        <v>7.8317599919999997E-4</v>
      </c>
      <c r="AK2739" s="122">
        <v>7.8372895440000003E-4</v>
      </c>
      <c r="AL2739" s="122">
        <v>0</v>
      </c>
    </row>
    <row r="2740" spans="1:38" hidden="1" x14ac:dyDescent="0.25">
      <c r="A2740" s="122" t="s">
        <v>2000</v>
      </c>
      <c r="B2740" s="122">
        <v>1</v>
      </c>
      <c r="C2740" s="122" t="s">
        <v>2190</v>
      </c>
      <c r="D2740" s="122" t="s">
        <v>2121</v>
      </c>
      <c r="E2740" s="122">
        <v>50</v>
      </c>
      <c r="F2740" s="122">
        <v>4.4521294495999996E-3</v>
      </c>
      <c r="G2740" s="122">
        <v>4.9594336819999999E-3</v>
      </c>
      <c r="H2740" s="122">
        <v>6.2301621396E-3</v>
      </c>
      <c r="I2740" s="122">
        <v>5.2332543675999996E-3</v>
      </c>
      <c r="J2740" s="122">
        <v>5.5631469572000004E-3</v>
      </c>
      <c r="K2740" s="122">
        <v>4.988685338E-3</v>
      </c>
      <c r="L2740" s="122">
        <v>5.4503941380000002E-3</v>
      </c>
      <c r="M2740" s="122">
        <v>7.1375632243999999E-3</v>
      </c>
      <c r="N2740" s="122">
        <v>4.6380865552000002E-3</v>
      </c>
      <c r="O2740" s="122">
        <v>5.3975461959999997E-3</v>
      </c>
      <c r="P2740" s="122">
        <v>6.4194840276E-3</v>
      </c>
      <c r="Q2740" s="122">
        <v>6.7154347931999998E-3</v>
      </c>
      <c r="R2740" s="122">
        <v>4.6504259703999996E-3</v>
      </c>
      <c r="S2740" s="122">
        <v>5.1905249536000004E-3</v>
      </c>
      <c r="T2740" s="122">
        <v>6.3066956428E-3</v>
      </c>
      <c r="U2740" s="122">
        <v>7.0087266452E-3</v>
      </c>
      <c r="V2740" s="122">
        <v>6.0387535908000001E-3</v>
      </c>
      <c r="W2740" s="122">
        <v>5.1790943064000004E-3</v>
      </c>
      <c r="X2740" s="122">
        <v>6.4561991648000002E-3</v>
      </c>
      <c r="Y2740" s="122">
        <v>5.5105974728000004E-3</v>
      </c>
      <c r="Z2740" s="122">
        <v>3.8795823499999998E-3</v>
      </c>
      <c r="AA2740" s="122">
        <v>5.4122840379999997E-3</v>
      </c>
      <c r="AB2740" s="122">
        <v>5.9544147711999996E-3</v>
      </c>
      <c r="AC2740" s="122">
        <v>6.1717606832000001E-3</v>
      </c>
      <c r="AD2740" s="122">
        <v>6.8691501815999999E-3</v>
      </c>
      <c r="AE2740" s="122">
        <v>6.3648452447999998E-3</v>
      </c>
      <c r="AF2740" s="122">
        <v>6.2954490339999997E-3</v>
      </c>
      <c r="AG2740" s="122">
        <v>6.2367416356000002E-3</v>
      </c>
      <c r="AH2740" s="122">
        <v>6.2442401392000003E-3</v>
      </c>
      <c r="AI2740" s="122">
        <v>6.2323657508000004E-3</v>
      </c>
      <c r="AJ2740" s="122">
        <v>6.2404146783999999E-3</v>
      </c>
      <c r="AK2740" s="122">
        <v>6.2372086056E-3</v>
      </c>
      <c r="AL2740" s="122">
        <v>0</v>
      </c>
    </row>
    <row r="2741" spans="1:38" hidden="1" x14ac:dyDescent="0.25">
      <c r="A2741" s="122" t="s">
        <v>2000</v>
      </c>
      <c r="B2741" s="122">
        <v>1</v>
      </c>
      <c r="C2741" s="122" t="s">
        <v>2190</v>
      </c>
      <c r="D2741" s="122" t="s">
        <v>2138</v>
      </c>
      <c r="E2741" s="122">
        <v>50</v>
      </c>
      <c r="F2741" s="122">
        <v>0</v>
      </c>
      <c r="G2741" s="122">
        <v>0</v>
      </c>
      <c r="H2741" s="122">
        <v>0</v>
      </c>
      <c r="I2741" s="122">
        <v>0</v>
      </c>
      <c r="J2741" s="122">
        <v>0</v>
      </c>
      <c r="K2741" s="122">
        <v>0</v>
      </c>
      <c r="L2741" s="122">
        <v>0</v>
      </c>
      <c r="M2741" s="122">
        <v>0</v>
      </c>
      <c r="N2741" s="122">
        <v>0</v>
      </c>
      <c r="O2741" s="122">
        <v>0</v>
      </c>
      <c r="P2741" s="122">
        <v>0</v>
      </c>
      <c r="Q2741" s="122">
        <v>0</v>
      </c>
      <c r="R2741" s="122">
        <v>0</v>
      </c>
      <c r="S2741" s="122">
        <v>0</v>
      </c>
      <c r="T2741" s="122">
        <v>0</v>
      </c>
      <c r="U2741" s="122">
        <v>0</v>
      </c>
      <c r="V2741" s="122">
        <v>0</v>
      </c>
      <c r="W2741" s="122">
        <v>0</v>
      </c>
      <c r="X2741" s="122">
        <v>0</v>
      </c>
      <c r="Y2741" s="122">
        <v>0</v>
      </c>
      <c r="Z2741" s="122">
        <v>0</v>
      </c>
      <c r="AA2741" s="122">
        <v>0</v>
      </c>
      <c r="AB2741" s="122">
        <v>0</v>
      </c>
      <c r="AC2741" s="122">
        <v>0</v>
      </c>
      <c r="AD2741" s="122">
        <v>0</v>
      </c>
      <c r="AE2741" s="122">
        <v>0</v>
      </c>
      <c r="AF2741" s="122">
        <v>0</v>
      </c>
      <c r="AG2741" s="122">
        <v>0</v>
      </c>
      <c r="AH2741" s="122">
        <v>0</v>
      </c>
      <c r="AI2741" s="122">
        <v>0</v>
      </c>
      <c r="AJ2741" s="122">
        <v>0</v>
      </c>
      <c r="AK2741" s="122">
        <v>0</v>
      </c>
      <c r="AL2741" s="122">
        <v>0</v>
      </c>
    </row>
    <row r="2742" spans="1:38" hidden="1" x14ac:dyDescent="0.25">
      <c r="A2742" s="122" t="s">
        <v>2000</v>
      </c>
      <c r="B2742" s="122">
        <v>1</v>
      </c>
      <c r="C2742" s="122" t="s">
        <v>2190</v>
      </c>
      <c r="D2742" s="122" t="s">
        <v>2122</v>
      </c>
      <c r="E2742" s="122">
        <v>50</v>
      </c>
      <c r="F2742" s="122">
        <v>2.80279216E-5</v>
      </c>
      <c r="G2742" s="122">
        <v>2.7314901600000001E-5</v>
      </c>
      <c r="H2742" s="122">
        <v>2.8794368399999999E-5</v>
      </c>
      <c r="I2742" s="122">
        <v>2.3765271600000001E-5</v>
      </c>
      <c r="J2742" s="122">
        <v>2.4504485600000001E-5</v>
      </c>
      <c r="K2742" s="122">
        <v>2.3868348000000001E-5</v>
      </c>
      <c r="L2742" s="122">
        <v>2.6021898E-5</v>
      </c>
      <c r="M2742" s="122">
        <v>2.4317778799999999E-5</v>
      </c>
      <c r="N2742" s="122">
        <v>2.2954713600000001E-5</v>
      </c>
      <c r="O2742" s="122">
        <v>2.0667623200000001E-5</v>
      </c>
      <c r="P2742" s="122">
        <v>2.23343008E-5</v>
      </c>
      <c r="Q2742" s="122">
        <v>2.2520178800000001E-5</v>
      </c>
      <c r="R2742" s="122">
        <v>2.35117008E-5</v>
      </c>
      <c r="S2742" s="122">
        <v>2.3704234399999999E-5</v>
      </c>
      <c r="T2742" s="122">
        <v>1.98702644E-5</v>
      </c>
      <c r="U2742" s="122">
        <v>1.7403408399999998E-5</v>
      </c>
      <c r="V2742" s="122">
        <v>1.7060357999999999E-5</v>
      </c>
      <c r="W2742" s="122">
        <v>2.5202766399999999E-5</v>
      </c>
      <c r="X2742" s="122">
        <v>1.8389246399999999E-5</v>
      </c>
      <c r="Y2742" s="122">
        <v>1.8801045200000001E-5</v>
      </c>
      <c r="Z2742" s="122">
        <v>1.8755970799999999E-5</v>
      </c>
      <c r="AA2742" s="122">
        <v>2.0141520000000002E-5</v>
      </c>
      <c r="AB2742" s="122">
        <v>2.02496784E-5</v>
      </c>
      <c r="AC2742" s="122">
        <v>1.66305048E-5</v>
      </c>
      <c r="AD2742" s="122">
        <v>1.6062017999999999E-5</v>
      </c>
      <c r="AE2742" s="122">
        <v>1.6269327200000001E-5</v>
      </c>
      <c r="AF2742" s="122">
        <v>1.7884137600000001E-5</v>
      </c>
      <c r="AG2742" s="122">
        <v>1.70899624E-5</v>
      </c>
      <c r="AH2742" s="122">
        <v>1.7439794399999999E-5</v>
      </c>
      <c r="AI2742" s="122">
        <v>1.7287922400000001E-5</v>
      </c>
      <c r="AJ2742" s="122">
        <v>1.73537168E-5</v>
      </c>
      <c r="AK2742" s="122">
        <v>1.7325221199999999E-5</v>
      </c>
      <c r="AL2742" s="122">
        <v>0</v>
      </c>
    </row>
    <row r="2743" spans="1:38" hidden="1" x14ac:dyDescent="0.25">
      <c r="A2743" s="122" t="s">
        <v>2000</v>
      </c>
      <c r="B2743" s="122">
        <v>1</v>
      </c>
      <c r="C2743" s="122" t="s">
        <v>2190</v>
      </c>
      <c r="D2743" s="122" t="s">
        <v>2123</v>
      </c>
      <c r="E2743" s="122">
        <v>50</v>
      </c>
      <c r="F2743" s="122">
        <v>1.8379712010799999E-2</v>
      </c>
      <c r="G2743" s="122">
        <v>9.9281649039999996E-3</v>
      </c>
      <c r="H2743" s="122">
        <v>0</v>
      </c>
      <c r="I2743" s="122">
        <v>5.4004525371999998E-3</v>
      </c>
      <c r="J2743" s="122">
        <v>0</v>
      </c>
      <c r="K2743" s="122">
        <v>0</v>
      </c>
      <c r="L2743" s="122">
        <v>0</v>
      </c>
      <c r="M2743" s="122">
        <v>0</v>
      </c>
      <c r="N2743" s="122">
        <v>0</v>
      </c>
      <c r="O2743" s="122">
        <v>1.1773734341599999E-2</v>
      </c>
      <c r="P2743" s="122">
        <v>0</v>
      </c>
      <c r="Q2743" s="122">
        <v>0</v>
      </c>
      <c r="R2743" s="122">
        <v>0</v>
      </c>
      <c r="S2743" s="122">
        <v>6.5835662367999996E-3</v>
      </c>
      <c r="T2743" s="122">
        <v>3.8130737540000002E-3</v>
      </c>
      <c r="U2743" s="122">
        <v>2.0369712686400001E-2</v>
      </c>
      <c r="V2743" s="122">
        <v>6.0410093296E-3</v>
      </c>
      <c r="W2743" s="122">
        <v>0</v>
      </c>
      <c r="X2743" s="122">
        <v>3.1875678239999998E-3</v>
      </c>
      <c r="Y2743" s="122">
        <v>5.6649187588E-3</v>
      </c>
      <c r="Z2743" s="122">
        <v>4.6156495027999999E-3</v>
      </c>
      <c r="AA2743" s="122">
        <v>5.9127657203999996E-3</v>
      </c>
      <c r="AB2743" s="122">
        <v>3.1147429152000002E-3</v>
      </c>
      <c r="AC2743" s="122">
        <v>1.749465578E-3</v>
      </c>
      <c r="AD2743" s="122">
        <v>2.3171049075999999E-3</v>
      </c>
      <c r="AE2743" s="122">
        <v>2.3812367264000002E-3</v>
      </c>
      <c r="AF2743" s="122">
        <v>2.3907717764000001E-3</v>
      </c>
      <c r="AG2743" s="122">
        <v>2.3538496744000001E-3</v>
      </c>
      <c r="AH2743" s="122">
        <v>2.3601403195999998E-3</v>
      </c>
      <c r="AI2743" s="122">
        <v>2.3544803436E-3</v>
      </c>
      <c r="AJ2743" s="122">
        <v>2.3560474196000001E-3</v>
      </c>
      <c r="AK2743" s="122">
        <v>2.3551021424000002E-3</v>
      </c>
      <c r="AL2743" s="122">
        <v>0</v>
      </c>
    </row>
    <row r="2744" spans="1:38" hidden="1" x14ac:dyDescent="0.25">
      <c r="A2744" s="122" t="s">
        <v>2000</v>
      </c>
      <c r="B2744" s="122">
        <v>1</v>
      </c>
      <c r="C2744" s="122" t="s">
        <v>2190</v>
      </c>
      <c r="D2744" s="122" t="s">
        <v>2124</v>
      </c>
      <c r="E2744" s="122">
        <v>50</v>
      </c>
      <c r="F2744" s="122">
        <v>5.2279867892000001E-3</v>
      </c>
      <c r="G2744" s="122">
        <v>5.150899544E-3</v>
      </c>
      <c r="H2744" s="122">
        <v>4.7301572191999998E-3</v>
      </c>
      <c r="I2744" s="122">
        <v>4.1233791283999998E-3</v>
      </c>
      <c r="J2744" s="122">
        <v>5.8976123191999998E-3</v>
      </c>
      <c r="K2744" s="122">
        <v>4.9762171395999998E-3</v>
      </c>
      <c r="L2744" s="122">
        <v>5.1428347348000001E-3</v>
      </c>
      <c r="M2744" s="122">
        <v>6.5801498559999996E-3</v>
      </c>
      <c r="N2744" s="122">
        <v>5.9684808343999996E-3</v>
      </c>
      <c r="O2744" s="122">
        <v>6.6223673487999998E-3</v>
      </c>
      <c r="P2744" s="122">
        <v>5.7455077175999998E-3</v>
      </c>
      <c r="Q2744" s="122">
        <v>5.3121979959999998E-3</v>
      </c>
      <c r="R2744" s="122">
        <v>6.0363244312000002E-3</v>
      </c>
      <c r="S2744" s="122">
        <v>5.5746251260000001E-3</v>
      </c>
      <c r="T2744" s="122">
        <v>5.4576533927999998E-3</v>
      </c>
      <c r="U2744" s="122">
        <v>6.5275500779999997E-3</v>
      </c>
      <c r="V2744" s="122">
        <v>6.5519680324000002E-3</v>
      </c>
      <c r="W2744" s="122">
        <v>7.4764060251999997E-3</v>
      </c>
      <c r="X2744" s="122">
        <v>6.6951263792000004E-3</v>
      </c>
      <c r="Y2744" s="122">
        <v>7.2330125952E-3</v>
      </c>
      <c r="Z2744" s="122">
        <v>7.7765344804E-3</v>
      </c>
      <c r="AA2744" s="122">
        <v>7.9607039260000002E-3</v>
      </c>
      <c r="AB2744" s="122">
        <v>6.7491185216000003E-3</v>
      </c>
      <c r="AC2744" s="122">
        <v>7.4504319595999997E-3</v>
      </c>
      <c r="AD2744" s="122">
        <v>8.0586145471999993E-3</v>
      </c>
      <c r="AE2744" s="122">
        <v>7.4194812048000002E-3</v>
      </c>
      <c r="AF2744" s="122">
        <v>7.3344242944E-3</v>
      </c>
      <c r="AG2744" s="122">
        <v>7.2783213608E-3</v>
      </c>
      <c r="AH2744" s="122">
        <v>7.2741764675999998E-3</v>
      </c>
      <c r="AI2744" s="122">
        <v>7.2685171859999996E-3</v>
      </c>
      <c r="AJ2744" s="122">
        <v>7.2703239112000004E-3</v>
      </c>
      <c r="AK2744" s="122">
        <v>7.2710119748000002E-3</v>
      </c>
      <c r="AL2744" s="122">
        <v>0</v>
      </c>
    </row>
    <row r="2745" spans="1:38" hidden="1" x14ac:dyDescent="0.25">
      <c r="A2745" s="122" t="s">
        <v>2000</v>
      </c>
      <c r="B2745" s="122">
        <v>1</v>
      </c>
      <c r="C2745" s="122" t="s">
        <v>2190</v>
      </c>
      <c r="D2745" s="122" t="s">
        <v>2125</v>
      </c>
      <c r="E2745" s="122">
        <v>50</v>
      </c>
      <c r="F2745" s="122">
        <v>2.6906018720000002E-4</v>
      </c>
      <c r="G2745" s="122">
        <v>2.1625581599999999E-4</v>
      </c>
      <c r="H2745" s="122">
        <v>2.7976806480000001E-4</v>
      </c>
      <c r="I2745" s="122">
        <v>2.4273505200000001E-4</v>
      </c>
      <c r="J2745" s="122">
        <v>2.6420669799999999E-4</v>
      </c>
      <c r="K2745" s="122">
        <v>2.0463072840000001E-4</v>
      </c>
      <c r="L2745" s="122">
        <v>2.1939809920000001E-4</v>
      </c>
      <c r="M2745" s="122">
        <v>2.4348046519999999E-4</v>
      </c>
      <c r="N2745" s="122">
        <v>2.5478214439999999E-4</v>
      </c>
      <c r="O2745" s="122">
        <v>2.059139516E-4</v>
      </c>
      <c r="P2745" s="122">
        <v>2.8326060279999999E-4</v>
      </c>
      <c r="Q2745" s="122">
        <v>2.5998075879999998E-4</v>
      </c>
      <c r="R2745" s="122">
        <v>1.9841254440000001E-4</v>
      </c>
      <c r="S2745" s="122">
        <v>1.663866764E-4</v>
      </c>
      <c r="T2745" s="122">
        <v>2.0208156360000001E-4</v>
      </c>
      <c r="U2745" s="122">
        <v>1.6665827920000001E-4</v>
      </c>
      <c r="V2745" s="122">
        <v>2.162056204E-4</v>
      </c>
      <c r="W2745" s="122">
        <v>1.781626112E-4</v>
      </c>
      <c r="X2745" s="122">
        <v>2.233920276E-4</v>
      </c>
      <c r="Y2745" s="122">
        <v>1.987075608E-4</v>
      </c>
      <c r="Z2745" s="122">
        <v>1.9078851679999999E-4</v>
      </c>
      <c r="AA2745" s="122">
        <v>2.437844948E-4</v>
      </c>
      <c r="AB2745" s="122">
        <v>2.1233749040000001E-4</v>
      </c>
      <c r="AC2745" s="122">
        <v>2.843398628E-4</v>
      </c>
      <c r="AD2745" s="122">
        <v>2.161528572E-4</v>
      </c>
      <c r="AE2745" s="122">
        <v>2.3571162160000001E-4</v>
      </c>
      <c r="AF2745" s="122">
        <v>2.3488785039999999E-4</v>
      </c>
      <c r="AG2745" s="122">
        <v>2.319288188E-4</v>
      </c>
      <c r="AH2745" s="122">
        <v>2.3221204160000001E-4</v>
      </c>
      <c r="AI2745" s="122">
        <v>2.31746606E-4</v>
      </c>
      <c r="AJ2745" s="122">
        <v>2.31833238E-4</v>
      </c>
      <c r="AK2745" s="122">
        <v>2.317568652E-4</v>
      </c>
      <c r="AL2745" s="122">
        <v>0</v>
      </c>
    </row>
    <row r="2746" spans="1:38" hidden="1" x14ac:dyDescent="0.25">
      <c r="A2746" s="122" t="s">
        <v>2000</v>
      </c>
      <c r="B2746" s="122">
        <v>1</v>
      </c>
      <c r="C2746" s="122" t="s">
        <v>2190</v>
      </c>
      <c r="D2746" s="122" t="s">
        <v>2126</v>
      </c>
      <c r="E2746" s="122">
        <v>50</v>
      </c>
      <c r="F2746" s="122">
        <v>4.8727738639999999E-4</v>
      </c>
      <c r="G2746" s="122">
        <v>5.3808475559999997E-4</v>
      </c>
      <c r="H2746" s="122">
        <v>4.4456785799999997E-4</v>
      </c>
      <c r="I2746" s="122">
        <v>6.1295481520000003E-4</v>
      </c>
      <c r="J2746" s="122">
        <v>3.8669472520000002E-4</v>
      </c>
      <c r="K2746" s="122">
        <v>6.8660174520000002E-4</v>
      </c>
      <c r="L2746" s="122">
        <v>3.9521538840000002E-4</v>
      </c>
      <c r="M2746" s="122">
        <v>6.6444605360000005E-4</v>
      </c>
      <c r="N2746" s="122">
        <v>4.755132396E-4</v>
      </c>
      <c r="O2746" s="122">
        <v>5.4508447280000004E-4</v>
      </c>
      <c r="P2746" s="122">
        <v>4.4891569800000001E-4</v>
      </c>
      <c r="Q2746" s="122">
        <v>4.7008936800000003E-4</v>
      </c>
      <c r="R2746" s="122">
        <v>3.6205839039999999E-4</v>
      </c>
      <c r="S2746" s="122">
        <v>5.0857530640000003E-4</v>
      </c>
      <c r="T2746" s="122">
        <v>4.119868004E-4</v>
      </c>
      <c r="U2746" s="122">
        <v>5.2090741079999995E-4</v>
      </c>
      <c r="V2746" s="122">
        <v>3.7203083679999998E-4</v>
      </c>
      <c r="W2746" s="122">
        <v>4.137577416E-4</v>
      </c>
      <c r="X2746" s="122">
        <v>4.283702836E-4</v>
      </c>
      <c r="Y2746" s="122">
        <v>5.1886907239999999E-4</v>
      </c>
      <c r="Z2746" s="122">
        <v>4.18745446E-4</v>
      </c>
      <c r="AA2746" s="122">
        <v>5.1651742519999997E-4</v>
      </c>
      <c r="AB2746" s="122">
        <v>4.6687987079999999E-4</v>
      </c>
      <c r="AC2746" s="122">
        <v>4.6726689800000003E-4</v>
      </c>
      <c r="AD2746" s="122">
        <v>6.7631427920000005E-4</v>
      </c>
      <c r="AE2746" s="122">
        <v>5.3510155440000004E-4</v>
      </c>
      <c r="AF2746" s="122">
        <v>5.4118414280000002E-4</v>
      </c>
      <c r="AG2746" s="122">
        <v>5.3792183200000005E-4</v>
      </c>
      <c r="AH2746" s="122">
        <v>5.4133870840000005E-4</v>
      </c>
      <c r="AI2746" s="122">
        <v>5.424346984E-4</v>
      </c>
      <c r="AJ2746" s="122">
        <v>5.4454324119999995E-4</v>
      </c>
      <c r="AK2746" s="122">
        <v>5.4605907160000001E-4</v>
      </c>
      <c r="AL2746" s="122">
        <v>0</v>
      </c>
    </row>
    <row r="2747" spans="1:38" hidden="1" x14ac:dyDescent="0.25">
      <c r="A2747" s="122" t="s">
        <v>1993</v>
      </c>
      <c r="B2747" s="122">
        <v>1</v>
      </c>
      <c r="C2747" s="122" t="s">
        <v>2191</v>
      </c>
      <c r="D2747" s="122" t="s">
        <v>2078</v>
      </c>
      <c r="E2747" s="122">
        <v>51</v>
      </c>
      <c r="F2747" s="122">
        <v>0</v>
      </c>
      <c r="G2747" s="122">
        <v>0</v>
      </c>
      <c r="H2747" s="122">
        <v>0</v>
      </c>
      <c r="I2747" s="122">
        <v>0</v>
      </c>
      <c r="J2747" s="122">
        <v>0</v>
      </c>
      <c r="K2747" s="122">
        <v>0</v>
      </c>
      <c r="L2747" s="122">
        <v>0</v>
      </c>
      <c r="M2747" s="122">
        <v>0</v>
      </c>
      <c r="N2747" s="122">
        <v>0</v>
      </c>
      <c r="O2747" s="122">
        <v>0</v>
      </c>
      <c r="P2747" s="122">
        <v>0</v>
      </c>
      <c r="Q2747" s="122">
        <v>0</v>
      </c>
      <c r="R2747" s="122">
        <v>0</v>
      </c>
      <c r="S2747" s="122">
        <v>0</v>
      </c>
      <c r="T2747" s="122">
        <v>0</v>
      </c>
      <c r="U2747" s="122">
        <v>0</v>
      </c>
      <c r="V2747" s="122">
        <v>0</v>
      </c>
      <c r="W2747" s="122">
        <v>0</v>
      </c>
      <c r="X2747" s="122">
        <v>0</v>
      </c>
      <c r="Y2747" s="122">
        <v>0</v>
      </c>
      <c r="Z2747" s="122">
        <v>0</v>
      </c>
      <c r="AA2747" s="122">
        <v>0</v>
      </c>
      <c r="AB2747" s="122">
        <v>0</v>
      </c>
      <c r="AC2747" s="122">
        <v>0</v>
      </c>
      <c r="AD2747" s="122">
        <v>0</v>
      </c>
      <c r="AE2747" s="122">
        <v>0</v>
      </c>
      <c r="AF2747" s="122">
        <v>0</v>
      </c>
      <c r="AG2747" s="122">
        <v>0</v>
      </c>
      <c r="AH2747" s="122">
        <v>0</v>
      </c>
      <c r="AI2747" s="122">
        <v>0</v>
      </c>
      <c r="AJ2747" s="122">
        <v>0</v>
      </c>
      <c r="AK2747" s="122">
        <v>0</v>
      </c>
      <c r="AL2747" s="122">
        <v>0</v>
      </c>
    </row>
    <row r="2748" spans="1:38" hidden="1" x14ac:dyDescent="0.25">
      <c r="A2748" s="122" t="s">
        <v>1993</v>
      </c>
      <c r="B2748" s="122">
        <v>1</v>
      </c>
      <c r="C2748" s="122" t="s">
        <v>2191</v>
      </c>
      <c r="D2748" s="122" t="s">
        <v>2079</v>
      </c>
      <c r="E2748" s="122">
        <v>51</v>
      </c>
      <c r="F2748" s="122">
        <v>0</v>
      </c>
      <c r="G2748" s="122">
        <v>0</v>
      </c>
      <c r="H2748" s="122">
        <v>0</v>
      </c>
      <c r="I2748" s="122">
        <v>0</v>
      </c>
      <c r="J2748" s="122">
        <v>0</v>
      </c>
      <c r="K2748" s="122">
        <v>0</v>
      </c>
      <c r="L2748" s="122">
        <v>0</v>
      </c>
      <c r="M2748" s="122">
        <v>0</v>
      </c>
      <c r="N2748" s="122">
        <v>0</v>
      </c>
      <c r="O2748" s="122">
        <v>0</v>
      </c>
      <c r="P2748" s="122">
        <v>0</v>
      </c>
      <c r="Q2748" s="122">
        <v>0</v>
      </c>
      <c r="R2748" s="122">
        <v>0</v>
      </c>
      <c r="S2748" s="122">
        <v>0</v>
      </c>
      <c r="T2748" s="122">
        <v>0</v>
      </c>
      <c r="U2748" s="122">
        <v>0</v>
      </c>
      <c r="V2748" s="122">
        <v>0</v>
      </c>
      <c r="W2748" s="122">
        <v>0</v>
      </c>
      <c r="X2748" s="122">
        <v>0</v>
      </c>
      <c r="Y2748" s="122">
        <v>0</v>
      </c>
      <c r="Z2748" s="122">
        <v>0</v>
      </c>
      <c r="AA2748" s="122">
        <v>0</v>
      </c>
      <c r="AB2748" s="122">
        <v>0</v>
      </c>
      <c r="AC2748" s="122">
        <v>0</v>
      </c>
      <c r="AD2748" s="122">
        <v>0</v>
      </c>
      <c r="AE2748" s="122">
        <v>0</v>
      </c>
      <c r="AF2748" s="122">
        <v>0</v>
      </c>
      <c r="AG2748" s="122">
        <v>0</v>
      </c>
      <c r="AH2748" s="122">
        <v>0</v>
      </c>
      <c r="AI2748" s="122">
        <v>0</v>
      </c>
      <c r="AJ2748" s="122">
        <v>0</v>
      </c>
      <c r="AK2748" s="122">
        <v>0</v>
      </c>
      <c r="AL2748" s="122">
        <v>0</v>
      </c>
    </row>
    <row r="2749" spans="1:38" hidden="1" x14ac:dyDescent="0.25">
      <c r="A2749" s="122" t="s">
        <v>1993</v>
      </c>
      <c r="B2749" s="122">
        <v>1</v>
      </c>
      <c r="C2749" s="122" t="s">
        <v>2191</v>
      </c>
      <c r="D2749" s="122" t="s">
        <v>2080</v>
      </c>
      <c r="E2749" s="122">
        <v>51</v>
      </c>
      <c r="F2749" s="122">
        <v>0</v>
      </c>
      <c r="G2749" s="122">
        <v>0</v>
      </c>
      <c r="H2749" s="122">
        <v>0</v>
      </c>
      <c r="I2749" s="122">
        <v>0</v>
      </c>
      <c r="J2749" s="122">
        <v>0</v>
      </c>
      <c r="K2749" s="122">
        <v>0</v>
      </c>
      <c r="L2749" s="122">
        <v>0</v>
      </c>
      <c r="M2749" s="122">
        <v>0</v>
      </c>
      <c r="N2749" s="122">
        <v>0</v>
      </c>
      <c r="O2749" s="122">
        <v>0</v>
      </c>
      <c r="P2749" s="122">
        <v>0</v>
      </c>
      <c r="Q2749" s="122">
        <v>0</v>
      </c>
      <c r="R2749" s="122">
        <v>0</v>
      </c>
      <c r="S2749" s="122">
        <v>0</v>
      </c>
      <c r="T2749" s="122">
        <v>0</v>
      </c>
      <c r="U2749" s="122">
        <v>0</v>
      </c>
      <c r="V2749" s="122">
        <v>0</v>
      </c>
      <c r="W2749" s="122">
        <v>0</v>
      </c>
      <c r="X2749" s="122">
        <v>0</v>
      </c>
      <c r="Y2749" s="122">
        <v>0</v>
      </c>
      <c r="Z2749" s="122">
        <v>0</v>
      </c>
      <c r="AA2749" s="122">
        <v>0</v>
      </c>
      <c r="AB2749" s="122">
        <v>0</v>
      </c>
      <c r="AC2749" s="122">
        <v>0</v>
      </c>
      <c r="AD2749" s="122">
        <v>0</v>
      </c>
      <c r="AE2749" s="122">
        <v>0</v>
      </c>
      <c r="AF2749" s="122">
        <v>0</v>
      </c>
      <c r="AG2749" s="122">
        <v>0</v>
      </c>
      <c r="AH2749" s="122">
        <v>0</v>
      </c>
      <c r="AI2749" s="122">
        <v>0</v>
      </c>
      <c r="AJ2749" s="122">
        <v>0</v>
      </c>
      <c r="AK2749" s="122">
        <v>0</v>
      </c>
      <c r="AL2749" s="122">
        <v>0</v>
      </c>
    </row>
    <row r="2750" spans="1:38" hidden="1" x14ac:dyDescent="0.25">
      <c r="A2750" s="122" t="s">
        <v>1993</v>
      </c>
      <c r="B2750" s="122">
        <v>1</v>
      </c>
      <c r="C2750" s="122" t="s">
        <v>2191</v>
      </c>
      <c r="D2750" s="122" t="s">
        <v>2133</v>
      </c>
      <c r="E2750" s="122">
        <v>51</v>
      </c>
      <c r="F2750" s="122">
        <v>0</v>
      </c>
      <c r="G2750" s="122">
        <v>0</v>
      </c>
      <c r="H2750" s="122">
        <v>0</v>
      </c>
      <c r="I2750" s="122">
        <v>0</v>
      </c>
      <c r="J2750" s="122">
        <v>0</v>
      </c>
      <c r="K2750" s="122">
        <v>0</v>
      </c>
      <c r="L2750" s="122">
        <v>0</v>
      </c>
      <c r="M2750" s="122">
        <v>0</v>
      </c>
      <c r="N2750" s="122">
        <v>0</v>
      </c>
      <c r="O2750" s="122">
        <v>0</v>
      </c>
      <c r="P2750" s="122">
        <v>0</v>
      </c>
      <c r="Q2750" s="122">
        <v>0</v>
      </c>
      <c r="R2750" s="122">
        <v>0</v>
      </c>
      <c r="S2750" s="122">
        <v>0</v>
      </c>
      <c r="T2750" s="122">
        <v>0</v>
      </c>
      <c r="U2750" s="122">
        <v>0</v>
      </c>
      <c r="V2750" s="122">
        <v>0</v>
      </c>
      <c r="W2750" s="122">
        <v>0</v>
      </c>
      <c r="X2750" s="122">
        <v>0</v>
      </c>
      <c r="Y2750" s="122">
        <v>0</v>
      </c>
      <c r="Z2750" s="122">
        <v>0</v>
      </c>
      <c r="AA2750" s="122">
        <v>0</v>
      </c>
      <c r="AB2750" s="122">
        <v>0</v>
      </c>
      <c r="AC2750" s="122">
        <v>0</v>
      </c>
      <c r="AD2750" s="122">
        <v>0</v>
      </c>
      <c r="AE2750" s="122">
        <v>0</v>
      </c>
      <c r="AF2750" s="122">
        <v>0</v>
      </c>
      <c r="AG2750" s="122">
        <v>0</v>
      </c>
      <c r="AH2750" s="122">
        <v>0</v>
      </c>
      <c r="AI2750" s="122">
        <v>0</v>
      </c>
      <c r="AJ2750" s="122">
        <v>0</v>
      </c>
      <c r="AK2750" s="122">
        <v>0</v>
      </c>
      <c r="AL2750" s="122">
        <v>0</v>
      </c>
    </row>
    <row r="2751" spans="1:38" hidden="1" x14ac:dyDescent="0.25">
      <c r="A2751" s="122" t="s">
        <v>1993</v>
      </c>
      <c r="B2751" s="122">
        <v>1</v>
      </c>
      <c r="C2751" s="122" t="s">
        <v>2191</v>
      </c>
      <c r="D2751" s="122" t="s">
        <v>2081</v>
      </c>
      <c r="E2751" s="122">
        <v>51</v>
      </c>
      <c r="F2751" s="122">
        <v>0</v>
      </c>
      <c r="G2751" s="122">
        <v>0</v>
      </c>
      <c r="H2751" s="122">
        <v>0</v>
      </c>
      <c r="I2751" s="122">
        <v>0</v>
      </c>
      <c r="J2751" s="122">
        <v>0</v>
      </c>
      <c r="K2751" s="122">
        <v>0</v>
      </c>
      <c r="L2751" s="122">
        <v>0</v>
      </c>
      <c r="M2751" s="122">
        <v>0</v>
      </c>
      <c r="N2751" s="122">
        <v>0</v>
      </c>
      <c r="O2751" s="122">
        <v>0</v>
      </c>
      <c r="P2751" s="122">
        <v>0</v>
      </c>
      <c r="Q2751" s="122">
        <v>0</v>
      </c>
      <c r="R2751" s="122">
        <v>0</v>
      </c>
      <c r="S2751" s="122">
        <v>0</v>
      </c>
      <c r="T2751" s="122">
        <v>0</v>
      </c>
      <c r="U2751" s="122">
        <v>0</v>
      </c>
      <c r="V2751" s="122">
        <v>0</v>
      </c>
      <c r="W2751" s="122">
        <v>0</v>
      </c>
      <c r="X2751" s="122">
        <v>0</v>
      </c>
      <c r="Y2751" s="122">
        <v>0</v>
      </c>
      <c r="Z2751" s="122">
        <v>0</v>
      </c>
      <c r="AA2751" s="122">
        <v>0</v>
      </c>
      <c r="AB2751" s="122">
        <v>0</v>
      </c>
      <c r="AC2751" s="122">
        <v>0</v>
      </c>
      <c r="AD2751" s="122">
        <v>0</v>
      </c>
      <c r="AE2751" s="122">
        <v>0</v>
      </c>
      <c r="AF2751" s="122">
        <v>0</v>
      </c>
      <c r="AG2751" s="122">
        <v>0</v>
      </c>
      <c r="AH2751" s="122">
        <v>0</v>
      </c>
      <c r="AI2751" s="122">
        <v>0</v>
      </c>
      <c r="AJ2751" s="122">
        <v>0</v>
      </c>
      <c r="AK2751" s="122">
        <v>0</v>
      </c>
      <c r="AL2751" s="122">
        <v>0</v>
      </c>
    </row>
    <row r="2752" spans="1:38" x14ac:dyDescent="0.25">
      <c r="A2752" s="122" t="s">
        <v>1993</v>
      </c>
      <c r="B2752" s="122">
        <v>1</v>
      </c>
      <c r="C2752" s="122" t="s">
        <v>2191</v>
      </c>
      <c r="D2752" s="122" t="s">
        <v>2082</v>
      </c>
      <c r="E2752" s="122">
        <v>51</v>
      </c>
      <c r="F2752" s="122">
        <v>0</v>
      </c>
      <c r="G2752" s="122">
        <v>0</v>
      </c>
      <c r="H2752" s="122">
        <v>0</v>
      </c>
      <c r="I2752" s="122">
        <v>0</v>
      </c>
      <c r="J2752" s="122">
        <v>0</v>
      </c>
      <c r="K2752" s="122">
        <v>0</v>
      </c>
      <c r="L2752" s="122">
        <v>0</v>
      </c>
      <c r="M2752" s="122">
        <v>0</v>
      </c>
      <c r="N2752" s="122">
        <v>0</v>
      </c>
      <c r="O2752" s="122">
        <v>0</v>
      </c>
      <c r="P2752" s="122">
        <v>0</v>
      </c>
      <c r="Q2752" s="122">
        <v>0</v>
      </c>
      <c r="R2752" s="122">
        <v>0</v>
      </c>
      <c r="S2752" s="122">
        <v>0</v>
      </c>
      <c r="T2752" s="122">
        <v>0</v>
      </c>
      <c r="U2752" s="122">
        <v>0</v>
      </c>
      <c r="V2752" s="122">
        <v>0</v>
      </c>
      <c r="W2752" s="122">
        <v>0</v>
      </c>
      <c r="X2752" s="122">
        <v>0</v>
      </c>
      <c r="Y2752" s="122">
        <v>0</v>
      </c>
      <c r="Z2752" s="122">
        <v>0</v>
      </c>
      <c r="AA2752" s="122">
        <v>0</v>
      </c>
      <c r="AB2752" s="122">
        <v>0</v>
      </c>
      <c r="AC2752" s="122">
        <v>0</v>
      </c>
      <c r="AD2752" s="122">
        <v>0</v>
      </c>
      <c r="AE2752" s="122">
        <v>0</v>
      </c>
      <c r="AF2752" s="122">
        <v>0</v>
      </c>
      <c r="AG2752" s="122">
        <v>0</v>
      </c>
      <c r="AH2752" s="122">
        <v>0</v>
      </c>
      <c r="AI2752" s="122">
        <v>0</v>
      </c>
      <c r="AJ2752" s="122">
        <v>0</v>
      </c>
      <c r="AK2752" s="122">
        <v>0</v>
      </c>
      <c r="AL2752" s="122">
        <v>0</v>
      </c>
    </row>
    <row r="2753" spans="1:38" hidden="1" x14ac:dyDescent="0.25">
      <c r="A2753" s="122" t="s">
        <v>1993</v>
      </c>
      <c r="B2753" s="122">
        <v>1</v>
      </c>
      <c r="C2753" s="122" t="s">
        <v>2191</v>
      </c>
      <c r="D2753" s="122" t="s">
        <v>474</v>
      </c>
      <c r="E2753" s="122">
        <v>51</v>
      </c>
      <c r="F2753" s="122">
        <v>0</v>
      </c>
      <c r="G2753" s="122">
        <v>0</v>
      </c>
      <c r="H2753" s="122">
        <v>0</v>
      </c>
      <c r="I2753" s="122">
        <v>4.6921406727999998E-3</v>
      </c>
      <c r="J2753" s="122">
        <v>4.8300000000000001E-3</v>
      </c>
      <c r="K2753" s="122">
        <v>4.0522222215999999E-3</v>
      </c>
      <c r="L2753" s="122">
        <v>3.8434468071999999E-3</v>
      </c>
      <c r="M2753" s="122">
        <v>4.0830364707999996E-3</v>
      </c>
      <c r="N2753" s="122">
        <v>3.9042334576E-3</v>
      </c>
      <c r="O2753" s="122">
        <v>0</v>
      </c>
      <c r="P2753" s="122">
        <v>0</v>
      </c>
      <c r="Q2753" s="122">
        <v>0</v>
      </c>
      <c r="R2753" s="122">
        <v>0</v>
      </c>
      <c r="S2753" s="122">
        <v>0</v>
      </c>
      <c r="T2753" s="122">
        <v>0</v>
      </c>
      <c r="U2753" s="122">
        <v>0</v>
      </c>
      <c r="V2753" s="122">
        <v>0</v>
      </c>
      <c r="W2753" s="122">
        <v>0</v>
      </c>
      <c r="X2753" s="122">
        <v>0</v>
      </c>
      <c r="Y2753" s="122">
        <v>0</v>
      </c>
      <c r="Z2753" s="122">
        <v>0</v>
      </c>
      <c r="AA2753" s="122">
        <v>0</v>
      </c>
      <c r="AB2753" s="122">
        <v>0</v>
      </c>
      <c r="AC2753" s="122">
        <v>0</v>
      </c>
      <c r="AD2753" s="122">
        <v>0</v>
      </c>
      <c r="AE2753" s="122">
        <v>0</v>
      </c>
      <c r="AF2753" s="122">
        <v>0</v>
      </c>
      <c r="AG2753" s="122">
        <v>0</v>
      </c>
      <c r="AH2753" s="122">
        <v>0</v>
      </c>
      <c r="AI2753" s="122">
        <v>0</v>
      </c>
      <c r="AJ2753" s="122">
        <v>0</v>
      </c>
      <c r="AK2753" s="122">
        <v>0</v>
      </c>
      <c r="AL2753" s="122">
        <v>0</v>
      </c>
    </row>
    <row r="2754" spans="1:38" hidden="1" x14ac:dyDescent="0.25">
      <c r="A2754" s="122" t="s">
        <v>1993</v>
      </c>
      <c r="B2754" s="122">
        <v>1</v>
      </c>
      <c r="C2754" s="122" t="s">
        <v>2191</v>
      </c>
      <c r="D2754" s="122" t="s">
        <v>2083</v>
      </c>
      <c r="E2754" s="122">
        <v>51</v>
      </c>
      <c r="F2754" s="122">
        <v>0</v>
      </c>
      <c r="G2754" s="122">
        <v>0</v>
      </c>
      <c r="H2754" s="122">
        <v>0</v>
      </c>
      <c r="I2754" s="122">
        <v>0</v>
      </c>
      <c r="J2754" s="122">
        <v>0</v>
      </c>
      <c r="K2754" s="122">
        <v>0</v>
      </c>
      <c r="L2754" s="122">
        <v>0</v>
      </c>
      <c r="M2754" s="122">
        <v>0</v>
      </c>
      <c r="N2754" s="122">
        <v>0</v>
      </c>
      <c r="O2754" s="122">
        <v>0</v>
      </c>
      <c r="P2754" s="122">
        <v>0</v>
      </c>
      <c r="Q2754" s="122">
        <v>0</v>
      </c>
      <c r="R2754" s="122">
        <v>0</v>
      </c>
      <c r="S2754" s="122">
        <v>0</v>
      </c>
      <c r="T2754" s="122">
        <v>0</v>
      </c>
      <c r="U2754" s="122">
        <v>0</v>
      </c>
      <c r="V2754" s="122">
        <v>0</v>
      </c>
      <c r="W2754" s="122">
        <v>0</v>
      </c>
      <c r="X2754" s="122">
        <v>0</v>
      </c>
      <c r="Y2754" s="122">
        <v>0</v>
      </c>
      <c r="Z2754" s="122">
        <v>0</v>
      </c>
      <c r="AA2754" s="122">
        <v>0</v>
      </c>
      <c r="AB2754" s="122">
        <v>0</v>
      </c>
      <c r="AC2754" s="122">
        <v>0</v>
      </c>
      <c r="AD2754" s="122">
        <v>0</v>
      </c>
      <c r="AE2754" s="122">
        <v>0</v>
      </c>
      <c r="AF2754" s="122">
        <v>0</v>
      </c>
      <c r="AG2754" s="122">
        <v>0</v>
      </c>
      <c r="AH2754" s="122">
        <v>0</v>
      </c>
      <c r="AI2754" s="122">
        <v>0</v>
      </c>
      <c r="AJ2754" s="122">
        <v>0</v>
      </c>
      <c r="AK2754" s="122">
        <v>0</v>
      </c>
      <c r="AL2754" s="122">
        <v>0</v>
      </c>
    </row>
    <row r="2755" spans="1:38" hidden="1" x14ac:dyDescent="0.25">
      <c r="A2755" s="122" t="s">
        <v>1993</v>
      </c>
      <c r="B2755" s="122">
        <v>1</v>
      </c>
      <c r="C2755" s="122" t="s">
        <v>2191</v>
      </c>
      <c r="D2755" s="122" t="s">
        <v>2084</v>
      </c>
      <c r="E2755" s="122">
        <v>51</v>
      </c>
      <c r="F2755" s="122">
        <v>0</v>
      </c>
      <c r="G2755" s="122">
        <v>0</v>
      </c>
      <c r="H2755" s="122">
        <v>0</v>
      </c>
      <c r="I2755" s="122">
        <v>0</v>
      </c>
      <c r="J2755" s="122">
        <v>0</v>
      </c>
      <c r="K2755" s="122">
        <v>0</v>
      </c>
      <c r="L2755" s="122">
        <v>0</v>
      </c>
      <c r="M2755" s="122">
        <v>0</v>
      </c>
      <c r="N2755" s="122">
        <v>0</v>
      </c>
      <c r="O2755" s="122">
        <v>0</v>
      </c>
      <c r="P2755" s="122">
        <v>0</v>
      </c>
      <c r="Q2755" s="122">
        <v>0</v>
      </c>
      <c r="R2755" s="122">
        <v>0</v>
      </c>
      <c r="S2755" s="122">
        <v>0</v>
      </c>
      <c r="T2755" s="122">
        <v>0</v>
      </c>
      <c r="U2755" s="122">
        <v>0</v>
      </c>
      <c r="V2755" s="122">
        <v>0</v>
      </c>
      <c r="W2755" s="122">
        <v>0</v>
      </c>
      <c r="X2755" s="122">
        <v>0</v>
      </c>
      <c r="Y2755" s="122">
        <v>0</v>
      </c>
      <c r="Z2755" s="122">
        <v>0</v>
      </c>
      <c r="AA2755" s="122">
        <v>0</v>
      </c>
      <c r="AB2755" s="122">
        <v>0</v>
      </c>
      <c r="AC2755" s="122">
        <v>0</v>
      </c>
      <c r="AD2755" s="122">
        <v>0</v>
      </c>
      <c r="AE2755" s="122">
        <v>0</v>
      </c>
      <c r="AF2755" s="122">
        <v>0</v>
      </c>
      <c r="AG2755" s="122">
        <v>0</v>
      </c>
      <c r="AH2755" s="122">
        <v>0</v>
      </c>
      <c r="AI2755" s="122">
        <v>0</v>
      </c>
      <c r="AJ2755" s="122">
        <v>0</v>
      </c>
      <c r="AK2755" s="122">
        <v>0</v>
      </c>
      <c r="AL2755" s="122">
        <v>0</v>
      </c>
    </row>
    <row r="2756" spans="1:38" hidden="1" x14ac:dyDescent="0.25">
      <c r="A2756" s="122" t="s">
        <v>1993</v>
      </c>
      <c r="B2756" s="122">
        <v>1</v>
      </c>
      <c r="C2756" s="122" t="s">
        <v>2191</v>
      </c>
      <c r="D2756" s="122" t="s">
        <v>2085</v>
      </c>
      <c r="E2756" s="122">
        <v>51</v>
      </c>
      <c r="F2756" s="122">
        <v>0</v>
      </c>
      <c r="G2756" s="122">
        <v>0</v>
      </c>
      <c r="H2756" s="122">
        <v>7.3097319596E-3</v>
      </c>
      <c r="I2756" s="122">
        <v>1.9143933944800001E-2</v>
      </c>
      <c r="J2756" s="122">
        <v>1.9706399999999999E-2</v>
      </c>
      <c r="K2756" s="122">
        <v>1.6533066667599999E-2</v>
      </c>
      <c r="L2756" s="122">
        <v>1.56812629792E-2</v>
      </c>
      <c r="M2756" s="122">
        <v>0</v>
      </c>
      <c r="N2756" s="122">
        <v>1.09318536796E-2</v>
      </c>
      <c r="O2756" s="122">
        <v>1.2799660678000001E-2</v>
      </c>
      <c r="P2756" s="122">
        <v>1.20845523204E-2</v>
      </c>
      <c r="Q2756" s="122">
        <v>1.04844444432E-2</v>
      </c>
      <c r="R2756" s="122">
        <v>1.20133586048E-2</v>
      </c>
      <c r="S2756" s="122">
        <v>1.1888847641999999E-2</v>
      </c>
      <c r="T2756" s="122">
        <v>0</v>
      </c>
      <c r="U2756" s="122">
        <v>0</v>
      </c>
      <c r="V2756" s="122">
        <v>0</v>
      </c>
      <c r="W2756" s="122">
        <v>0</v>
      </c>
      <c r="X2756" s="122">
        <v>0</v>
      </c>
      <c r="Y2756" s="122">
        <v>0</v>
      </c>
      <c r="Z2756" s="122">
        <v>0</v>
      </c>
      <c r="AA2756" s="122">
        <v>0</v>
      </c>
      <c r="AB2756" s="122">
        <v>0</v>
      </c>
      <c r="AC2756" s="122">
        <v>0</v>
      </c>
      <c r="AD2756" s="122">
        <v>0</v>
      </c>
      <c r="AE2756" s="122">
        <v>0</v>
      </c>
      <c r="AF2756" s="122">
        <v>0</v>
      </c>
      <c r="AG2756" s="122">
        <v>0</v>
      </c>
      <c r="AH2756" s="122">
        <v>0</v>
      </c>
      <c r="AI2756" s="122">
        <v>0</v>
      </c>
      <c r="AJ2756" s="122">
        <v>0</v>
      </c>
      <c r="AK2756" s="122">
        <v>0</v>
      </c>
      <c r="AL2756" s="122">
        <v>0</v>
      </c>
    </row>
    <row r="2757" spans="1:38" hidden="1" x14ac:dyDescent="0.25">
      <c r="A2757" s="122" t="s">
        <v>1993</v>
      </c>
      <c r="B2757" s="122">
        <v>1</v>
      </c>
      <c r="C2757" s="122" t="s">
        <v>2191</v>
      </c>
      <c r="D2757" s="122" t="s">
        <v>2086</v>
      </c>
      <c r="E2757" s="122">
        <v>51</v>
      </c>
      <c r="F2757" s="122">
        <v>0</v>
      </c>
      <c r="G2757" s="122">
        <v>0</v>
      </c>
      <c r="H2757" s="122">
        <v>0</v>
      </c>
      <c r="I2757" s="122">
        <v>0</v>
      </c>
      <c r="J2757" s="122">
        <v>0</v>
      </c>
      <c r="K2757" s="122">
        <v>0</v>
      </c>
      <c r="L2757" s="122">
        <v>0</v>
      </c>
      <c r="M2757" s="122">
        <v>0</v>
      </c>
      <c r="N2757" s="122">
        <v>0</v>
      </c>
      <c r="O2757" s="122">
        <v>0</v>
      </c>
      <c r="P2757" s="122">
        <v>0</v>
      </c>
      <c r="Q2757" s="122">
        <v>0</v>
      </c>
      <c r="R2757" s="122">
        <v>0</v>
      </c>
      <c r="S2757" s="122">
        <v>0</v>
      </c>
      <c r="T2757" s="122">
        <v>0</v>
      </c>
      <c r="U2757" s="122">
        <v>0</v>
      </c>
      <c r="V2757" s="122">
        <v>0</v>
      </c>
      <c r="W2757" s="122">
        <v>0</v>
      </c>
      <c r="X2757" s="122">
        <v>0</v>
      </c>
      <c r="Y2757" s="122">
        <v>0</v>
      </c>
      <c r="Z2757" s="122">
        <v>0</v>
      </c>
      <c r="AA2757" s="122">
        <v>0</v>
      </c>
      <c r="AB2757" s="122">
        <v>0</v>
      </c>
      <c r="AC2757" s="122">
        <v>0</v>
      </c>
      <c r="AD2757" s="122">
        <v>0</v>
      </c>
      <c r="AE2757" s="122">
        <v>0</v>
      </c>
      <c r="AF2757" s="122">
        <v>0</v>
      </c>
      <c r="AG2757" s="122">
        <v>0</v>
      </c>
      <c r="AH2757" s="122">
        <v>0</v>
      </c>
      <c r="AI2757" s="122">
        <v>0</v>
      </c>
      <c r="AJ2757" s="122">
        <v>0</v>
      </c>
      <c r="AK2757" s="122">
        <v>0</v>
      </c>
      <c r="AL2757" s="122">
        <v>0</v>
      </c>
    </row>
    <row r="2758" spans="1:38" hidden="1" x14ac:dyDescent="0.25">
      <c r="A2758" s="122" t="s">
        <v>1993</v>
      </c>
      <c r="B2758" s="122">
        <v>1</v>
      </c>
      <c r="C2758" s="122" t="s">
        <v>2191</v>
      </c>
      <c r="D2758" s="122" t="s">
        <v>2087</v>
      </c>
      <c r="E2758" s="122">
        <v>51</v>
      </c>
      <c r="F2758" s="122">
        <v>0</v>
      </c>
      <c r="G2758" s="122">
        <v>0</v>
      </c>
      <c r="H2758" s="122">
        <v>0</v>
      </c>
      <c r="I2758" s="122">
        <v>0</v>
      </c>
      <c r="J2758" s="122">
        <v>0</v>
      </c>
      <c r="K2758" s="122">
        <v>0</v>
      </c>
      <c r="L2758" s="122">
        <v>0</v>
      </c>
      <c r="M2758" s="122">
        <v>0</v>
      </c>
      <c r="N2758" s="122">
        <v>0</v>
      </c>
      <c r="O2758" s="122">
        <v>0</v>
      </c>
      <c r="P2758" s="122">
        <v>0</v>
      </c>
      <c r="Q2758" s="122">
        <v>0</v>
      </c>
      <c r="R2758" s="122">
        <v>0</v>
      </c>
      <c r="S2758" s="122">
        <v>0</v>
      </c>
      <c r="T2758" s="122">
        <v>0</v>
      </c>
      <c r="U2758" s="122">
        <v>0</v>
      </c>
      <c r="V2758" s="122">
        <v>0</v>
      </c>
      <c r="W2758" s="122">
        <v>0</v>
      </c>
      <c r="X2758" s="122">
        <v>0</v>
      </c>
      <c r="Y2758" s="122">
        <v>0</v>
      </c>
      <c r="Z2758" s="122">
        <v>0</v>
      </c>
      <c r="AA2758" s="122">
        <v>0</v>
      </c>
      <c r="AB2758" s="122">
        <v>0</v>
      </c>
      <c r="AC2758" s="122">
        <v>0</v>
      </c>
      <c r="AD2758" s="122">
        <v>0</v>
      </c>
      <c r="AE2758" s="122">
        <v>0</v>
      </c>
      <c r="AF2758" s="122">
        <v>0</v>
      </c>
      <c r="AG2758" s="122">
        <v>0</v>
      </c>
      <c r="AH2758" s="122">
        <v>0</v>
      </c>
      <c r="AI2758" s="122">
        <v>0</v>
      </c>
      <c r="AJ2758" s="122">
        <v>0</v>
      </c>
      <c r="AK2758" s="122">
        <v>0</v>
      </c>
      <c r="AL2758" s="122">
        <v>0</v>
      </c>
    </row>
    <row r="2759" spans="1:38" hidden="1" x14ac:dyDescent="0.25">
      <c r="A2759" s="122" t="s">
        <v>1993</v>
      </c>
      <c r="B2759" s="122">
        <v>1</v>
      </c>
      <c r="C2759" s="122" t="s">
        <v>2191</v>
      </c>
      <c r="D2759" s="122" t="s">
        <v>2134</v>
      </c>
      <c r="E2759" s="122">
        <v>51</v>
      </c>
      <c r="F2759" s="122">
        <v>0</v>
      </c>
      <c r="G2759" s="122">
        <v>0</v>
      </c>
      <c r="H2759" s="122">
        <v>0</v>
      </c>
      <c r="I2759" s="122">
        <v>0</v>
      </c>
      <c r="J2759" s="122">
        <v>0</v>
      </c>
      <c r="K2759" s="122">
        <v>0</v>
      </c>
      <c r="L2759" s="122">
        <v>0</v>
      </c>
      <c r="M2759" s="122">
        <v>0</v>
      </c>
      <c r="N2759" s="122">
        <v>0</v>
      </c>
      <c r="O2759" s="122">
        <v>0</v>
      </c>
      <c r="P2759" s="122">
        <v>0</v>
      </c>
      <c r="Q2759" s="122">
        <v>0</v>
      </c>
      <c r="R2759" s="122">
        <v>0</v>
      </c>
      <c r="S2759" s="122">
        <v>0</v>
      </c>
      <c r="T2759" s="122">
        <v>0</v>
      </c>
      <c r="U2759" s="122">
        <v>0</v>
      </c>
      <c r="V2759" s="122">
        <v>0</v>
      </c>
      <c r="W2759" s="122">
        <v>0</v>
      </c>
      <c r="X2759" s="122">
        <v>0</v>
      </c>
      <c r="Y2759" s="122">
        <v>0</v>
      </c>
      <c r="Z2759" s="122">
        <v>0</v>
      </c>
      <c r="AA2759" s="122">
        <v>0</v>
      </c>
      <c r="AB2759" s="122">
        <v>0</v>
      </c>
      <c r="AC2759" s="122">
        <v>0</v>
      </c>
      <c r="AD2759" s="122">
        <v>0</v>
      </c>
      <c r="AE2759" s="122">
        <v>0</v>
      </c>
      <c r="AF2759" s="122">
        <v>0</v>
      </c>
      <c r="AG2759" s="122">
        <v>0</v>
      </c>
      <c r="AH2759" s="122">
        <v>0</v>
      </c>
      <c r="AI2759" s="122">
        <v>0</v>
      </c>
      <c r="AJ2759" s="122">
        <v>0</v>
      </c>
      <c r="AK2759" s="122">
        <v>0</v>
      </c>
      <c r="AL2759" s="122">
        <v>0</v>
      </c>
    </row>
    <row r="2760" spans="1:38" hidden="1" x14ac:dyDescent="0.25">
      <c r="A2760" s="122" t="s">
        <v>1993</v>
      </c>
      <c r="B2760" s="122">
        <v>1</v>
      </c>
      <c r="C2760" s="122" t="s">
        <v>2191</v>
      </c>
      <c r="D2760" s="122" t="s">
        <v>2088</v>
      </c>
      <c r="E2760" s="122">
        <v>51</v>
      </c>
      <c r="F2760" s="122">
        <v>0</v>
      </c>
      <c r="G2760" s="122">
        <v>0</v>
      </c>
      <c r="H2760" s="122">
        <v>0</v>
      </c>
      <c r="I2760" s="122">
        <v>0</v>
      </c>
      <c r="J2760" s="122">
        <v>0</v>
      </c>
      <c r="K2760" s="122">
        <v>0</v>
      </c>
      <c r="L2760" s="122">
        <v>0</v>
      </c>
      <c r="M2760" s="122">
        <v>0</v>
      </c>
      <c r="N2760" s="122">
        <v>0</v>
      </c>
      <c r="O2760" s="122">
        <v>0</v>
      </c>
      <c r="P2760" s="122">
        <v>0</v>
      </c>
      <c r="Q2760" s="122">
        <v>0</v>
      </c>
      <c r="R2760" s="122">
        <v>0</v>
      </c>
      <c r="S2760" s="122">
        <v>0</v>
      </c>
      <c r="T2760" s="122">
        <v>0</v>
      </c>
      <c r="U2760" s="122">
        <v>0</v>
      </c>
      <c r="V2760" s="122">
        <v>0</v>
      </c>
      <c r="W2760" s="122">
        <v>0</v>
      </c>
      <c r="X2760" s="122">
        <v>0</v>
      </c>
      <c r="Y2760" s="122">
        <v>0</v>
      </c>
      <c r="Z2760" s="122">
        <v>0</v>
      </c>
      <c r="AA2760" s="122">
        <v>0</v>
      </c>
      <c r="AB2760" s="122">
        <v>0</v>
      </c>
      <c r="AC2760" s="122">
        <v>0</v>
      </c>
      <c r="AD2760" s="122">
        <v>0</v>
      </c>
      <c r="AE2760" s="122">
        <v>0</v>
      </c>
      <c r="AF2760" s="122">
        <v>0</v>
      </c>
      <c r="AG2760" s="122">
        <v>0</v>
      </c>
      <c r="AH2760" s="122">
        <v>0</v>
      </c>
      <c r="AI2760" s="122">
        <v>0</v>
      </c>
      <c r="AJ2760" s="122">
        <v>0</v>
      </c>
      <c r="AK2760" s="122">
        <v>0</v>
      </c>
      <c r="AL2760" s="122">
        <v>0</v>
      </c>
    </row>
    <row r="2761" spans="1:38" hidden="1" x14ac:dyDescent="0.25">
      <c r="A2761" s="122" t="s">
        <v>1993</v>
      </c>
      <c r="B2761" s="122">
        <v>1</v>
      </c>
      <c r="C2761" s="122" t="s">
        <v>2191</v>
      </c>
      <c r="D2761" s="122" t="s">
        <v>2089</v>
      </c>
      <c r="E2761" s="122">
        <v>51</v>
      </c>
      <c r="F2761" s="122">
        <v>0</v>
      </c>
      <c r="G2761" s="122">
        <v>0</v>
      </c>
      <c r="H2761" s="122">
        <v>0</v>
      </c>
      <c r="I2761" s="122">
        <v>0</v>
      </c>
      <c r="J2761" s="122">
        <v>0</v>
      </c>
      <c r="K2761" s="122">
        <v>0</v>
      </c>
      <c r="L2761" s="122">
        <v>0</v>
      </c>
      <c r="M2761" s="122">
        <v>0</v>
      </c>
      <c r="N2761" s="122">
        <v>0</v>
      </c>
      <c r="O2761" s="122">
        <v>0</v>
      </c>
      <c r="P2761" s="122">
        <v>0</v>
      </c>
      <c r="Q2761" s="122">
        <v>0</v>
      </c>
      <c r="R2761" s="122">
        <v>0</v>
      </c>
      <c r="S2761" s="122">
        <v>0</v>
      </c>
      <c r="T2761" s="122">
        <v>0</v>
      </c>
      <c r="U2761" s="122">
        <v>0</v>
      </c>
      <c r="V2761" s="122">
        <v>0</v>
      </c>
      <c r="W2761" s="122">
        <v>0</v>
      </c>
      <c r="X2761" s="122">
        <v>0</v>
      </c>
      <c r="Y2761" s="122">
        <v>0</v>
      </c>
      <c r="Z2761" s="122">
        <v>0</v>
      </c>
      <c r="AA2761" s="122">
        <v>0</v>
      </c>
      <c r="AB2761" s="122">
        <v>0</v>
      </c>
      <c r="AC2761" s="122">
        <v>0</v>
      </c>
      <c r="AD2761" s="122">
        <v>0</v>
      </c>
      <c r="AE2761" s="122">
        <v>0</v>
      </c>
      <c r="AF2761" s="122">
        <v>0</v>
      </c>
      <c r="AG2761" s="122">
        <v>0</v>
      </c>
      <c r="AH2761" s="122">
        <v>0</v>
      </c>
      <c r="AI2761" s="122">
        <v>0</v>
      </c>
      <c r="AJ2761" s="122">
        <v>0</v>
      </c>
      <c r="AK2761" s="122">
        <v>0</v>
      </c>
      <c r="AL2761" s="122">
        <v>0</v>
      </c>
    </row>
    <row r="2762" spans="1:38" hidden="1" x14ac:dyDescent="0.25">
      <c r="A2762" s="122" t="s">
        <v>1993</v>
      </c>
      <c r="B2762" s="122">
        <v>1</v>
      </c>
      <c r="C2762" s="122" t="s">
        <v>2191</v>
      </c>
      <c r="D2762" s="122" t="s">
        <v>2090</v>
      </c>
      <c r="E2762" s="122">
        <v>51</v>
      </c>
      <c r="F2762" s="122">
        <v>0</v>
      </c>
      <c r="G2762" s="122">
        <v>0</v>
      </c>
      <c r="H2762" s="122">
        <v>0</v>
      </c>
      <c r="I2762" s="122">
        <v>0</v>
      </c>
      <c r="J2762" s="122">
        <v>0</v>
      </c>
      <c r="K2762" s="122">
        <v>0</v>
      </c>
      <c r="L2762" s="122">
        <v>0</v>
      </c>
      <c r="M2762" s="122">
        <v>0</v>
      </c>
      <c r="N2762" s="122">
        <v>0</v>
      </c>
      <c r="O2762" s="122">
        <v>0</v>
      </c>
      <c r="P2762" s="122">
        <v>0</v>
      </c>
      <c r="Q2762" s="122">
        <v>0</v>
      </c>
      <c r="R2762" s="122">
        <v>0</v>
      </c>
      <c r="S2762" s="122">
        <v>0</v>
      </c>
      <c r="T2762" s="122">
        <v>0</v>
      </c>
      <c r="U2762" s="122">
        <v>0</v>
      </c>
      <c r="V2762" s="122">
        <v>0</v>
      </c>
      <c r="W2762" s="122">
        <v>0</v>
      </c>
      <c r="X2762" s="122">
        <v>0</v>
      </c>
      <c r="Y2762" s="122">
        <v>0</v>
      </c>
      <c r="Z2762" s="122">
        <v>0</v>
      </c>
      <c r="AA2762" s="122">
        <v>0</v>
      </c>
      <c r="AB2762" s="122">
        <v>0</v>
      </c>
      <c r="AC2762" s="122">
        <v>0</v>
      </c>
      <c r="AD2762" s="122">
        <v>0</v>
      </c>
      <c r="AE2762" s="122">
        <v>0</v>
      </c>
      <c r="AF2762" s="122">
        <v>0</v>
      </c>
      <c r="AG2762" s="122">
        <v>0</v>
      </c>
      <c r="AH2762" s="122">
        <v>0</v>
      </c>
      <c r="AI2762" s="122">
        <v>0</v>
      </c>
      <c r="AJ2762" s="122">
        <v>0</v>
      </c>
      <c r="AK2762" s="122">
        <v>0</v>
      </c>
      <c r="AL2762" s="122">
        <v>0</v>
      </c>
    </row>
    <row r="2763" spans="1:38" hidden="1" x14ac:dyDescent="0.25">
      <c r="A2763" s="122" t="s">
        <v>1993</v>
      </c>
      <c r="B2763" s="122">
        <v>1</v>
      </c>
      <c r="C2763" s="122" t="s">
        <v>2191</v>
      </c>
      <c r="D2763" s="122" t="s">
        <v>2091</v>
      </c>
      <c r="E2763" s="122">
        <v>51</v>
      </c>
      <c r="F2763" s="122">
        <v>0</v>
      </c>
      <c r="G2763" s="122">
        <v>0</v>
      </c>
      <c r="H2763" s="122">
        <v>0</v>
      </c>
      <c r="I2763" s="122">
        <v>0</v>
      </c>
      <c r="J2763" s="122">
        <v>0</v>
      </c>
      <c r="K2763" s="122">
        <v>0</v>
      </c>
      <c r="L2763" s="122">
        <v>0</v>
      </c>
      <c r="M2763" s="122">
        <v>0</v>
      </c>
      <c r="N2763" s="122">
        <v>0</v>
      </c>
      <c r="O2763" s="122">
        <v>0</v>
      </c>
      <c r="P2763" s="122">
        <v>0</v>
      </c>
      <c r="Q2763" s="122">
        <v>0</v>
      </c>
      <c r="R2763" s="122">
        <v>0</v>
      </c>
      <c r="S2763" s="122">
        <v>0</v>
      </c>
      <c r="T2763" s="122">
        <v>0</v>
      </c>
      <c r="U2763" s="122">
        <v>0</v>
      </c>
      <c r="V2763" s="122">
        <v>0</v>
      </c>
      <c r="W2763" s="122">
        <v>0</v>
      </c>
      <c r="X2763" s="122">
        <v>0</v>
      </c>
      <c r="Y2763" s="122">
        <v>0</v>
      </c>
      <c r="Z2763" s="122">
        <v>0</v>
      </c>
      <c r="AA2763" s="122">
        <v>0</v>
      </c>
      <c r="AB2763" s="122">
        <v>0</v>
      </c>
      <c r="AC2763" s="122">
        <v>0</v>
      </c>
      <c r="AD2763" s="122">
        <v>0</v>
      </c>
      <c r="AE2763" s="122">
        <v>0</v>
      </c>
      <c r="AF2763" s="122">
        <v>0</v>
      </c>
      <c r="AG2763" s="122">
        <v>0</v>
      </c>
      <c r="AH2763" s="122">
        <v>0</v>
      </c>
      <c r="AI2763" s="122">
        <v>0</v>
      </c>
      <c r="AJ2763" s="122">
        <v>0</v>
      </c>
      <c r="AK2763" s="122">
        <v>0</v>
      </c>
      <c r="AL2763" s="122">
        <v>0</v>
      </c>
    </row>
    <row r="2764" spans="1:38" hidden="1" x14ac:dyDescent="0.25">
      <c r="A2764" s="122" t="s">
        <v>1993</v>
      </c>
      <c r="B2764" s="122">
        <v>1</v>
      </c>
      <c r="C2764" s="122" t="s">
        <v>2191</v>
      </c>
      <c r="D2764" s="122" t="s">
        <v>2092</v>
      </c>
      <c r="E2764" s="122">
        <v>51</v>
      </c>
      <c r="F2764" s="122">
        <v>0</v>
      </c>
      <c r="G2764" s="122">
        <v>0</v>
      </c>
      <c r="H2764" s="122">
        <v>0</v>
      </c>
      <c r="I2764" s="122">
        <v>0</v>
      </c>
      <c r="J2764" s="122">
        <v>0</v>
      </c>
      <c r="K2764" s="122">
        <v>0</v>
      </c>
      <c r="L2764" s="122">
        <v>0</v>
      </c>
      <c r="M2764" s="122">
        <v>0</v>
      </c>
      <c r="N2764" s="122">
        <v>0</v>
      </c>
      <c r="O2764" s="122">
        <v>0</v>
      </c>
      <c r="P2764" s="122">
        <v>0</v>
      </c>
      <c r="Q2764" s="122">
        <v>0</v>
      </c>
      <c r="R2764" s="122">
        <v>0</v>
      </c>
      <c r="S2764" s="122">
        <v>0</v>
      </c>
      <c r="T2764" s="122">
        <v>0</v>
      </c>
      <c r="U2764" s="122">
        <v>0</v>
      </c>
      <c r="V2764" s="122">
        <v>0</v>
      </c>
      <c r="W2764" s="122">
        <v>0</v>
      </c>
      <c r="X2764" s="122">
        <v>0</v>
      </c>
      <c r="Y2764" s="122">
        <v>0</v>
      </c>
      <c r="Z2764" s="122">
        <v>0</v>
      </c>
      <c r="AA2764" s="122">
        <v>0</v>
      </c>
      <c r="AB2764" s="122">
        <v>0</v>
      </c>
      <c r="AC2764" s="122">
        <v>0</v>
      </c>
      <c r="AD2764" s="122">
        <v>0</v>
      </c>
      <c r="AE2764" s="122">
        <v>0</v>
      </c>
      <c r="AF2764" s="122">
        <v>0</v>
      </c>
      <c r="AG2764" s="122">
        <v>0</v>
      </c>
      <c r="AH2764" s="122">
        <v>0</v>
      </c>
      <c r="AI2764" s="122">
        <v>0</v>
      </c>
      <c r="AJ2764" s="122">
        <v>0</v>
      </c>
      <c r="AK2764" s="122">
        <v>0</v>
      </c>
      <c r="AL2764" s="122">
        <v>0</v>
      </c>
    </row>
    <row r="2765" spans="1:38" hidden="1" x14ac:dyDescent="0.25">
      <c r="A2765" s="122" t="s">
        <v>1993</v>
      </c>
      <c r="B2765" s="122">
        <v>1</v>
      </c>
      <c r="C2765" s="122" t="s">
        <v>2191</v>
      </c>
      <c r="D2765" s="122" t="s">
        <v>2093</v>
      </c>
      <c r="E2765" s="122">
        <v>51</v>
      </c>
      <c r="F2765" s="122">
        <v>0</v>
      </c>
      <c r="G2765" s="122">
        <v>0</v>
      </c>
      <c r="H2765" s="122">
        <v>0</v>
      </c>
      <c r="I2765" s="122">
        <v>0</v>
      </c>
      <c r="J2765" s="122">
        <v>0</v>
      </c>
      <c r="K2765" s="122">
        <v>0</v>
      </c>
      <c r="L2765" s="122">
        <v>0</v>
      </c>
      <c r="M2765" s="122">
        <v>0</v>
      </c>
      <c r="N2765" s="122">
        <v>0</v>
      </c>
      <c r="O2765" s="122">
        <v>0</v>
      </c>
      <c r="P2765" s="122">
        <v>0</v>
      </c>
      <c r="Q2765" s="122">
        <v>0</v>
      </c>
      <c r="R2765" s="122">
        <v>0</v>
      </c>
      <c r="S2765" s="122">
        <v>0</v>
      </c>
      <c r="T2765" s="122">
        <v>0</v>
      </c>
      <c r="U2765" s="122">
        <v>0</v>
      </c>
      <c r="V2765" s="122">
        <v>0</v>
      </c>
      <c r="W2765" s="122">
        <v>0</v>
      </c>
      <c r="X2765" s="122">
        <v>0</v>
      </c>
      <c r="Y2765" s="122">
        <v>0</v>
      </c>
      <c r="Z2765" s="122">
        <v>0</v>
      </c>
      <c r="AA2765" s="122">
        <v>0</v>
      </c>
      <c r="AB2765" s="122">
        <v>0</v>
      </c>
      <c r="AC2765" s="122">
        <v>0</v>
      </c>
      <c r="AD2765" s="122">
        <v>0</v>
      </c>
      <c r="AE2765" s="122">
        <v>0</v>
      </c>
      <c r="AF2765" s="122">
        <v>0</v>
      </c>
      <c r="AG2765" s="122">
        <v>0</v>
      </c>
      <c r="AH2765" s="122">
        <v>0</v>
      </c>
      <c r="AI2765" s="122">
        <v>0</v>
      </c>
      <c r="AJ2765" s="122">
        <v>0</v>
      </c>
      <c r="AK2765" s="122">
        <v>0</v>
      </c>
      <c r="AL2765" s="122">
        <v>0</v>
      </c>
    </row>
    <row r="2766" spans="1:38" hidden="1" x14ac:dyDescent="0.25">
      <c r="A2766" s="122" t="s">
        <v>1993</v>
      </c>
      <c r="B2766" s="122">
        <v>1</v>
      </c>
      <c r="C2766" s="122" t="s">
        <v>2191</v>
      </c>
      <c r="D2766" s="122" t="s">
        <v>2094</v>
      </c>
      <c r="E2766" s="122">
        <v>51</v>
      </c>
      <c r="F2766" s="122">
        <v>0</v>
      </c>
      <c r="G2766" s="122">
        <v>0</v>
      </c>
      <c r="H2766" s="122">
        <v>0</v>
      </c>
      <c r="I2766" s="122">
        <v>0</v>
      </c>
      <c r="J2766" s="122">
        <v>0</v>
      </c>
      <c r="K2766" s="122">
        <v>0</v>
      </c>
      <c r="L2766" s="122">
        <v>0</v>
      </c>
      <c r="M2766" s="122">
        <v>0</v>
      </c>
      <c r="N2766" s="122">
        <v>0</v>
      </c>
      <c r="O2766" s="122">
        <v>0</v>
      </c>
      <c r="P2766" s="122">
        <v>0</v>
      </c>
      <c r="Q2766" s="122">
        <v>0</v>
      </c>
      <c r="R2766" s="122">
        <v>0</v>
      </c>
      <c r="S2766" s="122">
        <v>0</v>
      </c>
      <c r="T2766" s="122">
        <v>0</v>
      </c>
      <c r="U2766" s="122">
        <v>0</v>
      </c>
      <c r="V2766" s="122">
        <v>0</v>
      </c>
      <c r="W2766" s="122">
        <v>0</v>
      </c>
      <c r="X2766" s="122">
        <v>0</v>
      </c>
      <c r="Y2766" s="122">
        <v>0</v>
      </c>
      <c r="Z2766" s="122">
        <v>0</v>
      </c>
      <c r="AA2766" s="122">
        <v>0</v>
      </c>
      <c r="AB2766" s="122">
        <v>0</v>
      </c>
      <c r="AC2766" s="122">
        <v>0</v>
      </c>
      <c r="AD2766" s="122">
        <v>0</v>
      </c>
      <c r="AE2766" s="122">
        <v>0</v>
      </c>
      <c r="AF2766" s="122">
        <v>0</v>
      </c>
      <c r="AG2766" s="122">
        <v>0</v>
      </c>
      <c r="AH2766" s="122">
        <v>0</v>
      </c>
      <c r="AI2766" s="122">
        <v>0</v>
      </c>
      <c r="AJ2766" s="122">
        <v>0</v>
      </c>
      <c r="AK2766" s="122">
        <v>0</v>
      </c>
      <c r="AL2766" s="122">
        <v>0</v>
      </c>
    </row>
    <row r="2767" spans="1:38" hidden="1" x14ac:dyDescent="0.25">
      <c r="A2767" s="122" t="s">
        <v>1993</v>
      </c>
      <c r="B2767" s="122">
        <v>1</v>
      </c>
      <c r="C2767" s="122" t="s">
        <v>2191</v>
      </c>
      <c r="D2767" s="122" t="s">
        <v>2095</v>
      </c>
      <c r="E2767" s="122">
        <v>51</v>
      </c>
      <c r="F2767" s="122">
        <v>9.5339594005600006E-2</v>
      </c>
      <c r="G2767" s="122">
        <v>0.10037215769000001</v>
      </c>
      <c r="H2767" s="122">
        <v>8.1960066243999999E-2</v>
      </c>
      <c r="I2767" s="122">
        <v>9.90043657204E-2</v>
      </c>
      <c r="J2767" s="122">
        <v>0.1020422926348</v>
      </c>
      <c r="K2767" s="122">
        <v>0.13359093748</v>
      </c>
      <c r="L2767" s="122">
        <v>0.12783183699719999</v>
      </c>
      <c r="M2767" s="122">
        <v>0.1413688860948</v>
      </c>
      <c r="N2767" s="122">
        <v>0.1359054118884</v>
      </c>
      <c r="O2767" s="122">
        <v>8.0515852129999996E-2</v>
      </c>
      <c r="P2767" s="122">
        <v>6.3217260929200006E-2</v>
      </c>
      <c r="Q2767" s="122">
        <v>5.4223379504000002E-3</v>
      </c>
      <c r="R2767" s="122">
        <v>6.0427268355999998E-3</v>
      </c>
      <c r="S2767" s="122">
        <v>6.0729599027999999E-3</v>
      </c>
      <c r="T2767" s="122">
        <v>6.3626590972000003E-3</v>
      </c>
      <c r="U2767" s="122">
        <v>4.7387430719999998E-3</v>
      </c>
      <c r="V2767" s="122">
        <v>9.8124444039999993E-4</v>
      </c>
      <c r="W2767" s="122">
        <v>9.9759426199999991E-4</v>
      </c>
      <c r="X2767" s="122">
        <v>8.1512061120000002E-4</v>
      </c>
      <c r="Y2767" s="122">
        <v>7.1417904879999996E-4</v>
      </c>
      <c r="Z2767" s="122">
        <v>9.083728948E-4</v>
      </c>
      <c r="AA2767" s="122">
        <v>8.2558440440000001E-4</v>
      </c>
      <c r="AB2767" s="122">
        <v>9.5470424000000003E-4</v>
      </c>
      <c r="AC2767" s="122">
        <v>8.308753992E-4</v>
      </c>
      <c r="AD2767" s="122">
        <v>8.4633354680000003E-4</v>
      </c>
      <c r="AE2767" s="122">
        <v>5.4354479611599997E-2</v>
      </c>
      <c r="AF2767" s="122">
        <v>9.3738466306799995E-2</v>
      </c>
      <c r="AG2767" s="122">
        <v>9.47888729116E-2</v>
      </c>
      <c r="AH2767" s="122">
        <v>9.9634372252800002E-2</v>
      </c>
      <c r="AI2767" s="122">
        <v>9.6762056526800005E-2</v>
      </c>
      <c r="AJ2767" s="122">
        <v>8.7492184522399999E-2</v>
      </c>
      <c r="AK2767" s="122">
        <v>0.12528451041120001</v>
      </c>
      <c r="AL2767" s="122">
        <v>0</v>
      </c>
    </row>
    <row r="2768" spans="1:38" hidden="1" x14ac:dyDescent="0.25">
      <c r="A2768" s="122" t="s">
        <v>1993</v>
      </c>
      <c r="B2768" s="122">
        <v>1</v>
      </c>
      <c r="C2768" s="122" t="s">
        <v>2191</v>
      </c>
      <c r="D2768" s="122" t="s">
        <v>2096</v>
      </c>
      <c r="E2768" s="122">
        <v>51</v>
      </c>
      <c r="F2768" s="122">
        <v>0</v>
      </c>
      <c r="G2768" s="122">
        <v>0</v>
      </c>
      <c r="H2768" s="122">
        <v>0</v>
      </c>
      <c r="I2768" s="122">
        <v>0</v>
      </c>
      <c r="J2768" s="122">
        <v>0</v>
      </c>
      <c r="K2768" s="122">
        <v>0</v>
      </c>
      <c r="L2768" s="122">
        <v>0</v>
      </c>
      <c r="M2768" s="122">
        <v>0</v>
      </c>
      <c r="N2768" s="122">
        <v>0</v>
      </c>
      <c r="O2768" s="122">
        <v>0</v>
      </c>
      <c r="P2768" s="122">
        <v>0</v>
      </c>
      <c r="Q2768" s="122">
        <v>0</v>
      </c>
      <c r="R2768" s="122">
        <v>0</v>
      </c>
      <c r="S2768" s="122">
        <v>0</v>
      </c>
      <c r="T2768" s="122">
        <v>0</v>
      </c>
      <c r="U2768" s="122">
        <v>0</v>
      </c>
      <c r="V2768" s="122">
        <v>0</v>
      </c>
      <c r="W2768" s="122">
        <v>0</v>
      </c>
      <c r="X2768" s="122">
        <v>0</v>
      </c>
      <c r="Y2768" s="122">
        <v>0</v>
      </c>
      <c r="Z2768" s="122">
        <v>0</v>
      </c>
      <c r="AA2768" s="122">
        <v>0</v>
      </c>
      <c r="AB2768" s="122">
        <v>0</v>
      </c>
      <c r="AC2768" s="122">
        <v>0</v>
      </c>
      <c r="AD2768" s="122">
        <v>0</v>
      </c>
      <c r="AE2768" s="122">
        <v>0</v>
      </c>
      <c r="AF2768" s="122">
        <v>0</v>
      </c>
      <c r="AG2768" s="122">
        <v>0</v>
      </c>
      <c r="AH2768" s="122">
        <v>0</v>
      </c>
      <c r="AI2768" s="122">
        <v>0</v>
      </c>
      <c r="AJ2768" s="122">
        <v>0</v>
      </c>
      <c r="AK2768" s="122">
        <v>0</v>
      </c>
      <c r="AL2768" s="122">
        <v>0</v>
      </c>
    </row>
    <row r="2769" spans="1:38" hidden="1" x14ac:dyDescent="0.25">
      <c r="A2769" s="122" t="s">
        <v>1993</v>
      </c>
      <c r="B2769" s="122">
        <v>1</v>
      </c>
      <c r="C2769" s="122" t="s">
        <v>2191</v>
      </c>
      <c r="D2769" s="122" t="s">
        <v>2097</v>
      </c>
      <c r="E2769" s="122">
        <v>51</v>
      </c>
      <c r="F2769" s="122">
        <v>0</v>
      </c>
      <c r="G2769" s="122">
        <v>0</v>
      </c>
      <c r="H2769" s="122">
        <v>0</v>
      </c>
      <c r="I2769" s="122">
        <v>0</v>
      </c>
      <c r="J2769" s="122">
        <v>0</v>
      </c>
      <c r="K2769" s="122">
        <v>0</v>
      </c>
      <c r="L2769" s="122">
        <v>0</v>
      </c>
      <c r="M2769" s="122">
        <v>0</v>
      </c>
      <c r="N2769" s="122">
        <v>0</v>
      </c>
      <c r="O2769" s="122">
        <v>0</v>
      </c>
      <c r="P2769" s="122">
        <v>0</v>
      </c>
      <c r="Q2769" s="122">
        <v>0</v>
      </c>
      <c r="R2769" s="122">
        <v>0</v>
      </c>
      <c r="S2769" s="122">
        <v>0</v>
      </c>
      <c r="T2769" s="122">
        <v>0</v>
      </c>
      <c r="U2769" s="122">
        <v>0</v>
      </c>
      <c r="V2769" s="122">
        <v>0</v>
      </c>
      <c r="W2769" s="122">
        <v>0</v>
      </c>
      <c r="X2769" s="122">
        <v>0</v>
      </c>
      <c r="Y2769" s="122">
        <v>0</v>
      </c>
      <c r="Z2769" s="122">
        <v>0</v>
      </c>
      <c r="AA2769" s="122">
        <v>0</v>
      </c>
      <c r="AB2769" s="122">
        <v>0</v>
      </c>
      <c r="AC2769" s="122">
        <v>0</v>
      </c>
      <c r="AD2769" s="122">
        <v>0</v>
      </c>
      <c r="AE2769" s="122">
        <v>0</v>
      </c>
      <c r="AF2769" s="122">
        <v>0</v>
      </c>
      <c r="AG2769" s="122">
        <v>0</v>
      </c>
      <c r="AH2769" s="122">
        <v>0</v>
      </c>
      <c r="AI2769" s="122">
        <v>0</v>
      </c>
      <c r="AJ2769" s="122">
        <v>0</v>
      </c>
      <c r="AK2769" s="122">
        <v>0</v>
      </c>
      <c r="AL2769" s="122">
        <v>0</v>
      </c>
    </row>
    <row r="2770" spans="1:38" hidden="1" x14ac:dyDescent="0.25">
      <c r="A2770" s="122" t="s">
        <v>1993</v>
      </c>
      <c r="B2770" s="122">
        <v>1</v>
      </c>
      <c r="C2770" s="122" t="s">
        <v>2191</v>
      </c>
      <c r="D2770" s="122" t="s">
        <v>2098</v>
      </c>
      <c r="E2770" s="122">
        <v>51</v>
      </c>
      <c r="F2770" s="122">
        <v>0</v>
      </c>
      <c r="G2770" s="122">
        <v>0</v>
      </c>
      <c r="H2770" s="122">
        <v>0</v>
      </c>
      <c r="I2770" s="122">
        <v>0</v>
      </c>
      <c r="J2770" s="122">
        <v>0</v>
      </c>
      <c r="K2770" s="122">
        <v>0</v>
      </c>
      <c r="L2770" s="122">
        <v>0</v>
      </c>
      <c r="M2770" s="122">
        <v>0</v>
      </c>
      <c r="N2770" s="122">
        <v>0</v>
      </c>
      <c r="O2770" s="122">
        <v>0</v>
      </c>
      <c r="P2770" s="122">
        <v>0</v>
      </c>
      <c r="Q2770" s="122">
        <v>0</v>
      </c>
      <c r="R2770" s="122">
        <v>0</v>
      </c>
      <c r="S2770" s="122">
        <v>0</v>
      </c>
      <c r="T2770" s="122">
        <v>0</v>
      </c>
      <c r="U2770" s="122">
        <v>0</v>
      </c>
      <c r="V2770" s="122">
        <v>0</v>
      </c>
      <c r="W2770" s="122">
        <v>0</v>
      </c>
      <c r="X2770" s="122">
        <v>0</v>
      </c>
      <c r="Y2770" s="122">
        <v>0</v>
      </c>
      <c r="Z2770" s="122">
        <v>0</v>
      </c>
      <c r="AA2770" s="122">
        <v>0</v>
      </c>
      <c r="AB2770" s="122">
        <v>0</v>
      </c>
      <c r="AC2770" s="122">
        <v>0</v>
      </c>
      <c r="AD2770" s="122">
        <v>0</v>
      </c>
      <c r="AE2770" s="122">
        <v>0</v>
      </c>
      <c r="AF2770" s="122">
        <v>0</v>
      </c>
      <c r="AG2770" s="122">
        <v>0</v>
      </c>
      <c r="AH2770" s="122">
        <v>0</v>
      </c>
      <c r="AI2770" s="122">
        <v>0</v>
      </c>
      <c r="AJ2770" s="122">
        <v>0</v>
      </c>
      <c r="AK2770" s="122">
        <v>0</v>
      </c>
      <c r="AL2770" s="122">
        <v>0</v>
      </c>
    </row>
    <row r="2771" spans="1:38" hidden="1" x14ac:dyDescent="0.25">
      <c r="A2771" s="122" t="s">
        <v>1993</v>
      </c>
      <c r="B2771" s="122">
        <v>1</v>
      </c>
      <c r="C2771" s="122" t="s">
        <v>2191</v>
      </c>
      <c r="D2771" s="122" t="s">
        <v>2099</v>
      </c>
      <c r="E2771" s="122">
        <v>51</v>
      </c>
      <c r="F2771" s="122">
        <v>0</v>
      </c>
      <c r="G2771" s="122">
        <v>0</v>
      </c>
      <c r="H2771" s="122">
        <v>0</v>
      </c>
      <c r="I2771" s="122">
        <v>0</v>
      </c>
      <c r="J2771" s="122">
        <v>0</v>
      </c>
      <c r="K2771" s="122">
        <v>0</v>
      </c>
      <c r="L2771" s="122">
        <v>0</v>
      </c>
      <c r="M2771" s="122">
        <v>0</v>
      </c>
      <c r="N2771" s="122">
        <v>0</v>
      </c>
      <c r="O2771" s="122">
        <v>0</v>
      </c>
      <c r="P2771" s="122">
        <v>0</v>
      </c>
      <c r="Q2771" s="122">
        <v>0</v>
      </c>
      <c r="R2771" s="122">
        <v>0</v>
      </c>
      <c r="S2771" s="122">
        <v>0</v>
      </c>
      <c r="T2771" s="122">
        <v>0</v>
      </c>
      <c r="U2771" s="122">
        <v>0</v>
      </c>
      <c r="V2771" s="122">
        <v>0</v>
      </c>
      <c r="W2771" s="122">
        <v>0</v>
      </c>
      <c r="X2771" s="122">
        <v>0</v>
      </c>
      <c r="Y2771" s="122">
        <v>0</v>
      </c>
      <c r="Z2771" s="122">
        <v>0</v>
      </c>
      <c r="AA2771" s="122">
        <v>0</v>
      </c>
      <c r="AB2771" s="122">
        <v>0</v>
      </c>
      <c r="AC2771" s="122">
        <v>0</v>
      </c>
      <c r="AD2771" s="122">
        <v>0</v>
      </c>
      <c r="AE2771" s="122">
        <v>0</v>
      </c>
      <c r="AF2771" s="122">
        <v>0</v>
      </c>
      <c r="AG2771" s="122">
        <v>0</v>
      </c>
      <c r="AH2771" s="122">
        <v>0</v>
      </c>
      <c r="AI2771" s="122">
        <v>0</v>
      </c>
      <c r="AJ2771" s="122">
        <v>0</v>
      </c>
      <c r="AK2771" s="122">
        <v>0</v>
      </c>
      <c r="AL2771" s="122">
        <v>0</v>
      </c>
    </row>
    <row r="2772" spans="1:38" hidden="1" x14ac:dyDescent="0.25">
      <c r="A2772" s="122" t="s">
        <v>1993</v>
      </c>
      <c r="B2772" s="122">
        <v>1</v>
      </c>
      <c r="C2772" s="122" t="s">
        <v>2191</v>
      </c>
      <c r="D2772" s="122" t="s">
        <v>2100</v>
      </c>
      <c r="E2772" s="122">
        <v>51</v>
      </c>
      <c r="F2772" s="122">
        <v>0</v>
      </c>
      <c r="G2772" s="122">
        <v>0</v>
      </c>
      <c r="H2772" s="122">
        <v>0</v>
      </c>
      <c r="I2772" s="122">
        <v>0</v>
      </c>
      <c r="J2772" s="122">
        <v>0</v>
      </c>
      <c r="K2772" s="122">
        <v>0</v>
      </c>
      <c r="L2772" s="122">
        <v>0</v>
      </c>
      <c r="M2772" s="122">
        <v>0</v>
      </c>
      <c r="N2772" s="122">
        <v>0</v>
      </c>
      <c r="O2772" s="122">
        <v>0</v>
      </c>
      <c r="P2772" s="122">
        <v>0</v>
      </c>
      <c r="Q2772" s="122">
        <v>0</v>
      </c>
      <c r="R2772" s="122">
        <v>0</v>
      </c>
      <c r="S2772" s="122">
        <v>0</v>
      </c>
      <c r="T2772" s="122">
        <v>0</v>
      </c>
      <c r="U2772" s="122">
        <v>0</v>
      </c>
      <c r="V2772" s="122">
        <v>0</v>
      </c>
      <c r="W2772" s="122">
        <v>0</v>
      </c>
      <c r="X2772" s="122">
        <v>0</v>
      </c>
      <c r="Y2772" s="122">
        <v>0</v>
      </c>
      <c r="Z2772" s="122">
        <v>0</v>
      </c>
      <c r="AA2772" s="122">
        <v>0</v>
      </c>
      <c r="AB2772" s="122">
        <v>0</v>
      </c>
      <c r="AC2772" s="122">
        <v>0</v>
      </c>
      <c r="AD2772" s="122">
        <v>0</v>
      </c>
      <c r="AE2772" s="122">
        <v>0</v>
      </c>
      <c r="AF2772" s="122">
        <v>0</v>
      </c>
      <c r="AG2772" s="122">
        <v>0</v>
      </c>
      <c r="AH2772" s="122">
        <v>0</v>
      </c>
      <c r="AI2772" s="122">
        <v>0</v>
      </c>
      <c r="AJ2772" s="122">
        <v>0</v>
      </c>
      <c r="AK2772" s="122">
        <v>0</v>
      </c>
      <c r="AL2772" s="122">
        <v>0</v>
      </c>
    </row>
    <row r="2773" spans="1:38" hidden="1" x14ac:dyDescent="0.25">
      <c r="A2773" s="122" t="s">
        <v>1993</v>
      </c>
      <c r="B2773" s="122">
        <v>1</v>
      </c>
      <c r="C2773" s="122" t="s">
        <v>2191</v>
      </c>
      <c r="D2773" s="122" t="s">
        <v>2101</v>
      </c>
      <c r="E2773" s="122">
        <v>51</v>
      </c>
      <c r="F2773" s="122">
        <v>0</v>
      </c>
      <c r="G2773" s="122">
        <v>0</v>
      </c>
      <c r="H2773" s="122">
        <v>0</v>
      </c>
      <c r="I2773" s="122">
        <v>0</v>
      </c>
      <c r="J2773" s="122">
        <v>0</v>
      </c>
      <c r="K2773" s="122">
        <v>0</v>
      </c>
      <c r="L2773" s="122">
        <v>0</v>
      </c>
      <c r="M2773" s="122">
        <v>0</v>
      </c>
      <c r="N2773" s="122">
        <v>0</v>
      </c>
      <c r="O2773" s="122">
        <v>0</v>
      </c>
      <c r="P2773" s="122">
        <v>0</v>
      </c>
      <c r="Q2773" s="122">
        <v>0</v>
      </c>
      <c r="R2773" s="122">
        <v>0</v>
      </c>
      <c r="S2773" s="122">
        <v>0</v>
      </c>
      <c r="T2773" s="122">
        <v>0</v>
      </c>
      <c r="U2773" s="122">
        <v>0</v>
      </c>
      <c r="V2773" s="122">
        <v>0</v>
      </c>
      <c r="W2773" s="122">
        <v>0</v>
      </c>
      <c r="X2773" s="122">
        <v>0</v>
      </c>
      <c r="Y2773" s="122">
        <v>0</v>
      </c>
      <c r="Z2773" s="122">
        <v>0</v>
      </c>
      <c r="AA2773" s="122">
        <v>0</v>
      </c>
      <c r="AB2773" s="122">
        <v>0</v>
      </c>
      <c r="AC2773" s="122">
        <v>0</v>
      </c>
      <c r="AD2773" s="122">
        <v>0</v>
      </c>
      <c r="AE2773" s="122">
        <v>0</v>
      </c>
      <c r="AF2773" s="122">
        <v>0</v>
      </c>
      <c r="AG2773" s="122">
        <v>0</v>
      </c>
      <c r="AH2773" s="122">
        <v>0</v>
      </c>
      <c r="AI2773" s="122">
        <v>0</v>
      </c>
      <c r="AJ2773" s="122">
        <v>0</v>
      </c>
      <c r="AK2773" s="122">
        <v>0</v>
      </c>
      <c r="AL2773" s="122">
        <v>0</v>
      </c>
    </row>
    <row r="2774" spans="1:38" hidden="1" x14ac:dyDescent="0.25">
      <c r="A2774" s="122" t="s">
        <v>1993</v>
      </c>
      <c r="B2774" s="122">
        <v>1</v>
      </c>
      <c r="C2774" s="122" t="s">
        <v>2191</v>
      </c>
      <c r="D2774" s="122" t="s">
        <v>2135</v>
      </c>
      <c r="E2774" s="122">
        <v>51</v>
      </c>
      <c r="F2774" s="122">
        <v>0</v>
      </c>
      <c r="G2774" s="122">
        <v>0</v>
      </c>
      <c r="H2774" s="122">
        <v>0</v>
      </c>
      <c r="I2774" s="122">
        <v>0</v>
      </c>
      <c r="J2774" s="122">
        <v>0</v>
      </c>
      <c r="K2774" s="122">
        <v>0</v>
      </c>
      <c r="L2774" s="122">
        <v>0</v>
      </c>
      <c r="M2774" s="122">
        <v>0</v>
      </c>
      <c r="N2774" s="122">
        <v>0</v>
      </c>
      <c r="O2774" s="122">
        <v>0</v>
      </c>
      <c r="P2774" s="122">
        <v>0</v>
      </c>
      <c r="Q2774" s="122">
        <v>0</v>
      </c>
      <c r="R2774" s="122">
        <v>0</v>
      </c>
      <c r="S2774" s="122">
        <v>0</v>
      </c>
      <c r="T2774" s="122">
        <v>0</v>
      </c>
      <c r="U2774" s="122">
        <v>0</v>
      </c>
      <c r="V2774" s="122">
        <v>0</v>
      </c>
      <c r="W2774" s="122">
        <v>0</v>
      </c>
      <c r="X2774" s="122">
        <v>0</v>
      </c>
      <c r="Y2774" s="122">
        <v>0</v>
      </c>
      <c r="Z2774" s="122">
        <v>0</v>
      </c>
      <c r="AA2774" s="122">
        <v>0</v>
      </c>
      <c r="AB2774" s="122">
        <v>0</v>
      </c>
      <c r="AC2774" s="122">
        <v>0</v>
      </c>
      <c r="AD2774" s="122">
        <v>0</v>
      </c>
      <c r="AE2774" s="122">
        <v>0</v>
      </c>
      <c r="AF2774" s="122">
        <v>0</v>
      </c>
      <c r="AG2774" s="122">
        <v>0</v>
      </c>
      <c r="AH2774" s="122">
        <v>0</v>
      </c>
      <c r="AI2774" s="122">
        <v>0</v>
      </c>
      <c r="AJ2774" s="122">
        <v>0</v>
      </c>
      <c r="AK2774" s="122">
        <v>0</v>
      </c>
      <c r="AL2774" s="122">
        <v>0</v>
      </c>
    </row>
    <row r="2775" spans="1:38" hidden="1" x14ac:dyDescent="0.25">
      <c r="A2775" s="122" t="s">
        <v>1993</v>
      </c>
      <c r="B2775" s="122">
        <v>1</v>
      </c>
      <c r="C2775" s="122" t="s">
        <v>2191</v>
      </c>
      <c r="D2775" s="122" t="s">
        <v>2102</v>
      </c>
      <c r="E2775" s="122">
        <v>51</v>
      </c>
      <c r="F2775" s="122">
        <v>0</v>
      </c>
      <c r="G2775" s="122">
        <v>0</v>
      </c>
      <c r="H2775" s="122">
        <v>0</v>
      </c>
      <c r="I2775" s="122">
        <v>0</v>
      </c>
      <c r="J2775" s="122">
        <v>0</v>
      </c>
      <c r="K2775" s="122">
        <v>0</v>
      </c>
      <c r="L2775" s="122">
        <v>0</v>
      </c>
      <c r="M2775" s="122">
        <v>0</v>
      </c>
      <c r="N2775" s="122">
        <v>0</v>
      </c>
      <c r="O2775" s="122">
        <v>0</v>
      </c>
      <c r="P2775" s="122">
        <v>0</v>
      </c>
      <c r="Q2775" s="122">
        <v>0</v>
      </c>
      <c r="R2775" s="122">
        <v>0</v>
      </c>
      <c r="S2775" s="122">
        <v>0</v>
      </c>
      <c r="T2775" s="122">
        <v>0</v>
      </c>
      <c r="U2775" s="122">
        <v>0</v>
      </c>
      <c r="V2775" s="122">
        <v>0</v>
      </c>
      <c r="W2775" s="122">
        <v>0</v>
      </c>
      <c r="X2775" s="122">
        <v>0</v>
      </c>
      <c r="Y2775" s="122">
        <v>0</v>
      </c>
      <c r="Z2775" s="122">
        <v>0</v>
      </c>
      <c r="AA2775" s="122">
        <v>0</v>
      </c>
      <c r="AB2775" s="122">
        <v>0</v>
      </c>
      <c r="AC2775" s="122">
        <v>0</v>
      </c>
      <c r="AD2775" s="122">
        <v>0</v>
      </c>
      <c r="AE2775" s="122">
        <v>0</v>
      </c>
      <c r="AF2775" s="122">
        <v>0</v>
      </c>
      <c r="AG2775" s="122">
        <v>0</v>
      </c>
      <c r="AH2775" s="122">
        <v>0</v>
      </c>
      <c r="AI2775" s="122">
        <v>0</v>
      </c>
      <c r="AJ2775" s="122">
        <v>0</v>
      </c>
      <c r="AK2775" s="122">
        <v>0</v>
      </c>
      <c r="AL2775" s="122">
        <v>0</v>
      </c>
    </row>
    <row r="2776" spans="1:38" hidden="1" x14ac:dyDescent="0.25">
      <c r="A2776" s="122" t="s">
        <v>1993</v>
      </c>
      <c r="B2776" s="122">
        <v>1</v>
      </c>
      <c r="C2776" s="122" t="s">
        <v>2191</v>
      </c>
      <c r="D2776" s="122" t="s">
        <v>2103</v>
      </c>
      <c r="E2776" s="122">
        <v>51</v>
      </c>
      <c r="F2776" s="122">
        <v>0</v>
      </c>
      <c r="G2776" s="122">
        <v>0</v>
      </c>
      <c r="H2776" s="122">
        <v>0</v>
      </c>
      <c r="I2776" s="122">
        <v>0</v>
      </c>
      <c r="J2776" s="122">
        <v>0</v>
      </c>
      <c r="K2776" s="122">
        <v>0</v>
      </c>
      <c r="L2776" s="122">
        <v>0</v>
      </c>
      <c r="M2776" s="122">
        <v>0</v>
      </c>
      <c r="N2776" s="122">
        <v>0</v>
      </c>
      <c r="O2776" s="122">
        <v>0</v>
      </c>
      <c r="P2776" s="122">
        <v>0</v>
      </c>
      <c r="Q2776" s="122">
        <v>0</v>
      </c>
      <c r="R2776" s="122">
        <v>0</v>
      </c>
      <c r="S2776" s="122">
        <v>0</v>
      </c>
      <c r="T2776" s="122">
        <v>0</v>
      </c>
      <c r="U2776" s="122">
        <v>0</v>
      </c>
      <c r="V2776" s="122">
        <v>0</v>
      </c>
      <c r="W2776" s="122">
        <v>0</v>
      </c>
      <c r="X2776" s="122">
        <v>0</v>
      </c>
      <c r="Y2776" s="122">
        <v>0</v>
      </c>
      <c r="Z2776" s="122">
        <v>0</v>
      </c>
      <c r="AA2776" s="122">
        <v>0</v>
      </c>
      <c r="AB2776" s="122">
        <v>0</v>
      </c>
      <c r="AC2776" s="122">
        <v>0</v>
      </c>
      <c r="AD2776" s="122">
        <v>0</v>
      </c>
      <c r="AE2776" s="122">
        <v>0</v>
      </c>
      <c r="AF2776" s="122">
        <v>0</v>
      </c>
      <c r="AG2776" s="122">
        <v>0</v>
      </c>
      <c r="AH2776" s="122">
        <v>0</v>
      </c>
      <c r="AI2776" s="122">
        <v>0</v>
      </c>
      <c r="AJ2776" s="122">
        <v>0</v>
      </c>
      <c r="AK2776" s="122">
        <v>0</v>
      </c>
      <c r="AL2776" s="122">
        <v>0</v>
      </c>
    </row>
    <row r="2777" spans="1:38" hidden="1" x14ac:dyDescent="0.25">
      <c r="A2777" s="122" t="s">
        <v>1993</v>
      </c>
      <c r="B2777" s="122">
        <v>1</v>
      </c>
      <c r="C2777" s="122" t="s">
        <v>2191</v>
      </c>
      <c r="D2777" s="122" t="s">
        <v>2104</v>
      </c>
      <c r="E2777" s="122">
        <v>51</v>
      </c>
      <c r="F2777" s="122">
        <v>0</v>
      </c>
      <c r="G2777" s="122">
        <v>0</v>
      </c>
      <c r="H2777" s="122">
        <v>0</v>
      </c>
      <c r="I2777" s="122">
        <v>0</v>
      </c>
      <c r="J2777" s="122">
        <v>0</v>
      </c>
      <c r="K2777" s="122">
        <v>0</v>
      </c>
      <c r="L2777" s="122">
        <v>0</v>
      </c>
      <c r="M2777" s="122">
        <v>0</v>
      </c>
      <c r="N2777" s="122">
        <v>0</v>
      </c>
      <c r="O2777" s="122">
        <v>0</v>
      </c>
      <c r="P2777" s="122">
        <v>0</v>
      </c>
      <c r="Q2777" s="122">
        <v>0</v>
      </c>
      <c r="R2777" s="122">
        <v>0</v>
      </c>
      <c r="S2777" s="122">
        <v>0</v>
      </c>
      <c r="T2777" s="122">
        <v>0</v>
      </c>
      <c r="U2777" s="122">
        <v>0</v>
      </c>
      <c r="V2777" s="122">
        <v>0</v>
      </c>
      <c r="W2777" s="122">
        <v>0</v>
      </c>
      <c r="X2777" s="122">
        <v>0</v>
      </c>
      <c r="Y2777" s="122">
        <v>0</v>
      </c>
      <c r="Z2777" s="122">
        <v>0</v>
      </c>
      <c r="AA2777" s="122">
        <v>0</v>
      </c>
      <c r="AB2777" s="122">
        <v>0</v>
      </c>
      <c r="AC2777" s="122">
        <v>0</v>
      </c>
      <c r="AD2777" s="122">
        <v>0</v>
      </c>
      <c r="AE2777" s="122">
        <v>0</v>
      </c>
      <c r="AF2777" s="122">
        <v>0</v>
      </c>
      <c r="AG2777" s="122">
        <v>0</v>
      </c>
      <c r="AH2777" s="122">
        <v>0</v>
      </c>
      <c r="AI2777" s="122">
        <v>0</v>
      </c>
      <c r="AJ2777" s="122">
        <v>0</v>
      </c>
      <c r="AK2777" s="122">
        <v>0</v>
      </c>
      <c r="AL2777" s="122">
        <v>0</v>
      </c>
    </row>
    <row r="2778" spans="1:38" hidden="1" x14ac:dyDescent="0.25">
      <c r="A2778" s="122" t="s">
        <v>1993</v>
      </c>
      <c r="B2778" s="122">
        <v>1</v>
      </c>
      <c r="C2778" s="122" t="s">
        <v>2191</v>
      </c>
      <c r="D2778" s="122" t="s">
        <v>2105</v>
      </c>
      <c r="E2778" s="122">
        <v>51</v>
      </c>
      <c r="F2778" s="122">
        <v>0</v>
      </c>
      <c r="G2778" s="122">
        <v>0</v>
      </c>
      <c r="H2778" s="122">
        <v>0</v>
      </c>
      <c r="I2778" s="122">
        <v>0</v>
      </c>
      <c r="J2778" s="122">
        <v>0</v>
      </c>
      <c r="K2778" s="122">
        <v>0</v>
      </c>
      <c r="L2778" s="122">
        <v>0</v>
      </c>
      <c r="M2778" s="122">
        <v>0</v>
      </c>
      <c r="N2778" s="122">
        <v>0</v>
      </c>
      <c r="O2778" s="122">
        <v>0</v>
      </c>
      <c r="P2778" s="122">
        <v>0</v>
      </c>
      <c r="Q2778" s="122">
        <v>0</v>
      </c>
      <c r="R2778" s="122">
        <v>0</v>
      </c>
      <c r="S2778" s="122">
        <v>0</v>
      </c>
      <c r="T2778" s="122">
        <v>0</v>
      </c>
      <c r="U2778" s="122">
        <v>0</v>
      </c>
      <c r="V2778" s="122">
        <v>0</v>
      </c>
      <c r="W2778" s="122">
        <v>0</v>
      </c>
      <c r="X2778" s="122">
        <v>0</v>
      </c>
      <c r="Y2778" s="122">
        <v>0</v>
      </c>
      <c r="Z2778" s="122">
        <v>0</v>
      </c>
      <c r="AA2778" s="122">
        <v>0</v>
      </c>
      <c r="AB2778" s="122">
        <v>0</v>
      </c>
      <c r="AC2778" s="122">
        <v>0</v>
      </c>
      <c r="AD2778" s="122">
        <v>0</v>
      </c>
      <c r="AE2778" s="122">
        <v>0</v>
      </c>
      <c r="AF2778" s="122">
        <v>0</v>
      </c>
      <c r="AG2778" s="122">
        <v>0</v>
      </c>
      <c r="AH2778" s="122">
        <v>0</v>
      </c>
      <c r="AI2778" s="122">
        <v>0</v>
      </c>
      <c r="AJ2778" s="122">
        <v>0</v>
      </c>
      <c r="AK2778" s="122">
        <v>0</v>
      </c>
      <c r="AL2778" s="122">
        <v>0</v>
      </c>
    </row>
    <row r="2779" spans="1:38" hidden="1" x14ac:dyDescent="0.25">
      <c r="A2779" s="122" t="s">
        <v>1993</v>
      </c>
      <c r="B2779" s="122">
        <v>1</v>
      </c>
      <c r="C2779" s="122" t="s">
        <v>2191</v>
      </c>
      <c r="D2779" s="122" t="s">
        <v>475</v>
      </c>
      <c r="E2779" s="122">
        <v>51</v>
      </c>
      <c r="F2779" s="122">
        <v>0</v>
      </c>
      <c r="G2779" s="122">
        <v>0</v>
      </c>
      <c r="H2779" s="122">
        <v>0</v>
      </c>
      <c r="I2779" s="122">
        <v>0</v>
      </c>
      <c r="J2779" s="122">
        <v>0</v>
      </c>
      <c r="K2779" s="122">
        <v>0</v>
      </c>
      <c r="L2779" s="122">
        <v>0</v>
      </c>
      <c r="M2779" s="122">
        <v>0</v>
      </c>
      <c r="N2779" s="122">
        <v>0</v>
      </c>
      <c r="O2779" s="122">
        <v>0</v>
      </c>
      <c r="P2779" s="122">
        <v>0</v>
      </c>
      <c r="Q2779" s="122">
        <v>0</v>
      </c>
      <c r="R2779" s="122">
        <v>0</v>
      </c>
      <c r="S2779" s="122">
        <v>0</v>
      </c>
      <c r="T2779" s="122">
        <v>0</v>
      </c>
      <c r="U2779" s="122">
        <v>0</v>
      </c>
      <c r="V2779" s="122">
        <v>0</v>
      </c>
      <c r="W2779" s="122">
        <v>0</v>
      </c>
      <c r="X2779" s="122">
        <v>0</v>
      </c>
      <c r="Y2779" s="122">
        <v>0</v>
      </c>
      <c r="Z2779" s="122">
        <v>0</v>
      </c>
      <c r="AA2779" s="122">
        <v>0</v>
      </c>
      <c r="AB2779" s="122">
        <v>0</v>
      </c>
      <c r="AC2779" s="122">
        <v>0</v>
      </c>
      <c r="AD2779" s="122">
        <v>0</v>
      </c>
      <c r="AE2779" s="122">
        <v>0</v>
      </c>
      <c r="AF2779" s="122">
        <v>0</v>
      </c>
      <c r="AG2779" s="122">
        <v>0</v>
      </c>
      <c r="AH2779" s="122">
        <v>0</v>
      </c>
      <c r="AI2779" s="122">
        <v>0</v>
      </c>
      <c r="AJ2779" s="122">
        <v>0</v>
      </c>
      <c r="AK2779" s="122">
        <v>0</v>
      </c>
      <c r="AL2779" s="122">
        <v>0</v>
      </c>
    </row>
    <row r="2780" spans="1:38" hidden="1" x14ac:dyDescent="0.25">
      <c r="A2780" s="122" t="s">
        <v>1993</v>
      </c>
      <c r="B2780" s="122">
        <v>1</v>
      </c>
      <c r="C2780" s="122" t="s">
        <v>2191</v>
      </c>
      <c r="D2780" s="122" t="s">
        <v>2106</v>
      </c>
      <c r="E2780" s="122">
        <v>51</v>
      </c>
      <c r="F2780" s="122">
        <v>0</v>
      </c>
      <c r="G2780" s="122">
        <v>0</v>
      </c>
      <c r="H2780" s="122">
        <v>0</v>
      </c>
      <c r="I2780" s="122">
        <v>0</v>
      </c>
      <c r="J2780" s="122">
        <v>0</v>
      </c>
      <c r="K2780" s="122">
        <v>0</v>
      </c>
      <c r="L2780" s="122">
        <v>0</v>
      </c>
      <c r="M2780" s="122">
        <v>0</v>
      </c>
      <c r="N2780" s="122">
        <v>0</v>
      </c>
      <c r="O2780" s="122">
        <v>0</v>
      </c>
      <c r="P2780" s="122">
        <v>0</v>
      </c>
      <c r="Q2780" s="122">
        <v>0</v>
      </c>
      <c r="R2780" s="122">
        <v>0</v>
      </c>
      <c r="S2780" s="122">
        <v>0</v>
      </c>
      <c r="T2780" s="122">
        <v>0</v>
      </c>
      <c r="U2780" s="122">
        <v>0</v>
      </c>
      <c r="V2780" s="122">
        <v>0</v>
      </c>
      <c r="W2780" s="122">
        <v>0</v>
      </c>
      <c r="X2780" s="122">
        <v>0</v>
      </c>
      <c r="Y2780" s="122">
        <v>0</v>
      </c>
      <c r="Z2780" s="122">
        <v>0</v>
      </c>
      <c r="AA2780" s="122">
        <v>0</v>
      </c>
      <c r="AB2780" s="122">
        <v>0</v>
      </c>
      <c r="AC2780" s="122">
        <v>0</v>
      </c>
      <c r="AD2780" s="122">
        <v>0</v>
      </c>
      <c r="AE2780" s="122">
        <v>0</v>
      </c>
      <c r="AF2780" s="122">
        <v>0</v>
      </c>
      <c r="AG2780" s="122">
        <v>0</v>
      </c>
      <c r="AH2780" s="122">
        <v>0</v>
      </c>
      <c r="AI2780" s="122">
        <v>0</v>
      </c>
      <c r="AJ2780" s="122">
        <v>0</v>
      </c>
      <c r="AK2780" s="122">
        <v>0</v>
      </c>
      <c r="AL2780" s="122">
        <v>0</v>
      </c>
    </row>
    <row r="2781" spans="1:38" hidden="1" x14ac:dyDescent="0.25">
      <c r="A2781" s="122" t="s">
        <v>1993</v>
      </c>
      <c r="B2781" s="122">
        <v>1</v>
      </c>
      <c r="C2781" s="122" t="s">
        <v>2191</v>
      </c>
      <c r="D2781" s="122" t="s">
        <v>2107</v>
      </c>
      <c r="E2781" s="122">
        <v>51</v>
      </c>
      <c r="F2781" s="122">
        <v>0</v>
      </c>
      <c r="G2781" s="122">
        <v>0</v>
      </c>
      <c r="H2781" s="122">
        <v>0</v>
      </c>
      <c r="I2781" s="122">
        <v>0</v>
      </c>
      <c r="J2781" s="122">
        <v>0</v>
      </c>
      <c r="K2781" s="122">
        <v>0</v>
      </c>
      <c r="L2781" s="122">
        <v>0</v>
      </c>
      <c r="M2781" s="122">
        <v>0</v>
      </c>
      <c r="N2781" s="122">
        <v>0</v>
      </c>
      <c r="O2781" s="122">
        <v>0</v>
      </c>
      <c r="P2781" s="122">
        <v>0</v>
      </c>
      <c r="Q2781" s="122">
        <v>0</v>
      </c>
      <c r="R2781" s="122">
        <v>0</v>
      </c>
      <c r="S2781" s="122">
        <v>0</v>
      </c>
      <c r="T2781" s="122">
        <v>0</v>
      </c>
      <c r="U2781" s="122">
        <v>0</v>
      </c>
      <c r="V2781" s="122">
        <v>0</v>
      </c>
      <c r="W2781" s="122">
        <v>0</v>
      </c>
      <c r="X2781" s="122">
        <v>0</v>
      </c>
      <c r="Y2781" s="122">
        <v>0</v>
      </c>
      <c r="Z2781" s="122">
        <v>0</v>
      </c>
      <c r="AA2781" s="122">
        <v>0</v>
      </c>
      <c r="AB2781" s="122">
        <v>0</v>
      </c>
      <c r="AC2781" s="122">
        <v>0</v>
      </c>
      <c r="AD2781" s="122">
        <v>0</v>
      </c>
      <c r="AE2781" s="122">
        <v>0</v>
      </c>
      <c r="AF2781" s="122">
        <v>0</v>
      </c>
      <c r="AG2781" s="122">
        <v>0</v>
      </c>
      <c r="AH2781" s="122">
        <v>0</v>
      </c>
      <c r="AI2781" s="122">
        <v>0</v>
      </c>
      <c r="AJ2781" s="122">
        <v>0</v>
      </c>
      <c r="AK2781" s="122">
        <v>0</v>
      </c>
      <c r="AL2781" s="122">
        <v>0</v>
      </c>
    </row>
    <row r="2782" spans="1:38" hidden="1" x14ac:dyDescent="0.25">
      <c r="A2782" s="122" t="s">
        <v>1993</v>
      </c>
      <c r="B2782" s="122">
        <v>1</v>
      </c>
      <c r="C2782" s="122" t="s">
        <v>2191</v>
      </c>
      <c r="D2782" s="122" t="s">
        <v>2108</v>
      </c>
      <c r="E2782" s="122">
        <v>51</v>
      </c>
      <c r="F2782" s="122">
        <v>0</v>
      </c>
      <c r="G2782" s="122">
        <v>0</v>
      </c>
      <c r="H2782" s="122">
        <v>0</v>
      </c>
      <c r="I2782" s="122">
        <v>0</v>
      </c>
      <c r="J2782" s="122">
        <v>0</v>
      </c>
      <c r="K2782" s="122">
        <v>0</v>
      </c>
      <c r="L2782" s="122">
        <v>0</v>
      </c>
      <c r="M2782" s="122">
        <v>0</v>
      </c>
      <c r="N2782" s="122">
        <v>0</v>
      </c>
      <c r="O2782" s="122">
        <v>0</v>
      </c>
      <c r="P2782" s="122">
        <v>0</v>
      </c>
      <c r="Q2782" s="122">
        <v>0</v>
      </c>
      <c r="R2782" s="122">
        <v>0</v>
      </c>
      <c r="S2782" s="122">
        <v>0</v>
      </c>
      <c r="T2782" s="122">
        <v>0</v>
      </c>
      <c r="U2782" s="122">
        <v>0</v>
      </c>
      <c r="V2782" s="122">
        <v>0</v>
      </c>
      <c r="W2782" s="122">
        <v>0</v>
      </c>
      <c r="X2782" s="122">
        <v>0</v>
      </c>
      <c r="Y2782" s="122">
        <v>0</v>
      </c>
      <c r="Z2782" s="122">
        <v>0</v>
      </c>
      <c r="AA2782" s="122">
        <v>0</v>
      </c>
      <c r="AB2782" s="122">
        <v>0</v>
      </c>
      <c r="AC2782" s="122">
        <v>0</v>
      </c>
      <c r="AD2782" s="122">
        <v>0</v>
      </c>
      <c r="AE2782" s="122">
        <v>0</v>
      </c>
      <c r="AF2782" s="122">
        <v>0</v>
      </c>
      <c r="AG2782" s="122">
        <v>0</v>
      </c>
      <c r="AH2782" s="122">
        <v>0</v>
      </c>
      <c r="AI2782" s="122">
        <v>0</v>
      </c>
      <c r="AJ2782" s="122">
        <v>0</v>
      </c>
      <c r="AK2782" s="122">
        <v>0</v>
      </c>
      <c r="AL2782" s="122">
        <v>0</v>
      </c>
    </row>
    <row r="2783" spans="1:38" hidden="1" x14ac:dyDescent="0.25">
      <c r="A2783" s="122" t="s">
        <v>1993</v>
      </c>
      <c r="B2783" s="122">
        <v>1</v>
      </c>
      <c r="C2783" s="122" t="s">
        <v>2191</v>
      </c>
      <c r="D2783" s="122" t="s">
        <v>2109</v>
      </c>
      <c r="E2783" s="122">
        <v>51</v>
      </c>
      <c r="F2783" s="122">
        <v>0</v>
      </c>
      <c r="G2783" s="122">
        <v>0</v>
      </c>
      <c r="H2783" s="122">
        <v>0</v>
      </c>
      <c r="I2783" s="122">
        <v>0</v>
      </c>
      <c r="J2783" s="122">
        <v>0</v>
      </c>
      <c r="K2783" s="122">
        <v>0</v>
      </c>
      <c r="L2783" s="122">
        <v>0</v>
      </c>
      <c r="M2783" s="122">
        <v>0</v>
      </c>
      <c r="N2783" s="122">
        <v>0</v>
      </c>
      <c r="O2783" s="122">
        <v>0</v>
      </c>
      <c r="P2783" s="122">
        <v>0</v>
      </c>
      <c r="Q2783" s="122">
        <v>0</v>
      </c>
      <c r="R2783" s="122">
        <v>0</v>
      </c>
      <c r="S2783" s="122">
        <v>0</v>
      </c>
      <c r="T2783" s="122">
        <v>0</v>
      </c>
      <c r="U2783" s="122">
        <v>0</v>
      </c>
      <c r="V2783" s="122">
        <v>0</v>
      </c>
      <c r="W2783" s="122">
        <v>0</v>
      </c>
      <c r="X2783" s="122">
        <v>0</v>
      </c>
      <c r="Y2783" s="122">
        <v>0</v>
      </c>
      <c r="Z2783" s="122">
        <v>0</v>
      </c>
      <c r="AA2783" s="122">
        <v>0</v>
      </c>
      <c r="AB2783" s="122">
        <v>0</v>
      </c>
      <c r="AC2783" s="122">
        <v>0</v>
      </c>
      <c r="AD2783" s="122">
        <v>0</v>
      </c>
      <c r="AE2783" s="122">
        <v>0</v>
      </c>
      <c r="AF2783" s="122">
        <v>0</v>
      </c>
      <c r="AG2783" s="122">
        <v>0</v>
      </c>
      <c r="AH2783" s="122">
        <v>0</v>
      </c>
      <c r="AI2783" s="122">
        <v>0</v>
      </c>
      <c r="AJ2783" s="122">
        <v>0</v>
      </c>
      <c r="AK2783" s="122">
        <v>0</v>
      </c>
      <c r="AL2783" s="122">
        <v>0</v>
      </c>
    </row>
    <row r="2784" spans="1:38" hidden="1" x14ac:dyDescent="0.25">
      <c r="A2784" s="122" t="s">
        <v>1993</v>
      </c>
      <c r="B2784" s="122">
        <v>1</v>
      </c>
      <c r="C2784" s="122" t="s">
        <v>2191</v>
      </c>
      <c r="D2784" s="122" t="s">
        <v>2110</v>
      </c>
      <c r="E2784" s="122">
        <v>51</v>
      </c>
      <c r="F2784" s="122">
        <v>0</v>
      </c>
      <c r="G2784" s="122">
        <v>0</v>
      </c>
      <c r="H2784" s="122">
        <v>0</v>
      </c>
      <c r="I2784" s="122">
        <v>0</v>
      </c>
      <c r="J2784" s="122">
        <v>0</v>
      </c>
      <c r="K2784" s="122">
        <v>0</v>
      </c>
      <c r="L2784" s="122">
        <v>0</v>
      </c>
      <c r="M2784" s="122">
        <v>0</v>
      </c>
      <c r="N2784" s="122">
        <v>0</v>
      </c>
      <c r="O2784" s="122">
        <v>0</v>
      </c>
      <c r="P2784" s="122">
        <v>0</v>
      </c>
      <c r="Q2784" s="122">
        <v>0</v>
      </c>
      <c r="R2784" s="122">
        <v>0</v>
      </c>
      <c r="S2784" s="122">
        <v>0</v>
      </c>
      <c r="T2784" s="122">
        <v>0</v>
      </c>
      <c r="U2784" s="122">
        <v>0</v>
      </c>
      <c r="V2784" s="122">
        <v>0</v>
      </c>
      <c r="W2784" s="122">
        <v>0</v>
      </c>
      <c r="X2784" s="122">
        <v>0</v>
      </c>
      <c r="Y2784" s="122">
        <v>0</v>
      </c>
      <c r="Z2784" s="122">
        <v>0</v>
      </c>
      <c r="AA2784" s="122">
        <v>0</v>
      </c>
      <c r="AB2784" s="122">
        <v>0</v>
      </c>
      <c r="AC2784" s="122">
        <v>0</v>
      </c>
      <c r="AD2784" s="122">
        <v>0</v>
      </c>
      <c r="AE2784" s="122">
        <v>0</v>
      </c>
      <c r="AF2784" s="122">
        <v>0</v>
      </c>
      <c r="AG2784" s="122">
        <v>0</v>
      </c>
      <c r="AH2784" s="122">
        <v>0</v>
      </c>
      <c r="AI2784" s="122">
        <v>0</v>
      </c>
      <c r="AJ2784" s="122">
        <v>0</v>
      </c>
      <c r="AK2784" s="122">
        <v>0</v>
      </c>
      <c r="AL2784" s="122">
        <v>0</v>
      </c>
    </row>
    <row r="2785" spans="1:38" hidden="1" x14ac:dyDescent="0.25">
      <c r="A2785" s="122" t="s">
        <v>1993</v>
      </c>
      <c r="B2785" s="122">
        <v>1</v>
      </c>
      <c r="C2785" s="122" t="s">
        <v>2191</v>
      </c>
      <c r="D2785" s="122" t="s">
        <v>2111</v>
      </c>
      <c r="E2785" s="122">
        <v>51</v>
      </c>
      <c r="F2785" s="122">
        <v>7.686124964E-4</v>
      </c>
      <c r="G2785" s="122">
        <v>7.5291495999999999E-4</v>
      </c>
      <c r="H2785" s="122">
        <v>8.0432130799999995E-4</v>
      </c>
      <c r="I2785" s="122">
        <v>7.1341983720000005E-4</v>
      </c>
      <c r="J2785" s="122">
        <v>8.7453486120000004E-4</v>
      </c>
      <c r="K2785" s="122">
        <v>9.121492632E-4</v>
      </c>
      <c r="L2785" s="122">
        <v>9.2146415200000003E-4</v>
      </c>
      <c r="M2785" s="122">
        <v>8.6060234399999995E-4</v>
      </c>
      <c r="N2785" s="122">
        <v>7.800829008E-4</v>
      </c>
      <c r="O2785" s="122">
        <v>7.800829008E-4</v>
      </c>
      <c r="P2785" s="122">
        <v>8.5450777160000005E-4</v>
      </c>
      <c r="Q2785" s="122">
        <v>7.4320369199999995E-4</v>
      </c>
      <c r="R2785" s="122">
        <v>7.1531566399999995E-4</v>
      </c>
      <c r="S2785" s="122">
        <v>7.8219158639999996E-4</v>
      </c>
      <c r="T2785" s="122">
        <v>8.0541778240000004E-4</v>
      </c>
      <c r="U2785" s="122">
        <v>8.1125333239999995E-4</v>
      </c>
      <c r="V2785" s="122">
        <v>8.5678703880000002E-4</v>
      </c>
      <c r="W2785" s="122">
        <v>8.8078443880000004E-4</v>
      </c>
      <c r="X2785" s="122">
        <v>7.1816793999999995E-4</v>
      </c>
      <c r="Y2785" s="122">
        <v>6.2923264319999996E-4</v>
      </c>
      <c r="Z2785" s="122">
        <v>8.0032854159999998E-4</v>
      </c>
      <c r="AA2785" s="122">
        <v>6.9101778479999999E-4</v>
      </c>
      <c r="AB2785" s="122">
        <v>7.990916556E-4</v>
      </c>
      <c r="AC2785" s="122">
        <v>6.577763584E-4</v>
      </c>
      <c r="AD2785" s="122">
        <v>6.7001405800000001E-4</v>
      </c>
      <c r="AE2785" s="122">
        <v>6.4247923320000005E-4</v>
      </c>
      <c r="AF2785" s="122">
        <v>5.8435016080000002E-4</v>
      </c>
      <c r="AG2785" s="122">
        <v>6.3636038199999998E-4</v>
      </c>
      <c r="AH2785" s="122">
        <v>7.6485622919999997E-4</v>
      </c>
      <c r="AI2785" s="122">
        <v>6.0576613440000001E-4</v>
      </c>
      <c r="AJ2785" s="122">
        <v>1.6055424027999999E-3</v>
      </c>
      <c r="AK2785" s="122">
        <v>4.1698739824E-3</v>
      </c>
      <c r="AL2785" s="122">
        <v>0</v>
      </c>
    </row>
    <row r="2786" spans="1:38" hidden="1" x14ac:dyDescent="0.25">
      <c r="A2786" s="122" t="s">
        <v>1993</v>
      </c>
      <c r="B2786" s="122">
        <v>1</v>
      </c>
      <c r="C2786" s="122" t="s">
        <v>2191</v>
      </c>
      <c r="D2786" s="122" t="s">
        <v>2112</v>
      </c>
      <c r="E2786" s="122">
        <v>51</v>
      </c>
      <c r="F2786" s="122">
        <v>0</v>
      </c>
      <c r="G2786" s="122">
        <v>0</v>
      </c>
      <c r="H2786" s="122">
        <v>0</v>
      </c>
      <c r="I2786" s="122">
        <v>0</v>
      </c>
      <c r="J2786" s="122">
        <v>0</v>
      </c>
      <c r="K2786" s="122">
        <v>6.4835555568000004E-3</v>
      </c>
      <c r="L2786" s="122">
        <v>6.1495148932000001E-3</v>
      </c>
      <c r="M2786" s="122">
        <v>6.5328583543999997E-3</v>
      </c>
      <c r="N2786" s="122">
        <v>6.2467735315999999E-3</v>
      </c>
      <c r="O2786" s="122">
        <v>7.3140918172000004E-3</v>
      </c>
      <c r="P2786" s="122">
        <v>6.9054584676000001E-3</v>
      </c>
      <c r="Q2786" s="122">
        <v>5.9911111119999999E-3</v>
      </c>
      <c r="R2786" s="122">
        <v>6.8647763464000002E-3</v>
      </c>
      <c r="S2786" s="122">
        <v>6.7936272235999996E-3</v>
      </c>
      <c r="T2786" s="122">
        <v>7.2394041719999998E-3</v>
      </c>
      <c r="U2786" s="122">
        <v>5.0651685391999999E-3</v>
      </c>
      <c r="V2786" s="122">
        <v>6.1973735208000003E-3</v>
      </c>
      <c r="W2786" s="122">
        <v>6.6548977403999999E-3</v>
      </c>
      <c r="X2786" s="122">
        <v>6.1973735208000003E-3</v>
      </c>
      <c r="Y2786" s="122">
        <v>6.446932184E-3</v>
      </c>
      <c r="Z2786" s="122">
        <v>0</v>
      </c>
      <c r="AA2786" s="122">
        <v>0</v>
      </c>
      <c r="AB2786" s="122">
        <v>0</v>
      </c>
      <c r="AC2786" s="122">
        <v>0</v>
      </c>
      <c r="AD2786" s="122">
        <v>0</v>
      </c>
      <c r="AE2786" s="122">
        <v>0</v>
      </c>
      <c r="AF2786" s="122">
        <v>0</v>
      </c>
      <c r="AG2786" s="122">
        <v>0</v>
      </c>
      <c r="AH2786" s="122">
        <v>0</v>
      </c>
      <c r="AI2786" s="122">
        <v>0</v>
      </c>
      <c r="AJ2786" s="122">
        <v>0</v>
      </c>
      <c r="AK2786" s="122">
        <v>0</v>
      </c>
      <c r="AL2786" s="122">
        <v>0</v>
      </c>
    </row>
    <row r="2787" spans="1:38" hidden="1" x14ac:dyDescent="0.25">
      <c r="A2787" s="122" t="s">
        <v>1993</v>
      </c>
      <c r="B2787" s="122">
        <v>1</v>
      </c>
      <c r="C2787" s="122" t="s">
        <v>2191</v>
      </c>
      <c r="D2787" s="122" t="s">
        <v>2113</v>
      </c>
      <c r="E2787" s="122">
        <v>51</v>
      </c>
      <c r="F2787" s="122">
        <v>0</v>
      </c>
      <c r="G2787" s="122">
        <v>0</v>
      </c>
      <c r="H2787" s="122">
        <v>0</v>
      </c>
      <c r="I2787" s="122">
        <v>0</v>
      </c>
      <c r="J2787" s="122">
        <v>0</v>
      </c>
      <c r="K2787" s="122">
        <v>0</v>
      </c>
      <c r="L2787" s="122">
        <v>0</v>
      </c>
      <c r="M2787" s="122">
        <v>0</v>
      </c>
      <c r="N2787" s="122">
        <v>0</v>
      </c>
      <c r="O2787" s="122">
        <v>0</v>
      </c>
      <c r="P2787" s="122">
        <v>0</v>
      </c>
      <c r="Q2787" s="122">
        <v>0</v>
      </c>
      <c r="R2787" s="122">
        <v>0</v>
      </c>
      <c r="S2787" s="122">
        <v>0</v>
      </c>
      <c r="T2787" s="122">
        <v>0</v>
      </c>
      <c r="U2787" s="122">
        <v>0</v>
      </c>
      <c r="V2787" s="122">
        <v>0</v>
      </c>
      <c r="W2787" s="122">
        <v>0</v>
      </c>
      <c r="X2787" s="122">
        <v>0</v>
      </c>
      <c r="Y2787" s="122">
        <v>0</v>
      </c>
      <c r="Z2787" s="122">
        <v>0</v>
      </c>
      <c r="AA2787" s="122">
        <v>0</v>
      </c>
      <c r="AB2787" s="122">
        <v>0</v>
      </c>
      <c r="AC2787" s="122">
        <v>0</v>
      </c>
      <c r="AD2787" s="122">
        <v>0</v>
      </c>
      <c r="AE2787" s="122">
        <v>0</v>
      </c>
      <c r="AF2787" s="122">
        <v>0</v>
      </c>
      <c r="AG2787" s="122">
        <v>0</v>
      </c>
      <c r="AH2787" s="122">
        <v>0</v>
      </c>
      <c r="AI2787" s="122">
        <v>0</v>
      </c>
      <c r="AJ2787" s="122">
        <v>0</v>
      </c>
      <c r="AK2787" s="122">
        <v>0</v>
      </c>
      <c r="AL2787" s="122">
        <v>0</v>
      </c>
    </row>
    <row r="2788" spans="1:38" hidden="1" x14ac:dyDescent="0.25">
      <c r="A2788" s="122" t="s">
        <v>1993</v>
      </c>
      <c r="B2788" s="122">
        <v>1</v>
      </c>
      <c r="C2788" s="122" t="s">
        <v>2191</v>
      </c>
      <c r="D2788" s="122" t="s">
        <v>2114</v>
      </c>
      <c r="E2788" s="122">
        <v>51</v>
      </c>
      <c r="F2788" s="122">
        <v>0</v>
      </c>
      <c r="G2788" s="122">
        <v>0</v>
      </c>
      <c r="H2788" s="122">
        <v>0</v>
      </c>
      <c r="I2788" s="122">
        <v>0</v>
      </c>
      <c r="J2788" s="122">
        <v>0</v>
      </c>
      <c r="K2788" s="122">
        <v>0</v>
      </c>
      <c r="L2788" s="122">
        <v>0</v>
      </c>
      <c r="M2788" s="122">
        <v>0</v>
      </c>
      <c r="N2788" s="122">
        <v>0</v>
      </c>
      <c r="O2788" s="122">
        <v>0</v>
      </c>
      <c r="P2788" s="122">
        <v>0</v>
      </c>
      <c r="Q2788" s="122">
        <v>0</v>
      </c>
      <c r="R2788" s="122">
        <v>0</v>
      </c>
      <c r="S2788" s="122">
        <v>0</v>
      </c>
      <c r="T2788" s="122">
        <v>0</v>
      </c>
      <c r="U2788" s="122">
        <v>0</v>
      </c>
      <c r="V2788" s="122">
        <v>0</v>
      </c>
      <c r="W2788" s="122">
        <v>0</v>
      </c>
      <c r="X2788" s="122">
        <v>0</v>
      </c>
      <c r="Y2788" s="122">
        <v>0</v>
      </c>
      <c r="Z2788" s="122">
        <v>0</v>
      </c>
      <c r="AA2788" s="122">
        <v>0</v>
      </c>
      <c r="AB2788" s="122">
        <v>0</v>
      </c>
      <c r="AC2788" s="122">
        <v>0</v>
      </c>
      <c r="AD2788" s="122">
        <v>0</v>
      </c>
      <c r="AE2788" s="122">
        <v>0</v>
      </c>
      <c r="AF2788" s="122">
        <v>0</v>
      </c>
      <c r="AG2788" s="122">
        <v>0</v>
      </c>
      <c r="AH2788" s="122">
        <v>0</v>
      </c>
      <c r="AI2788" s="122">
        <v>0</v>
      </c>
      <c r="AJ2788" s="122">
        <v>0</v>
      </c>
      <c r="AK2788" s="122">
        <v>0</v>
      </c>
      <c r="AL2788" s="122">
        <v>0</v>
      </c>
    </row>
    <row r="2789" spans="1:38" hidden="1" x14ac:dyDescent="0.25">
      <c r="A2789" s="122" t="s">
        <v>1993</v>
      </c>
      <c r="B2789" s="122">
        <v>1</v>
      </c>
      <c r="C2789" s="122" t="s">
        <v>2191</v>
      </c>
      <c r="D2789" s="122" t="s">
        <v>2136</v>
      </c>
      <c r="E2789" s="122">
        <v>51</v>
      </c>
      <c r="F2789" s="122">
        <v>0</v>
      </c>
      <c r="G2789" s="122">
        <v>0</v>
      </c>
      <c r="H2789" s="122">
        <v>0</v>
      </c>
      <c r="I2789" s="122">
        <v>0</v>
      </c>
      <c r="J2789" s="122">
        <v>0</v>
      </c>
      <c r="K2789" s="122">
        <v>0</v>
      </c>
      <c r="L2789" s="122">
        <v>0</v>
      </c>
      <c r="M2789" s="122">
        <v>0</v>
      </c>
      <c r="N2789" s="122">
        <v>0</v>
      </c>
      <c r="O2789" s="122">
        <v>0</v>
      </c>
      <c r="P2789" s="122">
        <v>0</v>
      </c>
      <c r="Q2789" s="122">
        <v>0</v>
      </c>
      <c r="R2789" s="122">
        <v>0</v>
      </c>
      <c r="S2789" s="122">
        <v>0</v>
      </c>
      <c r="T2789" s="122">
        <v>0</v>
      </c>
      <c r="U2789" s="122">
        <v>0</v>
      </c>
      <c r="V2789" s="122">
        <v>0</v>
      </c>
      <c r="W2789" s="122">
        <v>0</v>
      </c>
      <c r="X2789" s="122">
        <v>0</v>
      </c>
      <c r="Y2789" s="122">
        <v>0</v>
      </c>
      <c r="Z2789" s="122">
        <v>0</v>
      </c>
      <c r="AA2789" s="122">
        <v>0</v>
      </c>
      <c r="AB2789" s="122">
        <v>0</v>
      </c>
      <c r="AC2789" s="122">
        <v>0</v>
      </c>
      <c r="AD2789" s="122">
        <v>0</v>
      </c>
      <c r="AE2789" s="122">
        <v>0</v>
      </c>
      <c r="AF2789" s="122">
        <v>0</v>
      </c>
      <c r="AG2789" s="122">
        <v>0</v>
      </c>
      <c r="AH2789" s="122">
        <v>0</v>
      </c>
      <c r="AI2789" s="122">
        <v>0</v>
      </c>
      <c r="AJ2789" s="122">
        <v>0</v>
      </c>
      <c r="AK2789" s="122">
        <v>0</v>
      </c>
      <c r="AL2789" s="122">
        <v>0</v>
      </c>
    </row>
    <row r="2790" spans="1:38" hidden="1" x14ac:dyDescent="0.25">
      <c r="A2790" s="122" t="s">
        <v>1993</v>
      </c>
      <c r="B2790" s="122">
        <v>1</v>
      </c>
      <c r="C2790" s="122" t="s">
        <v>2191</v>
      </c>
      <c r="D2790" s="122" t="s">
        <v>2115</v>
      </c>
      <c r="E2790" s="122">
        <v>51</v>
      </c>
      <c r="F2790" s="122">
        <v>0</v>
      </c>
      <c r="G2790" s="122">
        <v>0</v>
      </c>
      <c r="H2790" s="122">
        <v>0</v>
      </c>
      <c r="I2790" s="122">
        <v>0</v>
      </c>
      <c r="J2790" s="122">
        <v>0</v>
      </c>
      <c r="K2790" s="122">
        <v>0</v>
      </c>
      <c r="L2790" s="122">
        <v>0</v>
      </c>
      <c r="M2790" s="122">
        <v>0</v>
      </c>
      <c r="N2790" s="122">
        <v>0</v>
      </c>
      <c r="O2790" s="122">
        <v>0</v>
      </c>
      <c r="P2790" s="122">
        <v>0</v>
      </c>
      <c r="Q2790" s="122">
        <v>0</v>
      </c>
      <c r="R2790" s="122">
        <v>0</v>
      </c>
      <c r="S2790" s="122">
        <v>0</v>
      </c>
      <c r="T2790" s="122">
        <v>0</v>
      </c>
      <c r="U2790" s="122">
        <v>0</v>
      </c>
      <c r="V2790" s="122">
        <v>0</v>
      </c>
      <c r="W2790" s="122">
        <v>0</v>
      </c>
      <c r="X2790" s="122">
        <v>0</v>
      </c>
      <c r="Y2790" s="122">
        <v>0</v>
      </c>
      <c r="Z2790" s="122">
        <v>0</v>
      </c>
      <c r="AA2790" s="122">
        <v>0</v>
      </c>
      <c r="AB2790" s="122">
        <v>0</v>
      </c>
      <c r="AC2790" s="122">
        <v>0</v>
      </c>
      <c r="AD2790" s="122">
        <v>0</v>
      </c>
      <c r="AE2790" s="122">
        <v>0</v>
      </c>
      <c r="AF2790" s="122">
        <v>0</v>
      </c>
      <c r="AG2790" s="122">
        <v>0</v>
      </c>
      <c r="AH2790" s="122">
        <v>0</v>
      </c>
      <c r="AI2790" s="122">
        <v>0</v>
      </c>
      <c r="AJ2790" s="122">
        <v>0</v>
      </c>
      <c r="AK2790" s="122">
        <v>0</v>
      </c>
      <c r="AL2790" s="122">
        <v>0</v>
      </c>
    </row>
    <row r="2791" spans="1:38" hidden="1" x14ac:dyDescent="0.25">
      <c r="A2791" s="122" t="s">
        <v>1993</v>
      </c>
      <c r="B2791" s="122">
        <v>1</v>
      </c>
      <c r="C2791" s="122" t="s">
        <v>2191</v>
      </c>
      <c r="D2791" s="122" t="s">
        <v>2116</v>
      </c>
      <c r="E2791" s="122">
        <v>51</v>
      </c>
      <c r="F2791" s="122">
        <v>0</v>
      </c>
      <c r="G2791" s="122">
        <v>0</v>
      </c>
      <c r="H2791" s="122">
        <v>0</v>
      </c>
      <c r="I2791" s="122">
        <v>0</v>
      </c>
      <c r="J2791" s="122">
        <v>0</v>
      </c>
      <c r="K2791" s="122">
        <v>0</v>
      </c>
      <c r="L2791" s="122">
        <v>0</v>
      </c>
      <c r="M2791" s="122">
        <v>0</v>
      </c>
      <c r="N2791" s="122">
        <v>0</v>
      </c>
      <c r="O2791" s="122">
        <v>0</v>
      </c>
      <c r="P2791" s="122">
        <v>0</v>
      </c>
      <c r="Q2791" s="122">
        <v>0</v>
      </c>
      <c r="R2791" s="122">
        <v>0</v>
      </c>
      <c r="S2791" s="122">
        <v>0</v>
      </c>
      <c r="T2791" s="122">
        <v>0</v>
      </c>
      <c r="U2791" s="122">
        <v>0</v>
      </c>
      <c r="V2791" s="122">
        <v>0</v>
      </c>
      <c r="W2791" s="122">
        <v>0</v>
      </c>
      <c r="X2791" s="122">
        <v>0</v>
      </c>
      <c r="Y2791" s="122">
        <v>0</v>
      </c>
      <c r="Z2791" s="122">
        <v>0</v>
      </c>
      <c r="AA2791" s="122">
        <v>0</v>
      </c>
      <c r="AB2791" s="122">
        <v>0</v>
      </c>
      <c r="AC2791" s="122">
        <v>0</v>
      </c>
      <c r="AD2791" s="122">
        <v>0</v>
      </c>
      <c r="AE2791" s="122">
        <v>0</v>
      </c>
      <c r="AF2791" s="122">
        <v>0</v>
      </c>
      <c r="AG2791" s="122">
        <v>0</v>
      </c>
      <c r="AH2791" s="122">
        <v>0</v>
      </c>
      <c r="AI2791" s="122">
        <v>0</v>
      </c>
      <c r="AJ2791" s="122">
        <v>0</v>
      </c>
      <c r="AK2791" s="122">
        <v>0</v>
      </c>
      <c r="AL2791" s="122">
        <v>0</v>
      </c>
    </row>
    <row r="2792" spans="1:38" hidden="1" x14ac:dyDescent="0.25">
      <c r="A2792" s="122" t="s">
        <v>1993</v>
      </c>
      <c r="B2792" s="122">
        <v>1</v>
      </c>
      <c r="C2792" s="122" t="s">
        <v>2191</v>
      </c>
      <c r="D2792" s="122" t="s">
        <v>2117</v>
      </c>
      <c r="E2792" s="122">
        <v>51</v>
      </c>
      <c r="F2792" s="122">
        <v>0</v>
      </c>
      <c r="G2792" s="122">
        <v>0</v>
      </c>
      <c r="H2792" s="122">
        <v>0</v>
      </c>
      <c r="I2792" s="122">
        <v>0</v>
      </c>
      <c r="J2792" s="122">
        <v>0</v>
      </c>
      <c r="K2792" s="122">
        <v>0</v>
      </c>
      <c r="L2792" s="122">
        <v>0</v>
      </c>
      <c r="M2792" s="122">
        <v>0</v>
      </c>
      <c r="N2792" s="122">
        <v>0</v>
      </c>
      <c r="O2792" s="122">
        <v>0</v>
      </c>
      <c r="P2792" s="122">
        <v>0</v>
      </c>
      <c r="Q2792" s="122">
        <v>0</v>
      </c>
      <c r="R2792" s="122">
        <v>0</v>
      </c>
      <c r="S2792" s="122">
        <v>0</v>
      </c>
      <c r="T2792" s="122">
        <v>0</v>
      </c>
      <c r="U2792" s="122">
        <v>0</v>
      </c>
      <c r="V2792" s="122">
        <v>0</v>
      </c>
      <c r="W2792" s="122">
        <v>0</v>
      </c>
      <c r="X2792" s="122">
        <v>0</v>
      </c>
      <c r="Y2792" s="122">
        <v>0</v>
      </c>
      <c r="Z2792" s="122">
        <v>0</v>
      </c>
      <c r="AA2792" s="122">
        <v>0</v>
      </c>
      <c r="AB2792" s="122">
        <v>0</v>
      </c>
      <c r="AC2792" s="122">
        <v>0</v>
      </c>
      <c r="AD2792" s="122">
        <v>0</v>
      </c>
      <c r="AE2792" s="122">
        <v>0</v>
      </c>
      <c r="AF2792" s="122">
        <v>0</v>
      </c>
      <c r="AG2792" s="122">
        <v>0</v>
      </c>
      <c r="AH2792" s="122">
        <v>0</v>
      </c>
      <c r="AI2792" s="122">
        <v>0</v>
      </c>
      <c r="AJ2792" s="122">
        <v>0</v>
      </c>
      <c r="AK2792" s="122">
        <v>0</v>
      </c>
      <c r="AL2792" s="122">
        <v>0</v>
      </c>
    </row>
    <row r="2793" spans="1:38" hidden="1" x14ac:dyDescent="0.25">
      <c r="A2793" s="122" t="s">
        <v>1993</v>
      </c>
      <c r="B2793" s="122">
        <v>1</v>
      </c>
      <c r="C2793" s="122" t="s">
        <v>2191</v>
      </c>
      <c r="D2793" s="122" t="s">
        <v>2118</v>
      </c>
      <c r="E2793" s="122">
        <v>51</v>
      </c>
      <c r="F2793" s="122">
        <v>1.0409482759199999E-2</v>
      </c>
      <c r="G2793" s="122">
        <v>1.09646551728E-2</v>
      </c>
      <c r="H2793" s="122">
        <v>8.9341168392E-3</v>
      </c>
      <c r="I2793" s="122">
        <v>1.03227094796E-2</v>
      </c>
      <c r="J2793" s="122">
        <v>1.0626E-2</v>
      </c>
      <c r="K2793" s="122">
        <v>8.9148888891999994E-3</v>
      </c>
      <c r="L2793" s="122">
        <v>8.4555829792000003E-3</v>
      </c>
      <c r="M2793" s="122">
        <v>8.9826802379999997E-3</v>
      </c>
      <c r="N2793" s="122">
        <v>8.5893136056000002E-3</v>
      </c>
      <c r="O2793" s="122">
        <v>1.2799660678000001E-2</v>
      </c>
      <c r="P2793" s="122">
        <v>1.20845523204E-2</v>
      </c>
      <c r="Q2793" s="122">
        <v>1.04844444432E-2</v>
      </c>
      <c r="R2793" s="122">
        <v>1.20133586048E-2</v>
      </c>
      <c r="S2793" s="122">
        <v>1.1888847641999999E-2</v>
      </c>
      <c r="T2793" s="122">
        <v>1.2668957299600001E-2</v>
      </c>
      <c r="U2793" s="122">
        <v>8.8640449436E-3</v>
      </c>
      <c r="V2793" s="122">
        <v>1.0845403660000001E-2</v>
      </c>
      <c r="W2793" s="122">
        <v>1.16460710436E-2</v>
      </c>
      <c r="X2793" s="122">
        <v>1.0845403660000001E-2</v>
      </c>
      <c r="Y2793" s="122">
        <v>1.12821313248E-2</v>
      </c>
      <c r="Z2793" s="122">
        <v>1.28595165384E-2</v>
      </c>
      <c r="AA2793" s="122">
        <v>1.2331043256000001E-2</v>
      </c>
      <c r="AB2793" s="122">
        <v>9.0875791552000006E-3</v>
      </c>
      <c r="AC2793" s="122">
        <v>1.12795580464E-2</v>
      </c>
      <c r="AD2793" s="122">
        <v>1.26941768296E-2</v>
      </c>
      <c r="AE2793" s="122">
        <v>1.1511729283599999E-2</v>
      </c>
      <c r="AF2793" s="122">
        <v>9.9975365279999992E-3</v>
      </c>
      <c r="AG2793" s="122">
        <v>1.0103392796E-2</v>
      </c>
      <c r="AH2793" s="122">
        <v>1.06068355932E-2</v>
      </c>
      <c r="AI2793" s="122">
        <v>1.0319664412400001E-2</v>
      </c>
      <c r="AJ2793" s="122">
        <v>9.3347854264000003E-3</v>
      </c>
      <c r="AK2793" s="122">
        <v>1.04626790016E-2</v>
      </c>
      <c r="AL2793" s="122">
        <v>0</v>
      </c>
    </row>
    <row r="2794" spans="1:38" hidden="1" x14ac:dyDescent="0.25">
      <c r="A2794" s="122" t="s">
        <v>1993</v>
      </c>
      <c r="B2794" s="122">
        <v>1</v>
      </c>
      <c r="C2794" s="122" t="s">
        <v>2191</v>
      </c>
      <c r="D2794" s="122" t="s">
        <v>2119</v>
      </c>
      <c r="E2794" s="122">
        <v>51</v>
      </c>
      <c r="F2794" s="122">
        <v>0.14110087074159999</v>
      </c>
      <c r="G2794" s="122">
        <v>0.14834331217999999</v>
      </c>
      <c r="H2794" s="122">
        <v>0.14380608364639999</v>
      </c>
      <c r="I2794" s="122">
        <v>0.1738451240484</v>
      </c>
      <c r="J2794" s="122">
        <v>0.179810372504</v>
      </c>
      <c r="K2794" s="122">
        <v>0.16815606881360001</v>
      </c>
      <c r="L2794" s="122">
        <v>0.20211490651239999</v>
      </c>
      <c r="M2794" s="122">
        <v>0.2265723785696</v>
      </c>
      <c r="N2794" s="122">
        <v>0.21667352814240001</v>
      </c>
      <c r="O2794" s="122">
        <v>0.25460409211439999</v>
      </c>
      <c r="P2794" s="122">
        <v>0.22824512018840001</v>
      </c>
      <c r="Q2794" s="122">
        <v>0.18678703613639999</v>
      </c>
      <c r="R2794" s="122">
        <v>0.1905039593184</v>
      </c>
      <c r="S2794" s="122">
        <v>0.189762726006</v>
      </c>
      <c r="T2794" s="122">
        <v>0.16323956164879999</v>
      </c>
      <c r="U2794" s="122">
        <v>6.60887901128E-2</v>
      </c>
      <c r="V2794" s="122">
        <v>3.6027191342799997E-2</v>
      </c>
      <c r="W2794" s="122">
        <v>3.8346252515199998E-2</v>
      </c>
      <c r="X2794" s="122">
        <v>3.5046734270799997E-2</v>
      </c>
      <c r="Y2794" s="122">
        <v>3.60035247992E-2</v>
      </c>
      <c r="Z2794" s="122">
        <v>3.8290182025200001E-2</v>
      </c>
      <c r="AA2794" s="122">
        <v>3.6549554554800003E-2</v>
      </c>
      <c r="AB2794" s="122">
        <v>5.9385424949200002E-2</v>
      </c>
      <c r="AC2794" s="122">
        <v>7.2183790196000006E-2</v>
      </c>
      <c r="AD2794" s="122">
        <v>0.12687027556559999</v>
      </c>
      <c r="AE2794" s="122">
        <v>0.1361693118716</v>
      </c>
      <c r="AF2794" s="122">
        <v>0.1741928470072</v>
      </c>
      <c r="AG2794" s="122">
        <v>0.1763109739076</v>
      </c>
      <c r="AH2794" s="122">
        <v>0.23017393592480001</v>
      </c>
      <c r="AI2794" s="122">
        <v>0.2663141129264</v>
      </c>
      <c r="AJ2794" s="122">
        <v>0.24073148764560001</v>
      </c>
      <c r="AK2794" s="122">
        <v>0.26944293660759999</v>
      </c>
      <c r="AL2794" s="122">
        <v>0</v>
      </c>
    </row>
    <row r="2795" spans="1:38" hidden="1" x14ac:dyDescent="0.25">
      <c r="A2795" s="122" t="s">
        <v>1993</v>
      </c>
      <c r="B2795" s="122">
        <v>1</v>
      </c>
      <c r="C2795" s="122" t="s">
        <v>2191</v>
      </c>
      <c r="D2795" s="122" t="s">
        <v>2137</v>
      </c>
      <c r="E2795" s="122">
        <v>51</v>
      </c>
      <c r="F2795" s="122">
        <v>0</v>
      </c>
      <c r="G2795" s="122">
        <v>0</v>
      </c>
      <c r="H2795" s="122">
        <v>0</v>
      </c>
      <c r="I2795" s="122">
        <v>0</v>
      </c>
      <c r="J2795" s="122">
        <v>0</v>
      </c>
      <c r="K2795" s="122">
        <v>0</v>
      </c>
      <c r="L2795" s="122">
        <v>0</v>
      </c>
      <c r="M2795" s="122">
        <v>0</v>
      </c>
      <c r="N2795" s="122">
        <v>0</v>
      </c>
      <c r="O2795" s="122">
        <v>0</v>
      </c>
      <c r="P2795" s="122">
        <v>0</v>
      </c>
      <c r="Q2795" s="122">
        <v>0</v>
      </c>
      <c r="R2795" s="122">
        <v>0</v>
      </c>
      <c r="S2795" s="122">
        <v>0</v>
      </c>
      <c r="T2795" s="122">
        <v>0</v>
      </c>
      <c r="U2795" s="122">
        <v>0</v>
      </c>
      <c r="V2795" s="122">
        <v>0</v>
      </c>
      <c r="W2795" s="122">
        <v>0</v>
      </c>
      <c r="X2795" s="122">
        <v>0</v>
      </c>
      <c r="Y2795" s="122">
        <v>0</v>
      </c>
      <c r="Z2795" s="122">
        <v>0</v>
      </c>
      <c r="AA2795" s="122">
        <v>0</v>
      </c>
      <c r="AB2795" s="122">
        <v>0</v>
      </c>
      <c r="AC2795" s="122">
        <v>0</v>
      </c>
      <c r="AD2795" s="122">
        <v>0</v>
      </c>
      <c r="AE2795" s="122">
        <v>0</v>
      </c>
      <c r="AF2795" s="122">
        <v>0</v>
      </c>
      <c r="AG2795" s="122">
        <v>0</v>
      </c>
      <c r="AH2795" s="122">
        <v>0</v>
      </c>
      <c r="AI2795" s="122">
        <v>0</v>
      </c>
      <c r="AJ2795" s="122">
        <v>0</v>
      </c>
      <c r="AK2795" s="122">
        <v>0</v>
      </c>
      <c r="AL2795" s="122">
        <v>0</v>
      </c>
    </row>
    <row r="2796" spans="1:38" hidden="1" x14ac:dyDescent="0.25">
      <c r="A2796" s="122" t="s">
        <v>1993</v>
      </c>
      <c r="B2796" s="122">
        <v>1</v>
      </c>
      <c r="C2796" s="122" t="s">
        <v>2191</v>
      </c>
      <c r="D2796" s="122" t="s">
        <v>2120</v>
      </c>
      <c r="E2796" s="122">
        <v>51</v>
      </c>
      <c r="F2796" s="122">
        <v>0</v>
      </c>
      <c r="G2796" s="122">
        <v>0</v>
      </c>
      <c r="H2796" s="122">
        <v>0</v>
      </c>
      <c r="I2796" s="122">
        <v>0</v>
      </c>
      <c r="J2796" s="122">
        <v>0</v>
      </c>
      <c r="K2796" s="122">
        <v>0</v>
      </c>
      <c r="L2796" s="122">
        <v>0</v>
      </c>
      <c r="M2796" s="122">
        <v>0</v>
      </c>
      <c r="N2796" s="122">
        <v>0</v>
      </c>
      <c r="O2796" s="122">
        <v>0</v>
      </c>
      <c r="P2796" s="122">
        <v>0</v>
      </c>
      <c r="Q2796" s="122">
        <v>0</v>
      </c>
      <c r="R2796" s="122">
        <v>0</v>
      </c>
      <c r="S2796" s="122">
        <v>0</v>
      </c>
      <c r="T2796" s="122">
        <v>0</v>
      </c>
      <c r="U2796" s="122">
        <v>0</v>
      </c>
      <c r="V2796" s="122">
        <v>0</v>
      </c>
      <c r="W2796" s="122">
        <v>0</v>
      </c>
      <c r="X2796" s="122">
        <v>0</v>
      </c>
      <c r="Y2796" s="122">
        <v>0</v>
      </c>
      <c r="Z2796" s="122">
        <v>0</v>
      </c>
      <c r="AA2796" s="122">
        <v>0</v>
      </c>
      <c r="AB2796" s="122">
        <v>0</v>
      </c>
      <c r="AC2796" s="122">
        <v>0</v>
      </c>
      <c r="AD2796" s="122">
        <v>0</v>
      </c>
      <c r="AE2796" s="122">
        <v>0</v>
      </c>
      <c r="AF2796" s="122">
        <v>0</v>
      </c>
      <c r="AG2796" s="122">
        <v>0</v>
      </c>
      <c r="AH2796" s="122">
        <v>0</v>
      </c>
      <c r="AI2796" s="122">
        <v>0</v>
      </c>
      <c r="AJ2796" s="122">
        <v>0</v>
      </c>
      <c r="AK2796" s="122">
        <v>0</v>
      </c>
      <c r="AL2796" s="122">
        <v>0</v>
      </c>
    </row>
    <row r="2797" spans="1:38" hidden="1" x14ac:dyDescent="0.25">
      <c r="A2797" s="122" t="s">
        <v>1993</v>
      </c>
      <c r="B2797" s="122">
        <v>1</v>
      </c>
      <c r="C2797" s="122" t="s">
        <v>2191</v>
      </c>
      <c r="D2797" s="122" t="s">
        <v>2121</v>
      </c>
      <c r="E2797" s="122">
        <v>51</v>
      </c>
      <c r="F2797" s="122">
        <v>0</v>
      </c>
      <c r="G2797" s="122">
        <v>0</v>
      </c>
      <c r="H2797" s="122">
        <v>0</v>
      </c>
      <c r="I2797" s="122">
        <v>0</v>
      </c>
      <c r="J2797" s="122">
        <v>0</v>
      </c>
      <c r="K2797" s="122">
        <v>0</v>
      </c>
      <c r="L2797" s="122">
        <v>0</v>
      </c>
      <c r="M2797" s="122">
        <v>0</v>
      </c>
      <c r="N2797" s="122">
        <v>0</v>
      </c>
      <c r="O2797" s="122">
        <v>0</v>
      </c>
      <c r="P2797" s="122">
        <v>0</v>
      </c>
      <c r="Q2797" s="122">
        <v>0</v>
      </c>
      <c r="R2797" s="122">
        <v>0</v>
      </c>
      <c r="S2797" s="122">
        <v>0</v>
      </c>
      <c r="T2797" s="122">
        <v>0</v>
      </c>
      <c r="U2797" s="122">
        <v>0</v>
      </c>
      <c r="V2797" s="122">
        <v>0</v>
      </c>
      <c r="W2797" s="122">
        <v>0</v>
      </c>
      <c r="X2797" s="122">
        <v>0</v>
      </c>
      <c r="Y2797" s="122">
        <v>0</v>
      </c>
      <c r="Z2797" s="122">
        <v>0</v>
      </c>
      <c r="AA2797" s="122">
        <v>0</v>
      </c>
      <c r="AB2797" s="122">
        <v>0</v>
      </c>
      <c r="AC2797" s="122">
        <v>0</v>
      </c>
      <c r="AD2797" s="122">
        <v>0</v>
      </c>
      <c r="AE2797" s="122">
        <v>0</v>
      </c>
      <c r="AF2797" s="122">
        <v>0</v>
      </c>
      <c r="AG2797" s="122">
        <v>0</v>
      </c>
      <c r="AH2797" s="122">
        <v>0</v>
      </c>
      <c r="AI2797" s="122">
        <v>0</v>
      </c>
      <c r="AJ2797" s="122">
        <v>0</v>
      </c>
      <c r="AK2797" s="122">
        <v>0</v>
      </c>
      <c r="AL2797" s="122">
        <v>0</v>
      </c>
    </row>
    <row r="2798" spans="1:38" hidden="1" x14ac:dyDescent="0.25">
      <c r="A2798" s="122" t="s">
        <v>1993</v>
      </c>
      <c r="B2798" s="122">
        <v>1</v>
      </c>
      <c r="C2798" s="122" t="s">
        <v>2191</v>
      </c>
      <c r="D2798" s="122" t="s">
        <v>2138</v>
      </c>
      <c r="E2798" s="122">
        <v>51</v>
      </c>
      <c r="F2798" s="122">
        <v>0</v>
      </c>
      <c r="G2798" s="122">
        <v>0</v>
      </c>
      <c r="H2798" s="122">
        <v>0</v>
      </c>
      <c r="I2798" s="122">
        <v>0</v>
      </c>
      <c r="J2798" s="122">
        <v>0</v>
      </c>
      <c r="K2798" s="122">
        <v>0</v>
      </c>
      <c r="L2798" s="122">
        <v>0</v>
      </c>
      <c r="M2798" s="122">
        <v>0</v>
      </c>
      <c r="N2798" s="122">
        <v>0</v>
      </c>
      <c r="O2798" s="122">
        <v>0</v>
      </c>
      <c r="P2798" s="122">
        <v>0</v>
      </c>
      <c r="Q2798" s="122">
        <v>0</v>
      </c>
      <c r="R2798" s="122">
        <v>0</v>
      </c>
      <c r="S2798" s="122">
        <v>0</v>
      </c>
      <c r="T2798" s="122">
        <v>0</v>
      </c>
      <c r="U2798" s="122">
        <v>0</v>
      </c>
      <c r="V2798" s="122">
        <v>0</v>
      </c>
      <c r="W2798" s="122">
        <v>0</v>
      </c>
      <c r="X2798" s="122">
        <v>0</v>
      </c>
      <c r="Y2798" s="122">
        <v>0</v>
      </c>
      <c r="Z2798" s="122">
        <v>0</v>
      </c>
      <c r="AA2798" s="122">
        <v>0</v>
      </c>
      <c r="AB2798" s="122">
        <v>0</v>
      </c>
      <c r="AC2798" s="122">
        <v>0</v>
      </c>
      <c r="AD2798" s="122">
        <v>0</v>
      </c>
      <c r="AE2798" s="122">
        <v>0</v>
      </c>
      <c r="AF2798" s="122">
        <v>0</v>
      </c>
      <c r="AG2798" s="122">
        <v>0</v>
      </c>
      <c r="AH2798" s="122">
        <v>0</v>
      </c>
      <c r="AI2798" s="122">
        <v>0</v>
      </c>
      <c r="AJ2798" s="122">
        <v>0</v>
      </c>
      <c r="AK2798" s="122">
        <v>0</v>
      </c>
      <c r="AL2798" s="122">
        <v>0</v>
      </c>
    </row>
    <row r="2799" spans="1:38" hidden="1" x14ac:dyDescent="0.25">
      <c r="A2799" s="122" t="s">
        <v>1993</v>
      </c>
      <c r="B2799" s="122">
        <v>1</v>
      </c>
      <c r="C2799" s="122" t="s">
        <v>2191</v>
      </c>
      <c r="D2799" s="122" t="s">
        <v>2122</v>
      </c>
      <c r="E2799" s="122">
        <v>51</v>
      </c>
      <c r="F2799" s="122">
        <v>0</v>
      </c>
      <c r="G2799" s="122">
        <v>0</v>
      </c>
      <c r="H2799" s="122">
        <v>0</v>
      </c>
      <c r="I2799" s="122">
        <v>0</v>
      </c>
      <c r="J2799" s="122">
        <v>0</v>
      </c>
      <c r="K2799" s="122">
        <v>0</v>
      </c>
      <c r="L2799" s="122">
        <v>0</v>
      </c>
      <c r="M2799" s="122">
        <v>0</v>
      </c>
      <c r="N2799" s="122">
        <v>0</v>
      </c>
      <c r="O2799" s="122">
        <v>0</v>
      </c>
      <c r="P2799" s="122">
        <v>0</v>
      </c>
      <c r="Q2799" s="122">
        <v>0</v>
      </c>
      <c r="R2799" s="122">
        <v>0</v>
      </c>
      <c r="S2799" s="122">
        <v>0</v>
      </c>
      <c r="T2799" s="122">
        <v>0</v>
      </c>
      <c r="U2799" s="122">
        <v>0</v>
      </c>
      <c r="V2799" s="122">
        <v>0</v>
      </c>
      <c r="W2799" s="122">
        <v>0</v>
      </c>
      <c r="X2799" s="122">
        <v>0</v>
      </c>
      <c r="Y2799" s="122">
        <v>0</v>
      </c>
      <c r="Z2799" s="122">
        <v>0</v>
      </c>
      <c r="AA2799" s="122">
        <v>0</v>
      </c>
      <c r="AB2799" s="122">
        <v>0</v>
      </c>
      <c r="AC2799" s="122">
        <v>0</v>
      </c>
      <c r="AD2799" s="122">
        <v>0</v>
      </c>
      <c r="AE2799" s="122">
        <v>0</v>
      </c>
      <c r="AF2799" s="122">
        <v>0</v>
      </c>
      <c r="AG2799" s="122">
        <v>0</v>
      </c>
      <c r="AH2799" s="122">
        <v>0</v>
      </c>
      <c r="AI2799" s="122">
        <v>0</v>
      </c>
      <c r="AJ2799" s="122">
        <v>0</v>
      </c>
      <c r="AK2799" s="122">
        <v>0</v>
      </c>
      <c r="AL2799" s="122">
        <v>0</v>
      </c>
    </row>
    <row r="2800" spans="1:38" hidden="1" x14ac:dyDescent="0.25">
      <c r="A2800" s="122" t="s">
        <v>1993</v>
      </c>
      <c r="B2800" s="122">
        <v>1</v>
      </c>
      <c r="C2800" s="122" t="s">
        <v>2191</v>
      </c>
      <c r="D2800" s="122" t="s">
        <v>2123</v>
      </c>
      <c r="E2800" s="122">
        <v>51</v>
      </c>
      <c r="F2800" s="122">
        <v>0</v>
      </c>
      <c r="G2800" s="122">
        <v>0</v>
      </c>
      <c r="H2800" s="122">
        <v>0</v>
      </c>
      <c r="I2800" s="122">
        <v>0</v>
      </c>
      <c r="J2800" s="122">
        <v>0</v>
      </c>
      <c r="K2800" s="122">
        <v>0</v>
      </c>
      <c r="L2800" s="122">
        <v>0</v>
      </c>
      <c r="M2800" s="122">
        <v>0</v>
      </c>
      <c r="N2800" s="122">
        <v>0</v>
      </c>
      <c r="O2800" s="122">
        <v>0</v>
      </c>
      <c r="P2800" s="122">
        <v>0</v>
      </c>
      <c r="Q2800" s="122">
        <v>0</v>
      </c>
      <c r="R2800" s="122">
        <v>0</v>
      </c>
      <c r="S2800" s="122">
        <v>0</v>
      </c>
      <c r="T2800" s="122">
        <v>0</v>
      </c>
      <c r="U2800" s="122">
        <v>0</v>
      </c>
      <c r="V2800" s="122">
        <v>0</v>
      </c>
      <c r="W2800" s="122">
        <v>0</v>
      </c>
      <c r="X2800" s="122">
        <v>0</v>
      </c>
      <c r="Y2800" s="122">
        <v>0</v>
      </c>
      <c r="Z2800" s="122">
        <v>0</v>
      </c>
      <c r="AA2800" s="122">
        <v>0</v>
      </c>
      <c r="AB2800" s="122">
        <v>0</v>
      </c>
      <c r="AC2800" s="122">
        <v>0</v>
      </c>
      <c r="AD2800" s="122">
        <v>0</v>
      </c>
      <c r="AE2800" s="122">
        <v>0</v>
      </c>
      <c r="AF2800" s="122">
        <v>0</v>
      </c>
      <c r="AG2800" s="122">
        <v>0</v>
      </c>
      <c r="AH2800" s="122">
        <v>0</v>
      </c>
      <c r="AI2800" s="122">
        <v>0</v>
      </c>
      <c r="AJ2800" s="122">
        <v>0</v>
      </c>
      <c r="AK2800" s="122">
        <v>0</v>
      </c>
      <c r="AL2800" s="122">
        <v>0</v>
      </c>
    </row>
    <row r="2801" spans="1:38" hidden="1" x14ac:dyDescent="0.25">
      <c r="A2801" s="122" t="s">
        <v>1993</v>
      </c>
      <c r="B2801" s="122">
        <v>1</v>
      </c>
      <c r="C2801" s="122" t="s">
        <v>2191</v>
      </c>
      <c r="D2801" s="122" t="s">
        <v>2124</v>
      </c>
      <c r="E2801" s="122">
        <v>51</v>
      </c>
      <c r="F2801" s="122">
        <v>0</v>
      </c>
      <c r="G2801" s="122">
        <v>0</v>
      </c>
      <c r="H2801" s="122">
        <v>0</v>
      </c>
      <c r="I2801" s="122">
        <v>0</v>
      </c>
      <c r="J2801" s="122">
        <v>0</v>
      </c>
      <c r="K2801" s="122">
        <v>0</v>
      </c>
      <c r="L2801" s="122">
        <v>0</v>
      </c>
      <c r="M2801" s="122">
        <v>0</v>
      </c>
      <c r="N2801" s="122">
        <v>0</v>
      </c>
      <c r="O2801" s="122">
        <v>0</v>
      </c>
      <c r="P2801" s="122">
        <v>0</v>
      </c>
      <c r="Q2801" s="122">
        <v>0</v>
      </c>
      <c r="R2801" s="122">
        <v>0</v>
      </c>
      <c r="S2801" s="122">
        <v>0</v>
      </c>
      <c r="T2801" s="122">
        <v>0</v>
      </c>
      <c r="U2801" s="122">
        <v>0</v>
      </c>
      <c r="V2801" s="122">
        <v>0</v>
      </c>
      <c r="W2801" s="122">
        <v>0</v>
      </c>
      <c r="X2801" s="122">
        <v>0</v>
      </c>
      <c r="Y2801" s="122">
        <v>0</v>
      </c>
      <c r="Z2801" s="122">
        <v>0</v>
      </c>
      <c r="AA2801" s="122">
        <v>0</v>
      </c>
      <c r="AB2801" s="122">
        <v>0</v>
      </c>
      <c r="AC2801" s="122">
        <v>0</v>
      </c>
      <c r="AD2801" s="122">
        <v>0</v>
      </c>
      <c r="AE2801" s="122">
        <v>0</v>
      </c>
      <c r="AF2801" s="122">
        <v>0</v>
      </c>
      <c r="AG2801" s="122">
        <v>0</v>
      </c>
      <c r="AH2801" s="122">
        <v>0</v>
      </c>
      <c r="AI2801" s="122">
        <v>0</v>
      </c>
      <c r="AJ2801" s="122">
        <v>0</v>
      </c>
      <c r="AK2801" s="122">
        <v>0</v>
      </c>
      <c r="AL2801" s="122">
        <v>0</v>
      </c>
    </row>
    <row r="2802" spans="1:38" hidden="1" x14ac:dyDescent="0.25">
      <c r="A2802" s="122" t="s">
        <v>1993</v>
      </c>
      <c r="B2802" s="122">
        <v>1</v>
      </c>
      <c r="C2802" s="122" t="s">
        <v>2191</v>
      </c>
      <c r="D2802" s="122" t="s">
        <v>2125</v>
      </c>
      <c r="E2802" s="122">
        <v>51</v>
      </c>
      <c r="F2802" s="122">
        <v>0</v>
      </c>
      <c r="G2802" s="122">
        <v>0</v>
      </c>
      <c r="H2802" s="122">
        <v>0</v>
      </c>
      <c r="I2802" s="122">
        <v>0</v>
      </c>
      <c r="J2802" s="122">
        <v>0</v>
      </c>
      <c r="K2802" s="122">
        <v>0</v>
      </c>
      <c r="L2802" s="122">
        <v>0</v>
      </c>
      <c r="M2802" s="122">
        <v>0</v>
      </c>
      <c r="N2802" s="122">
        <v>0</v>
      </c>
      <c r="O2802" s="122">
        <v>0</v>
      </c>
      <c r="P2802" s="122">
        <v>0</v>
      </c>
      <c r="Q2802" s="122">
        <v>0</v>
      </c>
      <c r="R2802" s="122">
        <v>0</v>
      </c>
      <c r="S2802" s="122">
        <v>0</v>
      </c>
      <c r="T2802" s="122">
        <v>0</v>
      </c>
      <c r="U2802" s="122">
        <v>0</v>
      </c>
      <c r="V2802" s="122">
        <v>0</v>
      </c>
      <c r="W2802" s="122">
        <v>0</v>
      </c>
      <c r="X2802" s="122">
        <v>0</v>
      </c>
      <c r="Y2802" s="122">
        <v>0</v>
      </c>
      <c r="Z2802" s="122">
        <v>0</v>
      </c>
      <c r="AA2802" s="122">
        <v>0</v>
      </c>
      <c r="AB2802" s="122">
        <v>0</v>
      </c>
      <c r="AC2802" s="122">
        <v>0</v>
      </c>
      <c r="AD2802" s="122">
        <v>0</v>
      </c>
      <c r="AE2802" s="122">
        <v>0</v>
      </c>
      <c r="AF2802" s="122">
        <v>0</v>
      </c>
      <c r="AG2802" s="122">
        <v>0</v>
      </c>
      <c r="AH2802" s="122">
        <v>0</v>
      </c>
      <c r="AI2802" s="122">
        <v>0</v>
      </c>
      <c r="AJ2802" s="122">
        <v>0</v>
      </c>
      <c r="AK2802" s="122">
        <v>0</v>
      </c>
      <c r="AL2802" s="122">
        <v>0</v>
      </c>
    </row>
    <row r="2803" spans="1:38" hidden="1" x14ac:dyDescent="0.25">
      <c r="A2803" s="122" t="s">
        <v>1993</v>
      </c>
      <c r="B2803" s="122">
        <v>1</v>
      </c>
      <c r="C2803" s="122" t="s">
        <v>2191</v>
      </c>
      <c r="D2803" s="122" t="s">
        <v>2126</v>
      </c>
      <c r="E2803" s="122">
        <v>51</v>
      </c>
      <c r="F2803" s="122">
        <v>0</v>
      </c>
      <c r="G2803" s="122">
        <v>0</v>
      </c>
      <c r="H2803" s="122">
        <v>0</v>
      </c>
      <c r="I2803" s="122">
        <v>4.8798262995999996E-3</v>
      </c>
      <c r="J2803" s="122">
        <v>5.0232000000000002E-3</v>
      </c>
      <c r="K2803" s="122">
        <v>4.2143111108000003E-3</v>
      </c>
      <c r="L2803" s="122">
        <v>3.9971846796000004E-3</v>
      </c>
      <c r="M2803" s="122">
        <v>4.2463579312E-3</v>
      </c>
      <c r="N2803" s="122">
        <v>4.0604027939999997E-3</v>
      </c>
      <c r="O2803" s="122">
        <v>4.7541596816000004E-3</v>
      </c>
      <c r="P2803" s="122">
        <v>4.4885480052000003E-3</v>
      </c>
      <c r="Q2803" s="122">
        <v>3.8942222227999999E-3</v>
      </c>
      <c r="R2803" s="122">
        <v>4.4621046259999998E-3</v>
      </c>
      <c r="S2803" s="122">
        <v>0</v>
      </c>
      <c r="T2803" s="122">
        <v>0</v>
      </c>
      <c r="U2803" s="122">
        <v>0</v>
      </c>
      <c r="V2803" s="122">
        <v>0</v>
      </c>
      <c r="W2803" s="122">
        <v>0</v>
      </c>
      <c r="X2803" s="122">
        <v>0</v>
      </c>
      <c r="Y2803" s="122">
        <v>0</v>
      </c>
      <c r="Z2803" s="122">
        <v>0</v>
      </c>
      <c r="AA2803" s="122">
        <v>0</v>
      </c>
      <c r="AB2803" s="122">
        <v>0</v>
      </c>
      <c r="AC2803" s="122">
        <v>0</v>
      </c>
      <c r="AD2803" s="122">
        <v>0</v>
      </c>
      <c r="AE2803" s="122">
        <v>0</v>
      </c>
      <c r="AF2803" s="122">
        <v>0</v>
      </c>
      <c r="AG2803" s="122">
        <v>0</v>
      </c>
      <c r="AH2803" s="122">
        <v>0</v>
      </c>
      <c r="AI2803" s="122">
        <v>0</v>
      </c>
      <c r="AJ2803" s="122">
        <v>0</v>
      </c>
      <c r="AK2803" s="122">
        <v>0</v>
      </c>
      <c r="AL2803" s="122">
        <v>0</v>
      </c>
    </row>
    <row r="2804" spans="1:38" hidden="1" x14ac:dyDescent="0.25">
      <c r="A2804" s="122" t="s">
        <v>1996</v>
      </c>
      <c r="B2804" s="122">
        <v>1</v>
      </c>
      <c r="C2804" s="122" t="s">
        <v>2192</v>
      </c>
      <c r="D2804" s="122" t="s">
        <v>2078</v>
      </c>
      <c r="E2804" s="122">
        <v>52</v>
      </c>
      <c r="F2804" s="122">
        <v>0</v>
      </c>
      <c r="G2804" s="122">
        <v>0</v>
      </c>
      <c r="H2804" s="122">
        <v>0</v>
      </c>
      <c r="I2804" s="122">
        <v>0</v>
      </c>
      <c r="J2804" s="122">
        <v>0</v>
      </c>
      <c r="K2804" s="122">
        <v>0</v>
      </c>
      <c r="L2804" s="122">
        <v>0</v>
      </c>
      <c r="M2804" s="122">
        <v>0</v>
      </c>
      <c r="N2804" s="122">
        <v>0</v>
      </c>
      <c r="O2804" s="122">
        <v>0</v>
      </c>
      <c r="P2804" s="122">
        <v>0</v>
      </c>
      <c r="Q2804" s="122">
        <v>0</v>
      </c>
      <c r="R2804" s="122">
        <v>0</v>
      </c>
      <c r="S2804" s="122">
        <v>0</v>
      </c>
      <c r="T2804" s="122">
        <v>0</v>
      </c>
      <c r="U2804" s="122">
        <v>0</v>
      </c>
      <c r="V2804" s="122">
        <v>0</v>
      </c>
      <c r="W2804" s="122">
        <v>0</v>
      </c>
      <c r="X2804" s="122">
        <v>0</v>
      </c>
      <c r="Y2804" s="122">
        <v>0</v>
      </c>
      <c r="Z2804" s="122">
        <v>0</v>
      </c>
      <c r="AA2804" s="122">
        <v>0</v>
      </c>
      <c r="AB2804" s="122">
        <v>0</v>
      </c>
      <c r="AC2804" s="122">
        <v>0</v>
      </c>
      <c r="AD2804" s="122">
        <v>0</v>
      </c>
      <c r="AE2804" s="122">
        <v>0</v>
      </c>
      <c r="AF2804" s="122">
        <v>0</v>
      </c>
      <c r="AG2804" s="122">
        <v>0</v>
      </c>
      <c r="AH2804" s="122">
        <v>0</v>
      </c>
      <c r="AI2804" s="122">
        <v>0</v>
      </c>
      <c r="AJ2804" s="122">
        <v>0</v>
      </c>
      <c r="AK2804" s="122">
        <v>0</v>
      </c>
      <c r="AL2804" s="122">
        <v>0</v>
      </c>
    </row>
    <row r="2805" spans="1:38" hidden="1" x14ac:dyDescent="0.25">
      <c r="A2805" s="122" t="s">
        <v>1996</v>
      </c>
      <c r="B2805" s="122">
        <v>1</v>
      </c>
      <c r="C2805" s="122" t="s">
        <v>2192</v>
      </c>
      <c r="D2805" s="122" t="s">
        <v>2079</v>
      </c>
      <c r="E2805" s="122">
        <v>52</v>
      </c>
      <c r="F2805" s="122">
        <v>0</v>
      </c>
      <c r="G2805" s="122">
        <v>0</v>
      </c>
      <c r="H2805" s="122">
        <v>0</v>
      </c>
      <c r="I2805" s="122">
        <v>0</v>
      </c>
      <c r="J2805" s="122">
        <v>0</v>
      </c>
      <c r="K2805" s="122">
        <v>0</v>
      </c>
      <c r="L2805" s="122">
        <v>0</v>
      </c>
      <c r="M2805" s="122">
        <v>0</v>
      </c>
      <c r="N2805" s="122">
        <v>1.2099733323999999E-3</v>
      </c>
      <c r="O2805" s="122">
        <v>1.2099733323999999E-3</v>
      </c>
      <c r="P2805" s="122">
        <v>1.2099733323999999E-3</v>
      </c>
      <c r="Q2805" s="122">
        <v>1.2099733323999999E-3</v>
      </c>
      <c r="R2805" s="122">
        <v>1.2099733323999999E-3</v>
      </c>
      <c r="S2805" s="122">
        <v>1.2099733323999999E-3</v>
      </c>
      <c r="T2805" s="122">
        <v>1.2099733323999999E-3</v>
      </c>
      <c r="U2805" s="122">
        <v>1.2099733323999999E-3</v>
      </c>
      <c r="V2805" s="122">
        <v>1.2099733323999999E-3</v>
      </c>
      <c r="W2805" s="122">
        <v>1.2099733323999999E-3</v>
      </c>
      <c r="X2805" s="122">
        <v>1.2099733323999999E-3</v>
      </c>
      <c r="Y2805" s="122">
        <v>1.2099733323999999E-3</v>
      </c>
      <c r="Z2805" s="122">
        <v>1.2823999999999999E-3</v>
      </c>
      <c r="AA2805" s="122">
        <v>1.036E-3</v>
      </c>
      <c r="AB2805" s="122">
        <v>1.31152E-3</v>
      </c>
      <c r="AC2805" s="122">
        <v>1.3117999999999999E-3</v>
      </c>
      <c r="AD2805" s="122">
        <v>1.13316E-3</v>
      </c>
      <c r="AE2805" s="122">
        <v>1.26812E-3</v>
      </c>
      <c r="AF2805" s="122">
        <v>1.0743599999999999E-3</v>
      </c>
      <c r="AG2805" s="122">
        <v>1.29444E-3</v>
      </c>
      <c r="AH2805" s="122">
        <v>1.23284E-3</v>
      </c>
      <c r="AI2805" s="122">
        <v>8.6939999999999999E-4</v>
      </c>
      <c r="AJ2805" s="122">
        <v>1.1790800000000001E-3</v>
      </c>
      <c r="AK2805" s="122">
        <v>1.2194E-3</v>
      </c>
      <c r="AL2805" s="122">
        <v>0</v>
      </c>
    </row>
    <row r="2806" spans="1:38" hidden="1" x14ac:dyDescent="0.25">
      <c r="A2806" s="122" t="s">
        <v>1996</v>
      </c>
      <c r="B2806" s="122">
        <v>1</v>
      </c>
      <c r="C2806" s="122" t="s">
        <v>2192</v>
      </c>
      <c r="D2806" s="122" t="s">
        <v>2080</v>
      </c>
      <c r="E2806" s="122">
        <v>52</v>
      </c>
      <c r="F2806" s="122">
        <v>2.3143826216E-3</v>
      </c>
      <c r="G2806" s="122">
        <v>1.9076718892E-3</v>
      </c>
      <c r="H2806" s="122">
        <v>1.9651498216000001E-3</v>
      </c>
      <c r="I2806" s="122">
        <v>1.8495205568000001E-3</v>
      </c>
      <c r="J2806" s="122">
        <v>1.7098133332000001E-3</v>
      </c>
      <c r="K2806" s="122">
        <v>1.6990133328000001E-3</v>
      </c>
      <c r="L2806" s="122">
        <v>1.8066133344E-3</v>
      </c>
      <c r="M2806" s="122">
        <v>1.8802133336E-3</v>
      </c>
      <c r="N2806" s="122">
        <v>1.6689600004000001E-3</v>
      </c>
      <c r="O2806" s="122">
        <v>1.6217600000000001E-3</v>
      </c>
      <c r="P2806" s="122">
        <v>1.29696E-3</v>
      </c>
      <c r="Q2806" s="122">
        <v>7.7935999959999997E-4</v>
      </c>
      <c r="R2806" s="122">
        <v>6.5855999999999998E-4</v>
      </c>
      <c r="S2806" s="122">
        <v>5.4695999959999996E-4</v>
      </c>
      <c r="T2806" s="122">
        <v>6.6695999999999997E-4</v>
      </c>
      <c r="U2806" s="122">
        <v>6.4455999999999997E-4</v>
      </c>
      <c r="V2806" s="122">
        <v>8.1895999920000005E-4</v>
      </c>
      <c r="W2806" s="122">
        <v>8.905600004E-4</v>
      </c>
      <c r="X2806" s="122">
        <v>9.5615999920000002E-4</v>
      </c>
      <c r="Y2806" s="122">
        <v>7.2330800080000002E-4</v>
      </c>
      <c r="Z2806" s="122">
        <v>9.6712000000000002E-4</v>
      </c>
      <c r="AA2806" s="122">
        <v>1.1019196327999999E-3</v>
      </c>
      <c r="AB2806" s="122">
        <v>1.1617082567999999E-3</v>
      </c>
      <c r="AC2806" s="122">
        <v>1.1268099079999999E-3</v>
      </c>
      <c r="AD2806" s="122">
        <v>1.135080366E-3</v>
      </c>
      <c r="AE2806" s="122">
        <v>1.1497816512000001E-3</v>
      </c>
      <c r="AF2806" s="122">
        <v>0</v>
      </c>
      <c r="AG2806" s="122">
        <v>0</v>
      </c>
      <c r="AH2806" s="122">
        <v>0</v>
      </c>
      <c r="AI2806" s="122">
        <v>0</v>
      </c>
      <c r="AJ2806" s="122">
        <v>0</v>
      </c>
      <c r="AK2806" s="122">
        <v>0</v>
      </c>
      <c r="AL2806" s="122">
        <v>0</v>
      </c>
    </row>
    <row r="2807" spans="1:38" hidden="1" x14ac:dyDescent="0.25">
      <c r="A2807" s="122" t="s">
        <v>1996</v>
      </c>
      <c r="B2807" s="122">
        <v>1</v>
      </c>
      <c r="C2807" s="122" t="s">
        <v>2192</v>
      </c>
      <c r="D2807" s="122" t="s">
        <v>2133</v>
      </c>
      <c r="E2807" s="122">
        <v>52</v>
      </c>
      <c r="F2807" s="122">
        <v>0</v>
      </c>
      <c r="G2807" s="122">
        <v>0</v>
      </c>
      <c r="H2807" s="122">
        <v>0</v>
      </c>
      <c r="I2807" s="122">
        <v>0</v>
      </c>
      <c r="J2807" s="122">
        <v>0</v>
      </c>
      <c r="K2807" s="122">
        <v>0</v>
      </c>
      <c r="L2807" s="122">
        <v>0</v>
      </c>
      <c r="M2807" s="122">
        <v>0</v>
      </c>
      <c r="N2807" s="122">
        <v>0</v>
      </c>
      <c r="O2807" s="122">
        <v>0</v>
      </c>
      <c r="P2807" s="122">
        <v>0</v>
      </c>
      <c r="Q2807" s="122">
        <v>0</v>
      </c>
      <c r="R2807" s="122">
        <v>0</v>
      </c>
      <c r="S2807" s="122">
        <v>0</v>
      </c>
      <c r="T2807" s="122">
        <v>0</v>
      </c>
      <c r="U2807" s="122">
        <v>0</v>
      </c>
      <c r="V2807" s="122">
        <v>0</v>
      </c>
      <c r="W2807" s="122">
        <v>0</v>
      </c>
      <c r="X2807" s="122">
        <v>0</v>
      </c>
      <c r="Y2807" s="122">
        <v>0</v>
      </c>
      <c r="Z2807" s="122">
        <v>0</v>
      </c>
      <c r="AA2807" s="122">
        <v>0</v>
      </c>
      <c r="AB2807" s="122">
        <v>0</v>
      </c>
      <c r="AC2807" s="122">
        <v>0</v>
      </c>
      <c r="AD2807" s="122">
        <v>0</v>
      </c>
      <c r="AE2807" s="122">
        <v>0</v>
      </c>
      <c r="AF2807" s="122">
        <v>0</v>
      </c>
      <c r="AG2807" s="122">
        <v>0</v>
      </c>
      <c r="AH2807" s="122">
        <v>0</v>
      </c>
      <c r="AI2807" s="122">
        <v>0</v>
      </c>
      <c r="AJ2807" s="122">
        <v>0</v>
      </c>
      <c r="AK2807" s="122">
        <v>0</v>
      </c>
      <c r="AL2807" s="122">
        <v>0</v>
      </c>
    </row>
    <row r="2808" spans="1:38" hidden="1" x14ac:dyDescent="0.25">
      <c r="A2808" s="122" t="s">
        <v>1996</v>
      </c>
      <c r="B2808" s="122">
        <v>1</v>
      </c>
      <c r="C2808" s="122" t="s">
        <v>2192</v>
      </c>
      <c r="D2808" s="122" t="s">
        <v>2081</v>
      </c>
      <c r="E2808" s="122">
        <v>52</v>
      </c>
      <c r="F2808" s="122">
        <v>0</v>
      </c>
      <c r="G2808" s="122">
        <v>0</v>
      </c>
      <c r="H2808" s="122">
        <v>0</v>
      </c>
      <c r="I2808" s="122">
        <v>0</v>
      </c>
      <c r="J2808" s="122">
        <v>0</v>
      </c>
      <c r="K2808" s="122">
        <v>0</v>
      </c>
      <c r="L2808" s="122">
        <v>0</v>
      </c>
      <c r="M2808" s="122">
        <v>0</v>
      </c>
      <c r="N2808" s="122">
        <v>0</v>
      </c>
      <c r="O2808" s="122">
        <v>0</v>
      </c>
      <c r="P2808" s="122">
        <v>0</v>
      </c>
      <c r="Q2808" s="122">
        <v>0</v>
      </c>
      <c r="R2808" s="122">
        <v>0</v>
      </c>
      <c r="S2808" s="122">
        <v>0</v>
      </c>
      <c r="T2808" s="122">
        <v>0</v>
      </c>
      <c r="U2808" s="122">
        <v>0</v>
      </c>
      <c r="V2808" s="122">
        <v>0</v>
      </c>
      <c r="W2808" s="122">
        <v>0</v>
      </c>
      <c r="X2808" s="122">
        <v>0</v>
      </c>
      <c r="Y2808" s="122">
        <v>0</v>
      </c>
      <c r="Z2808" s="122">
        <v>0</v>
      </c>
      <c r="AA2808" s="122">
        <v>0</v>
      </c>
      <c r="AB2808" s="122">
        <v>0</v>
      </c>
      <c r="AC2808" s="122">
        <v>0</v>
      </c>
      <c r="AD2808" s="122">
        <v>0</v>
      </c>
      <c r="AE2808" s="122">
        <v>0</v>
      </c>
      <c r="AF2808" s="122">
        <v>0</v>
      </c>
      <c r="AG2808" s="122">
        <v>0</v>
      </c>
      <c r="AH2808" s="122">
        <v>0</v>
      </c>
      <c r="AI2808" s="122">
        <v>0</v>
      </c>
      <c r="AJ2808" s="122">
        <v>0</v>
      </c>
      <c r="AK2808" s="122">
        <v>0</v>
      </c>
      <c r="AL2808" s="122">
        <v>0</v>
      </c>
    </row>
    <row r="2809" spans="1:38" x14ac:dyDescent="0.25">
      <c r="A2809" s="122" t="s">
        <v>1996</v>
      </c>
      <c r="B2809" s="122">
        <v>1</v>
      </c>
      <c r="C2809" s="122" t="s">
        <v>2192</v>
      </c>
      <c r="D2809" s="122" t="s">
        <v>2082</v>
      </c>
      <c r="E2809" s="122">
        <v>52</v>
      </c>
      <c r="F2809" s="122">
        <v>0</v>
      </c>
      <c r="G2809" s="122">
        <v>0</v>
      </c>
      <c r="H2809" s="122">
        <v>0</v>
      </c>
      <c r="I2809" s="122">
        <v>0</v>
      </c>
      <c r="J2809" s="122">
        <v>0</v>
      </c>
      <c r="K2809" s="122">
        <v>0</v>
      </c>
      <c r="L2809" s="122">
        <v>0</v>
      </c>
      <c r="M2809" s="122">
        <v>0</v>
      </c>
      <c r="N2809" s="122">
        <v>0</v>
      </c>
      <c r="O2809" s="122">
        <v>0</v>
      </c>
      <c r="P2809" s="122">
        <v>0</v>
      </c>
      <c r="Q2809" s="122">
        <v>0</v>
      </c>
      <c r="R2809" s="122">
        <v>0</v>
      </c>
      <c r="S2809" s="122">
        <v>0</v>
      </c>
      <c r="T2809" s="122">
        <v>0</v>
      </c>
      <c r="U2809" s="122">
        <v>0</v>
      </c>
      <c r="V2809" s="122">
        <v>0</v>
      </c>
      <c r="W2809" s="122">
        <v>0</v>
      </c>
      <c r="X2809" s="122">
        <v>0</v>
      </c>
      <c r="Y2809" s="122">
        <v>0</v>
      </c>
      <c r="Z2809" s="122">
        <v>0</v>
      </c>
      <c r="AA2809" s="122">
        <v>0</v>
      </c>
      <c r="AB2809" s="122">
        <v>0</v>
      </c>
      <c r="AC2809" s="122">
        <v>0</v>
      </c>
      <c r="AD2809" s="122">
        <v>0</v>
      </c>
      <c r="AE2809" s="122">
        <v>0</v>
      </c>
      <c r="AF2809" s="122">
        <v>0</v>
      </c>
      <c r="AG2809" s="122">
        <v>0</v>
      </c>
      <c r="AH2809" s="122">
        <v>0</v>
      </c>
      <c r="AI2809" s="122">
        <v>0</v>
      </c>
      <c r="AJ2809" s="122">
        <v>0</v>
      </c>
      <c r="AK2809" s="122">
        <v>0</v>
      </c>
      <c r="AL2809" s="122">
        <v>0</v>
      </c>
    </row>
    <row r="2810" spans="1:38" hidden="1" x14ac:dyDescent="0.25">
      <c r="A2810" s="122" t="s">
        <v>1996</v>
      </c>
      <c r="B2810" s="122">
        <v>1</v>
      </c>
      <c r="C2810" s="122" t="s">
        <v>2192</v>
      </c>
      <c r="D2810" s="122" t="s">
        <v>474</v>
      </c>
      <c r="E2810" s="122">
        <v>52</v>
      </c>
      <c r="F2810" s="122">
        <v>0</v>
      </c>
      <c r="G2810" s="122">
        <v>0</v>
      </c>
      <c r="H2810" s="122">
        <v>0</v>
      </c>
      <c r="I2810" s="122">
        <v>0</v>
      </c>
      <c r="J2810" s="122">
        <v>0</v>
      </c>
      <c r="K2810" s="122">
        <v>0</v>
      </c>
      <c r="L2810" s="122">
        <v>0</v>
      </c>
      <c r="M2810" s="122">
        <v>0</v>
      </c>
      <c r="N2810" s="122">
        <v>0</v>
      </c>
      <c r="O2810" s="122">
        <v>0</v>
      </c>
      <c r="P2810" s="122">
        <v>0</v>
      </c>
      <c r="Q2810" s="122">
        <v>0</v>
      </c>
      <c r="R2810" s="122">
        <v>0</v>
      </c>
      <c r="S2810" s="122">
        <v>0</v>
      </c>
      <c r="T2810" s="122">
        <v>0</v>
      </c>
      <c r="U2810" s="122">
        <v>0</v>
      </c>
      <c r="V2810" s="122">
        <v>0</v>
      </c>
      <c r="W2810" s="122">
        <v>0</v>
      </c>
      <c r="X2810" s="122">
        <v>0</v>
      </c>
      <c r="Y2810" s="122">
        <v>0</v>
      </c>
      <c r="Z2810" s="122">
        <v>0</v>
      </c>
      <c r="AA2810" s="122">
        <v>0</v>
      </c>
      <c r="AB2810" s="122">
        <v>0</v>
      </c>
      <c r="AC2810" s="122">
        <v>0</v>
      </c>
      <c r="AD2810" s="122">
        <v>0</v>
      </c>
      <c r="AE2810" s="122">
        <v>0</v>
      </c>
      <c r="AF2810" s="122">
        <v>0</v>
      </c>
      <c r="AG2810" s="122">
        <v>0</v>
      </c>
      <c r="AH2810" s="122">
        <v>0</v>
      </c>
      <c r="AI2810" s="122">
        <v>0</v>
      </c>
      <c r="AJ2810" s="122">
        <v>0</v>
      </c>
      <c r="AK2810" s="122">
        <v>0</v>
      </c>
      <c r="AL2810" s="122">
        <v>0</v>
      </c>
    </row>
    <row r="2811" spans="1:38" hidden="1" x14ac:dyDescent="0.25">
      <c r="A2811" s="122" t="s">
        <v>1996</v>
      </c>
      <c r="B2811" s="122">
        <v>1</v>
      </c>
      <c r="C2811" s="122" t="s">
        <v>2192</v>
      </c>
      <c r="D2811" s="122" t="s">
        <v>2083</v>
      </c>
      <c r="E2811" s="122">
        <v>52</v>
      </c>
      <c r="F2811" s="122">
        <v>0</v>
      </c>
      <c r="G2811" s="122">
        <v>0</v>
      </c>
      <c r="H2811" s="122">
        <v>0</v>
      </c>
      <c r="I2811" s="122">
        <v>0</v>
      </c>
      <c r="J2811" s="122">
        <v>0</v>
      </c>
      <c r="K2811" s="122">
        <v>0</v>
      </c>
      <c r="L2811" s="122">
        <v>0</v>
      </c>
      <c r="M2811" s="122">
        <v>0</v>
      </c>
      <c r="N2811" s="122">
        <v>0</v>
      </c>
      <c r="O2811" s="122">
        <v>0</v>
      </c>
      <c r="P2811" s="122">
        <v>0</v>
      </c>
      <c r="Q2811" s="122">
        <v>0</v>
      </c>
      <c r="R2811" s="122">
        <v>0</v>
      </c>
      <c r="S2811" s="122">
        <v>0</v>
      </c>
      <c r="T2811" s="122">
        <v>0</v>
      </c>
      <c r="U2811" s="122">
        <v>0</v>
      </c>
      <c r="V2811" s="122">
        <v>0</v>
      </c>
      <c r="W2811" s="122">
        <v>0</v>
      </c>
      <c r="X2811" s="122">
        <v>0</v>
      </c>
      <c r="Y2811" s="122">
        <v>0</v>
      </c>
      <c r="Z2811" s="122">
        <v>0</v>
      </c>
      <c r="AA2811" s="122">
        <v>0</v>
      </c>
      <c r="AB2811" s="122">
        <v>0</v>
      </c>
      <c r="AC2811" s="122">
        <v>0</v>
      </c>
      <c r="AD2811" s="122">
        <v>0</v>
      </c>
      <c r="AE2811" s="122">
        <v>0</v>
      </c>
      <c r="AF2811" s="122">
        <v>0</v>
      </c>
      <c r="AG2811" s="122">
        <v>0</v>
      </c>
      <c r="AH2811" s="122">
        <v>0</v>
      </c>
      <c r="AI2811" s="122">
        <v>0</v>
      </c>
      <c r="AJ2811" s="122">
        <v>0</v>
      </c>
      <c r="AK2811" s="122">
        <v>0</v>
      </c>
      <c r="AL2811" s="122">
        <v>0</v>
      </c>
    </row>
    <row r="2812" spans="1:38" hidden="1" x14ac:dyDescent="0.25">
      <c r="A2812" s="122" t="s">
        <v>1996</v>
      </c>
      <c r="B2812" s="122">
        <v>1</v>
      </c>
      <c r="C2812" s="122" t="s">
        <v>2192</v>
      </c>
      <c r="D2812" s="122" t="s">
        <v>2084</v>
      </c>
      <c r="E2812" s="122">
        <v>52</v>
      </c>
      <c r="F2812" s="122">
        <v>0</v>
      </c>
      <c r="G2812" s="122">
        <v>0</v>
      </c>
      <c r="H2812" s="122">
        <v>0</v>
      </c>
      <c r="I2812" s="122">
        <v>0</v>
      </c>
      <c r="J2812" s="122">
        <v>0</v>
      </c>
      <c r="K2812" s="122">
        <v>0</v>
      </c>
      <c r="L2812" s="122">
        <v>0</v>
      </c>
      <c r="M2812" s="122">
        <v>0</v>
      </c>
      <c r="N2812" s="122">
        <v>0</v>
      </c>
      <c r="O2812" s="122">
        <v>0</v>
      </c>
      <c r="P2812" s="122">
        <v>0</v>
      </c>
      <c r="Q2812" s="122">
        <v>0</v>
      </c>
      <c r="R2812" s="122">
        <v>0</v>
      </c>
      <c r="S2812" s="122">
        <v>0</v>
      </c>
      <c r="T2812" s="122">
        <v>0</v>
      </c>
      <c r="U2812" s="122">
        <v>0</v>
      </c>
      <c r="V2812" s="122">
        <v>0</v>
      </c>
      <c r="W2812" s="122">
        <v>0</v>
      </c>
      <c r="X2812" s="122">
        <v>0</v>
      </c>
      <c r="Y2812" s="122">
        <v>0</v>
      </c>
      <c r="Z2812" s="122">
        <v>0</v>
      </c>
      <c r="AA2812" s="122">
        <v>0</v>
      </c>
      <c r="AB2812" s="122">
        <v>0</v>
      </c>
      <c r="AC2812" s="122">
        <v>0</v>
      </c>
      <c r="AD2812" s="122">
        <v>0</v>
      </c>
      <c r="AE2812" s="122">
        <v>0</v>
      </c>
      <c r="AF2812" s="122">
        <v>0</v>
      </c>
      <c r="AG2812" s="122">
        <v>0</v>
      </c>
      <c r="AH2812" s="122">
        <v>0</v>
      </c>
      <c r="AI2812" s="122">
        <v>0</v>
      </c>
      <c r="AJ2812" s="122">
        <v>0</v>
      </c>
      <c r="AK2812" s="122">
        <v>0</v>
      </c>
      <c r="AL2812" s="122">
        <v>0</v>
      </c>
    </row>
    <row r="2813" spans="1:38" hidden="1" x14ac:dyDescent="0.25">
      <c r="A2813" s="122" t="s">
        <v>1996</v>
      </c>
      <c r="B2813" s="122">
        <v>1</v>
      </c>
      <c r="C2813" s="122" t="s">
        <v>2192</v>
      </c>
      <c r="D2813" s="122" t="s">
        <v>2085</v>
      </c>
      <c r="E2813" s="122">
        <v>52</v>
      </c>
      <c r="F2813" s="122">
        <v>0</v>
      </c>
      <c r="G2813" s="122">
        <v>0</v>
      </c>
      <c r="H2813" s="122">
        <v>0</v>
      </c>
      <c r="I2813" s="122">
        <v>0</v>
      </c>
      <c r="J2813" s="122">
        <v>0</v>
      </c>
      <c r="K2813" s="122">
        <v>0</v>
      </c>
      <c r="L2813" s="122">
        <v>0</v>
      </c>
      <c r="M2813" s="122">
        <v>0</v>
      </c>
      <c r="N2813" s="122">
        <v>0</v>
      </c>
      <c r="O2813" s="122">
        <v>0</v>
      </c>
      <c r="P2813" s="122">
        <v>0</v>
      </c>
      <c r="Q2813" s="122">
        <v>0</v>
      </c>
      <c r="R2813" s="122">
        <v>0</v>
      </c>
      <c r="S2813" s="122">
        <v>0</v>
      </c>
      <c r="T2813" s="122">
        <v>0</v>
      </c>
      <c r="U2813" s="122">
        <v>0</v>
      </c>
      <c r="V2813" s="122">
        <v>0</v>
      </c>
      <c r="W2813" s="122">
        <v>0</v>
      </c>
      <c r="X2813" s="122">
        <v>0</v>
      </c>
      <c r="Y2813" s="122">
        <v>0</v>
      </c>
      <c r="Z2813" s="122">
        <v>0</v>
      </c>
      <c r="AA2813" s="122">
        <v>0</v>
      </c>
      <c r="AB2813" s="122">
        <v>0</v>
      </c>
      <c r="AC2813" s="122">
        <v>0</v>
      </c>
      <c r="AD2813" s="122">
        <v>0</v>
      </c>
      <c r="AE2813" s="122">
        <v>0</v>
      </c>
      <c r="AF2813" s="122">
        <v>0</v>
      </c>
      <c r="AG2813" s="122">
        <v>0</v>
      </c>
      <c r="AH2813" s="122">
        <v>0</v>
      </c>
      <c r="AI2813" s="122">
        <v>0</v>
      </c>
      <c r="AJ2813" s="122">
        <v>0</v>
      </c>
      <c r="AK2813" s="122">
        <v>0</v>
      </c>
      <c r="AL2813" s="122">
        <v>0</v>
      </c>
    </row>
    <row r="2814" spans="1:38" hidden="1" x14ac:dyDescent="0.25">
      <c r="A2814" s="122" t="s">
        <v>1996</v>
      </c>
      <c r="B2814" s="122">
        <v>1</v>
      </c>
      <c r="C2814" s="122" t="s">
        <v>2192</v>
      </c>
      <c r="D2814" s="122" t="s">
        <v>2086</v>
      </c>
      <c r="E2814" s="122">
        <v>52</v>
      </c>
      <c r="F2814" s="122">
        <v>0</v>
      </c>
      <c r="G2814" s="122">
        <v>0</v>
      </c>
      <c r="H2814" s="122">
        <v>0</v>
      </c>
      <c r="I2814" s="122">
        <v>0</v>
      </c>
      <c r="J2814" s="122">
        <v>0</v>
      </c>
      <c r="K2814" s="122">
        <v>0</v>
      </c>
      <c r="L2814" s="122">
        <v>0</v>
      </c>
      <c r="M2814" s="122">
        <v>0</v>
      </c>
      <c r="N2814" s="122">
        <v>0</v>
      </c>
      <c r="O2814" s="122">
        <v>0</v>
      </c>
      <c r="P2814" s="122">
        <v>0</v>
      </c>
      <c r="Q2814" s="122">
        <v>0</v>
      </c>
      <c r="R2814" s="122">
        <v>0</v>
      </c>
      <c r="S2814" s="122">
        <v>0</v>
      </c>
      <c r="T2814" s="122">
        <v>0</v>
      </c>
      <c r="U2814" s="122">
        <v>0</v>
      </c>
      <c r="V2814" s="122">
        <v>0</v>
      </c>
      <c r="W2814" s="122">
        <v>0</v>
      </c>
      <c r="X2814" s="122">
        <v>0</v>
      </c>
      <c r="Y2814" s="122">
        <v>0</v>
      </c>
      <c r="Z2814" s="122">
        <v>0</v>
      </c>
      <c r="AA2814" s="122">
        <v>0</v>
      </c>
      <c r="AB2814" s="122">
        <v>0</v>
      </c>
      <c r="AC2814" s="122">
        <v>0</v>
      </c>
      <c r="AD2814" s="122">
        <v>0</v>
      </c>
      <c r="AE2814" s="122">
        <v>0</v>
      </c>
      <c r="AF2814" s="122">
        <v>0</v>
      </c>
      <c r="AG2814" s="122">
        <v>0</v>
      </c>
      <c r="AH2814" s="122">
        <v>0</v>
      </c>
      <c r="AI2814" s="122">
        <v>0</v>
      </c>
      <c r="AJ2814" s="122">
        <v>0</v>
      </c>
      <c r="AK2814" s="122">
        <v>0</v>
      </c>
      <c r="AL2814" s="122">
        <v>0</v>
      </c>
    </row>
    <row r="2815" spans="1:38" hidden="1" x14ac:dyDescent="0.25">
      <c r="A2815" s="122" t="s">
        <v>1996</v>
      </c>
      <c r="B2815" s="122">
        <v>1</v>
      </c>
      <c r="C2815" s="122" t="s">
        <v>2192</v>
      </c>
      <c r="D2815" s="122" t="s">
        <v>2087</v>
      </c>
      <c r="E2815" s="122">
        <v>52</v>
      </c>
      <c r="F2815" s="122">
        <v>0</v>
      </c>
      <c r="G2815" s="122">
        <v>0</v>
      </c>
      <c r="H2815" s="122">
        <v>0</v>
      </c>
      <c r="I2815" s="122">
        <v>0</v>
      </c>
      <c r="J2815" s="122">
        <v>0</v>
      </c>
      <c r="K2815" s="122">
        <v>0</v>
      </c>
      <c r="L2815" s="122">
        <v>0</v>
      </c>
      <c r="M2815" s="122">
        <v>0</v>
      </c>
      <c r="N2815" s="122">
        <v>0</v>
      </c>
      <c r="O2815" s="122">
        <v>0</v>
      </c>
      <c r="P2815" s="122">
        <v>0</v>
      </c>
      <c r="Q2815" s="122">
        <v>0</v>
      </c>
      <c r="R2815" s="122">
        <v>0</v>
      </c>
      <c r="S2815" s="122">
        <v>0</v>
      </c>
      <c r="T2815" s="122">
        <v>0</v>
      </c>
      <c r="U2815" s="122">
        <v>0</v>
      </c>
      <c r="V2815" s="122">
        <v>0</v>
      </c>
      <c r="W2815" s="122">
        <v>0</v>
      </c>
      <c r="X2815" s="122">
        <v>0</v>
      </c>
      <c r="Y2815" s="122">
        <v>0</v>
      </c>
      <c r="Z2815" s="122">
        <v>0</v>
      </c>
      <c r="AA2815" s="122">
        <v>0</v>
      </c>
      <c r="AB2815" s="122">
        <v>0</v>
      </c>
      <c r="AC2815" s="122">
        <v>0</v>
      </c>
      <c r="AD2815" s="122">
        <v>0</v>
      </c>
      <c r="AE2815" s="122">
        <v>0</v>
      </c>
      <c r="AF2815" s="122">
        <v>0</v>
      </c>
      <c r="AG2815" s="122">
        <v>0</v>
      </c>
      <c r="AH2815" s="122">
        <v>0</v>
      </c>
      <c r="AI2815" s="122">
        <v>0</v>
      </c>
      <c r="AJ2815" s="122">
        <v>0</v>
      </c>
      <c r="AK2815" s="122">
        <v>0</v>
      </c>
      <c r="AL2815" s="122">
        <v>0</v>
      </c>
    </row>
    <row r="2816" spans="1:38" hidden="1" x14ac:dyDescent="0.25">
      <c r="A2816" s="122" t="s">
        <v>1996</v>
      </c>
      <c r="B2816" s="122">
        <v>1</v>
      </c>
      <c r="C2816" s="122" t="s">
        <v>2192</v>
      </c>
      <c r="D2816" s="122" t="s">
        <v>2134</v>
      </c>
      <c r="E2816" s="122">
        <v>52</v>
      </c>
      <c r="F2816" s="122">
        <v>0</v>
      </c>
      <c r="G2816" s="122">
        <v>0</v>
      </c>
      <c r="H2816" s="122">
        <v>0</v>
      </c>
      <c r="I2816" s="122">
        <v>0</v>
      </c>
      <c r="J2816" s="122">
        <v>0</v>
      </c>
      <c r="K2816" s="122">
        <v>0</v>
      </c>
      <c r="L2816" s="122">
        <v>0</v>
      </c>
      <c r="M2816" s="122">
        <v>0</v>
      </c>
      <c r="N2816" s="122">
        <v>0</v>
      </c>
      <c r="O2816" s="122">
        <v>0</v>
      </c>
      <c r="P2816" s="122">
        <v>0</v>
      </c>
      <c r="Q2816" s="122">
        <v>0</v>
      </c>
      <c r="R2816" s="122">
        <v>0</v>
      </c>
      <c r="S2816" s="122">
        <v>0</v>
      </c>
      <c r="T2816" s="122">
        <v>0</v>
      </c>
      <c r="U2816" s="122">
        <v>0</v>
      </c>
      <c r="V2816" s="122">
        <v>0</v>
      </c>
      <c r="W2816" s="122">
        <v>0</v>
      </c>
      <c r="X2816" s="122">
        <v>0</v>
      </c>
      <c r="Y2816" s="122">
        <v>0</v>
      </c>
      <c r="Z2816" s="122">
        <v>0</v>
      </c>
      <c r="AA2816" s="122">
        <v>0</v>
      </c>
      <c r="AB2816" s="122">
        <v>0</v>
      </c>
      <c r="AC2816" s="122">
        <v>0</v>
      </c>
      <c r="AD2816" s="122">
        <v>0</v>
      </c>
      <c r="AE2816" s="122">
        <v>0</v>
      </c>
      <c r="AF2816" s="122">
        <v>0</v>
      </c>
      <c r="AG2816" s="122">
        <v>0</v>
      </c>
      <c r="AH2816" s="122">
        <v>0</v>
      </c>
      <c r="AI2816" s="122">
        <v>0</v>
      </c>
      <c r="AJ2816" s="122">
        <v>0</v>
      </c>
      <c r="AK2816" s="122">
        <v>0</v>
      </c>
      <c r="AL2816" s="122">
        <v>0</v>
      </c>
    </row>
    <row r="2817" spans="1:38" hidden="1" x14ac:dyDescent="0.25">
      <c r="A2817" s="122" t="s">
        <v>1996</v>
      </c>
      <c r="B2817" s="122">
        <v>1</v>
      </c>
      <c r="C2817" s="122" t="s">
        <v>2192</v>
      </c>
      <c r="D2817" s="122" t="s">
        <v>2088</v>
      </c>
      <c r="E2817" s="122">
        <v>52</v>
      </c>
      <c r="F2817" s="122">
        <v>0</v>
      </c>
      <c r="G2817" s="122">
        <v>0</v>
      </c>
      <c r="H2817" s="122">
        <v>0</v>
      </c>
      <c r="I2817" s="122">
        <v>0</v>
      </c>
      <c r="J2817" s="122">
        <v>0</v>
      </c>
      <c r="K2817" s="122">
        <v>0</v>
      </c>
      <c r="L2817" s="122">
        <v>0</v>
      </c>
      <c r="M2817" s="122">
        <v>0</v>
      </c>
      <c r="N2817" s="122">
        <v>0</v>
      </c>
      <c r="O2817" s="122">
        <v>0</v>
      </c>
      <c r="P2817" s="122">
        <v>0</v>
      </c>
      <c r="Q2817" s="122">
        <v>0</v>
      </c>
      <c r="R2817" s="122">
        <v>0</v>
      </c>
      <c r="S2817" s="122">
        <v>0</v>
      </c>
      <c r="T2817" s="122">
        <v>0</v>
      </c>
      <c r="U2817" s="122">
        <v>0</v>
      </c>
      <c r="V2817" s="122">
        <v>0</v>
      </c>
      <c r="W2817" s="122">
        <v>0</v>
      </c>
      <c r="X2817" s="122">
        <v>0</v>
      </c>
      <c r="Y2817" s="122">
        <v>0</v>
      </c>
      <c r="Z2817" s="122">
        <v>0</v>
      </c>
      <c r="AA2817" s="122">
        <v>0</v>
      </c>
      <c r="AB2817" s="122">
        <v>0</v>
      </c>
      <c r="AC2817" s="122">
        <v>0</v>
      </c>
      <c r="AD2817" s="122">
        <v>0</v>
      </c>
      <c r="AE2817" s="122">
        <v>0</v>
      </c>
      <c r="AF2817" s="122">
        <v>0</v>
      </c>
      <c r="AG2817" s="122">
        <v>0</v>
      </c>
      <c r="AH2817" s="122">
        <v>0</v>
      </c>
      <c r="AI2817" s="122">
        <v>0</v>
      </c>
      <c r="AJ2817" s="122">
        <v>0</v>
      </c>
      <c r="AK2817" s="122">
        <v>0</v>
      </c>
      <c r="AL2817" s="122">
        <v>0</v>
      </c>
    </row>
    <row r="2818" spans="1:38" hidden="1" x14ac:dyDescent="0.25">
      <c r="A2818" s="122" t="s">
        <v>1996</v>
      </c>
      <c r="B2818" s="122">
        <v>1</v>
      </c>
      <c r="C2818" s="122" t="s">
        <v>2192</v>
      </c>
      <c r="D2818" s="122" t="s">
        <v>2089</v>
      </c>
      <c r="E2818" s="122">
        <v>52</v>
      </c>
      <c r="F2818" s="122">
        <v>0</v>
      </c>
      <c r="G2818" s="122">
        <v>0</v>
      </c>
      <c r="H2818" s="122">
        <v>0</v>
      </c>
      <c r="I2818" s="122">
        <v>0</v>
      </c>
      <c r="J2818" s="122">
        <v>0</v>
      </c>
      <c r="K2818" s="122">
        <v>0</v>
      </c>
      <c r="L2818" s="122">
        <v>0</v>
      </c>
      <c r="M2818" s="122">
        <v>0</v>
      </c>
      <c r="N2818" s="122">
        <v>0</v>
      </c>
      <c r="O2818" s="122">
        <v>0</v>
      </c>
      <c r="P2818" s="122">
        <v>0</v>
      </c>
      <c r="Q2818" s="122">
        <v>0</v>
      </c>
      <c r="R2818" s="122">
        <v>0</v>
      </c>
      <c r="S2818" s="122">
        <v>0</v>
      </c>
      <c r="T2818" s="122">
        <v>0</v>
      </c>
      <c r="U2818" s="122">
        <v>0</v>
      </c>
      <c r="V2818" s="122">
        <v>0</v>
      </c>
      <c r="W2818" s="122">
        <v>0</v>
      </c>
      <c r="X2818" s="122">
        <v>0</v>
      </c>
      <c r="Y2818" s="122">
        <v>0</v>
      </c>
      <c r="Z2818" s="122">
        <v>0</v>
      </c>
      <c r="AA2818" s="122">
        <v>0</v>
      </c>
      <c r="AB2818" s="122">
        <v>0</v>
      </c>
      <c r="AC2818" s="122">
        <v>0</v>
      </c>
      <c r="AD2818" s="122">
        <v>0</v>
      </c>
      <c r="AE2818" s="122">
        <v>0</v>
      </c>
      <c r="AF2818" s="122">
        <v>0</v>
      </c>
      <c r="AG2818" s="122">
        <v>0</v>
      </c>
      <c r="AH2818" s="122">
        <v>0</v>
      </c>
      <c r="AI2818" s="122">
        <v>0</v>
      </c>
      <c r="AJ2818" s="122">
        <v>0</v>
      </c>
      <c r="AK2818" s="122">
        <v>0</v>
      </c>
      <c r="AL2818" s="122">
        <v>0</v>
      </c>
    </row>
    <row r="2819" spans="1:38" hidden="1" x14ac:dyDescent="0.25">
      <c r="A2819" s="122" t="s">
        <v>1996</v>
      </c>
      <c r="B2819" s="122">
        <v>1</v>
      </c>
      <c r="C2819" s="122" t="s">
        <v>2192</v>
      </c>
      <c r="D2819" s="122" t="s">
        <v>2090</v>
      </c>
      <c r="E2819" s="122">
        <v>52</v>
      </c>
      <c r="F2819" s="122">
        <v>0</v>
      </c>
      <c r="G2819" s="122">
        <v>0</v>
      </c>
      <c r="H2819" s="122">
        <v>0</v>
      </c>
      <c r="I2819" s="122">
        <v>0</v>
      </c>
      <c r="J2819" s="122">
        <v>0</v>
      </c>
      <c r="K2819" s="122">
        <v>0</v>
      </c>
      <c r="L2819" s="122">
        <v>0</v>
      </c>
      <c r="M2819" s="122">
        <v>0</v>
      </c>
      <c r="N2819" s="122">
        <v>0</v>
      </c>
      <c r="O2819" s="122">
        <v>0</v>
      </c>
      <c r="P2819" s="122">
        <v>0</v>
      </c>
      <c r="Q2819" s="122">
        <v>0</v>
      </c>
      <c r="R2819" s="122">
        <v>0</v>
      </c>
      <c r="S2819" s="122">
        <v>0</v>
      </c>
      <c r="T2819" s="122">
        <v>0</v>
      </c>
      <c r="U2819" s="122">
        <v>0</v>
      </c>
      <c r="V2819" s="122">
        <v>0</v>
      </c>
      <c r="W2819" s="122">
        <v>0</v>
      </c>
      <c r="X2819" s="122">
        <v>0</v>
      </c>
      <c r="Y2819" s="122">
        <v>0</v>
      </c>
      <c r="Z2819" s="122">
        <v>0</v>
      </c>
      <c r="AA2819" s="122">
        <v>0</v>
      </c>
      <c r="AB2819" s="122">
        <v>0</v>
      </c>
      <c r="AC2819" s="122">
        <v>0</v>
      </c>
      <c r="AD2819" s="122">
        <v>0</v>
      </c>
      <c r="AE2819" s="122">
        <v>0</v>
      </c>
      <c r="AF2819" s="122">
        <v>0</v>
      </c>
      <c r="AG2819" s="122">
        <v>0</v>
      </c>
      <c r="AH2819" s="122">
        <v>0</v>
      </c>
      <c r="AI2819" s="122">
        <v>0</v>
      </c>
      <c r="AJ2819" s="122">
        <v>0</v>
      </c>
      <c r="AK2819" s="122">
        <v>0</v>
      </c>
      <c r="AL2819" s="122">
        <v>0</v>
      </c>
    </row>
    <row r="2820" spans="1:38" hidden="1" x14ac:dyDescent="0.25">
      <c r="A2820" s="122" t="s">
        <v>1996</v>
      </c>
      <c r="B2820" s="122">
        <v>1</v>
      </c>
      <c r="C2820" s="122" t="s">
        <v>2192</v>
      </c>
      <c r="D2820" s="122" t="s">
        <v>2091</v>
      </c>
      <c r="E2820" s="122">
        <v>52</v>
      </c>
      <c r="F2820" s="122">
        <v>0</v>
      </c>
      <c r="G2820" s="122">
        <v>0</v>
      </c>
      <c r="H2820" s="122">
        <v>0</v>
      </c>
      <c r="I2820" s="122">
        <v>0</v>
      </c>
      <c r="J2820" s="122">
        <v>0</v>
      </c>
      <c r="K2820" s="122">
        <v>0</v>
      </c>
      <c r="L2820" s="122">
        <v>0</v>
      </c>
      <c r="M2820" s="122">
        <v>0</v>
      </c>
      <c r="N2820" s="122">
        <v>0</v>
      </c>
      <c r="O2820" s="122">
        <v>0</v>
      </c>
      <c r="P2820" s="122">
        <v>0</v>
      </c>
      <c r="Q2820" s="122">
        <v>0</v>
      </c>
      <c r="R2820" s="122">
        <v>0</v>
      </c>
      <c r="S2820" s="122">
        <v>0</v>
      </c>
      <c r="T2820" s="122">
        <v>0</v>
      </c>
      <c r="U2820" s="122">
        <v>0</v>
      </c>
      <c r="V2820" s="122">
        <v>0</v>
      </c>
      <c r="W2820" s="122">
        <v>0</v>
      </c>
      <c r="X2820" s="122">
        <v>0</v>
      </c>
      <c r="Y2820" s="122">
        <v>0</v>
      </c>
      <c r="Z2820" s="122">
        <v>0</v>
      </c>
      <c r="AA2820" s="122">
        <v>0</v>
      </c>
      <c r="AB2820" s="122">
        <v>0</v>
      </c>
      <c r="AC2820" s="122">
        <v>0</v>
      </c>
      <c r="AD2820" s="122">
        <v>0</v>
      </c>
      <c r="AE2820" s="122">
        <v>0</v>
      </c>
      <c r="AF2820" s="122">
        <v>0</v>
      </c>
      <c r="AG2820" s="122">
        <v>0</v>
      </c>
      <c r="AH2820" s="122">
        <v>0</v>
      </c>
      <c r="AI2820" s="122">
        <v>0</v>
      </c>
      <c r="AJ2820" s="122">
        <v>0</v>
      </c>
      <c r="AK2820" s="122">
        <v>0</v>
      </c>
      <c r="AL2820" s="122">
        <v>0</v>
      </c>
    </row>
    <row r="2821" spans="1:38" hidden="1" x14ac:dyDescent="0.25">
      <c r="A2821" s="122" t="s">
        <v>1996</v>
      </c>
      <c r="B2821" s="122">
        <v>1</v>
      </c>
      <c r="C2821" s="122" t="s">
        <v>2192</v>
      </c>
      <c r="D2821" s="122" t="s">
        <v>2092</v>
      </c>
      <c r="E2821" s="122">
        <v>52</v>
      </c>
      <c r="F2821" s="122">
        <v>0</v>
      </c>
      <c r="G2821" s="122">
        <v>0</v>
      </c>
      <c r="H2821" s="122">
        <v>0</v>
      </c>
      <c r="I2821" s="122">
        <v>0</v>
      </c>
      <c r="J2821" s="122">
        <v>0</v>
      </c>
      <c r="K2821" s="122">
        <v>0</v>
      </c>
      <c r="L2821" s="122">
        <v>0</v>
      </c>
      <c r="M2821" s="122">
        <v>0</v>
      </c>
      <c r="N2821" s="122">
        <v>0</v>
      </c>
      <c r="O2821" s="122">
        <v>0</v>
      </c>
      <c r="P2821" s="122">
        <v>0</v>
      </c>
      <c r="Q2821" s="122">
        <v>0</v>
      </c>
      <c r="R2821" s="122">
        <v>0</v>
      </c>
      <c r="S2821" s="122">
        <v>0</v>
      </c>
      <c r="T2821" s="122">
        <v>0</v>
      </c>
      <c r="U2821" s="122">
        <v>0</v>
      </c>
      <c r="V2821" s="122">
        <v>0</v>
      </c>
      <c r="W2821" s="122">
        <v>0</v>
      </c>
      <c r="X2821" s="122">
        <v>0</v>
      </c>
      <c r="Y2821" s="122">
        <v>0</v>
      </c>
      <c r="Z2821" s="122">
        <v>0</v>
      </c>
      <c r="AA2821" s="122">
        <v>0</v>
      </c>
      <c r="AB2821" s="122">
        <v>0</v>
      </c>
      <c r="AC2821" s="122">
        <v>0</v>
      </c>
      <c r="AD2821" s="122">
        <v>0</v>
      </c>
      <c r="AE2821" s="122">
        <v>0</v>
      </c>
      <c r="AF2821" s="122">
        <v>0</v>
      </c>
      <c r="AG2821" s="122">
        <v>0</v>
      </c>
      <c r="AH2821" s="122">
        <v>0</v>
      </c>
      <c r="AI2821" s="122">
        <v>0</v>
      </c>
      <c r="AJ2821" s="122">
        <v>0</v>
      </c>
      <c r="AK2821" s="122">
        <v>0</v>
      </c>
      <c r="AL2821" s="122">
        <v>0</v>
      </c>
    </row>
    <row r="2822" spans="1:38" hidden="1" x14ac:dyDescent="0.25">
      <c r="A2822" s="122" t="s">
        <v>1996</v>
      </c>
      <c r="B2822" s="122">
        <v>1</v>
      </c>
      <c r="C2822" s="122" t="s">
        <v>2192</v>
      </c>
      <c r="D2822" s="122" t="s">
        <v>2093</v>
      </c>
      <c r="E2822" s="122">
        <v>52</v>
      </c>
      <c r="F2822" s="122">
        <v>0</v>
      </c>
      <c r="G2822" s="122">
        <v>0</v>
      </c>
      <c r="H2822" s="122">
        <v>0</v>
      </c>
      <c r="I2822" s="122">
        <v>0</v>
      </c>
      <c r="J2822" s="122">
        <v>0</v>
      </c>
      <c r="K2822" s="122">
        <v>0</v>
      </c>
      <c r="L2822" s="122">
        <v>0</v>
      </c>
      <c r="M2822" s="122">
        <v>0</v>
      </c>
      <c r="N2822" s="122">
        <v>0</v>
      </c>
      <c r="O2822" s="122">
        <v>0</v>
      </c>
      <c r="P2822" s="122">
        <v>0</v>
      </c>
      <c r="Q2822" s="122">
        <v>0</v>
      </c>
      <c r="R2822" s="122">
        <v>0</v>
      </c>
      <c r="S2822" s="122">
        <v>0</v>
      </c>
      <c r="T2822" s="122">
        <v>0</v>
      </c>
      <c r="U2822" s="122">
        <v>0</v>
      </c>
      <c r="V2822" s="122">
        <v>0</v>
      </c>
      <c r="W2822" s="122">
        <v>0</v>
      </c>
      <c r="X2822" s="122">
        <v>0</v>
      </c>
      <c r="Y2822" s="122">
        <v>0</v>
      </c>
      <c r="Z2822" s="122">
        <v>0</v>
      </c>
      <c r="AA2822" s="122">
        <v>0</v>
      </c>
      <c r="AB2822" s="122">
        <v>0</v>
      </c>
      <c r="AC2822" s="122">
        <v>0</v>
      </c>
      <c r="AD2822" s="122">
        <v>0</v>
      </c>
      <c r="AE2822" s="122">
        <v>0</v>
      </c>
      <c r="AF2822" s="122">
        <v>0</v>
      </c>
      <c r="AG2822" s="122">
        <v>0</v>
      </c>
      <c r="AH2822" s="122">
        <v>0</v>
      </c>
      <c r="AI2822" s="122">
        <v>0</v>
      </c>
      <c r="AJ2822" s="122">
        <v>0</v>
      </c>
      <c r="AK2822" s="122">
        <v>0</v>
      </c>
      <c r="AL2822" s="122">
        <v>0</v>
      </c>
    </row>
    <row r="2823" spans="1:38" hidden="1" x14ac:dyDescent="0.25">
      <c r="A2823" s="122" t="s">
        <v>1996</v>
      </c>
      <c r="B2823" s="122">
        <v>1</v>
      </c>
      <c r="C2823" s="122" t="s">
        <v>2192</v>
      </c>
      <c r="D2823" s="122" t="s">
        <v>2094</v>
      </c>
      <c r="E2823" s="122">
        <v>52</v>
      </c>
      <c r="F2823" s="122">
        <v>2.3100933323999999E-3</v>
      </c>
      <c r="G2823" s="122">
        <v>2.3100933323999999E-3</v>
      </c>
      <c r="H2823" s="122">
        <v>2.3100933323999999E-3</v>
      </c>
      <c r="I2823" s="122">
        <v>2.3100933323999999E-3</v>
      </c>
      <c r="J2823" s="122">
        <v>2.3100933323999999E-3</v>
      </c>
      <c r="K2823" s="122">
        <v>2.3100933323999999E-3</v>
      </c>
      <c r="L2823" s="122">
        <v>2.3100933323999999E-3</v>
      </c>
      <c r="M2823" s="122">
        <v>2.3100933323999999E-3</v>
      </c>
      <c r="N2823" s="122">
        <v>2.3100933323999999E-3</v>
      </c>
      <c r="O2823" s="122">
        <v>2.3100933323999999E-3</v>
      </c>
      <c r="P2823" s="122">
        <v>2.3100933323999999E-3</v>
      </c>
      <c r="Q2823" s="122">
        <v>2.3100933323999999E-3</v>
      </c>
      <c r="R2823" s="122">
        <v>2.3100933323999999E-3</v>
      </c>
      <c r="S2823" s="122">
        <v>2.3100933323999999E-3</v>
      </c>
      <c r="T2823" s="122">
        <v>2.3100933323999999E-3</v>
      </c>
      <c r="U2823" s="122">
        <v>2.3100933323999999E-3</v>
      </c>
      <c r="V2823" s="122">
        <v>2.3100933323999999E-3</v>
      </c>
      <c r="W2823" s="122">
        <v>2.3100933323999999E-3</v>
      </c>
      <c r="X2823" s="122">
        <v>2.3100933323999999E-3</v>
      </c>
      <c r="Y2823" s="122">
        <v>2.3100933323999999E-3</v>
      </c>
      <c r="Z2823" s="122">
        <v>2.2988000000000001E-3</v>
      </c>
      <c r="AA2823" s="122">
        <v>2.09888E-3</v>
      </c>
      <c r="AB2823" s="122">
        <v>2.5325999999999999E-3</v>
      </c>
      <c r="AC2823" s="122">
        <v>2.0518400000000001E-3</v>
      </c>
      <c r="AD2823" s="122">
        <v>2.1887600000000001E-3</v>
      </c>
      <c r="AE2823" s="122">
        <v>1.83876E-3</v>
      </c>
      <c r="AF2823" s="122">
        <v>1.3622E-3</v>
      </c>
      <c r="AG2823" s="122">
        <v>2.6012000000000001E-3</v>
      </c>
      <c r="AH2823" s="122">
        <v>2.0932799999999999E-3</v>
      </c>
      <c r="AI2823" s="122">
        <v>2.0266400000000001E-3</v>
      </c>
      <c r="AJ2823" s="122">
        <v>9.4163999999999999E-4</v>
      </c>
      <c r="AK2823" s="122">
        <v>1.3829199999999999E-3</v>
      </c>
      <c r="AL2823" s="122">
        <v>0</v>
      </c>
    </row>
    <row r="2824" spans="1:38" hidden="1" x14ac:dyDescent="0.25">
      <c r="A2824" s="122" t="s">
        <v>1996</v>
      </c>
      <c r="B2824" s="122">
        <v>1</v>
      </c>
      <c r="C2824" s="122" t="s">
        <v>2192</v>
      </c>
      <c r="D2824" s="122" t="s">
        <v>2095</v>
      </c>
      <c r="E2824" s="122">
        <v>52</v>
      </c>
      <c r="F2824" s="122">
        <v>0</v>
      </c>
      <c r="G2824" s="122">
        <v>0</v>
      </c>
      <c r="H2824" s="122">
        <v>0</v>
      </c>
      <c r="I2824" s="122">
        <v>0</v>
      </c>
      <c r="J2824" s="122">
        <v>0</v>
      </c>
      <c r="K2824" s="122">
        <v>0</v>
      </c>
      <c r="L2824" s="122">
        <v>0</v>
      </c>
      <c r="M2824" s="122">
        <v>0</v>
      </c>
      <c r="N2824" s="122">
        <v>0</v>
      </c>
      <c r="O2824" s="122">
        <v>0</v>
      </c>
      <c r="P2824" s="122">
        <v>0</v>
      </c>
      <c r="Q2824" s="122">
        <v>0</v>
      </c>
      <c r="R2824" s="122">
        <v>0</v>
      </c>
      <c r="S2824" s="122">
        <v>0</v>
      </c>
      <c r="T2824" s="122">
        <v>0</v>
      </c>
      <c r="U2824" s="122">
        <v>0</v>
      </c>
      <c r="V2824" s="122">
        <v>0</v>
      </c>
      <c r="W2824" s="122">
        <v>0</v>
      </c>
      <c r="X2824" s="122">
        <v>0</v>
      </c>
      <c r="Y2824" s="122">
        <v>0</v>
      </c>
      <c r="Z2824" s="122">
        <v>0</v>
      </c>
      <c r="AA2824" s="122">
        <v>0</v>
      </c>
      <c r="AB2824" s="122">
        <v>0</v>
      </c>
      <c r="AC2824" s="122">
        <v>0</v>
      </c>
      <c r="AD2824" s="122">
        <v>0</v>
      </c>
      <c r="AE2824" s="122">
        <v>0</v>
      </c>
      <c r="AF2824" s="122">
        <v>0</v>
      </c>
      <c r="AG2824" s="122">
        <v>0</v>
      </c>
      <c r="AH2824" s="122">
        <v>0</v>
      </c>
      <c r="AI2824" s="122">
        <v>0</v>
      </c>
      <c r="AJ2824" s="122">
        <v>0</v>
      </c>
      <c r="AK2824" s="122">
        <v>0</v>
      </c>
      <c r="AL2824" s="122">
        <v>0</v>
      </c>
    </row>
    <row r="2825" spans="1:38" hidden="1" x14ac:dyDescent="0.25">
      <c r="A2825" s="122" t="s">
        <v>1996</v>
      </c>
      <c r="B2825" s="122">
        <v>1</v>
      </c>
      <c r="C2825" s="122" t="s">
        <v>2192</v>
      </c>
      <c r="D2825" s="122" t="s">
        <v>2096</v>
      </c>
      <c r="E2825" s="122">
        <v>52</v>
      </c>
      <c r="F2825" s="122">
        <v>0</v>
      </c>
      <c r="G2825" s="122">
        <v>0</v>
      </c>
      <c r="H2825" s="122">
        <v>0</v>
      </c>
      <c r="I2825" s="122">
        <v>0</v>
      </c>
      <c r="J2825" s="122">
        <v>0</v>
      </c>
      <c r="K2825" s="122">
        <v>0</v>
      </c>
      <c r="L2825" s="122">
        <v>0</v>
      </c>
      <c r="M2825" s="122">
        <v>0</v>
      </c>
      <c r="N2825" s="122">
        <v>0</v>
      </c>
      <c r="O2825" s="122">
        <v>0</v>
      </c>
      <c r="P2825" s="122">
        <v>0</v>
      </c>
      <c r="Q2825" s="122">
        <v>0</v>
      </c>
      <c r="R2825" s="122">
        <v>0</v>
      </c>
      <c r="S2825" s="122">
        <v>0</v>
      </c>
      <c r="T2825" s="122">
        <v>0</v>
      </c>
      <c r="U2825" s="122">
        <v>0</v>
      </c>
      <c r="V2825" s="122">
        <v>0</v>
      </c>
      <c r="W2825" s="122">
        <v>0</v>
      </c>
      <c r="X2825" s="122">
        <v>0</v>
      </c>
      <c r="Y2825" s="122">
        <v>0</v>
      </c>
      <c r="Z2825" s="122">
        <v>0</v>
      </c>
      <c r="AA2825" s="122">
        <v>0</v>
      </c>
      <c r="AB2825" s="122">
        <v>0</v>
      </c>
      <c r="AC2825" s="122">
        <v>0</v>
      </c>
      <c r="AD2825" s="122">
        <v>0</v>
      </c>
      <c r="AE2825" s="122">
        <v>0</v>
      </c>
      <c r="AF2825" s="122">
        <v>0</v>
      </c>
      <c r="AG2825" s="122">
        <v>0</v>
      </c>
      <c r="AH2825" s="122">
        <v>0</v>
      </c>
      <c r="AI2825" s="122">
        <v>0</v>
      </c>
      <c r="AJ2825" s="122">
        <v>0</v>
      </c>
      <c r="AK2825" s="122">
        <v>0</v>
      </c>
      <c r="AL2825" s="122">
        <v>0</v>
      </c>
    </row>
    <row r="2826" spans="1:38" hidden="1" x14ac:dyDescent="0.25">
      <c r="A2826" s="122" t="s">
        <v>1996</v>
      </c>
      <c r="B2826" s="122">
        <v>1</v>
      </c>
      <c r="C2826" s="122" t="s">
        <v>2192</v>
      </c>
      <c r="D2826" s="122" t="s">
        <v>2097</v>
      </c>
      <c r="E2826" s="122">
        <v>52</v>
      </c>
      <c r="F2826" s="122">
        <v>0</v>
      </c>
      <c r="G2826" s="122">
        <v>0</v>
      </c>
      <c r="H2826" s="122">
        <v>0</v>
      </c>
      <c r="I2826" s="122">
        <v>0</v>
      </c>
      <c r="J2826" s="122">
        <v>0</v>
      </c>
      <c r="K2826" s="122">
        <v>0</v>
      </c>
      <c r="L2826" s="122">
        <v>0</v>
      </c>
      <c r="M2826" s="122">
        <v>0</v>
      </c>
      <c r="N2826" s="122">
        <v>0</v>
      </c>
      <c r="O2826" s="122">
        <v>0</v>
      </c>
      <c r="P2826" s="122">
        <v>0</v>
      </c>
      <c r="Q2826" s="122">
        <v>0</v>
      </c>
      <c r="R2826" s="122">
        <v>0</v>
      </c>
      <c r="S2826" s="122">
        <v>0</v>
      </c>
      <c r="T2826" s="122">
        <v>0</v>
      </c>
      <c r="U2826" s="122">
        <v>0</v>
      </c>
      <c r="V2826" s="122">
        <v>0</v>
      </c>
      <c r="W2826" s="122">
        <v>0</v>
      </c>
      <c r="X2826" s="122">
        <v>0</v>
      </c>
      <c r="Y2826" s="122">
        <v>0</v>
      </c>
      <c r="Z2826" s="122">
        <v>0</v>
      </c>
      <c r="AA2826" s="122">
        <v>0</v>
      </c>
      <c r="AB2826" s="122">
        <v>0</v>
      </c>
      <c r="AC2826" s="122">
        <v>0</v>
      </c>
      <c r="AD2826" s="122">
        <v>0</v>
      </c>
      <c r="AE2826" s="122">
        <v>0</v>
      </c>
      <c r="AF2826" s="122">
        <v>0</v>
      </c>
      <c r="AG2826" s="122">
        <v>0</v>
      </c>
      <c r="AH2826" s="122">
        <v>0</v>
      </c>
      <c r="AI2826" s="122">
        <v>0</v>
      </c>
      <c r="AJ2826" s="122">
        <v>0</v>
      </c>
      <c r="AK2826" s="122">
        <v>0</v>
      </c>
      <c r="AL2826" s="122">
        <v>0</v>
      </c>
    </row>
    <row r="2827" spans="1:38" hidden="1" x14ac:dyDescent="0.25">
      <c r="A2827" s="122" t="s">
        <v>1996</v>
      </c>
      <c r="B2827" s="122">
        <v>1</v>
      </c>
      <c r="C2827" s="122" t="s">
        <v>2192</v>
      </c>
      <c r="D2827" s="122" t="s">
        <v>2098</v>
      </c>
      <c r="E2827" s="122">
        <v>52</v>
      </c>
      <c r="F2827" s="122">
        <v>0</v>
      </c>
      <c r="G2827" s="122">
        <v>0</v>
      </c>
      <c r="H2827" s="122">
        <v>0</v>
      </c>
      <c r="I2827" s="122">
        <v>0</v>
      </c>
      <c r="J2827" s="122">
        <v>0</v>
      </c>
      <c r="K2827" s="122">
        <v>0</v>
      </c>
      <c r="L2827" s="122">
        <v>0</v>
      </c>
      <c r="M2827" s="122">
        <v>0</v>
      </c>
      <c r="N2827" s="122">
        <v>0</v>
      </c>
      <c r="O2827" s="122">
        <v>0</v>
      </c>
      <c r="P2827" s="122">
        <v>0</v>
      </c>
      <c r="Q2827" s="122">
        <v>0</v>
      </c>
      <c r="R2827" s="122">
        <v>0</v>
      </c>
      <c r="S2827" s="122">
        <v>0</v>
      </c>
      <c r="T2827" s="122">
        <v>0</v>
      </c>
      <c r="U2827" s="122">
        <v>0</v>
      </c>
      <c r="V2827" s="122">
        <v>0</v>
      </c>
      <c r="W2827" s="122">
        <v>0</v>
      </c>
      <c r="X2827" s="122">
        <v>0</v>
      </c>
      <c r="Y2827" s="122">
        <v>0</v>
      </c>
      <c r="Z2827" s="122">
        <v>0</v>
      </c>
      <c r="AA2827" s="122">
        <v>0</v>
      </c>
      <c r="AB2827" s="122">
        <v>0</v>
      </c>
      <c r="AC2827" s="122">
        <v>0</v>
      </c>
      <c r="AD2827" s="122">
        <v>0</v>
      </c>
      <c r="AE2827" s="122">
        <v>0</v>
      </c>
      <c r="AF2827" s="122">
        <v>0</v>
      </c>
      <c r="AG2827" s="122">
        <v>0</v>
      </c>
      <c r="AH2827" s="122">
        <v>0</v>
      </c>
      <c r="AI2827" s="122">
        <v>0</v>
      </c>
      <c r="AJ2827" s="122">
        <v>0</v>
      </c>
      <c r="AK2827" s="122">
        <v>0</v>
      </c>
      <c r="AL2827" s="122">
        <v>0</v>
      </c>
    </row>
    <row r="2828" spans="1:38" hidden="1" x14ac:dyDescent="0.25">
      <c r="A2828" s="122" t="s">
        <v>1996</v>
      </c>
      <c r="B2828" s="122">
        <v>1</v>
      </c>
      <c r="C2828" s="122" t="s">
        <v>2192</v>
      </c>
      <c r="D2828" s="122" t="s">
        <v>2099</v>
      </c>
      <c r="E2828" s="122">
        <v>52</v>
      </c>
      <c r="F2828" s="122">
        <v>2.3143826216E-3</v>
      </c>
      <c r="G2828" s="122">
        <v>1.9076718892E-3</v>
      </c>
      <c r="H2828" s="122">
        <v>1.9651498216000001E-3</v>
      </c>
      <c r="I2828" s="122">
        <v>1.8495205568000001E-3</v>
      </c>
      <c r="J2828" s="122">
        <v>1.7098133332000001E-3</v>
      </c>
      <c r="K2828" s="122">
        <v>1.6990133328000001E-3</v>
      </c>
      <c r="L2828" s="122">
        <v>1.8066133344E-3</v>
      </c>
      <c r="M2828" s="122">
        <v>1.8802133336E-3</v>
      </c>
      <c r="N2828" s="122">
        <v>1.6689600004000001E-3</v>
      </c>
      <c r="O2828" s="122">
        <v>1.6217600000000001E-3</v>
      </c>
      <c r="P2828" s="122">
        <v>1.29696E-3</v>
      </c>
      <c r="Q2828" s="122">
        <v>7.7935999959999997E-4</v>
      </c>
      <c r="R2828" s="122">
        <v>6.5855999999999998E-4</v>
      </c>
      <c r="S2828" s="122">
        <v>5.4695999959999996E-4</v>
      </c>
      <c r="T2828" s="122">
        <v>6.6695999999999997E-4</v>
      </c>
      <c r="U2828" s="122">
        <v>6.4455999999999997E-4</v>
      </c>
      <c r="V2828" s="122">
        <v>8.1895999920000005E-4</v>
      </c>
      <c r="W2828" s="122">
        <v>8.905600004E-4</v>
      </c>
      <c r="X2828" s="122">
        <v>9.5615999920000002E-4</v>
      </c>
      <c r="Y2828" s="122">
        <v>7.2330800080000002E-4</v>
      </c>
      <c r="Z2828" s="122">
        <v>9.6712000000000002E-4</v>
      </c>
      <c r="AA2828" s="122">
        <v>1.1019196327999999E-3</v>
      </c>
      <c r="AB2828" s="122">
        <v>1.1617082567999999E-3</v>
      </c>
      <c r="AC2828" s="122">
        <v>1.1268099079999999E-3</v>
      </c>
      <c r="AD2828" s="122">
        <v>1.135080366E-3</v>
      </c>
      <c r="AE2828" s="122">
        <v>1.1497816512000001E-3</v>
      </c>
      <c r="AF2828" s="122">
        <v>1.4104353508E-3</v>
      </c>
      <c r="AG2828" s="122">
        <v>4.7215920360000002E-4</v>
      </c>
      <c r="AH2828" s="122">
        <v>1.0952127227999999E-3</v>
      </c>
      <c r="AI2828" s="122">
        <v>6.3987406839999999E-4</v>
      </c>
      <c r="AJ2828" s="122">
        <v>4.6623853079999999E-4</v>
      </c>
      <c r="AK2828" s="122">
        <v>8.06646176E-4</v>
      </c>
      <c r="AL2828" s="122">
        <v>0</v>
      </c>
    </row>
    <row r="2829" spans="1:38" hidden="1" x14ac:dyDescent="0.25">
      <c r="A2829" s="122" t="s">
        <v>1996</v>
      </c>
      <c r="B2829" s="122">
        <v>1</v>
      </c>
      <c r="C2829" s="122" t="s">
        <v>2192</v>
      </c>
      <c r="D2829" s="122" t="s">
        <v>2100</v>
      </c>
      <c r="E2829" s="122">
        <v>52</v>
      </c>
      <c r="F2829" s="122">
        <v>0</v>
      </c>
      <c r="G2829" s="122">
        <v>0</v>
      </c>
      <c r="H2829" s="122">
        <v>0</v>
      </c>
      <c r="I2829" s="122">
        <v>0</v>
      </c>
      <c r="J2829" s="122">
        <v>0</v>
      </c>
      <c r="K2829" s="122">
        <v>0</v>
      </c>
      <c r="L2829" s="122">
        <v>0</v>
      </c>
      <c r="M2829" s="122">
        <v>0</v>
      </c>
      <c r="N2829" s="122">
        <v>0</v>
      </c>
      <c r="O2829" s="122">
        <v>0</v>
      </c>
      <c r="P2829" s="122">
        <v>0</v>
      </c>
      <c r="Q2829" s="122">
        <v>0</v>
      </c>
      <c r="R2829" s="122">
        <v>0</v>
      </c>
      <c r="S2829" s="122">
        <v>0</v>
      </c>
      <c r="T2829" s="122">
        <v>0</v>
      </c>
      <c r="U2829" s="122">
        <v>0</v>
      </c>
      <c r="V2829" s="122">
        <v>0</v>
      </c>
      <c r="W2829" s="122">
        <v>0</v>
      </c>
      <c r="X2829" s="122">
        <v>0</v>
      </c>
      <c r="Y2829" s="122">
        <v>0</v>
      </c>
      <c r="Z2829" s="122">
        <v>0</v>
      </c>
      <c r="AA2829" s="122">
        <v>0</v>
      </c>
      <c r="AB2829" s="122">
        <v>0</v>
      </c>
      <c r="AC2829" s="122">
        <v>0</v>
      </c>
      <c r="AD2829" s="122">
        <v>0</v>
      </c>
      <c r="AE2829" s="122">
        <v>0</v>
      </c>
      <c r="AF2829" s="122">
        <v>0</v>
      </c>
      <c r="AG2829" s="122">
        <v>0</v>
      </c>
      <c r="AH2829" s="122">
        <v>0</v>
      </c>
      <c r="AI2829" s="122">
        <v>0</v>
      </c>
      <c r="AJ2829" s="122">
        <v>0</v>
      </c>
      <c r="AK2829" s="122">
        <v>0</v>
      </c>
      <c r="AL2829" s="122">
        <v>0</v>
      </c>
    </row>
    <row r="2830" spans="1:38" hidden="1" x14ac:dyDescent="0.25">
      <c r="A2830" s="122" t="s">
        <v>1996</v>
      </c>
      <c r="B2830" s="122">
        <v>1</v>
      </c>
      <c r="C2830" s="122" t="s">
        <v>2192</v>
      </c>
      <c r="D2830" s="122" t="s">
        <v>2101</v>
      </c>
      <c r="E2830" s="122">
        <v>52</v>
      </c>
      <c r="F2830" s="122">
        <v>0</v>
      </c>
      <c r="G2830" s="122">
        <v>0</v>
      </c>
      <c r="H2830" s="122">
        <v>0</v>
      </c>
      <c r="I2830" s="122">
        <v>0</v>
      </c>
      <c r="J2830" s="122">
        <v>0</v>
      </c>
      <c r="K2830" s="122">
        <v>0</v>
      </c>
      <c r="L2830" s="122">
        <v>0</v>
      </c>
      <c r="M2830" s="122">
        <v>0</v>
      </c>
      <c r="N2830" s="122">
        <v>0</v>
      </c>
      <c r="O2830" s="122">
        <v>0</v>
      </c>
      <c r="P2830" s="122">
        <v>0</v>
      </c>
      <c r="Q2830" s="122">
        <v>0</v>
      </c>
      <c r="R2830" s="122">
        <v>0</v>
      </c>
      <c r="S2830" s="122">
        <v>0</v>
      </c>
      <c r="T2830" s="122">
        <v>0</v>
      </c>
      <c r="U2830" s="122">
        <v>0</v>
      </c>
      <c r="V2830" s="122">
        <v>0</v>
      </c>
      <c r="W2830" s="122">
        <v>0</v>
      </c>
      <c r="X2830" s="122">
        <v>0</v>
      </c>
      <c r="Y2830" s="122">
        <v>0</v>
      </c>
      <c r="Z2830" s="122">
        <v>0</v>
      </c>
      <c r="AA2830" s="122">
        <v>0</v>
      </c>
      <c r="AB2830" s="122">
        <v>0</v>
      </c>
      <c r="AC2830" s="122">
        <v>0</v>
      </c>
      <c r="AD2830" s="122">
        <v>0</v>
      </c>
      <c r="AE2830" s="122">
        <v>0</v>
      </c>
      <c r="AF2830" s="122">
        <v>0</v>
      </c>
      <c r="AG2830" s="122">
        <v>0</v>
      </c>
      <c r="AH2830" s="122">
        <v>0</v>
      </c>
      <c r="AI2830" s="122">
        <v>0</v>
      </c>
      <c r="AJ2830" s="122">
        <v>0</v>
      </c>
      <c r="AK2830" s="122">
        <v>0</v>
      </c>
      <c r="AL2830" s="122">
        <v>0</v>
      </c>
    </row>
    <row r="2831" spans="1:38" hidden="1" x14ac:dyDescent="0.25">
      <c r="A2831" s="122" t="s">
        <v>1996</v>
      </c>
      <c r="B2831" s="122">
        <v>1</v>
      </c>
      <c r="C2831" s="122" t="s">
        <v>2192</v>
      </c>
      <c r="D2831" s="122" t="s">
        <v>2135</v>
      </c>
      <c r="E2831" s="122">
        <v>52</v>
      </c>
      <c r="F2831" s="122">
        <v>0</v>
      </c>
      <c r="G2831" s="122">
        <v>0</v>
      </c>
      <c r="H2831" s="122">
        <v>0</v>
      </c>
      <c r="I2831" s="122">
        <v>0</v>
      </c>
      <c r="J2831" s="122">
        <v>0</v>
      </c>
      <c r="K2831" s="122">
        <v>0</v>
      </c>
      <c r="L2831" s="122">
        <v>0</v>
      </c>
      <c r="M2831" s="122">
        <v>0</v>
      </c>
      <c r="N2831" s="122">
        <v>0</v>
      </c>
      <c r="O2831" s="122">
        <v>0</v>
      </c>
      <c r="P2831" s="122">
        <v>0</v>
      </c>
      <c r="Q2831" s="122">
        <v>0</v>
      </c>
      <c r="R2831" s="122">
        <v>0</v>
      </c>
      <c r="S2831" s="122">
        <v>0</v>
      </c>
      <c r="T2831" s="122">
        <v>0</v>
      </c>
      <c r="U2831" s="122">
        <v>0</v>
      </c>
      <c r="V2831" s="122">
        <v>0</v>
      </c>
      <c r="W2831" s="122">
        <v>0</v>
      </c>
      <c r="X2831" s="122">
        <v>0</v>
      </c>
      <c r="Y2831" s="122">
        <v>0</v>
      </c>
      <c r="Z2831" s="122">
        <v>0</v>
      </c>
      <c r="AA2831" s="122">
        <v>0</v>
      </c>
      <c r="AB2831" s="122">
        <v>0</v>
      </c>
      <c r="AC2831" s="122">
        <v>0</v>
      </c>
      <c r="AD2831" s="122">
        <v>0</v>
      </c>
      <c r="AE2831" s="122">
        <v>0</v>
      </c>
      <c r="AF2831" s="122">
        <v>0</v>
      </c>
      <c r="AG2831" s="122">
        <v>0</v>
      </c>
      <c r="AH2831" s="122">
        <v>0</v>
      </c>
      <c r="AI2831" s="122">
        <v>0</v>
      </c>
      <c r="AJ2831" s="122">
        <v>0</v>
      </c>
      <c r="AK2831" s="122">
        <v>0</v>
      </c>
      <c r="AL2831" s="122">
        <v>0</v>
      </c>
    </row>
    <row r="2832" spans="1:38" hidden="1" x14ac:dyDescent="0.25">
      <c r="A2832" s="122" t="s">
        <v>1996</v>
      </c>
      <c r="B2832" s="122">
        <v>1</v>
      </c>
      <c r="C2832" s="122" t="s">
        <v>2192</v>
      </c>
      <c r="D2832" s="122" t="s">
        <v>2102</v>
      </c>
      <c r="E2832" s="122">
        <v>52</v>
      </c>
      <c r="F2832" s="122">
        <v>0</v>
      </c>
      <c r="G2832" s="122">
        <v>0</v>
      </c>
      <c r="H2832" s="122">
        <v>0</v>
      </c>
      <c r="I2832" s="122">
        <v>0</v>
      </c>
      <c r="J2832" s="122">
        <v>0</v>
      </c>
      <c r="K2832" s="122">
        <v>0</v>
      </c>
      <c r="L2832" s="122">
        <v>0</v>
      </c>
      <c r="M2832" s="122">
        <v>0</v>
      </c>
      <c r="N2832" s="122">
        <v>0</v>
      </c>
      <c r="O2832" s="122">
        <v>0</v>
      </c>
      <c r="P2832" s="122">
        <v>0</v>
      </c>
      <c r="Q2832" s="122">
        <v>0</v>
      </c>
      <c r="R2832" s="122">
        <v>0</v>
      </c>
      <c r="S2832" s="122">
        <v>0</v>
      </c>
      <c r="T2832" s="122">
        <v>0</v>
      </c>
      <c r="U2832" s="122">
        <v>0</v>
      </c>
      <c r="V2832" s="122">
        <v>0</v>
      </c>
      <c r="W2832" s="122">
        <v>0</v>
      </c>
      <c r="X2832" s="122">
        <v>0</v>
      </c>
      <c r="Y2832" s="122">
        <v>0</v>
      </c>
      <c r="Z2832" s="122">
        <v>0</v>
      </c>
      <c r="AA2832" s="122">
        <v>0</v>
      </c>
      <c r="AB2832" s="122">
        <v>0</v>
      </c>
      <c r="AC2832" s="122">
        <v>0</v>
      </c>
      <c r="AD2832" s="122">
        <v>0</v>
      </c>
      <c r="AE2832" s="122">
        <v>0</v>
      </c>
      <c r="AF2832" s="122">
        <v>0</v>
      </c>
      <c r="AG2832" s="122">
        <v>0</v>
      </c>
      <c r="AH2832" s="122">
        <v>0</v>
      </c>
      <c r="AI2832" s="122">
        <v>0</v>
      </c>
      <c r="AJ2832" s="122">
        <v>0</v>
      </c>
      <c r="AK2832" s="122">
        <v>0</v>
      </c>
      <c r="AL2832" s="122">
        <v>0</v>
      </c>
    </row>
    <row r="2833" spans="1:38" hidden="1" x14ac:dyDescent="0.25">
      <c r="A2833" s="122" t="s">
        <v>1996</v>
      </c>
      <c r="B2833" s="122">
        <v>1</v>
      </c>
      <c r="C2833" s="122" t="s">
        <v>2192</v>
      </c>
      <c r="D2833" s="122" t="s">
        <v>2103</v>
      </c>
      <c r="E2833" s="122">
        <v>52</v>
      </c>
      <c r="F2833" s="122">
        <v>0</v>
      </c>
      <c r="G2833" s="122">
        <v>0</v>
      </c>
      <c r="H2833" s="122">
        <v>0</v>
      </c>
      <c r="I2833" s="122">
        <v>0</v>
      </c>
      <c r="J2833" s="122">
        <v>0</v>
      </c>
      <c r="K2833" s="122">
        <v>0</v>
      </c>
      <c r="L2833" s="122">
        <v>0</v>
      </c>
      <c r="M2833" s="122">
        <v>0</v>
      </c>
      <c r="N2833" s="122">
        <v>0</v>
      </c>
      <c r="O2833" s="122">
        <v>0</v>
      </c>
      <c r="P2833" s="122">
        <v>0</v>
      </c>
      <c r="Q2833" s="122">
        <v>0</v>
      </c>
      <c r="R2833" s="122">
        <v>0</v>
      </c>
      <c r="S2833" s="122">
        <v>0</v>
      </c>
      <c r="T2833" s="122">
        <v>0</v>
      </c>
      <c r="U2833" s="122">
        <v>0</v>
      </c>
      <c r="V2833" s="122">
        <v>0</v>
      </c>
      <c r="W2833" s="122">
        <v>0</v>
      </c>
      <c r="X2833" s="122">
        <v>0</v>
      </c>
      <c r="Y2833" s="122">
        <v>0</v>
      </c>
      <c r="Z2833" s="122">
        <v>0</v>
      </c>
      <c r="AA2833" s="122">
        <v>0</v>
      </c>
      <c r="AB2833" s="122">
        <v>0</v>
      </c>
      <c r="AC2833" s="122">
        <v>0</v>
      </c>
      <c r="AD2833" s="122">
        <v>0</v>
      </c>
      <c r="AE2833" s="122">
        <v>0</v>
      </c>
      <c r="AF2833" s="122">
        <v>0</v>
      </c>
      <c r="AG2833" s="122">
        <v>0</v>
      </c>
      <c r="AH2833" s="122">
        <v>0</v>
      </c>
      <c r="AI2833" s="122">
        <v>0</v>
      </c>
      <c r="AJ2833" s="122">
        <v>0</v>
      </c>
      <c r="AK2833" s="122">
        <v>0</v>
      </c>
      <c r="AL2833" s="122">
        <v>0</v>
      </c>
    </row>
    <row r="2834" spans="1:38" hidden="1" x14ac:dyDescent="0.25">
      <c r="A2834" s="122" t="s">
        <v>1996</v>
      </c>
      <c r="B2834" s="122">
        <v>1</v>
      </c>
      <c r="C2834" s="122" t="s">
        <v>2192</v>
      </c>
      <c r="D2834" s="122" t="s">
        <v>2104</v>
      </c>
      <c r="E2834" s="122">
        <v>52</v>
      </c>
      <c r="F2834" s="122">
        <v>0</v>
      </c>
      <c r="G2834" s="122">
        <v>0</v>
      </c>
      <c r="H2834" s="122">
        <v>0</v>
      </c>
      <c r="I2834" s="122">
        <v>0</v>
      </c>
      <c r="J2834" s="122">
        <v>0</v>
      </c>
      <c r="K2834" s="122">
        <v>0</v>
      </c>
      <c r="L2834" s="122">
        <v>0</v>
      </c>
      <c r="M2834" s="122">
        <v>0</v>
      </c>
      <c r="N2834" s="122">
        <v>0</v>
      </c>
      <c r="O2834" s="122">
        <v>0</v>
      </c>
      <c r="P2834" s="122">
        <v>0</v>
      </c>
      <c r="Q2834" s="122">
        <v>0</v>
      </c>
      <c r="R2834" s="122">
        <v>0</v>
      </c>
      <c r="S2834" s="122">
        <v>0</v>
      </c>
      <c r="T2834" s="122">
        <v>0</v>
      </c>
      <c r="U2834" s="122">
        <v>0</v>
      </c>
      <c r="V2834" s="122">
        <v>0</v>
      </c>
      <c r="W2834" s="122">
        <v>0</v>
      </c>
      <c r="X2834" s="122">
        <v>0</v>
      </c>
      <c r="Y2834" s="122">
        <v>0</v>
      </c>
      <c r="Z2834" s="122">
        <v>0</v>
      </c>
      <c r="AA2834" s="122">
        <v>0</v>
      </c>
      <c r="AB2834" s="122">
        <v>0</v>
      </c>
      <c r="AC2834" s="122">
        <v>0</v>
      </c>
      <c r="AD2834" s="122">
        <v>0</v>
      </c>
      <c r="AE2834" s="122">
        <v>0</v>
      </c>
      <c r="AF2834" s="122">
        <v>0</v>
      </c>
      <c r="AG2834" s="122">
        <v>0</v>
      </c>
      <c r="AH2834" s="122">
        <v>0</v>
      </c>
      <c r="AI2834" s="122">
        <v>0</v>
      </c>
      <c r="AJ2834" s="122">
        <v>0</v>
      </c>
      <c r="AK2834" s="122">
        <v>0</v>
      </c>
      <c r="AL2834" s="122">
        <v>0</v>
      </c>
    </row>
    <row r="2835" spans="1:38" hidden="1" x14ac:dyDescent="0.25">
      <c r="A2835" s="122" t="s">
        <v>1996</v>
      </c>
      <c r="B2835" s="122">
        <v>1</v>
      </c>
      <c r="C2835" s="122" t="s">
        <v>2192</v>
      </c>
      <c r="D2835" s="122" t="s">
        <v>2105</v>
      </c>
      <c r="E2835" s="122">
        <v>52</v>
      </c>
      <c r="F2835" s="122">
        <v>0</v>
      </c>
      <c r="G2835" s="122">
        <v>0</v>
      </c>
      <c r="H2835" s="122">
        <v>0</v>
      </c>
      <c r="I2835" s="122">
        <v>0</v>
      </c>
      <c r="J2835" s="122">
        <v>0</v>
      </c>
      <c r="K2835" s="122">
        <v>0</v>
      </c>
      <c r="L2835" s="122">
        <v>0</v>
      </c>
      <c r="M2835" s="122">
        <v>0</v>
      </c>
      <c r="N2835" s="122">
        <v>0</v>
      </c>
      <c r="O2835" s="122">
        <v>0</v>
      </c>
      <c r="P2835" s="122">
        <v>0</v>
      </c>
      <c r="Q2835" s="122">
        <v>0</v>
      </c>
      <c r="R2835" s="122">
        <v>0</v>
      </c>
      <c r="S2835" s="122">
        <v>0</v>
      </c>
      <c r="T2835" s="122">
        <v>0</v>
      </c>
      <c r="U2835" s="122">
        <v>0</v>
      </c>
      <c r="V2835" s="122">
        <v>0</v>
      </c>
      <c r="W2835" s="122">
        <v>0</v>
      </c>
      <c r="X2835" s="122">
        <v>0</v>
      </c>
      <c r="Y2835" s="122">
        <v>0</v>
      </c>
      <c r="Z2835" s="122">
        <v>0</v>
      </c>
      <c r="AA2835" s="122">
        <v>0</v>
      </c>
      <c r="AB2835" s="122">
        <v>0</v>
      </c>
      <c r="AC2835" s="122">
        <v>0</v>
      </c>
      <c r="AD2835" s="122">
        <v>0</v>
      </c>
      <c r="AE2835" s="122">
        <v>0</v>
      </c>
      <c r="AF2835" s="122">
        <v>0</v>
      </c>
      <c r="AG2835" s="122">
        <v>0</v>
      </c>
      <c r="AH2835" s="122">
        <v>0</v>
      </c>
      <c r="AI2835" s="122">
        <v>0</v>
      </c>
      <c r="AJ2835" s="122">
        <v>0</v>
      </c>
      <c r="AK2835" s="122">
        <v>0</v>
      </c>
      <c r="AL2835" s="122">
        <v>0</v>
      </c>
    </row>
    <row r="2836" spans="1:38" hidden="1" x14ac:dyDescent="0.25">
      <c r="A2836" s="122" t="s">
        <v>1996</v>
      </c>
      <c r="B2836" s="122">
        <v>1</v>
      </c>
      <c r="C2836" s="122" t="s">
        <v>2192</v>
      </c>
      <c r="D2836" s="122" t="s">
        <v>475</v>
      </c>
      <c r="E2836" s="122">
        <v>52</v>
      </c>
      <c r="F2836" s="122">
        <v>0</v>
      </c>
      <c r="G2836" s="122">
        <v>0</v>
      </c>
      <c r="H2836" s="122">
        <v>0</v>
      </c>
      <c r="I2836" s="122">
        <v>0</v>
      </c>
      <c r="J2836" s="122">
        <v>0</v>
      </c>
      <c r="K2836" s="122">
        <v>0</v>
      </c>
      <c r="L2836" s="122">
        <v>0</v>
      </c>
      <c r="M2836" s="122">
        <v>0</v>
      </c>
      <c r="N2836" s="122">
        <v>0</v>
      </c>
      <c r="O2836" s="122">
        <v>0</v>
      </c>
      <c r="P2836" s="122">
        <v>0</v>
      </c>
      <c r="Q2836" s="122">
        <v>0</v>
      </c>
      <c r="R2836" s="122">
        <v>0</v>
      </c>
      <c r="S2836" s="122">
        <v>0</v>
      </c>
      <c r="T2836" s="122">
        <v>0</v>
      </c>
      <c r="U2836" s="122">
        <v>0</v>
      </c>
      <c r="V2836" s="122">
        <v>0</v>
      </c>
      <c r="W2836" s="122">
        <v>0</v>
      </c>
      <c r="X2836" s="122">
        <v>0</v>
      </c>
      <c r="Y2836" s="122">
        <v>0</v>
      </c>
      <c r="Z2836" s="122">
        <v>0</v>
      </c>
      <c r="AA2836" s="122">
        <v>0</v>
      </c>
      <c r="AB2836" s="122">
        <v>0</v>
      </c>
      <c r="AC2836" s="122">
        <v>0</v>
      </c>
      <c r="AD2836" s="122">
        <v>0</v>
      </c>
      <c r="AE2836" s="122">
        <v>0</v>
      </c>
      <c r="AF2836" s="122">
        <v>0</v>
      </c>
      <c r="AG2836" s="122">
        <v>0</v>
      </c>
      <c r="AH2836" s="122">
        <v>0</v>
      </c>
      <c r="AI2836" s="122">
        <v>0</v>
      </c>
      <c r="AJ2836" s="122">
        <v>0</v>
      </c>
      <c r="AK2836" s="122">
        <v>0</v>
      </c>
      <c r="AL2836" s="122">
        <v>0</v>
      </c>
    </row>
    <row r="2837" spans="1:38" hidden="1" x14ac:dyDescent="0.25">
      <c r="A2837" s="122" t="s">
        <v>1996</v>
      </c>
      <c r="B2837" s="122">
        <v>1</v>
      </c>
      <c r="C2837" s="122" t="s">
        <v>2192</v>
      </c>
      <c r="D2837" s="122" t="s">
        <v>2106</v>
      </c>
      <c r="E2837" s="122">
        <v>52</v>
      </c>
      <c r="F2837" s="122">
        <v>0</v>
      </c>
      <c r="G2837" s="122">
        <v>0</v>
      </c>
      <c r="H2837" s="122">
        <v>0</v>
      </c>
      <c r="I2837" s="122">
        <v>0</v>
      </c>
      <c r="J2837" s="122">
        <v>0</v>
      </c>
      <c r="K2837" s="122">
        <v>0</v>
      </c>
      <c r="L2837" s="122">
        <v>0</v>
      </c>
      <c r="M2837" s="122">
        <v>0</v>
      </c>
      <c r="N2837" s="122">
        <v>0</v>
      </c>
      <c r="O2837" s="122">
        <v>0</v>
      </c>
      <c r="P2837" s="122">
        <v>0</v>
      </c>
      <c r="Q2837" s="122">
        <v>0</v>
      </c>
      <c r="R2837" s="122">
        <v>0</v>
      </c>
      <c r="S2837" s="122">
        <v>0</v>
      </c>
      <c r="T2837" s="122">
        <v>0</v>
      </c>
      <c r="U2837" s="122">
        <v>0</v>
      </c>
      <c r="V2837" s="122">
        <v>0</v>
      </c>
      <c r="W2837" s="122">
        <v>0</v>
      </c>
      <c r="X2837" s="122">
        <v>0</v>
      </c>
      <c r="Y2837" s="122">
        <v>0</v>
      </c>
      <c r="Z2837" s="122">
        <v>0</v>
      </c>
      <c r="AA2837" s="122">
        <v>0</v>
      </c>
      <c r="AB2837" s="122">
        <v>0</v>
      </c>
      <c r="AC2837" s="122">
        <v>0</v>
      </c>
      <c r="AD2837" s="122">
        <v>0</v>
      </c>
      <c r="AE2837" s="122">
        <v>0</v>
      </c>
      <c r="AF2837" s="122">
        <v>0</v>
      </c>
      <c r="AG2837" s="122">
        <v>0</v>
      </c>
      <c r="AH2837" s="122">
        <v>0</v>
      </c>
      <c r="AI2837" s="122">
        <v>0</v>
      </c>
      <c r="AJ2837" s="122">
        <v>0</v>
      </c>
      <c r="AK2837" s="122">
        <v>0</v>
      </c>
      <c r="AL2837" s="122">
        <v>0</v>
      </c>
    </row>
    <row r="2838" spans="1:38" hidden="1" x14ac:dyDescent="0.25">
      <c r="A2838" s="122" t="s">
        <v>1996</v>
      </c>
      <c r="B2838" s="122">
        <v>1</v>
      </c>
      <c r="C2838" s="122" t="s">
        <v>2192</v>
      </c>
      <c r="D2838" s="122" t="s">
        <v>2107</v>
      </c>
      <c r="E2838" s="122">
        <v>52</v>
      </c>
      <c r="F2838" s="122">
        <v>0</v>
      </c>
      <c r="G2838" s="122">
        <v>0</v>
      </c>
      <c r="H2838" s="122">
        <v>0</v>
      </c>
      <c r="I2838" s="122">
        <v>0</v>
      </c>
      <c r="J2838" s="122">
        <v>0</v>
      </c>
      <c r="K2838" s="122">
        <v>0</v>
      </c>
      <c r="L2838" s="122">
        <v>0</v>
      </c>
      <c r="M2838" s="122">
        <v>0</v>
      </c>
      <c r="N2838" s="122">
        <v>0</v>
      </c>
      <c r="O2838" s="122">
        <v>0</v>
      </c>
      <c r="P2838" s="122">
        <v>0</v>
      </c>
      <c r="Q2838" s="122">
        <v>0</v>
      </c>
      <c r="R2838" s="122">
        <v>0</v>
      </c>
      <c r="S2838" s="122">
        <v>0</v>
      </c>
      <c r="T2838" s="122">
        <v>0</v>
      </c>
      <c r="U2838" s="122">
        <v>0</v>
      </c>
      <c r="V2838" s="122">
        <v>0</v>
      </c>
      <c r="W2838" s="122">
        <v>0</v>
      </c>
      <c r="X2838" s="122">
        <v>0</v>
      </c>
      <c r="Y2838" s="122">
        <v>0</v>
      </c>
      <c r="Z2838" s="122">
        <v>0</v>
      </c>
      <c r="AA2838" s="122">
        <v>0</v>
      </c>
      <c r="AB2838" s="122">
        <v>0</v>
      </c>
      <c r="AC2838" s="122">
        <v>0</v>
      </c>
      <c r="AD2838" s="122">
        <v>0</v>
      </c>
      <c r="AE2838" s="122">
        <v>0</v>
      </c>
      <c r="AF2838" s="122">
        <v>0</v>
      </c>
      <c r="AG2838" s="122">
        <v>0</v>
      </c>
      <c r="AH2838" s="122">
        <v>0</v>
      </c>
      <c r="AI2838" s="122">
        <v>0</v>
      </c>
      <c r="AJ2838" s="122">
        <v>0</v>
      </c>
      <c r="AK2838" s="122">
        <v>0</v>
      </c>
      <c r="AL2838" s="122">
        <v>0</v>
      </c>
    </row>
    <row r="2839" spans="1:38" hidden="1" x14ac:dyDescent="0.25">
      <c r="A2839" s="122" t="s">
        <v>1996</v>
      </c>
      <c r="B2839" s="122">
        <v>1</v>
      </c>
      <c r="C2839" s="122" t="s">
        <v>2192</v>
      </c>
      <c r="D2839" s="122" t="s">
        <v>2108</v>
      </c>
      <c r="E2839" s="122">
        <v>52</v>
      </c>
      <c r="F2839" s="122">
        <v>0</v>
      </c>
      <c r="G2839" s="122">
        <v>0</v>
      </c>
      <c r="H2839" s="122">
        <v>0</v>
      </c>
      <c r="I2839" s="122">
        <v>0</v>
      </c>
      <c r="J2839" s="122">
        <v>0</v>
      </c>
      <c r="K2839" s="122">
        <v>0</v>
      </c>
      <c r="L2839" s="122">
        <v>0</v>
      </c>
      <c r="M2839" s="122">
        <v>0</v>
      </c>
      <c r="N2839" s="122">
        <v>0</v>
      </c>
      <c r="O2839" s="122">
        <v>0</v>
      </c>
      <c r="P2839" s="122">
        <v>0</v>
      </c>
      <c r="Q2839" s="122">
        <v>0</v>
      </c>
      <c r="R2839" s="122">
        <v>0</v>
      </c>
      <c r="S2839" s="122">
        <v>0</v>
      </c>
      <c r="T2839" s="122">
        <v>0</v>
      </c>
      <c r="U2839" s="122">
        <v>0</v>
      </c>
      <c r="V2839" s="122">
        <v>0</v>
      </c>
      <c r="W2839" s="122">
        <v>0</v>
      </c>
      <c r="X2839" s="122">
        <v>0</v>
      </c>
      <c r="Y2839" s="122">
        <v>0</v>
      </c>
      <c r="Z2839" s="122">
        <v>0</v>
      </c>
      <c r="AA2839" s="122">
        <v>0</v>
      </c>
      <c r="AB2839" s="122">
        <v>0</v>
      </c>
      <c r="AC2839" s="122">
        <v>0</v>
      </c>
      <c r="AD2839" s="122">
        <v>0</v>
      </c>
      <c r="AE2839" s="122">
        <v>0</v>
      </c>
      <c r="AF2839" s="122">
        <v>0</v>
      </c>
      <c r="AG2839" s="122">
        <v>0</v>
      </c>
      <c r="AH2839" s="122">
        <v>0</v>
      </c>
      <c r="AI2839" s="122">
        <v>0</v>
      </c>
      <c r="AJ2839" s="122">
        <v>0</v>
      </c>
      <c r="AK2839" s="122">
        <v>0</v>
      </c>
      <c r="AL2839" s="122">
        <v>0</v>
      </c>
    </row>
    <row r="2840" spans="1:38" hidden="1" x14ac:dyDescent="0.25">
      <c r="A2840" s="122" t="s">
        <v>1996</v>
      </c>
      <c r="B2840" s="122">
        <v>1</v>
      </c>
      <c r="C2840" s="122" t="s">
        <v>2192</v>
      </c>
      <c r="D2840" s="122" t="s">
        <v>2109</v>
      </c>
      <c r="E2840" s="122">
        <v>52</v>
      </c>
      <c r="F2840" s="122">
        <v>0</v>
      </c>
      <c r="G2840" s="122">
        <v>0</v>
      </c>
      <c r="H2840" s="122">
        <v>0</v>
      </c>
      <c r="I2840" s="122">
        <v>0</v>
      </c>
      <c r="J2840" s="122">
        <v>0</v>
      </c>
      <c r="K2840" s="122">
        <v>0</v>
      </c>
      <c r="L2840" s="122">
        <v>0</v>
      </c>
      <c r="M2840" s="122">
        <v>0</v>
      </c>
      <c r="N2840" s="122">
        <v>0</v>
      </c>
      <c r="O2840" s="122">
        <v>0</v>
      </c>
      <c r="P2840" s="122">
        <v>0</v>
      </c>
      <c r="Q2840" s="122">
        <v>0</v>
      </c>
      <c r="R2840" s="122">
        <v>0</v>
      </c>
      <c r="S2840" s="122">
        <v>0</v>
      </c>
      <c r="T2840" s="122">
        <v>0</v>
      </c>
      <c r="U2840" s="122">
        <v>0</v>
      </c>
      <c r="V2840" s="122">
        <v>0</v>
      </c>
      <c r="W2840" s="122">
        <v>0</v>
      </c>
      <c r="X2840" s="122">
        <v>0</v>
      </c>
      <c r="Y2840" s="122">
        <v>0</v>
      </c>
      <c r="Z2840" s="122">
        <v>0</v>
      </c>
      <c r="AA2840" s="122">
        <v>0</v>
      </c>
      <c r="AB2840" s="122">
        <v>0</v>
      </c>
      <c r="AC2840" s="122">
        <v>0</v>
      </c>
      <c r="AD2840" s="122">
        <v>0</v>
      </c>
      <c r="AE2840" s="122">
        <v>0</v>
      </c>
      <c r="AF2840" s="122">
        <v>0</v>
      </c>
      <c r="AG2840" s="122">
        <v>0</v>
      </c>
      <c r="AH2840" s="122">
        <v>0</v>
      </c>
      <c r="AI2840" s="122">
        <v>0</v>
      </c>
      <c r="AJ2840" s="122">
        <v>0</v>
      </c>
      <c r="AK2840" s="122">
        <v>0</v>
      </c>
      <c r="AL2840" s="122">
        <v>0</v>
      </c>
    </row>
    <row r="2841" spans="1:38" hidden="1" x14ac:dyDescent="0.25">
      <c r="A2841" s="122" t="s">
        <v>1996</v>
      </c>
      <c r="B2841" s="122">
        <v>1</v>
      </c>
      <c r="C2841" s="122" t="s">
        <v>2192</v>
      </c>
      <c r="D2841" s="122" t="s">
        <v>2110</v>
      </c>
      <c r="E2841" s="122">
        <v>52</v>
      </c>
      <c r="F2841" s="122">
        <v>0</v>
      </c>
      <c r="G2841" s="122">
        <v>0</v>
      </c>
      <c r="H2841" s="122">
        <v>0</v>
      </c>
      <c r="I2841" s="122">
        <v>0</v>
      </c>
      <c r="J2841" s="122">
        <v>0</v>
      </c>
      <c r="K2841" s="122">
        <v>0</v>
      </c>
      <c r="L2841" s="122">
        <v>0</v>
      </c>
      <c r="M2841" s="122">
        <v>0</v>
      </c>
      <c r="N2841" s="122">
        <v>0</v>
      </c>
      <c r="O2841" s="122">
        <v>0</v>
      </c>
      <c r="P2841" s="122">
        <v>0</v>
      </c>
      <c r="Q2841" s="122">
        <v>0</v>
      </c>
      <c r="R2841" s="122">
        <v>0</v>
      </c>
      <c r="S2841" s="122">
        <v>0</v>
      </c>
      <c r="T2841" s="122">
        <v>0</v>
      </c>
      <c r="U2841" s="122">
        <v>0</v>
      </c>
      <c r="V2841" s="122">
        <v>0</v>
      </c>
      <c r="W2841" s="122">
        <v>0</v>
      </c>
      <c r="X2841" s="122">
        <v>0</v>
      </c>
      <c r="Y2841" s="122">
        <v>0</v>
      </c>
      <c r="Z2841" s="122">
        <v>0</v>
      </c>
      <c r="AA2841" s="122">
        <v>0</v>
      </c>
      <c r="AB2841" s="122">
        <v>0</v>
      </c>
      <c r="AC2841" s="122">
        <v>0</v>
      </c>
      <c r="AD2841" s="122">
        <v>0</v>
      </c>
      <c r="AE2841" s="122">
        <v>0</v>
      </c>
      <c r="AF2841" s="122">
        <v>0</v>
      </c>
      <c r="AG2841" s="122">
        <v>0</v>
      </c>
      <c r="AH2841" s="122">
        <v>0</v>
      </c>
      <c r="AI2841" s="122">
        <v>0</v>
      </c>
      <c r="AJ2841" s="122">
        <v>0</v>
      </c>
      <c r="AK2841" s="122">
        <v>0</v>
      </c>
      <c r="AL2841" s="122">
        <v>0</v>
      </c>
    </row>
    <row r="2842" spans="1:38" hidden="1" x14ac:dyDescent="0.25">
      <c r="A2842" s="122" t="s">
        <v>1996</v>
      </c>
      <c r="B2842" s="122">
        <v>1</v>
      </c>
      <c r="C2842" s="122" t="s">
        <v>2192</v>
      </c>
      <c r="D2842" s="122" t="s">
        <v>2111</v>
      </c>
      <c r="E2842" s="122">
        <v>52</v>
      </c>
      <c r="F2842" s="122">
        <v>7.4243785784000003E-3</v>
      </c>
      <c r="G2842" s="122">
        <v>6.6109571108E-3</v>
      </c>
      <c r="H2842" s="122">
        <v>6.7259129783999996E-3</v>
      </c>
      <c r="I2842" s="122">
        <v>6.4946544432E-3</v>
      </c>
      <c r="J2842" s="122">
        <v>6.2152399988000002E-3</v>
      </c>
      <c r="K2842" s="122">
        <v>6.1936400008000001E-3</v>
      </c>
      <c r="L2842" s="122">
        <v>6.4088400012E-3</v>
      </c>
      <c r="M2842" s="122">
        <v>6.5560399995999996E-3</v>
      </c>
      <c r="N2842" s="122">
        <v>6.1335333331999997E-3</v>
      </c>
      <c r="O2842" s="122">
        <v>6.0391333324000002E-3</v>
      </c>
      <c r="P2842" s="122">
        <v>5.3895333324000001E-3</v>
      </c>
      <c r="Q2842" s="122">
        <v>4.3543333344E-3</v>
      </c>
      <c r="R2842" s="122">
        <v>4.1127333324000002E-3</v>
      </c>
      <c r="S2842" s="122">
        <v>3.8895333344E-3</v>
      </c>
      <c r="T2842" s="122">
        <v>4.1295333324000002E-3</v>
      </c>
      <c r="U2842" s="122">
        <v>4.0847333324E-3</v>
      </c>
      <c r="V2842" s="122">
        <v>4.4335333336E-3</v>
      </c>
      <c r="W2842" s="122">
        <v>4.5767333332000001E-3</v>
      </c>
      <c r="X2842" s="122">
        <v>4.7079333336000001E-3</v>
      </c>
      <c r="Y2842" s="122">
        <v>4.2422293339999997E-3</v>
      </c>
      <c r="Z2842" s="122">
        <v>4.62E-3</v>
      </c>
      <c r="AA2842" s="122">
        <v>4.9604392656E-3</v>
      </c>
      <c r="AB2842" s="122">
        <v>5.2678965136000004E-3</v>
      </c>
      <c r="AC2842" s="122">
        <v>4.9959398159999998E-3</v>
      </c>
      <c r="AD2842" s="122">
        <v>5.5318807347999998E-3</v>
      </c>
      <c r="AE2842" s="122">
        <v>4.8738833023999999E-3</v>
      </c>
      <c r="AF2842" s="122">
        <v>4.9519507044000002E-3</v>
      </c>
      <c r="AG2842" s="122">
        <v>8.73587841E-3</v>
      </c>
      <c r="AH2842" s="122">
        <v>7.1789054428E-3</v>
      </c>
      <c r="AI2842" s="122">
        <v>5.466588134E-3</v>
      </c>
      <c r="AJ2842" s="122">
        <v>4.7961970644000004E-3</v>
      </c>
      <c r="AK2842" s="122">
        <v>4.2702123547999999E-3</v>
      </c>
      <c r="AL2842" s="122">
        <v>0</v>
      </c>
    </row>
    <row r="2843" spans="1:38" hidden="1" x14ac:dyDescent="0.25">
      <c r="A2843" s="122" t="s">
        <v>1996</v>
      </c>
      <c r="B2843" s="122">
        <v>1</v>
      </c>
      <c r="C2843" s="122" t="s">
        <v>2192</v>
      </c>
      <c r="D2843" s="122" t="s">
        <v>2112</v>
      </c>
      <c r="E2843" s="122">
        <v>52</v>
      </c>
      <c r="F2843" s="122">
        <v>0</v>
      </c>
      <c r="G2843" s="122">
        <v>0</v>
      </c>
      <c r="H2843" s="122">
        <v>0</v>
      </c>
      <c r="I2843" s="122">
        <v>0</v>
      </c>
      <c r="J2843" s="122">
        <v>0</v>
      </c>
      <c r="K2843" s="122">
        <v>0</v>
      </c>
      <c r="L2843" s="122">
        <v>0</v>
      </c>
      <c r="M2843" s="122">
        <v>0</v>
      </c>
      <c r="N2843" s="122">
        <v>0</v>
      </c>
      <c r="O2843" s="122">
        <v>0</v>
      </c>
      <c r="P2843" s="122">
        <v>0</v>
      </c>
      <c r="Q2843" s="122">
        <v>0</v>
      </c>
      <c r="R2843" s="122">
        <v>0</v>
      </c>
      <c r="S2843" s="122">
        <v>0</v>
      </c>
      <c r="T2843" s="122">
        <v>0</v>
      </c>
      <c r="U2843" s="122">
        <v>0</v>
      </c>
      <c r="V2843" s="122">
        <v>0</v>
      </c>
      <c r="W2843" s="122">
        <v>0</v>
      </c>
      <c r="X2843" s="122">
        <v>0</v>
      </c>
      <c r="Y2843" s="122">
        <v>0</v>
      </c>
      <c r="Z2843" s="122">
        <v>0</v>
      </c>
      <c r="AA2843" s="122">
        <v>0</v>
      </c>
      <c r="AB2843" s="122">
        <v>0</v>
      </c>
      <c r="AC2843" s="122">
        <v>0</v>
      </c>
      <c r="AD2843" s="122">
        <v>0</v>
      </c>
      <c r="AE2843" s="122">
        <v>0</v>
      </c>
      <c r="AF2843" s="122">
        <v>0</v>
      </c>
      <c r="AG2843" s="122">
        <v>0</v>
      </c>
      <c r="AH2843" s="122">
        <v>0</v>
      </c>
      <c r="AI2843" s="122">
        <v>0</v>
      </c>
      <c r="AJ2843" s="122">
        <v>0</v>
      </c>
      <c r="AK2843" s="122">
        <v>0</v>
      </c>
      <c r="AL2843" s="122">
        <v>0</v>
      </c>
    </row>
    <row r="2844" spans="1:38" hidden="1" x14ac:dyDescent="0.25">
      <c r="A2844" s="122" t="s">
        <v>1996</v>
      </c>
      <c r="B2844" s="122">
        <v>1</v>
      </c>
      <c r="C2844" s="122" t="s">
        <v>2192</v>
      </c>
      <c r="D2844" s="122" t="s">
        <v>2113</v>
      </c>
      <c r="E2844" s="122">
        <v>52</v>
      </c>
      <c r="F2844" s="122">
        <v>0</v>
      </c>
      <c r="G2844" s="122">
        <v>0</v>
      </c>
      <c r="H2844" s="122">
        <v>0</v>
      </c>
      <c r="I2844" s="122">
        <v>0</v>
      </c>
      <c r="J2844" s="122">
        <v>0</v>
      </c>
      <c r="K2844" s="122">
        <v>0</v>
      </c>
      <c r="L2844" s="122">
        <v>0</v>
      </c>
      <c r="M2844" s="122">
        <v>0</v>
      </c>
      <c r="N2844" s="122">
        <v>0</v>
      </c>
      <c r="O2844" s="122">
        <v>0</v>
      </c>
      <c r="P2844" s="122">
        <v>0</v>
      </c>
      <c r="Q2844" s="122">
        <v>0</v>
      </c>
      <c r="R2844" s="122">
        <v>0</v>
      </c>
      <c r="S2844" s="122">
        <v>0</v>
      </c>
      <c r="T2844" s="122">
        <v>0</v>
      </c>
      <c r="U2844" s="122">
        <v>0</v>
      </c>
      <c r="V2844" s="122">
        <v>0</v>
      </c>
      <c r="W2844" s="122">
        <v>0</v>
      </c>
      <c r="X2844" s="122">
        <v>0</v>
      </c>
      <c r="Y2844" s="122">
        <v>0</v>
      </c>
      <c r="Z2844" s="122">
        <v>0</v>
      </c>
      <c r="AA2844" s="122">
        <v>0</v>
      </c>
      <c r="AB2844" s="122">
        <v>0</v>
      </c>
      <c r="AC2844" s="122">
        <v>0</v>
      </c>
      <c r="AD2844" s="122">
        <v>0</v>
      </c>
      <c r="AE2844" s="122">
        <v>0</v>
      </c>
      <c r="AF2844" s="122">
        <v>0</v>
      </c>
      <c r="AG2844" s="122">
        <v>0</v>
      </c>
      <c r="AH2844" s="122">
        <v>0</v>
      </c>
      <c r="AI2844" s="122">
        <v>0</v>
      </c>
      <c r="AJ2844" s="122">
        <v>0</v>
      </c>
      <c r="AK2844" s="122">
        <v>0</v>
      </c>
      <c r="AL2844" s="122">
        <v>0</v>
      </c>
    </row>
    <row r="2845" spans="1:38" hidden="1" x14ac:dyDescent="0.25">
      <c r="A2845" s="122" t="s">
        <v>1996</v>
      </c>
      <c r="B2845" s="122">
        <v>1</v>
      </c>
      <c r="C2845" s="122" t="s">
        <v>2192</v>
      </c>
      <c r="D2845" s="122" t="s">
        <v>2114</v>
      </c>
      <c r="E2845" s="122">
        <v>52</v>
      </c>
      <c r="F2845" s="122">
        <v>4.6287652432E-3</v>
      </c>
      <c r="G2845" s="122">
        <v>3.8153437784E-3</v>
      </c>
      <c r="H2845" s="122">
        <v>3.9302996432000002E-3</v>
      </c>
      <c r="I2845" s="122">
        <v>3.6990411108E-3</v>
      </c>
      <c r="J2845" s="122">
        <v>5.1294399996000004E-3</v>
      </c>
      <c r="K2845" s="122">
        <v>5.0970400011999999E-3</v>
      </c>
      <c r="L2845" s="122">
        <v>5.4198400003999999E-3</v>
      </c>
      <c r="M2845" s="122">
        <v>5.6406400008000004E-3</v>
      </c>
      <c r="N2845" s="122">
        <v>5.0068800012000002E-3</v>
      </c>
      <c r="O2845" s="122">
        <v>4.8652799999999996E-3</v>
      </c>
      <c r="P2845" s="122">
        <v>3.8908800000000002E-3</v>
      </c>
      <c r="Q2845" s="122">
        <v>2.3380799988E-3</v>
      </c>
      <c r="R2845" s="122">
        <v>1.9756800000000001E-3</v>
      </c>
      <c r="S2845" s="122">
        <v>1.6408799988E-3</v>
      </c>
      <c r="T2845" s="122">
        <v>2.00088E-3</v>
      </c>
      <c r="U2845" s="122">
        <v>1.9336799999999999E-3</v>
      </c>
      <c r="V2845" s="122">
        <v>2.4568800004000002E-3</v>
      </c>
      <c r="W2845" s="122">
        <v>2.6716800011999998E-3</v>
      </c>
      <c r="X2845" s="122">
        <v>2.8684800004E-3</v>
      </c>
      <c r="Y2845" s="122">
        <v>2.1699239995999998E-3</v>
      </c>
      <c r="Z2845" s="122">
        <v>2.90136E-3</v>
      </c>
      <c r="AA2845" s="122">
        <v>3.3057588984E-3</v>
      </c>
      <c r="AB2845" s="122">
        <v>3.4851247703999999E-3</v>
      </c>
      <c r="AC2845" s="122">
        <v>3.380429724E-3</v>
      </c>
      <c r="AD2845" s="122">
        <v>3.4052411008000001E-3</v>
      </c>
      <c r="AE2845" s="122">
        <v>3.4493449536000002E-3</v>
      </c>
      <c r="AF2845" s="122">
        <v>4.2313060551999997E-3</v>
      </c>
      <c r="AG2845" s="122">
        <v>1.4164776136E-3</v>
      </c>
      <c r="AH2845" s="122">
        <v>3.2856381655999999E-3</v>
      </c>
      <c r="AI2845" s="122">
        <v>1.9196222023999999E-3</v>
      </c>
      <c r="AJ2845" s="122">
        <v>1.3987155952E-3</v>
      </c>
      <c r="AK2845" s="122">
        <v>2.4199385307999998E-3</v>
      </c>
      <c r="AL2845" s="122">
        <v>0</v>
      </c>
    </row>
    <row r="2846" spans="1:38" hidden="1" x14ac:dyDescent="0.25">
      <c r="A2846" s="122" t="s">
        <v>1996</v>
      </c>
      <c r="B2846" s="122">
        <v>1</v>
      </c>
      <c r="C2846" s="122" t="s">
        <v>2192</v>
      </c>
      <c r="D2846" s="122" t="s">
        <v>2136</v>
      </c>
      <c r="E2846" s="122">
        <v>52</v>
      </c>
      <c r="F2846" s="122">
        <v>0</v>
      </c>
      <c r="G2846" s="122">
        <v>0</v>
      </c>
      <c r="H2846" s="122">
        <v>0</v>
      </c>
      <c r="I2846" s="122">
        <v>0</v>
      </c>
      <c r="J2846" s="122">
        <v>0</v>
      </c>
      <c r="K2846" s="122">
        <v>0</v>
      </c>
      <c r="L2846" s="122">
        <v>0</v>
      </c>
      <c r="M2846" s="122">
        <v>0</v>
      </c>
      <c r="N2846" s="122">
        <v>0</v>
      </c>
      <c r="O2846" s="122">
        <v>0</v>
      </c>
      <c r="P2846" s="122">
        <v>0</v>
      </c>
      <c r="Q2846" s="122">
        <v>0</v>
      </c>
      <c r="R2846" s="122">
        <v>0</v>
      </c>
      <c r="S2846" s="122">
        <v>0</v>
      </c>
      <c r="T2846" s="122">
        <v>0</v>
      </c>
      <c r="U2846" s="122">
        <v>0</v>
      </c>
      <c r="V2846" s="122">
        <v>0</v>
      </c>
      <c r="W2846" s="122">
        <v>0</v>
      </c>
      <c r="X2846" s="122">
        <v>0</v>
      </c>
      <c r="Y2846" s="122">
        <v>0</v>
      </c>
      <c r="Z2846" s="122">
        <v>0</v>
      </c>
      <c r="AA2846" s="122">
        <v>0</v>
      </c>
      <c r="AB2846" s="122">
        <v>0</v>
      </c>
      <c r="AC2846" s="122">
        <v>0</v>
      </c>
      <c r="AD2846" s="122">
        <v>0</v>
      </c>
      <c r="AE2846" s="122">
        <v>0</v>
      </c>
      <c r="AF2846" s="122">
        <v>0</v>
      </c>
      <c r="AG2846" s="122">
        <v>0</v>
      </c>
      <c r="AH2846" s="122">
        <v>0</v>
      </c>
      <c r="AI2846" s="122">
        <v>0</v>
      </c>
      <c r="AJ2846" s="122">
        <v>0</v>
      </c>
      <c r="AK2846" s="122">
        <v>0</v>
      </c>
      <c r="AL2846" s="122">
        <v>0</v>
      </c>
    </row>
    <row r="2847" spans="1:38" hidden="1" x14ac:dyDescent="0.25">
      <c r="A2847" s="122" t="s">
        <v>1996</v>
      </c>
      <c r="B2847" s="122">
        <v>1</v>
      </c>
      <c r="C2847" s="122" t="s">
        <v>2192</v>
      </c>
      <c r="D2847" s="122" t="s">
        <v>2115</v>
      </c>
      <c r="E2847" s="122">
        <v>52</v>
      </c>
      <c r="F2847" s="122">
        <v>0</v>
      </c>
      <c r="G2847" s="122">
        <v>0</v>
      </c>
      <c r="H2847" s="122">
        <v>0</v>
      </c>
      <c r="I2847" s="122">
        <v>0</v>
      </c>
      <c r="J2847" s="122">
        <v>0</v>
      </c>
      <c r="K2847" s="122">
        <v>0</v>
      </c>
      <c r="L2847" s="122">
        <v>0</v>
      </c>
      <c r="M2847" s="122">
        <v>0</v>
      </c>
      <c r="N2847" s="122">
        <v>0</v>
      </c>
      <c r="O2847" s="122">
        <v>0</v>
      </c>
      <c r="P2847" s="122">
        <v>0</v>
      </c>
      <c r="Q2847" s="122">
        <v>0</v>
      </c>
      <c r="R2847" s="122">
        <v>0</v>
      </c>
      <c r="S2847" s="122">
        <v>0</v>
      </c>
      <c r="T2847" s="122">
        <v>0</v>
      </c>
      <c r="U2847" s="122">
        <v>0</v>
      </c>
      <c r="V2847" s="122">
        <v>0</v>
      </c>
      <c r="W2847" s="122">
        <v>0</v>
      </c>
      <c r="X2847" s="122">
        <v>0</v>
      </c>
      <c r="Y2847" s="122">
        <v>0</v>
      </c>
      <c r="Z2847" s="122">
        <v>0</v>
      </c>
      <c r="AA2847" s="122">
        <v>0</v>
      </c>
      <c r="AB2847" s="122">
        <v>0</v>
      </c>
      <c r="AC2847" s="122">
        <v>0</v>
      </c>
      <c r="AD2847" s="122">
        <v>0</v>
      </c>
      <c r="AE2847" s="122">
        <v>0</v>
      </c>
      <c r="AF2847" s="122">
        <v>0</v>
      </c>
      <c r="AG2847" s="122">
        <v>0</v>
      </c>
      <c r="AH2847" s="122">
        <v>0</v>
      </c>
      <c r="AI2847" s="122">
        <v>0</v>
      </c>
      <c r="AJ2847" s="122">
        <v>0</v>
      </c>
      <c r="AK2847" s="122">
        <v>0</v>
      </c>
      <c r="AL2847" s="122">
        <v>0</v>
      </c>
    </row>
    <row r="2848" spans="1:38" hidden="1" x14ac:dyDescent="0.25">
      <c r="A2848" s="122" t="s">
        <v>1996</v>
      </c>
      <c r="B2848" s="122">
        <v>1</v>
      </c>
      <c r="C2848" s="122" t="s">
        <v>2192</v>
      </c>
      <c r="D2848" s="122" t="s">
        <v>2116</v>
      </c>
      <c r="E2848" s="122">
        <v>52</v>
      </c>
      <c r="F2848" s="122">
        <v>0</v>
      </c>
      <c r="G2848" s="122">
        <v>0</v>
      </c>
      <c r="H2848" s="122">
        <v>0</v>
      </c>
      <c r="I2848" s="122">
        <v>0</v>
      </c>
      <c r="J2848" s="122">
        <v>0</v>
      </c>
      <c r="K2848" s="122">
        <v>0</v>
      </c>
      <c r="L2848" s="122">
        <v>0</v>
      </c>
      <c r="M2848" s="122">
        <v>0</v>
      </c>
      <c r="N2848" s="122">
        <v>0</v>
      </c>
      <c r="O2848" s="122">
        <v>0</v>
      </c>
      <c r="P2848" s="122">
        <v>0</v>
      </c>
      <c r="Q2848" s="122">
        <v>0</v>
      </c>
      <c r="R2848" s="122">
        <v>0</v>
      </c>
      <c r="S2848" s="122">
        <v>0</v>
      </c>
      <c r="T2848" s="122">
        <v>0</v>
      </c>
      <c r="U2848" s="122">
        <v>0</v>
      </c>
      <c r="V2848" s="122">
        <v>0</v>
      </c>
      <c r="W2848" s="122">
        <v>0</v>
      </c>
      <c r="X2848" s="122">
        <v>0</v>
      </c>
      <c r="Y2848" s="122">
        <v>0</v>
      </c>
      <c r="Z2848" s="122">
        <v>0</v>
      </c>
      <c r="AA2848" s="122">
        <v>0</v>
      </c>
      <c r="AB2848" s="122">
        <v>0</v>
      </c>
      <c r="AC2848" s="122">
        <v>0</v>
      </c>
      <c r="AD2848" s="122">
        <v>0</v>
      </c>
      <c r="AE2848" s="122">
        <v>0</v>
      </c>
      <c r="AF2848" s="122">
        <v>0</v>
      </c>
      <c r="AG2848" s="122">
        <v>0</v>
      </c>
      <c r="AH2848" s="122">
        <v>0</v>
      </c>
      <c r="AI2848" s="122">
        <v>0</v>
      </c>
      <c r="AJ2848" s="122">
        <v>0</v>
      </c>
      <c r="AK2848" s="122">
        <v>0</v>
      </c>
      <c r="AL2848" s="122">
        <v>0</v>
      </c>
    </row>
    <row r="2849" spans="1:38" hidden="1" x14ac:dyDescent="0.25">
      <c r="A2849" s="122" t="s">
        <v>1996</v>
      </c>
      <c r="B2849" s="122">
        <v>1</v>
      </c>
      <c r="C2849" s="122" t="s">
        <v>2192</v>
      </c>
      <c r="D2849" s="122" t="s">
        <v>2117</v>
      </c>
      <c r="E2849" s="122">
        <v>52</v>
      </c>
      <c r="F2849" s="122">
        <v>0</v>
      </c>
      <c r="G2849" s="122">
        <v>0</v>
      </c>
      <c r="H2849" s="122">
        <v>0</v>
      </c>
      <c r="I2849" s="122">
        <v>0</v>
      </c>
      <c r="J2849" s="122">
        <v>0</v>
      </c>
      <c r="K2849" s="122">
        <v>0</v>
      </c>
      <c r="L2849" s="122">
        <v>0</v>
      </c>
      <c r="M2849" s="122">
        <v>0</v>
      </c>
      <c r="N2849" s="122">
        <v>0</v>
      </c>
      <c r="O2849" s="122">
        <v>0</v>
      </c>
      <c r="P2849" s="122">
        <v>0</v>
      </c>
      <c r="Q2849" s="122">
        <v>0</v>
      </c>
      <c r="R2849" s="122">
        <v>0</v>
      </c>
      <c r="S2849" s="122">
        <v>0</v>
      </c>
      <c r="T2849" s="122">
        <v>0</v>
      </c>
      <c r="U2849" s="122">
        <v>0</v>
      </c>
      <c r="V2849" s="122">
        <v>0</v>
      </c>
      <c r="W2849" s="122">
        <v>0</v>
      </c>
      <c r="X2849" s="122">
        <v>0</v>
      </c>
      <c r="Y2849" s="122">
        <v>0</v>
      </c>
      <c r="Z2849" s="122">
        <v>0</v>
      </c>
      <c r="AA2849" s="122">
        <v>0</v>
      </c>
      <c r="AB2849" s="122">
        <v>0</v>
      </c>
      <c r="AC2849" s="122">
        <v>0</v>
      </c>
      <c r="AD2849" s="122">
        <v>0</v>
      </c>
      <c r="AE2849" s="122">
        <v>0</v>
      </c>
      <c r="AF2849" s="122">
        <v>0</v>
      </c>
      <c r="AG2849" s="122">
        <v>0</v>
      </c>
      <c r="AH2849" s="122">
        <v>0</v>
      </c>
      <c r="AI2849" s="122">
        <v>0</v>
      </c>
      <c r="AJ2849" s="122">
        <v>0</v>
      </c>
      <c r="AK2849" s="122">
        <v>0</v>
      </c>
      <c r="AL2849" s="122">
        <v>0</v>
      </c>
    </row>
    <row r="2850" spans="1:38" hidden="1" x14ac:dyDescent="0.25">
      <c r="A2850" s="122" t="s">
        <v>1996</v>
      </c>
      <c r="B2850" s="122">
        <v>1</v>
      </c>
      <c r="C2850" s="122" t="s">
        <v>2192</v>
      </c>
      <c r="D2850" s="122" t="s">
        <v>2118</v>
      </c>
      <c r="E2850" s="122">
        <v>52</v>
      </c>
      <c r="F2850" s="122">
        <v>0</v>
      </c>
      <c r="G2850" s="122">
        <v>0</v>
      </c>
      <c r="H2850" s="122">
        <v>0</v>
      </c>
      <c r="I2850" s="122">
        <v>0</v>
      </c>
      <c r="J2850" s="122">
        <v>0</v>
      </c>
      <c r="K2850" s="122">
        <v>0</v>
      </c>
      <c r="L2850" s="122">
        <v>0</v>
      </c>
      <c r="M2850" s="122">
        <v>0</v>
      </c>
      <c r="N2850" s="122">
        <v>0</v>
      </c>
      <c r="O2850" s="122">
        <v>0</v>
      </c>
      <c r="P2850" s="122">
        <v>0</v>
      </c>
      <c r="Q2850" s="122">
        <v>0</v>
      </c>
      <c r="R2850" s="122">
        <v>0</v>
      </c>
      <c r="S2850" s="122">
        <v>0</v>
      </c>
      <c r="T2850" s="122">
        <v>0</v>
      </c>
      <c r="U2850" s="122">
        <v>0</v>
      </c>
      <c r="V2850" s="122">
        <v>0</v>
      </c>
      <c r="W2850" s="122">
        <v>0</v>
      </c>
      <c r="X2850" s="122">
        <v>0</v>
      </c>
      <c r="Y2850" s="122">
        <v>0</v>
      </c>
      <c r="Z2850" s="122">
        <v>0</v>
      </c>
      <c r="AA2850" s="122">
        <v>0</v>
      </c>
      <c r="AB2850" s="122">
        <v>0</v>
      </c>
      <c r="AC2850" s="122">
        <v>0</v>
      </c>
      <c r="AD2850" s="122">
        <v>0</v>
      </c>
      <c r="AE2850" s="122">
        <v>0</v>
      </c>
      <c r="AF2850" s="122">
        <v>0</v>
      </c>
      <c r="AG2850" s="122">
        <v>0</v>
      </c>
      <c r="AH2850" s="122">
        <v>0</v>
      </c>
      <c r="AI2850" s="122">
        <v>0</v>
      </c>
      <c r="AJ2850" s="122">
        <v>0</v>
      </c>
      <c r="AK2850" s="122">
        <v>0</v>
      </c>
      <c r="AL2850" s="122">
        <v>0</v>
      </c>
    </row>
    <row r="2851" spans="1:38" hidden="1" x14ac:dyDescent="0.25">
      <c r="A2851" s="122" t="s">
        <v>1996</v>
      </c>
      <c r="B2851" s="122">
        <v>1</v>
      </c>
      <c r="C2851" s="122" t="s">
        <v>2192</v>
      </c>
      <c r="D2851" s="122" t="s">
        <v>2119</v>
      </c>
      <c r="E2851" s="122">
        <v>52</v>
      </c>
      <c r="F2851" s="122">
        <v>0</v>
      </c>
      <c r="G2851" s="122">
        <v>0</v>
      </c>
      <c r="H2851" s="122">
        <v>0</v>
      </c>
      <c r="I2851" s="122">
        <v>0</v>
      </c>
      <c r="J2851" s="122">
        <v>0</v>
      </c>
      <c r="K2851" s="122">
        <v>0</v>
      </c>
      <c r="L2851" s="122">
        <v>0</v>
      </c>
      <c r="M2851" s="122">
        <v>0</v>
      </c>
      <c r="N2851" s="122">
        <v>0</v>
      </c>
      <c r="O2851" s="122">
        <v>0</v>
      </c>
      <c r="P2851" s="122">
        <v>0</v>
      </c>
      <c r="Q2851" s="122">
        <v>0</v>
      </c>
      <c r="R2851" s="122">
        <v>0</v>
      </c>
      <c r="S2851" s="122">
        <v>0</v>
      </c>
      <c r="T2851" s="122">
        <v>0</v>
      </c>
      <c r="U2851" s="122">
        <v>0</v>
      </c>
      <c r="V2851" s="122">
        <v>0</v>
      </c>
      <c r="W2851" s="122">
        <v>0</v>
      </c>
      <c r="X2851" s="122">
        <v>0</v>
      </c>
      <c r="Y2851" s="122">
        <v>0</v>
      </c>
      <c r="Z2851" s="122">
        <v>0</v>
      </c>
      <c r="AA2851" s="122">
        <v>0</v>
      </c>
      <c r="AB2851" s="122">
        <v>0</v>
      </c>
      <c r="AC2851" s="122">
        <v>0</v>
      </c>
      <c r="AD2851" s="122">
        <v>0</v>
      </c>
      <c r="AE2851" s="122">
        <v>0</v>
      </c>
      <c r="AF2851" s="122">
        <v>0</v>
      </c>
      <c r="AG2851" s="122">
        <v>0</v>
      </c>
      <c r="AH2851" s="122">
        <v>0</v>
      </c>
      <c r="AI2851" s="122">
        <v>0</v>
      </c>
      <c r="AJ2851" s="122">
        <v>0</v>
      </c>
      <c r="AK2851" s="122">
        <v>0</v>
      </c>
      <c r="AL2851" s="122">
        <v>0</v>
      </c>
    </row>
    <row r="2852" spans="1:38" hidden="1" x14ac:dyDescent="0.25">
      <c r="A2852" s="122" t="s">
        <v>1996</v>
      </c>
      <c r="B2852" s="122">
        <v>1</v>
      </c>
      <c r="C2852" s="122" t="s">
        <v>2192</v>
      </c>
      <c r="D2852" s="122" t="s">
        <v>2137</v>
      </c>
      <c r="E2852" s="122">
        <v>52</v>
      </c>
      <c r="F2852" s="122">
        <v>0</v>
      </c>
      <c r="G2852" s="122">
        <v>0</v>
      </c>
      <c r="H2852" s="122">
        <v>0</v>
      </c>
      <c r="I2852" s="122">
        <v>0</v>
      </c>
      <c r="J2852" s="122">
        <v>0</v>
      </c>
      <c r="K2852" s="122">
        <v>0</v>
      </c>
      <c r="L2852" s="122">
        <v>0</v>
      </c>
      <c r="M2852" s="122">
        <v>0</v>
      </c>
      <c r="N2852" s="122">
        <v>0</v>
      </c>
      <c r="O2852" s="122">
        <v>0</v>
      </c>
      <c r="P2852" s="122">
        <v>0</v>
      </c>
      <c r="Q2852" s="122">
        <v>0</v>
      </c>
      <c r="R2852" s="122">
        <v>0</v>
      </c>
      <c r="S2852" s="122">
        <v>0</v>
      </c>
      <c r="T2852" s="122">
        <v>0</v>
      </c>
      <c r="U2852" s="122">
        <v>0</v>
      </c>
      <c r="V2852" s="122">
        <v>0</v>
      </c>
      <c r="W2852" s="122">
        <v>0</v>
      </c>
      <c r="X2852" s="122">
        <v>0</v>
      </c>
      <c r="Y2852" s="122">
        <v>0</v>
      </c>
      <c r="Z2852" s="122">
        <v>0</v>
      </c>
      <c r="AA2852" s="122">
        <v>0</v>
      </c>
      <c r="AB2852" s="122">
        <v>0</v>
      </c>
      <c r="AC2852" s="122">
        <v>0</v>
      </c>
      <c r="AD2852" s="122">
        <v>0</v>
      </c>
      <c r="AE2852" s="122">
        <v>0</v>
      </c>
      <c r="AF2852" s="122">
        <v>0</v>
      </c>
      <c r="AG2852" s="122">
        <v>0</v>
      </c>
      <c r="AH2852" s="122">
        <v>0</v>
      </c>
      <c r="AI2852" s="122">
        <v>0</v>
      </c>
      <c r="AJ2852" s="122">
        <v>0</v>
      </c>
      <c r="AK2852" s="122">
        <v>0</v>
      </c>
      <c r="AL2852" s="122">
        <v>0</v>
      </c>
    </row>
    <row r="2853" spans="1:38" hidden="1" x14ac:dyDescent="0.25">
      <c r="A2853" s="122" t="s">
        <v>1996</v>
      </c>
      <c r="B2853" s="122">
        <v>1</v>
      </c>
      <c r="C2853" s="122" t="s">
        <v>2192</v>
      </c>
      <c r="D2853" s="122" t="s">
        <v>2120</v>
      </c>
      <c r="E2853" s="122">
        <v>52</v>
      </c>
      <c r="F2853" s="122">
        <v>0</v>
      </c>
      <c r="G2853" s="122">
        <v>0</v>
      </c>
      <c r="H2853" s="122">
        <v>0</v>
      </c>
      <c r="I2853" s="122">
        <v>0</v>
      </c>
      <c r="J2853" s="122">
        <v>0</v>
      </c>
      <c r="K2853" s="122">
        <v>0</v>
      </c>
      <c r="L2853" s="122">
        <v>0</v>
      </c>
      <c r="M2853" s="122">
        <v>0</v>
      </c>
      <c r="N2853" s="122">
        <v>0</v>
      </c>
      <c r="O2853" s="122">
        <v>0</v>
      </c>
      <c r="P2853" s="122">
        <v>0</v>
      </c>
      <c r="Q2853" s="122">
        <v>0</v>
      </c>
      <c r="R2853" s="122">
        <v>0</v>
      </c>
      <c r="S2853" s="122">
        <v>0</v>
      </c>
      <c r="T2853" s="122">
        <v>0</v>
      </c>
      <c r="U2853" s="122">
        <v>0</v>
      </c>
      <c r="V2853" s="122">
        <v>0</v>
      </c>
      <c r="W2853" s="122">
        <v>0</v>
      </c>
      <c r="X2853" s="122">
        <v>0</v>
      </c>
      <c r="Y2853" s="122">
        <v>0</v>
      </c>
      <c r="Z2853" s="122">
        <v>0</v>
      </c>
      <c r="AA2853" s="122">
        <v>0</v>
      </c>
      <c r="AB2853" s="122">
        <v>0</v>
      </c>
      <c r="AC2853" s="122">
        <v>0</v>
      </c>
      <c r="AD2853" s="122">
        <v>0</v>
      </c>
      <c r="AE2853" s="122">
        <v>0</v>
      </c>
      <c r="AF2853" s="122">
        <v>0</v>
      </c>
      <c r="AG2853" s="122">
        <v>0</v>
      </c>
      <c r="AH2853" s="122">
        <v>0</v>
      </c>
      <c r="AI2853" s="122">
        <v>0</v>
      </c>
      <c r="AJ2853" s="122">
        <v>0</v>
      </c>
      <c r="AK2853" s="122">
        <v>0</v>
      </c>
      <c r="AL2853" s="122">
        <v>0</v>
      </c>
    </row>
    <row r="2854" spans="1:38" hidden="1" x14ac:dyDescent="0.25">
      <c r="A2854" s="122" t="s">
        <v>1996</v>
      </c>
      <c r="B2854" s="122">
        <v>1</v>
      </c>
      <c r="C2854" s="122" t="s">
        <v>2192</v>
      </c>
      <c r="D2854" s="122" t="s">
        <v>2121</v>
      </c>
      <c r="E2854" s="122">
        <v>52</v>
      </c>
      <c r="F2854" s="122">
        <v>0</v>
      </c>
      <c r="G2854" s="122">
        <v>0</v>
      </c>
      <c r="H2854" s="122">
        <v>0</v>
      </c>
      <c r="I2854" s="122">
        <v>0</v>
      </c>
      <c r="J2854" s="122">
        <v>0</v>
      </c>
      <c r="K2854" s="122">
        <v>0</v>
      </c>
      <c r="L2854" s="122">
        <v>0</v>
      </c>
      <c r="M2854" s="122">
        <v>0</v>
      </c>
      <c r="N2854" s="122">
        <v>0</v>
      </c>
      <c r="O2854" s="122">
        <v>0</v>
      </c>
      <c r="P2854" s="122">
        <v>0</v>
      </c>
      <c r="Q2854" s="122">
        <v>0</v>
      </c>
      <c r="R2854" s="122">
        <v>0</v>
      </c>
      <c r="S2854" s="122">
        <v>0</v>
      </c>
      <c r="T2854" s="122">
        <v>0</v>
      </c>
      <c r="U2854" s="122">
        <v>0</v>
      </c>
      <c r="V2854" s="122">
        <v>0</v>
      </c>
      <c r="W2854" s="122">
        <v>0</v>
      </c>
      <c r="X2854" s="122">
        <v>0</v>
      </c>
      <c r="Y2854" s="122">
        <v>0</v>
      </c>
      <c r="Z2854" s="122">
        <v>0</v>
      </c>
      <c r="AA2854" s="122">
        <v>0</v>
      </c>
      <c r="AB2854" s="122">
        <v>0</v>
      </c>
      <c r="AC2854" s="122">
        <v>0</v>
      </c>
      <c r="AD2854" s="122">
        <v>0</v>
      </c>
      <c r="AE2854" s="122">
        <v>0</v>
      </c>
      <c r="AF2854" s="122">
        <v>0</v>
      </c>
      <c r="AG2854" s="122">
        <v>0</v>
      </c>
      <c r="AH2854" s="122">
        <v>0</v>
      </c>
      <c r="AI2854" s="122">
        <v>0</v>
      </c>
      <c r="AJ2854" s="122">
        <v>0</v>
      </c>
      <c r="AK2854" s="122">
        <v>0</v>
      </c>
      <c r="AL2854" s="122">
        <v>0</v>
      </c>
    </row>
    <row r="2855" spans="1:38" hidden="1" x14ac:dyDescent="0.25">
      <c r="A2855" s="122" t="s">
        <v>1996</v>
      </c>
      <c r="B2855" s="122">
        <v>1</v>
      </c>
      <c r="C2855" s="122" t="s">
        <v>2192</v>
      </c>
      <c r="D2855" s="122" t="s">
        <v>2138</v>
      </c>
      <c r="E2855" s="122">
        <v>52</v>
      </c>
      <c r="F2855" s="122">
        <v>0</v>
      </c>
      <c r="G2855" s="122">
        <v>0</v>
      </c>
      <c r="H2855" s="122">
        <v>0</v>
      </c>
      <c r="I2855" s="122">
        <v>0</v>
      </c>
      <c r="J2855" s="122">
        <v>0</v>
      </c>
      <c r="K2855" s="122">
        <v>0</v>
      </c>
      <c r="L2855" s="122">
        <v>0</v>
      </c>
      <c r="M2855" s="122">
        <v>0</v>
      </c>
      <c r="N2855" s="122">
        <v>0</v>
      </c>
      <c r="O2855" s="122">
        <v>0</v>
      </c>
      <c r="P2855" s="122">
        <v>0</v>
      </c>
      <c r="Q2855" s="122">
        <v>0</v>
      </c>
      <c r="R2855" s="122">
        <v>0</v>
      </c>
      <c r="S2855" s="122">
        <v>0</v>
      </c>
      <c r="T2855" s="122">
        <v>0</v>
      </c>
      <c r="U2855" s="122">
        <v>0</v>
      </c>
      <c r="V2855" s="122">
        <v>0</v>
      </c>
      <c r="W2855" s="122">
        <v>0</v>
      </c>
      <c r="X2855" s="122">
        <v>0</v>
      </c>
      <c r="Y2855" s="122">
        <v>0</v>
      </c>
      <c r="Z2855" s="122">
        <v>0</v>
      </c>
      <c r="AA2855" s="122">
        <v>0</v>
      </c>
      <c r="AB2855" s="122">
        <v>0</v>
      </c>
      <c r="AC2855" s="122">
        <v>0</v>
      </c>
      <c r="AD2855" s="122">
        <v>0</v>
      </c>
      <c r="AE2855" s="122">
        <v>0</v>
      </c>
      <c r="AF2855" s="122">
        <v>0</v>
      </c>
      <c r="AG2855" s="122">
        <v>0</v>
      </c>
      <c r="AH2855" s="122">
        <v>0</v>
      </c>
      <c r="AI2855" s="122">
        <v>0</v>
      </c>
      <c r="AJ2855" s="122">
        <v>0</v>
      </c>
      <c r="AK2855" s="122">
        <v>0</v>
      </c>
      <c r="AL2855" s="122">
        <v>0</v>
      </c>
    </row>
    <row r="2856" spans="1:38" hidden="1" x14ac:dyDescent="0.25">
      <c r="A2856" s="122" t="s">
        <v>1996</v>
      </c>
      <c r="B2856" s="122">
        <v>1</v>
      </c>
      <c r="C2856" s="122" t="s">
        <v>2192</v>
      </c>
      <c r="D2856" s="122" t="s">
        <v>2122</v>
      </c>
      <c r="E2856" s="122">
        <v>52</v>
      </c>
      <c r="F2856" s="122">
        <v>0</v>
      </c>
      <c r="G2856" s="122">
        <v>0</v>
      </c>
      <c r="H2856" s="122">
        <v>0</v>
      </c>
      <c r="I2856" s="122">
        <v>0</v>
      </c>
      <c r="J2856" s="122">
        <v>0</v>
      </c>
      <c r="K2856" s="122">
        <v>0</v>
      </c>
      <c r="L2856" s="122">
        <v>0</v>
      </c>
      <c r="M2856" s="122">
        <v>0</v>
      </c>
      <c r="N2856" s="122">
        <v>0</v>
      </c>
      <c r="O2856" s="122">
        <v>0</v>
      </c>
      <c r="P2856" s="122">
        <v>0</v>
      </c>
      <c r="Q2856" s="122">
        <v>0</v>
      </c>
      <c r="R2856" s="122">
        <v>0</v>
      </c>
      <c r="S2856" s="122">
        <v>0</v>
      </c>
      <c r="T2856" s="122">
        <v>0</v>
      </c>
      <c r="U2856" s="122">
        <v>0</v>
      </c>
      <c r="V2856" s="122">
        <v>0</v>
      </c>
      <c r="W2856" s="122">
        <v>0</v>
      </c>
      <c r="X2856" s="122">
        <v>0</v>
      </c>
      <c r="Y2856" s="122">
        <v>0</v>
      </c>
      <c r="Z2856" s="122">
        <v>0</v>
      </c>
      <c r="AA2856" s="122">
        <v>0</v>
      </c>
      <c r="AB2856" s="122">
        <v>0</v>
      </c>
      <c r="AC2856" s="122">
        <v>0</v>
      </c>
      <c r="AD2856" s="122">
        <v>0</v>
      </c>
      <c r="AE2856" s="122">
        <v>0</v>
      </c>
      <c r="AF2856" s="122">
        <v>0</v>
      </c>
      <c r="AG2856" s="122">
        <v>0</v>
      </c>
      <c r="AH2856" s="122">
        <v>0</v>
      </c>
      <c r="AI2856" s="122">
        <v>0</v>
      </c>
      <c r="AJ2856" s="122">
        <v>0</v>
      </c>
      <c r="AK2856" s="122">
        <v>0</v>
      </c>
      <c r="AL2856" s="122">
        <v>0</v>
      </c>
    </row>
    <row r="2857" spans="1:38" hidden="1" x14ac:dyDescent="0.25">
      <c r="A2857" s="122" t="s">
        <v>1996</v>
      </c>
      <c r="B2857" s="122">
        <v>1</v>
      </c>
      <c r="C2857" s="122" t="s">
        <v>2192</v>
      </c>
      <c r="D2857" s="122" t="s">
        <v>2123</v>
      </c>
      <c r="E2857" s="122">
        <v>52</v>
      </c>
      <c r="F2857" s="122">
        <v>0</v>
      </c>
      <c r="G2857" s="122">
        <v>0</v>
      </c>
      <c r="H2857" s="122">
        <v>0</v>
      </c>
      <c r="I2857" s="122">
        <v>0</v>
      </c>
      <c r="J2857" s="122">
        <v>0</v>
      </c>
      <c r="K2857" s="122">
        <v>0</v>
      </c>
      <c r="L2857" s="122">
        <v>0</v>
      </c>
      <c r="M2857" s="122">
        <v>0</v>
      </c>
      <c r="N2857" s="122">
        <v>0</v>
      </c>
      <c r="O2857" s="122">
        <v>0</v>
      </c>
      <c r="P2857" s="122">
        <v>0</v>
      </c>
      <c r="Q2857" s="122">
        <v>0</v>
      </c>
      <c r="R2857" s="122">
        <v>0</v>
      </c>
      <c r="S2857" s="122">
        <v>0</v>
      </c>
      <c r="T2857" s="122">
        <v>0</v>
      </c>
      <c r="U2857" s="122">
        <v>0</v>
      </c>
      <c r="V2857" s="122">
        <v>0</v>
      </c>
      <c r="W2857" s="122">
        <v>0</v>
      </c>
      <c r="X2857" s="122">
        <v>0</v>
      </c>
      <c r="Y2857" s="122">
        <v>0</v>
      </c>
      <c r="Z2857" s="122">
        <v>0</v>
      </c>
      <c r="AA2857" s="122">
        <v>0</v>
      </c>
      <c r="AB2857" s="122">
        <v>0</v>
      </c>
      <c r="AC2857" s="122">
        <v>0</v>
      </c>
      <c r="AD2857" s="122">
        <v>0</v>
      </c>
      <c r="AE2857" s="122">
        <v>0</v>
      </c>
      <c r="AF2857" s="122">
        <v>0</v>
      </c>
      <c r="AG2857" s="122">
        <v>0</v>
      </c>
      <c r="AH2857" s="122">
        <v>0</v>
      </c>
      <c r="AI2857" s="122">
        <v>0</v>
      </c>
      <c r="AJ2857" s="122">
        <v>0</v>
      </c>
      <c r="AK2857" s="122">
        <v>0</v>
      </c>
      <c r="AL2857" s="122">
        <v>0</v>
      </c>
    </row>
    <row r="2858" spans="1:38" hidden="1" x14ac:dyDescent="0.25">
      <c r="A2858" s="122" t="s">
        <v>1996</v>
      </c>
      <c r="B2858" s="122">
        <v>1</v>
      </c>
      <c r="C2858" s="122" t="s">
        <v>2192</v>
      </c>
      <c r="D2858" s="122" t="s">
        <v>2124</v>
      </c>
      <c r="E2858" s="122">
        <v>52</v>
      </c>
      <c r="F2858" s="122">
        <v>0</v>
      </c>
      <c r="G2858" s="122">
        <v>0</v>
      </c>
      <c r="H2858" s="122">
        <v>0</v>
      </c>
      <c r="I2858" s="122">
        <v>0</v>
      </c>
      <c r="J2858" s="122">
        <v>0</v>
      </c>
      <c r="K2858" s="122">
        <v>0</v>
      </c>
      <c r="L2858" s="122">
        <v>0</v>
      </c>
      <c r="M2858" s="122">
        <v>0</v>
      </c>
      <c r="N2858" s="122">
        <v>0</v>
      </c>
      <c r="O2858" s="122">
        <v>0</v>
      </c>
      <c r="P2858" s="122">
        <v>0</v>
      </c>
      <c r="Q2858" s="122">
        <v>0</v>
      </c>
      <c r="R2858" s="122">
        <v>0</v>
      </c>
      <c r="S2858" s="122">
        <v>0</v>
      </c>
      <c r="T2858" s="122">
        <v>0</v>
      </c>
      <c r="U2858" s="122">
        <v>0</v>
      </c>
      <c r="V2858" s="122">
        <v>0</v>
      </c>
      <c r="W2858" s="122">
        <v>0</v>
      </c>
      <c r="X2858" s="122">
        <v>0</v>
      </c>
      <c r="Y2858" s="122">
        <v>0</v>
      </c>
      <c r="Z2858" s="122">
        <v>0</v>
      </c>
      <c r="AA2858" s="122">
        <v>0</v>
      </c>
      <c r="AB2858" s="122">
        <v>0</v>
      </c>
      <c r="AC2858" s="122">
        <v>0</v>
      </c>
      <c r="AD2858" s="122">
        <v>0</v>
      </c>
      <c r="AE2858" s="122">
        <v>0</v>
      </c>
      <c r="AF2858" s="122">
        <v>0</v>
      </c>
      <c r="AG2858" s="122">
        <v>0</v>
      </c>
      <c r="AH2858" s="122">
        <v>0</v>
      </c>
      <c r="AI2858" s="122">
        <v>0</v>
      </c>
      <c r="AJ2858" s="122">
        <v>0</v>
      </c>
      <c r="AK2858" s="122">
        <v>0</v>
      </c>
      <c r="AL2858" s="122">
        <v>0</v>
      </c>
    </row>
    <row r="2859" spans="1:38" hidden="1" x14ac:dyDescent="0.25">
      <c r="A2859" s="122" t="s">
        <v>1996</v>
      </c>
      <c r="B2859" s="122">
        <v>1</v>
      </c>
      <c r="C2859" s="122" t="s">
        <v>2192</v>
      </c>
      <c r="D2859" s="122" t="s">
        <v>2125</v>
      </c>
      <c r="E2859" s="122">
        <v>52</v>
      </c>
      <c r="F2859" s="122">
        <v>0</v>
      </c>
      <c r="G2859" s="122">
        <v>0</v>
      </c>
      <c r="H2859" s="122">
        <v>0</v>
      </c>
      <c r="I2859" s="122">
        <v>0</v>
      </c>
      <c r="J2859" s="122">
        <v>0</v>
      </c>
      <c r="K2859" s="122">
        <v>0</v>
      </c>
      <c r="L2859" s="122">
        <v>0</v>
      </c>
      <c r="M2859" s="122">
        <v>0</v>
      </c>
      <c r="N2859" s="122">
        <v>0</v>
      </c>
      <c r="O2859" s="122">
        <v>0</v>
      </c>
      <c r="P2859" s="122">
        <v>0</v>
      </c>
      <c r="Q2859" s="122">
        <v>0</v>
      </c>
      <c r="R2859" s="122">
        <v>0</v>
      </c>
      <c r="S2859" s="122">
        <v>0</v>
      </c>
      <c r="T2859" s="122">
        <v>0</v>
      </c>
      <c r="U2859" s="122">
        <v>0</v>
      </c>
      <c r="V2859" s="122">
        <v>0</v>
      </c>
      <c r="W2859" s="122">
        <v>0</v>
      </c>
      <c r="X2859" s="122">
        <v>0</v>
      </c>
      <c r="Y2859" s="122">
        <v>0</v>
      </c>
      <c r="Z2859" s="122">
        <v>0</v>
      </c>
      <c r="AA2859" s="122">
        <v>0</v>
      </c>
      <c r="AB2859" s="122">
        <v>0</v>
      </c>
      <c r="AC2859" s="122">
        <v>0</v>
      </c>
      <c r="AD2859" s="122">
        <v>1.1986799999999999E-3</v>
      </c>
      <c r="AE2859" s="122">
        <v>1.6394000000000001E-3</v>
      </c>
      <c r="AF2859" s="122">
        <v>1.0530800000000001E-3</v>
      </c>
      <c r="AG2859" s="122">
        <v>9.6851999999999995E-4</v>
      </c>
      <c r="AH2859" s="122">
        <v>1.2905200000000001E-3</v>
      </c>
      <c r="AI2859" s="122">
        <v>1.60636E-3</v>
      </c>
      <c r="AJ2859" s="122">
        <v>2.0123599999999999E-3</v>
      </c>
      <c r="AK2859" s="122">
        <v>2.19016E-3</v>
      </c>
      <c r="AL2859" s="122">
        <v>0</v>
      </c>
    </row>
    <row r="2860" spans="1:38" hidden="1" x14ac:dyDescent="0.25">
      <c r="A2860" s="122" t="s">
        <v>1996</v>
      </c>
      <c r="B2860" s="122">
        <v>1</v>
      </c>
      <c r="C2860" s="122" t="s">
        <v>2192</v>
      </c>
      <c r="D2860" s="122" t="s">
        <v>2126</v>
      </c>
      <c r="E2860" s="122">
        <v>52</v>
      </c>
      <c r="F2860" s="122">
        <v>0</v>
      </c>
      <c r="G2860" s="122">
        <v>0</v>
      </c>
      <c r="H2860" s="122">
        <v>0</v>
      </c>
      <c r="I2860" s="122">
        <v>0</v>
      </c>
      <c r="J2860" s="122">
        <v>0</v>
      </c>
      <c r="K2860" s="122">
        <v>0</v>
      </c>
      <c r="L2860" s="122">
        <v>0</v>
      </c>
      <c r="M2860" s="122">
        <v>0</v>
      </c>
      <c r="N2860" s="122">
        <v>0</v>
      </c>
      <c r="O2860" s="122">
        <v>0</v>
      </c>
      <c r="P2860" s="122">
        <v>0</v>
      </c>
      <c r="Q2860" s="122">
        <v>0</v>
      </c>
      <c r="R2860" s="122">
        <v>0</v>
      </c>
      <c r="S2860" s="122">
        <v>0</v>
      </c>
      <c r="T2860" s="122">
        <v>0</v>
      </c>
      <c r="U2860" s="122">
        <v>0</v>
      </c>
      <c r="V2860" s="122">
        <v>0</v>
      </c>
      <c r="W2860" s="122">
        <v>0</v>
      </c>
      <c r="X2860" s="122">
        <v>0</v>
      </c>
      <c r="Y2860" s="122">
        <v>0</v>
      </c>
      <c r="Z2860" s="122">
        <v>0</v>
      </c>
      <c r="AA2860" s="122">
        <v>0</v>
      </c>
      <c r="AB2860" s="122">
        <v>0</v>
      </c>
      <c r="AC2860" s="122">
        <v>0</v>
      </c>
      <c r="AD2860" s="122">
        <v>0</v>
      </c>
      <c r="AE2860" s="122">
        <v>0</v>
      </c>
      <c r="AF2860" s="122">
        <v>0</v>
      </c>
      <c r="AG2860" s="122">
        <v>0</v>
      </c>
      <c r="AH2860" s="122">
        <v>0</v>
      </c>
      <c r="AI2860" s="122">
        <v>0</v>
      </c>
      <c r="AJ2860" s="122">
        <v>0</v>
      </c>
      <c r="AK2860" s="122">
        <v>0</v>
      </c>
      <c r="AL2860" s="122">
        <v>0</v>
      </c>
    </row>
    <row r="2861" spans="1:38" hidden="1" x14ac:dyDescent="0.25">
      <c r="A2861" s="122" t="s">
        <v>1994</v>
      </c>
      <c r="B2861" s="122">
        <v>1</v>
      </c>
      <c r="C2861" s="122" t="s">
        <v>2193</v>
      </c>
      <c r="D2861" s="122" t="s">
        <v>2078</v>
      </c>
      <c r="E2861" s="122">
        <v>53</v>
      </c>
      <c r="F2861" s="122">
        <v>0</v>
      </c>
      <c r="G2861" s="122">
        <v>0</v>
      </c>
      <c r="H2861" s="122">
        <v>0</v>
      </c>
      <c r="I2861" s="122">
        <v>0</v>
      </c>
      <c r="J2861" s="122">
        <v>0</v>
      </c>
      <c r="K2861" s="122">
        <v>0</v>
      </c>
      <c r="L2861" s="122">
        <v>0</v>
      </c>
      <c r="M2861" s="122">
        <v>0</v>
      </c>
      <c r="N2861" s="122">
        <v>0</v>
      </c>
      <c r="O2861" s="122">
        <v>0</v>
      </c>
      <c r="P2861" s="122">
        <v>0</v>
      </c>
      <c r="Q2861" s="122">
        <v>0</v>
      </c>
      <c r="R2861" s="122">
        <v>0</v>
      </c>
      <c r="S2861" s="122">
        <v>0</v>
      </c>
      <c r="T2861" s="122">
        <v>0</v>
      </c>
      <c r="U2861" s="122">
        <v>0</v>
      </c>
      <c r="V2861" s="122">
        <v>0</v>
      </c>
      <c r="W2861" s="122">
        <v>0</v>
      </c>
      <c r="X2861" s="122">
        <v>0</v>
      </c>
      <c r="Y2861" s="122">
        <v>0</v>
      </c>
      <c r="Z2861" s="122">
        <v>0</v>
      </c>
      <c r="AA2861" s="122">
        <v>0</v>
      </c>
      <c r="AB2861" s="122">
        <v>0</v>
      </c>
      <c r="AC2861" s="122">
        <v>0</v>
      </c>
      <c r="AD2861" s="122">
        <v>0</v>
      </c>
      <c r="AE2861" s="122">
        <v>0</v>
      </c>
      <c r="AF2861" s="122">
        <v>0</v>
      </c>
      <c r="AG2861" s="122">
        <v>0</v>
      </c>
      <c r="AH2861" s="122">
        <v>0</v>
      </c>
      <c r="AI2861" s="122">
        <v>0</v>
      </c>
      <c r="AJ2861" s="122">
        <v>0</v>
      </c>
      <c r="AK2861" s="122">
        <v>0</v>
      </c>
      <c r="AL2861" s="122">
        <v>0</v>
      </c>
    </row>
    <row r="2862" spans="1:38" hidden="1" x14ac:dyDescent="0.25">
      <c r="A2862" s="122" t="s">
        <v>1994</v>
      </c>
      <c r="B2862" s="122">
        <v>1</v>
      </c>
      <c r="C2862" s="122" t="s">
        <v>2193</v>
      </c>
      <c r="D2862" s="122" t="s">
        <v>2079</v>
      </c>
      <c r="E2862" s="122">
        <v>53</v>
      </c>
      <c r="F2862" s="122">
        <v>0</v>
      </c>
      <c r="G2862" s="122">
        <v>0</v>
      </c>
      <c r="H2862" s="122">
        <v>0</v>
      </c>
      <c r="I2862" s="122">
        <v>0</v>
      </c>
      <c r="J2862" s="122">
        <v>0</v>
      </c>
      <c r="K2862" s="122">
        <v>0</v>
      </c>
      <c r="L2862" s="122">
        <v>0</v>
      </c>
      <c r="M2862" s="122">
        <v>0</v>
      </c>
      <c r="N2862" s="122">
        <v>0</v>
      </c>
      <c r="O2862" s="122">
        <v>0</v>
      </c>
      <c r="P2862" s="122">
        <v>0</v>
      </c>
      <c r="Q2862" s="122">
        <v>0</v>
      </c>
      <c r="R2862" s="122">
        <v>0</v>
      </c>
      <c r="S2862" s="122">
        <v>0</v>
      </c>
      <c r="T2862" s="122">
        <v>0</v>
      </c>
      <c r="U2862" s="122">
        <v>0</v>
      </c>
      <c r="V2862" s="122">
        <v>0</v>
      </c>
      <c r="W2862" s="122">
        <v>0</v>
      </c>
      <c r="X2862" s="122">
        <v>0</v>
      </c>
      <c r="Y2862" s="122">
        <v>0</v>
      </c>
      <c r="Z2862" s="122">
        <v>0</v>
      </c>
      <c r="AA2862" s="122">
        <v>0</v>
      </c>
      <c r="AB2862" s="122">
        <v>0</v>
      </c>
      <c r="AC2862" s="122">
        <v>0</v>
      </c>
      <c r="AD2862" s="122">
        <v>0</v>
      </c>
      <c r="AE2862" s="122">
        <v>0</v>
      </c>
      <c r="AF2862" s="122">
        <v>0</v>
      </c>
      <c r="AG2862" s="122">
        <v>0</v>
      </c>
      <c r="AH2862" s="122">
        <v>0</v>
      </c>
      <c r="AI2862" s="122">
        <v>0</v>
      </c>
      <c r="AJ2862" s="122">
        <v>0</v>
      </c>
      <c r="AK2862" s="122">
        <v>0</v>
      </c>
      <c r="AL2862" s="122">
        <v>0</v>
      </c>
    </row>
    <row r="2863" spans="1:38" hidden="1" x14ac:dyDescent="0.25">
      <c r="A2863" s="122" t="s">
        <v>1994</v>
      </c>
      <c r="B2863" s="122">
        <v>1</v>
      </c>
      <c r="C2863" s="122" t="s">
        <v>2193</v>
      </c>
      <c r="D2863" s="122" t="s">
        <v>2080</v>
      </c>
      <c r="E2863" s="122">
        <v>53</v>
      </c>
      <c r="F2863" s="122">
        <v>0</v>
      </c>
      <c r="G2863" s="122">
        <v>0</v>
      </c>
      <c r="H2863" s="122">
        <v>0</v>
      </c>
      <c r="I2863" s="122">
        <v>0</v>
      </c>
      <c r="J2863" s="122">
        <v>0</v>
      </c>
      <c r="K2863" s="122">
        <v>0</v>
      </c>
      <c r="L2863" s="122">
        <v>0</v>
      </c>
      <c r="M2863" s="122">
        <v>0</v>
      </c>
      <c r="N2863" s="122">
        <v>0</v>
      </c>
      <c r="O2863" s="122">
        <v>0</v>
      </c>
      <c r="P2863" s="122">
        <v>0</v>
      </c>
      <c r="Q2863" s="122">
        <v>0</v>
      </c>
      <c r="R2863" s="122">
        <v>0</v>
      </c>
      <c r="S2863" s="122">
        <v>0</v>
      </c>
      <c r="T2863" s="122">
        <v>0</v>
      </c>
      <c r="U2863" s="122">
        <v>0</v>
      </c>
      <c r="V2863" s="122">
        <v>0</v>
      </c>
      <c r="W2863" s="122">
        <v>0</v>
      </c>
      <c r="X2863" s="122">
        <v>0</v>
      </c>
      <c r="Y2863" s="122">
        <v>0</v>
      </c>
      <c r="Z2863" s="122">
        <v>0</v>
      </c>
      <c r="AA2863" s="122">
        <v>0</v>
      </c>
      <c r="AB2863" s="122">
        <v>0</v>
      </c>
      <c r="AC2863" s="122">
        <v>0</v>
      </c>
      <c r="AD2863" s="122">
        <v>0</v>
      </c>
      <c r="AE2863" s="122">
        <v>0</v>
      </c>
      <c r="AF2863" s="122">
        <v>0</v>
      </c>
      <c r="AG2863" s="122">
        <v>0</v>
      </c>
      <c r="AH2863" s="122">
        <v>0</v>
      </c>
      <c r="AI2863" s="122">
        <v>0</v>
      </c>
      <c r="AJ2863" s="122">
        <v>0</v>
      </c>
      <c r="AK2863" s="122">
        <v>0</v>
      </c>
      <c r="AL2863" s="122">
        <v>0</v>
      </c>
    </row>
    <row r="2864" spans="1:38" hidden="1" x14ac:dyDescent="0.25">
      <c r="A2864" s="122" t="s">
        <v>1994</v>
      </c>
      <c r="B2864" s="122">
        <v>1</v>
      </c>
      <c r="C2864" s="122" t="s">
        <v>2193</v>
      </c>
      <c r="D2864" s="122" t="s">
        <v>2133</v>
      </c>
      <c r="E2864" s="122">
        <v>53</v>
      </c>
      <c r="F2864" s="122">
        <v>0</v>
      </c>
      <c r="G2864" s="122">
        <v>0</v>
      </c>
      <c r="H2864" s="122">
        <v>0</v>
      </c>
      <c r="I2864" s="122">
        <v>0</v>
      </c>
      <c r="J2864" s="122">
        <v>0</v>
      </c>
      <c r="K2864" s="122">
        <v>0</v>
      </c>
      <c r="L2864" s="122">
        <v>0</v>
      </c>
      <c r="M2864" s="122">
        <v>0</v>
      </c>
      <c r="N2864" s="122">
        <v>0</v>
      </c>
      <c r="O2864" s="122">
        <v>0</v>
      </c>
      <c r="P2864" s="122">
        <v>0</v>
      </c>
      <c r="Q2864" s="122">
        <v>0</v>
      </c>
      <c r="R2864" s="122">
        <v>0</v>
      </c>
      <c r="S2864" s="122">
        <v>0</v>
      </c>
      <c r="T2864" s="122">
        <v>0</v>
      </c>
      <c r="U2864" s="122">
        <v>0</v>
      </c>
      <c r="V2864" s="122">
        <v>0</v>
      </c>
      <c r="W2864" s="122">
        <v>0</v>
      </c>
      <c r="X2864" s="122">
        <v>0</v>
      </c>
      <c r="Y2864" s="122">
        <v>0</v>
      </c>
      <c r="Z2864" s="122">
        <v>0</v>
      </c>
      <c r="AA2864" s="122">
        <v>0</v>
      </c>
      <c r="AB2864" s="122">
        <v>0</v>
      </c>
      <c r="AC2864" s="122">
        <v>0</v>
      </c>
      <c r="AD2864" s="122">
        <v>0</v>
      </c>
      <c r="AE2864" s="122">
        <v>0</v>
      </c>
      <c r="AF2864" s="122">
        <v>0</v>
      </c>
      <c r="AG2864" s="122">
        <v>0</v>
      </c>
      <c r="AH2864" s="122">
        <v>0</v>
      </c>
      <c r="AI2864" s="122">
        <v>0</v>
      </c>
      <c r="AJ2864" s="122">
        <v>0</v>
      </c>
      <c r="AK2864" s="122">
        <v>0</v>
      </c>
      <c r="AL2864" s="122">
        <v>0</v>
      </c>
    </row>
    <row r="2865" spans="1:38" hidden="1" x14ac:dyDescent="0.25">
      <c r="A2865" s="122" t="s">
        <v>1994</v>
      </c>
      <c r="B2865" s="122">
        <v>1</v>
      </c>
      <c r="C2865" s="122" t="s">
        <v>2193</v>
      </c>
      <c r="D2865" s="122" t="s">
        <v>2081</v>
      </c>
      <c r="E2865" s="122">
        <v>53</v>
      </c>
      <c r="F2865" s="122">
        <v>0</v>
      </c>
      <c r="G2865" s="122">
        <v>0</v>
      </c>
      <c r="H2865" s="122">
        <v>0</v>
      </c>
      <c r="I2865" s="122">
        <v>0</v>
      </c>
      <c r="J2865" s="122">
        <v>0</v>
      </c>
      <c r="K2865" s="122">
        <v>0</v>
      </c>
      <c r="L2865" s="122">
        <v>0</v>
      </c>
      <c r="M2865" s="122">
        <v>0</v>
      </c>
      <c r="N2865" s="122">
        <v>0</v>
      </c>
      <c r="O2865" s="122">
        <v>0</v>
      </c>
      <c r="P2865" s="122">
        <v>0</v>
      </c>
      <c r="Q2865" s="122">
        <v>0</v>
      </c>
      <c r="R2865" s="122">
        <v>0</v>
      </c>
      <c r="S2865" s="122">
        <v>0</v>
      </c>
      <c r="T2865" s="122">
        <v>0</v>
      </c>
      <c r="U2865" s="122">
        <v>0</v>
      </c>
      <c r="V2865" s="122">
        <v>0</v>
      </c>
      <c r="W2865" s="122">
        <v>0</v>
      </c>
      <c r="X2865" s="122">
        <v>0</v>
      </c>
      <c r="Y2865" s="122">
        <v>0</v>
      </c>
      <c r="Z2865" s="122">
        <v>0</v>
      </c>
      <c r="AA2865" s="122">
        <v>0</v>
      </c>
      <c r="AB2865" s="122">
        <v>0</v>
      </c>
      <c r="AC2865" s="122">
        <v>0</v>
      </c>
      <c r="AD2865" s="122">
        <v>0</v>
      </c>
      <c r="AE2865" s="122">
        <v>0</v>
      </c>
      <c r="AF2865" s="122">
        <v>0</v>
      </c>
      <c r="AG2865" s="122">
        <v>0</v>
      </c>
      <c r="AH2865" s="122">
        <v>0</v>
      </c>
      <c r="AI2865" s="122">
        <v>0</v>
      </c>
      <c r="AJ2865" s="122">
        <v>0</v>
      </c>
      <c r="AK2865" s="122">
        <v>0</v>
      </c>
      <c r="AL2865" s="122">
        <v>0</v>
      </c>
    </row>
    <row r="2866" spans="1:38" x14ac:dyDescent="0.25">
      <c r="A2866" s="122" t="s">
        <v>1994</v>
      </c>
      <c r="B2866" s="122">
        <v>1</v>
      </c>
      <c r="C2866" s="122" t="s">
        <v>2193</v>
      </c>
      <c r="D2866" s="122" t="s">
        <v>2082</v>
      </c>
      <c r="E2866" s="122">
        <v>53</v>
      </c>
      <c r="F2866" s="122">
        <v>0</v>
      </c>
      <c r="G2866" s="122">
        <v>0</v>
      </c>
      <c r="H2866" s="122">
        <v>0</v>
      </c>
      <c r="I2866" s="122">
        <v>0</v>
      </c>
      <c r="J2866" s="122">
        <v>0</v>
      </c>
      <c r="K2866" s="122">
        <v>0</v>
      </c>
      <c r="L2866" s="122">
        <v>0</v>
      </c>
      <c r="M2866" s="122">
        <v>0</v>
      </c>
      <c r="N2866" s="122">
        <v>0</v>
      </c>
      <c r="O2866" s="122">
        <v>0</v>
      </c>
      <c r="P2866" s="122">
        <v>0</v>
      </c>
      <c r="Q2866" s="122">
        <v>0</v>
      </c>
      <c r="R2866" s="122">
        <v>0</v>
      </c>
      <c r="S2866" s="122">
        <v>0</v>
      </c>
      <c r="T2866" s="122">
        <v>0</v>
      </c>
      <c r="U2866" s="122">
        <v>0</v>
      </c>
      <c r="V2866" s="122">
        <v>0</v>
      </c>
      <c r="W2866" s="122">
        <v>0</v>
      </c>
      <c r="X2866" s="122">
        <v>0</v>
      </c>
      <c r="Y2866" s="122">
        <v>0</v>
      </c>
      <c r="Z2866" s="122">
        <v>0</v>
      </c>
      <c r="AA2866" s="122">
        <v>0</v>
      </c>
      <c r="AB2866" s="122">
        <v>0</v>
      </c>
      <c r="AC2866" s="122">
        <v>0</v>
      </c>
      <c r="AD2866" s="122">
        <v>0</v>
      </c>
      <c r="AE2866" s="122">
        <v>0</v>
      </c>
      <c r="AF2866" s="122">
        <v>0</v>
      </c>
      <c r="AG2866" s="122">
        <v>0</v>
      </c>
      <c r="AH2866" s="122">
        <v>0</v>
      </c>
      <c r="AI2866" s="122">
        <v>0</v>
      </c>
      <c r="AJ2866" s="122">
        <v>0</v>
      </c>
      <c r="AK2866" s="122">
        <v>0</v>
      </c>
      <c r="AL2866" s="122">
        <v>0</v>
      </c>
    </row>
    <row r="2867" spans="1:38" hidden="1" x14ac:dyDescent="0.25">
      <c r="A2867" s="122" t="s">
        <v>1994</v>
      </c>
      <c r="B2867" s="122">
        <v>1</v>
      </c>
      <c r="C2867" s="122" t="s">
        <v>2193</v>
      </c>
      <c r="D2867" s="122" t="s">
        <v>474</v>
      </c>
      <c r="E2867" s="122">
        <v>53</v>
      </c>
      <c r="F2867" s="122">
        <v>0</v>
      </c>
      <c r="G2867" s="122">
        <v>0</v>
      </c>
      <c r="H2867" s="122">
        <v>0</v>
      </c>
      <c r="I2867" s="122">
        <v>0</v>
      </c>
      <c r="J2867" s="122">
        <v>0</v>
      </c>
      <c r="K2867" s="122">
        <v>0</v>
      </c>
      <c r="L2867" s="122">
        <v>0</v>
      </c>
      <c r="M2867" s="122">
        <v>0</v>
      </c>
      <c r="N2867" s="122">
        <v>0</v>
      </c>
      <c r="O2867" s="122">
        <v>0</v>
      </c>
      <c r="P2867" s="122">
        <v>0</v>
      </c>
      <c r="Q2867" s="122">
        <v>0</v>
      </c>
      <c r="R2867" s="122">
        <v>0</v>
      </c>
      <c r="S2867" s="122">
        <v>0</v>
      </c>
      <c r="T2867" s="122">
        <v>0</v>
      </c>
      <c r="U2867" s="122">
        <v>0</v>
      </c>
      <c r="V2867" s="122">
        <v>0</v>
      </c>
      <c r="W2867" s="122">
        <v>0</v>
      </c>
      <c r="X2867" s="122">
        <v>0</v>
      </c>
      <c r="Y2867" s="122">
        <v>0</v>
      </c>
      <c r="Z2867" s="122">
        <v>0</v>
      </c>
      <c r="AA2867" s="122">
        <v>0</v>
      </c>
      <c r="AB2867" s="122">
        <v>0</v>
      </c>
      <c r="AC2867" s="122">
        <v>0</v>
      </c>
      <c r="AD2867" s="122">
        <v>0</v>
      </c>
      <c r="AE2867" s="122">
        <v>0</v>
      </c>
      <c r="AF2867" s="122">
        <v>0</v>
      </c>
      <c r="AG2867" s="122">
        <v>0</v>
      </c>
      <c r="AH2867" s="122">
        <v>0</v>
      </c>
      <c r="AI2867" s="122">
        <v>0</v>
      </c>
      <c r="AJ2867" s="122">
        <v>0</v>
      </c>
      <c r="AK2867" s="122">
        <v>0</v>
      </c>
      <c r="AL2867" s="122">
        <v>0</v>
      </c>
    </row>
    <row r="2868" spans="1:38" hidden="1" x14ac:dyDescent="0.25">
      <c r="A2868" s="122" t="s">
        <v>1994</v>
      </c>
      <c r="B2868" s="122">
        <v>1</v>
      </c>
      <c r="C2868" s="122" t="s">
        <v>2193</v>
      </c>
      <c r="D2868" s="122" t="s">
        <v>2083</v>
      </c>
      <c r="E2868" s="122">
        <v>53</v>
      </c>
      <c r="F2868" s="122">
        <v>0</v>
      </c>
      <c r="G2868" s="122">
        <v>0</v>
      </c>
      <c r="H2868" s="122">
        <v>0</v>
      </c>
      <c r="I2868" s="122">
        <v>0</v>
      </c>
      <c r="J2868" s="122">
        <v>0</v>
      </c>
      <c r="K2868" s="122">
        <v>0</v>
      </c>
      <c r="L2868" s="122">
        <v>0</v>
      </c>
      <c r="M2868" s="122">
        <v>0</v>
      </c>
      <c r="N2868" s="122">
        <v>0</v>
      </c>
      <c r="O2868" s="122">
        <v>0</v>
      </c>
      <c r="P2868" s="122">
        <v>0</v>
      </c>
      <c r="Q2868" s="122">
        <v>0</v>
      </c>
      <c r="R2868" s="122">
        <v>0</v>
      </c>
      <c r="S2868" s="122">
        <v>0</v>
      </c>
      <c r="T2868" s="122">
        <v>0</v>
      </c>
      <c r="U2868" s="122">
        <v>0</v>
      </c>
      <c r="V2868" s="122">
        <v>0</v>
      </c>
      <c r="W2868" s="122">
        <v>0</v>
      </c>
      <c r="X2868" s="122">
        <v>0</v>
      </c>
      <c r="Y2868" s="122">
        <v>0</v>
      </c>
      <c r="Z2868" s="122">
        <v>0</v>
      </c>
      <c r="AA2868" s="122">
        <v>0</v>
      </c>
      <c r="AB2868" s="122">
        <v>0</v>
      </c>
      <c r="AC2868" s="122">
        <v>0</v>
      </c>
      <c r="AD2868" s="122">
        <v>0</v>
      </c>
      <c r="AE2868" s="122">
        <v>0</v>
      </c>
      <c r="AF2868" s="122">
        <v>0</v>
      </c>
      <c r="AG2868" s="122">
        <v>0</v>
      </c>
      <c r="AH2868" s="122">
        <v>0</v>
      </c>
      <c r="AI2868" s="122">
        <v>0</v>
      </c>
      <c r="AJ2868" s="122">
        <v>0</v>
      </c>
      <c r="AK2868" s="122">
        <v>0</v>
      </c>
      <c r="AL2868" s="122">
        <v>0</v>
      </c>
    </row>
    <row r="2869" spans="1:38" hidden="1" x14ac:dyDescent="0.25">
      <c r="A2869" s="122" t="s">
        <v>1994</v>
      </c>
      <c r="B2869" s="122">
        <v>1</v>
      </c>
      <c r="C2869" s="122" t="s">
        <v>2193</v>
      </c>
      <c r="D2869" s="122" t="s">
        <v>2084</v>
      </c>
      <c r="E2869" s="122">
        <v>53</v>
      </c>
      <c r="F2869" s="122">
        <v>0</v>
      </c>
      <c r="G2869" s="122">
        <v>0</v>
      </c>
      <c r="H2869" s="122">
        <v>0</v>
      </c>
      <c r="I2869" s="122">
        <v>0</v>
      </c>
      <c r="J2869" s="122">
        <v>0</v>
      </c>
      <c r="K2869" s="122">
        <v>0</v>
      </c>
      <c r="L2869" s="122">
        <v>0</v>
      </c>
      <c r="M2869" s="122">
        <v>0</v>
      </c>
      <c r="N2869" s="122">
        <v>0</v>
      </c>
      <c r="O2869" s="122">
        <v>0</v>
      </c>
      <c r="P2869" s="122">
        <v>0</v>
      </c>
      <c r="Q2869" s="122">
        <v>0</v>
      </c>
      <c r="R2869" s="122">
        <v>0</v>
      </c>
      <c r="S2869" s="122">
        <v>0</v>
      </c>
      <c r="T2869" s="122">
        <v>0</v>
      </c>
      <c r="U2869" s="122">
        <v>0</v>
      </c>
      <c r="V2869" s="122">
        <v>0</v>
      </c>
      <c r="W2869" s="122">
        <v>0</v>
      </c>
      <c r="X2869" s="122">
        <v>0</v>
      </c>
      <c r="Y2869" s="122">
        <v>0</v>
      </c>
      <c r="Z2869" s="122">
        <v>0</v>
      </c>
      <c r="AA2869" s="122">
        <v>0</v>
      </c>
      <c r="AB2869" s="122">
        <v>0</v>
      </c>
      <c r="AC2869" s="122">
        <v>0</v>
      </c>
      <c r="AD2869" s="122">
        <v>0</v>
      </c>
      <c r="AE2869" s="122">
        <v>0</v>
      </c>
      <c r="AF2869" s="122">
        <v>0</v>
      </c>
      <c r="AG2869" s="122">
        <v>0</v>
      </c>
      <c r="AH2869" s="122">
        <v>0</v>
      </c>
      <c r="AI2869" s="122">
        <v>0</v>
      </c>
      <c r="AJ2869" s="122">
        <v>0</v>
      </c>
      <c r="AK2869" s="122">
        <v>0</v>
      </c>
      <c r="AL2869" s="122">
        <v>0</v>
      </c>
    </row>
    <row r="2870" spans="1:38" hidden="1" x14ac:dyDescent="0.25">
      <c r="A2870" s="122" t="s">
        <v>1994</v>
      </c>
      <c r="B2870" s="122">
        <v>1</v>
      </c>
      <c r="C2870" s="122" t="s">
        <v>2193</v>
      </c>
      <c r="D2870" s="122" t="s">
        <v>2085</v>
      </c>
      <c r="E2870" s="122">
        <v>53</v>
      </c>
      <c r="F2870" s="122">
        <v>0</v>
      </c>
      <c r="G2870" s="122">
        <v>0</v>
      </c>
      <c r="H2870" s="122">
        <v>0</v>
      </c>
      <c r="I2870" s="122">
        <v>0</v>
      </c>
      <c r="J2870" s="122">
        <v>0</v>
      </c>
      <c r="K2870" s="122">
        <v>0</v>
      </c>
      <c r="L2870" s="122">
        <v>0</v>
      </c>
      <c r="M2870" s="122">
        <v>0</v>
      </c>
      <c r="N2870" s="122">
        <v>0</v>
      </c>
      <c r="O2870" s="122">
        <v>0</v>
      </c>
      <c r="P2870" s="122">
        <v>0</v>
      </c>
      <c r="Q2870" s="122">
        <v>0</v>
      </c>
      <c r="R2870" s="122">
        <v>0</v>
      </c>
      <c r="S2870" s="122">
        <v>0</v>
      </c>
      <c r="T2870" s="122">
        <v>0</v>
      </c>
      <c r="U2870" s="122">
        <v>0</v>
      </c>
      <c r="V2870" s="122">
        <v>0</v>
      </c>
      <c r="W2870" s="122">
        <v>0</v>
      </c>
      <c r="X2870" s="122">
        <v>0</v>
      </c>
      <c r="Y2870" s="122">
        <v>0</v>
      </c>
      <c r="Z2870" s="122">
        <v>0</v>
      </c>
      <c r="AA2870" s="122">
        <v>0</v>
      </c>
      <c r="AB2870" s="122">
        <v>0</v>
      </c>
      <c r="AC2870" s="122">
        <v>0</v>
      </c>
      <c r="AD2870" s="122">
        <v>0</v>
      </c>
      <c r="AE2870" s="122">
        <v>0</v>
      </c>
      <c r="AF2870" s="122">
        <v>0</v>
      </c>
      <c r="AG2870" s="122">
        <v>0</v>
      </c>
      <c r="AH2870" s="122">
        <v>0</v>
      </c>
      <c r="AI2870" s="122">
        <v>0</v>
      </c>
      <c r="AJ2870" s="122">
        <v>0</v>
      </c>
      <c r="AK2870" s="122">
        <v>0</v>
      </c>
      <c r="AL2870" s="122">
        <v>0</v>
      </c>
    </row>
    <row r="2871" spans="1:38" hidden="1" x14ac:dyDescent="0.25">
      <c r="A2871" s="122" t="s">
        <v>1994</v>
      </c>
      <c r="B2871" s="122">
        <v>1</v>
      </c>
      <c r="C2871" s="122" t="s">
        <v>2193</v>
      </c>
      <c r="D2871" s="122" t="s">
        <v>2086</v>
      </c>
      <c r="E2871" s="122">
        <v>53</v>
      </c>
      <c r="F2871" s="122">
        <v>0</v>
      </c>
      <c r="G2871" s="122">
        <v>0</v>
      </c>
      <c r="H2871" s="122">
        <v>0</v>
      </c>
      <c r="I2871" s="122">
        <v>0</v>
      </c>
      <c r="J2871" s="122">
        <v>0</v>
      </c>
      <c r="K2871" s="122">
        <v>0</v>
      </c>
      <c r="L2871" s="122">
        <v>0</v>
      </c>
      <c r="M2871" s="122">
        <v>0</v>
      </c>
      <c r="N2871" s="122">
        <v>0</v>
      </c>
      <c r="O2871" s="122">
        <v>0</v>
      </c>
      <c r="P2871" s="122">
        <v>0</v>
      </c>
      <c r="Q2871" s="122">
        <v>0</v>
      </c>
      <c r="R2871" s="122">
        <v>0</v>
      </c>
      <c r="S2871" s="122">
        <v>0</v>
      </c>
      <c r="T2871" s="122">
        <v>0</v>
      </c>
      <c r="U2871" s="122">
        <v>0</v>
      </c>
      <c r="V2871" s="122">
        <v>0</v>
      </c>
      <c r="W2871" s="122">
        <v>0</v>
      </c>
      <c r="X2871" s="122">
        <v>0</v>
      </c>
      <c r="Y2871" s="122">
        <v>0</v>
      </c>
      <c r="Z2871" s="122">
        <v>0</v>
      </c>
      <c r="AA2871" s="122">
        <v>0</v>
      </c>
      <c r="AB2871" s="122">
        <v>0</v>
      </c>
      <c r="AC2871" s="122">
        <v>0</v>
      </c>
      <c r="AD2871" s="122">
        <v>0</v>
      </c>
      <c r="AE2871" s="122">
        <v>0</v>
      </c>
      <c r="AF2871" s="122">
        <v>0</v>
      </c>
      <c r="AG2871" s="122">
        <v>0</v>
      </c>
      <c r="AH2871" s="122">
        <v>0</v>
      </c>
      <c r="AI2871" s="122">
        <v>0</v>
      </c>
      <c r="AJ2871" s="122">
        <v>0</v>
      </c>
      <c r="AK2871" s="122">
        <v>0</v>
      </c>
      <c r="AL2871" s="122">
        <v>0</v>
      </c>
    </row>
    <row r="2872" spans="1:38" hidden="1" x14ac:dyDescent="0.25">
      <c r="A2872" s="122" t="s">
        <v>1994</v>
      </c>
      <c r="B2872" s="122">
        <v>1</v>
      </c>
      <c r="C2872" s="122" t="s">
        <v>2193</v>
      </c>
      <c r="D2872" s="122" t="s">
        <v>2087</v>
      </c>
      <c r="E2872" s="122">
        <v>53</v>
      </c>
      <c r="F2872" s="122">
        <v>0</v>
      </c>
      <c r="G2872" s="122">
        <v>0</v>
      </c>
      <c r="H2872" s="122">
        <v>0</v>
      </c>
      <c r="I2872" s="122">
        <v>0</v>
      </c>
      <c r="J2872" s="122">
        <v>0</v>
      </c>
      <c r="K2872" s="122">
        <v>0</v>
      </c>
      <c r="L2872" s="122">
        <v>0</v>
      </c>
      <c r="M2872" s="122">
        <v>0</v>
      </c>
      <c r="N2872" s="122">
        <v>0</v>
      </c>
      <c r="O2872" s="122">
        <v>0</v>
      </c>
      <c r="P2872" s="122">
        <v>0</v>
      </c>
      <c r="Q2872" s="122">
        <v>0</v>
      </c>
      <c r="R2872" s="122">
        <v>0</v>
      </c>
      <c r="S2872" s="122">
        <v>0</v>
      </c>
      <c r="T2872" s="122">
        <v>0</v>
      </c>
      <c r="U2872" s="122">
        <v>0</v>
      </c>
      <c r="V2872" s="122">
        <v>0</v>
      </c>
      <c r="W2872" s="122">
        <v>0</v>
      </c>
      <c r="X2872" s="122">
        <v>0</v>
      </c>
      <c r="Y2872" s="122">
        <v>0</v>
      </c>
      <c r="Z2872" s="122">
        <v>0</v>
      </c>
      <c r="AA2872" s="122">
        <v>0</v>
      </c>
      <c r="AB2872" s="122">
        <v>0</v>
      </c>
      <c r="AC2872" s="122">
        <v>0</v>
      </c>
      <c r="AD2872" s="122">
        <v>0</v>
      </c>
      <c r="AE2872" s="122">
        <v>0</v>
      </c>
      <c r="AF2872" s="122">
        <v>0</v>
      </c>
      <c r="AG2872" s="122">
        <v>0</v>
      </c>
      <c r="AH2872" s="122">
        <v>0</v>
      </c>
      <c r="AI2872" s="122">
        <v>0</v>
      </c>
      <c r="AJ2872" s="122">
        <v>0</v>
      </c>
      <c r="AK2872" s="122">
        <v>0</v>
      </c>
      <c r="AL2872" s="122">
        <v>0</v>
      </c>
    </row>
    <row r="2873" spans="1:38" hidden="1" x14ac:dyDescent="0.25">
      <c r="A2873" s="122" t="s">
        <v>1994</v>
      </c>
      <c r="B2873" s="122">
        <v>1</v>
      </c>
      <c r="C2873" s="122" t="s">
        <v>2193</v>
      </c>
      <c r="D2873" s="122" t="s">
        <v>2134</v>
      </c>
      <c r="E2873" s="122">
        <v>53</v>
      </c>
      <c r="F2873" s="122">
        <v>0</v>
      </c>
      <c r="G2873" s="122">
        <v>0</v>
      </c>
      <c r="H2873" s="122">
        <v>0</v>
      </c>
      <c r="I2873" s="122">
        <v>0</v>
      </c>
      <c r="J2873" s="122">
        <v>0</v>
      </c>
      <c r="K2873" s="122">
        <v>0</v>
      </c>
      <c r="L2873" s="122">
        <v>0</v>
      </c>
      <c r="M2873" s="122">
        <v>0</v>
      </c>
      <c r="N2873" s="122">
        <v>0</v>
      </c>
      <c r="O2873" s="122">
        <v>0</v>
      </c>
      <c r="P2873" s="122">
        <v>0</v>
      </c>
      <c r="Q2873" s="122">
        <v>0</v>
      </c>
      <c r="R2873" s="122">
        <v>0</v>
      </c>
      <c r="S2873" s="122">
        <v>0</v>
      </c>
      <c r="T2873" s="122">
        <v>0</v>
      </c>
      <c r="U2873" s="122">
        <v>0</v>
      </c>
      <c r="V2873" s="122">
        <v>0</v>
      </c>
      <c r="W2873" s="122">
        <v>0</v>
      </c>
      <c r="X2873" s="122">
        <v>0</v>
      </c>
      <c r="Y2873" s="122">
        <v>0</v>
      </c>
      <c r="Z2873" s="122">
        <v>0</v>
      </c>
      <c r="AA2873" s="122">
        <v>0</v>
      </c>
      <c r="AB2873" s="122">
        <v>0</v>
      </c>
      <c r="AC2873" s="122">
        <v>0</v>
      </c>
      <c r="AD2873" s="122">
        <v>0</v>
      </c>
      <c r="AE2873" s="122">
        <v>0</v>
      </c>
      <c r="AF2873" s="122">
        <v>0</v>
      </c>
      <c r="AG2873" s="122">
        <v>0</v>
      </c>
      <c r="AH2873" s="122">
        <v>0</v>
      </c>
      <c r="AI2873" s="122">
        <v>0</v>
      </c>
      <c r="AJ2873" s="122">
        <v>0</v>
      </c>
      <c r="AK2873" s="122">
        <v>0</v>
      </c>
      <c r="AL2873" s="122">
        <v>0</v>
      </c>
    </row>
    <row r="2874" spans="1:38" hidden="1" x14ac:dyDescent="0.25">
      <c r="A2874" s="122" t="s">
        <v>1994</v>
      </c>
      <c r="B2874" s="122">
        <v>1</v>
      </c>
      <c r="C2874" s="122" t="s">
        <v>2193</v>
      </c>
      <c r="D2874" s="122" t="s">
        <v>2088</v>
      </c>
      <c r="E2874" s="122">
        <v>53</v>
      </c>
      <c r="F2874" s="122">
        <v>0</v>
      </c>
      <c r="G2874" s="122">
        <v>0</v>
      </c>
      <c r="H2874" s="122">
        <v>0</v>
      </c>
      <c r="I2874" s="122">
        <v>0</v>
      </c>
      <c r="J2874" s="122">
        <v>0</v>
      </c>
      <c r="K2874" s="122">
        <v>0</v>
      </c>
      <c r="L2874" s="122">
        <v>0</v>
      </c>
      <c r="M2874" s="122">
        <v>0</v>
      </c>
      <c r="N2874" s="122">
        <v>0</v>
      </c>
      <c r="O2874" s="122">
        <v>0</v>
      </c>
      <c r="P2874" s="122">
        <v>0</v>
      </c>
      <c r="Q2874" s="122">
        <v>0</v>
      </c>
      <c r="R2874" s="122">
        <v>0</v>
      </c>
      <c r="S2874" s="122">
        <v>0</v>
      </c>
      <c r="T2874" s="122">
        <v>0</v>
      </c>
      <c r="U2874" s="122">
        <v>0</v>
      </c>
      <c r="V2874" s="122">
        <v>0</v>
      </c>
      <c r="W2874" s="122">
        <v>0</v>
      </c>
      <c r="X2874" s="122">
        <v>0</v>
      </c>
      <c r="Y2874" s="122">
        <v>0</v>
      </c>
      <c r="Z2874" s="122">
        <v>0</v>
      </c>
      <c r="AA2874" s="122">
        <v>0</v>
      </c>
      <c r="AB2874" s="122">
        <v>0</v>
      </c>
      <c r="AC2874" s="122">
        <v>0</v>
      </c>
      <c r="AD2874" s="122">
        <v>0</v>
      </c>
      <c r="AE2874" s="122">
        <v>0</v>
      </c>
      <c r="AF2874" s="122">
        <v>0</v>
      </c>
      <c r="AG2874" s="122">
        <v>0</v>
      </c>
      <c r="AH2874" s="122">
        <v>0</v>
      </c>
      <c r="AI2874" s="122">
        <v>0</v>
      </c>
      <c r="AJ2874" s="122">
        <v>0</v>
      </c>
      <c r="AK2874" s="122">
        <v>0</v>
      </c>
      <c r="AL2874" s="122">
        <v>0</v>
      </c>
    </row>
    <row r="2875" spans="1:38" hidden="1" x14ac:dyDescent="0.25">
      <c r="A2875" s="122" t="s">
        <v>1994</v>
      </c>
      <c r="B2875" s="122">
        <v>1</v>
      </c>
      <c r="C2875" s="122" t="s">
        <v>2193</v>
      </c>
      <c r="D2875" s="122" t="s">
        <v>2089</v>
      </c>
      <c r="E2875" s="122">
        <v>53</v>
      </c>
      <c r="F2875" s="122">
        <v>0</v>
      </c>
      <c r="G2875" s="122">
        <v>0</v>
      </c>
      <c r="H2875" s="122">
        <v>0</v>
      </c>
      <c r="I2875" s="122">
        <v>0</v>
      </c>
      <c r="J2875" s="122">
        <v>0</v>
      </c>
      <c r="K2875" s="122">
        <v>0</v>
      </c>
      <c r="L2875" s="122">
        <v>0</v>
      </c>
      <c r="M2875" s="122">
        <v>0</v>
      </c>
      <c r="N2875" s="122">
        <v>0</v>
      </c>
      <c r="O2875" s="122">
        <v>0</v>
      </c>
      <c r="P2875" s="122">
        <v>0</v>
      </c>
      <c r="Q2875" s="122">
        <v>0</v>
      </c>
      <c r="R2875" s="122">
        <v>0</v>
      </c>
      <c r="S2875" s="122">
        <v>0</v>
      </c>
      <c r="T2875" s="122">
        <v>0</v>
      </c>
      <c r="U2875" s="122">
        <v>0</v>
      </c>
      <c r="V2875" s="122">
        <v>0</v>
      </c>
      <c r="W2875" s="122">
        <v>0</v>
      </c>
      <c r="X2875" s="122">
        <v>0</v>
      </c>
      <c r="Y2875" s="122">
        <v>0</v>
      </c>
      <c r="Z2875" s="122">
        <v>0</v>
      </c>
      <c r="AA2875" s="122">
        <v>0</v>
      </c>
      <c r="AB2875" s="122">
        <v>0</v>
      </c>
      <c r="AC2875" s="122">
        <v>0</v>
      </c>
      <c r="AD2875" s="122">
        <v>0</v>
      </c>
      <c r="AE2875" s="122">
        <v>0</v>
      </c>
      <c r="AF2875" s="122">
        <v>0</v>
      </c>
      <c r="AG2875" s="122">
        <v>0</v>
      </c>
      <c r="AH2875" s="122">
        <v>0</v>
      </c>
      <c r="AI2875" s="122">
        <v>0</v>
      </c>
      <c r="AJ2875" s="122">
        <v>0</v>
      </c>
      <c r="AK2875" s="122">
        <v>0</v>
      </c>
      <c r="AL2875" s="122">
        <v>0</v>
      </c>
    </row>
    <row r="2876" spans="1:38" hidden="1" x14ac:dyDescent="0.25">
      <c r="A2876" s="122" t="s">
        <v>1994</v>
      </c>
      <c r="B2876" s="122">
        <v>1</v>
      </c>
      <c r="C2876" s="122" t="s">
        <v>2193</v>
      </c>
      <c r="D2876" s="122" t="s">
        <v>2090</v>
      </c>
      <c r="E2876" s="122">
        <v>53</v>
      </c>
      <c r="F2876" s="122">
        <v>0</v>
      </c>
      <c r="G2876" s="122">
        <v>0</v>
      </c>
      <c r="H2876" s="122">
        <v>0</v>
      </c>
      <c r="I2876" s="122">
        <v>0</v>
      </c>
      <c r="J2876" s="122">
        <v>0</v>
      </c>
      <c r="K2876" s="122">
        <v>0</v>
      </c>
      <c r="L2876" s="122">
        <v>0</v>
      </c>
      <c r="M2876" s="122">
        <v>0</v>
      </c>
      <c r="N2876" s="122">
        <v>0</v>
      </c>
      <c r="O2876" s="122">
        <v>0</v>
      </c>
      <c r="P2876" s="122">
        <v>0</v>
      </c>
      <c r="Q2876" s="122">
        <v>0</v>
      </c>
      <c r="R2876" s="122">
        <v>0</v>
      </c>
      <c r="S2876" s="122">
        <v>0</v>
      </c>
      <c r="T2876" s="122">
        <v>0</v>
      </c>
      <c r="U2876" s="122">
        <v>0</v>
      </c>
      <c r="V2876" s="122">
        <v>0</v>
      </c>
      <c r="W2876" s="122">
        <v>0</v>
      </c>
      <c r="X2876" s="122">
        <v>0</v>
      </c>
      <c r="Y2876" s="122">
        <v>0</v>
      </c>
      <c r="Z2876" s="122">
        <v>0</v>
      </c>
      <c r="AA2876" s="122">
        <v>0</v>
      </c>
      <c r="AB2876" s="122">
        <v>0</v>
      </c>
      <c r="AC2876" s="122">
        <v>0</v>
      </c>
      <c r="AD2876" s="122">
        <v>0</v>
      </c>
      <c r="AE2876" s="122">
        <v>0</v>
      </c>
      <c r="AF2876" s="122">
        <v>0</v>
      </c>
      <c r="AG2876" s="122">
        <v>0</v>
      </c>
      <c r="AH2876" s="122">
        <v>0</v>
      </c>
      <c r="AI2876" s="122">
        <v>0</v>
      </c>
      <c r="AJ2876" s="122">
        <v>0</v>
      </c>
      <c r="AK2876" s="122">
        <v>0</v>
      </c>
      <c r="AL2876" s="122">
        <v>0</v>
      </c>
    </row>
    <row r="2877" spans="1:38" hidden="1" x14ac:dyDescent="0.25">
      <c r="A2877" s="122" t="s">
        <v>1994</v>
      </c>
      <c r="B2877" s="122">
        <v>1</v>
      </c>
      <c r="C2877" s="122" t="s">
        <v>2193</v>
      </c>
      <c r="D2877" s="122" t="s">
        <v>2091</v>
      </c>
      <c r="E2877" s="122">
        <v>53</v>
      </c>
      <c r="F2877" s="122">
        <v>2.1111999999999999E-2</v>
      </c>
      <c r="G2877" s="122">
        <v>1.26672E-2</v>
      </c>
      <c r="H2877" s="122">
        <v>7.3080000000000003E-3</v>
      </c>
      <c r="I2877" s="122">
        <v>5.6839999999999998E-3</v>
      </c>
      <c r="J2877" s="122">
        <v>7.3080000000000003E-3</v>
      </c>
      <c r="K2877" s="122">
        <v>5.8463999999999999E-3</v>
      </c>
      <c r="L2877" s="122">
        <v>6.8208000000000001E-3</v>
      </c>
      <c r="M2877" s="122">
        <v>6.0087999999999999E-3</v>
      </c>
      <c r="N2877" s="122">
        <v>6.1711999999999999E-3</v>
      </c>
      <c r="O2877" s="122">
        <v>5.3591999999999997E-3</v>
      </c>
      <c r="P2877" s="122">
        <v>5.1967999999999997E-3</v>
      </c>
      <c r="Q2877" s="122">
        <v>5.1967999999999997E-3</v>
      </c>
      <c r="R2877" s="122">
        <v>4.8719999999999996E-3</v>
      </c>
      <c r="S2877" s="122">
        <v>5.6839999999999998E-3</v>
      </c>
      <c r="T2877" s="122">
        <v>5.6839999999999998E-3</v>
      </c>
      <c r="U2877" s="122">
        <v>5.6839999999999998E-3</v>
      </c>
      <c r="V2877" s="122">
        <v>5.6839999999999998E-3</v>
      </c>
      <c r="W2877" s="122">
        <v>5.6839999999999998E-3</v>
      </c>
      <c r="X2877" s="122">
        <v>5.6839999999999998E-3</v>
      </c>
      <c r="Y2877" s="122">
        <v>5.6839999999999998E-3</v>
      </c>
      <c r="Z2877" s="122">
        <v>5.6839999999999998E-3</v>
      </c>
      <c r="AA2877" s="122">
        <v>5.6839999999999998E-3</v>
      </c>
      <c r="AB2877" s="122">
        <v>5.6839999999999998E-3</v>
      </c>
      <c r="AC2877" s="122">
        <v>5.6839999999999998E-3</v>
      </c>
      <c r="AD2877" s="122">
        <v>5.6839999999999998E-3</v>
      </c>
      <c r="AE2877" s="122">
        <v>5.6839999999999998E-3</v>
      </c>
      <c r="AF2877" s="122">
        <v>5.6839999999999998E-3</v>
      </c>
      <c r="AG2877" s="122">
        <v>5.6839999999999998E-3</v>
      </c>
      <c r="AH2877" s="122">
        <v>5.6839999999999998E-3</v>
      </c>
      <c r="AI2877" s="122">
        <v>5.6839999999999998E-3</v>
      </c>
      <c r="AJ2877" s="122">
        <v>5.6839999999999998E-3</v>
      </c>
      <c r="AK2877" s="122">
        <v>5.6839999999999998E-3</v>
      </c>
      <c r="AL2877" s="122">
        <v>0</v>
      </c>
    </row>
    <row r="2878" spans="1:38" hidden="1" x14ac:dyDescent="0.25">
      <c r="A2878" s="122" t="s">
        <v>1994</v>
      </c>
      <c r="B2878" s="122">
        <v>1</v>
      </c>
      <c r="C2878" s="122" t="s">
        <v>2193</v>
      </c>
      <c r="D2878" s="122" t="s">
        <v>2092</v>
      </c>
      <c r="E2878" s="122">
        <v>53</v>
      </c>
      <c r="F2878" s="122">
        <v>0</v>
      </c>
      <c r="G2878" s="122">
        <v>0</v>
      </c>
      <c r="H2878" s="122">
        <v>0</v>
      </c>
      <c r="I2878" s="122">
        <v>0</v>
      </c>
      <c r="J2878" s="122">
        <v>0</v>
      </c>
      <c r="K2878" s="122">
        <v>0</v>
      </c>
      <c r="L2878" s="122">
        <v>0</v>
      </c>
      <c r="M2878" s="122">
        <v>0</v>
      </c>
      <c r="N2878" s="122">
        <v>0</v>
      </c>
      <c r="O2878" s="122">
        <v>0</v>
      </c>
      <c r="P2878" s="122">
        <v>0</v>
      </c>
      <c r="Q2878" s="122">
        <v>0</v>
      </c>
      <c r="R2878" s="122">
        <v>0</v>
      </c>
      <c r="S2878" s="122">
        <v>0</v>
      </c>
      <c r="T2878" s="122">
        <v>0</v>
      </c>
      <c r="U2878" s="122">
        <v>0</v>
      </c>
      <c r="V2878" s="122">
        <v>0</v>
      </c>
      <c r="W2878" s="122">
        <v>0</v>
      </c>
      <c r="X2878" s="122">
        <v>0</v>
      </c>
      <c r="Y2878" s="122">
        <v>0</v>
      </c>
      <c r="Z2878" s="122">
        <v>0</v>
      </c>
      <c r="AA2878" s="122">
        <v>0</v>
      </c>
      <c r="AB2878" s="122">
        <v>0</v>
      </c>
      <c r="AC2878" s="122">
        <v>0</v>
      </c>
      <c r="AD2878" s="122">
        <v>0</v>
      </c>
      <c r="AE2878" s="122">
        <v>0</v>
      </c>
      <c r="AF2878" s="122">
        <v>0</v>
      </c>
      <c r="AG2878" s="122">
        <v>0</v>
      </c>
      <c r="AH2878" s="122">
        <v>0</v>
      </c>
      <c r="AI2878" s="122">
        <v>0</v>
      </c>
      <c r="AJ2878" s="122">
        <v>0</v>
      </c>
      <c r="AK2878" s="122">
        <v>0</v>
      </c>
      <c r="AL2878" s="122">
        <v>0</v>
      </c>
    </row>
    <row r="2879" spans="1:38" hidden="1" x14ac:dyDescent="0.25">
      <c r="A2879" s="122" t="s">
        <v>1994</v>
      </c>
      <c r="B2879" s="122">
        <v>1</v>
      </c>
      <c r="C2879" s="122" t="s">
        <v>2193</v>
      </c>
      <c r="D2879" s="122" t="s">
        <v>2093</v>
      </c>
      <c r="E2879" s="122">
        <v>53</v>
      </c>
      <c r="F2879" s="122">
        <v>0</v>
      </c>
      <c r="G2879" s="122">
        <v>0</v>
      </c>
      <c r="H2879" s="122">
        <v>0</v>
      </c>
      <c r="I2879" s="122">
        <v>0</v>
      </c>
      <c r="J2879" s="122">
        <v>0</v>
      </c>
      <c r="K2879" s="122">
        <v>0</v>
      </c>
      <c r="L2879" s="122">
        <v>0</v>
      </c>
      <c r="M2879" s="122">
        <v>0</v>
      </c>
      <c r="N2879" s="122">
        <v>0</v>
      </c>
      <c r="O2879" s="122">
        <v>0</v>
      </c>
      <c r="P2879" s="122">
        <v>0</v>
      </c>
      <c r="Q2879" s="122">
        <v>0</v>
      </c>
      <c r="R2879" s="122">
        <v>0</v>
      </c>
      <c r="S2879" s="122">
        <v>0</v>
      </c>
      <c r="T2879" s="122">
        <v>0</v>
      </c>
      <c r="U2879" s="122">
        <v>0</v>
      </c>
      <c r="V2879" s="122">
        <v>0</v>
      </c>
      <c r="W2879" s="122">
        <v>0</v>
      </c>
      <c r="X2879" s="122">
        <v>0</v>
      </c>
      <c r="Y2879" s="122">
        <v>0</v>
      </c>
      <c r="Z2879" s="122">
        <v>0</v>
      </c>
      <c r="AA2879" s="122">
        <v>0</v>
      </c>
      <c r="AB2879" s="122">
        <v>0</v>
      </c>
      <c r="AC2879" s="122">
        <v>0</v>
      </c>
      <c r="AD2879" s="122">
        <v>0</v>
      </c>
      <c r="AE2879" s="122">
        <v>0</v>
      </c>
      <c r="AF2879" s="122">
        <v>0</v>
      </c>
      <c r="AG2879" s="122">
        <v>0</v>
      </c>
      <c r="AH2879" s="122">
        <v>0</v>
      </c>
      <c r="AI2879" s="122">
        <v>0</v>
      </c>
      <c r="AJ2879" s="122">
        <v>0</v>
      </c>
      <c r="AK2879" s="122">
        <v>0</v>
      </c>
      <c r="AL2879" s="122">
        <v>0</v>
      </c>
    </row>
    <row r="2880" spans="1:38" hidden="1" x14ac:dyDescent="0.25">
      <c r="A2880" s="122" t="s">
        <v>1994</v>
      </c>
      <c r="B2880" s="122">
        <v>1</v>
      </c>
      <c r="C2880" s="122" t="s">
        <v>2193</v>
      </c>
      <c r="D2880" s="122" t="s">
        <v>2094</v>
      </c>
      <c r="E2880" s="122">
        <v>53</v>
      </c>
      <c r="F2880" s="122">
        <v>0</v>
      </c>
      <c r="G2880" s="122">
        <v>0</v>
      </c>
      <c r="H2880" s="122">
        <v>7.3080000000000003E-3</v>
      </c>
      <c r="I2880" s="122">
        <v>5.6839999999999998E-3</v>
      </c>
      <c r="J2880" s="122">
        <v>7.3080000000000003E-3</v>
      </c>
      <c r="K2880" s="122">
        <v>5.8463999999999999E-3</v>
      </c>
      <c r="L2880" s="122">
        <v>6.8208000000000001E-3</v>
      </c>
      <c r="M2880" s="122">
        <v>6.0087999999999999E-3</v>
      </c>
      <c r="N2880" s="122">
        <v>6.1711999999999999E-3</v>
      </c>
      <c r="O2880" s="122">
        <v>5.3591999999999997E-3</v>
      </c>
      <c r="P2880" s="122">
        <v>5.1967999999999997E-3</v>
      </c>
      <c r="Q2880" s="122">
        <v>5.1967999999999997E-3</v>
      </c>
      <c r="R2880" s="122">
        <v>4.8719999999999996E-3</v>
      </c>
      <c r="S2880" s="122">
        <v>5.6839999999999998E-3</v>
      </c>
      <c r="T2880" s="122">
        <v>5.6839999999999998E-3</v>
      </c>
      <c r="U2880" s="122">
        <v>5.6839999999999998E-3</v>
      </c>
      <c r="V2880" s="122">
        <v>5.6839999999999998E-3</v>
      </c>
      <c r="W2880" s="122">
        <v>5.6839999999999998E-3</v>
      </c>
      <c r="X2880" s="122">
        <v>5.6839999999999998E-3</v>
      </c>
      <c r="Y2880" s="122">
        <v>5.6839999999999998E-3</v>
      </c>
      <c r="Z2880" s="122">
        <v>5.6839999999999998E-3</v>
      </c>
      <c r="AA2880" s="122">
        <v>5.6839999999999998E-3</v>
      </c>
      <c r="AB2880" s="122">
        <v>5.6839999999999998E-3</v>
      </c>
      <c r="AC2880" s="122">
        <v>5.6839999999999998E-3</v>
      </c>
      <c r="AD2880" s="122">
        <v>5.6839999999999998E-3</v>
      </c>
      <c r="AE2880" s="122">
        <v>5.6839999999999998E-3</v>
      </c>
      <c r="AF2880" s="122">
        <v>5.6839999999999998E-3</v>
      </c>
      <c r="AG2880" s="122">
        <v>5.6839999999999998E-3</v>
      </c>
      <c r="AH2880" s="122">
        <v>5.6839999999999998E-3</v>
      </c>
      <c r="AI2880" s="122">
        <v>5.6839999999999998E-3</v>
      </c>
      <c r="AJ2880" s="122">
        <v>5.6839999999999998E-3</v>
      </c>
      <c r="AK2880" s="122">
        <v>5.6839999999999998E-3</v>
      </c>
      <c r="AL2880" s="122">
        <v>0</v>
      </c>
    </row>
    <row r="2881" spans="1:38" hidden="1" x14ac:dyDescent="0.25">
      <c r="A2881" s="122" t="s">
        <v>1994</v>
      </c>
      <c r="B2881" s="122">
        <v>1</v>
      </c>
      <c r="C2881" s="122" t="s">
        <v>2193</v>
      </c>
      <c r="D2881" s="122" t="s">
        <v>2095</v>
      </c>
      <c r="E2881" s="122">
        <v>53</v>
      </c>
      <c r="F2881" s="122">
        <v>0</v>
      </c>
      <c r="G2881" s="122">
        <v>0</v>
      </c>
      <c r="H2881" s="122">
        <v>0</v>
      </c>
      <c r="I2881" s="122">
        <v>0</v>
      </c>
      <c r="J2881" s="122">
        <v>0</v>
      </c>
      <c r="K2881" s="122">
        <v>0</v>
      </c>
      <c r="L2881" s="122">
        <v>0</v>
      </c>
      <c r="M2881" s="122">
        <v>0</v>
      </c>
      <c r="N2881" s="122">
        <v>0</v>
      </c>
      <c r="O2881" s="122">
        <v>0</v>
      </c>
      <c r="P2881" s="122">
        <v>0</v>
      </c>
      <c r="Q2881" s="122">
        <v>0</v>
      </c>
      <c r="R2881" s="122">
        <v>0</v>
      </c>
      <c r="S2881" s="122">
        <v>0</v>
      </c>
      <c r="T2881" s="122">
        <v>0</v>
      </c>
      <c r="U2881" s="122">
        <v>0</v>
      </c>
      <c r="V2881" s="122">
        <v>0</v>
      </c>
      <c r="W2881" s="122">
        <v>0</v>
      </c>
      <c r="X2881" s="122">
        <v>0</v>
      </c>
      <c r="Y2881" s="122">
        <v>0</v>
      </c>
      <c r="Z2881" s="122">
        <v>0</v>
      </c>
      <c r="AA2881" s="122">
        <v>0</v>
      </c>
      <c r="AB2881" s="122">
        <v>0</v>
      </c>
      <c r="AC2881" s="122">
        <v>0</v>
      </c>
      <c r="AD2881" s="122">
        <v>0</v>
      </c>
      <c r="AE2881" s="122">
        <v>0</v>
      </c>
      <c r="AF2881" s="122">
        <v>0</v>
      </c>
      <c r="AG2881" s="122">
        <v>0</v>
      </c>
      <c r="AH2881" s="122">
        <v>0</v>
      </c>
      <c r="AI2881" s="122">
        <v>0</v>
      </c>
      <c r="AJ2881" s="122">
        <v>0</v>
      </c>
      <c r="AK2881" s="122">
        <v>0</v>
      </c>
      <c r="AL2881" s="122">
        <v>0</v>
      </c>
    </row>
    <row r="2882" spans="1:38" hidden="1" x14ac:dyDescent="0.25">
      <c r="A2882" s="122" t="s">
        <v>1994</v>
      </c>
      <c r="B2882" s="122">
        <v>1</v>
      </c>
      <c r="C2882" s="122" t="s">
        <v>2193</v>
      </c>
      <c r="D2882" s="122" t="s">
        <v>2096</v>
      </c>
      <c r="E2882" s="122">
        <v>53</v>
      </c>
      <c r="F2882" s="122">
        <v>0</v>
      </c>
      <c r="G2882" s="122">
        <v>0</v>
      </c>
      <c r="H2882" s="122">
        <v>0</v>
      </c>
      <c r="I2882" s="122">
        <v>0</v>
      </c>
      <c r="J2882" s="122">
        <v>0</v>
      </c>
      <c r="K2882" s="122">
        <v>0</v>
      </c>
      <c r="L2882" s="122">
        <v>0</v>
      </c>
      <c r="M2882" s="122">
        <v>0</v>
      </c>
      <c r="N2882" s="122">
        <v>0</v>
      </c>
      <c r="O2882" s="122">
        <v>0</v>
      </c>
      <c r="P2882" s="122">
        <v>0</v>
      </c>
      <c r="Q2882" s="122">
        <v>0</v>
      </c>
      <c r="R2882" s="122">
        <v>0</v>
      </c>
      <c r="S2882" s="122">
        <v>0</v>
      </c>
      <c r="T2882" s="122">
        <v>0</v>
      </c>
      <c r="U2882" s="122">
        <v>0</v>
      </c>
      <c r="V2882" s="122">
        <v>0</v>
      </c>
      <c r="W2882" s="122">
        <v>0</v>
      </c>
      <c r="X2882" s="122">
        <v>0</v>
      </c>
      <c r="Y2882" s="122">
        <v>0</v>
      </c>
      <c r="Z2882" s="122">
        <v>0</v>
      </c>
      <c r="AA2882" s="122">
        <v>0</v>
      </c>
      <c r="AB2882" s="122">
        <v>0</v>
      </c>
      <c r="AC2882" s="122">
        <v>0</v>
      </c>
      <c r="AD2882" s="122">
        <v>0</v>
      </c>
      <c r="AE2882" s="122">
        <v>0</v>
      </c>
      <c r="AF2882" s="122">
        <v>0</v>
      </c>
      <c r="AG2882" s="122">
        <v>0</v>
      </c>
      <c r="AH2882" s="122">
        <v>0</v>
      </c>
      <c r="AI2882" s="122">
        <v>0</v>
      </c>
      <c r="AJ2882" s="122">
        <v>0</v>
      </c>
      <c r="AK2882" s="122">
        <v>0</v>
      </c>
      <c r="AL2882" s="122">
        <v>0</v>
      </c>
    </row>
    <row r="2883" spans="1:38" hidden="1" x14ac:dyDescent="0.25">
      <c r="A2883" s="122" t="s">
        <v>1994</v>
      </c>
      <c r="B2883" s="122">
        <v>1</v>
      </c>
      <c r="C2883" s="122" t="s">
        <v>2193</v>
      </c>
      <c r="D2883" s="122" t="s">
        <v>2097</v>
      </c>
      <c r="E2883" s="122">
        <v>53</v>
      </c>
      <c r="F2883" s="122">
        <v>0</v>
      </c>
      <c r="G2883" s="122">
        <v>0</v>
      </c>
      <c r="H2883" s="122">
        <v>0</v>
      </c>
      <c r="I2883" s="122">
        <v>0</v>
      </c>
      <c r="J2883" s="122">
        <v>0</v>
      </c>
      <c r="K2883" s="122">
        <v>0</v>
      </c>
      <c r="L2883" s="122">
        <v>0</v>
      </c>
      <c r="M2883" s="122">
        <v>0</v>
      </c>
      <c r="N2883" s="122">
        <v>0</v>
      </c>
      <c r="O2883" s="122">
        <v>0</v>
      </c>
      <c r="P2883" s="122">
        <v>0</v>
      </c>
      <c r="Q2883" s="122">
        <v>0</v>
      </c>
      <c r="R2883" s="122">
        <v>0</v>
      </c>
      <c r="S2883" s="122">
        <v>0</v>
      </c>
      <c r="T2883" s="122">
        <v>0</v>
      </c>
      <c r="U2883" s="122">
        <v>0</v>
      </c>
      <c r="V2883" s="122">
        <v>0</v>
      </c>
      <c r="W2883" s="122">
        <v>0</v>
      </c>
      <c r="X2883" s="122">
        <v>0</v>
      </c>
      <c r="Y2883" s="122">
        <v>0</v>
      </c>
      <c r="Z2883" s="122">
        <v>0</v>
      </c>
      <c r="AA2883" s="122">
        <v>0</v>
      </c>
      <c r="AB2883" s="122">
        <v>0</v>
      </c>
      <c r="AC2883" s="122">
        <v>0</v>
      </c>
      <c r="AD2883" s="122">
        <v>0</v>
      </c>
      <c r="AE2883" s="122">
        <v>0</v>
      </c>
      <c r="AF2883" s="122">
        <v>0</v>
      </c>
      <c r="AG2883" s="122">
        <v>0</v>
      </c>
      <c r="AH2883" s="122">
        <v>0</v>
      </c>
      <c r="AI2883" s="122">
        <v>0</v>
      </c>
      <c r="AJ2883" s="122">
        <v>0</v>
      </c>
      <c r="AK2883" s="122">
        <v>0</v>
      </c>
      <c r="AL2883" s="122">
        <v>0</v>
      </c>
    </row>
    <row r="2884" spans="1:38" hidden="1" x14ac:dyDescent="0.25">
      <c r="A2884" s="122" t="s">
        <v>1994</v>
      </c>
      <c r="B2884" s="122">
        <v>1</v>
      </c>
      <c r="C2884" s="122" t="s">
        <v>2193</v>
      </c>
      <c r="D2884" s="122" t="s">
        <v>2098</v>
      </c>
      <c r="E2884" s="122">
        <v>53</v>
      </c>
      <c r="F2884" s="122">
        <v>0</v>
      </c>
      <c r="G2884" s="122">
        <v>0</v>
      </c>
      <c r="H2884" s="122">
        <v>0</v>
      </c>
      <c r="I2884" s="122">
        <v>0</v>
      </c>
      <c r="J2884" s="122">
        <v>0</v>
      </c>
      <c r="K2884" s="122">
        <v>0</v>
      </c>
      <c r="L2884" s="122">
        <v>0</v>
      </c>
      <c r="M2884" s="122">
        <v>0</v>
      </c>
      <c r="N2884" s="122">
        <v>0</v>
      </c>
      <c r="O2884" s="122">
        <v>0</v>
      </c>
      <c r="P2884" s="122">
        <v>0</v>
      </c>
      <c r="Q2884" s="122">
        <v>0</v>
      </c>
      <c r="R2884" s="122">
        <v>0</v>
      </c>
      <c r="S2884" s="122">
        <v>0</v>
      </c>
      <c r="T2884" s="122">
        <v>0</v>
      </c>
      <c r="U2884" s="122">
        <v>0</v>
      </c>
      <c r="V2884" s="122">
        <v>0</v>
      </c>
      <c r="W2884" s="122">
        <v>0</v>
      </c>
      <c r="X2884" s="122">
        <v>0</v>
      </c>
      <c r="Y2884" s="122">
        <v>0</v>
      </c>
      <c r="Z2884" s="122">
        <v>0</v>
      </c>
      <c r="AA2884" s="122">
        <v>0</v>
      </c>
      <c r="AB2884" s="122">
        <v>0</v>
      </c>
      <c r="AC2884" s="122">
        <v>0</v>
      </c>
      <c r="AD2884" s="122">
        <v>0</v>
      </c>
      <c r="AE2884" s="122">
        <v>0</v>
      </c>
      <c r="AF2884" s="122">
        <v>0</v>
      </c>
      <c r="AG2884" s="122">
        <v>0</v>
      </c>
      <c r="AH2884" s="122">
        <v>0</v>
      </c>
      <c r="AI2884" s="122">
        <v>0</v>
      </c>
      <c r="AJ2884" s="122">
        <v>0</v>
      </c>
      <c r="AK2884" s="122">
        <v>0</v>
      </c>
      <c r="AL2884" s="122">
        <v>0</v>
      </c>
    </row>
    <row r="2885" spans="1:38" hidden="1" x14ac:dyDescent="0.25">
      <c r="A2885" s="122" t="s">
        <v>1994</v>
      </c>
      <c r="B2885" s="122">
        <v>1</v>
      </c>
      <c r="C2885" s="122" t="s">
        <v>2193</v>
      </c>
      <c r="D2885" s="122" t="s">
        <v>2099</v>
      </c>
      <c r="E2885" s="122">
        <v>53</v>
      </c>
      <c r="F2885" s="122">
        <v>0</v>
      </c>
      <c r="G2885" s="122">
        <v>0</v>
      </c>
      <c r="H2885" s="122">
        <v>0</v>
      </c>
      <c r="I2885" s="122">
        <v>0</v>
      </c>
      <c r="J2885" s="122">
        <v>0</v>
      </c>
      <c r="K2885" s="122">
        <v>0</v>
      </c>
      <c r="L2885" s="122">
        <v>0</v>
      </c>
      <c r="M2885" s="122">
        <v>0</v>
      </c>
      <c r="N2885" s="122">
        <v>0</v>
      </c>
      <c r="O2885" s="122">
        <v>0</v>
      </c>
      <c r="P2885" s="122">
        <v>0</v>
      </c>
      <c r="Q2885" s="122">
        <v>0</v>
      </c>
      <c r="R2885" s="122">
        <v>0</v>
      </c>
      <c r="S2885" s="122">
        <v>0</v>
      </c>
      <c r="T2885" s="122">
        <v>0</v>
      </c>
      <c r="U2885" s="122">
        <v>0</v>
      </c>
      <c r="V2885" s="122">
        <v>0</v>
      </c>
      <c r="W2885" s="122">
        <v>0</v>
      </c>
      <c r="X2885" s="122">
        <v>0</v>
      </c>
      <c r="Y2885" s="122">
        <v>0</v>
      </c>
      <c r="Z2885" s="122">
        <v>0</v>
      </c>
      <c r="AA2885" s="122">
        <v>0</v>
      </c>
      <c r="AB2885" s="122">
        <v>0</v>
      </c>
      <c r="AC2885" s="122">
        <v>0</v>
      </c>
      <c r="AD2885" s="122">
        <v>0</v>
      </c>
      <c r="AE2885" s="122">
        <v>0</v>
      </c>
      <c r="AF2885" s="122">
        <v>0</v>
      </c>
      <c r="AG2885" s="122">
        <v>0</v>
      </c>
      <c r="AH2885" s="122">
        <v>0</v>
      </c>
      <c r="AI2885" s="122">
        <v>0</v>
      </c>
      <c r="AJ2885" s="122">
        <v>0</v>
      </c>
      <c r="AK2885" s="122">
        <v>0</v>
      </c>
      <c r="AL2885" s="122">
        <v>0</v>
      </c>
    </row>
    <row r="2886" spans="1:38" hidden="1" x14ac:dyDescent="0.25">
      <c r="A2886" s="122" t="s">
        <v>1994</v>
      </c>
      <c r="B2886" s="122">
        <v>1</v>
      </c>
      <c r="C2886" s="122" t="s">
        <v>2193</v>
      </c>
      <c r="D2886" s="122" t="s">
        <v>2100</v>
      </c>
      <c r="E2886" s="122">
        <v>53</v>
      </c>
      <c r="F2886" s="122">
        <v>0</v>
      </c>
      <c r="G2886" s="122">
        <v>0</v>
      </c>
      <c r="H2886" s="122">
        <v>0</v>
      </c>
      <c r="I2886" s="122">
        <v>0</v>
      </c>
      <c r="J2886" s="122">
        <v>0</v>
      </c>
      <c r="K2886" s="122">
        <v>0</v>
      </c>
      <c r="L2886" s="122">
        <v>0</v>
      </c>
      <c r="M2886" s="122">
        <v>0</v>
      </c>
      <c r="N2886" s="122">
        <v>0</v>
      </c>
      <c r="O2886" s="122">
        <v>0</v>
      </c>
      <c r="P2886" s="122">
        <v>0</v>
      </c>
      <c r="Q2886" s="122">
        <v>0</v>
      </c>
      <c r="R2886" s="122">
        <v>0</v>
      </c>
      <c r="S2886" s="122">
        <v>0</v>
      </c>
      <c r="T2886" s="122">
        <v>0</v>
      </c>
      <c r="U2886" s="122">
        <v>0</v>
      </c>
      <c r="V2886" s="122">
        <v>0</v>
      </c>
      <c r="W2886" s="122">
        <v>0</v>
      </c>
      <c r="X2886" s="122">
        <v>0</v>
      </c>
      <c r="Y2886" s="122">
        <v>0</v>
      </c>
      <c r="Z2886" s="122">
        <v>0</v>
      </c>
      <c r="AA2886" s="122">
        <v>0</v>
      </c>
      <c r="AB2886" s="122">
        <v>0</v>
      </c>
      <c r="AC2886" s="122">
        <v>0</v>
      </c>
      <c r="AD2886" s="122">
        <v>0</v>
      </c>
      <c r="AE2886" s="122">
        <v>0</v>
      </c>
      <c r="AF2886" s="122">
        <v>0</v>
      </c>
      <c r="AG2886" s="122">
        <v>0</v>
      </c>
      <c r="AH2886" s="122">
        <v>0</v>
      </c>
      <c r="AI2886" s="122">
        <v>0</v>
      </c>
      <c r="AJ2886" s="122">
        <v>0</v>
      </c>
      <c r="AK2886" s="122">
        <v>0</v>
      </c>
      <c r="AL2886" s="122">
        <v>0</v>
      </c>
    </row>
    <row r="2887" spans="1:38" hidden="1" x14ac:dyDescent="0.25">
      <c r="A2887" s="122" t="s">
        <v>1994</v>
      </c>
      <c r="B2887" s="122">
        <v>1</v>
      </c>
      <c r="C2887" s="122" t="s">
        <v>2193</v>
      </c>
      <c r="D2887" s="122" t="s">
        <v>2101</v>
      </c>
      <c r="E2887" s="122">
        <v>53</v>
      </c>
      <c r="F2887" s="122">
        <v>0</v>
      </c>
      <c r="G2887" s="122">
        <v>0</v>
      </c>
      <c r="H2887" s="122">
        <v>0</v>
      </c>
      <c r="I2887" s="122">
        <v>0</v>
      </c>
      <c r="J2887" s="122">
        <v>0</v>
      </c>
      <c r="K2887" s="122">
        <v>0</v>
      </c>
      <c r="L2887" s="122">
        <v>0</v>
      </c>
      <c r="M2887" s="122">
        <v>0</v>
      </c>
      <c r="N2887" s="122">
        <v>0</v>
      </c>
      <c r="O2887" s="122">
        <v>0</v>
      </c>
      <c r="P2887" s="122">
        <v>0</v>
      </c>
      <c r="Q2887" s="122">
        <v>0</v>
      </c>
      <c r="R2887" s="122">
        <v>0</v>
      </c>
      <c r="S2887" s="122">
        <v>0</v>
      </c>
      <c r="T2887" s="122">
        <v>0</v>
      </c>
      <c r="U2887" s="122">
        <v>0</v>
      </c>
      <c r="V2887" s="122">
        <v>0</v>
      </c>
      <c r="W2887" s="122">
        <v>0</v>
      </c>
      <c r="X2887" s="122">
        <v>0</v>
      </c>
      <c r="Y2887" s="122">
        <v>0</v>
      </c>
      <c r="Z2887" s="122">
        <v>0</v>
      </c>
      <c r="AA2887" s="122">
        <v>0</v>
      </c>
      <c r="AB2887" s="122">
        <v>0</v>
      </c>
      <c r="AC2887" s="122">
        <v>0</v>
      </c>
      <c r="AD2887" s="122">
        <v>0</v>
      </c>
      <c r="AE2887" s="122">
        <v>0</v>
      </c>
      <c r="AF2887" s="122">
        <v>0</v>
      </c>
      <c r="AG2887" s="122">
        <v>0</v>
      </c>
      <c r="AH2887" s="122">
        <v>0</v>
      </c>
      <c r="AI2887" s="122">
        <v>0</v>
      </c>
      <c r="AJ2887" s="122">
        <v>0</v>
      </c>
      <c r="AK2887" s="122">
        <v>0</v>
      </c>
      <c r="AL2887" s="122">
        <v>0</v>
      </c>
    </row>
    <row r="2888" spans="1:38" hidden="1" x14ac:dyDescent="0.25">
      <c r="A2888" s="122" t="s">
        <v>1994</v>
      </c>
      <c r="B2888" s="122">
        <v>1</v>
      </c>
      <c r="C2888" s="122" t="s">
        <v>2193</v>
      </c>
      <c r="D2888" s="122" t="s">
        <v>2135</v>
      </c>
      <c r="E2888" s="122">
        <v>53</v>
      </c>
      <c r="F2888" s="122">
        <v>0</v>
      </c>
      <c r="G2888" s="122">
        <v>0</v>
      </c>
      <c r="H2888" s="122">
        <v>0</v>
      </c>
      <c r="I2888" s="122">
        <v>0</v>
      </c>
      <c r="J2888" s="122">
        <v>0</v>
      </c>
      <c r="K2888" s="122">
        <v>0</v>
      </c>
      <c r="L2888" s="122">
        <v>0</v>
      </c>
      <c r="M2888" s="122">
        <v>0</v>
      </c>
      <c r="N2888" s="122">
        <v>0</v>
      </c>
      <c r="O2888" s="122">
        <v>0</v>
      </c>
      <c r="P2888" s="122">
        <v>0</v>
      </c>
      <c r="Q2888" s="122">
        <v>0</v>
      </c>
      <c r="R2888" s="122">
        <v>0</v>
      </c>
      <c r="S2888" s="122">
        <v>0</v>
      </c>
      <c r="T2888" s="122">
        <v>0</v>
      </c>
      <c r="U2888" s="122">
        <v>0</v>
      </c>
      <c r="V2888" s="122">
        <v>0</v>
      </c>
      <c r="W2888" s="122">
        <v>0</v>
      </c>
      <c r="X2888" s="122">
        <v>0</v>
      </c>
      <c r="Y2888" s="122">
        <v>0</v>
      </c>
      <c r="Z2888" s="122">
        <v>0</v>
      </c>
      <c r="AA2888" s="122">
        <v>0</v>
      </c>
      <c r="AB2888" s="122">
        <v>0</v>
      </c>
      <c r="AC2888" s="122">
        <v>0</v>
      </c>
      <c r="AD2888" s="122">
        <v>0</v>
      </c>
      <c r="AE2888" s="122">
        <v>0</v>
      </c>
      <c r="AF2888" s="122">
        <v>0</v>
      </c>
      <c r="AG2888" s="122">
        <v>0</v>
      </c>
      <c r="AH2888" s="122">
        <v>0</v>
      </c>
      <c r="AI2888" s="122">
        <v>0</v>
      </c>
      <c r="AJ2888" s="122">
        <v>0</v>
      </c>
      <c r="AK2888" s="122">
        <v>0</v>
      </c>
      <c r="AL2888" s="122">
        <v>0</v>
      </c>
    </row>
    <row r="2889" spans="1:38" hidden="1" x14ac:dyDescent="0.25">
      <c r="A2889" s="122" t="s">
        <v>1994</v>
      </c>
      <c r="B2889" s="122">
        <v>1</v>
      </c>
      <c r="C2889" s="122" t="s">
        <v>2193</v>
      </c>
      <c r="D2889" s="122" t="s">
        <v>2102</v>
      </c>
      <c r="E2889" s="122">
        <v>53</v>
      </c>
      <c r="F2889" s="122">
        <v>0</v>
      </c>
      <c r="G2889" s="122">
        <v>0</v>
      </c>
      <c r="H2889" s="122">
        <v>0</v>
      </c>
      <c r="I2889" s="122">
        <v>0</v>
      </c>
      <c r="J2889" s="122">
        <v>0</v>
      </c>
      <c r="K2889" s="122">
        <v>0</v>
      </c>
      <c r="L2889" s="122">
        <v>0</v>
      </c>
      <c r="M2889" s="122">
        <v>0</v>
      </c>
      <c r="N2889" s="122">
        <v>0</v>
      </c>
      <c r="O2889" s="122">
        <v>0</v>
      </c>
      <c r="P2889" s="122">
        <v>0</v>
      </c>
      <c r="Q2889" s="122">
        <v>0</v>
      </c>
      <c r="R2889" s="122">
        <v>0</v>
      </c>
      <c r="S2889" s="122">
        <v>0</v>
      </c>
      <c r="T2889" s="122">
        <v>0</v>
      </c>
      <c r="U2889" s="122">
        <v>0</v>
      </c>
      <c r="V2889" s="122">
        <v>0</v>
      </c>
      <c r="W2889" s="122">
        <v>0</v>
      </c>
      <c r="X2889" s="122">
        <v>0</v>
      </c>
      <c r="Y2889" s="122">
        <v>0</v>
      </c>
      <c r="Z2889" s="122">
        <v>0</v>
      </c>
      <c r="AA2889" s="122">
        <v>0</v>
      </c>
      <c r="AB2889" s="122">
        <v>0</v>
      </c>
      <c r="AC2889" s="122">
        <v>0</v>
      </c>
      <c r="AD2889" s="122">
        <v>0</v>
      </c>
      <c r="AE2889" s="122">
        <v>0</v>
      </c>
      <c r="AF2889" s="122">
        <v>0</v>
      </c>
      <c r="AG2889" s="122">
        <v>0</v>
      </c>
      <c r="AH2889" s="122">
        <v>0</v>
      </c>
      <c r="AI2889" s="122">
        <v>0</v>
      </c>
      <c r="AJ2889" s="122">
        <v>0</v>
      </c>
      <c r="AK2889" s="122">
        <v>0</v>
      </c>
      <c r="AL2889" s="122">
        <v>0</v>
      </c>
    </row>
    <row r="2890" spans="1:38" hidden="1" x14ac:dyDescent="0.25">
      <c r="A2890" s="122" t="s">
        <v>1994</v>
      </c>
      <c r="B2890" s="122">
        <v>1</v>
      </c>
      <c r="C2890" s="122" t="s">
        <v>2193</v>
      </c>
      <c r="D2890" s="122" t="s">
        <v>2103</v>
      </c>
      <c r="E2890" s="122">
        <v>53</v>
      </c>
      <c r="F2890" s="122">
        <v>0</v>
      </c>
      <c r="G2890" s="122">
        <v>0</v>
      </c>
      <c r="H2890" s="122">
        <v>0</v>
      </c>
      <c r="I2890" s="122">
        <v>0</v>
      </c>
      <c r="J2890" s="122">
        <v>0</v>
      </c>
      <c r="K2890" s="122">
        <v>0</v>
      </c>
      <c r="L2890" s="122">
        <v>0</v>
      </c>
      <c r="M2890" s="122">
        <v>0</v>
      </c>
      <c r="N2890" s="122">
        <v>0</v>
      </c>
      <c r="O2890" s="122">
        <v>0</v>
      </c>
      <c r="P2890" s="122">
        <v>0</v>
      </c>
      <c r="Q2890" s="122">
        <v>0</v>
      </c>
      <c r="R2890" s="122">
        <v>0</v>
      </c>
      <c r="S2890" s="122">
        <v>0</v>
      </c>
      <c r="T2890" s="122">
        <v>0</v>
      </c>
      <c r="U2890" s="122">
        <v>0</v>
      </c>
      <c r="V2890" s="122">
        <v>0</v>
      </c>
      <c r="W2890" s="122">
        <v>0</v>
      </c>
      <c r="X2890" s="122">
        <v>0</v>
      </c>
      <c r="Y2890" s="122">
        <v>0</v>
      </c>
      <c r="Z2890" s="122">
        <v>0</v>
      </c>
      <c r="AA2890" s="122">
        <v>0</v>
      </c>
      <c r="AB2890" s="122">
        <v>0</v>
      </c>
      <c r="AC2890" s="122">
        <v>0</v>
      </c>
      <c r="AD2890" s="122">
        <v>0</v>
      </c>
      <c r="AE2890" s="122">
        <v>0</v>
      </c>
      <c r="AF2890" s="122">
        <v>0</v>
      </c>
      <c r="AG2890" s="122">
        <v>0</v>
      </c>
      <c r="AH2890" s="122">
        <v>0</v>
      </c>
      <c r="AI2890" s="122">
        <v>0</v>
      </c>
      <c r="AJ2890" s="122">
        <v>0</v>
      </c>
      <c r="AK2890" s="122">
        <v>0</v>
      </c>
      <c r="AL2890" s="122">
        <v>0</v>
      </c>
    </row>
    <row r="2891" spans="1:38" hidden="1" x14ac:dyDescent="0.25">
      <c r="A2891" s="122" t="s">
        <v>1994</v>
      </c>
      <c r="B2891" s="122">
        <v>1</v>
      </c>
      <c r="C2891" s="122" t="s">
        <v>2193</v>
      </c>
      <c r="D2891" s="122" t="s">
        <v>2104</v>
      </c>
      <c r="E2891" s="122">
        <v>53</v>
      </c>
      <c r="F2891" s="122">
        <v>0</v>
      </c>
      <c r="G2891" s="122">
        <v>0</v>
      </c>
      <c r="H2891" s="122">
        <v>0</v>
      </c>
      <c r="I2891" s="122">
        <v>0</v>
      </c>
      <c r="J2891" s="122">
        <v>0</v>
      </c>
      <c r="K2891" s="122">
        <v>0</v>
      </c>
      <c r="L2891" s="122">
        <v>0</v>
      </c>
      <c r="M2891" s="122">
        <v>0</v>
      </c>
      <c r="N2891" s="122">
        <v>0</v>
      </c>
      <c r="O2891" s="122">
        <v>0</v>
      </c>
      <c r="P2891" s="122">
        <v>0</v>
      </c>
      <c r="Q2891" s="122">
        <v>0</v>
      </c>
      <c r="R2891" s="122">
        <v>0</v>
      </c>
      <c r="S2891" s="122">
        <v>0</v>
      </c>
      <c r="T2891" s="122">
        <v>0</v>
      </c>
      <c r="U2891" s="122">
        <v>0</v>
      </c>
      <c r="V2891" s="122">
        <v>0</v>
      </c>
      <c r="W2891" s="122">
        <v>0</v>
      </c>
      <c r="X2891" s="122">
        <v>0</v>
      </c>
      <c r="Y2891" s="122">
        <v>0</v>
      </c>
      <c r="Z2891" s="122">
        <v>0</v>
      </c>
      <c r="AA2891" s="122">
        <v>0</v>
      </c>
      <c r="AB2891" s="122">
        <v>0</v>
      </c>
      <c r="AC2891" s="122">
        <v>0</v>
      </c>
      <c r="AD2891" s="122">
        <v>0</v>
      </c>
      <c r="AE2891" s="122">
        <v>0</v>
      </c>
      <c r="AF2891" s="122">
        <v>0</v>
      </c>
      <c r="AG2891" s="122">
        <v>0</v>
      </c>
      <c r="AH2891" s="122">
        <v>0</v>
      </c>
      <c r="AI2891" s="122">
        <v>0</v>
      </c>
      <c r="AJ2891" s="122">
        <v>0</v>
      </c>
      <c r="AK2891" s="122">
        <v>0</v>
      </c>
      <c r="AL2891" s="122">
        <v>0</v>
      </c>
    </row>
    <row r="2892" spans="1:38" hidden="1" x14ac:dyDescent="0.25">
      <c r="A2892" s="122" t="s">
        <v>1994</v>
      </c>
      <c r="B2892" s="122">
        <v>1</v>
      </c>
      <c r="C2892" s="122" t="s">
        <v>2193</v>
      </c>
      <c r="D2892" s="122" t="s">
        <v>2105</v>
      </c>
      <c r="E2892" s="122">
        <v>53</v>
      </c>
      <c r="F2892" s="122">
        <v>0</v>
      </c>
      <c r="G2892" s="122">
        <v>0</v>
      </c>
      <c r="H2892" s="122">
        <v>0</v>
      </c>
      <c r="I2892" s="122">
        <v>0</v>
      </c>
      <c r="J2892" s="122">
        <v>0</v>
      </c>
      <c r="K2892" s="122">
        <v>0</v>
      </c>
      <c r="L2892" s="122">
        <v>0</v>
      </c>
      <c r="M2892" s="122">
        <v>0</v>
      </c>
      <c r="N2892" s="122">
        <v>0</v>
      </c>
      <c r="O2892" s="122">
        <v>0</v>
      </c>
      <c r="P2892" s="122">
        <v>0</v>
      </c>
      <c r="Q2892" s="122">
        <v>0</v>
      </c>
      <c r="R2892" s="122">
        <v>0</v>
      </c>
      <c r="S2892" s="122">
        <v>0</v>
      </c>
      <c r="T2892" s="122">
        <v>0</v>
      </c>
      <c r="U2892" s="122">
        <v>0</v>
      </c>
      <c r="V2892" s="122">
        <v>0</v>
      </c>
      <c r="W2892" s="122">
        <v>0</v>
      </c>
      <c r="X2892" s="122">
        <v>0</v>
      </c>
      <c r="Y2892" s="122">
        <v>0</v>
      </c>
      <c r="Z2892" s="122">
        <v>0</v>
      </c>
      <c r="AA2892" s="122">
        <v>0</v>
      </c>
      <c r="AB2892" s="122">
        <v>0</v>
      </c>
      <c r="AC2892" s="122">
        <v>0</v>
      </c>
      <c r="AD2892" s="122">
        <v>0</v>
      </c>
      <c r="AE2892" s="122">
        <v>0</v>
      </c>
      <c r="AF2892" s="122">
        <v>0</v>
      </c>
      <c r="AG2892" s="122">
        <v>0</v>
      </c>
      <c r="AH2892" s="122">
        <v>0</v>
      </c>
      <c r="AI2892" s="122">
        <v>0</v>
      </c>
      <c r="AJ2892" s="122">
        <v>0</v>
      </c>
      <c r="AK2892" s="122">
        <v>0</v>
      </c>
      <c r="AL2892" s="122">
        <v>0</v>
      </c>
    </row>
    <row r="2893" spans="1:38" hidden="1" x14ac:dyDescent="0.25">
      <c r="A2893" s="122" t="s">
        <v>1994</v>
      </c>
      <c r="B2893" s="122">
        <v>1</v>
      </c>
      <c r="C2893" s="122" t="s">
        <v>2193</v>
      </c>
      <c r="D2893" s="122" t="s">
        <v>475</v>
      </c>
      <c r="E2893" s="122">
        <v>53</v>
      </c>
      <c r="F2893" s="122">
        <v>0</v>
      </c>
      <c r="G2893" s="122">
        <v>0</v>
      </c>
      <c r="H2893" s="122">
        <v>0</v>
      </c>
      <c r="I2893" s="122">
        <v>0</v>
      </c>
      <c r="J2893" s="122">
        <v>0</v>
      </c>
      <c r="K2893" s="122">
        <v>0</v>
      </c>
      <c r="L2893" s="122">
        <v>0</v>
      </c>
      <c r="M2893" s="122">
        <v>0</v>
      </c>
      <c r="N2893" s="122">
        <v>0</v>
      </c>
      <c r="O2893" s="122">
        <v>0</v>
      </c>
      <c r="P2893" s="122">
        <v>0</v>
      </c>
      <c r="Q2893" s="122">
        <v>0</v>
      </c>
      <c r="R2893" s="122">
        <v>0</v>
      </c>
      <c r="S2893" s="122">
        <v>0</v>
      </c>
      <c r="T2893" s="122">
        <v>0</v>
      </c>
      <c r="U2893" s="122">
        <v>0</v>
      </c>
      <c r="V2893" s="122">
        <v>0</v>
      </c>
      <c r="W2893" s="122">
        <v>0</v>
      </c>
      <c r="X2893" s="122">
        <v>0</v>
      </c>
      <c r="Y2893" s="122">
        <v>0</v>
      </c>
      <c r="Z2893" s="122">
        <v>0</v>
      </c>
      <c r="AA2893" s="122">
        <v>0</v>
      </c>
      <c r="AB2893" s="122">
        <v>0</v>
      </c>
      <c r="AC2893" s="122">
        <v>0</v>
      </c>
      <c r="AD2893" s="122">
        <v>0</v>
      </c>
      <c r="AE2893" s="122">
        <v>0</v>
      </c>
      <c r="AF2893" s="122">
        <v>0</v>
      </c>
      <c r="AG2893" s="122">
        <v>0</v>
      </c>
      <c r="AH2893" s="122">
        <v>0</v>
      </c>
      <c r="AI2893" s="122">
        <v>0</v>
      </c>
      <c r="AJ2893" s="122">
        <v>0</v>
      </c>
      <c r="AK2893" s="122">
        <v>0</v>
      </c>
      <c r="AL2893" s="122">
        <v>0</v>
      </c>
    </row>
    <row r="2894" spans="1:38" hidden="1" x14ac:dyDescent="0.25">
      <c r="A2894" s="122" t="s">
        <v>1994</v>
      </c>
      <c r="B2894" s="122">
        <v>1</v>
      </c>
      <c r="C2894" s="122" t="s">
        <v>2193</v>
      </c>
      <c r="D2894" s="122" t="s">
        <v>2106</v>
      </c>
      <c r="E2894" s="122">
        <v>53</v>
      </c>
      <c r="F2894" s="122">
        <v>0</v>
      </c>
      <c r="G2894" s="122">
        <v>0</v>
      </c>
      <c r="H2894" s="122">
        <v>0</v>
      </c>
      <c r="I2894" s="122">
        <v>0</v>
      </c>
      <c r="J2894" s="122">
        <v>0</v>
      </c>
      <c r="K2894" s="122">
        <v>0</v>
      </c>
      <c r="L2894" s="122">
        <v>0</v>
      </c>
      <c r="M2894" s="122">
        <v>0</v>
      </c>
      <c r="N2894" s="122">
        <v>0</v>
      </c>
      <c r="O2894" s="122">
        <v>0</v>
      </c>
      <c r="P2894" s="122">
        <v>0</v>
      </c>
      <c r="Q2894" s="122">
        <v>0</v>
      </c>
      <c r="R2894" s="122">
        <v>0</v>
      </c>
      <c r="S2894" s="122">
        <v>0</v>
      </c>
      <c r="T2894" s="122">
        <v>0</v>
      </c>
      <c r="U2894" s="122">
        <v>0</v>
      </c>
      <c r="V2894" s="122">
        <v>0</v>
      </c>
      <c r="W2894" s="122">
        <v>0</v>
      </c>
      <c r="X2894" s="122">
        <v>0</v>
      </c>
      <c r="Y2894" s="122">
        <v>0</v>
      </c>
      <c r="Z2894" s="122">
        <v>0</v>
      </c>
      <c r="AA2894" s="122">
        <v>0</v>
      </c>
      <c r="AB2894" s="122">
        <v>0</v>
      </c>
      <c r="AC2894" s="122">
        <v>0</v>
      </c>
      <c r="AD2894" s="122">
        <v>0</v>
      </c>
      <c r="AE2894" s="122">
        <v>0</v>
      </c>
      <c r="AF2894" s="122">
        <v>0</v>
      </c>
      <c r="AG2894" s="122">
        <v>0</v>
      </c>
      <c r="AH2894" s="122">
        <v>0</v>
      </c>
      <c r="AI2894" s="122">
        <v>0</v>
      </c>
      <c r="AJ2894" s="122">
        <v>0</v>
      </c>
      <c r="AK2894" s="122">
        <v>0</v>
      </c>
      <c r="AL2894" s="122">
        <v>0</v>
      </c>
    </row>
    <row r="2895" spans="1:38" hidden="1" x14ac:dyDescent="0.25">
      <c r="A2895" s="122" t="s">
        <v>1994</v>
      </c>
      <c r="B2895" s="122">
        <v>1</v>
      </c>
      <c r="C2895" s="122" t="s">
        <v>2193</v>
      </c>
      <c r="D2895" s="122" t="s">
        <v>2107</v>
      </c>
      <c r="E2895" s="122">
        <v>53</v>
      </c>
      <c r="F2895" s="122">
        <v>0</v>
      </c>
      <c r="G2895" s="122">
        <v>0</v>
      </c>
      <c r="H2895" s="122">
        <v>0</v>
      </c>
      <c r="I2895" s="122">
        <v>0</v>
      </c>
      <c r="J2895" s="122">
        <v>0</v>
      </c>
      <c r="K2895" s="122">
        <v>0</v>
      </c>
      <c r="L2895" s="122">
        <v>0</v>
      </c>
      <c r="M2895" s="122">
        <v>0</v>
      </c>
      <c r="N2895" s="122">
        <v>0</v>
      </c>
      <c r="O2895" s="122">
        <v>0</v>
      </c>
      <c r="P2895" s="122">
        <v>0</v>
      </c>
      <c r="Q2895" s="122">
        <v>0</v>
      </c>
      <c r="R2895" s="122">
        <v>0</v>
      </c>
      <c r="S2895" s="122">
        <v>0</v>
      </c>
      <c r="T2895" s="122">
        <v>0</v>
      </c>
      <c r="U2895" s="122">
        <v>0</v>
      </c>
      <c r="V2895" s="122">
        <v>0</v>
      </c>
      <c r="W2895" s="122">
        <v>0</v>
      </c>
      <c r="X2895" s="122">
        <v>0</v>
      </c>
      <c r="Y2895" s="122">
        <v>0</v>
      </c>
      <c r="Z2895" s="122">
        <v>0</v>
      </c>
      <c r="AA2895" s="122">
        <v>0</v>
      </c>
      <c r="AB2895" s="122">
        <v>0</v>
      </c>
      <c r="AC2895" s="122">
        <v>0</v>
      </c>
      <c r="AD2895" s="122">
        <v>0</v>
      </c>
      <c r="AE2895" s="122">
        <v>0</v>
      </c>
      <c r="AF2895" s="122">
        <v>0</v>
      </c>
      <c r="AG2895" s="122">
        <v>0</v>
      </c>
      <c r="AH2895" s="122">
        <v>0</v>
      </c>
      <c r="AI2895" s="122">
        <v>0</v>
      </c>
      <c r="AJ2895" s="122">
        <v>0</v>
      </c>
      <c r="AK2895" s="122">
        <v>0</v>
      </c>
      <c r="AL2895" s="122">
        <v>0</v>
      </c>
    </row>
    <row r="2896" spans="1:38" hidden="1" x14ac:dyDescent="0.25">
      <c r="A2896" s="122" t="s">
        <v>1994</v>
      </c>
      <c r="B2896" s="122">
        <v>1</v>
      </c>
      <c r="C2896" s="122" t="s">
        <v>2193</v>
      </c>
      <c r="D2896" s="122" t="s">
        <v>2108</v>
      </c>
      <c r="E2896" s="122">
        <v>53</v>
      </c>
      <c r="F2896" s="122">
        <v>0</v>
      </c>
      <c r="G2896" s="122">
        <v>0</v>
      </c>
      <c r="H2896" s="122">
        <v>0</v>
      </c>
      <c r="I2896" s="122">
        <v>0</v>
      </c>
      <c r="J2896" s="122">
        <v>0</v>
      </c>
      <c r="K2896" s="122">
        <v>0</v>
      </c>
      <c r="L2896" s="122">
        <v>0</v>
      </c>
      <c r="M2896" s="122">
        <v>0</v>
      </c>
      <c r="N2896" s="122">
        <v>0</v>
      </c>
      <c r="O2896" s="122">
        <v>0</v>
      </c>
      <c r="P2896" s="122">
        <v>0</v>
      </c>
      <c r="Q2896" s="122">
        <v>0</v>
      </c>
      <c r="R2896" s="122">
        <v>0</v>
      </c>
      <c r="S2896" s="122">
        <v>0</v>
      </c>
      <c r="T2896" s="122">
        <v>0</v>
      </c>
      <c r="U2896" s="122">
        <v>0</v>
      </c>
      <c r="V2896" s="122">
        <v>0</v>
      </c>
      <c r="W2896" s="122">
        <v>0</v>
      </c>
      <c r="X2896" s="122">
        <v>0</v>
      </c>
      <c r="Y2896" s="122">
        <v>0</v>
      </c>
      <c r="Z2896" s="122">
        <v>0</v>
      </c>
      <c r="AA2896" s="122">
        <v>0</v>
      </c>
      <c r="AB2896" s="122">
        <v>0</v>
      </c>
      <c r="AC2896" s="122">
        <v>0</v>
      </c>
      <c r="AD2896" s="122">
        <v>0</v>
      </c>
      <c r="AE2896" s="122">
        <v>0</v>
      </c>
      <c r="AF2896" s="122">
        <v>0</v>
      </c>
      <c r="AG2896" s="122">
        <v>0</v>
      </c>
      <c r="AH2896" s="122">
        <v>0</v>
      </c>
      <c r="AI2896" s="122">
        <v>0</v>
      </c>
      <c r="AJ2896" s="122">
        <v>0</v>
      </c>
      <c r="AK2896" s="122">
        <v>0</v>
      </c>
      <c r="AL2896" s="122">
        <v>0</v>
      </c>
    </row>
    <row r="2897" spans="1:38" hidden="1" x14ac:dyDescent="0.25">
      <c r="A2897" s="122" t="s">
        <v>1994</v>
      </c>
      <c r="B2897" s="122">
        <v>1</v>
      </c>
      <c r="C2897" s="122" t="s">
        <v>2193</v>
      </c>
      <c r="D2897" s="122" t="s">
        <v>2109</v>
      </c>
      <c r="E2897" s="122">
        <v>53</v>
      </c>
      <c r="F2897" s="122">
        <v>0</v>
      </c>
      <c r="G2897" s="122">
        <v>0</v>
      </c>
      <c r="H2897" s="122">
        <v>0</v>
      </c>
      <c r="I2897" s="122">
        <v>0</v>
      </c>
      <c r="J2897" s="122">
        <v>0</v>
      </c>
      <c r="K2897" s="122">
        <v>0</v>
      </c>
      <c r="L2897" s="122">
        <v>0</v>
      </c>
      <c r="M2897" s="122">
        <v>0</v>
      </c>
      <c r="N2897" s="122">
        <v>0</v>
      </c>
      <c r="O2897" s="122">
        <v>0</v>
      </c>
      <c r="P2897" s="122">
        <v>0</v>
      </c>
      <c r="Q2897" s="122">
        <v>0</v>
      </c>
      <c r="R2897" s="122">
        <v>0</v>
      </c>
      <c r="S2897" s="122">
        <v>0</v>
      </c>
      <c r="T2897" s="122">
        <v>0</v>
      </c>
      <c r="U2897" s="122">
        <v>0</v>
      </c>
      <c r="V2897" s="122">
        <v>0</v>
      </c>
      <c r="W2897" s="122">
        <v>0</v>
      </c>
      <c r="X2897" s="122">
        <v>0</v>
      </c>
      <c r="Y2897" s="122">
        <v>0</v>
      </c>
      <c r="Z2897" s="122">
        <v>0</v>
      </c>
      <c r="AA2897" s="122">
        <v>0</v>
      </c>
      <c r="AB2897" s="122">
        <v>0</v>
      </c>
      <c r="AC2897" s="122">
        <v>0</v>
      </c>
      <c r="AD2897" s="122">
        <v>0</v>
      </c>
      <c r="AE2897" s="122">
        <v>0</v>
      </c>
      <c r="AF2897" s="122">
        <v>0</v>
      </c>
      <c r="AG2897" s="122">
        <v>0</v>
      </c>
      <c r="AH2897" s="122">
        <v>0</v>
      </c>
      <c r="AI2897" s="122">
        <v>0</v>
      </c>
      <c r="AJ2897" s="122">
        <v>0</v>
      </c>
      <c r="AK2897" s="122">
        <v>0</v>
      </c>
      <c r="AL2897" s="122">
        <v>0</v>
      </c>
    </row>
    <row r="2898" spans="1:38" hidden="1" x14ac:dyDescent="0.25">
      <c r="A2898" s="122" t="s">
        <v>1994</v>
      </c>
      <c r="B2898" s="122">
        <v>1</v>
      </c>
      <c r="C2898" s="122" t="s">
        <v>2193</v>
      </c>
      <c r="D2898" s="122" t="s">
        <v>2110</v>
      </c>
      <c r="E2898" s="122">
        <v>53</v>
      </c>
      <c r="F2898" s="122">
        <v>0</v>
      </c>
      <c r="G2898" s="122">
        <v>0</v>
      </c>
      <c r="H2898" s="122">
        <v>0</v>
      </c>
      <c r="I2898" s="122">
        <v>0</v>
      </c>
      <c r="J2898" s="122">
        <v>0</v>
      </c>
      <c r="K2898" s="122">
        <v>0</v>
      </c>
      <c r="L2898" s="122">
        <v>0</v>
      </c>
      <c r="M2898" s="122">
        <v>0</v>
      </c>
      <c r="N2898" s="122">
        <v>0</v>
      </c>
      <c r="O2898" s="122">
        <v>0</v>
      </c>
      <c r="P2898" s="122">
        <v>0</v>
      </c>
      <c r="Q2898" s="122">
        <v>0</v>
      </c>
      <c r="R2898" s="122">
        <v>0</v>
      </c>
      <c r="S2898" s="122">
        <v>0</v>
      </c>
      <c r="T2898" s="122">
        <v>0</v>
      </c>
      <c r="U2898" s="122">
        <v>0</v>
      </c>
      <c r="V2898" s="122">
        <v>0</v>
      </c>
      <c r="W2898" s="122">
        <v>0</v>
      </c>
      <c r="X2898" s="122">
        <v>0</v>
      </c>
      <c r="Y2898" s="122">
        <v>0</v>
      </c>
      <c r="Z2898" s="122">
        <v>0</v>
      </c>
      <c r="AA2898" s="122">
        <v>0</v>
      </c>
      <c r="AB2898" s="122">
        <v>0</v>
      </c>
      <c r="AC2898" s="122">
        <v>0</v>
      </c>
      <c r="AD2898" s="122">
        <v>0</v>
      </c>
      <c r="AE2898" s="122">
        <v>0</v>
      </c>
      <c r="AF2898" s="122">
        <v>0</v>
      </c>
      <c r="AG2898" s="122">
        <v>0</v>
      </c>
      <c r="AH2898" s="122">
        <v>0</v>
      </c>
      <c r="AI2898" s="122">
        <v>0</v>
      </c>
      <c r="AJ2898" s="122">
        <v>0</v>
      </c>
      <c r="AK2898" s="122">
        <v>0</v>
      </c>
      <c r="AL2898" s="122">
        <v>0</v>
      </c>
    </row>
    <row r="2899" spans="1:38" hidden="1" x14ac:dyDescent="0.25">
      <c r="A2899" s="122" t="s">
        <v>1994</v>
      </c>
      <c r="B2899" s="122">
        <v>1</v>
      </c>
      <c r="C2899" s="122" t="s">
        <v>2193</v>
      </c>
      <c r="D2899" s="122" t="s">
        <v>2111</v>
      </c>
      <c r="E2899" s="122">
        <v>53</v>
      </c>
      <c r="F2899" s="122">
        <v>0</v>
      </c>
      <c r="G2899" s="122">
        <v>0</v>
      </c>
      <c r="H2899" s="122">
        <v>0</v>
      </c>
      <c r="I2899" s="122">
        <v>0</v>
      </c>
      <c r="J2899" s="122">
        <v>0</v>
      </c>
      <c r="K2899" s="122">
        <v>0</v>
      </c>
      <c r="L2899" s="122">
        <v>0</v>
      </c>
      <c r="M2899" s="122">
        <v>0</v>
      </c>
      <c r="N2899" s="122">
        <v>0</v>
      </c>
      <c r="O2899" s="122">
        <v>0</v>
      </c>
      <c r="P2899" s="122">
        <v>0</v>
      </c>
      <c r="Q2899" s="122">
        <v>0</v>
      </c>
      <c r="R2899" s="122">
        <v>0</v>
      </c>
      <c r="S2899" s="122">
        <v>0</v>
      </c>
      <c r="T2899" s="122">
        <v>0</v>
      </c>
      <c r="U2899" s="122">
        <v>0</v>
      </c>
      <c r="V2899" s="122">
        <v>0</v>
      </c>
      <c r="W2899" s="122">
        <v>0</v>
      </c>
      <c r="X2899" s="122">
        <v>0</v>
      </c>
      <c r="Y2899" s="122">
        <v>0</v>
      </c>
      <c r="Z2899" s="122">
        <v>0</v>
      </c>
      <c r="AA2899" s="122">
        <v>0</v>
      </c>
      <c r="AB2899" s="122">
        <v>0</v>
      </c>
      <c r="AC2899" s="122">
        <v>0</v>
      </c>
      <c r="AD2899" s="122">
        <v>0</v>
      </c>
      <c r="AE2899" s="122">
        <v>0</v>
      </c>
      <c r="AF2899" s="122">
        <v>0</v>
      </c>
      <c r="AG2899" s="122">
        <v>0</v>
      </c>
      <c r="AH2899" s="122">
        <v>0</v>
      </c>
      <c r="AI2899" s="122">
        <v>0</v>
      </c>
      <c r="AJ2899" s="122">
        <v>0</v>
      </c>
      <c r="AK2899" s="122">
        <v>0</v>
      </c>
      <c r="AL2899" s="122">
        <v>0</v>
      </c>
    </row>
    <row r="2900" spans="1:38" hidden="1" x14ac:dyDescent="0.25">
      <c r="A2900" s="122" t="s">
        <v>1994</v>
      </c>
      <c r="B2900" s="122">
        <v>1</v>
      </c>
      <c r="C2900" s="122" t="s">
        <v>2193</v>
      </c>
      <c r="D2900" s="122" t="s">
        <v>2112</v>
      </c>
      <c r="E2900" s="122">
        <v>53</v>
      </c>
      <c r="F2900" s="122">
        <v>0</v>
      </c>
      <c r="G2900" s="122">
        <v>0</v>
      </c>
      <c r="H2900" s="122">
        <v>0</v>
      </c>
      <c r="I2900" s="122">
        <v>0</v>
      </c>
      <c r="J2900" s="122">
        <v>0</v>
      </c>
      <c r="K2900" s="122">
        <v>0</v>
      </c>
      <c r="L2900" s="122">
        <v>0</v>
      </c>
      <c r="M2900" s="122">
        <v>0</v>
      </c>
      <c r="N2900" s="122">
        <v>0</v>
      </c>
      <c r="O2900" s="122">
        <v>0</v>
      </c>
      <c r="P2900" s="122">
        <v>0</v>
      </c>
      <c r="Q2900" s="122">
        <v>0</v>
      </c>
      <c r="R2900" s="122">
        <v>0</v>
      </c>
      <c r="S2900" s="122">
        <v>0</v>
      </c>
      <c r="T2900" s="122">
        <v>0</v>
      </c>
      <c r="U2900" s="122">
        <v>0</v>
      </c>
      <c r="V2900" s="122">
        <v>0</v>
      </c>
      <c r="W2900" s="122">
        <v>0</v>
      </c>
      <c r="X2900" s="122">
        <v>0</v>
      </c>
      <c r="Y2900" s="122">
        <v>0</v>
      </c>
      <c r="Z2900" s="122">
        <v>0</v>
      </c>
      <c r="AA2900" s="122">
        <v>0</v>
      </c>
      <c r="AB2900" s="122">
        <v>0</v>
      </c>
      <c r="AC2900" s="122">
        <v>0</v>
      </c>
      <c r="AD2900" s="122">
        <v>0</v>
      </c>
      <c r="AE2900" s="122">
        <v>0</v>
      </c>
      <c r="AF2900" s="122">
        <v>0</v>
      </c>
      <c r="AG2900" s="122">
        <v>0</v>
      </c>
      <c r="AH2900" s="122">
        <v>0</v>
      </c>
      <c r="AI2900" s="122">
        <v>0</v>
      </c>
      <c r="AJ2900" s="122">
        <v>0</v>
      </c>
      <c r="AK2900" s="122">
        <v>0</v>
      </c>
      <c r="AL2900" s="122">
        <v>0</v>
      </c>
    </row>
    <row r="2901" spans="1:38" hidden="1" x14ac:dyDescent="0.25">
      <c r="A2901" s="122" t="s">
        <v>1994</v>
      </c>
      <c r="B2901" s="122">
        <v>1</v>
      </c>
      <c r="C2901" s="122" t="s">
        <v>2193</v>
      </c>
      <c r="D2901" s="122" t="s">
        <v>2113</v>
      </c>
      <c r="E2901" s="122">
        <v>53</v>
      </c>
      <c r="F2901" s="122">
        <v>0</v>
      </c>
      <c r="G2901" s="122">
        <v>0</v>
      </c>
      <c r="H2901" s="122">
        <v>0</v>
      </c>
      <c r="I2901" s="122">
        <v>0</v>
      </c>
      <c r="J2901" s="122">
        <v>0</v>
      </c>
      <c r="K2901" s="122">
        <v>0</v>
      </c>
      <c r="L2901" s="122">
        <v>0</v>
      </c>
      <c r="M2901" s="122">
        <v>0</v>
      </c>
      <c r="N2901" s="122">
        <v>0</v>
      </c>
      <c r="O2901" s="122">
        <v>0</v>
      </c>
      <c r="P2901" s="122">
        <v>0</v>
      </c>
      <c r="Q2901" s="122">
        <v>0</v>
      </c>
      <c r="R2901" s="122">
        <v>0</v>
      </c>
      <c r="S2901" s="122">
        <v>0</v>
      </c>
      <c r="T2901" s="122">
        <v>0</v>
      </c>
      <c r="U2901" s="122">
        <v>0</v>
      </c>
      <c r="V2901" s="122">
        <v>0</v>
      </c>
      <c r="W2901" s="122">
        <v>0</v>
      </c>
      <c r="X2901" s="122">
        <v>0</v>
      </c>
      <c r="Y2901" s="122">
        <v>0</v>
      </c>
      <c r="Z2901" s="122">
        <v>0</v>
      </c>
      <c r="AA2901" s="122">
        <v>0</v>
      </c>
      <c r="AB2901" s="122">
        <v>0</v>
      </c>
      <c r="AC2901" s="122">
        <v>0</v>
      </c>
      <c r="AD2901" s="122">
        <v>0</v>
      </c>
      <c r="AE2901" s="122">
        <v>0</v>
      </c>
      <c r="AF2901" s="122">
        <v>0</v>
      </c>
      <c r="AG2901" s="122">
        <v>0</v>
      </c>
      <c r="AH2901" s="122">
        <v>0</v>
      </c>
      <c r="AI2901" s="122">
        <v>0</v>
      </c>
      <c r="AJ2901" s="122">
        <v>0</v>
      </c>
      <c r="AK2901" s="122">
        <v>0</v>
      </c>
      <c r="AL2901" s="122">
        <v>0</v>
      </c>
    </row>
    <row r="2902" spans="1:38" hidden="1" x14ac:dyDescent="0.25">
      <c r="A2902" s="122" t="s">
        <v>1994</v>
      </c>
      <c r="B2902" s="122">
        <v>1</v>
      </c>
      <c r="C2902" s="122" t="s">
        <v>2193</v>
      </c>
      <c r="D2902" s="122" t="s">
        <v>2114</v>
      </c>
      <c r="E2902" s="122">
        <v>53</v>
      </c>
      <c r="F2902" s="122">
        <v>0</v>
      </c>
      <c r="G2902" s="122">
        <v>0</v>
      </c>
      <c r="H2902" s="122">
        <v>0</v>
      </c>
      <c r="I2902" s="122">
        <v>0</v>
      </c>
      <c r="J2902" s="122">
        <v>0</v>
      </c>
      <c r="K2902" s="122">
        <v>0</v>
      </c>
      <c r="L2902" s="122">
        <v>0</v>
      </c>
      <c r="M2902" s="122">
        <v>0</v>
      </c>
      <c r="N2902" s="122">
        <v>0</v>
      </c>
      <c r="O2902" s="122">
        <v>0</v>
      </c>
      <c r="P2902" s="122">
        <v>0</v>
      </c>
      <c r="Q2902" s="122">
        <v>0</v>
      </c>
      <c r="R2902" s="122">
        <v>0</v>
      </c>
      <c r="S2902" s="122">
        <v>0</v>
      </c>
      <c r="T2902" s="122">
        <v>0</v>
      </c>
      <c r="U2902" s="122">
        <v>0</v>
      </c>
      <c r="V2902" s="122">
        <v>0</v>
      </c>
      <c r="W2902" s="122">
        <v>0</v>
      </c>
      <c r="X2902" s="122">
        <v>0</v>
      </c>
      <c r="Y2902" s="122">
        <v>0</v>
      </c>
      <c r="Z2902" s="122">
        <v>0</v>
      </c>
      <c r="AA2902" s="122">
        <v>0</v>
      </c>
      <c r="AB2902" s="122">
        <v>0</v>
      </c>
      <c r="AC2902" s="122">
        <v>0</v>
      </c>
      <c r="AD2902" s="122">
        <v>0</v>
      </c>
      <c r="AE2902" s="122">
        <v>0</v>
      </c>
      <c r="AF2902" s="122">
        <v>0</v>
      </c>
      <c r="AG2902" s="122">
        <v>0</v>
      </c>
      <c r="AH2902" s="122">
        <v>0</v>
      </c>
      <c r="AI2902" s="122">
        <v>0</v>
      </c>
      <c r="AJ2902" s="122">
        <v>0</v>
      </c>
      <c r="AK2902" s="122">
        <v>0</v>
      </c>
      <c r="AL2902" s="122">
        <v>0</v>
      </c>
    </row>
    <row r="2903" spans="1:38" hidden="1" x14ac:dyDescent="0.25">
      <c r="A2903" s="122" t="s">
        <v>1994</v>
      </c>
      <c r="B2903" s="122">
        <v>1</v>
      </c>
      <c r="C2903" s="122" t="s">
        <v>2193</v>
      </c>
      <c r="D2903" s="122" t="s">
        <v>2136</v>
      </c>
      <c r="E2903" s="122">
        <v>53</v>
      </c>
      <c r="F2903" s="122">
        <v>0</v>
      </c>
      <c r="G2903" s="122">
        <v>0</v>
      </c>
      <c r="H2903" s="122">
        <v>0</v>
      </c>
      <c r="I2903" s="122">
        <v>0</v>
      </c>
      <c r="J2903" s="122">
        <v>0</v>
      </c>
      <c r="K2903" s="122">
        <v>0</v>
      </c>
      <c r="L2903" s="122">
        <v>0</v>
      </c>
      <c r="M2903" s="122">
        <v>0</v>
      </c>
      <c r="N2903" s="122">
        <v>0</v>
      </c>
      <c r="O2903" s="122">
        <v>0</v>
      </c>
      <c r="P2903" s="122">
        <v>0</v>
      </c>
      <c r="Q2903" s="122">
        <v>0</v>
      </c>
      <c r="R2903" s="122">
        <v>0</v>
      </c>
      <c r="S2903" s="122">
        <v>0</v>
      </c>
      <c r="T2903" s="122">
        <v>0</v>
      </c>
      <c r="U2903" s="122">
        <v>0</v>
      </c>
      <c r="V2903" s="122">
        <v>0</v>
      </c>
      <c r="W2903" s="122">
        <v>0</v>
      </c>
      <c r="X2903" s="122">
        <v>0</v>
      </c>
      <c r="Y2903" s="122">
        <v>0</v>
      </c>
      <c r="Z2903" s="122">
        <v>0</v>
      </c>
      <c r="AA2903" s="122">
        <v>0</v>
      </c>
      <c r="AB2903" s="122">
        <v>0</v>
      </c>
      <c r="AC2903" s="122">
        <v>0</v>
      </c>
      <c r="AD2903" s="122">
        <v>0</v>
      </c>
      <c r="AE2903" s="122">
        <v>0</v>
      </c>
      <c r="AF2903" s="122">
        <v>0</v>
      </c>
      <c r="AG2903" s="122">
        <v>0</v>
      </c>
      <c r="AH2903" s="122">
        <v>0</v>
      </c>
      <c r="AI2903" s="122">
        <v>0</v>
      </c>
      <c r="AJ2903" s="122">
        <v>0</v>
      </c>
      <c r="AK2903" s="122">
        <v>0</v>
      </c>
      <c r="AL2903" s="122">
        <v>0</v>
      </c>
    </row>
    <row r="2904" spans="1:38" hidden="1" x14ac:dyDescent="0.25">
      <c r="A2904" s="122" t="s">
        <v>1994</v>
      </c>
      <c r="B2904" s="122">
        <v>1</v>
      </c>
      <c r="C2904" s="122" t="s">
        <v>2193</v>
      </c>
      <c r="D2904" s="122" t="s">
        <v>2115</v>
      </c>
      <c r="E2904" s="122">
        <v>53</v>
      </c>
      <c r="F2904" s="122">
        <v>0</v>
      </c>
      <c r="G2904" s="122">
        <v>0</v>
      </c>
      <c r="H2904" s="122">
        <v>0</v>
      </c>
      <c r="I2904" s="122">
        <v>0</v>
      </c>
      <c r="J2904" s="122">
        <v>0</v>
      </c>
      <c r="K2904" s="122">
        <v>0</v>
      </c>
      <c r="L2904" s="122">
        <v>0</v>
      </c>
      <c r="M2904" s="122">
        <v>0</v>
      </c>
      <c r="N2904" s="122">
        <v>0</v>
      </c>
      <c r="O2904" s="122">
        <v>0</v>
      </c>
      <c r="P2904" s="122">
        <v>0</v>
      </c>
      <c r="Q2904" s="122">
        <v>0</v>
      </c>
      <c r="R2904" s="122">
        <v>0</v>
      </c>
      <c r="S2904" s="122">
        <v>0</v>
      </c>
      <c r="T2904" s="122">
        <v>0</v>
      </c>
      <c r="U2904" s="122">
        <v>0</v>
      </c>
      <c r="V2904" s="122">
        <v>0</v>
      </c>
      <c r="W2904" s="122">
        <v>0</v>
      </c>
      <c r="X2904" s="122">
        <v>0</v>
      </c>
      <c r="Y2904" s="122">
        <v>0</v>
      </c>
      <c r="Z2904" s="122">
        <v>0</v>
      </c>
      <c r="AA2904" s="122">
        <v>0</v>
      </c>
      <c r="AB2904" s="122">
        <v>0</v>
      </c>
      <c r="AC2904" s="122">
        <v>0</v>
      </c>
      <c r="AD2904" s="122">
        <v>0</v>
      </c>
      <c r="AE2904" s="122">
        <v>0</v>
      </c>
      <c r="AF2904" s="122">
        <v>0</v>
      </c>
      <c r="AG2904" s="122">
        <v>0</v>
      </c>
      <c r="AH2904" s="122">
        <v>0</v>
      </c>
      <c r="AI2904" s="122">
        <v>0</v>
      </c>
      <c r="AJ2904" s="122">
        <v>0</v>
      </c>
      <c r="AK2904" s="122">
        <v>0</v>
      </c>
      <c r="AL2904" s="122">
        <v>0</v>
      </c>
    </row>
    <row r="2905" spans="1:38" hidden="1" x14ac:dyDescent="0.25">
      <c r="A2905" s="122" t="s">
        <v>1994</v>
      </c>
      <c r="B2905" s="122">
        <v>1</v>
      </c>
      <c r="C2905" s="122" t="s">
        <v>2193</v>
      </c>
      <c r="D2905" s="122" t="s">
        <v>2116</v>
      </c>
      <c r="E2905" s="122">
        <v>53</v>
      </c>
      <c r="F2905" s="122">
        <v>0</v>
      </c>
      <c r="G2905" s="122">
        <v>0</v>
      </c>
      <c r="H2905" s="122">
        <v>0</v>
      </c>
      <c r="I2905" s="122">
        <v>0</v>
      </c>
      <c r="J2905" s="122">
        <v>0</v>
      </c>
      <c r="K2905" s="122">
        <v>0</v>
      </c>
      <c r="L2905" s="122">
        <v>0</v>
      </c>
      <c r="M2905" s="122">
        <v>0</v>
      </c>
      <c r="N2905" s="122">
        <v>0</v>
      </c>
      <c r="O2905" s="122">
        <v>0</v>
      </c>
      <c r="P2905" s="122">
        <v>0</v>
      </c>
      <c r="Q2905" s="122">
        <v>0</v>
      </c>
      <c r="R2905" s="122">
        <v>0</v>
      </c>
      <c r="S2905" s="122">
        <v>0</v>
      </c>
      <c r="T2905" s="122">
        <v>0</v>
      </c>
      <c r="U2905" s="122">
        <v>0</v>
      </c>
      <c r="V2905" s="122">
        <v>0</v>
      </c>
      <c r="W2905" s="122">
        <v>0</v>
      </c>
      <c r="X2905" s="122">
        <v>0</v>
      </c>
      <c r="Y2905" s="122">
        <v>0</v>
      </c>
      <c r="Z2905" s="122">
        <v>0</v>
      </c>
      <c r="AA2905" s="122">
        <v>0</v>
      </c>
      <c r="AB2905" s="122">
        <v>0</v>
      </c>
      <c r="AC2905" s="122">
        <v>0</v>
      </c>
      <c r="AD2905" s="122">
        <v>0</v>
      </c>
      <c r="AE2905" s="122">
        <v>0</v>
      </c>
      <c r="AF2905" s="122">
        <v>0</v>
      </c>
      <c r="AG2905" s="122">
        <v>0</v>
      </c>
      <c r="AH2905" s="122">
        <v>0</v>
      </c>
      <c r="AI2905" s="122">
        <v>0</v>
      </c>
      <c r="AJ2905" s="122">
        <v>0</v>
      </c>
      <c r="AK2905" s="122">
        <v>0</v>
      </c>
      <c r="AL2905" s="122">
        <v>0</v>
      </c>
    </row>
    <row r="2906" spans="1:38" hidden="1" x14ac:dyDescent="0.25">
      <c r="A2906" s="122" t="s">
        <v>1994</v>
      </c>
      <c r="B2906" s="122">
        <v>1</v>
      </c>
      <c r="C2906" s="122" t="s">
        <v>2193</v>
      </c>
      <c r="D2906" s="122" t="s">
        <v>2117</v>
      </c>
      <c r="E2906" s="122">
        <v>53</v>
      </c>
      <c r="F2906" s="122">
        <v>0</v>
      </c>
      <c r="G2906" s="122">
        <v>0</v>
      </c>
      <c r="H2906" s="122">
        <v>0</v>
      </c>
      <c r="I2906" s="122">
        <v>0</v>
      </c>
      <c r="J2906" s="122">
        <v>0</v>
      </c>
      <c r="K2906" s="122">
        <v>0</v>
      </c>
      <c r="L2906" s="122">
        <v>0</v>
      </c>
      <c r="M2906" s="122">
        <v>0</v>
      </c>
      <c r="N2906" s="122">
        <v>0</v>
      </c>
      <c r="O2906" s="122">
        <v>0</v>
      </c>
      <c r="P2906" s="122">
        <v>0</v>
      </c>
      <c r="Q2906" s="122">
        <v>0</v>
      </c>
      <c r="R2906" s="122">
        <v>0</v>
      </c>
      <c r="S2906" s="122">
        <v>0</v>
      </c>
      <c r="T2906" s="122">
        <v>0</v>
      </c>
      <c r="U2906" s="122">
        <v>0</v>
      </c>
      <c r="V2906" s="122">
        <v>0</v>
      </c>
      <c r="W2906" s="122">
        <v>0</v>
      </c>
      <c r="X2906" s="122">
        <v>0</v>
      </c>
      <c r="Y2906" s="122">
        <v>0</v>
      </c>
      <c r="Z2906" s="122">
        <v>0</v>
      </c>
      <c r="AA2906" s="122">
        <v>0</v>
      </c>
      <c r="AB2906" s="122">
        <v>0</v>
      </c>
      <c r="AC2906" s="122">
        <v>0</v>
      </c>
      <c r="AD2906" s="122">
        <v>0</v>
      </c>
      <c r="AE2906" s="122">
        <v>0</v>
      </c>
      <c r="AF2906" s="122">
        <v>0</v>
      </c>
      <c r="AG2906" s="122">
        <v>0</v>
      </c>
      <c r="AH2906" s="122">
        <v>0</v>
      </c>
      <c r="AI2906" s="122">
        <v>0</v>
      </c>
      <c r="AJ2906" s="122">
        <v>0</v>
      </c>
      <c r="AK2906" s="122">
        <v>0</v>
      </c>
      <c r="AL2906" s="122">
        <v>0</v>
      </c>
    </row>
    <row r="2907" spans="1:38" hidden="1" x14ac:dyDescent="0.25">
      <c r="A2907" s="122" t="s">
        <v>1994</v>
      </c>
      <c r="B2907" s="122">
        <v>1</v>
      </c>
      <c r="C2907" s="122" t="s">
        <v>2193</v>
      </c>
      <c r="D2907" s="122" t="s">
        <v>2118</v>
      </c>
      <c r="E2907" s="122">
        <v>53</v>
      </c>
      <c r="F2907" s="122">
        <v>0</v>
      </c>
      <c r="G2907" s="122">
        <v>0</v>
      </c>
      <c r="H2907" s="122">
        <v>0</v>
      </c>
      <c r="I2907" s="122">
        <v>0</v>
      </c>
      <c r="J2907" s="122">
        <v>0</v>
      </c>
      <c r="K2907" s="122">
        <v>0</v>
      </c>
      <c r="L2907" s="122">
        <v>0</v>
      </c>
      <c r="M2907" s="122">
        <v>0</v>
      </c>
      <c r="N2907" s="122">
        <v>0</v>
      </c>
      <c r="O2907" s="122">
        <v>0</v>
      </c>
      <c r="P2907" s="122">
        <v>0</v>
      </c>
      <c r="Q2907" s="122">
        <v>0</v>
      </c>
      <c r="R2907" s="122">
        <v>0</v>
      </c>
      <c r="S2907" s="122">
        <v>0</v>
      </c>
      <c r="T2907" s="122">
        <v>0</v>
      </c>
      <c r="U2907" s="122">
        <v>0</v>
      </c>
      <c r="V2907" s="122">
        <v>0</v>
      </c>
      <c r="W2907" s="122">
        <v>0</v>
      </c>
      <c r="X2907" s="122">
        <v>0</v>
      </c>
      <c r="Y2907" s="122">
        <v>0</v>
      </c>
      <c r="Z2907" s="122">
        <v>0</v>
      </c>
      <c r="AA2907" s="122">
        <v>0</v>
      </c>
      <c r="AB2907" s="122">
        <v>0</v>
      </c>
      <c r="AC2907" s="122">
        <v>0</v>
      </c>
      <c r="AD2907" s="122">
        <v>0</v>
      </c>
      <c r="AE2907" s="122">
        <v>0</v>
      </c>
      <c r="AF2907" s="122">
        <v>0</v>
      </c>
      <c r="AG2907" s="122">
        <v>0</v>
      </c>
      <c r="AH2907" s="122">
        <v>0</v>
      </c>
      <c r="AI2907" s="122">
        <v>0</v>
      </c>
      <c r="AJ2907" s="122">
        <v>0</v>
      </c>
      <c r="AK2907" s="122">
        <v>0</v>
      </c>
      <c r="AL2907" s="122">
        <v>0</v>
      </c>
    </row>
    <row r="2908" spans="1:38" hidden="1" x14ac:dyDescent="0.25">
      <c r="A2908" s="122" t="s">
        <v>1994</v>
      </c>
      <c r="B2908" s="122">
        <v>1</v>
      </c>
      <c r="C2908" s="122" t="s">
        <v>2193</v>
      </c>
      <c r="D2908" s="122" t="s">
        <v>2119</v>
      </c>
      <c r="E2908" s="122">
        <v>53</v>
      </c>
      <c r="F2908" s="122">
        <v>0</v>
      </c>
      <c r="G2908" s="122">
        <v>0</v>
      </c>
      <c r="H2908" s="122">
        <v>0</v>
      </c>
      <c r="I2908" s="122">
        <v>0</v>
      </c>
      <c r="J2908" s="122">
        <v>0</v>
      </c>
      <c r="K2908" s="122">
        <v>0</v>
      </c>
      <c r="L2908" s="122">
        <v>0</v>
      </c>
      <c r="M2908" s="122">
        <v>0</v>
      </c>
      <c r="N2908" s="122">
        <v>0</v>
      </c>
      <c r="O2908" s="122">
        <v>0</v>
      </c>
      <c r="P2908" s="122">
        <v>0</v>
      </c>
      <c r="Q2908" s="122">
        <v>0</v>
      </c>
      <c r="R2908" s="122">
        <v>0</v>
      </c>
      <c r="S2908" s="122">
        <v>0</v>
      </c>
      <c r="T2908" s="122">
        <v>0</v>
      </c>
      <c r="U2908" s="122">
        <v>0</v>
      </c>
      <c r="V2908" s="122">
        <v>0</v>
      </c>
      <c r="W2908" s="122">
        <v>0</v>
      </c>
      <c r="X2908" s="122">
        <v>0</v>
      </c>
      <c r="Y2908" s="122">
        <v>0</v>
      </c>
      <c r="Z2908" s="122">
        <v>0</v>
      </c>
      <c r="AA2908" s="122">
        <v>0</v>
      </c>
      <c r="AB2908" s="122">
        <v>0</v>
      </c>
      <c r="AC2908" s="122">
        <v>0</v>
      </c>
      <c r="AD2908" s="122">
        <v>0</v>
      </c>
      <c r="AE2908" s="122">
        <v>0</v>
      </c>
      <c r="AF2908" s="122">
        <v>0</v>
      </c>
      <c r="AG2908" s="122">
        <v>0</v>
      </c>
      <c r="AH2908" s="122">
        <v>0</v>
      </c>
      <c r="AI2908" s="122">
        <v>0</v>
      </c>
      <c r="AJ2908" s="122">
        <v>0</v>
      </c>
      <c r="AK2908" s="122">
        <v>0</v>
      </c>
      <c r="AL2908" s="122">
        <v>0</v>
      </c>
    </row>
    <row r="2909" spans="1:38" hidden="1" x14ac:dyDescent="0.25">
      <c r="A2909" s="122" t="s">
        <v>1994</v>
      </c>
      <c r="B2909" s="122">
        <v>1</v>
      </c>
      <c r="C2909" s="122" t="s">
        <v>2193</v>
      </c>
      <c r="D2909" s="122" t="s">
        <v>2137</v>
      </c>
      <c r="E2909" s="122">
        <v>53</v>
      </c>
      <c r="F2909" s="122">
        <v>0</v>
      </c>
      <c r="G2909" s="122">
        <v>0</v>
      </c>
      <c r="H2909" s="122">
        <v>0</v>
      </c>
      <c r="I2909" s="122">
        <v>0</v>
      </c>
      <c r="J2909" s="122">
        <v>0</v>
      </c>
      <c r="K2909" s="122">
        <v>0</v>
      </c>
      <c r="L2909" s="122">
        <v>0</v>
      </c>
      <c r="M2909" s="122">
        <v>0</v>
      </c>
      <c r="N2909" s="122">
        <v>0</v>
      </c>
      <c r="O2909" s="122">
        <v>0</v>
      </c>
      <c r="P2909" s="122">
        <v>0</v>
      </c>
      <c r="Q2909" s="122">
        <v>0</v>
      </c>
      <c r="R2909" s="122">
        <v>0</v>
      </c>
      <c r="S2909" s="122">
        <v>0</v>
      </c>
      <c r="T2909" s="122">
        <v>0</v>
      </c>
      <c r="U2909" s="122">
        <v>0</v>
      </c>
      <c r="V2909" s="122">
        <v>0</v>
      </c>
      <c r="W2909" s="122">
        <v>0</v>
      </c>
      <c r="X2909" s="122">
        <v>0</v>
      </c>
      <c r="Y2909" s="122">
        <v>0</v>
      </c>
      <c r="Z2909" s="122">
        <v>0</v>
      </c>
      <c r="AA2909" s="122">
        <v>0</v>
      </c>
      <c r="AB2909" s="122">
        <v>0</v>
      </c>
      <c r="AC2909" s="122">
        <v>0</v>
      </c>
      <c r="AD2909" s="122">
        <v>0</v>
      </c>
      <c r="AE2909" s="122">
        <v>0</v>
      </c>
      <c r="AF2909" s="122">
        <v>0</v>
      </c>
      <c r="AG2909" s="122">
        <v>0</v>
      </c>
      <c r="AH2909" s="122">
        <v>0</v>
      </c>
      <c r="AI2909" s="122">
        <v>0</v>
      </c>
      <c r="AJ2909" s="122">
        <v>0</v>
      </c>
      <c r="AK2909" s="122">
        <v>0</v>
      </c>
      <c r="AL2909" s="122">
        <v>0</v>
      </c>
    </row>
    <row r="2910" spans="1:38" hidden="1" x14ac:dyDescent="0.25">
      <c r="A2910" s="122" t="s">
        <v>1994</v>
      </c>
      <c r="B2910" s="122">
        <v>1</v>
      </c>
      <c r="C2910" s="122" t="s">
        <v>2193</v>
      </c>
      <c r="D2910" s="122" t="s">
        <v>2120</v>
      </c>
      <c r="E2910" s="122">
        <v>53</v>
      </c>
      <c r="F2910" s="122">
        <v>0</v>
      </c>
      <c r="G2910" s="122">
        <v>0</v>
      </c>
      <c r="H2910" s="122">
        <v>0</v>
      </c>
      <c r="I2910" s="122">
        <v>0</v>
      </c>
      <c r="J2910" s="122">
        <v>0</v>
      </c>
      <c r="K2910" s="122">
        <v>0</v>
      </c>
      <c r="L2910" s="122">
        <v>0</v>
      </c>
      <c r="M2910" s="122">
        <v>0</v>
      </c>
      <c r="N2910" s="122">
        <v>0</v>
      </c>
      <c r="O2910" s="122">
        <v>0</v>
      </c>
      <c r="P2910" s="122">
        <v>0</v>
      </c>
      <c r="Q2910" s="122">
        <v>0</v>
      </c>
      <c r="R2910" s="122">
        <v>0</v>
      </c>
      <c r="S2910" s="122">
        <v>0</v>
      </c>
      <c r="T2910" s="122">
        <v>0</v>
      </c>
      <c r="U2910" s="122">
        <v>0</v>
      </c>
      <c r="V2910" s="122">
        <v>0</v>
      </c>
      <c r="W2910" s="122">
        <v>0</v>
      </c>
      <c r="X2910" s="122">
        <v>0</v>
      </c>
      <c r="Y2910" s="122">
        <v>0</v>
      </c>
      <c r="Z2910" s="122">
        <v>0</v>
      </c>
      <c r="AA2910" s="122">
        <v>0</v>
      </c>
      <c r="AB2910" s="122">
        <v>0</v>
      </c>
      <c r="AC2910" s="122">
        <v>0</v>
      </c>
      <c r="AD2910" s="122">
        <v>0</v>
      </c>
      <c r="AE2910" s="122">
        <v>0</v>
      </c>
      <c r="AF2910" s="122">
        <v>0</v>
      </c>
      <c r="AG2910" s="122">
        <v>0</v>
      </c>
      <c r="AH2910" s="122">
        <v>0</v>
      </c>
      <c r="AI2910" s="122">
        <v>0</v>
      </c>
      <c r="AJ2910" s="122">
        <v>0</v>
      </c>
      <c r="AK2910" s="122">
        <v>0</v>
      </c>
      <c r="AL2910" s="122">
        <v>0</v>
      </c>
    </row>
    <row r="2911" spans="1:38" hidden="1" x14ac:dyDescent="0.25">
      <c r="A2911" s="122" t="s">
        <v>1994</v>
      </c>
      <c r="B2911" s="122">
        <v>1</v>
      </c>
      <c r="C2911" s="122" t="s">
        <v>2193</v>
      </c>
      <c r="D2911" s="122" t="s">
        <v>2121</v>
      </c>
      <c r="E2911" s="122">
        <v>53</v>
      </c>
      <c r="F2911" s="122">
        <v>0</v>
      </c>
      <c r="G2911" s="122">
        <v>0</v>
      </c>
      <c r="H2911" s="122">
        <v>0</v>
      </c>
      <c r="I2911" s="122">
        <v>0</v>
      </c>
      <c r="J2911" s="122">
        <v>0</v>
      </c>
      <c r="K2911" s="122">
        <v>0</v>
      </c>
      <c r="L2911" s="122">
        <v>0</v>
      </c>
      <c r="M2911" s="122">
        <v>0</v>
      </c>
      <c r="N2911" s="122">
        <v>0</v>
      </c>
      <c r="O2911" s="122">
        <v>0</v>
      </c>
      <c r="P2911" s="122">
        <v>0</v>
      </c>
      <c r="Q2911" s="122">
        <v>0</v>
      </c>
      <c r="R2911" s="122">
        <v>0</v>
      </c>
      <c r="S2911" s="122">
        <v>0</v>
      </c>
      <c r="T2911" s="122">
        <v>0</v>
      </c>
      <c r="U2911" s="122">
        <v>0</v>
      </c>
      <c r="V2911" s="122">
        <v>0</v>
      </c>
      <c r="W2911" s="122">
        <v>0</v>
      </c>
      <c r="X2911" s="122">
        <v>0</v>
      </c>
      <c r="Y2911" s="122">
        <v>0</v>
      </c>
      <c r="Z2911" s="122">
        <v>0</v>
      </c>
      <c r="AA2911" s="122">
        <v>0</v>
      </c>
      <c r="AB2911" s="122">
        <v>0</v>
      </c>
      <c r="AC2911" s="122">
        <v>0</v>
      </c>
      <c r="AD2911" s="122">
        <v>0</v>
      </c>
      <c r="AE2911" s="122">
        <v>0</v>
      </c>
      <c r="AF2911" s="122">
        <v>0</v>
      </c>
      <c r="AG2911" s="122">
        <v>0</v>
      </c>
      <c r="AH2911" s="122">
        <v>0</v>
      </c>
      <c r="AI2911" s="122">
        <v>0</v>
      </c>
      <c r="AJ2911" s="122">
        <v>0</v>
      </c>
      <c r="AK2911" s="122">
        <v>0</v>
      </c>
      <c r="AL2911" s="122">
        <v>0</v>
      </c>
    </row>
    <row r="2912" spans="1:38" hidden="1" x14ac:dyDescent="0.25">
      <c r="A2912" s="122" t="s">
        <v>1994</v>
      </c>
      <c r="B2912" s="122">
        <v>1</v>
      </c>
      <c r="C2912" s="122" t="s">
        <v>2193</v>
      </c>
      <c r="D2912" s="122" t="s">
        <v>2138</v>
      </c>
      <c r="E2912" s="122">
        <v>53</v>
      </c>
      <c r="F2912" s="122">
        <v>0</v>
      </c>
      <c r="G2912" s="122">
        <v>0</v>
      </c>
      <c r="H2912" s="122">
        <v>0</v>
      </c>
      <c r="I2912" s="122">
        <v>0</v>
      </c>
      <c r="J2912" s="122">
        <v>0</v>
      </c>
      <c r="K2912" s="122">
        <v>0</v>
      </c>
      <c r="L2912" s="122">
        <v>0</v>
      </c>
      <c r="M2912" s="122">
        <v>0</v>
      </c>
      <c r="N2912" s="122">
        <v>0</v>
      </c>
      <c r="O2912" s="122">
        <v>0</v>
      </c>
      <c r="P2912" s="122">
        <v>0</v>
      </c>
      <c r="Q2912" s="122">
        <v>0</v>
      </c>
      <c r="R2912" s="122">
        <v>0</v>
      </c>
      <c r="S2912" s="122">
        <v>0</v>
      </c>
      <c r="T2912" s="122">
        <v>0</v>
      </c>
      <c r="U2912" s="122">
        <v>0</v>
      </c>
      <c r="V2912" s="122">
        <v>0</v>
      </c>
      <c r="W2912" s="122">
        <v>0</v>
      </c>
      <c r="X2912" s="122">
        <v>0</v>
      </c>
      <c r="Y2912" s="122">
        <v>0</v>
      </c>
      <c r="Z2912" s="122">
        <v>0</v>
      </c>
      <c r="AA2912" s="122">
        <v>0</v>
      </c>
      <c r="AB2912" s="122">
        <v>0</v>
      </c>
      <c r="AC2912" s="122">
        <v>0</v>
      </c>
      <c r="AD2912" s="122">
        <v>0</v>
      </c>
      <c r="AE2912" s="122">
        <v>0</v>
      </c>
      <c r="AF2912" s="122">
        <v>0</v>
      </c>
      <c r="AG2912" s="122">
        <v>0</v>
      </c>
      <c r="AH2912" s="122">
        <v>0</v>
      </c>
      <c r="AI2912" s="122">
        <v>0</v>
      </c>
      <c r="AJ2912" s="122">
        <v>0</v>
      </c>
      <c r="AK2912" s="122">
        <v>0</v>
      </c>
      <c r="AL2912" s="122">
        <v>0</v>
      </c>
    </row>
    <row r="2913" spans="1:38" hidden="1" x14ac:dyDescent="0.25">
      <c r="A2913" s="122" t="s">
        <v>1994</v>
      </c>
      <c r="B2913" s="122">
        <v>1</v>
      </c>
      <c r="C2913" s="122" t="s">
        <v>2193</v>
      </c>
      <c r="D2913" s="122" t="s">
        <v>2122</v>
      </c>
      <c r="E2913" s="122">
        <v>53</v>
      </c>
      <c r="F2913" s="122">
        <v>0</v>
      </c>
      <c r="G2913" s="122">
        <v>0</v>
      </c>
      <c r="H2913" s="122">
        <v>0</v>
      </c>
      <c r="I2913" s="122">
        <v>0</v>
      </c>
      <c r="J2913" s="122">
        <v>0</v>
      </c>
      <c r="K2913" s="122">
        <v>0</v>
      </c>
      <c r="L2913" s="122">
        <v>0</v>
      </c>
      <c r="M2913" s="122">
        <v>0</v>
      </c>
      <c r="N2913" s="122">
        <v>0</v>
      </c>
      <c r="O2913" s="122">
        <v>0</v>
      </c>
      <c r="P2913" s="122">
        <v>0</v>
      </c>
      <c r="Q2913" s="122">
        <v>0</v>
      </c>
      <c r="R2913" s="122">
        <v>0</v>
      </c>
      <c r="S2913" s="122">
        <v>0</v>
      </c>
      <c r="T2913" s="122">
        <v>0</v>
      </c>
      <c r="U2913" s="122">
        <v>0</v>
      </c>
      <c r="V2913" s="122">
        <v>0</v>
      </c>
      <c r="W2913" s="122">
        <v>0</v>
      </c>
      <c r="X2913" s="122">
        <v>0</v>
      </c>
      <c r="Y2913" s="122">
        <v>0</v>
      </c>
      <c r="Z2913" s="122">
        <v>0</v>
      </c>
      <c r="AA2913" s="122">
        <v>0</v>
      </c>
      <c r="AB2913" s="122">
        <v>0</v>
      </c>
      <c r="AC2913" s="122">
        <v>0</v>
      </c>
      <c r="AD2913" s="122">
        <v>0</v>
      </c>
      <c r="AE2913" s="122">
        <v>0</v>
      </c>
      <c r="AF2913" s="122">
        <v>0</v>
      </c>
      <c r="AG2913" s="122">
        <v>0</v>
      </c>
      <c r="AH2913" s="122">
        <v>0</v>
      </c>
      <c r="AI2913" s="122">
        <v>0</v>
      </c>
      <c r="AJ2913" s="122">
        <v>0</v>
      </c>
      <c r="AK2913" s="122">
        <v>0</v>
      </c>
      <c r="AL2913" s="122">
        <v>0</v>
      </c>
    </row>
    <row r="2914" spans="1:38" hidden="1" x14ac:dyDescent="0.25">
      <c r="A2914" s="122" t="s">
        <v>1994</v>
      </c>
      <c r="B2914" s="122">
        <v>1</v>
      </c>
      <c r="C2914" s="122" t="s">
        <v>2193</v>
      </c>
      <c r="D2914" s="122" t="s">
        <v>2123</v>
      </c>
      <c r="E2914" s="122">
        <v>53</v>
      </c>
      <c r="F2914" s="122">
        <v>0</v>
      </c>
      <c r="G2914" s="122">
        <v>0</v>
      </c>
      <c r="H2914" s="122">
        <v>0</v>
      </c>
      <c r="I2914" s="122">
        <v>0</v>
      </c>
      <c r="J2914" s="122">
        <v>0</v>
      </c>
      <c r="K2914" s="122">
        <v>0</v>
      </c>
      <c r="L2914" s="122">
        <v>0</v>
      </c>
      <c r="M2914" s="122">
        <v>0</v>
      </c>
      <c r="N2914" s="122">
        <v>0</v>
      </c>
      <c r="O2914" s="122">
        <v>0</v>
      </c>
      <c r="P2914" s="122">
        <v>0</v>
      </c>
      <c r="Q2914" s="122">
        <v>0</v>
      </c>
      <c r="R2914" s="122">
        <v>0</v>
      </c>
      <c r="S2914" s="122">
        <v>0</v>
      </c>
      <c r="T2914" s="122">
        <v>0</v>
      </c>
      <c r="U2914" s="122">
        <v>0</v>
      </c>
      <c r="V2914" s="122">
        <v>0</v>
      </c>
      <c r="W2914" s="122">
        <v>0</v>
      </c>
      <c r="X2914" s="122">
        <v>0</v>
      </c>
      <c r="Y2914" s="122">
        <v>0</v>
      </c>
      <c r="Z2914" s="122">
        <v>0</v>
      </c>
      <c r="AA2914" s="122">
        <v>0</v>
      </c>
      <c r="AB2914" s="122">
        <v>0</v>
      </c>
      <c r="AC2914" s="122">
        <v>0</v>
      </c>
      <c r="AD2914" s="122">
        <v>0</v>
      </c>
      <c r="AE2914" s="122">
        <v>0</v>
      </c>
      <c r="AF2914" s="122">
        <v>0</v>
      </c>
      <c r="AG2914" s="122">
        <v>0</v>
      </c>
      <c r="AH2914" s="122">
        <v>0</v>
      </c>
      <c r="AI2914" s="122">
        <v>0</v>
      </c>
      <c r="AJ2914" s="122">
        <v>0</v>
      </c>
      <c r="AK2914" s="122">
        <v>0</v>
      </c>
      <c r="AL2914" s="122">
        <v>0</v>
      </c>
    </row>
    <row r="2915" spans="1:38" hidden="1" x14ac:dyDescent="0.25">
      <c r="A2915" s="122" t="s">
        <v>1994</v>
      </c>
      <c r="B2915" s="122">
        <v>1</v>
      </c>
      <c r="C2915" s="122" t="s">
        <v>2193</v>
      </c>
      <c r="D2915" s="122" t="s">
        <v>2124</v>
      </c>
      <c r="E2915" s="122">
        <v>53</v>
      </c>
      <c r="F2915" s="122">
        <v>0</v>
      </c>
      <c r="G2915" s="122">
        <v>0</v>
      </c>
      <c r="H2915" s="122">
        <v>0</v>
      </c>
      <c r="I2915" s="122">
        <v>0</v>
      </c>
      <c r="J2915" s="122">
        <v>0</v>
      </c>
      <c r="K2915" s="122">
        <v>0</v>
      </c>
      <c r="L2915" s="122">
        <v>0</v>
      </c>
      <c r="M2915" s="122">
        <v>0</v>
      </c>
      <c r="N2915" s="122">
        <v>0</v>
      </c>
      <c r="O2915" s="122">
        <v>0</v>
      </c>
      <c r="P2915" s="122">
        <v>0</v>
      </c>
      <c r="Q2915" s="122">
        <v>0</v>
      </c>
      <c r="R2915" s="122">
        <v>0</v>
      </c>
      <c r="S2915" s="122">
        <v>0</v>
      </c>
      <c r="T2915" s="122">
        <v>0</v>
      </c>
      <c r="U2915" s="122">
        <v>0</v>
      </c>
      <c r="V2915" s="122">
        <v>0</v>
      </c>
      <c r="W2915" s="122">
        <v>0</v>
      </c>
      <c r="X2915" s="122">
        <v>0</v>
      </c>
      <c r="Y2915" s="122">
        <v>0</v>
      </c>
      <c r="Z2915" s="122">
        <v>0</v>
      </c>
      <c r="AA2915" s="122">
        <v>0</v>
      </c>
      <c r="AB2915" s="122">
        <v>0</v>
      </c>
      <c r="AC2915" s="122">
        <v>0</v>
      </c>
      <c r="AD2915" s="122">
        <v>0</v>
      </c>
      <c r="AE2915" s="122">
        <v>0</v>
      </c>
      <c r="AF2915" s="122">
        <v>0</v>
      </c>
      <c r="AG2915" s="122">
        <v>0</v>
      </c>
      <c r="AH2915" s="122">
        <v>0</v>
      </c>
      <c r="AI2915" s="122">
        <v>0</v>
      </c>
      <c r="AJ2915" s="122">
        <v>0</v>
      </c>
      <c r="AK2915" s="122">
        <v>0</v>
      </c>
      <c r="AL2915" s="122">
        <v>0</v>
      </c>
    </row>
    <row r="2916" spans="1:38" hidden="1" x14ac:dyDescent="0.25">
      <c r="A2916" s="122" t="s">
        <v>1994</v>
      </c>
      <c r="B2916" s="122">
        <v>1</v>
      </c>
      <c r="C2916" s="122" t="s">
        <v>2193</v>
      </c>
      <c r="D2916" s="122" t="s">
        <v>2125</v>
      </c>
      <c r="E2916" s="122">
        <v>53</v>
      </c>
      <c r="F2916" s="122">
        <v>0</v>
      </c>
      <c r="G2916" s="122">
        <v>0</v>
      </c>
      <c r="H2916" s="122">
        <v>0</v>
      </c>
      <c r="I2916" s="122">
        <v>0</v>
      </c>
      <c r="J2916" s="122">
        <v>0</v>
      </c>
      <c r="K2916" s="122">
        <v>0</v>
      </c>
      <c r="L2916" s="122">
        <v>0</v>
      </c>
      <c r="M2916" s="122">
        <v>0</v>
      </c>
      <c r="N2916" s="122">
        <v>0</v>
      </c>
      <c r="O2916" s="122">
        <v>0</v>
      </c>
      <c r="P2916" s="122">
        <v>0</v>
      </c>
      <c r="Q2916" s="122">
        <v>0</v>
      </c>
      <c r="R2916" s="122">
        <v>0</v>
      </c>
      <c r="S2916" s="122">
        <v>0</v>
      </c>
      <c r="T2916" s="122">
        <v>0</v>
      </c>
      <c r="U2916" s="122">
        <v>0</v>
      </c>
      <c r="V2916" s="122">
        <v>0</v>
      </c>
      <c r="W2916" s="122">
        <v>0</v>
      </c>
      <c r="X2916" s="122">
        <v>0</v>
      </c>
      <c r="Y2916" s="122">
        <v>0</v>
      </c>
      <c r="Z2916" s="122">
        <v>0</v>
      </c>
      <c r="AA2916" s="122">
        <v>0</v>
      </c>
      <c r="AB2916" s="122">
        <v>0</v>
      </c>
      <c r="AC2916" s="122">
        <v>0</v>
      </c>
      <c r="AD2916" s="122">
        <v>0</v>
      </c>
      <c r="AE2916" s="122">
        <v>0</v>
      </c>
      <c r="AF2916" s="122">
        <v>0</v>
      </c>
      <c r="AG2916" s="122">
        <v>0</v>
      </c>
      <c r="AH2916" s="122">
        <v>0</v>
      </c>
      <c r="AI2916" s="122">
        <v>0</v>
      </c>
      <c r="AJ2916" s="122">
        <v>0</v>
      </c>
      <c r="AK2916" s="122">
        <v>0</v>
      </c>
      <c r="AL2916" s="122">
        <v>0</v>
      </c>
    </row>
    <row r="2917" spans="1:38" hidden="1" x14ac:dyDescent="0.25">
      <c r="A2917" s="122" t="s">
        <v>1994</v>
      </c>
      <c r="B2917" s="122">
        <v>1</v>
      </c>
      <c r="C2917" s="122" t="s">
        <v>2193</v>
      </c>
      <c r="D2917" s="122" t="s">
        <v>2126</v>
      </c>
      <c r="E2917" s="122">
        <v>53</v>
      </c>
      <c r="F2917" s="122">
        <v>0</v>
      </c>
      <c r="G2917" s="122">
        <v>0</v>
      </c>
      <c r="H2917" s="122">
        <v>0</v>
      </c>
      <c r="I2917" s="122">
        <v>0</v>
      </c>
      <c r="J2917" s="122">
        <v>0</v>
      </c>
      <c r="K2917" s="122">
        <v>0</v>
      </c>
      <c r="L2917" s="122">
        <v>0</v>
      </c>
      <c r="M2917" s="122">
        <v>0</v>
      </c>
      <c r="N2917" s="122">
        <v>0</v>
      </c>
      <c r="O2917" s="122">
        <v>0</v>
      </c>
      <c r="P2917" s="122">
        <v>0</v>
      </c>
      <c r="Q2917" s="122">
        <v>0</v>
      </c>
      <c r="R2917" s="122">
        <v>0</v>
      </c>
      <c r="S2917" s="122">
        <v>0</v>
      </c>
      <c r="T2917" s="122">
        <v>0</v>
      </c>
      <c r="U2917" s="122">
        <v>0</v>
      </c>
      <c r="V2917" s="122">
        <v>0</v>
      </c>
      <c r="W2917" s="122">
        <v>0</v>
      </c>
      <c r="X2917" s="122">
        <v>0</v>
      </c>
      <c r="Y2917" s="122">
        <v>0</v>
      </c>
      <c r="Z2917" s="122">
        <v>0</v>
      </c>
      <c r="AA2917" s="122">
        <v>0</v>
      </c>
      <c r="AB2917" s="122">
        <v>0</v>
      </c>
      <c r="AC2917" s="122">
        <v>0</v>
      </c>
      <c r="AD2917" s="122">
        <v>0</v>
      </c>
      <c r="AE2917" s="122">
        <v>0</v>
      </c>
      <c r="AF2917" s="122">
        <v>0</v>
      </c>
      <c r="AG2917" s="122">
        <v>0</v>
      </c>
      <c r="AH2917" s="122">
        <v>0</v>
      </c>
      <c r="AI2917" s="122">
        <v>0</v>
      </c>
      <c r="AJ2917" s="122">
        <v>0</v>
      </c>
      <c r="AK2917" s="122">
        <v>0</v>
      </c>
      <c r="AL2917" s="122">
        <v>0</v>
      </c>
    </row>
    <row r="2918" spans="1:38" hidden="1" x14ac:dyDescent="0.25">
      <c r="A2918" s="122" t="s">
        <v>1995</v>
      </c>
      <c r="B2918" s="122">
        <v>1</v>
      </c>
      <c r="C2918" s="122" t="s">
        <v>2194</v>
      </c>
      <c r="D2918" s="122" t="s">
        <v>2078</v>
      </c>
      <c r="E2918" s="122">
        <v>54</v>
      </c>
      <c r="F2918" s="122">
        <v>0</v>
      </c>
      <c r="G2918" s="122">
        <v>0</v>
      </c>
      <c r="H2918" s="122">
        <v>0</v>
      </c>
      <c r="I2918" s="122">
        <v>0</v>
      </c>
      <c r="J2918" s="122">
        <v>0</v>
      </c>
      <c r="K2918" s="122">
        <v>0</v>
      </c>
      <c r="L2918" s="122">
        <v>0</v>
      </c>
      <c r="M2918" s="122">
        <v>0</v>
      </c>
      <c r="N2918" s="122">
        <v>0</v>
      </c>
      <c r="O2918" s="122">
        <v>0</v>
      </c>
      <c r="P2918" s="122">
        <v>0</v>
      </c>
      <c r="Q2918" s="122">
        <v>0</v>
      </c>
      <c r="R2918" s="122">
        <v>0</v>
      </c>
      <c r="S2918" s="122">
        <v>0</v>
      </c>
      <c r="T2918" s="122">
        <v>0</v>
      </c>
      <c r="U2918" s="122">
        <v>0</v>
      </c>
      <c r="V2918" s="122">
        <v>0</v>
      </c>
      <c r="W2918" s="122">
        <v>0</v>
      </c>
      <c r="X2918" s="122">
        <v>0</v>
      </c>
      <c r="Y2918" s="122">
        <v>0</v>
      </c>
      <c r="Z2918" s="122">
        <v>0</v>
      </c>
      <c r="AA2918" s="122">
        <v>0</v>
      </c>
      <c r="AB2918" s="122">
        <v>0</v>
      </c>
      <c r="AC2918" s="122">
        <v>0</v>
      </c>
      <c r="AD2918" s="122">
        <v>0</v>
      </c>
      <c r="AE2918" s="122">
        <v>0</v>
      </c>
      <c r="AF2918" s="122">
        <v>0</v>
      </c>
      <c r="AG2918" s="122">
        <v>0</v>
      </c>
      <c r="AH2918" s="122">
        <v>0</v>
      </c>
      <c r="AI2918" s="122">
        <v>0</v>
      </c>
      <c r="AJ2918" s="122">
        <v>0</v>
      </c>
      <c r="AK2918" s="122">
        <v>0</v>
      </c>
      <c r="AL2918" s="122">
        <v>0</v>
      </c>
    </row>
    <row r="2919" spans="1:38" hidden="1" x14ac:dyDescent="0.25">
      <c r="A2919" s="122" t="s">
        <v>1995</v>
      </c>
      <c r="B2919" s="122">
        <v>1</v>
      </c>
      <c r="C2919" s="122" t="s">
        <v>2194</v>
      </c>
      <c r="D2919" s="122" t="s">
        <v>2079</v>
      </c>
      <c r="E2919" s="122">
        <v>54</v>
      </c>
      <c r="F2919" s="122">
        <v>1.2956132952E-3</v>
      </c>
      <c r="G2919" s="122">
        <v>1.1192053124E-3</v>
      </c>
      <c r="H2919" s="122">
        <v>1.2120718568E-3</v>
      </c>
      <c r="I2919" s="122">
        <v>1.3194548107999999E-3</v>
      </c>
      <c r="J2919" s="122">
        <v>1.2860959159999999E-3</v>
      </c>
      <c r="K2919" s="122">
        <v>1.3126292144E-3</v>
      </c>
      <c r="L2919" s="122">
        <v>1.2302413984E-3</v>
      </c>
      <c r="M2919" s="122">
        <v>1.2015931256E-3</v>
      </c>
      <c r="N2919" s="122">
        <v>1.2836023228000001E-3</v>
      </c>
      <c r="O2919" s="122">
        <v>1.3660606035999999E-3</v>
      </c>
      <c r="P2919" s="122">
        <v>1.4289763936E-3</v>
      </c>
      <c r="Q2919" s="122">
        <v>1.3012005328000001E-3</v>
      </c>
      <c r="R2919" s="122">
        <v>1.6388489964000001E-3</v>
      </c>
      <c r="S2919" s="122">
        <v>1.5740291980000001E-3</v>
      </c>
      <c r="T2919" s="122">
        <v>1.2386877075999999E-3</v>
      </c>
      <c r="U2919" s="122">
        <v>1.3133652252000001E-3</v>
      </c>
      <c r="V2919" s="122">
        <v>1.0929261504000001E-3</v>
      </c>
      <c r="W2919" s="122">
        <v>1.0052500359999999E-3</v>
      </c>
      <c r="X2919" s="122">
        <v>9.5528295520000005E-4</v>
      </c>
      <c r="Y2919" s="122">
        <v>5.8795068360000002E-4</v>
      </c>
      <c r="Z2919" s="122">
        <v>0</v>
      </c>
      <c r="AA2919" s="122">
        <v>0</v>
      </c>
      <c r="AB2919" s="122">
        <v>0</v>
      </c>
      <c r="AC2919" s="122">
        <v>0</v>
      </c>
      <c r="AD2919" s="122">
        <v>0</v>
      </c>
      <c r="AE2919" s="122">
        <v>0</v>
      </c>
      <c r="AF2919" s="122">
        <v>0</v>
      </c>
      <c r="AG2919" s="122">
        <v>0</v>
      </c>
      <c r="AH2919" s="122">
        <v>0</v>
      </c>
      <c r="AI2919" s="122">
        <v>0</v>
      </c>
      <c r="AJ2919" s="122">
        <v>0</v>
      </c>
      <c r="AK2919" s="122">
        <v>0</v>
      </c>
      <c r="AL2919" s="122">
        <v>0</v>
      </c>
    </row>
    <row r="2920" spans="1:38" hidden="1" x14ac:dyDescent="0.25">
      <c r="A2920" s="122" t="s">
        <v>1995</v>
      </c>
      <c r="B2920" s="122">
        <v>1</v>
      </c>
      <c r="C2920" s="122" t="s">
        <v>2194</v>
      </c>
      <c r="D2920" s="122" t="s">
        <v>2080</v>
      </c>
      <c r="E2920" s="122">
        <v>54</v>
      </c>
      <c r="F2920" s="122">
        <v>2.5306779400000002E-4</v>
      </c>
      <c r="G2920" s="122">
        <v>2.186106132E-4</v>
      </c>
      <c r="H2920" s="122">
        <v>2.3674992600000001E-4</v>
      </c>
      <c r="I2920" s="122">
        <v>2.5772467560000002E-4</v>
      </c>
      <c r="J2920" s="122">
        <v>2.512087956E-4</v>
      </c>
      <c r="K2920" s="122">
        <v>2.5639145560000002E-4</v>
      </c>
      <c r="L2920" s="122">
        <v>2.4029892040000001E-4</v>
      </c>
      <c r="M2920" s="122">
        <v>2.3470315120000001E-4</v>
      </c>
      <c r="N2920" s="122">
        <v>2.5767633359999998E-4</v>
      </c>
      <c r="O2920" s="122">
        <v>2.8187429200000002E-4</v>
      </c>
      <c r="P2920" s="122">
        <v>3.0312092160000002E-4</v>
      </c>
      <c r="Q2920" s="122">
        <v>2.8379809919999998E-4</v>
      </c>
      <c r="R2920" s="122">
        <v>3.675808864E-4</v>
      </c>
      <c r="S2920" s="122">
        <v>4.0003483240000001E-4</v>
      </c>
      <c r="T2920" s="122">
        <v>3.5249804520000002E-4</v>
      </c>
      <c r="U2920" s="122">
        <v>4.1448357719999998E-4</v>
      </c>
      <c r="V2920" s="122">
        <v>3.7947469280000002E-4</v>
      </c>
      <c r="W2920" s="122">
        <v>3.8144640240000001E-4</v>
      </c>
      <c r="X2920" s="122">
        <v>3.6248618000000001E-4</v>
      </c>
      <c r="Y2920" s="122">
        <v>2.23100388E-4</v>
      </c>
      <c r="Z2920" s="122">
        <v>0</v>
      </c>
      <c r="AA2920" s="122">
        <v>0</v>
      </c>
      <c r="AB2920" s="122">
        <v>0</v>
      </c>
      <c r="AC2920" s="122">
        <v>0</v>
      </c>
      <c r="AD2920" s="122">
        <v>0</v>
      </c>
      <c r="AE2920" s="122">
        <v>0</v>
      </c>
      <c r="AF2920" s="122">
        <v>0</v>
      </c>
      <c r="AG2920" s="122">
        <v>0</v>
      </c>
      <c r="AH2920" s="122">
        <v>0</v>
      </c>
      <c r="AI2920" s="122">
        <v>0</v>
      </c>
      <c r="AJ2920" s="122">
        <v>0</v>
      </c>
      <c r="AK2920" s="122">
        <v>0</v>
      </c>
      <c r="AL2920" s="122">
        <v>0</v>
      </c>
    </row>
    <row r="2921" spans="1:38" hidden="1" x14ac:dyDescent="0.25">
      <c r="A2921" s="122" t="s">
        <v>1995</v>
      </c>
      <c r="B2921" s="122">
        <v>1</v>
      </c>
      <c r="C2921" s="122" t="s">
        <v>2194</v>
      </c>
      <c r="D2921" s="122" t="s">
        <v>2133</v>
      </c>
      <c r="E2921" s="122">
        <v>54</v>
      </c>
      <c r="F2921" s="122">
        <v>0</v>
      </c>
      <c r="G2921" s="122">
        <v>0</v>
      </c>
      <c r="H2921" s="122">
        <v>0</v>
      </c>
      <c r="I2921" s="122">
        <v>0</v>
      </c>
      <c r="J2921" s="122">
        <v>0</v>
      </c>
      <c r="K2921" s="122">
        <v>0</v>
      </c>
      <c r="L2921" s="122">
        <v>0</v>
      </c>
      <c r="M2921" s="122">
        <v>0</v>
      </c>
      <c r="N2921" s="122">
        <v>0</v>
      </c>
      <c r="O2921" s="122">
        <v>0</v>
      </c>
      <c r="P2921" s="122">
        <v>0</v>
      </c>
      <c r="Q2921" s="122">
        <v>0</v>
      </c>
      <c r="R2921" s="122">
        <v>0</v>
      </c>
      <c r="S2921" s="122">
        <v>0</v>
      </c>
      <c r="T2921" s="122">
        <v>0</v>
      </c>
      <c r="U2921" s="122">
        <v>0</v>
      </c>
      <c r="V2921" s="122">
        <v>0</v>
      </c>
      <c r="W2921" s="122">
        <v>0</v>
      </c>
      <c r="X2921" s="122">
        <v>0</v>
      </c>
      <c r="Y2921" s="122">
        <v>0</v>
      </c>
      <c r="Z2921" s="122">
        <v>0</v>
      </c>
      <c r="AA2921" s="122">
        <v>0</v>
      </c>
      <c r="AB2921" s="122">
        <v>0</v>
      </c>
      <c r="AC2921" s="122">
        <v>0</v>
      </c>
      <c r="AD2921" s="122">
        <v>0</v>
      </c>
      <c r="AE2921" s="122">
        <v>0</v>
      </c>
      <c r="AF2921" s="122">
        <v>0</v>
      </c>
      <c r="AG2921" s="122">
        <v>0</v>
      </c>
      <c r="AH2921" s="122">
        <v>0</v>
      </c>
      <c r="AI2921" s="122">
        <v>0</v>
      </c>
      <c r="AJ2921" s="122">
        <v>0</v>
      </c>
      <c r="AK2921" s="122">
        <v>0</v>
      </c>
      <c r="AL2921" s="122">
        <v>0</v>
      </c>
    </row>
    <row r="2922" spans="1:38" hidden="1" x14ac:dyDescent="0.25">
      <c r="A2922" s="122" t="s">
        <v>1995</v>
      </c>
      <c r="B2922" s="122">
        <v>1</v>
      </c>
      <c r="C2922" s="122" t="s">
        <v>2194</v>
      </c>
      <c r="D2922" s="122" t="s">
        <v>2081</v>
      </c>
      <c r="E2922" s="122">
        <v>54</v>
      </c>
      <c r="F2922" s="122">
        <v>6.4485469999999996E-5</v>
      </c>
      <c r="G2922" s="122">
        <v>5.5705263599999999E-5</v>
      </c>
      <c r="H2922" s="122">
        <v>6.0327433600000001E-5</v>
      </c>
      <c r="I2922" s="122">
        <v>6.5672112800000003E-5</v>
      </c>
      <c r="J2922" s="122">
        <v>6.4011768800000001E-5</v>
      </c>
      <c r="K2922" s="122">
        <v>6.5332388799999998E-5</v>
      </c>
      <c r="L2922" s="122">
        <v>6.1231769199999997E-5</v>
      </c>
      <c r="M2922" s="122">
        <v>5.9805883199999999E-5</v>
      </c>
      <c r="N2922" s="122">
        <v>4.7978540399999997E-5</v>
      </c>
      <c r="O2922" s="122">
        <v>3.8937740800000001E-5</v>
      </c>
      <c r="P2922" s="122">
        <v>3.8289193600000003E-5</v>
      </c>
      <c r="Q2922" s="122">
        <v>2.4849893600000001E-5</v>
      </c>
      <c r="R2922" s="122">
        <v>1.64257408E-5</v>
      </c>
      <c r="S2922" s="122">
        <v>1.8353523999999999E-5</v>
      </c>
      <c r="T2922" s="122">
        <v>1.7736300400000001E-5</v>
      </c>
      <c r="U2922" s="122">
        <v>1.7855622399999999E-5</v>
      </c>
      <c r="V2922" s="122">
        <v>1.78218152E-5</v>
      </c>
      <c r="W2922" s="122">
        <v>1.93051936E-5</v>
      </c>
      <c r="X2922" s="122">
        <v>1.8807782000000001E-5</v>
      </c>
      <c r="Y2922" s="122">
        <v>1.1967250399999999E-5</v>
      </c>
      <c r="Z2922" s="122">
        <v>0</v>
      </c>
      <c r="AA2922" s="122">
        <v>0</v>
      </c>
      <c r="AB2922" s="122">
        <v>0</v>
      </c>
      <c r="AC2922" s="122">
        <v>0</v>
      </c>
      <c r="AD2922" s="122">
        <v>0</v>
      </c>
      <c r="AE2922" s="122">
        <v>0</v>
      </c>
      <c r="AF2922" s="122">
        <v>0</v>
      </c>
      <c r="AG2922" s="122">
        <v>0</v>
      </c>
      <c r="AH2922" s="122">
        <v>0</v>
      </c>
      <c r="AI2922" s="122">
        <v>0</v>
      </c>
      <c r="AJ2922" s="122">
        <v>0</v>
      </c>
      <c r="AK2922" s="122">
        <v>0</v>
      </c>
      <c r="AL2922" s="122">
        <v>0</v>
      </c>
    </row>
    <row r="2923" spans="1:38" x14ac:dyDescent="0.25">
      <c r="A2923" s="122" t="s">
        <v>1995</v>
      </c>
      <c r="B2923" s="122">
        <v>1</v>
      </c>
      <c r="C2923" s="122" t="s">
        <v>2194</v>
      </c>
      <c r="D2923" s="122" t="s">
        <v>2082</v>
      </c>
      <c r="E2923" s="122">
        <v>54</v>
      </c>
      <c r="F2923" s="122">
        <v>8.3725829039999996E-4</v>
      </c>
      <c r="G2923" s="122">
        <v>7.2325896159999999E-4</v>
      </c>
      <c r="H2923" s="122">
        <v>7.8327168639999998E-4</v>
      </c>
      <c r="I2923" s="122">
        <v>8.5266528480000005E-4</v>
      </c>
      <c r="J2923" s="122">
        <v>8.3110791959999997E-4</v>
      </c>
      <c r="K2923" s="122">
        <v>8.4825441120000005E-4</v>
      </c>
      <c r="L2923" s="122">
        <v>7.9501330720000004E-4</v>
      </c>
      <c r="M2923" s="122">
        <v>7.765000656E-4</v>
      </c>
      <c r="N2923" s="122">
        <v>7.5114325720000003E-4</v>
      </c>
      <c r="O2923" s="122">
        <v>7.3812295200000001E-4</v>
      </c>
      <c r="P2923" s="122">
        <v>8.8589754399999996E-4</v>
      </c>
      <c r="Q2923" s="122">
        <v>7.1078862960000002E-4</v>
      </c>
      <c r="R2923" s="122">
        <v>5.9225104679999998E-4</v>
      </c>
      <c r="S2923" s="122">
        <v>5.3410784000000003E-4</v>
      </c>
      <c r="T2923" s="122">
        <v>4.3073268000000002E-4</v>
      </c>
      <c r="U2923" s="122">
        <v>3.705668708E-4</v>
      </c>
      <c r="V2923" s="122">
        <v>3.2172823200000002E-4</v>
      </c>
      <c r="W2923" s="122">
        <v>3.0733869040000002E-4</v>
      </c>
      <c r="X2923" s="122">
        <v>2.9941987319999998E-4</v>
      </c>
      <c r="Y2923" s="122">
        <v>1.9051863879999999E-4</v>
      </c>
      <c r="Z2923" s="122">
        <v>0</v>
      </c>
      <c r="AA2923" s="122">
        <v>0</v>
      </c>
      <c r="AB2923" s="122">
        <v>0</v>
      </c>
      <c r="AC2923" s="122">
        <v>0</v>
      </c>
      <c r="AD2923" s="122">
        <v>0</v>
      </c>
      <c r="AE2923" s="122">
        <v>0</v>
      </c>
      <c r="AF2923" s="122">
        <v>0</v>
      </c>
      <c r="AG2923" s="122">
        <v>0</v>
      </c>
      <c r="AH2923" s="122">
        <v>0</v>
      </c>
      <c r="AI2923" s="122">
        <v>0</v>
      </c>
      <c r="AJ2923" s="122">
        <v>2.6010605600000001E-5</v>
      </c>
      <c r="AK2923" s="122">
        <v>0</v>
      </c>
      <c r="AL2923" s="122">
        <v>0</v>
      </c>
    </row>
    <row r="2924" spans="1:38" hidden="1" x14ac:dyDescent="0.25">
      <c r="A2924" s="122" t="s">
        <v>1995</v>
      </c>
      <c r="B2924" s="122">
        <v>1</v>
      </c>
      <c r="C2924" s="122" t="s">
        <v>2194</v>
      </c>
      <c r="D2924" s="122" t="s">
        <v>474</v>
      </c>
      <c r="E2924" s="122">
        <v>54</v>
      </c>
      <c r="F2924" s="122">
        <v>2.8601719999999999E-5</v>
      </c>
      <c r="G2924" s="122">
        <v>2.4707367999999999E-5</v>
      </c>
      <c r="H2924" s="122">
        <v>2.6757474800000001E-5</v>
      </c>
      <c r="I2924" s="122">
        <v>2.91280388E-5</v>
      </c>
      <c r="J2924" s="122">
        <v>2.83916136E-5</v>
      </c>
      <c r="K2924" s="122">
        <v>2.8977359599999999E-5</v>
      </c>
      <c r="L2924" s="122">
        <v>2.71585804E-5</v>
      </c>
      <c r="M2924" s="122">
        <v>2.6526147199999998E-5</v>
      </c>
      <c r="N2924" s="122">
        <v>2.5093963999999999E-5</v>
      </c>
      <c r="O2924" s="122">
        <v>2.4188466400000001E-5</v>
      </c>
      <c r="P2924" s="122">
        <v>2.8547092000000001E-5</v>
      </c>
      <c r="Q2924" s="122">
        <v>2.2567893599999998E-5</v>
      </c>
      <c r="R2924" s="122">
        <v>1.85589544E-5</v>
      </c>
      <c r="S2924" s="122">
        <v>1.73246556E-5</v>
      </c>
      <c r="T2924" s="122">
        <v>1.44587296E-5</v>
      </c>
      <c r="U2924" s="122">
        <v>1.2870160799999999E-5</v>
      </c>
      <c r="V2924" s="122">
        <v>1.1558973999999999E-5</v>
      </c>
      <c r="W2924" s="122">
        <v>1.14205476E-5</v>
      </c>
      <c r="X2924" s="122">
        <v>1.11262872E-5</v>
      </c>
      <c r="Y2924" s="122">
        <v>7.0795732000000001E-6</v>
      </c>
      <c r="Z2924" s="122">
        <v>0</v>
      </c>
      <c r="AA2924" s="122">
        <v>0</v>
      </c>
      <c r="AB2924" s="122">
        <v>0</v>
      </c>
      <c r="AC2924" s="122">
        <v>0</v>
      </c>
      <c r="AD2924" s="122">
        <v>0</v>
      </c>
      <c r="AE2924" s="122">
        <v>0</v>
      </c>
      <c r="AF2924" s="122">
        <v>0</v>
      </c>
      <c r="AG2924" s="122">
        <v>0</v>
      </c>
      <c r="AH2924" s="122">
        <v>0</v>
      </c>
      <c r="AI2924" s="122">
        <v>0</v>
      </c>
      <c r="AJ2924" s="122">
        <v>0</v>
      </c>
      <c r="AK2924" s="122">
        <v>0</v>
      </c>
      <c r="AL2924" s="122">
        <v>0</v>
      </c>
    </row>
    <row r="2925" spans="1:38" hidden="1" x14ac:dyDescent="0.25">
      <c r="A2925" s="122" t="s">
        <v>1995</v>
      </c>
      <c r="B2925" s="122">
        <v>1</v>
      </c>
      <c r="C2925" s="122" t="s">
        <v>2194</v>
      </c>
      <c r="D2925" s="122" t="s">
        <v>2083</v>
      </c>
      <c r="E2925" s="122">
        <v>54</v>
      </c>
      <c r="F2925" s="122">
        <v>3.1364817680000002E-4</v>
      </c>
      <c r="G2925" s="122">
        <v>2.709425012E-4</v>
      </c>
      <c r="H2925" s="122">
        <v>2.9342407359999998E-4</v>
      </c>
      <c r="I2925" s="122">
        <v>3.1941984480000001E-4</v>
      </c>
      <c r="J2925" s="122">
        <v>3.1134416600000001E-4</v>
      </c>
      <c r="K2925" s="122">
        <v>3.1776747240000003E-4</v>
      </c>
      <c r="L2925" s="122">
        <v>2.9782264119999999E-4</v>
      </c>
      <c r="M2925" s="122">
        <v>2.9088733239999998E-4</v>
      </c>
      <c r="N2925" s="122">
        <v>2.6534157719999997E-4</v>
      </c>
      <c r="O2925" s="122">
        <v>2.3676044559999999E-4</v>
      </c>
      <c r="P2925" s="122">
        <v>2.5252025400000002E-4</v>
      </c>
      <c r="Q2925" s="122">
        <v>2.3087045239999999E-4</v>
      </c>
      <c r="R2925" s="122">
        <v>2.421419252E-4</v>
      </c>
      <c r="S2925" s="122">
        <v>1.969027088E-4</v>
      </c>
      <c r="T2925" s="122">
        <v>2.130307452E-4</v>
      </c>
      <c r="U2925" s="122">
        <v>1.957980024E-4</v>
      </c>
      <c r="V2925" s="122">
        <v>1.552373732E-4</v>
      </c>
      <c r="W2925" s="122">
        <v>1.4472911320000001E-4</v>
      </c>
      <c r="X2925" s="122">
        <v>1.401523844E-4</v>
      </c>
      <c r="Y2925" s="122">
        <v>7.4494641200000005E-5</v>
      </c>
      <c r="Z2925" s="122">
        <v>0</v>
      </c>
      <c r="AA2925" s="122">
        <v>0</v>
      </c>
      <c r="AB2925" s="122">
        <v>0</v>
      </c>
      <c r="AC2925" s="122">
        <v>0</v>
      </c>
      <c r="AD2925" s="122">
        <v>0</v>
      </c>
      <c r="AE2925" s="122">
        <v>0</v>
      </c>
      <c r="AF2925" s="122">
        <v>0</v>
      </c>
      <c r="AG2925" s="122">
        <v>0</v>
      </c>
      <c r="AH2925" s="122">
        <v>0</v>
      </c>
      <c r="AI2925" s="122">
        <v>0</v>
      </c>
      <c r="AJ2925" s="122">
        <v>0</v>
      </c>
      <c r="AK2925" s="122">
        <v>0</v>
      </c>
      <c r="AL2925" s="122">
        <v>0</v>
      </c>
    </row>
    <row r="2926" spans="1:38" hidden="1" x14ac:dyDescent="0.25">
      <c r="A2926" s="122" t="s">
        <v>1995</v>
      </c>
      <c r="B2926" s="122">
        <v>1</v>
      </c>
      <c r="C2926" s="122" t="s">
        <v>2194</v>
      </c>
      <c r="D2926" s="122" t="s">
        <v>2084</v>
      </c>
      <c r="E2926" s="122">
        <v>54</v>
      </c>
      <c r="F2926" s="122">
        <v>0</v>
      </c>
      <c r="G2926" s="122">
        <v>0</v>
      </c>
      <c r="H2926" s="122">
        <v>0</v>
      </c>
      <c r="I2926" s="122">
        <v>0</v>
      </c>
      <c r="J2926" s="122">
        <v>0</v>
      </c>
      <c r="K2926" s="122">
        <v>0</v>
      </c>
      <c r="L2926" s="122">
        <v>0</v>
      </c>
      <c r="M2926" s="122">
        <v>0</v>
      </c>
      <c r="N2926" s="122">
        <v>0</v>
      </c>
      <c r="O2926" s="122">
        <v>0</v>
      </c>
      <c r="P2926" s="122">
        <v>0</v>
      </c>
      <c r="Q2926" s="122">
        <v>0</v>
      </c>
      <c r="R2926" s="122">
        <v>0</v>
      </c>
      <c r="S2926" s="122">
        <v>0</v>
      </c>
      <c r="T2926" s="122">
        <v>0</v>
      </c>
      <c r="U2926" s="122">
        <v>0</v>
      </c>
      <c r="V2926" s="122">
        <v>0</v>
      </c>
      <c r="W2926" s="122">
        <v>0</v>
      </c>
      <c r="X2926" s="122">
        <v>0</v>
      </c>
      <c r="Y2926" s="122">
        <v>0</v>
      </c>
      <c r="Z2926" s="122">
        <v>0</v>
      </c>
      <c r="AA2926" s="122">
        <v>0</v>
      </c>
      <c r="AB2926" s="122">
        <v>0</v>
      </c>
      <c r="AC2926" s="122">
        <v>0</v>
      </c>
      <c r="AD2926" s="122">
        <v>0</v>
      </c>
      <c r="AE2926" s="122">
        <v>0</v>
      </c>
      <c r="AF2926" s="122">
        <v>0</v>
      </c>
      <c r="AG2926" s="122">
        <v>0</v>
      </c>
      <c r="AH2926" s="122">
        <v>0</v>
      </c>
      <c r="AI2926" s="122">
        <v>0</v>
      </c>
      <c r="AJ2926" s="122">
        <v>0</v>
      </c>
      <c r="AK2926" s="122">
        <v>0</v>
      </c>
      <c r="AL2926" s="122">
        <v>0</v>
      </c>
    </row>
    <row r="2927" spans="1:38" hidden="1" x14ac:dyDescent="0.25">
      <c r="A2927" s="122" t="s">
        <v>1995</v>
      </c>
      <c r="B2927" s="122">
        <v>1</v>
      </c>
      <c r="C2927" s="122" t="s">
        <v>2194</v>
      </c>
      <c r="D2927" s="122" t="s">
        <v>2085</v>
      </c>
      <c r="E2927" s="122">
        <v>54</v>
      </c>
      <c r="F2927" s="122">
        <v>0</v>
      </c>
      <c r="G2927" s="122">
        <v>0</v>
      </c>
      <c r="H2927" s="122">
        <v>0</v>
      </c>
      <c r="I2927" s="122">
        <v>0</v>
      </c>
      <c r="J2927" s="122">
        <v>0</v>
      </c>
      <c r="K2927" s="122">
        <v>0</v>
      </c>
      <c r="L2927" s="122">
        <v>0</v>
      </c>
      <c r="M2927" s="122">
        <v>0</v>
      </c>
      <c r="N2927" s="122">
        <v>0</v>
      </c>
      <c r="O2927" s="122">
        <v>0</v>
      </c>
      <c r="P2927" s="122">
        <v>0</v>
      </c>
      <c r="Q2927" s="122">
        <v>0</v>
      </c>
      <c r="R2927" s="122">
        <v>0</v>
      </c>
      <c r="S2927" s="122">
        <v>0</v>
      </c>
      <c r="T2927" s="122">
        <v>0</v>
      </c>
      <c r="U2927" s="122">
        <v>0</v>
      </c>
      <c r="V2927" s="122">
        <v>0</v>
      </c>
      <c r="W2927" s="122">
        <v>0</v>
      </c>
      <c r="X2927" s="122">
        <v>0</v>
      </c>
      <c r="Y2927" s="122">
        <v>0</v>
      </c>
      <c r="Z2927" s="122">
        <v>0</v>
      </c>
      <c r="AA2927" s="122">
        <v>0</v>
      </c>
      <c r="AB2927" s="122">
        <v>0</v>
      </c>
      <c r="AC2927" s="122">
        <v>0</v>
      </c>
      <c r="AD2927" s="122">
        <v>0</v>
      </c>
      <c r="AE2927" s="122">
        <v>0</v>
      </c>
      <c r="AF2927" s="122">
        <v>0</v>
      </c>
      <c r="AG2927" s="122">
        <v>0</v>
      </c>
      <c r="AH2927" s="122">
        <v>0</v>
      </c>
      <c r="AI2927" s="122">
        <v>0</v>
      </c>
      <c r="AJ2927" s="122">
        <v>0</v>
      </c>
      <c r="AK2927" s="122">
        <v>0</v>
      </c>
      <c r="AL2927" s="122">
        <v>0</v>
      </c>
    </row>
    <row r="2928" spans="1:38" hidden="1" x14ac:dyDescent="0.25">
      <c r="A2928" s="122" t="s">
        <v>1995</v>
      </c>
      <c r="B2928" s="122">
        <v>1</v>
      </c>
      <c r="C2928" s="122" t="s">
        <v>2194</v>
      </c>
      <c r="D2928" s="122" t="s">
        <v>2086</v>
      </c>
      <c r="E2928" s="122">
        <v>54</v>
      </c>
      <c r="F2928" s="122">
        <v>2.296280728E-4</v>
      </c>
      <c r="G2928" s="122">
        <v>1.9836239640000001E-4</v>
      </c>
      <c r="H2928" s="122">
        <v>2.1482160279999999E-4</v>
      </c>
      <c r="I2928" s="122">
        <v>2.3385362560000001E-4</v>
      </c>
      <c r="J2928" s="122">
        <v>2.2794126039999999E-4</v>
      </c>
      <c r="K2928" s="122">
        <v>2.3264388840000001E-4</v>
      </c>
      <c r="L2928" s="122">
        <v>2.1804188279999999E-4</v>
      </c>
      <c r="M2928" s="122">
        <v>2.129644048E-4</v>
      </c>
      <c r="N2928" s="122">
        <v>2.1676728359999999E-4</v>
      </c>
      <c r="O2928" s="122">
        <v>2.261105028E-4</v>
      </c>
      <c r="P2928" s="122">
        <v>2.552308528E-4</v>
      </c>
      <c r="Q2928" s="122">
        <v>2.8911003520000001E-4</v>
      </c>
      <c r="R2928" s="122">
        <v>3.3086842040000003E-4</v>
      </c>
      <c r="S2928" s="122">
        <v>3.075794148E-4</v>
      </c>
      <c r="T2928" s="122">
        <v>2.138941336E-4</v>
      </c>
      <c r="U2928" s="122">
        <v>1.795264016E-4</v>
      </c>
      <c r="V2928" s="122">
        <v>1.32149976E-4</v>
      </c>
      <c r="W2928" s="122">
        <v>1.171611336E-4</v>
      </c>
      <c r="X2928" s="122">
        <v>1.012432652E-4</v>
      </c>
      <c r="Y2928" s="122">
        <v>6.0568054400000001E-5</v>
      </c>
      <c r="Z2928" s="122">
        <v>0</v>
      </c>
      <c r="AA2928" s="122">
        <v>0</v>
      </c>
      <c r="AB2928" s="122">
        <v>0</v>
      </c>
      <c r="AC2928" s="122">
        <v>0</v>
      </c>
      <c r="AD2928" s="122">
        <v>0</v>
      </c>
      <c r="AE2928" s="122">
        <v>0</v>
      </c>
      <c r="AF2928" s="122">
        <v>0</v>
      </c>
      <c r="AG2928" s="122">
        <v>0</v>
      </c>
      <c r="AH2928" s="122">
        <v>0</v>
      </c>
      <c r="AI2928" s="122">
        <v>0</v>
      </c>
      <c r="AJ2928" s="122">
        <v>0</v>
      </c>
      <c r="AK2928" s="122">
        <v>0</v>
      </c>
      <c r="AL2928" s="122">
        <v>0</v>
      </c>
    </row>
    <row r="2929" spans="1:38" hidden="1" x14ac:dyDescent="0.25">
      <c r="A2929" s="122" t="s">
        <v>1995</v>
      </c>
      <c r="B2929" s="122">
        <v>1</v>
      </c>
      <c r="C2929" s="122" t="s">
        <v>2194</v>
      </c>
      <c r="D2929" s="122" t="s">
        <v>2087</v>
      </c>
      <c r="E2929" s="122">
        <v>54</v>
      </c>
      <c r="F2929" s="122">
        <v>2.1020116879999999E-4</v>
      </c>
      <c r="G2929" s="122">
        <v>1.8158061879999999E-4</v>
      </c>
      <c r="H2929" s="122">
        <v>1.9664734879999999E-4</v>
      </c>
      <c r="I2929" s="122">
        <v>2.140692316E-4</v>
      </c>
      <c r="J2929" s="122">
        <v>2.0865706119999999E-4</v>
      </c>
      <c r="K2929" s="122">
        <v>2.1296184279999999E-4</v>
      </c>
      <c r="L2929" s="122">
        <v>1.9959518599999999E-4</v>
      </c>
      <c r="M2929" s="122">
        <v>1.9494727280000001E-4</v>
      </c>
      <c r="N2929" s="122">
        <v>2.09793822E-4</v>
      </c>
      <c r="O2929" s="122">
        <v>2.323269088E-4</v>
      </c>
      <c r="P2929" s="122">
        <v>2.7973160880000002E-4</v>
      </c>
      <c r="Q2929" s="122">
        <v>3.3983615959999998E-4</v>
      </c>
      <c r="R2929" s="122">
        <v>4.1978487879999998E-4</v>
      </c>
      <c r="S2929" s="122">
        <v>4.4299564120000001E-4</v>
      </c>
      <c r="T2929" s="122">
        <v>3.5036779120000002E-4</v>
      </c>
      <c r="U2929" s="122">
        <v>3.3546276120000003E-4</v>
      </c>
      <c r="V2929" s="122">
        <v>2.8290861760000001E-4</v>
      </c>
      <c r="W2929" s="122">
        <v>2.8904885240000001E-4</v>
      </c>
      <c r="X2929" s="122">
        <v>2.4977779120000001E-4</v>
      </c>
      <c r="Y2929" s="122">
        <v>1.4942776520000001E-4</v>
      </c>
      <c r="Z2929" s="122">
        <v>0</v>
      </c>
      <c r="AA2929" s="122">
        <v>0</v>
      </c>
      <c r="AB2929" s="122">
        <v>0</v>
      </c>
      <c r="AC2929" s="122">
        <v>0</v>
      </c>
      <c r="AD2929" s="122">
        <v>0</v>
      </c>
      <c r="AE2929" s="122">
        <v>0</v>
      </c>
      <c r="AF2929" s="122">
        <v>0</v>
      </c>
      <c r="AG2929" s="122">
        <v>0</v>
      </c>
      <c r="AH2929" s="122">
        <v>0</v>
      </c>
      <c r="AI2929" s="122">
        <v>0</v>
      </c>
      <c r="AJ2929" s="122">
        <v>0</v>
      </c>
      <c r="AK2929" s="122">
        <v>0</v>
      </c>
      <c r="AL2929" s="122">
        <v>0</v>
      </c>
    </row>
    <row r="2930" spans="1:38" hidden="1" x14ac:dyDescent="0.25">
      <c r="A2930" s="122" t="s">
        <v>1995</v>
      </c>
      <c r="B2930" s="122">
        <v>1</v>
      </c>
      <c r="C2930" s="122" t="s">
        <v>2194</v>
      </c>
      <c r="D2930" s="122" t="s">
        <v>2134</v>
      </c>
      <c r="E2930" s="122">
        <v>54</v>
      </c>
      <c r="F2930" s="122">
        <v>0</v>
      </c>
      <c r="G2930" s="122">
        <v>0</v>
      </c>
      <c r="H2930" s="122">
        <v>0</v>
      </c>
      <c r="I2930" s="122">
        <v>0</v>
      </c>
      <c r="J2930" s="122">
        <v>0</v>
      </c>
      <c r="K2930" s="122">
        <v>0</v>
      </c>
      <c r="L2930" s="122">
        <v>0</v>
      </c>
      <c r="M2930" s="122">
        <v>0</v>
      </c>
      <c r="N2930" s="122">
        <v>0</v>
      </c>
      <c r="O2930" s="122">
        <v>0</v>
      </c>
      <c r="P2930" s="122">
        <v>0</v>
      </c>
      <c r="Q2930" s="122">
        <v>0</v>
      </c>
      <c r="R2930" s="122">
        <v>0</v>
      </c>
      <c r="S2930" s="122">
        <v>0</v>
      </c>
      <c r="T2930" s="122">
        <v>0</v>
      </c>
      <c r="U2930" s="122">
        <v>0</v>
      </c>
      <c r="V2930" s="122">
        <v>0</v>
      </c>
      <c r="W2930" s="122">
        <v>0</v>
      </c>
      <c r="X2930" s="122">
        <v>0</v>
      </c>
      <c r="Y2930" s="122">
        <v>0</v>
      </c>
      <c r="Z2930" s="122">
        <v>0</v>
      </c>
      <c r="AA2930" s="122">
        <v>0</v>
      </c>
      <c r="AB2930" s="122">
        <v>0</v>
      </c>
      <c r="AC2930" s="122">
        <v>0</v>
      </c>
      <c r="AD2930" s="122">
        <v>0</v>
      </c>
      <c r="AE2930" s="122">
        <v>0</v>
      </c>
      <c r="AF2930" s="122">
        <v>0</v>
      </c>
      <c r="AG2930" s="122">
        <v>0</v>
      </c>
      <c r="AH2930" s="122">
        <v>0</v>
      </c>
      <c r="AI2930" s="122">
        <v>0</v>
      </c>
      <c r="AJ2930" s="122">
        <v>0</v>
      </c>
      <c r="AK2930" s="122">
        <v>0</v>
      </c>
      <c r="AL2930" s="122">
        <v>0</v>
      </c>
    </row>
    <row r="2931" spans="1:38" hidden="1" x14ac:dyDescent="0.25">
      <c r="A2931" s="122" t="s">
        <v>1995</v>
      </c>
      <c r="B2931" s="122">
        <v>1</v>
      </c>
      <c r="C2931" s="122" t="s">
        <v>2194</v>
      </c>
      <c r="D2931" s="122" t="s">
        <v>2088</v>
      </c>
      <c r="E2931" s="122">
        <v>54</v>
      </c>
      <c r="F2931" s="122">
        <v>0</v>
      </c>
      <c r="G2931" s="122">
        <v>0</v>
      </c>
      <c r="H2931" s="122">
        <v>0</v>
      </c>
      <c r="I2931" s="122">
        <v>0</v>
      </c>
      <c r="J2931" s="122">
        <v>0</v>
      </c>
      <c r="K2931" s="122">
        <v>0</v>
      </c>
      <c r="L2931" s="122">
        <v>0</v>
      </c>
      <c r="M2931" s="122">
        <v>0</v>
      </c>
      <c r="N2931" s="122">
        <v>0</v>
      </c>
      <c r="O2931" s="122">
        <v>0</v>
      </c>
      <c r="P2931" s="122">
        <v>0</v>
      </c>
      <c r="Q2931" s="122">
        <v>0</v>
      </c>
      <c r="R2931" s="122">
        <v>0</v>
      </c>
      <c r="S2931" s="122">
        <v>0</v>
      </c>
      <c r="T2931" s="122">
        <v>0</v>
      </c>
      <c r="U2931" s="122">
        <v>0</v>
      </c>
      <c r="V2931" s="122">
        <v>0</v>
      </c>
      <c r="W2931" s="122">
        <v>0</v>
      </c>
      <c r="X2931" s="122">
        <v>0</v>
      </c>
      <c r="Y2931" s="122">
        <v>0</v>
      </c>
      <c r="Z2931" s="122">
        <v>0</v>
      </c>
      <c r="AA2931" s="122">
        <v>0</v>
      </c>
      <c r="AB2931" s="122">
        <v>0</v>
      </c>
      <c r="AC2931" s="122">
        <v>0</v>
      </c>
      <c r="AD2931" s="122">
        <v>0</v>
      </c>
      <c r="AE2931" s="122">
        <v>0</v>
      </c>
      <c r="AF2931" s="122">
        <v>0</v>
      </c>
      <c r="AG2931" s="122">
        <v>0</v>
      </c>
      <c r="AH2931" s="122">
        <v>0</v>
      </c>
      <c r="AI2931" s="122">
        <v>0</v>
      </c>
      <c r="AJ2931" s="122">
        <v>0</v>
      </c>
      <c r="AK2931" s="122">
        <v>0</v>
      </c>
      <c r="AL2931" s="122">
        <v>0</v>
      </c>
    </row>
    <row r="2932" spans="1:38" hidden="1" x14ac:dyDescent="0.25">
      <c r="A2932" s="122" t="s">
        <v>1995</v>
      </c>
      <c r="B2932" s="122">
        <v>1</v>
      </c>
      <c r="C2932" s="122" t="s">
        <v>2194</v>
      </c>
      <c r="D2932" s="122" t="s">
        <v>2089</v>
      </c>
      <c r="E2932" s="122">
        <v>54</v>
      </c>
      <c r="F2932" s="122">
        <v>9.4005318400000002E-5</v>
      </c>
      <c r="G2932" s="122">
        <v>8.1205751199999997E-5</v>
      </c>
      <c r="H2932" s="122">
        <v>8.7943833600000003E-5</v>
      </c>
      <c r="I2932" s="122">
        <v>9.5735177999999998E-5</v>
      </c>
      <c r="J2932" s="122">
        <v>9.33147712E-5</v>
      </c>
      <c r="K2932" s="122">
        <v>9.5239936399999994E-5</v>
      </c>
      <c r="L2932" s="122">
        <v>8.9262154799999994E-5</v>
      </c>
      <c r="M2932" s="122">
        <v>8.7183532799999997E-5</v>
      </c>
      <c r="N2932" s="122">
        <v>7.7282184000000006E-5</v>
      </c>
      <c r="O2932" s="122">
        <v>6.5953428799999994E-5</v>
      </c>
      <c r="P2932" s="122">
        <v>4.8021475600000002E-5</v>
      </c>
      <c r="Q2932" s="122">
        <v>2.38937244E-5</v>
      </c>
      <c r="R2932" s="122">
        <v>1.1275852E-5</v>
      </c>
      <c r="S2932" s="122">
        <v>3.2687018000000003E-5</v>
      </c>
      <c r="T2932" s="122">
        <v>4.4078064800000002E-5</v>
      </c>
      <c r="U2932" s="122">
        <v>5.5721461600000001E-5</v>
      </c>
      <c r="V2932" s="122">
        <v>6.1144493200000001E-5</v>
      </c>
      <c r="W2932" s="122">
        <v>7.2002853999999995E-5</v>
      </c>
      <c r="X2932" s="122">
        <v>6.3522731999999995E-5</v>
      </c>
      <c r="Y2932" s="122">
        <v>3.6187124400000003E-5</v>
      </c>
      <c r="Z2932" s="122">
        <v>0</v>
      </c>
      <c r="AA2932" s="122">
        <v>0</v>
      </c>
      <c r="AB2932" s="122">
        <v>0</v>
      </c>
      <c r="AC2932" s="122">
        <v>0</v>
      </c>
      <c r="AD2932" s="122">
        <v>0</v>
      </c>
      <c r="AE2932" s="122">
        <v>0</v>
      </c>
      <c r="AF2932" s="122">
        <v>0</v>
      </c>
      <c r="AG2932" s="122">
        <v>0</v>
      </c>
      <c r="AH2932" s="122">
        <v>0</v>
      </c>
      <c r="AI2932" s="122">
        <v>0</v>
      </c>
      <c r="AJ2932" s="122">
        <v>0</v>
      </c>
      <c r="AK2932" s="122">
        <v>0</v>
      </c>
      <c r="AL2932" s="122">
        <v>0</v>
      </c>
    </row>
    <row r="2933" spans="1:38" hidden="1" x14ac:dyDescent="0.25">
      <c r="A2933" s="122" t="s">
        <v>1995</v>
      </c>
      <c r="B2933" s="122">
        <v>1</v>
      </c>
      <c r="C2933" s="122" t="s">
        <v>2194</v>
      </c>
      <c r="D2933" s="122" t="s">
        <v>2090</v>
      </c>
      <c r="E2933" s="122">
        <v>54</v>
      </c>
      <c r="F2933" s="122">
        <v>0</v>
      </c>
      <c r="G2933" s="122">
        <v>0</v>
      </c>
      <c r="H2933" s="122">
        <v>0</v>
      </c>
      <c r="I2933" s="122">
        <v>0</v>
      </c>
      <c r="J2933" s="122">
        <v>0</v>
      </c>
      <c r="K2933" s="122">
        <v>0</v>
      </c>
      <c r="L2933" s="122">
        <v>0</v>
      </c>
      <c r="M2933" s="122">
        <v>0</v>
      </c>
      <c r="N2933" s="122">
        <v>0</v>
      </c>
      <c r="O2933" s="122">
        <v>0</v>
      </c>
      <c r="P2933" s="122">
        <v>0</v>
      </c>
      <c r="Q2933" s="122">
        <v>0</v>
      </c>
      <c r="R2933" s="122">
        <v>0</v>
      </c>
      <c r="S2933" s="122">
        <v>0</v>
      </c>
      <c r="T2933" s="122">
        <v>0</v>
      </c>
      <c r="U2933" s="122">
        <v>0</v>
      </c>
      <c r="V2933" s="122">
        <v>0</v>
      </c>
      <c r="W2933" s="122">
        <v>0</v>
      </c>
      <c r="X2933" s="122">
        <v>0</v>
      </c>
      <c r="Y2933" s="122">
        <v>0</v>
      </c>
      <c r="Z2933" s="122">
        <v>0</v>
      </c>
      <c r="AA2933" s="122">
        <v>0</v>
      </c>
      <c r="AB2933" s="122">
        <v>0</v>
      </c>
      <c r="AC2933" s="122">
        <v>0</v>
      </c>
      <c r="AD2933" s="122">
        <v>0</v>
      </c>
      <c r="AE2933" s="122">
        <v>0</v>
      </c>
      <c r="AF2933" s="122">
        <v>0</v>
      </c>
      <c r="AG2933" s="122">
        <v>0</v>
      </c>
      <c r="AH2933" s="122">
        <v>0</v>
      </c>
      <c r="AI2933" s="122">
        <v>0</v>
      </c>
      <c r="AJ2933" s="122">
        <v>0</v>
      </c>
      <c r="AK2933" s="122">
        <v>0</v>
      </c>
      <c r="AL2933" s="122">
        <v>0</v>
      </c>
    </row>
    <row r="2934" spans="1:38" hidden="1" x14ac:dyDescent="0.25">
      <c r="A2934" s="122" t="s">
        <v>1995</v>
      </c>
      <c r="B2934" s="122">
        <v>1</v>
      </c>
      <c r="C2934" s="122" t="s">
        <v>2194</v>
      </c>
      <c r="D2934" s="122" t="s">
        <v>2091</v>
      </c>
      <c r="E2934" s="122">
        <v>54</v>
      </c>
      <c r="F2934" s="122">
        <v>1.7444980476E-3</v>
      </c>
      <c r="G2934" s="122">
        <v>1.5069708612E-3</v>
      </c>
      <c r="H2934" s="122">
        <v>1.6320124212E-3</v>
      </c>
      <c r="I2934" s="122">
        <v>1.7765998152E-3</v>
      </c>
      <c r="J2934" s="122">
        <v>1.7316832315999999E-3</v>
      </c>
      <c r="K2934" s="122">
        <v>1.7674093919999999E-3</v>
      </c>
      <c r="L2934" s="122">
        <v>1.6564770740000001E-3</v>
      </c>
      <c r="M2934" s="122">
        <v>1.6179031764E-3</v>
      </c>
      <c r="N2934" s="122">
        <v>1.4254848188000001E-3</v>
      </c>
      <c r="O2934" s="122">
        <v>1.3744393992E-3</v>
      </c>
      <c r="P2934" s="122">
        <v>1.2174178800000001E-3</v>
      </c>
      <c r="Q2934" s="122">
        <v>9.3415710919999998E-4</v>
      </c>
      <c r="R2934" s="122">
        <v>1.1371486727999999E-3</v>
      </c>
      <c r="S2934" s="122">
        <v>1.2068385196E-3</v>
      </c>
      <c r="T2934" s="122">
        <v>6.2116871319999999E-4</v>
      </c>
      <c r="U2934" s="122">
        <v>7.0155854719999996E-4</v>
      </c>
      <c r="V2934" s="122">
        <v>5.5692453040000005E-4</v>
      </c>
      <c r="W2934" s="122">
        <v>5.2457599039999997E-4</v>
      </c>
      <c r="X2934" s="122">
        <v>4.8979837760000004E-4</v>
      </c>
      <c r="Y2934" s="122">
        <v>2.346654744E-4</v>
      </c>
      <c r="Z2934" s="122">
        <v>0</v>
      </c>
      <c r="AA2934" s="122">
        <v>0</v>
      </c>
      <c r="AB2934" s="122">
        <v>0</v>
      </c>
      <c r="AC2934" s="122">
        <v>0</v>
      </c>
      <c r="AD2934" s="122">
        <v>0</v>
      </c>
      <c r="AE2934" s="122">
        <v>0</v>
      </c>
      <c r="AF2934" s="122">
        <v>0</v>
      </c>
      <c r="AG2934" s="122">
        <v>0</v>
      </c>
      <c r="AH2934" s="122">
        <v>0</v>
      </c>
      <c r="AI2934" s="122">
        <v>0</v>
      </c>
      <c r="AJ2934" s="122">
        <v>0</v>
      </c>
      <c r="AK2934" s="122">
        <v>0</v>
      </c>
      <c r="AL2934" s="122">
        <v>0</v>
      </c>
    </row>
    <row r="2935" spans="1:38" hidden="1" x14ac:dyDescent="0.25">
      <c r="A2935" s="122" t="s">
        <v>1995</v>
      </c>
      <c r="B2935" s="122">
        <v>1</v>
      </c>
      <c r="C2935" s="122" t="s">
        <v>2194</v>
      </c>
      <c r="D2935" s="122" t="s">
        <v>2092</v>
      </c>
      <c r="E2935" s="122">
        <v>54</v>
      </c>
      <c r="F2935" s="122">
        <v>5.5626155675999999E-3</v>
      </c>
      <c r="G2935" s="122">
        <v>4.8052215204000001E-3</v>
      </c>
      <c r="H2935" s="122">
        <v>5.2039368612000004E-3</v>
      </c>
      <c r="I2935" s="122">
        <v>5.6649772704E-3</v>
      </c>
      <c r="J2935" s="122">
        <v>5.5217534372000001E-3</v>
      </c>
      <c r="K2935" s="122">
        <v>5.6356721064000003E-3</v>
      </c>
      <c r="L2935" s="122">
        <v>5.2819463843999997E-3</v>
      </c>
      <c r="M2935" s="122">
        <v>5.1589472423999999E-3</v>
      </c>
      <c r="N2935" s="122">
        <v>4.5935059072000003E-3</v>
      </c>
      <c r="O2935" s="122">
        <v>5.0850689875999999E-3</v>
      </c>
      <c r="P2935" s="122">
        <v>4.7524661239999998E-3</v>
      </c>
      <c r="Q2935" s="122">
        <v>4.1733818783999998E-3</v>
      </c>
      <c r="R2935" s="122">
        <v>3.4474611808000002E-3</v>
      </c>
      <c r="S2935" s="122">
        <v>3.7665189939999999E-3</v>
      </c>
      <c r="T2935" s="122">
        <v>3.8463973211999999E-3</v>
      </c>
      <c r="U2935" s="122">
        <v>3.8005570372E-3</v>
      </c>
      <c r="V2935" s="122">
        <v>3.3243253259999999E-3</v>
      </c>
      <c r="W2935" s="122">
        <v>3.1998021747999999E-3</v>
      </c>
      <c r="X2935" s="122">
        <v>3.1761597923999998E-3</v>
      </c>
      <c r="Y2935" s="122">
        <v>2.0527933747999999E-3</v>
      </c>
      <c r="Z2935" s="122">
        <v>3.6280574260000001E-3</v>
      </c>
      <c r="AA2935" s="122">
        <v>3.8286367699999998E-3</v>
      </c>
      <c r="AB2935" s="122">
        <v>4.0770015104000003E-3</v>
      </c>
      <c r="AC2935" s="122">
        <v>3.8920999124000002E-3</v>
      </c>
      <c r="AD2935" s="122">
        <v>3.8373696508E-3</v>
      </c>
      <c r="AE2935" s="122">
        <v>3.9729501112E-3</v>
      </c>
      <c r="AF2935" s="122">
        <v>2.8649077044E-3</v>
      </c>
      <c r="AG2935" s="122">
        <v>2.2179902584000002E-3</v>
      </c>
      <c r="AH2935" s="122">
        <v>2.2400078652000002E-3</v>
      </c>
      <c r="AI2935" s="122">
        <v>2.1659543108000002E-3</v>
      </c>
      <c r="AJ2935" s="122">
        <v>1.0902923724E-3</v>
      </c>
      <c r="AK2935" s="122">
        <v>7.3835634320000001E-4</v>
      </c>
      <c r="AL2935" s="122">
        <v>0</v>
      </c>
    </row>
    <row r="2936" spans="1:38" hidden="1" x14ac:dyDescent="0.25">
      <c r="A2936" s="122" t="s">
        <v>1995</v>
      </c>
      <c r="B2936" s="122">
        <v>1</v>
      </c>
      <c r="C2936" s="122" t="s">
        <v>2194</v>
      </c>
      <c r="D2936" s="122" t="s">
        <v>2093</v>
      </c>
      <c r="E2936" s="122">
        <v>54</v>
      </c>
      <c r="F2936" s="122">
        <v>0</v>
      </c>
      <c r="G2936" s="122">
        <v>0</v>
      </c>
      <c r="H2936" s="122">
        <v>0</v>
      </c>
      <c r="I2936" s="122">
        <v>0</v>
      </c>
      <c r="J2936" s="122">
        <v>0</v>
      </c>
      <c r="K2936" s="122">
        <v>0</v>
      </c>
      <c r="L2936" s="122">
        <v>0</v>
      </c>
      <c r="M2936" s="122">
        <v>0</v>
      </c>
      <c r="N2936" s="122">
        <v>0</v>
      </c>
      <c r="O2936" s="122">
        <v>0</v>
      </c>
      <c r="P2936" s="122">
        <v>0</v>
      </c>
      <c r="Q2936" s="122">
        <v>0</v>
      </c>
      <c r="R2936" s="122">
        <v>0</v>
      </c>
      <c r="S2936" s="122">
        <v>0</v>
      </c>
      <c r="T2936" s="122">
        <v>0</v>
      </c>
      <c r="U2936" s="122">
        <v>0</v>
      </c>
      <c r="V2936" s="122">
        <v>0</v>
      </c>
      <c r="W2936" s="122">
        <v>0</v>
      </c>
      <c r="X2936" s="122">
        <v>0</v>
      </c>
      <c r="Y2936" s="122">
        <v>0</v>
      </c>
      <c r="Z2936" s="122">
        <v>0</v>
      </c>
      <c r="AA2936" s="122">
        <v>0</v>
      </c>
      <c r="AB2936" s="122">
        <v>0</v>
      </c>
      <c r="AC2936" s="122">
        <v>0</v>
      </c>
      <c r="AD2936" s="122">
        <v>0</v>
      </c>
      <c r="AE2936" s="122">
        <v>0</v>
      </c>
      <c r="AF2936" s="122">
        <v>0</v>
      </c>
      <c r="AG2936" s="122">
        <v>0</v>
      </c>
      <c r="AH2936" s="122">
        <v>0</v>
      </c>
      <c r="AI2936" s="122">
        <v>0</v>
      </c>
      <c r="AJ2936" s="122">
        <v>0</v>
      </c>
      <c r="AK2936" s="122">
        <v>0</v>
      </c>
      <c r="AL2936" s="122">
        <v>0</v>
      </c>
    </row>
    <row r="2937" spans="1:38" hidden="1" x14ac:dyDescent="0.25">
      <c r="A2937" s="122" t="s">
        <v>1995</v>
      </c>
      <c r="B2937" s="122">
        <v>1</v>
      </c>
      <c r="C2937" s="122" t="s">
        <v>2194</v>
      </c>
      <c r="D2937" s="122" t="s">
        <v>2094</v>
      </c>
      <c r="E2937" s="122">
        <v>54</v>
      </c>
      <c r="F2937" s="122">
        <v>7.1357868960000002E-4</v>
      </c>
      <c r="G2937" s="122">
        <v>6.1641931400000004E-4</v>
      </c>
      <c r="H2937" s="122">
        <v>6.6756697559999995E-4</v>
      </c>
      <c r="I2937" s="122">
        <v>7.2670976560000003E-4</v>
      </c>
      <c r="J2937" s="122">
        <v>7.0833684879999996E-4</v>
      </c>
      <c r="K2937" s="122">
        <v>7.2295046599999996E-4</v>
      </c>
      <c r="L2937" s="122">
        <v>6.7757412520000001E-4</v>
      </c>
      <c r="M2937" s="122">
        <v>6.6179565479999999E-4</v>
      </c>
      <c r="N2937" s="122">
        <v>6.0513984720000002E-4</v>
      </c>
      <c r="O2937" s="122">
        <v>5.32083552E-4</v>
      </c>
      <c r="P2937" s="122">
        <v>4.3558699520000001E-4</v>
      </c>
      <c r="Q2937" s="122">
        <v>2.8270641000000002E-4</v>
      </c>
      <c r="R2937" s="122">
        <v>2.076038216E-4</v>
      </c>
      <c r="S2937" s="122">
        <v>2.4201702E-4</v>
      </c>
      <c r="T2937" s="122">
        <v>2.246419952E-4</v>
      </c>
      <c r="U2937" s="122">
        <v>2.7513295600000001E-4</v>
      </c>
      <c r="V2937" s="122">
        <v>2.6030065040000001E-4</v>
      </c>
      <c r="W2937" s="122">
        <v>2.6881967280000001E-4</v>
      </c>
      <c r="X2937" s="122">
        <v>2.5545768920000003E-4</v>
      </c>
      <c r="Y2937" s="122">
        <v>1.572272604E-4</v>
      </c>
      <c r="Z2937" s="122">
        <v>0</v>
      </c>
      <c r="AA2937" s="122">
        <v>0</v>
      </c>
      <c r="AB2937" s="122">
        <v>0</v>
      </c>
      <c r="AC2937" s="122">
        <v>0</v>
      </c>
      <c r="AD2937" s="122">
        <v>0</v>
      </c>
      <c r="AE2937" s="122">
        <v>0</v>
      </c>
      <c r="AF2937" s="122">
        <v>0</v>
      </c>
      <c r="AG2937" s="122">
        <v>0</v>
      </c>
      <c r="AH2937" s="122">
        <v>0</v>
      </c>
      <c r="AI2937" s="122">
        <v>0</v>
      </c>
      <c r="AJ2937" s="122">
        <v>0</v>
      </c>
      <c r="AK2937" s="122">
        <v>0</v>
      </c>
      <c r="AL2937" s="122">
        <v>0</v>
      </c>
    </row>
    <row r="2938" spans="1:38" hidden="1" x14ac:dyDescent="0.25">
      <c r="A2938" s="122" t="s">
        <v>1995</v>
      </c>
      <c r="B2938" s="122">
        <v>1</v>
      </c>
      <c r="C2938" s="122" t="s">
        <v>2194</v>
      </c>
      <c r="D2938" s="122" t="s">
        <v>2095</v>
      </c>
      <c r="E2938" s="122">
        <v>54</v>
      </c>
      <c r="F2938" s="122">
        <v>6.1158776000000002E-5</v>
      </c>
      <c r="G2938" s="122">
        <v>5.2831525600000002E-5</v>
      </c>
      <c r="H2938" s="122">
        <v>5.7215242000000002E-5</v>
      </c>
      <c r="I2938" s="122">
        <v>6.2284202400000001E-5</v>
      </c>
      <c r="J2938" s="122">
        <v>6.0709510399999999E-5</v>
      </c>
      <c r="K2938" s="122">
        <v>6.1962003600000005E-5</v>
      </c>
      <c r="L2938" s="122">
        <v>5.8072926800000002E-5</v>
      </c>
      <c r="M2938" s="122">
        <v>5.6720599600000001E-5</v>
      </c>
      <c r="N2938" s="122">
        <v>7.2963637600000005E-5</v>
      </c>
      <c r="O2938" s="122">
        <v>9.4186397200000005E-5</v>
      </c>
      <c r="P2938" s="122">
        <v>1.2974556E-4</v>
      </c>
      <c r="Q2938" s="122">
        <v>1.777530356E-4</v>
      </c>
      <c r="R2938" s="122">
        <v>2.4478595120000003E-4</v>
      </c>
      <c r="S2938" s="122">
        <v>1.949849972E-4</v>
      </c>
      <c r="T2938" s="122">
        <v>1.0947797560000001E-4</v>
      </c>
      <c r="U2938" s="122">
        <v>6.6334296000000002E-5</v>
      </c>
      <c r="V2938" s="122">
        <v>2.66202608E-5</v>
      </c>
      <c r="W2938" s="122">
        <v>0</v>
      </c>
      <c r="X2938" s="122">
        <v>0</v>
      </c>
      <c r="Y2938" s="122">
        <v>0</v>
      </c>
      <c r="Z2938" s="122">
        <v>0</v>
      </c>
      <c r="AA2938" s="122">
        <v>0</v>
      </c>
      <c r="AB2938" s="122">
        <v>0</v>
      </c>
      <c r="AC2938" s="122">
        <v>0</v>
      </c>
      <c r="AD2938" s="122">
        <v>0</v>
      </c>
      <c r="AE2938" s="122">
        <v>0</v>
      </c>
      <c r="AF2938" s="122">
        <v>0</v>
      </c>
      <c r="AG2938" s="122">
        <v>0</v>
      </c>
      <c r="AH2938" s="122">
        <v>0</v>
      </c>
      <c r="AI2938" s="122">
        <v>0</v>
      </c>
      <c r="AJ2938" s="122">
        <v>0</v>
      </c>
      <c r="AK2938" s="122">
        <v>0</v>
      </c>
      <c r="AL2938" s="122">
        <v>0</v>
      </c>
    </row>
    <row r="2939" spans="1:38" hidden="1" x14ac:dyDescent="0.25">
      <c r="A2939" s="122" t="s">
        <v>1995</v>
      </c>
      <c r="B2939" s="122">
        <v>1</v>
      </c>
      <c r="C2939" s="122" t="s">
        <v>2194</v>
      </c>
      <c r="D2939" s="122" t="s">
        <v>2096</v>
      </c>
      <c r="E2939" s="122">
        <v>54</v>
      </c>
      <c r="F2939" s="122">
        <v>0</v>
      </c>
      <c r="G2939" s="122">
        <v>0</v>
      </c>
      <c r="H2939" s="122">
        <v>0</v>
      </c>
      <c r="I2939" s="122">
        <v>0</v>
      </c>
      <c r="J2939" s="122">
        <v>0</v>
      </c>
      <c r="K2939" s="122">
        <v>0</v>
      </c>
      <c r="L2939" s="122">
        <v>0</v>
      </c>
      <c r="M2939" s="122">
        <v>0</v>
      </c>
      <c r="N2939" s="122">
        <v>0</v>
      </c>
      <c r="O2939" s="122">
        <v>0</v>
      </c>
      <c r="P2939" s="122">
        <v>0</v>
      </c>
      <c r="Q2939" s="122">
        <v>0</v>
      </c>
      <c r="R2939" s="122">
        <v>0</v>
      </c>
      <c r="S2939" s="122">
        <v>0</v>
      </c>
      <c r="T2939" s="122">
        <v>0</v>
      </c>
      <c r="U2939" s="122">
        <v>0</v>
      </c>
      <c r="V2939" s="122">
        <v>0</v>
      </c>
      <c r="W2939" s="122">
        <v>0</v>
      </c>
      <c r="X2939" s="122">
        <v>0</v>
      </c>
      <c r="Y2939" s="122">
        <v>0</v>
      </c>
      <c r="Z2939" s="122">
        <v>0</v>
      </c>
      <c r="AA2939" s="122">
        <v>0</v>
      </c>
      <c r="AB2939" s="122">
        <v>0</v>
      </c>
      <c r="AC2939" s="122">
        <v>0</v>
      </c>
      <c r="AD2939" s="122">
        <v>0</v>
      </c>
      <c r="AE2939" s="122">
        <v>0</v>
      </c>
      <c r="AF2939" s="122">
        <v>0</v>
      </c>
      <c r="AG2939" s="122">
        <v>0</v>
      </c>
      <c r="AH2939" s="122">
        <v>0</v>
      </c>
      <c r="AI2939" s="122">
        <v>0</v>
      </c>
      <c r="AJ2939" s="122">
        <v>0</v>
      </c>
      <c r="AK2939" s="122">
        <v>0</v>
      </c>
      <c r="AL2939" s="122">
        <v>0</v>
      </c>
    </row>
    <row r="2940" spans="1:38" hidden="1" x14ac:dyDescent="0.25">
      <c r="A2940" s="122" t="s">
        <v>1995</v>
      </c>
      <c r="B2940" s="122">
        <v>1</v>
      </c>
      <c r="C2940" s="122" t="s">
        <v>2194</v>
      </c>
      <c r="D2940" s="122" t="s">
        <v>2097</v>
      </c>
      <c r="E2940" s="122">
        <v>54</v>
      </c>
      <c r="F2940" s="122">
        <v>4.2015830919999998E-4</v>
      </c>
      <c r="G2940" s="122">
        <v>3.6295043679999999E-4</v>
      </c>
      <c r="H2940" s="122">
        <v>3.9306640519999998E-4</v>
      </c>
      <c r="I2940" s="122">
        <v>4.2788994359999998E-4</v>
      </c>
      <c r="J2940" s="122">
        <v>4.1707188879999999E-4</v>
      </c>
      <c r="K2940" s="122">
        <v>4.2567645119999999E-4</v>
      </c>
      <c r="L2940" s="122">
        <v>3.9895866079999999E-4</v>
      </c>
      <c r="M2940" s="122">
        <v>3.8966822719999999E-4</v>
      </c>
      <c r="N2940" s="122">
        <v>3.5544752600000001E-4</v>
      </c>
      <c r="O2940" s="122">
        <v>3.1716067599999999E-4</v>
      </c>
      <c r="P2940" s="122">
        <v>3.3827227559999999E-4</v>
      </c>
      <c r="Q2940" s="122">
        <v>3.0927053360000001E-4</v>
      </c>
      <c r="R2940" s="122">
        <v>3.2436962319999998E-4</v>
      </c>
      <c r="S2940" s="122">
        <v>2.6376786239999997E-4</v>
      </c>
      <c r="T2940" s="122">
        <v>2.8537273519999999E-4</v>
      </c>
      <c r="U2940" s="122">
        <v>2.6228801200000001E-4</v>
      </c>
      <c r="V2940" s="122">
        <v>2.0795361440000001E-4</v>
      </c>
      <c r="W2940" s="122">
        <v>1.938769112E-4</v>
      </c>
      <c r="X2940" s="122">
        <v>1.8774599480000001E-4</v>
      </c>
      <c r="Y2940" s="122">
        <v>9.9791885200000005E-5</v>
      </c>
      <c r="Z2940" s="122">
        <v>0</v>
      </c>
      <c r="AA2940" s="122">
        <v>1.0204282227999999E-3</v>
      </c>
      <c r="AB2940" s="122">
        <v>0</v>
      </c>
      <c r="AC2940" s="122">
        <v>0</v>
      </c>
      <c r="AD2940" s="122">
        <v>0</v>
      </c>
      <c r="AE2940" s="122">
        <v>0</v>
      </c>
      <c r="AF2940" s="122">
        <v>0</v>
      </c>
      <c r="AG2940" s="122">
        <v>0</v>
      </c>
      <c r="AH2940" s="122">
        <v>0</v>
      </c>
      <c r="AI2940" s="122">
        <v>0</v>
      </c>
      <c r="AJ2940" s="122">
        <v>0</v>
      </c>
      <c r="AK2940" s="122">
        <v>0</v>
      </c>
      <c r="AL2940" s="122">
        <v>0</v>
      </c>
    </row>
    <row r="2941" spans="1:38" hidden="1" x14ac:dyDescent="0.25">
      <c r="A2941" s="122" t="s">
        <v>1995</v>
      </c>
      <c r="B2941" s="122">
        <v>1</v>
      </c>
      <c r="C2941" s="122" t="s">
        <v>2194</v>
      </c>
      <c r="D2941" s="122" t="s">
        <v>2098</v>
      </c>
      <c r="E2941" s="122">
        <v>54</v>
      </c>
      <c r="F2941" s="122">
        <v>0</v>
      </c>
      <c r="G2941" s="122">
        <v>0</v>
      </c>
      <c r="H2941" s="122">
        <v>0</v>
      </c>
      <c r="I2941" s="122">
        <v>0</v>
      </c>
      <c r="J2941" s="122">
        <v>0</v>
      </c>
      <c r="K2941" s="122">
        <v>0</v>
      </c>
      <c r="L2941" s="122">
        <v>0</v>
      </c>
      <c r="M2941" s="122">
        <v>0</v>
      </c>
      <c r="N2941" s="122">
        <v>0</v>
      </c>
      <c r="O2941" s="122">
        <v>0</v>
      </c>
      <c r="P2941" s="122">
        <v>0</v>
      </c>
      <c r="Q2941" s="122">
        <v>0</v>
      </c>
      <c r="R2941" s="122">
        <v>0</v>
      </c>
      <c r="S2941" s="122">
        <v>0</v>
      </c>
      <c r="T2941" s="122">
        <v>0</v>
      </c>
      <c r="U2941" s="122">
        <v>0</v>
      </c>
      <c r="V2941" s="122">
        <v>0</v>
      </c>
      <c r="W2941" s="122">
        <v>0</v>
      </c>
      <c r="X2941" s="122">
        <v>0</v>
      </c>
      <c r="Y2941" s="122">
        <v>0</v>
      </c>
      <c r="Z2941" s="122">
        <v>0</v>
      </c>
      <c r="AA2941" s="122">
        <v>0</v>
      </c>
      <c r="AB2941" s="122">
        <v>0</v>
      </c>
      <c r="AC2941" s="122">
        <v>0</v>
      </c>
      <c r="AD2941" s="122">
        <v>0</v>
      </c>
      <c r="AE2941" s="122">
        <v>0</v>
      </c>
      <c r="AF2941" s="122">
        <v>0</v>
      </c>
      <c r="AG2941" s="122">
        <v>0</v>
      </c>
      <c r="AH2941" s="122">
        <v>0</v>
      </c>
      <c r="AI2941" s="122">
        <v>0</v>
      </c>
      <c r="AJ2941" s="122">
        <v>0</v>
      </c>
      <c r="AK2941" s="122">
        <v>0</v>
      </c>
      <c r="AL2941" s="122">
        <v>0</v>
      </c>
    </row>
    <row r="2942" spans="1:38" hidden="1" x14ac:dyDescent="0.25">
      <c r="A2942" s="122" t="s">
        <v>1995</v>
      </c>
      <c r="B2942" s="122">
        <v>1</v>
      </c>
      <c r="C2942" s="122" t="s">
        <v>2194</v>
      </c>
      <c r="D2942" s="122" t="s">
        <v>2099</v>
      </c>
      <c r="E2942" s="122">
        <v>54</v>
      </c>
      <c r="F2942" s="122">
        <v>1.6094059575999999E-3</v>
      </c>
      <c r="G2942" s="122">
        <v>1.3902726236000001E-3</v>
      </c>
      <c r="H2942" s="122">
        <v>1.5056310976E-3</v>
      </c>
      <c r="I2942" s="122">
        <v>1.6390217956E-3</v>
      </c>
      <c r="J2942" s="122">
        <v>1.5975835036000001E-3</v>
      </c>
      <c r="K2942" s="122">
        <v>1.6305430680000001E-3</v>
      </c>
      <c r="L2942" s="122">
        <v>1.528201234E-3</v>
      </c>
      <c r="M2942" s="122">
        <v>1.4926144576E-3</v>
      </c>
      <c r="N2942" s="122">
        <v>1.3708207744000001E-3</v>
      </c>
      <c r="O2942" s="122">
        <v>1.3020900507999999E-3</v>
      </c>
      <c r="P2942" s="122">
        <v>1.318514484E-3</v>
      </c>
      <c r="Q2942" s="122">
        <v>1.2131840616E-3</v>
      </c>
      <c r="R2942" s="122">
        <v>1.1822968696000001E-3</v>
      </c>
      <c r="S2942" s="122">
        <v>1.1266962420000001E-3</v>
      </c>
      <c r="T2942" s="122">
        <v>9.0729816239999998E-4</v>
      </c>
      <c r="U2942" s="122">
        <v>1.0252129384E-3</v>
      </c>
      <c r="V2942" s="122">
        <v>8.4361783240000001E-4</v>
      </c>
      <c r="W2942" s="122">
        <v>7.2604089320000003E-4</v>
      </c>
      <c r="X2942" s="122">
        <v>6.4816816679999999E-4</v>
      </c>
      <c r="Y2942" s="122">
        <v>3.18609942E-4</v>
      </c>
      <c r="Z2942" s="122">
        <v>2.4684144659999998E-3</v>
      </c>
      <c r="AA2942" s="122">
        <v>2.4928601319999999E-3</v>
      </c>
      <c r="AB2942" s="122">
        <v>2.2751515583999998E-3</v>
      </c>
      <c r="AC2942" s="122">
        <v>2.138926048E-3</v>
      </c>
      <c r="AD2942" s="122">
        <v>2.0603486120000002E-3</v>
      </c>
      <c r="AE2942" s="122">
        <v>2.2248418444E-3</v>
      </c>
      <c r="AF2942" s="122">
        <v>2.0960188928E-3</v>
      </c>
      <c r="AG2942" s="122">
        <v>1.4798448363999999E-3</v>
      </c>
      <c r="AH2942" s="122">
        <v>1.5063044416E-3</v>
      </c>
      <c r="AI2942" s="122">
        <v>1.4565067608E-3</v>
      </c>
      <c r="AJ2942" s="122">
        <v>1.2012894432000001E-3</v>
      </c>
      <c r="AK2942" s="122">
        <v>1.3644525439999999E-3</v>
      </c>
      <c r="AL2942" s="122">
        <v>0</v>
      </c>
    </row>
    <row r="2943" spans="1:38" hidden="1" x14ac:dyDescent="0.25">
      <c r="A2943" s="122" t="s">
        <v>1995</v>
      </c>
      <c r="B2943" s="122">
        <v>1</v>
      </c>
      <c r="C2943" s="122" t="s">
        <v>2194</v>
      </c>
      <c r="D2943" s="122" t="s">
        <v>2100</v>
      </c>
      <c r="E2943" s="122">
        <v>54</v>
      </c>
      <c r="F2943" s="122">
        <v>5.06459268E-5</v>
      </c>
      <c r="G2943" s="122">
        <v>4.3750084000000003E-5</v>
      </c>
      <c r="H2943" s="122">
        <v>4.7380267199999997E-5</v>
      </c>
      <c r="I2943" s="122">
        <v>5.1577901199999999E-5</v>
      </c>
      <c r="J2943" s="122">
        <v>5.0273890799999999E-5</v>
      </c>
      <c r="K2943" s="122">
        <v>5.1311086399999999E-5</v>
      </c>
      <c r="L2943" s="122">
        <v>4.8090520799999997E-5</v>
      </c>
      <c r="M2943" s="122">
        <v>4.6970649599999997E-5</v>
      </c>
      <c r="N2943" s="122">
        <v>4.8745356800000002E-5</v>
      </c>
      <c r="O2943" s="122">
        <v>5.0848347199999997E-5</v>
      </c>
      <c r="P2943" s="122">
        <v>4.8543549599999997E-5</v>
      </c>
      <c r="Q2943" s="122">
        <v>3.62058312E-5</v>
      </c>
      <c r="R2943" s="122">
        <v>3.6750926799999998E-5</v>
      </c>
      <c r="S2943" s="122">
        <v>3.8112905600000002E-5</v>
      </c>
      <c r="T2943" s="122">
        <v>3.2318669599999998E-5</v>
      </c>
      <c r="U2943" s="122">
        <v>3.0437456000000001E-5</v>
      </c>
      <c r="V2943" s="122">
        <v>2.70245808E-5</v>
      </c>
      <c r="W2943" s="122">
        <v>2.7035859200000001E-5</v>
      </c>
      <c r="X2943" s="122">
        <v>2.3851716000000001E-5</v>
      </c>
      <c r="Y2943" s="122">
        <v>1.35876552E-5</v>
      </c>
      <c r="Z2943" s="122">
        <v>3.8418646616E-3</v>
      </c>
      <c r="AA2943" s="122">
        <v>3.9569080935999996E-3</v>
      </c>
      <c r="AB2943" s="122">
        <v>4.6537153600000004E-3</v>
      </c>
      <c r="AC2943" s="122">
        <v>4.5611089272000003E-3</v>
      </c>
      <c r="AD2943" s="122">
        <v>4.5721059663999999E-3</v>
      </c>
      <c r="AE2943" s="122">
        <v>3.3876682728E-3</v>
      </c>
      <c r="AF2943" s="122">
        <v>2.9994251223999999E-3</v>
      </c>
      <c r="AG2943" s="122">
        <v>3.4293118384E-3</v>
      </c>
      <c r="AH2943" s="122">
        <v>3.8970757784000001E-3</v>
      </c>
      <c r="AI2943" s="122">
        <v>3.7682403724000001E-3</v>
      </c>
      <c r="AJ2943" s="122">
        <v>3.4599474728000002E-3</v>
      </c>
      <c r="AK2943" s="122">
        <v>3.5474366676000002E-3</v>
      </c>
      <c r="AL2943" s="122">
        <v>0</v>
      </c>
    </row>
    <row r="2944" spans="1:38" hidden="1" x14ac:dyDescent="0.25">
      <c r="A2944" s="122" t="s">
        <v>1995</v>
      </c>
      <c r="B2944" s="122">
        <v>1</v>
      </c>
      <c r="C2944" s="122" t="s">
        <v>2194</v>
      </c>
      <c r="D2944" s="122" t="s">
        <v>2101</v>
      </c>
      <c r="E2944" s="122">
        <v>54</v>
      </c>
      <c r="F2944" s="122">
        <v>7.7093357600000002E-5</v>
      </c>
      <c r="G2944" s="122">
        <v>6.6596487999999999E-5</v>
      </c>
      <c r="H2944" s="122">
        <v>7.2122360799999996E-5</v>
      </c>
      <c r="I2944" s="122">
        <v>7.8512008399999998E-5</v>
      </c>
      <c r="J2944" s="122">
        <v>7.6527040799999997E-5</v>
      </c>
      <c r="K2944" s="122">
        <v>7.8105862799999996E-5</v>
      </c>
      <c r="L2944" s="122">
        <v>7.3203508E-5</v>
      </c>
      <c r="M2944" s="122">
        <v>7.1498840000000003E-5</v>
      </c>
      <c r="N2944" s="122">
        <v>8.0570168000000002E-5</v>
      </c>
      <c r="O2944" s="122">
        <v>9.1124412400000004E-5</v>
      </c>
      <c r="P2944" s="122">
        <v>9.4207260000000006E-5</v>
      </c>
      <c r="Q2944" s="122">
        <v>7.6019244000000006E-5</v>
      </c>
      <c r="R2944" s="122">
        <v>8.3428458399999994E-5</v>
      </c>
      <c r="S2944" s="122">
        <v>7.0933872800000005E-5</v>
      </c>
      <c r="T2944" s="122">
        <v>4.8003186000000003E-5</v>
      </c>
      <c r="U2944" s="122">
        <v>3.4659486399999997E-5</v>
      </c>
      <c r="V2944" s="122">
        <v>2.2108147600000001E-5</v>
      </c>
      <c r="W2944" s="122">
        <v>1.4074550000000001E-5</v>
      </c>
      <c r="X2944" s="122">
        <v>1.2416922E-5</v>
      </c>
      <c r="Y2944" s="122">
        <v>7.0735727999999999E-6</v>
      </c>
      <c r="Z2944" s="122">
        <v>0</v>
      </c>
      <c r="AA2944" s="122">
        <v>0</v>
      </c>
      <c r="AB2944" s="122">
        <v>0</v>
      </c>
      <c r="AC2944" s="122">
        <v>0</v>
      </c>
      <c r="AD2944" s="122">
        <v>0</v>
      </c>
      <c r="AE2944" s="122">
        <v>0</v>
      </c>
      <c r="AF2944" s="122">
        <v>0</v>
      </c>
      <c r="AG2944" s="122">
        <v>0</v>
      </c>
      <c r="AH2944" s="122">
        <v>0</v>
      </c>
      <c r="AI2944" s="122">
        <v>0</v>
      </c>
      <c r="AJ2944" s="122">
        <v>0</v>
      </c>
      <c r="AK2944" s="122">
        <v>0</v>
      </c>
      <c r="AL2944" s="122">
        <v>0</v>
      </c>
    </row>
    <row r="2945" spans="1:38" hidden="1" x14ac:dyDescent="0.25">
      <c r="A2945" s="122" t="s">
        <v>1995</v>
      </c>
      <c r="B2945" s="122">
        <v>1</v>
      </c>
      <c r="C2945" s="122" t="s">
        <v>2194</v>
      </c>
      <c r="D2945" s="122" t="s">
        <v>2135</v>
      </c>
      <c r="E2945" s="122">
        <v>54</v>
      </c>
      <c r="F2945" s="122">
        <v>0</v>
      </c>
      <c r="G2945" s="122">
        <v>0</v>
      </c>
      <c r="H2945" s="122">
        <v>0</v>
      </c>
      <c r="I2945" s="122">
        <v>0</v>
      </c>
      <c r="J2945" s="122">
        <v>0</v>
      </c>
      <c r="K2945" s="122">
        <v>0</v>
      </c>
      <c r="L2945" s="122">
        <v>0</v>
      </c>
      <c r="M2945" s="122">
        <v>0</v>
      </c>
      <c r="N2945" s="122">
        <v>0</v>
      </c>
      <c r="O2945" s="122">
        <v>0</v>
      </c>
      <c r="P2945" s="122">
        <v>0</v>
      </c>
      <c r="Q2945" s="122">
        <v>0</v>
      </c>
      <c r="R2945" s="122">
        <v>0</v>
      </c>
      <c r="S2945" s="122">
        <v>0</v>
      </c>
      <c r="T2945" s="122">
        <v>0</v>
      </c>
      <c r="U2945" s="122">
        <v>0</v>
      </c>
      <c r="V2945" s="122">
        <v>0</v>
      </c>
      <c r="W2945" s="122">
        <v>0</v>
      </c>
      <c r="X2945" s="122">
        <v>0</v>
      </c>
      <c r="Y2945" s="122">
        <v>0</v>
      </c>
      <c r="Z2945" s="122">
        <v>0</v>
      </c>
      <c r="AA2945" s="122">
        <v>0</v>
      </c>
      <c r="AB2945" s="122">
        <v>0</v>
      </c>
      <c r="AC2945" s="122">
        <v>0</v>
      </c>
      <c r="AD2945" s="122">
        <v>0</v>
      </c>
      <c r="AE2945" s="122">
        <v>0</v>
      </c>
      <c r="AF2945" s="122">
        <v>0</v>
      </c>
      <c r="AG2945" s="122">
        <v>0</v>
      </c>
      <c r="AH2945" s="122">
        <v>0</v>
      </c>
      <c r="AI2945" s="122">
        <v>0</v>
      </c>
      <c r="AJ2945" s="122">
        <v>0</v>
      </c>
      <c r="AK2945" s="122">
        <v>0</v>
      </c>
      <c r="AL2945" s="122">
        <v>0</v>
      </c>
    </row>
    <row r="2946" spans="1:38" hidden="1" x14ac:dyDescent="0.25">
      <c r="A2946" s="122" t="s">
        <v>1995</v>
      </c>
      <c r="B2946" s="122">
        <v>1</v>
      </c>
      <c r="C2946" s="122" t="s">
        <v>2194</v>
      </c>
      <c r="D2946" s="122" t="s">
        <v>2102</v>
      </c>
      <c r="E2946" s="122">
        <v>54</v>
      </c>
      <c r="F2946" s="122">
        <v>8.6132594800000006E-5</v>
      </c>
      <c r="G2946" s="122">
        <v>7.4404960000000001E-5</v>
      </c>
      <c r="H2946" s="122">
        <v>8.0578744400000002E-5</v>
      </c>
      <c r="I2946" s="122">
        <v>8.7717582399999999E-5</v>
      </c>
      <c r="J2946" s="122">
        <v>8.5499875999999999E-5</v>
      </c>
      <c r="K2946" s="122">
        <v>8.7263814400000001E-5</v>
      </c>
      <c r="L2946" s="122">
        <v>8.1786658800000006E-5</v>
      </c>
      <c r="M2946" s="122">
        <v>7.9882115599999996E-5</v>
      </c>
      <c r="N2946" s="122">
        <v>6.9372220399999994E-5</v>
      </c>
      <c r="O2946" s="122">
        <v>5.6282463999999997E-5</v>
      </c>
      <c r="P2946" s="122">
        <v>3.9906283199999998E-5</v>
      </c>
      <c r="Q2946" s="122">
        <v>1.8478056800000001E-5</v>
      </c>
      <c r="R2946" s="122">
        <v>0</v>
      </c>
      <c r="S2946" s="122">
        <v>3.9765655999999997E-5</v>
      </c>
      <c r="T2946" s="122">
        <v>6.3186838400000007E-5</v>
      </c>
      <c r="U2946" s="122">
        <v>1.014660724E-4</v>
      </c>
      <c r="V2946" s="122">
        <v>1.1368018480000001E-4</v>
      </c>
      <c r="W2946" s="122">
        <v>1.319894912E-4</v>
      </c>
      <c r="X2946" s="122">
        <v>1.254288056E-4</v>
      </c>
      <c r="Y2946" s="122">
        <v>7.7198018799999997E-5</v>
      </c>
      <c r="Z2946" s="122">
        <v>0</v>
      </c>
      <c r="AA2946" s="122">
        <v>0</v>
      </c>
      <c r="AB2946" s="122">
        <v>0</v>
      </c>
      <c r="AC2946" s="122">
        <v>0</v>
      </c>
      <c r="AD2946" s="122">
        <v>0</v>
      </c>
      <c r="AE2946" s="122">
        <v>0</v>
      </c>
      <c r="AF2946" s="122">
        <v>0</v>
      </c>
      <c r="AG2946" s="122">
        <v>0</v>
      </c>
      <c r="AH2946" s="122">
        <v>0</v>
      </c>
      <c r="AI2946" s="122">
        <v>0</v>
      </c>
      <c r="AJ2946" s="122">
        <v>0</v>
      </c>
      <c r="AK2946" s="122">
        <v>0</v>
      </c>
      <c r="AL2946" s="122">
        <v>0</v>
      </c>
    </row>
    <row r="2947" spans="1:38" hidden="1" x14ac:dyDescent="0.25">
      <c r="A2947" s="122" t="s">
        <v>1995</v>
      </c>
      <c r="B2947" s="122">
        <v>1</v>
      </c>
      <c r="C2947" s="122" t="s">
        <v>2194</v>
      </c>
      <c r="D2947" s="122" t="s">
        <v>2103</v>
      </c>
      <c r="E2947" s="122">
        <v>54</v>
      </c>
      <c r="F2947" s="122">
        <v>0</v>
      </c>
      <c r="G2947" s="122">
        <v>0</v>
      </c>
      <c r="H2947" s="122">
        <v>0</v>
      </c>
      <c r="I2947" s="122">
        <v>0</v>
      </c>
      <c r="J2947" s="122">
        <v>0</v>
      </c>
      <c r="K2947" s="122">
        <v>0</v>
      </c>
      <c r="L2947" s="122">
        <v>0</v>
      </c>
      <c r="M2947" s="122">
        <v>0</v>
      </c>
      <c r="N2947" s="122">
        <v>0</v>
      </c>
      <c r="O2947" s="122">
        <v>0</v>
      </c>
      <c r="P2947" s="122">
        <v>0</v>
      </c>
      <c r="Q2947" s="122">
        <v>0</v>
      </c>
      <c r="R2947" s="122">
        <v>0</v>
      </c>
      <c r="S2947" s="122">
        <v>0</v>
      </c>
      <c r="T2947" s="122">
        <v>0</v>
      </c>
      <c r="U2947" s="122">
        <v>0</v>
      </c>
      <c r="V2947" s="122">
        <v>0</v>
      </c>
      <c r="W2947" s="122">
        <v>0</v>
      </c>
      <c r="X2947" s="122">
        <v>0</v>
      </c>
      <c r="Y2947" s="122">
        <v>0</v>
      </c>
      <c r="Z2947" s="122">
        <v>0</v>
      </c>
      <c r="AA2947" s="122">
        <v>0</v>
      </c>
      <c r="AB2947" s="122">
        <v>0</v>
      </c>
      <c r="AC2947" s="122">
        <v>0</v>
      </c>
      <c r="AD2947" s="122">
        <v>0</v>
      </c>
      <c r="AE2947" s="122">
        <v>0</v>
      </c>
      <c r="AF2947" s="122">
        <v>0</v>
      </c>
      <c r="AG2947" s="122">
        <v>0</v>
      </c>
      <c r="AH2947" s="122">
        <v>0</v>
      </c>
      <c r="AI2947" s="122">
        <v>0</v>
      </c>
      <c r="AJ2947" s="122">
        <v>0</v>
      </c>
      <c r="AK2947" s="122">
        <v>0</v>
      </c>
      <c r="AL2947" s="122">
        <v>0</v>
      </c>
    </row>
    <row r="2948" spans="1:38" hidden="1" x14ac:dyDescent="0.25">
      <c r="A2948" s="122" t="s">
        <v>1995</v>
      </c>
      <c r="B2948" s="122">
        <v>1</v>
      </c>
      <c r="C2948" s="122" t="s">
        <v>2194</v>
      </c>
      <c r="D2948" s="122" t="s">
        <v>2104</v>
      </c>
      <c r="E2948" s="122">
        <v>54</v>
      </c>
      <c r="F2948" s="122">
        <v>2.4658806759999998E-4</v>
      </c>
      <c r="G2948" s="122">
        <v>2.130131556E-4</v>
      </c>
      <c r="H2948" s="122">
        <v>2.3068801559999999E-4</v>
      </c>
      <c r="I2948" s="122">
        <v>2.5112571400000001E-4</v>
      </c>
      <c r="J2948" s="122">
        <v>2.4477666919999998E-4</v>
      </c>
      <c r="K2948" s="122">
        <v>2.498266288E-4</v>
      </c>
      <c r="L2948" s="122">
        <v>2.3414613879999999E-4</v>
      </c>
      <c r="M2948" s="122">
        <v>2.286936456E-4</v>
      </c>
      <c r="N2948" s="122">
        <v>2.6404833279999998E-4</v>
      </c>
      <c r="O2948" s="122">
        <v>3.1254727839999998E-4</v>
      </c>
      <c r="P2948" s="122">
        <v>4.0090471119999998E-4</v>
      </c>
      <c r="Q2948" s="122">
        <v>5.1732921799999996E-4</v>
      </c>
      <c r="R2948" s="122">
        <v>6.7696954079999997E-4</v>
      </c>
      <c r="S2948" s="122">
        <v>6.5017398320000002E-4</v>
      </c>
      <c r="T2948" s="122">
        <v>4.6886025760000001E-4</v>
      </c>
      <c r="U2948" s="122">
        <v>4.098866912E-4</v>
      </c>
      <c r="V2948" s="122">
        <v>3.1593871679999998E-4</v>
      </c>
      <c r="W2948" s="122">
        <v>2.95215228E-4</v>
      </c>
      <c r="X2948" s="122">
        <v>2.5510638159999998E-4</v>
      </c>
      <c r="Y2948" s="122">
        <v>1.5261555960000001E-4</v>
      </c>
      <c r="Z2948" s="122">
        <v>0</v>
      </c>
      <c r="AA2948" s="122">
        <v>0</v>
      </c>
      <c r="AB2948" s="122">
        <v>0</v>
      </c>
      <c r="AC2948" s="122">
        <v>0</v>
      </c>
      <c r="AD2948" s="122">
        <v>0</v>
      </c>
      <c r="AE2948" s="122">
        <v>0</v>
      </c>
      <c r="AF2948" s="122">
        <v>0</v>
      </c>
      <c r="AG2948" s="122">
        <v>0</v>
      </c>
      <c r="AH2948" s="122">
        <v>0</v>
      </c>
      <c r="AI2948" s="122">
        <v>0</v>
      </c>
      <c r="AJ2948" s="122">
        <v>0</v>
      </c>
      <c r="AK2948" s="122">
        <v>0</v>
      </c>
      <c r="AL2948" s="122">
        <v>0</v>
      </c>
    </row>
    <row r="2949" spans="1:38" hidden="1" x14ac:dyDescent="0.25">
      <c r="A2949" s="122" t="s">
        <v>1995</v>
      </c>
      <c r="B2949" s="122">
        <v>1</v>
      </c>
      <c r="C2949" s="122" t="s">
        <v>2194</v>
      </c>
      <c r="D2949" s="122" t="s">
        <v>2105</v>
      </c>
      <c r="E2949" s="122">
        <v>54</v>
      </c>
      <c r="F2949" s="122">
        <v>0</v>
      </c>
      <c r="G2949" s="122">
        <v>0</v>
      </c>
      <c r="H2949" s="122">
        <v>0</v>
      </c>
      <c r="I2949" s="122">
        <v>0</v>
      </c>
      <c r="J2949" s="122">
        <v>0</v>
      </c>
      <c r="K2949" s="122">
        <v>0</v>
      </c>
      <c r="L2949" s="122">
        <v>0</v>
      </c>
      <c r="M2949" s="122">
        <v>0</v>
      </c>
      <c r="N2949" s="122">
        <v>0</v>
      </c>
      <c r="O2949" s="122">
        <v>0</v>
      </c>
      <c r="P2949" s="122">
        <v>0</v>
      </c>
      <c r="Q2949" s="122">
        <v>0</v>
      </c>
      <c r="R2949" s="122">
        <v>0</v>
      </c>
      <c r="S2949" s="122">
        <v>0</v>
      </c>
      <c r="T2949" s="122">
        <v>0</v>
      </c>
      <c r="U2949" s="122">
        <v>0</v>
      </c>
      <c r="V2949" s="122">
        <v>0</v>
      </c>
      <c r="W2949" s="122">
        <v>0</v>
      </c>
      <c r="X2949" s="122">
        <v>0</v>
      </c>
      <c r="Y2949" s="122">
        <v>0</v>
      </c>
      <c r="Z2949" s="122">
        <v>0</v>
      </c>
      <c r="AA2949" s="122">
        <v>0</v>
      </c>
      <c r="AB2949" s="122">
        <v>0</v>
      </c>
      <c r="AC2949" s="122">
        <v>0</v>
      </c>
      <c r="AD2949" s="122">
        <v>0</v>
      </c>
      <c r="AE2949" s="122">
        <v>0</v>
      </c>
      <c r="AF2949" s="122">
        <v>0</v>
      </c>
      <c r="AG2949" s="122">
        <v>0</v>
      </c>
      <c r="AH2949" s="122">
        <v>0</v>
      </c>
      <c r="AI2949" s="122">
        <v>0</v>
      </c>
      <c r="AJ2949" s="122">
        <v>0</v>
      </c>
      <c r="AK2949" s="122">
        <v>0</v>
      </c>
      <c r="AL2949" s="122">
        <v>0</v>
      </c>
    </row>
    <row r="2950" spans="1:38" hidden="1" x14ac:dyDescent="0.25">
      <c r="A2950" s="122" t="s">
        <v>1995</v>
      </c>
      <c r="B2950" s="122">
        <v>1</v>
      </c>
      <c r="C2950" s="122" t="s">
        <v>2194</v>
      </c>
      <c r="D2950" s="122" t="s">
        <v>475</v>
      </c>
      <c r="E2950" s="122">
        <v>54</v>
      </c>
      <c r="F2950" s="122">
        <v>0</v>
      </c>
      <c r="G2950" s="122">
        <v>0</v>
      </c>
      <c r="H2950" s="122">
        <v>0</v>
      </c>
      <c r="I2950" s="122">
        <v>0</v>
      </c>
      <c r="J2950" s="122">
        <v>0</v>
      </c>
      <c r="K2950" s="122">
        <v>0</v>
      </c>
      <c r="L2950" s="122">
        <v>0</v>
      </c>
      <c r="M2950" s="122">
        <v>0</v>
      </c>
      <c r="N2950" s="122">
        <v>0</v>
      </c>
      <c r="O2950" s="122">
        <v>0</v>
      </c>
      <c r="P2950" s="122">
        <v>0</v>
      </c>
      <c r="Q2950" s="122">
        <v>0</v>
      </c>
      <c r="R2950" s="122">
        <v>0</v>
      </c>
      <c r="S2950" s="122">
        <v>0</v>
      </c>
      <c r="T2950" s="122">
        <v>0</v>
      </c>
      <c r="U2950" s="122">
        <v>0</v>
      </c>
      <c r="V2950" s="122">
        <v>0</v>
      </c>
      <c r="W2950" s="122">
        <v>0</v>
      </c>
      <c r="X2950" s="122">
        <v>0</v>
      </c>
      <c r="Y2950" s="122">
        <v>0</v>
      </c>
      <c r="Z2950" s="122">
        <v>0</v>
      </c>
      <c r="AA2950" s="122">
        <v>0</v>
      </c>
      <c r="AB2950" s="122">
        <v>0</v>
      </c>
      <c r="AC2950" s="122">
        <v>0</v>
      </c>
      <c r="AD2950" s="122">
        <v>0</v>
      </c>
      <c r="AE2950" s="122">
        <v>0</v>
      </c>
      <c r="AF2950" s="122">
        <v>0</v>
      </c>
      <c r="AG2950" s="122">
        <v>0</v>
      </c>
      <c r="AH2950" s="122">
        <v>0</v>
      </c>
      <c r="AI2950" s="122">
        <v>0</v>
      </c>
      <c r="AJ2950" s="122">
        <v>0</v>
      </c>
      <c r="AK2950" s="122">
        <v>0</v>
      </c>
      <c r="AL2950" s="122">
        <v>0</v>
      </c>
    </row>
    <row r="2951" spans="1:38" hidden="1" x14ac:dyDescent="0.25">
      <c r="A2951" s="122" t="s">
        <v>1995</v>
      </c>
      <c r="B2951" s="122">
        <v>1</v>
      </c>
      <c r="C2951" s="122" t="s">
        <v>2194</v>
      </c>
      <c r="D2951" s="122" t="s">
        <v>2106</v>
      </c>
      <c r="E2951" s="122">
        <v>54</v>
      </c>
      <c r="F2951" s="122">
        <v>0</v>
      </c>
      <c r="G2951" s="122">
        <v>0</v>
      </c>
      <c r="H2951" s="122">
        <v>0</v>
      </c>
      <c r="I2951" s="122">
        <v>0</v>
      </c>
      <c r="J2951" s="122">
        <v>0</v>
      </c>
      <c r="K2951" s="122">
        <v>0</v>
      </c>
      <c r="L2951" s="122">
        <v>0</v>
      </c>
      <c r="M2951" s="122">
        <v>0</v>
      </c>
      <c r="N2951" s="122">
        <v>0</v>
      </c>
      <c r="O2951" s="122">
        <v>0</v>
      </c>
      <c r="P2951" s="122">
        <v>0</v>
      </c>
      <c r="Q2951" s="122">
        <v>0</v>
      </c>
      <c r="R2951" s="122">
        <v>0</v>
      </c>
      <c r="S2951" s="122">
        <v>0</v>
      </c>
      <c r="T2951" s="122">
        <v>0</v>
      </c>
      <c r="U2951" s="122">
        <v>0</v>
      </c>
      <c r="V2951" s="122">
        <v>0</v>
      </c>
      <c r="W2951" s="122">
        <v>0</v>
      </c>
      <c r="X2951" s="122">
        <v>0</v>
      </c>
      <c r="Y2951" s="122">
        <v>0</v>
      </c>
      <c r="Z2951" s="122">
        <v>0</v>
      </c>
      <c r="AA2951" s="122">
        <v>0</v>
      </c>
      <c r="AB2951" s="122">
        <v>0</v>
      </c>
      <c r="AC2951" s="122">
        <v>0</v>
      </c>
      <c r="AD2951" s="122">
        <v>0</v>
      </c>
      <c r="AE2951" s="122">
        <v>0</v>
      </c>
      <c r="AF2951" s="122">
        <v>0</v>
      </c>
      <c r="AG2951" s="122">
        <v>0</v>
      </c>
      <c r="AH2951" s="122">
        <v>0</v>
      </c>
      <c r="AI2951" s="122">
        <v>0</v>
      </c>
      <c r="AJ2951" s="122">
        <v>0</v>
      </c>
      <c r="AK2951" s="122">
        <v>0</v>
      </c>
      <c r="AL2951" s="122">
        <v>0</v>
      </c>
    </row>
    <row r="2952" spans="1:38" hidden="1" x14ac:dyDescent="0.25">
      <c r="A2952" s="122" t="s">
        <v>1995</v>
      </c>
      <c r="B2952" s="122">
        <v>1</v>
      </c>
      <c r="C2952" s="122" t="s">
        <v>2194</v>
      </c>
      <c r="D2952" s="122" t="s">
        <v>2107</v>
      </c>
      <c r="E2952" s="122">
        <v>54</v>
      </c>
      <c r="F2952" s="122">
        <v>2.4201118479999999E-4</v>
      </c>
      <c r="G2952" s="122">
        <v>2.09059452E-4</v>
      </c>
      <c r="H2952" s="122">
        <v>2.2640624999999999E-4</v>
      </c>
      <c r="I2952" s="122">
        <v>2.4646460719999997E-4</v>
      </c>
      <c r="J2952" s="122">
        <v>2.402334088E-4</v>
      </c>
      <c r="K2952" s="122">
        <v>2.4518963560000003E-4</v>
      </c>
      <c r="L2952" s="122">
        <v>2.298001888E-4</v>
      </c>
      <c r="M2952" s="122">
        <v>2.2444889880000001E-4</v>
      </c>
      <c r="N2952" s="122">
        <v>2.047377752E-4</v>
      </c>
      <c r="O2952" s="122">
        <v>1.8268454959999999E-4</v>
      </c>
      <c r="P2952" s="122">
        <v>1.9484482920000001E-4</v>
      </c>
      <c r="Q2952" s="122">
        <v>1.7813982759999999E-4</v>
      </c>
      <c r="R2952" s="122">
        <v>1.8683690200000001E-4</v>
      </c>
      <c r="S2952" s="122">
        <v>1.5193029039999999E-4</v>
      </c>
      <c r="T2952" s="122">
        <v>1.6437469439999999E-4</v>
      </c>
      <c r="U2952" s="122">
        <v>1.510778948E-4</v>
      </c>
      <c r="V2952" s="122">
        <v>1.19781284E-4</v>
      </c>
      <c r="W2952" s="122">
        <v>1.1167310000000001E-4</v>
      </c>
      <c r="X2952" s="122">
        <v>1.081416924E-4</v>
      </c>
      <c r="Y2952" s="122">
        <v>5.7480124799999997E-5</v>
      </c>
      <c r="Z2952" s="122">
        <v>0</v>
      </c>
      <c r="AA2952" s="122">
        <v>0</v>
      </c>
      <c r="AB2952" s="122">
        <v>0</v>
      </c>
      <c r="AC2952" s="122">
        <v>0</v>
      </c>
      <c r="AD2952" s="122">
        <v>0</v>
      </c>
      <c r="AE2952" s="122">
        <v>0</v>
      </c>
      <c r="AF2952" s="122">
        <v>0</v>
      </c>
      <c r="AG2952" s="122">
        <v>0</v>
      </c>
      <c r="AH2952" s="122">
        <v>0</v>
      </c>
      <c r="AI2952" s="122">
        <v>0</v>
      </c>
      <c r="AJ2952" s="122">
        <v>0</v>
      </c>
      <c r="AK2952" s="122">
        <v>0</v>
      </c>
      <c r="AL2952" s="122">
        <v>0</v>
      </c>
    </row>
    <row r="2953" spans="1:38" hidden="1" x14ac:dyDescent="0.25">
      <c r="A2953" s="122" t="s">
        <v>1995</v>
      </c>
      <c r="B2953" s="122">
        <v>1</v>
      </c>
      <c r="C2953" s="122" t="s">
        <v>2194</v>
      </c>
      <c r="D2953" s="122" t="s">
        <v>2108</v>
      </c>
      <c r="E2953" s="122">
        <v>54</v>
      </c>
      <c r="F2953" s="122">
        <v>0</v>
      </c>
      <c r="G2953" s="122">
        <v>0</v>
      </c>
      <c r="H2953" s="122">
        <v>0</v>
      </c>
      <c r="I2953" s="122">
        <v>0</v>
      </c>
      <c r="J2953" s="122">
        <v>0</v>
      </c>
      <c r="K2953" s="122">
        <v>0</v>
      </c>
      <c r="L2953" s="122">
        <v>0</v>
      </c>
      <c r="M2953" s="122">
        <v>0</v>
      </c>
      <c r="N2953" s="122">
        <v>0</v>
      </c>
      <c r="O2953" s="122">
        <v>0</v>
      </c>
      <c r="P2953" s="122">
        <v>0</v>
      </c>
      <c r="Q2953" s="122">
        <v>0</v>
      </c>
      <c r="R2953" s="122">
        <v>0</v>
      </c>
      <c r="S2953" s="122">
        <v>0</v>
      </c>
      <c r="T2953" s="122">
        <v>0</v>
      </c>
      <c r="U2953" s="122">
        <v>0</v>
      </c>
      <c r="V2953" s="122">
        <v>0</v>
      </c>
      <c r="W2953" s="122">
        <v>0</v>
      </c>
      <c r="X2953" s="122">
        <v>0</v>
      </c>
      <c r="Y2953" s="122">
        <v>0</v>
      </c>
      <c r="Z2953" s="122">
        <v>0</v>
      </c>
      <c r="AA2953" s="122">
        <v>0</v>
      </c>
      <c r="AB2953" s="122">
        <v>0</v>
      </c>
      <c r="AC2953" s="122">
        <v>0</v>
      </c>
      <c r="AD2953" s="122">
        <v>0</v>
      </c>
      <c r="AE2953" s="122">
        <v>0</v>
      </c>
      <c r="AF2953" s="122">
        <v>0</v>
      </c>
      <c r="AG2953" s="122">
        <v>0</v>
      </c>
      <c r="AH2953" s="122">
        <v>0</v>
      </c>
      <c r="AI2953" s="122">
        <v>0</v>
      </c>
      <c r="AJ2953" s="122">
        <v>0</v>
      </c>
      <c r="AK2953" s="122">
        <v>0</v>
      </c>
      <c r="AL2953" s="122">
        <v>0</v>
      </c>
    </row>
    <row r="2954" spans="1:38" hidden="1" x14ac:dyDescent="0.25">
      <c r="A2954" s="122" t="s">
        <v>1995</v>
      </c>
      <c r="B2954" s="122">
        <v>1</v>
      </c>
      <c r="C2954" s="122" t="s">
        <v>2194</v>
      </c>
      <c r="D2954" s="122" t="s">
        <v>2109</v>
      </c>
      <c r="E2954" s="122">
        <v>54</v>
      </c>
      <c r="F2954" s="122">
        <v>0</v>
      </c>
      <c r="G2954" s="122">
        <v>0</v>
      </c>
      <c r="H2954" s="122">
        <v>0</v>
      </c>
      <c r="I2954" s="122">
        <v>0</v>
      </c>
      <c r="J2954" s="122">
        <v>0</v>
      </c>
      <c r="K2954" s="122">
        <v>0</v>
      </c>
      <c r="L2954" s="122">
        <v>0</v>
      </c>
      <c r="M2954" s="122">
        <v>0</v>
      </c>
      <c r="N2954" s="122">
        <v>0</v>
      </c>
      <c r="O2954" s="122">
        <v>0</v>
      </c>
      <c r="P2954" s="122">
        <v>0</v>
      </c>
      <c r="Q2954" s="122">
        <v>0</v>
      </c>
      <c r="R2954" s="122">
        <v>0</v>
      </c>
      <c r="S2954" s="122">
        <v>0</v>
      </c>
      <c r="T2954" s="122">
        <v>0</v>
      </c>
      <c r="U2954" s="122">
        <v>0</v>
      </c>
      <c r="V2954" s="122">
        <v>0</v>
      </c>
      <c r="W2954" s="122">
        <v>0</v>
      </c>
      <c r="X2954" s="122">
        <v>0</v>
      </c>
      <c r="Y2954" s="122">
        <v>0</v>
      </c>
      <c r="Z2954" s="122">
        <v>0</v>
      </c>
      <c r="AA2954" s="122">
        <v>0</v>
      </c>
      <c r="AB2954" s="122">
        <v>0</v>
      </c>
      <c r="AC2954" s="122">
        <v>0</v>
      </c>
      <c r="AD2954" s="122">
        <v>0</v>
      </c>
      <c r="AE2954" s="122">
        <v>0</v>
      </c>
      <c r="AF2954" s="122">
        <v>0</v>
      </c>
      <c r="AG2954" s="122">
        <v>0</v>
      </c>
      <c r="AH2954" s="122">
        <v>0</v>
      </c>
      <c r="AI2954" s="122">
        <v>0</v>
      </c>
      <c r="AJ2954" s="122">
        <v>0</v>
      </c>
      <c r="AK2954" s="122">
        <v>0</v>
      </c>
      <c r="AL2954" s="122">
        <v>0</v>
      </c>
    </row>
    <row r="2955" spans="1:38" hidden="1" x14ac:dyDescent="0.25">
      <c r="A2955" s="122" t="s">
        <v>1995</v>
      </c>
      <c r="B2955" s="122">
        <v>1</v>
      </c>
      <c r="C2955" s="122" t="s">
        <v>2194</v>
      </c>
      <c r="D2955" s="122" t="s">
        <v>2110</v>
      </c>
      <c r="E2955" s="122">
        <v>54</v>
      </c>
      <c r="F2955" s="122">
        <v>3.205807892E-4</v>
      </c>
      <c r="G2955" s="122">
        <v>2.7693118319999999E-4</v>
      </c>
      <c r="H2955" s="122">
        <v>2.9990966879999998E-4</v>
      </c>
      <c r="I2955" s="122">
        <v>3.2648002799999997E-4</v>
      </c>
      <c r="J2955" s="122">
        <v>3.1822585200000001E-4</v>
      </c>
      <c r="K2955" s="122">
        <v>3.2479113239999998E-4</v>
      </c>
      <c r="L2955" s="122">
        <v>3.0440545800000001E-4</v>
      </c>
      <c r="M2955" s="122">
        <v>2.9731685760000002E-4</v>
      </c>
      <c r="N2955" s="122">
        <v>2.712064628E-4</v>
      </c>
      <c r="O2955" s="122">
        <v>2.4199359519999999E-4</v>
      </c>
      <c r="P2955" s="122">
        <v>2.58101746E-4</v>
      </c>
      <c r="Q2955" s="122">
        <v>2.3597341599999999E-4</v>
      </c>
      <c r="R2955" s="122">
        <v>2.4749402160000001E-4</v>
      </c>
      <c r="S2955" s="122">
        <v>2.0125488039999999E-4</v>
      </c>
      <c r="T2955" s="122">
        <v>2.1773939599999999E-4</v>
      </c>
      <c r="U2955" s="122">
        <v>2.001257524E-4</v>
      </c>
      <c r="V2955" s="122">
        <v>1.58668608E-4</v>
      </c>
      <c r="W2955" s="122">
        <v>1.4792808239999999E-4</v>
      </c>
      <c r="X2955" s="122">
        <v>1.432501952E-4</v>
      </c>
      <c r="Y2955" s="122">
        <v>7.6141206399999998E-5</v>
      </c>
      <c r="Z2955" s="122">
        <v>0</v>
      </c>
      <c r="AA2955" s="122">
        <v>0</v>
      </c>
      <c r="AB2955" s="122">
        <v>0</v>
      </c>
      <c r="AC2955" s="122">
        <v>0</v>
      </c>
      <c r="AD2955" s="122">
        <v>0</v>
      </c>
      <c r="AE2955" s="122">
        <v>0</v>
      </c>
      <c r="AF2955" s="122">
        <v>0</v>
      </c>
      <c r="AG2955" s="122">
        <v>0</v>
      </c>
      <c r="AH2955" s="122">
        <v>0</v>
      </c>
      <c r="AI2955" s="122">
        <v>0</v>
      </c>
      <c r="AJ2955" s="122">
        <v>0</v>
      </c>
      <c r="AK2955" s="122">
        <v>0</v>
      </c>
      <c r="AL2955" s="122">
        <v>0</v>
      </c>
    </row>
    <row r="2956" spans="1:38" hidden="1" x14ac:dyDescent="0.25">
      <c r="A2956" s="122" t="s">
        <v>1995</v>
      </c>
      <c r="B2956" s="122">
        <v>1</v>
      </c>
      <c r="C2956" s="122" t="s">
        <v>2194</v>
      </c>
      <c r="D2956" s="122" t="s">
        <v>2111</v>
      </c>
      <c r="E2956" s="122">
        <v>54</v>
      </c>
      <c r="F2956" s="122">
        <v>3.4936316099999998E-3</v>
      </c>
      <c r="G2956" s="122">
        <v>3.0179460724000001E-3</v>
      </c>
      <c r="H2956" s="122">
        <v>3.2683614572000001E-3</v>
      </c>
      <c r="I2956" s="122">
        <v>3.5579204472000001E-3</v>
      </c>
      <c r="J2956" s="122">
        <v>3.4679679216000001E-3</v>
      </c>
      <c r="K2956" s="122">
        <v>3.5395151764000001E-3</v>
      </c>
      <c r="L2956" s="122">
        <v>3.3173557704E-3</v>
      </c>
      <c r="M2956" s="122">
        <v>3.2401054756E-3</v>
      </c>
      <c r="N2956" s="122">
        <v>3.2142457704E-3</v>
      </c>
      <c r="O2956" s="122">
        <v>3.4686061508E-3</v>
      </c>
      <c r="P2956" s="122">
        <v>3.3815517512000002E-3</v>
      </c>
      <c r="Q2956" s="122">
        <v>2.8218506931999999E-3</v>
      </c>
      <c r="R2956" s="122">
        <v>2.5238186764E-3</v>
      </c>
      <c r="S2956" s="122">
        <v>2.200972382E-3</v>
      </c>
      <c r="T2956" s="122">
        <v>2.2280040468000001E-3</v>
      </c>
      <c r="U2956" s="122">
        <v>2.5253034071999999E-3</v>
      </c>
      <c r="V2956" s="122">
        <v>2.0078661568000001E-3</v>
      </c>
      <c r="W2956" s="122">
        <v>1.9980665152E-3</v>
      </c>
      <c r="X2956" s="122">
        <v>1.8241533323999999E-3</v>
      </c>
      <c r="Y2956" s="122">
        <v>7.3465343560000001E-4</v>
      </c>
      <c r="Z2956" s="122">
        <v>0</v>
      </c>
      <c r="AA2956" s="122">
        <v>0</v>
      </c>
      <c r="AB2956" s="122">
        <v>0</v>
      </c>
      <c r="AC2956" s="122">
        <v>0</v>
      </c>
      <c r="AD2956" s="122">
        <v>0</v>
      </c>
      <c r="AE2956" s="122">
        <v>0</v>
      </c>
      <c r="AF2956" s="122">
        <v>0</v>
      </c>
      <c r="AG2956" s="122">
        <v>0</v>
      </c>
      <c r="AH2956" s="122">
        <v>0</v>
      </c>
      <c r="AI2956" s="122">
        <v>0</v>
      </c>
      <c r="AJ2956" s="122">
        <v>0</v>
      </c>
      <c r="AK2956" s="122">
        <v>1.0204440316000001E-3</v>
      </c>
      <c r="AL2956" s="122">
        <v>0</v>
      </c>
    </row>
    <row r="2957" spans="1:38" hidden="1" x14ac:dyDescent="0.25">
      <c r="A2957" s="122" t="s">
        <v>1995</v>
      </c>
      <c r="B2957" s="122">
        <v>1</v>
      </c>
      <c r="C2957" s="122" t="s">
        <v>2194</v>
      </c>
      <c r="D2957" s="122" t="s">
        <v>2112</v>
      </c>
      <c r="E2957" s="122">
        <v>54</v>
      </c>
      <c r="F2957" s="122">
        <v>5.478396E-5</v>
      </c>
      <c r="G2957" s="122">
        <v>4.7324692800000002E-5</v>
      </c>
      <c r="H2957" s="122">
        <v>5.1251480000000001E-5</v>
      </c>
      <c r="I2957" s="122">
        <v>5.5792080400000002E-5</v>
      </c>
      <c r="J2957" s="122">
        <v>5.4381527199999998E-5</v>
      </c>
      <c r="K2957" s="122">
        <v>5.5503464800000003E-5</v>
      </c>
      <c r="L2957" s="122">
        <v>5.2019763600000001E-5</v>
      </c>
      <c r="M2957" s="122">
        <v>5.0808394000000003E-5</v>
      </c>
      <c r="N2957" s="122">
        <v>5.7452116400000002E-5</v>
      </c>
      <c r="O2957" s="122">
        <v>6.5180105200000007E-5</v>
      </c>
      <c r="P2957" s="122">
        <v>6.75751608E-5</v>
      </c>
      <c r="Q2957" s="122">
        <v>5.46687904E-5</v>
      </c>
      <c r="R2957" s="122">
        <v>6.0137879199999998E-5</v>
      </c>
      <c r="S2957" s="122">
        <v>7.1685275199999998E-5</v>
      </c>
      <c r="T2957" s="122">
        <v>6.8049304399999996E-5</v>
      </c>
      <c r="U2957" s="122">
        <v>7.0395547600000005E-5</v>
      </c>
      <c r="V2957" s="122">
        <v>6.7682882399999999E-5</v>
      </c>
      <c r="W2957" s="122">
        <v>7.2519717200000006E-5</v>
      </c>
      <c r="X2957" s="122">
        <v>6.3978720400000006E-5</v>
      </c>
      <c r="Y2957" s="122">
        <v>3.6446888799999998E-5</v>
      </c>
      <c r="Z2957" s="122">
        <v>0</v>
      </c>
      <c r="AA2957" s="122">
        <v>0</v>
      </c>
      <c r="AB2957" s="122">
        <v>0</v>
      </c>
      <c r="AC2957" s="122">
        <v>0</v>
      </c>
      <c r="AD2957" s="122">
        <v>0</v>
      </c>
      <c r="AE2957" s="122">
        <v>0</v>
      </c>
      <c r="AF2957" s="122">
        <v>0</v>
      </c>
      <c r="AG2957" s="122">
        <v>0</v>
      </c>
      <c r="AH2957" s="122">
        <v>0</v>
      </c>
      <c r="AI2957" s="122">
        <v>0</v>
      </c>
      <c r="AJ2957" s="122">
        <v>0</v>
      </c>
      <c r="AK2957" s="122">
        <v>0</v>
      </c>
      <c r="AL2957" s="122">
        <v>0</v>
      </c>
    </row>
    <row r="2958" spans="1:38" hidden="1" x14ac:dyDescent="0.25">
      <c r="A2958" s="122" t="s">
        <v>1995</v>
      </c>
      <c r="B2958" s="122">
        <v>1</v>
      </c>
      <c r="C2958" s="122" t="s">
        <v>2194</v>
      </c>
      <c r="D2958" s="122" t="s">
        <v>2113</v>
      </c>
      <c r="E2958" s="122">
        <v>54</v>
      </c>
      <c r="F2958" s="122">
        <v>3.470809804E-4</v>
      </c>
      <c r="G2958" s="122">
        <v>2.9982316279999999E-4</v>
      </c>
      <c r="H2958" s="122">
        <v>3.2470112079999999E-4</v>
      </c>
      <c r="I2958" s="122">
        <v>3.5346786720000001E-4</v>
      </c>
      <c r="J2958" s="122">
        <v>3.4453137599999999E-4</v>
      </c>
      <c r="K2958" s="122">
        <v>3.5163936359999999E-4</v>
      </c>
      <c r="L2958" s="122">
        <v>3.2956854840000003E-4</v>
      </c>
      <c r="M2958" s="122">
        <v>3.2189398079999999E-4</v>
      </c>
      <c r="N2958" s="122">
        <v>2.5474004360000001E-4</v>
      </c>
      <c r="O2958" s="122">
        <v>2.032342284E-4</v>
      </c>
      <c r="P2958" s="122">
        <v>1.9548493720000001E-4</v>
      </c>
      <c r="Q2958" s="122">
        <v>1.2316724560000001E-4</v>
      </c>
      <c r="R2958" s="122">
        <v>7.8075597600000003E-5</v>
      </c>
      <c r="S2958" s="122">
        <v>8.7388403199999996E-5</v>
      </c>
      <c r="T2958" s="122">
        <v>8.4549653999999995E-5</v>
      </c>
      <c r="U2958" s="122">
        <v>8.5192357600000007E-5</v>
      </c>
      <c r="V2958" s="122">
        <v>8.5087466800000001E-5</v>
      </c>
      <c r="W2958" s="122">
        <v>9.2217862799999999E-5</v>
      </c>
      <c r="X2958" s="122">
        <v>8.9841799600000005E-5</v>
      </c>
      <c r="Y2958" s="122">
        <v>5.7165668E-5</v>
      </c>
      <c r="Z2958" s="122">
        <v>0</v>
      </c>
      <c r="AA2958" s="122">
        <v>0</v>
      </c>
      <c r="AB2958" s="122">
        <v>0</v>
      </c>
      <c r="AC2958" s="122">
        <v>0</v>
      </c>
      <c r="AD2958" s="122">
        <v>0</v>
      </c>
      <c r="AE2958" s="122">
        <v>0</v>
      </c>
      <c r="AF2958" s="122">
        <v>0</v>
      </c>
      <c r="AG2958" s="122">
        <v>0</v>
      </c>
      <c r="AH2958" s="122">
        <v>0</v>
      </c>
      <c r="AI2958" s="122">
        <v>0</v>
      </c>
      <c r="AJ2958" s="122">
        <v>0</v>
      </c>
      <c r="AK2958" s="122">
        <v>0</v>
      </c>
      <c r="AL2958" s="122">
        <v>0</v>
      </c>
    </row>
    <row r="2959" spans="1:38" hidden="1" x14ac:dyDescent="0.25">
      <c r="A2959" s="122" t="s">
        <v>1995</v>
      </c>
      <c r="B2959" s="122">
        <v>1</v>
      </c>
      <c r="C2959" s="122" t="s">
        <v>2194</v>
      </c>
      <c r="D2959" s="122" t="s">
        <v>2114</v>
      </c>
      <c r="E2959" s="122">
        <v>54</v>
      </c>
      <c r="F2959" s="122">
        <v>1.8001242056000001E-3</v>
      </c>
      <c r="G2959" s="122">
        <v>1.5550230752000001E-3</v>
      </c>
      <c r="H2959" s="122">
        <v>1.6840517904E-3</v>
      </c>
      <c r="I2959" s="122">
        <v>1.8332495888E-3</v>
      </c>
      <c r="J2959" s="122">
        <v>1.7869007660000001E-3</v>
      </c>
      <c r="K2959" s="122">
        <v>1.8237661120000001E-3</v>
      </c>
      <c r="L2959" s="122">
        <v>1.7092965372000001E-3</v>
      </c>
      <c r="M2959" s="122">
        <v>1.6694926500000001E-3</v>
      </c>
      <c r="N2959" s="122">
        <v>1.5486227679999999E-3</v>
      </c>
      <c r="O2959" s="122">
        <v>1.6489704868000001E-3</v>
      </c>
      <c r="P2959" s="122">
        <v>1.4675671667999999E-3</v>
      </c>
      <c r="Q2959" s="122">
        <v>1.0332071904E-3</v>
      </c>
      <c r="R2959" s="122">
        <v>1.0978594003999999E-3</v>
      </c>
      <c r="S2959" s="122">
        <v>1.02336815E-3</v>
      </c>
      <c r="T2959" s="122">
        <v>9.7255823000000005E-4</v>
      </c>
      <c r="U2959" s="122">
        <v>9.9985540199999993E-4</v>
      </c>
      <c r="V2959" s="122">
        <v>8.6324568680000002E-4</v>
      </c>
      <c r="W2959" s="122">
        <v>8.402620856E-4</v>
      </c>
      <c r="X2959" s="122">
        <v>7.8938019720000004E-4</v>
      </c>
      <c r="Y2959" s="122">
        <v>6.3599360160000002E-4</v>
      </c>
      <c r="Z2959" s="122">
        <v>3.50936544E-5</v>
      </c>
      <c r="AA2959" s="122">
        <v>3.4125014000000001E-5</v>
      </c>
      <c r="AB2959" s="122">
        <v>4.0211015600000002E-5</v>
      </c>
      <c r="AC2959" s="122">
        <v>3.7964735199999998E-5</v>
      </c>
      <c r="AD2959" s="122">
        <v>3.9563431600000003E-5</v>
      </c>
      <c r="AE2959" s="122">
        <v>5.5519718799999998E-5</v>
      </c>
      <c r="AF2959" s="122">
        <v>4.8805514799999997E-5</v>
      </c>
      <c r="AG2959" s="122">
        <v>4.7167164799999999E-5</v>
      </c>
      <c r="AH2959" s="122">
        <v>6.1265514799999996E-5</v>
      </c>
      <c r="AI2959" s="122">
        <v>5.9240109600000003E-5</v>
      </c>
      <c r="AJ2959" s="122">
        <v>6.3803776400000003E-4</v>
      </c>
      <c r="AK2959" s="122">
        <v>5.5178491199999998E-4</v>
      </c>
      <c r="AL2959" s="122">
        <v>0</v>
      </c>
    </row>
    <row r="2960" spans="1:38" hidden="1" x14ac:dyDescent="0.25">
      <c r="A2960" s="122" t="s">
        <v>1995</v>
      </c>
      <c r="B2960" s="122">
        <v>1</v>
      </c>
      <c r="C2960" s="122" t="s">
        <v>2194</v>
      </c>
      <c r="D2960" s="122" t="s">
        <v>2136</v>
      </c>
      <c r="E2960" s="122">
        <v>54</v>
      </c>
      <c r="F2960" s="122">
        <v>0</v>
      </c>
      <c r="G2960" s="122">
        <v>0</v>
      </c>
      <c r="H2960" s="122">
        <v>0</v>
      </c>
      <c r="I2960" s="122">
        <v>0</v>
      </c>
      <c r="J2960" s="122">
        <v>0</v>
      </c>
      <c r="K2960" s="122">
        <v>0</v>
      </c>
      <c r="L2960" s="122">
        <v>0</v>
      </c>
      <c r="M2960" s="122">
        <v>0</v>
      </c>
      <c r="N2960" s="122">
        <v>0</v>
      </c>
      <c r="O2960" s="122">
        <v>0</v>
      </c>
      <c r="P2960" s="122">
        <v>0</v>
      </c>
      <c r="Q2960" s="122">
        <v>0</v>
      </c>
      <c r="R2960" s="122">
        <v>0</v>
      </c>
      <c r="S2960" s="122">
        <v>0</v>
      </c>
      <c r="T2960" s="122">
        <v>0</v>
      </c>
      <c r="U2960" s="122">
        <v>0</v>
      </c>
      <c r="V2960" s="122">
        <v>0</v>
      </c>
      <c r="W2960" s="122">
        <v>0</v>
      </c>
      <c r="X2960" s="122">
        <v>0</v>
      </c>
      <c r="Y2960" s="122">
        <v>0</v>
      </c>
      <c r="Z2960" s="122">
        <v>0</v>
      </c>
      <c r="AA2960" s="122">
        <v>0</v>
      </c>
      <c r="AB2960" s="122">
        <v>0</v>
      </c>
      <c r="AC2960" s="122">
        <v>0</v>
      </c>
      <c r="AD2960" s="122">
        <v>0</v>
      </c>
      <c r="AE2960" s="122">
        <v>0</v>
      </c>
      <c r="AF2960" s="122">
        <v>0</v>
      </c>
      <c r="AG2960" s="122">
        <v>0</v>
      </c>
      <c r="AH2960" s="122">
        <v>0</v>
      </c>
      <c r="AI2960" s="122">
        <v>0</v>
      </c>
      <c r="AJ2960" s="122">
        <v>0</v>
      </c>
      <c r="AK2960" s="122">
        <v>0</v>
      </c>
      <c r="AL2960" s="122">
        <v>0</v>
      </c>
    </row>
    <row r="2961" spans="1:38" hidden="1" x14ac:dyDescent="0.25">
      <c r="A2961" s="122" t="s">
        <v>1995</v>
      </c>
      <c r="B2961" s="122">
        <v>1</v>
      </c>
      <c r="C2961" s="122" t="s">
        <v>2194</v>
      </c>
      <c r="D2961" s="122" t="s">
        <v>2115</v>
      </c>
      <c r="E2961" s="122">
        <v>54</v>
      </c>
      <c r="F2961" s="122">
        <v>0</v>
      </c>
      <c r="G2961" s="122">
        <v>0</v>
      </c>
      <c r="H2961" s="122">
        <v>0</v>
      </c>
      <c r="I2961" s="122">
        <v>0</v>
      </c>
      <c r="J2961" s="122">
        <v>0</v>
      </c>
      <c r="K2961" s="122">
        <v>0</v>
      </c>
      <c r="L2961" s="122">
        <v>0</v>
      </c>
      <c r="M2961" s="122">
        <v>0</v>
      </c>
      <c r="N2961" s="122">
        <v>0</v>
      </c>
      <c r="O2961" s="122">
        <v>0</v>
      </c>
      <c r="P2961" s="122">
        <v>0</v>
      </c>
      <c r="Q2961" s="122">
        <v>0</v>
      </c>
      <c r="R2961" s="122">
        <v>0</v>
      </c>
      <c r="S2961" s="122">
        <v>0</v>
      </c>
      <c r="T2961" s="122">
        <v>0</v>
      </c>
      <c r="U2961" s="122">
        <v>0</v>
      </c>
      <c r="V2961" s="122">
        <v>0</v>
      </c>
      <c r="W2961" s="122">
        <v>0</v>
      </c>
      <c r="X2961" s="122">
        <v>0</v>
      </c>
      <c r="Y2961" s="122">
        <v>0</v>
      </c>
      <c r="Z2961" s="122">
        <v>0</v>
      </c>
      <c r="AA2961" s="122">
        <v>0</v>
      </c>
      <c r="AB2961" s="122">
        <v>0</v>
      </c>
      <c r="AC2961" s="122">
        <v>0</v>
      </c>
      <c r="AD2961" s="122">
        <v>0</v>
      </c>
      <c r="AE2961" s="122">
        <v>0</v>
      </c>
      <c r="AF2961" s="122">
        <v>0</v>
      </c>
      <c r="AG2961" s="122">
        <v>0</v>
      </c>
      <c r="AH2961" s="122">
        <v>0</v>
      </c>
      <c r="AI2961" s="122">
        <v>0</v>
      </c>
      <c r="AJ2961" s="122">
        <v>0</v>
      </c>
      <c r="AK2961" s="122">
        <v>0</v>
      </c>
      <c r="AL2961" s="122">
        <v>0</v>
      </c>
    </row>
    <row r="2962" spans="1:38" hidden="1" x14ac:dyDescent="0.25">
      <c r="A2962" s="122" t="s">
        <v>1995</v>
      </c>
      <c r="B2962" s="122">
        <v>1</v>
      </c>
      <c r="C2962" s="122" t="s">
        <v>2194</v>
      </c>
      <c r="D2962" s="122" t="s">
        <v>2116</v>
      </c>
      <c r="E2962" s="122">
        <v>54</v>
      </c>
      <c r="F2962" s="122">
        <v>3.966583404E-4</v>
      </c>
      <c r="G2962" s="122">
        <v>3.426501736E-4</v>
      </c>
      <c r="H2962" s="122">
        <v>3.7108172079999998E-4</v>
      </c>
      <c r="I2962" s="122">
        <v>4.0395753720000001E-4</v>
      </c>
      <c r="J2962" s="122">
        <v>3.9374454840000002E-4</v>
      </c>
      <c r="K2962" s="122">
        <v>4.018678468E-4</v>
      </c>
      <c r="L2962" s="122">
        <v>3.7664441359999999E-4</v>
      </c>
      <c r="M2962" s="122">
        <v>3.6787360680000001E-4</v>
      </c>
      <c r="N2962" s="122">
        <v>3.4023169319999998E-4</v>
      </c>
      <c r="O2962" s="122">
        <v>3.1428897360000002E-4</v>
      </c>
      <c r="P2962" s="122">
        <v>3.0213782759999999E-4</v>
      </c>
      <c r="Q2962" s="122">
        <v>2.7309194359999999E-4</v>
      </c>
      <c r="R2962" s="122">
        <v>2.19634282E-4</v>
      </c>
      <c r="S2962" s="122">
        <v>3.3866893480000003E-4</v>
      </c>
      <c r="T2962" s="122">
        <v>3.4335676760000001E-4</v>
      </c>
      <c r="U2962" s="122">
        <v>3.9370283959999999E-4</v>
      </c>
      <c r="V2962" s="122">
        <v>3.8151099E-4</v>
      </c>
      <c r="W2962" s="122">
        <v>4.3569296960000001E-4</v>
      </c>
      <c r="X2962" s="122">
        <v>3.7649838799999998E-4</v>
      </c>
      <c r="Y2962" s="122">
        <v>2.2523745440000001E-4</v>
      </c>
      <c r="Z2962" s="122">
        <v>0</v>
      </c>
      <c r="AA2962" s="122">
        <v>7.2765560000000002E-7</v>
      </c>
      <c r="AB2962" s="122">
        <v>1.3304087999999999E-6</v>
      </c>
      <c r="AC2962" s="122">
        <v>1.2320252E-6</v>
      </c>
      <c r="AD2962" s="122">
        <v>1.0323712E-6</v>
      </c>
      <c r="AE2962" s="122">
        <v>1.7214288E-6</v>
      </c>
      <c r="AF2962" s="122">
        <v>1.4929096E-6</v>
      </c>
      <c r="AG2962" s="122">
        <v>1.0965108E-6</v>
      </c>
      <c r="AH2962" s="122">
        <v>1.3064632E-6</v>
      </c>
      <c r="AI2962" s="122">
        <v>1.2632732E-6</v>
      </c>
      <c r="AJ2962" s="122">
        <v>0</v>
      </c>
      <c r="AK2962" s="122">
        <v>0</v>
      </c>
      <c r="AL2962" s="122">
        <v>0</v>
      </c>
    </row>
    <row r="2963" spans="1:38" hidden="1" x14ac:dyDescent="0.25">
      <c r="A2963" s="122" t="s">
        <v>1995</v>
      </c>
      <c r="B2963" s="122">
        <v>1</v>
      </c>
      <c r="C2963" s="122" t="s">
        <v>2194</v>
      </c>
      <c r="D2963" s="122" t="s">
        <v>2117</v>
      </c>
      <c r="E2963" s="122">
        <v>54</v>
      </c>
      <c r="F2963" s="122">
        <v>0</v>
      </c>
      <c r="G2963" s="122">
        <v>0</v>
      </c>
      <c r="H2963" s="122">
        <v>0</v>
      </c>
      <c r="I2963" s="122">
        <v>0</v>
      </c>
      <c r="J2963" s="122">
        <v>0</v>
      </c>
      <c r="K2963" s="122">
        <v>0</v>
      </c>
      <c r="L2963" s="122">
        <v>0</v>
      </c>
      <c r="M2963" s="122">
        <v>0</v>
      </c>
      <c r="N2963" s="122">
        <v>0</v>
      </c>
      <c r="O2963" s="122">
        <v>0</v>
      </c>
      <c r="P2963" s="122">
        <v>0</v>
      </c>
      <c r="Q2963" s="122">
        <v>0</v>
      </c>
      <c r="R2963" s="122">
        <v>0</v>
      </c>
      <c r="S2963" s="122">
        <v>0</v>
      </c>
      <c r="T2963" s="122">
        <v>0</v>
      </c>
      <c r="U2963" s="122">
        <v>0</v>
      </c>
      <c r="V2963" s="122">
        <v>0</v>
      </c>
      <c r="W2963" s="122">
        <v>0</v>
      </c>
      <c r="X2963" s="122">
        <v>0</v>
      </c>
      <c r="Y2963" s="122">
        <v>0</v>
      </c>
      <c r="Z2963" s="122">
        <v>0</v>
      </c>
      <c r="AA2963" s="122">
        <v>0</v>
      </c>
      <c r="AB2963" s="122">
        <v>0</v>
      </c>
      <c r="AC2963" s="122">
        <v>0</v>
      </c>
      <c r="AD2963" s="122">
        <v>0</v>
      </c>
      <c r="AE2963" s="122">
        <v>0</v>
      </c>
      <c r="AF2963" s="122">
        <v>0</v>
      </c>
      <c r="AG2963" s="122">
        <v>0</v>
      </c>
      <c r="AH2963" s="122">
        <v>0</v>
      </c>
      <c r="AI2963" s="122">
        <v>0</v>
      </c>
      <c r="AJ2963" s="122">
        <v>0</v>
      </c>
      <c r="AK2963" s="122">
        <v>0</v>
      </c>
      <c r="AL2963" s="122">
        <v>0</v>
      </c>
    </row>
    <row r="2964" spans="1:38" hidden="1" x14ac:dyDescent="0.25">
      <c r="A2964" s="122" t="s">
        <v>1995</v>
      </c>
      <c r="B2964" s="122">
        <v>1</v>
      </c>
      <c r="C2964" s="122" t="s">
        <v>2194</v>
      </c>
      <c r="D2964" s="122" t="s">
        <v>2118</v>
      </c>
      <c r="E2964" s="122">
        <v>54</v>
      </c>
      <c r="F2964" s="122">
        <v>8.3201100640000001E-4</v>
      </c>
      <c r="G2964" s="122">
        <v>7.1872613679999997E-4</v>
      </c>
      <c r="H2964" s="122">
        <v>7.7836274879999998E-4</v>
      </c>
      <c r="I2964" s="122">
        <v>8.4732144000000003E-4</v>
      </c>
      <c r="J2964" s="122">
        <v>8.2589918040000001E-4</v>
      </c>
      <c r="K2964" s="122">
        <v>8.4293821079999996E-4</v>
      </c>
      <c r="L2964" s="122">
        <v>7.900307828E-4</v>
      </c>
      <c r="M2964" s="122">
        <v>7.7163356480000004E-4</v>
      </c>
      <c r="N2964" s="122">
        <v>7.8171690799999996E-4</v>
      </c>
      <c r="O2964" s="122">
        <v>7.8512679840000001E-4</v>
      </c>
      <c r="P2964" s="122">
        <v>7.7068569760000002E-4</v>
      </c>
      <c r="Q2964" s="122">
        <v>6.5412850159999995E-4</v>
      </c>
      <c r="R2964" s="122">
        <v>7.6178390680000003E-4</v>
      </c>
      <c r="S2964" s="122">
        <v>8.1459377440000003E-4</v>
      </c>
      <c r="T2964" s="122">
        <v>7.0756745079999996E-4</v>
      </c>
      <c r="U2964" s="122">
        <v>8.2211940159999995E-4</v>
      </c>
      <c r="V2964" s="122">
        <v>7.4512821320000004E-4</v>
      </c>
      <c r="W2964" s="122">
        <v>7.4256190399999995E-4</v>
      </c>
      <c r="X2964" s="122">
        <v>7.0565203239999997E-4</v>
      </c>
      <c r="Y2964" s="122">
        <v>4.3430963800000002E-4</v>
      </c>
      <c r="Z2964" s="122">
        <v>0</v>
      </c>
      <c r="AA2964" s="122">
        <v>0</v>
      </c>
      <c r="AB2964" s="122">
        <v>0</v>
      </c>
      <c r="AC2964" s="122">
        <v>0</v>
      </c>
      <c r="AD2964" s="122">
        <v>0</v>
      </c>
      <c r="AE2964" s="122">
        <v>0</v>
      </c>
      <c r="AF2964" s="122">
        <v>0</v>
      </c>
      <c r="AG2964" s="122">
        <v>0</v>
      </c>
      <c r="AH2964" s="122">
        <v>0</v>
      </c>
      <c r="AI2964" s="122">
        <v>0</v>
      </c>
      <c r="AJ2964" s="122">
        <v>0</v>
      </c>
      <c r="AK2964" s="122">
        <v>0</v>
      </c>
      <c r="AL2964" s="122">
        <v>0</v>
      </c>
    </row>
    <row r="2965" spans="1:38" hidden="1" x14ac:dyDescent="0.25">
      <c r="A2965" s="122" t="s">
        <v>1995</v>
      </c>
      <c r="B2965" s="122">
        <v>1</v>
      </c>
      <c r="C2965" s="122" t="s">
        <v>2194</v>
      </c>
      <c r="D2965" s="122" t="s">
        <v>2119</v>
      </c>
      <c r="E2965" s="122">
        <v>54</v>
      </c>
      <c r="F2965" s="122">
        <v>1.0970714048E-3</v>
      </c>
      <c r="G2965" s="122">
        <v>9.4769646719999997E-4</v>
      </c>
      <c r="H2965" s="122">
        <v>1.0263319920000001E-3</v>
      </c>
      <c r="I2965" s="122">
        <v>1.1172594047999999E-3</v>
      </c>
      <c r="J2965" s="122">
        <v>1.0890124839999999E-3</v>
      </c>
      <c r="K2965" s="122">
        <v>1.1114797763999999E-3</v>
      </c>
      <c r="L2965" s="122">
        <v>1.0417172023999999E-3</v>
      </c>
      <c r="M2965" s="122">
        <v>1.0174590384E-3</v>
      </c>
      <c r="N2965" s="122">
        <v>8.9706572759999995E-4</v>
      </c>
      <c r="O2965" s="122">
        <v>7.73444266E-4</v>
      </c>
      <c r="P2965" s="122">
        <v>7.7507395559999999E-4</v>
      </c>
      <c r="Q2965" s="122">
        <v>7.1183274119999995E-4</v>
      </c>
      <c r="R2965" s="122">
        <v>7.1427204799999998E-4</v>
      </c>
      <c r="S2965" s="122">
        <v>6.9053408200000002E-4</v>
      </c>
      <c r="T2965" s="122">
        <v>6.1313453600000001E-4</v>
      </c>
      <c r="U2965" s="122">
        <v>5.9428847800000004E-4</v>
      </c>
      <c r="V2965" s="122">
        <v>5.2703953959999997E-4</v>
      </c>
      <c r="W2965" s="122">
        <v>5.6825972000000005E-4</v>
      </c>
      <c r="X2965" s="122">
        <v>4.579516088E-4</v>
      </c>
      <c r="Y2965" s="122">
        <v>2.5016120079999999E-4</v>
      </c>
      <c r="Z2965" s="122">
        <v>0</v>
      </c>
      <c r="AA2965" s="122">
        <v>0</v>
      </c>
      <c r="AB2965" s="122">
        <v>0</v>
      </c>
      <c r="AC2965" s="122">
        <v>0</v>
      </c>
      <c r="AD2965" s="122">
        <v>0</v>
      </c>
      <c r="AE2965" s="122">
        <v>0</v>
      </c>
      <c r="AF2965" s="122">
        <v>2.7357366680000003E-4</v>
      </c>
      <c r="AG2965" s="122">
        <v>1.0341324924E-3</v>
      </c>
      <c r="AH2965" s="122">
        <v>1.168596926E-3</v>
      </c>
      <c r="AI2965" s="122">
        <v>1.129963688E-3</v>
      </c>
      <c r="AJ2965" s="122">
        <v>9.2851218320000003E-4</v>
      </c>
      <c r="AK2965" s="122">
        <v>9.7367315640000003E-4</v>
      </c>
      <c r="AL2965" s="122">
        <v>0</v>
      </c>
    </row>
    <row r="2966" spans="1:38" hidden="1" x14ac:dyDescent="0.25">
      <c r="A2966" s="122" t="s">
        <v>1995</v>
      </c>
      <c r="B2966" s="122">
        <v>1</v>
      </c>
      <c r="C2966" s="122" t="s">
        <v>2194</v>
      </c>
      <c r="D2966" s="122" t="s">
        <v>2137</v>
      </c>
      <c r="E2966" s="122">
        <v>54</v>
      </c>
      <c r="F2966" s="122">
        <v>0</v>
      </c>
      <c r="G2966" s="122">
        <v>0</v>
      </c>
      <c r="H2966" s="122">
        <v>0</v>
      </c>
      <c r="I2966" s="122">
        <v>0</v>
      </c>
      <c r="J2966" s="122">
        <v>0</v>
      </c>
      <c r="K2966" s="122">
        <v>0</v>
      </c>
      <c r="L2966" s="122">
        <v>0</v>
      </c>
      <c r="M2966" s="122">
        <v>0</v>
      </c>
      <c r="N2966" s="122">
        <v>0</v>
      </c>
      <c r="O2966" s="122">
        <v>0</v>
      </c>
      <c r="P2966" s="122">
        <v>0</v>
      </c>
      <c r="Q2966" s="122">
        <v>0</v>
      </c>
      <c r="R2966" s="122">
        <v>0</v>
      </c>
      <c r="S2966" s="122">
        <v>0</v>
      </c>
      <c r="T2966" s="122">
        <v>0</v>
      </c>
      <c r="U2966" s="122">
        <v>0</v>
      </c>
      <c r="V2966" s="122">
        <v>0</v>
      </c>
      <c r="W2966" s="122">
        <v>0</v>
      </c>
      <c r="X2966" s="122">
        <v>0</v>
      </c>
      <c r="Y2966" s="122">
        <v>0</v>
      </c>
      <c r="Z2966" s="122">
        <v>0</v>
      </c>
      <c r="AA2966" s="122">
        <v>0</v>
      </c>
      <c r="AB2966" s="122">
        <v>0</v>
      </c>
      <c r="AC2966" s="122">
        <v>0</v>
      </c>
      <c r="AD2966" s="122">
        <v>0</v>
      </c>
      <c r="AE2966" s="122">
        <v>0</v>
      </c>
      <c r="AF2966" s="122">
        <v>0</v>
      </c>
      <c r="AG2966" s="122">
        <v>0</v>
      </c>
      <c r="AH2966" s="122">
        <v>0</v>
      </c>
      <c r="AI2966" s="122">
        <v>0</v>
      </c>
      <c r="AJ2966" s="122">
        <v>0</v>
      </c>
      <c r="AK2966" s="122">
        <v>0</v>
      </c>
      <c r="AL2966" s="122">
        <v>0</v>
      </c>
    </row>
    <row r="2967" spans="1:38" hidden="1" x14ac:dyDescent="0.25">
      <c r="A2967" s="122" t="s">
        <v>1995</v>
      </c>
      <c r="B2967" s="122">
        <v>1</v>
      </c>
      <c r="C2967" s="122" t="s">
        <v>2194</v>
      </c>
      <c r="D2967" s="122" t="s">
        <v>2120</v>
      </c>
      <c r="E2967" s="122">
        <v>54</v>
      </c>
      <c r="F2967" s="122">
        <v>8.90513652E-5</v>
      </c>
      <c r="G2967" s="122">
        <v>7.6926318000000005E-5</v>
      </c>
      <c r="H2967" s="122">
        <v>8.3309312799999998E-5</v>
      </c>
      <c r="I2967" s="122">
        <v>9.0690062400000003E-5</v>
      </c>
      <c r="J2967" s="122">
        <v>8.8397206800000004E-5</v>
      </c>
      <c r="K2967" s="122">
        <v>9.0220919600000004E-5</v>
      </c>
      <c r="L2967" s="122">
        <v>8.4558157599999998E-5</v>
      </c>
      <c r="M2967" s="122">
        <v>8.2589077200000005E-5</v>
      </c>
      <c r="N2967" s="122">
        <v>5.8582661200000001E-5</v>
      </c>
      <c r="O2967" s="122">
        <v>3.9851397599999997E-5</v>
      </c>
      <c r="P2967" s="122">
        <v>2.9607116E-5</v>
      </c>
      <c r="Q2967" s="122">
        <v>1.1085034800000001E-5</v>
      </c>
      <c r="R2967" s="122">
        <v>0</v>
      </c>
      <c r="S2967" s="122">
        <v>0</v>
      </c>
      <c r="T2967" s="122">
        <v>0</v>
      </c>
      <c r="U2967" s="122">
        <v>0</v>
      </c>
      <c r="V2967" s="122">
        <v>0</v>
      </c>
      <c r="W2967" s="122">
        <v>0</v>
      </c>
      <c r="X2967" s="122">
        <v>0</v>
      </c>
      <c r="Y2967" s="122">
        <v>0</v>
      </c>
      <c r="Z2967" s="122">
        <v>0</v>
      </c>
      <c r="AA2967" s="122">
        <v>0</v>
      </c>
      <c r="AB2967" s="122">
        <v>0</v>
      </c>
      <c r="AC2967" s="122">
        <v>0</v>
      </c>
      <c r="AD2967" s="122">
        <v>0</v>
      </c>
      <c r="AE2967" s="122">
        <v>0</v>
      </c>
      <c r="AF2967" s="122">
        <v>0</v>
      </c>
      <c r="AG2967" s="122">
        <v>0</v>
      </c>
      <c r="AH2967" s="122">
        <v>0</v>
      </c>
      <c r="AI2967" s="122">
        <v>0</v>
      </c>
      <c r="AJ2967" s="122">
        <v>0</v>
      </c>
      <c r="AK2967" s="122">
        <v>0</v>
      </c>
      <c r="AL2967" s="122">
        <v>0</v>
      </c>
    </row>
    <row r="2968" spans="1:38" hidden="1" x14ac:dyDescent="0.25">
      <c r="A2968" s="122" t="s">
        <v>1995</v>
      </c>
      <c r="B2968" s="122">
        <v>1</v>
      </c>
      <c r="C2968" s="122" t="s">
        <v>2194</v>
      </c>
      <c r="D2968" s="122" t="s">
        <v>2121</v>
      </c>
      <c r="E2968" s="122">
        <v>54</v>
      </c>
      <c r="F2968" s="122">
        <v>3.6284113599999998E-4</v>
      </c>
      <c r="G2968" s="122">
        <v>3.134374488E-4</v>
      </c>
      <c r="H2968" s="122">
        <v>3.3944505559999999E-4</v>
      </c>
      <c r="I2968" s="122">
        <v>3.6951803559999999E-4</v>
      </c>
      <c r="J2968" s="122">
        <v>3.6017576000000001E-4</v>
      </c>
      <c r="K2968" s="122">
        <v>3.676065036E-4</v>
      </c>
      <c r="L2968" s="122">
        <v>3.4453350120000002E-4</v>
      </c>
      <c r="M2968" s="122">
        <v>3.3651045119999999E-4</v>
      </c>
      <c r="N2968" s="122">
        <v>2.9927003120000002E-4</v>
      </c>
      <c r="O2968" s="122">
        <v>2.6083334200000002E-4</v>
      </c>
      <c r="P2968" s="122">
        <v>2.278936016E-4</v>
      </c>
      <c r="Q2968" s="122">
        <v>1.7072293840000001E-4</v>
      </c>
      <c r="R2968" s="122">
        <v>7.7934746399999997E-5</v>
      </c>
      <c r="S2968" s="122">
        <v>1.5534299200000001E-4</v>
      </c>
      <c r="T2968" s="122">
        <v>1.7449476799999999E-4</v>
      </c>
      <c r="U2968" s="122">
        <v>2.114907368E-4</v>
      </c>
      <c r="V2968" s="122">
        <v>2.1220033520000001E-4</v>
      </c>
      <c r="W2968" s="122">
        <v>2.4819661440000001E-4</v>
      </c>
      <c r="X2968" s="122">
        <v>2.144758616E-4</v>
      </c>
      <c r="Y2968" s="122">
        <v>1.28308642E-4</v>
      </c>
      <c r="Z2968" s="122">
        <v>0</v>
      </c>
      <c r="AA2968" s="122">
        <v>0</v>
      </c>
      <c r="AB2968" s="122">
        <v>0</v>
      </c>
      <c r="AC2968" s="122">
        <v>0</v>
      </c>
      <c r="AD2968" s="122">
        <v>0</v>
      </c>
      <c r="AE2968" s="122">
        <v>0</v>
      </c>
      <c r="AF2968" s="122">
        <v>0</v>
      </c>
      <c r="AG2968" s="122">
        <v>0</v>
      </c>
      <c r="AH2968" s="122">
        <v>0</v>
      </c>
      <c r="AI2968" s="122">
        <v>0</v>
      </c>
      <c r="AJ2968" s="122">
        <v>0</v>
      </c>
      <c r="AK2968" s="122">
        <v>0</v>
      </c>
      <c r="AL2968" s="122">
        <v>0</v>
      </c>
    </row>
    <row r="2969" spans="1:38" hidden="1" x14ac:dyDescent="0.25">
      <c r="A2969" s="122" t="s">
        <v>1995</v>
      </c>
      <c r="B2969" s="122">
        <v>1</v>
      </c>
      <c r="C2969" s="122" t="s">
        <v>2194</v>
      </c>
      <c r="D2969" s="122" t="s">
        <v>2138</v>
      </c>
      <c r="E2969" s="122">
        <v>54</v>
      </c>
      <c r="F2969" s="122">
        <v>0</v>
      </c>
      <c r="G2969" s="122">
        <v>0</v>
      </c>
      <c r="H2969" s="122">
        <v>0</v>
      </c>
      <c r="I2969" s="122">
        <v>0</v>
      </c>
      <c r="J2969" s="122">
        <v>0</v>
      </c>
      <c r="K2969" s="122">
        <v>0</v>
      </c>
      <c r="L2969" s="122">
        <v>0</v>
      </c>
      <c r="M2969" s="122">
        <v>0</v>
      </c>
      <c r="N2969" s="122">
        <v>0</v>
      </c>
      <c r="O2969" s="122">
        <v>0</v>
      </c>
      <c r="P2969" s="122">
        <v>0</v>
      </c>
      <c r="Q2969" s="122">
        <v>0</v>
      </c>
      <c r="R2969" s="122">
        <v>0</v>
      </c>
      <c r="S2969" s="122">
        <v>0</v>
      </c>
      <c r="T2969" s="122">
        <v>0</v>
      </c>
      <c r="U2969" s="122">
        <v>0</v>
      </c>
      <c r="V2969" s="122">
        <v>0</v>
      </c>
      <c r="W2969" s="122">
        <v>0</v>
      </c>
      <c r="X2969" s="122">
        <v>0</v>
      </c>
      <c r="Y2969" s="122">
        <v>0</v>
      </c>
      <c r="Z2969" s="122">
        <v>0</v>
      </c>
      <c r="AA2969" s="122">
        <v>0</v>
      </c>
      <c r="AB2969" s="122">
        <v>0</v>
      </c>
      <c r="AC2969" s="122">
        <v>0</v>
      </c>
      <c r="AD2969" s="122">
        <v>0</v>
      </c>
      <c r="AE2969" s="122">
        <v>0</v>
      </c>
      <c r="AF2969" s="122">
        <v>0</v>
      </c>
      <c r="AG2969" s="122">
        <v>0</v>
      </c>
      <c r="AH2969" s="122">
        <v>0</v>
      </c>
      <c r="AI2969" s="122">
        <v>0</v>
      </c>
      <c r="AJ2969" s="122">
        <v>0</v>
      </c>
      <c r="AK2969" s="122">
        <v>0</v>
      </c>
      <c r="AL2969" s="122">
        <v>0</v>
      </c>
    </row>
    <row r="2970" spans="1:38" hidden="1" x14ac:dyDescent="0.25">
      <c r="A2970" s="122" t="s">
        <v>1995</v>
      </c>
      <c r="B2970" s="122">
        <v>1</v>
      </c>
      <c r="C2970" s="122" t="s">
        <v>2194</v>
      </c>
      <c r="D2970" s="122" t="s">
        <v>2122</v>
      </c>
      <c r="E2970" s="122">
        <v>54</v>
      </c>
      <c r="F2970" s="122">
        <v>0</v>
      </c>
      <c r="G2970" s="122">
        <v>0</v>
      </c>
      <c r="H2970" s="122">
        <v>0</v>
      </c>
      <c r="I2970" s="122">
        <v>0</v>
      </c>
      <c r="J2970" s="122">
        <v>0</v>
      </c>
      <c r="K2970" s="122">
        <v>0</v>
      </c>
      <c r="L2970" s="122">
        <v>0</v>
      </c>
      <c r="M2970" s="122">
        <v>0</v>
      </c>
      <c r="N2970" s="122">
        <v>0</v>
      </c>
      <c r="O2970" s="122">
        <v>0</v>
      </c>
      <c r="P2970" s="122">
        <v>0</v>
      </c>
      <c r="Q2970" s="122">
        <v>0</v>
      </c>
      <c r="R2970" s="122">
        <v>0</v>
      </c>
      <c r="S2970" s="122">
        <v>0</v>
      </c>
      <c r="T2970" s="122">
        <v>0</v>
      </c>
      <c r="U2970" s="122">
        <v>0</v>
      </c>
      <c r="V2970" s="122">
        <v>0</v>
      </c>
      <c r="W2970" s="122">
        <v>0</v>
      </c>
      <c r="X2970" s="122">
        <v>0</v>
      </c>
      <c r="Y2970" s="122">
        <v>0</v>
      </c>
      <c r="Z2970" s="122">
        <v>0</v>
      </c>
      <c r="AA2970" s="122">
        <v>0</v>
      </c>
      <c r="AB2970" s="122">
        <v>0</v>
      </c>
      <c r="AC2970" s="122">
        <v>0</v>
      </c>
      <c r="AD2970" s="122">
        <v>0</v>
      </c>
      <c r="AE2970" s="122">
        <v>0</v>
      </c>
      <c r="AF2970" s="122">
        <v>0</v>
      </c>
      <c r="AG2970" s="122">
        <v>0</v>
      </c>
      <c r="AH2970" s="122">
        <v>0</v>
      </c>
      <c r="AI2970" s="122">
        <v>0</v>
      </c>
      <c r="AJ2970" s="122">
        <v>0</v>
      </c>
      <c r="AK2970" s="122">
        <v>0</v>
      </c>
      <c r="AL2970" s="122">
        <v>0</v>
      </c>
    </row>
    <row r="2971" spans="1:38" hidden="1" x14ac:dyDescent="0.25">
      <c r="A2971" s="122" t="s">
        <v>1995</v>
      </c>
      <c r="B2971" s="122">
        <v>1</v>
      </c>
      <c r="C2971" s="122" t="s">
        <v>2194</v>
      </c>
      <c r="D2971" s="122" t="s">
        <v>2123</v>
      </c>
      <c r="E2971" s="122">
        <v>54</v>
      </c>
      <c r="F2971" s="122">
        <v>1.2019740600000001E-4</v>
      </c>
      <c r="G2971" s="122">
        <v>1.038315796E-4</v>
      </c>
      <c r="H2971" s="122">
        <v>1.1244705080000001E-4</v>
      </c>
      <c r="I2971" s="122">
        <v>1.2240924640000001E-4</v>
      </c>
      <c r="J2971" s="122">
        <v>1.193144568E-4</v>
      </c>
      <c r="K2971" s="122">
        <v>1.21776018E-4</v>
      </c>
      <c r="L2971" s="122">
        <v>1.141326872E-4</v>
      </c>
      <c r="M2971" s="122">
        <v>1.114749132E-4</v>
      </c>
      <c r="N2971" s="122">
        <v>7.9072162400000001E-5</v>
      </c>
      <c r="O2971" s="122">
        <v>5.3789570800000002E-5</v>
      </c>
      <c r="P2971" s="122">
        <v>3.9962316799999998E-5</v>
      </c>
      <c r="Q2971" s="122">
        <v>1.4962068800000001E-5</v>
      </c>
      <c r="R2971" s="122">
        <v>0</v>
      </c>
      <c r="S2971" s="122">
        <v>2.0926687600000002E-5</v>
      </c>
      <c r="T2971" s="122">
        <v>3.4225214799999997E-5</v>
      </c>
      <c r="U2971" s="122">
        <v>4.4793828800000001E-5</v>
      </c>
      <c r="V2971" s="122">
        <v>5.2600391199999997E-5</v>
      </c>
      <c r="W2971" s="122">
        <v>6.3727462399999998E-5</v>
      </c>
      <c r="X2971" s="122">
        <v>6.2085475199999995E-5</v>
      </c>
      <c r="Y2971" s="122">
        <v>3.9504525199999999E-5</v>
      </c>
      <c r="Z2971" s="122">
        <v>0</v>
      </c>
      <c r="AA2971" s="122">
        <v>0</v>
      </c>
      <c r="AB2971" s="122">
        <v>0</v>
      </c>
      <c r="AC2971" s="122">
        <v>0</v>
      </c>
      <c r="AD2971" s="122">
        <v>0</v>
      </c>
      <c r="AE2971" s="122">
        <v>0</v>
      </c>
      <c r="AF2971" s="122">
        <v>0</v>
      </c>
      <c r="AG2971" s="122">
        <v>0</v>
      </c>
      <c r="AH2971" s="122">
        <v>0</v>
      </c>
      <c r="AI2971" s="122">
        <v>0</v>
      </c>
      <c r="AJ2971" s="122">
        <v>0</v>
      </c>
      <c r="AK2971" s="122">
        <v>0</v>
      </c>
      <c r="AL2971" s="122">
        <v>0</v>
      </c>
    </row>
    <row r="2972" spans="1:38" hidden="1" x14ac:dyDescent="0.25">
      <c r="A2972" s="122" t="s">
        <v>1995</v>
      </c>
      <c r="B2972" s="122">
        <v>1</v>
      </c>
      <c r="C2972" s="122" t="s">
        <v>2194</v>
      </c>
      <c r="D2972" s="122" t="s">
        <v>2124</v>
      </c>
      <c r="E2972" s="122">
        <v>54</v>
      </c>
      <c r="F2972" s="122">
        <v>4.2012281360000002E-4</v>
      </c>
      <c r="G2972" s="122">
        <v>3.6291977400000001E-4</v>
      </c>
      <c r="H2972" s="122">
        <v>3.930332E-4</v>
      </c>
      <c r="I2972" s="122">
        <v>4.2785379560000001E-4</v>
      </c>
      <c r="J2972" s="122">
        <v>4.1703665640000002E-4</v>
      </c>
      <c r="K2972" s="122">
        <v>4.256404908E-4</v>
      </c>
      <c r="L2972" s="122">
        <v>3.9892495720000003E-4</v>
      </c>
      <c r="M2972" s="122">
        <v>3.8963530759999999E-4</v>
      </c>
      <c r="N2972" s="122">
        <v>4.3814338399999998E-4</v>
      </c>
      <c r="O2972" s="122">
        <v>4.9458966760000005E-4</v>
      </c>
      <c r="P2972" s="122">
        <v>5.1043111560000005E-4</v>
      </c>
      <c r="Q2972" s="122">
        <v>4.1122875640000001E-4</v>
      </c>
      <c r="R2972" s="122">
        <v>4.5064860119999999E-4</v>
      </c>
      <c r="S2972" s="122">
        <v>4.596416412E-4</v>
      </c>
      <c r="T2972" s="122">
        <v>3.8375628759999998E-4</v>
      </c>
      <c r="U2972" s="122">
        <v>3.5620150440000001E-4</v>
      </c>
      <c r="V2972" s="122">
        <v>3.1197645920000002E-4</v>
      </c>
      <c r="W2972" s="122">
        <v>3.0812927600000001E-4</v>
      </c>
      <c r="X2972" s="122">
        <v>2.7183940559999999E-4</v>
      </c>
      <c r="Y2972" s="122">
        <v>1.5485931439999999E-4</v>
      </c>
      <c r="Z2972" s="122">
        <v>0</v>
      </c>
      <c r="AA2972" s="122">
        <v>0</v>
      </c>
      <c r="AB2972" s="122">
        <v>0</v>
      </c>
      <c r="AC2972" s="122">
        <v>0</v>
      </c>
      <c r="AD2972" s="122">
        <v>0</v>
      </c>
      <c r="AE2972" s="122">
        <v>0</v>
      </c>
      <c r="AF2972" s="122">
        <v>0</v>
      </c>
      <c r="AG2972" s="122">
        <v>0</v>
      </c>
      <c r="AH2972" s="122">
        <v>0</v>
      </c>
      <c r="AI2972" s="122">
        <v>0</v>
      </c>
      <c r="AJ2972" s="122">
        <v>0</v>
      </c>
      <c r="AK2972" s="122">
        <v>0</v>
      </c>
      <c r="AL2972" s="122">
        <v>0</v>
      </c>
    </row>
    <row r="2973" spans="1:38" hidden="1" x14ac:dyDescent="0.25">
      <c r="A2973" s="122" t="s">
        <v>1995</v>
      </c>
      <c r="B2973" s="122">
        <v>1</v>
      </c>
      <c r="C2973" s="122" t="s">
        <v>2194</v>
      </c>
      <c r="D2973" s="122" t="s">
        <v>2125</v>
      </c>
      <c r="E2973" s="122">
        <v>54</v>
      </c>
      <c r="F2973" s="122">
        <v>4.8906462359999997E-4</v>
      </c>
      <c r="G2973" s="122">
        <v>4.2247461199999999E-4</v>
      </c>
      <c r="H2973" s="122">
        <v>4.5752962639999999E-4</v>
      </c>
      <c r="I2973" s="122">
        <v>4.9806425479999999E-4</v>
      </c>
      <c r="J2973" s="122">
        <v>4.8547202760000001E-4</v>
      </c>
      <c r="K2973" s="122">
        <v>4.9548774800000001E-4</v>
      </c>
      <c r="L2973" s="122">
        <v>4.643882152E-4</v>
      </c>
      <c r="M2973" s="122">
        <v>4.5357414200000002E-4</v>
      </c>
      <c r="N2973" s="122">
        <v>3.93166494E-4</v>
      </c>
      <c r="O2973" s="122">
        <v>3.2879682639999999E-4</v>
      </c>
      <c r="P2973" s="122">
        <v>2.6575537519999998E-4</v>
      </c>
      <c r="Q2973" s="122">
        <v>1.62556632E-4</v>
      </c>
      <c r="R2973" s="122">
        <v>0</v>
      </c>
      <c r="S2973" s="122">
        <v>8.9064052000000002E-6</v>
      </c>
      <c r="T2973" s="122">
        <v>1.33351148E-5</v>
      </c>
      <c r="U2973" s="122">
        <v>1.8179865199999999E-5</v>
      </c>
      <c r="V2973" s="122">
        <v>1.9455105599999999E-5</v>
      </c>
      <c r="W2973" s="122">
        <v>2.3702005600000001E-5</v>
      </c>
      <c r="X2973" s="122">
        <v>2.04817788E-5</v>
      </c>
      <c r="Y2973" s="122">
        <v>1.22530772E-5</v>
      </c>
      <c r="Z2973" s="122">
        <v>0</v>
      </c>
      <c r="AA2973" s="122">
        <v>0</v>
      </c>
      <c r="AB2973" s="122">
        <v>0</v>
      </c>
      <c r="AC2973" s="122">
        <v>0</v>
      </c>
      <c r="AD2973" s="122">
        <v>0</v>
      </c>
      <c r="AE2973" s="122">
        <v>0</v>
      </c>
      <c r="AF2973" s="122">
        <v>0</v>
      </c>
      <c r="AG2973" s="122">
        <v>0</v>
      </c>
      <c r="AH2973" s="122">
        <v>0</v>
      </c>
      <c r="AI2973" s="122">
        <v>0</v>
      </c>
      <c r="AJ2973" s="122">
        <v>0</v>
      </c>
      <c r="AK2973" s="122">
        <v>0</v>
      </c>
      <c r="AL2973" s="122">
        <v>0</v>
      </c>
    </row>
    <row r="2974" spans="1:38" hidden="1" x14ac:dyDescent="0.25">
      <c r="A2974" s="122" t="s">
        <v>1995</v>
      </c>
      <c r="B2974" s="122">
        <v>1</v>
      </c>
      <c r="C2974" s="122" t="s">
        <v>2194</v>
      </c>
      <c r="D2974" s="122" t="s">
        <v>2126</v>
      </c>
      <c r="E2974" s="122">
        <v>54</v>
      </c>
      <c r="F2974" s="122">
        <v>0</v>
      </c>
      <c r="G2974" s="122">
        <v>0</v>
      </c>
      <c r="H2974" s="122">
        <v>0</v>
      </c>
      <c r="I2974" s="122">
        <v>0</v>
      </c>
      <c r="J2974" s="122">
        <v>0</v>
      </c>
      <c r="K2974" s="122">
        <v>0</v>
      </c>
      <c r="L2974" s="122">
        <v>0</v>
      </c>
      <c r="M2974" s="122">
        <v>0</v>
      </c>
      <c r="N2974" s="122">
        <v>0</v>
      </c>
      <c r="O2974" s="122">
        <v>0</v>
      </c>
      <c r="P2974" s="122">
        <v>0</v>
      </c>
      <c r="Q2974" s="122">
        <v>0</v>
      </c>
      <c r="R2974" s="122">
        <v>0</v>
      </c>
      <c r="S2974" s="122">
        <v>0</v>
      </c>
      <c r="T2974" s="122">
        <v>0</v>
      </c>
      <c r="U2974" s="122">
        <v>0</v>
      </c>
      <c r="V2974" s="122">
        <v>0</v>
      </c>
      <c r="W2974" s="122">
        <v>0</v>
      </c>
      <c r="X2974" s="122">
        <v>0</v>
      </c>
      <c r="Y2974" s="122">
        <v>0</v>
      </c>
      <c r="Z2974" s="122">
        <v>0</v>
      </c>
      <c r="AA2974" s="122">
        <v>0</v>
      </c>
      <c r="AB2974" s="122">
        <v>0</v>
      </c>
      <c r="AC2974" s="122">
        <v>0</v>
      </c>
      <c r="AD2974" s="122">
        <v>0</v>
      </c>
      <c r="AE2974" s="122">
        <v>0</v>
      </c>
      <c r="AF2974" s="122">
        <v>0</v>
      </c>
      <c r="AG2974" s="122">
        <v>0</v>
      </c>
      <c r="AH2974" s="122">
        <v>0</v>
      </c>
      <c r="AI2974" s="122">
        <v>0</v>
      </c>
      <c r="AJ2974" s="122">
        <v>0</v>
      </c>
      <c r="AK2974" s="122">
        <v>0</v>
      </c>
      <c r="AL2974" s="122">
        <v>0</v>
      </c>
    </row>
    <row r="2975" spans="1:38" hidden="1" x14ac:dyDescent="0.25">
      <c r="A2975" s="122" t="s">
        <v>2004</v>
      </c>
      <c r="B2975" s="122">
        <v>1</v>
      </c>
      <c r="C2975" s="122" t="s">
        <v>2195</v>
      </c>
      <c r="D2975" s="122" t="s">
        <v>2078</v>
      </c>
      <c r="E2975" s="122">
        <v>55</v>
      </c>
      <c r="F2975" s="122">
        <v>0</v>
      </c>
      <c r="G2975" s="122">
        <v>0</v>
      </c>
      <c r="H2975" s="122">
        <v>0</v>
      </c>
      <c r="I2975" s="122">
        <v>0</v>
      </c>
      <c r="J2975" s="122">
        <v>0</v>
      </c>
      <c r="K2975" s="122">
        <v>0</v>
      </c>
      <c r="L2975" s="122">
        <v>0</v>
      </c>
      <c r="M2975" s="122">
        <v>0</v>
      </c>
      <c r="N2975" s="122">
        <v>0</v>
      </c>
      <c r="O2975" s="122">
        <v>0</v>
      </c>
      <c r="P2975" s="122">
        <v>0</v>
      </c>
      <c r="Q2975" s="122">
        <v>0</v>
      </c>
      <c r="R2975" s="122">
        <v>0</v>
      </c>
      <c r="S2975" s="122">
        <v>0</v>
      </c>
      <c r="T2975" s="122">
        <v>0</v>
      </c>
      <c r="U2975" s="122">
        <v>0</v>
      </c>
      <c r="V2975" s="122">
        <v>0</v>
      </c>
      <c r="W2975" s="122">
        <v>0</v>
      </c>
      <c r="X2975" s="122">
        <v>0</v>
      </c>
      <c r="Y2975" s="122">
        <v>0</v>
      </c>
      <c r="Z2975" s="122">
        <v>0</v>
      </c>
      <c r="AA2975" s="122">
        <v>0</v>
      </c>
      <c r="AB2975" s="122">
        <v>0</v>
      </c>
      <c r="AC2975" s="122">
        <v>0</v>
      </c>
      <c r="AD2975" s="122">
        <v>0</v>
      </c>
      <c r="AE2975" s="122">
        <v>0</v>
      </c>
      <c r="AF2975" s="122">
        <v>0</v>
      </c>
      <c r="AG2975" s="122">
        <v>0</v>
      </c>
      <c r="AH2975" s="122">
        <v>0</v>
      </c>
      <c r="AI2975" s="122">
        <v>0</v>
      </c>
      <c r="AJ2975" s="122">
        <v>0</v>
      </c>
      <c r="AK2975" s="122">
        <v>0</v>
      </c>
      <c r="AL2975" s="122">
        <v>0</v>
      </c>
    </row>
    <row r="2976" spans="1:38" hidden="1" x14ac:dyDescent="0.25">
      <c r="A2976" s="122" t="s">
        <v>2004</v>
      </c>
      <c r="B2976" s="122">
        <v>1</v>
      </c>
      <c r="C2976" s="122" t="s">
        <v>2195</v>
      </c>
      <c r="D2976" s="122" t="s">
        <v>2079</v>
      </c>
      <c r="E2976" s="122">
        <v>55</v>
      </c>
      <c r="F2976" s="122">
        <v>0</v>
      </c>
      <c r="G2976" s="122">
        <v>0</v>
      </c>
      <c r="H2976" s="122">
        <v>0</v>
      </c>
      <c r="I2976" s="122">
        <v>0</v>
      </c>
      <c r="J2976" s="122">
        <v>0</v>
      </c>
      <c r="K2976" s="122">
        <v>0</v>
      </c>
      <c r="L2976" s="122">
        <v>0</v>
      </c>
      <c r="M2976" s="122">
        <v>0</v>
      </c>
      <c r="N2976" s="122">
        <v>0</v>
      </c>
      <c r="O2976" s="122">
        <v>0</v>
      </c>
      <c r="P2976" s="122">
        <v>0</v>
      </c>
      <c r="Q2976" s="122">
        <v>0</v>
      </c>
      <c r="R2976" s="122">
        <v>0</v>
      </c>
      <c r="S2976" s="122">
        <v>0</v>
      </c>
      <c r="T2976" s="122">
        <v>0</v>
      </c>
      <c r="U2976" s="122">
        <v>0</v>
      </c>
      <c r="V2976" s="122">
        <v>0</v>
      </c>
      <c r="W2976" s="122">
        <v>0</v>
      </c>
      <c r="X2976" s="122">
        <v>0</v>
      </c>
      <c r="Y2976" s="122">
        <v>0</v>
      </c>
      <c r="Z2976" s="122">
        <v>0</v>
      </c>
      <c r="AA2976" s="122">
        <v>0</v>
      </c>
      <c r="AB2976" s="122">
        <v>0</v>
      </c>
      <c r="AC2976" s="122">
        <v>0</v>
      </c>
      <c r="AD2976" s="122">
        <v>0</v>
      </c>
      <c r="AE2976" s="122">
        <v>0</v>
      </c>
      <c r="AF2976" s="122">
        <v>0</v>
      </c>
      <c r="AG2976" s="122">
        <v>0</v>
      </c>
      <c r="AH2976" s="122">
        <v>0</v>
      </c>
      <c r="AI2976" s="122">
        <v>0</v>
      </c>
      <c r="AJ2976" s="122">
        <v>0</v>
      </c>
      <c r="AK2976" s="122">
        <v>0</v>
      </c>
      <c r="AL2976" s="122">
        <v>0</v>
      </c>
    </row>
    <row r="2977" spans="1:38" hidden="1" x14ac:dyDescent="0.25">
      <c r="A2977" s="122" t="s">
        <v>2004</v>
      </c>
      <c r="B2977" s="122">
        <v>1</v>
      </c>
      <c r="C2977" s="122" t="s">
        <v>2195</v>
      </c>
      <c r="D2977" s="122" t="s">
        <v>2080</v>
      </c>
      <c r="E2977" s="122">
        <v>55</v>
      </c>
      <c r="F2977" s="122">
        <v>0</v>
      </c>
      <c r="G2977" s="122">
        <v>0</v>
      </c>
      <c r="H2977" s="122">
        <v>0</v>
      </c>
      <c r="I2977" s="122">
        <v>0</v>
      </c>
      <c r="J2977" s="122">
        <v>0</v>
      </c>
      <c r="K2977" s="122">
        <v>0</v>
      </c>
      <c r="L2977" s="122">
        <v>0</v>
      </c>
      <c r="M2977" s="122">
        <v>0</v>
      </c>
      <c r="N2977" s="122">
        <v>0</v>
      </c>
      <c r="O2977" s="122">
        <v>0</v>
      </c>
      <c r="P2977" s="122">
        <v>0</v>
      </c>
      <c r="Q2977" s="122">
        <v>0</v>
      </c>
      <c r="R2977" s="122">
        <v>0</v>
      </c>
      <c r="S2977" s="122">
        <v>0</v>
      </c>
      <c r="T2977" s="122">
        <v>0</v>
      </c>
      <c r="U2977" s="122">
        <v>0</v>
      </c>
      <c r="V2977" s="122">
        <v>0</v>
      </c>
      <c r="W2977" s="122">
        <v>0</v>
      </c>
      <c r="X2977" s="122">
        <v>0</v>
      </c>
      <c r="Y2977" s="122">
        <v>0</v>
      </c>
      <c r="Z2977" s="122">
        <v>0</v>
      </c>
      <c r="AA2977" s="122">
        <v>0</v>
      </c>
      <c r="AB2977" s="122">
        <v>0</v>
      </c>
      <c r="AC2977" s="122">
        <v>0</v>
      </c>
      <c r="AD2977" s="122">
        <v>0</v>
      </c>
      <c r="AE2977" s="122">
        <v>0</v>
      </c>
      <c r="AF2977" s="122">
        <v>0</v>
      </c>
      <c r="AG2977" s="122">
        <v>0</v>
      </c>
      <c r="AH2977" s="122">
        <v>0</v>
      </c>
      <c r="AI2977" s="122">
        <v>0</v>
      </c>
      <c r="AJ2977" s="122">
        <v>0</v>
      </c>
      <c r="AK2977" s="122">
        <v>0</v>
      </c>
      <c r="AL2977" s="122">
        <v>0</v>
      </c>
    </row>
    <row r="2978" spans="1:38" hidden="1" x14ac:dyDescent="0.25">
      <c r="A2978" s="122" t="s">
        <v>2004</v>
      </c>
      <c r="B2978" s="122">
        <v>1</v>
      </c>
      <c r="C2978" s="122" t="s">
        <v>2195</v>
      </c>
      <c r="D2978" s="122" t="s">
        <v>2133</v>
      </c>
      <c r="E2978" s="122">
        <v>55</v>
      </c>
      <c r="F2978" s="122">
        <v>0</v>
      </c>
      <c r="G2978" s="122">
        <v>0</v>
      </c>
      <c r="H2978" s="122">
        <v>0</v>
      </c>
      <c r="I2978" s="122">
        <v>0</v>
      </c>
      <c r="J2978" s="122">
        <v>0</v>
      </c>
      <c r="K2978" s="122">
        <v>0</v>
      </c>
      <c r="L2978" s="122">
        <v>0</v>
      </c>
      <c r="M2978" s="122">
        <v>0</v>
      </c>
      <c r="N2978" s="122">
        <v>0</v>
      </c>
      <c r="O2978" s="122">
        <v>0</v>
      </c>
      <c r="P2978" s="122">
        <v>0</v>
      </c>
      <c r="Q2978" s="122">
        <v>0</v>
      </c>
      <c r="R2978" s="122">
        <v>0</v>
      </c>
      <c r="S2978" s="122">
        <v>0</v>
      </c>
      <c r="T2978" s="122">
        <v>0</v>
      </c>
      <c r="U2978" s="122">
        <v>0</v>
      </c>
      <c r="V2978" s="122">
        <v>0</v>
      </c>
      <c r="W2978" s="122">
        <v>0</v>
      </c>
      <c r="X2978" s="122">
        <v>0</v>
      </c>
      <c r="Y2978" s="122">
        <v>0</v>
      </c>
      <c r="Z2978" s="122">
        <v>0</v>
      </c>
      <c r="AA2978" s="122">
        <v>0</v>
      </c>
      <c r="AB2978" s="122">
        <v>0</v>
      </c>
      <c r="AC2978" s="122">
        <v>0</v>
      </c>
      <c r="AD2978" s="122">
        <v>0</v>
      </c>
      <c r="AE2978" s="122">
        <v>0</v>
      </c>
      <c r="AF2978" s="122">
        <v>0</v>
      </c>
      <c r="AG2978" s="122">
        <v>0</v>
      </c>
      <c r="AH2978" s="122">
        <v>0</v>
      </c>
      <c r="AI2978" s="122">
        <v>0</v>
      </c>
      <c r="AJ2978" s="122">
        <v>0</v>
      </c>
      <c r="AK2978" s="122">
        <v>0</v>
      </c>
      <c r="AL2978" s="122">
        <v>0</v>
      </c>
    </row>
    <row r="2979" spans="1:38" hidden="1" x14ac:dyDescent="0.25">
      <c r="A2979" s="122" t="s">
        <v>2004</v>
      </c>
      <c r="B2979" s="122">
        <v>1</v>
      </c>
      <c r="C2979" s="122" t="s">
        <v>2195</v>
      </c>
      <c r="D2979" s="122" t="s">
        <v>2081</v>
      </c>
      <c r="E2979" s="122">
        <v>55</v>
      </c>
      <c r="F2979" s="122">
        <v>5.9034578399999998E-5</v>
      </c>
      <c r="G2979" s="122">
        <v>7.3793221600000004E-5</v>
      </c>
      <c r="H2979" s="122">
        <v>1.0331051080000001E-4</v>
      </c>
      <c r="I2979" s="122">
        <v>1.0331051080000001E-4</v>
      </c>
      <c r="J2979" s="122">
        <v>1.1806915400000001E-4</v>
      </c>
      <c r="K2979" s="122">
        <v>1.4758644320000001E-4</v>
      </c>
      <c r="L2979" s="122">
        <v>1.4758644320000001E-4</v>
      </c>
      <c r="M2979" s="122">
        <v>1.4758644320000001E-4</v>
      </c>
      <c r="N2979" s="122">
        <v>1.4758644320000001E-4</v>
      </c>
      <c r="O2979" s="122">
        <v>1.7710373240000001E-4</v>
      </c>
      <c r="P2979" s="122">
        <v>1.7710373240000001E-4</v>
      </c>
      <c r="Q2979" s="122">
        <v>1.7710373240000001E-4</v>
      </c>
      <c r="R2979" s="122">
        <v>1.7710373240000001E-4</v>
      </c>
      <c r="S2979" s="122">
        <v>1.7710373240000001E-4</v>
      </c>
      <c r="T2979" s="122">
        <v>1.7710373240000001E-4</v>
      </c>
      <c r="U2979" s="122">
        <v>1.7710373240000001E-4</v>
      </c>
      <c r="V2979" s="122">
        <v>1.918623756E-4</v>
      </c>
      <c r="W2979" s="122">
        <v>1.918623756E-4</v>
      </c>
      <c r="X2979" s="122">
        <v>2.3613830800000001E-4</v>
      </c>
      <c r="Y2979" s="122">
        <v>2.6565559720000001E-4</v>
      </c>
      <c r="Z2979" s="122">
        <v>2.804142432E-4</v>
      </c>
      <c r="AA2979" s="122">
        <v>3.8372475400000002E-4</v>
      </c>
      <c r="AB2979" s="122">
        <v>4.1324204039999999E-4</v>
      </c>
      <c r="AC2979" s="122">
        <v>5.6082848359999998E-4</v>
      </c>
      <c r="AD2979" s="122">
        <v>6.1986306199999998E-4</v>
      </c>
      <c r="AE2979" s="122">
        <v>7.4899609960000005E-4</v>
      </c>
      <c r="AF2979" s="122">
        <v>6.8703387760000003E-4</v>
      </c>
      <c r="AG2979" s="122">
        <v>6.2443480959999999E-4</v>
      </c>
      <c r="AH2979" s="122">
        <v>6.2800092320000004E-4</v>
      </c>
      <c r="AI2979" s="122">
        <v>6.209520772E-4</v>
      </c>
      <c r="AJ2979" s="122">
        <v>6.209520772E-4</v>
      </c>
      <c r="AK2979" s="122">
        <v>6.209520772E-4</v>
      </c>
      <c r="AL2979" s="122">
        <v>0</v>
      </c>
    </row>
    <row r="2980" spans="1:38" x14ac:dyDescent="0.25">
      <c r="A2980" s="122" t="s">
        <v>2004</v>
      </c>
      <c r="B2980" s="122">
        <v>1</v>
      </c>
      <c r="C2980" s="122" t="s">
        <v>2195</v>
      </c>
      <c r="D2980" s="122" t="s">
        <v>2082</v>
      </c>
      <c r="E2980" s="122">
        <v>55</v>
      </c>
      <c r="F2980" s="122">
        <v>3.4830400612000001E-3</v>
      </c>
      <c r="G2980" s="122">
        <v>4.3538000772000004E-3</v>
      </c>
      <c r="H2980" s="122">
        <v>6.0953201092000002E-3</v>
      </c>
      <c r="I2980" s="122">
        <v>6.0953201092000002E-3</v>
      </c>
      <c r="J2980" s="122">
        <v>6.9660801252E-3</v>
      </c>
      <c r="K2980" s="122">
        <v>8.7076001572000006E-3</v>
      </c>
      <c r="L2980" s="122">
        <v>8.7076001572000006E-3</v>
      </c>
      <c r="M2980" s="122">
        <v>8.7076001572000006E-3</v>
      </c>
      <c r="N2980" s="122">
        <v>8.7076001572000006E-3</v>
      </c>
      <c r="O2980" s="122">
        <v>1.0449120186400001E-2</v>
      </c>
      <c r="P2980" s="122">
        <v>1.0449120186400001E-2</v>
      </c>
      <c r="Q2980" s="122">
        <v>1.0449120186400001E-2</v>
      </c>
      <c r="R2980" s="122">
        <v>1.0449120186400001E-2</v>
      </c>
      <c r="S2980" s="122">
        <v>1.0449120186400001E-2</v>
      </c>
      <c r="T2980" s="122">
        <v>1.0449120186400001E-2</v>
      </c>
      <c r="U2980" s="122">
        <v>1.0449120186400001E-2</v>
      </c>
      <c r="V2980" s="122">
        <v>1.13198802024E-2</v>
      </c>
      <c r="W2980" s="122">
        <v>1.13198802024E-2</v>
      </c>
      <c r="X2980" s="122">
        <v>1.39321602504E-2</v>
      </c>
      <c r="Y2980" s="122">
        <v>1.5673680279599998E-2</v>
      </c>
      <c r="Z2980" s="122">
        <v>1.65444402956E-2</v>
      </c>
      <c r="AA2980" s="122">
        <v>2.2639760404800001E-2</v>
      </c>
      <c r="AB2980" s="122">
        <v>2.4381280436800001E-2</v>
      </c>
      <c r="AC2980" s="122">
        <v>3.30888805912E-2</v>
      </c>
      <c r="AD2980" s="122">
        <v>3.6571920655199999E-2</v>
      </c>
      <c r="AE2980" s="122">
        <v>4.4190769873600003E-2</v>
      </c>
      <c r="AF2980" s="122">
        <v>4.0534998853999998E-2</v>
      </c>
      <c r="AG2980" s="122">
        <v>3.6841653690800003E-2</v>
      </c>
      <c r="AH2980" s="122">
        <v>3.7052054440800002E-2</v>
      </c>
      <c r="AI2980" s="122">
        <v>3.6636172568800002E-2</v>
      </c>
      <c r="AJ2980" s="122">
        <v>3.6636172568800002E-2</v>
      </c>
      <c r="AK2980" s="122">
        <v>3.6636172568800002E-2</v>
      </c>
      <c r="AL2980" s="122">
        <v>0</v>
      </c>
    </row>
    <row r="2981" spans="1:38" hidden="1" x14ac:dyDescent="0.25">
      <c r="A2981" s="122" t="s">
        <v>2004</v>
      </c>
      <c r="B2981" s="122">
        <v>1</v>
      </c>
      <c r="C2981" s="122" t="s">
        <v>2195</v>
      </c>
      <c r="D2981" s="122" t="s">
        <v>474</v>
      </c>
      <c r="E2981" s="122">
        <v>55</v>
      </c>
      <c r="F2981" s="122">
        <v>5.9034578399999998E-5</v>
      </c>
      <c r="G2981" s="122">
        <v>7.3793221600000004E-5</v>
      </c>
      <c r="H2981" s="122">
        <v>1.0331051080000001E-4</v>
      </c>
      <c r="I2981" s="122">
        <v>1.0331051080000001E-4</v>
      </c>
      <c r="J2981" s="122">
        <v>1.1806915400000001E-4</v>
      </c>
      <c r="K2981" s="122">
        <v>1.4758644320000001E-4</v>
      </c>
      <c r="L2981" s="122">
        <v>1.4758644320000001E-4</v>
      </c>
      <c r="M2981" s="122">
        <v>1.4758644320000001E-4</v>
      </c>
      <c r="N2981" s="122">
        <v>1.4758644320000001E-4</v>
      </c>
      <c r="O2981" s="122">
        <v>1.7710373240000001E-4</v>
      </c>
      <c r="P2981" s="122">
        <v>1.7710373240000001E-4</v>
      </c>
      <c r="Q2981" s="122">
        <v>1.7710373240000001E-4</v>
      </c>
      <c r="R2981" s="122">
        <v>1.7710373240000001E-4</v>
      </c>
      <c r="S2981" s="122">
        <v>1.7710373240000001E-4</v>
      </c>
      <c r="T2981" s="122">
        <v>1.7710373240000001E-4</v>
      </c>
      <c r="U2981" s="122">
        <v>1.7710373240000001E-4</v>
      </c>
      <c r="V2981" s="122">
        <v>1.918623756E-4</v>
      </c>
      <c r="W2981" s="122">
        <v>1.918623756E-4</v>
      </c>
      <c r="X2981" s="122">
        <v>2.3613830800000001E-4</v>
      </c>
      <c r="Y2981" s="122">
        <v>2.6565559720000001E-4</v>
      </c>
      <c r="Z2981" s="122">
        <v>2.804142432E-4</v>
      </c>
      <c r="AA2981" s="122">
        <v>3.8372475400000002E-4</v>
      </c>
      <c r="AB2981" s="122">
        <v>4.1324204039999999E-4</v>
      </c>
      <c r="AC2981" s="122">
        <v>5.6082848359999998E-4</v>
      </c>
      <c r="AD2981" s="122">
        <v>6.1986306199999998E-4</v>
      </c>
      <c r="AE2981" s="122">
        <v>7.4899609960000005E-4</v>
      </c>
      <c r="AF2981" s="122">
        <v>6.8703387760000003E-4</v>
      </c>
      <c r="AG2981" s="122">
        <v>6.2443480959999999E-4</v>
      </c>
      <c r="AH2981" s="122">
        <v>6.2800092320000004E-4</v>
      </c>
      <c r="AI2981" s="122">
        <v>6.209520772E-4</v>
      </c>
      <c r="AJ2981" s="122">
        <v>6.209520772E-4</v>
      </c>
      <c r="AK2981" s="122">
        <v>6.209520772E-4</v>
      </c>
      <c r="AL2981" s="122">
        <v>0</v>
      </c>
    </row>
    <row r="2982" spans="1:38" hidden="1" x14ac:dyDescent="0.25">
      <c r="A2982" s="122" t="s">
        <v>2004</v>
      </c>
      <c r="B2982" s="122">
        <v>1</v>
      </c>
      <c r="C2982" s="122" t="s">
        <v>2195</v>
      </c>
      <c r="D2982" s="122" t="s">
        <v>2083</v>
      </c>
      <c r="E2982" s="122">
        <v>55</v>
      </c>
      <c r="F2982" s="122">
        <v>2.9517288640000002E-4</v>
      </c>
      <c r="G2982" s="122">
        <v>3.6896610799999998E-4</v>
      </c>
      <c r="H2982" s="122">
        <v>5.1655255120000001E-4</v>
      </c>
      <c r="I2982" s="122">
        <v>5.1655255120000001E-4</v>
      </c>
      <c r="J2982" s="122">
        <v>5.9034577280000003E-4</v>
      </c>
      <c r="K2982" s="122">
        <v>7.3793221599999996E-4</v>
      </c>
      <c r="L2982" s="122">
        <v>7.3793221599999996E-4</v>
      </c>
      <c r="M2982" s="122">
        <v>7.3793221599999996E-4</v>
      </c>
      <c r="N2982" s="122">
        <v>7.3793221599999996E-4</v>
      </c>
      <c r="O2982" s="122">
        <v>8.8551865919999999E-4</v>
      </c>
      <c r="P2982" s="122">
        <v>8.8551865919999999E-4</v>
      </c>
      <c r="Q2982" s="122">
        <v>8.8551865919999999E-4</v>
      </c>
      <c r="R2982" s="122">
        <v>8.8551865919999999E-4</v>
      </c>
      <c r="S2982" s="122">
        <v>8.8551865919999999E-4</v>
      </c>
      <c r="T2982" s="122">
        <v>8.8551865919999999E-4</v>
      </c>
      <c r="U2982" s="122">
        <v>8.8551865919999999E-4</v>
      </c>
      <c r="V2982" s="122">
        <v>9.5931188080000001E-4</v>
      </c>
      <c r="W2982" s="122">
        <v>9.5931188080000001E-4</v>
      </c>
      <c r="X2982" s="122">
        <v>1.1806915456000001E-3</v>
      </c>
      <c r="Y2982" s="122">
        <v>1.3282779888000001E-3</v>
      </c>
      <c r="Z2982" s="122">
        <v>1.4020712103999999E-3</v>
      </c>
      <c r="AA2982" s="122">
        <v>1.9186237644000001E-3</v>
      </c>
      <c r="AB2982" s="122">
        <v>2.0662102075999999E-3</v>
      </c>
      <c r="AC2982" s="122">
        <v>2.8041424236E-3</v>
      </c>
      <c r="AD2982" s="122">
        <v>3.0993153100000001E-3</v>
      </c>
      <c r="AE2982" s="122">
        <v>3.7449804979999999E-3</v>
      </c>
      <c r="AF2982" s="122">
        <v>3.4351693935999999E-3</v>
      </c>
      <c r="AG2982" s="122">
        <v>3.1221740423999999E-3</v>
      </c>
      <c r="AH2982" s="122">
        <v>3.1400046132E-3</v>
      </c>
      <c r="AI2982" s="122">
        <v>3.104760386E-3</v>
      </c>
      <c r="AJ2982" s="122">
        <v>3.104760386E-3</v>
      </c>
      <c r="AK2982" s="122">
        <v>3.104760386E-3</v>
      </c>
      <c r="AL2982" s="122">
        <v>0</v>
      </c>
    </row>
    <row r="2983" spans="1:38" hidden="1" x14ac:dyDescent="0.25">
      <c r="A2983" s="122" t="s">
        <v>2004</v>
      </c>
      <c r="B2983" s="122">
        <v>1</v>
      </c>
      <c r="C2983" s="122" t="s">
        <v>2195</v>
      </c>
      <c r="D2983" s="122" t="s">
        <v>2084</v>
      </c>
      <c r="E2983" s="122">
        <v>55</v>
      </c>
      <c r="F2983" s="122">
        <v>0</v>
      </c>
      <c r="G2983" s="122">
        <v>0</v>
      </c>
      <c r="H2983" s="122">
        <v>0</v>
      </c>
      <c r="I2983" s="122">
        <v>0</v>
      </c>
      <c r="J2983" s="122">
        <v>0</v>
      </c>
      <c r="K2983" s="122">
        <v>0</v>
      </c>
      <c r="L2983" s="122">
        <v>0</v>
      </c>
      <c r="M2983" s="122">
        <v>0</v>
      </c>
      <c r="N2983" s="122">
        <v>0</v>
      </c>
      <c r="O2983" s="122">
        <v>0</v>
      </c>
      <c r="P2983" s="122">
        <v>0</v>
      </c>
      <c r="Q2983" s="122">
        <v>0</v>
      </c>
      <c r="R2983" s="122">
        <v>0</v>
      </c>
      <c r="S2983" s="122">
        <v>0</v>
      </c>
      <c r="T2983" s="122">
        <v>0</v>
      </c>
      <c r="U2983" s="122">
        <v>0</v>
      </c>
      <c r="V2983" s="122">
        <v>0</v>
      </c>
      <c r="W2983" s="122">
        <v>0</v>
      </c>
      <c r="X2983" s="122">
        <v>0</v>
      </c>
      <c r="Y2983" s="122">
        <v>0</v>
      </c>
      <c r="Z2983" s="122">
        <v>0</v>
      </c>
      <c r="AA2983" s="122">
        <v>0</v>
      </c>
      <c r="AB2983" s="122">
        <v>0</v>
      </c>
      <c r="AC2983" s="122">
        <v>0</v>
      </c>
      <c r="AD2983" s="122">
        <v>0</v>
      </c>
      <c r="AE2983" s="122">
        <v>0</v>
      </c>
      <c r="AF2983" s="122">
        <v>0</v>
      </c>
      <c r="AG2983" s="122">
        <v>0</v>
      </c>
      <c r="AH2983" s="122">
        <v>0</v>
      </c>
      <c r="AI2983" s="122">
        <v>0</v>
      </c>
      <c r="AJ2983" s="122">
        <v>0</v>
      </c>
      <c r="AK2983" s="122">
        <v>0</v>
      </c>
      <c r="AL2983" s="122">
        <v>0</v>
      </c>
    </row>
    <row r="2984" spans="1:38" hidden="1" x14ac:dyDescent="0.25">
      <c r="A2984" s="122" t="s">
        <v>2004</v>
      </c>
      <c r="B2984" s="122">
        <v>1</v>
      </c>
      <c r="C2984" s="122" t="s">
        <v>2195</v>
      </c>
      <c r="D2984" s="122" t="s">
        <v>2085</v>
      </c>
      <c r="E2984" s="122">
        <v>55</v>
      </c>
      <c r="F2984" s="122">
        <v>0</v>
      </c>
      <c r="G2984" s="122">
        <v>0</v>
      </c>
      <c r="H2984" s="122">
        <v>0</v>
      </c>
      <c r="I2984" s="122">
        <v>0</v>
      </c>
      <c r="J2984" s="122">
        <v>0</v>
      </c>
      <c r="K2984" s="122">
        <v>0</v>
      </c>
      <c r="L2984" s="122">
        <v>0</v>
      </c>
      <c r="M2984" s="122">
        <v>0</v>
      </c>
      <c r="N2984" s="122">
        <v>0</v>
      </c>
      <c r="O2984" s="122">
        <v>0</v>
      </c>
      <c r="P2984" s="122">
        <v>0</v>
      </c>
      <c r="Q2984" s="122">
        <v>0</v>
      </c>
      <c r="R2984" s="122">
        <v>0</v>
      </c>
      <c r="S2984" s="122">
        <v>0</v>
      </c>
      <c r="T2984" s="122">
        <v>0</v>
      </c>
      <c r="U2984" s="122">
        <v>0</v>
      </c>
      <c r="V2984" s="122">
        <v>0</v>
      </c>
      <c r="W2984" s="122">
        <v>0</v>
      </c>
      <c r="X2984" s="122">
        <v>0</v>
      </c>
      <c r="Y2984" s="122">
        <v>0</v>
      </c>
      <c r="Z2984" s="122">
        <v>0</v>
      </c>
      <c r="AA2984" s="122">
        <v>0</v>
      </c>
      <c r="AB2984" s="122">
        <v>0</v>
      </c>
      <c r="AC2984" s="122">
        <v>0</v>
      </c>
      <c r="AD2984" s="122">
        <v>0</v>
      </c>
      <c r="AE2984" s="122">
        <v>0</v>
      </c>
      <c r="AF2984" s="122">
        <v>0</v>
      </c>
      <c r="AG2984" s="122">
        <v>0</v>
      </c>
      <c r="AH2984" s="122">
        <v>0</v>
      </c>
      <c r="AI2984" s="122">
        <v>0</v>
      </c>
      <c r="AJ2984" s="122">
        <v>0</v>
      </c>
      <c r="AK2984" s="122">
        <v>0</v>
      </c>
      <c r="AL2984" s="122">
        <v>0</v>
      </c>
    </row>
    <row r="2985" spans="1:38" hidden="1" x14ac:dyDescent="0.25">
      <c r="A2985" s="122" t="s">
        <v>2004</v>
      </c>
      <c r="B2985" s="122">
        <v>1</v>
      </c>
      <c r="C2985" s="122" t="s">
        <v>2195</v>
      </c>
      <c r="D2985" s="122" t="s">
        <v>2086</v>
      </c>
      <c r="E2985" s="122">
        <v>55</v>
      </c>
      <c r="F2985" s="122">
        <v>5.9034577280000003E-4</v>
      </c>
      <c r="G2985" s="122">
        <v>7.3793221599999996E-4</v>
      </c>
      <c r="H2985" s="122">
        <v>1.0331051024E-3</v>
      </c>
      <c r="I2985" s="122">
        <v>1.0331051024E-3</v>
      </c>
      <c r="J2985" s="122">
        <v>1.1806915456000001E-3</v>
      </c>
      <c r="K2985" s="122">
        <v>1.4758644319999999E-3</v>
      </c>
      <c r="L2985" s="122">
        <v>1.4758644319999999E-3</v>
      </c>
      <c r="M2985" s="122">
        <v>1.4758644319999999E-3</v>
      </c>
      <c r="N2985" s="122">
        <v>1.4758644319999999E-3</v>
      </c>
      <c r="O2985" s="122">
        <v>1.7710373212E-3</v>
      </c>
      <c r="P2985" s="122">
        <v>1.7710373212E-3</v>
      </c>
      <c r="Q2985" s="122">
        <v>1.7710373212E-3</v>
      </c>
      <c r="R2985" s="122">
        <v>1.7710373212E-3</v>
      </c>
      <c r="S2985" s="122">
        <v>1.7710373212E-3</v>
      </c>
      <c r="T2985" s="122">
        <v>1.7710373212E-3</v>
      </c>
      <c r="U2985" s="122">
        <v>1.7710373212E-3</v>
      </c>
      <c r="V2985" s="122">
        <v>1.9186237644000001E-3</v>
      </c>
      <c r="W2985" s="122">
        <v>1.9186237644000001E-3</v>
      </c>
      <c r="X2985" s="122">
        <v>2.3613830939999999E-3</v>
      </c>
      <c r="Y2985" s="122">
        <v>2.6565559804E-3</v>
      </c>
      <c r="Z2985" s="122">
        <v>2.8041424236E-3</v>
      </c>
      <c r="AA2985" s="122">
        <v>3.8372475259999999E-3</v>
      </c>
      <c r="AB2985" s="122">
        <v>4.1324204123999999E-3</v>
      </c>
      <c r="AC2985" s="122">
        <v>5.6082848472000001E-3</v>
      </c>
      <c r="AD2985" s="122">
        <v>6.1986306200000002E-3</v>
      </c>
      <c r="AE2985" s="122">
        <v>7.4899609959999999E-3</v>
      </c>
      <c r="AF2985" s="122">
        <v>6.8703387899999996E-3</v>
      </c>
      <c r="AG2985" s="122">
        <v>6.2443480819999999E-3</v>
      </c>
      <c r="AH2985" s="122">
        <v>6.2800092263999999E-3</v>
      </c>
      <c r="AI2985" s="122">
        <v>6.2095207747999998E-3</v>
      </c>
      <c r="AJ2985" s="122">
        <v>6.2095207747999998E-3</v>
      </c>
      <c r="AK2985" s="122">
        <v>6.2095207747999998E-3</v>
      </c>
      <c r="AL2985" s="122">
        <v>0</v>
      </c>
    </row>
    <row r="2986" spans="1:38" hidden="1" x14ac:dyDescent="0.25">
      <c r="A2986" s="122" t="s">
        <v>2004</v>
      </c>
      <c r="B2986" s="122">
        <v>1</v>
      </c>
      <c r="C2986" s="122" t="s">
        <v>2195</v>
      </c>
      <c r="D2986" s="122" t="s">
        <v>2168</v>
      </c>
      <c r="E2986" s="122">
        <v>55</v>
      </c>
      <c r="F2986" s="122">
        <v>0</v>
      </c>
      <c r="G2986" s="122">
        <v>0</v>
      </c>
      <c r="H2986" s="122">
        <v>0</v>
      </c>
      <c r="I2986" s="122">
        <v>0</v>
      </c>
      <c r="J2986" s="122">
        <v>0</v>
      </c>
      <c r="K2986" s="122">
        <v>0</v>
      </c>
      <c r="L2986" s="122">
        <v>0</v>
      </c>
      <c r="M2986" s="122">
        <v>0</v>
      </c>
      <c r="N2986" s="122">
        <v>0</v>
      </c>
      <c r="O2986" s="122">
        <v>0</v>
      </c>
      <c r="P2986" s="122">
        <v>0</v>
      </c>
      <c r="Q2986" s="122">
        <v>0</v>
      </c>
      <c r="R2986" s="122">
        <v>0</v>
      </c>
      <c r="S2986" s="122">
        <v>0</v>
      </c>
      <c r="T2986" s="122">
        <v>0</v>
      </c>
      <c r="U2986" s="122">
        <v>0</v>
      </c>
      <c r="V2986" s="122">
        <v>0</v>
      </c>
      <c r="W2986" s="122">
        <v>0</v>
      </c>
      <c r="X2986" s="122">
        <v>0</v>
      </c>
      <c r="Y2986" s="122">
        <v>0</v>
      </c>
      <c r="Z2986" s="122">
        <v>0</v>
      </c>
      <c r="AA2986" s="122">
        <v>0</v>
      </c>
      <c r="AB2986" s="122">
        <v>0</v>
      </c>
      <c r="AC2986" s="122">
        <v>0</v>
      </c>
      <c r="AD2986" s="122">
        <v>0</v>
      </c>
      <c r="AE2986" s="122">
        <v>0</v>
      </c>
      <c r="AF2986" s="122">
        <v>0</v>
      </c>
      <c r="AG2986" s="122">
        <v>0</v>
      </c>
      <c r="AH2986" s="122">
        <v>0</v>
      </c>
      <c r="AI2986" s="122">
        <v>0</v>
      </c>
      <c r="AJ2986" s="122">
        <v>0</v>
      </c>
      <c r="AK2986" s="122">
        <v>0</v>
      </c>
      <c r="AL2986" s="122">
        <v>0</v>
      </c>
    </row>
    <row r="2987" spans="1:38" hidden="1" x14ac:dyDescent="0.25">
      <c r="A2987" s="122" t="s">
        <v>2004</v>
      </c>
      <c r="B2987" s="122">
        <v>1</v>
      </c>
      <c r="C2987" s="122" t="s">
        <v>2195</v>
      </c>
      <c r="D2987" s="122" t="s">
        <v>2087</v>
      </c>
      <c r="E2987" s="122">
        <v>55</v>
      </c>
      <c r="F2987" s="122">
        <v>2.9517288640000002E-4</v>
      </c>
      <c r="G2987" s="122">
        <v>3.6896610799999998E-4</v>
      </c>
      <c r="H2987" s="122">
        <v>5.1655255120000001E-4</v>
      </c>
      <c r="I2987" s="122">
        <v>5.1655255120000001E-4</v>
      </c>
      <c r="J2987" s="122">
        <v>5.9034577280000003E-4</v>
      </c>
      <c r="K2987" s="122">
        <v>7.3793221599999996E-4</v>
      </c>
      <c r="L2987" s="122">
        <v>7.3793221599999996E-4</v>
      </c>
      <c r="M2987" s="122">
        <v>7.3793221599999996E-4</v>
      </c>
      <c r="N2987" s="122">
        <v>7.3793221599999996E-4</v>
      </c>
      <c r="O2987" s="122">
        <v>8.8551865919999999E-4</v>
      </c>
      <c r="P2987" s="122">
        <v>8.8551865919999999E-4</v>
      </c>
      <c r="Q2987" s="122">
        <v>8.8551865919999999E-4</v>
      </c>
      <c r="R2987" s="122">
        <v>8.8551865919999999E-4</v>
      </c>
      <c r="S2987" s="122">
        <v>8.8551865919999999E-4</v>
      </c>
      <c r="T2987" s="122">
        <v>8.8551865919999999E-4</v>
      </c>
      <c r="U2987" s="122">
        <v>8.8551865919999999E-4</v>
      </c>
      <c r="V2987" s="122">
        <v>9.5931188080000001E-4</v>
      </c>
      <c r="W2987" s="122">
        <v>9.5931188080000001E-4</v>
      </c>
      <c r="X2987" s="122">
        <v>1.1806915456000001E-3</v>
      </c>
      <c r="Y2987" s="122">
        <v>1.3282779888000001E-3</v>
      </c>
      <c r="Z2987" s="122">
        <v>1.4020712103999999E-3</v>
      </c>
      <c r="AA2987" s="122">
        <v>1.9186237644000001E-3</v>
      </c>
      <c r="AB2987" s="122">
        <v>2.0662102075999999E-3</v>
      </c>
      <c r="AC2987" s="122">
        <v>2.8041424236E-3</v>
      </c>
      <c r="AD2987" s="122">
        <v>3.0993153100000001E-3</v>
      </c>
      <c r="AE2987" s="122">
        <v>3.7449804979999999E-3</v>
      </c>
      <c r="AF2987" s="122">
        <v>3.4351693935999999E-3</v>
      </c>
      <c r="AG2987" s="122">
        <v>3.1221740423999999E-3</v>
      </c>
      <c r="AH2987" s="122">
        <v>3.1400046132E-3</v>
      </c>
      <c r="AI2987" s="122">
        <v>3.104760386E-3</v>
      </c>
      <c r="AJ2987" s="122">
        <v>3.104760386E-3</v>
      </c>
      <c r="AK2987" s="122">
        <v>3.104760386E-3</v>
      </c>
      <c r="AL2987" s="122">
        <v>0</v>
      </c>
    </row>
    <row r="2988" spans="1:38" hidden="1" x14ac:dyDescent="0.25">
      <c r="A2988" s="122" t="s">
        <v>2004</v>
      </c>
      <c r="B2988" s="122">
        <v>1</v>
      </c>
      <c r="C2988" s="122" t="s">
        <v>2195</v>
      </c>
      <c r="D2988" s="122" t="s">
        <v>2134</v>
      </c>
      <c r="E2988" s="122">
        <v>55</v>
      </c>
      <c r="F2988" s="122">
        <v>0</v>
      </c>
      <c r="G2988" s="122">
        <v>0</v>
      </c>
      <c r="H2988" s="122">
        <v>0</v>
      </c>
      <c r="I2988" s="122">
        <v>0</v>
      </c>
      <c r="J2988" s="122">
        <v>0</v>
      </c>
      <c r="K2988" s="122">
        <v>0</v>
      </c>
      <c r="L2988" s="122">
        <v>0</v>
      </c>
      <c r="M2988" s="122">
        <v>0</v>
      </c>
      <c r="N2988" s="122">
        <v>0</v>
      </c>
      <c r="O2988" s="122">
        <v>0</v>
      </c>
      <c r="P2988" s="122">
        <v>0</v>
      </c>
      <c r="Q2988" s="122">
        <v>0</v>
      </c>
      <c r="R2988" s="122">
        <v>0</v>
      </c>
      <c r="S2988" s="122">
        <v>0</v>
      </c>
      <c r="T2988" s="122">
        <v>0</v>
      </c>
      <c r="U2988" s="122">
        <v>0</v>
      </c>
      <c r="V2988" s="122">
        <v>0</v>
      </c>
      <c r="W2988" s="122">
        <v>0</v>
      </c>
      <c r="X2988" s="122">
        <v>0</v>
      </c>
      <c r="Y2988" s="122">
        <v>0</v>
      </c>
      <c r="Z2988" s="122">
        <v>0</v>
      </c>
      <c r="AA2988" s="122">
        <v>0</v>
      </c>
      <c r="AB2988" s="122">
        <v>0</v>
      </c>
      <c r="AC2988" s="122">
        <v>0</v>
      </c>
      <c r="AD2988" s="122">
        <v>0</v>
      </c>
      <c r="AE2988" s="122">
        <v>0</v>
      </c>
      <c r="AF2988" s="122">
        <v>0</v>
      </c>
      <c r="AG2988" s="122">
        <v>0</v>
      </c>
      <c r="AH2988" s="122">
        <v>0</v>
      </c>
      <c r="AI2988" s="122">
        <v>0</v>
      </c>
      <c r="AJ2988" s="122">
        <v>0</v>
      </c>
      <c r="AK2988" s="122">
        <v>0</v>
      </c>
      <c r="AL2988" s="122">
        <v>0</v>
      </c>
    </row>
    <row r="2989" spans="1:38" hidden="1" x14ac:dyDescent="0.25">
      <c r="A2989" s="122" t="s">
        <v>2004</v>
      </c>
      <c r="B2989" s="122">
        <v>1</v>
      </c>
      <c r="C2989" s="122" t="s">
        <v>2195</v>
      </c>
      <c r="D2989" s="122" t="s">
        <v>2088</v>
      </c>
      <c r="E2989" s="122">
        <v>55</v>
      </c>
      <c r="F2989" s="122">
        <v>0</v>
      </c>
      <c r="G2989" s="122">
        <v>0</v>
      </c>
      <c r="H2989" s="122">
        <v>0</v>
      </c>
      <c r="I2989" s="122">
        <v>0</v>
      </c>
      <c r="J2989" s="122">
        <v>0</v>
      </c>
      <c r="K2989" s="122">
        <v>0</v>
      </c>
      <c r="L2989" s="122">
        <v>0</v>
      </c>
      <c r="M2989" s="122">
        <v>0</v>
      </c>
      <c r="N2989" s="122">
        <v>0</v>
      </c>
      <c r="O2989" s="122">
        <v>0</v>
      </c>
      <c r="P2989" s="122">
        <v>0</v>
      </c>
      <c r="Q2989" s="122">
        <v>0</v>
      </c>
      <c r="R2989" s="122">
        <v>0</v>
      </c>
      <c r="S2989" s="122">
        <v>0</v>
      </c>
      <c r="T2989" s="122">
        <v>0</v>
      </c>
      <c r="U2989" s="122">
        <v>0</v>
      </c>
      <c r="V2989" s="122">
        <v>0</v>
      </c>
      <c r="W2989" s="122">
        <v>0</v>
      </c>
      <c r="X2989" s="122">
        <v>0</v>
      </c>
      <c r="Y2989" s="122">
        <v>0</v>
      </c>
      <c r="Z2989" s="122">
        <v>0</v>
      </c>
      <c r="AA2989" s="122">
        <v>0</v>
      </c>
      <c r="AB2989" s="122">
        <v>0</v>
      </c>
      <c r="AC2989" s="122">
        <v>0</v>
      </c>
      <c r="AD2989" s="122">
        <v>0</v>
      </c>
      <c r="AE2989" s="122">
        <v>0</v>
      </c>
      <c r="AF2989" s="122">
        <v>0</v>
      </c>
      <c r="AG2989" s="122">
        <v>0</v>
      </c>
      <c r="AH2989" s="122">
        <v>0</v>
      </c>
      <c r="AI2989" s="122">
        <v>0</v>
      </c>
      <c r="AJ2989" s="122">
        <v>0</v>
      </c>
      <c r="AK2989" s="122">
        <v>0</v>
      </c>
      <c r="AL2989" s="122">
        <v>0</v>
      </c>
    </row>
    <row r="2990" spans="1:38" hidden="1" x14ac:dyDescent="0.25">
      <c r="A2990" s="122" t="s">
        <v>2004</v>
      </c>
      <c r="B2990" s="122">
        <v>1</v>
      </c>
      <c r="C2990" s="122" t="s">
        <v>2195</v>
      </c>
      <c r="D2990" s="122" t="s">
        <v>2089</v>
      </c>
      <c r="E2990" s="122">
        <v>55</v>
      </c>
      <c r="F2990" s="122">
        <v>1.7710373240000001E-4</v>
      </c>
      <c r="G2990" s="122">
        <v>2.213796648E-4</v>
      </c>
      <c r="H2990" s="122">
        <v>3.0993152959999997E-4</v>
      </c>
      <c r="I2990" s="122">
        <v>3.0993152959999997E-4</v>
      </c>
      <c r="J2990" s="122">
        <v>3.5420746480000002E-4</v>
      </c>
      <c r="K2990" s="122">
        <v>4.427593296E-4</v>
      </c>
      <c r="L2990" s="122">
        <v>4.427593296E-4</v>
      </c>
      <c r="M2990" s="122">
        <v>4.427593296E-4</v>
      </c>
      <c r="N2990" s="122">
        <v>4.427593296E-4</v>
      </c>
      <c r="O2990" s="122">
        <v>5.3131119719999995E-4</v>
      </c>
      <c r="P2990" s="122">
        <v>5.3131119719999995E-4</v>
      </c>
      <c r="Q2990" s="122">
        <v>5.3131119719999995E-4</v>
      </c>
      <c r="R2990" s="122">
        <v>5.3131119719999995E-4</v>
      </c>
      <c r="S2990" s="122">
        <v>5.3131119719999995E-4</v>
      </c>
      <c r="T2990" s="122">
        <v>5.3131119719999995E-4</v>
      </c>
      <c r="U2990" s="122">
        <v>5.3131119719999995E-4</v>
      </c>
      <c r="V2990" s="122">
        <v>5.7558712960000002E-4</v>
      </c>
      <c r="W2990" s="122">
        <v>5.7558712960000002E-4</v>
      </c>
      <c r="X2990" s="122">
        <v>7.0841492680000001E-4</v>
      </c>
      <c r="Y2990" s="122">
        <v>7.9696679439999996E-4</v>
      </c>
      <c r="Z2990" s="122">
        <v>8.4124272680000003E-4</v>
      </c>
      <c r="AA2990" s="122">
        <v>1.1511742592E-3</v>
      </c>
      <c r="AB2990" s="122">
        <v>1.239726124E-3</v>
      </c>
      <c r="AC2990" s="122">
        <v>1.6824854536000001E-3</v>
      </c>
      <c r="AD2990" s="122">
        <v>1.8595891859999999E-3</v>
      </c>
      <c r="AE2990" s="122">
        <v>2.2469882988E-3</v>
      </c>
      <c r="AF2990" s="122">
        <v>2.0611016355999998E-3</v>
      </c>
      <c r="AG2990" s="122">
        <v>1.8733044259999999E-3</v>
      </c>
      <c r="AH2990" s="122">
        <v>1.8840027668000001E-3</v>
      </c>
      <c r="AI2990" s="122">
        <v>1.8628562316E-3</v>
      </c>
      <c r="AJ2990" s="122">
        <v>1.8628562316E-3</v>
      </c>
      <c r="AK2990" s="122">
        <v>1.8628562316E-3</v>
      </c>
      <c r="AL2990" s="122">
        <v>0</v>
      </c>
    </row>
    <row r="2991" spans="1:38" hidden="1" x14ac:dyDescent="0.25">
      <c r="A2991" s="122" t="s">
        <v>2004</v>
      </c>
      <c r="B2991" s="122">
        <v>1</v>
      </c>
      <c r="C2991" s="122" t="s">
        <v>2195</v>
      </c>
      <c r="D2991" s="122" t="s">
        <v>2090</v>
      </c>
      <c r="E2991" s="122">
        <v>55</v>
      </c>
      <c r="F2991" s="122">
        <v>5.9034578399999998E-5</v>
      </c>
      <c r="G2991" s="122">
        <v>7.3793221600000004E-5</v>
      </c>
      <c r="H2991" s="122">
        <v>1.0331051080000001E-4</v>
      </c>
      <c r="I2991" s="122">
        <v>1.0331051080000001E-4</v>
      </c>
      <c r="J2991" s="122">
        <v>1.1806915400000001E-4</v>
      </c>
      <c r="K2991" s="122">
        <v>1.4758644320000001E-4</v>
      </c>
      <c r="L2991" s="122">
        <v>1.4758644320000001E-4</v>
      </c>
      <c r="M2991" s="122">
        <v>1.4758644320000001E-4</v>
      </c>
      <c r="N2991" s="122">
        <v>1.4758644320000001E-4</v>
      </c>
      <c r="O2991" s="122">
        <v>1.7710373240000001E-4</v>
      </c>
      <c r="P2991" s="122">
        <v>1.7710373240000001E-4</v>
      </c>
      <c r="Q2991" s="122">
        <v>1.7710373240000001E-4</v>
      </c>
      <c r="R2991" s="122">
        <v>1.7710373240000001E-4</v>
      </c>
      <c r="S2991" s="122">
        <v>1.7710373240000001E-4</v>
      </c>
      <c r="T2991" s="122">
        <v>1.7710373240000001E-4</v>
      </c>
      <c r="U2991" s="122">
        <v>1.7710373240000001E-4</v>
      </c>
      <c r="V2991" s="122">
        <v>1.918623756E-4</v>
      </c>
      <c r="W2991" s="122">
        <v>1.918623756E-4</v>
      </c>
      <c r="X2991" s="122">
        <v>2.3613830800000001E-4</v>
      </c>
      <c r="Y2991" s="122">
        <v>2.6565559720000001E-4</v>
      </c>
      <c r="Z2991" s="122">
        <v>2.804142432E-4</v>
      </c>
      <c r="AA2991" s="122">
        <v>3.8372475400000002E-4</v>
      </c>
      <c r="AB2991" s="122">
        <v>4.1324204039999999E-4</v>
      </c>
      <c r="AC2991" s="122">
        <v>5.6082848359999998E-4</v>
      </c>
      <c r="AD2991" s="122">
        <v>6.1986306199999998E-4</v>
      </c>
      <c r="AE2991" s="122">
        <v>7.4899609960000005E-4</v>
      </c>
      <c r="AF2991" s="122">
        <v>6.8703387760000003E-4</v>
      </c>
      <c r="AG2991" s="122">
        <v>6.2443480959999999E-4</v>
      </c>
      <c r="AH2991" s="122">
        <v>6.2800092320000004E-4</v>
      </c>
      <c r="AI2991" s="122">
        <v>6.209520772E-4</v>
      </c>
      <c r="AJ2991" s="122">
        <v>6.209520772E-4</v>
      </c>
      <c r="AK2991" s="122">
        <v>6.209520772E-4</v>
      </c>
      <c r="AL2991" s="122">
        <v>0</v>
      </c>
    </row>
    <row r="2992" spans="1:38" hidden="1" x14ac:dyDescent="0.25">
      <c r="A2992" s="122" t="s">
        <v>2004</v>
      </c>
      <c r="B2992" s="122">
        <v>1</v>
      </c>
      <c r="C2992" s="122" t="s">
        <v>2195</v>
      </c>
      <c r="D2992" s="122" t="s">
        <v>2091</v>
      </c>
      <c r="E2992" s="122">
        <v>55</v>
      </c>
      <c r="F2992" s="122">
        <v>0</v>
      </c>
      <c r="G2992" s="122">
        <v>0</v>
      </c>
      <c r="H2992" s="122">
        <v>0</v>
      </c>
      <c r="I2992" s="122">
        <v>0</v>
      </c>
      <c r="J2992" s="122">
        <v>0</v>
      </c>
      <c r="K2992" s="122">
        <v>0</v>
      </c>
      <c r="L2992" s="122">
        <v>0</v>
      </c>
      <c r="M2992" s="122">
        <v>0</v>
      </c>
      <c r="N2992" s="122">
        <v>0</v>
      </c>
      <c r="O2992" s="122">
        <v>0</v>
      </c>
      <c r="P2992" s="122">
        <v>0</v>
      </c>
      <c r="Q2992" s="122">
        <v>0</v>
      </c>
      <c r="R2992" s="122">
        <v>0</v>
      </c>
      <c r="S2992" s="122">
        <v>0</v>
      </c>
      <c r="T2992" s="122">
        <v>0</v>
      </c>
      <c r="U2992" s="122">
        <v>0</v>
      </c>
      <c r="V2992" s="122">
        <v>0</v>
      </c>
      <c r="W2992" s="122">
        <v>0</v>
      </c>
      <c r="X2992" s="122">
        <v>0</v>
      </c>
      <c r="Y2992" s="122">
        <v>0</v>
      </c>
      <c r="Z2992" s="122">
        <v>0</v>
      </c>
      <c r="AA2992" s="122">
        <v>0</v>
      </c>
      <c r="AB2992" s="122">
        <v>0</v>
      </c>
      <c r="AC2992" s="122">
        <v>0</v>
      </c>
      <c r="AD2992" s="122">
        <v>0</v>
      </c>
      <c r="AE2992" s="122">
        <v>0</v>
      </c>
      <c r="AF2992" s="122">
        <v>0</v>
      </c>
      <c r="AG2992" s="122">
        <v>0</v>
      </c>
      <c r="AH2992" s="122">
        <v>0</v>
      </c>
      <c r="AI2992" s="122">
        <v>0</v>
      </c>
      <c r="AJ2992" s="122">
        <v>0</v>
      </c>
      <c r="AK2992" s="122">
        <v>0</v>
      </c>
      <c r="AL2992" s="122">
        <v>0</v>
      </c>
    </row>
    <row r="2993" spans="1:38" hidden="1" x14ac:dyDescent="0.25">
      <c r="A2993" s="122" t="s">
        <v>2004</v>
      </c>
      <c r="B2993" s="122">
        <v>1</v>
      </c>
      <c r="C2993" s="122" t="s">
        <v>2195</v>
      </c>
      <c r="D2993" s="122" t="s">
        <v>2092</v>
      </c>
      <c r="E2993" s="122">
        <v>55</v>
      </c>
      <c r="F2993" s="122">
        <v>2.9517288640000002E-4</v>
      </c>
      <c r="G2993" s="122">
        <v>3.6896610799999998E-4</v>
      </c>
      <c r="H2993" s="122">
        <v>5.1655255120000001E-4</v>
      </c>
      <c r="I2993" s="122">
        <v>5.1655255120000001E-4</v>
      </c>
      <c r="J2993" s="122">
        <v>5.9034577280000003E-4</v>
      </c>
      <c r="K2993" s="122">
        <v>7.3793221599999996E-4</v>
      </c>
      <c r="L2993" s="122">
        <v>7.3793221599999996E-4</v>
      </c>
      <c r="M2993" s="122">
        <v>7.3793221599999996E-4</v>
      </c>
      <c r="N2993" s="122">
        <v>7.3793221599999996E-4</v>
      </c>
      <c r="O2993" s="122">
        <v>8.8551865919999999E-4</v>
      </c>
      <c r="P2993" s="122">
        <v>8.8551865919999999E-4</v>
      </c>
      <c r="Q2993" s="122">
        <v>8.8551865919999999E-4</v>
      </c>
      <c r="R2993" s="122">
        <v>8.8551865919999999E-4</v>
      </c>
      <c r="S2993" s="122">
        <v>8.8551865919999999E-4</v>
      </c>
      <c r="T2993" s="122">
        <v>8.8551865919999999E-4</v>
      </c>
      <c r="U2993" s="122">
        <v>8.8551865919999999E-4</v>
      </c>
      <c r="V2993" s="122">
        <v>9.5931188080000001E-4</v>
      </c>
      <c r="W2993" s="122">
        <v>9.5931188080000001E-4</v>
      </c>
      <c r="X2993" s="122">
        <v>1.1806915456000001E-3</v>
      </c>
      <c r="Y2993" s="122">
        <v>1.3282779888000001E-3</v>
      </c>
      <c r="Z2993" s="122">
        <v>1.4020712103999999E-3</v>
      </c>
      <c r="AA2993" s="122">
        <v>1.9186237644000001E-3</v>
      </c>
      <c r="AB2993" s="122">
        <v>2.0662102075999999E-3</v>
      </c>
      <c r="AC2993" s="122">
        <v>2.8041424236E-3</v>
      </c>
      <c r="AD2993" s="122">
        <v>3.0993153100000001E-3</v>
      </c>
      <c r="AE2993" s="122">
        <v>3.7449804979999999E-3</v>
      </c>
      <c r="AF2993" s="122">
        <v>3.4351693935999999E-3</v>
      </c>
      <c r="AG2993" s="122">
        <v>3.1221740423999999E-3</v>
      </c>
      <c r="AH2993" s="122">
        <v>3.1400046132E-3</v>
      </c>
      <c r="AI2993" s="122">
        <v>3.104760386E-3</v>
      </c>
      <c r="AJ2993" s="122">
        <v>3.104760386E-3</v>
      </c>
      <c r="AK2993" s="122">
        <v>3.104760386E-3</v>
      </c>
      <c r="AL2993" s="122">
        <v>0</v>
      </c>
    </row>
    <row r="2994" spans="1:38" hidden="1" x14ac:dyDescent="0.25">
      <c r="A2994" s="122" t="s">
        <v>2004</v>
      </c>
      <c r="B2994" s="122">
        <v>1</v>
      </c>
      <c r="C2994" s="122" t="s">
        <v>2195</v>
      </c>
      <c r="D2994" s="122" t="s">
        <v>2093</v>
      </c>
      <c r="E2994" s="122">
        <v>55</v>
      </c>
      <c r="F2994" s="122">
        <v>5.9034578399999998E-5</v>
      </c>
      <c r="G2994" s="122">
        <v>7.3793221600000004E-5</v>
      </c>
      <c r="H2994" s="122">
        <v>1.0331051080000001E-4</v>
      </c>
      <c r="I2994" s="122">
        <v>1.0331051080000001E-4</v>
      </c>
      <c r="J2994" s="122">
        <v>1.1806915400000001E-4</v>
      </c>
      <c r="K2994" s="122">
        <v>1.4758644320000001E-4</v>
      </c>
      <c r="L2994" s="122">
        <v>1.4758644320000001E-4</v>
      </c>
      <c r="M2994" s="122">
        <v>1.4758644320000001E-4</v>
      </c>
      <c r="N2994" s="122">
        <v>1.4758644320000001E-4</v>
      </c>
      <c r="O2994" s="122">
        <v>1.7710373240000001E-4</v>
      </c>
      <c r="P2994" s="122">
        <v>1.7710373240000001E-4</v>
      </c>
      <c r="Q2994" s="122">
        <v>1.7710373240000001E-4</v>
      </c>
      <c r="R2994" s="122">
        <v>1.7710373240000001E-4</v>
      </c>
      <c r="S2994" s="122">
        <v>1.7710373240000001E-4</v>
      </c>
      <c r="T2994" s="122">
        <v>1.7710373240000001E-4</v>
      </c>
      <c r="U2994" s="122">
        <v>1.7710373240000001E-4</v>
      </c>
      <c r="V2994" s="122">
        <v>1.918623756E-4</v>
      </c>
      <c r="W2994" s="122">
        <v>1.918623756E-4</v>
      </c>
      <c r="X2994" s="122">
        <v>2.3613830800000001E-4</v>
      </c>
      <c r="Y2994" s="122">
        <v>2.6565559720000001E-4</v>
      </c>
      <c r="Z2994" s="122">
        <v>2.804142432E-4</v>
      </c>
      <c r="AA2994" s="122">
        <v>3.8372475400000002E-4</v>
      </c>
      <c r="AB2994" s="122">
        <v>4.1324204039999999E-4</v>
      </c>
      <c r="AC2994" s="122">
        <v>5.6082848359999998E-4</v>
      </c>
      <c r="AD2994" s="122">
        <v>6.1986306199999998E-4</v>
      </c>
      <c r="AE2994" s="122">
        <v>7.4899609960000005E-4</v>
      </c>
      <c r="AF2994" s="122">
        <v>6.8703387760000003E-4</v>
      </c>
      <c r="AG2994" s="122">
        <v>6.2443480959999999E-4</v>
      </c>
      <c r="AH2994" s="122">
        <v>6.2800092320000004E-4</v>
      </c>
      <c r="AI2994" s="122">
        <v>6.209520772E-4</v>
      </c>
      <c r="AJ2994" s="122">
        <v>6.209520772E-4</v>
      </c>
      <c r="AK2994" s="122">
        <v>6.209520772E-4</v>
      </c>
      <c r="AL2994" s="122">
        <v>0</v>
      </c>
    </row>
    <row r="2995" spans="1:38" hidden="1" x14ac:dyDescent="0.25">
      <c r="A2995" s="122" t="s">
        <v>2004</v>
      </c>
      <c r="B2995" s="122">
        <v>1</v>
      </c>
      <c r="C2995" s="122" t="s">
        <v>2195</v>
      </c>
      <c r="D2995" s="122" t="s">
        <v>2094</v>
      </c>
      <c r="E2995" s="122">
        <v>55</v>
      </c>
      <c r="F2995" s="122">
        <v>0</v>
      </c>
      <c r="G2995" s="122">
        <v>0</v>
      </c>
      <c r="H2995" s="122">
        <v>0</v>
      </c>
      <c r="I2995" s="122">
        <v>0</v>
      </c>
      <c r="J2995" s="122">
        <v>0</v>
      </c>
      <c r="K2995" s="122">
        <v>0</v>
      </c>
      <c r="L2995" s="122">
        <v>0</v>
      </c>
      <c r="M2995" s="122">
        <v>0</v>
      </c>
      <c r="N2995" s="122">
        <v>0</v>
      </c>
      <c r="O2995" s="122">
        <v>0</v>
      </c>
      <c r="P2995" s="122">
        <v>0</v>
      </c>
      <c r="Q2995" s="122">
        <v>0</v>
      </c>
      <c r="R2995" s="122">
        <v>0</v>
      </c>
      <c r="S2995" s="122">
        <v>0</v>
      </c>
      <c r="T2995" s="122">
        <v>0</v>
      </c>
      <c r="U2995" s="122">
        <v>0</v>
      </c>
      <c r="V2995" s="122">
        <v>0</v>
      </c>
      <c r="W2995" s="122">
        <v>0</v>
      </c>
      <c r="X2995" s="122">
        <v>0</v>
      </c>
      <c r="Y2995" s="122">
        <v>0</v>
      </c>
      <c r="Z2995" s="122">
        <v>0</v>
      </c>
      <c r="AA2995" s="122">
        <v>0</v>
      </c>
      <c r="AB2995" s="122">
        <v>0</v>
      </c>
      <c r="AC2995" s="122">
        <v>0</v>
      </c>
      <c r="AD2995" s="122">
        <v>0</v>
      </c>
      <c r="AE2995" s="122">
        <v>0</v>
      </c>
      <c r="AF2995" s="122">
        <v>0</v>
      </c>
      <c r="AG2995" s="122">
        <v>0</v>
      </c>
      <c r="AH2995" s="122">
        <v>0</v>
      </c>
      <c r="AI2995" s="122">
        <v>0</v>
      </c>
      <c r="AJ2995" s="122">
        <v>0</v>
      </c>
      <c r="AK2995" s="122">
        <v>0</v>
      </c>
      <c r="AL2995" s="122">
        <v>0</v>
      </c>
    </row>
    <row r="2996" spans="1:38" hidden="1" x14ac:dyDescent="0.25">
      <c r="A2996" s="122" t="s">
        <v>2004</v>
      </c>
      <c r="B2996" s="122">
        <v>1</v>
      </c>
      <c r="C2996" s="122" t="s">
        <v>2195</v>
      </c>
      <c r="D2996" s="122" t="s">
        <v>2095</v>
      </c>
      <c r="E2996" s="122">
        <v>55</v>
      </c>
      <c r="F2996" s="122">
        <v>0</v>
      </c>
      <c r="G2996" s="122">
        <v>0</v>
      </c>
      <c r="H2996" s="122">
        <v>0</v>
      </c>
      <c r="I2996" s="122">
        <v>0</v>
      </c>
      <c r="J2996" s="122">
        <v>0</v>
      </c>
      <c r="K2996" s="122">
        <v>0</v>
      </c>
      <c r="L2996" s="122">
        <v>0</v>
      </c>
      <c r="M2996" s="122">
        <v>0</v>
      </c>
      <c r="N2996" s="122">
        <v>0</v>
      </c>
      <c r="O2996" s="122">
        <v>0</v>
      </c>
      <c r="P2996" s="122">
        <v>0</v>
      </c>
      <c r="Q2996" s="122">
        <v>0</v>
      </c>
      <c r="R2996" s="122">
        <v>0</v>
      </c>
      <c r="S2996" s="122">
        <v>0</v>
      </c>
      <c r="T2996" s="122">
        <v>0</v>
      </c>
      <c r="U2996" s="122">
        <v>0</v>
      </c>
      <c r="V2996" s="122">
        <v>0</v>
      </c>
      <c r="W2996" s="122">
        <v>0</v>
      </c>
      <c r="X2996" s="122">
        <v>0</v>
      </c>
      <c r="Y2996" s="122">
        <v>0</v>
      </c>
      <c r="Z2996" s="122">
        <v>0</v>
      </c>
      <c r="AA2996" s="122">
        <v>0</v>
      </c>
      <c r="AB2996" s="122">
        <v>0</v>
      </c>
      <c r="AC2996" s="122">
        <v>0</v>
      </c>
      <c r="AD2996" s="122">
        <v>0</v>
      </c>
      <c r="AE2996" s="122">
        <v>0</v>
      </c>
      <c r="AF2996" s="122">
        <v>0</v>
      </c>
      <c r="AG2996" s="122">
        <v>0</v>
      </c>
      <c r="AH2996" s="122">
        <v>0</v>
      </c>
      <c r="AI2996" s="122">
        <v>0</v>
      </c>
      <c r="AJ2996" s="122">
        <v>0</v>
      </c>
      <c r="AK2996" s="122">
        <v>0</v>
      </c>
      <c r="AL2996" s="122">
        <v>0</v>
      </c>
    </row>
    <row r="2997" spans="1:38" hidden="1" x14ac:dyDescent="0.25">
      <c r="A2997" s="122" t="s">
        <v>2004</v>
      </c>
      <c r="B2997" s="122">
        <v>1</v>
      </c>
      <c r="C2997" s="122" t="s">
        <v>2195</v>
      </c>
      <c r="D2997" s="122" t="s">
        <v>2096</v>
      </c>
      <c r="E2997" s="122">
        <v>55</v>
      </c>
      <c r="F2997" s="122">
        <v>1.1806915456000001E-3</v>
      </c>
      <c r="G2997" s="122">
        <v>1.4758644319999999E-3</v>
      </c>
      <c r="H2997" s="122">
        <v>2.0662102075999999E-3</v>
      </c>
      <c r="I2997" s="122">
        <v>2.0662102075999999E-3</v>
      </c>
      <c r="J2997" s="122">
        <v>2.3613830939999999E-3</v>
      </c>
      <c r="K2997" s="122">
        <v>2.9517288668000001E-3</v>
      </c>
      <c r="L2997" s="122">
        <v>2.9517288668000001E-3</v>
      </c>
      <c r="M2997" s="122">
        <v>2.9517288668000001E-3</v>
      </c>
      <c r="N2997" s="122">
        <v>2.9517288668000001E-3</v>
      </c>
      <c r="O2997" s="122">
        <v>3.5420746395999998E-3</v>
      </c>
      <c r="P2997" s="122">
        <v>3.5420746395999998E-3</v>
      </c>
      <c r="Q2997" s="122">
        <v>3.5420746395999998E-3</v>
      </c>
      <c r="R2997" s="122">
        <v>3.5420746395999998E-3</v>
      </c>
      <c r="S2997" s="122">
        <v>3.5420746395999998E-3</v>
      </c>
      <c r="T2997" s="122">
        <v>3.5420746395999998E-3</v>
      </c>
      <c r="U2997" s="122">
        <v>3.5420746395999998E-3</v>
      </c>
      <c r="V2997" s="122">
        <v>3.8372475259999999E-3</v>
      </c>
      <c r="W2997" s="122">
        <v>3.8372475259999999E-3</v>
      </c>
      <c r="X2997" s="122">
        <v>4.7227661852000001E-3</v>
      </c>
      <c r="Y2997" s="122">
        <v>5.3131119608E-3</v>
      </c>
      <c r="Z2997" s="122">
        <v>5.6082848472000001E-3</v>
      </c>
      <c r="AA2997" s="122">
        <v>7.6744950519999997E-3</v>
      </c>
      <c r="AB2997" s="122">
        <v>8.2648408247999999E-3</v>
      </c>
      <c r="AC2997" s="122">
        <v>1.12165696916E-2</v>
      </c>
      <c r="AD2997" s="122">
        <v>1.239726124E-2</v>
      </c>
      <c r="AE2997" s="122">
        <v>1.4979921992E-2</v>
      </c>
      <c r="AF2997" s="122">
        <v>1.3740677577199999E-2</v>
      </c>
      <c r="AG2997" s="122">
        <v>1.24886961668E-2</v>
      </c>
      <c r="AH2997" s="122">
        <v>1.25600184556E-2</v>
      </c>
      <c r="AI2997" s="122">
        <v>1.24190415496E-2</v>
      </c>
      <c r="AJ2997" s="122">
        <v>1.24190415496E-2</v>
      </c>
      <c r="AK2997" s="122">
        <v>1.24190415496E-2</v>
      </c>
      <c r="AL2997" s="122">
        <v>0</v>
      </c>
    </row>
    <row r="2998" spans="1:38" hidden="1" x14ac:dyDescent="0.25">
      <c r="A2998" s="122" t="s">
        <v>2004</v>
      </c>
      <c r="B2998" s="122">
        <v>1</v>
      </c>
      <c r="C2998" s="122" t="s">
        <v>2195</v>
      </c>
      <c r="D2998" s="122" t="s">
        <v>2097</v>
      </c>
      <c r="E2998" s="122">
        <v>55</v>
      </c>
      <c r="F2998" s="122">
        <v>5.9034578399999998E-5</v>
      </c>
      <c r="G2998" s="122">
        <v>7.3793221600000004E-5</v>
      </c>
      <c r="H2998" s="122">
        <v>1.0331051080000001E-4</v>
      </c>
      <c r="I2998" s="122">
        <v>1.0331051080000001E-4</v>
      </c>
      <c r="J2998" s="122">
        <v>1.1806915400000001E-4</v>
      </c>
      <c r="K2998" s="122">
        <v>1.4758644320000001E-4</v>
      </c>
      <c r="L2998" s="122">
        <v>1.4758644320000001E-4</v>
      </c>
      <c r="M2998" s="122">
        <v>1.4758644320000001E-4</v>
      </c>
      <c r="N2998" s="122">
        <v>1.4758644320000001E-4</v>
      </c>
      <c r="O2998" s="122">
        <v>1.7710373240000001E-4</v>
      </c>
      <c r="P2998" s="122">
        <v>1.7710373240000001E-4</v>
      </c>
      <c r="Q2998" s="122">
        <v>1.7710373240000001E-4</v>
      </c>
      <c r="R2998" s="122">
        <v>1.7710373240000001E-4</v>
      </c>
      <c r="S2998" s="122">
        <v>1.7710373240000001E-4</v>
      </c>
      <c r="T2998" s="122">
        <v>1.7710373240000001E-4</v>
      </c>
      <c r="U2998" s="122">
        <v>1.7710373240000001E-4</v>
      </c>
      <c r="V2998" s="122">
        <v>1.918623756E-4</v>
      </c>
      <c r="W2998" s="122">
        <v>1.918623756E-4</v>
      </c>
      <c r="X2998" s="122">
        <v>2.3613830800000001E-4</v>
      </c>
      <c r="Y2998" s="122">
        <v>2.6565559720000001E-4</v>
      </c>
      <c r="Z2998" s="122">
        <v>2.804142432E-4</v>
      </c>
      <c r="AA2998" s="122">
        <v>3.8372475400000002E-4</v>
      </c>
      <c r="AB2998" s="122">
        <v>4.1324204039999999E-4</v>
      </c>
      <c r="AC2998" s="122">
        <v>5.6082848359999998E-4</v>
      </c>
      <c r="AD2998" s="122">
        <v>6.1986306199999998E-4</v>
      </c>
      <c r="AE2998" s="122">
        <v>7.4899609960000005E-4</v>
      </c>
      <c r="AF2998" s="122">
        <v>6.8703387760000003E-4</v>
      </c>
      <c r="AG2998" s="122">
        <v>6.2443480959999999E-4</v>
      </c>
      <c r="AH2998" s="122">
        <v>6.2800092320000004E-4</v>
      </c>
      <c r="AI2998" s="122">
        <v>6.209520772E-4</v>
      </c>
      <c r="AJ2998" s="122">
        <v>6.209520772E-4</v>
      </c>
      <c r="AK2998" s="122">
        <v>6.209520772E-4</v>
      </c>
      <c r="AL2998" s="122">
        <v>0</v>
      </c>
    </row>
    <row r="2999" spans="1:38" hidden="1" x14ac:dyDescent="0.25">
      <c r="A2999" s="122" t="s">
        <v>2004</v>
      </c>
      <c r="B2999" s="122">
        <v>1</v>
      </c>
      <c r="C2999" s="122" t="s">
        <v>2195</v>
      </c>
      <c r="D2999" s="122" t="s">
        <v>2098</v>
      </c>
      <c r="E2999" s="122">
        <v>55</v>
      </c>
      <c r="F2999" s="122">
        <v>1.7710373240000001E-4</v>
      </c>
      <c r="G2999" s="122">
        <v>2.213796648E-4</v>
      </c>
      <c r="H2999" s="122">
        <v>3.0993152959999997E-4</v>
      </c>
      <c r="I2999" s="122">
        <v>3.0993152959999997E-4</v>
      </c>
      <c r="J2999" s="122">
        <v>3.5420746480000002E-4</v>
      </c>
      <c r="K2999" s="122">
        <v>4.427593296E-4</v>
      </c>
      <c r="L2999" s="122">
        <v>4.427593296E-4</v>
      </c>
      <c r="M2999" s="122">
        <v>4.427593296E-4</v>
      </c>
      <c r="N2999" s="122">
        <v>4.427593296E-4</v>
      </c>
      <c r="O2999" s="122">
        <v>5.3131119719999995E-4</v>
      </c>
      <c r="P2999" s="122">
        <v>5.3131119719999995E-4</v>
      </c>
      <c r="Q2999" s="122">
        <v>5.3131119719999995E-4</v>
      </c>
      <c r="R2999" s="122">
        <v>5.3131119719999995E-4</v>
      </c>
      <c r="S2999" s="122">
        <v>5.3131119719999995E-4</v>
      </c>
      <c r="T2999" s="122">
        <v>5.3131119719999995E-4</v>
      </c>
      <c r="U2999" s="122">
        <v>5.3131119719999995E-4</v>
      </c>
      <c r="V2999" s="122">
        <v>5.7558712960000002E-4</v>
      </c>
      <c r="W2999" s="122">
        <v>5.7558712960000002E-4</v>
      </c>
      <c r="X2999" s="122">
        <v>7.0841492680000001E-4</v>
      </c>
      <c r="Y2999" s="122">
        <v>7.9696679439999996E-4</v>
      </c>
      <c r="Z2999" s="122">
        <v>8.4124272680000003E-4</v>
      </c>
      <c r="AA2999" s="122">
        <v>1.1511742592E-3</v>
      </c>
      <c r="AB2999" s="122">
        <v>1.239726124E-3</v>
      </c>
      <c r="AC2999" s="122">
        <v>1.6824854536000001E-3</v>
      </c>
      <c r="AD2999" s="122">
        <v>1.8595891859999999E-3</v>
      </c>
      <c r="AE2999" s="122">
        <v>2.2469882988E-3</v>
      </c>
      <c r="AF2999" s="122">
        <v>2.0611016355999998E-3</v>
      </c>
      <c r="AG2999" s="122">
        <v>1.8733044259999999E-3</v>
      </c>
      <c r="AH2999" s="122">
        <v>1.8840027668000001E-3</v>
      </c>
      <c r="AI2999" s="122">
        <v>1.8628562316E-3</v>
      </c>
      <c r="AJ2999" s="122">
        <v>1.8628562316E-3</v>
      </c>
      <c r="AK2999" s="122">
        <v>1.8628562316E-3</v>
      </c>
      <c r="AL2999" s="122">
        <v>0</v>
      </c>
    </row>
    <row r="3000" spans="1:38" hidden="1" x14ac:dyDescent="0.25">
      <c r="A3000" s="122" t="s">
        <v>2004</v>
      </c>
      <c r="B3000" s="122">
        <v>1</v>
      </c>
      <c r="C3000" s="122" t="s">
        <v>2195</v>
      </c>
      <c r="D3000" s="122" t="s">
        <v>2169</v>
      </c>
      <c r="E3000" s="122">
        <v>55</v>
      </c>
      <c r="F3000" s="122">
        <v>0</v>
      </c>
      <c r="G3000" s="122">
        <v>0</v>
      </c>
      <c r="H3000" s="122">
        <v>0</v>
      </c>
      <c r="I3000" s="122">
        <v>0</v>
      </c>
      <c r="J3000" s="122">
        <v>0</v>
      </c>
      <c r="K3000" s="122">
        <v>0</v>
      </c>
      <c r="L3000" s="122">
        <v>0</v>
      </c>
      <c r="M3000" s="122">
        <v>0</v>
      </c>
      <c r="N3000" s="122">
        <v>0</v>
      </c>
      <c r="O3000" s="122">
        <v>0</v>
      </c>
      <c r="P3000" s="122">
        <v>0</v>
      </c>
      <c r="Q3000" s="122">
        <v>0</v>
      </c>
      <c r="R3000" s="122">
        <v>0</v>
      </c>
      <c r="S3000" s="122">
        <v>0</v>
      </c>
      <c r="T3000" s="122">
        <v>0</v>
      </c>
      <c r="U3000" s="122">
        <v>0</v>
      </c>
      <c r="V3000" s="122">
        <v>0</v>
      </c>
      <c r="W3000" s="122">
        <v>0</v>
      </c>
      <c r="X3000" s="122">
        <v>0</v>
      </c>
      <c r="Y3000" s="122">
        <v>0</v>
      </c>
      <c r="Z3000" s="122">
        <v>0</v>
      </c>
      <c r="AA3000" s="122">
        <v>0</v>
      </c>
      <c r="AB3000" s="122">
        <v>0</v>
      </c>
      <c r="AC3000" s="122">
        <v>0</v>
      </c>
      <c r="AD3000" s="122">
        <v>0</v>
      </c>
      <c r="AE3000" s="122">
        <v>0</v>
      </c>
      <c r="AF3000" s="122">
        <v>0</v>
      </c>
      <c r="AG3000" s="122">
        <v>0</v>
      </c>
      <c r="AH3000" s="122">
        <v>0</v>
      </c>
      <c r="AI3000" s="122">
        <v>0</v>
      </c>
      <c r="AJ3000" s="122">
        <v>0</v>
      </c>
      <c r="AK3000" s="122">
        <v>0</v>
      </c>
      <c r="AL3000" s="122">
        <v>0</v>
      </c>
    </row>
    <row r="3001" spans="1:38" hidden="1" x14ac:dyDescent="0.25">
      <c r="A3001" s="122" t="s">
        <v>2004</v>
      </c>
      <c r="B3001" s="122">
        <v>1</v>
      </c>
      <c r="C3001" s="122" t="s">
        <v>2195</v>
      </c>
      <c r="D3001" s="122" t="s">
        <v>2099</v>
      </c>
      <c r="E3001" s="122">
        <v>55</v>
      </c>
      <c r="F3001" s="122">
        <v>4.1324204039999999E-4</v>
      </c>
      <c r="G3001" s="122">
        <v>5.1655255120000001E-4</v>
      </c>
      <c r="H3001" s="122">
        <v>7.2317357279999995E-4</v>
      </c>
      <c r="I3001" s="122">
        <v>7.2317357279999995E-4</v>
      </c>
      <c r="J3001" s="122">
        <v>8.2648408360000002E-4</v>
      </c>
      <c r="K3001" s="122">
        <v>1.0331051024E-3</v>
      </c>
      <c r="L3001" s="122">
        <v>1.0331051024E-3</v>
      </c>
      <c r="M3001" s="122">
        <v>1.0331051024E-3</v>
      </c>
      <c r="N3001" s="122">
        <v>1.0331051024E-3</v>
      </c>
      <c r="O3001" s="122">
        <v>1.239726124E-3</v>
      </c>
      <c r="P3001" s="122">
        <v>1.239726124E-3</v>
      </c>
      <c r="Q3001" s="122">
        <v>1.239726124E-3</v>
      </c>
      <c r="R3001" s="122">
        <v>1.239726124E-3</v>
      </c>
      <c r="S3001" s="122">
        <v>1.239726124E-3</v>
      </c>
      <c r="T3001" s="122">
        <v>1.239726124E-3</v>
      </c>
      <c r="U3001" s="122">
        <v>1.239726124E-3</v>
      </c>
      <c r="V3001" s="122">
        <v>1.3430366348E-3</v>
      </c>
      <c r="W3001" s="122">
        <v>1.3430366348E-3</v>
      </c>
      <c r="X3001" s="122">
        <v>1.6529681644E-3</v>
      </c>
      <c r="Y3001" s="122">
        <v>1.8595891859999999E-3</v>
      </c>
      <c r="Z3001" s="122">
        <v>1.9628996967999998E-3</v>
      </c>
      <c r="AA3001" s="122">
        <v>2.6860732696000001E-3</v>
      </c>
      <c r="AB3001" s="122">
        <v>2.8926942884E-3</v>
      </c>
      <c r="AC3001" s="122">
        <v>3.9257993935999996E-3</v>
      </c>
      <c r="AD3001" s="122">
        <v>4.3390414340000001E-3</v>
      </c>
      <c r="AE3001" s="122">
        <v>5.2429726972000002E-3</v>
      </c>
      <c r="AF3001" s="122">
        <v>4.8092371516E-3</v>
      </c>
      <c r="AG3001" s="122">
        <v>4.3710436587999996E-3</v>
      </c>
      <c r="AH3001" s="122">
        <v>4.3960064595999996E-3</v>
      </c>
      <c r="AI3001" s="122">
        <v>4.3466645431999998E-3</v>
      </c>
      <c r="AJ3001" s="122">
        <v>4.3466645431999998E-3</v>
      </c>
      <c r="AK3001" s="122">
        <v>4.3466645431999998E-3</v>
      </c>
      <c r="AL3001" s="122">
        <v>0</v>
      </c>
    </row>
    <row r="3002" spans="1:38" hidden="1" x14ac:dyDescent="0.25">
      <c r="A3002" s="122" t="s">
        <v>2004</v>
      </c>
      <c r="B3002" s="122">
        <v>1</v>
      </c>
      <c r="C3002" s="122" t="s">
        <v>2195</v>
      </c>
      <c r="D3002" s="122" t="s">
        <v>2100</v>
      </c>
      <c r="E3002" s="122">
        <v>55</v>
      </c>
      <c r="F3002" s="122">
        <v>4.1324204039999999E-4</v>
      </c>
      <c r="G3002" s="122">
        <v>5.1655255120000001E-4</v>
      </c>
      <c r="H3002" s="122">
        <v>7.2317357279999995E-4</v>
      </c>
      <c r="I3002" s="122">
        <v>7.2317357279999995E-4</v>
      </c>
      <c r="J3002" s="122">
        <v>8.2648408360000002E-4</v>
      </c>
      <c r="K3002" s="122">
        <v>1.0331051024E-3</v>
      </c>
      <c r="L3002" s="122">
        <v>1.0331051024E-3</v>
      </c>
      <c r="M3002" s="122">
        <v>1.0331051024E-3</v>
      </c>
      <c r="N3002" s="122">
        <v>1.0331051024E-3</v>
      </c>
      <c r="O3002" s="122">
        <v>1.239726124E-3</v>
      </c>
      <c r="P3002" s="122">
        <v>1.239726124E-3</v>
      </c>
      <c r="Q3002" s="122">
        <v>1.239726124E-3</v>
      </c>
      <c r="R3002" s="122">
        <v>1.239726124E-3</v>
      </c>
      <c r="S3002" s="122">
        <v>1.239726124E-3</v>
      </c>
      <c r="T3002" s="122">
        <v>1.239726124E-3</v>
      </c>
      <c r="U3002" s="122">
        <v>1.239726124E-3</v>
      </c>
      <c r="V3002" s="122">
        <v>1.3430366348E-3</v>
      </c>
      <c r="W3002" s="122">
        <v>1.3430366348E-3</v>
      </c>
      <c r="X3002" s="122">
        <v>1.6529681644E-3</v>
      </c>
      <c r="Y3002" s="122">
        <v>1.8595891859999999E-3</v>
      </c>
      <c r="Z3002" s="122">
        <v>1.9628996967999998E-3</v>
      </c>
      <c r="AA3002" s="122">
        <v>2.6860732696000001E-3</v>
      </c>
      <c r="AB3002" s="122">
        <v>2.8926942884E-3</v>
      </c>
      <c r="AC3002" s="122">
        <v>3.9257993935999996E-3</v>
      </c>
      <c r="AD3002" s="122">
        <v>4.3390414340000001E-3</v>
      </c>
      <c r="AE3002" s="122">
        <v>5.2429726972000002E-3</v>
      </c>
      <c r="AF3002" s="122">
        <v>4.8092371516E-3</v>
      </c>
      <c r="AG3002" s="122">
        <v>4.3710436587999996E-3</v>
      </c>
      <c r="AH3002" s="122">
        <v>4.3960064595999996E-3</v>
      </c>
      <c r="AI3002" s="122">
        <v>4.3466645431999998E-3</v>
      </c>
      <c r="AJ3002" s="122">
        <v>4.3466645431999998E-3</v>
      </c>
      <c r="AK3002" s="122">
        <v>4.3466645431999998E-3</v>
      </c>
      <c r="AL3002" s="122">
        <v>0</v>
      </c>
    </row>
    <row r="3003" spans="1:38" hidden="1" x14ac:dyDescent="0.25">
      <c r="A3003" s="122" t="s">
        <v>2004</v>
      </c>
      <c r="B3003" s="122">
        <v>1</v>
      </c>
      <c r="C3003" s="122" t="s">
        <v>2195</v>
      </c>
      <c r="D3003" s="122" t="s">
        <v>2101</v>
      </c>
      <c r="E3003" s="122">
        <v>55</v>
      </c>
      <c r="F3003" s="122">
        <v>2.9517288640000002E-4</v>
      </c>
      <c r="G3003" s="122">
        <v>3.6896610799999998E-4</v>
      </c>
      <c r="H3003" s="122">
        <v>5.1655255120000001E-4</v>
      </c>
      <c r="I3003" s="122">
        <v>5.1655255120000001E-4</v>
      </c>
      <c r="J3003" s="122">
        <v>5.9034577280000003E-4</v>
      </c>
      <c r="K3003" s="122">
        <v>7.3793221599999996E-4</v>
      </c>
      <c r="L3003" s="122">
        <v>7.3793221599999996E-4</v>
      </c>
      <c r="M3003" s="122">
        <v>7.3793221599999996E-4</v>
      </c>
      <c r="N3003" s="122">
        <v>7.3793221599999996E-4</v>
      </c>
      <c r="O3003" s="122">
        <v>8.8551865919999999E-4</v>
      </c>
      <c r="P3003" s="122">
        <v>8.8551865919999999E-4</v>
      </c>
      <c r="Q3003" s="122">
        <v>8.8551865919999999E-4</v>
      </c>
      <c r="R3003" s="122">
        <v>8.8551865919999999E-4</v>
      </c>
      <c r="S3003" s="122">
        <v>8.8551865919999999E-4</v>
      </c>
      <c r="T3003" s="122">
        <v>8.8551865919999999E-4</v>
      </c>
      <c r="U3003" s="122">
        <v>8.8551865919999999E-4</v>
      </c>
      <c r="V3003" s="122">
        <v>9.5931188080000001E-4</v>
      </c>
      <c r="W3003" s="122">
        <v>9.5931188080000001E-4</v>
      </c>
      <c r="X3003" s="122">
        <v>1.1806915456000001E-3</v>
      </c>
      <c r="Y3003" s="122">
        <v>1.3282779888000001E-3</v>
      </c>
      <c r="Z3003" s="122">
        <v>1.4020712103999999E-3</v>
      </c>
      <c r="AA3003" s="122">
        <v>1.9186237644000001E-3</v>
      </c>
      <c r="AB3003" s="122">
        <v>2.0662102075999999E-3</v>
      </c>
      <c r="AC3003" s="122">
        <v>2.8041424236E-3</v>
      </c>
      <c r="AD3003" s="122">
        <v>3.0993153100000001E-3</v>
      </c>
      <c r="AE3003" s="122">
        <v>3.7449804979999999E-3</v>
      </c>
      <c r="AF3003" s="122">
        <v>3.4351693935999999E-3</v>
      </c>
      <c r="AG3003" s="122">
        <v>3.1221740423999999E-3</v>
      </c>
      <c r="AH3003" s="122">
        <v>3.1400046132E-3</v>
      </c>
      <c r="AI3003" s="122">
        <v>3.104760386E-3</v>
      </c>
      <c r="AJ3003" s="122">
        <v>3.104760386E-3</v>
      </c>
      <c r="AK3003" s="122">
        <v>3.104760386E-3</v>
      </c>
      <c r="AL3003" s="122">
        <v>0</v>
      </c>
    </row>
    <row r="3004" spans="1:38" hidden="1" x14ac:dyDescent="0.25">
      <c r="A3004" s="122" t="s">
        <v>2004</v>
      </c>
      <c r="B3004" s="122">
        <v>1</v>
      </c>
      <c r="C3004" s="122" t="s">
        <v>2195</v>
      </c>
      <c r="D3004" s="122" t="s">
        <v>2135</v>
      </c>
      <c r="E3004" s="122">
        <v>55</v>
      </c>
      <c r="F3004" s="122">
        <v>0</v>
      </c>
      <c r="G3004" s="122">
        <v>0</v>
      </c>
      <c r="H3004" s="122">
        <v>0</v>
      </c>
      <c r="I3004" s="122">
        <v>0</v>
      </c>
      <c r="J3004" s="122">
        <v>0</v>
      </c>
      <c r="K3004" s="122">
        <v>0</v>
      </c>
      <c r="L3004" s="122">
        <v>0</v>
      </c>
      <c r="M3004" s="122">
        <v>0</v>
      </c>
      <c r="N3004" s="122">
        <v>0</v>
      </c>
      <c r="O3004" s="122">
        <v>0</v>
      </c>
      <c r="P3004" s="122">
        <v>0</v>
      </c>
      <c r="Q3004" s="122">
        <v>0</v>
      </c>
      <c r="R3004" s="122">
        <v>0</v>
      </c>
      <c r="S3004" s="122">
        <v>0</v>
      </c>
      <c r="T3004" s="122">
        <v>0</v>
      </c>
      <c r="U3004" s="122">
        <v>0</v>
      </c>
      <c r="V3004" s="122">
        <v>0</v>
      </c>
      <c r="W3004" s="122">
        <v>0</v>
      </c>
      <c r="X3004" s="122">
        <v>0</v>
      </c>
      <c r="Y3004" s="122">
        <v>0</v>
      </c>
      <c r="Z3004" s="122">
        <v>0</v>
      </c>
      <c r="AA3004" s="122">
        <v>0</v>
      </c>
      <c r="AB3004" s="122">
        <v>0</v>
      </c>
      <c r="AC3004" s="122">
        <v>0</v>
      </c>
      <c r="AD3004" s="122">
        <v>0</v>
      </c>
      <c r="AE3004" s="122">
        <v>0</v>
      </c>
      <c r="AF3004" s="122">
        <v>0</v>
      </c>
      <c r="AG3004" s="122">
        <v>0</v>
      </c>
      <c r="AH3004" s="122">
        <v>0</v>
      </c>
      <c r="AI3004" s="122">
        <v>0</v>
      </c>
      <c r="AJ3004" s="122">
        <v>0</v>
      </c>
      <c r="AK3004" s="122">
        <v>0</v>
      </c>
      <c r="AL3004" s="122">
        <v>0</v>
      </c>
    </row>
    <row r="3005" spans="1:38" hidden="1" x14ac:dyDescent="0.25">
      <c r="A3005" s="122" t="s">
        <v>2004</v>
      </c>
      <c r="B3005" s="122">
        <v>1</v>
      </c>
      <c r="C3005" s="122" t="s">
        <v>2195</v>
      </c>
      <c r="D3005" s="122" t="s">
        <v>2102</v>
      </c>
      <c r="E3005" s="122">
        <v>55</v>
      </c>
      <c r="F3005" s="122">
        <v>0</v>
      </c>
      <c r="G3005" s="122">
        <v>0</v>
      </c>
      <c r="H3005" s="122">
        <v>0</v>
      </c>
      <c r="I3005" s="122">
        <v>0</v>
      </c>
      <c r="J3005" s="122">
        <v>0</v>
      </c>
      <c r="K3005" s="122">
        <v>0</v>
      </c>
      <c r="L3005" s="122">
        <v>0</v>
      </c>
      <c r="M3005" s="122">
        <v>0</v>
      </c>
      <c r="N3005" s="122">
        <v>0</v>
      </c>
      <c r="O3005" s="122">
        <v>0</v>
      </c>
      <c r="P3005" s="122">
        <v>0</v>
      </c>
      <c r="Q3005" s="122">
        <v>0</v>
      </c>
      <c r="R3005" s="122">
        <v>0</v>
      </c>
      <c r="S3005" s="122">
        <v>0</v>
      </c>
      <c r="T3005" s="122">
        <v>0</v>
      </c>
      <c r="U3005" s="122">
        <v>0</v>
      </c>
      <c r="V3005" s="122">
        <v>0</v>
      </c>
      <c r="W3005" s="122">
        <v>0</v>
      </c>
      <c r="X3005" s="122">
        <v>0</v>
      </c>
      <c r="Y3005" s="122">
        <v>0</v>
      </c>
      <c r="Z3005" s="122">
        <v>0</v>
      </c>
      <c r="AA3005" s="122">
        <v>0</v>
      </c>
      <c r="AB3005" s="122">
        <v>0</v>
      </c>
      <c r="AC3005" s="122">
        <v>0</v>
      </c>
      <c r="AD3005" s="122">
        <v>0</v>
      </c>
      <c r="AE3005" s="122">
        <v>0</v>
      </c>
      <c r="AF3005" s="122">
        <v>0</v>
      </c>
      <c r="AG3005" s="122">
        <v>0</v>
      </c>
      <c r="AH3005" s="122">
        <v>0</v>
      </c>
      <c r="AI3005" s="122">
        <v>0</v>
      </c>
      <c r="AJ3005" s="122">
        <v>0</v>
      </c>
      <c r="AK3005" s="122">
        <v>0</v>
      </c>
      <c r="AL3005" s="122">
        <v>0</v>
      </c>
    </row>
    <row r="3006" spans="1:38" hidden="1" x14ac:dyDescent="0.25">
      <c r="A3006" s="122" t="s">
        <v>2004</v>
      </c>
      <c r="B3006" s="122">
        <v>1</v>
      </c>
      <c r="C3006" s="122" t="s">
        <v>2195</v>
      </c>
      <c r="D3006" s="122" t="s">
        <v>2103</v>
      </c>
      <c r="E3006" s="122">
        <v>55</v>
      </c>
      <c r="F3006" s="122">
        <v>0</v>
      </c>
      <c r="G3006" s="122">
        <v>0</v>
      </c>
      <c r="H3006" s="122">
        <v>0</v>
      </c>
      <c r="I3006" s="122">
        <v>0</v>
      </c>
      <c r="J3006" s="122">
        <v>0</v>
      </c>
      <c r="K3006" s="122">
        <v>0</v>
      </c>
      <c r="L3006" s="122">
        <v>0</v>
      </c>
      <c r="M3006" s="122">
        <v>0</v>
      </c>
      <c r="N3006" s="122">
        <v>0</v>
      </c>
      <c r="O3006" s="122">
        <v>0</v>
      </c>
      <c r="P3006" s="122">
        <v>0</v>
      </c>
      <c r="Q3006" s="122">
        <v>0</v>
      </c>
      <c r="R3006" s="122">
        <v>0</v>
      </c>
      <c r="S3006" s="122">
        <v>0</v>
      </c>
      <c r="T3006" s="122">
        <v>0</v>
      </c>
      <c r="U3006" s="122">
        <v>0</v>
      </c>
      <c r="V3006" s="122">
        <v>0</v>
      </c>
      <c r="W3006" s="122">
        <v>0</v>
      </c>
      <c r="X3006" s="122">
        <v>0</v>
      </c>
      <c r="Y3006" s="122">
        <v>0</v>
      </c>
      <c r="Z3006" s="122">
        <v>0</v>
      </c>
      <c r="AA3006" s="122">
        <v>0</v>
      </c>
      <c r="AB3006" s="122">
        <v>0</v>
      </c>
      <c r="AC3006" s="122">
        <v>0</v>
      </c>
      <c r="AD3006" s="122">
        <v>0</v>
      </c>
      <c r="AE3006" s="122">
        <v>0</v>
      </c>
      <c r="AF3006" s="122">
        <v>0</v>
      </c>
      <c r="AG3006" s="122">
        <v>0</v>
      </c>
      <c r="AH3006" s="122">
        <v>0</v>
      </c>
      <c r="AI3006" s="122">
        <v>0</v>
      </c>
      <c r="AJ3006" s="122">
        <v>0</v>
      </c>
      <c r="AK3006" s="122">
        <v>0</v>
      </c>
      <c r="AL3006" s="122">
        <v>0</v>
      </c>
    </row>
    <row r="3007" spans="1:38" hidden="1" x14ac:dyDescent="0.25">
      <c r="A3007" s="122" t="s">
        <v>2004</v>
      </c>
      <c r="B3007" s="122">
        <v>1</v>
      </c>
      <c r="C3007" s="122" t="s">
        <v>2195</v>
      </c>
      <c r="D3007" s="122" t="s">
        <v>2104</v>
      </c>
      <c r="E3007" s="122">
        <v>55</v>
      </c>
      <c r="F3007" s="122">
        <v>4.1324204039999999E-4</v>
      </c>
      <c r="G3007" s="122">
        <v>5.1655255120000001E-4</v>
      </c>
      <c r="H3007" s="122">
        <v>7.2317357279999995E-4</v>
      </c>
      <c r="I3007" s="122">
        <v>7.2317357279999995E-4</v>
      </c>
      <c r="J3007" s="122">
        <v>8.2648408360000002E-4</v>
      </c>
      <c r="K3007" s="122">
        <v>1.0331051024E-3</v>
      </c>
      <c r="L3007" s="122">
        <v>1.0331051024E-3</v>
      </c>
      <c r="M3007" s="122">
        <v>1.0331051024E-3</v>
      </c>
      <c r="N3007" s="122">
        <v>1.0331051024E-3</v>
      </c>
      <c r="O3007" s="122">
        <v>1.239726124E-3</v>
      </c>
      <c r="P3007" s="122">
        <v>1.239726124E-3</v>
      </c>
      <c r="Q3007" s="122">
        <v>1.239726124E-3</v>
      </c>
      <c r="R3007" s="122">
        <v>1.239726124E-3</v>
      </c>
      <c r="S3007" s="122">
        <v>1.239726124E-3</v>
      </c>
      <c r="T3007" s="122">
        <v>1.239726124E-3</v>
      </c>
      <c r="U3007" s="122">
        <v>1.239726124E-3</v>
      </c>
      <c r="V3007" s="122">
        <v>1.3430366348E-3</v>
      </c>
      <c r="W3007" s="122">
        <v>1.3430366348E-3</v>
      </c>
      <c r="X3007" s="122">
        <v>1.6529681644E-3</v>
      </c>
      <c r="Y3007" s="122">
        <v>1.8595891859999999E-3</v>
      </c>
      <c r="Z3007" s="122">
        <v>1.9628996967999998E-3</v>
      </c>
      <c r="AA3007" s="122">
        <v>2.6860732696000001E-3</v>
      </c>
      <c r="AB3007" s="122">
        <v>2.8926942884E-3</v>
      </c>
      <c r="AC3007" s="122">
        <v>3.9257993935999996E-3</v>
      </c>
      <c r="AD3007" s="122">
        <v>4.3390414340000001E-3</v>
      </c>
      <c r="AE3007" s="122">
        <v>5.2429726972000002E-3</v>
      </c>
      <c r="AF3007" s="122">
        <v>4.8092371516E-3</v>
      </c>
      <c r="AG3007" s="122">
        <v>4.3710436587999996E-3</v>
      </c>
      <c r="AH3007" s="122">
        <v>4.3960064595999996E-3</v>
      </c>
      <c r="AI3007" s="122">
        <v>4.3466645431999998E-3</v>
      </c>
      <c r="AJ3007" s="122">
        <v>4.3466645431999998E-3</v>
      </c>
      <c r="AK3007" s="122">
        <v>4.3466645431999998E-3</v>
      </c>
      <c r="AL3007" s="122">
        <v>0</v>
      </c>
    </row>
    <row r="3008" spans="1:38" hidden="1" x14ac:dyDescent="0.25">
      <c r="A3008" s="122" t="s">
        <v>2004</v>
      </c>
      <c r="B3008" s="122">
        <v>1</v>
      </c>
      <c r="C3008" s="122" t="s">
        <v>2195</v>
      </c>
      <c r="D3008" s="122" t="s">
        <v>2105</v>
      </c>
      <c r="E3008" s="122">
        <v>55</v>
      </c>
      <c r="F3008" s="122">
        <v>1.1806915400000001E-4</v>
      </c>
      <c r="G3008" s="122">
        <v>1.4758644320000001E-4</v>
      </c>
      <c r="H3008" s="122">
        <v>2.0662102160000001E-4</v>
      </c>
      <c r="I3008" s="122">
        <v>2.0662102160000001E-4</v>
      </c>
      <c r="J3008" s="122">
        <v>2.3613830800000001E-4</v>
      </c>
      <c r="K3008" s="122">
        <v>2.9517288640000002E-4</v>
      </c>
      <c r="L3008" s="122">
        <v>2.9517288640000002E-4</v>
      </c>
      <c r="M3008" s="122">
        <v>2.9517288640000002E-4</v>
      </c>
      <c r="N3008" s="122">
        <v>2.9517288640000002E-4</v>
      </c>
      <c r="O3008" s="122">
        <v>3.5420746480000002E-4</v>
      </c>
      <c r="P3008" s="122">
        <v>3.5420746480000002E-4</v>
      </c>
      <c r="Q3008" s="122">
        <v>3.5420746480000002E-4</v>
      </c>
      <c r="R3008" s="122">
        <v>3.5420746480000002E-4</v>
      </c>
      <c r="S3008" s="122">
        <v>3.5420746480000002E-4</v>
      </c>
      <c r="T3008" s="122">
        <v>3.5420746480000002E-4</v>
      </c>
      <c r="U3008" s="122">
        <v>3.5420746480000002E-4</v>
      </c>
      <c r="V3008" s="122">
        <v>3.8372475400000002E-4</v>
      </c>
      <c r="W3008" s="122">
        <v>3.8372475400000002E-4</v>
      </c>
      <c r="X3008" s="122">
        <v>4.722766188E-4</v>
      </c>
      <c r="Y3008" s="122">
        <v>5.3131119719999995E-4</v>
      </c>
      <c r="Z3008" s="122">
        <v>5.6082848359999998E-4</v>
      </c>
      <c r="AA3008" s="122">
        <v>7.6744950520000002E-4</v>
      </c>
      <c r="AB3008" s="122">
        <v>8.2648408360000002E-4</v>
      </c>
      <c r="AC3008" s="122">
        <v>1.12165697E-3</v>
      </c>
      <c r="AD3008" s="122">
        <v>1.239726124E-3</v>
      </c>
      <c r="AE3008" s="122">
        <v>1.4979921992000001E-3</v>
      </c>
      <c r="AF3008" s="122">
        <v>1.3740677580000001E-3</v>
      </c>
      <c r="AG3008" s="122">
        <v>1.2488696163999999E-3</v>
      </c>
      <c r="AH3008" s="122">
        <v>1.2560018464000001E-3</v>
      </c>
      <c r="AI3008" s="122">
        <v>1.2419041544E-3</v>
      </c>
      <c r="AJ3008" s="122">
        <v>1.2419041544E-3</v>
      </c>
      <c r="AK3008" s="122">
        <v>1.2419041544E-3</v>
      </c>
      <c r="AL3008" s="122">
        <v>0</v>
      </c>
    </row>
    <row r="3009" spans="1:38" hidden="1" x14ac:dyDescent="0.25">
      <c r="A3009" s="122" t="s">
        <v>2004</v>
      </c>
      <c r="B3009" s="122">
        <v>1</v>
      </c>
      <c r="C3009" s="122" t="s">
        <v>2195</v>
      </c>
      <c r="D3009" s="122" t="s">
        <v>475</v>
      </c>
      <c r="E3009" s="122">
        <v>55</v>
      </c>
      <c r="F3009" s="122">
        <v>0</v>
      </c>
      <c r="G3009" s="122">
        <v>0</v>
      </c>
      <c r="H3009" s="122">
        <v>0</v>
      </c>
      <c r="I3009" s="122">
        <v>0</v>
      </c>
      <c r="J3009" s="122">
        <v>0</v>
      </c>
      <c r="K3009" s="122">
        <v>0</v>
      </c>
      <c r="L3009" s="122">
        <v>0</v>
      </c>
      <c r="M3009" s="122">
        <v>0</v>
      </c>
      <c r="N3009" s="122">
        <v>0</v>
      </c>
      <c r="O3009" s="122">
        <v>0</v>
      </c>
      <c r="P3009" s="122">
        <v>0</v>
      </c>
      <c r="Q3009" s="122">
        <v>0</v>
      </c>
      <c r="R3009" s="122">
        <v>0</v>
      </c>
      <c r="S3009" s="122">
        <v>0</v>
      </c>
      <c r="T3009" s="122">
        <v>0</v>
      </c>
      <c r="U3009" s="122">
        <v>0</v>
      </c>
      <c r="V3009" s="122">
        <v>0</v>
      </c>
      <c r="W3009" s="122">
        <v>0</v>
      </c>
      <c r="X3009" s="122">
        <v>0</v>
      </c>
      <c r="Y3009" s="122">
        <v>0</v>
      </c>
      <c r="Z3009" s="122">
        <v>0</v>
      </c>
      <c r="AA3009" s="122">
        <v>0</v>
      </c>
      <c r="AB3009" s="122">
        <v>0</v>
      </c>
      <c r="AC3009" s="122">
        <v>0</v>
      </c>
      <c r="AD3009" s="122">
        <v>0</v>
      </c>
      <c r="AE3009" s="122">
        <v>0</v>
      </c>
      <c r="AF3009" s="122">
        <v>0</v>
      </c>
      <c r="AG3009" s="122">
        <v>0</v>
      </c>
      <c r="AH3009" s="122">
        <v>0</v>
      </c>
      <c r="AI3009" s="122">
        <v>0</v>
      </c>
      <c r="AJ3009" s="122">
        <v>0</v>
      </c>
      <c r="AK3009" s="122">
        <v>0</v>
      </c>
      <c r="AL3009" s="122">
        <v>0</v>
      </c>
    </row>
    <row r="3010" spans="1:38" hidden="1" x14ac:dyDescent="0.25">
      <c r="A3010" s="122" t="s">
        <v>2004</v>
      </c>
      <c r="B3010" s="122">
        <v>1</v>
      </c>
      <c r="C3010" s="122" t="s">
        <v>2195</v>
      </c>
      <c r="D3010" s="122" t="s">
        <v>2106</v>
      </c>
      <c r="E3010" s="122">
        <v>55</v>
      </c>
      <c r="F3010" s="122">
        <v>3.5420746480000002E-4</v>
      </c>
      <c r="G3010" s="122">
        <v>4.427593296E-4</v>
      </c>
      <c r="H3010" s="122">
        <v>6.1986306199999998E-4</v>
      </c>
      <c r="I3010" s="122">
        <v>6.1986306199999998E-4</v>
      </c>
      <c r="J3010" s="122">
        <v>7.0841492680000001E-4</v>
      </c>
      <c r="K3010" s="122">
        <v>8.8551865919999999E-4</v>
      </c>
      <c r="L3010" s="122">
        <v>8.8551865919999999E-4</v>
      </c>
      <c r="M3010" s="122">
        <v>8.8551865919999999E-4</v>
      </c>
      <c r="N3010" s="122">
        <v>8.8551865919999999E-4</v>
      </c>
      <c r="O3010" s="122">
        <v>1.0626223916000001E-3</v>
      </c>
      <c r="P3010" s="122">
        <v>1.0626223916000001E-3</v>
      </c>
      <c r="Q3010" s="122">
        <v>1.0626223916000001E-3</v>
      </c>
      <c r="R3010" s="122">
        <v>1.0626223916000001E-3</v>
      </c>
      <c r="S3010" s="122">
        <v>1.0626223916000001E-3</v>
      </c>
      <c r="T3010" s="122">
        <v>1.0626223916000001E-3</v>
      </c>
      <c r="U3010" s="122">
        <v>1.0626223916000001E-3</v>
      </c>
      <c r="V3010" s="122">
        <v>1.1511742592E-3</v>
      </c>
      <c r="W3010" s="122">
        <v>1.1511742592E-3</v>
      </c>
      <c r="X3010" s="122">
        <v>1.4168298564000001E-3</v>
      </c>
      <c r="Y3010" s="122">
        <v>1.5939335887999999E-3</v>
      </c>
      <c r="Z3010" s="122">
        <v>1.6824854536000001E-3</v>
      </c>
      <c r="AA3010" s="122">
        <v>2.3023485155999998E-3</v>
      </c>
      <c r="AB3010" s="122">
        <v>2.4794522479999999E-3</v>
      </c>
      <c r="AC3010" s="122">
        <v>3.3649709072000001E-3</v>
      </c>
      <c r="AD3010" s="122">
        <v>3.7191783719999999E-3</v>
      </c>
      <c r="AE3010" s="122">
        <v>4.4939765976000001E-3</v>
      </c>
      <c r="AF3010" s="122">
        <v>4.1222032740000003E-3</v>
      </c>
      <c r="AG3010" s="122">
        <v>3.7466088492E-3</v>
      </c>
      <c r="AH3010" s="122">
        <v>3.7680055364E-3</v>
      </c>
      <c r="AI3010" s="122">
        <v>3.7257124659999998E-3</v>
      </c>
      <c r="AJ3010" s="122">
        <v>3.7257124659999998E-3</v>
      </c>
      <c r="AK3010" s="122">
        <v>3.7257124659999998E-3</v>
      </c>
      <c r="AL3010" s="122">
        <v>0</v>
      </c>
    </row>
    <row r="3011" spans="1:38" hidden="1" x14ac:dyDescent="0.25">
      <c r="A3011" s="122" t="s">
        <v>2004</v>
      </c>
      <c r="B3011" s="122">
        <v>1</v>
      </c>
      <c r="C3011" s="122" t="s">
        <v>2195</v>
      </c>
      <c r="D3011" s="122" t="s">
        <v>2107</v>
      </c>
      <c r="E3011" s="122">
        <v>55</v>
      </c>
      <c r="F3011" s="122">
        <v>6.4938035120000004E-4</v>
      </c>
      <c r="G3011" s="122">
        <v>8.1172543759999998E-4</v>
      </c>
      <c r="H3011" s="122">
        <v>1.1364156132000001E-3</v>
      </c>
      <c r="I3011" s="122">
        <v>1.1364156132000001E-3</v>
      </c>
      <c r="J3011" s="122">
        <v>1.2987607024000001E-3</v>
      </c>
      <c r="K3011" s="122">
        <v>1.6234508752E-3</v>
      </c>
      <c r="L3011" s="122">
        <v>1.6234508752E-3</v>
      </c>
      <c r="M3011" s="122">
        <v>1.6234508752E-3</v>
      </c>
      <c r="N3011" s="122">
        <v>1.6234508752E-3</v>
      </c>
      <c r="O3011" s="122">
        <v>1.9481410508000001E-3</v>
      </c>
      <c r="P3011" s="122">
        <v>1.9481410508000001E-3</v>
      </c>
      <c r="Q3011" s="122">
        <v>1.9481410508000001E-3</v>
      </c>
      <c r="R3011" s="122">
        <v>1.9481410508000001E-3</v>
      </c>
      <c r="S3011" s="122">
        <v>1.9481410508000001E-3</v>
      </c>
      <c r="T3011" s="122">
        <v>1.9481410508000001E-3</v>
      </c>
      <c r="U3011" s="122">
        <v>1.9481410508000001E-3</v>
      </c>
      <c r="V3011" s="122">
        <v>2.1104861399999998E-3</v>
      </c>
      <c r="W3011" s="122">
        <v>2.1104861399999998E-3</v>
      </c>
      <c r="X3011" s="122">
        <v>2.5975214019999999E-3</v>
      </c>
      <c r="Y3011" s="122">
        <v>2.9222115776E-3</v>
      </c>
      <c r="Z3011" s="122">
        <v>3.0845566668000002E-3</v>
      </c>
      <c r="AA3011" s="122">
        <v>4.2209722799999997E-3</v>
      </c>
      <c r="AB3011" s="122">
        <v>4.5456624556000002E-3</v>
      </c>
      <c r="AC3011" s="122">
        <v>6.1691133307999997E-3</v>
      </c>
      <c r="AD3011" s="122">
        <v>6.818493682E-3</v>
      </c>
      <c r="AE3011" s="122">
        <v>8.2389570956E-3</v>
      </c>
      <c r="AF3011" s="122">
        <v>7.5573726676000002E-3</v>
      </c>
      <c r="AG3011" s="122">
        <v>6.8687828915999999E-3</v>
      </c>
      <c r="AH3011" s="122">
        <v>6.9080101495999999E-3</v>
      </c>
      <c r="AI3011" s="122">
        <v>6.8304728519999998E-3</v>
      </c>
      <c r="AJ3011" s="122">
        <v>6.8304728519999998E-3</v>
      </c>
      <c r="AK3011" s="122">
        <v>6.8304728519999998E-3</v>
      </c>
      <c r="AL3011" s="122">
        <v>0</v>
      </c>
    </row>
    <row r="3012" spans="1:38" hidden="1" x14ac:dyDescent="0.25">
      <c r="A3012" s="122" t="s">
        <v>2004</v>
      </c>
      <c r="B3012" s="122">
        <v>1</v>
      </c>
      <c r="C3012" s="122" t="s">
        <v>2195</v>
      </c>
      <c r="D3012" s="122" t="s">
        <v>2108</v>
      </c>
      <c r="E3012" s="122">
        <v>55</v>
      </c>
      <c r="F3012" s="122">
        <v>0</v>
      </c>
      <c r="G3012" s="122">
        <v>0</v>
      </c>
      <c r="H3012" s="122">
        <v>0</v>
      </c>
      <c r="I3012" s="122">
        <v>0</v>
      </c>
      <c r="J3012" s="122">
        <v>0</v>
      </c>
      <c r="K3012" s="122">
        <v>0</v>
      </c>
      <c r="L3012" s="122">
        <v>0</v>
      </c>
      <c r="M3012" s="122">
        <v>0</v>
      </c>
      <c r="N3012" s="122">
        <v>0</v>
      </c>
      <c r="O3012" s="122">
        <v>0</v>
      </c>
      <c r="P3012" s="122">
        <v>0</v>
      </c>
      <c r="Q3012" s="122">
        <v>0</v>
      </c>
      <c r="R3012" s="122">
        <v>0</v>
      </c>
      <c r="S3012" s="122">
        <v>0</v>
      </c>
      <c r="T3012" s="122">
        <v>0</v>
      </c>
      <c r="U3012" s="122">
        <v>0</v>
      </c>
      <c r="V3012" s="122">
        <v>0</v>
      </c>
      <c r="W3012" s="122">
        <v>0</v>
      </c>
      <c r="X3012" s="122">
        <v>0</v>
      </c>
      <c r="Y3012" s="122">
        <v>0</v>
      </c>
      <c r="Z3012" s="122">
        <v>0</v>
      </c>
      <c r="AA3012" s="122">
        <v>0</v>
      </c>
      <c r="AB3012" s="122">
        <v>0</v>
      </c>
      <c r="AC3012" s="122">
        <v>0</v>
      </c>
      <c r="AD3012" s="122">
        <v>0</v>
      </c>
      <c r="AE3012" s="122">
        <v>0</v>
      </c>
      <c r="AF3012" s="122">
        <v>0</v>
      </c>
      <c r="AG3012" s="122">
        <v>0</v>
      </c>
      <c r="AH3012" s="122">
        <v>0</v>
      </c>
      <c r="AI3012" s="122">
        <v>0</v>
      </c>
      <c r="AJ3012" s="122">
        <v>0</v>
      </c>
      <c r="AK3012" s="122">
        <v>0</v>
      </c>
      <c r="AL3012" s="122">
        <v>0</v>
      </c>
    </row>
    <row r="3013" spans="1:38" hidden="1" x14ac:dyDescent="0.25">
      <c r="A3013" s="122" t="s">
        <v>2004</v>
      </c>
      <c r="B3013" s="122">
        <v>1</v>
      </c>
      <c r="C3013" s="122" t="s">
        <v>2195</v>
      </c>
      <c r="D3013" s="122" t="s">
        <v>2109</v>
      </c>
      <c r="E3013" s="122">
        <v>55</v>
      </c>
      <c r="F3013" s="122">
        <v>0</v>
      </c>
      <c r="G3013" s="122">
        <v>0</v>
      </c>
      <c r="H3013" s="122">
        <v>0</v>
      </c>
      <c r="I3013" s="122">
        <v>0</v>
      </c>
      <c r="J3013" s="122">
        <v>0</v>
      </c>
      <c r="K3013" s="122">
        <v>0</v>
      </c>
      <c r="L3013" s="122">
        <v>0</v>
      </c>
      <c r="M3013" s="122">
        <v>0</v>
      </c>
      <c r="N3013" s="122">
        <v>0</v>
      </c>
      <c r="O3013" s="122">
        <v>0</v>
      </c>
      <c r="P3013" s="122">
        <v>0</v>
      </c>
      <c r="Q3013" s="122">
        <v>0</v>
      </c>
      <c r="R3013" s="122">
        <v>0</v>
      </c>
      <c r="S3013" s="122">
        <v>0</v>
      </c>
      <c r="T3013" s="122">
        <v>0</v>
      </c>
      <c r="U3013" s="122">
        <v>0</v>
      </c>
      <c r="V3013" s="122">
        <v>0</v>
      </c>
      <c r="W3013" s="122">
        <v>0</v>
      </c>
      <c r="X3013" s="122">
        <v>0</v>
      </c>
      <c r="Y3013" s="122">
        <v>0</v>
      </c>
      <c r="Z3013" s="122">
        <v>0</v>
      </c>
      <c r="AA3013" s="122">
        <v>0</v>
      </c>
      <c r="AB3013" s="122">
        <v>0</v>
      </c>
      <c r="AC3013" s="122">
        <v>0</v>
      </c>
      <c r="AD3013" s="122">
        <v>0</v>
      </c>
      <c r="AE3013" s="122">
        <v>0</v>
      </c>
      <c r="AF3013" s="122">
        <v>0</v>
      </c>
      <c r="AG3013" s="122">
        <v>0</v>
      </c>
      <c r="AH3013" s="122">
        <v>0</v>
      </c>
      <c r="AI3013" s="122">
        <v>0</v>
      </c>
      <c r="AJ3013" s="122">
        <v>0</v>
      </c>
      <c r="AK3013" s="122">
        <v>0</v>
      </c>
      <c r="AL3013" s="122">
        <v>0</v>
      </c>
    </row>
    <row r="3014" spans="1:38" hidden="1" x14ac:dyDescent="0.25">
      <c r="A3014" s="122" t="s">
        <v>2004</v>
      </c>
      <c r="B3014" s="122">
        <v>1</v>
      </c>
      <c r="C3014" s="122" t="s">
        <v>2195</v>
      </c>
      <c r="D3014" s="122" t="s">
        <v>2110</v>
      </c>
      <c r="E3014" s="122">
        <v>55</v>
      </c>
      <c r="F3014" s="122">
        <v>1.0626223916000001E-3</v>
      </c>
      <c r="G3014" s="122">
        <v>1.3282779888000001E-3</v>
      </c>
      <c r="H3014" s="122">
        <v>1.8595891859999999E-3</v>
      </c>
      <c r="I3014" s="122">
        <v>1.8595891859999999E-3</v>
      </c>
      <c r="J3014" s="122">
        <v>2.1252447832000002E-3</v>
      </c>
      <c r="K3014" s="122">
        <v>2.6565559804E-3</v>
      </c>
      <c r="L3014" s="122">
        <v>2.6565559804E-3</v>
      </c>
      <c r="M3014" s="122">
        <v>2.6565559804E-3</v>
      </c>
      <c r="N3014" s="122">
        <v>2.6565559804E-3</v>
      </c>
      <c r="O3014" s="122">
        <v>3.1878671748E-3</v>
      </c>
      <c r="P3014" s="122">
        <v>3.1878671748E-3</v>
      </c>
      <c r="Q3014" s="122">
        <v>3.1878671748E-3</v>
      </c>
      <c r="R3014" s="122">
        <v>3.1878671748E-3</v>
      </c>
      <c r="S3014" s="122">
        <v>3.1878671748E-3</v>
      </c>
      <c r="T3014" s="122">
        <v>3.1878671748E-3</v>
      </c>
      <c r="U3014" s="122">
        <v>3.1878671748E-3</v>
      </c>
      <c r="V3014" s="122">
        <v>3.4535227747999999E-3</v>
      </c>
      <c r="W3014" s="122">
        <v>3.4535227747999999E-3</v>
      </c>
      <c r="X3014" s="122">
        <v>4.2504895664000003E-3</v>
      </c>
      <c r="Y3014" s="122">
        <v>4.7818007636000002E-3</v>
      </c>
      <c r="Z3014" s="122">
        <v>5.0474563607999998E-3</v>
      </c>
      <c r="AA3014" s="122">
        <v>6.9070455467999999E-3</v>
      </c>
      <c r="AB3014" s="122">
        <v>7.4383567439999998E-3</v>
      </c>
      <c r="AC3014" s="122">
        <v>1.0094912724399999E-2</v>
      </c>
      <c r="AD3014" s="122">
        <v>1.1157535115999999E-2</v>
      </c>
      <c r="AE3014" s="122">
        <v>1.3481929792799999E-2</v>
      </c>
      <c r="AF3014" s="122">
        <v>1.23666098192E-2</v>
      </c>
      <c r="AG3014" s="122">
        <v>1.12398265504E-2</v>
      </c>
      <c r="AH3014" s="122">
        <v>1.13040166092E-2</v>
      </c>
      <c r="AI3014" s="122">
        <v>1.11771373952E-2</v>
      </c>
      <c r="AJ3014" s="122">
        <v>1.11771373952E-2</v>
      </c>
      <c r="AK3014" s="122">
        <v>1.11771373952E-2</v>
      </c>
      <c r="AL3014" s="122">
        <v>0</v>
      </c>
    </row>
    <row r="3015" spans="1:38" hidden="1" x14ac:dyDescent="0.25">
      <c r="A3015" s="122" t="s">
        <v>2004</v>
      </c>
      <c r="B3015" s="122">
        <v>1</v>
      </c>
      <c r="C3015" s="122" t="s">
        <v>2195</v>
      </c>
      <c r="D3015" s="122" t="s">
        <v>2111</v>
      </c>
      <c r="E3015" s="122">
        <v>55</v>
      </c>
      <c r="F3015" s="122">
        <v>2.5975214019999999E-3</v>
      </c>
      <c r="G3015" s="122">
        <v>3.2469017532000002E-3</v>
      </c>
      <c r="H3015" s="122">
        <v>4.5456624556000002E-3</v>
      </c>
      <c r="I3015" s="122">
        <v>4.5456624556000002E-3</v>
      </c>
      <c r="J3015" s="122">
        <v>5.1950428039999998E-3</v>
      </c>
      <c r="K3015" s="122">
        <v>6.4938035064000003E-3</v>
      </c>
      <c r="L3015" s="122">
        <v>6.4938035064000003E-3</v>
      </c>
      <c r="M3015" s="122">
        <v>6.4938035064000003E-3</v>
      </c>
      <c r="N3015" s="122">
        <v>6.4938035064000003E-3</v>
      </c>
      <c r="O3015" s="122">
        <v>7.7925642060000001E-3</v>
      </c>
      <c r="P3015" s="122">
        <v>7.7925642060000001E-3</v>
      </c>
      <c r="Q3015" s="122">
        <v>7.7925642060000001E-3</v>
      </c>
      <c r="R3015" s="122">
        <v>7.7925642060000001E-3</v>
      </c>
      <c r="S3015" s="122">
        <v>7.7925642060000001E-3</v>
      </c>
      <c r="T3015" s="122">
        <v>7.7925642060000001E-3</v>
      </c>
      <c r="U3015" s="122">
        <v>7.7925642060000001E-3</v>
      </c>
      <c r="V3015" s="122">
        <v>8.4419445571999995E-3</v>
      </c>
      <c r="W3015" s="122">
        <v>8.4419445571999995E-3</v>
      </c>
      <c r="X3015" s="122">
        <v>1.0390085610799999E-2</v>
      </c>
      <c r="Y3015" s="122">
        <v>1.16888463104E-2</v>
      </c>
      <c r="Z3015" s="122">
        <v>1.2338226661599999E-2</v>
      </c>
      <c r="AA3015" s="122">
        <v>1.6883889117199999E-2</v>
      </c>
      <c r="AB3015" s="122">
        <v>1.8182649816800001E-2</v>
      </c>
      <c r="AC3015" s="122">
        <v>2.4676453323199999E-2</v>
      </c>
      <c r="AD3015" s="122">
        <v>2.72739747252E-2</v>
      </c>
      <c r="AE3015" s="122">
        <v>3.2955828379599997E-2</v>
      </c>
      <c r="AF3015" s="122">
        <v>3.0229490670400001E-2</v>
      </c>
      <c r="AG3015" s="122">
        <v>2.74751315664E-2</v>
      </c>
      <c r="AH3015" s="122">
        <v>2.76320405984E-2</v>
      </c>
      <c r="AI3015" s="122">
        <v>2.7321891407999999E-2</v>
      </c>
      <c r="AJ3015" s="122">
        <v>2.7321891407999999E-2</v>
      </c>
      <c r="AK3015" s="122">
        <v>2.7321891407999999E-2</v>
      </c>
      <c r="AL3015" s="122">
        <v>0</v>
      </c>
    </row>
    <row r="3016" spans="1:38" hidden="1" x14ac:dyDescent="0.25">
      <c r="A3016" s="122" t="s">
        <v>2004</v>
      </c>
      <c r="B3016" s="122">
        <v>1</v>
      </c>
      <c r="C3016" s="122" t="s">
        <v>2195</v>
      </c>
      <c r="D3016" s="122" t="s">
        <v>2112</v>
      </c>
      <c r="E3016" s="122">
        <v>55</v>
      </c>
      <c r="F3016" s="122">
        <v>0</v>
      </c>
      <c r="G3016" s="122">
        <v>0</v>
      </c>
      <c r="H3016" s="122">
        <v>0</v>
      </c>
      <c r="I3016" s="122">
        <v>0</v>
      </c>
      <c r="J3016" s="122">
        <v>0</v>
      </c>
      <c r="K3016" s="122">
        <v>0</v>
      </c>
      <c r="L3016" s="122">
        <v>0</v>
      </c>
      <c r="M3016" s="122">
        <v>0</v>
      </c>
      <c r="N3016" s="122">
        <v>0</v>
      </c>
      <c r="O3016" s="122">
        <v>0</v>
      </c>
      <c r="P3016" s="122">
        <v>0</v>
      </c>
      <c r="Q3016" s="122">
        <v>0</v>
      </c>
      <c r="R3016" s="122">
        <v>0</v>
      </c>
      <c r="S3016" s="122">
        <v>0</v>
      </c>
      <c r="T3016" s="122">
        <v>0</v>
      </c>
      <c r="U3016" s="122">
        <v>0</v>
      </c>
      <c r="V3016" s="122">
        <v>0</v>
      </c>
      <c r="W3016" s="122">
        <v>0</v>
      </c>
      <c r="X3016" s="122">
        <v>0</v>
      </c>
      <c r="Y3016" s="122">
        <v>0</v>
      </c>
      <c r="Z3016" s="122">
        <v>0</v>
      </c>
      <c r="AA3016" s="122">
        <v>0</v>
      </c>
      <c r="AB3016" s="122">
        <v>0</v>
      </c>
      <c r="AC3016" s="122">
        <v>0</v>
      </c>
      <c r="AD3016" s="122">
        <v>0</v>
      </c>
      <c r="AE3016" s="122">
        <v>0</v>
      </c>
      <c r="AF3016" s="122">
        <v>0</v>
      </c>
      <c r="AG3016" s="122">
        <v>0</v>
      </c>
      <c r="AH3016" s="122">
        <v>0</v>
      </c>
      <c r="AI3016" s="122">
        <v>0</v>
      </c>
      <c r="AJ3016" s="122">
        <v>0</v>
      </c>
      <c r="AK3016" s="122">
        <v>0</v>
      </c>
      <c r="AL3016" s="122">
        <v>0</v>
      </c>
    </row>
    <row r="3017" spans="1:38" hidden="1" x14ac:dyDescent="0.25">
      <c r="A3017" s="122" t="s">
        <v>2004</v>
      </c>
      <c r="B3017" s="122">
        <v>1</v>
      </c>
      <c r="C3017" s="122" t="s">
        <v>2195</v>
      </c>
      <c r="D3017" s="122" t="s">
        <v>2113</v>
      </c>
      <c r="E3017" s="122">
        <v>55</v>
      </c>
      <c r="F3017" s="122">
        <v>4.1324204039999999E-4</v>
      </c>
      <c r="G3017" s="122">
        <v>5.1655255120000001E-4</v>
      </c>
      <c r="H3017" s="122">
        <v>7.2317357279999995E-4</v>
      </c>
      <c r="I3017" s="122">
        <v>7.2317357279999995E-4</v>
      </c>
      <c r="J3017" s="122">
        <v>8.2648408360000002E-4</v>
      </c>
      <c r="K3017" s="122">
        <v>1.0331051024E-3</v>
      </c>
      <c r="L3017" s="122">
        <v>1.0331051024E-3</v>
      </c>
      <c r="M3017" s="122">
        <v>1.0331051024E-3</v>
      </c>
      <c r="N3017" s="122">
        <v>1.0331051024E-3</v>
      </c>
      <c r="O3017" s="122">
        <v>1.239726124E-3</v>
      </c>
      <c r="P3017" s="122">
        <v>1.239726124E-3</v>
      </c>
      <c r="Q3017" s="122">
        <v>1.239726124E-3</v>
      </c>
      <c r="R3017" s="122">
        <v>1.239726124E-3</v>
      </c>
      <c r="S3017" s="122">
        <v>1.239726124E-3</v>
      </c>
      <c r="T3017" s="122">
        <v>1.239726124E-3</v>
      </c>
      <c r="U3017" s="122">
        <v>1.239726124E-3</v>
      </c>
      <c r="V3017" s="122">
        <v>1.3430366348E-3</v>
      </c>
      <c r="W3017" s="122">
        <v>1.3430366348E-3</v>
      </c>
      <c r="X3017" s="122">
        <v>1.6529681644E-3</v>
      </c>
      <c r="Y3017" s="122">
        <v>1.8595891859999999E-3</v>
      </c>
      <c r="Z3017" s="122">
        <v>1.9628996967999998E-3</v>
      </c>
      <c r="AA3017" s="122">
        <v>2.6860732696000001E-3</v>
      </c>
      <c r="AB3017" s="122">
        <v>2.8926942884E-3</v>
      </c>
      <c r="AC3017" s="122">
        <v>3.9257993935999996E-3</v>
      </c>
      <c r="AD3017" s="122">
        <v>4.3390414340000001E-3</v>
      </c>
      <c r="AE3017" s="122">
        <v>5.2429726972000002E-3</v>
      </c>
      <c r="AF3017" s="122">
        <v>4.8092371516E-3</v>
      </c>
      <c r="AG3017" s="122">
        <v>4.3710436587999996E-3</v>
      </c>
      <c r="AH3017" s="122">
        <v>4.3960064595999996E-3</v>
      </c>
      <c r="AI3017" s="122">
        <v>4.3466645431999998E-3</v>
      </c>
      <c r="AJ3017" s="122">
        <v>4.3466645431999998E-3</v>
      </c>
      <c r="AK3017" s="122">
        <v>4.3466645431999998E-3</v>
      </c>
      <c r="AL3017" s="122">
        <v>0</v>
      </c>
    </row>
    <row r="3018" spans="1:38" hidden="1" x14ac:dyDescent="0.25">
      <c r="A3018" s="122" t="s">
        <v>2004</v>
      </c>
      <c r="B3018" s="122">
        <v>1</v>
      </c>
      <c r="C3018" s="122" t="s">
        <v>2195</v>
      </c>
      <c r="D3018" s="122" t="s">
        <v>2114</v>
      </c>
      <c r="E3018" s="122">
        <v>55</v>
      </c>
      <c r="F3018" s="122">
        <v>5.3131119719999995E-4</v>
      </c>
      <c r="G3018" s="122">
        <v>6.6413899440000005E-4</v>
      </c>
      <c r="H3018" s="122">
        <v>9.2979459159999995E-4</v>
      </c>
      <c r="I3018" s="122">
        <v>9.2979459159999995E-4</v>
      </c>
      <c r="J3018" s="122">
        <v>1.0626223916000001E-3</v>
      </c>
      <c r="K3018" s="122">
        <v>1.3282779888000001E-3</v>
      </c>
      <c r="L3018" s="122">
        <v>1.3282779888000001E-3</v>
      </c>
      <c r="M3018" s="122">
        <v>1.3282779888000001E-3</v>
      </c>
      <c r="N3018" s="122">
        <v>1.3282779888000001E-3</v>
      </c>
      <c r="O3018" s="122">
        <v>1.5939335887999999E-3</v>
      </c>
      <c r="P3018" s="122">
        <v>1.5939335887999999E-3</v>
      </c>
      <c r="Q3018" s="122">
        <v>1.5939335887999999E-3</v>
      </c>
      <c r="R3018" s="122">
        <v>1.5939335887999999E-3</v>
      </c>
      <c r="S3018" s="122">
        <v>1.5939335887999999E-3</v>
      </c>
      <c r="T3018" s="122">
        <v>1.5939335887999999E-3</v>
      </c>
      <c r="U3018" s="122">
        <v>1.5939335887999999E-3</v>
      </c>
      <c r="V3018" s="122">
        <v>1.726761386E-3</v>
      </c>
      <c r="W3018" s="122">
        <v>1.726761386E-3</v>
      </c>
      <c r="X3018" s="122">
        <v>2.1252447832000002E-3</v>
      </c>
      <c r="Y3018" s="122">
        <v>2.3909003804000002E-3</v>
      </c>
      <c r="Z3018" s="122">
        <v>2.5237281803999999E-3</v>
      </c>
      <c r="AA3018" s="122">
        <v>3.4535227747999999E-3</v>
      </c>
      <c r="AB3018" s="122">
        <v>3.7191783719999999E-3</v>
      </c>
      <c r="AC3018" s="122">
        <v>5.0474563607999998E-3</v>
      </c>
      <c r="AD3018" s="122">
        <v>5.5787675579999996E-3</v>
      </c>
      <c r="AE3018" s="122">
        <v>6.7409648963999997E-3</v>
      </c>
      <c r="AF3018" s="122">
        <v>6.1833049096000001E-3</v>
      </c>
      <c r="AG3018" s="122">
        <v>5.6199132751999998E-3</v>
      </c>
      <c r="AH3018" s="122">
        <v>5.6520083031999999E-3</v>
      </c>
      <c r="AI3018" s="122">
        <v>5.5885686975999998E-3</v>
      </c>
      <c r="AJ3018" s="122">
        <v>5.5885686975999998E-3</v>
      </c>
      <c r="AK3018" s="122">
        <v>5.5885686975999998E-3</v>
      </c>
      <c r="AL3018" s="122">
        <v>0</v>
      </c>
    </row>
    <row r="3019" spans="1:38" hidden="1" x14ac:dyDescent="0.25">
      <c r="A3019" s="122" t="s">
        <v>2004</v>
      </c>
      <c r="B3019" s="122">
        <v>1</v>
      </c>
      <c r="C3019" s="122" t="s">
        <v>2195</v>
      </c>
      <c r="D3019" s="122" t="s">
        <v>2136</v>
      </c>
      <c r="E3019" s="122">
        <v>55</v>
      </c>
      <c r="F3019" s="122">
        <v>0</v>
      </c>
      <c r="G3019" s="122">
        <v>0</v>
      </c>
      <c r="H3019" s="122">
        <v>0</v>
      </c>
      <c r="I3019" s="122">
        <v>0</v>
      </c>
      <c r="J3019" s="122">
        <v>0</v>
      </c>
      <c r="K3019" s="122">
        <v>0</v>
      </c>
      <c r="L3019" s="122">
        <v>0</v>
      </c>
      <c r="M3019" s="122">
        <v>0</v>
      </c>
      <c r="N3019" s="122">
        <v>0</v>
      </c>
      <c r="O3019" s="122">
        <v>0</v>
      </c>
      <c r="P3019" s="122">
        <v>0</v>
      </c>
      <c r="Q3019" s="122">
        <v>0</v>
      </c>
      <c r="R3019" s="122">
        <v>0</v>
      </c>
      <c r="S3019" s="122">
        <v>0</v>
      </c>
      <c r="T3019" s="122">
        <v>0</v>
      </c>
      <c r="U3019" s="122">
        <v>0</v>
      </c>
      <c r="V3019" s="122">
        <v>0</v>
      </c>
      <c r="W3019" s="122">
        <v>0</v>
      </c>
      <c r="X3019" s="122">
        <v>0</v>
      </c>
      <c r="Y3019" s="122">
        <v>0</v>
      </c>
      <c r="Z3019" s="122">
        <v>0</v>
      </c>
      <c r="AA3019" s="122">
        <v>0</v>
      </c>
      <c r="AB3019" s="122">
        <v>0</v>
      </c>
      <c r="AC3019" s="122">
        <v>0</v>
      </c>
      <c r="AD3019" s="122">
        <v>0</v>
      </c>
      <c r="AE3019" s="122">
        <v>0</v>
      </c>
      <c r="AF3019" s="122">
        <v>0</v>
      </c>
      <c r="AG3019" s="122">
        <v>0</v>
      </c>
      <c r="AH3019" s="122">
        <v>0</v>
      </c>
      <c r="AI3019" s="122">
        <v>0</v>
      </c>
      <c r="AJ3019" s="122">
        <v>0</v>
      </c>
      <c r="AK3019" s="122">
        <v>0</v>
      </c>
      <c r="AL3019" s="122">
        <v>0</v>
      </c>
    </row>
    <row r="3020" spans="1:38" hidden="1" x14ac:dyDescent="0.25">
      <c r="A3020" s="122" t="s">
        <v>2004</v>
      </c>
      <c r="B3020" s="122">
        <v>1</v>
      </c>
      <c r="C3020" s="122" t="s">
        <v>2195</v>
      </c>
      <c r="D3020" s="122" t="s">
        <v>2170</v>
      </c>
      <c r="E3020" s="122">
        <v>55</v>
      </c>
      <c r="F3020" s="122">
        <v>0</v>
      </c>
      <c r="G3020" s="122">
        <v>0</v>
      </c>
      <c r="H3020" s="122">
        <v>0</v>
      </c>
      <c r="I3020" s="122">
        <v>0</v>
      </c>
      <c r="J3020" s="122">
        <v>0</v>
      </c>
      <c r="K3020" s="122">
        <v>0</v>
      </c>
      <c r="L3020" s="122">
        <v>0</v>
      </c>
      <c r="M3020" s="122">
        <v>0</v>
      </c>
      <c r="N3020" s="122">
        <v>0</v>
      </c>
      <c r="O3020" s="122">
        <v>0</v>
      </c>
      <c r="P3020" s="122">
        <v>0</v>
      </c>
      <c r="Q3020" s="122">
        <v>0</v>
      </c>
      <c r="R3020" s="122">
        <v>0</v>
      </c>
      <c r="S3020" s="122">
        <v>0</v>
      </c>
      <c r="T3020" s="122">
        <v>0</v>
      </c>
      <c r="U3020" s="122">
        <v>0</v>
      </c>
      <c r="V3020" s="122">
        <v>0</v>
      </c>
      <c r="W3020" s="122">
        <v>0</v>
      </c>
      <c r="X3020" s="122">
        <v>0</v>
      </c>
      <c r="Y3020" s="122">
        <v>0</v>
      </c>
      <c r="Z3020" s="122">
        <v>0</v>
      </c>
      <c r="AA3020" s="122">
        <v>0</v>
      </c>
      <c r="AB3020" s="122">
        <v>0</v>
      </c>
      <c r="AC3020" s="122">
        <v>0</v>
      </c>
      <c r="AD3020" s="122">
        <v>0</v>
      </c>
      <c r="AE3020" s="122">
        <v>0</v>
      </c>
      <c r="AF3020" s="122">
        <v>0</v>
      </c>
      <c r="AG3020" s="122">
        <v>0</v>
      </c>
      <c r="AH3020" s="122">
        <v>0</v>
      </c>
      <c r="AI3020" s="122">
        <v>0</v>
      </c>
      <c r="AJ3020" s="122">
        <v>0</v>
      </c>
      <c r="AK3020" s="122">
        <v>0</v>
      </c>
      <c r="AL3020" s="122">
        <v>0</v>
      </c>
    </row>
    <row r="3021" spans="1:38" hidden="1" x14ac:dyDescent="0.25">
      <c r="A3021" s="122" t="s">
        <v>2004</v>
      </c>
      <c r="B3021" s="122">
        <v>1</v>
      </c>
      <c r="C3021" s="122" t="s">
        <v>2195</v>
      </c>
      <c r="D3021" s="122" t="s">
        <v>2115</v>
      </c>
      <c r="E3021" s="122">
        <v>55</v>
      </c>
      <c r="F3021" s="122">
        <v>5.9034578399999998E-5</v>
      </c>
      <c r="G3021" s="122">
        <v>7.3793221600000004E-5</v>
      </c>
      <c r="H3021" s="122">
        <v>1.0331051080000001E-4</v>
      </c>
      <c r="I3021" s="122">
        <v>1.0331051080000001E-4</v>
      </c>
      <c r="J3021" s="122">
        <v>1.1806915400000001E-4</v>
      </c>
      <c r="K3021" s="122">
        <v>1.4758644320000001E-4</v>
      </c>
      <c r="L3021" s="122">
        <v>1.4758644320000001E-4</v>
      </c>
      <c r="M3021" s="122">
        <v>1.4758644320000001E-4</v>
      </c>
      <c r="N3021" s="122">
        <v>1.4758644320000001E-4</v>
      </c>
      <c r="O3021" s="122">
        <v>1.7710373240000001E-4</v>
      </c>
      <c r="P3021" s="122">
        <v>1.7710373240000001E-4</v>
      </c>
      <c r="Q3021" s="122">
        <v>1.7710373240000001E-4</v>
      </c>
      <c r="R3021" s="122">
        <v>1.7710373240000001E-4</v>
      </c>
      <c r="S3021" s="122">
        <v>1.7710373240000001E-4</v>
      </c>
      <c r="T3021" s="122">
        <v>1.7710373240000001E-4</v>
      </c>
      <c r="U3021" s="122">
        <v>1.7710373240000001E-4</v>
      </c>
      <c r="V3021" s="122">
        <v>1.918623756E-4</v>
      </c>
      <c r="W3021" s="122">
        <v>1.918623756E-4</v>
      </c>
      <c r="X3021" s="122">
        <v>2.3613830800000001E-4</v>
      </c>
      <c r="Y3021" s="122">
        <v>2.6565559720000001E-4</v>
      </c>
      <c r="Z3021" s="122">
        <v>2.804142432E-4</v>
      </c>
      <c r="AA3021" s="122">
        <v>3.8372475400000002E-4</v>
      </c>
      <c r="AB3021" s="122">
        <v>4.1324204039999999E-4</v>
      </c>
      <c r="AC3021" s="122">
        <v>5.6082848359999998E-4</v>
      </c>
      <c r="AD3021" s="122">
        <v>6.1986306199999998E-4</v>
      </c>
      <c r="AE3021" s="122">
        <v>7.4899609960000005E-4</v>
      </c>
      <c r="AF3021" s="122">
        <v>6.8703387760000003E-4</v>
      </c>
      <c r="AG3021" s="122">
        <v>6.2443480959999999E-4</v>
      </c>
      <c r="AH3021" s="122">
        <v>6.2800092320000004E-4</v>
      </c>
      <c r="AI3021" s="122">
        <v>6.209520772E-4</v>
      </c>
      <c r="AJ3021" s="122">
        <v>6.209520772E-4</v>
      </c>
      <c r="AK3021" s="122">
        <v>6.209520772E-4</v>
      </c>
      <c r="AL3021" s="122">
        <v>0</v>
      </c>
    </row>
    <row r="3022" spans="1:38" hidden="1" x14ac:dyDescent="0.25">
      <c r="A3022" s="122" t="s">
        <v>2004</v>
      </c>
      <c r="B3022" s="122">
        <v>1</v>
      </c>
      <c r="C3022" s="122" t="s">
        <v>2195</v>
      </c>
      <c r="D3022" s="122" t="s">
        <v>2116</v>
      </c>
      <c r="E3022" s="122">
        <v>55</v>
      </c>
      <c r="F3022" s="122">
        <v>0</v>
      </c>
      <c r="G3022" s="122">
        <v>0</v>
      </c>
      <c r="H3022" s="122">
        <v>0</v>
      </c>
      <c r="I3022" s="122">
        <v>0</v>
      </c>
      <c r="J3022" s="122">
        <v>0</v>
      </c>
      <c r="K3022" s="122">
        <v>0</v>
      </c>
      <c r="L3022" s="122">
        <v>0</v>
      </c>
      <c r="M3022" s="122">
        <v>0</v>
      </c>
      <c r="N3022" s="122">
        <v>0</v>
      </c>
      <c r="O3022" s="122">
        <v>0</v>
      </c>
      <c r="P3022" s="122">
        <v>0</v>
      </c>
      <c r="Q3022" s="122">
        <v>0</v>
      </c>
      <c r="R3022" s="122">
        <v>0</v>
      </c>
      <c r="S3022" s="122">
        <v>0</v>
      </c>
      <c r="T3022" s="122">
        <v>0</v>
      </c>
      <c r="U3022" s="122">
        <v>0</v>
      </c>
      <c r="V3022" s="122">
        <v>0</v>
      </c>
      <c r="W3022" s="122">
        <v>0</v>
      </c>
      <c r="X3022" s="122">
        <v>0</v>
      </c>
      <c r="Y3022" s="122">
        <v>0</v>
      </c>
      <c r="Z3022" s="122">
        <v>0</v>
      </c>
      <c r="AA3022" s="122">
        <v>0</v>
      </c>
      <c r="AB3022" s="122">
        <v>0</v>
      </c>
      <c r="AC3022" s="122">
        <v>0</v>
      </c>
      <c r="AD3022" s="122">
        <v>0</v>
      </c>
      <c r="AE3022" s="122">
        <v>0</v>
      </c>
      <c r="AF3022" s="122">
        <v>0</v>
      </c>
      <c r="AG3022" s="122">
        <v>0</v>
      </c>
      <c r="AH3022" s="122">
        <v>0</v>
      </c>
      <c r="AI3022" s="122">
        <v>0</v>
      </c>
      <c r="AJ3022" s="122">
        <v>0</v>
      </c>
      <c r="AK3022" s="122">
        <v>0</v>
      </c>
      <c r="AL3022" s="122">
        <v>0</v>
      </c>
    </row>
    <row r="3023" spans="1:38" hidden="1" x14ac:dyDescent="0.25">
      <c r="A3023" s="122" t="s">
        <v>2004</v>
      </c>
      <c r="B3023" s="122">
        <v>1</v>
      </c>
      <c r="C3023" s="122" t="s">
        <v>2195</v>
      </c>
      <c r="D3023" s="122" t="s">
        <v>2117</v>
      </c>
      <c r="E3023" s="122">
        <v>55</v>
      </c>
      <c r="F3023" s="122">
        <v>0</v>
      </c>
      <c r="G3023" s="122">
        <v>0</v>
      </c>
      <c r="H3023" s="122">
        <v>0</v>
      </c>
      <c r="I3023" s="122">
        <v>0</v>
      </c>
      <c r="J3023" s="122">
        <v>0</v>
      </c>
      <c r="K3023" s="122">
        <v>0</v>
      </c>
      <c r="L3023" s="122">
        <v>0</v>
      </c>
      <c r="M3023" s="122">
        <v>0</v>
      </c>
      <c r="N3023" s="122">
        <v>0</v>
      </c>
      <c r="O3023" s="122">
        <v>0</v>
      </c>
      <c r="P3023" s="122">
        <v>0</v>
      </c>
      <c r="Q3023" s="122">
        <v>0</v>
      </c>
      <c r="R3023" s="122">
        <v>0</v>
      </c>
      <c r="S3023" s="122">
        <v>0</v>
      </c>
      <c r="T3023" s="122">
        <v>0</v>
      </c>
      <c r="U3023" s="122">
        <v>0</v>
      </c>
      <c r="V3023" s="122">
        <v>0</v>
      </c>
      <c r="W3023" s="122">
        <v>0</v>
      </c>
      <c r="X3023" s="122">
        <v>0</v>
      </c>
      <c r="Y3023" s="122">
        <v>0</v>
      </c>
      <c r="Z3023" s="122">
        <v>0</v>
      </c>
      <c r="AA3023" s="122">
        <v>0</v>
      </c>
      <c r="AB3023" s="122">
        <v>0</v>
      </c>
      <c r="AC3023" s="122">
        <v>0</v>
      </c>
      <c r="AD3023" s="122">
        <v>0</v>
      </c>
      <c r="AE3023" s="122">
        <v>0</v>
      </c>
      <c r="AF3023" s="122">
        <v>0</v>
      </c>
      <c r="AG3023" s="122">
        <v>0</v>
      </c>
      <c r="AH3023" s="122">
        <v>0</v>
      </c>
      <c r="AI3023" s="122">
        <v>0</v>
      </c>
      <c r="AJ3023" s="122">
        <v>0</v>
      </c>
      <c r="AK3023" s="122">
        <v>0</v>
      </c>
      <c r="AL3023" s="122">
        <v>0</v>
      </c>
    </row>
    <row r="3024" spans="1:38" hidden="1" x14ac:dyDescent="0.25">
      <c r="A3024" s="122" t="s">
        <v>2004</v>
      </c>
      <c r="B3024" s="122">
        <v>1</v>
      </c>
      <c r="C3024" s="122" t="s">
        <v>2195</v>
      </c>
      <c r="D3024" s="122" t="s">
        <v>2118</v>
      </c>
      <c r="E3024" s="122">
        <v>55</v>
      </c>
      <c r="F3024" s="122">
        <v>2.3613830800000001E-4</v>
      </c>
      <c r="G3024" s="122">
        <v>2.9517288640000002E-4</v>
      </c>
      <c r="H3024" s="122">
        <v>4.1324204039999999E-4</v>
      </c>
      <c r="I3024" s="122">
        <v>4.1324204039999999E-4</v>
      </c>
      <c r="J3024" s="122">
        <v>4.722766188E-4</v>
      </c>
      <c r="K3024" s="122">
        <v>5.9034577280000003E-4</v>
      </c>
      <c r="L3024" s="122">
        <v>5.9034577280000003E-4</v>
      </c>
      <c r="M3024" s="122">
        <v>5.9034577280000003E-4</v>
      </c>
      <c r="N3024" s="122">
        <v>5.9034577280000003E-4</v>
      </c>
      <c r="O3024" s="122">
        <v>7.0841492680000001E-4</v>
      </c>
      <c r="P3024" s="122">
        <v>7.0841492680000001E-4</v>
      </c>
      <c r="Q3024" s="122">
        <v>7.0841492680000001E-4</v>
      </c>
      <c r="R3024" s="122">
        <v>7.0841492680000001E-4</v>
      </c>
      <c r="S3024" s="122">
        <v>7.0841492680000001E-4</v>
      </c>
      <c r="T3024" s="122">
        <v>7.0841492680000001E-4</v>
      </c>
      <c r="U3024" s="122">
        <v>7.0841492680000001E-4</v>
      </c>
      <c r="V3024" s="122">
        <v>7.6744950520000002E-4</v>
      </c>
      <c r="W3024" s="122">
        <v>7.6744950520000002E-4</v>
      </c>
      <c r="X3024" s="122">
        <v>9.445532376E-4</v>
      </c>
      <c r="Y3024" s="122">
        <v>1.0626223916000001E-3</v>
      </c>
      <c r="Z3024" s="122">
        <v>1.12165697E-3</v>
      </c>
      <c r="AA3024" s="122">
        <v>1.5348990104E-3</v>
      </c>
      <c r="AB3024" s="122">
        <v>1.6529681644E-3</v>
      </c>
      <c r="AC3024" s="122">
        <v>2.2433139372000001E-3</v>
      </c>
      <c r="AD3024" s="122">
        <v>2.4794522479999999E-3</v>
      </c>
      <c r="AE3024" s="122">
        <v>2.9959843984000002E-3</v>
      </c>
      <c r="AF3024" s="122">
        <v>2.7481355160000002E-3</v>
      </c>
      <c r="AG3024" s="122">
        <v>2.4977392327999999E-3</v>
      </c>
      <c r="AH3024" s="122">
        <v>2.5120036899999999E-3</v>
      </c>
      <c r="AI3024" s="122">
        <v>2.4838083088E-3</v>
      </c>
      <c r="AJ3024" s="122">
        <v>2.4838083088E-3</v>
      </c>
      <c r="AK3024" s="122">
        <v>2.4838083088E-3</v>
      </c>
      <c r="AL3024" s="122">
        <v>0</v>
      </c>
    </row>
    <row r="3025" spans="1:38" hidden="1" x14ac:dyDescent="0.25">
      <c r="A3025" s="122" t="s">
        <v>2004</v>
      </c>
      <c r="B3025" s="122">
        <v>1</v>
      </c>
      <c r="C3025" s="122" t="s">
        <v>2195</v>
      </c>
      <c r="D3025" s="122" t="s">
        <v>2119</v>
      </c>
      <c r="E3025" s="122">
        <v>55</v>
      </c>
      <c r="F3025" s="122">
        <v>2.9517288640000002E-4</v>
      </c>
      <c r="G3025" s="122">
        <v>3.6896610799999998E-4</v>
      </c>
      <c r="H3025" s="122">
        <v>5.1655255120000001E-4</v>
      </c>
      <c r="I3025" s="122">
        <v>5.1655255120000001E-4</v>
      </c>
      <c r="J3025" s="122">
        <v>5.9034577280000003E-4</v>
      </c>
      <c r="K3025" s="122">
        <v>7.3793221599999996E-4</v>
      </c>
      <c r="L3025" s="122">
        <v>7.3793221599999996E-4</v>
      </c>
      <c r="M3025" s="122">
        <v>7.3793221599999996E-4</v>
      </c>
      <c r="N3025" s="122">
        <v>7.3793221599999996E-4</v>
      </c>
      <c r="O3025" s="122">
        <v>8.8551865919999999E-4</v>
      </c>
      <c r="P3025" s="122">
        <v>8.8551865919999999E-4</v>
      </c>
      <c r="Q3025" s="122">
        <v>8.8551865919999999E-4</v>
      </c>
      <c r="R3025" s="122">
        <v>8.8551865919999999E-4</v>
      </c>
      <c r="S3025" s="122">
        <v>8.8551865919999999E-4</v>
      </c>
      <c r="T3025" s="122">
        <v>8.8551865919999999E-4</v>
      </c>
      <c r="U3025" s="122">
        <v>8.8551865919999999E-4</v>
      </c>
      <c r="V3025" s="122">
        <v>9.5931188080000001E-4</v>
      </c>
      <c r="W3025" s="122">
        <v>9.5931188080000001E-4</v>
      </c>
      <c r="X3025" s="122">
        <v>1.1806915456000001E-3</v>
      </c>
      <c r="Y3025" s="122">
        <v>1.3282779888000001E-3</v>
      </c>
      <c r="Z3025" s="122">
        <v>1.4020712103999999E-3</v>
      </c>
      <c r="AA3025" s="122">
        <v>1.9186237644000001E-3</v>
      </c>
      <c r="AB3025" s="122">
        <v>2.0662102075999999E-3</v>
      </c>
      <c r="AC3025" s="122">
        <v>2.8041424236E-3</v>
      </c>
      <c r="AD3025" s="122">
        <v>3.0993153100000001E-3</v>
      </c>
      <c r="AE3025" s="122">
        <v>3.7449804979999999E-3</v>
      </c>
      <c r="AF3025" s="122">
        <v>3.4351693935999999E-3</v>
      </c>
      <c r="AG3025" s="122">
        <v>3.1221740423999999E-3</v>
      </c>
      <c r="AH3025" s="122">
        <v>3.1400046132E-3</v>
      </c>
      <c r="AI3025" s="122">
        <v>3.104760386E-3</v>
      </c>
      <c r="AJ3025" s="122">
        <v>3.104760386E-3</v>
      </c>
      <c r="AK3025" s="122">
        <v>3.104760386E-3</v>
      </c>
      <c r="AL3025" s="122">
        <v>0</v>
      </c>
    </row>
    <row r="3026" spans="1:38" hidden="1" x14ac:dyDescent="0.25">
      <c r="A3026" s="122" t="s">
        <v>2004</v>
      </c>
      <c r="B3026" s="122">
        <v>1</v>
      </c>
      <c r="C3026" s="122" t="s">
        <v>2195</v>
      </c>
      <c r="D3026" s="122" t="s">
        <v>2120</v>
      </c>
      <c r="E3026" s="122">
        <v>55</v>
      </c>
      <c r="F3026" s="122">
        <v>0</v>
      </c>
      <c r="G3026" s="122">
        <v>0</v>
      </c>
      <c r="H3026" s="122">
        <v>0</v>
      </c>
      <c r="I3026" s="122">
        <v>0</v>
      </c>
      <c r="J3026" s="122">
        <v>0</v>
      </c>
      <c r="K3026" s="122">
        <v>0</v>
      </c>
      <c r="L3026" s="122">
        <v>0</v>
      </c>
      <c r="M3026" s="122">
        <v>0</v>
      </c>
      <c r="N3026" s="122">
        <v>0</v>
      </c>
      <c r="O3026" s="122">
        <v>0</v>
      </c>
      <c r="P3026" s="122">
        <v>0</v>
      </c>
      <c r="Q3026" s="122">
        <v>0</v>
      </c>
      <c r="R3026" s="122">
        <v>0</v>
      </c>
      <c r="S3026" s="122">
        <v>0</v>
      </c>
      <c r="T3026" s="122">
        <v>0</v>
      </c>
      <c r="U3026" s="122">
        <v>0</v>
      </c>
      <c r="V3026" s="122">
        <v>0</v>
      </c>
      <c r="W3026" s="122">
        <v>0</v>
      </c>
      <c r="X3026" s="122">
        <v>0</v>
      </c>
      <c r="Y3026" s="122">
        <v>0</v>
      </c>
      <c r="Z3026" s="122">
        <v>0</v>
      </c>
      <c r="AA3026" s="122">
        <v>0</v>
      </c>
      <c r="AB3026" s="122">
        <v>0</v>
      </c>
      <c r="AC3026" s="122">
        <v>0</v>
      </c>
      <c r="AD3026" s="122">
        <v>0</v>
      </c>
      <c r="AE3026" s="122">
        <v>0</v>
      </c>
      <c r="AF3026" s="122">
        <v>0</v>
      </c>
      <c r="AG3026" s="122">
        <v>0</v>
      </c>
      <c r="AH3026" s="122">
        <v>0</v>
      </c>
      <c r="AI3026" s="122">
        <v>0</v>
      </c>
      <c r="AJ3026" s="122">
        <v>0</v>
      </c>
      <c r="AK3026" s="122">
        <v>0</v>
      </c>
      <c r="AL3026" s="122">
        <v>0</v>
      </c>
    </row>
    <row r="3027" spans="1:38" hidden="1" x14ac:dyDescent="0.25">
      <c r="A3027" s="122" t="s">
        <v>2004</v>
      </c>
      <c r="B3027" s="122">
        <v>1</v>
      </c>
      <c r="C3027" s="122" t="s">
        <v>2195</v>
      </c>
      <c r="D3027" s="122" t="s">
        <v>2121</v>
      </c>
      <c r="E3027" s="122">
        <v>55</v>
      </c>
      <c r="F3027" s="122">
        <v>1.1806915400000001E-4</v>
      </c>
      <c r="G3027" s="122">
        <v>1.4758644320000001E-4</v>
      </c>
      <c r="H3027" s="122">
        <v>2.0662102160000001E-4</v>
      </c>
      <c r="I3027" s="122">
        <v>2.0662102160000001E-4</v>
      </c>
      <c r="J3027" s="122">
        <v>2.3613830800000001E-4</v>
      </c>
      <c r="K3027" s="122">
        <v>2.9517288640000002E-4</v>
      </c>
      <c r="L3027" s="122">
        <v>2.9517288640000002E-4</v>
      </c>
      <c r="M3027" s="122">
        <v>2.9517288640000002E-4</v>
      </c>
      <c r="N3027" s="122">
        <v>2.9517288640000002E-4</v>
      </c>
      <c r="O3027" s="122">
        <v>3.5420746480000002E-4</v>
      </c>
      <c r="P3027" s="122">
        <v>3.5420746480000002E-4</v>
      </c>
      <c r="Q3027" s="122">
        <v>3.5420746480000002E-4</v>
      </c>
      <c r="R3027" s="122">
        <v>3.5420746480000002E-4</v>
      </c>
      <c r="S3027" s="122">
        <v>3.5420746480000002E-4</v>
      </c>
      <c r="T3027" s="122">
        <v>3.5420746480000002E-4</v>
      </c>
      <c r="U3027" s="122">
        <v>3.5420746480000002E-4</v>
      </c>
      <c r="V3027" s="122">
        <v>3.8372475400000002E-4</v>
      </c>
      <c r="W3027" s="122">
        <v>3.8372475400000002E-4</v>
      </c>
      <c r="X3027" s="122">
        <v>4.722766188E-4</v>
      </c>
      <c r="Y3027" s="122">
        <v>5.3131119719999995E-4</v>
      </c>
      <c r="Z3027" s="122">
        <v>5.6082848359999998E-4</v>
      </c>
      <c r="AA3027" s="122">
        <v>7.6744950520000002E-4</v>
      </c>
      <c r="AB3027" s="122">
        <v>8.2648408360000002E-4</v>
      </c>
      <c r="AC3027" s="122">
        <v>1.12165697E-3</v>
      </c>
      <c r="AD3027" s="122">
        <v>1.239726124E-3</v>
      </c>
      <c r="AE3027" s="122">
        <v>1.4979921992000001E-3</v>
      </c>
      <c r="AF3027" s="122">
        <v>1.3740677580000001E-3</v>
      </c>
      <c r="AG3027" s="122">
        <v>1.2488696163999999E-3</v>
      </c>
      <c r="AH3027" s="122">
        <v>1.2560018464000001E-3</v>
      </c>
      <c r="AI3027" s="122">
        <v>1.2419041544E-3</v>
      </c>
      <c r="AJ3027" s="122">
        <v>1.2419041544E-3</v>
      </c>
      <c r="AK3027" s="122">
        <v>1.2419041544E-3</v>
      </c>
      <c r="AL3027" s="122">
        <v>0</v>
      </c>
    </row>
    <row r="3028" spans="1:38" hidden="1" x14ac:dyDescent="0.25">
      <c r="A3028" s="122" t="s">
        <v>2004</v>
      </c>
      <c r="B3028" s="122">
        <v>1</v>
      </c>
      <c r="C3028" s="122" t="s">
        <v>2195</v>
      </c>
      <c r="D3028" s="122" t="s">
        <v>2138</v>
      </c>
      <c r="E3028" s="122">
        <v>55</v>
      </c>
      <c r="F3028" s="122">
        <v>0</v>
      </c>
      <c r="G3028" s="122">
        <v>0</v>
      </c>
      <c r="H3028" s="122">
        <v>0</v>
      </c>
      <c r="I3028" s="122">
        <v>0</v>
      </c>
      <c r="J3028" s="122">
        <v>0</v>
      </c>
      <c r="K3028" s="122">
        <v>0</v>
      </c>
      <c r="L3028" s="122">
        <v>0</v>
      </c>
      <c r="M3028" s="122">
        <v>0</v>
      </c>
      <c r="N3028" s="122">
        <v>0</v>
      </c>
      <c r="O3028" s="122">
        <v>0</v>
      </c>
      <c r="P3028" s="122">
        <v>0</v>
      </c>
      <c r="Q3028" s="122">
        <v>0</v>
      </c>
      <c r="R3028" s="122">
        <v>0</v>
      </c>
      <c r="S3028" s="122">
        <v>0</v>
      </c>
      <c r="T3028" s="122">
        <v>0</v>
      </c>
      <c r="U3028" s="122">
        <v>0</v>
      </c>
      <c r="V3028" s="122">
        <v>0</v>
      </c>
      <c r="W3028" s="122">
        <v>0</v>
      </c>
      <c r="X3028" s="122">
        <v>0</v>
      </c>
      <c r="Y3028" s="122">
        <v>0</v>
      </c>
      <c r="Z3028" s="122">
        <v>0</v>
      </c>
      <c r="AA3028" s="122">
        <v>0</v>
      </c>
      <c r="AB3028" s="122">
        <v>0</v>
      </c>
      <c r="AC3028" s="122">
        <v>0</v>
      </c>
      <c r="AD3028" s="122">
        <v>0</v>
      </c>
      <c r="AE3028" s="122">
        <v>0</v>
      </c>
      <c r="AF3028" s="122">
        <v>0</v>
      </c>
      <c r="AG3028" s="122">
        <v>0</v>
      </c>
      <c r="AH3028" s="122">
        <v>0</v>
      </c>
      <c r="AI3028" s="122">
        <v>0</v>
      </c>
      <c r="AJ3028" s="122">
        <v>0</v>
      </c>
      <c r="AK3028" s="122">
        <v>0</v>
      </c>
      <c r="AL3028" s="122">
        <v>0</v>
      </c>
    </row>
    <row r="3029" spans="1:38" hidden="1" x14ac:dyDescent="0.25">
      <c r="A3029" s="122" t="s">
        <v>2004</v>
      </c>
      <c r="B3029" s="122">
        <v>1</v>
      </c>
      <c r="C3029" s="122" t="s">
        <v>2195</v>
      </c>
      <c r="D3029" s="122" t="s">
        <v>2122</v>
      </c>
      <c r="E3029" s="122">
        <v>55</v>
      </c>
      <c r="F3029" s="122">
        <v>4.1324204039999999E-4</v>
      </c>
      <c r="G3029" s="122">
        <v>5.1655255120000001E-4</v>
      </c>
      <c r="H3029" s="122">
        <v>7.2317357279999995E-4</v>
      </c>
      <c r="I3029" s="122">
        <v>7.2317357279999995E-4</v>
      </c>
      <c r="J3029" s="122">
        <v>8.2648408360000002E-4</v>
      </c>
      <c r="K3029" s="122">
        <v>1.0331051024E-3</v>
      </c>
      <c r="L3029" s="122">
        <v>1.0331051024E-3</v>
      </c>
      <c r="M3029" s="122">
        <v>1.0331051024E-3</v>
      </c>
      <c r="N3029" s="122">
        <v>1.0331051024E-3</v>
      </c>
      <c r="O3029" s="122">
        <v>1.239726124E-3</v>
      </c>
      <c r="P3029" s="122">
        <v>1.239726124E-3</v>
      </c>
      <c r="Q3029" s="122">
        <v>1.239726124E-3</v>
      </c>
      <c r="R3029" s="122">
        <v>1.239726124E-3</v>
      </c>
      <c r="S3029" s="122">
        <v>1.239726124E-3</v>
      </c>
      <c r="T3029" s="122">
        <v>1.239726124E-3</v>
      </c>
      <c r="U3029" s="122">
        <v>1.239726124E-3</v>
      </c>
      <c r="V3029" s="122">
        <v>1.3430366348E-3</v>
      </c>
      <c r="W3029" s="122">
        <v>1.3430366348E-3</v>
      </c>
      <c r="X3029" s="122">
        <v>1.6529681644E-3</v>
      </c>
      <c r="Y3029" s="122">
        <v>1.8595891859999999E-3</v>
      </c>
      <c r="Z3029" s="122">
        <v>1.9628996967999998E-3</v>
      </c>
      <c r="AA3029" s="122">
        <v>2.6860732696000001E-3</v>
      </c>
      <c r="AB3029" s="122">
        <v>2.8926942884E-3</v>
      </c>
      <c r="AC3029" s="122">
        <v>3.9257993935999996E-3</v>
      </c>
      <c r="AD3029" s="122">
        <v>4.3390414340000001E-3</v>
      </c>
      <c r="AE3029" s="122">
        <v>5.2429726972000002E-3</v>
      </c>
      <c r="AF3029" s="122">
        <v>4.8092371516E-3</v>
      </c>
      <c r="AG3029" s="122">
        <v>4.3710436587999996E-3</v>
      </c>
      <c r="AH3029" s="122">
        <v>4.3960064595999996E-3</v>
      </c>
      <c r="AI3029" s="122">
        <v>4.3466645431999998E-3</v>
      </c>
      <c r="AJ3029" s="122">
        <v>4.3466645431999998E-3</v>
      </c>
      <c r="AK3029" s="122">
        <v>4.3466645431999998E-3</v>
      </c>
      <c r="AL3029" s="122">
        <v>0</v>
      </c>
    </row>
    <row r="3030" spans="1:38" hidden="1" x14ac:dyDescent="0.25">
      <c r="A3030" s="122" t="s">
        <v>2004</v>
      </c>
      <c r="B3030" s="122">
        <v>1</v>
      </c>
      <c r="C3030" s="122" t="s">
        <v>2195</v>
      </c>
      <c r="D3030" s="122" t="s">
        <v>2123</v>
      </c>
      <c r="E3030" s="122">
        <v>55</v>
      </c>
      <c r="F3030" s="122">
        <v>5.9034578399999998E-5</v>
      </c>
      <c r="G3030" s="122">
        <v>7.3793221600000004E-5</v>
      </c>
      <c r="H3030" s="122">
        <v>1.0331051080000001E-4</v>
      </c>
      <c r="I3030" s="122">
        <v>1.0331051080000001E-4</v>
      </c>
      <c r="J3030" s="122">
        <v>1.1806915400000001E-4</v>
      </c>
      <c r="K3030" s="122">
        <v>1.4758644320000001E-4</v>
      </c>
      <c r="L3030" s="122">
        <v>1.4758644320000001E-4</v>
      </c>
      <c r="M3030" s="122">
        <v>1.4758644320000001E-4</v>
      </c>
      <c r="N3030" s="122">
        <v>1.4758644320000001E-4</v>
      </c>
      <c r="O3030" s="122">
        <v>1.7710373240000001E-4</v>
      </c>
      <c r="P3030" s="122">
        <v>1.7710373240000001E-4</v>
      </c>
      <c r="Q3030" s="122">
        <v>1.7710373240000001E-4</v>
      </c>
      <c r="R3030" s="122">
        <v>1.7710373240000001E-4</v>
      </c>
      <c r="S3030" s="122">
        <v>1.7710373240000001E-4</v>
      </c>
      <c r="T3030" s="122">
        <v>1.7710373240000001E-4</v>
      </c>
      <c r="U3030" s="122">
        <v>1.7710373240000001E-4</v>
      </c>
      <c r="V3030" s="122">
        <v>1.918623756E-4</v>
      </c>
      <c r="W3030" s="122">
        <v>1.918623756E-4</v>
      </c>
      <c r="X3030" s="122">
        <v>2.3613830800000001E-4</v>
      </c>
      <c r="Y3030" s="122">
        <v>2.6565559720000001E-4</v>
      </c>
      <c r="Z3030" s="122">
        <v>2.804142432E-4</v>
      </c>
      <c r="AA3030" s="122">
        <v>3.8372475400000002E-4</v>
      </c>
      <c r="AB3030" s="122">
        <v>4.1324204039999999E-4</v>
      </c>
      <c r="AC3030" s="122">
        <v>5.6082848359999998E-4</v>
      </c>
      <c r="AD3030" s="122">
        <v>6.1986306199999998E-4</v>
      </c>
      <c r="AE3030" s="122">
        <v>7.4899609960000005E-4</v>
      </c>
      <c r="AF3030" s="122">
        <v>6.8703387760000003E-4</v>
      </c>
      <c r="AG3030" s="122">
        <v>6.2443480959999999E-4</v>
      </c>
      <c r="AH3030" s="122">
        <v>6.2800092320000004E-4</v>
      </c>
      <c r="AI3030" s="122">
        <v>6.209520772E-4</v>
      </c>
      <c r="AJ3030" s="122">
        <v>6.209520772E-4</v>
      </c>
      <c r="AK3030" s="122">
        <v>6.209520772E-4</v>
      </c>
      <c r="AL3030" s="122">
        <v>0</v>
      </c>
    </row>
    <row r="3031" spans="1:38" hidden="1" x14ac:dyDescent="0.25">
      <c r="A3031" s="122" t="s">
        <v>2004</v>
      </c>
      <c r="B3031" s="122">
        <v>1</v>
      </c>
      <c r="C3031" s="122" t="s">
        <v>2195</v>
      </c>
      <c r="D3031" s="122" t="s">
        <v>2124</v>
      </c>
      <c r="E3031" s="122">
        <v>55</v>
      </c>
      <c r="F3031" s="122">
        <v>1.0626223916000001E-3</v>
      </c>
      <c r="G3031" s="122">
        <v>1.3282779888000001E-3</v>
      </c>
      <c r="H3031" s="122">
        <v>1.8595891859999999E-3</v>
      </c>
      <c r="I3031" s="122">
        <v>1.8595891859999999E-3</v>
      </c>
      <c r="J3031" s="122">
        <v>2.1252447832000002E-3</v>
      </c>
      <c r="K3031" s="122">
        <v>2.6565559804E-3</v>
      </c>
      <c r="L3031" s="122">
        <v>2.6565559804E-3</v>
      </c>
      <c r="M3031" s="122">
        <v>2.6565559804E-3</v>
      </c>
      <c r="N3031" s="122">
        <v>2.6565559804E-3</v>
      </c>
      <c r="O3031" s="122">
        <v>3.1878671748E-3</v>
      </c>
      <c r="P3031" s="122">
        <v>3.1878671748E-3</v>
      </c>
      <c r="Q3031" s="122">
        <v>3.1878671748E-3</v>
      </c>
      <c r="R3031" s="122">
        <v>3.1878671748E-3</v>
      </c>
      <c r="S3031" s="122">
        <v>3.1878671748E-3</v>
      </c>
      <c r="T3031" s="122">
        <v>3.1878671748E-3</v>
      </c>
      <c r="U3031" s="122">
        <v>3.1878671748E-3</v>
      </c>
      <c r="V3031" s="122">
        <v>3.4535227747999999E-3</v>
      </c>
      <c r="W3031" s="122">
        <v>3.4535227747999999E-3</v>
      </c>
      <c r="X3031" s="122">
        <v>4.2504895664000003E-3</v>
      </c>
      <c r="Y3031" s="122">
        <v>4.7818007636000002E-3</v>
      </c>
      <c r="Z3031" s="122">
        <v>5.0474563607999998E-3</v>
      </c>
      <c r="AA3031" s="122">
        <v>6.9070455467999999E-3</v>
      </c>
      <c r="AB3031" s="122">
        <v>7.4383567439999998E-3</v>
      </c>
      <c r="AC3031" s="122">
        <v>1.0094912724399999E-2</v>
      </c>
      <c r="AD3031" s="122">
        <v>1.1157535115999999E-2</v>
      </c>
      <c r="AE3031" s="122">
        <v>1.3481929792799999E-2</v>
      </c>
      <c r="AF3031" s="122">
        <v>1.23666098192E-2</v>
      </c>
      <c r="AG3031" s="122">
        <v>1.12398265504E-2</v>
      </c>
      <c r="AH3031" s="122">
        <v>1.13040166092E-2</v>
      </c>
      <c r="AI3031" s="122">
        <v>1.11771373952E-2</v>
      </c>
      <c r="AJ3031" s="122">
        <v>1.11771373952E-2</v>
      </c>
      <c r="AK3031" s="122">
        <v>1.11771373952E-2</v>
      </c>
      <c r="AL3031" s="122">
        <v>0</v>
      </c>
    </row>
    <row r="3032" spans="1:38" hidden="1" x14ac:dyDescent="0.25">
      <c r="A3032" s="122" t="s">
        <v>2004</v>
      </c>
      <c r="B3032" s="122">
        <v>1</v>
      </c>
      <c r="C3032" s="122" t="s">
        <v>2195</v>
      </c>
      <c r="D3032" s="122" t="s">
        <v>2125</v>
      </c>
      <c r="E3032" s="122">
        <v>55</v>
      </c>
      <c r="F3032" s="122">
        <v>0</v>
      </c>
      <c r="G3032" s="122">
        <v>0</v>
      </c>
      <c r="H3032" s="122">
        <v>0</v>
      </c>
      <c r="I3032" s="122">
        <v>0</v>
      </c>
      <c r="J3032" s="122">
        <v>0</v>
      </c>
      <c r="K3032" s="122">
        <v>0</v>
      </c>
      <c r="L3032" s="122">
        <v>0</v>
      </c>
      <c r="M3032" s="122">
        <v>0</v>
      </c>
      <c r="N3032" s="122">
        <v>0</v>
      </c>
      <c r="O3032" s="122">
        <v>0</v>
      </c>
      <c r="P3032" s="122">
        <v>0</v>
      </c>
      <c r="Q3032" s="122">
        <v>0</v>
      </c>
      <c r="R3032" s="122">
        <v>0</v>
      </c>
      <c r="S3032" s="122">
        <v>0</v>
      </c>
      <c r="T3032" s="122">
        <v>0</v>
      </c>
      <c r="U3032" s="122">
        <v>0</v>
      </c>
      <c r="V3032" s="122">
        <v>0</v>
      </c>
      <c r="W3032" s="122">
        <v>0</v>
      </c>
      <c r="X3032" s="122">
        <v>0</v>
      </c>
      <c r="Y3032" s="122">
        <v>0</v>
      </c>
      <c r="Z3032" s="122">
        <v>0</v>
      </c>
      <c r="AA3032" s="122">
        <v>0</v>
      </c>
      <c r="AB3032" s="122">
        <v>0</v>
      </c>
      <c r="AC3032" s="122">
        <v>0</v>
      </c>
      <c r="AD3032" s="122">
        <v>0</v>
      </c>
      <c r="AE3032" s="122">
        <v>0</v>
      </c>
      <c r="AF3032" s="122">
        <v>0</v>
      </c>
      <c r="AG3032" s="122">
        <v>0</v>
      </c>
      <c r="AH3032" s="122">
        <v>0</v>
      </c>
      <c r="AI3032" s="122">
        <v>0</v>
      </c>
      <c r="AJ3032" s="122">
        <v>0</v>
      </c>
      <c r="AK3032" s="122">
        <v>0</v>
      </c>
      <c r="AL3032" s="122">
        <v>0</v>
      </c>
    </row>
    <row r="3033" spans="1:38" hidden="1" x14ac:dyDescent="0.25">
      <c r="A3033" s="122" t="s">
        <v>2004</v>
      </c>
      <c r="B3033" s="122">
        <v>1</v>
      </c>
      <c r="C3033" s="122" t="s">
        <v>2195</v>
      </c>
      <c r="D3033" s="122" t="s">
        <v>2126</v>
      </c>
      <c r="E3033" s="122">
        <v>55</v>
      </c>
      <c r="F3033" s="122">
        <v>0</v>
      </c>
      <c r="G3033" s="122">
        <v>0</v>
      </c>
      <c r="H3033" s="122">
        <v>0</v>
      </c>
      <c r="I3033" s="122">
        <v>0</v>
      </c>
      <c r="J3033" s="122">
        <v>0</v>
      </c>
      <c r="K3033" s="122">
        <v>0</v>
      </c>
      <c r="L3033" s="122">
        <v>0</v>
      </c>
      <c r="M3033" s="122">
        <v>0</v>
      </c>
      <c r="N3033" s="122">
        <v>0</v>
      </c>
      <c r="O3033" s="122">
        <v>0</v>
      </c>
      <c r="P3033" s="122">
        <v>0</v>
      </c>
      <c r="Q3033" s="122">
        <v>0</v>
      </c>
      <c r="R3033" s="122">
        <v>0</v>
      </c>
      <c r="S3033" s="122">
        <v>0</v>
      </c>
      <c r="T3033" s="122">
        <v>0</v>
      </c>
      <c r="U3033" s="122">
        <v>0</v>
      </c>
      <c r="V3033" s="122">
        <v>0</v>
      </c>
      <c r="W3033" s="122">
        <v>0</v>
      </c>
      <c r="X3033" s="122">
        <v>0</v>
      </c>
      <c r="Y3033" s="122">
        <v>0</v>
      </c>
      <c r="Z3033" s="122">
        <v>0</v>
      </c>
      <c r="AA3033" s="122">
        <v>0</v>
      </c>
      <c r="AB3033" s="122">
        <v>0</v>
      </c>
      <c r="AC3033" s="122">
        <v>0</v>
      </c>
      <c r="AD3033" s="122">
        <v>0</v>
      </c>
      <c r="AE3033" s="122">
        <v>0</v>
      </c>
      <c r="AF3033" s="122">
        <v>0</v>
      </c>
      <c r="AG3033" s="122">
        <v>0</v>
      </c>
      <c r="AH3033" s="122">
        <v>0</v>
      </c>
      <c r="AI3033" s="122">
        <v>0</v>
      </c>
      <c r="AJ3033" s="122">
        <v>0</v>
      </c>
      <c r="AK3033" s="122">
        <v>0</v>
      </c>
      <c r="AL3033" s="122">
        <v>0</v>
      </c>
    </row>
    <row r="3034" spans="1:38" hidden="1" x14ac:dyDescent="0.25">
      <c r="A3034" s="122" t="s">
        <v>2005</v>
      </c>
      <c r="B3034" s="122">
        <v>1</v>
      </c>
      <c r="C3034" s="122" t="s">
        <v>2196</v>
      </c>
      <c r="D3034" s="122" t="s">
        <v>2078</v>
      </c>
      <c r="E3034" s="122">
        <v>56</v>
      </c>
      <c r="F3034" s="122">
        <v>2.8953960000000002E-7</v>
      </c>
      <c r="G3034" s="122">
        <v>3.8801840000000002E-7</v>
      </c>
      <c r="H3034" s="122">
        <v>3.8747519999999998E-7</v>
      </c>
      <c r="I3034" s="122">
        <v>3.7051E-7</v>
      </c>
      <c r="J3034" s="122">
        <v>3.8897880000000002E-7</v>
      </c>
      <c r="K3034" s="122">
        <v>3.9963279999999998E-7</v>
      </c>
      <c r="L3034" s="122">
        <v>4.1781320000000002E-7</v>
      </c>
      <c r="M3034" s="122">
        <v>4.8261640000000003E-7</v>
      </c>
      <c r="N3034" s="122">
        <v>5.1539039999999998E-7</v>
      </c>
      <c r="O3034" s="122">
        <v>3.78308E-7</v>
      </c>
      <c r="P3034" s="122">
        <v>3.6014159999999997E-7</v>
      </c>
      <c r="Q3034" s="122">
        <v>3.3564720000000003E-7</v>
      </c>
      <c r="R3034" s="122">
        <v>3.2057200000000002E-7</v>
      </c>
      <c r="S3034" s="122">
        <v>2.0191639999999999E-7</v>
      </c>
      <c r="T3034" s="122">
        <v>8.6408000000000002E-8</v>
      </c>
      <c r="U3034" s="122">
        <v>9.2259999999999994E-8</v>
      </c>
      <c r="V3034" s="122">
        <v>2.4455200000000001E-8</v>
      </c>
      <c r="W3034" s="122">
        <v>2.1403200000000001E-8</v>
      </c>
      <c r="X3034" s="122">
        <v>1.8507999999999999E-8</v>
      </c>
      <c r="Y3034" s="122">
        <v>1.7738E-8</v>
      </c>
      <c r="Z3034" s="122">
        <v>1.6981999999999999E-8</v>
      </c>
      <c r="AA3034" s="122">
        <v>1.4489999999999999E-8</v>
      </c>
      <c r="AB3034" s="122">
        <v>1.4098E-8</v>
      </c>
      <c r="AC3034" s="122">
        <v>1.24656E-8</v>
      </c>
      <c r="AD3034" s="122">
        <v>1.03432E-8</v>
      </c>
      <c r="AE3034" s="122">
        <v>1.21296E-8</v>
      </c>
      <c r="AF3034" s="122">
        <v>1.03292E-8</v>
      </c>
      <c r="AG3034" s="122">
        <v>1.17908E-8</v>
      </c>
      <c r="AH3034" s="122">
        <v>9.8475999999999998E-9</v>
      </c>
      <c r="AI3034" s="122">
        <v>1.0362800000000001E-8</v>
      </c>
      <c r="AJ3034" s="122">
        <v>9.7551999999999996E-9</v>
      </c>
      <c r="AK3034" s="122">
        <v>9.9204000000000006E-9</v>
      </c>
      <c r="AL3034" s="122">
        <v>0</v>
      </c>
    </row>
    <row r="3035" spans="1:38" hidden="1" x14ac:dyDescent="0.25">
      <c r="A3035" s="122" t="s">
        <v>2005</v>
      </c>
      <c r="B3035" s="122">
        <v>1</v>
      </c>
      <c r="C3035" s="122" t="s">
        <v>2196</v>
      </c>
      <c r="D3035" s="122" t="s">
        <v>2079</v>
      </c>
      <c r="E3035" s="122">
        <v>56</v>
      </c>
      <c r="F3035" s="122">
        <v>5.5402479999999998E-7</v>
      </c>
      <c r="G3035" s="122">
        <v>6.9843199999999999E-7</v>
      </c>
      <c r="H3035" s="122">
        <v>2.149196E-6</v>
      </c>
      <c r="I3035" s="122">
        <v>1.2918416E-6</v>
      </c>
      <c r="J3035" s="122">
        <v>1.3769812000000001E-6</v>
      </c>
      <c r="K3035" s="122">
        <v>1.4365456E-6</v>
      </c>
      <c r="L3035" s="122">
        <v>1.5239055999999999E-6</v>
      </c>
      <c r="M3035" s="122">
        <v>1.5940736000000001E-6</v>
      </c>
      <c r="N3035" s="122">
        <v>1.4329084000000001E-6</v>
      </c>
      <c r="O3035" s="122">
        <v>1.4546391999999999E-6</v>
      </c>
      <c r="P3035" s="122">
        <v>1.4174664000000001E-6</v>
      </c>
      <c r="Q3035" s="122">
        <v>1.415904E-6</v>
      </c>
      <c r="R3035" s="122">
        <v>1.4395304000000001E-6</v>
      </c>
      <c r="S3035" s="122">
        <v>1.0995879999999999E-6</v>
      </c>
      <c r="T3035" s="122">
        <v>7.2084039999999996E-7</v>
      </c>
      <c r="U3035" s="122">
        <v>8.0717279999999999E-7</v>
      </c>
      <c r="V3035" s="122">
        <v>1.2086312000000001E-6</v>
      </c>
      <c r="W3035" s="122">
        <v>1.1502035999999999E-6</v>
      </c>
      <c r="X3035" s="122">
        <v>1.1165224E-6</v>
      </c>
      <c r="Y3035" s="122">
        <v>6.6629079999999996E-7</v>
      </c>
      <c r="Z3035" s="122">
        <v>6.5581599999999995E-7</v>
      </c>
      <c r="AA3035" s="122">
        <v>1.1584020000000001E-6</v>
      </c>
      <c r="AB3035" s="122">
        <v>1.1956560000000001E-6</v>
      </c>
      <c r="AC3035" s="122">
        <v>1.2070799999999999E-6</v>
      </c>
      <c r="AD3035" s="122">
        <v>1.2229979999999999E-6</v>
      </c>
      <c r="AE3035" s="122">
        <v>1.2096896E-6</v>
      </c>
      <c r="AF3035" s="122">
        <v>1.1726875999999999E-6</v>
      </c>
      <c r="AG3035" s="122">
        <v>1.1686416E-6</v>
      </c>
      <c r="AH3035" s="122">
        <v>1.2030536E-6</v>
      </c>
      <c r="AI3035" s="122">
        <v>1.1992427999999999E-6</v>
      </c>
      <c r="AJ3035" s="122">
        <v>1.1682300000000001E-6</v>
      </c>
      <c r="AK3035" s="122">
        <v>1.1280388E-6</v>
      </c>
      <c r="AL3035" s="122">
        <v>0</v>
      </c>
    </row>
    <row r="3036" spans="1:38" hidden="1" x14ac:dyDescent="0.25">
      <c r="A3036" s="122" t="s">
        <v>2005</v>
      </c>
      <c r="B3036" s="122">
        <v>1</v>
      </c>
      <c r="C3036" s="122" t="s">
        <v>2196</v>
      </c>
      <c r="D3036" s="122" t="s">
        <v>2080</v>
      </c>
      <c r="E3036" s="122">
        <v>56</v>
      </c>
      <c r="F3036" s="122">
        <v>3.7774240000000002E-7</v>
      </c>
      <c r="G3036" s="122">
        <v>7.2430120000000001E-7</v>
      </c>
      <c r="H3036" s="122">
        <v>5.56416E-7</v>
      </c>
      <c r="I3036" s="122">
        <v>5.3205040000000002E-7</v>
      </c>
      <c r="J3036" s="122">
        <v>5.5857200000000001E-7</v>
      </c>
      <c r="K3036" s="122">
        <v>1.147748E-7</v>
      </c>
      <c r="L3036" s="122">
        <v>1.199968E-7</v>
      </c>
      <c r="M3036" s="122">
        <v>2.4630760000000002E-7</v>
      </c>
      <c r="N3036" s="122">
        <v>8.4397600000000004E-8</v>
      </c>
      <c r="O3036" s="122">
        <v>2.070124E-7</v>
      </c>
      <c r="P3036" s="122">
        <v>1.0793720000000001E-7</v>
      </c>
      <c r="Q3036" s="122">
        <v>1.8352320000000001E-7</v>
      </c>
      <c r="R3036" s="122">
        <v>2.7410040000000002E-7</v>
      </c>
      <c r="S3036" s="122">
        <v>2.381736E-7</v>
      </c>
      <c r="T3036" s="122">
        <v>2.0441399999999999E-7</v>
      </c>
      <c r="U3036" s="122">
        <v>2.059904E-7</v>
      </c>
      <c r="V3036" s="122">
        <v>5.1461199999999998E-8</v>
      </c>
      <c r="W3036" s="122">
        <v>5.7598800000000001E-8</v>
      </c>
      <c r="X3036" s="122">
        <v>6.2731200000000005E-8</v>
      </c>
      <c r="Y3036" s="122">
        <v>6.0121600000000005E-8</v>
      </c>
      <c r="Z3036" s="122">
        <v>5.7559599999999999E-8</v>
      </c>
      <c r="AA3036" s="122">
        <v>0</v>
      </c>
      <c r="AB3036" s="122">
        <v>0</v>
      </c>
      <c r="AC3036" s="122">
        <v>0</v>
      </c>
      <c r="AD3036" s="122">
        <v>0</v>
      </c>
      <c r="AE3036" s="122">
        <v>0</v>
      </c>
      <c r="AF3036" s="122">
        <v>0</v>
      </c>
      <c r="AG3036" s="122">
        <v>0</v>
      </c>
      <c r="AH3036" s="122">
        <v>0</v>
      </c>
      <c r="AI3036" s="122">
        <v>0</v>
      </c>
      <c r="AJ3036" s="122">
        <v>0</v>
      </c>
      <c r="AK3036" s="122">
        <v>0</v>
      </c>
      <c r="AL3036" s="122">
        <v>0</v>
      </c>
    </row>
    <row r="3037" spans="1:38" hidden="1" x14ac:dyDescent="0.25">
      <c r="A3037" s="122" t="s">
        <v>2005</v>
      </c>
      <c r="B3037" s="122">
        <v>1</v>
      </c>
      <c r="C3037" s="122" t="s">
        <v>2196</v>
      </c>
      <c r="D3037" s="122" t="s">
        <v>2081</v>
      </c>
      <c r="E3037" s="122">
        <v>56</v>
      </c>
      <c r="F3037" s="122">
        <v>0</v>
      </c>
      <c r="G3037" s="122">
        <v>0</v>
      </c>
      <c r="H3037" s="122">
        <v>0</v>
      </c>
      <c r="I3037" s="122">
        <v>0</v>
      </c>
      <c r="J3037" s="122">
        <v>0</v>
      </c>
      <c r="K3037" s="122">
        <v>0</v>
      </c>
      <c r="L3037" s="122">
        <v>0</v>
      </c>
      <c r="M3037" s="122">
        <v>0</v>
      </c>
      <c r="N3037" s="122">
        <v>0</v>
      </c>
      <c r="O3037" s="122">
        <v>1.3214040000000001E-7</v>
      </c>
      <c r="P3037" s="122">
        <v>0</v>
      </c>
      <c r="Q3037" s="122">
        <v>0</v>
      </c>
      <c r="R3037" s="122">
        <v>0</v>
      </c>
      <c r="S3037" s="122">
        <v>0</v>
      </c>
      <c r="T3037" s="122">
        <v>0</v>
      </c>
      <c r="U3037" s="122">
        <v>0</v>
      </c>
      <c r="V3037" s="122">
        <v>0</v>
      </c>
      <c r="W3037" s="122">
        <v>0</v>
      </c>
      <c r="X3037" s="122">
        <v>0</v>
      </c>
      <c r="Y3037" s="122">
        <v>0</v>
      </c>
      <c r="Z3037" s="122">
        <v>0</v>
      </c>
      <c r="AA3037" s="122">
        <v>0</v>
      </c>
      <c r="AB3037" s="122">
        <v>0</v>
      </c>
      <c r="AC3037" s="122">
        <v>0</v>
      </c>
      <c r="AD3037" s="122">
        <v>0</v>
      </c>
      <c r="AE3037" s="122">
        <v>0</v>
      </c>
      <c r="AF3037" s="122">
        <v>0</v>
      </c>
      <c r="AG3037" s="122">
        <v>0</v>
      </c>
      <c r="AH3037" s="122">
        <v>0</v>
      </c>
      <c r="AI3037" s="122">
        <v>0</v>
      </c>
      <c r="AJ3037" s="122">
        <v>0</v>
      </c>
      <c r="AK3037" s="122">
        <v>0</v>
      </c>
      <c r="AL3037" s="122">
        <v>0</v>
      </c>
    </row>
    <row r="3038" spans="1:38" x14ac:dyDescent="0.25">
      <c r="A3038" s="122" t="s">
        <v>2005</v>
      </c>
      <c r="B3038" s="122">
        <v>1</v>
      </c>
      <c r="C3038" s="122" t="s">
        <v>2196</v>
      </c>
      <c r="D3038" s="122" t="s">
        <v>2082</v>
      </c>
      <c r="E3038" s="122">
        <v>56</v>
      </c>
      <c r="F3038" s="122">
        <v>6.2957244000000001E-6</v>
      </c>
      <c r="G3038" s="122">
        <v>4.6562151999999996E-6</v>
      </c>
      <c r="H3038" s="122">
        <v>4.6016572000000001E-6</v>
      </c>
      <c r="I3038" s="122">
        <v>4.3979907999999997E-6</v>
      </c>
      <c r="J3038" s="122">
        <v>4.6677315999999997E-6</v>
      </c>
      <c r="K3038" s="122">
        <v>4.6890172E-6</v>
      </c>
      <c r="L3038" s="122">
        <v>4.9023492000000002E-6</v>
      </c>
      <c r="M3038" s="122">
        <v>0</v>
      </c>
      <c r="N3038" s="122">
        <v>0</v>
      </c>
      <c r="O3038" s="122">
        <v>0</v>
      </c>
      <c r="P3038" s="122">
        <v>3.4701660000000002E-6</v>
      </c>
      <c r="Q3038" s="122">
        <v>4.3089592E-6</v>
      </c>
      <c r="R3038" s="122">
        <v>5.1834943999999996E-6</v>
      </c>
      <c r="S3038" s="122">
        <v>5.0506987999999997E-6</v>
      </c>
      <c r="T3038" s="122">
        <v>4.8801171999999998E-6</v>
      </c>
      <c r="U3038" s="122">
        <v>4.1999495999999997E-6</v>
      </c>
      <c r="V3038" s="122">
        <v>3.9785507999999997E-6</v>
      </c>
      <c r="W3038" s="122">
        <v>3.9875415999999996E-6</v>
      </c>
      <c r="X3038" s="122">
        <v>4.1300140000000002E-6</v>
      </c>
      <c r="Y3038" s="122">
        <v>5.0395772000000003E-6</v>
      </c>
      <c r="Z3038" s="122">
        <v>4.9488264E-6</v>
      </c>
      <c r="AA3038" s="122">
        <v>4.3961428000000004E-6</v>
      </c>
      <c r="AB3038" s="122">
        <v>4.5397351999999997E-6</v>
      </c>
      <c r="AC3038" s="122">
        <v>4.6743787999999998E-6</v>
      </c>
      <c r="AD3038" s="122">
        <v>4.6596899999999998E-6</v>
      </c>
      <c r="AE3038" s="122">
        <v>4.6712567999999996E-6</v>
      </c>
      <c r="AF3038" s="122">
        <v>4.4970072000000002E-6</v>
      </c>
      <c r="AG3038" s="122">
        <v>4.3499064E-6</v>
      </c>
      <c r="AH3038" s="122">
        <v>3.9426659999999999E-6</v>
      </c>
      <c r="AI3038" s="122">
        <v>3.68907E-6</v>
      </c>
      <c r="AJ3038" s="122">
        <v>3.6502283999999999E-6</v>
      </c>
      <c r="AK3038" s="122">
        <v>3.4469287999999998E-6</v>
      </c>
      <c r="AL3038" s="122">
        <v>0</v>
      </c>
    </row>
    <row r="3039" spans="1:38" hidden="1" x14ac:dyDescent="0.25">
      <c r="A3039" s="122" t="s">
        <v>2005</v>
      </c>
      <c r="B3039" s="122">
        <v>1</v>
      </c>
      <c r="C3039" s="122" t="s">
        <v>2196</v>
      </c>
      <c r="D3039" s="122" t="s">
        <v>474</v>
      </c>
      <c r="E3039" s="122">
        <v>56</v>
      </c>
      <c r="F3039" s="122">
        <v>0</v>
      </c>
      <c r="G3039" s="122">
        <v>0</v>
      </c>
      <c r="H3039" s="122">
        <v>1.8082120000000001E-7</v>
      </c>
      <c r="I3039" s="122">
        <v>2.1736399999999999E-7</v>
      </c>
      <c r="J3039" s="122">
        <v>1.4521920000000001E-7</v>
      </c>
      <c r="K3039" s="122">
        <v>0</v>
      </c>
      <c r="L3039" s="122">
        <v>0</v>
      </c>
      <c r="M3039" s="122">
        <v>0</v>
      </c>
      <c r="N3039" s="122">
        <v>1.2941879999999999E-7</v>
      </c>
      <c r="O3039" s="122">
        <v>1.6444400000000001E-7</v>
      </c>
      <c r="P3039" s="122">
        <v>0</v>
      </c>
      <c r="Q3039" s="122">
        <v>0</v>
      </c>
      <c r="R3039" s="122">
        <v>0</v>
      </c>
      <c r="S3039" s="122">
        <v>0</v>
      </c>
      <c r="T3039" s="122">
        <v>0</v>
      </c>
      <c r="U3039" s="122">
        <v>0</v>
      </c>
      <c r="V3039" s="122">
        <v>0</v>
      </c>
      <c r="W3039" s="122">
        <v>0</v>
      </c>
      <c r="X3039" s="122">
        <v>0</v>
      </c>
      <c r="Y3039" s="122">
        <v>0</v>
      </c>
      <c r="Z3039" s="122">
        <v>0</v>
      </c>
      <c r="AA3039" s="122">
        <v>0</v>
      </c>
      <c r="AB3039" s="122">
        <v>0</v>
      </c>
      <c r="AC3039" s="122">
        <v>0</v>
      </c>
      <c r="AD3039" s="122">
        <v>0</v>
      </c>
      <c r="AE3039" s="122">
        <v>0</v>
      </c>
      <c r="AF3039" s="122">
        <v>0</v>
      </c>
      <c r="AG3039" s="122">
        <v>0</v>
      </c>
      <c r="AH3039" s="122">
        <v>0</v>
      </c>
      <c r="AI3039" s="122">
        <v>0</v>
      </c>
      <c r="AJ3039" s="122">
        <v>0</v>
      </c>
      <c r="AK3039" s="122">
        <v>0</v>
      </c>
      <c r="AL3039" s="122">
        <v>0</v>
      </c>
    </row>
    <row r="3040" spans="1:38" hidden="1" x14ac:dyDescent="0.25">
      <c r="A3040" s="122" t="s">
        <v>2005</v>
      </c>
      <c r="B3040" s="122">
        <v>1</v>
      </c>
      <c r="C3040" s="122" t="s">
        <v>2196</v>
      </c>
      <c r="D3040" s="122" t="s">
        <v>2083</v>
      </c>
      <c r="E3040" s="122">
        <v>56</v>
      </c>
      <c r="F3040" s="122">
        <v>1.0771983599999999E-5</v>
      </c>
      <c r="G3040" s="122">
        <v>9.7521844000000006E-6</v>
      </c>
      <c r="H3040" s="122">
        <v>8.5399579999999997E-6</v>
      </c>
      <c r="I3040" s="122">
        <v>6.4793120000000003E-6</v>
      </c>
      <c r="J3040" s="122">
        <v>9.4918320000000004E-6</v>
      </c>
      <c r="K3040" s="122">
        <v>9.7222524000000002E-6</v>
      </c>
      <c r="L3040" s="122">
        <v>9.8637476E-6</v>
      </c>
      <c r="M3040" s="122">
        <v>1.01694404E-5</v>
      </c>
      <c r="N3040" s="122">
        <v>9.9264256000000001E-6</v>
      </c>
      <c r="O3040" s="122">
        <v>1.0491748399999999E-5</v>
      </c>
      <c r="P3040" s="122">
        <v>1.1035754800000001E-5</v>
      </c>
      <c r="Q3040" s="122">
        <v>8.8563468000000006E-6</v>
      </c>
      <c r="R3040" s="122">
        <v>7.0361479999999999E-6</v>
      </c>
      <c r="S3040" s="122">
        <v>8.2475455999999996E-6</v>
      </c>
      <c r="T3040" s="122">
        <v>9.2959328000000006E-6</v>
      </c>
      <c r="U3040" s="122">
        <v>9.6534787999999993E-6</v>
      </c>
      <c r="V3040" s="122">
        <v>1.2300083600000001E-5</v>
      </c>
      <c r="W3040" s="122">
        <v>1.20132068E-5</v>
      </c>
      <c r="X3040" s="122">
        <v>1.19574868E-5</v>
      </c>
      <c r="Y3040" s="122">
        <v>1.10647292E-5</v>
      </c>
      <c r="Z3040" s="122">
        <v>1.07915528E-5</v>
      </c>
      <c r="AA3040" s="122">
        <v>1.1717089999999999E-5</v>
      </c>
      <c r="AB3040" s="122">
        <v>1.2026221200000001E-5</v>
      </c>
      <c r="AC3040" s="122">
        <v>1.18750548E-5</v>
      </c>
      <c r="AD3040" s="122">
        <v>1.1944128E-5</v>
      </c>
      <c r="AE3040" s="122">
        <v>1.11640116E-5</v>
      </c>
      <c r="AF3040" s="122">
        <v>1.1278716399999999E-5</v>
      </c>
      <c r="AG3040" s="122">
        <v>1.0730487600000001E-5</v>
      </c>
      <c r="AH3040" s="122">
        <v>9.7019383999999998E-6</v>
      </c>
      <c r="AI3040" s="122">
        <v>1.01497732E-5</v>
      </c>
      <c r="AJ3040" s="122">
        <v>1.02565316E-5</v>
      </c>
      <c r="AK3040" s="122">
        <v>9.8476140000000003E-6</v>
      </c>
      <c r="AL3040" s="122">
        <v>0</v>
      </c>
    </row>
    <row r="3041" spans="1:38" hidden="1" x14ac:dyDescent="0.25">
      <c r="A3041" s="122" t="s">
        <v>2005</v>
      </c>
      <c r="B3041" s="122">
        <v>1</v>
      </c>
      <c r="C3041" s="122" t="s">
        <v>2196</v>
      </c>
      <c r="D3041" s="122" t="s">
        <v>2084</v>
      </c>
      <c r="E3041" s="122">
        <v>56</v>
      </c>
      <c r="F3041" s="122">
        <v>1.3784484E-6</v>
      </c>
      <c r="G3041" s="122">
        <v>4.2164639999999998E-7</v>
      </c>
      <c r="H3041" s="122">
        <v>2.8012404E-6</v>
      </c>
      <c r="I3041" s="122">
        <v>2.6785835999999999E-6</v>
      </c>
      <c r="J3041" s="122">
        <v>2.3338643999999998E-6</v>
      </c>
      <c r="K3041" s="122">
        <v>9.5485320000000002E-7</v>
      </c>
      <c r="L3041" s="122">
        <v>1.214668E-6</v>
      </c>
      <c r="M3041" s="122">
        <v>1.3003088E-6</v>
      </c>
      <c r="N3041" s="122">
        <v>1.1707611999999999E-6</v>
      </c>
      <c r="O3041" s="122">
        <v>7.8463840000000004E-7</v>
      </c>
      <c r="P3041" s="122">
        <v>2.0736996E-6</v>
      </c>
      <c r="Q3041" s="122">
        <v>2.2317679999999999E-6</v>
      </c>
      <c r="R3041" s="122">
        <v>2.4065972E-6</v>
      </c>
      <c r="S3041" s="122">
        <v>2.6293231999999998E-6</v>
      </c>
      <c r="T3041" s="122">
        <v>2.8178304000000001E-6</v>
      </c>
      <c r="U3041" s="122">
        <v>3.2621511999999999E-6</v>
      </c>
      <c r="V3041" s="122">
        <v>9.6933480000000001E-7</v>
      </c>
      <c r="W3041" s="122">
        <v>9.2293880000000002E-7</v>
      </c>
      <c r="X3041" s="122">
        <v>8.7595200000000001E-7</v>
      </c>
      <c r="Y3041" s="122">
        <v>8.0217199999999999E-7</v>
      </c>
      <c r="Z3041" s="122">
        <v>7.6800080000000004E-7</v>
      </c>
      <c r="AA3041" s="122">
        <v>0</v>
      </c>
      <c r="AB3041" s="122">
        <v>0</v>
      </c>
      <c r="AC3041" s="122">
        <v>0</v>
      </c>
      <c r="AD3041" s="122">
        <v>0</v>
      </c>
      <c r="AE3041" s="122">
        <v>0</v>
      </c>
      <c r="AF3041" s="122">
        <v>0</v>
      </c>
      <c r="AG3041" s="122">
        <v>0</v>
      </c>
      <c r="AH3041" s="122">
        <v>0</v>
      </c>
      <c r="AI3041" s="122">
        <v>0</v>
      </c>
      <c r="AJ3041" s="122">
        <v>0</v>
      </c>
      <c r="AK3041" s="122">
        <v>0</v>
      </c>
      <c r="AL3041" s="122">
        <v>0</v>
      </c>
    </row>
    <row r="3042" spans="1:38" hidden="1" x14ac:dyDescent="0.25">
      <c r="A3042" s="122" t="s">
        <v>2005</v>
      </c>
      <c r="B3042" s="122">
        <v>1</v>
      </c>
      <c r="C3042" s="122" t="s">
        <v>2196</v>
      </c>
      <c r="D3042" s="122" t="s">
        <v>2085</v>
      </c>
      <c r="E3042" s="122">
        <v>56</v>
      </c>
      <c r="F3042" s="122">
        <v>2.3687664000000002E-6</v>
      </c>
      <c r="G3042" s="122">
        <v>7.7603680000000004E-7</v>
      </c>
      <c r="H3042" s="122">
        <v>7.7546839999999996E-7</v>
      </c>
      <c r="I3042" s="122">
        <v>6.7432679999999996E-7</v>
      </c>
      <c r="J3042" s="122">
        <v>7.4165000000000003E-7</v>
      </c>
      <c r="K3042" s="122">
        <v>1.1509399999999999E-6</v>
      </c>
      <c r="L3042" s="122">
        <v>1.2646396E-6</v>
      </c>
      <c r="M3042" s="122">
        <v>1.3662684000000001E-6</v>
      </c>
      <c r="N3042" s="122">
        <v>1.2598404E-6</v>
      </c>
      <c r="O3042" s="122">
        <v>9.1711199999999999E-7</v>
      </c>
      <c r="P3042" s="122">
        <v>0</v>
      </c>
      <c r="Q3042" s="122">
        <v>0</v>
      </c>
      <c r="R3042" s="122">
        <v>0</v>
      </c>
      <c r="S3042" s="122">
        <v>0</v>
      </c>
      <c r="T3042" s="122">
        <v>0</v>
      </c>
      <c r="U3042" s="122">
        <v>0</v>
      </c>
      <c r="V3042" s="122">
        <v>0</v>
      </c>
      <c r="W3042" s="122">
        <v>0</v>
      </c>
      <c r="X3042" s="122">
        <v>0</v>
      </c>
      <c r="Y3042" s="122">
        <v>0</v>
      </c>
      <c r="Z3042" s="122">
        <v>0</v>
      </c>
      <c r="AA3042" s="122">
        <v>0</v>
      </c>
      <c r="AB3042" s="122">
        <v>0</v>
      </c>
      <c r="AC3042" s="122">
        <v>0</v>
      </c>
      <c r="AD3042" s="122">
        <v>0</v>
      </c>
      <c r="AE3042" s="122">
        <v>0</v>
      </c>
      <c r="AF3042" s="122">
        <v>0</v>
      </c>
      <c r="AG3042" s="122">
        <v>0</v>
      </c>
      <c r="AH3042" s="122">
        <v>0</v>
      </c>
      <c r="AI3042" s="122">
        <v>0</v>
      </c>
      <c r="AJ3042" s="122">
        <v>0</v>
      </c>
      <c r="AK3042" s="122">
        <v>0</v>
      </c>
      <c r="AL3042" s="122">
        <v>0</v>
      </c>
    </row>
    <row r="3043" spans="1:38" hidden="1" x14ac:dyDescent="0.25">
      <c r="A3043" s="122" t="s">
        <v>2005</v>
      </c>
      <c r="B3043" s="122">
        <v>1</v>
      </c>
      <c r="C3043" s="122" t="s">
        <v>2196</v>
      </c>
      <c r="D3043" s="122" t="s">
        <v>2086</v>
      </c>
      <c r="E3043" s="122">
        <v>56</v>
      </c>
      <c r="F3043" s="122">
        <v>2.41944668E-5</v>
      </c>
      <c r="G3043" s="122">
        <v>1.6446785599999998E-5</v>
      </c>
      <c r="H3043" s="122">
        <v>2.3052204E-5</v>
      </c>
      <c r="I3043" s="122">
        <v>2.2042815199999999E-5</v>
      </c>
      <c r="J3043" s="122">
        <v>2.8105086800000001E-5</v>
      </c>
      <c r="K3043" s="122">
        <v>2.8499850400000001E-5</v>
      </c>
      <c r="L3043" s="122">
        <v>2.9796477199999999E-5</v>
      </c>
      <c r="M3043" s="122">
        <v>2.3067332399999999E-5</v>
      </c>
      <c r="N3043" s="122">
        <v>1.9359298000000001E-5</v>
      </c>
      <c r="O3043" s="122">
        <v>2.0264484800000001E-5</v>
      </c>
      <c r="P3043" s="122">
        <v>2.0831487599999999E-5</v>
      </c>
      <c r="Q3043" s="122">
        <v>2.68005752E-5</v>
      </c>
      <c r="R3043" s="122">
        <v>3.2643323999999999E-5</v>
      </c>
      <c r="S3043" s="122">
        <v>3.2000858399999999E-5</v>
      </c>
      <c r="T3043" s="122">
        <v>3.0979426800000001E-5</v>
      </c>
      <c r="U3043" s="122">
        <v>2.9396427199999999E-5</v>
      </c>
      <c r="V3043" s="122">
        <v>2.62701796E-5</v>
      </c>
      <c r="W3043" s="122">
        <v>2.5786129599999999E-5</v>
      </c>
      <c r="X3043" s="122">
        <v>2.50839932E-5</v>
      </c>
      <c r="Y3043" s="122">
        <v>2.5672471999999999E-5</v>
      </c>
      <c r="Z3043" s="122">
        <v>2.5346400800000001E-5</v>
      </c>
      <c r="AA3043" s="122">
        <v>2.95711976E-5</v>
      </c>
      <c r="AB3043" s="122">
        <v>2.88764784E-5</v>
      </c>
      <c r="AC3043" s="122">
        <v>2.88738968E-5</v>
      </c>
      <c r="AD3043" s="122">
        <v>2.88456E-5</v>
      </c>
      <c r="AE3043" s="122">
        <v>2.9709413999999999E-5</v>
      </c>
      <c r="AF3043" s="122">
        <v>3.1687849200000002E-5</v>
      </c>
      <c r="AG3043" s="122">
        <v>3.1723675199999997E-5</v>
      </c>
      <c r="AH3043" s="122">
        <v>3.1627282399999998E-5</v>
      </c>
      <c r="AI3043" s="122">
        <v>3.1193498E-5</v>
      </c>
      <c r="AJ3043" s="122">
        <v>3.1093703200000002E-5</v>
      </c>
      <c r="AK3043" s="122">
        <v>3.09790712E-5</v>
      </c>
      <c r="AL3043" s="122">
        <v>0</v>
      </c>
    </row>
    <row r="3044" spans="1:38" hidden="1" x14ac:dyDescent="0.25">
      <c r="A3044" s="122" t="s">
        <v>2005</v>
      </c>
      <c r="B3044" s="122">
        <v>1</v>
      </c>
      <c r="C3044" s="122" t="s">
        <v>2196</v>
      </c>
      <c r="D3044" s="122" t="s">
        <v>2087</v>
      </c>
      <c r="E3044" s="122">
        <v>56</v>
      </c>
      <c r="F3044" s="122">
        <v>1.3850592000000001E-6</v>
      </c>
      <c r="G3044" s="122">
        <v>9.105488E-7</v>
      </c>
      <c r="H3044" s="122">
        <v>9.2994160000000001E-7</v>
      </c>
      <c r="I3044" s="122">
        <v>1.1708088E-6</v>
      </c>
      <c r="J3044" s="122">
        <v>1.3225240000000001E-6</v>
      </c>
      <c r="K3044" s="122">
        <v>1.3587504000000001E-6</v>
      </c>
      <c r="L3044" s="122">
        <v>5.4995359999999995E-7</v>
      </c>
      <c r="M3044" s="122">
        <v>8.4141959999999995E-7</v>
      </c>
      <c r="N3044" s="122">
        <v>5.4694919999999997E-7</v>
      </c>
      <c r="O3044" s="122">
        <v>5.8185679999999998E-7</v>
      </c>
      <c r="P3044" s="122">
        <v>5.3737600000000001E-7</v>
      </c>
      <c r="Q3044" s="122">
        <v>4.0571720000000002E-7</v>
      </c>
      <c r="R3044" s="122">
        <v>2.7678000000000002E-7</v>
      </c>
      <c r="S3044" s="122">
        <v>4.2134679999999998E-7</v>
      </c>
      <c r="T3044" s="122">
        <v>5.478956E-7</v>
      </c>
      <c r="U3044" s="122">
        <v>5.6565599999999999E-7</v>
      </c>
      <c r="V3044" s="122">
        <v>4.6711839999999998E-7</v>
      </c>
      <c r="W3044" s="122">
        <v>4.379368E-7</v>
      </c>
      <c r="X3044" s="122">
        <v>2.5624760000000001E-7</v>
      </c>
      <c r="Y3044" s="122">
        <v>1.2489119999999999E-7</v>
      </c>
      <c r="Z3044" s="122">
        <v>1.1957119999999999E-7</v>
      </c>
      <c r="AA3044" s="122">
        <v>0</v>
      </c>
      <c r="AB3044" s="122">
        <v>0</v>
      </c>
      <c r="AC3044" s="122">
        <v>0</v>
      </c>
      <c r="AD3044" s="122">
        <v>0</v>
      </c>
      <c r="AE3044" s="122">
        <v>0</v>
      </c>
      <c r="AF3044" s="122">
        <v>0</v>
      </c>
      <c r="AG3044" s="122">
        <v>0</v>
      </c>
      <c r="AH3044" s="122">
        <v>0</v>
      </c>
      <c r="AI3044" s="122">
        <v>0</v>
      </c>
      <c r="AJ3044" s="122">
        <v>0</v>
      </c>
      <c r="AK3044" s="122">
        <v>0</v>
      </c>
      <c r="AL3044" s="122">
        <v>0</v>
      </c>
    </row>
    <row r="3045" spans="1:38" hidden="1" x14ac:dyDescent="0.25">
      <c r="A3045" s="122" t="s">
        <v>2005</v>
      </c>
      <c r="B3045" s="122">
        <v>1</v>
      </c>
      <c r="C3045" s="122" t="s">
        <v>2196</v>
      </c>
      <c r="D3045" s="122" t="s">
        <v>2088</v>
      </c>
      <c r="E3045" s="122">
        <v>56</v>
      </c>
      <c r="F3045" s="122">
        <v>9.821336E-7</v>
      </c>
      <c r="G3045" s="122">
        <v>2.8247715999999999E-6</v>
      </c>
      <c r="H3045" s="122">
        <v>2.8208207999999998E-6</v>
      </c>
      <c r="I3045" s="122">
        <v>3.9520964000000003E-6</v>
      </c>
      <c r="J3045" s="122">
        <v>3.215548E-6</v>
      </c>
      <c r="K3045" s="122">
        <v>3.1970567999999998E-6</v>
      </c>
      <c r="L3045" s="122">
        <v>3.3224547999999999E-6</v>
      </c>
      <c r="M3045" s="122">
        <v>3.2964484000000001E-6</v>
      </c>
      <c r="N3045" s="122">
        <v>2.9778056000000001E-6</v>
      </c>
      <c r="O3045" s="122">
        <v>3.3596836E-6</v>
      </c>
      <c r="P3045" s="122">
        <v>3.1650415999999999E-6</v>
      </c>
      <c r="Q3045" s="122">
        <v>2.1387492000000001E-6</v>
      </c>
      <c r="R3045" s="122">
        <v>1.4008147999999999E-6</v>
      </c>
      <c r="S3045" s="122">
        <v>1.5476888000000001E-6</v>
      </c>
      <c r="T3045" s="122">
        <v>1.6857512E-6</v>
      </c>
      <c r="U3045" s="122">
        <v>1.8810764E-6</v>
      </c>
      <c r="V3045" s="122">
        <v>3.0598624000000001E-6</v>
      </c>
      <c r="W3045" s="122">
        <v>3.2367271999999998E-6</v>
      </c>
      <c r="X3045" s="122">
        <v>3.5442456000000001E-6</v>
      </c>
      <c r="Y3045" s="122">
        <v>3.193806E-6</v>
      </c>
      <c r="Z3045" s="122">
        <v>3.1084844000000001E-6</v>
      </c>
      <c r="AA3045" s="122">
        <v>2.7264327999999998E-6</v>
      </c>
      <c r="AB3045" s="122">
        <v>2.8604631999999999E-6</v>
      </c>
      <c r="AC3045" s="122">
        <v>3.9376876000000003E-6</v>
      </c>
      <c r="AD3045" s="122">
        <v>3.2929540000000001E-6</v>
      </c>
      <c r="AE3045" s="122">
        <v>3.2435032000000001E-6</v>
      </c>
      <c r="AF3045" s="122">
        <v>3.3431608000000001E-6</v>
      </c>
      <c r="AG3045" s="122">
        <v>3.3151720000000001E-6</v>
      </c>
      <c r="AH3045" s="122">
        <v>4.0219508E-6</v>
      </c>
      <c r="AI3045" s="122">
        <v>3.7851324000000002E-6</v>
      </c>
      <c r="AJ3045" s="122">
        <v>3.3306391999999998E-6</v>
      </c>
      <c r="AK3045" s="122">
        <v>3.1958164000000002E-6</v>
      </c>
      <c r="AL3045" s="122">
        <v>0</v>
      </c>
    </row>
    <row r="3046" spans="1:38" hidden="1" x14ac:dyDescent="0.25">
      <c r="A3046" s="122" t="s">
        <v>2005</v>
      </c>
      <c r="B3046" s="122">
        <v>1</v>
      </c>
      <c r="C3046" s="122" t="s">
        <v>2196</v>
      </c>
      <c r="D3046" s="122" t="s">
        <v>2089</v>
      </c>
      <c r="E3046" s="122">
        <v>56</v>
      </c>
      <c r="F3046" s="122">
        <v>2.89604E-7</v>
      </c>
      <c r="G3046" s="122">
        <v>2.3798320000000001E-7</v>
      </c>
      <c r="H3046" s="122">
        <v>2.1574560000000001E-7</v>
      </c>
      <c r="I3046" s="122">
        <v>0</v>
      </c>
      <c r="J3046" s="122">
        <v>0</v>
      </c>
      <c r="K3046" s="122">
        <v>1.685376E-7</v>
      </c>
      <c r="L3046" s="122">
        <v>0</v>
      </c>
      <c r="M3046" s="122">
        <v>1.9890639999999999E-7</v>
      </c>
      <c r="N3046" s="122">
        <v>6.4086400000000004E-8</v>
      </c>
      <c r="O3046" s="122">
        <v>9.6807199999999999E-8</v>
      </c>
      <c r="P3046" s="122">
        <v>7.5230400000000001E-8</v>
      </c>
      <c r="Q3046" s="122">
        <v>1.2051199999999999E-7</v>
      </c>
      <c r="R3046" s="122">
        <v>1.722784E-7</v>
      </c>
      <c r="S3046" s="122">
        <v>1.902236E-7</v>
      </c>
      <c r="T3046" s="122">
        <v>2.052596E-7</v>
      </c>
      <c r="U3046" s="122">
        <v>2.3127999999999999E-7</v>
      </c>
      <c r="V3046" s="122">
        <v>3.2215400000000001E-7</v>
      </c>
      <c r="W3046" s="122">
        <v>3.1897600000000001E-7</v>
      </c>
      <c r="X3046" s="122">
        <v>2.6379919999999998E-7</v>
      </c>
      <c r="Y3046" s="122">
        <v>1.003744E-7</v>
      </c>
      <c r="Z3046" s="122">
        <v>9.7837599999999997E-8</v>
      </c>
      <c r="AA3046" s="122">
        <v>1.928444E-7</v>
      </c>
      <c r="AB3046" s="122">
        <v>1.82854E-7</v>
      </c>
      <c r="AC3046" s="122">
        <v>1.6717400000000001E-7</v>
      </c>
      <c r="AD3046" s="122">
        <v>1.6806440000000001E-7</v>
      </c>
      <c r="AE3046" s="122">
        <v>1.7133480000000001E-7</v>
      </c>
      <c r="AF3046" s="122">
        <v>1.6300199999999999E-7</v>
      </c>
      <c r="AG3046" s="122">
        <v>1.411648E-7</v>
      </c>
      <c r="AH3046" s="122">
        <v>1.129772E-7</v>
      </c>
      <c r="AI3046" s="122">
        <v>8.6898000000000002E-8</v>
      </c>
      <c r="AJ3046" s="122">
        <v>1.596308E-7</v>
      </c>
      <c r="AK3046" s="122">
        <v>1.7528280000000001E-7</v>
      </c>
      <c r="AL3046" s="122">
        <v>0</v>
      </c>
    </row>
    <row r="3047" spans="1:38" hidden="1" x14ac:dyDescent="0.25">
      <c r="A3047" s="122" t="s">
        <v>2005</v>
      </c>
      <c r="B3047" s="122">
        <v>1</v>
      </c>
      <c r="C3047" s="122" t="s">
        <v>2196</v>
      </c>
      <c r="D3047" s="122" t="s">
        <v>2090</v>
      </c>
      <c r="E3047" s="122">
        <v>56</v>
      </c>
      <c r="F3047" s="122">
        <v>1.0702719999999999E-7</v>
      </c>
      <c r="G3047" s="122">
        <v>8.7950799999999994E-8</v>
      </c>
      <c r="H3047" s="122">
        <v>0</v>
      </c>
      <c r="I3047" s="122">
        <v>0</v>
      </c>
      <c r="J3047" s="122">
        <v>0</v>
      </c>
      <c r="K3047" s="122">
        <v>0</v>
      </c>
      <c r="L3047" s="122">
        <v>0</v>
      </c>
      <c r="M3047" s="122">
        <v>0</v>
      </c>
      <c r="N3047" s="122">
        <v>0</v>
      </c>
      <c r="O3047" s="122">
        <v>0</v>
      </c>
      <c r="P3047" s="122">
        <v>0</v>
      </c>
      <c r="Q3047" s="122">
        <v>0</v>
      </c>
      <c r="R3047" s="122">
        <v>0</v>
      </c>
      <c r="S3047" s="122">
        <v>0</v>
      </c>
      <c r="T3047" s="122">
        <v>0</v>
      </c>
      <c r="U3047" s="122">
        <v>0</v>
      </c>
      <c r="V3047" s="122">
        <v>0</v>
      </c>
      <c r="W3047" s="122">
        <v>0</v>
      </c>
      <c r="X3047" s="122">
        <v>0</v>
      </c>
      <c r="Y3047" s="122">
        <v>0</v>
      </c>
      <c r="Z3047" s="122">
        <v>0</v>
      </c>
      <c r="AA3047" s="122">
        <v>0</v>
      </c>
      <c r="AB3047" s="122">
        <v>0</v>
      </c>
      <c r="AC3047" s="122">
        <v>0</v>
      </c>
      <c r="AD3047" s="122">
        <v>0</v>
      </c>
      <c r="AE3047" s="122">
        <v>0</v>
      </c>
      <c r="AF3047" s="122">
        <v>0</v>
      </c>
      <c r="AG3047" s="122">
        <v>0</v>
      </c>
      <c r="AH3047" s="122">
        <v>0</v>
      </c>
      <c r="AI3047" s="122">
        <v>0</v>
      </c>
      <c r="AJ3047" s="122">
        <v>0</v>
      </c>
      <c r="AK3047" s="122">
        <v>0</v>
      </c>
      <c r="AL3047" s="122">
        <v>0</v>
      </c>
    </row>
    <row r="3048" spans="1:38" hidden="1" x14ac:dyDescent="0.25">
      <c r="A3048" s="122" t="s">
        <v>2005</v>
      </c>
      <c r="B3048" s="122">
        <v>1</v>
      </c>
      <c r="C3048" s="122" t="s">
        <v>2196</v>
      </c>
      <c r="D3048" s="122" t="s">
        <v>2091</v>
      </c>
      <c r="E3048" s="122">
        <v>56</v>
      </c>
      <c r="F3048" s="122">
        <v>1.6494799999999999E-6</v>
      </c>
      <c r="G3048" s="122">
        <v>1.510684E-6</v>
      </c>
      <c r="H3048" s="122">
        <v>1.4610399999999999E-6</v>
      </c>
      <c r="I3048" s="122">
        <v>1.4539756E-6</v>
      </c>
      <c r="J3048" s="122">
        <v>1.5559096000000001E-6</v>
      </c>
      <c r="K3048" s="122">
        <v>7.5764920000000002E-7</v>
      </c>
      <c r="L3048" s="122">
        <v>7.4649400000000001E-7</v>
      </c>
      <c r="M3048" s="122">
        <v>0</v>
      </c>
      <c r="N3048" s="122">
        <v>6.7700639999999996E-7</v>
      </c>
      <c r="O3048" s="122">
        <v>1.377194E-6</v>
      </c>
      <c r="P3048" s="122">
        <v>7.9283680000000004E-7</v>
      </c>
      <c r="Q3048" s="122">
        <v>3.6638560000000001E-7</v>
      </c>
      <c r="R3048" s="122">
        <v>0</v>
      </c>
      <c r="S3048" s="122">
        <v>0</v>
      </c>
      <c r="T3048" s="122">
        <v>0</v>
      </c>
      <c r="U3048" s="122">
        <v>0</v>
      </c>
      <c r="V3048" s="122">
        <v>0</v>
      </c>
      <c r="W3048" s="122">
        <v>0</v>
      </c>
      <c r="X3048" s="122">
        <v>0</v>
      </c>
      <c r="Y3048" s="122">
        <v>0</v>
      </c>
      <c r="Z3048" s="122">
        <v>0</v>
      </c>
      <c r="AA3048" s="122">
        <v>0</v>
      </c>
      <c r="AB3048" s="122">
        <v>6.4400000000000005E-11</v>
      </c>
      <c r="AC3048" s="122">
        <v>0</v>
      </c>
      <c r="AD3048" s="122">
        <v>0</v>
      </c>
      <c r="AE3048" s="122">
        <v>0</v>
      </c>
      <c r="AF3048" s="122">
        <v>0</v>
      </c>
      <c r="AG3048" s="122">
        <v>0</v>
      </c>
      <c r="AH3048" s="122">
        <v>0</v>
      </c>
      <c r="AI3048" s="122">
        <v>0</v>
      </c>
      <c r="AJ3048" s="122">
        <v>0</v>
      </c>
      <c r="AK3048" s="122">
        <v>0</v>
      </c>
      <c r="AL3048" s="122">
        <v>0</v>
      </c>
    </row>
    <row r="3049" spans="1:38" hidden="1" x14ac:dyDescent="0.25">
      <c r="A3049" s="122" t="s">
        <v>2005</v>
      </c>
      <c r="B3049" s="122">
        <v>1</v>
      </c>
      <c r="C3049" s="122" t="s">
        <v>2196</v>
      </c>
      <c r="D3049" s="122" t="s">
        <v>2092</v>
      </c>
      <c r="E3049" s="122">
        <v>56</v>
      </c>
      <c r="F3049" s="122">
        <v>6.9252960000000003E-6</v>
      </c>
      <c r="G3049" s="122">
        <v>5.0131899999999999E-6</v>
      </c>
      <c r="H3049" s="122">
        <v>7.3775323999999999E-6</v>
      </c>
      <c r="I3049" s="122">
        <v>3.6952103999999998E-6</v>
      </c>
      <c r="J3049" s="122">
        <v>3.4852384000000001E-6</v>
      </c>
      <c r="K3049" s="122">
        <v>3.3995387999999999E-6</v>
      </c>
      <c r="L3049" s="122">
        <v>2.5848760000000002E-6</v>
      </c>
      <c r="M3049" s="122">
        <v>4.1200600000000003E-6</v>
      </c>
      <c r="N3049" s="122">
        <v>2.9910412000000002E-6</v>
      </c>
      <c r="O3049" s="122">
        <v>1.7318112000000001E-6</v>
      </c>
      <c r="P3049" s="122">
        <v>2.8498400000000001E-6</v>
      </c>
      <c r="Q3049" s="122">
        <v>3.9337955999999996E-6</v>
      </c>
      <c r="R3049" s="122">
        <v>5.1115792000000003E-6</v>
      </c>
      <c r="S3049" s="122">
        <v>4.0599944000000001E-6</v>
      </c>
      <c r="T3049" s="122">
        <v>3.1113151999999998E-6</v>
      </c>
      <c r="U3049" s="122">
        <v>3.1180828000000001E-6</v>
      </c>
      <c r="V3049" s="122">
        <v>3.4829311999999998E-6</v>
      </c>
      <c r="W3049" s="122">
        <v>2.5961879999999999E-6</v>
      </c>
      <c r="X3049" s="122">
        <v>3.3215055999999999E-6</v>
      </c>
      <c r="Y3049" s="122">
        <v>3.2279099999999999E-6</v>
      </c>
      <c r="Z3049" s="122">
        <v>3.1997755999999998E-6</v>
      </c>
      <c r="AA3049" s="122">
        <v>4.5260432000000004E-6</v>
      </c>
      <c r="AB3049" s="122">
        <v>4.2190931999999999E-6</v>
      </c>
      <c r="AC3049" s="122">
        <v>4.5391584000000004E-6</v>
      </c>
      <c r="AD3049" s="122">
        <v>4.0199936000000001E-6</v>
      </c>
      <c r="AE3049" s="122">
        <v>4.0163648000000004E-6</v>
      </c>
      <c r="AF3049" s="122">
        <v>3.781694E-6</v>
      </c>
      <c r="AG3049" s="122">
        <v>3.9851056000000002E-6</v>
      </c>
      <c r="AH3049" s="122">
        <v>4.0461764000000003E-6</v>
      </c>
      <c r="AI3049" s="122">
        <v>4.0844747999999997E-6</v>
      </c>
      <c r="AJ3049" s="122">
        <v>4.3945384000000004E-6</v>
      </c>
      <c r="AK3049" s="122">
        <v>4.2430556E-6</v>
      </c>
      <c r="AL3049" s="122">
        <v>0</v>
      </c>
    </row>
    <row r="3050" spans="1:38" hidden="1" x14ac:dyDescent="0.25">
      <c r="A3050" s="122" t="s">
        <v>2005</v>
      </c>
      <c r="B3050" s="122">
        <v>1</v>
      </c>
      <c r="C3050" s="122" t="s">
        <v>2196</v>
      </c>
      <c r="D3050" s="122" t="s">
        <v>2093</v>
      </c>
      <c r="E3050" s="122">
        <v>56</v>
      </c>
      <c r="F3050" s="122">
        <v>0</v>
      </c>
      <c r="G3050" s="122">
        <v>0</v>
      </c>
      <c r="H3050" s="122">
        <v>0</v>
      </c>
      <c r="I3050" s="122">
        <v>0</v>
      </c>
      <c r="J3050" s="122">
        <v>0</v>
      </c>
      <c r="K3050" s="122">
        <v>0</v>
      </c>
      <c r="L3050" s="122">
        <v>0</v>
      </c>
      <c r="M3050" s="122">
        <v>0</v>
      </c>
      <c r="N3050" s="122">
        <v>6.0575199999999996E-8</v>
      </c>
      <c r="O3050" s="122">
        <v>7.6425999999999999E-8</v>
      </c>
      <c r="P3050" s="122">
        <v>7.8747199999999995E-8</v>
      </c>
      <c r="Q3050" s="122">
        <v>6.5080400000000006E-8</v>
      </c>
      <c r="R3050" s="122">
        <v>0</v>
      </c>
      <c r="S3050" s="122">
        <v>1.20484E-8</v>
      </c>
      <c r="T3050" s="122">
        <v>1.35268E-8</v>
      </c>
      <c r="U3050" s="122">
        <v>1.6052399999999999E-8</v>
      </c>
      <c r="V3050" s="122">
        <v>4.6675999999999999E-9</v>
      </c>
      <c r="W3050" s="122">
        <v>4.1048000000000001E-9</v>
      </c>
      <c r="X3050" s="122">
        <v>3.5699999999999999E-9</v>
      </c>
      <c r="Y3050" s="122">
        <v>3.4215999999999998E-9</v>
      </c>
      <c r="Z3050" s="122">
        <v>3.2759999999999999E-9</v>
      </c>
      <c r="AA3050" s="122">
        <v>0</v>
      </c>
      <c r="AB3050" s="122">
        <v>0</v>
      </c>
      <c r="AC3050" s="122">
        <v>0</v>
      </c>
      <c r="AD3050" s="122">
        <v>0</v>
      </c>
      <c r="AE3050" s="122">
        <v>0</v>
      </c>
      <c r="AF3050" s="122">
        <v>0</v>
      </c>
      <c r="AG3050" s="122">
        <v>0</v>
      </c>
      <c r="AH3050" s="122">
        <v>0</v>
      </c>
      <c r="AI3050" s="122">
        <v>0</v>
      </c>
      <c r="AJ3050" s="122">
        <v>0</v>
      </c>
      <c r="AK3050" s="122">
        <v>0</v>
      </c>
      <c r="AL3050" s="122">
        <v>0</v>
      </c>
    </row>
    <row r="3051" spans="1:38" hidden="1" x14ac:dyDescent="0.25">
      <c r="A3051" s="122" t="s">
        <v>2005</v>
      </c>
      <c r="B3051" s="122">
        <v>1</v>
      </c>
      <c r="C3051" s="122" t="s">
        <v>2196</v>
      </c>
      <c r="D3051" s="122" t="s">
        <v>2094</v>
      </c>
      <c r="E3051" s="122">
        <v>56</v>
      </c>
      <c r="F3051" s="122">
        <v>8.6880919999999997E-7</v>
      </c>
      <c r="G3051" s="122">
        <v>0</v>
      </c>
      <c r="H3051" s="122">
        <v>0</v>
      </c>
      <c r="I3051" s="122">
        <v>0</v>
      </c>
      <c r="J3051" s="122">
        <v>0</v>
      </c>
      <c r="K3051" s="122">
        <v>0</v>
      </c>
      <c r="L3051" s="122">
        <v>0</v>
      </c>
      <c r="M3051" s="122">
        <v>0</v>
      </c>
      <c r="N3051" s="122">
        <v>0</v>
      </c>
      <c r="O3051" s="122">
        <v>1.0386320000000001E-7</v>
      </c>
      <c r="P3051" s="122">
        <v>0</v>
      </c>
      <c r="Q3051" s="122">
        <v>0</v>
      </c>
      <c r="R3051" s="122">
        <v>0</v>
      </c>
      <c r="S3051" s="122">
        <v>2.7700399999999998E-8</v>
      </c>
      <c r="T3051" s="122">
        <v>5.18952E-8</v>
      </c>
      <c r="U3051" s="122">
        <v>6.1773599999999999E-8</v>
      </c>
      <c r="V3051" s="122">
        <v>2.1616279999999999E-7</v>
      </c>
      <c r="W3051" s="122">
        <v>2.092692E-7</v>
      </c>
      <c r="X3051" s="122">
        <v>2.070208E-7</v>
      </c>
      <c r="Y3051" s="122">
        <v>1.24796E-8</v>
      </c>
      <c r="Z3051" s="122">
        <v>1.19476E-8</v>
      </c>
      <c r="AA3051" s="122">
        <v>0</v>
      </c>
      <c r="AB3051" s="122">
        <v>0</v>
      </c>
      <c r="AC3051" s="122">
        <v>0</v>
      </c>
      <c r="AD3051" s="122">
        <v>0</v>
      </c>
      <c r="AE3051" s="122">
        <v>0</v>
      </c>
      <c r="AF3051" s="122">
        <v>0</v>
      </c>
      <c r="AG3051" s="122">
        <v>0</v>
      </c>
      <c r="AH3051" s="122">
        <v>0</v>
      </c>
      <c r="AI3051" s="122">
        <v>0</v>
      </c>
      <c r="AJ3051" s="122">
        <v>0</v>
      </c>
      <c r="AK3051" s="122">
        <v>0</v>
      </c>
      <c r="AL3051" s="122">
        <v>0</v>
      </c>
    </row>
    <row r="3052" spans="1:38" hidden="1" x14ac:dyDescent="0.25">
      <c r="A3052" s="122" t="s">
        <v>2005</v>
      </c>
      <c r="B3052" s="122">
        <v>1</v>
      </c>
      <c r="C3052" s="122" t="s">
        <v>2196</v>
      </c>
      <c r="D3052" s="122" t="s">
        <v>2095</v>
      </c>
      <c r="E3052" s="122">
        <v>56</v>
      </c>
      <c r="F3052" s="122">
        <v>0</v>
      </c>
      <c r="G3052" s="122">
        <v>0</v>
      </c>
      <c r="H3052" s="122">
        <v>0</v>
      </c>
      <c r="I3052" s="122">
        <v>2.7538196000000002E-6</v>
      </c>
      <c r="J3052" s="122">
        <v>0</v>
      </c>
      <c r="K3052" s="122">
        <v>0</v>
      </c>
      <c r="L3052" s="122">
        <v>0</v>
      </c>
      <c r="M3052" s="122">
        <v>0</v>
      </c>
      <c r="N3052" s="122">
        <v>0</v>
      </c>
      <c r="O3052" s="122">
        <v>0</v>
      </c>
      <c r="P3052" s="122">
        <v>0</v>
      </c>
      <c r="Q3052" s="122">
        <v>0</v>
      </c>
      <c r="R3052" s="122">
        <v>0</v>
      </c>
      <c r="S3052" s="122">
        <v>3.6218840000000001E-7</v>
      </c>
      <c r="T3052" s="122">
        <v>8.1770920000000004E-7</v>
      </c>
      <c r="U3052" s="122">
        <v>9.855748E-7</v>
      </c>
      <c r="V3052" s="122">
        <v>1.0957379999999999E-6</v>
      </c>
      <c r="W3052" s="122">
        <v>1.0590215999999999E-6</v>
      </c>
      <c r="X3052" s="122">
        <v>1.0406367999999999E-6</v>
      </c>
      <c r="Y3052" s="122">
        <v>2.4136560000000002E-7</v>
      </c>
      <c r="Z3052" s="122">
        <v>2.3108119999999999E-7</v>
      </c>
      <c r="AA3052" s="122">
        <v>0</v>
      </c>
      <c r="AB3052" s="122">
        <v>0</v>
      </c>
      <c r="AC3052" s="122">
        <v>0</v>
      </c>
      <c r="AD3052" s="122">
        <v>0</v>
      </c>
      <c r="AE3052" s="122">
        <v>0</v>
      </c>
      <c r="AF3052" s="122">
        <v>0</v>
      </c>
      <c r="AG3052" s="122">
        <v>0</v>
      </c>
      <c r="AH3052" s="122">
        <v>0</v>
      </c>
      <c r="AI3052" s="122">
        <v>0</v>
      </c>
      <c r="AJ3052" s="122">
        <v>0</v>
      </c>
      <c r="AK3052" s="122">
        <v>0</v>
      </c>
      <c r="AL3052" s="122">
        <v>0</v>
      </c>
    </row>
    <row r="3053" spans="1:38" hidden="1" x14ac:dyDescent="0.25">
      <c r="A3053" s="122" t="s">
        <v>2005</v>
      </c>
      <c r="B3053" s="122">
        <v>1</v>
      </c>
      <c r="C3053" s="122" t="s">
        <v>2196</v>
      </c>
      <c r="D3053" s="122" t="s">
        <v>2096</v>
      </c>
      <c r="E3053" s="122">
        <v>56</v>
      </c>
      <c r="F3053" s="122">
        <v>2.9589901599999998E-5</v>
      </c>
      <c r="G3053" s="122">
        <v>1.6534736400000001E-5</v>
      </c>
      <c r="H3053" s="122">
        <v>1.6025981999999999E-5</v>
      </c>
      <c r="I3053" s="122">
        <v>1.60059872E-5</v>
      </c>
      <c r="J3053" s="122">
        <v>1.68038332E-5</v>
      </c>
      <c r="K3053" s="122">
        <v>1.7655750000000001E-5</v>
      </c>
      <c r="L3053" s="122">
        <v>1.7949282400000002E-5</v>
      </c>
      <c r="M3053" s="122">
        <v>1.8511827600000001E-5</v>
      </c>
      <c r="N3053" s="122">
        <v>1.68589596E-5</v>
      </c>
      <c r="O3053" s="122">
        <v>1.7838113999999999E-5</v>
      </c>
      <c r="P3053" s="122">
        <v>1.5386112000000001E-5</v>
      </c>
      <c r="Q3053" s="122">
        <v>1.4522463200000001E-5</v>
      </c>
      <c r="R3053" s="122">
        <v>1.40440748E-5</v>
      </c>
      <c r="S3053" s="122">
        <v>1.3591269999999999E-5</v>
      </c>
      <c r="T3053" s="122">
        <v>1.30747848E-5</v>
      </c>
      <c r="U3053" s="122">
        <v>1.42813944E-5</v>
      </c>
      <c r="V3053" s="122">
        <v>1.7871669199999999E-5</v>
      </c>
      <c r="W3053" s="122">
        <v>1.71271408E-5</v>
      </c>
      <c r="X3053" s="122">
        <v>1.71256904E-5</v>
      </c>
      <c r="Y3053" s="122">
        <v>1.7034057599999999E-5</v>
      </c>
      <c r="Z3053" s="122">
        <v>1.6782404800000001E-5</v>
      </c>
      <c r="AA3053" s="122">
        <v>1.5584483599999999E-5</v>
      </c>
      <c r="AB3053" s="122">
        <v>1.59271084E-5</v>
      </c>
      <c r="AC3053" s="122">
        <v>1.7403049999999999E-5</v>
      </c>
      <c r="AD3053" s="122">
        <v>1.73721884E-5</v>
      </c>
      <c r="AE3053" s="122">
        <v>1.7127927599999999E-5</v>
      </c>
      <c r="AF3053" s="122">
        <v>1.6903319999999999E-5</v>
      </c>
      <c r="AG3053" s="122">
        <v>1.6834658400000002E-5</v>
      </c>
      <c r="AH3053" s="122">
        <v>1.68953008E-5</v>
      </c>
      <c r="AI3053" s="122">
        <v>1.6536032799999999E-5</v>
      </c>
      <c r="AJ3053" s="122">
        <v>1.55203076E-5</v>
      </c>
      <c r="AK3053" s="122">
        <v>1.6491101200000001E-5</v>
      </c>
      <c r="AL3053" s="122">
        <v>0</v>
      </c>
    </row>
    <row r="3054" spans="1:38" hidden="1" x14ac:dyDescent="0.25">
      <c r="A3054" s="122" t="s">
        <v>2005</v>
      </c>
      <c r="B3054" s="122">
        <v>1</v>
      </c>
      <c r="C3054" s="122" t="s">
        <v>2196</v>
      </c>
      <c r="D3054" s="122" t="s">
        <v>2097</v>
      </c>
      <c r="E3054" s="122">
        <v>56</v>
      </c>
      <c r="F3054" s="122">
        <v>7.7059668000000003E-6</v>
      </c>
      <c r="G3054" s="122">
        <v>4.4854880000000002E-6</v>
      </c>
      <c r="H3054" s="122">
        <v>4.3913884000000003E-6</v>
      </c>
      <c r="I3054" s="122">
        <v>5.6811384000000001E-6</v>
      </c>
      <c r="J3054" s="122">
        <v>6.2028960000000003E-6</v>
      </c>
      <c r="K3054" s="122">
        <v>5.3556047999999996E-6</v>
      </c>
      <c r="L3054" s="122">
        <v>5.4235580000000002E-6</v>
      </c>
      <c r="M3054" s="122">
        <v>7.0420195999999996E-6</v>
      </c>
      <c r="N3054" s="122">
        <v>7.2536296000000001E-6</v>
      </c>
      <c r="O3054" s="122">
        <v>7.0311836000000003E-6</v>
      </c>
      <c r="P3054" s="122">
        <v>6.9102992000000002E-6</v>
      </c>
      <c r="Q3054" s="122">
        <v>7.7441812000000007E-6</v>
      </c>
      <c r="R3054" s="122">
        <v>8.0436888000000006E-6</v>
      </c>
      <c r="S3054" s="122">
        <v>7.4628120000000003E-6</v>
      </c>
      <c r="T3054" s="122">
        <v>6.6419919999999999E-6</v>
      </c>
      <c r="U3054" s="122">
        <v>6.4931692E-6</v>
      </c>
      <c r="V3054" s="122">
        <v>6.1310563999999999E-6</v>
      </c>
      <c r="W3054" s="122">
        <v>5.8894723999999999E-6</v>
      </c>
      <c r="X3054" s="122">
        <v>5.7912931999999998E-6</v>
      </c>
      <c r="Y3054" s="122">
        <v>6.8731684000000003E-6</v>
      </c>
      <c r="Z3054" s="122">
        <v>6.7890340000000002E-6</v>
      </c>
      <c r="AA3054" s="122">
        <v>7.7396339999999992E-6</v>
      </c>
      <c r="AB3054" s="122">
        <v>7.7329336E-6</v>
      </c>
      <c r="AC3054" s="122">
        <v>7.7979664000000006E-6</v>
      </c>
      <c r="AD3054" s="122">
        <v>7.9771804000000005E-6</v>
      </c>
      <c r="AE3054" s="122">
        <v>6.9375292000000001E-6</v>
      </c>
      <c r="AF3054" s="122">
        <v>7.3771152000000001E-6</v>
      </c>
      <c r="AG3054" s="122">
        <v>7.3552079999999997E-6</v>
      </c>
      <c r="AH3054" s="122">
        <v>7.2178204E-6</v>
      </c>
      <c r="AI3054" s="122">
        <v>7.3266899999999998E-6</v>
      </c>
      <c r="AJ3054" s="122">
        <v>6.8894980000000002E-6</v>
      </c>
      <c r="AK3054" s="122">
        <v>7.2487156000000004E-6</v>
      </c>
      <c r="AL3054" s="122">
        <v>0</v>
      </c>
    </row>
    <row r="3055" spans="1:38" hidden="1" x14ac:dyDescent="0.25">
      <c r="A3055" s="122" t="s">
        <v>2005</v>
      </c>
      <c r="B3055" s="122">
        <v>1</v>
      </c>
      <c r="C3055" s="122" t="s">
        <v>2196</v>
      </c>
      <c r="D3055" s="122" t="s">
        <v>2098</v>
      </c>
      <c r="E3055" s="122">
        <v>56</v>
      </c>
      <c r="F3055" s="122">
        <v>2.6120948000000001E-6</v>
      </c>
      <c r="G3055" s="122">
        <v>2.2117032000000001E-6</v>
      </c>
      <c r="H3055" s="122">
        <v>2.3817864E-6</v>
      </c>
      <c r="I3055" s="122">
        <v>2.2774948E-6</v>
      </c>
      <c r="J3055" s="122">
        <v>2.6153288E-6</v>
      </c>
      <c r="K3055" s="122">
        <v>2.6869668000000001E-6</v>
      </c>
      <c r="L3055" s="122">
        <v>2.809212E-6</v>
      </c>
      <c r="M3055" s="122">
        <v>3.0772616000000002E-6</v>
      </c>
      <c r="N3055" s="122">
        <v>3.3290347999999998E-6</v>
      </c>
      <c r="O3055" s="122">
        <v>3.3321708E-6</v>
      </c>
      <c r="P3055" s="122">
        <v>3.472476E-6</v>
      </c>
      <c r="Q3055" s="122">
        <v>3.2221196E-6</v>
      </c>
      <c r="R3055" s="122">
        <v>2.8045388000000001E-6</v>
      </c>
      <c r="S3055" s="122">
        <v>2.2217103999999999E-6</v>
      </c>
      <c r="T3055" s="122">
        <v>1.6113355999999999E-6</v>
      </c>
      <c r="U3055" s="122">
        <v>1.7564848E-6</v>
      </c>
      <c r="V3055" s="122">
        <v>3.3142200000000001E-6</v>
      </c>
      <c r="W3055" s="122">
        <v>3.1235316000000001E-6</v>
      </c>
      <c r="X3055" s="122">
        <v>3.0318288000000002E-6</v>
      </c>
      <c r="Y3055" s="122">
        <v>3.2076744000000001E-6</v>
      </c>
      <c r="Z3055" s="122">
        <v>3.1425239999999998E-6</v>
      </c>
      <c r="AA3055" s="122">
        <v>3.2294947999999999E-6</v>
      </c>
      <c r="AB3055" s="122">
        <v>3.2224052000000001E-6</v>
      </c>
      <c r="AC3055" s="122">
        <v>2.1013244000000001E-6</v>
      </c>
      <c r="AD3055" s="122">
        <v>2.1567559999999999E-6</v>
      </c>
      <c r="AE3055" s="122">
        <v>2.0926472000000002E-6</v>
      </c>
      <c r="AF3055" s="122">
        <v>2.1742083999999998E-6</v>
      </c>
      <c r="AG3055" s="122">
        <v>2.1755916E-6</v>
      </c>
      <c r="AH3055" s="122">
        <v>1.8226712000000001E-6</v>
      </c>
      <c r="AI3055" s="122">
        <v>1.5830107999999999E-6</v>
      </c>
      <c r="AJ3055" s="122">
        <v>1.4158312E-6</v>
      </c>
      <c r="AK3055" s="122">
        <v>1.3541612E-6</v>
      </c>
      <c r="AL3055" s="122">
        <v>0</v>
      </c>
    </row>
    <row r="3056" spans="1:38" hidden="1" x14ac:dyDescent="0.25">
      <c r="A3056" s="122" t="s">
        <v>2005</v>
      </c>
      <c r="B3056" s="122">
        <v>1</v>
      </c>
      <c r="C3056" s="122" t="s">
        <v>2196</v>
      </c>
      <c r="D3056" s="122" t="s">
        <v>2099</v>
      </c>
      <c r="E3056" s="122">
        <v>56</v>
      </c>
      <c r="F3056" s="122">
        <v>2.9463979999999998E-6</v>
      </c>
      <c r="G3056" s="122">
        <v>1.1500851599999999E-5</v>
      </c>
      <c r="H3056" s="122">
        <v>1.1417607599999999E-5</v>
      </c>
      <c r="I3056" s="122">
        <v>1.1337575199999999E-5</v>
      </c>
      <c r="J3056" s="122">
        <v>7.1053247999999997E-6</v>
      </c>
      <c r="K3056" s="122">
        <v>7.1933792000000004E-6</v>
      </c>
      <c r="L3056" s="122">
        <v>7.5206487999999996E-6</v>
      </c>
      <c r="M3056" s="122">
        <v>7.7563528000000007E-6</v>
      </c>
      <c r="N3056" s="122">
        <v>4.9630083999999997E-6</v>
      </c>
      <c r="O3056" s="122">
        <v>4.9676844000000001E-6</v>
      </c>
      <c r="P3056" s="122">
        <v>8.8435648000000006E-6</v>
      </c>
      <c r="Q3056" s="122">
        <v>7.2500876000000002E-6</v>
      </c>
      <c r="R3056" s="122">
        <v>5.997572E-6</v>
      </c>
      <c r="S3056" s="122">
        <v>5.2796995999999999E-6</v>
      </c>
      <c r="T3056" s="122">
        <v>4.5833452000000003E-6</v>
      </c>
      <c r="U3056" s="122">
        <v>4.3336747999999998E-6</v>
      </c>
      <c r="V3056" s="122">
        <v>5.7423491999999998E-6</v>
      </c>
      <c r="W3056" s="122">
        <v>5.7102192000000002E-6</v>
      </c>
      <c r="X3056" s="122">
        <v>5.4810896000000003E-6</v>
      </c>
      <c r="Y3056" s="122">
        <v>4.4454956000000002E-6</v>
      </c>
      <c r="Z3056" s="122">
        <v>4.1669207999999999E-6</v>
      </c>
      <c r="AA3056" s="122">
        <v>4.2272748000000002E-6</v>
      </c>
      <c r="AB3056" s="122">
        <v>4.8391223999999999E-6</v>
      </c>
      <c r="AC3056" s="122">
        <v>4.3955212000000003E-6</v>
      </c>
      <c r="AD3056" s="122">
        <v>4.6299119999999998E-6</v>
      </c>
      <c r="AE3056" s="122">
        <v>5.5320804E-6</v>
      </c>
      <c r="AF3056" s="122">
        <v>5.5412476000000003E-6</v>
      </c>
      <c r="AG3056" s="122">
        <v>4.4036608E-6</v>
      </c>
      <c r="AH3056" s="122">
        <v>4.4368856000000001E-6</v>
      </c>
      <c r="AI3056" s="122">
        <v>1.860544E-6</v>
      </c>
      <c r="AJ3056" s="122">
        <v>9.9918839999999996E-7</v>
      </c>
      <c r="AK3056" s="122">
        <v>1.1209463999999999E-6</v>
      </c>
      <c r="AL3056" s="122">
        <v>0</v>
      </c>
    </row>
    <row r="3057" spans="1:38" hidden="1" x14ac:dyDescent="0.25">
      <c r="A3057" s="122" t="s">
        <v>2005</v>
      </c>
      <c r="B3057" s="122">
        <v>1</v>
      </c>
      <c r="C3057" s="122" t="s">
        <v>2196</v>
      </c>
      <c r="D3057" s="122" t="s">
        <v>2100</v>
      </c>
      <c r="E3057" s="122">
        <v>56</v>
      </c>
      <c r="F3057" s="122">
        <v>6.6105088000000002E-6</v>
      </c>
      <c r="G3057" s="122">
        <v>5.6909300000000004E-6</v>
      </c>
      <c r="H3057" s="122">
        <v>7.7210923999999992E-6</v>
      </c>
      <c r="I3057" s="122">
        <v>6.3035923999999996E-6</v>
      </c>
      <c r="J3057" s="122">
        <v>5.4871768000000003E-6</v>
      </c>
      <c r="K3057" s="122">
        <v>7.6729379999999996E-6</v>
      </c>
      <c r="L3057" s="122">
        <v>7.4315164000000001E-6</v>
      </c>
      <c r="M3057" s="122">
        <v>8.2389692000000003E-6</v>
      </c>
      <c r="N3057" s="122">
        <v>7.1406244000000003E-6</v>
      </c>
      <c r="O3057" s="122">
        <v>6.9356504E-6</v>
      </c>
      <c r="P3057" s="122">
        <v>6.8028884E-6</v>
      </c>
      <c r="Q3057" s="122">
        <v>6.6471411999999998E-6</v>
      </c>
      <c r="R3057" s="122">
        <v>6.6425520000000001E-6</v>
      </c>
      <c r="S3057" s="122">
        <v>5.9042619999999997E-6</v>
      </c>
      <c r="T3057" s="122">
        <v>5.1691023999999996E-6</v>
      </c>
      <c r="U3057" s="122">
        <v>5.3840107999999998E-6</v>
      </c>
      <c r="V3057" s="122">
        <v>6.5232384E-6</v>
      </c>
      <c r="W3057" s="122">
        <v>6.9750435999999999E-6</v>
      </c>
      <c r="X3057" s="122">
        <v>7.3076920000000001E-6</v>
      </c>
      <c r="Y3057" s="122">
        <v>6.3818104000000001E-6</v>
      </c>
      <c r="Z3057" s="122">
        <v>6.1555116000000003E-6</v>
      </c>
      <c r="AA3057" s="122">
        <v>5.9264912000000002E-6</v>
      </c>
      <c r="AB3057" s="122">
        <v>6.8296872000000002E-6</v>
      </c>
      <c r="AC3057" s="122">
        <v>7.1120867999999996E-6</v>
      </c>
      <c r="AD3057" s="122">
        <v>7.0448867999999996E-6</v>
      </c>
      <c r="AE3057" s="122">
        <v>7.1281448000000003E-6</v>
      </c>
      <c r="AF3057" s="122">
        <v>7.5693212000000003E-6</v>
      </c>
      <c r="AG3057" s="122">
        <v>7.4105415999999997E-6</v>
      </c>
      <c r="AH3057" s="122">
        <v>7.6807976000000008E-6</v>
      </c>
      <c r="AI3057" s="122">
        <v>5.7786568000000002E-6</v>
      </c>
      <c r="AJ3057" s="122">
        <v>5.830902E-6</v>
      </c>
      <c r="AK3057" s="122">
        <v>5.7131368000000001E-6</v>
      </c>
      <c r="AL3057" s="122">
        <v>0</v>
      </c>
    </row>
    <row r="3058" spans="1:38" hidden="1" x14ac:dyDescent="0.25">
      <c r="A3058" s="122" t="s">
        <v>2005</v>
      </c>
      <c r="B3058" s="122">
        <v>1</v>
      </c>
      <c r="C3058" s="122" t="s">
        <v>2196</v>
      </c>
      <c r="D3058" s="122" t="s">
        <v>2101</v>
      </c>
      <c r="E3058" s="122">
        <v>56</v>
      </c>
      <c r="F3058" s="122">
        <v>0</v>
      </c>
      <c r="G3058" s="122">
        <v>0</v>
      </c>
      <c r="H3058" s="122">
        <v>0</v>
      </c>
      <c r="I3058" s="122">
        <v>0</v>
      </c>
      <c r="J3058" s="122">
        <v>0</v>
      </c>
      <c r="K3058" s="122">
        <v>0</v>
      </c>
      <c r="L3058" s="122">
        <v>0</v>
      </c>
      <c r="M3058" s="122">
        <v>0</v>
      </c>
      <c r="N3058" s="122">
        <v>2.0233920000000001E-7</v>
      </c>
      <c r="O3058" s="122">
        <v>2.4354399999999997E-7</v>
      </c>
      <c r="P3058" s="122">
        <v>0</v>
      </c>
      <c r="Q3058" s="122">
        <v>7.6411999999999996E-8</v>
      </c>
      <c r="R3058" s="122">
        <v>1.476216E-7</v>
      </c>
      <c r="S3058" s="122">
        <v>1.96854E-7</v>
      </c>
      <c r="T3058" s="122">
        <v>2.443924E-7</v>
      </c>
      <c r="U3058" s="122">
        <v>2.37034E-7</v>
      </c>
      <c r="V3058" s="122">
        <v>5.6711200000000002E-8</v>
      </c>
      <c r="W3058" s="122">
        <v>4.0129600000000001E-8</v>
      </c>
      <c r="X3058" s="122">
        <v>2.4928399999999998E-8</v>
      </c>
      <c r="Y3058" s="122">
        <v>2.3889599999999999E-8</v>
      </c>
      <c r="Z3058" s="122">
        <v>2.28732E-8</v>
      </c>
      <c r="AA3058" s="122">
        <v>0</v>
      </c>
      <c r="AB3058" s="122">
        <v>0</v>
      </c>
      <c r="AC3058" s="122">
        <v>0</v>
      </c>
      <c r="AD3058" s="122">
        <v>0</v>
      </c>
      <c r="AE3058" s="122">
        <v>0</v>
      </c>
      <c r="AF3058" s="122">
        <v>0</v>
      </c>
      <c r="AG3058" s="122">
        <v>0</v>
      </c>
      <c r="AH3058" s="122">
        <v>0</v>
      </c>
      <c r="AI3058" s="122">
        <v>0</v>
      </c>
      <c r="AJ3058" s="122">
        <v>0</v>
      </c>
      <c r="AK3058" s="122">
        <v>0</v>
      </c>
      <c r="AL3058" s="122">
        <v>0</v>
      </c>
    </row>
    <row r="3059" spans="1:38" hidden="1" x14ac:dyDescent="0.25">
      <c r="A3059" s="122" t="s">
        <v>2005</v>
      </c>
      <c r="B3059" s="122">
        <v>1</v>
      </c>
      <c r="C3059" s="122" t="s">
        <v>2196</v>
      </c>
      <c r="D3059" s="122" t="s">
        <v>2102</v>
      </c>
      <c r="E3059" s="122">
        <v>56</v>
      </c>
      <c r="F3059" s="122">
        <v>4.5329200000000001E-7</v>
      </c>
      <c r="G3059" s="122">
        <v>2.1729119999999999E-7</v>
      </c>
      <c r="H3059" s="122">
        <v>2.1698600000000001E-7</v>
      </c>
      <c r="I3059" s="122">
        <v>2.6676720000000001E-7</v>
      </c>
      <c r="J3059" s="122">
        <v>3.4229999999999999E-7</v>
      </c>
      <c r="K3059" s="122">
        <v>3.836476E-7</v>
      </c>
      <c r="L3059" s="122">
        <v>4.0110000000000001E-7</v>
      </c>
      <c r="M3059" s="122">
        <v>5.4237120000000002E-7</v>
      </c>
      <c r="N3059" s="122">
        <v>7.8135680000000004E-7</v>
      </c>
      <c r="O3059" s="122">
        <v>2.3070320000000001E-7</v>
      </c>
      <c r="P3059" s="122">
        <v>0</v>
      </c>
      <c r="Q3059" s="122">
        <v>0</v>
      </c>
      <c r="R3059" s="122">
        <v>0</v>
      </c>
      <c r="S3059" s="122">
        <v>0</v>
      </c>
      <c r="T3059" s="122">
        <v>0</v>
      </c>
      <c r="U3059" s="122">
        <v>0</v>
      </c>
      <c r="V3059" s="122">
        <v>0</v>
      </c>
      <c r="W3059" s="122">
        <v>0</v>
      </c>
      <c r="X3059" s="122">
        <v>0</v>
      </c>
      <c r="Y3059" s="122">
        <v>0</v>
      </c>
      <c r="Z3059" s="122">
        <v>0</v>
      </c>
      <c r="AA3059" s="122">
        <v>0</v>
      </c>
      <c r="AB3059" s="122">
        <v>0</v>
      </c>
      <c r="AC3059" s="122">
        <v>0</v>
      </c>
      <c r="AD3059" s="122">
        <v>0</v>
      </c>
      <c r="AE3059" s="122">
        <v>0</v>
      </c>
      <c r="AF3059" s="122">
        <v>0</v>
      </c>
      <c r="AG3059" s="122">
        <v>0</v>
      </c>
      <c r="AH3059" s="122">
        <v>0</v>
      </c>
      <c r="AI3059" s="122">
        <v>0</v>
      </c>
      <c r="AJ3059" s="122">
        <v>0</v>
      </c>
      <c r="AK3059" s="122">
        <v>0</v>
      </c>
      <c r="AL3059" s="122">
        <v>0</v>
      </c>
    </row>
    <row r="3060" spans="1:38" hidden="1" x14ac:dyDescent="0.25">
      <c r="A3060" s="122" t="s">
        <v>2005</v>
      </c>
      <c r="B3060" s="122">
        <v>1</v>
      </c>
      <c r="C3060" s="122" t="s">
        <v>2196</v>
      </c>
      <c r="D3060" s="122" t="s">
        <v>2103</v>
      </c>
      <c r="E3060" s="122">
        <v>56</v>
      </c>
      <c r="F3060" s="122">
        <v>1.5109639999999999E-7</v>
      </c>
      <c r="G3060" s="122">
        <v>3.1040800000000002E-8</v>
      </c>
      <c r="H3060" s="122">
        <v>7.6874000000000004E-8</v>
      </c>
      <c r="I3060" s="122">
        <v>7.3508399999999994E-8</v>
      </c>
      <c r="J3060" s="122">
        <v>8.1944799999999999E-8</v>
      </c>
      <c r="K3060" s="122">
        <v>7.8540000000000001E-8</v>
      </c>
      <c r="L3060" s="122">
        <v>1.002764E-7</v>
      </c>
      <c r="M3060" s="122">
        <v>1.193892E-7</v>
      </c>
      <c r="N3060" s="122">
        <v>1.01906E-7</v>
      </c>
      <c r="O3060" s="122">
        <v>0</v>
      </c>
      <c r="P3060" s="122">
        <v>0</v>
      </c>
      <c r="Q3060" s="122">
        <v>0</v>
      </c>
      <c r="R3060" s="122">
        <v>0</v>
      </c>
      <c r="S3060" s="122">
        <v>2.23608E-8</v>
      </c>
      <c r="T3060" s="122">
        <v>4.8845999999999999E-8</v>
      </c>
      <c r="U3060" s="122">
        <v>5.0680000000000001E-8</v>
      </c>
      <c r="V3060" s="122">
        <v>1.30564E-8</v>
      </c>
      <c r="W3060" s="122">
        <v>1.2451599999999999E-8</v>
      </c>
      <c r="X3060" s="122">
        <v>1.18216E-8</v>
      </c>
      <c r="Y3060" s="122">
        <v>1.1328799999999999E-8</v>
      </c>
      <c r="Z3060" s="122">
        <v>1.08472E-8</v>
      </c>
      <c r="AA3060" s="122">
        <v>0</v>
      </c>
      <c r="AB3060" s="122">
        <v>0</v>
      </c>
      <c r="AC3060" s="122">
        <v>0</v>
      </c>
      <c r="AD3060" s="122">
        <v>0</v>
      </c>
      <c r="AE3060" s="122">
        <v>0</v>
      </c>
      <c r="AF3060" s="122">
        <v>0</v>
      </c>
      <c r="AG3060" s="122">
        <v>0</v>
      </c>
      <c r="AH3060" s="122">
        <v>0</v>
      </c>
      <c r="AI3060" s="122">
        <v>0</v>
      </c>
      <c r="AJ3060" s="122">
        <v>0</v>
      </c>
      <c r="AK3060" s="122">
        <v>0</v>
      </c>
      <c r="AL3060" s="122">
        <v>0</v>
      </c>
    </row>
    <row r="3061" spans="1:38" hidden="1" x14ac:dyDescent="0.25">
      <c r="A3061" s="122" t="s">
        <v>2005</v>
      </c>
      <c r="B3061" s="122">
        <v>1</v>
      </c>
      <c r="C3061" s="122" t="s">
        <v>2196</v>
      </c>
      <c r="D3061" s="122" t="s">
        <v>2104</v>
      </c>
      <c r="E3061" s="122">
        <v>56</v>
      </c>
      <c r="F3061" s="122">
        <v>3.7774240000000002E-7</v>
      </c>
      <c r="G3061" s="122">
        <v>1.2416572000000001E-6</v>
      </c>
      <c r="H3061" s="122">
        <v>4.0235440000000003E-7</v>
      </c>
      <c r="I3061" s="122">
        <v>6.8084799999999996E-7</v>
      </c>
      <c r="J3061" s="122">
        <v>4.0214999999999998E-7</v>
      </c>
      <c r="K3061" s="122">
        <v>1.0656856000000001E-6</v>
      </c>
      <c r="L3061" s="122">
        <v>1.1062604E-6</v>
      </c>
      <c r="M3061" s="122">
        <v>5.6552440000000002E-7</v>
      </c>
      <c r="N3061" s="122">
        <v>6.4009960000000005E-7</v>
      </c>
      <c r="O3061" s="122">
        <v>9.1711199999999999E-7</v>
      </c>
      <c r="P3061" s="122">
        <v>7.0873320000000003E-7</v>
      </c>
      <c r="Q3061" s="122">
        <v>7.4524240000000005E-7</v>
      </c>
      <c r="R3061" s="122">
        <v>7.8967280000000005E-7</v>
      </c>
      <c r="S3061" s="122">
        <v>5.1723279999999997E-7</v>
      </c>
      <c r="T3061" s="122">
        <v>3.0562000000000001E-7</v>
      </c>
      <c r="U3061" s="122">
        <v>3.2205600000000001E-7</v>
      </c>
      <c r="V3061" s="122">
        <v>5.4604200000000004E-7</v>
      </c>
      <c r="W3061" s="122">
        <v>5.4019559999999995E-7</v>
      </c>
      <c r="X3061" s="122">
        <v>5.2811919999999995E-7</v>
      </c>
      <c r="Y3061" s="122">
        <v>2.331476E-7</v>
      </c>
      <c r="Z3061" s="122">
        <v>2.060716E-7</v>
      </c>
      <c r="AA3061" s="122">
        <v>9.47772E-8</v>
      </c>
      <c r="AB3061" s="122">
        <v>0</v>
      </c>
      <c r="AC3061" s="122">
        <v>0</v>
      </c>
      <c r="AD3061" s="122">
        <v>0</v>
      </c>
      <c r="AE3061" s="122">
        <v>0</v>
      </c>
      <c r="AF3061" s="122">
        <v>0</v>
      </c>
      <c r="AG3061" s="122">
        <v>0</v>
      </c>
      <c r="AH3061" s="122">
        <v>0</v>
      </c>
      <c r="AI3061" s="122">
        <v>0</v>
      </c>
      <c r="AJ3061" s="122">
        <v>0</v>
      </c>
      <c r="AK3061" s="122">
        <v>0</v>
      </c>
      <c r="AL3061" s="122">
        <v>0</v>
      </c>
    </row>
    <row r="3062" spans="1:38" hidden="1" x14ac:dyDescent="0.25">
      <c r="A3062" s="122" t="s">
        <v>2005</v>
      </c>
      <c r="B3062" s="122">
        <v>1</v>
      </c>
      <c r="C3062" s="122" t="s">
        <v>2196</v>
      </c>
      <c r="D3062" s="122" t="s">
        <v>2105</v>
      </c>
      <c r="E3062" s="122">
        <v>56</v>
      </c>
      <c r="F3062" s="122">
        <v>0</v>
      </c>
      <c r="G3062" s="122">
        <v>0</v>
      </c>
      <c r="H3062" s="122">
        <v>0</v>
      </c>
      <c r="I3062" s="122">
        <v>0</v>
      </c>
      <c r="J3062" s="122">
        <v>0</v>
      </c>
      <c r="K3062" s="122">
        <v>0</v>
      </c>
      <c r="L3062" s="122">
        <v>0</v>
      </c>
      <c r="M3062" s="122">
        <v>0</v>
      </c>
      <c r="N3062" s="122">
        <v>0</v>
      </c>
      <c r="O3062" s="122">
        <v>0</v>
      </c>
      <c r="P3062" s="122">
        <v>0</v>
      </c>
      <c r="Q3062" s="122">
        <v>0</v>
      </c>
      <c r="R3062" s="122">
        <v>0</v>
      </c>
      <c r="S3062" s="122">
        <v>0</v>
      </c>
      <c r="T3062" s="122">
        <v>0</v>
      </c>
      <c r="U3062" s="122">
        <v>0</v>
      </c>
      <c r="V3062" s="122">
        <v>0</v>
      </c>
      <c r="W3062" s="122">
        <v>0</v>
      </c>
      <c r="X3062" s="122">
        <v>0</v>
      </c>
      <c r="Y3062" s="122">
        <v>0</v>
      </c>
      <c r="Z3062" s="122">
        <v>0</v>
      </c>
      <c r="AA3062" s="122">
        <v>0</v>
      </c>
      <c r="AB3062" s="122">
        <v>0</v>
      </c>
      <c r="AC3062" s="122">
        <v>0</v>
      </c>
      <c r="AD3062" s="122">
        <v>0</v>
      </c>
      <c r="AE3062" s="122">
        <v>0</v>
      </c>
      <c r="AF3062" s="122">
        <v>0</v>
      </c>
      <c r="AG3062" s="122">
        <v>0</v>
      </c>
      <c r="AH3062" s="122">
        <v>0</v>
      </c>
      <c r="AI3062" s="122">
        <v>0</v>
      </c>
      <c r="AJ3062" s="122">
        <v>0</v>
      </c>
      <c r="AK3062" s="122">
        <v>0</v>
      </c>
      <c r="AL3062" s="122">
        <v>0</v>
      </c>
    </row>
    <row r="3063" spans="1:38" hidden="1" x14ac:dyDescent="0.25">
      <c r="A3063" s="122" t="s">
        <v>2005</v>
      </c>
      <c r="B3063" s="122">
        <v>1</v>
      </c>
      <c r="C3063" s="122" t="s">
        <v>2196</v>
      </c>
      <c r="D3063" s="122" t="s">
        <v>475</v>
      </c>
      <c r="E3063" s="122">
        <v>56</v>
      </c>
      <c r="F3063" s="122">
        <v>0</v>
      </c>
      <c r="G3063" s="122">
        <v>0</v>
      </c>
      <c r="H3063" s="122">
        <v>0</v>
      </c>
      <c r="I3063" s="122">
        <v>0</v>
      </c>
      <c r="J3063" s="122">
        <v>0</v>
      </c>
      <c r="K3063" s="122">
        <v>0</v>
      </c>
      <c r="L3063" s="122">
        <v>0</v>
      </c>
      <c r="M3063" s="122">
        <v>0</v>
      </c>
      <c r="N3063" s="122">
        <v>0</v>
      </c>
      <c r="O3063" s="122">
        <v>0</v>
      </c>
      <c r="P3063" s="122">
        <v>0</v>
      </c>
      <c r="Q3063" s="122">
        <v>0</v>
      </c>
      <c r="R3063" s="122">
        <v>0</v>
      </c>
      <c r="S3063" s="122">
        <v>0</v>
      </c>
      <c r="T3063" s="122">
        <v>0</v>
      </c>
      <c r="U3063" s="122">
        <v>0</v>
      </c>
      <c r="V3063" s="122">
        <v>0</v>
      </c>
      <c r="W3063" s="122">
        <v>0</v>
      </c>
      <c r="X3063" s="122">
        <v>0</v>
      </c>
      <c r="Y3063" s="122">
        <v>0</v>
      </c>
      <c r="Z3063" s="122">
        <v>0</v>
      </c>
      <c r="AA3063" s="122">
        <v>0</v>
      </c>
      <c r="AB3063" s="122">
        <v>0</v>
      </c>
      <c r="AC3063" s="122">
        <v>0</v>
      </c>
      <c r="AD3063" s="122">
        <v>0</v>
      </c>
      <c r="AE3063" s="122">
        <v>0</v>
      </c>
      <c r="AF3063" s="122">
        <v>0</v>
      </c>
      <c r="AG3063" s="122">
        <v>0</v>
      </c>
      <c r="AH3063" s="122">
        <v>0</v>
      </c>
      <c r="AI3063" s="122">
        <v>0</v>
      </c>
      <c r="AJ3063" s="122">
        <v>0</v>
      </c>
      <c r="AK3063" s="122">
        <v>0</v>
      </c>
      <c r="AL3063" s="122">
        <v>0</v>
      </c>
    </row>
    <row r="3064" spans="1:38" hidden="1" x14ac:dyDescent="0.25">
      <c r="A3064" s="122" t="s">
        <v>2005</v>
      </c>
      <c r="B3064" s="122">
        <v>1</v>
      </c>
      <c r="C3064" s="122" t="s">
        <v>2196</v>
      </c>
      <c r="D3064" s="122" t="s">
        <v>2106</v>
      </c>
      <c r="E3064" s="122">
        <v>56</v>
      </c>
      <c r="F3064" s="122">
        <v>1.5109724000000001E-6</v>
      </c>
      <c r="G3064" s="122">
        <v>1.3089131999999999E-6</v>
      </c>
      <c r="H3064" s="122">
        <v>1.5286151999999999E-6</v>
      </c>
      <c r="I3064" s="122">
        <v>1.369648E-6</v>
      </c>
      <c r="J3064" s="122">
        <v>1.3916055999999999E-6</v>
      </c>
      <c r="K3064" s="122">
        <v>1.398712E-6</v>
      </c>
      <c r="L3064" s="122">
        <v>2.0807136E-6</v>
      </c>
      <c r="M3064" s="122">
        <v>9.6523560000000006E-7</v>
      </c>
      <c r="N3064" s="122">
        <v>8.9588799999999996E-7</v>
      </c>
      <c r="O3064" s="122">
        <v>1.4392532E-6</v>
      </c>
      <c r="P3064" s="122">
        <v>9.5316760000000003E-7</v>
      </c>
      <c r="Q3064" s="122">
        <v>9.774576000000001E-7</v>
      </c>
      <c r="R3064" s="122">
        <v>1.0155123999999999E-6</v>
      </c>
      <c r="S3064" s="122">
        <v>1.2650876000000001E-6</v>
      </c>
      <c r="T3064" s="122">
        <v>1.4829668000000001E-6</v>
      </c>
      <c r="U3064" s="122">
        <v>1.2422815999999999E-6</v>
      </c>
      <c r="V3064" s="122">
        <v>1.3916167999999999E-6</v>
      </c>
      <c r="W3064" s="122">
        <v>1.3523411999999999E-6</v>
      </c>
      <c r="X3064" s="122">
        <v>1.3518876E-6</v>
      </c>
      <c r="Y3064" s="122">
        <v>1.2409292000000001E-6</v>
      </c>
      <c r="Z3064" s="122">
        <v>1.2187531999999999E-6</v>
      </c>
      <c r="AA3064" s="122">
        <v>1.2858860000000001E-6</v>
      </c>
      <c r="AB3064" s="122">
        <v>1.3142136E-6</v>
      </c>
      <c r="AC3064" s="122">
        <v>1.2348868E-6</v>
      </c>
      <c r="AD3064" s="122">
        <v>9.606996E-7</v>
      </c>
      <c r="AE3064" s="122">
        <v>9.5758319999999999E-7</v>
      </c>
      <c r="AF3064" s="122">
        <v>9.5346439999999999E-7</v>
      </c>
      <c r="AG3064" s="122">
        <v>9.5272240000000005E-7</v>
      </c>
      <c r="AH3064" s="122">
        <v>9.5024440000000004E-7</v>
      </c>
      <c r="AI3064" s="122">
        <v>9.5064480000000004E-7</v>
      </c>
      <c r="AJ3064" s="122">
        <v>9.4764880000000003E-7</v>
      </c>
      <c r="AK3064" s="122">
        <v>9.4307359999999997E-7</v>
      </c>
      <c r="AL3064" s="122">
        <v>0</v>
      </c>
    </row>
    <row r="3065" spans="1:38" hidden="1" x14ac:dyDescent="0.25">
      <c r="A3065" s="122" t="s">
        <v>2005</v>
      </c>
      <c r="B3065" s="122">
        <v>1</v>
      </c>
      <c r="C3065" s="122" t="s">
        <v>2196</v>
      </c>
      <c r="D3065" s="122" t="s">
        <v>2107</v>
      </c>
      <c r="E3065" s="122">
        <v>56</v>
      </c>
      <c r="F3065" s="122">
        <v>7.9326127999999999E-6</v>
      </c>
      <c r="G3065" s="122">
        <v>6.2445012000000002E-6</v>
      </c>
      <c r="H3065" s="122">
        <v>8.1510883999999992E-6</v>
      </c>
      <c r="I3065" s="122">
        <v>8.2944596000000008E-6</v>
      </c>
      <c r="J3065" s="122">
        <v>8.8271987999999998E-6</v>
      </c>
      <c r="K3065" s="122">
        <v>1.04170808E-5</v>
      </c>
      <c r="L3065" s="122">
        <v>1.1941675199999999E-5</v>
      </c>
      <c r="M3065" s="122">
        <v>8.4802788000000001E-6</v>
      </c>
      <c r="N3065" s="122">
        <v>7.9408140000000002E-6</v>
      </c>
      <c r="O3065" s="122">
        <v>8.3457108000000006E-6</v>
      </c>
      <c r="P3065" s="122">
        <v>8.2107984000000004E-6</v>
      </c>
      <c r="Q3065" s="122">
        <v>5.6585619999999997E-6</v>
      </c>
      <c r="R3065" s="122">
        <v>3.6302391999999999E-6</v>
      </c>
      <c r="S3065" s="122">
        <v>4.6895716000000003E-6</v>
      </c>
      <c r="T3065" s="122">
        <v>6.5905615999999997E-6</v>
      </c>
      <c r="U3065" s="122">
        <v>7.8434636000000005E-6</v>
      </c>
      <c r="V3065" s="122">
        <v>9.5819276000000007E-6</v>
      </c>
      <c r="W3065" s="122">
        <v>9.4182340000000004E-6</v>
      </c>
      <c r="X3065" s="122">
        <v>9.3710987999999998E-6</v>
      </c>
      <c r="Y3065" s="122">
        <v>1.05450688E-5</v>
      </c>
      <c r="Z3065" s="122">
        <v>1.0328332E-5</v>
      </c>
      <c r="AA3065" s="122">
        <v>1.09093852E-5</v>
      </c>
      <c r="AB3065" s="122">
        <v>1.1054797599999999E-5</v>
      </c>
      <c r="AC3065" s="122">
        <v>1.13911812E-5</v>
      </c>
      <c r="AD3065" s="122">
        <v>1.136345E-5</v>
      </c>
      <c r="AE3065" s="122">
        <v>1.1112962E-5</v>
      </c>
      <c r="AF3065" s="122">
        <v>1.14594228E-5</v>
      </c>
      <c r="AG3065" s="122">
        <v>1.14082276E-5</v>
      </c>
      <c r="AH3065" s="122">
        <v>1.1340282800000001E-5</v>
      </c>
      <c r="AI3065" s="122">
        <v>1.07213092E-5</v>
      </c>
      <c r="AJ3065" s="122">
        <v>1.0041340400000001E-5</v>
      </c>
      <c r="AK3065" s="122">
        <v>1.0514797999999999E-5</v>
      </c>
      <c r="AL3065" s="122">
        <v>0</v>
      </c>
    </row>
    <row r="3066" spans="1:38" hidden="1" x14ac:dyDescent="0.25">
      <c r="A3066" s="122" t="s">
        <v>2005</v>
      </c>
      <c r="B3066" s="122">
        <v>1</v>
      </c>
      <c r="C3066" s="122" t="s">
        <v>2196</v>
      </c>
      <c r="D3066" s="122" t="s">
        <v>2108</v>
      </c>
      <c r="E3066" s="122">
        <v>56</v>
      </c>
      <c r="F3066" s="122">
        <v>0</v>
      </c>
      <c r="G3066" s="122">
        <v>0</v>
      </c>
      <c r="H3066" s="122">
        <v>0</v>
      </c>
      <c r="I3066" s="122">
        <v>0</v>
      </c>
      <c r="J3066" s="122">
        <v>0</v>
      </c>
      <c r="K3066" s="122">
        <v>0</v>
      </c>
      <c r="L3066" s="122">
        <v>0</v>
      </c>
      <c r="M3066" s="122">
        <v>0</v>
      </c>
      <c r="N3066" s="122">
        <v>0</v>
      </c>
      <c r="O3066" s="122">
        <v>0</v>
      </c>
      <c r="P3066" s="122">
        <v>0</v>
      </c>
      <c r="Q3066" s="122">
        <v>0</v>
      </c>
      <c r="R3066" s="122">
        <v>0</v>
      </c>
      <c r="S3066" s="122">
        <v>0</v>
      </c>
      <c r="T3066" s="122">
        <v>0</v>
      </c>
      <c r="U3066" s="122">
        <v>0</v>
      </c>
      <c r="V3066" s="122">
        <v>0</v>
      </c>
      <c r="W3066" s="122">
        <v>0</v>
      </c>
      <c r="X3066" s="122">
        <v>0</v>
      </c>
      <c r="Y3066" s="122">
        <v>0</v>
      </c>
      <c r="Z3066" s="122">
        <v>0</v>
      </c>
      <c r="AA3066" s="122">
        <v>0</v>
      </c>
      <c r="AB3066" s="122">
        <v>0</v>
      </c>
      <c r="AC3066" s="122">
        <v>0</v>
      </c>
      <c r="AD3066" s="122">
        <v>0</v>
      </c>
      <c r="AE3066" s="122">
        <v>0</v>
      </c>
      <c r="AF3066" s="122">
        <v>0</v>
      </c>
      <c r="AG3066" s="122">
        <v>0</v>
      </c>
      <c r="AH3066" s="122">
        <v>0</v>
      </c>
      <c r="AI3066" s="122">
        <v>0</v>
      </c>
      <c r="AJ3066" s="122">
        <v>0</v>
      </c>
      <c r="AK3066" s="122">
        <v>0</v>
      </c>
      <c r="AL3066" s="122">
        <v>0</v>
      </c>
    </row>
    <row r="3067" spans="1:38" hidden="1" x14ac:dyDescent="0.25">
      <c r="A3067" s="122" t="s">
        <v>2005</v>
      </c>
      <c r="B3067" s="122">
        <v>1</v>
      </c>
      <c r="C3067" s="122" t="s">
        <v>2196</v>
      </c>
      <c r="D3067" s="122" t="s">
        <v>2109</v>
      </c>
      <c r="E3067" s="122">
        <v>56</v>
      </c>
      <c r="F3067" s="122">
        <v>0</v>
      </c>
      <c r="G3067" s="122">
        <v>0</v>
      </c>
      <c r="H3067" s="122">
        <v>0</v>
      </c>
      <c r="I3067" s="122">
        <v>0</v>
      </c>
      <c r="J3067" s="122">
        <v>0</v>
      </c>
      <c r="K3067" s="122">
        <v>0</v>
      </c>
      <c r="L3067" s="122">
        <v>0</v>
      </c>
      <c r="M3067" s="122">
        <v>0</v>
      </c>
      <c r="N3067" s="122">
        <v>0</v>
      </c>
      <c r="O3067" s="122">
        <v>0</v>
      </c>
      <c r="P3067" s="122">
        <v>0</v>
      </c>
      <c r="Q3067" s="122">
        <v>0</v>
      </c>
      <c r="R3067" s="122">
        <v>0</v>
      </c>
      <c r="S3067" s="122">
        <v>0</v>
      </c>
      <c r="T3067" s="122">
        <v>0</v>
      </c>
      <c r="U3067" s="122">
        <v>0</v>
      </c>
      <c r="V3067" s="122">
        <v>0</v>
      </c>
      <c r="W3067" s="122">
        <v>0</v>
      </c>
      <c r="X3067" s="122">
        <v>0</v>
      </c>
      <c r="Y3067" s="122">
        <v>0</v>
      </c>
      <c r="Z3067" s="122">
        <v>0</v>
      </c>
      <c r="AA3067" s="122">
        <v>0</v>
      </c>
      <c r="AB3067" s="122">
        <v>0</v>
      </c>
      <c r="AC3067" s="122">
        <v>0</v>
      </c>
      <c r="AD3067" s="122">
        <v>0</v>
      </c>
      <c r="AE3067" s="122">
        <v>0</v>
      </c>
      <c r="AF3067" s="122">
        <v>0</v>
      </c>
      <c r="AG3067" s="122">
        <v>0</v>
      </c>
      <c r="AH3067" s="122">
        <v>0</v>
      </c>
      <c r="AI3067" s="122">
        <v>0</v>
      </c>
      <c r="AJ3067" s="122">
        <v>0</v>
      </c>
      <c r="AK3067" s="122">
        <v>0</v>
      </c>
      <c r="AL3067" s="122">
        <v>0</v>
      </c>
    </row>
    <row r="3068" spans="1:38" hidden="1" x14ac:dyDescent="0.25">
      <c r="A3068" s="122" t="s">
        <v>2005</v>
      </c>
      <c r="B3068" s="122">
        <v>1</v>
      </c>
      <c r="C3068" s="122" t="s">
        <v>2196</v>
      </c>
      <c r="D3068" s="122" t="s">
        <v>2110</v>
      </c>
      <c r="E3068" s="122">
        <v>56</v>
      </c>
      <c r="F3068" s="122">
        <v>2.0775887999999999E-5</v>
      </c>
      <c r="G3068" s="122">
        <v>1.47964152E-5</v>
      </c>
      <c r="H3068" s="122">
        <v>2.0024729200000001E-5</v>
      </c>
      <c r="I3068" s="122">
        <v>2.2408383200000001E-5</v>
      </c>
      <c r="J3068" s="122">
        <v>2.50294128E-5</v>
      </c>
      <c r="K3068" s="122">
        <v>2.3098742800000001E-5</v>
      </c>
      <c r="L3068" s="122">
        <v>2.3887808E-5</v>
      </c>
      <c r="M3068" s="122">
        <v>1.9856261600000001E-5</v>
      </c>
      <c r="N3068" s="122">
        <v>1.6909863600000001E-5</v>
      </c>
      <c r="O3068" s="122">
        <v>1.8128227600000001E-5</v>
      </c>
      <c r="P3068" s="122">
        <v>1.9592518400000002E-5</v>
      </c>
      <c r="Q3068" s="122">
        <v>1.95157788E-5</v>
      </c>
      <c r="R3068" s="122">
        <v>1.9069422400000001E-5</v>
      </c>
      <c r="S3068" s="122">
        <v>2.4379025999999999E-5</v>
      </c>
      <c r="T3068" s="122">
        <v>2.97254972E-5</v>
      </c>
      <c r="U3068" s="122">
        <v>2.48536764E-5</v>
      </c>
      <c r="V3068" s="122">
        <v>2.15193104E-5</v>
      </c>
      <c r="W3068" s="122">
        <v>2.0568494800000001E-5</v>
      </c>
      <c r="X3068" s="122">
        <v>1.9952178400000001E-5</v>
      </c>
      <c r="Y3068" s="122">
        <v>1.8417621599999998E-5</v>
      </c>
      <c r="Z3068" s="122">
        <v>1.80841808E-5</v>
      </c>
      <c r="AA3068" s="122">
        <v>2.0390854399999999E-5</v>
      </c>
      <c r="AB3068" s="122">
        <v>2.05529464E-5</v>
      </c>
      <c r="AC3068" s="122">
        <v>2.0399545599999999E-5</v>
      </c>
      <c r="AD3068" s="122">
        <v>2.06495324E-5</v>
      </c>
      <c r="AE3068" s="122">
        <v>2.11063356E-5</v>
      </c>
      <c r="AF3068" s="122">
        <v>2.09791624E-5</v>
      </c>
      <c r="AG3068" s="122">
        <v>2.1486306800000001E-5</v>
      </c>
      <c r="AH3068" s="122">
        <v>2.1075992000000001E-5</v>
      </c>
      <c r="AI3068" s="122">
        <v>2.1347813200000001E-5</v>
      </c>
      <c r="AJ3068" s="122">
        <v>2.1097686400000001E-5</v>
      </c>
      <c r="AK3068" s="122">
        <v>2.1130295199999999E-5</v>
      </c>
      <c r="AL3068" s="122">
        <v>0</v>
      </c>
    </row>
    <row r="3069" spans="1:38" hidden="1" x14ac:dyDescent="0.25">
      <c r="A3069" s="122" t="s">
        <v>2005</v>
      </c>
      <c r="B3069" s="122">
        <v>1</v>
      </c>
      <c r="C3069" s="122" t="s">
        <v>2196</v>
      </c>
      <c r="D3069" s="122" t="s">
        <v>2111</v>
      </c>
      <c r="E3069" s="122">
        <v>56</v>
      </c>
      <c r="F3069" s="122">
        <v>8.8140135999999992E-6</v>
      </c>
      <c r="G3069" s="122">
        <v>6.4980075999999999E-6</v>
      </c>
      <c r="H3069" s="122">
        <v>5.0836771999999996E-6</v>
      </c>
      <c r="I3069" s="122">
        <v>5.17853E-6</v>
      </c>
      <c r="J3069" s="122">
        <v>4.6766523999999998E-6</v>
      </c>
      <c r="K3069" s="122">
        <v>5.1800868000000001E-6</v>
      </c>
      <c r="L3069" s="122">
        <v>1.2756128E-6</v>
      </c>
      <c r="M3069" s="122">
        <v>7.0892920000000005E-7</v>
      </c>
      <c r="N3069" s="122">
        <v>0</v>
      </c>
      <c r="O3069" s="122">
        <v>3.0608479999999999E-7</v>
      </c>
      <c r="P3069" s="122">
        <v>0</v>
      </c>
      <c r="Q3069" s="122">
        <v>0</v>
      </c>
      <c r="R3069" s="122">
        <v>0</v>
      </c>
      <c r="S3069" s="122">
        <v>0</v>
      </c>
      <c r="T3069" s="122">
        <v>0</v>
      </c>
      <c r="U3069" s="122">
        <v>0</v>
      </c>
      <c r="V3069" s="122">
        <v>0</v>
      </c>
      <c r="W3069" s="122">
        <v>0</v>
      </c>
      <c r="X3069" s="122">
        <v>0</v>
      </c>
      <c r="Y3069" s="122">
        <v>0</v>
      </c>
      <c r="Z3069" s="122">
        <v>0</v>
      </c>
      <c r="AA3069" s="122">
        <v>0</v>
      </c>
      <c r="AB3069" s="122">
        <v>3.3712000000000001E-9</v>
      </c>
      <c r="AC3069" s="122">
        <v>4.5947999999999999E-9</v>
      </c>
      <c r="AD3069" s="122">
        <v>5.1520000000000004E-10</v>
      </c>
      <c r="AE3069" s="122">
        <v>0</v>
      </c>
      <c r="AF3069" s="122">
        <v>0</v>
      </c>
      <c r="AG3069" s="122">
        <v>2.4690119999999998E-7</v>
      </c>
      <c r="AH3069" s="122">
        <v>0</v>
      </c>
      <c r="AI3069" s="122">
        <v>0</v>
      </c>
      <c r="AJ3069" s="122">
        <v>0</v>
      </c>
      <c r="AK3069" s="122">
        <v>0</v>
      </c>
      <c r="AL3069" s="122">
        <v>0</v>
      </c>
    </row>
    <row r="3070" spans="1:38" hidden="1" x14ac:dyDescent="0.25">
      <c r="A3070" s="122" t="s">
        <v>2005</v>
      </c>
      <c r="B3070" s="122">
        <v>1</v>
      </c>
      <c r="C3070" s="122" t="s">
        <v>2196</v>
      </c>
      <c r="D3070" s="122" t="s">
        <v>2112</v>
      </c>
      <c r="E3070" s="122">
        <v>56</v>
      </c>
      <c r="F3070" s="122">
        <v>2.9463979999999998E-6</v>
      </c>
      <c r="G3070" s="122">
        <v>1.5520708000000001E-6</v>
      </c>
      <c r="H3070" s="122">
        <v>1.2399212E-6</v>
      </c>
      <c r="I3070" s="122">
        <v>1.4326339999999999E-6</v>
      </c>
      <c r="J3070" s="122">
        <v>1.2965931999999999E-6</v>
      </c>
      <c r="K3070" s="122">
        <v>1.3321083999999999E-6</v>
      </c>
      <c r="L3070" s="122">
        <v>1.3927116E-6</v>
      </c>
      <c r="M3070" s="122">
        <v>1.4363608E-6</v>
      </c>
      <c r="N3070" s="122">
        <v>1.8044991999999999E-6</v>
      </c>
      <c r="O3070" s="122">
        <v>1.8061988000000001E-6</v>
      </c>
      <c r="P3070" s="122">
        <v>1.9881259999999999E-6</v>
      </c>
      <c r="Q3070" s="122">
        <v>9.9317959999999998E-7</v>
      </c>
      <c r="R3070" s="122">
        <v>0</v>
      </c>
      <c r="S3070" s="122">
        <v>8.5092279999999999E-7</v>
      </c>
      <c r="T3070" s="122">
        <v>1.7698352E-6</v>
      </c>
      <c r="U3070" s="122">
        <v>1.6983064E-6</v>
      </c>
      <c r="V3070" s="122">
        <v>8.1166679999999995E-7</v>
      </c>
      <c r="W3070" s="122">
        <v>6.1811400000000003E-7</v>
      </c>
      <c r="X3070" s="122">
        <v>3.7577679999999998E-7</v>
      </c>
      <c r="Y3070" s="122">
        <v>1.25034E-6</v>
      </c>
      <c r="Z3070" s="122">
        <v>1.2556964E-6</v>
      </c>
      <c r="AA3070" s="122">
        <v>1.4113232E-6</v>
      </c>
      <c r="AB3070" s="122">
        <v>1.8117008000000001E-6</v>
      </c>
      <c r="AC3070" s="122">
        <v>1.7350396E-6</v>
      </c>
      <c r="AD3070" s="122">
        <v>1.7509771999999999E-6</v>
      </c>
      <c r="AE3070" s="122">
        <v>1.9518800000000002E-6</v>
      </c>
      <c r="AF3070" s="122">
        <v>2.0099127999999999E-6</v>
      </c>
      <c r="AG3070" s="122">
        <v>1.9306308000000001E-6</v>
      </c>
      <c r="AH3070" s="122">
        <v>1.777412E-6</v>
      </c>
      <c r="AI3070" s="122">
        <v>1.721118E-6</v>
      </c>
      <c r="AJ3070" s="122">
        <v>1.859984E-6</v>
      </c>
      <c r="AK3070" s="122">
        <v>1.7092908E-6</v>
      </c>
      <c r="AL3070" s="122">
        <v>0</v>
      </c>
    </row>
    <row r="3071" spans="1:38" hidden="1" x14ac:dyDescent="0.25">
      <c r="A3071" s="122" t="s">
        <v>2005</v>
      </c>
      <c r="B3071" s="122">
        <v>1</v>
      </c>
      <c r="C3071" s="122" t="s">
        <v>2196</v>
      </c>
      <c r="D3071" s="122" t="s">
        <v>2113</v>
      </c>
      <c r="E3071" s="122">
        <v>56</v>
      </c>
      <c r="F3071" s="122">
        <v>1.3850592000000001E-6</v>
      </c>
      <c r="G3071" s="122">
        <v>1.024366E-6</v>
      </c>
      <c r="H3071" s="122">
        <v>1.0384332E-6</v>
      </c>
      <c r="I3071" s="122">
        <v>9.1975239999999998E-7</v>
      </c>
      <c r="J3071" s="122">
        <v>1.0128972000000001E-6</v>
      </c>
      <c r="K3071" s="122">
        <v>1.0988292E-6</v>
      </c>
      <c r="L3071" s="122">
        <v>2.2207639999999998E-6</v>
      </c>
      <c r="M3071" s="122">
        <v>1.5427664E-6</v>
      </c>
      <c r="N3071" s="122">
        <v>2.2957088E-6</v>
      </c>
      <c r="O3071" s="122">
        <v>2.474416E-6</v>
      </c>
      <c r="P3071" s="122">
        <v>1.1927719999999999E-6</v>
      </c>
      <c r="Q3071" s="122">
        <v>1.1068651999999999E-6</v>
      </c>
      <c r="R3071" s="122">
        <v>1.0522399999999999E-6</v>
      </c>
      <c r="S3071" s="122">
        <v>9.3540720000000004E-7</v>
      </c>
      <c r="T3071" s="122">
        <v>8.0473679999999998E-7</v>
      </c>
      <c r="U3071" s="122">
        <v>7.7112280000000003E-7</v>
      </c>
      <c r="V3071" s="122">
        <v>9.9691200000000005E-7</v>
      </c>
      <c r="W3071" s="122">
        <v>9.848915999999999E-7</v>
      </c>
      <c r="X3071" s="122">
        <v>9.7581120000000001E-7</v>
      </c>
      <c r="Y3071" s="122">
        <v>9.3609320000000003E-7</v>
      </c>
      <c r="Z3071" s="122">
        <v>9.2686160000000001E-7</v>
      </c>
      <c r="AA3071" s="122">
        <v>9.8072239999999993E-7</v>
      </c>
      <c r="AB3071" s="122">
        <v>9.8639519999999994E-7</v>
      </c>
      <c r="AC3071" s="122">
        <v>9.9608599999999991E-7</v>
      </c>
      <c r="AD3071" s="122">
        <v>9.9080239999999992E-7</v>
      </c>
      <c r="AE3071" s="122">
        <v>9.8516600000000002E-7</v>
      </c>
      <c r="AF3071" s="122">
        <v>9.509024E-7</v>
      </c>
      <c r="AG3071" s="122">
        <v>9.4935399999999997E-7</v>
      </c>
      <c r="AH3071" s="122">
        <v>9.5009600000000001E-7</v>
      </c>
      <c r="AI3071" s="122">
        <v>9.6466720000000008E-7</v>
      </c>
      <c r="AJ3071" s="122">
        <v>9.3504880000000004E-7</v>
      </c>
      <c r="AK3071" s="122">
        <v>9.2076319999999996E-7</v>
      </c>
      <c r="AL3071" s="122">
        <v>0</v>
      </c>
    </row>
    <row r="3072" spans="1:38" hidden="1" x14ac:dyDescent="0.25">
      <c r="A3072" s="122" t="s">
        <v>2005</v>
      </c>
      <c r="B3072" s="122">
        <v>1</v>
      </c>
      <c r="C3072" s="122" t="s">
        <v>2196</v>
      </c>
      <c r="D3072" s="122" t="s">
        <v>2114</v>
      </c>
      <c r="E3072" s="122">
        <v>56</v>
      </c>
      <c r="F3072" s="122">
        <v>3.7648436000000001E-6</v>
      </c>
      <c r="G3072" s="122">
        <v>1.2287234399999999E-5</v>
      </c>
      <c r="H3072" s="122">
        <v>1.3924316E-5</v>
      </c>
      <c r="I3072" s="122">
        <v>6.5703595999999998E-6</v>
      </c>
      <c r="J3072" s="122">
        <v>9.3613940000000001E-6</v>
      </c>
      <c r="K3072" s="122">
        <v>8.1524968000000005E-6</v>
      </c>
      <c r="L3072" s="122">
        <v>7.467726E-6</v>
      </c>
      <c r="M3072" s="122">
        <v>1.13897728E-5</v>
      </c>
      <c r="N3072" s="122">
        <v>1.0302698E-5</v>
      </c>
      <c r="O3072" s="122">
        <v>8.4883708000000007E-6</v>
      </c>
      <c r="P3072" s="122">
        <v>1.03705952E-5</v>
      </c>
      <c r="Q3072" s="122">
        <v>9.0462259999999993E-6</v>
      </c>
      <c r="R3072" s="122">
        <v>8.0789436000000005E-6</v>
      </c>
      <c r="S3072" s="122">
        <v>8.3028260000000007E-6</v>
      </c>
      <c r="T3072" s="122">
        <v>8.4530851999999993E-6</v>
      </c>
      <c r="U3072" s="122">
        <v>1.11504036E-5</v>
      </c>
      <c r="V3072" s="122">
        <v>1.36715152E-5</v>
      </c>
      <c r="W3072" s="122">
        <v>1.35019864E-5</v>
      </c>
      <c r="X3072" s="122">
        <v>1.3693758400000001E-5</v>
      </c>
      <c r="Y3072" s="122">
        <v>1.58569908E-5</v>
      </c>
      <c r="Z3072" s="122">
        <v>1.558886E-5</v>
      </c>
      <c r="AA3072" s="122">
        <v>1.50270036E-5</v>
      </c>
      <c r="AB3072" s="122">
        <v>1.4673778E-5</v>
      </c>
      <c r="AC3072" s="122">
        <v>1.5024175600000001E-5</v>
      </c>
      <c r="AD3072" s="122">
        <v>1.5422021999999999E-5</v>
      </c>
      <c r="AE3072" s="122">
        <v>1.5631971599999999E-5</v>
      </c>
      <c r="AF3072" s="122">
        <v>1.56726948E-5</v>
      </c>
      <c r="AG3072" s="122">
        <v>1.5894983999999999E-5</v>
      </c>
      <c r="AH3072" s="122">
        <v>1.54147224E-5</v>
      </c>
      <c r="AI3072" s="122">
        <v>1.5527982400000002E-5</v>
      </c>
      <c r="AJ3072" s="122">
        <v>1.5389718399999998E-5</v>
      </c>
      <c r="AK3072" s="122">
        <v>1.55114876E-5</v>
      </c>
      <c r="AL3072" s="122">
        <v>0</v>
      </c>
    </row>
    <row r="3073" spans="1:38" hidden="1" x14ac:dyDescent="0.25">
      <c r="A3073" s="122" t="s">
        <v>2005</v>
      </c>
      <c r="B3073" s="122">
        <v>1</v>
      </c>
      <c r="C3073" s="122" t="s">
        <v>2196</v>
      </c>
      <c r="D3073" s="122" t="s">
        <v>2115</v>
      </c>
      <c r="E3073" s="122">
        <v>56</v>
      </c>
      <c r="F3073" s="122">
        <v>0</v>
      </c>
      <c r="G3073" s="122">
        <v>0</v>
      </c>
      <c r="H3073" s="122">
        <v>0</v>
      </c>
      <c r="I3073" s="122">
        <v>0</v>
      </c>
      <c r="J3073" s="122">
        <v>0</v>
      </c>
      <c r="K3073" s="122">
        <v>0</v>
      </c>
      <c r="L3073" s="122">
        <v>0</v>
      </c>
      <c r="M3073" s="122">
        <v>0</v>
      </c>
      <c r="N3073" s="122">
        <v>0</v>
      </c>
      <c r="O3073" s="122">
        <v>0</v>
      </c>
      <c r="P3073" s="122">
        <v>0</v>
      </c>
      <c r="Q3073" s="122">
        <v>0</v>
      </c>
      <c r="R3073" s="122">
        <v>0</v>
      </c>
      <c r="S3073" s="122">
        <v>6.7647999999999996E-9</v>
      </c>
      <c r="T3073" s="122">
        <v>1.34848E-8</v>
      </c>
      <c r="U3073" s="122">
        <v>1.2992E-8</v>
      </c>
      <c r="V3073" s="122">
        <v>3.0856000000000002E-9</v>
      </c>
      <c r="W3073" s="122">
        <v>2.5676000000000001E-9</v>
      </c>
      <c r="X3073" s="122">
        <v>2.086E-9</v>
      </c>
      <c r="Y3073" s="122">
        <v>1.9991999999999999E-9</v>
      </c>
      <c r="Z3073" s="122">
        <v>1.9124000000000001E-9</v>
      </c>
      <c r="AA3073" s="122">
        <v>0</v>
      </c>
      <c r="AB3073" s="122">
        <v>0</v>
      </c>
      <c r="AC3073" s="122">
        <v>0</v>
      </c>
      <c r="AD3073" s="122">
        <v>0</v>
      </c>
      <c r="AE3073" s="122">
        <v>0</v>
      </c>
      <c r="AF3073" s="122">
        <v>0</v>
      </c>
      <c r="AG3073" s="122">
        <v>0</v>
      </c>
      <c r="AH3073" s="122">
        <v>0</v>
      </c>
      <c r="AI3073" s="122">
        <v>0</v>
      </c>
      <c r="AJ3073" s="122">
        <v>0</v>
      </c>
      <c r="AK3073" s="122">
        <v>0</v>
      </c>
      <c r="AL3073" s="122">
        <v>0</v>
      </c>
    </row>
    <row r="3074" spans="1:38" hidden="1" x14ac:dyDescent="0.25">
      <c r="A3074" s="122" t="s">
        <v>2005</v>
      </c>
      <c r="B3074" s="122">
        <v>1</v>
      </c>
      <c r="C3074" s="122" t="s">
        <v>2196</v>
      </c>
      <c r="D3074" s="122" t="s">
        <v>2116</v>
      </c>
      <c r="E3074" s="122">
        <v>56</v>
      </c>
      <c r="F3074" s="122">
        <v>9.4435879999999996E-7</v>
      </c>
      <c r="G3074" s="122">
        <v>1.4485996E-6</v>
      </c>
      <c r="H3074" s="122">
        <v>1.291584E-6</v>
      </c>
      <c r="I3074" s="122">
        <v>1.4079352000000001E-6</v>
      </c>
      <c r="J3074" s="122">
        <v>1.3225240000000001E-6</v>
      </c>
      <c r="K3074" s="122">
        <v>1.113056E-6</v>
      </c>
      <c r="L3074" s="122">
        <v>8.7986080000000004E-7</v>
      </c>
      <c r="M3074" s="122">
        <v>1.4411292000000001E-6</v>
      </c>
      <c r="N3074" s="122">
        <v>1.0190712E-6</v>
      </c>
      <c r="O3074" s="122">
        <v>9.5878719999999998E-7</v>
      </c>
      <c r="P3074" s="122">
        <v>1.4121100000000001E-6</v>
      </c>
      <c r="Q3074" s="122">
        <v>1.8946732E-6</v>
      </c>
      <c r="R3074" s="122">
        <v>2.0118307999999999E-6</v>
      </c>
      <c r="S3074" s="122">
        <v>1.5426207999999999E-6</v>
      </c>
      <c r="T3074" s="122">
        <v>9.1702240000000001E-7</v>
      </c>
      <c r="U3074" s="122">
        <v>1.0367E-6</v>
      </c>
      <c r="V3074" s="122">
        <v>1.2596668E-6</v>
      </c>
      <c r="W3074" s="122">
        <v>1.2093004E-6</v>
      </c>
      <c r="X3074" s="122">
        <v>1.1590404000000001E-6</v>
      </c>
      <c r="Y3074" s="122">
        <v>5.3084640000000004E-7</v>
      </c>
      <c r="Z3074" s="122">
        <v>3.0339119999999998E-7</v>
      </c>
      <c r="AA3074" s="122">
        <v>0</v>
      </c>
      <c r="AB3074" s="122">
        <v>0</v>
      </c>
      <c r="AC3074" s="122">
        <v>0</v>
      </c>
      <c r="AD3074" s="122">
        <v>0</v>
      </c>
      <c r="AE3074" s="122">
        <v>0</v>
      </c>
      <c r="AF3074" s="122">
        <v>0</v>
      </c>
      <c r="AG3074" s="122">
        <v>0</v>
      </c>
      <c r="AH3074" s="122">
        <v>0</v>
      </c>
      <c r="AI3074" s="122">
        <v>0</v>
      </c>
      <c r="AJ3074" s="122">
        <v>0</v>
      </c>
      <c r="AK3074" s="122">
        <v>0</v>
      </c>
      <c r="AL3074" s="122">
        <v>0</v>
      </c>
    </row>
    <row r="3075" spans="1:38" hidden="1" x14ac:dyDescent="0.25">
      <c r="A3075" s="122" t="s">
        <v>2005</v>
      </c>
      <c r="B3075" s="122">
        <v>1</v>
      </c>
      <c r="C3075" s="122" t="s">
        <v>2196</v>
      </c>
      <c r="D3075" s="122" t="s">
        <v>2117</v>
      </c>
      <c r="E3075" s="122">
        <v>56</v>
      </c>
      <c r="F3075" s="122">
        <v>0</v>
      </c>
      <c r="G3075" s="122">
        <v>0</v>
      </c>
      <c r="H3075" s="122">
        <v>0</v>
      </c>
      <c r="I3075" s="122">
        <v>1.247876E-7</v>
      </c>
      <c r="J3075" s="122">
        <v>0</v>
      </c>
      <c r="K3075" s="122">
        <v>0</v>
      </c>
      <c r="L3075" s="122">
        <v>0</v>
      </c>
      <c r="M3075" s="122">
        <v>0</v>
      </c>
      <c r="N3075" s="122">
        <v>0</v>
      </c>
      <c r="O3075" s="122">
        <v>0</v>
      </c>
      <c r="P3075" s="122">
        <v>0</v>
      </c>
      <c r="Q3075" s="122">
        <v>0</v>
      </c>
      <c r="R3075" s="122">
        <v>0</v>
      </c>
      <c r="S3075" s="122">
        <v>0</v>
      </c>
      <c r="T3075" s="122">
        <v>0</v>
      </c>
      <c r="U3075" s="122">
        <v>0</v>
      </c>
      <c r="V3075" s="122">
        <v>0</v>
      </c>
      <c r="W3075" s="122">
        <v>0</v>
      </c>
      <c r="X3075" s="122">
        <v>0</v>
      </c>
      <c r="Y3075" s="122">
        <v>0</v>
      </c>
      <c r="Z3075" s="122">
        <v>0</v>
      </c>
      <c r="AA3075" s="122">
        <v>0</v>
      </c>
      <c r="AB3075" s="122">
        <v>0</v>
      </c>
      <c r="AC3075" s="122">
        <v>0</v>
      </c>
      <c r="AD3075" s="122">
        <v>0</v>
      </c>
      <c r="AE3075" s="122">
        <v>0</v>
      </c>
      <c r="AF3075" s="122">
        <v>0</v>
      </c>
      <c r="AG3075" s="122">
        <v>0</v>
      </c>
      <c r="AH3075" s="122">
        <v>0</v>
      </c>
      <c r="AI3075" s="122">
        <v>0</v>
      </c>
      <c r="AJ3075" s="122">
        <v>0</v>
      </c>
      <c r="AK3075" s="122">
        <v>0</v>
      </c>
      <c r="AL3075" s="122">
        <v>0</v>
      </c>
    </row>
    <row r="3076" spans="1:38" hidden="1" x14ac:dyDescent="0.25">
      <c r="A3076" s="122" t="s">
        <v>2005</v>
      </c>
      <c r="B3076" s="122">
        <v>1</v>
      </c>
      <c r="C3076" s="122" t="s">
        <v>2196</v>
      </c>
      <c r="D3076" s="122" t="s">
        <v>2118</v>
      </c>
      <c r="E3076" s="122">
        <v>56</v>
      </c>
      <c r="F3076" s="122">
        <v>2.0398139999999999E-6</v>
      </c>
      <c r="G3076" s="122">
        <v>2.3281075999999998E-6</v>
      </c>
      <c r="H3076" s="122">
        <v>2.3971807999999999E-6</v>
      </c>
      <c r="I3076" s="122">
        <v>2.173654E-6</v>
      </c>
      <c r="J3076" s="122">
        <v>2.1782740000000001E-6</v>
      </c>
      <c r="K3076" s="122">
        <v>2.2379392000000001E-6</v>
      </c>
      <c r="L3076" s="122">
        <v>5.0789480000000003E-7</v>
      </c>
      <c r="M3076" s="122">
        <v>2.1823507999999999E-6</v>
      </c>
      <c r="N3076" s="122">
        <v>4.8423703999999998E-6</v>
      </c>
      <c r="O3076" s="122">
        <v>4.6940796000000002E-6</v>
      </c>
      <c r="P3076" s="122">
        <v>3.0029272000000001E-6</v>
      </c>
      <c r="Q3076" s="122">
        <v>2.3482731999999998E-6</v>
      </c>
      <c r="R3076" s="122">
        <v>8.8661159999999995E-7</v>
      </c>
      <c r="S3076" s="122">
        <v>4.9521640000000003E-7</v>
      </c>
      <c r="T3076" s="122">
        <v>0</v>
      </c>
      <c r="U3076" s="122">
        <v>0</v>
      </c>
      <c r="V3076" s="122">
        <v>2.3122119999999999E-7</v>
      </c>
      <c r="W3076" s="122">
        <v>2.2616999999999999E-7</v>
      </c>
      <c r="X3076" s="122">
        <v>2.26366E-7</v>
      </c>
      <c r="Y3076" s="122">
        <v>0</v>
      </c>
      <c r="Z3076" s="122">
        <v>0</v>
      </c>
      <c r="AA3076" s="122">
        <v>2.1E-10</v>
      </c>
      <c r="AB3076" s="122">
        <v>0</v>
      </c>
      <c r="AC3076" s="122">
        <v>0</v>
      </c>
      <c r="AD3076" s="122">
        <v>0</v>
      </c>
      <c r="AE3076" s="122">
        <v>0</v>
      </c>
      <c r="AF3076" s="122">
        <v>0</v>
      </c>
      <c r="AG3076" s="122">
        <v>0</v>
      </c>
      <c r="AH3076" s="122">
        <v>0</v>
      </c>
      <c r="AI3076" s="122">
        <v>0</v>
      </c>
      <c r="AJ3076" s="122">
        <v>0</v>
      </c>
      <c r="AK3076" s="122">
        <v>0</v>
      </c>
      <c r="AL3076" s="122">
        <v>0</v>
      </c>
    </row>
    <row r="3077" spans="1:38" hidden="1" x14ac:dyDescent="0.25">
      <c r="A3077" s="122" t="s">
        <v>2005</v>
      </c>
      <c r="B3077" s="122">
        <v>1</v>
      </c>
      <c r="C3077" s="122" t="s">
        <v>2196</v>
      </c>
      <c r="D3077" s="122" t="s">
        <v>2119</v>
      </c>
      <c r="E3077" s="122">
        <v>56</v>
      </c>
      <c r="F3077" s="122">
        <v>1.13323E-6</v>
      </c>
      <c r="G3077" s="122">
        <v>9.3124359999999995E-7</v>
      </c>
      <c r="H3077" s="122">
        <v>7.4751879999999995E-7</v>
      </c>
      <c r="I3077" s="122">
        <v>1.2105267999999999E-6</v>
      </c>
      <c r="J3077" s="122">
        <v>1.2979399999999999E-6</v>
      </c>
      <c r="K3077" s="122">
        <v>1.1742779999999999E-6</v>
      </c>
      <c r="L3077" s="122">
        <v>1.2177312000000001E-6</v>
      </c>
      <c r="M3077" s="122">
        <v>1.2489456000000001E-6</v>
      </c>
      <c r="N3077" s="122">
        <v>8.5898120000000004E-7</v>
      </c>
      <c r="O3077" s="122">
        <v>8.6674560000000003E-7</v>
      </c>
      <c r="P3077" s="122">
        <v>1.1757339999999999E-6</v>
      </c>
      <c r="Q3077" s="122">
        <v>5.405764E-7</v>
      </c>
      <c r="R3077" s="122">
        <v>0</v>
      </c>
      <c r="S3077" s="122">
        <v>9.9122799999999996E-8</v>
      </c>
      <c r="T3077" s="122">
        <v>1.9169080000000001E-7</v>
      </c>
      <c r="U3077" s="122">
        <v>1.6891E-7</v>
      </c>
      <c r="V3077" s="122">
        <v>3.5618799999999999E-8</v>
      </c>
      <c r="W3077" s="122">
        <v>3.2762800000000003E-8</v>
      </c>
      <c r="X3077" s="122">
        <v>2.9968400000000003E-8</v>
      </c>
      <c r="Y3077" s="122">
        <v>2.8722399999999999E-8</v>
      </c>
      <c r="Z3077" s="122">
        <v>2.7498799999999999E-8</v>
      </c>
      <c r="AA3077" s="122">
        <v>6.3280000000000003E-10</v>
      </c>
      <c r="AB3077" s="122">
        <v>0</v>
      </c>
      <c r="AC3077" s="122">
        <v>1.2964E-9</v>
      </c>
      <c r="AD3077" s="122">
        <v>0</v>
      </c>
      <c r="AE3077" s="122">
        <v>1.9963999999999998E-9</v>
      </c>
      <c r="AF3077" s="122">
        <v>0</v>
      </c>
      <c r="AG3077" s="122">
        <v>0</v>
      </c>
      <c r="AH3077" s="122">
        <v>0</v>
      </c>
      <c r="AI3077" s="122">
        <v>0</v>
      </c>
      <c r="AJ3077" s="122">
        <v>0</v>
      </c>
      <c r="AK3077" s="122">
        <v>0</v>
      </c>
      <c r="AL3077" s="122">
        <v>0</v>
      </c>
    </row>
    <row r="3078" spans="1:38" hidden="1" x14ac:dyDescent="0.25">
      <c r="A3078" s="122" t="s">
        <v>2005</v>
      </c>
      <c r="B3078" s="122">
        <v>1</v>
      </c>
      <c r="C3078" s="122" t="s">
        <v>2196</v>
      </c>
      <c r="D3078" s="122" t="s">
        <v>2120</v>
      </c>
      <c r="E3078" s="122">
        <v>56</v>
      </c>
      <c r="F3078" s="122">
        <v>8.3103440000000002E-7</v>
      </c>
      <c r="G3078" s="122">
        <v>6.2083000000000003E-7</v>
      </c>
      <c r="H3078" s="122">
        <v>5.4246639999999998E-7</v>
      </c>
      <c r="I3078" s="122">
        <v>6.7328799999999996E-7</v>
      </c>
      <c r="J3078" s="122">
        <v>7.2609040000000003E-7</v>
      </c>
      <c r="K3078" s="122">
        <v>1.0913700000000001E-6</v>
      </c>
      <c r="L3078" s="122">
        <v>1.3352219999999999E-6</v>
      </c>
      <c r="M3078" s="122">
        <v>1.72823E-6</v>
      </c>
      <c r="N3078" s="122">
        <v>5.3295199999999997E-7</v>
      </c>
      <c r="O3078" s="122">
        <v>4.8138160000000002E-7</v>
      </c>
      <c r="P3078" s="122">
        <v>6.3864639999999998E-7</v>
      </c>
      <c r="Q3078" s="122">
        <v>5.8267440000000004E-7</v>
      </c>
      <c r="R3078" s="122">
        <v>5.4489120000000002E-7</v>
      </c>
      <c r="S3078" s="122">
        <v>5.2555719999999996E-7</v>
      </c>
      <c r="T3078" s="122">
        <v>5.0129240000000003E-7</v>
      </c>
      <c r="U3078" s="122">
        <v>5.3900000000000005E-7</v>
      </c>
      <c r="V3078" s="122">
        <v>7.1407279999999998E-7</v>
      </c>
      <c r="W3078" s="122">
        <v>6.8677280000000005E-7</v>
      </c>
      <c r="X3078" s="122">
        <v>6.795124E-7</v>
      </c>
      <c r="Y3078" s="122">
        <v>5.930876E-7</v>
      </c>
      <c r="Z3078" s="122">
        <v>5.9832919999999999E-7</v>
      </c>
      <c r="AA3078" s="122">
        <v>4.8361040000000005E-7</v>
      </c>
      <c r="AB3078" s="122">
        <v>5.2256960000000003E-7</v>
      </c>
      <c r="AC3078" s="122">
        <v>4.81908E-7</v>
      </c>
      <c r="AD3078" s="122">
        <v>4.4489200000000001E-7</v>
      </c>
      <c r="AE3078" s="122">
        <v>3.3980519999999998E-7</v>
      </c>
      <c r="AF3078" s="122">
        <v>4.5186960000000001E-7</v>
      </c>
      <c r="AG3078" s="122">
        <v>2.003316E-7</v>
      </c>
      <c r="AH3078" s="122">
        <v>0</v>
      </c>
      <c r="AI3078" s="122">
        <v>0</v>
      </c>
      <c r="AJ3078" s="122">
        <v>0</v>
      </c>
      <c r="AK3078" s="122">
        <v>0</v>
      </c>
      <c r="AL3078" s="122">
        <v>0</v>
      </c>
    </row>
    <row r="3079" spans="1:38" hidden="1" x14ac:dyDescent="0.25">
      <c r="A3079" s="122" t="s">
        <v>2005</v>
      </c>
      <c r="B3079" s="122">
        <v>1</v>
      </c>
      <c r="C3079" s="122" t="s">
        <v>2196</v>
      </c>
      <c r="D3079" s="122" t="s">
        <v>2121</v>
      </c>
      <c r="E3079" s="122">
        <v>56</v>
      </c>
      <c r="F3079" s="122">
        <v>5.6661527999999999E-6</v>
      </c>
      <c r="G3079" s="122">
        <v>4.6562151999999996E-6</v>
      </c>
      <c r="H3079" s="122">
        <v>7.0675499999999998E-6</v>
      </c>
      <c r="I3079" s="122">
        <v>6.7580828E-6</v>
      </c>
      <c r="J3079" s="122">
        <v>7.46837E-6</v>
      </c>
      <c r="K3079" s="122">
        <v>8.2944456000000008E-6</v>
      </c>
      <c r="L3079" s="122">
        <v>8.6728124000000003E-6</v>
      </c>
      <c r="M3079" s="122">
        <v>9.3076228000000002E-6</v>
      </c>
      <c r="N3079" s="122">
        <v>9.1624791999999999E-6</v>
      </c>
      <c r="O3079" s="122">
        <v>3.7308068E-6</v>
      </c>
      <c r="P3079" s="122">
        <v>5.0371999999999998E-6</v>
      </c>
      <c r="Q3079" s="122">
        <v>7.4441976000000004E-6</v>
      </c>
      <c r="R3079" s="122">
        <v>9.6911023999999997E-6</v>
      </c>
      <c r="S3079" s="122">
        <v>8.0529427999999998E-6</v>
      </c>
      <c r="T3079" s="122">
        <v>6.3094080000000003E-6</v>
      </c>
      <c r="U3079" s="122">
        <v>6.6793776E-6</v>
      </c>
      <c r="V3079" s="122">
        <v>1.1518894800000001E-5</v>
      </c>
      <c r="W3079" s="122">
        <v>1.14353344E-5</v>
      </c>
      <c r="X3079" s="122">
        <v>1.1128574800000001E-5</v>
      </c>
      <c r="Y3079" s="122">
        <v>9.7798736000000001E-6</v>
      </c>
      <c r="Z3079" s="122">
        <v>9.5958631999999994E-6</v>
      </c>
      <c r="AA3079" s="122">
        <v>1.06987132E-5</v>
      </c>
      <c r="AB3079" s="122">
        <v>1.1151554400000001E-5</v>
      </c>
      <c r="AC3079" s="122">
        <v>1.11395984E-5</v>
      </c>
      <c r="AD3079" s="122">
        <v>1.1085558399999999E-5</v>
      </c>
      <c r="AE3079" s="122">
        <v>1.06013348E-5</v>
      </c>
      <c r="AF3079" s="122">
        <v>1.0505233200000001E-5</v>
      </c>
      <c r="AG3079" s="122">
        <v>5.6416051999999997E-6</v>
      </c>
      <c r="AH3079" s="122">
        <v>1.0855121199999999E-5</v>
      </c>
      <c r="AI3079" s="122">
        <v>1.12881664E-5</v>
      </c>
      <c r="AJ3079" s="122">
        <v>1.1213512799999999E-5</v>
      </c>
      <c r="AK3079" s="122">
        <v>1.12076244E-5</v>
      </c>
      <c r="AL3079" s="122">
        <v>0</v>
      </c>
    </row>
    <row r="3080" spans="1:38" hidden="1" x14ac:dyDescent="0.25">
      <c r="A3080" s="122" t="s">
        <v>2005</v>
      </c>
      <c r="B3080" s="122">
        <v>1</v>
      </c>
      <c r="C3080" s="122" t="s">
        <v>2196</v>
      </c>
      <c r="D3080" s="122" t="s">
        <v>2122</v>
      </c>
      <c r="E3080" s="122">
        <v>56</v>
      </c>
      <c r="F3080" s="122">
        <v>3.3052599999999998E-7</v>
      </c>
      <c r="G3080" s="122">
        <v>1.6141439999999999E-7</v>
      </c>
      <c r="H3080" s="122">
        <v>8.5243200000000002E-8</v>
      </c>
      <c r="I3080" s="122">
        <v>1.383228E-7</v>
      </c>
      <c r="J3080" s="122">
        <v>1.4521920000000001E-7</v>
      </c>
      <c r="K3080" s="122">
        <v>3.1970679999999998E-7</v>
      </c>
      <c r="L3080" s="122">
        <v>1.0027528E-6</v>
      </c>
      <c r="M3080" s="122">
        <v>5.1709000000000003E-7</v>
      </c>
      <c r="N3080" s="122">
        <v>1.959748E-7</v>
      </c>
      <c r="O3080" s="122">
        <v>1.121932E-7</v>
      </c>
      <c r="P3080" s="122">
        <v>3.034416E-7</v>
      </c>
      <c r="Q3080" s="122">
        <v>2.9446759999999999E-7</v>
      </c>
      <c r="R3080" s="122">
        <v>2.8977199999999998E-7</v>
      </c>
      <c r="S3080" s="122">
        <v>2.6300680000000001E-7</v>
      </c>
      <c r="T3080" s="122">
        <v>2.368044E-7</v>
      </c>
      <c r="U3080" s="122">
        <v>2.4838239999999998E-7</v>
      </c>
      <c r="V3080" s="122">
        <v>1.681176E-7</v>
      </c>
      <c r="W3080" s="122">
        <v>1.59838E-7</v>
      </c>
      <c r="X3080" s="122">
        <v>1.541008E-7</v>
      </c>
      <c r="Y3080" s="122">
        <v>5.0652000000000003E-8</v>
      </c>
      <c r="Z3080" s="122">
        <v>4.84932E-8</v>
      </c>
      <c r="AA3080" s="122">
        <v>0</v>
      </c>
      <c r="AB3080" s="122">
        <v>0</v>
      </c>
      <c r="AC3080" s="122">
        <v>0</v>
      </c>
      <c r="AD3080" s="122">
        <v>0</v>
      </c>
      <c r="AE3080" s="122">
        <v>0</v>
      </c>
      <c r="AF3080" s="122">
        <v>0</v>
      </c>
      <c r="AG3080" s="122">
        <v>0</v>
      </c>
      <c r="AH3080" s="122">
        <v>0</v>
      </c>
      <c r="AI3080" s="122">
        <v>0</v>
      </c>
      <c r="AJ3080" s="122">
        <v>0</v>
      </c>
      <c r="AK3080" s="122">
        <v>0</v>
      </c>
      <c r="AL3080" s="122">
        <v>0</v>
      </c>
    </row>
    <row r="3081" spans="1:38" hidden="1" x14ac:dyDescent="0.25">
      <c r="A3081" s="122" t="s">
        <v>2005</v>
      </c>
      <c r="B3081" s="122">
        <v>1</v>
      </c>
      <c r="C3081" s="122" t="s">
        <v>2196</v>
      </c>
      <c r="D3081" s="122" t="s">
        <v>2123</v>
      </c>
      <c r="E3081" s="122">
        <v>56</v>
      </c>
      <c r="F3081" s="122">
        <v>2.8204847999999999E-6</v>
      </c>
      <c r="G3081" s="122">
        <v>1.8469639999999999E-6</v>
      </c>
      <c r="H3081" s="122">
        <v>5.8978920000000005E-7</v>
      </c>
      <c r="I3081" s="122">
        <v>2.4091983999999999E-6</v>
      </c>
      <c r="J3081" s="122">
        <v>2.0267295999999998E-6</v>
      </c>
      <c r="K3081" s="122">
        <v>2.2628788000000001E-6</v>
      </c>
      <c r="L3081" s="122">
        <v>2.2204307999999999E-6</v>
      </c>
      <c r="M3081" s="122">
        <v>1.5000216E-6</v>
      </c>
      <c r="N3081" s="122">
        <v>2.6632255999999999E-6</v>
      </c>
      <c r="O3081" s="122">
        <v>0</v>
      </c>
      <c r="P3081" s="122">
        <v>1.8563552E-6</v>
      </c>
      <c r="Q3081" s="122">
        <v>2.6639200000000002E-6</v>
      </c>
      <c r="R3081" s="122">
        <v>2.638384E-6</v>
      </c>
      <c r="S3081" s="122">
        <v>1.8074812E-6</v>
      </c>
      <c r="T3081" s="122">
        <v>1.1406863999999999E-6</v>
      </c>
      <c r="U3081" s="122">
        <v>1.2356204E-6</v>
      </c>
      <c r="V3081" s="122">
        <v>1.7435936E-6</v>
      </c>
      <c r="W3081" s="122">
        <v>1.6839451999999999E-6</v>
      </c>
      <c r="X3081" s="122">
        <v>1.6247336E-6</v>
      </c>
      <c r="Y3081" s="122">
        <v>1.3404159999999999E-6</v>
      </c>
      <c r="Z3081" s="122">
        <v>1.3344548E-6</v>
      </c>
      <c r="AA3081" s="122">
        <v>1.4315308000000001E-6</v>
      </c>
      <c r="AB3081" s="122">
        <v>1.450372E-6</v>
      </c>
      <c r="AC3081" s="122">
        <v>1.4422323999999999E-6</v>
      </c>
      <c r="AD3081" s="122">
        <v>1.4294168E-6</v>
      </c>
      <c r="AE3081" s="122">
        <v>1.322314E-6</v>
      </c>
      <c r="AF3081" s="122">
        <v>1.3847428000000001E-6</v>
      </c>
      <c r="AG3081" s="122">
        <v>1.3562248E-6</v>
      </c>
      <c r="AH3081" s="122">
        <v>1.3472927999999999E-6</v>
      </c>
      <c r="AI3081" s="122">
        <v>1.350776E-6</v>
      </c>
      <c r="AJ3081" s="122">
        <v>1.3522852000000001E-6</v>
      </c>
      <c r="AK3081" s="122">
        <v>1.3950888E-6</v>
      </c>
      <c r="AL3081" s="122">
        <v>0</v>
      </c>
    </row>
    <row r="3082" spans="1:38" hidden="1" x14ac:dyDescent="0.25">
      <c r="A3082" s="122" t="s">
        <v>2005</v>
      </c>
      <c r="B3082" s="122">
        <v>1</v>
      </c>
      <c r="C3082" s="122" t="s">
        <v>2196</v>
      </c>
      <c r="D3082" s="122" t="s">
        <v>2124</v>
      </c>
      <c r="E3082" s="122">
        <v>56</v>
      </c>
      <c r="F3082" s="122">
        <v>1.7628016E-6</v>
      </c>
      <c r="G3082" s="122">
        <v>5.2770479999999999E-7</v>
      </c>
      <c r="H3082" s="122">
        <v>6.9270320000000002E-7</v>
      </c>
      <c r="I3082" s="122">
        <v>4.9401240000000004E-7</v>
      </c>
      <c r="J3082" s="122">
        <v>8.454824E-7</v>
      </c>
      <c r="K3082" s="122">
        <v>8.6864119999999999E-7</v>
      </c>
      <c r="L3082" s="122">
        <v>1.2108796E-6</v>
      </c>
      <c r="M3082" s="122">
        <v>8.3240080000000001E-7</v>
      </c>
      <c r="N3082" s="122">
        <v>8.5516479999999998E-7</v>
      </c>
      <c r="O3082" s="122">
        <v>6.1140799999999999E-7</v>
      </c>
      <c r="P3082" s="122">
        <v>7.7908040000000003E-7</v>
      </c>
      <c r="Q3082" s="122">
        <v>8.2613999999999996E-7</v>
      </c>
      <c r="R3082" s="122">
        <v>8.5562400000000004E-7</v>
      </c>
      <c r="S3082" s="122">
        <v>7.1319079999999999E-7</v>
      </c>
      <c r="T3082" s="122">
        <v>5.8021319999999999E-7</v>
      </c>
      <c r="U3082" s="122">
        <v>6.3924839999999998E-7</v>
      </c>
      <c r="V3082" s="122">
        <v>4.0654599999999999E-7</v>
      </c>
      <c r="W3082" s="122">
        <v>3.8449880000000002E-7</v>
      </c>
      <c r="X3082" s="122">
        <v>3.6340920000000001E-7</v>
      </c>
      <c r="Y3082" s="122">
        <v>4.5502520000000002E-7</v>
      </c>
      <c r="Z3082" s="122">
        <v>4.5175759999999999E-7</v>
      </c>
      <c r="AA3082" s="122">
        <v>3.3508439999999998E-7</v>
      </c>
      <c r="AB3082" s="122">
        <v>3.5591080000000001E-7</v>
      </c>
      <c r="AC3082" s="122">
        <v>3.3870760000000002E-7</v>
      </c>
      <c r="AD3082" s="122">
        <v>2.8384440000000001E-7</v>
      </c>
      <c r="AE3082" s="122">
        <v>3.417764E-7</v>
      </c>
      <c r="AF3082" s="122">
        <v>3.3738319999999998E-7</v>
      </c>
      <c r="AG3082" s="122">
        <v>3.1464719999999998E-7</v>
      </c>
      <c r="AH3082" s="122">
        <v>3.173996E-7</v>
      </c>
      <c r="AI3082" s="122">
        <v>3.4506640000000002E-7</v>
      </c>
      <c r="AJ3082" s="122">
        <v>3.1506999999999998E-7</v>
      </c>
      <c r="AK3082" s="122">
        <v>3.7129959999999997E-7</v>
      </c>
      <c r="AL3082" s="122">
        <v>0</v>
      </c>
    </row>
    <row r="3083" spans="1:38" hidden="1" x14ac:dyDescent="0.25">
      <c r="A3083" s="122" t="s">
        <v>2005</v>
      </c>
      <c r="B3083" s="122">
        <v>1</v>
      </c>
      <c r="C3083" s="122" t="s">
        <v>2196</v>
      </c>
      <c r="D3083" s="122" t="s">
        <v>2125</v>
      </c>
      <c r="E3083" s="122">
        <v>56</v>
      </c>
      <c r="F3083" s="122">
        <v>0</v>
      </c>
      <c r="G3083" s="122">
        <v>0</v>
      </c>
      <c r="H3083" s="122">
        <v>0</v>
      </c>
      <c r="I3083" s="122">
        <v>0</v>
      </c>
      <c r="J3083" s="122">
        <v>0</v>
      </c>
      <c r="K3083" s="122">
        <v>0</v>
      </c>
      <c r="L3083" s="122">
        <v>0</v>
      </c>
      <c r="M3083" s="122">
        <v>0</v>
      </c>
      <c r="N3083" s="122">
        <v>0</v>
      </c>
      <c r="O3083" s="122">
        <v>0</v>
      </c>
      <c r="P3083" s="122">
        <v>0</v>
      </c>
      <c r="Q3083" s="122">
        <v>0</v>
      </c>
      <c r="R3083" s="122">
        <v>0</v>
      </c>
      <c r="S3083" s="122">
        <v>0</v>
      </c>
      <c r="T3083" s="122">
        <v>0</v>
      </c>
      <c r="U3083" s="122">
        <v>0</v>
      </c>
      <c r="V3083" s="122">
        <v>0</v>
      </c>
      <c r="W3083" s="122">
        <v>0</v>
      </c>
      <c r="X3083" s="122">
        <v>0</v>
      </c>
      <c r="Y3083" s="122">
        <v>0</v>
      </c>
      <c r="Z3083" s="122">
        <v>0</v>
      </c>
      <c r="AA3083" s="122">
        <v>0</v>
      </c>
      <c r="AB3083" s="122">
        <v>0</v>
      </c>
      <c r="AC3083" s="122">
        <v>0</v>
      </c>
      <c r="AD3083" s="122">
        <v>0</v>
      </c>
      <c r="AE3083" s="122">
        <v>0</v>
      </c>
      <c r="AF3083" s="122">
        <v>0</v>
      </c>
      <c r="AG3083" s="122">
        <v>0</v>
      </c>
      <c r="AH3083" s="122">
        <v>0</v>
      </c>
      <c r="AI3083" s="122">
        <v>0</v>
      </c>
      <c r="AJ3083" s="122">
        <v>0</v>
      </c>
      <c r="AK3083" s="122">
        <v>0</v>
      </c>
      <c r="AL3083" s="122">
        <v>0</v>
      </c>
    </row>
    <row r="3084" spans="1:38" hidden="1" x14ac:dyDescent="0.25">
      <c r="A3084" s="122" t="s">
        <v>2005</v>
      </c>
      <c r="B3084" s="122">
        <v>1</v>
      </c>
      <c r="C3084" s="122" t="s">
        <v>2196</v>
      </c>
      <c r="D3084" s="122" t="s">
        <v>2126</v>
      </c>
      <c r="E3084" s="122">
        <v>56</v>
      </c>
      <c r="F3084" s="122">
        <v>0</v>
      </c>
      <c r="G3084" s="122">
        <v>0</v>
      </c>
      <c r="H3084" s="122">
        <v>0</v>
      </c>
      <c r="I3084" s="122">
        <v>0</v>
      </c>
      <c r="J3084" s="122">
        <v>0</v>
      </c>
      <c r="K3084" s="122">
        <v>0</v>
      </c>
      <c r="L3084" s="122">
        <v>0</v>
      </c>
      <c r="M3084" s="122">
        <v>0</v>
      </c>
      <c r="N3084" s="122">
        <v>0</v>
      </c>
      <c r="O3084" s="122">
        <v>0</v>
      </c>
      <c r="P3084" s="122">
        <v>2.9819999999999998E-8</v>
      </c>
      <c r="Q3084" s="122">
        <v>1.49996E-8</v>
      </c>
      <c r="R3084" s="122">
        <v>0</v>
      </c>
      <c r="S3084" s="122">
        <v>0</v>
      </c>
      <c r="T3084" s="122">
        <v>0</v>
      </c>
      <c r="U3084" s="122">
        <v>0</v>
      </c>
      <c r="V3084" s="122">
        <v>0</v>
      </c>
      <c r="W3084" s="122">
        <v>0</v>
      </c>
      <c r="X3084" s="122">
        <v>0</v>
      </c>
      <c r="Y3084" s="122">
        <v>0</v>
      </c>
      <c r="Z3084" s="122">
        <v>0</v>
      </c>
      <c r="AA3084" s="122">
        <v>0</v>
      </c>
      <c r="AB3084" s="122">
        <v>0</v>
      </c>
      <c r="AC3084" s="122">
        <v>0</v>
      </c>
      <c r="AD3084" s="122">
        <v>0</v>
      </c>
      <c r="AE3084" s="122">
        <v>0</v>
      </c>
      <c r="AF3084" s="122">
        <v>0</v>
      </c>
      <c r="AG3084" s="122">
        <v>0</v>
      </c>
      <c r="AH3084" s="122">
        <v>0</v>
      </c>
      <c r="AI3084" s="122">
        <v>0</v>
      </c>
      <c r="AJ3084" s="122">
        <v>0</v>
      </c>
      <c r="AK3084" s="122">
        <v>0</v>
      </c>
      <c r="AL3084" s="122">
        <v>0</v>
      </c>
    </row>
    <row r="3085" spans="1:38" hidden="1" x14ac:dyDescent="0.25">
      <c r="A3085" s="122" t="s">
        <v>2197</v>
      </c>
      <c r="B3085" s="122">
        <v>1</v>
      </c>
      <c r="C3085" s="122" t="s">
        <v>2198</v>
      </c>
      <c r="D3085" s="122" t="s">
        <v>2078</v>
      </c>
      <c r="E3085" s="122">
        <v>57</v>
      </c>
      <c r="F3085" s="122">
        <v>2.1813285116E-3</v>
      </c>
      <c r="G3085" s="122">
        <v>2.0004334923999999E-3</v>
      </c>
      <c r="H3085" s="122">
        <v>1.9824485436E-3</v>
      </c>
      <c r="I3085" s="122">
        <v>1.4005475847999999E-3</v>
      </c>
      <c r="J3085" s="122">
        <v>1.0912466404000001E-3</v>
      </c>
      <c r="K3085" s="122">
        <v>1.4226778496E-3</v>
      </c>
      <c r="L3085" s="122">
        <v>1.0090117827999999E-3</v>
      </c>
      <c r="M3085" s="122">
        <v>1.2930648388E-3</v>
      </c>
      <c r="N3085" s="122">
        <v>1.5670803763999999E-3</v>
      </c>
      <c r="O3085" s="122">
        <v>1.0259017047999999E-3</v>
      </c>
      <c r="P3085" s="122">
        <v>7.4163101319999999E-4</v>
      </c>
      <c r="Q3085" s="122">
        <v>5.2518444999999998E-4</v>
      </c>
      <c r="R3085" s="122">
        <v>7.3209155880000001E-4</v>
      </c>
      <c r="S3085" s="122">
        <v>1.0877527276E-3</v>
      </c>
      <c r="T3085" s="122">
        <v>1.5448419728E-3</v>
      </c>
      <c r="U3085" s="122">
        <v>1.5584327052E-3</v>
      </c>
      <c r="V3085" s="122">
        <v>1.5412384987999999E-3</v>
      </c>
      <c r="W3085" s="122">
        <v>1.5155146215999999E-3</v>
      </c>
      <c r="X3085" s="122">
        <v>1.5137955896E-3</v>
      </c>
      <c r="Y3085" s="122">
        <v>9.5228444360000001E-4</v>
      </c>
      <c r="Z3085" s="122">
        <v>1.1346178843999999E-3</v>
      </c>
      <c r="AA3085" s="122">
        <v>1.0472086492E-3</v>
      </c>
      <c r="AB3085" s="122">
        <v>1.3411509384E-3</v>
      </c>
      <c r="AC3085" s="122">
        <v>1.0502167452000001E-3</v>
      </c>
      <c r="AD3085" s="122">
        <v>1.1822330604000001E-3</v>
      </c>
      <c r="AE3085" s="122">
        <v>1.2652600744000001E-3</v>
      </c>
      <c r="AF3085" s="122">
        <v>1.1929119775999999E-3</v>
      </c>
      <c r="AG3085" s="122">
        <v>1.0715252968E-3</v>
      </c>
      <c r="AH3085" s="122">
        <v>1.4395879007999999E-3</v>
      </c>
      <c r="AI3085" s="122">
        <v>1.4846211324E-3</v>
      </c>
      <c r="AJ3085" s="122">
        <v>1.7506809068E-3</v>
      </c>
      <c r="AK3085" s="122">
        <v>1.6693733363999999E-3</v>
      </c>
      <c r="AL3085" s="122">
        <v>0</v>
      </c>
    </row>
    <row r="3086" spans="1:38" hidden="1" x14ac:dyDescent="0.25">
      <c r="A3086" s="122" t="s">
        <v>2197</v>
      </c>
      <c r="B3086" s="122">
        <v>1</v>
      </c>
      <c r="C3086" s="122" t="s">
        <v>2198</v>
      </c>
      <c r="D3086" s="122" t="s">
        <v>2079</v>
      </c>
      <c r="E3086" s="122">
        <v>57</v>
      </c>
      <c r="F3086" s="122">
        <v>4.0679795828000003E-3</v>
      </c>
      <c r="G3086" s="122">
        <v>4.7274244108E-3</v>
      </c>
      <c r="H3086" s="122">
        <v>4.1819525579999996E-3</v>
      </c>
      <c r="I3086" s="122">
        <v>3.7610470183999998E-3</v>
      </c>
      <c r="J3086" s="122">
        <v>2.8179792228000002E-3</v>
      </c>
      <c r="K3086" s="122">
        <v>2.6370363180000002E-3</v>
      </c>
      <c r="L3086" s="122">
        <v>2.6559980719999998E-3</v>
      </c>
      <c r="M3086" s="122">
        <v>2.6718339956000002E-3</v>
      </c>
      <c r="N3086" s="122">
        <v>1.2589778795999999E-3</v>
      </c>
      <c r="O3086" s="122">
        <v>1.6017959552000001E-3</v>
      </c>
      <c r="P3086" s="122">
        <v>2.6411486864000001E-3</v>
      </c>
      <c r="Q3086" s="122">
        <v>1.2444917408E-3</v>
      </c>
      <c r="R3086" s="122">
        <v>2.4601696167999999E-3</v>
      </c>
      <c r="S3086" s="122">
        <v>1.8351982236E-3</v>
      </c>
      <c r="T3086" s="122">
        <v>3.0762165587999999E-3</v>
      </c>
      <c r="U3086" s="122">
        <v>2.2083825708000002E-3</v>
      </c>
      <c r="V3086" s="122">
        <v>2.3613543800000002E-3</v>
      </c>
      <c r="W3086" s="122">
        <v>1.6119621056000001E-3</v>
      </c>
      <c r="X3086" s="122">
        <v>1.9397375312E-3</v>
      </c>
      <c r="Y3086" s="122">
        <v>1.6430173508E-3</v>
      </c>
      <c r="Z3086" s="122">
        <v>1.8173333331999999E-3</v>
      </c>
      <c r="AA3086" s="122">
        <v>1.4311702636E-3</v>
      </c>
      <c r="AB3086" s="122">
        <v>1.2360038964000001E-3</v>
      </c>
      <c r="AC3086" s="122">
        <v>9.0581378440000003E-4</v>
      </c>
      <c r="AD3086" s="122">
        <v>1.1677141476E-3</v>
      </c>
      <c r="AE3086" s="122">
        <v>9.5063923919999995E-4</v>
      </c>
      <c r="AF3086" s="122">
        <v>1.2513300632000001E-3</v>
      </c>
      <c r="AG3086" s="122">
        <v>1.2360193692000001E-3</v>
      </c>
      <c r="AH3086" s="122">
        <v>1.0312022084000001E-3</v>
      </c>
      <c r="AI3086" s="122">
        <v>1.0172616719999999E-3</v>
      </c>
      <c r="AJ3086" s="122">
        <v>7.0451117800000005E-4</v>
      </c>
      <c r="AK3086" s="122">
        <v>6.8831082599999998E-4</v>
      </c>
      <c r="AL3086" s="122">
        <v>0</v>
      </c>
    </row>
    <row r="3087" spans="1:38" hidden="1" x14ac:dyDescent="0.25">
      <c r="A3087" s="122" t="s">
        <v>2197</v>
      </c>
      <c r="B3087" s="122">
        <v>1</v>
      </c>
      <c r="C3087" s="122" t="s">
        <v>2198</v>
      </c>
      <c r="D3087" s="122" t="s">
        <v>2080</v>
      </c>
      <c r="E3087" s="122">
        <v>57</v>
      </c>
      <c r="F3087" s="122">
        <v>3.3850266800000003E-5</v>
      </c>
      <c r="G3087" s="122">
        <v>3.6639988000000002E-5</v>
      </c>
      <c r="H3087" s="122">
        <v>3.0254476000000001E-5</v>
      </c>
      <c r="I3087" s="122">
        <v>3.4634829599999998E-5</v>
      </c>
      <c r="J3087" s="122">
        <v>3.1940468000000003E-5</v>
      </c>
      <c r="K3087" s="122">
        <v>3.15147532E-5</v>
      </c>
      <c r="L3087" s="122">
        <v>3.00911128E-5</v>
      </c>
      <c r="M3087" s="122">
        <v>2.5347907200000001E-5</v>
      </c>
      <c r="N3087" s="122">
        <v>5.5246178399999999E-5</v>
      </c>
      <c r="O3087" s="122">
        <v>4.89840512E-5</v>
      </c>
      <c r="P3087" s="122">
        <v>1.0415636E-6</v>
      </c>
      <c r="Q3087" s="122">
        <v>2.0917204000000001E-6</v>
      </c>
      <c r="R3087" s="122">
        <v>7.3059727999999996E-6</v>
      </c>
      <c r="S3087" s="122">
        <v>9.2527803200000003E-5</v>
      </c>
      <c r="T3087" s="122">
        <v>6.3885185279999996E-4</v>
      </c>
      <c r="U3087" s="122">
        <v>2.7087968039999998E-4</v>
      </c>
      <c r="V3087" s="122">
        <v>6.0713884000000003E-6</v>
      </c>
      <c r="W3087" s="122">
        <v>5.9983195999999998E-6</v>
      </c>
      <c r="X3087" s="122">
        <v>6.8991820239999995E-4</v>
      </c>
      <c r="Y3087" s="122">
        <v>6.3325196480000002E-4</v>
      </c>
      <c r="Z3087" s="122">
        <v>7.0646547160000002E-4</v>
      </c>
      <c r="AA3087" s="122">
        <v>6.5760597279999997E-4</v>
      </c>
      <c r="AB3087" s="122">
        <v>4.7154520000000004E-6</v>
      </c>
      <c r="AC3087" s="122">
        <v>1.044302E-6</v>
      </c>
      <c r="AD3087" s="122">
        <v>2.6067607999999999E-6</v>
      </c>
      <c r="AE3087" s="122">
        <v>1.9343128000000001E-6</v>
      </c>
      <c r="AF3087" s="122">
        <v>3.4543320000000002E-6</v>
      </c>
      <c r="AG3087" s="122">
        <v>2.2721692000000001E-6</v>
      </c>
      <c r="AH3087" s="122">
        <v>3.4121136000000001E-6</v>
      </c>
      <c r="AI3087" s="122">
        <v>2.3722607999999998E-6</v>
      </c>
      <c r="AJ3087" s="122">
        <v>8.3360452000000008E-6</v>
      </c>
      <c r="AK3087" s="122">
        <v>7.9488891999999992E-6</v>
      </c>
      <c r="AL3087" s="122">
        <v>0</v>
      </c>
    </row>
    <row r="3088" spans="1:38" hidden="1" x14ac:dyDescent="0.25">
      <c r="A3088" s="122" t="s">
        <v>2197</v>
      </c>
      <c r="B3088" s="122">
        <v>1</v>
      </c>
      <c r="C3088" s="122" t="s">
        <v>2198</v>
      </c>
      <c r="D3088" s="122" t="s">
        <v>2081</v>
      </c>
      <c r="E3088" s="122">
        <v>57</v>
      </c>
      <c r="F3088" s="122">
        <v>0</v>
      </c>
      <c r="G3088" s="122">
        <v>0</v>
      </c>
      <c r="H3088" s="122">
        <v>2.6400080000000002E-7</v>
      </c>
      <c r="I3088" s="122">
        <v>2.3264360000000001E-7</v>
      </c>
      <c r="J3088" s="122">
        <v>1.2116999999999999E-7</v>
      </c>
      <c r="K3088" s="122">
        <v>1.8037879999999999E-7</v>
      </c>
      <c r="L3088" s="122">
        <v>1.169616E-7</v>
      </c>
      <c r="M3088" s="122">
        <v>2.4163999999999999E-7</v>
      </c>
      <c r="N3088" s="122">
        <v>0</v>
      </c>
      <c r="O3088" s="122">
        <v>2.0079920000000001E-7</v>
      </c>
      <c r="P3088" s="122">
        <v>1.792868E-7</v>
      </c>
      <c r="Q3088" s="122">
        <v>0</v>
      </c>
      <c r="R3088" s="122">
        <v>0</v>
      </c>
      <c r="S3088" s="122">
        <v>0</v>
      </c>
      <c r="T3088" s="122">
        <v>0</v>
      </c>
      <c r="U3088" s="122">
        <v>0</v>
      </c>
      <c r="V3088" s="122">
        <v>2.7547239999999999E-7</v>
      </c>
      <c r="W3088" s="122">
        <v>1.04692E-8</v>
      </c>
      <c r="X3088" s="122">
        <v>0</v>
      </c>
      <c r="Y3088" s="122">
        <v>0</v>
      </c>
      <c r="Z3088" s="122">
        <v>0</v>
      </c>
      <c r="AA3088" s="122">
        <v>1.6452800000000001E-8</v>
      </c>
      <c r="AB3088" s="122">
        <v>1.00968E-8</v>
      </c>
      <c r="AC3088" s="122">
        <v>3.6966440000000002E-7</v>
      </c>
      <c r="AD3088" s="122">
        <v>4.497948E-7</v>
      </c>
      <c r="AE3088" s="122">
        <v>6.2889119999999997E-7</v>
      </c>
      <c r="AF3088" s="122">
        <v>6.8379359999999999E-7</v>
      </c>
      <c r="AG3088" s="122">
        <v>4.217808E-7</v>
      </c>
      <c r="AH3088" s="122">
        <v>1.29752E-8</v>
      </c>
      <c r="AI3088" s="122">
        <v>1.8578000000000001E-7</v>
      </c>
      <c r="AJ3088" s="122">
        <v>1.5499176000000001E-6</v>
      </c>
      <c r="AK3088" s="122">
        <v>1.4779352000000001E-6</v>
      </c>
      <c r="AL3088" s="122">
        <v>0</v>
      </c>
    </row>
    <row r="3089" spans="1:38" x14ac:dyDescent="0.25">
      <c r="A3089" s="122" t="s">
        <v>2197</v>
      </c>
      <c r="B3089" s="122">
        <v>1</v>
      </c>
      <c r="C3089" s="122" t="s">
        <v>2198</v>
      </c>
      <c r="D3089" s="122" t="s">
        <v>2082</v>
      </c>
      <c r="E3089" s="122">
        <v>57</v>
      </c>
      <c r="F3089" s="122">
        <v>5.3807196550799997E-2</v>
      </c>
      <c r="G3089" s="122">
        <v>4.6454522693600002E-2</v>
      </c>
      <c r="H3089" s="122">
        <v>2.8073406936400001E-2</v>
      </c>
      <c r="I3089" s="122">
        <v>2.65262877068E-2</v>
      </c>
      <c r="J3089" s="122">
        <v>3.09750031948E-2</v>
      </c>
      <c r="K3089" s="122">
        <v>3.4602342930400001E-2</v>
      </c>
      <c r="L3089" s="122">
        <v>3.3404638926399999E-2</v>
      </c>
      <c r="M3089" s="122">
        <v>2.43760882372E-2</v>
      </c>
      <c r="N3089" s="122">
        <v>2.1664585429199999E-2</v>
      </c>
      <c r="O3089" s="122">
        <v>2.35295517996E-2</v>
      </c>
      <c r="P3089" s="122">
        <v>2.3153539726799999E-2</v>
      </c>
      <c r="Q3089" s="122">
        <v>2.41691833964E-2</v>
      </c>
      <c r="R3089" s="122">
        <v>2.7306927230799999E-2</v>
      </c>
      <c r="S3089" s="122">
        <v>2.6234808927599999E-2</v>
      </c>
      <c r="T3089" s="122">
        <v>2.8220790964799999E-2</v>
      </c>
      <c r="U3089" s="122">
        <v>3.2911563781599998E-2</v>
      </c>
      <c r="V3089" s="122">
        <v>3.43605370668E-2</v>
      </c>
      <c r="W3089" s="122">
        <v>3.3230070823600001E-2</v>
      </c>
      <c r="X3089" s="122">
        <v>3.8679491897199998E-2</v>
      </c>
      <c r="Y3089" s="122">
        <v>4.0630499778399998E-2</v>
      </c>
      <c r="Z3089" s="122">
        <v>3.7696259745200002E-2</v>
      </c>
      <c r="AA3089" s="122">
        <v>2.7322022854000001E-2</v>
      </c>
      <c r="AB3089" s="122">
        <v>2.5361980691599999E-2</v>
      </c>
      <c r="AC3089" s="122">
        <v>1.8221492111199999E-2</v>
      </c>
      <c r="AD3089" s="122">
        <v>1.5904749655200001E-2</v>
      </c>
      <c r="AE3089" s="122">
        <v>2.3680708763600001E-2</v>
      </c>
      <c r="AF3089" s="122">
        <v>2.3989171855600001E-2</v>
      </c>
      <c r="AG3089" s="122">
        <v>2.4845821979999998E-2</v>
      </c>
      <c r="AH3089" s="122">
        <v>2.6326422676400001E-2</v>
      </c>
      <c r="AI3089" s="122">
        <v>2.6050894211999999E-2</v>
      </c>
      <c r="AJ3089" s="122">
        <v>2.1378595489999999E-2</v>
      </c>
      <c r="AK3089" s="122">
        <v>2.11969201444E-2</v>
      </c>
      <c r="AL3089" s="122">
        <v>0</v>
      </c>
    </row>
    <row r="3090" spans="1:38" hidden="1" x14ac:dyDescent="0.25">
      <c r="A3090" s="122" t="s">
        <v>2197</v>
      </c>
      <c r="B3090" s="122">
        <v>1</v>
      </c>
      <c r="C3090" s="122" t="s">
        <v>2198</v>
      </c>
      <c r="D3090" s="122" t="s">
        <v>474</v>
      </c>
      <c r="E3090" s="122">
        <v>57</v>
      </c>
      <c r="F3090" s="122">
        <v>0</v>
      </c>
      <c r="G3090" s="122">
        <v>0</v>
      </c>
      <c r="H3090" s="122">
        <v>0</v>
      </c>
      <c r="I3090" s="122">
        <v>0</v>
      </c>
      <c r="J3090" s="122">
        <v>1.0035199999999999E-6</v>
      </c>
      <c r="K3090" s="122">
        <v>0</v>
      </c>
      <c r="L3090" s="122">
        <v>0</v>
      </c>
      <c r="M3090" s="122">
        <v>0</v>
      </c>
      <c r="N3090" s="122">
        <v>0</v>
      </c>
      <c r="O3090" s="122">
        <v>0</v>
      </c>
      <c r="P3090" s="122">
        <v>0</v>
      </c>
      <c r="Q3090" s="122">
        <v>0</v>
      </c>
      <c r="R3090" s="122">
        <v>8.1723600000000003E-8</v>
      </c>
      <c r="S3090" s="122">
        <v>4.2567756000000001E-6</v>
      </c>
      <c r="T3090" s="122">
        <v>0</v>
      </c>
      <c r="U3090" s="122">
        <v>0</v>
      </c>
      <c r="V3090" s="122">
        <v>1.1018E-8</v>
      </c>
      <c r="W3090" s="122">
        <v>1.04692E-8</v>
      </c>
      <c r="X3090" s="122">
        <v>1.25552E-8</v>
      </c>
      <c r="Y3090" s="122">
        <v>1.0578400000000001E-8</v>
      </c>
      <c r="Z3090" s="122">
        <v>1.07324E-8</v>
      </c>
      <c r="AA3090" s="122">
        <v>1.6452800000000001E-8</v>
      </c>
      <c r="AB3090" s="122">
        <v>2.01936E-8</v>
      </c>
      <c r="AC3090" s="122">
        <v>1.84828E-8</v>
      </c>
      <c r="AD3090" s="122">
        <v>2.0445600000000001E-8</v>
      </c>
      <c r="AE3090" s="122">
        <v>1.9056799999999999E-8</v>
      </c>
      <c r="AF3090" s="122">
        <v>3.8905439999999998E-7</v>
      </c>
      <c r="AG3090" s="122">
        <v>4.0818399999999997E-8</v>
      </c>
      <c r="AH3090" s="122">
        <v>2.59476E-8</v>
      </c>
      <c r="AI3090" s="122">
        <v>4.2870800000000003E-8</v>
      </c>
      <c r="AJ3090" s="122">
        <v>2.79272E-8</v>
      </c>
      <c r="AK3090" s="122">
        <v>2.6630800000000001E-8</v>
      </c>
      <c r="AL3090" s="122">
        <v>0</v>
      </c>
    </row>
    <row r="3091" spans="1:38" hidden="1" x14ac:dyDescent="0.25">
      <c r="A3091" s="122" t="s">
        <v>2197</v>
      </c>
      <c r="B3091" s="122">
        <v>1</v>
      </c>
      <c r="C3091" s="122" t="s">
        <v>2198</v>
      </c>
      <c r="D3091" s="122" t="s">
        <v>2083</v>
      </c>
      <c r="E3091" s="122">
        <v>57</v>
      </c>
      <c r="F3091" s="122">
        <v>5.3041407999999999E-5</v>
      </c>
      <c r="G3091" s="122">
        <v>3.2912157599999998E-5</v>
      </c>
      <c r="H3091" s="122">
        <v>7.7209011599999999E-5</v>
      </c>
      <c r="I3091" s="122">
        <v>4.9305922399999998E-5</v>
      </c>
      <c r="J3091" s="122">
        <v>3.3830722800000001E-5</v>
      </c>
      <c r="K3091" s="122">
        <v>3.9876597599999998E-5</v>
      </c>
      <c r="L3091" s="122">
        <v>2.9729666400000001E-5</v>
      </c>
      <c r="M3091" s="122">
        <v>4.5082057999999998E-5</v>
      </c>
      <c r="N3091" s="122">
        <v>4.7884712399999998E-5</v>
      </c>
      <c r="O3091" s="122">
        <v>4.8995086000000003E-5</v>
      </c>
      <c r="P3091" s="122">
        <v>2.9561086799999998E-5</v>
      </c>
      <c r="Q3091" s="122">
        <v>2.02938596E-5</v>
      </c>
      <c r="R3091" s="122">
        <v>1.9670554400000002E-5</v>
      </c>
      <c r="S3091" s="122">
        <v>5.7564737999999999E-5</v>
      </c>
      <c r="T3091" s="122">
        <v>1.0278927120000001E-4</v>
      </c>
      <c r="U3091" s="122">
        <v>7.93058364E-5</v>
      </c>
      <c r="V3091" s="122">
        <v>7.2151452800000004E-5</v>
      </c>
      <c r="W3091" s="122">
        <v>6.7363315600000003E-5</v>
      </c>
      <c r="X3091" s="122">
        <v>6.0653944399999999E-5</v>
      </c>
      <c r="Y3091" s="122">
        <v>4.7241840800000001E-5</v>
      </c>
      <c r="Z3091" s="122">
        <v>5.6852440400000001E-5</v>
      </c>
      <c r="AA3091" s="122">
        <v>5.6650171199999999E-5</v>
      </c>
      <c r="AB3091" s="122">
        <v>4.6278195600000003E-5</v>
      </c>
      <c r="AC3091" s="122">
        <v>3.3482358000000002E-5</v>
      </c>
      <c r="AD3091" s="122">
        <v>3.6627564400000003E-5</v>
      </c>
      <c r="AE3091" s="122">
        <v>3.7085456800000002E-5</v>
      </c>
      <c r="AF3091" s="122">
        <v>4.58141208E-5</v>
      </c>
      <c r="AG3091" s="122">
        <v>7.5158476400000003E-5</v>
      </c>
      <c r="AH3091" s="122">
        <v>6.2157566799999996E-5</v>
      </c>
      <c r="AI3091" s="122">
        <v>7.7627247599999999E-5</v>
      </c>
      <c r="AJ3091" s="122">
        <v>7.5764444000000003E-5</v>
      </c>
      <c r="AK3091" s="122">
        <v>7.2245686800000006E-5</v>
      </c>
      <c r="AL3091" s="122">
        <v>0</v>
      </c>
    </row>
    <row r="3092" spans="1:38" hidden="1" x14ac:dyDescent="0.25">
      <c r="A3092" s="122" t="s">
        <v>2197</v>
      </c>
      <c r="B3092" s="122">
        <v>1</v>
      </c>
      <c r="C3092" s="122" t="s">
        <v>2198</v>
      </c>
      <c r="D3092" s="122" t="s">
        <v>2084</v>
      </c>
      <c r="E3092" s="122">
        <v>57</v>
      </c>
      <c r="F3092" s="122">
        <v>2.0400519999999999E-7</v>
      </c>
      <c r="G3092" s="122">
        <v>6.9790000000000005E-8</v>
      </c>
      <c r="H3092" s="122">
        <v>7.9200799999999998E-8</v>
      </c>
      <c r="I3092" s="122">
        <v>2.90808E-8</v>
      </c>
      <c r="J3092" s="122">
        <v>6.78552E-7</v>
      </c>
      <c r="K3092" s="122">
        <v>1.546104E-7</v>
      </c>
      <c r="L3092" s="122">
        <v>2.1266E-8</v>
      </c>
      <c r="M3092" s="122">
        <v>0</v>
      </c>
      <c r="N3092" s="122">
        <v>4.5508400000000001E-8</v>
      </c>
      <c r="O3092" s="122">
        <v>3.3465600000000002E-8</v>
      </c>
      <c r="P3092" s="122">
        <v>2.56116E-8</v>
      </c>
      <c r="Q3092" s="122">
        <v>7.0193199999999996E-8</v>
      </c>
      <c r="R3092" s="122">
        <v>2.1738136E-6</v>
      </c>
      <c r="S3092" s="122">
        <v>3.969E-8</v>
      </c>
      <c r="T3092" s="122">
        <v>4.3066519999999998E-7</v>
      </c>
      <c r="U3092" s="122">
        <v>6.1017600000000002E-8</v>
      </c>
      <c r="V3092" s="122">
        <v>7.7131599999999997E-8</v>
      </c>
      <c r="W3092" s="122">
        <v>1.046836E-7</v>
      </c>
      <c r="X3092" s="122">
        <v>7.5331199999999999E-8</v>
      </c>
      <c r="Y3092" s="122">
        <v>5.2889200000000002E-8</v>
      </c>
      <c r="Z3092" s="122">
        <v>1.2878320000000001E-7</v>
      </c>
      <c r="AA3092" s="122">
        <v>1.23396E-7</v>
      </c>
      <c r="AB3092" s="122">
        <v>1.514604E-7</v>
      </c>
      <c r="AC3092" s="122">
        <v>0</v>
      </c>
      <c r="AD3092" s="122">
        <v>0</v>
      </c>
      <c r="AE3092" s="122">
        <v>3.2397400000000001E-7</v>
      </c>
      <c r="AF3092" s="122">
        <v>5.1873920000000001E-7</v>
      </c>
      <c r="AG3092" s="122">
        <v>4.3538599999999998E-7</v>
      </c>
      <c r="AH3092" s="122">
        <v>9.0818E-8</v>
      </c>
      <c r="AI3092" s="122">
        <v>1.6148523999999999E-6</v>
      </c>
      <c r="AJ3092" s="122">
        <v>5.724908E-7</v>
      </c>
      <c r="AK3092" s="122">
        <v>5.4590479999999998E-7</v>
      </c>
      <c r="AL3092" s="122">
        <v>0</v>
      </c>
    </row>
    <row r="3093" spans="1:38" hidden="1" x14ac:dyDescent="0.25">
      <c r="A3093" s="122" t="s">
        <v>2197</v>
      </c>
      <c r="B3093" s="122">
        <v>1</v>
      </c>
      <c r="C3093" s="122" t="s">
        <v>2198</v>
      </c>
      <c r="D3093" s="122" t="s">
        <v>2085</v>
      </c>
      <c r="E3093" s="122">
        <v>57</v>
      </c>
      <c r="F3093" s="122">
        <v>8.7544191560000003E-4</v>
      </c>
      <c r="G3093" s="122">
        <v>1.3969907812E-3</v>
      </c>
      <c r="H3093" s="122">
        <v>8.6918580840000001E-4</v>
      </c>
      <c r="I3093" s="122">
        <v>1.0617398904E-3</v>
      </c>
      <c r="J3093" s="122">
        <v>9.9500985920000003E-4</v>
      </c>
      <c r="K3093" s="122">
        <v>7.7363847679999998E-4</v>
      </c>
      <c r="L3093" s="122">
        <v>1.7348453584E-3</v>
      </c>
      <c r="M3093" s="122">
        <v>1.7979982160000001E-3</v>
      </c>
      <c r="N3093" s="122">
        <v>1.6494902564E-3</v>
      </c>
      <c r="O3093" s="122">
        <v>1.742302282E-3</v>
      </c>
      <c r="P3093" s="122">
        <v>1.3571134192000001E-3</v>
      </c>
      <c r="Q3093" s="122">
        <v>1.2571489504000001E-3</v>
      </c>
      <c r="R3093" s="122">
        <v>1.0307422832E-3</v>
      </c>
      <c r="S3093" s="122">
        <v>1.0979156804000001E-3</v>
      </c>
      <c r="T3093" s="122">
        <v>9.923988480000001E-4</v>
      </c>
      <c r="U3093" s="122">
        <v>1.0152694719999999E-3</v>
      </c>
      <c r="V3093" s="122">
        <v>1.0150288371999999E-3</v>
      </c>
      <c r="W3093" s="122">
        <v>1.0157136303999999E-3</v>
      </c>
      <c r="X3093" s="122">
        <v>1.1815771911999999E-3</v>
      </c>
      <c r="Y3093" s="122">
        <v>1.035396768E-3</v>
      </c>
      <c r="Z3093" s="122">
        <v>2.9301588680000001E-4</v>
      </c>
      <c r="AA3093" s="122">
        <v>1.85827796E-5</v>
      </c>
      <c r="AB3093" s="122">
        <v>2.174126612E-4</v>
      </c>
      <c r="AC3093" s="122">
        <v>7.2354545200000006E-5</v>
      </c>
      <c r="AD3093" s="122">
        <v>1.3388803960000001E-4</v>
      </c>
      <c r="AE3093" s="122">
        <v>8.8587290399999997E-5</v>
      </c>
      <c r="AF3093" s="122">
        <v>1.7026511880000001E-4</v>
      </c>
      <c r="AG3093" s="122">
        <v>3.1785919199999999E-5</v>
      </c>
      <c r="AH3093" s="122">
        <v>2.9443075200000001E-5</v>
      </c>
      <c r="AI3093" s="122">
        <v>9.3657121599999995E-5</v>
      </c>
      <c r="AJ3093" s="122">
        <v>1.3832437920000001E-4</v>
      </c>
      <c r="AK3093" s="122">
        <v>1.366866172E-4</v>
      </c>
      <c r="AL3093" s="122">
        <v>0</v>
      </c>
    </row>
    <row r="3094" spans="1:38" hidden="1" x14ac:dyDescent="0.25">
      <c r="A3094" s="122" t="s">
        <v>2197</v>
      </c>
      <c r="B3094" s="122">
        <v>1</v>
      </c>
      <c r="C3094" s="122" t="s">
        <v>2198</v>
      </c>
      <c r="D3094" s="122" t="s">
        <v>2086</v>
      </c>
      <c r="E3094" s="122">
        <v>57</v>
      </c>
      <c r="F3094" s="122">
        <v>1.05599482492E-2</v>
      </c>
      <c r="G3094" s="122">
        <v>1.00389925356E-2</v>
      </c>
      <c r="H3094" s="122">
        <v>1.02928977844E-2</v>
      </c>
      <c r="I3094" s="122">
        <v>1.1377822957200001E-2</v>
      </c>
      <c r="J3094" s="122">
        <v>9.5340982996000006E-3</v>
      </c>
      <c r="K3094" s="122">
        <v>8.4171882676000002E-3</v>
      </c>
      <c r="L3094" s="122">
        <v>8.5825032804000001E-3</v>
      </c>
      <c r="M3094" s="122">
        <v>1.08941085064E-2</v>
      </c>
      <c r="N3094" s="122">
        <v>1.13958341E-2</v>
      </c>
      <c r="O3094" s="122">
        <v>9.0078493400000004E-3</v>
      </c>
      <c r="P3094" s="122">
        <v>7.6956269208000002E-3</v>
      </c>
      <c r="Q3094" s="122">
        <v>9.1811397132000004E-3</v>
      </c>
      <c r="R3094" s="122">
        <v>1.0340812372800001E-2</v>
      </c>
      <c r="S3094" s="122">
        <v>6.3732194568E-3</v>
      </c>
      <c r="T3094" s="122">
        <v>1.4340202654399999E-2</v>
      </c>
      <c r="U3094" s="122">
        <v>1.3885475206400001E-2</v>
      </c>
      <c r="V3094" s="122">
        <v>1.36973438084E-2</v>
      </c>
      <c r="W3094" s="122">
        <v>1.2237374828000001E-2</v>
      </c>
      <c r="X3094" s="122">
        <v>5.9107599291999997E-3</v>
      </c>
      <c r="Y3094" s="122">
        <v>4.0985620592E-3</v>
      </c>
      <c r="Z3094" s="122">
        <v>1.4377693341199999E-2</v>
      </c>
      <c r="AA3094" s="122">
        <v>1.31646496716E-2</v>
      </c>
      <c r="AB3094" s="122">
        <v>1.08338469036E-2</v>
      </c>
      <c r="AC3094" s="122">
        <v>9.1390512948000008E-3</v>
      </c>
      <c r="AD3094" s="122">
        <v>1.10586445312E-2</v>
      </c>
      <c r="AE3094" s="122">
        <v>1.12741216364E-2</v>
      </c>
      <c r="AF3094" s="122">
        <v>1.03151977404E-2</v>
      </c>
      <c r="AG3094" s="122">
        <v>1.08372801152E-2</v>
      </c>
      <c r="AH3094" s="122">
        <v>1.6017275806E-2</v>
      </c>
      <c r="AI3094" s="122">
        <v>1.0732178156E-2</v>
      </c>
      <c r="AJ3094" s="122">
        <v>3.5590781155999999E-3</v>
      </c>
      <c r="AK3094" s="122">
        <v>3.4355423703999999E-3</v>
      </c>
      <c r="AL3094" s="122">
        <v>0</v>
      </c>
    </row>
    <row r="3095" spans="1:38" hidden="1" x14ac:dyDescent="0.25">
      <c r="A3095" s="122" t="s">
        <v>2197</v>
      </c>
      <c r="B3095" s="122">
        <v>1</v>
      </c>
      <c r="C3095" s="122" t="s">
        <v>2198</v>
      </c>
      <c r="D3095" s="122" t="s">
        <v>2087</v>
      </c>
      <c r="E3095" s="122">
        <v>57</v>
      </c>
      <c r="F3095" s="122">
        <v>1.4418198844000001E-3</v>
      </c>
      <c r="G3095" s="122">
        <v>1.4864747352000001E-3</v>
      </c>
      <c r="H3095" s="122">
        <v>3.1942779428000001E-3</v>
      </c>
      <c r="I3095" s="122">
        <v>2.4728797156000001E-3</v>
      </c>
      <c r="J3095" s="122">
        <v>1.5347429692E-3</v>
      </c>
      <c r="K3095" s="122">
        <v>1.2441963744000001E-3</v>
      </c>
      <c r="L3095" s="122">
        <v>1.1530844331999999E-3</v>
      </c>
      <c r="M3095" s="122">
        <v>1.3382107368E-3</v>
      </c>
      <c r="N3095" s="122">
        <v>1.2281710728000001E-3</v>
      </c>
      <c r="O3095" s="122">
        <v>9.3660550480000005E-4</v>
      </c>
      <c r="P3095" s="122">
        <v>7.4475024960000003E-4</v>
      </c>
      <c r="Q3095" s="122">
        <v>7.9267543039999999E-4</v>
      </c>
      <c r="R3095" s="122">
        <v>1.7587761687999999E-3</v>
      </c>
      <c r="S3095" s="122">
        <v>2.3437105607999999E-3</v>
      </c>
      <c r="T3095" s="122">
        <v>4.0806891216000002E-3</v>
      </c>
      <c r="U3095" s="122">
        <v>4.3199210824E-3</v>
      </c>
      <c r="V3095" s="122">
        <v>7.2028697328000001E-3</v>
      </c>
      <c r="W3095" s="122">
        <v>4.7316970512E-3</v>
      </c>
      <c r="X3095" s="122">
        <v>6.7619515180000001E-3</v>
      </c>
      <c r="Y3095" s="122">
        <v>6.9319560660000001E-3</v>
      </c>
      <c r="Z3095" s="122">
        <v>7.9810945256000004E-3</v>
      </c>
      <c r="AA3095" s="122">
        <v>9.5780143396000002E-3</v>
      </c>
      <c r="AB3095" s="122">
        <v>5.7545866756000003E-3</v>
      </c>
      <c r="AC3095" s="122">
        <v>3.7925847372000001E-3</v>
      </c>
      <c r="AD3095" s="122">
        <v>2.2022544263999998E-3</v>
      </c>
      <c r="AE3095" s="122">
        <v>2.0049771868000002E-3</v>
      </c>
      <c r="AF3095" s="122">
        <v>1.3915989108000001E-3</v>
      </c>
      <c r="AG3095" s="122">
        <v>1.2046091652000001E-3</v>
      </c>
      <c r="AH3095" s="122">
        <v>1.7991215480000001E-3</v>
      </c>
      <c r="AI3095" s="122">
        <v>8.9635238559999995E-4</v>
      </c>
      <c r="AJ3095" s="122">
        <v>6.1122096840000005E-4</v>
      </c>
      <c r="AK3095" s="122">
        <v>5.8984655800000004E-4</v>
      </c>
      <c r="AL3095" s="122">
        <v>0</v>
      </c>
    </row>
    <row r="3096" spans="1:38" hidden="1" x14ac:dyDescent="0.25">
      <c r="A3096" s="122" t="s">
        <v>2197</v>
      </c>
      <c r="B3096" s="122">
        <v>1</v>
      </c>
      <c r="C3096" s="122" t="s">
        <v>2198</v>
      </c>
      <c r="D3096" s="122" t="s">
        <v>2088</v>
      </c>
      <c r="E3096" s="122">
        <v>57</v>
      </c>
      <c r="F3096" s="122">
        <v>3.8277130807999999E-3</v>
      </c>
      <c r="G3096" s="122">
        <v>3.8510759000000001E-3</v>
      </c>
      <c r="H3096" s="122">
        <v>3.9907640976000001E-3</v>
      </c>
      <c r="I3096" s="122">
        <v>2.9143321648E-3</v>
      </c>
      <c r="J3096" s="122">
        <v>2.8387004296000001E-3</v>
      </c>
      <c r="K3096" s="122">
        <v>2.8022843072000002E-3</v>
      </c>
      <c r="L3096" s="122">
        <v>6.9019727279999996E-4</v>
      </c>
      <c r="M3096" s="122">
        <v>6.5446566080000002E-4</v>
      </c>
      <c r="N3096" s="122">
        <v>7.3986074680000005E-4</v>
      </c>
      <c r="O3096" s="122">
        <v>1.7853442935999999E-3</v>
      </c>
      <c r="P3096" s="122">
        <v>1.5925876848E-3</v>
      </c>
      <c r="Q3096" s="122">
        <v>2.7113384424000001E-3</v>
      </c>
      <c r="R3096" s="122">
        <v>1.8888989028000001E-3</v>
      </c>
      <c r="S3096" s="122">
        <v>2.3716523908000001E-3</v>
      </c>
      <c r="T3096" s="122">
        <v>2.8076090840000001E-3</v>
      </c>
      <c r="U3096" s="122">
        <v>2.4970368780000002E-3</v>
      </c>
      <c r="V3096" s="122">
        <v>2.9653568112000001E-3</v>
      </c>
      <c r="W3096" s="122">
        <v>4.9489381732000003E-3</v>
      </c>
      <c r="X3096" s="122">
        <v>1.5728351911999999E-3</v>
      </c>
      <c r="Y3096" s="122">
        <v>1.8878881336000001E-3</v>
      </c>
      <c r="Z3096" s="122">
        <v>1.6019653384E-3</v>
      </c>
      <c r="AA3096" s="122">
        <v>1.6238829739999999E-3</v>
      </c>
      <c r="AB3096" s="122">
        <v>1.6418527635999999E-3</v>
      </c>
      <c r="AC3096" s="122">
        <v>1.3423076799999999E-3</v>
      </c>
      <c r="AD3096" s="122">
        <v>1.119870808E-3</v>
      </c>
      <c r="AE3096" s="122">
        <v>1.1286260664000001E-3</v>
      </c>
      <c r="AF3096" s="122">
        <v>1.1197010328E-3</v>
      </c>
      <c r="AG3096" s="122">
        <v>1.2698049391999999E-3</v>
      </c>
      <c r="AH3096" s="122">
        <v>1.2645450775999999E-3</v>
      </c>
      <c r="AI3096" s="122">
        <v>1.3407044196E-3</v>
      </c>
      <c r="AJ3096" s="122">
        <v>9.9675876160000001E-4</v>
      </c>
      <c r="AK3096" s="122">
        <v>9.8133627760000003E-4</v>
      </c>
      <c r="AL3096" s="122">
        <v>0</v>
      </c>
    </row>
    <row r="3097" spans="1:38" hidden="1" x14ac:dyDescent="0.25">
      <c r="A3097" s="122" t="s">
        <v>2197</v>
      </c>
      <c r="B3097" s="122">
        <v>1</v>
      </c>
      <c r="C3097" s="122" t="s">
        <v>2198</v>
      </c>
      <c r="D3097" s="122" t="s">
        <v>2089</v>
      </c>
      <c r="E3097" s="122">
        <v>57</v>
      </c>
      <c r="F3097" s="122">
        <v>6.7175950800000005E-5</v>
      </c>
      <c r="G3097" s="122">
        <v>6.3942012400000005E-5</v>
      </c>
      <c r="H3097" s="122">
        <v>5.8819347999999999E-5</v>
      </c>
      <c r="I3097" s="122">
        <v>4.8070002399999997E-5</v>
      </c>
      <c r="J3097" s="122">
        <v>5.7955710399999999E-5</v>
      </c>
      <c r="K3097" s="122">
        <v>8.4288433599999997E-5</v>
      </c>
      <c r="L3097" s="122">
        <v>7.45472728E-5</v>
      </c>
      <c r="M3097" s="122">
        <v>7.5439621599999996E-5</v>
      </c>
      <c r="N3097" s="122">
        <v>1.0842935040000001E-4</v>
      </c>
      <c r="O3097" s="122">
        <v>7.94275636E-5</v>
      </c>
      <c r="P3097" s="122">
        <v>4.44116008E-5</v>
      </c>
      <c r="Q3097" s="122">
        <v>3.92513464E-5</v>
      </c>
      <c r="R3097" s="122">
        <v>2.6036721200000002E-5</v>
      </c>
      <c r="S3097" s="122">
        <v>6.2055644000000003E-5</v>
      </c>
      <c r="T3097" s="122">
        <v>9.6443373600000001E-5</v>
      </c>
      <c r="U3097" s="122">
        <v>8.69390256E-5</v>
      </c>
      <c r="V3097" s="122">
        <v>3.3464258800000002E-5</v>
      </c>
      <c r="W3097" s="122">
        <v>5.6047115599999998E-5</v>
      </c>
      <c r="X3097" s="122">
        <v>5.53431144E-5</v>
      </c>
      <c r="Y3097" s="122">
        <v>5.4444966799999998E-5</v>
      </c>
      <c r="Z3097" s="122">
        <v>7.1217490400000006E-5</v>
      </c>
      <c r="AA3097" s="122">
        <v>4.8050696399999999E-5</v>
      </c>
      <c r="AB3097" s="122">
        <v>6.6440418800000004E-5</v>
      </c>
      <c r="AC3097" s="122">
        <v>5.3943288000000003E-5</v>
      </c>
      <c r="AD3097" s="122">
        <v>7.1967084E-6</v>
      </c>
      <c r="AE3097" s="122">
        <v>7.3675422799999996E-5</v>
      </c>
      <c r="AF3097" s="122">
        <v>1.12495712E-4</v>
      </c>
      <c r="AG3097" s="122">
        <v>1.2707823239999999E-4</v>
      </c>
      <c r="AH3097" s="122">
        <v>1.38041428E-5</v>
      </c>
      <c r="AI3097" s="122">
        <v>1.06323028E-5</v>
      </c>
      <c r="AJ3097" s="122">
        <v>1.3506625159999999E-4</v>
      </c>
      <c r="AK3097" s="122">
        <v>1.2879331639999999E-4</v>
      </c>
      <c r="AL3097" s="122">
        <v>0</v>
      </c>
    </row>
    <row r="3098" spans="1:38" hidden="1" x14ac:dyDescent="0.25">
      <c r="A3098" s="122" t="s">
        <v>2197</v>
      </c>
      <c r="B3098" s="122">
        <v>1</v>
      </c>
      <c r="C3098" s="122" t="s">
        <v>2198</v>
      </c>
      <c r="D3098" s="122" t="s">
        <v>2090</v>
      </c>
      <c r="E3098" s="122">
        <v>57</v>
      </c>
      <c r="F3098" s="122">
        <v>2.4334883999999999E-6</v>
      </c>
      <c r="G3098" s="122">
        <v>2.8753675999999998E-6</v>
      </c>
      <c r="H3098" s="122">
        <v>1.4256031999999999E-6</v>
      </c>
      <c r="I3098" s="122">
        <v>1.4831039999999999E-6</v>
      </c>
      <c r="J3098" s="122">
        <v>5.0891399999999997E-7</v>
      </c>
      <c r="K3098" s="122">
        <v>4.7671399999999999E-7</v>
      </c>
      <c r="L3098" s="122">
        <v>3.3387312E-6</v>
      </c>
      <c r="M3098" s="122">
        <v>2.7667640000000002E-6</v>
      </c>
      <c r="N3098" s="122">
        <v>2.8063000000000001E-6</v>
      </c>
      <c r="O3098" s="122">
        <v>2.8335104000000001E-6</v>
      </c>
      <c r="P3098" s="122">
        <v>1.2720736E-6</v>
      </c>
      <c r="Q3098" s="122">
        <v>2.667308E-7</v>
      </c>
      <c r="R3098" s="122">
        <v>8.9893999999999997E-8</v>
      </c>
      <c r="S3098" s="122">
        <v>1.98464E-8</v>
      </c>
      <c r="T3098" s="122">
        <v>6.33332E-8</v>
      </c>
      <c r="U3098" s="122">
        <v>3.6610000000000002E-8</v>
      </c>
      <c r="V3098" s="122">
        <v>2.2038799999999999E-8</v>
      </c>
      <c r="W3098" s="122">
        <v>1.8842879999999999E-7</v>
      </c>
      <c r="X3098" s="122">
        <v>2.2599360000000001E-7</v>
      </c>
      <c r="Y3098" s="122">
        <v>1.904028E-7</v>
      </c>
      <c r="Z3098" s="122">
        <v>5.3659200000000002E-8</v>
      </c>
      <c r="AA3098" s="122">
        <v>0</v>
      </c>
      <c r="AB3098" s="122">
        <v>1.514604E-7</v>
      </c>
      <c r="AC3098" s="122">
        <v>3.6042159999999997E-7</v>
      </c>
      <c r="AD3098" s="122">
        <v>3.7823519999999998E-7</v>
      </c>
      <c r="AE3098" s="122">
        <v>3.8114440000000001E-7</v>
      </c>
      <c r="AF3098" s="122">
        <v>5.8947560000000004E-7</v>
      </c>
      <c r="AG3098" s="122">
        <v>0</v>
      </c>
      <c r="AH3098" s="122">
        <v>2.59476E-8</v>
      </c>
      <c r="AI3098" s="122">
        <v>0</v>
      </c>
      <c r="AJ3098" s="122">
        <v>0</v>
      </c>
      <c r="AK3098" s="122">
        <v>0</v>
      </c>
      <c r="AL3098" s="122">
        <v>0</v>
      </c>
    </row>
    <row r="3099" spans="1:38" hidden="1" x14ac:dyDescent="0.25">
      <c r="A3099" s="122" t="s">
        <v>2197</v>
      </c>
      <c r="B3099" s="122">
        <v>1</v>
      </c>
      <c r="C3099" s="122" t="s">
        <v>2198</v>
      </c>
      <c r="D3099" s="122" t="s">
        <v>2091</v>
      </c>
      <c r="E3099" s="122">
        <v>57</v>
      </c>
      <c r="F3099" s="122">
        <v>6.0472352079999996E-4</v>
      </c>
      <c r="G3099" s="122">
        <v>7.7409191440000003E-4</v>
      </c>
      <c r="H3099" s="122">
        <v>7.7586047840000002E-4</v>
      </c>
      <c r="I3099" s="122">
        <v>7.8173531519999998E-4</v>
      </c>
      <c r="J3099" s="122">
        <v>8.8426495640000005E-4</v>
      </c>
      <c r="K3099" s="122">
        <v>6.7278624559999995E-4</v>
      </c>
      <c r="L3099" s="122">
        <v>5.2384142159999996E-4</v>
      </c>
      <c r="M3099" s="122">
        <v>5.9086215720000003E-4</v>
      </c>
      <c r="N3099" s="122">
        <v>6.7074401520000003E-4</v>
      </c>
      <c r="O3099" s="122">
        <v>4.4810754799999998E-4</v>
      </c>
      <c r="P3099" s="122">
        <v>4.1506777199999998E-4</v>
      </c>
      <c r="Q3099" s="122">
        <v>3.9012233959999999E-4</v>
      </c>
      <c r="R3099" s="122">
        <v>3.9733936480000002E-4</v>
      </c>
      <c r="S3099" s="122">
        <v>5.4712061879999996E-4</v>
      </c>
      <c r="T3099" s="122">
        <v>1.5695416603999999E-3</v>
      </c>
      <c r="U3099" s="122">
        <v>1.5485993236E-3</v>
      </c>
      <c r="V3099" s="122">
        <v>1.1361071288000001E-3</v>
      </c>
      <c r="W3099" s="122">
        <v>8.5686235319999996E-4</v>
      </c>
      <c r="X3099" s="122">
        <v>1.3900028352000001E-3</v>
      </c>
      <c r="Y3099" s="122">
        <v>1.0491581127999999E-3</v>
      </c>
      <c r="Z3099" s="122">
        <v>7.4880317399999999E-4</v>
      </c>
      <c r="AA3099" s="122">
        <v>5.2121965560000003E-4</v>
      </c>
      <c r="AB3099" s="122">
        <v>7.2432642799999999E-4</v>
      </c>
      <c r="AC3099" s="122">
        <v>5.5974142840000004E-4</v>
      </c>
      <c r="AD3099" s="122">
        <v>5.6416521560000003E-4</v>
      </c>
      <c r="AE3099" s="122">
        <v>6.0000846080000001E-4</v>
      </c>
      <c r="AF3099" s="122">
        <v>8.0272261999999998E-4</v>
      </c>
      <c r="AG3099" s="122">
        <v>8.6356054399999997E-4</v>
      </c>
      <c r="AH3099" s="122">
        <v>6.7526909240000002E-4</v>
      </c>
      <c r="AI3099" s="122">
        <v>8.8916926E-5</v>
      </c>
      <c r="AJ3099" s="122">
        <v>3.7471703920000001E-4</v>
      </c>
      <c r="AK3099" s="122">
        <v>3.5731390520000003E-4</v>
      </c>
      <c r="AL3099" s="122">
        <v>0</v>
      </c>
    </row>
    <row r="3100" spans="1:38" hidden="1" x14ac:dyDescent="0.25">
      <c r="A3100" s="122" t="s">
        <v>2197</v>
      </c>
      <c r="B3100" s="122">
        <v>1</v>
      </c>
      <c r="C3100" s="122" t="s">
        <v>2198</v>
      </c>
      <c r="D3100" s="122" t="s">
        <v>2092</v>
      </c>
      <c r="E3100" s="122">
        <v>57</v>
      </c>
      <c r="F3100" s="122">
        <v>2.9701104159999999E-4</v>
      </c>
      <c r="G3100" s="122">
        <v>2.3055993240000001E-4</v>
      </c>
      <c r="H3100" s="122">
        <v>3.4792676239999999E-4</v>
      </c>
      <c r="I3100" s="122">
        <v>4.5205965280000003E-4</v>
      </c>
      <c r="J3100" s="122">
        <v>3.4653046680000003E-4</v>
      </c>
      <c r="K3100" s="122">
        <v>3.8395396759999999E-4</v>
      </c>
      <c r="L3100" s="122">
        <v>4.2674466520000001E-4</v>
      </c>
      <c r="M3100" s="122">
        <v>9.2523661999999998E-4</v>
      </c>
      <c r="N3100" s="122">
        <v>7.4632344639999999E-4</v>
      </c>
      <c r="O3100" s="122">
        <v>6.7473841680000003E-4</v>
      </c>
      <c r="P3100" s="122">
        <v>5.7103452280000001E-4</v>
      </c>
      <c r="Q3100" s="122">
        <v>2.990002288E-4</v>
      </c>
      <c r="R3100" s="122">
        <v>2.8458636919999997E-4</v>
      </c>
      <c r="S3100" s="122">
        <v>1.612004548E-4</v>
      </c>
      <c r="T3100" s="122">
        <v>2.661983856E-4</v>
      </c>
      <c r="U3100" s="122">
        <v>3.737813464E-4</v>
      </c>
      <c r="V3100" s="122">
        <v>5.1672712280000001E-4</v>
      </c>
      <c r="W3100" s="122">
        <v>5.7620796520000002E-4</v>
      </c>
      <c r="X3100" s="122">
        <v>6.6987672639999996E-4</v>
      </c>
      <c r="Y3100" s="122">
        <v>3.0780761479999997E-4</v>
      </c>
      <c r="Z3100" s="122">
        <v>3.8003565319999998E-4</v>
      </c>
      <c r="AA3100" s="122">
        <v>3.9563756959999999E-4</v>
      </c>
      <c r="AB3100" s="122">
        <v>2.2882195000000001E-4</v>
      </c>
      <c r="AC3100" s="122">
        <v>2.152045672E-4</v>
      </c>
      <c r="AD3100" s="122">
        <v>2.5672801559999998E-4</v>
      </c>
      <c r="AE3100" s="122">
        <v>2.548495068E-4</v>
      </c>
      <c r="AF3100" s="122">
        <v>3.417354584E-4</v>
      </c>
      <c r="AG3100" s="122">
        <v>6.3459269439999997E-4</v>
      </c>
      <c r="AH3100" s="122">
        <v>3.1590955480000001E-4</v>
      </c>
      <c r="AI3100" s="122">
        <v>3.7239083280000003E-4</v>
      </c>
      <c r="AJ3100" s="122">
        <v>3.0437584799999998E-4</v>
      </c>
      <c r="AK3100" s="122">
        <v>2.9814767360000001E-4</v>
      </c>
      <c r="AL3100" s="122">
        <v>0</v>
      </c>
    </row>
    <row r="3101" spans="1:38" hidden="1" x14ac:dyDescent="0.25">
      <c r="A3101" s="122" t="s">
        <v>2197</v>
      </c>
      <c r="B3101" s="122">
        <v>1</v>
      </c>
      <c r="C3101" s="122" t="s">
        <v>2198</v>
      </c>
      <c r="D3101" s="122" t="s">
        <v>2093</v>
      </c>
      <c r="E3101" s="122">
        <v>57</v>
      </c>
      <c r="F3101" s="122">
        <v>0</v>
      </c>
      <c r="G3101" s="122">
        <v>0</v>
      </c>
      <c r="H3101" s="122">
        <v>0</v>
      </c>
      <c r="I3101" s="122">
        <v>0</v>
      </c>
      <c r="J3101" s="122">
        <v>0</v>
      </c>
      <c r="K3101" s="122">
        <v>0</v>
      </c>
      <c r="L3101" s="122">
        <v>0</v>
      </c>
      <c r="M3101" s="122">
        <v>0</v>
      </c>
      <c r="N3101" s="122">
        <v>0</v>
      </c>
      <c r="O3101" s="122">
        <v>0</v>
      </c>
      <c r="P3101" s="122">
        <v>8.0849271999999999E-6</v>
      </c>
      <c r="Q3101" s="122">
        <v>5.5030499999999998E-6</v>
      </c>
      <c r="R3101" s="122">
        <v>1.0403246E-5</v>
      </c>
      <c r="S3101" s="122">
        <v>0</v>
      </c>
      <c r="T3101" s="122">
        <v>0</v>
      </c>
      <c r="U3101" s="122">
        <v>0</v>
      </c>
      <c r="V3101" s="122">
        <v>0</v>
      </c>
      <c r="W3101" s="122">
        <v>0</v>
      </c>
      <c r="X3101" s="122">
        <v>0</v>
      </c>
      <c r="Y3101" s="122">
        <v>0</v>
      </c>
      <c r="Z3101" s="122">
        <v>0</v>
      </c>
      <c r="AA3101" s="122">
        <v>0</v>
      </c>
      <c r="AB3101" s="122">
        <v>0</v>
      </c>
      <c r="AC3101" s="122">
        <v>0</v>
      </c>
      <c r="AD3101" s="122">
        <v>0</v>
      </c>
      <c r="AE3101" s="122">
        <v>0</v>
      </c>
      <c r="AF3101" s="122">
        <v>0</v>
      </c>
      <c r="AG3101" s="122">
        <v>0</v>
      </c>
      <c r="AH3101" s="122">
        <v>1.29752E-8</v>
      </c>
      <c r="AI3101" s="122">
        <v>2.8582399999999999E-8</v>
      </c>
      <c r="AJ3101" s="122">
        <v>1.39636E-8</v>
      </c>
      <c r="AK3101" s="122">
        <v>1.3313999999999999E-8</v>
      </c>
      <c r="AL3101" s="122">
        <v>0</v>
      </c>
    </row>
    <row r="3102" spans="1:38" hidden="1" x14ac:dyDescent="0.25">
      <c r="A3102" s="122" t="s">
        <v>2197</v>
      </c>
      <c r="B3102" s="122">
        <v>1</v>
      </c>
      <c r="C3102" s="122" t="s">
        <v>2198</v>
      </c>
      <c r="D3102" s="122" t="s">
        <v>2094</v>
      </c>
      <c r="E3102" s="122">
        <v>57</v>
      </c>
      <c r="F3102" s="122">
        <v>1.2107408740000001E-3</v>
      </c>
      <c r="G3102" s="122">
        <v>1.9321347304000001E-3</v>
      </c>
      <c r="H3102" s="122">
        <v>1.7998773548E-3</v>
      </c>
      <c r="I3102" s="122">
        <v>1.5918353836000001E-3</v>
      </c>
      <c r="J3102" s="122">
        <v>1.5203710928000001E-3</v>
      </c>
      <c r="K3102" s="122">
        <v>1.9400254831999999E-3</v>
      </c>
      <c r="L3102" s="122">
        <v>1.5559124896000001E-3</v>
      </c>
      <c r="M3102" s="122">
        <v>1.3531287587999999E-3</v>
      </c>
      <c r="N3102" s="122">
        <v>1.3649537916000001E-3</v>
      </c>
      <c r="O3102" s="122">
        <v>9.1264725999999998E-4</v>
      </c>
      <c r="P3102" s="122">
        <v>6.8444405399999998E-4</v>
      </c>
      <c r="Q3102" s="122">
        <v>6.3295753920000004E-4</v>
      </c>
      <c r="R3102" s="122">
        <v>4.577502076E-4</v>
      </c>
      <c r="S3102" s="122">
        <v>7.6303597719999997E-4</v>
      </c>
      <c r="T3102" s="122">
        <v>1.3025310732000001E-3</v>
      </c>
      <c r="U3102" s="122">
        <v>1.4528411688000001E-3</v>
      </c>
      <c r="V3102" s="122">
        <v>1.1696623259999999E-3</v>
      </c>
      <c r="W3102" s="122">
        <v>1.0537674447999999E-3</v>
      </c>
      <c r="X3102" s="122">
        <v>1.3915503616E-3</v>
      </c>
      <c r="Y3102" s="122">
        <v>1.231617688E-3</v>
      </c>
      <c r="Z3102" s="122">
        <v>1.3063315775999999E-3</v>
      </c>
      <c r="AA3102" s="122">
        <v>9.6947892160000005E-4</v>
      </c>
      <c r="AB3102" s="122">
        <v>1.1449764004000001E-3</v>
      </c>
      <c r="AC3102" s="122">
        <v>1.0287022732E-3</v>
      </c>
      <c r="AD3102" s="122">
        <v>6.9330671479999998E-4</v>
      </c>
      <c r="AE3102" s="122">
        <v>8.0105346160000001E-4</v>
      </c>
      <c r="AF3102" s="122">
        <v>8.5089766160000003E-4</v>
      </c>
      <c r="AG3102" s="122">
        <v>1.0369529408E-3</v>
      </c>
      <c r="AH3102" s="122">
        <v>1.1316802588E-3</v>
      </c>
      <c r="AI3102" s="122">
        <v>7.246829492E-4</v>
      </c>
      <c r="AJ3102" s="122">
        <v>8.140558692E-4</v>
      </c>
      <c r="AK3102" s="122">
        <v>7.7624834840000004E-4</v>
      </c>
      <c r="AL3102" s="122">
        <v>0</v>
      </c>
    </row>
    <row r="3103" spans="1:38" hidden="1" x14ac:dyDescent="0.25">
      <c r="A3103" s="122" t="s">
        <v>2197</v>
      </c>
      <c r="B3103" s="122">
        <v>1</v>
      </c>
      <c r="C3103" s="122" t="s">
        <v>2198</v>
      </c>
      <c r="D3103" s="122" t="s">
        <v>2095</v>
      </c>
      <c r="E3103" s="122">
        <v>57</v>
      </c>
      <c r="F3103" s="122">
        <v>2.77925254376E-2</v>
      </c>
      <c r="G3103" s="122">
        <v>3.1934132347600001E-2</v>
      </c>
      <c r="H3103" s="122">
        <v>2.97910148088E-2</v>
      </c>
      <c r="I3103" s="122">
        <v>2.7284009712400002E-2</v>
      </c>
      <c r="J3103" s="122">
        <v>2.47564584904E-2</v>
      </c>
      <c r="K3103" s="122">
        <v>2.30862527672E-2</v>
      </c>
      <c r="L3103" s="122">
        <v>2.7917475059599999E-2</v>
      </c>
      <c r="M3103" s="122">
        <v>2.75009937244E-2</v>
      </c>
      <c r="N3103" s="122">
        <v>3.0430657544000001E-2</v>
      </c>
      <c r="O3103" s="122">
        <v>2.4881523547999999E-2</v>
      </c>
      <c r="P3103" s="122">
        <v>2.27618262116E-2</v>
      </c>
      <c r="Q3103" s="122">
        <v>1.4803855259199999E-2</v>
      </c>
      <c r="R3103" s="122">
        <v>1.41069013736E-2</v>
      </c>
      <c r="S3103" s="122">
        <v>1.5376240745599999E-2</v>
      </c>
      <c r="T3103" s="122">
        <v>1.7442066266800001E-2</v>
      </c>
      <c r="U3103" s="122">
        <v>1.48077720308E-2</v>
      </c>
      <c r="V3103" s="122">
        <v>1.7308088596400002E-2</v>
      </c>
      <c r="W3103" s="122">
        <v>1.7023432977599999E-2</v>
      </c>
      <c r="X3103" s="122">
        <v>1.9269588472399998E-2</v>
      </c>
      <c r="Y3103" s="122">
        <v>1.94558380128E-2</v>
      </c>
      <c r="Z3103" s="122">
        <v>2.0029198641200001E-2</v>
      </c>
      <c r="AA3103" s="122">
        <v>1.8489024965599999E-2</v>
      </c>
      <c r="AB3103" s="122">
        <v>1.5997621247999999E-2</v>
      </c>
      <c r="AC3103" s="122">
        <v>1.2958105288800001E-2</v>
      </c>
      <c r="AD3103" s="122">
        <v>1.04132118216E-2</v>
      </c>
      <c r="AE3103" s="122">
        <v>9.3059975288000002E-3</v>
      </c>
      <c r="AF3103" s="122">
        <v>9.3499433860000005E-3</v>
      </c>
      <c r="AG3103" s="122">
        <v>1.5593319772800001E-2</v>
      </c>
      <c r="AH3103" s="122">
        <v>7.9008157284000003E-3</v>
      </c>
      <c r="AI3103" s="122">
        <v>7.5172525344000003E-3</v>
      </c>
      <c r="AJ3103" s="122">
        <v>7.5251581495999996E-3</v>
      </c>
      <c r="AK3103" s="122">
        <v>7.3189260199999998E-3</v>
      </c>
      <c r="AL3103" s="122">
        <v>0</v>
      </c>
    </row>
    <row r="3104" spans="1:38" hidden="1" x14ac:dyDescent="0.25">
      <c r="A3104" s="122" t="s">
        <v>2197</v>
      </c>
      <c r="B3104" s="122">
        <v>1</v>
      </c>
      <c r="C3104" s="122" t="s">
        <v>2198</v>
      </c>
      <c r="D3104" s="122" t="s">
        <v>2096</v>
      </c>
      <c r="E3104" s="122">
        <v>57</v>
      </c>
      <c r="F3104" s="122">
        <v>1.7927977480000001E-3</v>
      </c>
      <c r="G3104" s="122">
        <v>9.8577662399999995E-4</v>
      </c>
      <c r="H3104" s="122">
        <v>9.5465062000000005E-4</v>
      </c>
      <c r="I3104" s="122">
        <v>1.0154429599999999E-3</v>
      </c>
      <c r="J3104" s="122">
        <v>6.9168273159999998E-4</v>
      </c>
      <c r="K3104" s="122">
        <v>6.7883203639999997E-4</v>
      </c>
      <c r="L3104" s="122">
        <v>2.1180007351999999E-3</v>
      </c>
      <c r="M3104" s="122">
        <v>1.8842654655999999E-3</v>
      </c>
      <c r="N3104" s="122">
        <v>3.1336131960000001E-4</v>
      </c>
      <c r="O3104" s="122">
        <v>2.608620476E-4</v>
      </c>
      <c r="P3104" s="122">
        <v>5.3257540839999999E-4</v>
      </c>
      <c r="Q3104" s="122">
        <v>4.3495430439999998E-4</v>
      </c>
      <c r="R3104" s="122">
        <v>5.6561132320000001E-4</v>
      </c>
      <c r="S3104" s="122">
        <v>1.5927022999999999E-4</v>
      </c>
      <c r="T3104" s="122">
        <v>1.80187882E-4</v>
      </c>
      <c r="U3104" s="122">
        <v>7.3124395119999997E-4</v>
      </c>
      <c r="V3104" s="122">
        <v>5.2728340279999998E-4</v>
      </c>
      <c r="W3104" s="122">
        <v>4.1836693919999998E-4</v>
      </c>
      <c r="X3104" s="122">
        <v>7.9769211759999996E-4</v>
      </c>
      <c r="Y3104" s="122">
        <v>6.1866483000000004E-4</v>
      </c>
      <c r="Z3104" s="122">
        <v>4.4603283760000001E-4</v>
      </c>
      <c r="AA3104" s="122">
        <v>3.2943167039999998E-4</v>
      </c>
      <c r="AB3104" s="122">
        <v>2.7499761799999999E-4</v>
      </c>
      <c r="AC3104" s="122">
        <v>2.6318697439999997E-4</v>
      </c>
      <c r="AD3104" s="122">
        <v>2.2681864800000001E-4</v>
      </c>
      <c r="AE3104" s="122">
        <v>2.827065976E-4</v>
      </c>
      <c r="AF3104" s="122">
        <v>3.661038864E-4</v>
      </c>
      <c r="AG3104" s="122">
        <v>5.0530947320000003E-4</v>
      </c>
      <c r="AH3104" s="122">
        <v>2.7435057720000001E-4</v>
      </c>
      <c r="AI3104" s="122">
        <v>3.1380689480000002E-4</v>
      </c>
      <c r="AJ3104" s="122">
        <v>2.3369896479999999E-4</v>
      </c>
      <c r="AK3104" s="122">
        <v>2.233518616E-4</v>
      </c>
      <c r="AL3104" s="122">
        <v>0</v>
      </c>
    </row>
    <row r="3105" spans="1:38" hidden="1" x14ac:dyDescent="0.25">
      <c r="A3105" s="122" t="s">
        <v>2197</v>
      </c>
      <c r="B3105" s="122">
        <v>1</v>
      </c>
      <c r="C3105" s="122" t="s">
        <v>2198</v>
      </c>
      <c r="D3105" s="122" t="s">
        <v>2097</v>
      </c>
      <c r="E3105" s="122">
        <v>57</v>
      </c>
      <c r="F3105" s="122">
        <v>1.3867466311999999E-3</v>
      </c>
      <c r="G3105" s="122">
        <v>9.2101291800000004E-4</v>
      </c>
      <c r="H3105" s="122">
        <v>1.1774012264000001E-3</v>
      </c>
      <c r="I3105" s="122">
        <v>8.6954956760000005E-4</v>
      </c>
      <c r="J3105" s="122">
        <v>6.2568084040000001E-4</v>
      </c>
      <c r="K3105" s="122">
        <v>7.8299599279999996E-4</v>
      </c>
      <c r="L3105" s="122">
        <v>7.2086072520000002E-4</v>
      </c>
      <c r="M3105" s="122">
        <v>7.8029147280000001E-4</v>
      </c>
      <c r="N3105" s="122">
        <v>1.5181768308E-3</v>
      </c>
      <c r="O3105" s="122">
        <v>1.2098736747999999E-3</v>
      </c>
      <c r="P3105" s="122">
        <v>6.7330122719999998E-4</v>
      </c>
      <c r="Q3105" s="122">
        <v>6.7659982880000004E-4</v>
      </c>
      <c r="R3105" s="122">
        <v>7.0150495240000005E-4</v>
      </c>
      <c r="S3105" s="122">
        <v>5.5192276440000005E-4</v>
      </c>
      <c r="T3105" s="122">
        <v>1.2030327848000001E-3</v>
      </c>
      <c r="U3105" s="122">
        <v>1.0904226928000001E-3</v>
      </c>
      <c r="V3105" s="122">
        <v>1.1905591964000001E-3</v>
      </c>
      <c r="W3105" s="122">
        <v>6.7521134239999995E-4</v>
      </c>
      <c r="X3105" s="122">
        <v>7.2519028399999996E-4</v>
      </c>
      <c r="Y3105" s="122">
        <v>3.4391439320000003E-4</v>
      </c>
      <c r="Z3105" s="122">
        <v>5.7440279399999998E-4</v>
      </c>
      <c r="AA3105" s="122">
        <v>1.0434898040000001E-4</v>
      </c>
      <c r="AB3105" s="122">
        <v>1.158596908E-4</v>
      </c>
      <c r="AC3105" s="122">
        <v>8.1086040000000005E-5</v>
      </c>
      <c r="AD3105" s="122">
        <v>6.5877000000000006E-5</v>
      </c>
      <c r="AE3105" s="122">
        <v>9.5230436000000001E-5</v>
      </c>
      <c r="AF3105" s="122">
        <v>6.1049007600000007E-5</v>
      </c>
      <c r="AG3105" s="122">
        <v>9.6828771199999994E-5</v>
      </c>
      <c r="AH3105" s="122">
        <v>2.15217968E-4</v>
      </c>
      <c r="AI3105" s="122">
        <v>1.66578818E-4</v>
      </c>
      <c r="AJ3105" s="122">
        <v>4.0846004920000001E-4</v>
      </c>
      <c r="AK3105" s="122">
        <v>4.0312571319999998E-4</v>
      </c>
      <c r="AL3105" s="122">
        <v>0</v>
      </c>
    </row>
    <row r="3106" spans="1:38" hidden="1" x14ac:dyDescent="0.25">
      <c r="A3106" s="122" t="s">
        <v>2197</v>
      </c>
      <c r="B3106" s="122">
        <v>1</v>
      </c>
      <c r="C3106" s="122" t="s">
        <v>2198</v>
      </c>
      <c r="D3106" s="122" t="s">
        <v>2098</v>
      </c>
      <c r="E3106" s="122">
        <v>57</v>
      </c>
      <c r="F3106" s="122">
        <v>2.3517598720000001E-4</v>
      </c>
      <c r="G3106" s="122">
        <v>2.3893487520000001E-4</v>
      </c>
      <c r="H3106" s="122">
        <v>1.5387034879999999E-4</v>
      </c>
      <c r="I3106" s="122">
        <v>3.4946885400000003E-4</v>
      </c>
      <c r="J3106" s="122">
        <v>3.5029484559999998E-4</v>
      </c>
      <c r="K3106" s="122">
        <v>3.0369229799999999E-4</v>
      </c>
      <c r="L3106" s="122">
        <v>1.726865588E-4</v>
      </c>
      <c r="M3106" s="122">
        <v>1.514342508E-4</v>
      </c>
      <c r="N3106" s="122">
        <v>3.9249615160000001E-4</v>
      </c>
      <c r="O3106" s="122">
        <v>1.6247187599999999E-4</v>
      </c>
      <c r="P3106" s="122">
        <v>5.0436830919999996E-4</v>
      </c>
      <c r="Q3106" s="122">
        <v>5.7014223280000003E-4</v>
      </c>
      <c r="R3106" s="122">
        <v>8.013767748E-4</v>
      </c>
      <c r="S3106" s="122">
        <v>1.5620734079999999E-4</v>
      </c>
      <c r="T3106" s="122">
        <v>1.8229017800000001E-4</v>
      </c>
      <c r="U3106" s="122">
        <v>9.7945898959999993E-4</v>
      </c>
      <c r="V3106" s="122">
        <v>8.0658147639999997E-4</v>
      </c>
      <c r="W3106" s="122">
        <v>2.4502595880000001E-4</v>
      </c>
      <c r="X3106" s="122">
        <v>1.2775200759999999E-4</v>
      </c>
      <c r="Y3106" s="122">
        <v>9.8532088199999998E-4</v>
      </c>
      <c r="Z3106" s="122">
        <v>4.4777344640000002E-4</v>
      </c>
      <c r="AA3106" s="122">
        <v>5.1259927599999996E-4</v>
      </c>
      <c r="AB3106" s="122">
        <v>5.6881764239999995E-4</v>
      </c>
      <c r="AC3106" s="122">
        <v>6.1639648839999998E-4</v>
      </c>
      <c r="AD3106" s="122">
        <v>4.3236043759999998E-4</v>
      </c>
      <c r="AE3106" s="122">
        <v>2.8178960600000003E-4</v>
      </c>
      <c r="AF3106" s="122">
        <v>2.9367014319999998E-4</v>
      </c>
      <c r="AG3106" s="122">
        <v>1.664751312E-4</v>
      </c>
      <c r="AH3106" s="122">
        <v>1.8901610839999999E-4</v>
      </c>
      <c r="AI3106" s="122">
        <v>1.949872988E-4</v>
      </c>
      <c r="AJ3106" s="122">
        <v>1.5357625080000001E-4</v>
      </c>
      <c r="AK3106" s="122">
        <v>1.4720365240000001E-4</v>
      </c>
      <c r="AL3106" s="122">
        <v>0</v>
      </c>
    </row>
    <row r="3107" spans="1:38" hidden="1" x14ac:dyDescent="0.25">
      <c r="A3107" s="122" t="s">
        <v>2197</v>
      </c>
      <c r="B3107" s="122">
        <v>1</v>
      </c>
      <c r="C3107" s="122" t="s">
        <v>2198</v>
      </c>
      <c r="D3107" s="122" t="s">
        <v>2099</v>
      </c>
      <c r="E3107" s="122">
        <v>57</v>
      </c>
      <c r="F3107" s="122">
        <v>1.313546444E-4</v>
      </c>
      <c r="G3107" s="122">
        <v>1.144623144E-4</v>
      </c>
      <c r="H3107" s="122">
        <v>2.0131717760000001E-4</v>
      </c>
      <c r="I3107" s="122">
        <v>1.7881259760000001E-4</v>
      </c>
      <c r="J3107" s="122">
        <v>1.7899755159999999E-4</v>
      </c>
      <c r="K3107" s="122">
        <v>1.208058068E-4</v>
      </c>
      <c r="L3107" s="122">
        <v>1.516732784E-4</v>
      </c>
      <c r="M3107" s="122">
        <v>1.276284044E-4</v>
      </c>
      <c r="N3107" s="122">
        <v>2.1408747920000001E-4</v>
      </c>
      <c r="O3107" s="122">
        <v>7.9205229599999994E-5</v>
      </c>
      <c r="P3107" s="122">
        <v>7.3688308399999999E-5</v>
      </c>
      <c r="Q3107" s="122">
        <v>9.7629677600000005E-5</v>
      </c>
      <c r="R3107" s="122">
        <v>8.1716479600000002E-5</v>
      </c>
      <c r="S3107" s="122">
        <v>3.0064886320000002E-4</v>
      </c>
      <c r="T3107" s="122">
        <v>3.7730409080000002E-4</v>
      </c>
      <c r="U3107" s="122">
        <v>3.1863245680000002E-4</v>
      </c>
      <c r="V3107" s="122">
        <v>3.0597830480000001E-4</v>
      </c>
      <c r="W3107" s="122">
        <v>3.3594351559999998E-4</v>
      </c>
      <c r="X3107" s="122">
        <v>3.0597483840000001E-4</v>
      </c>
      <c r="Y3107" s="122">
        <v>2.2708449399999999E-4</v>
      </c>
      <c r="Z3107" s="122">
        <v>4.6306015560000001E-4</v>
      </c>
      <c r="AA3107" s="122">
        <v>4.7574625279999999E-4</v>
      </c>
      <c r="AB3107" s="122">
        <v>4.5098846800000001E-4</v>
      </c>
      <c r="AC3107" s="122">
        <v>4.1848083759999998E-4</v>
      </c>
      <c r="AD3107" s="122">
        <v>4.4195424560000002E-4</v>
      </c>
      <c r="AE3107" s="122">
        <v>4.3456073359999999E-4</v>
      </c>
      <c r="AF3107" s="122">
        <v>7.6696735079999996E-4</v>
      </c>
      <c r="AG3107" s="122">
        <v>9.6997113640000005E-4</v>
      </c>
      <c r="AH3107" s="122">
        <v>1.3497524796E-3</v>
      </c>
      <c r="AI3107" s="122">
        <v>1.450288952E-3</v>
      </c>
      <c r="AJ3107" s="122">
        <v>1.0347678012E-3</v>
      </c>
      <c r="AK3107" s="122">
        <v>1.0120210772E-3</v>
      </c>
      <c r="AL3107" s="122">
        <v>0</v>
      </c>
    </row>
    <row r="3108" spans="1:38" hidden="1" x14ac:dyDescent="0.25">
      <c r="A3108" s="122" t="s">
        <v>2197</v>
      </c>
      <c r="B3108" s="122">
        <v>1</v>
      </c>
      <c r="C3108" s="122" t="s">
        <v>2198</v>
      </c>
      <c r="D3108" s="122" t="s">
        <v>2100</v>
      </c>
      <c r="E3108" s="122">
        <v>57</v>
      </c>
      <c r="F3108" s="122">
        <v>5.1671566800000002E-5</v>
      </c>
      <c r="G3108" s="122">
        <v>4.6885117999999999E-5</v>
      </c>
      <c r="H3108" s="122">
        <v>6.4928908800000002E-5</v>
      </c>
      <c r="I3108" s="122">
        <v>5.3099578000000002E-5</v>
      </c>
      <c r="J3108" s="122">
        <v>3.3088770399999998E-5</v>
      </c>
      <c r="K3108" s="122">
        <v>6.8427984799999999E-5</v>
      </c>
      <c r="L3108" s="122">
        <v>5.1410080400000003E-5</v>
      </c>
      <c r="M3108" s="122">
        <v>4.7228722799999997E-5</v>
      </c>
      <c r="N3108" s="122">
        <v>5.7506388800000002E-5</v>
      </c>
      <c r="O3108" s="122">
        <v>6.7230799999999993E-5</v>
      </c>
      <c r="P3108" s="122">
        <v>1.8386156040000001E-4</v>
      </c>
      <c r="Q3108" s="122">
        <v>2.0424749239999999E-4</v>
      </c>
      <c r="R3108" s="122">
        <v>2.6039780199999999E-4</v>
      </c>
      <c r="S3108" s="122">
        <v>1.117561564E-4</v>
      </c>
      <c r="T3108" s="122">
        <v>3.7260159719999998E-4</v>
      </c>
      <c r="U3108" s="122">
        <v>2.7860483839999998E-4</v>
      </c>
      <c r="V3108" s="122">
        <v>3.3875686879999999E-4</v>
      </c>
      <c r="W3108" s="122">
        <v>4.1306634599999999E-4</v>
      </c>
      <c r="X3108" s="122">
        <v>8.4983277399999996E-4</v>
      </c>
      <c r="Y3108" s="122">
        <v>2.8013786360000002E-4</v>
      </c>
      <c r="Z3108" s="122">
        <v>2.8946618119999999E-4</v>
      </c>
      <c r="AA3108" s="122">
        <v>1.5972110840000001E-4</v>
      </c>
      <c r="AB3108" s="122">
        <v>8.4084327600000001E-5</v>
      </c>
      <c r="AC3108" s="122">
        <v>1.031163196E-4</v>
      </c>
      <c r="AD3108" s="122">
        <v>9.3652512800000004E-5</v>
      </c>
      <c r="AE3108" s="122">
        <v>1.2857028520000001E-4</v>
      </c>
      <c r="AF3108" s="122">
        <v>1.4320587400000001E-4</v>
      </c>
      <c r="AG3108" s="122">
        <v>5.6314434399999997E-5</v>
      </c>
      <c r="AH3108" s="122">
        <v>1.7452380959999999E-4</v>
      </c>
      <c r="AI3108" s="122">
        <v>1.760332196E-4</v>
      </c>
      <c r="AJ3108" s="122">
        <v>1.4358381800000001E-4</v>
      </c>
      <c r="AK3108" s="122">
        <v>1.36915296E-4</v>
      </c>
      <c r="AL3108" s="122">
        <v>0</v>
      </c>
    </row>
    <row r="3109" spans="1:38" hidden="1" x14ac:dyDescent="0.25">
      <c r="A3109" s="122" t="s">
        <v>2197</v>
      </c>
      <c r="B3109" s="122">
        <v>1</v>
      </c>
      <c r="C3109" s="122" t="s">
        <v>2198</v>
      </c>
      <c r="D3109" s="122" t="s">
        <v>2101</v>
      </c>
      <c r="E3109" s="122">
        <v>57</v>
      </c>
      <c r="F3109" s="122">
        <v>9.5399661839999997E-4</v>
      </c>
      <c r="G3109" s="122">
        <v>5.5469452080000002E-4</v>
      </c>
      <c r="H3109" s="122">
        <v>9.0974392599999995E-4</v>
      </c>
      <c r="I3109" s="122">
        <v>8.0170507759999999E-4</v>
      </c>
      <c r="J3109" s="122">
        <v>7.5325589920000003E-4</v>
      </c>
      <c r="K3109" s="122">
        <v>1.1612776364E-3</v>
      </c>
      <c r="L3109" s="122">
        <v>1.7424470251999999E-3</v>
      </c>
      <c r="M3109" s="122">
        <v>2.2110783071999998E-3</v>
      </c>
      <c r="N3109" s="122">
        <v>5.1894321023999998E-3</v>
      </c>
      <c r="O3109" s="122">
        <v>3.8792984524E-3</v>
      </c>
      <c r="P3109" s="122">
        <v>5.2869387760000005E-4</v>
      </c>
      <c r="Q3109" s="122">
        <v>4.5622499720000001E-4</v>
      </c>
      <c r="R3109" s="122">
        <v>2.537126508E-4</v>
      </c>
      <c r="S3109" s="122">
        <v>8.5593464320000002E-4</v>
      </c>
      <c r="T3109" s="122">
        <v>9.7270985840000005E-4</v>
      </c>
      <c r="U3109" s="122">
        <v>5.9068745959999999E-4</v>
      </c>
      <c r="V3109" s="122">
        <v>2.7904028040000002E-4</v>
      </c>
      <c r="W3109" s="122">
        <v>3.9552422E-4</v>
      </c>
      <c r="X3109" s="122">
        <v>5.7002904840000005E-4</v>
      </c>
      <c r="Y3109" s="122">
        <v>5.4671583120000002E-4</v>
      </c>
      <c r="Z3109" s="122">
        <v>6.6073645959999997E-4</v>
      </c>
      <c r="AA3109" s="122">
        <v>3.9453232280000001E-4</v>
      </c>
      <c r="AB3109" s="122">
        <v>4.8393463440000003E-4</v>
      </c>
      <c r="AC3109" s="122">
        <v>4.4658239919999999E-4</v>
      </c>
      <c r="AD3109" s="122">
        <v>2.2130899E-4</v>
      </c>
      <c r="AE3109" s="122">
        <v>4.8947655959999999E-4</v>
      </c>
      <c r="AF3109" s="122">
        <v>5.8027662559999998E-4</v>
      </c>
      <c r="AG3109" s="122">
        <v>5.9417066239999996E-4</v>
      </c>
      <c r="AH3109" s="122">
        <v>2.4770912040000001E-4</v>
      </c>
      <c r="AI3109" s="122">
        <v>2.3899818040000001E-4</v>
      </c>
      <c r="AJ3109" s="122">
        <v>6.3777018759999995E-4</v>
      </c>
      <c r="AK3109" s="122">
        <v>6.0814997040000004E-4</v>
      </c>
      <c r="AL3109" s="122">
        <v>0</v>
      </c>
    </row>
    <row r="3110" spans="1:38" hidden="1" x14ac:dyDescent="0.25">
      <c r="A3110" s="122" t="s">
        <v>2197</v>
      </c>
      <c r="B3110" s="122">
        <v>1</v>
      </c>
      <c r="C3110" s="122" t="s">
        <v>2198</v>
      </c>
      <c r="D3110" s="122" t="s">
        <v>2102</v>
      </c>
      <c r="E3110" s="122">
        <v>57</v>
      </c>
      <c r="F3110" s="122">
        <v>2.4270079372E-3</v>
      </c>
      <c r="G3110" s="122">
        <v>5.0717933056E-3</v>
      </c>
      <c r="H3110" s="122">
        <v>3.1037289807999999E-3</v>
      </c>
      <c r="I3110" s="122">
        <v>3.3481209075999999E-3</v>
      </c>
      <c r="J3110" s="122">
        <v>3.3131345743999999E-3</v>
      </c>
      <c r="K3110" s="122">
        <v>2.1910450548E-3</v>
      </c>
      <c r="L3110" s="122">
        <v>1.6567883108000001E-3</v>
      </c>
      <c r="M3110" s="122">
        <v>1.6875560631999999E-3</v>
      </c>
      <c r="N3110" s="122">
        <v>1.4756909132E-3</v>
      </c>
      <c r="O3110" s="122">
        <v>1.0385241384000001E-3</v>
      </c>
      <c r="P3110" s="122">
        <v>1.1860601115999999E-3</v>
      </c>
      <c r="Q3110" s="122">
        <v>1.4001664208000001E-3</v>
      </c>
      <c r="R3110" s="122">
        <v>1.6356077052E-3</v>
      </c>
      <c r="S3110" s="122">
        <v>1.6315415256E-3</v>
      </c>
      <c r="T3110" s="122">
        <v>2.7845405671999999E-3</v>
      </c>
      <c r="U3110" s="122">
        <v>1.5145444664E-3</v>
      </c>
      <c r="V3110" s="122">
        <v>1.6652130404E-3</v>
      </c>
      <c r="W3110" s="122">
        <v>1.8913532932E-3</v>
      </c>
      <c r="X3110" s="122">
        <v>2.1057955408E-3</v>
      </c>
      <c r="Y3110" s="122">
        <v>2.6072061315999999E-3</v>
      </c>
      <c r="Z3110" s="122">
        <v>2.0970214916E-3</v>
      </c>
      <c r="AA3110" s="122">
        <v>1.4670994015999999E-3</v>
      </c>
      <c r="AB3110" s="122">
        <v>1.6134516496E-3</v>
      </c>
      <c r="AC3110" s="122">
        <v>1.0429205388E-3</v>
      </c>
      <c r="AD3110" s="122">
        <v>5.9079700119999995E-4</v>
      </c>
      <c r="AE3110" s="122">
        <v>1.1563035652000001E-3</v>
      </c>
      <c r="AF3110" s="122">
        <v>1.108676226E-3</v>
      </c>
      <c r="AG3110" s="122">
        <v>1.1994201547999999E-3</v>
      </c>
      <c r="AH3110" s="122">
        <v>8.1108817160000001E-4</v>
      </c>
      <c r="AI3110" s="122">
        <v>8.9322221800000004E-4</v>
      </c>
      <c r="AJ3110" s="122">
        <v>5.7949595479999999E-4</v>
      </c>
      <c r="AK3110" s="122">
        <v>5.5969379760000004E-4</v>
      </c>
      <c r="AL3110" s="122">
        <v>0</v>
      </c>
    </row>
    <row r="3111" spans="1:38" hidden="1" x14ac:dyDescent="0.25">
      <c r="A3111" s="122" t="s">
        <v>2197</v>
      </c>
      <c r="B3111" s="122">
        <v>1</v>
      </c>
      <c r="C3111" s="122" t="s">
        <v>2198</v>
      </c>
      <c r="D3111" s="122" t="s">
        <v>2103</v>
      </c>
      <c r="E3111" s="122">
        <v>57</v>
      </c>
      <c r="F3111" s="122">
        <v>0</v>
      </c>
      <c r="G3111" s="122">
        <v>0</v>
      </c>
      <c r="H3111" s="122">
        <v>0</v>
      </c>
      <c r="I3111" s="122">
        <v>0</v>
      </c>
      <c r="J3111" s="122">
        <v>1.21184E-8</v>
      </c>
      <c r="K3111" s="122">
        <v>5.1536800000000003E-8</v>
      </c>
      <c r="L3111" s="122">
        <v>5.3163599999999997E-8</v>
      </c>
      <c r="M3111" s="122">
        <v>0</v>
      </c>
      <c r="N3111" s="122">
        <v>0</v>
      </c>
      <c r="O3111" s="122">
        <v>0</v>
      </c>
      <c r="P3111" s="122">
        <v>0</v>
      </c>
      <c r="Q3111" s="122">
        <v>0</v>
      </c>
      <c r="R3111" s="122">
        <v>0</v>
      </c>
      <c r="S3111" s="122">
        <v>0</v>
      </c>
      <c r="T3111" s="122">
        <v>0</v>
      </c>
      <c r="U3111" s="122">
        <v>0</v>
      </c>
      <c r="V3111" s="122">
        <v>0</v>
      </c>
      <c r="W3111" s="122">
        <v>0</v>
      </c>
      <c r="X3111" s="122">
        <v>0</v>
      </c>
      <c r="Y3111" s="122">
        <v>0</v>
      </c>
      <c r="Z3111" s="122">
        <v>0</v>
      </c>
      <c r="AA3111" s="122">
        <v>0</v>
      </c>
      <c r="AB3111" s="122">
        <v>0</v>
      </c>
      <c r="AC3111" s="122">
        <v>0</v>
      </c>
      <c r="AD3111" s="122">
        <v>0</v>
      </c>
      <c r="AE3111" s="122">
        <v>0</v>
      </c>
      <c r="AF3111" s="122">
        <v>0</v>
      </c>
      <c r="AG3111" s="122">
        <v>0</v>
      </c>
      <c r="AH3111" s="122">
        <v>0</v>
      </c>
      <c r="AI3111" s="122">
        <v>0</v>
      </c>
      <c r="AJ3111" s="122">
        <v>0</v>
      </c>
      <c r="AK3111" s="122">
        <v>0</v>
      </c>
      <c r="AL3111" s="122">
        <v>0</v>
      </c>
    </row>
    <row r="3112" spans="1:38" hidden="1" x14ac:dyDescent="0.25">
      <c r="A3112" s="122" t="s">
        <v>2197</v>
      </c>
      <c r="B3112" s="122">
        <v>1</v>
      </c>
      <c r="C3112" s="122" t="s">
        <v>2198</v>
      </c>
      <c r="D3112" s="122" t="s">
        <v>2104</v>
      </c>
      <c r="E3112" s="122">
        <v>57</v>
      </c>
      <c r="F3112" s="122">
        <v>5.3019167879999999E-4</v>
      </c>
      <c r="G3112" s="122">
        <v>7.2821479640000002E-4</v>
      </c>
      <c r="H3112" s="122">
        <v>4.3497402199999999E-4</v>
      </c>
      <c r="I3112" s="122">
        <v>4.1124137040000002E-4</v>
      </c>
      <c r="J3112" s="122">
        <v>1.9845944440000001E-4</v>
      </c>
      <c r="K3112" s="122">
        <v>3.2702808040000001E-4</v>
      </c>
      <c r="L3112" s="122">
        <v>3.5293688639999999E-4</v>
      </c>
      <c r="M3112" s="122">
        <v>5.5316996280000005E-4</v>
      </c>
      <c r="N3112" s="122">
        <v>6.9404631520000003E-4</v>
      </c>
      <c r="O3112" s="122">
        <v>2.5460105720000002E-4</v>
      </c>
      <c r="P3112" s="122">
        <v>1.5861926639999999E-4</v>
      </c>
      <c r="Q3112" s="122">
        <v>1.9301315599999999E-4</v>
      </c>
      <c r="R3112" s="122">
        <v>7.8303549800000003E-4</v>
      </c>
      <c r="S3112" s="122">
        <v>8.9152377440000004E-4</v>
      </c>
      <c r="T3112" s="122">
        <v>4.9267581439999995E-4</v>
      </c>
      <c r="U3112" s="122">
        <v>4.9317453079999996E-4</v>
      </c>
      <c r="V3112" s="122">
        <v>2.6877088839999999E-4</v>
      </c>
      <c r="W3112" s="122">
        <v>5.4764861759999998E-4</v>
      </c>
      <c r="X3112" s="122">
        <v>7.7288561280000004E-4</v>
      </c>
      <c r="Y3112" s="122">
        <v>7.6704098800000004E-4</v>
      </c>
      <c r="Z3112" s="122">
        <v>4.2841829240000001E-4</v>
      </c>
      <c r="AA3112" s="122">
        <v>3.0546652920000002E-4</v>
      </c>
      <c r="AB3112" s="122">
        <v>4.1681270400000001E-5</v>
      </c>
      <c r="AC3112" s="122">
        <v>6.5846482800000004E-5</v>
      </c>
      <c r="AD3112" s="122">
        <v>4.3455532399999998E-5</v>
      </c>
      <c r="AE3112" s="122">
        <v>5.0915970000000003E-5</v>
      </c>
      <c r="AF3112" s="122">
        <v>1.0178102480000001E-4</v>
      </c>
      <c r="AG3112" s="122">
        <v>1.4606498759999999E-4</v>
      </c>
      <c r="AH3112" s="122">
        <v>1.6374426039999999E-4</v>
      </c>
      <c r="AI3112" s="122">
        <v>1.570308376E-4</v>
      </c>
      <c r="AJ3112" s="122">
        <v>1.6384354000000001E-4</v>
      </c>
      <c r="AK3112" s="122">
        <v>1.562743924E-4</v>
      </c>
      <c r="AL3112" s="122">
        <v>0</v>
      </c>
    </row>
    <row r="3113" spans="1:38" hidden="1" x14ac:dyDescent="0.25">
      <c r="A3113" s="122" t="s">
        <v>2197</v>
      </c>
      <c r="B3113" s="122">
        <v>1</v>
      </c>
      <c r="C3113" s="122" t="s">
        <v>2198</v>
      </c>
      <c r="D3113" s="122" t="s">
        <v>2105</v>
      </c>
      <c r="E3113" s="122">
        <v>57</v>
      </c>
      <c r="F3113" s="122">
        <v>0</v>
      </c>
      <c r="G3113" s="122">
        <v>0</v>
      </c>
      <c r="H3113" s="122">
        <v>0</v>
      </c>
      <c r="I3113" s="122">
        <v>0</v>
      </c>
      <c r="J3113" s="122">
        <v>0</v>
      </c>
      <c r="K3113" s="122">
        <v>0</v>
      </c>
      <c r="L3113" s="122">
        <v>0</v>
      </c>
      <c r="M3113" s="122">
        <v>0</v>
      </c>
      <c r="N3113" s="122">
        <v>7.7666232000000006E-6</v>
      </c>
      <c r="O3113" s="122">
        <v>0</v>
      </c>
      <c r="P3113" s="122">
        <v>0</v>
      </c>
      <c r="Q3113" s="122">
        <v>0</v>
      </c>
      <c r="R3113" s="122">
        <v>0</v>
      </c>
      <c r="S3113" s="122">
        <v>0</v>
      </c>
      <c r="T3113" s="122">
        <v>0</v>
      </c>
      <c r="U3113" s="122">
        <v>0</v>
      </c>
      <c r="V3113" s="122">
        <v>0</v>
      </c>
      <c r="W3113" s="122">
        <v>0</v>
      </c>
      <c r="X3113" s="122">
        <v>0</v>
      </c>
      <c r="Y3113" s="122">
        <v>0</v>
      </c>
      <c r="Z3113" s="122">
        <v>0</v>
      </c>
      <c r="AA3113" s="122">
        <v>0</v>
      </c>
      <c r="AB3113" s="122">
        <v>0</v>
      </c>
      <c r="AC3113" s="122">
        <v>0</v>
      </c>
      <c r="AD3113" s="122">
        <v>0</v>
      </c>
      <c r="AE3113" s="122">
        <v>0</v>
      </c>
      <c r="AF3113" s="122">
        <v>0</v>
      </c>
      <c r="AG3113" s="122">
        <v>0</v>
      </c>
      <c r="AH3113" s="122">
        <v>0</v>
      </c>
      <c r="AI3113" s="122">
        <v>0</v>
      </c>
      <c r="AJ3113" s="122">
        <v>0</v>
      </c>
      <c r="AK3113" s="122">
        <v>0</v>
      </c>
      <c r="AL3113" s="122">
        <v>0</v>
      </c>
    </row>
    <row r="3114" spans="1:38" hidden="1" x14ac:dyDescent="0.25">
      <c r="A3114" s="122" t="s">
        <v>2197</v>
      </c>
      <c r="B3114" s="122">
        <v>1</v>
      </c>
      <c r="C3114" s="122" t="s">
        <v>2198</v>
      </c>
      <c r="D3114" s="122" t="s">
        <v>475</v>
      </c>
      <c r="E3114" s="122">
        <v>57</v>
      </c>
      <c r="F3114" s="122">
        <v>0</v>
      </c>
      <c r="G3114" s="122">
        <v>0</v>
      </c>
      <c r="H3114" s="122">
        <v>0</v>
      </c>
      <c r="I3114" s="122">
        <v>0</v>
      </c>
      <c r="J3114" s="122">
        <v>0</v>
      </c>
      <c r="K3114" s="122">
        <v>0</v>
      </c>
      <c r="L3114" s="122">
        <v>5.2101280000000002E-7</v>
      </c>
      <c r="M3114" s="122">
        <v>9.0614440000000001E-7</v>
      </c>
      <c r="N3114" s="122">
        <v>5.4608960000000002E-7</v>
      </c>
      <c r="O3114" s="122">
        <v>6.3586600000000004E-7</v>
      </c>
      <c r="P3114" s="122">
        <v>1.792868E-7</v>
      </c>
      <c r="Q3114" s="122">
        <v>0</v>
      </c>
      <c r="R3114" s="122">
        <v>0</v>
      </c>
      <c r="S3114" s="122">
        <v>0</v>
      </c>
      <c r="T3114" s="122">
        <v>0</v>
      </c>
      <c r="U3114" s="122">
        <v>0</v>
      </c>
      <c r="V3114" s="122">
        <v>0</v>
      </c>
      <c r="W3114" s="122">
        <v>0</v>
      </c>
      <c r="X3114" s="122">
        <v>0</v>
      </c>
      <c r="Y3114" s="122">
        <v>0</v>
      </c>
      <c r="Z3114" s="122">
        <v>0</v>
      </c>
      <c r="AA3114" s="122">
        <v>0</v>
      </c>
      <c r="AB3114" s="122">
        <v>0</v>
      </c>
      <c r="AC3114" s="122">
        <v>0</v>
      </c>
      <c r="AD3114" s="122">
        <v>0</v>
      </c>
      <c r="AE3114" s="122">
        <v>0</v>
      </c>
      <c r="AF3114" s="122">
        <v>0</v>
      </c>
      <c r="AG3114" s="122">
        <v>0</v>
      </c>
      <c r="AH3114" s="122">
        <v>0</v>
      </c>
      <c r="AI3114" s="122">
        <v>0</v>
      </c>
      <c r="AJ3114" s="122">
        <v>0</v>
      </c>
      <c r="AK3114" s="122">
        <v>0</v>
      </c>
      <c r="AL3114" s="122">
        <v>0</v>
      </c>
    </row>
    <row r="3115" spans="1:38" hidden="1" x14ac:dyDescent="0.25">
      <c r="A3115" s="122" t="s">
        <v>2197</v>
      </c>
      <c r="B3115" s="122">
        <v>1</v>
      </c>
      <c r="C3115" s="122" t="s">
        <v>2198</v>
      </c>
      <c r="D3115" s="122" t="s">
        <v>2106</v>
      </c>
      <c r="E3115" s="122">
        <v>57</v>
      </c>
      <c r="F3115" s="122">
        <v>1.0666549600000001E-5</v>
      </c>
      <c r="G3115" s="122">
        <v>2.1495459999999999E-6</v>
      </c>
      <c r="H3115" s="122">
        <v>7.0643383999999998E-6</v>
      </c>
      <c r="I3115" s="122">
        <v>1.6380352800000001E-5</v>
      </c>
      <c r="J3115" s="122">
        <v>1.2671310400000001E-5</v>
      </c>
      <c r="K3115" s="122">
        <v>3.9425652000000001E-6</v>
      </c>
      <c r="L3115" s="122">
        <v>1.1962823599999999E-5</v>
      </c>
      <c r="M3115" s="122">
        <v>7.7882195999999993E-6</v>
      </c>
      <c r="N3115" s="122">
        <v>1.4992787600000001E-5</v>
      </c>
      <c r="O3115" s="122">
        <v>6.5953187999999998E-6</v>
      </c>
      <c r="P3115" s="122">
        <v>6.0444860000000004E-6</v>
      </c>
      <c r="Q3115" s="122">
        <v>2.4356612000000001E-6</v>
      </c>
      <c r="R3115" s="122">
        <v>2.7540408E-6</v>
      </c>
      <c r="S3115" s="122">
        <v>2.87158676E-5</v>
      </c>
      <c r="T3115" s="122">
        <v>4.2205057999999999E-5</v>
      </c>
      <c r="U3115" s="122">
        <v>3.6867322799999998E-5</v>
      </c>
      <c r="V3115" s="122">
        <v>3.1635128000000001E-5</v>
      </c>
      <c r="W3115" s="122">
        <v>2.77304468E-5</v>
      </c>
      <c r="X3115" s="122">
        <v>2.7232125200000001E-5</v>
      </c>
      <c r="Y3115" s="122">
        <v>2.6000724399999999E-5</v>
      </c>
      <c r="Z3115" s="122">
        <v>1.16549412E-5</v>
      </c>
      <c r="AA3115" s="122">
        <v>1.16733316E-5</v>
      </c>
      <c r="AB3115" s="122">
        <v>1.83006432E-5</v>
      </c>
      <c r="AC3115" s="122">
        <v>1.6463507200000002E-5</v>
      </c>
      <c r="AD3115" s="122">
        <v>1.50076696E-5</v>
      </c>
      <c r="AE3115" s="122">
        <v>1.2854130799999999E-5</v>
      </c>
      <c r="AF3115" s="122">
        <v>1.9452728400000001E-5</v>
      </c>
      <c r="AG3115" s="122">
        <v>1.9034523200000002E-5</v>
      </c>
      <c r="AH3115" s="122">
        <v>1.8656352400000002E-5</v>
      </c>
      <c r="AI3115" s="122">
        <v>2.5580407999999998E-5</v>
      </c>
      <c r="AJ3115" s="122">
        <v>2.6781459599999998E-5</v>
      </c>
      <c r="AK3115" s="122">
        <v>2.5537638000000002E-5</v>
      </c>
      <c r="AL3115" s="122">
        <v>0</v>
      </c>
    </row>
    <row r="3116" spans="1:38" hidden="1" x14ac:dyDescent="0.25">
      <c r="A3116" s="122" t="s">
        <v>2197</v>
      </c>
      <c r="B3116" s="122">
        <v>1</v>
      </c>
      <c r="C3116" s="122" t="s">
        <v>2198</v>
      </c>
      <c r="D3116" s="122" t="s">
        <v>2107</v>
      </c>
      <c r="E3116" s="122">
        <v>57</v>
      </c>
      <c r="F3116" s="122">
        <v>7.9245954423999999E-3</v>
      </c>
      <c r="G3116" s="122">
        <v>1.1494325029599999E-2</v>
      </c>
      <c r="H3116" s="122">
        <v>8.9259897216000007E-3</v>
      </c>
      <c r="I3116" s="122">
        <v>6.0323438055999998E-3</v>
      </c>
      <c r="J3116" s="122">
        <v>5.8061398415999999E-3</v>
      </c>
      <c r="K3116" s="122">
        <v>7.4165149800000003E-3</v>
      </c>
      <c r="L3116" s="122">
        <v>5.8421397383999997E-3</v>
      </c>
      <c r="M3116" s="122">
        <v>8.2888605267999998E-3</v>
      </c>
      <c r="N3116" s="122">
        <v>9.1261724568000007E-3</v>
      </c>
      <c r="O3116" s="122">
        <v>7.2622558428000004E-3</v>
      </c>
      <c r="P3116" s="122">
        <v>8.9030447884000004E-3</v>
      </c>
      <c r="Q3116" s="122">
        <v>1.0627840498800001E-2</v>
      </c>
      <c r="R3116" s="122">
        <v>1.33375620448E-2</v>
      </c>
      <c r="S3116" s="122">
        <v>1.38363561812E-2</v>
      </c>
      <c r="T3116" s="122">
        <v>1.3210195905199999E-2</v>
      </c>
      <c r="U3116" s="122">
        <v>1.6928374461600001E-2</v>
      </c>
      <c r="V3116" s="122">
        <v>1.4425496988000001E-2</v>
      </c>
      <c r="W3116" s="122">
        <v>1.6155220088000001E-2</v>
      </c>
      <c r="X3116" s="122">
        <v>2.55408004488E-2</v>
      </c>
      <c r="Y3116" s="122">
        <v>1.1254639603200001E-2</v>
      </c>
      <c r="Z3116" s="122">
        <v>7.5694935456000001E-3</v>
      </c>
      <c r="AA3116" s="122">
        <v>6.3495599719999999E-3</v>
      </c>
      <c r="AB3116" s="122">
        <v>6.3306608372000004E-3</v>
      </c>
      <c r="AC3116" s="122">
        <v>5.4111045688000001E-3</v>
      </c>
      <c r="AD3116" s="122">
        <v>2.8189701904000001E-3</v>
      </c>
      <c r="AE3116" s="122">
        <v>5.3003940891999998E-3</v>
      </c>
      <c r="AF3116" s="122">
        <v>4.8951009772000001E-3</v>
      </c>
      <c r="AG3116" s="122">
        <v>4.1062906079999996E-3</v>
      </c>
      <c r="AH3116" s="122">
        <v>8.4954057384000001E-3</v>
      </c>
      <c r="AI3116" s="122">
        <v>2.0992814584E-3</v>
      </c>
      <c r="AJ3116" s="122">
        <v>7.2554383132000001E-3</v>
      </c>
      <c r="AK3116" s="122">
        <v>7.1508002188000004E-3</v>
      </c>
      <c r="AL3116" s="122">
        <v>0</v>
      </c>
    </row>
    <row r="3117" spans="1:38" hidden="1" x14ac:dyDescent="0.25">
      <c r="A3117" s="122" t="s">
        <v>2197</v>
      </c>
      <c r="B3117" s="122">
        <v>1</v>
      </c>
      <c r="C3117" s="122" t="s">
        <v>2198</v>
      </c>
      <c r="D3117" s="122" t="s">
        <v>2108</v>
      </c>
      <c r="E3117" s="122">
        <v>57</v>
      </c>
      <c r="F3117" s="122">
        <v>0</v>
      </c>
      <c r="G3117" s="122">
        <v>0</v>
      </c>
      <c r="H3117" s="122">
        <v>0</v>
      </c>
      <c r="I3117" s="122">
        <v>0</v>
      </c>
      <c r="J3117" s="122">
        <v>0</v>
      </c>
      <c r="K3117" s="122">
        <v>0</v>
      </c>
      <c r="L3117" s="122">
        <v>0</v>
      </c>
      <c r="M3117" s="122">
        <v>0</v>
      </c>
      <c r="N3117" s="122">
        <v>0</v>
      </c>
      <c r="O3117" s="122">
        <v>0</v>
      </c>
      <c r="P3117" s="122">
        <v>0</v>
      </c>
      <c r="Q3117" s="122">
        <v>7.0196E-9</v>
      </c>
      <c r="R3117" s="122">
        <v>0</v>
      </c>
      <c r="S3117" s="122">
        <v>0</v>
      </c>
      <c r="T3117" s="122">
        <v>0</v>
      </c>
      <c r="U3117" s="122">
        <v>0</v>
      </c>
      <c r="V3117" s="122">
        <v>0</v>
      </c>
      <c r="W3117" s="122">
        <v>0</v>
      </c>
      <c r="X3117" s="122">
        <v>0</v>
      </c>
      <c r="Y3117" s="122">
        <v>0</v>
      </c>
      <c r="Z3117" s="122">
        <v>0</v>
      </c>
      <c r="AA3117" s="122">
        <v>0</v>
      </c>
      <c r="AB3117" s="122">
        <v>0</v>
      </c>
      <c r="AC3117" s="122">
        <v>0</v>
      </c>
      <c r="AD3117" s="122">
        <v>0</v>
      </c>
      <c r="AE3117" s="122">
        <v>0</v>
      </c>
      <c r="AF3117" s="122">
        <v>0</v>
      </c>
      <c r="AG3117" s="122">
        <v>0</v>
      </c>
      <c r="AH3117" s="122">
        <v>4.6705679999999999E-7</v>
      </c>
      <c r="AI3117" s="122">
        <v>1.0146415999999999E-6</v>
      </c>
      <c r="AJ3117" s="122">
        <v>0</v>
      </c>
      <c r="AK3117" s="122">
        <v>0</v>
      </c>
      <c r="AL3117" s="122">
        <v>0</v>
      </c>
    </row>
    <row r="3118" spans="1:38" hidden="1" x14ac:dyDescent="0.25">
      <c r="A3118" s="122" t="s">
        <v>2197</v>
      </c>
      <c r="B3118" s="122">
        <v>1</v>
      </c>
      <c r="C3118" s="122" t="s">
        <v>2198</v>
      </c>
      <c r="D3118" s="122" t="s">
        <v>2109</v>
      </c>
      <c r="E3118" s="122">
        <v>57</v>
      </c>
      <c r="F3118" s="122">
        <v>0</v>
      </c>
      <c r="G3118" s="122">
        <v>0</v>
      </c>
      <c r="H3118" s="122">
        <v>0</v>
      </c>
      <c r="I3118" s="122">
        <v>0</v>
      </c>
      <c r="J3118" s="122">
        <v>0</v>
      </c>
      <c r="K3118" s="122">
        <v>0</v>
      </c>
      <c r="L3118" s="122">
        <v>0</v>
      </c>
      <c r="M3118" s="122">
        <v>0</v>
      </c>
      <c r="N3118" s="122">
        <v>0</v>
      </c>
      <c r="O3118" s="122">
        <v>0</v>
      </c>
      <c r="P3118" s="122">
        <v>0</v>
      </c>
      <c r="Q3118" s="122">
        <v>0</v>
      </c>
      <c r="R3118" s="122">
        <v>2.45168E-8</v>
      </c>
      <c r="S3118" s="122">
        <v>9.92264E-8</v>
      </c>
      <c r="T3118" s="122">
        <v>1.01332E-7</v>
      </c>
      <c r="U3118" s="122">
        <v>1.5864800000000001E-7</v>
      </c>
      <c r="V3118" s="122">
        <v>2.8649039999999999E-7</v>
      </c>
      <c r="W3118" s="122">
        <v>2.5123839999999998E-7</v>
      </c>
      <c r="X3118" s="122">
        <v>2.5110400000000002E-7</v>
      </c>
      <c r="Y3118" s="122">
        <v>6.3467600000000001E-8</v>
      </c>
      <c r="Z3118" s="122">
        <v>5.3659200000000002E-8</v>
      </c>
      <c r="AA3118" s="122">
        <v>4.9358399999999999E-8</v>
      </c>
      <c r="AB3118" s="122">
        <v>6.05836E-8</v>
      </c>
      <c r="AC3118" s="122">
        <v>2.7725600000000001E-8</v>
      </c>
      <c r="AD3118" s="122">
        <v>8.17796E-8</v>
      </c>
      <c r="AE3118" s="122">
        <v>3.8113599999999998E-8</v>
      </c>
      <c r="AF3118" s="122">
        <v>2.1221199999999999E-7</v>
      </c>
      <c r="AG3118" s="122">
        <v>1.3605759999999999E-7</v>
      </c>
      <c r="AH3118" s="122">
        <v>1.5568559999999999E-7</v>
      </c>
      <c r="AI3118" s="122">
        <v>2.143596E-7</v>
      </c>
      <c r="AJ3118" s="122">
        <v>0</v>
      </c>
      <c r="AK3118" s="122">
        <v>0</v>
      </c>
      <c r="AL3118" s="122">
        <v>0</v>
      </c>
    </row>
    <row r="3119" spans="1:38" hidden="1" x14ac:dyDescent="0.25">
      <c r="A3119" s="122" t="s">
        <v>2197</v>
      </c>
      <c r="B3119" s="122">
        <v>1</v>
      </c>
      <c r="C3119" s="122" t="s">
        <v>2198</v>
      </c>
      <c r="D3119" s="122" t="s">
        <v>2110</v>
      </c>
      <c r="E3119" s="122">
        <v>57</v>
      </c>
      <c r="F3119" s="122">
        <v>1.1495428728E-3</v>
      </c>
      <c r="G3119" s="122">
        <v>4.1075107359999996E-3</v>
      </c>
      <c r="H3119" s="122">
        <v>3.1468529763999998E-3</v>
      </c>
      <c r="I3119" s="122">
        <v>2.6894614124000002E-3</v>
      </c>
      <c r="J3119" s="122">
        <v>2.4976905940000001E-3</v>
      </c>
      <c r="K3119" s="122">
        <v>1.8593235275999999E-3</v>
      </c>
      <c r="L3119" s="122">
        <v>5.5581001000000003E-3</v>
      </c>
      <c r="M3119" s="122">
        <v>5.5764323551999997E-3</v>
      </c>
      <c r="N3119" s="122">
        <v>4.7962208251999998E-3</v>
      </c>
      <c r="O3119" s="122">
        <v>6.2434428420000002E-3</v>
      </c>
      <c r="P3119" s="122">
        <v>5.4847066399999998E-3</v>
      </c>
      <c r="Q3119" s="122">
        <v>3.174129518E-3</v>
      </c>
      <c r="R3119" s="122">
        <v>3.4362039515999998E-3</v>
      </c>
      <c r="S3119" s="122">
        <v>5.1221608676000003E-3</v>
      </c>
      <c r="T3119" s="122">
        <v>5.9521418236E-3</v>
      </c>
      <c r="U3119" s="122">
        <v>5.3454683660000002E-3</v>
      </c>
      <c r="V3119" s="122">
        <v>5.8500549604000003E-3</v>
      </c>
      <c r="W3119" s="122">
        <v>5.8602745124000004E-3</v>
      </c>
      <c r="X3119" s="122">
        <v>9.8100171007999993E-3</v>
      </c>
      <c r="Y3119" s="122">
        <v>1.19329472584E-2</v>
      </c>
      <c r="Z3119" s="122">
        <v>1.122226665E-2</v>
      </c>
      <c r="AA3119" s="122">
        <v>4.4958563075999996E-3</v>
      </c>
      <c r="AB3119" s="122">
        <v>4.5493518195999999E-3</v>
      </c>
      <c r="AC3119" s="122">
        <v>5.5211528064000003E-3</v>
      </c>
      <c r="AD3119" s="122">
        <v>8.6337630567999996E-3</v>
      </c>
      <c r="AE3119" s="122">
        <v>6.0144968715999999E-3</v>
      </c>
      <c r="AF3119" s="122">
        <v>5.0676836000000001E-3</v>
      </c>
      <c r="AG3119" s="122">
        <v>3.6425014304000002E-3</v>
      </c>
      <c r="AH3119" s="122">
        <v>3.3464295843999999E-3</v>
      </c>
      <c r="AI3119" s="122">
        <v>1.5951188792000001E-3</v>
      </c>
      <c r="AJ3119" s="122">
        <v>2.2605209536E-3</v>
      </c>
      <c r="AK3119" s="122">
        <v>2.2332115400000001E-3</v>
      </c>
      <c r="AL3119" s="122">
        <v>0</v>
      </c>
    </row>
    <row r="3120" spans="1:38" hidden="1" x14ac:dyDescent="0.25">
      <c r="A3120" s="122" t="s">
        <v>2197</v>
      </c>
      <c r="B3120" s="122">
        <v>1</v>
      </c>
      <c r="C3120" s="122" t="s">
        <v>2198</v>
      </c>
      <c r="D3120" s="122" t="s">
        <v>2111</v>
      </c>
      <c r="E3120" s="122">
        <v>57</v>
      </c>
      <c r="F3120" s="122">
        <v>1.5530360159999999E-4</v>
      </c>
      <c r="G3120" s="122">
        <v>2.1099639399999999E-4</v>
      </c>
      <c r="H3120" s="122">
        <v>2.309185984E-4</v>
      </c>
      <c r="I3120" s="122">
        <v>1.3429048080000001E-4</v>
      </c>
      <c r="J3120" s="122">
        <v>1.7133980920000001E-4</v>
      </c>
      <c r="K3120" s="122">
        <v>1.432910192E-4</v>
      </c>
      <c r="L3120" s="122">
        <v>1.593027044E-4</v>
      </c>
      <c r="M3120" s="122">
        <v>1.341811072E-4</v>
      </c>
      <c r="N3120" s="122">
        <v>1.9887998200000001E-4</v>
      </c>
      <c r="O3120" s="122">
        <v>3.9653597199999998E-5</v>
      </c>
      <c r="P3120" s="122">
        <v>3.8516363199999998E-5</v>
      </c>
      <c r="Q3120" s="122">
        <v>9.1459645200000001E-5</v>
      </c>
      <c r="R3120" s="122">
        <v>1.3150743480000001E-4</v>
      </c>
      <c r="S3120" s="122">
        <v>9.2747370799999996E-5</v>
      </c>
      <c r="T3120" s="122">
        <v>4.6150210399999998E-5</v>
      </c>
      <c r="U3120" s="122">
        <v>1.7402450800000001E-5</v>
      </c>
      <c r="V3120" s="122">
        <v>5.8728599999999999E-5</v>
      </c>
      <c r="W3120" s="122">
        <v>1.4226660000000001E-4</v>
      </c>
      <c r="X3120" s="122">
        <v>2.3638841800000001E-4</v>
      </c>
      <c r="Y3120" s="122">
        <v>2.9598301599999998E-4</v>
      </c>
      <c r="Z3120" s="122">
        <v>3.6619698079999998E-4</v>
      </c>
      <c r="AA3120" s="122">
        <v>2.8558944400000001E-4</v>
      </c>
      <c r="AB3120" s="122">
        <v>2.7871654160000002E-4</v>
      </c>
      <c r="AC3120" s="122">
        <v>2.11457316E-4</v>
      </c>
      <c r="AD3120" s="122">
        <v>1.5377220880000001E-4</v>
      </c>
      <c r="AE3120" s="122">
        <v>3.2689118840000003E-4</v>
      </c>
      <c r="AF3120" s="122">
        <v>2.5932382559999998E-4</v>
      </c>
      <c r="AG3120" s="122">
        <v>3.2219910519999998E-4</v>
      </c>
      <c r="AH3120" s="122">
        <v>1.143257332E-4</v>
      </c>
      <c r="AI3120" s="122">
        <v>1.4786150399999999E-4</v>
      </c>
      <c r="AJ3120" s="122">
        <v>2.2861881280000001E-4</v>
      </c>
      <c r="AK3120" s="122">
        <v>2.1845774720000001E-4</v>
      </c>
      <c r="AL3120" s="122">
        <v>0</v>
      </c>
    </row>
    <row r="3121" spans="1:38" hidden="1" x14ac:dyDescent="0.25">
      <c r="A3121" s="122" t="s">
        <v>2197</v>
      </c>
      <c r="B3121" s="122">
        <v>1</v>
      </c>
      <c r="C3121" s="122" t="s">
        <v>2198</v>
      </c>
      <c r="D3121" s="122" t="s">
        <v>2112</v>
      </c>
      <c r="E3121" s="122">
        <v>57</v>
      </c>
      <c r="F3121" s="122">
        <v>1.5154664E-6</v>
      </c>
      <c r="G3121" s="122">
        <v>0</v>
      </c>
      <c r="H3121" s="122">
        <v>3.2472076000000001E-6</v>
      </c>
      <c r="I3121" s="122">
        <v>4.3621200000000002E-8</v>
      </c>
      <c r="J3121" s="122">
        <v>2.4355212000000001E-6</v>
      </c>
      <c r="K3121" s="122">
        <v>6.7899720000000003E-6</v>
      </c>
      <c r="L3121" s="122">
        <v>1.5630356000000001E-6</v>
      </c>
      <c r="M3121" s="122">
        <v>2.0539287999999998E-6</v>
      </c>
      <c r="N3121" s="122">
        <v>7.8121316000000004E-6</v>
      </c>
      <c r="O3121" s="122">
        <v>6.8495112000000002E-6</v>
      </c>
      <c r="P3121" s="122">
        <v>1.6135699999999999E-6</v>
      </c>
      <c r="Q3121" s="122">
        <v>1.1160519999999999E-6</v>
      </c>
      <c r="R3121" s="122">
        <v>1.3811056E-6</v>
      </c>
      <c r="S3121" s="122">
        <v>6.94568E-8</v>
      </c>
      <c r="T3121" s="122">
        <v>8.8664799999999996E-8</v>
      </c>
      <c r="U3121" s="122">
        <v>3.5390600000000002E-7</v>
      </c>
      <c r="V3121" s="122">
        <v>1.219236144E-4</v>
      </c>
      <c r="W3121" s="122">
        <v>1.2394431560000001E-4</v>
      </c>
      <c r="X3121" s="122">
        <v>1.2555200000000001E-7</v>
      </c>
      <c r="Y3121" s="122">
        <v>9.5202799999999998E-8</v>
      </c>
      <c r="Z3121" s="122">
        <v>1.1805080000000001E-7</v>
      </c>
      <c r="AA3121" s="122">
        <v>5.7584799999999998E-8</v>
      </c>
      <c r="AB3121" s="122">
        <v>8.0779999999999999E-8</v>
      </c>
      <c r="AC3121" s="122">
        <v>5.5448400000000003E-8</v>
      </c>
      <c r="AD3121" s="122">
        <v>6.1336800000000004E-8</v>
      </c>
      <c r="AE3121" s="122">
        <v>4.7641999999999997E-8</v>
      </c>
      <c r="AF3121" s="122">
        <v>1.17908E-8</v>
      </c>
      <c r="AG3121" s="122">
        <v>5.4423600000000003E-8</v>
      </c>
      <c r="AH3121" s="122">
        <v>1.0119592E-6</v>
      </c>
      <c r="AI3121" s="122">
        <v>1.0146415999999999E-6</v>
      </c>
      <c r="AJ3121" s="122">
        <v>6.1438159999999995E-7</v>
      </c>
      <c r="AK3121" s="122">
        <v>5.8584680000000001E-7</v>
      </c>
      <c r="AL3121" s="122">
        <v>0</v>
      </c>
    </row>
    <row r="3122" spans="1:38" hidden="1" x14ac:dyDescent="0.25">
      <c r="A3122" s="122" t="s">
        <v>2197</v>
      </c>
      <c r="B3122" s="122">
        <v>1</v>
      </c>
      <c r="C3122" s="122" t="s">
        <v>2198</v>
      </c>
      <c r="D3122" s="122" t="s">
        <v>2113</v>
      </c>
      <c r="E3122" s="122">
        <v>57</v>
      </c>
      <c r="F3122" s="122">
        <v>4.0971930524E-3</v>
      </c>
      <c r="G3122" s="122">
        <v>6.7515583155999996E-3</v>
      </c>
      <c r="H3122" s="122">
        <v>5.4040675696000002E-3</v>
      </c>
      <c r="I3122" s="122">
        <v>3.3569657772000001E-3</v>
      </c>
      <c r="J3122" s="122">
        <v>3.3817636103999999E-3</v>
      </c>
      <c r="K3122" s="122">
        <v>2.6214809207999999E-3</v>
      </c>
      <c r="L3122" s="122">
        <v>2.7211739772000001E-3</v>
      </c>
      <c r="M3122" s="122">
        <v>3.6226331372000002E-3</v>
      </c>
      <c r="N3122" s="122">
        <v>4.5394504428000002E-3</v>
      </c>
      <c r="O3122" s="122">
        <v>2.4504454492E-3</v>
      </c>
      <c r="P3122" s="122">
        <v>9.2282939839999996E-4</v>
      </c>
      <c r="Q3122" s="122">
        <v>1.1968758592E-3</v>
      </c>
      <c r="R3122" s="122">
        <v>1.1788991591999999E-3</v>
      </c>
      <c r="S3122" s="122">
        <v>1.805043086E-3</v>
      </c>
      <c r="T3122" s="122">
        <v>1.8414251911999999E-3</v>
      </c>
      <c r="U3122" s="122">
        <v>1.8799400032E-3</v>
      </c>
      <c r="V3122" s="122">
        <v>1.5503430432E-3</v>
      </c>
      <c r="W3122" s="122">
        <v>1.9781467048000001E-3</v>
      </c>
      <c r="X3122" s="122">
        <v>1.6610910147999999E-3</v>
      </c>
      <c r="Y3122" s="122">
        <v>1.0057645752E-3</v>
      </c>
      <c r="Z3122" s="122">
        <v>1.6671763528E-3</v>
      </c>
      <c r="AA3122" s="122">
        <v>9.9800224440000002E-4</v>
      </c>
      <c r="AB3122" s="122">
        <v>9.43109902E-4</v>
      </c>
      <c r="AC3122" s="122">
        <v>7.3004272040000004E-4</v>
      </c>
      <c r="AD3122" s="122">
        <v>3.9351282320000002E-4</v>
      </c>
      <c r="AE3122" s="122">
        <v>6.7706144800000001E-4</v>
      </c>
      <c r="AF3122" s="122">
        <v>3.251906532E-4</v>
      </c>
      <c r="AG3122" s="122">
        <v>4.1296344040000002E-4</v>
      </c>
      <c r="AH3122" s="122">
        <v>3.9218556719999999E-4</v>
      </c>
      <c r="AI3122" s="122">
        <v>5.7625354920000003E-4</v>
      </c>
      <c r="AJ3122" s="122">
        <v>9.2288329000000003E-4</v>
      </c>
      <c r="AK3122" s="122">
        <v>9.0331482080000002E-4</v>
      </c>
      <c r="AL3122" s="122">
        <v>0</v>
      </c>
    </row>
    <row r="3123" spans="1:38" hidden="1" x14ac:dyDescent="0.25">
      <c r="A3123" s="122" t="s">
        <v>2197</v>
      </c>
      <c r="B3123" s="122">
        <v>1</v>
      </c>
      <c r="C3123" s="122" t="s">
        <v>2198</v>
      </c>
      <c r="D3123" s="122" t="s">
        <v>2114</v>
      </c>
      <c r="E3123" s="122">
        <v>57</v>
      </c>
      <c r="F3123" s="122">
        <v>5.7045165492000003E-3</v>
      </c>
      <c r="G3123" s="122">
        <v>6.2919257324000003E-3</v>
      </c>
      <c r="H3123" s="122">
        <v>6.1022088371999999E-3</v>
      </c>
      <c r="I3123" s="122">
        <v>5.0134179648000004E-3</v>
      </c>
      <c r="J3123" s="122">
        <v>4.8718199487999998E-3</v>
      </c>
      <c r="K3123" s="122">
        <v>3.8278701888000001E-3</v>
      </c>
      <c r="L3123" s="122">
        <v>2.9525895475999999E-3</v>
      </c>
      <c r="M3123" s="122">
        <v>5.1758734607999998E-3</v>
      </c>
      <c r="N3123" s="122">
        <v>6.9511778952000003E-3</v>
      </c>
      <c r="O3123" s="122">
        <v>5.2490870488E-3</v>
      </c>
      <c r="P3123" s="122">
        <v>3.3008151540000002E-3</v>
      </c>
      <c r="Q3123" s="122">
        <v>2.5064713632000002E-3</v>
      </c>
      <c r="R3123" s="122">
        <v>2.7056052128000001E-3</v>
      </c>
      <c r="S3123" s="122">
        <v>3.413447114E-3</v>
      </c>
      <c r="T3123" s="122">
        <v>4.1861224608000002E-3</v>
      </c>
      <c r="U3123" s="122">
        <v>4.4799197603999997E-3</v>
      </c>
      <c r="V3123" s="122">
        <v>3.9007141208000002E-3</v>
      </c>
      <c r="W3123" s="122">
        <v>3.0189926900000001E-3</v>
      </c>
      <c r="X3123" s="122">
        <v>3.5839161820000001E-3</v>
      </c>
      <c r="Y3123" s="122">
        <v>2.6465743136000002E-3</v>
      </c>
      <c r="Z3123" s="122">
        <v>8.9034961679999999E-4</v>
      </c>
      <c r="AA3123" s="122">
        <v>4.4496539080000002E-4</v>
      </c>
      <c r="AB3123" s="122">
        <v>1.114393112E-3</v>
      </c>
      <c r="AC3123" s="122">
        <v>9.0241452000000002E-4</v>
      </c>
      <c r="AD3123" s="122">
        <v>6.6930967040000004E-4</v>
      </c>
      <c r="AE3123" s="122">
        <v>4.357226664E-4</v>
      </c>
      <c r="AF3123" s="122">
        <v>4.64977772E-4</v>
      </c>
      <c r="AG3123" s="122">
        <v>2.071972056E-4</v>
      </c>
      <c r="AH3123" s="122">
        <v>2.7373128719999999E-4</v>
      </c>
      <c r="AI3123" s="122">
        <v>3.0904975080000001E-4</v>
      </c>
      <c r="AJ3123" s="122">
        <v>2.9290326240000001E-4</v>
      </c>
      <c r="AK3123" s="122">
        <v>2.8365930880000002E-4</v>
      </c>
      <c r="AL3123" s="122">
        <v>0</v>
      </c>
    </row>
    <row r="3124" spans="1:38" hidden="1" x14ac:dyDescent="0.25">
      <c r="A3124" s="122" t="s">
        <v>2197</v>
      </c>
      <c r="B3124" s="122">
        <v>1</v>
      </c>
      <c r="C3124" s="122" t="s">
        <v>2198</v>
      </c>
      <c r="D3124" s="122" t="s">
        <v>2115</v>
      </c>
      <c r="E3124" s="122">
        <v>57</v>
      </c>
      <c r="F3124" s="122">
        <v>7.3893545599999999E-5</v>
      </c>
      <c r="G3124" s="122">
        <v>1.131897676E-4</v>
      </c>
      <c r="H3124" s="122">
        <v>9.4195438400000007E-5</v>
      </c>
      <c r="I3124" s="122">
        <v>1.2807063919999999E-4</v>
      </c>
      <c r="J3124" s="122">
        <v>1.11559952E-4</v>
      </c>
      <c r="K3124" s="122">
        <v>1.106604996E-4</v>
      </c>
      <c r="L3124" s="122">
        <v>1.026012316E-4</v>
      </c>
      <c r="M3124" s="122">
        <v>1.3765476200000001E-4</v>
      </c>
      <c r="N3124" s="122">
        <v>1.7352218520000001E-4</v>
      </c>
      <c r="O3124" s="122">
        <v>1.212279852E-4</v>
      </c>
      <c r="P3124" s="122">
        <v>4.8547360399999999E-5</v>
      </c>
      <c r="Q3124" s="122">
        <v>3.01685076E-5</v>
      </c>
      <c r="R3124" s="122">
        <v>6.8401555600000006E-5</v>
      </c>
      <c r="S3124" s="122">
        <v>4.0861071999999998E-5</v>
      </c>
      <c r="T3124" s="122">
        <v>4.9703676399999997E-5</v>
      </c>
      <c r="U3124" s="122">
        <v>4.5068195199999999E-5</v>
      </c>
      <c r="V3124" s="122">
        <v>7.2625100799999996E-5</v>
      </c>
      <c r="W3124" s="122">
        <v>4.16503164E-5</v>
      </c>
      <c r="X3124" s="122">
        <v>6.6040813999999998E-5</v>
      </c>
      <c r="Y3124" s="122">
        <v>2.1717971519999999E-4</v>
      </c>
      <c r="Z3124" s="122">
        <v>1.36263358E-4</v>
      </c>
      <c r="AA3124" s="122">
        <v>1.053153248E-4</v>
      </c>
      <c r="AB3124" s="122">
        <v>6.7755811199999999E-5</v>
      </c>
      <c r="AC3124" s="122">
        <v>5.352655E-5</v>
      </c>
      <c r="AD3124" s="122">
        <v>5.7365923999999998E-5</v>
      </c>
      <c r="AE3124" s="122">
        <v>3.54702628E-5</v>
      </c>
      <c r="AF3124" s="122">
        <v>4.4788018800000001E-5</v>
      </c>
      <c r="AG3124" s="122">
        <v>5.4951310399999997E-5</v>
      </c>
      <c r="AH3124" s="122">
        <v>5.9059907200000003E-5</v>
      </c>
      <c r="AI3124" s="122">
        <v>6.3267408400000005E-5</v>
      </c>
      <c r="AJ3124" s="122">
        <v>8.6013449199999996E-5</v>
      </c>
      <c r="AK3124" s="122">
        <v>8.2018694800000004E-5</v>
      </c>
      <c r="AL3124" s="122">
        <v>0</v>
      </c>
    </row>
    <row r="3125" spans="1:38" hidden="1" x14ac:dyDescent="0.25">
      <c r="A3125" s="122" t="s">
        <v>2197</v>
      </c>
      <c r="B3125" s="122">
        <v>1</v>
      </c>
      <c r="C3125" s="122" t="s">
        <v>2198</v>
      </c>
      <c r="D3125" s="122" t="s">
        <v>2116</v>
      </c>
      <c r="E3125" s="122">
        <v>57</v>
      </c>
      <c r="F3125" s="122">
        <v>5.3847835720000005E-4</v>
      </c>
      <c r="G3125" s="122">
        <v>3.7041080159999997E-4</v>
      </c>
      <c r="H3125" s="122">
        <v>4.3124305000000001E-4</v>
      </c>
      <c r="I3125" s="122">
        <v>5.5490893920000001E-4</v>
      </c>
      <c r="J3125" s="122">
        <v>6.32720116E-5</v>
      </c>
      <c r="K3125" s="122">
        <v>3.5293766200000001E-4</v>
      </c>
      <c r="L3125" s="122">
        <v>6.1651311400000004E-4</v>
      </c>
      <c r="M3125" s="122">
        <v>6.6076411520000003E-4</v>
      </c>
      <c r="N3125" s="122">
        <v>5.9410628200000002E-4</v>
      </c>
      <c r="O3125" s="122">
        <v>5.1157929480000002E-4</v>
      </c>
      <c r="P3125" s="122">
        <v>3.5515651920000002E-4</v>
      </c>
      <c r="Q3125" s="122">
        <v>3.7481295320000003E-4</v>
      </c>
      <c r="R3125" s="122">
        <v>6.1388383280000004E-4</v>
      </c>
      <c r="S3125" s="122">
        <v>1.0063702516000001E-3</v>
      </c>
      <c r="T3125" s="122">
        <v>2.3646861139999999E-3</v>
      </c>
      <c r="U3125" s="122">
        <v>1.6972850327999999E-3</v>
      </c>
      <c r="V3125" s="122">
        <v>1.7473894843999999E-3</v>
      </c>
      <c r="W3125" s="122">
        <v>1.4594965084000001E-3</v>
      </c>
      <c r="X3125" s="122">
        <v>1.5044863007999999E-3</v>
      </c>
      <c r="Y3125" s="122">
        <v>1.9514856116E-3</v>
      </c>
      <c r="Z3125" s="122">
        <v>2.0981677415999999E-3</v>
      </c>
      <c r="AA3125" s="122">
        <v>2.4144579843999999E-3</v>
      </c>
      <c r="AB3125" s="122">
        <v>2.0368944568000002E-3</v>
      </c>
      <c r="AC3125" s="122">
        <v>1.4127102219999999E-3</v>
      </c>
      <c r="AD3125" s="122">
        <v>1.1394652948E-3</v>
      </c>
      <c r="AE3125" s="122">
        <v>2.0750843372000002E-3</v>
      </c>
      <c r="AF3125" s="122">
        <v>1.6585610608E-3</v>
      </c>
      <c r="AG3125" s="122">
        <v>2.3559419492000001E-3</v>
      </c>
      <c r="AH3125" s="122">
        <v>2.5554700135999998E-3</v>
      </c>
      <c r="AI3125" s="122">
        <v>4.5827435919999998E-4</v>
      </c>
      <c r="AJ3125" s="122">
        <v>4.6088654920000002E-4</v>
      </c>
      <c r="AK3125" s="122">
        <v>4.4078263040000002E-4</v>
      </c>
      <c r="AL3125" s="122">
        <v>0</v>
      </c>
    </row>
    <row r="3126" spans="1:38" hidden="1" x14ac:dyDescent="0.25">
      <c r="A3126" s="122" t="s">
        <v>2197</v>
      </c>
      <c r="B3126" s="122">
        <v>1</v>
      </c>
      <c r="C3126" s="122" t="s">
        <v>2198</v>
      </c>
      <c r="D3126" s="122" t="s">
        <v>2117</v>
      </c>
      <c r="E3126" s="122">
        <v>57</v>
      </c>
      <c r="F3126" s="122">
        <v>0</v>
      </c>
      <c r="G3126" s="122">
        <v>0</v>
      </c>
      <c r="H3126" s="122">
        <v>0</v>
      </c>
      <c r="I3126" s="122">
        <v>0</v>
      </c>
      <c r="J3126" s="122">
        <v>0</v>
      </c>
      <c r="K3126" s="122">
        <v>0</v>
      </c>
      <c r="L3126" s="122">
        <v>0</v>
      </c>
      <c r="M3126" s="122">
        <v>0</v>
      </c>
      <c r="N3126" s="122">
        <v>0</v>
      </c>
      <c r="O3126" s="122">
        <v>0</v>
      </c>
      <c r="P3126" s="122">
        <v>0</v>
      </c>
      <c r="Q3126" s="122">
        <v>0</v>
      </c>
      <c r="R3126" s="122">
        <v>0</v>
      </c>
      <c r="S3126" s="122">
        <v>0</v>
      </c>
      <c r="T3126" s="122">
        <v>0</v>
      </c>
      <c r="U3126" s="122">
        <v>0</v>
      </c>
      <c r="V3126" s="122">
        <v>0</v>
      </c>
      <c r="W3126" s="122">
        <v>0</v>
      </c>
      <c r="X3126" s="122">
        <v>0</v>
      </c>
      <c r="Y3126" s="122">
        <v>0</v>
      </c>
      <c r="Z3126" s="122">
        <v>0</v>
      </c>
      <c r="AA3126" s="122">
        <v>0</v>
      </c>
      <c r="AB3126" s="122">
        <v>0</v>
      </c>
      <c r="AC3126" s="122">
        <v>0</v>
      </c>
      <c r="AD3126" s="122">
        <v>0</v>
      </c>
      <c r="AE3126" s="122">
        <v>0</v>
      </c>
      <c r="AF3126" s="122">
        <v>0</v>
      </c>
      <c r="AG3126" s="122">
        <v>0</v>
      </c>
      <c r="AH3126" s="122">
        <v>0</v>
      </c>
      <c r="AI3126" s="122">
        <v>0</v>
      </c>
      <c r="AJ3126" s="122">
        <v>0</v>
      </c>
      <c r="AK3126" s="122">
        <v>0</v>
      </c>
      <c r="AL3126" s="122">
        <v>0</v>
      </c>
    </row>
    <row r="3127" spans="1:38" hidden="1" x14ac:dyDescent="0.25">
      <c r="A3127" s="122" t="s">
        <v>2197</v>
      </c>
      <c r="B3127" s="122">
        <v>1</v>
      </c>
      <c r="C3127" s="122" t="s">
        <v>2198</v>
      </c>
      <c r="D3127" s="122" t="s">
        <v>2118</v>
      </c>
      <c r="E3127" s="122">
        <v>57</v>
      </c>
      <c r="F3127" s="122">
        <v>2.2393783776000001E-3</v>
      </c>
      <c r="G3127" s="122">
        <v>2.0013575932E-3</v>
      </c>
      <c r="H3127" s="122">
        <v>1.6262435532E-3</v>
      </c>
      <c r="I3127" s="122">
        <v>1.4546445087999999E-3</v>
      </c>
      <c r="J3127" s="122">
        <v>1.2097646428E-3</v>
      </c>
      <c r="K3127" s="122">
        <v>1.2251292508000001E-3</v>
      </c>
      <c r="L3127" s="122">
        <v>8.1359506479999997E-4</v>
      </c>
      <c r="M3127" s="122">
        <v>6.9318936400000004E-4</v>
      </c>
      <c r="N3127" s="122">
        <v>8.6600888920000002E-4</v>
      </c>
      <c r="O3127" s="122">
        <v>4.8936081040000003E-4</v>
      </c>
      <c r="P3127" s="122">
        <v>3.7339210720000002E-4</v>
      </c>
      <c r="Q3127" s="122">
        <v>4.40732418E-4</v>
      </c>
      <c r="R3127" s="122">
        <v>9.1545592600000001E-4</v>
      </c>
      <c r="S3127" s="122">
        <v>1.5570074072000001E-3</v>
      </c>
      <c r="T3127" s="122">
        <v>1.8970424144E-3</v>
      </c>
      <c r="U3127" s="122">
        <v>1.6427581939999999E-3</v>
      </c>
      <c r="V3127" s="122">
        <v>1.3479888660000001E-3</v>
      </c>
      <c r="W3127" s="122">
        <v>1.3246042039999999E-3</v>
      </c>
      <c r="X3127" s="122">
        <v>1.4592692464E-3</v>
      </c>
      <c r="Y3127" s="122">
        <v>1.0631524595999999E-3</v>
      </c>
      <c r="Z3127" s="122">
        <v>1.1354231336E-3</v>
      </c>
      <c r="AA3127" s="122">
        <v>9.5939329360000001E-4</v>
      </c>
      <c r="AB3127" s="122">
        <v>1.182509062E-3</v>
      </c>
      <c r="AC3127" s="122">
        <v>8.9535867119999995E-4</v>
      </c>
      <c r="AD3127" s="122">
        <v>1.0256825544000001E-3</v>
      </c>
      <c r="AE3127" s="122">
        <v>8.5256114440000004E-4</v>
      </c>
      <c r="AF3127" s="122">
        <v>9.7069109479999997E-4</v>
      </c>
      <c r="AG3127" s="122">
        <v>1.4044986871999999E-3</v>
      </c>
      <c r="AH3127" s="122">
        <v>1.4555067743999999E-3</v>
      </c>
      <c r="AI3127" s="122">
        <v>3.0949098600000001E-4</v>
      </c>
      <c r="AJ3127" s="122">
        <v>4.7832414839999999E-4</v>
      </c>
      <c r="AK3127" s="122">
        <v>4.5610915E-4</v>
      </c>
      <c r="AL3127" s="122">
        <v>0</v>
      </c>
    </row>
    <row r="3128" spans="1:38" hidden="1" x14ac:dyDescent="0.25">
      <c r="A3128" s="122" t="s">
        <v>2197</v>
      </c>
      <c r="B3128" s="122">
        <v>1</v>
      </c>
      <c r="C3128" s="122" t="s">
        <v>2198</v>
      </c>
      <c r="D3128" s="122" t="s">
        <v>2119</v>
      </c>
      <c r="E3128" s="122">
        <v>57</v>
      </c>
      <c r="F3128" s="122">
        <v>2.7802774476400002E-2</v>
      </c>
      <c r="G3128" s="122">
        <v>3.1700546595200003E-2</v>
      </c>
      <c r="H3128" s="122">
        <v>2.9165370497199999E-2</v>
      </c>
      <c r="I3128" s="122">
        <v>2.03798396732E-2</v>
      </c>
      <c r="J3128" s="122">
        <v>1.8302656240399999E-2</v>
      </c>
      <c r="K3128" s="122">
        <v>1.83570493568E-2</v>
      </c>
      <c r="L3128" s="122">
        <v>1.77206058932E-2</v>
      </c>
      <c r="M3128" s="122">
        <v>2.4373497556799999E-2</v>
      </c>
      <c r="N3128" s="122">
        <v>3.2689617634800001E-2</v>
      </c>
      <c r="O3128" s="122">
        <v>2.0018045241599999E-2</v>
      </c>
      <c r="P3128" s="122">
        <v>1.67866470996E-2</v>
      </c>
      <c r="Q3128" s="122">
        <v>1.8079199661600001E-2</v>
      </c>
      <c r="R3128" s="122">
        <v>1.658767719E-2</v>
      </c>
      <c r="S3128" s="122">
        <v>2.0930334619600002E-2</v>
      </c>
      <c r="T3128" s="122">
        <v>2.3364205524800001E-2</v>
      </c>
      <c r="U3128" s="122">
        <v>2.2730015417199999E-2</v>
      </c>
      <c r="V3128" s="122">
        <v>2.31562253664E-2</v>
      </c>
      <c r="W3128" s="122">
        <v>2.5819214313200001E-2</v>
      </c>
      <c r="X3128" s="122">
        <v>2.4975092508799999E-2</v>
      </c>
      <c r="Y3128" s="122">
        <v>2.4863165566399999E-2</v>
      </c>
      <c r="Z3128" s="122">
        <v>3.0436580997200001E-2</v>
      </c>
      <c r="AA3128" s="122">
        <v>2.72113934176E-2</v>
      </c>
      <c r="AB3128" s="122">
        <v>1.9726578289599998E-2</v>
      </c>
      <c r="AC3128" s="122">
        <v>1.8113155524800001E-2</v>
      </c>
      <c r="AD3128" s="122">
        <v>2.40356748296E-2</v>
      </c>
      <c r="AE3128" s="122">
        <v>2.6658500797600002E-2</v>
      </c>
      <c r="AF3128" s="122">
        <v>3.0951681566400002E-2</v>
      </c>
      <c r="AG3128" s="122">
        <v>2.8673536315200001E-2</v>
      </c>
      <c r="AH3128" s="122">
        <v>2.5444490467200001E-2</v>
      </c>
      <c r="AI3128" s="122">
        <v>2.67914650668E-2</v>
      </c>
      <c r="AJ3128" s="122">
        <v>2.19993174072E-2</v>
      </c>
      <c r="AK3128" s="122">
        <v>2.1792610772800002E-2</v>
      </c>
      <c r="AL3128" s="122">
        <v>0</v>
      </c>
    </row>
    <row r="3129" spans="1:38" hidden="1" x14ac:dyDescent="0.25">
      <c r="A3129" s="122" t="s">
        <v>2197</v>
      </c>
      <c r="B3129" s="122">
        <v>1</v>
      </c>
      <c r="C3129" s="122" t="s">
        <v>2198</v>
      </c>
      <c r="D3129" s="122" t="s">
        <v>2120</v>
      </c>
      <c r="E3129" s="122">
        <v>57</v>
      </c>
      <c r="F3129" s="122">
        <v>0</v>
      </c>
      <c r="G3129" s="122">
        <v>0</v>
      </c>
      <c r="H3129" s="122">
        <v>3.036012E-7</v>
      </c>
      <c r="I3129" s="122">
        <v>4.0712559999999999E-7</v>
      </c>
      <c r="J3129" s="122">
        <v>3.2716039999999999E-7</v>
      </c>
      <c r="K3129" s="122">
        <v>2.5768400000000002E-7</v>
      </c>
      <c r="L3129" s="122">
        <v>2.1265720000000001E-7</v>
      </c>
      <c r="M3129" s="122">
        <v>2.6580400000000002E-7</v>
      </c>
      <c r="N3129" s="122">
        <v>0</v>
      </c>
      <c r="O3129" s="122">
        <v>4.0160120000000001E-7</v>
      </c>
      <c r="P3129" s="122">
        <v>2.0489840000000001E-7</v>
      </c>
      <c r="Q3129" s="122">
        <v>0</v>
      </c>
      <c r="R3129" s="122">
        <v>0</v>
      </c>
      <c r="S3129" s="122">
        <v>0</v>
      </c>
      <c r="T3129" s="122">
        <v>0</v>
      </c>
      <c r="U3129" s="122">
        <v>0</v>
      </c>
      <c r="V3129" s="122">
        <v>0</v>
      </c>
      <c r="W3129" s="122">
        <v>0</v>
      </c>
      <c r="X3129" s="122">
        <v>0</v>
      </c>
      <c r="Y3129" s="122">
        <v>0</v>
      </c>
      <c r="Z3129" s="122">
        <v>0</v>
      </c>
      <c r="AA3129" s="122">
        <v>0</v>
      </c>
      <c r="AB3129" s="122">
        <v>0</v>
      </c>
      <c r="AC3129" s="122">
        <v>0</v>
      </c>
      <c r="AD3129" s="122">
        <v>0</v>
      </c>
      <c r="AE3129" s="122">
        <v>0</v>
      </c>
      <c r="AF3129" s="122">
        <v>0</v>
      </c>
      <c r="AG3129" s="122">
        <v>0</v>
      </c>
      <c r="AH3129" s="122">
        <v>0</v>
      </c>
      <c r="AI3129" s="122">
        <v>0</v>
      </c>
      <c r="AJ3129" s="122">
        <v>0</v>
      </c>
      <c r="AK3129" s="122">
        <v>0</v>
      </c>
      <c r="AL3129" s="122">
        <v>0</v>
      </c>
    </row>
    <row r="3130" spans="1:38" hidden="1" x14ac:dyDescent="0.25">
      <c r="A3130" s="122" t="s">
        <v>2197</v>
      </c>
      <c r="B3130" s="122">
        <v>1</v>
      </c>
      <c r="C3130" s="122" t="s">
        <v>2198</v>
      </c>
      <c r="D3130" s="122" t="s">
        <v>2121</v>
      </c>
      <c r="E3130" s="122">
        <v>57</v>
      </c>
      <c r="F3130" s="122">
        <v>3.3191203191999998E-3</v>
      </c>
      <c r="G3130" s="122">
        <v>4.2143587947999998E-3</v>
      </c>
      <c r="H3130" s="122">
        <v>2.6378874032000001E-3</v>
      </c>
      <c r="I3130" s="122">
        <v>2.1732403E-3</v>
      </c>
      <c r="J3130" s="122">
        <v>1.9307876503999999E-3</v>
      </c>
      <c r="K3130" s="122">
        <v>1.7816155924E-3</v>
      </c>
      <c r="L3130" s="122">
        <v>1.2300139096E-3</v>
      </c>
      <c r="M3130" s="122">
        <v>1.8088738024000001E-3</v>
      </c>
      <c r="N3130" s="122">
        <v>1.8389999095999999E-3</v>
      </c>
      <c r="O3130" s="122">
        <v>1.43566724E-3</v>
      </c>
      <c r="P3130" s="122">
        <v>3.1014707920000001E-3</v>
      </c>
      <c r="Q3130" s="122">
        <v>1.1841124007999999E-3</v>
      </c>
      <c r="R3130" s="122">
        <v>9.5514581959999997E-4</v>
      </c>
      <c r="S3130" s="122">
        <v>1.918432292E-3</v>
      </c>
      <c r="T3130" s="122">
        <v>1.6823155328000001E-3</v>
      </c>
      <c r="U3130" s="122">
        <v>1.7290004312E-3</v>
      </c>
      <c r="V3130" s="122">
        <v>2.6865066452000002E-3</v>
      </c>
      <c r="W3130" s="122">
        <v>1.4093258312E-3</v>
      </c>
      <c r="X3130" s="122">
        <v>1.1059064463999999E-3</v>
      </c>
      <c r="Y3130" s="122">
        <v>7.5566231720000003E-4</v>
      </c>
      <c r="Z3130" s="122">
        <v>8.6165451119999997E-4</v>
      </c>
      <c r="AA3130" s="122">
        <v>1.1225744432E-3</v>
      </c>
      <c r="AB3130" s="122">
        <v>1.132563334E-3</v>
      </c>
      <c r="AC3130" s="122">
        <v>7.6524784000000005E-4</v>
      </c>
      <c r="AD3130" s="122">
        <v>7.7810244399999999E-4</v>
      </c>
      <c r="AE3130" s="122">
        <v>6.17673518E-4</v>
      </c>
      <c r="AF3130" s="122">
        <v>7.6294799560000005E-4</v>
      </c>
      <c r="AG3130" s="122">
        <v>1.0879681092000001E-3</v>
      </c>
      <c r="AH3130" s="122">
        <v>6.7319941919999999E-4</v>
      </c>
      <c r="AI3130" s="122">
        <v>5.714445884E-4</v>
      </c>
      <c r="AJ3130" s="122">
        <v>8.5625744399999999E-4</v>
      </c>
      <c r="AK3130" s="122">
        <v>8.313666424E-4</v>
      </c>
      <c r="AL3130" s="122">
        <v>0</v>
      </c>
    </row>
    <row r="3131" spans="1:38" hidden="1" x14ac:dyDescent="0.25">
      <c r="A3131" s="122" t="s">
        <v>2197</v>
      </c>
      <c r="B3131" s="122">
        <v>1</v>
      </c>
      <c r="C3131" s="122" t="s">
        <v>2198</v>
      </c>
      <c r="D3131" s="122" t="s">
        <v>2122</v>
      </c>
      <c r="E3131" s="122">
        <v>57</v>
      </c>
      <c r="F3131" s="122">
        <v>4.7941179999999996E-6</v>
      </c>
      <c r="G3131" s="122">
        <v>4.8713728000000001E-6</v>
      </c>
      <c r="H3131" s="122">
        <v>4.3164099999999997E-6</v>
      </c>
      <c r="I3131" s="122">
        <v>5.2781035999999998E-6</v>
      </c>
      <c r="J3131" s="122">
        <v>4.2046060000000001E-6</v>
      </c>
      <c r="K3131" s="122">
        <v>5.4629008000000002E-6</v>
      </c>
      <c r="L3131" s="122">
        <v>4.9549331999999999E-6</v>
      </c>
      <c r="M3131" s="122">
        <v>5.6181020000000001E-6</v>
      </c>
      <c r="N3131" s="122">
        <v>7.387394E-6</v>
      </c>
      <c r="O3131" s="122">
        <v>4.8303556000000002E-6</v>
      </c>
      <c r="P3131" s="122">
        <v>4.7553379999999998E-6</v>
      </c>
      <c r="Q3131" s="122">
        <v>4.2957488000000002E-6</v>
      </c>
      <c r="R3131" s="122">
        <v>6.4805776000000003E-6</v>
      </c>
      <c r="S3131" s="122">
        <v>5.6757008000000001E-6</v>
      </c>
      <c r="T3131" s="122">
        <v>6.9286224E-6</v>
      </c>
      <c r="U3131" s="122">
        <v>3.3316051999999998E-6</v>
      </c>
      <c r="V3131" s="122">
        <v>0</v>
      </c>
      <c r="W3131" s="122">
        <v>0</v>
      </c>
      <c r="X3131" s="122">
        <v>0</v>
      </c>
      <c r="Y3131" s="122">
        <v>0</v>
      </c>
      <c r="Z3131" s="122">
        <v>2.146396E-7</v>
      </c>
      <c r="AA3131" s="122">
        <v>0</v>
      </c>
      <c r="AB3131" s="122">
        <v>3.2311440000000001E-7</v>
      </c>
      <c r="AC3131" s="122">
        <v>0</v>
      </c>
      <c r="AD3131" s="122">
        <v>0</v>
      </c>
      <c r="AE3131" s="122">
        <v>0</v>
      </c>
      <c r="AF3131" s="122">
        <v>4.5965080000000002E-6</v>
      </c>
      <c r="AG3131" s="122">
        <v>6.4603027999999998E-6</v>
      </c>
      <c r="AH3131" s="122">
        <v>0</v>
      </c>
      <c r="AI3131" s="122">
        <v>0</v>
      </c>
      <c r="AJ3131" s="122">
        <v>0</v>
      </c>
      <c r="AK3131" s="122">
        <v>0</v>
      </c>
      <c r="AL3131" s="122">
        <v>0</v>
      </c>
    </row>
    <row r="3132" spans="1:38" hidden="1" x14ac:dyDescent="0.25">
      <c r="A3132" s="122" t="s">
        <v>2197</v>
      </c>
      <c r="B3132" s="122">
        <v>1</v>
      </c>
      <c r="C3132" s="122" t="s">
        <v>2198</v>
      </c>
      <c r="D3132" s="122" t="s">
        <v>2123</v>
      </c>
      <c r="E3132" s="122">
        <v>57</v>
      </c>
      <c r="F3132" s="122">
        <v>1.4414030134E-2</v>
      </c>
      <c r="G3132" s="122">
        <v>1.75498477952E-2</v>
      </c>
      <c r="H3132" s="122">
        <v>1.9765620030799999E-2</v>
      </c>
      <c r="I3132" s="122">
        <v>1.2672470146E-2</v>
      </c>
      <c r="J3132" s="122">
        <v>1.23314135616E-2</v>
      </c>
      <c r="K3132" s="122">
        <v>1.33774497668E-2</v>
      </c>
      <c r="L3132" s="122">
        <v>1.0843034711600001E-2</v>
      </c>
      <c r="M3132" s="122">
        <v>1.4303643715199999E-2</v>
      </c>
      <c r="N3132" s="122">
        <v>1.1921013818E-2</v>
      </c>
      <c r="O3132" s="122">
        <v>8.02781539E-3</v>
      </c>
      <c r="P3132" s="122">
        <v>4.8424566400000002E-3</v>
      </c>
      <c r="Q3132" s="122">
        <v>6.1644956827999996E-3</v>
      </c>
      <c r="R3132" s="122">
        <v>5.0595429807999996E-3</v>
      </c>
      <c r="S3132" s="122">
        <v>7.1897412803999996E-3</v>
      </c>
      <c r="T3132" s="122">
        <v>7.3137985787999999E-3</v>
      </c>
      <c r="U3132" s="122">
        <v>7.8389530828000004E-3</v>
      </c>
      <c r="V3132" s="122">
        <v>6.1156991756000003E-3</v>
      </c>
      <c r="W3132" s="122">
        <v>8.8664619736000001E-3</v>
      </c>
      <c r="X3132" s="122">
        <v>5.1250392396000001E-3</v>
      </c>
      <c r="Y3132" s="122">
        <v>7.6514242588000001E-3</v>
      </c>
      <c r="Z3132" s="122">
        <v>6.5805030368000002E-3</v>
      </c>
      <c r="AA3132" s="122">
        <v>7.5160147048000002E-3</v>
      </c>
      <c r="AB3132" s="122">
        <v>9.7463413739999998E-3</v>
      </c>
      <c r="AC3132" s="122">
        <v>8.8288424307999998E-3</v>
      </c>
      <c r="AD3132" s="122">
        <v>7.7912838388000004E-3</v>
      </c>
      <c r="AE3132" s="122">
        <v>1.1292538336800001E-2</v>
      </c>
      <c r="AF3132" s="122">
        <v>1.8939466935199999E-2</v>
      </c>
      <c r="AG3132" s="122">
        <v>1.3494530613200001E-2</v>
      </c>
      <c r="AH3132" s="122">
        <v>1.0907567510000001E-2</v>
      </c>
      <c r="AI3132" s="122">
        <v>1.1430148937199999E-2</v>
      </c>
      <c r="AJ3132" s="122">
        <v>6.5518782868000001E-3</v>
      </c>
      <c r="AK3132" s="122">
        <v>6.4870745408000001E-3</v>
      </c>
      <c r="AL3132" s="122">
        <v>0</v>
      </c>
    </row>
    <row r="3133" spans="1:38" hidden="1" x14ac:dyDescent="0.25">
      <c r="A3133" s="122" t="s">
        <v>2197</v>
      </c>
      <c r="B3133" s="122">
        <v>1</v>
      </c>
      <c r="C3133" s="122" t="s">
        <v>2198</v>
      </c>
      <c r="D3133" s="122" t="s">
        <v>2124</v>
      </c>
      <c r="E3133" s="122">
        <v>57</v>
      </c>
      <c r="F3133" s="122">
        <v>3.7725993200000002E-5</v>
      </c>
      <c r="G3133" s="122">
        <v>4.2926561999999999E-5</v>
      </c>
      <c r="H3133" s="122">
        <v>4.6698741600000002E-5</v>
      </c>
      <c r="I3133" s="122">
        <v>3.8834527199999999E-5</v>
      </c>
      <c r="J3133" s="122">
        <v>4.6236595999999999E-5</v>
      </c>
      <c r="K3133" s="122">
        <v>5.85432428E-5</v>
      </c>
      <c r="L3133" s="122">
        <v>4.8929392399999997E-5</v>
      </c>
      <c r="M3133" s="122">
        <v>3.91012636E-5</v>
      </c>
      <c r="N3133" s="122">
        <v>5.4744163599999999E-5</v>
      </c>
      <c r="O3133" s="122">
        <v>3.3516778399999997E-5</v>
      </c>
      <c r="P3133" s="122">
        <v>3.2713178399999997E-5</v>
      </c>
      <c r="Q3133" s="122">
        <v>7.2505218799999994E-5</v>
      </c>
      <c r="R3133" s="122">
        <v>7.4298946399999993E-5</v>
      </c>
      <c r="S3133" s="122">
        <v>1.61243684E-5</v>
      </c>
      <c r="T3133" s="122">
        <v>3.1537965200000003E-5</v>
      </c>
      <c r="U3133" s="122">
        <v>1.0522928639999999E-4</v>
      </c>
      <c r="V3133" s="122">
        <v>1.6187979919999999E-4</v>
      </c>
      <c r="W3133" s="122">
        <v>3.4099102799999998E-5</v>
      </c>
      <c r="X3133" s="122">
        <v>1.53661256E-5</v>
      </c>
      <c r="Y3133" s="122">
        <v>1.6120871200000001E-5</v>
      </c>
      <c r="Z3133" s="122">
        <v>2.1056165200000001E-5</v>
      </c>
      <c r="AA3133" s="122">
        <v>1.6378863199999999E-5</v>
      </c>
      <c r="AB3133" s="122">
        <v>2.0406699599999999E-5</v>
      </c>
      <c r="AC3133" s="122">
        <v>2.2336974800000002E-5</v>
      </c>
      <c r="AD3133" s="122">
        <v>1.94433792E-5</v>
      </c>
      <c r="AE3133" s="122">
        <v>2.6480081599999998E-5</v>
      </c>
      <c r="AF3133" s="122">
        <v>2.90729852E-5</v>
      </c>
      <c r="AG3133" s="122">
        <v>3.7293516400000002E-5</v>
      </c>
      <c r="AH3133" s="122">
        <v>4.1405912800000002E-5</v>
      </c>
      <c r="AI3133" s="122">
        <v>5.0766351999999998E-5</v>
      </c>
      <c r="AJ3133" s="122">
        <v>4.2178096799999997E-5</v>
      </c>
      <c r="AK3133" s="122">
        <v>4.0578092800000001E-5</v>
      </c>
      <c r="AL3133" s="122">
        <v>0</v>
      </c>
    </row>
    <row r="3134" spans="1:38" hidden="1" x14ac:dyDescent="0.25">
      <c r="A3134" s="122" t="s">
        <v>2197</v>
      </c>
      <c r="B3134" s="122">
        <v>1</v>
      </c>
      <c r="C3134" s="122" t="s">
        <v>2198</v>
      </c>
      <c r="D3134" s="122" t="s">
        <v>2125</v>
      </c>
      <c r="E3134" s="122">
        <v>57</v>
      </c>
      <c r="F3134" s="122">
        <v>9.6717340719999995E-4</v>
      </c>
      <c r="G3134" s="122">
        <v>6.0839129400000003E-4</v>
      </c>
      <c r="H3134" s="122">
        <v>6.0838954120000005E-4</v>
      </c>
      <c r="I3134" s="122">
        <v>7.5020320759999998E-4</v>
      </c>
      <c r="J3134" s="122">
        <v>7.2818449480000001E-4</v>
      </c>
      <c r="K3134" s="122">
        <v>7.7654359999999997E-4</v>
      </c>
      <c r="L3134" s="122">
        <v>7.556857952E-4</v>
      </c>
      <c r="M3134" s="122">
        <v>8.0768965480000003E-4</v>
      </c>
      <c r="N3134" s="122">
        <v>9.613320612E-4</v>
      </c>
      <c r="O3134" s="122">
        <v>6.0864718039999998E-4</v>
      </c>
      <c r="P3134" s="122">
        <v>4.829185228E-4</v>
      </c>
      <c r="Q3134" s="122">
        <v>4.1756498280000001E-4</v>
      </c>
      <c r="R3134" s="122">
        <v>3.812099592E-4</v>
      </c>
      <c r="S3134" s="122">
        <v>6.5854988639999998E-4</v>
      </c>
      <c r="T3134" s="122">
        <v>7.75828298E-4</v>
      </c>
      <c r="U3134" s="122">
        <v>7.0775250840000002E-4</v>
      </c>
      <c r="V3134" s="122">
        <v>5.7261676360000004E-4</v>
      </c>
      <c r="W3134" s="122">
        <v>4.5993390239999998E-4</v>
      </c>
      <c r="X3134" s="122">
        <v>3.048767764E-4</v>
      </c>
      <c r="Y3134" s="122">
        <v>1.1106899999999999E-6</v>
      </c>
      <c r="Z3134" s="122">
        <v>1.0946628E-6</v>
      </c>
      <c r="AA3134" s="122">
        <v>3.8582039999999999E-6</v>
      </c>
      <c r="AB3134" s="122">
        <v>1.7165400000000001E-7</v>
      </c>
      <c r="AC3134" s="122">
        <v>2.4767512000000002E-6</v>
      </c>
      <c r="AD3134" s="122">
        <v>7.5647319999999996E-7</v>
      </c>
      <c r="AE3134" s="122">
        <v>5.5266119999999999E-7</v>
      </c>
      <c r="AF3134" s="122">
        <v>4.5979080000000001E-7</v>
      </c>
      <c r="AG3134" s="122">
        <v>3.129336E-6</v>
      </c>
      <c r="AH3134" s="122">
        <v>2.4650247999999999E-6</v>
      </c>
      <c r="AI3134" s="122">
        <v>1.8606532E-5</v>
      </c>
      <c r="AJ3134" s="122">
        <v>3.4768411999999998E-6</v>
      </c>
      <c r="AK3134" s="122">
        <v>3.3153652E-6</v>
      </c>
      <c r="AL3134" s="122">
        <v>0</v>
      </c>
    </row>
    <row r="3135" spans="1:38" hidden="1" x14ac:dyDescent="0.25">
      <c r="A3135" s="122" t="s">
        <v>2197</v>
      </c>
      <c r="B3135" s="122">
        <v>1</v>
      </c>
      <c r="C3135" s="122" t="s">
        <v>2198</v>
      </c>
      <c r="D3135" s="122" t="s">
        <v>2126</v>
      </c>
      <c r="E3135" s="122">
        <v>57</v>
      </c>
      <c r="F3135" s="122">
        <v>0</v>
      </c>
      <c r="G3135" s="122">
        <v>0</v>
      </c>
      <c r="H3135" s="122">
        <v>0</v>
      </c>
      <c r="I3135" s="122">
        <v>0</v>
      </c>
      <c r="J3135" s="122">
        <v>0</v>
      </c>
      <c r="K3135" s="122">
        <v>0</v>
      </c>
      <c r="L3135" s="122">
        <v>0</v>
      </c>
      <c r="M3135" s="122">
        <v>0</v>
      </c>
      <c r="N3135" s="122">
        <v>0</v>
      </c>
      <c r="O3135" s="122">
        <v>1.6175543999999999E-6</v>
      </c>
      <c r="P3135" s="122">
        <v>0</v>
      </c>
      <c r="Q3135" s="122">
        <v>0</v>
      </c>
      <c r="R3135" s="122">
        <v>0</v>
      </c>
      <c r="S3135" s="122">
        <v>0</v>
      </c>
      <c r="T3135" s="122">
        <v>0</v>
      </c>
      <c r="U3135" s="122">
        <v>0</v>
      </c>
      <c r="V3135" s="122">
        <v>0</v>
      </c>
      <c r="W3135" s="122">
        <v>0</v>
      </c>
      <c r="X3135" s="122">
        <v>0</v>
      </c>
      <c r="Y3135" s="122">
        <v>0</v>
      </c>
      <c r="Z3135" s="122">
        <v>0</v>
      </c>
      <c r="AA3135" s="122">
        <v>0</v>
      </c>
      <c r="AB3135" s="122">
        <v>0</v>
      </c>
      <c r="AC3135" s="122">
        <v>0</v>
      </c>
      <c r="AD3135" s="122">
        <v>0</v>
      </c>
      <c r="AE3135" s="122">
        <v>0</v>
      </c>
      <c r="AF3135" s="122">
        <v>0</v>
      </c>
      <c r="AG3135" s="122">
        <v>0</v>
      </c>
      <c r="AH3135" s="122">
        <v>0</v>
      </c>
      <c r="AI3135" s="122">
        <v>0</v>
      </c>
      <c r="AJ3135" s="122">
        <v>0</v>
      </c>
      <c r="AK3135" s="122">
        <v>0</v>
      </c>
      <c r="AL3135" s="122">
        <v>0</v>
      </c>
    </row>
    <row r="3136" spans="1:38" hidden="1" x14ac:dyDescent="0.25">
      <c r="A3136" s="122" t="s">
        <v>2012</v>
      </c>
      <c r="B3136" s="122">
        <v>1</v>
      </c>
      <c r="C3136" s="122" t="s">
        <v>2199</v>
      </c>
      <c r="D3136" s="122" t="s">
        <v>2078</v>
      </c>
      <c r="E3136" s="122">
        <v>58</v>
      </c>
      <c r="F3136" s="122">
        <v>6.0465252724999996E-3</v>
      </c>
      <c r="G3136" s="122">
        <v>5.7692594559999996E-3</v>
      </c>
      <c r="H3136" s="122">
        <v>5.8549099205000002E-3</v>
      </c>
      <c r="I3136" s="122">
        <v>5.8822215095000003E-3</v>
      </c>
      <c r="J3136" s="122">
        <v>6.5079206945000004E-3</v>
      </c>
      <c r="K3136" s="122">
        <v>6.6872798759999999E-3</v>
      </c>
      <c r="L3136" s="122">
        <v>7.1282265465000003E-3</v>
      </c>
      <c r="M3136" s="122">
        <v>8.0649271874999994E-3</v>
      </c>
      <c r="N3136" s="122">
        <v>8.2344721205000002E-3</v>
      </c>
      <c r="O3136" s="122">
        <v>7.9021877724999995E-3</v>
      </c>
      <c r="P3136" s="122">
        <v>7.0160972820000004E-3</v>
      </c>
      <c r="Q3136" s="122">
        <v>7.3511068105000001E-3</v>
      </c>
      <c r="R3136" s="122">
        <v>7.9164553460000005E-3</v>
      </c>
      <c r="S3136" s="122">
        <v>8.2855622920000004E-3</v>
      </c>
      <c r="T3136" s="122">
        <v>8.8365510605000006E-3</v>
      </c>
      <c r="U3136" s="122">
        <v>9.4720322169999996E-3</v>
      </c>
      <c r="V3136" s="122">
        <v>1.0023713510000001E-2</v>
      </c>
      <c r="W3136" s="122">
        <v>1.09367181955E-2</v>
      </c>
      <c r="X3136" s="122">
        <v>1.00901989625E-2</v>
      </c>
      <c r="Y3136" s="122">
        <v>9.8599856184999994E-3</v>
      </c>
      <c r="Z3136" s="122">
        <v>1.0090923074999999E-2</v>
      </c>
      <c r="AA3136" s="122">
        <v>1.01657210475E-2</v>
      </c>
      <c r="AB3136" s="122">
        <v>1.0710849473499999E-2</v>
      </c>
      <c r="AC3136" s="122">
        <v>9.6362882005000001E-3</v>
      </c>
      <c r="AD3136" s="122">
        <v>8.7986815270000001E-3</v>
      </c>
      <c r="AE3136" s="122">
        <v>9.0633725635000002E-3</v>
      </c>
      <c r="AF3136" s="122">
        <v>9.0747998404999992E-3</v>
      </c>
      <c r="AG3136" s="122">
        <v>9.6339127404999995E-3</v>
      </c>
      <c r="AH3136" s="122">
        <v>1.04839291255E-2</v>
      </c>
      <c r="AI3136" s="122">
        <v>1.1297709861E-2</v>
      </c>
      <c r="AJ3136" s="122">
        <v>1.2441853032000001E-2</v>
      </c>
      <c r="AK3136" s="122">
        <v>1.14801119315E-2</v>
      </c>
      <c r="AL3136" s="122">
        <v>0</v>
      </c>
    </row>
    <row r="3137" spans="1:38" hidden="1" x14ac:dyDescent="0.25">
      <c r="A3137" s="122" t="s">
        <v>2012</v>
      </c>
      <c r="B3137" s="122">
        <v>1</v>
      </c>
      <c r="C3137" s="122" t="s">
        <v>2199</v>
      </c>
      <c r="D3137" s="122" t="s">
        <v>2079</v>
      </c>
      <c r="E3137" s="122">
        <v>58</v>
      </c>
      <c r="F3137" s="122">
        <v>2.386981454661</v>
      </c>
      <c r="G3137" s="122">
        <v>2.5196188815939999</v>
      </c>
      <c r="H3137" s="122">
        <v>2.4801835328949999</v>
      </c>
      <c r="I3137" s="122">
        <v>2.4048029026954998</v>
      </c>
      <c r="J3137" s="122">
        <v>2.6907944923590001</v>
      </c>
      <c r="K3137" s="122">
        <v>2.3506152540769998</v>
      </c>
      <c r="L3137" s="122">
        <v>2.4922388557345001</v>
      </c>
      <c r="M3137" s="122">
        <v>2.407794473889</v>
      </c>
      <c r="N3137" s="122">
        <v>2.450310075899</v>
      </c>
      <c r="O3137" s="122">
        <v>2.4476214111535</v>
      </c>
      <c r="P3137" s="122">
        <v>2.2947050131590001</v>
      </c>
      <c r="Q3137" s="122">
        <v>2.4912718440489998</v>
      </c>
      <c r="R3137" s="122">
        <v>2.4214994843215001</v>
      </c>
      <c r="S3137" s="122">
        <v>2.3501290951204998</v>
      </c>
      <c r="T3137" s="122">
        <v>2.2908865249149999</v>
      </c>
      <c r="U3137" s="122">
        <v>2.3534294260289998</v>
      </c>
      <c r="V3137" s="122">
        <v>2.1740574770940002</v>
      </c>
      <c r="W3137" s="122">
        <v>2.2561935083875002</v>
      </c>
      <c r="X3137" s="122">
        <v>2.3026570970660001</v>
      </c>
      <c r="Y3137" s="122">
        <v>2.2213655193834998</v>
      </c>
      <c r="Z3137" s="122">
        <v>1.9957144548154999</v>
      </c>
      <c r="AA3137" s="122">
        <v>2.1500879364154999</v>
      </c>
      <c r="AB3137" s="122">
        <v>2.1961282610785</v>
      </c>
      <c r="AC3137" s="122">
        <v>2.271263722924</v>
      </c>
      <c r="AD3137" s="122">
        <v>2.1734193286329999</v>
      </c>
      <c r="AE3137" s="122">
        <v>2.308381393071</v>
      </c>
      <c r="AF3137" s="122">
        <v>2.1005274240974998</v>
      </c>
      <c r="AG3137" s="122">
        <v>2.4993679987834998</v>
      </c>
      <c r="AH3137" s="122">
        <v>2.4008145434624999</v>
      </c>
      <c r="AI3137" s="122">
        <v>2.232860776171</v>
      </c>
      <c r="AJ3137" s="122">
        <v>2.358977462955</v>
      </c>
      <c r="AK3137" s="122">
        <v>2.2401162285285001</v>
      </c>
      <c r="AL3137" s="122">
        <v>0</v>
      </c>
    </row>
    <row r="3138" spans="1:38" hidden="1" x14ac:dyDescent="0.25">
      <c r="A3138" s="122" t="s">
        <v>2012</v>
      </c>
      <c r="B3138" s="122">
        <v>1</v>
      </c>
      <c r="C3138" s="122" t="s">
        <v>2199</v>
      </c>
      <c r="D3138" s="122" t="s">
        <v>2080</v>
      </c>
      <c r="E3138" s="122">
        <v>58</v>
      </c>
      <c r="F3138" s="122">
        <v>5.3504847438079999</v>
      </c>
      <c r="G3138" s="122">
        <v>5.169800067712</v>
      </c>
      <c r="H3138" s="122">
        <v>5.1411721845185001</v>
      </c>
      <c r="I3138" s="122">
        <v>5.1535179730895004</v>
      </c>
      <c r="J3138" s="122">
        <v>5.5333956237419999</v>
      </c>
      <c r="K3138" s="122">
        <v>5.2851359015890003</v>
      </c>
      <c r="L3138" s="122">
        <v>5.7740450916624999</v>
      </c>
      <c r="M3138" s="122">
        <v>5.3266825536504996</v>
      </c>
      <c r="N3138" s="122">
        <v>5.8257120697150002</v>
      </c>
      <c r="O3138" s="122">
        <v>5.3399871840630002</v>
      </c>
      <c r="P3138" s="122">
        <v>5.5943295256810002</v>
      </c>
      <c r="Q3138" s="122">
        <v>5.7283626697454997</v>
      </c>
      <c r="R3138" s="122">
        <v>5.6315346376660003</v>
      </c>
      <c r="S3138" s="122">
        <v>5.6948676184189999</v>
      </c>
      <c r="T3138" s="122">
        <v>5.8597712557710002</v>
      </c>
      <c r="U3138" s="122">
        <v>5.1008283954145002</v>
      </c>
      <c r="V3138" s="122">
        <v>5.5504745617309998</v>
      </c>
      <c r="W3138" s="122">
        <v>5.825818715944</v>
      </c>
      <c r="X3138" s="122">
        <v>5.4928459385419997</v>
      </c>
      <c r="Y3138" s="122">
        <v>5.5510150339745001</v>
      </c>
      <c r="Z3138" s="122">
        <v>5.2580976477135</v>
      </c>
      <c r="AA3138" s="122">
        <v>5.5640232164130001</v>
      </c>
      <c r="AB3138" s="122">
        <v>5.5665600129444996</v>
      </c>
      <c r="AC3138" s="122">
        <v>5.5552017892999999</v>
      </c>
      <c r="AD3138" s="122">
        <v>5.7023137023689996</v>
      </c>
      <c r="AE3138" s="122">
        <v>5.5484356466960003</v>
      </c>
      <c r="AF3138" s="122">
        <v>5.7573403134275001</v>
      </c>
      <c r="AG3138" s="122">
        <v>5.4664065347935002</v>
      </c>
      <c r="AH3138" s="122">
        <v>5.9177769327260004</v>
      </c>
      <c r="AI3138" s="122">
        <v>5.7594189988410003</v>
      </c>
      <c r="AJ3138" s="122">
        <v>5.6499175254595002</v>
      </c>
      <c r="AK3138" s="122">
        <v>5.4759779962295001</v>
      </c>
      <c r="AL3138" s="122">
        <v>0</v>
      </c>
    </row>
    <row r="3139" spans="1:38" hidden="1" x14ac:dyDescent="0.25">
      <c r="A3139" s="122" t="s">
        <v>2012</v>
      </c>
      <c r="B3139" s="122">
        <v>1</v>
      </c>
      <c r="C3139" s="122" t="s">
        <v>2199</v>
      </c>
      <c r="D3139" s="122" t="s">
        <v>2133</v>
      </c>
      <c r="E3139" s="122">
        <v>58</v>
      </c>
      <c r="F3139" s="122">
        <v>0</v>
      </c>
      <c r="G3139" s="122">
        <v>0</v>
      </c>
      <c r="H3139" s="122">
        <v>0</v>
      </c>
      <c r="I3139" s="122">
        <v>0</v>
      </c>
      <c r="J3139" s="122">
        <v>0</v>
      </c>
      <c r="K3139" s="122">
        <v>0</v>
      </c>
      <c r="L3139" s="122">
        <v>0</v>
      </c>
      <c r="M3139" s="122">
        <v>0</v>
      </c>
      <c r="N3139" s="122">
        <v>0</v>
      </c>
      <c r="O3139" s="122">
        <v>0</v>
      </c>
      <c r="P3139" s="122">
        <v>0</v>
      </c>
      <c r="Q3139" s="122">
        <v>0</v>
      </c>
      <c r="R3139" s="122">
        <v>0</v>
      </c>
      <c r="S3139" s="122">
        <v>0</v>
      </c>
      <c r="T3139" s="122">
        <v>0</v>
      </c>
      <c r="U3139" s="122">
        <v>0</v>
      </c>
      <c r="V3139" s="122">
        <v>0</v>
      </c>
      <c r="W3139" s="122">
        <v>0</v>
      </c>
      <c r="X3139" s="122">
        <v>0</v>
      </c>
      <c r="Y3139" s="122">
        <v>0</v>
      </c>
      <c r="Z3139" s="122">
        <v>0</v>
      </c>
      <c r="AA3139" s="122">
        <v>0</v>
      </c>
      <c r="AB3139" s="122">
        <v>0</v>
      </c>
      <c r="AC3139" s="122">
        <v>0</v>
      </c>
      <c r="AD3139" s="122">
        <v>0</v>
      </c>
      <c r="AE3139" s="122">
        <v>0</v>
      </c>
      <c r="AF3139" s="122">
        <v>0</v>
      </c>
      <c r="AG3139" s="122">
        <v>0</v>
      </c>
      <c r="AH3139" s="122">
        <v>0</v>
      </c>
      <c r="AI3139" s="122">
        <v>0</v>
      </c>
      <c r="AJ3139" s="122">
        <v>0</v>
      </c>
      <c r="AK3139" s="122">
        <v>0</v>
      </c>
      <c r="AL3139" s="122">
        <v>0</v>
      </c>
    </row>
    <row r="3140" spans="1:38" hidden="1" x14ac:dyDescent="0.25">
      <c r="A3140" s="122" t="s">
        <v>2012</v>
      </c>
      <c r="B3140" s="122">
        <v>1</v>
      </c>
      <c r="C3140" s="122" t="s">
        <v>2199</v>
      </c>
      <c r="D3140" s="122" t="s">
        <v>2081</v>
      </c>
      <c r="E3140" s="122">
        <v>58</v>
      </c>
      <c r="F3140" s="122">
        <v>4.7043262673305</v>
      </c>
      <c r="G3140" s="122">
        <v>4.0907382910200001</v>
      </c>
      <c r="H3140" s="122">
        <v>4.6670593815135</v>
      </c>
      <c r="I3140" s="122">
        <v>4.4886965780184997</v>
      </c>
      <c r="J3140" s="122">
        <v>4.2408667178775001</v>
      </c>
      <c r="K3140" s="122">
        <v>4.3349599950069999</v>
      </c>
      <c r="L3140" s="122">
        <v>4.2597996161655001</v>
      </c>
      <c r="M3140" s="122">
        <v>4.3594829466335003</v>
      </c>
      <c r="N3140" s="122">
        <v>4.6556123713415003</v>
      </c>
      <c r="O3140" s="122">
        <v>4.4635289851659996</v>
      </c>
      <c r="P3140" s="122">
        <v>4.2258545671994998</v>
      </c>
      <c r="Q3140" s="122">
        <v>4.1462057896009998</v>
      </c>
      <c r="R3140" s="122">
        <v>3.9875090386144998</v>
      </c>
      <c r="S3140" s="122">
        <v>4.3336857051950002</v>
      </c>
      <c r="T3140" s="122">
        <v>4.5382012860004997</v>
      </c>
      <c r="U3140" s="122">
        <v>4.4032918861255004</v>
      </c>
      <c r="V3140" s="122">
        <v>4.3940010242060001</v>
      </c>
      <c r="W3140" s="122">
        <v>4.2114571216514998</v>
      </c>
      <c r="X3140" s="122">
        <v>4.5212926355805001</v>
      </c>
      <c r="Y3140" s="122">
        <v>4.07228341224</v>
      </c>
      <c r="Z3140" s="122">
        <v>4.3552931963840003</v>
      </c>
      <c r="AA3140" s="122">
        <v>4.136657619068</v>
      </c>
      <c r="AB3140" s="122">
        <v>4.2200600035824998</v>
      </c>
      <c r="AC3140" s="122">
        <v>4.278305802947</v>
      </c>
      <c r="AD3140" s="122">
        <v>4.2360112874425004</v>
      </c>
      <c r="AE3140" s="122">
        <v>4.5817677099210004</v>
      </c>
      <c r="AF3140" s="122">
        <v>4.2823220878269996</v>
      </c>
      <c r="AG3140" s="122">
        <v>4.1693655310100004</v>
      </c>
      <c r="AH3140" s="122">
        <v>4.3548859759719996</v>
      </c>
      <c r="AI3140" s="122">
        <v>4.2949184242519998</v>
      </c>
      <c r="AJ3140" s="122">
        <v>3.7946859914614999</v>
      </c>
      <c r="AK3140" s="122">
        <v>4.0159918931379996</v>
      </c>
      <c r="AL3140" s="122">
        <v>0</v>
      </c>
    </row>
    <row r="3141" spans="1:38" x14ac:dyDescent="0.25">
      <c r="A3141" s="122" t="s">
        <v>2012</v>
      </c>
      <c r="B3141" s="122">
        <v>1</v>
      </c>
      <c r="C3141" s="122" t="s">
        <v>2199</v>
      </c>
      <c r="D3141" s="122" t="s">
        <v>2082</v>
      </c>
      <c r="E3141" s="122">
        <v>58</v>
      </c>
      <c r="F3141" s="122">
        <v>8.4938669620289993</v>
      </c>
      <c r="G3141" s="122">
        <v>8.0528765340665007</v>
      </c>
      <c r="H3141" s="122">
        <v>8.1094133726255002</v>
      </c>
      <c r="I3141" s="122">
        <v>8.3965627787444994</v>
      </c>
      <c r="J3141" s="122">
        <v>8.3989907404384994</v>
      </c>
      <c r="K3141" s="122">
        <v>8.7063488743870003</v>
      </c>
      <c r="L3141" s="122">
        <v>9.2872096372685</v>
      </c>
      <c r="M3141" s="122">
        <v>8.8635971010824992</v>
      </c>
      <c r="N3141" s="122">
        <v>8.6906501781654999</v>
      </c>
      <c r="O3141" s="122">
        <v>8.2579150848459992</v>
      </c>
      <c r="P3141" s="122">
        <v>9.0380919117895004</v>
      </c>
      <c r="Q3141" s="122">
        <v>8.7767746170279999</v>
      </c>
      <c r="R3141" s="122">
        <v>9.7529281252410005</v>
      </c>
      <c r="S3141" s="122">
        <v>10.144087540466</v>
      </c>
      <c r="T3141" s="122">
        <v>10.2314694279665</v>
      </c>
      <c r="U3141" s="122">
        <v>9.7038480518809997</v>
      </c>
      <c r="V3141" s="122">
        <v>9.8480853727860005</v>
      </c>
      <c r="W3141" s="122">
        <v>9.2130589820440001</v>
      </c>
      <c r="X3141" s="122">
        <v>9.9647173892909997</v>
      </c>
      <c r="Y3141" s="122">
        <v>9.1258608984904992</v>
      </c>
      <c r="Z3141" s="122">
        <v>9.8458522185015003</v>
      </c>
      <c r="AA3141" s="122">
        <v>9.6483972116770005</v>
      </c>
      <c r="AB3141" s="122">
        <v>8.5564007010859999</v>
      </c>
      <c r="AC3141" s="122">
        <v>8.6497445943350009</v>
      </c>
      <c r="AD3141" s="122">
        <v>8.6961829816460003</v>
      </c>
      <c r="AE3141" s="122">
        <v>8.7754263457615007</v>
      </c>
      <c r="AF3141" s="122">
        <v>8.1851429228394998</v>
      </c>
      <c r="AG3141" s="122">
        <v>7.6414365595555003</v>
      </c>
      <c r="AH3141" s="122">
        <v>8.0108997317790003</v>
      </c>
      <c r="AI3141" s="122">
        <v>8.3789928013469996</v>
      </c>
      <c r="AJ3141" s="122">
        <v>8.0979932280474998</v>
      </c>
      <c r="AK3141" s="122">
        <v>8.0533491806464994</v>
      </c>
      <c r="AL3141" s="122">
        <v>0</v>
      </c>
    </row>
    <row r="3142" spans="1:38" hidden="1" x14ac:dyDescent="0.25">
      <c r="A3142" s="122" t="s">
        <v>2012</v>
      </c>
      <c r="B3142" s="122">
        <v>1</v>
      </c>
      <c r="C3142" s="122" t="s">
        <v>2199</v>
      </c>
      <c r="D3142" s="122" t="s">
        <v>474</v>
      </c>
      <c r="E3142" s="122">
        <v>58</v>
      </c>
      <c r="F3142" s="122">
        <v>7.8667420587969996</v>
      </c>
      <c r="G3142" s="122">
        <v>7.4489302429729998</v>
      </c>
      <c r="H3142" s="122">
        <v>8.2706221228215</v>
      </c>
      <c r="I3142" s="122">
        <v>8.3317534024050008</v>
      </c>
      <c r="J3142" s="122">
        <v>7.6057158101965001</v>
      </c>
      <c r="K3142" s="122">
        <v>8.0358684677305003</v>
      </c>
      <c r="L3142" s="122">
        <v>7.7495529747944998</v>
      </c>
      <c r="M3142" s="122">
        <v>8.1267212090550007</v>
      </c>
      <c r="N3142" s="122">
        <v>8.2823270996284997</v>
      </c>
      <c r="O3142" s="122">
        <v>7.8690538955034999</v>
      </c>
      <c r="P3142" s="122">
        <v>7.4139538473175</v>
      </c>
      <c r="Q3142" s="122">
        <v>7.1909716804824999</v>
      </c>
      <c r="R3142" s="122">
        <v>6.9049650669620002</v>
      </c>
      <c r="S3142" s="122">
        <v>7.7132386986814998</v>
      </c>
      <c r="T3142" s="122">
        <v>7.6024699481565001</v>
      </c>
      <c r="U3142" s="122">
        <v>7.6556507950480004</v>
      </c>
      <c r="V3142" s="122">
        <v>7.6463875792270004</v>
      </c>
      <c r="W3142" s="122">
        <v>8.2689794136590002</v>
      </c>
      <c r="X3142" s="122">
        <v>7.4015511409599997</v>
      </c>
      <c r="Y3142" s="122">
        <v>7.4662824040710003</v>
      </c>
      <c r="Z3142" s="122">
        <v>7.2428429849300002</v>
      </c>
      <c r="AA3142" s="122">
        <v>6.9573342867730004</v>
      </c>
      <c r="AB3142" s="122">
        <v>7.2370062532145001</v>
      </c>
      <c r="AC3142" s="122">
        <v>7.9316604655439997</v>
      </c>
      <c r="AD3142" s="122">
        <v>7.8132467241625001</v>
      </c>
      <c r="AE3142" s="122">
        <v>7.6062533454979997</v>
      </c>
      <c r="AF3142" s="122">
        <v>7.3350539540744997</v>
      </c>
      <c r="AG3142" s="122">
        <v>7.6387384235244999</v>
      </c>
      <c r="AH3142" s="122">
        <v>6.8722646723015002</v>
      </c>
      <c r="AI3142" s="122">
        <v>7.7071869941694997</v>
      </c>
      <c r="AJ3142" s="122">
        <v>6.824150077443</v>
      </c>
      <c r="AK3142" s="122">
        <v>6.8327760760659997</v>
      </c>
      <c r="AL3142" s="122">
        <v>0</v>
      </c>
    </row>
    <row r="3143" spans="1:38" hidden="1" x14ac:dyDescent="0.25">
      <c r="A3143" s="122" t="s">
        <v>2012</v>
      </c>
      <c r="B3143" s="122">
        <v>1</v>
      </c>
      <c r="C3143" s="122" t="s">
        <v>2199</v>
      </c>
      <c r="D3143" s="122" t="s">
        <v>2083</v>
      </c>
      <c r="E3143" s="122">
        <v>58</v>
      </c>
      <c r="F3143" s="122">
        <v>0.13623931851349999</v>
      </c>
      <c r="G3143" s="122">
        <v>0.12785514988050001</v>
      </c>
      <c r="H3143" s="122">
        <v>0.1293292948485</v>
      </c>
      <c r="I3143" s="122">
        <v>0.124653925845</v>
      </c>
      <c r="J3143" s="122">
        <v>0.14037760231800001</v>
      </c>
      <c r="K3143" s="122">
        <v>0.1368851193</v>
      </c>
      <c r="L3143" s="122">
        <v>0.12947913493800001</v>
      </c>
      <c r="M3143" s="122">
        <v>0.12355519943399999</v>
      </c>
      <c r="N3143" s="122">
        <v>0.127425181789</v>
      </c>
      <c r="O3143" s="122">
        <v>0.1479808153945</v>
      </c>
      <c r="P3143" s="122">
        <v>0.13335061162799999</v>
      </c>
      <c r="Q3143" s="122">
        <v>0.128077354315</v>
      </c>
      <c r="R3143" s="122">
        <v>0.15587832353200001</v>
      </c>
      <c r="S3143" s="122">
        <v>0.1401790956675</v>
      </c>
      <c r="T3143" s="122">
        <v>0.1328563751005</v>
      </c>
      <c r="U3143" s="122">
        <v>0.115356853518</v>
      </c>
      <c r="V3143" s="122">
        <v>0.12670819397300001</v>
      </c>
      <c r="W3143" s="122">
        <v>0.113842692331</v>
      </c>
      <c r="X3143" s="122">
        <v>0.129059179262</v>
      </c>
      <c r="Y3143" s="122">
        <v>0.120103637663</v>
      </c>
      <c r="Z3143" s="122">
        <v>0.1100328626705</v>
      </c>
      <c r="AA3143" s="122">
        <v>0.11960621286750001</v>
      </c>
      <c r="AB3143" s="122">
        <v>0.1243405641135</v>
      </c>
      <c r="AC3143" s="122">
        <v>0.118504254861</v>
      </c>
      <c r="AD3143" s="122">
        <v>9.9096662232000005E-2</v>
      </c>
      <c r="AE3143" s="122">
        <v>9.7370830201500003E-2</v>
      </c>
      <c r="AF3143" s="122">
        <v>0.1142471940815</v>
      </c>
      <c r="AG3143" s="122">
        <v>0.113163350786</v>
      </c>
      <c r="AH3143" s="122">
        <v>0.1119016532705</v>
      </c>
      <c r="AI3143" s="122">
        <v>0.105861234022</v>
      </c>
      <c r="AJ3143" s="122">
        <v>0.10281262703750001</v>
      </c>
      <c r="AK3143" s="122">
        <v>0.10396487942050001</v>
      </c>
      <c r="AL3143" s="122">
        <v>0</v>
      </c>
    </row>
    <row r="3144" spans="1:38" hidden="1" x14ac:dyDescent="0.25">
      <c r="A3144" s="122" t="s">
        <v>2012</v>
      </c>
      <c r="B3144" s="122">
        <v>1</v>
      </c>
      <c r="C3144" s="122" t="s">
        <v>2199</v>
      </c>
      <c r="D3144" s="122" t="s">
        <v>2084</v>
      </c>
      <c r="E3144" s="122">
        <v>58</v>
      </c>
      <c r="F3144" s="122">
        <v>8.0447825500000003E-4</v>
      </c>
      <c r="G3144" s="122">
        <v>8.876901365E-4</v>
      </c>
      <c r="H3144" s="122">
        <v>8.8605278100000004E-4</v>
      </c>
      <c r="I3144" s="122">
        <v>9.0979320350000005E-4</v>
      </c>
      <c r="J3144" s="122">
        <v>9.6165057649999996E-4</v>
      </c>
      <c r="K3144" s="122">
        <v>1.0015657510000001E-3</v>
      </c>
      <c r="L3144" s="122">
        <v>1.0668139979999999E-3</v>
      </c>
      <c r="M3144" s="122">
        <v>1.104144018E-3</v>
      </c>
      <c r="N3144" s="122">
        <v>1.1004498385E-3</v>
      </c>
      <c r="O3144" s="122">
        <v>1.1122103000000001E-3</v>
      </c>
      <c r="P3144" s="122">
        <v>1.1132500275E-3</v>
      </c>
      <c r="Q3144" s="122">
        <v>1.1125399865E-3</v>
      </c>
      <c r="R3144" s="122">
        <v>1.140291184E-3</v>
      </c>
      <c r="S3144" s="122">
        <v>1.1574298470000001E-3</v>
      </c>
      <c r="T3144" s="122">
        <v>1.1871466025E-3</v>
      </c>
      <c r="U3144" s="122">
        <v>1.2300368790000001E-3</v>
      </c>
      <c r="V3144" s="122">
        <v>1.2913510685E-3</v>
      </c>
      <c r="W3144" s="122">
        <v>1.348576149E-3</v>
      </c>
      <c r="X3144" s="122">
        <v>1.3478979345E-3</v>
      </c>
      <c r="Y3144" s="122">
        <v>1.3726786674999999E-3</v>
      </c>
      <c r="Z3144" s="122">
        <v>1.4253841995000001E-3</v>
      </c>
      <c r="AA3144" s="122">
        <v>1.5056001235000001E-3</v>
      </c>
      <c r="AB3144" s="122">
        <v>1.5797689594999999E-3</v>
      </c>
      <c r="AC3144" s="122">
        <v>1.640131693E-3</v>
      </c>
      <c r="AD3144" s="122">
        <v>1.6793049735E-3</v>
      </c>
      <c r="AE3144" s="122">
        <v>1.7480912884999999E-3</v>
      </c>
      <c r="AF3144" s="122">
        <v>1.9003066525E-3</v>
      </c>
      <c r="AG3144" s="122">
        <v>1.969119335E-3</v>
      </c>
      <c r="AH3144" s="122">
        <v>1.9468434615000001E-3</v>
      </c>
      <c r="AI3144" s="122">
        <v>1.9575568550000001E-3</v>
      </c>
      <c r="AJ3144" s="122">
        <v>1.907757472E-3</v>
      </c>
      <c r="AK3144" s="122">
        <v>1.9065010009999999E-3</v>
      </c>
      <c r="AL3144" s="122">
        <v>0</v>
      </c>
    </row>
    <row r="3145" spans="1:38" hidden="1" x14ac:dyDescent="0.25">
      <c r="A3145" s="122" t="s">
        <v>2012</v>
      </c>
      <c r="B3145" s="122">
        <v>1</v>
      </c>
      <c r="C3145" s="122" t="s">
        <v>2199</v>
      </c>
      <c r="D3145" s="122" t="s">
        <v>2085</v>
      </c>
      <c r="E3145" s="122">
        <v>58</v>
      </c>
      <c r="F3145" s="122">
        <v>0.2844539581685</v>
      </c>
      <c r="G3145" s="122">
        <v>0.280410239826</v>
      </c>
      <c r="H3145" s="122">
        <v>0.28948187331399999</v>
      </c>
      <c r="I3145" s="122">
        <v>0.27916392977400001</v>
      </c>
      <c r="J3145" s="122">
        <v>0.289404543081</v>
      </c>
      <c r="K3145" s="122">
        <v>0.2834688827845</v>
      </c>
      <c r="L3145" s="122">
        <v>0.29599812240200002</v>
      </c>
      <c r="M3145" s="122">
        <v>0.2856736267635</v>
      </c>
      <c r="N3145" s="122">
        <v>0.26356554037199997</v>
      </c>
      <c r="O3145" s="122">
        <v>0.28325453721650001</v>
      </c>
      <c r="P3145" s="122">
        <v>0.2835754504145</v>
      </c>
      <c r="Q3145" s="122">
        <v>0.27116788014100002</v>
      </c>
      <c r="R3145" s="122">
        <v>0.27693165521000002</v>
      </c>
      <c r="S3145" s="122">
        <v>0.26424552353500003</v>
      </c>
      <c r="T3145" s="122">
        <v>0.25374281335600002</v>
      </c>
      <c r="U3145" s="122">
        <v>0.240995744984</v>
      </c>
      <c r="V3145" s="122">
        <v>0.24352836742100001</v>
      </c>
      <c r="W3145" s="122">
        <v>0.2472546419985</v>
      </c>
      <c r="X3145" s="122">
        <v>0.262805560705</v>
      </c>
      <c r="Y3145" s="122">
        <v>0.279890468773</v>
      </c>
      <c r="Z3145" s="122">
        <v>0.26764061823149998</v>
      </c>
      <c r="AA3145" s="122">
        <v>0.29226463431249999</v>
      </c>
      <c r="AB3145" s="122">
        <v>0.24980579037350001</v>
      </c>
      <c r="AC3145" s="122">
        <v>0.26285937857449998</v>
      </c>
      <c r="AD3145" s="122">
        <v>0.29189935274750001</v>
      </c>
      <c r="AE3145" s="122">
        <v>0.3169686449895</v>
      </c>
      <c r="AF3145" s="122">
        <v>0.25238620116150001</v>
      </c>
      <c r="AG3145" s="122">
        <v>0.27677522125800003</v>
      </c>
      <c r="AH3145" s="122">
        <v>0.29496083266349998</v>
      </c>
      <c r="AI3145" s="122">
        <v>0.26529053720200002</v>
      </c>
      <c r="AJ3145" s="122">
        <v>0.2741585808625</v>
      </c>
      <c r="AK3145" s="122">
        <v>0.26767573181799997</v>
      </c>
      <c r="AL3145" s="122">
        <v>0</v>
      </c>
    </row>
    <row r="3146" spans="1:38" hidden="1" x14ac:dyDescent="0.25">
      <c r="A3146" s="122" t="s">
        <v>2012</v>
      </c>
      <c r="B3146" s="122">
        <v>1</v>
      </c>
      <c r="C3146" s="122" t="s">
        <v>2199</v>
      </c>
      <c r="D3146" s="122" t="s">
        <v>2086</v>
      </c>
      <c r="E3146" s="122">
        <v>58</v>
      </c>
      <c r="F3146" s="122">
        <v>5.0849216894040001</v>
      </c>
      <c r="G3146" s="122">
        <v>5.0954217981575001</v>
      </c>
      <c r="H3146" s="122">
        <v>5.0686443304904998</v>
      </c>
      <c r="I3146" s="122">
        <v>5.1142284878634996</v>
      </c>
      <c r="J3146" s="122">
        <v>5.2561460437124996</v>
      </c>
      <c r="K3146" s="122">
        <v>5.1159833894664999</v>
      </c>
      <c r="L3146" s="122">
        <v>5.0276294770370002</v>
      </c>
      <c r="M3146" s="122">
        <v>5.1927457763589997</v>
      </c>
      <c r="N3146" s="122">
        <v>5.0894098253340001</v>
      </c>
      <c r="O3146" s="122">
        <v>5.1584380452129999</v>
      </c>
      <c r="P3146" s="122">
        <v>5.0572061161455002</v>
      </c>
      <c r="Q3146" s="122">
        <v>5.0601608292574998</v>
      </c>
      <c r="R3146" s="122">
        <v>5.1730393135765</v>
      </c>
      <c r="S3146" s="122">
        <v>4.90005695334</v>
      </c>
      <c r="T3146" s="122">
        <v>4.7496760641889999</v>
      </c>
      <c r="U3146" s="122">
        <v>4.7898338336544999</v>
      </c>
      <c r="V3146" s="122">
        <v>4.5528669933275001</v>
      </c>
      <c r="W3146" s="122">
        <v>4.6299599315739997</v>
      </c>
      <c r="X3146" s="122">
        <v>4.4343707688410001</v>
      </c>
      <c r="Y3146" s="122">
        <v>4.3927943104805003</v>
      </c>
      <c r="Z3146" s="122">
        <v>4.4601545558584998</v>
      </c>
      <c r="AA3146" s="122">
        <v>4.4139867776699999</v>
      </c>
      <c r="AB3146" s="122">
        <v>4.4338547778275004</v>
      </c>
      <c r="AC3146" s="122">
        <v>4.4273300154025002</v>
      </c>
      <c r="AD3146" s="122">
        <v>4.4856688520004999</v>
      </c>
      <c r="AE3146" s="122">
        <v>4.3472399826735</v>
      </c>
      <c r="AF3146" s="122">
        <v>4.2106902215890001</v>
      </c>
      <c r="AG3146" s="122">
        <v>4.1010453501355002</v>
      </c>
      <c r="AH3146" s="122">
        <v>4.1218492152034996</v>
      </c>
      <c r="AI3146" s="122">
        <v>4.1155543572650002</v>
      </c>
      <c r="AJ3146" s="122">
        <v>4.1971129037650003</v>
      </c>
      <c r="AK3146" s="122">
        <v>4.0764371017135002</v>
      </c>
      <c r="AL3146" s="122">
        <v>0</v>
      </c>
    </row>
    <row r="3147" spans="1:38" hidden="1" x14ac:dyDescent="0.25">
      <c r="A3147" s="122" t="s">
        <v>2012</v>
      </c>
      <c r="B3147" s="122">
        <v>1</v>
      </c>
      <c r="C3147" s="122" t="s">
        <v>2199</v>
      </c>
      <c r="D3147" s="122" t="s">
        <v>2087</v>
      </c>
      <c r="E3147" s="122">
        <v>58</v>
      </c>
      <c r="F3147" s="122">
        <v>2.987960027423</v>
      </c>
      <c r="G3147" s="122">
        <v>3.1354179889665001</v>
      </c>
      <c r="H3147" s="122">
        <v>3.121254334024</v>
      </c>
      <c r="I3147" s="122">
        <v>2.952448696911</v>
      </c>
      <c r="J3147" s="122">
        <v>3.3562345678250001</v>
      </c>
      <c r="K3147" s="122">
        <v>3.101579298731</v>
      </c>
      <c r="L3147" s="122">
        <v>3.1643277127774998</v>
      </c>
      <c r="M3147" s="122">
        <v>3.1560303444970002</v>
      </c>
      <c r="N3147" s="122">
        <v>3.0427066665115001</v>
      </c>
      <c r="O3147" s="122">
        <v>2.9336427608119999</v>
      </c>
      <c r="P3147" s="122">
        <v>2.8688144650095002</v>
      </c>
      <c r="Q3147" s="122">
        <v>2.7455836471995001</v>
      </c>
      <c r="R3147" s="122">
        <v>3.0109657133345</v>
      </c>
      <c r="S3147" s="122">
        <v>2.8943604273264998</v>
      </c>
      <c r="T3147" s="122">
        <v>3.0390221726290001</v>
      </c>
      <c r="U3147" s="122">
        <v>2.8188415952280002</v>
      </c>
      <c r="V3147" s="122">
        <v>2.7344351559765001</v>
      </c>
      <c r="W3147" s="122">
        <v>2.8431199971960002</v>
      </c>
      <c r="X3147" s="122">
        <v>2.5445586069620001</v>
      </c>
      <c r="Y3147" s="122">
        <v>2.6799638157949999</v>
      </c>
      <c r="Z3147" s="122">
        <v>2.5155257752279998</v>
      </c>
      <c r="AA3147" s="122">
        <v>2.5014426427880001</v>
      </c>
      <c r="AB3147" s="122">
        <v>2.6985512593144998</v>
      </c>
      <c r="AC3147" s="122">
        <v>2.6456472754660001</v>
      </c>
      <c r="AD3147" s="122">
        <v>2.4395129135140001</v>
      </c>
      <c r="AE3147" s="122">
        <v>2.6053580838350001</v>
      </c>
      <c r="AF3147" s="122">
        <v>2.5583554655729999</v>
      </c>
      <c r="AG3147" s="122">
        <v>2.559050096664</v>
      </c>
      <c r="AH3147" s="122">
        <v>2.6086651220524999</v>
      </c>
      <c r="AI3147" s="122">
        <v>2.4682477009935</v>
      </c>
      <c r="AJ3147" s="122">
        <v>2.5796906698185</v>
      </c>
      <c r="AK3147" s="122">
        <v>2.4441638745600001</v>
      </c>
      <c r="AL3147" s="122">
        <v>0</v>
      </c>
    </row>
    <row r="3148" spans="1:38" hidden="1" x14ac:dyDescent="0.25">
      <c r="A3148" s="122" t="s">
        <v>2012</v>
      </c>
      <c r="B3148" s="122">
        <v>1</v>
      </c>
      <c r="C3148" s="122" t="s">
        <v>2199</v>
      </c>
      <c r="D3148" s="122" t="s">
        <v>2134</v>
      </c>
      <c r="E3148" s="122">
        <v>58</v>
      </c>
      <c r="F3148" s="122">
        <v>0</v>
      </c>
      <c r="G3148" s="122">
        <v>0</v>
      </c>
      <c r="H3148" s="122">
        <v>0</v>
      </c>
      <c r="I3148" s="122">
        <v>0</v>
      </c>
      <c r="J3148" s="122">
        <v>0</v>
      </c>
      <c r="K3148" s="122">
        <v>0</v>
      </c>
      <c r="L3148" s="122">
        <v>0</v>
      </c>
      <c r="M3148" s="122">
        <v>0</v>
      </c>
      <c r="N3148" s="122">
        <v>0</v>
      </c>
      <c r="O3148" s="122">
        <v>0</v>
      </c>
      <c r="P3148" s="122">
        <v>0</v>
      </c>
      <c r="Q3148" s="122">
        <v>0</v>
      </c>
      <c r="R3148" s="122">
        <v>0</v>
      </c>
      <c r="S3148" s="122">
        <v>0</v>
      </c>
      <c r="T3148" s="122">
        <v>0</v>
      </c>
      <c r="U3148" s="122">
        <v>0</v>
      </c>
      <c r="V3148" s="122">
        <v>0</v>
      </c>
      <c r="W3148" s="122">
        <v>0</v>
      </c>
      <c r="X3148" s="122">
        <v>0</v>
      </c>
      <c r="Y3148" s="122">
        <v>0</v>
      </c>
      <c r="Z3148" s="122">
        <v>0</v>
      </c>
      <c r="AA3148" s="122">
        <v>0</v>
      </c>
      <c r="AB3148" s="122">
        <v>0</v>
      </c>
      <c r="AC3148" s="122">
        <v>0</v>
      </c>
      <c r="AD3148" s="122">
        <v>0</v>
      </c>
      <c r="AE3148" s="122">
        <v>0</v>
      </c>
      <c r="AF3148" s="122">
        <v>0</v>
      </c>
      <c r="AG3148" s="122">
        <v>0</v>
      </c>
      <c r="AH3148" s="122">
        <v>0</v>
      </c>
      <c r="AI3148" s="122">
        <v>0</v>
      </c>
      <c r="AJ3148" s="122">
        <v>0</v>
      </c>
      <c r="AK3148" s="122">
        <v>0</v>
      </c>
      <c r="AL3148" s="122">
        <v>0</v>
      </c>
    </row>
    <row r="3149" spans="1:38" hidden="1" x14ac:dyDescent="0.25">
      <c r="A3149" s="122" t="s">
        <v>2012</v>
      </c>
      <c r="B3149" s="122">
        <v>1</v>
      </c>
      <c r="C3149" s="122" t="s">
        <v>2199</v>
      </c>
      <c r="D3149" s="122" t="s">
        <v>2088</v>
      </c>
      <c r="E3149" s="122">
        <v>58</v>
      </c>
      <c r="F3149" s="122">
        <v>0.1003549927105</v>
      </c>
      <c r="G3149" s="122">
        <v>0.105553446062</v>
      </c>
      <c r="H3149" s="122">
        <v>9.7658972545500003E-2</v>
      </c>
      <c r="I3149" s="122">
        <v>9.3841148895000004E-2</v>
      </c>
      <c r="J3149" s="122">
        <v>9.3353264629499999E-2</v>
      </c>
      <c r="K3149" s="122">
        <v>9.5888646750000001E-2</v>
      </c>
      <c r="L3149" s="122">
        <v>9.4225831639999993E-2</v>
      </c>
      <c r="M3149" s="122">
        <v>9.5869281875000004E-2</v>
      </c>
      <c r="N3149" s="122">
        <v>9.8769776437499998E-2</v>
      </c>
      <c r="O3149" s="122">
        <v>9.5070407336500004E-2</v>
      </c>
      <c r="P3149" s="122">
        <v>9.1203641392500007E-2</v>
      </c>
      <c r="Q3149" s="122">
        <v>8.4242574752499993E-2</v>
      </c>
      <c r="R3149" s="122">
        <v>8.2109413130000003E-2</v>
      </c>
      <c r="S3149" s="122">
        <v>8.3871312587999999E-2</v>
      </c>
      <c r="T3149" s="122">
        <v>8.4810183366999997E-2</v>
      </c>
      <c r="U3149" s="122">
        <v>8.4636528204500003E-2</v>
      </c>
      <c r="V3149" s="122">
        <v>8.8011852894000001E-2</v>
      </c>
      <c r="W3149" s="122">
        <v>8.8389221108999994E-2</v>
      </c>
      <c r="X3149" s="122">
        <v>8.4541391932500001E-2</v>
      </c>
      <c r="Y3149" s="122">
        <v>8.5700121180499994E-2</v>
      </c>
      <c r="Z3149" s="122">
        <v>8.3175961147500005E-2</v>
      </c>
      <c r="AA3149" s="122">
        <v>8.0649366612499995E-2</v>
      </c>
      <c r="AB3149" s="122">
        <v>7.9664742470499997E-2</v>
      </c>
      <c r="AC3149" s="122">
        <v>7.5842882419500005E-2</v>
      </c>
      <c r="AD3149" s="122">
        <v>7.4623433641999998E-2</v>
      </c>
      <c r="AE3149" s="122">
        <v>7.3715209927499997E-2</v>
      </c>
      <c r="AF3149" s="122">
        <v>7.7546673976E-2</v>
      </c>
      <c r="AG3149" s="122">
        <v>7.8716262685499999E-2</v>
      </c>
      <c r="AH3149" s="122">
        <v>7.9947079327000001E-2</v>
      </c>
      <c r="AI3149" s="122">
        <v>7.91935051605E-2</v>
      </c>
      <c r="AJ3149" s="122">
        <v>7.8445985502000007E-2</v>
      </c>
      <c r="AK3149" s="122">
        <v>7.9637994854500002E-2</v>
      </c>
      <c r="AL3149" s="122">
        <v>0</v>
      </c>
    </row>
    <row r="3150" spans="1:38" hidden="1" x14ac:dyDescent="0.25">
      <c r="A3150" s="122" t="s">
        <v>2012</v>
      </c>
      <c r="B3150" s="122">
        <v>1</v>
      </c>
      <c r="C3150" s="122" t="s">
        <v>2199</v>
      </c>
      <c r="D3150" s="122" t="s">
        <v>2089</v>
      </c>
      <c r="E3150" s="122">
        <v>58</v>
      </c>
      <c r="F3150" s="122">
        <v>20.607761958410499</v>
      </c>
      <c r="G3150" s="122">
        <v>19.562791652777499</v>
      </c>
      <c r="H3150" s="122">
        <v>17.744194790837</v>
      </c>
      <c r="I3150" s="122">
        <v>18.2891116361995</v>
      </c>
      <c r="J3150" s="122">
        <v>19.093875498500498</v>
      </c>
      <c r="K3150" s="122">
        <v>18.539515863405999</v>
      </c>
      <c r="L3150" s="122">
        <v>19.820832415140998</v>
      </c>
      <c r="M3150" s="122">
        <v>18.108823273354002</v>
      </c>
      <c r="N3150" s="122">
        <v>19.375704912092001</v>
      </c>
      <c r="O3150" s="122">
        <v>20.323444281368001</v>
      </c>
      <c r="P3150" s="122">
        <v>17.787159591882499</v>
      </c>
      <c r="Q3150" s="122">
        <v>18.597582431530999</v>
      </c>
      <c r="R3150" s="122">
        <v>20.442665457821501</v>
      </c>
      <c r="S3150" s="122">
        <v>18.661639289410999</v>
      </c>
      <c r="T3150" s="122">
        <v>19.130392595145999</v>
      </c>
      <c r="U3150" s="122">
        <v>20.136155231176001</v>
      </c>
      <c r="V3150" s="122">
        <v>21.499421731919998</v>
      </c>
      <c r="W3150" s="122">
        <v>20.4922277929155</v>
      </c>
      <c r="X3150" s="122">
        <v>20.4952509121735</v>
      </c>
      <c r="Y3150" s="122">
        <v>20.023069090869502</v>
      </c>
      <c r="Z3150" s="122">
        <v>19.534540983330501</v>
      </c>
      <c r="AA3150" s="122">
        <v>21.211050314102501</v>
      </c>
      <c r="AB3150" s="122">
        <v>20.075237826891499</v>
      </c>
      <c r="AC3150" s="122">
        <v>21.232325330222999</v>
      </c>
      <c r="AD3150" s="122">
        <v>25.339652761322</v>
      </c>
      <c r="AE3150" s="122">
        <v>22.954128559946</v>
      </c>
      <c r="AF3150" s="122">
        <v>21.119696044457498</v>
      </c>
      <c r="AG3150" s="122">
        <v>21.678364323853501</v>
      </c>
      <c r="AH3150" s="122">
        <v>24.672167088554499</v>
      </c>
      <c r="AI3150" s="122">
        <v>20.931271147105001</v>
      </c>
      <c r="AJ3150" s="122">
        <v>20.2798267489115</v>
      </c>
      <c r="AK3150" s="122">
        <v>20.939205862541002</v>
      </c>
      <c r="AL3150" s="122">
        <v>0</v>
      </c>
    </row>
    <row r="3151" spans="1:38" hidden="1" x14ac:dyDescent="0.25">
      <c r="A3151" s="122" t="s">
        <v>2012</v>
      </c>
      <c r="B3151" s="122">
        <v>1</v>
      </c>
      <c r="C3151" s="122" t="s">
        <v>2199</v>
      </c>
      <c r="D3151" s="122" t="s">
        <v>2090</v>
      </c>
      <c r="E3151" s="122">
        <v>58</v>
      </c>
      <c r="F3151" s="122">
        <v>3.8482477867445</v>
      </c>
      <c r="G3151" s="122">
        <v>3.7303138023170002</v>
      </c>
      <c r="H3151" s="122">
        <v>3.843260977021</v>
      </c>
      <c r="I3151" s="122">
        <v>4.3907884319620001</v>
      </c>
      <c r="J3151" s="122">
        <v>4.0524097097595</v>
      </c>
      <c r="K3151" s="122">
        <v>4.5858384823784997</v>
      </c>
      <c r="L3151" s="122">
        <v>4.3878084550484999</v>
      </c>
      <c r="M3151" s="122">
        <v>4.6359076403074999</v>
      </c>
      <c r="N3151" s="122">
        <v>5.1616488581675002</v>
      </c>
      <c r="O3151" s="122">
        <v>4.5248291351779999</v>
      </c>
      <c r="P3151" s="122">
        <v>4.6232048855269996</v>
      </c>
      <c r="Q3151" s="122">
        <v>4.1216553280330004</v>
      </c>
      <c r="R3151" s="122">
        <v>4.6134390512019996</v>
      </c>
      <c r="S3151" s="122">
        <v>4.7864054029650003</v>
      </c>
      <c r="T3151" s="122">
        <v>4.9297819220115002</v>
      </c>
      <c r="U3151" s="122">
        <v>5.0685860459135004</v>
      </c>
      <c r="V3151" s="122">
        <v>5.1504721434374998</v>
      </c>
      <c r="W3151" s="122">
        <v>4.6401327290754999</v>
      </c>
      <c r="X3151" s="122">
        <v>4.6514410605074996</v>
      </c>
      <c r="Y3151" s="122">
        <v>5.4439234478824998</v>
      </c>
      <c r="Z3151" s="122">
        <v>4.5059160520264996</v>
      </c>
      <c r="AA3151" s="122">
        <v>5.0896976786954999</v>
      </c>
      <c r="AB3151" s="122">
        <v>4.7327412942824996</v>
      </c>
      <c r="AC3151" s="122">
        <v>4.9568787280609996</v>
      </c>
      <c r="AD3151" s="122">
        <v>4.9346261123654998</v>
      </c>
      <c r="AE3151" s="122">
        <v>4.6845062737249998</v>
      </c>
      <c r="AF3151" s="122">
        <v>4.8634867936245003</v>
      </c>
      <c r="AG3151" s="122">
        <v>5.1334366394785</v>
      </c>
      <c r="AH3151" s="122">
        <v>5.1267035523385003</v>
      </c>
      <c r="AI3151" s="122">
        <v>5.0204501413714997</v>
      </c>
      <c r="AJ3151" s="122">
        <v>5.0940791497140001</v>
      </c>
      <c r="AK3151" s="122">
        <v>4.8743791374374998</v>
      </c>
      <c r="AL3151" s="122">
        <v>0</v>
      </c>
    </row>
    <row r="3152" spans="1:38" hidden="1" x14ac:dyDescent="0.25">
      <c r="A3152" s="122" t="s">
        <v>2012</v>
      </c>
      <c r="B3152" s="122">
        <v>1</v>
      </c>
      <c r="C3152" s="122" t="s">
        <v>2199</v>
      </c>
      <c r="D3152" s="122" t="s">
        <v>2091</v>
      </c>
      <c r="E3152" s="122">
        <v>58</v>
      </c>
      <c r="F3152" s="122">
        <v>18.677026080367501</v>
      </c>
      <c r="G3152" s="122">
        <v>15.358697251694</v>
      </c>
      <c r="H3152" s="122">
        <v>14.899969597043</v>
      </c>
      <c r="I3152" s="122">
        <v>16.545340274826501</v>
      </c>
      <c r="J3152" s="122">
        <v>16.1055004913595</v>
      </c>
      <c r="K3152" s="122">
        <v>16.189233440372</v>
      </c>
      <c r="L3152" s="122">
        <v>17.701485945367999</v>
      </c>
      <c r="M3152" s="122">
        <v>15.811893328860499</v>
      </c>
      <c r="N3152" s="122">
        <v>15.945143968496501</v>
      </c>
      <c r="O3152" s="122">
        <v>16.509752838699502</v>
      </c>
      <c r="P3152" s="122">
        <v>16.562429851478999</v>
      </c>
      <c r="Q3152" s="122">
        <v>16.585104403487001</v>
      </c>
      <c r="R3152" s="122">
        <v>17.1344189566565</v>
      </c>
      <c r="S3152" s="122">
        <v>16.531253278554001</v>
      </c>
      <c r="T3152" s="122">
        <v>15.850897033449</v>
      </c>
      <c r="U3152" s="122">
        <v>15.129600633594</v>
      </c>
      <c r="V3152" s="122">
        <v>16.0727765910665</v>
      </c>
      <c r="W3152" s="122">
        <v>15.481324810147999</v>
      </c>
      <c r="X3152" s="122">
        <v>17.583713867593001</v>
      </c>
      <c r="Y3152" s="122">
        <v>17.718672820506999</v>
      </c>
      <c r="Z3152" s="122">
        <v>15.699595243169</v>
      </c>
      <c r="AA3152" s="122">
        <v>16.357830868628</v>
      </c>
      <c r="AB3152" s="122">
        <v>16.185001105364499</v>
      </c>
      <c r="AC3152" s="122">
        <v>18.118869259716501</v>
      </c>
      <c r="AD3152" s="122">
        <v>19.220944574747001</v>
      </c>
      <c r="AE3152" s="122">
        <v>18.334867064954</v>
      </c>
      <c r="AF3152" s="122">
        <v>16.743116698508</v>
      </c>
      <c r="AG3152" s="122">
        <v>17.416648779894999</v>
      </c>
      <c r="AH3152" s="122">
        <v>19.288183974083001</v>
      </c>
      <c r="AI3152" s="122">
        <v>16.979264555434</v>
      </c>
      <c r="AJ3152" s="122">
        <v>16.080863617346001</v>
      </c>
      <c r="AK3152" s="122">
        <v>16.427700823032499</v>
      </c>
      <c r="AL3152" s="122">
        <v>0</v>
      </c>
    </row>
    <row r="3153" spans="1:38" hidden="1" x14ac:dyDescent="0.25">
      <c r="A3153" s="122" t="s">
        <v>2012</v>
      </c>
      <c r="B3153" s="122">
        <v>1</v>
      </c>
      <c r="C3153" s="122" t="s">
        <v>2199</v>
      </c>
      <c r="D3153" s="122" t="s">
        <v>2092</v>
      </c>
      <c r="E3153" s="122">
        <v>58</v>
      </c>
      <c r="F3153" s="122">
        <v>9.8631678774659992</v>
      </c>
      <c r="G3153" s="122">
        <v>8.4167615819795003</v>
      </c>
      <c r="H3153" s="122">
        <v>9.129522473742</v>
      </c>
      <c r="I3153" s="122">
        <v>8.7744390556929996</v>
      </c>
      <c r="J3153" s="122">
        <v>8.8426303350554996</v>
      </c>
      <c r="K3153" s="122">
        <v>8.7787264631064996</v>
      </c>
      <c r="L3153" s="122">
        <v>8.6327054487195003</v>
      </c>
      <c r="M3153" s="122">
        <v>8.0328988451090009</v>
      </c>
      <c r="N3153" s="122">
        <v>8.6594052777464992</v>
      </c>
      <c r="O3153" s="122">
        <v>8.4304744929895001</v>
      </c>
      <c r="P3153" s="122">
        <v>8.9018870932550005</v>
      </c>
      <c r="Q3153" s="122">
        <v>9.5446649008144995</v>
      </c>
      <c r="R3153" s="122">
        <v>8.9723000665000008</v>
      </c>
      <c r="S3153" s="122">
        <v>9.3697038948465003</v>
      </c>
      <c r="T3153" s="122">
        <v>8.8810479127234991</v>
      </c>
      <c r="U3153" s="122">
        <v>8.8563037312265003</v>
      </c>
      <c r="V3153" s="122">
        <v>8.8173700231020007</v>
      </c>
      <c r="W3153" s="122">
        <v>8.5893048117139994</v>
      </c>
      <c r="X3153" s="122">
        <v>9.1139407501369991</v>
      </c>
      <c r="Y3153" s="122">
        <v>9.2313020638934997</v>
      </c>
      <c r="Z3153" s="122">
        <v>9.4975080389049999</v>
      </c>
      <c r="AA3153" s="122">
        <v>9.4119102398425003</v>
      </c>
      <c r="AB3153" s="122">
        <v>9.1128563787759997</v>
      </c>
      <c r="AC3153" s="122">
        <v>10.113310316233999</v>
      </c>
      <c r="AD3153" s="122">
        <v>10.099925423098499</v>
      </c>
      <c r="AE3153" s="122">
        <v>9.2674947054305008</v>
      </c>
      <c r="AF3153" s="122">
        <v>9.2468678856699995</v>
      </c>
      <c r="AG3153" s="122">
        <v>9.9424598771639996</v>
      </c>
      <c r="AH3153" s="122">
        <v>9.9642291269500003</v>
      </c>
      <c r="AI3153" s="122">
        <v>9.1627616014510007</v>
      </c>
      <c r="AJ3153" s="122">
        <v>8.6906620522059992</v>
      </c>
      <c r="AK3153" s="122">
        <v>8.7846368699365005</v>
      </c>
      <c r="AL3153" s="122">
        <v>0</v>
      </c>
    </row>
    <row r="3154" spans="1:38" hidden="1" x14ac:dyDescent="0.25">
      <c r="A3154" s="122" t="s">
        <v>2012</v>
      </c>
      <c r="B3154" s="122">
        <v>1</v>
      </c>
      <c r="C3154" s="122" t="s">
        <v>2199</v>
      </c>
      <c r="D3154" s="122" t="s">
        <v>2093</v>
      </c>
      <c r="E3154" s="122">
        <v>58</v>
      </c>
      <c r="F3154" s="122">
        <v>15.094112179949001</v>
      </c>
      <c r="G3154" s="122">
        <v>13.8155986126875</v>
      </c>
      <c r="H3154" s="122">
        <v>15.6765184279185</v>
      </c>
      <c r="I3154" s="122">
        <v>18.120384844086001</v>
      </c>
      <c r="J3154" s="122">
        <v>15.3706280114955</v>
      </c>
      <c r="K3154" s="122">
        <v>16.4842469994495</v>
      </c>
      <c r="L3154" s="122">
        <v>16.125610808126499</v>
      </c>
      <c r="M3154" s="122">
        <v>16.863732447478501</v>
      </c>
      <c r="N3154" s="122">
        <v>16.774089081831001</v>
      </c>
      <c r="O3154" s="122">
        <v>16.425662861334999</v>
      </c>
      <c r="P3154" s="122">
        <v>16.174957312857501</v>
      </c>
      <c r="Q3154" s="122">
        <v>19.883527455829</v>
      </c>
      <c r="R3154" s="122">
        <v>16.489629004255999</v>
      </c>
      <c r="S3154" s="122">
        <v>18.1276371199945</v>
      </c>
      <c r="T3154" s="122">
        <v>17.928682738850501</v>
      </c>
      <c r="U3154" s="122">
        <v>19.081032753336</v>
      </c>
      <c r="V3154" s="122">
        <v>15.853270102566</v>
      </c>
      <c r="W3154" s="122">
        <v>19.260974470927</v>
      </c>
      <c r="X3154" s="122">
        <v>20.287175572508499</v>
      </c>
      <c r="Y3154" s="122">
        <v>16.392822924670501</v>
      </c>
      <c r="Z3154" s="122">
        <v>19.0744256089035</v>
      </c>
      <c r="AA3154" s="122">
        <v>16.6940470879575</v>
      </c>
      <c r="AB3154" s="122">
        <v>17.720096324425501</v>
      </c>
      <c r="AC3154" s="122">
        <v>21.653163735692001</v>
      </c>
      <c r="AD3154" s="122">
        <v>19.085188713356001</v>
      </c>
      <c r="AE3154" s="122">
        <v>19.663703933412499</v>
      </c>
      <c r="AF3154" s="122">
        <v>19.648385057079999</v>
      </c>
      <c r="AG3154" s="122">
        <v>20.623252871047001</v>
      </c>
      <c r="AH3154" s="122">
        <v>17.857781607886501</v>
      </c>
      <c r="AI3154" s="122">
        <v>20.033084697446501</v>
      </c>
      <c r="AJ3154" s="122">
        <v>18.339455490186999</v>
      </c>
      <c r="AK3154" s="122">
        <v>17.8277534238565</v>
      </c>
      <c r="AL3154" s="122">
        <v>0</v>
      </c>
    </row>
    <row r="3155" spans="1:38" hidden="1" x14ac:dyDescent="0.25">
      <c r="A3155" s="122" t="s">
        <v>2012</v>
      </c>
      <c r="B3155" s="122">
        <v>1</v>
      </c>
      <c r="C3155" s="122" t="s">
        <v>2199</v>
      </c>
      <c r="D3155" s="122" t="s">
        <v>2094</v>
      </c>
      <c r="E3155" s="122">
        <v>58</v>
      </c>
      <c r="F3155" s="122">
        <v>4.4501847235794996</v>
      </c>
      <c r="G3155" s="122">
        <v>4.1643758962539996</v>
      </c>
      <c r="H3155" s="122">
        <v>4.3892455552955001</v>
      </c>
      <c r="I3155" s="122">
        <v>4.3155630686014996</v>
      </c>
      <c r="J3155" s="122">
        <v>4.5064905674685001</v>
      </c>
      <c r="K3155" s="122">
        <v>4.434084562852</v>
      </c>
      <c r="L3155" s="122">
        <v>4.7937698220240001</v>
      </c>
      <c r="M3155" s="122">
        <v>4.1343747774955002</v>
      </c>
      <c r="N3155" s="122">
        <v>4.6393728302069999</v>
      </c>
      <c r="O3155" s="122">
        <v>4.1657188060405002</v>
      </c>
      <c r="P3155" s="122">
        <v>4.5907789794829998</v>
      </c>
      <c r="Q3155" s="122">
        <v>4.5492964198444996</v>
      </c>
      <c r="R3155" s="122">
        <v>4.471275676636</v>
      </c>
      <c r="S3155" s="122">
        <v>4.8201396695794996</v>
      </c>
      <c r="T3155" s="122">
        <v>4.8172272849439999</v>
      </c>
      <c r="U3155" s="122">
        <v>4.0847488954545002</v>
      </c>
      <c r="V3155" s="122">
        <v>4.5433536987025001</v>
      </c>
      <c r="W3155" s="122">
        <v>4.2993594066915</v>
      </c>
      <c r="X3155" s="122">
        <v>4.2506387223299997</v>
      </c>
      <c r="Y3155" s="122">
        <v>4.8354581215939998</v>
      </c>
      <c r="Z3155" s="122">
        <v>4.505341764882</v>
      </c>
      <c r="AA3155" s="122">
        <v>4.7431424030110003</v>
      </c>
      <c r="AB3155" s="122">
        <v>4.6340882787264999</v>
      </c>
      <c r="AC3155" s="122">
        <v>4.7821130335855004</v>
      </c>
      <c r="AD3155" s="122">
        <v>5.0819393509959996</v>
      </c>
      <c r="AE3155" s="122">
        <v>5.2797018181609996</v>
      </c>
      <c r="AF3155" s="122">
        <v>4.8791727975915</v>
      </c>
      <c r="AG3155" s="122">
        <v>4.8680379773475</v>
      </c>
      <c r="AH3155" s="122">
        <v>5.6601691101110001</v>
      </c>
      <c r="AI3155" s="122">
        <v>4.5820123610480001</v>
      </c>
      <c r="AJ3155" s="122">
        <v>4.7176548185509999</v>
      </c>
      <c r="AK3155" s="122">
        <v>4.7587757899560001</v>
      </c>
      <c r="AL3155" s="122">
        <v>0</v>
      </c>
    </row>
    <row r="3156" spans="1:38" hidden="1" x14ac:dyDescent="0.25">
      <c r="A3156" s="122" t="s">
        <v>2012</v>
      </c>
      <c r="B3156" s="122">
        <v>1</v>
      </c>
      <c r="C3156" s="122" t="s">
        <v>2199</v>
      </c>
      <c r="D3156" s="122" t="s">
        <v>2095</v>
      </c>
      <c r="E3156" s="122">
        <v>58</v>
      </c>
      <c r="F3156" s="122">
        <v>3.4742240883290001</v>
      </c>
      <c r="G3156" s="122">
        <v>3.5891575889239999</v>
      </c>
      <c r="H3156" s="122">
        <v>3.5384147468024998</v>
      </c>
      <c r="I3156" s="122">
        <v>3.2734889932305</v>
      </c>
      <c r="J3156" s="122">
        <v>3.5938684692525</v>
      </c>
      <c r="K3156" s="122">
        <v>3.439458771984</v>
      </c>
      <c r="L3156" s="122">
        <v>3.6978852465115</v>
      </c>
      <c r="M3156" s="122">
        <v>3.6116124854530001</v>
      </c>
      <c r="N3156" s="122">
        <v>3.6964371582250002</v>
      </c>
      <c r="O3156" s="122">
        <v>3.4741891938710001</v>
      </c>
      <c r="P3156" s="122">
        <v>3.5415018146945001</v>
      </c>
      <c r="Q3156" s="122">
        <v>3.5471543524095002</v>
      </c>
      <c r="R3156" s="122">
        <v>3.6712633329964999</v>
      </c>
      <c r="S3156" s="122">
        <v>3.5912238770545</v>
      </c>
      <c r="T3156" s="122">
        <v>3.6324303179289998</v>
      </c>
      <c r="U3156" s="122">
        <v>3.4696470007500002</v>
      </c>
      <c r="V3156" s="122">
        <v>3.4604275662415001</v>
      </c>
      <c r="W3156" s="122">
        <v>3.7463373555195001</v>
      </c>
      <c r="X3156" s="122">
        <v>3.7688284377454999</v>
      </c>
      <c r="Y3156" s="122">
        <v>3.7635043860009998</v>
      </c>
      <c r="Z3156" s="122">
        <v>3.4884494079764998</v>
      </c>
      <c r="AA3156" s="122">
        <v>3.6599254988494998</v>
      </c>
      <c r="AB3156" s="122">
        <v>3.85520162119</v>
      </c>
      <c r="AC3156" s="122">
        <v>3.9089537955734999</v>
      </c>
      <c r="AD3156" s="122">
        <v>3.4849647718469998</v>
      </c>
      <c r="AE3156" s="122">
        <v>4.0331861160909996</v>
      </c>
      <c r="AF3156" s="122">
        <v>4.0757368317670002</v>
      </c>
      <c r="AG3156" s="122">
        <v>4.1548873103349999</v>
      </c>
      <c r="AH3156" s="122">
        <v>4.1061906662169996</v>
      </c>
      <c r="AI3156" s="122">
        <v>3.9129960071259999</v>
      </c>
      <c r="AJ3156" s="122">
        <v>3.9846795295755002</v>
      </c>
      <c r="AK3156" s="122">
        <v>3.8491877917499999</v>
      </c>
      <c r="AL3156" s="122">
        <v>0</v>
      </c>
    </row>
    <row r="3157" spans="1:38" hidden="1" x14ac:dyDescent="0.25">
      <c r="A3157" s="122" t="s">
        <v>2012</v>
      </c>
      <c r="B3157" s="122">
        <v>1</v>
      </c>
      <c r="C3157" s="122" t="s">
        <v>2199</v>
      </c>
      <c r="D3157" s="122" t="s">
        <v>2096</v>
      </c>
      <c r="E3157" s="122">
        <v>58</v>
      </c>
      <c r="F3157" s="122">
        <v>0.18789679406349999</v>
      </c>
      <c r="G3157" s="122">
        <v>0.18065420345450001</v>
      </c>
      <c r="H3157" s="122">
        <v>0.18524005370900001</v>
      </c>
      <c r="I3157" s="122">
        <v>0.17520179016199999</v>
      </c>
      <c r="J3157" s="122">
        <v>0.187613739428</v>
      </c>
      <c r="K3157" s="122">
        <v>0.186066155752</v>
      </c>
      <c r="L3157" s="122">
        <v>0.17326129191350001</v>
      </c>
      <c r="M3157" s="122">
        <v>0.16942343693949999</v>
      </c>
      <c r="N3157" s="122">
        <v>0.17141056275950001</v>
      </c>
      <c r="O3157" s="122">
        <v>0.18027227374150001</v>
      </c>
      <c r="P3157" s="122">
        <v>0.17683441869800001</v>
      </c>
      <c r="Q3157" s="122">
        <v>0.1723821703665</v>
      </c>
      <c r="R3157" s="122">
        <v>0.18664223972899999</v>
      </c>
      <c r="S3157" s="122">
        <v>0.17107905557700001</v>
      </c>
      <c r="T3157" s="122">
        <v>0.17126283800600001</v>
      </c>
      <c r="U3157" s="122">
        <v>0.1744828273805</v>
      </c>
      <c r="V3157" s="122">
        <v>0.17275006856799999</v>
      </c>
      <c r="W3157" s="122">
        <v>0.16062640291749999</v>
      </c>
      <c r="X3157" s="122">
        <v>0.16737068482350001</v>
      </c>
      <c r="Y3157" s="122">
        <v>0.16168811516199999</v>
      </c>
      <c r="Z3157" s="122">
        <v>0.15847954204049999</v>
      </c>
      <c r="AA3157" s="122">
        <v>0.16392489144</v>
      </c>
      <c r="AB3157" s="122">
        <v>0.15909447583899999</v>
      </c>
      <c r="AC3157" s="122">
        <v>0.15975396247099999</v>
      </c>
      <c r="AD3157" s="122">
        <v>0.151083604279</v>
      </c>
      <c r="AE3157" s="122">
        <v>0.15756641863500001</v>
      </c>
      <c r="AF3157" s="122">
        <v>0.14029356223200001</v>
      </c>
      <c r="AG3157" s="122">
        <v>0.16274597780450001</v>
      </c>
      <c r="AH3157" s="122">
        <v>0.15062966826249999</v>
      </c>
      <c r="AI3157" s="122">
        <v>0.150289713622</v>
      </c>
      <c r="AJ3157" s="122">
        <v>0.1439035899485</v>
      </c>
      <c r="AK3157" s="122">
        <v>0.14594055339100001</v>
      </c>
      <c r="AL3157" s="122">
        <v>0</v>
      </c>
    </row>
    <row r="3158" spans="1:38" hidden="1" x14ac:dyDescent="0.25">
      <c r="A3158" s="122" t="s">
        <v>2012</v>
      </c>
      <c r="B3158" s="122">
        <v>1</v>
      </c>
      <c r="C3158" s="122" t="s">
        <v>2199</v>
      </c>
      <c r="D3158" s="122" t="s">
        <v>2097</v>
      </c>
      <c r="E3158" s="122">
        <v>58</v>
      </c>
      <c r="F3158" s="122">
        <v>0.90276083148149999</v>
      </c>
      <c r="G3158" s="122">
        <v>0.89458152146949999</v>
      </c>
      <c r="H3158" s="122">
        <v>1.0198657535244999</v>
      </c>
      <c r="I3158" s="122">
        <v>0.93953321304149995</v>
      </c>
      <c r="J3158" s="122">
        <v>0.97245702618100005</v>
      </c>
      <c r="K3158" s="122">
        <v>1.0008359416095001</v>
      </c>
      <c r="L3158" s="122">
        <v>1.0174577667089999</v>
      </c>
      <c r="M3158" s="122">
        <v>0.89994974691200003</v>
      </c>
      <c r="N3158" s="122">
        <v>0.87798275932000003</v>
      </c>
      <c r="O3158" s="122">
        <v>0.88965152573200001</v>
      </c>
      <c r="P3158" s="122">
        <v>1.1448224191059999</v>
      </c>
      <c r="Q3158" s="122">
        <v>0.97962671224249998</v>
      </c>
      <c r="R3158" s="122">
        <v>0.94894503574800004</v>
      </c>
      <c r="S3158" s="122">
        <v>0.9154941718995</v>
      </c>
      <c r="T3158" s="122">
        <v>1.0294976021535001</v>
      </c>
      <c r="U3158" s="122">
        <v>0.95180361838750005</v>
      </c>
      <c r="V3158" s="122">
        <v>0.83587328523299997</v>
      </c>
      <c r="W3158" s="122">
        <v>0.78580541292499995</v>
      </c>
      <c r="X3158" s="122">
        <v>0.84747296736400002</v>
      </c>
      <c r="Y3158" s="122">
        <v>0.86024070989650003</v>
      </c>
      <c r="Z3158" s="122">
        <v>0.69348641292650004</v>
      </c>
      <c r="AA3158" s="122">
        <v>0.83153255730200004</v>
      </c>
      <c r="AB3158" s="122">
        <v>0.75378186838549999</v>
      </c>
      <c r="AC3158" s="122">
        <v>0.78393360280900004</v>
      </c>
      <c r="AD3158" s="122">
        <v>0.80915566778949999</v>
      </c>
      <c r="AE3158" s="122">
        <v>0.74894232329599997</v>
      </c>
      <c r="AF3158" s="122">
        <v>0.73989566579300003</v>
      </c>
      <c r="AG3158" s="122">
        <v>0.8450283709045</v>
      </c>
      <c r="AH3158" s="122">
        <v>0.91909409495399996</v>
      </c>
      <c r="AI3158" s="122">
        <v>0.77928723015849999</v>
      </c>
      <c r="AJ3158" s="122">
        <v>0.80595487883100003</v>
      </c>
      <c r="AK3158" s="122">
        <v>0.79546948282450003</v>
      </c>
      <c r="AL3158" s="122">
        <v>0</v>
      </c>
    </row>
    <row r="3159" spans="1:38" hidden="1" x14ac:dyDescent="0.25">
      <c r="A3159" s="122" t="s">
        <v>2012</v>
      </c>
      <c r="B3159" s="122">
        <v>1</v>
      </c>
      <c r="C3159" s="122" t="s">
        <v>2199</v>
      </c>
      <c r="D3159" s="122" t="s">
        <v>2098</v>
      </c>
      <c r="E3159" s="122">
        <v>58</v>
      </c>
      <c r="F3159" s="122">
        <v>0.25164924193850002</v>
      </c>
      <c r="G3159" s="122">
        <v>0.23900754800749999</v>
      </c>
      <c r="H3159" s="122">
        <v>0.24365800462600001</v>
      </c>
      <c r="I3159" s="122">
        <v>0.23532257304400001</v>
      </c>
      <c r="J3159" s="122">
        <v>0.245558363828</v>
      </c>
      <c r="K3159" s="122">
        <v>0.24217602241549999</v>
      </c>
      <c r="L3159" s="122">
        <v>0.27996143564050002</v>
      </c>
      <c r="M3159" s="122">
        <v>0.25819199799600001</v>
      </c>
      <c r="N3159" s="122">
        <v>0.27767861632800001</v>
      </c>
      <c r="O3159" s="122">
        <v>0.289597319716</v>
      </c>
      <c r="P3159" s="122">
        <v>0.23593143974700001</v>
      </c>
      <c r="Q3159" s="122">
        <v>0.23905787535</v>
      </c>
      <c r="R3159" s="122">
        <v>0.26993966489850002</v>
      </c>
      <c r="S3159" s="122">
        <v>0.274969282669</v>
      </c>
      <c r="T3159" s="122">
        <v>0.282933876802</v>
      </c>
      <c r="U3159" s="122">
        <v>0.30958282564349998</v>
      </c>
      <c r="V3159" s="122">
        <v>0.32825874036699998</v>
      </c>
      <c r="W3159" s="122">
        <v>0.3125825650645</v>
      </c>
      <c r="X3159" s="122">
        <v>0.32491956769300001</v>
      </c>
      <c r="Y3159" s="122">
        <v>0.3047930262745</v>
      </c>
      <c r="Z3159" s="122">
        <v>0.29619207282799997</v>
      </c>
      <c r="AA3159" s="122">
        <v>0.21145472807650001</v>
      </c>
      <c r="AB3159" s="122">
        <v>0.21006826795149999</v>
      </c>
      <c r="AC3159" s="122">
        <v>0.21518965212150001</v>
      </c>
      <c r="AD3159" s="122">
        <v>0.19126286293899999</v>
      </c>
      <c r="AE3159" s="122">
        <v>0.19810274653650001</v>
      </c>
      <c r="AF3159" s="122">
        <v>0.20558269926200001</v>
      </c>
      <c r="AG3159" s="122">
        <v>0.20255498018699999</v>
      </c>
      <c r="AH3159" s="122">
        <v>0.210549669893</v>
      </c>
      <c r="AI3159" s="122">
        <v>0.21008632314350001</v>
      </c>
      <c r="AJ3159" s="122">
        <v>0.2069791728625</v>
      </c>
      <c r="AK3159" s="122">
        <v>0.1992283389125</v>
      </c>
      <c r="AL3159" s="122">
        <v>0</v>
      </c>
    </row>
    <row r="3160" spans="1:38" hidden="1" x14ac:dyDescent="0.25">
      <c r="A3160" s="122" t="s">
        <v>2012</v>
      </c>
      <c r="B3160" s="122">
        <v>1</v>
      </c>
      <c r="C3160" s="122" t="s">
        <v>2199</v>
      </c>
      <c r="D3160" s="122" t="s">
        <v>2099</v>
      </c>
      <c r="E3160" s="122">
        <v>58</v>
      </c>
      <c r="F3160" s="122">
        <v>5.2248505377274999</v>
      </c>
      <c r="G3160" s="122">
        <v>5.1228102255505004</v>
      </c>
      <c r="H3160" s="122">
        <v>5.1953871601754997</v>
      </c>
      <c r="I3160" s="122">
        <v>4.8776729280135003</v>
      </c>
      <c r="J3160" s="122">
        <v>5.2368173527664998</v>
      </c>
      <c r="K3160" s="122">
        <v>4.9219017579119999</v>
      </c>
      <c r="L3160" s="122">
        <v>4.9180621678504997</v>
      </c>
      <c r="M3160" s="122">
        <v>4.8667453697019996</v>
      </c>
      <c r="N3160" s="122">
        <v>4.8342689596400001</v>
      </c>
      <c r="O3160" s="122">
        <v>5.2225495230380004</v>
      </c>
      <c r="P3160" s="122">
        <v>5.1594587732994999</v>
      </c>
      <c r="Q3160" s="122">
        <v>4.9429338474194999</v>
      </c>
      <c r="R3160" s="122">
        <v>4.7898801543295004</v>
      </c>
      <c r="S3160" s="122">
        <v>5.1537101525734998</v>
      </c>
      <c r="T3160" s="122">
        <v>5.0145304937794997</v>
      </c>
      <c r="U3160" s="122">
        <v>4.7564498822530004</v>
      </c>
      <c r="V3160" s="122">
        <v>5.1401410403685004</v>
      </c>
      <c r="W3160" s="122">
        <v>4.8447749082779996</v>
      </c>
      <c r="X3160" s="122">
        <v>5.0008446154195001</v>
      </c>
      <c r="Y3160" s="122">
        <v>4.6528909153900004</v>
      </c>
      <c r="Z3160" s="122">
        <v>4.8930367701554998</v>
      </c>
      <c r="AA3160" s="122">
        <v>4.999428545122</v>
      </c>
      <c r="AB3160" s="122">
        <v>4.6845365193674997</v>
      </c>
      <c r="AC3160" s="122">
        <v>5.3074213508375001</v>
      </c>
      <c r="AD3160" s="122">
        <v>5.2380060204954999</v>
      </c>
      <c r="AE3160" s="122">
        <v>5.1761258102080001</v>
      </c>
      <c r="AF3160" s="122">
        <v>5.4322548212315001</v>
      </c>
      <c r="AG3160" s="122">
        <v>5.1945862728294996</v>
      </c>
      <c r="AH3160" s="122">
        <v>5.2697404630199998</v>
      </c>
      <c r="AI3160" s="122">
        <v>5.2402198550610004</v>
      </c>
      <c r="AJ3160" s="122">
        <v>4.9007210787969999</v>
      </c>
      <c r="AK3160" s="122">
        <v>4.8973986672669998</v>
      </c>
      <c r="AL3160" s="122">
        <v>0</v>
      </c>
    </row>
    <row r="3161" spans="1:38" hidden="1" x14ac:dyDescent="0.25">
      <c r="A3161" s="122" t="s">
        <v>2012</v>
      </c>
      <c r="B3161" s="122">
        <v>1</v>
      </c>
      <c r="C3161" s="122" t="s">
        <v>2199</v>
      </c>
      <c r="D3161" s="122" t="s">
        <v>2100</v>
      </c>
      <c r="E3161" s="122">
        <v>58</v>
      </c>
      <c r="F3161" s="122">
        <v>15.615124659104</v>
      </c>
      <c r="G3161" s="122">
        <v>15.3420783370895</v>
      </c>
      <c r="H3161" s="122">
        <v>14.333229794503501</v>
      </c>
      <c r="I3161" s="122">
        <v>15.7042658241525</v>
      </c>
      <c r="J3161" s="122">
        <v>15.161254823677501</v>
      </c>
      <c r="K3161" s="122">
        <v>15.231391560710501</v>
      </c>
      <c r="L3161" s="122">
        <v>14.2454107656795</v>
      </c>
      <c r="M3161" s="122">
        <v>14.524466290949499</v>
      </c>
      <c r="N3161" s="122">
        <v>15.3312106947215</v>
      </c>
      <c r="O3161" s="122">
        <v>14.95740702941</v>
      </c>
      <c r="P3161" s="122">
        <v>14.457433339519</v>
      </c>
      <c r="Q3161" s="122">
        <v>13.383168649484</v>
      </c>
      <c r="R3161" s="122">
        <v>14.549202429617001</v>
      </c>
      <c r="S3161" s="122">
        <v>14.5979066350595</v>
      </c>
      <c r="T3161" s="122">
        <v>16.110029901066</v>
      </c>
      <c r="U3161" s="122">
        <v>15.800685902883</v>
      </c>
      <c r="V3161" s="122">
        <v>13.982042579154999</v>
      </c>
      <c r="W3161" s="122">
        <v>15.154082545783499</v>
      </c>
      <c r="X3161" s="122">
        <v>15.4633963182785</v>
      </c>
      <c r="Y3161" s="122">
        <v>14.367377588159</v>
      </c>
      <c r="Z3161" s="122">
        <v>15.154133531227</v>
      </c>
      <c r="AA3161" s="122">
        <v>14.309686889673999</v>
      </c>
      <c r="AB3161" s="122">
        <v>14.632200584165</v>
      </c>
      <c r="AC3161" s="122">
        <v>15.761252227579501</v>
      </c>
      <c r="AD3161" s="122">
        <v>17.2471100533275</v>
      </c>
      <c r="AE3161" s="122">
        <v>16.996449416943999</v>
      </c>
      <c r="AF3161" s="122">
        <v>16.288831461987002</v>
      </c>
      <c r="AG3161" s="122">
        <v>15.487667033948</v>
      </c>
      <c r="AH3161" s="122">
        <v>17.067182141839002</v>
      </c>
      <c r="AI3161" s="122">
        <v>15.6141814104455</v>
      </c>
      <c r="AJ3161" s="122">
        <v>14.840858692008</v>
      </c>
      <c r="AK3161" s="122">
        <v>15.080921337542</v>
      </c>
      <c r="AL3161" s="122">
        <v>0</v>
      </c>
    </row>
    <row r="3162" spans="1:38" hidden="1" x14ac:dyDescent="0.25">
      <c r="A3162" s="122" t="s">
        <v>2012</v>
      </c>
      <c r="B3162" s="122">
        <v>1</v>
      </c>
      <c r="C3162" s="122" t="s">
        <v>2199</v>
      </c>
      <c r="D3162" s="122" t="s">
        <v>2101</v>
      </c>
      <c r="E3162" s="122">
        <v>58</v>
      </c>
      <c r="F3162" s="122">
        <v>11.9894092140435</v>
      </c>
      <c r="G3162" s="122">
        <v>10.5744599724905</v>
      </c>
      <c r="H3162" s="122">
        <v>9.9930347118559997</v>
      </c>
      <c r="I3162" s="122">
        <v>11.003294025216499</v>
      </c>
      <c r="J3162" s="122">
        <v>10.7340441941405</v>
      </c>
      <c r="K3162" s="122">
        <v>10.6966663005655</v>
      </c>
      <c r="L3162" s="122">
        <v>12.0015874826525</v>
      </c>
      <c r="M3162" s="122">
        <v>11.308607227994001</v>
      </c>
      <c r="N3162" s="122">
        <v>10.85358816296</v>
      </c>
      <c r="O3162" s="122">
        <v>9.9972283360609993</v>
      </c>
      <c r="P3162" s="122">
        <v>10.829273829880499</v>
      </c>
      <c r="Q3162" s="122">
        <v>11.9702776806595</v>
      </c>
      <c r="R3162" s="122">
        <v>11.960779246704501</v>
      </c>
      <c r="S3162" s="122">
        <v>11.8560191096245</v>
      </c>
      <c r="T3162" s="122">
        <v>11.483293658452</v>
      </c>
      <c r="U3162" s="122">
        <v>10.713357929951</v>
      </c>
      <c r="V3162" s="122">
        <v>10.2929863586845</v>
      </c>
      <c r="W3162" s="122">
        <v>11.2194091331015</v>
      </c>
      <c r="X3162" s="122">
        <v>11.955808700031</v>
      </c>
      <c r="Y3162" s="122">
        <v>11.668012431827</v>
      </c>
      <c r="Z3162" s="122">
        <v>11.994814605629999</v>
      </c>
      <c r="AA3162" s="122">
        <v>11.4911570138665</v>
      </c>
      <c r="AB3162" s="122">
        <v>10.801712610589</v>
      </c>
      <c r="AC3162" s="122">
        <v>13.0506801965495</v>
      </c>
      <c r="AD3162" s="122">
        <v>12.659138819732</v>
      </c>
      <c r="AE3162" s="122">
        <v>13.0552081812715</v>
      </c>
      <c r="AF3162" s="122">
        <v>11.583550691554001</v>
      </c>
      <c r="AG3162" s="122">
        <v>12.7907140375455</v>
      </c>
      <c r="AH3162" s="122">
        <v>13.3605716839905</v>
      </c>
      <c r="AI3162" s="122">
        <v>12.002701948076</v>
      </c>
      <c r="AJ3162" s="122">
        <v>11.060954921430501</v>
      </c>
      <c r="AK3162" s="122">
        <v>11.566167989524001</v>
      </c>
      <c r="AL3162" s="122">
        <v>0</v>
      </c>
    </row>
    <row r="3163" spans="1:38" hidden="1" x14ac:dyDescent="0.25">
      <c r="A3163" s="122" t="s">
        <v>2012</v>
      </c>
      <c r="B3163" s="122">
        <v>1</v>
      </c>
      <c r="C3163" s="122" t="s">
        <v>2199</v>
      </c>
      <c r="D3163" s="122" t="s">
        <v>2135</v>
      </c>
      <c r="E3163" s="122">
        <v>58</v>
      </c>
      <c r="F3163" s="122">
        <v>0</v>
      </c>
      <c r="G3163" s="122">
        <v>0</v>
      </c>
      <c r="H3163" s="122">
        <v>0</v>
      </c>
      <c r="I3163" s="122">
        <v>0</v>
      </c>
      <c r="J3163" s="122">
        <v>0</v>
      </c>
      <c r="K3163" s="122">
        <v>0</v>
      </c>
      <c r="L3163" s="122">
        <v>0</v>
      </c>
      <c r="M3163" s="122">
        <v>0</v>
      </c>
      <c r="N3163" s="122">
        <v>0</v>
      </c>
      <c r="O3163" s="122">
        <v>0</v>
      </c>
      <c r="P3163" s="122">
        <v>0</v>
      </c>
      <c r="Q3163" s="122">
        <v>0</v>
      </c>
      <c r="R3163" s="122">
        <v>0</v>
      </c>
      <c r="S3163" s="122">
        <v>0</v>
      </c>
      <c r="T3163" s="122">
        <v>0</v>
      </c>
      <c r="U3163" s="122">
        <v>0</v>
      </c>
      <c r="V3163" s="122">
        <v>0</v>
      </c>
      <c r="W3163" s="122">
        <v>0</v>
      </c>
      <c r="X3163" s="122">
        <v>0</v>
      </c>
      <c r="Y3163" s="122">
        <v>0</v>
      </c>
      <c r="Z3163" s="122">
        <v>0</v>
      </c>
      <c r="AA3163" s="122">
        <v>0</v>
      </c>
      <c r="AB3163" s="122">
        <v>0</v>
      </c>
      <c r="AC3163" s="122">
        <v>0</v>
      </c>
      <c r="AD3163" s="122">
        <v>0</v>
      </c>
      <c r="AE3163" s="122">
        <v>0</v>
      </c>
      <c r="AF3163" s="122">
        <v>0</v>
      </c>
      <c r="AG3163" s="122">
        <v>0</v>
      </c>
      <c r="AH3163" s="122">
        <v>0</v>
      </c>
      <c r="AI3163" s="122">
        <v>0</v>
      </c>
      <c r="AJ3163" s="122">
        <v>0</v>
      </c>
      <c r="AK3163" s="122">
        <v>0</v>
      </c>
      <c r="AL3163" s="122">
        <v>0</v>
      </c>
    </row>
    <row r="3164" spans="1:38" hidden="1" x14ac:dyDescent="0.25">
      <c r="A3164" s="122" t="s">
        <v>2012</v>
      </c>
      <c r="B3164" s="122">
        <v>1</v>
      </c>
      <c r="C3164" s="122" t="s">
        <v>2199</v>
      </c>
      <c r="D3164" s="122" t="s">
        <v>2102</v>
      </c>
      <c r="E3164" s="122">
        <v>58</v>
      </c>
      <c r="F3164" s="122">
        <v>3.6632492153984999</v>
      </c>
      <c r="G3164" s="122">
        <v>3.7862457169225001</v>
      </c>
      <c r="H3164" s="122">
        <v>3.6795913593125</v>
      </c>
      <c r="I3164" s="122">
        <v>3.5818986013075</v>
      </c>
      <c r="J3164" s="122">
        <v>3.6944216777230001</v>
      </c>
      <c r="K3164" s="122">
        <v>3.4882332448529998</v>
      </c>
      <c r="L3164" s="122">
        <v>3.7779850703809998</v>
      </c>
      <c r="M3164" s="122">
        <v>3.6438487568875</v>
      </c>
      <c r="N3164" s="122">
        <v>3.7073110462719998</v>
      </c>
      <c r="O3164" s="122">
        <v>3.8110542820509998</v>
      </c>
      <c r="P3164" s="122">
        <v>3.6234023071510002</v>
      </c>
      <c r="Q3164" s="122">
        <v>3.9376504922179998</v>
      </c>
      <c r="R3164" s="122">
        <v>3.9496140350369999</v>
      </c>
      <c r="S3164" s="122">
        <v>4.015002309892</v>
      </c>
      <c r="T3164" s="122">
        <v>3.8506185456975</v>
      </c>
      <c r="U3164" s="122">
        <v>3.4295351610845</v>
      </c>
      <c r="V3164" s="122">
        <v>3.621951895689</v>
      </c>
      <c r="W3164" s="122">
        <v>3.8389030867625</v>
      </c>
      <c r="X3164" s="122">
        <v>3.7815599418989998</v>
      </c>
      <c r="Y3164" s="122">
        <v>3.7741364435545002</v>
      </c>
      <c r="Z3164" s="122">
        <v>3.3801267456755002</v>
      </c>
      <c r="AA3164" s="122">
        <v>3.7186637632694999</v>
      </c>
      <c r="AB3164" s="122">
        <v>3.7814103938925001</v>
      </c>
      <c r="AC3164" s="122">
        <v>3.6860842602839998</v>
      </c>
      <c r="AD3164" s="122">
        <v>3.6928958245770001</v>
      </c>
      <c r="AE3164" s="122">
        <v>3.6495127102195002</v>
      </c>
      <c r="AF3164" s="122">
        <v>3.5754303249574999</v>
      </c>
      <c r="AG3164" s="122">
        <v>3.9280206268225002</v>
      </c>
      <c r="AH3164" s="122">
        <v>3.9463741313099998</v>
      </c>
      <c r="AI3164" s="122">
        <v>3.7592339325455</v>
      </c>
      <c r="AJ3164" s="122">
        <v>3.7864622232210001</v>
      </c>
      <c r="AK3164" s="122">
        <v>3.6395931729264999</v>
      </c>
      <c r="AL3164" s="122">
        <v>0</v>
      </c>
    </row>
    <row r="3165" spans="1:38" hidden="1" x14ac:dyDescent="0.25">
      <c r="A3165" s="122" t="s">
        <v>2012</v>
      </c>
      <c r="B3165" s="122">
        <v>1</v>
      </c>
      <c r="C3165" s="122" t="s">
        <v>2199</v>
      </c>
      <c r="D3165" s="122" t="s">
        <v>2103</v>
      </c>
      <c r="E3165" s="122">
        <v>58</v>
      </c>
      <c r="F3165" s="122">
        <v>10.655870516358</v>
      </c>
      <c r="G3165" s="122">
        <v>11.085274000871999</v>
      </c>
      <c r="H3165" s="122">
        <v>10.318454468215</v>
      </c>
      <c r="I3165" s="122">
        <v>12.208367653102499</v>
      </c>
      <c r="J3165" s="122">
        <v>10.869434076486501</v>
      </c>
      <c r="K3165" s="122">
        <v>11.785299598186</v>
      </c>
      <c r="L3165" s="122">
        <v>12.016857931665999</v>
      </c>
      <c r="M3165" s="122">
        <v>12.976905806451001</v>
      </c>
      <c r="N3165" s="122">
        <v>11.284152810217</v>
      </c>
      <c r="O3165" s="122">
        <v>11.7184230532005</v>
      </c>
      <c r="P3165" s="122">
        <v>10.2884863984545</v>
      </c>
      <c r="Q3165" s="122">
        <v>10.862139307404</v>
      </c>
      <c r="R3165" s="122">
        <v>11.217581115958</v>
      </c>
      <c r="S3165" s="122">
        <v>10.997537713263</v>
      </c>
      <c r="T3165" s="122">
        <v>11.7058982819335</v>
      </c>
      <c r="U3165" s="122">
        <v>11.5357772473605</v>
      </c>
      <c r="V3165" s="122">
        <v>11.4266988408875</v>
      </c>
      <c r="W3165" s="122">
        <v>11.0869863935865</v>
      </c>
      <c r="X3165" s="122">
        <v>10.543304330988001</v>
      </c>
      <c r="Y3165" s="122">
        <v>11.949267673495999</v>
      </c>
      <c r="Z3165" s="122">
        <v>12.008314552464</v>
      </c>
      <c r="AA3165" s="122">
        <v>13.593418936846</v>
      </c>
      <c r="AB3165" s="122">
        <v>9.6429961351649993</v>
      </c>
      <c r="AC3165" s="122">
        <v>12.2953388867715</v>
      </c>
      <c r="AD3165" s="122">
        <v>13.577570347455501</v>
      </c>
      <c r="AE3165" s="122">
        <v>12.234442948282</v>
      </c>
      <c r="AF3165" s="122">
        <v>12.3897897182515</v>
      </c>
      <c r="AG3165" s="122">
        <v>12.892363118059</v>
      </c>
      <c r="AH3165" s="122">
        <v>13.604289016525</v>
      </c>
      <c r="AI3165" s="122">
        <v>14.846972384896</v>
      </c>
      <c r="AJ3165" s="122">
        <v>11.8620689438195</v>
      </c>
      <c r="AK3165" s="122">
        <v>12.779715444950501</v>
      </c>
      <c r="AL3165" s="122">
        <v>0</v>
      </c>
    </row>
    <row r="3166" spans="1:38" hidden="1" x14ac:dyDescent="0.25">
      <c r="A3166" s="122" t="s">
        <v>2012</v>
      </c>
      <c r="B3166" s="122">
        <v>1</v>
      </c>
      <c r="C3166" s="122" t="s">
        <v>2199</v>
      </c>
      <c r="D3166" s="122" t="s">
        <v>2104</v>
      </c>
      <c r="E3166" s="122">
        <v>58</v>
      </c>
      <c r="F3166" s="122">
        <v>3.3696838619760001</v>
      </c>
      <c r="G3166" s="122">
        <v>3.3065057231344999</v>
      </c>
      <c r="H3166" s="122">
        <v>3.3970966293805001</v>
      </c>
      <c r="I3166" s="122">
        <v>3.2166297209299999</v>
      </c>
      <c r="J3166" s="122">
        <v>3.5272148312164999</v>
      </c>
      <c r="K3166" s="122">
        <v>3.5896429071415001</v>
      </c>
      <c r="L3166" s="122">
        <v>3.6981815716845001</v>
      </c>
      <c r="M3166" s="122">
        <v>3.4669448716725002</v>
      </c>
      <c r="N3166" s="122">
        <v>3.5970100617954999</v>
      </c>
      <c r="O3166" s="122">
        <v>3.4670578156529999</v>
      </c>
      <c r="P3166" s="122">
        <v>3.1996006008209998</v>
      </c>
      <c r="Q3166" s="122">
        <v>3.0259882117324999</v>
      </c>
      <c r="R3166" s="122">
        <v>3.2363373819099999</v>
      </c>
      <c r="S3166" s="122">
        <v>3.3010450150505002</v>
      </c>
      <c r="T3166" s="122">
        <v>3.3945818690829999</v>
      </c>
      <c r="U3166" s="122">
        <v>3.2079918206800002</v>
      </c>
      <c r="V3166" s="122">
        <v>3.3540400170444999</v>
      </c>
      <c r="W3166" s="122">
        <v>3.1476070599030002</v>
      </c>
      <c r="X3166" s="122">
        <v>3.4112891401200001</v>
      </c>
      <c r="Y3166" s="122">
        <v>3.1712989359135002</v>
      </c>
      <c r="Z3166" s="122">
        <v>3.0608758680305002</v>
      </c>
      <c r="AA3166" s="122">
        <v>3.1819599517129999</v>
      </c>
      <c r="AB3166" s="122">
        <v>3.2082858600690001</v>
      </c>
      <c r="AC3166" s="122">
        <v>3.2394010108170002</v>
      </c>
      <c r="AD3166" s="122">
        <v>3.2014072315105002</v>
      </c>
      <c r="AE3166" s="122">
        <v>3.2481826526319999</v>
      </c>
      <c r="AF3166" s="122">
        <v>3.2586001698954998</v>
      </c>
      <c r="AG3166" s="122">
        <v>3.3629578337999999</v>
      </c>
      <c r="AH3166" s="122">
        <v>3.4676471544530001</v>
      </c>
      <c r="AI3166" s="122">
        <v>3.2804003992944999</v>
      </c>
      <c r="AJ3166" s="122">
        <v>3.4973209343199998</v>
      </c>
      <c r="AK3166" s="122">
        <v>3.3057485402775</v>
      </c>
      <c r="AL3166" s="122">
        <v>0</v>
      </c>
    </row>
    <row r="3167" spans="1:38" hidden="1" x14ac:dyDescent="0.25">
      <c r="A3167" s="122" t="s">
        <v>2012</v>
      </c>
      <c r="B3167" s="122">
        <v>1</v>
      </c>
      <c r="C3167" s="122" t="s">
        <v>2199</v>
      </c>
      <c r="D3167" s="122" t="s">
        <v>2105</v>
      </c>
      <c r="E3167" s="122">
        <v>58</v>
      </c>
      <c r="F3167" s="122">
        <v>9.9265696292435006</v>
      </c>
      <c r="G3167" s="122">
        <v>9.8594906303529992</v>
      </c>
      <c r="H3167" s="122">
        <v>10.852952417041999</v>
      </c>
      <c r="I3167" s="122">
        <v>12.510406224936499</v>
      </c>
      <c r="J3167" s="122">
        <v>12.4374043319125</v>
      </c>
      <c r="K3167" s="122">
        <v>12.2047982279175</v>
      </c>
      <c r="L3167" s="122">
        <v>11.924879679824</v>
      </c>
      <c r="M3167" s="122">
        <v>11.67899567223</v>
      </c>
      <c r="N3167" s="122">
        <v>11.471467601051501</v>
      </c>
      <c r="O3167" s="122">
        <v>11.61090081855</v>
      </c>
      <c r="P3167" s="122">
        <v>11.8155166886585</v>
      </c>
      <c r="Q3167" s="122">
        <v>12.435859026388499</v>
      </c>
      <c r="R3167" s="122">
        <v>10.4565533874995</v>
      </c>
      <c r="S3167" s="122">
        <v>12.986219739402999</v>
      </c>
      <c r="T3167" s="122">
        <v>12.743927516342501</v>
      </c>
      <c r="U3167" s="122">
        <v>12.523691699877</v>
      </c>
      <c r="V3167" s="122">
        <v>11.336017397285501</v>
      </c>
      <c r="W3167" s="122">
        <v>15.025909583788</v>
      </c>
      <c r="X3167" s="122">
        <v>11.9397507054675</v>
      </c>
      <c r="Y3167" s="122">
        <v>11.974958387028</v>
      </c>
      <c r="Z3167" s="122">
        <v>13.769291701072</v>
      </c>
      <c r="AA3167" s="122">
        <v>12.8236314813305</v>
      </c>
      <c r="AB3167" s="122">
        <v>11.358228719806499</v>
      </c>
      <c r="AC3167" s="122">
        <v>15.511928482355501</v>
      </c>
      <c r="AD3167" s="122">
        <v>15.531062883993499</v>
      </c>
      <c r="AE3167" s="122">
        <v>14.396654000844</v>
      </c>
      <c r="AF3167" s="122">
        <v>15.429642941109501</v>
      </c>
      <c r="AG3167" s="122">
        <v>13.6996461198885</v>
      </c>
      <c r="AH3167" s="122">
        <v>16.316112557463502</v>
      </c>
      <c r="AI3167" s="122">
        <v>15.804252224600001</v>
      </c>
      <c r="AJ3167" s="122">
        <v>14.029521368019999</v>
      </c>
      <c r="AK3167" s="122">
        <v>14.534318164176</v>
      </c>
      <c r="AL3167" s="122">
        <v>0</v>
      </c>
    </row>
    <row r="3168" spans="1:38" hidden="1" x14ac:dyDescent="0.25">
      <c r="A3168" s="122" t="s">
        <v>2012</v>
      </c>
      <c r="B3168" s="122">
        <v>1</v>
      </c>
      <c r="C3168" s="122" t="s">
        <v>2199</v>
      </c>
      <c r="D3168" s="122" t="s">
        <v>475</v>
      </c>
      <c r="E3168" s="122">
        <v>58</v>
      </c>
      <c r="F3168" s="122">
        <v>14.495310190119501</v>
      </c>
      <c r="G3168" s="122">
        <v>15.450452229111001</v>
      </c>
      <c r="H3168" s="122">
        <v>15.907213738442501</v>
      </c>
      <c r="I3168" s="122">
        <v>17.332785725236999</v>
      </c>
      <c r="J3168" s="122">
        <v>16.845859983896499</v>
      </c>
      <c r="K3168" s="122">
        <v>15.4418507257895</v>
      </c>
      <c r="L3168" s="122">
        <v>16.590159507738498</v>
      </c>
      <c r="M3168" s="122">
        <v>16.800454141313502</v>
      </c>
      <c r="N3168" s="122">
        <v>16.711367345705501</v>
      </c>
      <c r="O3168" s="122">
        <v>16.495614236062</v>
      </c>
      <c r="P3168" s="122">
        <v>14.766516013199</v>
      </c>
      <c r="Q3168" s="122">
        <v>16.767818640594999</v>
      </c>
      <c r="R3168" s="122">
        <v>16.682073702031499</v>
      </c>
      <c r="S3168" s="122">
        <v>16.375504826513499</v>
      </c>
      <c r="T3168" s="122">
        <v>17.841363699015002</v>
      </c>
      <c r="U3168" s="122">
        <v>17.896920716636501</v>
      </c>
      <c r="V3168" s="122">
        <v>17.804721018392499</v>
      </c>
      <c r="W3168" s="122">
        <v>18.99194493133</v>
      </c>
      <c r="X3168" s="122">
        <v>17.851705254319999</v>
      </c>
      <c r="Y3168" s="122">
        <v>17.607392290507502</v>
      </c>
      <c r="Z3168" s="122">
        <v>17.626852084214502</v>
      </c>
      <c r="AA3168" s="122">
        <v>19.365747150086001</v>
      </c>
      <c r="AB3168" s="122">
        <v>16.901881295298001</v>
      </c>
      <c r="AC3168" s="122">
        <v>19.028777542010499</v>
      </c>
      <c r="AD3168" s="122">
        <v>18.8661101893085</v>
      </c>
      <c r="AE3168" s="122">
        <v>18.9436681020935</v>
      </c>
      <c r="AF3168" s="122">
        <v>18.657170142506502</v>
      </c>
      <c r="AG3168" s="122">
        <v>18.9389696967195</v>
      </c>
      <c r="AH3168" s="122">
        <v>19.828985052187502</v>
      </c>
      <c r="AI3168" s="122">
        <v>19.107292443571499</v>
      </c>
      <c r="AJ3168" s="122">
        <v>16.675811693069001</v>
      </c>
      <c r="AK3168" s="122">
        <v>17.562765321932499</v>
      </c>
      <c r="AL3168" s="122">
        <v>0</v>
      </c>
    </row>
    <row r="3169" spans="1:38" hidden="1" x14ac:dyDescent="0.25">
      <c r="A3169" s="122" t="s">
        <v>2012</v>
      </c>
      <c r="B3169" s="122">
        <v>1</v>
      </c>
      <c r="C3169" s="122" t="s">
        <v>2199</v>
      </c>
      <c r="D3169" s="122" t="s">
        <v>2106</v>
      </c>
      <c r="E3169" s="122">
        <v>58</v>
      </c>
      <c r="F3169" s="122">
        <v>9.5333997668999998E-2</v>
      </c>
      <c r="G3169" s="122">
        <v>8.5927505861499998E-2</v>
      </c>
      <c r="H3169" s="122">
        <v>8.5799627488000005E-2</v>
      </c>
      <c r="I3169" s="122">
        <v>8.6199664915999993E-2</v>
      </c>
      <c r="J3169" s="122">
        <v>9.1210691849999997E-2</v>
      </c>
      <c r="K3169" s="122">
        <v>8.9508814653499996E-2</v>
      </c>
      <c r="L3169" s="122">
        <v>9.1033881676999995E-2</v>
      </c>
      <c r="M3169" s="122">
        <v>9.1942684363500005E-2</v>
      </c>
      <c r="N3169" s="122">
        <v>9.6915752088000004E-2</v>
      </c>
      <c r="O3169" s="122">
        <v>9.2537657116499999E-2</v>
      </c>
      <c r="P3169" s="122">
        <v>9.3475018588000003E-2</v>
      </c>
      <c r="Q3169" s="122">
        <v>8.20293819905E-2</v>
      </c>
      <c r="R3169" s="122">
        <v>9.3138301743999993E-2</v>
      </c>
      <c r="S3169" s="122">
        <v>8.8628496392999995E-2</v>
      </c>
      <c r="T3169" s="122">
        <v>8.9144122103999995E-2</v>
      </c>
      <c r="U3169" s="122">
        <v>9.1820353738500005E-2</v>
      </c>
      <c r="V3169" s="122">
        <v>8.8872377747999998E-2</v>
      </c>
      <c r="W3169" s="122">
        <v>8.1710547982500006E-2</v>
      </c>
      <c r="X3169" s="122">
        <v>8.3790150269499999E-2</v>
      </c>
      <c r="Y3169" s="122">
        <v>8.3515354279500006E-2</v>
      </c>
      <c r="Z3169" s="122">
        <v>8.8620379178000003E-2</v>
      </c>
      <c r="AA3169" s="122">
        <v>8.96846870445E-2</v>
      </c>
      <c r="AB3169" s="122">
        <v>8.0589227989499995E-2</v>
      </c>
      <c r="AC3169" s="122">
        <v>8.0399684752000003E-2</v>
      </c>
      <c r="AD3169" s="122">
        <v>7.6195753557499996E-2</v>
      </c>
      <c r="AE3169" s="122">
        <v>7.8215519294999994E-2</v>
      </c>
      <c r="AF3169" s="122">
        <v>7.6614715085999999E-2</v>
      </c>
      <c r="AG3169" s="122">
        <v>8.0683273654000007E-2</v>
      </c>
      <c r="AH3169" s="122">
        <v>8.2020838761500001E-2</v>
      </c>
      <c r="AI3169" s="122">
        <v>7.8198818544500004E-2</v>
      </c>
      <c r="AJ3169" s="122">
        <v>7.3849033841E-2</v>
      </c>
      <c r="AK3169" s="122">
        <v>7.5041409714999993E-2</v>
      </c>
      <c r="AL3169" s="122">
        <v>0</v>
      </c>
    </row>
    <row r="3170" spans="1:38" hidden="1" x14ac:dyDescent="0.25">
      <c r="A3170" s="122" t="s">
        <v>2012</v>
      </c>
      <c r="B3170" s="122">
        <v>1</v>
      </c>
      <c r="C3170" s="122" t="s">
        <v>2199</v>
      </c>
      <c r="D3170" s="122" t="s">
        <v>2107</v>
      </c>
      <c r="E3170" s="122">
        <v>58</v>
      </c>
      <c r="F3170" s="122">
        <v>0.30939987568549998</v>
      </c>
      <c r="G3170" s="122">
        <v>0.30481071600499998</v>
      </c>
      <c r="H3170" s="122">
        <v>0.27190653785500002</v>
      </c>
      <c r="I3170" s="122">
        <v>0.29654599312750002</v>
      </c>
      <c r="J3170" s="122">
        <v>0.30600007580799998</v>
      </c>
      <c r="K3170" s="122">
        <v>0.25746710920499999</v>
      </c>
      <c r="L3170" s="122">
        <v>0.35148029360900002</v>
      </c>
      <c r="M3170" s="122">
        <v>0.27576283476199998</v>
      </c>
      <c r="N3170" s="122">
        <v>0.23633121334099999</v>
      </c>
      <c r="O3170" s="122">
        <v>0.34163615451349999</v>
      </c>
      <c r="P3170" s="122">
        <v>0.26483508639249997</v>
      </c>
      <c r="Q3170" s="122">
        <v>0.26227090600649999</v>
      </c>
      <c r="R3170" s="122">
        <v>0.27739716571099998</v>
      </c>
      <c r="S3170" s="122">
        <v>0.26689132943299998</v>
      </c>
      <c r="T3170" s="122">
        <v>0.24411002723649999</v>
      </c>
      <c r="U3170" s="122">
        <v>0.23738339798749999</v>
      </c>
      <c r="V3170" s="122">
        <v>0.25404892285899999</v>
      </c>
      <c r="W3170" s="122">
        <v>0.25259761203999997</v>
      </c>
      <c r="X3170" s="122">
        <v>0.26027686286500001</v>
      </c>
      <c r="Y3170" s="122">
        <v>0.26751883787899999</v>
      </c>
      <c r="Z3170" s="122">
        <v>0.24808899956</v>
      </c>
      <c r="AA3170" s="122">
        <v>0.24351511156450001</v>
      </c>
      <c r="AB3170" s="122">
        <v>0.24440834836299999</v>
      </c>
      <c r="AC3170" s="122">
        <v>0.257390087273</v>
      </c>
      <c r="AD3170" s="122">
        <v>0.24340176899749999</v>
      </c>
      <c r="AE3170" s="122">
        <v>0.24517485378750001</v>
      </c>
      <c r="AF3170" s="122">
        <v>0.25395058543999999</v>
      </c>
      <c r="AG3170" s="122">
        <v>0.24727318948099999</v>
      </c>
      <c r="AH3170" s="122">
        <v>0.271715333359</v>
      </c>
      <c r="AI3170" s="122">
        <v>0.25218004716749998</v>
      </c>
      <c r="AJ3170" s="122">
        <v>0.2533260050585</v>
      </c>
      <c r="AK3170" s="122">
        <v>0.25179595929449999</v>
      </c>
      <c r="AL3170" s="122">
        <v>0</v>
      </c>
    </row>
    <row r="3171" spans="1:38" hidden="1" x14ac:dyDescent="0.25">
      <c r="A3171" s="122" t="s">
        <v>2012</v>
      </c>
      <c r="B3171" s="122">
        <v>1</v>
      </c>
      <c r="C3171" s="122" t="s">
        <v>2199</v>
      </c>
      <c r="D3171" s="122" t="s">
        <v>2108</v>
      </c>
      <c r="E3171" s="122">
        <v>58</v>
      </c>
      <c r="F3171" s="122">
        <v>5.8996349875435001</v>
      </c>
      <c r="G3171" s="122">
        <v>6.2673903486375</v>
      </c>
      <c r="H3171" s="122">
        <v>5.5378945882080002</v>
      </c>
      <c r="I3171" s="122">
        <v>5.5021386357719999</v>
      </c>
      <c r="J3171" s="122">
        <v>5.5241674403644998</v>
      </c>
      <c r="K3171" s="122">
        <v>5.5957827514430001</v>
      </c>
      <c r="L3171" s="122">
        <v>6.1844979513230003</v>
      </c>
      <c r="M3171" s="122">
        <v>6.0044414846244996</v>
      </c>
      <c r="N3171" s="122">
        <v>5.7690566685129996</v>
      </c>
      <c r="O3171" s="122">
        <v>5.8530310469415001</v>
      </c>
      <c r="P3171" s="122">
        <v>5.3950946428585</v>
      </c>
      <c r="Q3171" s="122">
        <v>5.593243980794</v>
      </c>
      <c r="R3171" s="122">
        <v>5.8551716226014996</v>
      </c>
      <c r="S3171" s="122">
        <v>5.6305497298680001</v>
      </c>
      <c r="T3171" s="122">
        <v>6.2053119212384997</v>
      </c>
      <c r="U3171" s="122">
        <v>5.9525443852890003</v>
      </c>
      <c r="V3171" s="122">
        <v>6.1566226341299997</v>
      </c>
      <c r="W3171" s="122">
        <v>5.6486048321654998</v>
      </c>
      <c r="X3171" s="122">
        <v>6.0617064115580002</v>
      </c>
      <c r="Y3171" s="122">
        <v>5.6774503546914996</v>
      </c>
      <c r="Z3171" s="122">
        <v>5.9452235218949996</v>
      </c>
      <c r="AA3171" s="122">
        <v>5.2340147534705004</v>
      </c>
      <c r="AB3171" s="122">
        <v>5.2125050295794999</v>
      </c>
      <c r="AC3171" s="122">
        <v>6.0709029066860003</v>
      </c>
      <c r="AD3171" s="122">
        <v>5.7618210051894998</v>
      </c>
      <c r="AE3171" s="122">
        <v>6.1244947596735004</v>
      </c>
      <c r="AF3171" s="122">
        <v>5.6414188722949996</v>
      </c>
      <c r="AG3171" s="122">
        <v>6.1618585342605003</v>
      </c>
      <c r="AH3171" s="122">
        <v>5.6366569658985002</v>
      </c>
      <c r="AI3171" s="122">
        <v>5.5282837741659998</v>
      </c>
      <c r="AJ3171" s="122">
        <v>5.0857540105994996</v>
      </c>
      <c r="AK3171" s="122">
        <v>5.2181152927190002</v>
      </c>
      <c r="AL3171" s="122">
        <v>0</v>
      </c>
    </row>
    <row r="3172" spans="1:38" hidden="1" x14ac:dyDescent="0.25">
      <c r="A3172" s="122" t="s">
        <v>2012</v>
      </c>
      <c r="B3172" s="122">
        <v>1</v>
      </c>
      <c r="C3172" s="122" t="s">
        <v>2199</v>
      </c>
      <c r="D3172" s="122" t="s">
        <v>2109</v>
      </c>
      <c r="E3172" s="122">
        <v>58</v>
      </c>
      <c r="F3172" s="122">
        <v>1.1657889153100001</v>
      </c>
      <c r="G3172" s="122">
        <v>1.1452854358510001</v>
      </c>
      <c r="H3172" s="122">
        <v>1.147924772463</v>
      </c>
      <c r="I3172" s="122">
        <v>1.3307357142455001</v>
      </c>
      <c r="J3172" s="122">
        <v>1.1379158897045001</v>
      </c>
      <c r="K3172" s="122">
        <v>1.2603407581649999</v>
      </c>
      <c r="L3172" s="122">
        <v>1.2643111568905001</v>
      </c>
      <c r="M3172" s="122">
        <v>1.2618825497095001</v>
      </c>
      <c r="N3172" s="122">
        <v>1.3561943662439999</v>
      </c>
      <c r="O3172" s="122">
        <v>1.1427319961535001</v>
      </c>
      <c r="P3172" s="122">
        <v>1.2339131960475</v>
      </c>
      <c r="Q3172" s="122">
        <v>1.1640481901205</v>
      </c>
      <c r="R3172" s="122">
        <v>1.2205954121745</v>
      </c>
      <c r="S3172" s="122">
        <v>1.2428101266160001</v>
      </c>
      <c r="T3172" s="122">
        <v>1.3189781104260001</v>
      </c>
      <c r="U3172" s="122">
        <v>1.4394743461720001</v>
      </c>
      <c r="V3172" s="122">
        <v>1.2063973464255</v>
      </c>
      <c r="W3172" s="122">
        <v>1.1582478383204999</v>
      </c>
      <c r="X3172" s="122">
        <v>1.2451924435970001</v>
      </c>
      <c r="Y3172" s="122">
        <v>1.3412250544590001</v>
      </c>
      <c r="Z3172" s="122">
        <v>1.3264437915234999</v>
      </c>
      <c r="AA3172" s="122">
        <v>1.2798851070385</v>
      </c>
      <c r="AB3172" s="122">
        <v>1.1199647171210001</v>
      </c>
      <c r="AC3172" s="122">
        <v>1.2778607399205</v>
      </c>
      <c r="AD3172" s="122">
        <v>1.3239989151445</v>
      </c>
      <c r="AE3172" s="122">
        <v>1.468486742961</v>
      </c>
      <c r="AF3172" s="122">
        <v>1.3377931839899999</v>
      </c>
      <c r="AG3172" s="122">
        <v>1.357770602992</v>
      </c>
      <c r="AH3172" s="122">
        <v>1.2243182430770001</v>
      </c>
      <c r="AI3172" s="122">
        <v>1.376668871133</v>
      </c>
      <c r="AJ3172" s="122">
        <v>1.1455322250510001</v>
      </c>
      <c r="AK3172" s="122">
        <v>1.1990835486205</v>
      </c>
      <c r="AL3172" s="122">
        <v>0</v>
      </c>
    </row>
    <row r="3173" spans="1:38" hidden="1" x14ac:dyDescent="0.25">
      <c r="A3173" s="122" t="s">
        <v>2012</v>
      </c>
      <c r="B3173" s="122">
        <v>1</v>
      </c>
      <c r="C3173" s="122" t="s">
        <v>2199</v>
      </c>
      <c r="D3173" s="122" t="s">
        <v>2110</v>
      </c>
      <c r="E3173" s="122">
        <v>58</v>
      </c>
      <c r="F3173" s="122">
        <v>3.2207765188400002</v>
      </c>
      <c r="G3173" s="122">
        <v>3.007717428691</v>
      </c>
      <c r="H3173" s="122">
        <v>3.2806053207999999</v>
      </c>
      <c r="I3173" s="122">
        <v>3.0006758239665001</v>
      </c>
      <c r="J3173" s="122">
        <v>3.2628788971809999</v>
      </c>
      <c r="K3173" s="122">
        <v>3.0878643620875001</v>
      </c>
      <c r="L3173" s="122">
        <v>3.2121263969489999</v>
      </c>
      <c r="M3173" s="122">
        <v>2.909495876542</v>
      </c>
      <c r="N3173" s="122">
        <v>3.1850533782800001</v>
      </c>
      <c r="O3173" s="122">
        <v>3.194791906316</v>
      </c>
      <c r="P3173" s="122">
        <v>3.1680977191125002</v>
      </c>
      <c r="Q3173" s="122">
        <v>2.9517511906229998</v>
      </c>
      <c r="R3173" s="122">
        <v>3.2102586200004999</v>
      </c>
      <c r="S3173" s="122">
        <v>3.1052422152269998</v>
      </c>
      <c r="T3173" s="122">
        <v>3.1805173733330001</v>
      </c>
      <c r="U3173" s="122">
        <v>3.0009478941930001</v>
      </c>
      <c r="V3173" s="122">
        <v>3.1604030508790002</v>
      </c>
      <c r="W3173" s="122">
        <v>2.7992652508375002</v>
      </c>
      <c r="X3173" s="122">
        <v>2.9394583286999998</v>
      </c>
      <c r="Y3173" s="122">
        <v>2.9320932271335001</v>
      </c>
      <c r="Z3173" s="122">
        <v>3.0827054447750002</v>
      </c>
      <c r="AA3173" s="122">
        <v>3.0795208974545001</v>
      </c>
      <c r="AB3173" s="122">
        <v>3.0248842029969998</v>
      </c>
      <c r="AC3173" s="122">
        <v>3.3266750190434999</v>
      </c>
      <c r="AD3173" s="122">
        <v>3.1233007380119999</v>
      </c>
      <c r="AE3173" s="122">
        <v>3.2284390343055001</v>
      </c>
      <c r="AF3173" s="122">
        <v>3.1491582890780001</v>
      </c>
      <c r="AG3173" s="122">
        <v>3.3856055328810002</v>
      </c>
      <c r="AH3173" s="122">
        <v>3.2318253517779998</v>
      </c>
      <c r="AI3173" s="122">
        <v>3.1601342034235</v>
      </c>
      <c r="AJ3173" s="122">
        <v>2.9731639732209998</v>
      </c>
      <c r="AK3173" s="122">
        <v>2.9894352107670001</v>
      </c>
      <c r="AL3173" s="122">
        <v>0</v>
      </c>
    </row>
    <row r="3174" spans="1:38" hidden="1" x14ac:dyDescent="0.25">
      <c r="A3174" s="122" t="s">
        <v>2012</v>
      </c>
      <c r="B3174" s="122">
        <v>1</v>
      </c>
      <c r="C3174" s="122" t="s">
        <v>2199</v>
      </c>
      <c r="D3174" s="122" t="s">
        <v>2111</v>
      </c>
      <c r="E3174" s="122">
        <v>58</v>
      </c>
      <c r="F3174" s="122">
        <v>8.2850937740405008</v>
      </c>
      <c r="G3174" s="122">
        <v>6.5753564056769997</v>
      </c>
      <c r="H3174" s="122">
        <v>7.3773681985374999</v>
      </c>
      <c r="I3174" s="122">
        <v>7.3121373716039999</v>
      </c>
      <c r="J3174" s="122">
        <v>7.5681882833380003</v>
      </c>
      <c r="K3174" s="122">
        <v>8.8053934093964994</v>
      </c>
      <c r="L3174" s="122">
        <v>7.9756934135110003</v>
      </c>
      <c r="M3174" s="122">
        <v>6.7824965224735001</v>
      </c>
      <c r="N3174" s="122">
        <v>6.8914602432535004</v>
      </c>
      <c r="O3174" s="122">
        <v>7.513283990953</v>
      </c>
      <c r="P3174" s="122">
        <v>7.5288103459349998</v>
      </c>
      <c r="Q3174" s="122">
        <v>8.9019486067510005</v>
      </c>
      <c r="R3174" s="122">
        <v>7.9186640761355003</v>
      </c>
      <c r="S3174" s="122">
        <v>7.5749267122155004</v>
      </c>
      <c r="T3174" s="122">
        <v>7.2032848207619997</v>
      </c>
      <c r="U3174" s="122">
        <v>7.2546223713254996</v>
      </c>
      <c r="V3174" s="122">
        <v>7.0220655682219997</v>
      </c>
      <c r="W3174" s="122">
        <v>6.8432814822225003</v>
      </c>
      <c r="X3174" s="122">
        <v>7.2830423804100004</v>
      </c>
      <c r="Y3174" s="122">
        <v>7.4123238305949997</v>
      </c>
      <c r="Z3174" s="122">
        <v>7.7527076059204996</v>
      </c>
      <c r="AA3174" s="122">
        <v>7.4567207693914996</v>
      </c>
      <c r="AB3174" s="122">
        <v>6.4595430420120001</v>
      </c>
      <c r="AC3174" s="122">
        <v>7.8914092694804996</v>
      </c>
      <c r="AD3174" s="122">
        <v>7.4134392135544998</v>
      </c>
      <c r="AE3174" s="122">
        <v>8.0649592306639999</v>
      </c>
      <c r="AF3174" s="122">
        <v>7.4274407397214999</v>
      </c>
      <c r="AG3174" s="122">
        <v>7.7823191284364999</v>
      </c>
      <c r="AH3174" s="122">
        <v>8.2029181725230007</v>
      </c>
      <c r="AI3174" s="122">
        <v>7.5004912932645</v>
      </c>
      <c r="AJ3174" s="122">
        <v>7.0162290297974996</v>
      </c>
      <c r="AK3174" s="122">
        <v>7.1830887038585001</v>
      </c>
      <c r="AL3174" s="122">
        <v>0</v>
      </c>
    </row>
    <row r="3175" spans="1:38" hidden="1" x14ac:dyDescent="0.25">
      <c r="A3175" s="122" t="s">
        <v>2012</v>
      </c>
      <c r="B3175" s="122">
        <v>1</v>
      </c>
      <c r="C3175" s="122" t="s">
        <v>2199</v>
      </c>
      <c r="D3175" s="122" t="s">
        <v>2112</v>
      </c>
      <c r="E3175" s="122">
        <v>58</v>
      </c>
      <c r="F3175" s="122">
        <v>7.6170624880295001</v>
      </c>
      <c r="G3175" s="122">
        <v>8.4533098635334998</v>
      </c>
      <c r="H3175" s="122">
        <v>7.6749391264940003</v>
      </c>
      <c r="I3175" s="122">
        <v>7.5795614197779999</v>
      </c>
      <c r="J3175" s="122">
        <v>8.4821840157320008</v>
      </c>
      <c r="K3175" s="122">
        <v>7.4781328222059997</v>
      </c>
      <c r="L3175" s="122">
        <v>8.6023006167974998</v>
      </c>
      <c r="M3175" s="122">
        <v>7.8880330488260002</v>
      </c>
      <c r="N3175" s="122">
        <v>7.8845501727735003</v>
      </c>
      <c r="O3175" s="122">
        <v>7.9891223306989998</v>
      </c>
      <c r="P3175" s="122">
        <v>7.2004166335419999</v>
      </c>
      <c r="Q3175" s="122">
        <v>7.7726077466029997</v>
      </c>
      <c r="R3175" s="122">
        <v>7.8658129276955</v>
      </c>
      <c r="S3175" s="122">
        <v>7.7544092052379998</v>
      </c>
      <c r="T3175" s="122">
        <v>8.570980392169</v>
      </c>
      <c r="U3175" s="122">
        <v>7.4170178005049996</v>
      </c>
      <c r="V3175" s="122">
        <v>7.1465144731335002</v>
      </c>
      <c r="W3175" s="122">
        <v>8.3842088850159993</v>
      </c>
      <c r="X3175" s="122">
        <v>8.1523705845215009</v>
      </c>
      <c r="Y3175" s="122">
        <v>8.7555897079564993</v>
      </c>
      <c r="Z3175" s="122">
        <v>8.2673186437130006</v>
      </c>
      <c r="AA3175" s="122">
        <v>8.6132283529240006</v>
      </c>
      <c r="AB3175" s="122">
        <v>7.4057848304884999</v>
      </c>
      <c r="AC3175" s="122">
        <v>9.0792169111945</v>
      </c>
      <c r="AD3175" s="122">
        <v>8.2447727940164999</v>
      </c>
      <c r="AE3175" s="122">
        <v>8.8732419935414999</v>
      </c>
      <c r="AF3175" s="122">
        <v>8.2271745271269996</v>
      </c>
      <c r="AG3175" s="122">
        <v>8.7200073563315001</v>
      </c>
      <c r="AH3175" s="122">
        <v>8.8527432249609994</v>
      </c>
      <c r="AI3175" s="122">
        <v>8.7882925731854993</v>
      </c>
      <c r="AJ3175" s="122">
        <v>8.2858593275849994</v>
      </c>
      <c r="AK3175" s="122">
        <v>8.3085005614875005</v>
      </c>
      <c r="AL3175" s="122">
        <v>0</v>
      </c>
    </row>
    <row r="3176" spans="1:38" hidden="1" x14ac:dyDescent="0.25">
      <c r="A3176" s="122" t="s">
        <v>2012</v>
      </c>
      <c r="B3176" s="122">
        <v>1</v>
      </c>
      <c r="C3176" s="122" t="s">
        <v>2199</v>
      </c>
      <c r="D3176" s="122" t="s">
        <v>2113</v>
      </c>
      <c r="E3176" s="122">
        <v>58</v>
      </c>
      <c r="F3176" s="122">
        <v>3.3553799717364998</v>
      </c>
      <c r="G3176" s="122">
        <v>3.2179488799325</v>
      </c>
      <c r="H3176" s="122">
        <v>3.2890053828874999</v>
      </c>
      <c r="I3176" s="122">
        <v>3.5255734994445</v>
      </c>
      <c r="J3176" s="122">
        <v>3.2841256430749999</v>
      </c>
      <c r="K3176" s="122">
        <v>3.5002303024339998</v>
      </c>
      <c r="L3176" s="122">
        <v>3.3069800628260002</v>
      </c>
      <c r="M3176" s="122">
        <v>3.5657821747209999</v>
      </c>
      <c r="N3176" s="122">
        <v>3.8112492741919999</v>
      </c>
      <c r="O3176" s="122">
        <v>3.2167877653135002</v>
      </c>
      <c r="P3176" s="122">
        <v>3.2173586259814999</v>
      </c>
      <c r="Q3176" s="122">
        <v>3.2959493536619999</v>
      </c>
      <c r="R3176" s="122">
        <v>3.4663249568280001</v>
      </c>
      <c r="S3176" s="122">
        <v>3.7638797062429998</v>
      </c>
      <c r="T3176" s="122">
        <v>3.7017147834270001</v>
      </c>
      <c r="U3176" s="122">
        <v>3.7226236295700001</v>
      </c>
      <c r="V3176" s="122">
        <v>3.4808550857560001</v>
      </c>
      <c r="W3176" s="122">
        <v>3.5665775884125002</v>
      </c>
      <c r="X3176" s="122">
        <v>3.5059195741575002</v>
      </c>
      <c r="Y3176" s="122">
        <v>3.9116194331175</v>
      </c>
      <c r="Z3176" s="122">
        <v>3.9257663968759999</v>
      </c>
      <c r="AA3176" s="122">
        <v>3.7686831260555</v>
      </c>
      <c r="AB3176" s="122">
        <v>3.7460558407460001</v>
      </c>
      <c r="AC3176" s="122">
        <v>3.8596279695344999</v>
      </c>
      <c r="AD3176" s="122">
        <v>3.7721749256915</v>
      </c>
      <c r="AE3176" s="122">
        <v>3.3632890487934999</v>
      </c>
      <c r="AF3176" s="122">
        <v>3.2275442215255001</v>
      </c>
      <c r="AG3176" s="122">
        <v>3.5958247868350002</v>
      </c>
      <c r="AH3176" s="122">
        <v>3.6108797435989999</v>
      </c>
      <c r="AI3176" s="122">
        <v>3.6624192666950002</v>
      </c>
      <c r="AJ3176" s="122">
        <v>3.616215827165</v>
      </c>
      <c r="AK3176" s="122">
        <v>3.5161136582874999</v>
      </c>
      <c r="AL3176" s="122">
        <v>0</v>
      </c>
    </row>
    <row r="3177" spans="1:38" hidden="1" x14ac:dyDescent="0.25">
      <c r="A3177" s="122" t="s">
        <v>2012</v>
      </c>
      <c r="B3177" s="122">
        <v>1</v>
      </c>
      <c r="C3177" s="122" t="s">
        <v>2199</v>
      </c>
      <c r="D3177" s="122" t="s">
        <v>2114</v>
      </c>
      <c r="E3177" s="122">
        <v>58</v>
      </c>
      <c r="F3177" s="122">
        <v>3.0926202848635</v>
      </c>
      <c r="G3177" s="122">
        <v>2.761633078659</v>
      </c>
      <c r="H3177" s="122">
        <v>3.0186726311930001</v>
      </c>
      <c r="I3177" s="122">
        <v>2.95553903803</v>
      </c>
      <c r="J3177" s="122">
        <v>3.0238214251344999</v>
      </c>
      <c r="K3177" s="122">
        <v>2.9850322231000002</v>
      </c>
      <c r="L3177" s="122">
        <v>3.1474214645030001</v>
      </c>
      <c r="M3177" s="122">
        <v>2.7878359742800001</v>
      </c>
      <c r="N3177" s="122">
        <v>2.8477596952385</v>
      </c>
      <c r="O3177" s="122">
        <v>3.0493683412660002</v>
      </c>
      <c r="P3177" s="122">
        <v>2.8426829538430001</v>
      </c>
      <c r="Q3177" s="122">
        <v>2.7802009226725</v>
      </c>
      <c r="R3177" s="122">
        <v>3.1035684702184998</v>
      </c>
      <c r="S3177" s="122">
        <v>2.7422793669960002</v>
      </c>
      <c r="T3177" s="122">
        <v>2.7456972574959999</v>
      </c>
      <c r="U3177" s="122">
        <v>2.5324765018445001</v>
      </c>
      <c r="V3177" s="122">
        <v>2.7523774336229998</v>
      </c>
      <c r="W3177" s="122">
        <v>2.5523202735025001</v>
      </c>
      <c r="X3177" s="122">
        <v>2.5249646775425001</v>
      </c>
      <c r="Y3177" s="122">
        <v>2.784781742856</v>
      </c>
      <c r="Z3177" s="122">
        <v>2.6625749158919998</v>
      </c>
      <c r="AA3177" s="122">
        <v>2.8794258947509999</v>
      </c>
      <c r="AB3177" s="122">
        <v>2.7622555415315002</v>
      </c>
      <c r="AC3177" s="122">
        <v>2.8677228502975001</v>
      </c>
      <c r="AD3177" s="122">
        <v>3.0045386322415002</v>
      </c>
      <c r="AE3177" s="122">
        <v>3.0171028486524998</v>
      </c>
      <c r="AF3177" s="122">
        <v>2.9158618399695002</v>
      </c>
      <c r="AG3177" s="122">
        <v>3.0908808973675002</v>
      </c>
      <c r="AH3177" s="122">
        <v>3.2402151797244998</v>
      </c>
      <c r="AI3177" s="122">
        <v>2.9477280423224999</v>
      </c>
      <c r="AJ3177" s="122">
        <v>2.7723638433329998</v>
      </c>
      <c r="AK3177" s="122">
        <v>2.852913962278</v>
      </c>
      <c r="AL3177" s="122">
        <v>0</v>
      </c>
    </row>
    <row r="3178" spans="1:38" hidden="1" x14ac:dyDescent="0.25">
      <c r="A3178" s="122" t="s">
        <v>2012</v>
      </c>
      <c r="B3178" s="122">
        <v>1</v>
      </c>
      <c r="C3178" s="122" t="s">
        <v>2199</v>
      </c>
      <c r="D3178" s="122" t="s">
        <v>2136</v>
      </c>
      <c r="E3178" s="122">
        <v>58</v>
      </c>
      <c r="F3178" s="122">
        <v>0</v>
      </c>
      <c r="G3178" s="122">
        <v>0</v>
      </c>
      <c r="H3178" s="122">
        <v>0</v>
      </c>
      <c r="I3178" s="122">
        <v>0</v>
      </c>
      <c r="J3178" s="122">
        <v>0</v>
      </c>
      <c r="K3178" s="122">
        <v>0</v>
      </c>
      <c r="L3178" s="122">
        <v>0</v>
      </c>
      <c r="M3178" s="122">
        <v>0</v>
      </c>
      <c r="N3178" s="122">
        <v>0</v>
      </c>
      <c r="O3178" s="122">
        <v>0</v>
      </c>
      <c r="P3178" s="122">
        <v>0</v>
      </c>
      <c r="Q3178" s="122">
        <v>0</v>
      </c>
      <c r="R3178" s="122">
        <v>0</v>
      </c>
      <c r="S3178" s="122">
        <v>0</v>
      </c>
      <c r="T3178" s="122">
        <v>0</v>
      </c>
      <c r="U3178" s="122">
        <v>0</v>
      </c>
      <c r="V3178" s="122">
        <v>0</v>
      </c>
      <c r="W3178" s="122">
        <v>0</v>
      </c>
      <c r="X3178" s="122">
        <v>0</v>
      </c>
      <c r="Y3178" s="122">
        <v>0</v>
      </c>
      <c r="Z3178" s="122">
        <v>0</v>
      </c>
      <c r="AA3178" s="122">
        <v>0</v>
      </c>
      <c r="AB3178" s="122">
        <v>0</v>
      </c>
      <c r="AC3178" s="122">
        <v>0</v>
      </c>
      <c r="AD3178" s="122">
        <v>0</v>
      </c>
      <c r="AE3178" s="122">
        <v>0</v>
      </c>
      <c r="AF3178" s="122">
        <v>0</v>
      </c>
      <c r="AG3178" s="122">
        <v>0</v>
      </c>
      <c r="AH3178" s="122">
        <v>0</v>
      </c>
      <c r="AI3178" s="122">
        <v>0</v>
      </c>
      <c r="AJ3178" s="122">
        <v>0</v>
      </c>
      <c r="AK3178" s="122">
        <v>0</v>
      </c>
      <c r="AL3178" s="122">
        <v>0</v>
      </c>
    </row>
    <row r="3179" spans="1:38" hidden="1" x14ac:dyDescent="0.25">
      <c r="A3179" s="122" t="s">
        <v>2012</v>
      </c>
      <c r="B3179" s="122">
        <v>1</v>
      </c>
      <c r="C3179" s="122" t="s">
        <v>2199</v>
      </c>
      <c r="D3179" s="122" t="s">
        <v>2115</v>
      </c>
      <c r="E3179" s="122">
        <v>58</v>
      </c>
      <c r="F3179" s="122">
        <v>2.3036154896E-2</v>
      </c>
      <c r="G3179" s="122">
        <v>2.1127142384E-2</v>
      </c>
      <c r="H3179" s="122">
        <v>2.4273411806000001E-2</v>
      </c>
      <c r="I3179" s="122">
        <v>3.9240493192000001E-2</v>
      </c>
      <c r="J3179" s="122">
        <v>2.3804919975500001E-2</v>
      </c>
      <c r="K3179" s="122">
        <v>2.0741161483500001E-2</v>
      </c>
      <c r="L3179" s="122">
        <v>2.1276104979E-2</v>
      </c>
      <c r="M3179" s="122">
        <v>1.8878413492999999E-2</v>
      </c>
      <c r="N3179" s="122">
        <v>2.3011848513000002E-2</v>
      </c>
      <c r="O3179" s="122">
        <v>2.47661380985E-2</v>
      </c>
      <c r="P3179" s="122">
        <v>2.6046428729499999E-2</v>
      </c>
      <c r="Q3179" s="122">
        <v>2.4178327579999999E-2</v>
      </c>
      <c r="R3179" s="122">
        <v>2.2331082592999998E-2</v>
      </c>
      <c r="S3179" s="122">
        <v>2.0396064200000001E-2</v>
      </c>
      <c r="T3179" s="122">
        <v>2.24227493525E-2</v>
      </c>
      <c r="U3179" s="122">
        <v>2.2870615517500002E-2</v>
      </c>
      <c r="V3179" s="122">
        <v>2.5701931617999999E-2</v>
      </c>
      <c r="W3179" s="122">
        <v>2.1325065000999999E-2</v>
      </c>
      <c r="X3179" s="122">
        <v>2.52452235425E-2</v>
      </c>
      <c r="Y3179" s="122">
        <v>2.4925571824000001E-2</v>
      </c>
      <c r="Z3179" s="122">
        <v>2.3488549937499999E-2</v>
      </c>
      <c r="AA3179" s="122">
        <v>2.32604065615E-2</v>
      </c>
      <c r="AB3179" s="122">
        <v>2.3398665886000002E-2</v>
      </c>
      <c r="AC3179" s="122">
        <v>2.13588724025E-2</v>
      </c>
      <c r="AD3179" s="122">
        <v>2.21410315095E-2</v>
      </c>
      <c r="AE3179" s="122">
        <v>2.5317275346499999E-2</v>
      </c>
      <c r="AF3179" s="122">
        <v>2.1966686154499999E-2</v>
      </c>
      <c r="AG3179" s="122">
        <v>2.34926056035E-2</v>
      </c>
      <c r="AH3179" s="122">
        <v>2.2131413414E-2</v>
      </c>
      <c r="AI3179" s="122">
        <v>2.1762330450499998E-2</v>
      </c>
      <c r="AJ3179" s="122">
        <v>2.0351391189E-2</v>
      </c>
      <c r="AK3179" s="122">
        <v>2.1013438410000002E-2</v>
      </c>
      <c r="AL3179" s="122">
        <v>0</v>
      </c>
    </row>
    <row r="3180" spans="1:38" hidden="1" x14ac:dyDescent="0.25">
      <c r="A3180" s="122" t="s">
        <v>2012</v>
      </c>
      <c r="B3180" s="122">
        <v>1</v>
      </c>
      <c r="C3180" s="122" t="s">
        <v>2199</v>
      </c>
      <c r="D3180" s="122" t="s">
        <v>2116</v>
      </c>
      <c r="E3180" s="122">
        <v>58</v>
      </c>
      <c r="F3180" s="122">
        <v>1.3258070867559999</v>
      </c>
      <c r="G3180" s="122">
        <v>1.3370558279825</v>
      </c>
      <c r="H3180" s="122">
        <v>1.326022535201</v>
      </c>
      <c r="I3180" s="122">
        <v>1.2296153346755001</v>
      </c>
      <c r="J3180" s="122">
        <v>1.450367685802</v>
      </c>
      <c r="K3180" s="122">
        <v>1.354836190841</v>
      </c>
      <c r="L3180" s="122">
        <v>1.3476721458609999</v>
      </c>
      <c r="M3180" s="122">
        <v>1.361908108041</v>
      </c>
      <c r="N3180" s="122">
        <v>1.2674527238344999</v>
      </c>
      <c r="O3180" s="122">
        <v>1.4098206281035</v>
      </c>
      <c r="P3180" s="122">
        <v>1.3343715608590001</v>
      </c>
      <c r="Q3180" s="122">
        <v>1.282572694665</v>
      </c>
      <c r="R3180" s="122">
        <v>1.4169518885820001</v>
      </c>
      <c r="S3180" s="122">
        <v>1.364457207436</v>
      </c>
      <c r="T3180" s="122">
        <v>1.3456404435695</v>
      </c>
      <c r="U3180" s="122">
        <v>1.2639946087989999</v>
      </c>
      <c r="V3180" s="122">
        <v>1.2278071931415</v>
      </c>
      <c r="W3180" s="122">
        <v>1.1928998011805001</v>
      </c>
      <c r="X3180" s="122">
        <v>1.2723897134519999</v>
      </c>
      <c r="Y3180" s="122">
        <v>1.1587312354999999</v>
      </c>
      <c r="Z3180" s="122">
        <v>1.1526407213934999</v>
      </c>
      <c r="AA3180" s="122">
        <v>1.191885411788</v>
      </c>
      <c r="AB3180" s="122">
        <v>1.1899735447224999</v>
      </c>
      <c r="AC3180" s="122">
        <v>1.2223442388645001</v>
      </c>
      <c r="AD3180" s="122">
        <v>1.1629945460660001</v>
      </c>
      <c r="AE3180" s="122">
        <v>1.218226184206</v>
      </c>
      <c r="AF3180" s="122">
        <v>1.1583400680195</v>
      </c>
      <c r="AG3180" s="122">
        <v>1.2242562140235</v>
      </c>
      <c r="AH3180" s="122">
        <v>1.2453504440700001</v>
      </c>
      <c r="AI3180" s="122">
        <v>1.1760829302510001</v>
      </c>
      <c r="AJ3180" s="122">
        <v>1.2454457978805</v>
      </c>
      <c r="AK3180" s="122">
        <v>1.1601809688005</v>
      </c>
      <c r="AL3180" s="122">
        <v>0</v>
      </c>
    </row>
    <row r="3181" spans="1:38" hidden="1" x14ac:dyDescent="0.25">
      <c r="A3181" s="122" t="s">
        <v>2012</v>
      </c>
      <c r="B3181" s="122">
        <v>1</v>
      </c>
      <c r="C3181" s="122" t="s">
        <v>2199</v>
      </c>
      <c r="D3181" s="122" t="s">
        <v>2117</v>
      </c>
      <c r="E3181" s="122">
        <v>58</v>
      </c>
      <c r="F3181" s="122">
        <v>10.095771960836</v>
      </c>
      <c r="G3181" s="122">
        <v>10.123026117817</v>
      </c>
      <c r="H3181" s="122">
        <v>10.991486509654001</v>
      </c>
      <c r="I3181" s="122">
        <v>11.760159448813001</v>
      </c>
      <c r="J3181" s="122">
        <v>11.466792123397999</v>
      </c>
      <c r="K3181" s="122">
        <v>11.228426247026499</v>
      </c>
      <c r="L3181" s="122">
        <v>11.531931948218499</v>
      </c>
      <c r="M3181" s="122">
        <v>10.885005789955001</v>
      </c>
      <c r="N3181" s="122">
        <v>11.575067473235</v>
      </c>
      <c r="O3181" s="122">
        <v>11.134608158404999</v>
      </c>
      <c r="P3181" s="122">
        <v>10.160647529379</v>
      </c>
      <c r="Q3181" s="122">
        <v>12.465400944269501</v>
      </c>
      <c r="R3181" s="122">
        <v>11.146242693335999</v>
      </c>
      <c r="S3181" s="122">
        <v>11.6944942571995</v>
      </c>
      <c r="T3181" s="122">
        <v>13.5070522193485</v>
      </c>
      <c r="U3181" s="122">
        <v>12.735675303638001</v>
      </c>
      <c r="V3181" s="122">
        <v>13.544502505597</v>
      </c>
      <c r="W3181" s="122">
        <v>13.540027827692001</v>
      </c>
      <c r="X3181" s="122">
        <v>12.881026308031</v>
      </c>
      <c r="Y3181" s="122">
        <v>14.284569663145501</v>
      </c>
      <c r="Z3181" s="122">
        <v>13.278378731995501</v>
      </c>
      <c r="AA3181" s="122">
        <v>13.9613493113335</v>
      </c>
      <c r="AB3181" s="122">
        <v>12.286949691750999</v>
      </c>
      <c r="AC3181" s="122">
        <v>14.651744084853</v>
      </c>
      <c r="AD3181" s="122">
        <v>15.815679993917</v>
      </c>
      <c r="AE3181" s="122">
        <v>14.425577233719</v>
      </c>
      <c r="AF3181" s="122">
        <v>13.745646823129499</v>
      </c>
      <c r="AG3181" s="122">
        <v>15.6248135052845</v>
      </c>
      <c r="AH3181" s="122">
        <v>16.945956938395501</v>
      </c>
      <c r="AI3181" s="122">
        <v>15.5624872196755</v>
      </c>
      <c r="AJ3181" s="122">
        <v>14.3510184381615</v>
      </c>
      <c r="AK3181" s="122">
        <v>14.870500973339</v>
      </c>
      <c r="AL3181" s="122">
        <v>0</v>
      </c>
    </row>
    <row r="3182" spans="1:38" hidden="1" x14ac:dyDescent="0.25">
      <c r="A3182" s="122" t="s">
        <v>2012</v>
      </c>
      <c r="B3182" s="122">
        <v>1</v>
      </c>
      <c r="C3182" s="122" t="s">
        <v>2199</v>
      </c>
      <c r="D3182" s="122" t="s">
        <v>2118</v>
      </c>
      <c r="E3182" s="122">
        <v>58</v>
      </c>
      <c r="F3182" s="122">
        <v>3.4505262019595002</v>
      </c>
      <c r="G3182" s="122">
        <v>3.3859557749804998</v>
      </c>
      <c r="H3182" s="122">
        <v>3.4586165873789998</v>
      </c>
      <c r="I3182" s="122">
        <v>3.3532598777940001</v>
      </c>
      <c r="J3182" s="122">
        <v>3.6182473502899999</v>
      </c>
      <c r="K3182" s="122">
        <v>3.4847619593174999</v>
      </c>
      <c r="L3182" s="122">
        <v>3.5804795479845</v>
      </c>
      <c r="M3182" s="122">
        <v>3.4683882749179999</v>
      </c>
      <c r="N3182" s="122">
        <v>3.4969179754524999</v>
      </c>
      <c r="O3182" s="122">
        <v>3.2728299949670001</v>
      </c>
      <c r="P3182" s="122">
        <v>3.2769762499714998</v>
      </c>
      <c r="Q3182" s="122">
        <v>3.6349552017829998</v>
      </c>
      <c r="R3182" s="122">
        <v>3.4291111306889999</v>
      </c>
      <c r="S3182" s="122">
        <v>3.5184986945394998</v>
      </c>
      <c r="T3182" s="122">
        <v>3.6195717902390001</v>
      </c>
      <c r="U3182" s="122">
        <v>3.2999397256759999</v>
      </c>
      <c r="V3182" s="122">
        <v>3.3849844873079999</v>
      </c>
      <c r="W3182" s="122">
        <v>3.1028082751329999</v>
      </c>
      <c r="X3182" s="122">
        <v>3.2674115919069999</v>
      </c>
      <c r="Y3182" s="122">
        <v>3.5951000032225</v>
      </c>
      <c r="Z3182" s="122">
        <v>3.1631265533459998</v>
      </c>
      <c r="AA3182" s="122">
        <v>3.3413248134384999</v>
      </c>
      <c r="AB3182" s="122">
        <v>3.457363761666</v>
      </c>
      <c r="AC3182" s="122">
        <v>4.0508343881890001</v>
      </c>
      <c r="AD3182" s="122">
        <v>4.5688587162934997</v>
      </c>
      <c r="AE3182" s="122">
        <v>3.5685729490810001</v>
      </c>
      <c r="AF3182" s="122">
        <v>3.5641270290554998</v>
      </c>
      <c r="AG3182" s="122">
        <v>3.9144624505844998</v>
      </c>
      <c r="AH3182" s="122">
        <v>4.1056822774704997</v>
      </c>
      <c r="AI3182" s="122">
        <v>3.5821008673539998</v>
      </c>
      <c r="AJ3182" s="122">
        <v>3.6816442959479998</v>
      </c>
      <c r="AK3182" s="122">
        <v>3.6144259617799999</v>
      </c>
      <c r="AL3182" s="122">
        <v>0</v>
      </c>
    </row>
    <row r="3183" spans="1:38" hidden="1" x14ac:dyDescent="0.25">
      <c r="A3183" s="122" t="s">
        <v>2012</v>
      </c>
      <c r="B3183" s="122">
        <v>1</v>
      </c>
      <c r="C3183" s="122" t="s">
        <v>2199</v>
      </c>
      <c r="D3183" s="122" t="s">
        <v>2119</v>
      </c>
      <c r="E3183" s="122">
        <v>58</v>
      </c>
      <c r="F3183" s="122">
        <v>27.55082281892</v>
      </c>
      <c r="G3183" s="122">
        <v>28.946209501885999</v>
      </c>
      <c r="H3183" s="122">
        <v>26.6175675224465</v>
      </c>
      <c r="I3183" s="122">
        <v>26.381768935122999</v>
      </c>
      <c r="J3183" s="122">
        <v>28.135809624275499</v>
      </c>
      <c r="K3183" s="122">
        <v>27.340435712323</v>
      </c>
      <c r="L3183" s="122">
        <v>28.1880306710855</v>
      </c>
      <c r="M3183" s="122">
        <v>27.596340235486501</v>
      </c>
      <c r="N3183" s="122">
        <v>27.7207552466595</v>
      </c>
      <c r="O3183" s="122">
        <v>26.654416188814501</v>
      </c>
      <c r="P3183" s="122">
        <v>27.973023378078</v>
      </c>
      <c r="Q3183" s="122">
        <v>27.0725672826545</v>
      </c>
      <c r="R3183" s="122">
        <v>28.236435780832998</v>
      </c>
      <c r="S3183" s="122">
        <v>26.753235762064499</v>
      </c>
      <c r="T3183" s="122">
        <v>29.913696034764499</v>
      </c>
      <c r="U3183" s="122">
        <v>25.8573942223315</v>
      </c>
      <c r="V3183" s="122">
        <v>25.711425783016999</v>
      </c>
      <c r="W3183" s="122">
        <v>27.653192986773</v>
      </c>
      <c r="X3183" s="122">
        <v>24.973948838527001</v>
      </c>
      <c r="Y3183" s="122">
        <v>26.656013097232002</v>
      </c>
      <c r="Z3183" s="122">
        <v>27.019765595086501</v>
      </c>
      <c r="AA3183" s="122">
        <v>22.3229550381505</v>
      </c>
      <c r="AB3183" s="122">
        <v>25.675995042185001</v>
      </c>
      <c r="AC3183" s="122">
        <v>26.033373948613502</v>
      </c>
      <c r="AD3183" s="122">
        <v>26.500452734824499</v>
      </c>
      <c r="AE3183" s="122">
        <v>27.379957261202499</v>
      </c>
      <c r="AF3183" s="122">
        <v>26.534366513075</v>
      </c>
      <c r="AG3183" s="122">
        <v>26.264468761000501</v>
      </c>
      <c r="AH3183" s="122">
        <v>27.098091842696999</v>
      </c>
      <c r="AI3183" s="122">
        <v>25.212115325056001</v>
      </c>
      <c r="AJ3183" s="122">
        <v>24.297981941539</v>
      </c>
      <c r="AK3183" s="122">
        <v>24.563741524686499</v>
      </c>
      <c r="AL3183" s="122">
        <v>0</v>
      </c>
    </row>
    <row r="3184" spans="1:38" hidden="1" x14ac:dyDescent="0.25">
      <c r="A3184" s="122" t="s">
        <v>2012</v>
      </c>
      <c r="B3184" s="122">
        <v>1</v>
      </c>
      <c r="C3184" s="122" t="s">
        <v>2199</v>
      </c>
      <c r="D3184" s="122" t="s">
        <v>2137</v>
      </c>
      <c r="E3184" s="122">
        <v>58</v>
      </c>
      <c r="F3184" s="122">
        <v>0</v>
      </c>
      <c r="G3184" s="122">
        <v>0</v>
      </c>
      <c r="H3184" s="122">
        <v>0</v>
      </c>
      <c r="I3184" s="122">
        <v>0</v>
      </c>
      <c r="J3184" s="122">
        <v>0</v>
      </c>
      <c r="K3184" s="122">
        <v>0</v>
      </c>
      <c r="L3184" s="122">
        <v>0</v>
      </c>
      <c r="M3184" s="122">
        <v>0</v>
      </c>
      <c r="N3184" s="122">
        <v>0</v>
      </c>
      <c r="O3184" s="122">
        <v>0</v>
      </c>
      <c r="P3184" s="122">
        <v>0</v>
      </c>
      <c r="Q3184" s="122">
        <v>0</v>
      </c>
      <c r="R3184" s="122">
        <v>0</v>
      </c>
      <c r="S3184" s="122">
        <v>0</v>
      </c>
      <c r="T3184" s="122">
        <v>0</v>
      </c>
      <c r="U3184" s="122">
        <v>0</v>
      </c>
      <c r="V3184" s="122">
        <v>0</v>
      </c>
      <c r="W3184" s="122">
        <v>0</v>
      </c>
      <c r="X3184" s="122">
        <v>0</v>
      </c>
      <c r="Y3184" s="122">
        <v>0</v>
      </c>
      <c r="Z3184" s="122">
        <v>0</v>
      </c>
      <c r="AA3184" s="122">
        <v>0</v>
      </c>
      <c r="AB3184" s="122">
        <v>0</v>
      </c>
      <c r="AC3184" s="122">
        <v>0</v>
      </c>
      <c r="AD3184" s="122">
        <v>0</v>
      </c>
      <c r="AE3184" s="122">
        <v>0</v>
      </c>
      <c r="AF3184" s="122">
        <v>0</v>
      </c>
      <c r="AG3184" s="122">
        <v>0</v>
      </c>
      <c r="AH3184" s="122">
        <v>0</v>
      </c>
      <c r="AI3184" s="122">
        <v>0</v>
      </c>
      <c r="AJ3184" s="122">
        <v>0</v>
      </c>
      <c r="AK3184" s="122">
        <v>0</v>
      </c>
      <c r="AL3184" s="122">
        <v>0</v>
      </c>
    </row>
    <row r="3185" spans="1:38" hidden="1" x14ac:dyDescent="0.25">
      <c r="A3185" s="122" t="s">
        <v>2012</v>
      </c>
      <c r="B3185" s="122">
        <v>1</v>
      </c>
      <c r="C3185" s="122" t="s">
        <v>2199</v>
      </c>
      <c r="D3185" s="122" t="s">
        <v>2120</v>
      </c>
      <c r="E3185" s="122">
        <v>58</v>
      </c>
      <c r="F3185" s="122">
        <v>2.0629079975975002</v>
      </c>
      <c r="G3185" s="122">
        <v>2.0628308152344998</v>
      </c>
      <c r="H3185" s="122">
        <v>2.0300987890609998</v>
      </c>
      <c r="I3185" s="122">
        <v>2.2659365936019999</v>
      </c>
      <c r="J3185" s="122">
        <v>2.0430460286545</v>
      </c>
      <c r="K3185" s="122">
        <v>2.2021255852585</v>
      </c>
      <c r="L3185" s="122">
        <v>2.1186555523920001</v>
      </c>
      <c r="M3185" s="122">
        <v>2.4613489769550001</v>
      </c>
      <c r="N3185" s="122">
        <v>2.5301337278455001</v>
      </c>
      <c r="O3185" s="122">
        <v>2.1491537171020001</v>
      </c>
      <c r="P3185" s="122">
        <v>2.2340942596929998</v>
      </c>
      <c r="Q3185" s="122">
        <v>2.0791046741870001</v>
      </c>
      <c r="R3185" s="122">
        <v>2.0676418890420001</v>
      </c>
      <c r="S3185" s="122">
        <v>2.1237146490010002</v>
      </c>
      <c r="T3185" s="122">
        <v>2.2057588633595002</v>
      </c>
      <c r="U3185" s="122">
        <v>2.3301822427290002</v>
      </c>
      <c r="V3185" s="122">
        <v>2.1440577419800002</v>
      </c>
      <c r="W3185" s="122">
        <v>2.1030128093039999</v>
      </c>
      <c r="X3185" s="122">
        <v>2.1118565994754999</v>
      </c>
      <c r="Y3185" s="122">
        <v>2.1493638553975001</v>
      </c>
      <c r="Z3185" s="122">
        <v>2.2666387321695001</v>
      </c>
      <c r="AA3185" s="122">
        <v>2.2678959426519998</v>
      </c>
      <c r="AB3185" s="122">
        <v>2.1626652571560001</v>
      </c>
      <c r="AC3185" s="122">
        <v>2.3447788834505001</v>
      </c>
      <c r="AD3185" s="122">
        <v>2.3982814025794998</v>
      </c>
      <c r="AE3185" s="122">
        <v>2.4194667402090002</v>
      </c>
      <c r="AF3185" s="122">
        <v>2.2975772831280001</v>
      </c>
      <c r="AG3185" s="122">
        <v>2.2262964630525</v>
      </c>
      <c r="AH3185" s="122">
        <v>2.1247698128304999</v>
      </c>
      <c r="AI3185" s="122">
        <v>2.328260140277</v>
      </c>
      <c r="AJ3185" s="122">
        <v>2.057431429767</v>
      </c>
      <c r="AK3185" s="122">
        <v>2.0851627687765002</v>
      </c>
      <c r="AL3185" s="122">
        <v>0</v>
      </c>
    </row>
    <row r="3186" spans="1:38" hidden="1" x14ac:dyDescent="0.25">
      <c r="A3186" s="122" t="s">
        <v>2012</v>
      </c>
      <c r="B3186" s="122">
        <v>1</v>
      </c>
      <c r="C3186" s="122" t="s">
        <v>2199</v>
      </c>
      <c r="D3186" s="122" t="s">
        <v>2121</v>
      </c>
      <c r="E3186" s="122">
        <v>58</v>
      </c>
      <c r="F3186" s="122">
        <v>2.2087782734919998</v>
      </c>
      <c r="G3186" s="122">
        <v>2.1720944604439998</v>
      </c>
      <c r="H3186" s="122">
        <v>2.4248746567685</v>
      </c>
      <c r="I3186" s="122">
        <v>2.2423212416679998</v>
      </c>
      <c r="J3186" s="122">
        <v>2.3555957978755</v>
      </c>
      <c r="K3186" s="122">
        <v>2.301799074342</v>
      </c>
      <c r="L3186" s="122">
        <v>2.4274640147515001</v>
      </c>
      <c r="M3186" s="122">
        <v>2.1076487527735002</v>
      </c>
      <c r="N3186" s="122">
        <v>2.1699583634164998</v>
      </c>
      <c r="O3186" s="122">
        <v>2.3837527344109999</v>
      </c>
      <c r="P3186" s="122">
        <v>2.4019250299110002</v>
      </c>
      <c r="Q3186" s="122">
        <v>2.3299375350774998</v>
      </c>
      <c r="R3186" s="122">
        <v>2.4201501571095001</v>
      </c>
      <c r="S3186" s="122">
        <v>2.483437877744</v>
      </c>
      <c r="T3186" s="122">
        <v>2.3218397758474998</v>
      </c>
      <c r="U3186" s="122">
        <v>2.1591322464424998</v>
      </c>
      <c r="V3186" s="122">
        <v>2.1691657678145</v>
      </c>
      <c r="W3186" s="122">
        <v>2.0249810344105001</v>
      </c>
      <c r="X3186" s="122">
        <v>2.2211901811265</v>
      </c>
      <c r="Y3186" s="122">
        <v>2.3114422717285001</v>
      </c>
      <c r="Z3186" s="122">
        <v>2.1337442595295002</v>
      </c>
      <c r="AA3186" s="122">
        <v>2.4115990007139998</v>
      </c>
      <c r="AB3186" s="122">
        <v>2.1723457389030001</v>
      </c>
      <c r="AC3186" s="122">
        <v>2.2358367326900002</v>
      </c>
      <c r="AD3186" s="122">
        <v>2.239334066639</v>
      </c>
      <c r="AE3186" s="122">
        <v>2.3756255884035</v>
      </c>
      <c r="AF3186" s="122">
        <v>2.1898004939560001</v>
      </c>
      <c r="AG3186" s="122">
        <v>2.1577774841334998</v>
      </c>
      <c r="AH3186" s="122">
        <v>2.548222901246</v>
      </c>
      <c r="AI3186" s="122">
        <v>2.0894663831394999</v>
      </c>
      <c r="AJ3186" s="122">
        <v>2.2617876744730001</v>
      </c>
      <c r="AK3186" s="122">
        <v>2.1965080040910001</v>
      </c>
      <c r="AL3186" s="122">
        <v>0</v>
      </c>
    </row>
    <row r="3187" spans="1:38" hidden="1" x14ac:dyDescent="0.25">
      <c r="A3187" s="122" t="s">
        <v>2012</v>
      </c>
      <c r="B3187" s="122">
        <v>1</v>
      </c>
      <c r="C3187" s="122" t="s">
        <v>2199</v>
      </c>
      <c r="D3187" s="122" t="s">
        <v>2138</v>
      </c>
      <c r="E3187" s="122">
        <v>58</v>
      </c>
      <c r="F3187" s="122">
        <v>0</v>
      </c>
      <c r="G3187" s="122">
        <v>0</v>
      </c>
      <c r="H3187" s="122">
        <v>0</v>
      </c>
      <c r="I3187" s="122">
        <v>0</v>
      </c>
      <c r="J3187" s="122">
        <v>0</v>
      </c>
      <c r="K3187" s="122">
        <v>0</v>
      </c>
      <c r="L3187" s="122">
        <v>0</v>
      </c>
      <c r="M3187" s="122">
        <v>0</v>
      </c>
      <c r="N3187" s="122">
        <v>0</v>
      </c>
      <c r="O3187" s="122">
        <v>0</v>
      </c>
      <c r="P3187" s="122">
        <v>0</v>
      </c>
      <c r="Q3187" s="122">
        <v>0</v>
      </c>
      <c r="R3187" s="122">
        <v>0</v>
      </c>
      <c r="S3187" s="122">
        <v>0</v>
      </c>
      <c r="T3187" s="122">
        <v>0</v>
      </c>
      <c r="U3187" s="122">
        <v>0</v>
      </c>
      <c r="V3187" s="122">
        <v>0</v>
      </c>
      <c r="W3187" s="122">
        <v>0</v>
      </c>
      <c r="X3187" s="122">
        <v>0</v>
      </c>
      <c r="Y3187" s="122">
        <v>0</v>
      </c>
      <c r="Z3187" s="122">
        <v>0</v>
      </c>
      <c r="AA3187" s="122">
        <v>0</v>
      </c>
      <c r="AB3187" s="122">
        <v>0</v>
      </c>
      <c r="AC3187" s="122">
        <v>0</v>
      </c>
      <c r="AD3187" s="122">
        <v>0</v>
      </c>
      <c r="AE3187" s="122">
        <v>0</v>
      </c>
      <c r="AF3187" s="122">
        <v>0</v>
      </c>
      <c r="AG3187" s="122">
        <v>0</v>
      </c>
      <c r="AH3187" s="122">
        <v>0</v>
      </c>
      <c r="AI3187" s="122">
        <v>0</v>
      </c>
      <c r="AJ3187" s="122">
        <v>0</v>
      </c>
      <c r="AK3187" s="122">
        <v>0</v>
      </c>
      <c r="AL3187" s="122">
        <v>0</v>
      </c>
    </row>
    <row r="3188" spans="1:38" hidden="1" x14ac:dyDescent="0.25">
      <c r="A3188" s="122" t="s">
        <v>2012</v>
      </c>
      <c r="B3188" s="122">
        <v>1</v>
      </c>
      <c r="C3188" s="122" t="s">
        <v>2199</v>
      </c>
      <c r="D3188" s="122" t="s">
        <v>2122</v>
      </c>
      <c r="E3188" s="122">
        <v>58</v>
      </c>
      <c r="F3188" s="122">
        <v>0.41448204344200001</v>
      </c>
      <c r="G3188" s="122">
        <v>0.40006916715599999</v>
      </c>
      <c r="H3188" s="122">
        <v>0.39761622783400002</v>
      </c>
      <c r="I3188" s="122">
        <v>0.40753670463149999</v>
      </c>
      <c r="J3188" s="122">
        <v>0.41835950322249998</v>
      </c>
      <c r="K3188" s="122">
        <v>0.4024985455665</v>
      </c>
      <c r="L3188" s="122">
        <v>0.41581652731500002</v>
      </c>
      <c r="M3188" s="122">
        <v>0.40007577996600002</v>
      </c>
      <c r="N3188" s="122">
        <v>0.452646129053</v>
      </c>
      <c r="O3188" s="122">
        <v>0.42981406313850001</v>
      </c>
      <c r="P3188" s="122">
        <v>0.42412782738749999</v>
      </c>
      <c r="Q3188" s="122">
        <v>0.42697761764499997</v>
      </c>
      <c r="R3188" s="122">
        <v>0.43340424201049998</v>
      </c>
      <c r="S3188" s="122">
        <v>0.42316307429700001</v>
      </c>
      <c r="T3188" s="122">
        <v>0.43199590902399998</v>
      </c>
      <c r="U3188" s="122">
        <v>0.43212525207899999</v>
      </c>
      <c r="V3188" s="122">
        <v>0.422501525223</v>
      </c>
      <c r="W3188" s="122">
        <v>0.40334056197250001</v>
      </c>
      <c r="X3188" s="122">
        <v>0.40366015128350002</v>
      </c>
      <c r="Y3188" s="122">
        <v>0.41984241555649998</v>
      </c>
      <c r="Z3188" s="122">
        <v>0.43102607903700002</v>
      </c>
      <c r="AA3188" s="122">
        <v>0.42700820113600002</v>
      </c>
      <c r="AB3188" s="122">
        <v>0.42136717446450001</v>
      </c>
      <c r="AC3188" s="122">
        <v>0.44167436940400001</v>
      </c>
      <c r="AD3188" s="122">
        <v>0.4537598014375</v>
      </c>
      <c r="AE3188" s="122">
        <v>0.47980697301500003</v>
      </c>
      <c r="AF3188" s="122">
        <v>0.46711966585300002</v>
      </c>
      <c r="AG3188" s="122">
        <v>0.46888362497050001</v>
      </c>
      <c r="AH3188" s="122">
        <v>0.44374600239899997</v>
      </c>
      <c r="AI3188" s="122">
        <v>0.44446247319999999</v>
      </c>
      <c r="AJ3188" s="122">
        <v>0.4226837180495</v>
      </c>
      <c r="AK3188" s="122">
        <v>0.41958106574600001</v>
      </c>
      <c r="AL3188" s="122">
        <v>0</v>
      </c>
    </row>
    <row r="3189" spans="1:38" hidden="1" x14ac:dyDescent="0.25">
      <c r="A3189" s="122" t="s">
        <v>2012</v>
      </c>
      <c r="B3189" s="122">
        <v>1</v>
      </c>
      <c r="C3189" s="122" t="s">
        <v>2199</v>
      </c>
      <c r="D3189" s="122" t="s">
        <v>2123</v>
      </c>
      <c r="E3189" s="122">
        <v>58</v>
      </c>
      <c r="F3189" s="122">
        <v>4.3124070455629999</v>
      </c>
      <c r="G3189" s="122">
        <v>3.7815820756265</v>
      </c>
      <c r="H3189" s="122">
        <v>3.9982307941894999</v>
      </c>
      <c r="I3189" s="122">
        <v>4.632473349673</v>
      </c>
      <c r="J3189" s="122">
        <v>4.4502897543950004</v>
      </c>
      <c r="K3189" s="122">
        <v>4.1771392107159997</v>
      </c>
      <c r="L3189" s="122">
        <v>4.1425929760985003</v>
      </c>
      <c r="M3189" s="122">
        <v>4.3107286579929998</v>
      </c>
      <c r="N3189" s="122">
        <v>4.2084545863744998</v>
      </c>
      <c r="O3189" s="122">
        <v>4.0331337745365001</v>
      </c>
      <c r="P3189" s="122">
        <v>3.9426826041949998</v>
      </c>
      <c r="Q3189" s="122">
        <v>4.2752580230805002</v>
      </c>
      <c r="R3189" s="122">
        <v>4.0472695330084996</v>
      </c>
      <c r="S3189" s="122">
        <v>4.4203975899624997</v>
      </c>
      <c r="T3189" s="122">
        <v>4.3436702377394996</v>
      </c>
      <c r="U3189" s="122">
        <v>4.3790079476450003</v>
      </c>
      <c r="V3189" s="122">
        <v>4.2801701238185004</v>
      </c>
      <c r="W3189" s="122">
        <v>4.3078469524075</v>
      </c>
      <c r="X3189" s="122">
        <v>4.1004287901645</v>
      </c>
      <c r="Y3189" s="122">
        <v>4.7647315375439998</v>
      </c>
      <c r="Z3189" s="122">
        <v>4.5553379596985</v>
      </c>
      <c r="AA3189" s="122">
        <v>4.3996080765260004</v>
      </c>
      <c r="AB3189" s="122">
        <v>4.4281550750680001</v>
      </c>
      <c r="AC3189" s="122">
        <v>4.3746447516359996</v>
      </c>
      <c r="AD3189" s="122">
        <v>4.9832796256135001</v>
      </c>
      <c r="AE3189" s="122">
        <v>3.6439921643405002</v>
      </c>
      <c r="AF3189" s="122">
        <v>3.9797250932854999</v>
      </c>
      <c r="AG3189" s="122">
        <v>4.0708540102165003</v>
      </c>
      <c r="AH3189" s="122">
        <v>4.4015222205244999</v>
      </c>
      <c r="AI3189" s="122">
        <v>4.4064565201799999</v>
      </c>
      <c r="AJ3189" s="122">
        <v>4.7159869357664999</v>
      </c>
      <c r="AK3189" s="122">
        <v>4.324822367696</v>
      </c>
      <c r="AL3189" s="122">
        <v>0</v>
      </c>
    </row>
    <row r="3190" spans="1:38" hidden="1" x14ac:dyDescent="0.25">
      <c r="A3190" s="122" t="s">
        <v>2012</v>
      </c>
      <c r="B3190" s="122">
        <v>1</v>
      </c>
      <c r="C3190" s="122" t="s">
        <v>2199</v>
      </c>
      <c r="D3190" s="122" t="s">
        <v>2124</v>
      </c>
      <c r="E3190" s="122">
        <v>58</v>
      </c>
      <c r="F3190" s="122">
        <v>8.3781810819405003</v>
      </c>
      <c r="G3190" s="122">
        <v>8.0931978119769994</v>
      </c>
      <c r="H3190" s="122">
        <v>7.5893087949979998</v>
      </c>
      <c r="I3190" s="122">
        <v>7.8649440079859998</v>
      </c>
      <c r="J3190" s="122">
        <v>7.7288207196960004</v>
      </c>
      <c r="K3190" s="122">
        <v>7.8003476458014998</v>
      </c>
      <c r="L3190" s="122">
        <v>7.4474634305284999</v>
      </c>
      <c r="M3190" s="122">
        <v>7.1972043461275002</v>
      </c>
      <c r="N3190" s="122">
        <v>7.7161789758125003</v>
      </c>
      <c r="O3190" s="122">
        <v>7.8449405457115002</v>
      </c>
      <c r="P3190" s="122">
        <v>6.9170635583545002</v>
      </c>
      <c r="Q3190" s="122">
        <v>7.1059520526429996</v>
      </c>
      <c r="R3190" s="122">
        <v>7.2455041471274999</v>
      </c>
      <c r="S3190" s="122">
        <v>7.2512180010725</v>
      </c>
      <c r="T3190" s="122">
        <v>7.1828460631539999</v>
      </c>
      <c r="U3190" s="122">
        <v>7.1160509313359999</v>
      </c>
      <c r="V3190" s="122">
        <v>7.6240224132085004</v>
      </c>
      <c r="W3190" s="122">
        <v>7.5428359499755002</v>
      </c>
      <c r="X3190" s="122">
        <v>7.0215041274295</v>
      </c>
      <c r="Y3190" s="122">
        <v>7.2565397650190002</v>
      </c>
      <c r="Z3190" s="122">
        <v>7.7596048789249998</v>
      </c>
      <c r="AA3190" s="122">
        <v>7.3907328239694996</v>
      </c>
      <c r="AB3190" s="122">
        <v>7.2909478206865002</v>
      </c>
      <c r="AC3190" s="122">
        <v>7.9041210947604998</v>
      </c>
      <c r="AD3190" s="122">
        <v>8.6204497159464992</v>
      </c>
      <c r="AE3190" s="122">
        <v>8.5546439134250001</v>
      </c>
      <c r="AF3190" s="122">
        <v>8.1889191174544997</v>
      </c>
      <c r="AG3190" s="122">
        <v>8.0683768168380006</v>
      </c>
      <c r="AH3190" s="122">
        <v>8.6325959675469992</v>
      </c>
      <c r="AI3190" s="122">
        <v>7.9799756575850003</v>
      </c>
      <c r="AJ3190" s="122">
        <v>7.5888053616719997</v>
      </c>
      <c r="AK3190" s="122">
        <v>7.7076725676880002</v>
      </c>
      <c r="AL3190" s="122">
        <v>0</v>
      </c>
    </row>
    <row r="3191" spans="1:38" hidden="1" x14ac:dyDescent="0.25">
      <c r="A3191" s="122" t="s">
        <v>2012</v>
      </c>
      <c r="B3191" s="122">
        <v>1</v>
      </c>
      <c r="C3191" s="122" t="s">
        <v>2199</v>
      </c>
      <c r="D3191" s="122" t="s">
        <v>2125</v>
      </c>
      <c r="E3191" s="122">
        <v>58</v>
      </c>
      <c r="F3191" s="122">
        <v>0.59525507729549998</v>
      </c>
      <c r="G3191" s="122">
        <v>0.53387164907249995</v>
      </c>
      <c r="H3191" s="122">
        <v>0.59188951846549998</v>
      </c>
      <c r="I3191" s="122">
        <v>0.60679627249550006</v>
      </c>
      <c r="J3191" s="122">
        <v>0.59756470255049998</v>
      </c>
      <c r="K3191" s="122">
        <v>0.58632643539600005</v>
      </c>
      <c r="L3191" s="122">
        <v>0.64092432953400003</v>
      </c>
      <c r="M3191" s="122">
        <v>0.579082956348</v>
      </c>
      <c r="N3191" s="122">
        <v>0.57445801419450004</v>
      </c>
      <c r="O3191" s="122">
        <v>0.624373222467</v>
      </c>
      <c r="P3191" s="122">
        <v>0.64088096522549998</v>
      </c>
      <c r="Q3191" s="122">
        <v>0.62544434594800002</v>
      </c>
      <c r="R3191" s="122">
        <v>0.68005973183500001</v>
      </c>
      <c r="S3191" s="122">
        <v>0.62302812205799996</v>
      </c>
      <c r="T3191" s="122">
        <v>0.63615776046250005</v>
      </c>
      <c r="U3191" s="122">
        <v>0.75288966468950003</v>
      </c>
      <c r="V3191" s="122">
        <v>0.66990362599450004</v>
      </c>
      <c r="W3191" s="122">
        <v>0.67678399520550003</v>
      </c>
      <c r="X3191" s="122">
        <v>0.60585628233</v>
      </c>
      <c r="Y3191" s="122">
        <v>0.62233642014449997</v>
      </c>
      <c r="Z3191" s="122">
        <v>0.60420362329199995</v>
      </c>
      <c r="AA3191" s="122">
        <v>0.66914198310799999</v>
      </c>
      <c r="AB3191" s="122">
        <v>0.59403839427000005</v>
      </c>
      <c r="AC3191" s="122">
        <v>0.65305279600400001</v>
      </c>
      <c r="AD3191" s="122">
        <v>0.618488904728</v>
      </c>
      <c r="AE3191" s="122">
        <v>0.61533981952200001</v>
      </c>
      <c r="AF3191" s="122">
        <v>0.63408674035949997</v>
      </c>
      <c r="AG3191" s="122">
        <v>0.58964811369750003</v>
      </c>
      <c r="AH3191" s="122">
        <v>0.68745636055750003</v>
      </c>
      <c r="AI3191" s="122">
        <v>0.59724360491249995</v>
      </c>
      <c r="AJ3191" s="122">
        <v>0.61410364542850004</v>
      </c>
      <c r="AK3191" s="122">
        <v>0.60537938504400002</v>
      </c>
      <c r="AL3191" s="122">
        <v>0</v>
      </c>
    </row>
    <row r="3192" spans="1:38" hidden="1" x14ac:dyDescent="0.25">
      <c r="A3192" s="122" t="s">
        <v>2012</v>
      </c>
      <c r="B3192" s="122">
        <v>1</v>
      </c>
      <c r="C3192" s="122" t="s">
        <v>2199</v>
      </c>
      <c r="D3192" s="122" t="s">
        <v>2126</v>
      </c>
      <c r="E3192" s="122">
        <v>58</v>
      </c>
      <c r="F3192" s="122">
        <v>4.8040418106949998</v>
      </c>
      <c r="G3192" s="122">
        <v>4.7426386645375</v>
      </c>
      <c r="H3192" s="122">
        <v>4.6469571819085003</v>
      </c>
      <c r="I3192" s="122">
        <v>5.2299274423629996</v>
      </c>
      <c r="J3192" s="122">
        <v>4.9484854365909996</v>
      </c>
      <c r="K3192" s="122">
        <v>5.2997693302729996</v>
      </c>
      <c r="L3192" s="122">
        <v>5.0117751326680002</v>
      </c>
      <c r="M3192" s="122">
        <v>5.7666653412934998</v>
      </c>
      <c r="N3192" s="122">
        <v>5.5242955371244999</v>
      </c>
      <c r="O3192" s="122">
        <v>4.9109431994500001</v>
      </c>
      <c r="P3192" s="122">
        <v>4.6971310864670004</v>
      </c>
      <c r="Q3192" s="122">
        <v>4.944878809964</v>
      </c>
      <c r="R3192" s="122">
        <v>4.910268374777</v>
      </c>
      <c r="S3192" s="122">
        <v>5.0956982349480002</v>
      </c>
      <c r="T3192" s="122">
        <v>5.1257455806510004</v>
      </c>
      <c r="U3192" s="122">
        <v>5.0745844804700004</v>
      </c>
      <c r="V3192" s="122">
        <v>4.8958256366480004</v>
      </c>
      <c r="W3192" s="122">
        <v>5.1425821123014996</v>
      </c>
      <c r="X3192" s="122">
        <v>4.9457792413800004</v>
      </c>
      <c r="Y3192" s="122">
        <v>5.0355970573755</v>
      </c>
      <c r="Z3192" s="122">
        <v>4.9298130725759997</v>
      </c>
      <c r="AA3192" s="122">
        <v>5.3372659340165001</v>
      </c>
      <c r="AB3192" s="122">
        <v>4.8467318719039998</v>
      </c>
      <c r="AC3192" s="122">
        <v>5.7541327907659996</v>
      </c>
      <c r="AD3192" s="122">
        <v>6.1447078193519999</v>
      </c>
      <c r="AE3192" s="122">
        <v>5.5294246728095002</v>
      </c>
      <c r="AF3192" s="122">
        <v>5.2605906137750003</v>
      </c>
      <c r="AG3192" s="122">
        <v>5.6658798613299997</v>
      </c>
      <c r="AH3192" s="122">
        <v>5.5717176452985004</v>
      </c>
      <c r="AI3192" s="122">
        <v>5.7996888020914996</v>
      </c>
      <c r="AJ3192" s="122">
        <v>5.0890047792204998</v>
      </c>
      <c r="AK3192" s="122">
        <v>5.2979170951504999</v>
      </c>
      <c r="AL3192" s="122">
        <v>0</v>
      </c>
    </row>
    <row r="3193" spans="1:38" hidden="1" x14ac:dyDescent="0.25">
      <c r="A3193" s="122" t="s">
        <v>2007</v>
      </c>
      <c r="B3193" s="122">
        <v>1</v>
      </c>
      <c r="C3193" s="122" t="s">
        <v>2200</v>
      </c>
      <c r="D3193" s="122" t="s">
        <v>2078</v>
      </c>
      <c r="E3193" s="122">
        <v>59</v>
      </c>
      <c r="F3193" s="122">
        <v>0.15141437343649999</v>
      </c>
      <c r="G3193" s="122">
        <v>0.15384144086150001</v>
      </c>
      <c r="H3193" s="122">
        <v>0.14791602350399999</v>
      </c>
      <c r="I3193" s="122">
        <v>0.14690656069999999</v>
      </c>
      <c r="J3193" s="122">
        <v>0.16073684593400001</v>
      </c>
      <c r="K3193" s="122">
        <v>0.164151952662</v>
      </c>
      <c r="L3193" s="122">
        <v>0.16979604625799999</v>
      </c>
      <c r="M3193" s="122">
        <v>0.17467177595799999</v>
      </c>
      <c r="N3193" s="122">
        <v>0.18795763904400001</v>
      </c>
      <c r="O3193" s="122">
        <v>0.18269833122500001</v>
      </c>
      <c r="P3193" s="122">
        <v>0.187756515121</v>
      </c>
      <c r="Q3193" s="122">
        <v>0.18651879464650001</v>
      </c>
      <c r="R3193" s="122">
        <v>0.1893192733065</v>
      </c>
      <c r="S3193" s="122">
        <v>0.19452650480950001</v>
      </c>
      <c r="T3193" s="122">
        <v>0.20432318214</v>
      </c>
      <c r="U3193" s="122">
        <v>0.1997252113155</v>
      </c>
      <c r="V3193" s="122">
        <v>0.20257165459650001</v>
      </c>
      <c r="W3193" s="122">
        <v>0.1867132062255</v>
      </c>
      <c r="X3193" s="122">
        <v>0.16347712586900001</v>
      </c>
      <c r="Y3193" s="122">
        <v>0.14832305539499999</v>
      </c>
      <c r="Z3193" s="122">
        <v>0.161441481888</v>
      </c>
      <c r="AA3193" s="122">
        <v>0.154816079459</v>
      </c>
      <c r="AB3193" s="122">
        <v>0.146911430393</v>
      </c>
      <c r="AC3193" s="122">
        <v>0.137205114485</v>
      </c>
      <c r="AD3193" s="122">
        <v>0.13245419361050001</v>
      </c>
      <c r="AE3193" s="122">
        <v>0.1310946855225</v>
      </c>
      <c r="AF3193" s="122">
        <v>0.124602418908</v>
      </c>
      <c r="AG3193" s="122">
        <v>0.1212609748395</v>
      </c>
      <c r="AH3193" s="122">
        <v>0.1231410292645</v>
      </c>
      <c r="AI3193" s="122">
        <v>0.12536678795549999</v>
      </c>
      <c r="AJ3193" s="122">
        <v>0.13379078884449999</v>
      </c>
      <c r="AK3193" s="122">
        <v>0.13970817908700001</v>
      </c>
      <c r="AL3193" s="122">
        <v>0</v>
      </c>
    </row>
    <row r="3194" spans="1:38" hidden="1" x14ac:dyDescent="0.25">
      <c r="A3194" s="122" t="s">
        <v>2007</v>
      </c>
      <c r="B3194" s="122">
        <v>1</v>
      </c>
      <c r="C3194" s="122" t="s">
        <v>2200</v>
      </c>
      <c r="D3194" s="122" t="s">
        <v>2079</v>
      </c>
      <c r="E3194" s="122">
        <v>59</v>
      </c>
      <c r="F3194" s="122">
        <v>1.4455754867785</v>
      </c>
      <c r="G3194" s="122">
        <v>1.5210093724380001</v>
      </c>
      <c r="H3194" s="122">
        <v>1.6324986937645001</v>
      </c>
      <c r="I3194" s="122">
        <v>1.7670787867255</v>
      </c>
      <c r="J3194" s="122">
        <v>1.81877899546</v>
      </c>
      <c r="K3194" s="122">
        <v>1.9323007354524999</v>
      </c>
      <c r="L3194" s="122">
        <v>1.9736285406825</v>
      </c>
      <c r="M3194" s="122">
        <v>1.9544317530624999</v>
      </c>
      <c r="N3194" s="122">
        <v>2.003275270489</v>
      </c>
      <c r="O3194" s="122">
        <v>1.9788686304630001</v>
      </c>
      <c r="P3194" s="122">
        <v>2.0018042789944999</v>
      </c>
      <c r="Q3194" s="122">
        <v>1.8937457488714999</v>
      </c>
      <c r="R3194" s="122">
        <v>1.9063533434240001</v>
      </c>
      <c r="S3194" s="122">
        <v>1.9112853857829999</v>
      </c>
      <c r="T3194" s="122">
        <v>1.8942423194925</v>
      </c>
      <c r="U3194" s="122">
        <v>1.8655180246084999</v>
      </c>
      <c r="V3194" s="122">
        <v>1.8994674438485</v>
      </c>
      <c r="W3194" s="122">
        <v>1.857768270507</v>
      </c>
      <c r="X3194" s="122">
        <v>1.7390354283155001</v>
      </c>
      <c r="Y3194" s="122">
        <v>1.4656359322415</v>
      </c>
      <c r="Z3194" s="122">
        <v>1.639626715943</v>
      </c>
      <c r="AA3194" s="122">
        <v>1.5941283875915</v>
      </c>
      <c r="AB3194" s="122">
        <v>1.433826316637</v>
      </c>
      <c r="AC3194" s="122">
        <v>1.4274478879804999</v>
      </c>
      <c r="AD3194" s="122">
        <v>1.401528907768</v>
      </c>
      <c r="AE3194" s="122">
        <v>1.3068906933569999</v>
      </c>
      <c r="AF3194" s="122">
        <v>1.2032873790884999</v>
      </c>
      <c r="AG3194" s="122">
        <v>1.113394350846</v>
      </c>
      <c r="AH3194" s="122">
        <v>1.1230883350584999</v>
      </c>
      <c r="AI3194" s="122">
        <v>1.0589784778144999</v>
      </c>
      <c r="AJ3194" s="122">
        <v>0.97471736360899996</v>
      </c>
      <c r="AK3194" s="122">
        <v>1.057045029944</v>
      </c>
      <c r="AL3194" s="122">
        <v>0</v>
      </c>
    </row>
    <row r="3195" spans="1:38" hidden="1" x14ac:dyDescent="0.25">
      <c r="A3195" s="122" t="s">
        <v>2007</v>
      </c>
      <c r="B3195" s="122">
        <v>1</v>
      </c>
      <c r="C3195" s="122" t="s">
        <v>2200</v>
      </c>
      <c r="D3195" s="122" t="s">
        <v>2080</v>
      </c>
      <c r="E3195" s="122">
        <v>59</v>
      </c>
      <c r="F3195" s="122">
        <v>0.66893553273799999</v>
      </c>
      <c r="G3195" s="122">
        <v>0.692827211567</v>
      </c>
      <c r="H3195" s="122">
        <v>0.73683888183599999</v>
      </c>
      <c r="I3195" s="122">
        <v>0.75429257673000005</v>
      </c>
      <c r="J3195" s="122">
        <v>0.80684899357450002</v>
      </c>
      <c r="K3195" s="122">
        <v>0.8694618324815</v>
      </c>
      <c r="L3195" s="122">
        <v>0.911480199065</v>
      </c>
      <c r="M3195" s="122">
        <v>0.90154047073300003</v>
      </c>
      <c r="N3195" s="122">
        <v>0.91331458516550001</v>
      </c>
      <c r="O3195" s="122">
        <v>0.91343784988900001</v>
      </c>
      <c r="P3195" s="122">
        <v>0.89639420369900003</v>
      </c>
      <c r="Q3195" s="122">
        <v>0.876659986645</v>
      </c>
      <c r="R3195" s="122">
        <v>0.85700834785750002</v>
      </c>
      <c r="S3195" s="122">
        <v>0.87015727683099997</v>
      </c>
      <c r="T3195" s="122">
        <v>0.87958736365550005</v>
      </c>
      <c r="U3195" s="122">
        <v>0.83055084985600003</v>
      </c>
      <c r="V3195" s="122">
        <v>0.87016748168949998</v>
      </c>
      <c r="W3195" s="122">
        <v>0.83895906283999999</v>
      </c>
      <c r="X3195" s="122">
        <v>0.81209616921649996</v>
      </c>
      <c r="Y3195" s="122">
        <v>0.76792664364149998</v>
      </c>
      <c r="Z3195" s="122">
        <v>0.81066211827150003</v>
      </c>
      <c r="AA3195" s="122">
        <v>0.82409869671549996</v>
      </c>
      <c r="AB3195" s="122">
        <v>0.80020092349600003</v>
      </c>
      <c r="AC3195" s="122">
        <v>0.83670261582399996</v>
      </c>
      <c r="AD3195" s="122">
        <v>0.822526104062</v>
      </c>
      <c r="AE3195" s="122">
        <v>0.68261667454099995</v>
      </c>
      <c r="AF3195" s="122">
        <v>0.72460985027750002</v>
      </c>
      <c r="AG3195" s="122">
        <v>0.72672101226249997</v>
      </c>
      <c r="AH3195" s="122">
        <v>0.79436989874099995</v>
      </c>
      <c r="AI3195" s="122">
        <v>0.70133148519599997</v>
      </c>
      <c r="AJ3195" s="122">
        <v>0.573332286907</v>
      </c>
      <c r="AK3195" s="122">
        <v>0.66307140662099995</v>
      </c>
      <c r="AL3195" s="122">
        <v>0</v>
      </c>
    </row>
    <row r="3196" spans="1:38" hidden="1" x14ac:dyDescent="0.25">
      <c r="A3196" s="122" t="s">
        <v>2007</v>
      </c>
      <c r="B3196" s="122">
        <v>1</v>
      </c>
      <c r="C3196" s="122" t="s">
        <v>2200</v>
      </c>
      <c r="D3196" s="122" t="s">
        <v>2133</v>
      </c>
      <c r="E3196" s="122">
        <v>59</v>
      </c>
      <c r="F3196" s="122">
        <v>1.2836578535E-3</v>
      </c>
      <c r="G3196" s="122">
        <v>1.2850674415E-3</v>
      </c>
      <c r="H3196" s="122">
        <v>1.3139462670000001E-3</v>
      </c>
      <c r="I3196" s="122">
        <v>1.2803275454999999E-3</v>
      </c>
      <c r="J3196" s="122">
        <v>1.2471399525000001E-3</v>
      </c>
      <c r="K3196" s="122">
        <v>1.2151251964999999E-3</v>
      </c>
      <c r="L3196" s="122">
        <v>1.2166388235000001E-3</v>
      </c>
      <c r="M3196" s="122">
        <v>1.249616669E-3</v>
      </c>
      <c r="N3196" s="122">
        <v>1.248593398E-3</v>
      </c>
      <c r="O3196" s="122">
        <v>1.2499840649999999E-3</v>
      </c>
      <c r="P3196" s="122">
        <v>1.226315643E-3</v>
      </c>
      <c r="Q3196" s="122">
        <v>1.224059698E-3</v>
      </c>
      <c r="R3196" s="122">
        <v>1.248256742E-3</v>
      </c>
      <c r="S3196" s="122">
        <v>1.244850167E-3</v>
      </c>
      <c r="T3196" s="122">
        <v>1.2417275660000001E-3</v>
      </c>
      <c r="U3196" s="122">
        <v>1.3149730095000001E-3</v>
      </c>
      <c r="V3196" s="122">
        <v>1.3316296905E-3</v>
      </c>
      <c r="W3196" s="122">
        <v>1.329322203E-3</v>
      </c>
      <c r="X3196" s="122">
        <v>1.3296601045000001E-3</v>
      </c>
      <c r="Y3196" s="122">
        <v>1.3320938114999999E-3</v>
      </c>
      <c r="Z3196" s="122">
        <v>1.3292523755E-3</v>
      </c>
      <c r="AA3196" s="122">
        <v>7.8963438599999997E-4</v>
      </c>
      <c r="AB3196" s="122">
        <v>7.8675608849999997E-4</v>
      </c>
      <c r="AC3196" s="122">
        <v>7.8991003899999996E-4</v>
      </c>
      <c r="AD3196" s="122">
        <v>7.9279506749999995E-4</v>
      </c>
      <c r="AE3196" s="122">
        <v>7.8977955299999996E-4</v>
      </c>
      <c r="AF3196" s="122">
        <v>7.9109238950000004E-4</v>
      </c>
      <c r="AG3196" s="122">
        <v>7.9370497150000002E-4</v>
      </c>
      <c r="AH3196" s="122">
        <v>7.9434242899999999E-4</v>
      </c>
      <c r="AI3196" s="122">
        <v>7.8938674349999995E-4</v>
      </c>
      <c r="AJ3196" s="122">
        <v>7.47623459E-4</v>
      </c>
      <c r="AK3196" s="122">
        <v>8.6902459650000004E-4</v>
      </c>
      <c r="AL3196" s="122">
        <v>0</v>
      </c>
    </row>
    <row r="3197" spans="1:38" hidden="1" x14ac:dyDescent="0.25">
      <c r="A3197" s="122" t="s">
        <v>2007</v>
      </c>
      <c r="B3197" s="122">
        <v>1</v>
      </c>
      <c r="C3197" s="122" t="s">
        <v>2200</v>
      </c>
      <c r="D3197" s="122" t="s">
        <v>2081</v>
      </c>
      <c r="E3197" s="122">
        <v>59</v>
      </c>
      <c r="F3197" s="122">
        <v>0.99126872287650003</v>
      </c>
      <c r="G3197" s="122">
        <v>1.0022239031185001</v>
      </c>
      <c r="H3197" s="122">
        <v>1.041836210576</v>
      </c>
      <c r="I3197" s="122">
        <v>1.1288071079335</v>
      </c>
      <c r="J3197" s="122">
        <v>1.1811416719985</v>
      </c>
      <c r="K3197" s="122">
        <v>1.143500037253</v>
      </c>
      <c r="L3197" s="122">
        <v>1.1823733977490001</v>
      </c>
      <c r="M3197" s="122">
        <v>1.2357863420285</v>
      </c>
      <c r="N3197" s="122">
        <v>1.290716560291</v>
      </c>
      <c r="O3197" s="122">
        <v>1.2877577930235</v>
      </c>
      <c r="P3197" s="122">
        <v>1.3348917589064999</v>
      </c>
      <c r="Q3197" s="122">
        <v>1.3256583371945001</v>
      </c>
      <c r="R3197" s="122">
        <v>1.28663102842</v>
      </c>
      <c r="S3197" s="122">
        <v>1.3014582295295001</v>
      </c>
      <c r="T3197" s="122">
        <v>1.3487113407905</v>
      </c>
      <c r="U3197" s="122">
        <v>1.2874581711444999</v>
      </c>
      <c r="V3197" s="122">
        <v>1.3401849749065</v>
      </c>
      <c r="W3197" s="122">
        <v>1.3132385826715001</v>
      </c>
      <c r="X3197" s="122">
        <v>1.3029979606990001</v>
      </c>
      <c r="Y3197" s="122">
        <v>1.2294610778045001</v>
      </c>
      <c r="Z3197" s="122">
        <v>1.225183906334</v>
      </c>
      <c r="AA3197" s="122">
        <v>1.2042907649654999</v>
      </c>
      <c r="AB3197" s="122">
        <v>1.1316681794529999</v>
      </c>
      <c r="AC3197" s="122">
        <v>1.1964704431394999</v>
      </c>
      <c r="AD3197" s="122">
        <v>1.1696849548765</v>
      </c>
      <c r="AE3197" s="122">
        <v>1.1216352496140001</v>
      </c>
      <c r="AF3197" s="122">
        <v>1.0422473606730001</v>
      </c>
      <c r="AG3197" s="122">
        <v>1.014759168783</v>
      </c>
      <c r="AH3197" s="122">
        <v>1.0115341441965</v>
      </c>
      <c r="AI3197" s="122">
        <v>0.95815297315199999</v>
      </c>
      <c r="AJ3197" s="122">
        <v>0.80243004580550004</v>
      </c>
      <c r="AK3197" s="122">
        <v>0.806270773459</v>
      </c>
      <c r="AL3197" s="122">
        <v>0</v>
      </c>
    </row>
    <row r="3198" spans="1:38" x14ac:dyDescent="0.25">
      <c r="A3198" s="122" t="s">
        <v>2007</v>
      </c>
      <c r="B3198" s="122">
        <v>1</v>
      </c>
      <c r="C3198" s="122" t="s">
        <v>2200</v>
      </c>
      <c r="D3198" s="122" t="s">
        <v>2082</v>
      </c>
      <c r="E3198" s="122">
        <v>59</v>
      </c>
      <c r="F3198" s="122">
        <v>5.1647610656290004</v>
      </c>
      <c r="G3198" s="122">
        <v>5.2064204712419997</v>
      </c>
      <c r="H3198" s="122">
        <v>5.3917112711259998</v>
      </c>
      <c r="I3198" s="122">
        <v>5.4882364816634999</v>
      </c>
      <c r="J3198" s="122">
        <v>5.7141657451660004</v>
      </c>
      <c r="K3198" s="122">
        <v>5.8028106292914998</v>
      </c>
      <c r="L3198" s="122">
        <v>5.8418767441624997</v>
      </c>
      <c r="M3198" s="122">
        <v>5.9106786114294998</v>
      </c>
      <c r="N3198" s="122">
        <v>5.9378226036969997</v>
      </c>
      <c r="O3198" s="122">
        <v>5.8168639987070003</v>
      </c>
      <c r="P3198" s="122">
        <v>5.8313170242155001</v>
      </c>
      <c r="Q3198" s="122">
        <v>5.6142545719910002</v>
      </c>
      <c r="R3198" s="122">
        <v>5.4941521467029997</v>
      </c>
      <c r="S3198" s="122">
        <v>5.259137618245</v>
      </c>
      <c r="T3198" s="122">
        <v>5.0816656267190004</v>
      </c>
      <c r="U3198" s="122">
        <v>4.5673914552569999</v>
      </c>
      <c r="V3198" s="122">
        <v>4.5966673837869996</v>
      </c>
      <c r="W3198" s="122">
        <v>4.3597138527404997</v>
      </c>
      <c r="X3198" s="122">
        <v>4.1103790660264998</v>
      </c>
      <c r="Y3198" s="122">
        <v>3.9322889871754998</v>
      </c>
      <c r="Z3198" s="122">
        <v>3.7962169118050002</v>
      </c>
      <c r="AA3198" s="122">
        <v>3.6156363106164999</v>
      </c>
      <c r="AB3198" s="122">
        <v>3.472076213986</v>
      </c>
      <c r="AC3198" s="122">
        <v>3.2907404472795001</v>
      </c>
      <c r="AD3198" s="122">
        <v>3.0359522192849999</v>
      </c>
      <c r="AE3198" s="122">
        <v>2.7978236111935</v>
      </c>
      <c r="AF3198" s="122">
        <v>2.6202978235545</v>
      </c>
      <c r="AG3198" s="122">
        <v>2.5086910336904999</v>
      </c>
      <c r="AH3198" s="122">
        <v>2.4506823058434999</v>
      </c>
      <c r="AI3198" s="122">
        <v>2.5380230997409998</v>
      </c>
      <c r="AJ3198" s="122">
        <v>2.1642308539155</v>
      </c>
      <c r="AK3198" s="122">
        <v>2.24793059281</v>
      </c>
      <c r="AL3198" s="122">
        <v>0</v>
      </c>
    </row>
    <row r="3199" spans="1:38" hidden="1" x14ac:dyDescent="0.25">
      <c r="A3199" s="122" t="s">
        <v>2007</v>
      </c>
      <c r="B3199" s="122">
        <v>1</v>
      </c>
      <c r="C3199" s="122" t="s">
        <v>2200</v>
      </c>
      <c r="D3199" s="122" t="s">
        <v>474</v>
      </c>
      <c r="E3199" s="122">
        <v>59</v>
      </c>
      <c r="F3199" s="122">
        <v>0.84439259355749996</v>
      </c>
      <c r="G3199" s="122">
        <v>0.87245439260199997</v>
      </c>
      <c r="H3199" s="122">
        <v>0.953042033904</v>
      </c>
      <c r="I3199" s="122">
        <v>1.020762626759</v>
      </c>
      <c r="J3199" s="122">
        <v>1.0633080779449999</v>
      </c>
      <c r="K3199" s="122">
        <v>1.0620871541775001</v>
      </c>
      <c r="L3199" s="122">
        <v>1.1056459841255</v>
      </c>
      <c r="M3199" s="122">
        <v>1.1355969342765</v>
      </c>
      <c r="N3199" s="122">
        <v>1.173730069716</v>
      </c>
      <c r="O3199" s="122">
        <v>1.1749107463699999</v>
      </c>
      <c r="P3199" s="122">
        <v>1.1922238353379999</v>
      </c>
      <c r="Q3199" s="122">
        <v>1.1884266580759999</v>
      </c>
      <c r="R3199" s="122">
        <v>1.164120567318</v>
      </c>
      <c r="S3199" s="122">
        <v>1.1409032790655</v>
      </c>
      <c r="T3199" s="122">
        <v>1.1548150772129999</v>
      </c>
      <c r="U3199" s="122">
        <v>1.1204750154309999</v>
      </c>
      <c r="V3199" s="122">
        <v>1.14306050237</v>
      </c>
      <c r="W3199" s="122">
        <v>1.0673308727355</v>
      </c>
      <c r="X3199" s="122">
        <v>1.0183272036455</v>
      </c>
      <c r="Y3199" s="122">
        <v>0.96115193090249995</v>
      </c>
      <c r="Z3199" s="122">
        <v>1.0024485296000001</v>
      </c>
      <c r="AA3199" s="122">
        <v>0.97768098663049996</v>
      </c>
      <c r="AB3199" s="122">
        <v>0.94498865711250002</v>
      </c>
      <c r="AC3199" s="122">
        <v>0.9375186571245</v>
      </c>
      <c r="AD3199" s="122">
        <v>0.90882061568450001</v>
      </c>
      <c r="AE3199" s="122">
        <v>0.91113881575650002</v>
      </c>
      <c r="AF3199" s="122">
        <v>0.90011373519250004</v>
      </c>
      <c r="AG3199" s="122">
        <v>0.86850034909350005</v>
      </c>
      <c r="AH3199" s="122">
        <v>0.83439372064399997</v>
      </c>
      <c r="AI3199" s="122">
        <v>0.83791810255999999</v>
      </c>
      <c r="AJ3199" s="122">
        <v>0.73809801393950003</v>
      </c>
      <c r="AK3199" s="122">
        <v>0.78680947693699999</v>
      </c>
      <c r="AL3199" s="122">
        <v>0</v>
      </c>
    </row>
    <row r="3200" spans="1:38" hidden="1" x14ac:dyDescent="0.25">
      <c r="A3200" s="122" t="s">
        <v>2007</v>
      </c>
      <c r="B3200" s="122">
        <v>1</v>
      </c>
      <c r="C3200" s="122" t="s">
        <v>2200</v>
      </c>
      <c r="D3200" s="122" t="s">
        <v>2083</v>
      </c>
      <c r="E3200" s="122">
        <v>59</v>
      </c>
      <c r="F3200" s="122">
        <v>0.5217647581075</v>
      </c>
      <c r="G3200" s="122">
        <v>0.53952641056149997</v>
      </c>
      <c r="H3200" s="122">
        <v>0.55423550633850005</v>
      </c>
      <c r="I3200" s="122">
        <v>0.57130678304500004</v>
      </c>
      <c r="J3200" s="122">
        <v>0.58044844983199995</v>
      </c>
      <c r="K3200" s="122">
        <v>0.60187446138900003</v>
      </c>
      <c r="L3200" s="122">
        <v>0.61577113985550003</v>
      </c>
      <c r="M3200" s="122">
        <v>0.62534936297849997</v>
      </c>
      <c r="N3200" s="122">
        <v>0.60388203381399996</v>
      </c>
      <c r="O3200" s="122">
        <v>0.57766647940799998</v>
      </c>
      <c r="P3200" s="122">
        <v>0.59971231282100002</v>
      </c>
      <c r="Q3200" s="122">
        <v>0.57673907857100004</v>
      </c>
      <c r="R3200" s="122">
        <v>0.54512987809400004</v>
      </c>
      <c r="S3200" s="122">
        <v>0.54107534088800002</v>
      </c>
      <c r="T3200" s="122">
        <v>0.52172070750199995</v>
      </c>
      <c r="U3200" s="122">
        <v>0.46333612201949997</v>
      </c>
      <c r="V3200" s="122">
        <v>0.46628096533899999</v>
      </c>
      <c r="W3200" s="122">
        <v>0.43037825558499998</v>
      </c>
      <c r="X3200" s="122">
        <v>0.40145142175749998</v>
      </c>
      <c r="Y3200" s="122">
        <v>0.37396068552299999</v>
      </c>
      <c r="Z3200" s="122">
        <v>0.380766773856</v>
      </c>
      <c r="AA3200" s="122">
        <v>0.34779901422949999</v>
      </c>
      <c r="AB3200" s="122">
        <v>0.32984580742649999</v>
      </c>
      <c r="AC3200" s="122">
        <v>0.3039120784005</v>
      </c>
      <c r="AD3200" s="122">
        <v>0.28404871168849999</v>
      </c>
      <c r="AE3200" s="122">
        <v>0.25180504500500001</v>
      </c>
      <c r="AF3200" s="122">
        <v>0.22503209988100001</v>
      </c>
      <c r="AG3200" s="122">
        <v>0.21021004962949999</v>
      </c>
      <c r="AH3200" s="122">
        <v>0.21635600639999999</v>
      </c>
      <c r="AI3200" s="122">
        <v>0.22247228910649999</v>
      </c>
      <c r="AJ3200" s="122">
        <v>0.20523325653499999</v>
      </c>
      <c r="AK3200" s="122">
        <v>0.21613922966900001</v>
      </c>
      <c r="AL3200" s="122">
        <v>0</v>
      </c>
    </row>
    <row r="3201" spans="1:38" hidden="1" x14ac:dyDescent="0.25">
      <c r="A3201" s="122" t="s">
        <v>2007</v>
      </c>
      <c r="B3201" s="122">
        <v>1</v>
      </c>
      <c r="C3201" s="122" t="s">
        <v>2200</v>
      </c>
      <c r="D3201" s="122" t="s">
        <v>2084</v>
      </c>
      <c r="E3201" s="122">
        <v>59</v>
      </c>
      <c r="F3201" s="122">
        <v>6.95387998575E-2</v>
      </c>
      <c r="G3201" s="122">
        <v>6.7810487850999995E-2</v>
      </c>
      <c r="H3201" s="122">
        <v>7.1989709412000003E-2</v>
      </c>
      <c r="I3201" s="122">
        <v>7.1198403962500004E-2</v>
      </c>
      <c r="J3201" s="122">
        <v>7.7104189086500005E-2</v>
      </c>
      <c r="K3201" s="122">
        <v>7.2844440862499998E-2</v>
      </c>
      <c r="L3201" s="122">
        <v>6.9783534697999999E-2</v>
      </c>
      <c r="M3201" s="122">
        <v>7.1438454344999999E-2</v>
      </c>
      <c r="N3201" s="122">
        <v>6.6504467813500001E-2</v>
      </c>
      <c r="O3201" s="122">
        <v>6.4235084689999999E-2</v>
      </c>
      <c r="P3201" s="122">
        <v>6.3796007170500005E-2</v>
      </c>
      <c r="Q3201" s="122">
        <v>7.0843319889E-2</v>
      </c>
      <c r="R3201" s="122">
        <v>6.1145436890499998E-2</v>
      </c>
      <c r="S3201" s="122">
        <v>7.3527007908E-2</v>
      </c>
      <c r="T3201" s="122">
        <v>6.0967531021999997E-2</v>
      </c>
      <c r="U3201" s="122">
        <v>5.2959888195500002E-2</v>
      </c>
      <c r="V3201" s="122">
        <v>5.2211208790999997E-2</v>
      </c>
      <c r="W3201" s="122">
        <v>4.1648699480499998E-2</v>
      </c>
      <c r="X3201" s="122">
        <v>4.0451054372999999E-2</v>
      </c>
      <c r="Y3201" s="122">
        <v>3.9001299395499997E-2</v>
      </c>
      <c r="Z3201" s="122">
        <v>3.2429436824500002E-2</v>
      </c>
      <c r="AA3201" s="122">
        <v>3.1948782766000001E-2</v>
      </c>
      <c r="AB3201" s="122">
        <v>2.8144283686499998E-2</v>
      </c>
      <c r="AC3201" s="122">
        <v>2.6686470509500002E-2</v>
      </c>
      <c r="AD3201" s="122">
        <v>2.5956208366499998E-2</v>
      </c>
      <c r="AE3201" s="122">
        <v>2.07415530475E-2</v>
      </c>
      <c r="AF3201" s="122">
        <v>1.8968202223999999E-2</v>
      </c>
      <c r="AG3201" s="122">
        <v>1.769415123E-2</v>
      </c>
      <c r="AH3201" s="122">
        <v>1.6600961782E-2</v>
      </c>
      <c r="AI3201" s="122">
        <v>1.8142881983999999E-2</v>
      </c>
      <c r="AJ3201" s="122">
        <v>1.4406237797500001E-2</v>
      </c>
      <c r="AK3201" s="122">
        <v>1.482227574E-2</v>
      </c>
      <c r="AL3201" s="122">
        <v>0</v>
      </c>
    </row>
    <row r="3202" spans="1:38" hidden="1" x14ac:dyDescent="0.25">
      <c r="A3202" s="122" t="s">
        <v>2007</v>
      </c>
      <c r="B3202" s="122">
        <v>1</v>
      </c>
      <c r="C3202" s="122" t="s">
        <v>2200</v>
      </c>
      <c r="D3202" s="122" t="s">
        <v>2085</v>
      </c>
      <c r="E3202" s="122">
        <v>59</v>
      </c>
      <c r="F3202" s="122">
        <v>0.18475871163099999</v>
      </c>
      <c r="G3202" s="122">
        <v>0.192851614206</v>
      </c>
      <c r="H3202" s="122">
        <v>0.18567798020099999</v>
      </c>
      <c r="I3202" s="122">
        <v>0.2087773150985</v>
      </c>
      <c r="J3202" s="122">
        <v>0.2052346278835</v>
      </c>
      <c r="K3202" s="122">
        <v>0.20657292971749999</v>
      </c>
      <c r="L3202" s="122">
        <v>0.21356041036500001</v>
      </c>
      <c r="M3202" s="122">
        <v>0.2132176110025</v>
      </c>
      <c r="N3202" s="122">
        <v>0.21310394283</v>
      </c>
      <c r="O3202" s="122">
        <v>0.20419444206599999</v>
      </c>
      <c r="P3202" s="122">
        <v>0.20373879597799999</v>
      </c>
      <c r="Q3202" s="122">
        <v>0.18709959170150001</v>
      </c>
      <c r="R3202" s="122">
        <v>0.18862966886800001</v>
      </c>
      <c r="S3202" s="122">
        <v>0.191328621364</v>
      </c>
      <c r="T3202" s="122">
        <v>0.19233734950850001</v>
      </c>
      <c r="U3202" s="122">
        <v>0.1828548615575</v>
      </c>
      <c r="V3202" s="122">
        <v>0.17886167680699999</v>
      </c>
      <c r="W3202" s="122">
        <v>0.1917867848725</v>
      </c>
      <c r="X3202" s="122">
        <v>0.17387001146200001</v>
      </c>
      <c r="Y3202" s="122">
        <v>0.14069327431949999</v>
      </c>
      <c r="Z3202" s="122">
        <v>0.14107492215199999</v>
      </c>
      <c r="AA3202" s="122">
        <v>0.12766144309550001</v>
      </c>
      <c r="AB3202" s="122">
        <v>0.1247999778655</v>
      </c>
      <c r="AC3202" s="122">
        <v>0.116993009257</v>
      </c>
      <c r="AD3202" s="122">
        <v>0.1047831526745</v>
      </c>
      <c r="AE3202" s="122">
        <v>9.3545871956000004E-2</v>
      </c>
      <c r="AF3202" s="122">
        <v>9.1858269435000001E-2</v>
      </c>
      <c r="AG3202" s="122">
        <v>8.6026826059500003E-2</v>
      </c>
      <c r="AH3202" s="122">
        <v>7.71362483095E-2</v>
      </c>
      <c r="AI3202" s="122">
        <v>7.4490231498000006E-2</v>
      </c>
      <c r="AJ3202" s="122">
        <v>6.4236365594000006E-2</v>
      </c>
      <c r="AK3202" s="122">
        <v>6.7943717183999996E-2</v>
      </c>
      <c r="AL3202" s="122">
        <v>0</v>
      </c>
    </row>
    <row r="3203" spans="1:38" hidden="1" x14ac:dyDescent="0.25">
      <c r="A3203" s="122" t="s">
        <v>2007</v>
      </c>
      <c r="B3203" s="122">
        <v>1</v>
      </c>
      <c r="C3203" s="122" t="s">
        <v>2200</v>
      </c>
      <c r="D3203" s="122" t="s">
        <v>2086</v>
      </c>
      <c r="E3203" s="122">
        <v>59</v>
      </c>
      <c r="F3203" s="122">
        <v>2.7933548749330002</v>
      </c>
      <c r="G3203" s="122">
        <v>2.8916679222805</v>
      </c>
      <c r="H3203" s="122">
        <v>3.0633638634604998</v>
      </c>
      <c r="I3203" s="122">
        <v>3.1227850135885</v>
      </c>
      <c r="J3203" s="122">
        <v>3.2103495033404998</v>
      </c>
      <c r="K3203" s="122">
        <v>3.3720933861360001</v>
      </c>
      <c r="L3203" s="122">
        <v>3.470434374156</v>
      </c>
      <c r="M3203" s="122">
        <v>3.5332895593525002</v>
      </c>
      <c r="N3203" s="122">
        <v>3.6023095656095001</v>
      </c>
      <c r="O3203" s="122">
        <v>3.4613690224929998</v>
      </c>
      <c r="P3203" s="122">
        <v>3.596410782925</v>
      </c>
      <c r="Q3203" s="122">
        <v>3.5043956585589999</v>
      </c>
      <c r="R3203" s="122">
        <v>3.7201946240675001</v>
      </c>
      <c r="S3203" s="122">
        <v>3.7215854845175</v>
      </c>
      <c r="T3203" s="122">
        <v>3.6820067404230001</v>
      </c>
      <c r="U3203" s="122">
        <v>3.4356630656045</v>
      </c>
      <c r="V3203" s="122">
        <v>3.4985591847680002</v>
      </c>
      <c r="W3203" s="122">
        <v>3.5425380557219999</v>
      </c>
      <c r="X3203" s="122">
        <v>3.3467615650455</v>
      </c>
      <c r="Y3203" s="122">
        <v>3.1761902709335001</v>
      </c>
      <c r="Z3203" s="122">
        <v>3.1329316587965002</v>
      </c>
      <c r="AA3203" s="122">
        <v>2.9305131870790002</v>
      </c>
      <c r="AB3203" s="122">
        <v>2.73317782635</v>
      </c>
      <c r="AC3203" s="122">
        <v>2.6875798814774998</v>
      </c>
      <c r="AD3203" s="122">
        <v>2.7203036579890001</v>
      </c>
      <c r="AE3203" s="122">
        <v>2.658087429159</v>
      </c>
      <c r="AF3203" s="122">
        <v>2.5769582966089999</v>
      </c>
      <c r="AG3203" s="122">
        <v>2.4724555830199999</v>
      </c>
      <c r="AH3203" s="122">
        <v>2.3739739094679999</v>
      </c>
      <c r="AI3203" s="122">
        <v>2.3240351295249999</v>
      </c>
      <c r="AJ3203" s="122">
        <v>2.0522109424870001</v>
      </c>
      <c r="AK3203" s="122">
        <v>2.1043766567934998</v>
      </c>
      <c r="AL3203" s="122">
        <v>0</v>
      </c>
    </row>
    <row r="3204" spans="1:38" hidden="1" x14ac:dyDescent="0.25">
      <c r="A3204" s="122" t="s">
        <v>2007</v>
      </c>
      <c r="B3204" s="122">
        <v>1</v>
      </c>
      <c r="C3204" s="122" t="s">
        <v>2200</v>
      </c>
      <c r="D3204" s="122" t="s">
        <v>2087</v>
      </c>
      <c r="E3204" s="122">
        <v>59</v>
      </c>
      <c r="F3204" s="122">
        <v>2.2230266127884999</v>
      </c>
      <c r="G3204" s="122">
        <v>2.1953347274824999</v>
      </c>
      <c r="H3204" s="122">
        <v>2.2856827486940001</v>
      </c>
      <c r="I3204" s="122">
        <v>2.324364219669</v>
      </c>
      <c r="J3204" s="122">
        <v>2.4709030307795001</v>
      </c>
      <c r="K3204" s="122">
        <v>2.5954793105645</v>
      </c>
      <c r="L3204" s="122">
        <v>2.6539033610395002</v>
      </c>
      <c r="M3204" s="122">
        <v>2.76222019183</v>
      </c>
      <c r="N3204" s="122">
        <v>2.8137575578259999</v>
      </c>
      <c r="O3204" s="122">
        <v>2.8046522280245001</v>
      </c>
      <c r="P3204" s="122">
        <v>2.8623178610604998</v>
      </c>
      <c r="Q3204" s="122">
        <v>2.7675030414539998</v>
      </c>
      <c r="R3204" s="122">
        <v>2.8217245031715001</v>
      </c>
      <c r="S3204" s="122">
        <v>2.7074483229925002</v>
      </c>
      <c r="T3204" s="122">
        <v>2.699158124128</v>
      </c>
      <c r="U3204" s="122">
        <v>2.6364644062139999</v>
      </c>
      <c r="V3204" s="122">
        <v>2.6526689387550002</v>
      </c>
      <c r="W3204" s="122">
        <v>2.516348150682</v>
      </c>
      <c r="X3204" s="122">
        <v>2.3291645043195</v>
      </c>
      <c r="Y3204" s="122">
        <v>2.195838694386</v>
      </c>
      <c r="Z3204" s="122">
        <v>2.2603968886735002</v>
      </c>
      <c r="AA3204" s="122">
        <v>2.0649729602775002</v>
      </c>
      <c r="AB3204" s="122">
        <v>1.74709023616</v>
      </c>
      <c r="AC3204" s="122">
        <v>1.7164088314495001</v>
      </c>
      <c r="AD3204" s="122">
        <v>1.752146774671</v>
      </c>
      <c r="AE3204" s="122">
        <v>1.6006583138595001</v>
      </c>
      <c r="AF3204" s="122">
        <v>1.6143635254005</v>
      </c>
      <c r="AG3204" s="122">
        <v>1.4630063356780001</v>
      </c>
      <c r="AH3204" s="122">
        <v>1.4592896602750001</v>
      </c>
      <c r="AI3204" s="122">
        <v>1.411056575728</v>
      </c>
      <c r="AJ3204" s="122">
        <v>1.1220023399895001</v>
      </c>
      <c r="AK3204" s="122">
        <v>1.202485004483</v>
      </c>
      <c r="AL3204" s="122">
        <v>0</v>
      </c>
    </row>
    <row r="3205" spans="1:38" hidden="1" x14ac:dyDescent="0.25">
      <c r="A3205" s="122" t="s">
        <v>2007</v>
      </c>
      <c r="B3205" s="122">
        <v>1</v>
      </c>
      <c r="C3205" s="122" t="s">
        <v>2200</v>
      </c>
      <c r="D3205" s="122" t="s">
        <v>2134</v>
      </c>
      <c r="E3205" s="122">
        <v>59</v>
      </c>
      <c r="F3205" s="122">
        <v>4.1043794925E-3</v>
      </c>
      <c r="G3205" s="122">
        <v>4.5865266935000001E-3</v>
      </c>
      <c r="H3205" s="122">
        <v>5.4770791215000003E-3</v>
      </c>
      <c r="I3205" s="122">
        <v>7.3376709659999997E-3</v>
      </c>
      <c r="J3205" s="122">
        <v>1.0732943928E-2</v>
      </c>
      <c r="K3205" s="122">
        <v>7.9903414004999992E-3</v>
      </c>
      <c r="L3205" s="122">
        <v>7.1001248600000002E-3</v>
      </c>
      <c r="M3205" s="122">
        <v>8.0665092109999999E-3</v>
      </c>
      <c r="N3205" s="122">
        <v>6.6977706695000002E-3</v>
      </c>
      <c r="O3205" s="122">
        <v>7.4800805880000003E-3</v>
      </c>
      <c r="P3205" s="122">
        <v>7.4336330839999999E-3</v>
      </c>
      <c r="Q3205" s="122">
        <v>1.05495118555E-2</v>
      </c>
      <c r="R3205" s="122">
        <v>7.3191883820000001E-3</v>
      </c>
      <c r="S3205" s="122">
        <v>6.0106366935000002E-3</v>
      </c>
      <c r="T3205" s="122">
        <v>6.8267387760000001E-3</v>
      </c>
      <c r="U3205" s="122">
        <v>8.2457336400000008E-3</v>
      </c>
      <c r="V3205" s="122">
        <v>8.8669502439999992E-3</v>
      </c>
      <c r="W3205" s="122">
        <v>6.4336186960000001E-3</v>
      </c>
      <c r="X3205" s="122">
        <v>4.0340445175E-3</v>
      </c>
      <c r="Y3205" s="122">
        <v>6.4485097615E-3</v>
      </c>
      <c r="Z3205" s="122">
        <v>5.7139446544999997E-3</v>
      </c>
      <c r="AA3205" s="122">
        <v>5.0635941094999996E-3</v>
      </c>
      <c r="AB3205" s="122">
        <v>4.770096142E-3</v>
      </c>
      <c r="AC3205" s="122">
        <v>4.0217050575E-3</v>
      </c>
      <c r="AD3205" s="122">
        <v>3.9965406310000003E-3</v>
      </c>
      <c r="AE3205" s="122">
        <v>4.0481023965E-3</v>
      </c>
      <c r="AF3205" s="122">
        <v>3.57249786E-3</v>
      </c>
      <c r="AG3205" s="122">
        <v>4.0660952869999998E-3</v>
      </c>
      <c r="AH3205" s="122">
        <v>4.067836973E-3</v>
      </c>
      <c r="AI3205" s="122">
        <v>4.042549613E-3</v>
      </c>
      <c r="AJ3205" s="122">
        <v>3.8291827430000001E-3</v>
      </c>
      <c r="AK3205" s="122">
        <v>4.0504570275E-3</v>
      </c>
      <c r="AL3205" s="122">
        <v>0</v>
      </c>
    </row>
    <row r="3206" spans="1:38" hidden="1" x14ac:dyDescent="0.25">
      <c r="A3206" s="122" t="s">
        <v>2007</v>
      </c>
      <c r="B3206" s="122">
        <v>1</v>
      </c>
      <c r="C3206" s="122" t="s">
        <v>2200</v>
      </c>
      <c r="D3206" s="122" t="s">
        <v>2088</v>
      </c>
      <c r="E3206" s="122">
        <v>59</v>
      </c>
      <c r="F3206" s="122">
        <v>0.197807565607</v>
      </c>
      <c r="G3206" s="122">
        <v>0.19826617823750001</v>
      </c>
      <c r="H3206" s="122">
        <v>0.21187474229100001</v>
      </c>
      <c r="I3206" s="122">
        <v>0.216619043545</v>
      </c>
      <c r="J3206" s="122">
        <v>0.22329950971449999</v>
      </c>
      <c r="K3206" s="122">
        <v>0.22682274969249999</v>
      </c>
      <c r="L3206" s="122">
        <v>0.223444239544</v>
      </c>
      <c r="M3206" s="122">
        <v>0.2178925115125</v>
      </c>
      <c r="N3206" s="122">
        <v>0.216006295387</v>
      </c>
      <c r="O3206" s="122">
        <v>0.21060893022650001</v>
      </c>
      <c r="P3206" s="122">
        <v>0.21308765632750001</v>
      </c>
      <c r="Q3206" s="122">
        <v>0.20020505153250001</v>
      </c>
      <c r="R3206" s="122">
        <v>0.19750427164949999</v>
      </c>
      <c r="S3206" s="122">
        <v>0.19952601860649999</v>
      </c>
      <c r="T3206" s="122">
        <v>0.20039450936049999</v>
      </c>
      <c r="U3206" s="122">
        <v>0.193302319369</v>
      </c>
      <c r="V3206" s="122">
        <v>0.19579476682550001</v>
      </c>
      <c r="W3206" s="122">
        <v>0.20107871076700001</v>
      </c>
      <c r="X3206" s="122">
        <v>0.17608201360549999</v>
      </c>
      <c r="Y3206" s="122">
        <v>0.167415368673</v>
      </c>
      <c r="Z3206" s="122">
        <v>0.16575489295650001</v>
      </c>
      <c r="AA3206" s="122">
        <v>0.16386231386299999</v>
      </c>
      <c r="AB3206" s="122">
        <v>0.16015131070550001</v>
      </c>
      <c r="AC3206" s="122">
        <v>0.15499616627750001</v>
      </c>
      <c r="AD3206" s="122">
        <v>0.15616270234599999</v>
      </c>
      <c r="AE3206" s="122">
        <v>0.14957163641749999</v>
      </c>
      <c r="AF3206" s="122">
        <v>0.14773483152950001</v>
      </c>
      <c r="AG3206" s="122">
        <v>0.1456029374285</v>
      </c>
      <c r="AH3206" s="122">
        <v>0.14308517266699999</v>
      </c>
      <c r="AI3206" s="122">
        <v>0.14956006651750001</v>
      </c>
      <c r="AJ3206" s="122">
        <v>0.110828991862</v>
      </c>
      <c r="AK3206" s="122">
        <v>0.1133617128525</v>
      </c>
      <c r="AL3206" s="122">
        <v>0</v>
      </c>
    </row>
    <row r="3207" spans="1:38" hidden="1" x14ac:dyDescent="0.25">
      <c r="A3207" s="122" t="s">
        <v>2007</v>
      </c>
      <c r="B3207" s="122">
        <v>1</v>
      </c>
      <c r="C3207" s="122" t="s">
        <v>2200</v>
      </c>
      <c r="D3207" s="122" t="s">
        <v>2089</v>
      </c>
      <c r="E3207" s="122">
        <v>59</v>
      </c>
      <c r="F3207" s="122">
        <v>0.78628284434499995</v>
      </c>
      <c r="G3207" s="122">
        <v>0.8119970167635</v>
      </c>
      <c r="H3207" s="122">
        <v>0.8358370344785</v>
      </c>
      <c r="I3207" s="122">
        <v>0.87137913247099996</v>
      </c>
      <c r="J3207" s="122">
        <v>0.91365969326100005</v>
      </c>
      <c r="K3207" s="122">
        <v>0.92008169030249998</v>
      </c>
      <c r="L3207" s="122">
        <v>0.94358825952449998</v>
      </c>
      <c r="M3207" s="122">
        <v>0.96396800218900003</v>
      </c>
      <c r="N3207" s="122">
        <v>1.0097566827460001</v>
      </c>
      <c r="O3207" s="122">
        <v>0.98604069939399996</v>
      </c>
      <c r="P3207" s="122">
        <v>0.99990023901150005</v>
      </c>
      <c r="Q3207" s="122">
        <v>0.99195507393649995</v>
      </c>
      <c r="R3207" s="122">
        <v>0.98767405628250005</v>
      </c>
      <c r="S3207" s="122">
        <v>0.96835172260699998</v>
      </c>
      <c r="T3207" s="122">
        <v>0.95791491763650005</v>
      </c>
      <c r="U3207" s="122">
        <v>0.89741426870249996</v>
      </c>
      <c r="V3207" s="122">
        <v>0.91545500177250005</v>
      </c>
      <c r="W3207" s="122">
        <v>0.89992813192200005</v>
      </c>
      <c r="X3207" s="122">
        <v>0.92001276910249996</v>
      </c>
      <c r="Y3207" s="122">
        <v>0.87530400075150006</v>
      </c>
      <c r="Z3207" s="122">
        <v>0.94020308054500001</v>
      </c>
      <c r="AA3207" s="122">
        <v>0.89159673281850005</v>
      </c>
      <c r="AB3207" s="122">
        <v>0.82747768632850005</v>
      </c>
      <c r="AC3207" s="122">
        <v>0.80343144023400004</v>
      </c>
      <c r="AD3207" s="122">
        <v>0.78056274474749998</v>
      </c>
      <c r="AE3207" s="122">
        <v>0.72439372102099997</v>
      </c>
      <c r="AF3207" s="122">
        <v>0.67041133104100004</v>
      </c>
      <c r="AG3207" s="122">
        <v>0.65642298107149999</v>
      </c>
      <c r="AH3207" s="122">
        <v>0.69427251186799999</v>
      </c>
      <c r="AI3207" s="122">
        <v>0.61498779362800005</v>
      </c>
      <c r="AJ3207" s="122">
        <v>0.50170765911750004</v>
      </c>
      <c r="AK3207" s="122">
        <v>0.63213716283999999</v>
      </c>
      <c r="AL3207" s="122">
        <v>0</v>
      </c>
    </row>
    <row r="3208" spans="1:38" hidden="1" x14ac:dyDescent="0.25">
      <c r="A3208" s="122" t="s">
        <v>2007</v>
      </c>
      <c r="B3208" s="122">
        <v>1</v>
      </c>
      <c r="C3208" s="122" t="s">
        <v>2200</v>
      </c>
      <c r="D3208" s="122" t="s">
        <v>2090</v>
      </c>
      <c r="E3208" s="122">
        <v>59</v>
      </c>
      <c r="F3208" s="122">
        <v>0.21256562217450001</v>
      </c>
      <c r="G3208" s="122">
        <v>0.22788761058750001</v>
      </c>
      <c r="H3208" s="122">
        <v>0.2356702932975</v>
      </c>
      <c r="I3208" s="122">
        <v>0.25665458374799999</v>
      </c>
      <c r="J3208" s="122">
        <v>0.264290102789</v>
      </c>
      <c r="K3208" s="122">
        <v>0.279062920943</v>
      </c>
      <c r="L3208" s="122">
        <v>0.28998734014400002</v>
      </c>
      <c r="M3208" s="122">
        <v>0.29151559389850001</v>
      </c>
      <c r="N3208" s="122">
        <v>0.30124444074250001</v>
      </c>
      <c r="O3208" s="122">
        <v>0.29658742675200001</v>
      </c>
      <c r="P3208" s="122">
        <v>0.28113210920699999</v>
      </c>
      <c r="Q3208" s="122">
        <v>0.28575050344899999</v>
      </c>
      <c r="R3208" s="122">
        <v>0.26618929100900002</v>
      </c>
      <c r="S3208" s="122">
        <v>0.25620842680650002</v>
      </c>
      <c r="T3208" s="122">
        <v>0.2558806389785</v>
      </c>
      <c r="U3208" s="122">
        <v>0.24658613259350001</v>
      </c>
      <c r="V3208" s="122">
        <v>0.24844875123749999</v>
      </c>
      <c r="W3208" s="122">
        <v>0.22578188301050001</v>
      </c>
      <c r="X3208" s="122">
        <v>0.21442494363549999</v>
      </c>
      <c r="Y3208" s="122">
        <v>0.2007858212925</v>
      </c>
      <c r="Z3208" s="122">
        <v>0.20224011473949999</v>
      </c>
      <c r="AA3208" s="122">
        <v>0.19541445923049999</v>
      </c>
      <c r="AB3208" s="122">
        <v>0.181590862888</v>
      </c>
      <c r="AC3208" s="122">
        <v>0.176522656162</v>
      </c>
      <c r="AD3208" s="122">
        <v>0.169573087077</v>
      </c>
      <c r="AE3208" s="122">
        <v>0.19060808318399999</v>
      </c>
      <c r="AF3208" s="122">
        <v>0.184265351962</v>
      </c>
      <c r="AG3208" s="122">
        <v>0.1792117345725</v>
      </c>
      <c r="AH3208" s="122">
        <v>0.18422659844149999</v>
      </c>
      <c r="AI3208" s="122">
        <v>0.19045532099250001</v>
      </c>
      <c r="AJ3208" s="122">
        <v>0.17656155495549999</v>
      </c>
      <c r="AK3208" s="122">
        <v>0.18705136220499999</v>
      </c>
      <c r="AL3208" s="122">
        <v>0</v>
      </c>
    </row>
    <row r="3209" spans="1:38" hidden="1" x14ac:dyDescent="0.25">
      <c r="A3209" s="122" t="s">
        <v>2007</v>
      </c>
      <c r="B3209" s="122">
        <v>1</v>
      </c>
      <c r="C3209" s="122" t="s">
        <v>2200</v>
      </c>
      <c r="D3209" s="122" t="s">
        <v>2091</v>
      </c>
      <c r="E3209" s="122">
        <v>59</v>
      </c>
      <c r="F3209" s="122">
        <v>2.1876599626569999</v>
      </c>
      <c r="G3209" s="122">
        <v>2.2647393923960002</v>
      </c>
      <c r="H3209" s="122">
        <v>2.2911028005310001</v>
      </c>
      <c r="I3209" s="122">
        <v>2.540061344697</v>
      </c>
      <c r="J3209" s="122">
        <v>2.6107911399639998</v>
      </c>
      <c r="K3209" s="122">
        <v>2.6657892348760002</v>
      </c>
      <c r="L3209" s="122">
        <v>2.799333625104</v>
      </c>
      <c r="M3209" s="122">
        <v>2.8815494946700002</v>
      </c>
      <c r="N3209" s="122">
        <v>2.895055900879</v>
      </c>
      <c r="O3209" s="122">
        <v>2.8169905133855</v>
      </c>
      <c r="P3209" s="122">
        <v>2.8517859580575</v>
      </c>
      <c r="Q3209" s="122">
        <v>2.7518977149350001</v>
      </c>
      <c r="R3209" s="122">
        <v>2.7407382654585</v>
      </c>
      <c r="S3209" s="122">
        <v>2.7363840101785</v>
      </c>
      <c r="T3209" s="122">
        <v>2.7642279547370001</v>
      </c>
      <c r="U3209" s="122">
        <v>2.6476200499195</v>
      </c>
      <c r="V3209" s="122">
        <v>2.6098890340924998</v>
      </c>
      <c r="W3209" s="122">
        <v>2.4774390332855001</v>
      </c>
      <c r="X3209" s="122">
        <v>2.4127021859619999</v>
      </c>
      <c r="Y3209" s="122">
        <v>2.3010005841860002</v>
      </c>
      <c r="Z3209" s="122">
        <v>2.4326631110460002</v>
      </c>
      <c r="AA3209" s="122">
        <v>2.3514192850384998</v>
      </c>
      <c r="AB3209" s="122">
        <v>2.2023073764509999</v>
      </c>
      <c r="AC3209" s="122">
        <v>2.2824140545985001</v>
      </c>
      <c r="AD3209" s="122">
        <v>2.2131523947354999</v>
      </c>
      <c r="AE3209" s="122">
        <v>1.9475117270785001</v>
      </c>
      <c r="AF3209" s="122">
        <v>1.7788729888735</v>
      </c>
      <c r="AG3209" s="122">
        <v>1.6907037236210001</v>
      </c>
      <c r="AH3209" s="122">
        <v>1.7024018552394999</v>
      </c>
      <c r="AI3209" s="122">
        <v>1.555862463567</v>
      </c>
      <c r="AJ3209" s="122">
        <v>1.2294412295165</v>
      </c>
      <c r="AK3209" s="122">
        <v>1.4270279459255</v>
      </c>
      <c r="AL3209" s="122">
        <v>0</v>
      </c>
    </row>
    <row r="3210" spans="1:38" hidden="1" x14ac:dyDescent="0.25">
      <c r="A3210" s="122" t="s">
        <v>2007</v>
      </c>
      <c r="B3210" s="122">
        <v>1</v>
      </c>
      <c r="C3210" s="122" t="s">
        <v>2200</v>
      </c>
      <c r="D3210" s="122" t="s">
        <v>2092</v>
      </c>
      <c r="E3210" s="122">
        <v>59</v>
      </c>
      <c r="F3210" s="122">
        <v>2.1459423349539999</v>
      </c>
      <c r="G3210" s="122">
        <v>2.1735381804439999</v>
      </c>
      <c r="H3210" s="122">
        <v>2.2177553459169999</v>
      </c>
      <c r="I3210" s="122">
        <v>2.3493473633790001</v>
      </c>
      <c r="J3210" s="122">
        <v>2.4596630545870002</v>
      </c>
      <c r="K3210" s="122">
        <v>2.5305189088434998</v>
      </c>
      <c r="L3210" s="122">
        <v>2.5334238656350001</v>
      </c>
      <c r="M3210" s="122">
        <v>2.617530952539</v>
      </c>
      <c r="N3210" s="122">
        <v>2.6020996460079999</v>
      </c>
      <c r="O3210" s="122">
        <v>2.5810590783820002</v>
      </c>
      <c r="P3210" s="122">
        <v>2.6277311336300002</v>
      </c>
      <c r="Q3210" s="122">
        <v>2.5543212130835</v>
      </c>
      <c r="R3210" s="122">
        <v>2.524200303407</v>
      </c>
      <c r="S3210" s="122">
        <v>2.5370659388474999</v>
      </c>
      <c r="T3210" s="122">
        <v>2.5454392447594998</v>
      </c>
      <c r="U3210" s="122">
        <v>2.4803024189439999</v>
      </c>
      <c r="V3210" s="122">
        <v>2.470943969066</v>
      </c>
      <c r="W3210" s="122">
        <v>2.5462625570149999</v>
      </c>
      <c r="X3210" s="122">
        <v>2.5035666847534999</v>
      </c>
      <c r="Y3210" s="122">
        <v>2.3852652060374999</v>
      </c>
      <c r="Z3210" s="122">
        <v>2.3094497081349998</v>
      </c>
      <c r="AA3210" s="122">
        <v>2.2041073717790001</v>
      </c>
      <c r="AB3210" s="122">
        <v>2.0107668103130001</v>
      </c>
      <c r="AC3210" s="122">
        <v>2.0456864805455002</v>
      </c>
      <c r="AD3210" s="122">
        <v>2.0622507569200001</v>
      </c>
      <c r="AE3210" s="122">
        <v>1.778664174942</v>
      </c>
      <c r="AF3210" s="122">
        <v>1.7728197261615</v>
      </c>
      <c r="AG3210" s="122">
        <v>1.6726829310325</v>
      </c>
      <c r="AH3210" s="122">
        <v>1.7611730050200001</v>
      </c>
      <c r="AI3210" s="122">
        <v>1.5270574651325</v>
      </c>
      <c r="AJ3210" s="122">
        <v>1.36981833329</v>
      </c>
      <c r="AK3210" s="122">
        <v>1.4624549165230001</v>
      </c>
      <c r="AL3210" s="122">
        <v>0</v>
      </c>
    </row>
    <row r="3211" spans="1:38" hidden="1" x14ac:dyDescent="0.25">
      <c r="A3211" s="122" t="s">
        <v>2007</v>
      </c>
      <c r="B3211" s="122">
        <v>1</v>
      </c>
      <c r="C3211" s="122" t="s">
        <v>2200</v>
      </c>
      <c r="D3211" s="122" t="s">
        <v>2093</v>
      </c>
      <c r="E3211" s="122">
        <v>59</v>
      </c>
      <c r="F3211" s="122">
        <v>0.76031053309450003</v>
      </c>
      <c r="G3211" s="122">
        <v>0.76965040652549999</v>
      </c>
      <c r="H3211" s="122">
        <v>0.77948181838649999</v>
      </c>
      <c r="I3211" s="122">
        <v>0.85482000971049998</v>
      </c>
      <c r="J3211" s="122">
        <v>0.87121407009249996</v>
      </c>
      <c r="K3211" s="122">
        <v>0.87649773239200002</v>
      </c>
      <c r="L3211" s="122">
        <v>0.92921122682049995</v>
      </c>
      <c r="M3211" s="122">
        <v>0.90957160223199995</v>
      </c>
      <c r="N3211" s="122">
        <v>0.91391425840899998</v>
      </c>
      <c r="O3211" s="122">
        <v>0.90270490739200004</v>
      </c>
      <c r="P3211" s="122">
        <v>0.92391710685249995</v>
      </c>
      <c r="Q3211" s="122">
        <v>0.89436721456500001</v>
      </c>
      <c r="R3211" s="122">
        <v>0.92494040901649999</v>
      </c>
      <c r="S3211" s="122">
        <v>0.92599374988450001</v>
      </c>
      <c r="T3211" s="122">
        <v>0.90932944939250004</v>
      </c>
      <c r="U3211" s="122">
        <v>0.86560162070299995</v>
      </c>
      <c r="V3211" s="122">
        <v>0.86285523222649996</v>
      </c>
      <c r="W3211" s="122">
        <v>0.85213209157600001</v>
      </c>
      <c r="X3211" s="122">
        <v>0.81893526748650003</v>
      </c>
      <c r="Y3211" s="122">
        <v>0.79772384262100005</v>
      </c>
      <c r="Z3211" s="122">
        <v>0.79916938147500005</v>
      </c>
      <c r="AA3211" s="122">
        <v>0.77221653967000004</v>
      </c>
      <c r="AB3211" s="122">
        <v>0.70812750562250004</v>
      </c>
      <c r="AC3211" s="122">
        <v>0.73808476412500001</v>
      </c>
      <c r="AD3211" s="122">
        <v>0.71462519813850001</v>
      </c>
      <c r="AE3211" s="122">
        <v>0.66362469805400004</v>
      </c>
      <c r="AF3211" s="122">
        <v>0.65067167025100003</v>
      </c>
      <c r="AG3211" s="122">
        <v>0.57955722846449997</v>
      </c>
      <c r="AH3211" s="122">
        <v>0.59776016008449995</v>
      </c>
      <c r="AI3211" s="122">
        <v>0.55076623705549999</v>
      </c>
      <c r="AJ3211" s="122">
        <v>0.56155573982749996</v>
      </c>
      <c r="AK3211" s="122">
        <v>0.59953314247849998</v>
      </c>
      <c r="AL3211" s="122">
        <v>0</v>
      </c>
    </row>
    <row r="3212" spans="1:38" hidden="1" x14ac:dyDescent="0.25">
      <c r="A3212" s="122" t="s">
        <v>2007</v>
      </c>
      <c r="B3212" s="122">
        <v>1</v>
      </c>
      <c r="C3212" s="122" t="s">
        <v>2200</v>
      </c>
      <c r="D3212" s="122" t="s">
        <v>2094</v>
      </c>
      <c r="E3212" s="122">
        <v>59</v>
      </c>
      <c r="F3212" s="122">
        <v>1.4506694079119999</v>
      </c>
      <c r="G3212" s="122">
        <v>1.5045862247285</v>
      </c>
      <c r="H3212" s="122">
        <v>1.578917094528</v>
      </c>
      <c r="I3212" s="122">
        <v>1.7136736845114999</v>
      </c>
      <c r="J3212" s="122">
        <v>1.7261283378650001</v>
      </c>
      <c r="K3212" s="122">
        <v>1.7780909970080001</v>
      </c>
      <c r="L3212" s="122">
        <v>1.8081057919925001</v>
      </c>
      <c r="M3212" s="122">
        <v>1.865173229107</v>
      </c>
      <c r="N3212" s="122">
        <v>1.8608806459784999</v>
      </c>
      <c r="O3212" s="122">
        <v>1.8767927604270001</v>
      </c>
      <c r="P3212" s="122">
        <v>1.877306522711</v>
      </c>
      <c r="Q3212" s="122">
        <v>1.8751463084840001</v>
      </c>
      <c r="R3212" s="122">
        <v>1.8174372770075</v>
      </c>
      <c r="S3212" s="122">
        <v>1.8090059342405</v>
      </c>
      <c r="T3212" s="122">
        <v>1.8228143626455</v>
      </c>
      <c r="U3212" s="122">
        <v>1.8113565817870001</v>
      </c>
      <c r="V3212" s="122">
        <v>1.8638345975865001</v>
      </c>
      <c r="W3212" s="122">
        <v>1.7293659736955</v>
      </c>
      <c r="X3212" s="122">
        <v>1.7046964057309999</v>
      </c>
      <c r="Y3212" s="122">
        <v>1.6320503643265001</v>
      </c>
      <c r="Z3212" s="122">
        <v>1.7446302050935001</v>
      </c>
      <c r="AA3212" s="122">
        <v>1.7500433184090001</v>
      </c>
      <c r="AB3212" s="122">
        <v>1.6104917501085001</v>
      </c>
      <c r="AC3212" s="122">
        <v>1.6532680262055</v>
      </c>
      <c r="AD3212" s="122">
        <v>1.6376063206714999</v>
      </c>
      <c r="AE3212" s="122">
        <v>1.4793762625894999</v>
      </c>
      <c r="AF3212" s="122">
        <v>1.4540964021425</v>
      </c>
      <c r="AG3212" s="122">
        <v>1.268279214076</v>
      </c>
      <c r="AH3212" s="122">
        <v>1.3058698037530001</v>
      </c>
      <c r="AI3212" s="122">
        <v>1.182746978637</v>
      </c>
      <c r="AJ3212" s="122">
        <v>1.1013648650029999</v>
      </c>
      <c r="AK3212" s="122">
        <v>1.191083831414</v>
      </c>
      <c r="AL3212" s="122">
        <v>0</v>
      </c>
    </row>
    <row r="3213" spans="1:38" hidden="1" x14ac:dyDescent="0.25">
      <c r="A3213" s="122" t="s">
        <v>2007</v>
      </c>
      <c r="B3213" s="122">
        <v>1</v>
      </c>
      <c r="C3213" s="122" t="s">
        <v>2200</v>
      </c>
      <c r="D3213" s="122" t="s">
        <v>2095</v>
      </c>
      <c r="E3213" s="122">
        <v>59</v>
      </c>
      <c r="F3213" s="122">
        <v>1.2006536366795</v>
      </c>
      <c r="G3213" s="122">
        <v>1.201304462555</v>
      </c>
      <c r="H3213" s="122">
        <v>1.2173177740904999</v>
      </c>
      <c r="I3213" s="122">
        <v>1.2966223037305</v>
      </c>
      <c r="J3213" s="122">
        <v>1.3714512357299999</v>
      </c>
      <c r="K3213" s="122">
        <v>1.376648310525</v>
      </c>
      <c r="L3213" s="122">
        <v>1.371877099634</v>
      </c>
      <c r="M3213" s="122">
        <v>1.3906123906550001</v>
      </c>
      <c r="N3213" s="122">
        <v>1.3976009991955001</v>
      </c>
      <c r="O3213" s="122">
        <v>1.428779067966</v>
      </c>
      <c r="P3213" s="122">
        <v>1.4686961266425</v>
      </c>
      <c r="Q3213" s="122">
        <v>1.338810439914</v>
      </c>
      <c r="R3213" s="122">
        <v>1.3688256478480001</v>
      </c>
      <c r="S3213" s="122">
        <v>1.3673573939624999</v>
      </c>
      <c r="T3213" s="122">
        <v>1.3928670357240001</v>
      </c>
      <c r="U3213" s="122">
        <v>1.2873934094905</v>
      </c>
      <c r="V3213" s="122">
        <v>1.2824941650420001</v>
      </c>
      <c r="W3213" s="122">
        <v>1.2781309567900001</v>
      </c>
      <c r="X3213" s="122">
        <v>1.098501211456</v>
      </c>
      <c r="Y3213" s="122">
        <v>1.058608065452</v>
      </c>
      <c r="Z3213" s="122">
        <v>1.0971611657895</v>
      </c>
      <c r="AA3213" s="122">
        <v>1.127424317767</v>
      </c>
      <c r="AB3213" s="122">
        <v>1.0562297043910001</v>
      </c>
      <c r="AC3213" s="122">
        <v>1.0127458861380001</v>
      </c>
      <c r="AD3213" s="122">
        <v>0.94523781792999995</v>
      </c>
      <c r="AE3213" s="122">
        <v>0.85404548705549999</v>
      </c>
      <c r="AF3213" s="122">
        <v>0.814340304889</v>
      </c>
      <c r="AG3213" s="122">
        <v>0.79099289381899995</v>
      </c>
      <c r="AH3213" s="122">
        <v>0.74441722511300001</v>
      </c>
      <c r="AI3213" s="122">
        <v>0.68857379035050004</v>
      </c>
      <c r="AJ3213" s="122">
        <v>0.60163517145050005</v>
      </c>
      <c r="AK3213" s="122">
        <v>0.66373526032050001</v>
      </c>
      <c r="AL3213" s="122">
        <v>0</v>
      </c>
    </row>
    <row r="3214" spans="1:38" hidden="1" x14ac:dyDescent="0.25">
      <c r="A3214" s="122" t="s">
        <v>2007</v>
      </c>
      <c r="B3214" s="122">
        <v>1</v>
      </c>
      <c r="C3214" s="122" t="s">
        <v>2200</v>
      </c>
      <c r="D3214" s="122" t="s">
        <v>2096</v>
      </c>
      <c r="E3214" s="122">
        <v>59</v>
      </c>
      <c r="F3214" s="122">
        <v>0.99312211019249996</v>
      </c>
      <c r="G3214" s="122">
        <v>1.0147134708845</v>
      </c>
      <c r="H3214" s="122">
        <v>1.0412939637334999</v>
      </c>
      <c r="I3214" s="122">
        <v>1.0144694627535</v>
      </c>
      <c r="J3214" s="122">
        <v>1.067624330688</v>
      </c>
      <c r="K3214" s="122">
        <v>1.0959407113105</v>
      </c>
      <c r="L3214" s="122">
        <v>1.144640335274</v>
      </c>
      <c r="M3214" s="122">
        <v>1.1597613535435001</v>
      </c>
      <c r="N3214" s="122">
        <v>1.155531990246</v>
      </c>
      <c r="O3214" s="122">
        <v>1.104988115451</v>
      </c>
      <c r="P3214" s="122">
        <v>1.0926323071240001</v>
      </c>
      <c r="Q3214" s="122">
        <v>1.0522790534919999</v>
      </c>
      <c r="R3214" s="122">
        <v>1.0195141020225</v>
      </c>
      <c r="S3214" s="122">
        <v>0.99574982472600004</v>
      </c>
      <c r="T3214" s="122">
        <v>0.95190138102150001</v>
      </c>
      <c r="U3214" s="122">
        <v>0.88927935933449997</v>
      </c>
      <c r="V3214" s="122">
        <v>0.87218658452950004</v>
      </c>
      <c r="W3214" s="122">
        <v>0.83773456533549995</v>
      </c>
      <c r="X3214" s="122">
        <v>0.77606470203099998</v>
      </c>
      <c r="Y3214" s="122">
        <v>0.73877535359500002</v>
      </c>
      <c r="Z3214" s="122">
        <v>0.729689760119</v>
      </c>
      <c r="AA3214" s="122">
        <v>0.67283237599650003</v>
      </c>
      <c r="AB3214" s="122">
        <v>0.59714893641849998</v>
      </c>
      <c r="AC3214" s="122">
        <v>0.59364682804400004</v>
      </c>
      <c r="AD3214" s="122">
        <v>0.5428989641195</v>
      </c>
      <c r="AE3214" s="122">
        <v>0.47993289852400001</v>
      </c>
      <c r="AF3214" s="122">
        <v>0.45486323952199997</v>
      </c>
      <c r="AG3214" s="122">
        <v>0.42166743764350001</v>
      </c>
      <c r="AH3214" s="122">
        <v>0.371843266517</v>
      </c>
      <c r="AI3214" s="122">
        <v>0.40753401199299999</v>
      </c>
      <c r="AJ3214" s="122">
        <v>0.32239897403000001</v>
      </c>
      <c r="AK3214" s="122">
        <v>0.33198274638550002</v>
      </c>
      <c r="AL3214" s="122">
        <v>0</v>
      </c>
    </row>
    <row r="3215" spans="1:38" hidden="1" x14ac:dyDescent="0.25">
      <c r="A3215" s="122" t="s">
        <v>2007</v>
      </c>
      <c r="B3215" s="122">
        <v>1</v>
      </c>
      <c r="C3215" s="122" t="s">
        <v>2200</v>
      </c>
      <c r="D3215" s="122" t="s">
        <v>2097</v>
      </c>
      <c r="E3215" s="122">
        <v>59</v>
      </c>
      <c r="F3215" s="122">
        <v>0.96989885551800004</v>
      </c>
      <c r="G3215" s="122">
        <v>0.99185074131649997</v>
      </c>
      <c r="H3215" s="122">
        <v>1.022084167025</v>
      </c>
      <c r="I3215" s="122">
        <v>1.092933806952</v>
      </c>
      <c r="J3215" s="122">
        <v>1.1292057789154999</v>
      </c>
      <c r="K3215" s="122">
        <v>1.1705206768700001</v>
      </c>
      <c r="L3215" s="122">
        <v>1.2009371008459999</v>
      </c>
      <c r="M3215" s="122">
        <v>1.1993742499105</v>
      </c>
      <c r="N3215" s="122">
        <v>1.2308667343705</v>
      </c>
      <c r="O3215" s="122">
        <v>1.181799169567</v>
      </c>
      <c r="P3215" s="122">
        <v>1.1743536322325001</v>
      </c>
      <c r="Q3215" s="122">
        <v>1.170542170437</v>
      </c>
      <c r="R3215" s="122">
        <v>1.1631396426025</v>
      </c>
      <c r="S3215" s="122">
        <v>1.1628001006994999</v>
      </c>
      <c r="T3215" s="122">
        <v>1.118183119365</v>
      </c>
      <c r="U3215" s="122">
        <v>1.0595169039665</v>
      </c>
      <c r="V3215" s="122">
        <v>1.0448975473125</v>
      </c>
      <c r="W3215" s="122">
        <v>1.0137297175325</v>
      </c>
      <c r="X3215" s="122">
        <v>0.94438667269800003</v>
      </c>
      <c r="Y3215" s="122">
        <v>0.89458227714350003</v>
      </c>
      <c r="Z3215" s="122">
        <v>0.87371970903700003</v>
      </c>
      <c r="AA3215" s="122">
        <v>0.82612714838449997</v>
      </c>
      <c r="AB3215" s="122">
        <v>0.72551825284049998</v>
      </c>
      <c r="AC3215" s="122">
        <v>0.70295661701449996</v>
      </c>
      <c r="AD3215" s="122">
        <v>0.70682789082050002</v>
      </c>
      <c r="AE3215" s="122">
        <v>0.57946023557600002</v>
      </c>
      <c r="AF3215" s="122">
        <v>0.57411947539599995</v>
      </c>
      <c r="AG3215" s="122">
        <v>0.463175507401</v>
      </c>
      <c r="AH3215" s="122">
        <v>0.49393936376100001</v>
      </c>
      <c r="AI3215" s="122">
        <v>0.4395352050545</v>
      </c>
      <c r="AJ3215" s="122">
        <v>0.35378226319950001</v>
      </c>
      <c r="AK3215" s="122">
        <v>0.38900293694150001</v>
      </c>
      <c r="AL3215" s="122">
        <v>0</v>
      </c>
    </row>
    <row r="3216" spans="1:38" hidden="1" x14ac:dyDescent="0.25">
      <c r="A3216" s="122" t="s">
        <v>2007</v>
      </c>
      <c r="B3216" s="122">
        <v>1</v>
      </c>
      <c r="C3216" s="122" t="s">
        <v>2200</v>
      </c>
      <c r="D3216" s="122" t="s">
        <v>2098</v>
      </c>
      <c r="E3216" s="122">
        <v>59</v>
      </c>
      <c r="F3216" s="122">
        <v>0.29994884877299999</v>
      </c>
      <c r="G3216" s="122">
        <v>0.31576840176900001</v>
      </c>
      <c r="H3216" s="122">
        <v>0.33047850163100001</v>
      </c>
      <c r="I3216" s="122">
        <v>0.33424438957449998</v>
      </c>
      <c r="J3216" s="122">
        <v>0.34698113871399999</v>
      </c>
      <c r="K3216" s="122">
        <v>0.35685361656499998</v>
      </c>
      <c r="L3216" s="122">
        <v>0.36032239029800001</v>
      </c>
      <c r="M3216" s="122">
        <v>0.36891469114999997</v>
      </c>
      <c r="N3216" s="122">
        <v>0.34436140688150002</v>
      </c>
      <c r="O3216" s="122">
        <v>0.3514401291225</v>
      </c>
      <c r="P3216" s="122">
        <v>0.3540099307415</v>
      </c>
      <c r="Q3216" s="122">
        <v>0.34480624279799998</v>
      </c>
      <c r="R3216" s="122">
        <v>0.33709615063699999</v>
      </c>
      <c r="S3216" s="122">
        <v>0.31367013386249998</v>
      </c>
      <c r="T3216" s="122">
        <v>0.304512162182</v>
      </c>
      <c r="U3216" s="122">
        <v>0.28604622322950002</v>
      </c>
      <c r="V3216" s="122">
        <v>0.27523622766299999</v>
      </c>
      <c r="W3216" s="122">
        <v>0.26498759956349999</v>
      </c>
      <c r="X3216" s="122">
        <v>0.27500475787450002</v>
      </c>
      <c r="Y3216" s="122">
        <v>0.23616831598599999</v>
      </c>
      <c r="Z3216" s="122">
        <v>0.23735333959400001</v>
      </c>
      <c r="AA3216" s="122">
        <v>0.23335949825300001</v>
      </c>
      <c r="AB3216" s="122">
        <v>0.216682024823</v>
      </c>
      <c r="AC3216" s="122">
        <v>0.20953451332549999</v>
      </c>
      <c r="AD3216" s="122">
        <v>0.196889606084</v>
      </c>
      <c r="AE3216" s="122">
        <v>0.192623682883</v>
      </c>
      <c r="AF3216" s="122">
        <v>0.169839621798</v>
      </c>
      <c r="AG3216" s="122">
        <v>0.15664034513</v>
      </c>
      <c r="AH3216" s="122">
        <v>0.157328811367</v>
      </c>
      <c r="AI3216" s="122">
        <v>0.16464862024650001</v>
      </c>
      <c r="AJ3216" s="122">
        <v>0.139811981601</v>
      </c>
      <c r="AK3216" s="122">
        <v>0.14145719398000001</v>
      </c>
      <c r="AL3216" s="122">
        <v>0</v>
      </c>
    </row>
    <row r="3217" spans="1:38" hidden="1" x14ac:dyDescent="0.25">
      <c r="A3217" s="122" t="s">
        <v>2007</v>
      </c>
      <c r="B3217" s="122">
        <v>1</v>
      </c>
      <c r="C3217" s="122" t="s">
        <v>2200</v>
      </c>
      <c r="D3217" s="122" t="s">
        <v>2099</v>
      </c>
      <c r="E3217" s="122">
        <v>59</v>
      </c>
      <c r="F3217" s="122">
        <v>2.2255516429225</v>
      </c>
      <c r="G3217" s="122">
        <v>2.2810659160440001</v>
      </c>
      <c r="H3217" s="122">
        <v>2.3174485966335001</v>
      </c>
      <c r="I3217" s="122">
        <v>2.415325965908</v>
      </c>
      <c r="J3217" s="122">
        <v>2.5157969585525</v>
      </c>
      <c r="K3217" s="122">
        <v>2.53056698888</v>
      </c>
      <c r="L3217" s="122">
        <v>2.6408967413325</v>
      </c>
      <c r="M3217" s="122">
        <v>2.6182464479280001</v>
      </c>
      <c r="N3217" s="122">
        <v>2.6656713180909999</v>
      </c>
      <c r="O3217" s="122">
        <v>2.5967498136590002</v>
      </c>
      <c r="P3217" s="122">
        <v>2.5570244102170001</v>
      </c>
      <c r="Q3217" s="122">
        <v>2.444297371702</v>
      </c>
      <c r="R3217" s="122">
        <v>2.3564976629415</v>
      </c>
      <c r="S3217" s="122">
        <v>2.3113896529044999</v>
      </c>
      <c r="T3217" s="122">
        <v>2.2990467515614998</v>
      </c>
      <c r="U3217" s="122">
        <v>2.2036036875245002</v>
      </c>
      <c r="V3217" s="122">
        <v>2.1558924393345</v>
      </c>
      <c r="W3217" s="122">
        <v>2.0759619829010001</v>
      </c>
      <c r="X3217" s="122">
        <v>1.9770014815379999</v>
      </c>
      <c r="Y3217" s="122">
        <v>1.8205914047925</v>
      </c>
      <c r="Z3217" s="122">
        <v>1.8726277976945001</v>
      </c>
      <c r="AA3217" s="122">
        <v>1.7626821932965</v>
      </c>
      <c r="AB3217" s="122">
        <v>1.6363143567375</v>
      </c>
      <c r="AC3217" s="122">
        <v>1.660167116792</v>
      </c>
      <c r="AD3217" s="122">
        <v>1.5561990048750001</v>
      </c>
      <c r="AE3217" s="122">
        <v>1.5853684397365</v>
      </c>
      <c r="AF3217" s="122">
        <v>1.4242616280975</v>
      </c>
      <c r="AG3217" s="122">
        <v>1.3824248885654999</v>
      </c>
      <c r="AH3217" s="122">
        <v>1.3989423829795</v>
      </c>
      <c r="AI3217" s="122">
        <v>1.3452628735304999</v>
      </c>
      <c r="AJ3217" s="122">
        <v>1.1587863233025</v>
      </c>
      <c r="AK3217" s="122">
        <v>1.278974533887</v>
      </c>
      <c r="AL3217" s="122">
        <v>0</v>
      </c>
    </row>
    <row r="3218" spans="1:38" hidden="1" x14ac:dyDescent="0.25">
      <c r="A3218" s="122" t="s">
        <v>2007</v>
      </c>
      <c r="B3218" s="122">
        <v>1</v>
      </c>
      <c r="C3218" s="122" t="s">
        <v>2200</v>
      </c>
      <c r="D3218" s="122" t="s">
        <v>2100</v>
      </c>
      <c r="E3218" s="122">
        <v>59</v>
      </c>
      <c r="F3218" s="122">
        <v>1.0888407282785</v>
      </c>
      <c r="G3218" s="122">
        <v>1.0980493057105001</v>
      </c>
      <c r="H3218" s="122">
        <v>1.1623877876499999</v>
      </c>
      <c r="I3218" s="122">
        <v>1.2312540872290001</v>
      </c>
      <c r="J3218" s="122">
        <v>1.278132790166</v>
      </c>
      <c r="K3218" s="122">
        <v>1.3084276925089999</v>
      </c>
      <c r="L3218" s="122">
        <v>1.3164781135435</v>
      </c>
      <c r="M3218" s="122">
        <v>1.3843988965675</v>
      </c>
      <c r="N3218" s="122">
        <v>1.406872317206</v>
      </c>
      <c r="O3218" s="122">
        <v>1.3349142969445</v>
      </c>
      <c r="P3218" s="122">
        <v>1.3528926168169999</v>
      </c>
      <c r="Q3218" s="122">
        <v>1.333694557356</v>
      </c>
      <c r="R3218" s="122">
        <v>1.3038646458755001</v>
      </c>
      <c r="S3218" s="122">
        <v>1.3131509465619999</v>
      </c>
      <c r="T3218" s="122">
        <v>1.2768827832845</v>
      </c>
      <c r="U3218" s="122">
        <v>1.209323839237</v>
      </c>
      <c r="V3218" s="122">
        <v>1.1879606698595</v>
      </c>
      <c r="W3218" s="122">
        <v>1.1127840631070001</v>
      </c>
      <c r="X3218" s="122">
        <v>1.07205954845</v>
      </c>
      <c r="Y3218" s="122">
        <v>1.021691560356</v>
      </c>
      <c r="Z3218" s="122">
        <v>1.0355412157385</v>
      </c>
      <c r="AA3218" s="122">
        <v>1.0214923559075</v>
      </c>
      <c r="AB3218" s="122">
        <v>0.91500607568699999</v>
      </c>
      <c r="AC3218" s="122">
        <v>0.92606097214299998</v>
      </c>
      <c r="AD3218" s="122">
        <v>0.95358795025450005</v>
      </c>
      <c r="AE3218" s="122">
        <v>0.88129868049649995</v>
      </c>
      <c r="AF3218" s="122">
        <v>0.8712187349935</v>
      </c>
      <c r="AG3218" s="122">
        <v>0.82400296172900001</v>
      </c>
      <c r="AH3218" s="122">
        <v>0.83668829448199999</v>
      </c>
      <c r="AI3218" s="122">
        <v>0.78627435901849996</v>
      </c>
      <c r="AJ3218" s="122">
        <v>0.6859429303465</v>
      </c>
      <c r="AK3218" s="122">
        <v>0.71933195461650001</v>
      </c>
      <c r="AL3218" s="122">
        <v>0</v>
      </c>
    </row>
    <row r="3219" spans="1:38" hidden="1" x14ac:dyDescent="0.25">
      <c r="A3219" s="122" t="s">
        <v>2007</v>
      </c>
      <c r="B3219" s="122">
        <v>1</v>
      </c>
      <c r="C3219" s="122" t="s">
        <v>2200</v>
      </c>
      <c r="D3219" s="122" t="s">
        <v>2101</v>
      </c>
      <c r="E3219" s="122">
        <v>59</v>
      </c>
      <c r="F3219" s="122">
        <v>1.4327663797865</v>
      </c>
      <c r="G3219" s="122">
        <v>1.45579754195</v>
      </c>
      <c r="H3219" s="122">
        <v>1.50540939717</v>
      </c>
      <c r="I3219" s="122">
        <v>1.571438424111</v>
      </c>
      <c r="J3219" s="122">
        <v>1.7406572054195</v>
      </c>
      <c r="K3219" s="122">
        <v>1.843890971252</v>
      </c>
      <c r="L3219" s="122">
        <v>1.910734190606</v>
      </c>
      <c r="M3219" s="122">
        <v>1.9686282315145001</v>
      </c>
      <c r="N3219" s="122">
        <v>1.95177673542</v>
      </c>
      <c r="O3219" s="122">
        <v>1.9253096978424999</v>
      </c>
      <c r="P3219" s="122">
        <v>1.8730235769965</v>
      </c>
      <c r="Q3219" s="122">
        <v>1.9027265435925</v>
      </c>
      <c r="R3219" s="122">
        <v>1.889802299321</v>
      </c>
      <c r="S3219" s="122">
        <v>1.9407925920560001</v>
      </c>
      <c r="T3219" s="122">
        <v>1.9146947981910001</v>
      </c>
      <c r="U3219" s="122">
        <v>1.8786203822965</v>
      </c>
      <c r="V3219" s="122">
        <v>1.8786315569225001</v>
      </c>
      <c r="W3219" s="122">
        <v>1.707877858037</v>
      </c>
      <c r="X3219" s="122">
        <v>1.641047772242</v>
      </c>
      <c r="Y3219" s="122">
        <v>1.6225418097565001</v>
      </c>
      <c r="Z3219" s="122">
        <v>1.7089210339025001</v>
      </c>
      <c r="AA3219" s="122">
        <v>1.7085541637420001</v>
      </c>
      <c r="AB3219" s="122">
        <v>1.5772426945455</v>
      </c>
      <c r="AC3219" s="122">
        <v>1.646140576851</v>
      </c>
      <c r="AD3219" s="122">
        <v>1.5815996667909999</v>
      </c>
      <c r="AE3219" s="122">
        <v>1.46019675607</v>
      </c>
      <c r="AF3219" s="122">
        <v>1.4252680560419999</v>
      </c>
      <c r="AG3219" s="122">
        <v>1.4683636314870001</v>
      </c>
      <c r="AH3219" s="122">
        <v>1.4180591796869999</v>
      </c>
      <c r="AI3219" s="122">
        <v>1.2973235275974999</v>
      </c>
      <c r="AJ3219" s="122">
        <v>1.290493236099</v>
      </c>
      <c r="AK3219" s="122">
        <v>1.366091951732</v>
      </c>
      <c r="AL3219" s="122">
        <v>0</v>
      </c>
    </row>
    <row r="3220" spans="1:38" hidden="1" x14ac:dyDescent="0.25">
      <c r="A3220" s="122" t="s">
        <v>2007</v>
      </c>
      <c r="B3220" s="122">
        <v>1</v>
      </c>
      <c r="C3220" s="122" t="s">
        <v>2200</v>
      </c>
      <c r="D3220" s="122" t="s">
        <v>2135</v>
      </c>
      <c r="E3220" s="122">
        <v>59</v>
      </c>
      <c r="F3220" s="122">
        <v>2.8498457219999999E-3</v>
      </c>
      <c r="G3220" s="122">
        <v>2.6771343834999998E-3</v>
      </c>
      <c r="H3220" s="122">
        <v>3.0837108719999999E-3</v>
      </c>
      <c r="I3220" s="122">
        <v>2.8452935254999999E-3</v>
      </c>
      <c r="J3220" s="122">
        <v>2.1980018755E-3</v>
      </c>
      <c r="K3220" s="122">
        <v>1.8176330655000001E-3</v>
      </c>
      <c r="L3220" s="122">
        <v>1.429683798E-3</v>
      </c>
      <c r="M3220" s="122">
        <v>1.3553341790000001E-3</v>
      </c>
      <c r="N3220" s="122">
        <v>1.3832519554999999E-3</v>
      </c>
      <c r="O3220" s="122">
        <v>2.3002647660000002E-3</v>
      </c>
      <c r="P3220" s="122">
        <v>3.7171709530000002E-3</v>
      </c>
      <c r="Q3220" s="122">
        <v>1.0918533975E-2</v>
      </c>
      <c r="R3220" s="122">
        <v>7.5387137195000002E-3</v>
      </c>
      <c r="S3220" s="122">
        <v>9.4953555294999999E-3</v>
      </c>
      <c r="T3220" s="122">
        <v>1.059967564E-2</v>
      </c>
      <c r="U3220" s="122">
        <v>9.3624822239999992E-3</v>
      </c>
      <c r="V3220" s="122">
        <v>1.13890211495E-2</v>
      </c>
      <c r="W3220" s="122">
        <v>6.0413393549999996E-3</v>
      </c>
      <c r="X3220" s="122">
        <v>7.9692766035000008E-3</v>
      </c>
      <c r="Y3220" s="122">
        <v>3.8132202295000001E-3</v>
      </c>
      <c r="Z3220" s="122">
        <v>1.8485513839999999E-3</v>
      </c>
      <c r="AA3220" s="122">
        <v>1.5872839355E-3</v>
      </c>
      <c r="AB3220" s="122">
        <v>8.1542068800000004E-4</v>
      </c>
      <c r="AC3220" s="122">
        <v>7.1912559750000004E-4</v>
      </c>
      <c r="AD3220" s="122">
        <v>1.779892481E-3</v>
      </c>
      <c r="AE3220" s="122">
        <v>1.5640440715E-3</v>
      </c>
      <c r="AF3220" s="122">
        <v>1.5678855644999999E-3</v>
      </c>
      <c r="AG3220" s="122">
        <v>1.5734042424999999E-3</v>
      </c>
      <c r="AH3220" s="122">
        <v>1.573993629E-3</v>
      </c>
      <c r="AI3220" s="122">
        <v>1.5641801755E-3</v>
      </c>
      <c r="AJ3220" s="122">
        <v>1.5078602025E-3</v>
      </c>
      <c r="AK3220" s="122">
        <v>1.5515424314999999E-3</v>
      </c>
      <c r="AL3220" s="122">
        <v>0</v>
      </c>
    </row>
    <row r="3221" spans="1:38" hidden="1" x14ac:dyDescent="0.25">
      <c r="A3221" s="122" t="s">
        <v>2007</v>
      </c>
      <c r="B3221" s="122">
        <v>1</v>
      </c>
      <c r="C3221" s="122" t="s">
        <v>2200</v>
      </c>
      <c r="D3221" s="122" t="s">
        <v>2102</v>
      </c>
      <c r="E3221" s="122">
        <v>59</v>
      </c>
      <c r="F3221" s="122">
        <v>0.68349124513699999</v>
      </c>
      <c r="G3221" s="122">
        <v>0.71588636477949996</v>
      </c>
      <c r="H3221" s="122">
        <v>0.73427291036800002</v>
      </c>
      <c r="I3221" s="122">
        <v>0.74614580585599999</v>
      </c>
      <c r="J3221" s="122">
        <v>0.78797644431949998</v>
      </c>
      <c r="K3221" s="122">
        <v>0.81973390169649996</v>
      </c>
      <c r="L3221" s="122">
        <v>0.84920853181099998</v>
      </c>
      <c r="M3221" s="122">
        <v>0.87919237511350001</v>
      </c>
      <c r="N3221" s="122">
        <v>0.86859652466899995</v>
      </c>
      <c r="O3221" s="122">
        <v>0.90451579938750004</v>
      </c>
      <c r="P3221" s="122">
        <v>0.91554190589899997</v>
      </c>
      <c r="Q3221" s="122">
        <v>0.92444152147400005</v>
      </c>
      <c r="R3221" s="122">
        <v>0.85053847705550001</v>
      </c>
      <c r="S3221" s="122">
        <v>0.85814298243099996</v>
      </c>
      <c r="T3221" s="122">
        <v>0.87273941284849998</v>
      </c>
      <c r="U3221" s="122">
        <v>0.83525050677199997</v>
      </c>
      <c r="V3221" s="122">
        <v>0.85391289457050001</v>
      </c>
      <c r="W3221" s="122">
        <v>0.78673470178100002</v>
      </c>
      <c r="X3221" s="122">
        <v>0.72676056390999999</v>
      </c>
      <c r="Y3221" s="122">
        <v>0.6582159025955</v>
      </c>
      <c r="Z3221" s="122">
        <v>0.68135157021199999</v>
      </c>
      <c r="AA3221" s="122">
        <v>0.61571156478150002</v>
      </c>
      <c r="AB3221" s="122">
        <v>0.59213575514049999</v>
      </c>
      <c r="AC3221" s="122">
        <v>0.566650140187</v>
      </c>
      <c r="AD3221" s="122">
        <v>0.5718259703295</v>
      </c>
      <c r="AE3221" s="122">
        <v>0.50380805807450002</v>
      </c>
      <c r="AF3221" s="122">
        <v>0.48804148636950001</v>
      </c>
      <c r="AG3221" s="122">
        <v>0.45153012808699999</v>
      </c>
      <c r="AH3221" s="122">
        <v>0.45616415878650002</v>
      </c>
      <c r="AI3221" s="122">
        <v>0.45277993099800001</v>
      </c>
      <c r="AJ3221" s="122">
        <v>0.45753672103949999</v>
      </c>
      <c r="AK3221" s="122">
        <v>0.46334124717250003</v>
      </c>
      <c r="AL3221" s="122">
        <v>0</v>
      </c>
    </row>
    <row r="3222" spans="1:38" hidden="1" x14ac:dyDescent="0.25">
      <c r="A3222" s="122" t="s">
        <v>2007</v>
      </c>
      <c r="B3222" s="122">
        <v>1</v>
      </c>
      <c r="C3222" s="122" t="s">
        <v>2200</v>
      </c>
      <c r="D3222" s="122" t="s">
        <v>2103</v>
      </c>
      <c r="E3222" s="122">
        <v>59</v>
      </c>
      <c r="F3222" s="122">
        <v>0.37004275001350001</v>
      </c>
      <c r="G3222" s="122">
        <v>0.39708664335400001</v>
      </c>
      <c r="H3222" s="122">
        <v>0.40238307377749999</v>
      </c>
      <c r="I3222" s="122">
        <v>0.36888044599499997</v>
      </c>
      <c r="J3222" s="122">
        <v>0.41214856741849998</v>
      </c>
      <c r="K3222" s="122">
        <v>0.412678311508</v>
      </c>
      <c r="L3222" s="122">
        <v>0.37807413408399998</v>
      </c>
      <c r="M3222" s="122">
        <v>0.40050246306449999</v>
      </c>
      <c r="N3222" s="122">
        <v>0.41786111226349998</v>
      </c>
      <c r="O3222" s="122">
        <v>0.4199831510675</v>
      </c>
      <c r="P3222" s="122">
        <v>0.4049105918375</v>
      </c>
      <c r="Q3222" s="122">
        <v>0.3991616017545</v>
      </c>
      <c r="R3222" s="122">
        <v>0.38034645788600002</v>
      </c>
      <c r="S3222" s="122">
        <v>0.410817270515</v>
      </c>
      <c r="T3222" s="122">
        <v>0.42241142387149999</v>
      </c>
      <c r="U3222" s="122">
        <v>0.4224192501165</v>
      </c>
      <c r="V3222" s="122">
        <v>0.42669393315749998</v>
      </c>
      <c r="W3222" s="122">
        <v>0.4229987587415</v>
      </c>
      <c r="X3222" s="122">
        <v>0.40913806942149999</v>
      </c>
      <c r="Y3222" s="122">
        <v>0.36927664118800002</v>
      </c>
      <c r="Z3222" s="122">
        <v>0.39443291885850001</v>
      </c>
      <c r="AA3222" s="122">
        <v>0.34244135168700002</v>
      </c>
      <c r="AB3222" s="122">
        <v>0.32209868464250002</v>
      </c>
      <c r="AC3222" s="122">
        <v>0.3429380777305</v>
      </c>
      <c r="AD3222" s="122">
        <v>0.3498236272145</v>
      </c>
      <c r="AE3222" s="122">
        <v>0.36827490392899997</v>
      </c>
      <c r="AF3222" s="122">
        <v>0.35803371231249997</v>
      </c>
      <c r="AG3222" s="122">
        <v>0.34173822856500002</v>
      </c>
      <c r="AH3222" s="122">
        <v>0.3376786685225</v>
      </c>
      <c r="AI3222" s="122">
        <v>0.34797399775749999</v>
      </c>
      <c r="AJ3222" s="122">
        <v>0.27121883259200003</v>
      </c>
      <c r="AK3222" s="122">
        <v>0.30910399534150002</v>
      </c>
      <c r="AL3222" s="122">
        <v>0</v>
      </c>
    </row>
    <row r="3223" spans="1:38" hidden="1" x14ac:dyDescent="0.25">
      <c r="A3223" s="122" t="s">
        <v>2007</v>
      </c>
      <c r="B3223" s="122">
        <v>1</v>
      </c>
      <c r="C3223" s="122" t="s">
        <v>2200</v>
      </c>
      <c r="D3223" s="122" t="s">
        <v>2104</v>
      </c>
      <c r="E3223" s="122">
        <v>59</v>
      </c>
      <c r="F3223" s="122">
        <v>1.7118825445825001</v>
      </c>
      <c r="G3223" s="122">
        <v>1.7635894710935001</v>
      </c>
      <c r="H3223" s="122">
        <v>1.941102986662</v>
      </c>
      <c r="I3223" s="122">
        <v>2.0683059958694998</v>
      </c>
      <c r="J3223" s="122">
        <v>2.0770239016865002</v>
      </c>
      <c r="K3223" s="122">
        <v>2.2041575561275</v>
      </c>
      <c r="L3223" s="122">
        <v>2.3453278052719999</v>
      </c>
      <c r="M3223" s="122">
        <v>2.4098365912899999</v>
      </c>
      <c r="N3223" s="122">
        <v>2.4691650006135002</v>
      </c>
      <c r="O3223" s="122">
        <v>2.359856020529</v>
      </c>
      <c r="P3223" s="122">
        <v>2.3881838542659999</v>
      </c>
      <c r="Q3223" s="122">
        <v>2.3539942874149999</v>
      </c>
      <c r="R3223" s="122">
        <v>2.3134546429855001</v>
      </c>
      <c r="S3223" s="122">
        <v>2.2861596454764999</v>
      </c>
      <c r="T3223" s="122">
        <v>2.2309933837905001</v>
      </c>
      <c r="U3223" s="122">
        <v>2.2032678208535001</v>
      </c>
      <c r="V3223" s="122">
        <v>2.1554217331375001</v>
      </c>
      <c r="W3223" s="122">
        <v>2.1186630259485</v>
      </c>
      <c r="X3223" s="122">
        <v>2.0200751718785002</v>
      </c>
      <c r="Y3223" s="122">
        <v>1.8725170728239999</v>
      </c>
      <c r="Z3223" s="122">
        <v>2.0106028020514999</v>
      </c>
      <c r="AA3223" s="122">
        <v>1.8523609392264999</v>
      </c>
      <c r="AB3223" s="122">
        <v>1.6849329749444999</v>
      </c>
      <c r="AC3223" s="122">
        <v>1.6285004496605</v>
      </c>
      <c r="AD3223" s="122">
        <v>1.5807746097755</v>
      </c>
      <c r="AE3223" s="122">
        <v>1.4149039116069999</v>
      </c>
      <c r="AF3223" s="122">
        <v>1.3847356661995001</v>
      </c>
      <c r="AG3223" s="122">
        <v>1.278296355056</v>
      </c>
      <c r="AH3223" s="122">
        <v>1.2441641301240001</v>
      </c>
      <c r="AI3223" s="122">
        <v>1.257865362107</v>
      </c>
      <c r="AJ3223" s="122">
        <v>1.0584987598685001</v>
      </c>
      <c r="AK3223" s="122">
        <v>1.0762666696084999</v>
      </c>
      <c r="AL3223" s="122">
        <v>0</v>
      </c>
    </row>
    <row r="3224" spans="1:38" hidden="1" x14ac:dyDescent="0.25">
      <c r="A3224" s="122" t="s">
        <v>2007</v>
      </c>
      <c r="B3224" s="122">
        <v>1</v>
      </c>
      <c r="C3224" s="122" t="s">
        <v>2200</v>
      </c>
      <c r="D3224" s="122" t="s">
        <v>2105</v>
      </c>
      <c r="E3224" s="122">
        <v>59</v>
      </c>
      <c r="F3224" s="122">
        <v>0.49881214265950002</v>
      </c>
      <c r="G3224" s="122">
        <v>0.50773673861849999</v>
      </c>
      <c r="H3224" s="122">
        <v>0.52826526301550003</v>
      </c>
      <c r="I3224" s="122">
        <v>0.53069862673449997</v>
      </c>
      <c r="J3224" s="122">
        <v>0.543946511849</v>
      </c>
      <c r="K3224" s="122">
        <v>0.53829465433599999</v>
      </c>
      <c r="L3224" s="122">
        <v>0.54163263684200003</v>
      </c>
      <c r="M3224" s="122">
        <v>0.52505223169299997</v>
      </c>
      <c r="N3224" s="122">
        <v>0.551013598735</v>
      </c>
      <c r="O3224" s="122">
        <v>0.54350076123199997</v>
      </c>
      <c r="P3224" s="122">
        <v>0.54273106062300003</v>
      </c>
      <c r="Q3224" s="122">
        <v>0.54418557992950001</v>
      </c>
      <c r="R3224" s="122">
        <v>0.546400300655</v>
      </c>
      <c r="S3224" s="122">
        <v>0.5477441944925</v>
      </c>
      <c r="T3224" s="122">
        <v>0.53972089117300004</v>
      </c>
      <c r="U3224" s="122">
        <v>0.56495262536750002</v>
      </c>
      <c r="V3224" s="122">
        <v>0.55235435462799998</v>
      </c>
      <c r="W3224" s="122">
        <v>0.54625231437300004</v>
      </c>
      <c r="X3224" s="122">
        <v>0.551820437981</v>
      </c>
      <c r="Y3224" s="122">
        <v>0.54833845097699996</v>
      </c>
      <c r="Z3224" s="122">
        <v>0.54599369525499997</v>
      </c>
      <c r="AA3224" s="122">
        <v>0.54645892724099998</v>
      </c>
      <c r="AB3224" s="122">
        <v>0.56018264251299998</v>
      </c>
      <c r="AC3224" s="122">
        <v>0.570888736482</v>
      </c>
      <c r="AD3224" s="122">
        <v>0.57313182100549998</v>
      </c>
      <c r="AE3224" s="122">
        <v>0.60884115882849998</v>
      </c>
      <c r="AF3224" s="122">
        <v>0.60941195531350001</v>
      </c>
      <c r="AG3224" s="122">
        <v>0.60353571183300003</v>
      </c>
      <c r="AH3224" s="122">
        <v>0.61412854888299995</v>
      </c>
      <c r="AI3224" s="122">
        <v>0.57016403822600004</v>
      </c>
      <c r="AJ3224" s="122">
        <v>0.60918291279250003</v>
      </c>
      <c r="AK3224" s="122">
        <v>0.60046030688249996</v>
      </c>
      <c r="AL3224" s="122">
        <v>0</v>
      </c>
    </row>
    <row r="3225" spans="1:38" hidden="1" x14ac:dyDescent="0.25">
      <c r="A3225" s="122" t="s">
        <v>2007</v>
      </c>
      <c r="B3225" s="122">
        <v>1</v>
      </c>
      <c r="C3225" s="122" t="s">
        <v>2200</v>
      </c>
      <c r="D3225" s="122" t="s">
        <v>475</v>
      </c>
      <c r="E3225" s="122">
        <v>59</v>
      </c>
      <c r="F3225" s="122">
        <v>0.45901343051850002</v>
      </c>
      <c r="G3225" s="122">
        <v>0.47471311699199997</v>
      </c>
      <c r="H3225" s="122">
        <v>0.4801238660305</v>
      </c>
      <c r="I3225" s="122">
        <v>0.51250020925700002</v>
      </c>
      <c r="J3225" s="122">
        <v>0.53520201476600004</v>
      </c>
      <c r="K3225" s="122">
        <v>0.55619952267450001</v>
      </c>
      <c r="L3225" s="122">
        <v>0.56038678375249995</v>
      </c>
      <c r="M3225" s="122">
        <v>0.59090213927750002</v>
      </c>
      <c r="N3225" s="122">
        <v>0.640828854221</v>
      </c>
      <c r="O3225" s="122">
        <v>0.58600599082399996</v>
      </c>
      <c r="P3225" s="122">
        <v>0.58519720472900005</v>
      </c>
      <c r="Q3225" s="122">
        <v>0.59769070705600003</v>
      </c>
      <c r="R3225" s="122">
        <v>0.59366277033799997</v>
      </c>
      <c r="S3225" s="122">
        <v>0.60560318257900003</v>
      </c>
      <c r="T3225" s="122">
        <v>0.5928892069035</v>
      </c>
      <c r="U3225" s="122">
        <v>0.57469700648499999</v>
      </c>
      <c r="V3225" s="122">
        <v>0.57972348519799999</v>
      </c>
      <c r="W3225" s="122">
        <v>0.51494052851049998</v>
      </c>
      <c r="X3225" s="122">
        <v>0.53026531211700001</v>
      </c>
      <c r="Y3225" s="122">
        <v>0.53459938446699995</v>
      </c>
      <c r="Z3225" s="122">
        <v>0.55960811739850003</v>
      </c>
      <c r="AA3225" s="122">
        <v>0.58554771622750001</v>
      </c>
      <c r="AB3225" s="122">
        <v>0.57283970294599995</v>
      </c>
      <c r="AC3225" s="122">
        <v>0.59782740807449997</v>
      </c>
      <c r="AD3225" s="122">
        <v>0.55774944844700003</v>
      </c>
      <c r="AE3225" s="122">
        <v>0.565031043505</v>
      </c>
      <c r="AF3225" s="122">
        <v>0.54268307908699998</v>
      </c>
      <c r="AG3225" s="122">
        <v>0.51828072183200002</v>
      </c>
      <c r="AH3225" s="122">
        <v>0.56155166645950005</v>
      </c>
      <c r="AI3225" s="122">
        <v>0.53052627916149997</v>
      </c>
      <c r="AJ3225" s="122">
        <v>0.51941146170050001</v>
      </c>
      <c r="AK3225" s="122">
        <v>0.5189103407115</v>
      </c>
      <c r="AL3225" s="122">
        <v>0</v>
      </c>
    </row>
    <row r="3226" spans="1:38" hidden="1" x14ac:dyDescent="0.25">
      <c r="A3226" s="122" t="s">
        <v>2007</v>
      </c>
      <c r="B3226" s="122">
        <v>1</v>
      </c>
      <c r="C3226" s="122" t="s">
        <v>2200</v>
      </c>
      <c r="D3226" s="122" t="s">
        <v>2106</v>
      </c>
      <c r="E3226" s="122">
        <v>59</v>
      </c>
      <c r="F3226" s="122">
        <v>0.21091208203799999</v>
      </c>
      <c r="G3226" s="122">
        <v>0.21700055567099999</v>
      </c>
      <c r="H3226" s="122">
        <v>0.22626777450249999</v>
      </c>
      <c r="I3226" s="122">
        <v>0.24161782437500001</v>
      </c>
      <c r="J3226" s="122">
        <v>0.24465691160549999</v>
      </c>
      <c r="K3226" s="122">
        <v>0.25275597858400001</v>
      </c>
      <c r="L3226" s="122">
        <v>0.26113032215650001</v>
      </c>
      <c r="M3226" s="122">
        <v>0.27214250572699999</v>
      </c>
      <c r="N3226" s="122">
        <v>0.267623891246</v>
      </c>
      <c r="O3226" s="122">
        <v>0.27394969641450001</v>
      </c>
      <c r="P3226" s="122">
        <v>0.27891631282000001</v>
      </c>
      <c r="Q3226" s="122">
        <v>0.26064094551700001</v>
      </c>
      <c r="R3226" s="122">
        <v>0.25211280551100002</v>
      </c>
      <c r="S3226" s="122">
        <v>0.26533322933800002</v>
      </c>
      <c r="T3226" s="122">
        <v>0.26345683663000002</v>
      </c>
      <c r="U3226" s="122">
        <v>0.24916306342799999</v>
      </c>
      <c r="V3226" s="122">
        <v>0.24313238687800001</v>
      </c>
      <c r="W3226" s="122">
        <v>0.21666239698850001</v>
      </c>
      <c r="X3226" s="122">
        <v>0.20120741106449999</v>
      </c>
      <c r="Y3226" s="122">
        <v>0.19052030771100001</v>
      </c>
      <c r="Z3226" s="122">
        <v>0.191103364739</v>
      </c>
      <c r="AA3226" s="122">
        <v>0.17675918649649999</v>
      </c>
      <c r="AB3226" s="122">
        <v>0.15240479395000001</v>
      </c>
      <c r="AC3226" s="122">
        <v>0.14515553893550001</v>
      </c>
      <c r="AD3226" s="122">
        <v>0.13691149726749999</v>
      </c>
      <c r="AE3226" s="122">
        <v>0.13088747253550001</v>
      </c>
      <c r="AF3226" s="122">
        <v>0.11049583775750001</v>
      </c>
      <c r="AG3226" s="122">
        <v>0.102086166558</v>
      </c>
      <c r="AH3226" s="122">
        <v>0.1058282707515</v>
      </c>
      <c r="AI3226" s="122">
        <v>0.10711355096150001</v>
      </c>
      <c r="AJ3226" s="122">
        <v>8.8581567489999999E-2</v>
      </c>
      <c r="AK3226" s="122">
        <v>9.4041843067500006E-2</v>
      </c>
      <c r="AL3226" s="122">
        <v>0</v>
      </c>
    </row>
    <row r="3227" spans="1:38" hidden="1" x14ac:dyDescent="0.25">
      <c r="A3227" s="122" t="s">
        <v>2007</v>
      </c>
      <c r="B3227" s="122">
        <v>1</v>
      </c>
      <c r="C3227" s="122" t="s">
        <v>2200</v>
      </c>
      <c r="D3227" s="122" t="s">
        <v>2107</v>
      </c>
      <c r="E3227" s="122">
        <v>59</v>
      </c>
      <c r="F3227" s="122">
        <v>1.2838231033130001</v>
      </c>
      <c r="G3227" s="122">
        <v>1.3020508463</v>
      </c>
      <c r="H3227" s="122">
        <v>1.3450919715059999</v>
      </c>
      <c r="I3227" s="122">
        <v>1.3864683710315</v>
      </c>
      <c r="J3227" s="122">
        <v>1.42788082598</v>
      </c>
      <c r="K3227" s="122">
        <v>1.4725204259389999</v>
      </c>
      <c r="L3227" s="122">
        <v>1.478106258967</v>
      </c>
      <c r="M3227" s="122">
        <v>1.4872987754114999</v>
      </c>
      <c r="N3227" s="122">
        <v>1.4839596434944999</v>
      </c>
      <c r="O3227" s="122">
        <v>1.3957478098610001</v>
      </c>
      <c r="P3227" s="122">
        <v>1.4329405376805</v>
      </c>
      <c r="Q3227" s="122">
        <v>1.399498979042</v>
      </c>
      <c r="R3227" s="122">
        <v>1.357046635818</v>
      </c>
      <c r="S3227" s="122">
        <v>1.299546804007</v>
      </c>
      <c r="T3227" s="122">
        <v>1.2758758974994999</v>
      </c>
      <c r="U3227" s="122">
        <v>1.208086133099</v>
      </c>
      <c r="V3227" s="122">
        <v>1.2070752515115</v>
      </c>
      <c r="W3227" s="122">
        <v>1.2027892815375001</v>
      </c>
      <c r="X3227" s="122">
        <v>1.123425198474</v>
      </c>
      <c r="Y3227" s="122">
        <v>1.0014462370070001</v>
      </c>
      <c r="Z3227" s="122">
        <v>0.94481604806399999</v>
      </c>
      <c r="AA3227" s="122">
        <v>0.89093884914499999</v>
      </c>
      <c r="AB3227" s="122">
        <v>0.81759843939700005</v>
      </c>
      <c r="AC3227" s="122">
        <v>0.7692961588185</v>
      </c>
      <c r="AD3227" s="122">
        <v>0.72065979610550002</v>
      </c>
      <c r="AE3227" s="122">
        <v>0.66091028707449995</v>
      </c>
      <c r="AF3227" s="122">
        <v>0.63478088856750003</v>
      </c>
      <c r="AG3227" s="122">
        <v>0.58408959000600003</v>
      </c>
      <c r="AH3227" s="122">
        <v>0.58855339135700002</v>
      </c>
      <c r="AI3227" s="122">
        <v>0.58574028006750001</v>
      </c>
      <c r="AJ3227" s="122">
        <v>0.485497899796</v>
      </c>
      <c r="AK3227" s="122">
        <v>0.49729721159450002</v>
      </c>
      <c r="AL3227" s="122">
        <v>0</v>
      </c>
    </row>
    <row r="3228" spans="1:38" hidden="1" x14ac:dyDescent="0.25">
      <c r="A3228" s="122" t="s">
        <v>2007</v>
      </c>
      <c r="B3228" s="122">
        <v>1</v>
      </c>
      <c r="C3228" s="122" t="s">
        <v>2200</v>
      </c>
      <c r="D3228" s="122" t="s">
        <v>2108</v>
      </c>
      <c r="E3228" s="122">
        <v>59</v>
      </c>
      <c r="F3228" s="122">
        <v>0.60372776258000005</v>
      </c>
      <c r="G3228" s="122">
        <v>0.57789399163349997</v>
      </c>
      <c r="H3228" s="122">
        <v>0.65075337457399995</v>
      </c>
      <c r="I3228" s="122">
        <v>0.70480313473550005</v>
      </c>
      <c r="J3228" s="122">
        <v>0.75245760328349998</v>
      </c>
      <c r="K3228" s="122">
        <v>0.7631404651</v>
      </c>
      <c r="L3228" s="122">
        <v>0.76694767081000004</v>
      </c>
      <c r="M3228" s="122">
        <v>0.78568472508800002</v>
      </c>
      <c r="N3228" s="122">
        <v>0.7565748175475</v>
      </c>
      <c r="O3228" s="122">
        <v>0.74587876450799995</v>
      </c>
      <c r="P3228" s="122">
        <v>0.74767033498250002</v>
      </c>
      <c r="Q3228" s="122">
        <v>0.73061983332199998</v>
      </c>
      <c r="R3228" s="122">
        <v>0.69134690034049995</v>
      </c>
      <c r="S3228" s="122">
        <v>0.71588021956199999</v>
      </c>
      <c r="T3228" s="122">
        <v>0.71853002279949996</v>
      </c>
      <c r="U3228" s="122">
        <v>0.70811736023000005</v>
      </c>
      <c r="V3228" s="122">
        <v>0.73169346396799995</v>
      </c>
      <c r="W3228" s="122">
        <v>0.68303004340350004</v>
      </c>
      <c r="X3228" s="122">
        <v>0.65012776776799996</v>
      </c>
      <c r="Y3228" s="122">
        <v>0.67101231757150004</v>
      </c>
      <c r="Z3228" s="122">
        <v>0.60116781331650004</v>
      </c>
      <c r="AA3228" s="122">
        <v>0.6208947665615</v>
      </c>
      <c r="AB3228" s="122">
        <v>0.57810153454549995</v>
      </c>
      <c r="AC3228" s="122">
        <v>0.574122450339</v>
      </c>
      <c r="AD3228" s="122">
        <v>0.50551738010150005</v>
      </c>
      <c r="AE3228" s="122">
        <v>0.53580906926649996</v>
      </c>
      <c r="AF3228" s="122">
        <v>0.51826602437549996</v>
      </c>
      <c r="AG3228" s="122">
        <v>0.50215485687299999</v>
      </c>
      <c r="AH3228" s="122">
        <v>0.41641594387949998</v>
      </c>
      <c r="AI3228" s="122">
        <v>0.44517495975249999</v>
      </c>
      <c r="AJ3228" s="122">
        <v>0.418729910762</v>
      </c>
      <c r="AK3228" s="122">
        <v>0.40350441240000001</v>
      </c>
      <c r="AL3228" s="122">
        <v>0</v>
      </c>
    </row>
    <row r="3229" spans="1:38" hidden="1" x14ac:dyDescent="0.25">
      <c r="A3229" s="122" t="s">
        <v>2007</v>
      </c>
      <c r="B3229" s="122">
        <v>1</v>
      </c>
      <c r="C3229" s="122" t="s">
        <v>2200</v>
      </c>
      <c r="D3229" s="122" t="s">
        <v>2109</v>
      </c>
      <c r="E3229" s="122">
        <v>59</v>
      </c>
      <c r="F3229" s="122">
        <v>0.38058895072049997</v>
      </c>
      <c r="G3229" s="122">
        <v>0.40911647663849998</v>
      </c>
      <c r="H3229" s="122">
        <v>0.41854994965949999</v>
      </c>
      <c r="I3229" s="122">
        <v>0.42887936738150001</v>
      </c>
      <c r="J3229" s="122">
        <v>0.47507567308499998</v>
      </c>
      <c r="K3229" s="122">
        <v>0.47734120037900002</v>
      </c>
      <c r="L3229" s="122">
        <v>0.4899398772045</v>
      </c>
      <c r="M3229" s="122">
        <v>0.53735973915900004</v>
      </c>
      <c r="N3229" s="122">
        <v>0.594105202148</v>
      </c>
      <c r="O3229" s="122">
        <v>0.53939273711500002</v>
      </c>
      <c r="P3229" s="122">
        <v>0.55374954422400002</v>
      </c>
      <c r="Q3229" s="122">
        <v>0.5549315647195</v>
      </c>
      <c r="R3229" s="122">
        <v>0.51715147992900001</v>
      </c>
      <c r="S3229" s="122">
        <v>0.54936600294600002</v>
      </c>
      <c r="T3229" s="122">
        <v>0.56386125506499996</v>
      </c>
      <c r="U3229" s="122">
        <v>0.57511183433150004</v>
      </c>
      <c r="V3229" s="122">
        <v>0.46078748512899997</v>
      </c>
      <c r="W3229" s="122">
        <v>0.41680770967699998</v>
      </c>
      <c r="X3229" s="122">
        <v>0.41517942035700001</v>
      </c>
      <c r="Y3229" s="122">
        <v>0.40050526787750002</v>
      </c>
      <c r="Z3229" s="122">
        <v>0.40288862222749999</v>
      </c>
      <c r="AA3229" s="122">
        <v>0.38109959302700003</v>
      </c>
      <c r="AB3229" s="122">
        <v>0.3588320639</v>
      </c>
      <c r="AC3229" s="122">
        <v>0.36929222538750001</v>
      </c>
      <c r="AD3229" s="122">
        <v>0.38578043995150002</v>
      </c>
      <c r="AE3229" s="122">
        <v>0.31944629805250002</v>
      </c>
      <c r="AF3229" s="122">
        <v>0.307368132372</v>
      </c>
      <c r="AG3229" s="122">
        <v>0.291827393667</v>
      </c>
      <c r="AH3229" s="122">
        <v>0.30165553574600001</v>
      </c>
      <c r="AI3229" s="122">
        <v>0.31286905651149999</v>
      </c>
      <c r="AJ3229" s="122">
        <v>0.26945440121800002</v>
      </c>
      <c r="AK3229" s="122">
        <v>0.285737167801</v>
      </c>
      <c r="AL3229" s="122">
        <v>0</v>
      </c>
    </row>
    <row r="3230" spans="1:38" hidden="1" x14ac:dyDescent="0.25">
      <c r="A3230" s="122" t="s">
        <v>2007</v>
      </c>
      <c r="B3230" s="122">
        <v>1</v>
      </c>
      <c r="C3230" s="122" t="s">
        <v>2200</v>
      </c>
      <c r="D3230" s="122" t="s">
        <v>2110</v>
      </c>
      <c r="E3230" s="122">
        <v>59</v>
      </c>
      <c r="F3230" s="122">
        <v>2.2806047877419999</v>
      </c>
      <c r="G3230" s="122">
        <v>2.3441697309715002</v>
      </c>
      <c r="H3230" s="122">
        <v>2.4547306171395</v>
      </c>
      <c r="I3230" s="122">
        <v>2.5261470271680002</v>
      </c>
      <c r="J3230" s="122">
        <v>2.5683295334265002</v>
      </c>
      <c r="K3230" s="122">
        <v>2.6158874223535</v>
      </c>
      <c r="L3230" s="122">
        <v>2.7210453651905002</v>
      </c>
      <c r="M3230" s="122">
        <v>2.8089010543795001</v>
      </c>
      <c r="N3230" s="122">
        <v>2.8326528150899999</v>
      </c>
      <c r="O3230" s="122">
        <v>2.7189125123990001</v>
      </c>
      <c r="P3230" s="122">
        <v>2.7332448560064999</v>
      </c>
      <c r="Q3230" s="122">
        <v>2.571199820056</v>
      </c>
      <c r="R3230" s="122">
        <v>2.5112291193675</v>
      </c>
      <c r="S3230" s="122">
        <v>2.4753756290969999</v>
      </c>
      <c r="T3230" s="122">
        <v>2.359079316606</v>
      </c>
      <c r="U3230" s="122">
        <v>2.1381353689424998</v>
      </c>
      <c r="V3230" s="122">
        <v>2.1669362409295001</v>
      </c>
      <c r="W3230" s="122">
        <v>2.0408503288605</v>
      </c>
      <c r="X3230" s="122">
        <v>1.9157249049984999</v>
      </c>
      <c r="Y3230" s="122">
        <v>1.7295913818740001</v>
      </c>
      <c r="Z3230" s="122">
        <v>1.7977870111055001</v>
      </c>
      <c r="AA3230" s="122">
        <v>1.5649193855535</v>
      </c>
      <c r="AB3230" s="122">
        <v>1.521543803026</v>
      </c>
      <c r="AC3230" s="122">
        <v>1.4582345675449999</v>
      </c>
      <c r="AD3230" s="122">
        <v>1.4055376330195</v>
      </c>
      <c r="AE3230" s="122">
        <v>1.2470498678965001</v>
      </c>
      <c r="AF3230" s="122">
        <v>1.141494135918</v>
      </c>
      <c r="AG3230" s="122">
        <v>1.0520741947915</v>
      </c>
      <c r="AH3230" s="122">
        <v>1.0362242243799999</v>
      </c>
      <c r="AI3230" s="122">
        <v>1.0608664355199999</v>
      </c>
      <c r="AJ3230" s="122">
        <v>0.868082514769</v>
      </c>
      <c r="AK3230" s="122">
        <v>0.90432142257649994</v>
      </c>
      <c r="AL3230" s="122">
        <v>0</v>
      </c>
    </row>
    <row r="3231" spans="1:38" hidden="1" x14ac:dyDescent="0.25">
      <c r="A3231" s="122" t="s">
        <v>2007</v>
      </c>
      <c r="B3231" s="122">
        <v>1</v>
      </c>
      <c r="C3231" s="122" t="s">
        <v>2200</v>
      </c>
      <c r="D3231" s="122" t="s">
        <v>2111</v>
      </c>
      <c r="E3231" s="122">
        <v>59</v>
      </c>
      <c r="F3231" s="122">
        <v>2.9510652493589999</v>
      </c>
      <c r="G3231" s="122">
        <v>3.0419866786040002</v>
      </c>
      <c r="H3231" s="122">
        <v>3.1531848638284998</v>
      </c>
      <c r="I3231" s="122">
        <v>3.2467552723464999</v>
      </c>
      <c r="J3231" s="122">
        <v>3.2981805575994998</v>
      </c>
      <c r="K3231" s="122">
        <v>3.3748417434564999</v>
      </c>
      <c r="L3231" s="122">
        <v>3.493671313563</v>
      </c>
      <c r="M3231" s="122">
        <v>3.4570424932885002</v>
      </c>
      <c r="N3231" s="122">
        <v>3.5442017908854999</v>
      </c>
      <c r="O3231" s="122">
        <v>3.4196333770425</v>
      </c>
      <c r="P3231" s="122">
        <v>3.3284773544805</v>
      </c>
      <c r="Q3231" s="122">
        <v>3.1999960101565001</v>
      </c>
      <c r="R3231" s="122">
        <v>3.2168307832935001</v>
      </c>
      <c r="S3231" s="122">
        <v>3.2467800570015002</v>
      </c>
      <c r="T3231" s="122">
        <v>3.1502782241545</v>
      </c>
      <c r="U3231" s="122">
        <v>3.1098653629594999</v>
      </c>
      <c r="V3231" s="122">
        <v>3.0779289337515001</v>
      </c>
      <c r="W3231" s="122">
        <v>2.9629434663384999</v>
      </c>
      <c r="X3231" s="122">
        <v>2.8318136547215</v>
      </c>
      <c r="Y3231" s="122">
        <v>2.6402731807505</v>
      </c>
      <c r="Z3231" s="122">
        <v>2.6993069787355002</v>
      </c>
      <c r="AA3231" s="122">
        <v>2.5421465487394999</v>
      </c>
      <c r="AB3231" s="122">
        <v>2.1974756348960001</v>
      </c>
      <c r="AC3231" s="122">
        <v>2.3043498537840001</v>
      </c>
      <c r="AD3231" s="122">
        <v>2.1599070053979998</v>
      </c>
      <c r="AE3231" s="122">
        <v>1.8968704431595</v>
      </c>
      <c r="AF3231" s="122">
        <v>1.89062839193</v>
      </c>
      <c r="AG3231" s="122">
        <v>1.7866733518535001</v>
      </c>
      <c r="AH3231" s="122">
        <v>1.3113711964920001</v>
      </c>
      <c r="AI3231" s="122">
        <v>1.4883807088784999</v>
      </c>
      <c r="AJ3231" s="122">
        <v>1.4829494408635</v>
      </c>
      <c r="AK3231" s="122">
        <v>1.4918638826320001</v>
      </c>
      <c r="AL3231" s="122">
        <v>0</v>
      </c>
    </row>
    <row r="3232" spans="1:38" hidden="1" x14ac:dyDescent="0.25">
      <c r="A3232" s="122" t="s">
        <v>2007</v>
      </c>
      <c r="B3232" s="122">
        <v>1</v>
      </c>
      <c r="C3232" s="122" t="s">
        <v>2200</v>
      </c>
      <c r="D3232" s="122" t="s">
        <v>2112</v>
      </c>
      <c r="E3232" s="122">
        <v>59</v>
      </c>
      <c r="F3232" s="122">
        <v>0.95515608263999996</v>
      </c>
      <c r="G3232" s="122">
        <v>1.0285071668000001</v>
      </c>
      <c r="H3232" s="122">
        <v>1.0902473212485</v>
      </c>
      <c r="I3232" s="122">
        <v>1.1130781186345</v>
      </c>
      <c r="J3232" s="122">
        <v>1.1419835623775001</v>
      </c>
      <c r="K3232" s="122">
        <v>1.1924844439169999</v>
      </c>
      <c r="L3232" s="122">
        <v>1.2256070632364999</v>
      </c>
      <c r="M3232" s="122">
        <v>1.2705150815099999</v>
      </c>
      <c r="N3232" s="122">
        <v>1.3009918741555</v>
      </c>
      <c r="O3232" s="122">
        <v>1.2108621124029999</v>
      </c>
      <c r="P3232" s="122">
        <v>1.23712070053</v>
      </c>
      <c r="Q3232" s="122">
        <v>1.2126217231355001</v>
      </c>
      <c r="R3232" s="122">
        <v>1.2420312120895001</v>
      </c>
      <c r="S3232" s="122">
        <v>1.2202326737085001</v>
      </c>
      <c r="T3232" s="122">
        <v>1.1734073061025001</v>
      </c>
      <c r="U3232" s="122">
        <v>1.1678833256379999</v>
      </c>
      <c r="V3232" s="122">
        <v>1.1946877361995001</v>
      </c>
      <c r="W3232" s="122">
        <v>1.113547279961</v>
      </c>
      <c r="X3232" s="122">
        <v>1.1047808327424999</v>
      </c>
      <c r="Y3232" s="122">
        <v>1.075164388196</v>
      </c>
      <c r="Z3232" s="122">
        <v>1.0326744307660001</v>
      </c>
      <c r="AA3232" s="122">
        <v>1.0475088657130001</v>
      </c>
      <c r="AB3232" s="122">
        <v>0.969284876382</v>
      </c>
      <c r="AC3232" s="122">
        <v>0.94682930240700003</v>
      </c>
      <c r="AD3232" s="122">
        <v>0.90755805835000003</v>
      </c>
      <c r="AE3232" s="122">
        <v>0.84241952439750001</v>
      </c>
      <c r="AF3232" s="122">
        <v>0.76751783601199997</v>
      </c>
      <c r="AG3232" s="122">
        <v>0.70379229048650005</v>
      </c>
      <c r="AH3232" s="122">
        <v>0.66983874548800004</v>
      </c>
      <c r="AI3232" s="122">
        <v>0.56404606961600001</v>
      </c>
      <c r="AJ3232" s="122">
        <v>0.51629645737600005</v>
      </c>
      <c r="AK3232" s="122">
        <v>0.589980879736</v>
      </c>
      <c r="AL3232" s="122">
        <v>0</v>
      </c>
    </row>
    <row r="3233" spans="1:38" hidden="1" x14ac:dyDescent="0.25">
      <c r="A3233" s="122" t="s">
        <v>2007</v>
      </c>
      <c r="B3233" s="122">
        <v>1</v>
      </c>
      <c r="C3233" s="122" t="s">
        <v>2200</v>
      </c>
      <c r="D3233" s="122" t="s">
        <v>2113</v>
      </c>
      <c r="E3233" s="122">
        <v>59</v>
      </c>
      <c r="F3233" s="122">
        <v>0.54192774775849994</v>
      </c>
      <c r="G3233" s="122">
        <v>0.56743697876999999</v>
      </c>
      <c r="H3233" s="122">
        <v>0.61306451815350005</v>
      </c>
      <c r="I3233" s="122">
        <v>0.65340810901099999</v>
      </c>
      <c r="J3233" s="122">
        <v>0.67420685040999995</v>
      </c>
      <c r="K3233" s="122">
        <v>0.66272872134100003</v>
      </c>
      <c r="L3233" s="122">
        <v>0.67953519976550003</v>
      </c>
      <c r="M3233" s="122">
        <v>0.71289512239800001</v>
      </c>
      <c r="N3233" s="122">
        <v>0.735338089104</v>
      </c>
      <c r="O3233" s="122">
        <v>0.72141614659749997</v>
      </c>
      <c r="P3233" s="122">
        <v>0.71137576416350001</v>
      </c>
      <c r="Q3233" s="122">
        <v>0.68825034051949996</v>
      </c>
      <c r="R3233" s="122">
        <v>0.64976145132499996</v>
      </c>
      <c r="S3233" s="122">
        <v>0.63683705499650001</v>
      </c>
      <c r="T3233" s="122">
        <v>0.61303027646999997</v>
      </c>
      <c r="U3233" s="122">
        <v>0.55043591543000003</v>
      </c>
      <c r="V3233" s="122">
        <v>0.53789836215300002</v>
      </c>
      <c r="W3233" s="122">
        <v>0.54438489888450003</v>
      </c>
      <c r="X3233" s="122">
        <v>0.50279412185850003</v>
      </c>
      <c r="Y3233" s="122">
        <v>0.49290984056300002</v>
      </c>
      <c r="Z3233" s="122">
        <v>0.49628022435399999</v>
      </c>
      <c r="AA3233" s="122">
        <v>0.48431098607549999</v>
      </c>
      <c r="AB3233" s="122">
        <v>0.43495884087249997</v>
      </c>
      <c r="AC3233" s="122">
        <v>0.44591646722349998</v>
      </c>
      <c r="AD3233" s="122">
        <v>0.39677090118050001</v>
      </c>
      <c r="AE3233" s="122">
        <v>0.38083898150649997</v>
      </c>
      <c r="AF3233" s="122">
        <v>0.35348420084549997</v>
      </c>
      <c r="AG3233" s="122">
        <v>0.34504813283699998</v>
      </c>
      <c r="AH3233" s="122">
        <v>0.34027812250200001</v>
      </c>
      <c r="AI3233" s="122">
        <v>0.37424254720799999</v>
      </c>
      <c r="AJ3233" s="122">
        <v>0.3255268734665</v>
      </c>
      <c r="AK3233" s="122">
        <v>0.31297801955600002</v>
      </c>
      <c r="AL3233" s="122">
        <v>0</v>
      </c>
    </row>
    <row r="3234" spans="1:38" hidden="1" x14ac:dyDescent="0.25">
      <c r="A3234" s="122" t="s">
        <v>2007</v>
      </c>
      <c r="B3234" s="122">
        <v>1</v>
      </c>
      <c r="C3234" s="122" t="s">
        <v>2200</v>
      </c>
      <c r="D3234" s="122" t="s">
        <v>2114</v>
      </c>
      <c r="E3234" s="122">
        <v>59</v>
      </c>
      <c r="F3234" s="122">
        <v>2.8215123667230002</v>
      </c>
      <c r="G3234" s="122">
        <v>2.889963002195</v>
      </c>
      <c r="H3234" s="122">
        <v>2.9878398283785002</v>
      </c>
      <c r="I3234" s="122">
        <v>3.0209527884480001</v>
      </c>
      <c r="J3234" s="122">
        <v>3.0295114709495001</v>
      </c>
      <c r="K3234" s="122">
        <v>3.1265024133689998</v>
      </c>
      <c r="L3234" s="122">
        <v>3.19788433643</v>
      </c>
      <c r="M3234" s="122">
        <v>3.2401302165375001</v>
      </c>
      <c r="N3234" s="122">
        <v>3.2694673514285002</v>
      </c>
      <c r="O3234" s="122">
        <v>3.1324884473035</v>
      </c>
      <c r="P3234" s="122">
        <v>3.1752483006349999</v>
      </c>
      <c r="Q3234" s="122">
        <v>3.005099793936</v>
      </c>
      <c r="R3234" s="122">
        <v>3.0306123227135</v>
      </c>
      <c r="S3234" s="122">
        <v>3.0098498145789998</v>
      </c>
      <c r="T3234" s="122">
        <v>2.9883615082000001</v>
      </c>
      <c r="U3234" s="122">
        <v>2.897430581938</v>
      </c>
      <c r="V3234" s="122">
        <v>2.9119206839145</v>
      </c>
      <c r="W3234" s="122">
        <v>2.7610618419824999</v>
      </c>
      <c r="X3234" s="122">
        <v>2.6204028943319999</v>
      </c>
      <c r="Y3234" s="122">
        <v>2.458115320603</v>
      </c>
      <c r="Z3234" s="122">
        <v>2.608774470937</v>
      </c>
      <c r="AA3234" s="122">
        <v>2.3911736230885001</v>
      </c>
      <c r="AB3234" s="122">
        <v>2.2822507004100001</v>
      </c>
      <c r="AC3234" s="122">
        <v>2.3040543473019999</v>
      </c>
      <c r="AD3234" s="122">
        <v>2.1311851644935</v>
      </c>
      <c r="AE3234" s="122">
        <v>1.8735457473595001</v>
      </c>
      <c r="AF3234" s="122">
        <v>1.749636458503</v>
      </c>
      <c r="AG3234" s="122">
        <v>1.5871467437015001</v>
      </c>
      <c r="AH3234" s="122">
        <v>1.5264844159355</v>
      </c>
      <c r="AI3234" s="122">
        <v>1.4852460584080001</v>
      </c>
      <c r="AJ3234" s="122">
        <v>1.2686458523349999</v>
      </c>
      <c r="AK3234" s="122">
        <v>1.3830870111789999</v>
      </c>
      <c r="AL3234" s="122">
        <v>0</v>
      </c>
    </row>
    <row r="3235" spans="1:38" hidden="1" x14ac:dyDescent="0.25">
      <c r="A3235" s="122" t="s">
        <v>2007</v>
      </c>
      <c r="B3235" s="122">
        <v>1</v>
      </c>
      <c r="C3235" s="122" t="s">
        <v>2200</v>
      </c>
      <c r="D3235" s="122" t="s">
        <v>2136</v>
      </c>
      <c r="E3235" s="122">
        <v>59</v>
      </c>
      <c r="F3235" s="122">
        <v>3.2008304495500003E-2</v>
      </c>
      <c r="G3235" s="122">
        <v>2.88436607155E-2</v>
      </c>
      <c r="H3235" s="122">
        <v>3.3382155814499999E-2</v>
      </c>
      <c r="I3235" s="122">
        <v>3.3590606298499998E-2</v>
      </c>
      <c r="J3235" s="122">
        <v>3.4282122817999999E-2</v>
      </c>
      <c r="K3235" s="122">
        <v>2.9700506812999999E-2</v>
      </c>
      <c r="L3235" s="122">
        <v>2.6720468075E-2</v>
      </c>
      <c r="M3235" s="122">
        <v>2.6364844938499998E-2</v>
      </c>
      <c r="N3235" s="122">
        <v>2.6258838499000001E-2</v>
      </c>
      <c r="O3235" s="122">
        <v>1.7204609469000001E-2</v>
      </c>
      <c r="P3235" s="122">
        <v>4.8009078748500002E-2</v>
      </c>
      <c r="Q3235" s="122">
        <v>6.7368531238999996E-2</v>
      </c>
      <c r="R3235" s="122">
        <v>6.5293941002999997E-2</v>
      </c>
      <c r="S3235" s="122">
        <v>7.3123428278000002E-2</v>
      </c>
      <c r="T3235" s="122">
        <v>7.8738110372E-2</v>
      </c>
      <c r="U3235" s="122">
        <v>7.6786052903000002E-2</v>
      </c>
      <c r="V3235" s="122">
        <v>7.3698044473000004E-2</v>
      </c>
      <c r="W3235" s="122">
        <v>6.9070647571499999E-2</v>
      </c>
      <c r="X3235" s="122">
        <v>6.5398370454000002E-2</v>
      </c>
      <c r="Y3235" s="122">
        <v>6.5009911856499999E-2</v>
      </c>
      <c r="Z3235" s="122">
        <v>5.6445190958999997E-2</v>
      </c>
      <c r="AA3235" s="122">
        <v>6.1126533963499999E-2</v>
      </c>
      <c r="AB3235" s="122">
        <v>5.9824123755999999E-2</v>
      </c>
      <c r="AC3235" s="122">
        <v>5.2148024390500002E-2</v>
      </c>
      <c r="AD3235" s="122">
        <v>4.9388269685E-2</v>
      </c>
      <c r="AE3235" s="122">
        <v>4.9760154334499998E-2</v>
      </c>
      <c r="AF3235" s="122">
        <v>4.5523355348999997E-2</v>
      </c>
      <c r="AG3235" s="122">
        <v>4.4034010749500002E-2</v>
      </c>
      <c r="AH3235" s="122">
        <v>4.32149058195E-2</v>
      </c>
      <c r="AI3235" s="122">
        <v>4.1921552278500002E-2</v>
      </c>
      <c r="AJ3235" s="122">
        <v>3.9999169350499998E-2</v>
      </c>
      <c r="AK3235" s="122">
        <v>3.7976612049999997E-2</v>
      </c>
      <c r="AL3235" s="122">
        <v>0</v>
      </c>
    </row>
    <row r="3236" spans="1:38" hidden="1" x14ac:dyDescent="0.25">
      <c r="A3236" s="122" t="s">
        <v>2007</v>
      </c>
      <c r="B3236" s="122">
        <v>1</v>
      </c>
      <c r="C3236" s="122" t="s">
        <v>2200</v>
      </c>
      <c r="D3236" s="122" t="s">
        <v>2115</v>
      </c>
      <c r="E3236" s="122">
        <v>59</v>
      </c>
      <c r="F3236" s="122">
        <v>0.12964055944950001</v>
      </c>
      <c r="G3236" s="122">
        <v>0.13092603416949999</v>
      </c>
      <c r="H3236" s="122">
        <v>0.14320225650400001</v>
      </c>
      <c r="I3236" s="122">
        <v>0.143735632975</v>
      </c>
      <c r="J3236" s="122">
        <v>0.144049648117</v>
      </c>
      <c r="K3236" s="122">
        <v>0.14081106846249999</v>
      </c>
      <c r="L3236" s="122">
        <v>0.14714161498450001</v>
      </c>
      <c r="M3236" s="122">
        <v>0.14551643305449999</v>
      </c>
      <c r="N3236" s="122">
        <v>0.16046634217549999</v>
      </c>
      <c r="O3236" s="122">
        <v>0.1534232809845</v>
      </c>
      <c r="P3236" s="122">
        <v>0.15226187796599999</v>
      </c>
      <c r="Q3236" s="122">
        <v>0.14090722728999999</v>
      </c>
      <c r="R3236" s="122">
        <v>0.1392231075315</v>
      </c>
      <c r="S3236" s="122">
        <v>0.13510777874249999</v>
      </c>
      <c r="T3236" s="122">
        <v>0.12545087796750001</v>
      </c>
      <c r="U3236" s="122">
        <v>0.111664393391</v>
      </c>
      <c r="V3236" s="122">
        <v>0.1102175296165</v>
      </c>
      <c r="W3236" s="122">
        <v>0.1154686079135</v>
      </c>
      <c r="X3236" s="122">
        <v>0.107340714447</v>
      </c>
      <c r="Y3236" s="122">
        <v>0.110267159903</v>
      </c>
      <c r="Z3236" s="122">
        <v>9.9299216519000005E-2</v>
      </c>
      <c r="AA3236" s="122">
        <v>9.6127550848499999E-2</v>
      </c>
      <c r="AB3236" s="122">
        <v>8.8315416409499997E-2</v>
      </c>
      <c r="AC3236" s="122">
        <v>8.0591100346999997E-2</v>
      </c>
      <c r="AD3236" s="122">
        <v>7.6480397954499998E-2</v>
      </c>
      <c r="AE3236" s="122">
        <v>6.8572933316499995E-2</v>
      </c>
      <c r="AF3236" s="122">
        <v>6.1915300500999998E-2</v>
      </c>
      <c r="AG3236" s="122">
        <v>6.0373116279499997E-2</v>
      </c>
      <c r="AH3236" s="122">
        <v>6.1132733691499998E-2</v>
      </c>
      <c r="AI3236" s="122">
        <v>6.0285142480500001E-2</v>
      </c>
      <c r="AJ3236" s="122">
        <v>5.6825423903499997E-2</v>
      </c>
      <c r="AK3236" s="122">
        <v>5.9134617553E-2</v>
      </c>
      <c r="AL3236" s="122">
        <v>0</v>
      </c>
    </row>
    <row r="3237" spans="1:38" hidden="1" x14ac:dyDescent="0.25">
      <c r="A3237" s="122" t="s">
        <v>2007</v>
      </c>
      <c r="B3237" s="122">
        <v>1</v>
      </c>
      <c r="C3237" s="122" t="s">
        <v>2200</v>
      </c>
      <c r="D3237" s="122" t="s">
        <v>2116</v>
      </c>
      <c r="E3237" s="122">
        <v>59</v>
      </c>
      <c r="F3237" s="122">
        <v>0.96008042661649995</v>
      </c>
      <c r="G3237" s="122">
        <v>0.992797209884</v>
      </c>
      <c r="H3237" s="122">
        <v>1.0104057073635</v>
      </c>
      <c r="I3237" s="122">
        <v>1.0413776628175</v>
      </c>
      <c r="J3237" s="122">
        <v>1.0769992816125</v>
      </c>
      <c r="K3237" s="122">
        <v>1.097518161467</v>
      </c>
      <c r="L3237" s="122">
        <v>1.1718076693245001</v>
      </c>
      <c r="M3237" s="122">
        <v>1.2093227213610001</v>
      </c>
      <c r="N3237" s="122">
        <v>1.2329205490305</v>
      </c>
      <c r="O3237" s="122">
        <v>1.2158397515365</v>
      </c>
      <c r="P3237" s="122">
        <v>1.2403484424265001</v>
      </c>
      <c r="Q3237" s="122">
        <v>1.2091249010605001</v>
      </c>
      <c r="R3237" s="122">
        <v>1.1959406788835001</v>
      </c>
      <c r="S3237" s="122">
        <v>1.1903957804850001</v>
      </c>
      <c r="T3237" s="122">
        <v>1.2090438344600001</v>
      </c>
      <c r="U3237" s="122">
        <v>1.1488311033355001</v>
      </c>
      <c r="V3237" s="122">
        <v>1.1596699132795001</v>
      </c>
      <c r="W3237" s="122">
        <v>1.124953386429</v>
      </c>
      <c r="X3237" s="122">
        <v>1.104667540711</v>
      </c>
      <c r="Y3237" s="122">
        <v>1.018713142093</v>
      </c>
      <c r="Z3237" s="122">
        <v>1.0467907343425</v>
      </c>
      <c r="AA3237" s="122">
        <v>0.99821557361799995</v>
      </c>
      <c r="AB3237" s="122">
        <v>0.89297895872050004</v>
      </c>
      <c r="AC3237" s="122">
        <v>0.81780759178649998</v>
      </c>
      <c r="AD3237" s="122">
        <v>0.864793458736</v>
      </c>
      <c r="AE3237" s="122">
        <v>0.77121055636900004</v>
      </c>
      <c r="AF3237" s="122">
        <v>0.75228948532249995</v>
      </c>
      <c r="AG3237" s="122">
        <v>0.69075749555550003</v>
      </c>
      <c r="AH3237" s="122">
        <v>0.71794650952100003</v>
      </c>
      <c r="AI3237" s="122">
        <v>0.6631228499845</v>
      </c>
      <c r="AJ3237" s="122">
        <v>0.61824718195700001</v>
      </c>
      <c r="AK3237" s="122">
        <v>0.65809807145849997</v>
      </c>
      <c r="AL3237" s="122">
        <v>0</v>
      </c>
    </row>
    <row r="3238" spans="1:38" hidden="1" x14ac:dyDescent="0.25">
      <c r="A3238" s="122" t="s">
        <v>2007</v>
      </c>
      <c r="B3238" s="122">
        <v>1</v>
      </c>
      <c r="C3238" s="122" t="s">
        <v>2200</v>
      </c>
      <c r="D3238" s="122" t="s">
        <v>2117</v>
      </c>
      <c r="E3238" s="122">
        <v>59</v>
      </c>
      <c r="F3238" s="122">
        <v>0.18929681747150001</v>
      </c>
      <c r="G3238" s="122">
        <v>0.18761160713200001</v>
      </c>
      <c r="H3238" s="122">
        <v>0.19477318048350001</v>
      </c>
      <c r="I3238" s="122">
        <v>0.20486697565500001</v>
      </c>
      <c r="J3238" s="122">
        <v>0.21565176587900001</v>
      </c>
      <c r="K3238" s="122">
        <v>0.213143988358</v>
      </c>
      <c r="L3238" s="122">
        <v>0.20934072269449999</v>
      </c>
      <c r="M3238" s="122">
        <v>0.21850430866500001</v>
      </c>
      <c r="N3238" s="122">
        <v>0.2102315859145</v>
      </c>
      <c r="O3238" s="122">
        <v>0.209155143062</v>
      </c>
      <c r="P3238" s="122">
        <v>0.21174561571450001</v>
      </c>
      <c r="Q3238" s="122">
        <v>0.20847603580349999</v>
      </c>
      <c r="R3238" s="122">
        <v>0.19118617514549999</v>
      </c>
      <c r="S3238" s="122">
        <v>0.19380687854750001</v>
      </c>
      <c r="T3238" s="122">
        <v>0.19130255636150001</v>
      </c>
      <c r="U3238" s="122">
        <v>0.168946566869</v>
      </c>
      <c r="V3238" s="122">
        <v>0.18281993018500001</v>
      </c>
      <c r="W3238" s="122">
        <v>0.15935717142549999</v>
      </c>
      <c r="X3238" s="122">
        <v>0.16561242206650001</v>
      </c>
      <c r="Y3238" s="122">
        <v>0.163134737813</v>
      </c>
      <c r="Z3238" s="122">
        <v>0.14989184521900001</v>
      </c>
      <c r="AA3238" s="122">
        <v>0.14259798217149999</v>
      </c>
      <c r="AB3238" s="122">
        <v>0.140611747043</v>
      </c>
      <c r="AC3238" s="122">
        <v>0.13981138476800001</v>
      </c>
      <c r="AD3238" s="122">
        <v>0.13023059178099999</v>
      </c>
      <c r="AE3238" s="122">
        <v>0.111685118564</v>
      </c>
      <c r="AF3238" s="122">
        <v>0.119103325468</v>
      </c>
      <c r="AG3238" s="122">
        <v>0.1123159439355</v>
      </c>
      <c r="AH3238" s="122">
        <v>0.116618384958</v>
      </c>
      <c r="AI3238" s="122">
        <v>0.123330810631</v>
      </c>
      <c r="AJ3238" s="122">
        <v>0.1189542205415</v>
      </c>
      <c r="AK3238" s="122">
        <v>0.12140308959600001</v>
      </c>
      <c r="AL3238" s="122">
        <v>0</v>
      </c>
    </row>
    <row r="3239" spans="1:38" hidden="1" x14ac:dyDescent="0.25">
      <c r="A3239" s="122" t="s">
        <v>2007</v>
      </c>
      <c r="B3239" s="122">
        <v>1</v>
      </c>
      <c r="C3239" s="122" t="s">
        <v>2200</v>
      </c>
      <c r="D3239" s="122" t="s">
        <v>2118</v>
      </c>
      <c r="E3239" s="122">
        <v>59</v>
      </c>
      <c r="F3239" s="122">
        <v>1.40376592138</v>
      </c>
      <c r="G3239" s="122">
        <v>1.4011795718890001</v>
      </c>
      <c r="H3239" s="122">
        <v>1.500774357854</v>
      </c>
      <c r="I3239" s="122">
        <v>1.689047331369</v>
      </c>
      <c r="J3239" s="122">
        <v>1.695156748005</v>
      </c>
      <c r="K3239" s="122">
        <v>1.8039269771535</v>
      </c>
      <c r="L3239" s="122">
        <v>1.8101627599935</v>
      </c>
      <c r="M3239" s="122">
        <v>1.8754636566105001</v>
      </c>
      <c r="N3239" s="122">
        <v>1.8436597713659999</v>
      </c>
      <c r="O3239" s="122">
        <v>1.8169619705694999</v>
      </c>
      <c r="P3239" s="122">
        <v>1.8577940785125</v>
      </c>
      <c r="Q3239" s="122">
        <v>1.8273266857349999</v>
      </c>
      <c r="R3239" s="122">
        <v>1.7512708835799999</v>
      </c>
      <c r="S3239" s="122">
        <v>1.6810031645200001</v>
      </c>
      <c r="T3239" s="122">
        <v>1.6969977049130001</v>
      </c>
      <c r="U3239" s="122">
        <v>1.6089672348945001</v>
      </c>
      <c r="V3239" s="122">
        <v>1.6226436939619999</v>
      </c>
      <c r="W3239" s="122">
        <v>1.6199480959685</v>
      </c>
      <c r="X3239" s="122">
        <v>1.5298507510035</v>
      </c>
      <c r="Y3239" s="122">
        <v>1.3202120644024999</v>
      </c>
      <c r="Z3239" s="122">
        <v>1.310814621232</v>
      </c>
      <c r="AA3239" s="122">
        <v>1.2587895875020001</v>
      </c>
      <c r="AB3239" s="122">
        <v>1.1497270573909999</v>
      </c>
      <c r="AC3239" s="122">
        <v>1.0940673918870001</v>
      </c>
      <c r="AD3239" s="122">
        <v>1.0935477709565</v>
      </c>
      <c r="AE3239" s="122">
        <v>1.0496959461699999</v>
      </c>
      <c r="AF3239" s="122">
        <v>1.0705205326214999</v>
      </c>
      <c r="AG3239" s="122">
        <v>0.97042827426699996</v>
      </c>
      <c r="AH3239" s="122">
        <v>0.8603279047015</v>
      </c>
      <c r="AI3239" s="122">
        <v>0.84141306311599995</v>
      </c>
      <c r="AJ3239" s="122">
        <v>0.75148315956699996</v>
      </c>
      <c r="AK3239" s="122">
        <v>0.83938509970950004</v>
      </c>
      <c r="AL3239" s="122">
        <v>0</v>
      </c>
    </row>
    <row r="3240" spans="1:38" hidden="1" x14ac:dyDescent="0.25">
      <c r="A3240" s="122" t="s">
        <v>2007</v>
      </c>
      <c r="B3240" s="122">
        <v>1</v>
      </c>
      <c r="C3240" s="122" t="s">
        <v>2200</v>
      </c>
      <c r="D3240" s="122" t="s">
        <v>2119</v>
      </c>
      <c r="E3240" s="122">
        <v>59</v>
      </c>
      <c r="F3240" s="122">
        <v>5.0021135213059997</v>
      </c>
      <c r="G3240" s="122">
        <v>5.1151738238210003</v>
      </c>
      <c r="H3240" s="122">
        <v>5.2811730186345001</v>
      </c>
      <c r="I3240" s="122">
        <v>5.393659068402</v>
      </c>
      <c r="J3240" s="122">
        <v>5.5880072148290001</v>
      </c>
      <c r="K3240" s="122">
        <v>5.672159425986</v>
      </c>
      <c r="L3240" s="122">
        <v>5.9569285056450001</v>
      </c>
      <c r="M3240" s="122">
        <v>6.2115363946734998</v>
      </c>
      <c r="N3240" s="122">
        <v>6.4321334071459999</v>
      </c>
      <c r="O3240" s="122">
        <v>6.1830551799964999</v>
      </c>
      <c r="P3240" s="122">
        <v>6.2704667745005001</v>
      </c>
      <c r="Q3240" s="122">
        <v>5.9609396605754998</v>
      </c>
      <c r="R3240" s="122">
        <v>6.0503546424124997</v>
      </c>
      <c r="S3240" s="122">
        <v>6.0313786285184996</v>
      </c>
      <c r="T3240" s="122">
        <v>5.9570055485914999</v>
      </c>
      <c r="U3240" s="122">
        <v>5.7015213804854996</v>
      </c>
      <c r="V3240" s="122">
        <v>5.7570233245085003</v>
      </c>
      <c r="W3240" s="122">
        <v>5.5249513727190003</v>
      </c>
      <c r="X3240" s="122">
        <v>5.2911517415310003</v>
      </c>
      <c r="Y3240" s="122">
        <v>4.9993157162045003</v>
      </c>
      <c r="Z3240" s="122">
        <v>5.1870489201234999</v>
      </c>
      <c r="AA3240" s="122">
        <v>5.4163091188279999</v>
      </c>
      <c r="AB3240" s="122">
        <v>4.9513227155094999</v>
      </c>
      <c r="AC3240" s="122">
        <v>5.0796186486085002</v>
      </c>
      <c r="AD3240" s="122">
        <v>4.8678691571100003</v>
      </c>
      <c r="AE3240" s="122">
        <v>4.4146672712494999</v>
      </c>
      <c r="AF3240" s="122">
        <v>4.4427372348644996</v>
      </c>
      <c r="AG3240" s="122">
        <v>4.4292590078279996</v>
      </c>
      <c r="AH3240" s="122">
        <v>4.1218760355884996</v>
      </c>
      <c r="AI3240" s="122">
        <v>3.9931669526759999</v>
      </c>
      <c r="AJ3240" s="122">
        <v>3.698812540474</v>
      </c>
      <c r="AK3240" s="122">
        <v>3.8295893552105</v>
      </c>
      <c r="AL3240" s="122">
        <v>0</v>
      </c>
    </row>
    <row r="3241" spans="1:38" hidden="1" x14ac:dyDescent="0.25">
      <c r="A3241" s="122" t="s">
        <v>2007</v>
      </c>
      <c r="B3241" s="122">
        <v>1</v>
      </c>
      <c r="C3241" s="122" t="s">
        <v>2200</v>
      </c>
      <c r="D3241" s="122" t="s">
        <v>2137</v>
      </c>
      <c r="E3241" s="122">
        <v>59</v>
      </c>
      <c r="F3241" s="122">
        <v>2.4917149699999999E-3</v>
      </c>
      <c r="G3241" s="122">
        <v>2.4942233275E-3</v>
      </c>
      <c r="H3241" s="122">
        <v>2.5141169569999999E-3</v>
      </c>
      <c r="I3241" s="122">
        <v>2.5112566000000001E-3</v>
      </c>
      <c r="J3241" s="122">
        <v>2.5446495415000002E-3</v>
      </c>
      <c r="K3241" s="122">
        <v>2.581294775E-3</v>
      </c>
      <c r="L3241" s="122">
        <v>2.6580486330000002E-3</v>
      </c>
      <c r="M3241" s="122">
        <v>2.6551784710000001E-3</v>
      </c>
      <c r="N3241" s="122">
        <v>2.6529325694999999E-3</v>
      </c>
      <c r="O3241" s="122">
        <v>2.6565129579999998E-3</v>
      </c>
      <c r="P3241" s="122">
        <v>2.6442140959999998E-3</v>
      </c>
      <c r="Q3241" s="122">
        <v>2.643727821E-3</v>
      </c>
      <c r="R3241" s="122">
        <v>2.6929415805E-3</v>
      </c>
      <c r="S3241" s="122">
        <v>2.6811581169999999E-3</v>
      </c>
      <c r="T3241" s="122">
        <v>2.6753293624999998E-3</v>
      </c>
      <c r="U3241" s="122">
        <v>2.6735041485000002E-3</v>
      </c>
      <c r="V3241" s="122">
        <v>2.7169572055000001E-3</v>
      </c>
      <c r="W3241" s="122">
        <v>2.7201930409999999E-3</v>
      </c>
      <c r="X3241" s="122">
        <v>2.727348359E-3</v>
      </c>
      <c r="Y3241" s="122">
        <v>2.733459471E-3</v>
      </c>
      <c r="Z3241" s="122">
        <v>2.661647333E-3</v>
      </c>
      <c r="AA3241" s="122">
        <v>2.7485012419999999E-3</v>
      </c>
      <c r="AB3241" s="122">
        <v>2.7390303275000001E-3</v>
      </c>
      <c r="AC3241" s="122">
        <v>2.7502588279999999E-3</v>
      </c>
      <c r="AD3241" s="122">
        <v>2.7606923285000001E-3</v>
      </c>
      <c r="AE3241" s="122">
        <v>2.7512859680000001E-3</v>
      </c>
      <c r="AF3241" s="122">
        <v>2.7565736719999999E-3</v>
      </c>
      <c r="AG3241" s="122">
        <v>2.766314913E-3</v>
      </c>
      <c r="AH3241" s="122">
        <v>2.7671043744999999E-3</v>
      </c>
      <c r="AI3241" s="122">
        <v>2.7500045074999998E-3</v>
      </c>
      <c r="AJ3241" s="122">
        <v>2.7420778274999998E-3</v>
      </c>
      <c r="AK3241" s="122">
        <v>2.7528301229999999E-3</v>
      </c>
      <c r="AL3241" s="122">
        <v>0</v>
      </c>
    </row>
    <row r="3242" spans="1:38" hidden="1" x14ac:dyDescent="0.25">
      <c r="A3242" s="122" t="s">
        <v>2007</v>
      </c>
      <c r="B3242" s="122">
        <v>1</v>
      </c>
      <c r="C3242" s="122" t="s">
        <v>2200</v>
      </c>
      <c r="D3242" s="122" t="s">
        <v>2120</v>
      </c>
      <c r="E3242" s="122">
        <v>59</v>
      </c>
      <c r="F3242" s="122">
        <v>0.61406016687849996</v>
      </c>
      <c r="G3242" s="122">
        <v>0.61553588491300004</v>
      </c>
      <c r="H3242" s="122">
        <v>0.66024847016499999</v>
      </c>
      <c r="I3242" s="122">
        <v>0.69326045079200005</v>
      </c>
      <c r="J3242" s="122">
        <v>0.73985691622100003</v>
      </c>
      <c r="K3242" s="122">
        <v>0.73068891055399998</v>
      </c>
      <c r="L3242" s="122">
        <v>0.74238425511450001</v>
      </c>
      <c r="M3242" s="122">
        <v>0.76963122945600004</v>
      </c>
      <c r="N3242" s="122">
        <v>0.79731243059800005</v>
      </c>
      <c r="O3242" s="122">
        <v>0.79514150488549995</v>
      </c>
      <c r="P3242" s="122">
        <v>0.80183513816300001</v>
      </c>
      <c r="Q3242" s="122">
        <v>0.78952725121699996</v>
      </c>
      <c r="R3242" s="122">
        <v>0.80203100957399998</v>
      </c>
      <c r="S3242" s="122">
        <v>0.80344058172699995</v>
      </c>
      <c r="T3242" s="122">
        <v>0.80357677606550004</v>
      </c>
      <c r="U3242" s="122">
        <v>0.790127447915</v>
      </c>
      <c r="V3242" s="122">
        <v>0.79132310085849999</v>
      </c>
      <c r="W3242" s="122">
        <v>0.78032123466549996</v>
      </c>
      <c r="X3242" s="122">
        <v>0.765180913372</v>
      </c>
      <c r="Y3242" s="122">
        <v>0.73391239294650001</v>
      </c>
      <c r="Z3242" s="122">
        <v>0.71599417616049998</v>
      </c>
      <c r="AA3242" s="122">
        <v>0.70185277027350002</v>
      </c>
      <c r="AB3242" s="122">
        <v>0.65311255167549997</v>
      </c>
      <c r="AC3242" s="122">
        <v>0.7134625870115</v>
      </c>
      <c r="AD3242" s="122">
        <v>0.69147500939649997</v>
      </c>
      <c r="AE3242" s="122">
        <v>0.67231857019950003</v>
      </c>
      <c r="AF3242" s="122">
        <v>0.60787037256249998</v>
      </c>
      <c r="AG3242" s="122">
        <v>0.59315948588900003</v>
      </c>
      <c r="AH3242" s="122">
        <v>0.60362100041349998</v>
      </c>
      <c r="AI3242" s="122">
        <v>0.59719182449550001</v>
      </c>
      <c r="AJ3242" s="122">
        <v>0.58236678753500004</v>
      </c>
      <c r="AK3242" s="122">
        <v>0.62690768948950004</v>
      </c>
      <c r="AL3242" s="122">
        <v>0</v>
      </c>
    </row>
    <row r="3243" spans="1:38" hidden="1" x14ac:dyDescent="0.25">
      <c r="A3243" s="122" t="s">
        <v>2007</v>
      </c>
      <c r="B3243" s="122">
        <v>1</v>
      </c>
      <c r="C3243" s="122" t="s">
        <v>2200</v>
      </c>
      <c r="D3243" s="122" t="s">
        <v>2121</v>
      </c>
      <c r="E3243" s="122">
        <v>59</v>
      </c>
      <c r="F3243" s="122">
        <v>1.4426824979170001</v>
      </c>
      <c r="G3243" s="122">
        <v>1.4931519178085</v>
      </c>
      <c r="H3243" s="122">
        <v>1.5724958885645</v>
      </c>
      <c r="I3243" s="122">
        <v>1.659126491419</v>
      </c>
      <c r="J3243" s="122">
        <v>1.6942468012075</v>
      </c>
      <c r="K3243" s="122">
        <v>1.7654645630754999</v>
      </c>
      <c r="L3243" s="122">
        <v>1.837245616443</v>
      </c>
      <c r="M3243" s="122">
        <v>1.8172167712495</v>
      </c>
      <c r="N3243" s="122">
        <v>1.828350040316</v>
      </c>
      <c r="O3243" s="122">
        <v>1.7914700525114999</v>
      </c>
      <c r="P3243" s="122">
        <v>1.834694533258</v>
      </c>
      <c r="Q3243" s="122">
        <v>1.7383308335425001</v>
      </c>
      <c r="R3243" s="122">
        <v>1.7027236780765</v>
      </c>
      <c r="S3243" s="122">
        <v>1.6514631059585001</v>
      </c>
      <c r="T3243" s="122">
        <v>1.6374314528160001</v>
      </c>
      <c r="U3243" s="122">
        <v>1.5707973392645</v>
      </c>
      <c r="V3243" s="122">
        <v>1.5393882372929999</v>
      </c>
      <c r="W3243" s="122">
        <v>1.4820048268454999</v>
      </c>
      <c r="X3243" s="122">
        <v>1.3586962561275</v>
      </c>
      <c r="Y3243" s="122">
        <v>1.2416170927735</v>
      </c>
      <c r="Z3243" s="122">
        <v>1.2715982190574999</v>
      </c>
      <c r="AA3243" s="122">
        <v>1.1664717372855</v>
      </c>
      <c r="AB3243" s="122">
        <v>1.04025044729</v>
      </c>
      <c r="AC3243" s="122">
        <v>1.1092922743625</v>
      </c>
      <c r="AD3243" s="122">
        <v>1.0724105644024999</v>
      </c>
      <c r="AE3243" s="122">
        <v>0.95442261889949997</v>
      </c>
      <c r="AF3243" s="122">
        <v>0.94612316816950004</v>
      </c>
      <c r="AG3243" s="122">
        <v>0.82791462225050005</v>
      </c>
      <c r="AH3243" s="122">
        <v>0.81018893355599997</v>
      </c>
      <c r="AI3243" s="122">
        <v>0.75405145232899995</v>
      </c>
      <c r="AJ3243" s="122">
        <v>0.67853645136200003</v>
      </c>
      <c r="AK3243" s="122">
        <v>0.65285528583300001</v>
      </c>
      <c r="AL3243" s="122">
        <v>0</v>
      </c>
    </row>
    <row r="3244" spans="1:38" hidden="1" x14ac:dyDescent="0.25">
      <c r="A3244" s="122" t="s">
        <v>2007</v>
      </c>
      <c r="B3244" s="122">
        <v>1</v>
      </c>
      <c r="C3244" s="122" t="s">
        <v>2200</v>
      </c>
      <c r="D3244" s="122" t="s">
        <v>2138</v>
      </c>
      <c r="E3244" s="122">
        <v>59</v>
      </c>
      <c r="F3244" s="122">
        <v>2.1670368639999998E-3</v>
      </c>
      <c r="G3244" s="122">
        <v>3.1732680195000001E-3</v>
      </c>
      <c r="H3244" s="122">
        <v>2.9954310244999999E-3</v>
      </c>
      <c r="I3244" s="122">
        <v>2.714223333E-3</v>
      </c>
      <c r="J3244" s="122">
        <v>3.9723247454999996E-3</v>
      </c>
      <c r="K3244" s="122">
        <v>4.8322200390000002E-3</v>
      </c>
      <c r="L3244" s="122">
        <v>5.1024962949999999E-3</v>
      </c>
      <c r="M3244" s="122">
        <v>5.1689680734999998E-3</v>
      </c>
      <c r="N3244" s="122">
        <v>5.2025767514999998E-3</v>
      </c>
      <c r="O3244" s="122">
        <v>3.845319282E-3</v>
      </c>
      <c r="P3244" s="122">
        <v>1.7629007976000002E-2</v>
      </c>
      <c r="Q3244" s="122">
        <v>1.4529920770500001E-2</v>
      </c>
      <c r="R3244" s="122">
        <v>1.6653364207000001E-2</v>
      </c>
      <c r="S3244" s="122">
        <v>2.0119805012499999E-2</v>
      </c>
      <c r="T3244" s="122">
        <v>1.89918653725E-2</v>
      </c>
      <c r="U3244" s="122">
        <v>1.8761925826499999E-2</v>
      </c>
      <c r="V3244" s="122">
        <v>1.8093249604000002E-2</v>
      </c>
      <c r="W3244" s="122">
        <v>2.0585753717499999E-2</v>
      </c>
      <c r="X3244" s="122">
        <v>6.9889980904999996E-3</v>
      </c>
      <c r="Y3244" s="122">
        <v>1.0471208092000001E-2</v>
      </c>
      <c r="Z3244" s="122">
        <v>1.1490941076999999E-2</v>
      </c>
      <c r="AA3244" s="122">
        <v>8.2516006074999995E-3</v>
      </c>
      <c r="AB3244" s="122">
        <v>5.6590066300000004E-3</v>
      </c>
      <c r="AC3244" s="122">
        <v>2.9659642170000002E-3</v>
      </c>
      <c r="AD3244" s="122">
        <v>5.3343746605000004E-3</v>
      </c>
      <c r="AE3244" s="122">
        <v>5.5562835670000003E-3</v>
      </c>
      <c r="AF3244" s="122">
        <v>4.4915844279999999E-3</v>
      </c>
      <c r="AG3244" s="122">
        <v>4.5075936875000003E-3</v>
      </c>
      <c r="AH3244" s="122">
        <v>4.5108708894999999E-3</v>
      </c>
      <c r="AI3244" s="122">
        <v>4.4839609609999996E-3</v>
      </c>
      <c r="AJ3244" s="122">
        <v>4.1668218664999996E-3</v>
      </c>
      <c r="AK3244" s="122">
        <v>4.4185183629999996E-3</v>
      </c>
      <c r="AL3244" s="122">
        <v>0</v>
      </c>
    </row>
    <row r="3245" spans="1:38" hidden="1" x14ac:dyDescent="0.25">
      <c r="A3245" s="122" t="s">
        <v>2007</v>
      </c>
      <c r="B3245" s="122">
        <v>1</v>
      </c>
      <c r="C3245" s="122" t="s">
        <v>2200</v>
      </c>
      <c r="D3245" s="122" t="s">
        <v>2122</v>
      </c>
      <c r="E3245" s="122">
        <v>59</v>
      </c>
      <c r="F3245" s="122">
        <v>0.103364831043</v>
      </c>
      <c r="G3245" s="122">
        <v>0.10892340407749999</v>
      </c>
      <c r="H3245" s="122">
        <v>0.1144715361915</v>
      </c>
      <c r="I3245" s="122">
        <v>0.11433272007549999</v>
      </c>
      <c r="J3245" s="122">
        <v>0.118663923615</v>
      </c>
      <c r="K3245" s="122">
        <v>0.12086734004999999</v>
      </c>
      <c r="L3245" s="122">
        <v>0.1240856530875</v>
      </c>
      <c r="M3245" s="122">
        <v>0.12672187669150001</v>
      </c>
      <c r="N3245" s="122">
        <v>0.128373985351</v>
      </c>
      <c r="O3245" s="122">
        <v>0.12030037527949999</v>
      </c>
      <c r="P3245" s="122">
        <v>0.12140449099550001</v>
      </c>
      <c r="Q3245" s="122">
        <v>0.156812647971</v>
      </c>
      <c r="R3245" s="122">
        <v>0.14650483448000001</v>
      </c>
      <c r="S3245" s="122">
        <v>0.1252176797165</v>
      </c>
      <c r="T3245" s="122">
        <v>0.11307241579750001</v>
      </c>
      <c r="U3245" s="122">
        <v>0.10347666178499999</v>
      </c>
      <c r="V3245" s="122">
        <v>0.10410197884</v>
      </c>
      <c r="W3245" s="122">
        <v>9.0943242985000006E-2</v>
      </c>
      <c r="X3245" s="122">
        <v>8.0484000597000005E-2</v>
      </c>
      <c r="Y3245" s="122">
        <v>8.6994831256499996E-2</v>
      </c>
      <c r="Z3245" s="122">
        <v>8.0332926508500005E-2</v>
      </c>
      <c r="AA3245" s="122">
        <v>7.6479134911500005E-2</v>
      </c>
      <c r="AB3245" s="122">
        <v>6.8740718384499994E-2</v>
      </c>
      <c r="AC3245" s="122">
        <v>6.5637732737499996E-2</v>
      </c>
      <c r="AD3245" s="122">
        <v>6.2373943368E-2</v>
      </c>
      <c r="AE3245" s="122">
        <v>6.4378783404499998E-2</v>
      </c>
      <c r="AF3245" s="122">
        <v>5.9263041349500001E-2</v>
      </c>
      <c r="AG3245" s="122">
        <v>5.6674143883499999E-2</v>
      </c>
      <c r="AH3245" s="122">
        <v>5.7639963069000003E-2</v>
      </c>
      <c r="AI3245" s="122">
        <v>5.9039778399000001E-2</v>
      </c>
      <c r="AJ3245" s="122">
        <v>5.0896720652000002E-2</v>
      </c>
      <c r="AK3245" s="122">
        <v>5.2262503622000002E-2</v>
      </c>
      <c r="AL3245" s="122">
        <v>0</v>
      </c>
    </row>
    <row r="3246" spans="1:38" hidden="1" x14ac:dyDescent="0.25">
      <c r="A3246" s="122" t="s">
        <v>2007</v>
      </c>
      <c r="B3246" s="122">
        <v>1</v>
      </c>
      <c r="C3246" s="122" t="s">
        <v>2200</v>
      </c>
      <c r="D3246" s="122" t="s">
        <v>2123</v>
      </c>
      <c r="E3246" s="122">
        <v>59</v>
      </c>
      <c r="F3246" s="122">
        <v>1.076016928282</v>
      </c>
      <c r="G3246" s="122">
        <v>1.1227476791485</v>
      </c>
      <c r="H3246" s="122">
        <v>1.2668371225540001</v>
      </c>
      <c r="I3246" s="122">
        <v>1.1857351677415</v>
      </c>
      <c r="J3246" s="122">
        <v>1.176575465187</v>
      </c>
      <c r="K3246" s="122">
        <v>1.2400054069224999</v>
      </c>
      <c r="L3246" s="122">
        <v>1.25374621435</v>
      </c>
      <c r="M3246" s="122">
        <v>1.271799117227</v>
      </c>
      <c r="N3246" s="122">
        <v>1.2769631416195</v>
      </c>
      <c r="O3246" s="122">
        <v>1.218332652885</v>
      </c>
      <c r="P3246" s="122">
        <v>1.2100300447065</v>
      </c>
      <c r="Q3246" s="122">
        <v>1.1564888564594999</v>
      </c>
      <c r="R3246" s="122">
        <v>1.0976811526054999</v>
      </c>
      <c r="S3246" s="122">
        <v>1.0936183394229999</v>
      </c>
      <c r="T3246" s="122">
        <v>1.0489027013709999</v>
      </c>
      <c r="U3246" s="122">
        <v>0.96663859120499995</v>
      </c>
      <c r="V3246" s="122">
        <v>0.95408444680799998</v>
      </c>
      <c r="W3246" s="122">
        <v>0.88874004935450002</v>
      </c>
      <c r="X3246" s="122">
        <v>0.83623018699450002</v>
      </c>
      <c r="Y3246" s="122">
        <v>0.82200921128000004</v>
      </c>
      <c r="Z3246" s="122">
        <v>0.86234488777999996</v>
      </c>
      <c r="AA3246" s="122">
        <v>0.79097694855699996</v>
      </c>
      <c r="AB3246" s="122">
        <v>0.73375855708100002</v>
      </c>
      <c r="AC3246" s="122">
        <v>0.78093683602550001</v>
      </c>
      <c r="AD3246" s="122">
        <v>0.74214493435649997</v>
      </c>
      <c r="AE3246" s="122">
        <v>0.68811141222899996</v>
      </c>
      <c r="AF3246" s="122">
        <v>0.70174620290849998</v>
      </c>
      <c r="AG3246" s="122">
        <v>0.67123001001000004</v>
      </c>
      <c r="AH3246" s="122">
        <v>0.64428984895850006</v>
      </c>
      <c r="AI3246" s="122">
        <v>0.71566740574700005</v>
      </c>
      <c r="AJ3246" s="122">
        <v>0.58687581911249997</v>
      </c>
      <c r="AK3246" s="122">
        <v>0.56925315979449997</v>
      </c>
      <c r="AL3246" s="122">
        <v>0</v>
      </c>
    </row>
    <row r="3247" spans="1:38" hidden="1" x14ac:dyDescent="0.25">
      <c r="A3247" s="122" t="s">
        <v>2007</v>
      </c>
      <c r="B3247" s="122">
        <v>1</v>
      </c>
      <c r="C3247" s="122" t="s">
        <v>2200</v>
      </c>
      <c r="D3247" s="122" t="s">
        <v>2124</v>
      </c>
      <c r="E3247" s="122">
        <v>59</v>
      </c>
      <c r="F3247" s="122">
        <v>1.239080410351</v>
      </c>
      <c r="G3247" s="122">
        <v>1.291897042435</v>
      </c>
      <c r="H3247" s="122">
        <v>1.3407014087614999</v>
      </c>
      <c r="I3247" s="122">
        <v>1.4052619881815001</v>
      </c>
      <c r="J3247" s="122">
        <v>1.4774408019909999</v>
      </c>
      <c r="K3247" s="122">
        <v>1.5181642713554999</v>
      </c>
      <c r="L3247" s="122">
        <v>1.556677721492</v>
      </c>
      <c r="M3247" s="122">
        <v>1.6192892809524999</v>
      </c>
      <c r="N3247" s="122">
        <v>1.606147733607</v>
      </c>
      <c r="O3247" s="122">
        <v>1.5904944172840001</v>
      </c>
      <c r="P3247" s="122">
        <v>1.6105193264325</v>
      </c>
      <c r="Q3247" s="122">
        <v>1.5927577295224999</v>
      </c>
      <c r="R3247" s="122">
        <v>1.538125389068</v>
      </c>
      <c r="S3247" s="122">
        <v>1.4670812998789999</v>
      </c>
      <c r="T3247" s="122">
        <v>1.4374615521605001</v>
      </c>
      <c r="U3247" s="122">
        <v>1.4216884146565001</v>
      </c>
      <c r="V3247" s="122">
        <v>1.3375243529645</v>
      </c>
      <c r="W3247" s="122">
        <v>1.2597342764355</v>
      </c>
      <c r="X3247" s="122">
        <v>1.217909867221</v>
      </c>
      <c r="Y3247" s="122">
        <v>1.1346378886499999</v>
      </c>
      <c r="Z3247" s="122">
        <v>1.2235879769589999</v>
      </c>
      <c r="AA3247" s="122">
        <v>1.166577389473</v>
      </c>
      <c r="AB3247" s="122">
        <v>1.0701195787440001</v>
      </c>
      <c r="AC3247" s="122">
        <v>1.170857196819</v>
      </c>
      <c r="AD3247" s="122">
        <v>1.0732701833805001</v>
      </c>
      <c r="AE3247" s="122">
        <v>1.0889108553344999</v>
      </c>
      <c r="AF3247" s="122">
        <v>1.0361386184354999</v>
      </c>
      <c r="AG3247" s="122">
        <v>1.0401793154335</v>
      </c>
      <c r="AH3247" s="122">
        <v>1.0055147397394999</v>
      </c>
      <c r="AI3247" s="122">
        <v>0.90521188774000005</v>
      </c>
      <c r="AJ3247" s="122">
        <v>0.85057590236949998</v>
      </c>
      <c r="AK3247" s="122">
        <v>0.90210891009600003</v>
      </c>
      <c r="AL3247" s="122">
        <v>0</v>
      </c>
    </row>
    <row r="3248" spans="1:38" hidden="1" x14ac:dyDescent="0.25">
      <c r="A3248" s="122" t="s">
        <v>2007</v>
      </c>
      <c r="B3248" s="122">
        <v>1</v>
      </c>
      <c r="C3248" s="122" t="s">
        <v>2200</v>
      </c>
      <c r="D3248" s="122" t="s">
        <v>2125</v>
      </c>
      <c r="E3248" s="122">
        <v>59</v>
      </c>
      <c r="F3248" s="122">
        <v>1.122874060802</v>
      </c>
      <c r="G3248" s="122">
        <v>1.073962008678</v>
      </c>
      <c r="H3248" s="122">
        <v>1.1037208339085001</v>
      </c>
      <c r="I3248" s="122">
        <v>1.1067520841614999</v>
      </c>
      <c r="J3248" s="122">
        <v>1.207019050232</v>
      </c>
      <c r="K3248" s="122">
        <v>1.2008965081195</v>
      </c>
      <c r="L3248" s="122">
        <v>1.2369645907525</v>
      </c>
      <c r="M3248" s="122">
        <v>1.2910165922575001</v>
      </c>
      <c r="N3248" s="122">
        <v>1.3192597730694999</v>
      </c>
      <c r="O3248" s="122">
        <v>1.3308526092435</v>
      </c>
      <c r="P3248" s="122">
        <v>1.3098777752915001</v>
      </c>
      <c r="Q3248" s="122">
        <v>1.1958546051345</v>
      </c>
      <c r="R3248" s="122">
        <v>1.3464502507889999</v>
      </c>
      <c r="S3248" s="122">
        <v>1.3421374849954999</v>
      </c>
      <c r="T3248" s="122">
        <v>1.306292797495</v>
      </c>
      <c r="U3248" s="122">
        <v>1.3398879808469999</v>
      </c>
      <c r="V3248" s="122">
        <v>1.3459277185155001</v>
      </c>
      <c r="W3248" s="122">
        <v>1.3288459818880001</v>
      </c>
      <c r="X3248" s="122">
        <v>1.2937195573039999</v>
      </c>
      <c r="Y3248" s="122">
        <v>1.0742478608920001</v>
      </c>
      <c r="Z3248" s="122">
        <v>1.2026220869690001</v>
      </c>
      <c r="AA3248" s="122">
        <v>1.1729552935355001</v>
      </c>
      <c r="AB3248" s="122">
        <v>1.0948865525464999</v>
      </c>
      <c r="AC3248" s="122">
        <v>1.1724368153114999</v>
      </c>
      <c r="AD3248" s="122">
        <v>1.2349393259999999</v>
      </c>
      <c r="AE3248" s="122">
        <v>1.1336233875070001</v>
      </c>
      <c r="AF3248" s="122">
        <v>1.2320982438015</v>
      </c>
      <c r="AG3248" s="122">
        <v>1.1397167842039999</v>
      </c>
      <c r="AH3248" s="122">
        <v>1.0644034925185</v>
      </c>
      <c r="AI3248" s="122">
        <v>0.98838972217249998</v>
      </c>
      <c r="AJ3248" s="122">
        <v>0.94823543183900005</v>
      </c>
      <c r="AK3248" s="122">
        <v>1.0660927384104999</v>
      </c>
      <c r="AL3248" s="122">
        <v>0</v>
      </c>
    </row>
    <row r="3249" spans="1:38" hidden="1" x14ac:dyDescent="0.25">
      <c r="A3249" s="122" t="s">
        <v>2007</v>
      </c>
      <c r="B3249" s="122">
        <v>1</v>
      </c>
      <c r="C3249" s="122" t="s">
        <v>2200</v>
      </c>
      <c r="D3249" s="122" t="s">
        <v>2126</v>
      </c>
      <c r="E3249" s="122">
        <v>59</v>
      </c>
      <c r="F3249" s="122">
        <v>0.60261559036050005</v>
      </c>
      <c r="G3249" s="122">
        <v>0.5950792530815</v>
      </c>
      <c r="H3249" s="122">
        <v>0.64177172946799999</v>
      </c>
      <c r="I3249" s="122">
        <v>0.63387322932949997</v>
      </c>
      <c r="J3249" s="122">
        <v>0.66911438733299999</v>
      </c>
      <c r="K3249" s="122">
        <v>0.64384307962849996</v>
      </c>
      <c r="L3249" s="122">
        <v>0.64985649956400005</v>
      </c>
      <c r="M3249" s="122">
        <v>0.6477853063365</v>
      </c>
      <c r="N3249" s="122">
        <v>0.69929720384500005</v>
      </c>
      <c r="O3249" s="122">
        <v>0.66871401051949997</v>
      </c>
      <c r="P3249" s="122">
        <v>0.686540260407</v>
      </c>
      <c r="Q3249" s="122">
        <v>0.68721117739000004</v>
      </c>
      <c r="R3249" s="122">
        <v>0.67995431128399997</v>
      </c>
      <c r="S3249" s="122">
        <v>0.70041746590499998</v>
      </c>
      <c r="T3249" s="122">
        <v>0.71823853506900004</v>
      </c>
      <c r="U3249" s="122">
        <v>0.69893138459500004</v>
      </c>
      <c r="V3249" s="122">
        <v>0.70379079103700004</v>
      </c>
      <c r="W3249" s="122">
        <v>0.678250489279</v>
      </c>
      <c r="X3249" s="122">
        <v>0.68550816586100005</v>
      </c>
      <c r="Y3249" s="122">
        <v>0.67125620181500001</v>
      </c>
      <c r="Z3249" s="122">
        <v>0.69621274797849997</v>
      </c>
      <c r="AA3249" s="122">
        <v>0.67503048103649999</v>
      </c>
      <c r="AB3249" s="122">
        <v>0.703281497501</v>
      </c>
      <c r="AC3249" s="122">
        <v>0.77571747926199996</v>
      </c>
      <c r="AD3249" s="122">
        <v>0.72921649701650004</v>
      </c>
      <c r="AE3249" s="122">
        <v>0.75267412065899997</v>
      </c>
      <c r="AF3249" s="122">
        <v>0.74192362771550002</v>
      </c>
      <c r="AG3249" s="122">
        <v>0.72685514251600003</v>
      </c>
      <c r="AH3249" s="122">
        <v>0.72677281586700004</v>
      </c>
      <c r="AI3249" s="122">
        <v>0.64944621951500003</v>
      </c>
      <c r="AJ3249" s="122">
        <v>0.68385322095949996</v>
      </c>
      <c r="AK3249" s="122">
        <v>0.64633180979750005</v>
      </c>
      <c r="AL3249" s="122">
        <v>0</v>
      </c>
    </row>
    <row r="3250" spans="1:38" hidden="1" x14ac:dyDescent="0.25">
      <c r="A3250" s="122" t="s">
        <v>2007</v>
      </c>
      <c r="B3250" s="122">
        <v>-1</v>
      </c>
      <c r="C3250" s="122" t="s">
        <v>2201</v>
      </c>
      <c r="D3250" s="122" t="s">
        <v>2078</v>
      </c>
      <c r="E3250" s="122">
        <v>60</v>
      </c>
      <c r="F3250" s="122">
        <v>0.11883724776600001</v>
      </c>
      <c r="G3250" s="122">
        <v>0.12141129762650001</v>
      </c>
      <c r="H3250" s="122">
        <v>0.11428788520249999</v>
      </c>
      <c r="I3250" s="122">
        <v>0.1147476251695</v>
      </c>
      <c r="J3250" s="122">
        <v>0.126776485321</v>
      </c>
      <c r="K3250" s="122">
        <v>0.12975184463600001</v>
      </c>
      <c r="L3250" s="122">
        <v>0.13458254630450001</v>
      </c>
      <c r="M3250" s="122">
        <v>0.14454169569149999</v>
      </c>
      <c r="N3250" s="122">
        <v>0.15494935447800001</v>
      </c>
      <c r="O3250" s="122">
        <v>0.14954529796150001</v>
      </c>
      <c r="P3250" s="122">
        <v>0.15353326957899999</v>
      </c>
      <c r="Q3250" s="122">
        <v>0.1482193117375</v>
      </c>
      <c r="R3250" s="122">
        <v>0.15033024052249999</v>
      </c>
      <c r="S3250" s="122">
        <v>0.1579201190375</v>
      </c>
      <c r="T3250" s="122">
        <v>0.1644499290765</v>
      </c>
      <c r="U3250" s="122">
        <v>0.16037740987150001</v>
      </c>
      <c r="V3250" s="122">
        <v>0.16086191846100001</v>
      </c>
      <c r="W3250" s="122">
        <v>0.14669228755649999</v>
      </c>
      <c r="X3250" s="122">
        <v>0.124130109355</v>
      </c>
      <c r="Y3250" s="122">
        <v>0.1082119913315</v>
      </c>
      <c r="Z3250" s="122">
        <v>0.120205520146</v>
      </c>
      <c r="AA3250" s="122">
        <v>0.112119219198</v>
      </c>
      <c r="AB3250" s="122">
        <v>0.1047398105465</v>
      </c>
      <c r="AC3250" s="122">
        <v>9.7257270705499999E-2</v>
      </c>
      <c r="AD3250" s="122">
        <v>8.8393875992999998E-2</v>
      </c>
      <c r="AE3250" s="122">
        <v>8.1067270950000006E-2</v>
      </c>
      <c r="AF3250" s="122">
        <v>7.7411793719499994E-2</v>
      </c>
      <c r="AG3250" s="122">
        <v>7.6363464531500003E-2</v>
      </c>
      <c r="AH3250" s="122">
        <v>7.6892817401500002E-2</v>
      </c>
      <c r="AI3250" s="122">
        <v>7.9743490400499994E-2</v>
      </c>
      <c r="AJ3250" s="122">
        <v>8.4182802015000002E-2</v>
      </c>
      <c r="AK3250" s="122">
        <v>8.9378693611499999E-2</v>
      </c>
      <c r="AL3250" s="122">
        <v>0</v>
      </c>
    </row>
    <row r="3251" spans="1:38" hidden="1" x14ac:dyDescent="0.25">
      <c r="A3251" s="122" t="s">
        <v>2007</v>
      </c>
      <c r="B3251" s="122">
        <v>-1</v>
      </c>
      <c r="C3251" s="122" t="s">
        <v>2201</v>
      </c>
      <c r="D3251" s="122" t="s">
        <v>2079</v>
      </c>
      <c r="E3251" s="122">
        <v>60</v>
      </c>
      <c r="F3251" s="122">
        <v>0.70432281547800002</v>
      </c>
      <c r="G3251" s="122">
        <v>0.73558711922349995</v>
      </c>
      <c r="H3251" s="122">
        <v>0.80343748501650003</v>
      </c>
      <c r="I3251" s="122">
        <v>0.8517610339385</v>
      </c>
      <c r="J3251" s="122">
        <v>0.89839354665500004</v>
      </c>
      <c r="K3251" s="122">
        <v>0.94233686399000005</v>
      </c>
      <c r="L3251" s="122">
        <v>0.95475907365849999</v>
      </c>
      <c r="M3251" s="122">
        <v>0.98376970249999995</v>
      </c>
      <c r="N3251" s="122">
        <v>0.98691603488599999</v>
      </c>
      <c r="O3251" s="122">
        <v>0.94276515526750004</v>
      </c>
      <c r="P3251" s="122">
        <v>0.91530802400099998</v>
      </c>
      <c r="Q3251" s="122">
        <v>0.87978639060700004</v>
      </c>
      <c r="R3251" s="122">
        <v>0.84627243963950005</v>
      </c>
      <c r="S3251" s="122">
        <v>0.81548170872850001</v>
      </c>
      <c r="T3251" s="122">
        <v>0.75956834075750002</v>
      </c>
      <c r="U3251" s="122">
        <v>0.67101277466999998</v>
      </c>
      <c r="V3251" s="122">
        <v>0.67518574148900001</v>
      </c>
      <c r="W3251" s="122">
        <v>0.63490398713600005</v>
      </c>
      <c r="X3251" s="122">
        <v>0.58168836037250005</v>
      </c>
      <c r="Y3251" s="122">
        <v>0.52886868632700001</v>
      </c>
      <c r="Z3251" s="122">
        <v>0.54859482604849996</v>
      </c>
      <c r="AA3251" s="122">
        <v>0.54119009338750002</v>
      </c>
      <c r="AB3251" s="122">
        <v>0.49507174975649998</v>
      </c>
      <c r="AC3251" s="122">
        <v>0.43382888177349999</v>
      </c>
      <c r="AD3251" s="122">
        <v>0.40213661853049998</v>
      </c>
      <c r="AE3251" s="122">
        <v>0.37562020896199999</v>
      </c>
      <c r="AF3251" s="122">
        <v>0.35235570512949999</v>
      </c>
      <c r="AG3251" s="122">
        <v>0.32637296260449999</v>
      </c>
      <c r="AH3251" s="122">
        <v>0.31370763051450001</v>
      </c>
      <c r="AI3251" s="122">
        <v>0.33798617889499999</v>
      </c>
      <c r="AJ3251" s="122">
        <v>0.29919750980199999</v>
      </c>
      <c r="AK3251" s="122">
        <v>0.30661509761299999</v>
      </c>
      <c r="AL3251" s="122">
        <v>0</v>
      </c>
    </row>
    <row r="3252" spans="1:38" hidden="1" x14ac:dyDescent="0.25">
      <c r="A3252" s="122" t="s">
        <v>2007</v>
      </c>
      <c r="B3252" s="122">
        <v>-1</v>
      </c>
      <c r="C3252" s="122" t="s">
        <v>2201</v>
      </c>
      <c r="D3252" s="122" t="s">
        <v>2080</v>
      </c>
      <c r="E3252" s="122">
        <v>60</v>
      </c>
      <c r="F3252" s="122">
        <v>0.35782195717249998</v>
      </c>
      <c r="G3252" s="122">
        <v>0.37953393298549998</v>
      </c>
      <c r="H3252" s="122">
        <v>0.4141647197485</v>
      </c>
      <c r="I3252" s="122">
        <v>0.44570649505650001</v>
      </c>
      <c r="J3252" s="122">
        <v>0.47534553154199999</v>
      </c>
      <c r="K3252" s="122">
        <v>0.51929013913550004</v>
      </c>
      <c r="L3252" s="122">
        <v>0.53898914733549996</v>
      </c>
      <c r="M3252" s="122">
        <v>0.54384285993449999</v>
      </c>
      <c r="N3252" s="122">
        <v>0.5486171478995</v>
      </c>
      <c r="O3252" s="122">
        <v>0.5363760782125</v>
      </c>
      <c r="P3252" s="122">
        <v>0.51714723317150002</v>
      </c>
      <c r="Q3252" s="122">
        <v>0.50264787238649999</v>
      </c>
      <c r="R3252" s="122">
        <v>0.48631981269250002</v>
      </c>
      <c r="S3252" s="122">
        <v>0.48871781340699999</v>
      </c>
      <c r="T3252" s="122">
        <v>0.47335133838400001</v>
      </c>
      <c r="U3252" s="122">
        <v>0.43676989027800001</v>
      </c>
      <c r="V3252" s="122">
        <v>0.45331797138949997</v>
      </c>
      <c r="W3252" s="122">
        <v>0.40361538138850001</v>
      </c>
      <c r="X3252" s="122">
        <v>0.380545693101</v>
      </c>
      <c r="Y3252" s="122">
        <v>0.3300272505945</v>
      </c>
      <c r="Z3252" s="122">
        <v>0.31464630490200002</v>
      </c>
      <c r="AA3252" s="122">
        <v>0.30103736391250002</v>
      </c>
      <c r="AB3252" s="122">
        <v>0.28069114062099998</v>
      </c>
      <c r="AC3252" s="122">
        <v>0.26050482580250001</v>
      </c>
      <c r="AD3252" s="122">
        <v>0.2340987893965</v>
      </c>
      <c r="AE3252" s="122">
        <v>0.23930766167350001</v>
      </c>
      <c r="AF3252" s="122">
        <v>0.2275773345955</v>
      </c>
      <c r="AG3252" s="122">
        <v>0.20956580153099999</v>
      </c>
      <c r="AH3252" s="122">
        <v>0.20859908505550001</v>
      </c>
      <c r="AI3252" s="122">
        <v>0.21972933887250001</v>
      </c>
      <c r="AJ3252" s="122">
        <v>0.2004212371545</v>
      </c>
      <c r="AK3252" s="122">
        <v>0.208001349015</v>
      </c>
      <c r="AL3252" s="122">
        <v>0</v>
      </c>
    </row>
    <row r="3253" spans="1:38" hidden="1" x14ac:dyDescent="0.25">
      <c r="A3253" s="122" t="s">
        <v>2007</v>
      </c>
      <c r="B3253" s="122">
        <v>-1</v>
      </c>
      <c r="C3253" s="122" t="s">
        <v>2201</v>
      </c>
      <c r="D3253" s="122" t="s">
        <v>2081</v>
      </c>
      <c r="E3253" s="122">
        <v>60</v>
      </c>
      <c r="F3253" s="122">
        <v>0.601669801783</v>
      </c>
      <c r="G3253" s="122">
        <v>0.60820130363500002</v>
      </c>
      <c r="H3253" s="122">
        <v>0.62411951891350004</v>
      </c>
      <c r="I3253" s="122">
        <v>0.69301083968650001</v>
      </c>
      <c r="J3253" s="122">
        <v>0.72532753599749999</v>
      </c>
      <c r="K3253" s="122">
        <v>0.7527049090215</v>
      </c>
      <c r="L3253" s="122">
        <v>0.80267968227149999</v>
      </c>
      <c r="M3253" s="122">
        <v>0.82609780445750003</v>
      </c>
      <c r="N3253" s="122">
        <v>0.86098279697549995</v>
      </c>
      <c r="O3253" s="122">
        <v>0.8400209662025</v>
      </c>
      <c r="P3253" s="122">
        <v>0.84957995226000005</v>
      </c>
      <c r="Q3253" s="122">
        <v>0.83770107307200004</v>
      </c>
      <c r="R3253" s="122">
        <v>0.79631205922850001</v>
      </c>
      <c r="S3253" s="122">
        <v>0.79114548577449995</v>
      </c>
      <c r="T3253" s="122">
        <v>0.77975505556699998</v>
      </c>
      <c r="U3253" s="122">
        <v>0.70475224084949994</v>
      </c>
      <c r="V3253" s="122">
        <v>0.74345777636849997</v>
      </c>
      <c r="W3253" s="122">
        <v>0.70065380371700003</v>
      </c>
      <c r="X3253" s="122">
        <v>0.65595562240750005</v>
      </c>
      <c r="Y3253" s="122">
        <v>0.63021423509850005</v>
      </c>
      <c r="Z3253" s="122">
        <v>0.56743619696699998</v>
      </c>
      <c r="AA3253" s="122">
        <v>0.55113552968699997</v>
      </c>
      <c r="AB3253" s="122">
        <v>0.50744628762099997</v>
      </c>
      <c r="AC3253" s="122">
        <v>0.48675787149900002</v>
      </c>
      <c r="AD3253" s="122">
        <v>0.46987757788099999</v>
      </c>
      <c r="AE3253" s="122">
        <v>0.47486882699049998</v>
      </c>
      <c r="AF3253" s="122">
        <v>0.45129716449349999</v>
      </c>
      <c r="AG3253" s="122">
        <v>0.43098321242499998</v>
      </c>
      <c r="AH3253" s="122">
        <v>0.40951973108700002</v>
      </c>
      <c r="AI3253" s="122">
        <v>0.44989615684899997</v>
      </c>
      <c r="AJ3253" s="122">
        <v>0.404788769509</v>
      </c>
      <c r="AK3253" s="122">
        <v>0.42067870051599998</v>
      </c>
      <c r="AL3253" s="122">
        <v>0</v>
      </c>
    </row>
    <row r="3254" spans="1:38" x14ac:dyDescent="0.25">
      <c r="A3254" s="122" t="s">
        <v>2007</v>
      </c>
      <c r="B3254" s="122">
        <v>-1</v>
      </c>
      <c r="C3254" s="122" t="s">
        <v>2201</v>
      </c>
      <c r="D3254" s="122" t="s">
        <v>2082</v>
      </c>
      <c r="E3254" s="122">
        <v>60</v>
      </c>
      <c r="F3254" s="122">
        <v>4.8235896175004997</v>
      </c>
      <c r="G3254" s="122">
        <v>4.8658850460625001</v>
      </c>
      <c r="H3254" s="122">
        <v>5.0435583715770003</v>
      </c>
      <c r="I3254" s="122">
        <v>5.1836715897549999</v>
      </c>
      <c r="J3254" s="122">
        <v>5.4092727789910002</v>
      </c>
      <c r="K3254" s="122">
        <v>5.5253483561015004</v>
      </c>
      <c r="L3254" s="122">
        <v>5.5685548576845001</v>
      </c>
      <c r="M3254" s="122">
        <v>5.6486729433400003</v>
      </c>
      <c r="N3254" s="122">
        <v>5.6794622526055001</v>
      </c>
      <c r="O3254" s="122">
        <v>5.5463875577585</v>
      </c>
      <c r="P3254" s="122">
        <v>5.5193900177410002</v>
      </c>
      <c r="Q3254" s="122">
        <v>5.2509158859465002</v>
      </c>
      <c r="R3254" s="122">
        <v>5.1481084245539996</v>
      </c>
      <c r="S3254" s="122">
        <v>4.8888483486689998</v>
      </c>
      <c r="T3254" s="122">
        <v>4.6667536433815</v>
      </c>
      <c r="U3254" s="122">
        <v>4.1759699619750004</v>
      </c>
      <c r="V3254" s="122">
        <v>4.1770734223195003</v>
      </c>
      <c r="W3254" s="122">
        <v>3.9125457171384999</v>
      </c>
      <c r="X3254" s="122">
        <v>3.6589152785165</v>
      </c>
      <c r="Y3254" s="122">
        <v>3.4893826702425002</v>
      </c>
      <c r="Z3254" s="122">
        <v>3.36213107832</v>
      </c>
      <c r="AA3254" s="122">
        <v>3.2209191395080001</v>
      </c>
      <c r="AB3254" s="122">
        <v>3.0108754683529999</v>
      </c>
      <c r="AC3254" s="122">
        <v>2.8318173202280001</v>
      </c>
      <c r="AD3254" s="122">
        <v>2.5781879570555</v>
      </c>
      <c r="AE3254" s="122">
        <v>2.3731067965550001</v>
      </c>
      <c r="AF3254" s="122">
        <v>2.2445934826574998</v>
      </c>
      <c r="AG3254" s="122">
        <v>2.1536739480299998</v>
      </c>
      <c r="AH3254" s="122">
        <v>2.0919636218225</v>
      </c>
      <c r="AI3254" s="122">
        <v>2.1857431083179999</v>
      </c>
      <c r="AJ3254" s="122">
        <v>1.7896627607794999</v>
      </c>
      <c r="AK3254" s="122">
        <v>1.8579217803429999</v>
      </c>
      <c r="AL3254" s="122">
        <v>0</v>
      </c>
    </row>
    <row r="3255" spans="1:38" hidden="1" x14ac:dyDescent="0.25">
      <c r="A3255" s="122" t="s">
        <v>2007</v>
      </c>
      <c r="B3255" s="122">
        <v>-1</v>
      </c>
      <c r="C3255" s="122" t="s">
        <v>2201</v>
      </c>
      <c r="D3255" s="122" t="s">
        <v>474</v>
      </c>
      <c r="E3255" s="122">
        <v>60</v>
      </c>
      <c r="F3255" s="122">
        <v>0.46561134788949998</v>
      </c>
      <c r="G3255" s="122">
        <v>0.49975350419999998</v>
      </c>
      <c r="H3255" s="122">
        <v>0.57159077408449999</v>
      </c>
      <c r="I3255" s="122">
        <v>0.63263081710949998</v>
      </c>
      <c r="J3255" s="122">
        <v>0.65769521488100002</v>
      </c>
      <c r="K3255" s="122">
        <v>0.671863094321</v>
      </c>
      <c r="L3255" s="122">
        <v>0.71051050436899998</v>
      </c>
      <c r="M3255" s="122">
        <v>0.73513046300850005</v>
      </c>
      <c r="N3255" s="122">
        <v>0.76212152926150001</v>
      </c>
      <c r="O3255" s="122">
        <v>0.76537042192100002</v>
      </c>
      <c r="P3255" s="122">
        <v>0.75072188436800003</v>
      </c>
      <c r="Q3255" s="122">
        <v>0.72537086185449995</v>
      </c>
      <c r="R3255" s="122">
        <v>0.69552278891700003</v>
      </c>
      <c r="S3255" s="122">
        <v>0.65716555408099997</v>
      </c>
      <c r="T3255" s="122">
        <v>0.65876807021649997</v>
      </c>
      <c r="U3255" s="122">
        <v>0.61200996681849995</v>
      </c>
      <c r="V3255" s="122">
        <v>0.62355967273199997</v>
      </c>
      <c r="W3255" s="122">
        <v>0.54689056713799999</v>
      </c>
      <c r="X3255" s="122">
        <v>0.50756781460699996</v>
      </c>
      <c r="Y3255" s="122">
        <v>0.47166473811949999</v>
      </c>
      <c r="Z3255" s="122">
        <v>0.468836060359</v>
      </c>
      <c r="AA3255" s="122">
        <v>0.45315900091049999</v>
      </c>
      <c r="AB3255" s="122">
        <v>0.41723484295750002</v>
      </c>
      <c r="AC3255" s="122">
        <v>0.38443307638949997</v>
      </c>
      <c r="AD3255" s="122">
        <v>0.36696048879749998</v>
      </c>
      <c r="AE3255" s="122">
        <v>0.36786802520799999</v>
      </c>
      <c r="AF3255" s="122">
        <v>0.35249855475750003</v>
      </c>
      <c r="AG3255" s="122">
        <v>0.340557423227</v>
      </c>
      <c r="AH3255" s="122">
        <v>0.33666923876400001</v>
      </c>
      <c r="AI3255" s="122">
        <v>0.36140101738649999</v>
      </c>
      <c r="AJ3255" s="122">
        <v>0.30545025468249998</v>
      </c>
      <c r="AK3255" s="122">
        <v>0.31767535772200001</v>
      </c>
      <c r="AL3255" s="122">
        <v>0</v>
      </c>
    </row>
    <row r="3256" spans="1:38" hidden="1" x14ac:dyDescent="0.25">
      <c r="A3256" s="122" t="s">
        <v>2007</v>
      </c>
      <c r="B3256" s="122">
        <v>-1</v>
      </c>
      <c r="C3256" s="122" t="s">
        <v>2201</v>
      </c>
      <c r="D3256" s="122" t="s">
        <v>2083</v>
      </c>
      <c r="E3256" s="122">
        <v>60</v>
      </c>
      <c r="F3256" s="122">
        <v>0.43862674093199999</v>
      </c>
      <c r="G3256" s="122">
        <v>0.45563232461550002</v>
      </c>
      <c r="H3256" s="122">
        <v>0.46804262107650002</v>
      </c>
      <c r="I3256" s="122">
        <v>0.49028602285450001</v>
      </c>
      <c r="J3256" s="122">
        <v>0.49923706022199998</v>
      </c>
      <c r="K3256" s="122">
        <v>0.51840519580349997</v>
      </c>
      <c r="L3256" s="122">
        <v>0.52649303255900004</v>
      </c>
      <c r="M3256" s="122">
        <v>0.53143774324299997</v>
      </c>
      <c r="N3256" s="122">
        <v>0.52839870972799996</v>
      </c>
      <c r="O3256" s="122">
        <v>0.51754381075949996</v>
      </c>
      <c r="P3256" s="122">
        <v>0.51522745885050003</v>
      </c>
      <c r="Q3256" s="122">
        <v>0.49053514789699998</v>
      </c>
      <c r="R3256" s="122">
        <v>0.4603891034475</v>
      </c>
      <c r="S3256" s="122">
        <v>0.44365690303900002</v>
      </c>
      <c r="T3256" s="122">
        <v>0.41576583729349997</v>
      </c>
      <c r="U3256" s="122">
        <v>0.36328914808399998</v>
      </c>
      <c r="V3256" s="122">
        <v>0.36188499904999999</v>
      </c>
      <c r="W3256" s="122">
        <v>0.33390540819949999</v>
      </c>
      <c r="X3256" s="122">
        <v>0.30511553922450002</v>
      </c>
      <c r="Y3256" s="122">
        <v>0.29054243116549999</v>
      </c>
      <c r="Z3256" s="122">
        <v>0.286977232651</v>
      </c>
      <c r="AA3256" s="122">
        <v>0.27625647432400002</v>
      </c>
      <c r="AB3256" s="122">
        <v>0.25446297751500002</v>
      </c>
      <c r="AC3256" s="122">
        <v>0.22901406482299999</v>
      </c>
      <c r="AD3256" s="122">
        <v>0.20847396477550001</v>
      </c>
      <c r="AE3256" s="122">
        <v>0.171105773036</v>
      </c>
      <c r="AF3256" s="122">
        <v>0.1557301437735</v>
      </c>
      <c r="AG3256" s="122">
        <v>0.1458239609435</v>
      </c>
      <c r="AH3256" s="122">
        <v>0.13724517782099999</v>
      </c>
      <c r="AI3256" s="122">
        <v>0.14512657329600001</v>
      </c>
      <c r="AJ3256" s="122">
        <v>0.12728963927100001</v>
      </c>
      <c r="AK3256" s="122">
        <v>0.1302294417605</v>
      </c>
      <c r="AL3256" s="122">
        <v>0</v>
      </c>
    </row>
    <row r="3257" spans="1:38" hidden="1" x14ac:dyDescent="0.25">
      <c r="A3257" s="122" t="s">
        <v>2007</v>
      </c>
      <c r="B3257" s="122">
        <v>-1</v>
      </c>
      <c r="C3257" s="122" t="s">
        <v>2201</v>
      </c>
      <c r="D3257" s="122" t="s">
        <v>2084</v>
      </c>
      <c r="E3257" s="122">
        <v>60</v>
      </c>
      <c r="F3257" s="122">
        <v>6.5441490591500007E-2</v>
      </c>
      <c r="G3257" s="122">
        <v>6.3660319936000007E-2</v>
      </c>
      <c r="H3257" s="122">
        <v>6.8010724977999995E-2</v>
      </c>
      <c r="I3257" s="122">
        <v>6.6523333613999994E-2</v>
      </c>
      <c r="J3257" s="122">
        <v>7.2430181838500002E-2</v>
      </c>
      <c r="K3257" s="122">
        <v>6.8425431586999999E-2</v>
      </c>
      <c r="L3257" s="122">
        <v>6.5240813908999995E-2</v>
      </c>
      <c r="M3257" s="122">
        <v>6.7672489498499994E-2</v>
      </c>
      <c r="N3257" s="122">
        <v>6.3141569901499994E-2</v>
      </c>
      <c r="O3257" s="122">
        <v>6.09914439595E-2</v>
      </c>
      <c r="P3257" s="122">
        <v>6.0299465492E-2</v>
      </c>
      <c r="Q3257" s="122">
        <v>6.7493683080499994E-2</v>
      </c>
      <c r="R3257" s="122">
        <v>5.77685469255E-2</v>
      </c>
      <c r="S3257" s="122">
        <v>7.0496246262000004E-2</v>
      </c>
      <c r="T3257" s="122">
        <v>5.7722607532499998E-2</v>
      </c>
      <c r="U3257" s="122">
        <v>5.0312954112999998E-2</v>
      </c>
      <c r="V3257" s="122">
        <v>5.0549816121500002E-2</v>
      </c>
      <c r="W3257" s="122">
        <v>3.9853789687999998E-2</v>
      </c>
      <c r="X3257" s="122">
        <v>3.8812569496000003E-2</v>
      </c>
      <c r="Y3257" s="122">
        <v>3.7369606945499997E-2</v>
      </c>
      <c r="Z3257" s="122">
        <v>3.0543457608999999E-2</v>
      </c>
      <c r="AA3257" s="122">
        <v>3.0144531458500001E-2</v>
      </c>
      <c r="AB3257" s="122">
        <v>2.7062177969500001E-2</v>
      </c>
      <c r="AC3257" s="122">
        <v>2.5576662460999999E-2</v>
      </c>
      <c r="AD3257" s="122">
        <v>2.4816654968999999E-2</v>
      </c>
      <c r="AE3257" s="122">
        <v>1.9557084561500002E-2</v>
      </c>
      <c r="AF3257" s="122">
        <v>1.8029516494499999E-2</v>
      </c>
      <c r="AG3257" s="122">
        <v>1.6789641437499999E-2</v>
      </c>
      <c r="AH3257" s="122">
        <v>1.5564320471999999E-2</v>
      </c>
      <c r="AI3257" s="122">
        <v>1.7258375239499999E-2</v>
      </c>
      <c r="AJ3257" s="122">
        <v>1.3593820328E-2</v>
      </c>
      <c r="AK3257" s="122">
        <v>1.3928373977000001E-2</v>
      </c>
      <c r="AL3257" s="122">
        <v>0</v>
      </c>
    </row>
    <row r="3258" spans="1:38" hidden="1" x14ac:dyDescent="0.25">
      <c r="A3258" s="122" t="s">
        <v>2007</v>
      </c>
      <c r="B3258" s="122">
        <v>-1</v>
      </c>
      <c r="C3258" s="122" t="s">
        <v>2201</v>
      </c>
      <c r="D3258" s="122" t="s">
        <v>2085</v>
      </c>
      <c r="E3258" s="122">
        <v>60</v>
      </c>
      <c r="F3258" s="122">
        <v>0.113078746568</v>
      </c>
      <c r="G3258" s="122">
        <v>0.124521285501</v>
      </c>
      <c r="H3258" s="122">
        <v>0.126467275795</v>
      </c>
      <c r="I3258" s="122">
        <v>0.13186760932649999</v>
      </c>
      <c r="J3258" s="122">
        <v>0.1334060251685</v>
      </c>
      <c r="K3258" s="122">
        <v>0.139920026659</v>
      </c>
      <c r="L3258" s="122">
        <v>0.1485004749355</v>
      </c>
      <c r="M3258" s="122">
        <v>0.1525952262095</v>
      </c>
      <c r="N3258" s="122">
        <v>0.15635576587</v>
      </c>
      <c r="O3258" s="122">
        <v>0.15665338426950001</v>
      </c>
      <c r="P3258" s="122">
        <v>0.14279570026150001</v>
      </c>
      <c r="Q3258" s="122">
        <v>0.136860907734</v>
      </c>
      <c r="R3258" s="122">
        <v>0.13317876302350001</v>
      </c>
      <c r="S3258" s="122">
        <v>0.1276752042805</v>
      </c>
      <c r="T3258" s="122">
        <v>0.12010968846099999</v>
      </c>
      <c r="U3258" s="122">
        <v>0.10583692801</v>
      </c>
      <c r="V3258" s="122">
        <v>0.1035374665915</v>
      </c>
      <c r="W3258" s="122">
        <v>0.10736891304399999</v>
      </c>
      <c r="X3258" s="122">
        <v>9.3422128218500003E-2</v>
      </c>
      <c r="Y3258" s="122">
        <v>9.09598916895E-2</v>
      </c>
      <c r="Z3258" s="122">
        <v>8.9516784077999997E-2</v>
      </c>
      <c r="AA3258" s="122">
        <v>8.5287106702500004E-2</v>
      </c>
      <c r="AB3258" s="122">
        <v>7.8240257601499996E-2</v>
      </c>
      <c r="AC3258" s="122">
        <v>7.0764716490000004E-2</v>
      </c>
      <c r="AD3258" s="122">
        <v>6.7527309539999997E-2</v>
      </c>
      <c r="AE3258" s="122">
        <v>6.0914927462000001E-2</v>
      </c>
      <c r="AF3258" s="122">
        <v>5.7516103128999997E-2</v>
      </c>
      <c r="AG3258" s="122">
        <v>5.7748039635500001E-2</v>
      </c>
      <c r="AH3258" s="122">
        <v>5.2259453339500002E-2</v>
      </c>
      <c r="AI3258" s="122">
        <v>5.5550265288999999E-2</v>
      </c>
      <c r="AJ3258" s="122">
        <v>4.5429755864999997E-2</v>
      </c>
      <c r="AK3258" s="122">
        <v>4.6996364765500002E-2</v>
      </c>
      <c r="AL3258" s="122">
        <v>0</v>
      </c>
    </row>
    <row r="3259" spans="1:38" hidden="1" x14ac:dyDescent="0.25">
      <c r="A3259" s="122" t="s">
        <v>2007</v>
      </c>
      <c r="B3259" s="122">
        <v>-1</v>
      </c>
      <c r="C3259" s="122" t="s">
        <v>2201</v>
      </c>
      <c r="D3259" s="122" t="s">
        <v>2086</v>
      </c>
      <c r="E3259" s="122">
        <v>60</v>
      </c>
      <c r="F3259" s="122">
        <v>1.9475272016475</v>
      </c>
      <c r="G3259" s="122">
        <v>2.0231168713200001</v>
      </c>
      <c r="H3259" s="122">
        <v>2.1935697307045001</v>
      </c>
      <c r="I3259" s="122">
        <v>2.2653627116689998</v>
      </c>
      <c r="J3259" s="122">
        <v>2.3343648461140001</v>
      </c>
      <c r="K3259" s="122">
        <v>2.4624481848444999</v>
      </c>
      <c r="L3259" s="122">
        <v>2.5119649815964999</v>
      </c>
      <c r="M3259" s="122">
        <v>2.5728471947024998</v>
      </c>
      <c r="N3259" s="122">
        <v>2.6404171135130001</v>
      </c>
      <c r="O3259" s="122">
        <v>2.5355224150244999</v>
      </c>
      <c r="P3259" s="122">
        <v>2.6222131715539998</v>
      </c>
      <c r="Q3259" s="122">
        <v>2.5431670574590002</v>
      </c>
      <c r="R3259" s="122">
        <v>2.6961244496285</v>
      </c>
      <c r="S3259" s="122">
        <v>2.6409014799300001</v>
      </c>
      <c r="T3259" s="122">
        <v>2.5825080950695001</v>
      </c>
      <c r="U3259" s="122">
        <v>2.3358348330199998</v>
      </c>
      <c r="V3259" s="122">
        <v>2.338438576263</v>
      </c>
      <c r="W3259" s="122">
        <v>2.3513349101249998</v>
      </c>
      <c r="X3259" s="122">
        <v>2.1705547165015</v>
      </c>
      <c r="Y3259" s="122">
        <v>2.0526394610284999</v>
      </c>
      <c r="Z3259" s="122">
        <v>1.8798259969610001</v>
      </c>
      <c r="AA3259" s="122">
        <v>1.7584864147474999</v>
      </c>
      <c r="AB3259" s="122">
        <v>1.6129419199155</v>
      </c>
      <c r="AC3259" s="122">
        <v>1.5277924667210001</v>
      </c>
      <c r="AD3259" s="122">
        <v>1.48334822349</v>
      </c>
      <c r="AE3259" s="122">
        <v>1.493649907584</v>
      </c>
      <c r="AF3259" s="122">
        <v>1.4303822666885</v>
      </c>
      <c r="AG3259" s="122">
        <v>1.3692948314610001</v>
      </c>
      <c r="AH3259" s="122">
        <v>1.3633456121745</v>
      </c>
      <c r="AI3259" s="122">
        <v>1.437003419604</v>
      </c>
      <c r="AJ3259" s="122">
        <v>1.2041064966324999</v>
      </c>
      <c r="AK3259" s="122">
        <v>1.248668374715</v>
      </c>
      <c r="AL3259" s="122">
        <v>0</v>
      </c>
    </row>
    <row r="3260" spans="1:38" hidden="1" x14ac:dyDescent="0.25">
      <c r="A3260" s="122" t="s">
        <v>2007</v>
      </c>
      <c r="B3260" s="122">
        <v>-1</v>
      </c>
      <c r="C3260" s="122" t="s">
        <v>2201</v>
      </c>
      <c r="D3260" s="122" t="s">
        <v>2087</v>
      </c>
      <c r="E3260" s="122">
        <v>60</v>
      </c>
      <c r="F3260" s="122">
        <v>1.278956190375</v>
      </c>
      <c r="G3260" s="122">
        <v>1.3271321721125</v>
      </c>
      <c r="H3260" s="122">
        <v>1.4473567764190001</v>
      </c>
      <c r="I3260" s="122">
        <v>1.4303061203695</v>
      </c>
      <c r="J3260" s="122">
        <v>1.537153267361</v>
      </c>
      <c r="K3260" s="122">
        <v>1.6113469593275001</v>
      </c>
      <c r="L3260" s="122">
        <v>1.6901336826244999</v>
      </c>
      <c r="M3260" s="122">
        <v>1.7414745714725</v>
      </c>
      <c r="N3260" s="122">
        <v>1.7990805239645</v>
      </c>
      <c r="O3260" s="122">
        <v>1.7771779912625001</v>
      </c>
      <c r="P3260" s="122">
        <v>1.7960040875809999</v>
      </c>
      <c r="Q3260" s="122">
        <v>1.7727075415914999</v>
      </c>
      <c r="R3260" s="122">
        <v>1.6697743463115</v>
      </c>
      <c r="S3260" s="122">
        <v>1.6002329725355</v>
      </c>
      <c r="T3260" s="122">
        <v>1.5300382739075</v>
      </c>
      <c r="U3260" s="122">
        <v>1.375945914616</v>
      </c>
      <c r="V3260" s="122">
        <v>1.3867871943335</v>
      </c>
      <c r="W3260" s="122">
        <v>1.2068322424569999</v>
      </c>
      <c r="X3260" s="122">
        <v>1.108679121417</v>
      </c>
      <c r="Y3260" s="122">
        <v>1.1186748441429999</v>
      </c>
      <c r="Z3260" s="122">
        <v>1.0720746082674999</v>
      </c>
      <c r="AA3260" s="122">
        <v>1.0270962147125</v>
      </c>
      <c r="AB3260" s="122">
        <v>0.92200555638250004</v>
      </c>
      <c r="AC3260" s="122">
        <v>0.86491447429849999</v>
      </c>
      <c r="AD3260" s="122">
        <v>0.80092153516050002</v>
      </c>
      <c r="AE3260" s="122">
        <v>0.71867551280800002</v>
      </c>
      <c r="AF3260" s="122">
        <v>0.67959830477200001</v>
      </c>
      <c r="AG3260" s="122">
        <v>0.63444078905150003</v>
      </c>
      <c r="AH3260" s="122">
        <v>0.62939015386599995</v>
      </c>
      <c r="AI3260" s="122">
        <v>0.66762183339799996</v>
      </c>
      <c r="AJ3260" s="122">
        <v>0.5330670117645</v>
      </c>
      <c r="AK3260" s="122">
        <v>0.54741301161699996</v>
      </c>
      <c r="AL3260" s="122">
        <v>0</v>
      </c>
    </row>
    <row r="3261" spans="1:38" hidden="1" x14ac:dyDescent="0.25">
      <c r="A3261" s="122" t="s">
        <v>2007</v>
      </c>
      <c r="B3261" s="122">
        <v>-1</v>
      </c>
      <c r="C3261" s="122" t="s">
        <v>2201</v>
      </c>
      <c r="D3261" s="122" t="s">
        <v>2088</v>
      </c>
      <c r="E3261" s="122">
        <v>60</v>
      </c>
      <c r="F3261" s="122">
        <v>0.187947969035</v>
      </c>
      <c r="G3261" s="122">
        <v>0.18970199462750001</v>
      </c>
      <c r="H3261" s="122">
        <v>0.19488836458850001</v>
      </c>
      <c r="I3261" s="122">
        <v>0.19327078858249999</v>
      </c>
      <c r="J3261" s="122">
        <v>0.19848411815950001</v>
      </c>
      <c r="K3261" s="122">
        <v>0.197363454174</v>
      </c>
      <c r="L3261" s="122">
        <v>0.19369645447850001</v>
      </c>
      <c r="M3261" s="122">
        <v>0.187446016529</v>
      </c>
      <c r="N3261" s="122">
        <v>0.18711539018000001</v>
      </c>
      <c r="O3261" s="122">
        <v>0.1831553297405</v>
      </c>
      <c r="P3261" s="122">
        <v>0.18553643622800001</v>
      </c>
      <c r="Q3261" s="122">
        <v>0.17293319024600001</v>
      </c>
      <c r="R3261" s="122">
        <v>0.16853322392350001</v>
      </c>
      <c r="S3261" s="122">
        <v>0.171602511614</v>
      </c>
      <c r="T3261" s="122">
        <v>0.17191762316699999</v>
      </c>
      <c r="U3261" s="122">
        <v>0.16581136628500001</v>
      </c>
      <c r="V3261" s="122">
        <v>0.168291421202</v>
      </c>
      <c r="W3261" s="122">
        <v>0.17269622939250001</v>
      </c>
      <c r="X3261" s="122">
        <v>0.14671544564149999</v>
      </c>
      <c r="Y3261" s="122">
        <v>0.1389582093975</v>
      </c>
      <c r="Z3261" s="122">
        <v>0.13574476123000001</v>
      </c>
      <c r="AA3261" s="122">
        <v>0.135933929254</v>
      </c>
      <c r="AB3261" s="122">
        <v>0.129450847354</v>
      </c>
      <c r="AC3261" s="122">
        <v>0.12860222107950001</v>
      </c>
      <c r="AD3261" s="122">
        <v>0.12809008835999999</v>
      </c>
      <c r="AE3261" s="122">
        <v>0.122493478047</v>
      </c>
      <c r="AF3261" s="122">
        <v>0.1171733776115</v>
      </c>
      <c r="AG3261" s="122">
        <v>0.1189125372075</v>
      </c>
      <c r="AH3261" s="122">
        <v>0.1174493346725</v>
      </c>
      <c r="AI3261" s="122">
        <v>0.1252303122665</v>
      </c>
      <c r="AJ3261" s="122">
        <v>8.6393828746500007E-2</v>
      </c>
      <c r="AK3261" s="122">
        <v>9.0970478995999998E-2</v>
      </c>
      <c r="AL3261" s="122">
        <v>0</v>
      </c>
    </row>
    <row r="3262" spans="1:38" hidden="1" x14ac:dyDescent="0.25">
      <c r="A3262" s="122" t="s">
        <v>2007</v>
      </c>
      <c r="B3262" s="122">
        <v>-1</v>
      </c>
      <c r="C3262" s="122" t="s">
        <v>2201</v>
      </c>
      <c r="D3262" s="122" t="s">
        <v>2089</v>
      </c>
      <c r="E3262" s="122">
        <v>60</v>
      </c>
      <c r="F3262" s="122">
        <v>0.43891915873300003</v>
      </c>
      <c r="G3262" s="122">
        <v>0.45081191793199998</v>
      </c>
      <c r="H3262" s="122">
        <v>0.49141313675449999</v>
      </c>
      <c r="I3262" s="122">
        <v>0.51014785081750003</v>
      </c>
      <c r="J3262" s="122">
        <v>0.54647259742499998</v>
      </c>
      <c r="K3262" s="122">
        <v>0.53067895414150001</v>
      </c>
      <c r="L3262" s="122">
        <v>0.55556413355250001</v>
      </c>
      <c r="M3262" s="122">
        <v>0.57185138791050005</v>
      </c>
      <c r="N3262" s="122">
        <v>0.57571155013399999</v>
      </c>
      <c r="O3262" s="122">
        <v>0.55022145098300002</v>
      </c>
      <c r="P3262" s="122">
        <v>0.5431769371945</v>
      </c>
      <c r="Q3262" s="122">
        <v>0.53128084355350003</v>
      </c>
      <c r="R3262" s="122">
        <v>0.51839384895399998</v>
      </c>
      <c r="S3262" s="122">
        <v>0.48745811502500003</v>
      </c>
      <c r="T3262" s="122">
        <v>0.4616985110065</v>
      </c>
      <c r="U3262" s="122">
        <v>0.40906070206200001</v>
      </c>
      <c r="V3262" s="122">
        <v>0.42070733501149998</v>
      </c>
      <c r="W3262" s="122">
        <v>0.37038161810100001</v>
      </c>
      <c r="X3262" s="122">
        <v>0.35944121237749999</v>
      </c>
      <c r="Y3262" s="122">
        <v>0.34583126316899998</v>
      </c>
      <c r="Z3262" s="122">
        <v>0.34439683775250002</v>
      </c>
      <c r="AA3262" s="122">
        <v>0.33534393027749998</v>
      </c>
      <c r="AB3262" s="122">
        <v>0.31424894882350002</v>
      </c>
      <c r="AC3262" s="122">
        <v>0.28526021878699998</v>
      </c>
      <c r="AD3262" s="122">
        <v>0.25676543997899998</v>
      </c>
      <c r="AE3262" s="122">
        <v>0.25384906743800001</v>
      </c>
      <c r="AF3262" s="122">
        <v>0.24112420868949999</v>
      </c>
      <c r="AG3262" s="122">
        <v>0.23040593587700001</v>
      </c>
      <c r="AH3262" s="122">
        <v>0.217851813846</v>
      </c>
      <c r="AI3262" s="122">
        <v>0.23227910186549999</v>
      </c>
      <c r="AJ3262" s="122">
        <v>0.21337480423249999</v>
      </c>
      <c r="AK3262" s="122">
        <v>0.22287094474499999</v>
      </c>
      <c r="AL3262" s="122">
        <v>0</v>
      </c>
    </row>
    <row r="3263" spans="1:38" hidden="1" x14ac:dyDescent="0.25">
      <c r="A3263" s="122" t="s">
        <v>2007</v>
      </c>
      <c r="B3263" s="122">
        <v>-1</v>
      </c>
      <c r="C3263" s="122" t="s">
        <v>2201</v>
      </c>
      <c r="D3263" s="122" t="s">
        <v>2090</v>
      </c>
      <c r="E3263" s="122">
        <v>60</v>
      </c>
      <c r="F3263" s="122">
        <v>0.182103233074</v>
      </c>
      <c r="G3263" s="122">
        <v>0.1961451539065</v>
      </c>
      <c r="H3263" s="122">
        <v>0.204424890783</v>
      </c>
      <c r="I3263" s="122">
        <v>0.22602592201400001</v>
      </c>
      <c r="J3263" s="122">
        <v>0.23534699515249999</v>
      </c>
      <c r="K3263" s="122">
        <v>0.2484032156515</v>
      </c>
      <c r="L3263" s="122">
        <v>0.2583366914145</v>
      </c>
      <c r="M3263" s="122">
        <v>0.2582356124115</v>
      </c>
      <c r="N3263" s="122">
        <v>0.26804386467699998</v>
      </c>
      <c r="O3263" s="122">
        <v>0.26188948196650003</v>
      </c>
      <c r="P3263" s="122">
        <v>0.24383917932249999</v>
      </c>
      <c r="Q3263" s="122">
        <v>0.2473927597335</v>
      </c>
      <c r="R3263" s="122">
        <v>0.2366077754765</v>
      </c>
      <c r="S3263" s="122">
        <v>0.22495658935000001</v>
      </c>
      <c r="T3263" s="122">
        <v>0.218637819958</v>
      </c>
      <c r="U3263" s="122">
        <v>0.20108898415449999</v>
      </c>
      <c r="V3263" s="122">
        <v>0.20730686221649999</v>
      </c>
      <c r="W3263" s="122">
        <v>0.1819855394455</v>
      </c>
      <c r="X3263" s="122">
        <v>0.172365367326</v>
      </c>
      <c r="Y3263" s="122">
        <v>0.16536860240349999</v>
      </c>
      <c r="Z3263" s="122">
        <v>0.1628001490515</v>
      </c>
      <c r="AA3263" s="122">
        <v>0.16151954932449999</v>
      </c>
      <c r="AB3263" s="122">
        <v>0.14870360419299999</v>
      </c>
      <c r="AC3263" s="122">
        <v>0.13755312176000001</v>
      </c>
      <c r="AD3263" s="122">
        <v>0.13298560921399999</v>
      </c>
      <c r="AE3263" s="122">
        <v>0.14377299182700001</v>
      </c>
      <c r="AF3263" s="122">
        <v>0.14078918301349999</v>
      </c>
      <c r="AG3263" s="122">
        <v>0.13403155300450001</v>
      </c>
      <c r="AH3263" s="122">
        <v>0.1352691635835</v>
      </c>
      <c r="AI3263" s="122">
        <v>0.13845764029749999</v>
      </c>
      <c r="AJ3263" s="122">
        <v>0.12877282818550001</v>
      </c>
      <c r="AK3263" s="122">
        <v>0.1346267623495</v>
      </c>
      <c r="AL3263" s="122">
        <v>0</v>
      </c>
    </row>
    <row r="3264" spans="1:38" hidden="1" x14ac:dyDescent="0.25">
      <c r="A3264" s="122" t="s">
        <v>2007</v>
      </c>
      <c r="B3264" s="122">
        <v>-1</v>
      </c>
      <c r="C3264" s="122" t="s">
        <v>2201</v>
      </c>
      <c r="D3264" s="122" t="s">
        <v>2091</v>
      </c>
      <c r="E3264" s="122">
        <v>60</v>
      </c>
      <c r="F3264" s="122">
        <v>1.4141668968134999</v>
      </c>
      <c r="G3264" s="122">
        <v>1.4836896946460001</v>
      </c>
      <c r="H3264" s="122">
        <v>1.5706270475349999</v>
      </c>
      <c r="I3264" s="122">
        <v>1.7133436417985</v>
      </c>
      <c r="J3264" s="122">
        <v>1.7570329561564999</v>
      </c>
      <c r="K3264" s="122">
        <v>1.8103731347484999</v>
      </c>
      <c r="L3264" s="122">
        <v>1.8658356215965</v>
      </c>
      <c r="M3264" s="122">
        <v>1.902726986699</v>
      </c>
      <c r="N3264" s="122">
        <v>1.9381641031925001</v>
      </c>
      <c r="O3264" s="122">
        <v>1.8501308699129999</v>
      </c>
      <c r="P3264" s="122">
        <v>1.8090785698395</v>
      </c>
      <c r="Q3264" s="122">
        <v>1.6991164514365</v>
      </c>
      <c r="R3264" s="122">
        <v>1.634099518882</v>
      </c>
      <c r="S3264" s="122">
        <v>1.5904367312095</v>
      </c>
      <c r="T3264" s="122">
        <v>1.5123748800879999</v>
      </c>
      <c r="U3264" s="122">
        <v>1.4025287211270001</v>
      </c>
      <c r="V3264" s="122">
        <v>1.3725458226025</v>
      </c>
      <c r="W3264" s="122">
        <v>1.1954671351724999</v>
      </c>
      <c r="X3264" s="122">
        <v>1.1123190522369999</v>
      </c>
      <c r="Y3264" s="122">
        <v>1.0453907874399999</v>
      </c>
      <c r="Z3264" s="122">
        <v>1.0910788716649999</v>
      </c>
      <c r="AA3264" s="122">
        <v>1.0385153198279999</v>
      </c>
      <c r="AB3264" s="122">
        <v>0.98521898596299995</v>
      </c>
      <c r="AC3264" s="122">
        <v>0.91375554959100003</v>
      </c>
      <c r="AD3264" s="122">
        <v>0.84642659904350004</v>
      </c>
      <c r="AE3264" s="122">
        <v>0.75159512021200003</v>
      </c>
      <c r="AF3264" s="122">
        <v>0.70918699361600002</v>
      </c>
      <c r="AG3264" s="122">
        <v>0.6758477189355</v>
      </c>
      <c r="AH3264" s="122">
        <v>0.64875326401900002</v>
      </c>
      <c r="AI3264" s="122">
        <v>0.67675577095649997</v>
      </c>
      <c r="AJ3264" s="122">
        <v>0.56601112236700002</v>
      </c>
      <c r="AK3264" s="122">
        <v>0.58776864942749996</v>
      </c>
      <c r="AL3264" s="122">
        <v>0</v>
      </c>
    </row>
    <row r="3265" spans="1:38" hidden="1" x14ac:dyDescent="0.25">
      <c r="A3265" s="122" t="s">
        <v>2007</v>
      </c>
      <c r="B3265" s="122">
        <v>-1</v>
      </c>
      <c r="C3265" s="122" t="s">
        <v>2201</v>
      </c>
      <c r="D3265" s="122" t="s">
        <v>2092</v>
      </c>
      <c r="E3265" s="122">
        <v>60</v>
      </c>
      <c r="F3265" s="122">
        <v>0.94431934971300002</v>
      </c>
      <c r="G3265" s="122">
        <v>0.97631211018300001</v>
      </c>
      <c r="H3265" s="122">
        <v>1.0423196706665001</v>
      </c>
      <c r="I3265" s="122">
        <v>1.140339856497</v>
      </c>
      <c r="J3265" s="122">
        <v>1.199092824389</v>
      </c>
      <c r="K3265" s="122">
        <v>1.2564987433535</v>
      </c>
      <c r="L3265" s="122">
        <v>1.269950391791</v>
      </c>
      <c r="M3265" s="122">
        <v>1.3085935114889999</v>
      </c>
      <c r="N3265" s="122">
        <v>1.2686731620689999</v>
      </c>
      <c r="O3265" s="122">
        <v>1.2189800509324999</v>
      </c>
      <c r="P3265" s="122">
        <v>1.1914749012685</v>
      </c>
      <c r="Q3265" s="122">
        <v>1.136709598018</v>
      </c>
      <c r="R3265" s="122">
        <v>1.0878876671469999</v>
      </c>
      <c r="S3265" s="122">
        <v>1.0408239070780001</v>
      </c>
      <c r="T3265" s="122">
        <v>0.97190745852799998</v>
      </c>
      <c r="U3265" s="122">
        <v>0.84664892884950005</v>
      </c>
      <c r="V3265" s="122">
        <v>0.83398726555199998</v>
      </c>
      <c r="W3265" s="122">
        <v>0.92365266112650002</v>
      </c>
      <c r="X3265" s="122">
        <v>0.86516241343949996</v>
      </c>
      <c r="Y3265" s="122">
        <v>0.88255413357849999</v>
      </c>
      <c r="Z3265" s="122">
        <v>0.70425713618200003</v>
      </c>
      <c r="AA3265" s="122">
        <v>0.69682526063100003</v>
      </c>
      <c r="AB3265" s="122">
        <v>0.65688615440499998</v>
      </c>
      <c r="AC3265" s="122">
        <v>0.5980484000545</v>
      </c>
      <c r="AD3265" s="122">
        <v>0.53516471196149995</v>
      </c>
      <c r="AE3265" s="122">
        <v>0.47858289752299998</v>
      </c>
      <c r="AF3265" s="122">
        <v>0.45930874302050001</v>
      </c>
      <c r="AG3265" s="122">
        <v>0.42034820868099998</v>
      </c>
      <c r="AH3265" s="122">
        <v>0.38899879091049999</v>
      </c>
      <c r="AI3265" s="122">
        <v>0.41893155562200002</v>
      </c>
      <c r="AJ3265" s="122">
        <v>0.36970422398800001</v>
      </c>
      <c r="AK3265" s="122">
        <v>0.380520521281</v>
      </c>
      <c r="AL3265" s="122">
        <v>0</v>
      </c>
    </row>
    <row r="3266" spans="1:38" hidden="1" x14ac:dyDescent="0.25">
      <c r="A3266" s="122" t="s">
        <v>2007</v>
      </c>
      <c r="B3266" s="122">
        <v>-1</v>
      </c>
      <c r="C3266" s="122" t="s">
        <v>2201</v>
      </c>
      <c r="D3266" s="122" t="s">
        <v>2093</v>
      </c>
      <c r="E3266" s="122">
        <v>60</v>
      </c>
      <c r="F3266" s="122">
        <v>0.438415139121</v>
      </c>
      <c r="G3266" s="122">
        <v>0.45062601136899999</v>
      </c>
      <c r="H3266" s="122">
        <v>0.4806704636695</v>
      </c>
      <c r="I3266" s="122">
        <v>0.50270119202950003</v>
      </c>
      <c r="J3266" s="122">
        <v>0.51556871676100002</v>
      </c>
      <c r="K3266" s="122">
        <v>0.53530199142199997</v>
      </c>
      <c r="L3266" s="122">
        <v>0.5442980821815</v>
      </c>
      <c r="M3266" s="122">
        <v>0.55494281373099996</v>
      </c>
      <c r="N3266" s="122">
        <v>0.5584016098165</v>
      </c>
      <c r="O3266" s="122">
        <v>0.52714401974000002</v>
      </c>
      <c r="P3266" s="122">
        <v>0.51060434890700002</v>
      </c>
      <c r="Q3266" s="122">
        <v>0.48478196832300002</v>
      </c>
      <c r="R3266" s="122">
        <v>0.4628272124685</v>
      </c>
      <c r="S3266" s="122">
        <v>0.45562180128000002</v>
      </c>
      <c r="T3266" s="122">
        <v>0.43299888995449998</v>
      </c>
      <c r="U3266" s="122">
        <v>0.38907544539349997</v>
      </c>
      <c r="V3266" s="122">
        <v>0.40302597564949999</v>
      </c>
      <c r="W3266" s="122">
        <v>0.35632747475299997</v>
      </c>
      <c r="X3266" s="122">
        <v>0.3477276736855</v>
      </c>
      <c r="Y3266" s="122">
        <v>0.32948728182449999</v>
      </c>
      <c r="Z3266" s="122">
        <v>0.31416153311450001</v>
      </c>
      <c r="AA3266" s="122">
        <v>0.29984318964250001</v>
      </c>
      <c r="AB3266" s="122">
        <v>0.28344269967149999</v>
      </c>
      <c r="AC3266" s="122">
        <v>0.26261932957</v>
      </c>
      <c r="AD3266" s="122">
        <v>0.25172049792099999</v>
      </c>
      <c r="AE3266" s="122">
        <v>0.25089055101949997</v>
      </c>
      <c r="AF3266" s="122">
        <v>0.24130904481150001</v>
      </c>
      <c r="AG3266" s="122">
        <v>0.23506701711399999</v>
      </c>
      <c r="AH3266" s="122">
        <v>0.230745804896</v>
      </c>
      <c r="AI3266" s="122">
        <v>0.235674536504</v>
      </c>
      <c r="AJ3266" s="122">
        <v>0.21849353872050001</v>
      </c>
      <c r="AK3266" s="122">
        <v>0.22880902353749999</v>
      </c>
      <c r="AL3266" s="122">
        <v>0</v>
      </c>
    </row>
    <row r="3267" spans="1:38" hidden="1" x14ac:dyDescent="0.25">
      <c r="A3267" s="122" t="s">
        <v>2007</v>
      </c>
      <c r="B3267" s="122">
        <v>-1</v>
      </c>
      <c r="C3267" s="122" t="s">
        <v>2201</v>
      </c>
      <c r="D3267" s="122" t="s">
        <v>2094</v>
      </c>
      <c r="E3267" s="122">
        <v>60</v>
      </c>
      <c r="F3267" s="122">
        <v>0.60970176856199998</v>
      </c>
      <c r="G3267" s="122">
        <v>0.65310692447999996</v>
      </c>
      <c r="H3267" s="122">
        <v>0.72087049588300001</v>
      </c>
      <c r="I3267" s="122">
        <v>0.75845345772049999</v>
      </c>
      <c r="J3267" s="122">
        <v>0.77902721642499995</v>
      </c>
      <c r="K3267" s="122">
        <v>0.80333050136299999</v>
      </c>
      <c r="L3267" s="122">
        <v>0.82863067652449995</v>
      </c>
      <c r="M3267" s="122">
        <v>0.86384460479750003</v>
      </c>
      <c r="N3267" s="122">
        <v>0.86286605821850004</v>
      </c>
      <c r="O3267" s="122">
        <v>0.84825954781049995</v>
      </c>
      <c r="P3267" s="122">
        <v>0.82850522570999996</v>
      </c>
      <c r="Q3267" s="122">
        <v>0.79252005898</v>
      </c>
      <c r="R3267" s="122">
        <v>0.75451405487900003</v>
      </c>
      <c r="S3267" s="122">
        <v>0.73189723089500003</v>
      </c>
      <c r="T3267" s="122">
        <v>0.69779747630699995</v>
      </c>
      <c r="U3267" s="122">
        <v>0.627554002256</v>
      </c>
      <c r="V3267" s="122">
        <v>0.63718143375900005</v>
      </c>
      <c r="W3267" s="122">
        <v>0.51925916718099996</v>
      </c>
      <c r="X3267" s="122">
        <v>0.4779034426905</v>
      </c>
      <c r="Y3267" s="122">
        <v>0.46395878282050002</v>
      </c>
      <c r="Z3267" s="122">
        <v>0.44919579908149998</v>
      </c>
      <c r="AA3267" s="122">
        <v>0.43807589126199997</v>
      </c>
      <c r="AB3267" s="122">
        <v>0.398087774876</v>
      </c>
      <c r="AC3267" s="122">
        <v>0.36099869820250002</v>
      </c>
      <c r="AD3267" s="122">
        <v>0.32908265030349998</v>
      </c>
      <c r="AE3267" s="122">
        <v>0.2989000653485</v>
      </c>
      <c r="AF3267" s="122">
        <v>0.2795610064365</v>
      </c>
      <c r="AG3267" s="122">
        <v>0.264049623239</v>
      </c>
      <c r="AH3267" s="122">
        <v>0.25694408403149999</v>
      </c>
      <c r="AI3267" s="122">
        <v>0.27441714862349997</v>
      </c>
      <c r="AJ3267" s="122">
        <v>0.25143708874199999</v>
      </c>
      <c r="AK3267" s="122">
        <v>0.2600422296655</v>
      </c>
      <c r="AL3267" s="122">
        <v>0</v>
      </c>
    </row>
    <row r="3268" spans="1:38" hidden="1" x14ac:dyDescent="0.25">
      <c r="A3268" s="122" t="s">
        <v>2007</v>
      </c>
      <c r="B3268" s="122">
        <v>-1</v>
      </c>
      <c r="C3268" s="122" t="s">
        <v>2201</v>
      </c>
      <c r="D3268" s="122" t="s">
        <v>2095</v>
      </c>
      <c r="E3268" s="122">
        <v>60</v>
      </c>
      <c r="F3268" s="122">
        <v>0.77772733386699999</v>
      </c>
      <c r="G3268" s="122">
        <v>0.77221652665850005</v>
      </c>
      <c r="H3268" s="122">
        <v>0.771954110488</v>
      </c>
      <c r="I3268" s="122">
        <v>0.849271391348</v>
      </c>
      <c r="J3268" s="122">
        <v>0.90019933215350001</v>
      </c>
      <c r="K3268" s="122">
        <v>0.91330048419749998</v>
      </c>
      <c r="L3268" s="122">
        <v>0.91893271008650002</v>
      </c>
      <c r="M3268" s="122">
        <v>0.91436619666999996</v>
      </c>
      <c r="N3268" s="122">
        <v>0.92852370067099999</v>
      </c>
      <c r="O3268" s="122">
        <v>0.95455199688150005</v>
      </c>
      <c r="P3268" s="122">
        <v>0.95298946778850002</v>
      </c>
      <c r="Q3268" s="122">
        <v>0.84324768183349996</v>
      </c>
      <c r="R3268" s="122">
        <v>0.84555671266700005</v>
      </c>
      <c r="S3268" s="122">
        <v>0.82641967496799995</v>
      </c>
      <c r="T3268" s="122">
        <v>0.78505046187149996</v>
      </c>
      <c r="U3268" s="122">
        <v>0.69537334359799996</v>
      </c>
      <c r="V3268" s="122">
        <v>0.69708630640699998</v>
      </c>
      <c r="W3268" s="122">
        <v>0.69788822219150004</v>
      </c>
      <c r="X3268" s="122">
        <v>0.55917314197300005</v>
      </c>
      <c r="Y3268" s="122">
        <v>0.52845663557449996</v>
      </c>
      <c r="Z3268" s="122">
        <v>0.51396973978000005</v>
      </c>
      <c r="AA3268" s="122">
        <v>0.52046341502850002</v>
      </c>
      <c r="AB3268" s="122">
        <v>0.47376243691199998</v>
      </c>
      <c r="AC3268" s="122">
        <v>0.43425945721850001</v>
      </c>
      <c r="AD3268" s="122">
        <v>0.37190741570300001</v>
      </c>
      <c r="AE3268" s="122">
        <v>0.31318107516999999</v>
      </c>
      <c r="AF3268" s="122">
        <v>0.29547206955049998</v>
      </c>
      <c r="AG3268" s="122">
        <v>0.30614306898650001</v>
      </c>
      <c r="AH3268" s="122">
        <v>0.2615370435205</v>
      </c>
      <c r="AI3268" s="122">
        <v>0.27636188321499999</v>
      </c>
      <c r="AJ3268" s="122">
        <v>0.24767928732649999</v>
      </c>
      <c r="AK3268" s="122">
        <v>0.25558122944400002</v>
      </c>
      <c r="AL3268" s="122">
        <v>0</v>
      </c>
    </row>
    <row r="3269" spans="1:38" hidden="1" x14ac:dyDescent="0.25">
      <c r="A3269" s="122" t="s">
        <v>2007</v>
      </c>
      <c r="B3269" s="122">
        <v>-1</v>
      </c>
      <c r="C3269" s="122" t="s">
        <v>2201</v>
      </c>
      <c r="D3269" s="122" t="s">
        <v>2096</v>
      </c>
      <c r="E3269" s="122">
        <v>60</v>
      </c>
      <c r="F3269" s="122">
        <v>0.79011243733449998</v>
      </c>
      <c r="G3269" s="122">
        <v>0.80560987132950002</v>
      </c>
      <c r="H3269" s="122">
        <v>0.83792268448950002</v>
      </c>
      <c r="I3269" s="122">
        <v>0.82680093417800005</v>
      </c>
      <c r="J3269" s="122">
        <v>0.8754923815665</v>
      </c>
      <c r="K3269" s="122">
        <v>0.90076622200849998</v>
      </c>
      <c r="L3269" s="122">
        <v>0.94511471339899999</v>
      </c>
      <c r="M3269" s="122">
        <v>0.95028360205200002</v>
      </c>
      <c r="N3269" s="122">
        <v>0.9639322564185</v>
      </c>
      <c r="O3269" s="122">
        <v>0.91306680627000003</v>
      </c>
      <c r="P3269" s="122">
        <v>0.89546773648349998</v>
      </c>
      <c r="Q3269" s="122">
        <v>0.85890535194749995</v>
      </c>
      <c r="R3269" s="122">
        <v>0.80641736655649998</v>
      </c>
      <c r="S3269" s="122">
        <v>0.77207191700650002</v>
      </c>
      <c r="T3269" s="122">
        <v>0.72967847127800001</v>
      </c>
      <c r="U3269" s="122">
        <v>0.65849782191799999</v>
      </c>
      <c r="V3269" s="122">
        <v>0.65096530122200003</v>
      </c>
      <c r="W3269" s="122">
        <v>0.60207538157999996</v>
      </c>
      <c r="X3269" s="122">
        <v>0.56574049604599996</v>
      </c>
      <c r="Y3269" s="122">
        <v>0.53553409901250004</v>
      </c>
      <c r="Z3269" s="122">
        <v>0.51719485245249996</v>
      </c>
      <c r="AA3269" s="122">
        <v>0.511128189141</v>
      </c>
      <c r="AB3269" s="122">
        <v>0.46830801786100001</v>
      </c>
      <c r="AC3269" s="122">
        <v>0.44095079066699999</v>
      </c>
      <c r="AD3269" s="122">
        <v>0.41036261698449999</v>
      </c>
      <c r="AE3269" s="122">
        <v>0.3478596988055</v>
      </c>
      <c r="AF3269" s="122">
        <v>0.33364579445699999</v>
      </c>
      <c r="AG3269" s="122">
        <v>0.31318439114149998</v>
      </c>
      <c r="AH3269" s="122">
        <v>0.28969943516050001</v>
      </c>
      <c r="AI3269" s="122">
        <v>0.32964749046300001</v>
      </c>
      <c r="AJ3269" s="122">
        <v>0.2526917945505</v>
      </c>
      <c r="AK3269" s="122">
        <v>0.25968692020950002</v>
      </c>
      <c r="AL3269" s="122">
        <v>0</v>
      </c>
    </row>
    <row r="3270" spans="1:38" hidden="1" x14ac:dyDescent="0.25">
      <c r="A3270" s="122" t="s">
        <v>2007</v>
      </c>
      <c r="B3270" s="122">
        <v>-1</v>
      </c>
      <c r="C3270" s="122" t="s">
        <v>2201</v>
      </c>
      <c r="D3270" s="122" t="s">
        <v>2097</v>
      </c>
      <c r="E3270" s="122">
        <v>60</v>
      </c>
      <c r="F3270" s="122">
        <v>0.67021708606749997</v>
      </c>
      <c r="G3270" s="122">
        <v>0.69952996307049997</v>
      </c>
      <c r="H3270" s="122">
        <v>0.72449735409399996</v>
      </c>
      <c r="I3270" s="122">
        <v>0.775905733195</v>
      </c>
      <c r="J3270" s="122">
        <v>0.79994413277200005</v>
      </c>
      <c r="K3270" s="122">
        <v>0.82587996854800005</v>
      </c>
      <c r="L3270" s="122">
        <v>0.85403201474699997</v>
      </c>
      <c r="M3270" s="122">
        <v>0.86099676923299995</v>
      </c>
      <c r="N3270" s="122">
        <v>0.87444926482249996</v>
      </c>
      <c r="O3270" s="122">
        <v>0.82372104235349997</v>
      </c>
      <c r="P3270" s="122">
        <v>0.80947574536300004</v>
      </c>
      <c r="Q3270" s="122">
        <v>0.81137838006700003</v>
      </c>
      <c r="R3270" s="122">
        <v>0.78601793950650001</v>
      </c>
      <c r="S3270" s="122">
        <v>0.76653641942999995</v>
      </c>
      <c r="T3270" s="122">
        <v>0.71736822334100003</v>
      </c>
      <c r="U3270" s="122">
        <v>0.64760700932799997</v>
      </c>
      <c r="V3270" s="122">
        <v>0.64371415702250001</v>
      </c>
      <c r="W3270" s="122">
        <v>0.61162765725449997</v>
      </c>
      <c r="X3270" s="122">
        <v>0.56289688879499999</v>
      </c>
      <c r="Y3270" s="122">
        <v>0.54402655022299995</v>
      </c>
      <c r="Z3270" s="122">
        <v>0.50953450998700001</v>
      </c>
      <c r="AA3270" s="122">
        <v>0.49859581110200002</v>
      </c>
      <c r="AB3270" s="122">
        <v>0.45005682014800003</v>
      </c>
      <c r="AC3270" s="122">
        <v>0.42496232420649999</v>
      </c>
      <c r="AD3270" s="122">
        <v>0.40174265879799997</v>
      </c>
      <c r="AE3270" s="122">
        <v>0.31579340989850002</v>
      </c>
      <c r="AF3270" s="122">
        <v>0.29662514311549998</v>
      </c>
      <c r="AG3270" s="122">
        <v>0.27652104650800002</v>
      </c>
      <c r="AH3270" s="122">
        <v>0.26202973875500002</v>
      </c>
      <c r="AI3270" s="122">
        <v>0.2828906224685</v>
      </c>
      <c r="AJ3270" s="122">
        <v>0.23376868515050001</v>
      </c>
      <c r="AK3270" s="122">
        <v>0.2400409795315</v>
      </c>
      <c r="AL3270" s="122">
        <v>0</v>
      </c>
    </row>
    <row r="3271" spans="1:38" hidden="1" x14ac:dyDescent="0.25">
      <c r="A3271" s="122" t="s">
        <v>2007</v>
      </c>
      <c r="B3271" s="122">
        <v>-1</v>
      </c>
      <c r="C3271" s="122" t="s">
        <v>2201</v>
      </c>
      <c r="D3271" s="122" t="s">
        <v>2098</v>
      </c>
      <c r="E3271" s="122">
        <v>60</v>
      </c>
      <c r="F3271" s="122">
        <v>0.19413676432749999</v>
      </c>
      <c r="G3271" s="122">
        <v>0.19924582077700001</v>
      </c>
      <c r="H3271" s="122">
        <v>0.20848577259250001</v>
      </c>
      <c r="I3271" s="122">
        <v>0.22013388482499999</v>
      </c>
      <c r="J3271" s="122">
        <v>0.2293129633315</v>
      </c>
      <c r="K3271" s="122">
        <v>0.231637099377</v>
      </c>
      <c r="L3271" s="122">
        <v>0.237335939853</v>
      </c>
      <c r="M3271" s="122">
        <v>0.24397351765399999</v>
      </c>
      <c r="N3271" s="122">
        <v>0.24502941426149999</v>
      </c>
      <c r="O3271" s="122">
        <v>0.23697758761400001</v>
      </c>
      <c r="P3271" s="122">
        <v>0.23126370724850001</v>
      </c>
      <c r="Q3271" s="122">
        <v>0.2255793574495</v>
      </c>
      <c r="R3271" s="122">
        <v>0.21765655206750001</v>
      </c>
      <c r="S3271" s="122">
        <v>0.2075067581825</v>
      </c>
      <c r="T3271" s="122">
        <v>0.19323609319250001</v>
      </c>
      <c r="U3271" s="122">
        <v>0.17349301636700001</v>
      </c>
      <c r="V3271" s="122">
        <v>0.17429624758500001</v>
      </c>
      <c r="W3271" s="122">
        <v>0.15816014522550001</v>
      </c>
      <c r="X3271" s="122">
        <v>0.144279456064</v>
      </c>
      <c r="Y3271" s="122">
        <v>0.13909263414549999</v>
      </c>
      <c r="Z3271" s="122">
        <v>0.128396210053</v>
      </c>
      <c r="AA3271" s="122">
        <v>0.122462833659</v>
      </c>
      <c r="AB3271" s="122">
        <v>0.11160078708399999</v>
      </c>
      <c r="AC3271" s="122">
        <v>0.102719768679</v>
      </c>
      <c r="AD3271" s="122">
        <v>9.31156703995E-2</v>
      </c>
      <c r="AE3271" s="122">
        <v>8.6493293157499998E-2</v>
      </c>
      <c r="AF3271" s="122">
        <v>7.9697780762500003E-2</v>
      </c>
      <c r="AG3271" s="122">
        <v>7.38630569785E-2</v>
      </c>
      <c r="AH3271" s="122">
        <v>6.9327530780499996E-2</v>
      </c>
      <c r="AI3271" s="122">
        <v>7.4428671838999996E-2</v>
      </c>
      <c r="AJ3271" s="122">
        <v>6.3382893873999993E-2</v>
      </c>
      <c r="AK3271" s="122">
        <v>6.5247572177500004E-2</v>
      </c>
      <c r="AL3271" s="122">
        <v>0</v>
      </c>
    </row>
    <row r="3272" spans="1:38" hidden="1" x14ac:dyDescent="0.25">
      <c r="A3272" s="122" t="s">
        <v>2007</v>
      </c>
      <c r="B3272" s="122">
        <v>-1</v>
      </c>
      <c r="C3272" s="122" t="s">
        <v>2201</v>
      </c>
      <c r="D3272" s="122" t="s">
        <v>2099</v>
      </c>
      <c r="E3272" s="122">
        <v>60</v>
      </c>
      <c r="F3272" s="122">
        <v>1.347767110148</v>
      </c>
      <c r="G3272" s="122">
        <v>1.4033468924885</v>
      </c>
      <c r="H3272" s="122">
        <v>1.4849751641985001</v>
      </c>
      <c r="I3272" s="122">
        <v>1.5917128752530001</v>
      </c>
      <c r="J3272" s="122">
        <v>1.6222730334005</v>
      </c>
      <c r="K3272" s="122">
        <v>1.6534592818730001</v>
      </c>
      <c r="L3272" s="122">
        <v>1.7586332353475</v>
      </c>
      <c r="M3272" s="122">
        <v>1.753723762111</v>
      </c>
      <c r="N3272" s="122">
        <v>1.7559236628970001</v>
      </c>
      <c r="O3272" s="122">
        <v>1.7013802757080001</v>
      </c>
      <c r="P3272" s="122">
        <v>1.6756140713080001</v>
      </c>
      <c r="Q3272" s="122">
        <v>1.5612281176880001</v>
      </c>
      <c r="R3272" s="122">
        <v>1.4858946069265</v>
      </c>
      <c r="S3272" s="122">
        <v>1.4048499431529999</v>
      </c>
      <c r="T3272" s="122">
        <v>1.3353104120015</v>
      </c>
      <c r="U3272" s="122">
        <v>1.1810276726555</v>
      </c>
      <c r="V3272" s="122">
        <v>1.18143383532</v>
      </c>
      <c r="W3272" s="122">
        <v>1.0662327396860001</v>
      </c>
      <c r="X3272" s="122">
        <v>0.97935971848850001</v>
      </c>
      <c r="Y3272" s="122">
        <v>0.85699776060400001</v>
      </c>
      <c r="Z3272" s="122">
        <v>0.87625006675749995</v>
      </c>
      <c r="AA3272" s="122">
        <v>0.82334425324299998</v>
      </c>
      <c r="AB3272" s="122">
        <v>0.75338162428400002</v>
      </c>
      <c r="AC3272" s="122">
        <v>0.70086537478800004</v>
      </c>
      <c r="AD3272" s="122">
        <v>0.63403120494550003</v>
      </c>
      <c r="AE3272" s="122">
        <v>0.60799078400450002</v>
      </c>
      <c r="AF3272" s="122">
        <v>0.56681974278400005</v>
      </c>
      <c r="AG3272" s="122">
        <v>0.53508542162950001</v>
      </c>
      <c r="AH3272" s="122">
        <v>0.51683323941500003</v>
      </c>
      <c r="AI3272" s="122">
        <v>0.550014549583</v>
      </c>
      <c r="AJ3272" s="122">
        <v>0.45168558111500001</v>
      </c>
      <c r="AK3272" s="122">
        <v>0.46647602277599998</v>
      </c>
      <c r="AL3272" s="122">
        <v>0</v>
      </c>
    </row>
    <row r="3273" spans="1:38" hidden="1" x14ac:dyDescent="0.25">
      <c r="A3273" s="122" t="s">
        <v>2007</v>
      </c>
      <c r="B3273" s="122">
        <v>-1</v>
      </c>
      <c r="C3273" s="122" t="s">
        <v>2201</v>
      </c>
      <c r="D3273" s="122" t="s">
        <v>2100</v>
      </c>
      <c r="E3273" s="122">
        <v>60</v>
      </c>
      <c r="F3273" s="122">
        <v>0.688188694815</v>
      </c>
      <c r="G3273" s="122">
        <v>0.71573860917999998</v>
      </c>
      <c r="H3273" s="122">
        <v>0.78261626599949996</v>
      </c>
      <c r="I3273" s="122">
        <v>0.83026720273349996</v>
      </c>
      <c r="J3273" s="122">
        <v>0.86626644284499998</v>
      </c>
      <c r="K3273" s="122">
        <v>0.88936373522849999</v>
      </c>
      <c r="L3273" s="122">
        <v>0.89394716224350002</v>
      </c>
      <c r="M3273" s="122">
        <v>0.969274157927</v>
      </c>
      <c r="N3273" s="122">
        <v>0.983774868463</v>
      </c>
      <c r="O3273" s="122">
        <v>0.93078993368649998</v>
      </c>
      <c r="P3273" s="122">
        <v>0.91102671129599999</v>
      </c>
      <c r="Q3273" s="122">
        <v>0.89343727932100003</v>
      </c>
      <c r="R3273" s="122">
        <v>0.85680534866199998</v>
      </c>
      <c r="S3273" s="122">
        <v>0.82282736215700003</v>
      </c>
      <c r="T3273" s="122">
        <v>0.77991051521999999</v>
      </c>
      <c r="U3273" s="122">
        <v>0.69882695392500005</v>
      </c>
      <c r="V3273" s="122">
        <v>0.68946766977399998</v>
      </c>
      <c r="W3273" s="122">
        <v>0.62040080473299997</v>
      </c>
      <c r="X3273" s="122">
        <v>0.58712884108600005</v>
      </c>
      <c r="Y3273" s="122">
        <v>0.56004754893149999</v>
      </c>
      <c r="Z3273" s="122">
        <v>0.57755345478800002</v>
      </c>
      <c r="AA3273" s="122">
        <v>0.56149682693549996</v>
      </c>
      <c r="AB3273" s="122">
        <v>0.52081887990700004</v>
      </c>
      <c r="AC3273" s="122">
        <v>0.49643216130899998</v>
      </c>
      <c r="AD3273" s="122">
        <v>0.45733017781349999</v>
      </c>
      <c r="AE3273" s="122">
        <v>0.41936761447350002</v>
      </c>
      <c r="AF3273" s="122">
        <v>0.40018544565800002</v>
      </c>
      <c r="AG3273" s="122">
        <v>0.38465820788150001</v>
      </c>
      <c r="AH3273" s="122">
        <v>0.37585499527850003</v>
      </c>
      <c r="AI3273" s="122">
        <v>0.40338488303699999</v>
      </c>
      <c r="AJ3273" s="122">
        <v>0.3408766629235</v>
      </c>
      <c r="AK3273" s="122">
        <v>0.35512404941249998</v>
      </c>
      <c r="AL3273" s="122">
        <v>0</v>
      </c>
    </row>
    <row r="3274" spans="1:38" hidden="1" x14ac:dyDescent="0.25">
      <c r="A3274" s="122" t="s">
        <v>2007</v>
      </c>
      <c r="B3274" s="122">
        <v>-1</v>
      </c>
      <c r="C3274" s="122" t="s">
        <v>2201</v>
      </c>
      <c r="D3274" s="122" t="s">
        <v>2101</v>
      </c>
      <c r="E3274" s="122">
        <v>60</v>
      </c>
      <c r="F3274" s="122">
        <v>0.83473578550600003</v>
      </c>
      <c r="G3274" s="122">
        <v>0.86049309173599997</v>
      </c>
      <c r="H3274" s="122">
        <v>0.92426507233699995</v>
      </c>
      <c r="I3274" s="122">
        <v>1.052444638371</v>
      </c>
      <c r="J3274" s="122">
        <v>1.1322302111689999</v>
      </c>
      <c r="K3274" s="122">
        <v>1.1767951337835001</v>
      </c>
      <c r="L3274" s="122">
        <v>1.2194172095075</v>
      </c>
      <c r="M3274" s="122">
        <v>1.2456730835575001</v>
      </c>
      <c r="N3274" s="122">
        <v>1.1934535691365</v>
      </c>
      <c r="O3274" s="122">
        <v>1.177429791055</v>
      </c>
      <c r="P3274" s="122">
        <v>1.1155627481935</v>
      </c>
      <c r="Q3274" s="122">
        <v>1.0951812496125</v>
      </c>
      <c r="R3274" s="122">
        <v>1.0532565930444999</v>
      </c>
      <c r="S3274" s="122">
        <v>1.0073457998249999</v>
      </c>
      <c r="T3274" s="122">
        <v>0.9405502016335</v>
      </c>
      <c r="U3274" s="122">
        <v>0.843610622097</v>
      </c>
      <c r="V3274" s="122">
        <v>0.85380973484050005</v>
      </c>
      <c r="W3274" s="122">
        <v>0.71996266929749997</v>
      </c>
      <c r="X3274" s="122">
        <v>0.65436729670399996</v>
      </c>
      <c r="Y3274" s="122">
        <v>0.63474111310100001</v>
      </c>
      <c r="Z3274" s="122">
        <v>0.64105622583749999</v>
      </c>
      <c r="AA3274" s="122">
        <v>0.60178769877250005</v>
      </c>
      <c r="AB3274" s="122">
        <v>0.54802866284999996</v>
      </c>
      <c r="AC3274" s="122">
        <v>0.49992066402699997</v>
      </c>
      <c r="AD3274" s="122">
        <v>0.45951580172450002</v>
      </c>
      <c r="AE3274" s="122">
        <v>0.43426659756399999</v>
      </c>
      <c r="AF3274" s="122">
        <v>0.41443060537850002</v>
      </c>
      <c r="AG3274" s="122">
        <v>0.3861319961595</v>
      </c>
      <c r="AH3274" s="122">
        <v>0.37759379362649997</v>
      </c>
      <c r="AI3274" s="122">
        <v>0.4022893983445</v>
      </c>
      <c r="AJ3274" s="122">
        <v>0.35023549723699998</v>
      </c>
      <c r="AK3274" s="122">
        <v>0.36041816752549999</v>
      </c>
      <c r="AL3274" s="122">
        <v>0</v>
      </c>
    </row>
    <row r="3275" spans="1:38" hidden="1" x14ac:dyDescent="0.25">
      <c r="A3275" s="122" t="s">
        <v>2007</v>
      </c>
      <c r="B3275" s="122">
        <v>-1</v>
      </c>
      <c r="C3275" s="122" t="s">
        <v>2201</v>
      </c>
      <c r="D3275" s="122" t="s">
        <v>2102</v>
      </c>
      <c r="E3275" s="122">
        <v>60</v>
      </c>
      <c r="F3275" s="122">
        <v>0.46982730669200001</v>
      </c>
      <c r="G3275" s="122">
        <v>0.50838102015999997</v>
      </c>
      <c r="H3275" s="122">
        <v>0.53609197203049996</v>
      </c>
      <c r="I3275" s="122">
        <v>0.53304920159150004</v>
      </c>
      <c r="J3275" s="122">
        <v>0.57305478513450003</v>
      </c>
      <c r="K3275" s="122">
        <v>0.59784273646950004</v>
      </c>
      <c r="L3275" s="122">
        <v>0.61071504988350001</v>
      </c>
      <c r="M3275" s="122">
        <v>0.63736584026300003</v>
      </c>
      <c r="N3275" s="122">
        <v>0.65035572315300005</v>
      </c>
      <c r="O3275" s="122">
        <v>0.67026006888199996</v>
      </c>
      <c r="P3275" s="122">
        <v>0.65720969857599998</v>
      </c>
      <c r="Q3275" s="122">
        <v>0.61409419571400004</v>
      </c>
      <c r="R3275" s="122">
        <v>0.58492197183350003</v>
      </c>
      <c r="S3275" s="122">
        <v>0.57359257491549998</v>
      </c>
      <c r="T3275" s="122">
        <v>0.55286117526349998</v>
      </c>
      <c r="U3275" s="122">
        <v>0.51125522179350003</v>
      </c>
      <c r="V3275" s="122">
        <v>0.51196978353449996</v>
      </c>
      <c r="W3275" s="122">
        <v>0.43832862642600001</v>
      </c>
      <c r="X3275" s="122">
        <v>0.40929531790399998</v>
      </c>
      <c r="Y3275" s="122">
        <v>0.37224357156850002</v>
      </c>
      <c r="Z3275" s="122">
        <v>0.35312273019250001</v>
      </c>
      <c r="AA3275" s="122">
        <v>0.33550651954350003</v>
      </c>
      <c r="AB3275" s="122">
        <v>0.31294462107600002</v>
      </c>
      <c r="AC3275" s="122">
        <v>0.28903033901899999</v>
      </c>
      <c r="AD3275" s="122">
        <v>0.26264529090450001</v>
      </c>
      <c r="AE3275" s="122">
        <v>0.22864028195200001</v>
      </c>
      <c r="AF3275" s="122">
        <v>0.20836520252150001</v>
      </c>
      <c r="AG3275" s="122">
        <v>0.1978960623305</v>
      </c>
      <c r="AH3275" s="122">
        <v>0.18223393899750001</v>
      </c>
      <c r="AI3275" s="122">
        <v>0.19682207313950001</v>
      </c>
      <c r="AJ3275" s="122">
        <v>0.1800660400885</v>
      </c>
      <c r="AK3275" s="122">
        <v>0.184801152335</v>
      </c>
      <c r="AL3275" s="122">
        <v>0</v>
      </c>
    </row>
    <row r="3276" spans="1:38" hidden="1" x14ac:dyDescent="0.25">
      <c r="A3276" s="122" t="s">
        <v>2007</v>
      </c>
      <c r="B3276" s="122">
        <v>-1</v>
      </c>
      <c r="C3276" s="122" t="s">
        <v>2201</v>
      </c>
      <c r="D3276" s="122" t="s">
        <v>2103</v>
      </c>
      <c r="E3276" s="122">
        <v>60</v>
      </c>
      <c r="F3276" s="122">
        <v>0.170312127663</v>
      </c>
      <c r="G3276" s="122">
        <v>0.17596079388700001</v>
      </c>
      <c r="H3276" s="122">
        <v>0.1787309216995</v>
      </c>
      <c r="I3276" s="122">
        <v>0.18209593168800001</v>
      </c>
      <c r="J3276" s="122">
        <v>0.18976006815849999</v>
      </c>
      <c r="K3276" s="122">
        <v>0.2037690812645</v>
      </c>
      <c r="L3276" s="122">
        <v>0.20697514009250001</v>
      </c>
      <c r="M3276" s="122">
        <v>0.20486931282250001</v>
      </c>
      <c r="N3276" s="122">
        <v>0.1969794367645</v>
      </c>
      <c r="O3276" s="122">
        <v>0.19858481752349999</v>
      </c>
      <c r="P3276" s="122">
        <v>0.1934892540525</v>
      </c>
      <c r="Q3276" s="122">
        <v>0.18071013480500001</v>
      </c>
      <c r="R3276" s="122">
        <v>0.17607688002550001</v>
      </c>
      <c r="S3276" s="122">
        <v>0.174842595435</v>
      </c>
      <c r="T3276" s="122">
        <v>0.172768968686</v>
      </c>
      <c r="U3276" s="122">
        <v>0.15920646226849999</v>
      </c>
      <c r="V3276" s="122">
        <v>0.169373389437</v>
      </c>
      <c r="W3276" s="122">
        <v>0.152685510676</v>
      </c>
      <c r="X3276" s="122">
        <v>0.138738413601</v>
      </c>
      <c r="Y3276" s="122">
        <v>0.1350908823425</v>
      </c>
      <c r="Z3276" s="122">
        <v>0.1158047324295</v>
      </c>
      <c r="AA3276" s="122">
        <v>0.1167171484175</v>
      </c>
      <c r="AB3276" s="122">
        <v>0.10877077748650001</v>
      </c>
      <c r="AC3276" s="122">
        <v>0.10351599101800001</v>
      </c>
      <c r="AD3276" s="122">
        <v>9.64480888595E-2</v>
      </c>
      <c r="AE3276" s="122">
        <v>9.4563385062500005E-2</v>
      </c>
      <c r="AF3276" s="122">
        <v>9.2423192539500001E-2</v>
      </c>
      <c r="AG3276" s="122">
        <v>9.1192572792999999E-2</v>
      </c>
      <c r="AH3276" s="122">
        <v>8.72669150245E-2</v>
      </c>
      <c r="AI3276" s="122">
        <v>9.2510576104E-2</v>
      </c>
      <c r="AJ3276" s="122">
        <v>8.9662105943999995E-2</v>
      </c>
      <c r="AK3276" s="122">
        <v>9.3741884691499994E-2</v>
      </c>
      <c r="AL3276" s="122">
        <v>0</v>
      </c>
    </row>
    <row r="3277" spans="1:38" hidden="1" x14ac:dyDescent="0.25">
      <c r="A3277" s="122" t="s">
        <v>2007</v>
      </c>
      <c r="B3277" s="122">
        <v>-1</v>
      </c>
      <c r="C3277" s="122" t="s">
        <v>2201</v>
      </c>
      <c r="D3277" s="122" t="s">
        <v>2104</v>
      </c>
      <c r="E3277" s="122">
        <v>60</v>
      </c>
      <c r="F3277" s="122">
        <v>1.0274261629265</v>
      </c>
      <c r="G3277" s="122">
        <v>1.101665420954</v>
      </c>
      <c r="H3277" s="122">
        <v>1.171523558134</v>
      </c>
      <c r="I3277" s="122">
        <v>1.2440183832775</v>
      </c>
      <c r="J3277" s="122">
        <v>1.302907622093</v>
      </c>
      <c r="K3277" s="122">
        <v>1.3961021303104999</v>
      </c>
      <c r="L3277" s="122">
        <v>1.4634154943794999</v>
      </c>
      <c r="M3277" s="122">
        <v>1.5066202729589999</v>
      </c>
      <c r="N3277" s="122">
        <v>1.5732451138954999</v>
      </c>
      <c r="O3277" s="122">
        <v>1.4785547924019999</v>
      </c>
      <c r="P3277" s="122">
        <v>1.453678643078</v>
      </c>
      <c r="Q3277" s="122">
        <v>1.4424553996480001</v>
      </c>
      <c r="R3277" s="122">
        <v>1.3706232894724999</v>
      </c>
      <c r="S3277" s="122">
        <v>1.3059747667549999</v>
      </c>
      <c r="T3277" s="122">
        <v>1.235514972621</v>
      </c>
      <c r="U3277" s="122">
        <v>1.1443429108809999</v>
      </c>
      <c r="V3277" s="122">
        <v>1.1272804092519999</v>
      </c>
      <c r="W3277" s="122">
        <v>1.0516642298009999</v>
      </c>
      <c r="X3277" s="122">
        <v>0.96014084494700003</v>
      </c>
      <c r="Y3277" s="122">
        <v>0.93859920745049996</v>
      </c>
      <c r="Z3277" s="122">
        <v>0.94323937176049999</v>
      </c>
      <c r="AA3277" s="122">
        <v>0.92629661785450002</v>
      </c>
      <c r="AB3277" s="122">
        <v>0.85202770993099997</v>
      </c>
      <c r="AC3277" s="122">
        <v>0.78692518619249996</v>
      </c>
      <c r="AD3277" s="122">
        <v>0.72055060267000004</v>
      </c>
      <c r="AE3277" s="122">
        <v>0.650930669485</v>
      </c>
      <c r="AF3277" s="122">
        <v>0.61758835135900003</v>
      </c>
      <c r="AG3277" s="122">
        <v>0.57611162550999995</v>
      </c>
      <c r="AH3277" s="122">
        <v>0.55776448883999996</v>
      </c>
      <c r="AI3277" s="122">
        <v>0.60205790965299999</v>
      </c>
      <c r="AJ3277" s="122">
        <v>0.49830764612700001</v>
      </c>
      <c r="AK3277" s="122">
        <v>0.51217104141500003</v>
      </c>
      <c r="AL3277" s="122">
        <v>0</v>
      </c>
    </row>
    <row r="3278" spans="1:38" hidden="1" x14ac:dyDescent="0.25">
      <c r="A3278" s="122" t="s">
        <v>2007</v>
      </c>
      <c r="B3278" s="122">
        <v>-1</v>
      </c>
      <c r="C3278" s="122" t="s">
        <v>2201</v>
      </c>
      <c r="D3278" s="122" t="s">
        <v>2105</v>
      </c>
      <c r="E3278" s="122">
        <v>60</v>
      </c>
      <c r="F3278" s="122">
        <v>0.1412998860845</v>
      </c>
      <c r="G3278" s="122">
        <v>0.14388217614650001</v>
      </c>
      <c r="H3278" s="122">
        <v>0.15069623997250001</v>
      </c>
      <c r="I3278" s="122">
        <v>0.15266376064199999</v>
      </c>
      <c r="J3278" s="122">
        <v>0.15930055523549999</v>
      </c>
      <c r="K3278" s="122">
        <v>0.16152977427000001</v>
      </c>
      <c r="L3278" s="122">
        <v>0.16249963287700001</v>
      </c>
      <c r="M3278" s="122">
        <v>0.16363341982150001</v>
      </c>
      <c r="N3278" s="122">
        <v>0.16265863870700001</v>
      </c>
      <c r="O3278" s="122">
        <v>0.15491685723650001</v>
      </c>
      <c r="P3278" s="122">
        <v>0.151483025794</v>
      </c>
      <c r="Q3278" s="122">
        <v>0.151411478126</v>
      </c>
      <c r="R3278" s="122">
        <v>0.14051519749950001</v>
      </c>
      <c r="S3278" s="122">
        <v>0.13816294683550001</v>
      </c>
      <c r="T3278" s="122">
        <v>0.13894870209849999</v>
      </c>
      <c r="U3278" s="122">
        <v>0.12585872081150001</v>
      </c>
      <c r="V3278" s="122">
        <v>0.1327714623165</v>
      </c>
      <c r="W3278" s="122">
        <v>0.122768466427</v>
      </c>
      <c r="X3278" s="122">
        <v>0.11836075415449999</v>
      </c>
      <c r="Y3278" s="122">
        <v>0.1063184926085</v>
      </c>
      <c r="Z3278" s="122">
        <v>0.109230734091</v>
      </c>
      <c r="AA3278" s="122">
        <v>0.119735589445</v>
      </c>
      <c r="AB3278" s="122">
        <v>0.11742156996</v>
      </c>
      <c r="AC3278" s="122">
        <v>0.11261126886599999</v>
      </c>
      <c r="AD3278" s="122">
        <v>0.108166009353</v>
      </c>
      <c r="AE3278" s="122">
        <v>0.120272937153</v>
      </c>
      <c r="AF3278" s="122">
        <v>0.107887206192</v>
      </c>
      <c r="AG3278" s="122">
        <v>0.111044947093</v>
      </c>
      <c r="AH3278" s="122">
        <v>0.103333777813</v>
      </c>
      <c r="AI3278" s="122">
        <v>0.1096789943375</v>
      </c>
      <c r="AJ3278" s="122">
        <v>0.112754520181</v>
      </c>
      <c r="AK3278" s="122">
        <v>0.11933915508949999</v>
      </c>
      <c r="AL3278" s="122">
        <v>0</v>
      </c>
    </row>
    <row r="3279" spans="1:38" hidden="1" x14ac:dyDescent="0.25">
      <c r="A3279" s="122" t="s">
        <v>2007</v>
      </c>
      <c r="B3279" s="122">
        <v>-1</v>
      </c>
      <c r="C3279" s="122" t="s">
        <v>2201</v>
      </c>
      <c r="D3279" s="122" t="s">
        <v>475</v>
      </c>
      <c r="E3279" s="122">
        <v>60</v>
      </c>
      <c r="F3279" s="122">
        <v>0.29390315289750002</v>
      </c>
      <c r="G3279" s="122">
        <v>0.29954832594449998</v>
      </c>
      <c r="H3279" s="122">
        <v>0.3182311954075</v>
      </c>
      <c r="I3279" s="122">
        <v>0.32435588404650001</v>
      </c>
      <c r="J3279" s="122">
        <v>0.35141333420400001</v>
      </c>
      <c r="K3279" s="122">
        <v>0.35115379161400001</v>
      </c>
      <c r="L3279" s="122">
        <v>0.35966010470949999</v>
      </c>
      <c r="M3279" s="122">
        <v>0.37800043095899999</v>
      </c>
      <c r="N3279" s="122">
        <v>0.41330940975000002</v>
      </c>
      <c r="O3279" s="122">
        <v>0.3674698346445</v>
      </c>
      <c r="P3279" s="122">
        <v>0.35603551169199998</v>
      </c>
      <c r="Q3279" s="122">
        <v>0.34464913097599997</v>
      </c>
      <c r="R3279" s="122">
        <v>0.34220428634400002</v>
      </c>
      <c r="S3279" s="122">
        <v>0.33754776294799999</v>
      </c>
      <c r="T3279" s="122">
        <v>0.32152362104799997</v>
      </c>
      <c r="U3279" s="122">
        <v>0.29299803334000002</v>
      </c>
      <c r="V3279" s="122">
        <v>0.29901088222700001</v>
      </c>
      <c r="W3279" s="122">
        <v>0.247847013432</v>
      </c>
      <c r="X3279" s="122">
        <v>0.24080898157</v>
      </c>
      <c r="Y3279" s="122">
        <v>0.2192692194785</v>
      </c>
      <c r="Z3279" s="122">
        <v>0.233470745571</v>
      </c>
      <c r="AA3279" s="122">
        <v>0.2222186725525</v>
      </c>
      <c r="AB3279" s="122">
        <v>0.22324858818900001</v>
      </c>
      <c r="AC3279" s="122">
        <v>0.19990192691</v>
      </c>
      <c r="AD3279" s="122">
        <v>0.18147374330249999</v>
      </c>
      <c r="AE3279" s="122">
        <v>0.19226337226750001</v>
      </c>
      <c r="AF3279" s="122">
        <v>0.1843951863005</v>
      </c>
      <c r="AG3279" s="122">
        <v>0.18075765086850001</v>
      </c>
      <c r="AH3279" s="122">
        <v>0.17361574234550001</v>
      </c>
      <c r="AI3279" s="122">
        <v>0.181949886531</v>
      </c>
      <c r="AJ3279" s="122">
        <v>0.1723707269775</v>
      </c>
      <c r="AK3279" s="122">
        <v>0.18108039879400001</v>
      </c>
      <c r="AL3279" s="122">
        <v>0</v>
      </c>
    </row>
    <row r="3280" spans="1:38" hidden="1" x14ac:dyDescent="0.25">
      <c r="A3280" s="122" t="s">
        <v>2007</v>
      </c>
      <c r="B3280" s="122">
        <v>-1</v>
      </c>
      <c r="C3280" s="122" t="s">
        <v>2201</v>
      </c>
      <c r="D3280" s="122" t="s">
        <v>2106</v>
      </c>
      <c r="E3280" s="122">
        <v>60</v>
      </c>
      <c r="F3280" s="122">
        <v>0.1555187752155</v>
      </c>
      <c r="G3280" s="122">
        <v>0.161999691615</v>
      </c>
      <c r="H3280" s="122">
        <v>0.16815797189250001</v>
      </c>
      <c r="I3280" s="122">
        <v>0.18139920057799999</v>
      </c>
      <c r="J3280" s="122">
        <v>0.188062292632</v>
      </c>
      <c r="K3280" s="122">
        <v>0.19280390135350001</v>
      </c>
      <c r="L3280" s="122">
        <v>0.199226723976</v>
      </c>
      <c r="M3280" s="122">
        <v>0.203361813497</v>
      </c>
      <c r="N3280" s="122">
        <v>0.20699659186899999</v>
      </c>
      <c r="O3280" s="122">
        <v>0.216562888349</v>
      </c>
      <c r="P3280" s="122">
        <v>0.2128563230935</v>
      </c>
      <c r="Q3280" s="122">
        <v>0.20097738518149999</v>
      </c>
      <c r="R3280" s="122">
        <v>0.19406818532199999</v>
      </c>
      <c r="S3280" s="122">
        <v>0.1941862224965</v>
      </c>
      <c r="T3280" s="122">
        <v>0.17946106400949999</v>
      </c>
      <c r="U3280" s="122">
        <v>0.16051541744600001</v>
      </c>
      <c r="V3280" s="122">
        <v>0.16187983866049999</v>
      </c>
      <c r="W3280" s="122">
        <v>0.136234830818</v>
      </c>
      <c r="X3280" s="122">
        <v>0.12317236188400001</v>
      </c>
      <c r="Y3280" s="122">
        <v>0.1182197174975</v>
      </c>
      <c r="Z3280" s="122">
        <v>0.1153827923275</v>
      </c>
      <c r="AA3280" s="122">
        <v>0.11015266251899999</v>
      </c>
      <c r="AB3280" s="122">
        <v>0.10036349709050001</v>
      </c>
      <c r="AC3280" s="122">
        <v>9.2003903100000006E-2</v>
      </c>
      <c r="AD3280" s="122">
        <v>8.3417196477499997E-2</v>
      </c>
      <c r="AE3280" s="122">
        <v>7.3197064808499995E-2</v>
      </c>
      <c r="AF3280" s="122">
        <v>6.8335671025500005E-2</v>
      </c>
      <c r="AG3280" s="122">
        <v>6.3438702794499993E-2</v>
      </c>
      <c r="AH3280" s="122">
        <v>6.0192940420999999E-2</v>
      </c>
      <c r="AI3280" s="122">
        <v>6.4751975537500006E-2</v>
      </c>
      <c r="AJ3280" s="122">
        <v>5.4071417604500002E-2</v>
      </c>
      <c r="AK3280" s="122">
        <v>5.5483408227E-2</v>
      </c>
      <c r="AL3280" s="122">
        <v>0</v>
      </c>
    </row>
    <row r="3281" spans="1:38" hidden="1" x14ac:dyDescent="0.25">
      <c r="A3281" s="122" t="s">
        <v>2007</v>
      </c>
      <c r="B3281" s="122">
        <v>-1</v>
      </c>
      <c r="C3281" s="122" t="s">
        <v>2201</v>
      </c>
      <c r="D3281" s="122" t="s">
        <v>2107</v>
      </c>
      <c r="E3281" s="122">
        <v>60</v>
      </c>
      <c r="F3281" s="122">
        <v>1.1277929535960001</v>
      </c>
      <c r="G3281" s="122">
        <v>1.1633044313950001</v>
      </c>
      <c r="H3281" s="122">
        <v>1.202086374099</v>
      </c>
      <c r="I3281" s="122">
        <v>1.2470090010804999</v>
      </c>
      <c r="J3281" s="122">
        <v>1.2793332533895001</v>
      </c>
      <c r="K3281" s="122">
        <v>1.3110942764739999</v>
      </c>
      <c r="L3281" s="122">
        <v>1.3063136183595001</v>
      </c>
      <c r="M3281" s="122">
        <v>1.310512085784</v>
      </c>
      <c r="N3281" s="122">
        <v>1.3273730328119999</v>
      </c>
      <c r="O3281" s="122">
        <v>1.2329194009444999</v>
      </c>
      <c r="P3281" s="122">
        <v>1.2421940918484999</v>
      </c>
      <c r="Q3281" s="122">
        <v>1.2072016510525001</v>
      </c>
      <c r="R3281" s="122">
        <v>1.1613129568984999</v>
      </c>
      <c r="S3281" s="122">
        <v>1.0935645467815001</v>
      </c>
      <c r="T3281" s="122">
        <v>1.0536397132699999</v>
      </c>
      <c r="U3281" s="122">
        <v>0.97955340044299999</v>
      </c>
      <c r="V3281" s="122">
        <v>0.99084831105600002</v>
      </c>
      <c r="W3281" s="122">
        <v>0.98063181471000005</v>
      </c>
      <c r="X3281" s="122">
        <v>0.91708265477450002</v>
      </c>
      <c r="Y3281" s="122">
        <v>0.83004685162949998</v>
      </c>
      <c r="Z3281" s="122">
        <v>0.74295553188550001</v>
      </c>
      <c r="AA3281" s="122">
        <v>0.71783969406299997</v>
      </c>
      <c r="AB3281" s="122">
        <v>0.668676682169</v>
      </c>
      <c r="AC3281" s="122">
        <v>0.61660849578599997</v>
      </c>
      <c r="AD3281" s="122">
        <v>0.547137010619</v>
      </c>
      <c r="AE3281" s="122">
        <v>0.49572029774499998</v>
      </c>
      <c r="AF3281" s="122">
        <v>0.4654603390705</v>
      </c>
      <c r="AG3281" s="122">
        <v>0.43745693635350003</v>
      </c>
      <c r="AH3281" s="122">
        <v>0.43594804567200002</v>
      </c>
      <c r="AI3281" s="122">
        <v>0.43524726289749999</v>
      </c>
      <c r="AJ3281" s="122">
        <v>0.36191734510899998</v>
      </c>
      <c r="AK3281" s="122">
        <v>0.37444132646400002</v>
      </c>
      <c r="AL3281" s="122">
        <v>0</v>
      </c>
    </row>
    <row r="3282" spans="1:38" hidden="1" x14ac:dyDescent="0.25">
      <c r="A3282" s="122" t="s">
        <v>2007</v>
      </c>
      <c r="B3282" s="122">
        <v>-1</v>
      </c>
      <c r="C3282" s="122" t="s">
        <v>2201</v>
      </c>
      <c r="D3282" s="122" t="s">
        <v>2108</v>
      </c>
      <c r="E3282" s="122">
        <v>60</v>
      </c>
      <c r="F3282" s="122">
        <v>0.28757059762249998</v>
      </c>
      <c r="G3282" s="122">
        <v>0.30755590925199999</v>
      </c>
      <c r="H3282" s="122">
        <v>0.34646203763400002</v>
      </c>
      <c r="I3282" s="122">
        <v>0.39806560985200001</v>
      </c>
      <c r="J3282" s="122">
        <v>0.43246958168400002</v>
      </c>
      <c r="K3282" s="122">
        <v>0.44713737175200002</v>
      </c>
      <c r="L3282" s="122">
        <v>0.45328732578249997</v>
      </c>
      <c r="M3282" s="122">
        <v>0.46221256357149998</v>
      </c>
      <c r="N3282" s="122">
        <v>0.42881825400899998</v>
      </c>
      <c r="O3282" s="122">
        <v>0.4105626575345</v>
      </c>
      <c r="P3282" s="122">
        <v>0.40149880510899999</v>
      </c>
      <c r="Q3282" s="122">
        <v>0.38748455419849998</v>
      </c>
      <c r="R3282" s="122">
        <v>0.3541319814735</v>
      </c>
      <c r="S3282" s="122">
        <v>0.34492723731949998</v>
      </c>
      <c r="T3282" s="122">
        <v>0.3341221573175</v>
      </c>
      <c r="U3282" s="122">
        <v>0.29585330188949999</v>
      </c>
      <c r="V3282" s="122">
        <v>0.31753057581999999</v>
      </c>
      <c r="W3282" s="122">
        <v>0.29371853497650002</v>
      </c>
      <c r="X3282" s="122">
        <v>0.26855894300400002</v>
      </c>
      <c r="Y3282" s="122">
        <v>0.25449223219</v>
      </c>
      <c r="Z3282" s="122">
        <v>0.22168363294150001</v>
      </c>
      <c r="AA3282" s="122">
        <v>0.21495964640500001</v>
      </c>
      <c r="AB3282" s="122">
        <v>0.19786144519500001</v>
      </c>
      <c r="AC3282" s="122">
        <v>0.17961291942400001</v>
      </c>
      <c r="AD3282" s="122">
        <v>0.163792726029</v>
      </c>
      <c r="AE3282" s="122">
        <v>0.1831435701005</v>
      </c>
      <c r="AF3282" s="122">
        <v>0.171859630673</v>
      </c>
      <c r="AG3282" s="122">
        <v>0.16393648672700001</v>
      </c>
      <c r="AH3282" s="122">
        <v>0.15880720391399999</v>
      </c>
      <c r="AI3282" s="122">
        <v>0.16643323219200001</v>
      </c>
      <c r="AJ3282" s="122">
        <v>0.13912519631199999</v>
      </c>
      <c r="AK3282" s="122">
        <v>0.1443218882085</v>
      </c>
      <c r="AL3282" s="122">
        <v>0</v>
      </c>
    </row>
    <row r="3283" spans="1:38" hidden="1" x14ac:dyDescent="0.25">
      <c r="A3283" s="122" t="s">
        <v>2007</v>
      </c>
      <c r="B3283" s="122">
        <v>-1</v>
      </c>
      <c r="C3283" s="122" t="s">
        <v>2201</v>
      </c>
      <c r="D3283" s="122" t="s">
        <v>2109</v>
      </c>
      <c r="E3283" s="122">
        <v>60</v>
      </c>
      <c r="F3283" s="122">
        <v>0.19232494093649999</v>
      </c>
      <c r="G3283" s="122">
        <v>0.20489544783800001</v>
      </c>
      <c r="H3283" s="122">
        <v>0.2152758410925</v>
      </c>
      <c r="I3283" s="122">
        <v>0.232098033275</v>
      </c>
      <c r="J3283" s="122">
        <v>0.26587295054499999</v>
      </c>
      <c r="K3283" s="122">
        <v>0.28894279762050001</v>
      </c>
      <c r="L3283" s="122">
        <v>0.29549905222150002</v>
      </c>
      <c r="M3283" s="122">
        <v>0.3459030307075</v>
      </c>
      <c r="N3283" s="122">
        <v>0.38232471744199997</v>
      </c>
      <c r="O3283" s="122">
        <v>0.33124630526400001</v>
      </c>
      <c r="P3283" s="122">
        <v>0.319403081561</v>
      </c>
      <c r="Q3283" s="122">
        <v>0.32678627677099997</v>
      </c>
      <c r="R3283" s="122">
        <v>0.30530720063349998</v>
      </c>
      <c r="S3283" s="122">
        <v>0.3081507316705</v>
      </c>
      <c r="T3283" s="122">
        <v>0.29341976165400002</v>
      </c>
      <c r="U3283" s="122">
        <v>0.28946822024899999</v>
      </c>
      <c r="V3283" s="122">
        <v>0.30518863568499999</v>
      </c>
      <c r="W3283" s="122">
        <v>0.26138743159599998</v>
      </c>
      <c r="X3283" s="122">
        <v>0.247937198921</v>
      </c>
      <c r="Y3283" s="122">
        <v>0.23004382021399999</v>
      </c>
      <c r="Z3283" s="122">
        <v>0.23964444267400001</v>
      </c>
      <c r="AA3283" s="122">
        <v>0.24369046800050001</v>
      </c>
      <c r="AB3283" s="122">
        <v>0.22754903442400001</v>
      </c>
      <c r="AC3283" s="122">
        <v>0.219370661134</v>
      </c>
      <c r="AD3283" s="122">
        <v>0.21830804982400001</v>
      </c>
      <c r="AE3283" s="122">
        <v>0.1949180667955</v>
      </c>
      <c r="AF3283" s="122">
        <v>0.18822800190200001</v>
      </c>
      <c r="AG3283" s="122">
        <v>0.1815465422475</v>
      </c>
      <c r="AH3283" s="122">
        <v>0.17882679708300001</v>
      </c>
      <c r="AI3283" s="122">
        <v>0.18900379289999999</v>
      </c>
      <c r="AJ3283" s="122">
        <v>0.15318974356000001</v>
      </c>
      <c r="AK3283" s="122">
        <v>0.15913144977849999</v>
      </c>
      <c r="AL3283" s="122">
        <v>0</v>
      </c>
    </row>
    <row r="3284" spans="1:38" hidden="1" x14ac:dyDescent="0.25">
      <c r="A3284" s="122" t="s">
        <v>2007</v>
      </c>
      <c r="B3284" s="122">
        <v>-1</v>
      </c>
      <c r="C3284" s="122" t="s">
        <v>2201</v>
      </c>
      <c r="D3284" s="122" t="s">
        <v>2110</v>
      </c>
      <c r="E3284" s="122">
        <v>60</v>
      </c>
      <c r="F3284" s="122">
        <v>1.773622375625</v>
      </c>
      <c r="G3284" s="122">
        <v>1.8431246292529999</v>
      </c>
      <c r="H3284" s="122">
        <v>1.9399565650474999</v>
      </c>
      <c r="I3284" s="122">
        <v>2.037710005588</v>
      </c>
      <c r="J3284" s="122">
        <v>2.0899018118739998</v>
      </c>
      <c r="K3284" s="122">
        <v>2.1456839176070002</v>
      </c>
      <c r="L3284" s="122">
        <v>2.2378539021165</v>
      </c>
      <c r="M3284" s="122">
        <v>2.2711466467985</v>
      </c>
      <c r="N3284" s="122">
        <v>2.2983638205650001</v>
      </c>
      <c r="O3284" s="122">
        <v>2.1891678982520002</v>
      </c>
      <c r="P3284" s="122">
        <v>2.1663318029065</v>
      </c>
      <c r="Q3284" s="122">
        <v>2.0495743036279999</v>
      </c>
      <c r="R3284" s="122">
        <v>1.985210440121</v>
      </c>
      <c r="S3284" s="122">
        <v>1.9294212877995001</v>
      </c>
      <c r="T3284" s="122">
        <v>1.7996833088115001</v>
      </c>
      <c r="U3284" s="122">
        <v>1.5966112941470001</v>
      </c>
      <c r="V3284" s="122">
        <v>1.6258004261404999</v>
      </c>
      <c r="W3284" s="122">
        <v>1.4793545806870001</v>
      </c>
      <c r="X3284" s="122">
        <v>1.3942795580689999</v>
      </c>
      <c r="Y3284" s="122">
        <v>1.334286660424</v>
      </c>
      <c r="Z3284" s="122">
        <v>1.3645998000140001</v>
      </c>
      <c r="AA3284" s="122">
        <v>1.1820569286275</v>
      </c>
      <c r="AB3284" s="122">
        <v>1.1856898550999999</v>
      </c>
      <c r="AC3284" s="122">
        <v>1.1312987438805</v>
      </c>
      <c r="AD3284" s="122">
        <v>1.0782183948205</v>
      </c>
      <c r="AE3284" s="122">
        <v>0.92608707289400005</v>
      </c>
      <c r="AF3284" s="122">
        <v>0.84769446173100005</v>
      </c>
      <c r="AG3284" s="122">
        <v>0.80396197137350001</v>
      </c>
      <c r="AH3284" s="122">
        <v>0.76440522355100005</v>
      </c>
      <c r="AI3284" s="122">
        <v>0.80235941705150005</v>
      </c>
      <c r="AJ3284" s="122">
        <v>0.61741129343750001</v>
      </c>
      <c r="AK3284" s="122">
        <v>0.64118914572999997</v>
      </c>
      <c r="AL3284" s="122">
        <v>0</v>
      </c>
    </row>
    <row r="3285" spans="1:38" hidden="1" x14ac:dyDescent="0.25">
      <c r="A3285" s="122" t="s">
        <v>2007</v>
      </c>
      <c r="B3285" s="122">
        <v>-1</v>
      </c>
      <c r="C3285" s="122" t="s">
        <v>2201</v>
      </c>
      <c r="D3285" s="122" t="s">
        <v>2111</v>
      </c>
      <c r="E3285" s="122">
        <v>60</v>
      </c>
      <c r="F3285" s="122">
        <v>1.5245545140300001</v>
      </c>
      <c r="G3285" s="122">
        <v>1.5884050181855001</v>
      </c>
      <c r="H3285" s="122">
        <v>1.6933460595030001</v>
      </c>
      <c r="I3285" s="122">
        <v>1.7701606212384999</v>
      </c>
      <c r="J3285" s="122">
        <v>1.8231880386420001</v>
      </c>
      <c r="K3285" s="122">
        <v>1.9004547682345001</v>
      </c>
      <c r="L3285" s="122">
        <v>1.9536445103015001</v>
      </c>
      <c r="M3285" s="122">
        <v>1.9625020805260001</v>
      </c>
      <c r="N3285" s="122">
        <v>2.0020506492824999</v>
      </c>
      <c r="O3285" s="122">
        <v>1.9373740449654999</v>
      </c>
      <c r="P3285" s="122">
        <v>1.7766071315750001</v>
      </c>
      <c r="Q3285" s="122">
        <v>1.732404778012</v>
      </c>
      <c r="R3285" s="122">
        <v>1.655047247892</v>
      </c>
      <c r="S3285" s="122">
        <v>1.5944391974525001</v>
      </c>
      <c r="T3285" s="122">
        <v>1.519982451487</v>
      </c>
      <c r="U3285" s="122">
        <v>1.345945405331</v>
      </c>
      <c r="V3285" s="122">
        <v>1.362563535032</v>
      </c>
      <c r="W3285" s="122">
        <v>1.2396710214425</v>
      </c>
      <c r="X3285" s="122">
        <v>1.1328133990275</v>
      </c>
      <c r="Y3285" s="122">
        <v>1.0815472356214999</v>
      </c>
      <c r="Z3285" s="122">
        <v>1.0055445839865</v>
      </c>
      <c r="AA3285" s="122">
        <v>0.990372186722</v>
      </c>
      <c r="AB3285" s="122">
        <v>0.90538442780899997</v>
      </c>
      <c r="AC3285" s="122">
        <v>0.82130059446949999</v>
      </c>
      <c r="AD3285" s="122">
        <v>0.72226990260949997</v>
      </c>
      <c r="AE3285" s="122">
        <v>0.67548464794749996</v>
      </c>
      <c r="AF3285" s="122">
        <v>0.64100483687849996</v>
      </c>
      <c r="AG3285" s="122">
        <v>0.59037442222600001</v>
      </c>
      <c r="AH3285" s="122">
        <v>0.2108475418445</v>
      </c>
      <c r="AI3285" s="122">
        <v>0.57690191200800001</v>
      </c>
      <c r="AJ3285" s="122">
        <v>0.51334404782950005</v>
      </c>
      <c r="AK3285" s="122">
        <v>0.52908863423350005</v>
      </c>
      <c r="AL3285" s="122">
        <v>0</v>
      </c>
    </row>
    <row r="3286" spans="1:38" hidden="1" x14ac:dyDescent="0.25">
      <c r="A3286" s="122" t="s">
        <v>2007</v>
      </c>
      <c r="B3286" s="122">
        <v>-1</v>
      </c>
      <c r="C3286" s="122" t="s">
        <v>2201</v>
      </c>
      <c r="D3286" s="122" t="s">
        <v>2112</v>
      </c>
      <c r="E3286" s="122">
        <v>60</v>
      </c>
      <c r="F3286" s="122">
        <v>0.60152566748799996</v>
      </c>
      <c r="G3286" s="122">
        <v>0.64287886197050004</v>
      </c>
      <c r="H3286" s="122">
        <v>0.69318038573249996</v>
      </c>
      <c r="I3286" s="122">
        <v>0.68972757371799998</v>
      </c>
      <c r="J3286" s="122">
        <v>0.73078969450599995</v>
      </c>
      <c r="K3286" s="122">
        <v>0.75498831644849995</v>
      </c>
      <c r="L3286" s="122">
        <v>0.77654476362900005</v>
      </c>
      <c r="M3286" s="122">
        <v>0.80974304805399999</v>
      </c>
      <c r="N3286" s="122">
        <v>0.85446105115149995</v>
      </c>
      <c r="O3286" s="122">
        <v>0.77931340831600004</v>
      </c>
      <c r="P3286" s="122">
        <v>0.77518761094050004</v>
      </c>
      <c r="Q3286" s="122">
        <v>0.74370793101550003</v>
      </c>
      <c r="R3286" s="122">
        <v>0.73588993048350004</v>
      </c>
      <c r="S3286" s="122">
        <v>0.68990839601749998</v>
      </c>
      <c r="T3286" s="122">
        <v>0.64939263582600004</v>
      </c>
      <c r="U3286" s="122">
        <v>0.58960165702449996</v>
      </c>
      <c r="V3286" s="122">
        <v>0.61723390166900005</v>
      </c>
      <c r="W3286" s="122">
        <v>0.55002038310750001</v>
      </c>
      <c r="X3286" s="122">
        <v>0.53136362960649997</v>
      </c>
      <c r="Y3286" s="122">
        <v>0.50265071580999998</v>
      </c>
      <c r="Z3286" s="122">
        <v>0.46743524571400002</v>
      </c>
      <c r="AA3286" s="122">
        <v>0.44334639053449998</v>
      </c>
      <c r="AB3286" s="122">
        <v>0.40704295384900002</v>
      </c>
      <c r="AC3286" s="122">
        <v>0.367427935521</v>
      </c>
      <c r="AD3286" s="122">
        <v>0.33712533598799999</v>
      </c>
      <c r="AE3286" s="122">
        <v>0.32252505347749999</v>
      </c>
      <c r="AF3286" s="122">
        <v>0.30445897922600001</v>
      </c>
      <c r="AG3286" s="122">
        <v>0.29116507858399998</v>
      </c>
      <c r="AH3286" s="122">
        <v>0.25933592354899998</v>
      </c>
      <c r="AI3286" s="122">
        <v>0.26322890774500002</v>
      </c>
      <c r="AJ3286" s="122">
        <v>0.23810600626799999</v>
      </c>
      <c r="AK3286" s="122">
        <v>0.24672115404200001</v>
      </c>
      <c r="AL3286" s="122">
        <v>0</v>
      </c>
    </row>
    <row r="3287" spans="1:38" hidden="1" x14ac:dyDescent="0.25">
      <c r="A3287" s="122" t="s">
        <v>2007</v>
      </c>
      <c r="B3287" s="122">
        <v>-1</v>
      </c>
      <c r="C3287" s="122" t="s">
        <v>2201</v>
      </c>
      <c r="D3287" s="122" t="s">
        <v>2113</v>
      </c>
      <c r="E3287" s="122">
        <v>60</v>
      </c>
      <c r="F3287" s="122">
        <v>0.46586586997500001</v>
      </c>
      <c r="G3287" s="122">
        <v>0.47438261784300001</v>
      </c>
      <c r="H3287" s="122">
        <v>0.52125589591199994</v>
      </c>
      <c r="I3287" s="122">
        <v>0.56671834980900004</v>
      </c>
      <c r="J3287" s="122">
        <v>0.57906764340250005</v>
      </c>
      <c r="K3287" s="122">
        <v>0.59528847217150005</v>
      </c>
      <c r="L3287" s="122">
        <v>0.60471212209299996</v>
      </c>
      <c r="M3287" s="122">
        <v>0.641691401025</v>
      </c>
      <c r="N3287" s="122">
        <v>0.64435507266650005</v>
      </c>
      <c r="O3287" s="122">
        <v>0.63037929694700001</v>
      </c>
      <c r="P3287" s="122">
        <v>0.61323947449250005</v>
      </c>
      <c r="Q3287" s="122">
        <v>0.57412675481349995</v>
      </c>
      <c r="R3287" s="122">
        <v>0.548237221454</v>
      </c>
      <c r="S3287" s="122">
        <v>0.52585720462350005</v>
      </c>
      <c r="T3287" s="122">
        <v>0.49637471328400001</v>
      </c>
      <c r="U3287" s="122">
        <v>0.437438408587</v>
      </c>
      <c r="V3287" s="122">
        <v>0.440501040723</v>
      </c>
      <c r="W3287" s="122">
        <v>0.41463915189849998</v>
      </c>
      <c r="X3287" s="122">
        <v>0.37491019223599997</v>
      </c>
      <c r="Y3287" s="122">
        <v>0.37045076282849998</v>
      </c>
      <c r="Z3287" s="122">
        <v>0.35521690066900002</v>
      </c>
      <c r="AA3287" s="122">
        <v>0.36825125903900002</v>
      </c>
      <c r="AB3287" s="122">
        <v>0.317644319703</v>
      </c>
      <c r="AC3287" s="122">
        <v>0.29540073035800002</v>
      </c>
      <c r="AD3287" s="122">
        <v>0.25720604991399998</v>
      </c>
      <c r="AE3287" s="122">
        <v>0.2338575409225</v>
      </c>
      <c r="AF3287" s="122">
        <v>0.21783937872100001</v>
      </c>
      <c r="AG3287" s="122">
        <v>0.20542873993300001</v>
      </c>
      <c r="AH3287" s="122">
        <v>0.1968203998235</v>
      </c>
      <c r="AI3287" s="122">
        <v>0.20649898385250001</v>
      </c>
      <c r="AJ3287" s="122">
        <v>0.17822901623099999</v>
      </c>
      <c r="AK3287" s="122">
        <v>0.18447867367599999</v>
      </c>
      <c r="AL3287" s="122">
        <v>0</v>
      </c>
    </row>
    <row r="3288" spans="1:38" hidden="1" x14ac:dyDescent="0.25">
      <c r="A3288" s="122" t="s">
        <v>2007</v>
      </c>
      <c r="B3288" s="122">
        <v>-1</v>
      </c>
      <c r="C3288" s="122" t="s">
        <v>2201</v>
      </c>
      <c r="D3288" s="122" t="s">
        <v>2114</v>
      </c>
      <c r="E3288" s="122">
        <v>60</v>
      </c>
      <c r="F3288" s="122">
        <v>1.4890038725170001</v>
      </c>
      <c r="G3288" s="122">
        <v>1.5640545055835</v>
      </c>
      <c r="H3288" s="122">
        <v>1.6505308500564999</v>
      </c>
      <c r="I3288" s="122">
        <v>1.679978600903</v>
      </c>
      <c r="J3288" s="122">
        <v>1.7277924585240001</v>
      </c>
      <c r="K3288" s="122">
        <v>1.7773264680859999</v>
      </c>
      <c r="L3288" s="122">
        <v>1.8110261280590001</v>
      </c>
      <c r="M3288" s="122">
        <v>1.8380609774529999</v>
      </c>
      <c r="N3288" s="122">
        <v>1.8632524426449999</v>
      </c>
      <c r="O3288" s="122">
        <v>1.764410479333</v>
      </c>
      <c r="P3288" s="122">
        <v>1.7127443819549999</v>
      </c>
      <c r="Q3288" s="122">
        <v>1.6378951160815001</v>
      </c>
      <c r="R3288" s="122">
        <v>1.5589304263104999</v>
      </c>
      <c r="S3288" s="122">
        <v>1.5070718528075</v>
      </c>
      <c r="T3288" s="122">
        <v>1.4181325795990001</v>
      </c>
      <c r="U3288" s="122">
        <v>1.2556731152895</v>
      </c>
      <c r="V3288" s="122">
        <v>1.252464869814</v>
      </c>
      <c r="W3288" s="122">
        <v>1.1049588400795001</v>
      </c>
      <c r="X3288" s="122">
        <v>1.0181824007289999</v>
      </c>
      <c r="Y3288" s="122">
        <v>0.94040499119999998</v>
      </c>
      <c r="Z3288" s="122">
        <v>0.96286665839950003</v>
      </c>
      <c r="AA3288" s="122">
        <v>0.82608306738350001</v>
      </c>
      <c r="AB3288" s="122">
        <v>0.84890781174550001</v>
      </c>
      <c r="AC3288" s="122">
        <v>0.78457428061550005</v>
      </c>
      <c r="AD3288" s="122">
        <v>0.71666052695500004</v>
      </c>
      <c r="AE3288" s="122">
        <v>0.61086911725299997</v>
      </c>
      <c r="AF3288" s="122">
        <v>0.56211486115450005</v>
      </c>
      <c r="AG3288" s="122">
        <v>0.52557409417900003</v>
      </c>
      <c r="AH3288" s="122">
        <v>0.49824148418649999</v>
      </c>
      <c r="AI3288" s="122">
        <v>0.53793919584399996</v>
      </c>
      <c r="AJ3288" s="122">
        <v>0.44038952951799998</v>
      </c>
      <c r="AK3288" s="122">
        <v>0.454004902667</v>
      </c>
      <c r="AL3288" s="122">
        <v>0</v>
      </c>
    </row>
    <row r="3289" spans="1:38" hidden="1" x14ac:dyDescent="0.25">
      <c r="A3289" s="122" t="s">
        <v>2007</v>
      </c>
      <c r="B3289" s="122">
        <v>-1</v>
      </c>
      <c r="C3289" s="122" t="s">
        <v>2201</v>
      </c>
      <c r="D3289" s="122" t="s">
        <v>2115</v>
      </c>
      <c r="E3289" s="122">
        <v>60</v>
      </c>
      <c r="F3289" s="122">
        <v>0.119503566098</v>
      </c>
      <c r="G3289" s="122">
        <v>0.1186937893535</v>
      </c>
      <c r="H3289" s="122">
        <v>0.12870414421349999</v>
      </c>
      <c r="I3289" s="122">
        <v>0.130368880706</v>
      </c>
      <c r="J3289" s="122">
        <v>0.129736860264</v>
      </c>
      <c r="K3289" s="122">
        <v>0.12782092062549999</v>
      </c>
      <c r="L3289" s="122">
        <v>0.13099883065000001</v>
      </c>
      <c r="M3289" s="122">
        <v>0.13087360937850001</v>
      </c>
      <c r="N3289" s="122">
        <v>0.14590325554200001</v>
      </c>
      <c r="O3289" s="122">
        <v>0.13962192556200001</v>
      </c>
      <c r="P3289" s="122">
        <v>0.13818549656000001</v>
      </c>
      <c r="Q3289" s="122">
        <v>0.12373269919</v>
      </c>
      <c r="R3289" s="122">
        <v>0.12048380682199999</v>
      </c>
      <c r="S3289" s="122">
        <v>0.1160023790755</v>
      </c>
      <c r="T3289" s="122">
        <v>0.106838539288</v>
      </c>
      <c r="U3289" s="122">
        <v>9.2260352954499997E-2</v>
      </c>
      <c r="V3289" s="122">
        <v>9.1811119999000004E-2</v>
      </c>
      <c r="W3289" s="122">
        <v>9.39020928265E-2</v>
      </c>
      <c r="X3289" s="122">
        <v>8.5871705898E-2</v>
      </c>
      <c r="Y3289" s="122">
        <v>8.5629360111999994E-2</v>
      </c>
      <c r="Z3289" s="122">
        <v>7.4548241269999996E-2</v>
      </c>
      <c r="AA3289" s="122">
        <v>6.9373236602499999E-2</v>
      </c>
      <c r="AB3289" s="122">
        <v>6.2536077152000005E-2</v>
      </c>
      <c r="AC3289" s="122">
        <v>5.8741031417499999E-2</v>
      </c>
      <c r="AD3289" s="122">
        <v>5.4511747938000003E-2</v>
      </c>
      <c r="AE3289" s="122">
        <v>4.4718626483500001E-2</v>
      </c>
      <c r="AF3289" s="122">
        <v>4.1067581457500002E-2</v>
      </c>
      <c r="AG3289" s="122">
        <v>3.8186772950000003E-2</v>
      </c>
      <c r="AH3289" s="122">
        <v>3.5894699810999998E-2</v>
      </c>
      <c r="AI3289" s="122">
        <v>3.6761884883499997E-2</v>
      </c>
      <c r="AJ3289" s="122">
        <v>3.18244937645E-2</v>
      </c>
      <c r="AK3289" s="122">
        <v>3.2692499807000001E-2</v>
      </c>
      <c r="AL3289" s="122">
        <v>0</v>
      </c>
    </row>
    <row r="3290" spans="1:38" hidden="1" x14ac:dyDescent="0.25">
      <c r="A3290" s="122" t="s">
        <v>2007</v>
      </c>
      <c r="B3290" s="122">
        <v>-1</v>
      </c>
      <c r="C3290" s="122" t="s">
        <v>2201</v>
      </c>
      <c r="D3290" s="122" t="s">
        <v>2116</v>
      </c>
      <c r="E3290" s="122">
        <v>60</v>
      </c>
      <c r="F3290" s="122">
        <v>0.60238713425799995</v>
      </c>
      <c r="G3290" s="122">
        <v>0.62872628922200002</v>
      </c>
      <c r="H3290" s="122">
        <v>0.64978647450649996</v>
      </c>
      <c r="I3290" s="122">
        <v>0.63773772372000004</v>
      </c>
      <c r="J3290" s="122">
        <v>0.66445944757700004</v>
      </c>
      <c r="K3290" s="122">
        <v>0.69462577088650002</v>
      </c>
      <c r="L3290" s="122">
        <v>0.72205897397800001</v>
      </c>
      <c r="M3290" s="122">
        <v>0.74862967648150003</v>
      </c>
      <c r="N3290" s="122">
        <v>0.76146087824599995</v>
      </c>
      <c r="O3290" s="122">
        <v>0.73083536680549999</v>
      </c>
      <c r="P3290" s="122">
        <v>0.72344785819049995</v>
      </c>
      <c r="Q3290" s="122">
        <v>0.72414516228350001</v>
      </c>
      <c r="R3290" s="122">
        <v>0.6931292660135</v>
      </c>
      <c r="S3290" s="122">
        <v>0.66698612662050005</v>
      </c>
      <c r="T3290" s="122">
        <v>0.64269167103199998</v>
      </c>
      <c r="U3290" s="122">
        <v>0.56900304108150002</v>
      </c>
      <c r="V3290" s="122">
        <v>0.57253491520999999</v>
      </c>
      <c r="W3290" s="122">
        <v>0.52565445447500003</v>
      </c>
      <c r="X3290" s="122">
        <v>0.49909025128200002</v>
      </c>
      <c r="Y3290" s="122">
        <v>0.47478329280800002</v>
      </c>
      <c r="Z3290" s="122">
        <v>0.4332311786195</v>
      </c>
      <c r="AA3290" s="122">
        <v>0.41687718424999998</v>
      </c>
      <c r="AB3290" s="122">
        <v>0.38012434304800002</v>
      </c>
      <c r="AC3290" s="122">
        <v>0.3487578678105</v>
      </c>
      <c r="AD3290" s="122">
        <v>0.32261137884399999</v>
      </c>
      <c r="AE3290" s="122">
        <v>0.29622932827699999</v>
      </c>
      <c r="AF3290" s="122">
        <v>0.282628007495</v>
      </c>
      <c r="AG3290" s="122">
        <v>0.26721037310899998</v>
      </c>
      <c r="AH3290" s="122">
        <v>0.26127145174900002</v>
      </c>
      <c r="AI3290" s="122">
        <v>0.27553225799699999</v>
      </c>
      <c r="AJ3290" s="122">
        <v>0.2439492530615</v>
      </c>
      <c r="AK3290" s="122">
        <v>0.2503037261155</v>
      </c>
      <c r="AL3290" s="122">
        <v>0</v>
      </c>
    </row>
    <row r="3291" spans="1:38" hidden="1" x14ac:dyDescent="0.25">
      <c r="A3291" s="122" t="s">
        <v>2007</v>
      </c>
      <c r="B3291" s="122">
        <v>-1</v>
      </c>
      <c r="C3291" s="122" t="s">
        <v>2201</v>
      </c>
      <c r="D3291" s="122" t="s">
        <v>2117</v>
      </c>
      <c r="E3291" s="122">
        <v>60</v>
      </c>
      <c r="F3291" s="122">
        <v>0.14659450663750001</v>
      </c>
      <c r="G3291" s="122">
        <v>0.14203496592750001</v>
      </c>
      <c r="H3291" s="122">
        <v>0.15254607467199999</v>
      </c>
      <c r="I3291" s="122">
        <v>0.16289501550050001</v>
      </c>
      <c r="J3291" s="122">
        <v>0.16959525907049999</v>
      </c>
      <c r="K3291" s="122">
        <v>0.17050450600299999</v>
      </c>
      <c r="L3291" s="122">
        <v>0.17115300080599999</v>
      </c>
      <c r="M3291" s="122">
        <v>0.17144524307100001</v>
      </c>
      <c r="N3291" s="122">
        <v>0.16572450784449999</v>
      </c>
      <c r="O3291" s="122">
        <v>0.15982384832400001</v>
      </c>
      <c r="P3291" s="122">
        <v>0.15976725510949999</v>
      </c>
      <c r="Q3291" s="122">
        <v>0.15825603173899999</v>
      </c>
      <c r="R3291" s="122">
        <v>0.144291184805</v>
      </c>
      <c r="S3291" s="122">
        <v>0.14290804854850001</v>
      </c>
      <c r="T3291" s="122">
        <v>0.13703306456</v>
      </c>
      <c r="U3291" s="122">
        <v>0.12189189566399999</v>
      </c>
      <c r="V3291" s="122">
        <v>0.13255572626699999</v>
      </c>
      <c r="W3291" s="122">
        <v>0.116196640108</v>
      </c>
      <c r="X3291" s="122">
        <v>0.109816136104</v>
      </c>
      <c r="Y3291" s="122">
        <v>0.1117611804275</v>
      </c>
      <c r="Z3291" s="122">
        <v>9.5599792350999996E-2</v>
      </c>
      <c r="AA3291" s="122">
        <v>9.6911355419999998E-2</v>
      </c>
      <c r="AB3291" s="122">
        <v>9.1063212433500004E-2</v>
      </c>
      <c r="AC3291" s="122">
        <v>8.7782215156500004E-2</v>
      </c>
      <c r="AD3291" s="122">
        <v>7.9966071850500003E-2</v>
      </c>
      <c r="AE3291" s="122">
        <v>7.8395563368999999E-2</v>
      </c>
      <c r="AF3291" s="122">
        <v>7.3655911805000002E-2</v>
      </c>
      <c r="AG3291" s="122">
        <v>6.9640012606000001E-2</v>
      </c>
      <c r="AH3291" s="122">
        <v>6.8033242504999994E-2</v>
      </c>
      <c r="AI3291" s="122">
        <v>7.1023309929499998E-2</v>
      </c>
      <c r="AJ3291" s="122">
        <v>7.6962404573000007E-2</v>
      </c>
      <c r="AK3291" s="122">
        <v>8.0605894024999999E-2</v>
      </c>
      <c r="AL3291" s="122">
        <v>0</v>
      </c>
    </row>
    <row r="3292" spans="1:38" hidden="1" x14ac:dyDescent="0.25">
      <c r="A3292" s="122" t="s">
        <v>2007</v>
      </c>
      <c r="B3292" s="122">
        <v>-1</v>
      </c>
      <c r="C3292" s="122" t="s">
        <v>2201</v>
      </c>
      <c r="D3292" s="122" t="s">
        <v>2118</v>
      </c>
      <c r="E3292" s="122">
        <v>60</v>
      </c>
      <c r="F3292" s="122">
        <v>0.76256263302399996</v>
      </c>
      <c r="G3292" s="122">
        <v>0.79044575208199996</v>
      </c>
      <c r="H3292" s="122">
        <v>0.86334779641850001</v>
      </c>
      <c r="I3292" s="122">
        <v>0.95869977955800001</v>
      </c>
      <c r="J3292" s="122">
        <v>1.0253392312430001</v>
      </c>
      <c r="K3292" s="122">
        <v>1.0763130472055</v>
      </c>
      <c r="L3292" s="122">
        <v>1.1208680291399999</v>
      </c>
      <c r="M3292" s="122">
        <v>1.1626649695939999</v>
      </c>
      <c r="N3292" s="122">
        <v>1.1487831365865</v>
      </c>
      <c r="O3292" s="122">
        <v>1.1247404058495001</v>
      </c>
      <c r="P3292" s="122">
        <v>1.1035494670474999</v>
      </c>
      <c r="Q3292" s="122">
        <v>1.0721899458605</v>
      </c>
      <c r="R3292" s="122">
        <v>1.0102223660534999</v>
      </c>
      <c r="S3292" s="122">
        <v>0.97096461940050005</v>
      </c>
      <c r="T3292" s="122">
        <v>0.92139288552499998</v>
      </c>
      <c r="U3292" s="122">
        <v>0.81406502405500003</v>
      </c>
      <c r="V3292" s="122">
        <v>0.80690449371700002</v>
      </c>
      <c r="W3292" s="122">
        <v>0.81811265067049999</v>
      </c>
      <c r="X3292" s="122">
        <v>0.74917025528150005</v>
      </c>
      <c r="Y3292" s="122">
        <v>0.72860196090350005</v>
      </c>
      <c r="Z3292" s="122">
        <v>0.64417880608800004</v>
      </c>
      <c r="AA3292" s="122">
        <v>0.62849221686849999</v>
      </c>
      <c r="AB3292" s="122">
        <v>0.57316532180199997</v>
      </c>
      <c r="AC3292" s="122">
        <v>0.52682013544149997</v>
      </c>
      <c r="AD3292" s="122">
        <v>0.47324811478899997</v>
      </c>
      <c r="AE3292" s="122">
        <v>0.48198854065050001</v>
      </c>
      <c r="AF3292" s="122">
        <v>0.44964455018749999</v>
      </c>
      <c r="AG3292" s="122">
        <v>0.42762584424150002</v>
      </c>
      <c r="AH3292" s="122">
        <v>0.42322141362299998</v>
      </c>
      <c r="AI3292" s="122">
        <v>0.45679460359149998</v>
      </c>
      <c r="AJ3292" s="122">
        <v>0.40789090808349998</v>
      </c>
      <c r="AK3292" s="122">
        <v>0.42165042413999998</v>
      </c>
      <c r="AL3292" s="122">
        <v>0</v>
      </c>
    </row>
    <row r="3293" spans="1:38" hidden="1" x14ac:dyDescent="0.25">
      <c r="A3293" s="122" t="s">
        <v>2007</v>
      </c>
      <c r="B3293" s="122">
        <v>-1</v>
      </c>
      <c r="C3293" s="122" t="s">
        <v>2201</v>
      </c>
      <c r="D3293" s="122" t="s">
        <v>2119</v>
      </c>
      <c r="E3293" s="122">
        <v>60</v>
      </c>
      <c r="F3293" s="122">
        <v>3.2384111786299998</v>
      </c>
      <c r="G3293" s="122">
        <v>3.3629323650740002</v>
      </c>
      <c r="H3293" s="122">
        <v>3.5381830525589999</v>
      </c>
      <c r="I3293" s="122">
        <v>3.5449027564834998</v>
      </c>
      <c r="J3293" s="122">
        <v>3.7826084459340001</v>
      </c>
      <c r="K3293" s="122">
        <v>3.8771121933294999</v>
      </c>
      <c r="L3293" s="122">
        <v>4.048896571237</v>
      </c>
      <c r="M3293" s="122">
        <v>4.2649666053514999</v>
      </c>
      <c r="N3293" s="122">
        <v>4.4883829219514997</v>
      </c>
      <c r="O3293" s="122">
        <v>4.2229400592515001</v>
      </c>
      <c r="P3293" s="122">
        <v>4.2206425337375002</v>
      </c>
      <c r="Q3293" s="122">
        <v>3.913727919212</v>
      </c>
      <c r="R3293" s="122">
        <v>3.8082122077984999</v>
      </c>
      <c r="S3293" s="122">
        <v>3.6546333338129999</v>
      </c>
      <c r="T3293" s="122">
        <v>3.4839850401880001</v>
      </c>
      <c r="U3293" s="122">
        <v>3.1517139966190002</v>
      </c>
      <c r="V3293" s="122">
        <v>3.2159169905245002</v>
      </c>
      <c r="W3293" s="122">
        <v>2.9618712307849999</v>
      </c>
      <c r="X3293" s="122">
        <v>2.7296174918574998</v>
      </c>
      <c r="Y3293" s="122">
        <v>2.542211125238</v>
      </c>
      <c r="Z3293" s="122">
        <v>2.5595826392594998</v>
      </c>
      <c r="AA3293" s="122">
        <v>2.5723511630120002</v>
      </c>
      <c r="AB3293" s="122">
        <v>2.3006582173035</v>
      </c>
      <c r="AC3293" s="122">
        <v>2.1884785991464999</v>
      </c>
      <c r="AD3293" s="122">
        <v>1.9840888296350001</v>
      </c>
      <c r="AE3293" s="122">
        <v>1.748215464267</v>
      </c>
      <c r="AF3293" s="122">
        <v>1.7060976769975</v>
      </c>
      <c r="AG3293" s="122">
        <v>1.6067935027789999</v>
      </c>
      <c r="AH3293" s="122">
        <v>1.5811030360414999</v>
      </c>
      <c r="AI3293" s="122">
        <v>1.7327226441870001</v>
      </c>
      <c r="AJ3293" s="122">
        <v>1.4829339271540001</v>
      </c>
      <c r="AK3293" s="122">
        <v>1.536782842994</v>
      </c>
      <c r="AL3293" s="122">
        <v>0</v>
      </c>
    </row>
    <row r="3294" spans="1:38" hidden="1" x14ac:dyDescent="0.25">
      <c r="A3294" s="122" t="s">
        <v>2007</v>
      </c>
      <c r="B3294" s="122">
        <v>-1</v>
      </c>
      <c r="C3294" s="122" t="s">
        <v>2201</v>
      </c>
      <c r="D3294" s="122" t="s">
        <v>2120</v>
      </c>
      <c r="E3294" s="122">
        <v>60</v>
      </c>
      <c r="F3294" s="122">
        <v>0.25198899886249998</v>
      </c>
      <c r="G3294" s="122">
        <v>0.27494787117250002</v>
      </c>
      <c r="H3294" s="122">
        <v>0.29766565742700002</v>
      </c>
      <c r="I3294" s="122">
        <v>0.3209746617025</v>
      </c>
      <c r="J3294" s="122">
        <v>0.352181103228</v>
      </c>
      <c r="K3294" s="122">
        <v>0.36569713516449998</v>
      </c>
      <c r="L3294" s="122">
        <v>0.3837257618155</v>
      </c>
      <c r="M3294" s="122">
        <v>0.39785671528099997</v>
      </c>
      <c r="N3294" s="122">
        <v>0.40792165086600002</v>
      </c>
      <c r="O3294" s="122">
        <v>0.40518245109750001</v>
      </c>
      <c r="P3294" s="122">
        <v>0.40270899722449999</v>
      </c>
      <c r="Q3294" s="122">
        <v>0.39336773829400001</v>
      </c>
      <c r="R3294" s="122">
        <v>0.38505774244550001</v>
      </c>
      <c r="S3294" s="122">
        <v>0.365115757574</v>
      </c>
      <c r="T3294" s="122">
        <v>0.34373853479599997</v>
      </c>
      <c r="U3294" s="122">
        <v>0.31490182023399999</v>
      </c>
      <c r="V3294" s="122">
        <v>0.32324151805099999</v>
      </c>
      <c r="W3294" s="122">
        <v>0.30202162603799998</v>
      </c>
      <c r="X3294" s="122">
        <v>0.27737702041099999</v>
      </c>
      <c r="Y3294" s="122">
        <v>0.2698873297835</v>
      </c>
      <c r="Z3294" s="122">
        <v>0.25120703752500001</v>
      </c>
      <c r="AA3294" s="122">
        <v>0.244931032455</v>
      </c>
      <c r="AB3294" s="122">
        <v>0.22197578510650001</v>
      </c>
      <c r="AC3294" s="122">
        <v>0.210136080842</v>
      </c>
      <c r="AD3294" s="122">
        <v>0.19566209258799999</v>
      </c>
      <c r="AE3294" s="122">
        <v>0.18277454729199999</v>
      </c>
      <c r="AF3294" s="122">
        <v>0.17781303391200001</v>
      </c>
      <c r="AG3294" s="122">
        <v>0.16875732271050001</v>
      </c>
      <c r="AH3294" s="122">
        <v>0.1691486538285</v>
      </c>
      <c r="AI3294" s="122">
        <v>0.17907248019950001</v>
      </c>
      <c r="AJ3294" s="122">
        <v>0.15380742016150001</v>
      </c>
      <c r="AK3294" s="122">
        <v>0.15866575046500001</v>
      </c>
      <c r="AL3294" s="122">
        <v>0</v>
      </c>
    </row>
    <row r="3295" spans="1:38" hidden="1" x14ac:dyDescent="0.25">
      <c r="A3295" s="122" t="s">
        <v>2007</v>
      </c>
      <c r="B3295" s="122">
        <v>-1</v>
      </c>
      <c r="C3295" s="122" t="s">
        <v>2201</v>
      </c>
      <c r="D3295" s="122" t="s">
        <v>2121</v>
      </c>
      <c r="E3295" s="122">
        <v>60</v>
      </c>
      <c r="F3295" s="122">
        <v>1.04898890921</v>
      </c>
      <c r="G3295" s="122">
        <v>1.080260244068</v>
      </c>
      <c r="H3295" s="122">
        <v>1.1469879992384999</v>
      </c>
      <c r="I3295" s="122">
        <v>1.1938451186675001</v>
      </c>
      <c r="J3295" s="122">
        <v>1.2492220902540001</v>
      </c>
      <c r="K3295" s="122">
        <v>1.2972189397295</v>
      </c>
      <c r="L3295" s="122">
        <v>1.3316822454324999</v>
      </c>
      <c r="M3295" s="122">
        <v>1.3119856814069999</v>
      </c>
      <c r="N3295" s="122">
        <v>1.3126687818975</v>
      </c>
      <c r="O3295" s="122">
        <v>1.2658154383739999</v>
      </c>
      <c r="P3295" s="122">
        <v>1.2431468411810001</v>
      </c>
      <c r="Q3295" s="122">
        <v>1.1843950302524999</v>
      </c>
      <c r="R3295" s="122">
        <v>1.159831647152</v>
      </c>
      <c r="S3295" s="122">
        <v>1.0991307963625001</v>
      </c>
      <c r="T3295" s="122">
        <v>1.0707081682299999</v>
      </c>
      <c r="U3295" s="122">
        <v>0.96880067243650003</v>
      </c>
      <c r="V3295" s="122">
        <v>0.97093317132050005</v>
      </c>
      <c r="W3295" s="122">
        <v>0.88481196675649998</v>
      </c>
      <c r="X3295" s="122">
        <v>0.81448590330899995</v>
      </c>
      <c r="Y3295" s="122">
        <v>0.76892466777349999</v>
      </c>
      <c r="Z3295" s="122">
        <v>0.77619867389399999</v>
      </c>
      <c r="AA3295" s="122">
        <v>0.74399430856549997</v>
      </c>
      <c r="AB3295" s="122">
        <v>0.68291182144450002</v>
      </c>
      <c r="AC3295" s="122">
        <v>0.63843477341300003</v>
      </c>
      <c r="AD3295" s="122">
        <v>0.60678537704699997</v>
      </c>
      <c r="AE3295" s="122">
        <v>0.50313839687350004</v>
      </c>
      <c r="AF3295" s="122">
        <v>0.47877247483949997</v>
      </c>
      <c r="AG3295" s="122">
        <v>0.4499951381915</v>
      </c>
      <c r="AH3295" s="122">
        <v>0.42818494998649997</v>
      </c>
      <c r="AI3295" s="122">
        <v>0.455281414133</v>
      </c>
      <c r="AJ3295" s="122">
        <v>0.36648885544499998</v>
      </c>
      <c r="AK3295" s="122">
        <v>0.37715437579400002</v>
      </c>
      <c r="AL3295" s="122">
        <v>0</v>
      </c>
    </row>
    <row r="3296" spans="1:38" hidden="1" x14ac:dyDescent="0.25">
      <c r="A3296" s="122" t="s">
        <v>2007</v>
      </c>
      <c r="B3296" s="122">
        <v>-1</v>
      </c>
      <c r="C3296" s="122" t="s">
        <v>2201</v>
      </c>
      <c r="D3296" s="122" t="s">
        <v>2122</v>
      </c>
      <c r="E3296" s="122">
        <v>60</v>
      </c>
      <c r="F3296" s="122">
        <v>9.4539838779000004E-2</v>
      </c>
      <c r="G3296" s="122">
        <v>9.8748939196000002E-2</v>
      </c>
      <c r="H3296" s="122">
        <v>0.1040487513375</v>
      </c>
      <c r="I3296" s="122">
        <v>0.1041760453065</v>
      </c>
      <c r="J3296" s="122">
        <v>0.108856178851</v>
      </c>
      <c r="K3296" s="122">
        <v>0.111077400265</v>
      </c>
      <c r="L3296" s="122">
        <v>0.114039293976</v>
      </c>
      <c r="M3296" s="122">
        <v>0.11597533532199999</v>
      </c>
      <c r="N3296" s="122">
        <v>0.11940882584199999</v>
      </c>
      <c r="O3296" s="122">
        <v>0.110939245748</v>
      </c>
      <c r="P3296" s="122">
        <v>0.1113837000115</v>
      </c>
      <c r="Q3296" s="122">
        <v>0.1474427727505</v>
      </c>
      <c r="R3296" s="122">
        <v>0.138863096366</v>
      </c>
      <c r="S3296" s="122">
        <v>0.11717433065750001</v>
      </c>
      <c r="T3296" s="122">
        <v>0.103918976412</v>
      </c>
      <c r="U3296" s="122">
        <v>9.1385025756999999E-2</v>
      </c>
      <c r="V3296" s="122">
        <v>9.2464388352999999E-2</v>
      </c>
      <c r="W3296" s="122">
        <v>8.0039881743999994E-2</v>
      </c>
      <c r="X3296" s="122">
        <v>7.0001399783999996E-2</v>
      </c>
      <c r="Y3296" s="122">
        <v>7.1147628743500002E-2</v>
      </c>
      <c r="Z3296" s="122">
        <v>6.3471789077999996E-2</v>
      </c>
      <c r="AA3296" s="122">
        <v>6.1168175454000002E-2</v>
      </c>
      <c r="AB3296" s="122">
        <v>5.5815268760499998E-2</v>
      </c>
      <c r="AC3296" s="122">
        <v>4.9750844274999997E-2</v>
      </c>
      <c r="AD3296" s="122">
        <v>4.5860360725E-2</v>
      </c>
      <c r="AE3296" s="122">
        <v>4.1710746500999998E-2</v>
      </c>
      <c r="AF3296" s="122">
        <v>3.9691112309500003E-2</v>
      </c>
      <c r="AG3296" s="122">
        <v>3.7351135041000003E-2</v>
      </c>
      <c r="AH3296" s="122">
        <v>3.4388480143999998E-2</v>
      </c>
      <c r="AI3296" s="122">
        <v>3.6866487724000002E-2</v>
      </c>
      <c r="AJ3296" s="122">
        <v>3.1513474765500003E-2</v>
      </c>
      <c r="AK3296" s="122">
        <v>3.25517355435E-2</v>
      </c>
      <c r="AL3296" s="122">
        <v>0</v>
      </c>
    </row>
    <row r="3297" spans="1:38" hidden="1" x14ac:dyDescent="0.25">
      <c r="A3297" s="122" t="s">
        <v>2007</v>
      </c>
      <c r="B3297" s="122">
        <v>-1</v>
      </c>
      <c r="C3297" s="122" t="s">
        <v>2201</v>
      </c>
      <c r="D3297" s="122" t="s">
        <v>2123</v>
      </c>
      <c r="E3297" s="122">
        <v>60</v>
      </c>
      <c r="F3297" s="122">
        <v>0.87207631037099997</v>
      </c>
      <c r="G3297" s="122">
        <v>0.93642343841249998</v>
      </c>
      <c r="H3297" s="122">
        <v>1.040484363002</v>
      </c>
      <c r="I3297" s="122">
        <v>0.97306866223999999</v>
      </c>
      <c r="J3297" s="122">
        <v>0.95011860547299998</v>
      </c>
      <c r="K3297" s="122">
        <v>1.0595778469704999</v>
      </c>
      <c r="L3297" s="122">
        <v>1.0493594738150001</v>
      </c>
      <c r="M3297" s="122">
        <v>1.0790762054384999</v>
      </c>
      <c r="N3297" s="122">
        <v>1.0582574855835001</v>
      </c>
      <c r="O3297" s="122">
        <v>1.0057466752390001</v>
      </c>
      <c r="P3297" s="122">
        <v>0.98678688631449996</v>
      </c>
      <c r="Q3297" s="122">
        <v>0.93335500304149999</v>
      </c>
      <c r="R3297" s="122">
        <v>0.88243178853750004</v>
      </c>
      <c r="S3297" s="122">
        <v>0.84684132905200005</v>
      </c>
      <c r="T3297" s="122">
        <v>0.80213858823200002</v>
      </c>
      <c r="U3297" s="122">
        <v>0.72573968053350002</v>
      </c>
      <c r="V3297" s="122">
        <v>0.74201669407250004</v>
      </c>
      <c r="W3297" s="122">
        <v>0.67297696015550001</v>
      </c>
      <c r="X3297" s="122">
        <v>0.61328159512949998</v>
      </c>
      <c r="Y3297" s="122">
        <v>0.59769315904800002</v>
      </c>
      <c r="Z3297" s="122">
        <v>0.60322184972850001</v>
      </c>
      <c r="AA3297" s="122">
        <v>0.59486274113850002</v>
      </c>
      <c r="AB3297" s="122">
        <v>0.554527066944</v>
      </c>
      <c r="AC3297" s="122">
        <v>0.53442440160149995</v>
      </c>
      <c r="AD3297" s="122">
        <v>0.49437494913699997</v>
      </c>
      <c r="AE3297" s="122">
        <v>0.45025520998649998</v>
      </c>
      <c r="AF3297" s="122">
        <v>0.46237174573250001</v>
      </c>
      <c r="AG3297" s="122">
        <v>0.42538820122799997</v>
      </c>
      <c r="AH3297" s="122">
        <v>0.40104127301600001</v>
      </c>
      <c r="AI3297" s="122">
        <v>0.4333627919825</v>
      </c>
      <c r="AJ3297" s="122">
        <v>0.34242993689149998</v>
      </c>
      <c r="AK3297" s="122">
        <v>0.356334368304</v>
      </c>
      <c r="AL3297" s="122">
        <v>0</v>
      </c>
    </row>
    <row r="3298" spans="1:38" hidden="1" x14ac:dyDescent="0.25">
      <c r="A3298" s="122" t="s">
        <v>2007</v>
      </c>
      <c r="B3298" s="122">
        <v>-1</v>
      </c>
      <c r="C3298" s="122" t="s">
        <v>2201</v>
      </c>
      <c r="D3298" s="122" t="s">
        <v>2124</v>
      </c>
      <c r="E3298" s="122">
        <v>60</v>
      </c>
      <c r="F3298" s="122">
        <v>0.73999320601249996</v>
      </c>
      <c r="G3298" s="122">
        <v>0.77778802957299997</v>
      </c>
      <c r="H3298" s="122">
        <v>0.83988373960950002</v>
      </c>
      <c r="I3298" s="122">
        <v>0.90012099282699998</v>
      </c>
      <c r="J3298" s="122">
        <v>0.94364447233149995</v>
      </c>
      <c r="K3298" s="122">
        <v>0.96547039448750005</v>
      </c>
      <c r="L3298" s="122">
        <v>0.98423116176049996</v>
      </c>
      <c r="M3298" s="122">
        <v>1.0155494210430001</v>
      </c>
      <c r="N3298" s="122">
        <v>1.0214954871474999</v>
      </c>
      <c r="O3298" s="122">
        <v>0.99110345075049999</v>
      </c>
      <c r="P3298" s="122">
        <v>0.99027505537100002</v>
      </c>
      <c r="Q3298" s="122">
        <v>0.96052863097450003</v>
      </c>
      <c r="R3298" s="122">
        <v>0.9218840599775</v>
      </c>
      <c r="S3298" s="122">
        <v>0.83452526420600004</v>
      </c>
      <c r="T3298" s="122">
        <v>0.79105891901949998</v>
      </c>
      <c r="U3298" s="122">
        <v>0.698301141455</v>
      </c>
      <c r="V3298" s="122">
        <v>0.69325980151550004</v>
      </c>
      <c r="W3298" s="122">
        <v>0.62047113774700002</v>
      </c>
      <c r="X3298" s="122">
        <v>0.56145104230249998</v>
      </c>
      <c r="Y3298" s="122">
        <v>0.53813553998849994</v>
      </c>
      <c r="Z3298" s="122">
        <v>0.55187246696799996</v>
      </c>
      <c r="AA3298" s="122">
        <v>0.50400765233800005</v>
      </c>
      <c r="AB3298" s="122">
        <v>0.48878437745850001</v>
      </c>
      <c r="AC3298" s="122">
        <v>0.44932296953400003</v>
      </c>
      <c r="AD3298" s="122">
        <v>0.40340422194199999</v>
      </c>
      <c r="AE3298" s="122">
        <v>0.39065998498900001</v>
      </c>
      <c r="AF3298" s="122">
        <v>0.36739821680450002</v>
      </c>
      <c r="AG3298" s="122">
        <v>0.34522706287749999</v>
      </c>
      <c r="AH3298" s="122">
        <v>0.33285648191349998</v>
      </c>
      <c r="AI3298" s="122">
        <v>0.35862599356649999</v>
      </c>
      <c r="AJ3298" s="122">
        <v>0.30607095538450002</v>
      </c>
      <c r="AK3298" s="122">
        <v>0.31633293052700001</v>
      </c>
      <c r="AL3298" s="122">
        <v>0</v>
      </c>
    </row>
    <row r="3299" spans="1:38" hidden="1" x14ac:dyDescent="0.25">
      <c r="A3299" s="122" t="s">
        <v>2007</v>
      </c>
      <c r="B3299" s="122">
        <v>-1</v>
      </c>
      <c r="C3299" s="122" t="s">
        <v>2201</v>
      </c>
      <c r="D3299" s="122" t="s">
        <v>2125</v>
      </c>
      <c r="E3299" s="122">
        <v>60</v>
      </c>
      <c r="F3299" s="122">
        <v>0.26039780173650001</v>
      </c>
      <c r="G3299" s="122">
        <v>0.27838786095000001</v>
      </c>
      <c r="H3299" s="122">
        <v>0.29208019410050001</v>
      </c>
      <c r="I3299" s="122">
        <v>0.2922178366905</v>
      </c>
      <c r="J3299" s="122">
        <v>0.3054109302195</v>
      </c>
      <c r="K3299" s="122">
        <v>0.31337008000700001</v>
      </c>
      <c r="L3299" s="122">
        <v>0.31742070989400001</v>
      </c>
      <c r="M3299" s="122">
        <v>0.32911131106050001</v>
      </c>
      <c r="N3299" s="122">
        <v>0.3361463328405</v>
      </c>
      <c r="O3299" s="122">
        <v>0.32508650995499999</v>
      </c>
      <c r="P3299" s="122">
        <v>0.31763624025050002</v>
      </c>
      <c r="Q3299" s="122">
        <v>0.30163667747150003</v>
      </c>
      <c r="R3299" s="122">
        <v>0.28665103492900001</v>
      </c>
      <c r="S3299" s="122">
        <v>0.27316960152500003</v>
      </c>
      <c r="T3299" s="122">
        <v>0.255015931285</v>
      </c>
      <c r="U3299" s="122">
        <v>0.22631911117699999</v>
      </c>
      <c r="V3299" s="122">
        <v>0.2279958024025</v>
      </c>
      <c r="W3299" s="122">
        <v>0.205193364919</v>
      </c>
      <c r="X3299" s="122">
        <v>0.1935533535775</v>
      </c>
      <c r="Y3299" s="122">
        <v>0.177554402975</v>
      </c>
      <c r="Z3299" s="122">
        <v>0.16415686305900001</v>
      </c>
      <c r="AA3299" s="122">
        <v>0.15658497979300001</v>
      </c>
      <c r="AB3299" s="122">
        <v>0.14393453696649999</v>
      </c>
      <c r="AC3299" s="122">
        <v>0.13098095417399999</v>
      </c>
      <c r="AD3299" s="122">
        <v>0.117190670213</v>
      </c>
      <c r="AE3299" s="122">
        <v>0.111645284559</v>
      </c>
      <c r="AF3299" s="122">
        <v>0.101006345035</v>
      </c>
      <c r="AG3299" s="122">
        <v>9.4830344021999996E-2</v>
      </c>
      <c r="AH3299" s="122">
        <v>8.7822242770500006E-2</v>
      </c>
      <c r="AI3299" s="122">
        <v>9.3124842553000006E-2</v>
      </c>
      <c r="AJ3299" s="122">
        <v>7.6556745275999996E-2</v>
      </c>
      <c r="AK3299" s="122">
        <v>7.8753945420500002E-2</v>
      </c>
      <c r="AL3299" s="122">
        <v>0</v>
      </c>
    </row>
    <row r="3300" spans="1:38" hidden="1" x14ac:dyDescent="0.25">
      <c r="A3300" s="122" t="s">
        <v>2007</v>
      </c>
      <c r="B3300" s="122">
        <v>-1</v>
      </c>
      <c r="C3300" s="122" t="s">
        <v>2201</v>
      </c>
      <c r="D3300" s="122" t="s">
        <v>2126</v>
      </c>
      <c r="E3300" s="122">
        <v>60</v>
      </c>
      <c r="F3300" s="122">
        <v>0.1192027574695</v>
      </c>
      <c r="G3300" s="122">
        <v>0.123214754835</v>
      </c>
      <c r="H3300" s="122">
        <v>0.129396752798</v>
      </c>
      <c r="I3300" s="122">
        <v>0.14651008768099999</v>
      </c>
      <c r="J3300" s="122">
        <v>0.14952832871300001</v>
      </c>
      <c r="K3300" s="122">
        <v>0.15663243803349999</v>
      </c>
      <c r="L3300" s="122">
        <v>0.16468665635900001</v>
      </c>
      <c r="M3300" s="122">
        <v>0.16854672018799999</v>
      </c>
      <c r="N3300" s="122">
        <v>0.16508896038500001</v>
      </c>
      <c r="O3300" s="122">
        <v>0.15765012397299999</v>
      </c>
      <c r="P3300" s="122">
        <v>0.16100449643750001</v>
      </c>
      <c r="Q3300" s="122">
        <v>0.15650257258399999</v>
      </c>
      <c r="R3300" s="122">
        <v>0.1545271093875</v>
      </c>
      <c r="S3300" s="122">
        <v>0.1495006243675</v>
      </c>
      <c r="T3300" s="122">
        <v>0.1452128161415</v>
      </c>
      <c r="U3300" s="122">
        <v>0.12499785940749999</v>
      </c>
      <c r="V3300" s="122">
        <v>0.131589327659</v>
      </c>
      <c r="W3300" s="122">
        <v>0.10464371409999999</v>
      </c>
      <c r="X3300" s="122">
        <v>0.101999160857</v>
      </c>
      <c r="Y3300" s="122">
        <v>0.1000271771635</v>
      </c>
      <c r="Z3300" s="122">
        <v>9.5878792936999996E-2</v>
      </c>
      <c r="AA3300" s="122">
        <v>9.0085715546000006E-2</v>
      </c>
      <c r="AB3300" s="122">
        <v>8.5192994416999998E-2</v>
      </c>
      <c r="AC3300" s="122">
        <v>7.7473602293000002E-2</v>
      </c>
      <c r="AD3300" s="122">
        <v>6.9133128688499995E-2</v>
      </c>
      <c r="AE3300" s="122">
        <v>7.0862229202500002E-2</v>
      </c>
      <c r="AF3300" s="122">
        <v>6.5713421534000005E-2</v>
      </c>
      <c r="AG3300" s="122">
        <v>6.4643076331500002E-2</v>
      </c>
      <c r="AH3300" s="122">
        <v>6.4555342993500006E-2</v>
      </c>
      <c r="AI3300" s="122">
        <v>6.9650053402999998E-2</v>
      </c>
      <c r="AJ3300" s="122">
        <v>6.2115748223500002E-2</v>
      </c>
      <c r="AK3300" s="122">
        <v>6.4623010081000007E-2</v>
      </c>
      <c r="AL3300" s="122">
        <v>0</v>
      </c>
    </row>
    <row r="3301" spans="1:38" hidden="1" x14ac:dyDescent="0.25">
      <c r="A3301" s="122" t="s">
        <v>2011</v>
      </c>
      <c r="B3301" s="122">
        <v>1</v>
      </c>
      <c r="C3301" s="122" t="s">
        <v>2202</v>
      </c>
      <c r="D3301" s="122" t="s">
        <v>2078</v>
      </c>
      <c r="E3301" s="122">
        <v>61</v>
      </c>
      <c r="F3301" s="122">
        <v>2.1217810649999999E-4</v>
      </c>
      <c r="G3301" s="122">
        <v>1.8481826099999999E-4</v>
      </c>
      <c r="H3301" s="122">
        <v>1.6538332000000001E-4</v>
      </c>
      <c r="I3301" s="122">
        <v>2.0244749200000001E-4</v>
      </c>
      <c r="J3301" s="122">
        <v>3.1771181249999999E-4</v>
      </c>
      <c r="K3301" s="122">
        <v>4.2059188799999997E-4</v>
      </c>
      <c r="L3301" s="122">
        <v>5.4926981949999999E-4</v>
      </c>
      <c r="M3301" s="122">
        <v>5.8416075300000004E-4</v>
      </c>
      <c r="N3301" s="122">
        <v>5.6767780599999997E-4</v>
      </c>
      <c r="O3301" s="122">
        <v>5.7733239200000001E-4</v>
      </c>
      <c r="P3301" s="122">
        <v>6.4107792999999996E-4</v>
      </c>
      <c r="Q3301" s="122">
        <v>6.2278074000000005E-4</v>
      </c>
      <c r="R3301" s="122">
        <v>7.6989355549999996E-4</v>
      </c>
      <c r="S3301" s="122">
        <v>7.8313311449999996E-4</v>
      </c>
      <c r="T3301" s="122">
        <v>6.854606335E-4</v>
      </c>
      <c r="U3301" s="122">
        <v>6.9369421000000004E-4</v>
      </c>
      <c r="V3301" s="122">
        <v>4.8796922450000001E-4</v>
      </c>
      <c r="W3301" s="122">
        <v>4.4838924849999998E-4</v>
      </c>
      <c r="X3301" s="122">
        <v>4.9602644349999996E-4</v>
      </c>
      <c r="Y3301" s="122">
        <v>6.25593821E-4</v>
      </c>
      <c r="Z3301" s="122">
        <v>7.2506268400000004E-4</v>
      </c>
      <c r="AA3301" s="122">
        <v>8.4185160249999999E-4</v>
      </c>
      <c r="AB3301" s="122">
        <v>1.091277791E-3</v>
      </c>
      <c r="AC3301" s="122">
        <v>8.4812969100000004E-4</v>
      </c>
      <c r="AD3301" s="122">
        <v>5.652175195E-4</v>
      </c>
      <c r="AE3301" s="122">
        <v>4.5487220850000003E-4</v>
      </c>
      <c r="AF3301" s="122">
        <v>3.6363803500000003E-4</v>
      </c>
      <c r="AG3301" s="122">
        <v>2.6029020800000003E-4</v>
      </c>
      <c r="AH3301" s="122">
        <v>2.6853335100000001E-4</v>
      </c>
      <c r="AI3301" s="122">
        <v>2.410131275E-4</v>
      </c>
      <c r="AJ3301" s="122">
        <v>2.4910760550000001E-4</v>
      </c>
      <c r="AK3301" s="122">
        <v>2.4537791599999999E-4</v>
      </c>
      <c r="AL3301" s="122">
        <v>0</v>
      </c>
    </row>
    <row r="3302" spans="1:38" hidden="1" x14ac:dyDescent="0.25">
      <c r="A3302" s="122" t="s">
        <v>2011</v>
      </c>
      <c r="B3302" s="122">
        <v>1</v>
      </c>
      <c r="C3302" s="122" t="s">
        <v>2202</v>
      </c>
      <c r="D3302" s="122" t="s">
        <v>2079</v>
      </c>
      <c r="E3302" s="122">
        <v>61</v>
      </c>
      <c r="F3302" s="122">
        <v>0.1285321563515</v>
      </c>
      <c r="G3302" s="122">
        <v>0.12876956892399999</v>
      </c>
      <c r="H3302" s="122">
        <v>0.13051353246649999</v>
      </c>
      <c r="I3302" s="122">
        <v>0.12548892468</v>
      </c>
      <c r="J3302" s="122">
        <v>0.1244372659525</v>
      </c>
      <c r="K3302" s="122">
        <v>0.1217100008035</v>
      </c>
      <c r="L3302" s="122">
        <v>0.11581569752</v>
      </c>
      <c r="M3302" s="122">
        <v>0.117253304977</v>
      </c>
      <c r="N3302" s="122">
        <v>0.117369023004</v>
      </c>
      <c r="O3302" s="122">
        <v>0.12113187062899999</v>
      </c>
      <c r="P3302" s="122">
        <v>0.12670662814100001</v>
      </c>
      <c r="Q3302" s="122">
        <v>0.1235978327135</v>
      </c>
      <c r="R3302" s="122">
        <v>0.1248064283895</v>
      </c>
      <c r="S3302" s="122">
        <v>0.12254997339699999</v>
      </c>
      <c r="T3302" s="122">
        <v>0.1229395056155</v>
      </c>
      <c r="U3302" s="122">
        <v>0.121682228883</v>
      </c>
      <c r="V3302" s="122">
        <v>0.1223671242715</v>
      </c>
      <c r="W3302" s="122">
        <v>0.118521436295</v>
      </c>
      <c r="X3302" s="122">
        <v>0.1202832196565</v>
      </c>
      <c r="Y3302" s="122">
        <v>0.120038545766</v>
      </c>
      <c r="Z3302" s="122">
        <v>0.119788307538</v>
      </c>
      <c r="AA3302" s="122">
        <v>0.11891784423</v>
      </c>
      <c r="AB3302" s="122">
        <v>0.117233896059</v>
      </c>
      <c r="AC3302" s="122">
        <v>0.11888745546100001</v>
      </c>
      <c r="AD3302" s="122">
        <v>0.11931607462300001</v>
      </c>
      <c r="AE3302" s="122">
        <v>0.12072786779399999</v>
      </c>
      <c r="AF3302" s="122">
        <v>0.1170956231135</v>
      </c>
      <c r="AG3302" s="122">
        <v>0.1218107060505</v>
      </c>
      <c r="AH3302" s="122">
        <v>0.12444877871850001</v>
      </c>
      <c r="AI3302" s="122">
        <v>0.124950146502</v>
      </c>
      <c r="AJ3302" s="122">
        <v>0.131229363372</v>
      </c>
      <c r="AK3302" s="122">
        <v>0.130356681113</v>
      </c>
      <c r="AL3302" s="122">
        <v>0</v>
      </c>
    </row>
    <row r="3303" spans="1:38" hidden="1" x14ac:dyDescent="0.25">
      <c r="A3303" s="122" t="s">
        <v>2011</v>
      </c>
      <c r="B3303" s="122">
        <v>1</v>
      </c>
      <c r="C3303" s="122" t="s">
        <v>2202</v>
      </c>
      <c r="D3303" s="122" t="s">
        <v>2080</v>
      </c>
      <c r="E3303" s="122">
        <v>61</v>
      </c>
      <c r="F3303" s="122">
        <v>0.1786635862065</v>
      </c>
      <c r="G3303" s="122">
        <v>0.18570128605</v>
      </c>
      <c r="H3303" s="122">
        <v>0.19079241686599999</v>
      </c>
      <c r="I3303" s="122">
        <v>0.19295342797449999</v>
      </c>
      <c r="J3303" s="122">
        <v>0.1914171442165</v>
      </c>
      <c r="K3303" s="122">
        <v>0.19402709802599999</v>
      </c>
      <c r="L3303" s="122">
        <v>0.1993550764875</v>
      </c>
      <c r="M3303" s="122">
        <v>0.20263482267300001</v>
      </c>
      <c r="N3303" s="122">
        <v>0.193745685251</v>
      </c>
      <c r="O3303" s="122">
        <v>0.19460874377000001</v>
      </c>
      <c r="P3303" s="122">
        <v>0.1891360923215</v>
      </c>
      <c r="Q3303" s="122">
        <v>0.18341122884550001</v>
      </c>
      <c r="R3303" s="122">
        <v>0.18370880773350001</v>
      </c>
      <c r="S3303" s="122">
        <v>0.17882264024</v>
      </c>
      <c r="T3303" s="122">
        <v>0.17878313947249999</v>
      </c>
      <c r="U3303" s="122">
        <v>0.17335431110050001</v>
      </c>
      <c r="V3303" s="122">
        <v>0.16706449537000001</v>
      </c>
      <c r="W3303" s="122">
        <v>0.1630797229915</v>
      </c>
      <c r="X3303" s="122">
        <v>0.1580764692495</v>
      </c>
      <c r="Y3303" s="122">
        <v>0.1598224847135</v>
      </c>
      <c r="Z3303" s="122">
        <v>0.15288739257850001</v>
      </c>
      <c r="AA3303" s="122">
        <v>0.147844220641</v>
      </c>
      <c r="AB3303" s="122">
        <v>0.14277616485899999</v>
      </c>
      <c r="AC3303" s="122">
        <v>0.1426798463425</v>
      </c>
      <c r="AD3303" s="122">
        <v>0.141820935418</v>
      </c>
      <c r="AE3303" s="122">
        <v>0.141173382796</v>
      </c>
      <c r="AF3303" s="122">
        <v>0.14244208736200001</v>
      </c>
      <c r="AG3303" s="122">
        <v>0.15047847084300001</v>
      </c>
      <c r="AH3303" s="122">
        <v>0.155146554864</v>
      </c>
      <c r="AI3303" s="122">
        <v>0.15684061373899999</v>
      </c>
      <c r="AJ3303" s="122">
        <v>0.15448697418349999</v>
      </c>
      <c r="AK3303" s="122">
        <v>0.15339953547400001</v>
      </c>
      <c r="AL3303" s="122">
        <v>0</v>
      </c>
    </row>
    <row r="3304" spans="1:38" hidden="1" x14ac:dyDescent="0.25">
      <c r="A3304" s="122" t="s">
        <v>2011</v>
      </c>
      <c r="B3304" s="122">
        <v>1</v>
      </c>
      <c r="C3304" s="122" t="s">
        <v>2202</v>
      </c>
      <c r="D3304" s="122" t="s">
        <v>2133</v>
      </c>
      <c r="E3304" s="122">
        <v>61</v>
      </c>
      <c r="F3304" s="122">
        <v>0</v>
      </c>
      <c r="G3304" s="122">
        <v>0</v>
      </c>
      <c r="H3304" s="122">
        <v>0</v>
      </c>
      <c r="I3304" s="122">
        <v>0</v>
      </c>
      <c r="J3304" s="122">
        <v>0</v>
      </c>
      <c r="K3304" s="122">
        <v>0</v>
      </c>
      <c r="L3304" s="122">
        <v>0</v>
      </c>
      <c r="M3304" s="122">
        <v>0</v>
      </c>
      <c r="N3304" s="122">
        <v>0</v>
      </c>
      <c r="O3304" s="122">
        <v>0</v>
      </c>
      <c r="P3304" s="122">
        <v>0</v>
      </c>
      <c r="Q3304" s="122">
        <v>0</v>
      </c>
      <c r="R3304" s="122">
        <v>0</v>
      </c>
      <c r="S3304" s="122">
        <v>0</v>
      </c>
      <c r="T3304" s="122">
        <v>0</v>
      </c>
      <c r="U3304" s="122">
        <v>0</v>
      </c>
      <c r="V3304" s="122">
        <v>0</v>
      </c>
      <c r="W3304" s="122">
        <v>0</v>
      </c>
      <c r="X3304" s="122">
        <v>0</v>
      </c>
      <c r="Y3304" s="122">
        <v>0</v>
      </c>
      <c r="Z3304" s="122">
        <v>0</v>
      </c>
      <c r="AA3304" s="122">
        <v>0</v>
      </c>
      <c r="AB3304" s="122">
        <v>0</v>
      </c>
      <c r="AC3304" s="122">
        <v>0</v>
      </c>
      <c r="AD3304" s="122">
        <v>0</v>
      </c>
      <c r="AE3304" s="122">
        <v>0</v>
      </c>
      <c r="AF3304" s="122">
        <v>0</v>
      </c>
      <c r="AG3304" s="122">
        <v>0</v>
      </c>
      <c r="AH3304" s="122">
        <v>0</v>
      </c>
      <c r="AI3304" s="122">
        <v>0</v>
      </c>
      <c r="AJ3304" s="122">
        <v>0</v>
      </c>
      <c r="AK3304" s="122">
        <v>0</v>
      </c>
      <c r="AL3304" s="122">
        <v>0</v>
      </c>
    </row>
    <row r="3305" spans="1:38" hidden="1" x14ac:dyDescent="0.25">
      <c r="A3305" s="122" t="s">
        <v>2011</v>
      </c>
      <c r="B3305" s="122">
        <v>1</v>
      </c>
      <c r="C3305" s="122" t="s">
        <v>2202</v>
      </c>
      <c r="D3305" s="122" t="s">
        <v>2081</v>
      </c>
      <c r="E3305" s="122">
        <v>61</v>
      </c>
      <c r="F3305" s="122">
        <v>0.16355489706199999</v>
      </c>
      <c r="G3305" s="122">
        <v>0.15011545468349999</v>
      </c>
      <c r="H3305" s="122">
        <v>0.14692044296349999</v>
      </c>
      <c r="I3305" s="122">
        <v>0.142384866813</v>
      </c>
      <c r="J3305" s="122">
        <v>0.15060058106749999</v>
      </c>
      <c r="K3305" s="122">
        <v>0.15584489969150001</v>
      </c>
      <c r="L3305" s="122">
        <v>0.15920862450949999</v>
      </c>
      <c r="M3305" s="122">
        <v>0.16490188673549999</v>
      </c>
      <c r="N3305" s="122">
        <v>0.17406549472749999</v>
      </c>
      <c r="O3305" s="122">
        <v>0.17168298350149999</v>
      </c>
      <c r="P3305" s="122">
        <v>0.19632077592550001</v>
      </c>
      <c r="Q3305" s="122">
        <v>0.21400232855199999</v>
      </c>
      <c r="R3305" s="122">
        <v>0.22776519842199999</v>
      </c>
      <c r="S3305" s="122">
        <v>0.23840572444800001</v>
      </c>
      <c r="T3305" s="122">
        <v>0.22647744266149999</v>
      </c>
      <c r="U3305" s="122">
        <v>0.25091682478900001</v>
      </c>
      <c r="V3305" s="122">
        <v>0.26596510071750001</v>
      </c>
      <c r="W3305" s="122">
        <v>0.27559894339199997</v>
      </c>
      <c r="X3305" s="122">
        <v>0.27928799919649999</v>
      </c>
      <c r="Y3305" s="122">
        <v>0.2899348725025</v>
      </c>
      <c r="Z3305" s="122">
        <v>0.261836707773</v>
      </c>
      <c r="AA3305" s="122">
        <v>0.25683782894250001</v>
      </c>
      <c r="AB3305" s="122">
        <v>0.26859950332100002</v>
      </c>
      <c r="AC3305" s="122">
        <v>0.27469818626449999</v>
      </c>
      <c r="AD3305" s="122">
        <v>0.28756356608599998</v>
      </c>
      <c r="AE3305" s="122">
        <v>0.28323585325900003</v>
      </c>
      <c r="AF3305" s="122">
        <v>0.29345502106999999</v>
      </c>
      <c r="AG3305" s="122">
        <v>0.33172776174250002</v>
      </c>
      <c r="AH3305" s="122">
        <v>0.33006224954199997</v>
      </c>
      <c r="AI3305" s="122">
        <v>0.34300057339599999</v>
      </c>
      <c r="AJ3305" s="122">
        <v>0.32283049700900002</v>
      </c>
      <c r="AK3305" s="122">
        <v>0.32265248922150003</v>
      </c>
      <c r="AL3305" s="122">
        <v>0</v>
      </c>
    </row>
    <row r="3306" spans="1:38" x14ac:dyDescent="0.25">
      <c r="A3306" s="122" t="s">
        <v>2011</v>
      </c>
      <c r="B3306" s="122">
        <v>1</v>
      </c>
      <c r="C3306" s="122" t="s">
        <v>2202</v>
      </c>
      <c r="D3306" s="122" t="s">
        <v>2082</v>
      </c>
      <c r="E3306" s="122">
        <v>61</v>
      </c>
      <c r="F3306" s="122">
        <v>1.0159510310340001</v>
      </c>
      <c r="G3306" s="122">
        <v>0.97651344777549998</v>
      </c>
      <c r="H3306" s="122">
        <v>0.99398369088600003</v>
      </c>
      <c r="I3306" s="122">
        <v>1.0035816729125</v>
      </c>
      <c r="J3306" s="122">
        <v>1.0509206061725</v>
      </c>
      <c r="K3306" s="122">
        <v>1.0946401252305</v>
      </c>
      <c r="L3306" s="122">
        <v>1.0982754236915</v>
      </c>
      <c r="M3306" s="122">
        <v>1.138815899108</v>
      </c>
      <c r="N3306" s="122">
        <v>1.160654555362</v>
      </c>
      <c r="O3306" s="122">
        <v>1.20284494916</v>
      </c>
      <c r="P3306" s="122">
        <v>1.237848024035</v>
      </c>
      <c r="Q3306" s="122">
        <v>1.2816711477314999</v>
      </c>
      <c r="R3306" s="122">
        <v>1.346315717497</v>
      </c>
      <c r="S3306" s="122">
        <v>1.3905602888194999</v>
      </c>
      <c r="T3306" s="122">
        <v>1.3175276193845</v>
      </c>
      <c r="U3306" s="122">
        <v>1.3713568028475001</v>
      </c>
      <c r="V3306" s="122">
        <v>1.4238004554345001</v>
      </c>
      <c r="W3306" s="122">
        <v>1.4257414801054999</v>
      </c>
      <c r="X3306" s="122">
        <v>1.4023646744139999</v>
      </c>
      <c r="Y3306" s="122">
        <v>1.3803340883855</v>
      </c>
      <c r="Z3306" s="122">
        <v>1.3464624789224999</v>
      </c>
      <c r="AA3306" s="122">
        <v>1.3550607845155</v>
      </c>
      <c r="AB3306" s="122">
        <v>1.4216061887339999</v>
      </c>
      <c r="AC3306" s="122">
        <v>1.3873666181585</v>
      </c>
      <c r="AD3306" s="122">
        <v>1.4059557519275001</v>
      </c>
      <c r="AE3306" s="122">
        <v>1.3870741028110001</v>
      </c>
      <c r="AF3306" s="122">
        <v>1.4079277813335001</v>
      </c>
      <c r="AG3306" s="122">
        <v>1.3987829108025001</v>
      </c>
      <c r="AH3306" s="122">
        <v>1.4248288795185</v>
      </c>
      <c r="AI3306" s="122">
        <v>1.4344145807824999</v>
      </c>
      <c r="AJ3306" s="122">
        <v>1.4478468618010001</v>
      </c>
      <c r="AK3306" s="122">
        <v>1.4476239968010001</v>
      </c>
      <c r="AL3306" s="122">
        <v>0</v>
      </c>
    </row>
    <row r="3307" spans="1:38" hidden="1" x14ac:dyDescent="0.25">
      <c r="A3307" s="122" t="s">
        <v>2011</v>
      </c>
      <c r="B3307" s="122">
        <v>1</v>
      </c>
      <c r="C3307" s="122" t="s">
        <v>2202</v>
      </c>
      <c r="D3307" s="122" t="s">
        <v>474</v>
      </c>
      <c r="E3307" s="122">
        <v>61</v>
      </c>
      <c r="F3307" s="122">
        <v>0.50680066838600002</v>
      </c>
      <c r="G3307" s="122">
        <v>0.50572182579949998</v>
      </c>
      <c r="H3307" s="122">
        <v>0.51453490594249995</v>
      </c>
      <c r="I3307" s="122">
        <v>0.50127387969000003</v>
      </c>
      <c r="J3307" s="122">
        <v>0.53758203528350001</v>
      </c>
      <c r="K3307" s="122">
        <v>0.56478626011650002</v>
      </c>
      <c r="L3307" s="122">
        <v>0.57405133332250002</v>
      </c>
      <c r="M3307" s="122">
        <v>0.59785688582649998</v>
      </c>
      <c r="N3307" s="122">
        <v>0.59561767997549997</v>
      </c>
      <c r="O3307" s="122">
        <v>0.65924460625449999</v>
      </c>
      <c r="P3307" s="122">
        <v>0.67358654916899996</v>
      </c>
      <c r="Q3307" s="122">
        <v>0.65458794760250005</v>
      </c>
      <c r="R3307" s="122">
        <v>0.67012903128449997</v>
      </c>
      <c r="S3307" s="122">
        <v>0.63585926501900003</v>
      </c>
      <c r="T3307" s="122">
        <v>0.5877011456065</v>
      </c>
      <c r="U3307" s="122">
        <v>0.61492608798049997</v>
      </c>
      <c r="V3307" s="122">
        <v>0.65610747117049995</v>
      </c>
      <c r="W3307" s="122">
        <v>0.65577823615099995</v>
      </c>
      <c r="X3307" s="122">
        <v>0.65027970355700004</v>
      </c>
      <c r="Y3307" s="122">
        <v>0.59715889339600003</v>
      </c>
      <c r="Z3307" s="122">
        <v>0.60835132739599995</v>
      </c>
      <c r="AA3307" s="122">
        <v>0.65036497467400001</v>
      </c>
      <c r="AB3307" s="122">
        <v>0.68858654864299995</v>
      </c>
      <c r="AC3307" s="122">
        <v>0.6744387500815</v>
      </c>
      <c r="AD3307" s="122">
        <v>0.67578099652000001</v>
      </c>
      <c r="AE3307" s="122">
        <v>0.68140893889599996</v>
      </c>
      <c r="AF3307" s="122">
        <v>0.70115168327900002</v>
      </c>
      <c r="AG3307" s="122">
        <v>0.74338842674299999</v>
      </c>
      <c r="AH3307" s="122">
        <v>0.75923291276750005</v>
      </c>
      <c r="AI3307" s="122">
        <v>0.79287200229999999</v>
      </c>
      <c r="AJ3307" s="122">
        <v>0.83350389413049997</v>
      </c>
      <c r="AK3307" s="122">
        <v>0.83279426706049997</v>
      </c>
      <c r="AL3307" s="122">
        <v>0</v>
      </c>
    </row>
    <row r="3308" spans="1:38" hidden="1" x14ac:dyDescent="0.25">
      <c r="A3308" s="122" t="s">
        <v>2011</v>
      </c>
      <c r="B3308" s="122">
        <v>1</v>
      </c>
      <c r="C3308" s="122" t="s">
        <v>2202</v>
      </c>
      <c r="D3308" s="122" t="s">
        <v>2083</v>
      </c>
      <c r="E3308" s="122">
        <v>61</v>
      </c>
      <c r="F3308" s="122">
        <v>1.7927426569499999E-2</v>
      </c>
      <c r="G3308" s="122">
        <v>1.75449814315E-2</v>
      </c>
      <c r="H3308" s="122">
        <v>1.7350280764000001E-2</v>
      </c>
      <c r="I3308" s="122">
        <v>1.8038707966499999E-2</v>
      </c>
      <c r="J3308" s="122">
        <v>1.8068003849000001E-2</v>
      </c>
      <c r="K3308" s="122">
        <v>1.7470777403500001E-2</v>
      </c>
      <c r="L3308" s="122">
        <v>1.7446075587499998E-2</v>
      </c>
      <c r="M3308" s="122">
        <v>1.6652398228999998E-2</v>
      </c>
      <c r="N3308" s="122">
        <v>1.6904110519499999E-2</v>
      </c>
      <c r="O3308" s="122">
        <v>1.5955164308000001E-2</v>
      </c>
      <c r="P3308" s="122">
        <v>1.5850751499000001E-2</v>
      </c>
      <c r="Q3308" s="122">
        <v>1.51409074735E-2</v>
      </c>
      <c r="R3308" s="122">
        <v>1.4810200962E-2</v>
      </c>
      <c r="S3308" s="122">
        <v>1.4348334449500001E-2</v>
      </c>
      <c r="T3308" s="122">
        <v>1.3311931321499999E-2</v>
      </c>
      <c r="U3308" s="122">
        <v>1.3399364493999999E-2</v>
      </c>
      <c r="V3308" s="122">
        <v>1.3633507788E-2</v>
      </c>
      <c r="W3308" s="122">
        <v>1.2720453812499999E-2</v>
      </c>
      <c r="X3308" s="122">
        <v>1.25690965715E-2</v>
      </c>
      <c r="Y3308" s="122">
        <v>1.25584205165E-2</v>
      </c>
      <c r="Z3308" s="122">
        <v>1.1661643370999999E-2</v>
      </c>
      <c r="AA3308" s="122">
        <v>1.1987407791499999E-2</v>
      </c>
      <c r="AB3308" s="122">
        <v>1.1991403859000001E-2</v>
      </c>
      <c r="AC3308" s="122">
        <v>1.17744443575E-2</v>
      </c>
      <c r="AD3308" s="122">
        <v>1.2404947727500001E-2</v>
      </c>
      <c r="AE3308" s="122">
        <v>1.22815139605E-2</v>
      </c>
      <c r="AF3308" s="122">
        <v>1.2587148053500001E-2</v>
      </c>
      <c r="AG3308" s="122">
        <v>1.2267152762500001E-2</v>
      </c>
      <c r="AH3308" s="122">
        <v>1.28629779675E-2</v>
      </c>
      <c r="AI3308" s="122">
        <v>1.1621840370999999E-2</v>
      </c>
      <c r="AJ3308" s="122">
        <v>1.17709146635E-2</v>
      </c>
      <c r="AK3308" s="122">
        <v>1.1749859168000001E-2</v>
      </c>
      <c r="AL3308" s="122">
        <v>0</v>
      </c>
    </row>
    <row r="3309" spans="1:38" hidden="1" x14ac:dyDescent="0.25">
      <c r="A3309" s="122" t="s">
        <v>2011</v>
      </c>
      <c r="B3309" s="122">
        <v>1</v>
      </c>
      <c r="C3309" s="122" t="s">
        <v>2202</v>
      </c>
      <c r="D3309" s="122" t="s">
        <v>2085</v>
      </c>
      <c r="E3309" s="122">
        <v>61</v>
      </c>
      <c r="F3309" s="122">
        <v>2.8508970061500001E-2</v>
      </c>
      <c r="G3309" s="122">
        <v>2.9353861664499999E-2</v>
      </c>
      <c r="H3309" s="122">
        <v>3.0251087534499999E-2</v>
      </c>
      <c r="I3309" s="122">
        <v>3.0861976452499999E-2</v>
      </c>
      <c r="J3309" s="122">
        <v>3.0705313911499998E-2</v>
      </c>
      <c r="K3309" s="122">
        <v>3.11542730955E-2</v>
      </c>
      <c r="L3309" s="122">
        <v>3.0685624226000002E-2</v>
      </c>
      <c r="M3309" s="122">
        <v>2.9815704221000001E-2</v>
      </c>
      <c r="N3309" s="122">
        <v>2.9723284993999999E-2</v>
      </c>
      <c r="O3309" s="122">
        <v>2.9433933666999999E-2</v>
      </c>
      <c r="P3309" s="122">
        <v>2.8468839600999999E-2</v>
      </c>
      <c r="Q3309" s="122">
        <v>2.9054201705000001E-2</v>
      </c>
      <c r="R3309" s="122">
        <v>2.8812066567499999E-2</v>
      </c>
      <c r="S3309" s="122">
        <v>2.8624929053000001E-2</v>
      </c>
      <c r="T3309" s="122">
        <v>2.7017753210500001E-2</v>
      </c>
      <c r="U3309" s="122">
        <v>2.7001881459499999E-2</v>
      </c>
      <c r="V3309" s="122">
        <v>2.6184855613500001E-2</v>
      </c>
      <c r="W3309" s="122">
        <v>2.57244686755E-2</v>
      </c>
      <c r="X3309" s="122">
        <v>2.4796300663499998E-2</v>
      </c>
      <c r="Y3309" s="122">
        <v>2.3975829605500001E-2</v>
      </c>
      <c r="Z3309" s="122">
        <v>2.3987889172499999E-2</v>
      </c>
      <c r="AA3309" s="122">
        <v>2.2535943651999998E-2</v>
      </c>
      <c r="AB3309" s="122">
        <v>2.2466420425000001E-2</v>
      </c>
      <c r="AC3309" s="122">
        <v>2.2648938539000001E-2</v>
      </c>
      <c r="AD3309" s="122">
        <v>2.4915976015000001E-2</v>
      </c>
      <c r="AE3309" s="122">
        <v>2.5476301767000002E-2</v>
      </c>
      <c r="AF3309" s="122">
        <v>2.6730120832499999E-2</v>
      </c>
      <c r="AG3309" s="122">
        <v>2.74615881955E-2</v>
      </c>
      <c r="AH3309" s="122">
        <v>2.79966007765E-2</v>
      </c>
      <c r="AI3309" s="122">
        <v>2.7263378928000001E-2</v>
      </c>
      <c r="AJ3309" s="122">
        <v>2.5514338409500001E-2</v>
      </c>
      <c r="AK3309" s="122">
        <v>2.5353638805500001E-2</v>
      </c>
      <c r="AL3309" s="122">
        <v>0</v>
      </c>
    </row>
    <row r="3310" spans="1:38" hidden="1" x14ac:dyDescent="0.25">
      <c r="A3310" s="122" t="s">
        <v>2011</v>
      </c>
      <c r="B3310" s="122">
        <v>1</v>
      </c>
      <c r="C3310" s="122" t="s">
        <v>2202</v>
      </c>
      <c r="D3310" s="122" t="s">
        <v>2086</v>
      </c>
      <c r="E3310" s="122">
        <v>61</v>
      </c>
      <c r="F3310" s="122">
        <v>9.2579634096999999E-2</v>
      </c>
      <c r="G3310" s="122">
        <v>8.5790830442000005E-2</v>
      </c>
      <c r="H3310" s="122">
        <v>8.2785187721999998E-2</v>
      </c>
      <c r="I3310" s="122">
        <v>8.5991160769500002E-2</v>
      </c>
      <c r="J3310" s="122">
        <v>8.8852889276999997E-2</v>
      </c>
      <c r="K3310" s="122">
        <v>9.0127873760000005E-2</v>
      </c>
      <c r="L3310" s="122">
        <v>8.7456931870000004E-2</v>
      </c>
      <c r="M3310" s="122">
        <v>8.9536515501000002E-2</v>
      </c>
      <c r="N3310" s="122">
        <v>8.7706896114499999E-2</v>
      </c>
      <c r="O3310" s="122">
        <v>8.1820647452999995E-2</v>
      </c>
      <c r="P3310" s="122">
        <v>8.1295330135499999E-2</v>
      </c>
      <c r="Q3310" s="122">
        <v>7.9682370668000005E-2</v>
      </c>
      <c r="R3310" s="122">
        <v>7.7979465669000006E-2</v>
      </c>
      <c r="S3310" s="122">
        <v>7.4142258222499993E-2</v>
      </c>
      <c r="T3310" s="122">
        <v>7.0008457900000001E-2</v>
      </c>
      <c r="U3310" s="122">
        <v>6.9632923484999998E-2</v>
      </c>
      <c r="V3310" s="122">
        <v>6.8562275096000005E-2</v>
      </c>
      <c r="W3310" s="122">
        <v>6.3035900276999998E-2</v>
      </c>
      <c r="X3310" s="122">
        <v>5.9641337223499999E-2</v>
      </c>
      <c r="Y3310" s="122">
        <v>5.9158628567E-2</v>
      </c>
      <c r="Z3310" s="122">
        <v>5.5871890144500003E-2</v>
      </c>
      <c r="AA3310" s="122">
        <v>5.8618948408500002E-2</v>
      </c>
      <c r="AB3310" s="122">
        <v>5.6168912665000001E-2</v>
      </c>
      <c r="AC3310" s="122">
        <v>5.6313493670500002E-2</v>
      </c>
      <c r="AD3310" s="122">
        <v>5.8651650919000001E-2</v>
      </c>
      <c r="AE3310" s="122">
        <v>5.9012307041499998E-2</v>
      </c>
      <c r="AF3310" s="122">
        <v>5.8573346970000002E-2</v>
      </c>
      <c r="AG3310" s="122">
        <v>5.6115074310999997E-2</v>
      </c>
      <c r="AH3310" s="122">
        <v>5.7460732571500001E-2</v>
      </c>
      <c r="AI3310" s="122">
        <v>6.0485308985E-2</v>
      </c>
      <c r="AJ3310" s="122">
        <v>6.0251652628499998E-2</v>
      </c>
      <c r="AK3310" s="122">
        <v>5.9972570051500002E-2</v>
      </c>
      <c r="AL3310" s="122">
        <v>0</v>
      </c>
    </row>
    <row r="3311" spans="1:38" hidden="1" x14ac:dyDescent="0.25">
      <c r="A3311" s="122" t="s">
        <v>2011</v>
      </c>
      <c r="B3311" s="122">
        <v>1</v>
      </c>
      <c r="C3311" s="122" t="s">
        <v>2202</v>
      </c>
      <c r="D3311" s="122" t="s">
        <v>2087</v>
      </c>
      <c r="E3311" s="122">
        <v>61</v>
      </c>
      <c r="F3311" s="122">
        <v>0.162880197999</v>
      </c>
      <c r="G3311" s="122">
        <v>0.16737549536849999</v>
      </c>
      <c r="H3311" s="122">
        <v>0.17055066089400001</v>
      </c>
      <c r="I3311" s="122">
        <v>0.17219103681100001</v>
      </c>
      <c r="J3311" s="122">
        <v>0.17399060339549999</v>
      </c>
      <c r="K3311" s="122">
        <v>0.17863662476200001</v>
      </c>
      <c r="L3311" s="122">
        <v>0.18151977849299999</v>
      </c>
      <c r="M3311" s="122">
        <v>0.18089685311600001</v>
      </c>
      <c r="N3311" s="122">
        <v>0.1813565035395</v>
      </c>
      <c r="O3311" s="122">
        <v>0.18009511591499999</v>
      </c>
      <c r="P3311" s="122">
        <v>0.17907328651500001</v>
      </c>
      <c r="Q3311" s="122">
        <v>0.17914132852449999</v>
      </c>
      <c r="R3311" s="122">
        <v>0.182125234858</v>
      </c>
      <c r="S3311" s="122">
        <v>0.17657024523299999</v>
      </c>
      <c r="T3311" s="122">
        <v>0.17729307195300001</v>
      </c>
      <c r="U3311" s="122">
        <v>0.1778233490635</v>
      </c>
      <c r="V3311" s="122">
        <v>0.17786817251500001</v>
      </c>
      <c r="W3311" s="122">
        <v>0.1806771949075</v>
      </c>
      <c r="X3311" s="122">
        <v>0.17773851882700001</v>
      </c>
      <c r="Y3311" s="122">
        <v>0.17379773570650001</v>
      </c>
      <c r="Z3311" s="122">
        <v>0.1692484787985</v>
      </c>
      <c r="AA3311" s="122">
        <v>0.17334112642300001</v>
      </c>
      <c r="AB3311" s="122">
        <v>0.17591559675900001</v>
      </c>
      <c r="AC3311" s="122">
        <v>0.17378716263050001</v>
      </c>
      <c r="AD3311" s="122">
        <v>0.172750914289</v>
      </c>
      <c r="AE3311" s="122">
        <v>0.17554818695249999</v>
      </c>
      <c r="AF3311" s="122">
        <v>0.17778860038200001</v>
      </c>
      <c r="AG3311" s="122">
        <v>0.179251910401</v>
      </c>
      <c r="AH3311" s="122">
        <v>0.1779860304435</v>
      </c>
      <c r="AI3311" s="122">
        <v>0.179536257309</v>
      </c>
      <c r="AJ3311" s="122">
        <v>0.17595917977200001</v>
      </c>
      <c r="AK3311" s="122">
        <v>0.17493258437350001</v>
      </c>
      <c r="AL3311" s="122">
        <v>0</v>
      </c>
    </row>
    <row r="3312" spans="1:38" hidden="1" x14ac:dyDescent="0.25">
      <c r="A3312" s="122" t="s">
        <v>2011</v>
      </c>
      <c r="B3312" s="122">
        <v>1</v>
      </c>
      <c r="C3312" s="122" t="s">
        <v>2202</v>
      </c>
      <c r="D3312" s="122" t="s">
        <v>2134</v>
      </c>
      <c r="E3312" s="122">
        <v>61</v>
      </c>
      <c r="F3312" s="122">
        <v>0</v>
      </c>
      <c r="G3312" s="122">
        <v>0</v>
      </c>
      <c r="H3312" s="122">
        <v>0</v>
      </c>
      <c r="I3312" s="122">
        <v>0</v>
      </c>
      <c r="J3312" s="122">
        <v>0</v>
      </c>
      <c r="K3312" s="122">
        <v>0</v>
      </c>
      <c r="L3312" s="122">
        <v>0</v>
      </c>
      <c r="M3312" s="122">
        <v>0</v>
      </c>
      <c r="N3312" s="122">
        <v>0</v>
      </c>
      <c r="O3312" s="122">
        <v>0</v>
      </c>
      <c r="P3312" s="122">
        <v>0</v>
      </c>
      <c r="Q3312" s="122">
        <v>0</v>
      </c>
      <c r="R3312" s="122">
        <v>0</v>
      </c>
      <c r="S3312" s="122">
        <v>0</v>
      </c>
      <c r="T3312" s="122">
        <v>0</v>
      </c>
      <c r="U3312" s="122">
        <v>0</v>
      </c>
      <c r="V3312" s="122">
        <v>0</v>
      </c>
      <c r="W3312" s="122">
        <v>0</v>
      </c>
      <c r="X3312" s="122">
        <v>0</v>
      </c>
      <c r="Y3312" s="122">
        <v>0</v>
      </c>
      <c r="Z3312" s="122">
        <v>0</v>
      </c>
      <c r="AA3312" s="122">
        <v>0</v>
      </c>
      <c r="AB3312" s="122">
        <v>0</v>
      </c>
      <c r="AC3312" s="122">
        <v>0</v>
      </c>
      <c r="AD3312" s="122">
        <v>0</v>
      </c>
      <c r="AE3312" s="122">
        <v>0</v>
      </c>
      <c r="AF3312" s="122">
        <v>0</v>
      </c>
      <c r="AG3312" s="122">
        <v>0</v>
      </c>
      <c r="AH3312" s="122">
        <v>0</v>
      </c>
      <c r="AI3312" s="122">
        <v>0</v>
      </c>
      <c r="AJ3312" s="122">
        <v>0</v>
      </c>
      <c r="AK3312" s="122">
        <v>0</v>
      </c>
      <c r="AL3312" s="122">
        <v>0</v>
      </c>
    </row>
    <row r="3313" spans="1:38" hidden="1" x14ac:dyDescent="0.25">
      <c r="A3313" s="122" t="s">
        <v>2011</v>
      </c>
      <c r="B3313" s="122">
        <v>1</v>
      </c>
      <c r="C3313" s="122" t="s">
        <v>2202</v>
      </c>
      <c r="D3313" s="122" t="s">
        <v>2088</v>
      </c>
      <c r="E3313" s="122">
        <v>61</v>
      </c>
      <c r="F3313" s="122">
        <v>1.8490884435999999E-2</v>
      </c>
      <c r="G3313" s="122">
        <v>1.9974952753E-2</v>
      </c>
      <c r="H3313" s="122">
        <v>1.40330461415E-2</v>
      </c>
      <c r="I3313" s="122">
        <v>1.08267569755E-2</v>
      </c>
      <c r="J3313" s="122">
        <v>1.0141906292500001E-2</v>
      </c>
      <c r="K3313" s="122">
        <v>9.5503456529999996E-3</v>
      </c>
      <c r="L3313" s="122">
        <v>9.1343561260000001E-3</v>
      </c>
      <c r="M3313" s="122">
        <v>9.3592596914999996E-3</v>
      </c>
      <c r="N3313" s="122">
        <v>8.4066615945000006E-3</v>
      </c>
      <c r="O3313" s="122">
        <v>7.6787515915000002E-3</v>
      </c>
      <c r="P3313" s="122">
        <v>7.7405176590000001E-3</v>
      </c>
      <c r="Q3313" s="122">
        <v>6.3583239809999999E-3</v>
      </c>
      <c r="R3313" s="122">
        <v>6.3575193614999999E-3</v>
      </c>
      <c r="S3313" s="122">
        <v>6.1375055229999998E-3</v>
      </c>
      <c r="T3313" s="122">
        <v>5.0548602395000001E-3</v>
      </c>
      <c r="U3313" s="122">
        <v>4.8111905929999997E-3</v>
      </c>
      <c r="V3313" s="122">
        <v>4.3889047190000001E-3</v>
      </c>
      <c r="W3313" s="122">
        <v>3.3608997855000002E-3</v>
      </c>
      <c r="X3313" s="122">
        <v>2.7698952749999999E-3</v>
      </c>
      <c r="Y3313" s="122">
        <v>3.3645177245E-3</v>
      </c>
      <c r="Z3313" s="122">
        <v>3.0717714294999999E-3</v>
      </c>
      <c r="AA3313" s="122">
        <v>3.2040970329999998E-3</v>
      </c>
      <c r="AB3313" s="122">
        <v>3.3476016615000001E-3</v>
      </c>
      <c r="AC3313" s="122">
        <v>4.0272943845000003E-3</v>
      </c>
      <c r="AD3313" s="122">
        <v>3.0369138065000001E-3</v>
      </c>
      <c r="AE3313" s="122">
        <v>3.2183995864999999E-3</v>
      </c>
      <c r="AF3313" s="122">
        <v>3.3680581775000001E-3</v>
      </c>
      <c r="AG3313" s="122">
        <v>3.4967541289999998E-3</v>
      </c>
      <c r="AH3313" s="122">
        <v>3.5044431570000001E-3</v>
      </c>
      <c r="AI3313" s="122">
        <v>3.0137689714999998E-3</v>
      </c>
      <c r="AJ3313" s="122">
        <v>2.8422286150000002E-3</v>
      </c>
      <c r="AK3313" s="122">
        <v>2.8208069955000001E-3</v>
      </c>
      <c r="AL3313" s="122">
        <v>0</v>
      </c>
    </row>
    <row r="3314" spans="1:38" hidden="1" x14ac:dyDescent="0.25">
      <c r="A3314" s="122" t="s">
        <v>2011</v>
      </c>
      <c r="B3314" s="122">
        <v>1</v>
      </c>
      <c r="C3314" s="122" t="s">
        <v>2202</v>
      </c>
      <c r="D3314" s="122" t="s">
        <v>2089</v>
      </c>
      <c r="E3314" s="122">
        <v>61</v>
      </c>
      <c r="F3314" s="122">
        <v>0.89746796196900003</v>
      </c>
      <c r="G3314" s="122">
        <v>0.90882456323049998</v>
      </c>
      <c r="H3314" s="122">
        <v>0.88314619249750004</v>
      </c>
      <c r="I3314" s="122">
        <v>0.83328262763700001</v>
      </c>
      <c r="J3314" s="122">
        <v>0.87192856136999997</v>
      </c>
      <c r="K3314" s="122">
        <v>0.88823100150000001</v>
      </c>
      <c r="L3314" s="122">
        <v>0.83686814102499996</v>
      </c>
      <c r="M3314" s="122">
        <v>0.88178443935600004</v>
      </c>
      <c r="N3314" s="122">
        <v>0.92394839542899998</v>
      </c>
      <c r="O3314" s="122">
        <v>1.0094885707979999</v>
      </c>
      <c r="P3314" s="122">
        <v>1.0419957847250001</v>
      </c>
      <c r="Q3314" s="122">
        <v>1.009830447563</v>
      </c>
      <c r="R3314" s="122">
        <v>1.0336946276600001</v>
      </c>
      <c r="S3314" s="122">
        <v>1.0926927869080001</v>
      </c>
      <c r="T3314" s="122">
        <v>1.051106105563</v>
      </c>
      <c r="U3314" s="122">
        <v>1.0843166564669999</v>
      </c>
      <c r="V3314" s="122">
        <v>1.171463968114</v>
      </c>
      <c r="W3314" s="122">
        <v>1.2319012421655</v>
      </c>
      <c r="X3314" s="122">
        <v>1.275934589037</v>
      </c>
      <c r="Y3314" s="122">
        <v>1.3010494272794999</v>
      </c>
      <c r="Z3314" s="122">
        <v>1.33428965132</v>
      </c>
      <c r="AA3314" s="122">
        <v>1.3570919585295</v>
      </c>
      <c r="AB3314" s="122">
        <v>1.346520804124</v>
      </c>
      <c r="AC3314" s="122">
        <v>1.3341424327164999</v>
      </c>
      <c r="AD3314" s="122">
        <v>1.3435444407504999</v>
      </c>
      <c r="AE3314" s="122">
        <v>1.370677922429</v>
      </c>
      <c r="AF3314" s="122">
        <v>1.4233451653739999</v>
      </c>
      <c r="AG3314" s="122">
        <v>1.4850837945355</v>
      </c>
      <c r="AH3314" s="122">
        <v>1.5200218895290001</v>
      </c>
      <c r="AI3314" s="122">
        <v>1.5577468479595</v>
      </c>
      <c r="AJ3314" s="122">
        <v>1.534026728408</v>
      </c>
      <c r="AK3314" s="122">
        <v>1.508752279738</v>
      </c>
      <c r="AL3314" s="122">
        <v>0</v>
      </c>
    </row>
    <row r="3315" spans="1:38" hidden="1" x14ac:dyDescent="0.25">
      <c r="A3315" s="122" t="s">
        <v>2011</v>
      </c>
      <c r="B3315" s="122">
        <v>1</v>
      </c>
      <c r="C3315" s="122" t="s">
        <v>2202</v>
      </c>
      <c r="D3315" s="122" t="s">
        <v>2090</v>
      </c>
      <c r="E3315" s="122">
        <v>61</v>
      </c>
      <c r="F3315" s="122">
        <v>0.21185037721050001</v>
      </c>
      <c r="G3315" s="122">
        <v>0.2469118184945</v>
      </c>
      <c r="H3315" s="122">
        <v>0.24795607367850001</v>
      </c>
      <c r="I3315" s="122">
        <v>0.24832478137549999</v>
      </c>
      <c r="J3315" s="122">
        <v>0.26354342106049999</v>
      </c>
      <c r="K3315" s="122">
        <v>0.28914141851250003</v>
      </c>
      <c r="L3315" s="122">
        <v>0.2917853688275</v>
      </c>
      <c r="M3315" s="122">
        <v>0.30782242958349998</v>
      </c>
      <c r="N3315" s="122">
        <v>0.33261866158550002</v>
      </c>
      <c r="O3315" s="122">
        <v>0.35060540586099997</v>
      </c>
      <c r="P3315" s="122">
        <v>0.38910169655850002</v>
      </c>
      <c r="Q3315" s="122">
        <v>0.39899866263549999</v>
      </c>
      <c r="R3315" s="122">
        <v>0.42516272422899998</v>
      </c>
      <c r="S3315" s="122">
        <v>0.439529275547</v>
      </c>
      <c r="T3315" s="122">
        <v>0.41567604805899999</v>
      </c>
      <c r="U3315" s="122">
        <v>0.45907735265249999</v>
      </c>
      <c r="V3315" s="122">
        <v>0.48229756881050001</v>
      </c>
      <c r="W3315" s="122">
        <v>0.4851651892485</v>
      </c>
      <c r="X3315" s="122">
        <v>0.497186835888</v>
      </c>
      <c r="Y3315" s="122">
        <v>0.48443350233299998</v>
      </c>
      <c r="Z3315" s="122">
        <v>0.4970856805385</v>
      </c>
      <c r="AA3315" s="122">
        <v>0.53319839664449997</v>
      </c>
      <c r="AB3315" s="122">
        <v>0.52041710574849998</v>
      </c>
      <c r="AC3315" s="122">
        <v>0.53492899252699999</v>
      </c>
      <c r="AD3315" s="122">
        <v>0.51127832603050005</v>
      </c>
      <c r="AE3315" s="122">
        <v>0.55452581961549996</v>
      </c>
      <c r="AF3315" s="122">
        <v>0.56901453413150005</v>
      </c>
      <c r="AG3315" s="122">
        <v>0.58666446165800001</v>
      </c>
      <c r="AH3315" s="122">
        <v>0.58260709231749996</v>
      </c>
      <c r="AI3315" s="122">
        <v>0.6164272465185</v>
      </c>
      <c r="AJ3315" s="122">
        <v>0.63088312252599998</v>
      </c>
      <c r="AK3315" s="122">
        <v>0.63025666014100001</v>
      </c>
      <c r="AL3315" s="122">
        <v>0</v>
      </c>
    </row>
    <row r="3316" spans="1:38" hidden="1" x14ac:dyDescent="0.25">
      <c r="A3316" s="122" t="s">
        <v>2011</v>
      </c>
      <c r="B3316" s="122">
        <v>1</v>
      </c>
      <c r="C3316" s="122" t="s">
        <v>2202</v>
      </c>
      <c r="D3316" s="122" t="s">
        <v>2091</v>
      </c>
      <c r="E3316" s="122">
        <v>61</v>
      </c>
      <c r="F3316" s="122">
        <v>0.36203945512149999</v>
      </c>
      <c r="G3316" s="122">
        <v>0.37910840963300002</v>
      </c>
      <c r="H3316" s="122">
        <v>0.38018908228300002</v>
      </c>
      <c r="I3316" s="122">
        <v>0.35794618644300003</v>
      </c>
      <c r="J3316" s="122">
        <v>0.37054713938</v>
      </c>
      <c r="K3316" s="122">
        <v>0.35516512255749999</v>
      </c>
      <c r="L3316" s="122">
        <v>0.334272559207</v>
      </c>
      <c r="M3316" s="122">
        <v>0.31376616972999999</v>
      </c>
      <c r="N3316" s="122">
        <v>0.31075365004799999</v>
      </c>
      <c r="O3316" s="122">
        <v>0.30300606356699999</v>
      </c>
      <c r="P3316" s="122">
        <v>0.29682835354249998</v>
      </c>
      <c r="Q3316" s="122">
        <v>0.285522003277</v>
      </c>
      <c r="R3316" s="122">
        <v>0.2843038109705</v>
      </c>
      <c r="S3316" s="122">
        <v>0.2820133550735</v>
      </c>
      <c r="T3316" s="122">
        <v>0.26361124364999999</v>
      </c>
      <c r="U3316" s="122">
        <v>0.27032498041050002</v>
      </c>
      <c r="V3316" s="122">
        <v>0.27916904631450001</v>
      </c>
      <c r="W3316" s="122">
        <v>0.275835217498</v>
      </c>
      <c r="X3316" s="122">
        <v>0.2590215701345</v>
      </c>
      <c r="Y3316" s="122">
        <v>0.28203560161149999</v>
      </c>
      <c r="Z3316" s="122">
        <v>0.29520809043649998</v>
      </c>
      <c r="AA3316" s="122">
        <v>0.29146665624250001</v>
      </c>
      <c r="AB3316" s="122">
        <v>0.29179390039649999</v>
      </c>
      <c r="AC3316" s="122">
        <v>0.29893580237400003</v>
      </c>
      <c r="AD3316" s="122">
        <v>0.30671895924850001</v>
      </c>
      <c r="AE3316" s="122">
        <v>0.31156155689949999</v>
      </c>
      <c r="AF3316" s="122">
        <v>0.32343169633449997</v>
      </c>
      <c r="AG3316" s="122">
        <v>0.34727132033899999</v>
      </c>
      <c r="AH3316" s="122">
        <v>0.32518560114</v>
      </c>
      <c r="AI3316" s="122">
        <v>0.32735963024100001</v>
      </c>
      <c r="AJ3316" s="122">
        <v>0.32841739345549997</v>
      </c>
      <c r="AK3316" s="122">
        <v>0.32274654413449999</v>
      </c>
      <c r="AL3316" s="122">
        <v>0</v>
      </c>
    </row>
    <row r="3317" spans="1:38" hidden="1" x14ac:dyDescent="0.25">
      <c r="A3317" s="122" t="s">
        <v>2011</v>
      </c>
      <c r="B3317" s="122">
        <v>1</v>
      </c>
      <c r="C3317" s="122" t="s">
        <v>2202</v>
      </c>
      <c r="D3317" s="122" t="s">
        <v>2092</v>
      </c>
      <c r="E3317" s="122">
        <v>61</v>
      </c>
      <c r="F3317" s="122">
        <v>0.32256679527049997</v>
      </c>
      <c r="G3317" s="122">
        <v>0.31607601074800001</v>
      </c>
      <c r="H3317" s="122">
        <v>0.31203779491849998</v>
      </c>
      <c r="I3317" s="122">
        <v>0.30057498176300002</v>
      </c>
      <c r="J3317" s="122">
        <v>0.29975819290650002</v>
      </c>
      <c r="K3317" s="122">
        <v>0.30721925908199998</v>
      </c>
      <c r="L3317" s="122">
        <v>0.29064970602750001</v>
      </c>
      <c r="M3317" s="122">
        <v>0.29276462139300002</v>
      </c>
      <c r="N3317" s="122">
        <v>0.28304706781549999</v>
      </c>
      <c r="O3317" s="122">
        <v>0.27617245260250001</v>
      </c>
      <c r="P3317" s="122">
        <v>0.25719323326850002</v>
      </c>
      <c r="Q3317" s="122">
        <v>0.25024245384900001</v>
      </c>
      <c r="R3317" s="122">
        <v>0.25756778222799998</v>
      </c>
      <c r="S3317" s="122">
        <v>0.25081503500300001</v>
      </c>
      <c r="T3317" s="122">
        <v>0.2439185805305</v>
      </c>
      <c r="U3317" s="122">
        <v>0.25503267613149999</v>
      </c>
      <c r="V3317" s="122">
        <v>0.26288977251099999</v>
      </c>
      <c r="W3317" s="122">
        <v>0.26943372369200003</v>
      </c>
      <c r="X3317" s="122">
        <v>0.26687155749149999</v>
      </c>
      <c r="Y3317" s="122">
        <v>0.26526252386650001</v>
      </c>
      <c r="Z3317" s="122">
        <v>0.27414456109050001</v>
      </c>
      <c r="AA3317" s="122">
        <v>0.27687772474200001</v>
      </c>
      <c r="AB3317" s="122">
        <v>0.27773263061550002</v>
      </c>
      <c r="AC3317" s="122">
        <v>0.26057262446250001</v>
      </c>
      <c r="AD3317" s="122">
        <v>0.27945262763750001</v>
      </c>
      <c r="AE3317" s="122">
        <v>0.2983016089585</v>
      </c>
      <c r="AF3317" s="122">
        <v>0.31182547347349998</v>
      </c>
      <c r="AG3317" s="122">
        <v>0.32297056339500002</v>
      </c>
      <c r="AH3317" s="122">
        <v>0.31151823676649998</v>
      </c>
      <c r="AI3317" s="122">
        <v>0.31963057968850001</v>
      </c>
      <c r="AJ3317" s="122">
        <v>0.31975120758249997</v>
      </c>
      <c r="AK3317" s="122">
        <v>0.314716956923</v>
      </c>
      <c r="AL3317" s="122">
        <v>0</v>
      </c>
    </row>
    <row r="3318" spans="1:38" hidden="1" x14ac:dyDescent="0.25">
      <c r="A3318" s="122" t="s">
        <v>2011</v>
      </c>
      <c r="B3318" s="122">
        <v>1</v>
      </c>
      <c r="C3318" s="122" t="s">
        <v>2202</v>
      </c>
      <c r="D3318" s="122" t="s">
        <v>2093</v>
      </c>
      <c r="E3318" s="122">
        <v>61</v>
      </c>
      <c r="F3318" s="122">
        <v>0.80536225413700002</v>
      </c>
      <c r="G3318" s="122">
        <v>0.86378629904699999</v>
      </c>
      <c r="H3318" s="122">
        <v>0.89654744318199997</v>
      </c>
      <c r="I3318" s="122">
        <v>0.88016241336400003</v>
      </c>
      <c r="J3318" s="122">
        <v>0.94352061013900002</v>
      </c>
      <c r="K3318" s="122">
        <v>1.0278668720244999</v>
      </c>
      <c r="L3318" s="122">
        <v>1.0586513936940001</v>
      </c>
      <c r="M3318" s="122">
        <v>1.0601473031119999</v>
      </c>
      <c r="N3318" s="122">
        <v>1.0925714041350001</v>
      </c>
      <c r="O3318" s="122">
        <v>1.1460809811149999</v>
      </c>
      <c r="P3318" s="122">
        <v>1.215191937598</v>
      </c>
      <c r="Q3318" s="122">
        <v>1.218831998427</v>
      </c>
      <c r="R3318" s="122">
        <v>1.2858405720570001</v>
      </c>
      <c r="S3318" s="122">
        <v>1.260155795532</v>
      </c>
      <c r="T3318" s="122">
        <v>1.2499605769105</v>
      </c>
      <c r="U3318" s="122">
        <v>1.2490596621875001</v>
      </c>
      <c r="V3318" s="122">
        <v>1.3393752926344999</v>
      </c>
      <c r="W3318" s="122">
        <v>1.3450759458165</v>
      </c>
      <c r="X3318" s="122">
        <v>1.3192108257940001</v>
      </c>
      <c r="Y3318" s="122">
        <v>1.2761337309455001</v>
      </c>
      <c r="Z3318" s="122">
        <v>1.2963914875645</v>
      </c>
      <c r="AA3318" s="122">
        <v>1.3159476669654999</v>
      </c>
      <c r="AB3318" s="122">
        <v>1.279043733443</v>
      </c>
      <c r="AC3318" s="122">
        <v>1.2838271790660001</v>
      </c>
      <c r="AD3318" s="122">
        <v>1.28554003084</v>
      </c>
      <c r="AE3318" s="122">
        <v>1.3361438647470001</v>
      </c>
      <c r="AF3318" s="122">
        <v>1.4354403724095</v>
      </c>
      <c r="AG3318" s="122">
        <v>1.5462079415115</v>
      </c>
      <c r="AH3318" s="122">
        <v>1.594837206067</v>
      </c>
      <c r="AI3318" s="122">
        <v>1.6076393540530001</v>
      </c>
      <c r="AJ3318" s="122">
        <v>1.64800294295</v>
      </c>
      <c r="AK3318" s="122">
        <v>1.6456448582050001</v>
      </c>
      <c r="AL3318" s="122">
        <v>0</v>
      </c>
    </row>
    <row r="3319" spans="1:38" hidden="1" x14ac:dyDescent="0.25">
      <c r="A3319" s="122" t="s">
        <v>2011</v>
      </c>
      <c r="B3319" s="122">
        <v>1</v>
      </c>
      <c r="C3319" s="122" t="s">
        <v>2202</v>
      </c>
      <c r="D3319" s="122" t="s">
        <v>2094</v>
      </c>
      <c r="E3319" s="122">
        <v>61</v>
      </c>
      <c r="F3319" s="122">
        <v>6.7325783479499995E-2</v>
      </c>
      <c r="G3319" s="122">
        <v>7.3566864570500004E-2</v>
      </c>
      <c r="H3319" s="122">
        <v>7.4775525462999995E-2</v>
      </c>
      <c r="I3319" s="122">
        <v>7.2546752608999995E-2</v>
      </c>
      <c r="J3319" s="122">
        <v>7.5981267751500006E-2</v>
      </c>
      <c r="K3319" s="122">
        <v>7.7433936509999995E-2</v>
      </c>
      <c r="L3319" s="122">
        <v>6.8349823562499995E-2</v>
      </c>
      <c r="M3319" s="122">
        <v>6.7205116842499996E-2</v>
      </c>
      <c r="N3319" s="122">
        <v>7.2149843585500001E-2</v>
      </c>
      <c r="O3319" s="122">
        <v>7.0483941994000002E-2</v>
      </c>
      <c r="P3319" s="122">
        <v>7.3129065517000005E-2</v>
      </c>
      <c r="Q3319" s="122">
        <v>7.5993927278500004E-2</v>
      </c>
      <c r="R3319" s="122">
        <v>7.5867985419E-2</v>
      </c>
      <c r="S3319" s="122">
        <v>7.6530802173500001E-2</v>
      </c>
      <c r="T3319" s="122">
        <v>7.4006802094500002E-2</v>
      </c>
      <c r="U3319" s="122">
        <v>7.6448240151499994E-2</v>
      </c>
      <c r="V3319" s="122">
        <v>7.7134657832499995E-2</v>
      </c>
      <c r="W3319" s="122">
        <v>7.9123402749499999E-2</v>
      </c>
      <c r="X3319" s="122">
        <v>7.6870618298500004E-2</v>
      </c>
      <c r="Y3319" s="122">
        <v>7.7241176093000005E-2</v>
      </c>
      <c r="Z3319" s="122">
        <v>7.5976445414000005E-2</v>
      </c>
      <c r="AA3319" s="122">
        <v>7.4970444967499994E-2</v>
      </c>
      <c r="AB3319" s="122">
        <v>7.4132028533499997E-2</v>
      </c>
      <c r="AC3319" s="122">
        <v>7.6884124792000005E-2</v>
      </c>
      <c r="AD3319" s="122">
        <v>7.6379862122E-2</v>
      </c>
      <c r="AE3319" s="122">
        <v>7.9365828486000004E-2</v>
      </c>
      <c r="AF3319" s="122">
        <v>7.9816673303999996E-2</v>
      </c>
      <c r="AG3319" s="122">
        <v>7.9999677692999996E-2</v>
      </c>
      <c r="AH3319" s="122">
        <v>7.77834141905E-2</v>
      </c>
      <c r="AI3319" s="122">
        <v>8.0052281358999999E-2</v>
      </c>
      <c r="AJ3319" s="122">
        <v>7.9455190275500007E-2</v>
      </c>
      <c r="AK3319" s="122">
        <v>7.8541328632999993E-2</v>
      </c>
      <c r="AL3319" s="122">
        <v>0</v>
      </c>
    </row>
    <row r="3320" spans="1:38" hidden="1" x14ac:dyDescent="0.25">
      <c r="A3320" s="122" t="s">
        <v>2011</v>
      </c>
      <c r="B3320" s="122">
        <v>1</v>
      </c>
      <c r="C3320" s="122" t="s">
        <v>2202</v>
      </c>
      <c r="D3320" s="122" t="s">
        <v>2095</v>
      </c>
      <c r="E3320" s="122">
        <v>61</v>
      </c>
      <c r="F3320" s="122">
        <v>3.3223189363500001E-2</v>
      </c>
      <c r="G3320" s="122">
        <v>3.1864998988E-2</v>
      </c>
      <c r="H3320" s="122">
        <v>3.3569106980999998E-2</v>
      </c>
      <c r="I3320" s="122">
        <v>3.4508647309000003E-2</v>
      </c>
      <c r="J3320" s="122">
        <v>3.3686251847500001E-2</v>
      </c>
      <c r="K3320" s="122">
        <v>3.5198195011000001E-2</v>
      </c>
      <c r="L3320" s="122">
        <v>3.3573592424000001E-2</v>
      </c>
      <c r="M3320" s="122">
        <v>3.2965555966000003E-2</v>
      </c>
      <c r="N3320" s="122">
        <v>3.2803885216500003E-2</v>
      </c>
      <c r="O3320" s="122">
        <v>3.4502338798500003E-2</v>
      </c>
      <c r="P3320" s="122">
        <v>3.6832995169000002E-2</v>
      </c>
      <c r="Q3320" s="122">
        <v>3.7812982341000001E-2</v>
      </c>
      <c r="R3320" s="122">
        <v>3.6881522737499998E-2</v>
      </c>
      <c r="S3320" s="122">
        <v>3.4909374505500003E-2</v>
      </c>
      <c r="T3320" s="122">
        <v>3.5874270218999998E-2</v>
      </c>
      <c r="U3320" s="122">
        <v>3.42309677215E-2</v>
      </c>
      <c r="V3320" s="122">
        <v>3.2360309428E-2</v>
      </c>
      <c r="W3320" s="122">
        <v>3.0889473700499999E-2</v>
      </c>
      <c r="X3320" s="122">
        <v>2.88237639855E-2</v>
      </c>
      <c r="Y3320" s="122">
        <v>2.8823578353E-2</v>
      </c>
      <c r="Z3320" s="122">
        <v>2.63243831485E-2</v>
      </c>
      <c r="AA3320" s="122">
        <v>2.4724579606E-2</v>
      </c>
      <c r="AB3320" s="122">
        <v>2.4555329458999998E-2</v>
      </c>
      <c r="AC3320" s="122">
        <v>2.3829931390999998E-2</v>
      </c>
      <c r="AD3320" s="122">
        <v>2.3309099172000001E-2</v>
      </c>
      <c r="AE3320" s="122">
        <v>2.3884334672000001E-2</v>
      </c>
      <c r="AF3320" s="122">
        <v>2.3799223005500001E-2</v>
      </c>
      <c r="AG3320" s="122">
        <v>2.4517952772500001E-2</v>
      </c>
      <c r="AH3320" s="122">
        <v>2.4514364142500002E-2</v>
      </c>
      <c r="AI3320" s="122">
        <v>2.4359667981000001E-2</v>
      </c>
      <c r="AJ3320" s="122">
        <v>2.5293146566499999E-2</v>
      </c>
      <c r="AK3320" s="122">
        <v>2.5115002860499998E-2</v>
      </c>
      <c r="AL3320" s="122">
        <v>0</v>
      </c>
    </row>
    <row r="3321" spans="1:38" hidden="1" x14ac:dyDescent="0.25">
      <c r="A3321" s="122" t="s">
        <v>2011</v>
      </c>
      <c r="B3321" s="122">
        <v>1</v>
      </c>
      <c r="C3321" s="122" t="s">
        <v>2202</v>
      </c>
      <c r="D3321" s="122" t="s">
        <v>2096</v>
      </c>
      <c r="E3321" s="122">
        <v>61</v>
      </c>
      <c r="F3321" s="122">
        <v>1.2716815283E-2</v>
      </c>
      <c r="G3321" s="122">
        <v>1.2279248131E-2</v>
      </c>
      <c r="H3321" s="122">
        <v>1.237480358E-2</v>
      </c>
      <c r="I3321" s="122">
        <v>1.2147540958000001E-2</v>
      </c>
      <c r="J3321" s="122">
        <v>1.1940721231E-2</v>
      </c>
      <c r="K3321" s="122">
        <v>1.166191489E-2</v>
      </c>
      <c r="L3321" s="122">
        <v>1.18313283035E-2</v>
      </c>
      <c r="M3321" s="122">
        <v>1.22161254225E-2</v>
      </c>
      <c r="N3321" s="122">
        <v>1.2038387776E-2</v>
      </c>
      <c r="O3321" s="122">
        <v>1.17704030015E-2</v>
      </c>
      <c r="P3321" s="122">
        <v>1.10736323535E-2</v>
      </c>
      <c r="Q3321" s="122">
        <v>1.0104656647000001E-2</v>
      </c>
      <c r="R3321" s="122">
        <v>1.0096149776000001E-2</v>
      </c>
      <c r="S3321" s="122">
        <v>1.0137091427999999E-2</v>
      </c>
      <c r="T3321" s="122">
        <v>8.9861336494999992E-3</v>
      </c>
      <c r="U3321" s="122">
        <v>8.6025952539999992E-3</v>
      </c>
      <c r="V3321" s="122">
        <v>8.3683161740000008E-3</v>
      </c>
      <c r="W3321" s="122">
        <v>7.6125776464999999E-3</v>
      </c>
      <c r="X3321" s="122">
        <v>7.6250554894999999E-3</v>
      </c>
      <c r="Y3321" s="122">
        <v>7.4101653994999997E-3</v>
      </c>
      <c r="Z3321" s="122">
        <v>6.9340110409999997E-3</v>
      </c>
      <c r="AA3321" s="122">
        <v>7.3694579545000001E-3</v>
      </c>
      <c r="AB3321" s="122">
        <v>6.553186961E-3</v>
      </c>
      <c r="AC3321" s="122">
        <v>6.6991336175000003E-3</v>
      </c>
      <c r="AD3321" s="122">
        <v>6.9110015680000003E-3</v>
      </c>
      <c r="AE3321" s="122">
        <v>6.8821011714999998E-3</v>
      </c>
      <c r="AF3321" s="122">
        <v>6.7298978119999997E-3</v>
      </c>
      <c r="AG3321" s="122">
        <v>6.6605801455000002E-3</v>
      </c>
      <c r="AH3321" s="122">
        <v>6.7541611589999996E-3</v>
      </c>
      <c r="AI3321" s="122">
        <v>6.3274732109999997E-3</v>
      </c>
      <c r="AJ3321" s="122">
        <v>6.3197913909999997E-3</v>
      </c>
      <c r="AK3321" s="122">
        <v>6.2837141849999998E-3</v>
      </c>
      <c r="AL3321" s="122">
        <v>0</v>
      </c>
    </row>
    <row r="3322" spans="1:38" hidden="1" x14ac:dyDescent="0.25">
      <c r="A3322" s="122" t="s">
        <v>2011</v>
      </c>
      <c r="B3322" s="122">
        <v>1</v>
      </c>
      <c r="C3322" s="122" t="s">
        <v>2202</v>
      </c>
      <c r="D3322" s="122" t="s">
        <v>2097</v>
      </c>
      <c r="E3322" s="122">
        <v>61</v>
      </c>
      <c r="F3322" s="122">
        <v>7.62173477185E-2</v>
      </c>
      <c r="G3322" s="122">
        <v>7.8481440540999994E-2</v>
      </c>
      <c r="H3322" s="122">
        <v>7.8491252351499993E-2</v>
      </c>
      <c r="I3322" s="122">
        <v>8.0040648017999996E-2</v>
      </c>
      <c r="J3322" s="122">
        <v>7.7552188625999996E-2</v>
      </c>
      <c r="K3322" s="122">
        <v>7.8854629122999995E-2</v>
      </c>
      <c r="L3322" s="122">
        <v>7.7869232240999994E-2</v>
      </c>
      <c r="M3322" s="122">
        <v>7.3509902873499997E-2</v>
      </c>
      <c r="N3322" s="122">
        <v>7.2796739087000004E-2</v>
      </c>
      <c r="O3322" s="122">
        <v>7.1942866448499995E-2</v>
      </c>
      <c r="P3322" s="122">
        <v>7.3730565405500006E-2</v>
      </c>
      <c r="Q3322" s="122">
        <v>7.0428433848500005E-2</v>
      </c>
      <c r="R3322" s="122">
        <v>7.0999882816500007E-2</v>
      </c>
      <c r="S3322" s="122">
        <v>7.0025066430499994E-2</v>
      </c>
      <c r="T3322" s="122">
        <v>6.5619530841500004E-2</v>
      </c>
      <c r="U3322" s="122">
        <v>6.6076784233999999E-2</v>
      </c>
      <c r="V3322" s="122">
        <v>6.4878079153000007E-2</v>
      </c>
      <c r="W3322" s="122">
        <v>6.1494969134499998E-2</v>
      </c>
      <c r="X3322" s="122">
        <v>5.7407389688E-2</v>
      </c>
      <c r="Y3322" s="122">
        <v>5.82769533475E-2</v>
      </c>
      <c r="Z3322" s="122">
        <v>5.8820937848E-2</v>
      </c>
      <c r="AA3322" s="122">
        <v>5.8667947332499998E-2</v>
      </c>
      <c r="AB3322" s="122">
        <v>5.8321206836999998E-2</v>
      </c>
      <c r="AC3322" s="122">
        <v>5.9351895054500003E-2</v>
      </c>
      <c r="AD3322" s="122">
        <v>5.64560679105E-2</v>
      </c>
      <c r="AE3322" s="122">
        <v>5.8079807524999999E-2</v>
      </c>
      <c r="AF3322" s="122">
        <v>5.9016607090500002E-2</v>
      </c>
      <c r="AG3322" s="122">
        <v>5.9818948809499999E-2</v>
      </c>
      <c r="AH3322" s="122">
        <v>5.77188443205E-2</v>
      </c>
      <c r="AI3322" s="122">
        <v>5.79214944845E-2</v>
      </c>
      <c r="AJ3322" s="122">
        <v>5.4020068634000003E-2</v>
      </c>
      <c r="AK3322" s="122">
        <v>5.3754964436000002E-2</v>
      </c>
      <c r="AL3322" s="122">
        <v>0</v>
      </c>
    </row>
    <row r="3323" spans="1:38" hidden="1" x14ac:dyDescent="0.25">
      <c r="A3323" s="122" t="s">
        <v>2011</v>
      </c>
      <c r="B3323" s="122">
        <v>1</v>
      </c>
      <c r="C3323" s="122" t="s">
        <v>2202</v>
      </c>
      <c r="D3323" s="122" t="s">
        <v>2098</v>
      </c>
      <c r="E3323" s="122">
        <v>61</v>
      </c>
      <c r="F3323" s="122">
        <v>2.0927000206499999E-2</v>
      </c>
      <c r="G3323" s="122">
        <v>2.1195551577499999E-2</v>
      </c>
      <c r="H3323" s="122">
        <v>2.15687866405E-2</v>
      </c>
      <c r="I3323" s="122">
        <v>2.3181484738499999E-2</v>
      </c>
      <c r="J3323" s="122">
        <v>2.27373273545E-2</v>
      </c>
      <c r="K3323" s="122">
        <v>2.1981000182499998E-2</v>
      </c>
      <c r="L3323" s="122">
        <v>2.4041230572E-2</v>
      </c>
      <c r="M3323" s="122">
        <v>2.3804225754999998E-2</v>
      </c>
      <c r="N3323" s="122">
        <v>2.3377664768499999E-2</v>
      </c>
      <c r="O3323" s="122">
        <v>2.27945125525E-2</v>
      </c>
      <c r="P3323" s="122">
        <v>2.1965277520499999E-2</v>
      </c>
      <c r="Q3323" s="122">
        <v>2.1991493838E-2</v>
      </c>
      <c r="R3323" s="122">
        <v>2.2632946345500001E-2</v>
      </c>
      <c r="S3323" s="122">
        <v>2.1545731508000002E-2</v>
      </c>
      <c r="T3323" s="122">
        <v>2.0458441781500001E-2</v>
      </c>
      <c r="U3323" s="122">
        <v>2.0583421691000001E-2</v>
      </c>
      <c r="V3323" s="122">
        <v>2.0209446668500001E-2</v>
      </c>
      <c r="W3323" s="122">
        <v>1.9196671364500002E-2</v>
      </c>
      <c r="X3323" s="122">
        <v>1.9285024643500001E-2</v>
      </c>
      <c r="Y3323" s="122">
        <v>1.9616715073500001E-2</v>
      </c>
      <c r="Z3323" s="122">
        <v>1.7750651138E-2</v>
      </c>
      <c r="AA3323" s="122">
        <v>1.8090862430999999E-2</v>
      </c>
      <c r="AB3323" s="122">
        <v>1.7829566521500001E-2</v>
      </c>
      <c r="AC3323" s="122">
        <v>1.7933417875E-2</v>
      </c>
      <c r="AD3323" s="122">
        <v>1.80994061105E-2</v>
      </c>
      <c r="AE3323" s="122">
        <v>1.7770680050000001E-2</v>
      </c>
      <c r="AF3323" s="122">
        <v>1.7471396470000001E-2</v>
      </c>
      <c r="AG3323" s="122">
        <v>1.66958332395E-2</v>
      </c>
      <c r="AH3323" s="122">
        <v>1.6830334174999999E-2</v>
      </c>
      <c r="AI3323" s="122">
        <v>1.5638003827999999E-2</v>
      </c>
      <c r="AJ3323" s="122">
        <v>1.5520463952500001E-2</v>
      </c>
      <c r="AK3323" s="122">
        <v>1.5500089506999999E-2</v>
      </c>
      <c r="AL3323" s="122">
        <v>0</v>
      </c>
    </row>
    <row r="3324" spans="1:38" hidden="1" x14ac:dyDescent="0.25">
      <c r="A3324" s="122" t="s">
        <v>2011</v>
      </c>
      <c r="B3324" s="122">
        <v>1</v>
      </c>
      <c r="C3324" s="122" t="s">
        <v>2202</v>
      </c>
      <c r="D3324" s="122" t="s">
        <v>2099</v>
      </c>
      <c r="E3324" s="122">
        <v>61</v>
      </c>
      <c r="F3324" s="122">
        <v>0.34888213661900003</v>
      </c>
      <c r="G3324" s="122">
        <v>0.34703309999350002</v>
      </c>
      <c r="H3324" s="122">
        <v>0.34464134636249999</v>
      </c>
      <c r="I3324" s="122">
        <v>0.34494810829549999</v>
      </c>
      <c r="J3324" s="122">
        <v>0.35540026209249997</v>
      </c>
      <c r="K3324" s="122">
        <v>0.35809543060049998</v>
      </c>
      <c r="L3324" s="122">
        <v>0.34584476640299999</v>
      </c>
      <c r="M3324" s="122">
        <v>0.33418860013149998</v>
      </c>
      <c r="N3324" s="122">
        <v>0.32750884771299998</v>
      </c>
      <c r="O3324" s="122">
        <v>0.33029028108800002</v>
      </c>
      <c r="P3324" s="122">
        <v>0.32113953492399999</v>
      </c>
      <c r="Q3324" s="122">
        <v>0.31663648667549998</v>
      </c>
      <c r="R3324" s="122">
        <v>0.3255509082245</v>
      </c>
      <c r="S3324" s="122">
        <v>0.3298459243445</v>
      </c>
      <c r="T3324" s="122">
        <v>0.32051228702599999</v>
      </c>
      <c r="U3324" s="122">
        <v>0.31384985720699998</v>
      </c>
      <c r="V3324" s="122">
        <v>0.33112214062700002</v>
      </c>
      <c r="W3324" s="122">
        <v>0.32523274742250002</v>
      </c>
      <c r="X3324" s="122">
        <v>0.31630488276800001</v>
      </c>
      <c r="Y3324" s="122">
        <v>0.32682778130950002</v>
      </c>
      <c r="Z3324" s="122">
        <v>0.33902123600849998</v>
      </c>
      <c r="AA3324" s="122">
        <v>0.33552978217099999</v>
      </c>
      <c r="AB3324" s="122">
        <v>0.338230053837</v>
      </c>
      <c r="AC3324" s="122">
        <v>0.34224508418049998</v>
      </c>
      <c r="AD3324" s="122">
        <v>0.3503714639935</v>
      </c>
      <c r="AE3324" s="122">
        <v>0.36766915932350003</v>
      </c>
      <c r="AF3324" s="122">
        <v>0.38580263518550001</v>
      </c>
      <c r="AG3324" s="122">
        <v>0.386564524204</v>
      </c>
      <c r="AH3324" s="122">
        <v>0.38398719796300002</v>
      </c>
      <c r="AI3324" s="122">
        <v>0.377345486003</v>
      </c>
      <c r="AJ3324" s="122">
        <v>0.39494442800649998</v>
      </c>
      <c r="AK3324" s="122">
        <v>0.39342006378950001</v>
      </c>
      <c r="AL3324" s="122">
        <v>0</v>
      </c>
    </row>
    <row r="3325" spans="1:38" hidden="1" x14ac:dyDescent="0.25">
      <c r="A3325" s="122" t="s">
        <v>2011</v>
      </c>
      <c r="B3325" s="122">
        <v>1</v>
      </c>
      <c r="C3325" s="122" t="s">
        <v>2202</v>
      </c>
      <c r="D3325" s="122" t="s">
        <v>2100</v>
      </c>
      <c r="E3325" s="122">
        <v>61</v>
      </c>
      <c r="F3325" s="122">
        <v>0.63125124830949997</v>
      </c>
      <c r="G3325" s="122">
        <v>0.64062192054400002</v>
      </c>
      <c r="H3325" s="122">
        <v>0.62352000387499995</v>
      </c>
      <c r="I3325" s="122">
        <v>0.62324380457749995</v>
      </c>
      <c r="J3325" s="122">
        <v>0.62585748481699999</v>
      </c>
      <c r="K3325" s="122">
        <v>0.63963649779800003</v>
      </c>
      <c r="L3325" s="122">
        <v>0.65181759464599998</v>
      </c>
      <c r="M3325" s="122">
        <v>0.65775729195249999</v>
      </c>
      <c r="N3325" s="122">
        <v>0.63802864758349997</v>
      </c>
      <c r="O3325" s="122">
        <v>0.63686435670099995</v>
      </c>
      <c r="P3325" s="122">
        <v>0.64911111018750001</v>
      </c>
      <c r="Q3325" s="122">
        <v>0.64550302454999997</v>
      </c>
      <c r="R3325" s="122">
        <v>0.65374881338949997</v>
      </c>
      <c r="S3325" s="122">
        <v>0.67000930457600005</v>
      </c>
      <c r="T3325" s="122">
        <v>0.64414140417349997</v>
      </c>
      <c r="U3325" s="122">
        <v>0.63269561085500003</v>
      </c>
      <c r="V3325" s="122">
        <v>0.63860674333449996</v>
      </c>
      <c r="W3325" s="122">
        <v>0.64199257408150001</v>
      </c>
      <c r="X3325" s="122">
        <v>0.64399817397900005</v>
      </c>
      <c r="Y3325" s="122">
        <v>0.6473722684855</v>
      </c>
      <c r="Z3325" s="122">
        <v>0.66120650115949997</v>
      </c>
      <c r="AA3325" s="122">
        <v>0.67557489939500004</v>
      </c>
      <c r="AB3325" s="122">
        <v>0.67335237852700003</v>
      </c>
      <c r="AC3325" s="122">
        <v>0.69222311812350001</v>
      </c>
      <c r="AD3325" s="122">
        <v>0.70295784089049995</v>
      </c>
      <c r="AE3325" s="122">
        <v>0.71717673508299995</v>
      </c>
      <c r="AF3325" s="122">
        <v>0.75521499241349999</v>
      </c>
      <c r="AG3325" s="122">
        <v>0.76366972116550003</v>
      </c>
      <c r="AH3325" s="122">
        <v>0.77280300960649995</v>
      </c>
      <c r="AI3325" s="122">
        <v>0.75717707358700004</v>
      </c>
      <c r="AJ3325" s="122">
        <v>0.73760276010350001</v>
      </c>
      <c r="AK3325" s="122">
        <v>0.72830317319149995</v>
      </c>
      <c r="AL3325" s="122">
        <v>0</v>
      </c>
    </row>
    <row r="3326" spans="1:38" hidden="1" x14ac:dyDescent="0.25">
      <c r="A3326" s="122" t="s">
        <v>2011</v>
      </c>
      <c r="B3326" s="122">
        <v>1</v>
      </c>
      <c r="C3326" s="122" t="s">
        <v>2202</v>
      </c>
      <c r="D3326" s="122" t="s">
        <v>2101</v>
      </c>
      <c r="E3326" s="122">
        <v>61</v>
      </c>
      <c r="F3326" s="122">
        <v>0.25906871177950003</v>
      </c>
      <c r="G3326" s="122">
        <v>0.26745605906100001</v>
      </c>
      <c r="H3326" s="122">
        <v>0.26643952377800001</v>
      </c>
      <c r="I3326" s="122">
        <v>0.26726074632300001</v>
      </c>
      <c r="J3326" s="122">
        <v>0.28005036908399999</v>
      </c>
      <c r="K3326" s="122">
        <v>0.26544895936950003</v>
      </c>
      <c r="L3326" s="122">
        <v>0.27401208390699999</v>
      </c>
      <c r="M3326" s="122">
        <v>0.27001302524600002</v>
      </c>
      <c r="N3326" s="122">
        <v>0.26852682542799999</v>
      </c>
      <c r="O3326" s="122">
        <v>0.26548828155350002</v>
      </c>
      <c r="P3326" s="122">
        <v>0.25321850733149998</v>
      </c>
      <c r="Q3326" s="122">
        <v>0.23912785066700001</v>
      </c>
      <c r="R3326" s="122">
        <v>0.232129929894</v>
      </c>
      <c r="S3326" s="122">
        <v>0.2237996204705</v>
      </c>
      <c r="T3326" s="122">
        <v>0.21678859383099999</v>
      </c>
      <c r="U3326" s="122">
        <v>0.21913333532250001</v>
      </c>
      <c r="V3326" s="122">
        <v>0.2227578772745</v>
      </c>
      <c r="W3326" s="122">
        <v>0.2312088605165</v>
      </c>
      <c r="X3326" s="122">
        <v>0.218006911138</v>
      </c>
      <c r="Y3326" s="122">
        <v>0.20375753828849999</v>
      </c>
      <c r="Z3326" s="122">
        <v>0.206256373199</v>
      </c>
      <c r="AA3326" s="122">
        <v>0.2052889048655</v>
      </c>
      <c r="AB3326" s="122">
        <v>0.24450312643450001</v>
      </c>
      <c r="AC3326" s="122">
        <v>0.20978603775749999</v>
      </c>
      <c r="AD3326" s="122">
        <v>0.20886150885800001</v>
      </c>
      <c r="AE3326" s="122">
        <v>0.22051980477550001</v>
      </c>
      <c r="AF3326" s="122">
        <v>0.22848373548100001</v>
      </c>
      <c r="AG3326" s="122">
        <v>0.24526334735749999</v>
      </c>
      <c r="AH3326" s="122">
        <v>0.23663387140450001</v>
      </c>
      <c r="AI3326" s="122">
        <v>0.23785091212699999</v>
      </c>
      <c r="AJ3326" s="122">
        <v>0.24760328763200001</v>
      </c>
      <c r="AK3326" s="122">
        <v>0.243416642149</v>
      </c>
      <c r="AL3326" s="122">
        <v>0</v>
      </c>
    </row>
    <row r="3327" spans="1:38" hidden="1" x14ac:dyDescent="0.25">
      <c r="A3327" s="122" t="s">
        <v>2011</v>
      </c>
      <c r="B3327" s="122">
        <v>1</v>
      </c>
      <c r="C3327" s="122" t="s">
        <v>2202</v>
      </c>
      <c r="D3327" s="122" t="s">
        <v>2135</v>
      </c>
      <c r="E3327" s="122">
        <v>61</v>
      </c>
      <c r="F3327" s="122">
        <v>0</v>
      </c>
      <c r="G3327" s="122">
        <v>0</v>
      </c>
      <c r="H3327" s="122">
        <v>0</v>
      </c>
      <c r="I3327" s="122">
        <v>0</v>
      </c>
      <c r="J3327" s="122">
        <v>0</v>
      </c>
      <c r="K3327" s="122">
        <v>0</v>
      </c>
      <c r="L3327" s="122">
        <v>0</v>
      </c>
      <c r="M3327" s="122">
        <v>0</v>
      </c>
      <c r="N3327" s="122">
        <v>0</v>
      </c>
      <c r="O3327" s="122">
        <v>0</v>
      </c>
      <c r="P3327" s="122">
        <v>0</v>
      </c>
      <c r="Q3327" s="122">
        <v>0</v>
      </c>
      <c r="R3327" s="122">
        <v>0</v>
      </c>
      <c r="S3327" s="122">
        <v>0</v>
      </c>
      <c r="T3327" s="122">
        <v>0</v>
      </c>
      <c r="U3327" s="122">
        <v>0</v>
      </c>
      <c r="V3327" s="122">
        <v>0</v>
      </c>
      <c r="W3327" s="122">
        <v>0</v>
      </c>
      <c r="X3327" s="122">
        <v>0</v>
      </c>
      <c r="Y3327" s="122">
        <v>0</v>
      </c>
      <c r="Z3327" s="122">
        <v>0</v>
      </c>
      <c r="AA3327" s="122">
        <v>0</v>
      </c>
      <c r="AB3327" s="122">
        <v>0</v>
      </c>
      <c r="AC3327" s="122">
        <v>0</v>
      </c>
      <c r="AD3327" s="122">
        <v>0</v>
      </c>
      <c r="AE3327" s="122">
        <v>0</v>
      </c>
      <c r="AF3327" s="122">
        <v>0</v>
      </c>
      <c r="AG3327" s="122">
        <v>0</v>
      </c>
      <c r="AH3327" s="122">
        <v>0</v>
      </c>
      <c r="AI3327" s="122">
        <v>0</v>
      </c>
      <c r="AJ3327" s="122">
        <v>0</v>
      </c>
      <c r="AK3327" s="122">
        <v>0</v>
      </c>
      <c r="AL3327" s="122">
        <v>0</v>
      </c>
    </row>
    <row r="3328" spans="1:38" hidden="1" x14ac:dyDescent="0.25">
      <c r="A3328" s="122" t="s">
        <v>2011</v>
      </c>
      <c r="B3328" s="122">
        <v>1</v>
      </c>
      <c r="C3328" s="122" t="s">
        <v>2202</v>
      </c>
      <c r="D3328" s="122" t="s">
        <v>2102</v>
      </c>
      <c r="E3328" s="122">
        <v>61</v>
      </c>
      <c r="F3328" s="122">
        <v>6.7915879649499994E-2</v>
      </c>
      <c r="G3328" s="122">
        <v>7.2676498941000006E-2</v>
      </c>
      <c r="H3328" s="122">
        <v>7.5899856465500001E-2</v>
      </c>
      <c r="I3328" s="122">
        <v>8.0427237994499995E-2</v>
      </c>
      <c r="J3328" s="122">
        <v>8.6412632245499998E-2</v>
      </c>
      <c r="K3328" s="122">
        <v>9.0511989934999995E-2</v>
      </c>
      <c r="L3328" s="122">
        <v>9.3779533533000003E-2</v>
      </c>
      <c r="M3328" s="122">
        <v>9.8037524197500003E-2</v>
      </c>
      <c r="N3328" s="122">
        <v>9.8569863644E-2</v>
      </c>
      <c r="O3328" s="122">
        <v>9.9527150650999999E-2</v>
      </c>
      <c r="P3328" s="122">
        <v>9.8922697655500005E-2</v>
      </c>
      <c r="Q3328" s="122">
        <v>0.10020807718749999</v>
      </c>
      <c r="R3328" s="122">
        <v>9.9848505763000001E-2</v>
      </c>
      <c r="S3328" s="122">
        <v>0.10426160386900001</v>
      </c>
      <c r="T3328" s="122">
        <v>0.10677753430049999</v>
      </c>
      <c r="U3328" s="122">
        <v>0.1108005612575</v>
      </c>
      <c r="V3328" s="122">
        <v>0.103194357656</v>
      </c>
      <c r="W3328" s="122">
        <v>0.1050556256215</v>
      </c>
      <c r="X3328" s="122">
        <v>0.10421979956250001</v>
      </c>
      <c r="Y3328" s="122">
        <v>0.1046206823935</v>
      </c>
      <c r="Z3328" s="122">
        <v>0.10277442601550001</v>
      </c>
      <c r="AA3328" s="122">
        <v>9.7183462454999994E-2</v>
      </c>
      <c r="AB3328" s="122">
        <v>9.5545424871500001E-2</v>
      </c>
      <c r="AC3328" s="122">
        <v>9.5318158353999996E-2</v>
      </c>
      <c r="AD3328" s="122">
        <v>9.6236806532499997E-2</v>
      </c>
      <c r="AE3328" s="122">
        <v>9.4503454437999998E-2</v>
      </c>
      <c r="AF3328" s="122">
        <v>9.5402418707999995E-2</v>
      </c>
      <c r="AG3328" s="122">
        <v>9.6509109561499995E-2</v>
      </c>
      <c r="AH3328" s="122">
        <v>8.7360222611000002E-2</v>
      </c>
      <c r="AI3328" s="122">
        <v>8.8547904089500001E-2</v>
      </c>
      <c r="AJ3328" s="122">
        <v>8.4574244433000004E-2</v>
      </c>
      <c r="AK3328" s="122">
        <v>8.3935357443500003E-2</v>
      </c>
      <c r="AL3328" s="122">
        <v>0</v>
      </c>
    </row>
    <row r="3329" spans="1:38" hidden="1" x14ac:dyDescent="0.25">
      <c r="A3329" s="122" t="s">
        <v>2011</v>
      </c>
      <c r="B3329" s="122">
        <v>1</v>
      </c>
      <c r="C3329" s="122" t="s">
        <v>2202</v>
      </c>
      <c r="D3329" s="122" t="s">
        <v>2103</v>
      </c>
      <c r="E3329" s="122">
        <v>61</v>
      </c>
      <c r="F3329" s="122">
        <v>5.7374851397999999E-2</v>
      </c>
      <c r="G3329" s="122">
        <v>6.0495316206499998E-2</v>
      </c>
      <c r="H3329" s="122">
        <v>6.2518471002500006E-2</v>
      </c>
      <c r="I3329" s="122">
        <v>5.2553454223999999E-2</v>
      </c>
      <c r="J3329" s="122">
        <v>6.8859455688999996E-2</v>
      </c>
      <c r="K3329" s="122">
        <v>7.0529583447500002E-2</v>
      </c>
      <c r="L3329" s="122">
        <v>7.0159309865499994E-2</v>
      </c>
      <c r="M3329" s="122">
        <v>6.3785698220000006E-2</v>
      </c>
      <c r="N3329" s="122">
        <v>6.10599073455E-2</v>
      </c>
      <c r="O3329" s="122">
        <v>6.1662267291499998E-2</v>
      </c>
      <c r="P3329" s="122">
        <v>6.20436649375E-2</v>
      </c>
      <c r="Q3329" s="122">
        <v>5.81524283105E-2</v>
      </c>
      <c r="R3329" s="122">
        <v>6.3933536075499994E-2</v>
      </c>
      <c r="S3329" s="122">
        <v>6.4351081788500006E-2</v>
      </c>
      <c r="T3329" s="122">
        <v>5.8912047630500002E-2</v>
      </c>
      <c r="U3329" s="122">
        <v>5.6204518754000003E-2</v>
      </c>
      <c r="V3329" s="122">
        <v>5.3932711516499997E-2</v>
      </c>
      <c r="W3329" s="122">
        <v>5.3391417905499998E-2</v>
      </c>
      <c r="X3329" s="122">
        <v>4.7240910714000002E-2</v>
      </c>
      <c r="Y3329" s="122">
        <v>4.6828015353500001E-2</v>
      </c>
      <c r="Z3329" s="122">
        <v>3.8158093589999997E-2</v>
      </c>
      <c r="AA3329" s="122">
        <v>3.7170154112499999E-2</v>
      </c>
      <c r="AB3329" s="122">
        <v>4.0507819519499999E-2</v>
      </c>
      <c r="AC3329" s="122">
        <v>4.5263534138000001E-2</v>
      </c>
      <c r="AD3329" s="122">
        <v>5.0809599490499999E-2</v>
      </c>
      <c r="AE3329" s="122">
        <v>4.5295956596500001E-2</v>
      </c>
      <c r="AF3329" s="122">
        <v>4.9874140454000002E-2</v>
      </c>
      <c r="AG3329" s="122">
        <v>5.1781237969999998E-2</v>
      </c>
      <c r="AH3329" s="122">
        <v>4.8766065637999997E-2</v>
      </c>
      <c r="AI3329" s="122">
        <v>4.6554331515500001E-2</v>
      </c>
      <c r="AJ3329" s="122">
        <v>4.7531257540000003E-2</v>
      </c>
      <c r="AK3329" s="122">
        <v>4.71778870095E-2</v>
      </c>
      <c r="AL3329" s="122">
        <v>0</v>
      </c>
    </row>
    <row r="3330" spans="1:38" hidden="1" x14ac:dyDescent="0.25">
      <c r="A3330" s="122" t="s">
        <v>2011</v>
      </c>
      <c r="B3330" s="122">
        <v>1</v>
      </c>
      <c r="C3330" s="122" t="s">
        <v>2202</v>
      </c>
      <c r="D3330" s="122" t="s">
        <v>2104</v>
      </c>
      <c r="E3330" s="122">
        <v>61</v>
      </c>
      <c r="F3330" s="122">
        <v>0.22227802902800001</v>
      </c>
      <c r="G3330" s="122">
        <v>0.23220580265349999</v>
      </c>
      <c r="H3330" s="122">
        <v>0.25566975690749999</v>
      </c>
      <c r="I3330" s="122">
        <v>0.27081825098649998</v>
      </c>
      <c r="J3330" s="122">
        <v>0.301528900514</v>
      </c>
      <c r="K3330" s="122">
        <v>0.33110676151099999</v>
      </c>
      <c r="L3330" s="122">
        <v>0.34871686650700001</v>
      </c>
      <c r="M3330" s="122">
        <v>0.357419522263</v>
      </c>
      <c r="N3330" s="122">
        <v>0.3599553610315</v>
      </c>
      <c r="O3330" s="122">
        <v>0.35299544878450001</v>
      </c>
      <c r="P3330" s="122">
        <v>0.35335235515699998</v>
      </c>
      <c r="Q3330" s="122">
        <v>0.3639755064845</v>
      </c>
      <c r="R3330" s="122">
        <v>0.37665013737149999</v>
      </c>
      <c r="S3330" s="122">
        <v>0.37313583046400001</v>
      </c>
      <c r="T3330" s="122">
        <v>0.37962057863100002</v>
      </c>
      <c r="U3330" s="122">
        <v>0.37856071637799998</v>
      </c>
      <c r="V3330" s="122">
        <v>0.37819628763599999</v>
      </c>
      <c r="W3330" s="122">
        <v>0.39693303766749999</v>
      </c>
      <c r="X3330" s="122">
        <v>0.39755123994949998</v>
      </c>
      <c r="Y3330" s="122">
        <v>0.38731940360150002</v>
      </c>
      <c r="Z3330" s="122">
        <v>0.36574025845550001</v>
      </c>
      <c r="AA3330" s="122">
        <v>0.36196994991449999</v>
      </c>
      <c r="AB3330" s="122">
        <v>0.3655095662035</v>
      </c>
      <c r="AC3330" s="122">
        <v>0.36579338088550001</v>
      </c>
      <c r="AD3330" s="122">
        <v>0.34125942343799998</v>
      </c>
      <c r="AE3330" s="122">
        <v>0.359539934974</v>
      </c>
      <c r="AF3330" s="122">
        <v>0.37548666099299999</v>
      </c>
      <c r="AG3330" s="122">
        <v>0.37670425310099998</v>
      </c>
      <c r="AH3330" s="122">
        <v>0.37300473106850002</v>
      </c>
      <c r="AI3330" s="122">
        <v>0.38697132965249997</v>
      </c>
      <c r="AJ3330" s="122">
        <v>0.3905254964555</v>
      </c>
      <c r="AK3330" s="122">
        <v>0.37937556652100002</v>
      </c>
      <c r="AL3330" s="122">
        <v>0</v>
      </c>
    </row>
    <row r="3331" spans="1:38" hidden="1" x14ac:dyDescent="0.25">
      <c r="A3331" s="122" t="s">
        <v>2011</v>
      </c>
      <c r="B3331" s="122">
        <v>1</v>
      </c>
      <c r="C3331" s="122" t="s">
        <v>2202</v>
      </c>
      <c r="D3331" s="122" t="s">
        <v>2105</v>
      </c>
      <c r="E3331" s="122">
        <v>61</v>
      </c>
      <c r="F3331" s="122">
        <v>6.3853689243500003E-2</v>
      </c>
      <c r="G3331" s="122">
        <v>7.1438372486500007E-2</v>
      </c>
      <c r="H3331" s="122">
        <v>7.5843237148499998E-2</v>
      </c>
      <c r="I3331" s="122">
        <v>7.2341685353499996E-2</v>
      </c>
      <c r="J3331" s="122">
        <v>7.4134061401500001E-2</v>
      </c>
      <c r="K3331" s="122">
        <v>8.6207168311499993E-2</v>
      </c>
      <c r="L3331" s="122">
        <v>7.6003392548499998E-2</v>
      </c>
      <c r="M3331" s="122">
        <v>8.3725020212500001E-2</v>
      </c>
      <c r="N3331" s="122">
        <v>7.2719637919999996E-2</v>
      </c>
      <c r="O3331" s="122">
        <v>7.32390056165E-2</v>
      </c>
      <c r="P3331" s="122">
        <v>7.3126159341500005E-2</v>
      </c>
      <c r="Q3331" s="122">
        <v>6.7809236335499998E-2</v>
      </c>
      <c r="R3331" s="122">
        <v>6.8234378538500007E-2</v>
      </c>
      <c r="S3331" s="122">
        <v>6.74795011285E-2</v>
      </c>
      <c r="T3331" s="122">
        <v>6.1179937134499998E-2</v>
      </c>
      <c r="U3331" s="122">
        <v>6.1620322190500003E-2</v>
      </c>
      <c r="V3331" s="122">
        <v>6.3554739510500002E-2</v>
      </c>
      <c r="W3331" s="122">
        <v>6.1529169372000002E-2</v>
      </c>
      <c r="X3331" s="122">
        <v>5.9397689571999999E-2</v>
      </c>
      <c r="Y3331" s="122">
        <v>6.3635650025999996E-2</v>
      </c>
      <c r="Z3331" s="122">
        <v>6.6507497293500001E-2</v>
      </c>
      <c r="AA3331" s="122">
        <v>5.6106729831999998E-2</v>
      </c>
      <c r="AB3331" s="122">
        <v>5.1152283286499997E-2</v>
      </c>
      <c r="AC3331" s="122">
        <v>5.0221369318000003E-2</v>
      </c>
      <c r="AD3331" s="122">
        <v>4.2642708093999997E-2</v>
      </c>
      <c r="AE3331" s="122">
        <v>4.2150121880499998E-2</v>
      </c>
      <c r="AF3331" s="122">
        <v>5.0628799159499999E-2</v>
      </c>
      <c r="AG3331" s="122">
        <v>5.15250847035E-2</v>
      </c>
      <c r="AH3331" s="122">
        <v>5.3572231513000002E-2</v>
      </c>
      <c r="AI3331" s="122">
        <v>5.3376349343E-2</v>
      </c>
      <c r="AJ3331" s="122">
        <v>4.6144629988000001E-2</v>
      </c>
      <c r="AK3331" s="122">
        <v>4.5918918119500003E-2</v>
      </c>
      <c r="AL3331" s="122">
        <v>0</v>
      </c>
    </row>
    <row r="3332" spans="1:38" hidden="1" x14ac:dyDescent="0.25">
      <c r="A3332" s="122" t="s">
        <v>2011</v>
      </c>
      <c r="B3332" s="122">
        <v>1</v>
      </c>
      <c r="C3332" s="122" t="s">
        <v>2202</v>
      </c>
      <c r="D3332" s="122" t="s">
        <v>475</v>
      </c>
      <c r="E3332" s="122">
        <v>61</v>
      </c>
      <c r="F3332" s="122">
        <v>1.0711500736440001</v>
      </c>
      <c r="G3332" s="122">
        <v>1.1018923693125</v>
      </c>
      <c r="H3332" s="122">
        <v>1.0476008734215001</v>
      </c>
      <c r="I3332" s="122">
        <v>0.99031176068000004</v>
      </c>
      <c r="J3332" s="122">
        <v>1.047848277925</v>
      </c>
      <c r="K3332" s="122">
        <v>1.0473650805554999</v>
      </c>
      <c r="L3332" s="122">
        <v>1.0211448164104999</v>
      </c>
      <c r="M3332" s="122">
        <v>1.0791687685869999</v>
      </c>
      <c r="N3332" s="122">
        <v>1.1034570053145001</v>
      </c>
      <c r="O3332" s="122">
        <v>1.2089035858335</v>
      </c>
      <c r="P3332" s="122">
        <v>1.2791347572859999</v>
      </c>
      <c r="Q3332" s="122">
        <v>1.266077162285</v>
      </c>
      <c r="R3332" s="122">
        <v>1.2594367760934999</v>
      </c>
      <c r="S3332" s="122">
        <v>1.2748547178265</v>
      </c>
      <c r="T3332" s="122">
        <v>1.2218663884265</v>
      </c>
      <c r="U3332" s="122">
        <v>1.2471695151315001</v>
      </c>
      <c r="V3332" s="122">
        <v>1.3506591567755</v>
      </c>
      <c r="W3332" s="122">
        <v>1.3727279654764999</v>
      </c>
      <c r="X3332" s="122">
        <v>1.341894869201</v>
      </c>
      <c r="Y3332" s="122">
        <v>1.3205627805075</v>
      </c>
      <c r="Z3332" s="122">
        <v>1.3400264748820001</v>
      </c>
      <c r="AA3332" s="122">
        <v>1.3641174186060001</v>
      </c>
      <c r="AB3332" s="122">
        <v>1.3739455881389999</v>
      </c>
      <c r="AC3332" s="122">
        <v>1.4004130926464999</v>
      </c>
      <c r="AD3332" s="122">
        <v>1.4065381477275001</v>
      </c>
      <c r="AE3332" s="122">
        <v>1.4904015818655001</v>
      </c>
      <c r="AF3332" s="122">
        <v>1.5823362825739999</v>
      </c>
      <c r="AG3332" s="122">
        <v>1.6354969363859999</v>
      </c>
      <c r="AH3332" s="122">
        <v>1.7105207239455</v>
      </c>
      <c r="AI3332" s="122">
        <v>1.7198307103054999</v>
      </c>
      <c r="AJ3332" s="122">
        <v>1.6467564566199999</v>
      </c>
      <c r="AK3332" s="122">
        <v>1.6437227733490001</v>
      </c>
      <c r="AL3332" s="122">
        <v>0</v>
      </c>
    </row>
    <row r="3333" spans="1:38" hidden="1" x14ac:dyDescent="0.25">
      <c r="A3333" s="122" t="s">
        <v>2011</v>
      </c>
      <c r="B3333" s="122">
        <v>1</v>
      </c>
      <c r="C3333" s="122" t="s">
        <v>2202</v>
      </c>
      <c r="D3333" s="122" t="s">
        <v>2106</v>
      </c>
      <c r="E3333" s="122">
        <v>61</v>
      </c>
      <c r="F3333" s="122">
        <v>7.8272885700000003E-3</v>
      </c>
      <c r="G3333" s="122">
        <v>8.2538004520000003E-3</v>
      </c>
      <c r="H3333" s="122">
        <v>8.3216605390000007E-3</v>
      </c>
      <c r="I3333" s="122">
        <v>8.9212022895E-3</v>
      </c>
      <c r="J3333" s="122">
        <v>8.9216477545000002E-3</v>
      </c>
      <c r="K3333" s="122">
        <v>8.7931774769999995E-3</v>
      </c>
      <c r="L3333" s="122">
        <v>8.6851100264999995E-3</v>
      </c>
      <c r="M3333" s="122">
        <v>8.1460834109999998E-3</v>
      </c>
      <c r="N3333" s="122">
        <v>8.8391735269999997E-3</v>
      </c>
      <c r="O3333" s="122">
        <v>9.3207944379999994E-3</v>
      </c>
      <c r="P3333" s="122">
        <v>9.3122034294999996E-3</v>
      </c>
      <c r="Q3333" s="122">
        <v>8.5186541454999997E-3</v>
      </c>
      <c r="R3333" s="122">
        <v>8.5778679714999997E-3</v>
      </c>
      <c r="S3333" s="122">
        <v>8.2970576209999997E-3</v>
      </c>
      <c r="T3333" s="122">
        <v>7.7567673795000004E-3</v>
      </c>
      <c r="U3333" s="122">
        <v>8.0937264070000004E-3</v>
      </c>
      <c r="V3333" s="122">
        <v>7.9788459124999992E-3</v>
      </c>
      <c r="W3333" s="122">
        <v>7.0629501299999996E-3</v>
      </c>
      <c r="X3333" s="122">
        <v>7.0608553579999999E-3</v>
      </c>
      <c r="Y3333" s="122">
        <v>7.5016762860000002E-3</v>
      </c>
      <c r="Z3333" s="122">
        <v>7.6066574934999997E-3</v>
      </c>
      <c r="AA3333" s="122">
        <v>7.5883346515000002E-3</v>
      </c>
      <c r="AB3333" s="122">
        <v>7.0086256069999998E-3</v>
      </c>
      <c r="AC3333" s="122">
        <v>6.9916128190000001E-3</v>
      </c>
      <c r="AD3333" s="122">
        <v>6.9519552245000003E-3</v>
      </c>
      <c r="AE3333" s="122">
        <v>6.65321773E-3</v>
      </c>
      <c r="AF3333" s="122">
        <v>6.9526313189999999E-3</v>
      </c>
      <c r="AG3333" s="122">
        <v>6.9163642934999998E-3</v>
      </c>
      <c r="AH3333" s="122">
        <v>7.0243763854999997E-3</v>
      </c>
      <c r="AI3333" s="122">
        <v>6.6083331960000002E-3</v>
      </c>
      <c r="AJ3333" s="122">
        <v>6.3536254779999997E-3</v>
      </c>
      <c r="AK3333" s="122">
        <v>6.3332292229999997E-3</v>
      </c>
      <c r="AL3333" s="122">
        <v>0</v>
      </c>
    </row>
    <row r="3334" spans="1:38" hidden="1" x14ac:dyDescent="0.25">
      <c r="A3334" s="122" t="s">
        <v>2011</v>
      </c>
      <c r="B3334" s="122">
        <v>1</v>
      </c>
      <c r="C3334" s="122" t="s">
        <v>2202</v>
      </c>
      <c r="D3334" s="122" t="s">
        <v>2107</v>
      </c>
      <c r="E3334" s="122">
        <v>61</v>
      </c>
      <c r="F3334" s="122">
        <v>1.3729794372E-2</v>
      </c>
      <c r="G3334" s="122">
        <v>1.4001465243500001E-2</v>
      </c>
      <c r="H3334" s="122">
        <v>1.32431814705E-2</v>
      </c>
      <c r="I3334" s="122">
        <v>1.3888304016000001E-2</v>
      </c>
      <c r="J3334" s="122">
        <v>1.2495871851E-2</v>
      </c>
      <c r="K3334" s="122">
        <v>1.2912715579000001E-2</v>
      </c>
      <c r="L3334" s="122">
        <v>1.29209852485E-2</v>
      </c>
      <c r="M3334" s="122">
        <v>1.3208305801000001E-2</v>
      </c>
      <c r="N3334" s="122">
        <v>1.2366440922E-2</v>
      </c>
      <c r="O3334" s="122">
        <v>1.2532712893E-2</v>
      </c>
      <c r="P3334" s="122">
        <v>1.1324497174E-2</v>
      </c>
      <c r="Q3334" s="122">
        <v>1.1382991207000001E-2</v>
      </c>
      <c r="R3334" s="122">
        <v>1.0606648214E-2</v>
      </c>
      <c r="S3334" s="122">
        <v>1.0144736943000001E-2</v>
      </c>
      <c r="T3334" s="122">
        <v>8.9496014384999999E-3</v>
      </c>
      <c r="U3334" s="122">
        <v>8.1769537910000006E-3</v>
      </c>
      <c r="V3334" s="122">
        <v>7.8094854724999998E-3</v>
      </c>
      <c r="W3334" s="122">
        <v>7.4567098670000002E-3</v>
      </c>
      <c r="X3334" s="122">
        <v>7.8603121280000007E-3</v>
      </c>
      <c r="Y3334" s="122">
        <v>8.2010020110000002E-3</v>
      </c>
      <c r="Z3334" s="122">
        <v>7.7665823435000003E-3</v>
      </c>
      <c r="AA3334" s="122">
        <v>7.4768386575000002E-3</v>
      </c>
      <c r="AB3334" s="122">
        <v>7.7985500885000003E-3</v>
      </c>
      <c r="AC3334" s="122">
        <v>7.8511245514999994E-3</v>
      </c>
      <c r="AD3334" s="122">
        <v>7.0967204579999998E-3</v>
      </c>
      <c r="AE3334" s="122">
        <v>7.9350546624999997E-3</v>
      </c>
      <c r="AF3334" s="122">
        <v>8.6881510605000007E-3</v>
      </c>
      <c r="AG3334" s="122">
        <v>8.5878676404999993E-3</v>
      </c>
      <c r="AH3334" s="122">
        <v>8.6269103025000005E-3</v>
      </c>
      <c r="AI3334" s="122">
        <v>7.4872948420000003E-3</v>
      </c>
      <c r="AJ3334" s="122">
        <v>7.0671921175000001E-3</v>
      </c>
      <c r="AK3334" s="122">
        <v>7.0003531549999998E-3</v>
      </c>
      <c r="AL3334" s="122">
        <v>0</v>
      </c>
    </row>
    <row r="3335" spans="1:38" hidden="1" x14ac:dyDescent="0.25">
      <c r="A3335" s="122" t="s">
        <v>2011</v>
      </c>
      <c r="B3335" s="122">
        <v>1</v>
      </c>
      <c r="C3335" s="122" t="s">
        <v>2202</v>
      </c>
      <c r="D3335" s="122" t="s">
        <v>2108</v>
      </c>
      <c r="E3335" s="122">
        <v>61</v>
      </c>
      <c r="F3335" s="122">
        <v>9.5336644595000006E-2</v>
      </c>
      <c r="G3335" s="122">
        <v>9.6965320841500002E-2</v>
      </c>
      <c r="H3335" s="122">
        <v>0.10765196993200001</v>
      </c>
      <c r="I3335" s="122">
        <v>0.1165614745915</v>
      </c>
      <c r="J3335" s="122">
        <v>0.150987370324</v>
      </c>
      <c r="K3335" s="122">
        <v>0.16190005953850001</v>
      </c>
      <c r="L3335" s="122">
        <v>0.16028013891849999</v>
      </c>
      <c r="M3335" s="122">
        <v>0.165150240098</v>
      </c>
      <c r="N3335" s="122">
        <v>0.17180265662700001</v>
      </c>
      <c r="O3335" s="122">
        <v>0.17674487882850001</v>
      </c>
      <c r="P3335" s="122">
        <v>0.18548792230700001</v>
      </c>
      <c r="Q3335" s="122">
        <v>0.191578143403</v>
      </c>
      <c r="R3335" s="122">
        <v>0.20710369350050001</v>
      </c>
      <c r="S3335" s="122">
        <v>0.23165597797699999</v>
      </c>
      <c r="T3335" s="122">
        <v>0.22826427896400001</v>
      </c>
      <c r="U3335" s="122">
        <v>0.24808029033500001</v>
      </c>
      <c r="V3335" s="122">
        <v>0.27411357032099998</v>
      </c>
      <c r="W3335" s="122">
        <v>0.27977868390249999</v>
      </c>
      <c r="X3335" s="122">
        <v>0.27964919928449999</v>
      </c>
      <c r="Y3335" s="122">
        <v>0.26128248894599998</v>
      </c>
      <c r="Z3335" s="122">
        <v>0.2343716206235</v>
      </c>
      <c r="AA3335" s="122">
        <v>0.238348378183</v>
      </c>
      <c r="AB3335" s="122">
        <v>0.231046314419</v>
      </c>
      <c r="AC3335" s="122">
        <v>0.225508321841</v>
      </c>
      <c r="AD3335" s="122">
        <v>0.23063868919300001</v>
      </c>
      <c r="AE3335" s="122">
        <v>0.22557182339349999</v>
      </c>
      <c r="AF3335" s="122">
        <v>0.23159348822100001</v>
      </c>
      <c r="AG3335" s="122">
        <v>0.23519858510899999</v>
      </c>
      <c r="AH3335" s="122">
        <v>0.25189879519449998</v>
      </c>
      <c r="AI3335" s="122">
        <v>0.2449362070835</v>
      </c>
      <c r="AJ3335" s="122">
        <v>0.254021457146</v>
      </c>
      <c r="AK3335" s="122">
        <v>0.25444599891199998</v>
      </c>
      <c r="AL3335" s="122">
        <v>0</v>
      </c>
    </row>
    <row r="3336" spans="1:38" hidden="1" x14ac:dyDescent="0.25">
      <c r="A3336" s="122" t="s">
        <v>2011</v>
      </c>
      <c r="B3336" s="122">
        <v>1</v>
      </c>
      <c r="C3336" s="122" t="s">
        <v>2202</v>
      </c>
      <c r="D3336" s="122" t="s">
        <v>2109</v>
      </c>
      <c r="E3336" s="122">
        <v>61</v>
      </c>
      <c r="F3336" s="122">
        <v>2.53114237225E-2</v>
      </c>
      <c r="G3336" s="122">
        <v>3.0989148070999999E-2</v>
      </c>
      <c r="H3336" s="122">
        <v>3.2541934836500003E-2</v>
      </c>
      <c r="I3336" s="122">
        <v>2.9255725380499999E-2</v>
      </c>
      <c r="J3336" s="122">
        <v>2.6317858795499999E-2</v>
      </c>
      <c r="K3336" s="122">
        <v>2.80017019735E-2</v>
      </c>
      <c r="L3336" s="122">
        <v>2.6480327380500001E-2</v>
      </c>
      <c r="M3336" s="122">
        <v>2.8842543475499999E-2</v>
      </c>
      <c r="N3336" s="122">
        <v>2.87697971065E-2</v>
      </c>
      <c r="O3336" s="122">
        <v>2.43678985365E-2</v>
      </c>
      <c r="P3336" s="122">
        <v>2.6888205867000001E-2</v>
      </c>
      <c r="Q3336" s="122">
        <v>3.0367313964000001E-2</v>
      </c>
      <c r="R3336" s="122">
        <v>2.7888741562999999E-2</v>
      </c>
      <c r="S3336" s="122">
        <v>2.6638252328499999E-2</v>
      </c>
      <c r="T3336" s="122">
        <v>2.3342113481500001E-2</v>
      </c>
      <c r="U3336" s="122">
        <v>2.2021078835499999E-2</v>
      </c>
      <c r="V3336" s="122">
        <v>2.28920185075E-2</v>
      </c>
      <c r="W3336" s="122">
        <v>2.1789802814999999E-2</v>
      </c>
      <c r="X3336" s="122">
        <v>2.0429417046999999E-2</v>
      </c>
      <c r="Y3336" s="122">
        <v>2.00824803985E-2</v>
      </c>
      <c r="Z3336" s="122">
        <v>2.05256518235E-2</v>
      </c>
      <c r="AA3336" s="122">
        <v>2.0211064970500001E-2</v>
      </c>
      <c r="AB3336" s="122">
        <v>1.9679164151999998E-2</v>
      </c>
      <c r="AC3336" s="122">
        <v>1.8771109216E-2</v>
      </c>
      <c r="AD3336" s="122">
        <v>1.9287270015E-2</v>
      </c>
      <c r="AE3336" s="122">
        <v>1.8463004819500001E-2</v>
      </c>
      <c r="AF3336" s="122">
        <v>1.71051228775E-2</v>
      </c>
      <c r="AG3336" s="122">
        <v>1.9311660721000001E-2</v>
      </c>
      <c r="AH3336" s="122">
        <v>2.0670350806999999E-2</v>
      </c>
      <c r="AI3336" s="122">
        <v>2.0755958791999998E-2</v>
      </c>
      <c r="AJ3336" s="122">
        <v>1.9473274124499999E-2</v>
      </c>
      <c r="AK3336" s="122">
        <v>1.9446665103499999E-2</v>
      </c>
      <c r="AL3336" s="122">
        <v>0</v>
      </c>
    </row>
    <row r="3337" spans="1:38" hidden="1" x14ac:dyDescent="0.25">
      <c r="A3337" s="122" t="s">
        <v>2011</v>
      </c>
      <c r="B3337" s="122">
        <v>1</v>
      </c>
      <c r="C3337" s="122" t="s">
        <v>2202</v>
      </c>
      <c r="D3337" s="122" t="s">
        <v>2110</v>
      </c>
      <c r="E3337" s="122">
        <v>61</v>
      </c>
      <c r="F3337" s="122">
        <v>0.297065792562</v>
      </c>
      <c r="G3337" s="122">
        <v>0.29833535615200002</v>
      </c>
      <c r="H3337" s="122">
        <v>0.298923746411</v>
      </c>
      <c r="I3337" s="122">
        <v>0.30364174980699998</v>
      </c>
      <c r="J3337" s="122">
        <v>0.293960542278</v>
      </c>
      <c r="K3337" s="122">
        <v>0.2897106968125</v>
      </c>
      <c r="L3337" s="122">
        <v>0.29497099191550002</v>
      </c>
      <c r="M3337" s="122">
        <v>0.29738519160299998</v>
      </c>
      <c r="N3337" s="122">
        <v>0.30331359688850001</v>
      </c>
      <c r="O3337" s="122">
        <v>0.29657328057499999</v>
      </c>
      <c r="P3337" s="122">
        <v>0.30007213607450001</v>
      </c>
      <c r="Q3337" s="122">
        <v>0.29033422310349999</v>
      </c>
      <c r="R3337" s="122">
        <v>0.29661991493049999</v>
      </c>
      <c r="S3337" s="122">
        <v>0.303128829958</v>
      </c>
      <c r="T3337" s="122">
        <v>0.28184224481199999</v>
      </c>
      <c r="U3337" s="122">
        <v>0.28767631113100001</v>
      </c>
      <c r="V3337" s="122">
        <v>0.29447431979950001</v>
      </c>
      <c r="W3337" s="122">
        <v>0.29195393742100001</v>
      </c>
      <c r="X3337" s="122">
        <v>0.29079702599349999</v>
      </c>
      <c r="Y3337" s="122">
        <v>0.28483936386000003</v>
      </c>
      <c r="Z3337" s="122">
        <v>0.287715376636</v>
      </c>
      <c r="AA3337" s="122">
        <v>0.2899482194395</v>
      </c>
      <c r="AB3337" s="122">
        <v>0.28776567326500002</v>
      </c>
      <c r="AC3337" s="122">
        <v>0.29216172124450002</v>
      </c>
      <c r="AD3337" s="122">
        <v>0.30776775451850003</v>
      </c>
      <c r="AE3337" s="122">
        <v>0.31137216717650001</v>
      </c>
      <c r="AF3337" s="122">
        <v>0.3144137873565</v>
      </c>
      <c r="AG3337" s="122">
        <v>0.318091405125</v>
      </c>
      <c r="AH3337" s="122">
        <v>0.31910571724350001</v>
      </c>
      <c r="AI3337" s="122">
        <v>0.31567324474750003</v>
      </c>
      <c r="AJ3337" s="122">
        <v>0.32086857769749999</v>
      </c>
      <c r="AK3337" s="122">
        <v>0.32086289946300001</v>
      </c>
      <c r="AL3337" s="122">
        <v>0</v>
      </c>
    </row>
    <row r="3338" spans="1:38" hidden="1" x14ac:dyDescent="0.25">
      <c r="A3338" s="122" t="s">
        <v>2011</v>
      </c>
      <c r="B3338" s="122">
        <v>1</v>
      </c>
      <c r="C3338" s="122" t="s">
        <v>2202</v>
      </c>
      <c r="D3338" s="122" t="s">
        <v>2111</v>
      </c>
      <c r="E3338" s="122">
        <v>61</v>
      </c>
      <c r="F3338" s="122">
        <v>0.340330609462</v>
      </c>
      <c r="G3338" s="122">
        <v>0.34366518139149999</v>
      </c>
      <c r="H3338" s="122">
        <v>0.34642711906099999</v>
      </c>
      <c r="I3338" s="122">
        <v>0.3253538566095</v>
      </c>
      <c r="J3338" s="122">
        <v>0.34134870063950001</v>
      </c>
      <c r="K3338" s="122">
        <v>0.35047652231600002</v>
      </c>
      <c r="L3338" s="122">
        <v>0.34846076067550003</v>
      </c>
      <c r="M3338" s="122">
        <v>0.3312378708705</v>
      </c>
      <c r="N3338" s="122">
        <v>0.31587163220100001</v>
      </c>
      <c r="O3338" s="122">
        <v>0.32346158751300003</v>
      </c>
      <c r="P3338" s="122">
        <v>0.314076783809</v>
      </c>
      <c r="Q3338" s="122">
        <v>0.318055905089</v>
      </c>
      <c r="R3338" s="122">
        <v>0.31670683760349999</v>
      </c>
      <c r="S3338" s="122">
        <v>0.32134941903149999</v>
      </c>
      <c r="T3338" s="122">
        <v>0.31643301254700001</v>
      </c>
      <c r="U3338" s="122">
        <v>0.32904235625849998</v>
      </c>
      <c r="V3338" s="122">
        <v>0.32252205600950001</v>
      </c>
      <c r="W3338" s="122">
        <v>0.31494986438950001</v>
      </c>
      <c r="X3338" s="122">
        <v>0.31452408608049998</v>
      </c>
      <c r="Y3338" s="122">
        <v>0.32784483925199998</v>
      </c>
      <c r="Z3338" s="122">
        <v>0.33356526885400001</v>
      </c>
      <c r="AA3338" s="122">
        <v>0.32311275966550002</v>
      </c>
      <c r="AB3338" s="122">
        <v>0.3206310138365</v>
      </c>
      <c r="AC3338" s="122">
        <v>0.32252171042299999</v>
      </c>
      <c r="AD3338" s="122">
        <v>0.32570675141200001</v>
      </c>
      <c r="AE3338" s="122">
        <v>0.3438626126455</v>
      </c>
      <c r="AF3338" s="122">
        <v>0.34532103935050001</v>
      </c>
      <c r="AG3338" s="122">
        <v>0.34996154460950002</v>
      </c>
      <c r="AH3338" s="122">
        <v>0.35082769008699999</v>
      </c>
      <c r="AI3338" s="122">
        <v>0.35449277364699999</v>
      </c>
      <c r="AJ3338" s="122">
        <v>0.35799450792100002</v>
      </c>
      <c r="AK3338" s="122">
        <v>0.35442417471350002</v>
      </c>
      <c r="AL3338" s="122">
        <v>0</v>
      </c>
    </row>
    <row r="3339" spans="1:38" hidden="1" x14ac:dyDescent="0.25">
      <c r="A3339" s="122" t="s">
        <v>2011</v>
      </c>
      <c r="B3339" s="122">
        <v>1</v>
      </c>
      <c r="C3339" s="122" t="s">
        <v>2202</v>
      </c>
      <c r="D3339" s="122" t="s">
        <v>2112</v>
      </c>
      <c r="E3339" s="122">
        <v>61</v>
      </c>
      <c r="F3339" s="122">
        <v>0.22793193295049999</v>
      </c>
      <c r="G3339" s="122">
        <v>0.227980796963</v>
      </c>
      <c r="H3339" s="122">
        <v>0.23928071491</v>
      </c>
      <c r="I3339" s="122">
        <v>0.22734453954200001</v>
      </c>
      <c r="J3339" s="122">
        <v>0.26485353428800001</v>
      </c>
      <c r="K3339" s="122">
        <v>0.29206716349400003</v>
      </c>
      <c r="L3339" s="122">
        <v>0.3023265282805</v>
      </c>
      <c r="M3339" s="122">
        <v>0.30409419405900001</v>
      </c>
      <c r="N3339" s="122">
        <v>0.3214066569115</v>
      </c>
      <c r="O3339" s="122">
        <v>0.33627606764500001</v>
      </c>
      <c r="P3339" s="122">
        <v>0.34543313861699998</v>
      </c>
      <c r="Q3339" s="122">
        <v>0.32455109030750001</v>
      </c>
      <c r="R3339" s="122">
        <v>0.3146682319295</v>
      </c>
      <c r="S3339" s="122">
        <v>0.31857273567549999</v>
      </c>
      <c r="T3339" s="122">
        <v>0.30247305470399999</v>
      </c>
      <c r="U3339" s="122">
        <v>0.30001766050150003</v>
      </c>
      <c r="V3339" s="122">
        <v>0.31806778291900001</v>
      </c>
      <c r="W3339" s="122">
        <v>0.30405883736150002</v>
      </c>
      <c r="X3339" s="122">
        <v>0.30168875172050003</v>
      </c>
      <c r="Y3339" s="122">
        <v>0.30358836603400002</v>
      </c>
      <c r="Z3339" s="122">
        <v>0.31083941599949999</v>
      </c>
      <c r="AA3339" s="122">
        <v>0.31477714960600001</v>
      </c>
      <c r="AB3339" s="122">
        <v>0.30495681511599998</v>
      </c>
      <c r="AC3339" s="122">
        <v>0.29392089554849998</v>
      </c>
      <c r="AD3339" s="122">
        <v>0.260612896486</v>
      </c>
      <c r="AE3339" s="122">
        <v>0.26232005274749998</v>
      </c>
      <c r="AF3339" s="122">
        <v>0.2730970995125</v>
      </c>
      <c r="AG3339" s="122">
        <v>0.29322270415599999</v>
      </c>
      <c r="AH3339" s="122">
        <v>0.30531006947049999</v>
      </c>
      <c r="AI3339" s="122">
        <v>0.30155691111999999</v>
      </c>
      <c r="AJ3339" s="122">
        <v>0.30337173947849999</v>
      </c>
      <c r="AK3339" s="122">
        <v>0.30091983988400001</v>
      </c>
      <c r="AL3339" s="122">
        <v>0</v>
      </c>
    </row>
    <row r="3340" spans="1:38" hidden="1" x14ac:dyDescent="0.25">
      <c r="A3340" s="122" t="s">
        <v>2011</v>
      </c>
      <c r="B3340" s="122">
        <v>1</v>
      </c>
      <c r="C3340" s="122" t="s">
        <v>2202</v>
      </c>
      <c r="D3340" s="122" t="s">
        <v>2113</v>
      </c>
      <c r="E3340" s="122">
        <v>61</v>
      </c>
      <c r="F3340" s="122">
        <v>9.9381108726999998E-2</v>
      </c>
      <c r="G3340" s="122">
        <v>9.8680970167500007E-2</v>
      </c>
      <c r="H3340" s="122">
        <v>9.8135037546000004E-2</v>
      </c>
      <c r="I3340" s="122">
        <v>9.7022623593500001E-2</v>
      </c>
      <c r="J3340" s="122">
        <v>9.6228047673E-2</v>
      </c>
      <c r="K3340" s="122">
        <v>0.1063906375335</v>
      </c>
      <c r="L3340" s="122">
        <v>9.8199748452499999E-2</v>
      </c>
      <c r="M3340" s="122">
        <v>9.9221313515000006E-2</v>
      </c>
      <c r="N3340" s="122">
        <v>9.1907169937999994E-2</v>
      </c>
      <c r="O3340" s="122">
        <v>9.7100566082500006E-2</v>
      </c>
      <c r="P3340" s="122">
        <v>9.1162880788500003E-2</v>
      </c>
      <c r="Q3340" s="122">
        <v>9.8187655627999998E-2</v>
      </c>
      <c r="R3340" s="122">
        <v>0.10197183376549999</v>
      </c>
      <c r="S3340" s="122">
        <v>0.10982046222899999</v>
      </c>
      <c r="T3340" s="122">
        <v>0.122114666483</v>
      </c>
      <c r="U3340" s="122">
        <v>0.1200038321175</v>
      </c>
      <c r="V3340" s="122">
        <v>0.12308537910550001</v>
      </c>
      <c r="W3340" s="122">
        <v>0.1228224073095</v>
      </c>
      <c r="X3340" s="122">
        <v>0.118239563586</v>
      </c>
      <c r="Y3340" s="122">
        <v>0.1143332925285</v>
      </c>
      <c r="Z3340" s="122">
        <v>0.113976899408</v>
      </c>
      <c r="AA3340" s="122">
        <v>0.120737040186</v>
      </c>
      <c r="AB3340" s="122">
        <v>0.121202371441</v>
      </c>
      <c r="AC3340" s="122">
        <v>0.11869364400100001</v>
      </c>
      <c r="AD3340" s="122">
        <v>0.121377465898</v>
      </c>
      <c r="AE3340" s="122">
        <v>0.128907187452</v>
      </c>
      <c r="AF3340" s="122">
        <v>0.133409288988</v>
      </c>
      <c r="AG3340" s="122">
        <v>0.135897899642</v>
      </c>
      <c r="AH3340" s="122">
        <v>0.13995207443400001</v>
      </c>
      <c r="AI3340" s="122">
        <v>0.13828822500249999</v>
      </c>
      <c r="AJ3340" s="122">
        <v>0.14316438803049999</v>
      </c>
      <c r="AK3340" s="122">
        <v>0.14294037751499999</v>
      </c>
      <c r="AL3340" s="122">
        <v>0</v>
      </c>
    </row>
    <row r="3341" spans="1:38" hidden="1" x14ac:dyDescent="0.25">
      <c r="A3341" s="122" t="s">
        <v>2011</v>
      </c>
      <c r="B3341" s="122">
        <v>1</v>
      </c>
      <c r="C3341" s="122" t="s">
        <v>2202</v>
      </c>
      <c r="D3341" s="122" t="s">
        <v>2114</v>
      </c>
      <c r="E3341" s="122">
        <v>61</v>
      </c>
      <c r="F3341" s="122">
        <v>0.33793885832199999</v>
      </c>
      <c r="G3341" s="122">
        <v>0.33672996990050003</v>
      </c>
      <c r="H3341" s="122">
        <v>0.34420904123599999</v>
      </c>
      <c r="I3341" s="122">
        <v>0.34005264052099998</v>
      </c>
      <c r="J3341" s="122">
        <v>0.33925598972999998</v>
      </c>
      <c r="K3341" s="122">
        <v>0.3426368982345</v>
      </c>
      <c r="L3341" s="122">
        <v>0.34220387421600001</v>
      </c>
      <c r="M3341" s="122">
        <v>0.34359416520750002</v>
      </c>
      <c r="N3341" s="122">
        <v>0.34556596822399999</v>
      </c>
      <c r="O3341" s="122">
        <v>0.3399149464415</v>
      </c>
      <c r="P3341" s="122">
        <v>0.34663899551799998</v>
      </c>
      <c r="Q3341" s="122">
        <v>0.34183663029950001</v>
      </c>
      <c r="R3341" s="122">
        <v>0.34527302021099998</v>
      </c>
      <c r="S3341" s="122">
        <v>0.34418544189950001</v>
      </c>
      <c r="T3341" s="122">
        <v>0.32800406121600001</v>
      </c>
      <c r="U3341" s="122">
        <v>0.332959229277</v>
      </c>
      <c r="V3341" s="122">
        <v>0.33523853993649999</v>
      </c>
      <c r="W3341" s="122">
        <v>0.3286691821985</v>
      </c>
      <c r="X3341" s="122">
        <v>0.32099622085700003</v>
      </c>
      <c r="Y3341" s="122">
        <v>0.3269584526505</v>
      </c>
      <c r="Z3341" s="122">
        <v>0.33660984926949999</v>
      </c>
      <c r="AA3341" s="122">
        <v>0.34039042099549999</v>
      </c>
      <c r="AB3341" s="122">
        <v>0.348409526927</v>
      </c>
      <c r="AC3341" s="122">
        <v>0.35633315895000001</v>
      </c>
      <c r="AD3341" s="122">
        <v>0.35987642556100002</v>
      </c>
      <c r="AE3341" s="122">
        <v>0.35149459449300002</v>
      </c>
      <c r="AF3341" s="122">
        <v>0.35739358923050002</v>
      </c>
      <c r="AG3341" s="122">
        <v>0.36394594713900003</v>
      </c>
      <c r="AH3341" s="122">
        <v>0.36217279919950002</v>
      </c>
      <c r="AI3341" s="122">
        <v>0.35581492396949999</v>
      </c>
      <c r="AJ3341" s="122">
        <v>0.3534448956215</v>
      </c>
      <c r="AK3341" s="122">
        <v>0.35143281422150002</v>
      </c>
      <c r="AL3341" s="122">
        <v>0</v>
      </c>
    </row>
    <row r="3342" spans="1:38" hidden="1" x14ac:dyDescent="0.25">
      <c r="A3342" s="122" t="s">
        <v>2011</v>
      </c>
      <c r="B3342" s="122">
        <v>1</v>
      </c>
      <c r="C3342" s="122" t="s">
        <v>2202</v>
      </c>
      <c r="D3342" s="122" t="s">
        <v>2136</v>
      </c>
      <c r="E3342" s="122">
        <v>61</v>
      </c>
      <c r="F3342" s="122">
        <v>0</v>
      </c>
      <c r="G3342" s="122">
        <v>0</v>
      </c>
      <c r="H3342" s="122">
        <v>0</v>
      </c>
      <c r="I3342" s="122">
        <v>0</v>
      </c>
      <c r="J3342" s="122">
        <v>0</v>
      </c>
      <c r="K3342" s="122">
        <v>0</v>
      </c>
      <c r="L3342" s="122">
        <v>0</v>
      </c>
      <c r="M3342" s="122">
        <v>0</v>
      </c>
      <c r="N3342" s="122">
        <v>0</v>
      </c>
      <c r="O3342" s="122">
        <v>0</v>
      </c>
      <c r="P3342" s="122">
        <v>0</v>
      </c>
      <c r="Q3342" s="122">
        <v>0</v>
      </c>
      <c r="R3342" s="122">
        <v>0</v>
      </c>
      <c r="S3342" s="122">
        <v>0</v>
      </c>
      <c r="T3342" s="122">
        <v>0</v>
      </c>
      <c r="U3342" s="122">
        <v>0</v>
      </c>
      <c r="V3342" s="122">
        <v>0</v>
      </c>
      <c r="W3342" s="122">
        <v>0</v>
      </c>
      <c r="X3342" s="122">
        <v>0</v>
      </c>
      <c r="Y3342" s="122">
        <v>0</v>
      </c>
      <c r="Z3342" s="122">
        <v>0</v>
      </c>
      <c r="AA3342" s="122">
        <v>0</v>
      </c>
      <c r="AB3342" s="122">
        <v>0</v>
      </c>
      <c r="AC3342" s="122">
        <v>0</v>
      </c>
      <c r="AD3342" s="122">
        <v>0</v>
      </c>
      <c r="AE3342" s="122">
        <v>0</v>
      </c>
      <c r="AF3342" s="122">
        <v>0</v>
      </c>
      <c r="AG3342" s="122">
        <v>0</v>
      </c>
      <c r="AH3342" s="122">
        <v>0</v>
      </c>
      <c r="AI3342" s="122">
        <v>0</v>
      </c>
      <c r="AJ3342" s="122">
        <v>0</v>
      </c>
      <c r="AK3342" s="122">
        <v>0</v>
      </c>
      <c r="AL3342" s="122">
        <v>0</v>
      </c>
    </row>
    <row r="3343" spans="1:38" hidden="1" x14ac:dyDescent="0.25">
      <c r="A3343" s="122" t="s">
        <v>2011</v>
      </c>
      <c r="B3343" s="122">
        <v>1</v>
      </c>
      <c r="C3343" s="122" t="s">
        <v>2202</v>
      </c>
      <c r="D3343" s="122" t="s">
        <v>2115</v>
      </c>
      <c r="E3343" s="122">
        <v>61</v>
      </c>
      <c r="F3343" s="122">
        <v>1.3771646140000001E-3</v>
      </c>
      <c r="G3343" s="122">
        <v>1.395495777E-3</v>
      </c>
      <c r="H3343" s="122">
        <v>1.3026518875000001E-3</v>
      </c>
      <c r="I3343" s="122">
        <v>1.2033759974999999E-3</v>
      </c>
      <c r="J3343" s="122">
        <v>1.2003324460000001E-3</v>
      </c>
      <c r="K3343" s="122">
        <v>1.0972929199999999E-3</v>
      </c>
      <c r="L3343" s="122">
        <v>1.0212619290000001E-3</v>
      </c>
      <c r="M3343" s="122">
        <v>9.0196868100000005E-4</v>
      </c>
      <c r="N3343" s="122">
        <v>9.5152336299999998E-4</v>
      </c>
      <c r="O3343" s="122">
        <v>9.19792952E-4</v>
      </c>
      <c r="P3343" s="122">
        <v>9.3910252150000001E-4</v>
      </c>
      <c r="Q3343" s="122">
        <v>1.0090361540000001E-3</v>
      </c>
      <c r="R3343" s="122">
        <v>8.6197013749999998E-4</v>
      </c>
      <c r="S3343" s="122">
        <v>9.5230394699999995E-4</v>
      </c>
      <c r="T3343" s="122">
        <v>9.845163929999999E-4</v>
      </c>
      <c r="U3343" s="122">
        <v>1.040869067E-3</v>
      </c>
      <c r="V3343" s="122">
        <v>1.0510534939999999E-3</v>
      </c>
      <c r="W3343" s="122">
        <v>1.079817336E-3</v>
      </c>
      <c r="X3343" s="122">
        <v>1.1715973565E-3</v>
      </c>
      <c r="Y3343" s="122">
        <v>1.183243179E-3</v>
      </c>
      <c r="Z3343" s="122">
        <v>1.2292593955000001E-3</v>
      </c>
      <c r="AA3343" s="122">
        <v>1.3186729925000001E-3</v>
      </c>
      <c r="AB3343" s="122">
        <v>1.489764386E-3</v>
      </c>
      <c r="AC3343" s="122">
        <v>1.2952557639999999E-3</v>
      </c>
      <c r="AD3343" s="122">
        <v>1.02040105E-3</v>
      </c>
      <c r="AE3343" s="122">
        <v>9.1355888000000003E-4</v>
      </c>
      <c r="AF3343" s="122">
        <v>8.1840665500000002E-4</v>
      </c>
      <c r="AG3343" s="122">
        <v>6.8853662100000002E-4</v>
      </c>
      <c r="AH3343" s="122">
        <v>6.9712394600000003E-4</v>
      </c>
      <c r="AI3343" s="122">
        <v>6.3846998549999998E-4</v>
      </c>
      <c r="AJ3343" s="122">
        <v>6.3574104200000005E-4</v>
      </c>
      <c r="AK3343" s="122">
        <v>6.2999875700000001E-4</v>
      </c>
      <c r="AL3343" s="122">
        <v>0</v>
      </c>
    </row>
    <row r="3344" spans="1:38" hidden="1" x14ac:dyDescent="0.25">
      <c r="A3344" s="122" t="s">
        <v>2011</v>
      </c>
      <c r="B3344" s="122">
        <v>1</v>
      </c>
      <c r="C3344" s="122" t="s">
        <v>2202</v>
      </c>
      <c r="D3344" s="122" t="s">
        <v>2116</v>
      </c>
      <c r="E3344" s="122">
        <v>61</v>
      </c>
      <c r="F3344" s="122">
        <v>4.42220364115E-2</v>
      </c>
      <c r="G3344" s="122">
        <v>4.3644580264500001E-2</v>
      </c>
      <c r="H3344" s="122">
        <v>4.4338192271500002E-2</v>
      </c>
      <c r="I3344" s="122">
        <v>4.5163843125500001E-2</v>
      </c>
      <c r="J3344" s="122">
        <v>4.3824054323499999E-2</v>
      </c>
      <c r="K3344" s="122">
        <v>4.3908103604999998E-2</v>
      </c>
      <c r="L3344" s="122">
        <v>4.7134106518500002E-2</v>
      </c>
      <c r="M3344" s="122">
        <v>4.8988850289999997E-2</v>
      </c>
      <c r="N3344" s="122">
        <v>4.7607730895500001E-2</v>
      </c>
      <c r="O3344" s="122">
        <v>4.7198677611000002E-2</v>
      </c>
      <c r="P3344" s="122">
        <v>5.0211176543499998E-2</v>
      </c>
      <c r="Q3344" s="122">
        <v>4.9757819075000001E-2</v>
      </c>
      <c r="R3344" s="122">
        <v>4.8608904446499998E-2</v>
      </c>
      <c r="S3344" s="122">
        <v>5.1394898100499999E-2</v>
      </c>
      <c r="T3344" s="122">
        <v>5.1043623534500003E-2</v>
      </c>
      <c r="U3344" s="122">
        <v>4.8511966439500002E-2</v>
      </c>
      <c r="V3344" s="122">
        <v>5.0441315660999998E-2</v>
      </c>
      <c r="W3344" s="122">
        <v>5.2235571884E-2</v>
      </c>
      <c r="X3344" s="122">
        <v>5.2099158999999999E-2</v>
      </c>
      <c r="Y3344" s="122">
        <v>5.2584845381999999E-2</v>
      </c>
      <c r="Z3344" s="122">
        <v>5.1886434940499999E-2</v>
      </c>
      <c r="AA3344" s="122">
        <v>4.8428418166999998E-2</v>
      </c>
      <c r="AB3344" s="122">
        <v>4.9367079251500003E-2</v>
      </c>
      <c r="AC3344" s="122">
        <v>4.9079682008000003E-2</v>
      </c>
      <c r="AD3344" s="122">
        <v>5.1882880574999998E-2</v>
      </c>
      <c r="AE3344" s="122">
        <v>5.2410572107000002E-2</v>
      </c>
      <c r="AF3344" s="122">
        <v>5.1001517604999998E-2</v>
      </c>
      <c r="AG3344" s="122">
        <v>5.1619938882999997E-2</v>
      </c>
      <c r="AH3344" s="122">
        <v>4.9989797054000001E-2</v>
      </c>
      <c r="AI3344" s="122">
        <v>4.7788588122E-2</v>
      </c>
      <c r="AJ3344" s="122">
        <v>4.6014063560500001E-2</v>
      </c>
      <c r="AK3344" s="122">
        <v>4.5507903914499999E-2</v>
      </c>
      <c r="AL3344" s="122">
        <v>0</v>
      </c>
    </row>
    <row r="3345" spans="1:38" hidden="1" x14ac:dyDescent="0.25">
      <c r="A3345" s="122" t="s">
        <v>2011</v>
      </c>
      <c r="B3345" s="122">
        <v>1</v>
      </c>
      <c r="C3345" s="122" t="s">
        <v>2202</v>
      </c>
      <c r="D3345" s="122" t="s">
        <v>2117</v>
      </c>
      <c r="E3345" s="122">
        <v>61</v>
      </c>
      <c r="F3345" s="122">
        <v>0.22090096861200001</v>
      </c>
      <c r="G3345" s="122">
        <v>0.2390032926905</v>
      </c>
      <c r="H3345" s="122">
        <v>0.23510863817300001</v>
      </c>
      <c r="I3345" s="122">
        <v>0.23739195579149999</v>
      </c>
      <c r="J3345" s="122">
        <v>0.235538325603</v>
      </c>
      <c r="K3345" s="122">
        <v>0.26320483111699999</v>
      </c>
      <c r="L3345" s="122">
        <v>0.25175930915849998</v>
      </c>
      <c r="M3345" s="122">
        <v>0.24670522497149999</v>
      </c>
      <c r="N3345" s="122">
        <v>0.23736637748799999</v>
      </c>
      <c r="O3345" s="122">
        <v>0.28481567805399999</v>
      </c>
      <c r="P3345" s="122">
        <v>0.29081273869149998</v>
      </c>
      <c r="Q3345" s="122">
        <v>0.28859972244600002</v>
      </c>
      <c r="R3345" s="122">
        <v>0.2900438587875</v>
      </c>
      <c r="S3345" s="122">
        <v>0.30965193062099999</v>
      </c>
      <c r="T3345" s="122">
        <v>0.28506062526550002</v>
      </c>
      <c r="U3345" s="122">
        <v>0.30039539735800003</v>
      </c>
      <c r="V3345" s="122">
        <v>0.31434211434350001</v>
      </c>
      <c r="W3345" s="122">
        <v>0.31469916604199999</v>
      </c>
      <c r="X3345" s="122">
        <v>0.297902590164</v>
      </c>
      <c r="Y3345" s="122">
        <v>0.29982649779600001</v>
      </c>
      <c r="Z3345" s="122">
        <v>0.30694627402250002</v>
      </c>
      <c r="AA3345" s="122">
        <v>0.30288729557549998</v>
      </c>
      <c r="AB3345" s="122">
        <v>0.293403962884</v>
      </c>
      <c r="AC3345" s="122">
        <v>0.31775629598299998</v>
      </c>
      <c r="AD3345" s="122">
        <v>0.31723691061100001</v>
      </c>
      <c r="AE3345" s="122">
        <v>0.33314756448549998</v>
      </c>
      <c r="AF3345" s="122">
        <v>0.36586102401699999</v>
      </c>
      <c r="AG3345" s="122">
        <v>0.36055947374050001</v>
      </c>
      <c r="AH3345" s="122">
        <v>0.3901442189605</v>
      </c>
      <c r="AI3345" s="122">
        <v>0.38377507105449998</v>
      </c>
      <c r="AJ3345" s="122">
        <v>0.388572340535</v>
      </c>
      <c r="AK3345" s="122">
        <v>0.38641662505399998</v>
      </c>
      <c r="AL3345" s="122">
        <v>0</v>
      </c>
    </row>
    <row r="3346" spans="1:38" hidden="1" x14ac:dyDescent="0.25">
      <c r="A3346" s="122" t="s">
        <v>2011</v>
      </c>
      <c r="B3346" s="122">
        <v>1</v>
      </c>
      <c r="C3346" s="122" t="s">
        <v>2202</v>
      </c>
      <c r="D3346" s="122" t="s">
        <v>2118</v>
      </c>
      <c r="E3346" s="122">
        <v>61</v>
      </c>
      <c r="F3346" s="122">
        <v>6.6735350812499997E-2</v>
      </c>
      <c r="G3346" s="122">
        <v>6.2506404704500002E-2</v>
      </c>
      <c r="H3346" s="122">
        <v>6.4212922077499998E-2</v>
      </c>
      <c r="I3346" s="122">
        <v>6.4005798527999994E-2</v>
      </c>
      <c r="J3346" s="122">
        <v>6.4175108034999997E-2</v>
      </c>
      <c r="K3346" s="122">
        <v>6.5319372814499996E-2</v>
      </c>
      <c r="L3346" s="122">
        <v>6.0266509535500001E-2</v>
      </c>
      <c r="M3346" s="122">
        <v>5.9565583290000002E-2</v>
      </c>
      <c r="N3346" s="122">
        <v>5.9365643333999997E-2</v>
      </c>
      <c r="O3346" s="122">
        <v>5.49687812215E-2</v>
      </c>
      <c r="P3346" s="122">
        <v>5.3003062816999999E-2</v>
      </c>
      <c r="Q3346" s="122">
        <v>5.7163469775499999E-2</v>
      </c>
      <c r="R3346" s="122">
        <v>5.5501475052499999E-2</v>
      </c>
      <c r="S3346" s="122">
        <v>5.2730484744499997E-2</v>
      </c>
      <c r="T3346" s="122">
        <v>5.0992423229000002E-2</v>
      </c>
      <c r="U3346" s="122">
        <v>5.0829329694499999E-2</v>
      </c>
      <c r="V3346" s="122">
        <v>5.4102561835500003E-2</v>
      </c>
      <c r="W3346" s="122">
        <v>5.1886373699000003E-2</v>
      </c>
      <c r="X3346" s="122">
        <v>5.1037494693999999E-2</v>
      </c>
      <c r="Y3346" s="122">
        <v>4.9674062671499999E-2</v>
      </c>
      <c r="Z3346" s="122">
        <v>4.7311780618000003E-2</v>
      </c>
      <c r="AA3346" s="122">
        <v>4.8552623587500003E-2</v>
      </c>
      <c r="AB3346" s="122">
        <v>4.5615655273000003E-2</v>
      </c>
      <c r="AC3346" s="122">
        <v>4.3808660791499997E-2</v>
      </c>
      <c r="AD3346" s="122">
        <v>4.8272634101000002E-2</v>
      </c>
      <c r="AE3346" s="122">
        <v>5.0135655121000003E-2</v>
      </c>
      <c r="AF3346" s="122">
        <v>5.1066870155999998E-2</v>
      </c>
      <c r="AG3346" s="122">
        <v>5.3411791423499999E-2</v>
      </c>
      <c r="AH3346" s="122">
        <v>5.2361599258999997E-2</v>
      </c>
      <c r="AI3346" s="122">
        <v>5.0802590876499999E-2</v>
      </c>
      <c r="AJ3346" s="122">
        <v>5.3894713352000002E-2</v>
      </c>
      <c r="AK3346" s="122">
        <v>5.3321940550000002E-2</v>
      </c>
      <c r="AL3346" s="122">
        <v>0</v>
      </c>
    </row>
    <row r="3347" spans="1:38" hidden="1" x14ac:dyDescent="0.25">
      <c r="A3347" s="122" t="s">
        <v>2011</v>
      </c>
      <c r="B3347" s="122">
        <v>1</v>
      </c>
      <c r="C3347" s="122" t="s">
        <v>2202</v>
      </c>
      <c r="D3347" s="122" t="s">
        <v>2119</v>
      </c>
      <c r="E3347" s="122">
        <v>61</v>
      </c>
      <c r="F3347" s="122">
        <v>1.265485383418</v>
      </c>
      <c r="G3347" s="122">
        <v>1.271721529308</v>
      </c>
      <c r="H3347" s="122">
        <v>1.266128874703</v>
      </c>
      <c r="I3347" s="122">
        <v>1.287447388003</v>
      </c>
      <c r="J3347" s="122">
        <v>1.4900924919075</v>
      </c>
      <c r="K3347" s="122">
        <v>1.4626040018924999</v>
      </c>
      <c r="L3347" s="122">
        <v>1.4794668340774999</v>
      </c>
      <c r="M3347" s="122">
        <v>1.4711032424295001</v>
      </c>
      <c r="N3347" s="122">
        <v>1.5349131425695</v>
      </c>
      <c r="O3347" s="122">
        <v>1.6447376030125</v>
      </c>
      <c r="P3347" s="122">
        <v>1.6999580127580001</v>
      </c>
      <c r="Q3347" s="122">
        <v>1.6526360874365</v>
      </c>
      <c r="R3347" s="122">
        <v>1.684111068779</v>
      </c>
      <c r="S3347" s="122">
        <v>1.674389702991</v>
      </c>
      <c r="T3347" s="122">
        <v>1.6201610584220001</v>
      </c>
      <c r="U3347" s="122">
        <v>1.6146021472475001</v>
      </c>
      <c r="V3347" s="122">
        <v>1.770392301013</v>
      </c>
      <c r="W3347" s="122">
        <v>1.7529448485650001</v>
      </c>
      <c r="X3347" s="122">
        <v>1.754571937753</v>
      </c>
      <c r="Y3347" s="122">
        <v>1.7925557932334999</v>
      </c>
      <c r="Z3347" s="122">
        <v>1.7793146638435</v>
      </c>
      <c r="AA3347" s="122">
        <v>1.8341895869675</v>
      </c>
      <c r="AB3347" s="122">
        <v>1.8439946921195001</v>
      </c>
      <c r="AC3347" s="122">
        <v>1.8210101534730001</v>
      </c>
      <c r="AD3347" s="122">
        <v>1.7753833370359999</v>
      </c>
      <c r="AE3347" s="122">
        <v>1.8564293950805</v>
      </c>
      <c r="AF3347" s="122">
        <v>1.9038632588135</v>
      </c>
      <c r="AG3347" s="122">
        <v>2.002906777707</v>
      </c>
      <c r="AH3347" s="122">
        <v>2.0573314925430002</v>
      </c>
      <c r="AI3347" s="122">
        <v>2.1287151213825002</v>
      </c>
      <c r="AJ3347" s="122">
        <v>2.2655831515215001</v>
      </c>
      <c r="AK3347" s="122">
        <v>2.2650273109739998</v>
      </c>
      <c r="AL3347" s="122">
        <v>0</v>
      </c>
    </row>
    <row r="3348" spans="1:38" hidden="1" x14ac:dyDescent="0.25">
      <c r="A3348" s="122" t="s">
        <v>2011</v>
      </c>
      <c r="B3348" s="122">
        <v>1</v>
      </c>
      <c r="C3348" s="122" t="s">
        <v>2202</v>
      </c>
      <c r="D3348" s="122" t="s">
        <v>2137</v>
      </c>
      <c r="E3348" s="122">
        <v>61</v>
      </c>
      <c r="F3348" s="122">
        <v>0</v>
      </c>
      <c r="G3348" s="122">
        <v>0</v>
      </c>
      <c r="H3348" s="122">
        <v>0</v>
      </c>
      <c r="I3348" s="122">
        <v>0</v>
      </c>
      <c r="J3348" s="122">
        <v>0</v>
      </c>
      <c r="K3348" s="122">
        <v>0</v>
      </c>
      <c r="L3348" s="122">
        <v>0</v>
      </c>
      <c r="M3348" s="122">
        <v>0</v>
      </c>
      <c r="N3348" s="122">
        <v>0</v>
      </c>
      <c r="O3348" s="122">
        <v>0</v>
      </c>
      <c r="P3348" s="122">
        <v>0</v>
      </c>
      <c r="Q3348" s="122">
        <v>0</v>
      </c>
      <c r="R3348" s="122">
        <v>0</v>
      </c>
      <c r="S3348" s="122">
        <v>0</v>
      </c>
      <c r="T3348" s="122">
        <v>0</v>
      </c>
      <c r="U3348" s="122">
        <v>0</v>
      </c>
      <c r="V3348" s="122">
        <v>0</v>
      </c>
      <c r="W3348" s="122">
        <v>0</v>
      </c>
      <c r="X3348" s="122">
        <v>0</v>
      </c>
      <c r="Y3348" s="122">
        <v>0</v>
      </c>
      <c r="Z3348" s="122">
        <v>0</v>
      </c>
      <c r="AA3348" s="122">
        <v>0</v>
      </c>
      <c r="AB3348" s="122">
        <v>0</v>
      </c>
      <c r="AC3348" s="122">
        <v>0</v>
      </c>
      <c r="AD3348" s="122">
        <v>0</v>
      </c>
      <c r="AE3348" s="122">
        <v>0</v>
      </c>
      <c r="AF3348" s="122">
        <v>0</v>
      </c>
      <c r="AG3348" s="122">
        <v>0</v>
      </c>
      <c r="AH3348" s="122">
        <v>0</v>
      </c>
      <c r="AI3348" s="122">
        <v>0</v>
      </c>
      <c r="AJ3348" s="122">
        <v>0</v>
      </c>
      <c r="AK3348" s="122">
        <v>0</v>
      </c>
      <c r="AL3348" s="122">
        <v>0</v>
      </c>
    </row>
    <row r="3349" spans="1:38" hidden="1" x14ac:dyDescent="0.25">
      <c r="A3349" s="122" t="s">
        <v>2011</v>
      </c>
      <c r="B3349" s="122">
        <v>1</v>
      </c>
      <c r="C3349" s="122" t="s">
        <v>2202</v>
      </c>
      <c r="D3349" s="122" t="s">
        <v>2120</v>
      </c>
      <c r="E3349" s="122">
        <v>61</v>
      </c>
      <c r="F3349" s="122">
        <v>8.9735761395500005E-2</v>
      </c>
      <c r="G3349" s="122">
        <v>9.5630270875499995E-2</v>
      </c>
      <c r="H3349" s="122">
        <v>9.2033267511499997E-2</v>
      </c>
      <c r="I3349" s="122">
        <v>9.6253341022000005E-2</v>
      </c>
      <c r="J3349" s="122">
        <v>9.1228462220000001E-2</v>
      </c>
      <c r="K3349" s="122">
        <v>0.102357605899</v>
      </c>
      <c r="L3349" s="122">
        <v>0.10600029218900001</v>
      </c>
      <c r="M3349" s="122">
        <v>0.1106325946115</v>
      </c>
      <c r="N3349" s="122">
        <v>0.1105246947205</v>
      </c>
      <c r="O3349" s="122">
        <v>0.11182456538</v>
      </c>
      <c r="P3349" s="122">
        <v>0.1149724214895</v>
      </c>
      <c r="Q3349" s="122">
        <v>0.1155071338255</v>
      </c>
      <c r="R3349" s="122">
        <v>0.1129614269605</v>
      </c>
      <c r="S3349" s="122">
        <v>0.11276992092099999</v>
      </c>
      <c r="T3349" s="122">
        <v>0.1078741468065</v>
      </c>
      <c r="U3349" s="122">
        <v>0.1125084548285</v>
      </c>
      <c r="V3349" s="122">
        <v>0.1121762554925</v>
      </c>
      <c r="W3349" s="122">
        <v>0.115981453483</v>
      </c>
      <c r="X3349" s="122">
        <v>0.10970055126599999</v>
      </c>
      <c r="Y3349" s="122">
        <v>0.1089641345245</v>
      </c>
      <c r="Z3349" s="122">
        <v>0.112039415667</v>
      </c>
      <c r="AA3349" s="122">
        <v>0.111370612006</v>
      </c>
      <c r="AB3349" s="122">
        <v>0.1214772039745</v>
      </c>
      <c r="AC3349" s="122">
        <v>0.11993392882749999</v>
      </c>
      <c r="AD3349" s="122">
        <v>0.11825278403849999</v>
      </c>
      <c r="AE3349" s="122">
        <v>0.1212273080735</v>
      </c>
      <c r="AF3349" s="122">
        <v>0.1235707028615</v>
      </c>
      <c r="AG3349" s="122">
        <v>0.12403044317299999</v>
      </c>
      <c r="AH3349" s="122">
        <v>0.1210840194995</v>
      </c>
      <c r="AI3349" s="122">
        <v>0.12974824082149999</v>
      </c>
      <c r="AJ3349" s="122">
        <v>0.13068681124949999</v>
      </c>
      <c r="AK3349" s="122">
        <v>0.12944548558249999</v>
      </c>
      <c r="AL3349" s="122">
        <v>0</v>
      </c>
    </row>
    <row r="3350" spans="1:38" hidden="1" x14ac:dyDescent="0.25">
      <c r="A3350" s="122" t="s">
        <v>2011</v>
      </c>
      <c r="B3350" s="122">
        <v>1</v>
      </c>
      <c r="C3350" s="122" t="s">
        <v>2202</v>
      </c>
      <c r="D3350" s="122" t="s">
        <v>2121</v>
      </c>
      <c r="E3350" s="122">
        <v>61</v>
      </c>
      <c r="F3350" s="122">
        <v>0.100855547951</v>
      </c>
      <c r="G3350" s="122">
        <v>0.10314129713</v>
      </c>
      <c r="H3350" s="122">
        <v>0.107242106675</v>
      </c>
      <c r="I3350" s="122">
        <v>0.1065349039575</v>
      </c>
      <c r="J3350" s="122">
        <v>0.1085294387005</v>
      </c>
      <c r="K3350" s="122">
        <v>0.1135160722785</v>
      </c>
      <c r="L3350" s="122">
        <v>0.110570761234</v>
      </c>
      <c r="M3350" s="122">
        <v>0.10743478632</v>
      </c>
      <c r="N3350" s="122">
        <v>0.107509708339</v>
      </c>
      <c r="O3350" s="122">
        <v>0.10616026100250001</v>
      </c>
      <c r="P3350" s="122">
        <v>0.1072490781095</v>
      </c>
      <c r="Q3350" s="122">
        <v>0.106927053263</v>
      </c>
      <c r="R3350" s="122">
        <v>0.103276184886</v>
      </c>
      <c r="S3350" s="122">
        <v>0.10429256331550001</v>
      </c>
      <c r="T3350" s="122">
        <v>9.5627132082999999E-2</v>
      </c>
      <c r="U3350" s="122">
        <v>0.100680639259</v>
      </c>
      <c r="V3350" s="122">
        <v>9.7803930513500004E-2</v>
      </c>
      <c r="W3350" s="122">
        <v>9.5341378528499998E-2</v>
      </c>
      <c r="X3350" s="122">
        <v>9.4768970684500006E-2</v>
      </c>
      <c r="Y3350" s="122">
        <v>9.3061691569000002E-2</v>
      </c>
      <c r="Z3350" s="122">
        <v>9.2879063347499999E-2</v>
      </c>
      <c r="AA3350" s="122">
        <v>8.9381573975999995E-2</v>
      </c>
      <c r="AB3350" s="122">
        <v>8.6893818848000001E-2</v>
      </c>
      <c r="AC3350" s="122">
        <v>8.7985426352000004E-2</v>
      </c>
      <c r="AD3350" s="122">
        <v>9.02639730695E-2</v>
      </c>
      <c r="AE3350" s="122">
        <v>9.0644634200999996E-2</v>
      </c>
      <c r="AF3350" s="122">
        <v>9.2746377396999993E-2</v>
      </c>
      <c r="AG3350" s="122">
        <v>9.0965528345499994E-2</v>
      </c>
      <c r="AH3350" s="122">
        <v>9.1713650931999999E-2</v>
      </c>
      <c r="AI3350" s="122">
        <v>8.7652245853499997E-2</v>
      </c>
      <c r="AJ3350" s="122">
        <v>8.6510839734999997E-2</v>
      </c>
      <c r="AK3350" s="122">
        <v>8.5839881623999997E-2</v>
      </c>
      <c r="AL3350" s="122">
        <v>0</v>
      </c>
    </row>
    <row r="3351" spans="1:38" hidden="1" x14ac:dyDescent="0.25">
      <c r="A3351" s="122" t="s">
        <v>2011</v>
      </c>
      <c r="B3351" s="122">
        <v>1</v>
      </c>
      <c r="C3351" s="122" t="s">
        <v>2202</v>
      </c>
      <c r="D3351" s="122" t="s">
        <v>2138</v>
      </c>
      <c r="E3351" s="122">
        <v>61</v>
      </c>
      <c r="F3351" s="122">
        <v>0</v>
      </c>
      <c r="G3351" s="122">
        <v>0</v>
      </c>
      <c r="H3351" s="122">
        <v>0</v>
      </c>
      <c r="I3351" s="122">
        <v>0</v>
      </c>
      <c r="J3351" s="122">
        <v>0</v>
      </c>
      <c r="K3351" s="122">
        <v>0</v>
      </c>
      <c r="L3351" s="122">
        <v>0</v>
      </c>
      <c r="M3351" s="122">
        <v>0</v>
      </c>
      <c r="N3351" s="122">
        <v>0</v>
      </c>
      <c r="O3351" s="122">
        <v>0</v>
      </c>
      <c r="P3351" s="122">
        <v>0</v>
      </c>
      <c r="Q3351" s="122">
        <v>0</v>
      </c>
      <c r="R3351" s="122">
        <v>0</v>
      </c>
      <c r="S3351" s="122">
        <v>0</v>
      </c>
      <c r="T3351" s="122">
        <v>0</v>
      </c>
      <c r="U3351" s="122">
        <v>0</v>
      </c>
      <c r="V3351" s="122">
        <v>0</v>
      </c>
      <c r="W3351" s="122">
        <v>0</v>
      </c>
      <c r="X3351" s="122">
        <v>0</v>
      </c>
      <c r="Y3351" s="122">
        <v>0</v>
      </c>
      <c r="Z3351" s="122">
        <v>0</v>
      </c>
      <c r="AA3351" s="122">
        <v>0</v>
      </c>
      <c r="AB3351" s="122">
        <v>0</v>
      </c>
      <c r="AC3351" s="122">
        <v>0</v>
      </c>
      <c r="AD3351" s="122">
        <v>0</v>
      </c>
      <c r="AE3351" s="122">
        <v>0</v>
      </c>
      <c r="AF3351" s="122">
        <v>0</v>
      </c>
      <c r="AG3351" s="122">
        <v>0</v>
      </c>
      <c r="AH3351" s="122">
        <v>0</v>
      </c>
      <c r="AI3351" s="122">
        <v>0</v>
      </c>
      <c r="AJ3351" s="122">
        <v>0</v>
      </c>
      <c r="AK3351" s="122">
        <v>0</v>
      </c>
      <c r="AL3351" s="122">
        <v>0</v>
      </c>
    </row>
    <row r="3352" spans="1:38" hidden="1" x14ac:dyDescent="0.25">
      <c r="A3352" s="122" t="s">
        <v>2011</v>
      </c>
      <c r="B3352" s="122">
        <v>1</v>
      </c>
      <c r="C3352" s="122" t="s">
        <v>2202</v>
      </c>
      <c r="D3352" s="122" t="s">
        <v>2122</v>
      </c>
      <c r="E3352" s="122">
        <v>61</v>
      </c>
      <c r="F3352" s="122">
        <v>5.7751134252500003E-2</v>
      </c>
      <c r="G3352" s="122">
        <v>5.4245706673499997E-2</v>
      </c>
      <c r="H3352" s="122">
        <v>5.3934834511E-2</v>
      </c>
      <c r="I3352" s="122">
        <v>5.9641443991999998E-2</v>
      </c>
      <c r="J3352" s="122">
        <v>5.72395221255E-2</v>
      </c>
      <c r="K3352" s="122">
        <v>5.6881901498499997E-2</v>
      </c>
      <c r="L3352" s="122">
        <v>5.9823000182500002E-2</v>
      </c>
      <c r="M3352" s="122">
        <v>5.9429913704500001E-2</v>
      </c>
      <c r="N3352" s="122">
        <v>6.2412811077000002E-2</v>
      </c>
      <c r="O3352" s="122">
        <v>6.3032138072000005E-2</v>
      </c>
      <c r="P3352" s="122">
        <v>6.0771854942500002E-2</v>
      </c>
      <c r="Q3352" s="122">
        <v>6.1100154035E-2</v>
      </c>
      <c r="R3352" s="122">
        <v>6.0045594988499998E-2</v>
      </c>
      <c r="S3352" s="122">
        <v>6.0828869639500002E-2</v>
      </c>
      <c r="T3352" s="122">
        <v>5.98281389035E-2</v>
      </c>
      <c r="U3352" s="122">
        <v>5.7136661633500001E-2</v>
      </c>
      <c r="V3352" s="122">
        <v>5.7409324055499998E-2</v>
      </c>
      <c r="W3352" s="122">
        <v>5.5972679900000002E-2</v>
      </c>
      <c r="X3352" s="122">
        <v>5.4501384953999997E-2</v>
      </c>
      <c r="Y3352" s="122">
        <v>5.5728281185500002E-2</v>
      </c>
      <c r="Z3352" s="122">
        <v>5.2961249076500003E-2</v>
      </c>
      <c r="AA3352" s="122">
        <v>5.5477780475000002E-2</v>
      </c>
      <c r="AB3352" s="122">
        <v>5.2984231069E-2</v>
      </c>
      <c r="AC3352" s="122">
        <v>5.5285967380000002E-2</v>
      </c>
      <c r="AD3352" s="122">
        <v>5.44080637995E-2</v>
      </c>
      <c r="AE3352" s="122">
        <v>5.4512957318499998E-2</v>
      </c>
      <c r="AF3352" s="122">
        <v>5.4753600081999997E-2</v>
      </c>
      <c r="AG3352" s="122">
        <v>5.51722517195E-2</v>
      </c>
      <c r="AH3352" s="122">
        <v>5.5266854678999999E-2</v>
      </c>
      <c r="AI3352" s="122">
        <v>5.4293211209500002E-2</v>
      </c>
      <c r="AJ3352" s="122">
        <v>5.3792944713000002E-2</v>
      </c>
      <c r="AK3352" s="122">
        <v>5.3857031782999998E-2</v>
      </c>
      <c r="AL3352" s="122">
        <v>0</v>
      </c>
    </row>
    <row r="3353" spans="1:38" hidden="1" x14ac:dyDescent="0.25">
      <c r="A3353" s="122" t="s">
        <v>2011</v>
      </c>
      <c r="B3353" s="122">
        <v>1</v>
      </c>
      <c r="C3353" s="122" t="s">
        <v>2202</v>
      </c>
      <c r="D3353" s="122" t="s">
        <v>2123</v>
      </c>
      <c r="E3353" s="122">
        <v>61</v>
      </c>
      <c r="F3353" s="122">
        <v>0.205402227849</v>
      </c>
      <c r="G3353" s="122">
        <v>0.21499495484600001</v>
      </c>
      <c r="H3353" s="122">
        <v>0.22094089751349999</v>
      </c>
      <c r="I3353" s="122">
        <v>0.218666424853</v>
      </c>
      <c r="J3353" s="122">
        <v>0.239806920905</v>
      </c>
      <c r="K3353" s="122">
        <v>0.2284834033035</v>
      </c>
      <c r="L3353" s="122">
        <v>0.22320354961050001</v>
      </c>
      <c r="M3353" s="122">
        <v>0.21922382471349999</v>
      </c>
      <c r="N3353" s="122">
        <v>0.230301389508</v>
      </c>
      <c r="O3353" s="122">
        <v>0.243528490381</v>
      </c>
      <c r="P3353" s="122">
        <v>0.25824110617950002</v>
      </c>
      <c r="Q3353" s="122">
        <v>0.26500465705699999</v>
      </c>
      <c r="R3353" s="122">
        <v>0.27344848598799998</v>
      </c>
      <c r="S3353" s="122">
        <v>0.25564701516400001</v>
      </c>
      <c r="T3353" s="122">
        <v>0.23564397752550001</v>
      </c>
      <c r="U3353" s="122">
        <v>0.23792807291900001</v>
      </c>
      <c r="V3353" s="122">
        <v>0.22505600894950001</v>
      </c>
      <c r="W3353" s="122">
        <v>0.24350916970799999</v>
      </c>
      <c r="X3353" s="122">
        <v>0.22487994676549999</v>
      </c>
      <c r="Y3353" s="122">
        <v>0.228957240767</v>
      </c>
      <c r="Z3353" s="122">
        <v>0.24188663049049999</v>
      </c>
      <c r="AA3353" s="122">
        <v>0.26591448388900002</v>
      </c>
      <c r="AB3353" s="122">
        <v>0.279551234323</v>
      </c>
      <c r="AC3353" s="122">
        <v>0.28667402783950002</v>
      </c>
      <c r="AD3353" s="122">
        <v>0.28384461756599999</v>
      </c>
      <c r="AE3353" s="122">
        <v>0.29878117217099998</v>
      </c>
      <c r="AF3353" s="122">
        <v>0.29620175889599998</v>
      </c>
      <c r="AG3353" s="122">
        <v>0.29228116853699998</v>
      </c>
      <c r="AH3353" s="122">
        <v>0.30028097838750001</v>
      </c>
      <c r="AI3353" s="122">
        <v>0.31096245388299998</v>
      </c>
      <c r="AJ3353" s="122">
        <v>0.31976100627550003</v>
      </c>
      <c r="AK3353" s="122">
        <v>0.31974113752950001</v>
      </c>
      <c r="AL3353" s="122">
        <v>0</v>
      </c>
    </row>
    <row r="3354" spans="1:38" hidden="1" x14ac:dyDescent="0.25">
      <c r="A3354" s="122" t="s">
        <v>2011</v>
      </c>
      <c r="B3354" s="122">
        <v>1</v>
      </c>
      <c r="C3354" s="122" t="s">
        <v>2202</v>
      </c>
      <c r="D3354" s="122" t="s">
        <v>2124</v>
      </c>
      <c r="E3354" s="122">
        <v>61</v>
      </c>
      <c r="F3354" s="122">
        <v>0.98011416999050005</v>
      </c>
      <c r="G3354" s="122">
        <v>0.987571698045</v>
      </c>
      <c r="H3354" s="122">
        <v>0.96855661321349995</v>
      </c>
      <c r="I3354" s="122">
        <v>0.94151314334299996</v>
      </c>
      <c r="J3354" s="122">
        <v>0.92533271758699998</v>
      </c>
      <c r="K3354" s="122">
        <v>0.93743902202749996</v>
      </c>
      <c r="L3354" s="122">
        <v>0.94134468255149994</v>
      </c>
      <c r="M3354" s="122">
        <v>0.92380566041349998</v>
      </c>
      <c r="N3354" s="122">
        <v>0.92154009188550001</v>
      </c>
      <c r="O3354" s="122">
        <v>0.89401351755449998</v>
      </c>
      <c r="P3354" s="122">
        <v>0.90193274260099998</v>
      </c>
      <c r="Q3354" s="122">
        <v>0.88517440662049995</v>
      </c>
      <c r="R3354" s="122">
        <v>0.89634658513349996</v>
      </c>
      <c r="S3354" s="122">
        <v>0.90017544168800001</v>
      </c>
      <c r="T3354" s="122">
        <v>0.86519683587950003</v>
      </c>
      <c r="U3354" s="122">
        <v>0.863029158272</v>
      </c>
      <c r="V3354" s="122">
        <v>0.87565602317400004</v>
      </c>
      <c r="W3354" s="122">
        <v>0.86638274840350005</v>
      </c>
      <c r="X3354" s="122">
        <v>0.84266831320799995</v>
      </c>
      <c r="Y3354" s="122">
        <v>0.852309228335</v>
      </c>
      <c r="Z3354" s="122">
        <v>0.87801908864699996</v>
      </c>
      <c r="AA3354" s="122">
        <v>0.89091511423449998</v>
      </c>
      <c r="AB3354" s="122">
        <v>0.88314539959100002</v>
      </c>
      <c r="AC3354" s="122">
        <v>0.89412046715549998</v>
      </c>
      <c r="AD3354" s="122">
        <v>0.88446601696799998</v>
      </c>
      <c r="AE3354" s="122">
        <v>0.91728133386050004</v>
      </c>
      <c r="AF3354" s="122">
        <v>0.93604356268800004</v>
      </c>
      <c r="AG3354" s="122">
        <v>0.94102263417300003</v>
      </c>
      <c r="AH3354" s="122">
        <v>0.933333035787</v>
      </c>
      <c r="AI3354" s="122">
        <v>0.92356321088000004</v>
      </c>
      <c r="AJ3354" s="122">
        <v>0.91031185715399998</v>
      </c>
      <c r="AK3354" s="122">
        <v>0.90829523219649999</v>
      </c>
      <c r="AL3354" s="122">
        <v>0</v>
      </c>
    </row>
    <row r="3355" spans="1:38" hidden="1" x14ac:dyDescent="0.25">
      <c r="A3355" s="122" t="s">
        <v>2011</v>
      </c>
      <c r="B3355" s="122">
        <v>1</v>
      </c>
      <c r="C3355" s="122" t="s">
        <v>2202</v>
      </c>
      <c r="D3355" s="122" t="s">
        <v>2125</v>
      </c>
      <c r="E3355" s="122">
        <v>61</v>
      </c>
      <c r="F3355" s="122">
        <v>2.2015773985999999E-2</v>
      </c>
      <c r="G3355" s="122">
        <v>2.4104872945500001E-2</v>
      </c>
      <c r="H3355" s="122">
        <v>2.4970816440000002E-2</v>
      </c>
      <c r="I3355" s="122">
        <v>2.6382072986E-2</v>
      </c>
      <c r="J3355" s="122">
        <v>2.8299448553500001E-2</v>
      </c>
      <c r="K3355" s="122">
        <v>2.9328826293000002E-2</v>
      </c>
      <c r="L3355" s="122">
        <v>2.9000060880000001E-2</v>
      </c>
      <c r="M3355" s="122">
        <v>2.8603243228500001E-2</v>
      </c>
      <c r="N3355" s="122">
        <v>2.83139871955E-2</v>
      </c>
      <c r="O3355" s="122">
        <v>2.8734814271000001E-2</v>
      </c>
      <c r="P3355" s="122">
        <v>2.7295282436999999E-2</v>
      </c>
      <c r="Q3355" s="122">
        <v>2.6800429148500001E-2</v>
      </c>
      <c r="R3355" s="122">
        <v>2.7260549390499999E-2</v>
      </c>
      <c r="S3355" s="122">
        <v>2.7498237112500001E-2</v>
      </c>
      <c r="T3355" s="122">
        <v>2.3937791081500001E-2</v>
      </c>
      <c r="U3355" s="122">
        <v>2.3334407573E-2</v>
      </c>
      <c r="V3355" s="122">
        <v>2.5589321855499999E-2</v>
      </c>
      <c r="W3355" s="122">
        <v>2.6001286642E-2</v>
      </c>
      <c r="X3355" s="122">
        <v>2.31192207095E-2</v>
      </c>
      <c r="Y3355" s="122">
        <v>2.3216485753000001E-2</v>
      </c>
      <c r="Z3355" s="122">
        <v>2.2848230596499999E-2</v>
      </c>
      <c r="AA3355" s="122">
        <v>2.20794096285E-2</v>
      </c>
      <c r="AB3355" s="122">
        <v>2.2716642620500001E-2</v>
      </c>
      <c r="AC3355" s="122">
        <v>2.2299547566499999E-2</v>
      </c>
      <c r="AD3355" s="122">
        <v>2.2602144468000001E-2</v>
      </c>
      <c r="AE3355" s="122">
        <v>2.20309957715E-2</v>
      </c>
      <c r="AF3355" s="122">
        <v>2.2548480696E-2</v>
      </c>
      <c r="AG3355" s="122">
        <v>2.1946624144000001E-2</v>
      </c>
      <c r="AH3355" s="122">
        <v>2.0539144166000001E-2</v>
      </c>
      <c r="AI3355" s="122">
        <v>2.0000208366E-2</v>
      </c>
      <c r="AJ3355" s="122">
        <v>1.9779862800499998E-2</v>
      </c>
      <c r="AK3355" s="122">
        <v>1.9658200081499998E-2</v>
      </c>
      <c r="AL3355" s="122">
        <v>0</v>
      </c>
    </row>
    <row r="3356" spans="1:38" hidden="1" x14ac:dyDescent="0.25">
      <c r="A3356" s="122" t="s">
        <v>2011</v>
      </c>
      <c r="B3356" s="122">
        <v>1</v>
      </c>
      <c r="C3356" s="122" t="s">
        <v>2202</v>
      </c>
      <c r="D3356" s="122" t="s">
        <v>2126</v>
      </c>
      <c r="E3356" s="122">
        <v>61</v>
      </c>
      <c r="F3356" s="122">
        <v>4.7517057011499997E-2</v>
      </c>
      <c r="G3356" s="122">
        <v>3.5112924768500003E-2</v>
      </c>
      <c r="H3356" s="122">
        <v>5.7859621197999998E-2</v>
      </c>
      <c r="I3356" s="122">
        <v>5.2963848620499999E-2</v>
      </c>
      <c r="J3356" s="122">
        <v>5.7378356446999998E-2</v>
      </c>
      <c r="K3356" s="122">
        <v>6.4419426666499996E-2</v>
      </c>
      <c r="L3356" s="122">
        <v>6.0533799373999997E-2</v>
      </c>
      <c r="M3356" s="122">
        <v>5.6702359679000003E-2</v>
      </c>
      <c r="N3356" s="122">
        <v>5.8628311574000003E-2</v>
      </c>
      <c r="O3356" s="122">
        <v>6.8361317725499998E-2</v>
      </c>
      <c r="P3356" s="122">
        <v>6.5236454287999998E-2</v>
      </c>
      <c r="Q3356" s="122">
        <v>5.8167422089999997E-2</v>
      </c>
      <c r="R3356" s="122">
        <v>5.7613213120999998E-2</v>
      </c>
      <c r="S3356" s="122">
        <v>5.74827397615E-2</v>
      </c>
      <c r="T3356" s="122">
        <v>6.3345627109499994E-2</v>
      </c>
      <c r="U3356" s="122">
        <v>5.8701601537500002E-2</v>
      </c>
      <c r="V3356" s="122">
        <v>6.0435273646000001E-2</v>
      </c>
      <c r="W3356" s="122">
        <v>6.3264947779999997E-2</v>
      </c>
      <c r="X3356" s="122">
        <v>5.4877091619E-2</v>
      </c>
      <c r="Y3356" s="122">
        <v>5.4190081716000003E-2</v>
      </c>
      <c r="Z3356" s="122">
        <v>5.1774469075000003E-2</v>
      </c>
      <c r="AA3356" s="122">
        <v>5.1653445562499997E-2</v>
      </c>
      <c r="AB3356" s="122">
        <v>5.4334700086500001E-2</v>
      </c>
      <c r="AC3356" s="122">
        <v>5.4543382472000003E-2</v>
      </c>
      <c r="AD3356" s="122">
        <v>5.69613931245E-2</v>
      </c>
      <c r="AE3356" s="122">
        <v>5.9206369297499999E-2</v>
      </c>
      <c r="AF3356" s="122">
        <v>5.9137709016499999E-2</v>
      </c>
      <c r="AG3356" s="122">
        <v>6.2042323454499997E-2</v>
      </c>
      <c r="AH3356" s="122">
        <v>5.8757242872000001E-2</v>
      </c>
      <c r="AI3356" s="122">
        <v>5.5497414643000002E-2</v>
      </c>
      <c r="AJ3356" s="122">
        <v>5.6521328161999999E-2</v>
      </c>
      <c r="AK3356" s="122">
        <v>5.6309592578999999E-2</v>
      </c>
      <c r="AL3356" s="122">
        <v>0</v>
      </c>
    </row>
    <row r="3357" spans="1:38" hidden="1" x14ac:dyDescent="0.25">
      <c r="A3357" s="122" t="s">
        <v>2008</v>
      </c>
      <c r="B3357" s="122">
        <v>1</v>
      </c>
      <c r="C3357" s="122" t="s">
        <v>2201</v>
      </c>
      <c r="D3357" s="122" t="s">
        <v>2078</v>
      </c>
      <c r="E3357" s="122">
        <v>62</v>
      </c>
      <c r="F3357" s="122">
        <v>0.11883724776600001</v>
      </c>
      <c r="G3357" s="122">
        <v>0.12141129762650001</v>
      </c>
      <c r="H3357" s="122">
        <v>0.11428788520249999</v>
      </c>
      <c r="I3357" s="122">
        <v>0.1147476251695</v>
      </c>
      <c r="J3357" s="122">
        <v>0.126776485321</v>
      </c>
      <c r="K3357" s="122">
        <v>0.12975184463600001</v>
      </c>
      <c r="L3357" s="122">
        <v>0.13458254630450001</v>
      </c>
      <c r="M3357" s="122">
        <v>0.14454169569149999</v>
      </c>
      <c r="N3357" s="122">
        <v>0.15494935447800001</v>
      </c>
      <c r="O3357" s="122">
        <v>0.14954529796150001</v>
      </c>
      <c r="P3357" s="122">
        <v>0.15353326957899999</v>
      </c>
      <c r="Q3357" s="122">
        <v>0.1482193117375</v>
      </c>
      <c r="R3357" s="122">
        <v>0.15033024052249999</v>
      </c>
      <c r="S3357" s="122">
        <v>0.1579201190375</v>
      </c>
      <c r="T3357" s="122">
        <v>0.1644499290765</v>
      </c>
      <c r="U3357" s="122">
        <v>0.16037740987150001</v>
      </c>
      <c r="V3357" s="122">
        <v>0.16086191846100001</v>
      </c>
      <c r="W3357" s="122">
        <v>0.14669228755649999</v>
      </c>
      <c r="X3357" s="122">
        <v>0.124130109355</v>
      </c>
      <c r="Y3357" s="122">
        <v>0.1082119913315</v>
      </c>
      <c r="Z3357" s="122">
        <v>0.120205520146</v>
      </c>
      <c r="AA3357" s="122">
        <v>0.112119219198</v>
      </c>
      <c r="AB3357" s="122">
        <v>0.1047398105465</v>
      </c>
      <c r="AC3357" s="122">
        <v>9.7257270705499999E-2</v>
      </c>
      <c r="AD3357" s="122">
        <v>8.8393875992999998E-2</v>
      </c>
      <c r="AE3357" s="122">
        <v>8.1067270950000006E-2</v>
      </c>
      <c r="AF3357" s="122">
        <v>7.7411793719499994E-2</v>
      </c>
      <c r="AG3357" s="122">
        <v>7.6363464531500003E-2</v>
      </c>
      <c r="AH3357" s="122">
        <v>7.6892817401500002E-2</v>
      </c>
      <c r="AI3357" s="122">
        <v>7.9743490400499994E-2</v>
      </c>
      <c r="AJ3357" s="122">
        <v>8.4182802015000002E-2</v>
      </c>
      <c r="AK3357" s="122">
        <v>8.9378693611499999E-2</v>
      </c>
      <c r="AL3357" s="122">
        <v>0</v>
      </c>
    </row>
    <row r="3358" spans="1:38" hidden="1" x14ac:dyDescent="0.25">
      <c r="A3358" s="122" t="s">
        <v>2008</v>
      </c>
      <c r="B3358" s="122">
        <v>1</v>
      </c>
      <c r="C3358" s="122" t="s">
        <v>2201</v>
      </c>
      <c r="D3358" s="122" t="s">
        <v>2079</v>
      </c>
      <c r="E3358" s="122">
        <v>62</v>
      </c>
      <c r="F3358" s="122">
        <v>0.70432281547800002</v>
      </c>
      <c r="G3358" s="122">
        <v>0.73558711922349995</v>
      </c>
      <c r="H3358" s="122">
        <v>0.80343748501650003</v>
      </c>
      <c r="I3358" s="122">
        <v>0.8517610339385</v>
      </c>
      <c r="J3358" s="122">
        <v>0.89839354665500004</v>
      </c>
      <c r="K3358" s="122">
        <v>0.94233686399000005</v>
      </c>
      <c r="L3358" s="122">
        <v>0.95475907365849999</v>
      </c>
      <c r="M3358" s="122">
        <v>0.98376970249999995</v>
      </c>
      <c r="N3358" s="122">
        <v>0.98691603488599999</v>
      </c>
      <c r="O3358" s="122">
        <v>0.94276515526750004</v>
      </c>
      <c r="P3358" s="122">
        <v>0.91530802400099998</v>
      </c>
      <c r="Q3358" s="122">
        <v>0.87978639060700004</v>
      </c>
      <c r="R3358" s="122">
        <v>0.84627243963950005</v>
      </c>
      <c r="S3358" s="122">
        <v>0.81548170872850001</v>
      </c>
      <c r="T3358" s="122">
        <v>0.75956834075750002</v>
      </c>
      <c r="U3358" s="122">
        <v>0.67101277466999998</v>
      </c>
      <c r="V3358" s="122">
        <v>0.67518574148900001</v>
      </c>
      <c r="W3358" s="122">
        <v>0.63490398713600005</v>
      </c>
      <c r="X3358" s="122">
        <v>0.58168836037250005</v>
      </c>
      <c r="Y3358" s="122">
        <v>0.52886868632700001</v>
      </c>
      <c r="Z3358" s="122">
        <v>0.54859482604849996</v>
      </c>
      <c r="AA3358" s="122">
        <v>0.54119009338750002</v>
      </c>
      <c r="AB3358" s="122">
        <v>0.49507174975649998</v>
      </c>
      <c r="AC3358" s="122">
        <v>0.43382888177349999</v>
      </c>
      <c r="AD3358" s="122">
        <v>0.40213661853049998</v>
      </c>
      <c r="AE3358" s="122">
        <v>0.37562020896199999</v>
      </c>
      <c r="AF3358" s="122">
        <v>0.35235570512949999</v>
      </c>
      <c r="AG3358" s="122">
        <v>0.32637296260449999</v>
      </c>
      <c r="AH3358" s="122">
        <v>0.31370763051450001</v>
      </c>
      <c r="AI3358" s="122">
        <v>0.33798617889499999</v>
      </c>
      <c r="AJ3358" s="122">
        <v>0.29919750980199999</v>
      </c>
      <c r="AK3358" s="122">
        <v>0.30661509761299999</v>
      </c>
      <c r="AL3358" s="122">
        <v>0</v>
      </c>
    </row>
    <row r="3359" spans="1:38" hidden="1" x14ac:dyDescent="0.25">
      <c r="A3359" s="122" t="s">
        <v>2008</v>
      </c>
      <c r="B3359" s="122">
        <v>1</v>
      </c>
      <c r="C3359" s="122" t="s">
        <v>2201</v>
      </c>
      <c r="D3359" s="122" t="s">
        <v>2080</v>
      </c>
      <c r="E3359" s="122">
        <v>62</v>
      </c>
      <c r="F3359" s="122">
        <v>0.35782195717249998</v>
      </c>
      <c r="G3359" s="122">
        <v>0.37953393298549998</v>
      </c>
      <c r="H3359" s="122">
        <v>0.4141647197485</v>
      </c>
      <c r="I3359" s="122">
        <v>0.44570649505650001</v>
      </c>
      <c r="J3359" s="122">
        <v>0.47534553154199999</v>
      </c>
      <c r="K3359" s="122">
        <v>0.51929013913550004</v>
      </c>
      <c r="L3359" s="122">
        <v>0.53898914733549996</v>
      </c>
      <c r="M3359" s="122">
        <v>0.54384285993449999</v>
      </c>
      <c r="N3359" s="122">
        <v>0.5486171478995</v>
      </c>
      <c r="O3359" s="122">
        <v>0.5363760782125</v>
      </c>
      <c r="P3359" s="122">
        <v>0.51714723317150002</v>
      </c>
      <c r="Q3359" s="122">
        <v>0.50264787238649999</v>
      </c>
      <c r="R3359" s="122">
        <v>0.48631981269250002</v>
      </c>
      <c r="S3359" s="122">
        <v>0.48871781340699999</v>
      </c>
      <c r="T3359" s="122">
        <v>0.47335133838400001</v>
      </c>
      <c r="U3359" s="122">
        <v>0.43676989027800001</v>
      </c>
      <c r="V3359" s="122">
        <v>0.45331797138949997</v>
      </c>
      <c r="W3359" s="122">
        <v>0.40361538138850001</v>
      </c>
      <c r="X3359" s="122">
        <v>0.380545693101</v>
      </c>
      <c r="Y3359" s="122">
        <v>0.3300272505945</v>
      </c>
      <c r="Z3359" s="122">
        <v>0.31464630490200002</v>
      </c>
      <c r="AA3359" s="122">
        <v>0.30103736391250002</v>
      </c>
      <c r="AB3359" s="122">
        <v>0.28069114062099998</v>
      </c>
      <c r="AC3359" s="122">
        <v>0.26050482580250001</v>
      </c>
      <c r="AD3359" s="122">
        <v>0.2340987893965</v>
      </c>
      <c r="AE3359" s="122">
        <v>0.23930766167350001</v>
      </c>
      <c r="AF3359" s="122">
        <v>0.2275773345955</v>
      </c>
      <c r="AG3359" s="122">
        <v>0.20956580153099999</v>
      </c>
      <c r="AH3359" s="122">
        <v>0.20859908505550001</v>
      </c>
      <c r="AI3359" s="122">
        <v>0.21972933887250001</v>
      </c>
      <c r="AJ3359" s="122">
        <v>0.2004212371545</v>
      </c>
      <c r="AK3359" s="122">
        <v>0.208001349015</v>
      </c>
      <c r="AL3359" s="122">
        <v>0</v>
      </c>
    </row>
    <row r="3360" spans="1:38" hidden="1" x14ac:dyDescent="0.25">
      <c r="A3360" s="122" t="s">
        <v>2008</v>
      </c>
      <c r="B3360" s="122">
        <v>1</v>
      </c>
      <c r="C3360" s="122" t="s">
        <v>2201</v>
      </c>
      <c r="D3360" s="122" t="s">
        <v>2081</v>
      </c>
      <c r="E3360" s="122">
        <v>62</v>
      </c>
      <c r="F3360" s="122">
        <v>0.601669801783</v>
      </c>
      <c r="G3360" s="122">
        <v>0.60820130363500002</v>
      </c>
      <c r="H3360" s="122">
        <v>0.62411951891350004</v>
      </c>
      <c r="I3360" s="122">
        <v>0.69301083968650001</v>
      </c>
      <c r="J3360" s="122">
        <v>0.72532753599749999</v>
      </c>
      <c r="K3360" s="122">
        <v>0.7527049090215</v>
      </c>
      <c r="L3360" s="122">
        <v>0.80267968227149999</v>
      </c>
      <c r="M3360" s="122">
        <v>0.82609780445750003</v>
      </c>
      <c r="N3360" s="122">
        <v>0.86098279697549995</v>
      </c>
      <c r="O3360" s="122">
        <v>0.8400209662025</v>
      </c>
      <c r="P3360" s="122">
        <v>0.84957995226000005</v>
      </c>
      <c r="Q3360" s="122">
        <v>0.83770107307200004</v>
      </c>
      <c r="R3360" s="122">
        <v>0.79631205922850001</v>
      </c>
      <c r="S3360" s="122">
        <v>0.79114548577449995</v>
      </c>
      <c r="T3360" s="122">
        <v>0.77975505556699998</v>
      </c>
      <c r="U3360" s="122">
        <v>0.70475224084949994</v>
      </c>
      <c r="V3360" s="122">
        <v>0.74345777636849997</v>
      </c>
      <c r="W3360" s="122">
        <v>0.70065380371700003</v>
      </c>
      <c r="X3360" s="122">
        <v>0.65595562240750005</v>
      </c>
      <c r="Y3360" s="122">
        <v>0.63021423509850005</v>
      </c>
      <c r="Z3360" s="122">
        <v>0.56743619696699998</v>
      </c>
      <c r="AA3360" s="122">
        <v>0.55113552968699997</v>
      </c>
      <c r="AB3360" s="122">
        <v>0.50744628762099997</v>
      </c>
      <c r="AC3360" s="122">
        <v>0.48675787149900002</v>
      </c>
      <c r="AD3360" s="122">
        <v>0.46987757788099999</v>
      </c>
      <c r="AE3360" s="122">
        <v>0.47486882699049998</v>
      </c>
      <c r="AF3360" s="122">
        <v>0.45129716449349999</v>
      </c>
      <c r="AG3360" s="122">
        <v>0.43098321242499998</v>
      </c>
      <c r="AH3360" s="122">
        <v>0.40951973108700002</v>
      </c>
      <c r="AI3360" s="122">
        <v>0.44989615684899997</v>
      </c>
      <c r="AJ3360" s="122">
        <v>0.404788769509</v>
      </c>
      <c r="AK3360" s="122">
        <v>0.42067870051599998</v>
      </c>
      <c r="AL3360" s="122">
        <v>0</v>
      </c>
    </row>
    <row r="3361" spans="1:38" x14ac:dyDescent="0.25">
      <c r="A3361" s="122" t="s">
        <v>2008</v>
      </c>
      <c r="B3361" s="122">
        <v>1</v>
      </c>
      <c r="C3361" s="122" t="s">
        <v>2201</v>
      </c>
      <c r="D3361" s="122" t="s">
        <v>2082</v>
      </c>
      <c r="E3361" s="122">
        <v>62</v>
      </c>
      <c r="F3361" s="122">
        <v>4.8235896175004997</v>
      </c>
      <c r="G3361" s="122">
        <v>4.8658850460625001</v>
      </c>
      <c r="H3361" s="122">
        <v>5.0435583715770003</v>
      </c>
      <c r="I3361" s="122">
        <v>5.1836715897549999</v>
      </c>
      <c r="J3361" s="122">
        <v>5.4092727789910002</v>
      </c>
      <c r="K3361" s="122">
        <v>5.5253483561015004</v>
      </c>
      <c r="L3361" s="122">
        <v>5.5685548576845001</v>
      </c>
      <c r="M3361" s="122">
        <v>5.6486729433400003</v>
      </c>
      <c r="N3361" s="122">
        <v>5.6794622526055001</v>
      </c>
      <c r="O3361" s="122">
        <v>5.5463875577585</v>
      </c>
      <c r="P3361" s="122">
        <v>5.5193900177410002</v>
      </c>
      <c r="Q3361" s="122">
        <v>5.2509158859465002</v>
      </c>
      <c r="R3361" s="122">
        <v>5.1481084245539996</v>
      </c>
      <c r="S3361" s="122">
        <v>4.8888483486689998</v>
      </c>
      <c r="T3361" s="122">
        <v>4.6667536433815</v>
      </c>
      <c r="U3361" s="122">
        <v>4.1759699619750004</v>
      </c>
      <c r="V3361" s="122">
        <v>4.1770734223195003</v>
      </c>
      <c r="W3361" s="122">
        <v>3.9125457171384999</v>
      </c>
      <c r="X3361" s="122">
        <v>3.6589152785165</v>
      </c>
      <c r="Y3361" s="122">
        <v>3.4893826702425002</v>
      </c>
      <c r="Z3361" s="122">
        <v>3.36213107832</v>
      </c>
      <c r="AA3361" s="122">
        <v>3.2209191395080001</v>
      </c>
      <c r="AB3361" s="122">
        <v>3.0108754683529999</v>
      </c>
      <c r="AC3361" s="122">
        <v>2.8318173202280001</v>
      </c>
      <c r="AD3361" s="122">
        <v>2.5781879570555</v>
      </c>
      <c r="AE3361" s="122">
        <v>2.3731067965550001</v>
      </c>
      <c r="AF3361" s="122">
        <v>2.2445934826574998</v>
      </c>
      <c r="AG3361" s="122">
        <v>2.1536739480299998</v>
      </c>
      <c r="AH3361" s="122">
        <v>2.0919636218225</v>
      </c>
      <c r="AI3361" s="122">
        <v>2.1857431083179999</v>
      </c>
      <c r="AJ3361" s="122">
        <v>1.7896627607794999</v>
      </c>
      <c r="AK3361" s="122">
        <v>1.8579217803429999</v>
      </c>
      <c r="AL3361" s="122">
        <v>0</v>
      </c>
    </row>
    <row r="3362" spans="1:38" hidden="1" x14ac:dyDescent="0.25">
      <c r="A3362" s="122" t="s">
        <v>2008</v>
      </c>
      <c r="B3362" s="122">
        <v>1</v>
      </c>
      <c r="C3362" s="122" t="s">
        <v>2201</v>
      </c>
      <c r="D3362" s="122" t="s">
        <v>474</v>
      </c>
      <c r="E3362" s="122">
        <v>62</v>
      </c>
      <c r="F3362" s="122">
        <v>0.46561134788949998</v>
      </c>
      <c r="G3362" s="122">
        <v>0.49975350419999998</v>
      </c>
      <c r="H3362" s="122">
        <v>0.57159077408449999</v>
      </c>
      <c r="I3362" s="122">
        <v>0.63263081710949998</v>
      </c>
      <c r="J3362" s="122">
        <v>0.65769521488100002</v>
      </c>
      <c r="K3362" s="122">
        <v>0.671863094321</v>
      </c>
      <c r="L3362" s="122">
        <v>0.71051050436899998</v>
      </c>
      <c r="M3362" s="122">
        <v>0.73513046300850005</v>
      </c>
      <c r="N3362" s="122">
        <v>0.76212152926150001</v>
      </c>
      <c r="O3362" s="122">
        <v>0.76537042192100002</v>
      </c>
      <c r="P3362" s="122">
        <v>0.75072188436800003</v>
      </c>
      <c r="Q3362" s="122">
        <v>0.72537086185449995</v>
      </c>
      <c r="R3362" s="122">
        <v>0.69552278891700003</v>
      </c>
      <c r="S3362" s="122">
        <v>0.65716555408099997</v>
      </c>
      <c r="T3362" s="122">
        <v>0.65876807021649997</v>
      </c>
      <c r="U3362" s="122">
        <v>0.61200996681849995</v>
      </c>
      <c r="V3362" s="122">
        <v>0.62355967273199997</v>
      </c>
      <c r="W3362" s="122">
        <v>0.54689056713799999</v>
      </c>
      <c r="X3362" s="122">
        <v>0.50756781460699996</v>
      </c>
      <c r="Y3362" s="122">
        <v>0.47166473811949999</v>
      </c>
      <c r="Z3362" s="122">
        <v>0.468836060359</v>
      </c>
      <c r="AA3362" s="122">
        <v>0.45315900091049999</v>
      </c>
      <c r="AB3362" s="122">
        <v>0.41723484295750002</v>
      </c>
      <c r="AC3362" s="122">
        <v>0.38443307638949997</v>
      </c>
      <c r="AD3362" s="122">
        <v>0.36696048879749998</v>
      </c>
      <c r="AE3362" s="122">
        <v>0.36786802520799999</v>
      </c>
      <c r="AF3362" s="122">
        <v>0.35249855475750003</v>
      </c>
      <c r="AG3362" s="122">
        <v>0.340557423227</v>
      </c>
      <c r="AH3362" s="122">
        <v>0.33666923876400001</v>
      </c>
      <c r="AI3362" s="122">
        <v>0.36140101738649999</v>
      </c>
      <c r="AJ3362" s="122">
        <v>0.30545025468249998</v>
      </c>
      <c r="AK3362" s="122">
        <v>0.31767535772200001</v>
      </c>
      <c r="AL3362" s="122">
        <v>0</v>
      </c>
    </row>
    <row r="3363" spans="1:38" hidden="1" x14ac:dyDescent="0.25">
      <c r="A3363" s="122" t="s">
        <v>2008</v>
      </c>
      <c r="B3363" s="122">
        <v>1</v>
      </c>
      <c r="C3363" s="122" t="s">
        <v>2201</v>
      </c>
      <c r="D3363" s="122" t="s">
        <v>2083</v>
      </c>
      <c r="E3363" s="122">
        <v>62</v>
      </c>
      <c r="F3363" s="122">
        <v>0.43862674093199999</v>
      </c>
      <c r="G3363" s="122">
        <v>0.45563232461550002</v>
      </c>
      <c r="H3363" s="122">
        <v>0.46804262107650002</v>
      </c>
      <c r="I3363" s="122">
        <v>0.49028602285450001</v>
      </c>
      <c r="J3363" s="122">
        <v>0.49923706022199998</v>
      </c>
      <c r="K3363" s="122">
        <v>0.51840519580349997</v>
      </c>
      <c r="L3363" s="122">
        <v>0.52649303255900004</v>
      </c>
      <c r="M3363" s="122">
        <v>0.53143774324299997</v>
      </c>
      <c r="N3363" s="122">
        <v>0.52839870972799996</v>
      </c>
      <c r="O3363" s="122">
        <v>0.51754381075949996</v>
      </c>
      <c r="P3363" s="122">
        <v>0.51522745885050003</v>
      </c>
      <c r="Q3363" s="122">
        <v>0.49053514789699998</v>
      </c>
      <c r="R3363" s="122">
        <v>0.4603891034475</v>
      </c>
      <c r="S3363" s="122">
        <v>0.44365690303900002</v>
      </c>
      <c r="T3363" s="122">
        <v>0.41576583729349997</v>
      </c>
      <c r="U3363" s="122">
        <v>0.36328914808399998</v>
      </c>
      <c r="V3363" s="122">
        <v>0.36188499904999999</v>
      </c>
      <c r="W3363" s="122">
        <v>0.33390540819949999</v>
      </c>
      <c r="X3363" s="122">
        <v>0.30511553922450002</v>
      </c>
      <c r="Y3363" s="122">
        <v>0.29054243116549999</v>
      </c>
      <c r="Z3363" s="122">
        <v>0.286977232651</v>
      </c>
      <c r="AA3363" s="122">
        <v>0.27625647432400002</v>
      </c>
      <c r="AB3363" s="122">
        <v>0.25446297751500002</v>
      </c>
      <c r="AC3363" s="122">
        <v>0.22901406482299999</v>
      </c>
      <c r="AD3363" s="122">
        <v>0.20847396477550001</v>
      </c>
      <c r="AE3363" s="122">
        <v>0.171105773036</v>
      </c>
      <c r="AF3363" s="122">
        <v>0.1557301437735</v>
      </c>
      <c r="AG3363" s="122">
        <v>0.1458239609435</v>
      </c>
      <c r="AH3363" s="122">
        <v>0.13724517782099999</v>
      </c>
      <c r="AI3363" s="122">
        <v>0.14512657329600001</v>
      </c>
      <c r="AJ3363" s="122">
        <v>0.12728963927100001</v>
      </c>
      <c r="AK3363" s="122">
        <v>0.1302294417605</v>
      </c>
      <c r="AL3363" s="122">
        <v>0</v>
      </c>
    </row>
    <row r="3364" spans="1:38" hidden="1" x14ac:dyDescent="0.25">
      <c r="A3364" s="122" t="s">
        <v>2008</v>
      </c>
      <c r="B3364" s="122">
        <v>1</v>
      </c>
      <c r="C3364" s="122" t="s">
        <v>2201</v>
      </c>
      <c r="D3364" s="122" t="s">
        <v>2084</v>
      </c>
      <c r="E3364" s="122">
        <v>62</v>
      </c>
      <c r="F3364" s="122">
        <v>6.5441490591500007E-2</v>
      </c>
      <c r="G3364" s="122">
        <v>6.3660319936000007E-2</v>
      </c>
      <c r="H3364" s="122">
        <v>6.8010724977999995E-2</v>
      </c>
      <c r="I3364" s="122">
        <v>6.6523333613999994E-2</v>
      </c>
      <c r="J3364" s="122">
        <v>7.2430181838500002E-2</v>
      </c>
      <c r="K3364" s="122">
        <v>6.8425431586999999E-2</v>
      </c>
      <c r="L3364" s="122">
        <v>6.5240813908999995E-2</v>
      </c>
      <c r="M3364" s="122">
        <v>6.7672489498499994E-2</v>
      </c>
      <c r="N3364" s="122">
        <v>6.3141569901499994E-2</v>
      </c>
      <c r="O3364" s="122">
        <v>6.09914439595E-2</v>
      </c>
      <c r="P3364" s="122">
        <v>6.0299465492E-2</v>
      </c>
      <c r="Q3364" s="122">
        <v>6.7493683080499994E-2</v>
      </c>
      <c r="R3364" s="122">
        <v>5.77685469255E-2</v>
      </c>
      <c r="S3364" s="122">
        <v>7.0496246262000004E-2</v>
      </c>
      <c r="T3364" s="122">
        <v>5.7722607532499998E-2</v>
      </c>
      <c r="U3364" s="122">
        <v>5.0312954112999998E-2</v>
      </c>
      <c r="V3364" s="122">
        <v>5.0549816121500002E-2</v>
      </c>
      <c r="W3364" s="122">
        <v>3.9853789687999998E-2</v>
      </c>
      <c r="X3364" s="122">
        <v>3.8812569496000003E-2</v>
      </c>
      <c r="Y3364" s="122">
        <v>3.7369606945499997E-2</v>
      </c>
      <c r="Z3364" s="122">
        <v>3.0543457608999999E-2</v>
      </c>
      <c r="AA3364" s="122">
        <v>3.0144531458500001E-2</v>
      </c>
      <c r="AB3364" s="122">
        <v>2.7062177969500001E-2</v>
      </c>
      <c r="AC3364" s="122">
        <v>2.5576662460999999E-2</v>
      </c>
      <c r="AD3364" s="122">
        <v>2.4816654968999999E-2</v>
      </c>
      <c r="AE3364" s="122">
        <v>1.9557084561500002E-2</v>
      </c>
      <c r="AF3364" s="122">
        <v>1.8029516494499999E-2</v>
      </c>
      <c r="AG3364" s="122">
        <v>1.6789641437499999E-2</v>
      </c>
      <c r="AH3364" s="122">
        <v>1.5564320471999999E-2</v>
      </c>
      <c r="AI3364" s="122">
        <v>1.7258375239499999E-2</v>
      </c>
      <c r="AJ3364" s="122">
        <v>1.3593820328E-2</v>
      </c>
      <c r="AK3364" s="122">
        <v>1.3928373977000001E-2</v>
      </c>
      <c r="AL3364" s="122">
        <v>0</v>
      </c>
    </row>
    <row r="3365" spans="1:38" hidden="1" x14ac:dyDescent="0.25">
      <c r="A3365" s="122" t="s">
        <v>2008</v>
      </c>
      <c r="B3365" s="122">
        <v>1</v>
      </c>
      <c r="C3365" s="122" t="s">
        <v>2201</v>
      </c>
      <c r="D3365" s="122" t="s">
        <v>2085</v>
      </c>
      <c r="E3365" s="122">
        <v>62</v>
      </c>
      <c r="F3365" s="122">
        <v>0.113078746568</v>
      </c>
      <c r="G3365" s="122">
        <v>0.124521285501</v>
      </c>
      <c r="H3365" s="122">
        <v>0.126467275795</v>
      </c>
      <c r="I3365" s="122">
        <v>0.13186760932649999</v>
      </c>
      <c r="J3365" s="122">
        <v>0.1334060251685</v>
      </c>
      <c r="K3365" s="122">
        <v>0.139920026659</v>
      </c>
      <c r="L3365" s="122">
        <v>0.1485004749355</v>
      </c>
      <c r="M3365" s="122">
        <v>0.1525952262095</v>
      </c>
      <c r="N3365" s="122">
        <v>0.15635576587</v>
      </c>
      <c r="O3365" s="122">
        <v>0.15665338426950001</v>
      </c>
      <c r="P3365" s="122">
        <v>0.14279570026150001</v>
      </c>
      <c r="Q3365" s="122">
        <v>0.136860907734</v>
      </c>
      <c r="R3365" s="122">
        <v>0.13317876302350001</v>
      </c>
      <c r="S3365" s="122">
        <v>0.1276752042805</v>
      </c>
      <c r="T3365" s="122">
        <v>0.12010968846099999</v>
      </c>
      <c r="U3365" s="122">
        <v>0.10583692801</v>
      </c>
      <c r="V3365" s="122">
        <v>0.1035374665915</v>
      </c>
      <c r="W3365" s="122">
        <v>0.10736891304399999</v>
      </c>
      <c r="X3365" s="122">
        <v>9.3422128218500003E-2</v>
      </c>
      <c r="Y3365" s="122">
        <v>9.09598916895E-2</v>
      </c>
      <c r="Z3365" s="122">
        <v>8.9516784077999997E-2</v>
      </c>
      <c r="AA3365" s="122">
        <v>8.5287106702500004E-2</v>
      </c>
      <c r="AB3365" s="122">
        <v>7.8240257601499996E-2</v>
      </c>
      <c r="AC3365" s="122">
        <v>7.0764716490000004E-2</v>
      </c>
      <c r="AD3365" s="122">
        <v>6.7527309539999997E-2</v>
      </c>
      <c r="AE3365" s="122">
        <v>6.0914927462000001E-2</v>
      </c>
      <c r="AF3365" s="122">
        <v>5.7516103128999997E-2</v>
      </c>
      <c r="AG3365" s="122">
        <v>5.7748039635500001E-2</v>
      </c>
      <c r="AH3365" s="122">
        <v>5.2259453339500002E-2</v>
      </c>
      <c r="AI3365" s="122">
        <v>5.5550265288999999E-2</v>
      </c>
      <c r="AJ3365" s="122">
        <v>4.5429755864999997E-2</v>
      </c>
      <c r="AK3365" s="122">
        <v>4.6996364765500002E-2</v>
      </c>
      <c r="AL3365" s="122">
        <v>0</v>
      </c>
    </row>
    <row r="3366" spans="1:38" hidden="1" x14ac:dyDescent="0.25">
      <c r="A3366" s="122" t="s">
        <v>2008</v>
      </c>
      <c r="B3366" s="122">
        <v>1</v>
      </c>
      <c r="C3366" s="122" t="s">
        <v>2201</v>
      </c>
      <c r="D3366" s="122" t="s">
        <v>2086</v>
      </c>
      <c r="E3366" s="122">
        <v>62</v>
      </c>
      <c r="F3366" s="122">
        <v>1.9475272016475</v>
      </c>
      <c r="G3366" s="122">
        <v>2.0231168713200001</v>
      </c>
      <c r="H3366" s="122">
        <v>2.1935697307045001</v>
      </c>
      <c r="I3366" s="122">
        <v>2.2653627116689998</v>
      </c>
      <c r="J3366" s="122">
        <v>2.3343648461140001</v>
      </c>
      <c r="K3366" s="122">
        <v>2.4624481848444999</v>
      </c>
      <c r="L3366" s="122">
        <v>2.5119649815964999</v>
      </c>
      <c r="M3366" s="122">
        <v>2.5728471947024998</v>
      </c>
      <c r="N3366" s="122">
        <v>2.6404171135130001</v>
      </c>
      <c r="O3366" s="122">
        <v>2.5355224150244999</v>
      </c>
      <c r="P3366" s="122">
        <v>2.6222131715539998</v>
      </c>
      <c r="Q3366" s="122">
        <v>2.5431670574590002</v>
      </c>
      <c r="R3366" s="122">
        <v>2.6961244496285</v>
      </c>
      <c r="S3366" s="122">
        <v>2.6409014799300001</v>
      </c>
      <c r="T3366" s="122">
        <v>2.5825080950695001</v>
      </c>
      <c r="U3366" s="122">
        <v>2.3358348330199998</v>
      </c>
      <c r="V3366" s="122">
        <v>2.338438576263</v>
      </c>
      <c r="W3366" s="122">
        <v>2.3513349101249998</v>
      </c>
      <c r="X3366" s="122">
        <v>2.1705547165015</v>
      </c>
      <c r="Y3366" s="122">
        <v>2.0526394610284999</v>
      </c>
      <c r="Z3366" s="122">
        <v>1.8798259969610001</v>
      </c>
      <c r="AA3366" s="122">
        <v>1.7584864147474999</v>
      </c>
      <c r="AB3366" s="122">
        <v>1.6129419199155</v>
      </c>
      <c r="AC3366" s="122">
        <v>1.5277924667210001</v>
      </c>
      <c r="AD3366" s="122">
        <v>1.48334822349</v>
      </c>
      <c r="AE3366" s="122">
        <v>1.493649907584</v>
      </c>
      <c r="AF3366" s="122">
        <v>1.4303822666885</v>
      </c>
      <c r="AG3366" s="122">
        <v>1.3692948314610001</v>
      </c>
      <c r="AH3366" s="122">
        <v>1.3633456121745</v>
      </c>
      <c r="AI3366" s="122">
        <v>1.437003419604</v>
      </c>
      <c r="AJ3366" s="122">
        <v>1.2041064966324999</v>
      </c>
      <c r="AK3366" s="122">
        <v>1.248668374715</v>
      </c>
      <c r="AL3366" s="122">
        <v>0</v>
      </c>
    </row>
    <row r="3367" spans="1:38" hidden="1" x14ac:dyDescent="0.25">
      <c r="A3367" s="122" t="s">
        <v>2008</v>
      </c>
      <c r="B3367" s="122">
        <v>1</v>
      </c>
      <c r="C3367" s="122" t="s">
        <v>2201</v>
      </c>
      <c r="D3367" s="122" t="s">
        <v>2087</v>
      </c>
      <c r="E3367" s="122">
        <v>62</v>
      </c>
      <c r="F3367" s="122">
        <v>1.278956190375</v>
      </c>
      <c r="G3367" s="122">
        <v>1.3271321721125</v>
      </c>
      <c r="H3367" s="122">
        <v>1.4473567764190001</v>
      </c>
      <c r="I3367" s="122">
        <v>1.4303061203695</v>
      </c>
      <c r="J3367" s="122">
        <v>1.537153267361</v>
      </c>
      <c r="K3367" s="122">
        <v>1.6113469593275001</v>
      </c>
      <c r="L3367" s="122">
        <v>1.6901336826244999</v>
      </c>
      <c r="M3367" s="122">
        <v>1.7414745714725</v>
      </c>
      <c r="N3367" s="122">
        <v>1.7990805239645</v>
      </c>
      <c r="O3367" s="122">
        <v>1.7771779912625001</v>
      </c>
      <c r="P3367" s="122">
        <v>1.7960040875809999</v>
      </c>
      <c r="Q3367" s="122">
        <v>1.7727075415914999</v>
      </c>
      <c r="R3367" s="122">
        <v>1.6697743463115</v>
      </c>
      <c r="S3367" s="122">
        <v>1.6002329725355</v>
      </c>
      <c r="T3367" s="122">
        <v>1.5300382739075</v>
      </c>
      <c r="U3367" s="122">
        <v>1.375945914616</v>
      </c>
      <c r="V3367" s="122">
        <v>1.3867871943335</v>
      </c>
      <c r="W3367" s="122">
        <v>1.2068322424569999</v>
      </c>
      <c r="X3367" s="122">
        <v>1.108679121417</v>
      </c>
      <c r="Y3367" s="122">
        <v>1.1186748441429999</v>
      </c>
      <c r="Z3367" s="122">
        <v>1.0720746082674999</v>
      </c>
      <c r="AA3367" s="122">
        <v>1.0270962147125</v>
      </c>
      <c r="AB3367" s="122">
        <v>0.92200555638250004</v>
      </c>
      <c r="AC3367" s="122">
        <v>0.86491447429849999</v>
      </c>
      <c r="AD3367" s="122">
        <v>0.80092153516050002</v>
      </c>
      <c r="AE3367" s="122">
        <v>0.71867551280800002</v>
      </c>
      <c r="AF3367" s="122">
        <v>0.67959830477200001</v>
      </c>
      <c r="AG3367" s="122">
        <v>0.63444078905150003</v>
      </c>
      <c r="AH3367" s="122">
        <v>0.62939015386599995</v>
      </c>
      <c r="AI3367" s="122">
        <v>0.66762183339799996</v>
      </c>
      <c r="AJ3367" s="122">
        <v>0.5330670117645</v>
      </c>
      <c r="AK3367" s="122">
        <v>0.54741301161699996</v>
      </c>
      <c r="AL3367" s="122">
        <v>0</v>
      </c>
    </row>
    <row r="3368" spans="1:38" hidden="1" x14ac:dyDescent="0.25">
      <c r="A3368" s="122" t="s">
        <v>2008</v>
      </c>
      <c r="B3368" s="122">
        <v>1</v>
      </c>
      <c r="C3368" s="122" t="s">
        <v>2201</v>
      </c>
      <c r="D3368" s="122" t="s">
        <v>2088</v>
      </c>
      <c r="E3368" s="122">
        <v>62</v>
      </c>
      <c r="F3368" s="122">
        <v>0.187947969035</v>
      </c>
      <c r="G3368" s="122">
        <v>0.18970199462750001</v>
      </c>
      <c r="H3368" s="122">
        <v>0.19488836458850001</v>
      </c>
      <c r="I3368" s="122">
        <v>0.19327078858249999</v>
      </c>
      <c r="J3368" s="122">
        <v>0.19848411815950001</v>
      </c>
      <c r="K3368" s="122">
        <v>0.197363454174</v>
      </c>
      <c r="L3368" s="122">
        <v>0.19369645447850001</v>
      </c>
      <c r="M3368" s="122">
        <v>0.187446016529</v>
      </c>
      <c r="N3368" s="122">
        <v>0.18711539018000001</v>
      </c>
      <c r="O3368" s="122">
        <v>0.1831553297405</v>
      </c>
      <c r="P3368" s="122">
        <v>0.18553643622800001</v>
      </c>
      <c r="Q3368" s="122">
        <v>0.17293319024600001</v>
      </c>
      <c r="R3368" s="122">
        <v>0.16853322392350001</v>
      </c>
      <c r="S3368" s="122">
        <v>0.171602511614</v>
      </c>
      <c r="T3368" s="122">
        <v>0.17191762316699999</v>
      </c>
      <c r="U3368" s="122">
        <v>0.16581136628500001</v>
      </c>
      <c r="V3368" s="122">
        <v>0.168291421202</v>
      </c>
      <c r="W3368" s="122">
        <v>0.17269622939250001</v>
      </c>
      <c r="X3368" s="122">
        <v>0.14671544564149999</v>
      </c>
      <c r="Y3368" s="122">
        <v>0.1389582093975</v>
      </c>
      <c r="Z3368" s="122">
        <v>0.13574476123000001</v>
      </c>
      <c r="AA3368" s="122">
        <v>0.135933929254</v>
      </c>
      <c r="AB3368" s="122">
        <v>0.129450847354</v>
      </c>
      <c r="AC3368" s="122">
        <v>0.12860222107950001</v>
      </c>
      <c r="AD3368" s="122">
        <v>0.12809008835999999</v>
      </c>
      <c r="AE3368" s="122">
        <v>0.122493478047</v>
      </c>
      <c r="AF3368" s="122">
        <v>0.1171733776115</v>
      </c>
      <c r="AG3368" s="122">
        <v>0.1189125372075</v>
      </c>
      <c r="AH3368" s="122">
        <v>0.1174493346725</v>
      </c>
      <c r="AI3368" s="122">
        <v>0.1252303122665</v>
      </c>
      <c r="AJ3368" s="122">
        <v>8.6393828746500007E-2</v>
      </c>
      <c r="AK3368" s="122">
        <v>9.0970478995999998E-2</v>
      </c>
      <c r="AL3368" s="122">
        <v>0</v>
      </c>
    </row>
    <row r="3369" spans="1:38" hidden="1" x14ac:dyDescent="0.25">
      <c r="A3369" s="122" t="s">
        <v>2008</v>
      </c>
      <c r="B3369" s="122">
        <v>1</v>
      </c>
      <c r="C3369" s="122" t="s">
        <v>2201</v>
      </c>
      <c r="D3369" s="122" t="s">
        <v>2089</v>
      </c>
      <c r="E3369" s="122">
        <v>62</v>
      </c>
      <c r="F3369" s="122">
        <v>0.43891915873300003</v>
      </c>
      <c r="G3369" s="122">
        <v>0.45081191793199998</v>
      </c>
      <c r="H3369" s="122">
        <v>0.49141313675449999</v>
      </c>
      <c r="I3369" s="122">
        <v>0.51014785081750003</v>
      </c>
      <c r="J3369" s="122">
        <v>0.54647259742499998</v>
      </c>
      <c r="K3369" s="122">
        <v>0.53067895414150001</v>
      </c>
      <c r="L3369" s="122">
        <v>0.55556413355250001</v>
      </c>
      <c r="M3369" s="122">
        <v>0.57185138791050005</v>
      </c>
      <c r="N3369" s="122">
        <v>0.57571155013399999</v>
      </c>
      <c r="O3369" s="122">
        <v>0.55022145098300002</v>
      </c>
      <c r="P3369" s="122">
        <v>0.5431769371945</v>
      </c>
      <c r="Q3369" s="122">
        <v>0.53128084355350003</v>
      </c>
      <c r="R3369" s="122">
        <v>0.51839384895399998</v>
      </c>
      <c r="S3369" s="122">
        <v>0.48745811502500003</v>
      </c>
      <c r="T3369" s="122">
        <v>0.4616985110065</v>
      </c>
      <c r="U3369" s="122">
        <v>0.40906070206200001</v>
      </c>
      <c r="V3369" s="122">
        <v>0.42070733501149998</v>
      </c>
      <c r="W3369" s="122">
        <v>0.37038161810100001</v>
      </c>
      <c r="X3369" s="122">
        <v>0.35944121237749999</v>
      </c>
      <c r="Y3369" s="122">
        <v>0.34583126316899998</v>
      </c>
      <c r="Z3369" s="122">
        <v>0.34439683775250002</v>
      </c>
      <c r="AA3369" s="122">
        <v>0.33534393027749998</v>
      </c>
      <c r="AB3369" s="122">
        <v>0.31424894882350002</v>
      </c>
      <c r="AC3369" s="122">
        <v>0.28526021878699998</v>
      </c>
      <c r="AD3369" s="122">
        <v>0.25676543997899998</v>
      </c>
      <c r="AE3369" s="122">
        <v>0.25384906743800001</v>
      </c>
      <c r="AF3369" s="122">
        <v>0.24112420868949999</v>
      </c>
      <c r="AG3369" s="122">
        <v>0.23040593587700001</v>
      </c>
      <c r="AH3369" s="122">
        <v>0.217851813846</v>
      </c>
      <c r="AI3369" s="122">
        <v>0.23227910186549999</v>
      </c>
      <c r="AJ3369" s="122">
        <v>0.21337480423249999</v>
      </c>
      <c r="AK3369" s="122">
        <v>0.22287094474499999</v>
      </c>
      <c r="AL3369" s="122">
        <v>0</v>
      </c>
    </row>
    <row r="3370" spans="1:38" hidden="1" x14ac:dyDescent="0.25">
      <c r="A3370" s="122" t="s">
        <v>2008</v>
      </c>
      <c r="B3370" s="122">
        <v>1</v>
      </c>
      <c r="C3370" s="122" t="s">
        <v>2201</v>
      </c>
      <c r="D3370" s="122" t="s">
        <v>2090</v>
      </c>
      <c r="E3370" s="122">
        <v>62</v>
      </c>
      <c r="F3370" s="122">
        <v>0.182103233074</v>
      </c>
      <c r="G3370" s="122">
        <v>0.1961451539065</v>
      </c>
      <c r="H3370" s="122">
        <v>0.204424890783</v>
      </c>
      <c r="I3370" s="122">
        <v>0.22602592201400001</v>
      </c>
      <c r="J3370" s="122">
        <v>0.23534699515249999</v>
      </c>
      <c r="K3370" s="122">
        <v>0.2484032156515</v>
      </c>
      <c r="L3370" s="122">
        <v>0.2583366914145</v>
      </c>
      <c r="M3370" s="122">
        <v>0.2582356124115</v>
      </c>
      <c r="N3370" s="122">
        <v>0.26804386467699998</v>
      </c>
      <c r="O3370" s="122">
        <v>0.26188948196650003</v>
      </c>
      <c r="P3370" s="122">
        <v>0.24383917932249999</v>
      </c>
      <c r="Q3370" s="122">
        <v>0.2473927597335</v>
      </c>
      <c r="R3370" s="122">
        <v>0.2366077754765</v>
      </c>
      <c r="S3370" s="122">
        <v>0.22495658935000001</v>
      </c>
      <c r="T3370" s="122">
        <v>0.218637819958</v>
      </c>
      <c r="U3370" s="122">
        <v>0.20108898415449999</v>
      </c>
      <c r="V3370" s="122">
        <v>0.20730686221649999</v>
      </c>
      <c r="W3370" s="122">
        <v>0.1819855394455</v>
      </c>
      <c r="X3370" s="122">
        <v>0.172365367326</v>
      </c>
      <c r="Y3370" s="122">
        <v>0.16536860240349999</v>
      </c>
      <c r="Z3370" s="122">
        <v>0.1628001490515</v>
      </c>
      <c r="AA3370" s="122">
        <v>0.16151954932449999</v>
      </c>
      <c r="AB3370" s="122">
        <v>0.14870360419299999</v>
      </c>
      <c r="AC3370" s="122">
        <v>0.13755312176000001</v>
      </c>
      <c r="AD3370" s="122">
        <v>0.13298560921399999</v>
      </c>
      <c r="AE3370" s="122">
        <v>0.14377299182700001</v>
      </c>
      <c r="AF3370" s="122">
        <v>0.14078918301349999</v>
      </c>
      <c r="AG3370" s="122">
        <v>0.13403155300450001</v>
      </c>
      <c r="AH3370" s="122">
        <v>0.1352691635835</v>
      </c>
      <c r="AI3370" s="122">
        <v>0.13845764029749999</v>
      </c>
      <c r="AJ3370" s="122">
        <v>0.12877282818550001</v>
      </c>
      <c r="AK3370" s="122">
        <v>0.1346267623495</v>
      </c>
      <c r="AL3370" s="122">
        <v>0</v>
      </c>
    </row>
    <row r="3371" spans="1:38" hidden="1" x14ac:dyDescent="0.25">
      <c r="A3371" s="122" t="s">
        <v>2008</v>
      </c>
      <c r="B3371" s="122">
        <v>1</v>
      </c>
      <c r="C3371" s="122" t="s">
        <v>2201</v>
      </c>
      <c r="D3371" s="122" t="s">
        <v>2091</v>
      </c>
      <c r="E3371" s="122">
        <v>62</v>
      </c>
      <c r="F3371" s="122">
        <v>1.4141668968134999</v>
      </c>
      <c r="G3371" s="122">
        <v>1.4836896946460001</v>
      </c>
      <c r="H3371" s="122">
        <v>1.5706270475349999</v>
      </c>
      <c r="I3371" s="122">
        <v>1.7133436417985</v>
      </c>
      <c r="J3371" s="122">
        <v>1.7570329561564999</v>
      </c>
      <c r="K3371" s="122">
        <v>1.8103731347484999</v>
      </c>
      <c r="L3371" s="122">
        <v>1.8658356215965</v>
      </c>
      <c r="M3371" s="122">
        <v>1.902726986699</v>
      </c>
      <c r="N3371" s="122">
        <v>1.9381641031925001</v>
      </c>
      <c r="O3371" s="122">
        <v>1.8501308699129999</v>
      </c>
      <c r="P3371" s="122">
        <v>1.8090785698395</v>
      </c>
      <c r="Q3371" s="122">
        <v>1.6991164514365</v>
      </c>
      <c r="R3371" s="122">
        <v>1.634099518882</v>
      </c>
      <c r="S3371" s="122">
        <v>1.5904367312095</v>
      </c>
      <c r="T3371" s="122">
        <v>1.5123748800879999</v>
      </c>
      <c r="U3371" s="122">
        <v>1.4025287211270001</v>
      </c>
      <c r="V3371" s="122">
        <v>1.3725458226025</v>
      </c>
      <c r="W3371" s="122">
        <v>1.1954671351724999</v>
      </c>
      <c r="X3371" s="122">
        <v>1.1123190522369999</v>
      </c>
      <c r="Y3371" s="122">
        <v>1.0453907874399999</v>
      </c>
      <c r="Z3371" s="122">
        <v>1.0910788716649999</v>
      </c>
      <c r="AA3371" s="122">
        <v>1.0385153198279999</v>
      </c>
      <c r="AB3371" s="122">
        <v>0.98521898596299995</v>
      </c>
      <c r="AC3371" s="122">
        <v>0.91375554959100003</v>
      </c>
      <c r="AD3371" s="122">
        <v>0.84642659904350004</v>
      </c>
      <c r="AE3371" s="122">
        <v>0.75159512021200003</v>
      </c>
      <c r="AF3371" s="122">
        <v>0.70918699361600002</v>
      </c>
      <c r="AG3371" s="122">
        <v>0.6758477189355</v>
      </c>
      <c r="AH3371" s="122">
        <v>0.64875326401900002</v>
      </c>
      <c r="AI3371" s="122">
        <v>0.67675577095649997</v>
      </c>
      <c r="AJ3371" s="122">
        <v>0.56601112236700002</v>
      </c>
      <c r="AK3371" s="122">
        <v>0.58776864942749996</v>
      </c>
      <c r="AL3371" s="122">
        <v>0</v>
      </c>
    </row>
    <row r="3372" spans="1:38" hidden="1" x14ac:dyDescent="0.25">
      <c r="A3372" s="122" t="s">
        <v>2008</v>
      </c>
      <c r="B3372" s="122">
        <v>1</v>
      </c>
      <c r="C3372" s="122" t="s">
        <v>2201</v>
      </c>
      <c r="D3372" s="122" t="s">
        <v>2092</v>
      </c>
      <c r="E3372" s="122">
        <v>62</v>
      </c>
      <c r="F3372" s="122">
        <v>0.94431934971300002</v>
      </c>
      <c r="G3372" s="122">
        <v>0.97631211018300001</v>
      </c>
      <c r="H3372" s="122">
        <v>1.0423196706665001</v>
      </c>
      <c r="I3372" s="122">
        <v>1.140339856497</v>
      </c>
      <c r="J3372" s="122">
        <v>1.199092824389</v>
      </c>
      <c r="K3372" s="122">
        <v>1.2564987433535</v>
      </c>
      <c r="L3372" s="122">
        <v>1.269950391791</v>
      </c>
      <c r="M3372" s="122">
        <v>1.3085935114889999</v>
      </c>
      <c r="N3372" s="122">
        <v>1.2686731620689999</v>
      </c>
      <c r="O3372" s="122">
        <v>1.2189800509324999</v>
      </c>
      <c r="P3372" s="122">
        <v>1.1914749012685</v>
      </c>
      <c r="Q3372" s="122">
        <v>1.136709598018</v>
      </c>
      <c r="R3372" s="122">
        <v>1.0878876671469999</v>
      </c>
      <c r="S3372" s="122">
        <v>1.0408239070780001</v>
      </c>
      <c r="T3372" s="122">
        <v>0.97190745852799998</v>
      </c>
      <c r="U3372" s="122">
        <v>0.84664892884950005</v>
      </c>
      <c r="V3372" s="122">
        <v>0.83398726555199998</v>
      </c>
      <c r="W3372" s="122">
        <v>0.92365266112650002</v>
      </c>
      <c r="X3372" s="122">
        <v>0.86516241343949996</v>
      </c>
      <c r="Y3372" s="122">
        <v>0.88255413357849999</v>
      </c>
      <c r="Z3372" s="122">
        <v>0.70425713618200003</v>
      </c>
      <c r="AA3372" s="122">
        <v>0.69682526063100003</v>
      </c>
      <c r="AB3372" s="122">
        <v>0.65688615440499998</v>
      </c>
      <c r="AC3372" s="122">
        <v>0.5980484000545</v>
      </c>
      <c r="AD3372" s="122">
        <v>0.53516471196149995</v>
      </c>
      <c r="AE3372" s="122">
        <v>0.47858289752299998</v>
      </c>
      <c r="AF3372" s="122">
        <v>0.45930874302050001</v>
      </c>
      <c r="AG3372" s="122">
        <v>0.42034820868099998</v>
      </c>
      <c r="AH3372" s="122">
        <v>0.38899879091049999</v>
      </c>
      <c r="AI3372" s="122">
        <v>0.41893155562200002</v>
      </c>
      <c r="AJ3372" s="122">
        <v>0.36970422398800001</v>
      </c>
      <c r="AK3372" s="122">
        <v>0.380520521281</v>
      </c>
      <c r="AL3372" s="122">
        <v>0</v>
      </c>
    </row>
    <row r="3373" spans="1:38" hidden="1" x14ac:dyDescent="0.25">
      <c r="A3373" s="122" t="s">
        <v>2008</v>
      </c>
      <c r="B3373" s="122">
        <v>1</v>
      </c>
      <c r="C3373" s="122" t="s">
        <v>2201</v>
      </c>
      <c r="D3373" s="122" t="s">
        <v>2093</v>
      </c>
      <c r="E3373" s="122">
        <v>62</v>
      </c>
      <c r="F3373" s="122">
        <v>0.438415139121</v>
      </c>
      <c r="G3373" s="122">
        <v>0.45062601136899999</v>
      </c>
      <c r="H3373" s="122">
        <v>0.4806704636695</v>
      </c>
      <c r="I3373" s="122">
        <v>0.50270119202950003</v>
      </c>
      <c r="J3373" s="122">
        <v>0.51556871676100002</v>
      </c>
      <c r="K3373" s="122">
        <v>0.53530199142199997</v>
      </c>
      <c r="L3373" s="122">
        <v>0.5442980821815</v>
      </c>
      <c r="M3373" s="122">
        <v>0.55494281373099996</v>
      </c>
      <c r="N3373" s="122">
        <v>0.5584016098165</v>
      </c>
      <c r="O3373" s="122">
        <v>0.52714401974000002</v>
      </c>
      <c r="P3373" s="122">
        <v>0.51060434890700002</v>
      </c>
      <c r="Q3373" s="122">
        <v>0.48478196832300002</v>
      </c>
      <c r="R3373" s="122">
        <v>0.4628272124685</v>
      </c>
      <c r="S3373" s="122">
        <v>0.45562180128000002</v>
      </c>
      <c r="T3373" s="122">
        <v>0.43299888995449998</v>
      </c>
      <c r="U3373" s="122">
        <v>0.38907544539349997</v>
      </c>
      <c r="V3373" s="122">
        <v>0.40302597564949999</v>
      </c>
      <c r="W3373" s="122">
        <v>0.35632747475299997</v>
      </c>
      <c r="X3373" s="122">
        <v>0.3477276736855</v>
      </c>
      <c r="Y3373" s="122">
        <v>0.32948728182449999</v>
      </c>
      <c r="Z3373" s="122">
        <v>0.31416153311450001</v>
      </c>
      <c r="AA3373" s="122">
        <v>0.29984318964250001</v>
      </c>
      <c r="AB3373" s="122">
        <v>0.28344269967149999</v>
      </c>
      <c r="AC3373" s="122">
        <v>0.26261932957</v>
      </c>
      <c r="AD3373" s="122">
        <v>0.25172049792099999</v>
      </c>
      <c r="AE3373" s="122">
        <v>0.25089055101949997</v>
      </c>
      <c r="AF3373" s="122">
        <v>0.24130904481150001</v>
      </c>
      <c r="AG3373" s="122">
        <v>0.23506701711399999</v>
      </c>
      <c r="AH3373" s="122">
        <v>0.230745804896</v>
      </c>
      <c r="AI3373" s="122">
        <v>0.235674536504</v>
      </c>
      <c r="AJ3373" s="122">
        <v>0.21849353872050001</v>
      </c>
      <c r="AK3373" s="122">
        <v>0.22880902353749999</v>
      </c>
      <c r="AL3373" s="122">
        <v>0</v>
      </c>
    </row>
    <row r="3374" spans="1:38" hidden="1" x14ac:dyDescent="0.25">
      <c r="A3374" s="122" t="s">
        <v>2008</v>
      </c>
      <c r="B3374" s="122">
        <v>1</v>
      </c>
      <c r="C3374" s="122" t="s">
        <v>2201</v>
      </c>
      <c r="D3374" s="122" t="s">
        <v>2094</v>
      </c>
      <c r="E3374" s="122">
        <v>62</v>
      </c>
      <c r="F3374" s="122">
        <v>0.60970176856199998</v>
      </c>
      <c r="G3374" s="122">
        <v>0.65310692447999996</v>
      </c>
      <c r="H3374" s="122">
        <v>0.72087049588300001</v>
      </c>
      <c r="I3374" s="122">
        <v>0.75845345772049999</v>
      </c>
      <c r="J3374" s="122">
        <v>0.77902721642499995</v>
      </c>
      <c r="K3374" s="122">
        <v>0.80333050136299999</v>
      </c>
      <c r="L3374" s="122">
        <v>0.82863067652449995</v>
      </c>
      <c r="M3374" s="122">
        <v>0.86384460479750003</v>
      </c>
      <c r="N3374" s="122">
        <v>0.86286605821850004</v>
      </c>
      <c r="O3374" s="122">
        <v>0.84825954781049995</v>
      </c>
      <c r="P3374" s="122">
        <v>0.82850522570999996</v>
      </c>
      <c r="Q3374" s="122">
        <v>0.79252005898</v>
      </c>
      <c r="R3374" s="122">
        <v>0.75451405487900003</v>
      </c>
      <c r="S3374" s="122">
        <v>0.73189723089500003</v>
      </c>
      <c r="T3374" s="122">
        <v>0.69779747630699995</v>
      </c>
      <c r="U3374" s="122">
        <v>0.627554002256</v>
      </c>
      <c r="V3374" s="122">
        <v>0.63718143375900005</v>
      </c>
      <c r="W3374" s="122">
        <v>0.51925916718099996</v>
      </c>
      <c r="X3374" s="122">
        <v>0.4779034426905</v>
      </c>
      <c r="Y3374" s="122">
        <v>0.46395878282050002</v>
      </c>
      <c r="Z3374" s="122">
        <v>0.44919579908149998</v>
      </c>
      <c r="AA3374" s="122">
        <v>0.43807589126199997</v>
      </c>
      <c r="AB3374" s="122">
        <v>0.398087774876</v>
      </c>
      <c r="AC3374" s="122">
        <v>0.36099869820250002</v>
      </c>
      <c r="AD3374" s="122">
        <v>0.32908265030349998</v>
      </c>
      <c r="AE3374" s="122">
        <v>0.2989000653485</v>
      </c>
      <c r="AF3374" s="122">
        <v>0.2795610064365</v>
      </c>
      <c r="AG3374" s="122">
        <v>0.264049623239</v>
      </c>
      <c r="AH3374" s="122">
        <v>0.25694408403149999</v>
      </c>
      <c r="AI3374" s="122">
        <v>0.27441714862349997</v>
      </c>
      <c r="AJ3374" s="122">
        <v>0.25143708874199999</v>
      </c>
      <c r="AK3374" s="122">
        <v>0.2600422296655</v>
      </c>
      <c r="AL3374" s="122">
        <v>0</v>
      </c>
    </row>
    <row r="3375" spans="1:38" hidden="1" x14ac:dyDescent="0.25">
      <c r="A3375" s="122" t="s">
        <v>2008</v>
      </c>
      <c r="B3375" s="122">
        <v>1</v>
      </c>
      <c r="C3375" s="122" t="s">
        <v>2201</v>
      </c>
      <c r="D3375" s="122" t="s">
        <v>2095</v>
      </c>
      <c r="E3375" s="122">
        <v>62</v>
      </c>
      <c r="F3375" s="122">
        <v>0.77772733386699999</v>
      </c>
      <c r="G3375" s="122">
        <v>0.77221652665850005</v>
      </c>
      <c r="H3375" s="122">
        <v>0.771954110488</v>
      </c>
      <c r="I3375" s="122">
        <v>0.849271391348</v>
      </c>
      <c r="J3375" s="122">
        <v>0.90019933215350001</v>
      </c>
      <c r="K3375" s="122">
        <v>0.91330048419749998</v>
      </c>
      <c r="L3375" s="122">
        <v>0.91893271008650002</v>
      </c>
      <c r="M3375" s="122">
        <v>0.91436619666999996</v>
      </c>
      <c r="N3375" s="122">
        <v>0.92852370067099999</v>
      </c>
      <c r="O3375" s="122">
        <v>0.95455199688150005</v>
      </c>
      <c r="P3375" s="122">
        <v>0.95298946778850002</v>
      </c>
      <c r="Q3375" s="122">
        <v>0.84324768183349996</v>
      </c>
      <c r="R3375" s="122">
        <v>0.84555671266700005</v>
      </c>
      <c r="S3375" s="122">
        <v>0.82641967496799995</v>
      </c>
      <c r="T3375" s="122">
        <v>0.78505046187149996</v>
      </c>
      <c r="U3375" s="122">
        <v>0.69537334359799996</v>
      </c>
      <c r="V3375" s="122">
        <v>0.69708630640699998</v>
      </c>
      <c r="W3375" s="122">
        <v>0.69788822219150004</v>
      </c>
      <c r="X3375" s="122">
        <v>0.55917314197300005</v>
      </c>
      <c r="Y3375" s="122">
        <v>0.52845663557449996</v>
      </c>
      <c r="Z3375" s="122">
        <v>0.51396973978000005</v>
      </c>
      <c r="AA3375" s="122">
        <v>0.52046341502850002</v>
      </c>
      <c r="AB3375" s="122">
        <v>0.47376243691199998</v>
      </c>
      <c r="AC3375" s="122">
        <v>0.43425945721850001</v>
      </c>
      <c r="AD3375" s="122">
        <v>0.37190741570300001</v>
      </c>
      <c r="AE3375" s="122">
        <v>0.31318107516999999</v>
      </c>
      <c r="AF3375" s="122">
        <v>0.29547206955049998</v>
      </c>
      <c r="AG3375" s="122">
        <v>0.30614306898650001</v>
      </c>
      <c r="AH3375" s="122">
        <v>0.2615370435205</v>
      </c>
      <c r="AI3375" s="122">
        <v>0.27636188321499999</v>
      </c>
      <c r="AJ3375" s="122">
        <v>0.24767928732649999</v>
      </c>
      <c r="AK3375" s="122">
        <v>0.25558122944400002</v>
      </c>
      <c r="AL3375" s="122">
        <v>0</v>
      </c>
    </row>
    <row r="3376" spans="1:38" hidden="1" x14ac:dyDescent="0.25">
      <c r="A3376" s="122" t="s">
        <v>2008</v>
      </c>
      <c r="B3376" s="122">
        <v>1</v>
      </c>
      <c r="C3376" s="122" t="s">
        <v>2201</v>
      </c>
      <c r="D3376" s="122" t="s">
        <v>2096</v>
      </c>
      <c r="E3376" s="122">
        <v>62</v>
      </c>
      <c r="F3376" s="122">
        <v>0.79011243733449998</v>
      </c>
      <c r="G3376" s="122">
        <v>0.80560987132950002</v>
      </c>
      <c r="H3376" s="122">
        <v>0.83792268448950002</v>
      </c>
      <c r="I3376" s="122">
        <v>0.82680093417800005</v>
      </c>
      <c r="J3376" s="122">
        <v>0.8754923815665</v>
      </c>
      <c r="K3376" s="122">
        <v>0.90076622200849998</v>
      </c>
      <c r="L3376" s="122">
        <v>0.94511471339899999</v>
      </c>
      <c r="M3376" s="122">
        <v>0.95028360205200002</v>
      </c>
      <c r="N3376" s="122">
        <v>0.9639322564185</v>
      </c>
      <c r="O3376" s="122">
        <v>0.91306680627000003</v>
      </c>
      <c r="P3376" s="122">
        <v>0.89546773648349998</v>
      </c>
      <c r="Q3376" s="122">
        <v>0.85890535194749995</v>
      </c>
      <c r="R3376" s="122">
        <v>0.80641736655649998</v>
      </c>
      <c r="S3376" s="122">
        <v>0.77207191700650002</v>
      </c>
      <c r="T3376" s="122">
        <v>0.72967847127800001</v>
      </c>
      <c r="U3376" s="122">
        <v>0.65849782191799999</v>
      </c>
      <c r="V3376" s="122">
        <v>0.65096530122200003</v>
      </c>
      <c r="W3376" s="122">
        <v>0.60207538157999996</v>
      </c>
      <c r="X3376" s="122">
        <v>0.56574049604599996</v>
      </c>
      <c r="Y3376" s="122">
        <v>0.53553409901250004</v>
      </c>
      <c r="Z3376" s="122">
        <v>0.51719485245249996</v>
      </c>
      <c r="AA3376" s="122">
        <v>0.511128189141</v>
      </c>
      <c r="AB3376" s="122">
        <v>0.46830801786100001</v>
      </c>
      <c r="AC3376" s="122">
        <v>0.44095079066699999</v>
      </c>
      <c r="AD3376" s="122">
        <v>0.41036261698449999</v>
      </c>
      <c r="AE3376" s="122">
        <v>0.3478596988055</v>
      </c>
      <c r="AF3376" s="122">
        <v>0.33364579445699999</v>
      </c>
      <c r="AG3376" s="122">
        <v>0.31318439114149998</v>
      </c>
      <c r="AH3376" s="122">
        <v>0.28969943516050001</v>
      </c>
      <c r="AI3376" s="122">
        <v>0.32964749046300001</v>
      </c>
      <c r="AJ3376" s="122">
        <v>0.2526917945505</v>
      </c>
      <c r="AK3376" s="122">
        <v>0.25968692020950002</v>
      </c>
      <c r="AL3376" s="122">
        <v>0</v>
      </c>
    </row>
    <row r="3377" spans="1:38" hidden="1" x14ac:dyDescent="0.25">
      <c r="A3377" s="122" t="s">
        <v>2008</v>
      </c>
      <c r="B3377" s="122">
        <v>1</v>
      </c>
      <c r="C3377" s="122" t="s">
        <v>2201</v>
      </c>
      <c r="D3377" s="122" t="s">
        <v>2097</v>
      </c>
      <c r="E3377" s="122">
        <v>62</v>
      </c>
      <c r="F3377" s="122">
        <v>0.67021708606749997</v>
      </c>
      <c r="G3377" s="122">
        <v>0.69952996307049997</v>
      </c>
      <c r="H3377" s="122">
        <v>0.72449735409399996</v>
      </c>
      <c r="I3377" s="122">
        <v>0.775905733195</v>
      </c>
      <c r="J3377" s="122">
        <v>0.79994413277200005</v>
      </c>
      <c r="K3377" s="122">
        <v>0.82587996854800005</v>
      </c>
      <c r="L3377" s="122">
        <v>0.85403201474699997</v>
      </c>
      <c r="M3377" s="122">
        <v>0.86099676923299995</v>
      </c>
      <c r="N3377" s="122">
        <v>0.87444926482249996</v>
      </c>
      <c r="O3377" s="122">
        <v>0.82372104235349997</v>
      </c>
      <c r="P3377" s="122">
        <v>0.80947574536300004</v>
      </c>
      <c r="Q3377" s="122">
        <v>0.81137838006700003</v>
      </c>
      <c r="R3377" s="122">
        <v>0.78601793950650001</v>
      </c>
      <c r="S3377" s="122">
        <v>0.76653641942999995</v>
      </c>
      <c r="T3377" s="122">
        <v>0.71736822334100003</v>
      </c>
      <c r="U3377" s="122">
        <v>0.64760700932799997</v>
      </c>
      <c r="V3377" s="122">
        <v>0.64371415702250001</v>
      </c>
      <c r="W3377" s="122">
        <v>0.61162765725449997</v>
      </c>
      <c r="X3377" s="122">
        <v>0.56289688879499999</v>
      </c>
      <c r="Y3377" s="122">
        <v>0.54402655022299995</v>
      </c>
      <c r="Z3377" s="122">
        <v>0.50953450998700001</v>
      </c>
      <c r="AA3377" s="122">
        <v>0.49859581110200002</v>
      </c>
      <c r="AB3377" s="122">
        <v>0.45005682014800003</v>
      </c>
      <c r="AC3377" s="122">
        <v>0.42496232420649999</v>
      </c>
      <c r="AD3377" s="122">
        <v>0.40174265879799997</v>
      </c>
      <c r="AE3377" s="122">
        <v>0.31579340989850002</v>
      </c>
      <c r="AF3377" s="122">
        <v>0.29662514311549998</v>
      </c>
      <c r="AG3377" s="122">
        <v>0.27652104650800002</v>
      </c>
      <c r="AH3377" s="122">
        <v>0.26202973875500002</v>
      </c>
      <c r="AI3377" s="122">
        <v>0.2828906224685</v>
      </c>
      <c r="AJ3377" s="122">
        <v>0.23376868515050001</v>
      </c>
      <c r="AK3377" s="122">
        <v>0.2400409795315</v>
      </c>
      <c r="AL3377" s="122">
        <v>0</v>
      </c>
    </row>
    <row r="3378" spans="1:38" hidden="1" x14ac:dyDescent="0.25">
      <c r="A3378" s="122" t="s">
        <v>2008</v>
      </c>
      <c r="B3378" s="122">
        <v>1</v>
      </c>
      <c r="C3378" s="122" t="s">
        <v>2201</v>
      </c>
      <c r="D3378" s="122" t="s">
        <v>2098</v>
      </c>
      <c r="E3378" s="122">
        <v>62</v>
      </c>
      <c r="F3378" s="122">
        <v>0.19413676432749999</v>
      </c>
      <c r="G3378" s="122">
        <v>0.19924582077700001</v>
      </c>
      <c r="H3378" s="122">
        <v>0.20848577259250001</v>
      </c>
      <c r="I3378" s="122">
        <v>0.22013388482499999</v>
      </c>
      <c r="J3378" s="122">
        <v>0.2293129633315</v>
      </c>
      <c r="K3378" s="122">
        <v>0.231637099377</v>
      </c>
      <c r="L3378" s="122">
        <v>0.237335939853</v>
      </c>
      <c r="M3378" s="122">
        <v>0.24397351765399999</v>
      </c>
      <c r="N3378" s="122">
        <v>0.24502941426149999</v>
      </c>
      <c r="O3378" s="122">
        <v>0.23697758761400001</v>
      </c>
      <c r="P3378" s="122">
        <v>0.23126370724850001</v>
      </c>
      <c r="Q3378" s="122">
        <v>0.2255793574495</v>
      </c>
      <c r="R3378" s="122">
        <v>0.21765655206750001</v>
      </c>
      <c r="S3378" s="122">
        <v>0.2075067581825</v>
      </c>
      <c r="T3378" s="122">
        <v>0.19323609319250001</v>
      </c>
      <c r="U3378" s="122">
        <v>0.17349301636700001</v>
      </c>
      <c r="V3378" s="122">
        <v>0.17429624758500001</v>
      </c>
      <c r="W3378" s="122">
        <v>0.15816014522550001</v>
      </c>
      <c r="X3378" s="122">
        <v>0.144279456064</v>
      </c>
      <c r="Y3378" s="122">
        <v>0.13909263414549999</v>
      </c>
      <c r="Z3378" s="122">
        <v>0.128396210053</v>
      </c>
      <c r="AA3378" s="122">
        <v>0.122462833659</v>
      </c>
      <c r="AB3378" s="122">
        <v>0.11160078708399999</v>
      </c>
      <c r="AC3378" s="122">
        <v>0.102719768679</v>
      </c>
      <c r="AD3378" s="122">
        <v>9.31156703995E-2</v>
      </c>
      <c r="AE3378" s="122">
        <v>8.6493293157499998E-2</v>
      </c>
      <c r="AF3378" s="122">
        <v>7.9697780762500003E-2</v>
      </c>
      <c r="AG3378" s="122">
        <v>7.38630569785E-2</v>
      </c>
      <c r="AH3378" s="122">
        <v>6.9327530780499996E-2</v>
      </c>
      <c r="AI3378" s="122">
        <v>7.4428671838999996E-2</v>
      </c>
      <c r="AJ3378" s="122">
        <v>6.3382893873999993E-2</v>
      </c>
      <c r="AK3378" s="122">
        <v>6.5247572177500004E-2</v>
      </c>
      <c r="AL3378" s="122">
        <v>0</v>
      </c>
    </row>
    <row r="3379" spans="1:38" hidden="1" x14ac:dyDescent="0.25">
      <c r="A3379" s="122" t="s">
        <v>2008</v>
      </c>
      <c r="B3379" s="122">
        <v>1</v>
      </c>
      <c r="C3379" s="122" t="s">
        <v>2201</v>
      </c>
      <c r="D3379" s="122" t="s">
        <v>2099</v>
      </c>
      <c r="E3379" s="122">
        <v>62</v>
      </c>
      <c r="F3379" s="122">
        <v>1.347767110148</v>
      </c>
      <c r="G3379" s="122">
        <v>1.4033468924885</v>
      </c>
      <c r="H3379" s="122">
        <v>1.4849751641985001</v>
      </c>
      <c r="I3379" s="122">
        <v>1.5917128752530001</v>
      </c>
      <c r="J3379" s="122">
        <v>1.6222730334005</v>
      </c>
      <c r="K3379" s="122">
        <v>1.6534592818730001</v>
      </c>
      <c r="L3379" s="122">
        <v>1.7586332353475</v>
      </c>
      <c r="M3379" s="122">
        <v>1.753723762111</v>
      </c>
      <c r="N3379" s="122">
        <v>1.7559236628970001</v>
      </c>
      <c r="O3379" s="122">
        <v>1.7013802757080001</v>
      </c>
      <c r="P3379" s="122">
        <v>1.6756140713080001</v>
      </c>
      <c r="Q3379" s="122">
        <v>1.5612281176880001</v>
      </c>
      <c r="R3379" s="122">
        <v>1.4858946069265</v>
      </c>
      <c r="S3379" s="122">
        <v>1.4048499431529999</v>
      </c>
      <c r="T3379" s="122">
        <v>1.3353104120015</v>
      </c>
      <c r="U3379" s="122">
        <v>1.1810276726555</v>
      </c>
      <c r="V3379" s="122">
        <v>1.18143383532</v>
      </c>
      <c r="W3379" s="122">
        <v>1.0662327396860001</v>
      </c>
      <c r="X3379" s="122">
        <v>0.97935971848850001</v>
      </c>
      <c r="Y3379" s="122">
        <v>0.85699776060400001</v>
      </c>
      <c r="Z3379" s="122">
        <v>0.87625006675749995</v>
      </c>
      <c r="AA3379" s="122">
        <v>0.82334425324299998</v>
      </c>
      <c r="AB3379" s="122">
        <v>0.75338162428400002</v>
      </c>
      <c r="AC3379" s="122">
        <v>0.70086537478800004</v>
      </c>
      <c r="AD3379" s="122">
        <v>0.63403120494550003</v>
      </c>
      <c r="AE3379" s="122">
        <v>0.60799078400450002</v>
      </c>
      <c r="AF3379" s="122">
        <v>0.56681974278400005</v>
      </c>
      <c r="AG3379" s="122">
        <v>0.53508542162950001</v>
      </c>
      <c r="AH3379" s="122">
        <v>0.51683323941500003</v>
      </c>
      <c r="AI3379" s="122">
        <v>0.550014549583</v>
      </c>
      <c r="AJ3379" s="122">
        <v>0.45168558111500001</v>
      </c>
      <c r="AK3379" s="122">
        <v>0.46647602277599998</v>
      </c>
      <c r="AL3379" s="122">
        <v>0</v>
      </c>
    </row>
    <row r="3380" spans="1:38" hidden="1" x14ac:dyDescent="0.25">
      <c r="A3380" s="122" t="s">
        <v>2008</v>
      </c>
      <c r="B3380" s="122">
        <v>1</v>
      </c>
      <c r="C3380" s="122" t="s">
        <v>2201</v>
      </c>
      <c r="D3380" s="122" t="s">
        <v>2100</v>
      </c>
      <c r="E3380" s="122">
        <v>62</v>
      </c>
      <c r="F3380" s="122">
        <v>0.688188694815</v>
      </c>
      <c r="G3380" s="122">
        <v>0.71573860917999998</v>
      </c>
      <c r="H3380" s="122">
        <v>0.78261626599949996</v>
      </c>
      <c r="I3380" s="122">
        <v>0.83026720273349996</v>
      </c>
      <c r="J3380" s="122">
        <v>0.86626644284499998</v>
      </c>
      <c r="K3380" s="122">
        <v>0.88936373522849999</v>
      </c>
      <c r="L3380" s="122">
        <v>0.89394716224350002</v>
      </c>
      <c r="M3380" s="122">
        <v>0.969274157927</v>
      </c>
      <c r="N3380" s="122">
        <v>0.983774868463</v>
      </c>
      <c r="O3380" s="122">
        <v>0.93078993368649998</v>
      </c>
      <c r="P3380" s="122">
        <v>0.91102671129599999</v>
      </c>
      <c r="Q3380" s="122">
        <v>0.89343727932100003</v>
      </c>
      <c r="R3380" s="122">
        <v>0.85680534866199998</v>
      </c>
      <c r="S3380" s="122">
        <v>0.82282736215700003</v>
      </c>
      <c r="T3380" s="122">
        <v>0.77991051521999999</v>
      </c>
      <c r="U3380" s="122">
        <v>0.69882695392500005</v>
      </c>
      <c r="V3380" s="122">
        <v>0.68946766977399998</v>
      </c>
      <c r="W3380" s="122">
        <v>0.62040080473299997</v>
      </c>
      <c r="X3380" s="122">
        <v>0.58712884108600005</v>
      </c>
      <c r="Y3380" s="122">
        <v>0.56004754893149999</v>
      </c>
      <c r="Z3380" s="122">
        <v>0.57755345478800002</v>
      </c>
      <c r="AA3380" s="122">
        <v>0.56149682693549996</v>
      </c>
      <c r="AB3380" s="122">
        <v>0.52081887990700004</v>
      </c>
      <c r="AC3380" s="122">
        <v>0.49643216130899998</v>
      </c>
      <c r="AD3380" s="122">
        <v>0.45733017781349999</v>
      </c>
      <c r="AE3380" s="122">
        <v>0.41936761447350002</v>
      </c>
      <c r="AF3380" s="122">
        <v>0.40018544565800002</v>
      </c>
      <c r="AG3380" s="122">
        <v>0.38465820788150001</v>
      </c>
      <c r="AH3380" s="122">
        <v>0.37585499527850003</v>
      </c>
      <c r="AI3380" s="122">
        <v>0.40338488303699999</v>
      </c>
      <c r="AJ3380" s="122">
        <v>0.3408766629235</v>
      </c>
      <c r="AK3380" s="122">
        <v>0.35512404941249998</v>
      </c>
      <c r="AL3380" s="122">
        <v>0</v>
      </c>
    </row>
    <row r="3381" spans="1:38" hidden="1" x14ac:dyDescent="0.25">
      <c r="A3381" s="122" t="s">
        <v>2008</v>
      </c>
      <c r="B3381" s="122">
        <v>1</v>
      </c>
      <c r="C3381" s="122" t="s">
        <v>2201</v>
      </c>
      <c r="D3381" s="122" t="s">
        <v>2101</v>
      </c>
      <c r="E3381" s="122">
        <v>62</v>
      </c>
      <c r="F3381" s="122">
        <v>0.83473578550600003</v>
      </c>
      <c r="G3381" s="122">
        <v>0.86049309173599997</v>
      </c>
      <c r="H3381" s="122">
        <v>0.92426507233699995</v>
      </c>
      <c r="I3381" s="122">
        <v>1.052444638371</v>
      </c>
      <c r="J3381" s="122">
        <v>1.1322302111689999</v>
      </c>
      <c r="K3381" s="122">
        <v>1.1767951337835001</v>
      </c>
      <c r="L3381" s="122">
        <v>1.2194172095075</v>
      </c>
      <c r="M3381" s="122">
        <v>1.2456730835575001</v>
      </c>
      <c r="N3381" s="122">
        <v>1.1934535691365</v>
      </c>
      <c r="O3381" s="122">
        <v>1.177429791055</v>
      </c>
      <c r="P3381" s="122">
        <v>1.1155627481935</v>
      </c>
      <c r="Q3381" s="122">
        <v>1.0951812496125</v>
      </c>
      <c r="R3381" s="122">
        <v>1.0532565930444999</v>
      </c>
      <c r="S3381" s="122">
        <v>1.0073457998249999</v>
      </c>
      <c r="T3381" s="122">
        <v>0.9405502016335</v>
      </c>
      <c r="U3381" s="122">
        <v>0.843610622097</v>
      </c>
      <c r="V3381" s="122">
        <v>0.85380973484050005</v>
      </c>
      <c r="W3381" s="122">
        <v>0.71996266929749997</v>
      </c>
      <c r="X3381" s="122">
        <v>0.65436729670399996</v>
      </c>
      <c r="Y3381" s="122">
        <v>0.63474111310100001</v>
      </c>
      <c r="Z3381" s="122">
        <v>0.64105622583749999</v>
      </c>
      <c r="AA3381" s="122">
        <v>0.60178769877250005</v>
      </c>
      <c r="AB3381" s="122">
        <v>0.54802866284999996</v>
      </c>
      <c r="AC3381" s="122">
        <v>0.49992066402699997</v>
      </c>
      <c r="AD3381" s="122">
        <v>0.45951580172450002</v>
      </c>
      <c r="AE3381" s="122">
        <v>0.43426659756399999</v>
      </c>
      <c r="AF3381" s="122">
        <v>0.41443060537850002</v>
      </c>
      <c r="AG3381" s="122">
        <v>0.3861319961595</v>
      </c>
      <c r="AH3381" s="122">
        <v>0.37759379362649997</v>
      </c>
      <c r="AI3381" s="122">
        <v>0.4022893983445</v>
      </c>
      <c r="AJ3381" s="122">
        <v>0.35023549723699998</v>
      </c>
      <c r="AK3381" s="122">
        <v>0.36041816752549999</v>
      </c>
      <c r="AL3381" s="122">
        <v>0</v>
      </c>
    </row>
    <row r="3382" spans="1:38" hidden="1" x14ac:dyDescent="0.25">
      <c r="A3382" s="122" t="s">
        <v>2008</v>
      </c>
      <c r="B3382" s="122">
        <v>1</v>
      </c>
      <c r="C3382" s="122" t="s">
        <v>2201</v>
      </c>
      <c r="D3382" s="122" t="s">
        <v>2102</v>
      </c>
      <c r="E3382" s="122">
        <v>62</v>
      </c>
      <c r="F3382" s="122">
        <v>0.46982730669200001</v>
      </c>
      <c r="G3382" s="122">
        <v>0.50838102015999997</v>
      </c>
      <c r="H3382" s="122">
        <v>0.53609197203049996</v>
      </c>
      <c r="I3382" s="122">
        <v>0.53304920159150004</v>
      </c>
      <c r="J3382" s="122">
        <v>0.57305478513450003</v>
      </c>
      <c r="K3382" s="122">
        <v>0.59784273646950004</v>
      </c>
      <c r="L3382" s="122">
        <v>0.61071504988350001</v>
      </c>
      <c r="M3382" s="122">
        <v>0.63736584026300003</v>
      </c>
      <c r="N3382" s="122">
        <v>0.65035572315300005</v>
      </c>
      <c r="O3382" s="122">
        <v>0.67026006888199996</v>
      </c>
      <c r="P3382" s="122">
        <v>0.65720969857599998</v>
      </c>
      <c r="Q3382" s="122">
        <v>0.61409419571400004</v>
      </c>
      <c r="R3382" s="122">
        <v>0.58492197183350003</v>
      </c>
      <c r="S3382" s="122">
        <v>0.57359257491549998</v>
      </c>
      <c r="T3382" s="122">
        <v>0.55286117526349998</v>
      </c>
      <c r="U3382" s="122">
        <v>0.51125522179350003</v>
      </c>
      <c r="V3382" s="122">
        <v>0.51196978353449996</v>
      </c>
      <c r="W3382" s="122">
        <v>0.43832862642600001</v>
      </c>
      <c r="X3382" s="122">
        <v>0.40929531790399998</v>
      </c>
      <c r="Y3382" s="122">
        <v>0.37224357156850002</v>
      </c>
      <c r="Z3382" s="122">
        <v>0.35312273019250001</v>
      </c>
      <c r="AA3382" s="122">
        <v>0.33550651954350003</v>
      </c>
      <c r="AB3382" s="122">
        <v>0.31294462107600002</v>
      </c>
      <c r="AC3382" s="122">
        <v>0.28903033901899999</v>
      </c>
      <c r="AD3382" s="122">
        <v>0.26264529090450001</v>
      </c>
      <c r="AE3382" s="122">
        <v>0.22864028195200001</v>
      </c>
      <c r="AF3382" s="122">
        <v>0.20836520252150001</v>
      </c>
      <c r="AG3382" s="122">
        <v>0.1978960623305</v>
      </c>
      <c r="AH3382" s="122">
        <v>0.18223393899750001</v>
      </c>
      <c r="AI3382" s="122">
        <v>0.19682207313950001</v>
      </c>
      <c r="AJ3382" s="122">
        <v>0.1800660400885</v>
      </c>
      <c r="AK3382" s="122">
        <v>0.184801152335</v>
      </c>
      <c r="AL3382" s="122">
        <v>0</v>
      </c>
    </row>
    <row r="3383" spans="1:38" hidden="1" x14ac:dyDescent="0.25">
      <c r="A3383" s="122" t="s">
        <v>2008</v>
      </c>
      <c r="B3383" s="122">
        <v>1</v>
      </c>
      <c r="C3383" s="122" t="s">
        <v>2201</v>
      </c>
      <c r="D3383" s="122" t="s">
        <v>2103</v>
      </c>
      <c r="E3383" s="122">
        <v>62</v>
      </c>
      <c r="F3383" s="122">
        <v>0.170312127663</v>
      </c>
      <c r="G3383" s="122">
        <v>0.17596079388700001</v>
      </c>
      <c r="H3383" s="122">
        <v>0.1787309216995</v>
      </c>
      <c r="I3383" s="122">
        <v>0.18209593168800001</v>
      </c>
      <c r="J3383" s="122">
        <v>0.18976006815849999</v>
      </c>
      <c r="K3383" s="122">
        <v>0.2037690812645</v>
      </c>
      <c r="L3383" s="122">
        <v>0.20697514009250001</v>
      </c>
      <c r="M3383" s="122">
        <v>0.20486931282250001</v>
      </c>
      <c r="N3383" s="122">
        <v>0.1969794367645</v>
      </c>
      <c r="O3383" s="122">
        <v>0.19858481752349999</v>
      </c>
      <c r="P3383" s="122">
        <v>0.1934892540525</v>
      </c>
      <c r="Q3383" s="122">
        <v>0.18071013480500001</v>
      </c>
      <c r="R3383" s="122">
        <v>0.17607688002550001</v>
      </c>
      <c r="S3383" s="122">
        <v>0.174842595435</v>
      </c>
      <c r="T3383" s="122">
        <v>0.172768968686</v>
      </c>
      <c r="U3383" s="122">
        <v>0.15920646226849999</v>
      </c>
      <c r="V3383" s="122">
        <v>0.169373389437</v>
      </c>
      <c r="W3383" s="122">
        <v>0.152685510676</v>
      </c>
      <c r="X3383" s="122">
        <v>0.138738413601</v>
      </c>
      <c r="Y3383" s="122">
        <v>0.1350908823425</v>
      </c>
      <c r="Z3383" s="122">
        <v>0.1158047324295</v>
      </c>
      <c r="AA3383" s="122">
        <v>0.1167171484175</v>
      </c>
      <c r="AB3383" s="122">
        <v>0.10877077748650001</v>
      </c>
      <c r="AC3383" s="122">
        <v>0.10351599101800001</v>
      </c>
      <c r="AD3383" s="122">
        <v>9.64480888595E-2</v>
      </c>
      <c r="AE3383" s="122">
        <v>9.4563385062500005E-2</v>
      </c>
      <c r="AF3383" s="122">
        <v>9.2423192539500001E-2</v>
      </c>
      <c r="AG3383" s="122">
        <v>9.1192572792999999E-2</v>
      </c>
      <c r="AH3383" s="122">
        <v>8.72669150245E-2</v>
      </c>
      <c r="AI3383" s="122">
        <v>9.2510576104E-2</v>
      </c>
      <c r="AJ3383" s="122">
        <v>8.9662105943999995E-2</v>
      </c>
      <c r="AK3383" s="122">
        <v>9.3741884691499994E-2</v>
      </c>
      <c r="AL3383" s="122">
        <v>0</v>
      </c>
    </row>
    <row r="3384" spans="1:38" hidden="1" x14ac:dyDescent="0.25">
      <c r="A3384" s="122" t="s">
        <v>2008</v>
      </c>
      <c r="B3384" s="122">
        <v>1</v>
      </c>
      <c r="C3384" s="122" t="s">
        <v>2201</v>
      </c>
      <c r="D3384" s="122" t="s">
        <v>2104</v>
      </c>
      <c r="E3384" s="122">
        <v>62</v>
      </c>
      <c r="F3384" s="122">
        <v>1.0274261629265</v>
      </c>
      <c r="G3384" s="122">
        <v>1.101665420954</v>
      </c>
      <c r="H3384" s="122">
        <v>1.171523558134</v>
      </c>
      <c r="I3384" s="122">
        <v>1.2440183832775</v>
      </c>
      <c r="J3384" s="122">
        <v>1.302907622093</v>
      </c>
      <c r="K3384" s="122">
        <v>1.3961021303104999</v>
      </c>
      <c r="L3384" s="122">
        <v>1.4634154943794999</v>
      </c>
      <c r="M3384" s="122">
        <v>1.5066202729589999</v>
      </c>
      <c r="N3384" s="122">
        <v>1.5732451138954999</v>
      </c>
      <c r="O3384" s="122">
        <v>1.4785547924019999</v>
      </c>
      <c r="P3384" s="122">
        <v>1.453678643078</v>
      </c>
      <c r="Q3384" s="122">
        <v>1.4424553996480001</v>
      </c>
      <c r="R3384" s="122">
        <v>1.3706232894724999</v>
      </c>
      <c r="S3384" s="122">
        <v>1.3059747667549999</v>
      </c>
      <c r="T3384" s="122">
        <v>1.235514972621</v>
      </c>
      <c r="U3384" s="122">
        <v>1.1443429108809999</v>
      </c>
      <c r="V3384" s="122">
        <v>1.1272804092519999</v>
      </c>
      <c r="W3384" s="122">
        <v>1.0516642298009999</v>
      </c>
      <c r="X3384" s="122">
        <v>0.96014084494700003</v>
      </c>
      <c r="Y3384" s="122">
        <v>0.93859920745049996</v>
      </c>
      <c r="Z3384" s="122">
        <v>0.94323937176049999</v>
      </c>
      <c r="AA3384" s="122">
        <v>0.92629661785450002</v>
      </c>
      <c r="AB3384" s="122">
        <v>0.85202770993099997</v>
      </c>
      <c r="AC3384" s="122">
        <v>0.78692518619249996</v>
      </c>
      <c r="AD3384" s="122">
        <v>0.72055060267000004</v>
      </c>
      <c r="AE3384" s="122">
        <v>0.650930669485</v>
      </c>
      <c r="AF3384" s="122">
        <v>0.61758835135900003</v>
      </c>
      <c r="AG3384" s="122">
        <v>0.57611162550999995</v>
      </c>
      <c r="AH3384" s="122">
        <v>0.55776448883999996</v>
      </c>
      <c r="AI3384" s="122">
        <v>0.60205790965299999</v>
      </c>
      <c r="AJ3384" s="122">
        <v>0.49830764612700001</v>
      </c>
      <c r="AK3384" s="122">
        <v>0.51217104141500003</v>
      </c>
      <c r="AL3384" s="122">
        <v>0</v>
      </c>
    </row>
    <row r="3385" spans="1:38" hidden="1" x14ac:dyDescent="0.25">
      <c r="A3385" s="122" t="s">
        <v>2008</v>
      </c>
      <c r="B3385" s="122">
        <v>1</v>
      </c>
      <c r="C3385" s="122" t="s">
        <v>2201</v>
      </c>
      <c r="D3385" s="122" t="s">
        <v>2105</v>
      </c>
      <c r="E3385" s="122">
        <v>62</v>
      </c>
      <c r="F3385" s="122">
        <v>0.1412998860845</v>
      </c>
      <c r="G3385" s="122">
        <v>0.14388217614650001</v>
      </c>
      <c r="H3385" s="122">
        <v>0.15069623997250001</v>
      </c>
      <c r="I3385" s="122">
        <v>0.15266376064199999</v>
      </c>
      <c r="J3385" s="122">
        <v>0.15930055523549999</v>
      </c>
      <c r="K3385" s="122">
        <v>0.16152977427000001</v>
      </c>
      <c r="L3385" s="122">
        <v>0.16249963287700001</v>
      </c>
      <c r="M3385" s="122">
        <v>0.16363341982150001</v>
      </c>
      <c r="N3385" s="122">
        <v>0.16265863870700001</v>
      </c>
      <c r="O3385" s="122">
        <v>0.15491685723650001</v>
      </c>
      <c r="P3385" s="122">
        <v>0.151483025794</v>
      </c>
      <c r="Q3385" s="122">
        <v>0.151411478126</v>
      </c>
      <c r="R3385" s="122">
        <v>0.14051519749950001</v>
      </c>
      <c r="S3385" s="122">
        <v>0.13816294683550001</v>
      </c>
      <c r="T3385" s="122">
        <v>0.13894870209849999</v>
      </c>
      <c r="U3385" s="122">
        <v>0.12585872081150001</v>
      </c>
      <c r="V3385" s="122">
        <v>0.1327714623165</v>
      </c>
      <c r="W3385" s="122">
        <v>0.122768466427</v>
      </c>
      <c r="X3385" s="122">
        <v>0.11836075415449999</v>
      </c>
      <c r="Y3385" s="122">
        <v>0.1063184926085</v>
      </c>
      <c r="Z3385" s="122">
        <v>0.109230734091</v>
      </c>
      <c r="AA3385" s="122">
        <v>0.119735589445</v>
      </c>
      <c r="AB3385" s="122">
        <v>0.11742156996</v>
      </c>
      <c r="AC3385" s="122">
        <v>0.11261126886599999</v>
      </c>
      <c r="AD3385" s="122">
        <v>0.108166009353</v>
      </c>
      <c r="AE3385" s="122">
        <v>0.120272937153</v>
      </c>
      <c r="AF3385" s="122">
        <v>0.107887206192</v>
      </c>
      <c r="AG3385" s="122">
        <v>0.111044947093</v>
      </c>
      <c r="AH3385" s="122">
        <v>0.103333777813</v>
      </c>
      <c r="AI3385" s="122">
        <v>0.1096789943375</v>
      </c>
      <c r="AJ3385" s="122">
        <v>0.112754520181</v>
      </c>
      <c r="AK3385" s="122">
        <v>0.11933915508949999</v>
      </c>
      <c r="AL3385" s="122">
        <v>0</v>
      </c>
    </row>
    <row r="3386" spans="1:38" hidden="1" x14ac:dyDescent="0.25">
      <c r="A3386" s="122" t="s">
        <v>2008</v>
      </c>
      <c r="B3386" s="122">
        <v>1</v>
      </c>
      <c r="C3386" s="122" t="s">
        <v>2201</v>
      </c>
      <c r="D3386" s="122" t="s">
        <v>475</v>
      </c>
      <c r="E3386" s="122">
        <v>62</v>
      </c>
      <c r="F3386" s="122">
        <v>0.29390315289750002</v>
      </c>
      <c r="G3386" s="122">
        <v>0.29954832594449998</v>
      </c>
      <c r="H3386" s="122">
        <v>0.3182311954075</v>
      </c>
      <c r="I3386" s="122">
        <v>0.32435588404650001</v>
      </c>
      <c r="J3386" s="122">
        <v>0.35141333420400001</v>
      </c>
      <c r="K3386" s="122">
        <v>0.35115379161400001</v>
      </c>
      <c r="L3386" s="122">
        <v>0.35966010470949999</v>
      </c>
      <c r="M3386" s="122">
        <v>0.37800043095899999</v>
      </c>
      <c r="N3386" s="122">
        <v>0.41330940975000002</v>
      </c>
      <c r="O3386" s="122">
        <v>0.3674698346445</v>
      </c>
      <c r="P3386" s="122">
        <v>0.35603551169199998</v>
      </c>
      <c r="Q3386" s="122">
        <v>0.34464913097599997</v>
      </c>
      <c r="R3386" s="122">
        <v>0.34220428634400002</v>
      </c>
      <c r="S3386" s="122">
        <v>0.33754776294799999</v>
      </c>
      <c r="T3386" s="122">
        <v>0.32152362104799997</v>
      </c>
      <c r="U3386" s="122">
        <v>0.29299803334000002</v>
      </c>
      <c r="V3386" s="122">
        <v>0.29901088222700001</v>
      </c>
      <c r="W3386" s="122">
        <v>0.247847013432</v>
      </c>
      <c r="X3386" s="122">
        <v>0.24080898157</v>
      </c>
      <c r="Y3386" s="122">
        <v>0.2192692194785</v>
      </c>
      <c r="Z3386" s="122">
        <v>0.233470745571</v>
      </c>
      <c r="AA3386" s="122">
        <v>0.2222186725525</v>
      </c>
      <c r="AB3386" s="122">
        <v>0.22324858818900001</v>
      </c>
      <c r="AC3386" s="122">
        <v>0.19990192691</v>
      </c>
      <c r="AD3386" s="122">
        <v>0.18147374330249999</v>
      </c>
      <c r="AE3386" s="122">
        <v>0.19226337226750001</v>
      </c>
      <c r="AF3386" s="122">
        <v>0.1843951863005</v>
      </c>
      <c r="AG3386" s="122">
        <v>0.18075765086850001</v>
      </c>
      <c r="AH3386" s="122">
        <v>0.17361574234550001</v>
      </c>
      <c r="AI3386" s="122">
        <v>0.181949886531</v>
      </c>
      <c r="AJ3386" s="122">
        <v>0.1723707269775</v>
      </c>
      <c r="AK3386" s="122">
        <v>0.18108039879400001</v>
      </c>
      <c r="AL3386" s="122">
        <v>0</v>
      </c>
    </row>
    <row r="3387" spans="1:38" hidden="1" x14ac:dyDescent="0.25">
      <c r="A3387" s="122" t="s">
        <v>2008</v>
      </c>
      <c r="B3387" s="122">
        <v>1</v>
      </c>
      <c r="C3387" s="122" t="s">
        <v>2201</v>
      </c>
      <c r="D3387" s="122" t="s">
        <v>2106</v>
      </c>
      <c r="E3387" s="122">
        <v>62</v>
      </c>
      <c r="F3387" s="122">
        <v>0.1555187752155</v>
      </c>
      <c r="G3387" s="122">
        <v>0.161999691615</v>
      </c>
      <c r="H3387" s="122">
        <v>0.16815797189250001</v>
      </c>
      <c r="I3387" s="122">
        <v>0.18139920057799999</v>
      </c>
      <c r="J3387" s="122">
        <v>0.188062292632</v>
      </c>
      <c r="K3387" s="122">
        <v>0.19280390135350001</v>
      </c>
      <c r="L3387" s="122">
        <v>0.199226723976</v>
      </c>
      <c r="M3387" s="122">
        <v>0.203361813497</v>
      </c>
      <c r="N3387" s="122">
        <v>0.20699659186899999</v>
      </c>
      <c r="O3387" s="122">
        <v>0.216562888349</v>
      </c>
      <c r="P3387" s="122">
        <v>0.2128563230935</v>
      </c>
      <c r="Q3387" s="122">
        <v>0.20097738518149999</v>
      </c>
      <c r="R3387" s="122">
        <v>0.19406818532199999</v>
      </c>
      <c r="S3387" s="122">
        <v>0.1941862224965</v>
      </c>
      <c r="T3387" s="122">
        <v>0.17946106400949999</v>
      </c>
      <c r="U3387" s="122">
        <v>0.16051541744600001</v>
      </c>
      <c r="V3387" s="122">
        <v>0.16187983866049999</v>
      </c>
      <c r="W3387" s="122">
        <v>0.136234830818</v>
      </c>
      <c r="X3387" s="122">
        <v>0.12317236188400001</v>
      </c>
      <c r="Y3387" s="122">
        <v>0.1182197174975</v>
      </c>
      <c r="Z3387" s="122">
        <v>0.1153827923275</v>
      </c>
      <c r="AA3387" s="122">
        <v>0.11015266251899999</v>
      </c>
      <c r="AB3387" s="122">
        <v>0.10036349709050001</v>
      </c>
      <c r="AC3387" s="122">
        <v>9.2003903100000006E-2</v>
      </c>
      <c r="AD3387" s="122">
        <v>8.3417196477499997E-2</v>
      </c>
      <c r="AE3387" s="122">
        <v>7.3197064808499995E-2</v>
      </c>
      <c r="AF3387" s="122">
        <v>6.8335671025500005E-2</v>
      </c>
      <c r="AG3387" s="122">
        <v>6.3438702794499993E-2</v>
      </c>
      <c r="AH3387" s="122">
        <v>6.0192940420999999E-2</v>
      </c>
      <c r="AI3387" s="122">
        <v>6.4751975537500006E-2</v>
      </c>
      <c r="AJ3387" s="122">
        <v>5.4071417604500002E-2</v>
      </c>
      <c r="AK3387" s="122">
        <v>5.5483408227E-2</v>
      </c>
      <c r="AL3387" s="122">
        <v>0</v>
      </c>
    </row>
    <row r="3388" spans="1:38" hidden="1" x14ac:dyDescent="0.25">
      <c r="A3388" s="122" t="s">
        <v>2008</v>
      </c>
      <c r="B3388" s="122">
        <v>1</v>
      </c>
      <c r="C3388" s="122" t="s">
        <v>2201</v>
      </c>
      <c r="D3388" s="122" t="s">
        <v>2107</v>
      </c>
      <c r="E3388" s="122">
        <v>62</v>
      </c>
      <c r="F3388" s="122">
        <v>1.1277929535960001</v>
      </c>
      <c r="G3388" s="122">
        <v>1.1633044313950001</v>
      </c>
      <c r="H3388" s="122">
        <v>1.202086374099</v>
      </c>
      <c r="I3388" s="122">
        <v>1.2470090010804999</v>
      </c>
      <c r="J3388" s="122">
        <v>1.2793332533895001</v>
      </c>
      <c r="K3388" s="122">
        <v>1.3110942764739999</v>
      </c>
      <c r="L3388" s="122">
        <v>1.3063136183595001</v>
      </c>
      <c r="M3388" s="122">
        <v>1.310512085784</v>
      </c>
      <c r="N3388" s="122">
        <v>1.3273730328119999</v>
      </c>
      <c r="O3388" s="122">
        <v>1.2329194009444999</v>
      </c>
      <c r="P3388" s="122">
        <v>1.2421940918484999</v>
      </c>
      <c r="Q3388" s="122">
        <v>1.2072016510525001</v>
      </c>
      <c r="R3388" s="122">
        <v>1.1613129568984999</v>
      </c>
      <c r="S3388" s="122">
        <v>1.0935645467815001</v>
      </c>
      <c r="T3388" s="122">
        <v>1.0536397132699999</v>
      </c>
      <c r="U3388" s="122">
        <v>0.97955340044299999</v>
      </c>
      <c r="V3388" s="122">
        <v>0.99084831105600002</v>
      </c>
      <c r="W3388" s="122">
        <v>0.98063181471000005</v>
      </c>
      <c r="X3388" s="122">
        <v>0.91708265477450002</v>
      </c>
      <c r="Y3388" s="122">
        <v>0.83004685162949998</v>
      </c>
      <c r="Z3388" s="122">
        <v>0.74295553188550001</v>
      </c>
      <c r="AA3388" s="122">
        <v>0.71783969406299997</v>
      </c>
      <c r="AB3388" s="122">
        <v>0.668676682169</v>
      </c>
      <c r="AC3388" s="122">
        <v>0.61660849578599997</v>
      </c>
      <c r="AD3388" s="122">
        <v>0.547137010619</v>
      </c>
      <c r="AE3388" s="122">
        <v>0.49572029774499998</v>
      </c>
      <c r="AF3388" s="122">
        <v>0.4654603390705</v>
      </c>
      <c r="AG3388" s="122">
        <v>0.43745693635350003</v>
      </c>
      <c r="AH3388" s="122">
        <v>0.43594804567200002</v>
      </c>
      <c r="AI3388" s="122">
        <v>0.43524726289749999</v>
      </c>
      <c r="AJ3388" s="122">
        <v>0.36191734510899998</v>
      </c>
      <c r="AK3388" s="122">
        <v>0.37444132646400002</v>
      </c>
      <c r="AL3388" s="122">
        <v>0</v>
      </c>
    </row>
    <row r="3389" spans="1:38" hidden="1" x14ac:dyDescent="0.25">
      <c r="A3389" s="122" t="s">
        <v>2008</v>
      </c>
      <c r="B3389" s="122">
        <v>1</v>
      </c>
      <c r="C3389" s="122" t="s">
        <v>2201</v>
      </c>
      <c r="D3389" s="122" t="s">
        <v>2108</v>
      </c>
      <c r="E3389" s="122">
        <v>62</v>
      </c>
      <c r="F3389" s="122">
        <v>0.28757059762249998</v>
      </c>
      <c r="G3389" s="122">
        <v>0.30755590925199999</v>
      </c>
      <c r="H3389" s="122">
        <v>0.34646203763400002</v>
      </c>
      <c r="I3389" s="122">
        <v>0.39806560985200001</v>
      </c>
      <c r="J3389" s="122">
        <v>0.43246958168400002</v>
      </c>
      <c r="K3389" s="122">
        <v>0.44713737175200002</v>
      </c>
      <c r="L3389" s="122">
        <v>0.45328732578249997</v>
      </c>
      <c r="M3389" s="122">
        <v>0.46221256357149998</v>
      </c>
      <c r="N3389" s="122">
        <v>0.42881825400899998</v>
      </c>
      <c r="O3389" s="122">
        <v>0.4105626575345</v>
      </c>
      <c r="P3389" s="122">
        <v>0.40149880510899999</v>
      </c>
      <c r="Q3389" s="122">
        <v>0.38748455419849998</v>
      </c>
      <c r="R3389" s="122">
        <v>0.3541319814735</v>
      </c>
      <c r="S3389" s="122">
        <v>0.34492723731949998</v>
      </c>
      <c r="T3389" s="122">
        <v>0.3341221573175</v>
      </c>
      <c r="U3389" s="122">
        <v>0.29585330188949999</v>
      </c>
      <c r="V3389" s="122">
        <v>0.31753057581999999</v>
      </c>
      <c r="W3389" s="122">
        <v>0.29371853497650002</v>
      </c>
      <c r="X3389" s="122">
        <v>0.26855894300400002</v>
      </c>
      <c r="Y3389" s="122">
        <v>0.25449223219</v>
      </c>
      <c r="Z3389" s="122">
        <v>0.22168363294150001</v>
      </c>
      <c r="AA3389" s="122">
        <v>0.21495964640500001</v>
      </c>
      <c r="AB3389" s="122">
        <v>0.19786144519500001</v>
      </c>
      <c r="AC3389" s="122">
        <v>0.17961291942400001</v>
      </c>
      <c r="AD3389" s="122">
        <v>0.163792726029</v>
      </c>
      <c r="AE3389" s="122">
        <v>0.1831435701005</v>
      </c>
      <c r="AF3389" s="122">
        <v>0.171859630673</v>
      </c>
      <c r="AG3389" s="122">
        <v>0.16393648672700001</v>
      </c>
      <c r="AH3389" s="122">
        <v>0.15880720391399999</v>
      </c>
      <c r="AI3389" s="122">
        <v>0.16643323219200001</v>
      </c>
      <c r="AJ3389" s="122">
        <v>0.13912519631199999</v>
      </c>
      <c r="AK3389" s="122">
        <v>0.1443218882085</v>
      </c>
      <c r="AL3389" s="122">
        <v>0</v>
      </c>
    </row>
    <row r="3390" spans="1:38" hidden="1" x14ac:dyDescent="0.25">
      <c r="A3390" s="122" t="s">
        <v>2008</v>
      </c>
      <c r="B3390" s="122">
        <v>1</v>
      </c>
      <c r="C3390" s="122" t="s">
        <v>2201</v>
      </c>
      <c r="D3390" s="122" t="s">
        <v>2109</v>
      </c>
      <c r="E3390" s="122">
        <v>62</v>
      </c>
      <c r="F3390" s="122">
        <v>0.19232494093649999</v>
      </c>
      <c r="G3390" s="122">
        <v>0.20489544783800001</v>
      </c>
      <c r="H3390" s="122">
        <v>0.2152758410925</v>
      </c>
      <c r="I3390" s="122">
        <v>0.232098033275</v>
      </c>
      <c r="J3390" s="122">
        <v>0.26587295054499999</v>
      </c>
      <c r="K3390" s="122">
        <v>0.28894279762050001</v>
      </c>
      <c r="L3390" s="122">
        <v>0.29549905222150002</v>
      </c>
      <c r="M3390" s="122">
        <v>0.3459030307075</v>
      </c>
      <c r="N3390" s="122">
        <v>0.38232471744199997</v>
      </c>
      <c r="O3390" s="122">
        <v>0.33124630526400001</v>
      </c>
      <c r="P3390" s="122">
        <v>0.319403081561</v>
      </c>
      <c r="Q3390" s="122">
        <v>0.32678627677099997</v>
      </c>
      <c r="R3390" s="122">
        <v>0.30530720063349998</v>
      </c>
      <c r="S3390" s="122">
        <v>0.3081507316705</v>
      </c>
      <c r="T3390" s="122">
        <v>0.29341976165400002</v>
      </c>
      <c r="U3390" s="122">
        <v>0.28946822024899999</v>
      </c>
      <c r="V3390" s="122">
        <v>0.30518863568499999</v>
      </c>
      <c r="W3390" s="122">
        <v>0.26138743159599998</v>
      </c>
      <c r="X3390" s="122">
        <v>0.247937198921</v>
      </c>
      <c r="Y3390" s="122">
        <v>0.23004382021399999</v>
      </c>
      <c r="Z3390" s="122">
        <v>0.23964444267400001</v>
      </c>
      <c r="AA3390" s="122">
        <v>0.24369046800050001</v>
      </c>
      <c r="AB3390" s="122">
        <v>0.22754903442400001</v>
      </c>
      <c r="AC3390" s="122">
        <v>0.219370661134</v>
      </c>
      <c r="AD3390" s="122">
        <v>0.21830804982400001</v>
      </c>
      <c r="AE3390" s="122">
        <v>0.1949180667955</v>
      </c>
      <c r="AF3390" s="122">
        <v>0.18822800190200001</v>
      </c>
      <c r="AG3390" s="122">
        <v>0.1815465422475</v>
      </c>
      <c r="AH3390" s="122">
        <v>0.17882679708300001</v>
      </c>
      <c r="AI3390" s="122">
        <v>0.18900379289999999</v>
      </c>
      <c r="AJ3390" s="122">
        <v>0.15318974356000001</v>
      </c>
      <c r="AK3390" s="122">
        <v>0.15913144977849999</v>
      </c>
      <c r="AL3390" s="122">
        <v>0</v>
      </c>
    </row>
    <row r="3391" spans="1:38" hidden="1" x14ac:dyDescent="0.25">
      <c r="A3391" s="122" t="s">
        <v>2008</v>
      </c>
      <c r="B3391" s="122">
        <v>1</v>
      </c>
      <c r="C3391" s="122" t="s">
        <v>2201</v>
      </c>
      <c r="D3391" s="122" t="s">
        <v>2110</v>
      </c>
      <c r="E3391" s="122">
        <v>62</v>
      </c>
      <c r="F3391" s="122">
        <v>1.773622375625</v>
      </c>
      <c r="G3391" s="122">
        <v>1.8431246292529999</v>
      </c>
      <c r="H3391" s="122">
        <v>1.9399565650474999</v>
      </c>
      <c r="I3391" s="122">
        <v>2.037710005588</v>
      </c>
      <c r="J3391" s="122">
        <v>2.0899018118739998</v>
      </c>
      <c r="K3391" s="122">
        <v>2.1456839176070002</v>
      </c>
      <c r="L3391" s="122">
        <v>2.2378539021165</v>
      </c>
      <c r="M3391" s="122">
        <v>2.2711466467985</v>
      </c>
      <c r="N3391" s="122">
        <v>2.2983638205650001</v>
      </c>
      <c r="O3391" s="122">
        <v>2.1891678982520002</v>
      </c>
      <c r="P3391" s="122">
        <v>2.1663318029065</v>
      </c>
      <c r="Q3391" s="122">
        <v>2.0495743036279999</v>
      </c>
      <c r="R3391" s="122">
        <v>1.985210440121</v>
      </c>
      <c r="S3391" s="122">
        <v>1.9294212877995001</v>
      </c>
      <c r="T3391" s="122">
        <v>1.7996833088115001</v>
      </c>
      <c r="U3391" s="122">
        <v>1.5966112941470001</v>
      </c>
      <c r="V3391" s="122">
        <v>1.6258004261404999</v>
      </c>
      <c r="W3391" s="122">
        <v>1.4793545806870001</v>
      </c>
      <c r="X3391" s="122">
        <v>1.3942795580689999</v>
      </c>
      <c r="Y3391" s="122">
        <v>1.334286660424</v>
      </c>
      <c r="Z3391" s="122">
        <v>1.3645998000140001</v>
      </c>
      <c r="AA3391" s="122">
        <v>1.1820569286275</v>
      </c>
      <c r="AB3391" s="122">
        <v>1.1856898550999999</v>
      </c>
      <c r="AC3391" s="122">
        <v>1.1312987438805</v>
      </c>
      <c r="AD3391" s="122">
        <v>1.0782183948205</v>
      </c>
      <c r="AE3391" s="122">
        <v>0.92608707289400005</v>
      </c>
      <c r="AF3391" s="122">
        <v>0.84769446173100005</v>
      </c>
      <c r="AG3391" s="122">
        <v>0.80396197137350001</v>
      </c>
      <c r="AH3391" s="122">
        <v>0.76440522355100005</v>
      </c>
      <c r="AI3391" s="122">
        <v>0.80235941705150005</v>
      </c>
      <c r="AJ3391" s="122">
        <v>0.61741129343750001</v>
      </c>
      <c r="AK3391" s="122">
        <v>0.64118914572999997</v>
      </c>
      <c r="AL3391" s="122">
        <v>0</v>
      </c>
    </row>
    <row r="3392" spans="1:38" hidden="1" x14ac:dyDescent="0.25">
      <c r="A3392" s="122" t="s">
        <v>2008</v>
      </c>
      <c r="B3392" s="122">
        <v>1</v>
      </c>
      <c r="C3392" s="122" t="s">
        <v>2201</v>
      </c>
      <c r="D3392" s="122" t="s">
        <v>2111</v>
      </c>
      <c r="E3392" s="122">
        <v>62</v>
      </c>
      <c r="F3392" s="122">
        <v>1.5245545140300001</v>
      </c>
      <c r="G3392" s="122">
        <v>1.5884050181855001</v>
      </c>
      <c r="H3392" s="122">
        <v>1.6933460595030001</v>
      </c>
      <c r="I3392" s="122">
        <v>1.7701606212384999</v>
      </c>
      <c r="J3392" s="122">
        <v>1.8231880386420001</v>
      </c>
      <c r="K3392" s="122">
        <v>1.9004547682345001</v>
      </c>
      <c r="L3392" s="122">
        <v>1.9536445103015001</v>
      </c>
      <c r="M3392" s="122">
        <v>1.9625020805260001</v>
      </c>
      <c r="N3392" s="122">
        <v>2.0020506492824999</v>
      </c>
      <c r="O3392" s="122">
        <v>1.9373740449654999</v>
      </c>
      <c r="P3392" s="122">
        <v>1.7766071315750001</v>
      </c>
      <c r="Q3392" s="122">
        <v>1.732404778012</v>
      </c>
      <c r="R3392" s="122">
        <v>1.655047247892</v>
      </c>
      <c r="S3392" s="122">
        <v>1.5944391974525001</v>
      </c>
      <c r="T3392" s="122">
        <v>1.519982451487</v>
      </c>
      <c r="U3392" s="122">
        <v>1.345945405331</v>
      </c>
      <c r="V3392" s="122">
        <v>1.362563535032</v>
      </c>
      <c r="W3392" s="122">
        <v>1.2396710214425</v>
      </c>
      <c r="X3392" s="122">
        <v>1.1328133990275</v>
      </c>
      <c r="Y3392" s="122">
        <v>1.0815472356214999</v>
      </c>
      <c r="Z3392" s="122">
        <v>1.0055445839865</v>
      </c>
      <c r="AA3392" s="122">
        <v>0.990372186722</v>
      </c>
      <c r="AB3392" s="122">
        <v>0.90538442780899997</v>
      </c>
      <c r="AC3392" s="122">
        <v>0.82130059446949999</v>
      </c>
      <c r="AD3392" s="122">
        <v>0.72226990260949997</v>
      </c>
      <c r="AE3392" s="122">
        <v>0.67548464794749996</v>
      </c>
      <c r="AF3392" s="122">
        <v>0.64100483687849996</v>
      </c>
      <c r="AG3392" s="122">
        <v>0.59037442222600001</v>
      </c>
      <c r="AH3392" s="122">
        <v>0.2108475418445</v>
      </c>
      <c r="AI3392" s="122">
        <v>0.57690191200800001</v>
      </c>
      <c r="AJ3392" s="122">
        <v>0.51334404782950005</v>
      </c>
      <c r="AK3392" s="122">
        <v>0.52908863423350005</v>
      </c>
      <c r="AL3392" s="122">
        <v>0</v>
      </c>
    </row>
    <row r="3393" spans="1:38" hidden="1" x14ac:dyDescent="0.25">
      <c r="A3393" s="122" t="s">
        <v>2008</v>
      </c>
      <c r="B3393" s="122">
        <v>1</v>
      </c>
      <c r="C3393" s="122" t="s">
        <v>2201</v>
      </c>
      <c r="D3393" s="122" t="s">
        <v>2112</v>
      </c>
      <c r="E3393" s="122">
        <v>62</v>
      </c>
      <c r="F3393" s="122">
        <v>0.60152566748799996</v>
      </c>
      <c r="G3393" s="122">
        <v>0.64287886197050004</v>
      </c>
      <c r="H3393" s="122">
        <v>0.69318038573249996</v>
      </c>
      <c r="I3393" s="122">
        <v>0.68972757371799998</v>
      </c>
      <c r="J3393" s="122">
        <v>0.73078969450599995</v>
      </c>
      <c r="K3393" s="122">
        <v>0.75498831644849995</v>
      </c>
      <c r="L3393" s="122">
        <v>0.77654476362900005</v>
      </c>
      <c r="M3393" s="122">
        <v>0.80974304805399999</v>
      </c>
      <c r="N3393" s="122">
        <v>0.85446105115149995</v>
      </c>
      <c r="O3393" s="122">
        <v>0.77931340831600004</v>
      </c>
      <c r="P3393" s="122">
        <v>0.77518761094050004</v>
      </c>
      <c r="Q3393" s="122">
        <v>0.74370793101550003</v>
      </c>
      <c r="R3393" s="122">
        <v>0.73588993048350004</v>
      </c>
      <c r="S3393" s="122">
        <v>0.68990839601749998</v>
      </c>
      <c r="T3393" s="122">
        <v>0.64939263582600004</v>
      </c>
      <c r="U3393" s="122">
        <v>0.58960165702449996</v>
      </c>
      <c r="V3393" s="122">
        <v>0.61723390166900005</v>
      </c>
      <c r="W3393" s="122">
        <v>0.55002038310750001</v>
      </c>
      <c r="X3393" s="122">
        <v>0.53136362960649997</v>
      </c>
      <c r="Y3393" s="122">
        <v>0.50265071580999998</v>
      </c>
      <c r="Z3393" s="122">
        <v>0.46743524571400002</v>
      </c>
      <c r="AA3393" s="122">
        <v>0.44334639053449998</v>
      </c>
      <c r="AB3393" s="122">
        <v>0.40704295384900002</v>
      </c>
      <c r="AC3393" s="122">
        <v>0.367427935521</v>
      </c>
      <c r="AD3393" s="122">
        <v>0.33712533598799999</v>
      </c>
      <c r="AE3393" s="122">
        <v>0.32252505347749999</v>
      </c>
      <c r="AF3393" s="122">
        <v>0.30445897922600001</v>
      </c>
      <c r="AG3393" s="122">
        <v>0.29116507858399998</v>
      </c>
      <c r="AH3393" s="122">
        <v>0.25933592354899998</v>
      </c>
      <c r="AI3393" s="122">
        <v>0.26322890774500002</v>
      </c>
      <c r="AJ3393" s="122">
        <v>0.23810600626799999</v>
      </c>
      <c r="AK3393" s="122">
        <v>0.24672115404200001</v>
      </c>
      <c r="AL3393" s="122">
        <v>0</v>
      </c>
    </row>
    <row r="3394" spans="1:38" hidden="1" x14ac:dyDescent="0.25">
      <c r="A3394" s="122" t="s">
        <v>2008</v>
      </c>
      <c r="B3394" s="122">
        <v>1</v>
      </c>
      <c r="C3394" s="122" t="s">
        <v>2201</v>
      </c>
      <c r="D3394" s="122" t="s">
        <v>2113</v>
      </c>
      <c r="E3394" s="122">
        <v>62</v>
      </c>
      <c r="F3394" s="122">
        <v>0.46586586997500001</v>
      </c>
      <c r="G3394" s="122">
        <v>0.47438261784300001</v>
      </c>
      <c r="H3394" s="122">
        <v>0.52125589591199994</v>
      </c>
      <c r="I3394" s="122">
        <v>0.56671834980900004</v>
      </c>
      <c r="J3394" s="122">
        <v>0.57906764340250005</v>
      </c>
      <c r="K3394" s="122">
        <v>0.59528847217150005</v>
      </c>
      <c r="L3394" s="122">
        <v>0.60471212209299996</v>
      </c>
      <c r="M3394" s="122">
        <v>0.641691401025</v>
      </c>
      <c r="N3394" s="122">
        <v>0.64435507266650005</v>
      </c>
      <c r="O3394" s="122">
        <v>0.63037929694700001</v>
      </c>
      <c r="P3394" s="122">
        <v>0.61323947449250005</v>
      </c>
      <c r="Q3394" s="122">
        <v>0.57412675481349995</v>
      </c>
      <c r="R3394" s="122">
        <v>0.548237221454</v>
      </c>
      <c r="S3394" s="122">
        <v>0.52585720462350005</v>
      </c>
      <c r="T3394" s="122">
        <v>0.49637471328400001</v>
      </c>
      <c r="U3394" s="122">
        <v>0.437438408587</v>
      </c>
      <c r="V3394" s="122">
        <v>0.440501040723</v>
      </c>
      <c r="W3394" s="122">
        <v>0.41463915189849998</v>
      </c>
      <c r="X3394" s="122">
        <v>0.37491019223599997</v>
      </c>
      <c r="Y3394" s="122">
        <v>0.37045076282849998</v>
      </c>
      <c r="Z3394" s="122">
        <v>0.35521690066900002</v>
      </c>
      <c r="AA3394" s="122">
        <v>0.36825125903900002</v>
      </c>
      <c r="AB3394" s="122">
        <v>0.317644319703</v>
      </c>
      <c r="AC3394" s="122">
        <v>0.29540073035800002</v>
      </c>
      <c r="AD3394" s="122">
        <v>0.25720604991399998</v>
      </c>
      <c r="AE3394" s="122">
        <v>0.2338575409225</v>
      </c>
      <c r="AF3394" s="122">
        <v>0.21783937872100001</v>
      </c>
      <c r="AG3394" s="122">
        <v>0.20542873993300001</v>
      </c>
      <c r="AH3394" s="122">
        <v>0.1968203998235</v>
      </c>
      <c r="AI3394" s="122">
        <v>0.20649898385250001</v>
      </c>
      <c r="AJ3394" s="122">
        <v>0.17822901623099999</v>
      </c>
      <c r="AK3394" s="122">
        <v>0.18447867367599999</v>
      </c>
      <c r="AL3394" s="122">
        <v>0</v>
      </c>
    </row>
    <row r="3395" spans="1:38" hidden="1" x14ac:dyDescent="0.25">
      <c r="A3395" s="122" t="s">
        <v>2008</v>
      </c>
      <c r="B3395" s="122">
        <v>1</v>
      </c>
      <c r="C3395" s="122" t="s">
        <v>2201</v>
      </c>
      <c r="D3395" s="122" t="s">
        <v>2114</v>
      </c>
      <c r="E3395" s="122">
        <v>62</v>
      </c>
      <c r="F3395" s="122">
        <v>1.4890038725170001</v>
      </c>
      <c r="G3395" s="122">
        <v>1.5640545055835</v>
      </c>
      <c r="H3395" s="122">
        <v>1.6505308500564999</v>
      </c>
      <c r="I3395" s="122">
        <v>1.679978600903</v>
      </c>
      <c r="J3395" s="122">
        <v>1.7277924585240001</v>
      </c>
      <c r="K3395" s="122">
        <v>1.7773264680859999</v>
      </c>
      <c r="L3395" s="122">
        <v>1.8110261280590001</v>
      </c>
      <c r="M3395" s="122">
        <v>1.8380609774529999</v>
      </c>
      <c r="N3395" s="122">
        <v>1.8632524426449999</v>
      </c>
      <c r="O3395" s="122">
        <v>1.764410479333</v>
      </c>
      <c r="P3395" s="122">
        <v>1.7127443819549999</v>
      </c>
      <c r="Q3395" s="122">
        <v>1.6378951160815001</v>
      </c>
      <c r="R3395" s="122">
        <v>1.5589304263104999</v>
      </c>
      <c r="S3395" s="122">
        <v>1.5070718528075</v>
      </c>
      <c r="T3395" s="122">
        <v>1.4181325795990001</v>
      </c>
      <c r="U3395" s="122">
        <v>1.2556731152895</v>
      </c>
      <c r="V3395" s="122">
        <v>1.252464869814</v>
      </c>
      <c r="W3395" s="122">
        <v>1.1049588400795001</v>
      </c>
      <c r="X3395" s="122">
        <v>1.0181824007289999</v>
      </c>
      <c r="Y3395" s="122">
        <v>0.94040499119999998</v>
      </c>
      <c r="Z3395" s="122">
        <v>0.96286665839950003</v>
      </c>
      <c r="AA3395" s="122">
        <v>0.82608306738350001</v>
      </c>
      <c r="AB3395" s="122">
        <v>0.84890781174550001</v>
      </c>
      <c r="AC3395" s="122">
        <v>0.78457428061550005</v>
      </c>
      <c r="AD3395" s="122">
        <v>0.71666052695500004</v>
      </c>
      <c r="AE3395" s="122">
        <v>0.61086911725299997</v>
      </c>
      <c r="AF3395" s="122">
        <v>0.56211486115450005</v>
      </c>
      <c r="AG3395" s="122">
        <v>0.52557409417900003</v>
      </c>
      <c r="AH3395" s="122">
        <v>0.49824148418649999</v>
      </c>
      <c r="AI3395" s="122">
        <v>0.53793919584399996</v>
      </c>
      <c r="AJ3395" s="122">
        <v>0.44038952951799998</v>
      </c>
      <c r="AK3395" s="122">
        <v>0.454004902667</v>
      </c>
      <c r="AL3395" s="122">
        <v>0</v>
      </c>
    </row>
    <row r="3396" spans="1:38" hidden="1" x14ac:dyDescent="0.25">
      <c r="A3396" s="122" t="s">
        <v>2008</v>
      </c>
      <c r="B3396" s="122">
        <v>1</v>
      </c>
      <c r="C3396" s="122" t="s">
        <v>2201</v>
      </c>
      <c r="D3396" s="122" t="s">
        <v>2115</v>
      </c>
      <c r="E3396" s="122">
        <v>62</v>
      </c>
      <c r="F3396" s="122">
        <v>0.119503566098</v>
      </c>
      <c r="G3396" s="122">
        <v>0.1186937893535</v>
      </c>
      <c r="H3396" s="122">
        <v>0.12870414421349999</v>
      </c>
      <c r="I3396" s="122">
        <v>0.130368880706</v>
      </c>
      <c r="J3396" s="122">
        <v>0.129736860264</v>
      </c>
      <c r="K3396" s="122">
        <v>0.12782092062549999</v>
      </c>
      <c r="L3396" s="122">
        <v>0.13099883065000001</v>
      </c>
      <c r="M3396" s="122">
        <v>0.13087360937850001</v>
      </c>
      <c r="N3396" s="122">
        <v>0.14590325554200001</v>
      </c>
      <c r="O3396" s="122">
        <v>0.13962192556200001</v>
      </c>
      <c r="P3396" s="122">
        <v>0.13818549656000001</v>
      </c>
      <c r="Q3396" s="122">
        <v>0.12373269919</v>
      </c>
      <c r="R3396" s="122">
        <v>0.12048380682199999</v>
      </c>
      <c r="S3396" s="122">
        <v>0.1160023790755</v>
      </c>
      <c r="T3396" s="122">
        <v>0.106838539288</v>
      </c>
      <c r="U3396" s="122">
        <v>9.2260352954499997E-2</v>
      </c>
      <c r="V3396" s="122">
        <v>9.1811119999000004E-2</v>
      </c>
      <c r="W3396" s="122">
        <v>9.39020928265E-2</v>
      </c>
      <c r="X3396" s="122">
        <v>8.5871705898E-2</v>
      </c>
      <c r="Y3396" s="122">
        <v>8.5629360111999994E-2</v>
      </c>
      <c r="Z3396" s="122">
        <v>7.4548241269999996E-2</v>
      </c>
      <c r="AA3396" s="122">
        <v>6.9373236602499999E-2</v>
      </c>
      <c r="AB3396" s="122">
        <v>6.2536077152000005E-2</v>
      </c>
      <c r="AC3396" s="122">
        <v>5.8741031417499999E-2</v>
      </c>
      <c r="AD3396" s="122">
        <v>5.4511747938000003E-2</v>
      </c>
      <c r="AE3396" s="122">
        <v>4.4718626483500001E-2</v>
      </c>
      <c r="AF3396" s="122">
        <v>4.1067581457500002E-2</v>
      </c>
      <c r="AG3396" s="122">
        <v>3.8186772950000003E-2</v>
      </c>
      <c r="AH3396" s="122">
        <v>3.5894699810999998E-2</v>
      </c>
      <c r="AI3396" s="122">
        <v>3.6761884883499997E-2</v>
      </c>
      <c r="AJ3396" s="122">
        <v>3.18244937645E-2</v>
      </c>
      <c r="AK3396" s="122">
        <v>3.2692499807000001E-2</v>
      </c>
      <c r="AL3396" s="122">
        <v>0</v>
      </c>
    </row>
    <row r="3397" spans="1:38" hidden="1" x14ac:dyDescent="0.25">
      <c r="A3397" s="122" t="s">
        <v>2008</v>
      </c>
      <c r="B3397" s="122">
        <v>1</v>
      </c>
      <c r="C3397" s="122" t="s">
        <v>2201</v>
      </c>
      <c r="D3397" s="122" t="s">
        <v>2116</v>
      </c>
      <c r="E3397" s="122">
        <v>62</v>
      </c>
      <c r="F3397" s="122">
        <v>0.60238713425799995</v>
      </c>
      <c r="G3397" s="122">
        <v>0.62872628922200002</v>
      </c>
      <c r="H3397" s="122">
        <v>0.64978647450649996</v>
      </c>
      <c r="I3397" s="122">
        <v>0.63773772372000004</v>
      </c>
      <c r="J3397" s="122">
        <v>0.66445944757700004</v>
      </c>
      <c r="K3397" s="122">
        <v>0.69462577088650002</v>
      </c>
      <c r="L3397" s="122">
        <v>0.72205897397800001</v>
      </c>
      <c r="M3397" s="122">
        <v>0.74862967648150003</v>
      </c>
      <c r="N3397" s="122">
        <v>0.76146087824599995</v>
      </c>
      <c r="O3397" s="122">
        <v>0.73083536680549999</v>
      </c>
      <c r="P3397" s="122">
        <v>0.72344785819049995</v>
      </c>
      <c r="Q3397" s="122">
        <v>0.72414516228350001</v>
      </c>
      <c r="R3397" s="122">
        <v>0.6931292660135</v>
      </c>
      <c r="S3397" s="122">
        <v>0.66698612662050005</v>
      </c>
      <c r="T3397" s="122">
        <v>0.64269167103199998</v>
      </c>
      <c r="U3397" s="122">
        <v>0.56900304108150002</v>
      </c>
      <c r="V3397" s="122">
        <v>0.57253491520999999</v>
      </c>
      <c r="W3397" s="122">
        <v>0.52565445447500003</v>
      </c>
      <c r="X3397" s="122">
        <v>0.49909025128200002</v>
      </c>
      <c r="Y3397" s="122">
        <v>0.47478329280800002</v>
      </c>
      <c r="Z3397" s="122">
        <v>0.4332311786195</v>
      </c>
      <c r="AA3397" s="122">
        <v>0.41687718424999998</v>
      </c>
      <c r="AB3397" s="122">
        <v>0.38012434304800002</v>
      </c>
      <c r="AC3397" s="122">
        <v>0.3487578678105</v>
      </c>
      <c r="AD3397" s="122">
        <v>0.32261137884399999</v>
      </c>
      <c r="AE3397" s="122">
        <v>0.29622932827699999</v>
      </c>
      <c r="AF3397" s="122">
        <v>0.282628007495</v>
      </c>
      <c r="AG3397" s="122">
        <v>0.26721037310899998</v>
      </c>
      <c r="AH3397" s="122">
        <v>0.26127145174900002</v>
      </c>
      <c r="AI3397" s="122">
        <v>0.27553225799699999</v>
      </c>
      <c r="AJ3397" s="122">
        <v>0.2439492530615</v>
      </c>
      <c r="AK3397" s="122">
        <v>0.2503037261155</v>
      </c>
      <c r="AL3397" s="122">
        <v>0</v>
      </c>
    </row>
    <row r="3398" spans="1:38" hidden="1" x14ac:dyDescent="0.25">
      <c r="A3398" s="122" t="s">
        <v>2008</v>
      </c>
      <c r="B3398" s="122">
        <v>1</v>
      </c>
      <c r="C3398" s="122" t="s">
        <v>2201</v>
      </c>
      <c r="D3398" s="122" t="s">
        <v>2117</v>
      </c>
      <c r="E3398" s="122">
        <v>62</v>
      </c>
      <c r="F3398" s="122">
        <v>0.14659450663750001</v>
      </c>
      <c r="G3398" s="122">
        <v>0.14203496592750001</v>
      </c>
      <c r="H3398" s="122">
        <v>0.15254607467199999</v>
      </c>
      <c r="I3398" s="122">
        <v>0.16289501550050001</v>
      </c>
      <c r="J3398" s="122">
        <v>0.16959525907049999</v>
      </c>
      <c r="K3398" s="122">
        <v>0.17050450600299999</v>
      </c>
      <c r="L3398" s="122">
        <v>0.17115300080599999</v>
      </c>
      <c r="M3398" s="122">
        <v>0.17144524307100001</v>
      </c>
      <c r="N3398" s="122">
        <v>0.16572450784449999</v>
      </c>
      <c r="O3398" s="122">
        <v>0.15982384832400001</v>
      </c>
      <c r="P3398" s="122">
        <v>0.15976725510949999</v>
      </c>
      <c r="Q3398" s="122">
        <v>0.15825603173899999</v>
      </c>
      <c r="R3398" s="122">
        <v>0.144291184805</v>
      </c>
      <c r="S3398" s="122">
        <v>0.14290804854850001</v>
      </c>
      <c r="T3398" s="122">
        <v>0.13703306456</v>
      </c>
      <c r="U3398" s="122">
        <v>0.12189189566399999</v>
      </c>
      <c r="V3398" s="122">
        <v>0.13255572626699999</v>
      </c>
      <c r="W3398" s="122">
        <v>0.116196640108</v>
      </c>
      <c r="X3398" s="122">
        <v>0.109816136104</v>
      </c>
      <c r="Y3398" s="122">
        <v>0.1117611804275</v>
      </c>
      <c r="Z3398" s="122">
        <v>9.5599792350999996E-2</v>
      </c>
      <c r="AA3398" s="122">
        <v>9.6911355419999998E-2</v>
      </c>
      <c r="AB3398" s="122">
        <v>9.1063212433500004E-2</v>
      </c>
      <c r="AC3398" s="122">
        <v>8.7782215156500004E-2</v>
      </c>
      <c r="AD3398" s="122">
        <v>7.9966071850500003E-2</v>
      </c>
      <c r="AE3398" s="122">
        <v>7.8395563368999999E-2</v>
      </c>
      <c r="AF3398" s="122">
        <v>7.3655911805000002E-2</v>
      </c>
      <c r="AG3398" s="122">
        <v>6.9640012606000001E-2</v>
      </c>
      <c r="AH3398" s="122">
        <v>6.8033242504999994E-2</v>
      </c>
      <c r="AI3398" s="122">
        <v>7.1023309929499998E-2</v>
      </c>
      <c r="AJ3398" s="122">
        <v>7.6962404573000007E-2</v>
      </c>
      <c r="AK3398" s="122">
        <v>8.0605894024999999E-2</v>
      </c>
      <c r="AL3398" s="122">
        <v>0</v>
      </c>
    </row>
    <row r="3399" spans="1:38" hidden="1" x14ac:dyDescent="0.25">
      <c r="A3399" s="122" t="s">
        <v>2008</v>
      </c>
      <c r="B3399" s="122">
        <v>1</v>
      </c>
      <c r="C3399" s="122" t="s">
        <v>2201</v>
      </c>
      <c r="D3399" s="122" t="s">
        <v>2118</v>
      </c>
      <c r="E3399" s="122">
        <v>62</v>
      </c>
      <c r="F3399" s="122">
        <v>0.76256263302399996</v>
      </c>
      <c r="G3399" s="122">
        <v>0.79044575208199996</v>
      </c>
      <c r="H3399" s="122">
        <v>0.86334779641850001</v>
      </c>
      <c r="I3399" s="122">
        <v>0.95869977955800001</v>
      </c>
      <c r="J3399" s="122">
        <v>1.0253392312430001</v>
      </c>
      <c r="K3399" s="122">
        <v>1.0763130472055</v>
      </c>
      <c r="L3399" s="122">
        <v>1.1208680291399999</v>
      </c>
      <c r="M3399" s="122">
        <v>1.1626649695939999</v>
      </c>
      <c r="N3399" s="122">
        <v>1.1487831365865</v>
      </c>
      <c r="O3399" s="122">
        <v>1.1247404058495001</v>
      </c>
      <c r="P3399" s="122">
        <v>1.1035494670474999</v>
      </c>
      <c r="Q3399" s="122">
        <v>1.0721899458605</v>
      </c>
      <c r="R3399" s="122">
        <v>1.0102223660534999</v>
      </c>
      <c r="S3399" s="122">
        <v>0.97096461940050005</v>
      </c>
      <c r="T3399" s="122">
        <v>0.92139288552499998</v>
      </c>
      <c r="U3399" s="122">
        <v>0.81406502405500003</v>
      </c>
      <c r="V3399" s="122">
        <v>0.80690449371700002</v>
      </c>
      <c r="W3399" s="122">
        <v>0.81811265067049999</v>
      </c>
      <c r="X3399" s="122">
        <v>0.74917025528150005</v>
      </c>
      <c r="Y3399" s="122">
        <v>0.72860196090350005</v>
      </c>
      <c r="Z3399" s="122">
        <v>0.64417880608800004</v>
      </c>
      <c r="AA3399" s="122">
        <v>0.62849221686849999</v>
      </c>
      <c r="AB3399" s="122">
        <v>0.57316532180199997</v>
      </c>
      <c r="AC3399" s="122">
        <v>0.52682013544149997</v>
      </c>
      <c r="AD3399" s="122">
        <v>0.47324811478899997</v>
      </c>
      <c r="AE3399" s="122">
        <v>0.48198854065050001</v>
      </c>
      <c r="AF3399" s="122">
        <v>0.44964455018749999</v>
      </c>
      <c r="AG3399" s="122">
        <v>0.42762584424150002</v>
      </c>
      <c r="AH3399" s="122">
        <v>0.42322141362299998</v>
      </c>
      <c r="AI3399" s="122">
        <v>0.45679460359149998</v>
      </c>
      <c r="AJ3399" s="122">
        <v>0.40789090808349998</v>
      </c>
      <c r="AK3399" s="122">
        <v>0.42165042413999998</v>
      </c>
      <c r="AL3399" s="122">
        <v>0</v>
      </c>
    </row>
    <row r="3400" spans="1:38" hidden="1" x14ac:dyDescent="0.25">
      <c r="A3400" s="122" t="s">
        <v>2008</v>
      </c>
      <c r="B3400" s="122">
        <v>1</v>
      </c>
      <c r="C3400" s="122" t="s">
        <v>2201</v>
      </c>
      <c r="D3400" s="122" t="s">
        <v>2119</v>
      </c>
      <c r="E3400" s="122">
        <v>62</v>
      </c>
      <c r="F3400" s="122">
        <v>3.2384111786299998</v>
      </c>
      <c r="G3400" s="122">
        <v>3.3629323650740002</v>
      </c>
      <c r="H3400" s="122">
        <v>3.5381830525589999</v>
      </c>
      <c r="I3400" s="122">
        <v>3.5449027564834998</v>
      </c>
      <c r="J3400" s="122">
        <v>3.7826084459340001</v>
      </c>
      <c r="K3400" s="122">
        <v>3.8771121933294999</v>
      </c>
      <c r="L3400" s="122">
        <v>4.048896571237</v>
      </c>
      <c r="M3400" s="122">
        <v>4.2649666053514999</v>
      </c>
      <c r="N3400" s="122">
        <v>4.4883829219514997</v>
      </c>
      <c r="O3400" s="122">
        <v>4.2229400592515001</v>
      </c>
      <c r="P3400" s="122">
        <v>4.2206425337375002</v>
      </c>
      <c r="Q3400" s="122">
        <v>3.913727919212</v>
      </c>
      <c r="R3400" s="122">
        <v>3.8082122077984999</v>
      </c>
      <c r="S3400" s="122">
        <v>3.6546333338129999</v>
      </c>
      <c r="T3400" s="122">
        <v>3.4839850401880001</v>
      </c>
      <c r="U3400" s="122">
        <v>3.1517139966190002</v>
      </c>
      <c r="V3400" s="122">
        <v>3.2159169905245002</v>
      </c>
      <c r="W3400" s="122">
        <v>2.9618712307849999</v>
      </c>
      <c r="X3400" s="122">
        <v>2.7296174918574998</v>
      </c>
      <c r="Y3400" s="122">
        <v>2.542211125238</v>
      </c>
      <c r="Z3400" s="122">
        <v>2.5595826392594998</v>
      </c>
      <c r="AA3400" s="122">
        <v>2.5723511630120002</v>
      </c>
      <c r="AB3400" s="122">
        <v>2.3006582173035</v>
      </c>
      <c r="AC3400" s="122">
        <v>2.1884785991464999</v>
      </c>
      <c r="AD3400" s="122">
        <v>1.9840888296350001</v>
      </c>
      <c r="AE3400" s="122">
        <v>1.748215464267</v>
      </c>
      <c r="AF3400" s="122">
        <v>1.7060976769975</v>
      </c>
      <c r="AG3400" s="122">
        <v>1.6067935027789999</v>
      </c>
      <c r="AH3400" s="122">
        <v>1.5811030360414999</v>
      </c>
      <c r="AI3400" s="122">
        <v>1.7327226441870001</v>
      </c>
      <c r="AJ3400" s="122">
        <v>1.4829339271540001</v>
      </c>
      <c r="AK3400" s="122">
        <v>1.536782842994</v>
      </c>
      <c r="AL3400" s="122">
        <v>0</v>
      </c>
    </row>
    <row r="3401" spans="1:38" hidden="1" x14ac:dyDescent="0.25">
      <c r="A3401" s="122" t="s">
        <v>2008</v>
      </c>
      <c r="B3401" s="122">
        <v>1</v>
      </c>
      <c r="C3401" s="122" t="s">
        <v>2201</v>
      </c>
      <c r="D3401" s="122" t="s">
        <v>2120</v>
      </c>
      <c r="E3401" s="122">
        <v>62</v>
      </c>
      <c r="F3401" s="122">
        <v>0.25198899886249998</v>
      </c>
      <c r="G3401" s="122">
        <v>0.27494787117250002</v>
      </c>
      <c r="H3401" s="122">
        <v>0.29766565742700002</v>
      </c>
      <c r="I3401" s="122">
        <v>0.3209746617025</v>
      </c>
      <c r="J3401" s="122">
        <v>0.352181103228</v>
      </c>
      <c r="K3401" s="122">
        <v>0.36569713516449998</v>
      </c>
      <c r="L3401" s="122">
        <v>0.3837257618155</v>
      </c>
      <c r="M3401" s="122">
        <v>0.39785671528099997</v>
      </c>
      <c r="N3401" s="122">
        <v>0.40792165086600002</v>
      </c>
      <c r="O3401" s="122">
        <v>0.40518245109750001</v>
      </c>
      <c r="P3401" s="122">
        <v>0.40270899722449999</v>
      </c>
      <c r="Q3401" s="122">
        <v>0.39336773829400001</v>
      </c>
      <c r="R3401" s="122">
        <v>0.38505774244550001</v>
      </c>
      <c r="S3401" s="122">
        <v>0.365115757574</v>
      </c>
      <c r="T3401" s="122">
        <v>0.34373853479599997</v>
      </c>
      <c r="U3401" s="122">
        <v>0.31490182023399999</v>
      </c>
      <c r="V3401" s="122">
        <v>0.32324151805099999</v>
      </c>
      <c r="W3401" s="122">
        <v>0.30202162603799998</v>
      </c>
      <c r="X3401" s="122">
        <v>0.27737702041099999</v>
      </c>
      <c r="Y3401" s="122">
        <v>0.2698873297835</v>
      </c>
      <c r="Z3401" s="122">
        <v>0.25120703752500001</v>
      </c>
      <c r="AA3401" s="122">
        <v>0.244931032455</v>
      </c>
      <c r="AB3401" s="122">
        <v>0.22197578510650001</v>
      </c>
      <c r="AC3401" s="122">
        <v>0.210136080842</v>
      </c>
      <c r="AD3401" s="122">
        <v>0.19566209258799999</v>
      </c>
      <c r="AE3401" s="122">
        <v>0.18277454729199999</v>
      </c>
      <c r="AF3401" s="122">
        <v>0.17781303391200001</v>
      </c>
      <c r="AG3401" s="122">
        <v>0.16875732271050001</v>
      </c>
      <c r="AH3401" s="122">
        <v>0.1691486538285</v>
      </c>
      <c r="AI3401" s="122">
        <v>0.17907248019950001</v>
      </c>
      <c r="AJ3401" s="122">
        <v>0.15380742016150001</v>
      </c>
      <c r="AK3401" s="122">
        <v>0.15866575046500001</v>
      </c>
      <c r="AL3401" s="122">
        <v>0</v>
      </c>
    </row>
    <row r="3402" spans="1:38" hidden="1" x14ac:dyDescent="0.25">
      <c r="A3402" s="122" t="s">
        <v>2008</v>
      </c>
      <c r="B3402" s="122">
        <v>1</v>
      </c>
      <c r="C3402" s="122" t="s">
        <v>2201</v>
      </c>
      <c r="D3402" s="122" t="s">
        <v>2121</v>
      </c>
      <c r="E3402" s="122">
        <v>62</v>
      </c>
      <c r="F3402" s="122">
        <v>1.04898890921</v>
      </c>
      <c r="G3402" s="122">
        <v>1.080260244068</v>
      </c>
      <c r="H3402" s="122">
        <v>1.1469879992384999</v>
      </c>
      <c r="I3402" s="122">
        <v>1.1938451186675001</v>
      </c>
      <c r="J3402" s="122">
        <v>1.2492220902540001</v>
      </c>
      <c r="K3402" s="122">
        <v>1.2972189397295</v>
      </c>
      <c r="L3402" s="122">
        <v>1.3316822454324999</v>
      </c>
      <c r="M3402" s="122">
        <v>1.3119856814069999</v>
      </c>
      <c r="N3402" s="122">
        <v>1.3126687818975</v>
      </c>
      <c r="O3402" s="122">
        <v>1.2658154383739999</v>
      </c>
      <c r="P3402" s="122">
        <v>1.2431468411810001</v>
      </c>
      <c r="Q3402" s="122">
        <v>1.1843950302524999</v>
      </c>
      <c r="R3402" s="122">
        <v>1.159831647152</v>
      </c>
      <c r="S3402" s="122">
        <v>1.0991307963625001</v>
      </c>
      <c r="T3402" s="122">
        <v>1.0707081682299999</v>
      </c>
      <c r="U3402" s="122">
        <v>0.96880067243650003</v>
      </c>
      <c r="V3402" s="122">
        <v>0.97093317132050005</v>
      </c>
      <c r="W3402" s="122">
        <v>0.88481196675649998</v>
      </c>
      <c r="X3402" s="122">
        <v>0.81448590330899995</v>
      </c>
      <c r="Y3402" s="122">
        <v>0.76892466777349999</v>
      </c>
      <c r="Z3402" s="122">
        <v>0.77619867389399999</v>
      </c>
      <c r="AA3402" s="122">
        <v>0.74399430856549997</v>
      </c>
      <c r="AB3402" s="122">
        <v>0.68291182144450002</v>
      </c>
      <c r="AC3402" s="122">
        <v>0.63843477341300003</v>
      </c>
      <c r="AD3402" s="122">
        <v>0.60678537704699997</v>
      </c>
      <c r="AE3402" s="122">
        <v>0.50313839687350004</v>
      </c>
      <c r="AF3402" s="122">
        <v>0.47877247483949997</v>
      </c>
      <c r="AG3402" s="122">
        <v>0.4499951381915</v>
      </c>
      <c r="AH3402" s="122">
        <v>0.42818494998649997</v>
      </c>
      <c r="AI3402" s="122">
        <v>0.455281414133</v>
      </c>
      <c r="AJ3402" s="122">
        <v>0.36648885544499998</v>
      </c>
      <c r="AK3402" s="122">
        <v>0.37715437579400002</v>
      </c>
      <c r="AL3402" s="122">
        <v>0</v>
      </c>
    </row>
    <row r="3403" spans="1:38" hidden="1" x14ac:dyDescent="0.25">
      <c r="A3403" s="122" t="s">
        <v>2008</v>
      </c>
      <c r="B3403" s="122">
        <v>1</v>
      </c>
      <c r="C3403" s="122" t="s">
        <v>2201</v>
      </c>
      <c r="D3403" s="122" t="s">
        <v>2122</v>
      </c>
      <c r="E3403" s="122">
        <v>62</v>
      </c>
      <c r="F3403" s="122">
        <v>9.4539838779000004E-2</v>
      </c>
      <c r="G3403" s="122">
        <v>9.8748939196000002E-2</v>
      </c>
      <c r="H3403" s="122">
        <v>0.1040487513375</v>
      </c>
      <c r="I3403" s="122">
        <v>0.1041760453065</v>
      </c>
      <c r="J3403" s="122">
        <v>0.108856178851</v>
      </c>
      <c r="K3403" s="122">
        <v>0.111077400265</v>
      </c>
      <c r="L3403" s="122">
        <v>0.114039293976</v>
      </c>
      <c r="M3403" s="122">
        <v>0.11597533532199999</v>
      </c>
      <c r="N3403" s="122">
        <v>0.11940882584199999</v>
      </c>
      <c r="O3403" s="122">
        <v>0.110939245748</v>
      </c>
      <c r="P3403" s="122">
        <v>0.1113837000115</v>
      </c>
      <c r="Q3403" s="122">
        <v>0.1474427727505</v>
      </c>
      <c r="R3403" s="122">
        <v>0.138863096366</v>
      </c>
      <c r="S3403" s="122">
        <v>0.11717433065750001</v>
      </c>
      <c r="T3403" s="122">
        <v>0.103918976412</v>
      </c>
      <c r="U3403" s="122">
        <v>9.1385025756999999E-2</v>
      </c>
      <c r="V3403" s="122">
        <v>9.2464388352999999E-2</v>
      </c>
      <c r="W3403" s="122">
        <v>8.0039881743999994E-2</v>
      </c>
      <c r="X3403" s="122">
        <v>7.0001399783999996E-2</v>
      </c>
      <c r="Y3403" s="122">
        <v>7.1147628743500002E-2</v>
      </c>
      <c r="Z3403" s="122">
        <v>6.3471789077999996E-2</v>
      </c>
      <c r="AA3403" s="122">
        <v>6.1168175454000002E-2</v>
      </c>
      <c r="AB3403" s="122">
        <v>5.5815268760499998E-2</v>
      </c>
      <c r="AC3403" s="122">
        <v>4.9750844274999997E-2</v>
      </c>
      <c r="AD3403" s="122">
        <v>4.5860360725E-2</v>
      </c>
      <c r="AE3403" s="122">
        <v>4.1710746500999998E-2</v>
      </c>
      <c r="AF3403" s="122">
        <v>3.9691112309500003E-2</v>
      </c>
      <c r="AG3403" s="122">
        <v>3.7351135041000003E-2</v>
      </c>
      <c r="AH3403" s="122">
        <v>3.4388480143999998E-2</v>
      </c>
      <c r="AI3403" s="122">
        <v>3.6866487724000002E-2</v>
      </c>
      <c r="AJ3403" s="122">
        <v>3.1513474765500003E-2</v>
      </c>
      <c r="AK3403" s="122">
        <v>3.25517355435E-2</v>
      </c>
      <c r="AL3403" s="122">
        <v>0</v>
      </c>
    </row>
    <row r="3404" spans="1:38" hidden="1" x14ac:dyDescent="0.25">
      <c r="A3404" s="122" t="s">
        <v>2008</v>
      </c>
      <c r="B3404" s="122">
        <v>1</v>
      </c>
      <c r="C3404" s="122" t="s">
        <v>2201</v>
      </c>
      <c r="D3404" s="122" t="s">
        <v>2123</v>
      </c>
      <c r="E3404" s="122">
        <v>62</v>
      </c>
      <c r="F3404" s="122">
        <v>0.87207631037099997</v>
      </c>
      <c r="G3404" s="122">
        <v>0.93642343841249998</v>
      </c>
      <c r="H3404" s="122">
        <v>1.040484363002</v>
      </c>
      <c r="I3404" s="122">
        <v>0.97306866223999999</v>
      </c>
      <c r="J3404" s="122">
        <v>0.95011860547299998</v>
      </c>
      <c r="K3404" s="122">
        <v>1.0595778469704999</v>
      </c>
      <c r="L3404" s="122">
        <v>1.0493594738150001</v>
      </c>
      <c r="M3404" s="122">
        <v>1.0790762054384999</v>
      </c>
      <c r="N3404" s="122">
        <v>1.0582574855835001</v>
      </c>
      <c r="O3404" s="122">
        <v>1.0057466752390001</v>
      </c>
      <c r="P3404" s="122">
        <v>0.98678688631449996</v>
      </c>
      <c r="Q3404" s="122">
        <v>0.93335500304149999</v>
      </c>
      <c r="R3404" s="122">
        <v>0.88243178853750004</v>
      </c>
      <c r="S3404" s="122">
        <v>0.84684132905200005</v>
      </c>
      <c r="T3404" s="122">
        <v>0.80213858823200002</v>
      </c>
      <c r="U3404" s="122">
        <v>0.72573968053350002</v>
      </c>
      <c r="V3404" s="122">
        <v>0.74201669407250004</v>
      </c>
      <c r="W3404" s="122">
        <v>0.67297696015550001</v>
      </c>
      <c r="X3404" s="122">
        <v>0.61328159512949998</v>
      </c>
      <c r="Y3404" s="122">
        <v>0.59769315904800002</v>
      </c>
      <c r="Z3404" s="122">
        <v>0.60322184972850001</v>
      </c>
      <c r="AA3404" s="122">
        <v>0.59486274113850002</v>
      </c>
      <c r="AB3404" s="122">
        <v>0.554527066944</v>
      </c>
      <c r="AC3404" s="122">
        <v>0.53442440160149995</v>
      </c>
      <c r="AD3404" s="122">
        <v>0.49437494913699997</v>
      </c>
      <c r="AE3404" s="122">
        <v>0.45025520998649998</v>
      </c>
      <c r="AF3404" s="122">
        <v>0.46237174573250001</v>
      </c>
      <c r="AG3404" s="122">
        <v>0.42538820122799997</v>
      </c>
      <c r="AH3404" s="122">
        <v>0.40104127301600001</v>
      </c>
      <c r="AI3404" s="122">
        <v>0.4333627919825</v>
      </c>
      <c r="AJ3404" s="122">
        <v>0.34242993689149998</v>
      </c>
      <c r="AK3404" s="122">
        <v>0.356334368304</v>
      </c>
      <c r="AL3404" s="122">
        <v>0</v>
      </c>
    </row>
    <row r="3405" spans="1:38" hidden="1" x14ac:dyDescent="0.25">
      <c r="A3405" s="122" t="s">
        <v>2008</v>
      </c>
      <c r="B3405" s="122">
        <v>1</v>
      </c>
      <c r="C3405" s="122" t="s">
        <v>2201</v>
      </c>
      <c r="D3405" s="122" t="s">
        <v>2124</v>
      </c>
      <c r="E3405" s="122">
        <v>62</v>
      </c>
      <c r="F3405" s="122">
        <v>0.73999320601249996</v>
      </c>
      <c r="G3405" s="122">
        <v>0.77778802957299997</v>
      </c>
      <c r="H3405" s="122">
        <v>0.83988373960950002</v>
      </c>
      <c r="I3405" s="122">
        <v>0.90012099282699998</v>
      </c>
      <c r="J3405" s="122">
        <v>0.94364447233149995</v>
      </c>
      <c r="K3405" s="122">
        <v>0.96547039448750005</v>
      </c>
      <c r="L3405" s="122">
        <v>0.98423116176049996</v>
      </c>
      <c r="M3405" s="122">
        <v>1.0155494210430001</v>
      </c>
      <c r="N3405" s="122">
        <v>1.0214954871474999</v>
      </c>
      <c r="O3405" s="122">
        <v>0.99110345075049999</v>
      </c>
      <c r="P3405" s="122">
        <v>0.99027505537100002</v>
      </c>
      <c r="Q3405" s="122">
        <v>0.96052863097450003</v>
      </c>
      <c r="R3405" s="122">
        <v>0.9218840599775</v>
      </c>
      <c r="S3405" s="122">
        <v>0.83452526420600004</v>
      </c>
      <c r="T3405" s="122">
        <v>0.79105891901949998</v>
      </c>
      <c r="U3405" s="122">
        <v>0.698301141455</v>
      </c>
      <c r="V3405" s="122">
        <v>0.69325980151550004</v>
      </c>
      <c r="W3405" s="122">
        <v>0.62047113774700002</v>
      </c>
      <c r="X3405" s="122">
        <v>0.56145104230249998</v>
      </c>
      <c r="Y3405" s="122">
        <v>0.53813553998849994</v>
      </c>
      <c r="Z3405" s="122">
        <v>0.55187246696799996</v>
      </c>
      <c r="AA3405" s="122">
        <v>0.50400765233800005</v>
      </c>
      <c r="AB3405" s="122">
        <v>0.48878437745850001</v>
      </c>
      <c r="AC3405" s="122">
        <v>0.44932296953400003</v>
      </c>
      <c r="AD3405" s="122">
        <v>0.40340422194199999</v>
      </c>
      <c r="AE3405" s="122">
        <v>0.39065998498900001</v>
      </c>
      <c r="AF3405" s="122">
        <v>0.36739821680450002</v>
      </c>
      <c r="AG3405" s="122">
        <v>0.34522706287749999</v>
      </c>
      <c r="AH3405" s="122">
        <v>0.33285648191349998</v>
      </c>
      <c r="AI3405" s="122">
        <v>0.35862599356649999</v>
      </c>
      <c r="AJ3405" s="122">
        <v>0.30607095538450002</v>
      </c>
      <c r="AK3405" s="122">
        <v>0.31633293052700001</v>
      </c>
      <c r="AL3405" s="122">
        <v>0</v>
      </c>
    </row>
    <row r="3406" spans="1:38" hidden="1" x14ac:dyDescent="0.25">
      <c r="A3406" s="122" t="s">
        <v>2008</v>
      </c>
      <c r="B3406" s="122">
        <v>1</v>
      </c>
      <c r="C3406" s="122" t="s">
        <v>2201</v>
      </c>
      <c r="D3406" s="122" t="s">
        <v>2125</v>
      </c>
      <c r="E3406" s="122">
        <v>62</v>
      </c>
      <c r="F3406" s="122">
        <v>0.26039780173650001</v>
      </c>
      <c r="G3406" s="122">
        <v>0.27838786095000001</v>
      </c>
      <c r="H3406" s="122">
        <v>0.29208019410050001</v>
      </c>
      <c r="I3406" s="122">
        <v>0.2922178366905</v>
      </c>
      <c r="J3406" s="122">
        <v>0.3054109302195</v>
      </c>
      <c r="K3406" s="122">
        <v>0.31337008000700001</v>
      </c>
      <c r="L3406" s="122">
        <v>0.31742070989400001</v>
      </c>
      <c r="M3406" s="122">
        <v>0.32911131106050001</v>
      </c>
      <c r="N3406" s="122">
        <v>0.3361463328405</v>
      </c>
      <c r="O3406" s="122">
        <v>0.32508650995499999</v>
      </c>
      <c r="P3406" s="122">
        <v>0.31763624025050002</v>
      </c>
      <c r="Q3406" s="122">
        <v>0.30163667747150003</v>
      </c>
      <c r="R3406" s="122">
        <v>0.28665103492900001</v>
      </c>
      <c r="S3406" s="122">
        <v>0.27316960152500003</v>
      </c>
      <c r="T3406" s="122">
        <v>0.255015931285</v>
      </c>
      <c r="U3406" s="122">
        <v>0.22631911117699999</v>
      </c>
      <c r="V3406" s="122">
        <v>0.2279958024025</v>
      </c>
      <c r="W3406" s="122">
        <v>0.205193364919</v>
      </c>
      <c r="X3406" s="122">
        <v>0.1935533535775</v>
      </c>
      <c r="Y3406" s="122">
        <v>0.177554402975</v>
      </c>
      <c r="Z3406" s="122">
        <v>0.16415686305900001</v>
      </c>
      <c r="AA3406" s="122">
        <v>0.15658497979300001</v>
      </c>
      <c r="AB3406" s="122">
        <v>0.14393453696649999</v>
      </c>
      <c r="AC3406" s="122">
        <v>0.13098095417399999</v>
      </c>
      <c r="AD3406" s="122">
        <v>0.117190670213</v>
      </c>
      <c r="AE3406" s="122">
        <v>0.111645284559</v>
      </c>
      <c r="AF3406" s="122">
        <v>0.101006345035</v>
      </c>
      <c r="AG3406" s="122">
        <v>9.4830344021999996E-2</v>
      </c>
      <c r="AH3406" s="122">
        <v>8.7822242770500006E-2</v>
      </c>
      <c r="AI3406" s="122">
        <v>9.3124842553000006E-2</v>
      </c>
      <c r="AJ3406" s="122">
        <v>7.6556745275999996E-2</v>
      </c>
      <c r="AK3406" s="122">
        <v>7.8753945420500002E-2</v>
      </c>
      <c r="AL3406" s="122">
        <v>0</v>
      </c>
    </row>
    <row r="3407" spans="1:38" hidden="1" x14ac:dyDescent="0.25">
      <c r="A3407" s="122" t="s">
        <v>2008</v>
      </c>
      <c r="B3407" s="122">
        <v>1</v>
      </c>
      <c r="C3407" s="122" t="s">
        <v>2201</v>
      </c>
      <c r="D3407" s="122" t="s">
        <v>2126</v>
      </c>
      <c r="E3407" s="122">
        <v>62</v>
      </c>
      <c r="F3407" s="122">
        <v>0.1192027574695</v>
      </c>
      <c r="G3407" s="122">
        <v>0.123214754835</v>
      </c>
      <c r="H3407" s="122">
        <v>0.129396752798</v>
      </c>
      <c r="I3407" s="122">
        <v>0.14651008768099999</v>
      </c>
      <c r="J3407" s="122">
        <v>0.14952832871300001</v>
      </c>
      <c r="K3407" s="122">
        <v>0.15663243803349999</v>
      </c>
      <c r="L3407" s="122">
        <v>0.16468665635900001</v>
      </c>
      <c r="M3407" s="122">
        <v>0.16854672018799999</v>
      </c>
      <c r="N3407" s="122">
        <v>0.16508896038500001</v>
      </c>
      <c r="O3407" s="122">
        <v>0.15765012397299999</v>
      </c>
      <c r="P3407" s="122">
        <v>0.16100449643750001</v>
      </c>
      <c r="Q3407" s="122">
        <v>0.15650257258399999</v>
      </c>
      <c r="R3407" s="122">
        <v>0.1545271093875</v>
      </c>
      <c r="S3407" s="122">
        <v>0.1495006243675</v>
      </c>
      <c r="T3407" s="122">
        <v>0.1452128161415</v>
      </c>
      <c r="U3407" s="122">
        <v>0.12499785940749999</v>
      </c>
      <c r="V3407" s="122">
        <v>0.131589327659</v>
      </c>
      <c r="W3407" s="122">
        <v>0.10464371409999999</v>
      </c>
      <c r="X3407" s="122">
        <v>0.101999160857</v>
      </c>
      <c r="Y3407" s="122">
        <v>0.1000271771635</v>
      </c>
      <c r="Z3407" s="122">
        <v>9.5878792936999996E-2</v>
      </c>
      <c r="AA3407" s="122">
        <v>9.0085715546000006E-2</v>
      </c>
      <c r="AB3407" s="122">
        <v>8.5192994416999998E-2</v>
      </c>
      <c r="AC3407" s="122">
        <v>7.7473602293000002E-2</v>
      </c>
      <c r="AD3407" s="122">
        <v>6.9133128688499995E-2</v>
      </c>
      <c r="AE3407" s="122">
        <v>7.0862229202500002E-2</v>
      </c>
      <c r="AF3407" s="122">
        <v>6.5713421534000005E-2</v>
      </c>
      <c r="AG3407" s="122">
        <v>6.4643076331500002E-2</v>
      </c>
      <c r="AH3407" s="122">
        <v>6.4555342993500006E-2</v>
      </c>
      <c r="AI3407" s="122">
        <v>6.9650053402999998E-2</v>
      </c>
      <c r="AJ3407" s="122">
        <v>6.2115748223500002E-2</v>
      </c>
      <c r="AK3407" s="122">
        <v>6.4623010081000007E-2</v>
      </c>
      <c r="AL3407" s="122">
        <v>0</v>
      </c>
    </row>
    <row r="3408" spans="1:38" hidden="1" x14ac:dyDescent="0.25">
      <c r="A3408" s="122" t="s">
        <v>2009</v>
      </c>
      <c r="B3408" s="122">
        <v>1</v>
      </c>
      <c r="C3408" s="122" t="s">
        <v>2203</v>
      </c>
      <c r="D3408" s="122" t="s">
        <v>2078</v>
      </c>
      <c r="E3408" s="122">
        <v>63</v>
      </c>
      <c r="F3408" s="122">
        <v>0</v>
      </c>
      <c r="G3408" s="122">
        <v>0</v>
      </c>
      <c r="H3408" s="122">
        <v>0</v>
      </c>
      <c r="I3408" s="122">
        <v>0</v>
      </c>
      <c r="J3408" s="122">
        <v>0</v>
      </c>
      <c r="K3408" s="122">
        <v>0</v>
      </c>
      <c r="L3408" s="122">
        <v>0</v>
      </c>
      <c r="M3408" s="122">
        <v>0</v>
      </c>
      <c r="N3408" s="122">
        <v>0</v>
      </c>
      <c r="O3408" s="122">
        <v>0</v>
      </c>
      <c r="P3408" s="122">
        <v>0</v>
      </c>
      <c r="Q3408" s="122">
        <v>0</v>
      </c>
      <c r="R3408" s="122">
        <v>0</v>
      </c>
      <c r="S3408" s="122">
        <v>0</v>
      </c>
      <c r="T3408" s="122">
        <v>0</v>
      </c>
      <c r="U3408" s="122">
        <v>0</v>
      </c>
      <c r="V3408" s="122">
        <v>0</v>
      </c>
      <c r="W3408" s="122">
        <v>0</v>
      </c>
      <c r="X3408" s="122">
        <v>0</v>
      </c>
      <c r="Y3408" s="122">
        <v>0</v>
      </c>
      <c r="Z3408" s="122">
        <v>0</v>
      </c>
      <c r="AA3408" s="122">
        <v>0</v>
      </c>
      <c r="AB3408" s="122">
        <v>0</v>
      </c>
      <c r="AC3408" s="122">
        <v>0</v>
      </c>
      <c r="AD3408" s="122">
        <v>0</v>
      </c>
      <c r="AE3408" s="122">
        <v>0</v>
      </c>
      <c r="AF3408" s="122">
        <v>0</v>
      </c>
      <c r="AG3408" s="122">
        <v>0</v>
      </c>
      <c r="AH3408" s="122">
        <v>0</v>
      </c>
      <c r="AI3408" s="122">
        <v>0</v>
      </c>
      <c r="AJ3408" s="122">
        <v>0</v>
      </c>
      <c r="AK3408" s="122">
        <v>0</v>
      </c>
      <c r="AL3408" s="122">
        <v>0</v>
      </c>
    </row>
    <row r="3409" spans="1:38" hidden="1" x14ac:dyDescent="0.25">
      <c r="A3409" s="122" t="s">
        <v>2009</v>
      </c>
      <c r="B3409" s="122">
        <v>1</v>
      </c>
      <c r="C3409" s="122" t="s">
        <v>2203</v>
      </c>
      <c r="D3409" s="122" t="s">
        <v>2079</v>
      </c>
      <c r="E3409" s="122">
        <v>63</v>
      </c>
      <c r="F3409" s="122">
        <v>0</v>
      </c>
      <c r="G3409" s="122">
        <v>0</v>
      </c>
      <c r="H3409" s="122">
        <v>0</v>
      </c>
      <c r="I3409" s="122">
        <v>0</v>
      </c>
      <c r="J3409" s="122">
        <v>0</v>
      </c>
      <c r="K3409" s="122">
        <v>0</v>
      </c>
      <c r="L3409" s="122">
        <v>0</v>
      </c>
      <c r="M3409" s="122">
        <v>0</v>
      </c>
      <c r="N3409" s="122">
        <v>0</v>
      </c>
      <c r="O3409" s="122">
        <v>0</v>
      </c>
      <c r="P3409" s="122">
        <v>0</v>
      </c>
      <c r="Q3409" s="122">
        <v>0</v>
      </c>
      <c r="R3409" s="122">
        <v>0</v>
      </c>
      <c r="S3409" s="122">
        <v>0</v>
      </c>
      <c r="T3409" s="122">
        <v>0</v>
      </c>
      <c r="U3409" s="122">
        <v>0</v>
      </c>
      <c r="V3409" s="122">
        <v>0</v>
      </c>
      <c r="W3409" s="122">
        <v>0</v>
      </c>
      <c r="X3409" s="122">
        <v>0</v>
      </c>
      <c r="Y3409" s="122">
        <v>0</v>
      </c>
      <c r="Z3409" s="122">
        <v>0</v>
      </c>
      <c r="AA3409" s="122">
        <v>0</v>
      </c>
      <c r="AB3409" s="122">
        <v>0</v>
      </c>
      <c r="AC3409" s="122">
        <v>0</v>
      </c>
      <c r="AD3409" s="122">
        <v>0</v>
      </c>
      <c r="AE3409" s="122">
        <v>0</v>
      </c>
      <c r="AF3409" s="122">
        <v>0</v>
      </c>
      <c r="AG3409" s="122">
        <v>0</v>
      </c>
      <c r="AH3409" s="122">
        <v>0</v>
      </c>
      <c r="AI3409" s="122">
        <v>0</v>
      </c>
      <c r="AJ3409" s="122">
        <v>0</v>
      </c>
      <c r="AK3409" s="122">
        <v>0</v>
      </c>
      <c r="AL3409" s="122">
        <v>0</v>
      </c>
    </row>
    <row r="3410" spans="1:38" hidden="1" x14ac:dyDescent="0.25">
      <c r="A3410" s="122" t="s">
        <v>2009</v>
      </c>
      <c r="B3410" s="122">
        <v>1</v>
      </c>
      <c r="C3410" s="122" t="s">
        <v>2203</v>
      </c>
      <c r="D3410" s="122" t="s">
        <v>2080</v>
      </c>
      <c r="E3410" s="122">
        <v>63</v>
      </c>
      <c r="F3410" s="122">
        <v>0</v>
      </c>
      <c r="G3410" s="122">
        <v>0</v>
      </c>
      <c r="H3410" s="122">
        <v>0</v>
      </c>
      <c r="I3410" s="122">
        <v>0</v>
      </c>
      <c r="J3410" s="122">
        <v>0</v>
      </c>
      <c r="K3410" s="122">
        <v>0</v>
      </c>
      <c r="L3410" s="122">
        <v>0</v>
      </c>
      <c r="M3410" s="122">
        <v>0</v>
      </c>
      <c r="N3410" s="122">
        <v>0</v>
      </c>
      <c r="O3410" s="122">
        <v>0</v>
      </c>
      <c r="P3410" s="122">
        <v>0</v>
      </c>
      <c r="Q3410" s="122">
        <v>0</v>
      </c>
      <c r="R3410" s="122">
        <v>0</v>
      </c>
      <c r="S3410" s="122">
        <v>0</v>
      </c>
      <c r="T3410" s="122">
        <v>0</v>
      </c>
      <c r="U3410" s="122">
        <v>0</v>
      </c>
      <c r="V3410" s="122">
        <v>0</v>
      </c>
      <c r="W3410" s="122">
        <v>0</v>
      </c>
      <c r="X3410" s="122">
        <v>0</v>
      </c>
      <c r="Y3410" s="122">
        <v>0</v>
      </c>
      <c r="Z3410" s="122">
        <v>0</v>
      </c>
      <c r="AA3410" s="122">
        <v>0</v>
      </c>
      <c r="AB3410" s="122">
        <v>0</v>
      </c>
      <c r="AC3410" s="122">
        <v>0</v>
      </c>
      <c r="AD3410" s="122">
        <v>0</v>
      </c>
      <c r="AE3410" s="122">
        <v>0</v>
      </c>
      <c r="AF3410" s="122">
        <v>0</v>
      </c>
      <c r="AG3410" s="122">
        <v>0</v>
      </c>
      <c r="AH3410" s="122">
        <v>0</v>
      </c>
      <c r="AI3410" s="122">
        <v>0</v>
      </c>
      <c r="AJ3410" s="122">
        <v>0</v>
      </c>
      <c r="AK3410" s="122">
        <v>0</v>
      </c>
      <c r="AL3410" s="122">
        <v>0</v>
      </c>
    </row>
    <row r="3411" spans="1:38" hidden="1" x14ac:dyDescent="0.25">
      <c r="A3411" s="122" t="s">
        <v>2009</v>
      </c>
      <c r="B3411" s="122">
        <v>1</v>
      </c>
      <c r="C3411" s="122" t="s">
        <v>2203</v>
      </c>
      <c r="D3411" s="122" t="s">
        <v>2133</v>
      </c>
      <c r="E3411" s="122">
        <v>63</v>
      </c>
      <c r="F3411" s="122">
        <v>0</v>
      </c>
      <c r="G3411" s="122">
        <v>0</v>
      </c>
      <c r="H3411" s="122">
        <v>0</v>
      </c>
      <c r="I3411" s="122">
        <v>0</v>
      </c>
      <c r="J3411" s="122">
        <v>0</v>
      </c>
      <c r="K3411" s="122">
        <v>0</v>
      </c>
      <c r="L3411" s="122">
        <v>0</v>
      </c>
      <c r="M3411" s="122">
        <v>0</v>
      </c>
      <c r="N3411" s="122">
        <v>0</v>
      </c>
      <c r="O3411" s="122">
        <v>0</v>
      </c>
      <c r="P3411" s="122">
        <v>0</v>
      </c>
      <c r="Q3411" s="122">
        <v>0</v>
      </c>
      <c r="R3411" s="122">
        <v>0</v>
      </c>
      <c r="S3411" s="122">
        <v>0</v>
      </c>
      <c r="T3411" s="122">
        <v>0</v>
      </c>
      <c r="U3411" s="122">
        <v>0</v>
      </c>
      <c r="V3411" s="122">
        <v>0</v>
      </c>
      <c r="W3411" s="122">
        <v>0</v>
      </c>
      <c r="X3411" s="122">
        <v>0</v>
      </c>
      <c r="Y3411" s="122">
        <v>0</v>
      </c>
      <c r="Z3411" s="122">
        <v>0</v>
      </c>
      <c r="AA3411" s="122">
        <v>0</v>
      </c>
      <c r="AB3411" s="122">
        <v>0</v>
      </c>
      <c r="AC3411" s="122">
        <v>0</v>
      </c>
      <c r="AD3411" s="122">
        <v>0</v>
      </c>
      <c r="AE3411" s="122">
        <v>0</v>
      </c>
      <c r="AF3411" s="122">
        <v>0</v>
      </c>
      <c r="AG3411" s="122">
        <v>0</v>
      </c>
      <c r="AH3411" s="122">
        <v>0</v>
      </c>
      <c r="AI3411" s="122">
        <v>0</v>
      </c>
      <c r="AJ3411" s="122">
        <v>0</v>
      </c>
      <c r="AK3411" s="122">
        <v>0</v>
      </c>
      <c r="AL3411" s="122">
        <v>0</v>
      </c>
    </row>
    <row r="3412" spans="1:38" hidden="1" x14ac:dyDescent="0.25">
      <c r="A3412" s="122" t="s">
        <v>2009</v>
      </c>
      <c r="B3412" s="122">
        <v>1</v>
      </c>
      <c r="C3412" s="122" t="s">
        <v>2203</v>
      </c>
      <c r="D3412" s="122" t="s">
        <v>2081</v>
      </c>
      <c r="E3412" s="122">
        <v>63</v>
      </c>
      <c r="F3412" s="122">
        <v>0</v>
      </c>
      <c r="G3412" s="122">
        <v>0</v>
      </c>
      <c r="H3412" s="122">
        <v>0</v>
      </c>
      <c r="I3412" s="122">
        <v>0</v>
      </c>
      <c r="J3412" s="122">
        <v>0</v>
      </c>
      <c r="K3412" s="122">
        <v>0</v>
      </c>
      <c r="L3412" s="122">
        <v>0</v>
      </c>
      <c r="M3412" s="122">
        <v>0</v>
      </c>
      <c r="N3412" s="122">
        <v>0</v>
      </c>
      <c r="O3412" s="122">
        <v>0</v>
      </c>
      <c r="P3412" s="122">
        <v>0</v>
      </c>
      <c r="Q3412" s="122">
        <v>0</v>
      </c>
      <c r="R3412" s="122">
        <v>0</v>
      </c>
      <c r="S3412" s="122">
        <v>0</v>
      </c>
      <c r="T3412" s="122">
        <v>0</v>
      </c>
      <c r="U3412" s="122">
        <v>0</v>
      </c>
      <c r="V3412" s="122">
        <v>0</v>
      </c>
      <c r="W3412" s="122">
        <v>0</v>
      </c>
      <c r="X3412" s="122">
        <v>0</v>
      </c>
      <c r="Y3412" s="122">
        <v>0</v>
      </c>
      <c r="Z3412" s="122">
        <v>0</v>
      </c>
      <c r="AA3412" s="122">
        <v>0</v>
      </c>
      <c r="AB3412" s="122">
        <v>0</v>
      </c>
      <c r="AC3412" s="122">
        <v>0</v>
      </c>
      <c r="AD3412" s="122">
        <v>0</v>
      </c>
      <c r="AE3412" s="122">
        <v>0</v>
      </c>
      <c r="AF3412" s="122">
        <v>0</v>
      </c>
      <c r="AG3412" s="122">
        <v>0</v>
      </c>
      <c r="AH3412" s="122">
        <v>0</v>
      </c>
      <c r="AI3412" s="122">
        <v>0</v>
      </c>
      <c r="AJ3412" s="122">
        <v>0</v>
      </c>
      <c r="AK3412" s="122">
        <v>0</v>
      </c>
      <c r="AL3412" s="122">
        <v>0</v>
      </c>
    </row>
    <row r="3413" spans="1:38" x14ac:dyDescent="0.25">
      <c r="A3413" s="122" t="s">
        <v>2009</v>
      </c>
      <c r="B3413" s="122">
        <v>1</v>
      </c>
      <c r="C3413" s="122" t="s">
        <v>2203</v>
      </c>
      <c r="D3413" s="122" t="s">
        <v>2082</v>
      </c>
      <c r="E3413" s="122">
        <v>63</v>
      </c>
      <c r="F3413" s="122">
        <v>0</v>
      </c>
      <c r="G3413" s="122">
        <v>0</v>
      </c>
      <c r="H3413" s="122">
        <v>0</v>
      </c>
      <c r="I3413" s="122">
        <v>0</v>
      </c>
      <c r="J3413" s="122">
        <v>0</v>
      </c>
      <c r="K3413" s="122">
        <v>0</v>
      </c>
      <c r="L3413" s="122">
        <v>0</v>
      </c>
      <c r="M3413" s="122">
        <v>0</v>
      </c>
      <c r="N3413" s="122">
        <v>0</v>
      </c>
      <c r="O3413" s="122">
        <v>0</v>
      </c>
      <c r="P3413" s="122">
        <v>0</v>
      </c>
      <c r="Q3413" s="122">
        <v>0</v>
      </c>
      <c r="R3413" s="122">
        <v>0</v>
      </c>
      <c r="S3413" s="122">
        <v>0</v>
      </c>
      <c r="T3413" s="122">
        <v>0</v>
      </c>
      <c r="U3413" s="122">
        <v>0</v>
      </c>
      <c r="V3413" s="122">
        <v>0</v>
      </c>
      <c r="W3413" s="122">
        <v>0</v>
      </c>
      <c r="X3413" s="122">
        <v>0</v>
      </c>
      <c r="Y3413" s="122">
        <v>0</v>
      </c>
      <c r="Z3413" s="122">
        <v>0</v>
      </c>
      <c r="AA3413" s="122">
        <v>0</v>
      </c>
      <c r="AB3413" s="122">
        <v>0</v>
      </c>
      <c r="AC3413" s="122">
        <v>0</v>
      </c>
      <c r="AD3413" s="122">
        <v>0</v>
      </c>
      <c r="AE3413" s="122">
        <v>0</v>
      </c>
      <c r="AF3413" s="122">
        <v>0</v>
      </c>
      <c r="AG3413" s="122">
        <v>0</v>
      </c>
      <c r="AH3413" s="122">
        <v>0</v>
      </c>
      <c r="AI3413" s="122">
        <v>0</v>
      </c>
      <c r="AJ3413" s="122">
        <v>0</v>
      </c>
      <c r="AK3413" s="122">
        <v>0</v>
      </c>
      <c r="AL3413" s="122">
        <v>0</v>
      </c>
    </row>
    <row r="3414" spans="1:38" hidden="1" x14ac:dyDescent="0.25">
      <c r="A3414" s="122" t="s">
        <v>2009</v>
      </c>
      <c r="B3414" s="122">
        <v>1</v>
      </c>
      <c r="C3414" s="122" t="s">
        <v>2203</v>
      </c>
      <c r="D3414" s="122" t="s">
        <v>474</v>
      </c>
      <c r="E3414" s="122">
        <v>63</v>
      </c>
      <c r="F3414" s="122">
        <v>0</v>
      </c>
      <c r="G3414" s="122">
        <v>0</v>
      </c>
      <c r="H3414" s="122">
        <v>0</v>
      </c>
      <c r="I3414" s="122">
        <v>0</v>
      </c>
      <c r="J3414" s="122">
        <v>0</v>
      </c>
      <c r="K3414" s="122">
        <v>0</v>
      </c>
      <c r="L3414" s="122">
        <v>0</v>
      </c>
      <c r="M3414" s="122">
        <v>0</v>
      </c>
      <c r="N3414" s="122">
        <v>0</v>
      </c>
      <c r="O3414" s="122">
        <v>0</v>
      </c>
      <c r="P3414" s="122">
        <v>0</v>
      </c>
      <c r="Q3414" s="122">
        <v>0</v>
      </c>
      <c r="R3414" s="122">
        <v>0</v>
      </c>
      <c r="S3414" s="122">
        <v>0</v>
      </c>
      <c r="T3414" s="122">
        <v>0</v>
      </c>
      <c r="U3414" s="122">
        <v>0</v>
      </c>
      <c r="V3414" s="122">
        <v>0</v>
      </c>
      <c r="W3414" s="122">
        <v>0</v>
      </c>
      <c r="X3414" s="122">
        <v>0</v>
      </c>
      <c r="Y3414" s="122">
        <v>0</v>
      </c>
      <c r="Z3414" s="122">
        <v>0</v>
      </c>
      <c r="AA3414" s="122">
        <v>0</v>
      </c>
      <c r="AB3414" s="122">
        <v>0</v>
      </c>
      <c r="AC3414" s="122">
        <v>0</v>
      </c>
      <c r="AD3414" s="122">
        <v>0</v>
      </c>
      <c r="AE3414" s="122">
        <v>0</v>
      </c>
      <c r="AF3414" s="122">
        <v>0</v>
      </c>
      <c r="AG3414" s="122">
        <v>0</v>
      </c>
      <c r="AH3414" s="122">
        <v>0</v>
      </c>
      <c r="AI3414" s="122">
        <v>0</v>
      </c>
      <c r="AJ3414" s="122">
        <v>0</v>
      </c>
      <c r="AK3414" s="122">
        <v>0</v>
      </c>
      <c r="AL3414" s="122">
        <v>0</v>
      </c>
    </row>
    <row r="3415" spans="1:38" hidden="1" x14ac:dyDescent="0.25">
      <c r="A3415" s="122" t="s">
        <v>2009</v>
      </c>
      <c r="B3415" s="122">
        <v>1</v>
      </c>
      <c r="C3415" s="122" t="s">
        <v>2203</v>
      </c>
      <c r="D3415" s="122" t="s">
        <v>2083</v>
      </c>
      <c r="E3415" s="122">
        <v>63</v>
      </c>
      <c r="F3415" s="122">
        <v>0</v>
      </c>
      <c r="G3415" s="122">
        <v>0</v>
      </c>
      <c r="H3415" s="122">
        <v>0</v>
      </c>
      <c r="I3415" s="122">
        <v>0</v>
      </c>
      <c r="J3415" s="122">
        <v>0</v>
      </c>
      <c r="K3415" s="122">
        <v>0</v>
      </c>
      <c r="L3415" s="122">
        <v>0</v>
      </c>
      <c r="M3415" s="122">
        <v>0</v>
      </c>
      <c r="N3415" s="122">
        <v>0</v>
      </c>
      <c r="O3415" s="122">
        <v>0</v>
      </c>
      <c r="P3415" s="122">
        <v>0</v>
      </c>
      <c r="Q3415" s="122">
        <v>0</v>
      </c>
      <c r="R3415" s="122">
        <v>0</v>
      </c>
      <c r="S3415" s="122">
        <v>0</v>
      </c>
      <c r="T3415" s="122">
        <v>0</v>
      </c>
      <c r="U3415" s="122">
        <v>0</v>
      </c>
      <c r="V3415" s="122">
        <v>0</v>
      </c>
      <c r="W3415" s="122">
        <v>0</v>
      </c>
      <c r="X3415" s="122">
        <v>0</v>
      </c>
      <c r="Y3415" s="122">
        <v>0</v>
      </c>
      <c r="Z3415" s="122">
        <v>0</v>
      </c>
      <c r="AA3415" s="122">
        <v>0</v>
      </c>
      <c r="AB3415" s="122">
        <v>0</v>
      </c>
      <c r="AC3415" s="122">
        <v>0</v>
      </c>
      <c r="AD3415" s="122">
        <v>0</v>
      </c>
      <c r="AE3415" s="122">
        <v>0</v>
      </c>
      <c r="AF3415" s="122">
        <v>0</v>
      </c>
      <c r="AG3415" s="122">
        <v>0</v>
      </c>
      <c r="AH3415" s="122">
        <v>0</v>
      </c>
      <c r="AI3415" s="122">
        <v>0</v>
      </c>
      <c r="AJ3415" s="122">
        <v>0</v>
      </c>
      <c r="AK3415" s="122">
        <v>0</v>
      </c>
      <c r="AL3415" s="122">
        <v>0</v>
      </c>
    </row>
    <row r="3416" spans="1:38" hidden="1" x14ac:dyDescent="0.25">
      <c r="A3416" s="122" t="s">
        <v>2009</v>
      </c>
      <c r="B3416" s="122">
        <v>1</v>
      </c>
      <c r="C3416" s="122" t="s">
        <v>2203</v>
      </c>
      <c r="D3416" s="122" t="s">
        <v>2084</v>
      </c>
      <c r="E3416" s="122">
        <v>63</v>
      </c>
      <c r="F3416" s="122">
        <v>0</v>
      </c>
      <c r="G3416" s="122">
        <v>0</v>
      </c>
      <c r="H3416" s="122">
        <v>0</v>
      </c>
      <c r="I3416" s="122">
        <v>0</v>
      </c>
      <c r="J3416" s="122">
        <v>0</v>
      </c>
      <c r="K3416" s="122">
        <v>0</v>
      </c>
      <c r="L3416" s="122">
        <v>0</v>
      </c>
      <c r="M3416" s="122">
        <v>0</v>
      </c>
      <c r="N3416" s="122">
        <v>0</v>
      </c>
      <c r="O3416" s="122">
        <v>0</v>
      </c>
      <c r="P3416" s="122">
        <v>0</v>
      </c>
      <c r="Q3416" s="122">
        <v>0</v>
      </c>
      <c r="R3416" s="122">
        <v>0</v>
      </c>
      <c r="S3416" s="122">
        <v>0</v>
      </c>
      <c r="T3416" s="122">
        <v>0</v>
      </c>
      <c r="U3416" s="122">
        <v>0</v>
      </c>
      <c r="V3416" s="122">
        <v>0</v>
      </c>
      <c r="W3416" s="122">
        <v>0</v>
      </c>
      <c r="X3416" s="122">
        <v>0</v>
      </c>
      <c r="Y3416" s="122">
        <v>0</v>
      </c>
      <c r="Z3416" s="122">
        <v>0</v>
      </c>
      <c r="AA3416" s="122">
        <v>0</v>
      </c>
      <c r="AB3416" s="122">
        <v>0</v>
      </c>
      <c r="AC3416" s="122">
        <v>0</v>
      </c>
      <c r="AD3416" s="122">
        <v>0</v>
      </c>
      <c r="AE3416" s="122">
        <v>0</v>
      </c>
      <c r="AF3416" s="122">
        <v>0</v>
      </c>
      <c r="AG3416" s="122">
        <v>0</v>
      </c>
      <c r="AH3416" s="122">
        <v>0</v>
      </c>
      <c r="AI3416" s="122">
        <v>0</v>
      </c>
      <c r="AJ3416" s="122">
        <v>0</v>
      </c>
      <c r="AK3416" s="122">
        <v>0</v>
      </c>
      <c r="AL3416" s="122">
        <v>0</v>
      </c>
    </row>
    <row r="3417" spans="1:38" hidden="1" x14ac:dyDescent="0.25">
      <c r="A3417" s="122" t="s">
        <v>2009</v>
      </c>
      <c r="B3417" s="122">
        <v>1</v>
      </c>
      <c r="C3417" s="122" t="s">
        <v>2203</v>
      </c>
      <c r="D3417" s="122" t="s">
        <v>2085</v>
      </c>
      <c r="E3417" s="122">
        <v>63</v>
      </c>
      <c r="F3417" s="122">
        <v>0</v>
      </c>
      <c r="G3417" s="122">
        <v>0</v>
      </c>
      <c r="H3417" s="122">
        <v>0</v>
      </c>
      <c r="I3417" s="122">
        <v>0</v>
      </c>
      <c r="J3417" s="122">
        <v>0</v>
      </c>
      <c r="K3417" s="122">
        <v>0</v>
      </c>
      <c r="L3417" s="122">
        <v>0</v>
      </c>
      <c r="M3417" s="122">
        <v>0</v>
      </c>
      <c r="N3417" s="122">
        <v>0</v>
      </c>
      <c r="O3417" s="122">
        <v>0</v>
      </c>
      <c r="P3417" s="122">
        <v>0</v>
      </c>
      <c r="Q3417" s="122">
        <v>0</v>
      </c>
      <c r="R3417" s="122">
        <v>0</v>
      </c>
      <c r="S3417" s="122">
        <v>0</v>
      </c>
      <c r="T3417" s="122">
        <v>0</v>
      </c>
      <c r="U3417" s="122">
        <v>0</v>
      </c>
      <c r="V3417" s="122">
        <v>0</v>
      </c>
      <c r="W3417" s="122">
        <v>0</v>
      </c>
      <c r="X3417" s="122">
        <v>0</v>
      </c>
      <c r="Y3417" s="122">
        <v>0</v>
      </c>
      <c r="Z3417" s="122">
        <v>0</v>
      </c>
      <c r="AA3417" s="122">
        <v>0</v>
      </c>
      <c r="AB3417" s="122">
        <v>0</v>
      </c>
      <c r="AC3417" s="122">
        <v>0</v>
      </c>
      <c r="AD3417" s="122">
        <v>0</v>
      </c>
      <c r="AE3417" s="122">
        <v>0</v>
      </c>
      <c r="AF3417" s="122">
        <v>0</v>
      </c>
      <c r="AG3417" s="122">
        <v>0</v>
      </c>
      <c r="AH3417" s="122">
        <v>0</v>
      </c>
      <c r="AI3417" s="122">
        <v>0</v>
      </c>
      <c r="AJ3417" s="122">
        <v>0</v>
      </c>
      <c r="AK3417" s="122">
        <v>0</v>
      </c>
      <c r="AL3417" s="122">
        <v>0</v>
      </c>
    </row>
    <row r="3418" spans="1:38" hidden="1" x14ac:dyDescent="0.25">
      <c r="A3418" s="122" t="s">
        <v>2009</v>
      </c>
      <c r="B3418" s="122">
        <v>1</v>
      </c>
      <c r="C3418" s="122" t="s">
        <v>2203</v>
      </c>
      <c r="D3418" s="122" t="s">
        <v>2086</v>
      </c>
      <c r="E3418" s="122">
        <v>63</v>
      </c>
      <c r="F3418" s="122">
        <v>0.94099790323349997</v>
      </c>
      <c r="G3418" s="122">
        <v>0.93601248385900004</v>
      </c>
      <c r="H3418" s="122">
        <v>0.87868016127750004</v>
      </c>
      <c r="I3418" s="122">
        <v>0.8699556774185</v>
      </c>
      <c r="J3418" s="122">
        <v>0.91980987097800004</v>
      </c>
      <c r="K3418" s="122">
        <v>0.997083870978</v>
      </c>
      <c r="L3418" s="122">
        <v>1.046938064511</v>
      </c>
      <c r="M3418" s="122">
        <v>1.0881170148949999</v>
      </c>
      <c r="N3418" s="122">
        <v>1.0231423315024999</v>
      </c>
      <c r="O3418" s="122">
        <v>1.1181560853104999</v>
      </c>
      <c r="P3418" s="122">
        <v>1.2692159936075</v>
      </c>
      <c r="Q3418" s="122">
        <v>1.133737881923</v>
      </c>
      <c r="R3418" s="122">
        <v>1.2264334320285</v>
      </c>
      <c r="S3418" s="122">
        <v>1.254955139739</v>
      </c>
      <c r="T3418" s="122">
        <v>1.41669</v>
      </c>
      <c r="U3418" s="122">
        <v>3.5282100000000001</v>
      </c>
      <c r="V3418" s="122">
        <v>5.3490250000000001</v>
      </c>
      <c r="W3418" s="122">
        <v>7.4003899999999998</v>
      </c>
      <c r="X3418" s="122">
        <v>1.8732850000000001</v>
      </c>
      <c r="Y3418" s="122">
        <v>2.1626650000000001</v>
      </c>
      <c r="Z3418" s="122">
        <v>3.43356737</v>
      </c>
      <c r="AA3418" s="122">
        <v>8.6342170150000008</v>
      </c>
      <c r="AB3418" s="122">
        <v>4.0999005950000003</v>
      </c>
      <c r="AC3418" s="122">
        <v>3.02972274</v>
      </c>
      <c r="AD3418" s="122">
        <v>3.50078515</v>
      </c>
      <c r="AE3418" s="122">
        <v>2.7039487000000002</v>
      </c>
      <c r="AF3418" s="122">
        <v>5.7265458550000004</v>
      </c>
      <c r="AG3418" s="122">
        <v>5.9982116650000004</v>
      </c>
      <c r="AH3418" s="122">
        <v>8.7570707500000005</v>
      </c>
      <c r="AI3418" s="122">
        <v>4.3595388499999999</v>
      </c>
      <c r="AJ3418" s="122">
        <v>6.8463650999999999</v>
      </c>
      <c r="AK3418" s="122">
        <v>6.0264524499999998</v>
      </c>
      <c r="AL3418" s="122">
        <v>0</v>
      </c>
    </row>
    <row r="3419" spans="1:38" hidden="1" x14ac:dyDescent="0.25">
      <c r="A3419" s="122" t="s">
        <v>2009</v>
      </c>
      <c r="B3419" s="122">
        <v>1</v>
      </c>
      <c r="C3419" s="122" t="s">
        <v>2203</v>
      </c>
      <c r="D3419" s="122" t="s">
        <v>2087</v>
      </c>
      <c r="E3419" s="122">
        <v>63</v>
      </c>
      <c r="F3419" s="122">
        <v>0</v>
      </c>
      <c r="G3419" s="122">
        <v>0</v>
      </c>
      <c r="H3419" s="122">
        <v>0</v>
      </c>
      <c r="I3419" s="122">
        <v>0</v>
      </c>
      <c r="J3419" s="122">
        <v>0</v>
      </c>
      <c r="K3419" s="122">
        <v>0</v>
      </c>
      <c r="L3419" s="122">
        <v>0</v>
      </c>
      <c r="M3419" s="122">
        <v>0</v>
      </c>
      <c r="N3419" s="122">
        <v>0</v>
      </c>
      <c r="O3419" s="122">
        <v>0</v>
      </c>
      <c r="P3419" s="122">
        <v>0</v>
      </c>
      <c r="Q3419" s="122">
        <v>0</v>
      </c>
      <c r="R3419" s="122">
        <v>0</v>
      </c>
      <c r="S3419" s="122">
        <v>0</v>
      </c>
      <c r="T3419" s="122">
        <v>0</v>
      </c>
      <c r="U3419" s="122">
        <v>0</v>
      </c>
      <c r="V3419" s="122">
        <v>0</v>
      </c>
      <c r="W3419" s="122">
        <v>0</v>
      </c>
      <c r="X3419" s="122">
        <v>0</v>
      </c>
      <c r="Y3419" s="122">
        <v>0</v>
      </c>
      <c r="Z3419" s="122">
        <v>0</v>
      </c>
      <c r="AA3419" s="122">
        <v>0</v>
      </c>
      <c r="AB3419" s="122">
        <v>0</v>
      </c>
      <c r="AC3419" s="122">
        <v>0</v>
      </c>
      <c r="AD3419" s="122">
        <v>0</v>
      </c>
      <c r="AE3419" s="122">
        <v>0</v>
      </c>
      <c r="AF3419" s="122">
        <v>0</v>
      </c>
      <c r="AG3419" s="122">
        <v>0</v>
      </c>
      <c r="AH3419" s="122">
        <v>0</v>
      </c>
      <c r="AI3419" s="122">
        <v>0</v>
      </c>
      <c r="AJ3419" s="122">
        <v>0</v>
      </c>
      <c r="AK3419" s="122">
        <v>0</v>
      </c>
      <c r="AL3419" s="122">
        <v>0</v>
      </c>
    </row>
    <row r="3420" spans="1:38" hidden="1" x14ac:dyDescent="0.25">
      <c r="A3420" s="122" t="s">
        <v>2009</v>
      </c>
      <c r="B3420" s="122">
        <v>1</v>
      </c>
      <c r="C3420" s="122" t="s">
        <v>2203</v>
      </c>
      <c r="D3420" s="122" t="s">
        <v>2134</v>
      </c>
      <c r="E3420" s="122">
        <v>63</v>
      </c>
      <c r="F3420" s="122">
        <v>0</v>
      </c>
      <c r="G3420" s="122">
        <v>0</v>
      </c>
      <c r="H3420" s="122">
        <v>0</v>
      </c>
      <c r="I3420" s="122">
        <v>0</v>
      </c>
      <c r="J3420" s="122">
        <v>0</v>
      </c>
      <c r="K3420" s="122">
        <v>0</v>
      </c>
      <c r="L3420" s="122">
        <v>0</v>
      </c>
      <c r="M3420" s="122">
        <v>0</v>
      </c>
      <c r="N3420" s="122">
        <v>0</v>
      </c>
      <c r="O3420" s="122">
        <v>0</v>
      </c>
      <c r="P3420" s="122">
        <v>0</v>
      </c>
      <c r="Q3420" s="122">
        <v>0</v>
      </c>
      <c r="R3420" s="122">
        <v>0</v>
      </c>
      <c r="S3420" s="122">
        <v>0</v>
      </c>
      <c r="T3420" s="122">
        <v>0</v>
      </c>
      <c r="U3420" s="122">
        <v>0</v>
      </c>
      <c r="V3420" s="122">
        <v>0</v>
      </c>
      <c r="W3420" s="122">
        <v>0</v>
      </c>
      <c r="X3420" s="122">
        <v>0</v>
      </c>
      <c r="Y3420" s="122">
        <v>0</v>
      </c>
      <c r="Z3420" s="122">
        <v>0</v>
      </c>
      <c r="AA3420" s="122">
        <v>0</v>
      </c>
      <c r="AB3420" s="122">
        <v>0</v>
      </c>
      <c r="AC3420" s="122">
        <v>0</v>
      </c>
      <c r="AD3420" s="122">
        <v>0</v>
      </c>
      <c r="AE3420" s="122">
        <v>0</v>
      </c>
      <c r="AF3420" s="122">
        <v>0</v>
      </c>
      <c r="AG3420" s="122">
        <v>0</v>
      </c>
      <c r="AH3420" s="122">
        <v>0</v>
      </c>
      <c r="AI3420" s="122">
        <v>0</v>
      </c>
      <c r="AJ3420" s="122">
        <v>0</v>
      </c>
      <c r="AK3420" s="122">
        <v>0</v>
      </c>
      <c r="AL3420" s="122">
        <v>0</v>
      </c>
    </row>
    <row r="3421" spans="1:38" hidden="1" x14ac:dyDescent="0.25">
      <c r="A3421" s="122" t="s">
        <v>2009</v>
      </c>
      <c r="B3421" s="122">
        <v>1</v>
      </c>
      <c r="C3421" s="122" t="s">
        <v>2203</v>
      </c>
      <c r="D3421" s="122" t="s">
        <v>2088</v>
      </c>
      <c r="E3421" s="122">
        <v>63</v>
      </c>
      <c r="F3421" s="122">
        <v>0</v>
      </c>
      <c r="G3421" s="122">
        <v>0</v>
      </c>
      <c r="H3421" s="122">
        <v>0</v>
      </c>
      <c r="I3421" s="122">
        <v>0</v>
      </c>
      <c r="J3421" s="122">
        <v>0</v>
      </c>
      <c r="K3421" s="122">
        <v>0</v>
      </c>
      <c r="L3421" s="122">
        <v>0</v>
      </c>
      <c r="M3421" s="122">
        <v>0</v>
      </c>
      <c r="N3421" s="122">
        <v>0</v>
      </c>
      <c r="O3421" s="122">
        <v>0</v>
      </c>
      <c r="P3421" s="122">
        <v>0</v>
      </c>
      <c r="Q3421" s="122">
        <v>0</v>
      </c>
      <c r="R3421" s="122">
        <v>0</v>
      </c>
      <c r="S3421" s="122">
        <v>0</v>
      </c>
      <c r="T3421" s="122">
        <v>0</v>
      </c>
      <c r="U3421" s="122">
        <v>0</v>
      </c>
      <c r="V3421" s="122">
        <v>0</v>
      </c>
      <c r="W3421" s="122">
        <v>0</v>
      </c>
      <c r="X3421" s="122">
        <v>0</v>
      </c>
      <c r="Y3421" s="122">
        <v>0</v>
      </c>
      <c r="Z3421" s="122">
        <v>0</v>
      </c>
      <c r="AA3421" s="122">
        <v>0</v>
      </c>
      <c r="AB3421" s="122">
        <v>0</v>
      </c>
      <c r="AC3421" s="122">
        <v>0</v>
      </c>
      <c r="AD3421" s="122">
        <v>0</v>
      </c>
      <c r="AE3421" s="122">
        <v>0</v>
      </c>
      <c r="AF3421" s="122">
        <v>0</v>
      </c>
      <c r="AG3421" s="122">
        <v>0</v>
      </c>
      <c r="AH3421" s="122">
        <v>0</v>
      </c>
      <c r="AI3421" s="122">
        <v>0</v>
      </c>
      <c r="AJ3421" s="122">
        <v>0</v>
      </c>
      <c r="AK3421" s="122">
        <v>0</v>
      </c>
      <c r="AL3421" s="122">
        <v>0</v>
      </c>
    </row>
    <row r="3422" spans="1:38" hidden="1" x14ac:dyDescent="0.25">
      <c r="A3422" s="122" t="s">
        <v>2009</v>
      </c>
      <c r="B3422" s="122">
        <v>1</v>
      </c>
      <c r="C3422" s="122" t="s">
        <v>2203</v>
      </c>
      <c r="D3422" s="122" t="s">
        <v>2089</v>
      </c>
      <c r="E3422" s="122">
        <v>63</v>
      </c>
      <c r="F3422" s="122">
        <v>0</v>
      </c>
      <c r="G3422" s="122">
        <v>0</v>
      </c>
      <c r="H3422" s="122">
        <v>0</v>
      </c>
      <c r="I3422" s="122">
        <v>0</v>
      </c>
      <c r="J3422" s="122">
        <v>0</v>
      </c>
      <c r="K3422" s="122">
        <v>0</v>
      </c>
      <c r="L3422" s="122">
        <v>0</v>
      </c>
      <c r="M3422" s="122">
        <v>0</v>
      </c>
      <c r="N3422" s="122">
        <v>0</v>
      </c>
      <c r="O3422" s="122">
        <v>0</v>
      </c>
      <c r="P3422" s="122">
        <v>0</v>
      </c>
      <c r="Q3422" s="122">
        <v>0</v>
      </c>
      <c r="R3422" s="122">
        <v>0</v>
      </c>
      <c r="S3422" s="122">
        <v>0</v>
      </c>
      <c r="T3422" s="122">
        <v>0</v>
      </c>
      <c r="U3422" s="122">
        <v>0</v>
      </c>
      <c r="V3422" s="122">
        <v>0</v>
      </c>
      <c r="W3422" s="122">
        <v>0</v>
      </c>
      <c r="X3422" s="122">
        <v>0</v>
      </c>
      <c r="Y3422" s="122">
        <v>0</v>
      </c>
      <c r="Z3422" s="122">
        <v>0</v>
      </c>
      <c r="AA3422" s="122">
        <v>0</v>
      </c>
      <c r="AB3422" s="122">
        <v>0</v>
      </c>
      <c r="AC3422" s="122">
        <v>0</v>
      </c>
      <c r="AD3422" s="122">
        <v>0</v>
      </c>
      <c r="AE3422" s="122">
        <v>0</v>
      </c>
      <c r="AF3422" s="122">
        <v>0</v>
      </c>
      <c r="AG3422" s="122">
        <v>0</v>
      </c>
      <c r="AH3422" s="122">
        <v>0</v>
      </c>
      <c r="AI3422" s="122">
        <v>0</v>
      </c>
      <c r="AJ3422" s="122">
        <v>0</v>
      </c>
      <c r="AK3422" s="122">
        <v>0</v>
      </c>
      <c r="AL3422" s="122">
        <v>0</v>
      </c>
    </row>
    <row r="3423" spans="1:38" hidden="1" x14ac:dyDescent="0.25">
      <c r="A3423" s="122" t="s">
        <v>2009</v>
      </c>
      <c r="B3423" s="122">
        <v>1</v>
      </c>
      <c r="C3423" s="122" t="s">
        <v>2203</v>
      </c>
      <c r="D3423" s="122" t="s">
        <v>2090</v>
      </c>
      <c r="E3423" s="122">
        <v>63</v>
      </c>
      <c r="F3423" s="122">
        <v>0</v>
      </c>
      <c r="G3423" s="122">
        <v>0</v>
      </c>
      <c r="H3423" s="122">
        <v>0</v>
      </c>
      <c r="I3423" s="122">
        <v>0</v>
      </c>
      <c r="J3423" s="122">
        <v>0</v>
      </c>
      <c r="K3423" s="122">
        <v>0</v>
      </c>
      <c r="L3423" s="122">
        <v>0</v>
      </c>
      <c r="M3423" s="122">
        <v>0</v>
      </c>
      <c r="N3423" s="122">
        <v>0</v>
      </c>
      <c r="O3423" s="122">
        <v>0</v>
      </c>
      <c r="P3423" s="122">
        <v>0</v>
      </c>
      <c r="Q3423" s="122">
        <v>0</v>
      </c>
      <c r="R3423" s="122">
        <v>0</v>
      </c>
      <c r="S3423" s="122">
        <v>0</v>
      </c>
      <c r="T3423" s="122">
        <v>0</v>
      </c>
      <c r="U3423" s="122">
        <v>0</v>
      </c>
      <c r="V3423" s="122">
        <v>0</v>
      </c>
      <c r="W3423" s="122">
        <v>0</v>
      </c>
      <c r="X3423" s="122">
        <v>0</v>
      </c>
      <c r="Y3423" s="122">
        <v>0</v>
      </c>
      <c r="Z3423" s="122">
        <v>0</v>
      </c>
      <c r="AA3423" s="122">
        <v>0</v>
      </c>
      <c r="AB3423" s="122">
        <v>0</v>
      </c>
      <c r="AC3423" s="122">
        <v>0</v>
      </c>
      <c r="AD3423" s="122">
        <v>0</v>
      </c>
      <c r="AE3423" s="122">
        <v>0</v>
      </c>
      <c r="AF3423" s="122">
        <v>0</v>
      </c>
      <c r="AG3423" s="122">
        <v>0</v>
      </c>
      <c r="AH3423" s="122">
        <v>0</v>
      </c>
      <c r="AI3423" s="122">
        <v>0</v>
      </c>
      <c r="AJ3423" s="122">
        <v>0</v>
      </c>
      <c r="AK3423" s="122">
        <v>0</v>
      </c>
      <c r="AL3423" s="122">
        <v>0</v>
      </c>
    </row>
    <row r="3424" spans="1:38" hidden="1" x14ac:dyDescent="0.25">
      <c r="A3424" s="122" t="s">
        <v>2009</v>
      </c>
      <c r="B3424" s="122">
        <v>1</v>
      </c>
      <c r="C3424" s="122" t="s">
        <v>2203</v>
      </c>
      <c r="D3424" s="122" t="s">
        <v>2091</v>
      </c>
      <c r="E3424" s="122">
        <v>63</v>
      </c>
      <c r="F3424" s="122">
        <v>0</v>
      </c>
      <c r="G3424" s="122">
        <v>0</v>
      </c>
      <c r="H3424" s="122">
        <v>0</v>
      </c>
      <c r="I3424" s="122">
        <v>0</v>
      </c>
      <c r="J3424" s="122">
        <v>0</v>
      </c>
      <c r="K3424" s="122">
        <v>0</v>
      </c>
      <c r="L3424" s="122">
        <v>0</v>
      </c>
      <c r="M3424" s="122">
        <v>0</v>
      </c>
      <c r="N3424" s="122">
        <v>0</v>
      </c>
      <c r="O3424" s="122">
        <v>0</v>
      </c>
      <c r="P3424" s="122">
        <v>0</v>
      </c>
      <c r="Q3424" s="122">
        <v>0</v>
      </c>
      <c r="R3424" s="122">
        <v>0</v>
      </c>
      <c r="S3424" s="122">
        <v>0</v>
      </c>
      <c r="T3424" s="122">
        <v>0</v>
      </c>
      <c r="U3424" s="122">
        <v>0</v>
      </c>
      <c r="V3424" s="122">
        <v>0</v>
      </c>
      <c r="W3424" s="122">
        <v>0</v>
      </c>
      <c r="X3424" s="122">
        <v>0</v>
      </c>
      <c r="Y3424" s="122">
        <v>0</v>
      </c>
      <c r="Z3424" s="122">
        <v>0</v>
      </c>
      <c r="AA3424" s="122">
        <v>0</v>
      </c>
      <c r="AB3424" s="122">
        <v>0</v>
      </c>
      <c r="AC3424" s="122">
        <v>0</v>
      </c>
      <c r="AD3424" s="122">
        <v>0</v>
      </c>
      <c r="AE3424" s="122">
        <v>0</v>
      </c>
      <c r="AF3424" s="122">
        <v>0</v>
      </c>
      <c r="AG3424" s="122">
        <v>0</v>
      </c>
      <c r="AH3424" s="122">
        <v>0</v>
      </c>
      <c r="AI3424" s="122">
        <v>0</v>
      </c>
      <c r="AJ3424" s="122">
        <v>0</v>
      </c>
      <c r="AK3424" s="122">
        <v>0</v>
      </c>
      <c r="AL3424" s="122">
        <v>0</v>
      </c>
    </row>
    <row r="3425" spans="1:38" hidden="1" x14ac:dyDescent="0.25">
      <c r="A3425" s="122" t="s">
        <v>2009</v>
      </c>
      <c r="B3425" s="122">
        <v>1</v>
      </c>
      <c r="C3425" s="122" t="s">
        <v>2203</v>
      </c>
      <c r="D3425" s="122" t="s">
        <v>2092</v>
      </c>
      <c r="E3425" s="122">
        <v>63</v>
      </c>
      <c r="F3425" s="122">
        <v>0</v>
      </c>
      <c r="G3425" s="122">
        <v>0</v>
      </c>
      <c r="H3425" s="122">
        <v>0</v>
      </c>
      <c r="I3425" s="122">
        <v>0</v>
      </c>
      <c r="J3425" s="122">
        <v>0</v>
      </c>
      <c r="K3425" s="122">
        <v>0</v>
      </c>
      <c r="L3425" s="122">
        <v>0</v>
      </c>
      <c r="M3425" s="122">
        <v>0</v>
      </c>
      <c r="N3425" s="122">
        <v>0</v>
      </c>
      <c r="O3425" s="122">
        <v>0</v>
      </c>
      <c r="P3425" s="122">
        <v>0</v>
      </c>
      <c r="Q3425" s="122">
        <v>0</v>
      </c>
      <c r="R3425" s="122">
        <v>0</v>
      </c>
      <c r="S3425" s="122">
        <v>0</v>
      </c>
      <c r="T3425" s="122">
        <v>0</v>
      </c>
      <c r="U3425" s="122">
        <v>0</v>
      </c>
      <c r="V3425" s="122">
        <v>0</v>
      </c>
      <c r="W3425" s="122">
        <v>0</v>
      </c>
      <c r="X3425" s="122">
        <v>0</v>
      </c>
      <c r="Y3425" s="122">
        <v>0</v>
      </c>
      <c r="Z3425" s="122">
        <v>0</v>
      </c>
      <c r="AA3425" s="122">
        <v>0</v>
      </c>
      <c r="AB3425" s="122">
        <v>0</v>
      </c>
      <c r="AC3425" s="122">
        <v>0</v>
      </c>
      <c r="AD3425" s="122">
        <v>0</v>
      </c>
      <c r="AE3425" s="122">
        <v>0</v>
      </c>
      <c r="AF3425" s="122">
        <v>0</v>
      </c>
      <c r="AG3425" s="122">
        <v>0</v>
      </c>
      <c r="AH3425" s="122">
        <v>0</v>
      </c>
      <c r="AI3425" s="122">
        <v>0</v>
      </c>
      <c r="AJ3425" s="122">
        <v>0</v>
      </c>
      <c r="AK3425" s="122">
        <v>0</v>
      </c>
      <c r="AL3425" s="122">
        <v>0</v>
      </c>
    </row>
    <row r="3426" spans="1:38" hidden="1" x14ac:dyDescent="0.25">
      <c r="A3426" s="122" t="s">
        <v>2009</v>
      </c>
      <c r="B3426" s="122">
        <v>1</v>
      </c>
      <c r="C3426" s="122" t="s">
        <v>2203</v>
      </c>
      <c r="D3426" s="122" t="s">
        <v>2093</v>
      </c>
      <c r="E3426" s="122">
        <v>63</v>
      </c>
      <c r="F3426" s="122">
        <v>0</v>
      </c>
      <c r="G3426" s="122">
        <v>0</v>
      </c>
      <c r="H3426" s="122">
        <v>0</v>
      </c>
      <c r="I3426" s="122">
        <v>0</v>
      </c>
      <c r="J3426" s="122">
        <v>0</v>
      </c>
      <c r="K3426" s="122">
        <v>0</v>
      </c>
      <c r="L3426" s="122">
        <v>0</v>
      </c>
      <c r="M3426" s="122">
        <v>0</v>
      </c>
      <c r="N3426" s="122">
        <v>0</v>
      </c>
      <c r="O3426" s="122">
        <v>0</v>
      </c>
      <c r="P3426" s="122">
        <v>0</v>
      </c>
      <c r="Q3426" s="122">
        <v>0</v>
      </c>
      <c r="R3426" s="122">
        <v>0</v>
      </c>
      <c r="S3426" s="122">
        <v>0</v>
      </c>
      <c r="T3426" s="122">
        <v>0</v>
      </c>
      <c r="U3426" s="122">
        <v>0</v>
      </c>
      <c r="V3426" s="122">
        <v>0</v>
      </c>
      <c r="W3426" s="122">
        <v>0</v>
      </c>
      <c r="X3426" s="122">
        <v>0</v>
      </c>
      <c r="Y3426" s="122">
        <v>0</v>
      </c>
      <c r="Z3426" s="122">
        <v>0</v>
      </c>
      <c r="AA3426" s="122">
        <v>0</v>
      </c>
      <c r="AB3426" s="122">
        <v>0</v>
      </c>
      <c r="AC3426" s="122">
        <v>0</v>
      </c>
      <c r="AD3426" s="122">
        <v>0</v>
      </c>
      <c r="AE3426" s="122">
        <v>0</v>
      </c>
      <c r="AF3426" s="122">
        <v>0</v>
      </c>
      <c r="AG3426" s="122">
        <v>0</v>
      </c>
      <c r="AH3426" s="122">
        <v>0</v>
      </c>
      <c r="AI3426" s="122">
        <v>0</v>
      </c>
      <c r="AJ3426" s="122">
        <v>0</v>
      </c>
      <c r="AK3426" s="122">
        <v>0</v>
      </c>
      <c r="AL3426" s="122">
        <v>0</v>
      </c>
    </row>
    <row r="3427" spans="1:38" hidden="1" x14ac:dyDescent="0.25">
      <c r="A3427" s="122" t="s">
        <v>2009</v>
      </c>
      <c r="B3427" s="122">
        <v>1</v>
      </c>
      <c r="C3427" s="122" t="s">
        <v>2203</v>
      </c>
      <c r="D3427" s="122" t="s">
        <v>2094</v>
      </c>
      <c r="E3427" s="122">
        <v>63</v>
      </c>
      <c r="F3427" s="122">
        <v>0</v>
      </c>
      <c r="G3427" s="122">
        <v>0</v>
      </c>
      <c r="H3427" s="122">
        <v>0</v>
      </c>
      <c r="I3427" s="122">
        <v>0</v>
      </c>
      <c r="J3427" s="122">
        <v>0</v>
      </c>
      <c r="K3427" s="122">
        <v>0</v>
      </c>
      <c r="L3427" s="122">
        <v>0</v>
      </c>
      <c r="M3427" s="122">
        <v>0</v>
      </c>
      <c r="N3427" s="122">
        <v>0</v>
      </c>
      <c r="O3427" s="122">
        <v>0</v>
      </c>
      <c r="P3427" s="122">
        <v>0</v>
      </c>
      <c r="Q3427" s="122">
        <v>0</v>
      </c>
      <c r="R3427" s="122">
        <v>0</v>
      </c>
      <c r="S3427" s="122">
        <v>0</v>
      </c>
      <c r="T3427" s="122">
        <v>0</v>
      </c>
      <c r="U3427" s="122">
        <v>0</v>
      </c>
      <c r="V3427" s="122">
        <v>0</v>
      </c>
      <c r="W3427" s="122">
        <v>0</v>
      </c>
      <c r="X3427" s="122">
        <v>0</v>
      </c>
      <c r="Y3427" s="122">
        <v>0</v>
      </c>
      <c r="Z3427" s="122">
        <v>0</v>
      </c>
      <c r="AA3427" s="122">
        <v>0</v>
      </c>
      <c r="AB3427" s="122">
        <v>0</v>
      </c>
      <c r="AC3427" s="122">
        <v>0</v>
      </c>
      <c r="AD3427" s="122">
        <v>0</v>
      </c>
      <c r="AE3427" s="122">
        <v>0</v>
      </c>
      <c r="AF3427" s="122">
        <v>0</v>
      </c>
      <c r="AG3427" s="122">
        <v>0</v>
      </c>
      <c r="AH3427" s="122">
        <v>0</v>
      </c>
      <c r="AI3427" s="122">
        <v>0</v>
      </c>
      <c r="AJ3427" s="122">
        <v>0</v>
      </c>
      <c r="AK3427" s="122">
        <v>0</v>
      </c>
      <c r="AL3427" s="122">
        <v>0</v>
      </c>
    </row>
    <row r="3428" spans="1:38" hidden="1" x14ac:dyDescent="0.25">
      <c r="A3428" s="122" t="s">
        <v>2009</v>
      </c>
      <c r="B3428" s="122">
        <v>1</v>
      </c>
      <c r="C3428" s="122" t="s">
        <v>2203</v>
      </c>
      <c r="D3428" s="122" t="s">
        <v>2095</v>
      </c>
      <c r="E3428" s="122">
        <v>63</v>
      </c>
      <c r="F3428" s="122">
        <v>0</v>
      </c>
      <c r="G3428" s="122">
        <v>0</v>
      </c>
      <c r="H3428" s="122">
        <v>0</v>
      </c>
      <c r="I3428" s="122">
        <v>0</v>
      </c>
      <c r="J3428" s="122">
        <v>0</v>
      </c>
      <c r="K3428" s="122">
        <v>0</v>
      </c>
      <c r="L3428" s="122">
        <v>0</v>
      </c>
      <c r="M3428" s="122">
        <v>0</v>
      </c>
      <c r="N3428" s="122">
        <v>0</v>
      </c>
      <c r="O3428" s="122">
        <v>0</v>
      </c>
      <c r="P3428" s="122">
        <v>0</v>
      </c>
      <c r="Q3428" s="122">
        <v>0</v>
      </c>
      <c r="R3428" s="122">
        <v>0</v>
      </c>
      <c r="S3428" s="122">
        <v>0</v>
      </c>
      <c r="T3428" s="122">
        <v>0</v>
      </c>
      <c r="U3428" s="122">
        <v>0</v>
      </c>
      <c r="V3428" s="122">
        <v>0</v>
      </c>
      <c r="W3428" s="122">
        <v>0</v>
      </c>
      <c r="X3428" s="122">
        <v>0</v>
      </c>
      <c r="Y3428" s="122">
        <v>0</v>
      </c>
      <c r="Z3428" s="122">
        <v>0</v>
      </c>
      <c r="AA3428" s="122">
        <v>0</v>
      </c>
      <c r="AB3428" s="122">
        <v>0</v>
      </c>
      <c r="AC3428" s="122">
        <v>0</v>
      </c>
      <c r="AD3428" s="122">
        <v>0</v>
      </c>
      <c r="AE3428" s="122">
        <v>0</v>
      </c>
      <c r="AF3428" s="122">
        <v>0</v>
      </c>
      <c r="AG3428" s="122">
        <v>0</v>
      </c>
      <c r="AH3428" s="122">
        <v>0</v>
      </c>
      <c r="AI3428" s="122">
        <v>0</v>
      </c>
      <c r="AJ3428" s="122">
        <v>0</v>
      </c>
      <c r="AK3428" s="122">
        <v>0</v>
      </c>
      <c r="AL3428" s="122">
        <v>0</v>
      </c>
    </row>
    <row r="3429" spans="1:38" hidden="1" x14ac:dyDescent="0.25">
      <c r="A3429" s="122" t="s">
        <v>2009</v>
      </c>
      <c r="B3429" s="122">
        <v>1</v>
      </c>
      <c r="C3429" s="122" t="s">
        <v>2203</v>
      </c>
      <c r="D3429" s="122" t="s">
        <v>2096</v>
      </c>
      <c r="E3429" s="122">
        <v>63</v>
      </c>
      <c r="F3429" s="122">
        <v>0</v>
      </c>
      <c r="G3429" s="122">
        <v>0</v>
      </c>
      <c r="H3429" s="122">
        <v>0</v>
      </c>
      <c r="I3429" s="122">
        <v>0</v>
      </c>
      <c r="J3429" s="122">
        <v>0</v>
      </c>
      <c r="K3429" s="122">
        <v>0</v>
      </c>
      <c r="L3429" s="122">
        <v>0</v>
      </c>
      <c r="M3429" s="122">
        <v>0</v>
      </c>
      <c r="N3429" s="122">
        <v>0</v>
      </c>
      <c r="O3429" s="122">
        <v>0</v>
      </c>
      <c r="P3429" s="122">
        <v>0</v>
      </c>
      <c r="Q3429" s="122">
        <v>0</v>
      </c>
      <c r="R3429" s="122">
        <v>0</v>
      </c>
      <c r="S3429" s="122">
        <v>0</v>
      </c>
      <c r="T3429" s="122">
        <v>0</v>
      </c>
      <c r="U3429" s="122">
        <v>0</v>
      </c>
      <c r="V3429" s="122">
        <v>0</v>
      </c>
      <c r="W3429" s="122">
        <v>0</v>
      </c>
      <c r="X3429" s="122">
        <v>0</v>
      </c>
      <c r="Y3429" s="122">
        <v>0</v>
      </c>
      <c r="Z3429" s="122">
        <v>0</v>
      </c>
      <c r="AA3429" s="122">
        <v>0</v>
      </c>
      <c r="AB3429" s="122">
        <v>0</v>
      </c>
      <c r="AC3429" s="122">
        <v>0</v>
      </c>
      <c r="AD3429" s="122">
        <v>0</v>
      </c>
      <c r="AE3429" s="122">
        <v>0</v>
      </c>
      <c r="AF3429" s="122">
        <v>0</v>
      </c>
      <c r="AG3429" s="122">
        <v>0</v>
      </c>
      <c r="AH3429" s="122">
        <v>0</v>
      </c>
      <c r="AI3429" s="122">
        <v>0</v>
      </c>
      <c r="AJ3429" s="122">
        <v>0</v>
      </c>
      <c r="AK3429" s="122">
        <v>0</v>
      </c>
      <c r="AL3429" s="122">
        <v>0</v>
      </c>
    </row>
    <row r="3430" spans="1:38" hidden="1" x14ac:dyDescent="0.25">
      <c r="A3430" s="122" t="s">
        <v>2009</v>
      </c>
      <c r="B3430" s="122">
        <v>1</v>
      </c>
      <c r="C3430" s="122" t="s">
        <v>2203</v>
      </c>
      <c r="D3430" s="122" t="s">
        <v>2097</v>
      </c>
      <c r="E3430" s="122">
        <v>63</v>
      </c>
      <c r="F3430" s="122">
        <v>0</v>
      </c>
      <c r="G3430" s="122">
        <v>0</v>
      </c>
      <c r="H3430" s="122">
        <v>0</v>
      </c>
      <c r="I3430" s="122">
        <v>0</v>
      </c>
      <c r="J3430" s="122">
        <v>0</v>
      </c>
      <c r="K3430" s="122">
        <v>0</v>
      </c>
      <c r="L3430" s="122">
        <v>0</v>
      </c>
      <c r="M3430" s="122">
        <v>0</v>
      </c>
      <c r="N3430" s="122">
        <v>0</v>
      </c>
      <c r="O3430" s="122">
        <v>0</v>
      </c>
      <c r="P3430" s="122">
        <v>0</v>
      </c>
      <c r="Q3430" s="122">
        <v>0</v>
      </c>
      <c r="R3430" s="122">
        <v>0</v>
      </c>
      <c r="S3430" s="122">
        <v>0</v>
      </c>
      <c r="T3430" s="122">
        <v>0</v>
      </c>
      <c r="U3430" s="122">
        <v>0</v>
      </c>
      <c r="V3430" s="122">
        <v>0</v>
      </c>
      <c r="W3430" s="122">
        <v>0</v>
      </c>
      <c r="X3430" s="122">
        <v>0</v>
      </c>
      <c r="Y3430" s="122">
        <v>0</v>
      </c>
      <c r="Z3430" s="122">
        <v>0</v>
      </c>
      <c r="AA3430" s="122">
        <v>0</v>
      </c>
      <c r="AB3430" s="122">
        <v>0</v>
      </c>
      <c r="AC3430" s="122">
        <v>0</v>
      </c>
      <c r="AD3430" s="122">
        <v>0</v>
      </c>
      <c r="AE3430" s="122">
        <v>0</v>
      </c>
      <c r="AF3430" s="122">
        <v>0</v>
      </c>
      <c r="AG3430" s="122">
        <v>0</v>
      </c>
      <c r="AH3430" s="122">
        <v>0</v>
      </c>
      <c r="AI3430" s="122">
        <v>0</v>
      </c>
      <c r="AJ3430" s="122">
        <v>0</v>
      </c>
      <c r="AK3430" s="122">
        <v>0</v>
      </c>
      <c r="AL3430" s="122">
        <v>0</v>
      </c>
    </row>
    <row r="3431" spans="1:38" hidden="1" x14ac:dyDescent="0.25">
      <c r="A3431" s="122" t="s">
        <v>2009</v>
      </c>
      <c r="B3431" s="122">
        <v>1</v>
      </c>
      <c r="C3431" s="122" t="s">
        <v>2203</v>
      </c>
      <c r="D3431" s="122" t="s">
        <v>2098</v>
      </c>
      <c r="E3431" s="122">
        <v>63</v>
      </c>
      <c r="F3431" s="122">
        <v>0</v>
      </c>
      <c r="G3431" s="122">
        <v>0</v>
      </c>
      <c r="H3431" s="122">
        <v>0</v>
      </c>
      <c r="I3431" s="122">
        <v>0</v>
      </c>
      <c r="J3431" s="122">
        <v>0</v>
      </c>
      <c r="K3431" s="122">
        <v>0</v>
      </c>
      <c r="L3431" s="122">
        <v>0</v>
      </c>
      <c r="M3431" s="122">
        <v>0</v>
      </c>
      <c r="N3431" s="122">
        <v>0</v>
      </c>
      <c r="O3431" s="122">
        <v>0</v>
      </c>
      <c r="P3431" s="122">
        <v>0</v>
      </c>
      <c r="Q3431" s="122">
        <v>0</v>
      </c>
      <c r="R3431" s="122">
        <v>0</v>
      </c>
      <c r="S3431" s="122">
        <v>0</v>
      </c>
      <c r="T3431" s="122">
        <v>0</v>
      </c>
      <c r="U3431" s="122">
        <v>0</v>
      </c>
      <c r="V3431" s="122">
        <v>0</v>
      </c>
      <c r="W3431" s="122">
        <v>0</v>
      </c>
      <c r="X3431" s="122">
        <v>0</v>
      </c>
      <c r="Y3431" s="122">
        <v>0</v>
      </c>
      <c r="Z3431" s="122">
        <v>0</v>
      </c>
      <c r="AA3431" s="122">
        <v>0</v>
      </c>
      <c r="AB3431" s="122">
        <v>0</v>
      </c>
      <c r="AC3431" s="122">
        <v>0</v>
      </c>
      <c r="AD3431" s="122">
        <v>0</v>
      </c>
      <c r="AE3431" s="122">
        <v>0</v>
      </c>
      <c r="AF3431" s="122">
        <v>0</v>
      </c>
      <c r="AG3431" s="122">
        <v>0</v>
      </c>
      <c r="AH3431" s="122">
        <v>0</v>
      </c>
      <c r="AI3431" s="122">
        <v>0</v>
      </c>
      <c r="AJ3431" s="122">
        <v>0</v>
      </c>
      <c r="AK3431" s="122">
        <v>0</v>
      </c>
      <c r="AL3431" s="122">
        <v>0</v>
      </c>
    </row>
    <row r="3432" spans="1:38" hidden="1" x14ac:dyDescent="0.25">
      <c r="A3432" s="122" t="s">
        <v>2009</v>
      </c>
      <c r="B3432" s="122">
        <v>1</v>
      </c>
      <c r="C3432" s="122" t="s">
        <v>2203</v>
      </c>
      <c r="D3432" s="122" t="s">
        <v>2099</v>
      </c>
      <c r="E3432" s="122">
        <v>63</v>
      </c>
      <c r="F3432" s="122">
        <v>0</v>
      </c>
      <c r="G3432" s="122">
        <v>0</v>
      </c>
      <c r="H3432" s="122">
        <v>0</v>
      </c>
      <c r="I3432" s="122">
        <v>0</v>
      </c>
      <c r="J3432" s="122">
        <v>0</v>
      </c>
      <c r="K3432" s="122">
        <v>0</v>
      </c>
      <c r="L3432" s="122">
        <v>0</v>
      </c>
      <c r="M3432" s="122">
        <v>0</v>
      </c>
      <c r="N3432" s="122">
        <v>0</v>
      </c>
      <c r="O3432" s="122">
        <v>0</v>
      </c>
      <c r="P3432" s="122">
        <v>0</v>
      </c>
      <c r="Q3432" s="122">
        <v>0</v>
      </c>
      <c r="R3432" s="122">
        <v>0</v>
      </c>
      <c r="S3432" s="122">
        <v>0</v>
      </c>
      <c r="T3432" s="122">
        <v>0</v>
      </c>
      <c r="U3432" s="122">
        <v>0</v>
      </c>
      <c r="V3432" s="122">
        <v>0</v>
      </c>
      <c r="W3432" s="122">
        <v>0</v>
      </c>
      <c r="X3432" s="122">
        <v>0</v>
      </c>
      <c r="Y3432" s="122">
        <v>0</v>
      </c>
      <c r="Z3432" s="122">
        <v>0</v>
      </c>
      <c r="AA3432" s="122">
        <v>0</v>
      </c>
      <c r="AB3432" s="122">
        <v>0</v>
      </c>
      <c r="AC3432" s="122">
        <v>0</v>
      </c>
      <c r="AD3432" s="122">
        <v>0</v>
      </c>
      <c r="AE3432" s="122">
        <v>0</v>
      </c>
      <c r="AF3432" s="122">
        <v>0</v>
      </c>
      <c r="AG3432" s="122">
        <v>0</v>
      </c>
      <c r="AH3432" s="122">
        <v>0</v>
      </c>
      <c r="AI3432" s="122">
        <v>0</v>
      </c>
      <c r="AJ3432" s="122">
        <v>0</v>
      </c>
      <c r="AK3432" s="122">
        <v>0</v>
      </c>
      <c r="AL3432" s="122">
        <v>0</v>
      </c>
    </row>
    <row r="3433" spans="1:38" hidden="1" x14ac:dyDescent="0.25">
      <c r="A3433" s="122" t="s">
        <v>2009</v>
      </c>
      <c r="B3433" s="122">
        <v>1</v>
      </c>
      <c r="C3433" s="122" t="s">
        <v>2203</v>
      </c>
      <c r="D3433" s="122" t="s">
        <v>2100</v>
      </c>
      <c r="E3433" s="122">
        <v>63</v>
      </c>
      <c r="F3433" s="122">
        <v>0</v>
      </c>
      <c r="G3433" s="122">
        <v>0</v>
      </c>
      <c r="H3433" s="122">
        <v>0</v>
      </c>
      <c r="I3433" s="122">
        <v>0</v>
      </c>
      <c r="J3433" s="122">
        <v>0</v>
      </c>
      <c r="K3433" s="122">
        <v>0</v>
      </c>
      <c r="L3433" s="122">
        <v>0</v>
      </c>
      <c r="M3433" s="122">
        <v>0</v>
      </c>
      <c r="N3433" s="122">
        <v>0</v>
      </c>
      <c r="O3433" s="122">
        <v>0</v>
      </c>
      <c r="P3433" s="122">
        <v>0</v>
      </c>
      <c r="Q3433" s="122">
        <v>0</v>
      </c>
      <c r="R3433" s="122">
        <v>0</v>
      </c>
      <c r="S3433" s="122">
        <v>0</v>
      </c>
      <c r="T3433" s="122">
        <v>0</v>
      </c>
      <c r="U3433" s="122">
        <v>0</v>
      </c>
      <c r="V3433" s="122">
        <v>0</v>
      </c>
      <c r="W3433" s="122">
        <v>0</v>
      </c>
      <c r="X3433" s="122">
        <v>0</v>
      </c>
      <c r="Y3433" s="122">
        <v>0</v>
      </c>
      <c r="Z3433" s="122">
        <v>0</v>
      </c>
      <c r="AA3433" s="122">
        <v>0</v>
      </c>
      <c r="AB3433" s="122">
        <v>0</v>
      </c>
      <c r="AC3433" s="122">
        <v>0</v>
      </c>
      <c r="AD3433" s="122">
        <v>0</v>
      </c>
      <c r="AE3433" s="122">
        <v>0</v>
      </c>
      <c r="AF3433" s="122">
        <v>0</v>
      </c>
      <c r="AG3433" s="122">
        <v>0</v>
      </c>
      <c r="AH3433" s="122">
        <v>0</v>
      </c>
      <c r="AI3433" s="122">
        <v>0</v>
      </c>
      <c r="AJ3433" s="122">
        <v>0</v>
      </c>
      <c r="AK3433" s="122">
        <v>0</v>
      </c>
      <c r="AL3433" s="122">
        <v>0</v>
      </c>
    </row>
    <row r="3434" spans="1:38" hidden="1" x14ac:dyDescent="0.25">
      <c r="A3434" s="122" t="s">
        <v>2009</v>
      </c>
      <c r="B3434" s="122">
        <v>1</v>
      </c>
      <c r="C3434" s="122" t="s">
        <v>2203</v>
      </c>
      <c r="D3434" s="122" t="s">
        <v>2101</v>
      </c>
      <c r="E3434" s="122">
        <v>63</v>
      </c>
      <c r="F3434" s="122">
        <v>0</v>
      </c>
      <c r="G3434" s="122">
        <v>0</v>
      </c>
      <c r="H3434" s="122">
        <v>0</v>
      </c>
      <c r="I3434" s="122">
        <v>0</v>
      </c>
      <c r="J3434" s="122">
        <v>0</v>
      </c>
      <c r="K3434" s="122">
        <v>0</v>
      </c>
      <c r="L3434" s="122">
        <v>0</v>
      </c>
      <c r="M3434" s="122">
        <v>0</v>
      </c>
      <c r="N3434" s="122">
        <v>0</v>
      </c>
      <c r="O3434" s="122">
        <v>0</v>
      </c>
      <c r="P3434" s="122">
        <v>0</v>
      </c>
      <c r="Q3434" s="122">
        <v>0</v>
      </c>
      <c r="R3434" s="122">
        <v>0</v>
      </c>
      <c r="S3434" s="122">
        <v>0</v>
      </c>
      <c r="T3434" s="122">
        <v>0</v>
      </c>
      <c r="U3434" s="122">
        <v>0</v>
      </c>
      <c r="V3434" s="122">
        <v>0</v>
      </c>
      <c r="W3434" s="122">
        <v>0</v>
      </c>
      <c r="X3434" s="122">
        <v>0</v>
      </c>
      <c r="Y3434" s="122">
        <v>0</v>
      </c>
      <c r="Z3434" s="122">
        <v>0</v>
      </c>
      <c r="AA3434" s="122">
        <v>0</v>
      </c>
      <c r="AB3434" s="122">
        <v>0</v>
      </c>
      <c r="AC3434" s="122">
        <v>0</v>
      </c>
      <c r="AD3434" s="122">
        <v>0</v>
      </c>
      <c r="AE3434" s="122">
        <v>0</v>
      </c>
      <c r="AF3434" s="122">
        <v>0</v>
      </c>
      <c r="AG3434" s="122">
        <v>0</v>
      </c>
      <c r="AH3434" s="122">
        <v>0</v>
      </c>
      <c r="AI3434" s="122">
        <v>0</v>
      </c>
      <c r="AJ3434" s="122">
        <v>0</v>
      </c>
      <c r="AK3434" s="122">
        <v>0</v>
      </c>
      <c r="AL3434" s="122">
        <v>0</v>
      </c>
    </row>
    <row r="3435" spans="1:38" hidden="1" x14ac:dyDescent="0.25">
      <c r="A3435" s="122" t="s">
        <v>2009</v>
      </c>
      <c r="B3435" s="122">
        <v>1</v>
      </c>
      <c r="C3435" s="122" t="s">
        <v>2203</v>
      </c>
      <c r="D3435" s="122" t="s">
        <v>2135</v>
      </c>
      <c r="E3435" s="122">
        <v>63</v>
      </c>
      <c r="F3435" s="122">
        <v>0</v>
      </c>
      <c r="G3435" s="122">
        <v>0</v>
      </c>
      <c r="H3435" s="122">
        <v>0</v>
      </c>
      <c r="I3435" s="122">
        <v>0</v>
      </c>
      <c r="J3435" s="122">
        <v>0</v>
      </c>
      <c r="K3435" s="122">
        <v>0</v>
      </c>
      <c r="L3435" s="122">
        <v>0</v>
      </c>
      <c r="M3435" s="122">
        <v>0</v>
      </c>
      <c r="N3435" s="122">
        <v>0</v>
      </c>
      <c r="O3435" s="122">
        <v>0</v>
      </c>
      <c r="P3435" s="122">
        <v>0</v>
      </c>
      <c r="Q3435" s="122">
        <v>0</v>
      </c>
      <c r="R3435" s="122">
        <v>0</v>
      </c>
      <c r="S3435" s="122">
        <v>0</v>
      </c>
      <c r="T3435" s="122">
        <v>0</v>
      </c>
      <c r="U3435" s="122">
        <v>0</v>
      </c>
      <c r="V3435" s="122">
        <v>0</v>
      </c>
      <c r="W3435" s="122">
        <v>0</v>
      </c>
      <c r="X3435" s="122">
        <v>0</v>
      </c>
      <c r="Y3435" s="122">
        <v>0</v>
      </c>
      <c r="Z3435" s="122">
        <v>0</v>
      </c>
      <c r="AA3435" s="122">
        <v>0</v>
      </c>
      <c r="AB3435" s="122">
        <v>0</v>
      </c>
      <c r="AC3435" s="122">
        <v>0</v>
      </c>
      <c r="AD3435" s="122">
        <v>0</v>
      </c>
      <c r="AE3435" s="122">
        <v>0</v>
      </c>
      <c r="AF3435" s="122">
        <v>0</v>
      </c>
      <c r="AG3435" s="122">
        <v>0</v>
      </c>
      <c r="AH3435" s="122">
        <v>0</v>
      </c>
      <c r="AI3435" s="122">
        <v>0</v>
      </c>
      <c r="AJ3435" s="122">
        <v>0</v>
      </c>
      <c r="AK3435" s="122">
        <v>0</v>
      </c>
      <c r="AL3435" s="122">
        <v>0</v>
      </c>
    </row>
    <row r="3436" spans="1:38" hidden="1" x14ac:dyDescent="0.25">
      <c r="A3436" s="122" t="s">
        <v>2009</v>
      </c>
      <c r="B3436" s="122">
        <v>1</v>
      </c>
      <c r="C3436" s="122" t="s">
        <v>2203</v>
      </c>
      <c r="D3436" s="122" t="s">
        <v>2102</v>
      </c>
      <c r="E3436" s="122">
        <v>63</v>
      </c>
      <c r="F3436" s="122">
        <v>0</v>
      </c>
      <c r="G3436" s="122">
        <v>0</v>
      </c>
      <c r="H3436" s="122">
        <v>0</v>
      </c>
      <c r="I3436" s="122">
        <v>0</v>
      </c>
      <c r="J3436" s="122">
        <v>0</v>
      </c>
      <c r="K3436" s="122">
        <v>0</v>
      </c>
      <c r="L3436" s="122">
        <v>0</v>
      </c>
      <c r="M3436" s="122">
        <v>0</v>
      </c>
      <c r="N3436" s="122">
        <v>0</v>
      </c>
      <c r="O3436" s="122">
        <v>0</v>
      </c>
      <c r="P3436" s="122">
        <v>0</v>
      </c>
      <c r="Q3436" s="122">
        <v>0</v>
      </c>
      <c r="R3436" s="122">
        <v>0</v>
      </c>
      <c r="S3436" s="122">
        <v>0</v>
      </c>
      <c r="T3436" s="122">
        <v>0</v>
      </c>
      <c r="U3436" s="122">
        <v>0</v>
      </c>
      <c r="V3436" s="122">
        <v>0</v>
      </c>
      <c r="W3436" s="122">
        <v>0</v>
      </c>
      <c r="X3436" s="122">
        <v>0</v>
      </c>
      <c r="Y3436" s="122">
        <v>0</v>
      </c>
      <c r="Z3436" s="122">
        <v>0</v>
      </c>
      <c r="AA3436" s="122">
        <v>0</v>
      </c>
      <c r="AB3436" s="122">
        <v>0</v>
      </c>
      <c r="AC3436" s="122">
        <v>0</v>
      </c>
      <c r="AD3436" s="122">
        <v>0</v>
      </c>
      <c r="AE3436" s="122">
        <v>0</v>
      </c>
      <c r="AF3436" s="122">
        <v>0</v>
      </c>
      <c r="AG3436" s="122">
        <v>0</v>
      </c>
      <c r="AH3436" s="122">
        <v>0</v>
      </c>
      <c r="AI3436" s="122">
        <v>0</v>
      </c>
      <c r="AJ3436" s="122">
        <v>0</v>
      </c>
      <c r="AK3436" s="122">
        <v>0</v>
      </c>
      <c r="AL3436" s="122">
        <v>0</v>
      </c>
    </row>
    <row r="3437" spans="1:38" hidden="1" x14ac:dyDescent="0.25">
      <c r="A3437" s="122" t="s">
        <v>2009</v>
      </c>
      <c r="B3437" s="122">
        <v>1</v>
      </c>
      <c r="C3437" s="122" t="s">
        <v>2203</v>
      </c>
      <c r="D3437" s="122" t="s">
        <v>2103</v>
      </c>
      <c r="E3437" s="122">
        <v>63</v>
      </c>
      <c r="F3437" s="122">
        <v>0</v>
      </c>
      <c r="G3437" s="122">
        <v>0</v>
      </c>
      <c r="H3437" s="122">
        <v>0</v>
      </c>
      <c r="I3437" s="122">
        <v>0</v>
      </c>
      <c r="J3437" s="122">
        <v>0</v>
      </c>
      <c r="K3437" s="122">
        <v>0</v>
      </c>
      <c r="L3437" s="122">
        <v>0</v>
      </c>
      <c r="M3437" s="122">
        <v>0</v>
      </c>
      <c r="N3437" s="122">
        <v>0</v>
      </c>
      <c r="O3437" s="122">
        <v>0</v>
      </c>
      <c r="P3437" s="122">
        <v>0</v>
      </c>
      <c r="Q3437" s="122">
        <v>0</v>
      </c>
      <c r="R3437" s="122">
        <v>0</v>
      </c>
      <c r="S3437" s="122">
        <v>0</v>
      </c>
      <c r="T3437" s="122">
        <v>0</v>
      </c>
      <c r="U3437" s="122">
        <v>0</v>
      </c>
      <c r="V3437" s="122">
        <v>0</v>
      </c>
      <c r="W3437" s="122">
        <v>0</v>
      </c>
      <c r="X3437" s="122">
        <v>0</v>
      </c>
      <c r="Y3437" s="122">
        <v>0</v>
      </c>
      <c r="Z3437" s="122">
        <v>0</v>
      </c>
      <c r="AA3437" s="122">
        <v>0</v>
      </c>
      <c r="AB3437" s="122">
        <v>0</v>
      </c>
      <c r="AC3437" s="122">
        <v>0</v>
      </c>
      <c r="AD3437" s="122">
        <v>0</v>
      </c>
      <c r="AE3437" s="122">
        <v>0</v>
      </c>
      <c r="AF3437" s="122">
        <v>0</v>
      </c>
      <c r="AG3437" s="122">
        <v>0</v>
      </c>
      <c r="AH3437" s="122">
        <v>0</v>
      </c>
      <c r="AI3437" s="122">
        <v>0</v>
      </c>
      <c r="AJ3437" s="122">
        <v>0</v>
      </c>
      <c r="AK3437" s="122">
        <v>0</v>
      </c>
      <c r="AL3437" s="122">
        <v>0</v>
      </c>
    </row>
    <row r="3438" spans="1:38" hidden="1" x14ac:dyDescent="0.25">
      <c r="A3438" s="122" t="s">
        <v>2009</v>
      </c>
      <c r="B3438" s="122">
        <v>1</v>
      </c>
      <c r="C3438" s="122" t="s">
        <v>2203</v>
      </c>
      <c r="D3438" s="122" t="s">
        <v>2104</v>
      </c>
      <c r="E3438" s="122">
        <v>63</v>
      </c>
      <c r="F3438" s="122">
        <v>0</v>
      </c>
      <c r="G3438" s="122">
        <v>0</v>
      </c>
      <c r="H3438" s="122">
        <v>0</v>
      </c>
      <c r="I3438" s="122">
        <v>0</v>
      </c>
      <c r="J3438" s="122">
        <v>0</v>
      </c>
      <c r="K3438" s="122">
        <v>0</v>
      </c>
      <c r="L3438" s="122">
        <v>0</v>
      </c>
      <c r="M3438" s="122">
        <v>0</v>
      </c>
      <c r="N3438" s="122">
        <v>0</v>
      </c>
      <c r="O3438" s="122">
        <v>0</v>
      </c>
      <c r="P3438" s="122">
        <v>0</v>
      </c>
      <c r="Q3438" s="122">
        <v>0</v>
      </c>
      <c r="R3438" s="122">
        <v>0</v>
      </c>
      <c r="S3438" s="122">
        <v>0</v>
      </c>
      <c r="T3438" s="122">
        <v>0</v>
      </c>
      <c r="U3438" s="122">
        <v>0</v>
      </c>
      <c r="V3438" s="122">
        <v>0</v>
      </c>
      <c r="W3438" s="122">
        <v>0</v>
      </c>
      <c r="X3438" s="122">
        <v>0</v>
      </c>
      <c r="Y3438" s="122">
        <v>0</v>
      </c>
      <c r="Z3438" s="122">
        <v>0</v>
      </c>
      <c r="AA3438" s="122">
        <v>0</v>
      </c>
      <c r="AB3438" s="122">
        <v>0</v>
      </c>
      <c r="AC3438" s="122">
        <v>0</v>
      </c>
      <c r="AD3438" s="122">
        <v>0</v>
      </c>
      <c r="AE3438" s="122">
        <v>0</v>
      </c>
      <c r="AF3438" s="122">
        <v>0</v>
      </c>
      <c r="AG3438" s="122">
        <v>0</v>
      </c>
      <c r="AH3438" s="122">
        <v>0</v>
      </c>
      <c r="AI3438" s="122">
        <v>0</v>
      </c>
      <c r="AJ3438" s="122">
        <v>0</v>
      </c>
      <c r="AK3438" s="122">
        <v>0</v>
      </c>
      <c r="AL3438" s="122">
        <v>0</v>
      </c>
    </row>
    <row r="3439" spans="1:38" hidden="1" x14ac:dyDescent="0.25">
      <c r="A3439" s="122" t="s">
        <v>2009</v>
      </c>
      <c r="B3439" s="122">
        <v>1</v>
      </c>
      <c r="C3439" s="122" t="s">
        <v>2203</v>
      </c>
      <c r="D3439" s="122" t="s">
        <v>2105</v>
      </c>
      <c r="E3439" s="122">
        <v>63</v>
      </c>
      <c r="F3439" s="122">
        <v>0</v>
      </c>
      <c r="G3439" s="122">
        <v>0</v>
      </c>
      <c r="H3439" s="122">
        <v>0</v>
      </c>
      <c r="I3439" s="122">
        <v>0</v>
      </c>
      <c r="J3439" s="122">
        <v>0</v>
      </c>
      <c r="K3439" s="122">
        <v>0</v>
      </c>
      <c r="L3439" s="122">
        <v>0</v>
      </c>
      <c r="M3439" s="122">
        <v>0</v>
      </c>
      <c r="N3439" s="122">
        <v>0</v>
      </c>
      <c r="O3439" s="122">
        <v>0</v>
      </c>
      <c r="P3439" s="122">
        <v>0</v>
      </c>
      <c r="Q3439" s="122">
        <v>0</v>
      </c>
      <c r="R3439" s="122">
        <v>0</v>
      </c>
      <c r="S3439" s="122">
        <v>0</v>
      </c>
      <c r="T3439" s="122">
        <v>0</v>
      </c>
      <c r="U3439" s="122">
        <v>0</v>
      </c>
      <c r="V3439" s="122">
        <v>0</v>
      </c>
      <c r="W3439" s="122">
        <v>0</v>
      </c>
      <c r="X3439" s="122">
        <v>0</v>
      </c>
      <c r="Y3439" s="122">
        <v>0</v>
      </c>
      <c r="Z3439" s="122">
        <v>0</v>
      </c>
      <c r="AA3439" s="122">
        <v>0</v>
      </c>
      <c r="AB3439" s="122">
        <v>0</v>
      </c>
      <c r="AC3439" s="122">
        <v>0</v>
      </c>
      <c r="AD3439" s="122">
        <v>0</v>
      </c>
      <c r="AE3439" s="122">
        <v>0</v>
      </c>
      <c r="AF3439" s="122">
        <v>0</v>
      </c>
      <c r="AG3439" s="122">
        <v>0</v>
      </c>
      <c r="AH3439" s="122">
        <v>0</v>
      </c>
      <c r="AI3439" s="122">
        <v>0</v>
      </c>
      <c r="AJ3439" s="122">
        <v>0</v>
      </c>
      <c r="AK3439" s="122">
        <v>0</v>
      </c>
      <c r="AL3439" s="122">
        <v>0</v>
      </c>
    </row>
    <row r="3440" spans="1:38" hidden="1" x14ac:dyDescent="0.25">
      <c r="A3440" s="122" t="s">
        <v>2009</v>
      </c>
      <c r="B3440" s="122">
        <v>1</v>
      </c>
      <c r="C3440" s="122" t="s">
        <v>2203</v>
      </c>
      <c r="D3440" s="122" t="s">
        <v>475</v>
      </c>
      <c r="E3440" s="122">
        <v>63</v>
      </c>
      <c r="F3440" s="122">
        <v>0</v>
      </c>
      <c r="G3440" s="122">
        <v>0</v>
      </c>
      <c r="H3440" s="122">
        <v>0</v>
      </c>
      <c r="I3440" s="122">
        <v>0</v>
      </c>
      <c r="J3440" s="122">
        <v>0</v>
      </c>
      <c r="K3440" s="122">
        <v>0</v>
      </c>
      <c r="L3440" s="122">
        <v>0</v>
      </c>
      <c r="M3440" s="122">
        <v>0</v>
      </c>
      <c r="N3440" s="122">
        <v>0</v>
      </c>
      <c r="O3440" s="122">
        <v>0</v>
      </c>
      <c r="P3440" s="122">
        <v>0</v>
      </c>
      <c r="Q3440" s="122">
        <v>0</v>
      </c>
      <c r="R3440" s="122">
        <v>0</v>
      </c>
      <c r="S3440" s="122">
        <v>0</v>
      </c>
      <c r="T3440" s="122">
        <v>0</v>
      </c>
      <c r="U3440" s="122">
        <v>0</v>
      </c>
      <c r="V3440" s="122">
        <v>0</v>
      </c>
      <c r="W3440" s="122">
        <v>0</v>
      </c>
      <c r="X3440" s="122">
        <v>0</v>
      </c>
      <c r="Y3440" s="122">
        <v>0</v>
      </c>
      <c r="Z3440" s="122">
        <v>0</v>
      </c>
      <c r="AA3440" s="122">
        <v>0</v>
      </c>
      <c r="AB3440" s="122">
        <v>0</v>
      </c>
      <c r="AC3440" s="122">
        <v>0</v>
      </c>
      <c r="AD3440" s="122">
        <v>0</v>
      </c>
      <c r="AE3440" s="122">
        <v>0</v>
      </c>
      <c r="AF3440" s="122">
        <v>0</v>
      </c>
      <c r="AG3440" s="122">
        <v>0</v>
      </c>
      <c r="AH3440" s="122">
        <v>0</v>
      </c>
      <c r="AI3440" s="122">
        <v>0</v>
      </c>
      <c r="AJ3440" s="122">
        <v>0</v>
      </c>
      <c r="AK3440" s="122">
        <v>0</v>
      </c>
      <c r="AL3440" s="122">
        <v>0</v>
      </c>
    </row>
    <row r="3441" spans="1:38" hidden="1" x14ac:dyDescent="0.25">
      <c r="A3441" s="122" t="s">
        <v>2009</v>
      </c>
      <c r="B3441" s="122">
        <v>1</v>
      </c>
      <c r="C3441" s="122" t="s">
        <v>2203</v>
      </c>
      <c r="D3441" s="122" t="s">
        <v>2106</v>
      </c>
      <c r="E3441" s="122">
        <v>63</v>
      </c>
      <c r="F3441" s="122">
        <v>0</v>
      </c>
      <c r="G3441" s="122">
        <v>0</v>
      </c>
      <c r="H3441" s="122">
        <v>0</v>
      </c>
      <c r="I3441" s="122">
        <v>0</v>
      </c>
      <c r="J3441" s="122">
        <v>0</v>
      </c>
      <c r="K3441" s="122">
        <v>0</v>
      </c>
      <c r="L3441" s="122">
        <v>0</v>
      </c>
      <c r="M3441" s="122">
        <v>0</v>
      </c>
      <c r="N3441" s="122">
        <v>0</v>
      </c>
      <c r="O3441" s="122">
        <v>0</v>
      </c>
      <c r="P3441" s="122">
        <v>0</v>
      </c>
      <c r="Q3441" s="122">
        <v>0</v>
      </c>
      <c r="R3441" s="122">
        <v>0</v>
      </c>
      <c r="S3441" s="122">
        <v>0</v>
      </c>
      <c r="T3441" s="122">
        <v>0</v>
      </c>
      <c r="U3441" s="122">
        <v>0</v>
      </c>
      <c r="V3441" s="122">
        <v>0</v>
      </c>
      <c r="W3441" s="122">
        <v>0</v>
      </c>
      <c r="X3441" s="122">
        <v>0</v>
      </c>
      <c r="Y3441" s="122">
        <v>0</v>
      </c>
      <c r="Z3441" s="122">
        <v>0</v>
      </c>
      <c r="AA3441" s="122">
        <v>0</v>
      </c>
      <c r="AB3441" s="122">
        <v>0</v>
      </c>
      <c r="AC3441" s="122">
        <v>0</v>
      </c>
      <c r="AD3441" s="122">
        <v>0</v>
      </c>
      <c r="AE3441" s="122">
        <v>0</v>
      </c>
      <c r="AF3441" s="122">
        <v>0</v>
      </c>
      <c r="AG3441" s="122">
        <v>0</v>
      </c>
      <c r="AH3441" s="122">
        <v>0</v>
      </c>
      <c r="AI3441" s="122">
        <v>0</v>
      </c>
      <c r="AJ3441" s="122">
        <v>0</v>
      </c>
      <c r="AK3441" s="122">
        <v>0</v>
      </c>
      <c r="AL3441" s="122">
        <v>0</v>
      </c>
    </row>
    <row r="3442" spans="1:38" hidden="1" x14ac:dyDescent="0.25">
      <c r="A3442" s="122" t="s">
        <v>2009</v>
      </c>
      <c r="B3442" s="122">
        <v>1</v>
      </c>
      <c r="C3442" s="122" t="s">
        <v>2203</v>
      </c>
      <c r="D3442" s="122" t="s">
        <v>2107</v>
      </c>
      <c r="E3442" s="122">
        <v>63</v>
      </c>
      <c r="F3442" s="122">
        <v>0</v>
      </c>
      <c r="G3442" s="122">
        <v>0</v>
      </c>
      <c r="H3442" s="122">
        <v>0</v>
      </c>
      <c r="I3442" s="122">
        <v>0</v>
      </c>
      <c r="J3442" s="122">
        <v>0</v>
      </c>
      <c r="K3442" s="122">
        <v>0</v>
      </c>
      <c r="L3442" s="122">
        <v>0</v>
      </c>
      <c r="M3442" s="122">
        <v>0</v>
      </c>
      <c r="N3442" s="122">
        <v>0</v>
      </c>
      <c r="O3442" s="122">
        <v>0</v>
      </c>
      <c r="P3442" s="122">
        <v>0</v>
      </c>
      <c r="Q3442" s="122">
        <v>0</v>
      </c>
      <c r="R3442" s="122">
        <v>0</v>
      </c>
      <c r="S3442" s="122">
        <v>0</v>
      </c>
      <c r="T3442" s="122">
        <v>0</v>
      </c>
      <c r="U3442" s="122">
        <v>0</v>
      </c>
      <c r="V3442" s="122">
        <v>0</v>
      </c>
      <c r="W3442" s="122">
        <v>0</v>
      </c>
      <c r="X3442" s="122">
        <v>0</v>
      </c>
      <c r="Y3442" s="122">
        <v>0</v>
      </c>
      <c r="Z3442" s="122">
        <v>0</v>
      </c>
      <c r="AA3442" s="122">
        <v>0</v>
      </c>
      <c r="AB3442" s="122">
        <v>0</v>
      </c>
      <c r="AC3442" s="122">
        <v>0</v>
      </c>
      <c r="AD3442" s="122">
        <v>0</v>
      </c>
      <c r="AE3442" s="122">
        <v>0</v>
      </c>
      <c r="AF3442" s="122">
        <v>0</v>
      </c>
      <c r="AG3442" s="122">
        <v>0</v>
      </c>
      <c r="AH3442" s="122">
        <v>0</v>
      </c>
      <c r="AI3442" s="122">
        <v>0</v>
      </c>
      <c r="AJ3442" s="122">
        <v>0</v>
      </c>
      <c r="AK3442" s="122">
        <v>0</v>
      </c>
      <c r="AL3442" s="122">
        <v>0</v>
      </c>
    </row>
    <row r="3443" spans="1:38" hidden="1" x14ac:dyDescent="0.25">
      <c r="A3443" s="122" t="s">
        <v>2009</v>
      </c>
      <c r="B3443" s="122">
        <v>1</v>
      </c>
      <c r="C3443" s="122" t="s">
        <v>2203</v>
      </c>
      <c r="D3443" s="122" t="s">
        <v>2108</v>
      </c>
      <c r="E3443" s="122">
        <v>63</v>
      </c>
      <c r="F3443" s="122">
        <v>0</v>
      </c>
      <c r="G3443" s="122">
        <v>0</v>
      </c>
      <c r="H3443" s="122">
        <v>0</v>
      </c>
      <c r="I3443" s="122">
        <v>0</v>
      </c>
      <c r="J3443" s="122">
        <v>0</v>
      </c>
      <c r="K3443" s="122">
        <v>0</v>
      </c>
      <c r="L3443" s="122">
        <v>0</v>
      </c>
      <c r="M3443" s="122">
        <v>0</v>
      </c>
      <c r="N3443" s="122">
        <v>0</v>
      </c>
      <c r="O3443" s="122">
        <v>0</v>
      </c>
      <c r="P3443" s="122">
        <v>0</v>
      </c>
      <c r="Q3443" s="122">
        <v>0</v>
      </c>
      <c r="R3443" s="122">
        <v>0</v>
      </c>
      <c r="S3443" s="122">
        <v>0</v>
      </c>
      <c r="T3443" s="122">
        <v>0</v>
      </c>
      <c r="U3443" s="122">
        <v>0</v>
      </c>
      <c r="V3443" s="122">
        <v>0</v>
      </c>
      <c r="W3443" s="122">
        <v>0</v>
      </c>
      <c r="X3443" s="122">
        <v>0</v>
      </c>
      <c r="Y3443" s="122">
        <v>0</v>
      </c>
      <c r="Z3443" s="122">
        <v>0</v>
      </c>
      <c r="AA3443" s="122">
        <v>0</v>
      </c>
      <c r="AB3443" s="122">
        <v>0</v>
      </c>
      <c r="AC3443" s="122">
        <v>0</v>
      </c>
      <c r="AD3443" s="122">
        <v>0</v>
      </c>
      <c r="AE3443" s="122">
        <v>0</v>
      </c>
      <c r="AF3443" s="122">
        <v>0</v>
      </c>
      <c r="AG3443" s="122">
        <v>0</v>
      </c>
      <c r="AH3443" s="122">
        <v>0</v>
      </c>
      <c r="AI3443" s="122">
        <v>0</v>
      </c>
      <c r="AJ3443" s="122">
        <v>0</v>
      </c>
      <c r="AK3443" s="122">
        <v>0</v>
      </c>
      <c r="AL3443" s="122">
        <v>0</v>
      </c>
    </row>
    <row r="3444" spans="1:38" hidden="1" x14ac:dyDescent="0.25">
      <c r="A3444" s="122" t="s">
        <v>2009</v>
      </c>
      <c r="B3444" s="122">
        <v>1</v>
      </c>
      <c r="C3444" s="122" t="s">
        <v>2203</v>
      </c>
      <c r="D3444" s="122" t="s">
        <v>2109</v>
      </c>
      <c r="E3444" s="122">
        <v>63</v>
      </c>
      <c r="F3444" s="122">
        <v>0</v>
      </c>
      <c r="G3444" s="122">
        <v>0</v>
      </c>
      <c r="H3444" s="122">
        <v>0</v>
      </c>
      <c r="I3444" s="122">
        <v>0</v>
      </c>
      <c r="J3444" s="122">
        <v>0</v>
      </c>
      <c r="K3444" s="122">
        <v>0</v>
      </c>
      <c r="L3444" s="122">
        <v>0</v>
      </c>
      <c r="M3444" s="122">
        <v>0</v>
      </c>
      <c r="N3444" s="122">
        <v>0</v>
      </c>
      <c r="O3444" s="122">
        <v>0</v>
      </c>
      <c r="P3444" s="122">
        <v>0</v>
      </c>
      <c r="Q3444" s="122">
        <v>0</v>
      </c>
      <c r="R3444" s="122">
        <v>0</v>
      </c>
      <c r="S3444" s="122">
        <v>0</v>
      </c>
      <c r="T3444" s="122">
        <v>0</v>
      </c>
      <c r="U3444" s="122">
        <v>0</v>
      </c>
      <c r="V3444" s="122">
        <v>0</v>
      </c>
      <c r="W3444" s="122">
        <v>0</v>
      </c>
      <c r="X3444" s="122">
        <v>0</v>
      </c>
      <c r="Y3444" s="122">
        <v>0</v>
      </c>
      <c r="Z3444" s="122">
        <v>0</v>
      </c>
      <c r="AA3444" s="122">
        <v>0</v>
      </c>
      <c r="AB3444" s="122">
        <v>0</v>
      </c>
      <c r="AC3444" s="122">
        <v>0</v>
      </c>
      <c r="AD3444" s="122">
        <v>0</v>
      </c>
      <c r="AE3444" s="122">
        <v>0</v>
      </c>
      <c r="AF3444" s="122">
        <v>0</v>
      </c>
      <c r="AG3444" s="122">
        <v>0</v>
      </c>
      <c r="AH3444" s="122">
        <v>0</v>
      </c>
      <c r="AI3444" s="122">
        <v>0</v>
      </c>
      <c r="AJ3444" s="122">
        <v>0</v>
      </c>
      <c r="AK3444" s="122">
        <v>0</v>
      </c>
      <c r="AL3444" s="122">
        <v>0</v>
      </c>
    </row>
    <row r="3445" spans="1:38" hidden="1" x14ac:dyDescent="0.25">
      <c r="A3445" s="122" t="s">
        <v>2009</v>
      </c>
      <c r="B3445" s="122">
        <v>1</v>
      </c>
      <c r="C3445" s="122" t="s">
        <v>2203</v>
      </c>
      <c r="D3445" s="122" t="s">
        <v>2110</v>
      </c>
      <c r="E3445" s="122">
        <v>63</v>
      </c>
      <c r="F3445" s="122">
        <v>0</v>
      </c>
      <c r="G3445" s="122">
        <v>0</v>
      </c>
      <c r="H3445" s="122">
        <v>0</v>
      </c>
      <c r="I3445" s="122">
        <v>0</v>
      </c>
      <c r="J3445" s="122">
        <v>0</v>
      </c>
      <c r="K3445" s="122">
        <v>0</v>
      </c>
      <c r="L3445" s="122">
        <v>0</v>
      </c>
      <c r="M3445" s="122">
        <v>0</v>
      </c>
      <c r="N3445" s="122">
        <v>0</v>
      </c>
      <c r="O3445" s="122">
        <v>0</v>
      </c>
      <c r="P3445" s="122">
        <v>0</v>
      </c>
      <c r="Q3445" s="122">
        <v>0</v>
      </c>
      <c r="R3445" s="122">
        <v>0</v>
      </c>
      <c r="S3445" s="122">
        <v>0</v>
      </c>
      <c r="T3445" s="122">
        <v>0</v>
      </c>
      <c r="U3445" s="122">
        <v>0</v>
      </c>
      <c r="V3445" s="122">
        <v>0</v>
      </c>
      <c r="W3445" s="122">
        <v>0</v>
      </c>
      <c r="X3445" s="122">
        <v>0</v>
      </c>
      <c r="Y3445" s="122">
        <v>0</v>
      </c>
      <c r="Z3445" s="122">
        <v>0</v>
      </c>
      <c r="AA3445" s="122">
        <v>0</v>
      </c>
      <c r="AB3445" s="122">
        <v>0</v>
      </c>
      <c r="AC3445" s="122">
        <v>0</v>
      </c>
      <c r="AD3445" s="122">
        <v>0</v>
      </c>
      <c r="AE3445" s="122">
        <v>0</v>
      </c>
      <c r="AF3445" s="122">
        <v>0</v>
      </c>
      <c r="AG3445" s="122">
        <v>0</v>
      </c>
      <c r="AH3445" s="122">
        <v>0</v>
      </c>
      <c r="AI3445" s="122">
        <v>0</v>
      </c>
      <c r="AJ3445" s="122">
        <v>0</v>
      </c>
      <c r="AK3445" s="122">
        <v>0</v>
      </c>
      <c r="AL3445" s="122">
        <v>0</v>
      </c>
    </row>
    <row r="3446" spans="1:38" hidden="1" x14ac:dyDescent="0.25">
      <c r="A3446" s="122" t="s">
        <v>2009</v>
      </c>
      <c r="B3446" s="122">
        <v>1</v>
      </c>
      <c r="C3446" s="122" t="s">
        <v>2203</v>
      </c>
      <c r="D3446" s="122" t="s">
        <v>2111</v>
      </c>
      <c r="E3446" s="122">
        <v>63</v>
      </c>
      <c r="F3446" s="122">
        <v>0</v>
      </c>
      <c r="G3446" s="122">
        <v>0</v>
      </c>
      <c r="H3446" s="122">
        <v>0</v>
      </c>
      <c r="I3446" s="122">
        <v>0</v>
      </c>
      <c r="J3446" s="122">
        <v>0</v>
      </c>
      <c r="K3446" s="122">
        <v>0</v>
      </c>
      <c r="L3446" s="122">
        <v>0</v>
      </c>
      <c r="M3446" s="122">
        <v>0</v>
      </c>
      <c r="N3446" s="122">
        <v>0</v>
      </c>
      <c r="O3446" s="122">
        <v>0</v>
      </c>
      <c r="P3446" s="122">
        <v>0</v>
      </c>
      <c r="Q3446" s="122">
        <v>0</v>
      </c>
      <c r="R3446" s="122">
        <v>0</v>
      </c>
      <c r="S3446" s="122">
        <v>0</v>
      </c>
      <c r="T3446" s="122">
        <v>0</v>
      </c>
      <c r="U3446" s="122">
        <v>0</v>
      </c>
      <c r="V3446" s="122">
        <v>0</v>
      </c>
      <c r="W3446" s="122">
        <v>0</v>
      </c>
      <c r="X3446" s="122">
        <v>0</v>
      </c>
      <c r="Y3446" s="122">
        <v>0</v>
      </c>
      <c r="Z3446" s="122">
        <v>0</v>
      </c>
      <c r="AA3446" s="122">
        <v>0</v>
      </c>
      <c r="AB3446" s="122">
        <v>0</v>
      </c>
      <c r="AC3446" s="122">
        <v>0</v>
      </c>
      <c r="AD3446" s="122">
        <v>0</v>
      </c>
      <c r="AE3446" s="122">
        <v>0</v>
      </c>
      <c r="AF3446" s="122">
        <v>0</v>
      </c>
      <c r="AG3446" s="122">
        <v>0</v>
      </c>
      <c r="AH3446" s="122">
        <v>0</v>
      </c>
      <c r="AI3446" s="122">
        <v>0</v>
      </c>
      <c r="AJ3446" s="122">
        <v>0</v>
      </c>
      <c r="AK3446" s="122">
        <v>0</v>
      </c>
      <c r="AL3446" s="122">
        <v>0</v>
      </c>
    </row>
    <row r="3447" spans="1:38" hidden="1" x14ac:dyDescent="0.25">
      <c r="A3447" s="122" t="s">
        <v>2009</v>
      </c>
      <c r="B3447" s="122">
        <v>1</v>
      </c>
      <c r="C3447" s="122" t="s">
        <v>2203</v>
      </c>
      <c r="D3447" s="122" t="s">
        <v>2112</v>
      </c>
      <c r="E3447" s="122">
        <v>63</v>
      </c>
      <c r="F3447" s="122">
        <v>0</v>
      </c>
      <c r="G3447" s="122">
        <v>0</v>
      </c>
      <c r="H3447" s="122">
        <v>0</v>
      </c>
      <c r="I3447" s="122">
        <v>0</v>
      </c>
      <c r="J3447" s="122">
        <v>0</v>
      </c>
      <c r="K3447" s="122">
        <v>0</v>
      </c>
      <c r="L3447" s="122">
        <v>0</v>
      </c>
      <c r="M3447" s="122">
        <v>0</v>
      </c>
      <c r="N3447" s="122">
        <v>0</v>
      </c>
      <c r="O3447" s="122">
        <v>0</v>
      </c>
      <c r="P3447" s="122">
        <v>0</v>
      </c>
      <c r="Q3447" s="122">
        <v>0</v>
      </c>
      <c r="R3447" s="122">
        <v>0</v>
      </c>
      <c r="S3447" s="122">
        <v>0</v>
      </c>
      <c r="T3447" s="122">
        <v>0</v>
      </c>
      <c r="U3447" s="122">
        <v>0</v>
      </c>
      <c r="V3447" s="122">
        <v>0</v>
      </c>
      <c r="W3447" s="122">
        <v>0</v>
      </c>
      <c r="X3447" s="122">
        <v>0</v>
      </c>
      <c r="Y3447" s="122">
        <v>0</v>
      </c>
      <c r="Z3447" s="122">
        <v>0</v>
      </c>
      <c r="AA3447" s="122">
        <v>0</v>
      </c>
      <c r="AB3447" s="122">
        <v>0</v>
      </c>
      <c r="AC3447" s="122">
        <v>0</v>
      </c>
      <c r="AD3447" s="122">
        <v>0</v>
      </c>
      <c r="AE3447" s="122">
        <v>0</v>
      </c>
      <c r="AF3447" s="122">
        <v>0</v>
      </c>
      <c r="AG3447" s="122">
        <v>0</v>
      </c>
      <c r="AH3447" s="122">
        <v>0</v>
      </c>
      <c r="AI3447" s="122">
        <v>0</v>
      </c>
      <c r="AJ3447" s="122">
        <v>0</v>
      </c>
      <c r="AK3447" s="122">
        <v>0</v>
      </c>
      <c r="AL3447" s="122">
        <v>0</v>
      </c>
    </row>
    <row r="3448" spans="1:38" hidden="1" x14ac:dyDescent="0.25">
      <c r="A3448" s="122" t="s">
        <v>2009</v>
      </c>
      <c r="B3448" s="122">
        <v>1</v>
      </c>
      <c r="C3448" s="122" t="s">
        <v>2203</v>
      </c>
      <c r="D3448" s="122" t="s">
        <v>2113</v>
      </c>
      <c r="E3448" s="122">
        <v>63</v>
      </c>
      <c r="F3448" s="122">
        <v>0</v>
      </c>
      <c r="G3448" s="122">
        <v>0</v>
      </c>
      <c r="H3448" s="122">
        <v>0</v>
      </c>
      <c r="I3448" s="122">
        <v>0</v>
      </c>
      <c r="J3448" s="122">
        <v>0</v>
      </c>
      <c r="K3448" s="122">
        <v>0</v>
      </c>
      <c r="L3448" s="122">
        <v>0</v>
      </c>
      <c r="M3448" s="122">
        <v>0</v>
      </c>
      <c r="N3448" s="122">
        <v>0</v>
      </c>
      <c r="O3448" s="122">
        <v>0</v>
      </c>
      <c r="P3448" s="122">
        <v>0</v>
      </c>
      <c r="Q3448" s="122">
        <v>0</v>
      </c>
      <c r="R3448" s="122">
        <v>0</v>
      </c>
      <c r="S3448" s="122">
        <v>0</v>
      </c>
      <c r="T3448" s="122">
        <v>0</v>
      </c>
      <c r="U3448" s="122">
        <v>0</v>
      </c>
      <c r="V3448" s="122">
        <v>0</v>
      </c>
      <c r="W3448" s="122">
        <v>0</v>
      </c>
      <c r="X3448" s="122">
        <v>0</v>
      </c>
      <c r="Y3448" s="122">
        <v>0</v>
      </c>
      <c r="Z3448" s="122">
        <v>0</v>
      </c>
      <c r="AA3448" s="122">
        <v>0</v>
      </c>
      <c r="AB3448" s="122">
        <v>0</v>
      </c>
      <c r="AC3448" s="122">
        <v>0</v>
      </c>
      <c r="AD3448" s="122">
        <v>0</v>
      </c>
      <c r="AE3448" s="122">
        <v>0</v>
      </c>
      <c r="AF3448" s="122">
        <v>0</v>
      </c>
      <c r="AG3448" s="122">
        <v>0</v>
      </c>
      <c r="AH3448" s="122">
        <v>0</v>
      </c>
      <c r="AI3448" s="122">
        <v>0</v>
      </c>
      <c r="AJ3448" s="122">
        <v>0</v>
      </c>
      <c r="AK3448" s="122">
        <v>0</v>
      </c>
      <c r="AL3448" s="122">
        <v>0</v>
      </c>
    </row>
    <row r="3449" spans="1:38" hidden="1" x14ac:dyDescent="0.25">
      <c r="A3449" s="122" t="s">
        <v>2009</v>
      </c>
      <c r="B3449" s="122">
        <v>1</v>
      </c>
      <c r="C3449" s="122" t="s">
        <v>2203</v>
      </c>
      <c r="D3449" s="122" t="s">
        <v>2114</v>
      </c>
      <c r="E3449" s="122">
        <v>63</v>
      </c>
      <c r="F3449" s="122">
        <v>0</v>
      </c>
      <c r="G3449" s="122">
        <v>0</v>
      </c>
      <c r="H3449" s="122">
        <v>0</v>
      </c>
      <c r="I3449" s="122">
        <v>0</v>
      </c>
      <c r="J3449" s="122">
        <v>0</v>
      </c>
      <c r="K3449" s="122">
        <v>0</v>
      </c>
      <c r="L3449" s="122">
        <v>0</v>
      </c>
      <c r="M3449" s="122">
        <v>0</v>
      </c>
      <c r="N3449" s="122">
        <v>0</v>
      </c>
      <c r="O3449" s="122">
        <v>0</v>
      </c>
      <c r="P3449" s="122">
        <v>0</v>
      </c>
      <c r="Q3449" s="122">
        <v>0</v>
      </c>
      <c r="R3449" s="122">
        <v>0</v>
      </c>
      <c r="S3449" s="122">
        <v>0</v>
      </c>
      <c r="T3449" s="122">
        <v>0</v>
      </c>
      <c r="U3449" s="122">
        <v>0</v>
      </c>
      <c r="V3449" s="122">
        <v>0</v>
      </c>
      <c r="W3449" s="122">
        <v>0</v>
      </c>
      <c r="X3449" s="122">
        <v>0</v>
      </c>
      <c r="Y3449" s="122">
        <v>0</v>
      </c>
      <c r="Z3449" s="122">
        <v>0</v>
      </c>
      <c r="AA3449" s="122">
        <v>0</v>
      </c>
      <c r="AB3449" s="122">
        <v>0</v>
      </c>
      <c r="AC3449" s="122">
        <v>0</v>
      </c>
      <c r="AD3449" s="122">
        <v>0</v>
      </c>
      <c r="AE3449" s="122">
        <v>0</v>
      </c>
      <c r="AF3449" s="122">
        <v>0</v>
      </c>
      <c r="AG3449" s="122">
        <v>0</v>
      </c>
      <c r="AH3449" s="122">
        <v>0</v>
      </c>
      <c r="AI3449" s="122">
        <v>0</v>
      </c>
      <c r="AJ3449" s="122">
        <v>0</v>
      </c>
      <c r="AK3449" s="122">
        <v>0</v>
      </c>
      <c r="AL3449" s="122">
        <v>0</v>
      </c>
    </row>
    <row r="3450" spans="1:38" hidden="1" x14ac:dyDescent="0.25">
      <c r="A3450" s="122" t="s">
        <v>2009</v>
      </c>
      <c r="B3450" s="122">
        <v>1</v>
      </c>
      <c r="C3450" s="122" t="s">
        <v>2203</v>
      </c>
      <c r="D3450" s="122" t="s">
        <v>2136</v>
      </c>
      <c r="E3450" s="122">
        <v>63</v>
      </c>
      <c r="F3450" s="122">
        <v>0</v>
      </c>
      <c r="G3450" s="122">
        <v>0</v>
      </c>
      <c r="H3450" s="122">
        <v>0</v>
      </c>
      <c r="I3450" s="122">
        <v>0</v>
      </c>
      <c r="J3450" s="122">
        <v>0</v>
      </c>
      <c r="K3450" s="122">
        <v>0</v>
      </c>
      <c r="L3450" s="122">
        <v>0</v>
      </c>
      <c r="M3450" s="122">
        <v>0</v>
      </c>
      <c r="N3450" s="122">
        <v>0</v>
      </c>
      <c r="O3450" s="122">
        <v>0</v>
      </c>
      <c r="P3450" s="122">
        <v>0</v>
      </c>
      <c r="Q3450" s="122">
        <v>0</v>
      </c>
      <c r="R3450" s="122">
        <v>0</v>
      </c>
      <c r="S3450" s="122">
        <v>0</v>
      </c>
      <c r="T3450" s="122">
        <v>0</v>
      </c>
      <c r="U3450" s="122">
        <v>0</v>
      </c>
      <c r="V3450" s="122">
        <v>0</v>
      </c>
      <c r="W3450" s="122">
        <v>0</v>
      </c>
      <c r="X3450" s="122">
        <v>0</v>
      </c>
      <c r="Y3450" s="122">
        <v>0</v>
      </c>
      <c r="Z3450" s="122">
        <v>0</v>
      </c>
      <c r="AA3450" s="122">
        <v>0</v>
      </c>
      <c r="AB3450" s="122">
        <v>0</v>
      </c>
      <c r="AC3450" s="122">
        <v>0</v>
      </c>
      <c r="AD3450" s="122">
        <v>0</v>
      </c>
      <c r="AE3450" s="122">
        <v>0</v>
      </c>
      <c r="AF3450" s="122">
        <v>0</v>
      </c>
      <c r="AG3450" s="122">
        <v>0</v>
      </c>
      <c r="AH3450" s="122">
        <v>0</v>
      </c>
      <c r="AI3450" s="122">
        <v>0</v>
      </c>
      <c r="AJ3450" s="122">
        <v>0</v>
      </c>
      <c r="AK3450" s="122">
        <v>0</v>
      </c>
      <c r="AL3450" s="122">
        <v>0</v>
      </c>
    </row>
    <row r="3451" spans="1:38" hidden="1" x14ac:dyDescent="0.25">
      <c r="A3451" s="122" t="s">
        <v>2009</v>
      </c>
      <c r="B3451" s="122">
        <v>1</v>
      </c>
      <c r="C3451" s="122" t="s">
        <v>2203</v>
      </c>
      <c r="D3451" s="122" t="s">
        <v>2115</v>
      </c>
      <c r="E3451" s="122">
        <v>63</v>
      </c>
      <c r="F3451" s="122">
        <v>0</v>
      </c>
      <c r="G3451" s="122">
        <v>0</v>
      </c>
      <c r="H3451" s="122">
        <v>0</v>
      </c>
      <c r="I3451" s="122">
        <v>0</v>
      </c>
      <c r="J3451" s="122">
        <v>0</v>
      </c>
      <c r="K3451" s="122">
        <v>0</v>
      </c>
      <c r="L3451" s="122">
        <v>0</v>
      </c>
      <c r="M3451" s="122">
        <v>0</v>
      </c>
      <c r="N3451" s="122">
        <v>0</v>
      </c>
      <c r="O3451" s="122">
        <v>0</v>
      </c>
      <c r="P3451" s="122">
        <v>0</v>
      </c>
      <c r="Q3451" s="122">
        <v>0</v>
      </c>
      <c r="R3451" s="122">
        <v>0</v>
      </c>
      <c r="S3451" s="122">
        <v>0</v>
      </c>
      <c r="T3451" s="122">
        <v>0</v>
      </c>
      <c r="U3451" s="122">
        <v>0</v>
      </c>
      <c r="V3451" s="122">
        <v>0</v>
      </c>
      <c r="W3451" s="122">
        <v>0</v>
      </c>
      <c r="X3451" s="122">
        <v>0</v>
      </c>
      <c r="Y3451" s="122">
        <v>0</v>
      </c>
      <c r="Z3451" s="122">
        <v>0</v>
      </c>
      <c r="AA3451" s="122">
        <v>0</v>
      </c>
      <c r="AB3451" s="122">
        <v>0</v>
      </c>
      <c r="AC3451" s="122">
        <v>0</v>
      </c>
      <c r="AD3451" s="122">
        <v>0</v>
      </c>
      <c r="AE3451" s="122">
        <v>0</v>
      </c>
      <c r="AF3451" s="122">
        <v>0</v>
      </c>
      <c r="AG3451" s="122">
        <v>0</v>
      </c>
      <c r="AH3451" s="122">
        <v>0</v>
      </c>
      <c r="AI3451" s="122">
        <v>0</v>
      </c>
      <c r="AJ3451" s="122">
        <v>0</v>
      </c>
      <c r="AK3451" s="122">
        <v>0</v>
      </c>
      <c r="AL3451" s="122">
        <v>0</v>
      </c>
    </row>
    <row r="3452" spans="1:38" hidden="1" x14ac:dyDescent="0.25">
      <c r="A3452" s="122" t="s">
        <v>2009</v>
      </c>
      <c r="B3452" s="122">
        <v>1</v>
      </c>
      <c r="C3452" s="122" t="s">
        <v>2203</v>
      </c>
      <c r="D3452" s="122" t="s">
        <v>2116</v>
      </c>
      <c r="E3452" s="122">
        <v>63</v>
      </c>
      <c r="F3452" s="122">
        <v>0</v>
      </c>
      <c r="G3452" s="122">
        <v>0</v>
      </c>
      <c r="H3452" s="122">
        <v>0</v>
      </c>
      <c r="I3452" s="122">
        <v>0</v>
      </c>
      <c r="J3452" s="122">
        <v>0</v>
      </c>
      <c r="K3452" s="122">
        <v>0</v>
      </c>
      <c r="L3452" s="122">
        <v>0</v>
      </c>
      <c r="M3452" s="122">
        <v>0</v>
      </c>
      <c r="N3452" s="122">
        <v>0</v>
      </c>
      <c r="O3452" s="122">
        <v>0</v>
      </c>
      <c r="P3452" s="122">
        <v>0</v>
      </c>
      <c r="Q3452" s="122">
        <v>0</v>
      </c>
      <c r="R3452" s="122">
        <v>0</v>
      </c>
      <c r="S3452" s="122">
        <v>0</v>
      </c>
      <c r="T3452" s="122">
        <v>0</v>
      </c>
      <c r="U3452" s="122">
        <v>0</v>
      </c>
      <c r="V3452" s="122">
        <v>0</v>
      </c>
      <c r="W3452" s="122">
        <v>0</v>
      </c>
      <c r="X3452" s="122">
        <v>0</v>
      </c>
      <c r="Y3452" s="122">
        <v>0</v>
      </c>
      <c r="Z3452" s="122">
        <v>0</v>
      </c>
      <c r="AA3452" s="122">
        <v>0</v>
      </c>
      <c r="AB3452" s="122">
        <v>0</v>
      </c>
      <c r="AC3452" s="122">
        <v>0</v>
      </c>
      <c r="AD3452" s="122">
        <v>0</v>
      </c>
      <c r="AE3452" s="122">
        <v>0</v>
      </c>
      <c r="AF3452" s="122">
        <v>0</v>
      </c>
      <c r="AG3452" s="122">
        <v>0</v>
      </c>
      <c r="AH3452" s="122">
        <v>0</v>
      </c>
      <c r="AI3452" s="122">
        <v>0</v>
      </c>
      <c r="AJ3452" s="122">
        <v>0</v>
      </c>
      <c r="AK3452" s="122">
        <v>0</v>
      </c>
      <c r="AL3452" s="122">
        <v>0</v>
      </c>
    </row>
    <row r="3453" spans="1:38" hidden="1" x14ac:dyDescent="0.25">
      <c r="A3453" s="122" t="s">
        <v>2009</v>
      </c>
      <c r="B3453" s="122">
        <v>1</v>
      </c>
      <c r="C3453" s="122" t="s">
        <v>2203</v>
      </c>
      <c r="D3453" s="122" t="s">
        <v>2117</v>
      </c>
      <c r="E3453" s="122">
        <v>63</v>
      </c>
      <c r="F3453" s="122">
        <v>0</v>
      </c>
      <c r="G3453" s="122">
        <v>0</v>
      </c>
      <c r="H3453" s="122">
        <v>0</v>
      </c>
      <c r="I3453" s="122">
        <v>0</v>
      </c>
      <c r="J3453" s="122">
        <v>0</v>
      </c>
      <c r="K3453" s="122">
        <v>0</v>
      </c>
      <c r="L3453" s="122">
        <v>0</v>
      </c>
      <c r="M3453" s="122">
        <v>0</v>
      </c>
      <c r="N3453" s="122">
        <v>0</v>
      </c>
      <c r="O3453" s="122">
        <v>0</v>
      </c>
      <c r="P3453" s="122">
        <v>0</v>
      </c>
      <c r="Q3453" s="122">
        <v>0</v>
      </c>
      <c r="R3453" s="122">
        <v>0</v>
      </c>
      <c r="S3453" s="122">
        <v>0</v>
      </c>
      <c r="T3453" s="122">
        <v>0</v>
      </c>
      <c r="U3453" s="122">
        <v>0</v>
      </c>
      <c r="V3453" s="122">
        <v>0</v>
      </c>
      <c r="W3453" s="122">
        <v>0</v>
      </c>
      <c r="X3453" s="122">
        <v>0</v>
      </c>
      <c r="Y3453" s="122">
        <v>0</v>
      </c>
      <c r="Z3453" s="122">
        <v>0</v>
      </c>
      <c r="AA3453" s="122">
        <v>0</v>
      </c>
      <c r="AB3453" s="122">
        <v>0</v>
      </c>
      <c r="AC3453" s="122">
        <v>0</v>
      </c>
      <c r="AD3453" s="122">
        <v>0</v>
      </c>
      <c r="AE3453" s="122">
        <v>0</v>
      </c>
      <c r="AF3453" s="122">
        <v>0</v>
      </c>
      <c r="AG3453" s="122">
        <v>0</v>
      </c>
      <c r="AH3453" s="122">
        <v>0</v>
      </c>
      <c r="AI3453" s="122">
        <v>0</v>
      </c>
      <c r="AJ3453" s="122">
        <v>0</v>
      </c>
      <c r="AK3453" s="122">
        <v>0</v>
      </c>
      <c r="AL3453" s="122">
        <v>0</v>
      </c>
    </row>
    <row r="3454" spans="1:38" hidden="1" x14ac:dyDescent="0.25">
      <c r="A3454" s="122" t="s">
        <v>2009</v>
      </c>
      <c r="B3454" s="122">
        <v>1</v>
      </c>
      <c r="C3454" s="122" t="s">
        <v>2203</v>
      </c>
      <c r="D3454" s="122" t="s">
        <v>2118</v>
      </c>
      <c r="E3454" s="122">
        <v>63</v>
      </c>
      <c r="F3454" s="122">
        <v>0</v>
      </c>
      <c r="G3454" s="122">
        <v>0</v>
      </c>
      <c r="H3454" s="122">
        <v>0</v>
      </c>
      <c r="I3454" s="122">
        <v>0</v>
      </c>
      <c r="J3454" s="122">
        <v>0</v>
      </c>
      <c r="K3454" s="122">
        <v>0</v>
      </c>
      <c r="L3454" s="122">
        <v>0</v>
      </c>
      <c r="M3454" s="122">
        <v>0</v>
      </c>
      <c r="N3454" s="122">
        <v>0</v>
      </c>
      <c r="O3454" s="122">
        <v>0</v>
      </c>
      <c r="P3454" s="122">
        <v>0</v>
      </c>
      <c r="Q3454" s="122">
        <v>0</v>
      </c>
      <c r="R3454" s="122">
        <v>0</v>
      </c>
      <c r="S3454" s="122">
        <v>0</v>
      </c>
      <c r="T3454" s="122">
        <v>0</v>
      </c>
      <c r="U3454" s="122">
        <v>0</v>
      </c>
      <c r="V3454" s="122">
        <v>0</v>
      </c>
      <c r="W3454" s="122">
        <v>0</v>
      </c>
      <c r="X3454" s="122">
        <v>0</v>
      </c>
      <c r="Y3454" s="122">
        <v>0</v>
      </c>
      <c r="Z3454" s="122">
        <v>0</v>
      </c>
      <c r="AA3454" s="122">
        <v>0</v>
      </c>
      <c r="AB3454" s="122">
        <v>0</v>
      </c>
      <c r="AC3454" s="122">
        <v>0</v>
      </c>
      <c r="AD3454" s="122">
        <v>0</v>
      </c>
      <c r="AE3454" s="122">
        <v>0</v>
      </c>
      <c r="AF3454" s="122">
        <v>0</v>
      </c>
      <c r="AG3454" s="122">
        <v>0</v>
      </c>
      <c r="AH3454" s="122">
        <v>0</v>
      </c>
      <c r="AI3454" s="122">
        <v>0</v>
      </c>
      <c r="AJ3454" s="122">
        <v>0</v>
      </c>
      <c r="AK3454" s="122">
        <v>0</v>
      </c>
      <c r="AL3454" s="122">
        <v>0</v>
      </c>
    </row>
    <row r="3455" spans="1:38" hidden="1" x14ac:dyDescent="0.25">
      <c r="A3455" s="122" t="s">
        <v>2009</v>
      </c>
      <c r="B3455" s="122">
        <v>1</v>
      </c>
      <c r="C3455" s="122" t="s">
        <v>2203</v>
      </c>
      <c r="D3455" s="122" t="s">
        <v>2119</v>
      </c>
      <c r="E3455" s="122">
        <v>63</v>
      </c>
      <c r="F3455" s="122">
        <v>11.3261</v>
      </c>
      <c r="G3455" s="122">
        <v>11.0793273996</v>
      </c>
      <c r="H3455" s="122">
        <v>9.5121371350244992</v>
      </c>
      <c r="I3455" s="122">
        <v>10.206375363551</v>
      </c>
      <c r="J3455" s="122">
        <v>10.984054109774</v>
      </c>
      <c r="K3455" s="122">
        <v>12.825487205204499</v>
      </c>
      <c r="L3455" s="122">
        <v>12.6609788852595</v>
      </c>
      <c r="M3455" s="122">
        <v>6.0680400979854996</v>
      </c>
      <c r="N3455" s="122">
        <v>2.3804900991164999</v>
      </c>
      <c r="O3455" s="122">
        <v>1.8036765539820001</v>
      </c>
      <c r="P3455" s="122">
        <v>2.2130159689195001</v>
      </c>
      <c r="Q3455" s="122">
        <v>1.5457600693310001</v>
      </c>
      <c r="R3455" s="122">
        <v>2.0282799664370001</v>
      </c>
      <c r="S3455" s="122">
        <v>2.4796247284285</v>
      </c>
      <c r="T3455" s="122">
        <v>1.853841751409</v>
      </c>
      <c r="U3455" s="122">
        <v>1.6447136984490001</v>
      </c>
      <c r="V3455" s="122">
        <v>1.9026171249599999</v>
      </c>
      <c r="W3455" s="122">
        <v>1.7221922658615001</v>
      </c>
      <c r="X3455" s="122">
        <v>0.32791283085849998</v>
      </c>
      <c r="Y3455" s="122">
        <v>0.24352920752400001</v>
      </c>
      <c r="Z3455" s="122">
        <v>0.32541999999999999</v>
      </c>
      <c r="AA3455" s="122">
        <v>0.46002145</v>
      </c>
      <c r="AB3455" s="122">
        <v>0.64796315999999998</v>
      </c>
      <c r="AC3455" s="122">
        <v>0.477928825</v>
      </c>
      <c r="AD3455" s="122">
        <v>1.3357070600000001</v>
      </c>
      <c r="AE3455" s="122">
        <v>1.0810924099999999</v>
      </c>
      <c r="AF3455" s="122">
        <v>0.60054803499999998</v>
      </c>
      <c r="AG3455" s="122">
        <v>0.63407742499999997</v>
      </c>
      <c r="AH3455" s="122">
        <v>0.57699271500000004</v>
      </c>
      <c r="AI3455" s="122">
        <v>0.316337125</v>
      </c>
      <c r="AJ3455" s="122">
        <v>0.54014870500000001</v>
      </c>
      <c r="AK3455" s="122">
        <v>0.56791513999999998</v>
      </c>
      <c r="AL3455" s="122">
        <v>0</v>
      </c>
    </row>
    <row r="3456" spans="1:38" hidden="1" x14ac:dyDescent="0.25">
      <c r="A3456" s="122" t="s">
        <v>2009</v>
      </c>
      <c r="B3456" s="122">
        <v>1</v>
      </c>
      <c r="C3456" s="122" t="s">
        <v>2203</v>
      </c>
      <c r="D3456" s="122" t="s">
        <v>2137</v>
      </c>
      <c r="E3456" s="122">
        <v>63</v>
      </c>
      <c r="F3456" s="122">
        <v>0</v>
      </c>
      <c r="G3456" s="122">
        <v>0</v>
      </c>
      <c r="H3456" s="122">
        <v>0</v>
      </c>
      <c r="I3456" s="122">
        <v>0</v>
      </c>
      <c r="J3456" s="122">
        <v>0</v>
      </c>
      <c r="K3456" s="122">
        <v>0</v>
      </c>
      <c r="L3456" s="122">
        <v>0</v>
      </c>
      <c r="M3456" s="122">
        <v>0</v>
      </c>
      <c r="N3456" s="122">
        <v>0</v>
      </c>
      <c r="O3456" s="122">
        <v>0</v>
      </c>
      <c r="P3456" s="122">
        <v>0</v>
      </c>
      <c r="Q3456" s="122">
        <v>0</v>
      </c>
      <c r="R3456" s="122">
        <v>0</v>
      </c>
      <c r="S3456" s="122">
        <v>0</v>
      </c>
      <c r="T3456" s="122">
        <v>0</v>
      </c>
      <c r="U3456" s="122">
        <v>0</v>
      </c>
      <c r="V3456" s="122">
        <v>0</v>
      </c>
      <c r="W3456" s="122">
        <v>0</v>
      </c>
      <c r="X3456" s="122">
        <v>0</v>
      </c>
      <c r="Y3456" s="122">
        <v>0</v>
      </c>
      <c r="Z3456" s="122">
        <v>0</v>
      </c>
      <c r="AA3456" s="122">
        <v>0</v>
      </c>
      <c r="AB3456" s="122">
        <v>0</v>
      </c>
      <c r="AC3456" s="122">
        <v>0</v>
      </c>
      <c r="AD3456" s="122">
        <v>0</v>
      </c>
      <c r="AE3456" s="122">
        <v>0</v>
      </c>
      <c r="AF3456" s="122">
        <v>0</v>
      </c>
      <c r="AG3456" s="122">
        <v>0</v>
      </c>
      <c r="AH3456" s="122">
        <v>0</v>
      </c>
      <c r="AI3456" s="122">
        <v>0</v>
      </c>
      <c r="AJ3456" s="122">
        <v>0</v>
      </c>
      <c r="AK3456" s="122">
        <v>0</v>
      </c>
      <c r="AL3456" s="122">
        <v>0</v>
      </c>
    </row>
    <row r="3457" spans="1:38" hidden="1" x14ac:dyDescent="0.25">
      <c r="A3457" s="122" t="s">
        <v>2009</v>
      </c>
      <c r="B3457" s="122">
        <v>1</v>
      </c>
      <c r="C3457" s="122" t="s">
        <v>2203</v>
      </c>
      <c r="D3457" s="122" t="s">
        <v>2120</v>
      </c>
      <c r="E3457" s="122">
        <v>63</v>
      </c>
      <c r="F3457" s="122">
        <v>0</v>
      </c>
      <c r="G3457" s="122">
        <v>0</v>
      </c>
      <c r="H3457" s="122">
        <v>0</v>
      </c>
      <c r="I3457" s="122">
        <v>0</v>
      </c>
      <c r="J3457" s="122">
        <v>0</v>
      </c>
      <c r="K3457" s="122">
        <v>0</v>
      </c>
      <c r="L3457" s="122">
        <v>0</v>
      </c>
      <c r="M3457" s="122">
        <v>0</v>
      </c>
      <c r="N3457" s="122">
        <v>0</v>
      </c>
      <c r="O3457" s="122">
        <v>0</v>
      </c>
      <c r="P3457" s="122">
        <v>0</v>
      </c>
      <c r="Q3457" s="122">
        <v>0</v>
      </c>
      <c r="R3457" s="122">
        <v>0</v>
      </c>
      <c r="S3457" s="122">
        <v>0</v>
      </c>
      <c r="T3457" s="122">
        <v>0</v>
      </c>
      <c r="U3457" s="122">
        <v>0</v>
      </c>
      <c r="V3457" s="122">
        <v>0</v>
      </c>
      <c r="W3457" s="122">
        <v>0</v>
      </c>
      <c r="X3457" s="122">
        <v>0</v>
      </c>
      <c r="Y3457" s="122">
        <v>0</v>
      </c>
      <c r="Z3457" s="122">
        <v>0</v>
      </c>
      <c r="AA3457" s="122">
        <v>0</v>
      </c>
      <c r="AB3457" s="122">
        <v>0</v>
      </c>
      <c r="AC3457" s="122">
        <v>0</v>
      </c>
      <c r="AD3457" s="122">
        <v>0</v>
      </c>
      <c r="AE3457" s="122">
        <v>0</v>
      </c>
      <c r="AF3457" s="122">
        <v>0</v>
      </c>
      <c r="AG3457" s="122">
        <v>0</v>
      </c>
      <c r="AH3457" s="122">
        <v>0</v>
      </c>
      <c r="AI3457" s="122">
        <v>0</v>
      </c>
      <c r="AJ3457" s="122">
        <v>0</v>
      </c>
      <c r="AK3457" s="122">
        <v>0</v>
      </c>
      <c r="AL3457" s="122">
        <v>0</v>
      </c>
    </row>
    <row r="3458" spans="1:38" hidden="1" x14ac:dyDescent="0.25">
      <c r="A3458" s="122" t="s">
        <v>2009</v>
      </c>
      <c r="B3458" s="122">
        <v>1</v>
      </c>
      <c r="C3458" s="122" t="s">
        <v>2203</v>
      </c>
      <c r="D3458" s="122" t="s">
        <v>2121</v>
      </c>
      <c r="E3458" s="122">
        <v>63</v>
      </c>
      <c r="F3458" s="122">
        <v>1.2481500000000001</v>
      </c>
      <c r="G3458" s="122">
        <v>1.2242999999999999</v>
      </c>
      <c r="H3458" s="122">
        <v>1.1527499999999999</v>
      </c>
      <c r="I3458" s="122">
        <v>1.2879</v>
      </c>
      <c r="J3458" s="122">
        <v>0.1431</v>
      </c>
      <c r="K3458" s="122">
        <v>1.18455</v>
      </c>
      <c r="L3458" s="122">
        <v>1.1527499999999999</v>
      </c>
      <c r="M3458" s="122">
        <v>1.2402</v>
      </c>
      <c r="N3458" s="122">
        <v>1.16865</v>
      </c>
      <c r="O3458" s="122">
        <v>1.272</v>
      </c>
      <c r="P3458" s="122">
        <v>1.1885250000000001</v>
      </c>
      <c r="Q3458" s="122">
        <v>1.2799499999999999</v>
      </c>
      <c r="R3458" s="122">
        <v>1.1289</v>
      </c>
      <c r="S3458" s="122">
        <v>1.113</v>
      </c>
      <c r="T3458" s="122">
        <v>7.9500000000000005E-3</v>
      </c>
      <c r="U3458" s="122">
        <v>1.1766000000000001</v>
      </c>
      <c r="V3458" s="122">
        <v>0.35775000000000001</v>
      </c>
      <c r="W3458" s="122">
        <v>0</v>
      </c>
      <c r="X3458" s="122">
        <v>0</v>
      </c>
      <c r="Y3458" s="122">
        <v>0</v>
      </c>
      <c r="Z3458" s="122">
        <v>0</v>
      </c>
      <c r="AA3458" s="122">
        <v>0</v>
      </c>
      <c r="AB3458" s="122">
        <v>0</v>
      </c>
      <c r="AC3458" s="122">
        <v>0</v>
      </c>
      <c r="AD3458" s="122">
        <v>0</v>
      </c>
      <c r="AE3458" s="122">
        <v>0</v>
      </c>
      <c r="AF3458" s="122">
        <v>0</v>
      </c>
      <c r="AG3458" s="122">
        <v>0</v>
      </c>
      <c r="AH3458" s="122">
        <v>0</v>
      </c>
      <c r="AI3458" s="122">
        <v>0</v>
      </c>
      <c r="AJ3458" s="122">
        <v>0</v>
      </c>
      <c r="AK3458" s="122">
        <v>0</v>
      </c>
      <c r="AL3458" s="122">
        <v>0</v>
      </c>
    </row>
    <row r="3459" spans="1:38" hidden="1" x14ac:dyDescent="0.25">
      <c r="A3459" s="122" t="s">
        <v>2009</v>
      </c>
      <c r="B3459" s="122">
        <v>1</v>
      </c>
      <c r="C3459" s="122" t="s">
        <v>2203</v>
      </c>
      <c r="D3459" s="122" t="s">
        <v>2138</v>
      </c>
      <c r="E3459" s="122">
        <v>63</v>
      </c>
      <c r="F3459" s="122">
        <v>0</v>
      </c>
      <c r="G3459" s="122">
        <v>0</v>
      </c>
      <c r="H3459" s="122">
        <v>0</v>
      </c>
      <c r="I3459" s="122">
        <v>0</v>
      </c>
      <c r="J3459" s="122">
        <v>0</v>
      </c>
      <c r="K3459" s="122">
        <v>0</v>
      </c>
      <c r="L3459" s="122">
        <v>0</v>
      </c>
      <c r="M3459" s="122">
        <v>0</v>
      </c>
      <c r="N3459" s="122">
        <v>0</v>
      </c>
      <c r="O3459" s="122">
        <v>0</v>
      </c>
      <c r="P3459" s="122">
        <v>0</v>
      </c>
      <c r="Q3459" s="122">
        <v>0</v>
      </c>
      <c r="R3459" s="122">
        <v>0</v>
      </c>
      <c r="S3459" s="122">
        <v>0</v>
      </c>
      <c r="T3459" s="122">
        <v>0</v>
      </c>
      <c r="U3459" s="122">
        <v>0</v>
      </c>
      <c r="V3459" s="122">
        <v>0</v>
      </c>
      <c r="W3459" s="122">
        <v>0</v>
      </c>
      <c r="X3459" s="122">
        <v>0</v>
      </c>
      <c r="Y3459" s="122">
        <v>0</v>
      </c>
      <c r="Z3459" s="122">
        <v>0</v>
      </c>
      <c r="AA3459" s="122">
        <v>0</v>
      </c>
      <c r="AB3459" s="122">
        <v>0</v>
      </c>
      <c r="AC3459" s="122">
        <v>0</v>
      </c>
      <c r="AD3459" s="122">
        <v>0</v>
      </c>
      <c r="AE3459" s="122">
        <v>0</v>
      </c>
      <c r="AF3459" s="122">
        <v>0</v>
      </c>
      <c r="AG3459" s="122">
        <v>0</v>
      </c>
      <c r="AH3459" s="122">
        <v>0</v>
      </c>
      <c r="AI3459" s="122">
        <v>0</v>
      </c>
      <c r="AJ3459" s="122">
        <v>0</v>
      </c>
      <c r="AK3459" s="122">
        <v>0</v>
      </c>
      <c r="AL3459" s="122">
        <v>0</v>
      </c>
    </row>
    <row r="3460" spans="1:38" hidden="1" x14ac:dyDescent="0.25">
      <c r="A3460" s="122" t="s">
        <v>2009</v>
      </c>
      <c r="B3460" s="122">
        <v>1</v>
      </c>
      <c r="C3460" s="122" t="s">
        <v>2203</v>
      </c>
      <c r="D3460" s="122" t="s">
        <v>2122</v>
      </c>
      <c r="E3460" s="122">
        <v>63</v>
      </c>
      <c r="F3460" s="122">
        <v>0</v>
      </c>
      <c r="G3460" s="122">
        <v>0</v>
      </c>
      <c r="H3460" s="122">
        <v>0</v>
      </c>
      <c r="I3460" s="122">
        <v>0</v>
      </c>
      <c r="J3460" s="122">
        <v>0</v>
      </c>
      <c r="K3460" s="122">
        <v>0</v>
      </c>
      <c r="L3460" s="122">
        <v>0</v>
      </c>
      <c r="M3460" s="122">
        <v>0</v>
      </c>
      <c r="N3460" s="122">
        <v>0</v>
      </c>
      <c r="O3460" s="122">
        <v>0</v>
      </c>
      <c r="P3460" s="122">
        <v>0</v>
      </c>
      <c r="Q3460" s="122">
        <v>0</v>
      </c>
      <c r="R3460" s="122">
        <v>0</v>
      </c>
      <c r="S3460" s="122">
        <v>0</v>
      </c>
      <c r="T3460" s="122">
        <v>0</v>
      </c>
      <c r="U3460" s="122">
        <v>0</v>
      </c>
      <c r="V3460" s="122">
        <v>0</v>
      </c>
      <c r="W3460" s="122">
        <v>0</v>
      </c>
      <c r="X3460" s="122">
        <v>0</v>
      </c>
      <c r="Y3460" s="122">
        <v>0</v>
      </c>
      <c r="Z3460" s="122">
        <v>0</v>
      </c>
      <c r="AA3460" s="122">
        <v>0</v>
      </c>
      <c r="AB3460" s="122">
        <v>0</v>
      </c>
      <c r="AC3460" s="122">
        <v>0</v>
      </c>
      <c r="AD3460" s="122">
        <v>0</v>
      </c>
      <c r="AE3460" s="122">
        <v>0</v>
      </c>
      <c r="AF3460" s="122">
        <v>0</v>
      </c>
      <c r="AG3460" s="122">
        <v>0</v>
      </c>
      <c r="AH3460" s="122">
        <v>0</v>
      </c>
      <c r="AI3460" s="122">
        <v>0</v>
      </c>
      <c r="AJ3460" s="122">
        <v>0</v>
      </c>
      <c r="AK3460" s="122">
        <v>0</v>
      </c>
      <c r="AL3460" s="122">
        <v>0</v>
      </c>
    </row>
    <row r="3461" spans="1:38" hidden="1" x14ac:dyDescent="0.25">
      <c r="A3461" s="122" t="s">
        <v>2009</v>
      </c>
      <c r="B3461" s="122">
        <v>1</v>
      </c>
      <c r="C3461" s="122" t="s">
        <v>2203</v>
      </c>
      <c r="D3461" s="122" t="s">
        <v>2123</v>
      </c>
      <c r="E3461" s="122">
        <v>63</v>
      </c>
      <c r="F3461" s="122">
        <v>0</v>
      </c>
      <c r="G3461" s="122">
        <v>0</v>
      </c>
      <c r="H3461" s="122">
        <v>0</v>
      </c>
      <c r="I3461" s="122">
        <v>0</v>
      </c>
      <c r="J3461" s="122">
        <v>0</v>
      </c>
      <c r="K3461" s="122">
        <v>0</v>
      </c>
      <c r="L3461" s="122">
        <v>0</v>
      </c>
      <c r="M3461" s="122">
        <v>0</v>
      </c>
      <c r="N3461" s="122">
        <v>0</v>
      </c>
      <c r="O3461" s="122">
        <v>0</v>
      </c>
      <c r="P3461" s="122">
        <v>0</v>
      </c>
      <c r="Q3461" s="122">
        <v>0</v>
      </c>
      <c r="R3461" s="122">
        <v>0</v>
      </c>
      <c r="S3461" s="122">
        <v>0</v>
      </c>
      <c r="T3461" s="122">
        <v>0</v>
      </c>
      <c r="U3461" s="122">
        <v>0</v>
      </c>
      <c r="V3461" s="122">
        <v>0</v>
      </c>
      <c r="W3461" s="122">
        <v>0</v>
      </c>
      <c r="X3461" s="122">
        <v>0</v>
      </c>
      <c r="Y3461" s="122">
        <v>0</v>
      </c>
      <c r="Z3461" s="122">
        <v>0</v>
      </c>
      <c r="AA3461" s="122">
        <v>0</v>
      </c>
      <c r="AB3461" s="122">
        <v>0</v>
      </c>
      <c r="AC3461" s="122">
        <v>0</v>
      </c>
      <c r="AD3461" s="122">
        <v>0</v>
      </c>
      <c r="AE3461" s="122">
        <v>0</v>
      </c>
      <c r="AF3461" s="122">
        <v>0</v>
      </c>
      <c r="AG3461" s="122">
        <v>0</v>
      </c>
      <c r="AH3461" s="122">
        <v>0</v>
      </c>
      <c r="AI3461" s="122">
        <v>0</v>
      </c>
      <c r="AJ3461" s="122">
        <v>0</v>
      </c>
      <c r="AK3461" s="122">
        <v>0</v>
      </c>
      <c r="AL3461" s="122">
        <v>0</v>
      </c>
    </row>
    <row r="3462" spans="1:38" hidden="1" x14ac:dyDescent="0.25">
      <c r="A3462" s="122" t="s">
        <v>2009</v>
      </c>
      <c r="B3462" s="122">
        <v>1</v>
      </c>
      <c r="C3462" s="122" t="s">
        <v>2203</v>
      </c>
      <c r="D3462" s="122" t="s">
        <v>2124</v>
      </c>
      <c r="E3462" s="122">
        <v>63</v>
      </c>
      <c r="F3462" s="122">
        <v>0</v>
      </c>
      <c r="G3462" s="122">
        <v>0</v>
      </c>
      <c r="H3462" s="122">
        <v>0</v>
      </c>
      <c r="I3462" s="122">
        <v>0</v>
      </c>
      <c r="J3462" s="122">
        <v>0</v>
      </c>
      <c r="K3462" s="122">
        <v>0</v>
      </c>
      <c r="L3462" s="122">
        <v>0</v>
      </c>
      <c r="M3462" s="122">
        <v>0</v>
      </c>
      <c r="N3462" s="122">
        <v>0</v>
      </c>
      <c r="O3462" s="122">
        <v>0</v>
      </c>
      <c r="P3462" s="122">
        <v>0</v>
      </c>
      <c r="Q3462" s="122">
        <v>0</v>
      </c>
      <c r="R3462" s="122">
        <v>0</v>
      </c>
      <c r="S3462" s="122">
        <v>0</v>
      </c>
      <c r="T3462" s="122">
        <v>0</v>
      </c>
      <c r="U3462" s="122">
        <v>0</v>
      </c>
      <c r="V3462" s="122">
        <v>0</v>
      </c>
      <c r="W3462" s="122">
        <v>0</v>
      </c>
      <c r="X3462" s="122">
        <v>0</v>
      </c>
      <c r="Y3462" s="122">
        <v>0</v>
      </c>
      <c r="Z3462" s="122">
        <v>0</v>
      </c>
      <c r="AA3462" s="122">
        <v>0</v>
      </c>
      <c r="AB3462" s="122">
        <v>0</v>
      </c>
      <c r="AC3462" s="122">
        <v>0</v>
      </c>
      <c r="AD3462" s="122">
        <v>0</v>
      </c>
      <c r="AE3462" s="122">
        <v>0</v>
      </c>
      <c r="AF3462" s="122">
        <v>0</v>
      </c>
      <c r="AG3462" s="122">
        <v>0</v>
      </c>
      <c r="AH3462" s="122">
        <v>0</v>
      </c>
      <c r="AI3462" s="122">
        <v>0</v>
      </c>
      <c r="AJ3462" s="122">
        <v>0</v>
      </c>
      <c r="AK3462" s="122">
        <v>0</v>
      </c>
      <c r="AL3462" s="122">
        <v>0</v>
      </c>
    </row>
    <row r="3463" spans="1:38" hidden="1" x14ac:dyDescent="0.25">
      <c r="A3463" s="122" t="s">
        <v>2009</v>
      </c>
      <c r="B3463" s="122">
        <v>1</v>
      </c>
      <c r="C3463" s="122" t="s">
        <v>2203</v>
      </c>
      <c r="D3463" s="122" t="s">
        <v>2125</v>
      </c>
      <c r="E3463" s="122">
        <v>63</v>
      </c>
      <c r="F3463" s="122">
        <v>0</v>
      </c>
      <c r="G3463" s="122">
        <v>0</v>
      </c>
      <c r="H3463" s="122">
        <v>0</v>
      </c>
      <c r="I3463" s="122">
        <v>0</v>
      </c>
      <c r="J3463" s="122">
        <v>0</v>
      </c>
      <c r="K3463" s="122">
        <v>0</v>
      </c>
      <c r="L3463" s="122">
        <v>0</v>
      </c>
      <c r="M3463" s="122">
        <v>0</v>
      </c>
      <c r="N3463" s="122">
        <v>0</v>
      </c>
      <c r="O3463" s="122">
        <v>0</v>
      </c>
      <c r="P3463" s="122">
        <v>0</v>
      </c>
      <c r="Q3463" s="122">
        <v>0</v>
      </c>
      <c r="R3463" s="122">
        <v>0</v>
      </c>
      <c r="S3463" s="122">
        <v>0</v>
      </c>
      <c r="T3463" s="122">
        <v>0</v>
      </c>
      <c r="U3463" s="122">
        <v>0</v>
      </c>
      <c r="V3463" s="122">
        <v>0</v>
      </c>
      <c r="W3463" s="122">
        <v>0</v>
      </c>
      <c r="X3463" s="122">
        <v>0</v>
      </c>
      <c r="Y3463" s="122">
        <v>0</v>
      </c>
      <c r="Z3463" s="122">
        <v>0</v>
      </c>
      <c r="AA3463" s="122">
        <v>0</v>
      </c>
      <c r="AB3463" s="122">
        <v>0</v>
      </c>
      <c r="AC3463" s="122">
        <v>0</v>
      </c>
      <c r="AD3463" s="122">
        <v>0</v>
      </c>
      <c r="AE3463" s="122">
        <v>0</v>
      </c>
      <c r="AF3463" s="122">
        <v>0</v>
      </c>
      <c r="AG3463" s="122">
        <v>0</v>
      </c>
      <c r="AH3463" s="122">
        <v>0</v>
      </c>
      <c r="AI3463" s="122">
        <v>0</v>
      </c>
      <c r="AJ3463" s="122">
        <v>0</v>
      </c>
      <c r="AK3463" s="122">
        <v>0</v>
      </c>
      <c r="AL3463" s="122">
        <v>0</v>
      </c>
    </row>
    <row r="3464" spans="1:38" hidden="1" x14ac:dyDescent="0.25">
      <c r="A3464" s="122" t="s">
        <v>2009</v>
      </c>
      <c r="B3464" s="122">
        <v>1</v>
      </c>
      <c r="C3464" s="122" t="s">
        <v>2203</v>
      </c>
      <c r="D3464" s="122" t="s">
        <v>2126</v>
      </c>
      <c r="E3464" s="122">
        <v>63</v>
      </c>
      <c r="F3464" s="122">
        <v>0</v>
      </c>
      <c r="G3464" s="122">
        <v>0</v>
      </c>
      <c r="H3464" s="122">
        <v>0</v>
      </c>
      <c r="I3464" s="122">
        <v>0</v>
      </c>
      <c r="J3464" s="122">
        <v>0</v>
      </c>
      <c r="K3464" s="122">
        <v>0</v>
      </c>
      <c r="L3464" s="122">
        <v>0</v>
      </c>
      <c r="M3464" s="122">
        <v>0</v>
      </c>
      <c r="N3464" s="122">
        <v>0</v>
      </c>
      <c r="O3464" s="122">
        <v>0</v>
      </c>
      <c r="P3464" s="122">
        <v>0</v>
      </c>
      <c r="Q3464" s="122">
        <v>0</v>
      </c>
      <c r="R3464" s="122">
        <v>0</v>
      </c>
      <c r="S3464" s="122">
        <v>0</v>
      </c>
      <c r="T3464" s="122">
        <v>0</v>
      </c>
      <c r="U3464" s="122">
        <v>0</v>
      </c>
      <c r="V3464" s="122">
        <v>0</v>
      </c>
      <c r="W3464" s="122">
        <v>0</v>
      </c>
      <c r="X3464" s="122">
        <v>0</v>
      </c>
      <c r="Y3464" s="122">
        <v>0</v>
      </c>
      <c r="Z3464" s="122">
        <v>0</v>
      </c>
      <c r="AA3464" s="122">
        <v>0</v>
      </c>
      <c r="AB3464" s="122">
        <v>0</v>
      </c>
      <c r="AC3464" s="122">
        <v>0</v>
      </c>
      <c r="AD3464" s="122">
        <v>0</v>
      </c>
      <c r="AE3464" s="122">
        <v>0</v>
      </c>
      <c r="AF3464" s="122">
        <v>0</v>
      </c>
      <c r="AG3464" s="122">
        <v>0</v>
      </c>
      <c r="AH3464" s="122">
        <v>0</v>
      </c>
      <c r="AI3464" s="122">
        <v>0</v>
      </c>
      <c r="AJ3464" s="122">
        <v>0</v>
      </c>
      <c r="AK3464" s="122">
        <v>0</v>
      </c>
      <c r="AL3464" s="122">
        <v>0</v>
      </c>
    </row>
    <row r="3465" spans="1:38" hidden="1" x14ac:dyDescent="0.25">
      <c r="A3465" s="122" t="s">
        <v>2010</v>
      </c>
      <c r="B3465" s="122">
        <v>1</v>
      </c>
      <c r="C3465" s="122" t="s">
        <v>2204</v>
      </c>
      <c r="D3465" s="122" t="s">
        <v>2078</v>
      </c>
      <c r="E3465" s="122">
        <v>64</v>
      </c>
      <c r="F3465" s="122">
        <v>0</v>
      </c>
      <c r="G3465" s="122">
        <v>0</v>
      </c>
      <c r="H3465" s="122">
        <v>0</v>
      </c>
      <c r="I3465" s="122">
        <v>0</v>
      </c>
      <c r="J3465" s="122">
        <v>0</v>
      </c>
      <c r="K3465" s="122">
        <v>0</v>
      </c>
      <c r="L3465" s="122">
        <v>0</v>
      </c>
      <c r="M3465" s="122">
        <v>0</v>
      </c>
      <c r="N3465" s="122">
        <v>0</v>
      </c>
      <c r="O3465" s="122">
        <v>0</v>
      </c>
      <c r="P3465" s="122">
        <v>0</v>
      </c>
      <c r="Q3465" s="122">
        <v>0</v>
      </c>
      <c r="R3465" s="122">
        <v>0</v>
      </c>
      <c r="S3465" s="122">
        <v>0</v>
      </c>
      <c r="T3465" s="122">
        <v>0</v>
      </c>
      <c r="U3465" s="122">
        <v>0</v>
      </c>
      <c r="V3465" s="122">
        <v>0</v>
      </c>
      <c r="W3465" s="122">
        <v>0</v>
      </c>
      <c r="X3465" s="122">
        <v>0</v>
      </c>
      <c r="Y3465" s="122">
        <v>0</v>
      </c>
      <c r="Z3465" s="122">
        <v>0</v>
      </c>
      <c r="AA3465" s="122">
        <v>0</v>
      </c>
      <c r="AB3465" s="122">
        <v>0</v>
      </c>
      <c r="AC3465" s="122">
        <v>0</v>
      </c>
      <c r="AD3465" s="122">
        <v>0</v>
      </c>
      <c r="AE3465" s="122">
        <v>0</v>
      </c>
      <c r="AF3465" s="122">
        <v>0</v>
      </c>
      <c r="AG3465" s="122">
        <v>0</v>
      </c>
      <c r="AH3465" s="122">
        <v>0</v>
      </c>
      <c r="AI3465" s="122">
        <v>0</v>
      </c>
      <c r="AJ3465" s="122">
        <v>0</v>
      </c>
      <c r="AK3465" s="122">
        <v>0</v>
      </c>
      <c r="AL3465" s="122">
        <v>0</v>
      </c>
    </row>
    <row r="3466" spans="1:38" hidden="1" x14ac:dyDescent="0.25">
      <c r="A3466" s="122" t="s">
        <v>2010</v>
      </c>
      <c r="B3466" s="122">
        <v>1</v>
      </c>
      <c r="C3466" s="122" t="s">
        <v>2204</v>
      </c>
      <c r="D3466" s="122" t="s">
        <v>2079</v>
      </c>
      <c r="E3466" s="122">
        <v>64</v>
      </c>
      <c r="F3466" s="122">
        <v>0</v>
      </c>
      <c r="G3466" s="122">
        <v>0</v>
      </c>
      <c r="H3466" s="122">
        <v>0</v>
      </c>
      <c r="I3466" s="122">
        <v>0</v>
      </c>
      <c r="J3466" s="122">
        <v>0</v>
      </c>
      <c r="K3466" s="122">
        <v>0</v>
      </c>
      <c r="L3466" s="122">
        <v>0</v>
      </c>
      <c r="M3466" s="122">
        <v>0</v>
      </c>
      <c r="N3466" s="122">
        <v>0</v>
      </c>
      <c r="O3466" s="122">
        <v>0</v>
      </c>
      <c r="P3466" s="122">
        <v>0</v>
      </c>
      <c r="Q3466" s="122">
        <v>0</v>
      </c>
      <c r="R3466" s="122">
        <v>0</v>
      </c>
      <c r="S3466" s="122">
        <v>0</v>
      </c>
      <c r="T3466" s="122">
        <v>0</v>
      </c>
      <c r="U3466" s="122">
        <v>0</v>
      </c>
      <c r="V3466" s="122">
        <v>0</v>
      </c>
      <c r="W3466" s="122">
        <v>0</v>
      </c>
      <c r="X3466" s="122">
        <v>0.23120870466999999</v>
      </c>
      <c r="Y3466" s="122">
        <v>0.19765963097350001</v>
      </c>
      <c r="Z3466" s="122">
        <v>7.6096571927999998E-2</v>
      </c>
      <c r="AA3466" s="122">
        <v>0.10244795123600001</v>
      </c>
      <c r="AB3466" s="122">
        <v>7.6997713120000005E-2</v>
      </c>
      <c r="AC3466" s="122">
        <v>8.1526748090000004E-2</v>
      </c>
      <c r="AD3466" s="122">
        <v>0.1524453350545</v>
      </c>
      <c r="AE3466" s="122">
        <v>0.120967438288</v>
      </c>
      <c r="AF3466" s="122">
        <v>0.21508526907200001</v>
      </c>
      <c r="AG3466" s="122">
        <v>0.14081209854400001</v>
      </c>
      <c r="AH3466" s="122">
        <v>7.7941054767000001E-2</v>
      </c>
      <c r="AI3466" s="122">
        <v>9.0410207436499995E-2</v>
      </c>
      <c r="AJ3466" s="122">
        <v>0.1170839218</v>
      </c>
      <c r="AK3466" s="122">
        <v>0.159731539284</v>
      </c>
      <c r="AL3466" s="122">
        <v>0</v>
      </c>
    </row>
    <row r="3467" spans="1:38" hidden="1" x14ac:dyDescent="0.25">
      <c r="A3467" s="122" t="s">
        <v>2010</v>
      </c>
      <c r="B3467" s="122">
        <v>1</v>
      </c>
      <c r="C3467" s="122" t="s">
        <v>2204</v>
      </c>
      <c r="D3467" s="122" t="s">
        <v>2080</v>
      </c>
      <c r="E3467" s="122">
        <v>64</v>
      </c>
      <c r="F3467" s="122">
        <v>0</v>
      </c>
      <c r="G3467" s="122">
        <v>0</v>
      </c>
      <c r="H3467" s="122">
        <v>0</v>
      </c>
      <c r="I3467" s="122">
        <v>0</v>
      </c>
      <c r="J3467" s="122">
        <v>0</v>
      </c>
      <c r="K3467" s="122">
        <v>0</v>
      </c>
      <c r="L3467" s="122">
        <v>0</v>
      </c>
      <c r="M3467" s="122">
        <v>0</v>
      </c>
      <c r="N3467" s="122">
        <v>0</v>
      </c>
      <c r="O3467" s="122">
        <v>0</v>
      </c>
      <c r="P3467" s="122">
        <v>0</v>
      </c>
      <c r="Q3467" s="122">
        <v>0</v>
      </c>
      <c r="R3467" s="122">
        <v>0</v>
      </c>
      <c r="S3467" s="122">
        <v>0</v>
      </c>
      <c r="T3467" s="122">
        <v>0</v>
      </c>
      <c r="U3467" s="122">
        <v>0</v>
      </c>
      <c r="V3467" s="122">
        <v>0</v>
      </c>
      <c r="W3467" s="122">
        <v>0</v>
      </c>
      <c r="X3467" s="122">
        <v>0.47342734767150002</v>
      </c>
      <c r="Y3467" s="122">
        <v>0.404731625333</v>
      </c>
      <c r="Z3467" s="122">
        <v>0.39489878514850002</v>
      </c>
      <c r="AA3467" s="122">
        <v>0.74070398191050002</v>
      </c>
      <c r="AB3467" s="122">
        <v>0.57999036574399998</v>
      </c>
      <c r="AC3467" s="122">
        <v>0.31478810160550003</v>
      </c>
      <c r="AD3467" s="122">
        <v>0.53808885475299995</v>
      </c>
      <c r="AE3467" s="122">
        <v>0.41668796804899999</v>
      </c>
      <c r="AF3467" s="122">
        <v>2.3784720059000002E-2</v>
      </c>
      <c r="AG3467" s="122">
        <v>0.22930075157499999</v>
      </c>
      <c r="AH3467" s="122">
        <v>0.26345353465049998</v>
      </c>
      <c r="AI3467" s="122">
        <v>5.0989138924999997E-2</v>
      </c>
      <c r="AJ3467" s="122">
        <v>3.9311379261E-2</v>
      </c>
      <c r="AK3467" s="122">
        <v>6.4965567683999997E-2</v>
      </c>
      <c r="AL3467" s="122">
        <v>0</v>
      </c>
    </row>
    <row r="3468" spans="1:38" hidden="1" x14ac:dyDescent="0.25">
      <c r="A3468" s="122" t="s">
        <v>2010</v>
      </c>
      <c r="B3468" s="122">
        <v>1</v>
      </c>
      <c r="C3468" s="122" t="s">
        <v>2204</v>
      </c>
      <c r="D3468" s="122" t="s">
        <v>2133</v>
      </c>
      <c r="E3468" s="122">
        <v>64</v>
      </c>
      <c r="F3468" s="122">
        <v>0</v>
      </c>
      <c r="G3468" s="122">
        <v>0</v>
      </c>
      <c r="H3468" s="122">
        <v>0</v>
      </c>
      <c r="I3468" s="122">
        <v>0</v>
      </c>
      <c r="J3468" s="122">
        <v>0</v>
      </c>
      <c r="K3468" s="122">
        <v>0</v>
      </c>
      <c r="L3468" s="122">
        <v>0</v>
      </c>
      <c r="M3468" s="122">
        <v>0</v>
      </c>
      <c r="N3468" s="122">
        <v>0</v>
      </c>
      <c r="O3468" s="122">
        <v>0</v>
      </c>
      <c r="P3468" s="122">
        <v>0</v>
      </c>
      <c r="Q3468" s="122">
        <v>0</v>
      </c>
      <c r="R3468" s="122">
        <v>0</v>
      </c>
      <c r="S3468" s="122">
        <v>0</v>
      </c>
      <c r="T3468" s="122">
        <v>0</v>
      </c>
      <c r="U3468" s="122">
        <v>0</v>
      </c>
      <c r="V3468" s="122">
        <v>0</v>
      </c>
      <c r="W3468" s="122">
        <v>0</v>
      </c>
      <c r="X3468" s="122">
        <v>0</v>
      </c>
      <c r="Y3468" s="122">
        <v>0</v>
      </c>
      <c r="Z3468" s="122">
        <v>0</v>
      </c>
      <c r="AA3468" s="122">
        <v>0</v>
      </c>
      <c r="AB3468" s="122">
        <v>0</v>
      </c>
      <c r="AC3468" s="122">
        <v>0</v>
      </c>
      <c r="AD3468" s="122">
        <v>0</v>
      </c>
      <c r="AE3468" s="122">
        <v>0</v>
      </c>
      <c r="AF3468" s="122">
        <v>0</v>
      </c>
      <c r="AG3468" s="122">
        <v>0</v>
      </c>
      <c r="AH3468" s="122">
        <v>0</v>
      </c>
      <c r="AI3468" s="122">
        <v>0</v>
      </c>
      <c r="AJ3468" s="122">
        <v>0</v>
      </c>
      <c r="AK3468" s="122">
        <v>0</v>
      </c>
      <c r="AL3468" s="122">
        <v>0</v>
      </c>
    </row>
    <row r="3469" spans="1:38" hidden="1" x14ac:dyDescent="0.25">
      <c r="A3469" s="122" t="s">
        <v>2010</v>
      </c>
      <c r="B3469" s="122">
        <v>1</v>
      </c>
      <c r="C3469" s="122" t="s">
        <v>2204</v>
      </c>
      <c r="D3469" s="122" t="s">
        <v>2081</v>
      </c>
      <c r="E3469" s="122">
        <v>64</v>
      </c>
      <c r="F3469" s="122">
        <v>0.23950883032850001</v>
      </c>
      <c r="G3469" s="122">
        <v>0.23937595442599999</v>
      </c>
      <c r="H3469" s="122">
        <v>0.245699639833</v>
      </c>
      <c r="I3469" s="122">
        <v>0.24926011029699999</v>
      </c>
      <c r="J3469" s="122">
        <v>0.26314564302249999</v>
      </c>
      <c r="K3469" s="122">
        <v>0.26695978566400003</v>
      </c>
      <c r="L3469" s="122">
        <v>0.2779824464865</v>
      </c>
      <c r="M3469" s="122">
        <v>0.28488815860150002</v>
      </c>
      <c r="N3469" s="122">
        <v>0.28040115048499997</v>
      </c>
      <c r="O3469" s="122">
        <v>0.27013068810800001</v>
      </c>
      <c r="P3469" s="122">
        <v>0.26297350832400002</v>
      </c>
      <c r="Q3469" s="122">
        <v>0.213628226674</v>
      </c>
      <c r="R3469" s="122">
        <v>0.23106402256700001</v>
      </c>
      <c r="S3469" s="122">
        <v>0.2170999420395</v>
      </c>
      <c r="T3469" s="122">
        <v>0.215289115181</v>
      </c>
      <c r="U3469" s="122">
        <v>0.22341453754900001</v>
      </c>
      <c r="V3469" s="122">
        <v>0.21877837619650001</v>
      </c>
      <c r="W3469" s="122">
        <v>0.26055812623300001</v>
      </c>
      <c r="X3469" s="122">
        <v>0.15413913645550001</v>
      </c>
      <c r="Y3469" s="122">
        <v>0.13177308732449999</v>
      </c>
      <c r="Z3469" s="122">
        <v>0.58073615900700004</v>
      </c>
      <c r="AA3469" s="122">
        <v>0.38513811580599999</v>
      </c>
      <c r="AB3469" s="122">
        <v>0.34606200269699999</v>
      </c>
      <c r="AC3469" s="122">
        <v>0.33242723623850001</v>
      </c>
      <c r="AD3469" s="122">
        <v>0.36314446704100001</v>
      </c>
      <c r="AE3469" s="122">
        <v>0.3601443439</v>
      </c>
      <c r="AF3469" s="122">
        <v>0.30591517524049999</v>
      </c>
      <c r="AG3469" s="122">
        <v>0.18288621593349999</v>
      </c>
      <c r="AH3469" s="122">
        <v>0.47040545758949998</v>
      </c>
      <c r="AI3469" s="122">
        <v>0.41135680094850002</v>
      </c>
      <c r="AJ3469" s="122">
        <v>0.36541239711649998</v>
      </c>
      <c r="AK3469" s="122">
        <v>0.29795997734500002</v>
      </c>
      <c r="AL3469" s="122">
        <v>0</v>
      </c>
    </row>
    <row r="3470" spans="1:38" x14ac:dyDescent="0.25">
      <c r="A3470" s="122" t="s">
        <v>2010</v>
      </c>
      <c r="B3470" s="122">
        <v>1</v>
      </c>
      <c r="C3470" s="122" t="s">
        <v>2204</v>
      </c>
      <c r="D3470" s="122" t="s">
        <v>2082</v>
      </c>
      <c r="E3470" s="122">
        <v>64</v>
      </c>
      <c r="F3470" s="122">
        <v>0.27942696872099998</v>
      </c>
      <c r="G3470" s="122">
        <v>0.27927194682149997</v>
      </c>
      <c r="H3470" s="122">
        <v>0.28664957981400002</v>
      </c>
      <c r="I3470" s="122">
        <v>0.2908034619955</v>
      </c>
      <c r="J3470" s="122">
        <v>0.3070032501885</v>
      </c>
      <c r="K3470" s="122">
        <v>0.31145308328350002</v>
      </c>
      <c r="L3470" s="122">
        <v>0.3243128542475</v>
      </c>
      <c r="M3470" s="122">
        <v>0.3323695183905</v>
      </c>
      <c r="N3470" s="122">
        <v>0.32713467555699999</v>
      </c>
      <c r="O3470" s="122">
        <v>0.31515246945050002</v>
      </c>
      <c r="P3470" s="122">
        <v>0.30680242637799998</v>
      </c>
      <c r="Q3470" s="122">
        <v>0.24923293112850001</v>
      </c>
      <c r="R3470" s="122">
        <v>0.26957469301249998</v>
      </c>
      <c r="S3470" s="122">
        <v>0.25328326572600002</v>
      </c>
      <c r="T3470" s="122">
        <v>0.251170634369</v>
      </c>
      <c r="U3470" s="122">
        <v>0.26065029381600002</v>
      </c>
      <c r="V3470" s="122">
        <v>0.255241438918</v>
      </c>
      <c r="W3470" s="122">
        <v>0.30398448061400002</v>
      </c>
      <c r="X3470" s="122">
        <v>4.0423023521000002E-2</v>
      </c>
      <c r="Y3470" s="122">
        <v>3.4557522053999999E-2</v>
      </c>
      <c r="Z3470" s="122">
        <v>1.40818429765E-2</v>
      </c>
      <c r="AA3470" s="122">
        <v>2.6571390364000001E-2</v>
      </c>
      <c r="AB3470" s="122">
        <v>4.3363021076999998E-2</v>
      </c>
      <c r="AC3470" s="122">
        <v>4.4742683210000002E-2</v>
      </c>
      <c r="AD3470" s="122">
        <v>1.221168336E-2</v>
      </c>
      <c r="AE3470" s="122">
        <v>2.9326420993999999E-2</v>
      </c>
      <c r="AF3470" s="122">
        <v>8.3792046000000006E-5</v>
      </c>
      <c r="AG3470" s="122">
        <v>2.0760736000000001E-5</v>
      </c>
      <c r="AH3470" s="122">
        <v>7.3707365000000003E-6</v>
      </c>
      <c r="AI3470" s="122">
        <v>3.6175152385000001E-3</v>
      </c>
      <c r="AJ3470" s="122">
        <v>2.2040528589999998E-3</v>
      </c>
      <c r="AK3470" s="122">
        <v>7.5151686550000004E-4</v>
      </c>
      <c r="AL3470" s="122">
        <v>0</v>
      </c>
    </row>
    <row r="3471" spans="1:38" hidden="1" x14ac:dyDescent="0.25">
      <c r="A3471" s="122" t="s">
        <v>2010</v>
      </c>
      <c r="B3471" s="122">
        <v>1</v>
      </c>
      <c r="C3471" s="122" t="s">
        <v>2204</v>
      </c>
      <c r="D3471" s="122" t="s">
        <v>474</v>
      </c>
      <c r="E3471" s="122">
        <v>64</v>
      </c>
      <c r="F3471" s="122">
        <v>0</v>
      </c>
      <c r="G3471" s="122">
        <v>0</v>
      </c>
      <c r="H3471" s="122">
        <v>0</v>
      </c>
      <c r="I3471" s="122">
        <v>0</v>
      </c>
      <c r="J3471" s="122">
        <v>0</v>
      </c>
      <c r="K3471" s="122">
        <v>0</v>
      </c>
      <c r="L3471" s="122">
        <v>0</v>
      </c>
      <c r="M3471" s="122">
        <v>0</v>
      </c>
      <c r="N3471" s="122">
        <v>0</v>
      </c>
      <c r="O3471" s="122">
        <v>0</v>
      </c>
      <c r="P3471" s="122">
        <v>0</v>
      </c>
      <c r="Q3471" s="122">
        <v>0</v>
      </c>
      <c r="R3471" s="122">
        <v>0</v>
      </c>
      <c r="S3471" s="122">
        <v>0</v>
      </c>
      <c r="T3471" s="122">
        <v>0</v>
      </c>
      <c r="U3471" s="122">
        <v>0</v>
      </c>
      <c r="V3471" s="122">
        <v>0</v>
      </c>
      <c r="W3471" s="122">
        <v>0</v>
      </c>
      <c r="X3471" s="122">
        <v>0</v>
      </c>
      <c r="Y3471" s="122">
        <v>0</v>
      </c>
      <c r="Z3471" s="122">
        <v>0</v>
      </c>
      <c r="AA3471" s="122">
        <v>0</v>
      </c>
      <c r="AB3471" s="122">
        <v>0</v>
      </c>
      <c r="AC3471" s="122">
        <v>0</v>
      </c>
      <c r="AD3471" s="122">
        <v>0</v>
      </c>
      <c r="AE3471" s="122">
        <v>0</v>
      </c>
      <c r="AF3471" s="122">
        <v>0</v>
      </c>
      <c r="AG3471" s="122">
        <v>0</v>
      </c>
      <c r="AH3471" s="122">
        <v>0</v>
      </c>
      <c r="AI3471" s="122">
        <v>0</v>
      </c>
      <c r="AJ3471" s="122">
        <v>0</v>
      </c>
      <c r="AK3471" s="122">
        <v>0</v>
      </c>
      <c r="AL3471" s="122">
        <v>0</v>
      </c>
    </row>
    <row r="3472" spans="1:38" hidden="1" x14ac:dyDescent="0.25">
      <c r="A3472" s="122" t="s">
        <v>2010</v>
      </c>
      <c r="B3472" s="122">
        <v>1</v>
      </c>
      <c r="C3472" s="122" t="s">
        <v>2204</v>
      </c>
      <c r="D3472" s="122" t="s">
        <v>2083</v>
      </c>
      <c r="E3472" s="122">
        <v>64</v>
      </c>
      <c r="F3472" s="122">
        <v>0</v>
      </c>
      <c r="G3472" s="122">
        <v>0</v>
      </c>
      <c r="H3472" s="122">
        <v>0</v>
      </c>
      <c r="I3472" s="122">
        <v>0</v>
      </c>
      <c r="J3472" s="122">
        <v>0</v>
      </c>
      <c r="K3472" s="122">
        <v>0</v>
      </c>
      <c r="L3472" s="122">
        <v>0</v>
      </c>
      <c r="M3472" s="122">
        <v>0</v>
      </c>
      <c r="N3472" s="122">
        <v>0</v>
      </c>
      <c r="O3472" s="122">
        <v>0</v>
      </c>
      <c r="P3472" s="122">
        <v>0</v>
      </c>
      <c r="Q3472" s="122">
        <v>0</v>
      </c>
      <c r="R3472" s="122">
        <v>0</v>
      </c>
      <c r="S3472" s="122">
        <v>0</v>
      </c>
      <c r="T3472" s="122">
        <v>0</v>
      </c>
      <c r="U3472" s="122">
        <v>0</v>
      </c>
      <c r="V3472" s="122">
        <v>0</v>
      </c>
      <c r="W3472" s="122">
        <v>0</v>
      </c>
      <c r="X3472" s="122">
        <v>0</v>
      </c>
      <c r="Y3472" s="122">
        <v>0</v>
      </c>
      <c r="Z3472" s="122">
        <v>0</v>
      </c>
      <c r="AA3472" s="122">
        <v>0</v>
      </c>
      <c r="AB3472" s="122">
        <v>0</v>
      </c>
      <c r="AC3472" s="122">
        <v>0</v>
      </c>
      <c r="AD3472" s="122">
        <v>0</v>
      </c>
      <c r="AE3472" s="122">
        <v>0</v>
      </c>
      <c r="AF3472" s="122">
        <v>0</v>
      </c>
      <c r="AG3472" s="122">
        <v>0</v>
      </c>
      <c r="AH3472" s="122">
        <v>0</v>
      </c>
      <c r="AI3472" s="122">
        <v>0</v>
      </c>
      <c r="AJ3472" s="122">
        <v>0</v>
      </c>
      <c r="AK3472" s="122">
        <v>0</v>
      </c>
      <c r="AL3472" s="122">
        <v>0</v>
      </c>
    </row>
    <row r="3473" spans="1:38" hidden="1" x14ac:dyDescent="0.25">
      <c r="A3473" s="122" t="s">
        <v>2010</v>
      </c>
      <c r="B3473" s="122">
        <v>1</v>
      </c>
      <c r="C3473" s="122" t="s">
        <v>2204</v>
      </c>
      <c r="D3473" s="122" t="s">
        <v>2084</v>
      </c>
      <c r="E3473" s="122">
        <v>64</v>
      </c>
      <c r="F3473" s="122">
        <v>0</v>
      </c>
      <c r="G3473" s="122">
        <v>0</v>
      </c>
      <c r="H3473" s="122">
        <v>0</v>
      </c>
      <c r="I3473" s="122">
        <v>0</v>
      </c>
      <c r="J3473" s="122">
        <v>0</v>
      </c>
      <c r="K3473" s="122">
        <v>0</v>
      </c>
      <c r="L3473" s="122">
        <v>0</v>
      </c>
      <c r="M3473" s="122">
        <v>0</v>
      </c>
      <c r="N3473" s="122">
        <v>0</v>
      </c>
      <c r="O3473" s="122">
        <v>0</v>
      </c>
      <c r="P3473" s="122">
        <v>0</v>
      </c>
      <c r="Q3473" s="122">
        <v>0</v>
      </c>
      <c r="R3473" s="122">
        <v>0</v>
      </c>
      <c r="S3473" s="122">
        <v>0</v>
      </c>
      <c r="T3473" s="122">
        <v>0</v>
      </c>
      <c r="U3473" s="122">
        <v>0</v>
      </c>
      <c r="V3473" s="122">
        <v>0</v>
      </c>
      <c r="W3473" s="122">
        <v>0</v>
      </c>
      <c r="X3473" s="122">
        <v>0</v>
      </c>
      <c r="Y3473" s="122">
        <v>0</v>
      </c>
      <c r="Z3473" s="122">
        <v>0</v>
      </c>
      <c r="AA3473" s="122">
        <v>0</v>
      </c>
      <c r="AB3473" s="122">
        <v>0</v>
      </c>
      <c r="AC3473" s="122">
        <v>0</v>
      </c>
      <c r="AD3473" s="122">
        <v>0</v>
      </c>
      <c r="AE3473" s="122">
        <v>0</v>
      </c>
      <c r="AF3473" s="122">
        <v>0</v>
      </c>
      <c r="AG3473" s="122">
        <v>0</v>
      </c>
      <c r="AH3473" s="122">
        <v>0</v>
      </c>
      <c r="AI3473" s="122">
        <v>0</v>
      </c>
      <c r="AJ3473" s="122">
        <v>0</v>
      </c>
      <c r="AK3473" s="122">
        <v>0</v>
      </c>
      <c r="AL3473" s="122">
        <v>0</v>
      </c>
    </row>
    <row r="3474" spans="1:38" hidden="1" x14ac:dyDescent="0.25">
      <c r="A3474" s="122" t="s">
        <v>2010</v>
      </c>
      <c r="B3474" s="122">
        <v>1</v>
      </c>
      <c r="C3474" s="122" t="s">
        <v>2204</v>
      </c>
      <c r="D3474" s="122" t="s">
        <v>2085</v>
      </c>
      <c r="E3474" s="122">
        <v>64</v>
      </c>
      <c r="F3474" s="122">
        <v>0</v>
      </c>
      <c r="G3474" s="122">
        <v>0</v>
      </c>
      <c r="H3474" s="122">
        <v>0</v>
      </c>
      <c r="I3474" s="122">
        <v>0</v>
      </c>
      <c r="J3474" s="122">
        <v>0</v>
      </c>
      <c r="K3474" s="122">
        <v>0</v>
      </c>
      <c r="L3474" s="122">
        <v>0</v>
      </c>
      <c r="M3474" s="122">
        <v>0</v>
      </c>
      <c r="N3474" s="122">
        <v>0</v>
      </c>
      <c r="O3474" s="122">
        <v>0</v>
      </c>
      <c r="P3474" s="122">
        <v>0</v>
      </c>
      <c r="Q3474" s="122">
        <v>0</v>
      </c>
      <c r="R3474" s="122">
        <v>0</v>
      </c>
      <c r="S3474" s="122">
        <v>0</v>
      </c>
      <c r="T3474" s="122">
        <v>0</v>
      </c>
      <c r="U3474" s="122">
        <v>0</v>
      </c>
      <c r="V3474" s="122">
        <v>0</v>
      </c>
      <c r="W3474" s="122">
        <v>0</v>
      </c>
      <c r="X3474" s="122">
        <v>0</v>
      </c>
      <c r="Y3474" s="122">
        <v>0</v>
      </c>
      <c r="Z3474" s="122">
        <v>0</v>
      </c>
      <c r="AA3474" s="122">
        <v>0</v>
      </c>
      <c r="AB3474" s="122">
        <v>0</v>
      </c>
      <c r="AC3474" s="122">
        <v>0</v>
      </c>
      <c r="AD3474" s="122">
        <v>0</v>
      </c>
      <c r="AE3474" s="122">
        <v>0</v>
      </c>
      <c r="AF3474" s="122">
        <v>0</v>
      </c>
      <c r="AG3474" s="122">
        <v>0</v>
      </c>
      <c r="AH3474" s="122">
        <v>0</v>
      </c>
      <c r="AI3474" s="122">
        <v>0</v>
      </c>
      <c r="AJ3474" s="122">
        <v>0</v>
      </c>
      <c r="AK3474" s="122">
        <v>0</v>
      </c>
      <c r="AL3474" s="122">
        <v>0</v>
      </c>
    </row>
    <row r="3475" spans="1:38" hidden="1" x14ac:dyDescent="0.25">
      <c r="A3475" s="122" t="s">
        <v>2010</v>
      </c>
      <c r="B3475" s="122">
        <v>1</v>
      </c>
      <c r="C3475" s="122" t="s">
        <v>2204</v>
      </c>
      <c r="D3475" s="122" t="s">
        <v>2086</v>
      </c>
      <c r="E3475" s="122">
        <v>64</v>
      </c>
      <c r="F3475" s="122">
        <v>0.99795345970649996</v>
      </c>
      <c r="G3475" s="122">
        <v>0.99739981007300005</v>
      </c>
      <c r="H3475" s="122">
        <v>1.0237484993395001</v>
      </c>
      <c r="I3475" s="122">
        <v>1.0385837928599999</v>
      </c>
      <c r="J3475" s="122">
        <v>1.0964401792825</v>
      </c>
      <c r="K3475" s="122">
        <v>1.1123324402754999</v>
      </c>
      <c r="L3475" s="122">
        <v>1.1582601937599999</v>
      </c>
      <c r="M3475" s="122">
        <v>1.1870339942215</v>
      </c>
      <c r="N3475" s="122">
        <v>1.1683381269855</v>
      </c>
      <c r="O3475" s="122">
        <v>1.1255445337479999</v>
      </c>
      <c r="P3475" s="122">
        <v>1.09572295135</v>
      </c>
      <c r="Q3475" s="122">
        <v>0.89011761115050003</v>
      </c>
      <c r="R3475" s="122">
        <v>0.96276676074</v>
      </c>
      <c r="S3475" s="122">
        <v>0.90458309187099994</v>
      </c>
      <c r="T3475" s="122">
        <v>0.89703797985900002</v>
      </c>
      <c r="U3475" s="122">
        <v>0.93089390646299996</v>
      </c>
      <c r="V3475" s="122">
        <v>0.91157656750750005</v>
      </c>
      <c r="W3475" s="122">
        <v>1.0856588593395</v>
      </c>
      <c r="X3475" s="122">
        <v>0.44039753272999999</v>
      </c>
      <c r="Y3475" s="122">
        <v>0.3764945352015</v>
      </c>
      <c r="Z3475" s="122">
        <v>0.63444336951549996</v>
      </c>
      <c r="AA3475" s="122">
        <v>0.55250921328750002</v>
      </c>
      <c r="AB3475" s="122">
        <v>0.566518316573</v>
      </c>
      <c r="AC3475" s="122">
        <v>0.59773426831249998</v>
      </c>
      <c r="AD3475" s="122">
        <v>0.53583331077749996</v>
      </c>
      <c r="AE3475" s="122">
        <v>0.5529317880115</v>
      </c>
      <c r="AF3475" s="122">
        <v>0.62129661378050005</v>
      </c>
      <c r="AG3475" s="122">
        <v>0.53433430274100002</v>
      </c>
      <c r="AH3475" s="122">
        <v>0.5325791771335</v>
      </c>
      <c r="AI3475" s="122">
        <v>0.523336934393</v>
      </c>
      <c r="AJ3475" s="122">
        <v>0.47052629546949998</v>
      </c>
      <c r="AK3475" s="122">
        <v>0.52966389811500003</v>
      </c>
      <c r="AL3475" s="122">
        <v>0</v>
      </c>
    </row>
    <row r="3476" spans="1:38" hidden="1" x14ac:dyDescent="0.25">
      <c r="A3476" s="122" t="s">
        <v>2010</v>
      </c>
      <c r="B3476" s="122">
        <v>1</v>
      </c>
      <c r="C3476" s="122" t="s">
        <v>2204</v>
      </c>
      <c r="D3476" s="122" t="s">
        <v>2087</v>
      </c>
      <c r="E3476" s="122">
        <v>64</v>
      </c>
      <c r="F3476" s="122">
        <v>1.1177078748839999</v>
      </c>
      <c r="G3476" s="122">
        <v>1.1170877872859999</v>
      </c>
      <c r="H3476" s="122">
        <v>1.1465983192560001</v>
      </c>
      <c r="I3476" s="122">
        <v>1.163213847982</v>
      </c>
      <c r="J3476" s="122">
        <v>1.2280130007804999</v>
      </c>
      <c r="K3476" s="122">
        <v>1.2458123331074999</v>
      </c>
      <c r="L3476" s="122">
        <v>1.29725141699</v>
      </c>
      <c r="M3476" s="122">
        <v>1.3294780735089999</v>
      </c>
      <c r="N3476" s="122">
        <v>1.308538702228</v>
      </c>
      <c r="O3476" s="122">
        <v>1.2606098777754999</v>
      </c>
      <c r="P3476" s="122">
        <v>1.2272097055119999</v>
      </c>
      <c r="Q3476" s="122">
        <v>0.9969317244875</v>
      </c>
      <c r="R3476" s="122">
        <v>1.0782987720235</v>
      </c>
      <c r="S3476" s="122">
        <v>1.0131330629040001</v>
      </c>
      <c r="T3476" s="122">
        <v>1.0046825374495001</v>
      </c>
      <c r="U3476" s="122">
        <v>1.0426011752375</v>
      </c>
      <c r="V3476" s="122">
        <v>1.0209657556189999</v>
      </c>
      <c r="W3476" s="122">
        <v>1.2159379224825</v>
      </c>
      <c r="X3476" s="122">
        <v>0.4869088083175</v>
      </c>
      <c r="Y3476" s="122">
        <v>0.41625688576499997</v>
      </c>
      <c r="Z3476" s="122">
        <v>0.53850919022699995</v>
      </c>
      <c r="AA3476" s="122">
        <v>0.44950031317849998</v>
      </c>
      <c r="AB3476" s="122">
        <v>0.43378993302750002</v>
      </c>
      <c r="AC3476" s="122">
        <v>0.571773553356</v>
      </c>
      <c r="AD3476" s="122">
        <v>0.49921669052000001</v>
      </c>
      <c r="AE3476" s="122">
        <v>0.45523925276549998</v>
      </c>
      <c r="AF3476" s="122">
        <v>0.58904020059700002</v>
      </c>
      <c r="AG3476" s="122">
        <v>0.49887009426399997</v>
      </c>
      <c r="AH3476" s="122">
        <v>0.36210986631050002</v>
      </c>
      <c r="AI3476" s="122">
        <v>0.25936904279849998</v>
      </c>
      <c r="AJ3476" s="122">
        <v>0.35148784679799999</v>
      </c>
      <c r="AK3476" s="122">
        <v>0.39896870409399998</v>
      </c>
      <c r="AL3476" s="122">
        <v>0</v>
      </c>
    </row>
    <row r="3477" spans="1:38" hidden="1" x14ac:dyDescent="0.25">
      <c r="A3477" s="122" t="s">
        <v>2010</v>
      </c>
      <c r="B3477" s="122">
        <v>1</v>
      </c>
      <c r="C3477" s="122" t="s">
        <v>2204</v>
      </c>
      <c r="D3477" s="122" t="s">
        <v>2134</v>
      </c>
      <c r="E3477" s="122">
        <v>64</v>
      </c>
      <c r="F3477" s="122">
        <v>0</v>
      </c>
      <c r="G3477" s="122">
        <v>0</v>
      </c>
      <c r="H3477" s="122">
        <v>0</v>
      </c>
      <c r="I3477" s="122">
        <v>0</v>
      </c>
      <c r="J3477" s="122">
        <v>0</v>
      </c>
      <c r="K3477" s="122">
        <v>0</v>
      </c>
      <c r="L3477" s="122">
        <v>0</v>
      </c>
      <c r="M3477" s="122">
        <v>0</v>
      </c>
      <c r="N3477" s="122">
        <v>0</v>
      </c>
      <c r="O3477" s="122">
        <v>0</v>
      </c>
      <c r="P3477" s="122">
        <v>0</v>
      </c>
      <c r="Q3477" s="122">
        <v>0</v>
      </c>
      <c r="R3477" s="122">
        <v>0</v>
      </c>
      <c r="S3477" s="122">
        <v>0</v>
      </c>
      <c r="T3477" s="122">
        <v>0</v>
      </c>
      <c r="U3477" s="122">
        <v>0</v>
      </c>
      <c r="V3477" s="122">
        <v>0</v>
      </c>
      <c r="W3477" s="122">
        <v>0</v>
      </c>
      <c r="X3477" s="122">
        <v>0</v>
      </c>
      <c r="Y3477" s="122">
        <v>0</v>
      </c>
      <c r="Z3477" s="122">
        <v>0</v>
      </c>
      <c r="AA3477" s="122">
        <v>0</v>
      </c>
      <c r="AB3477" s="122">
        <v>0</v>
      </c>
      <c r="AC3477" s="122">
        <v>0</v>
      </c>
      <c r="AD3477" s="122">
        <v>0</v>
      </c>
      <c r="AE3477" s="122">
        <v>0</v>
      </c>
      <c r="AF3477" s="122">
        <v>0</v>
      </c>
      <c r="AG3477" s="122">
        <v>0</v>
      </c>
      <c r="AH3477" s="122">
        <v>0</v>
      </c>
      <c r="AI3477" s="122">
        <v>0</v>
      </c>
      <c r="AJ3477" s="122">
        <v>0</v>
      </c>
      <c r="AK3477" s="122">
        <v>0</v>
      </c>
      <c r="AL3477" s="122">
        <v>0</v>
      </c>
    </row>
    <row r="3478" spans="1:38" hidden="1" x14ac:dyDescent="0.25">
      <c r="A3478" s="122" t="s">
        <v>2010</v>
      </c>
      <c r="B3478" s="122">
        <v>1</v>
      </c>
      <c r="C3478" s="122" t="s">
        <v>2204</v>
      </c>
      <c r="D3478" s="122" t="s">
        <v>2088</v>
      </c>
      <c r="E3478" s="122">
        <v>64</v>
      </c>
      <c r="F3478" s="122">
        <v>0</v>
      </c>
      <c r="G3478" s="122">
        <v>0</v>
      </c>
      <c r="H3478" s="122">
        <v>0</v>
      </c>
      <c r="I3478" s="122">
        <v>0</v>
      </c>
      <c r="J3478" s="122">
        <v>0</v>
      </c>
      <c r="K3478" s="122">
        <v>0</v>
      </c>
      <c r="L3478" s="122">
        <v>0</v>
      </c>
      <c r="M3478" s="122">
        <v>0</v>
      </c>
      <c r="N3478" s="122">
        <v>0</v>
      </c>
      <c r="O3478" s="122">
        <v>0</v>
      </c>
      <c r="P3478" s="122">
        <v>0</v>
      </c>
      <c r="Q3478" s="122">
        <v>0</v>
      </c>
      <c r="R3478" s="122">
        <v>0</v>
      </c>
      <c r="S3478" s="122">
        <v>0</v>
      </c>
      <c r="T3478" s="122">
        <v>0</v>
      </c>
      <c r="U3478" s="122">
        <v>0</v>
      </c>
      <c r="V3478" s="122">
        <v>0</v>
      </c>
      <c r="W3478" s="122">
        <v>0</v>
      </c>
      <c r="X3478" s="122">
        <v>0</v>
      </c>
      <c r="Y3478" s="122">
        <v>0</v>
      </c>
      <c r="Z3478" s="122">
        <v>0</v>
      </c>
      <c r="AA3478" s="122">
        <v>0</v>
      </c>
      <c r="AB3478" s="122">
        <v>0</v>
      </c>
      <c r="AC3478" s="122">
        <v>0</v>
      </c>
      <c r="AD3478" s="122">
        <v>0</v>
      </c>
      <c r="AE3478" s="122">
        <v>0</v>
      </c>
      <c r="AF3478" s="122">
        <v>0</v>
      </c>
      <c r="AG3478" s="122">
        <v>0</v>
      </c>
      <c r="AH3478" s="122">
        <v>0</v>
      </c>
      <c r="AI3478" s="122">
        <v>0</v>
      </c>
      <c r="AJ3478" s="122">
        <v>0</v>
      </c>
      <c r="AK3478" s="122">
        <v>0</v>
      </c>
      <c r="AL3478" s="122">
        <v>0</v>
      </c>
    </row>
    <row r="3479" spans="1:38" hidden="1" x14ac:dyDescent="0.25">
      <c r="A3479" s="122" t="s">
        <v>2010</v>
      </c>
      <c r="B3479" s="122">
        <v>1</v>
      </c>
      <c r="C3479" s="122" t="s">
        <v>2204</v>
      </c>
      <c r="D3479" s="122" t="s">
        <v>2089</v>
      </c>
      <c r="E3479" s="122">
        <v>64</v>
      </c>
      <c r="F3479" s="122">
        <v>0.4390995222645</v>
      </c>
      <c r="G3479" s="122">
        <v>0.43885591642999999</v>
      </c>
      <c r="H3479" s="122">
        <v>0.45044933971149997</v>
      </c>
      <c r="I3479" s="122">
        <v>0.45697686884249999</v>
      </c>
      <c r="J3479" s="122">
        <v>0.48243367887900002</v>
      </c>
      <c r="K3479" s="122">
        <v>0.4894262737085</v>
      </c>
      <c r="L3479" s="122">
        <v>0.50963448523849997</v>
      </c>
      <c r="M3479" s="122">
        <v>0.52229495746700005</v>
      </c>
      <c r="N3479" s="122">
        <v>0.51406877587150002</v>
      </c>
      <c r="O3479" s="122">
        <v>0.49523959484699998</v>
      </c>
      <c r="P3479" s="122">
        <v>0.48211809859400001</v>
      </c>
      <c r="Q3479" s="122">
        <v>0.39165174889350002</v>
      </c>
      <c r="R3479" s="122">
        <v>0.42361737471499999</v>
      </c>
      <c r="S3479" s="122">
        <v>0.39801656041900002</v>
      </c>
      <c r="T3479" s="122">
        <v>0.39469671114749999</v>
      </c>
      <c r="U3479" s="122">
        <v>0.40959331883099998</v>
      </c>
      <c r="V3479" s="122">
        <v>0.40109368969800002</v>
      </c>
      <c r="W3479" s="122">
        <v>0.47768989811149998</v>
      </c>
      <c r="X3479" s="122">
        <v>0.77775789538950002</v>
      </c>
      <c r="Y3479" s="122">
        <v>0.66490290149200004</v>
      </c>
      <c r="Z3479" s="122">
        <v>0.84270457363499995</v>
      </c>
      <c r="AA3479" s="122">
        <v>0.80064794595400002</v>
      </c>
      <c r="AB3479" s="122">
        <v>0.84774191178299996</v>
      </c>
      <c r="AC3479" s="122">
        <v>0.71141824814200005</v>
      </c>
      <c r="AD3479" s="122">
        <v>0.73402595962399997</v>
      </c>
      <c r="AE3479" s="122">
        <v>0.66060931719350002</v>
      </c>
      <c r="AF3479" s="122">
        <v>0.66761146596200005</v>
      </c>
      <c r="AG3479" s="122">
        <v>0.61214542938600003</v>
      </c>
      <c r="AH3479" s="122">
        <v>0.64888174426050005</v>
      </c>
      <c r="AI3479" s="122">
        <v>0.695563748536</v>
      </c>
      <c r="AJ3479" s="122">
        <v>0.58491163275250002</v>
      </c>
      <c r="AK3479" s="122">
        <v>0.72205943637650005</v>
      </c>
      <c r="AL3479" s="122">
        <v>0</v>
      </c>
    </row>
    <row r="3480" spans="1:38" hidden="1" x14ac:dyDescent="0.25">
      <c r="A3480" s="122" t="s">
        <v>2010</v>
      </c>
      <c r="B3480" s="122">
        <v>1</v>
      </c>
      <c r="C3480" s="122" t="s">
        <v>2204</v>
      </c>
      <c r="D3480" s="122" t="s">
        <v>2090</v>
      </c>
      <c r="E3480" s="122">
        <v>64</v>
      </c>
      <c r="F3480" s="122">
        <v>4.2313226704E-2</v>
      </c>
      <c r="G3480" s="122">
        <v>4.2289751943999997E-2</v>
      </c>
      <c r="H3480" s="122">
        <v>4.3406936373500002E-2</v>
      </c>
      <c r="I3480" s="122">
        <v>4.4035952828500001E-2</v>
      </c>
      <c r="J3480" s="122">
        <v>4.6489063605500001E-2</v>
      </c>
      <c r="K3480" s="122">
        <v>4.7162895455999998E-2</v>
      </c>
      <c r="L3480" s="122">
        <v>4.9110232215000001E-2</v>
      </c>
      <c r="M3480" s="122">
        <v>5.0330241361500001E-2</v>
      </c>
      <c r="N3480" s="122">
        <v>4.9537536579499997E-2</v>
      </c>
      <c r="O3480" s="122">
        <v>4.7723088231000001E-2</v>
      </c>
      <c r="P3480" s="122">
        <v>4.6458653133000002E-2</v>
      </c>
      <c r="Q3480" s="122">
        <v>3.7740986716999998E-2</v>
      </c>
      <c r="R3480" s="122">
        <v>4.0821310650500001E-2</v>
      </c>
      <c r="S3480" s="122">
        <v>3.8354323095499999E-2</v>
      </c>
      <c r="T3480" s="122">
        <v>3.8034410352000003E-2</v>
      </c>
      <c r="U3480" s="122">
        <v>3.9469901624999998E-2</v>
      </c>
      <c r="V3480" s="122">
        <v>3.8650846462000003E-2</v>
      </c>
      <c r="W3480" s="122">
        <v>4.60319356375E-2</v>
      </c>
      <c r="X3480" s="122">
        <v>5.5049691578E-2</v>
      </c>
      <c r="Y3480" s="122">
        <v>4.7061816903500003E-2</v>
      </c>
      <c r="Z3480" s="122">
        <v>0</v>
      </c>
      <c r="AA3480" s="122">
        <v>0</v>
      </c>
      <c r="AB3480" s="122">
        <v>0</v>
      </c>
      <c r="AC3480" s="122">
        <v>0</v>
      </c>
      <c r="AD3480" s="122">
        <v>0</v>
      </c>
      <c r="AE3480" s="122">
        <v>0</v>
      </c>
      <c r="AF3480" s="122">
        <v>0</v>
      </c>
      <c r="AG3480" s="122">
        <v>0</v>
      </c>
      <c r="AH3480" s="122">
        <v>0</v>
      </c>
      <c r="AI3480" s="122">
        <v>0</v>
      </c>
      <c r="AJ3480" s="122">
        <v>0</v>
      </c>
      <c r="AK3480" s="122">
        <v>0</v>
      </c>
      <c r="AL3480" s="122">
        <v>0</v>
      </c>
    </row>
    <row r="3481" spans="1:38" hidden="1" x14ac:dyDescent="0.25">
      <c r="A3481" s="122" t="s">
        <v>2010</v>
      </c>
      <c r="B3481" s="122">
        <v>1</v>
      </c>
      <c r="C3481" s="122" t="s">
        <v>2204</v>
      </c>
      <c r="D3481" s="122" t="s">
        <v>2091</v>
      </c>
      <c r="E3481" s="122">
        <v>64</v>
      </c>
      <c r="F3481" s="122">
        <v>0.17563980890049999</v>
      </c>
      <c r="G3481" s="122">
        <v>0.17554236657200001</v>
      </c>
      <c r="H3481" s="122">
        <v>0.18017973587399999</v>
      </c>
      <c r="I3481" s="122">
        <v>0.182790747537</v>
      </c>
      <c r="J3481" s="122">
        <v>0.192973471541</v>
      </c>
      <c r="K3481" s="122">
        <v>0.19577050949399999</v>
      </c>
      <c r="L3481" s="122">
        <v>0.20385379410599999</v>
      </c>
      <c r="M3481" s="122">
        <v>0.20891798298149999</v>
      </c>
      <c r="N3481" s="122">
        <v>0.205627510338</v>
      </c>
      <c r="O3481" s="122">
        <v>0.1980958379335</v>
      </c>
      <c r="P3481" s="122">
        <v>0.19284723942699999</v>
      </c>
      <c r="Q3481" s="122">
        <v>0.15666069956799999</v>
      </c>
      <c r="R3481" s="122">
        <v>0.16944694988600001</v>
      </c>
      <c r="S3481" s="122">
        <v>0.15920662415699999</v>
      </c>
      <c r="T3481" s="122">
        <v>0.157878684459</v>
      </c>
      <c r="U3481" s="122">
        <v>0.16383732754300001</v>
      </c>
      <c r="V3481" s="122">
        <v>0.1604374758845</v>
      </c>
      <c r="W3481" s="122">
        <v>0.191075959234</v>
      </c>
      <c r="X3481" s="122">
        <v>0.29726833457950003</v>
      </c>
      <c r="Y3481" s="122">
        <v>0.254133811263</v>
      </c>
      <c r="Z3481" s="122">
        <v>0.24168748505750001</v>
      </c>
      <c r="AA3481" s="122">
        <v>0.201555093317</v>
      </c>
      <c r="AB3481" s="122">
        <v>0.1546080222615</v>
      </c>
      <c r="AC3481" s="122">
        <v>0.123299601846</v>
      </c>
      <c r="AD3481" s="122">
        <v>1.49339769235E-2</v>
      </c>
      <c r="AE3481" s="122">
        <v>3.7610164723499998E-2</v>
      </c>
      <c r="AF3481" s="122">
        <v>4.1223147719999999E-2</v>
      </c>
      <c r="AG3481" s="122">
        <v>3.5392229071000002E-2</v>
      </c>
      <c r="AH3481" s="122">
        <v>0.1199161060405</v>
      </c>
      <c r="AI3481" s="122">
        <v>7.2308842710999993E-2</v>
      </c>
      <c r="AJ3481" s="122">
        <v>8.3790312157999994E-2</v>
      </c>
      <c r="AK3481" s="122">
        <v>4.10381191285E-2</v>
      </c>
      <c r="AL3481" s="122">
        <v>0</v>
      </c>
    </row>
    <row r="3482" spans="1:38" hidden="1" x14ac:dyDescent="0.25">
      <c r="A3482" s="122" t="s">
        <v>2010</v>
      </c>
      <c r="B3482" s="122">
        <v>1</v>
      </c>
      <c r="C3482" s="122" t="s">
        <v>2204</v>
      </c>
      <c r="D3482" s="122" t="s">
        <v>2092</v>
      </c>
      <c r="E3482" s="122">
        <v>64</v>
      </c>
      <c r="F3482" s="122">
        <v>0</v>
      </c>
      <c r="G3482" s="122">
        <v>0</v>
      </c>
      <c r="H3482" s="122">
        <v>0</v>
      </c>
      <c r="I3482" s="122">
        <v>0</v>
      </c>
      <c r="J3482" s="122">
        <v>0</v>
      </c>
      <c r="K3482" s="122">
        <v>0</v>
      </c>
      <c r="L3482" s="122">
        <v>0</v>
      </c>
      <c r="M3482" s="122">
        <v>0</v>
      </c>
      <c r="N3482" s="122">
        <v>0</v>
      </c>
      <c r="O3482" s="122">
        <v>0</v>
      </c>
      <c r="P3482" s="122">
        <v>0</v>
      </c>
      <c r="Q3482" s="122">
        <v>0</v>
      </c>
      <c r="R3482" s="122">
        <v>0</v>
      </c>
      <c r="S3482" s="122">
        <v>0</v>
      </c>
      <c r="T3482" s="122">
        <v>0</v>
      </c>
      <c r="U3482" s="122">
        <v>0</v>
      </c>
      <c r="V3482" s="122">
        <v>0</v>
      </c>
      <c r="W3482" s="122">
        <v>0</v>
      </c>
      <c r="X3482" s="122">
        <v>0</v>
      </c>
      <c r="Y3482" s="122">
        <v>0</v>
      </c>
      <c r="Z3482" s="122">
        <v>0</v>
      </c>
      <c r="AA3482" s="122">
        <v>0</v>
      </c>
      <c r="AB3482" s="122">
        <v>0</v>
      </c>
      <c r="AC3482" s="122">
        <v>0</v>
      </c>
      <c r="AD3482" s="122">
        <v>0</v>
      </c>
      <c r="AE3482" s="122">
        <v>0</v>
      </c>
      <c r="AF3482" s="122">
        <v>0</v>
      </c>
      <c r="AG3482" s="122">
        <v>0</v>
      </c>
      <c r="AH3482" s="122">
        <v>0</v>
      </c>
      <c r="AI3482" s="122">
        <v>0</v>
      </c>
      <c r="AJ3482" s="122">
        <v>0</v>
      </c>
      <c r="AK3482" s="122">
        <v>0</v>
      </c>
      <c r="AL3482" s="122">
        <v>0</v>
      </c>
    </row>
    <row r="3483" spans="1:38" hidden="1" x14ac:dyDescent="0.25">
      <c r="A3483" s="122" t="s">
        <v>2010</v>
      </c>
      <c r="B3483" s="122">
        <v>1</v>
      </c>
      <c r="C3483" s="122" t="s">
        <v>2204</v>
      </c>
      <c r="D3483" s="122" t="s">
        <v>2093</v>
      </c>
      <c r="E3483" s="122">
        <v>64</v>
      </c>
      <c r="F3483" s="122">
        <v>0.79836276777049997</v>
      </c>
      <c r="G3483" s="122">
        <v>0.79791984806899996</v>
      </c>
      <c r="H3483" s="122">
        <v>0.81899879946099996</v>
      </c>
      <c r="I3483" s="122">
        <v>0.83086703428800002</v>
      </c>
      <c r="J3483" s="122">
        <v>0.87715214342600001</v>
      </c>
      <c r="K3483" s="122">
        <v>0.88986595223099996</v>
      </c>
      <c r="L3483" s="122">
        <v>0.92660815500799998</v>
      </c>
      <c r="M3483" s="122">
        <v>0.94962719538249996</v>
      </c>
      <c r="N3483" s="122">
        <v>0.934670501599</v>
      </c>
      <c r="O3483" s="122">
        <v>0.90043562698250001</v>
      </c>
      <c r="P3483" s="122">
        <v>0.87657836107999998</v>
      </c>
      <c r="Q3483" s="122">
        <v>0.71209408890449999</v>
      </c>
      <c r="R3483" s="122">
        <v>0.77021340859200005</v>
      </c>
      <c r="S3483" s="122">
        <v>0.72366647349150004</v>
      </c>
      <c r="T3483" s="122">
        <v>0.7176303838925</v>
      </c>
      <c r="U3483" s="122">
        <v>0.7447151251545</v>
      </c>
      <c r="V3483" s="122">
        <v>0.72926125400599995</v>
      </c>
      <c r="W3483" s="122">
        <v>0.86852708748749996</v>
      </c>
      <c r="X3483" s="122">
        <v>0.28274863395799998</v>
      </c>
      <c r="Y3483" s="122">
        <v>0.24172096256049999</v>
      </c>
      <c r="Z3483" s="122">
        <v>0.15267305604699999</v>
      </c>
      <c r="AA3483" s="122">
        <v>0.1586593154965</v>
      </c>
      <c r="AB3483" s="122">
        <v>0.23385080358900001</v>
      </c>
      <c r="AC3483" s="122">
        <v>0.50134645033750003</v>
      </c>
      <c r="AD3483" s="122">
        <v>0.54604222242599998</v>
      </c>
      <c r="AE3483" s="122">
        <v>0.46945057445049998</v>
      </c>
      <c r="AF3483" s="122">
        <v>0.62818310470350003</v>
      </c>
      <c r="AG3483" s="122">
        <v>0.63507373148150004</v>
      </c>
      <c r="AH3483" s="122">
        <v>0.63465639909350002</v>
      </c>
      <c r="AI3483" s="122">
        <v>0.54158579923149996</v>
      </c>
      <c r="AJ3483" s="122">
        <v>0.21833284560899999</v>
      </c>
      <c r="AK3483" s="122">
        <v>0.22479626437649999</v>
      </c>
      <c r="AL3483" s="122">
        <v>0</v>
      </c>
    </row>
    <row r="3484" spans="1:38" hidden="1" x14ac:dyDescent="0.25">
      <c r="A3484" s="122" t="s">
        <v>2010</v>
      </c>
      <c r="B3484" s="122">
        <v>1</v>
      </c>
      <c r="C3484" s="122" t="s">
        <v>2204</v>
      </c>
      <c r="D3484" s="122" t="s">
        <v>2094</v>
      </c>
      <c r="E3484" s="122">
        <v>64</v>
      </c>
      <c r="F3484" s="122">
        <v>0</v>
      </c>
      <c r="G3484" s="122">
        <v>0</v>
      </c>
      <c r="H3484" s="122">
        <v>0</v>
      </c>
      <c r="I3484" s="122">
        <v>0</v>
      </c>
      <c r="J3484" s="122">
        <v>0</v>
      </c>
      <c r="K3484" s="122">
        <v>0</v>
      </c>
      <c r="L3484" s="122">
        <v>0</v>
      </c>
      <c r="M3484" s="122">
        <v>0</v>
      </c>
      <c r="N3484" s="122">
        <v>0</v>
      </c>
      <c r="O3484" s="122">
        <v>0</v>
      </c>
      <c r="P3484" s="122">
        <v>0</v>
      </c>
      <c r="Q3484" s="122">
        <v>0</v>
      </c>
      <c r="R3484" s="122">
        <v>0</v>
      </c>
      <c r="S3484" s="122">
        <v>0</v>
      </c>
      <c r="T3484" s="122">
        <v>0</v>
      </c>
      <c r="U3484" s="122">
        <v>0</v>
      </c>
      <c r="V3484" s="122">
        <v>0</v>
      </c>
      <c r="W3484" s="122">
        <v>0</v>
      </c>
      <c r="X3484" s="122">
        <v>0</v>
      </c>
      <c r="Y3484" s="122">
        <v>0</v>
      </c>
      <c r="Z3484" s="122">
        <v>0</v>
      </c>
      <c r="AA3484" s="122">
        <v>0</v>
      </c>
      <c r="AB3484" s="122">
        <v>0</v>
      </c>
      <c r="AC3484" s="122">
        <v>0</v>
      </c>
      <c r="AD3484" s="122">
        <v>0</v>
      </c>
      <c r="AE3484" s="122">
        <v>0</v>
      </c>
      <c r="AF3484" s="122">
        <v>0</v>
      </c>
      <c r="AG3484" s="122">
        <v>0</v>
      </c>
      <c r="AH3484" s="122">
        <v>0</v>
      </c>
      <c r="AI3484" s="122">
        <v>0</v>
      </c>
      <c r="AJ3484" s="122">
        <v>0</v>
      </c>
      <c r="AK3484" s="122">
        <v>0</v>
      </c>
      <c r="AL3484" s="122">
        <v>0</v>
      </c>
    </row>
    <row r="3485" spans="1:38" hidden="1" x14ac:dyDescent="0.25">
      <c r="A3485" s="122" t="s">
        <v>2010</v>
      </c>
      <c r="B3485" s="122">
        <v>1</v>
      </c>
      <c r="C3485" s="122" t="s">
        <v>2204</v>
      </c>
      <c r="D3485" s="122" t="s">
        <v>2095</v>
      </c>
      <c r="E3485" s="122">
        <v>64</v>
      </c>
      <c r="F3485" s="122">
        <v>1.3093149391415</v>
      </c>
      <c r="G3485" s="122">
        <v>1.3085885508215001</v>
      </c>
      <c r="H3485" s="122">
        <v>1.343158031133</v>
      </c>
      <c r="I3485" s="122">
        <v>1.362621936209</v>
      </c>
      <c r="J3485" s="122">
        <v>1.4385295152249999</v>
      </c>
      <c r="K3485" s="122">
        <v>1.4593801616440001</v>
      </c>
      <c r="L3485" s="122">
        <v>1.5196373741845</v>
      </c>
      <c r="M3485" s="122">
        <v>1.5573886003955</v>
      </c>
      <c r="N3485" s="122">
        <v>1.5328596226160001</v>
      </c>
      <c r="O3485" s="122">
        <v>1.4767144282725</v>
      </c>
      <c r="P3485" s="122">
        <v>1.4375885121765</v>
      </c>
      <c r="Q3485" s="122">
        <v>1.167834305832</v>
      </c>
      <c r="R3485" s="122">
        <v>1.2631499900930001</v>
      </c>
      <c r="S3485" s="122">
        <v>1.1868130165515001</v>
      </c>
      <c r="T3485" s="122">
        <v>1.176913829589</v>
      </c>
      <c r="U3485" s="122">
        <v>1.2213328052820001</v>
      </c>
      <c r="V3485" s="122">
        <v>1.1959884565815</v>
      </c>
      <c r="W3485" s="122">
        <v>1.4243844234795</v>
      </c>
      <c r="X3485" s="122">
        <v>2.0712393745205002</v>
      </c>
      <c r="Y3485" s="122">
        <v>1.7706963541955001</v>
      </c>
      <c r="Z3485" s="122">
        <v>2.1855200603355001</v>
      </c>
      <c r="AA3485" s="122">
        <v>2.0904411796770002</v>
      </c>
      <c r="AB3485" s="122">
        <v>1.750773260114</v>
      </c>
      <c r="AC3485" s="122">
        <v>1.9623051088350001</v>
      </c>
      <c r="AD3485" s="122">
        <v>1.7894440850319999</v>
      </c>
      <c r="AE3485" s="122">
        <v>2.5094349157470002</v>
      </c>
      <c r="AF3485" s="122">
        <v>1.6030886217310001</v>
      </c>
      <c r="AG3485" s="122">
        <v>1.0879459369635001</v>
      </c>
      <c r="AH3485" s="122">
        <v>1.3747993864979999</v>
      </c>
      <c r="AI3485" s="122">
        <v>2.1116877563949998</v>
      </c>
      <c r="AJ3485" s="122">
        <v>1.842578473051</v>
      </c>
      <c r="AK3485" s="122">
        <v>2.0635078285159998</v>
      </c>
      <c r="AL3485" s="122">
        <v>0</v>
      </c>
    </row>
    <row r="3486" spans="1:38" hidden="1" x14ac:dyDescent="0.25">
      <c r="A3486" s="122" t="s">
        <v>2010</v>
      </c>
      <c r="B3486" s="122">
        <v>1</v>
      </c>
      <c r="C3486" s="122" t="s">
        <v>2204</v>
      </c>
      <c r="D3486" s="122" t="s">
        <v>2096</v>
      </c>
      <c r="E3486" s="122">
        <v>64</v>
      </c>
      <c r="F3486" s="122">
        <v>0</v>
      </c>
      <c r="G3486" s="122">
        <v>0</v>
      </c>
      <c r="H3486" s="122">
        <v>0</v>
      </c>
      <c r="I3486" s="122">
        <v>0</v>
      </c>
      <c r="J3486" s="122">
        <v>0</v>
      </c>
      <c r="K3486" s="122">
        <v>0</v>
      </c>
      <c r="L3486" s="122">
        <v>0</v>
      </c>
      <c r="M3486" s="122">
        <v>0</v>
      </c>
      <c r="N3486" s="122">
        <v>0</v>
      </c>
      <c r="O3486" s="122">
        <v>0</v>
      </c>
      <c r="P3486" s="122">
        <v>0</v>
      </c>
      <c r="Q3486" s="122">
        <v>0</v>
      </c>
      <c r="R3486" s="122">
        <v>0</v>
      </c>
      <c r="S3486" s="122">
        <v>0</v>
      </c>
      <c r="T3486" s="122">
        <v>0</v>
      </c>
      <c r="U3486" s="122">
        <v>0</v>
      </c>
      <c r="V3486" s="122">
        <v>0</v>
      </c>
      <c r="W3486" s="122">
        <v>0</v>
      </c>
      <c r="X3486" s="122">
        <v>0</v>
      </c>
      <c r="Y3486" s="122">
        <v>0</v>
      </c>
      <c r="Z3486" s="122">
        <v>0</v>
      </c>
      <c r="AA3486" s="122">
        <v>0</v>
      </c>
      <c r="AB3486" s="122">
        <v>0</v>
      </c>
      <c r="AC3486" s="122">
        <v>0</v>
      </c>
      <c r="AD3486" s="122">
        <v>0</v>
      </c>
      <c r="AE3486" s="122">
        <v>0</v>
      </c>
      <c r="AF3486" s="122">
        <v>0</v>
      </c>
      <c r="AG3486" s="122">
        <v>0</v>
      </c>
      <c r="AH3486" s="122">
        <v>0</v>
      </c>
      <c r="AI3486" s="122">
        <v>0</v>
      </c>
      <c r="AJ3486" s="122">
        <v>0</v>
      </c>
      <c r="AK3486" s="122">
        <v>0</v>
      </c>
      <c r="AL3486" s="122">
        <v>0</v>
      </c>
    </row>
    <row r="3487" spans="1:38" hidden="1" x14ac:dyDescent="0.25">
      <c r="A3487" s="122" t="s">
        <v>2010</v>
      </c>
      <c r="B3487" s="122">
        <v>1</v>
      </c>
      <c r="C3487" s="122" t="s">
        <v>2204</v>
      </c>
      <c r="D3487" s="122" t="s">
        <v>2097</v>
      </c>
      <c r="E3487" s="122">
        <v>64</v>
      </c>
      <c r="F3487" s="122">
        <v>0</v>
      </c>
      <c r="G3487" s="122">
        <v>0</v>
      </c>
      <c r="H3487" s="122">
        <v>0</v>
      </c>
      <c r="I3487" s="122">
        <v>0</v>
      </c>
      <c r="J3487" s="122">
        <v>0</v>
      </c>
      <c r="K3487" s="122">
        <v>0</v>
      </c>
      <c r="L3487" s="122">
        <v>0</v>
      </c>
      <c r="M3487" s="122">
        <v>0</v>
      </c>
      <c r="N3487" s="122">
        <v>0</v>
      </c>
      <c r="O3487" s="122">
        <v>0</v>
      </c>
      <c r="P3487" s="122">
        <v>0</v>
      </c>
      <c r="Q3487" s="122">
        <v>0</v>
      </c>
      <c r="R3487" s="122">
        <v>0</v>
      </c>
      <c r="S3487" s="122">
        <v>0</v>
      </c>
      <c r="T3487" s="122">
        <v>0</v>
      </c>
      <c r="U3487" s="122">
        <v>0</v>
      </c>
      <c r="V3487" s="122">
        <v>0</v>
      </c>
      <c r="W3487" s="122">
        <v>0</v>
      </c>
      <c r="X3487" s="122">
        <v>0</v>
      </c>
      <c r="Y3487" s="122">
        <v>0</v>
      </c>
      <c r="Z3487" s="122">
        <v>0</v>
      </c>
      <c r="AA3487" s="122">
        <v>0</v>
      </c>
      <c r="AB3487" s="122">
        <v>0</v>
      </c>
      <c r="AC3487" s="122">
        <v>0</v>
      </c>
      <c r="AD3487" s="122">
        <v>0</v>
      </c>
      <c r="AE3487" s="122">
        <v>0</v>
      </c>
      <c r="AF3487" s="122">
        <v>0</v>
      </c>
      <c r="AG3487" s="122">
        <v>0</v>
      </c>
      <c r="AH3487" s="122">
        <v>0</v>
      </c>
      <c r="AI3487" s="122">
        <v>0</v>
      </c>
      <c r="AJ3487" s="122">
        <v>0</v>
      </c>
      <c r="AK3487" s="122">
        <v>0</v>
      </c>
      <c r="AL3487" s="122">
        <v>0</v>
      </c>
    </row>
    <row r="3488" spans="1:38" hidden="1" x14ac:dyDescent="0.25">
      <c r="A3488" s="122" t="s">
        <v>2010</v>
      </c>
      <c r="B3488" s="122">
        <v>1</v>
      </c>
      <c r="C3488" s="122" t="s">
        <v>2204</v>
      </c>
      <c r="D3488" s="122" t="s">
        <v>2098</v>
      </c>
      <c r="E3488" s="122">
        <v>64</v>
      </c>
      <c r="F3488" s="122">
        <v>0</v>
      </c>
      <c r="G3488" s="122">
        <v>0</v>
      </c>
      <c r="H3488" s="122">
        <v>0</v>
      </c>
      <c r="I3488" s="122">
        <v>0</v>
      </c>
      <c r="J3488" s="122">
        <v>0</v>
      </c>
      <c r="K3488" s="122">
        <v>0</v>
      </c>
      <c r="L3488" s="122">
        <v>0</v>
      </c>
      <c r="M3488" s="122">
        <v>0</v>
      </c>
      <c r="N3488" s="122">
        <v>0</v>
      </c>
      <c r="O3488" s="122">
        <v>0</v>
      </c>
      <c r="P3488" s="122">
        <v>0</v>
      </c>
      <c r="Q3488" s="122">
        <v>0</v>
      </c>
      <c r="R3488" s="122">
        <v>0</v>
      </c>
      <c r="S3488" s="122">
        <v>0</v>
      </c>
      <c r="T3488" s="122">
        <v>0</v>
      </c>
      <c r="U3488" s="122">
        <v>0</v>
      </c>
      <c r="V3488" s="122">
        <v>0</v>
      </c>
      <c r="W3488" s="122">
        <v>0</v>
      </c>
      <c r="X3488" s="122">
        <v>0</v>
      </c>
      <c r="Y3488" s="122">
        <v>0</v>
      </c>
      <c r="Z3488" s="122">
        <v>0</v>
      </c>
      <c r="AA3488" s="122">
        <v>0</v>
      </c>
      <c r="AB3488" s="122">
        <v>0</v>
      </c>
      <c r="AC3488" s="122">
        <v>0</v>
      </c>
      <c r="AD3488" s="122">
        <v>0</v>
      </c>
      <c r="AE3488" s="122">
        <v>0</v>
      </c>
      <c r="AF3488" s="122">
        <v>0</v>
      </c>
      <c r="AG3488" s="122">
        <v>0</v>
      </c>
      <c r="AH3488" s="122">
        <v>0</v>
      </c>
      <c r="AI3488" s="122">
        <v>0</v>
      </c>
      <c r="AJ3488" s="122">
        <v>0</v>
      </c>
      <c r="AK3488" s="122">
        <v>0</v>
      </c>
      <c r="AL3488" s="122">
        <v>0</v>
      </c>
    </row>
    <row r="3489" spans="1:38" hidden="1" x14ac:dyDescent="0.25">
      <c r="A3489" s="122" t="s">
        <v>2010</v>
      </c>
      <c r="B3489" s="122">
        <v>1</v>
      </c>
      <c r="C3489" s="122" t="s">
        <v>2204</v>
      </c>
      <c r="D3489" s="122" t="s">
        <v>2099</v>
      </c>
      <c r="E3489" s="122">
        <v>64</v>
      </c>
      <c r="F3489" s="122">
        <v>0</v>
      </c>
      <c r="G3489" s="122">
        <v>0</v>
      </c>
      <c r="H3489" s="122">
        <v>0</v>
      </c>
      <c r="I3489" s="122">
        <v>0</v>
      </c>
      <c r="J3489" s="122">
        <v>0</v>
      </c>
      <c r="K3489" s="122">
        <v>0</v>
      </c>
      <c r="L3489" s="122">
        <v>0</v>
      </c>
      <c r="M3489" s="122">
        <v>0</v>
      </c>
      <c r="N3489" s="122">
        <v>0</v>
      </c>
      <c r="O3489" s="122">
        <v>0</v>
      </c>
      <c r="P3489" s="122">
        <v>0</v>
      </c>
      <c r="Q3489" s="122">
        <v>0</v>
      </c>
      <c r="R3489" s="122">
        <v>0</v>
      </c>
      <c r="S3489" s="122">
        <v>0</v>
      </c>
      <c r="T3489" s="122">
        <v>0</v>
      </c>
      <c r="U3489" s="122">
        <v>0</v>
      </c>
      <c r="V3489" s="122">
        <v>0</v>
      </c>
      <c r="W3489" s="122">
        <v>0</v>
      </c>
      <c r="X3489" s="122">
        <v>0</v>
      </c>
      <c r="Y3489" s="122">
        <v>0</v>
      </c>
      <c r="Z3489" s="122">
        <v>0</v>
      </c>
      <c r="AA3489" s="122">
        <v>0</v>
      </c>
      <c r="AB3489" s="122">
        <v>0</v>
      </c>
      <c r="AC3489" s="122">
        <v>0</v>
      </c>
      <c r="AD3489" s="122">
        <v>0</v>
      </c>
      <c r="AE3489" s="122">
        <v>0</v>
      </c>
      <c r="AF3489" s="122">
        <v>0</v>
      </c>
      <c r="AG3489" s="122">
        <v>0</v>
      </c>
      <c r="AH3489" s="122">
        <v>0</v>
      </c>
      <c r="AI3489" s="122">
        <v>0</v>
      </c>
      <c r="AJ3489" s="122">
        <v>0</v>
      </c>
      <c r="AK3489" s="122">
        <v>0</v>
      </c>
      <c r="AL3489" s="122">
        <v>0</v>
      </c>
    </row>
    <row r="3490" spans="1:38" hidden="1" x14ac:dyDescent="0.25">
      <c r="A3490" s="122" t="s">
        <v>2010</v>
      </c>
      <c r="B3490" s="122">
        <v>1</v>
      </c>
      <c r="C3490" s="122" t="s">
        <v>2204</v>
      </c>
      <c r="D3490" s="122" t="s">
        <v>2100</v>
      </c>
      <c r="E3490" s="122">
        <v>64</v>
      </c>
      <c r="F3490" s="122">
        <v>0</v>
      </c>
      <c r="G3490" s="122">
        <v>0</v>
      </c>
      <c r="H3490" s="122">
        <v>0</v>
      </c>
      <c r="I3490" s="122">
        <v>0</v>
      </c>
      <c r="J3490" s="122">
        <v>0</v>
      </c>
      <c r="K3490" s="122">
        <v>0</v>
      </c>
      <c r="L3490" s="122">
        <v>0</v>
      </c>
      <c r="M3490" s="122">
        <v>0</v>
      </c>
      <c r="N3490" s="122">
        <v>0</v>
      </c>
      <c r="O3490" s="122">
        <v>0</v>
      </c>
      <c r="P3490" s="122">
        <v>0</v>
      </c>
      <c r="Q3490" s="122">
        <v>0</v>
      </c>
      <c r="R3490" s="122">
        <v>0</v>
      </c>
      <c r="S3490" s="122">
        <v>0</v>
      </c>
      <c r="T3490" s="122">
        <v>0</v>
      </c>
      <c r="U3490" s="122">
        <v>0</v>
      </c>
      <c r="V3490" s="122">
        <v>0</v>
      </c>
      <c r="W3490" s="122">
        <v>0</v>
      </c>
      <c r="X3490" s="122">
        <v>0</v>
      </c>
      <c r="Y3490" s="122">
        <v>0</v>
      </c>
      <c r="Z3490" s="122">
        <v>0</v>
      </c>
      <c r="AA3490" s="122">
        <v>0</v>
      </c>
      <c r="AB3490" s="122">
        <v>0</v>
      </c>
      <c r="AC3490" s="122">
        <v>0</v>
      </c>
      <c r="AD3490" s="122">
        <v>0</v>
      </c>
      <c r="AE3490" s="122">
        <v>0</v>
      </c>
      <c r="AF3490" s="122">
        <v>0</v>
      </c>
      <c r="AG3490" s="122">
        <v>0</v>
      </c>
      <c r="AH3490" s="122">
        <v>0</v>
      </c>
      <c r="AI3490" s="122">
        <v>0</v>
      </c>
      <c r="AJ3490" s="122">
        <v>0</v>
      </c>
      <c r="AK3490" s="122">
        <v>0</v>
      </c>
      <c r="AL3490" s="122">
        <v>0</v>
      </c>
    </row>
    <row r="3491" spans="1:38" hidden="1" x14ac:dyDescent="0.25">
      <c r="A3491" s="122" t="s">
        <v>2010</v>
      </c>
      <c r="B3491" s="122">
        <v>1</v>
      </c>
      <c r="C3491" s="122" t="s">
        <v>2204</v>
      </c>
      <c r="D3491" s="122" t="s">
        <v>2101</v>
      </c>
      <c r="E3491" s="122">
        <v>64</v>
      </c>
      <c r="F3491" s="122">
        <v>0.71852649098550003</v>
      </c>
      <c r="G3491" s="122">
        <v>0.71812786325150002</v>
      </c>
      <c r="H3491" s="122">
        <v>0.7370989195255</v>
      </c>
      <c r="I3491" s="122">
        <v>0.74778033086450002</v>
      </c>
      <c r="J3491" s="122">
        <v>0.78943692909399998</v>
      </c>
      <c r="K3491" s="122">
        <v>0.80087935699199997</v>
      </c>
      <c r="L3491" s="122">
        <v>0.83394733948599997</v>
      </c>
      <c r="M3491" s="122">
        <v>0.85466447583100003</v>
      </c>
      <c r="N3491" s="122">
        <v>0.84120345142849995</v>
      </c>
      <c r="O3491" s="122">
        <v>0.81039206429749999</v>
      </c>
      <c r="P3491" s="122">
        <v>0.78892052497200005</v>
      </c>
      <c r="Q3491" s="122">
        <v>0.64088468002200005</v>
      </c>
      <c r="R3491" s="122">
        <v>0.69319206772749997</v>
      </c>
      <c r="S3491" s="122">
        <v>0.65129982614500004</v>
      </c>
      <c r="T3491" s="122">
        <v>0.64586734551650005</v>
      </c>
      <c r="U3491" s="122">
        <v>0.67024361264700005</v>
      </c>
      <c r="V3491" s="122">
        <v>0.65633512861599996</v>
      </c>
      <c r="W3491" s="122">
        <v>0.78167437872550005</v>
      </c>
      <c r="X3491" s="122">
        <v>0.17615901309199999</v>
      </c>
      <c r="Y3491" s="122">
        <v>0.15059781407</v>
      </c>
      <c r="Z3491" s="122">
        <v>0.38485774967500003</v>
      </c>
      <c r="AA3491" s="122">
        <v>0.34824361718449998</v>
      </c>
      <c r="AB3491" s="122">
        <v>0.34306435555699999</v>
      </c>
      <c r="AC3491" s="122">
        <v>0.31969507390450003</v>
      </c>
      <c r="AD3491" s="122">
        <v>0.392198339934</v>
      </c>
      <c r="AE3491" s="122">
        <v>0.48977304507649999</v>
      </c>
      <c r="AF3491" s="122">
        <v>0.42724725699999999</v>
      </c>
      <c r="AG3491" s="122">
        <v>0.33930627165150001</v>
      </c>
      <c r="AH3491" s="122">
        <v>0.23316833316249999</v>
      </c>
      <c r="AI3491" s="122">
        <v>0.241250012855</v>
      </c>
      <c r="AJ3491" s="122">
        <v>0.29981853897150001</v>
      </c>
      <c r="AK3491" s="122">
        <v>0.33264305655800003</v>
      </c>
      <c r="AL3491" s="122">
        <v>0</v>
      </c>
    </row>
    <row r="3492" spans="1:38" hidden="1" x14ac:dyDescent="0.25">
      <c r="A3492" s="122" t="s">
        <v>2010</v>
      </c>
      <c r="B3492" s="122">
        <v>1</v>
      </c>
      <c r="C3492" s="122" t="s">
        <v>2204</v>
      </c>
      <c r="D3492" s="122" t="s">
        <v>2135</v>
      </c>
      <c r="E3492" s="122">
        <v>64</v>
      </c>
      <c r="F3492" s="122">
        <v>0</v>
      </c>
      <c r="G3492" s="122">
        <v>0</v>
      </c>
      <c r="H3492" s="122">
        <v>0</v>
      </c>
      <c r="I3492" s="122">
        <v>0</v>
      </c>
      <c r="J3492" s="122">
        <v>0</v>
      </c>
      <c r="K3492" s="122">
        <v>0</v>
      </c>
      <c r="L3492" s="122">
        <v>0</v>
      </c>
      <c r="M3492" s="122">
        <v>0</v>
      </c>
      <c r="N3492" s="122">
        <v>0</v>
      </c>
      <c r="O3492" s="122">
        <v>0</v>
      </c>
      <c r="P3492" s="122">
        <v>0</v>
      </c>
      <c r="Q3492" s="122">
        <v>0</v>
      </c>
      <c r="R3492" s="122">
        <v>0</v>
      </c>
      <c r="S3492" s="122">
        <v>0</v>
      </c>
      <c r="T3492" s="122">
        <v>0</v>
      </c>
      <c r="U3492" s="122">
        <v>0</v>
      </c>
      <c r="V3492" s="122">
        <v>0</v>
      </c>
      <c r="W3492" s="122">
        <v>0</v>
      </c>
      <c r="X3492" s="122">
        <v>0</v>
      </c>
      <c r="Y3492" s="122">
        <v>0</v>
      </c>
      <c r="Z3492" s="122">
        <v>0</v>
      </c>
      <c r="AA3492" s="122">
        <v>0</v>
      </c>
      <c r="AB3492" s="122">
        <v>0</v>
      </c>
      <c r="AC3492" s="122">
        <v>0</v>
      </c>
      <c r="AD3492" s="122">
        <v>0</v>
      </c>
      <c r="AE3492" s="122">
        <v>0</v>
      </c>
      <c r="AF3492" s="122">
        <v>0</v>
      </c>
      <c r="AG3492" s="122">
        <v>0</v>
      </c>
      <c r="AH3492" s="122">
        <v>0</v>
      </c>
      <c r="AI3492" s="122">
        <v>0</v>
      </c>
      <c r="AJ3492" s="122">
        <v>0</v>
      </c>
      <c r="AK3492" s="122">
        <v>0</v>
      </c>
      <c r="AL3492" s="122">
        <v>0</v>
      </c>
    </row>
    <row r="3493" spans="1:38" hidden="1" x14ac:dyDescent="0.25">
      <c r="A3493" s="122" t="s">
        <v>2010</v>
      </c>
      <c r="B3493" s="122">
        <v>1</v>
      </c>
      <c r="C3493" s="122" t="s">
        <v>2204</v>
      </c>
      <c r="D3493" s="122" t="s">
        <v>2102</v>
      </c>
      <c r="E3493" s="122">
        <v>64</v>
      </c>
      <c r="F3493" s="122">
        <v>1.08577336417</v>
      </c>
      <c r="G3493" s="122">
        <v>1.0851709933589999</v>
      </c>
      <c r="H3493" s="122">
        <v>1.1138383672765</v>
      </c>
      <c r="I3493" s="122">
        <v>1.1299791666285</v>
      </c>
      <c r="J3493" s="122">
        <v>1.192926915053</v>
      </c>
      <c r="K3493" s="122">
        <v>1.2102176950225001</v>
      </c>
      <c r="L3493" s="122">
        <v>1.2601870907865</v>
      </c>
      <c r="M3493" s="122">
        <v>1.2914929856990001</v>
      </c>
      <c r="N3493" s="122">
        <v>1.2711518821545</v>
      </c>
      <c r="O3493" s="122">
        <v>1.2245924527015</v>
      </c>
      <c r="P3493" s="122">
        <v>1.1921465710635</v>
      </c>
      <c r="Q3493" s="122">
        <v>0.96844796093450003</v>
      </c>
      <c r="R3493" s="122">
        <v>1.047490235683</v>
      </c>
      <c r="S3493" s="122">
        <v>0.98418640394949997</v>
      </c>
      <c r="T3493" s="122">
        <v>0.97597732208849997</v>
      </c>
      <c r="U3493" s="122">
        <v>1.0128125702345001</v>
      </c>
      <c r="V3493" s="122">
        <v>0.99179530546299999</v>
      </c>
      <c r="W3493" s="122">
        <v>1.1811968389830001</v>
      </c>
      <c r="X3493" s="122">
        <v>0.87635356743649995</v>
      </c>
      <c r="Y3493" s="122">
        <v>0.7491920470265</v>
      </c>
      <c r="Z3493" s="122">
        <v>1.4944385691285</v>
      </c>
      <c r="AA3493" s="122">
        <v>1.1217468269099999</v>
      </c>
      <c r="AB3493" s="122">
        <v>1.2250598016930001</v>
      </c>
      <c r="AC3493" s="122">
        <v>1.105618380056</v>
      </c>
      <c r="AD3493" s="122">
        <v>0.97457333428049997</v>
      </c>
      <c r="AE3493" s="122">
        <v>1.2094104342145</v>
      </c>
      <c r="AF3493" s="122">
        <v>1.2064263852579999</v>
      </c>
      <c r="AG3493" s="122">
        <v>1.309436276467</v>
      </c>
      <c r="AH3493" s="122">
        <v>1.0265840398315</v>
      </c>
      <c r="AI3493" s="122">
        <v>1.2761396398360001</v>
      </c>
      <c r="AJ3493" s="122">
        <v>1.2602795395874999</v>
      </c>
      <c r="AK3493" s="122">
        <v>0.87014556793849995</v>
      </c>
      <c r="AL3493" s="122">
        <v>0</v>
      </c>
    </row>
    <row r="3494" spans="1:38" hidden="1" x14ac:dyDescent="0.25">
      <c r="A3494" s="122" t="s">
        <v>2010</v>
      </c>
      <c r="B3494" s="122">
        <v>1</v>
      </c>
      <c r="C3494" s="122" t="s">
        <v>2204</v>
      </c>
      <c r="D3494" s="122" t="s">
        <v>2103</v>
      </c>
      <c r="E3494" s="122">
        <v>64</v>
      </c>
      <c r="F3494" s="122">
        <v>0</v>
      </c>
      <c r="G3494" s="122">
        <v>0</v>
      </c>
      <c r="H3494" s="122">
        <v>0</v>
      </c>
      <c r="I3494" s="122">
        <v>0</v>
      </c>
      <c r="J3494" s="122">
        <v>0</v>
      </c>
      <c r="K3494" s="122">
        <v>0</v>
      </c>
      <c r="L3494" s="122">
        <v>0</v>
      </c>
      <c r="M3494" s="122">
        <v>0</v>
      </c>
      <c r="N3494" s="122">
        <v>0</v>
      </c>
      <c r="O3494" s="122">
        <v>0</v>
      </c>
      <c r="P3494" s="122">
        <v>0</v>
      </c>
      <c r="Q3494" s="122">
        <v>0</v>
      </c>
      <c r="R3494" s="122">
        <v>0</v>
      </c>
      <c r="S3494" s="122">
        <v>0</v>
      </c>
      <c r="T3494" s="122">
        <v>0</v>
      </c>
      <c r="U3494" s="122">
        <v>0</v>
      </c>
      <c r="V3494" s="122">
        <v>0</v>
      </c>
      <c r="W3494" s="122">
        <v>0</v>
      </c>
      <c r="X3494" s="122">
        <v>0</v>
      </c>
      <c r="Y3494" s="122">
        <v>0</v>
      </c>
      <c r="Z3494" s="122">
        <v>0</v>
      </c>
      <c r="AA3494" s="122">
        <v>0</v>
      </c>
      <c r="AB3494" s="122">
        <v>0</v>
      </c>
      <c r="AC3494" s="122">
        <v>0</v>
      </c>
      <c r="AD3494" s="122">
        <v>0</v>
      </c>
      <c r="AE3494" s="122">
        <v>0</v>
      </c>
      <c r="AF3494" s="122">
        <v>0</v>
      </c>
      <c r="AG3494" s="122">
        <v>0</v>
      </c>
      <c r="AH3494" s="122">
        <v>0</v>
      </c>
      <c r="AI3494" s="122">
        <v>0</v>
      </c>
      <c r="AJ3494" s="122">
        <v>0</v>
      </c>
      <c r="AK3494" s="122">
        <v>0</v>
      </c>
      <c r="AL3494" s="122">
        <v>0</v>
      </c>
    </row>
    <row r="3495" spans="1:38" hidden="1" x14ac:dyDescent="0.25">
      <c r="A3495" s="122" t="s">
        <v>2010</v>
      </c>
      <c r="B3495" s="122">
        <v>1</v>
      </c>
      <c r="C3495" s="122" t="s">
        <v>2204</v>
      </c>
      <c r="D3495" s="122" t="s">
        <v>2104</v>
      </c>
      <c r="E3495" s="122">
        <v>64</v>
      </c>
      <c r="F3495" s="122">
        <v>0</v>
      </c>
      <c r="G3495" s="122">
        <v>0</v>
      </c>
      <c r="H3495" s="122">
        <v>0</v>
      </c>
      <c r="I3495" s="122">
        <v>0</v>
      </c>
      <c r="J3495" s="122">
        <v>0</v>
      </c>
      <c r="K3495" s="122">
        <v>0</v>
      </c>
      <c r="L3495" s="122">
        <v>0</v>
      </c>
      <c r="M3495" s="122">
        <v>0</v>
      </c>
      <c r="N3495" s="122">
        <v>0</v>
      </c>
      <c r="O3495" s="122">
        <v>0</v>
      </c>
      <c r="P3495" s="122">
        <v>0</v>
      </c>
      <c r="Q3495" s="122">
        <v>0</v>
      </c>
      <c r="R3495" s="122">
        <v>0</v>
      </c>
      <c r="S3495" s="122">
        <v>0</v>
      </c>
      <c r="T3495" s="122">
        <v>0</v>
      </c>
      <c r="U3495" s="122">
        <v>0</v>
      </c>
      <c r="V3495" s="122">
        <v>0</v>
      </c>
      <c r="W3495" s="122">
        <v>0</v>
      </c>
      <c r="X3495" s="122">
        <v>0</v>
      </c>
      <c r="Y3495" s="122">
        <v>0</v>
      </c>
      <c r="Z3495" s="122">
        <v>0</v>
      </c>
      <c r="AA3495" s="122">
        <v>0</v>
      </c>
      <c r="AB3495" s="122">
        <v>0</v>
      </c>
      <c r="AC3495" s="122">
        <v>0</v>
      </c>
      <c r="AD3495" s="122">
        <v>0</v>
      </c>
      <c r="AE3495" s="122">
        <v>0</v>
      </c>
      <c r="AF3495" s="122">
        <v>0</v>
      </c>
      <c r="AG3495" s="122">
        <v>0</v>
      </c>
      <c r="AH3495" s="122">
        <v>0</v>
      </c>
      <c r="AI3495" s="122">
        <v>0</v>
      </c>
      <c r="AJ3495" s="122">
        <v>0</v>
      </c>
      <c r="AK3495" s="122">
        <v>0</v>
      </c>
      <c r="AL3495" s="122">
        <v>0</v>
      </c>
    </row>
    <row r="3496" spans="1:38" hidden="1" x14ac:dyDescent="0.25">
      <c r="A3496" s="122" t="s">
        <v>2010</v>
      </c>
      <c r="B3496" s="122">
        <v>1</v>
      </c>
      <c r="C3496" s="122" t="s">
        <v>2204</v>
      </c>
      <c r="D3496" s="122" t="s">
        <v>2105</v>
      </c>
      <c r="E3496" s="122">
        <v>64</v>
      </c>
      <c r="F3496" s="122">
        <v>0</v>
      </c>
      <c r="G3496" s="122">
        <v>0</v>
      </c>
      <c r="H3496" s="122">
        <v>0</v>
      </c>
      <c r="I3496" s="122">
        <v>0</v>
      </c>
      <c r="J3496" s="122">
        <v>0</v>
      </c>
      <c r="K3496" s="122">
        <v>0</v>
      </c>
      <c r="L3496" s="122">
        <v>0</v>
      </c>
      <c r="M3496" s="122">
        <v>0</v>
      </c>
      <c r="N3496" s="122">
        <v>0</v>
      </c>
      <c r="O3496" s="122">
        <v>0</v>
      </c>
      <c r="P3496" s="122">
        <v>0</v>
      </c>
      <c r="Q3496" s="122">
        <v>0</v>
      </c>
      <c r="R3496" s="122">
        <v>0</v>
      </c>
      <c r="S3496" s="122">
        <v>0</v>
      </c>
      <c r="T3496" s="122">
        <v>0</v>
      </c>
      <c r="U3496" s="122">
        <v>0</v>
      </c>
      <c r="V3496" s="122">
        <v>0</v>
      </c>
      <c r="W3496" s="122">
        <v>0</v>
      </c>
      <c r="X3496" s="122">
        <v>0</v>
      </c>
      <c r="Y3496" s="122">
        <v>0</v>
      </c>
      <c r="Z3496" s="122">
        <v>0</v>
      </c>
      <c r="AA3496" s="122">
        <v>0</v>
      </c>
      <c r="AB3496" s="122">
        <v>0</v>
      </c>
      <c r="AC3496" s="122">
        <v>0</v>
      </c>
      <c r="AD3496" s="122">
        <v>0</v>
      </c>
      <c r="AE3496" s="122">
        <v>0</v>
      </c>
      <c r="AF3496" s="122">
        <v>0</v>
      </c>
      <c r="AG3496" s="122">
        <v>0</v>
      </c>
      <c r="AH3496" s="122">
        <v>0</v>
      </c>
      <c r="AI3496" s="122">
        <v>0</v>
      </c>
      <c r="AJ3496" s="122">
        <v>0</v>
      </c>
      <c r="AK3496" s="122">
        <v>0</v>
      </c>
      <c r="AL3496" s="122">
        <v>0</v>
      </c>
    </row>
    <row r="3497" spans="1:38" hidden="1" x14ac:dyDescent="0.25">
      <c r="A3497" s="122" t="s">
        <v>2010</v>
      </c>
      <c r="B3497" s="122">
        <v>1</v>
      </c>
      <c r="C3497" s="122" t="s">
        <v>2204</v>
      </c>
      <c r="D3497" s="122" t="s">
        <v>475</v>
      </c>
      <c r="E3497" s="122">
        <v>64</v>
      </c>
      <c r="F3497" s="122">
        <v>0</v>
      </c>
      <c r="G3497" s="122">
        <v>0</v>
      </c>
      <c r="H3497" s="122">
        <v>0</v>
      </c>
      <c r="I3497" s="122">
        <v>0</v>
      </c>
      <c r="J3497" s="122">
        <v>0</v>
      </c>
      <c r="K3497" s="122">
        <v>0</v>
      </c>
      <c r="L3497" s="122">
        <v>0</v>
      </c>
      <c r="M3497" s="122">
        <v>0</v>
      </c>
      <c r="N3497" s="122">
        <v>0</v>
      </c>
      <c r="O3497" s="122">
        <v>0</v>
      </c>
      <c r="P3497" s="122">
        <v>0</v>
      </c>
      <c r="Q3497" s="122">
        <v>0</v>
      </c>
      <c r="R3497" s="122">
        <v>0</v>
      </c>
      <c r="S3497" s="122">
        <v>0</v>
      </c>
      <c r="T3497" s="122">
        <v>0</v>
      </c>
      <c r="U3497" s="122">
        <v>0</v>
      </c>
      <c r="V3497" s="122">
        <v>0</v>
      </c>
      <c r="W3497" s="122">
        <v>0</v>
      </c>
      <c r="X3497" s="122">
        <v>7.5557094150000004E-4</v>
      </c>
      <c r="Y3497" s="122">
        <v>6.4593535350000004E-4</v>
      </c>
      <c r="Z3497" s="122">
        <v>1.43178228E-4</v>
      </c>
      <c r="AA3497" s="122">
        <v>1.2441999365E-3</v>
      </c>
      <c r="AB3497" s="122">
        <v>6.8771581000000005E-5</v>
      </c>
      <c r="AC3497" s="122">
        <v>2.38459773E-4</v>
      </c>
      <c r="AD3497" s="122">
        <v>8.8933946999999994E-5</v>
      </c>
      <c r="AE3497" s="122">
        <v>4.6910212549999998E-4</v>
      </c>
      <c r="AF3497" s="122">
        <v>1.273122328E-3</v>
      </c>
      <c r="AG3497" s="122">
        <v>5.9124308999999997E-5</v>
      </c>
      <c r="AH3497" s="122">
        <v>1.4696526349999999E-4</v>
      </c>
      <c r="AI3497" s="122">
        <v>2.0939425500000001E-5</v>
      </c>
      <c r="AJ3497" s="122">
        <v>3.1830064250000002E-4</v>
      </c>
      <c r="AK3497" s="122">
        <v>1.8173731137499999E-2</v>
      </c>
      <c r="AL3497" s="122">
        <v>0</v>
      </c>
    </row>
    <row r="3498" spans="1:38" hidden="1" x14ac:dyDescent="0.25">
      <c r="A3498" s="122" t="s">
        <v>2010</v>
      </c>
      <c r="B3498" s="122">
        <v>1</v>
      </c>
      <c r="C3498" s="122" t="s">
        <v>2204</v>
      </c>
      <c r="D3498" s="122" t="s">
        <v>2106</v>
      </c>
      <c r="E3498" s="122">
        <v>64</v>
      </c>
      <c r="F3498" s="122">
        <v>0</v>
      </c>
      <c r="G3498" s="122">
        <v>0</v>
      </c>
      <c r="H3498" s="122">
        <v>0</v>
      </c>
      <c r="I3498" s="122">
        <v>0</v>
      </c>
      <c r="J3498" s="122">
        <v>0</v>
      </c>
      <c r="K3498" s="122">
        <v>0</v>
      </c>
      <c r="L3498" s="122">
        <v>0</v>
      </c>
      <c r="M3498" s="122">
        <v>0</v>
      </c>
      <c r="N3498" s="122">
        <v>0</v>
      </c>
      <c r="O3498" s="122">
        <v>0</v>
      </c>
      <c r="P3498" s="122">
        <v>0</v>
      </c>
      <c r="Q3498" s="122">
        <v>0</v>
      </c>
      <c r="R3498" s="122">
        <v>0</v>
      </c>
      <c r="S3498" s="122">
        <v>0</v>
      </c>
      <c r="T3498" s="122">
        <v>0</v>
      </c>
      <c r="U3498" s="122">
        <v>0</v>
      </c>
      <c r="V3498" s="122">
        <v>0</v>
      </c>
      <c r="W3498" s="122">
        <v>0</v>
      </c>
      <c r="X3498" s="122">
        <v>0</v>
      </c>
      <c r="Y3498" s="122">
        <v>0</v>
      </c>
      <c r="Z3498" s="122">
        <v>0</v>
      </c>
      <c r="AA3498" s="122">
        <v>0</v>
      </c>
      <c r="AB3498" s="122">
        <v>0</v>
      </c>
      <c r="AC3498" s="122">
        <v>0</v>
      </c>
      <c r="AD3498" s="122">
        <v>0</v>
      </c>
      <c r="AE3498" s="122">
        <v>0</v>
      </c>
      <c r="AF3498" s="122">
        <v>0</v>
      </c>
      <c r="AG3498" s="122">
        <v>0</v>
      </c>
      <c r="AH3498" s="122">
        <v>0</v>
      </c>
      <c r="AI3498" s="122">
        <v>0</v>
      </c>
      <c r="AJ3498" s="122">
        <v>0</v>
      </c>
      <c r="AK3498" s="122">
        <v>0</v>
      </c>
      <c r="AL3498" s="122">
        <v>0</v>
      </c>
    </row>
    <row r="3499" spans="1:38" hidden="1" x14ac:dyDescent="0.25">
      <c r="A3499" s="122" t="s">
        <v>2010</v>
      </c>
      <c r="B3499" s="122">
        <v>1</v>
      </c>
      <c r="C3499" s="122" t="s">
        <v>2204</v>
      </c>
      <c r="D3499" s="122" t="s">
        <v>2107</v>
      </c>
      <c r="E3499" s="122">
        <v>64</v>
      </c>
      <c r="F3499" s="122">
        <v>0</v>
      </c>
      <c r="G3499" s="122">
        <v>0</v>
      </c>
      <c r="H3499" s="122">
        <v>0</v>
      </c>
      <c r="I3499" s="122">
        <v>0</v>
      </c>
      <c r="J3499" s="122">
        <v>0</v>
      </c>
      <c r="K3499" s="122">
        <v>0</v>
      </c>
      <c r="L3499" s="122">
        <v>0</v>
      </c>
      <c r="M3499" s="122">
        <v>0</v>
      </c>
      <c r="N3499" s="122">
        <v>0</v>
      </c>
      <c r="O3499" s="122">
        <v>0</v>
      </c>
      <c r="P3499" s="122">
        <v>0</v>
      </c>
      <c r="Q3499" s="122">
        <v>0</v>
      </c>
      <c r="R3499" s="122">
        <v>0</v>
      </c>
      <c r="S3499" s="122">
        <v>0</v>
      </c>
      <c r="T3499" s="122">
        <v>0</v>
      </c>
      <c r="U3499" s="122">
        <v>0</v>
      </c>
      <c r="V3499" s="122">
        <v>0</v>
      </c>
      <c r="W3499" s="122">
        <v>0</v>
      </c>
      <c r="X3499" s="122">
        <v>8.8079506545999997E-2</v>
      </c>
      <c r="Y3499" s="122">
        <v>7.5298907035000001E-2</v>
      </c>
      <c r="Z3499" s="122">
        <v>0</v>
      </c>
      <c r="AA3499" s="122">
        <v>0</v>
      </c>
      <c r="AB3499" s="122">
        <v>0</v>
      </c>
      <c r="AC3499" s="122">
        <v>0</v>
      </c>
      <c r="AD3499" s="122">
        <v>0</v>
      </c>
      <c r="AE3499" s="122">
        <v>0</v>
      </c>
      <c r="AF3499" s="122">
        <v>0</v>
      </c>
      <c r="AG3499" s="122">
        <v>0</v>
      </c>
      <c r="AH3499" s="122">
        <v>0</v>
      </c>
      <c r="AI3499" s="122">
        <v>0</v>
      </c>
      <c r="AJ3499" s="122">
        <v>0</v>
      </c>
      <c r="AK3499" s="122">
        <v>0</v>
      </c>
      <c r="AL3499" s="122">
        <v>0</v>
      </c>
    </row>
    <row r="3500" spans="1:38" hidden="1" x14ac:dyDescent="0.25">
      <c r="A3500" s="122" t="s">
        <v>2010</v>
      </c>
      <c r="B3500" s="122">
        <v>1</v>
      </c>
      <c r="C3500" s="122" t="s">
        <v>2204</v>
      </c>
      <c r="D3500" s="122" t="s">
        <v>2108</v>
      </c>
      <c r="E3500" s="122">
        <v>64</v>
      </c>
      <c r="F3500" s="122">
        <v>0.15568073971749999</v>
      </c>
      <c r="G3500" s="122">
        <v>0.15559437036099999</v>
      </c>
      <c r="H3500" s="122">
        <v>0.15970476588349999</v>
      </c>
      <c r="I3500" s="122">
        <v>0.1620190716745</v>
      </c>
      <c r="J3500" s="122">
        <v>0.171044667958</v>
      </c>
      <c r="K3500" s="122">
        <v>0.17352386067100001</v>
      </c>
      <c r="L3500" s="122">
        <v>0.18068859022549999</v>
      </c>
      <c r="M3500" s="122">
        <v>0.18517730308700001</v>
      </c>
      <c r="N3500" s="122">
        <v>0.18226074780199999</v>
      </c>
      <c r="O3500" s="122">
        <v>0.1755849472755</v>
      </c>
      <c r="P3500" s="122">
        <v>0.17093278040000001</v>
      </c>
      <c r="Q3500" s="122">
        <v>0.13885834732749999</v>
      </c>
      <c r="R3500" s="122">
        <v>0.1501916146765</v>
      </c>
      <c r="S3500" s="122">
        <v>0.14111496232699999</v>
      </c>
      <c r="T3500" s="122">
        <v>0.13993792486500001</v>
      </c>
      <c r="U3500" s="122">
        <v>0.14521944940949999</v>
      </c>
      <c r="V3500" s="122">
        <v>0.142205944537</v>
      </c>
      <c r="W3500" s="122">
        <v>0.16936278207</v>
      </c>
      <c r="X3500" s="122">
        <v>0</v>
      </c>
      <c r="Y3500" s="122">
        <v>0</v>
      </c>
      <c r="Z3500" s="122">
        <v>0</v>
      </c>
      <c r="AA3500" s="122">
        <v>0</v>
      </c>
      <c r="AB3500" s="122">
        <v>0</v>
      </c>
      <c r="AC3500" s="122">
        <v>0</v>
      </c>
      <c r="AD3500" s="122">
        <v>0</v>
      </c>
      <c r="AE3500" s="122">
        <v>0</v>
      </c>
      <c r="AF3500" s="122">
        <v>0</v>
      </c>
      <c r="AG3500" s="122">
        <v>0</v>
      </c>
      <c r="AH3500" s="122">
        <v>0</v>
      </c>
      <c r="AI3500" s="122">
        <v>0</v>
      </c>
      <c r="AJ3500" s="122">
        <v>0</v>
      </c>
      <c r="AK3500" s="122">
        <v>0</v>
      </c>
      <c r="AL3500" s="122">
        <v>0</v>
      </c>
    </row>
    <row r="3501" spans="1:38" hidden="1" x14ac:dyDescent="0.25">
      <c r="A3501" s="122" t="s">
        <v>2010</v>
      </c>
      <c r="B3501" s="122">
        <v>1</v>
      </c>
      <c r="C3501" s="122" t="s">
        <v>2204</v>
      </c>
      <c r="D3501" s="122" t="s">
        <v>2109</v>
      </c>
      <c r="E3501" s="122">
        <v>64</v>
      </c>
      <c r="F3501" s="122">
        <v>0</v>
      </c>
      <c r="G3501" s="122">
        <v>0</v>
      </c>
      <c r="H3501" s="122">
        <v>0</v>
      </c>
      <c r="I3501" s="122">
        <v>0</v>
      </c>
      <c r="J3501" s="122">
        <v>0</v>
      </c>
      <c r="K3501" s="122">
        <v>0</v>
      </c>
      <c r="L3501" s="122">
        <v>0</v>
      </c>
      <c r="M3501" s="122">
        <v>0</v>
      </c>
      <c r="N3501" s="122">
        <v>0</v>
      </c>
      <c r="O3501" s="122">
        <v>0</v>
      </c>
      <c r="P3501" s="122">
        <v>0</v>
      </c>
      <c r="Q3501" s="122">
        <v>0</v>
      </c>
      <c r="R3501" s="122">
        <v>0</v>
      </c>
      <c r="S3501" s="122">
        <v>0</v>
      </c>
      <c r="T3501" s="122">
        <v>0</v>
      </c>
      <c r="U3501" s="122">
        <v>0</v>
      </c>
      <c r="V3501" s="122">
        <v>0</v>
      </c>
      <c r="W3501" s="122">
        <v>0</v>
      </c>
      <c r="X3501" s="122">
        <v>0</v>
      </c>
      <c r="Y3501" s="122">
        <v>0</v>
      </c>
      <c r="Z3501" s="122">
        <v>0</v>
      </c>
      <c r="AA3501" s="122">
        <v>0</v>
      </c>
      <c r="AB3501" s="122">
        <v>0</v>
      </c>
      <c r="AC3501" s="122">
        <v>0</v>
      </c>
      <c r="AD3501" s="122">
        <v>0</v>
      </c>
      <c r="AE3501" s="122">
        <v>0</v>
      </c>
      <c r="AF3501" s="122">
        <v>0</v>
      </c>
      <c r="AG3501" s="122">
        <v>0</v>
      </c>
      <c r="AH3501" s="122">
        <v>0</v>
      </c>
      <c r="AI3501" s="122">
        <v>0</v>
      </c>
      <c r="AJ3501" s="122">
        <v>0</v>
      </c>
      <c r="AK3501" s="122">
        <v>0</v>
      </c>
      <c r="AL3501" s="122">
        <v>0</v>
      </c>
    </row>
    <row r="3502" spans="1:38" hidden="1" x14ac:dyDescent="0.25">
      <c r="A3502" s="122" t="s">
        <v>2010</v>
      </c>
      <c r="B3502" s="122">
        <v>1</v>
      </c>
      <c r="C3502" s="122" t="s">
        <v>2204</v>
      </c>
      <c r="D3502" s="122" t="s">
        <v>2110</v>
      </c>
      <c r="E3502" s="122">
        <v>64</v>
      </c>
      <c r="F3502" s="122">
        <v>0</v>
      </c>
      <c r="G3502" s="122">
        <v>0</v>
      </c>
      <c r="H3502" s="122">
        <v>0</v>
      </c>
      <c r="I3502" s="122">
        <v>0</v>
      </c>
      <c r="J3502" s="122">
        <v>0</v>
      </c>
      <c r="K3502" s="122">
        <v>0</v>
      </c>
      <c r="L3502" s="122">
        <v>0</v>
      </c>
      <c r="M3502" s="122">
        <v>0</v>
      </c>
      <c r="N3502" s="122">
        <v>0</v>
      </c>
      <c r="O3502" s="122">
        <v>0</v>
      </c>
      <c r="P3502" s="122">
        <v>0</v>
      </c>
      <c r="Q3502" s="122">
        <v>0</v>
      </c>
      <c r="R3502" s="122">
        <v>0</v>
      </c>
      <c r="S3502" s="122">
        <v>0</v>
      </c>
      <c r="T3502" s="122">
        <v>0</v>
      </c>
      <c r="U3502" s="122">
        <v>0</v>
      </c>
      <c r="V3502" s="122">
        <v>0</v>
      </c>
      <c r="W3502" s="122">
        <v>0</v>
      </c>
      <c r="X3502" s="122">
        <v>0</v>
      </c>
      <c r="Y3502" s="122">
        <v>0</v>
      </c>
      <c r="Z3502" s="122">
        <v>0</v>
      </c>
      <c r="AA3502" s="122">
        <v>0</v>
      </c>
      <c r="AB3502" s="122">
        <v>0</v>
      </c>
      <c r="AC3502" s="122">
        <v>0</v>
      </c>
      <c r="AD3502" s="122">
        <v>0</v>
      </c>
      <c r="AE3502" s="122">
        <v>0</v>
      </c>
      <c r="AF3502" s="122">
        <v>0</v>
      </c>
      <c r="AG3502" s="122">
        <v>0</v>
      </c>
      <c r="AH3502" s="122">
        <v>0</v>
      </c>
      <c r="AI3502" s="122">
        <v>0</v>
      </c>
      <c r="AJ3502" s="122">
        <v>0</v>
      </c>
      <c r="AK3502" s="122">
        <v>0</v>
      </c>
      <c r="AL3502" s="122">
        <v>0</v>
      </c>
    </row>
    <row r="3503" spans="1:38" hidden="1" x14ac:dyDescent="0.25">
      <c r="A3503" s="122" t="s">
        <v>2010</v>
      </c>
      <c r="B3503" s="122">
        <v>1</v>
      </c>
      <c r="C3503" s="122" t="s">
        <v>2204</v>
      </c>
      <c r="D3503" s="122" t="s">
        <v>2111</v>
      </c>
      <c r="E3503" s="122">
        <v>64</v>
      </c>
      <c r="F3503" s="122">
        <v>0</v>
      </c>
      <c r="G3503" s="122">
        <v>0</v>
      </c>
      <c r="H3503" s="122">
        <v>0</v>
      </c>
      <c r="I3503" s="122">
        <v>0</v>
      </c>
      <c r="J3503" s="122">
        <v>0</v>
      </c>
      <c r="K3503" s="122">
        <v>0</v>
      </c>
      <c r="L3503" s="122">
        <v>0</v>
      </c>
      <c r="M3503" s="122">
        <v>0</v>
      </c>
      <c r="N3503" s="122">
        <v>0</v>
      </c>
      <c r="O3503" s="122">
        <v>0</v>
      </c>
      <c r="P3503" s="122">
        <v>0</v>
      </c>
      <c r="Q3503" s="122">
        <v>0</v>
      </c>
      <c r="R3503" s="122">
        <v>0</v>
      </c>
      <c r="S3503" s="122">
        <v>0</v>
      </c>
      <c r="T3503" s="122">
        <v>0</v>
      </c>
      <c r="U3503" s="122">
        <v>0</v>
      </c>
      <c r="V3503" s="122">
        <v>0</v>
      </c>
      <c r="W3503" s="122">
        <v>0</v>
      </c>
      <c r="X3503" s="122">
        <v>0.53489197014550005</v>
      </c>
      <c r="Y3503" s="122">
        <v>0.45727754748850002</v>
      </c>
      <c r="Z3503" s="122">
        <v>0.25385233078050001</v>
      </c>
      <c r="AA3503" s="122">
        <v>0.34667116026400002</v>
      </c>
      <c r="AB3503" s="122">
        <v>0.32958425404300001</v>
      </c>
      <c r="AC3503" s="122">
        <v>0.32153899062399999</v>
      </c>
      <c r="AD3503" s="122">
        <v>0.37350871132800001</v>
      </c>
      <c r="AE3503" s="122">
        <v>0.201478220633</v>
      </c>
      <c r="AF3503" s="122">
        <v>0.26314962000999997</v>
      </c>
      <c r="AG3503" s="122">
        <v>0.25900365046349999</v>
      </c>
      <c r="AH3503" s="122">
        <v>0.28554827866299998</v>
      </c>
      <c r="AI3503" s="122">
        <v>0.19335581571400001</v>
      </c>
      <c r="AJ3503" s="122">
        <v>0.26202562213899999</v>
      </c>
      <c r="AK3503" s="122">
        <v>0.38586826248849998</v>
      </c>
      <c r="AL3503" s="122">
        <v>0</v>
      </c>
    </row>
    <row r="3504" spans="1:38" hidden="1" x14ac:dyDescent="0.25">
      <c r="A3504" s="122" t="s">
        <v>2010</v>
      </c>
      <c r="B3504" s="122">
        <v>1</v>
      </c>
      <c r="C3504" s="122" t="s">
        <v>2204</v>
      </c>
      <c r="D3504" s="122" t="s">
        <v>2112</v>
      </c>
      <c r="E3504" s="122">
        <v>64</v>
      </c>
      <c r="F3504" s="122">
        <v>1.2230917602189999</v>
      </c>
      <c r="G3504" s="122">
        <v>1.2224132072345</v>
      </c>
      <c r="H3504" s="122">
        <v>1.2547061607909999</v>
      </c>
      <c r="I3504" s="122">
        <v>1.2728882965095001</v>
      </c>
      <c r="J3504" s="122">
        <v>1.343797083721</v>
      </c>
      <c r="K3504" s="122">
        <v>1.3632746387879999</v>
      </c>
      <c r="L3504" s="122">
        <v>1.4195636934695</v>
      </c>
      <c r="M3504" s="122">
        <v>1.4548288633085</v>
      </c>
      <c r="N3504" s="122">
        <v>1.4319152084255</v>
      </c>
      <c r="O3504" s="122">
        <v>1.3794673805515001</v>
      </c>
      <c r="P3504" s="122">
        <v>1.3429180491735</v>
      </c>
      <c r="Q3504" s="122">
        <v>1.0909281442230001</v>
      </c>
      <c r="R3504" s="122">
        <v>1.1799669419445</v>
      </c>
      <c r="S3504" s="122">
        <v>1.1086570374035001</v>
      </c>
      <c r="T3504" s="122">
        <v>1.0994097481355001</v>
      </c>
      <c r="U3504" s="122">
        <v>1.1409035717580001</v>
      </c>
      <c r="V3504" s="122">
        <v>1.1172282411550001</v>
      </c>
      <c r="W3504" s="122">
        <v>1.3305834980335001</v>
      </c>
      <c r="X3504" s="122">
        <v>0.86441363420950001</v>
      </c>
      <c r="Y3504" s="122">
        <v>0.73898463376750001</v>
      </c>
      <c r="Z3504" s="122">
        <v>1.0462218061074999</v>
      </c>
      <c r="AA3504" s="122">
        <v>1.2806841019665001</v>
      </c>
      <c r="AB3504" s="122">
        <v>1.3301242525035</v>
      </c>
      <c r="AC3504" s="122">
        <v>1.4155979172715001</v>
      </c>
      <c r="AD3504" s="122">
        <v>1.5425274711770001</v>
      </c>
      <c r="AE3504" s="122">
        <v>1.6320773069029999</v>
      </c>
      <c r="AF3504" s="122">
        <v>1.5084715539489999</v>
      </c>
      <c r="AG3504" s="122">
        <v>1.7565679779079999</v>
      </c>
      <c r="AH3504" s="122">
        <v>1.7958129261739999</v>
      </c>
      <c r="AI3504" s="122">
        <v>1.5570569162195</v>
      </c>
      <c r="AJ3504" s="122">
        <v>1.627885438694</v>
      </c>
      <c r="AK3504" s="122">
        <v>1.0103083089455001</v>
      </c>
      <c r="AL3504" s="122">
        <v>0</v>
      </c>
    </row>
    <row r="3505" spans="1:38" hidden="1" x14ac:dyDescent="0.25">
      <c r="A3505" s="122" t="s">
        <v>2010</v>
      </c>
      <c r="B3505" s="122">
        <v>1</v>
      </c>
      <c r="C3505" s="122" t="s">
        <v>2204</v>
      </c>
      <c r="D3505" s="122" t="s">
        <v>2113</v>
      </c>
      <c r="E3505" s="122">
        <v>64</v>
      </c>
      <c r="F3505" s="122">
        <v>0</v>
      </c>
      <c r="G3505" s="122">
        <v>0</v>
      </c>
      <c r="H3505" s="122">
        <v>0</v>
      </c>
      <c r="I3505" s="122">
        <v>0</v>
      </c>
      <c r="J3505" s="122">
        <v>0</v>
      </c>
      <c r="K3505" s="122">
        <v>0</v>
      </c>
      <c r="L3505" s="122">
        <v>0</v>
      </c>
      <c r="M3505" s="122">
        <v>0</v>
      </c>
      <c r="N3505" s="122">
        <v>0</v>
      </c>
      <c r="O3505" s="122">
        <v>0</v>
      </c>
      <c r="P3505" s="122">
        <v>0</v>
      </c>
      <c r="Q3505" s="122">
        <v>0</v>
      </c>
      <c r="R3505" s="122">
        <v>0</v>
      </c>
      <c r="S3505" s="122">
        <v>0</v>
      </c>
      <c r="T3505" s="122">
        <v>0</v>
      </c>
      <c r="U3505" s="122">
        <v>0</v>
      </c>
      <c r="V3505" s="122">
        <v>0</v>
      </c>
      <c r="W3505" s="122">
        <v>0</v>
      </c>
      <c r="X3505" s="122">
        <v>1.6820639415000001E-3</v>
      </c>
      <c r="Y3505" s="122">
        <v>1.437991442E-3</v>
      </c>
      <c r="Z3505" s="122">
        <v>3.9771727350000001E-4</v>
      </c>
      <c r="AA3505" s="122">
        <v>3.706127555E-4</v>
      </c>
      <c r="AB3505" s="122">
        <v>6.6920025999999994E-5</v>
      </c>
      <c r="AC3505" s="122">
        <v>1.4281091150000001E-4</v>
      </c>
      <c r="AD3505" s="122">
        <v>2.0209835449999999E-4</v>
      </c>
      <c r="AE3505" s="122">
        <v>1.9211159099999999E-4</v>
      </c>
      <c r="AF3505" s="122">
        <v>6.376461535E-4</v>
      </c>
      <c r="AG3505" s="122">
        <v>6.17869177E-4</v>
      </c>
      <c r="AH3505" s="122">
        <v>6.8381235999999998E-4</v>
      </c>
      <c r="AI3505" s="122">
        <v>2.8502222870000001E-3</v>
      </c>
      <c r="AJ3505" s="122">
        <v>1.6659535579999999E-3</v>
      </c>
      <c r="AK3505" s="122">
        <v>1.3430126860000001E-2</v>
      </c>
      <c r="AL3505" s="122">
        <v>0</v>
      </c>
    </row>
    <row r="3506" spans="1:38" hidden="1" x14ac:dyDescent="0.25">
      <c r="A3506" s="122" t="s">
        <v>2010</v>
      </c>
      <c r="B3506" s="122">
        <v>1</v>
      </c>
      <c r="C3506" s="122" t="s">
        <v>2204</v>
      </c>
      <c r="D3506" s="122" t="s">
        <v>2114</v>
      </c>
      <c r="E3506" s="122">
        <v>64</v>
      </c>
      <c r="F3506" s="122">
        <v>0.14370529818649999</v>
      </c>
      <c r="G3506" s="122">
        <v>0.143625572645</v>
      </c>
      <c r="H3506" s="122">
        <v>0.1474197838945</v>
      </c>
      <c r="I3506" s="122">
        <v>0.14955606618350001</v>
      </c>
      <c r="J3506" s="122">
        <v>0.15788738581350001</v>
      </c>
      <c r="K3506" s="122">
        <v>0.160175871409</v>
      </c>
      <c r="L3506" s="122">
        <v>0.16678946790249999</v>
      </c>
      <c r="M3506" s="122">
        <v>0.17093289517150001</v>
      </c>
      <c r="N3506" s="122">
        <v>0.168240690291</v>
      </c>
      <c r="O3506" s="122">
        <v>0.1620784128595</v>
      </c>
      <c r="P3506" s="122">
        <v>0.15778410500500001</v>
      </c>
      <c r="Q3506" s="122">
        <v>0.12817693601499999</v>
      </c>
      <c r="R3506" s="122">
        <v>0.13863841354549999</v>
      </c>
      <c r="S3506" s="122">
        <v>0.13025996522899999</v>
      </c>
      <c r="T3506" s="122">
        <v>0.12917346909800001</v>
      </c>
      <c r="U3506" s="122">
        <v>0.13404872254</v>
      </c>
      <c r="V3506" s="122">
        <v>0.13126702572849999</v>
      </c>
      <c r="W3506" s="122">
        <v>0.1563348757345</v>
      </c>
      <c r="X3506" s="122">
        <v>0.65092243259600002</v>
      </c>
      <c r="Y3506" s="122">
        <v>0.55647164322450005</v>
      </c>
      <c r="Z3506" s="122">
        <v>0.14234566414399999</v>
      </c>
      <c r="AA3506" s="122">
        <v>6.3215945093000006E-2</v>
      </c>
      <c r="AB3506" s="122">
        <v>1.9308942139000002E-2</v>
      </c>
      <c r="AC3506" s="122">
        <v>1.62762045205E-2</v>
      </c>
      <c r="AD3506" s="122">
        <v>2.3024837116999999E-2</v>
      </c>
      <c r="AE3506" s="122">
        <v>8.4253217284999994E-3</v>
      </c>
      <c r="AF3506" s="122">
        <v>0</v>
      </c>
      <c r="AG3506" s="122">
        <v>0</v>
      </c>
      <c r="AH3506" s="122">
        <v>0</v>
      </c>
      <c r="AI3506" s="122">
        <v>0</v>
      </c>
      <c r="AJ3506" s="122">
        <v>0</v>
      </c>
      <c r="AK3506" s="122">
        <v>0</v>
      </c>
      <c r="AL3506" s="122">
        <v>0</v>
      </c>
    </row>
    <row r="3507" spans="1:38" hidden="1" x14ac:dyDescent="0.25">
      <c r="A3507" s="122" t="s">
        <v>2010</v>
      </c>
      <c r="B3507" s="122">
        <v>1</v>
      </c>
      <c r="C3507" s="122" t="s">
        <v>2204</v>
      </c>
      <c r="D3507" s="122" t="s">
        <v>2136</v>
      </c>
      <c r="E3507" s="122">
        <v>64</v>
      </c>
      <c r="F3507" s="122">
        <v>0</v>
      </c>
      <c r="G3507" s="122">
        <v>0</v>
      </c>
      <c r="H3507" s="122">
        <v>0</v>
      </c>
      <c r="I3507" s="122">
        <v>0</v>
      </c>
      <c r="J3507" s="122">
        <v>0</v>
      </c>
      <c r="K3507" s="122">
        <v>0</v>
      </c>
      <c r="L3507" s="122">
        <v>0</v>
      </c>
      <c r="M3507" s="122">
        <v>0</v>
      </c>
      <c r="N3507" s="122">
        <v>0</v>
      </c>
      <c r="O3507" s="122">
        <v>0</v>
      </c>
      <c r="P3507" s="122">
        <v>0</v>
      </c>
      <c r="Q3507" s="122">
        <v>0</v>
      </c>
      <c r="R3507" s="122">
        <v>0</v>
      </c>
      <c r="S3507" s="122">
        <v>0</v>
      </c>
      <c r="T3507" s="122">
        <v>0</v>
      </c>
      <c r="U3507" s="122">
        <v>0</v>
      </c>
      <c r="V3507" s="122">
        <v>0</v>
      </c>
      <c r="W3507" s="122">
        <v>0</v>
      </c>
      <c r="X3507" s="122">
        <v>0</v>
      </c>
      <c r="Y3507" s="122">
        <v>0</v>
      </c>
      <c r="Z3507" s="122">
        <v>0</v>
      </c>
      <c r="AA3507" s="122">
        <v>0</v>
      </c>
      <c r="AB3507" s="122">
        <v>0</v>
      </c>
      <c r="AC3507" s="122">
        <v>0</v>
      </c>
      <c r="AD3507" s="122">
        <v>0</v>
      </c>
      <c r="AE3507" s="122">
        <v>0</v>
      </c>
      <c r="AF3507" s="122">
        <v>0</v>
      </c>
      <c r="AG3507" s="122">
        <v>0</v>
      </c>
      <c r="AH3507" s="122">
        <v>0</v>
      </c>
      <c r="AI3507" s="122">
        <v>0</v>
      </c>
      <c r="AJ3507" s="122">
        <v>0</v>
      </c>
      <c r="AK3507" s="122">
        <v>0</v>
      </c>
      <c r="AL3507" s="122">
        <v>0</v>
      </c>
    </row>
    <row r="3508" spans="1:38" hidden="1" x14ac:dyDescent="0.25">
      <c r="A3508" s="122" t="s">
        <v>2010</v>
      </c>
      <c r="B3508" s="122">
        <v>1</v>
      </c>
      <c r="C3508" s="122" t="s">
        <v>2204</v>
      </c>
      <c r="D3508" s="122" t="s">
        <v>2115</v>
      </c>
      <c r="E3508" s="122">
        <v>64</v>
      </c>
      <c r="F3508" s="122">
        <v>0</v>
      </c>
      <c r="G3508" s="122">
        <v>0</v>
      </c>
      <c r="H3508" s="122">
        <v>0</v>
      </c>
      <c r="I3508" s="122">
        <v>0</v>
      </c>
      <c r="J3508" s="122">
        <v>0</v>
      </c>
      <c r="K3508" s="122">
        <v>0</v>
      </c>
      <c r="L3508" s="122">
        <v>0</v>
      </c>
      <c r="M3508" s="122">
        <v>0</v>
      </c>
      <c r="N3508" s="122">
        <v>0</v>
      </c>
      <c r="O3508" s="122">
        <v>0</v>
      </c>
      <c r="P3508" s="122">
        <v>0</v>
      </c>
      <c r="Q3508" s="122">
        <v>0</v>
      </c>
      <c r="R3508" s="122">
        <v>0</v>
      </c>
      <c r="S3508" s="122">
        <v>0</v>
      </c>
      <c r="T3508" s="122">
        <v>0</v>
      </c>
      <c r="U3508" s="122">
        <v>0</v>
      </c>
      <c r="V3508" s="122">
        <v>0</v>
      </c>
      <c r="W3508" s="122">
        <v>0</v>
      </c>
      <c r="X3508" s="122">
        <v>0</v>
      </c>
      <c r="Y3508" s="122">
        <v>0</v>
      </c>
      <c r="Z3508" s="122">
        <v>0</v>
      </c>
      <c r="AA3508" s="122">
        <v>0</v>
      </c>
      <c r="AB3508" s="122">
        <v>0</v>
      </c>
      <c r="AC3508" s="122">
        <v>0</v>
      </c>
      <c r="AD3508" s="122">
        <v>0</v>
      </c>
      <c r="AE3508" s="122">
        <v>0</v>
      </c>
      <c r="AF3508" s="122">
        <v>0</v>
      </c>
      <c r="AG3508" s="122">
        <v>0</v>
      </c>
      <c r="AH3508" s="122">
        <v>0</v>
      </c>
      <c r="AI3508" s="122">
        <v>0</v>
      </c>
      <c r="AJ3508" s="122">
        <v>0</v>
      </c>
      <c r="AK3508" s="122">
        <v>0</v>
      </c>
      <c r="AL3508" s="122">
        <v>0</v>
      </c>
    </row>
    <row r="3509" spans="1:38" hidden="1" x14ac:dyDescent="0.25">
      <c r="A3509" s="122" t="s">
        <v>2010</v>
      </c>
      <c r="B3509" s="122">
        <v>1</v>
      </c>
      <c r="C3509" s="122" t="s">
        <v>2204</v>
      </c>
      <c r="D3509" s="122" t="s">
        <v>2116</v>
      </c>
      <c r="E3509" s="122">
        <v>64</v>
      </c>
      <c r="F3509" s="122">
        <v>0</v>
      </c>
      <c r="G3509" s="122">
        <v>0</v>
      </c>
      <c r="H3509" s="122">
        <v>0</v>
      </c>
      <c r="I3509" s="122">
        <v>0</v>
      </c>
      <c r="J3509" s="122">
        <v>0</v>
      </c>
      <c r="K3509" s="122">
        <v>0</v>
      </c>
      <c r="L3509" s="122">
        <v>0</v>
      </c>
      <c r="M3509" s="122">
        <v>0</v>
      </c>
      <c r="N3509" s="122">
        <v>0</v>
      </c>
      <c r="O3509" s="122">
        <v>0</v>
      </c>
      <c r="P3509" s="122">
        <v>0</v>
      </c>
      <c r="Q3509" s="122">
        <v>0</v>
      </c>
      <c r="R3509" s="122">
        <v>0</v>
      </c>
      <c r="S3509" s="122">
        <v>0</v>
      </c>
      <c r="T3509" s="122">
        <v>0</v>
      </c>
      <c r="U3509" s="122">
        <v>0</v>
      </c>
      <c r="V3509" s="122">
        <v>0</v>
      </c>
      <c r="W3509" s="122">
        <v>0</v>
      </c>
      <c r="X3509" s="122">
        <v>0</v>
      </c>
      <c r="Y3509" s="122">
        <v>0</v>
      </c>
      <c r="Z3509" s="122">
        <v>0</v>
      </c>
      <c r="AA3509" s="122">
        <v>0</v>
      </c>
      <c r="AB3509" s="122">
        <v>0</v>
      </c>
      <c r="AC3509" s="122">
        <v>0</v>
      </c>
      <c r="AD3509" s="122">
        <v>0</v>
      </c>
      <c r="AE3509" s="122">
        <v>0</v>
      </c>
      <c r="AF3509" s="122">
        <v>0</v>
      </c>
      <c r="AG3509" s="122">
        <v>0</v>
      </c>
      <c r="AH3509" s="122">
        <v>0</v>
      </c>
      <c r="AI3509" s="122">
        <v>0</v>
      </c>
      <c r="AJ3509" s="122">
        <v>0</v>
      </c>
      <c r="AK3509" s="122">
        <v>0</v>
      </c>
      <c r="AL3509" s="122">
        <v>0</v>
      </c>
    </row>
    <row r="3510" spans="1:38" hidden="1" x14ac:dyDescent="0.25">
      <c r="A3510" s="122" t="s">
        <v>2010</v>
      </c>
      <c r="B3510" s="122">
        <v>1</v>
      </c>
      <c r="C3510" s="122" t="s">
        <v>2204</v>
      </c>
      <c r="D3510" s="122" t="s">
        <v>2117</v>
      </c>
      <c r="E3510" s="122">
        <v>64</v>
      </c>
      <c r="F3510" s="122">
        <v>0</v>
      </c>
      <c r="G3510" s="122">
        <v>0</v>
      </c>
      <c r="H3510" s="122">
        <v>0</v>
      </c>
      <c r="I3510" s="122">
        <v>0</v>
      </c>
      <c r="J3510" s="122">
        <v>0</v>
      </c>
      <c r="K3510" s="122">
        <v>0</v>
      </c>
      <c r="L3510" s="122">
        <v>0</v>
      </c>
      <c r="M3510" s="122">
        <v>0</v>
      </c>
      <c r="N3510" s="122">
        <v>0</v>
      </c>
      <c r="O3510" s="122">
        <v>0</v>
      </c>
      <c r="P3510" s="122">
        <v>0</v>
      </c>
      <c r="Q3510" s="122">
        <v>0</v>
      </c>
      <c r="R3510" s="122">
        <v>0</v>
      </c>
      <c r="S3510" s="122">
        <v>0</v>
      </c>
      <c r="T3510" s="122">
        <v>0</v>
      </c>
      <c r="U3510" s="122">
        <v>0</v>
      </c>
      <c r="V3510" s="122">
        <v>0</v>
      </c>
      <c r="W3510" s="122">
        <v>0</v>
      </c>
      <c r="X3510" s="122">
        <v>0</v>
      </c>
      <c r="Y3510" s="122">
        <v>0</v>
      </c>
      <c r="Z3510" s="122">
        <v>0</v>
      </c>
      <c r="AA3510" s="122">
        <v>0</v>
      </c>
      <c r="AB3510" s="122">
        <v>0</v>
      </c>
      <c r="AC3510" s="122">
        <v>0</v>
      </c>
      <c r="AD3510" s="122">
        <v>0</v>
      </c>
      <c r="AE3510" s="122">
        <v>0</v>
      </c>
      <c r="AF3510" s="122">
        <v>0</v>
      </c>
      <c r="AG3510" s="122">
        <v>0</v>
      </c>
      <c r="AH3510" s="122">
        <v>0</v>
      </c>
      <c r="AI3510" s="122">
        <v>0</v>
      </c>
      <c r="AJ3510" s="122">
        <v>0</v>
      </c>
      <c r="AK3510" s="122">
        <v>0</v>
      </c>
      <c r="AL3510" s="122">
        <v>0</v>
      </c>
    </row>
    <row r="3511" spans="1:38" hidden="1" x14ac:dyDescent="0.25">
      <c r="A3511" s="122" t="s">
        <v>2010</v>
      </c>
      <c r="B3511" s="122">
        <v>1</v>
      </c>
      <c r="C3511" s="122" t="s">
        <v>2204</v>
      </c>
      <c r="D3511" s="122" t="s">
        <v>2118</v>
      </c>
      <c r="E3511" s="122">
        <v>64</v>
      </c>
      <c r="F3511" s="122">
        <v>0.25148427185950001</v>
      </c>
      <c r="G3511" s="122">
        <v>0.25134475214200003</v>
      </c>
      <c r="H3511" s="122">
        <v>0.25798462182199999</v>
      </c>
      <c r="I3511" s="122">
        <v>0.261723115788</v>
      </c>
      <c r="J3511" s="122">
        <v>0.276302925167</v>
      </c>
      <c r="K3511" s="122">
        <v>0.28030777495249998</v>
      </c>
      <c r="L3511" s="122">
        <v>0.29188156883600003</v>
      </c>
      <c r="M3511" s="122">
        <v>0.29913256654350001</v>
      </c>
      <c r="N3511" s="122">
        <v>0.29442120799600002</v>
      </c>
      <c r="O3511" s="122">
        <v>0.28363722249750001</v>
      </c>
      <c r="P3511" s="122">
        <v>0.27612218374550002</v>
      </c>
      <c r="Q3511" s="122">
        <v>0.224309638013</v>
      </c>
      <c r="R3511" s="122">
        <v>0.24261722369800001</v>
      </c>
      <c r="S3511" s="122">
        <v>0.227954939164</v>
      </c>
      <c r="T3511" s="122">
        <v>0.2260535709215</v>
      </c>
      <c r="U3511" s="122">
        <v>0.2345852644185</v>
      </c>
      <c r="V3511" s="122">
        <v>0.22971729500499999</v>
      </c>
      <c r="W3511" s="122">
        <v>0.2735860325685</v>
      </c>
      <c r="X3511" s="122">
        <v>0</v>
      </c>
      <c r="Y3511" s="122">
        <v>0</v>
      </c>
      <c r="Z3511" s="122">
        <v>0</v>
      </c>
      <c r="AA3511" s="122">
        <v>0</v>
      </c>
      <c r="AB3511" s="122">
        <v>0</v>
      </c>
      <c r="AC3511" s="122">
        <v>0</v>
      </c>
      <c r="AD3511" s="122">
        <v>0</v>
      </c>
      <c r="AE3511" s="122">
        <v>0</v>
      </c>
      <c r="AF3511" s="122">
        <v>8.6668337449999995E-4</v>
      </c>
      <c r="AG3511" s="122">
        <v>5.7788762000000001E-5</v>
      </c>
      <c r="AH3511" s="122">
        <v>1.3587255960000001E-3</v>
      </c>
      <c r="AI3511" s="122">
        <v>3.1785266000000002E-5</v>
      </c>
      <c r="AJ3511" s="122">
        <v>2.3248703340000001E-3</v>
      </c>
      <c r="AK3511" s="122">
        <v>3.5013784850000001E-4</v>
      </c>
      <c r="AL3511" s="122">
        <v>0</v>
      </c>
    </row>
    <row r="3512" spans="1:38" hidden="1" x14ac:dyDescent="0.25">
      <c r="A3512" s="122" t="s">
        <v>2010</v>
      </c>
      <c r="B3512" s="122">
        <v>1</v>
      </c>
      <c r="C3512" s="122" t="s">
        <v>2204</v>
      </c>
      <c r="D3512" s="122" t="s">
        <v>2119</v>
      </c>
      <c r="E3512" s="122">
        <v>64</v>
      </c>
      <c r="F3512" s="122">
        <v>1.052242127915</v>
      </c>
      <c r="G3512" s="122">
        <v>1.051658359733</v>
      </c>
      <c r="H3512" s="122">
        <v>1.0794404177020001</v>
      </c>
      <c r="I3512" s="122">
        <v>1.0950827511795</v>
      </c>
      <c r="J3512" s="122">
        <v>1.1560865250325001</v>
      </c>
      <c r="K3512" s="122">
        <v>1.1728433250200001</v>
      </c>
      <c r="L3512" s="122">
        <v>1.2212695482980001</v>
      </c>
      <c r="M3512" s="122">
        <v>1.2516086434985001</v>
      </c>
      <c r="N3512" s="122">
        <v>1.2318957211024999</v>
      </c>
      <c r="O3512" s="122">
        <v>1.1867741563684999</v>
      </c>
      <c r="P3512" s="122">
        <v>1.1553302799045</v>
      </c>
      <c r="Q3512" s="122">
        <v>0.93854000918000002</v>
      </c>
      <c r="R3512" s="122">
        <v>1.0151412725215001</v>
      </c>
      <c r="S3512" s="122">
        <v>0.95379241206450005</v>
      </c>
      <c r="T3512" s="122">
        <v>0.945836845978</v>
      </c>
      <c r="U3512" s="122">
        <v>0.98153453498400001</v>
      </c>
      <c r="V3512" s="122">
        <v>0.96116633280450003</v>
      </c>
      <c r="W3512" s="122">
        <v>1.1447187013125</v>
      </c>
      <c r="X3512" s="122">
        <v>0.7927155588875</v>
      </c>
      <c r="Y3512" s="122">
        <v>0.67769016334150001</v>
      </c>
      <c r="Z3512" s="122">
        <v>1.0233875316300001</v>
      </c>
      <c r="AA3512" s="122">
        <v>0.79596128307449998</v>
      </c>
      <c r="AB3512" s="122">
        <v>0.73339647247600004</v>
      </c>
      <c r="AC3512" s="122">
        <v>0.71352490777699995</v>
      </c>
      <c r="AD3512" s="122">
        <v>0.92121761969250004</v>
      </c>
      <c r="AE3512" s="122">
        <v>0.8175185483895</v>
      </c>
      <c r="AF3512" s="122">
        <v>0.69095767689999998</v>
      </c>
      <c r="AG3512" s="122">
        <v>0.48872704121049998</v>
      </c>
      <c r="AH3512" s="122">
        <v>0.56240239717850005</v>
      </c>
      <c r="AI3512" s="122">
        <v>0.67925771654300005</v>
      </c>
      <c r="AJ3512" s="122">
        <v>0.57258938076599997</v>
      </c>
      <c r="AK3512" s="122">
        <v>0.51606295676000002</v>
      </c>
      <c r="AL3512" s="122">
        <v>0</v>
      </c>
    </row>
    <row r="3513" spans="1:38" hidden="1" x14ac:dyDescent="0.25">
      <c r="A3513" s="122" t="s">
        <v>2010</v>
      </c>
      <c r="B3513" s="122">
        <v>1</v>
      </c>
      <c r="C3513" s="122" t="s">
        <v>2204</v>
      </c>
      <c r="D3513" s="122" t="s">
        <v>2137</v>
      </c>
      <c r="E3513" s="122">
        <v>64</v>
      </c>
      <c r="F3513" s="122">
        <v>0</v>
      </c>
      <c r="G3513" s="122">
        <v>0</v>
      </c>
      <c r="H3513" s="122">
        <v>0</v>
      </c>
      <c r="I3513" s="122">
        <v>0</v>
      </c>
      <c r="J3513" s="122">
        <v>0</v>
      </c>
      <c r="K3513" s="122">
        <v>0</v>
      </c>
      <c r="L3513" s="122">
        <v>0</v>
      </c>
      <c r="M3513" s="122">
        <v>0</v>
      </c>
      <c r="N3513" s="122">
        <v>0</v>
      </c>
      <c r="O3513" s="122">
        <v>0</v>
      </c>
      <c r="P3513" s="122">
        <v>0</v>
      </c>
      <c r="Q3513" s="122">
        <v>0</v>
      </c>
      <c r="R3513" s="122">
        <v>0</v>
      </c>
      <c r="S3513" s="122">
        <v>0</v>
      </c>
      <c r="T3513" s="122">
        <v>0</v>
      </c>
      <c r="U3513" s="122">
        <v>0</v>
      </c>
      <c r="V3513" s="122">
        <v>0</v>
      </c>
      <c r="W3513" s="122">
        <v>0</v>
      </c>
      <c r="X3513" s="122">
        <v>0</v>
      </c>
      <c r="Y3513" s="122">
        <v>0</v>
      </c>
      <c r="Z3513" s="122">
        <v>0</v>
      </c>
      <c r="AA3513" s="122">
        <v>0</v>
      </c>
      <c r="AB3513" s="122">
        <v>0</v>
      </c>
      <c r="AC3513" s="122">
        <v>0</v>
      </c>
      <c r="AD3513" s="122">
        <v>0</v>
      </c>
      <c r="AE3513" s="122">
        <v>0</v>
      </c>
      <c r="AF3513" s="122">
        <v>0</v>
      </c>
      <c r="AG3513" s="122">
        <v>0</v>
      </c>
      <c r="AH3513" s="122">
        <v>0</v>
      </c>
      <c r="AI3513" s="122">
        <v>0</v>
      </c>
      <c r="AJ3513" s="122">
        <v>0</v>
      </c>
      <c r="AK3513" s="122">
        <v>0</v>
      </c>
      <c r="AL3513" s="122">
        <v>0</v>
      </c>
    </row>
    <row r="3514" spans="1:38" hidden="1" x14ac:dyDescent="0.25">
      <c r="A3514" s="122" t="s">
        <v>2010</v>
      </c>
      <c r="B3514" s="122">
        <v>1</v>
      </c>
      <c r="C3514" s="122" t="s">
        <v>2204</v>
      </c>
      <c r="D3514" s="122" t="s">
        <v>2120</v>
      </c>
      <c r="E3514" s="122">
        <v>64</v>
      </c>
      <c r="F3514" s="122">
        <v>0</v>
      </c>
      <c r="G3514" s="122">
        <v>0</v>
      </c>
      <c r="H3514" s="122">
        <v>0</v>
      </c>
      <c r="I3514" s="122">
        <v>0</v>
      </c>
      <c r="J3514" s="122">
        <v>0</v>
      </c>
      <c r="K3514" s="122">
        <v>0</v>
      </c>
      <c r="L3514" s="122">
        <v>0</v>
      </c>
      <c r="M3514" s="122">
        <v>0</v>
      </c>
      <c r="N3514" s="122">
        <v>0</v>
      </c>
      <c r="O3514" s="122">
        <v>0</v>
      </c>
      <c r="P3514" s="122">
        <v>0</v>
      </c>
      <c r="Q3514" s="122">
        <v>0</v>
      </c>
      <c r="R3514" s="122">
        <v>0</v>
      </c>
      <c r="S3514" s="122">
        <v>0</v>
      </c>
      <c r="T3514" s="122">
        <v>0</v>
      </c>
      <c r="U3514" s="122">
        <v>0</v>
      </c>
      <c r="V3514" s="122">
        <v>0</v>
      </c>
      <c r="W3514" s="122">
        <v>0</v>
      </c>
      <c r="X3514" s="122">
        <v>8.8079506545999997E-2</v>
      </c>
      <c r="Y3514" s="122">
        <v>7.5298907035000001E-2</v>
      </c>
      <c r="Z3514" s="122">
        <v>6.7296414351000006E-2</v>
      </c>
      <c r="AA3514" s="122">
        <v>7.5597057978499999E-2</v>
      </c>
      <c r="AB3514" s="122">
        <v>6.9549222546000003E-2</v>
      </c>
      <c r="AC3514" s="122">
        <v>6.6617712940000004E-2</v>
      </c>
      <c r="AD3514" s="122">
        <v>7.6415808735999999E-2</v>
      </c>
      <c r="AE3514" s="122">
        <v>5.0980166899500003E-2</v>
      </c>
      <c r="AF3514" s="122">
        <v>3.6650891488500002E-2</v>
      </c>
      <c r="AG3514" s="122">
        <v>0</v>
      </c>
      <c r="AH3514" s="122">
        <v>0</v>
      </c>
      <c r="AI3514" s="122">
        <v>0</v>
      </c>
      <c r="AJ3514" s="122">
        <v>0</v>
      </c>
      <c r="AK3514" s="122">
        <v>0</v>
      </c>
      <c r="AL3514" s="122">
        <v>0</v>
      </c>
    </row>
    <row r="3515" spans="1:38" hidden="1" x14ac:dyDescent="0.25">
      <c r="A3515" s="122" t="s">
        <v>2010</v>
      </c>
      <c r="B3515" s="122">
        <v>1</v>
      </c>
      <c r="C3515" s="122" t="s">
        <v>2204</v>
      </c>
      <c r="D3515" s="122" t="s">
        <v>2121</v>
      </c>
      <c r="E3515" s="122">
        <v>64</v>
      </c>
      <c r="F3515" s="122">
        <v>0</v>
      </c>
      <c r="G3515" s="122">
        <v>0</v>
      </c>
      <c r="H3515" s="122">
        <v>0</v>
      </c>
      <c r="I3515" s="122">
        <v>0</v>
      </c>
      <c r="J3515" s="122">
        <v>0</v>
      </c>
      <c r="K3515" s="122">
        <v>0</v>
      </c>
      <c r="L3515" s="122">
        <v>0</v>
      </c>
      <c r="M3515" s="122">
        <v>0</v>
      </c>
      <c r="N3515" s="122">
        <v>0</v>
      </c>
      <c r="O3515" s="122">
        <v>0</v>
      </c>
      <c r="P3515" s="122">
        <v>0</v>
      </c>
      <c r="Q3515" s="122">
        <v>0</v>
      </c>
      <c r="R3515" s="122">
        <v>0</v>
      </c>
      <c r="S3515" s="122">
        <v>0</v>
      </c>
      <c r="T3515" s="122">
        <v>0</v>
      </c>
      <c r="U3515" s="122">
        <v>0</v>
      </c>
      <c r="V3515" s="122">
        <v>0</v>
      </c>
      <c r="W3515" s="122">
        <v>0</v>
      </c>
      <c r="X3515" s="122">
        <v>0</v>
      </c>
      <c r="Y3515" s="122">
        <v>0</v>
      </c>
      <c r="Z3515" s="122">
        <v>3.9252043588000003E-2</v>
      </c>
      <c r="AA3515" s="122">
        <v>1.5306306295999999E-2</v>
      </c>
      <c r="AB3515" s="122">
        <v>7.5687417174999999E-3</v>
      </c>
      <c r="AC3515" s="122">
        <v>0</v>
      </c>
      <c r="AD3515" s="122">
        <v>0</v>
      </c>
      <c r="AE3515" s="122">
        <v>0</v>
      </c>
      <c r="AF3515" s="122">
        <v>0</v>
      </c>
      <c r="AG3515" s="122">
        <v>0</v>
      </c>
      <c r="AH3515" s="122">
        <v>0</v>
      </c>
      <c r="AI3515" s="122">
        <v>0</v>
      </c>
      <c r="AJ3515" s="122">
        <v>0</v>
      </c>
      <c r="AK3515" s="122">
        <v>0</v>
      </c>
      <c r="AL3515" s="122">
        <v>0</v>
      </c>
    </row>
    <row r="3516" spans="1:38" hidden="1" x14ac:dyDescent="0.25">
      <c r="A3516" s="122" t="s">
        <v>2010</v>
      </c>
      <c r="B3516" s="122">
        <v>1</v>
      </c>
      <c r="C3516" s="122" t="s">
        <v>2204</v>
      </c>
      <c r="D3516" s="122" t="s">
        <v>2138</v>
      </c>
      <c r="E3516" s="122">
        <v>64</v>
      </c>
      <c r="F3516" s="122">
        <v>0</v>
      </c>
      <c r="G3516" s="122">
        <v>0</v>
      </c>
      <c r="H3516" s="122">
        <v>0</v>
      </c>
      <c r="I3516" s="122">
        <v>0</v>
      </c>
      <c r="J3516" s="122">
        <v>0</v>
      </c>
      <c r="K3516" s="122">
        <v>0</v>
      </c>
      <c r="L3516" s="122">
        <v>0</v>
      </c>
      <c r="M3516" s="122">
        <v>0</v>
      </c>
      <c r="N3516" s="122">
        <v>0</v>
      </c>
      <c r="O3516" s="122">
        <v>0</v>
      </c>
      <c r="P3516" s="122">
        <v>0</v>
      </c>
      <c r="Q3516" s="122">
        <v>0</v>
      </c>
      <c r="R3516" s="122">
        <v>0</v>
      </c>
      <c r="S3516" s="122">
        <v>0</v>
      </c>
      <c r="T3516" s="122">
        <v>0</v>
      </c>
      <c r="U3516" s="122">
        <v>0</v>
      </c>
      <c r="V3516" s="122">
        <v>0</v>
      </c>
      <c r="W3516" s="122">
        <v>0</v>
      </c>
      <c r="X3516" s="122">
        <v>0</v>
      </c>
      <c r="Y3516" s="122">
        <v>0</v>
      </c>
      <c r="Z3516" s="122">
        <v>0</v>
      </c>
      <c r="AA3516" s="122">
        <v>0</v>
      </c>
      <c r="AB3516" s="122">
        <v>0</v>
      </c>
      <c r="AC3516" s="122">
        <v>0</v>
      </c>
      <c r="AD3516" s="122">
        <v>0</v>
      </c>
      <c r="AE3516" s="122">
        <v>0</v>
      </c>
      <c r="AF3516" s="122">
        <v>0</v>
      </c>
      <c r="AG3516" s="122">
        <v>0</v>
      </c>
      <c r="AH3516" s="122">
        <v>0</v>
      </c>
      <c r="AI3516" s="122">
        <v>0</v>
      </c>
      <c r="AJ3516" s="122">
        <v>0</v>
      </c>
      <c r="AK3516" s="122">
        <v>0</v>
      </c>
      <c r="AL3516" s="122">
        <v>0</v>
      </c>
    </row>
    <row r="3517" spans="1:38" hidden="1" x14ac:dyDescent="0.25">
      <c r="A3517" s="122" t="s">
        <v>2010</v>
      </c>
      <c r="B3517" s="122">
        <v>1</v>
      </c>
      <c r="C3517" s="122" t="s">
        <v>2204</v>
      </c>
      <c r="D3517" s="122" t="s">
        <v>2122</v>
      </c>
      <c r="E3517" s="122">
        <v>64</v>
      </c>
      <c r="F3517" s="122">
        <v>0</v>
      </c>
      <c r="G3517" s="122">
        <v>0</v>
      </c>
      <c r="H3517" s="122">
        <v>0</v>
      </c>
      <c r="I3517" s="122">
        <v>0</v>
      </c>
      <c r="J3517" s="122">
        <v>0</v>
      </c>
      <c r="K3517" s="122">
        <v>0</v>
      </c>
      <c r="L3517" s="122">
        <v>0</v>
      </c>
      <c r="M3517" s="122">
        <v>0</v>
      </c>
      <c r="N3517" s="122">
        <v>0</v>
      </c>
      <c r="O3517" s="122">
        <v>0</v>
      </c>
      <c r="P3517" s="122">
        <v>0</v>
      </c>
      <c r="Q3517" s="122">
        <v>0</v>
      </c>
      <c r="R3517" s="122">
        <v>0</v>
      </c>
      <c r="S3517" s="122">
        <v>0</v>
      </c>
      <c r="T3517" s="122">
        <v>0</v>
      </c>
      <c r="U3517" s="122">
        <v>0</v>
      </c>
      <c r="V3517" s="122">
        <v>0</v>
      </c>
      <c r="W3517" s="122">
        <v>0</v>
      </c>
      <c r="X3517" s="122">
        <v>0</v>
      </c>
      <c r="Y3517" s="122">
        <v>0</v>
      </c>
      <c r="Z3517" s="122">
        <v>0</v>
      </c>
      <c r="AA3517" s="122">
        <v>0</v>
      </c>
      <c r="AB3517" s="122">
        <v>0</v>
      </c>
      <c r="AC3517" s="122">
        <v>0</v>
      </c>
      <c r="AD3517" s="122">
        <v>0</v>
      </c>
      <c r="AE3517" s="122">
        <v>0</v>
      </c>
      <c r="AF3517" s="122">
        <v>0</v>
      </c>
      <c r="AG3517" s="122">
        <v>0</v>
      </c>
      <c r="AH3517" s="122">
        <v>0</v>
      </c>
      <c r="AI3517" s="122">
        <v>0</v>
      </c>
      <c r="AJ3517" s="122">
        <v>0</v>
      </c>
      <c r="AK3517" s="122">
        <v>0</v>
      </c>
      <c r="AL3517" s="122">
        <v>0</v>
      </c>
    </row>
    <row r="3518" spans="1:38" hidden="1" x14ac:dyDescent="0.25">
      <c r="A3518" s="122" t="s">
        <v>2010</v>
      </c>
      <c r="B3518" s="122">
        <v>1</v>
      </c>
      <c r="C3518" s="122" t="s">
        <v>2204</v>
      </c>
      <c r="D3518" s="122" t="s">
        <v>2123</v>
      </c>
      <c r="E3518" s="122">
        <v>64</v>
      </c>
      <c r="F3518" s="122">
        <v>0.4390995222645</v>
      </c>
      <c r="G3518" s="122">
        <v>0.43885591642999999</v>
      </c>
      <c r="H3518" s="122">
        <v>0.45044933971149997</v>
      </c>
      <c r="I3518" s="122">
        <v>0.45697686884249999</v>
      </c>
      <c r="J3518" s="122">
        <v>0.48243367887900002</v>
      </c>
      <c r="K3518" s="122">
        <v>0.4894262737085</v>
      </c>
      <c r="L3518" s="122">
        <v>0.50963448523849997</v>
      </c>
      <c r="M3518" s="122">
        <v>0.52229495746700005</v>
      </c>
      <c r="N3518" s="122">
        <v>0.51406877587150002</v>
      </c>
      <c r="O3518" s="122">
        <v>0.49523959484699998</v>
      </c>
      <c r="P3518" s="122">
        <v>0.48211809859400001</v>
      </c>
      <c r="Q3518" s="122">
        <v>0.39165174889350002</v>
      </c>
      <c r="R3518" s="122">
        <v>0.42361737471499999</v>
      </c>
      <c r="S3518" s="122">
        <v>0.39801656041900002</v>
      </c>
      <c r="T3518" s="122">
        <v>0.39469671114749999</v>
      </c>
      <c r="U3518" s="122">
        <v>0.40959331883099998</v>
      </c>
      <c r="V3518" s="122">
        <v>0.40109368969800002</v>
      </c>
      <c r="W3518" s="122">
        <v>0.47768989811149998</v>
      </c>
      <c r="X3518" s="122">
        <v>0.263102794616</v>
      </c>
      <c r="Y3518" s="122">
        <v>0.2249257931965</v>
      </c>
      <c r="Z3518" s="122">
        <v>6.3796502349500003E-2</v>
      </c>
      <c r="AA3518" s="122">
        <v>9.2891436913000003E-2</v>
      </c>
      <c r="AB3518" s="122">
        <v>0.1235243284975</v>
      </c>
      <c r="AC3518" s="122">
        <v>0.13054347995750001</v>
      </c>
      <c r="AD3518" s="122">
        <v>0.1104392535795</v>
      </c>
      <c r="AE3518" s="122">
        <v>0.12904981151200001</v>
      </c>
      <c r="AF3518" s="122">
        <v>0.126125188832</v>
      </c>
      <c r="AG3518" s="122">
        <v>0.11578252079199999</v>
      </c>
      <c r="AH3518" s="122">
        <v>9.6381909905999999E-2</v>
      </c>
      <c r="AI3518" s="122">
        <v>0.119222390074</v>
      </c>
      <c r="AJ3518" s="122">
        <v>0.11934478019149999</v>
      </c>
      <c r="AK3518" s="122">
        <v>0.156759940796</v>
      </c>
      <c r="AL3518" s="122">
        <v>0</v>
      </c>
    </row>
    <row r="3519" spans="1:38" hidden="1" x14ac:dyDescent="0.25">
      <c r="A3519" s="122" t="s">
        <v>2010</v>
      </c>
      <c r="B3519" s="122">
        <v>1</v>
      </c>
      <c r="C3519" s="122" t="s">
        <v>2204</v>
      </c>
      <c r="D3519" s="122" t="s">
        <v>2124</v>
      </c>
      <c r="E3519" s="122">
        <v>64</v>
      </c>
      <c r="F3519" s="122">
        <v>0.3193451071135</v>
      </c>
      <c r="G3519" s="122">
        <v>0.31916793921699999</v>
      </c>
      <c r="H3519" s="122">
        <v>0.32759951979500002</v>
      </c>
      <c r="I3519" s="122">
        <v>0.33234681372050001</v>
      </c>
      <c r="J3519" s="122">
        <v>0.35086085738099998</v>
      </c>
      <c r="K3519" s="122">
        <v>0.35594638087649999</v>
      </c>
      <c r="L3519" s="122">
        <v>0.37064326200850001</v>
      </c>
      <c r="M3519" s="122">
        <v>0.379850878153</v>
      </c>
      <c r="N3519" s="122">
        <v>0.373868200629</v>
      </c>
      <c r="O3519" s="122">
        <v>0.36017425079299997</v>
      </c>
      <c r="P3519" s="122">
        <v>0.350631344432</v>
      </c>
      <c r="Q3519" s="122">
        <v>0.28483763555649999</v>
      </c>
      <c r="R3519" s="122">
        <v>0.3080853634315</v>
      </c>
      <c r="S3519" s="122">
        <v>0.28946658941249997</v>
      </c>
      <c r="T3519" s="122">
        <v>0.28705215355699998</v>
      </c>
      <c r="U3519" s="122">
        <v>0.29788605005649998</v>
      </c>
      <c r="V3519" s="122">
        <v>0.29170450161299999</v>
      </c>
      <c r="W3519" s="122">
        <v>0.34741083499499997</v>
      </c>
      <c r="X3519" s="122">
        <v>0</v>
      </c>
      <c r="Y3519" s="122">
        <v>0</v>
      </c>
      <c r="Z3519" s="122">
        <v>0</v>
      </c>
      <c r="AA3519" s="122">
        <v>0</v>
      </c>
      <c r="AB3519" s="122">
        <v>0</v>
      </c>
      <c r="AC3519" s="122">
        <v>0</v>
      </c>
      <c r="AD3519" s="122">
        <v>0</v>
      </c>
      <c r="AE3519" s="122">
        <v>0</v>
      </c>
      <c r="AF3519" s="122">
        <v>0</v>
      </c>
      <c r="AG3519" s="122">
        <v>0</v>
      </c>
      <c r="AH3519" s="122">
        <v>0</v>
      </c>
      <c r="AI3519" s="122">
        <v>0</v>
      </c>
      <c r="AJ3519" s="122">
        <v>0</v>
      </c>
      <c r="AK3519" s="122">
        <v>0</v>
      </c>
      <c r="AL3519" s="122">
        <v>0</v>
      </c>
    </row>
    <row r="3520" spans="1:38" hidden="1" x14ac:dyDescent="0.25">
      <c r="A3520" s="122" t="s">
        <v>2010</v>
      </c>
      <c r="B3520" s="122">
        <v>1</v>
      </c>
      <c r="C3520" s="122" t="s">
        <v>2204</v>
      </c>
      <c r="D3520" s="122" t="s">
        <v>2125</v>
      </c>
      <c r="E3520" s="122">
        <v>64</v>
      </c>
      <c r="F3520" s="122">
        <v>0</v>
      </c>
      <c r="G3520" s="122">
        <v>0</v>
      </c>
      <c r="H3520" s="122">
        <v>0</v>
      </c>
      <c r="I3520" s="122">
        <v>0</v>
      </c>
      <c r="J3520" s="122">
        <v>0</v>
      </c>
      <c r="K3520" s="122">
        <v>0</v>
      </c>
      <c r="L3520" s="122">
        <v>0</v>
      </c>
      <c r="M3520" s="122">
        <v>0</v>
      </c>
      <c r="N3520" s="122">
        <v>0</v>
      </c>
      <c r="O3520" s="122">
        <v>0</v>
      </c>
      <c r="P3520" s="122">
        <v>0</v>
      </c>
      <c r="Q3520" s="122">
        <v>0</v>
      </c>
      <c r="R3520" s="122">
        <v>0</v>
      </c>
      <c r="S3520" s="122">
        <v>0</v>
      </c>
      <c r="T3520" s="122">
        <v>0</v>
      </c>
      <c r="U3520" s="122">
        <v>0</v>
      </c>
      <c r="V3520" s="122">
        <v>0</v>
      </c>
      <c r="W3520" s="122">
        <v>0</v>
      </c>
      <c r="X3520" s="122">
        <v>0</v>
      </c>
      <c r="Y3520" s="122">
        <v>0</v>
      </c>
      <c r="Z3520" s="122">
        <v>0</v>
      </c>
      <c r="AA3520" s="122">
        <v>0</v>
      </c>
      <c r="AB3520" s="122">
        <v>0</v>
      </c>
      <c r="AC3520" s="122">
        <v>0</v>
      </c>
      <c r="AD3520" s="122">
        <v>0</v>
      </c>
      <c r="AE3520" s="122">
        <v>0</v>
      </c>
      <c r="AF3520" s="122">
        <v>0</v>
      </c>
      <c r="AG3520" s="122">
        <v>0</v>
      </c>
      <c r="AH3520" s="122">
        <v>0</v>
      </c>
      <c r="AI3520" s="122">
        <v>0</v>
      </c>
      <c r="AJ3520" s="122">
        <v>0</v>
      </c>
      <c r="AK3520" s="122">
        <v>0</v>
      </c>
      <c r="AL3520" s="122">
        <v>0</v>
      </c>
    </row>
    <row r="3521" spans="1:38" hidden="1" x14ac:dyDescent="0.25">
      <c r="A3521" s="122" t="s">
        <v>2010</v>
      </c>
      <c r="B3521" s="122">
        <v>1</v>
      </c>
      <c r="C3521" s="122" t="s">
        <v>2204</v>
      </c>
      <c r="D3521" s="122" t="s">
        <v>2126</v>
      </c>
      <c r="E3521" s="122">
        <v>64</v>
      </c>
      <c r="F3521" s="122">
        <v>0</v>
      </c>
      <c r="G3521" s="122">
        <v>0</v>
      </c>
      <c r="H3521" s="122">
        <v>0</v>
      </c>
      <c r="I3521" s="122">
        <v>0</v>
      </c>
      <c r="J3521" s="122">
        <v>0</v>
      </c>
      <c r="K3521" s="122">
        <v>0</v>
      </c>
      <c r="L3521" s="122">
        <v>0</v>
      </c>
      <c r="M3521" s="122">
        <v>0</v>
      </c>
      <c r="N3521" s="122">
        <v>0</v>
      </c>
      <c r="O3521" s="122">
        <v>0</v>
      </c>
      <c r="P3521" s="122">
        <v>0</v>
      </c>
      <c r="Q3521" s="122">
        <v>0</v>
      </c>
      <c r="R3521" s="122">
        <v>0</v>
      </c>
      <c r="S3521" s="122">
        <v>0</v>
      </c>
      <c r="T3521" s="122">
        <v>0</v>
      </c>
      <c r="U3521" s="122">
        <v>0</v>
      </c>
      <c r="V3521" s="122">
        <v>0</v>
      </c>
      <c r="W3521" s="122">
        <v>0</v>
      </c>
      <c r="X3521" s="122">
        <v>0.37682473619899998</v>
      </c>
      <c r="Y3521" s="122">
        <v>0.3221463413415</v>
      </c>
      <c r="Z3521" s="122">
        <v>7.8159398867000004E-2</v>
      </c>
      <c r="AA3521" s="122">
        <v>2.2392951400999998E-2</v>
      </c>
      <c r="AB3521" s="122">
        <v>8.6488587181500001E-2</v>
      </c>
      <c r="AC3521" s="122">
        <v>0.155844062265</v>
      </c>
      <c r="AD3521" s="122">
        <v>0.125917006369</v>
      </c>
      <c r="AE3521" s="122">
        <v>0.13022374683099999</v>
      </c>
      <c r="AF3521" s="122">
        <v>5.2881863794999998E-2</v>
      </c>
      <c r="AG3521" s="122">
        <v>6.8159928537499997E-2</v>
      </c>
      <c r="AH3521" s="122">
        <v>1.9662514811500002E-2</v>
      </c>
      <c r="AI3521" s="122">
        <v>4.8088775192999998E-2</v>
      </c>
      <c r="AJ3521" s="122">
        <v>4.6108418241499999E-2</v>
      </c>
      <c r="AK3521" s="122">
        <v>6.3315058882499997E-2</v>
      </c>
      <c r="AL3521" s="122">
        <v>0</v>
      </c>
    </row>
    <row r="3522" spans="1:38" hidden="1" x14ac:dyDescent="0.25">
      <c r="A3522" s="122" t="s">
        <v>2014</v>
      </c>
      <c r="B3522" s="122">
        <v>1</v>
      </c>
      <c r="C3522" s="122" t="s">
        <v>2205</v>
      </c>
      <c r="D3522" s="122" t="s">
        <v>2078</v>
      </c>
      <c r="E3522" s="122">
        <v>65</v>
      </c>
      <c r="F3522" s="122">
        <v>4.0363615450000001E-2</v>
      </c>
      <c r="G3522" s="122">
        <v>4.1979782875000003E-2</v>
      </c>
      <c r="H3522" s="122">
        <v>4.3602119579499998E-2</v>
      </c>
      <c r="I3522" s="122">
        <v>4.4542528206500002E-2</v>
      </c>
      <c r="J3522" s="122">
        <v>4.5486792291999999E-2</v>
      </c>
      <c r="K3522" s="122">
        <v>4.5125871567E-2</v>
      </c>
      <c r="L3522" s="122">
        <v>4.5775665293999998E-2</v>
      </c>
      <c r="M3522" s="122">
        <v>4.5764236109000003E-2</v>
      </c>
      <c r="N3522" s="122">
        <v>4.6883305138999999E-2</v>
      </c>
      <c r="O3522" s="122">
        <v>4.8116528298500001E-2</v>
      </c>
      <c r="P3522" s="122">
        <v>4.8349234815499999E-2</v>
      </c>
      <c r="Q3522" s="122">
        <v>4.7644190390500003E-2</v>
      </c>
      <c r="R3522" s="122">
        <v>4.8364932885499999E-2</v>
      </c>
      <c r="S3522" s="122">
        <v>4.8856060724500001E-2</v>
      </c>
      <c r="T3522" s="122">
        <v>4.9725111953499997E-2</v>
      </c>
      <c r="U3522" s="122">
        <v>4.9618901888E-2</v>
      </c>
      <c r="V3522" s="122">
        <v>5.0609869864999997E-2</v>
      </c>
      <c r="W3522" s="122">
        <v>5.0511025713E-2</v>
      </c>
      <c r="X3522" s="122">
        <v>5.0220960926499997E-2</v>
      </c>
      <c r="Y3522" s="122">
        <v>5.0382534792E-2</v>
      </c>
      <c r="Z3522" s="122">
        <v>5.1591041878499999E-2</v>
      </c>
      <c r="AA3522" s="122">
        <v>5.2192942526500002E-2</v>
      </c>
      <c r="AB3522" s="122">
        <v>5.3912370805500001E-2</v>
      </c>
      <c r="AC3522" s="122">
        <v>5.3654433506E-2</v>
      </c>
      <c r="AD3522" s="122">
        <v>5.4010430398500002E-2</v>
      </c>
      <c r="AE3522" s="122">
        <v>5.3352953102500003E-2</v>
      </c>
      <c r="AF3522" s="122">
        <v>5.3978377058499998E-2</v>
      </c>
      <c r="AG3522" s="122">
        <v>5.4080327089999998E-2</v>
      </c>
      <c r="AH3522" s="122">
        <v>5.4530956621999999E-2</v>
      </c>
      <c r="AI3522" s="122">
        <v>5.4129668499999999E-2</v>
      </c>
      <c r="AJ3522" s="122">
        <v>5.2626880635999997E-2</v>
      </c>
      <c r="AK3522" s="122">
        <v>5.2676153331499997E-2</v>
      </c>
      <c r="AL3522" s="122">
        <v>0</v>
      </c>
    </row>
    <row r="3523" spans="1:38" hidden="1" x14ac:dyDescent="0.25">
      <c r="A3523" s="122" t="s">
        <v>2014</v>
      </c>
      <c r="B3523" s="122">
        <v>1</v>
      </c>
      <c r="C3523" s="122" t="s">
        <v>2205</v>
      </c>
      <c r="D3523" s="122" t="s">
        <v>2079</v>
      </c>
      <c r="E3523" s="122">
        <v>65</v>
      </c>
      <c r="F3523" s="122">
        <v>0.21194256787499999</v>
      </c>
      <c r="G3523" s="122">
        <v>0.21606442016899999</v>
      </c>
      <c r="H3523" s="122">
        <v>0.22178785953499999</v>
      </c>
      <c r="I3523" s="122">
        <v>0.2252773720355</v>
      </c>
      <c r="J3523" s="122">
        <v>0.23196806654249999</v>
      </c>
      <c r="K3523" s="122">
        <v>0.232614394679</v>
      </c>
      <c r="L3523" s="122">
        <v>0.23585040942499999</v>
      </c>
      <c r="M3523" s="122">
        <v>0.23637087732199999</v>
      </c>
      <c r="N3523" s="122">
        <v>0.24126190602850001</v>
      </c>
      <c r="O3523" s="122">
        <v>0.24775602321750001</v>
      </c>
      <c r="P3523" s="122">
        <v>0.2495219384855</v>
      </c>
      <c r="Q3523" s="122">
        <v>0.24566966099250001</v>
      </c>
      <c r="R3523" s="122">
        <v>0.24768404632900001</v>
      </c>
      <c r="S3523" s="122">
        <v>0.24998136991299999</v>
      </c>
      <c r="T3523" s="122">
        <v>0.25287789527900001</v>
      </c>
      <c r="U3523" s="122">
        <v>0.25228847793300002</v>
      </c>
      <c r="V3523" s="122">
        <v>0.25896909790849998</v>
      </c>
      <c r="W3523" s="122">
        <v>0.26046982735849999</v>
      </c>
      <c r="X3523" s="122">
        <v>0.258030474136</v>
      </c>
      <c r="Y3523" s="122">
        <v>0.2557018719925</v>
      </c>
      <c r="Z3523" s="122">
        <v>0.26013593888600001</v>
      </c>
      <c r="AA3523" s="122">
        <v>0.26233946036700001</v>
      </c>
      <c r="AB3523" s="122">
        <v>0.26992707201900001</v>
      </c>
      <c r="AC3523" s="122">
        <v>0.27109707524150001</v>
      </c>
      <c r="AD3523" s="122">
        <v>0.27038145180450002</v>
      </c>
      <c r="AE3523" s="122">
        <v>0.26880570533300002</v>
      </c>
      <c r="AF3523" s="122">
        <v>0.27563389821700002</v>
      </c>
      <c r="AG3523" s="122">
        <v>0.2818645604885</v>
      </c>
      <c r="AH3523" s="122">
        <v>0.28990499767450001</v>
      </c>
      <c r="AI3523" s="122">
        <v>0.29362598499850001</v>
      </c>
      <c r="AJ3523" s="122">
        <v>0.291855059932</v>
      </c>
      <c r="AK3523" s="122">
        <v>0.29333263850500002</v>
      </c>
      <c r="AL3523" s="122">
        <v>0</v>
      </c>
    </row>
    <row r="3524" spans="1:38" hidden="1" x14ac:dyDescent="0.25">
      <c r="A3524" s="122" t="s">
        <v>2014</v>
      </c>
      <c r="B3524" s="122">
        <v>1</v>
      </c>
      <c r="C3524" s="122" t="s">
        <v>2205</v>
      </c>
      <c r="D3524" s="122" t="s">
        <v>2080</v>
      </c>
      <c r="E3524" s="122">
        <v>65</v>
      </c>
      <c r="F3524" s="122">
        <v>0.13761949008249999</v>
      </c>
      <c r="G3524" s="122">
        <v>0.14041086021550001</v>
      </c>
      <c r="H3524" s="122">
        <v>0.14425718482800001</v>
      </c>
      <c r="I3524" s="122">
        <v>0.14699055035649999</v>
      </c>
      <c r="J3524" s="122">
        <v>0.15225936171150001</v>
      </c>
      <c r="K3524" s="122">
        <v>0.154295768389</v>
      </c>
      <c r="L3524" s="122">
        <v>0.15778132361800001</v>
      </c>
      <c r="M3524" s="122">
        <v>0.158792342926</v>
      </c>
      <c r="N3524" s="122">
        <v>0.16204962209349999</v>
      </c>
      <c r="O3524" s="122">
        <v>0.1671230486835</v>
      </c>
      <c r="P3524" s="122">
        <v>0.16915409862450001</v>
      </c>
      <c r="Q3524" s="122">
        <v>0.1667100078115</v>
      </c>
      <c r="R3524" s="122">
        <v>0.16861315886799999</v>
      </c>
      <c r="S3524" s="122">
        <v>0.17036931556400001</v>
      </c>
      <c r="T3524" s="122">
        <v>0.17289228423649999</v>
      </c>
      <c r="U3524" s="122">
        <v>0.17291571945850001</v>
      </c>
      <c r="V3524" s="122">
        <v>0.177275781021</v>
      </c>
      <c r="W3524" s="122">
        <v>0.17796734950699999</v>
      </c>
      <c r="X3524" s="122">
        <v>0.17621007392800001</v>
      </c>
      <c r="Y3524" s="122">
        <v>0.174071807902</v>
      </c>
      <c r="Z3524" s="122">
        <v>0.17716117456300001</v>
      </c>
      <c r="AA3524" s="122">
        <v>0.17882327995</v>
      </c>
      <c r="AB3524" s="122">
        <v>0.1835599641765</v>
      </c>
      <c r="AC3524" s="122">
        <v>0.1841541677935</v>
      </c>
      <c r="AD3524" s="122">
        <v>0.18464523190000001</v>
      </c>
      <c r="AE3524" s="122">
        <v>0.184907103628</v>
      </c>
      <c r="AF3524" s="122">
        <v>0.18920993666499999</v>
      </c>
      <c r="AG3524" s="122">
        <v>0.1931752823175</v>
      </c>
      <c r="AH3524" s="122">
        <v>0.198063838627</v>
      </c>
      <c r="AI3524" s="122">
        <v>0.20008566036700001</v>
      </c>
      <c r="AJ3524" s="122">
        <v>0.19286437917650001</v>
      </c>
      <c r="AK3524" s="122">
        <v>0.1928671137115</v>
      </c>
      <c r="AL3524" s="122">
        <v>0</v>
      </c>
    </row>
    <row r="3525" spans="1:38" hidden="1" x14ac:dyDescent="0.25">
      <c r="A3525" s="122" t="s">
        <v>2014</v>
      </c>
      <c r="B3525" s="122">
        <v>1</v>
      </c>
      <c r="C3525" s="122" t="s">
        <v>2205</v>
      </c>
      <c r="D3525" s="122" t="s">
        <v>2133</v>
      </c>
      <c r="E3525" s="122">
        <v>65</v>
      </c>
      <c r="F3525" s="122">
        <v>2.2843084005E-3</v>
      </c>
      <c r="G3525" s="122">
        <v>2.3840655305000001E-3</v>
      </c>
      <c r="H3525" s="122">
        <v>2.4965048714999999E-3</v>
      </c>
      <c r="I3525" s="122">
        <v>2.5834753805E-3</v>
      </c>
      <c r="J3525" s="122">
        <v>2.7108321280000002E-3</v>
      </c>
      <c r="K3525" s="122">
        <v>2.7617898525E-3</v>
      </c>
      <c r="L3525" s="122">
        <v>2.84380457E-3</v>
      </c>
      <c r="M3525" s="122">
        <v>2.8800739009999998E-3</v>
      </c>
      <c r="N3525" s="122">
        <v>2.9785633240000001E-3</v>
      </c>
      <c r="O3525" s="122">
        <v>3.0992883669999998E-3</v>
      </c>
      <c r="P3525" s="122">
        <v>3.0958653885000001E-3</v>
      </c>
      <c r="Q3525" s="122">
        <v>3.0285968610000002E-3</v>
      </c>
      <c r="R3525" s="122">
        <v>3.0293198869999999E-3</v>
      </c>
      <c r="S3525" s="122">
        <v>3.0270891965E-3</v>
      </c>
      <c r="T3525" s="122">
        <v>3.0269692575000001E-3</v>
      </c>
      <c r="U3525" s="122">
        <v>2.9773725465E-3</v>
      </c>
      <c r="V3525" s="122">
        <v>2.9958369250000002E-3</v>
      </c>
      <c r="W3525" s="122">
        <v>2.949060609E-3</v>
      </c>
      <c r="X3525" s="122">
        <v>2.8580548125000001E-3</v>
      </c>
      <c r="Y3525" s="122">
        <v>2.7891285775000002E-3</v>
      </c>
      <c r="Z3525" s="122">
        <v>2.7833698625000002E-3</v>
      </c>
      <c r="AA3525" s="122">
        <v>2.7656036265E-3</v>
      </c>
      <c r="AB3525" s="122">
        <v>2.8015910770000001E-3</v>
      </c>
      <c r="AC3525" s="122">
        <v>2.7583420169999999E-3</v>
      </c>
      <c r="AD3525" s="122">
        <v>2.6840867644999998E-3</v>
      </c>
      <c r="AE3525" s="122">
        <v>2.5941025959999998E-3</v>
      </c>
      <c r="AF3525" s="122">
        <v>2.5975644500000001E-3</v>
      </c>
      <c r="AG3525" s="122">
        <v>2.5906730189999999E-3</v>
      </c>
      <c r="AH3525" s="122">
        <v>2.5939833989999999E-3</v>
      </c>
      <c r="AI3525" s="122">
        <v>2.5508677664999998E-3</v>
      </c>
      <c r="AJ3525" s="122">
        <v>2.3593384335000001E-3</v>
      </c>
      <c r="AK3525" s="122">
        <v>2.295552695E-3</v>
      </c>
      <c r="AL3525" s="122">
        <v>0</v>
      </c>
    </row>
    <row r="3526" spans="1:38" hidden="1" x14ac:dyDescent="0.25">
      <c r="A3526" s="122" t="s">
        <v>2014</v>
      </c>
      <c r="B3526" s="122">
        <v>1</v>
      </c>
      <c r="C3526" s="122" t="s">
        <v>2205</v>
      </c>
      <c r="D3526" s="122" t="s">
        <v>2081</v>
      </c>
      <c r="E3526" s="122">
        <v>65</v>
      </c>
      <c r="F3526" s="122">
        <v>0.19992894959599999</v>
      </c>
      <c r="G3526" s="122">
        <v>0.20816341366050001</v>
      </c>
      <c r="H3526" s="122">
        <v>0.21872367937500001</v>
      </c>
      <c r="I3526" s="122">
        <v>0.2283860914875</v>
      </c>
      <c r="J3526" s="122">
        <v>0.244227675921</v>
      </c>
      <c r="K3526" s="122">
        <v>0.25499210879200002</v>
      </c>
      <c r="L3526" s="122">
        <v>0.26705475302499998</v>
      </c>
      <c r="M3526" s="122">
        <v>0.27484473346400001</v>
      </c>
      <c r="N3526" s="122">
        <v>0.28811305320550001</v>
      </c>
      <c r="O3526" s="122">
        <v>0.30349559928600001</v>
      </c>
      <c r="P3526" s="122">
        <v>0.31348074400699999</v>
      </c>
      <c r="Q3526" s="122">
        <v>0.31443678416249998</v>
      </c>
      <c r="R3526" s="122">
        <v>0.32402291369300001</v>
      </c>
      <c r="S3526" s="122">
        <v>0.33271225126449999</v>
      </c>
      <c r="T3526" s="122">
        <v>0.34339401428499999</v>
      </c>
      <c r="U3526" s="122">
        <v>0.35127014116249999</v>
      </c>
      <c r="V3526" s="122">
        <v>0.36828405848649998</v>
      </c>
      <c r="W3526" s="122">
        <v>0.3753742898895</v>
      </c>
      <c r="X3526" s="122">
        <v>0.37617548248900001</v>
      </c>
      <c r="Y3526" s="122">
        <v>0.37595181125299998</v>
      </c>
      <c r="Z3526" s="122">
        <v>0.38200867245300002</v>
      </c>
      <c r="AA3526" s="122">
        <v>0.38713559915099999</v>
      </c>
      <c r="AB3526" s="122">
        <v>0.40288265395049999</v>
      </c>
      <c r="AC3526" s="122">
        <v>0.40755347422900001</v>
      </c>
      <c r="AD3526" s="122">
        <v>0.41494813842700001</v>
      </c>
      <c r="AE3526" s="122">
        <v>0.42124522676449999</v>
      </c>
      <c r="AF3526" s="122">
        <v>0.434831456936</v>
      </c>
      <c r="AG3526" s="122">
        <v>0.44670894717949999</v>
      </c>
      <c r="AH3526" s="122">
        <v>0.46341292206700002</v>
      </c>
      <c r="AI3526" s="122">
        <v>0.47335054208549998</v>
      </c>
      <c r="AJ3526" s="122">
        <v>0.45145754042649999</v>
      </c>
      <c r="AK3526" s="122">
        <v>0.45815807737800002</v>
      </c>
      <c r="AL3526" s="122">
        <v>0</v>
      </c>
    </row>
    <row r="3527" spans="1:38" x14ac:dyDescent="0.25">
      <c r="A3527" s="122" t="s">
        <v>2014</v>
      </c>
      <c r="B3527" s="122">
        <v>1</v>
      </c>
      <c r="C3527" s="122" t="s">
        <v>2205</v>
      </c>
      <c r="D3527" s="122" t="s">
        <v>2082</v>
      </c>
      <c r="E3527" s="122">
        <v>65</v>
      </c>
      <c r="F3527" s="122">
        <v>1.9689649248265</v>
      </c>
      <c r="G3527" s="122">
        <v>2.0205285210524999</v>
      </c>
      <c r="H3527" s="122">
        <v>2.0734943741860001</v>
      </c>
      <c r="I3527" s="122">
        <v>2.0870860497365</v>
      </c>
      <c r="J3527" s="122">
        <v>2.1312851971439999</v>
      </c>
      <c r="K3527" s="122">
        <v>2.1250963426239999</v>
      </c>
      <c r="L3527" s="122">
        <v>2.1591232232455</v>
      </c>
      <c r="M3527" s="122">
        <v>2.1722796667709998</v>
      </c>
      <c r="N3527" s="122">
        <v>2.2282774635565001</v>
      </c>
      <c r="O3527" s="122">
        <v>2.3029412012339998</v>
      </c>
      <c r="P3527" s="122">
        <v>2.3364161273209998</v>
      </c>
      <c r="Q3527" s="122">
        <v>2.3158971933535</v>
      </c>
      <c r="R3527" s="122">
        <v>2.348746457117</v>
      </c>
      <c r="S3527" s="122">
        <v>2.3784634017739998</v>
      </c>
      <c r="T3527" s="122">
        <v>2.4042399863299999</v>
      </c>
      <c r="U3527" s="122">
        <v>2.3857135938814999</v>
      </c>
      <c r="V3527" s="122">
        <v>2.422137097562</v>
      </c>
      <c r="W3527" s="122">
        <v>2.4198434704895</v>
      </c>
      <c r="X3527" s="122">
        <v>2.4024172423154999</v>
      </c>
      <c r="Y3527" s="122">
        <v>2.3996576156049998</v>
      </c>
      <c r="Z3527" s="122">
        <v>2.4308115990024999</v>
      </c>
      <c r="AA3527" s="122">
        <v>2.4527022045844999</v>
      </c>
      <c r="AB3527" s="122">
        <v>2.5345319206555001</v>
      </c>
      <c r="AC3527" s="122">
        <v>2.5485208700284998</v>
      </c>
      <c r="AD3527" s="122">
        <v>2.5838501729679999</v>
      </c>
      <c r="AE3527" s="122">
        <v>2.610328738867</v>
      </c>
      <c r="AF3527" s="122">
        <v>2.6527063326664999</v>
      </c>
      <c r="AG3527" s="122">
        <v>2.6837778463149999</v>
      </c>
      <c r="AH3527" s="122">
        <v>2.7325309644770002</v>
      </c>
      <c r="AI3527" s="122">
        <v>2.7286480561639999</v>
      </c>
      <c r="AJ3527" s="122">
        <v>2.6612586661919999</v>
      </c>
      <c r="AK3527" s="122">
        <v>2.6388461097995002</v>
      </c>
      <c r="AL3527" s="122">
        <v>0</v>
      </c>
    </row>
    <row r="3528" spans="1:38" hidden="1" x14ac:dyDescent="0.25">
      <c r="A3528" s="122" t="s">
        <v>2014</v>
      </c>
      <c r="B3528" s="122">
        <v>1</v>
      </c>
      <c r="C3528" s="122" t="s">
        <v>2205</v>
      </c>
      <c r="D3528" s="122" t="s">
        <v>474</v>
      </c>
      <c r="E3528" s="122">
        <v>65</v>
      </c>
      <c r="F3528" s="122">
        <v>0.18949618887</v>
      </c>
      <c r="G3528" s="122">
        <v>0.19610424111300001</v>
      </c>
      <c r="H3528" s="122">
        <v>0.20538848969250001</v>
      </c>
      <c r="I3528" s="122">
        <v>0.21295752078999999</v>
      </c>
      <c r="J3528" s="122">
        <v>0.22374149107749999</v>
      </c>
      <c r="K3528" s="122">
        <v>0.22879923645149999</v>
      </c>
      <c r="L3528" s="122">
        <v>0.23641474372599999</v>
      </c>
      <c r="M3528" s="122">
        <v>0.2409438855705</v>
      </c>
      <c r="N3528" s="122">
        <v>0.25043904558300001</v>
      </c>
      <c r="O3528" s="122">
        <v>0.262892795101</v>
      </c>
      <c r="P3528" s="122">
        <v>0.27022963301300001</v>
      </c>
      <c r="Q3528" s="122">
        <v>0.27117922394299998</v>
      </c>
      <c r="R3528" s="122">
        <v>0.27662216634749998</v>
      </c>
      <c r="S3528" s="122">
        <v>0.27972721520499999</v>
      </c>
      <c r="T3528" s="122">
        <v>0.28339183414050001</v>
      </c>
      <c r="U3528" s="122">
        <v>0.28307070398700002</v>
      </c>
      <c r="V3528" s="122">
        <v>0.29221842085650002</v>
      </c>
      <c r="W3528" s="122">
        <v>0.296016922244</v>
      </c>
      <c r="X3528" s="122">
        <v>0.2965691822175</v>
      </c>
      <c r="Y3528" s="122">
        <v>0.29855010261199999</v>
      </c>
      <c r="Z3528" s="122">
        <v>0.30492247858900001</v>
      </c>
      <c r="AA3528" s="122">
        <v>0.31047351878649998</v>
      </c>
      <c r="AB3528" s="122">
        <v>0.32334387597050002</v>
      </c>
      <c r="AC3528" s="122">
        <v>0.32805542688150002</v>
      </c>
      <c r="AD3528" s="122">
        <v>0.3341036445235</v>
      </c>
      <c r="AE3528" s="122">
        <v>0.34067312585749998</v>
      </c>
      <c r="AF3528" s="122">
        <v>0.35161624809600001</v>
      </c>
      <c r="AG3528" s="122">
        <v>0.36054443713700002</v>
      </c>
      <c r="AH3528" s="122">
        <v>0.37298796650600002</v>
      </c>
      <c r="AI3528" s="122">
        <v>0.37808513115999998</v>
      </c>
      <c r="AJ3528" s="122">
        <v>0.36881953394299999</v>
      </c>
      <c r="AK3528" s="122">
        <v>0.37041959095799998</v>
      </c>
      <c r="AL3528" s="122">
        <v>0</v>
      </c>
    </row>
    <row r="3529" spans="1:38" hidden="1" x14ac:dyDescent="0.25">
      <c r="A3529" s="122" t="s">
        <v>2014</v>
      </c>
      <c r="B3529" s="122">
        <v>1</v>
      </c>
      <c r="C3529" s="122" t="s">
        <v>2205</v>
      </c>
      <c r="D3529" s="122" t="s">
        <v>2083</v>
      </c>
      <c r="E3529" s="122">
        <v>65</v>
      </c>
      <c r="F3529" s="122">
        <v>0.17202103016850001</v>
      </c>
      <c r="G3529" s="122">
        <v>0.17333016332000001</v>
      </c>
      <c r="H3529" s="122">
        <v>0.17427474336500001</v>
      </c>
      <c r="I3529" s="122">
        <v>0.17393825126750001</v>
      </c>
      <c r="J3529" s="122">
        <v>0.176525573918</v>
      </c>
      <c r="K3529" s="122">
        <v>0.1750261430475</v>
      </c>
      <c r="L3529" s="122">
        <v>0.176382401361</v>
      </c>
      <c r="M3529" s="122">
        <v>0.17515011110750001</v>
      </c>
      <c r="N3529" s="122">
        <v>0.17807710567000001</v>
      </c>
      <c r="O3529" s="122">
        <v>0.18283433706900001</v>
      </c>
      <c r="P3529" s="122">
        <v>0.18483565398349999</v>
      </c>
      <c r="Q3529" s="122">
        <v>0.18239631305699999</v>
      </c>
      <c r="R3529" s="122">
        <v>0.18480683790999999</v>
      </c>
      <c r="S3529" s="122">
        <v>0.18706455960250001</v>
      </c>
      <c r="T3529" s="122">
        <v>0.18827425365049999</v>
      </c>
      <c r="U3529" s="122">
        <v>0.18615998846250001</v>
      </c>
      <c r="V3529" s="122">
        <v>0.18881024098099999</v>
      </c>
      <c r="W3529" s="122">
        <v>0.18819595028450001</v>
      </c>
      <c r="X3529" s="122">
        <v>0.185551021245</v>
      </c>
      <c r="Y3529" s="122">
        <v>0.18406173931799999</v>
      </c>
      <c r="Z3529" s="122">
        <v>0.18670403518500001</v>
      </c>
      <c r="AA3529" s="122">
        <v>0.18820109507400001</v>
      </c>
      <c r="AB3529" s="122">
        <v>0.193791072225</v>
      </c>
      <c r="AC3529" s="122">
        <v>0.19388086641499999</v>
      </c>
      <c r="AD3529" s="122">
        <v>0.192798262922</v>
      </c>
      <c r="AE3529" s="122">
        <v>0.1905528337845</v>
      </c>
      <c r="AF3529" s="122">
        <v>0.1939659082805</v>
      </c>
      <c r="AG3529" s="122">
        <v>0.19722894714350001</v>
      </c>
      <c r="AH3529" s="122">
        <v>0.2020928896435</v>
      </c>
      <c r="AI3529" s="122">
        <v>0.203070990837</v>
      </c>
      <c r="AJ3529" s="122">
        <v>0.1976078579235</v>
      </c>
      <c r="AK3529" s="122">
        <v>0.19833697635299999</v>
      </c>
      <c r="AL3529" s="122">
        <v>0</v>
      </c>
    </row>
    <row r="3530" spans="1:38" hidden="1" x14ac:dyDescent="0.25">
      <c r="A3530" s="122" t="s">
        <v>2014</v>
      </c>
      <c r="B3530" s="122">
        <v>1</v>
      </c>
      <c r="C3530" s="122" t="s">
        <v>2205</v>
      </c>
      <c r="D3530" s="122" t="s">
        <v>2084</v>
      </c>
      <c r="E3530" s="122">
        <v>65</v>
      </c>
      <c r="F3530" s="122">
        <v>4.2386853800500002E-2</v>
      </c>
      <c r="G3530" s="122">
        <v>4.2463080600000001E-2</v>
      </c>
      <c r="H3530" s="122">
        <v>4.2608821908E-2</v>
      </c>
      <c r="I3530" s="122">
        <v>4.2310685512999997E-2</v>
      </c>
      <c r="J3530" s="122">
        <v>4.2475578795000003E-2</v>
      </c>
      <c r="K3530" s="122">
        <v>4.1439716850000002E-2</v>
      </c>
      <c r="L3530" s="122">
        <v>4.1085469699499999E-2</v>
      </c>
      <c r="M3530" s="122">
        <v>4.0385791498E-2</v>
      </c>
      <c r="N3530" s="122">
        <v>4.0566143846500001E-2</v>
      </c>
      <c r="O3530" s="122">
        <v>4.1609945906999998E-2</v>
      </c>
      <c r="P3530" s="122">
        <v>4.1676319582500003E-2</v>
      </c>
      <c r="Q3530" s="122">
        <v>4.0820314224000002E-2</v>
      </c>
      <c r="R3530" s="122">
        <v>4.0790052548999998E-2</v>
      </c>
      <c r="S3530" s="122">
        <v>4.0482035814500002E-2</v>
      </c>
      <c r="T3530" s="122">
        <v>4.0467999347499999E-2</v>
      </c>
      <c r="U3530" s="122">
        <v>3.9785554440499998E-2</v>
      </c>
      <c r="V3530" s="122">
        <v>4.0407173049499999E-2</v>
      </c>
      <c r="W3530" s="122">
        <v>4.03485827155E-2</v>
      </c>
      <c r="X3530" s="122">
        <v>4.0068351469500003E-2</v>
      </c>
      <c r="Y3530" s="122">
        <v>4.0478061476999998E-2</v>
      </c>
      <c r="Z3530" s="122">
        <v>4.14239794275E-2</v>
      </c>
      <c r="AA3530" s="122">
        <v>4.2403430080500001E-2</v>
      </c>
      <c r="AB3530" s="122">
        <v>4.4512812961500003E-2</v>
      </c>
      <c r="AC3530" s="122">
        <v>4.5439777237499999E-2</v>
      </c>
      <c r="AD3530" s="122">
        <v>4.6613293405999998E-2</v>
      </c>
      <c r="AE3530" s="122">
        <v>4.7749959045500001E-2</v>
      </c>
      <c r="AF3530" s="122">
        <v>4.8831767326499999E-2</v>
      </c>
      <c r="AG3530" s="122">
        <v>4.9701212557499999E-2</v>
      </c>
      <c r="AH3530" s="122">
        <v>5.0888152274499998E-2</v>
      </c>
      <c r="AI3530" s="122">
        <v>5.10144259935E-2</v>
      </c>
      <c r="AJ3530" s="122">
        <v>4.8594998094499998E-2</v>
      </c>
      <c r="AK3530" s="122">
        <v>4.7063000658499998E-2</v>
      </c>
      <c r="AL3530" s="122">
        <v>0</v>
      </c>
    </row>
    <row r="3531" spans="1:38" hidden="1" x14ac:dyDescent="0.25">
      <c r="A3531" s="122" t="s">
        <v>2014</v>
      </c>
      <c r="B3531" s="122">
        <v>1</v>
      </c>
      <c r="C3531" s="122" t="s">
        <v>2205</v>
      </c>
      <c r="D3531" s="122" t="s">
        <v>2085</v>
      </c>
      <c r="E3531" s="122">
        <v>65</v>
      </c>
      <c r="F3531" s="122">
        <v>4.0269174961999998E-2</v>
      </c>
      <c r="G3531" s="122">
        <v>4.1523022965499999E-2</v>
      </c>
      <c r="H3531" s="122">
        <v>4.2779968129999998E-2</v>
      </c>
      <c r="I3531" s="122">
        <v>4.35551835745E-2</v>
      </c>
      <c r="J3531" s="122">
        <v>4.5037073671000002E-2</v>
      </c>
      <c r="K3531" s="122">
        <v>4.5625201527000003E-2</v>
      </c>
      <c r="L3531" s="122">
        <v>4.6712714595499999E-2</v>
      </c>
      <c r="M3531" s="122">
        <v>4.7241959478000001E-2</v>
      </c>
      <c r="N3531" s="122">
        <v>4.8580890607500003E-2</v>
      </c>
      <c r="O3531" s="122">
        <v>5.0373425178499999E-2</v>
      </c>
      <c r="P3531" s="122">
        <v>5.1273444201499999E-2</v>
      </c>
      <c r="Q3531" s="122">
        <v>5.101496556E-2</v>
      </c>
      <c r="R3531" s="122">
        <v>5.2100282308500001E-2</v>
      </c>
      <c r="S3531" s="122">
        <v>5.31066586045E-2</v>
      </c>
      <c r="T3531" s="122">
        <v>5.4255110065999999E-2</v>
      </c>
      <c r="U3531" s="122">
        <v>5.4774345713000001E-2</v>
      </c>
      <c r="V3531" s="122">
        <v>5.6640330598999998E-2</v>
      </c>
      <c r="W3531" s="122">
        <v>5.7352433007500002E-2</v>
      </c>
      <c r="X3531" s="122">
        <v>5.7621969092E-2</v>
      </c>
      <c r="Y3531" s="122">
        <v>5.7537762585999998E-2</v>
      </c>
      <c r="Z3531" s="122">
        <v>5.6042709303499999E-2</v>
      </c>
      <c r="AA3531" s="122">
        <v>5.97726175875E-2</v>
      </c>
      <c r="AB3531" s="122">
        <v>6.2708885771999998E-2</v>
      </c>
      <c r="AC3531" s="122">
        <v>6.3136018072000005E-2</v>
      </c>
      <c r="AD3531" s="122">
        <v>6.3968639883500003E-2</v>
      </c>
      <c r="AE3531" s="122">
        <v>6.4864031635500002E-2</v>
      </c>
      <c r="AF3531" s="122">
        <v>6.6552211405999998E-2</v>
      </c>
      <c r="AG3531" s="122">
        <v>6.8049754416500005E-2</v>
      </c>
      <c r="AH3531" s="122">
        <v>7.01705062745E-2</v>
      </c>
      <c r="AI3531" s="122">
        <v>7.1248868310000005E-2</v>
      </c>
      <c r="AJ3531" s="122">
        <v>6.9335816323499999E-2</v>
      </c>
      <c r="AK3531" s="122">
        <v>7.2061213196000007E-2</v>
      </c>
      <c r="AL3531" s="122">
        <v>0</v>
      </c>
    </row>
    <row r="3532" spans="1:38" hidden="1" x14ac:dyDescent="0.25">
      <c r="A3532" s="122" t="s">
        <v>2014</v>
      </c>
      <c r="B3532" s="122">
        <v>1</v>
      </c>
      <c r="C3532" s="122" t="s">
        <v>2205</v>
      </c>
      <c r="D3532" s="122" t="s">
        <v>2086</v>
      </c>
      <c r="E3532" s="122">
        <v>65</v>
      </c>
      <c r="F3532" s="122">
        <v>0.65741637030050004</v>
      </c>
      <c r="G3532" s="122">
        <v>0.6827446084055</v>
      </c>
      <c r="H3532" s="122">
        <v>0.70714578121649996</v>
      </c>
      <c r="I3532" s="122">
        <v>0.72312839520500005</v>
      </c>
      <c r="J3532" s="122">
        <v>0.75462678492500002</v>
      </c>
      <c r="K3532" s="122">
        <v>0.76747520903949995</v>
      </c>
      <c r="L3532" s="122">
        <v>0.79208965599699999</v>
      </c>
      <c r="M3532" s="122">
        <v>0.80674249439400003</v>
      </c>
      <c r="N3532" s="122">
        <v>0.83639935106950003</v>
      </c>
      <c r="O3532" s="122">
        <v>0.87142367870600002</v>
      </c>
      <c r="P3532" s="122">
        <v>0.89286139979150003</v>
      </c>
      <c r="Q3532" s="122">
        <v>0.89556076110299998</v>
      </c>
      <c r="R3532" s="122">
        <v>0.92206214665550001</v>
      </c>
      <c r="S3532" s="122">
        <v>0.94651185718450004</v>
      </c>
      <c r="T3532" s="122">
        <v>0.9778747712725</v>
      </c>
      <c r="U3532" s="122">
        <v>0.99314783451099997</v>
      </c>
      <c r="V3532" s="122">
        <v>1.026212600806</v>
      </c>
      <c r="W3532" s="122">
        <v>1.0330957433745001</v>
      </c>
      <c r="X3532" s="122">
        <v>1.023224039297</v>
      </c>
      <c r="Y3532" s="122">
        <v>1.0175742383165001</v>
      </c>
      <c r="Z3532" s="122">
        <v>1.0377560160435</v>
      </c>
      <c r="AA3532" s="122">
        <v>1.055629522904</v>
      </c>
      <c r="AB3532" s="122">
        <v>1.1006939952695001</v>
      </c>
      <c r="AC3532" s="122">
        <v>1.1173018488535</v>
      </c>
      <c r="AD3532" s="122">
        <v>1.1357684505179999</v>
      </c>
      <c r="AE3532" s="122">
        <v>1.15514308568</v>
      </c>
      <c r="AF3532" s="122">
        <v>1.2042977210035</v>
      </c>
      <c r="AG3532" s="122">
        <v>1.2466555057615001</v>
      </c>
      <c r="AH3532" s="122">
        <v>1.2935783766990001</v>
      </c>
      <c r="AI3532" s="122">
        <v>1.3163919191664999</v>
      </c>
      <c r="AJ3532" s="122">
        <v>1.2782688907474999</v>
      </c>
      <c r="AK3532" s="122">
        <v>1.2924971068715001</v>
      </c>
      <c r="AL3532" s="122">
        <v>0</v>
      </c>
    </row>
    <row r="3533" spans="1:38" hidden="1" x14ac:dyDescent="0.25">
      <c r="A3533" s="122" t="s">
        <v>2014</v>
      </c>
      <c r="B3533" s="122">
        <v>1</v>
      </c>
      <c r="C3533" s="122" t="s">
        <v>2205</v>
      </c>
      <c r="D3533" s="122" t="s">
        <v>2087</v>
      </c>
      <c r="E3533" s="122">
        <v>65</v>
      </c>
      <c r="F3533" s="122">
        <v>0.38948313186099998</v>
      </c>
      <c r="G3533" s="122">
        <v>0.40191386631449999</v>
      </c>
      <c r="H3533" s="122">
        <v>0.41729320435799999</v>
      </c>
      <c r="I3533" s="122">
        <v>0.42758130635399999</v>
      </c>
      <c r="J3533" s="122">
        <v>0.44704191347849997</v>
      </c>
      <c r="K3533" s="122">
        <v>0.45558372859750002</v>
      </c>
      <c r="L3533" s="122">
        <v>0.47001210873499999</v>
      </c>
      <c r="M3533" s="122">
        <v>0.47928054571849998</v>
      </c>
      <c r="N3533" s="122">
        <v>0.49644951340299998</v>
      </c>
      <c r="O3533" s="122">
        <v>0.51871738162400005</v>
      </c>
      <c r="P3533" s="122">
        <v>0.53158681515049999</v>
      </c>
      <c r="Q3533" s="122">
        <v>0.53027819297199996</v>
      </c>
      <c r="R3533" s="122">
        <v>0.541368427496</v>
      </c>
      <c r="S3533" s="122">
        <v>0.55033648069899999</v>
      </c>
      <c r="T3533" s="122">
        <v>0.56216268236550004</v>
      </c>
      <c r="U3533" s="122">
        <v>0.56533232847100001</v>
      </c>
      <c r="V3533" s="122">
        <v>0.58723403612199998</v>
      </c>
      <c r="W3533" s="122">
        <v>0.59695561740799996</v>
      </c>
      <c r="X3533" s="122">
        <v>0.59672757192299997</v>
      </c>
      <c r="Y3533" s="122">
        <v>0.59592100157250005</v>
      </c>
      <c r="Z3533" s="122">
        <v>0.60560990912699997</v>
      </c>
      <c r="AA3533" s="122">
        <v>0.6128036212015</v>
      </c>
      <c r="AB3533" s="122">
        <v>0.63470986308199995</v>
      </c>
      <c r="AC3533" s="122">
        <v>0.63831268717099998</v>
      </c>
      <c r="AD3533" s="122">
        <v>0.64626981272950002</v>
      </c>
      <c r="AE3533" s="122">
        <v>0.652973240407</v>
      </c>
      <c r="AF3533" s="122">
        <v>0.67044432356749994</v>
      </c>
      <c r="AG3533" s="122">
        <v>0.68522413432950002</v>
      </c>
      <c r="AH3533" s="122">
        <v>0.70500258865499998</v>
      </c>
      <c r="AI3533" s="122">
        <v>0.71402922490450005</v>
      </c>
      <c r="AJ3533" s="122">
        <v>0.70069965266550005</v>
      </c>
      <c r="AK3533" s="122">
        <v>0.70426062729200001</v>
      </c>
      <c r="AL3533" s="122">
        <v>0</v>
      </c>
    </row>
    <row r="3534" spans="1:38" hidden="1" x14ac:dyDescent="0.25">
      <c r="A3534" s="122" t="s">
        <v>2014</v>
      </c>
      <c r="B3534" s="122">
        <v>1</v>
      </c>
      <c r="C3534" s="122" t="s">
        <v>2205</v>
      </c>
      <c r="D3534" s="122" t="s">
        <v>2134</v>
      </c>
      <c r="E3534" s="122">
        <v>65</v>
      </c>
      <c r="F3534" s="122">
        <v>5.91852219E-3</v>
      </c>
      <c r="G3534" s="122">
        <v>6.1975444000000003E-3</v>
      </c>
      <c r="H3534" s="122">
        <v>6.5251318084999996E-3</v>
      </c>
      <c r="I3534" s="122">
        <v>6.5884839275000004E-3</v>
      </c>
      <c r="J3534" s="122">
        <v>6.6096807209999999E-3</v>
      </c>
      <c r="K3534" s="122">
        <v>6.5973456069999999E-3</v>
      </c>
      <c r="L3534" s="122">
        <v>6.6850533460000002E-3</v>
      </c>
      <c r="M3534" s="122">
        <v>6.6968797394999996E-3</v>
      </c>
      <c r="N3534" s="122">
        <v>6.9807770220000004E-3</v>
      </c>
      <c r="O3534" s="122">
        <v>7.3222428779999996E-3</v>
      </c>
      <c r="P3534" s="122">
        <v>7.5374291849999997E-3</v>
      </c>
      <c r="Q3534" s="122">
        <v>7.4709919095000002E-3</v>
      </c>
      <c r="R3534" s="122">
        <v>7.560914704E-3</v>
      </c>
      <c r="S3534" s="122">
        <v>7.6347810425000003E-3</v>
      </c>
      <c r="T3534" s="122">
        <v>7.7088928504999996E-3</v>
      </c>
      <c r="U3534" s="122">
        <v>7.6429938959999997E-3</v>
      </c>
      <c r="V3534" s="122">
        <v>7.7743028004999999E-3</v>
      </c>
      <c r="W3534" s="122">
        <v>7.7802589139999998E-3</v>
      </c>
      <c r="X3534" s="122">
        <v>7.6604640475000001E-3</v>
      </c>
      <c r="Y3534" s="122">
        <v>7.5921575945E-3</v>
      </c>
      <c r="Z3534" s="122">
        <v>7.7182699284999998E-3</v>
      </c>
      <c r="AA3534" s="122">
        <v>7.8134916100000007E-3</v>
      </c>
      <c r="AB3534" s="122">
        <v>8.0851975675000007E-3</v>
      </c>
      <c r="AC3534" s="122">
        <v>8.1505103684999993E-3</v>
      </c>
      <c r="AD3534" s="122">
        <v>8.1038617824999992E-3</v>
      </c>
      <c r="AE3534" s="122">
        <v>8.0278924040000001E-3</v>
      </c>
      <c r="AF3534" s="122">
        <v>8.2808679760000004E-3</v>
      </c>
      <c r="AG3534" s="122">
        <v>8.5145145804999996E-3</v>
      </c>
      <c r="AH3534" s="122">
        <v>8.7945918350000006E-3</v>
      </c>
      <c r="AI3534" s="122">
        <v>8.9282665004999998E-3</v>
      </c>
      <c r="AJ3534" s="122">
        <v>8.5523739909999993E-3</v>
      </c>
      <c r="AK3534" s="122">
        <v>8.6025643815E-3</v>
      </c>
      <c r="AL3534" s="122">
        <v>0</v>
      </c>
    </row>
    <row r="3535" spans="1:38" hidden="1" x14ac:dyDescent="0.25">
      <c r="A3535" s="122" t="s">
        <v>2014</v>
      </c>
      <c r="B3535" s="122">
        <v>1</v>
      </c>
      <c r="C3535" s="122" t="s">
        <v>2205</v>
      </c>
      <c r="D3535" s="122" t="s">
        <v>2088</v>
      </c>
      <c r="E3535" s="122">
        <v>65</v>
      </c>
      <c r="F3535" s="122">
        <v>4.9409279388500003E-2</v>
      </c>
      <c r="G3535" s="122">
        <v>5.1073287475500002E-2</v>
      </c>
      <c r="H3535" s="122">
        <v>5.2886832650999999E-2</v>
      </c>
      <c r="I3535" s="122">
        <v>5.3586281786499997E-2</v>
      </c>
      <c r="J3535" s="122">
        <v>5.5204956138E-2</v>
      </c>
      <c r="K3535" s="122">
        <v>5.5145321465499997E-2</v>
      </c>
      <c r="L3535" s="122">
        <v>5.5700690339500002E-2</v>
      </c>
      <c r="M3535" s="122">
        <v>5.5483528695999998E-2</v>
      </c>
      <c r="N3535" s="122">
        <v>5.6328239145E-2</v>
      </c>
      <c r="O3535" s="122">
        <v>5.6964050252999998E-2</v>
      </c>
      <c r="P3535" s="122">
        <v>5.7335416032500003E-2</v>
      </c>
      <c r="Q3535" s="122">
        <v>5.7161598531000002E-2</v>
      </c>
      <c r="R3535" s="122">
        <v>5.8374598347999997E-2</v>
      </c>
      <c r="S3535" s="122">
        <v>5.9399504106500002E-2</v>
      </c>
      <c r="T3535" s="122">
        <v>6.1141845663499998E-2</v>
      </c>
      <c r="U3535" s="122">
        <v>6.1612377013500003E-2</v>
      </c>
      <c r="V3535" s="122">
        <v>6.3453628866499995E-2</v>
      </c>
      <c r="W3535" s="122">
        <v>6.3436517286500002E-2</v>
      </c>
      <c r="X3535" s="122">
        <v>6.3171270385999997E-2</v>
      </c>
      <c r="Y3535" s="122">
        <v>6.3133540693000006E-2</v>
      </c>
      <c r="Z3535" s="122">
        <v>6.5004435684499998E-2</v>
      </c>
      <c r="AA3535" s="122">
        <v>6.6574458633000003E-2</v>
      </c>
      <c r="AB3535" s="122">
        <v>6.9542119008999995E-2</v>
      </c>
      <c r="AC3535" s="122">
        <v>7.0713542128000004E-2</v>
      </c>
      <c r="AD3535" s="122">
        <v>7.0470355682499999E-2</v>
      </c>
      <c r="AE3535" s="122">
        <v>7.0047647398500001E-2</v>
      </c>
      <c r="AF3535" s="122">
        <v>7.2342050311499997E-2</v>
      </c>
      <c r="AG3535" s="122">
        <v>7.3835311584500005E-2</v>
      </c>
      <c r="AH3535" s="122">
        <v>7.5819169133000006E-2</v>
      </c>
      <c r="AI3535" s="122">
        <v>7.6134524009000004E-2</v>
      </c>
      <c r="AJ3535" s="122">
        <v>7.5109828819499999E-2</v>
      </c>
      <c r="AK3535" s="122">
        <v>7.4750090339E-2</v>
      </c>
      <c r="AL3535" s="122">
        <v>0</v>
      </c>
    </row>
    <row r="3536" spans="1:38" hidden="1" x14ac:dyDescent="0.25">
      <c r="A3536" s="122" t="s">
        <v>2014</v>
      </c>
      <c r="B3536" s="122">
        <v>1</v>
      </c>
      <c r="C3536" s="122" t="s">
        <v>2205</v>
      </c>
      <c r="D3536" s="122" t="s">
        <v>2089</v>
      </c>
      <c r="E3536" s="122">
        <v>65</v>
      </c>
      <c r="F3536" s="122">
        <v>0.17079638927249999</v>
      </c>
      <c r="G3536" s="122">
        <v>0.173074284779</v>
      </c>
      <c r="H3536" s="122">
        <v>0.17608216735849999</v>
      </c>
      <c r="I3536" s="122">
        <v>0.17666677426550001</v>
      </c>
      <c r="J3536" s="122">
        <v>0.1802168184105</v>
      </c>
      <c r="K3536" s="122">
        <v>0.17979146828850001</v>
      </c>
      <c r="L3536" s="122">
        <v>0.18131589748349999</v>
      </c>
      <c r="M3536" s="122">
        <v>0.180262368969</v>
      </c>
      <c r="N3536" s="122">
        <v>0.18301536882450001</v>
      </c>
      <c r="O3536" s="122">
        <v>0.18734166848600001</v>
      </c>
      <c r="P3536" s="122">
        <v>0.18809067521850001</v>
      </c>
      <c r="Q3536" s="122">
        <v>0.18407926559650001</v>
      </c>
      <c r="R3536" s="122">
        <v>0.18496165361299999</v>
      </c>
      <c r="S3536" s="122">
        <v>0.18569846719200001</v>
      </c>
      <c r="T3536" s="122">
        <v>0.18652210878950001</v>
      </c>
      <c r="U3536" s="122">
        <v>0.184704014571</v>
      </c>
      <c r="V3536" s="122">
        <v>0.188174298539</v>
      </c>
      <c r="W3536" s="122">
        <v>0.18839190843</v>
      </c>
      <c r="X3536" s="122">
        <v>0.18659997222899999</v>
      </c>
      <c r="Y3536" s="122">
        <v>0.18540199679899999</v>
      </c>
      <c r="Z3536" s="122">
        <v>0.18765611300749999</v>
      </c>
      <c r="AA3536" s="122">
        <v>0.18927475611549999</v>
      </c>
      <c r="AB3536" s="122">
        <v>0.19473082858099999</v>
      </c>
      <c r="AC3536" s="122">
        <v>0.19585546788450001</v>
      </c>
      <c r="AD3536" s="122">
        <v>0.19690782992200001</v>
      </c>
      <c r="AE3536" s="122">
        <v>0.19758566817500001</v>
      </c>
      <c r="AF3536" s="122">
        <v>0.20184728356250001</v>
      </c>
      <c r="AG3536" s="122">
        <v>0.20554924513200001</v>
      </c>
      <c r="AH3536" s="122">
        <v>0.21045159432050001</v>
      </c>
      <c r="AI3536" s="122">
        <v>0.21239979699350001</v>
      </c>
      <c r="AJ3536" s="122">
        <v>0.20847992706349999</v>
      </c>
      <c r="AK3536" s="122">
        <v>0.20871366840550001</v>
      </c>
      <c r="AL3536" s="122">
        <v>0</v>
      </c>
    </row>
    <row r="3537" spans="1:38" hidden="1" x14ac:dyDescent="0.25">
      <c r="A3537" s="122" t="s">
        <v>2014</v>
      </c>
      <c r="B3537" s="122">
        <v>1</v>
      </c>
      <c r="C3537" s="122" t="s">
        <v>2205</v>
      </c>
      <c r="D3537" s="122" t="s">
        <v>2090</v>
      </c>
      <c r="E3537" s="122">
        <v>65</v>
      </c>
      <c r="F3537" s="122">
        <v>5.8239039664999999E-2</v>
      </c>
      <c r="G3537" s="122">
        <v>6.0605942443999999E-2</v>
      </c>
      <c r="H3537" s="122">
        <v>6.3270887145499999E-2</v>
      </c>
      <c r="I3537" s="122">
        <v>6.5662436010999997E-2</v>
      </c>
      <c r="J3537" s="122">
        <v>6.9211970720000002E-2</v>
      </c>
      <c r="K3537" s="122">
        <v>7.0848765294500002E-2</v>
      </c>
      <c r="L3537" s="122">
        <v>7.2979316826000007E-2</v>
      </c>
      <c r="M3537" s="122">
        <v>7.4070123738499999E-2</v>
      </c>
      <c r="N3537" s="122">
        <v>7.6508122122000005E-2</v>
      </c>
      <c r="O3537" s="122">
        <v>7.9577029590500004E-2</v>
      </c>
      <c r="P3537" s="122">
        <v>8.1284666853499998E-2</v>
      </c>
      <c r="Q3537" s="122">
        <v>8.0913732149499998E-2</v>
      </c>
      <c r="R3537" s="122">
        <v>8.2618879154500002E-2</v>
      </c>
      <c r="S3537" s="122">
        <v>8.4384546303000005E-2</v>
      </c>
      <c r="T3537" s="122">
        <v>8.6547364022500003E-2</v>
      </c>
      <c r="U3537" s="122">
        <v>8.7658366478999994E-2</v>
      </c>
      <c r="V3537" s="122">
        <v>9.1232496738999996E-2</v>
      </c>
      <c r="W3537" s="122">
        <v>9.2978420221500005E-2</v>
      </c>
      <c r="X3537" s="122">
        <v>9.3089594611500001E-2</v>
      </c>
      <c r="Y3537" s="122">
        <v>9.3090090400000006E-2</v>
      </c>
      <c r="Z3537" s="122">
        <v>9.4459464172999996E-2</v>
      </c>
      <c r="AA3537" s="122">
        <v>9.5337849867999994E-2</v>
      </c>
      <c r="AB3537" s="122">
        <v>9.8375405690000001E-2</v>
      </c>
      <c r="AC3537" s="122">
        <v>9.9427757472E-2</v>
      </c>
      <c r="AD3537" s="122">
        <v>0.101103856343</v>
      </c>
      <c r="AE3537" s="122">
        <v>0.10248311302599999</v>
      </c>
      <c r="AF3537" s="122">
        <v>0.106240649415</v>
      </c>
      <c r="AG3537" s="122">
        <v>0.1100525394505</v>
      </c>
      <c r="AH3537" s="122">
        <v>0.1145738442645</v>
      </c>
      <c r="AI3537" s="122">
        <v>0.1175825221885</v>
      </c>
      <c r="AJ3537" s="122">
        <v>0.118532444024</v>
      </c>
      <c r="AK3537" s="122">
        <v>0.1221906938435</v>
      </c>
      <c r="AL3537" s="122">
        <v>0</v>
      </c>
    </row>
    <row r="3538" spans="1:38" hidden="1" x14ac:dyDescent="0.25">
      <c r="A3538" s="122" t="s">
        <v>2014</v>
      </c>
      <c r="B3538" s="122">
        <v>1</v>
      </c>
      <c r="C3538" s="122" t="s">
        <v>2205</v>
      </c>
      <c r="D3538" s="122" t="s">
        <v>2091</v>
      </c>
      <c r="E3538" s="122">
        <v>65</v>
      </c>
      <c r="F3538" s="122">
        <v>0.7105275780275</v>
      </c>
      <c r="G3538" s="122">
        <v>0.72385332901949995</v>
      </c>
      <c r="H3538" s="122">
        <v>0.73871376499800001</v>
      </c>
      <c r="I3538" s="122">
        <v>0.74409795107249999</v>
      </c>
      <c r="J3538" s="122">
        <v>0.761680026515</v>
      </c>
      <c r="K3538" s="122">
        <v>0.76093162035200002</v>
      </c>
      <c r="L3538" s="122">
        <v>0.77103061855999999</v>
      </c>
      <c r="M3538" s="122">
        <v>0.76918775412899998</v>
      </c>
      <c r="N3538" s="122">
        <v>0.78285880332750002</v>
      </c>
      <c r="O3538" s="122">
        <v>0.80260585809450002</v>
      </c>
      <c r="P3538" s="122">
        <v>0.80757224334050004</v>
      </c>
      <c r="Q3538" s="122">
        <v>0.79254946780549995</v>
      </c>
      <c r="R3538" s="122">
        <v>0.79656326905249997</v>
      </c>
      <c r="S3538" s="122">
        <v>0.79937771546500003</v>
      </c>
      <c r="T3538" s="122">
        <v>0.80285189917300004</v>
      </c>
      <c r="U3538" s="122">
        <v>0.79202935190799995</v>
      </c>
      <c r="V3538" s="122">
        <v>0.80216486062350001</v>
      </c>
      <c r="W3538" s="122">
        <v>0.79980100076000005</v>
      </c>
      <c r="X3538" s="122">
        <v>0.78926784719550003</v>
      </c>
      <c r="Y3538" s="122">
        <v>0.78314221404350004</v>
      </c>
      <c r="Z3538" s="122">
        <v>0.79002332684450005</v>
      </c>
      <c r="AA3538" s="122">
        <v>0.7929377766515</v>
      </c>
      <c r="AB3538" s="122">
        <v>0.81375630925749998</v>
      </c>
      <c r="AC3538" s="122">
        <v>0.81283819558399995</v>
      </c>
      <c r="AD3538" s="122">
        <v>0.81382399574300002</v>
      </c>
      <c r="AE3538" s="122">
        <v>0.811065002727</v>
      </c>
      <c r="AF3538" s="122">
        <v>0.81881910020500004</v>
      </c>
      <c r="AG3538" s="122">
        <v>0.82416406235749995</v>
      </c>
      <c r="AH3538" s="122">
        <v>0.83526444725600002</v>
      </c>
      <c r="AI3538" s="122">
        <v>0.83255240259399999</v>
      </c>
      <c r="AJ3538" s="122">
        <v>0.81601658395999999</v>
      </c>
      <c r="AK3538" s="122">
        <v>0.80758198815899995</v>
      </c>
      <c r="AL3538" s="122">
        <v>0</v>
      </c>
    </row>
    <row r="3539" spans="1:38" hidden="1" x14ac:dyDescent="0.25">
      <c r="A3539" s="122" t="s">
        <v>2014</v>
      </c>
      <c r="B3539" s="122">
        <v>1</v>
      </c>
      <c r="C3539" s="122" t="s">
        <v>2205</v>
      </c>
      <c r="D3539" s="122" t="s">
        <v>2092</v>
      </c>
      <c r="E3539" s="122">
        <v>65</v>
      </c>
      <c r="F3539" s="122">
        <v>0.34097024520899999</v>
      </c>
      <c r="G3539" s="122">
        <v>0.347313232262</v>
      </c>
      <c r="H3539" s="122">
        <v>0.35437570152300002</v>
      </c>
      <c r="I3539" s="122">
        <v>0.35772080304199999</v>
      </c>
      <c r="J3539" s="122">
        <v>0.366212981223</v>
      </c>
      <c r="K3539" s="122">
        <v>0.36663713354499999</v>
      </c>
      <c r="L3539" s="122">
        <v>0.37220306904799999</v>
      </c>
      <c r="M3539" s="122">
        <v>0.37194976712849998</v>
      </c>
      <c r="N3539" s="122">
        <v>0.37860944614149999</v>
      </c>
      <c r="O3539" s="122">
        <v>0.38837127324249998</v>
      </c>
      <c r="P3539" s="122">
        <v>0.39159123147949998</v>
      </c>
      <c r="Q3539" s="122">
        <v>0.38511116739950002</v>
      </c>
      <c r="R3539" s="122">
        <v>0.38810510194249997</v>
      </c>
      <c r="S3539" s="122">
        <v>0.39157542126150002</v>
      </c>
      <c r="T3539" s="122">
        <v>0.39469037754149999</v>
      </c>
      <c r="U3539" s="122">
        <v>0.39199353850000002</v>
      </c>
      <c r="V3539" s="122">
        <v>0.39981476625500001</v>
      </c>
      <c r="W3539" s="122">
        <v>0.40032225474349997</v>
      </c>
      <c r="X3539" s="122">
        <v>0.39654338564250002</v>
      </c>
      <c r="Y3539" s="122">
        <v>0.39420308663749998</v>
      </c>
      <c r="Z3539" s="122">
        <v>0.39826744145749998</v>
      </c>
      <c r="AA3539" s="122">
        <v>0.40081898470900001</v>
      </c>
      <c r="AB3539" s="122">
        <v>0.41203633347899998</v>
      </c>
      <c r="AC3539" s="122">
        <v>0.4138875259325</v>
      </c>
      <c r="AD3539" s="122">
        <v>0.416572058109</v>
      </c>
      <c r="AE3539" s="122">
        <v>0.4171625464525</v>
      </c>
      <c r="AF3539" s="122">
        <v>0.42455753474550001</v>
      </c>
      <c r="AG3539" s="122">
        <v>0.43064584018300001</v>
      </c>
      <c r="AH3539" s="122">
        <v>0.441182563483</v>
      </c>
      <c r="AI3539" s="122">
        <v>0.44444959865200001</v>
      </c>
      <c r="AJ3539" s="122">
        <v>0.435217141699</v>
      </c>
      <c r="AK3539" s="122">
        <v>0.43680280261549997</v>
      </c>
      <c r="AL3539" s="122">
        <v>0</v>
      </c>
    </row>
    <row r="3540" spans="1:38" hidden="1" x14ac:dyDescent="0.25">
      <c r="A3540" s="122" t="s">
        <v>2014</v>
      </c>
      <c r="B3540" s="122">
        <v>1</v>
      </c>
      <c r="C3540" s="122" t="s">
        <v>2205</v>
      </c>
      <c r="D3540" s="122" t="s">
        <v>2093</v>
      </c>
      <c r="E3540" s="122">
        <v>65</v>
      </c>
      <c r="F3540" s="122">
        <v>0.138115700807</v>
      </c>
      <c r="G3540" s="122">
        <v>0.13984199327499999</v>
      </c>
      <c r="H3540" s="122">
        <v>0.14339034168500001</v>
      </c>
      <c r="I3540" s="122">
        <v>0.14418915413399999</v>
      </c>
      <c r="J3540" s="122">
        <v>0.14758157691500001</v>
      </c>
      <c r="K3540" s="122">
        <v>0.14782940894300001</v>
      </c>
      <c r="L3540" s="122">
        <v>0.14910378260099999</v>
      </c>
      <c r="M3540" s="122">
        <v>0.14887930184299999</v>
      </c>
      <c r="N3540" s="122">
        <v>0.15241226411450001</v>
      </c>
      <c r="O3540" s="122">
        <v>0.1564158192955</v>
      </c>
      <c r="P3540" s="122">
        <v>0.1577049814375</v>
      </c>
      <c r="Q3540" s="122">
        <v>0.155082306197</v>
      </c>
      <c r="R3540" s="122">
        <v>0.15677934120750001</v>
      </c>
      <c r="S3540" s="122">
        <v>0.15768933133249999</v>
      </c>
      <c r="T3540" s="122">
        <v>0.15845561656849999</v>
      </c>
      <c r="U3540" s="122">
        <v>0.156663451116</v>
      </c>
      <c r="V3540" s="122">
        <v>0.1594080489875</v>
      </c>
      <c r="W3540" s="122">
        <v>0.15970016747099999</v>
      </c>
      <c r="X3540" s="122">
        <v>0.15838488965850001</v>
      </c>
      <c r="Y3540" s="122">
        <v>0.1575421148225</v>
      </c>
      <c r="Z3540" s="122">
        <v>0.16018236192150001</v>
      </c>
      <c r="AA3540" s="122">
        <v>0.16138944047250001</v>
      </c>
      <c r="AB3540" s="122">
        <v>0.1662906510355</v>
      </c>
      <c r="AC3540" s="122">
        <v>0.16697479758700001</v>
      </c>
      <c r="AD3540" s="122">
        <v>0.16649102066249999</v>
      </c>
      <c r="AE3540" s="122">
        <v>0.165982714649</v>
      </c>
      <c r="AF3540" s="122">
        <v>0.16996855105549999</v>
      </c>
      <c r="AG3540" s="122">
        <v>0.173372166986</v>
      </c>
      <c r="AH3540" s="122">
        <v>0.1781346443515</v>
      </c>
      <c r="AI3540" s="122">
        <v>0.17987906684749999</v>
      </c>
      <c r="AJ3540" s="122">
        <v>0.17541344870949999</v>
      </c>
      <c r="AK3540" s="122">
        <v>0.175790818859</v>
      </c>
      <c r="AL3540" s="122">
        <v>0</v>
      </c>
    </row>
    <row r="3541" spans="1:38" hidden="1" x14ac:dyDescent="0.25">
      <c r="A3541" s="122" t="s">
        <v>2014</v>
      </c>
      <c r="B3541" s="122">
        <v>1</v>
      </c>
      <c r="C3541" s="122" t="s">
        <v>2205</v>
      </c>
      <c r="D3541" s="122" t="s">
        <v>2094</v>
      </c>
      <c r="E3541" s="122">
        <v>65</v>
      </c>
      <c r="F3541" s="122">
        <v>0.190535705059</v>
      </c>
      <c r="G3541" s="122">
        <v>0.1930505238155</v>
      </c>
      <c r="H3541" s="122">
        <v>0.19743528380200001</v>
      </c>
      <c r="I3541" s="122">
        <v>0.19978220444149999</v>
      </c>
      <c r="J3541" s="122">
        <v>0.20500981770400001</v>
      </c>
      <c r="K3541" s="122">
        <v>0.205483283346</v>
      </c>
      <c r="L3541" s="122">
        <v>0.20842772667449999</v>
      </c>
      <c r="M3541" s="122">
        <v>0.2084431994415</v>
      </c>
      <c r="N3541" s="122">
        <v>0.21291161258749999</v>
      </c>
      <c r="O3541" s="122">
        <v>0.2191601636045</v>
      </c>
      <c r="P3541" s="122">
        <v>0.2216474608655</v>
      </c>
      <c r="Q3541" s="122">
        <v>0.21844854259499999</v>
      </c>
      <c r="R3541" s="122">
        <v>0.22082594141449999</v>
      </c>
      <c r="S3541" s="122">
        <v>0.22333128676549999</v>
      </c>
      <c r="T3541" s="122">
        <v>0.22591680307000001</v>
      </c>
      <c r="U3541" s="122">
        <v>0.2251334167215</v>
      </c>
      <c r="V3541" s="122">
        <v>0.22995589067</v>
      </c>
      <c r="W3541" s="122">
        <v>0.23099378063350001</v>
      </c>
      <c r="X3541" s="122">
        <v>0.228646188749</v>
      </c>
      <c r="Y3541" s="122">
        <v>0.2269340717935</v>
      </c>
      <c r="Z3541" s="122">
        <v>0.23088431726899999</v>
      </c>
      <c r="AA3541" s="122">
        <v>0.23343737168299999</v>
      </c>
      <c r="AB3541" s="122">
        <v>0.24094182002799999</v>
      </c>
      <c r="AC3541" s="122">
        <v>0.24255102211349999</v>
      </c>
      <c r="AD3541" s="122">
        <v>0.24214215904600001</v>
      </c>
      <c r="AE3541" s="122">
        <v>0.24105481589550001</v>
      </c>
      <c r="AF3541" s="122">
        <v>0.247372967917</v>
      </c>
      <c r="AG3541" s="122">
        <v>0.2531636379685</v>
      </c>
      <c r="AH3541" s="122">
        <v>0.26015206291699999</v>
      </c>
      <c r="AI3541" s="122">
        <v>0.26295983670900003</v>
      </c>
      <c r="AJ3541" s="122">
        <v>0.25563431631099998</v>
      </c>
      <c r="AK3541" s="122">
        <v>0.25619863699099998</v>
      </c>
      <c r="AL3541" s="122">
        <v>0</v>
      </c>
    </row>
    <row r="3542" spans="1:38" hidden="1" x14ac:dyDescent="0.25">
      <c r="A3542" s="122" t="s">
        <v>2014</v>
      </c>
      <c r="B3542" s="122">
        <v>1</v>
      </c>
      <c r="C3542" s="122" t="s">
        <v>2205</v>
      </c>
      <c r="D3542" s="122" t="s">
        <v>2095</v>
      </c>
      <c r="E3542" s="122">
        <v>65</v>
      </c>
      <c r="F3542" s="122">
        <v>0.28248374552299998</v>
      </c>
      <c r="G3542" s="122">
        <v>0.286603311079</v>
      </c>
      <c r="H3542" s="122">
        <v>0.292119230535</v>
      </c>
      <c r="I3542" s="122">
        <v>0.29254251312700003</v>
      </c>
      <c r="J3542" s="122">
        <v>0.29859046566300002</v>
      </c>
      <c r="K3542" s="122">
        <v>0.29805110790349998</v>
      </c>
      <c r="L3542" s="122">
        <v>0.30142538268949998</v>
      </c>
      <c r="M3542" s="122">
        <v>0.30091884780349998</v>
      </c>
      <c r="N3542" s="122">
        <v>0.30542254739550001</v>
      </c>
      <c r="O3542" s="122">
        <v>0.31229008753249998</v>
      </c>
      <c r="P3542" s="122">
        <v>0.313464767157</v>
      </c>
      <c r="Q3542" s="122">
        <v>0.30688421687900003</v>
      </c>
      <c r="R3542" s="122">
        <v>0.30874929255</v>
      </c>
      <c r="S3542" s="122">
        <v>0.31092449790650001</v>
      </c>
      <c r="T3542" s="122">
        <v>0.314368734998</v>
      </c>
      <c r="U3542" s="122">
        <v>0.31057513290400002</v>
      </c>
      <c r="V3542" s="122">
        <v>0.2941534365995</v>
      </c>
      <c r="W3542" s="122">
        <v>0.297840662102</v>
      </c>
      <c r="X3542" s="122">
        <v>0.29535832937750001</v>
      </c>
      <c r="Y3542" s="122">
        <v>0.29456071968399999</v>
      </c>
      <c r="Z3542" s="122">
        <v>0.30042648021500001</v>
      </c>
      <c r="AA3542" s="122">
        <v>0.30294419391100003</v>
      </c>
      <c r="AB3542" s="122">
        <v>0.311631415272</v>
      </c>
      <c r="AC3542" s="122">
        <v>0.31259327034899997</v>
      </c>
      <c r="AD3542" s="122">
        <v>0.31488453446949999</v>
      </c>
      <c r="AE3542" s="122">
        <v>0.31643627302749999</v>
      </c>
      <c r="AF3542" s="122">
        <v>0.32085114438099999</v>
      </c>
      <c r="AG3542" s="122">
        <v>0.32303871956649999</v>
      </c>
      <c r="AH3542" s="122">
        <v>0.328300932607</v>
      </c>
      <c r="AI3542" s="122">
        <v>0.32778474557300002</v>
      </c>
      <c r="AJ3542" s="122">
        <v>0.31557179331349999</v>
      </c>
      <c r="AK3542" s="122">
        <v>0.31279252175549999</v>
      </c>
      <c r="AL3542" s="122">
        <v>0</v>
      </c>
    </row>
    <row r="3543" spans="1:38" hidden="1" x14ac:dyDescent="0.25">
      <c r="A3543" s="122" t="s">
        <v>2014</v>
      </c>
      <c r="B3543" s="122">
        <v>1</v>
      </c>
      <c r="C3543" s="122" t="s">
        <v>2205</v>
      </c>
      <c r="D3543" s="122" t="s">
        <v>2096</v>
      </c>
      <c r="E3543" s="122">
        <v>65</v>
      </c>
      <c r="F3543" s="122">
        <v>0.34363269058950002</v>
      </c>
      <c r="G3543" s="122">
        <v>0.3451019609355</v>
      </c>
      <c r="H3543" s="122">
        <v>0.34833352058099998</v>
      </c>
      <c r="I3543" s="122">
        <v>0.34898727096999999</v>
      </c>
      <c r="J3543" s="122">
        <v>0.35595640169249998</v>
      </c>
      <c r="K3543" s="122">
        <v>0.35535120905549999</v>
      </c>
      <c r="L3543" s="122">
        <v>0.35941156857649997</v>
      </c>
      <c r="M3543" s="122">
        <v>0.358768536139</v>
      </c>
      <c r="N3543" s="122">
        <v>0.36556044437500002</v>
      </c>
      <c r="O3543" s="122">
        <v>0.37532520629799998</v>
      </c>
      <c r="P3543" s="122">
        <v>0.3785062196315</v>
      </c>
      <c r="Q3543" s="122">
        <v>0.37258843851399998</v>
      </c>
      <c r="R3543" s="122">
        <v>0.37493812191100001</v>
      </c>
      <c r="S3543" s="122">
        <v>0.3759668643395</v>
      </c>
      <c r="T3543" s="122">
        <v>0.37583933099599998</v>
      </c>
      <c r="U3543" s="122">
        <v>0.36936522443399999</v>
      </c>
      <c r="V3543" s="122">
        <v>0.37348051805749999</v>
      </c>
      <c r="W3543" s="122">
        <v>0.37225699731650003</v>
      </c>
      <c r="X3543" s="122">
        <v>0.36754110104150001</v>
      </c>
      <c r="Y3543" s="122">
        <v>0.36614582545300001</v>
      </c>
      <c r="Z3543" s="122">
        <v>0.371546637495</v>
      </c>
      <c r="AA3543" s="122">
        <v>0.37577755302999999</v>
      </c>
      <c r="AB3543" s="122">
        <v>0.38912321638699998</v>
      </c>
      <c r="AC3543" s="122">
        <v>0.39224809143150002</v>
      </c>
      <c r="AD3543" s="122">
        <v>0.39530316762250001</v>
      </c>
      <c r="AE3543" s="122">
        <v>0.39587414041199998</v>
      </c>
      <c r="AF3543" s="122">
        <v>0.404390704105</v>
      </c>
      <c r="AG3543" s="122">
        <v>0.41236763979149998</v>
      </c>
      <c r="AH3543" s="122">
        <v>0.42259633498850002</v>
      </c>
      <c r="AI3543" s="122">
        <v>0.42490864906600001</v>
      </c>
      <c r="AJ3543" s="122">
        <v>0.41990729484400002</v>
      </c>
      <c r="AK3543" s="122">
        <v>0.417351752716</v>
      </c>
      <c r="AL3543" s="122">
        <v>0</v>
      </c>
    </row>
    <row r="3544" spans="1:38" hidden="1" x14ac:dyDescent="0.25">
      <c r="A3544" s="122" t="s">
        <v>2014</v>
      </c>
      <c r="B3544" s="122">
        <v>1</v>
      </c>
      <c r="C3544" s="122" t="s">
        <v>2205</v>
      </c>
      <c r="D3544" s="122" t="s">
        <v>2097</v>
      </c>
      <c r="E3544" s="122">
        <v>65</v>
      </c>
      <c r="F3544" s="122">
        <v>0.3006413844825</v>
      </c>
      <c r="G3544" s="122">
        <v>0.30747038559000001</v>
      </c>
      <c r="H3544" s="122">
        <v>0.31417073282800001</v>
      </c>
      <c r="I3544" s="122">
        <v>0.31668414334799999</v>
      </c>
      <c r="J3544" s="122">
        <v>0.32522101367299999</v>
      </c>
      <c r="K3544" s="122">
        <v>0.3258680733155</v>
      </c>
      <c r="L3544" s="122">
        <v>0.330023370915</v>
      </c>
      <c r="M3544" s="122">
        <v>0.33070402847649999</v>
      </c>
      <c r="N3544" s="122">
        <v>0.33680358332299998</v>
      </c>
      <c r="O3544" s="122">
        <v>0.34617488835100002</v>
      </c>
      <c r="P3544" s="122">
        <v>0.34959084599399998</v>
      </c>
      <c r="Q3544" s="122">
        <v>0.34565437233000001</v>
      </c>
      <c r="R3544" s="122">
        <v>0.351256496074</v>
      </c>
      <c r="S3544" s="122">
        <v>0.35560870120799998</v>
      </c>
      <c r="T3544" s="122">
        <v>0.3599996842955</v>
      </c>
      <c r="U3544" s="122">
        <v>0.35806438746699998</v>
      </c>
      <c r="V3544" s="122">
        <v>0.36391932468249999</v>
      </c>
      <c r="W3544" s="122">
        <v>0.3631003753075</v>
      </c>
      <c r="X3544" s="122">
        <v>0.35816185481149998</v>
      </c>
      <c r="Y3544" s="122">
        <v>0.355671055761</v>
      </c>
      <c r="Z3544" s="122">
        <v>0.36175966499450002</v>
      </c>
      <c r="AA3544" s="122">
        <v>0.36582468144000002</v>
      </c>
      <c r="AB3544" s="122">
        <v>0.37788472326700001</v>
      </c>
      <c r="AC3544" s="122">
        <v>0.37927485120400001</v>
      </c>
      <c r="AD3544" s="122">
        <v>0.38250668077849997</v>
      </c>
      <c r="AE3544" s="122">
        <v>0.383988597057</v>
      </c>
      <c r="AF3544" s="122">
        <v>0.39001122250949999</v>
      </c>
      <c r="AG3544" s="122">
        <v>0.39542782417900002</v>
      </c>
      <c r="AH3544" s="122">
        <v>0.40330012490700001</v>
      </c>
      <c r="AI3544" s="122">
        <v>0.4045166480315</v>
      </c>
      <c r="AJ3544" s="122">
        <v>0.39562473115699998</v>
      </c>
      <c r="AK3544" s="122">
        <v>0.40173646007699998</v>
      </c>
      <c r="AL3544" s="122">
        <v>0</v>
      </c>
    </row>
    <row r="3545" spans="1:38" hidden="1" x14ac:dyDescent="0.25">
      <c r="A3545" s="122" t="s">
        <v>2014</v>
      </c>
      <c r="B3545" s="122">
        <v>1</v>
      </c>
      <c r="C3545" s="122" t="s">
        <v>2205</v>
      </c>
      <c r="D3545" s="122" t="s">
        <v>2098</v>
      </c>
      <c r="E3545" s="122">
        <v>65</v>
      </c>
      <c r="F3545" s="122">
        <v>7.1561456373999993E-2</v>
      </c>
      <c r="G3545" s="122">
        <v>7.2250947418999997E-2</v>
      </c>
      <c r="H3545" s="122">
        <v>7.2996046885500002E-2</v>
      </c>
      <c r="I3545" s="122">
        <v>7.3087079659000007E-2</v>
      </c>
      <c r="J3545" s="122">
        <v>7.4353014921999999E-2</v>
      </c>
      <c r="K3545" s="122">
        <v>7.3947482904499998E-2</v>
      </c>
      <c r="L3545" s="122">
        <v>7.4395217072999995E-2</v>
      </c>
      <c r="M3545" s="122">
        <v>7.440205137E-2</v>
      </c>
      <c r="N3545" s="122">
        <v>7.5205527236000005E-2</v>
      </c>
      <c r="O3545" s="122">
        <v>7.7030270145499999E-2</v>
      </c>
      <c r="P3545" s="122">
        <v>7.7512114557499998E-2</v>
      </c>
      <c r="Q3545" s="122">
        <v>7.6225459501000001E-2</v>
      </c>
      <c r="R3545" s="122">
        <v>7.7238981945999999E-2</v>
      </c>
      <c r="S3545" s="122">
        <v>7.8081112911499995E-2</v>
      </c>
      <c r="T3545" s="122">
        <v>7.88777837895E-2</v>
      </c>
      <c r="U3545" s="122">
        <v>7.8219373879000006E-2</v>
      </c>
      <c r="V3545" s="122">
        <v>7.9234382179000001E-2</v>
      </c>
      <c r="W3545" s="122">
        <v>7.8891131865999997E-2</v>
      </c>
      <c r="X3545" s="122">
        <v>7.72287823875E-2</v>
      </c>
      <c r="Y3545" s="122">
        <v>7.5307726685499995E-2</v>
      </c>
      <c r="Z3545" s="122">
        <v>7.6016195255000002E-2</v>
      </c>
      <c r="AA3545" s="122">
        <v>7.6373296879499994E-2</v>
      </c>
      <c r="AB3545" s="122">
        <v>7.8009605947500005E-2</v>
      </c>
      <c r="AC3545" s="122">
        <v>7.7876526286500006E-2</v>
      </c>
      <c r="AD3545" s="122">
        <v>7.7795054766000002E-2</v>
      </c>
      <c r="AE3545" s="122">
        <v>7.7045160124499995E-2</v>
      </c>
      <c r="AF3545" s="122">
        <v>7.8764685764500006E-2</v>
      </c>
      <c r="AG3545" s="122">
        <v>8.0447665439999996E-2</v>
      </c>
      <c r="AH3545" s="122">
        <v>8.2542332765000004E-2</v>
      </c>
      <c r="AI3545" s="122">
        <v>8.34267383325E-2</v>
      </c>
      <c r="AJ3545" s="122">
        <v>8.1724926882500007E-2</v>
      </c>
      <c r="AK3545" s="122">
        <v>8.1091227506499997E-2</v>
      </c>
      <c r="AL3545" s="122">
        <v>0</v>
      </c>
    </row>
    <row r="3546" spans="1:38" hidden="1" x14ac:dyDescent="0.25">
      <c r="A3546" s="122" t="s">
        <v>2014</v>
      </c>
      <c r="B3546" s="122">
        <v>1</v>
      </c>
      <c r="C3546" s="122" t="s">
        <v>2205</v>
      </c>
      <c r="D3546" s="122" t="s">
        <v>2099</v>
      </c>
      <c r="E3546" s="122">
        <v>65</v>
      </c>
      <c r="F3546" s="122">
        <v>0.44995392912799997</v>
      </c>
      <c r="G3546" s="122">
        <v>0.45676116962800001</v>
      </c>
      <c r="H3546" s="122">
        <v>0.46496300729000001</v>
      </c>
      <c r="I3546" s="122">
        <v>0.46655441266449998</v>
      </c>
      <c r="J3546" s="122">
        <v>0.47609153569200002</v>
      </c>
      <c r="K3546" s="122">
        <v>0.47593603782600002</v>
      </c>
      <c r="L3546" s="122">
        <v>0.4827069117135</v>
      </c>
      <c r="M3546" s="122">
        <v>0.48018700100849998</v>
      </c>
      <c r="N3546" s="122">
        <v>0.48796915212850001</v>
      </c>
      <c r="O3546" s="122">
        <v>0.5005232044115</v>
      </c>
      <c r="P3546" s="122">
        <v>0.50486482671749999</v>
      </c>
      <c r="Q3546" s="122">
        <v>0.4973287627065</v>
      </c>
      <c r="R3546" s="122">
        <v>0.50085148291350001</v>
      </c>
      <c r="S3546" s="122">
        <v>0.50404997191050005</v>
      </c>
      <c r="T3546" s="122">
        <v>0.50622005797049996</v>
      </c>
      <c r="U3546" s="122">
        <v>0.49823817311750002</v>
      </c>
      <c r="V3546" s="122">
        <v>0.50248870183250005</v>
      </c>
      <c r="W3546" s="122">
        <v>0.49663307344399998</v>
      </c>
      <c r="X3546" s="122">
        <v>0.481835998303</v>
      </c>
      <c r="Y3546" s="122">
        <v>0.47104438856899999</v>
      </c>
      <c r="Z3546" s="122">
        <v>0.47430783653899999</v>
      </c>
      <c r="AA3546" s="122">
        <v>0.47781760386400002</v>
      </c>
      <c r="AB3546" s="122">
        <v>0.49230095106999999</v>
      </c>
      <c r="AC3546" s="122">
        <v>0.49463306297949999</v>
      </c>
      <c r="AD3546" s="122">
        <v>0.49094342356550003</v>
      </c>
      <c r="AE3546" s="122">
        <v>0.48451131555499999</v>
      </c>
      <c r="AF3546" s="122">
        <v>0.49903485859699998</v>
      </c>
      <c r="AG3546" s="122">
        <v>0.51275995499600002</v>
      </c>
      <c r="AH3546" s="122">
        <v>0.52855925698350004</v>
      </c>
      <c r="AI3546" s="122">
        <v>0.53480318997800003</v>
      </c>
      <c r="AJ3546" s="122">
        <v>0.517293100063</v>
      </c>
      <c r="AK3546" s="122">
        <v>0.51958968556899998</v>
      </c>
      <c r="AL3546" s="122">
        <v>0</v>
      </c>
    </row>
    <row r="3547" spans="1:38" hidden="1" x14ac:dyDescent="0.25">
      <c r="A3547" s="122" t="s">
        <v>2014</v>
      </c>
      <c r="B3547" s="122">
        <v>1</v>
      </c>
      <c r="C3547" s="122" t="s">
        <v>2205</v>
      </c>
      <c r="D3547" s="122" t="s">
        <v>2100</v>
      </c>
      <c r="E3547" s="122">
        <v>65</v>
      </c>
      <c r="F3547" s="122">
        <v>0.24758539136050001</v>
      </c>
      <c r="G3547" s="122">
        <v>0.25244726852999999</v>
      </c>
      <c r="H3547" s="122">
        <v>0.25829727462550001</v>
      </c>
      <c r="I3547" s="122">
        <v>0.2614964687345</v>
      </c>
      <c r="J3547" s="122">
        <v>0.269196256503</v>
      </c>
      <c r="K3547" s="122">
        <v>0.27012654260699998</v>
      </c>
      <c r="L3547" s="122">
        <v>0.27493151070850003</v>
      </c>
      <c r="M3547" s="122">
        <v>0.275852687358</v>
      </c>
      <c r="N3547" s="122">
        <v>0.282140855345</v>
      </c>
      <c r="O3547" s="122">
        <v>0.29148257402400002</v>
      </c>
      <c r="P3547" s="122">
        <v>0.295844722753</v>
      </c>
      <c r="Q3547" s="122">
        <v>0.29285467681999999</v>
      </c>
      <c r="R3547" s="122">
        <v>0.29642328108799998</v>
      </c>
      <c r="S3547" s="122">
        <v>0.299435983726</v>
      </c>
      <c r="T3547" s="122">
        <v>0.30240971755750001</v>
      </c>
      <c r="U3547" s="122">
        <v>0.30040940748400002</v>
      </c>
      <c r="V3547" s="122">
        <v>0.30683817283749998</v>
      </c>
      <c r="W3547" s="122">
        <v>0.30800967903400001</v>
      </c>
      <c r="X3547" s="122">
        <v>0.305310466891</v>
      </c>
      <c r="Y3547" s="122">
        <v>0.30331352796200001</v>
      </c>
      <c r="Z3547" s="122">
        <v>0.3076446527435</v>
      </c>
      <c r="AA3547" s="122">
        <v>0.31109526658300002</v>
      </c>
      <c r="AB3547" s="122">
        <v>0.32143796602550001</v>
      </c>
      <c r="AC3547" s="122">
        <v>0.3234725350605</v>
      </c>
      <c r="AD3547" s="122">
        <v>0.32547348070999998</v>
      </c>
      <c r="AE3547" s="122">
        <v>0.3260377892795</v>
      </c>
      <c r="AF3547" s="122">
        <v>0.33455036355649997</v>
      </c>
      <c r="AG3547" s="122">
        <v>0.34236888271999999</v>
      </c>
      <c r="AH3547" s="122">
        <v>0.35240645021799999</v>
      </c>
      <c r="AI3547" s="122">
        <v>0.35619884963600001</v>
      </c>
      <c r="AJ3547" s="122">
        <v>0.34928301417649998</v>
      </c>
      <c r="AK3547" s="122">
        <v>0.34841006137899999</v>
      </c>
      <c r="AL3547" s="122">
        <v>0</v>
      </c>
    </row>
    <row r="3548" spans="1:38" hidden="1" x14ac:dyDescent="0.25">
      <c r="A3548" s="122" t="s">
        <v>2014</v>
      </c>
      <c r="B3548" s="122">
        <v>1</v>
      </c>
      <c r="C3548" s="122" t="s">
        <v>2205</v>
      </c>
      <c r="D3548" s="122" t="s">
        <v>2101</v>
      </c>
      <c r="E3548" s="122">
        <v>65</v>
      </c>
      <c r="F3548" s="122">
        <v>0.32130650813799999</v>
      </c>
      <c r="G3548" s="122">
        <v>0.326641648304</v>
      </c>
      <c r="H3548" s="122">
        <v>0.33275642634050001</v>
      </c>
      <c r="I3548" s="122">
        <v>0.3354365126385</v>
      </c>
      <c r="J3548" s="122">
        <v>0.34400511901899999</v>
      </c>
      <c r="K3548" s="122">
        <v>0.34450604099299997</v>
      </c>
      <c r="L3548" s="122">
        <v>0.35009042592849998</v>
      </c>
      <c r="M3548" s="122">
        <v>0.35026620917349999</v>
      </c>
      <c r="N3548" s="122">
        <v>0.35651927038449999</v>
      </c>
      <c r="O3548" s="122">
        <v>0.36574756323349999</v>
      </c>
      <c r="P3548" s="122">
        <v>0.36888446140749998</v>
      </c>
      <c r="Q3548" s="122">
        <v>0.36285732247500002</v>
      </c>
      <c r="R3548" s="122">
        <v>0.36621204460700002</v>
      </c>
      <c r="S3548" s="122">
        <v>0.369160812073</v>
      </c>
      <c r="T3548" s="122">
        <v>0.37251074777499998</v>
      </c>
      <c r="U3548" s="122">
        <v>0.37007611902550003</v>
      </c>
      <c r="V3548" s="122">
        <v>0.37758149813000003</v>
      </c>
      <c r="W3548" s="122">
        <v>0.378215969875</v>
      </c>
      <c r="X3548" s="122">
        <v>0.374231845236</v>
      </c>
      <c r="Y3548" s="122">
        <v>0.37235149615750002</v>
      </c>
      <c r="Z3548" s="122">
        <v>0.37631786330549999</v>
      </c>
      <c r="AA3548" s="122">
        <v>0.37784478426899998</v>
      </c>
      <c r="AB3548" s="122">
        <v>0.38838712689400001</v>
      </c>
      <c r="AC3548" s="122">
        <v>0.38859634460600001</v>
      </c>
      <c r="AD3548" s="122">
        <v>0.39060885830050002</v>
      </c>
      <c r="AE3548" s="122">
        <v>0.391630737176</v>
      </c>
      <c r="AF3548" s="122">
        <v>0.39751010498</v>
      </c>
      <c r="AG3548" s="122">
        <v>0.4025796254965</v>
      </c>
      <c r="AH3548" s="122">
        <v>0.41068925704449999</v>
      </c>
      <c r="AI3548" s="122">
        <v>0.41213696428750002</v>
      </c>
      <c r="AJ3548" s="122">
        <v>0.40172708652349998</v>
      </c>
      <c r="AK3548" s="122">
        <v>0.40241840034449999</v>
      </c>
      <c r="AL3548" s="122">
        <v>0</v>
      </c>
    </row>
    <row r="3549" spans="1:38" hidden="1" x14ac:dyDescent="0.25">
      <c r="A3549" s="122" t="s">
        <v>2014</v>
      </c>
      <c r="B3549" s="122">
        <v>1</v>
      </c>
      <c r="C3549" s="122" t="s">
        <v>2205</v>
      </c>
      <c r="D3549" s="122" t="s">
        <v>2135</v>
      </c>
      <c r="E3549" s="122">
        <v>65</v>
      </c>
      <c r="F3549" s="122">
        <v>2.0030765675E-3</v>
      </c>
      <c r="G3549" s="122">
        <v>2.1813508124999999E-3</v>
      </c>
      <c r="H3549" s="122">
        <v>2.3833516999999999E-3</v>
      </c>
      <c r="I3549" s="122">
        <v>2.563798415E-3</v>
      </c>
      <c r="J3549" s="122">
        <v>2.7873452865E-3</v>
      </c>
      <c r="K3549" s="122">
        <v>2.9416997835E-3</v>
      </c>
      <c r="L3549" s="122">
        <v>3.1362734365E-3</v>
      </c>
      <c r="M3549" s="122">
        <v>3.2818787465000001E-3</v>
      </c>
      <c r="N3549" s="122">
        <v>3.4961453974999999E-3</v>
      </c>
      <c r="O3549" s="122">
        <v>3.7364941964999998E-3</v>
      </c>
      <c r="P3549" s="122">
        <v>3.9152551935000002E-3</v>
      </c>
      <c r="Q3549" s="122">
        <v>3.8082872014999999E-3</v>
      </c>
      <c r="R3549" s="122">
        <v>3.791212324E-3</v>
      </c>
      <c r="S3549" s="122">
        <v>3.76728293E-3</v>
      </c>
      <c r="T3549" s="122">
        <v>3.7443464114999998E-3</v>
      </c>
      <c r="U3549" s="122">
        <v>3.6554892084999999E-3</v>
      </c>
      <c r="V3549" s="122">
        <v>3.5849214575000002E-3</v>
      </c>
      <c r="W3549" s="122">
        <v>3.3767035374999998E-3</v>
      </c>
      <c r="X3549" s="122">
        <v>3.1194521904999999E-3</v>
      </c>
      <c r="Y3549" s="122">
        <v>2.878046545E-3</v>
      </c>
      <c r="Z3549" s="122">
        <v>2.6969680435000002E-3</v>
      </c>
      <c r="AA3549" s="122">
        <v>2.603835675E-3</v>
      </c>
      <c r="AB3549" s="122">
        <v>2.6681695129999999E-3</v>
      </c>
      <c r="AC3549" s="122">
        <v>2.6630535024999998E-3</v>
      </c>
      <c r="AD3549" s="122">
        <v>2.623809308E-3</v>
      </c>
      <c r="AE3549" s="122">
        <v>2.5740088915000001E-3</v>
      </c>
      <c r="AF3549" s="122">
        <v>2.6272951445000001E-3</v>
      </c>
      <c r="AG3549" s="122">
        <v>2.6752525124999998E-3</v>
      </c>
      <c r="AH3549" s="122">
        <v>2.7387663080000002E-3</v>
      </c>
      <c r="AI3549" s="122">
        <v>2.7575055445000001E-3</v>
      </c>
      <c r="AJ3549" s="122">
        <v>2.6194950550000001E-3</v>
      </c>
      <c r="AK3549" s="122">
        <v>2.6148030709999999E-3</v>
      </c>
      <c r="AL3549" s="122">
        <v>0</v>
      </c>
    </row>
    <row r="3550" spans="1:38" hidden="1" x14ac:dyDescent="0.25">
      <c r="A3550" s="122" t="s">
        <v>2014</v>
      </c>
      <c r="B3550" s="122">
        <v>1</v>
      </c>
      <c r="C3550" s="122" t="s">
        <v>2205</v>
      </c>
      <c r="D3550" s="122" t="s">
        <v>2102</v>
      </c>
      <c r="E3550" s="122">
        <v>65</v>
      </c>
      <c r="F3550" s="122">
        <v>0.1295863592115</v>
      </c>
      <c r="G3550" s="122">
        <v>0.13125558854050001</v>
      </c>
      <c r="H3550" s="122">
        <v>0.13409095569599999</v>
      </c>
      <c r="I3550" s="122">
        <v>0.13613835502400001</v>
      </c>
      <c r="J3550" s="122">
        <v>0.14049075265399999</v>
      </c>
      <c r="K3550" s="122">
        <v>0.14139042402349999</v>
      </c>
      <c r="L3550" s="122">
        <v>0.14370723729750001</v>
      </c>
      <c r="M3550" s="122">
        <v>0.14436175488799999</v>
      </c>
      <c r="N3550" s="122">
        <v>0.147789256196</v>
      </c>
      <c r="O3550" s="122">
        <v>0.15239058907549999</v>
      </c>
      <c r="P3550" s="122">
        <v>0.15411523676800001</v>
      </c>
      <c r="Q3550" s="122">
        <v>0.15162256096099999</v>
      </c>
      <c r="R3550" s="122">
        <v>0.152716071324</v>
      </c>
      <c r="S3550" s="122">
        <v>0.15411702530599999</v>
      </c>
      <c r="T3550" s="122">
        <v>0.15626497758550001</v>
      </c>
      <c r="U3550" s="122">
        <v>0.15536015050849999</v>
      </c>
      <c r="V3550" s="122">
        <v>0.15683272945900001</v>
      </c>
      <c r="W3550" s="122">
        <v>0.15760543278299999</v>
      </c>
      <c r="X3550" s="122">
        <v>0.15555626664700001</v>
      </c>
      <c r="Y3550" s="122">
        <v>0.15318220150100001</v>
      </c>
      <c r="Z3550" s="122">
        <v>0.15574344203000001</v>
      </c>
      <c r="AA3550" s="122">
        <v>0.15727312259750001</v>
      </c>
      <c r="AB3550" s="122">
        <v>0.1615820187285</v>
      </c>
      <c r="AC3550" s="122">
        <v>0.16213389474350001</v>
      </c>
      <c r="AD3550" s="122">
        <v>0.16084415699499999</v>
      </c>
      <c r="AE3550" s="122">
        <v>0.1588449283865</v>
      </c>
      <c r="AF3550" s="122">
        <v>0.16273024666249999</v>
      </c>
      <c r="AG3550" s="122">
        <v>0.1664199714065</v>
      </c>
      <c r="AH3550" s="122">
        <v>0.17043294222300001</v>
      </c>
      <c r="AI3550" s="122">
        <v>0.17194618502600001</v>
      </c>
      <c r="AJ3550" s="122">
        <v>0.1627108277805</v>
      </c>
      <c r="AK3550" s="122">
        <v>0.16262692928399999</v>
      </c>
      <c r="AL3550" s="122">
        <v>0</v>
      </c>
    </row>
    <row r="3551" spans="1:38" hidden="1" x14ac:dyDescent="0.25">
      <c r="A3551" s="122" t="s">
        <v>2014</v>
      </c>
      <c r="B3551" s="122">
        <v>1</v>
      </c>
      <c r="C3551" s="122" t="s">
        <v>2205</v>
      </c>
      <c r="D3551" s="122" t="s">
        <v>2103</v>
      </c>
      <c r="E3551" s="122">
        <v>65</v>
      </c>
      <c r="F3551" s="122">
        <v>4.8395071361999997E-2</v>
      </c>
      <c r="G3551" s="122">
        <v>4.9355554878499998E-2</v>
      </c>
      <c r="H3551" s="122">
        <v>5.0912951557500002E-2</v>
      </c>
      <c r="I3551" s="122">
        <v>5.2065712713999998E-2</v>
      </c>
      <c r="J3551" s="122">
        <v>5.3980434121000002E-2</v>
      </c>
      <c r="K3551" s="122">
        <v>5.4535138587000001E-2</v>
      </c>
      <c r="L3551" s="122">
        <v>5.5499822830499999E-2</v>
      </c>
      <c r="M3551" s="122">
        <v>5.5208415262499998E-2</v>
      </c>
      <c r="N3551" s="122">
        <v>5.5926407296E-2</v>
      </c>
      <c r="O3551" s="122">
        <v>5.7304671607E-2</v>
      </c>
      <c r="P3551" s="122">
        <v>5.7821371945999997E-2</v>
      </c>
      <c r="Q3551" s="122">
        <v>5.6728452665500001E-2</v>
      </c>
      <c r="R3551" s="122">
        <v>5.7302149178E-2</v>
      </c>
      <c r="S3551" s="122">
        <v>5.7960066824500001E-2</v>
      </c>
      <c r="T3551" s="122">
        <v>5.8826190280499999E-2</v>
      </c>
      <c r="U3551" s="122">
        <v>5.8654962994999997E-2</v>
      </c>
      <c r="V3551" s="122">
        <v>6.0068139254000001E-2</v>
      </c>
      <c r="W3551" s="122">
        <v>6.0461125880000001E-2</v>
      </c>
      <c r="X3551" s="122">
        <v>6.0196906676E-2</v>
      </c>
      <c r="Y3551" s="122">
        <v>5.9998394301500002E-2</v>
      </c>
      <c r="Z3551" s="122">
        <v>6.0681854873999998E-2</v>
      </c>
      <c r="AA3551" s="122">
        <v>6.1227651868500002E-2</v>
      </c>
      <c r="AB3551" s="122">
        <v>6.3293983299999995E-2</v>
      </c>
      <c r="AC3551" s="122">
        <v>6.3889093243500006E-2</v>
      </c>
      <c r="AD3551" s="122">
        <v>6.4657683714499994E-2</v>
      </c>
      <c r="AE3551" s="122">
        <v>6.5097971170999996E-2</v>
      </c>
      <c r="AF3551" s="122">
        <v>6.6790859117000001E-2</v>
      </c>
      <c r="AG3551" s="122">
        <v>6.8305115809999997E-2</v>
      </c>
      <c r="AH3551" s="122">
        <v>7.0132009645000007E-2</v>
      </c>
      <c r="AI3551" s="122">
        <v>7.0838815100999999E-2</v>
      </c>
      <c r="AJ3551" s="122">
        <v>6.9836308705999994E-2</v>
      </c>
      <c r="AK3551" s="122">
        <v>7.1275040240000004E-2</v>
      </c>
      <c r="AL3551" s="122">
        <v>0</v>
      </c>
    </row>
    <row r="3552" spans="1:38" hidden="1" x14ac:dyDescent="0.25">
      <c r="A3552" s="122" t="s">
        <v>2014</v>
      </c>
      <c r="B3552" s="122">
        <v>1</v>
      </c>
      <c r="C3552" s="122" t="s">
        <v>2205</v>
      </c>
      <c r="D3552" s="122" t="s">
        <v>2104</v>
      </c>
      <c r="E3552" s="122">
        <v>65</v>
      </c>
      <c r="F3552" s="122">
        <v>0.30810129986899998</v>
      </c>
      <c r="G3552" s="122">
        <v>0.31671401796400001</v>
      </c>
      <c r="H3552" s="122">
        <v>0.32681546471900003</v>
      </c>
      <c r="I3552" s="122">
        <v>0.33546110697050002</v>
      </c>
      <c r="J3552" s="122">
        <v>0.35021159731099999</v>
      </c>
      <c r="K3552" s="122">
        <v>0.35777139093249999</v>
      </c>
      <c r="L3552" s="122">
        <v>0.36970478517849997</v>
      </c>
      <c r="M3552" s="122">
        <v>0.37653718154549998</v>
      </c>
      <c r="N3552" s="122">
        <v>0.391477497693</v>
      </c>
      <c r="O3552" s="122">
        <v>0.40929966681899999</v>
      </c>
      <c r="P3552" s="122">
        <v>0.41962741573000001</v>
      </c>
      <c r="Q3552" s="122">
        <v>0.42063619735149999</v>
      </c>
      <c r="R3552" s="122">
        <v>0.43081697217449999</v>
      </c>
      <c r="S3552" s="122">
        <v>0.43887930766200001</v>
      </c>
      <c r="T3552" s="122">
        <v>0.449469013631</v>
      </c>
      <c r="U3552" s="122">
        <v>0.45418502205400002</v>
      </c>
      <c r="V3552" s="122">
        <v>0.47429003953650001</v>
      </c>
      <c r="W3552" s="122">
        <v>0.4858493855405</v>
      </c>
      <c r="X3552" s="122">
        <v>0.48939142231299998</v>
      </c>
      <c r="Y3552" s="122">
        <v>0.49119273530050001</v>
      </c>
      <c r="Z3552" s="122">
        <v>0.50462264157449999</v>
      </c>
      <c r="AA3552" s="122">
        <v>0.51323369599949997</v>
      </c>
      <c r="AB3552" s="122">
        <v>0.53344219494849998</v>
      </c>
      <c r="AC3552" s="122">
        <v>0.5403767349295</v>
      </c>
      <c r="AD3552" s="122">
        <v>0.54337135065499997</v>
      </c>
      <c r="AE3552" s="122">
        <v>0.54562058479499997</v>
      </c>
      <c r="AF3552" s="122">
        <v>0.56631125728599996</v>
      </c>
      <c r="AG3552" s="122">
        <v>0.58509850600900004</v>
      </c>
      <c r="AH3552" s="122">
        <v>0.60785727411599999</v>
      </c>
      <c r="AI3552" s="122">
        <v>0.62071309279050002</v>
      </c>
      <c r="AJ3552" s="122">
        <v>0.59510521749</v>
      </c>
      <c r="AK3552" s="122">
        <v>0.60244530647500005</v>
      </c>
      <c r="AL3552" s="122">
        <v>0</v>
      </c>
    </row>
    <row r="3553" spans="1:38" hidden="1" x14ac:dyDescent="0.25">
      <c r="A3553" s="122" t="s">
        <v>2014</v>
      </c>
      <c r="B3553" s="122">
        <v>1</v>
      </c>
      <c r="C3553" s="122" t="s">
        <v>2205</v>
      </c>
      <c r="D3553" s="122" t="s">
        <v>2105</v>
      </c>
      <c r="E3553" s="122">
        <v>65</v>
      </c>
      <c r="F3553" s="122">
        <v>3.9297028875000001E-2</v>
      </c>
      <c r="G3553" s="122">
        <v>3.9409802434000003E-2</v>
      </c>
      <c r="H3553" s="122">
        <v>3.9898028841000001E-2</v>
      </c>
      <c r="I3553" s="122">
        <v>3.9946055002999997E-2</v>
      </c>
      <c r="J3553" s="122">
        <v>4.0751268235500002E-2</v>
      </c>
      <c r="K3553" s="122">
        <v>4.0539972181500003E-2</v>
      </c>
      <c r="L3553" s="122">
        <v>4.0904731802499997E-2</v>
      </c>
      <c r="M3553" s="122">
        <v>4.0443681834499999E-2</v>
      </c>
      <c r="N3553" s="122">
        <v>4.0667978523500001E-2</v>
      </c>
      <c r="O3553" s="122">
        <v>4.11060122875E-2</v>
      </c>
      <c r="P3553" s="122">
        <v>4.0920298379500002E-2</v>
      </c>
      <c r="Q3553" s="122">
        <v>3.9767201203000001E-2</v>
      </c>
      <c r="R3553" s="122">
        <v>3.9808781743499999E-2</v>
      </c>
      <c r="S3553" s="122">
        <v>3.9914707119500001E-2</v>
      </c>
      <c r="T3553" s="122">
        <v>4.0384955131499999E-2</v>
      </c>
      <c r="U3553" s="122">
        <v>3.9821792448500003E-2</v>
      </c>
      <c r="V3553" s="122">
        <v>4.0407054514999999E-2</v>
      </c>
      <c r="W3553" s="122">
        <v>4.03036779885E-2</v>
      </c>
      <c r="X3553" s="122">
        <v>3.9871322458999998E-2</v>
      </c>
      <c r="Y3553" s="122">
        <v>3.9844420983999998E-2</v>
      </c>
      <c r="Z3553" s="122">
        <v>4.0668586221499999E-2</v>
      </c>
      <c r="AA3553" s="122">
        <v>4.1434994894499998E-2</v>
      </c>
      <c r="AB3553" s="122">
        <v>4.3643422744499998E-2</v>
      </c>
      <c r="AC3553" s="122">
        <v>4.5080673750000001E-2</v>
      </c>
      <c r="AD3553" s="122">
        <v>4.6283128580999998E-2</v>
      </c>
      <c r="AE3553" s="122">
        <v>4.75966896175E-2</v>
      </c>
      <c r="AF3553" s="122">
        <v>4.8247730752500002E-2</v>
      </c>
      <c r="AG3553" s="122">
        <v>4.8764712442000001E-2</v>
      </c>
      <c r="AH3553" s="122">
        <v>4.9877621440999997E-2</v>
      </c>
      <c r="AI3553" s="122">
        <v>5.0178568876499997E-2</v>
      </c>
      <c r="AJ3553" s="122">
        <v>4.9718461222E-2</v>
      </c>
      <c r="AK3553" s="122">
        <v>4.9310493774999999E-2</v>
      </c>
      <c r="AL3553" s="122">
        <v>0</v>
      </c>
    </row>
    <row r="3554" spans="1:38" hidden="1" x14ac:dyDescent="0.25">
      <c r="A3554" s="122" t="s">
        <v>2014</v>
      </c>
      <c r="B3554" s="122">
        <v>1</v>
      </c>
      <c r="C3554" s="122" t="s">
        <v>2205</v>
      </c>
      <c r="D3554" s="122" t="s">
        <v>475</v>
      </c>
      <c r="E3554" s="122">
        <v>65</v>
      </c>
      <c r="F3554" s="122">
        <v>0.1049752992985</v>
      </c>
      <c r="G3554" s="122">
        <v>0.106799270104</v>
      </c>
      <c r="H3554" s="122">
        <v>0.109029209541</v>
      </c>
      <c r="I3554" s="122">
        <v>0.109602253067</v>
      </c>
      <c r="J3554" s="122">
        <v>0.1123356282945</v>
      </c>
      <c r="K3554" s="122">
        <v>0.1128354739975</v>
      </c>
      <c r="L3554" s="122">
        <v>0.114412359969</v>
      </c>
      <c r="M3554" s="122">
        <v>0.1142255375395</v>
      </c>
      <c r="N3554" s="122">
        <v>0.116223532308</v>
      </c>
      <c r="O3554" s="122">
        <v>0.118965125477</v>
      </c>
      <c r="P3554" s="122">
        <v>0.1195422492875</v>
      </c>
      <c r="Q3554" s="122">
        <v>0.117316409533</v>
      </c>
      <c r="R3554" s="122">
        <v>0.11854338227</v>
      </c>
      <c r="S3554" s="122">
        <v>0.119315302943</v>
      </c>
      <c r="T3554" s="122">
        <v>0.1198741738185</v>
      </c>
      <c r="U3554" s="122">
        <v>0.11908314420750001</v>
      </c>
      <c r="V3554" s="122">
        <v>0.1213266931435</v>
      </c>
      <c r="W3554" s="122">
        <v>0.1215458034645</v>
      </c>
      <c r="X3554" s="122">
        <v>0.120748241418</v>
      </c>
      <c r="Y3554" s="122">
        <v>0.1203273152855</v>
      </c>
      <c r="Z3554" s="122">
        <v>0.121911567833</v>
      </c>
      <c r="AA3554" s="122">
        <v>0.122850830547</v>
      </c>
      <c r="AB3554" s="122">
        <v>0.12656360109549999</v>
      </c>
      <c r="AC3554" s="122">
        <v>0.12718598285150001</v>
      </c>
      <c r="AD3554" s="122">
        <v>0.12795894182100001</v>
      </c>
      <c r="AE3554" s="122">
        <v>0.12890148409550001</v>
      </c>
      <c r="AF3554" s="122">
        <v>0.1320731603925</v>
      </c>
      <c r="AG3554" s="122">
        <v>0.13455687763599999</v>
      </c>
      <c r="AH3554" s="122">
        <v>0.137868744604</v>
      </c>
      <c r="AI3554" s="122">
        <v>0.1390543616795</v>
      </c>
      <c r="AJ3554" s="122">
        <v>0.13682983558299999</v>
      </c>
      <c r="AK3554" s="122">
        <v>0.13696956571050001</v>
      </c>
      <c r="AL3554" s="122">
        <v>0</v>
      </c>
    </row>
    <row r="3555" spans="1:38" hidden="1" x14ac:dyDescent="0.25">
      <c r="A3555" s="122" t="s">
        <v>2014</v>
      </c>
      <c r="B3555" s="122">
        <v>1</v>
      </c>
      <c r="C3555" s="122" t="s">
        <v>2205</v>
      </c>
      <c r="D3555" s="122" t="s">
        <v>2106</v>
      </c>
      <c r="E3555" s="122">
        <v>65</v>
      </c>
      <c r="F3555" s="122">
        <v>3.6351491891499998E-2</v>
      </c>
      <c r="G3555" s="122">
        <v>3.5748075602499998E-2</v>
      </c>
      <c r="H3555" s="122">
        <v>3.6312548604499999E-2</v>
      </c>
      <c r="I3555" s="122">
        <v>3.6769306712000002E-2</v>
      </c>
      <c r="J3555" s="122">
        <v>3.7980465971500003E-2</v>
      </c>
      <c r="K3555" s="122">
        <v>3.8451246819000001E-2</v>
      </c>
      <c r="L3555" s="122">
        <v>3.9503665407499999E-2</v>
      </c>
      <c r="M3555" s="122">
        <v>3.9835255852999997E-2</v>
      </c>
      <c r="N3555" s="122">
        <v>4.1509705575999999E-2</v>
      </c>
      <c r="O3555" s="122">
        <v>4.3545584294000003E-2</v>
      </c>
      <c r="P3555" s="122">
        <v>4.5075894051000001E-2</v>
      </c>
      <c r="Q3555" s="122">
        <v>4.5514745340000003E-2</v>
      </c>
      <c r="R3555" s="122">
        <v>4.67502261935E-2</v>
      </c>
      <c r="S3555" s="122">
        <v>4.7761840399999998E-2</v>
      </c>
      <c r="T3555" s="122">
        <v>4.8689257984999998E-2</v>
      </c>
      <c r="U3555" s="122">
        <v>4.8584920886500002E-2</v>
      </c>
      <c r="V3555" s="122">
        <v>4.9850355908999999E-2</v>
      </c>
      <c r="W3555" s="122">
        <v>4.9877396137999998E-2</v>
      </c>
      <c r="X3555" s="122">
        <v>4.8713350619E-2</v>
      </c>
      <c r="Y3555" s="122">
        <v>4.76614687085E-2</v>
      </c>
      <c r="Z3555" s="122">
        <v>4.8671985947500003E-2</v>
      </c>
      <c r="AA3555" s="122">
        <v>4.9632789371999997E-2</v>
      </c>
      <c r="AB3555" s="122">
        <v>5.1519172288499997E-2</v>
      </c>
      <c r="AC3555" s="122">
        <v>5.2093426944000001E-2</v>
      </c>
      <c r="AD3555" s="122">
        <v>5.1207751761499998E-2</v>
      </c>
      <c r="AE3555" s="122">
        <v>4.9850122497E-2</v>
      </c>
      <c r="AF3555" s="122">
        <v>5.2608351253000001E-2</v>
      </c>
      <c r="AG3555" s="122">
        <v>5.5349977520499999E-2</v>
      </c>
      <c r="AH3555" s="122">
        <v>5.8054226624500001E-2</v>
      </c>
      <c r="AI3555" s="122">
        <v>5.9907574879499999E-2</v>
      </c>
      <c r="AJ3555" s="122">
        <v>5.7463444236999998E-2</v>
      </c>
      <c r="AK3555" s="122">
        <v>5.8240222783999998E-2</v>
      </c>
      <c r="AL3555" s="122">
        <v>0</v>
      </c>
    </row>
    <row r="3556" spans="1:38" hidden="1" x14ac:dyDescent="0.25">
      <c r="A3556" s="122" t="s">
        <v>2014</v>
      </c>
      <c r="B3556" s="122">
        <v>1</v>
      </c>
      <c r="C3556" s="122" t="s">
        <v>2205</v>
      </c>
      <c r="D3556" s="122" t="s">
        <v>2107</v>
      </c>
      <c r="E3556" s="122">
        <v>65</v>
      </c>
      <c r="F3556" s="122">
        <v>0.48853006414</v>
      </c>
      <c r="G3556" s="122">
        <v>0.49567090010199999</v>
      </c>
      <c r="H3556" s="122">
        <v>0.5047128626795</v>
      </c>
      <c r="I3556" s="122">
        <v>0.50805362935499998</v>
      </c>
      <c r="J3556" s="122">
        <v>0.51985139426899996</v>
      </c>
      <c r="K3556" s="122">
        <v>0.52006747410300003</v>
      </c>
      <c r="L3556" s="122">
        <v>0.52740338899350003</v>
      </c>
      <c r="M3556" s="122">
        <v>0.52824444851100005</v>
      </c>
      <c r="N3556" s="122">
        <v>0.53785805204899995</v>
      </c>
      <c r="O3556" s="122">
        <v>0.55201116439050002</v>
      </c>
      <c r="P3556" s="122">
        <v>0.55679194207299998</v>
      </c>
      <c r="Q3556" s="122">
        <v>0.54820871429100004</v>
      </c>
      <c r="R3556" s="122">
        <v>0.55367103892799996</v>
      </c>
      <c r="S3556" s="122">
        <v>0.55793684256099996</v>
      </c>
      <c r="T3556" s="122">
        <v>0.56156956824299997</v>
      </c>
      <c r="U3556" s="122">
        <v>0.55427999247149995</v>
      </c>
      <c r="V3556" s="122">
        <v>0.56073283180300004</v>
      </c>
      <c r="W3556" s="122">
        <v>0.55783896648050002</v>
      </c>
      <c r="X3556" s="122">
        <v>0.55096643533349998</v>
      </c>
      <c r="Y3556" s="122">
        <v>0.54812390175650005</v>
      </c>
      <c r="Z3556" s="122">
        <v>0.55331304364400002</v>
      </c>
      <c r="AA3556" s="122">
        <v>0.55541180887599995</v>
      </c>
      <c r="AB3556" s="122">
        <v>0.573096865412</v>
      </c>
      <c r="AC3556" s="122">
        <v>0.57013245348550001</v>
      </c>
      <c r="AD3556" s="122">
        <v>0.57243508297900003</v>
      </c>
      <c r="AE3556" s="122">
        <v>0.57288385369499994</v>
      </c>
      <c r="AF3556" s="122">
        <v>0.58006471931150005</v>
      </c>
      <c r="AG3556" s="122">
        <v>0.5863983519175</v>
      </c>
      <c r="AH3556" s="122">
        <v>0.59571254576199995</v>
      </c>
      <c r="AI3556" s="122">
        <v>0.59596758674399997</v>
      </c>
      <c r="AJ3556" s="122">
        <v>0.60533807880500001</v>
      </c>
      <c r="AK3556" s="122">
        <v>0.60725133494750005</v>
      </c>
      <c r="AL3556" s="122">
        <v>0</v>
      </c>
    </row>
    <row r="3557" spans="1:38" hidden="1" x14ac:dyDescent="0.25">
      <c r="A3557" s="122" t="s">
        <v>2014</v>
      </c>
      <c r="B3557" s="122">
        <v>1</v>
      </c>
      <c r="C3557" s="122" t="s">
        <v>2205</v>
      </c>
      <c r="D3557" s="122" t="s">
        <v>2108</v>
      </c>
      <c r="E3557" s="122">
        <v>65</v>
      </c>
      <c r="F3557" s="122">
        <v>7.4649276150500002E-2</v>
      </c>
      <c r="G3557" s="122">
        <v>7.7143444649500001E-2</v>
      </c>
      <c r="H3557" s="122">
        <v>8.0605502142999996E-2</v>
      </c>
      <c r="I3557" s="122">
        <v>8.3127805427000004E-2</v>
      </c>
      <c r="J3557" s="122">
        <v>8.7422306810999995E-2</v>
      </c>
      <c r="K3557" s="122">
        <v>8.9109315467000003E-2</v>
      </c>
      <c r="L3557" s="122">
        <v>9.1632400421500004E-2</v>
      </c>
      <c r="M3557" s="122">
        <v>9.2145630029000003E-2</v>
      </c>
      <c r="N3557" s="122">
        <v>9.4413353881500003E-2</v>
      </c>
      <c r="O3557" s="122">
        <v>9.7170156248500006E-2</v>
      </c>
      <c r="P3557" s="122">
        <v>9.8220003250499996E-2</v>
      </c>
      <c r="Q3557" s="122">
        <v>9.6897963618500005E-2</v>
      </c>
      <c r="R3557" s="122">
        <v>9.8866294975999996E-2</v>
      </c>
      <c r="S3557" s="122">
        <v>0.100701927663</v>
      </c>
      <c r="T3557" s="122">
        <v>0.10280320395549999</v>
      </c>
      <c r="U3557" s="122">
        <v>0.103331612445</v>
      </c>
      <c r="V3557" s="122">
        <v>0.10647219358899999</v>
      </c>
      <c r="W3557" s="122">
        <v>0.107769634755</v>
      </c>
      <c r="X3557" s="122">
        <v>0.10690336756300001</v>
      </c>
      <c r="Y3557" s="122">
        <v>0.107221241582</v>
      </c>
      <c r="Z3557" s="122">
        <v>0.10999471743100001</v>
      </c>
      <c r="AA3557" s="122">
        <v>0.111541521689</v>
      </c>
      <c r="AB3557" s="122">
        <v>0.114998303589</v>
      </c>
      <c r="AC3557" s="122">
        <v>0.1152566104045</v>
      </c>
      <c r="AD3557" s="122">
        <v>0.11457374905000001</v>
      </c>
      <c r="AE3557" s="122">
        <v>0.11361755948750001</v>
      </c>
      <c r="AF3557" s="122">
        <v>0.11607574891</v>
      </c>
      <c r="AG3557" s="122">
        <v>0.11809816276600001</v>
      </c>
      <c r="AH3557" s="122">
        <v>0.1211208279995</v>
      </c>
      <c r="AI3557" s="122">
        <v>0.12238724492649999</v>
      </c>
      <c r="AJ3557" s="122">
        <v>0.119239814884</v>
      </c>
      <c r="AK3557" s="122">
        <v>0.1191876889335</v>
      </c>
      <c r="AL3557" s="122">
        <v>0</v>
      </c>
    </row>
    <row r="3558" spans="1:38" hidden="1" x14ac:dyDescent="0.25">
      <c r="A3558" s="122" t="s">
        <v>2014</v>
      </c>
      <c r="B3558" s="122">
        <v>1</v>
      </c>
      <c r="C3558" s="122" t="s">
        <v>2205</v>
      </c>
      <c r="D3558" s="122" t="s">
        <v>2109</v>
      </c>
      <c r="E3558" s="122">
        <v>65</v>
      </c>
      <c r="F3558" s="122">
        <v>8.0155304640499997E-2</v>
      </c>
      <c r="G3558" s="122">
        <v>8.6167509710000006E-2</v>
      </c>
      <c r="H3558" s="122">
        <v>9.0922072559000006E-2</v>
      </c>
      <c r="I3558" s="122">
        <v>9.4859019990000001E-2</v>
      </c>
      <c r="J3558" s="122">
        <v>0.10259133960900001</v>
      </c>
      <c r="K3558" s="122">
        <v>0.1075073311035</v>
      </c>
      <c r="L3558" s="122">
        <v>0.1141847186885</v>
      </c>
      <c r="M3558" s="122">
        <v>0.120145510631</v>
      </c>
      <c r="N3558" s="122">
        <v>0.12767401405949999</v>
      </c>
      <c r="O3558" s="122">
        <v>0.13581635129799999</v>
      </c>
      <c r="P3558" s="122">
        <v>0.14177400662100001</v>
      </c>
      <c r="Q3558" s="122">
        <v>0.14401472122299999</v>
      </c>
      <c r="R3558" s="122">
        <v>0.14968394434499999</v>
      </c>
      <c r="S3558" s="122">
        <v>0.15518779957000001</v>
      </c>
      <c r="T3558" s="122">
        <v>0.16232988831949999</v>
      </c>
      <c r="U3558" s="122">
        <v>0.16584780847550001</v>
      </c>
      <c r="V3558" s="122">
        <v>0.17384519683550001</v>
      </c>
      <c r="W3558" s="122">
        <v>0.17801532611400001</v>
      </c>
      <c r="X3558" s="122">
        <v>0.1785606281945</v>
      </c>
      <c r="Y3558" s="122">
        <v>0.17873479814599999</v>
      </c>
      <c r="Z3558" s="122">
        <v>0.18027523646800001</v>
      </c>
      <c r="AA3558" s="122">
        <v>0.180856555255</v>
      </c>
      <c r="AB3558" s="122">
        <v>0.18745418571049999</v>
      </c>
      <c r="AC3558" s="122">
        <v>0.18901320572649999</v>
      </c>
      <c r="AD3558" s="122">
        <v>0.19311013765900001</v>
      </c>
      <c r="AE3558" s="122">
        <v>0.1971768768695</v>
      </c>
      <c r="AF3558" s="122">
        <v>0.20240823845100001</v>
      </c>
      <c r="AG3558" s="122">
        <v>0.20720549690750001</v>
      </c>
      <c r="AH3558" s="122">
        <v>0.21446159917749999</v>
      </c>
      <c r="AI3558" s="122">
        <v>0.21828039267499999</v>
      </c>
      <c r="AJ3558" s="122">
        <v>0.21477472521800001</v>
      </c>
      <c r="AK3558" s="122">
        <v>0.2179720413515</v>
      </c>
      <c r="AL3558" s="122">
        <v>0</v>
      </c>
    </row>
    <row r="3559" spans="1:38" hidden="1" x14ac:dyDescent="0.25">
      <c r="A3559" s="122" t="s">
        <v>2014</v>
      </c>
      <c r="B3559" s="122">
        <v>1</v>
      </c>
      <c r="C3559" s="122" t="s">
        <v>2205</v>
      </c>
      <c r="D3559" s="122" t="s">
        <v>2110</v>
      </c>
      <c r="E3559" s="122">
        <v>65</v>
      </c>
      <c r="F3559" s="122">
        <v>1.1108425786080001</v>
      </c>
      <c r="G3559" s="122">
        <v>1.1255847680355</v>
      </c>
      <c r="H3559" s="122">
        <v>1.1435194838275</v>
      </c>
      <c r="I3559" s="122">
        <v>1.1481563899625</v>
      </c>
      <c r="J3559" s="122">
        <v>1.1694932977075001</v>
      </c>
      <c r="K3559" s="122">
        <v>1.1621070302200001</v>
      </c>
      <c r="L3559" s="122">
        <v>1.1718268768689999</v>
      </c>
      <c r="M3559" s="122">
        <v>1.165000885605</v>
      </c>
      <c r="N3559" s="122">
        <v>1.1830226352144999</v>
      </c>
      <c r="O3559" s="122">
        <v>1.212690617544</v>
      </c>
      <c r="P3559" s="122">
        <v>1.2204499773919999</v>
      </c>
      <c r="Q3559" s="122">
        <v>1.1976047151664999</v>
      </c>
      <c r="R3559" s="122">
        <v>1.2042097660460001</v>
      </c>
      <c r="S3559" s="122">
        <v>1.2084766928285</v>
      </c>
      <c r="T3559" s="122">
        <v>1.2099082960745</v>
      </c>
      <c r="U3559" s="122">
        <v>1.188362853443</v>
      </c>
      <c r="V3559" s="122">
        <v>1.1977364679460001</v>
      </c>
      <c r="W3559" s="122">
        <v>1.190614526431</v>
      </c>
      <c r="X3559" s="122">
        <v>1.173852568192</v>
      </c>
      <c r="Y3559" s="122">
        <v>1.1658906324330001</v>
      </c>
      <c r="Z3559" s="122">
        <v>1.1770030037849999</v>
      </c>
      <c r="AA3559" s="122">
        <v>1.1851817315124999</v>
      </c>
      <c r="AB3559" s="122">
        <v>1.2202965959484999</v>
      </c>
      <c r="AC3559" s="122">
        <v>1.2211228260660001</v>
      </c>
      <c r="AD3559" s="122">
        <v>1.2252336279660001</v>
      </c>
      <c r="AE3559" s="122">
        <v>1.2237557644915</v>
      </c>
      <c r="AF3559" s="122">
        <v>1.2379160888875</v>
      </c>
      <c r="AG3559" s="122">
        <v>1.247252949136</v>
      </c>
      <c r="AH3559" s="122">
        <v>1.2664739744510001</v>
      </c>
      <c r="AI3559" s="122">
        <v>1.2624100908275</v>
      </c>
      <c r="AJ3559" s="122">
        <v>1.2726752350785</v>
      </c>
      <c r="AK3559" s="122">
        <v>1.2491366646685</v>
      </c>
      <c r="AL3559" s="122">
        <v>0</v>
      </c>
    </row>
    <row r="3560" spans="1:38" hidden="1" x14ac:dyDescent="0.25">
      <c r="A3560" s="122" t="s">
        <v>2014</v>
      </c>
      <c r="B3560" s="122">
        <v>1</v>
      </c>
      <c r="C3560" s="122" t="s">
        <v>2205</v>
      </c>
      <c r="D3560" s="122" t="s">
        <v>2111</v>
      </c>
      <c r="E3560" s="122">
        <v>65</v>
      </c>
      <c r="F3560" s="122">
        <v>0.6730661416125</v>
      </c>
      <c r="G3560" s="122">
        <v>0.68318082946350001</v>
      </c>
      <c r="H3560" s="122">
        <v>0.69465992742549998</v>
      </c>
      <c r="I3560" s="122">
        <v>0.697006268245</v>
      </c>
      <c r="J3560" s="122">
        <v>0.71016256991600002</v>
      </c>
      <c r="K3560" s="122">
        <v>0.70653096690649997</v>
      </c>
      <c r="L3560" s="122">
        <v>0.71275338203350003</v>
      </c>
      <c r="M3560" s="122">
        <v>0.70817970834349997</v>
      </c>
      <c r="N3560" s="122">
        <v>0.71727160593100003</v>
      </c>
      <c r="O3560" s="122">
        <v>0.73119410483150005</v>
      </c>
      <c r="P3560" s="122">
        <v>0.73278557976850001</v>
      </c>
      <c r="Q3560" s="122">
        <v>0.71739795952100005</v>
      </c>
      <c r="R3560" s="122">
        <v>0.72050443079250004</v>
      </c>
      <c r="S3560" s="122">
        <v>0.72346086539749999</v>
      </c>
      <c r="T3560" s="122">
        <v>0.72576828280500005</v>
      </c>
      <c r="U3560" s="122">
        <v>0.71547436943849996</v>
      </c>
      <c r="V3560" s="122">
        <v>0.72335623491750001</v>
      </c>
      <c r="W3560" s="122">
        <v>0.71926568794800005</v>
      </c>
      <c r="X3560" s="122">
        <v>0.70733560662600004</v>
      </c>
      <c r="Y3560" s="122">
        <v>0.69969136977400004</v>
      </c>
      <c r="Z3560" s="122">
        <v>0.70349048384150004</v>
      </c>
      <c r="AA3560" s="122">
        <v>0.70495723379899999</v>
      </c>
      <c r="AB3560" s="122">
        <v>0.72321630596050002</v>
      </c>
      <c r="AC3560" s="122">
        <v>0.72350535089449997</v>
      </c>
      <c r="AD3560" s="122">
        <v>0.72673722952050002</v>
      </c>
      <c r="AE3560" s="122">
        <v>0.72697935336899999</v>
      </c>
      <c r="AF3560" s="122">
        <v>0.73753851008500004</v>
      </c>
      <c r="AG3560" s="122">
        <v>0.74687218023699997</v>
      </c>
      <c r="AH3560" s="122">
        <v>0.76158656665949997</v>
      </c>
      <c r="AI3560" s="122">
        <v>0.76372578703000005</v>
      </c>
      <c r="AJ3560" s="122">
        <v>0.74776539917450002</v>
      </c>
      <c r="AK3560" s="122">
        <v>0.74761177064499995</v>
      </c>
      <c r="AL3560" s="122">
        <v>0</v>
      </c>
    </row>
    <row r="3561" spans="1:38" hidden="1" x14ac:dyDescent="0.25">
      <c r="A3561" s="122" t="s">
        <v>2014</v>
      </c>
      <c r="B3561" s="122">
        <v>1</v>
      </c>
      <c r="C3561" s="122" t="s">
        <v>2205</v>
      </c>
      <c r="D3561" s="122" t="s">
        <v>2112</v>
      </c>
      <c r="E3561" s="122">
        <v>65</v>
      </c>
      <c r="F3561" s="122">
        <v>0.21066031677399999</v>
      </c>
      <c r="G3561" s="122">
        <v>0.21427499971899999</v>
      </c>
      <c r="H3561" s="122">
        <v>0.21938276113999999</v>
      </c>
      <c r="I3561" s="122">
        <v>0.22088716219150001</v>
      </c>
      <c r="J3561" s="122">
        <v>0.226219631926</v>
      </c>
      <c r="K3561" s="122">
        <v>0.2259857152335</v>
      </c>
      <c r="L3561" s="122">
        <v>0.22948569841399999</v>
      </c>
      <c r="M3561" s="122">
        <v>0.22978877586650001</v>
      </c>
      <c r="N3561" s="122">
        <v>0.234283527495</v>
      </c>
      <c r="O3561" s="122">
        <v>0.24052450131399999</v>
      </c>
      <c r="P3561" s="122">
        <v>0.24159155142700001</v>
      </c>
      <c r="Q3561" s="122">
        <v>0.2368044512685</v>
      </c>
      <c r="R3561" s="122">
        <v>0.23901125156799999</v>
      </c>
      <c r="S3561" s="122">
        <v>0.24032956781750001</v>
      </c>
      <c r="T3561" s="122">
        <v>0.24210013656500001</v>
      </c>
      <c r="U3561" s="122">
        <v>0.2402757641785</v>
      </c>
      <c r="V3561" s="122">
        <v>0.24596794438299999</v>
      </c>
      <c r="W3561" s="122">
        <v>0.247118050531</v>
      </c>
      <c r="X3561" s="122">
        <v>0.24588469468599999</v>
      </c>
      <c r="Y3561" s="122">
        <v>0.24648292492500001</v>
      </c>
      <c r="Z3561" s="122">
        <v>0.25045089344150001</v>
      </c>
      <c r="AA3561" s="122">
        <v>0.25264998255900001</v>
      </c>
      <c r="AB3561" s="122">
        <v>0.26109796827999998</v>
      </c>
      <c r="AC3561" s="122">
        <v>0.26262890137</v>
      </c>
      <c r="AD3561" s="122">
        <v>0.26577920626500001</v>
      </c>
      <c r="AE3561" s="122">
        <v>0.26839307907999999</v>
      </c>
      <c r="AF3561" s="122">
        <v>0.27224670629749997</v>
      </c>
      <c r="AG3561" s="122">
        <v>0.27445600557349997</v>
      </c>
      <c r="AH3561" s="122">
        <v>0.27945328849450002</v>
      </c>
      <c r="AI3561" s="122">
        <v>0.28041908274350003</v>
      </c>
      <c r="AJ3561" s="122">
        <v>0.2735218623415</v>
      </c>
      <c r="AK3561" s="122">
        <v>0.27472734050449998</v>
      </c>
      <c r="AL3561" s="122">
        <v>0</v>
      </c>
    </row>
    <row r="3562" spans="1:38" hidden="1" x14ac:dyDescent="0.25">
      <c r="A3562" s="122" t="s">
        <v>2014</v>
      </c>
      <c r="B3562" s="122">
        <v>1</v>
      </c>
      <c r="C3562" s="122" t="s">
        <v>2205</v>
      </c>
      <c r="D3562" s="122" t="s">
        <v>2113</v>
      </c>
      <c r="E3562" s="122">
        <v>65</v>
      </c>
      <c r="F3562" s="122">
        <v>0.15239649897300001</v>
      </c>
      <c r="G3562" s="122">
        <v>0.15775354912699999</v>
      </c>
      <c r="H3562" s="122">
        <v>0.16339854136449999</v>
      </c>
      <c r="I3562" s="122">
        <v>0.16754794902100001</v>
      </c>
      <c r="J3562" s="122">
        <v>0.17417819803500001</v>
      </c>
      <c r="K3562" s="122">
        <v>0.17689878454800001</v>
      </c>
      <c r="L3562" s="122">
        <v>0.181900882254</v>
      </c>
      <c r="M3562" s="122">
        <v>0.18410187020249999</v>
      </c>
      <c r="N3562" s="122">
        <v>0.18930036142250001</v>
      </c>
      <c r="O3562" s="122">
        <v>0.19569300165799999</v>
      </c>
      <c r="P3562" s="122">
        <v>0.198251787333</v>
      </c>
      <c r="Q3562" s="122">
        <v>0.19655025272849999</v>
      </c>
      <c r="R3562" s="122">
        <v>0.20039280919999999</v>
      </c>
      <c r="S3562" s="122">
        <v>0.203189346568</v>
      </c>
      <c r="T3562" s="122">
        <v>0.20520099289099999</v>
      </c>
      <c r="U3562" s="122">
        <v>0.20520027898099999</v>
      </c>
      <c r="V3562" s="122">
        <v>0.21128799990800001</v>
      </c>
      <c r="W3562" s="122">
        <v>0.21338627918299999</v>
      </c>
      <c r="X3562" s="122">
        <v>0.2122050189195</v>
      </c>
      <c r="Y3562" s="122">
        <v>0.21176005500799999</v>
      </c>
      <c r="Z3562" s="122">
        <v>0.21517904846450001</v>
      </c>
      <c r="AA3562" s="122">
        <v>0.2182276897665</v>
      </c>
      <c r="AB3562" s="122">
        <v>0.22571938734499999</v>
      </c>
      <c r="AC3562" s="122">
        <v>0.22715566055350001</v>
      </c>
      <c r="AD3562" s="122">
        <v>0.22960345717950001</v>
      </c>
      <c r="AE3562" s="122">
        <v>0.23213109944499999</v>
      </c>
      <c r="AF3562" s="122">
        <v>0.241431522856</v>
      </c>
      <c r="AG3562" s="122">
        <v>0.24875699690549999</v>
      </c>
      <c r="AH3562" s="122">
        <v>0.25665856704250001</v>
      </c>
      <c r="AI3562" s="122">
        <v>0.26011041000500001</v>
      </c>
      <c r="AJ3562" s="122">
        <v>0.25397007327499999</v>
      </c>
      <c r="AK3562" s="122">
        <v>0.25430342854100002</v>
      </c>
      <c r="AL3562" s="122">
        <v>0</v>
      </c>
    </row>
    <row r="3563" spans="1:38" hidden="1" x14ac:dyDescent="0.25">
      <c r="A3563" s="122" t="s">
        <v>2014</v>
      </c>
      <c r="B3563" s="122">
        <v>1</v>
      </c>
      <c r="C3563" s="122" t="s">
        <v>2205</v>
      </c>
      <c r="D3563" s="122" t="s">
        <v>2114</v>
      </c>
      <c r="E3563" s="122">
        <v>65</v>
      </c>
      <c r="F3563" s="122">
        <v>0.74067978401849999</v>
      </c>
      <c r="G3563" s="122">
        <v>0.75141606731749999</v>
      </c>
      <c r="H3563" s="122">
        <v>0.76224812296800004</v>
      </c>
      <c r="I3563" s="122">
        <v>0.76443323370649996</v>
      </c>
      <c r="J3563" s="122">
        <v>0.77811665962400001</v>
      </c>
      <c r="K3563" s="122">
        <v>0.77292363988549995</v>
      </c>
      <c r="L3563" s="122">
        <v>0.77713775532149998</v>
      </c>
      <c r="M3563" s="122">
        <v>0.76989972968200004</v>
      </c>
      <c r="N3563" s="122">
        <v>0.77902551038150003</v>
      </c>
      <c r="O3563" s="122">
        <v>0.79417108956649995</v>
      </c>
      <c r="P3563" s="122">
        <v>0.79516307291749999</v>
      </c>
      <c r="Q3563" s="122">
        <v>0.77772501967499996</v>
      </c>
      <c r="R3563" s="122">
        <v>0.78179781103500001</v>
      </c>
      <c r="S3563" s="122">
        <v>0.78613073654450005</v>
      </c>
      <c r="T3563" s="122">
        <v>0.79001765184299999</v>
      </c>
      <c r="U3563" s="122">
        <v>0.78130280539800001</v>
      </c>
      <c r="V3563" s="122">
        <v>0.79399802182949997</v>
      </c>
      <c r="W3563" s="122">
        <v>0.79226049513700003</v>
      </c>
      <c r="X3563" s="122">
        <v>0.78237552584850001</v>
      </c>
      <c r="Y3563" s="122">
        <v>0.77752198112699999</v>
      </c>
      <c r="Z3563" s="122">
        <v>0.78714613786599996</v>
      </c>
      <c r="AA3563" s="122">
        <v>0.78925935847700002</v>
      </c>
      <c r="AB3563" s="122">
        <v>0.80665134390750004</v>
      </c>
      <c r="AC3563" s="122">
        <v>0.80883197164099996</v>
      </c>
      <c r="AD3563" s="122">
        <v>0.81129268410199995</v>
      </c>
      <c r="AE3563" s="122">
        <v>0.81074770826300002</v>
      </c>
      <c r="AF3563" s="122">
        <v>0.82136482771349995</v>
      </c>
      <c r="AG3563" s="122">
        <v>0.82954619574199995</v>
      </c>
      <c r="AH3563" s="122">
        <v>0.84654454587950001</v>
      </c>
      <c r="AI3563" s="122">
        <v>0.84701684382550002</v>
      </c>
      <c r="AJ3563" s="122">
        <v>0.83367462406399995</v>
      </c>
      <c r="AK3563" s="122">
        <v>0.82815977817599995</v>
      </c>
      <c r="AL3563" s="122">
        <v>0</v>
      </c>
    </row>
    <row r="3564" spans="1:38" hidden="1" x14ac:dyDescent="0.25">
      <c r="A3564" s="122" t="s">
        <v>2014</v>
      </c>
      <c r="B3564" s="122">
        <v>1</v>
      </c>
      <c r="C3564" s="122" t="s">
        <v>2205</v>
      </c>
      <c r="D3564" s="122" t="s">
        <v>2136</v>
      </c>
      <c r="E3564" s="122">
        <v>65</v>
      </c>
      <c r="F3564" s="122">
        <v>0.1948544933485</v>
      </c>
      <c r="G3564" s="122">
        <v>0.19735058079199999</v>
      </c>
      <c r="H3564" s="122">
        <v>0.20045487752650001</v>
      </c>
      <c r="I3564" s="122">
        <v>0.20129150078499999</v>
      </c>
      <c r="J3564" s="122">
        <v>0.2057481093205</v>
      </c>
      <c r="K3564" s="122">
        <v>0.205447477977</v>
      </c>
      <c r="L3564" s="122">
        <v>0.20827241982049999</v>
      </c>
      <c r="M3564" s="122">
        <v>0.20812054103300001</v>
      </c>
      <c r="N3564" s="122">
        <v>0.212514784919</v>
      </c>
      <c r="O3564" s="122">
        <v>0.21877508452550001</v>
      </c>
      <c r="P3564" s="122">
        <v>0.22090318835799999</v>
      </c>
      <c r="Q3564" s="122">
        <v>0.21658319996299999</v>
      </c>
      <c r="R3564" s="122">
        <v>0.2175139908655</v>
      </c>
      <c r="S3564" s="122">
        <v>0.218096362736</v>
      </c>
      <c r="T3564" s="122">
        <v>0.21852452808549999</v>
      </c>
      <c r="U3564" s="122">
        <v>0.21474062525650001</v>
      </c>
      <c r="V3564" s="122">
        <v>0.215717597815</v>
      </c>
      <c r="W3564" s="122">
        <v>0.21257950149650001</v>
      </c>
      <c r="X3564" s="122">
        <v>0.20677253129500001</v>
      </c>
      <c r="Y3564" s="122">
        <v>0.20261761619650001</v>
      </c>
      <c r="Z3564" s="122">
        <v>0.2026138993595</v>
      </c>
      <c r="AA3564" s="122">
        <v>0.20035177872000001</v>
      </c>
      <c r="AB3564" s="122">
        <v>0.20257973516200001</v>
      </c>
      <c r="AC3564" s="122">
        <v>0.19961623321899999</v>
      </c>
      <c r="AD3564" s="122">
        <v>0.19475295417300001</v>
      </c>
      <c r="AE3564" s="122">
        <v>0.18893713949050001</v>
      </c>
      <c r="AF3564" s="122">
        <v>0.18793334644099999</v>
      </c>
      <c r="AG3564" s="122">
        <v>0.18537139351250001</v>
      </c>
      <c r="AH3564" s="122">
        <v>0.18032925841399999</v>
      </c>
      <c r="AI3564" s="122">
        <v>0.18179870204349999</v>
      </c>
      <c r="AJ3564" s="122">
        <v>0.18093726452950001</v>
      </c>
      <c r="AK3564" s="122">
        <v>0.17997207970099999</v>
      </c>
      <c r="AL3564" s="122">
        <v>0</v>
      </c>
    </row>
    <row r="3565" spans="1:38" hidden="1" x14ac:dyDescent="0.25">
      <c r="A3565" s="122" t="s">
        <v>2014</v>
      </c>
      <c r="B3565" s="122">
        <v>1</v>
      </c>
      <c r="C3565" s="122" t="s">
        <v>2205</v>
      </c>
      <c r="D3565" s="122" t="s">
        <v>2115</v>
      </c>
      <c r="E3565" s="122">
        <v>65</v>
      </c>
      <c r="F3565" s="122">
        <v>5.5224309935999999E-2</v>
      </c>
      <c r="G3565" s="122">
        <v>5.5801215068499999E-2</v>
      </c>
      <c r="H3565" s="122">
        <v>5.6339955748999998E-2</v>
      </c>
      <c r="I3565" s="122">
        <v>5.62559515175E-2</v>
      </c>
      <c r="J3565" s="122">
        <v>5.7034740487000003E-2</v>
      </c>
      <c r="K3565" s="122">
        <v>5.6482348967499998E-2</v>
      </c>
      <c r="L3565" s="122">
        <v>5.6962849670499999E-2</v>
      </c>
      <c r="M3565" s="122">
        <v>5.6638978781E-2</v>
      </c>
      <c r="N3565" s="122">
        <v>5.7624167373000003E-2</v>
      </c>
      <c r="O3565" s="122">
        <v>5.9349431376000003E-2</v>
      </c>
      <c r="P3565" s="122">
        <v>6.0107201817499997E-2</v>
      </c>
      <c r="Q3565" s="122">
        <v>5.9308120048999997E-2</v>
      </c>
      <c r="R3565" s="122">
        <v>6.0125390012999998E-2</v>
      </c>
      <c r="S3565" s="122">
        <v>6.0633385419999998E-2</v>
      </c>
      <c r="T3565" s="122">
        <v>6.0989285481499997E-2</v>
      </c>
      <c r="U3565" s="122">
        <v>5.9519821526499997E-2</v>
      </c>
      <c r="V3565" s="122">
        <v>5.9692117053499999E-2</v>
      </c>
      <c r="W3565" s="122">
        <v>5.8783601520999998E-2</v>
      </c>
      <c r="X3565" s="122">
        <v>5.7358640261499998E-2</v>
      </c>
      <c r="Y3565" s="122">
        <v>5.6395868549500003E-2</v>
      </c>
      <c r="Z3565" s="122">
        <v>5.6727562609999997E-2</v>
      </c>
      <c r="AA3565" s="122">
        <v>5.6843714759999997E-2</v>
      </c>
      <c r="AB3565" s="122">
        <v>5.8357928894000002E-2</v>
      </c>
      <c r="AC3565" s="122">
        <v>5.8445026576499998E-2</v>
      </c>
      <c r="AD3565" s="122">
        <v>5.8329375726999998E-2</v>
      </c>
      <c r="AE3565" s="122">
        <v>5.7980003967000003E-2</v>
      </c>
      <c r="AF3565" s="122">
        <v>5.9231457139E-2</v>
      </c>
      <c r="AG3565" s="122">
        <v>6.0186358457000003E-2</v>
      </c>
      <c r="AH3565" s="122">
        <v>6.18658694415E-2</v>
      </c>
      <c r="AI3565" s="122">
        <v>6.2250623153500002E-2</v>
      </c>
      <c r="AJ3565" s="122">
        <v>6.2737302437500003E-2</v>
      </c>
      <c r="AK3565" s="122">
        <v>6.2813984771999995E-2</v>
      </c>
      <c r="AL3565" s="122">
        <v>0</v>
      </c>
    </row>
    <row r="3566" spans="1:38" hidden="1" x14ac:dyDescent="0.25">
      <c r="A3566" s="122" t="s">
        <v>2014</v>
      </c>
      <c r="B3566" s="122">
        <v>1</v>
      </c>
      <c r="C3566" s="122" t="s">
        <v>2205</v>
      </c>
      <c r="D3566" s="122" t="s">
        <v>2116</v>
      </c>
      <c r="E3566" s="122">
        <v>65</v>
      </c>
      <c r="F3566" s="122">
        <v>0.1887928728545</v>
      </c>
      <c r="G3566" s="122">
        <v>0.1944374941715</v>
      </c>
      <c r="H3566" s="122">
        <v>0.19948714286800001</v>
      </c>
      <c r="I3566" s="122">
        <v>0.2017016617695</v>
      </c>
      <c r="J3566" s="122">
        <v>0.20751896970049999</v>
      </c>
      <c r="K3566" s="122">
        <v>0.20857231692850001</v>
      </c>
      <c r="L3566" s="122">
        <v>0.212614179105</v>
      </c>
      <c r="M3566" s="122">
        <v>0.21502000784</v>
      </c>
      <c r="N3566" s="122">
        <v>0.22134524839950001</v>
      </c>
      <c r="O3566" s="122">
        <v>0.22941270183199999</v>
      </c>
      <c r="P3566" s="122">
        <v>0.23301746328299999</v>
      </c>
      <c r="Q3566" s="122">
        <v>0.23084188841049999</v>
      </c>
      <c r="R3566" s="122">
        <v>0.234686741054</v>
      </c>
      <c r="S3566" s="122">
        <v>0.2381813622775</v>
      </c>
      <c r="T3566" s="122">
        <v>0.243100261352</v>
      </c>
      <c r="U3566" s="122">
        <v>0.2438777720145</v>
      </c>
      <c r="V3566" s="122">
        <v>0.25264048930499999</v>
      </c>
      <c r="W3566" s="122">
        <v>0.25711827248000002</v>
      </c>
      <c r="X3566" s="122">
        <v>0.25796031904299999</v>
      </c>
      <c r="Y3566" s="122">
        <v>0.258244394273</v>
      </c>
      <c r="Z3566" s="122">
        <v>0.263374059534</v>
      </c>
      <c r="AA3566" s="122">
        <v>0.2668462603265</v>
      </c>
      <c r="AB3566" s="122">
        <v>0.27693834465799999</v>
      </c>
      <c r="AC3566" s="122">
        <v>0.27996780205350003</v>
      </c>
      <c r="AD3566" s="122">
        <v>0.283648483911</v>
      </c>
      <c r="AE3566" s="122">
        <v>0.28711241551099997</v>
      </c>
      <c r="AF3566" s="122">
        <v>0.29676717924649998</v>
      </c>
      <c r="AG3566" s="122">
        <v>0.30559300824800001</v>
      </c>
      <c r="AH3566" s="122">
        <v>0.31670532538099999</v>
      </c>
      <c r="AI3566" s="122">
        <v>0.32286548864249998</v>
      </c>
      <c r="AJ3566" s="122">
        <v>0.31108569695600002</v>
      </c>
      <c r="AK3566" s="122">
        <v>0.31585061028099998</v>
      </c>
      <c r="AL3566" s="122">
        <v>0</v>
      </c>
    </row>
    <row r="3567" spans="1:38" hidden="1" x14ac:dyDescent="0.25">
      <c r="A3567" s="122" t="s">
        <v>2014</v>
      </c>
      <c r="B3567" s="122">
        <v>1</v>
      </c>
      <c r="C3567" s="122" t="s">
        <v>2205</v>
      </c>
      <c r="D3567" s="122" t="s">
        <v>2117</v>
      </c>
      <c r="E3567" s="122">
        <v>65</v>
      </c>
      <c r="F3567" s="122">
        <v>4.1519492768000002E-2</v>
      </c>
      <c r="G3567" s="122">
        <v>4.2240518230000003E-2</v>
      </c>
      <c r="H3567" s="122">
        <v>4.3259613651500002E-2</v>
      </c>
      <c r="I3567" s="122">
        <v>4.3752915311999999E-2</v>
      </c>
      <c r="J3567" s="122">
        <v>4.5003157513500001E-2</v>
      </c>
      <c r="K3567" s="122">
        <v>4.5099329034500001E-2</v>
      </c>
      <c r="L3567" s="122">
        <v>4.5585570167499999E-2</v>
      </c>
      <c r="M3567" s="122">
        <v>4.5262376432500001E-2</v>
      </c>
      <c r="N3567" s="122">
        <v>4.5866837139500002E-2</v>
      </c>
      <c r="O3567" s="122">
        <v>4.7017802947499999E-2</v>
      </c>
      <c r="P3567" s="122">
        <v>4.7416936222000002E-2</v>
      </c>
      <c r="Q3567" s="122">
        <v>4.6535629432E-2</v>
      </c>
      <c r="R3567" s="122">
        <v>4.6862134447999998E-2</v>
      </c>
      <c r="S3567" s="122">
        <v>4.7191976847499997E-2</v>
      </c>
      <c r="T3567" s="122">
        <v>4.7709296835999997E-2</v>
      </c>
      <c r="U3567" s="122">
        <v>4.7362305623999998E-2</v>
      </c>
      <c r="V3567" s="122">
        <v>4.8389274089500001E-2</v>
      </c>
      <c r="W3567" s="122">
        <v>4.8685247236500001E-2</v>
      </c>
      <c r="X3567" s="122">
        <v>4.8345709865000003E-2</v>
      </c>
      <c r="Y3567" s="122">
        <v>4.8240064116999999E-2</v>
      </c>
      <c r="Z3567" s="122">
        <v>4.9090859469500002E-2</v>
      </c>
      <c r="AA3567" s="122">
        <v>4.9697498953500001E-2</v>
      </c>
      <c r="AB3567" s="122">
        <v>5.1625544321999998E-2</v>
      </c>
      <c r="AC3567" s="122">
        <v>5.2182023863999998E-2</v>
      </c>
      <c r="AD3567" s="122">
        <v>5.2596811642499998E-2</v>
      </c>
      <c r="AE3567" s="122">
        <v>5.2826602947500002E-2</v>
      </c>
      <c r="AF3567" s="122">
        <v>5.4340527489500003E-2</v>
      </c>
      <c r="AG3567" s="122">
        <v>5.5781564338000002E-2</v>
      </c>
      <c r="AH3567" s="122">
        <v>5.7337901944500003E-2</v>
      </c>
      <c r="AI3567" s="122">
        <v>5.8145759241000003E-2</v>
      </c>
      <c r="AJ3567" s="122">
        <v>5.6404053630999998E-2</v>
      </c>
      <c r="AK3567" s="122">
        <v>5.6867833549500001E-2</v>
      </c>
      <c r="AL3567" s="122">
        <v>0</v>
      </c>
    </row>
    <row r="3568" spans="1:38" hidden="1" x14ac:dyDescent="0.25">
      <c r="A3568" s="122" t="s">
        <v>2014</v>
      </c>
      <c r="B3568" s="122">
        <v>1</v>
      </c>
      <c r="C3568" s="122" t="s">
        <v>2205</v>
      </c>
      <c r="D3568" s="122" t="s">
        <v>2118</v>
      </c>
      <c r="E3568" s="122">
        <v>65</v>
      </c>
      <c r="F3568" s="122">
        <v>0.26724559696200001</v>
      </c>
      <c r="G3568" s="122">
        <v>0.27342913658899998</v>
      </c>
      <c r="H3568" s="122">
        <v>0.28153021547399998</v>
      </c>
      <c r="I3568" s="122">
        <v>0.28659052580950001</v>
      </c>
      <c r="J3568" s="122">
        <v>0.29729388712499999</v>
      </c>
      <c r="K3568" s="122">
        <v>0.30125031836299998</v>
      </c>
      <c r="L3568" s="122">
        <v>0.30869250935699999</v>
      </c>
      <c r="M3568" s="122">
        <v>0.31156745622350002</v>
      </c>
      <c r="N3568" s="122">
        <v>0.31970312174249998</v>
      </c>
      <c r="O3568" s="122">
        <v>0.33049868289149997</v>
      </c>
      <c r="P3568" s="122">
        <v>0.33529630349700001</v>
      </c>
      <c r="Q3568" s="122">
        <v>0.33126002335999999</v>
      </c>
      <c r="R3568" s="122">
        <v>0.33559535809050001</v>
      </c>
      <c r="S3568" s="122">
        <v>0.33993404417</v>
      </c>
      <c r="T3568" s="122">
        <v>0.34520709674400002</v>
      </c>
      <c r="U3568" s="122">
        <v>0.34590323149800001</v>
      </c>
      <c r="V3568" s="122">
        <v>0.35633471049850002</v>
      </c>
      <c r="W3568" s="122">
        <v>0.36005079916499999</v>
      </c>
      <c r="X3568" s="122">
        <v>0.35797341688899997</v>
      </c>
      <c r="Y3568" s="122">
        <v>0.35666547104349999</v>
      </c>
      <c r="Z3568" s="122">
        <v>0.36268935776349998</v>
      </c>
      <c r="AA3568" s="122">
        <v>0.3669785735635</v>
      </c>
      <c r="AB3568" s="122">
        <v>0.38027594809050003</v>
      </c>
      <c r="AC3568" s="122">
        <v>0.3826666605365</v>
      </c>
      <c r="AD3568" s="122">
        <v>0.38537563308</v>
      </c>
      <c r="AE3568" s="122">
        <v>0.38703755842600002</v>
      </c>
      <c r="AF3568" s="122">
        <v>0.39758062251350001</v>
      </c>
      <c r="AG3568" s="122">
        <v>0.407721287175</v>
      </c>
      <c r="AH3568" s="122">
        <v>0.420755243911</v>
      </c>
      <c r="AI3568" s="122">
        <v>0.42630481285499999</v>
      </c>
      <c r="AJ3568" s="122">
        <v>0.41921003932549999</v>
      </c>
      <c r="AK3568" s="122">
        <v>0.42283800756849999</v>
      </c>
      <c r="AL3568" s="122">
        <v>0</v>
      </c>
    </row>
    <row r="3569" spans="1:38" hidden="1" x14ac:dyDescent="0.25">
      <c r="A3569" s="122" t="s">
        <v>2014</v>
      </c>
      <c r="B3569" s="122">
        <v>1</v>
      </c>
      <c r="C3569" s="122" t="s">
        <v>2205</v>
      </c>
      <c r="D3569" s="122" t="s">
        <v>2119</v>
      </c>
      <c r="E3569" s="122">
        <v>65</v>
      </c>
      <c r="F3569" s="122">
        <v>1.0061121637424999</v>
      </c>
      <c r="G3569" s="122">
        <v>1.0352520904564999</v>
      </c>
      <c r="H3569" s="122">
        <v>1.0692751348055001</v>
      </c>
      <c r="I3569" s="122">
        <v>1.0951631337354999</v>
      </c>
      <c r="J3569" s="122">
        <v>1.1387196073300001</v>
      </c>
      <c r="K3569" s="122">
        <v>1.156821442192</v>
      </c>
      <c r="L3569" s="122">
        <v>1.1897332652474999</v>
      </c>
      <c r="M3569" s="122">
        <v>1.2069948021225001</v>
      </c>
      <c r="N3569" s="122">
        <v>1.248948658749</v>
      </c>
      <c r="O3569" s="122">
        <v>1.300029897947</v>
      </c>
      <c r="P3569" s="122">
        <v>1.328576699594</v>
      </c>
      <c r="Q3569" s="122">
        <v>1.326356879659</v>
      </c>
      <c r="R3569" s="122">
        <v>1.3563288939710001</v>
      </c>
      <c r="S3569" s="122">
        <v>1.383204695983</v>
      </c>
      <c r="T3569" s="122">
        <v>1.4122994352414999</v>
      </c>
      <c r="U3569" s="122">
        <v>1.4176894503619999</v>
      </c>
      <c r="V3569" s="122">
        <v>1.4722564519925001</v>
      </c>
      <c r="W3569" s="122">
        <v>1.4954809395794999</v>
      </c>
      <c r="X3569" s="122">
        <v>1.4996012612334999</v>
      </c>
      <c r="Y3569" s="122">
        <v>1.5132133877614999</v>
      </c>
      <c r="Z3569" s="122">
        <v>1.5499412355415001</v>
      </c>
      <c r="AA3569" s="122">
        <v>1.5794730845885001</v>
      </c>
      <c r="AB3569" s="122">
        <v>1.6492886138230001</v>
      </c>
      <c r="AC3569" s="122">
        <v>1.675645837494</v>
      </c>
      <c r="AD3569" s="122">
        <v>1.7123248707634999</v>
      </c>
      <c r="AE3569" s="122">
        <v>1.7458738160409999</v>
      </c>
      <c r="AF3569" s="122">
        <v>1.8009893643854999</v>
      </c>
      <c r="AG3569" s="122">
        <v>1.847184934555</v>
      </c>
      <c r="AH3569" s="122">
        <v>1.9062024528215</v>
      </c>
      <c r="AI3569" s="122">
        <v>1.934871870419</v>
      </c>
      <c r="AJ3569" s="122">
        <v>1.8919041206655001</v>
      </c>
      <c r="AK3569" s="122">
        <v>1.9144415041684999</v>
      </c>
      <c r="AL3569" s="122">
        <v>0</v>
      </c>
    </row>
    <row r="3570" spans="1:38" hidden="1" x14ac:dyDescent="0.25">
      <c r="A3570" s="122" t="s">
        <v>2014</v>
      </c>
      <c r="B3570" s="122">
        <v>1</v>
      </c>
      <c r="C3570" s="122" t="s">
        <v>2205</v>
      </c>
      <c r="D3570" s="122" t="s">
        <v>2137</v>
      </c>
      <c r="E3570" s="122">
        <v>65</v>
      </c>
      <c r="F3570" s="122">
        <v>0</v>
      </c>
      <c r="G3570" s="122">
        <v>0</v>
      </c>
      <c r="H3570" s="122">
        <v>0</v>
      </c>
      <c r="I3570" s="122">
        <v>0</v>
      </c>
      <c r="J3570" s="122">
        <v>0</v>
      </c>
      <c r="K3570" s="122">
        <v>0</v>
      </c>
      <c r="L3570" s="122">
        <v>0</v>
      </c>
      <c r="M3570" s="122">
        <v>0</v>
      </c>
      <c r="N3570" s="122">
        <v>0</v>
      </c>
      <c r="O3570" s="122">
        <v>0</v>
      </c>
      <c r="P3570" s="122">
        <v>0</v>
      </c>
      <c r="Q3570" s="122">
        <v>0</v>
      </c>
      <c r="R3570" s="122">
        <v>0</v>
      </c>
      <c r="S3570" s="122">
        <v>0</v>
      </c>
      <c r="T3570" s="122">
        <v>0</v>
      </c>
      <c r="U3570" s="122">
        <v>0</v>
      </c>
      <c r="V3570" s="122">
        <v>0</v>
      </c>
      <c r="W3570" s="122">
        <v>0</v>
      </c>
      <c r="X3570" s="122">
        <v>0</v>
      </c>
      <c r="Y3570" s="122">
        <v>0</v>
      </c>
      <c r="Z3570" s="122">
        <v>0</v>
      </c>
      <c r="AA3570" s="122">
        <v>0</v>
      </c>
      <c r="AB3570" s="122">
        <v>0</v>
      </c>
      <c r="AC3570" s="122">
        <v>0</v>
      </c>
      <c r="AD3570" s="122">
        <v>0</v>
      </c>
      <c r="AE3570" s="122">
        <v>0</v>
      </c>
      <c r="AF3570" s="122">
        <v>0</v>
      </c>
      <c r="AG3570" s="122">
        <v>0</v>
      </c>
      <c r="AH3570" s="122">
        <v>0</v>
      </c>
      <c r="AI3570" s="122">
        <v>0</v>
      </c>
      <c r="AJ3570" s="122">
        <v>0</v>
      </c>
      <c r="AK3570" s="122">
        <v>0</v>
      </c>
      <c r="AL3570" s="122">
        <v>0</v>
      </c>
    </row>
    <row r="3571" spans="1:38" hidden="1" x14ac:dyDescent="0.25">
      <c r="A3571" s="122" t="s">
        <v>2014</v>
      </c>
      <c r="B3571" s="122">
        <v>1</v>
      </c>
      <c r="C3571" s="122" t="s">
        <v>2205</v>
      </c>
      <c r="D3571" s="122" t="s">
        <v>2120</v>
      </c>
      <c r="E3571" s="122">
        <v>65</v>
      </c>
      <c r="F3571" s="122">
        <v>0.1009762236245</v>
      </c>
      <c r="G3571" s="122">
        <v>0.1049743945355</v>
      </c>
      <c r="H3571" s="122">
        <v>0.109891409619</v>
      </c>
      <c r="I3571" s="122">
        <v>0.113827086799</v>
      </c>
      <c r="J3571" s="122">
        <v>0.1198617536395</v>
      </c>
      <c r="K3571" s="122">
        <v>0.122452298955</v>
      </c>
      <c r="L3571" s="122">
        <v>0.1268833330295</v>
      </c>
      <c r="M3571" s="122">
        <v>0.12930387787700001</v>
      </c>
      <c r="N3571" s="122">
        <v>0.1338795102615</v>
      </c>
      <c r="O3571" s="122">
        <v>0.13898923710800001</v>
      </c>
      <c r="P3571" s="122">
        <v>0.14198185589949999</v>
      </c>
      <c r="Q3571" s="122">
        <v>0.1415195921255</v>
      </c>
      <c r="R3571" s="122">
        <v>0.144824926499</v>
      </c>
      <c r="S3571" s="122">
        <v>0.14756415146900001</v>
      </c>
      <c r="T3571" s="122">
        <v>0.15075505902799999</v>
      </c>
      <c r="U3571" s="122">
        <v>0.1524634179655</v>
      </c>
      <c r="V3571" s="122">
        <v>0.1587443550565</v>
      </c>
      <c r="W3571" s="122">
        <v>0.16267395030099999</v>
      </c>
      <c r="X3571" s="122">
        <v>0.16424725312800001</v>
      </c>
      <c r="Y3571" s="122">
        <v>0.16644338868799999</v>
      </c>
      <c r="Z3571" s="122">
        <v>0.1706368192045</v>
      </c>
      <c r="AA3571" s="122">
        <v>0.17352206630299999</v>
      </c>
      <c r="AB3571" s="122">
        <v>0.1807010816365</v>
      </c>
      <c r="AC3571" s="122">
        <v>0.183465841026</v>
      </c>
      <c r="AD3571" s="122">
        <v>0.18670468970849999</v>
      </c>
      <c r="AE3571" s="122">
        <v>0.18972579335</v>
      </c>
      <c r="AF3571" s="122">
        <v>0.19634072183949999</v>
      </c>
      <c r="AG3571" s="122">
        <v>0.2025307000655</v>
      </c>
      <c r="AH3571" s="122">
        <v>0.209865597303</v>
      </c>
      <c r="AI3571" s="122">
        <v>0.21356606785000001</v>
      </c>
      <c r="AJ3571" s="122">
        <v>0.21302864376899999</v>
      </c>
      <c r="AK3571" s="122">
        <v>0.2178437345525</v>
      </c>
      <c r="AL3571" s="122">
        <v>0</v>
      </c>
    </row>
    <row r="3572" spans="1:38" hidden="1" x14ac:dyDescent="0.25">
      <c r="A3572" s="122" t="s">
        <v>2014</v>
      </c>
      <c r="B3572" s="122">
        <v>1</v>
      </c>
      <c r="C3572" s="122" t="s">
        <v>2205</v>
      </c>
      <c r="D3572" s="122" t="s">
        <v>2121</v>
      </c>
      <c r="E3572" s="122">
        <v>65</v>
      </c>
      <c r="F3572" s="122">
        <v>0.321971696616</v>
      </c>
      <c r="G3572" s="122">
        <v>0.32890935283799999</v>
      </c>
      <c r="H3572" s="122">
        <v>0.339244632943</v>
      </c>
      <c r="I3572" s="122">
        <v>0.34432342011200001</v>
      </c>
      <c r="J3572" s="122">
        <v>0.35470589205300002</v>
      </c>
      <c r="K3572" s="122">
        <v>0.35638350622050002</v>
      </c>
      <c r="L3572" s="122">
        <v>0.36318562694700002</v>
      </c>
      <c r="M3572" s="122">
        <v>0.36470610247450003</v>
      </c>
      <c r="N3572" s="122">
        <v>0.37353390554049998</v>
      </c>
      <c r="O3572" s="122">
        <v>0.38761017416249999</v>
      </c>
      <c r="P3572" s="122">
        <v>0.39563036036650001</v>
      </c>
      <c r="Q3572" s="122">
        <v>0.39387893214500003</v>
      </c>
      <c r="R3572" s="122">
        <v>0.40152203272999998</v>
      </c>
      <c r="S3572" s="122">
        <v>0.40814354787399998</v>
      </c>
      <c r="T3572" s="122">
        <v>0.4168144577165</v>
      </c>
      <c r="U3572" s="122">
        <v>0.41788623569450001</v>
      </c>
      <c r="V3572" s="122">
        <v>0.42912396468699998</v>
      </c>
      <c r="W3572" s="122">
        <v>0.431763996235</v>
      </c>
      <c r="X3572" s="122">
        <v>0.42904451948900002</v>
      </c>
      <c r="Y3572" s="122">
        <v>0.42933210326600002</v>
      </c>
      <c r="Z3572" s="122">
        <v>0.43957620802750003</v>
      </c>
      <c r="AA3572" s="122">
        <v>0.44655881869050001</v>
      </c>
      <c r="AB3572" s="122">
        <v>0.46321845475849999</v>
      </c>
      <c r="AC3572" s="122">
        <v>0.46793057833450002</v>
      </c>
      <c r="AD3572" s="122">
        <v>0.47059506164449999</v>
      </c>
      <c r="AE3572" s="122">
        <v>0.4712838092055</v>
      </c>
      <c r="AF3572" s="122">
        <v>0.48380530430399998</v>
      </c>
      <c r="AG3572" s="122">
        <v>0.49546415542299999</v>
      </c>
      <c r="AH3572" s="122">
        <v>0.50969441453800002</v>
      </c>
      <c r="AI3572" s="122">
        <v>0.51614573088799998</v>
      </c>
      <c r="AJ3572" s="122">
        <v>0.50356032650799998</v>
      </c>
      <c r="AK3572" s="122">
        <v>0.50335782996449996</v>
      </c>
      <c r="AL3572" s="122">
        <v>0</v>
      </c>
    </row>
    <row r="3573" spans="1:38" hidden="1" x14ac:dyDescent="0.25">
      <c r="A3573" s="122" t="s">
        <v>2014</v>
      </c>
      <c r="B3573" s="122">
        <v>1</v>
      </c>
      <c r="C3573" s="122" t="s">
        <v>2205</v>
      </c>
      <c r="D3573" s="122" t="s">
        <v>2138</v>
      </c>
      <c r="E3573" s="122">
        <v>65</v>
      </c>
      <c r="F3573" s="122">
        <v>5.0736707609999997E-3</v>
      </c>
      <c r="G3573" s="122">
        <v>5.1407832829999996E-3</v>
      </c>
      <c r="H3573" s="122">
        <v>5.2346178484999999E-3</v>
      </c>
      <c r="I3573" s="122">
        <v>5.2652003325E-3</v>
      </c>
      <c r="J3573" s="122">
        <v>5.3786613809999996E-3</v>
      </c>
      <c r="K3573" s="122">
        <v>5.3482378439999997E-3</v>
      </c>
      <c r="L3573" s="122">
        <v>5.3784260609999997E-3</v>
      </c>
      <c r="M3573" s="122">
        <v>5.3274268374999996E-3</v>
      </c>
      <c r="N3573" s="122">
        <v>5.3959908705E-3</v>
      </c>
      <c r="O3573" s="122">
        <v>5.499626673E-3</v>
      </c>
      <c r="P3573" s="122">
        <v>5.5105947580000002E-3</v>
      </c>
      <c r="Q3573" s="122">
        <v>5.3914416420000003E-3</v>
      </c>
      <c r="R3573" s="122">
        <v>5.4069018479999996E-3</v>
      </c>
      <c r="S3573" s="122">
        <v>5.4215843055000004E-3</v>
      </c>
      <c r="T3573" s="122">
        <v>5.4308031785E-3</v>
      </c>
      <c r="U3573" s="122">
        <v>5.346507076E-3</v>
      </c>
      <c r="V3573" s="122">
        <v>5.3959546185E-3</v>
      </c>
      <c r="W3573" s="122">
        <v>5.357203112E-3</v>
      </c>
      <c r="X3573" s="122">
        <v>5.2426167410000004E-3</v>
      </c>
      <c r="Y3573" s="122">
        <v>5.1632717925000002E-3</v>
      </c>
      <c r="Z3573" s="122">
        <v>5.211107764E-3</v>
      </c>
      <c r="AA3573" s="122">
        <v>5.2397743244999998E-3</v>
      </c>
      <c r="AB3573" s="122">
        <v>5.3808768605E-3</v>
      </c>
      <c r="AC3573" s="122">
        <v>5.3812766394999998E-3</v>
      </c>
      <c r="AD3573" s="122">
        <v>5.3167853915E-3</v>
      </c>
      <c r="AE3573" s="122">
        <v>5.2324389655000001E-3</v>
      </c>
      <c r="AF3573" s="122">
        <v>5.3580402204999999E-3</v>
      </c>
      <c r="AG3573" s="122">
        <v>5.4694319369999996E-3</v>
      </c>
      <c r="AH3573" s="122">
        <v>5.6089485275000002E-3</v>
      </c>
      <c r="AI3573" s="122">
        <v>5.652796832E-3</v>
      </c>
      <c r="AJ3573" s="122">
        <v>5.3717659484999996E-3</v>
      </c>
      <c r="AK3573" s="122">
        <v>5.3602466899999998E-3</v>
      </c>
      <c r="AL3573" s="122">
        <v>0</v>
      </c>
    </row>
    <row r="3574" spans="1:38" hidden="1" x14ac:dyDescent="0.25">
      <c r="A3574" s="122" t="s">
        <v>2014</v>
      </c>
      <c r="B3574" s="122">
        <v>1</v>
      </c>
      <c r="C3574" s="122" t="s">
        <v>2205</v>
      </c>
      <c r="D3574" s="122" t="s">
        <v>2122</v>
      </c>
      <c r="E3574" s="122">
        <v>65</v>
      </c>
      <c r="F3574" s="122">
        <v>2.4920431221499999E-2</v>
      </c>
      <c r="G3574" s="122">
        <v>2.5166628093499999E-2</v>
      </c>
      <c r="H3574" s="122">
        <v>2.5592493587500001E-2</v>
      </c>
      <c r="I3574" s="122">
        <v>2.57871463165E-2</v>
      </c>
      <c r="J3574" s="122">
        <v>2.6514731138E-2</v>
      </c>
      <c r="K3574" s="122">
        <v>2.6556351243000001E-2</v>
      </c>
      <c r="L3574" s="122">
        <v>2.6931223899999999E-2</v>
      </c>
      <c r="M3574" s="122">
        <v>2.6815162724500002E-2</v>
      </c>
      <c r="N3574" s="122">
        <v>2.7341271729499999E-2</v>
      </c>
      <c r="O3574" s="122">
        <v>2.8192215853E-2</v>
      </c>
      <c r="P3574" s="122">
        <v>2.8634678827E-2</v>
      </c>
      <c r="Q3574" s="122">
        <v>2.8303214494999999E-2</v>
      </c>
      <c r="R3574" s="122">
        <v>2.8663677830000001E-2</v>
      </c>
      <c r="S3574" s="122">
        <v>2.89381073515E-2</v>
      </c>
      <c r="T3574" s="122">
        <v>2.9176930412999999E-2</v>
      </c>
      <c r="U3574" s="122">
        <v>2.8791057685499999E-2</v>
      </c>
      <c r="V3574" s="122">
        <v>2.9160457801E-2</v>
      </c>
      <c r="W3574" s="122">
        <v>2.8965652617500001E-2</v>
      </c>
      <c r="X3574" s="122">
        <v>2.8285379624E-2</v>
      </c>
      <c r="Y3574" s="122">
        <v>2.7786840397499998E-2</v>
      </c>
      <c r="Z3574" s="122">
        <v>2.8147556197999999E-2</v>
      </c>
      <c r="AA3574" s="122">
        <v>2.84136001655E-2</v>
      </c>
      <c r="AB3574" s="122">
        <v>2.9119749402E-2</v>
      </c>
      <c r="AC3574" s="122">
        <v>2.9254737460499999E-2</v>
      </c>
      <c r="AD3574" s="122">
        <v>2.87891478835E-2</v>
      </c>
      <c r="AE3574" s="122">
        <v>2.82945303125E-2</v>
      </c>
      <c r="AF3574" s="122">
        <v>2.9104966005999999E-2</v>
      </c>
      <c r="AG3574" s="122">
        <v>3.0019675171500001E-2</v>
      </c>
      <c r="AH3574" s="122">
        <v>3.0998719738500002E-2</v>
      </c>
      <c r="AI3574" s="122">
        <v>3.1449949098000002E-2</v>
      </c>
      <c r="AJ3574" s="122">
        <v>3.1247619636999999E-2</v>
      </c>
      <c r="AK3574" s="122">
        <v>3.1573515842000001E-2</v>
      </c>
      <c r="AL3574" s="122">
        <v>0</v>
      </c>
    </row>
    <row r="3575" spans="1:38" hidden="1" x14ac:dyDescent="0.25">
      <c r="A3575" s="122" t="s">
        <v>2014</v>
      </c>
      <c r="B3575" s="122">
        <v>1</v>
      </c>
      <c r="C3575" s="122" t="s">
        <v>2205</v>
      </c>
      <c r="D3575" s="122" t="s">
        <v>2123</v>
      </c>
      <c r="E3575" s="122">
        <v>65</v>
      </c>
      <c r="F3575" s="122">
        <v>0.24579272770800001</v>
      </c>
      <c r="G3575" s="122">
        <v>0.25497451477950001</v>
      </c>
      <c r="H3575" s="122">
        <v>0.26642189603100003</v>
      </c>
      <c r="I3575" s="122">
        <v>0.27369897744999999</v>
      </c>
      <c r="J3575" s="122">
        <v>0.2840325924805</v>
      </c>
      <c r="K3575" s="122">
        <v>0.28861728455250002</v>
      </c>
      <c r="L3575" s="122">
        <v>0.29572011243899998</v>
      </c>
      <c r="M3575" s="122">
        <v>0.29991850704150003</v>
      </c>
      <c r="N3575" s="122">
        <v>0.30963967063449999</v>
      </c>
      <c r="O3575" s="122">
        <v>0.32031450303050002</v>
      </c>
      <c r="P3575" s="122">
        <v>0.32556782760000003</v>
      </c>
      <c r="Q3575" s="122">
        <v>0.32412750805349999</v>
      </c>
      <c r="R3575" s="122">
        <v>0.33006028451399999</v>
      </c>
      <c r="S3575" s="122">
        <v>0.3345285808215</v>
      </c>
      <c r="T3575" s="122">
        <v>0.340515056988</v>
      </c>
      <c r="U3575" s="122">
        <v>0.341286439499</v>
      </c>
      <c r="V3575" s="122">
        <v>0.35293228420599998</v>
      </c>
      <c r="W3575" s="122">
        <v>0.3569893853135</v>
      </c>
      <c r="X3575" s="122">
        <v>0.35686565188449998</v>
      </c>
      <c r="Y3575" s="122">
        <v>0.35874322498200001</v>
      </c>
      <c r="Z3575" s="122">
        <v>0.36688957185600002</v>
      </c>
      <c r="AA3575" s="122">
        <v>0.37454562026150001</v>
      </c>
      <c r="AB3575" s="122">
        <v>0.389422963081</v>
      </c>
      <c r="AC3575" s="122">
        <v>0.39420943585200002</v>
      </c>
      <c r="AD3575" s="122">
        <v>0.3990235023575</v>
      </c>
      <c r="AE3575" s="122">
        <v>0.40387335865000001</v>
      </c>
      <c r="AF3575" s="122">
        <v>0.42101715435550002</v>
      </c>
      <c r="AG3575" s="122">
        <v>0.43691215653499998</v>
      </c>
      <c r="AH3575" s="122">
        <v>0.45407265391849999</v>
      </c>
      <c r="AI3575" s="122">
        <v>0.4627692427115</v>
      </c>
      <c r="AJ3575" s="122">
        <v>0.4535722628985</v>
      </c>
      <c r="AK3575" s="122">
        <v>0.4556563235985</v>
      </c>
      <c r="AL3575" s="122">
        <v>0</v>
      </c>
    </row>
    <row r="3576" spans="1:38" hidden="1" x14ac:dyDescent="0.25">
      <c r="A3576" s="122" t="s">
        <v>2014</v>
      </c>
      <c r="B3576" s="122">
        <v>1</v>
      </c>
      <c r="C3576" s="122" t="s">
        <v>2205</v>
      </c>
      <c r="D3576" s="122" t="s">
        <v>2124</v>
      </c>
      <c r="E3576" s="122">
        <v>65</v>
      </c>
      <c r="F3576" s="122">
        <v>0.26748710500349998</v>
      </c>
      <c r="G3576" s="122">
        <v>0.27272742226000002</v>
      </c>
      <c r="H3576" s="122">
        <v>0.27910695715900002</v>
      </c>
      <c r="I3576" s="122">
        <v>0.28211178874050002</v>
      </c>
      <c r="J3576" s="122">
        <v>0.28950178236649998</v>
      </c>
      <c r="K3576" s="122">
        <v>0.29030568074849999</v>
      </c>
      <c r="L3576" s="122">
        <v>0.2942426433375</v>
      </c>
      <c r="M3576" s="122">
        <v>0.29388600427049999</v>
      </c>
      <c r="N3576" s="122">
        <v>0.29886766191699998</v>
      </c>
      <c r="O3576" s="122">
        <v>0.30667720174099999</v>
      </c>
      <c r="P3576" s="122">
        <v>0.30954016785150001</v>
      </c>
      <c r="Q3576" s="122">
        <v>0.30495876127600002</v>
      </c>
      <c r="R3576" s="122">
        <v>0.308709570958</v>
      </c>
      <c r="S3576" s="122">
        <v>0.31168687388900002</v>
      </c>
      <c r="T3576" s="122">
        <v>0.31481725247999998</v>
      </c>
      <c r="U3576" s="122">
        <v>0.31254119723950002</v>
      </c>
      <c r="V3576" s="122">
        <v>0.31794271529450002</v>
      </c>
      <c r="W3576" s="122">
        <v>0.31814217409000001</v>
      </c>
      <c r="X3576" s="122">
        <v>0.31369851361349999</v>
      </c>
      <c r="Y3576" s="122">
        <v>0.31066565727500001</v>
      </c>
      <c r="Z3576" s="122">
        <v>0.3146671211025</v>
      </c>
      <c r="AA3576" s="122">
        <v>0.31693323698800002</v>
      </c>
      <c r="AB3576" s="122">
        <v>0.32609709058199998</v>
      </c>
      <c r="AC3576" s="122">
        <v>0.32698294805799999</v>
      </c>
      <c r="AD3576" s="122">
        <v>0.3267408137685</v>
      </c>
      <c r="AE3576" s="122">
        <v>0.32508453596999998</v>
      </c>
      <c r="AF3576" s="122">
        <v>0.33215084990400001</v>
      </c>
      <c r="AG3576" s="122">
        <v>0.33895480244300003</v>
      </c>
      <c r="AH3576" s="122">
        <v>0.34782005907199998</v>
      </c>
      <c r="AI3576" s="122">
        <v>0.35098308913449999</v>
      </c>
      <c r="AJ3576" s="122">
        <v>0.34282885726500001</v>
      </c>
      <c r="AK3576" s="122">
        <v>0.34309992417500002</v>
      </c>
      <c r="AL3576" s="122">
        <v>0</v>
      </c>
    </row>
    <row r="3577" spans="1:38" hidden="1" x14ac:dyDescent="0.25">
      <c r="A3577" s="122" t="s">
        <v>2014</v>
      </c>
      <c r="B3577" s="122">
        <v>1</v>
      </c>
      <c r="C3577" s="122" t="s">
        <v>2205</v>
      </c>
      <c r="D3577" s="122" t="s">
        <v>2125</v>
      </c>
      <c r="E3577" s="122">
        <v>65</v>
      </c>
      <c r="F3577" s="122">
        <v>8.1220927728499995E-2</v>
      </c>
      <c r="G3577" s="122">
        <v>8.1466228688499995E-2</v>
      </c>
      <c r="H3577" s="122">
        <v>8.2438772964500001E-2</v>
      </c>
      <c r="I3577" s="122">
        <v>8.2685050555500003E-2</v>
      </c>
      <c r="J3577" s="122">
        <v>8.3743597507500003E-2</v>
      </c>
      <c r="K3577" s="122">
        <v>8.2900023776000004E-2</v>
      </c>
      <c r="L3577" s="122">
        <v>8.2905738342000004E-2</v>
      </c>
      <c r="M3577" s="122">
        <v>8.1487926279000006E-2</v>
      </c>
      <c r="N3577" s="122">
        <v>8.2119473218999997E-2</v>
      </c>
      <c r="O3577" s="122">
        <v>8.3397964049500006E-2</v>
      </c>
      <c r="P3577" s="122">
        <v>8.3270818666000002E-2</v>
      </c>
      <c r="Q3577" s="122">
        <v>8.1339460850500006E-2</v>
      </c>
      <c r="R3577" s="122">
        <v>8.1983564100000003E-2</v>
      </c>
      <c r="S3577" s="122">
        <v>8.2777943628999998E-2</v>
      </c>
      <c r="T3577" s="122">
        <v>8.3309439580499994E-2</v>
      </c>
      <c r="U3577" s="122">
        <v>8.2419453801999998E-2</v>
      </c>
      <c r="V3577" s="122">
        <v>8.3918750847500001E-2</v>
      </c>
      <c r="W3577" s="122">
        <v>8.3899385098000004E-2</v>
      </c>
      <c r="X3577" s="122">
        <v>8.2460608381500003E-2</v>
      </c>
      <c r="Y3577" s="122">
        <v>8.1648065010499996E-2</v>
      </c>
      <c r="Z3577" s="122">
        <v>8.3276325895999995E-2</v>
      </c>
      <c r="AA3577" s="122">
        <v>8.4177126775E-2</v>
      </c>
      <c r="AB3577" s="122">
        <v>8.6846354512500001E-2</v>
      </c>
      <c r="AC3577" s="122">
        <v>8.6865962657500004E-2</v>
      </c>
      <c r="AD3577" s="122">
        <v>8.5289492788999999E-2</v>
      </c>
      <c r="AE3577" s="122">
        <v>8.3164398375999996E-2</v>
      </c>
      <c r="AF3577" s="122">
        <v>8.4980505651000002E-2</v>
      </c>
      <c r="AG3577" s="122">
        <v>8.6418901588999994E-2</v>
      </c>
      <c r="AH3577" s="122">
        <v>8.8310541999500003E-2</v>
      </c>
      <c r="AI3577" s="122">
        <v>8.890384724E-2</v>
      </c>
      <c r="AJ3577" s="122">
        <v>8.3918103903000002E-2</v>
      </c>
      <c r="AK3577" s="122">
        <v>8.4107753193500001E-2</v>
      </c>
      <c r="AL3577" s="122">
        <v>0</v>
      </c>
    </row>
    <row r="3578" spans="1:38" hidden="1" x14ac:dyDescent="0.25">
      <c r="A3578" s="122" t="s">
        <v>2014</v>
      </c>
      <c r="B3578" s="122">
        <v>1</v>
      </c>
      <c r="C3578" s="122" t="s">
        <v>2205</v>
      </c>
      <c r="D3578" s="122" t="s">
        <v>2126</v>
      </c>
      <c r="E3578" s="122">
        <v>65</v>
      </c>
      <c r="F3578" s="122">
        <v>2.5772505119500001E-2</v>
      </c>
      <c r="G3578" s="122">
        <v>2.6269924933E-2</v>
      </c>
      <c r="H3578" s="122">
        <v>2.6713362524000001E-2</v>
      </c>
      <c r="I3578" s="122">
        <v>2.7081450969000002E-2</v>
      </c>
      <c r="J3578" s="122">
        <v>2.7966853387000001E-2</v>
      </c>
      <c r="K3578" s="122">
        <v>2.8018622488500001E-2</v>
      </c>
      <c r="L3578" s="122">
        <v>2.8344423929499998E-2</v>
      </c>
      <c r="M3578" s="122">
        <v>2.8124944754999999E-2</v>
      </c>
      <c r="N3578" s="122">
        <v>2.84982354945E-2</v>
      </c>
      <c r="O3578" s="122">
        <v>2.9100893645000001E-2</v>
      </c>
      <c r="P3578" s="122">
        <v>2.9296325368E-2</v>
      </c>
      <c r="Q3578" s="122">
        <v>2.8721271207499999E-2</v>
      </c>
      <c r="R3578" s="122">
        <v>2.9192174697000001E-2</v>
      </c>
      <c r="S3578" s="122">
        <v>2.9552877989500001E-2</v>
      </c>
      <c r="T3578" s="122">
        <v>3.0063724717000001E-2</v>
      </c>
      <c r="U3578" s="122">
        <v>2.9982330761999999E-2</v>
      </c>
      <c r="V3578" s="122">
        <v>3.0849886331000002E-2</v>
      </c>
      <c r="W3578" s="122">
        <v>3.1488052732500001E-2</v>
      </c>
      <c r="X3578" s="122">
        <v>3.1658581159999998E-2</v>
      </c>
      <c r="Y3578" s="122">
        <v>3.2280650110000003E-2</v>
      </c>
      <c r="Z3578" s="122">
        <v>3.2764110227000001E-2</v>
      </c>
      <c r="AA3578" s="122">
        <v>3.3055579804999999E-2</v>
      </c>
      <c r="AB3578" s="122">
        <v>3.4597802001000003E-2</v>
      </c>
      <c r="AC3578" s="122">
        <v>3.5002444413499999E-2</v>
      </c>
      <c r="AD3578" s="122">
        <v>3.5054718578500003E-2</v>
      </c>
      <c r="AE3578" s="122">
        <v>3.5131495306000002E-2</v>
      </c>
      <c r="AF3578" s="122">
        <v>3.5567108083000003E-2</v>
      </c>
      <c r="AG3578" s="122">
        <v>3.5636567021000001E-2</v>
      </c>
      <c r="AH3578" s="122">
        <v>3.6254764798000001E-2</v>
      </c>
      <c r="AI3578" s="122">
        <v>3.6491834010000002E-2</v>
      </c>
      <c r="AJ3578" s="122">
        <v>3.4968708853500001E-2</v>
      </c>
      <c r="AK3578" s="122">
        <v>3.4932057604500001E-2</v>
      </c>
      <c r="AL3578" s="122">
        <v>0</v>
      </c>
    </row>
    <row r="3579" spans="1:38" hidden="1" x14ac:dyDescent="0.25">
      <c r="A3579" s="122" t="s">
        <v>2206</v>
      </c>
      <c r="B3579" s="122">
        <v>1</v>
      </c>
      <c r="C3579" s="122" t="s">
        <v>2207</v>
      </c>
      <c r="D3579" s="122" t="s">
        <v>2078</v>
      </c>
      <c r="E3579" s="122">
        <v>66</v>
      </c>
      <c r="F3579" s="122">
        <v>8.2175612779999997E-3</v>
      </c>
      <c r="G3579" s="122">
        <v>8.1247142880000005E-3</v>
      </c>
      <c r="H3579" s="122">
        <v>7.8012476825E-3</v>
      </c>
      <c r="I3579" s="122">
        <v>8.9085669569999998E-3</v>
      </c>
      <c r="J3579" s="122">
        <v>8.8574759639999997E-3</v>
      </c>
      <c r="K3579" s="122">
        <v>8.7690887120000002E-3</v>
      </c>
      <c r="L3579" s="122">
        <v>8.7276735315000003E-3</v>
      </c>
      <c r="M3579" s="122">
        <v>9.2391435389999992E-3</v>
      </c>
      <c r="N3579" s="122">
        <v>9.2357731895E-3</v>
      </c>
      <c r="O3579" s="122">
        <v>9.2019475559999998E-3</v>
      </c>
      <c r="P3579" s="122">
        <v>9.1469180535E-3</v>
      </c>
      <c r="Q3579" s="122">
        <v>9.1408174354999996E-3</v>
      </c>
      <c r="R3579" s="122">
        <v>8.2543395150000004E-3</v>
      </c>
      <c r="S3579" s="122">
        <v>8.2620736990000002E-3</v>
      </c>
      <c r="T3579" s="122">
        <v>8.3242873250000005E-3</v>
      </c>
      <c r="U3579" s="122">
        <v>8.3449776239999992E-3</v>
      </c>
      <c r="V3579" s="122">
        <v>8.3700510494999995E-3</v>
      </c>
      <c r="W3579" s="122">
        <v>8.3539498614999992E-3</v>
      </c>
      <c r="X3579" s="122">
        <v>8.3640764919999996E-3</v>
      </c>
      <c r="Y3579" s="122">
        <v>8.4306585900000008E-3</v>
      </c>
      <c r="Z3579" s="122">
        <v>8.5430217170000006E-3</v>
      </c>
      <c r="AA3579" s="122">
        <v>8.5825642484999992E-3</v>
      </c>
      <c r="AB3579" s="122">
        <v>8.6216405655000009E-3</v>
      </c>
      <c r="AC3579" s="122">
        <v>8.6438467175000006E-3</v>
      </c>
      <c r="AD3579" s="122">
        <v>8.5766187879999997E-3</v>
      </c>
      <c r="AE3579" s="122">
        <v>8.5317561430000004E-3</v>
      </c>
      <c r="AF3579" s="122">
        <v>8.5201823210000003E-3</v>
      </c>
      <c r="AG3579" s="122">
        <v>8.4510305180000005E-3</v>
      </c>
      <c r="AH3579" s="122">
        <v>8.3610621964999993E-3</v>
      </c>
      <c r="AI3579" s="122">
        <v>8.2893712165000005E-3</v>
      </c>
      <c r="AJ3579" s="122">
        <v>8.1957938865E-3</v>
      </c>
      <c r="AK3579" s="122">
        <v>8.1892665654999999E-3</v>
      </c>
      <c r="AL3579" s="122">
        <v>0</v>
      </c>
    </row>
    <row r="3580" spans="1:38" hidden="1" x14ac:dyDescent="0.25">
      <c r="A3580" s="122" t="s">
        <v>2206</v>
      </c>
      <c r="B3580" s="122">
        <v>1</v>
      </c>
      <c r="C3580" s="122" t="s">
        <v>2207</v>
      </c>
      <c r="D3580" s="122" t="s">
        <v>2079</v>
      </c>
      <c r="E3580" s="122">
        <v>66</v>
      </c>
      <c r="F3580" s="122">
        <v>6.0152135667999998E-2</v>
      </c>
      <c r="G3580" s="122">
        <v>5.8409119845000003E-2</v>
      </c>
      <c r="H3580" s="122">
        <v>5.5044182943499997E-2</v>
      </c>
      <c r="I3580" s="122">
        <v>6.2630124433000006E-2</v>
      </c>
      <c r="J3580" s="122">
        <v>6.2546619567500003E-2</v>
      </c>
      <c r="K3580" s="122">
        <v>6.2339960695499998E-2</v>
      </c>
      <c r="L3580" s="122">
        <v>6.2113654008000001E-2</v>
      </c>
      <c r="M3580" s="122">
        <v>6.5837006960500002E-2</v>
      </c>
      <c r="N3580" s="122">
        <v>6.5621422067000001E-2</v>
      </c>
      <c r="O3580" s="122">
        <v>6.52485521475E-2</v>
      </c>
      <c r="P3580" s="122">
        <v>6.4850415538E-2</v>
      </c>
      <c r="Q3580" s="122">
        <v>6.4442046032999994E-2</v>
      </c>
      <c r="R3580" s="122">
        <v>5.7571299237000002E-2</v>
      </c>
      <c r="S3580" s="122">
        <v>5.7383360892499999E-2</v>
      </c>
      <c r="T3580" s="122">
        <v>5.7205962154500002E-2</v>
      </c>
      <c r="U3580" s="122">
        <v>5.7178423089499997E-2</v>
      </c>
      <c r="V3580" s="122">
        <v>5.7374044870499998E-2</v>
      </c>
      <c r="W3580" s="122">
        <v>5.7381553671999999E-2</v>
      </c>
      <c r="X3580" s="122">
        <v>5.7405118770500002E-2</v>
      </c>
      <c r="Y3580" s="122">
        <v>5.7394244945999998E-2</v>
      </c>
      <c r="Z3580" s="122">
        <v>5.7260197133999997E-2</v>
      </c>
      <c r="AA3580" s="122">
        <v>5.7026777634500002E-2</v>
      </c>
      <c r="AB3580" s="122">
        <v>5.6823620180999998E-2</v>
      </c>
      <c r="AC3580" s="122">
        <v>5.6618786205E-2</v>
      </c>
      <c r="AD3580" s="122">
        <v>5.6361816341000001E-2</v>
      </c>
      <c r="AE3580" s="122">
        <v>5.6091972618000002E-2</v>
      </c>
      <c r="AF3580" s="122">
        <v>5.5841130958499997E-2</v>
      </c>
      <c r="AG3580" s="122">
        <v>5.5634250440500001E-2</v>
      </c>
      <c r="AH3580" s="122">
        <v>5.5522499913999997E-2</v>
      </c>
      <c r="AI3580" s="122">
        <v>5.5457711839499997E-2</v>
      </c>
      <c r="AJ3580" s="122">
        <v>5.6226030049499998E-2</v>
      </c>
      <c r="AK3580" s="122">
        <v>5.6331946309500003E-2</v>
      </c>
      <c r="AL3580" s="122">
        <v>0</v>
      </c>
    </row>
    <row r="3581" spans="1:38" hidden="1" x14ac:dyDescent="0.25">
      <c r="A3581" s="122" t="s">
        <v>2206</v>
      </c>
      <c r="B3581" s="122">
        <v>1</v>
      </c>
      <c r="C3581" s="122" t="s">
        <v>2207</v>
      </c>
      <c r="D3581" s="122" t="s">
        <v>2080</v>
      </c>
      <c r="E3581" s="122">
        <v>66</v>
      </c>
      <c r="F3581" s="122">
        <v>3.5000433540500003E-2</v>
      </c>
      <c r="G3581" s="122">
        <v>3.3957561868499998E-2</v>
      </c>
      <c r="H3581" s="122">
        <v>3.2013822113499998E-2</v>
      </c>
      <c r="I3581" s="122">
        <v>3.6504790840499998E-2</v>
      </c>
      <c r="J3581" s="122">
        <v>3.6615979461000002E-2</v>
      </c>
      <c r="K3581" s="122">
        <v>3.6784740762499997E-2</v>
      </c>
      <c r="L3581" s="122">
        <v>3.6887399218499997E-2</v>
      </c>
      <c r="M3581" s="122">
        <v>3.9205707118999997E-2</v>
      </c>
      <c r="N3581" s="122">
        <v>3.9126564736500002E-2</v>
      </c>
      <c r="O3581" s="122">
        <v>3.9057453372500002E-2</v>
      </c>
      <c r="P3581" s="122">
        <v>3.9016351077499997E-2</v>
      </c>
      <c r="Q3581" s="122">
        <v>3.8823758246500001E-2</v>
      </c>
      <c r="R3581" s="122">
        <v>3.47724638985E-2</v>
      </c>
      <c r="S3581" s="122">
        <v>3.4719532003500003E-2</v>
      </c>
      <c r="T3581" s="122">
        <v>3.4718128855000002E-2</v>
      </c>
      <c r="U3581" s="122">
        <v>3.4797708195999998E-2</v>
      </c>
      <c r="V3581" s="122">
        <v>3.4974401980999999E-2</v>
      </c>
      <c r="W3581" s="122">
        <v>3.4980860242999998E-2</v>
      </c>
      <c r="X3581" s="122">
        <v>3.4973910379499998E-2</v>
      </c>
      <c r="Y3581" s="122">
        <v>3.4944153688499999E-2</v>
      </c>
      <c r="Z3581" s="122">
        <v>3.4962635451E-2</v>
      </c>
      <c r="AA3581" s="122">
        <v>3.4943839557500002E-2</v>
      </c>
      <c r="AB3581" s="122">
        <v>3.4836189322999998E-2</v>
      </c>
      <c r="AC3581" s="122">
        <v>3.4692044242499998E-2</v>
      </c>
      <c r="AD3581" s="122">
        <v>3.4544536470999997E-2</v>
      </c>
      <c r="AE3581" s="122">
        <v>3.4427564967499998E-2</v>
      </c>
      <c r="AF3581" s="122">
        <v>3.4327588841500001E-2</v>
      </c>
      <c r="AG3581" s="122">
        <v>3.42594502395E-2</v>
      </c>
      <c r="AH3581" s="122">
        <v>3.4189580418999999E-2</v>
      </c>
      <c r="AI3581" s="122">
        <v>3.41357193015E-2</v>
      </c>
      <c r="AJ3581" s="122">
        <v>3.3705967555999999E-2</v>
      </c>
      <c r="AK3581" s="122">
        <v>3.3821128844499997E-2</v>
      </c>
      <c r="AL3581" s="122">
        <v>0</v>
      </c>
    </row>
    <row r="3582" spans="1:38" hidden="1" x14ac:dyDescent="0.25">
      <c r="A3582" s="122" t="s">
        <v>2206</v>
      </c>
      <c r="B3582" s="122">
        <v>1</v>
      </c>
      <c r="C3582" s="122" t="s">
        <v>2207</v>
      </c>
      <c r="D3582" s="122" t="s">
        <v>2133</v>
      </c>
      <c r="E3582" s="122">
        <v>66</v>
      </c>
      <c r="F3582" s="122">
        <v>7.0100791850000004E-4</v>
      </c>
      <c r="G3582" s="122">
        <v>6.9197708949999995E-4</v>
      </c>
      <c r="H3582" s="122">
        <v>6.617735555E-4</v>
      </c>
      <c r="I3582" s="122">
        <v>7.6334050299999999E-4</v>
      </c>
      <c r="J3582" s="122">
        <v>7.7381865599999999E-4</v>
      </c>
      <c r="K3582" s="122">
        <v>7.8159987749999997E-4</v>
      </c>
      <c r="L3582" s="122">
        <v>7.8759576749999995E-4</v>
      </c>
      <c r="M3582" s="122">
        <v>8.4284079450000005E-4</v>
      </c>
      <c r="N3582" s="122">
        <v>8.4729634550000002E-4</v>
      </c>
      <c r="O3582" s="122">
        <v>8.5103202399999995E-4</v>
      </c>
      <c r="P3582" s="122">
        <v>8.4044445250000001E-4</v>
      </c>
      <c r="Q3582" s="122">
        <v>8.3193016150000004E-4</v>
      </c>
      <c r="R3582" s="122">
        <v>7.3962228750000004E-4</v>
      </c>
      <c r="S3582" s="122">
        <v>7.3169505099999999E-4</v>
      </c>
      <c r="T3582" s="122">
        <v>7.2396197999999995E-4</v>
      </c>
      <c r="U3582" s="122">
        <v>7.1691290049999998E-4</v>
      </c>
      <c r="V3582" s="122">
        <v>7.0811190600000005E-4</v>
      </c>
      <c r="W3582" s="122">
        <v>6.9706299599999995E-4</v>
      </c>
      <c r="X3582" s="122">
        <v>6.8572884000000004E-4</v>
      </c>
      <c r="Y3582" s="122">
        <v>6.7504857150000003E-4</v>
      </c>
      <c r="Z3582" s="122">
        <v>6.6442212449999995E-4</v>
      </c>
      <c r="AA3582" s="122">
        <v>6.54134056E-4</v>
      </c>
      <c r="AB3582" s="122">
        <v>6.4267386599999997E-4</v>
      </c>
      <c r="AC3582" s="122">
        <v>6.3054733350000004E-4</v>
      </c>
      <c r="AD3582" s="122">
        <v>6.1761663200000005E-4</v>
      </c>
      <c r="AE3582" s="122">
        <v>6.0389994050000001E-4</v>
      </c>
      <c r="AF3582" s="122">
        <v>5.8972066500000001E-4</v>
      </c>
      <c r="AG3582" s="122">
        <v>5.7559566149999999E-4</v>
      </c>
      <c r="AH3582" s="122">
        <v>5.6168027300000005E-4</v>
      </c>
      <c r="AI3582" s="122">
        <v>5.4753017400000002E-4</v>
      </c>
      <c r="AJ3582" s="122">
        <v>5.3030217950000001E-4</v>
      </c>
      <c r="AK3582" s="122">
        <v>5.1824420250000001E-4</v>
      </c>
      <c r="AL3582" s="122">
        <v>0</v>
      </c>
    </row>
    <row r="3583" spans="1:38" hidden="1" x14ac:dyDescent="0.25">
      <c r="A3583" s="122" t="s">
        <v>2206</v>
      </c>
      <c r="B3583" s="122">
        <v>1</v>
      </c>
      <c r="C3583" s="122" t="s">
        <v>2207</v>
      </c>
      <c r="D3583" s="122" t="s">
        <v>2081</v>
      </c>
      <c r="E3583" s="122">
        <v>66</v>
      </c>
      <c r="F3583" s="122">
        <v>5.4716862496000003E-2</v>
      </c>
      <c r="G3583" s="122">
        <v>5.3983646795500002E-2</v>
      </c>
      <c r="H3583" s="122">
        <v>5.1886851812E-2</v>
      </c>
      <c r="I3583" s="122">
        <v>6.0419271117499999E-2</v>
      </c>
      <c r="J3583" s="122">
        <v>6.2324341409999998E-2</v>
      </c>
      <c r="K3583" s="122">
        <v>6.4308744540500007E-2</v>
      </c>
      <c r="L3583" s="122">
        <v>6.5782704750500007E-2</v>
      </c>
      <c r="M3583" s="122">
        <v>7.1399698836999995E-2</v>
      </c>
      <c r="N3583" s="122">
        <v>7.2752235940999999E-2</v>
      </c>
      <c r="O3583" s="122">
        <v>7.3992493022000005E-2</v>
      </c>
      <c r="P3583" s="122">
        <v>7.5169169394999999E-2</v>
      </c>
      <c r="Q3583" s="122">
        <v>7.6065686575500002E-2</v>
      </c>
      <c r="R3583" s="122">
        <v>6.9344473158000006E-2</v>
      </c>
      <c r="S3583" s="122">
        <v>7.0212909507500004E-2</v>
      </c>
      <c r="T3583" s="122">
        <v>7.1368472774000005E-2</v>
      </c>
      <c r="U3583" s="122">
        <v>7.3059838480500003E-2</v>
      </c>
      <c r="V3583" s="122">
        <v>7.4728370303000002E-2</v>
      </c>
      <c r="W3583" s="122">
        <v>7.5737906352999998E-2</v>
      </c>
      <c r="X3583" s="122">
        <v>7.6411442489999995E-2</v>
      </c>
      <c r="Y3583" s="122">
        <v>7.6516451946500003E-2</v>
      </c>
      <c r="Z3583" s="122">
        <v>7.6665884995999994E-2</v>
      </c>
      <c r="AA3583" s="122">
        <v>7.6913664554000005E-2</v>
      </c>
      <c r="AB3583" s="122">
        <v>7.7347657306500006E-2</v>
      </c>
      <c r="AC3583" s="122">
        <v>7.7748402841E-2</v>
      </c>
      <c r="AD3583" s="122">
        <v>7.8343838946500002E-2</v>
      </c>
      <c r="AE3583" s="122">
        <v>7.8945693855500002E-2</v>
      </c>
      <c r="AF3583" s="122">
        <v>7.9683104108500005E-2</v>
      </c>
      <c r="AG3583" s="122">
        <v>8.0384579195500003E-2</v>
      </c>
      <c r="AH3583" s="122">
        <v>8.1317681692999993E-2</v>
      </c>
      <c r="AI3583" s="122">
        <v>8.2394419622999995E-2</v>
      </c>
      <c r="AJ3583" s="122">
        <v>8.0319498375499995E-2</v>
      </c>
      <c r="AK3583" s="122">
        <v>8.1329175776500007E-2</v>
      </c>
      <c r="AL3583" s="122">
        <v>0</v>
      </c>
    </row>
    <row r="3584" spans="1:38" x14ac:dyDescent="0.25">
      <c r="A3584" s="122" t="s">
        <v>2206</v>
      </c>
      <c r="B3584" s="122">
        <v>1</v>
      </c>
      <c r="C3584" s="122" t="s">
        <v>2207</v>
      </c>
      <c r="D3584" s="122" t="s">
        <v>2082</v>
      </c>
      <c r="E3584" s="122">
        <v>66</v>
      </c>
      <c r="F3584" s="122">
        <v>0.44496403400950002</v>
      </c>
      <c r="G3584" s="122">
        <v>0.43417934589000001</v>
      </c>
      <c r="H3584" s="122">
        <v>0.41044031063850001</v>
      </c>
      <c r="I3584" s="122">
        <v>0.46479799324749999</v>
      </c>
      <c r="J3584" s="122">
        <v>0.46223923131650002</v>
      </c>
      <c r="K3584" s="122">
        <v>0.459868664303</v>
      </c>
      <c r="L3584" s="122">
        <v>0.45919185851650002</v>
      </c>
      <c r="M3584" s="122">
        <v>0.48965510385849997</v>
      </c>
      <c r="N3584" s="122">
        <v>0.49145177929299999</v>
      </c>
      <c r="O3584" s="122">
        <v>0.49338713132099998</v>
      </c>
      <c r="P3584" s="122">
        <v>0.49506935863500001</v>
      </c>
      <c r="Q3584" s="122">
        <v>0.49733859566400002</v>
      </c>
      <c r="R3584" s="122">
        <v>0.44811996109149999</v>
      </c>
      <c r="S3584" s="122">
        <v>0.44919480135649997</v>
      </c>
      <c r="T3584" s="122">
        <v>0.44917227415700001</v>
      </c>
      <c r="U3584" s="122">
        <v>0.44828724265949998</v>
      </c>
      <c r="V3584" s="122">
        <v>0.44646587661850001</v>
      </c>
      <c r="W3584" s="122">
        <v>0.445146670287</v>
      </c>
      <c r="X3584" s="122">
        <v>0.4453549320115</v>
      </c>
      <c r="Y3584" s="122">
        <v>0.44585739241650002</v>
      </c>
      <c r="Z3584" s="122">
        <v>0.44654028591549999</v>
      </c>
      <c r="AA3584" s="122">
        <v>0.44717450559249999</v>
      </c>
      <c r="AB3584" s="122">
        <v>0.4476461465505</v>
      </c>
      <c r="AC3584" s="122">
        <v>0.44827555849150003</v>
      </c>
      <c r="AD3584" s="122">
        <v>0.44899564876850001</v>
      </c>
      <c r="AE3584" s="122">
        <v>0.44949686036100001</v>
      </c>
      <c r="AF3584" s="122">
        <v>0.44919126350049998</v>
      </c>
      <c r="AG3584" s="122">
        <v>0.44865377576650001</v>
      </c>
      <c r="AH3584" s="122">
        <v>0.44763553907749998</v>
      </c>
      <c r="AI3584" s="122">
        <v>0.44562657036749997</v>
      </c>
      <c r="AJ3584" s="122">
        <v>0.44199015471949998</v>
      </c>
      <c r="AK3584" s="122">
        <v>0.43857095546399999</v>
      </c>
      <c r="AL3584" s="122">
        <v>0</v>
      </c>
    </row>
    <row r="3585" spans="1:38" hidden="1" x14ac:dyDescent="0.25">
      <c r="A3585" s="122" t="s">
        <v>2206</v>
      </c>
      <c r="B3585" s="122">
        <v>1</v>
      </c>
      <c r="C3585" s="122" t="s">
        <v>2207</v>
      </c>
      <c r="D3585" s="122" t="s">
        <v>474</v>
      </c>
      <c r="E3585" s="122">
        <v>66</v>
      </c>
      <c r="F3585" s="122">
        <v>4.9125329582999998E-2</v>
      </c>
      <c r="G3585" s="122">
        <v>4.8263261899000001E-2</v>
      </c>
      <c r="H3585" s="122">
        <v>4.6324135131500001E-2</v>
      </c>
      <c r="I3585" s="122">
        <v>5.3706160790500002E-2</v>
      </c>
      <c r="J3585" s="122">
        <v>5.4676431498999999E-2</v>
      </c>
      <c r="K3585" s="122">
        <v>5.5518850704999997E-2</v>
      </c>
      <c r="L3585" s="122">
        <v>5.6217513373499998E-2</v>
      </c>
      <c r="M3585" s="122">
        <v>6.0566923314000001E-2</v>
      </c>
      <c r="N3585" s="122">
        <v>6.1329862156499999E-2</v>
      </c>
      <c r="O3585" s="122">
        <v>6.2242162471999998E-2</v>
      </c>
      <c r="P3585" s="122">
        <v>6.3025993119499996E-2</v>
      </c>
      <c r="Q3585" s="122">
        <v>6.3836994110999995E-2</v>
      </c>
      <c r="R3585" s="122">
        <v>5.7703877650500002E-2</v>
      </c>
      <c r="S3585" s="122">
        <v>5.7704981030999997E-2</v>
      </c>
      <c r="T3585" s="122">
        <v>5.7765101501500001E-2</v>
      </c>
      <c r="U3585" s="122">
        <v>5.7955219470999998E-2</v>
      </c>
      <c r="V3585" s="122">
        <v>5.8507425517E-2</v>
      </c>
      <c r="W3585" s="122">
        <v>5.8990551707499998E-2</v>
      </c>
      <c r="X3585" s="122">
        <v>5.9492004238000003E-2</v>
      </c>
      <c r="Y3585" s="122">
        <v>5.99787928345E-2</v>
      </c>
      <c r="Z3585" s="122">
        <v>6.0395409616500001E-2</v>
      </c>
      <c r="AA3585" s="122">
        <v>6.0855674733999998E-2</v>
      </c>
      <c r="AB3585" s="122">
        <v>6.1271561388000002E-2</v>
      </c>
      <c r="AC3585" s="122">
        <v>6.1765396758499999E-2</v>
      </c>
      <c r="AD3585" s="122">
        <v>6.2283386481500003E-2</v>
      </c>
      <c r="AE3585" s="122">
        <v>6.3018832474999995E-2</v>
      </c>
      <c r="AF3585" s="122">
        <v>6.3609146077499998E-2</v>
      </c>
      <c r="AG3585" s="122">
        <v>6.4067591546000002E-2</v>
      </c>
      <c r="AH3585" s="122">
        <v>6.4665646726000003E-2</v>
      </c>
      <c r="AI3585" s="122">
        <v>6.5068201813000007E-2</v>
      </c>
      <c r="AJ3585" s="122">
        <v>6.4724661934499994E-2</v>
      </c>
      <c r="AK3585" s="122">
        <v>6.4962926455500003E-2</v>
      </c>
      <c r="AL3585" s="122">
        <v>0</v>
      </c>
    </row>
    <row r="3586" spans="1:38" hidden="1" x14ac:dyDescent="0.25">
      <c r="A3586" s="122" t="s">
        <v>2206</v>
      </c>
      <c r="B3586" s="122">
        <v>1</v>
      </c>
      <c r="C3586" s="122" t="s">
        <v>2207</v>
      </c>
      <c r="D3586" s="122" t="s">
        <v>2083</v>
      </c>
      <c r="E3586" s="122">
        <v>66</v>
      </c>
      <c r="F3586" s="122">
        <v>4.8892878155E-2</v>
      </c>
      <c r="G3586" s="122">
        <v>4.7063149058500002E-2</v>
      </c>
      <c r="H3586" s="122">
        <v>4.3737213002000001E-2</v>
      </c>
      <c r="I3586" s="122">
        <v>4.9179902172499998E-2</v>
      </c>
      <c r="J3586" s="122">
        <v>4.8685683002500001E-2</v>
      </c>
      <c r="K3586" s="122">
        <v>4.8228217822E-2</v>
      </c>
      <c r="L3586" s="122">
        <v>4.78524166845E-2</v>
      </c>
      <c r="M3586" s="122">
        <v>5.0484049693499997E-2</v>
      </c>
      <c r="N3586" s="122">
        <v>5.0137156637499999E-2</v>
      </c>
      <c r="O3586" s="122">
        <v>4.9876011221499997E-2</v>
      </c>
      <c r="P3586" s="122">
        <v>4.9695992534500001E-2</v>
      </c>
      <c r="Q3586" s="122">
        <v>4.9515898375500002E-2</v>
      </c>
      <c r="R3586" s="122">
        <v>4.4446588825499997E-2</v>
      </c>
      <c r="S3586" s="122">
        <v>4.4397315361500003E-2</v>
      </c>
      <c r="T3586" s="122">
        <v>4.4142437381000002E-2</v>
      </c>
      <c r="U3586" s="122">
        <v>4.3879818485500002E-2</v>
      </c>
      <c r="V3586" s="122">
        <v>4.3597264249500001E-2</v>
      </c>
      <c r="W3586" s="122">
        <v>4.33141800135E-2</v>
      </c>
      <c r="X3586" s="122">
        <v>4.3138087540000002E-2</v>
      </c>
      <c r="Y3586" s="122">
        <v>4.2965508038999997E-2</v>
      </c>
      <c r="Z3586" s="122">
        <v>4.2825943377500002E-2</v>
      </c>
      <c r="AA3586" s="122">
        <v>4.2638204896000002E-2</v>
      </c>
      <c r="AB3586" s="122">
        <v>4.2414057030999999E-2</v>
      </c>
      <c r="AC3586" s="122">
        <v>4.21371737155E-2</v>
      </c>
      <c r="AD3586" s="122">
        <v>4.1839599041E-2</v>
      </c>
      <c r="AE3586" s="122">
        <v>4.1461922445500003E-2</v>
      </c>
      <c r="AF3586" s="122">
        <v>4.1074375368499998E-2</v>
      </c>
      <c r="AG3586" s="122">
        <v>4.0777146254000002E-2</v>
      </c>
      <c r="AH3586" s="122">
        <v>4.0573110405000001E-2</v>
      </c>
      <c r="AI3586" s="122">
        <v>4.0294382795500003E-2</v>
      </c>
      <c r="AJ3586" s="122">
        <v>4.0285823534000002E-2</v>
      </c>
      <c r="AK3586" s="122">
        <v>4.0300645566999999E-2</v>
      </c>
      <c r="AL3586" s="122">
        <v>0</v>
      </c>
    </row>
    <row r="3587" spans="1:38" hidden="1" x14ac:dyDescent="0.25">
      <c r="A3587" s="122" t="s">
        <v>2206</v>
      </c>
      <c r="B3587" s="122">
        <v>1</v>
      </c>
      <c r="C3587" s="122" t="s">
        <v>2207</v>
      </c>
      <c r="D3587" s="122" t="s">
        <v>2084</v>
      </c>
      <c r="E3587" s="122">
        <v>66</v>
      </c>
      <c r="F3587" s="122">
        <v>8.9903349329999993E-3</v>
      </c>
      <c r="G3587" s="122">
        <v>8.5618326889999995E-3</v>
      </c>
      <c r="H3587" s="122">
        <v>7.9182393525000002E-3</v>
      </c>
      <c r="I3587" s="122">
        <v>8.8471733734999999E-3</v>
      </c>
      <c r="J3587" s="122">
        <v>8.6509217140000004E-3</v>
      </c>
      <c r="K3587" s="122">
        <v>8.4224089809999993E-3</v>
      </c>
      <c r="L3587" s="122">
        <v>8.2086330305E-3</v>
      </c>
      <c r="M3587" s="122">
        <v>8.5573706985000008E-3</v>
      </c>
      <c r="N3587" s="122">
        <v>8.4208204649999993E-3</v>
      </c>
      <c r="O3587" s="122">
        <v>8.3982818440000006E-3</v>
      </c>
      <c r="P3587" s="122">
        <v>8.3324301919999993E-3</v>
      </c>
      <c r="Q3587" s="122">
        <v>8.2867605690000005E-3</v>
      </c>
      <c r="R3587" s="122">
        <v>7.3653560724999999E-3</v>
      </c>
      <c r="S3587" s="122">
        <v>7.2438371690000001E-3</v>
      </c>
      <c r="T3587" s="122">
        <v>7.168584536E-3</v>
      </c>
      <c r="U3587" s="122">
        <v>7.0961325820000001E-3</v>
      </c>
      <c r="V3587" s="122">
        <v>7.0733228925000001E-3</v>
      </c>
      <c r="W3587" s="122">
        <v>7.0535678580000002E-3</v>
      </c>
      <c r="X3587" s="122">
        <v>7.0595723075000004E-3</v>
      </c>
      <c r="Y3587" s="122">
        <v>7.1439516200000001E-3</v>
      </c>
      <c r="Z3587" s="122">
        <v>7.2423916470000004E-3</v>
      </c>
      <c r="AA3587" s="122">
        <v>7.3699538224999998E-3</v>
      </c>
      <c r="AB3587" s="122">
        <v>7.5000286219999998E-3</v>
      </c>
      <c r="AC3587" s="122">
        <v>7.6352733064999996E-3</v>
      </c>
      <c r="AD3587" s="122">
        <v>7.7216971999999997E-3</v>
      </c>
      <c r="AE3587" s="122">
        <v>7.8221610055000008E-3</v>
      </c>
      <c r="AF3587" s="122">
        <v>7.8891329185000001E-3</v>
      </c>
      <c r="AG3587" s="122">
        <v>7.9502983105000005E-3</v>
      </c>
      <c r="AH3587" s="122">
        <v>7.9924315085000003E-3</v>
      </c>
      <c r="AI3587" s="122">
        <v>8.0029280525000003E-3</v>
      </c>
      <c r="AJ3587" s="122">
        <v>7.7219325199999996E-3</v>
      </c>
      <c r="AK3587" s="122">
        <v>7.4893138505000003E-3</v>
      </c>
      <c r="AL3587" s="122">
        <v>0</v>
      </c>
    </row>
    <row r="3588" spans="1:38" hidden="1" x14ac:dyDescent="0.25">
      <c r="A3588" s="122" t="s">
        <v>2206</v>
      </c>
      <c r="B3588" s="122">
        <v>1</v>
      </c>
      <c r="C3588" s="122" t="s">
        <v>2207</v>
      </c>
      <c r="D3588" s="122" t="s">
        <v>2085</v>
      </c>
      <c r="E3588" s="122">
        <v>66</v>
      </c>
      <c r="F3588" s="122">
        <v>9.9445279325000007E-3</v>
      </c>
      <c r="G3588" s="122">
        <v>9.7332479109999998E-3</v>
      </c>
      <c r="H3588" s="122">
        <v>9.2083413434999994E-3</v>
      </c>
      <c r="I3588" s="122">
        <v>1.04979642675E-2</v>
      </c>
      <c r="J3588" s="122">
        <v>1.0534648297E-2</v>
      </c>
      <c r="K3588" s="122">
        <v>1.0587318213E-2</v>
      </c>
      <c r="L3588" s="122">
        <v>1.06265770355E-2</v>
      </c>
      <c r="M3588" s="122">
        <v>1.1327012607E-2</v>
      </c>
      <c r="N3588" s="122">
        <v>1.1372197147500001E-2</v>
      </c>
      <c r="O3588" s="122">
        <v>1.1414303819E-2</v>
      </c>
      <c r="P3588" s="122">
        <v>1.1454320356000001E-2</v>
      </c>
      <c r="Q3588" s="122">
        <v>1.1477321455E-2</v>
      </c>
      <c r="R3588" s="122">
        <v>1.0359659548500001E-2</v>
      </c>
      <c r="S3588" s="122">
        <v>1.04229721825E-2</v>
      </c>
      <c r="T3588" s="122">
        <v>1.0489897985500001E-2</v>
      </c>
      <c r="U3588" s="122">
        <v>1.0574705962000001E-2</v>
      </c>
      <c r="V3588" s="122">
        <v>1.0650223197499999E-2</v>
      </c>
      <c r="W3588" s="122">
        <v>1.0704905815E-2</v>
      </c>
      <c r="X3588" s="122">
        <v>1.07538526135E-2</v>
      </c>
      <c r="Y3588" s="122">
        <v>1.07567963395E-2</v>
      </c>
      <c r="Z3588" s="122">
        <v>1.0764562509E-2</v>
      </c>
      <c r="AA3588" s="122">
        <v>1.0783498666999999E-2</v>
      </c>
      <c r="AB3588" s="122">
        <v>1.0800710364E-2</v>
      </c>
      <c r="AC3588" s="122">
        <v>1.0828591040499999E-2</v>
      </c>
      <c r="AD3588" s="122">
        <v>1.0857930144500001E-2</v>
      </c>
      <c r="AE3588" s="122">
        <v>1.08845372575E-2</v>
      </c>
      <c r="AF3588" s="122">
        <v>1.0900016146000001E-2</v>
      </c>
      <c r="AG3588" s="122">
        <v>1.0925482831499999E-2</v>
      </c>
      <c r="AH3588" s="122">
        <v>1.09757783475E-2</v>
      </c>
      <c r="AI3588" s="122">
        <v>1.10358921665E-2</v>
      </c>
      <c r="AJ3588" s="122">
        <v>1.1098905191500001E-2</v>
      </c>
      <c r="AK3588" s="122">
        <v>1.12150700615E-2</v>
      </c>
      <c r="AL3588" s="122">
        <v>0</v>
      </c>
    </row>
    <row r="3589" spans="1:38" hidden="1" x14ac:dyDescent="0.25">
      <c r="A3589" s="122" t="s">
        <v>2206</v>
      </c>
      <c r="B3589" s="122">
        <v>1</v>
      </c>
      <c r="C3589" s="122" t="s">
        <v>2207</v>
      </c>
      <c r="D3589" s="122" t="s">
        <v>2086</v>
      </c>
      <c r="E3589" s="122">
        <v>66</v>
      </c>
      <c r="F3589" s="122">
        <v>0.19357298872600001</v>
      </c>
      <c r="G3589" s="122">
        <v>0.19050705405400001</v>
      </c>
      <c r="H3589" s="122">
        <v>0.18088132022049999</v>
      </c>
      <c r="I3589" s="122">
        <v>0.20698137623150001</v>
      </c>
      <c r="J3589" s="122">
        <v>0.20905662268700001</v>
      </c>
      <c r="K3589" s="122">
        <v>0.21092221105350001</v>
      </c>
      <c r="L3589" s="122">
        <v>0.21301656342600001</v>
      </c>
      <c r="M3589" s="122">
        <v>0.22890010999999999</v>
      </c>
      <c r="N3589" s="122">
        <v>0.2307194118765</v>
      </c>
      <c r="O3589" s="122">
        <v>0.2321098590325</v>
      </c>
      <c r="P3589" s="122">
        <v>0.23374833280599999</v>
      </c>
      <c r="Q3589" s="122">
        <v>0.23593614784299999</v>
      </c>
      <c r="R3589" s="122">
        <v>0.21446643457949999</v>
      </c>
      <c r="S3589" s="122">
        <v>0.216665592544</v>
      </c>
      <c r="T3589" s="122">
        <v>0.2198895635965</v>
      </c>
      <c r="U3589" s="122">
        <v>0.223243573276</v>
      </c>
      <c r="V3589" s="122">
        <v>0.22517130650100001</v>
      </c>
      <c r="W3589" s="122">
        <v>0.22555347749650001</v>
      </c>
      <c r="X3589" s="122">
        <v>0.22541664008250001</v>
      </c>
      <c r="Y3589" s="122">
        <v>0.2250038605535</v>
      </c>
      <c r="Z3589" s="122">
        <v>0.22550009536650001</v>
      </c>
      <c r="AA3589" s="122">
        <v>0.22640852445599999</v>
      </c>
      <c r="AB3589" s="122">
        <v>0.2277131460355</v>
      </c>
      <c r="AC3589" s="122">
        <v>0.2291157141855</v>
      </c>
      <c r="AD3589" s="122">
        <v>0.231020127278</v>
      </c>
      <c r="AE3589" s="122">
        <v>0.233609854141</v>
      </c>
      <c r="AF3589" s="122">
        <v>0.236673494337</v>
      </c>
      <c r="AG3589" s="122">
        <v>0.23924707973199999</v>
      </c>
      <c r="AH3589" s="122">
        <v>0.24125436919000001</v>
      </c>
      <c r="AI3589" s="122">
        <v>0.2428501931215</v>
      </c>
      <c r="AJ3589" s="122">
        <v>0.24136103338600001</v>
      </c>
      <c r="AK3589" s="122">
        <v>0.24345303136599999</v>
      </c>
      <c r="AL3589" s="122">
        <v>0</v>
      </c>
    </row>
    <row r="3590" spans="1:38" hidden="1" x14ac:dyDescent="0.25">
      <c r="A3590" s="122" t="s">
        <v>2206</v>
      </c>
      <c r="B3590" s="122">
        <v>1</v>
      </c>
      <c r="C3590" s="122" t="s">
        <v>2207</v>
      </c>
      <c r="D3590" s="122" t="s">
        <v>2087</v>
      </c>
      <c r="E3590" s="122">
        <v>66</v>
      </c>
      <c r="F3590" s="122">
        <v>9.6726320759999998E-2</v>
      </c>
      <c r="G3590" s="122">
        <v>9.4799067503000004E-2</v>
      </c>
      <c r="H3590" s="122">
        <v>9.0333679437999997E-2</v>
      </c>
      <c r="I3590" s="122">
        <v>0.103708374605</v>
      </c>
      <c r="J3590" s="122">
        <v>0.105078031345</v>
      </c>
      <c r="K3590" s="122">
        <v>0.10632400357500001</v>
      </c>
      <c r="L3590" s="122">
        <v>0.10757511704349999</v>
      </c>
      <c r="M3590" s="122">
        <v>0.11583595364300001</v>
      </c>
      <c r="N3590" s="122">
        <v>0.117151292379</v>
      </c>
      <c r="O3590" s="122">
        <v>0.1185035796675</v>
      </c>
      <c r="P3590" s="122">
        <v>0.119839013062</v>
      </c>
      <c r="Q3590" s="122">
        <v>0.12083207093499999</v>
      </c>
      <c r="R3590" s="122">
        <v>0.1093351833375</v>
      </c>
      <c r="S3590" s="122">
        <v>0.1098713958915</v>
      </c>
      <c r="T3590" s="122">
        <v>0.1107224683015</v>
      </c>
      <c r="U3590" s="122">
        <v>0.111683134085</v>
      </c>
      <c r="V3590" s="122">
        <v>0.113482000884</v>
      </c>
      <c r="W3590" s="122">
        <v>0.114816008764</v>
      </c>
      <c r="X3590" s="122">
        <v>0.11564281870150001</v>
      </c>
      <c r="Y3590" s="122">
        <v>0.1160547261685</v>
      </c>
      <c r="Z3590" s="122">
        <v>0.11620966984</v>
      </c>
      <c r="AA3590" s="122">
        <v>0.11648148508349999</v>
      </c>
      <c r="AB3590" s="122">
        <v>0.1168362599285</v>
      </c>
      <c r="AC3590" s="122">
        <v>0.1168986562455</v>
      </c>
      <c r="AD3590" s="122">
        <v>0.117188722304</v>
      </c>
      <c r="AE3590" s="122">
        <v>0.1176575769725</v>
      </c>
      <c r="AF3590" s="122">
        <v>0.11827735285099999</v>
      </c>
      <c r="AG3590" s="122">
        <v>0.118807916877</v>
      </c>
      <c r="AH3590" s="122">
        <v>0.1194004889685</v>
      </c>
      <c r="AI3590" s="122">
        <v>0.12009166127949999</v>
      </c>
      <c r="AJ3590" s="122">
        <v>0.12001846698099999</v>
      </c>
      <c r="AK3590" s="122">
        <v>0.12070940863600001</v>
      </c>
      <c r="AL3590" s="122">
        <v>0</v>
      </c>
    </row>
    <row r="3591" spans="1:38" hidden="1" x14ac:dyDescent="0.25">
      <c r="A3591" s="122" t="s">
        <v>2206</v>
      </c>
      <c r="B3591" s="122">
        <v>1</v>
      </c>
      <c r="C3591" s="122" t="s">
        <v>2207</v>
      </c>
      <c r="D3591" s="122" t="s">
        <v>2134</v>
      </c>
      <c r="E3591" s="122">
        <v>66</v>
      </c>
      <c r="F3591" s="122">
        <v>1.9920483009999998E-3</v>
      </c>
      <c r="G3591" s="122">
        <v>1.9686358954999999E-3</v>
      </c>
      <c r="H3591" s="122">
        <v>1.8859393065E-3</v>
      </c>
      <c r="I3591" s="122">
        <v>2.1374812284999998E-3</v>
      </c>
      <c r="J3591" s="122">
        <v>2.1017617459999998E-3</v>
      </c>
      <c r="K3591" s="122">
        <v>2.0919751899999999E-3</v>
      </c>
      <c r="L3591" s="122">
        <v>2.0841357745000001E-3</v>
      </c>
      <c r="M3591" s="122">
        <v>2.212671825E-3</v>
      </c>
      <c r="N3591" s="122">
        <v>2.2305944904999998E-3</v>
      </c>
      <c r="O3591" s="122">
        <v>2.2473949605000001E-3</v>
      </c>
      <c r="P3591" s="122">
        <v>2.2624515980000002E-3</v>
      </c>
      <c r="Q3591" s="122">
        <v>2.2570555354999998E-3</v>
      </c>
      <c r="R3591" s="122">
        <v>2.0220489244999998E-3</v>
      </c>
      <c r="S3591" s="122">
        <v>2.0140217565000002E-3</v>
      </c>
      <c r="T3591" s="122">
        <v>2.0055859849999998E-3</v>
      </c>
      <c r="U3591" s="122">
        <v>1.9967006674999998E-3</v>
      </c>
      <c r="V3591" s="122">
        <v>1.9868184200000001E-3</v>
      </c>
      <c r="W3591" s="122">
        <v>1.9784358605E-3</v>
      </c>
      <c r="X3591" s="122">
        <v>1.9699997444999999E-3</v>
      </c>
      <c r="Y3591" s="122">
        <v>1.9621295094999999E-3</v>
      </c>
      <c r="Z3591" s="122">
        <v>1.9543432530000002E-3</v>
      </c>
      <c r="AA3591" s="122">
        <v>1.9479661605E-3</v>
      </c>
      <c r="AB3591" s="122">
        <v>1.9423554215E-3</v>
      </c>
      <c r="AC3591" s="122">
        <v>1.9372151104999999E-3</v>
      </c>
      <c r="AD3591" s="122">
        <v>1.9299966694999999E-3</v>
      </c>
      <c r="AE3591" s="122">
        <v>1.9226173735E-3</v>
      </c>
      <c r="AF3591" s="122">
        <v>1.9149484855000001E-3</v>
      </c>
      <c r="AG3591" s="122">
        <v>1.9087335464999999E-3</v>
      </c>
      <c r="AH3591" s="122">
        <v>1.9043100605E-3</v>
      </c>
      <c r="AI3591" s="122">
        <v>1.900005162E-3</v>
      </c>
      <c r="AJ3591" s="122">
        <v>1.8853410955000001E-3</v>
      </c>
      <c r="AK3591" s="122">
        <v>1.8867303315000001E-3</v>
      </c>
      <c r="AL3591" s="122">
        <v>0</v>
      </c>
    </row>
    <row r="3592" spans="1:38" hidden="1" x14ac:dyDescent="0.25">
      <c r="A3592" s="122" t="s">
        <v>2206</v>
      </c>
      <c r="B3592" s="122">
        <v>1</v>
      </c>
      <c r="C3592" s="122" t="s">
        <v>2207</v>
      </c>
      <c r="D3592" s="122" t="s">
        <v>2088</v>
      </c>
      <c r="E3592" s="122">
        <v>66</v>
      </c>
      <c r="F3592" s="122">
        <v>1.6537765959999999E-2</v>
      </c>
      <c r="G3592" s="122">
        <v>1.6197675984000001E-2</v>
      </c>
      <c r="H3592" s="122">
        <v>1.5352597741499999E-2</v>
      </c>
      <c r="I3592" s="122">
        <v>1.7430343862499999E-2</v>
      </c>
      <c r="J3592" s="122">
        <v>1.74348286165E-2</v>
      </c>
      <c r="K3592" s="122">
        <v>1.7364511105000001E-2</v>
      </c>
      <c r="L3592" s="122">
        <v>1.7263417394499998E-2</v>
      </c>
      <c r="M3592" s="122">
        <v>1.8262806356E-2</v>
      </c>
      <c r="N3592" s="122">
        <v>1.8104592717E-2</v>
      </c>
      <c r="O3592" s="122">
        <v>1.78256905785E-2</v>
      </c>
      <c r="P3592" s="122">
        <v>1.7676135099000002E-2</v>
      </c>
      <c r="Q3592" s="122">
        <v>1.76833190635E-2</v>
      </c>
      <c r="R3592" s="122">
        <v>1.5929623502000001E-2</v>
      </c>
      <c r="S3592" s="122">
        <v>1.5942170536499999E-2</v>
      </c>
      <c r="T3592" s="122">
        <v>1.6080357065500001E-2</v>
      </c>
      <c r="U3592" s="122">
        <v>1.6174914604000001E-2</v>
      </c>
      <c r="V3592" s="122">
        <v>1.6233500459499998E-2</v>
      </c>
      <c r="W3592" s="122">
        <v>1.6156229559999999E-2</v>
      </c>
      <c r="X3592" s="122">
        <v>1.6208670304E-2</v>
      </c>
      <c r="Y3592" s="122">
        <v>1.6245231717999999E-2</v>
      </c>
      <c r="Z3592" s="122">
        <v>1.6320741692500002E-2</v>
      </c>
      <c r="AA3592" s="122">
        <v>1.63912173825E-2</v>
      </c>
      <c r="AB3592" s="122">
        <v>1.6459687605500001E-2</v>
      </c>
      <c r="AC3592" s="122">
        <v>1.65092356095E-2</v>
      </c>
      <c r="AD3592" s="122">
        <v>1.6468865111999999E-2</v>
      </c>
      <c r="AE3592" s="122">
        <v>1.6441206982500001E-2</v>
      </c>
      <c r="AF3592" s="122">
        <v>1.6394789370499999E-2</v>
      </c>
      <c r="AG3592" s="122">
        <v>1.6261056723E-2</v>
      </c>
      <c r="AH3592" s="122">
        <v>1.6152941439999999E-2</v>
      </c>
      <c r="AI3592" s="122">
        <v>1.5995788225000002E-2</v>
      </c>
      <c r="AJ3592" s="122">
        <v>1.6246446186500001E-2</v>
      </c>
      <c r="AK3592" s="122">
        <v>1.6112592857999999E-2</v>
      </c>
      <c r="AL3592" s="122">
        <v>0</v>
      </c>
    </row>
    <row r="3593" spans="1:38" hidden="1" x14ac:dyDescent="0.25">
      <c r="A3593" s="122" t="s">
        <v>2206</v>
      </c>
      <c r="B3593" s="122">
        <v>1</v>
      </c>
      <c r="C3593" s="122" t="s">
        <v>2207</v>
      </c>
      <c r="D3593" s="122" t="s">
        <v>2089</v>
      </c>
      <c r="E3593" s="122">
        <v>66</v>
      </c>
      <c r="F3593" s="122">
        <v>4.1304172900999997E-2</v>
      </c>
      <c r="G3593" s="122">
        <v>3.9863355525500001E-2</v>
      </c>
      <c r="H3593" s="122">
        <v>3.7346186192499999E-2</v>
      </c>
      <c r="I3593" s="122">
        <v>4.2162171960499997E-2</v>
      </c>
      <c r="J3593" s="122">
        <v>4.1853272564000003E-2</v>
      </c>
      <c r="K3593" s="122">
        <v>4.1601173002499998E-2</v>
      </c>
      <c r="L3593" s="122">
        <v>4.13029579025E-2</v>
      </c>
      <c r="M3593" s="122">
        <v>4.3577256007500002E-2</v>
      </c>
      <c r="N3593" s="122">
        <v>4.3247109997499998E-2</v>
      </c>
      <c r="O3593" s="122">
        <v>4.2971858949500001E-2</v>
      </c>
      <c r="P3593" s="122">
        <v>4.2664831777999998E-2</v>
      </c>
      <c r="Q3593" s="122">
        <v>4.2291710929999997E-2</v>
      </c>
      <c r="R3593" s="122">
        <v>3.77063187015E-2</v>
      </c>
      <c r="S3593" s="122">
        <v>3.7486871936500001E-2</v>
      </c>
      <c r="T3593" s="122">
        <v>3.7293232964999999E-2</v>
      </c>
      <c r="U3593" s="122">
        <v>3.7091912041E-2</v>
      </c>
      <c r="V3593" s="122">
        <v>3.6968471172E-2</v>
      </c>
      <c r="W3593" s="122">
        <v>3.6829731879499998E-2</v>
      </c>
      <c r="X3593" s="122">
        <v>3.67037754185E-2</v>
      </c>
      <c r="Y3593" s="122">
        <v>3.6585025606E-2</v>
      </c>
      <c r="Z3593" s="122">
        <v>3.6504019690500003E-2</v>
      </c>
      <c r="AA3593" s="122">
        <v>3.6437743667500001E-2</v>
      </c>
      <c r="AB3593" s="122">
        <v>3.6298686454499997E-2</v>
      </c>
      <c r="AC3593" s="122">
        <v>3.6256178467000001E-2</v>
      </c>
      <c r="AD3593" s="122">
        <v>3.6195501417000002E-2</v>
      </c>
      <c r="AE3593" s="122">
        <v>3.6077567778000003E-2</v>
      </c>
      <c r="AF3593" s="122">
        <v>3.5949931614499997E-2</v>
      </c>
      <c r="AG3593" s="122">
        <v>3.5854792772000002E-2</v>
      </c>
      <c r="AH3593" s="122">
        <v>3.5752989073499997E-2</v>
      </c>
      <c r="AI3593" s="122">
        <v>3.5701958844999999E-2</v>
      </c>
      <c r="AJ3593" s="122">
        <v>3.5680244373999997E-2</v>
      </c>
      <c r="AK3593" s="122">
        <v>3.5689830298500001E-2</v>
      </c>
      <c r="AL3593" s="122">
        <v>0</v>
      </c>
    </row>
    <row r="3594" spans="1:38" hidden="1" x14ac:dyDescent="0.25">
      <c r="A3594" s="122" t="s">
        <v>2206</v>
      </c>
      <c r="B3594" s="122">
        <v>1</v>
      </c>
      <c r="C3594" s="122" t="s">
        <v>2207</v>
      </c>
      <c r="D3594" s="122" t="s">
        <v>2090</v>
      </c>
      <c r="E3594" s="122">
        <v>66</v>
      </c>
      <c r="F3594" s="122">
        <v>1.5036106836999999E-2</v>
      </c>
      <c r="G3594" s="122">
        <v>1.4837774185500001E-2</v>
      </c>
      <c r="H3594" s="122">
        <v>1.42007285485E-2</v>
      </c>
      <c r="I3594" s="122">
        <v>1.6478155958999999E-2</v>
      </c>
      <c r="J3594" s="122">
        <v>1.6812391051500002E-2</v>
      </c>
      <c r="K3594" s="122">
        <v>1.7081131818E-2</v>
      </c>
      <c r="L3594" s="122">
        <v>1.7253780033500001E-2</v>
      </c>
      <c r="M3594" s="122">
        <v>1.8517235214500001E-2</v>
      </c>
      <c r="N3594" s="122">
        <v>1.8657265374999999E-2</v>
      </c>
      <c r="O3594" s="122">
        <v>1.8788540041500001E-2</v>
      </c>
      <c r="P3594" s="122">
        <v>1.8927515952500001E-2</v>
      </c>
      <c r="Q3594" s="122">
        <v>1.9039395798999999E-2</v>
      </c>
      <c r="R3594" s="122">
        <v>1.7224425135500002E-2</v>
      </c>
      <c r="S3594" s="122">
        <v>1.7372151214000001E-2</v>
      </c>
      <c r="T3594" s="122">
        <v>1.7573192430500002E-2</v>
      </c>
      <c r="U3594" s="122">
        <v>1.78704711E-2</v>
      </c>
      <c r="V3594" s="122">
        <v>1.8203462308999999E-2</v>
      </c>
      <c r="W3594" s="122">
        <v>1.8482392564E-2</v>
      </c>
      <c r="X3594" s="122">
        <v>1.8667650751499999E-2</v>
      </c>
      <c r="Y3594" s="122">
        <v>1.875094897E-2</v>
      </c>
      <c r="Z3594" s="122">
        <v>1.8795348978E-2</v>
      </c>
      <c r="AA3594" s="122">
        <v>1.8823472050000001E-2</v>
      </c>
      <c r="AB3594" s="122">
        <v>1.8827550797499999E-2</v>
      </c>
      <c r="AC3594" s="122">
        <v>1.8890791616500001E-2</v>
      </c>
      <c r="AD3594" s="122">
        <v>1.89928689275E-2</v>
      </c>
      <c r="AE3594" s="122">
        <v>1.9092783838500001E-2</v>
      </c>
      <c r="AF3594" s="122">
        <v>1.9322349602000001E-2</v>
      </c>
      <c r="AG3594" s="122">
        <v>1.9613968799000001E-2</v>
      </c>
      <c r="AH3594" s="122">
        <v>1.98869432585E-2</v>
      </c>
      <c r="AI3594" s="122">
        <v>2.0215542251500001E-2</v>
      </c>
      <c r="AJ3594" s="122">
        <v>2.0676011365999999E-2</v>
      </c>
      <c r="AK3594" s="122">
        <v>2.1247084484499999E-2</v>
      </c>
      <c r="AL3594" s="122">
        <v>0</v>
      </c>
    </row>
    <row r="3595" spans="1:38" hidden="1" x14ac:dyDescent="0.25">
      <c r="A3595" s="122" t="s">
        <v>2206</v>
      </c>
      <c r="B3595" s="122">
        <v>1</v>
      </c>
      <c r="C3595" s="122" t="s">
        <v>2207</v>
      </c>
      <c r="D3595" s="122" t="s">
        <v>2091</v>
      </c>
      <c r="E3595" s="122">
        <v>66</v>
      </c>
      <c r="F3595" s="122">
        <v>0.17010668198750001</v>
      </c>
      <c r="G3595" s="122">
        <v>0.16484686229449999</v>
      </c>
      <c r="H3595" s="122">
        <v>0.1549577838365</v>
      </c>
      <c r="I3595" s="122">
        <v>0.17551019207400001</v>
      </c>
      <c r="J3595" s="122">
        <v>0.174894805417</v>
      </c>
      <c r="K3595" s="122">
        <v>0.174223955214</v>
      </c>
      <c r="L3595" s="122">
        <v>0.17355842796000001</v>
      </c>
      <c r="M3595" s="122">
        <v>0.18367283467250001</v>
      </c>
      <c r="N3595" s="122">
        <v>0.18282649635500001</v>
      </c>
      <c r="O3595" s="122">
        <v>0.18202765128449999</v>
      </c>
      <c r="P3595" s="122">
        <v>0.18111616679799999</v>
      </c>
      <c r="Q3595" s="122">
        <v>0.18013582749400001</v>
      </c>
      <c r="R3595" s="122">
        <v>0.16095942126250001</v>
      </c>
      <c r="S3595" s="122">
        <v>0.15998828988700001</v>
      </c>
      <c r="T3595" s="122">
        <v>0.15896119098850001</v>
      </c>
      <c r="U3595" s="122">
        <v>0.157777928968</v>
      </c>
      <c r="V3595" s="122">
        <v>0.1567158822935</v>
      </c>
      <c r="W3595" s="122">
        <v>0.15590273077399999</v>
      </c>
      <c r="X3595" s="122">
        <v>0.15508971631249999</v>
      </c>
      <c r="Y3595" s="122">
        <v>0.15436548583449999</v>
      </c>
      <c r="Z3595" s="122">
        <v>0.15364120511250001</v>
      </c>
      <c r="AA3595" s="122">
        <v>0.1528881112055</v>
      </c>
      <c r="AB3595" s="122">
        <v>0.1519859409655</v>
      </c>
      <c r="AC3595" s="122">
        <v>0.15111876262400001</v>
      </c>
      <c r="AD3595" s="122">
        <v>0.14993117686349999</v>
      </c>
      <c r="AE3595" s="122">
        <v>0.14857852930750001</v>
      </c>
      <c r="AF3595" s="122">
        <v>0.14711416132899999</v>
      </c>
      <c r="AG3595" s="122">
        <v>0.145756738685</v>
      </c>
      <c r="AH3595" s="122">
        <v>0.14443173561100001</v>
      </c>
      <c r="AI3595" s="122">
        <v>0.1431313749135</v>
      </c>
      <c r="AJ3595" s="122">
        <v>0.14306303538849999</v>
      </c>
      <c r="AK3595" s="122">
        <v>0.14163212943699999</v>
      </c>
      <c r="AL3595" s="122">
        <v>0</v>
      </c>
    </row>
    <row r="3596" spans="1:38" hidden="1" x14ac:dyDescent="0.25">
      <c r="A3596" s="122" t="s">
        <v>2206</v>
      </c>
      <c r="B3596" s="122">
        <v>1</v>
      </c>
      <c r="C3596" s="122" t="s">
        <v>2207</v>
      </c>
      <c r="D3596" s="122" t="s">
        <v>2092</v>
      </c>
      <c r="E3596" s="122">
        <v>66</v>
      </c>
      <c r="F3596" s="122">
        <v>8.2545402286499994E-2</v>
      </c>
      <c r="G3596" s="122">
        <v>8.0028249648499999E-2</v>
      </c>
      <c r="H3596" s="122">
        <v>7.5192525408499994E-2</v>
      </c>
      <c r="I3596" s="122">
        <v>8.5291467780999997E-2</v>
      </c>
      <c r="J3596" s="122">
        <v>8.5057743769999999E-2</v>
      </c>
      <c r="K3596" s="122">
        <v>8.4895672181500001E-2</v>
      </c>
      <c r="L3596" s="122">
        <v>8.4699932714000004E-2</v>
      </c>
      <c r="M3596" s="122">
        <v>8.9762543355500005E-2</v>
      </c>
      <c r="N3596" s="122">
        <v>8.9371568318E-2</v>
      </c>
      <c r="O3596" s="122">
        <v>8.9032262212000002E-2</v>
      </c>
      <c r="P3596" s="122">
        <v>8.8734207198500004E-2</v>
      </c>
      <c r="Q3596" s="122">
        <v>8.8388035366500001E-2</v>
      </c>
      <c r="R3596" s="122">
        <v>7.9107137897499999E-2</v>
      </c>
      <c r="S3596" s="122">
        <v>7.8957394294499994E-2</v>
      </c>
      <c r="T3596" s="122">
        <v>7.8699291581999994E-2</v>
      </c>
      <c r="U3596" s="122">
        <v>7.8559448803000004E-2</v>
      </c>
      <c r="V3596" s="122">
        <v>7.8490457272000005E-2</v>
      </c>
      <c r="W3596" s="122">
        <v>7.8340217641999998E-2</v>
      </c>
      <c r="X3596" s="122">
        <v>7.8168853033500005E-2</v>
      </c>
      <c r="Y3596" s="122">
        <v>7.7917804117500003E-2</v>
      </c>
      <c r="Z3596" s="122">
        <v>7.7661555000499996E-2</v>
      </c>
      <c r="AA3596" s="122">
        <v>7.7434476685999995E-2</v>
      </c>
      <c r="AB3596" s="122">
        <v>7.7142913854500006E-2</v>
      </c>
      <c r="AC3596" s="122">
        <v>7.6997073277499994E-2</v>
      </c>
      <c r="AD3596" s="122">
        <v>7.6751403199000007E-2</v>
      </c>
      <c r="AE3596" s="122">
        <v>7.6388027222500002E-2</v>
      </c>
      <c r="AF3596" s="122">
        <v>7.6162140109499996E-2</v>
      </c>
      <c r="AG3596" s="122">
        <v>7.5981958871499999E-2</v>
      </c>
      <c r="AH3596" s="122">
        <v>7.6031213096500003E-2</v>
      </c>
      <c r="AI3596" s="122">
        <v>7.6057268718000004E-2</v>
      </c>
      <c r="AJ3596" s="122">
        <v>7.59293097315E-2</v>
      </c>
      <c r="AK3596" s="122">
        <v>7.6072170330499997E-2</v>
      </c>
      <c r="AL3596" s="122">
        <v>0</v>
      </c>
    </row>
    <row r="3597" spans="1:38" hidden="1" x14ac:dyDescent="0.25">
      <c r="A3597" s="122" t="s">
        <v>2206</v>
      </c>
      <c r="B3597" s="122">
        <v>1</v>
      </c>
      <c r="C3597" s="122" t="s">
        <v>2207</v>
      </c>
      <c r="D3597" s="122" t="s">
        <v>2093</v>
      </c>
      <c r="E3597" s="122">
        <v>66</v>
      </c>
      <c r="F3597" s="122">
        <v>3.6853435758500003E-2</v>
      </c>
      <c r="G3597" s="122">
        <v>3.5604439719500003E-2</v>
      </c>
      <c r="H3597" s="122">
        <v>3.3556352636999999E-2</v>
      </c>
      <c r="I3597" s="122">
        <v>3.7994585145000002E-2</v>
      </c>
      <c r="J3597" s="122">
        <v>3.7885842501000001E-2</v>
      </c>
      <c r="K3597" s="122">
        <v>3.7736611964499997E-2</v>
      </c>
      <c r="L3597" s="122">
        <v>3.7496115878499998E-2</v>
      </c>
      <c r="M3597" s="122">
        <v>3.9721227015500002E-2</v>
      </c>
      <c r="N3597" s="122">
        <v>3.9637701692000003E-2</v>
      </c>
      <c r="O3597" s="122">
        <v>3.9447429942999997E-2</v>
      </c>
      <c r="P3597" s="122">
        <v>3.9236195925499998E-2</v>
      </c>
      <c r="Q3597" s="122">
        <v>3.8976524916499999E-2</v>
      </c>
      <c r="R3597" s="122">
        <v>3.4870230348500002E-2</v>
      </c>
      <c r="S3597" s="122">
        <v>3.4696443533999997E-2</v>
      </c>
      <c r="T3597" s="122">
        <v>3.4524783635999999E-2</v>
      </c>
      <c r="U3597" s="122">
        <v>3.4349795603E-2</v>
      </c>
      <c r="V3597" s="122">
        <v>3.4245231770499998E-2</v>
      </c>
      <c r="W3597" s="122">
        <v>3.4184330822000002E-2</v>
      </c>
      <c r="X3597" s="122">
        <v>3.4165090762E-2</v>
      </c>
      <c r="Y3597" s="122">
        <v>3.4170455183500002E-2</v>
      </c>
      <c r="Z3597" s="122">
        <v>3.4200061805000001E-2</v>
      </c>
      <c r="AA3597" s="122">
        <v>3.409596636E-2</v>
      </c>
      <c r="AB3597" s="122">
        <v>3.4047511136500001E-2</v>
      </c>
      <c r="AC3597" s="122">
        <v>3.3916832401999997E-2</v>
      </c>
      <c r="AD3597" s="122">
        <v>3.3766110074499998E-2</v>
      </c>
      <c r="AE3597" s="122">
        <v>3.36301716465E-2</v>
      </c>
      <c r="AF3597" s="122">
        <v>3.3423014707000001E-2</v>
      </c>
      <c r="AG3597" s="122">
        <v>3.3199192235499997E-2</v>
      </c>
      <c r="AH3597" s="122">
        <v>3.3061191604E-2</v>
      </c>
      <c r="AI3597" s="122">
        <v>3.2911414902499998E-2</v>
      </c>
      <c r="AJ3597" s="122">
        <v>3.2851611716500001E-2</v>
      </c>
      <c r="AK3597" s="122">
        <v>3.2800545686500003E-2</v>
      </c>
      <c r="AL3597" s="122">
        <v>0</v>
      </c>
    </row>
    <row r="3598" spans="1:38" hidden="1" x14ac:dyDescent="0.25">
      <c r="A3598" s="122" t="s">
        <v>2206</v>
      </c>
      <c r="B3598" s="122">
        <v>1</v>
      </c>
      <c r="C3598" s="122" t="s">
        <v>2207</v>
      </c>
      <c r="D3598" s="122" t="s">
        <v>2094</v>
      </c>
      <c r="E3598" s="122">
        <v>66</v>
      </c>
      <c r="F3598" s="122">
        <v>5.4864656520500002E-2</v>
      </c>
      <c r="G3598" s="122">
        <v>5.3039675058000002E-2</v>
      </c>
      <c r="H3598" s="122">
        <v>4.98956345775E-2</v>
      </c>
      <c r="I3598" s="122">
        <v>5.6655788260999998E-2</v>
      </c>
      <c r="J3598" s="122">
        <v>5.6510446467E-2</v>
      </c>
      <c r="K3598" s="122">
        <v>5.64005879875E-2</v>
      </c>
      <c r="L3598" s="122">
        <v>5.6211246202999998E-2</v>
      </c>
      <c r="M3598" s="122">
        <v>5.9578961602999997E-2</v>
      </c>
      <c r="N3598" s="122">
        <v>5.9374509015E-2</v>
      </c>
      <c r="O3598" s="122">
        <v>5.91791865515E-2</v>
      </c>
      <c r="P3598" s="122">
        <v>5.8978097740999998E-2</v>
      </c>
      <c r="Q3598" s="122">
        <v>5.8679549323999998E-2</v>
      </c>
      <c r="R3598" s="122">
        <v>5.2556861593999998E-2</v>
      </c>
      <c r="S3598" s="122">
        <v>5.2460869106999999E-2</v>
      </c>
      <c r="T3598" s="122">
        <v>5.2349566006500002E-2</v>
      </c>
      <c r="U3598" s="122">
        <v>5.2335404167999998E-2</v>
      </c>
      <c r="V3598" s="122">
        <v>5.2295485257E-2</v>
      </c>
      <c r="W3598" s="122">
        <v>5.2271092722500002E-2</v>
      </c>
      <c r="X3598" s="122">
        <v>5.2193769405999998E-2</v>
      </c>
      <c r="Y3598" s="122">
        <v>5.2076173032499999E-2</v>
      </c>
      <c r="Z3598" s="122">
        <v>5.2030754867999997E-2</v>
      </c>
      <c r="AA3598" s="122">
        <v>5.1931708468E-2</v>
      </c>
      <c r="AB3598" s="122">
        <v>5.1765294536500001E-2</v>
      </c>
      <c r="AC3598" s="122">
        <v>5.1642187196500003E-2</v>
      </c>
      <c r="AD3598" s="122">
        <v>5.1396203357999999E-2</v>
      </c>
      <c r="AE3598" s="122">
        <v>5.1173737501000002E-2</v>
      </c>
      <c r="AF3598" s="122">
        <v>5.0947334194500003E-2</v>
      </c>
      <c r="AG3598" s="122">
        <v>5.0816721789500002E-2</v>
      </c>
      <c r="AH3598" s="122">
        <v>5.0671800338500002E-2</v>
      </c>
      <c r="AI3598" s="122">
        <v>5.0535409316999999E-2</v>
      </c>
      <c r="AJ3598" s="122">
        <v>5.0397931583499998E-2</v>
      </c>
      <c r="AK3598" s="122">
        <v>5.04026071905E-2</v>
      </c>
      <c r="AL3598" s="122">
        <v>0</v>
      </c>
    </row>
    <row r="3599" spans="1:38" hidden="1" x14ac:dyDescent="0.25">
      <c r="A3599" s="122" t="s">
        <v>2206</v>
      </c>
      <c r="B3599" s="122">
        <v>1</v>
      </c>
      <c r="C3599" s="122" t="s">
        <v>2207</v>
      </c>
      <c r="D3599" s="122" t="s">
        <v>2095</v>
      </c>
      <c r="E3599" s="122">
        <v>66</v>
      </c>
      <c r="F3599" s="122">
        <v>6.2698942521500003E-2</v>
      </c>
      <c r="G3599" s="122">
        <v>6.0605227712500001E-2</v>
      </c>
      <c r="H3599" s="122">
        <v>5.6885904217499998E-2</v>
      </c>
      <c r="I3599" s="122">
        <v>6.4149374627000003E-2</v>
      </c>
      <c r="J3599" s="122">
        <v>6.3827611176500001E-2</v>
      </c>
      <c r="K3599" s="122">
        <v>6.3529349939999993E-2</v>
      </c>
      <c r="L3599" s="122">
        <v>6.3085635927499994E-2</v>
      </c>
      <c r="M3599" s="122">
        <v>6.6637915188499999E-2</v>
      </c>
      <c r="N3599" s="122">
        <v>6.6152432962499993E-2</v>
      </c>
      <c r="O3599" s="122">
        <v>6.5700269849000001E-2</v>
      </c>
      <c r="P3599" s="122">
        <v>6.5137540812000003E-2</v>
      </c>
      <c r="Q3599" s="122">
        <v>6.4589764267500002E-2</v>
      </c>
      <c r="R3599" s="122">
        <v>5.7792044819999999E-2</v>
      </c>
      <c r="S3599" s="122">
        <v>5.7606995240500003E-2</v>
      </c>
      <c r="T3599" s="122">
        <v>5.7477539454500001E-2</v>
      </c>
      <c r="U3599" s="122">
        <v>5.7263793978999999E-2</v>
      </c>
      <c r="V3599" s="122">
        <v>5.33295113615E-2</v>
      </c>
      <c r="W3599" s="122">
        <v>5.3731271793000003E-2</v>
      </c>
      <c r="X3599" s="122">
        <v>5.3966558721000001E-2</v>
      </c>
      <c r="Y3599" s="122">
        <v>5.4182031254500003E-2</v>
      </c>
      <c r="Z3599" s="122">
        <v>5.4378003259499999E-2</v>
      </c>
      <c r="AA3599" s="122">
        <v>5.437248217E-2</v>
      </c>
      <c r="AB3599" s="122">
        <v>5.4292316145500001E-2</v>
      </c>
      <c r="AC3599" s="122">
        <v>5.4210101988999997E-2</v>
      </c>
      <c r="AD3599" s="122">
        <v>5.4060223395000002E-2</v>
      </c>
      <c r="AE3599" s="122">
        <v>5.3922089945499997E-2</v>
      </c>
      <c r="AF3599" s="122">
        <v>5.3712987137500001E-2</v>
      </c>
      <c r="AG3599" s="122">
        <v>5.3303993557499998E-2</v>
      </c>
      <c r="AH3599" s="122">
        <v>5.2943912485000001E-2</v>
      </c>
      <c r="AI3599" s="122">
        <v>5.2636444459499998E-2</v>
      </c>
      <c r="AJ3599" s="122">
        <v>5.2045558722E-2</v>
      </c>
      <c r="AK3599" s="122">
        <v>5.1684111998500003E-2</v>
      </c>
      <c r="AL3599" s="122">
        <v>0</v>
      </c>
    </row>
    <row r="3600" spans="1:38" hidden="1" x14ac:dyDescent="0.25">
      <c r="A3600" s="122" t="s">
        <v>2206</v>
      </c>
      <c r="B3600" s="122">
        <v>1</v>
      </c>
      <c r="C3600" s="122" t="s">
        <v>2207</v>
      </c>
      <c r="D3600" s="122" t="s">
        <v>2096</v>
      </c>
      <c r="E3600" s="122">
        <v>66</v>
      </c>
      <c r="F3600" s="122">
        <v>8.9449303312000003E-2</v>
      </c>
      <c r="G3600" s="122">
        <v>8.5757540214499994E-2</v>
      </c>
      <c r="H3600" s="122">
        <v>7.9885470060000005E-2</v>
      </c>
      <c r="I3600" s="122">
        <v>9.0070241215500002E-2</v>
      </c>
      <c r="J3600" s="122">
        <v>8.9487377319500003E-2</v>
      </c>
      <c r="K3600" s="122">
        <v>8.9102923110499999E-2</v>
      </c>
      <c r="L3600" s="122">
        <v>8.8625764534499996E-2</v>
      </c>
      <c r="M3600" s="122">
        <v>9.3844121717999995E-2</v>
      </c>
      <c r="N3600" s="122">
        <v>9.3438108142500004E-2</v>
      </c>
      <c r="O3600" s="122">
        <v>9.3043904186000004E-2</v>
      </c>
      <c r="P3600" s="122">
        <v>9.2655931757500004E-2</v>
      </c>
      <c r="Q3600" s="122">
        <v>9.22807519125E-2</v>
      </c>
      <c r="R3600" s="122">
        <v>8.2464184715500002E-2</v>
      </c>
      <c r="S3600" s="122">
        <v>8.1836150058999996E-2</v>
      </c>
      <c r="T3600" s="122">
        <v>8.0962843778000004E-2</v>
      </c>
      <c r="U3600" s="122">
        <v>8.0119397829500005E-2</v>
      </c>
      <c r="V3600" s="122">
        <v>7.9449979818999997E-2</v>
      </c>
      <c r="W3600" s="122">
        <v>7.8978276161999997E-2</v>
      </c>
      <c r="X3600" s="122">
        <v>7.8706147820999994E-2</v>
      </c>
      <c r="Y3600" s="122">
        <v>7.8620922920000003E-2</v>
      </c>
      <c r="Z3600" s="122">
        <v>7.8569543182999996E-2</v>
      </c>
      <c r="AA3600" s="122">
        <v>7.8586598583000003E-2</v>
      </c>
      <c r="AB3600" s="122">
        <v>7.8620889132499996E-2</v>
      </c>
      <c r="AC3600" s="122">
        <v>7.8691364530999994E-2</v>
      </c>
      <c r="AD3600" s="122">
        <v>7.8716086831499998E-2</v>
      </c>
      <c r="AE3600" s="122">
        <v>7.8537540325500005E-2</v>
      </c>
      <c r="AF3600" s="122">
        <v>7.8335077754999996E-2</v>
      </c>
      <c r="AG3600" s="122">
        <v>7.8280007601500001E-2</v>
      </c>
      <c r="AH3600" s="122">
        <v>7.8156472286499995E-2</v>
      </c>
      <c r="AI3600" s="122">
        <v>7.7908957065999998E-2</v>
      </c>
      <c r="AJ3600" s="122">
        <v>7.8576523812999996E-2</v>
      </c>
      <c r="AK3600" s="122">
        <v>7.8069968998999997E-2</v>
      </c>
      <c r="AL3600" s="122">
        <v>0</v>
      </c>
    </row>
    <row r="3601" spans="1:38" hidden="1" x14ac:dyDescent="0.25">
      <c r="A3601" s="122" t="s">
        <v>2206</v>
      </c>
      <c r="B3601" s="122">
        <v>1</v>
      </c>
      <c r="C3601" s="122" t="s">
        <v>2207</v>
      </c>
      <c r="D3601" s="122" t="s">
        <v>2097</v>
      </c>
      <c r="E3601" s="122">
        <v>66</v>
      </c>
      <c r="F3601" s="122">
        <v>7.1287035888999997E-2</v>
      </c>
      <c r="G3601" s="122">
        <v>6.93593087325E-2</v>
      </c>
      <c r="H3601" s="122">
        <v>6.5238771209500002E-2</v>
      </c>
      <c r="I3601" s="122">
        <v>7.3890626703999998E-2</v>
      </c>
      <c r="J3601" s="122">
        <v>7.3746134977E-2</v>
      </c>
      <c r="K3601" s="122">
        <v>7.3558382529999994E-2</v>
      </c>
      <c r="L3601" s="122">
        <v>7.3312549476499997E-2</v>
      </c>
      <c r="M3601" s="122">
        <v>7.7735369080999997E-2</v>
      </c>
      <c r="N3601" s="122">
        <v>7.7536325089999997E-2</v>
      </c>
      <c r="O3601" s="122">
        <v>7.7390111181000004E-2</v>
      </c>
      <c r="P3601" s="122">
        <v>7.7360597123999994E-2</v>
      </c>
      <c r="Q3601" s="122">
        <v>7.7525617552999998E-2</v>
      </c>
      <c r="R3601" s="122">
        <v>6.9911616273499996E-2</v>
      </c>
      <c r="S3601" s="122">
        <v>7.0033311402000004E-2</v>
      </c>
      <c r="T3601" s="122">
        <v>7.0036798430999997E-2</v>
      </c>
      <c r="U3601" s="122">
        <v>6.9973097863500006E-2</v>
      </c>
      <c r="V3601" s="122">
        <v>6.9748570332999998E-2</v>
      </c>
      <c r="W3601" s="122">
        <v>6.9422735343000003E-2</v>
      </c>
      <c r="X3601" s="122">
        <v>6.9167410439999993E-2</v>
      </c>
      <c r="Y3601" s="122">
        <v>6.9124753708000003E-2</v>
      </c>
      <c r="Z3601" s="122">
        <v>6.9264641801999996E-2</v>
      </c>
      <c r="AA3601" s="122">
        <v>6.9390618058499998E-2</v>
      </c>
      <c r="AB3601" s="122">
        <v>6.9467375652999999E-2</v>
      </c>
      <c r="AC3601" s="122">
        <v>6.9434231811500005E-2</v>
      </c>
      <c r="AD3601" s="122">
        <v>6.9351418675500001E-2</v>
      </c>
      <c r="AE3601" s="122">
        <v>6.9190932900000002E-2</v>
      </c>
      <c r="AF3601" s="122">
        <v>6.8923481782500004E-2</v>
      </c>
      <c r="AG3601" s="122">
        <v>6.8752432550499995E-2</v>
      </c>
      <c r="AH3601" s="122">
        <v>6.8581551911500005E-2</v>
      </c>
      <c r="AI3601" s="122">
        <v>6.8418151718999995E-2</v>
      </c>
      <c r="AJ3601" s="122">
        <v>6.9070416279500002E-2</v>
      </c>
      <c r="AK3601" s="122">
        <v>6.8909165024999997E-2</v>
      </c>
      <c r="AL3601" s="122">
        <v>0</v>
      </c>
    </row>
    <row r="3602" spans="1:38" hidden="1" x14ac:dyDescent="0.25">
      <c r="A3602" s="122" t="s">
        <v>2206</v>
      </c>
      <c r="B3602" s="122">
        <v>1</v>
      </c>
      <c r="C3602" s="122" t="s">
        <v>2207</v>
      </c>
      <c r="D3602" s="122" t="s">
        <v>2098</v>
      </c>
      <c r="E3602" s="122">
        <v>66</v>
      </c>
      <c r="F3602" s="122">
        <v>1.8293709198499999E-2</v>
      </c>
      <c r="G3602" s="122">
        <v>1.7627241406499999E-2</v>
      </c>
      <c r="H3602" s="122">
        <v>1.6411273748499999E-2</v>
      </c>
      <c r="I3602" s="122">
        <v>1.8462695644E-2</v>
      </c>
      <c r="J3602" s="122">
        <v>1.8244161857000001E-2</v>
      </c>
      <c r="K3602" s="122">
        <v>1.8040982673499999E-2</v>
      </c>
      <c r="L3602" s="122">
        <v>1.7913150198000001E-2</v>
      </c>
      <c r="M3602" s="122">
        <v>1.8912956455000001E-2</v>
      </c>
      <c r="N3602" s="122">
        <v>1.8758527360499998E-2</v>
      </c>
      <c r="O3602" s="122">
        <v>1.8657958721000002E-2</v>
      </c>
      <c r="P3602" s="122">
        <v>1.8601848999000001E-2</v>
      </c>
      <c r="Q3602" s="122">
        <v>1.8545078473E-2</v>
      </c>
      <c r="R3602" s="122">
        <v>1.6653709555E-2</v>
      </c>
      <c r="S3602" s="122">
        <v>1.6647553393E-2</v>
      </c>
      <c r="T3602" s="122">
        <v>1.6586908195999998E-2</v>
      </c>
      <c r="U3602" s="122">
        <v>1.6500958148999999E-2</v>
      </c>
      <c r="V3602" s="122">
        <v>1.6405635687999999E-2</v>
      </c>
      <c r="W3602" s="122">
        <v>1.6295789504499999E-2</v>
      </c>
      <c r="X3602" s="122">
        <v>1.6187938188E-2</v>
      </c>
      <c r="Y3602" s="122">
        <v>1.6038631463999999E-2</v>
      </c>
      <c r="Z3602" s="122">
        <v>1.5885766505499999E-2</v>
      </c>
      <c r="AA3602" s="122">
        <v>1.5784205228999999E-2</v>
      </c>
      <c r="AB3602" s="122">
        <v>1.5668024671000001E-2</v>
      </c>
      <c r="AC3602" s="122">
        <v>1.556848871E-2</v>
      </c>
      <c r="AD3602" s="122">
        <v>1.5490066465000001E-2</v>
      </c>
      <c r="AE3602" s="122">
        <v>1.5356282964E-2</v>
      </c>
      <c r="AF3602" s="122">
        <v>1.5287139853E-2</v>
      </c>
      <c r="AG3602" s="122">
        <v>1.52343641225E-2</v>
      </c>
      <c r="AH3602" s="122">
        <v>1.5211087026000001E-2</v>
      </c>
      <c r="AI3602" s="122">
        <v>1.52065723535E-2</v>
      </c>
      <c r="AJ3602" s="122">
        <v>1.5243502329499999E-2</v>
      </c>
      <c r="AK3602" s="122">
        <v>1.53379426585E-2</v>
      </c>
      <c r="AL3602" s="122">
        <v>0</v>
      </c>
    </row>
    <row r="3603" spans="1:38" hidden="1" x14ac:dyDescent="0.25">
      <c r="A3603" s="122" t="s">
        <v>2206</v>
      </c>
      <c r="B3603" s="122">
        <v>1</v>
      </c>
      <c r="C3603" s="122" t="s">
        <v>2207</v>
      </c>
      <c r="D3603" s="122" t="s">
        <v>2099</v>
      </c>
      <c r="E3603" s="122">
        <v>66</v>
      </c>
      <c r="F3603" s="122">
        <v>0.13829336237199999</v>
      </c>
      <c r="G3603" s="122">
        <v>0.133947519199</v>
      </c>
      <c r="H3603" s="122">
        <v>0.125605592096</v>
      </c>
      <c r="I3603" s="122">
        <v>0.14178212791700001</v>
      </c>
      <c r="J3603" s="122">
        <v>0.14090932783900001</v>
      </c>
      <c r="K3603" s="122">
        <v>0.14038694229599999</v>
      </c>
      <c r="L3603" s="122">
        <v>0.13995170261250001</v>
      </c>
      <c r="M3603" s="122">
        <v>0.14784985554800001</v>
      </c>
      <c r="N3603" s="122">
        <v>0.14671505699250001</v>
      </c>
      <c r="O3603" s="122">
        <v>0.14576793141050001</v>
      </c>
      <c r="P3603" s="122">
        <v>0.14496752890850001</v>
      </c>
      <c r="Q3603" s="122">
        <v>0.14411391241900001</v>
      </c>
      <c r="R3603" s="122">
        <v>0.12870669255950001</v>
      </c>
      <c r="S3603" s="122">
        <v>0.1279440880145</v>
      </c>
      <c r="T3603" s="122">
        <v>0.12696057729650001</v>
      </c>
      <c r="U3603" s="122">
        <v>0.12576207602700001</v>
      </c>
      <c r="V3603" s="122">
        <v>0.1243925092015</v>
      </c>
      <c r="W3603" s="122">
        <v>0.122813795207</v>
      </c>
      <c r="X3603" s="122">
        <v>0.12102107121400001</v>
      </c>
      <c r="Y3603" s="122">
        <v>0.1194413081905</v>
      </c>
      <c r="Z3603" s="122">
        <v>0.1181885898555</v>
      </c>
      <c r="AA3603" s="122">
        <v>0.11742514666499999</v>
      </c>
      <c r="AB3603" s="122">
        <v>0.1167738400265</v>
      </c>
      <c r="AC3603" s="122">
        <v>0.1161862905595</v>
      </c>
      <c r="AD3603" s="122">
        <v>0.11556932588050001</v>
      </c>
      <c r="AE3603" s="122">
        <v>0.11478215459</v>
      </c>
      <c r="AF3603" s="122">
        <v>0.114211886621</v>
      </c>
      <c r="AG3603" s="122">
        <v>0.113786463942</v>
      </c>
      <c r="AH3603" s="122">
        <v>0.1133608455605</v>
      </c>
      <c r="AI3603" s="122">
        <v>0.1128235192645</v>
      </c>
      <c r="AJ3603" s="122">
        <v>0.112654123659</v>
      </c>
      <c r="AK3603" s="122">
        <v>0.11234038960249999</v>
      </c>
      <c r="AL3603" s="122">
        <v>0</v>
      </c>
    </row>
    <row r="3604" spans="1:38" hidden="1" x14ac:dyDescent="0.25">
      <c r="A3604" s="122" t="s">
        <v>2206</v>
      </c>
      <c r="B3604" s="122">
        <v>1</v>
      </c>
      <c r="C3604" s="122" t="s">
        <v>2207</v>
      </c>
      <c r="D3604" s="122" t="s">
        <v>2100</v>
      </c>
      <c r="E3604" s="122">
        <v>66</v>
      </c>
      <c r="F3604" s="122">
        <v>6.5198935296500005E-2</v>
      </c>
      <c r="G3604" s="122">
        <v>6.3278066393000001E-2</v>
      </c>
      <c r="H3604" s="122">
        <v>5.9570114021499997E-2</v>
      </c>
      <c r="I3604" s="122">
        <v>6.7709133539500005E-2</v>
      </c>
      <c r="J3604" s="122">
        <v>6.7686999997499997E-2</v>
      </c>
      <c r="K3604" s="122">
        <v>6.7612045728000003E-2</v>
      </c>
      <c r="L3604" s="122">
        <v>6.7588088588500003E-2</v>
      </c>
      <c r="M3604" s="122">
        <v>7.1797620743500004E-2</v>
      </c>
      <c r="N3604" s="122">
        <v>7.17104158155E-2</v>
      </c>
      <c r="O3604" s="122">
        <v>7.1778207320499998E-2</v>
      </c>
      <c r="P3604" s="122">
        <v>7.1864228175500006E-2</v>
      </c>
      <c r="Q3604" s="122">
        <v>7.1872845710499997E-2</v>
      </c>
      <c r="R3604" s="122">
        <v>6.4495729600499999E-2</v>
      </c>
      <c r="S3604" s="122">
        <v>6.4392478153999996E-2</v>
      </c>
      <c r="T3604" s="122">
        <v>6.4238562364499999E-2</v>
      </c>
      <c r="U3604" s="122">
        <v>6.4057556155000001E-2</v>
      </c>
      <c r="V3604" s="122">
        <v>6.3999838466000006E-2</v>
      </c>
      <c r="W3604" s="122">
        <v>6.3943425954999994E-2</v>
      </c>
      <c r="X3604" s="122">
        <v>6.3839029390499999E-2</v>
      </c>
      <c r="Y3604" s="122">
        <v>6.3706306923E-2</v>
      </c>
      <c r="Z3604" s="122">
        <v>6.3547014575000005E-2</v>
      </c>
      <c r="AA3604" s="122">
        <v>6.3525677517000001E-2</v>
      </c>
      <c r="AB3604" s="122">
        <v>6.3440391030000001E-2</v>
      </c>
      <c r="AC3604" s="122">
        <v>6.3452246811999999E-2</v>
      </c>
      <c r="AD3604" s="122">
        <v>6.34473141815E-2</v>
      </c>
      <c r="AE3604" s="122">
        <v>6.3361683274000005E-2</v>
      </c>
      <c r="AF3604" s="122">
        <v>6.3397063715499996E-2</v>
      </c>
      <c r="AG3604" s="122">
        <v>6.3518569898999996E-2</v>
      </c>
      <c r="AH3604" s="122">
        <v>6.3662340587500005E-2</v>
      </c>
      <c r="AI3604" s="122">
        <v>6.3729964241500001E-2</v>
      </c>
      <c r="AJ3604" s="122">
        <v>6.3861455015500002E-2</v>
      </c>
      <c r="AK3604" s="122">
        <v>6.3792903516999996E-2</v>
      </c>
      <c r="AL3604" s="122">
        <v>0</v>
      </c>
    </row>
    <row r="3605" spans="1:38" hidden="1" x14ac:dyDescent="0.25">
      <c r="A3605" s="122" t="s">
        <v>2206</v>
      </c>
      <c r="B3605" s="122">
        <v>1</v>
      </c>
      <c r="C3605" s="122" t="s">
        <v>2207</v>
      </c>
      <c r="D3605" s="122" t="s">
        <v>2101</v>
      </c>
      <c r="E3605" s="122">
        <v>66</v>
      </c>
      <c r="F3605" s="122">
        <v>7.6175036042999994E-2</v>
      </c>
      <c r="G3605" s="122">
        <v>7.3679039494499998E-2</v>
      </c>
      <c r="H3605" s="122">
        <v>6.9130980757500002E-2</v>
      </c>
      <c r="I3605" s="122">
        <v>7.8338519654500005E-2</v>
      </c>
      <c r="J3605" s="122">
        <v>7.8171687076000002E-2</v>
      </c>
      <c r="K3605" s="122">
        <v>7.8030093733500006E-2</v>
      </c>
      <c r="L3605" s="122">
        <v>7.7895557234999996E-2</v>
      </c>
      <c r="M3605" s="122">
        <v>8.2616921175499999E-2</v>
      </c>
      <c r="N3605" s="122">
        <v>8.2263488820499997E-2</v>
      </c>
      <c r="O3605" s="122">
        <v>8.1918172408499995E-2</v>
      </c>
      <c r="P3605" s="122">
        <v>8.1675793444500003E-2</v>
      </c>
      <c r="Q3605" s="122">
        <v>8.1368960040999999E-2</v>
      </c>
      <c r="R3605" s="122">
        <v>7.2924231673499998E-2</v>
      </c>
      <c r="S3605" s="122">
        <v>7.2749059067999999E-2</v>
      </c>
      <c r="T3605" s="122">
        <v>7.2572218314E-2</v>
      </c>
      <c r="U3605" s="122">
        <v>7.2449529727E-2</v>
      </c>
      <c r="V3605" s="122">
        <v>7.2417571283500001E-2</v>
      </c>
      <c r="W3605" s="122">
        <v>7.2298714304999998E-2</v>
      </c>
      <c r="X3605" s="122">
        <v>7.2074661733999998E-2</v>
      </c>
      <c r="Y3605" s="122">
        <v>7.1907650889999994E-2</v>
      </c>
      <c r="Z3605" s="122">
        <v>7.1745112026999999E-2</v>
      </c>
      <c r="AA3605" s="122">
        <v>7.1421647515000006E-2</v>
      </c>
      <c r="AB3605" s="122">
        <v>7.1091308108000004E-2</v>
      </c>
      <c r="AC3605" s="122">
        <v>7.0814573563500002E-2</v>
      </c>
      <c r="AD3605" s="122">
        <v>7.0504152537000001E-2</v>
      </c>
      <c r="AE3605" s="122">
        <v>7.0194771555999999E-2</v>
      </c>
      <c r="AF3605" s="122">
        <v>6.9891529167499994E-2</v>
      </c>
      <c r="AG3605" s="122">
        <v>6.9701296320499997E-2</v>
      </c>
      <c r="AH3605" s="122">
        <v>6.9533099654499997E-2</v>
      </c>
      <c r="AI3605" s="122">
        <v>6.9384499076E-2</v>
      </c>
      <c r="AJ3605" s="122">
        <v>6.88667861455E-2</v>
      </c>
      <c r="AK3605" s="122">
        <v>6.8943345042999996E-2</v>
      </c>
      <c r="AL3605" s="122">
        <v>0</v>
      </c>
    </row>
    <row r="3606" spans="1:38" hidden="1" x14ac:dyDescent="0.25">
      <c r="A3606" s="122" t="s">
        <v>2206</v>
      </c>
      <c r="B3606" s="122">
        <v>1</v>
      </c>
      <c r="C3606" s="122" t="s">
        <v>2207</v>
      </c>
      <c r="D3606" s="122" t="s">
        <v>2135</v>
      </c>
      <c r="E3606" s="122">
        <v>66</v>
      </c>
      <c r="F3606" s="122">
        <v>6.5404533399999998E-4</v>
      </c>
      <c r="G3606" s="122">
        <v>6.6337921699999997E-4</v>
      </c>
      <c r="H3606" s="122">
        <v>6.5212691949999995E-4</v>
      </c>
      <c r="I3606" s="122">
        <v>7.7193055750000004E-4</v>
      </c>
      <c r="J3606" s="122">
        <v>8.0188970849999995E-4</v>
      </c>
      <c r="K3606" s="122">
        <v>8.3042085399999996E-4</v>
      </c>
      <c r="L3606" s="122">
        <v>8.5806893999999996E-4</v>
      </c>
      <c r="M3606" s="122">
        <v>9.4055774250000003E-4</v>
      </c>
      <c r="N3606" s="122">
        <v>9.6694252050000002E-4</v>
      </c>
      <c r="O3606" s="122">
        <v>9.9149604249999996E-4</v>
      </c>
      <c r="P3606" s="122">
        <v>1.0156299104999999E-3</v>
      </c>
      <c r="Q3606" s="122">
        <v>1.001385657E-3</v>
      </c>
      <c r="R3606" s="122">
        <v>8.8713297400000001E-4</v>
      </c>
      <c r="S3606" s="122">
        <v>8.7397193450000003E-4</v>
      </c>
      <c r="T3606" s="122">
        <v>8.6077962499999999E-4</v>
      </c>
      <c r="U3606" s="122">
        <v>8.4754051650000003E-4</v>
      </c>
      <c r="V3606" s="122">
        <v>8.2092691099999997E-4</v>
      </c>
      <c r="W3606" s="122">
        <v>7.8160944400000002E-4</v>
      </c>
      <c r="X3606" s="122">
        <v>7.4181744149999995E-4</v>
      </c>
      <c r="Y3606" s="122">
        <v>7.0103195399999995E-4</v>
      </c>
      <c r="Z3606" s="122">
        <v>6.5954029450000003E-4</v>
      </c>
      <c r="AA3606" s="122">
        <v>6.360742265E-4</v>
      </c>
      <c r="AB3606" s="122">
        <v>6.3003887800000004E-4</v>
      </c>
      <c r="AC3606" s="122">
        <v>6.2412561500000004E-4</v>
      </c>
      <c r="AD3606" s="122">
        <v>6.1751187750000002E-4</v>
      </c>
      <c r="AE3606" s="122">
        <v>6.1077451750000001E-4</v>
      </c>
      <c r="AF3606" s="122">
        <v>6.0413178900000004E-4</v>
      </c>
      <c r="AG3606" s="122">
        <v>5.9817787499999995E-4</v>
      </c>
      <c r="AH3606" s="122">
        <v>5.9303038250000002E-4</v>
      </c>
      <c r="AI3606" s="122">
        <v>5.8811807750000001E-4</v>
      </c>
      <c r="AJ3606" s="122">
        <v>5.8019706850000001E-4</v>
      </c>
      <c r="AK3606" s="122">
        <v>5.7740537300000005E-4</v>
      </c>
      <c r="AL3606" s="122">
        <v>0</v>
      </c>
    </row>
    <row r="3607" spans="1:38" hidden="1" x14ac:dyDescent="0.25">
      <c r="A3607" s="122" t="s">
        <v>2206</v>
      </c>
      <c r="B3607" s="122">
        <v>1</v>
      </c>
      <c r="C3607" s="122" t="s">
        <v>2207</v>
      </c>
      <c r="D3607" s="122" t="s">
        <v>2102</v>
      </c>
      <c r="E3607" s="122">
        <v>66</v>
      </c>
      <c r="F3607" s="122">
        <v>3.8302235967500001E-2</v>
      </c>
      <c r="G3607" s="122">
        <v>3.7029502473999998E-2</v>
      </c>
      <c r="H3607" s="122">
        <v>3.4766684540000002E-2</v>
      </c>
      <c r="I3607" s="122">
        <v>3.9459248386500001E-2</v>
      </c>
      <c r="J3607" s="122">
        <v>3.9478478668E-2</v>
      </c>
      <c r="K3607" s="122">
        <v>3.9501595413000003E-2</v>
      </c>
      <c r="L3607" s="122">
        <v>3.9411124651499999E-2</v>
      </c>
      <c r="M3607" s="122">
        <v>4.18572235285E-2</v>
      </c>
      <c r="N3607" s="122">
        <v>4.1786535732499998E-2</v>
      </c>
      <c r="O3607" s="122">
        <v>4.1657709533500002E-2</v>
      </c>
      <c r="P3607" s="122">
        <v>4.148915048E-2</v>
      </c>
      <c r="Q3607" s="122">
        <v>4.1152155863000001E-2</v>
      </c>
      <c r="R3607" s="122">
        <v>3.6735426303000002E-2</v>
      </c>
      <c r="S3607" s="122">
        <v>3.65479541465E-2</v>
      </c>
      <c r="T3607" s="122">
        <v>3.6477263753500001E-2</v>
      </c>
      <c r="U3607" s="122">
        <v>3.6359809287500003E-2</v>
      </c>
      <c r="V3607" s="122">
        <v>3.6005837578000001E-2</v>
      </c>
      <c r="W3607" s="122">
        <v>3.5959560522E-2</v>
      </c>
      <c r="X3607" s="122">
        <v>3.5865147355499997E-2</v>
      </c>
      <c r="Y3607" s="122">
        <v>3.5691217414500001E-2</v>
      </c>
      <c r="Z3607" s="122">
        <v>3.55443533545E-2</v>
      </c>
      <c r="AA3607" s="122">
        <v>3.5396630323500003E-2</v>
      </c>
      <c r="AB3607" s="122">
        <v>3.5210437507499998E-2</v>
      </c>
      <c r="AC3607" s="122">
        <v>3.5036332825499998E-2</v>
      </c>
      <c r="AD3607" s="122">
        <v>3.4813712500000003E-2</v>
      </c>
      <c r="AE3607" s="122">
        <v>3.4548869512499997E-2</v>
      </c>
      <c r="AF3607" s="122">
        <v>3.4313590746499999E-2</v>
      </c>
      <c r="AG3607" s="122">
        <v>3.4109118813499997E-2</v>
      </c>
      <c r="AH3607" s="122">
        <v>3.3857214636500002E-2</v>
      </c>
      <c r="AI3607" s="122">
        <v>3.3652573845500001E-2</v>
      </c>
      <c r="AJ3607" s="122">
        <v>3.3086483495500002E-2</v>
      </c>
      <c r="AK3607" s="122">
        <v>3.29724852655E-2</v>
      </c>
      <c r="AL3607" s="122">
        <v>0</v>
      </c>
    </row>
    <row r="3608" spans="1:38" hidden="1" x14ac:dyDescent="0.25">
      <c r="A3608" s="122" t="s">
        <v>2206</v>
      </c>
      <c r="B3608" s="122">
        <v>1</v>
      </c>
      <c r="C3608" s="122" t="s">
        <v>2207</v>
      </c>
      <c r="D3608" s="122" t="s">
        <v>2103</v>
      </c>
      <c r="E3608" s="122">
        <v>66</v>
      </c>
      <c r="F3608" s="122">
        <v>1.1884771834E-2</v>
      </c>
      <c r="G3608" s="122">
        <v>1.1537178913000001E-2</v>
      </c>
      <c r="H3608" s="122">
        <v>1.0942147754000001E-2</v>
      </c>
      <c r="I3608" s="122">
        <v>1.2554568238E-2</v>
      </c>
      <c r="J3608" s="122">
        <v>1.2645277684999999E-2</v>
      </c>
      <c r="K3608" s="122">
        <v>1.27174361515E-2</v>
      </c>
      <c r="L3608" s="122">
        <v>1.27100387825E-2</v>
      </c>
      <c r="M3608" s="122">
        <v>1.3412756428E-2</v>
      </c>
      <c r="N3608" s="122">
        <v>1.32954748215E-2</v>
      </c>
      <c r="O3608" s="122">
        <v>1.32187739105E-2</v>
      </c>
      <c r="P3608" s="122">
        <v>1.3164370444E-2</v>
      </c>
      <c r="Q3608" s="122">
        <v>1.3082186789E-2</v>
      </c>
      <c r="R3608" s="122">
        <v>1.1715359586499999E-2</v>
      </c>
      <c r="S3608" s="122">
        <v>1.17179006715E-2</v>
      </c>
      <c r="T3608" s="122">
        <v>1.1742494341E-2</v>
      </c>
      <c r="U3608" s="122">
        <v>1.1762766655500001E-2</v>
      </c>
      <c r="V3608" s="122">
        <v>1.1808169768000001E-2</v>
      </c>
      <c r="W3608" s="122">
        <v>1.18463994365E-2</v>
      </c>
      <c r="X3608" s="122">
        <v>1.1879773589500001E-2</v>
      </c>
      <c r="Y3608" s="122">
        <v>1.18696174645E-2</v>
      </c>
      <c r="Z3608" s="122">
        <v>1.1854399574499999E-2</v>
      </c>
      <c r="AA3608" s="122">
        <v>1.18519750365E-2</v>
      </c>
      <c r="AB3608" s="122">
        <v>1.1846547757E-2</v>
      </c>
      <c r="AC3608" s="122">
        <v>1.1884378123499999E-2</v>
      </c>
      <c r="AD3608" s="122">
        <v>1.1899656406999999E-2</v>
      </c>
      <c r="AE3608" s="122">
        <v>1.1917803713E-2</v>
      </c>
      <c r="AF3608" s="122">
        <v>1.1957306997999999E-2</v>
      </c>
      <c r="AG3608" s="122">
        <v>1.20194659015E-2</v>
      </c>
      <c r="AH3608" s="122">
        <v>1.2052181768000001E-2</v>
      </c>
      <c r="AI3608" s="122">
        <v>1.2091890003999999E-2</v>
      </c>
      <c r="AJ3608" s="122">
        <v>1.21541720795E-2</v>
      </c>
      <c r="AK3608" s="122">
        <v>1.2342708900000001E-2</v>
      </c>
      <c r="AL3608" s="122">
        <v>0</v>
      </c>
    </row>
    <row r="3609" spans="1:38" hidden="1" x14ac:dyDescent="0.25">
      <c r="A3609" s="122" t="s">
        <v>2206</v>
      </c>
      <c r="B3609" s="122">
        <v>1</v>
      </c>
      <c r="C3609" s="122" t="s">
        <v>2207</v>
      </c>
      <c r="D3609" s="122" t="s">
        <v>2104</v>
      </c>
      <c r="E3609" s="122">
        <v>66</v>
      </c>
      <c r="F3609" s="122">
        <v>9.8975148363500007E-2</v>
      </c>
      <c r="G3609" s="122">
        <v>9.6669612853499995E-2</v>
      </c>
      <c r="H3609" s="122">
        <v>9.1393892577499997E-2</v>
      </c>
      <c r="I3609" s="122">
        <v>0.104668112226</v>
      </c>
      <c r="J3609" s="122">
        <v>0.10552189762649999</v>
      </c>
      <c r="K3609" s="122">
        <v>0.106559925655</v>
      </c>
      <c r="L3609" s="122">
        <v>0.1075693948455</v>
      </c>
      <c r="M3609" s="122">
        <v>0.11540978533350001</v>
      </c>
      <c r="N3609" s="122">
        <v>0.11634061537650001</v>
      </c>
      <c r="O3609" s="122">
        <v>0.117080764643</v>
      </c>
      <c r="P3609" s="122">
        <v>0.1177169050135</v>
      </c>
      <c r="Q3609" s="122">
        <v>0.1184244411805</v>
      </c>
      <c r="R3609" s="122">
        <v>0.10699568897849999</v>
      </c>
      <c r="S3609" s="122">
        <v>0.1073192806375</v>
      </c>
      <c r="T3609" s="122">
        <v>0.1079939430775</v>
      </c>
      <c r="U3609" s="122">
        <v>0.108924001043</v>
      </c>
      <c r="V3609" s="122">
        <v>0.110525372458</v>
      </c>
      <c r="W3609" s="122">
        <v>0.111967696226</v>
      </c>
      <c r="X3609" s="122">
        <v>0.11326551350650001</v>
      </c>
      <c r="Y3609" s="122">
        <v>0.11398860292100001</v>
      </c>
      <c r="Z3609" s="122">
        <v>0.1145629668625</v>
      </c>
      <c r="AA3609" s="122">
        <v>0.11476203515400001</v>
      </c>
      <c r="AB3609" s="122">
        <v>0.1150457721645</v>
      </c>
      <c r="AC3609" s="122">
        <v>0.115388438656</v>
      </c>
      <c r="AD3609" s="122">
        <v>0.11563055460750001</v>
      </c>
      <c r="AE3609" s="122">
        <v>0.115969145876</v>
      </c>
      <c r="AF3609" s="122">
        <v>0.11659482985</v>
      </c>
      <c r="AG3609" s="122">
        <v>0.117196675537</v>
      </c>
      <c r="AH3609" s="122">
        <v>0.11794727110350001</v>
      </c>
      <c r="AI3609" s="122">
        <v>0.11866073365099999</v>
      </c>
      <c r="AJ3609" s="122">
        <v>0.1170126566485</v>
      </c>
      <c r="AK3609" s="122">
        <v>0.117932935955</v>
      </c>
      <c r="AL3609" s="122">
        <v>0</v>
      </c>
    </row>
    <row r="3610" spans="1:38" hidden="1" x14ac:dyDescent="0.25">
      <c r="A3610" s="122" t="s">
        <v>2206</v>
      </c>
      <c r="B3610" s="122">
        <v>1</v>
      </c>
      <c r="C3610" s="122" t="s">
        <v>2207</v>
      </c>
      <c r="D3610" s="122" t="s">
        <v>2105</v>
      </c>
      <c r="E3610" s="122">
        <v>66</v>
      </c>
      <c r="F3610" s="122">
        <v>9.4710107745000008E-3</v>
      </c>
      <c r="G3610" s="122">
        <v>9.0588826420000008E-3</v>
      </c>
      <c r="H3610" s="122">
        <v>8.4569921169999999E-3</v>
      </c>
      <c r="I3610" s="122">
        <v>9.5295474195E-3</v>
      </c>
      <c r="J3610" s="122">
        <v>9.4667001519999992E-3</v>
      </c>
      <c r="K3610" s="122">
        <v>9.3990461289999994E-3</v>
      </c>
      <c r="L3610" s="122">
        <v>9.3273265025000003E-3</v>
      </c>
      <c r="M3610" s="122">
        <v>9.7930387744999993E-3</v>
      </c>
      <c r="N3610" s="122">
        <v>9.6469591675000001E-3</v>
      </c>
      <c r="O3610" s="122">
        <v>9.4888553180000005E-3</v>
      </c>
      <c r="P3610" s="122">
        <v>9.3517162015000002E-3</v>
      </c>
      <c r="Q3610" s="122">
        <v>9.2179580610000002E-3</v>
      </c>
      <c r="R3610" s="122">
        <v>8.2007658695000003E-3</v>
      </c>
      <c r="S3610" s="122">
        <v>8.1397889984999999E-3</v>
      </c>
      <c r="T3610" s="122">
        <v>8.1401844580000007E-3</v>
      </c>
      <c r="U3610" s="122">
        <v>8.0840101819999993E-3</v>
      </c>
      <c r="V3610" s="122">
        <v>8.0492806069999995E-3</v>
      </c>
      <c r="W3610" s="122">
        <v>8.0165254410000004E-3</v>
      </c>
      <c r="X3610" s="122">
        <v>8.0004617239999992E-3</v>
      </c>
      <c r="Y3610" s="122">
        <v>8.0214026069999993E-3</v>
      </c>
      <c r="Z3610" s="122">
        <v>8.0736222879999996E-3</v>
      </c>
      <c r="AA3610" s="122">
        <v>8.1450530645000001E-3</v>
      </c>
      <c r="AB3610" s="122">
        <v>8.2844361745000004E-3</v>
      </c>
      <c r="AC3610" s="122">
        <v>8.4741984610000008E-3</v>
      </c>
      <c r="AD3610" s="122">
        <v>8.5959462184999995E-3</v>
      </c>
      <c r="AE3610" s="122">
        <v>8.7294089369999994E-3</v>
      </c>
      <c r="AF3610" s="122">
        <v>8.6755265665000008E-3</v>
      </c>
      <c r="AG3610" s="122">
        <v>8.6309126770000005E-3</v>
      </c>
      <c r="AH3610" s="122">
        <v>8.6270955904999991E-3</v>
      </c>
      <c r="AI3610" s="122">
        <v>8.6297244170000006E-3</v>
      </c>
      <c r="AJ3610" s="122">
        <v>8.7163498429999996E-3</v>
      </c>
      <c r="AK3610" s="122">
        <v>8.6617846205000008E-3</v>
      </c>
      <c r="AL3610" s="122">
        <v>0</v>
      </c>
    </row>
    <row r="3611" spans="1:38" hidden="1" x14ac:dyDescent="0.25">
      <c r="A3611" s="122" t="s">
        <v>2206</v>
      </c>
      <c r="B3611" s="122">
        <v>1</v>
      </c>
      <c r="C3611" s="122" t="s">
        <v>2207</v>
      </c>
      <c r="D3611" s="122" t="s">
        <v>475</v>
      </c>
      <c r="E3611" s="122">
        <v>66</v>
      </c>
      <c r="F3611" s="122">
        <v>2.3491095024E-2</v>
      </c>
      <c r="G3611" s="122">
        <v>2.2740345624999998E-2</v>
      </c>
      <c r="H3611" s="122">
        <v>2.1356209708999999E-2</v>
      </c>
      <c r="I3611" s="122">
        <v>2.4158999487E-2</v>
      </c>
      <c r="J3611" s="122">
        <v>2.4063606403499999E-2</v>
      </c>
      <c r="K3611" s="122">
        <v>2.4040405918499999E-2</v>
      </c>
      <c r="L3611" s="122">
        <v>2.40036155445E-2</v>
      </c>
      <c r="M3611" s="122">
        <v>2.54190397985E-2</v>
      </c>
      <c r="N3611" s="122">
        <v>2.5264338601999999E-2</v>
      </c>
      <c r="O3611" s="122">
        <v>2.5108316592499999E-2</v>
      </c>
      <c r="P3611" s="122">
        <v>2.4963526608000001E-2</v>
      </c>
      <c r="Q3611" s="122">
        <v>2.48072583075E-2</v>
      </c>
      <c r="R3611" s="122">
        <v>2.22093837545E-2</v>
      </c>
      <c r="S3611" s="122">
        <v>2.21537422345E-2</v>
      </c>
      <c r="T3611" s="122">
        <v>2.2087923151E-2</v>
      </c>
      <c r="U3611" s="122">
        <v>2.2040244748499999E-2</v>
      </c>
      <c r="V3611" s="122">
        <v>2.1971696959999999E-2</v>
      </c>
      <c r="W3611" s="122">
        <v>2.1900291491E-2</v>
      </c>
      <c r="X3611" s="122">
        <v>2.1856038584500002E-2</v>
      </c>
      <c r="Y3611" s="122">
        <v>2.1866105033500002E-2</v>
      </c>
      <c r="Z3611" s="122">
        <v>2.1891638234000001E-2</v>
      </c>
      <c r="AA3611" s="122">
        <v>2.1872754970000002E-2</v>
      </c>
      <c r="AB3611" s="122">
        <v>2.1868690267500001E-2</v>
      </c>
      <c r="AC3611" s="122">
        <v>2.1864470063000001E-2</v>
      </c>
      <c r="AD3611" s="122">
        <v>2.1875192307499999E-2</v>
      </c>
      <c r="AE3611" s="122">
        <v>2.1860685518500001E-2</v>
      </c>
      <c r="AF3611" s="122">
        <v>2.18746695685E-2</v>
      </c>
      <c r="AG3611" s="122">
        <v>2.1863671035000001E-2</v>
      </c>
      <c r="AH3611" s="122">
        <v>2.1855554005499999E-2</v>
      </c>
      <c r="AI3611" s="122">
        <v>2.1837149543499999E-2</v>
      </c>
      <c r="AJ3611" s="122">
        <v>2.1948089859E-2</v>
      </c>
      <c r="AK3611" s="122">
        <v>2.19486690695E-2</v>
      </c>
      <c r="AL3611" s="122">
        <v>0</v>
      </c>
    </row>
    <row r="3612" spans="1:38" hidden="1" x14ac:dyDescent="0.25">
      <c r="A3612" s="122" t="s">
        <v>2206</v>
      </c>
      <c r="B3612" s="122">
        <v>1</v>
      </c>
      <c r="C3612" s="122" t="s">
        <v>2207</v>
      </c>
      <c r="D3612" s="122" t="s">
        <v>2106</v>
      </c>
      <c r="E3612" s="122">
        <v>66</v>
      </c>
      <c r="F3612" s="122">
        <v>1.6521324591499999E-2</v>
      </c>
      <c r="G3612" s="122">
        <v>1.58154449395E-2</v>
      </c>
      <c r="H3612" s="122">
        <v>1.4811579121E-2</v>
      </c>
      <c r="I3612" s="122">
        <v>1.6785644151E-2</v>
      </c>
      <c r="J3612" s="122">
        <v>1.6774512746499999E-2</v>
      </c>
      <c r="K3612" s="122">
        <v>1.6794430093499998E-2</v>
      </c>
      <c r="L3612" s="122">
        <v>1.6847003257999999E-2</v>
      </c>
      <c r="M3612" s="122">
        <v>1.7927964148500002E-2</v>
      </c>
      <c r="N3612" s="122">
        <v>1.7966145189499998E-2</v>
      </c>
      <c r="O3612" s="122">
        <v>1.7998218165999998E-2</v>
      </c>
      <c r="P3612" s="122">
        <v>1.8060138914000001E-2</v>
      </c>
      <c r="Q3612" s="122">
        <v>1.8109828216000001E-2</v>
      </c>
      <c r="R3612" s="122">
        <v>1.6308404273E-2</v>
      </c>
      <c r="S3612" s="122">
        <v>1.63076867855E-2</v>
      </c>
      <c r="T3612" s="122">
        <v>1.62893461885E-2</v>
      </c>
      <c r="U3612" s="122">
        <v>1.6247022561499999E-2</v>
      </c>
      <c r="V3612" s="122">
        <v>1.6216866992499999E-2</v>
      </c>
      <c r="W3612" s="122">
        <v>1.61177323475E-2</v>
      </c>
      <c r="X3612" s="122">
        <v>1.6010267506999999E-2</v>
      </c>
      <c r="Y3612" s="122">
        <v>1.5875927876999998E-2</v>
      </c>
      <c r="Z3612" s="122">
        <v>1.5756014608499999E-2</v>
      </c>
      <c r="AA3612" s="122">
        <v>1.5688808939000001E-2</v>
      </c>
      <c r="AB3612" s="122">
        <v>1.562771303E-2</v>
      </c>
      <c r="AC3612" s="122">
        <v>1.5553594544E-2</v>
      </c>
      <c r="AD3612" s="122">
        <v>1.5525439963500001E-2</v>
      </c>
      <c r="AE3612" s="122">
        <v>1.54531278765E-2</v>
      </c>
      <c r="AF3612" s="122">
        <v>1.5417321951E-2</v>
      </c>
      <c r="AG3612" s="122">
        <v>1.54014725395E-2</v>
      </c>
      <c r="AH3612" s="122">
        <v>1.5380675048E-2</v>
      </c>
      <c r="AI3612" s="122">
        <v>1.5376212235999999E-2</v>
      </c>
      <c r="AJ3612" s="122">
        <v>1.54177035245E-2</v>
      </c>
      <c r="AK3612" s="122">
        <v>1.5525105639500001E-2</v>
      </c>
      <c r="AL3612" s="122">
        <v>0</v>
      </c>
    </row>
    <row r="3613" spans="1:38" hidden="1" x14ac:dyDescent="0.25">
      <c r="A3613" s="122" t="s">
        <v>2206</v>
      </c>
      <c r="B3613" s="122">
        <v>1</v>
      </c>
      <c r="C3613" s="122" t="s">
        <v>2207</v>
      </c>
      <c r="D3613" s="122" t="s">
        <v>2107</v>
      </c>
      <c r="E3613" s="122">
        <v>66</v>
      </c>
      <c r="F3613" s="122">
        <v>0.1152969042375</v>
      </c>
      <c r="G3613" s="122">
        <v>0.111351787307</v>
      </c>
      <c r="H3613" s="122">
        <v>0.1044233659375</v>
      </c>
      <c r="I3613" s="122">
        <v>0.118134236474</v>
      </c>
      <c r="J3613" s="122">
        <v>0.11766216051849999</v>
      </c>
      <c r="K3613" s="122">
        <v>0.117275411648</v>
      </c>
      <c r="L3613" s="122">
        <v>0.1168758404345</v>
      </c>
      <c r="M3613" s="122">
        <v>0.12388044220199999</v>
      </c>
      <c r="N3613" s="122">
        <v>0.1234663043625</v>
      </c>
      <c r="O3613" s="122">
        <v>0.123122779748</v>
      </c>
      <c r="P3613" s="122">
        <v>0.122800545949</v>
      </c>
      <c r="Q3613" s="122">
        <v>0.122499984433</v>
      </c>
      <c r="R3613" s="122">
        <v>0.109905577632</v>
      </c>
      <c r="S3613" s="122">
        <v>0.109598832341</v>
      </c>
      <c r="T3613" s="122">
        <v>0.10902183066899999</v>
      </c>
      <c r="U3613" s="122">
        <v>0.10825543537850001</v>
      </c>
      <c r="V3613" s="122">
        <v>0.10735744209500001</v>
      </c>
      <c r="W3613" s="122">
        <v>0.10656271647600001</v>
      </c>
      <c r="X3613" s="122">
        <v>0.105985443603</v>
      </c>
      <c r="Y3613" s="122">
        <v>0.1056174262045</v>
      </c>
      <c r="Z3613" s="122">
        <v>0.1052882300605</v>
      </c>
      <c r="AA3613" s="122">
        <v>0.1048961301245</v>
      </c>
      <c r="AB3613" s="122">
        <v>0.10435570939699999</v>
      </c>
      <c r="AC3613" s="122">
        <v>0.1038000924565</v>
      </c>
      <c r="AD3613" s="122">
        <v>0.103179804704</v>
      </c>
      <c r="AE3613" s="122">
        <v>0.1024868152085</v>
      </c>
      <c r="AF3613" s="122">
        <v>0.10181403026700001</v>
      </c>
      <c r="AG3613" s="122">
        <v>0.1013707485225</v>
      </c>
      <c r="AH3613" s="122">
        <v>0.10092572011000001</v>
      </c>
      <c r="AI3613" s="122">
        <v>0.1004670620055</v>
      </c>
      <c r="AJ3613" s="122">
        <v>0.103837525323</v>
      </c>
      <c r="AK3613" s="122">
        <v>0.103580994087</v>
      </c>
      <c r="AL3613" s="122">
        <v>0</v>
      </c>
    </row>
    <row r="3614" spans="1:38" hidden="1" x14ac:dyDescent="0.25">
      <c r="A3614" s="122" t="s">
        <v>2206</v>
      </c>
      <c r="B3614" s="122">
        <v>1</v>
      </c>
      <c r="C3614" s="122" t="s">
        <v>2207</v>
      </c>
      <c r="D3614" s="122" t="s">
        <v>2108</v>
      </c>
      <c r="E3614" s="122">
        <v>66</v>
      </c>
      <c r="F3614" s="122">
        <v>2.25986870925E-2</v>
      </c>
      <c r="G3614" s="122">
        <v>2.2161634279E-2</v>
      </c>
      <c r="H3614" s="122">
        <v>2.1140949785000002E-2</v>
      </c>
      <c r="I3614" s="122">
        <v>2.4320441939000001E-2</v>
      </c>
      <c r="J3614" s="122">
        <v>2.4700152886500001E-2</v>
      </c>
      <c r="K3614" s="122">
        <v>2.4960271454E-2</v>
      </c>
      <c r="L3614" s="122">
        <v>2.5130641305499999E-2</v>
      </c>
      <c r="M3614" s="122">
        <v>2.6751791763999999E-2</v>
      </c>
      <c r="N3614" s="122">
        <v>2.6719400601999999E-2</v>
      </c>
      <c r="O3614" s="122">
        <v>2.6630017559500001E-2</v>
      </c>
      <c r="P3614" s="122">
        <v>2.6527683489999999E-2</v>
      </c>
      <c r="Q3614" s="122">
        <v>2.6420662763000001E-2</v>
      </c>
      <c r="R3614" s="122">
        <v>2.3841613333E-2</v>
      </c>
      <c r="S3614" s="122">
        <v>2.3923997275000001E-2</v>
      </c>
      <c r="T3614" s="122">
        <v>2.4037890697500001E-2</v>
      </c>
      <c r="U3614" s="122">
        <v>2.4177044820999999E-2</v>
      </c>
      <c r="V3614" s="122">
        <v>2.4319766348E-2</v>
      </c>
      <c r="W3614" s="122">
        <v>2.4437667153500001E-2</v>
      </c>
      <c r="X3614" s="122">
        <v>2.4463173271000001E-2</v>
      </c>
      <c r="Y3614" s="122">
        <v>2.4569616669E-2</v>
      </c>
      <c r="Z3614" s="122">
        <v>2.4703763193500001E-2</v>
      </c>
      <c r="AA3614" s="122">
        <v>2.4721847058500002E-2</v>
      </c>
      <c r="AB3614" s="122">
        <v>2.4629559456999999E-2</v>
      </c>
      <c r="AC3614" s="122">
        <v>2.4524796662500001E-2</v>
      </c>
      <c r="AD3614" s="122">
        <v>2.4322026056E-2</v>
      </c>
      <c r="AE3614" s="122">
        <v>2.4148498968E-2</v>
      </c>
      <c r="AF3614" s="122">
        <v>2.4009628818499999E-2</v>
      </c>
      <c r="AG3614" s="122">
        <v>2.3869222993999999E-2</v>
      </c>
      <c r="AH3614" s="122">
        <v>2.3765187439E-2</v>
      </c>
      <c r="AI3614" s="122">
        <v>2.3724883376999999E-2</v>
      </c>
      <c r="AJ3614" s="122">
        <v>2.3694924861999998E-2</v>
      </c>
      <c r="AK3614" s="122">
        <v>2.3649678285E-2</v>
      </c>
      <c r="AL3614" s="122">
        <v>0</v>
      </c>
    </row>
    <row r="3615" spans="1:38" hidden="1" x14ac:dyDescent="0.25">
      <c r="A3615" s="122" t="s">
        <v>2206</v>
      </c>
      <c r="B3615" s="122">
        <v>1</v>
      </c>
      <c r="C3615" s="122" t="s">
        <v>2207</v>
      </c>
      <c r="D3615" s="122" t="s">
        <v>2109</v>
      </c>
      <c r="E3615" s="122">
        <v>66</v>
      </c>
      <c r="F3615" s="122">
        <v>1.8129978789500002E-2</v>
      </c>
      <c r="G3615" s="122">
        <v>1.8469218380499999E-2</v>
      </c>
      <c r="H3615" s="122">
        <v>1.7906750527500001E-2</v>
      </c>
      <c r="I3615" s="122">
        <v>2.0973026678500001E-2</v>
      </c>
      <c r="J3615" s="122">
        <v>2.20119673405E-2</v>
      </c>
      <c r="K3615" s="122">
        <v>2.2946264749500001E-2</v>
      </c>
      <c r="L3615" s="122">
        <v>2.3897203045499998E-2</v>
      </c>
      <c r="M3615" s="122">
        <v>2.65899852815E-2</v>
      </c>
      <c r="N3615" s="122">
        <v>2.7608918019499998E-2</v>
      </c>
      <c r="O3615" s="122">
        <v>2.8495153624E-2</v>
      </c>
      <c r="P3615" s="122">
        <v>2.9405010268499999E-2</v>
      </c>
      <c r="Q3615" s="122">
        <v>3.0267726725499999E-2</v>
      </c>
      <c r="R3615" s="122">
        <v>2.7934260268499999E-2</v>
      </c>
      <c r="S3615" s="122">
        <v>2.86547860465E-2</v>
      </c>
      <c r="T3615" s="122">
        <v>2.9623905329999999E-2</v>
      </c>
      <c r="U3615" s="122">
        <v>3.04315176605E-2</v>
      </c>
      <c r="V3615" s="122">
        <v>3.1267160816500002E-2</v>
      </c>
      <c r="W3615" s="122">
        <v>3.1940651214500002E-2</v>
      </c>
      <c r="X3615" s="122">
        <v>3.2285988614500001E-2</v>
      </c>
      <c r="Y3615" s="122">
        <v>3.2384684392999998E-2</v>
      </c>
      <c r="Z3615" s="122">
        <v>3.2336068659000003E-2</v>
      </c>
      <c r="AA3615" s="122">
        <v>3.2235768570499999E-2</v>
      </c>
      <c r="AB3615" s="122">
        <v>3.2379904799999998E-2</v>
      </c>
      <c r="AC3615" s="122">
        <v>3.2541670207499998E-2</v>
      </c>
      <c r="AD3615" s="122">
        <v>3.2801181553999997E-2</v>
      </c>
      <c r="AE3615" s="122">
        <v>3.3142758286000003E-2</v>
      </c>
      <c r="AF3615" s="122">
        <v>3.3498489568999999E-2</v>
      </c>
      <c r="AG3615" s="122">
        <v>3.3897245112500002E-2</v>
      </c>
      <c r="AH3615" s="122">
        <v>3.44002913795E-2</v>
      </c>
      <c r="AI3615" s="122">
        <v>3.4924268485999999E-2</v>
      </c>
      <c r="AJ3615" s="122">
        <v>3.4845515255999999E-2</v>
      </c>
      <c r="AK3615" s="122">
        <v>3.5141161631500002E-2</v>
      </c>
      <c r="AL3615" s="122">
        <v>0</v>
      </c>
    </row>
    <row r="3616" spans="1:38" hidden="1" x14ac:dyDescent="0.25">
      <c r="A3616" s="122" t="s">
        <v>2206</v>
      </c>
      <c r="B3616" s="122">
        <v>1</v>
      </c>
      <c r="C3616" s="122" t="s">
        <v>2207</v>
      </c>
      <c r="D3616" s="122" t="s">
        <v>2110</v>
      </c>
      <c r="E3616" s="122">
        <v>66</v>
      </c>
      <c r="F3616" s="122">
        <v>0.26764788230550002</v>
      </c>
      <c r="G3616" s="122">
        <v>0.25822873253450002</v>
      </c>
      <c r="H3616" s="122">
        <v>0.24178351488300001</v>
      </c>
      <c r="I3616" s="122">
        <v>0.27308269888249997</v>
      </c>
      <c r="J3616" s="122">
        <v>0.27101300128849998</v>
      </c>
      <c r="K3616" s="122">
        <v>0.268756264124</v>
      </c>
      <c r="L3616" s="122">
        <v>0.26658277109150003</v>
      </c>
      <c r="M3616" s="122">
        <v>0.28120637066050003</v>
      </c>
      <c r="N3616" s="122">
        <v>0.2794262819735</v>
      </c>
      <c r="O3616" s="122">
        <v>0.27811089241050002</v>
      </c>
      <c r="P3616" s="122">
        <v>0.27678019899150003</v>
      </c>
      <c r="Q3616" s="122">
        <v>0.27525467055000002</v>
      </c>
      <c r="R3616" s="122">
        <v>0.245929938136</v>
      </c>
      <c r="S3616" s="122">
        <v>0.24433929763100001</v>
      </c>
      <c r="T3616" s="122">
        <v>0.242064342485</v>
      </c>
      <c r="U3616" s="122">
        <v>0.23939149903449999</v>
      </c>
      <c r="V3616" s="122">
        <v>0.2367929262065</v>
      </c>
      <c r="W3616" s="122">
        <v>0.23494130079600001</v>
      </c>
      <c r="X3616" s="122">
        <v>0.23375244110099999</v>
      </c>
      <c r="Y3616" s="122">
        <v>0.232898048453</v>
      </c>
      <c r="Z3616" s="122">
        <v>0.23212664405299999</v>
      </c>
      <c r="AA3616" s="122">
        <v>0.23168762560200001</v>
      </c>
      <c r="AB3616" s="122">
        <v>0.230926114288</v>
      </c>
      <c r="AC3616" s="122">
        <v>0.22999237276949999</v>
      </c>
      <c r="AD3616" s="122">
        <v>0.22868769887900001</v>
      </c>
      <c r="AE3616" s="122">
        <v>0.2271189812145</v>
      </c>
      <c r="AF3616" s="122">
        <v>0.22530469173350001</v>
      </c>
      <c r="AG3616" s="122">
        <v>0.22347100465</v>
      </c>
      <c r="AH3616" s="122">
        <v>0.22183558929450001</v>
      </c>
      <c r="AI3616" s="122">
        <v>0.21992428842799999</v>
      </c>
      <c r="AJ3616" s="122">
        <v>0.225527621367</v>
      </c>
      <c r="AK3616" s="122">
        <v>0.2217108842695</v>
      </c>
      <c r="AL3616" s="122">
        <v>0</v>
      </c>
    </row>
    <row r="3617" spans="1:38" hidden="1" x14ac:dyDescent="0.25">
      <c r="A3617" s="122" t="s">
        <v>2206</v>
      </c>
      <c r="B3617" s="122">
        <v>1</v>
      </c>
      <c r="C3617" s="122" t="s">
        <v>2207</v>
      </c>
      <c r="D3617" s="122" t="s">
        <v>2111</v>
      </c>
      <c r="E3617" s="122">
        <v>66</v>
      </c>
      <c r="F3617" s="122">
        <v>0.16135646220300001</v>
      </c>
      <c r="G3617" s="122">
        <v>0.15596681961950001</v>
      </c>
      <c r="H3617" s="122">
        <v>0.1461492469065</v>
      </c>
      <c r="I3617" s="122">
        <v>0.1649815978875</v>
      </c>
      <c r="J3617" s="122">
        <v>0.16373493011199999</v>
      </c>
      <c r="K3617" s="122">
        <v>0.16253469028350001</v>
      </c>
      <c r="L3617" s="122">
        <v>0.16123680908499999</v>
      </c>
      <c r="M3617" s="122">
        <v>0.16998133698750001</v>
      </c>
      <c r="N3617" s="122">
        <v>0.16851974241949999</v>
      </c>
      <c r="O3617" s="122">
        <v>0.16695223956800001</v>
      </c>
      <c r="P3617" s="122">
        <v>0.1655215297165</v>
      </c>
      <c r="Q3617" s="122">
        <v>0.16425419199399999</v>
      </c>
      <c r="R3617" s="122">
        <v>0.1465968625405</v>
      </c>
      <c r="S3617" s="122">
        <v>0.14570176035400001</v>
      </c>
      <c r="T3617" s="122">
        <v>0.14459859272850001</v>
      </c>
      <c r="U3617" s="122">
        <v>0.14343162582300001</v>
      </c>
      <c r="V3617" s="122">
        <v>0.14230424143750001</v>
      </c>
      <c r="W3617" s="122">
        <v>0.14122347908499999</v>
      </c>
      <c r="X3617" s="122">
        <v>0.14010460498899999</v>
      </c>
      <c r="Y3617" s="122">
        <v>0.13907122808149999</v>
      </c>
      <c r="Z3617" s="122">
        <v>0.13807317763499999</v>
      </c>
      <c r="AA3617" s="122">
        <v>0.13718024436750001</v>
      </c>
      <c r="AB3617" s="122">
        <v>0.1362711514795</v>
      </c>
      <c r="AC3617" s="122">
        <v>0.13569625086000001</v>
      </c>
      <c r="AD3617" s="122">
        <v>0.13505430532000001</v>
      </c>
      <c r="AE3617" s="122">
        <v>0.13428321905250001</v>
      </c>
      <c r="AF3617" s="122">
        <v>0.13355611679599999</v>
      </c>
      <c r="AG3617" s="122">
        <v>0.1330492564105</v>
      </c>
      <c r="AH3617" s="122">
        <v>0.13258414690750001</v>
      </c>
      <c r="AI3617" s="122">
        <v>0.1321650652545</v>
      </c>
      <c r="AJ3617" s="122">
        <v>0.131933112371</v>
      </c>
      <c r="AK3617" s="122">
        <v>0.13166815090199999</v>
      </c>
      <c r="AL3617" s="122">
        <v>0</v>
      </c>
    </row>
    <row r="3618" spans="1:38" hidden="1" x14ac:dyDescent="0.25">
      <c r="A3618" s="122" t="s">
        <v>2206</v>
      </c>
      <c r="B3618" s="122">
        <v>1</v>
      </c>
      <c r="C3618" s="122" t="s">
        <v>2207</v>
      </c>
      <c r="D3618" s="122" t="s">
        <v>2112</v>
      </c>
      <c r="E3618" s="122">
        <v>66</v>
      </c>
      <c r="F3618" s="122">
        <v>4.6766907757999999E-2</v>
      </c>
      <c r="G3618" s="122">
        <v>4.5247035131999999E-2</v>
      </c>
      <c r="H3618" s="122">
        <v>4.2674561729999998E-2</v>
      </c>
      <c r="I3618" s="122">
        <v>4.8334421156500003E-2</v>
      </c>
      <c r="J3618" s="122">
        <v>4.8169172588999998E-2</v>
      </c>
      <c r="K3618" s="122">
        <v>4.7997010993000001E-2</v>
      </c>
      <c r="L3618" s="122">
        <v>4.7901808152999999E-2</v>
      </c>
      <c r="M3618" s="122">
        <v>5.0839300478500001E-2</v>
      </c>
      <c r="N3618" s="122">
        <v>5.0730724413500003E-2</v>
      </c>
      <c r="O3618" s="122">
        <v>5.0623414757000003E-2</v>
      </c>
      <c r="P3618" s="122">
        <v>5.0316329947999998E-2</v>
      </c>
      <c r="Q3618" s="122">
        <v>5.0010143568499997E-2</v>
      </c>
      <c r="R3618" s="122">
        <v>4.4836356761500003E-2</v>
      </c>
      <c r="S3618" s="122">
        <v>4.4659239347499997E-2</v>
      </c>
      <c r="T3618" s="122">
        <v>4.4510352675000003E-2</v>
      </c>
      <c r="U3618" s="122">
        <v>4.4400839993999998E-2</v>
      </c>
      <c r="V3618" s="122">
        <v>4.45470571095E-2</v>
      </c>
      <c r="W3618" s="122">
        <v>4.4629088998999998E-2</v>
      </c>
      <c r="X3618" s="122">
        <v>4.4639425032499999E-2</v>
      </c>
      <c r="Y3618" s="122">
        <v>4.4844476308499998E-2</v>
      </c>
      <c r="Z3618" s="122">
        <v>4.4989763432999999E-2</v>
      </c>
      <c r="AA3618" s="122">
        <v>4.5016779096500002E-2</v>
      </c>
      <c r="AB3618" s="122">
        <v>4.5057955247000001E-2</v>
      </c>
      <c r="AC3618" s="122">
        <v>4.5161698586500001E-2</v>
      </c>
      <c r="AD3618" s="122">
        <v>4.5138294104500001E-2</v>
      </c>
      <c r="AE3618" s="122">
        <v>4.5181785666E-2</v>
      </c>
      <c r="AF3618" s="122">
        <v>4.5070860932499998E-2</v>
      </c>
      <c r="AG3618" s="122">
        <v>4.4863364554499997E-2</v>
      </c>
      <c r="AH3618" s="122">
        <v>4.4760622067000003E-2</v>
      </c>
      <c r="AI3618" s="122">
        <v>4.4753788618000001E-2</v>
      </c>
      <c r="AJ3618" s="122">
        <v>4.4333931893E-2</v>
      </c>
      <c r="AK3618" s="122">
        <v>4.45596458285E-2</v>
      </c>
      <c r="AL3618" s="122">
        <v>0</v>
      </c>
    </row>
    <row r="3619" spans="1:38" hidden="1" x14ac:dyDescent="0.25">
      <c r="A3619" s="122" t="s">
        <v>2206</v>
      </c>
      <c r="B3619" s="122">
        <v>1</v>
      </c>
      <c r="C3619" s="122" t="s">
        <v>2207</v>
      </c>
      <c r="D3619" s="122" t="s">
        <v>2113</v>
      </c>
      <c r="E3619" s="122">
        <v>66</v>
      </c>
      <c r="F3619" s="122">
        <v>4.2482797156500003E-2</v>
      </c>
      <c r="G3619" s="122">
        <v>4.1728471980000001E-2</v>
      </c>
      <c r="H3619" s="122">
        <v>3.9643272627999999E-2</v>
      </c>
      <c r="I3619" s="122">
        <v>4.5482197112499997E-2</v>
      </c>
      <c r="J3619" s="122">
        <v>4.5824886871000003E-2</v>
      </c>
      <c r="K3619" s="122">
        <v>4.6200297531000002E-2</v>
      </c>
      <c r="L3619" s="122">
        <v>4.6567808646999997E-2</v>
      </c>
      <c r="M3619" s="122">
        <v>4.9805200968999999E-2</v>
      </c>
      <c r="N3619" s="122">
        <v>4.9944927201000001E-2</v>
      </c>
      <c r="O3619" s="122">
        <v>4.9987062810499999E-2</v>
      </c>
      <c r="P3619" s="122">
        <v>4.9957175739500002E-2</v>
      </c>
      <c r="Q3619" s="122">
        <v>5.0022216623999999E-2</v>
      </c>
      <c r="R3619" s="122">
        <v>4.5149188864000003E-2</v>
      </c>
      <c r="S3619" s="122">
        <v>4.5200569342999999E-2</v>
      </c>
      <c r="T3619" s="122">
        <v>4.5068810176999999E-2</v>
      </c>
      <c r="U3619" s="122">
        <v>4.5209192230999999E-2</v>
      </c>
      <c r="V3619" s="122">
        <v>4.5498870249999997E-2</v>
      </c>
      <c r="W3619" s="122">
        <v>4.5710546658500002E-2</v>
      </c>
      <c r="X3619" s="122">
        <v>4.5853323596999999E-2</v>
      </c>
      <c r="Y3619" s="122">
        <v>4.5942532507999997E-2</v>
      </c>
      <c r="Z3619" s="122">
        <v>4.5918272129000001E-2</v>
      </c>
      <c r="AA3619" s="122">
        <v>4.6013016174500002E-2</v>
      </c>
      <c r="AB3619" s="122">
        <v>4.6010970904500001E-2</v>
      </c>
      <c r="AC3619" s="122">
        <v>4.5984557692000001E-2</v>
      </c>
      <c r="AD3619" s="122">
        <v>4.61420171145E-2</v>
      </c>
      <c r="AE3619" s="122">
        <v>4.6429885607499999E-2</v>
      </c>
      <c r="AF3619" s="122">
        <v>4.6965512193500002E-2</v>
      </c>
      <c r="AG3619" s="122">
        <v>4.7300556251500002E-2</v>
      </c>
      <c r="AH3619" s="122">
        <v>4.7485313350499998E-2</v>
      </c>
      <c r="AI3619" s="122">
        <v>4.7640141296500002E-2</v>
      </c>
      <c r="AJ3619" s="122">
        <v>4.7461598076500001E-2</v>
      </c>
      <c r="AK3619" s="122">
        <v>4.7460320060999997E-2</v>
      </c>
      <c r="AL3619" s="122">
        <v>0</v>
      </c>
    </row>
    <row r="3620" spans="1:38" hidden="1" x14ac:dyDescent="0.25">
      <c r="A3620" s="122" t="s">
        <v>2206</v>
      </c>
      <c r="B3620" s="122">
        <v>1</v>
      </c>
      <c r="C3620" s="122" t="s">
        <v>2207</v>
      </c>
      <c r="D3620" s="122" t="s">
        <v>2114</v>
      </c>
      <c r="E3620" s="122">
        <v>66</v>
      </c>
      <c r="F3620" s="122">
        <v>0.176789909351</v>
      </c>
      <c r="G3620" s="122">
        <v>0.17073457391499999</v>
      </c>
      <c r="H3620" s="122">
        <v>0.159665357442</v>
      </c>
      <c r="I3620" s="122">
        <v>0.18011946803699999</v>
      </c>
      <c r="J3620" s="122">
        <v>0.178616055833</v>
      </c>
      <c r="K3620" s="122">
        <v>0.1769800697735</v>
      </c>
      <c r="L3620" s="122">
        <v>0.175257399299</v>
      </c>
      <c r="M3620" s="122">
        <v>0.18430738446</v>
      </c>
      <c r="N3620" s="122">
        <v>0.18243654010999999</v>
      </c>
      <c r="O3620" s="122">
        <v>0.180625293889</v>
      </c>
      <c r="P3620" s="122">
        <v>0.1789314394615</v>
      </c>
      <c r="Q3620" s="122">
        <v>0.17740280222550001</v>
      </c>
      <c r="R3620" s="122">
        <v>0.1584596814035</v>
      </c>
      <c r="S3620" s="122">
        <v>0.15767755852199999</v>
      </c>
      <c r="T3620" s="122">
        <v>0.1567004544175</v>
      </c>
      <c r="U3620" s="122">
        <v>0.15577706173200001</v>
      </c>
      <c r="V3620" s="122">
        <v>0.1550656001995</v>
      </c>
      <c r="W3620" s="122">
        <v>0.1542826686705</v>
      </c>
      <c r="X3620" s="122">
        <v>0.15345021351749999</v>
      </c>
      <c r="Y3620" s="122">
        <v>0.15279828163799999</v>
      </c>
      <c r="Z3620" s="122">
        <v>0.15209601587050001</v>
      </c>
      <c r="AA3620" s="122">
        <v>0.15145365006700001</v>
      </c>
      <c r="AB3620" s="122">
        <v>0.15064214902049999</v>
      </c>
      <c r="AC3620" s="122">
        <v>0.149756607875</v>
      </c>
      <c r="AD3620" s="122">
        <v>0.1488525178955</v>
      </c>
      <c r="AE3620" s="122">
        <v>0.147772678538</v>
      </c>
      <c r="AF3620" s="122">
        <v>0.14673275962849999</v>
      </c>
      <c r="AG3620" s="122">
        <v>0.14592537538350001</v>
      </c>
      <c r="AH3620" s="122">
        <v>0.145389968827</v>
      </c>
      <c r="AI3620" s="122">
        <v>0.14462139910550001</v>
      </c>
      <c r="AJ3620" s="122">
        <v>0.14534998597150001</v>
      </c>
      <c r="AK3620" s="122">
        <v>0.144902446366</v>
      </c>
      <c r="AL3620" s="122">
        <v>0</v>
      </c>
    </row>
    <row r="3621" spans="1:38" hidden="1" x14ac:dyDescent="0.25">
      <c r="A3621" s="122" t="s">
        <v>2206</v>
      </c>
      <c r="B3621" s="122">
        <v>1</v>
      </c>
      <c r="C3621" s="122" t="s">
        <v>2207</v>
      </c>
      <c r="D3621" s="122" t="s">
        <v>2136</v>
      </c>
      <c r="E3621" s="122">
        <v>66</v>
      </c>
      <c r="F3621" s="122">
        <v>5.2392437308999999E-2</v>
      </c>
      <c r="G3621" s="122">
        <v>5.0592228019999998E-2</v>
      </c>
      <c r="H3621" s="122">
        <v>4.7368738764000003E-2</v>
      </c>
      <c r="I3621" s="122">
        <v>5.3505795589000003E-2</v>
      </c>
      <c r="J3621" s="122">
        <v>5.3250562693999998E-2</v>
      </c>
      <c r="K3621" s="122">
        <v>5.3031244268499998E-2</v>
      </c>
      <c r="L3621" s="122">
        <v>5.2843965191E-2</v>
      </c>
      <c r="M3621" s="122">
        <v>5.6006391662999998E-2</v>
      </c>
      <c r="N3621" s="122">
        <v>5.5840097431999997E-2</v>
      </c>
      <c r="O3621" s="122">
        <v>5.5704627630000003E-2</v>
      </c>
      <c r="P3621" s="122">
        <v>5.55053268805E-2</v>
      </c>
      <c r="Q3621" s="122">
        <v>5.5082759655999999E-2</v>
      </c>
      <c r="R3621" s="122">
        <v>4.9136397626E-2</v>
      </c>
      <c r="S3621" s="122">
        <v>4.8751999305499998E-2</v>
      </c>
      <c r="T3621" s="122">
        <v>4.83189875565E-2</v>
      </c>
      <c r="U3621" s="122">
        <v>4.7813736728000003E-2</v>
      </c>
      <c r="V3621" s="122">
        <v>4.7163839889500001E-2</v>
      </c>
      <c r="W3621" s="122">
        <v>4.6454432557500001E-2</v>
      </c>
      <c r="X3621" s="122">
        <v>4.575742545E-2</v>
      </c>
      <c r="Y3621" s="122">
        <v>4.5119967446500001E-2</v>
      </c>
      <c r="Z3621" s="122">
        <v>4.4529230321E-2</v>
      </c>
      <c r="AA3621" s="122">
        <v>4.3708724892500002E-2</v>
      </c>
      <c r="AB3621" s="122">
        <v>4.2877422568999998E-2</v>
      </c>
      <c r="AC3621" s="122">
        <v>4.2105358054000001E-2</v>
      </c>
      <c r="AD3621" s="122">
        <v>4.1131861447500001E-2</v>
      </c>
      <c r="AE3621" s="122">
        <v>4.0129421169999999E-2</v>
      </c>
      <c r="AF3621" s="122">
        <v>3.90875892255E-2</v>
      </c>
      <c r="AG3621" s="122">
        <v>3.7925399766500001E-2</v>
      </c>
      <c r="AH3621" s="122">
        <v>3.62461009145E-2</v>
      </c>
      <c r="AI3621" s="122">
        <v>3.6085657088499999E-2</v>
      </c>
      <c r="AJ3621" s="122">
        <v>3.67194204885E-2</v>
      </c>
      <c r="AK3621" s="122">
        <v>3.6477882051500002E-2</v>
      </c>
      <c r="AL3621" s="122">
        <v>0</v>
      </c>
    </row>
    <row r="3622" spans="1:38" hidden="1" x14ac:dyDescent="0.25">
      <c r="A3622" s="122" t="s">
        <v>2206</v>
      </c>
      <c r="B3622" s="122">
        <v>1</v>
      </c>
      <c r="C3622" s="122" t="s">
        <v>2207</v>
      </c>
      <c r="D3622" s="122" t="s">
        <v>2115</v>
      </c>
      <c r="E3622" s="122">
        <v>66</v>
      </c>
      <c r="F3622" s="122">
        <v>1.49412162995E-2</v>
      </c>
      <c r="G3622" s="122">
        <v>1.4400798248499999E-2</v>
      </c>
      <c r="H3622" s="122">
        <v>1.34175507815E-2</v>
      </c>
      <c r="I3622" s="122">
        <v>1.5086270383E-2</v>
      </c>
      <c r="J3622" s="122">
        <v>1.4915832850500001E-2</v>
      </c>
      <c r="K3622" s="122">
        <v>1.47551351545E-2</v>
      </c>
      <c r="L3622" s="122">
        <v>1.46409376975E-2</v>
      </c>
      <c r="M3622" s="122">
        <v>1.5454939814E-2</v>
      </c>
      <c r="N3622" s="122">
        <v>1.53621908475E-2</v>
      </c>
      <c r="O3622" s="122">
        <v>1.5323377781499999E-2</v>
      </c>
      <c r="P3622" s="122">
        <v>1.5298218707999999E-2</v>
      </c>
      <c r="Q3622" s="122">
        <v>1.52484275665E-2</v>
      </c>
      <c r="R3622" s="122">
        <v>1.36985486725E-2</v>
      </c>
      <c r="S3622" s="122">
        <v>1.3651010878999999E-2</v>
      </c>
      <c r="T3622" s="122">
        <v>1.3567866360499999E-2</v>
      </c>
      <c r="U3622" s="122">
        <v>1.3362004052E-2</v>
      </c>
      <c r="V3622" s="122">
        <v>1.3176575495999999E-2</v>
      </c>
      <c r="W3622" s="122">
        <v>1.2983619694499999E-2</v>
      </c>
      <c r="X3622" s="122">
        <v>1.2835932253000001E-2</v>
      </c>
      <c r="Y3622" s="122">
        <v>1.27099631515E-2</v>
      </c>
      <c r="Z3622" s="122">
        <v>1.26113734525E-2</v>
      </c>
      <c r="AA3622" s="122">
        <v>1.25210321965E-2</v>
      </c>
      <c r="AB3622" s="122">
        <v>1.2444969670499999E-2</v>
      </c>
      <c r="AC3622" s="122">
        <v>1.2369546138999999E-2</v>
      </c>
      <c r="AD3622" s="122">
        <v>1.2293582193E-2</v>
      </c>
      <c r="AE3622" s="122">
        <v>1.2211169127499999E-2</v>
      </c>
      <c r="AF3622" s="122">
        <v>1.2137205242500001E-2</v>
      </c>
      <c r="AG3622" s="122">
        <v>1.2050168589499999E-2</v>
      </c>
      <c r="AH3622" s="122">
        <v>1.2024032487499999E-2</v>
      </c>
      <c r="AI3622" s="122">
        <v>1.19566911115E-2</v>
      </c>
      <c r="AJ3622" s="122">
        <v>1.22664718715E-2</v>
      </c>
      <c r="AK3622" s="122">
        <v>1.22459027835E-2</v>
      </c>
      <c r="AL3622" s="122">
        <v>0</v>
      </c>
    </row>
    <row r="3623" spans="1:38" hidden="1" x14ac:dyDescent="0.25">
      <c r="A3623" s="122" t="s">
        <v>2206</v>
      </c>
      <c r="B3623" s="122">
        <v>1</v>
      </c>
      <c r="C3623" s="122" t="s">
        <v>2207</v>
      </c>
      <c r="D3623" s="122" t="s">
        <v>2116</v>
      </c>
      <c r="E3623" s="122">
        <v>66</v>
      </c>
      <c r="F3623" s="122">
        <v>5.1999775440500003E-2</v>
      </c>
      <c r="G3623" s="122">
        <v>5.0874900870000003E-2</v>
      </c>
      <c r="H3623" s="122">
        <v>4.7974196242E-2</v>
      </c>
      <c r="I3623" s="122">
        <v>5.4443002910000003E-2</v>
      </c>
      <c r="J3623" s="122">
        <v>5.4400844775500001E-2</v>
      </c>
      <c r="K3623" s="122">
        <v>5.4386160542499999E-2</v>
      </c>
      <c r="L3623" s="122">
        <v>5.4442461382500001E-2</v>
      </c>
      <c r="M3623" s="122">
        <v>5.8176422576499999E-2</v>
      </c>
      <c r="N3623" s="122">
        <v>5.8388929018000003E-2</v>
      </c>
      <c r="O3623" s="122">
        <v>5.8540404422499998E-2</v>
      </c>
      <c r="P3623" s="122">
        <v>5.8616889702999997E-2</v>
      </c>
      <c r="Q3623" s="122">
        <v>5.8634300600499997E-2</v>
      </c>
      <c r="R3623" s="122">
        <v>5.2787142194999997E-2</v>
      </c>
      <c r="S3623" s="122">
        <v>5.2882972475500001E-2</v>
      </c>
      <c r="T3623" s="122">
        <v>5.3167997332999997E-2</v>
      </c>
      <c r="U3623" s="122">
        <v>5.3429072656500001E-2</v>
      </c>
      <c r="V3623" s="122">
        <v>5.4013466317999997E-2</v>
      </c>
      <c r="W3623" s="122">
        <v>5.4572794398000002E-2</v>
      </c>
      <c r="X3623" s="122">
        <v>5.5103052561000003E-2</v>
      </c>
      <c r="Y3623" s="122">
        <v>5.5366891649000001E-2</v>
      </c>
      <c r="Z3623" s="122">
        <v>5.5469371918999998E-2</v>
      </c>
      <c r="AA3623" s="122">
        <v>5.5517986062999999E-2</v>
      </c>
      <c r="AB3623" s="122">
        <v>5.5672137252000001E-2</v>
      </c>
      <c r="AC3623" s="122">
        <v>5.5855714756500002E-2</v>
      </c>
      <c r="AD3623" s="122">
        <v>5.6165411988500002E-2</v>
      </c>
      <c r="AE3623" s="122">
        <v>5.6568028529000003E-2</v>
      </c>
      <c r="AF3623" s="122">
        <v>5.6944994103000003E-2</v>
      </c>
      <c r="AG3623" s="122">
        <v>5.7334908265999997E-2</v>
      </c>
      <c r="AH3623" s="122">
        <v>5.77934429865E-2</v>
      </c>
      <c r="AI3623" s="122">
        <v>5.8279623248999997E-2</v>
      </c>
      <c r="AJ3623" s="122">
        <v>5.7411310044999997E-2</v>
      </c>
      <c r="AK3623" s="122">
        <v>5.8017788011500003E-2</v>
      </c>
      <c r="AL3623" s="122">
        <v>0</v>
      </c>
    </row>
    <row r="3624" spans="1:38" hidden="1" x14ac:dyDescent="0.25">
      <c r="A3624" s="122" t="s">
        <v>2206</v>
      </c>
      <c r="B3624" s="122">
        <v>1</v>
      </c>
      <c r="C3624" s="122" t="s">
        <v>2207</v>
      </c>
      <c r="D3624" s="122" t="s">
        <v>2117</v>
      </c>
      <c r="E3624" s="122">
        <v>66</v>
      </c>
      <c r="F3624" s="122">
        <v>1.03534677705E-2</v>
      </c>
      <c r="G3624" s="122">
        <v>1.0026621805499999E-2</v>
      </c>
      <c r="H3624" s="122">
        <v>9.4452133955E-3</v>
      </c>
      <c r="I3624" s="122">
        <v>1.0732496449E-2</v>
      </c>
      <c r="J3624" s="122">
        <v>1.07291049525E-2</v>
      </c>
      <c r="K3624" s="122">
        <v>1.07061570125E-2</v>
      </c>
      <c r="L3624" s="122">
        <v>1.0644302885499999E-2</v>
      </c>
      <c r="M3624" s="122">
        <v>1.1217523802500001E-2</v>
      </c>
      <c r="N3624" s="122">
        <v>1.1114803681000001E-2</v>
      </c>
      <c r="O3624" s="122">
        <v>1.10523110895E-2</v>
      </c>
      <c r="P3624" s="122">
        <v>1.1009634508999999E-2</v>
      </c>
      <c r="Q3624" s="122">
        <v>1.0933139662E-2</v>
      </c>
      <c r="R3624" s="122">
        <v>9.7666226734999997E-3</v>
      </c>
      <c r="S3624" s="122">
        <v>9.7314143230000007E-3</v>
      </c>
      <c r="T3624" s="122">
        <v>9.7271861684999992E-3</v>
      </c>
      <c r="U3624" s="122">
        <v>9.7031420029999992E-3</v>
      </c>
      <c r="V3624" s="122">
        <v>9.7053261860000004E-3</v>
      </c>
      <c r="W3624" s="122">
        <v>9.7209743299999998E-3</v>
      </c>
      <c r="X3624" s="122">
        <v>9.7227226145000008E-3</v>
      </c>
      <c r="Y3624" s="122">
        <v>9.7355201004999999E-3</v>
      </c>
      <c r="Z3624" s="122">
        <v>9.7660088540000006E-3</v>
      </c>
      <c r="AA3624" s="122">
        <v>9.7872378184999994E-3</v>
      </c>
      <c r="AB3624" s="122">
        <v>9.8373484175000008E-3</v>
      </c>
      <c r="AC3624" s="122">
        <v>9.8757506804999992E-3</v>
      </c>
      <c r="AD3624" s="122">
        <v>9.8867763764999995E-3</v>
      </c>
      <c r="AE3624" s="122">
        <v>9.8747021549999998E-3</v>
      </c>
      <c r="AF3624" s="122">
        <v>9.9098701459999997E-3</v>
      </c>
      <c r="AG3624" s="122">
        <v>9.9650542229999996E-3</v>
      </c>
      <c r="AH3624" s="122">
        <v>9.9814845145000004E-3</v>
      </c>
      <c r="AI3624" s="122">
        <v>1.0024120709E-2</v>
      </c>
      <c r="AJ3624" s="122">
        <v>9.9263702384999996E-3</v>
      </c>
      <c r="AK3624" s="122">
        <v>1.0007838049E-2</v>
      </c>
      <c r="AL3624" s="122">
        <v>0</v>
      </c>
    </row>
    <row r="3625" spans="1:38" hidden="1" x14ac:dyDescent="0.25">
      <c r="A3625" s="122" t="s">
        <v>2206</v>
      </c>
      <c r="B3625" s="122">
        <v>1</v>
      </c>
      <c r="C3625" s="122" t="s">
        <v>2207</v>
      </c>
      <c r="D3625" s="122" t="s">
        <v>2118</v>
      </c>
      <c r="E3625" s="122">
        <v>66</v>
      </c>
      <c r="F3625" s="122">
        <v>7.2693863861000005E-2</v>
      </c>
      <c r="G3625" s="122">
        <v>7.0769196235500001E-2</v>
      </c>
      <c r="H3625" s="122">
        <v>6.6913333080500001E-2</v>
      </c>
      <c r="I3625" s="122">
        <v>7.6353132897000006E-2</v>
      </c>
      <c r="J3625" s="122">
        <v>7.6805439879000001E-2</v>
      </c>
      <c r="K3625" s="122">
        <v>7.7285650036000006E-2</v>
      </c>
      <c r="L3625" s="122">
        <v>7.7681728364000002E-2</v>
      </c>
      <c r="M3625" s="122">
        <v>8.2888834469E-2</v>
      </c>
      <c r="N3625" s="122">
        <v>8.2982766316000003E-2</v>
      </c>
      <c r="O3625" s="122">
        <v>8.3048689093999997E-2</v>
      </c>
      <c r="P3625" s="122">
        <v>8.3080452444500005E-2</v>
      </c>
      <c r="Q3625" s="122">
        <v>8.2950530311500001E-2</v>
      </c>
      <c r="R3625" s="122">
        <v>7.44803349935E-2</v>
      </c>
      <c r="S3625" s="122">
        <v>7.4512662820499995E-2</v>
      </c>
      <c r="T3625" s="122">
        <v>7.4631150071000005E-2</v>
      </c>
      <c r="U3625" s="122">
        <v>7.4961446230000006E-2</v>
      </c>
      <c r="V3625" s="122">
        <v>7.5467394167499993E-2</v>
      </c>
      <c r="W3625" s="122">
        <v>7.5836709668499994E-2</v>
      </c>
      <c r="X3625" s="122">
        <v>7.6010536710000007E-2</v>
      </c>
      <c r="Y3625" s="122">
        <v>7.6068498358000003E-2</v>
      </c>
      <c r="Z3625" s="122">
        <v>7.6045794350500004E-2</v>
      </c>
      <c r="AA3625" s="122">
        <v>7.6044915610500002E-2</v>
      </c>
      <c r="AB3625" s="122">
        <v>7.6160935631500004E-2</v>
      </c>
      <c r="AC3625" s="122">
        <v>7.6134219047000004E-2</v>
      </c>
      <c r="AD3625" s="122">
        <v>7.6153288553000006E-2</v>
      </c>
      <c r="AE3625" s="122">
        <v>7.6202147848500004E-2</v>
      </c>
      <c r="AF3625" s="122">
        <v>7.6315648540999995E-2</v>
      </c>
      <c r="AG3625" s="122">
        <v>7.6582782771500005E-2</v>
      </c>
      <c r="AH3625" s="122">
        <v>7.6935837845999999E-2</v>
      </c>
      <c r="AI3625" s="122">
        <v>7.7179481814000001E-2</v>
      </c>
      <c r="AJ3625" s="122">
        <v>7.74340444445E-2</v>
      </c>
      <c r="AK3625" s="122">
        <v>7.7963729253499994E-2</v>
      </c>
      <c r="AL3625" s="122">
        <v>0</v>
      </c>
    </row>
    <row r="3626" spans="1:38" hidden="1" x14ac:dyDescent="0.25">
      <c r="A3626" s="122" t="s">
        <v>2206</v>
      </c>
      <c r="B3626" s="122">
        <v>1</v>
      </c>
      <c r="C3626" s="122" t="s">
        <v>2207</v>
      </c>
      <c r="D3626" s="122" t="s">
        <v>2119</v>
      </c>
      <c r="E3626" s="122">
        <v>66</v>
      </c>
      <c r="F3626" s="122">
        <v>0.25332995249849999</v>
      </c>
      <c r="G3626" s="122">
        <v>0.247905217343</v>
      </c>
      <c r="H3626" s="122">
        <v>0.23533148117800001</v>
      </c>
      <c r="I3626" s="122">
        <v>0.26991207818649998</v>
      </c>
      <c r="J3626" s="122">
        <v>0.27254857039449998</v>
      </c>
      <c r="K3626" s="122">
        <v>0.27506232371849998</v>
      </c>
      <c r="L3626" s="122">
        <v>0.27736574002350001</v>
      </c>
      <c r="M3626" s="122">
        <v>0.29754183326200001</v>
      </c>
      <c r="N3626" s="122">
        <v>0.300307750569</v>
      </c>
      <c r="O3626" s="122">
        <v>0.30278812568550001</v>
      </c>
      <c r="P3626" s="122">
        <v>0.30507787172700002</v>
      </c>
      <c r="Q3626" s="122">
        <v>0.30751849016549998</v>
      </c>
      <c r="R3626" s="122">
        <v>0.27873111253499999</v>
      </c>
      <c r="S3626" s="122">
        <v>0.28071752871150002</v>
      </c>
      <c r="T3626" s="122">
        <v>0.28275176739750002</v>
      </c>
      <c r="U3626" s="122">
        <v>0.28500497370200001</v>
      </c>
      <c r="V3626" s="122">
        <v>0.28953102013449999</v>
      </c>
      <c r="W3626" s="122">
        <v>0.29265205140700001</v>
      </c>
      <c r="X3626" s="122">
        <v>0.29576141239749998</v>
      </c>
      <c r="Y3626" s="122">
        <v>0.29917967519599997</v>
      </c>
      <c r="Z3626" s="122">
        <v>0.30202732624099998</v>
      </c>
      <c r="AA3626" s="122">
        <v>0.304706153895</v>
      </c>
      <c r="AB3626" s="122">
        <v>0.30772417900499999</v>
      </c>
      <c r="AC3626" s="122">
        <v>0.31030088588799998</v>
      </c>
      <c r="AD3626" s="122">
        <v>0.3137430540185</v>
      </c>
      <c r="AE3626" s="122">
        <v>0.317369023817</v>
      </c>
      <c r="AF3626" s="122">
        <v>0.3202813381215</v>
      </c>
      <c r="AG3626" s="122">
        <v>0.32266368677000001</v>
      </c>
      <c r="AH3626" s="122">
        <v>0.32490356028849998</v>
      </c>
      <c r="AI3626" s="122">
        <v>0.32753723146550001</v>
      </c>
      <c r="AJ3626" s="122">
        <v>0.32693672474399998</v>
      </c>
      <c r="AK3626" s="122">
        <v>0.33004106793299998</v>
      </c>
      <c r="AL3626" s="122">
        <v>0</v>
      </c>
    </row>
    <row r="3627" spans="1:38" hidden="1" x14ac:dyDescent="0.25">
      <c r="A3627" s="122" t="s">
        <v>2206</v>
      </c>
      <c r="B3627" s="122">
        <v>1</v>
      </c>
      <c r="C3627" s="122" t="s">
        <v>2207</v>
      </c>
      <c r="D3627" s="122" t="s">
        <v>2137</v>
      </c>
      <c r="E3627" s="122">
        <v>66</v>
      </c>
      <c r="F3627" s="122">
        <v>0</v>
      </c>
      <c r="G3627" s="122">
        <v>0</v>
      </c>
      <c r="H3627" s="122">
        <v>0</v>
      </c>
      <c r="I3627" s="122">
        <v>0</v>
      </c>
      <c r="J3627" s="122">
        <v>0</v>
      </c>
      <c r="K3627" s="122">
        <v>0</v>
      </c>
      <c r="L3627" s="122">
        <v>0</v>
      </c>
      <c r="M3627" s="122">
        <v>0</v>
      </c>
      <c r="N3627" s="122">
        <v>0</v>
      </c>
      <c r="O3627" s="122">
        <v>0</v>
      </c>
      <c r="P3627" s="122">
        <v>0</v>
      </c>
      <c r="Q3627" s="122">
        <v>0</v>
      </c>
      <c r="R3627" s="122">
        <v>0</v>
      </c>
      <c r="S3627" s="122">
        <v>0</v>
      </c>
      <c r="T3627" s="122">
        <v>0</v>
      </c>
      <c r="U3627" s="122">
        <v>0</v>
      </c>
      <c r="V3627" s="122">
        <v>0</v>
      </c>
      <c r="W3627" s="122">
        <v>0</v>
      </c>
      <c r="X3627" s="122">
        <v>0</v>
      </c>
      <c r="Y3627" s="122">
        <v>0</v>
      </c>
      <c r="Z3627" s="122">
        <v>0</v>
      </c>
      <c r="AA3627" s="122">
        <v>0</v>
      </c>
      <c r="AB3627" s="122">
        <v>0</v>
      </c>
      <c r="AC3627" s="122">
        <v>0</v>
      </c>
      <c r="AD3627" s="122">
        <v>0</v>
      </c>
      <c r="AE3627" s="122">
        <v>0</v>
      </c>
      <c r="AF3627" s="122">
        <v>0</v>
      </c>
      <c r="AG3627" s="122">
        <v>0</v>
      </c>
      <c r="AH3627" s="122">
        <v>0</v>
      </c>
      <c r="AI3627" s="122">
        <v>0</v>
      </c>
      <c r="AJ3627" s="122">
        <v>0</v>
      </c>
      <c r="AK3627" s="122">
        <v>0</v>
      </c>
      <c r="AL3627" s="122">
        <v>0</v>
      </c>
    </row>
    <row r="3628" spans="1:38" hidden="1" x14ac:dyDescent="0.25">
      <c r="A3628" s="122" t="s">
        <v>2206</v>
      </c>
      <c r="B3628" s="122">
        <v>1</v>
      </c>
      <c r="C3628" s="122" t="s">
        <v>2207</v>
      </c>
      <c r="D3628" s="122" t="s">
        <v>2120</v>
      </c>
      <c r="E3628" s="122">
        <v>66</v>
      </c>
      <c r="F3628" s="122">
        <v>2.5712431262499998E-2</v>
      </c>
      <c r="G3628" s="122">
        <v>2.5360192016999999E-2</v>
      </c>
      <c r="H3628" s="122">
        <v>2.4339133210499998E-2</v>
      </c>
      <c r="I3628" s="122">
        <v>2.8213474047E-2</v>
      </c>
      <c r="J3628" s="122">
        <v>2.8782319019E-2</v>
      </c>
      <c r="K3628" s="122">
        <v>2.9222611007E-2</v>
      </c>
      <c r="L3628" s="122">
        <v>2.9657474204999999E-2</v>
      </c>
      <c r="M3628" s="122">
        <v>3.1951078461000003E-2</v>
      </c>
      <c r="N3628" s="122">
        <v>3.2268563804500001E-2</v>
      </c>
      <c r="O3628" s="122">
        <v>3.2453596900999998E-2</v>
      </c>
      <c r="P3628" s="122">
        <v>3.2693448189000003E-2</v>
      </c>
      <c r="Q3628" s="122">
        <v>3.2940761744500002E-2</v>
      </c>
      <c r="R3628" s="122">
        <v>2.9874991319499999E-2</v>
      </c>
      <c r="S3628" s="122">
        <v>3.0072802026999999E-2</v>
      </c>
      <c r="T3628" s="122">
        <v>3.0322867395500001E-2</v>
      </c>
      <c r="U3628" s="122">
        <v>3.0751530282500002E-2</v>
      </c>
      <c r="V3628" s="122">
        <v>3.1302472808500001E-2</v>
      </c>
      <c r="W3628" s="122">
        <v>3.1899808592999998E-2</v>
      </c>
      <c r="X3628" s="122">
        <v>3.2400343693499999E-2</v>
      </c>
      <c r="Y3628" s="122">
        <v>3.2852191827999998E-2</v>
      </c>
      <c r="Z3628" s="122">
        <v>3.32086993225E-2</v>
      </c>
      <c r="AA3628" s="122">
        <v>3.3443911573499997E-2</v>
      </c>
      <c r="AB3628" s="122">
        <v>3.3671434372500003E-2</v>
      </c>
      <c r="AC3628" s="122">
        <v>3.3969178805999999E-2</v>
      </c>
      <c r="AD3628" s="122">
        <v>3.4190429160999999E-2</v>
      </c>
      <c r="AE3628" s="122">
        <v>3.4472555899000001E-2</v>
      </c>
      <c r="AF3628" s="122">
        <v>3.4929116051500002E-2</v>
      </c>
      <c r="AG3628" s="122">
        <v>3.5396373724000001E-2</v>
      </c>
      <c r="AH3628" s="122">
        <v>3.5812613357999998E-2</v>
      </c>
      <c r="AI3628" s="122">
        <v>3.6196731494000003E-2</v>
      </c>
      <c r="AJ3628" s="122">
        <v>3.6721054160499998E-2</v>
      </c>
      <c r="AK3628" s="122">
        <v>3.7309368576500003E-2</v>
      </c>
      <c r="AL3628" s="122">
        <v>0</v>
      </c>
    </row>
    <row r="3629" spans="1:38" hidden="1" x14ac:dyDescent="0.25">
      <c r="A3629" s="122" t="s">
        <v>2206</v>
      </c>
      <c r="B3629" s="122">
        <v>1</v>
      </c>
      <c r="C3629" s="122" t="s">
        <v>2207</v>
      </c>
      <c r="D3629" s="122" t="s">
        <v>2121</v>
      </c>
      <c r="E3629" s="122">
        <v>66</v>
      </c>
      <c r="F3629" s="122">
        <v>9.2334264555000004E-2</v>
      </c>
      <c r="G3629" s="122">
        <v>8.9786419192999997E-2</v>
      </c>
      <c r="H3629" s="122">
        <v>8.4994968237999999E-2</v>
      </c>
      <c r="I3629" s="122">
        <v>9.6744042422999998E-2</v>
      </c>
      <c r="J3629" s="122">
        <v>9.6797274695499994E-2</v>
      </c>
      <c r="K3629" s="122">
        <v>9.6781497761499996E-2</v>
      </c>
      <c r="L3629" s="122">
        <v>9.6816485287500004E-2</v>
      </c>
      <c r="M3629" s="122">
        <v>0.1029349037085</v>
      </c>
      <c r="N3629" s="122">
        <v>0.1028101686325</v>
      </c>
      <c r="O3629" s="122">
        <v>0.1031008309675</v>
      </c>
      <c r="P3629" s="122">
        <v>0.103503431979</v>
      </c>
      <c r="Q3629" s="122">
        <v>0.10383061266550001</v>
      </c>
      <c r="R3629" s="122">
        <v>9.3639824102000002E-2</v>
      </c>
      <c r="S3629" s="122">
        <v>9.3869822292500002E-2</v>
      </c>
      <c r="T3629" s="122">
        <v>9.4388223322000003E-2</v>
      </c>
      <c r="U3629" s="122">
        <v>9.4806433840499998E-2</v>
      </c>
      <c r="V3629" s="122">
        <v>9.5112216386499998E-2</v>
      </c>
      <c r="W3629" s="122">
        <v>9.5180751455000004E-2</v>
      </c>
      <c r="X3629" s="122">
        <v>9.5307998015499995E-2</v>
      </c>
      <c r="Y3629" s="122">
        <v>9.5609310064500005E-2</v>
      </c>
      <c r="Z3629" s="122">
        <v>9.60097600445E-2</v>
      </c>
      <c r="AA3629" s="122">
        <v>9.6268820281499995E-2</v>
      </c>
      <c r="AB3629" s="122">
        <v>9.6590499329499993E-2</v>
      </c>
      <c r="AC3629" s="122">
        <v>9.6746043438000001E-2</v>
      </c>
      <c r="AD3629" s="122">
        <v>9.6758502465999999E-2</v>
      </c>
      <c r="AE3629" s="122">
        <v>9.6675092841499999E-2</v>
      </c>
      <c r="AF3629" s="122">
        <v>9.6582730695499996E-2</v>
      </c>
      <c r="AG3629" s="122">
        <v>9.6613245259999994E-2</v>
      </c>
      <c r="AH3629" s="122">
        <v>9.66033302585E-2</v>
      </c>
      <c r="AI3629" s="122">
        <v>9.6686057481499998E-2</v>
      </c>
      <c r="AJ3629" s="122">
        <v>9.6589968852499999E-2</v>
      </c>
      <c r="AK3629" s="122">
        <v>9.6596824693999994E-2</v>
      </c>
      <c r="AL3629" s="122">
        <v>0</v>
      </c>
    </row>
    <row r="3630" spans="1:38" hidden="1" x14ac:dyDescent="0.25">
      <c r="A3630" s="122" t="s">
        <v>2206</v>
      </c>
      <c r="B3630" s="122">
        <v>1</v>
      </c>
      <c r="C3630" s="122" t="s">
        <v>2207</v>
      </c>
      <c r="D3630" s="122" t="s">
        <v>2138</v>
      </c>
      <c r="E3630" s="122">
        <v>66</v>
      </c>
      <c r="F3630" s="122">
        <v>1.5440769310000001E-3</v>
      </c>
      <c r="G3630" s="122">
        <v>1.493401246E-3</v>
      </c>
      <c r="H3630" s="122">
        <v>1.400772987E-3</v>
      </c>
      <c r="I3630" s="122">
        <v>1.5839282140000001E-3</v>
      </c>
      <c r="J3630" s="122">
        <v>1.5755909165E-3</v>
      </c>
      <c r="K3630" s="122">
        <v>1.5642734025E-3</v>
      </c>
      <c r="L3630" s="122">
        <v>1.550223341E-3</v>
      </c>
      <c r="M3630" s="122">
        <v>1.6332433095E-3</v>
      </c>
      <c r="N3630" s="122">
        <v>1.616988819E-3</v>
      </c>
      <c r="O3630" s="122">
        <v>1.599481276E-3</v>
      </c>
      <c r="P3630" s="122">
        <v>1.5824809165000001E-3</v>
      </c>
      <c r="Q3630" s="122">
        <v>1.5657324660000001E-3</v>
      </c>
      <c r="R3630" s="122">
        <v>1.3943928734999999E-3</v>
      </c>
      <c r="S3630" s="122">
        <v>1.3825677785000001E-3</v>
      </c>
      <c r="T3630" s="122">
        <v>1.3695151239999999E-3</v>
      </c>
      <c r="U3630" s="122">
        <v>1.3569882294999999E-3</v>
      </c>
      <c r="V3630" s="122">
        <v>1.3431828424999999E-3</v>
      </c>
      <c r="W3630" s="122">
        <v>1.3303570015000001E-3</v>
      </c>
      <c r="X3630" s="122">
        <v>1.318836577E-3</v>
      </c>
      <c r="Y3630" s="122">
        <v>1.3076601224999999E-3</v>
      </c>
      <c r="Z3630" s="122">
        <v>1.2965259884999999E-3</v>
      </c>
      <c r="AA3630" s="122">
        <v>1.2866438205E-3</v>
      </c>
      <c r="AB3630" s="122">
        <v>1.276334552E-3</v>
      </c>
      <c r="AC3630" s="122">
        <v>1.2660749975E-3</v>
      </c>
      <c r="AD3630" s="122">
        <v>1.2553170044999999E-3</v>
      </c>
      <c r="AE3630" s="122">
        <v>1.2444950935E-3</v>
      </c>
      <c r="AF3630" s="122">
        <v>1.233620739E-3</v>
      </c>
      <c r="AG3630" s="122">
        <v>1.2235570989999999E-3</v>
      </c>
      <c r="AH3630" s="122">
        <v>1.214516518E-3</v>
      </c>
      <c r="AI3630" s="122">
        <v>1.205309888E-3</v>
      </c>
      <c r="AJ3630" s="122">
        <v>1.1893530189999999E-3</v>
      </c>
      <c r="AK3630" s="122">
        <v>1.1833350545E-3</v>
      </c>
      <c r="AL3630" s="122">
        <v>0</v>
      </c>
    </row>
    <row r="3631" spans="1:38" hidden="1" x14ac:dyDescent="0.25">
      <c r="A3631" s="122" t="s">
        <v>2206</v>
      </c>
      <c r="B3631" s="122">
        <v>1</v>
      </c>
      <c r="C3631" s="122" t="s">
        <v>2207</v>
      </c>
      <c r="D3631" s="122" t="s">
        <v>2122</v>
      </c>
      <c r="E3631" s="122">
        <v>66</v>
      </c>
      <c r="F3631" s="122">
        <v>8.3884801300000006E-3</v>
      </c>
      <c r="G3631" s="122">
        <v>8.1021010164999997E-3</v>
      </c>
      <c r="H3631" s="122">
        <v>7.5894329704999999E-3</v>
      </c>
      <c r="I3631" s="122">
        <v>8.5863062870000003E-3</v>
      </c>
      <c r="J3631" s="122">
        <v>8.5715974884999994E-3</v>
      </c>
      <c r="K3631" s="122">
        <v>8.5455132999999999E-3</v>
      </c>
      <c r="L3631" s="122">
        <v>8.5144470319999995E-3</v>
      </c>
      <c r="M3631" s="122">
        <v>9.0020634885000003E-3</v>
      </c>
      <c r="N3631" s="122">
        <v>8.9450229804999993E-3</v>
      </c>
      <c r="O3631" s="122">
        <v>8.9059671480000002E-3</v>
      </c>
      <c r="P3631" s="122">
        <v>8.8797045084999995E-3</v>
      </c>
      <c r="Q3631" s="122">
        <v>8.8308269544999998E-3</v>
      </c>
      <c r="R3631" s="122">
        <v>7.9087258259999994E-3</v>
      </c>
      <c r="S3631" s="122">
        <v>7.8727299749999993E-3</v>
      </c>
      <c r="T3631" s="122">
        <v>7.8272437054999998E-3</v>
      </c>
      <c r="U3631" s="122">
        <v>7.7727811174999996E-3</v>
      </c>
      <c r="V3631" s="122">
        <v>7.7204537140000001E-3</v>
      </c>
      <c r="W3631" s="122">
        <v>7.6562237030000004E-3</v>
      </c>
      <c r="X3631" s="122">
        <v>7.5938740789999997E-3</v>
      </c>
      <c r="Y3631" s="122">
        <v>7.5370675395E-3</v>
      </c>
      <c r="Z3631" s="122">
        <v>7.4889250689999997E-3</v>
      </c>
      <c r="AA3631" s="122">
        <v>7.4520191020000003E-3</v>
      </c>
      <c r="AB3631" s="122">
        <v>7.3894164029999999E-3</v>
      </c>
      <c r="AC3631" s="122">
        <v>7.3428272564999997E-3</v>
      </c>
      <c r="AD3631" s="122">
        <v>7.2805757090000003E-3</v>
      </c>
      <c r="AE3631" s="122">
        <v>7.2305544414999999E-3</v>
      </c>
      <c r="AF3631" s="122">
        <v>7.1638718820000004E-3</v>
      </c>
      <c r="AG3631" s="122">
        <v>7.1297311635000003E-3</v>
      </c>
      <c r="AH3631" s="122">
        <v>7.0918248745000002E-3</v>
      </c>
      <c r="AI3631" s="122">
        <v>7.0514282745000002E-3</v>
      </c>
      <c r="AJ3631" s="122">
        <v>7.1893252644999999E-3</v>
      </c>
      <c r="AK3631" s="122">
        <v>7.215694858E-3</v>
      </c>
      <c r="AL3631" s="122">
        <v>0</v>
      </c>
    </row>
    <row r="3632" spans="1:38" hidden="1" x14ac:dyDescent="0.25">
      <c r="A3632" s="122" t="s">
        <v>2206</v>
      </c>
      <c r="B3632" s="122">
        <v>1</v>
      </c>
      <c r="C3632" s="122" t="s">
        <v>2207</v>
      </c>
      <c r="D3632" s="122" t="s">
        <v>2123</v>
      </c>
      <c r="E3632" s="122">
        <v>66</v>
      </c>
      <c r="F3632" s="122">
        <v>7.2820864846000005E-2</v>
      </c>
      <c r="G3632" s="122">
        <v>7.1610417986E-2</v>
      </c>
      <c r="H3632" s="122">
        <v>6.8384375296E-2</v>
      </c>
      <c r="I3632" s="122">
        <v>7.8452464168999994E-2</v>
      </c>
      <c r="J3632" s="122">
        <v>7.8915511389000007E-2</v>
      </c>
      <c r="K3632" s="122">
        <v>7.9521273458000002E-2</v>
      </c>
      <c r="L3632" s="122">
        <v>7.9877525571999994E-2</v>
      </c>
      <c r="M3632" s="122">
        <v>8.5534321730999993E-2</v>
      </c>
      <c r="N3632" s="122">
        <v>8.5955179042999999E-2</v>
      </c>
      <c r="O3632" s="122">
        <v>8.6051175770000002E-2</v>
      </c>
      <c r="P3632" s="122">
        <v>8.6092602239499993E-2</v>
      </c>
      <c r="Q3632" s="122">
        <v>8.6339250857000005E-2</v>
      </c>
      <c r="R3632" s="122">
        <v>7.7775596717000003E-2</v>
      </c>
      <c r="S3632" s="122">
        <v>7.7778468707500006E-2</v>
      </c>
      <c r="T3632" s="122">
        <v>7.8012905224000006E-2</v>
      </c>
      <c r="U3632" s="122">
        <v>7.8292800821E-2</v>
      </c>
      <c r="V3632" s="122">
        <v>7.8962490536000005E-2</v>
      </c>
      <c r="W3632" s="122">
        <v>7.9347014095500004E-2</v>
      </c>
      <c r="X3632" s="122">
        <v>7.9840865339499995E-2</v>
      </c>
      <c r="Y3632" s="122">
        <v>8.0428093175999998E-2</v>
      </c>
      <c r="Z3632" s="122">
        <v>8.0682247415000005E-2</v>
      </c>
      <c r="AA3632" s="122">
        <v>8.1120451627000004E-2</v>
      </c>
      <c r="AB3632" s="122">
        <v>8.1385368311000003E-2</v>
      </c>
      <c r="AC3632" s="122">
        <v>8.1633801571000003E-2</v>
      </c>
      <c r="AD3632" s="122">
        <v>8.2121565659000001E-2</v>
      </c>
      <c r="AE3632" s="122">
        <v>8.2810212122500004E-2</v>
      </c>
      <c r="AF3632" s="122">
        <v>8.3758541096000005E-2</v>
      </c>
      <c r="AG3632" s="122">
        <v>8.4716977911499999E-2</v>
      </c>
      <c r="AH3632" s="122">
        <v>8.5432981384999995E-2</v>
      </c>
      <c r="AI3632" s="122">
        <v>8.6034914442499999E-2</v>
      </c>
      <c r="AJ3632" s="122">
        <v>8.6370876089500004E-2</v>
      </c>
      <c r="AK3632" s="122">
        <v>8.6497266170000003E-2</v>
      </c>
      <c r="AL3632" s="122">
        <v>0</v>
      </c>
    </row>
    <row r="3633" spans="1:38" hidden="1" x14ac:dyDescent="0.25">
      <c r="A3633" s="122" t="s">
        <v>2206</v>
      </c>
      <c r="B3633" s="122">
        <v>1</v>
      </c>
      <c r="C3633" s="122" t="s">
        <v>2207</v>
      </c>
      <c r="D3633" s="122" t="s">
        <v>2124</v>
      </c>
      <c r="E3633" s="122">
        <v>66</v>
      </c>
      <c r="F3633" s="122">
        <v>7.2843425276500007E-2</v>
      </c>
      <c r="G3633" s="122">
        <v>7.0737221335500006E-2</v>
      </c>
      <c r="H3633" s="122">
        <v>6.6590754596000001E-2</v>
      </c>
      <c r="I3633" s="122">
        <v>7.5569996629000005E-2</v>
      </c>
      <c r="J3633" s="122">
        <v>7.53701748895E-2</v>
      </c>
      <c r="K3633" s="122">
        <v>7.5223997523999997E-2</v>
      </c>
      <c r="L3633" s="122">
        <v>7.5004823470499998E-2</v>
      </c>
      <c r="M3633" s="122">
        <v>7.9376570817500006E-2</v>
      </c>
      <c r="N3633" s="122">
        <v>7.8924941811500005E-2</v>
      </c>
      <c r="O3633" s="122">
        <v>7.8541232808999994E-2</v>
      </c>
      <c r="P3633" s="122">
        <v>7.8277746223999994E-2</v>
      </c>
      <c r="Q3633" s="122">
        <v>7.7989269025999994E-2</v>
      </c>
      <c r="R3633" s="122">
        <v>6.9972951636499997E-2</v>
      </c>
      <c r="S3633" s="122">
        <v>6.9815856880500002E-2</v>
      </c>
      <c r="T3633" s="122">
        <v>6.9621282300000004E-2</v>
      </c>
      <c r="U3633" s="122">
        <v>6.9394870460499997E-2</v>
      </c>
      <c r="V3633" s="122">
        <v>6.9132413426999995E-2</v>
      </c>
      <c r="W3633" s="122">
        <v>6.8899210538499997E-2</v>
      </c>
      <c r="X3633" s="122">
        <v>6.8632451654000004E-2</v>
      </c>
      <c r="Y3633" s="122">
        <v>6.8387424677500003E-2</v>
      </c>
      <c r="Z3633" s="122">
        <v>6.8089097138000002E-2</v>
      </c>
      <c r="AA3633" s="122">
        <v>6.7793737307000002E-2</v>
      </c>
      <c r="AB3633" s="122">
        <v>6.7490725256500003E-2</v>
      </c>
      <c r="AC3633" s="122">
        <v>6.7240710344000004E-2</v>
      </c>
      <c r="AD3633" s="122">
        <v>6.6944333549000007E-2</v>
      </c>
      <c r="AE3633" s="122">
        <v>6.6584358529499996E-2</v>
      </c>
      <c r="AF3633" s="122">
        <v>6.6263342219999993E-2</v>
      </c>
      <c r="AG3633" s="122">
        <v>6.6071774885999995E-2</v>
      </c>
      <c r="AH3633" s="122">
        <v>6.5938765953499998E-2</v>
      </c>
      <c r="AI3633" s="122">
        <v>6.5815044422999999E-2</v>
      </c>
      <c r="AJ3633" s="122">
        <v>6.5933317182500006E-2</v>
      </c>
      <c r="AK3633" s="122">
        <v>6.5900015613000004E-2</v>
      </c>
      <c r="AL3633" s="122">
        <v>0</v>
      </c>
    </row>
    <row r="3634" spans="1:38" hidden="1" x14ac:dyDescent="0.25">
      <c r="A3634" s="122" t="s">
        <v>2206</v>
      </c>
      <c r="B3634" s="122">
        <v>1</v>
      </c>
      <c r="C3634" s="122" t="s">
        <v>2207</v>
      </c>
      <c r="D3634" s="122" t="s">
        <v>2125</v>
      </c>
      <c r="E3634" s="122">
        <v>66</v>
      </c>
      <c r="F3634" s="122">
        <v>2.6623241059000002E-2</v>
      </c>
      <c r="G3634" s="122">
        <v>2.5630282958499999E-2</v>
      </c>
      <c r="H3634" s="122">
        <v>2.3936996690999999E-2</v>
      </c>
      <c r="I3634" s="122">
        <v>2.7011684259999998E-2</v>
      </c>
      <c r="J3634" s="122">
        <v>2.6726539755000001E-2</v>
      </c>
      <c r="K3634" s="122">
        <v>2.6459082648499999E-2</v>
      </c>
      <c r="L3634" s="122">
        <v>2.6141445168500001E-2</v>
      </c>
      <c r="M3634" s="122">
        <v>2.7419124887000001E-2</v>
      </c>
      <c r="N3634" s="122">
        <v>2.7049019765500001E-2</v>
      </c>
      <c r="O3634" s="122">
        <v>2.6684762743499998E-2</v>
      </c>
      <c r="P3634" s="122">
        <v>2.6321093703500002E-2</v>
      </c>
      <c r="Q3634" s="122">
        <v>2.5984922123499999E-2</v>
      </c>
      <c r="R3634" s="122">
        <v>2.3200438572E-2</v>
      </c>
      <c r="S3634" s="122">
        <v>2.3092214029499999E-2</v>
      </c>
      <c r="T3634" s="122">
        <v>2.2934738203500001E-2</v>
      </c>
      <c r="U3634" s="122">
        <v>2.2778403414499999E-2</v>
      </c>
      <c r="V3634" s="122">
        <v>2.2656110525500001E-2</v>
      </c>
      <c r="W3634" s="122">
        <v>2.2521796865500002E-2</v>
      </c>
      <c r="X3634" s="122">
        <v>2.2390547188500001E-2</v>
      </c>
      <c r="Y3634" s="122">
        <v>2.2289414205E-2</v>
      </c>
      <c r="Z3634" s="122">
        <v>2.2186870520500002E-2</v>
      </c>
      <c r="AA3634" s="122">
        <v>2.20591989E-2</v>
      </c>
      <c r="AB3634" s="122">
        <v>2.1912989416499998E-2</v>
      </c>
      <c r="AC3634" s="122">
        <v>2.1735039584500002E-2</v>
      </c>
      <c r="AD3634" s="122">
        <v>2.1533256261999999E-2</v>
      </c>
      <c r="AE3634" s="122">
        <v>2.1297697974E-2</v>
      </c>
      <c r="AF3634" s="122">
        <v>2.1025055109000001E-2</v>
      </c>
      <c r="AG3634" s="122">
        <v>2.0742372613E-2</v>
      </c>
      <c r="AH3634" s="122">
        <v>2.04984976975E-2</v>
      </c>
      <c r="AI3634" s="122">
        <v>2.0285633267499999E-2</v>
      </c>
      <c r="AJ3634" s="122">
        <v>2.0027299793000001E-2</v>
      </c>
      <c r="AK3634" s="122">
        <v>1.9928571817000001E-2</v>
      </c>
      <c r="AL3634" s="122">
        <v>0</v>
      </c>
    </row>
    <row r="3635" spans="1:38" hidden="1" x14ac:dyDescent="0.25">
      <c r="A3635" s="122" t="s">
        <v>2206</v>
      </c>
      <c r="B3635" s="122">
        <v>1</v>
      </c>
      <c r="C3635" s="122" t="s">
        <v>2207</v>
      </c>
      <c r="D3635" s="122" t="s">
        <v>2126</v>
      </c>
      <c r="E3635" s="122">
        <v>66</v>
      </c>
      <c r="F3635" s="122">
        <v>6.7382843994999997E-3</v>
      </c>
      <c r="G3635" s="122">
        <v>6.544023314E-3</v>
      </c>
      <c r="H3635" s="122">
        <v>6.1782183210000001E-3</v>
      </c>
      <c r="I3635" s="122">
        <v>7.0307787589999997E-3</v>
      </c>
      <c r="J3635" s="122">
        <v>7.0512824715000004E-3</v>
      </c>
      <c r="K3635" s="122">
        <v>7.0389255745000002E-3</v>
      </c>
      <c r="L3635" s="122">
        <v>7.0009517635000003E-3</v>
      </c>
      <c r="M3635" s="122">
        <v>7.3773966125E-3</v>
      </c>
      <c r="N3635" s="122">
        <v>7.3117654935E-3</v>
      </c>
      <c r="O3635" s="122">
        <v>7.2430951954999996E-3</v>
      </c>
      <c r="P3635" s="122">
        <v>7.1999808614999997E-3</v>
      </c>
      <c r="Q3635" s="122">
        <v>7.1350314814999996E-3</v>
      </c>
      <c r="R3635" s="122">
        <v>6.4254590279999996E-3</v>
      </c>
      <c r="S3635" s="122">
        <v>6.4149845319999999E-3</v>
      </c>
      <c r="T3635" s="122">
        <v>6.4280822365E-3</v>
      </c>
      <c r="U3635" s="122">
        <v>6.4332474840000002E-3</v>
      </c>
      <c r="V3635" s="122">
        <v>6.4782119154999998E-3</v>
      </c>
      <c r="W3635" s="122">
        <v>6.5681717835000004E-3</v>
      </c>
      <c r="X3635" s="122">
        <v>6.6435554590000001E-3</v>
      </c>
      <c r="Y3635" s="122">
        <v>6.7533930564999999E-3</v>
      </c>
      <c r="Z3635" s="122">
        <v>6.7547929720000004E-3</v>
      </c>
      <c r="AA3635" s="122">
        <v>6.7426243575000001E-3</v>
      </c>
      <c r="AB3635" s="122">
        <v>6.8030278214999997E-3</v>
      </c>
      <c r="AC3635" s="122">
        <v>6.8274138634999999E-3</v>
      </c>
      <c r="AD3635" s="122">
        <v>6.7856492540000002E-3</v>
      </c>
      <c r="AE3635" s="122">
        <v>6.7750876260000001E-3</v>
      </c>
      <c r="AF3635" s="122">
        <v>6.7149810679999998E-3</v>
      </c>
      <c r="AG3635" s="122">
        <v>6.6149249914999996E-3</v>
      </c>
      <c r="AH3635" s="122">
        <v>6.5725614554999999E-3</v>
      </c>
      <c r="AI3635" s="122">
        <v>6.5550398144999999E-3</v>
      </c>
      <c r="AJ3635" s="122">
        <v>6.4594436350000001E-3</v>
      </c>
      <c r="AK3635" s="122">
        <v>6.4694236674999999E-3</v>
      </c>
      <c r="AL3635" s="122">
        <v>0</v>
      </c>
    </row>
    <row r="3636" spans="1:38" hidden="1" x14ac:dyDescent="0.25">
      <c r="A3636" s="122" t="s">
        <v>2018</v>
      </c>
      <c r="B3636" s="122">
        <v>1</v>
      </c>
      <c r="C3636" s="122" t="s">
        <v>2208</v>
      </c>
      <c r="D3636" s="122" t="s">
        <v>2078</v>
      </c>
      <c r="E3636" s="122">
        <v>67</v>
      </c>
      <c r="F3636" s="122">
        <v>0</v>
      </c>
      <c r="G3636" s="122">
        <v>0</v>
      </c>
      <c r="H3636" s="122">
        <v>0</v>
      </c>
      <c r="I3636" s="122">
        <v>0</v>
      </c>
      <c r="J3636" s="122">
        <v>0</v>
      </c>
      <c r="K3636" s="122">
        <v>0</v>
      </c>
      <c r="L3636" s="122">
        <v>0</v>
      </c>
      <c r="M3636" s="122">
        <v>0</v>
      </c>
      <c r="N3636" s="122">
        <v>0</v>
      </c>
      <c r="O3636" s="122">
        <v>0</v>
      </c>
      <c r="P3636" s="122">
        <v>0</v>
      </c>
      <c r="Q3636" s="122">
        <v>0</v>
      </c>
      <c r="R3636" s="122">
        <v>0</v>
      </c>
      <c r="S3636" s="122">
        <v>0</v>
      </c>
      <c r="T3636" s="122">
        <v>0</v>
      </c>
      <c r="U3636" s="122">
        <v>0</v>
      </c>
      <c r="V3636" s="122">
        <v>0</v>
      </c>
      <c r="W3636" s="122">
        <v>0</v>
      </c>
      <c r="X3636" s="122">
        <v>0</v>
      </c>
      <c r="Y3636" s="122">
        <v>0</v>
      </c>
      <c r="Z3636" s="122">
        <v>0</v>
      </c>
      <c r="AA3636" s="122">
        <v>0</v>
      </c>
      <c r="AB3636" s="122">
        <v>0</v>
      </c>
      <c r="AC3636" s="122">
        <v>0</v>
      </c>
      <c r="AD3636" s="122">
        <v>0</v>
      </c>
      <c r="AE3636" s="122">
        <v>0</v>
      </c>
      <c r="AF3636" s="122">
        <v>0</v>
      </c>
      <c r="AG3636" s="122">
        <v>0</v>
      </c>
      <c r="AH3636" s="122">
        <v>0</v>
      </c>
      <c r="AI3636" s="122">
        <v>0</v>
      </c>
      <c r="AJ3636" s="122">
        <v>0</v>
      </c>
      <c r="AK3636" s="122">
        <v>0</v>
      </c>
      <c r="AL3636" s="122">
        <v>0</v>
      </c>
    </row>
    <row r="3637" spans="1:38" hidden="1" x14ac:dyDescent="0.25">
      <c r="A3637" s="122" t="s">
        <v>2018</v>
      </c>
      <c r="B3637" s="122">
        <v>1</v>
      </c>
      <c r="C3637" s="122" t="s">
        <v>2208</v>
      </c>
      <c r="D3637" s="122" t="s">
        <v>2079</v>
      </c>
      <c r="E3637" s="122">
        <v>67</v>
      </c>
      <c r="F3637" s="122">
        <v>2.4559395195000002E-3</v>
      </c>
      <c r="G3637" s="122">
        <v>2.8067880184999999E-3</v>
      </c>
      <c r="H3637" s="122">
        <v>3.1576365175E-3</v>
      </c>
      <c r="I3637" s="122">
        <v>4.0347577649999999E-3</v>
      </c>
      <c r="J3637" s="122">
        <v>4.9586588264999999E-3</v>
      </c>
      <c r="K3637" s="122">
        <v>5.6135760104999996E-3</v>
      </c>
      <c r="L3637" s="122">
        <v>6.3795952394999998E-3</v>
      </c>
      <c r="M3637" s="122">
        <v>7.0579023570000003E-3</v>
      </c>
      <c r="N3637" s="122">
        <v>7.6912599095000003E-3</v>
      </c>
      <c r="O3637" s="122">
        <v>8.6151609709999993E-3</v>
      </c>
      <c r="P3637" s="122">
        <v>9.6267741440000006E-3</v>
      </c>
      <c r="Q3637" s="122">
        <v>8.3144825104999997E-3</v>
      </c>
      <c r="R3637" s="122">
        <v>7.0233693325000004E-3</v>
      </c>
      <c r="S3637" s="122">
        <v>7.6955786939999996E-3</v>
      </c>
      <c r="T3637" s="122">
        <v>7.924562756E-3</v>
      </c>
      <c r="U3637" s="122">
        <v>7.8065944285000003E-3</v>
      </c>
      <c r="V3637" s="122">
        <v>7.7433271359999998E-3</v>
      </c>
      <c r="W3637" s="122">
        <v>9.3834708864999998E-3</v>
      </c>
      <c r="X3637" s="122">
        <v>1.0868146504E-2</v>
      </c>
      <c r="Y3637" s="122">
        <v>1.17585075755E-2</v>
      </c>
      <c r="Z3637" s="122">
        <v>1.2940472315E-2</v>
      </c>
      <c r="AA3637" s="122">
        <v>4.5942624939999998E-3</v>
      </c>
      <c r="AB3637" s="122">
        <v>3.5531390587999999E-2</v>
      </c>
      <c r="AC3637" s="122">
        <v>1.5837041538500001E-2</v>
      </c>
      <c r="AD3637" s="122">
        <v>1.13704271065E-2</v>
      </c>
      <c r="AE3637" s="122">
        <v>6.5990933615000004E-3</v>
      </c>
      <c r="AF3637" s="122">
        <v>1.7660245275E-3</v>
      </c>
      <c r="AG3637" s="122">
        <v>1.8357581909999999E-3</v>
      </c>
      <c r="AH3637" s="122">
        <v>1.6544052024999999E-3</v>
      </c>
      <c r="AI3637" s="122">
        <v>1.6234694735000001E-3</v>
      </c>
      <c r="AJ3637" s="122">
        <v>1.6002080915E-3</v>
      </c>
      <c r="AK3637" s="122">
        <v>1.6078866255000001E-3</v>
      </c>
      <c r="AL3637" s="122">
        <v>0</v>
      </c>
    </row>
    <row r="3638" spans="1:38" hidden="1" x14ac:dyDescent="0.25">
      <c r="A3638" s="122" t="s">
        <v>2018</v>
      </c>
      <c r="B3638" s="122">
        <v>1</v>
      </c>
      <c r="C3638" s="122" t="s">
        <v>2208</v>
      </c>
      <c r="D3638" s="122" t="s">
        <v>2080</v>
      </c>
      <c r="E3638" s="122">
        <v>67</v>
      </c>
      <c r="F3638" s="122">
        <v>2.1953963689999999E-3</v>
      </c>
      <c r="G3638" s="122">
        <v>2.509024399E-3</v>
      </c>
      <c r="H3638" s="122">
        <v>2.8226524554999998E-3</v>
      </c>
      <c r="I3638" s="122">
        <v>3.6067225835000002E-3</v>
      </c>
      <c r="J3638" s="122">
        <v>4.4326097910000004E-3</v>
      </c>
      <c r="K3638" s="122">
        <v>5.0180488245000002E-3</v>
      </c>
      <c r="L3638" s="122">
        <v>5.7028033920000004E-3</v>
      </c>
      <c r="M3638" s="122">
        <v>6.3091509785000001E-3</v>
      </c>
      <c r="N3638" s="122">
        <v>6.8753175425000004E-3</v>
      </c>
      <c r="O3638" s="122">
        <v>7.7012047500000002E-3</v>
      </c>
      <c r="P3638" s="122">
        <v>8.6054989649999997E-3</v>
      </c>
      <c r="Q3638" s="122">
        <v>1.26865941265E-2</v>
      </c>
      <c r="R3638" s="122">
        <v>1.6907164856500002E-2</v>
      </c>
      <c r="S3638" s="122">
        <v>1.311927232E-2</v>
      </c>
      <c r="T3638" s="122">
        <v>7.4772783984999999E-3</v>
      </c>
      <c r="U3638" s="122">
        <v>7.2007599085000002E-3</v>
      </c>
      <c r="V3638" s="122">
        <v>6.9721592485000004E-3</v>
      </c>
      <c r="W3638" s="122">
        <v>9.1151433875E-3</v>
      </c>
      <c r="X3638" s="122">
        <v>1.1142060653499999E-2</v>
      </c>
      <c r="Y3638" s="122">
        <v>9.9729157395E-3</v>
      </c>
      <c r="Z3638" s="122">
        <v>9.2190266470000004E-3</v>
      </c>
      <c r="AA3638" s="122">
        <v>3.5750940385000001E-3</v>
      </c>
      <c r="AB3638" s="122">
        <v>1.2239080146500001E-2</v>
      </c>
      <c r="AC3638" s="122">
        <v>8.490855407E-3</v>
      </c>
      <c r="AD3638" s="122">
        <v>7.0971790934999997E-3</v>
      </c>
      <c r="AE3638" s="122">
        <v>5.5722875530000004E-3</v>
      </c>
      <c r="AF3638" s="122">
        <v>4.2224469300000001E-3</v>
      </c>
      <c r="AG3638" s="122">
        <v>5.4189988065E-3</v>
      </c>
      <c r="AH3638" s="122">
        <v>5.5383070534999997E-3</v>
      </c>
      <c r="AI3638" s="122">
        <v>6.1076975280000001E-3</v>
      </c>
      <c r="AJ3638" s="122">
        <v>6.7158025680000002E-3</v>
      </c>
      <c r="AK3638" s="122">
        <v>6.7583525049999997E-3</v>
      </c>
      <c r="AL3638" s="122">
        <v>0</v>
      </c>
    </row>
    <row r="3639" spans="1:38" hidden="1" x14ac:dyDescent="0.25">
      <c r="A3639" s="122" t="s">
        <v>2018</v>
      </c>
      <c r="B3639" s="122">
        <v>1</v>
      </c>
      <c r="C3639" s="122" t="s">
        <v>2208</v>
      </c>
      <c r="D3639" s="122" t="s">
        <v>2133</v>
      </c>
      <c r="E3639" s="122">
        <v>67</v>
      </c>
      <c r="F3639" s="122">
        <v>0</v>
      </c>
      <c r="G3639" s="122">
        <v>0</v>
      </c>
      <c r="H3639" s="122">
        <v>0</v>
      </c>
      <c r="I3639" s="122">
        <v>0</v>
      </c>
      <c r="J3639" s="122">
        <v>0</v>
      </c>
      <c r="K3639" s="122">
        <v>0</v>
      </c>
      <c r="L3639" s="122">
        <v>0</v>
      </c>
      <c r="M3639" s="122">
        <v>0</v>
      </c>
      <c r="N3639" s="122">
        <v>0</v>
      </c>
      <c r="O3639" s="122">
        <v>0</v>
      </c>
      <c r="P3639" s="122">
        <v>0</v>
      </c>
      <c r="Q3639" s="122">
        <v>0</v>
      </c>
      <c r="R3639" s="122">
        <v>0</v>
      </c>
      <c r="S3639" s="122">
        <v>0</v>
      </c>
      <c r="T3639" s="122">
        <v>0</v>
      </c>
      <c r="U3639" s="122">
        <v>0</v>
      </c>
      <c r="V3639" s="122">
        <v>0</v>
      </c>
      <c r="W3639" s="122">
        <v>0</v>
      </c>
      <c r="X3639" s="122">
        <v>0</v>
      </c>
      <c r="Y3639" s="122">
        <v>0</v>
      </c>
      <c r="Z3639" s="122">
        <v>0</v>
      </c>
      <c r="AA3639" s="122">
        <v>0</v>
      </c>
      <c r="AB3639" s="122">
        <v>0</v>
      </c>
      <c r="AC3639" s="122">
        <v>0</v>
      </c>
      <c r="AD3639" s="122">
        <v>0</v>
      </c>
      <c r="AE3639" s="122">
        <v>0</v>
      </c>
      <c r="AF3639" s="122">
        <v>0</v>
      </c>
      <c r="AG3639" s="122">
        <v>0</v>
      </c>
      <c r="AH3639" s="122">
        <v>0</v>
      </c>
      <c r="AI3639" s="122">
        <v>0</v>
      </c>
      <c r="AJ3639" s="122">
        <v>0</v>
      </c>
      <c r="AK3639" s="122">
        <v>0</v>
      </c>
      <c r="AL3639" s="122">
        <v>0</v>
      </c>
    </row>
    <row r="3640" spans="1:38" hidden="1" x14ac:dyDescent="0.25">
      <c r="A3640" s="122" t="s">
        <v>2018</v>
      </c>
      <c r="B3640" s="122">
        <v>1</v>
      </c>
      <c r="C3640" s="122" t="s">
        <v>2208</v>
      </c>
      <c r="D3640" s="122" t="s">
        <v>2081</v>
      </c>
      <c r="E3640" s="122">
        <v>67</v>
      </c>
      <c r="F3640" s="122">
        <v>2.3194984129999998E-3</v>
      </c>
      <c r="G3640" s="122">
        <v>2.6508553404999999E-3</v>
      </c>
      <c r="H3640" s="122">
        <v>2.9822122679999999E-3</v>
      </c>
      <c r="I3640" s="122">
        <v>3.810604547E-3</v>
      </c>
      <c r="J3640" s="122">
        <v>4.6831777585E-3</v>
      </c>
      <c r="K3640" s="122">
        <v>5.3017106809999997E-3</v>
      </c>
      <c r="L3640" s="122">
        <v>6.0251732950000001E-3</v>
      </c>
      <c r="M3640" s="122">
        <v>6.6657966705E-3</v>
      </c>
      <c r="N3640" s="122">
        <v>7.2639676820000004E-3</v>
      </c>
      <c r="O3640" s="122">
        <v>8.1365409199999992E-3</v>
      </c>
      <c r="P3640" s="122">
        <v>9.0919533435000009E-3</v>
      </c>
      <c r="Q3640" s="122">
        <v>1.0880151216E-2</v>
      </c>
      <c r="R3640" s="122">
        <v>1.27578113925E-2</v>
      </c>
      <c r="S3640" s="122">
        <v>1.3672627989E-2</v>
      </c>
      <c r="T3640" s="122">
        <v>1.3737745644E-2</v>
      </c>
      <c r="U3640" s="122">
        <v>1.3533239896999999E-2</v>
      </c>
      <c r="V3640" s="122">
        <v>1.3423561909000001E-2</v>
      </c>
      <c r="W3640" s="122">
        <v>1.7388005183500001E-2</v>
      </c>
      <c r="X3640" s="122">
        <v>2.1123186808500002E-2</v>
      </c>
      <c r="Y3640" s="122">
        <v>1.7345085332999999E-2</v>
      </c>
      <c r="Z3640" s="122">
        <v>1.444146491E-2</v>
      </c>
      <c r="AA3640" s="122">
        <v>2.6247844019999999E-3</v>
      </c>
      <c r="AB3640" s="122">
        <v>2.5794840538500001E-2</v>
      </c>
      <c r="AC3640" s="122">
        <v>1.08736407755E-2</v>
      </c>
      <c r="AD3640" s="122">
        <v>7.5658518660000002E-3</v>
      </c>
      <c r="AE3640" s="122">
        <v>4.0411013880000003E-3</v>
      </c>
      <c r="AF3640" s="122">
        <v>4.2384587599999997E-4</v>
      </c>
      <c r="AG3640" s="122">
        <v>4.40581951E-4</v>
      </c>
      <c r="AH3640" s="122">
        <v>3.97057238E-4</v>
      </c>
      <c r="AI3640" s="122">
        <v>3.8963267999999999E-4</v>
      </c>
      <c r="AJ3640" s="122">
        <v>3.8404995150000002E-4</v>
      </c>
      <c r="AK3640" s="122">
        <v>3.9000905950000001E-4</v>
      </c>
      <c r="AL3640" s="122">
        <v>0</v>
      </c>
    </row>
    <row r="3641" spans="1:38" x14ac:dyDescent="0.25">
      <c r="A3641" s="122" t="s">
        <v>2018</v>
      </c>
      <c r="B3641" s="122">
        <v>1</v>
      </c>
      <c r="C3641" s="122" t="s">
        <v>2208</v>
      </c>
      <c r="D3641" s="122" t="s">
        <v>2082</v>
      </c>
      <c r="E3641" s="122">
        <v>67</v>
      </c>
      <c r="F3641" s="122">
        <v>6.5876128142000001E-2</v>
      </c>
      <c r="G3641" s="122">
        <v>7.5287003579499995E-2</v>
      </c>
      <c r="H3641" s="122">
        <v>8.4697879017000002E-2</v>
      </c>
      <c r="I3641" s="122">
        <v>0.1082250676505</v>
      </c>
      <c r="J3641" s="122">
        <v>0.13300703965800001</v>
      </c>
      <c r="K3641" s="122">
        <v>0.15057400715899999</v>
      </c>
      <c r="L3641" s="122">
        <v>0.17112108521300001</v>
      </c>
      <c r="M3641" s="122">
        <v>0.18931544440100001</v>
      </c>
      <c r="N3641" s="122">
        <v>0.2063041136115</v>
      </c>
      <c r="O3641" s="122">
        <v>0.23108608561899999</v>
      </c>
      <c r="P3641" s="122">
        <v>0.25822077649250003</v>
      </c>
      <c r="Q3641" s="122">
        <v>0.26139961891949998</v>
      </c>
      <c r="R3641" s="122">
        <v>0.26602703842550002</v>
      </c>
      <c r="S3641" s="122">
        <v>0.28747839182649998</v>
      </c>
      <c r="T3641" s="122">
        <v>0.29155762549550002</v>
      </c>
      <c r="U3641" s="122">
        <v>0.27196160747850001</v>
      </c>
      <c r="V3641" s="122">
        <v>0.25403685605749998</v>
      </c>
      <c r="W3641" s="122">
        <v>0.41234522450150002</v>
      </c>
      <c r="X3641" s="122">
        <v>0.56930496734750002</v>
      </c>
      <c r="Y3641" s="122">
        <v>0.42305582548449999</v>
      </c>
      <c r="Z3641" s="122">
        <v>0.302856982517</v>
      </c>
      <c r="AA3641" s="122">
        <v>0.30524556574099998</v>
      </c>
      <c r="AB3641" s="122">
        <v>0.3180466024495</v>
      </c>
      <c r="AC3641" s="122">
        <v>0.43886061339600002</v>
      </c>
      <c r="AD3641" s="122">
        <v>0.4462360717985</v>
      </c>
      <c r="AE3641" s="122">
        <v>0.44938037229700001</v>
      </c>
      <c r="AF3641" s="122">
        <v>0.47808408730750002</v>
      </c>
      <c r="AG3641" s="122">
        <v>0.56065042016849997</v>
      </c>
      <c r="AH3641" s="122">
        <v>0.54575032818549996</v>
      </c>
      <c r="AI3641" s="122">
        <v>0.57716346947249997</v>
      </c>
      <c r="AJ3641" s="122">
        <v>0.61191365145550003</v>
      </c>
      <c r="AK3641" s="122">
        <v>0.60894635161199995</v>
      </c>
      <c r="AL3641" s="122">
        <v>0</v>
      </c>
    </row>
    <row r="3642" spans="1:38" hidden="1" x14ac:dyDescent="0.25">
      <c r="A3642" s="122" t="s">
        <v>2018</v>
      </c>
      <c r="B3642" s="122">
        <v>1</v>
      </c>
      <c r="C3642" s="122" t="s">
        <v>2208</v>
      </c>
      <c r="D3642" s="122" t="s">
        <v>474</v>
      </c>
      <c r="E3642" s="122">
        <v>67</v>
      </c>
      <c r="F3642" s="122">
        <v>1.5506825860000001E-3</v>
      </c>
      <c r="G3642" s="122">
        <v>1.7722086735000001E-3</v>
      </c>
      <c r="H3642" s="122">
        <v>1.9937347344999999E-3</v>
      </c>
      <c r="I3642" s="122">
        <v>2.5475499399999998E-3</v>
      </c>
      <c r="J3642" s="122">
        <v>3.1309019660000002E-3</v>
      </c>
      <c r="K3642" s="122">
        <v>3.5444173205E-3</v>
      </c>
      <c r="L3642" s="122">
        <v>4.0280826005000001E-3</v>
      </c>
      <c r="M3642" s="122">
        <v>4.4563663520000001E-3</v>
      </c>
      <c r="N3642" s="122">
        <v>4.8562689480000001E-3</v>
      </c>
      <c r="O3642" s="122">
        <v>5.4396209475000004E-3</v>
      </c>
      <c r="P3642" s="122">
        <v>6.078354502E-3</v>
      </c>
      <c r="Q3642" s="122">
        <v>3.9123470835000004E-3</v>
      </c>
      <c r="R3642" s="122">
        <v>1.729027851E-3</v>
      </c>
      <c r="S3642" s="122">
        <v>7.1980062405E-3</v>
      </c>
      <c r="T3642" s="122">
        <v>1.33300702005E-2</v>
      </c>
      <c r="U3642" s="122">
        <v>9.8079285945000001E-3</v>
      </c>
      <c r="V3642" s="122">
        <v>6.303449E-3</v>
      </c>
      <c r="W3642" s="122">
        <v>9.4019213260000001E-3</v>
      </c>
      <c r="X3642" s="122">
        <v>1.2437143054499999E-2</v>
      </c>
      <c r="Y3642" s="122">
        <v>3.1584216594999999E-2</v>
      </c>
      <c r="Z3642" s="122">
        <v>5.0052306287500001E-2</v>
      </c>
      <c r="AA3642" s="122">
        <v>7.0983907265000003E-3</v>
      </c>
      <c r="AB3642" s="122">
        <v>1.42069261035E-2</v>
      </c>
      <c r="AC3642" s="122">
        <v>9.7180977576500002E-2</v>
      </c>
      <c r="AD3642" s="122">
        <v>6.6460628969500002E-2</v>
      </c>
      <c r="AE3642" s="122">
        <v>3.3764042862500003E-2</v>
      </c>
      <c r="AF3642" s="122">
        <v>0</v>
      </c>
      <c r="AG3642" s="122">
        <v>1.5465335817000001E-2</v>
      </c>
      <c r="AH3642" s="122">
        <v>2.3768658435499999E-2</v>
      </c>
      <c r="AI3642" s="122">
        <v>3.3430230339E-2</v>
      </c>
      <c r="AJ3642" s="122">
        <v>4.3397643591999997E-2</v>
      </c>
      <c r="AK3642" s="122">
        <v>4.36841166745E-2</v>
      </c>
      <c r="AL3642" s="122">
        <v>0</v>
      </c>
    </row>
    <row r="3643" spans="1:38" hidden="1" x14ac:dyDescent="0.25">
      <c r="A3643" s="122" t="s">
        <v>2018</v>
      </c>
      <c r="B3643" s="122">
        <v>1</v>
      </c>
      <c r="C3643" s="122" t="s">
        <v>2208</v>
      </c>
      <c r="D3643" s="122" t="s">
        <v>2083</v>
      </c>
      <c r="E3643" s="122">
        <v>67</v>
      </c>
      <c r="F3643" s="122">
        <v>1.765001866E-3</v>
      </c>
      <c r="G3643" s="122">
        <v>2.0171449934999999E-3</v>
      </c>
      <c r="H3643" s="122">
        <v>2.2692880944999998E-3</v>
      </c>
      <c r="I3643" s="122">
        <v>2.8996459E-3</v>
      </c>
      <c r="J3643" s="122">
        <v>3.5636227980000001E-3</v>
      </c>
      <c r="K3643" s="122">
        <v>4.0342899604999998E-3</v>
      </c>
      <c r="L3643" s="122">
        <v>4.5848024445E-3</v>
      </c>
      <c r="M3643" s="122">
        <v>5.0722791665000003E-3</v>
      </c>
      <c r="N3643" s="122">
        <v>5.5274521234999997E-3</v>
      </c>
      <c r="O3643" s="122">
        <v>6.1914290214999997E-3</v>
      </c>
      <c r="P3643" s="122">
        <v>6.9184416814999997E-3</v>
      </c>
      <c r="Q3643" s="122">
        <v>8.8132018309999994E-3</v>
      </c>
      <c r="R3643" s="122">
        <v>1.0788289893499999E-2</v>
      </c>
      <c r="S3643" s="122">
        <v>1.13308912265E-2</v>
      </c>
      <c r="T3643" s="122">
        <v>1.1121335825E-2</v>
      </c>
      <c r="U3643" s="122">
        <v>1.09557854755E-2</v>
      </c>
      <c r="V3643" s="122">
        <v>1.0867002737499999E-2</v>
      </c>
      <c r="W3643" s="122">
        <v>1.25499678645E-2</v>
      </c>
      <c r="X3643" s="122">
        <v>1.39925314045E-2</v>
      </c>
      <c r="Y3643" s="122">
        <v>2.4822768598500002E-2</v>
      </c>
      <c r="Z3643" s="122">
        <v>3.5487472191E-2</v>
      </c>
      <c r="AA3643" s="122">
        <v>1.09277626E-2</v>
      </c>
      <c r="AB3643" s="122">
        <v>1.4563461741000001E-2</v>
      </c>
      <c r="AC3643" s="122">
        <v>3.6832307282000001E-2</v>
      </c>
      <c r="AD3643" s="122">
        <v>2.7853433625499999E-2</v>
      </c>
      <c r="AE3643" s="122">
        <v>1.8211138722999998E-2</v>
      </c>
      <c r="AF3643" s="122">
        <v>8.7182744319999998E-3</v>
      </c>
      <c r="AG3643" s="122">
        <v>9.0625262330000008E-3</v>
      </c>
      <c r="AH3643" s="122">
        <v>8.1672470529999992E-3</v>
      </c>
      <c r="AI3643" s="122">
        <v>8.0145276590000009E-3</v>
      </c>
      <c r="AJ3643" s="122">
        <v>7.8996939634999996E-3</v>
      </c>
      <c r="AK3643" s="122">
        <v>7.9255907705000003E-3</v>
      </c>
      <c r="AL3643" s="122">
        <v>0</v>
      </c>
    </row>
    <row r="3644" spans="1:38" hidden="1" x14ac:dyDescent="0.25">
      <c r="A3644" s="122" t="s">
        <v>2018</v>
      </c>
      <c r="B3644" s="122">
        <v>1</v>
      </c>
      <c r="C3644" s="122" t="s">
        <v>2208</v>
      </c>
      <c r="D3644" s="122" t="s">
        <v>2084</v>
      </c>
      <c r="E3644" s="122">
        <v>67</v>
      </c>
      <c r="F3644" s="122">
        <v>1.8983108050000001E-4</v>
      </c>
      <c r="G3644" s="122">
        <v>2.1694980249999999E-4</v>
      </c>
      <c r="H3644" s="122">
        <v>2.440685245E-4</v>
      </c>
      <c r="I3644" s="122">
        <v>3.1186532950000002E-4</v>
      </c>
      <c r="J3644" s="122">
        <v>3.8327798E-4</v>
      </c>
      <c r="K3644" s="122">
        <v>4.3389960499999998E-4</v>
      </c>
      <c r="L3644" s="122">
        <v>4.9310882E-4</v>
      </c>
      <c r="M3644" s="122">
        <v>5.4553835450000003E-4</v>
      </c>
      <c r="N3644" s="122">
        <v>5.9449352700000004E-4</v>
      </c>
      <c r="O3644" s="122">
        <v>6.6590615100000001E-4</v>
      </c>
      <c r="P3644" s="122">
        <v>7.4409848200000003E-4</v>
      </c>
      <c r="Q3644" s="122">
        <v>3.7430913449999997E-4</v>
      </c>
      <c r="R3644" s="122">
        <v>0</v>
      </c>
      <c r="S3644" s="122">
        <v>0</v>
      </c>
      <c r="T3644" s="122">
        <v>0</v>
      </c>
      <c r="U3644" s="122">
        <v>1.3682925200000001E-4</v>
      </c>
      <c r="V3644" s="122">
        <v>2.7671941300000001E-4</v>
      </c>
      <c r="W3644" s="122">
        <v>3.8367487050000002E-4</v>
      </c>
      <c r="X3644" s="122">
        <v>4.8681006149999998E-4</v>
      </c>
      <c r="Y3644" s="122">
        <v>2.2854667950000001E-4</v>
      </c>
      <c r="Z3644" s="122">
        <v>0</v>
      </c>
      <c r="AA3644" s="122">
        <v>2.34684265E-4</v>
      </c>
      <c r="AB3644" s="122">
        <v>8.7448305324999993E-3</v>
      </c>
      <c r="AC3644" s="122">
        <v>0</v>
      </c>
      <c r="AD3644" s="122">
        <v>0</v>
      </c>
      <c r="AE3644" s="122">
        <v>0</v>
      </c>
      <c r="AF3644" s="122">
        <v>0</v>
      </c>
      <c r="AG3644" s="122">
        <v>0</v>
      </c>
      <c r="AH3644" s="122">
        <v>0</v>
      </c>
      <c r="AI3644" s="122">
        <v>0</v>
      </c>
      <c r="AJ3644" s="122">
        <v>0</v>
      </c>
      <c r="AK3644" s="122">
        <v>0</v>
      </c>
      <c r="AL3644" s="122">
        <v>0</v>
      </c>
    </row>
    <row r="3645" spans="1:38" hidden="1" x14ac:dyDescent="0.25">
      <c r="A3645" s="122" t="s">
        <v>2018</v>
      </c>
      <c r="B3645" s="122">
        <v>1</v>
      </c>
      <c r="C3645" s="122" t="s">
        <v>2208</v>
      </c>
      <c r="D3645" s="122" t="s">
        <v>2085</v>
      </c>
      <c r="E3645" s="122">
        <v>67</v>
      </c>
      <c r="F3645" s="122">
        <v>2.8910085959999998E-3</v>
      </c>
      <c r="G3645" s="122">
        <v>3.3040098239999999E-3</v>
      </c>
      <c r="H3645" s="122">
        <v>3.7170110519999999E-3</v>
      </c>
      <c r="I3645" s="122">
        <v>4.7495141220000002E-3</v>
      </c>
      <c r="J3645" s="122">
        <v>5.8370840329999996E-3</v>
      </c>
      <c r="K3645" s="122">
        <v>6.6080196479999997E-3</v>
      </c>
      <c r="L3645" s="122">
        <v>7.5097389904999999E-3</v>
      </c>
      <c r="M3645" s="122">
        <v>8.3082080525000001E-3</v>
      </c>
      <c r="N3645" s="122">
        <v>9.0537647500000002E-3</v>
      </c>
      <c r="O3645" s="122">
        <v>1.01413346345E-2</v>
      </c>
      <c r="P3645" s="122">
        <v>1.13321548525E-2</v>
      </c>
      <c r="Q3645" s="122">
        <v>7.0084602999999999E-3</v>
      </c>
      <c r="R3645" s="122">
        <v>2.6459402530000001E-3</v>
      </c>
      <c r="S3645" s="122">
        <v>2.1517200759999999E-3</v>
      </c>
      <c r="T3645" s="122">
        <v>1.381689648E-3</v>
      </c>
      <c r="U3645" s="122">
        <v>1.3611212489999999E-3</v>
      </c>
      <c r="V3645" s="122">
        <v>1.350090253E-3</v>
      </c>
      <c r="W3645" s="122">
        <v>2.6132879599999998E-3</v>
      </c>
      <c r="X3645" s="122">
        <v>3.8844643664999999E-3</v>
      </c>
      <c r="Y3645" s="122">
        <v>3.2836253879999998E-3</v>
      </c>
      <c r="Z3645" s="122">
        <v>2.838352142E-3</v>
      </c>
      <c r="AA3645" s="122">
        <v>7.8473371714999993E-3</v>
      </c>
      <c r="AB3645" s="122">
        <v>3.5637930339999999E-3</v>
      </c>
      <c r="AC3645" s="122">
        <v>2.650290652E-3</v>
      </c>
      <c r="AD3645" s="122">
        <v>1.3427039239E-2</v>
      </c>
      <c r="AE3645" s="122">
        <v>2.4522986235500002E-2</v>
      </c>
      <c r="AF3645" s="122">
        <v>3.8004847905999999E-2</v>
      </c>
      <c r="AG3645" s="122">
        <v>2.7803868184500001E-2</v>
      </c>
      <c r="AH3645" s="122">
        <v>1.7618549644999999E-2</v>
      </c>
      <c r="AI3645" s="122">
        <v>9.6425083069999994E-3</v>
      </c>
      <c r="AJ3645" s="122">
        <v>1.6002080915E-3</v>
      </c>
      <c r="AK3645" s="122">
        <v>1.6216604775000001E-3</v>
      </c>
      <c r="AL3645" s="122">
        <v>0</v>
      </c>
    </row>
    <row r="3646" spans="1:38" hidden="1" x14ac:dyDescent="0.25">
      <c r="A3646" s="122" t="s">
        <v>2018</v>
      </c>
      <c r="B3646" s="122">
        <v>1</v>
      </c>
      <c r="C3646" s="122" t="s">
        <v>2208</v>
      </c>
      <c r="D3646" s="122" t="s">
        <v>2086</v>
      </c>
      <c r="E3646" s="122">
        <v>67</v>
      </c>
      <c r="F3646" s="122">
        <v>1.6477337135500002E-2</v>
      </c>
      <c r="G3646" s="122">
        <v>1.8831242459499999E-2</v>
      </c>
      <c r="H3646" s="122">
        <v>2.1185147756999999E-2</v>
      </c>
      <c r="I3646" s="122">
        <v>2.7069911014000001E-2</v>
      </c>
      <c r="J3646" s="122">
        <v>3.3268528319500001E-2</v>
      </c>
      <c r="K3646" s="122">
        <v>3.7662484892500001E-2</v>
      </c>
      <c r="L3646" s="122">
        <v>4.2801844807500003E-2</v>
      </c>
      <c r="M3646" s="122">
        <v>4.7352728417999999E-2</v>
      </c>
      <c r="N3646" s="122">
        <v>5.1602037497E-2</v>
      </c>
      <c r="O3646" s="122">
        <v>5.7800654802499997E-2</v>
      </c>
      <c r="P3646" s="122">
        <v>6.4587748439000003E-2</v>
      </c>
      <c r="Q3646" s="122">
        <v>6.084167913E-2</v>
      </c>
      <c r="R3646" s="122">
        <v>5.7353750587500002E-2</v>
      </c>
      <c r="S3646" s="122">
        <v>6.6809590217999995E-2</v>
      </c>
      <c r="T3646" s="122">
        <v>7.3223523442000005E-2</v>
      </c>
      <c r="U3646" s="122">
        <v>8.0604120168000004E-2</v>
      </c>
      <c r="V3646" s="122">
        <v>8.8679647488000002E-2</v>
      </c>
      <c r="W3646" s="122">
        <v>7.3508260297500003E-2</v>
      </c>
      <c r="X3646" s="122">
        <v>5.53373093545E-2</v>
      </c>
      <c r="Y3646" s="122">
        <v>8.7142361500000001E-2</v>
      </c>
      <c r="Z3646" s="122">
        <v>0.11890871095199999</v>
      </c>
      <c r="AA3646" s="122">
        <v>0.19430794987550001</v>
      </c>
      <c r="AB3646" s="122">
        <v>7.8204802509500002E-2</v>
      </c>
      <c r="AC3646" s="122">
        <v>9.6130153758000006E-2</v>
      </c>
      <c r="AD3646" s="122">
        <v>8.6105792031499997E-2</v>
      </c>
      <c r="AE3646" s="122">
        <v>7.47807081475E-2</v>
      </c>
      <c r="AF3646" s="122">
        <v>6.6633980282999994E-2</v>
      </c>
      <c r="AG3646" s="122">
        <v>8.3010169250500004E-2</v>
      </c>
      <c r="AH3646" s="122">
        <v>8.3547239689000005E-2</v>
      </c>
      <c r="AI3646" s="122">
        <v>9.0966878070000007E-2</v>
      </c>
      <c r="AJ3646" s="122">
        <v>9.8947899340999998E-2</v>
      </c>
      <c r="AK3646" s="122">
        <v>0.1000958859395</v>
      </c>
      <c r="AL3646" s="122">
        <v>0</v>
      </c>
    </row>
    <row r="3647" spans="1:38" hidden="1" x14ac:dyDescent="0.25">
      <c r="A3647" s="122" t="s">
        <v>2018</v>
      </c>
      <c r="B3647" s="122">
        <v>1</v>
      </c>
      <c r="C3647" s="122" t="s">
        <v>2208</v>
      </c>
      <c r="D3647" s="122" t="s">
        <v>2168</v>
      </c>
      <c r="E3647" s="122">
        <v>67</v>
      </c>
      <c r="F3647" s="122">
        <v>0</v>
      </c>
      <c r="G3647" s="122">
        <v>0</v>
      </c>
      <c r="H3647" s="122">
        <v>0</v>
      </c>
      <c r="I3647" s="122">
        <v>0</v>
      </c>
      <c r="J3647" s="122">
        <v>0</v>
      </c>
      <c r="K3647" s="122">
        <v>0</v>
      </c>
      <c r="L3647" s="122">
        <v>0</v>
      </c>
      <c r="M3647" s="122">
        <v>0</v>
      </c>
      <c r="N3647" s="122">
        <v>0</v>
      </c>
      <c r="O3647" s="122">
        <v>0</v>
      </c>
      <c r="P3647" s="122">
        <v>0</v>
      </c>
      <c r="Q3647" s="122">
        <v>0</v>
      </c>
      <c r="R3647" s="122">
        <v>0</v>
      </c>
      <c r="S3647" s="122">
        <v>0</v>
      </c>
      <c r="T3647" s="122">
        <v>0</v>
      </c>
      <c r="U3647" s="122">
        <v>0</v>
      </c>
      <c r="V3647" s="122">
        <v>0</v>
      </c>
      <c r="W3647" s="122">
        <v>0</v>
      </c>
      <c r="X3647" s="122">
        <v>0</v>
      </c>
      <c r="Y3647" s="122">
        <v>0</v>
      </c>
      <c r="Z3647" s="122">
        <v>0</v>
      </c>
      <c r="AA3647" s="122">
        <v>0</v>
      </c>
      <c r="AB3647" s="122">
        <v>0</v>
      </c>
      <c r="AC3647" s="122">
        <v>0</v>
      </c>
      <c r="AD3647" s="122">
        <v>0</v>
      </c>
      <c r="AE3647" s="122">
        <v>0</v>
      </c>
      <c r="AF3647" s="122">
        <v>0</v>
      </c>
      <c r="AG3647" s="122">
        <v>0</v>
      </c>
      <c r="AH3647" s="122">
        <v>0</v>
      </c>
      <c r="AI3647" s="122">
        <v>0</v>
      </c>
      <c r="AJ3647" s="122">
        <v>0</v>
      </c>
      <c r="AK3647" s="122">
        <v>0</v>
      </c>
      <c r="AL3647" s="122">
        <v>0</v>
      </c>
    </row>
    <row r="3648" spans="1:38" hidden="1" x14ac:dyDescent="0.25">
      <c r="A3648" s="122" t="s">
        <v>2018</v>
      </c>
      <c r="B3648" s="122">
        <v>1</v>
      </c>
      <c r="C3648" s="122" t="s">
        <v>2208</v>
      </c>
      <c r="D3648" s="122" t="s">
        <v>2087</v>
      </c>
      <c r="E3648" s="122">
        <v>67</v>
      </c>
      <c r="F3648" s="122">
        <v>2.1179244935000002E-3</v>
      </c>
      <c r="G3648" s="122">
        <v>2.4204851429999999E-3</v>
      </c>
      <c r="H3648" s="122">
        <v>2.7230457659999999E-3</v>
      </c>
      <c r="I3648" s="122">
        <v>3.4794473765000001E-3</v>
      </c>
      <c r="J3648" s="122">
        <v>4.2761904140000001E-3</v>
      </c>
      <c r="K3648" s="122">
        <v>4.8409702594999996E-3</v>
      </c>
      <c r="L3648" s="122">
        <v>5.5015610140000002E-3</v>
      </c>
      <c r="M3648" s="122">
        <v>6.0865115730000001E-3</v>
      </c>
      <c r="N3648" s="122">
        <v>6.6326990980000002E-3</v>
      </c>
      <c r="O3648" s="122">
        <v>7.4294421089999996E-3</v>
      </c>
      <c r="P3648" s="122">
        <v>8.3018252889999998E-3</v>
      </c>
      <c r="Q3648" s="122">
        <v>9.7520909214999993E-3</v>
      </c>
      <c r="R3648" s="122">
        <v>1.12798564665E-2</v>
      </c>
      <c r="S3648" s="122">
        <v>1.0646800775500001E-2</v>
      </c>
      <c r="T3648" s="122">
        <v>9.0525385419999993E-3</v>
      </c>
      <c r="U3648" s="122">
        <v>8.8028454189999997E-3</v>
      </c>
      <c r="V3648" s="122">
        <v>8.613068372E-3</v>
      </c>
      <c r="W3648" s="122">
        <v>1.2215910984500001E-2</v>
      </c>
      <c r="X3648" s="122">
        <v>1.5709675515999999E-2</v>
      </c>
      <c r="Y3648" s="122">
        <v>1.8633645845500001E-2</v>
      </c>
      <c r="Z3648" s="122">
        <v>2.1887677756E-2</v>
      </c>
      <c r="AA3648" s="122">
        <v>1.6175695399999999E-3</v>
      </c>
      <c r="AB3648" s="122">
        <v>1.468210929E-2</v>
      </c>
      <c r="AC3648" s="122">
        <v>2.0436336143999999E-2</v>
      </c>
      <c r="AD3648" s="122">
        <v>1.53419315445E-2</v>
      </c>
      <c r="AE3648" s="122">
        <v>9.8758152875000008E-3</v>
      </c>
      <c r="AF3648" s="122">
        <v>4.4692194085000003E-3</v>
      </c>
      <c r="AG3648" s="122">
        <v>1.0348249496499999E-2</v>
      </c>
      <c r="AH3648" s="122">
        <v>1.2951002699499999E-2</v>
      </c>
      <c r="AI3648" s="122">
        <v>1.64352411965E-2</v>
      </c>
      <c r="AJ3648" s="122">
        <v>2.0051674254499999E-2</v>
      </c>
      <c r="AK3648" s="122">
        <v>2.0225781321499998E-2</v>
      </c>
      <c r="AL3648" s="122">
        <v>0</v>
      </c>
    </row>
    <row r="3649" spans="1:38" hidden="1" x14ac:dyDescent="0.25">
      <c r="A3649" s="122" t="s">
        <v>2018</v>
      </c>
      <c r="B3649" s="122">
        <v>1</v>
      </c>
      <c r="C3649" s="122" t="s">
        <v>2208</v>
      </c>
      <c r="D3649" s="122" t="s">
        <v>2134</v>
      </c>
      <c r="E3649" s="122">
        <v>67</v>
      </c>
      <c r="F3649" s="122">
        <v>0</v>
      </c>
      <c r="G3649" s="122">
        <v>0</v>
      </c>
      <c r="H3649" s="122">
        <v>0</v>
      </c>
      <c r="I3649" s="122">
        <v>0</v>
      </c>
      <c r="J3649" s="122">
        <v>0</v>
      </c>
      <c r="K3649" s="122">
        <v>0</v>
      </c>
      <c r="L3649" s="122">
        <v>0</v>
      </c>
      <c r="M3649" s="122">
        <v>0</v>
      </c>
      <c r="N3649" s="122">
        <v>0</v>
      </c>
      <c r="O3649" s="122">
        <v>0</v>
      </c>
      <c r="P3649" s="122">
        <v>0</v>
      </c>
      <c r="Q3649" s="122">
        <v>0</v>
      </c>
      <c r="R3649" s="122">
        <v>0</v>
      </c>
      <c r="S3649" s="122">
        <v>0</v>
      </c>
      <c r="T3649" s="122">
        <v>0</v>
      </c>
      <c r="U3649" s="122">
        <v>0</v>
      </c>
      <c r="V3649" s="122">
        <v>0</v>
      </c>
      <c r="W3649" s="122">
        <v>0</v>
      </c>
      <c r="X3649" s="122">
        <v>0</v>
      </c>
      <c r="Y3649" s="122">
        <v>0</v>
      </c>
      <c r="Z3649" s="122">
        <v>0</v>
      </c>
      <c r="AA3649" s="122">
        <v>0</v>
      </c>
      <c r="AB3649" s="122">
        <v>0</v>
      </c>
      <c r="AC3649" s="122">
        <v>0</v>
      </c>
      <c r="AD3649" s="122">
        <v>0</v>
      </c>
      <c r="AE3649" s="122">
        <v>0</v>
      </c>
      <c r="AF3649" s="122">
        <v>0</v>
      </c>
      <c r="AG3649" s="122">
        <v>0</v>
      </c>
      <c r="AH3649" s="122">
        <v>0</v>
      </c>
      <c r="AI3649" s="122">
        <v>0</v>
      </c>
      <c r="AJ3649" s="122">
        <v>0</v>
      </c>
      <c r="AK3649" s="122">
        <v>0</v>
      </c>
      <c r="AL3649" s="122">
        <v>0</v>
      </c>
    </row>
    <row r="3650" spans="1:38" hidden="1" x14ac:dyDescent="0.25">
      <c r="A3650" s="122" t="s">
        <v>2018</v>
      </c>
      <c r="B3650" s="122">
        <v>1</v>
      </c>
      <c r="C3650" s="122" t="s">
        <v>2208</v>
      </c>
      <c r="D3650" s="122" t="s">
        <v>2088</v>
      </c>
      <c r="E3650" s="122">
        <v>67</v>
      </c>
      <c r="F3650" s="122">
        <v>1.072925216E-3</v>
      </c>
      <c r="G3650" s="122">
        <v>1.226200262E-3</v>
      </c>
      <c r="H3650" s="122">
        <v>1.3794752815E-3</v>
      </c>
      <c r="I3650" s="122">
        <v>1.7626628699999999E-3</v>
      </c>
      <c r="J3650" s="122">
        <v>2.1662871260000002E-3</v>
      </c>
      <c r="K3650" s="122">
        <v>2.4524005240000001E-3</v>
      </c>
      <c r="L3650" s="122">
        <v>2.787051004E-3</v>
      </c>
      <c r="M3650" s="122">
        <v>3.0833827224999999E-3</v>
      </c>
      <c r="N3650" s="122">
        <v>3.3600773844999999E-3</v>
      </c>
      <c r="O3650" s="122">
        <v>3.7637016140000001E-3</v>
      </c>
      <c r="P3650" s="122">
        <v>4.2056446315000004E-3</v>
      </c>
      <c r="Q3650" s="122">
        <v>4.6980360170000004E-3</v>
      </c>
      <c r="R3650" s="122">
        <v>5.2241293075000004E-3</v>
      </c>
      <c r="S3650" s="122">
        <v>5.3593837970000004E-3</v>
      </c>
      <c r="T3650" s="122">
        <v>5.1118498409999996E-3</v>
      </c>
      <c r="U3650" s="122">
        <v>5.2193933600000004E-3</v>
      </c>
      <c r="V3650" s="122">
        <v>5.3663306129999996E-3</v>
      </c>
      <c r="W3650" s="122">
        <v>9.2986219675000002E-3</v>
      </c>
      <c r="X3650" s="122">
        <v>1.3223540969000001E-2</v>
      </c>
      <c r="Y3650" s="122">
        <v>7.7888173540000003E-3</v>
      </c>
      <c r="Z3650" s="122">
        <v>3.0730096419999998E-3</v>
      </c>
      <c r="AA3650" s="122">
        <v>1.09046174205E-2</v>
      </c>
      <c r="AB3650" s="122">
        <v>6.8609587294999998E-3</v>
      </c>
      <c r="AC3650" s="122">
        <v>2.8861605270000001E-3</v>
      </c>
      <c r="AD3650" s="122">
        <v>1.9738023885000002E-3</v>
      </c>
      <c r="AE3650" s="122">
        <v>1.0027522884999999E-3</v>
      </c>
      <c r="AF3650" s="122">
        <v>0</v>
      </c>
      <c r="AG3650" s="122">
        <v>0</v>
      </c>
      <c r="AH3650" s="122">
        <v>0</v>
      </c>
      <c r="AI3650" s="122">
        <v>0</v>
      </c>
      <c r="AJ3650" s="122">
        <v>0</v>
      </c>
      <c r="AK3650" s="122">
        <v>0</v>
      </c>
      <c r="AL3650" s="122">
        <v>0</v>
      </c>
    </row>
    <row r="3651" spans="1:38" hidden="1" x14ac:dyDescent="0.25">
      <c r="A3651" s="122" t="s">
        <v>2018</v>
      </c>
      <c r="B3651" s="122">
        <v>1</v>
      </c>
      <c r="C3651" s="122" t="s">
        <v>2208</v>
      </c>
      <c r="D3651" s="122" t="s">
        <v>2089</v>
      </c>
      <c r="E3651" s="122">
        <v>67</v>
      </c>
      <c r="F3651" s="122">
        <v>2.380244363E-3</v>
      </c>
      <c r="G3651" s="122">
        <v>2.7202792720000001E-3</v>
      </c>
      <c r="H3651" s="122">
        <v>3.0603141809999999E-3</v>
      </c>
      <c r="I3651" s="122">
        <v>3.9104014534999997E-3</v>
      </c>
      <c r="J3651" s="122">
        <v>4.8058267279999997E-3</v>
      </c>
      <c r="K3651" s="122">
        <v>5.4405585440000003E-3</v>
      </c>
      <c r="L3651" s="122">
        <v>6.1829681014999999E-3</v>
      </c>
      <c r="M3651" s="122">
        <v>6.8403689449999996E-3</v>
      </c>
      <c r="N3651" s="122">
        <v>7.4542056169999999E-3</v>
      </c>
      <c r="O3651" s="122">
        <v>8.3496308915000008E-3</v>
      </c>
      <c r="P3651" s="122">
        <v>9.3300648800000007E-3</v>
      </c>
      <c r="Q3651" s="122">
        <v>1.3253094829000001E-2</v>
      </c>
      <c r="R3651" s="122">
        <v>1.7315833996999999E-2</v>
      </c>
      <c r="S3651" s="122">
        <v>1.9009406597000001E-2</v>
      </c>
      <c r="T3651" s="122">
        <v>1.9615505639999999E-2</v>
      </c>
      <c r="U3651" s="122">
        <v>1.93235011065E-2</v>
      </c>
      <c r="V3651" s="122">
        <v>1.9166896892000001E-2</v>
      </c>
      <c r="W3651" s="122">
        <v>2.0467474068000001E-2</v>
      </c>
      <c r="X3651" s="122">
        <v>2.1284159707000001E-2</v>
      </c>
      <c r="Y3651" s="122">
        <v>1.9184787916499999E-2</v>
      </c>
      <c r="Z3651" s="122">
        <v>1.7871174887000001E-2</v>
      </c>
      <c r="AA3651" s="122">
        <v>1.0076179190500001E-2</v>
      </c>
      <c r="AB3651" s="122">
        <v>6.9064682209500003E-2</v>
      </c>
      <c r="AC3651" s="122">
        <v>1.5212016433999999E-2</v>
      </c>
      <c r="AD3651" s="122">
        <v>1.2743811840000001E-2</v>
      </c>
      <c r="AE3651" s="122">
        <v>1.0041446250000001E-2</v>
      </c>
      <c r="AF3651" s="122">
        <v>7.6586597155000003E-3</v>
      </c>
      <c r="AG3651" s="122">
        <v>7.9610713025000009E-3</v>
      </c>
      <c r="AH3651" s="122">
        <v>7.1746039050000002E-3</v>
      </c>
      <c r="AI3651" s="122">
        <v>7.0404459590000003E-3</v>
      </c>
      <c r="AJ3651" s="122">
        <v>6.9395691245000002E-3</v>
      </c>
      <c r="AK3651" s="122">
        <v>6.961627592E-3</v>
      </c>
      <c r="AL3651" s="122">
        <v>0</v>
      </c>
    </row>
    <row r="3652" spans="1:38" hidden="1" x14ac:dyDescent="0.25">
      <c r="A3652" s="122" t="s">
        <v>2018</v>
      </c>
      <c r="B3652" s="122">
        <v>1</v>
      </c>
      <c r="C3652" s="122" t="s">
        <v>2208</v>
      </c>
      <c r="D3652" s="122" t="s">
        <v>2090</v>
      </c>
      <c r="E3652" s="122">
        <v>67</v>
      </c>
      <c r="F3652" s="122">
        <v>2.1151775299999999E-4</v>
      </c>
      <c r="G3652" s="122">
        <v>2.4173458999999999E-4</v>
      </c>
      <c r="H3652" s="122">
        <v>2.7195140050000001E-4</v>
      </c>
      <c r="I3652" s="122">
        <v>3.4749346650000002E-4</v>
      </c>
      <c r="J3652" s="122">
        <v>4.2706443350000001E-4</v>
      </c>
      <c r="K3652" s="122">
        <v>4.8346915350000003E-4</v>
      </c>
      <c r="L3652" s="122">
        <v>5.4944254650000001E-4</v>
      </c>
      <c r="M3652" s="122">
        <v>6.0786174349999997E-4</v>
      </c>
      <c r="N3652" s="122">
        <v>6.6240966150000005E-4</v>
      </c>
      <c r="O3652" s="122">
        <v>7.4198062850000003E-4</v>
      </c>
      <c r="P3652" s="122">
        <v>8.2910579149999999E-4</v>
      </c>
      <c r="Q3652" s="122">
        <v>9.6945699949999996E-4</v>
      </c>
      <c r="R3652" s="122">
        <v>1.1174452159999999E-3</v>
      </c>
      <c r="S3652" s="122">
        <v>1.2585009795000001E-3</v>
      </c>
      <c r="T3652" s="122">
        <v>1.3340036135E-3</v>
      </c>
      <c r="U3652" s="122">
        <v>1.31414507E-3</v>
      </c>
      <c r="V3652" s="122">
        <v>1.3034947994999999E-3</v>
      </c>
      <c r="W3652" s="122">
        <v>2.3793858160000001E-3</v>
      </c>
      <c r="X3652" s="122">
        <v>3.4578205409999999E-3</v>
      </c>
      <c r="Y3652" s="122">
        <v>2.3515974655000001E-3</v>
      </c>
      <c r="Z3652" s="122">
        <v>1.4157723315E-3</v>
      </c>
      <c r="AA3652" s="122">
        <v>2.308611206E-3</v>
      </c>
      <c r="AB3652" s="122">
        <v>3.138921926E-3</v>
      </c>
      <c r="AC3652" s="122">
        <v>1.321002581E-3</v>
      </c>
      <c r="AD3652" s="122">
        <v>8.7741751220000008E-3</v>
      </c>
      <c r="AE3652" s="122">
        <v>1.64533165285E-2</v>
      </c>
      <c r="AF3652" s="122">
        <v>2.5754524418999999E-2</v>
      </c>
      <c r="AG3652" s="122">
        <v>2.6771473499500001E-2</v>
      </c>
      <c r="AH3652" s="122">
        <v>2.41267426005E-2</v>
      </c>
      <c r="AI3652" s="122">
        <v>2.3675596530500002E-2</v>
      </c>
      <c r="AJ3652" s="122">
        <v>2.3336368069499999E-2</v>
      </c>
      <c r="AK3652" s="122">
        <v>2.4050685983999998E-2</v>
      </c>
      <c r="AL3652" s="122">
        <v>0</v>
      </c>
    </row>
    <row r="3653" spans="1:38" hidden="1" x14ac:dyDescent="0.25">
      <c r="A3653" s="122" t="s">
        <v>2018</v>
      </c>
      <c r="B3653" s="122">
        <v>1</v>
      </c>
      <c r="C3653" s="122" t="s">
        <v>2208</v>
      </c>
      <c r="D3653" s="122" t="s">
        <v>2091</v>
      </c>
      <c r="E3653" s="122">
        <v>67</v>
      </c>
      <c r="F3653" s="122">
        <v>1.0033901037499999E-2</v>
      </c>
      <c r="G3653" s="122">
        <v>1.14673154525E-2</v>
      </c>
      <c r="H3653" s="122">
        <v>1.2900729894E-2</v>
      </c>
      <c r="I3653" s="122">
        <v>1.64842659845E-2</v>
      </c>
      <c r="J3653" s="122">
        <v>2.0258923970500001E-2</v>
      </c>
      <c r="K3653" s="122">
        <v>2.29346309315E-2</v>
      </c>
      <c r="L3653" s="122">
        <v>2.6064252444E-2</v>
      </c>
      <c r="M3653" s="122">
        <v>2.8835520339500001E-2</v>
      </c>
      <c r="N3653" s="122">
        <v>3.1423143950499999E-2</v>
      </c>
      <c r="O3653" s="122">
        <v>3.5197801963E-2</v>
      </c>
      <c r="P3653" s="122">
        <v>3.93308135925E-2</v>
      </c>
      <c r="Q3653" s="122">
        <v>5.0954969878000002E-2</v>
      </c>
      <c r="R3653" s="122">
        <v>6.3055344811000003E-2</v>
      </c>
      <c r="S3653" s="122">
        <v>9.2309023357999995E-2</v>
      </c>
      <c r="T3653" s="122">
        <v>0.12096413554</v>
      </c>
      <c r="U3653" s="122">
        <v>0.1239695882285</v>
      </c>
      <c r="V3653" s="122">
        <v>0.1279175370815</v>
      </c>
      <c r="W3653" s="122">
        <v>7.8174163130000002E-2</v>
      </c>
      <c r="X3653" s="122">
        <v>2.3103791376E-2</v>
      </c>
      <c r="Y3653" s="122">
        <v>3.7634425287999998E-2</v>
      </c>
      <c r="Z3653" s="122">
        <v>5.2078974161999997E-2</v>
      </c>
      <c r="AA3653" s="122">
        <v>1.9800112510500002E-2</v>
      </c>
      <c r="AB3653" s="122">
        <v>0.114062954183</v>
      </c>
      <c r="AC3653" s="122">
        <v>4.75537108045E-2</v>
      </c>
      <c r="AD3653" s="122">
        <v>6.5051485003499998E-2</v>
      </c>
      <c r="AE3653" s="122">
        <v>8.2627191224000002E-2</v>
      </c>
      <c r="AF3653" s="122">
        <v>0.10644460186849999</v>
      </c>
      <c r="AG3653" s="122">
        <v>0.108209740501</v>
      </c>
      <c r="AH3653" s="122">
        <v>9.5970012694500006E-2</v>
      </c>
      <c r="AI3653" s="122">
        <v>9.2582354401500006E-2</v>
      </c>
      <c r="AJ3653" s="122">
        <v>8.9609043854499998E-2</v>
      </c>
      <c r="AK3653" s="122">
        <v>8.8970864839000005E-2</v>
      </c>
      <c r="AL3653" s="122">
        <v>0</v>
      </c>
    </row>
    <row r="3654" spans="1:38" hidden="1" x14ac:dyDescent="0.25">
      <c r="A3654" s="122" t="s">
        <v>2018</v>
      </c>
      <c r="B3654" s="122">
        <v>1</v>
      </c>
      <c r="C3654" s="122" t="s">
        <v>2208</v>
      </c>
      <c r="D3654" s="122" t="s">
        <v>2092</v>
      </c>
      <c r="E3654" s="122">
        <v>67</v>
      </c>
      <c r="F3654" s="122">
        <v>1.1270864036E-2</v>
      </c>
      <c r="G3654" s="122">
        <v>1.28809874735E-2</v>
      </c>
      <c r="H3654" s="122">
        <v>1.4491110884500001E-2</v>
      </c>
      <c r="I3654" s="122">
        <v>1.8516419465E-2</v>
      </c>
      <c r="J3654" s="122">
        <v>2.2756411197E-2</v>
      </c>
      <c r="K3654" s="122">
        <v>2.5761974920499999E-2</v>
      </c>
      <c r="L3654" s="122">
        <v>2.9277411098999999E-2</v>
      </c>
      <c r="M3654" s="122">
        <v>3.2390316384999999E-2</v>
      </c>
      <c r="N3654" s="122">
        <v>3.5296938038999998E-2</v>
      </c>
      <c r="O3654" s="122">
        <v>3.9536929744500002E-2</v>
      </c>
      <c r="P3654" s="122">
        <v>4.4179452315999998E-2</v>
      </c>
      <c r="Q3654" s="122">
        <v>4.2276909566999997E-2</v>
      </c>
      <c r="R3654" s="122">
        <v>4.0566079504500002E-2</v>
      </c>
      <c r="S3654" s="122">
        <v>5.1403382340500001E-2</v>
      </c>
      <c r="T3654" s="122">
        <v>6.0693292830499998E-2</v>
      </c>
      <c r="U3654" s="122">
        <v>5.9789787361500001E-2</v>
      </c>
      <c r="V3654" s="122">
        <v>5.9305230595000001E-2</v>
      </c>
      <c r="W3654" s="122">
        <v>3.6412629166999999E-2</v>
      </c>
      <c r="X3654" s="122">
        <v>1.1056404915499999E-2</v>
      </c>
      <c r="Y3654" s="122">
        <v>2.9262096563500001E-2</v>
      </c>
      <c r="Z3654" s="122">
        <v>4.6798026760999999E-2</v>
      </c>
      <c r="AA3654" s="122">
        <v>1.4544079005E-2</v>
      </c>
      <c r="AB3654" s="122">
        <v>1.468210929E-2</v>
      </c>
      <c r="AC3654" s="122">
        <v>5.9227092403499999E-2</v>
      </c>
      <c r="AD3654" s="122">
        <v>5.5228608580500001E-2</v>
      </c>
      <c r="AE3654" s="122">
        <v>5.0498685139999999E-2</v>
      </c>
      <c r="AF3654" s="122">
        <v>4.8179793736000003E-2</v>
      </c>
      <c r="AG3654" s="122">
        <v>5.0415109413499998E-2</v>
      </c>
      <c r="AH3654" s="122">
        <v>4.5646250185499997E-2</v>
      </c>
      <c r="AI3654" s="122">
        <v>4.5010233649499999E-2</v>
      </c>
      <c r="AJ3654" s="122">
        <v>4.4590167892499998E-2</v>
      </c>
      <c r="AK3654" s="122">
        <v>4.4804030286000003E-2</v>
      </c>
      <c r="AL3654" s="122">
        <v>0</v>
      </c>
    </row>
    <row r="3655" spans="1:38" hidden="1" x14ac:dyDescent="0.25">
      <c r="A3655" s="122" t="s">
        <v>2018</v>
      </c>
      <c r="B3655" s="122">
        <v>1</v>
      </c>
      <c r="C3655" s="122" t="s">
        <v>2208</v>
      </c>
      <c r="D3655" s="122" t="s">
        <v>2093</v>
      </c>
      <c r="E3655" s="122">
        <v>67</v>
      </c>
      <c r="F3655" s="122">
        <v>6.4067987349999999E-4</v>
      </c>
      <c r="G3655" s="122">
        <v>7.3220557349999997E-4</v>
      </c>
      <c r="H3655" s="122">
        <v>8.2373127349999996E-4</v>
      </c>
      <c r="I3655" s="122">
        <v>1.052545497E-3</v>
      </c>
      <c r="J3655" s="122">
        <v>1.2935631825000001E-3</v>
      </c>
      <c r="K3655" s="122">
        <v>1.4644111469999999E-3</v>
      </c>
      <c r="L3655" s="122">
        <v>1.6642422409999999E-3</v>
      </c>
      <c r="M3655" s="122">
        <v>1.8411919100000001E-3</v>
      </c>
      <c r="N3655" s="122">
        <v>2.0064156205E-3</v>
      </c>
      <c r="O3655" s="122">
        <v>2.2474333060000001E-3</v>
      </c>
      <c r="P3655" s="122">
        <v>2.51133239E-3</v>
      </c>
      <c r="Q3655" s="122">
        <v>5.016414278E-3</v>
      </c>
      <c r="R3655" s="122">
        <v>7.5923479705E-3</v>
      </c>
      <c r="S3655" s="122">
        <v>8.7589232855000004E-3</v>
      </c>
      <c r="T3655" s="122">
        <v>9.5104182884999996E-3</v>
      </c>
      <c r="U3655" s="122">
        <v>1.00666313995E-2</v>
      </c>
      <c r="V3655" s="122">
        <v>1.07041018845E-2</v>
      </c>
      <c r="W3655" s="122">
        <v>1.3823878965E-2</v>
      </c>
      <c r="X3655" s="122">
        <v>1.6759349658500001E-2</v>
      </c>
      <c r="Y3655" s="122">
        <v>1.1181813515500001E-2</v>
      </c>
      <c r="Z3655" s="122">
        <v>6.4422220799999997E-3</v>
      </c>
      <c r="AA3655" s="122">
        <v>3.5435287754999999E-3</v>
      </c>
      <c r="AB3655" s="122">
        <v>1.0328213031999999E-2</v>
      </c>
      <c r="AC3655" s="122">
        <v>5.9293734365000001E-3</v>
      </c>
      <c r="AD3655" s="122">
        <v>5.3648491040000001E-3</v>
      </c>
      <c r="AE3655" s="122">
        <v>4.7218230795000003E-3</v>
      </c>
      <c r="AF3655" s="122">
        <v>4.2860237955E-3</v>
      </c>
      <c r="AG3655" s="122">
        <v>4.4552627329999999E-3</v>
      </c>
      <c r="AH3655" s="122">
        <v>4.0151311495E-3</v>
      </c>
      <c r="AI3655" s="122">
        <v>3.9400521975000002E-3</v>
      </c>
      <c r="AJ3655" s="122">
        <v>3.8835983730000001E-3</v>
      </c>
      <c r="AK3655" s="122">
        <v>3.8888421665E-3</v>
      </c>
      <c r="AL3655" s="122">
        <v>0</v>
      </c>
    </row>
    <row r="3656" spans="1:38" hidden="1" x14ac:dyDescent="0.25">
      <c r="A3656" s="122" t="s">
        <v>2018</v>
      </c>
      <c r="B3656" s="122">
        <v>1</v>
      </c>
      <c r="C3656" s="122" t="s">
        <v>2208</v>
      </c>
      <c r="D3656" s="122" t="s">
        <v>2094</v>
      </c>
      <c r="E3656" s="122">
        <v>67</v>
      </c>
      <c r="F3656" s="122">
        <v>3.1151279205000001E-3</v>
      </c>
      <c r="G3656" s="122">
        <v>3.5601461835000001E-3</v>
      </c>
      <c r="H3656" s="122">
        <v>4.0051644464999996E-3</v>
      </c>
      <c r="I3656" s="122">
        <v>5.1177101304999998E-3</v>
      </c>
      <c r="J3656" s="122">
        <v>6.2895915934999998E-3</v>
      </c>
      <c r="K3656" s="122">
        <v>7.1202923670000001E-3</v>
      </c>
      <c r="L3656" s="122">
        <v>8.0919155824999995E-3</v>
      </c>
      <c r="M3656" s="122">
        <v>8.9522842455000001E-3</v>
      </c>
      <c r="N3656" s="122">
        <v>9.7556386620000005E-3</v>
      </c>
      <c r="O3656" s="122">
        <v>1.0927520098499999E-2</v>
      </c>
      <c r="P3656" s="122">
        <v>1.2210656114000001E-2</v>
      </c>
      <c r="Q3656" s="122">
        <v>9.3840003829999998E-3</v>
      </c>
      <c r="R3656" s="122">
        <v>6.5575450980000002E-3</v>
      </c>
      <c r="S3656" s="122">
        <v>1.1763669219E-2</v>
      </c>
      <c r="T3656" s="122">
        <v>1.7222604028999999E-2</v>
      </c>
      <c r="U3656" s="122">
        <v>2.8038454160999999E-2</v>
      </c>
      <c r="V3656" s="122">
        <v>3.9220874420499999E-2</v>
      </c>
      <c r="W3656" s="122">
        <v>3.3897833730500003E-2</v>
      </c>
      <c r="X3656" s="122">
        <v>2.7297951861500001E-2</v>
      </c>
      <c r="Y3656" s="122">
        <v>1.7855060263499999E-2</v>
      </c>
      <c r="Z3656" s="122">
        <v>9.7970331725000005E-3</v>
      </c>
      <c r="AA3656" s="122">
        <v>1.46503872795E-2</v>
      </c>
      <c r="AB3656" s="122">
        <v>2.5891413137E-2</v>
      </c>
      <c r="AC3656" s="122">
        <v>1.08337645295E-2</v>
      </c>
      <c r="AD3656" s="122">
        <v>2.1632910307E-2</v>
      </c>
      <c r="AE3656" s="122">
        <v>3.2668657306500003E-2</v>
      </c>
      <c r="AF3656" s="122">
        <v>4.6542987846E-2</v>
      </c>
      <c r="AG3656" s="122">
        <v>4.4757009798999998E-2</v>
      </c>
      <c r="AH3656" s="122">
        <v>3.80319061285E-2</v>
      </c>
      <c r="AI3656" s="122">
        <v>3.4952738390000002E-2</v>
      </c>
      <c r="AJ3656" s="122">
        <v>3.2004161936000003E-2</v>
      </c>
      <c r="AK3656" s="122">
        <v>3.2100246536999999E-2</v>
      </c>
      <c r="AL3656" s="122">
        <v>0</v>
      </c>
    </row>
    <row r="3657" spans="1:38" hidden="1" x14ac:dyDescent="0.25">
      <c r="A3657" s="122" t="s">
        <v>2018</v>
      </c>
      <c r="B3657" s="122">
        <v>1</v>
      </c>
      <c r="C3657" s="122" t="s">
        <v>2208</v>
      </c>
      <c r="D3657" s="122" t="s">
        <v>2095</v>
      </c>
      <c r="E3657" s="122">
        <v>67</v>
      </c>
      <c r="F3657" s="122">
        <v>1.3557972400000001E-3</v>
      </c>
      <c r="G3657" s="122">
        <v>1.5494825865000001E-3</v>
      </c>
      <c r="H3657" s="122">
        <v>1.7431679065E-3</v>
      </c>
      <c r="I3657" s="122">
        <v>2.2273812064999999E-3</v>
      </c>
      <c r="J3657" s="122">
        <v>2.7374192070000001E-3</v>
      </c>
      <c r="K3657" s="122">
        <v>3.0989651465E-3</v>
      </c>
      <c r="L3657" s="122">
        <v>3.5218447794999998E-3</v>
      </c>
      <c r="M3657" s="122">
        <v>3.896303056E-3</v>
      </c>
      <c r="N3657" s="122">
        <v>4.2459470239999998E-3</v>
      </c>
      <c r="O3657" s="122">
        <v>4.7559850510000001E-3</v>
      </c>
      <c r="P3657" s="122">
        <v>5.3144443814999998E-3</v>
      </c>
      <c r="Q3657" s="122">
        <v>5.0882503189999999E-3</v>
      </c>
      <c r="R3657" s="122">
        <v>4.8851790170000003E-3</v>
      </c>
      <c r="S3657" s="122">
        <v>7.9986343900000003E-3</v>
      </c>
      <c r="T3657" s="122">
        <v>1.1189047326499999E-2</v>
      </c>
      <c r="U3657" s="122">
        <v>8.8523323405000007E-3</v>
      </c>
      <c r="V3657" s="122">
        <v>6.5443056449999999E-3</v>
      </c>
      <c r="W3657" s="122">
        <v>3.7558737525000001E-3</v>
      </c>
      <c r="X3657" s="122">
        <v>6.8616688500000003E-4</v>
      </c>
      <c r="Y3657" s="122">
        <v>2.4295043650000001E-3</v>
      </c>
      <c r="Z3657" s="122">
        <v>4.0970054699999998E-3</v>
      </c>
      <c r="AA3657" s="122">
        <v>2.3392006754000001E-2</v>
      </c>
      <c r="AB3657" s="122">
        <v>9.05276411E-3</v>
      </c>
      <c r="AC3657" s="122">
        <v>3.7908249735000002E-3</v>
      </c>
      <c r="AD3657" s="122">
        <v>2.5924889845000002E-3</v>
      </c>
      <c r="AE3657" s="122">
        <v>1.317064098E-3</v>
      </c>
      <c r="AF3657" s="122">
        <v>0</v>
      </c>
      <c r="AG3657" s="122">
        <v>0</v>
      </c>
      <c r="AH3657" s="122">
        <v>0</v>
      </c>
      <c r="AI3657" s="122">
        <v>0</v>
      </c>
      <c r="AJ3657" s="122">
        <v>0</v>
      </c>
      <c r="AK3657" s="122">
        <v>0</v>
      </c>
      <c r="AL3657" s="122">
        <v>0</v>
      </c>
    </row>
    <row r="3658" spans="1:38" hidden="1" x14ac:dyDescent="0.25">
      <c r="A3658" s="122" t="s">
        <v>2018</v>
      </c>
      <c r="B3658" s="122">
        <v>1</v>
      </c>
      <c r="C3658" s="122" t="s">
        <v>2208</v>
      </c>
      <c r="D3658" s="122" t="s">
        <v>2096</v>
      </c>
      <c r="E3658" s="122">
        <v>67</v>
      </c>
      <c r="F3658" s="122">
        <v>7.3407201355000003E-3</v>
      </c>
      <c r="G3658" s="122">
        <v>8.3893944330000001E-3</v>
      </c>
      <c r="H3658" s="122">
        <v>9.438068757E-3</v>
      </c>
      <c r="I3658" s="122">
        <v>1.2059754513999999E-2</v>
      </c>
      <c r="J3658" s="122">
        <v>1.48212635195E-2</v>
      </c>
      <c r="K3658" s="122">
        <v>1.67787888925E-2</v>
      </c>
      <c r="L3658" s="122">
        <v>1.9068394457499999E-2</v>
      </c>
      <c r="M3658" s="122">
        <v>2.1095831441499999E-2</v>
      </c>
      <c r="N3658" s="122">
        <v>2.2988915783999999E-2</v>
      </c>
      <c r="O3658" s="122">
        <v>2.5750424789500001E-2</v>
      </c>
      <c r="P3658" s="122">
        <v>2.8774102349500001E-2</v>
      </c>
      <c r="Q3658" s="122">
        <v>2.9987698469500002E-2</v>
      </c>
      <c r="R3658" s="122">
        <v>3.1382428820499998E-2</v>
      </c>
      <c r="S3658" s="122">
        <v>3.5767679640000001E-2</v>
      </c>
      <c r="T3658" s="122">
        <v>3.8373640376499998E-2</v>
      </c>
      <c r="U3658" s="122">
        <v>4.1330993550999999E-2</v>
      </c>
      <c r="V3658" s="122">
        <v>4.4632164403499999E-2</v>
      </c>
      <c r="W3658" s="122">
        <v>4.9329122374000001E-2</v>
      </c>
      <c r="X3658" s="122">
        <v>5.29591884895E-2</v>
      </c>
      <c r="Y3658" s="122">
        <v>4.1599142731499998E-2</v>
      </c>
      <c r="Z3658" s="122">
        <v>3.2537014210500002E-2</v>
      </c>
      <c r="AA3658" s="122">
        <v>2.6373067464500001E-2</v>
      </c>
      <c r="AB3658" s="122">
        <v>3.5578094506000003E-2</v>
      </c>
      <c r="AC3658" s="122">
        <v>3.5767941168500003E-2</v>
      </c>
      <c r="AD3658" s="122">
        <v>3.82549447035E-2</v>
      </c>
      <c r="AE3658" s="122">
        <v>4.0457681545999997E-2</v>
      </c>
      <c r="AF3658" s="122">
        <v>4.5135692705499997E-2</v>
      </c>
      <c r="AG3658" s="122">
        <v>4.0551940985999999E-2</v>
      </c>
      <c r="AH3658" s="122">
        <v>3.2499065468500003E-2</v>
      </c>
      <c r="AI3658" s="122">
        <v>2.7731427360500001E-2</v>
      </c>
      <c r="AJ3658" s="122">
        <v>2.3034035426E-2</v>
      </c>
      <c r="AK3658" s="122">
        <v>2.2952122044499999E-2</v>
      </c>
      <c r="AL3658" s="122">
        <v>0</v>
      </c>
    </row>
    <row r="3659" spans="1:38" hidden="1" x14ac:dyDescent="0.25">
      <c r="A3659" s="122" t="s">
        <v>2018</v>
      </c>
      <c r="B3659" s="122">
        <v>1</v>
      </c>
      <c r="C3659" s="122" t="s">
        <v>2208</v>
      </c>
      <c r="D3659" s="122" t="s">
        <v>2097</v>
      </c>
      <c r="E3659" s="122">
        <v>67</v>
      </c>
      <c r="F3659" s="122">
        <v>5.5031078985000002E-3</v>
      </c>
      <c r="G3659" s="122">
        <v>6.2892661734999999E-3</v>
      </c>
      <c r="H3659" s="122">
        <v>7.0754244220000003E-3</v>
      </c>
      <c r="I3659" s="122">
        <v>9.0408201095000008E-3</v>
      </c>
      <c r="J3659" s="122">
        <v>1.11110368915E-2</v>
      </c>
      <c r="K3659" s="122">
        <v>1.25785323205E-2</v>
      </c>
      <c r="L3659" s="122">
        <v>1.4294977892E-2</v>
      </c>
      <c r="M3659" s="122">
        <v>1.58148838815E-2</v>
      </c>
      <c r="N3659" s="122">
        <v>1.7234069889999998E-2</v>
      </c>
      <c r="O3659" s="122">
        <v>1.9304286672000001E-2</v>
      </c>
      <c r="P3659" s="122">
        <v>2.15710430095E-2</v>
      </c>
      <c r="Q3659" s="122">
        <v>2.6459993347499999E-2</v>
      </c>
      <c r="R3659" s="122">
        <v>3.1576026213500002E-2</v>
      </c>
      <c r="S3659" s="122">
        <v>3.1731672294E-2</v>
      </c>
      <c r="T3659" s="122">
        <v>2.9477273621999998E-2</v>
      </c>
      <c r="U3659" s="122">
        <v>3.1213078556500001E-2</v>
      </c>
      <c r="V3659" s="122">
        <v>3.3201003271999999E-2</v>
      </c>
      <c r="W3659" s="122">
        <v>3.3870217179499999E-2</v>
      </c>
      <c r="X3659" s="122">
        <v>3.3644373791500003E-2</v>
      </c>
      <c r="Y3659" s="122">
        <v>3.0552323952499998E-2</v>
      </c>
      <c r="Z3659" s="122">
        <v>2.8689689991500001E-2</v>
      </c>
      <c r="AA3659" s="122">
        <v>3.35761702115E-2</v>
      </c>
      <c r="AB3659" s="122">
        <v>5.07398072885E-2</v>
      </c>
      <c r="AC3659" s="122">
        <v>2.1849407198E-2</v>
      </c>
      <c r="AD3659" s="122">
        <v>3.0562393051499999E-2</v>
      </c>
      <c r="AE3659" s="122">
        <v>3.9332815190499998E-2</v>
      </c>
      <c r="AF3659" s="122">
        <v>5.1111104645000002E-2</v>
      </c>
      <c r="AG3659" s="122">
        <v>5.7851007028499997E-2</v>
      </c>
      <c r="AH3659" s="122">
        <v>5.5137495379500003E-2</v>
      </c>
      <c r="AI3659" s="122">
        <v>5.7191946012999997E-2</v>
      </c>
      <c r="AJ3659" s="122">
        <v>5.9561878987499997E-2</v>
      </c>
      <c r="AK3659" s="122">
        <v>5.9595699745000001E-2</v>
      </c>
      <c r="AL3659" s="122">
        <v>0</v>
      </c>
    </row>
    <row r="3660" spans="1:38" hidden="1" x14ac:dyDescent="0.25">
      <c r="A3660" s="122" t="s">
        <v>2018</v>
      </c>
      <c r="B3660" s="122">
        <v>1</v>
      </c>
      <c r="C3660" s="122" t="s">
        <v>2208</v>
      </c>
      <c r="D3660" s="122" t="s">
        <v>2098</v>
      </c>
      <c r="E3660" s="122">
        <v>67</v>
      </c>
      <c r="F3660" s="122">
        <v>1.6097674895E-3</v>
      </c>
      <c r="G3660" s="122">
        <v>1.8397342775E-3</v>
      </c>
      <c r="H3660" s="122">
        <v>2.0697010655000001E-3</v>
      </c>
      <c r="I3660" s="122">
        <v>2.6446180355000001E-3</v>
      </c>
      <c r="J3660" s="122">
        <v>3.2501972280000002E-3</v>
      </c>
      <c r="K3660" s="122">
        <v>3.6794685815E-3</v>
      </c>
      <c r="L3660" s="122">
        <v>4.1815627300000003E-3</v>
      </c>
      <c r="M3660" s="122">
        <v>4.6261651814999997E-3</v>
      </c>
      <c r="N3660" s="122">
        <v>5.0413050389999997E-3</v>
      </c>
      <c r="O3660" s="122">
        <v>5.6468842580000003E-3</v>
      </c>
      <c r="P3660" s="122">
        <v>6.3099551475E-3</v>
      </c>
      <c r="Q3660" s="122">
        <v>7.0770911394999999E-3</v>
      </c>
      <c r="R3660" s="122">
        <v>7.8954428335000007E-3</v>
      </c>
      <c r="S3660" s="122">
        <v>8.6708813019999997E-3</v>
      </c>
      <c r="T3660" s="122">
        <v>8.9509378070000006E-3</v>
      </c>
      <c r="U3660" s="122">
        <v>8.9946844310000006E-3</v>
      </c>
      <c r="V3660" s="122">
        <v>9.1041762300000002E-3</v>
      </c>
      <c r="W3660" s="122">
        <v>8.5238235270000007E-3</v>
      </c>
      <c r="X3660" s="122">
        <v>7.6706088570000002E-3</v>
      </c>
      <c r="Y3660" s="122">
        <v>6.0627909194999998E-3</v>
      </c>
      <c r="Z3660" s="122">
        <v>4.7857045095000003E-3</v>
      </c>
      <c r="AA3660" s="122">
        <v>2.0949989459999999E-3</v>
      </c>
      <c r="AB3660" s="122">
        <v>1.5063549495E-3</v>
      </c>
      <c r="AC3660" s="122">
        <v>3.8103775480000002E-3</v>
      </c>
      <c r="AD3660" s="122">
        <v>2.7092689989999998E-3</v>
      </c>
      <c r="AE3660" s="122">
        <v>1.5339957480000001E-3</v>
      </c>
      <c r="AF3660" s="122">
        <v>3.383703115E-4</v>
      </c>
      <c r="AG3660" s="122">
        <v>2.2326628154999998E-3</v>
      </c>
      <c r="AH3660" s="122">
        <v>3.2077857799999998E-3</v>
      </c>
      <c r="AI3660" s="122">
        <v>4.3769222405000002E-3</v>
      </c>
      <c r="AJ3660" s="122">
        <v>5.5847262555000004E-3</v>
      </c>
      <c r="AK3660" s="122">
        <v>5.6356739364999998E-3</v>
      </c>
      <c r="AL3660" s="122">
        <v>0</v>
      </c>
    </row>
    <row r="3661" spans="1:38" hidden="1" x14ac:dyDescent="0.25">
      <c r="A3661" s="122" t="s">
        <v>2018</v>
      </c>
      <c r="B3661" s="122">
        <v>1</v>
      </c>
      <c r="C3661" s="122" t="s">
        <v>2208</v>
      </c>
      <c r="D3661" s="122" t="s">
        <v>2169</v>
      </c>
      <c r="E3661" s="122">
        <v>67</v>
      </c>
      <c r="F3661" s="122">
        <v>0</v>
      </c>
      <c r="G3661" s="122">
        <v>0</v>
      </c>
      <c r="H3661" s="122">
        <v>0</v>
      </c>
      <c r="I3661" s="122">
        <v>0</v>
      </c>
      <c r="J3661" s="122">
        <v>0</v>
      </c>
      <c r="K3661" s="122">
        <v>0</v>
      </c>
      <c r="L3661" s="122">
        <v>0</v>
      </c>
      <c r="M3661" s="122">
        <v>0</v>
      </c>
      <c r="N3661" s="122">
        <v>0</v>
      </c>
      <c r="O3661" s="122">
        <v>0</v>
      </c>
      <c r="P3661" s="122">
        <v>0</v>
      </c>
      <c r="Q3661" s="122">
        <v>0</v>
      </c>
      <c r="R3661" s="122">
        <v>0</v>
      </c>
      <c r="S3661" s="122">
        <v>0</v>
      </c>
      <c r="T3661" s="122">
        <v>0</v>
      </c>
      <c r="U3661" s="122">
        <v>0</v>
      </c>
      <c r="V3661" s="122">
        <v>0</v>
      </c>
      <c r="W3661" s="122">
        <v>0</v>
      </c>
      <c r="X3661" s="122">
        <v>0</v>
      </c>
      <c r="Y3661" s="122">
        <v>0</v>
      </c>
      <c r="Z3661" s="122">
        <v>0</v>
      </c>
      <c r="AA3661" s="122">
        <v>0</v>
      </c>
      <c r="AB3661" s="122">
        <v>0</v>
      </c>
      <c r="AC3661" s="122">
        <v>0</v>
      </c>
      <c r="AD3661" s="122">
        <v>0</v>
      </c>
      <c r="AE3661" s="122">
        <v>0</v>
      </c>
      <c r="AF3661" s="122">
        <v>0</v>
      </c>
      <c r="AG3661" s="122">
        <v>0</v>
      </c>
      <c r="AH3661" s="122">
        <v>0</v>
      </c>
      <c r="AI3661" s="122">
        <v>0</v>
      </c>
      <c r="AJ3661" s="122">
        <v>0</v>
      </c>
      <c r="AK3661" s="122">
        <v>0</v>
      </c>
      <c r="AL3661" s="122">
        <v>0</v>
      </c>
    </row>
    <row r="3662" spans="1:38" hidden="1" x14ac:dyDescent="0.25">
      <c r="A3662" s="122" t="s">
        <v>2018</v>
      </c>
      <c r="B3662" s="122">
        <v>1</v>
      </c>
      <c r="C3662" s="122" t="s">
        <v>2208</v>
      </c>
      <c r="D3662" s="122" t="s">
        <v>2099</v>
      </c>
      <c r="E3662" s="122">
        <v>67</v>
      </c>
      <c r="F3662" s="122">
        <v>7.9944034264999991E-3</v>
      </c>
      <c r="G3662" s="122">
        <v>9.1364610740000008E-3</v>
      </c>
      <c r="H3662" s="122">
        <v>1.0278518695000001E-2</v>
      </c>
      <c r="I3662" s="122">
        <v>1.31336628005E-2</v>
      </c>
      <c r="J3662" s="122">
        <v>1.61410812325E-2</v>
      </c>
      <c r="K3662" s="122">
        <v>1.8272922148000002E-2</v>
      </c>
      <c r="L3662" s="122">
        <v>2.0766414632000001E-2</v>
      </c>
      <c r="M3662" s="122">
        <v>2.2974392723999999E-2</v>
      </c>
      <c r="N3662" s="122">
        <v>2.50360542195E-2</v>
      </c>
      <c r="O3662" s="122">
        <v>2.80434726515E-2</v>
      </c>
      <c r="P3662" s="122">
        <v>3.1336405502000002E-2</v>
      </c>
      <c r="Q3662" s="122">
        <v>3.1075551453500001E-2</v>
      </c>
      <c r="R3662" s="122">
        <v>3.0975654456499999E-2</v>
      </c>
      <c r="S3662" s="122">
        <v>3.3851259291499999E-2</v>
      </c>
      <c r="T3662" s="122">
        <v>3.4759105434000001E-2</v>
      </c>
      <c r="U3662" s="122">
        <v>3.4241667017000002E-2</v>
      </c>
      <c r="V3662" s="122">
        <v>3.3964160925E-2</v>
      </c>
      <c r="W3662" s="122">
        <v>2.7292585955999999E-2</v>
      </c>
      <c r="X3662" s="122">
        <v>1.9441272035500001E-2</v>
      </c>
      <c r="Y3662" s="122">
        <v>1.3706095581E-2</v>
      </c>
      <c r="Z3662" s="122">
        <v>8.9019024984999997E-3</v>
      </c>
      <c r="AA3662" s="122">
        <v>0.14049804306899999</v>
      </c>
      <c r="AB3662" s="122">
        <v>4.8683473273499998E-2</v>
      </c>
      <c r="AC3662" s="122">
        <v>2.0311799685499999E-2</v>
      </c>
      <c r="AD3662" s="122">
        <v>6.9023801931499998E-2</v>
      </c>
      <c r="AE3662" s="122">
        <v>0.1190937825795</v>
      </c>
      <c r="AF3662" s="122">
        <v>0.18040449565050001</v>
      </c>
      <c r="AG3662" s="122">
        <v>0.16524490363649999</v>
      </c>
      <c r="AH3662" s="122">
        <v>0.13475540938200001</v>
      </c>
      <c r="AI3662" s="122">
        <v>0.117674449125</v>
      </c>
      <c r="AJ3662" s="122">
        <v>0.10093677747349999</v>
      </c>
      <c r="AK3662" s="122">
        <v>0.100948503856</v>
      </c>
      <c r="AL3662" s="122">
        <v>0</v>
      </c>
    </row>
    <row r="3663" spans="1:38" hidden="1" x14ac:dyDescent="0.25">
      <c r="A3663" s="122" t="s">
        <v>2018</v>
      </c>
      <c r="B3663" s="122">
        <v>1</v>
      </c>
      <c r="C3663" s="122" t="s">
        <v>2208</v>
      </c>
      <c r="D3663" s="122" t="s">
        <v>2100</v>
      </c>
      <c r="E3663" s="122">
        <v>67</v>
      </c>
      <c r="F3663" s="122">
        <v>5.6149183945000004E-3</v>
      </c>
      <c r="G3663" s="122">
        <v>6.4170495975000002E-3</v>
      </c>
      <c r="H3663" s="122">
        <v>7.2191808005E-3</v>
      </c>
      <c r="I3663" s="122">
        <v>9.2245087814999994E-3</v>
      </c>
      <c r="J3663" s="122">
        <v>1.1336787609000001E-2</v>
      </c>
      <c r="K3663" s="122">
        <v>1.2834099195E-2</v>
      </c>
      <c r="L3663" s="122">
        <v>1.4585418978500001E-2</v>
      </c>
      <c r="M3663" s="122">
        <v>1.6136205947999999E-2</v>
      </c>
      <c r="N3663" s="122">
        <v>1.7584226580000001E-2</v>
      </c>
      <c r="O3663" s="122">
        <v>1.9696505380999998E-2</v>
      </c>
      <c r="P3663" s="122">
        <v>2.2009317022499999E-2</v>
      </c>
      <c r="Q3663" s="122">
        <v>2.4889890051000001E-2</v>
      </c>
      <c r="R3663" s="122">
        <v>2.7953803223499999E-2</v>
      </c>
      <c r="S3663" s="122">
        <v>3.1766677177500001E-2</v>
      </c>
      <c r="T3663" s="122">
        <v>3.3981072853999997E-2</v>
      </c>
      <c r="U3663" s="122">
        <v>3.3389651339499997E-2</v>
      </c>
      <c r="V3663" s="122">
        <v>3.3030877485500001E-2</v>
      </c>
      <c r="W3663" s="122">
        <v>4.6547774276000001E-2</v>
      </c>
      <c r="X3663" s="122">
        <v>5.9635592208999999E-2</v>
      </c>
      <c r="Y3663" s="122">
        <v>4.1538674925500001E-2</v>
      </c>
      <c r="Z3663" s="122">
        <v>2.6325702689500002E-2</v>
      </c>
      <c r="AA3663" s="122">
        <v>8.9029973195000004E-3</v>
      </c>
      <c r="AB3663" s="122">
        <v>1.3473801722E-2</v>
      </c>
      <c r="AC3663" s="122">
        <v>1.55298964155E-2</v>
      </c>
      <c r="AD3663" s="122">
        <v>1.8890075507E-2</v>
      </c>
      <c r="AE3663" s="122">
        <v>2.2200082307500001E-2</v>
      </c>
      <c r="AF3663" s="122">
        <v>2.7058973536500001E-2</v>
      </c>
      <c r="AG3663" s="122">
        <v>2.83175156175E-2</v>
      </c>
      <c r="AH3663" s="122">
        <v>2.56408875165E-2</v>
      </c>
      <c r="AI3663" s="122">
        <v>2.5285642058000001E-2</v>
      </c>
      <c r="AJ3663" s="122">
        <v>2.5051741927999999E-2</v>
      </c>
      <c r="AK3663" s="122">
        <v>2.50976528865E-2</v>
      </c>
      <c r="AL3663" s="122">
        <v>0</v>
      </c>
    </row>
    <row r="3664" spans="1:38" hidden="1" x14ac:dyDescent="0.25">
      <c r="A3664" s="122" t="s">
        <v>2018</v>
      </c>
      <c r="B3664" s="122">
        <v>1</v>
      </c>
      <c r="C3664" s="122" t="s">
        <v>2208</v>
      </c>
      <c r="D3664" s="122" t="s">
        <v>2101</v>
      </c>
      <c r="E3664" s="122">
        <v>67</v>
      </c>
      <c r="F3664" s="122">
        <v>9.2766648890000008E-3</v>
      </c>
      <c r="G3664" s="122">
        <v>1.0601902726500001E-2</v>
      </c>
      <c r="H3664" s="122">
        <v>1.1927140564E-2</v>
      </c>
      <c r="I3664" s="122">
        <v>1.52402351445E-2</v>
      </c>
      <c r="J3664" s="122">
        <v>1.8730028147500001E-2</v>
      </c>
      <c r="K3664" s="122">
        <v>2.1203805426500001E-2</v>
      </c>
      <c r="L3664" s="122">
        <v>2.4097241395999999E-2</v>
      </c>
      <c r="M3664" s="122">
        <v>2.6659367872999998E-2</v>
      </c>
      <c r="N3664" s="122">
        <v>2.9051709300499998E-2</v>
      </c>
      <c r="O3664" s="122">
        <v>3.2541502303500003E-2</v>
      </c>
      <c r="P3664" s="122">
        <v>3.6362604719500001E-2</v>
      </c>
      <c r="Q3664" s="122">
        <v>3.5242185037499998E-2</v>
      </c>
      <c r="R3664" s="122">
        <v>3.4289778376499998E-2</v>
      </c>
      <c r="S3664" s="122">
        <v>3.9416413945500002E-2</v>
      </c>
      <c r="T3664" s="122">
        <v>4.2647716143499999E-2</v>
      </c>
      <c r="U3664" s="122">
        <v>4.2012844592999997E-2</v>
      </c>
      <c r="V3664" s="122">
        <v>4.1672358229999998E-2</v>
      </c>
      <c r="W3664" s="122">
        <v>3.2535630062500001E-2</v>
      </c>
      <c r="X3664" s="122">
        <v>2.1917275287999999E-2</v>
      </c>
      <c r="Y3664" s="122">
        <v>3.8089016093E-2</v>
      </c>
      <c r="Z3664" s="122">
        <v>5.4045729988499998E-2</v>
      </c>
      <c r="AA3664" s="122">
        <v>9.1440619364999993E-3</v>
      </c>
      <c r="AB3664" s="122">
        <v>2.8570288013999998E-2</v>
      </c>
      <c r="AC3664" s="122">
        <v>5.69474123075E-2</v>
      </c>
      <c r="AD3664" s="122">
        <v>4.5858879163000001E-2</v>
      </c>
      <c r="AE3664" s="122">
        <v>3.3834362520499997E-2</v>
      </c>
      <c r="AF3664" s="122">
        <v>2.2621832378000001E-2</v>
      </c>
      <c r="AG3664" s="122">
        <v>2.6824467404500001E-2</v>
      </c>
      <c r="AH3664" s="122">
        <v>2.6278237453000002E-2</v>
      </c>
      <c r="AI3664" s="122">
        <v>2.7949420097000001E-2</v>
      </c>
      <c r="AJ3664" s="122">
        <v>2.9784353263499999E-2</v>
      </c>
      <c r="AK3664" s="122">
        <v>2.99042096365E-2</v>
      </c>
      <c r="AL3664" s="122">
        <v>0</v>
      </c>
    </row>
    <row r="3665" spans="1:38" hidden="1" x14ac:dyDescent="0.25">
      <c r="A3665" s="122" t="s">
        <v>2018</v>
      </c>
      <c r="B3665" s="122">
        <v>1</v>
      </c>
      <c r="C3665" s="122" t="s">
        <v>2208</v>
      </c>
      <c r="D3665" s="122" t="s">
        <v>2135</v>
      </c>
      <c r="E3665" s="122">
        <v>67</v>
      </c>
      <c r="F3665" s="122">
        <v>0</v>
      </c>
      <c r="G3665" s="122">
        <v>0</v>
      </c>
      <c r="H3665" s="122">
        <v>0</v>
      </c>
      <c r="I3665" s="122">
        <v>0</v>
      </c>
      <c r="J3665" s="122">
        <v>0</v>
      </c>
      <c r="K3665" s="122">
        <v>0</v>
      </c>
      <c r="L3665" s="122">
        <v>0</v>
      </c>
      <c r="M3665" s="122">
        <v>0</v>
      </c>
      <c r="N3665" s="122">
        <v>0</v>
      </c>
      <c r="O3665" s="122">
        <v>0</v>
      </c>
      <c r="P3665" s="122">
        <v>0</v>
      </c>
      <c r="Q3665" s="122">
        <v>0</v>
      </c>
      <c r="R3665" s="122">
        <v>0</v>
      </c>
      <c r="S3665" s="122">
        <v>0</v>
      </c>
      <c r="T3665" s="122">
        <v>0</v>
      </c>
      <c r="U3665" s="122">
        <v>0</v>
      </c>
      <c r="V3665" s="122">
        <v>0</v>
      </c>
      <c r="W3665" s="122">
        <v>0</v>
      </c>
      <c r="X3665" s="122">
        <v>0</v>
      </c>
      <c r="Y3665" s="122">
        <v>0</v>
      </c>
      <c r="Z3665" s="122">
        <v>0</v>
      </c>
      <c r="AA3665" s="122">
        <v>0</v>
      </c>
      <c r="AB3665" s="122">
        <v>0</v>
      </c>
      <c r="AC3665" s="122">
        <v>0</v>
      </c>
      <c r="AD3665" s="122">
        <v>0</v>
      </c>
      <c r="AE3665" s="122">
        <v>0</v>
      </c>
      <c r="AF3665" s="122">
        <v>0</v>
      </c>
      <c r="AG3665" s="122">
        <v>0</v>
      </c>
      <c r="AH3665" s="122">
        <v>0</v>
      </c>
      <c r="AI3665" s="122">
        <v>0</v>
      </c>
      <c r="AJ3665" s="122">
        <v>0</v>
      </c>
      <c r="AK3665" s="122">
        <v>0</v>
      </c>
      <c r="AL3665" s="122">
        <v>0</v>
      </c>
    </row>
    <row r="3666" spans="1:38" hidden="1" x14ac:dyDescent="0.25">
      <c r="A3666" s="122" t="s">
        <v>2018</v>
      </c>
      <c r="B3666" s="122">
        <v>1</v>
      </c>
      <c r="C3666" s="122" t="s">
        <v>2208</v>
      </c>
      <c r="D3666" s="122" t="s">
        <v>2102</v>
      </c>
      <c r="E3666" s="122">
        <v>67</v>
      </c>
      <c r="F3666" s="122">
        <v>1.6705134395E-3</v>
      </c>
      <c r="G3666" s="122">
        <v>1.909158209E-3</v>
      </c>
      <c r="H3666" s="122">
        <v>2.1478030050000002E-3</v>
      </c>
      <c r="I3666" s="122">
        <v>2.7444149419999998E-3</v>
      </c>
      <c r="J3666" s="122">
        <v>3.3728461975E-3</v>
      </c>
      <c r="K3666" s="122">
        <v>3.8183164445000002E-3</v>
      </c>
      <c r="L3666" s="122">
        <v>4.3393575365000001E-3</v>
      </c>
      <c r="M3666" s="122">
        <v>4.8007374295E-3</v>
      </c>
      <c r="N3666" s="122">
        <v>5.2315429740000001E-3</v>
      </c>
      <c r="O3666" s="122">
        <v>5.8599742295000002E-3</v>
      </c>
      <c r="P3666" s="122">
        <v>6.5480666574999997E-3</v>
      </c>
      <c r="Q3666" s="122">
        <v>3.3539623504999999E-3</v>
      </c>
      <c r="R3666" s="122">
        <v>1.21461425E-4</v>
      </c>
      <c r="S3666" s="122">
        <v>3.84702408E-4</v>
      </c>
      <c r="T3666" s="122">
        <v>6.7691406549999999E-4</v>
      </c>
      <c r="U3666" s="122">
        <v>1.2782068565000001E-3</v>
      </c>
      <c r="V3666" s="122">
        <v>1.897848645E-3</v>
      </c>
      <c r="W3666" s="122">
        <v>2.4599219659999999E-3</v>
      </c>
      <c r="X3666" s="122">
        <v>2.9896382835000001E-3</v>
      </c>
      <c r="Y3666" s="122">
        <v>2.7805621079999999E-3</v>
      </c>
      <c r="Z3666" s="122">
        <v>2.6770625685000001E-3</v>
      </c>
      <c r="AA3666" s="122">
        <v>2.0738889400000001E-4</v>
      </c>
      <c r="AB3666" s="122">
        <v>7.2309781500000002E-4</v>
      </c>
      <c r="AC3666" s="122">
        <v>2.4500342330000002E-3</v>
      </c>
      <c r="AD3666" s="122">
        <v>4.6739512270000004E-3</v>
      </c>
      <c r="AE3666" s="122">
        <v>6.9443630274999999E-3</v>
      </c>
      <c r="AF3666" s="122">
        <v>9.8113258944999993E-3</v>
      </c>
      <c r="AG3666" s="122">
        <v>9.2432176224999992E-3</v>
      </c>
      <c r="AH3666" s="122">
        <v>7.7226750764999999E-3</v>
      </c>
      <c r="AI3666" s="122">
        <v>6.9538715719999998E-3</v>
      </c>
      <c r="AJ3666" s="122">
        <v>6.2088074035000001E-3</v>
      </c>
      <c r="AK3666" s="122">
        <v>6.205415695E-3</v>
      </c>
      <c r="AL3666" s="122">
        <v>0</v>
      </c>
    </row>
    <row r="3667" spans="1:38" hidden="1" x14ac:dyDescent="0.25">
      <c r="A3667" s="122" t="s">
        <v>2018</v>
      </c>
      <c r="B3667" s="122">
        <v>1</v>
      </c>
      <c r="C3667" s="122" t="s">
        <v>2208</v>
      </c>
      <c r="D3667" s="122" t="s">
        <v>2103</v>
      </c>
      <c r="E3667" s="122">
        <v>67</v>
      </c>
      <c r="F3667" s="122">
        <v>4.9887837350000004E-4</v>
      </c>
      <c r="G3667" s="122">
        <v>5.70146705E-4</v>
      </c>
      <c r="H3667" s="122">
        <v>6.4141503649999996E-4</v>
      </c>
      <c r="I3667" s="122">
        <v>8.1958587850000002E-4</v>
      </c>
      <c r="J3667" s="122">
        <v>1.0072591699999999E-3</v>
      </c>
      <c r="K3667" s="122">
        <v>1.14029341E-3</v>
      </c>
      <c r="L3667" s="122">
        <v>1.2958959245E-3</v>
      </c>
      <c r="M3667" s="122">
        <v>1.433681376E-3</v>
      </c>
      <c r="N3667" s="122">
        <v>1.5623361730000001E-3</v>
      </c>
      <c r="O3667" s="122">
        <v>1.7500094644999999E-3</v>
      </c>
      <c r="P3667" s="122">
        <v>1.9554998455000002E-3</v>
      </c>
      <c r="Q3667" s="122">
        <v>2.2539503979999999E-3</v>
      </c>
      <c r="R3667" s="122">
        <v>2.5696659125000001E-3</v>
      </c>
      <c r="S3667" s="122">
        <v>2.8393030415000001E-3</v>
      </c>
      <c r="T3667" s="122">
        <v>2.9502255225000002E-3</v>
      </c>
      <c r="U3667" s="122">
        <v>3.0374347435000002E-3</v>
      </c>
      <c r="V3667" s="122">
        <v>3.1479418899999999E-3</v>
      </c>
      <c r="W3667" s="122">
        <v>2.3984671675E-3</v>
      </c>
      <c r="X3667" s="122">
        <v>1.53494148E-3</v>
      </c>
      <c r="Y3667" s="122">
        <v>9.5023866949999999E-4</v>
      </c>
      <c r="Z3667" s="122">
        <v>4.4640755199999997E-4</v>
      </c>
      <c r="AA3667" s="122">
        <v>2.9978210330000002E-3</v>
      </c>
      <c r="AB3667" s="122">
        <v>2.8443069305E-3</v>
      </c>
      <c r="AC3667" s="122">
        <v>8.3105539649999997E-4</v>
      </c>
      <c r="AD3667" s="122">
        <v>1.7828250796500002E-2</v>
      </c>
      <c r="AE3667" s="122">
        <v>3.5362985738000001E-2</v>
      </c>
      <c r="AF3667" s="122">
        <v>5.6477464514E-2</v>
      </c>
      <c r="AG3667" s="122">
        <v>5.1864477702999998E-2</v>
      </c>
      <c r="AH3667" s="122">
        <v>4.2390773044500001E-2</v>
      </c>
      <c r="AI3667" s="122">
        <v>3.7126416524999997E-2</v>
      </c>
      <c r="AJ3667" s="122">
        <v>3.1972157780000003E-2</v>
      </c>
      <c r="AK3667" s="122">
        <v>3.2562569882999999E-2</v>
      </c>
      <c r="AL3667" s="122">
        <v>0</v>
      </c>
    </row>
    <row r="3668" spans="1:38" hidden="1" x14ac:dyDescent="0.25">
      <c r="A3668" s="122" t="s">
        <v>2018</v>
      </c>
      <c r="B3668" s="122">
        <v>1</v>
      </c>
      <c r="C3668" s="122" t="s">
        <v>2208</v>
      </c>
      <c r="D3668" s="122" t="s">
        <v>2104</v>
      </c>
      <c r="E3668" s="122">
        <v>67</v>
      </c>
      <c r="F3668" s="122">
        <v>8.3288383290000007E-3</v>
      </c>
      <c r="G3668" s="122">
        <v>9.5186723760000008E-3</v>
      </c>
      <c r="H3668" s="122">
        <v>1.0708506422999999E-2</v>
      </c>
      <c r="I3668" s="122">
        <v>1.36830915405E-2</v>
      </c>
      <c r="J3668" s="122">
        <v>1.6816321213500001E-2</v>
      </c>
      <c r="K3668" s="122">
        <v>1.9037344752000002E-2</v>
      </c>
      <c r="L3668" s="122">
        <v>2.1635149079999999E-2</v>
      </c>
      <c r="M3668" s="122">
        <v>2.3935494909500001E-2</v>
      </c>
      <c r="N3668" s="122">
        <v>2.6083403172499998E-2</v>
      </c>
      <c r="O3668" s="122">
        <v>2.9216632818999999E-2</v>
      </c>
      <c r="P3668" s="122">
        <v>3.2647320990500002E-2</v>
      </c>
      <c r="Q3668" s="122">
        <v>2.2379029970500001E-2</v>
      </c>
      <c r="R3668" s="122">
        <v>1.2049083891499999E-2</v>
      </c>
      <c r="S3668" s="122">
        <v>1.63599059895E-2</v>
      </c>
      <c r="T3668" s="122">
        <v>2.0370097061999999E-2</v>
      </c>
      <c r="U3668" s="122">
        <v>2.2374408370500001E-2</v>
      </c>
      <c r="V3668" s="122">
        <v>2.4570948903499999E-2</v>
      </c>
      <c r="W3668" s="122">
        <v>2.0396826234E-2</v>
      </c>
      <c r="X3668" s="122">
        <v>1.5392657208500001E-2</v>
      </c>
      <c r="Y3668" s="122">
        <v>2.2738699392E-2</v>
      </c>
      <c r="Z3668" s="122">
        <v>3.0157818346500002E-2</v>
      </c>
      <c r="AA3668" s="122">
        <v>2.5719774492000001E-2</v>
      </c>
      <c r="AB3668" s="122">
        <v>0.1055056159735</v>
      </c>
      <c r="AC3668" s="122">
        <v>4.4379100586499999E-2</v>
      </c>
      <c r="AD3668" s="122">
        <v>3.7256257170499997E-2</v>
      </c>
      <c r="AE3668" s="122">
        <v>2.9452779142E-2</v>
      </c>
      <c r="AF3668" s="122">
        <v>2.25978144475E-2</v>
      </c>
      <c r="AG3668" s="122">
        <v>2.3250609511500001E-2</v>
      </c>
      <c r="AH3668" s="122">
        <v>2.0801449752E-2</v>
      </c>
      <c r="AI3668" s="122">
        <v>2.0255974149499999E-2</v>
      </c>
      <c r="AJ3668" s="122">
        <v>1.98039620595E-2</v>
      </c>
      <c r="AK3668" s="122">
        <v>2.0017782927499998E-2</v>
      </c>
      <c r="AL3668" s="122">
        <v>0</v>
      </c>
    </row>
    <row r="3669" spans="1:38" hidden="1" x14ac:dyDescent="0.25">
      <c r="A3669" s="122" t="s">
        <v>2018</v>
      </c>
      <c r="B3669" s="122">
        <v>1</v>
      </c>
      <c r="C3669" s="122" t="s">
        <v>2208</v>
      </c>
      <c r="D3669" s="122" t="s">
        <v>2105</v>
      </c>
      <c r="E3669" s="122">
        <v>67</v>
      </c>
      <c r="F3669" s="122">
        <v>1.4956316450000001E-4</v>
      </c>
      <c r="G3669" s="122">
        <v>1.709293195E-4</v>
      </c>
      <c r="H3669" s="122">
        <v>1.9229547449999999E-4</v>
      </c>
      <c r="I3669" s="122">
        <v>2.4571088849999998E-4</v>
      </c>
      <c r="J3669" s="122">
        <v>3.0197513200000002E-4</v>
      </c>
      <c r="K3669" s="122">
        <v>3.41858639E-4</v>
      </c>
      <c r="L3669" s="122">
        <v>3.8850809950000001E-4</v>
      </c>
      <c r="M3669" s="122">
        <v>4.2981603449999999E-4</v>
      </c>
      <c r="N3669" s="122">
        <v>4.6838657249999999E-4</v>
      </c>
      <c r="O3669" s="122">
        <v>5.2465081599999998E-4</v>
      </c>
      <c r="P3669" s="122">
        <v>5.86256585E-4</v>
      </c>
      <c r="Q3669" s="122">
        <v>6.5516058650000005E-4</v>
      </c>
      <c r="R3669" s="122">
        <v>7.2876862949999995E-4</v>
      </c>
      <c r="S3669" s="122">
        <v>1.1861632405E-3</v>
      </c>
      <c r="T3669" s="122">
        <v>1.6540090805E-3</v>
      </c>
      <c r="U3669" s="122">
        <v>1.3700182794999999E-3</v>
      </c>
      <c r="V3669" s="122">
        <v>1.0916425369999999E-3</v>
      </c>
      <c r="W3669" s="122">
        <v>8.7220610700000005E-4</v>
      </c>
      <c r="X3669" s="122">
        <v>6.146719785E-4</v>
      </c>
      <c r="Y3669" s="122">
        <v>1.226506231E-3</v>
      </c>
      <c r="Z3669" s="122">
        <v>1.823467173E-3</v>
      </c>
      <c r="AA3669" s="122">
        <v>6.7839353665000001E-3</v>
      </c>
      <c r="AB3669" s="122">
        <v>5.5184694980000004E-3</v>
      </c>
      <c r="AC3669" s="122">
        <v>2.3703481235000001E-3</v>
      </c>
      <c r="AD3669" s="122">
        <v>2.3280651210000002E-3</v>
      </c>
      <c r="AE3669" s="122">
        <v>2.260291159E-3</v>
      </c>
      <c r="AF3669" s="122">
        <v>2.3134921349999998E-3</v>
      </c>
      <c r="AG3669" s="122">
        <v>2.4048432265E-3</v>
      </c>
      <c r="AH3669" s="122">
        <v>2.1672708325000001E-3</v>
      </c>
      <c r="AI3669" s="122">
        <v>2.1267450184999999E-3</v>
      </c>
      <c r="AJ3669" s="122">
        <v>2.0962726155000001E-3</v>
      </c>
      <c r="AK3669" s="122">
        <v>2.0892100474999998E-3</v>
      </c>
      <c r="AL3669" s="122">
        <v>0</v>
      </c>
    </row>
    <row r="3670" spans="1:38" hidden="1" x14ac:dyDescent="0.25">
      <c r="A3670" s="122" t="s">
        <v>2018</v>
      </c>
      <c r="B3670" s="122">
        <v>1</v>
      </c>
      <c r="C3670" s="122" t="s">
        <v>2208</v>
      </c>
      <c r="D3670" s="122" t="s">
        <v>475</v>
      </c>
      <c r="E3670" s="122">
        <v>67</v>
      </c>
      <c r="F3670" s="122">
        <v>1.0085724834999999E-3</v>
      </c>
      <c r="G3670" s="122">
        <v>1.1526542820000001E-3</v>
      </c>
      <c r="H3670" s="122">
        <v>1.2967360539999999E-3</v>
      </c>
      <c r="I3670" s="122">
        <v>1.6569405105000001E-3</v>
      </c>
      <c r="J3670" s="122">
        <v>2.0363558770000001E-3</v>
      </c>
      <c r="K3670" s="122">
        <v>2.3053085640000002E-3</v>
      </c>
      <c r="L3670" s="122">
        <v>2.6198871225000002E-3</v>
      </c>
      <c r="M3670" s="122">
        <v>2.8984452379999998E-3</v>
      </c>
      <c r="N3670" s="122">
        <v>3.1585440629999999E-3</v>
      </c>
      <c r="O3670" s="122">
        <v>3.5379594295E-3</v>
      </c>
      <c r="P3670" s="122">
        <v>3.9533952389999997E-3</v>
      </c>
      <c r="Q3670" s="122">
        <v>4.2034542740000003E-3</v>
      </c>
      <c r="R3670" s="122">
        <v>4.4803115929999996E-3</v>
      </c>
      <c r="S3670" s="122">
        <v>4.8686598710000004E-3</v>
      </c>
      <c r="T3670" s="122">
        <v>4.9683764825000001E-3</v>
      </c>
      <c r="U3670" s="122">
        <v>4.1799155430000002E-3</v>
      </c>
      <c r="V3670" s="122">
        <v>3.4097664744999999E-3</v>
      </c>
      <c r="W3670" s="122">
        <v>5.4287347475000004E-3</v>
      </c>
      <c r="X3670" s="122">
        <v>7.4257992600000001E-3</v>
      </c>
      <c r="Y3670" s="122">
        <v>6.0313341210000001E-3</v>
      </c>
      <c r="Z3670" s="122">
        <v>4.9479932389999998E-3</v>
      </c>
      <c r="AA3670" s="122">
        <v>3.1481931895E-3</v>
      </c>
      <c r="AB3670" s="122">
        <v>8.0859305839999993E-3</v>
      </c>
      <c r="AC3670" s="122">
        <v>4.5868413545E-3</v>
      </c>
      <c r="AD3670" s="122">
        <v>6.8556859185000003E-3</v>
      </c>
      <c r="AE3670" s="122">
        <v>9.1507134895000009E-3</v>
      </c>
      <c r="AF3670" s="122">
        <v>1.21686154275E-2</v>
      </c>
      <c r="AG3670" s="122">
        <v>1.28355437895E-2</v>
      </c>
      <c r="AH3670" s="122">
        <v>1.1686046346500001E-2</v>
      </c>
      <c r="AI3670" s="122">
        <v>1.15893576515E-2</v>
      </c>
      <c r="AJ3670" s="122">
        <v>1.1549235247E-2</v>
      </c>
      <c r="AK3670" s="122">
        <v>1.1583140036E-2</v>
      </c>
      <c r="AL3670" s="122">
        <v>0</v>
      </c>
    </row>
    <row r="3671" spans="1:38" hidden="1" x14ac:dyDescent="0.25">
      <c r="A3671" s="122" t="s">
        <v>2018</v>
      </c>
      <c r="B3671" s="122">
        <v>1</v>
      </c>
      <c r="C3671" s="122" t="s">
        <v>2208</v>
      </c>
      <c r="D3671" s="122" t="s">
        <v>2106</v>
      </c>
      <c r="E3671" s="122">
        <v>67</v>
      </c>
      <c r="F3671" s="122">
        <v>5.3219141749999996E-4</v>
      </c>
      <c r="G3671" s="122">
        <v>6.0821875150000003E-4</v>
      </c>
      <c r="H3671" s="122">
        <v>6.8424611199999999E-4</v>
      </c>
      <c r="I3671" s="122">
        <v>8.7431447350000001E-4</v>
      </c>
      <c r="J3671" s="122">
        <v>1.0745198005E-3</v>
      </c>
      <c r="K3671" s="122">
        <v>1.2164375030000001E-3</v>
      </c>
      <c r="L3671" s="122">
        <v>1.3824305615E-3</v>
      </c>
      <c r="M3671" s="122">
        <v>1.52941676E-3</v>
      </c>
      <c r="N3671" s="122">
        <v>1.666662592E-3</v>
      </c>
      <c r="O3671" s="122">
        <v>1.8668679189999999E-3</v>
      </c>
      <c r="P3671" s="122">
        <v>2.0860801060000001E-3</v>
      </c>
      <c r="Q3671" s="122">
        <v>2.7762545330000002E-3</v>
      </c>
      <c r="R3671" s="122">
        <v>3.4933766775E-3</v>
      </c>
      <c r="S3671" s="122">
        <v>4.5866457049999997E-3</v>
      </c>
      <c r="T3671" s="122">
        <v>5.569957302E-3</v>
      </c>
      <c r="U3671" s="122">
        <v>5.4279390849999998E-3</v>
      </c>
      <c r="V3671" s="122">
        <v>5.3230465730000004E-3</v>
      </c>
      <c r="W3671" s="122">
        <v>3.7957706685000001E-3</v>
      </c>
      <c r="X3671" s="122">
        <v>2.0663063625E-3</v>
      </c>
      <c r="Y3671" s="122">
        <v>5.8534223959999998E-3</v>
      </c>
      <c r="Z3671" s="122">
        <v>9.4938782075000006E-3</v>
      </c>
      <c r="AA3671" s="122">
        <v>9.5074858250000002E-4</v>
      </c>
      <c r="AB3671" s="122">
        <v>1.9541457617500001E-2</v>
      </c>
      <c r="AC3671" s="122">
        <v>8.1572833179999991E-3</v>
      </c>
      <c r="AD3671" s="122">
        <v>6.4467495255000002E-3</v>
      </c>
      <c r="AE3671" s="122">
        <v>4.5982182284999996E-3</v>
      </c>
      <c r="AF3671" s="122">
        <v>2.8405916040000001E-3</v>
      </c>
      <c r="AG3671" s="122">
        <v>2.9308580240000001E-3</v>
      </c>
      <c r="AH3671" s="122">
        <v>2.6274008795E-3</v>
      </c>
      <c r="AI3671" s="122">
        <v>2.5639617079999998E-3</v>
      </c>
      <c r="AJ3671" s="122">
        <v>2.5124333855000001E-3</v>
      </c>
      <c r="AK3671" s="122">
        <v>2.5372954999999999E-3</v>
      </c>
      <c r="AL3671" s="122">
        <v>0</v>
      </c>
    </row>
    <row r="3672" spans="1:38" hidden="1" x14ac:dyDescent="0.25">
      <c r="A3672" s="122" t="s">
        <v>2018</v>
      </c>
      <c r="B3672" s="122">
        <v>1</v>
      </c>
      <c r="C3672" s="122" t="s">
        <v>2208</v>
      </c>
      <c r="D3672" s="122" t="s">
        <v>2107</v>
      </c>
      <c r="E3672" s="122">
        <v>67</v>
      </c>
      <c r="F3672" s="122">
        <v>8.2956179025E-3</v>
      </c>
      <c r="G3672" s="122">
        <v>9.4807061704999997E-3</v>
      </c>
      <c r="H3672" s="122">
        <v>1.0665794438499999E-2</v>
      </c>
      <c r="I3672" s="122">
        <v>1.36285151085E-2</v>
      </c>
      <c r="J3672" s="122">
        <v>1.6749247567000001E-2</v>
      </c>
      <c r="K3672" s="122">
        <v>1.8961412314499999E-2</v>
      </c>
      <c r="L3672" s="122">
        <v>2.1548855063E-2</v>
      </c>
      <c r="M3672" s="122">
        <v>2.3840025718000001E-2</v>
      </c>
      <c r="N3672" s="122">
        <v>2.5979366795999999E-2</v>
      </c>
      <c r="O3672" s="122">
        <v>2.9100099254500002E-2</v>
      </c>
      <c r="P3672" s="122">
        <v>3.2517103753499997E-2</v>
      </c>
      <c r="Q3672" s="122">
        <v>4.0463916651500002E-2</v>
      </c>
      <c r="R3672" s="122">
        <v>4.8766281241999998E-2</v>
      </c>
      <c r="S3672" s="122">
        <v>5.0660036140499999E-2</v>
      </c>
      <c r="T3672" s="122">
        <v>4.9072432323499997E-2</v>
      </c>
      <c r="U3672" s="122">
        <v>5.31084800555E-2</v>
      </c>
      <c r="V3672" s="122">
        <v>5.7589889569999997E-2</v>
      </c>
      <c r="W3672" s="122">
        <v>5.2847786623500002E-2</v>
      </c>
      <c r="X3672" s="122">
        <v>4.6341201078499997E-2</v>
      </c>
      <c r="Y3672" s="122">
        <v>6.6649026877000001E-2</v>
      </c>
      <c r="Z3672" s="122">
        <v>8.7277868534499994E-2</v>
      </c>
      <c r="AA3672" s="122">
        <v>0.1413330666815</v>
      </c>
      <c r="AB3672" s="122">
        <v>2.8849306540500001E-2</v>
      </c>
      <c r="AC3672" s="122">
        <v>7.9844303237499997E-2</v>
      </c>
      <c r="AD3672" s="122">
        <v>8.0502068058500006E-2</v>
      </c>
      <c r="AE3672" s="122">
        <v>8.0368060155500007E-2</v>
      </c>
      <c r="AF3672" s="122">
        <v>8.4741971678000003E-2</v>
      </c>
      <c r="AG3672" s="122">
        <v>8.8181216408000002E-2</v>
      </c>
      <c r="AH3672" s="122">
        <v>7.9529054705999996E-2</v>
      </c>
      <c r="AI3672" s="122">
        <v>7.8102780344999997E-2</v>
      </c>
      <c r="AJ3672" s="122">
        <v>7.7046597881999995E-2</v>
      </c>
      <c r="AK3672" s="122">
        <v>7.7079844728999994E-2</v>
      </c>
      <c r="AL3672" s="122">
        <v>0</v>
      </c>
    </row>
    <row r="3673" spans="1:38" hidden="1" x14ac:dyDescent="0.25">
      <c r="A3673" s="122" t="s">
        <v>2018</v>
      </c>
      <c r="B3673" s="122">
        <v>1</v>
      </c>
      <c r="C3673" s="122" t="s">
        <v>2208</v>
      </c>
      <c r="D3673" s="122" t="s">
        <v>2108</v>
      </c>
      <c r="E3673" s="122">
        <v>67</v>
      </c>
      <c r="F3673" s="122">
        <v>7.2994793249999996E-4</v>
      </c>
      <c r="G3673" s="122">
        <v>8.3422620100000004E-4</v>
      </c>
      <c r="H3673" s="122">
        <v>9.3850449600000002E-4</v>
      </c>
      <c r="I3673" s="122">
        <v>1.1992001805E-3</v>
      </c>
      <c r="J3673" s="122">
        <v>1.4737996465E-3</v>
      </c>
      <c r="K3673" s="122">
        <v>1.6684524285E-3</v>
      </c>
      <c r="L3673" s="122">
        <v>1.8961266484999999E-3</v>
      </c>
      <c r="M3673" s="122">
        <v>2.0977313345E-3</v>
      </c>
      <c r="N3673" s="122">
        <v>2.2859762045000002E-3</v>
      </c>
      <c r="O3673" s="122">
        <v>2.5605756705E-3</v>
      </c>
      <c r="P3673" s="122">
        <v>2.861244697E-3</v>
      </c>
      <c r="Q3673" s="122">
        <v>2.2528567694999999E-3</v>
      </c>
      <c r="R3673" s="122">
        <v>1.64575388E-3</v>
      </c>
      <c r="S3673" s="122">
        <v>2.1019164795000001E-3</v>
      </c>
      <c r="T3673" s="122">
        <v>2.497703758E-3</v>
      </c>
      <c r="U3673" s="122">
        <v>2.4937551785000002E-3</v>
      </c>
      <c r="V3673" s="122">
        <v>2.5077910094999998E-3</v>
      </c>
      <c r="W3673" s="122">
        <v>3.9211525300000003E-3</v>
      </c>
      <c r="X3673" s="122">
        <v>5.3158361084999998E-3</v>
      </c>
      <c r="Y3673" s="122">
        <v>5.8464997480000003E-3</v>
      </c>
      <c r="Z3673" s="122">
        <v>6.5144763969999997E-3</v>
      </c>
      <c r="AA3673" s="122">
        <v>2.7119779350000001E-3</v>
      </c>
      <c r="AB3673" s="122">
        <v>3.9901911249999996E-3</v>
      </c>
      <c r="AC3673" s="122">
        <v>6.0024281329999997E-3</v>
      </c>
      <c r="AD3673" s="122">
        <v>4.6448967860000002E-3</v>
      </c>
      <c r="AE3673" s="122">
        <v>3.182646184E-3</v>
      </c>
      <c r="AF3673" s="122">
        <v>1.7667309379999999E-3</v>
      </c>
      <c r="AG3673" s="122">
        <v>2.4544596270000001E-3</v>
      </c>
      <c r="AH3673" s="122">
        <v>2.6048200175E-3</v>
      </c>
      <c r="AI3673" s="122">
        <v>2.9599310414999999E-3</v>
      </c>
      <c r="AJ3673" s="122">
        <v>3.3349403590000001E-3</v>
      </c>
      <c r="AK3673" s="122">
        <v>3.3382556414999999E-3</v>
      </c>
      <c r="AL3673" s="122">
        <v>0</v>
      </c>
    </row>
    <row r="3674" spans="1:38" hidden="1" x14ac:dyDescent="0.25">
      <c r="A3674" s="122" t="s">
        <v>2018</v>
      </c>
      <c r="B3674" s="122">
        <v>1</v>
      </c>
      <c r="C3674" s="122" t="s">
        <v>2208</v>
      </c>
      <c r="D3674" s="122" t="s">
        <v>2109</v>
      </c>
      <c r="E3674" s="122">
        <v>67</v>
      </c>
      <c r="F3674" s="122">
        <v>1.1148778959999999E-3</v>
      </c>
      <c r="G3674" s="122">
        <v>1.2741461554999999E-3</v>
      </c>
      <c r="H3674" s="122">
        <v>1.4334144415E-3</v>
      </c>
      <c r="I3674" s="122">
        <v>1.8315851035E-3</v>
      </c>
      <c r="J3674" s="122">
        <v>2.2509915405000002E-3</v>
      </c>
      <c r="K3674" s="122">
        <v>2.5482923374999999E-3</v>
      </c>
      <c r="L3674" s="122">
        <v>2.8960280405000002E-3</v>
      </c>
      <c r="M3674" s="122">
        <v>3.2039466985000001E-3</v>
      </c>
      <c r="N3674" s="122">
        <v>3.491460436E-3</v>
      </c>
      <c r="O3674" s="122">
        <v>3.9108668730000002E-3</v>
      </c>
      <c r="P3674" s="122">
        <v>4.3700904080000002E-3</v>
      </c>
      <c r="Q3674" s="122">
        <v>5.3913730865000004E-3</v>
      </c>
      <c r="R3674" s="122">
        <v>6.4593678185000001E-3</v>
      </c>
      <c r="S3674" s="122">
        <v>8.1889422320000002E-3</v>
      </c>
      <c r="T3674" s="122">
        <v>9.6726981934999994E-3</v>
      </c>
      <c r="U3674" s="122">
        <v>8.8613546895000006E-3</v>
      </c>
      <c r="V3674" s="122">
        <v>8.1018503794999999E-3</v>
      </c>
      <c r="W3674" s="122">
        <v>6.8239254034999997E-3</v>
      </c>
      <c r="X3674" s="122">
        <v>5.2758404004999999E-3</v>
      </c>
      <c r="Y3674" s="122">
        <v>7.4900474764999997E-3</v>
      </c>
      <c r="Z3674" s="122">
        <v>9.7462644195E-3</v>
      </c>
      <c r="AA3674" s="122">
        <v>3.4207395415000001E-3</v>
      </c>
      <c r="AB3674" s="122">
        <v>2.15960875235E-2</v>
      </c>
      <c r="AC3674" s="122">
        <v>9.1023460074999996E-3</v>
      </c>
      <c r="AD3674" s="122">
        <v>6.4948140595000002E-3</v>
      </c>
      <c r="AE3674" s="122">
        <v>3.7108486360000002E-3</v>
      </c>
      <c r="AF3674" s="122">
        <v>8.8301227700000005E-4</v>
      </c>
      <c r="AG3674" s="122">
        <v>9.1787909549999997E-4</v>
      </c>
      <c r="AH3674" s="122">
        <v>8.2720261450000001E-4</v>
      </c>
      <c r="AI3674" s="122">
        <v>8.1173474999999998E-4</v>
      </c>
      <c r="AJ3674" s="122">
        <v>8.0010405900000003E-4</v>
      </c>
      <c r="AK3674" s="122">
        <v>8.0923993399999996E-4</v>
      </c>
      <c r="AL3674" s="122">
        <v>0</v>
      </c>
    </row>
    <row r="3675" spans="1:38" hidden="1" x14ac:dyDescent="0.25">
      <c r="A3675" s="122" t="s">
        <v>2018</v>
      </c>
      <c r="B3675" s="122">
        <v>1</v>
      </c>
      <c r="C3675" s="122" t="s">
        <v>2208</v>
      </c>
      <c r="D3675" s="122" t="s">
        <v>2110</v>
      </c>
      <c r="E3675" s="122">
        <v>67</v>
      </c>
      <c r="F3675" s="122">
        <v>3.0994668445000002E-2</v>
      </c>
      <c r="G3675" s="122">
        <v>3.5422478238000002E-2</v>
      </c>
      <c r="H3675" s="122">
        <v>3.9850288004500002E-2</v>
      </c>
      <c r="I3675" s="122">
        <v>5.0919812460500001E-2</v>
      </c>
      <c r="J3675" s="122">
        <v>6.2579711548500006E-2</v>
      </c>
      <c r="K3675" s="122">
        <v>7.0844956476000004E-2</v>
      </c>
      <c r="L3675" s="122">
        <v>8.0512341154499997E-2</v>
      </c>
      <c r="M3675" s="122">
        <v>8.9072773398000002E-2</v>
      </c>
      <c r="N3675" s="122">
        <v>9.706592939E-2</v>
      </c>
      <c r="O3675" s="122">
        <v>0.108725828478</v>
      </c>
      <c r="P3675" s="122">
        <v>0.12149268002749999</v>
      </c>
      <c r="Q3675" s="122">
        <v>0.105450308592</v>
      </c>
      <c r="R3675" s="122">
        <v>8.9687125309500002E-2</v>
      </c>
      <c r="S3675" s="122">
        <v>0.1032918855</v>
      </c>
      <c r="T3675" s="122">
        <v>0.1119677754345</v>
      </c>
      <c r="U3675" s="122">
        <v>0.105998504764</v>
      </c>
      <c r="V3675" s="122">
        <v>0.1007058692465</v>
      </c>
      <c r="W3675" s="122">
        <v>8.7222425313999999E-2</v>
      </c>
      <c r="X3675" s="122">
        <v>7.0467104794999999E-2</v>
      </c>
      <c r="Y3675" s="122">
        <v>7.80504224665E-2</v>
      </c>
      <c r="Z3675" s="122">
        <v>8.7423313651999998E-2</v>
      </c>
      <c r="AA3675" s="122">
        <v>4.6050310949499997E-2</v>
      </c>
      <c r="AB3675" s="122">
        <v>5.4267698811500002E-2</v>
      </c>
      <c r="AC3675" s="122">
        <v>6.4331982469999993E-2</v>
      </c>
      <c r="AD3675" s="122">
        <v>6.3068919303500004E-2</v>
      </c>
      <c r="AE3675" s="122">
        <v>6.1110313048500002E-2</v>
      </c>
      <c r="AF3675" s="122">
        <v>6.24109899705E-2</v>
      </c>
      <c r="AG3675" s="122">
        <v>6.2159578693500001E-2</v>
      </c>
      <c r="AH3675" s="122">
        <v>5.4292494490499998E-2</v>
      </c>
      <c r="AI3675" s="122">
        <v>5.1502613657500002E-2</v>
      </c>
      <c r="AJ3675" s="122">
        <v>4.8930235894000002E-2</v>
      </c>
      <c r="AK3675" s="122">
        <v>4.8242099873499998E-2</v>
      </c>
      <c r="AL3675" s="122">
        <v>0</v>
      </c>
    </row>
    <row r="3676" spans="1:38" hidden="1" x14ac:dyDescent="0.25">
      <c r="A3676" s="122" t="s">
        <v>2018</v>
      </c>
      <c r="B3676" s="122">
        <v>1</v>
      </c>
      <c r="C3676" s="122" t="s">
        <v>2208</v>
      </c>
      <c r="D3676" s="122" t="s">
        <v>2111</v>
      </c>
      <c r="E3676" s="122">
        <v>67</v>
      </c>
      <c r="F3676" s="122">
        <v>7.1432246454999999E-3</v>
      </c>
      <c r="G3676" s="122">
        <v>8.1636852940000001E-3</v>
      </c>
      <c r="H3676" s="122">
        <v>9.1841459689999995E-3</v>
      </c>
      <c r="I3676" s="122">
        <v>1.17352976035E-2</v>
      </c>
      <c r="J3676" s="122">
        <v>1.4422510679E-2</v>
      </c>
      <c r="K3676" s="122">
        <v>1.6327370588E-2</v>
      </c>
      <c r="L3676" s="122">
        <v>1.8555376373000001E-2</v>
      </c>
      <c r="M3676" s="122">
        <v>2.0528266975999999E-2</v>
      </c>
      <c r="N3676" s="122">
        <v>2.2370419590499999E-2</v>
      </c>
      <c r="O3676" s="122">
        <v>2.5057632666000001E-2</v>
      </c>
      <c r="P3676" s="122">
        <v>2.7999960896999999E-2</v>
      </c>
      <c r="Q3676" s="122">
        <v>3.6949346069000001E-2</v>
      </c>
      <c r="R3676" s="122">
        <v>4.6253219806499997E-2</v>
      </c>
      <c r="S3676" s="122">
        <v>5.2627383871000001E-2</v>
      </c>
      <c r="T3676" s="122">
        <v>5.6366159664500003E-2</v>
      </c>
      <c r="U3676" s="122">
        <v>5.1141142262500001E-2</v>
      </c>
      <c r="V3676" s="122">
        <v>4.6207090832499999E-2</v>
      </c>
      <c r="W3676" s="122">
        <v>4.7185180339499998E-2</v>
      </c>
      <c r="X3676" s="122">
        <v>4.6919262141E-2</v>
      </c>
      <c r="Y3676" s="122">
        <v>3.5409489262999999E-2</v>
      </c>
      <c r="Z3676" s="122">
        <v>2.6016298627000001E-2</v>
      </c>
      <c r="AA3676" s="122">
        <v>4.5532257706000001E-2</v>
      </c>
      <c r="AB3676" s="122">
        <v>5.3242834048499998E-2</v>
      </c>
      <c r="AC3676" s="122">
        <v>2.3722549813499999E-2</v>
      </c>
      <c r="AD3676" s="122">
        <v>1.8691482731499998E-2</v>
      </c>
      <c r="AE3676" s="122">
        <v>1.3257281352E-2</v>
      </c>
      <c r="AF3676" s="122">
        <v>8.0756769654999998E-3</v>
      </c>
      <c r="AG3676" s="122">
        <v>9.7070146865000009E-3</v>
      </c>
      <c r="AH3676" s="122">
        <v>9.5823820595000008E-3</v>
      </c>
      <c r="AI3676" s="122">
        <v>1.02608446525E-2</v>
      </c>
      <c r="AJ3676" s="122">
        <v>1.1000355666499999E-2</v>
      </c>
      <c r="AK3676" s="122">
        <v>1.1010201688500001E-2</v>
      </c>
      <c r="AL3676" s="122">
        <v>0</v>
      </c>
    </row>
    <row r="3677" spans="1:38" hidden="1" x14ac:dyDescent="0.25">
      <c r="A3677" s="122" t="s">
        <v>2018</v>
      </c>
      <c r="B3677" s="122">
        <v>1</v>
      </c>
      <c r="C3677" s="122" t="s">
        <v>2208</v>
      </c>
      <c r="D3677" s="122" t="s">
        <v>2112</v>
      </c>
      <c r="E3677" s="122">
        <v>67</v>
      </c>
      <c r="F3677" s="122">
        <v>8.9861288E-5</v>
      </c>
      <c r="G3677" s="122">
        <v>1.026986035E-4</v>
      </c>
      <c r="H3677" s="122">
        <v>1.155359455E-4</v>
      </c>
      <c r="I3677" s="122">
        <v>1.4762924749999999E-4</v>
      </c>
      <c r="J3677" s="122">
        <v>1.8143421100000001E-4</v>
      </c>
      <c r="K3677" s="122">
        <v>2.053972335E-4</v>
      </c>
      <c r="L3677" s="122">
        <v>2.3342538250000001E-4</v>
      </c>
      <c r="M3677" s="122">
        <v>2.5824422250000001E-4</v>
      </c>
      <c r="N3677" s="122">
        <v>2.8141836650000002E-4</v>
      </c>
      <c r="O3677" s="122">
        <v>3.1522332999999998E-4</v>
      </c>
      <c r="P3677" s="122">
        <v>3.5223762900000002E-4</v>
      </c>
      <c r="Q3677" s="122">
        <v>4.4537802700000002E-4</v>
      </c>
      <c r="R3677" s="122">
        <v>5.4253179700000003E-4</v>
      </c>
      <c r="S3677" s="122">
        <v>1.3704620219999999E-3</v>
      </c>
      <c r="T3677" s="122">
        <v>2.2771424029999999E-3</v>
      </c>
      <c r="U3677" s="122">
        <v>2.243243921E-3</v>
      </c>
      <c r="V3677" s="122">
        <v>2.225063914E-3</v>
      </c>
      <c r="W3677" s="122">
        <v>3.0850784309999998E-3</v>
      </c>
      <c r="X3677" s="122">
        <v>3.9143748105000004E-3</v>
      </c>
      <c r="Y3677" s="122">
        <v>9.6807355375000004E-3</v>
      </c>
      <c r="Z3677" s="122">
        <v>1.5247913651999999E-2</v>
      </c>
      <c r="AA3677" s="122">
        <v>1.671955914E-3</v>
      </c>
      <c r="AB3677" s="122">
        <v>3.7569042262000002E-2</v>
      </c>
      <c r="AC3677" s="122">
        <v>1.5790423639499999E-2</v>
      </c>
      <c r="AD3677" s="122">
        <v>1.1295369089500001E-2</v>
      </c>
      <c r="AE3677" s="122">
        <v>6.4951562274999999E-3</v>
      </c>
      <c r="AF3677" s="122">
        <v>1.6247425599999999E-3</v>
      </c>
      <c r="AG3677" s="122">
        <v>1.688897523E-3</v>
      </c>
      <c r="AH3677" s="122">
        <v>1.522052781E-3</v>
      </c>
      <c r="AI3677" s="122">
        <v>1.4935919135000001E-3</v>
      </c>
      <c r="AJ3677" s="122">
        <v>1.4721914410000001E-3</v>
      </c>
      <c r="AK3677" s="122">
        <v>1.4839914139999999E-3</v>
      </c>
      <c r="AL3677" s="122">
        <v>0</v>
      </c>
    </row>
    <row r="3678" spans="1:38" hidden="1" x14ac:dyDescent="0.25">
      <c r="A3678" s="122" t="s">
        <v>2018</v>
      </c>
      <c r="B3678" s="122">
        <v>1</v>
      </c>
      <c r="C3678" s="122" t="s">
        <v>2208</v>
      </c>
      <c r="D3678" s="122" t="s">
        <v>2113</v>
      </c>
      <c r="E3678" s="122">
        <v>67</v>
      </c>
      <c r="F3678" s="122">
        <v>4.2051379249999996E-3</v>
      </c>
      <c r="G3678" s="122">
        <v>4.8058719104999998E-3</v>
      </c>
      <c r="H3678" s="122">
        <v>5.4066059225000001E-3</v>
      </c>
      <c r="I3678" s="122">
        <v>6.9084408729999996E-3</v>
      </c>
      <c r="J3678" s="122">
        <v>8.4903737165000007E-3</v>
      </c>
      <c r="K3678" s="122">
        <v>9.6117438474999997E-3</v>
      </c>
      <c r="L3678" s="122">
        <v>1.0923346375E-2</v>
      </c>
      <c r="M3678" s="122">
        <v>1.2084765426E-2</v>
      </c>
      <c r="N3678" s="122">
        <v>1.3169220447499999E-2</v>
      </c>
      <c r="O3678" s="122">
        <v>1.4751153291E-2</v>
      </c>
      <c r="P3678" s="122">
        <v>1.6483269610999999E-2</v>
      </c>
      <c r="Q3678" s="122">
        <v>2.0223510774999998E-2</v>
      </c>
      <c r="R3678" s="122">
        <v>2.4137375539999999E-2</v>
      </c>
      <c r="S3678" s="122">
        <v>2.6124037477500001E-2</v>
      </c>
      <c r="T3678" s="122">
        <v>2.6540349297500002E-2</v>
      </c>
      <c r="U3678" s="122">
        <v>2.5101299657499999E-2</v>
      </c>
      <c r="V3678" s="122">
        <v>2.3822097090000001E-2</v>
      </c>
      <c r="W3678" s="122">
        <v>2.85259050455E-2</v>
      </c>
      <c r="X3678" s="122">
        <v>3.2739140072000003E-2</v>
      </c>
      <c r="Y3678" s="122">
        <v>3.3160621326500002E-2</v>
      </c>
      <c r="Z3678" s="122">
        <v>3.45868126365E-2</v>
      </c>
      <c r="AA3678" s="122">
        <v>1.62243001895E-2</v>
      </c>
      <c r="AB3678" s="122">
        <v>1.2089813861499999E-2</v>
      </c>
      <c r="AC3678" s="122">
        <v>5.6273453946000002E-2</v>
      </c>
      <c r="AD3678" s="122">
        <v>4.1443123000999997E-2</v>
      </c>
      <c r="AE3678" s="122">
        <v>2.5563472483500001E-2</v>
      </c>
      <c r="AF3678" s="122">
        <v>9.6808755370000003E-3</v>
      </c>
      <c r="AG3678" s="122">
        <v>2.0074049529499999E-2</v>
      </c>
      <c r="AH3678" s="122">
        <v>2.44547694585E-2</v>
      </c>
      <c r="AI3678" s="122">
        <v>3.0539248985E-2</v>
      </c>
      <c r="AJ3678" s="122">
        <v>3.6863772374999999E-2</v>
      </c>
      <c r="AK3678" s="122">
        <v>3.6970021263000002E-2</v>
      </c>
      <c r="AL3678" s="122">
        <v>0</v>
      </c>
    </row>
    <row r="3679" spans="1:38" hidden="1" x14ac:dyDescent="0.25">
      <c r="A3679" s="122" t="s">
        <v>2018</v>
      </c>
      <c r="B3679" s="122">
        <v>1</v>
      </c>
      <c r="C3679" s="122" t="s">
        <v>2208</v>
      </c>
      <c r="D3679" s="122" t="s">
        <v>2114</v>
      </c>
      <c r="E3679" s="122">
        <v>67</v>
      </c>
      <c r="F3679" s="122">
        <v>9.0990779215000001E-3</v>
      </c>
      <c r="G3679" s="122">
        <v>1.03989461695E-2</v>
      </c>
      <c r="H3679" s="122">
        <v>1.1698814444E-2</v>
      </c>
      <c r="I3679" s="122">
        <v>1.4948485143499999E-2</v>
      </c>
      <c r="J3679" s="122">
        <v>1.8371471593499999E-2</v>
      </c>
      <c r="K3679" s="122">
        <v>2.07978923655E-2</v>
      </c>
      <c r="L3679" s="122">
        <v>2.3635938087999998E-2</v>
      </c>
      <c r="M3679" s="122">
        <v>2.6149016748499999E-2</v>
      </c>
      <c r="N3679" s="122">
        <v>2.84955606375E-2</v>
      </c>
      <c r="O3679" s="122">
        <v>3.1918547087499999E-2</v>
      </c>
      <c r="P3679" s="122">
        <v>3.5666500599500002E-2</v>
      </c>
      <c r="Q3679" s="122">
        <v>3.8349847404500002E-2</v>
      </c>
      <c r="R3679" s="122">
        <v>4.1284766818499997E-2</v>
      </c>
      <c r="S3679" s="122">
        <v>4.6472839219000001E-2</v>
      </c>
      <c r="T3679" s="122">
        <v>4.92356096775E-2</v>
      </c>
      <c r="U3679" s="122">
        <v>5.6219988711999999E-2</v>
      </c>
      <c r="V3679" s="122">
        <v>6.3716864841000004E-2</v>
      </c>
      <c r="W3679" s="122">
        <v>8.6183673941500005E-2</v>
      </c>
      <c r="X3679" s="122">
        <v>0.1076932696785</v>
      </c>
      <c r="Y3679" s="122">
        <v>6.8238365437000001E-2</v>
      </c>
      <c r="Z3679" s="122">
        <v>3.4369889254499998E-2</v>
      </c>
      <c r="AA3679" s="122">
        <v>2.7232951230499999E-2</v>
      </c>
      <c r="AB3679" s="122">
        <v>4.6237453339999998E-2</v>
      </c>
      <c r="AC3679" s="122">
        <v>4.1888952031499997E-2</v>
      </c>
      <c r="AD3679" s="122">
        <v>2.9429811433000001E-2</v>
      </c>
      <c r="AE3679" s="122">
        <v>1.6143970898500001E-2</v>
      </c>
      <c r="AF3679" s="122">
        <v>2.5607355714999998E-3</v>
      </c>
      <c r="AG3679" s="122">
        <v>2.7093706795000001E-3</v>
      </c>
      <c r="AH3679" s="122">
        <v>2.4719229944999998E-3</v>
      </c>
      <c r="AI3679" s="122">
        <v>2.4567539174999999E-3</v>
      </c>
      <c r="AJ3679" s="122">
        <v>2.4536524105000001E-3</v>
      </c>
      <c r="AK3679" s="122">
        <v>2.4532137029999999E-3</v>
      </c>
      <c r="AL3679" s="122">
        <v>0</v>
      </c>
    </row>
    <row r="3680" spans="1:38" hidden="1" x14ac:dyDescent="0.25">
      <c r="A3680" s="122" t="s">
        <v>2018</v>
      </c>
      <c r="B3680" s="122">
        <v>1</v>
      </c>
      <c r="C3680" s="122" t="s">
        <v>2208</v>
      </c>
      <c r="D3680" s="122" t="s">
        <v>2136</v>
      </c>
      <c r="E3680" s="122">
        <v>67</v>
      </c>
      <c r="F3680" s="122">
        <v>3.1156023499999999E-5</v>
      </c>
      <c r="G3680" s="122">
        <v>3.5606884000000002E-5</v>
      </c>
      <c r="H3680" s="122">
        <v>4.0057744499999999E-5</v>
      </c>
      <c r="I3680" s="122">
        <v>5.1184909000000003E-5</v>
      </c>
      <c r="J3680" s="122">
        <v>6.2905487999999996E-5</v>
      </c>
      <c r="K3680" s="122">
        <v>7.1213768000000005E-5</v>
      </c>
      <c r="L3680" s="122">
        <v>8.0931477000000006E-5</v>
      </c>
      <c r="M3680" s="122">
        <v>8.9536477499999994E-5</v>
      </c>
      <c r="N3680" s="122">
        <v>9.7571251000000005E-5</v>
      </c>
      <c r="O3680" s="122">
        <v>1.092918565E-4</v>
      </c>
      <c r="P3680" s="122">
        <v>1.221251705E-4</v>
      </c>
      <c r="Q3680" s="122">
        <v>1.4026858099999999E-4</v>
      </c>
      <c r="R3680" s="122">
        <v>1.5947885500000001E-4</v>
      </c>
      <c r="S3680" s="122">
        <v>1.72847416E-4</v>
      </c>
      <c r="T3680" s="122">
        <v>1.7587575649999999E-4</v>
      </c>
      <c r="U3680" s="122">
        <v>1.7325760949999999E-4</v>
      </c>
      <c r="V3680" s="122">
        <v>1.71853454E-4</v>
      </c>
      <c r="W3680" s="122">
        <v>2.6245361499999998E-4</v>
      </c>
      <c r="X3680" s="122">
        <v>3.5154923850000001E-4</v>
      </c>
      <c r="Y3680" s="122">
        <v>3.5897602250000002E-4</v>
      </c>
      <c r="Z3680" s="122">
        <v>3.7702922699999999E-4</v>
      </c>
      <c r="AA3680" s="122">
        <v>6.0926391150000001E-4</v>
      </c>
      <c r="AB3680" s="122">
        <v>8.87709402E-4</v>
      </c>
      <c r="AC3680" s="122">
        <v>3.6971199399999998E-4</v>
      </c>
      <c r="AD3680" s="122">
        <v>1.5088749405E-3</v>
      </c>
      <c r="AE3680" s="122">
        <v>2.6808671205000001E-3</v>
      </c>
      <c r="AF3680" s="122">
        <v>4.1099670174999997E-3</v>
      </c>
      <c r="AG3680" s="122">
        <v>4.2892048025000001E-3</v>
      </c>
      <c r="AH3680" s="122">
        <v>3.8762532885E-3</v>
      </c>
      <c r="AI3680" s="122">
        <v>3.8148478594999999E-3</v>
      </c>
      <c r="AJ3680" s="122">
        <v>3.7716377015E-3</v>
      </c>
      <c r="AK3680" s="122">
        <v>3.7577283815000001E-3</v>
      </c>
      <c r="AL3680" s="122">
        <v>0</v>
      </c>
    </row>
    <row r="3681" spans="1:38" hidden="1" x14ac:dyDescent="0.25">
      <c r="A3681" s="122" t="s">
        <v>2018</v>
      </c>
      <c r="B3681" s="122">
        <v>1</v>
      </c>
      <c r="C3681" s="122" t="s">
        <v>2208</v>
      </c>
      <c r="D3681" s="122" t="s">
        <v>2170</v>
      </c>
      <c r="E3681" s="122">
        <v>67</v>
      </c>
      <c r="F3681" s="122">
        <v>0</v>
      </c>
      <c r="G3681" s="122">
        <v>0</v>
      </c>
      <c r="H3681" s="122">
        <v>0</v>
      </c>
      <c r="I3681" s="122">
        <v>0</v>
      </c>
      <c r="J3681" s="122">
        <v>0</v>
      </c>
      <c r="K3681" s="122">
        <v>0</v>
      </c>
      <c r="L3681" s="122">
        <v>0</v>
      </c>
      <c r="M3681" s="122">
        <v>0</v>
      </c>
      <c r="N3681" s="122">
        <v>0</v>
      </c>
      <c r="O3681" s="122">
        <v>0</v>
      </c>
      <c r="P3681" s="122">
        <v>0</v>
      </c>
      <c r="Q3681" s="122">
        <v>0</v>
      </c>
      <c r="R3681" s="122">
        <v>0</v>
      </c>
      <c r="S3681" s="122">
        <v>0</v>
      </c>
      <c r="T3681" s="122">
        <v>0</v>
      </c>
      <c r="U3681" s="122">
        <v>0</v>
      </c>
      <c r="V3681" s="122">
        <v>0</v>
      </c>
      <c r="W3681" s="122">
        <v>0</v>
      </c>
      <c r="X3681" s="122">
        <v>0</v>
      </c>
      <c r="Y3681" s="122">
        <v>0</v>
      </c>
      <c r="Z3681" s="122">
        <v>0</v>
      </c>
      <c r="AA3681" s="122">
        <v>0</v>
      </c>
      <c r="AB3681" s="122">
        <v>0</v>
      </c>
      <c r="AC3681" s="122">
        <v>0</v>
      </c>
      <c r="AD3681" s="122">
        <v>0</v>
      </c>
      <c r="AE3681" s="122">
        <v>0</v>
      </c>
      <c r="AF3681" s="122">
        <v>0</v>
      </c>
      <c r="AG3681" s="122">
        <v>0</v>
      </c>
      <c r="AH3681" s="122">
        <v>0</v>
      </c>
      <c r="AI3681" s="122">
        <v>0</v>
      </c>
      <c r="AJ3681" s="122">
        <v>0</v>
      </c>
      <c r="AK3681" s="122">
        <v>0</v>
      </c>
      <c r="AL3681" s="122">
        <v>0</v>
      </c>
    </row>
    <row r="3682" spans="1:38" hidden="1" x14ac:dyDescent="0.25">
      <c r="A3682" s="122" t="s">
        <v>2018</v>
      </c>
      <c r="B3682" s="122">
        <v>1</v>
      </c>
      <c r="C3682" s="122" t="s">
        <v>2208</v>
      </c>
      <c r="D3682" s="122" t="s">
        <v>2115</v>
      </c>
      <c r="E3682" s="122">
        <v>67</v>
      </c>
      <c r="F3682" s="122">
        <v>8.8897891099999995E-4</v>
      </c>
      <c r="G3682" s="122">
        <v>1.0159758945E-3</v>
      </c>
      <c r="H3682" s="122">
        <v>1.1429728780000001E-3</v>
      </c>
      <c r="I3682" s="122">
        <v>1.4604653500000001E-3</v>
      </c>
      <c r="J3682" s="122">
        <v>1.7948907654999999E-3</v>
      </c>
      <c r="K3682" s="122">
        <v>2.0319518155000002E-3</v>
      </c>
      <c r="L3682" s="122">
        <v>2.3092285499999999E-3</v>
      </c>
      <c r="M3682" s="122">
        <v>2.5547560850000001E-3</v>
      </c>
      <c r="N3682" s="122">
        <v>2.7840131499999999E-3</v>
      </c>
      <c r="O3682" s="122">
        <v>3.1184385655E-3</v>
      </c>
      <c r="P3682" s="122">
        <v>3.4846132070000002E-3</v>
      </c>
      <c r="Q3682" s="122">
        <v>2.7127384849999999E-3</v>
      </c>
      <c r="R3682" s="122">
        <v>1.9417189710000001E-3</v>
      </c>
      <c r="S3682" s="122">
        <v>2.1679026984999998E-3</v>
      </c>
      <c r="T3682" s="122">
        <v>2.2774237004999998E-3</v>
      </c>
      <c r="U3682" s="122">
        <v>2.2237234379999999E-3</v>
      </c>
      <c r="V3682" s="122">
        <v>2.185300717E-3</v>
      </c>
      <c r="W3682" s="122">
        <v>2.2939132460000002E-3</v>
      </c>
      <c r="X3682" s="122">
        <v>2.3459308645000002E-3</v>
      </c>
      <c r="Y3682" s="122">
        <v>2.8095214139999998E-3</v>
      </c>
      <c r="Z3682" s="122">
        <v>3.3208944845E-3</v>
      </c>
      <c r="AA3682" s="122">
        <v>2.5938576299999998E-3</v>
      </c>
      <c r="AB3682" s="122">
        <v>5.9835886205000001E-3</v>
      </c>
      <c r="AC3682" s="122">
        <v>2.162456021E-3</v>
      </c>
      <c r="AD3682" s="122">
        <v>4.9202741594999997E-3</v>
      </c>
      <c r="AE3682" s="122">
        <v>7.7446654655000001E-3</v>
      </c>
      <c r="AF3682" s="122">
        <v>1.12608788095E-2</v>
      </c>
      <c r="AG3682" s="122">
        <v>1.510045101E-2</v>
      </c>
      <c r="AH3682" s="122">
        <v>1.5766802255E-2</v>
      </c>
      <c r="AI3682" s="122">
        <v>1.7690434445999999E-2</v>
      </c>
      <c r="AJ3682" s="122">
        <v>1.9730139128E-2</v>
      </c>
      <c r="AK3682" s="122">
        <v>1.9754357372E-2</v>
      </c>
      <c r="AL3682" s="122">
        <v>0</v>
      </c>
    </row>
    <row r="3683" spans="1:38" hidden="1" x14ac:dyDescent="0.25">
      <c r="A3683" s="122" t="s">
        <v>2018</v>
      </c>
      <c r="B3683" s="122">
        <v>1</v>
      </c>
      <c r="C3683" s="122" t="s">
        <v>2208</v>
      </c>
      <c r="D3683" s="122" t="s">
        <v>2116</v>
      </c>
      <c r="E3683" s="122">
        <v>67</v>
      </c>
      <c r="F3683" s="122">
        <v>3.2976742040000001E-3</v>
      </c>
      <c r="G3683" s="122">
        <v>3.7687705339999999E-3</v>
      </c>
      <c r="H3683" s="122">
        <v>4.2398668375E-3</v>
      </c>
      <c r="I3683" s="122">
        <v>5.4176076359999997E-3</v>
      </c>
      <c r="J3683" s="122">
        <v>6.6581612785000001E-3</v>
      </c>
      <c r="K3683" s="122">
        <v>7.5375410679999998E-3</v>
      </c>
      <c r="L3683" s="122">
        <v>8.5661013620000007E-3</v>
      </c>
      <c r="M3683" s="122">
        <v>9.4768875735000008E-3</v>
      </c>
      <c r="N3683" s="122">
        <v>1.0327318497999999E-2</v>
      </c>
      <c r="O3683" s="122">
        <v>1.1567872114E-2</v>
      </c>
      <c r="P3683" s="122">
        <v>1.2926199839000001E-2</v>
      </c>
      <c r="Q3683" s="122">
        <v>1.6695717778999999E-2</v>
      </c>
      <c r="R3683" s="122">
        <v>2.0620581077499998E-2</v>
      </c>
      <c r="S3683" s="122">
        <v>1.815515954E-2</v>
      </c>
      <c r="T3683" s="122">
        <v>1.3742099011E-2</v>
      </c>
      <c r="U3683" s="122">
        <v>1.6673126847000001E-2</v>
      </c>
      <c r="V3683" s="122">
        <v>1.9769156244E-2</v>
      </c>
      <c r="W3683" s="122">
        <v>2.0665521314500002E-2</v>
      </c>
      <c r="X3683" s="122">
        <v>2.1046810443E-2</v>
      </c>
      <c r="Y3683" s="122">
        <v>1.52548657945E-2</v>
      </c>
      <c r="Z3683" s="122">
        <v>1.0447501748499999E-2</v>
      </c>
      <c r="AA3683" s="122">
        <v>6.979951176E-3</v>
      </c>
      <c r="AB3683" s="122">
        <v>1.3294563618999999E-2</v>
      </c>
      <c r="AC3683" s="122">
        <v>9.7647500775000003E-3</v>
      </c>
      <c r="AD3683" s="122">
        <v>1.6644060295500002E-2</v>
      </c>
      <c r="AE3683" s="122">
        <v>2.3644938654000001E-2</v>
      </c>
      <c r="AF3683" s="122">
        <v>3.2610820314500001E-2</v>
      </c>
      <c r="AG3683" s="122">
        <v>4.0003276506000003E-2</v>
      </c>
      <c r="AH3683" s="122">
        <v>3.9932121780000003E-2</v>
      </c>
      <c r="AI3683" s="122">
        <v>4.3174676249000003E-2</v>
      </c>
      <c r="AJ3683" s="122">
        <v>4.6679670393999999E-2</v>
      </c>
      <c r="AK3683" s="122">
        <v>4.7310017652500001E-2</v>
      </c>
      <c r="AL3683" s="122">
        <v>0</v>
      </c>
    </row>
    <row r="3684" spans="1:38" hidden="1" x14ac:dyDescent="0.25">
      <c r="A3684" s="122" t="s">
        <v>2018</v>
      </c>
      <c r="B3684" s="122">
        <v>1</v>
      </c>
      <c r="C3684" s="122" t="s">
        <v>2208</v>
      </c>
      <c r="D3684" s="122" t="s">
        <v>2117</v>
      </c>
      <c r="E3684" s="122">
        <v>67</v>
      </c>
      <c r="F3684" s="122">
        <v>3.6511063999999998E-5</v>
      </c>
      <c r="G3684" s="122">
        <v>4.1726926499999998E-5</v>
      </c>
      <c r="H3684" s="122">
        <v>4.6942788999999997E-5</v>
      </c>
      <c r="I3684" s="122">
        <v>5.99824585E-5</v>
      </c>
      <c r="J3684" s="122">
        <v>7.3717567499999995E-5</v>
      </c>
      <c r="K3684" s="122">
        <v>8.3453852999999995E-5</v>
      </c>
      <c r="L3684" s="122">
        <v>9.4841803999999995E-5</v>
      </c>
      <c r="M3684" s="122">
        <v>1.049258225E-4</v>
      </c>
      <c r="N3684" s="122">
        <v>1.1434159049999999E-4</v>
      </c>
      <c r="O3684" s="122">
        <v>1.2807669949999999E-4</v>
      </c>
      <c r="P3684" s="122">
        <v>1.431157675E-4</v>
      </c>
      <c r="Q3684" s="122">
        <v>1.65015553E-4</v>
      </c>
      <c r="R3684" s="122">
        <v>1.8818021000000001E-4</v>
      </c>
      <c r="S3684" s="122">
        <v>2.0792522750000001E-4</v>
      </c>
      <c r="T3684" s="122">
        <v>2.1604723899999999E-4</v>
      </c>
      <c r="U3684" s="122">
        <v>6.48695249E-4</v>
      </c>
      <c r="V3684" s="122">
        <v>1.0925849035E-3</v>
      </c>
      <c r="W3684" s="122">
        <v>1.3742445524999999E-3</v>
      </c>
      <c r="X3684" s="122">
        <v>1.635771171E-3</v>
      </c>
      <c r="Y3684" s="122">
        <v>2.8492523869999998E-3</v>
      </c>
      <c r="Z3684" s="122">
        <v>4.0463209869999999E-3</v>
      </c>
      <c r="AA3684" s="122">
        <v>2.4276512199999998E-3</v>
      </c>
      <c r="AB3684" s="122">
        <v>3.9467966065000002E-3</v>
      </c>
      <c r="AC3684" s="122">
        <v>4.1435718795000001E-3</v>
      </c>
      <c r="AD3684" s="122">
        <v>2.8337273355E-3</v>
      </c>
      <c r="AE3684" s="122">
        <v>1.4396206089999999E-3</v>
      </c>
      <c r="AF3684" s="122">
        <v>0</v>
      </c>
      <c r="AG3684" s="122">
        <v>0</v>
      </c>
      <c r="AH3684" s="122">
        <v>0</v>
      </c>
      <c r="AI3684" s="122">
        <v>0</v>
      </c>
      <c r="AJ3684" s="122">
        <v>0</v>
      </c>
      <c r="AK3684" s="122">
        <v>0</v>
      </c>
      <c r="AL3684" s="122">
        <v>0</v>
      </c>
    </row>
    <row r="3685" spans="1:38" hidden="1" x14ac:dyDescent="0.25">
      <c r="A3685" s="122" t="s">
        <v>2018</v>
      </c>
      <c r="B3685" s="122">
        <v>1</v>
      </c>
      <c r="C3685" s="122" t="s">
        <v>2208</v>
      </c>
      <c r="D3685" s="122" t="s">
        <v>2118</v>
      </c>
      <c r="E3685" s="122">
        <v>67</v>
      </c>
      <c r="F3685" s="122">
        <v>4.1952667280000001E-3</v>
      </c>
      <c r="G3685" s="122">
        <v>4.7945905425000003E-3</v>
      </c>
      <c r="H3685" s="122">
        <v>5.3939143570000004E-3</v>
      </c>
      <c r="I3685" s="122">
        <v>6.8922238800000002E-3</v>
      </c>
      <c r="J3685" s="122">
        <v>8.4704432785000002E-3</v>
      </c>
      <c r="K3685" s="122">
        <v>9.5891810585000004E-3</v>
      </c>
      <c r="L3685" s="122">
        <v>1.0897704736499999E-2</v>
      </c>
      <c r="M3685" s="122">
        <v>1.2056397441E-2</v>
      </c>
      <c r="N3685" s="122">
        <v>1.3138306793E-2</v>
      </c>
      <c r="O3685" s="122">
        <v>1.4716526165E-2</v>
      </c>
      <c r="P3685" s="122">
        <v>1.6444576510499999E-2</v>
      </c>
      <c r="Q3685" s="122">
        <v>1.993545498E-2</v>
      </c>
      <c r="R3685" s="122">
        <v>2.3594029954499999E-2</v>
      </c>
      <c r="S3685" s="122">
        <v>4.3401104995499998E-2</v>
      </c>
      <c r="T3685" s="122">
        <v>6.4274380559499994E-2</v>
      </c>
      <c r="U3685" s="122">
        <v>6.3317565544000004E-2</v>
      </c>
      <c r="V3685" s="122">
        <v>6.2804418483999994E-2</v>
      </c>
      <c r="W3685" s="122">
        <v>3.5649978882999998E-2</v>
      </c>
      <c r="X3685" s="122">
        <v>5.7820381534999998E-3</v>
      </c>
      <c r="Y3685" s="122">
        <v>2.3344425871499999E-2</v>
      </c>
      <c r="Z3685" s="122">
        <v>4.0107333949999997E-2</v>
      </c>
      <c r="AA3685" s="122">
        <v>2.9929126499999999E-3</v>
      </c>
      <c r="AB3685" s="122">
        <v>2.6953101902499998E-2</v>
      </c>
      <c r="AC3685" s="122">
        <v>3.4605630286500003E-2</v>
      </c>
      <c r="AD3685" s="122">
        <v>3.1547832439499997E-2</v>
      </c>
      <c r="AE3685" s="122">
        <v>2.8039485964999999E-2</v>
      </c>
      <c r="AF3685" s="122">
        <v>2.5789844917499999E-2</v>
      </c>
      <c r="AG3685" s="122">
        <v>2.5952805024500002E-2</v>
      </c>
      <c r="AH3685" s="122">
        <v>2.2845192530499998E-2</v>
      </c>
      <c r="AI3685" s="122">
        <v>2.1859048746E-2</v>
      </c>
      <c r="AJ3685" s="122">
        <v>2.09680601015E-2</v>
      </c>
      <c r="AK3685" s="122">
        <v>2.1172909103000001E-2</v>
      </c>
      <c r="AL3685" s="122">
        <v>0</v>
      </c>
    </row>
    <row r="3686" spans="1:38" hidden="1" x14ac:dyDescent="0.25">
      <c r="A3686" s="122" t="s">
        <v>2018</v>
      </c>
      <c r="B3686" s="122">
        <v>1</v>
      </c>
      <c r="C3686" s="122" t="s">
        <v>2208</v>
      </c>
      <c r="D3686" s="122" t="s">
        <v>2119</v>
      </c>
      <c r="E3686" s="122">
        <v>67</v>
      </c>
      <c r="F3686" s="122">
        <v>3.71994157305E-2</v>
      </c>
      <c r="G3686" s="122">
        <v>4.2513617981500003E-2</v>
      </c>
      <c r="H3686" s="122">
        <v>4.7827820206000002E-2</v>
      </c>
      <c r="I3686" s="122">
        <v>6.1113325833500001E-2</v>
      </c>
      <c r="J3686" s="122">
        <v>7.5107391746999999E-2</v>
      </c>
      <c r="K3686" s="122">
        <v>8.5027235936499995E-2</v>
      </c>
      <c r="L3686" s="122">
        <v>9.6629910845E-2</v>
      </c>
      <c r="M3686" s="122">
        <v>0.1069040351775</v>
      </c>
      <c r="N3686" s="122">
        <v>0.1164973216425</v>
      </c>
      <c r="O3686" s="122">
        <v>0.13049138755600001</v>
      </c>
      <c r="P3686" s="122">
        <v>0.14581400404549999</v>
      </c>
      <c r="Q3686" s="122">
        <v>0.116020155249</v>
      </c>
      <c r="R3686" s="122">
        <v>8.6319570526000006E-2</v>
      </c>
      <c r="S3686" s="122">
        <v>8.4518972084500002E-2</v>
      </c>
      <c r="T3686" s="122">
        <v>7.5805896687499999E-2</v>
      </c>
      <c r="U3686" s="122">
        <v>7.6235293280000005E-2</v>
      </c>
      <c r="V3686" s="122">
        <v>7.7222806478499995E-2</v>
      </c>
      <c r="W3686" s="122">
        <v>7.0135544718500004E-2</v>
      </c>
      <c r="X3686" s="122">
        <v>6.0656115768500003E-2</v>
      </c>
      <c r="Y3686" s="122">
        <v>6.9441882785499995E-2</v>
      </c>
      <c r="Z3686" s="122">
        <v>7.9641912667499995E-2</v>
      </c>
      <c r="AA3686" s="122">
        <v>0.183626883858</v>
      </c>
      <c r="AB3686" s="122">
        <v>2.0582844070500001E-2</v>
      </c>
      <c r="AC3686" s="122">
        <v>5.4247100971000002E-2</v>
      </c>
      <c r="AD3686" s="122">
        <v>8.9279072929999995E-2</v>
      </c>
      <c r="AE3686" s="122">
        <v>0.1248840816045</v>
      </c>
      <c r="AF3686" s="122">
        <v>0.17074313696599999</v>
      </c>
      <c r="AG3686" s="122">
        <v>0.13180514538150001</v>
      </c>
      <c r="AH3686" s="122">
        <v>8.9745999643999999E-2</v>
      </c>
      <c r="AI3686" s="122">
        <v>5.8217660180500001E-2</v>
      </c>
      <c r="AJ3686" s="122">
        <v>2.6527929780999999E-2</v>
      </c>
      <c r="AK3686" s="122">
        <v>2.6857726998000001E-2</v>
      </c>
      <c r="AL3686" s="122">
        <v>0</v>
      </c>
    </row>
    <row r="3687" spans="1:38" hidden="1" x14ac:dyDescent="0.25">
      <c r="A3687" s="122" t="s">
        <v>2018</v>
      </c>
      <c r="B3687" s="122">
        <v>1</v>
      </c>
      <c r="C3687" s="122" t="s">
        <v>2208</v>
      </c>
      <c r="D3687" s="122" t="s">
        <v>2120</v>
      </c>
      <c r="E3687" s="122">
        <v>67</v>
      </c>
      <c r="F3687" s="122">
        <v>2.8866187649999997E-4</v>
      </c>
      <c r="G3687" s="122">
        <v>3.2989929499999999E-4</v>
      </c>
      <c r="H3687" s="122">
        <v>3.7113668700000001E-4</v>
      </c>
      <c r="I3687" s="122">
        <v>4.7423022000000001E-4</v>
      </c>
      <c r="J3687" s="122">
        <v>5.8282207899999999E-4</v>
      </c>
      <c r="K3687" s="122">
        <v>6.5979856349999999E-4</v>
      </c>
      <c r="L3687" s="122">
        <v>7.4983358550000003E-4</v>
      </c>
      <c r="M3687" s="122">
        <v>8.2955925950000005E-4</v>
      </c>
      <c r="N3687" s="122">
        <v>9.0400170799999997E-4</v>
      </c>
      <c r="O3687" s="122">
        <v>1.0125935669999999E-3</v>
      </c>
      <c r="P3687" s="122">
        <v>1.1314947475000001E-3</v>
      </c>
      <c r="Q3687" s="122">
        <v>1.2757936605000001E-3</v>
      </c>
      <c r="R3687" s="122">
        <v>1.4294310675000001E-3</v>
      </c>
      <c r="S3687" s="122">
        <v>3.2834557880000001E-3</v>
      </c>
      <c r="T3687" s="122">
        <v>5.2973029890000002E-3</v>
      </c>
      <c r="U3687" s="122">
        <v>5.4993457464999999E-3</v>
      </c>
      <c r="V3687" s="122">
        <v>5.7442381029999996E-3</v>
      </c>
      <c r="W3687" s="122">
        <v>3.5794736670000001E-3</v>
      </c>
      <c r="X3687" s="122">
        <v>1.1779735215E-3</v>
      </c>
      <c r="Y3687" s="122">
        <v>3.1256256040000001E-3</v>
      </c>
      <c r="Z3687" s="122">
        <v>5.0014741345000002E-3</v>
      </c>
      <c r="AA3687" s="122">
        <v>1.1708433944E-2</v>
      </c>
      <c r="AB3687" s="122">
        <v>1.19334319555E-2</v>
      </c>
      <c r="AC3687" s="122">
        <v>4.7508197504999997E-3</v>
      </c>
      <c r="AD3687" s="122">
        <v>1.6189310225499999E-2</v>
      </c>
      <c r="AE3687" s="122">
        <v>2.7946870558499998E-2</v>
      </c>
      <c r="AF3687" s="122">
        <v>4.2342937735499998E-2</v>
      </c>
      <c r="AG3687" s="122">
        <v>4.3144719695E-2</v>
      </c>
      <c r="AH3687" s="122">
        <v>3.83293261755E-2</v>
      </c>
      <c r="AI3687" s="122">
        <v>3.7043974945499998E-2</v>
      </c>
      <c r="AJ3687" s="122">
        <v>3.5925418531499997E-2</v>
      </c>
      <c r="AK3687" s="122">
        <v>3.6607174915500001E-2</v>
      </c>
      <c r="AL3687" s="122">
        <v>0</v>
      </c>
    </row>
    <row r="3688" spans="1:38" hidden="1" x14ac:dyDescent="0.25">
      <c r="A3688" s="122" t="s">
        <v>2018</v>
      </c>
      <c r="B3688" s="122">
        <v>1</v>
      </c>
      <c r="C3688" s="122" t="s">
        <v>2208</v>
      </c>
      <c r="D3688" s="122" t="s">
        <v>2121</v>
      </c>
      <c r="E3688" s="122">
        <v>67</v>
      </c>
      <c r="F3688" s="122">
        <v>7.3362353815E-3</v>
      </c>
      <c r="G3688" s="122">
        <v>8.3842690149999993E-3</v>
      </c>
      <c r="H3688" s="122">
        <v>9.4323026220000002E-3</v>
      </c>
      <c r="I3688" s="122">
        <v>1.20523866925E-2</v>
      </c>
      <c r="J3688" s="122">
        <v>1.48122085755E-2</v>
      </c>
      <c r="K3688" s="122">
        <v>1.6768538003499998E-2</v>
      </c>
      <c r="L3688" s="122">
        <v>1.9056744766E-2</v>
      </c>
      <c r="M3688" s="122">
        <v>2.1082943087000001E-2</v>
      </c>
      <c r="N3688" s="122">
        <v>2.2974870863499999E-2</v>
      </c>
      <c r="O3688" s="122">
        <v>2.5734692746500001E-2</v>
      </c>
      <c r="P3688" s="122">
        <v>2.87565230445E-2</v>
      </c>
      <c r="Q3688" s="122">
        <v>3.3444447430000003E-2</v>
      </c>
      <c r="R3688" s="122">
        <v>3.8393122249000003E-2</v>
      </c>
      <c r="S3688" s="122">
        <v>3.7767080313000002E-2</v>
      </c>
      <c r="T3688" s="122">
        <v>3.4091969682999997E-2</v>
      </c>
      <c r="U3688" s="122">
        <v>4.3909253784500002E-2</v>
      </c>
      <c r="V3688" s="122">
        <v>5.4192832124499997E-2</v>
      </c>
      <c r="W3688" s="122">
        <v>5.9030886774499997E-2</v>
      </c>
      <c r="X3688" s="122">
        <v>6.2542452999000006E-2</v>
      </c>
      <c r="Y3688" s="122">
        <v>3.1222478027000001E-2</v>
      </c>
      <c r="Z3688" s="122">
        <v>3.616418589E-3</v>
      </c>
      <c r="AA3688" s="122">
        <v>1.5796912244000001E-2</v>
      </c>
      <c r="AB3688" s="122">
        <v>9.9565836569999993E-3</v>
      </c>
      <c r="AC3688" s="122">
        <v>3.3826473762000001E-2</v>
      </c>
      <c r="AD3688" s="122">
        <v>4.1063323119499999E-2</v>
      </c>
      <c r="AE3688" s="122">
        <v>4.8188251263999997E-2</v>
      </c>
      <c r="AF3688" s="122">
        <v>5.86698073675E-2</v>
      </c>
      <c r="AG3688" s="122">
        <v>6.6918827378499995E-2</v>
      </c>
      <c r="AH3688" s="122">
        <v>6.4079111228500005E-2</v>
      </c>
      <c r="AI3688" s="122">
        <v>6.6757479213500004E-2</v>
      </c>
      <c r="AJ3688" s="122">
        <v>6.9808118111999995E-2</v>
      </c>
      <c r="AK3688" s="122">
        <v>7.0016173851999999E-2</v>
      </c>
      <c r="AL3688" s="122">
        <v>0</v>
      </c>
    </row>
    <row r="3689" spans="1:38" hidden="1" x14ac:dyDescent="0.25">
      <c r="A3689" s="122" t="s">
        <v>2018</v>
      </c>
      <c r="B3689" s="122">
        <v>1</v>
      </c>
      <c r="C3689" s="122" t="s">
        <v>2208</v>
      </c>
      <c r="D3689" s="122" t="s">
        <v>2138</v>
      </c>
      <c r="E3689" s="122">
        <v>67</v>
      </c>
      <c r="F3689" s="122">
        <v>0</v>
      </c>
      <c r="G3689" s="122">
        <v>0</v>
      </c>
      <c r="H3689" s="122">
        <v>0</v>
      </c>
      <c r="I3689" s="122">
        <v>0</v>
      </c>
      <c r="J3689" s="122">
        <v>0</v>
      </c>
      <c r="K3689" s="122">
        <v>0</v>
      </c>
      <c r="L3689" s="122">
        <v>0</v>
      </c>
      <c r="M3689" s="122">
        <v>0</v>
      </c>
      <c r="N3689" s="122">
        <v>0</v>
      </c>
      <c r="O3689" s="122">
        <v>0</v>
      </c>
      <c r="P3689" s="122">
        <v>0</v>
      </c>
      <c r="Q3689" s="122">
        <v>0</v>
      </c>
      <c r="R3689" s="122">
        <v>0</v>
      </c>
      <c r="S3689" s="122">
        <v>0</v>
      </c>
      <c r="T3689" s="122">
        <v>0</v>
      </c>
      <c r="U3689" s="122">
        <v>0</v>
      </c>
      <c r="V3689" s="122">
        <v>0</v>
      </c>
      <c r="W3689" s="122">
        <v>0</v>
      </c>
      <c r="X3689" s="122">
        <v>0</v>
      </c>
      <c r="Y3689" s="122">
        <v>0</v>
      </c>
      <c r="Z3689" s="122">
        <v>0</v>
      </c>
      <c r="AA3689" s="122">
        <v>0</v>
      </c>
      <c r="AB3689" s="122">
        <v>0</v>
      </c>
      <c r="AC3689" s="122">
        <v>0</v>
      </c>
      <c r="AD3689" s="122">
        <v>0</v>
      </c>
      <c r="AE3689" s="122">
        <v>0</v>
      </c>
      <c r="AF3689" s="122">
        <v>0</v>
      </c>
      <c r="AG3689" s="122">
        <v>0</v>
      </c>
      <c r="AH3689" s="122">
        <v>0</v>
      </c>
      <c r="AI3689" s="122">
        <v>0</v>
      </c>
      <c r="AJ3689" s="122">
        <v>0</v>
      </c>
      <c r="AK3689" s="122">
        <v>0</v>
      </c>
      <c r="AL3689" s="122">
        <v>0</v>
      </c>
    </row>
    <row r="3690" spans="1:38" hidden="1" x14ac:dyDescent="0.25">
      <c r="A3690" s="122" t="s">
        <v>2018</v>
      </c>
      <c r="B3690" s="122">
        <v>1</v>
      </c>
      <c r="C3690" s="122" t="s">
        <v>2208</v>
      </c>
      <c r="D3690" s="122" t="s">
        <v>2122</v>
      </c>
      <c r="E3690" s="122">
        <v>67</v>
      </c>
      <c r="F3690" s="122">
        <v>4.5260473599999999E-4</v>
      </c>
      <c r="G3690" s="122">
        <v>5.1726256300000002E-4</v>
      </c>
      <c r="H3690" s="122">
        <v>5.8192036350000005E-4</v>
      </c>
      <c r="I3690" s="122">
        <v>7.4356493100000002E-4</v>
      </c>
      <c r="J3690" s="122">
        <v>9.1383050499999996E-4</v>
      </c>
      <c r="K3690" s="122">
        <v>1.0345250994999999E-3</v>
      </c>
      <c r="L3690" s="122">
        <v>1.1756946805E-3</v>
      </c>
      <c r="M3690" s="122">
        <v>1.3006997915000001E-3</v>
      </c>
      <c r="N3690" s="122">
        <v>1.4174211615000001E-3</v>
      </c>
      <c r="O3690" s="122">
        <v>1.587686762E-3</v>
      </c>
      <c r="P3690" s="122">
        <v>1.7741168060000001E-3</v>
      </c>
      <c r="Q3690" s="122">
        <v>1.9885846185000002E-3</v>
      </c>
      <c r="R3690" s="122">
        <v>2.2174242820000001E-3</v>
      </c>
      <c r="S3690" s="122">
        <v>2.443782724E-3</v>
      </c>
      <c r="T3690" s="122">
        <v>2.5322627260000001E-3</v>
      </c>
      <c r="U3690" s="122">
        <v>2.7593131095E-3</v>
      </c>
      <c r="V3690" s="122">
        <v>3.0097654310000002E-3</v>
      </c>
      <c r="W3690" s="122">
        <v>2.9351695739999999E-3</v>
      </c>
      <c r="X3690" s="122">
        <v>2.774577931E-3</v>
      </c>
      <c r="Y3690" s="122">
        <v>2.8983416759999999E-3</v>
      </c>
      <c r="Z3690" s="122">
        <v>3.1023342770000002E-3</v>
      </c>
      <c r="AA3690" s="122">
        <v>1.4529992400000001E-3</v>
      </c>
      <c r="AB3690" s="122">
        <v>2.8252780489999999E-3</v>
      </c>
      <c r="AC3690" s="122">
        <v>2.0538882504999999E-3</v>
      </c>
      <c r="AD3690" s="122">
        <v>2.7646912314999998E-3</v>
      </c>
      <c r="AE3690" s="122">
        <v>3.4774164695000002E-3</v>
      </c>
      <c r="AF3690" s="122">
        <v>4.4503818305000001E-3</v>
      </c>
      <c r="AG3690" s="122">
        <v>5.2438876810000003E-3</v>
      </c>
      <c r="AH3690" s="122">
        <v>5.118562026E-3</v>
      </c>
      <c r="AI3690" s="122">
        <v>5.4265443635000002E-3</v>
      </c>
      <c r="AJ3690" s="122">
        <v>5.7660831660000002E-3</v>
      </c>
      <c r="AK3690" s="122">
        <v>5.8040687695000001E-3</v>
      </c>
      <c r="AL3690" s="122">
        <v>0</v>
      </c>
    </row>
    <row r="3691" spans="1:38" hidden="1" x14ac:dyDescent="0.25">
      <c r="A3691" s="122" t="s">
        <v>2018</v>
      </c>
      <c r="B3691" s="122">
        <v>1</v>
      </c>
      <c r="C3691" s="122" t="s">
        <v>2208</v>
      </c>
      <c r="D3691" s="122" t="s">
        <v>2123</v>
      </c>
      <c r="E3691" s="122">
        <v>67</v>
      </c>
      <c r="F3691" s="122">
        <v>5.8733733979999996E-3</v>
      </c>
      <c r="G3691" s="122">
        <v>6.7124267329999997E-3</v>
      </c>
      <c r="H3691" s="122">
        <v>7.5514800945E-3</v>
      </c>
      <c r="I3691" s="122">
        <v>9.6491134320000008E-3</v>
      </c>
      <c r="J3691" s="122">
        <v>1.1858620574000001E-2</v>
      </c>
      <c r="K3691" s="122">
        <v>1.34248534925E-2</v>
      </c>
      <c r="L3691" s="122">
        <v>1.52567866205E-2</v>
      </c>
      <c r="M3691" s="122">
        <v>1.6878956428000001E-2</v>
      </c>
      <c r="N3691" s="122">
        <v>1.8393629488999998E-2</v>
      </c>
      <c r="O3691" s="122">
        <v>2.0603136631E-2</v>
      </c>
      <c r="P3691" s="122">
        <v>2.3022407093500001E-2</v>
      </c>
      <c r="Q3691" s="122">
        <v>2.9350747331500001E-2</v>
      </c>
      <c r="R3691" s="122">
        <v>3.5946925348499997E-2</v>
      </c>
      <c r="S3691" s="122">
        <v>4.25183058315E-2</v>
      </c>
      <c r="T3691" s="122">
        <v>4.7277039489E-2</v>
      </c>
      <c r="U3691" s="122">
        <v>4.1368823201999999E-2</v>
      </c>
      <c r="V3691" s="122">
        <v>3.5670523167E-2</v>
      </c>
      <c r="W3691" s="122">
        <v>3.516303338E-2</v>
      </c>
      <c r="X3691" s="122">
        <v>3.36498769405E-2</v>
      </c>
      <c r="Y3691" s="122">
        <v>4.2367931343000001E-2</v>
      </c>
      <c r="Z3691" s="122">
        <v>5.1655832364499998E-2</v>
      </c>
      <c r="AA3691" s="122">
        <v>4.65387542855E-2</v>
      </c>
      <c r="AB3691" s="122">
        <v>6.5323807297999997E-2</v>
      </c>
      <c r="AC3691" s="122">
        <v>5.137668049E-2</v>
      </c>
      <c r="AD3691" s="122">
        <v>3.5135749669000002E-2</v>
      </c>
      <c r="AE3691" s="122">
        <v>1.7850041083999998E-2</v>
      </c>
      <c r="AF3691" s="122">
        <v>0</v>
      </c>
      <c r="AG3691" s="122">
        <v>3.0145619548500001E-2</v>
      </c>
      <c r="AH3691" s="122">
        <v>4.6330771181999998E-2</v>
      </c>
      <c r="AI3691" s="122">
        <v>6.5163473818000001E-2</v>
      </c>
      <c r="AJ3691" s="122">
        <v>8.4592334048500001E-2</v>
      </c>
      <c r="AK3691" s="122">
        <v>8.4962578427500005E-2</v>
      </c>
      <c r="AL3691" s="122">
        <v>0</v>
      </c>
    </row>
    <row r="3692" spans="1:38" hidden="1" x14ac:dyDescent="0.25">
      <c r="A3692" s="122" t="s">
        <v>2018</v>
      </c>
      <c r="B3692" s="122">
        <v>1</v>
      </c>
      <c r="C3692" s="122" t="s">
        <v>2208</v>
      </c>
      <c r="D3692" s="122" t="s">
        <v>2124</v>
      </c>
      <c r="E3692" s="122">
        <v>67</v>
      </c>
      <c r="F3692" s="122">
        <v>3.169229764E-3</v>
      </c>
      <c r="G3692" s="122">
        <v>3.6219768845E-3</v>
      </c>
      <c r="H3692" s="122">
        <v>4.0747239785000004E-3</v>
      </c>
      <c r="I3692" s="122">
        <v>5.2065917664999998E-3</v>
      </c>
      <c r="J3692" s="122">
        <v>6.3988258124999999E-3</v>
      </c>
      <c r="K3692" s="122">
        <v>7.2439537424999999E-3</v>
      </c>
      <c r="L3692" s="122">
        <v>8.2324516015000009E-3</v>
      </c>
      <c r="M3692" s="122">
        <v>9.1077626870000004E-3</v>
      </c>
      <c r="N3692" s="122">
        <v>9.9250693004999998E-3</v>
      </c>
      <c r="O3692" s="122">
        <v>1.1117303372999999E-2</v>
      </c>
      <c r="P3692" s="122">
        <v>1.24227241925E-2</v>
      </c>
      <c r="Q3692" s="122">
        <v>1.45256952925E-2</v>
      </c>
      <c r="R3692" s="122">
        <v>1.6743094744000001E-2</v>
      </c>
      <c r="S3692" s="122">
        <v>2.0366489484500001E-2</v>
      </c>
      <c r="T3692" s="122">
        <v>2.32275223405E-2</v>
      </c>
      <c r="U3692" s="122">
        <v>2.3868682765E-2</v>
      </c>
      <c r="V3692" s="122">
        <v>2.4692254137500001E-2</v>
      </c>
      <c r="W3692" s="122">
        <v>2.2304312372499999E-2</v>
      </c>
      <c r="X3692" s="122">
        <v>1.91470952705E-2</v>
      </c>
      <c r="Y3692" s="122">
        <v>2.6133534202999999E-2</v>
      </c>
      <c r="Z3692" s="122">
        <v>3.3331055785000001E-2</v>
      </c>
      <c r="AA3692" s="122">
        <v>2.1894113811E-2</v>
      </c>
      <c r="AB3692" s="122">
        <v>1.158983383E-2</v>
      </c>
      <c r="AC3692" s="122">
        <v>3.0563223641E-2</v>
      </c>
      <c r="AD3692" s="122">
        <v>2.3890861409999999E-2</v>
      </c>
      <c r="AE3692" s="122">
        <v>1.669299607E-2</v>
      </c>
      <c r="AF3692" s="122">
        <v>9.7809502695000005E-3</v>
      </c>
      <c r="AG3692" s="122">
        <v>1.03426264085E-2</v>
      </c>
      <c r="AH3692" s="122">
        <v>9.4324271719999995E-3</v>
      </c>
      <c r="AI3692" s="122">
        <v>9.3707089105000002E-3</v>
      </c>
      <c r="AJ3692" s="122">
        <v>9.3549642535000008E-3</v>
      </c>
      <c r="AK3692" s="122">
        <v>9.3774410499999992E-3</v>
      </c>
      <c r="AL3692" s="122">
        <v>0</v>
      </c>
    </row>
    <row r="3693" spans="1:38" hidden="1" x14ac:dyDescent="0.25">
      <c r="A3693" s="122" t="s">
        <v>2018</v>
      </c>
      <c r="B3693" s="122">
        <v>1</v>
      </c>
      <c r="C3693" s="122" t="s">
        <v>2208</v>
      </c>
      <c r="D3693" s="122" t="s">
        <v>2125</v>
      </c>
      <c r="E3693" s="122">
        <v>67</v>
      </c>
      <c r="F3693" s="122">
        <v>8.8983316500000002E-4</v>
      </c>
      <c r="G3693" s="122">
        <v>1.0169521809999999E-3</v>
      </c>
      <c r="H3693" s="122">
        <v>1.1440711970000001E-3</v>
      </c>
      <c r="I3693" s="122">
        <v>1.4618687635E-3</v>
      </c>
      <c r="J3693" s="122">
        <v>1.796615518E-3</v>
      </c>
      <c r="K3693" s="122">
        <v>2.0339043619999999E-3</v>
      </c>
      <c r="L3693" s="122">
        <v>2.3114475539999998E-3</v>
      </c>
      <c r="M3693" s="122">
        <v>2.5572109919999998E-3</v>
      </c>
      <c r="N3693" s="122">
        <v>2.7866883780000001E-3</v>
      </c>
      <c r="O3693" s="122">
        <v>3.1214351325000002E-3</v>
      </c>
      <c r="P3693" s="122">
        <v>3.487961641E-3</v>
      </c>
      <c r="Q3693" s="122">
        <v>2.4767347585000002E-3</v>
      </c>
      <c r="R3693" s="122">
        <v>1.4608895885E-3</v>
      </c>
      <c r="S3693" s="122">
        <v>1.5080043094999999E-3</v>
      </c>
      <c r="T3693" s="122">
        <v>1.449427941E-3</v>
      </c>
      <c r="U3693" s="122">
        <v>2.9128583495000001E-3</v>
      </c>
      <c r="V3693" s="122">
        <v>4.4195135704999996E-3</v>
      </c>
      <c r="W3693" s="122">
        <v>6.1277097979999997E-3</v>
      </c>
      <c r="X3693" s="122">
        <v>7.7748924255000001E-3</v>
      </c>
      <c r="Y3693" s="122">
        <v>5.7992196404999998E-3</v>
      </c>
      <c r="Z3693" s="122">
        <v>4.1781029429999996E-3</v>
      </c>
      <c r="AA3693" s="122">
        <v>3.2621758110000002E-3</v>
      </c>
      <c r="AB3693" s="122">
        <v>7.3070752055000004E-3</v>
      </c>
      <c r="AC3693" s="122">
        <v>3.0397925014999999E-3</v>
      </c>
      <c r="AD3693" s="122">
        <v>2.0788690054999999E-3</v>
      </c>
      <c r="AE3693" s="122">
        <v>1.0561293569999999E-3</v>
      </c>
      <c r="AF3693" s="122">
        <v>0</v>
      </c>
      <c r="AG3693" s="122">
        <v>0</v>
      </c>
      <c r="AH3693" s="122">
        <v>0</v>
      </c>
      <c r="AI3693" s="122">
        <v>0</v>
      </c>
      <c r="AJ3693" s="122">
        <v>0</v>
      </c>
      <c r="AK3693" s="122">
        <v>0</v>
      </c>
      <c r="AL3693" s="122">
        <v>0</v>
      </c>
    </row>
    <row r="3694" spans="1:38" hidden="1" x14ac:dyDescent="0.25">
      <c r="A3694" s="122" t="s">
        <v>2018</v>
      </c>
      <c r="B3694" s="122">
        <v>1</v>
      </c>
      <c r="C3694" s="122" t="s">
        <v>2208</v>
      </c>
      <c r="D3694" s="122" t="s">
        <v>2126</v>
      </c>
      <c r="E3694" s="122">
        <v>67</v>
      </c>
      <c r="F3694" s="122">
        <v>1.3478006000000001E-4</v>
      </c>
      <c r="G3694" s="122">
        <v>1.540343505E-4</v>
      </c>
      <c r="H3694" s="122">
        <v>1.73288641E-4</v>
      </c>
      <c r="I3694" s="122">
        <v>2.2142438050000001E-4</v>
      </c>
      <c r="J3694" s="122">
        <v>2.7212736050000001E-4</v>
      </c>
      <c r="K3694" s="122">
        <v>3.0806870100000001E-4</v>
      </c>
      <c r="L3694" s="122">
        <v>3.5010726750000002E-4</v>
      </c>
      <c r="M3694" s="122">
        <v>3.8733221500000001E-4</v>
      </c>
      <c r="N3694" s="122">
        <v>4.2209041000000001E-4</v>
      </c>
      <c r="O3694" s="122">
        <v>4.7279336350000001E-4</v>
      </c>
      <c r="P3694" s="122">
        <v>5.2830993599999997E-4</v>
      </c>
      <c r="Q3694" s="122">
        <v>3.3650693749999997E-4</v>
      </c>
      <c r="R3694" s="122">
        <v>1.4311802E-4</v>
      </c>
      <c r="S3694" s="122">
        <v>3.0005841349999999E-4</v>
      </c>
      <c r="T3694" s="122">
        <v>4.6882342499999998E-4</v>
      </c>
      <c r="U3694" s="122">
        <v>7.090715505E-4</v>
      </c>
      <c r="V3694" s="122">
        <v>9.5808635300000003E-4</v>
      </c>
      <c r="W3694" s="122">
        <v>9.9526717799999992E-4</v>
      </c>
      <c r="X3694" s="122">
        <v>1.0072607334999999E-3</v>
      </c>
      <c r="Y3694" s="122">
        <v>8.6526922849999995E-4</v>
      </c>
      <c r="Z3694" s="122">
        <v>7.6284529749999995E-4</v>
      </c>
      <c r="AA3694" s="122">
        <v>2.9073153444999999E-3</v>
      </c>
      <c r="AB3694" s="122">
        <v>1.7008862025E-3</v>
      </c>
      <c r="AC3694" s="122">
        <v>7.1614506300000003E-4</v>
      </c>
      <c r="AD3694" s="122">
        <v>2.5093948160000001E-3</v>
      </c>
      <c r="AE3694" s="122">
        <v>4.3529579459999999E-3</v>
      </c>
      <c r="AF3694" s="122">
        <v>6.6085996535000004E-3</v>
      </c>
      <c r="AG3694" s="122">
        <v>6.8695483334999998E-3</v>
      </c>
      <c r="AH3694" s="122">
        <v>6.1909115559999998E-3</v>
      </c>
      <c r="AI3694" s="122">
        <v>6.0751476575000001E-3</v>
      </c>
      <c r="AJ3694" s="122">
        <v>5.9881017824999997E-3</v>
      </c>
      <c r="AK3694" s="122">
        <v>6.0148011419999996E-3</v>
      </c>
      <c r="AL3694" s="122">
        <v>0</v>
      </c>
    </row>
    <row r="3695" spans="1:38" hidden="1" x14ac:dyDescent="0.25">
      <c r="A3695" s="122" t="s">
        <v>2016</v>
      </c>
      <c r="B3695" s="122">
        <v>1</v>
      </c>
      <c r="C3695" s="122" t="s">
        <v>2209</v>
      </c>
      <c r="D3695" s="122" t="s">
        <v>2078</v>
      </c>
      <c r="E3695" s="122">
        <v>68</v>
      </c>
      <c r="F3695" s="122">
        <v>0</v>
      </c>
      <c r="G3695" s="122">
        <v>0</v>
      </c>
      <c r="H3695" s="122">
        <v>0</v>
      </c>
      <c r="I3695" s="122">
        <v>0</v>
      </c>
      <c r="J3695" s="122">
        <v>0</v>
      </c>
      <c r="K3695" s="122">
        <v>0</v>
      </c>
      <c r="L3695" s="122">
        <v>0</v>
      </c>
      <c r="M3695" s="122">
        <v>0</v>
      </c>
      <c r="N3695" s="122">
        <v>0</v>
      </c>
      <c r="O3695" s="122">
        <v>0</v>
      </c>
      <c r="P3695" s="122">
        <v>0</v>
      </c>
      <c r="Q3695" s="122">
        <v>0</v>
      </c>
      <c r="R3695" s="122">
        <v>0</v>
      </c>
      <c r="S3695" s="122">
        <v>0</v>
      </c>
      <c r="T3695" s="122">
        <v>0</v>
      </c>
      <c r="U3695" s="122">
        <v>0</v>
      </c>
      <c r="V3695" s="122">
        <v>0</v>
      </c>
      <c r="W3695" s="122">
        <v>0</v>
      </c>
      <c r="X3695" s="122">
        <v>0</v>
      </c>
      <c r="Y3695" s="122">
        <v>0</v>
      </c>
      <c r="Z3695" s="122">
        <v>0</v>
      </c>
      <c r="AA3695" s="122">
        <v>0</v>
      </c>
      <c r="AB3695" s="122">
        <v>0</v>
      </c>
      <c r="AC3695" s="122">
        <v>0</v>
      </c>
      <c r="AD3695" s="122">
        <v>0</v>
      </c>
      <c r="AE3695" s="122">
        <v>0</v>
      </c>
      <c r="AF3695" s="122">
        <v>0</v>
      </c>
      <c r="AG3695" s="122">
        <v>0</v>
      </c>
      <c r="AH3695" s="122">
        <v>0</v>
      </c>
      <c r="AI3695" s="122">
        <v>0</v>
      </c>
      <c r="AJ3695" s="122">
        <v>0</v>
      </c>
      <c r="AK3695" s="122">
        <v>0</v>
      </c>
      <c r="AL3695" s="122">
        <v>0</v>
      </c>
    </row>
    <row r="3696" spans="1:38" hidden="1" x14ac:dyDescent="0.25">
      <c r="A3696" s="122" t="s">
        <v>2016</v>
      </c>
      <c r="B3696" s="122">
        <v>1</v>
      </c>
      <c r="C3696" s="122" t="s">
        <v>2209</v>
      </c>
      <c r="D3696" s="122" t="s">
        <v>2079</v>
      </c>
      <c r="E3696" s="122">
        <v>68</v>
      </c>
      <c r="F3696" s="122">
        <v>0</v>
      </c>
      <c r="G3696" s="122">
        <v>0</v>
      </c>
      <c r="H3696" s="122">
        <v>0</v>
      </c>
      <c r="I3696" s="122">
        <v>0</v>
      </c>
      <c r="J3696" s="122">
        <v>0</v>
      </c>
      <c r="K3696" s="122">
        <v>0</v>
      </c>
      <c r="L3696" s="122">
        <v>0</v>
      </c>
      <c r="M3696" s="122">
        <v>0</v>
      </c>
      <c r="N3696" s="122">
        <v>0</v>
      </c>
      <c r="O3696" s="122">
        <v>0</v>
      </c>
      <c r="P3696" s="122">
        <v>0</v>
      </c>
      <c r="Q3696" s="122">
        <v>0</v>
      </c>
      <c r="R3696" s="122">
        <v>0</v>
      </c>
      <c r="S3696" s="122">
        <v>0</v>
      </c>
      <c r="T3696" s="122">
        <v>0</v>
      </c>
      <c r="U3696" s="122">
        <v>0</v>
      </c>
      <c r="V3696" s="122">
        <v>0</v>
      </c>
      <c r="W3696" s="122">
        <v>0</v>
      </c>
      <c r="X3696" s="122">
        <v>0</v>
      </c>
      <c r="Y3696" s="122">
        <v>0</v>
      </c>
      <c r="Z3696" s="122">
        <v>0</v>
      </c>
      <c r="AA3696" s="122">
        <v>0</v>
      </c>
      <c r="AB3696" s="122">
        <v>0</v>
      </c>
      <c r="AC3696" s="122">
        <v>0</v>
      </c>
      <c r="AD3696" s="122">
        <v>0</v>
      </c>
      <c r="AE3696" s="122">
        <v>0</v>
      </c>
      <c r="AF3696" s="122">
        <v>0</v>
      </c>
      <c r="AG3696" s="122">
        <v>0</v>
      </c>
      <c r="AH3696" s="122">
        <v>0</v>
      </c>
      <c r="AI3696" s="122">
        <v>0</v>
      </c>
      <c r="AJ3696" s="122">
        <v>0</v>
      </c>
      <c r="AK3696" s="122">
        <v>0</v>
      </c>
      <c r="AL3696" s="122">
        <v>0</v>
      </c>
    </row>
    <row r="3697" spans="1:38" hidden="1" x14ac:dyDescent="0.25">
      <c r="A3697" s="122" t="s">
        <v>2016</v>
      </c>
      <c r="B3697" s="122">
        <v>1</v>
      </c>
      <c r="C3697" s="122" t="s">
        <v>2209</v>
      </c>
      <c r="D3697" s="122" t="s">
        <v>2080</v>
      </c>
      <c r="E3697" s="122">
        <v>68</v>
      </c>
      <c r="F3697" s="122">
        <v>0</v>
      </c>
      <c r="G3697" s="122">
        <v>0</v>
      </c>
      <c r="H3697" s="122">
        <v>0</v>
      </c>
      <c r="I3697" s="122">
        <v>0</v>
      </c>
      <c r="J3697" s="122">
        <v>0</v>
      </c>
      <c r="K3697" s="122">
        <v>0</v>
      </c>
      <c r="L3697" s="122">
        <v>0</v>
      </c>
      <c r="M3697" s="122">
        <v>0</v>
      </c>
      <c r="N3697" s="122">
        <v>0</v>
      </c>
      <c r="O3697" s="122">
        <v>0</v>
      </c>
      <c r="P3697" s="122">
        <v>0</v>
      </c>
      <c r="Q3697" s="122">
        <v>0</v>
      </c>
      <c r="R3697" s="122">
        <v>0</v>
      </c>
      <c r="S3697" s="122">
        <v>0</v>
      </c>
      <c r="T3697" s="122">
        <v>0</v>
      </c>
      <c r="U3697" s="122">
        <v>0</v>
      </c>
      <c r="V3697" s="122">
        <v>0</v>
      </c>
      <c r="W3697" s="122">
        <v>0</v>
      </c>
      <c r="X3697" s="122">
        <v>0</v>
      </c>
      <c r="Y3697" s="122">
        <v>0</v>
      </c>
      <c r="Z3697" s="122">
        <v>0</v>
      </c>
      <c r="AA3697" s="122">
        <v>0</v>
      </c>
      <c r="AB3697" s="122">
        <v>0</v>
      </c>
      <c r="AC3697" s="122">
        <v>0</v>
      </c>
      <c r="AD3697" s="122">
        <v>0</v>
      </c>
      <c r="AE3697" s="122">
        <v>0</v>
      </c>
      <c r="AF3697" s="122">
        <v>0</v>
      </c>
      <c r="AG3697" s="122">
        <v>0</v>
      </c>
      <c r="AH3697" s="122">
        <v>0</v>
      </c>
      <c r="AI3697" s="122">
        <v>0</v>
      </c>
      <c r="AJ3697" s="122">
        <v>0</v>
      </c>
      <c r="AK3697" s="122">
        <v>0</v>
      </c>
      <c r="AL3697" s="122">
        <v>0</v>
      </c>
    </row>
    <row r="3698" spans="1:38" hidden="1" x14ac:dyDescent="0.25">
      <c r="A3698" s="122" t="s">
        <v>2016</v>
      </c>
      <c r="B3698" s="122">
        <v>1</v>
      </c>
      <c r="C3698" s="122" t="s">
        <v>2209</v>
      </c>
      <c r="D3698" s="122" t="s">
        <v>2133</v>
      </c>
      <c r="E3698" s="122">
        <v>68</v>
      </c>
      <c r="F3698" s="122">
        <v>0</v>
      </c>
      <c r="G3698" s="122">
        <v>0</v>
      </c>
      <c r="H3698" s="122">
        <v>0</v>
      </c>
      <c r="I3698" s="122">
        <v>0</v>
      </c>
      <c r="J3698" s="122">
        <v>0</v>
      </c>
      <c r="K3698" s="122">
        <v>0</v>
      </c>
      <c r="L3698" s="122">
        <v>0</v>
      </c>
      <c r="M3698" s="122">
        <v>0</v>
      </c>
      <c r="N3698" s="122">
        <v>0</v>
      </c>
      <c r="O3698" s="122">
        <v>0</v>
      </c>
      <c r="P3698" s="122">
        <v>0</v>
      </c>
      <c r="Q3698" s="122">
        <v>0</v>
      </c>
      <c r="R3698" s="122">
        <v>0</v>
      </c>
      <c r="S3698" s="122">
        <v>0</v>
      </c>
      <c r="T3698" s="122">
        <v>0</v>
      </c>
      <c r="U3698" s="122">
        <v>0</v>
      </c>
      <c r="V3698" s="122">
        <v>0</v>
      </c>
      <c r="W3698" s="122">
        <v>0</v>
      </c>
      <c r="X3698" s="122">
        <v>0</v>
      </c>
      <c r="Y3698" s="122">
        <v>0</v>
      </c>
      <c r="Z3698" s="122">
        <v>0</v>
      </c>
      <c r="AA3698" s="122">
        <v>0</v>
      </c>
      <c r="AB3698" s="122">
        <v>0</v>
      </c>
      <c r="AC3698" s="122">
        <v>0</v>
      </c>
      <c r="AD3698" s="122">
        <v>0</v>
      </c>
      <c r="AE3698" s="122">
        <v>0</v>
      </c>
      <c r="AF3698" s="122">
        <v>0</v>
      </c>
      <c r="AG3698" s="122">
        <v>0</v>
      </c>
      <c r="AH3698" s="122">
        <v>0</v>
      </c>
      <c r="AI3698" s="122">
        <v>0</v>
      </c>
      <c r="AJ3698" s="122">
        <v>0</v>
      </c>
      <c r="AK3698" s="122">
        <v>0</v>
      </c>
      <c r="AL3698" s="122">
        <v>0</v>
      </c>
    </row>
    <row r="3699" spans="1:38" hidden="1" x14ac:dyDescent="0.25">
      <c r="A3699" s="122" t="s">
        <v>2016</v>
      </c>
      <c r="B3699" s="122">
        <v>1</v>
      </c>
      <c r="C3699" s="122" t="s">
        <v>2209</v>
      </c>
      <c r="D3699" s="122" t="s">
        <v>2081</v>
      </c>
      <c r="E3699" s="122">
        <v>68</v>
      </c>
      <c r="F3699" s="122">
        <v>0</v>
      </c>
      <c r="G3699" s="122">
        <v>0</v>
      </c>
      <c r="H3699" s="122">
        <v>0</v>
      </c>
      <c r="I3699" s="122">
        <v>0</v>
      </c>
      <c r="J3699" s="122">
        <v>0</v>
      </c>
      <c r="K3699" s="122">
        <v>0</v>
      </c>
      <c r="L3699" s="122">
        <v>0</v>
      </c>
      <c r="M3699" s="122">
        <v>0</v>
      </c>
      <c r="N3699" s="122">
        <v>0</v>
      </c>
      <c r="O3699" s="122">
        <v>0</v>
      </c>
      <c r="P3699" s="122">
        <v>0</v>
      </c>
      <c r="Q3699" s="122">
        <v>0</v>
      </c>
      <c r="R3699" s="122">
        <v>0</v>
      </c>
      <c r="S3699" s="122">
        <v>0</v>
      </c>
      <c r="T3699" s="122">
        <v>0</v>
      </c>
      <c r="U3699" s="122">
        <v>0</v>
      </c>
      <c r="V3699" s="122">
        <v>0</v>
      </c>
      <c r="W3699" s="122">
        <v>0</v>
      </c>
      <c r="X3699" s="122">
        <v>0</v>
      </c>
      <c r="Y3699" s="122">
        <v>0</v>
      </c>
      <c r="Z3699" s="122">
        <v>0</v>
      </c>
      <c r="AA3699" s="122">
        <v>0</v>
      </c>
      <c r="AB3699" s="122">
        <v>0</v>
      </c>
      <c r="AC3699" s="122">
        <v>0</v>
      </c>
      <c r="AD3699" s="122">
        <v>0</v>
      </c>
      <c r="AE3699" s="122">
        <v>0</v>
      </c>
      <c r="AF3699" s="122">
        <v>0</v>
      </c>
      <c r="AG3699" s="122">
        <v>0</v>
      </c>
      <c r="AH3699" s="122">
        <v>0</v>
      </c>
      <c r="AI3699" s="122">
        <v>0</v>
      </c>
      <c r="AJ3699" s="122">
        <v>0</v>
      </c>
      <c r="AK3699" s="122">
        <v>0</v>
      </c>
      <c r="AL3699" s="122">
        <v>0</v>
      </c>
    </row>
    <row r="3700" spans="1:38" x14ac:dyDescent="0.25">
      <c r="A3700" s="122" t="s">
        <v>2016</v>
      </c>
      <c r="B3700" s="122">
        <v>1</v>
      </c>
      <c r="C3700" s="122" t="s">
        <v>2209</v>
      </c>
      <c r="D3700" s="122" t="s">
        <v>2082</v>
      </c>
      <c r="E3700" s="122">
        <v>68</v>
      </c>
      <c r="F3700" s="122">
        <v>0</v>
      </c>
      <c r="G3700" s="122">
        <v>0</v>
      </c>
      <c r="H3700" s="122">
        <v>0</v>
      </c>
      <c r="I3700" s="122">
        <v>0</v>
      </c>
      <c r="J3700" s="122">
        <v>0</v>
      </c>
      <c r="K3700" s="122">
        <v>0</v>
      </c>
      <c r="L3700" s="122">
        <v>0</v>
      </c>
      <c r="M3700" s="122">
        <v>0</v>
      </c>
      <c r="N3700" s="122">
        <v>0</v>
      </c>
      <c r="O3700" s="122">
        <v>0</v>
      </c>
      <c r="P3700" s="122">
        <v>0</v>
      </c>
      <c r="Q3700" s="122">
        <v>0</v>
      </c>
      <c r="R3700" s="122">
        <v>0</v>
      </c>
      <c r="S3700" s="122">
        <v>0</v>
      </c>
      <c r="T3700" s="122">
        <v>0</v>
      </c>
      <c r="U3700" s="122">
        <v>0</v>
      </c>
      <c r="V3700" s="122">
        <v>0</v>
      </c>
      <c r="W3700" s="122">
        <v>0</v>
      </c>
      <c r="X3700" s="122">
        <v>0</v>
      </c>
      <c r="Y3700" s="122">
        <v>0</v>
      </c>
      <c r="Z3700" s="122">
        <v>0</v>
      </c>
      <c r="AA3700" s="122">
        <v>0</v>
      </c>
      <c r="AB3700" s="122">
        <v>0</v>
      </c>
      <c r="AC3700" s="122">
        <v>0</v>
      </c>
      <c r="AD3700" s="122">
        <v>0</v>
      </c>
      <c r="AE3700" s="122">
        <v>0</v>
      </c>
      <c r="AF3700" s="122">
        <v>0</v>
      </c>
      <c r="AG3700" s="122">
        <v>0</v>
      </c>
      <c r="AH3700" s="122">
        <v>0</v>
      </c>
      <c r="AI3700" s="122">
        <v>0</v>
      </c>
      <c r="AJ3700" s="122">
        <v>0</v>
      </c>
      <c r="AK3700" s="122">
        <v>0</v>
      </c>
      <c r="AL3700" s="122">
        <v>0</v>
      </c>
    </row>
    <row r="3701" spans="1:38" hidden="1" x14ac:dyDescent="0.25">
      <c r="A3701" s="122" t="s">
        <v>2016</v>
      </c>
      <c r="B3701" s="122">
        <v>1</v>
      </c>
      <c r="C3701" s="122" t="s">
        <v>2209</v>
      </c>
      <c r="D3701" s="122" t="s">
        <v>474</v>
      </c>
      <c r="E3701" s="122">
        <v>68</v>
      </c>
      <c r="F3701" s="122">
        <v>0</v>
      </c>
      <c r="G3701" s="122">
        <v>0</v>
      </c>
      <c r="H3701" s="122">
        <v>0</v>
      </c>
      <c r="I3701" s="122">
        <v>0</v>
      </c>
      <c r="J3701" s="122">
        <v>0</v>
      </c>
      <c r="K3701" s="122">
        <v>0</v>
      </c>
      <c r="L3701" s="122">
        <v>0</v>
      </c>
      <c r="M3701" s="122">
        <v>0</v>
      </c>
      <c r="N3701" s="122">
        <v>0</v>
      </c>
      <c r="O3701" s="122">
        <v>0</v>
      </c>
      <c r="P3701" s="122">
        <v>0</v>
      </c>
      <c r="Q3701" s="122">
        <v>0</v>
      </c>
      <c r="R3701" s="122">
        <v>0</v>
      </c>
      <c r="S3701" s="122">
        <v>0</v>
      </c>
      <c r="T3701" s="122">
        <v>0</v>
      </c>
      <c r="U3701" s="122">
        <v>0</v>
      </c>
      <c r="V3701" s="122">
        <v>0</v>
      </c>
      <c r="W3701" s="122">
        <v>0</v>
      </c>
      <c r="X3701" s="122">
        <v>0</v>
      </c>
      <c r="Y3701" s="122">
        <v>0</v>
      </c>
      <c r="Z3701" s="122">
        <v>0</v>
      </c>
      <c r="AA3701" s="122">
        <v>0</v>
      </c>
      <c r="AB3701" s="122">
        <v>0</v>
      </c>
      <c r="AC3701" s="122">
        <v>0</v>
      </c>
      <c r="AD3701" s="122">
        <v>0</v>
      </c>
      <c r="AE3701" s="122">
        <v>0</v>
      </c>
      <c r="AF3701" s="122">
        <v>0</v>
      </c>
      <c r="AG3701" s="122">
        <v>0</v>
      </c>
      <c r="AH3701" s="122">
        <v>0</v>
      </c>
      <c r="AI3701" s="122">
        <v>0</v>
      </c>
      <c r="AJ3701" s="122">
        <v>0</v>
      </c>
      <c r="AK3701" s="122">
        <v>0</v>
      </c>
      <c r="AL3701" s="122">
        <v>0</v>
      </c>
    </row>
    <row r="3702" spans="1:38" hidden="1" x14ac:dyDescent="0.25">
      <c r="A3702" s="122" t="s">
        <v>2016</v>
      </c>
      <c r="B3702" s="122">
        <v>1</v>
      </c>
      <c r="C3702" s="122" t="s">
        <v>2209</v>
      </c>
      <c r="D3702" s="122" t="s">
        <v>2083</v>
      </c>
      <c r="E3702" s="122">
        <v>68</v>
      </c>
      <c r="F3702" s="122">
        <v>0</v>
      </c>
      <c r="G3702" s="122">
        <v>0</v>
      </c>
      <c r="H3702" s="122">
        <v>0</v>
      </c>
      <c r="I3702" s="122">
        <v>0</v>
      </c>
      <c r="J3702" s="122">
        <v>0</v>
      </c>
      <c r="K3702" s="122">
        <v>0</v>
      </c>
      <c r="L3702" s="122">
        <v>0</v>
      </c>
      <c r="M3702" s="122">
        <v>0</v>
      </c>
      <c r="N3702" s="122">
        <v>0</v>
      </c>
      <c r="O3702" s="122">
        <v>0</v>
      </c>
      <c r="P3702" s="122">
        <v>0</v>
      </c>
      <c r="Q3702" s="122">
        <v>0</v>
      </c>
      <c r="R3702" s="122">
        <v>0</v>
      </c>
      <c r="S3702" s="122">
        <v>0</v>
      </c>
      <c r="T3702" s="122">
        <v>0</v>
      </c>
      <c r="U3702" s="122">
        <v>0</v>
      </c>
      <c r="V3702" s="122">
        <v>0</v>
      </c>
      <c r="W3702" s="122">
        <v>0</v>
      </c>
      <c r="X3702" s="122">
        <v>0</v>
      </c>
      <c r="Y3702" s="122">
        <v>0</v>
      </c>
      <c r="Z3702" s="122">
        <v>0</v>
      </c>
      <c r="AA3702" s="122">
        <v>0</v>
      </c>
      <c r="AB3702" s="122">
        <v>0</v>
      </c>
      <c r="AC3702" s="122">
        <v>0</v>
      </c>
      <c r="AD3702" s="122">
        <v>0</v>
      </c>
      <c r="AE3702" s="122">
        <v>0</v>
      </c>
      <c r="AF3702" s="122">
        <v>0</v>
      </c>
      <c r="AG3702" s="122">
        <v>0</v>
      </c>
      <c r="AH3702" s="122">
        <v>0</v>
      </c>
      <c r="AI3702" s="122">
        <v>0</v>
      </c>
      <c r="AJ3702" s="122">
        <v>0</v>
      </c>
      <c r="AK3702" s="122">
        <v>0</v>
      </c>
      <c r="AL3702" s="122">
        <v>0</v>
      </c>
    </row>
    <row r="3703" spans="1:38" hidden="1" x14ac:dyDescent="0.25">
      <c r="A3703" s="122" t="s">
        <v>2016</v>
      </c>
      <c r="B3703" s="122">
        <v>1</v>
      </c>
      <c r="C3703" s="122" t="s">
        <v>2209</v>
      </c>
      <c r="D3703" s="122" t="s">
        <v>2084</v>
      </c>
      <c r="E3703" s="122">
        <v>68</v>
      </c>
      <c r="F3703" s="122">
        <v>0</v>
      </c>
      <c r="G3703" s="122">
        <v>0</v>
      </c>
      <c r="H3703" s="122">
        <v>0</v>
      </c>
      <c r="I3703" s="122">
        <v>0</v>
      </c>
      <c r="J3703" s="122">
        <v>0</v>
      </c>
      <c r="K3703" s="122">
        <v>0</v>
      </c>
      <c r="L3703" s="122">
        <v>0</v>
      </c>
      <c r="M3703" s="122">
        <v>0</v>
      </c>
      <c r="N3703" s="122">
        <v>0</v>
      </c>
      <c r="O3703" s="122">
        <v>0</v>
      </c>
      <c r="P3703" s="122">
        <v>0</v>
      </c>
      <c r="Q3703" s="122">
        <v>0</v>
      </c>
      <c r="R3703" s="122">
        <v>0</v>
      </c>
      <c r="S3703" s="122">
        <v>0</v>
      </c>
      <c r="T3703" s="122">
        <v>0</v>
      </c>
      <c r="U3703" s="122">
        <v>0</v>
      </c>
      <c r="V3703" s="122">
        <v>0</v>
      </c>
      <c r="W3703" s="122">
        <v>0</v>
      </c>
      <c r="X3703" s="122">
        <v>0</v>
      </c>
      <c r="Y3703" s="122">
        <v>0</v>
      </c>
      <c r="Z3703" s="122">
        <v>0</v>
      </c>
      <c r="AA3703" s="122">
        <v>0</v>
      </c>
      <c r="AB3703" s="122">
        <v>0</v>
      </c>
      <c r="AC3703" s="122">
        <v>0</v>
      </c>
      <c r="AD3703" s="122">
        <v>0</v>
      </c>
      <c r="AE3703" s="122">
        <v>0</v>
      </c>
      <c r="AF3703" s="122">
        <v>0</v>
      </c>
      <c r="AG3703" s="122">
        <v>0</v>
      </c>
      <c r="AH3703" s="122">
        <v>0</v>
      </c>
      <c r="AI3703" s="122">
        <v>0</v>
      </c>
      <c r="AJ3703" s="122">
        <v>0</v>
      </c>
      <c r="AK3703" s="122">
        <v>0</v>
      </c>
      <c r="AL3703" s="122">
        <v>0</v>
      </c>
    </row>
    <row r="3704" spans="1:38" hidden="1" x14ac:dyDescent="0.25">
      <c r="A3704" s="122" t="s">
        <v>2016</v>
      </c>
      <c r="B3704" s="122">
        <v>1</v>
      </c>
      <c r="C3704" s="122" t="s">
        <v>2209</v>
      </c>
      <c r="D3704" s="122" t="s">
        <v>2085</v>
      </c>
      <c r="E3704" s="122">
        <v>68</v>
      </c>
      <c r="F3704" s="122">
        <v>0</v>
      </c>
      <c r="G3704" s="122">
        <v>0</v>
      </c>
      <c r="H3704" s="122">
        <v>0</v>
      </c>
      <c r="I3704" s="122">
        <v>0</v>
      </c>
      <c r="J3704" s="122">
        <v>0</v>
      </c>
      <c r="K3704" s="122">
        <v>0</v>
      </c>
      <c r="L3704" s="122">
        <v>0</v>
      </c>
      <c r="M3704" s="122">
        <v>0</v>
      </c>
      <c r="N3704" s="122">
        <v>0</v>
      </c>
      <c r="O3704" s="122">
        <v>0</v>
      </c>
      <c r="P3704" s="122">
        <v>0</v>
      </c>
      <c r="Q3704" s="122">
        <v>0</v>
      </c>
      <c r="R3704" s="122">
        <v>0</v>
      </c>
      <c r="S3704" s="122">
        <v>0</v>
      </c>
      <c r="T3704" s="122">
        <v>0</v>
      </c>
      <c r="U3704" s="122">
        <v>0</v>
      </c>
      <c r="V3704" s="122">
        <v>0</v>
      </c>
      <c r="W3704" s="122">
        <v>0</v>
      </c>
      <c r="X3704" s="122">
        <v>0</v>
      </c>
      <c r="Y3704" s="122">
        <v>0</v>
      </c>
      <c r="Z3704" s="122">
        <v>0</v>
      </c>
      <c r="AA3704" s="122">
        <v>0</v>
      </c>
      <c r="AB3704" s="122">
        <v>0</v>
      </c>
      <c r="AC3704" s="122">
        <v>0</v>
      </c>
      <c r="AD3704" s="122">
        <v>0</v>
      </c>
      <c r="AE3704" s="122">
        <v>0</v>
      </c>
      <c r="AF3704" s="122">
        <v>0</v>
      </c>
      <c r="AG3704" s="122">
        <v>0</v>
      </c>
      <c r="AH3704" s="122">
        <v>0</v>
      </c>
      <c r="AI3704" s="122">
        <v>0</v>
      </c>
      <c r="AJ3704" s="122">
        <v>0</v>
      </c>
      <c r="AK3704" s="122">
        <v>0</v>
      </c>
      <c r="AL3704" s="122">
        <v>0</v>
      </c>
    </row>
    <row r="3705" spans="1:38" hidden="1" x14ac:dyDescent="0.25">
      <c r="A3705" s="122" t="s">
        <v>2016</v>
      </c>
      <c r="B3705" s="122">
        <v>1</v>
      </c>
      <c r="C3705" s="122" t="s">
        <v>2209</v>
      </c>
      <c r="D3705" s="122" t="s">
        <v>2086</v>
      </c>
      <c r="E3705" s="122">
        <v>68</v>
      </c>
      <c r="F3705" s="122">
        <v>0</v>
      </c>
      <c r="G3705" s="122">
        <v>0</v>
      </c>
      <c r="H3705" s="122">
        <v>0</v>
      </c>
      <c r="I3705" s="122">
        <v>0</v>
      </c>
      <c r="J3705" s="122">
        <v>0</v>
      </c>
      <c r="K3705" s="122">
        <v>0</v>
      </c>
      <c r="L3705" s="122">
        <v>0</v>
      </c>
      <c r="M3705" s="122">
        <v>0</v>
      </c>
      <c r="N3705" s="122">
        <v>0</v>
      </c>
      <c r="O3705" s="122">
        <v>0</v>
      </c>
      <c r="P3705" s="122">
        <v>0</v>
      </c>
      <c r="Q3705" s="122">
        <v>0</v>
      </c>
      <c r="R3705" s="122">
        <v>0</v>
      </c>
      <c r="S3705" s="122">
        <v>0</v>
      </c>
      <c r="T3705" s="122">
        <v>0</v>
      </c>
      <c r="U3705" s="122">
        <v>0</v>
      </c>
      <c r="V3705" s="122">
        <v>0</v>
      </c>
      <c r="W3705" s="122">
        <v>0</v>
      </c>
      <c r="X3705" s="122">
        <v>0</v>
      </c>
      <c r="Y3705" s="122">
        <v>0</v>
      </c>
      <c r="Z3705" s="122">
        <v>0</v>
      </c>
      <c r="AA3705" s="122">
        <v>0</v>
      </c>
      <c r="AB3705" s="122">
        <v>0</v>
      </c>
      <c r="AC3705" s="122">
        <v>0</v>
      </c>
      <c r="AD3705" s="122">
        <v>0</v>
      </c>
      <c r="AE3705" s="122">
        <v>0</v>
      </c>
      <c r="AF3705" s="122">
        <v>0</v>
      </c>
      <c r="AG3705" s="122">
        <v>0</v>
      </c>
      <c r="AH3705" s="122">
        <v>0</v>
      </c>
      <c r="AI3705" s="122">
        <v>0</v>
      </c>
      <c r="AJ3705" s="122">
        <v>0</v>
      </c>
      <c r="AK3705" s="122">
        <v>0</v>
      </c>
      <c r="AL3705" s="122">
        <v>0</v>
      </c>
    </row>
    <row r="3706" spans="1:38" hidden="1" x14ac:dyDescent="0.25">
      <c r="A3706" s="122" t="s">
        <v>2016</v>
      </c>
      <c r="B3706" s="122">
        <v>1</v>
      </c>
      <c r="C3706" s="122" t="s">
        <v>2209</v>
      </c>
      <c r="D3706" s="122" t="s">
        <v>2087</v>
      </c>
      <c r="E3706" s="122">
        <v>68</v>
      </c>
      <c r="F3706" s="122">
        <v>0.36121209676650001</v>
      </c>
      <c r="G3706" s="122">
        <v>0.33582338709249998</v>
      </c>
      <c r="H3706" s="122">
        <v>0.36063508065200001</v>
      </c>
      <c r="I3706" s="122">
        <v>0.37506048385899998</v>
      </c>
      <c r="J3706" s="122">
        <v>0.40391129032599998</v>
      </c>
      <c r="K3706" s="122">
        <v>0.41833669355949998</v>
      </c>
      <c r="L3706" s="122">
        <v>0.41545161290749999</v>
      </c>
      <c r="M3706" s="122">
        <v>0.42122177418500001</v>
      </c>
      <c r="N3706" s="122">
        <v>0.426991935489</v>
      </c>
      <c r="O3706" s="122">
        <v>0.424106854837</v>
      </c>
      <c r="P3706" s="122">
        <v>0.5086377551015</v>
      </c>
      <c r="Q3706" s="122">
        <v>0.46178954081200002</v>
      </c>
      <c r="R3706" s="122">
        <v>0.42987701614099999</v>
      </c>
      <c r="S3706" s="122">
        <v>0.42122177418500001</v>
      </c>
      <c r="T3706" s="122">
        <v>0.45295766127749998</v>
      </c>
      <c r="U3706" s="122">
        <v>0.45872782258150002</v>
      </c>
      <c r="V3706" s="122">
        <v>0.44718750000000002</v>
      </c>
      <c r="W3706" s="122">
        <v>0.55213966837600004</v>
      </c>
      <c r="X3706" s="122">
        <v>0.53540816327450003</v>
      </c>
      <c r="Y3706" s="122">
        <v>0.532061862233</v>
      </c>
      <c r="Z3706" s="122">
        <v>0.55883227040600003</v>
      </c>
      <c r="AA3706" s="122">
        <v>0.55883227040600003</v>
      </c>
      <c r="AB3706" s="122">
        <v>0.51867665817300002</v>
      </c>
      <c r="AC3706" s="122">
        <v>0.52536926020300001</v>
      </c>
      <c r="AD3706" s="122">
        <v>0.5052914540865</v>
      </c>
      <c r="AE3706" s="122">
        <v>0.46848214286849998</v>
      </c>
      <c r="AF3706" s="122">
        <v>0.36929032258150002</v>
      </c>
      <c r="AG3706" s="122">
        <v>0.31447379032599998</v>
      </c>
      <c r="AH3706" s="122">
        <v>0.30581854839650002</v>
      </c>
      <c r="AI3706" s="122">
        <v>0</v>
      </c>
      <c r="AJ3706" s="122">
        <v>0</v>
      </c>
      <c r="AK3706" s="122">
        <v>0</v>
      </c>
      <c r="AL3706" s="122">
        <v>0</v>
      </c>
    </row>
    <row r="3707" spans="1:38" hidden="1" x14ac:dyDescent="0.25">
      <c r="A3707" s="122" t="s">
        <v>2016</v>
      </c>
      <c r="B3707" s="122">
        <v>1</v>
      </c>
      <c r="C3707" s="122" t="s">
        <v>2209</v>
      </c>
      <c r="D3707" s="122" t="s">
        <v>2134</v>
      </c>
      <c r="E3707" s="122">
        <v>68</v>
      </c>
      <c r="F3707" s="122">
        <v>0</v>
      </c>
      <c r="G3707" s="122">
        <v>0</v>
      </c>
      <c r="H3707" s="122">
        <v>0</v>
      </c>
      <c r="I3707" s="122">
        <v>0</v>
      </c>
      <c r="J3707" s="122">
        <v>0</v>
      </c>
      <c r="K3707" s="122">
        <v>0</v>
      </c>
      <c r="L3707" s="122">
        <v>0</v>
      </c>
      <c r="M3707" s="122">
        <v>0</v>
      </c>
      <c r="N3707" s="122">
        <v>0</v>
      </c>
      <c r="O3707" s="122">
        <v>0</v>
      </c>
      <c r="P3707" s="122">
        <v>0</v>
      </c>
      <c r="Q3707" s="122">
        <v>0</v>
      </c>
      <c r="R3707" s="122">
        <v>0</v>
      </c>
      <c r="S3707" s="122">
        <v>0</v>
      </c>
      <c r="T3707" s="122">
        <v>0</v>
      </c>
      <c r="U3707" s="122">
        <v>0</v>
      </c>
      <c r="V3707" s="122">
        <v>0</v>
      </c>
      <c r="W3707" s="122">
        <v>0</v>
      </c>
      <c r="X3707" s="122">
        <v>0</v>
      </c>
      <c r="Y3707" s="122">
        <v>0</v>
      </c>
      <c r="Z3707" s="122">
        <v>0</v>
      </c>
      <c r="AA3707" s="122">
        <v>0</v>
      </c>
      <c r="AB3707" s="122">
        <v>0</v>
      </c>
      <c r="AC3707" s="122">
        <v>0</v>
      </c>
      <c r="AD3707" s="122">
        <v>0</v>
      </c>
      <c r="AE3707" s="122">
        <v>0</v>
      </c>
      <c r="AF3707" s="122">
        <v>0</v>
      </c>
      <c r="AG3707" s="122">
        <v>0</v>
      </c>
      <c r="AH3707" s="122">
        <v>0</v>
      </c>
      <c r="AI3707" s="122">
        <v>0</v>
      </c>
      <c r="AJ3707" s="122">
        <v>0</v>
      </c>
      <c r="AK3707" s="122">
        <v>0</v>
      </c>
      <c r="AL3707" s="122">
        <v>0</v>
      </c>
    </row>
    <row r="3708" spans="1:38" hidden="1" x14ac:dyDescent="0.25">
      <c r="A3708" s="122" t="s">
        <v>2016</v>
      </c>
      <c r="B3708" s="122">
        <v>1</v>
      </c>
      <c r="C3708" s="122" t="s">
        <v>2209</v>
      </c>
      <c r="D3708" s="122" t="s">
        <v>2088</v>
      </c>
      <c r="E3708" s="122">
        <v>68</v>
      </c>
      <c r="F3708" s="122">
        <v>0</v>
      </c>
      <c r="G3708" s="122">
        <v>0</v>
      </c>
      <c r="H3708" s="122">
        <v>0</v>
      </c>
      <c r="I3708" s="122">
        <v>0</v>
      </c>
      <c r="J3708" s="122">
        <v>0</v>
      </c>
      <c r="K3708" s="122">
        <v>0</v>
      </c>
      <c r="L3708" s="122">
        <v>0</v>
      </c>
      <c r="M3708" s="122">
        <v>0</v>
      </c>
      <c r="N3708" s="122">
        <v>0</v>
      </c>
      <c r="O3708" s="122">
        <v>0</v>
      </c>
      <c r="P3708" s="122">
        <v>0</v>
      </c>
      <c r="Q3708" s="122">
        <v>0</v>
      </c>
      <c r="R3708" s="122">
        <v>0</v>
      </c>
      <c r="S3708" s="122">
        <v>0</v>
      </c>
      <c r="T3708" s="122">
        <v>0</v>
      </c>
      <c r="U3708" s="122">
        <v>0</v>
      </c>
      <c r="V3708" s="122">
        <v>0</v>
      </c>
      <c r="W3708" s="122">
        <v>0</v>
      </c>
      <c r="X3708" s="122">
        <v>0</v>
      </c>
      <c r="Y3708" s="122">
        <v>0</v>
      </c>
      <c r="Z3708" s="122">
        <v>0</v>
      </c>
      <c r="AA3708" s="122">
        <v>0</v>
      </c>
      <c r="AB3708" s="122">
        <v>0</v>
      </c>
      <c r="AC3708" s="122">
        <v>0</v>
      </c>
      <c r="AD3708" s="122">
        <v>0</v>
      </c>
      <c r="AE3708" s="122">
        <v>0</v>
      </c>
      <c r="AF3708" s="122">
        <v>0</v>
      </c>
      <c r="AG3708" s="122">
        <v>0</v>
      </c>
      <c r="AH3708" s="122">
        <v>0</v>
      </c>
      <c r="AI3708" s="122">
        <v>0</v>
      </c>
      <c r="AJ3708" s="122">
        <v>0</v>
      </c>
      <c r="AK3708" s="122">
        <v>0</v>
      </c>
      <c r="AL3708" s="122">
        <v>0</v>
      </c>
    </row>
    <row r="3709" spans="1:38" hidden="1" x14ac:dyDescent="0.25">
      <c r="A3709" s="122" t="s">
        <v>2016</v>
      </c>
      <c r="B3709" s="122">
        <v>1</v>
      </c>
      <c r="C3709" s="122" t="s">
        <v>2209</v>
      </c>
      <c r="D3709" s="122" t="s">
        <v>2089</v>
      </c>
      <c r="E3709" s="122">
        <v>68</v>
      </c>
      <c r="F3709" s="122">
        <v>0</v>
      </c>
      <c r="G3709" s="122">
        <v>0</v>
      </c>
      <c r="H3709" s="122">
        <v>0</v>
      </c>
      <c r="I3709" s="122">
        <v>0</v>
      </c>
      <c r="J3709" s="122">
        <v>0</v>
      </c>
      <c r="K3709" s="122">
        <v>0</v>
      </c>
      <c r="L3709" s="122">
        <v>0</v>
      </c>
      <c r="M3709" s="122">
        <v>0</v>
      </c>
      <c r="N3709" s="122">
        <v>0</v>
      </c>
      <c r="O3709" s="122">
        <v>0</v>
      </c>
      <c r="P3709" s="122">
        <v>0</v>
      </c>
      <c r="Q3709" s="122">
        <v>0</v>
      </c>
      <c r="R3709" s="122">
        <v>0</v>
      </c>
      <c r="S3709" s="122">
        <v>0</v>
      </c>
      <c r="T3709" s="122">
        <v>0</v>
      </c>
      <c r="U3709" s="122">
        <v>0</v>
      </c>
      <c r="V3709" s="122">
        <v>0</v>
      </c>
      <c r="W3709" s="122">
        <v>0</v>
      </c>
      <c r="X3709" s="122">
        <v>0</v>
      </c>
      <c r="Y3709" s="122">
        <v>0</v>
      </c>
      <c r="Z3709" s="122">
        <v>0</v>
      </c>
      <c r="AA3709" s="122">
        <v>0</v>
      </c>
      <c r="AB3709" s="122">
        <v>0</v>
      </c>
      <c r="AC3709" s="122">
        <v>0</v>
      </c>
      <c r="AD3709" s="122">
        <v>0</v>
      </c>
      <c r="AE3709" s="122">
        <v>0</v>
      </c>
      <c r="AF3709" s="122">
        <v>0</v>
      </c>
      <c r="AG3709" s="122">
        <v>0</v>
      </c>
      <c r="AH3709" s="122">
        <v>0</v>
      </c>
      <c r="AI3709" s="122">
        <v>0</v>
      </c>
      <c r="AJ3709" s="122">
        <v>0</v>
      </c>
      <c r="AK3709" s="122">
        <v>0</v>
      </c>
      <c r="AL3709" s="122">
        <v>0</v>
      </c>
    </row>
    <row r="3710" spans="1:38" hidden="1" x14ac:dyDescent="0.25">
      <c r="A3710" s="122" t="s">
        <v>2016</v>
      </c>
      <c r="B3710" s="122">
        <v>1</v>
      </c>
      <c r="C3710" s="122" t="s">
        <v>2209</v>
      </c>
      <c r="D3710" s="122" t="s">
        <v>2090</v>
      </c>
      <c r="E3710" s="122">
        <v>68</v>
      </c>
      <c r="F3710" s="122">
        <v>0</v>
      </c>
      <c r="G3710" s="122">
        <v>0</v>
      </c>
      <c r="H3710" s="122">
        <v>0</v>
      </c>
      <c r="I3710" s="122">
        <v>0</v>
      </c>
      <c r="J3710" s="122">
        <v>0</v>
      </c>
      <c r="K3710" s="122">
        <v>0</v>
      </c>
      <c r="L3710" s="122">
        <v>0</v>
      </c>
      <c r="M3710" s="122">
        <v>0</v>
      </c>
      <c r="N3710" s="122">
        <v>0</v>
      </c>
      <c r="O3710" s="122">
        <v>0</v>
      </c>
      <c r="P3710" s="122">
        <v>0</v>
      </c>
      <c r="Q3710" s="122">
        <v>0</v>
      </c>
      <c r="R3710" s="122">
        <v>0</v>
      </c>
      <c r="S3710" s="122">
        <v>0</v>
      </c>
      <c r="T3710" s="122">
        <v>0</v>
      </c>
      <c r="U3710" s="122">
        <v>0</v>
      </c>
      <c r="V3710" s="122">
        <v>0</v>
      </c>
      <c r="W3710" s="122">
        <v>0</v>
      </c>
      <c r="X3710" s="122">
        <v>0</v>
      </c>
      <c r="Y3710" s="122">
        <v>0</v>
      </c>
      <c r="Z3710" s="122">
        <v>0</v>
      </c>
      <c r="AA3710" s="122">
        <v>0</v>
      </c>
      <c r="AB3710" s="122">
        <v>0</v>
      </c>
      <c r="AC3710" s="122">
        <v>0</v>
      </c>
      <c r="AD3710" s="122">
        <v>0</v>
      </c>
      <c r="AE3710" s="122">
        <v>0</v>
      </c>
      <c r="AF3710" s="122">
        <v>0</v>
      </c>
      <c r="AG3710" s="122">
        <v>0</v>
      </c>
      <c r="AH3710" s="122">
        <v>0</v>
      </c>
      <c r="AI3710" s="122">
        <v>0</v>
      </c>
      <c r="AJ3710" s="122">
        <v>0</v>
      </c>
      <c r="AK3710" s="122">
        <v>0</v>
      </c>
      <c r="AL3710" s="122">
        <v>0</v>
      </c>
    </row>
    <row r="3711" spans="1:38" hidden="1" x14ac:dyDescent="0.25">
      <c r="A3711" s="122" t="s">
        <v>2016</v>
      </c>
      <c r="B3711" s="122">
        <v>1</v>
      </c>
      <c r="C3711" s="122" t="s">
        <v>2209</v>
      </c>
      <c r="D3711" s="122" t="s">
        <v>2091</v>
      </c>
      <c r="E3711" s="122">
        <v>68</v>
      </c>
      <c r="F3711" s="122">
        <v>0</v>
      </c>
      <c r="G3711" s="122">
        <v>0</v>
      </c>
      <c r="H3711" s="122">
        <v>0</v>
      </c>
      <c r="I3711" s="122">
        <v>0</v>
      </c>
      <c r="J3711" s="122">
        <v>0</v>
      </c>
      <c r="K3711" s="122">
        <v>0</v>
      </c>
      <c r="L3711" s="122">
        <v>0</v>
      </c>
      <c r="M3711" s="122">
        <v>0</v>
      </c>
      <c r="N3711" s="122">
        <v>0</v>
      </c>
      <c r="O3711" s="122">
        <v>0</v>
      </c>
      <c r="P3711" s="122">
        <v>0</v>
      </c>
      <c r="Q3711" s="122">
        <v>0</v>
      </c>
      <c r="R3711" s="122">
        <v>0</v>
      </c>
      <c r="S3711" s="122">
        <v>0</v>
      </c>
      <c r="T3711" s="122">
        <v>0</v>
      </c>
      <c r="U3711" s="122">
        <v>0</v>
      </c>
      <c r="V3711" s="122">
        <v>0</v>
      </c>
      <c r="W3711" s="122">
        <v>0</v>
      </c>
      <c r="X3711" s="122">
        <v>0</v>
      </c>
      <c r="Y3711" s="122">
        <v>0</v>
      </c>
      <c r="Z3711" s="122">
        <v>0</v>
      </c>
      <c r="AA3711" s="122">
        <v>0</v>
      </c>
      <c r="AB3711" s="122">
        <v>0</v>
      </c>
      <c r="AC3711" s="122">
        <v>0</v>
      </c>
      <c r="AD3711" s="122">
        <v>0</v>
      </c>
      <c r="AE3711" s="122">
        <v>0</v>
      </c>
      <c r="AF3711" s="122">
        <v>0</v>
      </c>
      <c r="AG3711" s="122">
        <v>0</v>
      </c>
      <c r="AH3711" s="122">
        <v>0</v>
      </c>
      <c r="AI3711" s="122">
        <v>0</v>
      </c>
      <c r="AJ3711" s="122">
        <v>0</v>
      </c>
      <c r="AK3711" s="122">
        <v>0</v>
      </c>
      <c r="AL3711" s="122">
        <v>0</v>
      </c>
    </row>
    <row r="3712" spans="1:38" hidden="1" x14ac:dyDescent="0.25">
      <c r="A3712" s="122" t="s">
        <v>2016</v>
      </c>
      <c r="B3712" s="122">
        <v>1</v>
      </c>
      <c r="C3712" s="122" t="s">
        <v>2209</v>
      </c>
      <c r="D3712" s="122" t="s">
        <v>2092</v>
      </c>
      <c r="E3712" s="122">
        <v>68</v>
      </c>
      <c r="F3712" s="122">
        <v>0</v>
      </c>
      <c r="G3712" s="122">
        <v>0</v>
      </c>
      <c r="H3712" s="122">
        <v>0</v>
      </c>
      <c r="I3712" s="122">
        <v>0</v>
      </c>
      <c r="J3712" s="122">
        <v>0</v>
      </c>
      <c r="K3712" s="122">
        <v>0</v>
      </c>
      <c r="L3712" s="122">
        <v>0</v>
      </c>
      <c r="M3712" s="122">
        <v>0</v>
      </c>
      <c r="N3712" s="122">
        <v>0</v>
      </c>
      <c r="O3712" s="122">
        <v>0</v>
      </c>
      <c r="P3712" s="122">
        <v>0</v>
      </c>
      <c r="Q3712" s="122">
        <v>0</v>
      </c>
      <c r="R3712" s="122">
        <v>0</v>
      </c>
      <c r="S3712" s="122">
        <v>0</v>
      </c>
      <c r="T3712" s="122">
        <v>0</v>
      </c>
      <c r="U3712" s="122">
        <v>0</v>
      </c>
      <c r="V3712" s="122">
        <v>0</v>
      </c>
      <c r="W3712" s="122">
        <v>0</v>
      </c>
      <c r="X3712" s="122">
        <v>0</v>
      </c>
      <c r="Y3712" s="122">
        <v>0</v>
      </c>
      <c r="Z3712" s="122">
        <v>0</v>
      </c>
      <c r="AA3712" s="122">
        <v>0</v>
      </c>
      <c r="AB3712" s="122">
        <v>0</v>
      </c>
      <c r="AC3712" s="122">
        <v>0</v>
      </c>
      <c r="AD3712" s="122">
        <v>0</v>
      </c>
      <c r="AE3712" s="122">
        <v>0</v>
      </c>
      <c r="AF3712" s="122">
        <v>0</v>
      </c>
      <c r="AG3712" s="122">
        <v>0</v>
      </c>
      <c r="AH3712" s="122">
        <v>0</v>
      </c>
      <c r="AI3712" s="122">
        <v>0</v>
      </c>
      <c r="AJ3712" s="122">
        <v>0</v>
      </c>
      <c r="AK3712" s="122">
        <v>0</v>
      </c>
      <c r="AL3712" s="122">
        <v>0</v>
      </c>
    </row>
    <row r="3713" spans="1:38" hidden="1" x14ac:dyDescent="0.25">
      <c r="A3713" s="122" t="s">
        <v>2016</v>
      </c>
      <c r="B3713" s="122">
        <v>1</v>
      </c>
      <c r="C3713" s="122" t="s">
        <v>2209</v>
      </c>
      <c r="D3713" s="122" t="s">
        <v>2093</v>
      </c>
      <c r="E3713" s="122">
        <v>68</v>
      </c>
      <c r="F3713" s="122">
        <v>0</v>
      </c>
      <c r="G3713" s="122">
        <v>0</v>
      </c>
      <c r="H3713" s="122">
        <v>0</v>
      </c>
      <c r="I3713" s="122">
        <v>0</v>
      </c>
      <c r="J3713" s="122">
        <v>0</v>
      </c>
      <c r="K3713" s="122">
        <v>0</v>
      </c>
      <c r="L3713" s="122">
        <v>0</v>
      </c>
      <c r="M3713" s="122">
        <v>0</v>
      </c>
      <c r="N3713" s="122">
        <v>0</v>
      </c>
      <c r="O3713" s="122">
        <v>0</v>
      </c>
      <c r="P3713" s="122">
        <v>0</v>
      </c>
      <c r="Q3713" s="122">
        <v>0</v>
      </c>
      <c r="R3713" s="122">
        <v>0</v>
      </c>
      <c r="S3713" s="122">
        <v>0</v>
      </c>
      <c r="T3713" s="122">
        <v>0</v>
      </c>
      <c r="U3713" s="122">
        <v>0</v>
      </c>
      <c r="V3713" s="122">
        <v>0</v>
      </c>
      <c r="W3713" s="122">
        <v>0</v>
      </c>
      <c r="X3713" s="122">
        <v>0</v>
      </c>
      <c r="Y3713" s="122">
        <v>0</v>
      </c>
      <c r="Z3713" s="122">
        <v>0</v>
      </c>
      <c r="AA3713" s="122">
        <v>0</v>
      </c>
      <c r="AB3713" s="122">
        <v>0</v>
      </c>
      <c r="AC3713" s="122">
        <v>0</v>
      </c>
      <c r="AD3713" s="122">
        <v>0</v>
      </c>
      <c r="AE3713" s="122">
        <v>0</v>
      </c>
      <c r="AF3713" s="122">
        <v>0</v>
      </c>
      <c r="AG3713" s="122">
        <v>0</v>
      </c>
      <c r="AH3713" s="122">
        <v>0</v>
      </c>
      <c r="AI3713" s="122">
        <v>0</v>
      </c>
      <c r="AJ3713" s="122">
        <v>0</v>
      </c>
      <c r="AK3713" s="122">
        <v>0</v>
      </c>
      <c r="AL3713" s="122">
        <v>0</v>
      </c>
    </row>
    <row r="3714" spans="1:38" hidden="1" x14ac:dyDescent="0.25">
      <c r="A3714" s="122" t="s">
        <v>2016</v>
      </c>
      <c r="B3714" s="122">
        <v>1</v>
      </c>
      <c r="C3714" s="122" t="s">
        <v>2209</v>
      </c>
      <c r="D3714" s="122" t="s">
        <v>2094</v>
      </c>
      <c r="E3714" s="122">
        <v>68</v>
      </c>
      <c r="F3714" s="122">
        <v>0</v>
      </c>
      <c r="G3714" s="122">
        <v>0</v>
      </c>
      <c r="H3714" s="122">
        <v>0</v>
      </c>
      <c r="I3714" s="122">
        <v>0</v>
      </c>
      <c r="J3714" s="122">
        <v>0</v>
      </c>
      <c r="K3714" s="122">
        <v>0</v>
      </c>
      <c r="L3714" s="122">
        <v>0</v>
      </c>
      <c r="M3714" s="122">
        <v>0</v>
      </c>
      <c r="N3714" s="122">
        <v>0</v>
      </c>
      <c r="O3714" s="122">
        <v>0</v>
      </c>
      <c r="P3714" s="122">
        <v>0</v>
      </c>
      <c r="Q3714" s="122">
        <v>0</v>
      </c>
      <c r="R3714" s="122">
        <v>0</v>
      </c>
      <c r="S3714" s="122">
        <v>0</v>
      </c>
      <c r="T3714" s="122">
        <v>0</v>
      </c>
      <c r="U3714" s="122">
        <v>0</v>
      </c>
      <c r="V3714" s="122">
        <v>0</v>
      </c>
      <c r="W3714" s="122">
        <v>0</v>
      </c>
      <c r="X3714" s="122">
        <v>0</v>
      </c>
      <c r="Y3714" s="122">
        <v>0</v>
      </c>
      <c r="Z3714" s="122">
        <v>0</v>
      </c>
      <c r="AA3714" s="122">
        <v>0</v>
      </c>
      <c r="AB3714" s="122">
        <v>0</v>
      </c>
      <c r="AC3714" s="122">
        <v>0</v>
      </c>
      <c r="AD3714" s="122">
        <v>0</v>
      </c>
      <c r="AE3714" s="122">
        <v>0</v>
      </c>
      <c r="AF3714" s="122">
        <v>0</v>
      </c>
      <c r="AG3714" s="122">
        <v>0</v>
      </c>
      <c r="AH3714" s="122">
        <v>0</v>
      </c>
      <c r="AI3714" s="122">
        <v>0</v>
      </c>
      <c r="AJ3714" s="122">
        <v>0</v>
      </c>
      <c r="AK3714" s="122">
        <v>0</v>
      </c>
      <c r="AL3714" s="122">
        <v>0</v>
      </c>
    </row>
    <row r="3715" spans="1:38" hidden="1" x14ac:dyDescent="0.25">
      <c r="A3715" s="122" t="s">
        <v>2016</v>
      </c>
      <c r="B3715" s="122">
        <v>1</v>
      </c>
      <c r="C3715" s="122" t="s">
        <v>2209</v>
      </c>
      <c r="D3715" s="122" t="s">
        <v>2095</v>
      </c>
      <c r="E3715" s="122">
        <v>68</v>
      </c>
      <c r="F3715" s="122">
        <v>0</v>
      </c>
      <c r="G3715" s="122">
        <v>0</v>
      </c>
      <c r="H3715" s="122">
        <v>0</v>
      </c>
      <c r="I3715" s="122">
        <v>0</v>
      </c>
      <c r="J3715" s="122">
        <v>0</v>
      </c>
      <c r="K3715" s="122">
        <v>0</v>
      </c>
      <c r="L3715" s="122">
        <v>0</v>
      </c>
      <c r="M3715" s="122">
        <v>0</v>
      </c>
      <c r="N3715" s="122">
        <v>0</v>
      </c>
      <c r="O3715" s="122">
        <v>0</v>
      </c>
      <c r="P3715" s="122">
        <v>0</v>
      </c>
      <c r="Q3715" s="122">
        <v>0</v>
      </c>
      <c r="R3715" s="122">
        <v>0</v>
      </c>
      <c r="S3715" s="122">
        <v>0</v>
      </c>
      <c r="T3715" s="122">
        <v>0</v>
      </c>
      <c r="U3715" s="122">
        <v>0</v>
      </c>
      <c r="V3715" s="122">
        <v>0</v>
      </c>
      <c r="W3715" s="122">
        <v>0</v>
      </c>
      <c r="X3715" s="122">
        <v>0</v>
      </c>
      <c r="Y3715" s="122">
        <v>0</v>
      </c>
      <c r="Z3715" s="122">
        <v>0</v>
      </c>
      <c r="AA3715" s="122">
        <v>0</v>
      </c>
      <c r="AB3715" s="122">
        <v>0</v>
      </c>
      <c r="AC3715" s="122">
        <v>0</v>
      </c>
      <c r="AD3715" s="122">
        <v>0</v>
      </c>
      <c r="AE3715" s="122">
        <v>0</v>
      </c>
      <c r="AF3715" s="122">
        <v>0</v>
      </c>
      <c r="AG3715" s="122">
        <v>0</v>
      </c>
      <c r="AH3715" s="122">
        <v>0</v>
      </c>
      <c r="AI3715" s="122">
        <v>0</v>
      </c>
      <c r="AJ3715" s="122">
        <v>0</v>
      </c>
      <c r="AK3715" s="122">
        <v>0</v>
      </c>
      <c r="AL3715" s="122">
        <v>0</v>
      </c>
    </row>
    <row r="3716" spans="1:38" hidden="1" x14ac:dyDescent="0.25">
      <c r="A3716" s="122" t="s">
        <v>2016</v>
      </c>
      <c r="B3716" s="122">
        <v>1</v>
      </c>
      <c r="C3716" s="122" t="s">
        <v>2209</v>
      </c>
      <c r="D3716" s="122" t="s">
        <v>2096</v>
      </c>
      <c r="E3716" s="122">
        <v>68</v>
      </c>
      <c r="F3716" s="122">
        <v>0</v>
      </c>
      <c r="G3716" s="122">
        <v>0</v>
      </c>
      <c r="H3716" s="122">
        <v>0</v>
      </c>
      <c r="I3716" s="122">
        <v>0</v>
      </c>
      <c r="J3716" s="122">
        <v>0</v>
      </c>
      <c r="K3716" s="122">
        <v>0</v>
      </c>
      <c r="L3716" s="122">
        <v>0</v>
      </c>
      <c r="M3716" s="122">
        <v>0</v>
      </c>
      <c r="N3716" s="122">
        <v>0</v>
      </c>
      <c r="O3716" s="122">
        <v>0</v>
      </c>
      <c r="P3716" s="122">
        <v>0</v>
      </c>
      <c r="Q3716" s="122">
        <v>0</v>
      </c>
      <c r="R3716" s="122">
        <v>0</v>
      </c>
      <c r="S3716" s="122">
        <v>0</v>
      </c>
      <c r="T3716" s="122">
        <v>0</v>
      </c>
      <c r="U3716" s="122">
        <v>0</v>
      </c>
      <c r="V3716" s="122">
        <v>0</v>
      </c>
      <c r="W3716" s="122">
        <v>0</v>
      </c>
      <c r="X3716" s="122">
        <v>0</v>
      </c>
      <c r="Y3716" s="122">
        <v>0</v>
      </c>
      <c r="Z3716" s="122">
        <v>0</v>
      </c>
      <c r="AA3716" s="122">
        <v>0</v>
      </c>
      <c r="AB3716" s="122">
        <v>0</v>
      </c>
      <c r="AC3716" s="122">
        <v>0</v>
      </c>
      <c r="AD3716" s="122">
        <v>0</v>
      </c>
      <c r="AE3716" s="122">
        <v>0</v>
      </c>
      <c r="AF3716" s="122">
        <v>0</v>
      </c>
      <c r="AG3716" s="122">
        <v>0</v>
      </c>
      <c r="AH3716" s="122">
        <v>0</v>
      </c>
      <c r="AI3716" s="122">
        <v>0</v>
      </c>
      <c r="AJ3716" s="122">
        <v>0</v>
      </c>
      <c r="AK3716" s="122">
        <v>0</v>
      </c>
      <c r="AL3716" s="122">
        <v>0</v>
      </c>
    </row>
    <row r="3717" spans="1:38" hidden="1" x14ac:dyDescent="0.25">
      <c r="A3717" s="122" t="s">
        <v>2016</v>
      </c>
      <c r="B3717" s="122">
        <v>1</v>
      </c>
      <c r="C3717" s="122" t="s">
        <v>2209</v>
      </c>
      <c r="D3717" s="122" t="s">
        <v>2097</v>
      </c>
      <c r="E3717" s="122">
        <v>68</v>
      </c>
      <c r="F3717" s="122">
        <v>0</v>
      </c>
      <c r="G3717" s="122">
        <v>0</v>
      </c>
      <c r="H3717" s="122">
        <v>0</v>
      </c>
      <c r="I3717" s="122">
        <v>0</v>
      </c>
      <c r="J3717" s="122">
        <v>0</v>
      </c>
      <c r="K3717" s="122">
        <v>0</v>
      </c>
      <c r="L3717" s="122">
        <v>0</v>
      </c>
      <c r="M3717" s="122">
        <v>0</v>
      </c>
      <c r="N3717" s="122">
        <v>0</v>
      </c>
      <c r="O3717" s="122">
        <v>0</v>
      </c>
      <c r="P3717" s="122">
        <v>0</v>
      </c>
      <c r="Q3717" s="122">
        <v>0</v>
      </c>
      <c r="R3717" s="122">
        <v>0</v>
      </c>
      <c r="S3717" s="122">
        <v>0</v>
      </c>
      <c r="T3717" s="122">
        <v>0</v>
      </c>
      <c r="U3717" s="122">
        <v>0</v>
      </c>
      <c r="V3717" s="122">
        <v>0</v>
      </c>
      <c r="W3717" s="122">
        <v>0</v>
      </c>
      <c r="X3717" s="122">
        <v>0</v>
      </c>
      <c r="Y3717" s="122">
        <v>0</v>
      </c>
      <c r="Z3717" s="122">
        <v>0</v>
      </c>
      <c r="AA3717" s="122">
        <v>0</v>
      </c>
      <c r="AB3717" s="122">
        <v>0</v>
      </c>
      <c r="AC3717" s="122">
        <v>0</v>
      </c>
      <c r="AD3717" s="122">
        <v>0</v>
      </c>
      <c r="AE3717" s="122">
        <v>0</v>
      </c>
      <c r="AF3717" s="122">
        <v>0</v>
      </c>
      <c r="AG3717" s="122">
        <v>0</v>
      </c>
      <c r="AH3717" s="122">
        <v>0</v>
      </c>
      <c r="AI3717" s="122">
        <v>0</v>
      </c>
      <c r="AJ3717" s="122">
        <v>0</v>
      </c>
      <c r="AK3717" s="122">
        <v>0</v>
      </c>
      <c r="AL3717" s="122">
        <v>0</v>
      </c>
    </row>
    <row r="3718" spans="1:38" hidden="1" x14ac:dyDescent="0.25">
      <c r="A3718" s="122" t="s">
        <v>2016</v>
      </c>
      <c r="B3718" s="122">
        <v>1</v>
      </c>
      <c r="C3718" s="122" t="s">
        <v>2209</v>
      </c>
      <c r="D3718" s="122" t="s">
        <v>2098</v>
      </c>
      <c r="E3718" s="122">
        <v>68</v>
      </c>
      <c r="F3718" s="122">
        <v>0</v>
      </c>
      <c r="G3718" s="122">
        <v>0</v>
      </c>
      <c r="H3718" s="122">
        <v>0</v>
      </c>
      <c r="I3718" s="122">
        <v>0</v>
      </c>
      <c r="J3718" s="122">
        <v>0</v>
      </c>
      <c r="K3718" s="122">
        <v>0</v>
      </c>
      <c r="L3718" s="122">
        <v>0</v>
      </c>
      <c r="M3718" s="122">
        <v>0</v>
      </c>
      <c r="N3718" s="122">
        <v>0</v>
      </c>
      <c r="O3718" s="122">
        <v>0</v>
      </c>
      <c r="P3718" s="122">
        <v>0</v>
      </c>
      <c r="Q3718" s="122">
        <v>0</v>
      </c>
      <c r="R3718" s="122">
        <v>0</v>
      </c>
      <c r="S3718" s="122">
        <v>0</v>
      </c>
      <c r="T3718" s="122">
        <v>0</v>
      </c>
      <c r="U3718" s="122">
        <v>0</v>
      </c>
      <c r="V3718" s="122">
        <v>0</v>
      </c>
      <c r="W3718" s="122">
        <v>0</v>
      </c>
      <c r="X3718" s="122">
        <v>0</v>
      </c>
      <c r="Y3718" s="122">
        <v>0</v>
      </c>
      <c r="Z3718" s="122">
        <v>0</v>
      </c>
      <c r="AA3718" s="122">
        <v>0</v>
      </c>
      <c r="AB3718" s="122">
        <v>0</v>
      </c>
      <c r="AC3718" s="122">
        <v>0</v>
      </c>
      <c r="AD3718" s="122">
        <v>0</v>
      </c>
      <c r="AE3718" s="122">
        <v>0</v>
      </c>
      <c r="AF3718" s="122">
        <v>0</v>
      </c>
      <c r="AG3718" s="122">
        <v>0</v>
      </c>
      <c r="AH3718" s="122">
        <v>0</v>
      </c>
      <c r="AI3718" s="122">
        <v>0</v>
      </c>
      <c r="AJ3718" s="122">
        <v>0</v>
      </c>
      <c r="AK3718" s="122">
        <v>0</v>
      </c>
      <c r="AL3718" s="122">
        <v>0</v>
      </c>
    </row>
    <row r="3719" spans="1:38" hidden="1" x14ac:dyDescent="0.25">
      <c r="A3719" s="122" t="s">
        <v>2016</v>
      </c>
      <c r="B3719" s="122">
        <v>1</v>
      </c>
      <c r="C3719" s="122" t="s">
        <v>2209</v>
      </c>
      <c r="D3719" s="122" t="s">
        <v>2099</v>
      </c>
      <c r="E3719" s="122">
        <v>68</v>
      </c>
      <c r="F3719" s="122">
        <v>0</v>
      </c>
      <c r="G3719" s="122">
        <v>0</v>
      </c>
      <c r="H3719" s="122">
        <v>0</v>
      </c>
      <c r="I3719" s="122">
        <v>0</v>
      </c>
      <c r="J3719" s="122">
        <v>0</v>
      </c>
      <c r="K3719" s="122">
        <v>0</v>
      </c>
      <c r="L3719" s="122">
        <v>0</v>
      </c>
      <c r="M3719" s="122">
        <v>0</v>
      </c>
      <c r="N3719" s="122">
        <v>0</v>
      </c>
      <c r="O3719" s="122">
        <v>0</v>
      </c>
      <c r="P3719" s="122">
        <v>0</v>
      </c>
      <c r="Q3719" s="122">
        <v>0</v>
      </c>
      <c r="R3719" s="122">
        <v>0</v>
      </c>
      <c r="S3719" s="122">
        <v>0</v>
      </c>
      <c r="T3719" s="122">
        <v>0</v>
      </c>
      <c r="U3719" s="122">
        <v>0</v>
      </c>
      <c r="V3719" s="122">
        <v>0</v>
      </c>
      <c r="W3719" s="122">
        <v>0</v>
      </c>
      <c r="X3719" s="122">
        <v>0</v>
      </c>
      <c r="Y3719" s="122">
        <v>0</v>
      </c>
      <c r="Z3719" s="122">
        <v>0</v>
      </c>
      <c r="AA3719" s="122">
        <v>0</v>
      </c>
      <c r="AB3719" s="122">
        <v>0</v>
      </c>
      <c r="AC3719" s="122">
        <v>0</v>
      </c>
      <c r="AD3719" s="122">
        <v>0</v>
      </c>
      <c r="AE3719" s="122">
        <v>0</v>
      </c>
      <c r="AF3719" s="122">
        <v>0</v>
      </c>
      <c r="AG3719" s="122">
        <v>0</v>
      </c>
      <c r="AH3719" s="122">
        <v>0</v>
      </c>
      <c r="AI3719" s="122">
        <v>0</v>
      </c>
      <c r="AJ3719" s="122">
        <v>0</v>
      </c>
      <c r="AK3719" s="122">
        <v>0</v>
      </c>
      <c r="AL3719" s="122">
        <v>0</v>
      </c>
    </row>
    <row r="3720" spans="1:38" hidden="1" x14ac:dyDescent="0.25">
      <c r="A3720" s="122" t="s">
        <v>2016</v>
      </c>
      <c r="B3720" s="122">
        <v>1</v>
      </c>
      <c r="C3720" s="122" t="s">
        <v>2209</v>
      </c>
      <c r="D3720" s="122" t="s">
        <v>2100</v>
      </c>
      <c r="E3720" s="122">
        <v>68</v>
      </c>
      <c r="F3720" s="122">
        <v>0</v>
      </c>
      <c r="G3720" s="122">
        <v>0</v>
      </c>
      <c r="H3720" s="122">
        <v>0</v>
      </c>
      <c r="I3720" s="122">
        <v>0</v>
      </c>
      <c r="J3720" s="122">
        <v>0</v>
      </c>
      <c r="K3720" s="122">
        <v>0</v>
      </c>
      <c r="L3720" s="122">
        <v>0</v>
      </c>
      <c r="M3720" s="122">
        <v>0</v>
      </c>
      <c r="N3720" s="122">
        <v>0</v>
      </c>
      <c r="O3720" s="122">
        <v>0</v>
      </c>
      <c r="P3720" s="122">
        <v>0</v>
      </c>
      <c r="Q3720" s="122">
        <v>0</v>
      </c>
      <c r="R3720" s="122">
        <v>0</v>
      </c>
      <c r="S3720" s="122">
        <v>0</v>
      </c>
      <c r="T3720" s="122">
        <v>0</v>
      </c>
      <c r="U3720" s="122">
        <v>0</v>
      </c>
      <c r="V3720" s="122">
        <v>0</v>
      </c>
      <c r="W3720" s="122">
        <v>0</v>
      </c>
      <c r="X3720" s="122">
        <v>0</v>
      </c>
      <c r="Y3720" s="122">
        <v>0</v>
      </c>
      <c r="Z3720" s="122">
        <v>0</v>
      </c>
      <c r="AA3720" s="122">
        <v>0</v>
      </c>
      <c r="AB3720" s="122">
        <v>0</v>
      </c>
      <c r="AC3720" s="122">
        <v>0</v>
      </c>
      <c r="AD3720" s="122">
        <v>0</v>
      </c>
      <c r="AE3720" s="122">
        <v>0</v>
      </c>
      <c r="AF3720" s="122">
        <v>0</v>
      </c>
      <c r="AG3720" s="122">
        <v>0</v>
      </c>
      <c r="AH3720" s="122">
        <v>0</v>
      </c>
      <c r="AI3720" s="122">
        <v>0</v>
      </c>
      <c r="AJ3720" s="122">
        <v>0</v>
      </c>
      <c r="AK3720" s="122">
        <v>0</v>
      </c>
      <c r="AL3720" s="122">
        <v>0</v>
      </c>
    </row>
    <row r="3721" spans="1:38" hidden="1" x14ac:dyDescent="0.25">
      <c r="A3721" s="122" t="s">
        <v>2016</v>
      </c>
      <c r="B3721" s="122">
        <v>1</v>
      </c>
      <c r="C3721" s="122" t="s">
        <v>2209</v>
      </c>
      <c r="D3721" s="122" t="s">
        <v>2101</v>
      </c>
      <c r="E3721" s="122">
        <v>68</v>
      </c>
      <c r="F3721" s="122">
        <v>0</v>
      </c>
      <c r="G3721" s="122">
        <v>0</v>
      </c>
      <c r="H3721" s="122">
        <v>0</v>
      </c>
      <c r="I3721" s="122">
        <v>0</v>
      </c>
      <c r="J3721" s="122">
        <v>0</v>
      </c>
      <c r="K3721" s="122">
        <v>0</v>
      </c>
      <c r="L3721" s="122">
        <v>0</v>
      </c>
      <c r="M3721" s="122">
        <v>0</v>
      </c>
      <c r="N3721" s="122">
        <v>0</v>
      </c>
      <c r="O3721" s="122">
        <v>0</v>
      </c>
      <c r="P3721" s="122">
        <v>0</v>
      </c>
      <c r="Q3721" s="122">
        <v>0</v>
      </c>
      <c r="R3721" s="122">
        <v>0</v>
      </c>
      <c r="S3721" s="122">
        <v>0</v>
      </c>
      <c r="T3721" s="122">
        <v>0</v>
      </c>
      <c r="U3721" s="122">
        <v>0</v>
      </c>
      <c r="V3721" s="122">
        <v>0</v>
      </c>
      <c r="W3721" s="122">
        <v>0</v>
      </c>
      <c r="X3721" s="122">
        <v>0</v>
      </c>
      <c r="Y3721" s="122">
        <v>0</v>
      </c>
      <c r="Z3721" s="122">
        <v>0</v>
      </c>
      <c r="AA3721" s="122">
        <v>0</v>
      </c>
      <c r="AB3721" s="122">
        <v>0</v>
      </c>
      <c r="AC3721" s="122">
        <v>0</v>
      </c>
      <c r="AD3721" s="122">
        <v>0</v>
      </c>
      <c r="AE3721" s="122">
        <v>0</v>
      </c>
      <c r="AF3721" s="122">
        <v>0</v>
      </c>
      <c r="AG3721" s="122">
        <v>0</v>
      </c>
      <c r="AH3721" s="122">
        <v>0</v>
      </c>
      <c r="AI3721" s="122">
        <v>0</v>
      </c>
      <c r="AJ3721" s="122">
        <v>0</v>
      </c>
      <c r="AK3721" s="122">
        <v>0</v>
      </c>
      <c r="AL3721" s="122">
        <v>0</v>
      </c>
    </row>
    <row r="3722" spans="1:38" hidden="1" x14ac:dyDescent="0.25">
      <c r="A3722" s="122" t="s">
        <v>2016</v>
      </c>
      <c r="B3722" s="122">
        <v>1</v>
      </c>
      <c r="C3722" s="122" t="s">
        <v>2209</v>
      </c>
      <c r="D3722" s="122" t="s">
        <v>2135</v>
      </c>
      <c r="E3722" s="122">
        <v>68</v>
      </c>
      <c r="F3722" s="122">
        <v>0</v>
      </c>
      <c r="G3722" s="122">
        <v>0</v>
      </c>
      <c r="H3722" s="122">
        <v>0</v>
      </c>
      <c r="I3722" s="122">
        <v>0</v>
      </c>
      <c r="J3722" s="122">
        <v>0</v>
      </c>
      <c r="K3722" s="122">
        <v>0</v>
      </c>
      <c r="L3722" s="122">
        <v>0</v>
      </c>
      <c r="M3722" s="122">
        <v>0</v>
      </c>
      <c r="N3722" s="122">
        <v>0</v>
      </c>
      <c r="O3722" s="122">
        <v>0</v>
      </c>
      <c r="P3722" s="122">
        <v>0</v>
      </c>
      <c r="Q3722" s="122">
        <v>0</v>
      </c>
      <c r="R3722" s="122">
        <v>0</v>
      </c>
      <c r="S3722" s="122">
        <v>0</v>
      </c>
      <c r="T3722" s="122">
        <v>0</v>
      </c>
      <c r="U3722" s="122">
        <v>0</v>
      </c>
      <c r="V3722" s="122">
        <v>0</v>
      </c>
      <c r="W3722" s="122">
        <v>0</v>
      </c>
      <c r="X3722" s="122">
        <v>0</v>
      </c>
      <c r="Y3722" s="122">
        <v>0</v>
      </c>
      <c r="Z3722" s="122">
        <v>0</v>
      </c>
      <c r="AA3722" s="122">
        <v>0</v>
      </c>
      <c r="AB3722" s="122">
        <v>0</v>
      </c>
      <c r="AC3722" s="122">
        <v>0</v>
      </c>
      <c r="AD3722" s="122">
        <v>0</v>
      </c>
      <c r="AE3722" s="122">
        <v>0</v>
      </c>
      <c r="AF3722" s="122">
        <v>0</v>
      </c>
      <c r="AG3722" s="122">
        <v>0</v>
      </c>
      <c r="AH3722" s="122">
        <v>0</v>
      </c>
      <c r="AI3722" s="122">
        <v>0</v>
      </c>
      <c r="AJ3722" s="122">
        <v>0</v>
      </c>
      <c r="AK3722" s="122">
        <v>0</v>
      </c>
      <c r="AL3722" s="122">
        <v>0</v>
      </c>
    </row>
    <row r="3723" spans="1:38" hidden="1" x14ac:dyDescent="0.25">
      <c r="A3723" s="122" t="s">
        <v>2016</v>
      </c>
      <c r="B3723" s="122">
        <v>1</v>
      </c>
      <c r="C3723" s="122" t="s">
        <v>2209</v>
      </c>
      <c r="D3723" s="122" t="s">
        <v>2102</v>
      </c>
      <c r="E3723" s="122">
        <v>68</v>
      </c>
      <c r="F3723" s="122">
        <v>0</v>
      </c>
      <c r="G3723" s="122">
        <v>0</v>
      </c>
      <c r="H3723" s="122">
        <v>0</v>
      </c>
      <c r="I3723" s="122">
        <v>0</v>
      </c>
      <c r="J3723" s="122">
        <v>0</v>
      </c>
      <c r="K3723" s="122">
        <v>0</v>
      </c>
      <c r="L3723" s="122">
        <v>0</v>
      </c>
      <c r="M3723" s="122">
        <v>0</v>
      </c>
      <c r="N3723" s="122">
        <v>0</v>
      </c>
      <c r="O3723" s="122">
        <v>0</v>
      </c>
      <c r="P3723" s="122">
        <v>0</v>
      </c>
      <c r="Q3723" s="122">
        <v>0</v>
      </c>
      <c r="R3723" s="122">
        <v>0</v>
      </c>
      <c r="S3723" s="122">
        <v>0</v>
      </c>
      <c r="T3723" s="122">
        <v>0</v>
      </c>
      <c r="U3723" s="122">
        <v>0</v>
      </c>
      <c r="V3723" s="122">
        <v>0</v>
      </c>
      <c r="W3723" s="122">
        <v>0</v>
      </c>
      <c r="X3723" s="122">
        <v>0</v>
      </c>
      <c r="Y3723" s="122">
        <v>0</v>
      </c>
      <c r="Z3723" s="122">
        <v>0</v>
      </c>
      <c r="AA3723" s="122">
        <v>0</v>
      </c>
      <c r="AB3723" s="122">
        <v>0</v>
      </c>
      <c r="AC3723" s="122">
        <v>0</v>
      </c>
      <c r="AD3723" s="122">
        <v>0</v>
      </c>
      <c r="AE3723" s="122">
        <v>0</v>
      </c>
      <c r="AF3723" s="122">
        <v>0</v>
      </c>
      <c r="AG3723" s="122">
        <v>0</v>
      </c>
      <c r="AH3723" s="122">
        <v>0</v>
      </c>
      <c r="AI3723" s="122">
        <v>0</v>
      </c>
      <c r="AJ3723" s="122">
        <v>0</v>
      </c>
      <c r="AK3723" s="122">
        <v>0</v>
      </c>
      <c r="AL3723" s="122">
        <v>0</v>
      </c>
    </row>
    <row r="3724" spans="1:38" hidden="1" x14ac:dyDescent="0.25">
      <c r="A3724" s="122" t="s">
        <v>2016</v>
      </c>
      <c r="B3724" s="122">
        <v>1</v>
      </c>
      <c r="C3724" s="122" t="s">
        <v>2209</v>
      </c>
      <c r="D3724" s="122" t="s">
        <v>2103</v>
      </c>
      <c r="E3724" s="122">
        <v>68</v>
      </c>
      <c r="F3724" s="122">
        <v>0</v>
      </c>
      <c r="G3724" s="122">
        <v>0</v>
      </c>
      <c r="H3724" s="122">
        <v>0</v>
      </c>
      <c r="I3724" s="122">
        <v>0</v>
      </c>
      <c r="J3724" s="122">
        <v>0</v>
      </c>
      <c r="K3724" s="122">
        <v>0</v>
      </c>
      <c r="L3724" s="122">
        <v>0</v>
      </c>
      <c r="M3724" s="122">
        <v>0</v>
      </c>
      <c r="N3724" s="122">
        <v>0</v>
      </c>
      <c r="O3724" s="122">
        <v>0</v>
      </c>
      <c r="P3724" s="122">
        <v>0</v>
      </c>
      <c r="Q3724" s="122">
        <v>0</v>
      </c>
      <c r="R3724" s="122">
        <v>0</v>
      </c>
      <c r="S3724" s="122">
        <v>0</v>
      </c>
      <c r="T3724" s="122">
        <v>0</v>
      </c>
      <c r="U3724" s="122">
        <v>0</v>
      </c>
      <c r="V3724" s="122">
        <v>0</v>
      </c>
      <c r="W3724" s="122">
        <v>0</v>
      </c>
      <c r="X3724" s="122">
        <v>0</v>
      </c>
      <c r="Y3724" s="122">
        <v>0</v>
      </c>
      <c r="Z3724" s="122">
        <v>0</v>
      </c>
      <c r="AA3724" s="122">
        <v>0</v>
      </c>
      <c r="AB3724" s="122">
        <v>0</v>
      </c>
      <c r="AC3724" s="122">
        <v>0</v>
      </c>
      <c r="AD3724" s="122">
        <v>0</v>
      </c>
      <c r="AE3724" s="122">
        <v>0</v>
      </c>
      <c r="AF3724" s="122">
        <v>0</v>
      </c>
      <c r="AG3724" s="122">
        <v>0</v>
      </c>
      <c r="AH3724" s="122">
        <v>0</v>
      </c>
      <c r="AI3724" s="122">
        <v>0</v>
      </c>
      <c r="AJ3724" s="122">
        <v>0</v>
      </c>
      <c r="AK3724" s="122">
        <v>0</v>
      </c>
      <c r="AL3724" s="122">
        <v>0</v>
      </c>
    </row>
    <row r="3725" spans="1:38" hidden="1" x14ac:dyDescent="0.25">
      <c r="A3725" s="122" t="s">
        <v>2016</v>
      </c>
      <c r="B3725" s="122">
        <v>1</v>
      </c>
      <c r="C3725" s="122" t="s">
        <v>2209</v>
      </c>
      <c r="D3725" s="122" t="s">
        <v>2104</v>
      </c>
      <c r="E3725" s="122">
        <v>68</v>
      </c>
      <c r="F3725" s="122">
        <v>0</v>
      </c>
      <c r="G3725" s="122">
        <v>0</v>
      </c>
      <c r="H3725" s="122">
        <v>0</v>
      </c>
      <c r="I3725" s="122">
        <v>0</v>
      </c>
      <c r="J3725" s="122">
        <v>0</v>
      </c>
      <c r="K3725" s="122">
        <v>0</v>
      </c>
      <c r="L3725" s="122">
        <v>0</v>
      </c>
      <c r="M3725" s="122">
        <v>0</v>
      </c>
      <c r="N3725" s="122">
        <v>0</v>
      </c>
      <c r="O3725" s="122">
        <v>0</v>
      </c>
      <c r="P3725" s="122">
        <v>0</v>
      </c>
      <c r="Q3725" s="122">
        <v>0</v>
      </c>
      <c r="R3725" s="122">
        <v>0</v>
      </c>
      <c r="S3725" s="122">
        <v>0</v>
      </c>
      <c r="T3725" s="122">
        <v>0</v>
      </c>
      <c r="U3725" s="122">
        <v>0</v>
      </c>
      <c r="V3725" s="122">
        <v>0</v>
      </c>
      <c r="W3725" s="122">
        <v>0</v>
      </c>
      <c r="X3725" s="122">
        <v>0</v>
      </c>
      <c r="Y3725" s="122">
        <v>0</v>
      </c>
      <c r="Z3725" s="122">
        <v>0</v>
      </c>
      <c r="AA3725" s="122">
        <v>0</v>
      </c>
      <c r="AB3725" s="122">
        <v>0</v>
      </c>
      <c r="AC3725" s="122">
        <v>0</v>
      </c>
      <c r="AD3725" s="122">
        <v>0</v>
      </c>
      <c r="AE3725" s="122">
        <v>0</v>
      </c>
      <c r="AF3725" s="122">
        <v>0</v>
      </c>
      <c r="AG3725" s="122">
        <v>0</v>
      </c>
      <c r="AH3725" s="122">
        <v>0</v>
      </c>
      <c r="AI3725" s="122">
        <v>0</v>
      </c>
      <c r="AJ3725" s="122">
        <v>0</v>
      </c>
      <c r="AK3725" s="122">
        <v>0</v>
      </c>
      <c r="AL3725" s="122">
        <v>0</v>
      </c>
    </row>
    <row r="3726" spans="1:38" hidden="1" x14ac:dyDescent="0.25">
      <c r="A3726" s="122" t="s">
        <v>2016</v>
      </c>
      <c r="B3726" s="122">
        <v>1</v>
      </c>
      <c r="C3726" s="122" t="s">
        <v>2209</v>
      </c>
      <c r="D3726" s="122" t="s">
        <v>2105</v>
      </c>
      <c r="E3726" s="122">
        <v>68</v>
      </c>
      <c r="F3726" s="122">
        <v>0</v>
      </c>
      <c r="G3726" s="122">
        <v>0</v>
      </c>
      <c r="H3726" s="122">
        <v>0</v>
      </c>
      <c r="I3726" s="122">
        <v>0</v>
      </c>
      <c r="J3726" s="122">
        <v>0</v>
      </c>
      <c r="K3726" s="122">
        <v>0</v>
      </c>
      <c r="L3726" s="122">
        <v>0</v>
      </c>
      <c r="M3726" s="122">
        <v>0</v>
      </c>
      <c r="N3726" s="122">
        <v>0</v>
      </c>
      <c r="O3726" s="122">
        <v>0</v>
      </c>
      <c r="P3726" s="122">
        <v>0</v>
      </c>
      <c r="Q3726" s="122">
        <v>0</v>
      </c>
      <c r="R3726" s="122">
        <v>0</v>
      </c>
      <c r="S3726" s="122">
        <v>0</v>
      </c>
      <c r="T3726" s="122">
        <v>0</v>
      </c>
      <c r="U3726" s="122">
        <v>0</v>
      </c>
      <c r="V3726" s="122">
        <v>0</v>
      </c>
      <c r="W3726" s="122">
        <v>0</v>
      </c>
      <c r="X3726" s="122">
        <v>0</v>
      </c>
      <c r="Y3726" s="122">
        <v>0</v>
      </c>
      <c r="Z3726" s="122">
        <v>0</v>
      </c>
      <c r="AA3726" s="122">
        <v>0</v>
      </c>
      <c r="AB3726" s="122">
        <v>0</v>
      </c>
      <c r="AC3726" s="122">
        <v>0</v>
      </c>
      <c r="AD3726" s="122">
        <v>0</v>
      </c>
      <c r="AE3726" s="122">
        <v>0</v>
      </c>
      <c r="AF3726" s="122">
        <v>0</v>
      </c>
      <c r="AG3726" s="122">
        <v>0</v>
      </c>
      <c r="AH3726" s="122">
        <v>0</v>
      </c>
      <c r="AI3726" s="122">
        <v>0</v>
      </c>
      <c r="AJ3726" s="122">
        <v>0</v>
      </c>
      <c r="AK3726" s="122">
        <v>0</v>
      </c>
      <c r="AL3726" s="122">
        <v>0</v>
      </c>
    </row>
    <row r="3727" spans="1:38" hidden="1" x14ac:dyDescent="0.25">
      <c r="A3727" s="122" t="s">
        <v>2016</v>
      </c>
      <c r="B3727" s="122">
        <v>1</v>
      </c>
      <c r="C3727" s="122" t="s">
        <v>2209</v>
      </c>
      <c r="D3727" s="122" t="s">
        <v>475</v>
      </c>
      <c r="E3727" s="122">
        <v>68</v>
      </c>
      <c r="F3727" s="122">
        <v>0</v>
      </c>
      <c r="G3727" s="122">
        <v>0</v>
      </c>
      <c r="H3727" s="122">
        <v>0</v>
      </c>
      <c r="I3727" s="122">
        <v>0</v>
      </c>
      <c r="J3727" s="122">
        <v>0</v>
      </c>
      <c r="K3727" s="122">
        <v>0</v>
      </c>
      <c r="L3727" s="122">
        <v>0</v>
      </c>
      <c r="M3727" s="122">
        <v>0</v>
      </c>
      <c r="N3727" s="122">
        <v>0</v>
      </c>
      <c r="O3727" s="122">
        <v>0</v>
      </c>
      <c r="P3727" s="122">
        <v>0</v>
      </c>
      <c r="Q3727" s="122">
        <v>0</v>
      </c>
      <c r="R3727" s="122">
        <v>0</v>
      </c>
      <c r="S3727" s="122">
        <v>0</v>
      </c>
      <c r="T3727" s="122">
        <v>0</v>
      </c>
      <c r="U3727" s="122">
        <v>0</v>
      </c>
      <c r="V3727" s="122">
        <v>0</v>
      </c>
      <c r="W3727" s="122">
        <v>0</v>
      </c>
      <c r="X3727" s="122">
        <v>0</v>
      </c>
      <c r="Y3727" s="122">
        <v>0</v>
      </c>
      <c r="Z3727" s="122">
        <v>0</v>
      </c>
      <c r="AA3727" s="122">
        <v>0</v>
      </c>
      <c r="AB3727" s="122">
        <v>0</v>
      </c>
      <c r="AC3727" s="122">
        <v>0</v>
      </c>
      <c r="AD3727" s="122">
        <v>0</v>
      </c>
      <c r="AE3727" s="122">
        <v>0</v>
      </c>
      <c r="AF3727" s="122">
        <v>0</v>
      </c>
      <c r="AG3727" s="122">
        <v>0</v>
      </c>
      <c r="AH3727" s="122">
        <v>0</v>
      </c>
      <c r="AI3727" s="122">
        <v>0</v>
      </c>
      <c r="AJ3727" s="122">
        <v>0</v>
      </c>
      <c r="AK3727" s="122">
        <v>0</v>
      </c>
      <c r="AL3727" s="122">
        <v>0</v>
      </c>
    </row>
    <row r="3728" spans="1:38" hidden="1" x14ac:dyDescent="0.25">
      <c r="A3728" s="122" t="s">
        <v>2016</v>
      </c>
      <c r="B3728" s="122">
        <v>1</v>
      </c>
      <c r="C3728" s="122" t="s">
        <v>2209</v>
      </c>
      <c r="D3728" s="122" t="s">
        <v>2106</v>
      </c>
      <c r="E3728" s="122">
        <v>68</v>
      </c>
      <c r="F3728" s="122">
        <v>0</v>
      </c>
      <c r="G3728" s="122">
        <v>0</v>
      </c>
      <c r="H3728" s="122">
        <v>0</v>
      </c>
      <c r="I3728" s="122">
        <v>0</v>
      </c>
      <c r="J3728" s="122">
        <v>0</v>
      </c>
      <c r="K3728" s="122">
        <v>0</v>
      </c>
      <c r="L3728" s="122">
        <v>0</v>
      </c>
      <c r="M3728" s="122">
        <v>0</v>
      </c>
      <c r="N3728" s="122">
        <v>0</v>
      </c>
      <c r="O3728" s="122">
        <v>0</v>
      </c>
      <c r="P3728" s="122">
        <v>0</v>
      </c>
      <c r="Q3728" s="122">
        <v>0</v>
      </c>
      <c r="R3728" s="122">
        <v>0</v>
      </c>
      <c r="S3728" s="122">
        <v>0</v>
      </c>
      <c r="T3728" s="122">
        <v>0</v>
      </c>
      <c r="U3728" s="122">
        <v>0</v>
      </c>
      <c r="V3728" s="122">
        <v>0</v>
      </c>
      <c r="W3728" s="122">
        <v>0</v>
      </c>
      <c r="X3728" s="122">
        <v>0</v>
      </c>
      <c r="Y3728" s="122">
        <v>0</v>
      </c>
      <c r="Z3728" s="122">
        <v>0</v>
      </c>
      <c r="AA3728" s="122">
        <v>0</v>
      </c>
      <c r="AB3728" s="122">
        <v>0</v>
      </c>
      <c r="AC3728" s="122">
        <v>0</v>
      </c>
      <c r="AD3728" s="122">
        <v>0</v>
      </c>
      <c r="AE3728" s="122">
        <v>0</v>
      </c>
      <c r="AF3728" s="122">
        <v>0</v>
      </c>
      <c r="AG3728" s="122">
        <v>0</v>
      </c>
      <c r="AH3728" s="122">
        <v>0</v>
      </c>
      <c r="AI3728" s="122">
        <v>0</v>
      </c>
      <c r="AJ3728" s="122">
        <v>0</v>
      </c>
      <c r="AK3728" s="122">
        <v>0</v>
      </c>
      <c r="AL3728" s="122">
        <v>0</v>
      </c>
    </row>
    <row r="3729" spans="1:38" hidden="1" x14ac:dyDescent="0.25">
      <c r="A3729" s="122" t="s">
        <v>2016</v>
      </c>
      <c r="B3729" s="122">
        <v>1</v>
      </c>
      <c r="C3729" s="122" t="s">
        <v>2209</v>
      </c>
      <c r="D3729" s="122" t="s">
        <v>2107</v>
      </c>
      <c r="E3729" s="122">
        <v>68</v>
      </c>
      <c r="F3729" s="122">
        <v>0</v>
      </c>
      <c r="G3729" s="122">
        <v>0</v>
      </c>
      <c r="H3729" s="122">
        <v>0</v>
      </c>
      <c r="I3729" s="122">
        <v>0</v>
      </c>
      <c r="J3729" s="122">
        <v>0</v>
      </c>
      <c r="K3729" s="122">
        <v>0</v>
      </c>
      <c r="L3729" s="122">
        <v>0</v>
      </c>
      <c r="M3729" s="122">
        <v>0</v>
      </c>
      <c r="N3729" s="122">
        <v>0</v>
      </c>
      <c r="O3729" s="122">
        <v>0</v>
      </c>
      <c r="P3729" s="122">
        <v>0</v>
      </c>
      <c r="Q3729" s="122">
        <v>0</v>
      </c>
      <c r="R3729" s="122">
        <v>0</v>
      </c>
      <c r="S3729" s="122">
        <v>0</v>
      </c>
      <c r="T3729" s="122">
        <v>0</v>
      </c>
      <c r="U3729" s="122">
        <v>0</v>
      </c>
      <c r="V3729" s="122">
        <v>0</v>
      </c>
      <c r="W3729" s="122">
        <v>0</v>
      </c>
      <c r="X3729" s="122">
        <v>0</v>
      </c>
      <c r="Y3729" s="122">
        <v>0</v>
      </c>
      <c r="Z3729" s="122">
        <v>0</v>
      </c>
      <c r="AA3729" s="122">
        <v>0</v>
      </c>
      <c r="AB3729" s="122">
        <v>0</v>
      </c>
      <c r="AC3729" s="122">
        <v>0</v>
      </c>
      <c r="AD3729" s="122">
        <v>0</v>
      </c>
      <c r="AE3729" s="122">
        <v>0</v>
      </c>
      <c r="AF3729" s="122">
        <v>0</v>
      </c>
      <c r="AG3729" s="122">
        <v>0</v>
      </c>
      <c r="AH3729" s="122">
        <v>0</v>
      </c>
      <c r="AI3729" s="122">
        <v>0</v>
      </c>
      <c r="AJ3729" s="122">
        <v>0</v>
      </c>
      <c r="AK3729" s="122">
        <v>0</v>
      </c>
      <c r="AL3729" s="122">
        <v>0</v>
      </c>
    </row>
    <row r="3730" spans="1:38" hidden="1" x14ac:dyDescent="0.25">
      <c r="A3730" s="122" t="s">
        <v>2016</v>
      </c>
      <c r="B3730" s="122">
        <v>1</v>
      </c>
      <c r="C3730" s="122" t="s">
        <v>2209</v>
      </c>
      <c r="D3730" s="122" t="s">
        <v>2108</v>
      </c>
      <c r="E3730" s="122">
        <v>68</v>
      </c>
      <c r="F3730" s="122">
        <v>0</v>
      </c>
      <c r="G3730" s="122">
        <v>0</v>
      </c>
      <c r="H3730" s="122">
        <v>0</v>
      </c>
      <c r="I3730" s="122">
        <v>0</v>
      </c>
      <c r="J3730" s="122">
        <v>0</v>
      </c>
      <c r="K3730" s="122">
        <v>0</v>
      </c>
      <c r="L3730" s="122">
        <v>0</v>
      </c>
      <c r="M3730" s="122">
        <v>0</v>
      </c>
      <c r="N3730" s="122">
        <v>0</v>
      </c>
      <c r="O3730" s="122">
        <v>0</v>
      </c>
      <c r="P3730" s="122">
        <v>0</v>
      </c>
      <c r="Q3730" s="122">
        <v>0</v>
      </c>
      <c r="R3730" s="122">
        <v>0</v>
      </c>
      <c r="S3730" s="122">
        <v>0</v>
      </c>
      <c r="T3730" s="122">
        <v>0</v>
      </c>
      <c r="U3730" s="122">
        <v>0</v>
      </c>
      <c r="V3730" s="122">
        <v>0</v>
      </c>
      <c r="W3730" s="122">
        <v>0</v>
      </c>
      <c r="X3730" s="122">
        <v>0</v>
      </c>
      <c r="Y3730" s="122">
        <v>0</v>
      </c>
      <c r="Z3730" s="122">
        <v>0</v>
      </c>
      <c r="AA3730" s="122">
        <v>0</v>
      </c>
      <c r="AB3730" s="122">
        <v>0</v>
      </c>
      <c r="AC3730" s="122">
        <v>0</v>
      </c>
      <c r="AD3730" s="122">
        <v>0</v>
      </c>
      <c r="AE3730" s="122">
        <v>0</v>
      </c>
      <c r="AF3730" s="122">
        <v>0</v>
      </c>
      <c r="AG3730" s="122">
        <v>0</v>
      </c>
      <c r="AH3730" s="122">
        <v>0</v>
      </c>
      <c r="AI3730" s="122">
        <v>0</v>
      </c>
      <c r="AJ3730" s="122">
        <v>0</v>
      </c>
      <c r="AK3730" s="122">
        <v>0</v>
      </c>
      <c r="AL3730" s="122">
        <v>0</v>
      </c>
    </row>
    <row r="3731" spans="1:38" hidden="1" x14ac:dyDescent="0.25">
      <c r="A3731" s="122" t="s">
        <v>2016</v>
      </c>
      <c r="B3731" s="122">
        <v>1</v>
      </c>
      <c r="C3731" s="122" t="s">
        <v>2209</v>
      </c>
      <c r="D3731" s="122" t="s">
        <v>2109</v>
      </c>
      <c r="E3731" s="122">
        <v>68</v>
      </c>
      <c r="F3731" s="122">
        <v>0</v>
      </c>
      <c r="G3731" s="122">
        <v>0</v>
      </c>
      <c r="H3731" s="122">
        <v>0</v>
      </c>
      <c r="I3731" s="122">
        <v>0</v>
      </c>
      <c r="J3731" s="122">
        <v>0</v>
      </c>
      <c r="K3731" s="122">
        <v>0</v>
      </c>
      <c r="L3731" s="122">
        <v>0</v>
      </c>
      <c r="M3731" s="122">
        <v>0</v>
      </c>
      <c r="N3731" s="122">
        <v>0</v>
      </c>
      <c r="O3731" s="122">
        <v>0</v>
      </c>
      <c r="P3731" s="122">
        <v>0</v>
      </c>
      <c r="Q3731" s="122">
        <v>0</v>
      </c>
      <c r="R3731" s="122">
        <v>0</v>
      </c>
      <c r="S3731" s="122">
        <v>0</v>
      </c>
      <c r="T3731" s="122">
        <v>0</v>
      </c>
      <c r="U3731" s="122">
        <v>0</v>
      </c>
      <c r="V3731" s="122">
        <v>0</v>
      </c>
      <c r="W3731" s="122">
        <v>0</v>
      </c>
      <c r="X3731" s="122">
        <v>0</v>
      </c>
      <c r="Y3731" s="122">
        <v>0</v>
      </c>
      <c r="Z3731" s="122">
        <v>0</v>
      </c>
      <c r="AA3731" s="122">
        <v>0</v>
      </c>
      <c r="AB3731" s="122">
        <v>0</v>
      </c>
      <c r="AC3731" s="122">
        <v>0</v>
      </c>
      <c r="AD3731" s="122">
        <v>0</v>
      </c>
      <c r="AE3731" s="122">
        <v>0</v>
      </c>
      <c r="AF3731" s="122">
        <v>0</v>
      </c>
      <c r="AG3731" s="122">
        <v>0</v>
      </c>
      <c r="AH3731" s="122">
        <v>0</v>
      </c>
      <c r="AI3731" s="122">
        <v>0</v>
      </c>
      <c r="AJ3731" s="122">
        <v>0</v>
      </c>
      <c r="AK3731" s="122">
        <v>0</v>
      </c>
      <c r="AL3731" s="122">
        <v>0</v>
      </c>
    </row>
    <row r="3732" spans="1:38" hidden="1" x14ac:dyDescent="0.25">
      <c r="A3732" s="122" t="s">
        <v>2016</v>
      </c>
      <c r="B3732" s="122">
        <v>1</v>
      </c>
      <c r="C3732" s="122" t="s">
        <v>2209</v>
      </c>
      <c r="D3732" s="122" t="s">
        <v>2110</v>
      </c>
      <c r="E3732" s="122">
        <v>68</v>
      </c>
      <c r="F3732" s="122">
        <v>0</v>
      </c>
      <c r="G3732" s="122">
        <v>0</v>
      </c>
      <c r="H3732" s="122">
        <v>0</v>
      </c>
      <c r="I3732" s="122">
        <v>0</v>
      </c>
      <c r="J3732" s="122">
        <v>0</v>
      </c>
      <c r="K3732" s="122">
        <v>0</v>
      </c>
      <c r="L3732" s="122">
        <v>0</v>
      </c>
      <c r="M3732" s="122">
        <v>0</v>
      </c>
      <c r="N3732" s="122">
        <v>0</v>
      </c>
      <c r="O3732" s="122">
        <v>0</v>
      </c>
      <c r="P3732" s="122">
        <v>0</v>
      </c>
      <c r="Q3732" s="122">
        <v>0</v>
      </c>
      <c r="R3732" s="122">
        <v>0</v>
      </c>
      <c r="S3732" s="122">
        <v>0</v>
      </c>
      <c r="T3732" s="122">
        <v>0</v>
      </c>
      <c r="U3732" s="122">
        <v>0</v>
      </c>
      <c r="V3732" s="122">
        <v>0</v>
      </c>
      <c r="W3732" s="122">
        <v>0</v>
      </c>
      <c r="X3732" s="122">
        <v>0</v>
      </c>
      <c r="Y3732" s="122">
        <v>0</v>
      </c>
      <c r="Z3732" s="122">
        <v>0</v>
      </c>
      <c r="AA3732" s="122">
        <v>0</v>
      </c>
      <c r="AB3732" s="122">
        <v>0</v>
      </c>
      <c r="AC3732" s="122">
        <v>0</v>
      </c>
      <c r="AD3732" s="122">
        <v>0</v>
      </c>
      <c r="AE3732" s="122">
        <v>0</v>
      </c>
      <c r="AF3732" s="122">
        <v>0</v>
      </c>
      <c r="AG3732" s="122">
        <v>0</v>
      </c>
      <c r="AH3732" s="122">
        <v>0</v>
      </c>
      <c r="AI3732" s="122">
        <v>0</v>
      </c>
      <c r="AJ3732" s="122">
        <v>0</v>
      </c>
      <c r="AK3732" s="122">
        <v>0</v>
      </c>
      <c r="AL3732" s="122">
        <v>0</v>
      </c>
    </row>
    <row r="3733" spans="1:38" hidden="1" x14ac:dyDescent="0.25">
      <c r="A3733" s="122" t="s">
        <v>2016</v>
      </c>
      <c r="B3733" s="122">
        <v>1</v>
      </c>
      <c r="C3733" s="122" t="s">
        <v>2209</v>
      </c>
      <c r="D3733" s="122" t="s">
        <v>2111</v>
      </c>
      <c r="E3733" s="122">
        <v>68</v>
      </c>
      <c r="F3733" s="122">
        <v>0</v>
      </c>
      <c r="G3733" s="122">
        <v>0</v>
      </c>
      <c r="H3733" s="122">
        <v>0</v>
      </c>
      <c r="I3733" s="122">
        <v>0</v>
      </c>
      <c r="J3733" s="122">
        <v>0</v>
      </c>
      <c r="K3733" s="122">
        <v>0</v>
      </c>
      <c r="L3733" s="122">
        <v>0</v>
      </c>
      <c r="M3733" s="122">
        <v>0</v>
      </c>
      <c r="N3733" s="122">
        <v>0</v>
      </c>
      <c r="O3733" s="122">
        <v>0</v>
      </c>
      <c r="P3733" s="122">
        <v>0</v>
      </c>
      <c r="Q3733" s="122">
        <v>0</v>
      </c>
      <c r="R3733" s="122">
        <v>0</v>
      </c>
      <c r="S3733" s="122">
        <v>0</v>
      </c>
      <c r="T3733" s="122">
        <v>0</v>
      </c>
      <c r="U3733" s="122">
        <v>0</v>
      </c>
      <c r="V3733" s="122">
        <v>0</v>
      </c>
      <c r="W3733" s="122">
        <v>0</v>
      </c>
      <c r="X3733" s="122">
        <v>0</v>
      </c>
      <c r="Y3733" s="122">
        <v>0</v>
      </c>
      <c r="Z3733" s="122">
        <v>0</v>
      </c>
      <c r="AA3733" s="122">
        <v>0</v>
      </c>
      <c r="AB3733" s="122">
        <v>0</v>
      </c>
      <c r="AC3733" s="122">
        <v>0</v>
      </c>
      <c r="AD3733" s="122">
        <v>0</v>
      </c>
      <c r="AE3733" s="122">
        <v>0</v>
      </c>
      <c r="AF3733" s="122">
        <v>0</v>
      </c>
      <c r="AG3733" s="122">
        <v>0</v>
      </c>
      <c r="AH3733" s="122">
        <v>0</v>
      </c>
      <c r="AI3733" s="122">
        <v>0</v>
      </c>
      <c r="AJ3733" s="122">
        <v>0</v>
      </c>
      <c r="AK3733" s="122">
        <v>0</v>
      </c>
      <c r="AL3733" s="122">
        <v>0</v>
      </c>
    </row>
    <row r="3734" spans="1:38" hidden="1" x14ac:dyDescent="0.25">
      <c r="A3734" s="122" t="s">
        <v>2016</v>
      </c>
      <c r="B3734" s="122">
        <v>1</v>
      </c>
      <c r="C3734" s="122" t="s">
        <v>2209</v>
      </c>
      <c r="D3734" s="122" t="s">
        <v>2112</v>
      </c>
      <c r="E3734" s="122">
        <v>68</v>
      </c>
      <c r="F3734" s="122">
        <v>0</v>
      </c>
      <c r="G3734" s="122">
        <v>0</v>
      </c>
      <c r="H3734" s="122">
        <v>0</v>
      </c>
      <c r="I3734" s="122">
        <v>0</v>
      </c>
      <c r="J3734" s="122">
        <v>0</v>
      </c>
      <c r="K3734" s="122">
        <v>0</v>
      </c>
      <c r="L3734" s="122">
        <v>0</v>
      </c>
      <c r="M3734" s="122">
        <v>0</v>
      </c>
      <c r="N3734" s="122">
        <v>0</v>
      </c>
      <c r="O3734" s="122">
        <v>0</v>
      </c>
      <c r="P3734" s="122">
        <v>0</v>
      </c>
      <c r="Q3734" s="122">
        <v>0</v>
      </c>
      <c r="R3734" s="122">
        <v>0</v>
      </c>
      <c r="S3734" s="122">
        <v>0</v>
      </c>
      <c r="T3734" s="122">
        <v>0</v>
      </c>
      <c r="U3734" s="122">
        <v>0</v>
      </c>
      <c r="V3734" s="122">
        <v>0</v>
      </c>
      <c r="W3734" s="122">
        <v>0</v>
      </c>
      <c r="X3734" s="122">
        <v>0</v>
      </c>
      <c r="Y3734" s="122">
        <v>0</v>
      </c>
      <c r="Z3734" s="122">
        <v>0</v>
      </c>
      <c r="AA3734" s="122">
        <v>0</v>
      </c>
      <c r="AB3734" s="122">
        <v>0</v>
      </c>
      <c r="AC3734" s="122">
        <v>0</v>
      </c>
      <c r="AD3734" s="122">
        <v>0</v>
      </c>
      <c r="AE3734" s="122">
        <v>0</v>
      </c>
      <c r="AF3734" s="122">
        <v>0</v>
      </c>
      <c r="AG3734" s="122">
        <v>0</v>
      </c>
      <c r="AH3734" s="122">
        <v>0</v>
      </c>
      <c r="AI3734" s="122">
        <v>0</v>
      </c>
      <c r="AJ3734" s="122">
        <v>0</v>
      </c>
      <c r="AK3734" s="122">
        <v>0</v>
      </c>
      <c r="AL3734" s="122">
        <v>0</v>
      </c>
    </row>
    <row r="3735" spans="1:38" hidden="1" x14ac:dyDescent="0.25">
      <c r="A3735" s="122" t="s">
        <v>2016</v>
      </c>
      <c r="B3735" s="122">
        <v>1</v>
      </c>
      <c r="C3735" s="122" t="s">
        <v>2209</v>
      </c>
      <c r="D3735" s="122" t="s">
        <v>2113</v>
      </c>
      <c r="E3735" s="122">
        <v>68</v>
      </c>
      <c r="F3735" s="122">
        <v>0</v>
      </c>
      <c r="G3735" s="122">
        <v>0</v>
      </c>
      <c r="H3735" s="122">
        <v>0</v>
      </c>
      <c r="I3735" s="122">
        <v>0</v>
      </c>
      <c r="J3735" s="122">
        <v>0</v>
      </c>
      <c r="K3735" s="122">
        <v>0</v>
      </c>
      <c r="L3735" s="122">
        <v>0</v>
      </c>
      <c r="M3735" s="122">
        <v>0</v>
      </c>
      <c r="N3735" s="122">
        <v>0</v>
      </c>
      <c r="O3735" s="122">
        <v>0</v>
      </c>
      <c r="P3735" s="122">
        <v>0</v>
      </c>
      <c r="Q3735" s="122">
        <v>0</v>
      </c>
      <c r="R3735" s="122">
        <v>0</v>
      </c>
      <c r="S3735" s="122">
        <v>0</v>
      </c>
      <c r="T3735" s="122">
        <v>0</v>
      </c>
      <c r="U3735" s="122">
        <v>0</v>
      </c>
      <c r="V3735" s="122">
        <v>0</v>
      </c>
      <c r="W3735" s="122">
        <v>0</v>
      </c>
      <c r="X3735" s="122">
        <v>0</v>
      </c>
      <c r="Y3735" s="122">
        <v>0</v>
      </c>
      <c r="Z3735" s="122">
        <v>0</v>
      </c>
      <c r="AA3735" s="122">
        <v>0</v>
      </c>
      <c r="AB3735" s="122">
        <v>0</v>
      </c>
      <c r="AC3735" s="122">
        <v>0</v>
      </c>
      <c r="AD3735" s="122">
        <v>0</v>
      </c>
      <c r="AE3735" s="122">
        <v>0</v>
      </c>
      <c r="AF3735" s="122">
        <v>0</v>
      </c>
      <c r="AG3735" s="122">
        <v>0</v>
      </c>
      <c r="AH3735" s="122">
        <v>0</v>
      </c>
      <c r="AI3735" s="122">
        <v>0</v>
      </c>
      <c r="AJ3735" s="122">
        <v>0</v>
      </c>
      <c r="AK3735" s="122">
        <v>0</v>
      </c>
      <c r="AL3735" s="122">
        <v>0</v>
      </c>
    </row>
    <row r="3736" spans="1:38" hidden="1" x14ac:dyDescent="0.25">
      <c r="A3736" s="122" t="s">
        <v>2016</v>
      </c>
      <c r="B3736" s="122">
        <v>1</v>
      </c>
      <c r="C3736" s="122" t="s">
        <v>2209</v>
      </c>
      <c r="D3736" s="122" t="s">
        <v>2114</v>
      </c>
      <c r="E3736" s="122">
        <v>68</v>
      </c>
      <c r="F3736" s="122">
        <v>0</v>
      </c>
      <c r="G3736" s="122">
        <v>0</v>
      </c>
      <c r="H3736" s="122">
        <v>0</v>
      </c>
      <c r="I3736" s="122">
        <v>0</v>
      </c>
      <c r="J3736" s="122">
        <v>0</v>
      </c>
      <c r="K3736" s="122">
        <v>0</v>
      </c>
      <c r="L3736" s="122">
        <v>0</v>
      </c>
      <c r="M3736" s="122">
        <v>0</v>
      </c>
      <c r="N3736" s="122">
        <v>0</v>
      </c>
      <c r="O3736" s="122">
        <v>0</v>
      </c>
      <c r="P3736" s="122">
        <v>0</v>
      </c>
      <c r="Q3736" s="122">
        <v>0</v>
      </c>
      <c r="R3736" s="122">
        <v>0</v>
      </c>
      <c r="S3736" s="122">
        <v>0</v>
      </c>
      <c r="T3736" s="122">
        <v>0</v>
      </c>
      <c r="U3736" s="122">
        <v>0</v>
      </c>
      <c r="V3736" s="122">
        <v>0</v>
      </c>
      <c r="W3736" s="122">
        <v>0</v>
      </c>
      <c r="X3736" s="122">
        <v>0</v>
      </c>
      <c r="Y3736" s="122">
        <v>0</v>
      </c>
      <c r="Z3736" s="122">
        <v>0</v>
      </c>
      <c r="AA3736" s="122">
        <v>0</v>
      </c>
      <c r="AB3736" s="122">
        <v>0</v>
      </c>
      <c r="AC3736" s="122">
        <v>0</v>
      </c>
      <c r="AD3736" s="122">
        <v>0</v>
      </c>
      <c r="AE3736" s="122">
        <v>0</v>
      </c>
      <c r="AF3736" s="122">
        <v>0</v>
      </c>
      <c r="AG3736" s="122">
        <v>0</v>
      </c>
      <c r="AH3736" s="122">
        <v>0</v>
      </c>
      <c r="AI3736" s="122">
        <v>0</v>
      </c>
      <c r="AJ3736" s="122">
        <v>0</v>
      </c>
      <c r="AK3736" s="122">
        <v>0</v>
      </c>
      <c r="AL3736" s="122">
        <v>0</v>
      </c>
    </row>
    <row r="3737" spans="1:38" hidden="1" x14ac:dyDescent="0.25">
      <c r="A3737" s="122" t="s">
        <v>2016</v>
      </c>
      <c r="B3737" s="122">
        <v>1</v>
      </c>
      <c r="C3737" s="122" t="s">
        <v>2209</v>
      </c>
      <c r="D3737" s="122" t="s">
        <v>2136</v>
      </c>
      <c r="E3737" s="122">
        <v>68</v>
      </c>
      <c r="F3737" s="122">
        <v>0</v>
      </c>
      <c r="G3737" s="122">
        <v>0</v>
      </c>
      <c r="H3737" s="122">
        <v>0</v>
      </c>
      <c r="I3737" s="122">
        <v>0</v>
      </c>
      <c r="J3737" s="122">
        <v>0</v>
      </c>
      <c r="K3737" s="122">
        <v>0</v>
      </c>
      <c r="L3737" s="122">
        <v>0</v>
      </c>
      <c r="M3737" s="122">
        <v>0</v>
      </c>
      <c r="N3737" s="122">
        <v>0</v>
      </c>
      <c r="O3737" s="122">
        <v>0</v>
      </c>
      <c r="P3737" s="122">
        <v>0</v>
      </c>
      <c r="Q3737" s="122">
        <v>0</v>
      </c>
      <c r="R3737" s="122">
        <v>0</v>
      </c>
      <c r="S3737" s="122">
        <v>0</v>
      </c>
      <c r="T3737" s="122">
        <v>0</v>
      </c>
      <c r="U3737" s="122">
        <v>0</v>
      </c>
      <c r="V3737" s="122">
        <v>0</v>
      </c>
      <c r="W3737" s="122">
        <v>0</v>
      </c>
      <c r="X3737" s="122">
        <v>0</v>
      </c>
      <c r="Y3737" s="122">
        <v>0</v>
      </c>
      <c r="Z3737" s="122">
        <v>0</v>
      </c>
      <c r="AA3737" s="122">
        <v>0</v>
      </c>
      <c r="AB3737" s="122">
        <v>0</v>
      </c>
      <c r="AC3737" s="122">
        <v>0</v>
      </c>
      <c r="AD3737" s="122">
        <v>0</v>
      </c>
      <c r="AE3737" s="122">
        <v>0</v>
      </c>
      <c r="AF3737" s="122">
        <v>0</v>
      </c>
      <c r="AG3737" s="122">
        <v>0</v>
      </c>
      <c r="AH3737" s="122">
        <v>0</v>
      </c>
      <c r="AI3737" s="122">
        <v>0</v>
      </c>
      <c r="AJ3737" s="122">
        <v>0</v>
      </c>
      <c r="AK3737" s="122">
        <v>0</v>
      </c>
      <c r="AL3737" s="122">
        <v>0</v>
      </c>
    </row>
    <row r="3738" spans="1:38" hidden="1" x14ac:dyDescent="0.25">
      <c r="A3738" s="122" t="s">
        <v>2016</v>
      </c>
      <c r="B3738" s="122">
        <v>1</v>
      </c>
      <c r="C3738" s="122" t="s">
        <v>2209</v>
      </c>
      <c r="D3738" s="122" t="s">
        <v>2115</v>
      </c>
      <c r="E3738" s="122">
        <v>68</v>
      </c>
      <c r="F3738" s="122">
        <v>0</v>
      </c>
      <c r="G3738" s="122">
        <v>0</v>
      </c>
      <c r="H3738" s="122">
        <v>0</v>
      </c>
      <c r="I3738" s="122">
        <v>0</v>
      </c>
      <c r="J3738" s="122">
        <v>0</v>
      </c>
      <c r="K3738" s="122">
        <v>0</v>
      </c>
      <c r="L3738" s="122">
        <v>0</v>
      </c>
      <c r="M3738" s="122">
        <v>0</v>
      </c>
      <c r="N3738" s="122">
        <v>0</v>
      </c>
      <c r="O3738" s="122">
        <v>0</v>
      </c>
      <c r="P3738" s="122">
        <v>0</v>
      </c>
      <c r="Q3738" s="122">
        <v>0</v>
      </c>
      <c r="R3738" s="122">
        <v>0</v>
      </c>
      <c r="S3738" s="122">
        <v>0</v>
      </c>
      <c r="T3738" s="122">
        <v>0</v>
      </c>
      <c r="U3738" s="122">
        <v>0</v>
      </c>
      <c r="V3738" s="122">
        <v>0</v>
      </c>
      <c r="W3738" s="122">
        <v>0</v>
      </c>
      <c r="X3738" s="122">
        <v>0</v>
      </c>
      <c r="Y3738" s="122">
        <v>0</v>
      </c>
      <c r="Z3738" s="122">
        <v>0</v>
      </c>
      <c r="AA3738" s="122">
        <v>0</v>
      </c>
      <c r="AB3738" s="122">
        <v>0</v>
      </c>
      <c r="AC3738" s="122">
        <v>0</v>
      </c>
      <c r="AD3738" s="122">
        <v>0</v>
      </c>
      <c r="AE3738" s="122">
        <v>0</v>
      </c>
      <c r="AF3738" s="122">
        <v>0</v>
      </c>
      <c r="AG3738" s="122">
        <v>0</v>
      </c>
      <c r="AH3738" s="122">
        <v>0</v>
      </c>
      <c r="AI3738" s="122">
        <v>0</v>
      </c>
      <c r="AJ3738" s="122">
        <v>0</v>
      </c>
      <c r="AK3738" s="122">
        <v>0</v>
      </c>
      <c r="AL3738" s="122">
        <v>0</v>
      </c>
    </row>
    <row r="3739" spans="1:38" hidden="1" x14ac:dyDescent="0.25">
      <c r="A3739" s="122" t="s">
        <v>2016</v>
      </c>
      <c r="B3739" s="122">
        <v>1</v>
      </c>
      <c r="C3739" s="122" t="s">
        <v>2209</v>
      </c>
      <c r="D3739" s="122" t="s">
        <v>2116</v>
      </c>
      <c r="E3739" s="122">
        <v>68</v>
      </c>
      <c r="F3739" s="122">
        <v>0</v>
      </c>
      <c r="G3739" s="122">
        <v>0</v>
      </c>
      <c r="H3739" s="122">
        <v>0</v>
      </c>
      <c r="I3739" s="122">
        <v>0</v>
      </c>
      <c r="J3739" s="122">
        <v>0</v>
      </c>
      <c r="K3739" s="122">
        <v>0</v>
      </c>
      <c r="L3739" s="122">
        <v>0</v>
      </c>
      <c r="M3739" s="122">
        <v>0</v>
      </c>
      <c r="N3739" s="122">
        <v>0</v>
      </c>
      <c r="O3739" s="122">
        <v>0</v>
      </c>
      <c r="P3739" s="122">
        <v>0</v>
      </c>
      <c r="Q3739" s="122">
        <v>0</v>
      </c>
      <c r="R3739" s="122">
        <v>0</v>
      </c>
      <c r="S3739" s="122">
        <v>0</v>
      </c>
      <c r="T3739" s="122">
        <v>0</v>
      </c>
      <c r="U3739" s="122">
        <v>0</v>
      </c>
      <c r="V3739" s="122">
        <v>0</v>
      </c>
      <c r="W3739" s="122">
        <v>0</v>
      </c>
      <c r="X3739" s="122">
        <v>0</v>
      </c>
      <c r="Y3739" s="122">
        <v>0</v>
      </c>
      <c r="Z3739" s="122">
        <v>0</v>
      </c>
      <c r="AA3739" s="122">
        <v>0</v>
      </c>
      <c r="AB3739" s="122">
        <v>0</v>
      </c>
      <c r="AC3739" s="122">
        <v>0</v>
      </c>
      <c r="AD3739" s="122">
        <v>0</v>
      </c>
      <c r="AE3739" s="122">
        <v>0</v>
      </c>
      <c r="AF3739" s="122">
        <v>0</v>
      </c>
      <c r="AG3739" s="122">
        <v>0</v>
      </c>
      <c r="AH3739" s="122">
        <v>0</v>
      </c>
      <c r="AI3739" s="122">
        <v>0</v>
      </c>
      <c r="AJ3739" s="122">
        <v>0</v>
      </c>
      <c r="AK3739" s="122">
        <v>0</v>
      </c>
      <c r="AL3739" s="122">
        <v>0</v>
      </c>
    </row>
    <row r="3740" spans="1:38" hidden="1" x14ac:dyDescent="0.25">
      <c r="A3740" s="122" t="s">
        <v>2016</v>
      </c>
      <c r="B3740" s="122">
        <v>1</v>
      </c>
      <c r="C3740" s="122" t="s">
        <v>2209</v>
      </c>
      <c r="D3740" s="122" t="s">
        <v>2117</v>
      </c>
      <c r="E3740" s="122">
        <v>68</v>
      </c>
      <c r="F3740" s="122">
        <v>0</v>
      </c>
      <c r="G3740" s="122">
        <v>0</v>
      </c>
      <c r="H3740" s="122">
        <v>0</v>
      </c>
      <c r="I3740" s="122">
        <v>0</v>
      </c>
      <c r="J3740" s="122">
        <v>0</v>
      </c>
      <c r="K3740" s="122">
        <v>0</v>
      </c>
      <c r="L3740" s="122">
        <v>0</v>
      </c>
      <c r="M3740" s="122">
        <v>0</v>
      </c>
      <c r="N3740" s="122">
        <v>0</v>
      </c>
      <c r="O3740" s="122">
        <v>0</v>
      </c>
      <c r="P3740" s="122">
        <v>0</v>
      </c>
      <c r="Q3740" s="122">
        <v>0</v>
      </c>
      <c r="R3740" s="122">
        <v>0</v>
      </c>
      <c r="S3740" s="122">
        <v>0</v>
      </c>
      <c r="T3740" s="122">
        <v>0</v>
      </c>
      <c r="U3740" s="122">
        <v>0</v>
      </c>
      <c r="V3740" s="122">
        <v>0</v>
      </c>
      <c r="W3740" s="122">
        <v>0</v>
      </c>
      <c r="X3740" s="122">
        <v>0</v>
      </c>
      <c r="Y3740" s="122">
        <v>0</v>
      </c>
      <c r="Z3740" s="122">
        <v>0</v>
      </c>
      <c r="AA3740" s="122">
        <v>0</v>
      </c>
      <c r="AB3740" s="122">
        <v>0</v>
      </c>
      <c r="AC3740" s="122">
        <v>0</v>
      </c>
      <c r="AD3740" s="122">
        <v>0</v>
      </c>
      <c r="AE3740" s="122">
        <v>0</v>
      </c>
      <c r="AF3740" s="122">
        <v>0</v>
      </c>
      <c r="AG3740" s="122">
        <v>0</v>
      </c>
      <c r="AH3740" s="122">
        <v>0</v>
      </c>
      <c r="AI3740" s="122">
        <v>0</v>
      </c>
      <c r="AJ3740" s="122">
        <v>0</v>
      </c>
      <c r="AK3740" s="122">
        <v>0</v>
      </c>
      <c r="AL3740" s="122">
        <v>0</v>
      </c>
    </row>
    <row r="3741" spans="1:38" hidden="1" x14ac:dyDescent="0.25">
      <c r="A3741" s="122" t="s">
        <v>2016</v>
      </c>
      <c r="B3741" s="122">
        <v>1</v>
      </c>
      <c r="C3741" s="122" t="s">
        <v>2209</v>
      </c>
      <c r="D3741" s="122" t="s">
        <v>2118</v>
      </c>
      <c r="E3741" s="122">
        <v>68</v>
      </c>
      <c r="F3741" s="122">
        <v>0</v>
      </c>
      <c r="G3741" s="122">
        <v>0</v>
      </c>
      <c r="H3741" s="122">
        <v>0</v>
      </c>
      <c r="I3741" s="122">
        <v>0</v>
      </c>
      <c r="J3741" s="122">
        <v>0</v>
      </c>
      <c r="K3741" s="122">
        <v>0</v>
      </c>
      <c r="L3741" s="122">
        <v>0</v>
      </c>
      <c r="M3741" s="122">
        <v>0</v>
      </c>
      <c r="N3741" s="122">
        <v>0</v>
      </c>
      <c r="O3741" s="122">
        <v>0</v>
      </c>
      <c r="P3741" s="122">
        <v>0</v>
      </c>
      <c r="Q3741" s="122">
        <v>0</v>
      </c>
      <c r="R3741" s="122">
        <v>0</v>
      </c>
      <c r="S3741" s="122">
        <v>0</v>
      </c>
      <c r="T3741" s="122">
        <v>0</v>
      </c>
      <c r="U3741" s="122">
        <v>0</v>
      </c>
      <c r="V3741" s="122">
        <v>0</v>
      </c>
      <c r="W3741" s="122">
        <v>0</v>
      </c>
      <c r="X3741" s="122">
        <v>0</v>
      </c>
      <c r="Y3741" s="122">
        <v>0</v>
      </c>
      <c r="Z3741" s="122">
        <v>0</v>
      </c>
      <c r="AA3741" s="122">
        <v>0</v>
      </c>
      <c r="AB3741" s="122">
        <v>0</v>
      </c>
      <c r="AC3741" s="122">
        <v>0</v>
      </c>
      <c r="AD3741" s="122">
        <v>0</v>
      </c>
      <c r="AE3741" s="122">
        <v>0</v>
      </c>
      <c r="AF3741" s="122">
        <v>0</v>
      </c>
      <c r="AG3741" s="122">
        <v>0</v>
      </c>
      <c r="AH3741" s="122">
        <v>0</v>
      </c>
      <c r="AI3741" s="122">
        <v>0</v>
      </c>
      <c r="AJ3741" s="122">
        <v>0</v>
      </c>
      <c r="AK3741" s="122">
        <v>0</v>
      </c>
      <c r="AL3741" s="122">
        <v>0</v>
      </c>
    </row>
    <row r="3742" spans="1:38" hidden="1" x14ac:dyDescent="0.25">
      <c r="A3742" s="122" t="s">
        <v>2016</v>
      </c>
      <c r="B3742" s="122">
        <v>1</v>
      </c>
      <c r="C3742" s="122" t="s">
        <v>2209</v>
      </c>
      <c r="D3742" s="122" t="s">
        <v>2119</v>
      </c>
      <c r="E3742" s="122">
        <v>68</v>
      </c>
      <c r="F3742" s="122">
        <v>0.48964306451099998</v>
      </c>
      <c r="G3742" s="122">
        <v>0.45522725807050002</v>
      </c>
      <c r="H3742" s="122">
        <v>0.48886088709249997</v>
      </c>
      <c r="I3742" s="122">
        <v>0.50841532258150002</v>
      </c>
      <c r="J3742" s="122">
        <v>0.54752419355949999</v>
      </c>
      <c r="K3742" s="122">
        <v>0.56707862902200001</v>
      </c>
      <c r="L3742" s="122">
        <v>0.56316774192950003</v>
      </c>
      <c r="M3742" s="122">
        <v>0.57098951614100002</v>
      </c>
      <c r="N3742" s="122">
        <v>0.57881129032599998</v>
      </c>
      <c r="O3742" s="122">
        <v>0.5749004032335</v>
      </c>
      <c r="P3742" s="122">
        <v>0.56412551020299995</v>
      </c>
      <c r="Q3742" s="122">
        <v>0.51216658162399997</v>
      </c>
      <c r="R3742" s="122">
        <v>0.58272217741849996</v>
      </c>
      <c r="S3742" s="122">
        <v>0.57098951614100002</v>
      </c>
      <c r="T3742" s="122">
        <v>0.61400927418499995</v>
      </c>
      <c r="U3742" s="122">
        <v>0.62183104839650005</v>
      </c>
      <c r="V3742" s="122">
        <v>0.60618749999999999</v>
      </c>
      <c r="W3742" s="122">
        <v>0.61237308672549995</v>
      </c>
      <c r="X3742" s="122">
        <v>0.59381632652250005</v>
      </c>
      <c r="Y3742" s="122">
        <v>0.59010497449249999</v>
      </c>
      <c r="Z3742" s="122">
        <v>0.61979579081199998</v>
      </c>
      <c r="AA3742" s="122">
        <v>0.61979579081199998</v>
      </c>
      <c r="AB3742" s="122">
        <v>0.57525956631950004</v>
      </c>
      <c r="AC3742" s="122">
        <v>0.58268227040599996</v>
      </c>
      <c r="AD3742" s="122">
        <v>0.560414158173</v>
      </c>
      <c r="AE3742" s="122">
        <v>0.5195892857105</v>
      </c>
      <c r="AF3742" s="122">
        <v>0.50059354839650005</v>
      </c>
      <c r="AG3742" s="122">
        <v>0.4262866935595</v>
      </c>
      <c r="AH3742" s="122">
        <v>0.41455403225550003</v>
      </c>
      <c r="AI3742" s="122">
        <v>0.53138138299000004</v>
      </c>
      <c r="AJ3742" s="122">
        <v>0.50558617020600005</v>
      </c>
      <c r="AK3742" s="122">
        <v>0.53654042554150005</v>
      </c>
      <c r="AL3742" s="122">
        <v>0</v>
      </c>
    </row>
    <row r="3743" spans="1:38" hidden="1" x14ac:dyDescent="0.25">
      <c r="A3743" s="122" t="s">
        <v>2016</v>
      </c>
      <c r="B3743" s="122">
        <v>1</v>
      </c>
      <c r="C3743" s="122" t="s">
        <v>2209</v>
      </c>
      <c r="D3743" s="122" t="s">
        <v>2137</v>
      </c>
      <c r="E3743" s="122">
        <v>68</v>
      </c>
      <c r="F3743" s="122">
        <v>0</v>
      </c>
      <c r="G3743" s="122">
        <v>0</v>
      </c>
      <c r="H3743" s="122">
        <v>0</v>
      </c>
      <c r="I3743" s="122">
        <v>0</v>
      </c>
      <c r="J3743" s="122">
        <v>0</v>
      </c>
      <c r="K3743" s="122">
        <v>0</v>
      </c>
      <c r="L3743" s="122">
        <v>0</v>
      </c>
      <c r="M3743" s="122">
        <v>0</v>
      </c>
      <c r="N3743" s="122">
        <v>0</v>
      </c>
      <c r="O3743" s="122">
        <v>0</v>
      </c>
      <c r="P3743" s="122">
        <v>0</v>
      </c>
      <c r="Q3743" s="122">
        <v>0</v>
      </c>
      <c r="R3743" s="122">
        <v>0</v>
      </c>
      <c r="S3743" s="122">
        <v>0</v>
      </c>
      <c r="T3743" s="122">
        <v>0</v>
      </c>
      <c r="U3743" s="122">
        <v>0</v>
      </c>
      <c r="V3743" s="122">
        <v>0</v>
      </c>
      <c r="W3743" s="122">
        <v>0</v>
      </c>
      <c r="X3743" s="122">
        <v>0</v>
      </c>
      <c r="Y3743" s="122">
        <v>0</v>
      </c>
      <c r="Z3743" s="122">
        <v>0</v>
      </c>
      <c r="AA3743" s="122">
        <v>0</v>
      </c>
      <c r="AB3743" s="122">
        <v>0</v>
      </c>
      <c r="AC3743" s="122">
        <v>0</v>
      </c>
      <c r="AD3743" s="122">
        <v>0</v>
      </c>
      <c r="AE3743" s="122">
        <v>0</v>
      </c>
      <c r="AF3743" s="122">
        <v>0</v>
      </c>
      <c r="AG3743" s="122">
        <v>0</v>
      </c>
      <c r="AH3743" s="122">
        <v>0</v>
      </c>
      <c r="AI3743" s="122">
        <v>0</v>
      </c>
      <c r="AJ3743" s="122">
        <v>0</v>
      </c>
      <c r="AK3743" s="122">
        <v>0</v>
      </c>
      <c r="AL3743" s="122">
        <v>0</v>
      </c>
    </row>
    <row r="3744" spans="1:38" hidden="1" x14ac:dyDescent="0.25">
      <c r="A3744" s="122" t="s">
        <v>2016</v>
      </c>
      <c r="B3744" s="122">
        <v>1</v>
      </c>
      <c r="C3744" s="122" t="s">
        <v>2209</v>
      </c>
      <c r="D3744" s="122" t="s">
        <v>2120</v>
      </c>
      <c r="E3744" s="122">
        <v>68</v>
      </c>
      <c r="F3744" s="122">
        <v>0</v>
      </c>
      <c r="G3744" s="122">
        <v>0</v>
      </c>
      <c r="H3744" s="122">
        <v>0</v>
      </c>
      <c r="I3744" s="122">
        <v>0</v>
      </c>
      <c r="J3744" s="122">
        <v>0</v>
      </c>
      <c r="K3744" s="122">
        <v>0</v>
      </c>
      <c r="L3744" s="122">
        <v>0</v>
      </c>
      <c r="M3744" s="122">
        <v>0</v>
      </c>
      <c r="N3744" s="122">
        <v>0</v>
      </c>
      <c r="O3744" s="122">
        <v>0</v>
      </c>
      <c r="P3744" s="122">
        <v>0</v>
      </c>
      <c r="Q3744" s="122">
        <v>0</v>
      </c>
      <c r="R3744" s="122">
        <v>0</v>
      </c>
      <c r="S3744" s="122">
        <v>0</v>
      </c>
      <c r="T3744" s="122">
        <v>0</v>
      </c>
      <c r="U3744" s="122">
        <v>0</v>
      </c>
      <c r="V3744" s="122">
        <v>0</v>
      </c>
      <c r="W3744" s="122">
        <v>0</v>
      </c>
      <c r="X3744" s="122">
        <v>0</v>
      </c>
      <c r="Y3744" s="122">
        <v>0</v>
      </c>
      <c r="Z3744" s="122">
        <v>0</v>
      </c>
      <c r="AA3744" s="122">
        <v>0</v>
      </c>
      <c r="AB3744" s="122">
        <v>0</v>
      </c>
      <c r="AC3744" s="122">
        <v>0</v>
      </c>
      <c r="AD3744" s="122">
        <v>0</v>
      </c>
      <c r="AE3744" s="122">
        <v>0</v>
      </c>
      <c r="AF3744" s="122">
        <v>0</v>
      </c>
      <c r="AG3744" s="122">
        <v>0</v>
      </c>
      <c r="AH3744" s="122">
        <v>0</v>
      </c>
      <c r="AI3744" s="122">
        <v>0</v>
      </c>
      <c r="AJ3744" s="122">
        <v>0</v>
      </c>
      <c r="AK3744" s="122">
        <v>0</v>
      </c>
      <c r="AL3744" s="122">
        <v>0</v>
      </c>
    </row>
    <row r="3745" spans="1:38" hidden="1" x14ac:dyDescent="0.25">
      <c r="A3745" s="122" t="s">
        <v>2016</v>
      </c>
      <c r="B3745" s="122">
        <v>1</v>
      </c>
      <c r="C3745" s="122" t="s">
        <v>2209</v>
      </c>
      <c r="D3745" s="122" t="s">
        <v>2121</v>
      </c>
      <c r="E3745" s="122">
        <v>68</v>
      </c>
      <c r="F3745" s="122">
        <v>0.64215483872250001</v>
      </c>
      <c r="G3745" s="122">
        <v>0.59701935483699997</v>
      </c>
      <c r="H3745" s="122">
        <v>0.6411290322555</v>
      </c>
      <c r="I3745" s="122">
        <v>0.66677419355949996</v>
      </c>
      <c r="J3745" s="122">
        <v>0.71806451614099998</v>
      </c>
      <c r="K3745" s="122">
        <v>0.74370967741850003</v>
      </c>
      <c r="L3745" s="122">
        <v>0.73858064516300004</v>
      </c>
      <c r="M3745" s="122">
        <v>0.74883870967400001</v>
      </c>
      <c r="N3745" s="122">
        <v>0.75909677418499999</v>
      </c>
      <c r="O3745" s="122">
        <v>0.7539677419295</v>
      </c>
      <c r="P3745" s="122">
        <v>0.73983673469550004</v>
      </c>
      <c r="Q3745" s="122">
        <v>0.67169387756400001</v>
      </c>
      <c r="R3745" s="122">
        <v>0.76422580644049998</v>
      </c>
      <c r="S3745" s="122">
        <v>0.74883870967400001</v>
      </c>
      <c r="T3745" s="122">
        <v>0.80525806451100002</v>
      </c>
      <c r="U3745" s="122">
        <v>0.81551612902199999</v>
      </c>
      <c r="V3745" s="122">
        <v>0.79500000000000004</v>
      </c>
      <c r="W3745" s="122">
        <v>0.80311224489849997</v>
      </c>
      <c r="X3745" s="122">
        <v>0.77877551020299995</v>
      </c>
      <c r="Y3745" s="122">
        <v>0.77390816327449996</v>
      </c>
      <c r="Z3745" s="122">
        <v>0.81284693878199998</v>
      </c>
      <c r="AA3745" s="122">
        <v>0.81284693878199998</v>
      </c>
      <c r="AB3745" s="122">
        <v>0.75443877550750005</v>
      </c>
      <c r="AC3745" s="122">
        <v>0.76417346939099995</v>
      </c>
      <c r="AD3745" s="122">
        <v>0.73496938776700005</v>
      </c>
      <c r="AE3745" s="122">
        <v>0.681428571421</v>
      </c>
      <c r="AF3745" s="122">
        <v>0.65651612902199996</v>
      </c>
      <c r="AG3745" s="122">
        <v>0.55906451614099995</v>
      </c>
      <c r="AH3745" s="122">
        <v>0.54367741934799996</v>
      </c>
      <c r="AI3745" s="122">
        <v>0.69689361700999997</v>
      </c>
      <c r="AJ3745" s="122">
        <v>0.66306382979400003</v>
      </c>
      <c r="AK3745" s="122">
        <v>0.70365957445850003</v>
      </c>
      <c r="AL3745" s="122">
        <v>0</v>
      </c>
    </row>
    <row r="3746" spans="1:38" hidden="1" x14ac:dyDescent="0.25">
      <c r="A3746" s="122" t="s">
        <v>2016</v>
      </c>
      <c r="B3746" s="122">
        <v>1</v>
      </c>
      <c r="C3746" s="122" t="s">
        <v>2209</v>
      </c>
      <c r="D3746" s="122" t="s">
        <v>2138</v>
      </c>
      <c r="E3746" s="122">
        <v>68</v>
      </c>
      <c r="F3746" s="122">
        <v>0</v>
      </c>
      <c r="G3746" s="122">
        <v>0</v>
      </c>
      <c r="H3746" s="122">
        <v>0</v>
      </c>
      <c r="I3746" s="122">
        <v>0</v>
      </c>
      <c r="J3746" s="122">
        <v>0</v>
      </c>
      <c r="K3746" s="122">
        <v>0</v>
      </c>
      <c r="L3746" s="122">
        <v>0</v>
      </c>
      <c r="M3746" s="122">
        <v>0</v>
      </c>
      <c r="N3746" s="122">
        <v>0</v>
      </c>
      <c r="O3746" s="122">
        <v>0</v>
      </c>
      <c r="P3746" s="122">
        <v>0</v>
      </c>
      <c r="Q3746" s="122">
        <v>0</v>
      </c>
      <c r="R3746" s="122">
        <v>0</v>
      </c>
      <c r="S3746" s="122">
        <v>0</v>
      </c>
      <c r="T3746" s="122">
        <v>0</v>
      </c>
      <c r="U3746" s="122">
        <v>0</v>
      </c>
      <c r="V3746" s="122">
        <v>0</v>
      </c>
      <c r="W3746" s="122">
        <v>0</v>
      </c>
      <c r="X3746" s="122">
        <v>0</v>
      </c>
      <c r="Y3746" s="122">
        <v>0</v>
      </c>
      <c r="Z3746" s="122">
        <v>0</v>
      </c>
      <c r="AA3746" s="122">
        <v>0</v>
      </c>
      <c r="AB3746" s="122">
        <v>0</v>
      </c>
      <c r="AC3746" s="122">
        <v>0</v>
      </c>
      <c r="AD3746" s="122">
        <v>0</v>
      </c>
      <c r="AE3746" s="122">
        <v>0</v>
      </c>
      <c r="AF3746" s="122">
        <v>0</v>
      </c>
      <c r="AG3746" s="122">
        <v>0</v>
      </c>
      <c r="AH3746" s="122">
        <v>0</v>
      </c>
      <c r="AI3746" s="122">
        <v>0</v>
      </c>
      <c r="AJ3746" s="122">
        <v>0</v>
      </c>
      <c r="AK3746" s="122">
        <v>0</v>
      </c>
      <c r="AL3746" s="122">
        <v>0</v>
      </c>
    </row>
    <row r="3747" spans="1:38" hidden="1" x14ac:dyDescent="0.25">
      <c r="A3747" s="122" t="s">
        <v>2016</v>
      </c>
      <c r="B3747" s="122">
        <v>1</v>
      </c>
      <c r="C3747" s="122" t="s">
        <v>2209</v>
      </c>
      <c r="D3747" s="122" t="s">
        <v>2122</v>
      </c>
      <c r="E3747" s="122">
        <v>68</v>
      </c>
      <c r="F3747" s="122">
        <v>0</v>
      </c>
      <c r="G3747" s="122">
        <v>0</v>
      </c>
      <c r="H3747" s="122">
        <v>0</v>
      </c>
      <c r="I3747" s="122">
        <v>0</v>
      </c>
      <c r="J3747" s="122">
        <v>0</v>
      </c>
      <c r="K3747" s="122">
        <v>0</v>
      </c>
      <c r="L3747" s="122">
        <v>0</v>
      </c>
      <c r="M3747" s="122">
        <v>0</v>
      </c>
      <c r="N3747" s="122">
        <v>0</v>
      </c>
      <c r="O3747" s="122">
        <v>0</v>
      </c>
      <c r="P3747" s="122">
        <v>0</v>
      </c>
      <c r="Q3747" s="122">
        <v>0</v>
      </c>
      <c r="R3747" s="122">
        <v>0</v>
      </c>
      <c r="S3747" s="122">
        <v>0</v>
      </c>
      <c r="T3747" s="122">
        <v>0</v>
      </c>
      <c r="U3747" s="122">
        <v>0</v>
      </c>
      <c r="V3747" s="122">
        <v>0</v>
      </c>
      <c r="W3747" s="122">
        <v>0</v>
      </c>
      <c r="X3747" s="122">
        <v>0</v>
      </c>
      <c r="Y3747" s="122">
        <v>0</v>
      </c>
      <c r="Z3747" s="122">
        <v>0</v>
      </c>
      <c r="AA3747" s="122">
        <v>0</v>
      </c>
      <c r="AB3747" s="122">
        <v>0</v>
      </c>
      <c r="AC3747" s="122">
        <v>0</v>
      </c>
      <c r="AD3747" s="122">
        <v>0</v>
      </c>
      <c r="AE3747" s="122">
        <v>0</v>
      </c>
      <c r="AF3747" s="122">
        <v>0</v>
      </c>
      <c r="AG3747" s="122">
        <v>0</v>
      </c>
      <c r="AH3747" s="122">
        <v>0</v>
      </c>
      <c r="AI3747" s="122">
        <v>0</v>
      </c>
      <c r="AJ3747" s="122">
        <v>0</v>
      </c>
      <c r="AK3747" s="122">
        <v>0</v>
      </c>
      <c r="AL3747" s="122">
        <v>0</v>
      </c>
    </row>
    <row r="3748" spans="1:38" hidden="1" x14ac:dyDescent="0.25">
      <c r="A3748" s="122" t="s">
        <v>2016</v>
      </c>
      <c r="B3748" s="122">
        <v>1</v>
      </c>
      <c r="C3748" s="122" t="s">
        <v>2209</v>
      </c>
      <c r="D3748" s="122" t="s">
        <v>2123</v>
      </c>
      <c r="E3748" s="122">
        <v>68</v>
      </c>
      <c r="F3748" s="122">
        <v>0</v>
      </c>
      <c r="G3748" s="122">
        <v>0</v>
      </c>
      <c r="H3748" s="122">
        <v>0</v>
      </c>
      <c r="I3748" s="122">
        <v>0</v>
      </c>
      <c r="J3748" s="122">
        <v>0</v>
      </c>
      <c r="K3748" s="122">
        <v>0</v>
      </c>
      <c r="L3748" s="122">
        <v>0</v>
      </c>
      <c r="M3748" s="122">
        <v>0</v>
      </c>
      <c r="N3748" s="122">
        <v>0</v>
      </c>
      <c r="O3748" s="122">
        <v>0</v>
      </c>
      <c r="P3748" s="122">
        <v>0</v>
      </c>
      <c r="Q3748" s="122">
        <v>0</v>
      </c>
      <c r="R3748" s="122">
        <v>0</v>
      </c>
      <c r="S3748" s="122">
        <v>0</v>
      </c>
      <c r="T3748" s="122">
        <v>0</v>
      </c>
      <c r="U3748" s="122">
        <v>0</v>
      </c>
      <c r="V3748" s="122">
        <v>0</v>
      </c>
      <c r="W3748" s="122">
        <v>0</v>
      </c>
      <c r="X3748" s="122">
        <v>0</v>
      </c>
      <c r="Y3748" s="122">
        <v>0</v>
      </c>
      <c r="Z3748" s="122">
        <v>0</v>
      </c>
      <c r="AA3748" s="122">
        <v>0</v>
      </c>
      <c r="AB3748" s="122">
        <v>0</v>
      </c>
      <c r="AC3748" s="122">
        <v>0</v>
      </c>
      <c r="AD3748" s="122">
        <v>0</v>
      </c>
      <c r="AE3748" s="122">
        <v>0</v>
      </c>
      <c r="AF3748" s="122">
        <v>0</v>
      </c>
      <c r="AG3748" s="122">
        <v>0</v>
      </c>
      <c r="AH3748" s="122">
        <v>0</v>
      </c>
      <c r="AI3748" s="122">
        <v>0</v>
      </c>
      <c r="AJ3748" s="122">
        <v>0</v>
      </c>
      <c r="AK3748" s="122">
        <v>0</v>
      </c>
      <c r="AL3748" s="122">
        <v>0</v>
      </c>
    </row>
    <row r="3749" spans="1:38" hidden="1" x14ac:dyDescent="0.25">
      <c r="A3749" s="122" t="s">
        <v>2016</v>
      </c>
      <c r="B3749" s="122">
        <v>1</v>
      </c>
      <c r="C3749" s="122" t="s">
        <v>2209</v>
      </c>
      <c r="D3749" s="122" t="s">
        <v>2124</v>
      </c>
      <c r="E3749" s="122">
        <v>68</v>
      </c>
      <c r="F3749" s="122">
        <v>0</v>
      </c>
      <c r="G3749" s="122">
        <v>0</v>
      </c>
      <c r="H3749" s="122">
        <v>0</v>
      </c>
      <c r="I3749" s="122">
        <v>0</v>
      </c>
      <c r="J3749" s="122">
        <v>0</v>
      </c>
      <c r="K3749" s="122">
        <v>0</v>
      </c>
      <c r="L3749" s="122">
        <v>0</v>
      </c>
      <c r="M3749" s="122">
        <v>0</v>
      </c>
      <c r="N3749" s="122">
        <v>0</v>
      </c>
      <c r="O3749" s="122">
        <v>0</v>
      </c>
      <c r="P3749" s="122">
        <v>0</v>
      </c>
      <c r="Q3749" s="122">
        <v>0</v>
      </c>
      <c r="R3749" s="122">
        <v>0</v>
      </c>
      <c r="S3749" s="122">
        <v>0</v>
      </c>
      <c r="T3749" s="122">
        <v>0</v>
      </c>
      <c r="U3749" s="122">
        <v>0</v>
      </c>
      <c r="V3749" s="122">
        <v>0</v>
      </c>
      <c r="W3749" s="122">
        <v>0</v>
      </c>
      <c r="X3749" s="122">
        <v>0</v>
      </c>
      <c r="Y3749" s="122">
        <v>0</v>
      </c>
      <c r="Z3749" s="122">
        <v>0</v>
      </c>
      <c r="AA3749" s="122">
        <v>0</v>
      </c>
      <c r="AB3749" s="122">
        <v>0</v>
      </c>
      <c r="AC3749" s="122">
        <v>0</v>
      </c>
      <c r="AD3749" s="122">
        <v>0</v>
      </c>
      <c r="AE3749" s="122">
        <v>0</v>
      </c>
      <c r="AF3749" s="122">
        <v>0</v>
      </c>
      <c r="AG3749" s="122">
        <v>0</v>
      </c>
      <c r="AH3749" s="122">
        <v>0</v>
      </c>
      <c r="AI3749" s="122">
        <v>0</v>
      </c>
      <c r="AJ3749" s="122">
        <v>0</v>
      </c>
      <c r="AK3749" s="122">
        <v>0</v>
      </c>
      <c r="AL3749" s="122">
        <v>0</v>
      </c>
    </row>
    <row r="3750" spans="1:38" hidden="1" x14ac:dyDescent="0.25">
      <c r="A3750" s="122" t="s">
        <v>2016</v>
      </c>
      <c r="B3750" s="122">
        <v>1</v>
      </c>
      <c r="C3750" s="122" t="s">
        <v>2209</v>
      </c>
      <c r="D3750" s="122" t="s">
        <v>2125</v>
      </c>
      <c r="E3750" s="122">
        <v>68</v>
      </c>
      <c r="F3750" s="122">
        <v>0</v>
      </c>
      <c r="G3750" s="122">
        <v>0</v>
      </c>
      <c r="H3750" s="122">
        <v>0</v>
      </c>
      <c r="I3750" s="122">
        <v>0</v>
      </c>
      <c r="J3750" s="122">
        <v>0</v>
      </c>
      <c r="K3750" s="122">
        <v>0</v>
      </c>
      <c r="L3750" s="122">
        <v>0</v>
      </c>
      <c r="M3750" s="122">
        <v>0</v>
      </c>
      <c r="N3750" s="122">
        <v>0</v>
      </c>
      <c r="O3750" s="122">
        <v>0</v>
      </c>
      <c r="P3750" s="122">
        <v>0</v>
      </c>
      <c r="Q3750" s="122">
        <v>0</v>
      </c>
      <c r="R3750" s="122">
        <v>0</v>
      </c>
      <c r="S3750" s="122">
        <v>0</v>
      </c>
      <c r="T3750" s="122">
        <v>0</v>
      </c>
      <c r="U3750" s="122">
        <v>0</v>
      </c>
      <c r="V3750" s="122">
        <v>0</v>
      </c>
      <c r="W3750" s="122">
        <v>0</v>
      </c>
      <c r="X3750" s="122">
        <v>0</v>
      </c>
      <c r="Y3750" s="122">
        <v>0</v>
      </c>
      <c r="Z3750" s="122">
        <v>0</v>
      </c>
      <c r="AA3750" s="122">
        <v>0</v>
      </c>
      <c r="AB3750" s="122">
        <v>0</v>
      </c>
      <c r="AC3750" s="122">
        <v>0</v>
      </c>
      <c r="AD3750" s="122">
        <v>0</v>
      </c>
      <c r="AE3750" s="122">
        <v>0</v>
      </c>
      <c r="AF3750" s="122">
        <v>0</v>
      </c>
      <c r="AG3750" s="122">
        <v>0</v>
      </c>
      <c r="AH3750" s="122">
        <v>0</v>
      </c>
      <c r="AI3750" s="122">
        <v>0</v>
      </c>
      <c r="AJ3750" s="122">
        <v>0</v>
      </c>
      <c r="AK3750" s="122">
        <v>0</v>
      </c>
      <c r="AL3750" s="122">
        <v>0</v>
      </c>
    </row>
    <row r="3751" spans="1:38" hidden="1" x14ac:dyDescent="0.25">
      <c r="A3751" s="122" t="s">
        <v>2016</v>
      </c>
      <c r="B3751" s="122">
        <v>1</v>
      </c>
      <c r="C3751" s="122" t="s">
        <v>2209</v>
      </c>
      <c r="D3751" s="122" t="s">
        <v>2126</v>
      </c>
      <c r="E3751" s="122">
        <v>68</v>
      </c>
      <c r="F3751" s="122">
        <v>0</v>
      </c>
      <c r="G3751" s="122">
        <v>0</v>
      </c>
      <c r="H3751" s="122">
        <v>0</v>
      </c>
      <c r="I3751" s="122">
        <v>0</v>
      </c>
      <c r="J3751" s="122">
        <v>0</v>
      </c>
      <c r="K3751" s="122">
        <v>0</v>
      </c>
      <c r="L3751" s="122">
        <v>0</v>
      </c>
      <c r="M3751" s="122">
        <v>0</v>
      </c>
      <c r="N3751" s="122">
        <v>0</v>
      </c>
      <c r="O3751" s="122">
        <v>0</v>
      </c>
      <c r="P3751" s="122">
        <v>0</v>
      </c>
      <c r="Q3751" s="122">
        <v>0</v>
      </c>
      <c r="R3751" s="122">
        <v>0</v>
      </c>
      <c r="S3751" s="122">
        <v>0</v>
      </c>
      <c r="T3751" s="122">
        <v>0</v>
      </c>
      <c r="U3751" s="122">
        <v>0</v>
      </c>
      <c r="V3751" s="122">
        <v>0</v>
      </c>
      <c r="W3751" s="122">
        <v>0</v>
      </c>
      <c r="X3751" s="122">
        <v>0</v>
      </c>
      <c r="Y3751" s="122">
        <v>0</v>
      </c>
      <c r="Z3751" s="122">
        <v>0</v>
      </c>
      <c r="AA3751" s="122">
        <v>0</v>
      </c>
      <c r="AB3751" s="122">
        <v>0</v>
      </c>
      <c r="AC3751" s="122">
        <v>0</v>
      </c>
      <c r="AD3751" s="122">
        <v>0</v>
      </c>
      <c r="AE3751" s="122">
        <v>0</v>
      </c>
      <c r="AF3751" s="122">
        <v>0</v>
      </c>
      <c r="AG3751" s="122">
        <v>0</v>
      </c>
      <c r="AH3751" s="122">
        <v>0</v>
      </c>
      <c r="AI3751" s="122">
        <v>0</v>
      </c>
      <c r="AJ3751" s="122">
        <v>0</v>
      </c>
      <c r="AK3751" s="122">
        <v>0</v>
      </c>
      <c r="AL3751" s="122">
        <v>0</v>
      </c>
    </row>
    <row r="3752" spans="1:38" hidden="1" x14ac:dyDescent="0.25">
      <c r="A3752" s="122" t="s">
        <v>2017</v>
      </c>
      <c r="B3752" s="122">
        <v>1</v>
      </c>
      <c r="C3752" s="122" t="s">
        <v>2210</v>
      </c>
      <c r="D3752" s="122" t="s">
        <v>2078</v>
      </c>
      <c r="E3752" s="122">
        <v>69</v>
      </c>
      <c r="F3752" s="122">
        <v>6.8505801900000003E-4</v>
      </c>
      <c r="G3752" s="122">
        <v>9.1805781150000002E-4</v>
      </c>
      <c r="H3752" s="122">
        <v>9.1677425750000003E-4</v>
      </c>
      <c r="I3752" s="122">
        <v>8.7663136850000005E-4</v>
      </c>
      <c r="J3752" s="122">
        <v>9.2032854349999998E-4</v>
      </c>
      <c r="K3752" s="122">
        <v>9.4553751649999998E-4</v>
      </c>
      <c r="L3752" s="122">
        <v>9.8855554950000009E-4</v>
      </c>
      <c r="M3752" s="122">
        <v>1.141882191E-3</v>
      </c>
      <c r="N3752" s="122">
        <v>1.2194212439999999E-3</v>
      </c>
      <c r="O3752" s="122">
        <v>8.9508467000000002E-4</v>
      </c>
      <c r="P3752" s="122">
        <v>8.5210087500000003E-4</v>
      </c>
      <c r="Q3752" s="122">
        <v>7.9414725649999999E-4</v>
      </c>
      <c r="R3752" s="122">
        <v>7.5847891900000005E-4</v>
      </c>
      <c r="S3752" s="122">
        <v>4.7773797200000002E-4</v>
      </c>
      <c r="T3752" s="122">
        <v>2.0443968250000001E-4</v>
      </c>
      <c r="U3752" s="122">
        <v>2.1828905949999999E-4</v>
      </c>
      <c r="V3752" s="122">
        <v>5.7861213000000003E-5</v>
      </c>
      <c r="W3752" s="122">
        <v>5.0637869499999998E-5</v>
      </c>
      <c r="X3752" s="122">
        <v>4.3788653000000001E-5</v>
      </c>
      <c r="Y3752" s="122">
        <v>4.1966777999999999E-5</v>
      </c>
      <c r="Z3752" s="122">
        <v>4.0179008500000003E-5</v>
      </c>
      <c r="AA3752" s="122">
        <v>3.4286653999999999E-5</v>
      </c>
      <c r="AB3752" s="122">
        <v>3.3355178999999998E-5</v>
      </c>
      <c r="AC3752" s="122">
        <v>2.9493943500000001E-5</v>
      </c>
      <c r="AD3752" s="122">
        <v>2.4468933999999998E-5</v>
      </c>
      <c r="AE3752" s="122">
        <v>2.87020705E-5</v>
      </c>
      <c r="AF3752" s="122">
        <v>2.4437293000000002E-5</v>
      </c>
      <c r="AG3752" s="122">
        <v>2.7898511000000001E-5</v>
      </c>
      <c r="AH3752" s="122">
        <v>2.3299197499999999E-5</v>
      </c>
      <c r="AI3752" s="122">
        <v>2.45172965E-5</v>
      </c>
      <c r="AJ3752" s="122">
        <v>2.3083805499999999E-5</v>
      </c>
      <c r="AK3752" s="122">
        <v>2.34726135E-5</v>
      </c>
      <c r="AL3752" s="122">
        <v>0</v>
      </c>
    </row>
    <row r="3753" spans="1:38" hidden="1" x14ac:dyDescent="0.25">
      <c r="A3753" s="122" t="s">
        <v>2017</v>
      </c>
      <c r="B3753" s="122">
        <v>1</v>
      </c>
      <c r="C3753" s="122" t="s">
        <v>2210</v>
      </c>
      <c r="D3753" s="122" t="s">
        <v>2079</v>
      </c>
      <c r="E3753" s="122">
        <v>69</v>
      </c>
      <c r="F3753" s="122">
        <v>1.3108307415000001E-3</v>
      </c>
      <c r="G3753" s="122">
        <v>1.6525040659999999E-3</v>
      </c>
      <c r="H3753" s="122">
        <v>5.085041169E-3</v>
      </c>
      <c r="I3753" s="122">
        <v>3.0565213685E-3</v>
      </c>
      <c r="J3753" s="122">
        <v>3.2579630794999999E-3</v>
      </c>
      <c r="K3753" s="122">
        <v>3.3988922260000001E-3</v>
      </c>
      <c r="L3753" s="122">
        <v>3.6055916164999999E-3</v>
      </c>
      <c r="M3753" s="122">
        <v>3.7716096909999998E-3</v>
      </c>
      <c r="N3753" s="122">
        <v>3.3902921545000001E-3</v>
      </c>
      <c r="O3753" s="122">
        <v>3.4417059970000001E-3</v>
      </c>
      <c r="P3753" s="122">
        <v>3.3537498470000001E-3</v>
      </c>
      <c r="Q3753" s="122">
        <v>3.3500543690000001E-3</v>
      </c>
      <c r="R3753" s="122">
        <v>3.4059559069999999E-3</v>
      </c>
      <c r="S3753" s="122">
        <v>2.60164969E-3</v>
      </c>
      <c r="T3753" s="122">
        <v>1.7055195685000001E-3</v>
      </c>
      <c r="U3753" s="122">
        <v>1.909786418E-3</v>
      </c>
      <c r="V3753" s="122">
        <v>2.8596467735000001E-3</v>
      </c>
      <c r="W3753" s="122">
        <v>2.7214070325E-3</v>
      </c>
      <c r="X3753" s="122">
        <v>2.6417127344999999E-3</v>
      </c>
      <c r="Y3753" s="122">
        <v>1.5764545515000001E-3</v>
      </c>
      <c r="Z3753" s="122">
        <v>1.5516701879999999E-3</v>
      </c>
      <c r="AA3753" s="122">
        <v>2.7408000504999998E-3</v>
      </c>
      <c r="AB3753" s="122">
        <v>2.8289421244999998E-3</v>
      </c>
      <c r="AC3753" s="122">
        <v>2.8559753310000002E-3</v>
      </c>
      <c r="AD3753" s="122">
        <v>2.8936400195E-3</v>
      </c>
      <c r="AE3753" s="122">
        <v>2.8621461474999999E-3</v>
      </c>
      <c r="AF3753" s="122">
        <v>2.7746018870000002E-3</v>
      </c>
      <c r="AG3753" s="122">
        <v>2.7650312530000001E-3</v>
      </c>
      <c r="AH3753" s="122">
        <v>2.8464496675000002E-3</v>
      </c>
      <c r="AI3753" s="122">
        <v>2.837430896E-3</v>
      </c>
      <c r="AJ3753" s="122">
        <v>2.7640528729999999E-3</v>
      </c>
      <c r="AK3753" s="122">
        <v>2.6689594780000001E-3</v>
      </c>
      <c r="AL3753" s="122">
        <v>0</v>
      </c>
    </row>
    <row r="3754" spans="1:38" hidden="1" x14ac:dyDescent="0.25">
      <c r="A3754" s="122" t="s">
        <v>2017</v>
      </c>
      <c r="B3754" s="122">
        <v>1</v>
      </c>
      <c r="C3754" s="122" t="s">
        <v>2210</v>
      </c>
      <c r="D3754" s="122" t="s">
        <v>2080</v>
      </c>
      <c r="E3754" s="122">
        <v>69</v>
      </c>
      <c r="F3754" s="122">
        <v>8.9374822199999996E-4</v>
      </c>
      <c r="G3754" s="122">
        <v>1.713707936E-3</v>
      </c>
      <c r="H3754" s="122">
        <v>1.316487829E-3</v>
      </c>
      <c r="I3754" s="122">
        <v>1.2588426440000001E-3</v>
      </c>
      <c r="J3754" s="122">
        <v>1.3215918085E-3</v>
      </c>
      <c r="K3754" s="122">
        <v>2.7155837899999998E-4</v>
      </c>
      <c r="L3754" s="122">
        <v>2.8391315599999998E-4</v>
      </c>
      <c r="M3754" s="122">
        <v>5.8276772750000001E-4</v>
      </c>
      <c r="N3754" s="122">
        <v>1.996839925E-4</v>
      </c>
      <c r="O3754" s="122">
        <v>4.8979515400000004E-4</v>
      </c>
      <c r="P3754" s="122">
        <v>2.5538185150000001E-4</v>
      </c>
      <c r="Q3754" s="122">
        <v>4.3422144749999999E-4</v>
      </c>
      <c r="R3754" s="122">
        <v>6.4852429750000004E-4</v>
      </c>
      <c r="S3754" s="122">
        <v>5.6352162549999998E-4</v>
      </c>
      <c r="T3754" s="122">
        <v>4.83644822E-4</v>
      </c>
      <c r="U3754" s="122">
        <v>4.8737525349999998E-4</v>
      </c>
      <c r="V3754" s="122">
        <v>1.217572975E-4</v>
      </c>
      <c r="W3754" s="122">
        <v>1.3627805199999999E-4</v>
      </c>
      <c r="X3754" s="122">
        <v>1.4842448600000001E-4</v>
      </c>
      <c r="Y3754" s="122">
        <v>1.4224913799999999E-4</v>
      </c>
      <c r="Z3754" s="122">
        <v>1.3618933E-4</v>
      </c>
      <c r="AA3754" s="122">
        <v>0</v>
      </c>
      <c r="AB3754" s="122">
        <v>0</v>
      </c>
      <c r="AC3754" s="122">
        <v>0</v>
      </c>
      <c r="AD3754" s="122">
        <v>0</v>
      </c>
      <c r="AE3754" s="122">
        <v>0</v>
      </c>
      <c r="AF3754" s="122">
        <v>0</v>
      </c>
      <c r="AG3754" s="122">
        <v>0</v>
      </c>
      <c r="AH3754" s="122">
        <v>0</v>
      </c>
      <c r="AI3754" s="122">
        <v>0</v>
      </c>
      <c r="AJ3754" s="122">
        <v>0</v>
      </c>
      <c r="AK3754" s="122">
        <v>0</v>
      </c>
      <c r="AL3754" s="122">
        <v>0</v>
      </c>
    </row>
    <row r="3755" spans="1:38" hidden="1" x14ac:dyDescent="0.25">
      <c r="A3755" s="122" t="s">
        <v>2017</v>
      </c>
      <c r="B3755" s="122">
        <v>1</v>
      </c>
      <c r="C3755" s="122" t="s">
        <v>2210</v>
      </c>
      <c r="D3755" s="122" t="s">
        <v>2081</v>
      </c>
      <c r="E3755" s="122">
        <v>69</v>
      </c>
      <c r="F3755" s="122">
        <v>0</v>
      </c>
      <c r="G3755" s="122">
        <v>0</v>
      </c>
      <c r="H3755" s="122">
        <v>0</v>
      </c>
      <c r="I3755" s="122">
        <v>0</v>
      </c>
      <c r="J3755" s="122">
        <v>0</v>
      </c>
      <c r="K3755" s="122">
        <v>0</v>
      </c>
      <c r="L3755" s="122">
        <v>0</v>
      </c>
      <c r="M3755" s="122">
        <v>0</v>
      </c>
      <c r="N3755" s="122">
        <v>0</v>
      </c>
      <c r="O3755" s="122">
        <v>3.1264673500000002E-4</v>
      </c>
      <c r="P3755" s="122">
        <v>0</v>
      </c>
      <c r="Q3755" s="122">
        <v>0</v>
      </c>
      <c r="R3755" s="122">
        <v>0</v>
      </c>
      <c r="S3755" s="122">
        <v>0</v>
      </c>
      <c r="T3755" s="122">
        <v>0</v>
      </c>
      <c r="U3755" s="122">
        <v>0</v>
      </c>
      <c r="V3755" s="122">
        <v>0</v>
      </c>
      <c r="W3755" s="122">
        <v>0</v>
      </c>
      <c r="X3755" s="122">
        <v>0</v>
      </c>
      <c r="Y3755" s="122">
        <v>0</v>
      </c>
      <c r="Z3755" s="122">
        <v>0</v>
      </c>
      <c r="AA3755" s="122">
        <v>0</v>
      </c>
      <c r="AB3755" s="122">
        <v>0</v>
      </c>
      <c r="AC3755" s="122">
        <v>0</v>
      </c>
      <c r="AD3755" s="122">
        <v>0</v>
      </c>
      <c r="AE3755" s="122">
        <v>0</v>
      </c>
      <c r="AF3755" s="122">
        <v>0</v>
      </c>
      <c r="AG3755" s="122">
        <v>0</v>
      </c>
      <c r="AH3755" s="122">
        <v>0</v>
      </c>
      <c r="AI3755" s="122">
        <v>0</v>
      </c>
      <c r="AJ3755" s="122">
        <v>0</v>
      </c>
      <c r="AK3755" s="122">
        <v>0</v>
      </c>
      <c r="AL3755" s="122">
        <v>0</v>
      </c>
    </row>
    <row r="3756" spans="1:38" x14ac:dyDescent="0.25">
      <c r="A3756" s="122" t="s">
        <v>2017</v>
      </c>
      <c r="B3756" s="122">
        <v>1</v>
      </c>
      <c r="C3756" s="122" t="s">
        <v>2210</v>
      </c>
      <c r="D3756" s="122" t="s">
        <v>2082</v>
      </c>
      <c r="E3756" s="122">
        <v>69</v>
      </c>
      <c r="F3756" s="122">
        <v>1.4895803859E-2</v>
      </c>
      <c r="G3756" s="122">
        <v>1.1016693843999999E-2</v>
      </c>
      <c r="H3756" s="122">
        <v>1.0887610965999999E-2</v>
      </c>
      <c r="I3756" s="122">
        <v>1.04057312295E-2</v>
      </c>
      <c r="J3756" s="122">
        <v>1.1043942681E-2</v>
      </c>
      <c r="K3756" s="122">
        <v>1.1094306964500001E-2</v>
      </c>
      <c r="L3756" s="122">
        <v>1.15990518285E-2</v>
      </c>
      <c r="M3756" s="122">
        <v>0</v>
      </c>
      <c r="N3756" s="122">
        <v>0</v>
      </c>
      <c r="O3756" s="122">
        <v>0</v>
      </c>
      <c r="P3756" s="122">
        <v>8.2104764500000003E-3</v>
      </c>
      <c r="Q3756" s="122">
        <v>1.0195081855E-2</v>
      </c>
      <c r="R3756" s="122">
        <v>1.2264244414E-2</v>
      </c>
      <c r="S3756" s="122">
        <v>1.1950051086E-2</v>
      </c>
      <c r="T3756" s="122">
        <v>1.1546454522499999E-2</v>
      </c>
      <c r="U3756" s="122">
        <v>9.9371643244999999E-3</v>
      </c>
      <c r="V3756" s="122">
        <v>9.4133296554999996E-3</v>
      </c>
      <c r="W3756" s="122">
        <v>9.4346024244999997E-3</v>
      </c>
      <c r="X3756" s="122">
        <v>9.7716923089999994E-3</v>
      </c>
      <c r="Y3756" s="122">
        <v>1.1923735366999999E-2</v>
      </c>
      <c r="Z3756" s="122">
        <v>1.17090172355E-2</v>
      </c>
      <c r="AA3756" s="122">
        <v>1.0401361353E-2</v>
      </c>
      <c r="AB3756" s="122">
        <v>1.0741099939E-2</v>
      </c>
      <c r="AC3756" s="122">
        <v>1.1059673187E-2</v>
      </c>
      <c r="AD3756" s="122">
        <v>1.10249178805E-2</v>
      </c>
      <c r="AE3756" s="122">
        <v>1.1052285411E-2</v>
      </c>
      <c r="AF3756" s="122">
        <v>1.0640005433500001E-2</v>
      </c>
      <c r="AG3756" s="122">
        <v>1.0291962754500001E-2</v>
      </c>
      <c r="AH3756" s="122">
        <v>9.3284217739999994E-3</v>
      </c>
      <c r="AI3756" s="122">
        <v>8.7284101520000001E-3</v>
      </c>
      <c r="AJ3756" s="122">
        <v>8.6365093975000005E-3</v>
      </c>
      <c r="AK3756" s="122">
        <v>8.1555005569999995E-3</v>
      </c>
      <c r="AL3756" s="122">
        <v>0</v>
      </c>
    </row>
    <row r="3757" spans="1:38" hidden="1" x14ac:dyDescent="0.25">
      <c r="A3757" s="122" t="s">
        <v>2017</v>
      </c>
      <c r="B3757" s="122">
        <v>1</v>
      </c>
      <c r="C3757" s="122" t="s">
        <v>2210</v>
      </c>
      <c r="D3757" s="122" t="s">
        <v>474</v>
      </c>
      <c r="E3757" s="122">
        <v>69</v>
      </c>
      <c r="F3757" s="122">
        <v>0</v>
      </c>
      <c r="G3757" s="122">
        <v>0</v>
      </c>
      <c r="H3757" s="122">
        <v>4.2782797799999998E-4</v>
      </c>
      <c r="I3757" s="122">
        <v>5.1429040249999995E-4</v>
      </c>
      <c r="J3757" s="122">
        <v>3.4358932749999999E-4</v>
      </c>
      <c r="K3757" s="122">
        <v>0</v>
      </c>
      <c r="L3757" s="122">
        <v>0</v>
      </c>
      <c r="M3757" s="122">
        <v>0</v>
      </c>
      <c r="N3757" s="122">
        <v>3.0621022950000002E-4</v>
      </c>
      <c r="O3757" s="122">
        <v>3.890755175E-4</v>
      </c>
      <c r="P3757" s="122">
        <v>0</v>
      </c>
      <c r="Q3757" s="122">
        <v>0</v>
      </c>
      <c r="R3757" s="122">
        <v>0</v>
      </c>
      <c r="S3757" s="122">
        <v>0</v>
      </c>
      <c r="T3757" s="122">
        <v>0</v>
      </c>
      <c r="U3757" s="122">
        <v>0</v>
      </c>
      <c r="V3757" s="122">
        <v>0</v>
      </c>
      <c r="W3757" s="122">
        <v>0</v>
      </c>
      <c r="X3757" s="122">
        <v>0</v>
      </c>
      <c r="Y3757" s="122">
        <v>0</v>
      </c>
      <c r="Z3757" s="122">
        <v>0</v>
      </c>
      <c r="AA3757" s="122">
        <v>0</v>
      </c>
      <c r="AB3757" s="122">
        <v>0</v>
      </c>
      <c r="AC3757" s="122">
        <v>0</v>
      </c>
      <c r="AD3757" s="122">
        <v>0</v>
      </c>
      <c r="AE3757" s="122">
        <v>0</v>
      </c>
      <c r="AF3757" s="122">
        <v>0</v>
      </c>
      <c r="AG3757" s="122">
        <v>0</v>
      </c>
      <c r="AH3757" s="122">
        <v>0</v>
      </c>
      <c r="AI3757" s="122">
        <v>0</v>
      </c>
      <c r="AJ3757" s="122">
        <v>0</v>
      </c>
      <c r="AK3757" s="122">
        <v>0</v>
      </c>
      <c r="AL3757" s="122">
        <v>0</v>
      </c>
    </row>
    <row r="3758" spans="1:38" hidden="1" x14ac:dyDescent="0.25">
      <c r="A3758" s="122" t="s">
        <v>2017</v>
      </c>
      <c r="B3758" s="122">
        <v>1</v>
      </c>
      <c r="C3758" s="122" t="s">
        <v>2210</v>
      </c>
      <c r="D3758" s="122" t="s">
        <v>2083</v>
      </c>
      <c r="E3758" s="122">
        <v>69</v>
      </c>
      <c r="F3758" s="122">
        <v>2.5486720401000001E-2</v>
      </c>
      <c r="G3758" s="122">
        <v>2.3073853239500001E-2</v>
      </c>
      <c r="H3758" s="122">
        <v>2.0205704418000001E-2</v>
      </c>
      <c r="I3758" s="122">
        <v>1.5330178715E-2</v>
      </c>
      <c r="J3758" s="122">
        <v>2.2457857426999999E-2</v>
      </c>
      <c r="K3758" s="122">
        <v>2.3003036918499999E-2</v>
      </c>
      <c r="L3758" s="122">
        <v>2.3337819501000001E-2</v>
      </c>
      <c r="M3758" s="122">
        <v>2.4061089115499999E-2</v>
      </c>
      <c r="N3758" s="122">
        <v>2.3486113421500001E-2</v>
      </c>
      <c r="O3758" s="122">
        <v>2.4823681178999999E-2</v>
      </c>
      <c r="P3758" s="122">
        <v>2.6110805656500001E-2</v>
      </c>
      <c r="Q3758" s="122">
        <v>2.0954289402999999E-2</v>
      </c>
      <c r="R3758" s="122">
        <v>1.6647662625999999E-2</v>
      </c>
      <c r="S3758" s="122">
        <v>1.9513852991499998E-2</v>
      </c>
      <c r="T3758" s="122">
        <v>2.1994356792E-2</v>
      </c>
      <c r="U3758" s="122">
        <v>2.2840319392499999E-2</v>
      </c>
      <c r="V3758" s="122">
        <v>2.9102234041499999E-2</v>
      </c>
      <c r="W3758" s="122">
        <v>2.8423475629000002E-2</v>
      </c>
      <c r="X3758" s="122">
        <v>2.82916448865E-2</v>
      </c>
      <c r="Y3758" s="122">
        <v>2.61793647605E-2</v>
      </c>
      <c r="Z3758" s="122">
        <v>2.5533020856499999E-2</v>
      </c>
      <c r="AA3758" s="122">
        <v>2.7722862216E-2</v>
      </c>
      <c r="AB3758" s="122">
        <v>2.8454270271999999E-2</v>
      </c>
      <c r="AC3758" s="122">
        <v>2.80966075895E-2</v>
      </c>
      <c r="AD3758" s="122">
        <v>2.8260038787000001E-2</v>
      </c>
      <c r="AE3758" s="122">
        <v>2.6414268578E-2</v>
      </c>
      <c r="AF3758" s="122">
        <v>2.6685663372500001E-2</v>
      </c>
      <c r="AG3758" s="122">
        <v>2.53885412135E-2</v>
      </c>
      <c r="AH3758" s="122">
        <v>2.2954976333000001E-2</v>
      </c>
      <c r="AI3758" s="122">
        <v>2.4014561237E-2</v>
      </c>
      <c r="AJ3758" s="122">
        <v>2.4267154599500001E-2</v>
      </c>
      <c r="AK3758" s="122">
        <v>2.3299647708500001E-2</v>
      </c>
      <c r="AL3758" s="122">
        <v>0</v>
      </c>
    </row>
    <row r="3759" spans="1:38" hidden="1" x14ac:dyDescent="0.25">
      <c r="A3759" s="122" t="s">
        <v>2017</v>
      </c>
      <c r="B3759" s="122">
        <v>1</v>
      </c>
      <c r="C3759" s="122" t="s">
        <v>2210</v>
      </c>
      <c r="D3759" s="122" t="s">
        <v>2084</v>
      </c>
      <c r="E3759" s="122">
        <v>69</v>
      </c>
      <c r="F3759" s="122">
        <v>3.2614362489999998E-3</v>
      </c>
      <c r="G3759" s="122">
        <v>9.9762284249999998E-4</v>
      </c>
      <c r="H3759" s="122">
        <v>6.6277888599999999E-3</v>
      </c>
      <c r="I3759" s="122">
        <v>6.3375772635000001E-3</v>
      </c>
      <c r="J3759" s="122">
        <v>5.5219713405000002E-3</v>
      </c>
      <c r="K3759" s="122">
        <v>2.2592043145000002E-3</v>
      </c>
      <c r="L3759" s="122">
        <v>2.8739287100000002E-3</v>
      </c>
      <c r="M3759" s="122">
        <v>3.0765568790000002E-3</v>
      </c>
      <c r="N3759" s="122">
        <v>2.7700433305E-3</v>
      </c>
      <c r="O3759" s="122">
        <v>1.8564718895000001E-3</v>
      </c>
      <c r="P3759" s="122">
        <v>4.9064117975000003E-3</v>
      </c>
      <c r="Q3759" s="122">
        <v>5.2804076225000003E-3</v>
      </c>
      <c r="R3759" s="122">
        <v>5.6940571994999996E-3</v>
      </c>
      <c r="S3759" s="122">
        <v>6.2210294420000003E-3</v>
      </c>
      <c r="T3759" s="122">
        <v>6.6670395734999997E-3</v>
      </c>
      <c r="U3759" s="122">
        <v>7.7183119839999998E-3</v>
      </c>
      <c r="V3759" s="122">
        <v>2.2934632495E-3</v>
      </c>
      <c r="W3759" s="122">
        <v>2.1836888280000002E-3</v>
      </c>
      <c r="X3759" s="122">
        <v>2.0725215399999999E-3</v>
      </c>
      <c r="Y3759" s="122">
        <v>1.897957613E-3</v>
      </c>
      <c r="Z3759" s="122">
        <v>1.817104682E-3</v>
      </c>
      <c r="AA3759" s="122">
        <v>0</v>
      </c>
      <c r="AB3759" s="122">
        <v>0</v>
      </c>
      <c r="AC3759" s="122">
        <v>0</v>
      </c>
      <c r="AD3759" s="122">
        <v>0</v>
      </c>
      <c r="AE3759" s="122">
        <v>0</v>
      </c>
      <c r="AF3759" s="122">
        <v>0</v>
      </c>
      <c r="AG3759" s="122">
        <v>0</v>
      </c>
      <c r="AH3759" s="122">
        <v>0</v>
      </c>
      <c r="AI3759" s="122">
        <v>0</v>
      </c>
      <c r="AJ3759" s="122">
        <v>0</v>
      </c>
      <c r="AK3759" s="122">
        <v>0</v>
      </c>
      <c r="AL3759" s="122">
        <v>0</v>
      </c>
    </row>
    <row r="3760" spans="1:38" hidden="1" x14ac:dyDescent="0.25">
      <c r="A3760" s="122" t="s">
        <v>2017</v>
      </c>
      <c r="B3760" s="122">
        <v>1</v>
      </c>
      <c r="C3760" s="122" t="s">
        <v>2210</v>
      </c>
      <c r="D3760" s="122" t="s">
        <v>2085</v>
      </c>
      <c r="E3760" s="122">
        <v>69</v>
      </c>
      <c r="F3760" s="122">
        <v>5.6045461884999996E-3</v>
      </c>
      <c r="G3760" s="122">
        <v>1.8361156494999999E-3</v>
      </c>
      <c r="H3760" s="122">
        <v>1.8347708539999999E-3</v>
      </c>
      <c r="I3760" s="122">
        <v>1.5954690965E-3</v>
      </c>
      <c r="J3760" s="122">
        <v>1.754759775E-3</v>
      </c>
      <c r="K3760" s="122">
        <v>2.7231480825000002E-3</v>
      </c>
      <c r="L3760" s="122">
        <v>2.992159944E-3</v>
      </c>
      <c r="M3760" s="122">
        <v>3.232614107E-3</v>
      </c>
      <c r="N3760" s="122">
        <v>2.980807503E-3</v>
      </c>
      <c r="O3760" s="122">
        <v>2.1699022030000001E-3</v>
      </c>
      <c r="P3760" s="122">
        <v>0</v>
      </c>
      <c r="Q3760" s="122">
        <v>0</v>
      </c>
      <c r="R3760" s="122">
        <v>0</v>
      </c>
      <c r="S3760" s="122">
        <v>0</v>
      </c>
      <c r="T3760" s="122">
        <v>0</v>
      </c>
      <c r="U3760" s="122">
        <v>0</v>
      </c>
      <c r="V3760" s="122">
        <v>0</v>
      </c>
      <c r="W3760" s="122">
        <v>0</v>
      </c>
      <c r="X3760" s="122">
        <v>0</v>
      </c>
      <c r="Y3760" s="122">
        <v>0</v>
      </c>
      <c r="Z3760" s="122">
        <v>0</v>
      </c>
      <c r="AA3760" s="122">
        <v>0</v>
      </c>
      <c r="AB3760" s="122">
        <v>0</v>
      </c>
      <c r="AC3760" s="122">
        <v>0</v>
      </c>
      <c r="AD3760" s="122">
        <v>0</v>
      </c>
      <c r="AE3760" s="122">
        <v>0</v>
      </c>
      <c r="AF3760" s="122">
        <v>0</v>
      </c>
      <c r="AG3760" s="122">
        <v>0</v>
      </c>
      <c r="AH3760" s="122">
        <v>0</v>
      </c>
      <c r="AI3760" s="122">
        <v>0</v>
      </c>
      <c r="AJ3760" s="122">
        <v>0</v>
      </c>
      <c r="AK3760" s="122">
        <v>0</v>
      </c>
      <c r="AL3760" s="122">
        <v>0</v>
      </c>
    </row>
    <row r="3761" spans="1:38" hidden="1" x14ac:dyDescent="0.25">
      <c r="A3761" s="122" t="s">
        <v>2017</v>
      </c>
      <c r="B3761" s="122">
        <v>1</v>
      </c>
      <c r="C3761" s="122" t="s">
        <v>2210</v>
      </c>
      <c r="D3761" s="122" t="s">
        <v>2086</v>
      </c>
      <c r="E3761" s="122">
        <v>69</v>
      </c>
      <c r="F3761" s="122">
        <v>5.7244574217999999E-2</v>
      </c>
      <c r="G3761" s="122">
        <v>3.8913410847E-2</v>
      </c>
      <c r="H3761" s="122">
        <v>5.4541955923999998E-2</v>
      </c>
      <c r="I3761" s="122">
        <v>5.2153722181999998E-2</v>
      </c>
      <c r="J3761" s="122">
        <v>6.6497174032999998E-2</v>
      </c>
      <c r="K3761" s="122">
        <v>6.7431197696999998E-2</v>
      </c>
      <c r="L3761" s="122">
        <v>7.0499036950499999E-2</v>
      </c>
      <c r="M3761" s="122">
        <v>5.4577754827000002E-2</v>
      </c>
      <c r="N3761" s="122">
        <v>4.5804472940500003E-2</v>
      </c>
      <c r="O3761" s="122">
        <v>4.7946159029999998E-2</v>
      </c>
      <c r="P3761" s="122">
        <v>4.9287701284E-2</v>
      </c>
      <c r="Q3761" s="122">
        <v>6.3410675838000002E-2</v>
      </c>
      <c r="R3761" s="122">
        <v>7.7234732353000005E-2</v>
      </c>
      <c r="S3761" s="122">
        <v>7.5714647859499995E-2</v>
      </c>
      <c r="T3761" s="122">
        <v>7.3297921873999999E-2</v>
      </c>
      <c r="U3761" s="122">
        <v>6.9552514216999997E-2</v>
      </c>
      <c r="V3761" s="122">
        <v>6.2155752093500001E-2</v>
      </c>
      <c r="W3761" s="122">
        <v>6.1010479413000002E-2</v>
      </c>
      <c r="X3761" s="122">
        <v>5.9349209650500001E-2</v>
      </c>
      <c r="Y3761" s="122">
        <v>6.0741564170500001E-2</v>
      </c>
      <c r="Z3761" s="122">
        <v>5.9970073142000001E-2</v>
      </c>
      <c r="AA3761" s="122">
        <v>6.9966020402499995E-2</v>
      </c>
      <c r="AB3761" s="122">
        <v>6.8322304690500005E-2</v>
      </c>
      <c r="AC3761" s="122">
        <v>6.8316194585500006E-2</v>
      </c>
      <c r="AD3761" s="122">
        <v>6.8249248563000006E-2</v>
      </c>
      <c r="AE3761" s="122">
        <v>7.0293044235499993E-2</v>
      </c>
      <c r="AF3761" s="122">
        <v>7.4974060706999995E-2</v>
      </c>
      <c r="AG3761" s="122">
        <v>7.5058827369999997E-2</v>
      </c>
      <c r="AH3761" s="122">
        <v>7.4830761903999995E-2</v>
      </c>
      <c r="AI3761" s="122">
        <v>7.3804418652999998E-2</v>
      </c>
      <c r="AJ3761" s="122">
        <v>7.3568303123000001E-2</v>
      </c>
      <c r="AK3761" s="122">
        <v>7.3297082513000003E-2</v>
      </c>
      <c r="AL3761" s="122">
        <v>0</v>
      </c>
    </row>
    <row r="3762" spans="1:38" hidden="1" x14ac:dyDescent="0.25">
      <c r="A3762" s="122" t="s">
        <v>2017</v>
      </c>
      <c r="B3762" s="122">
        <v>1</v>
      </c>
      <c r="C3762" s="122" t="s">
        <v>2210</v>
      </c>
      <c r="D3762" s="122" t="s">
        <v>2087</v>
      </c>
      <c r="E3762" s="122">
        <v>69</v>
      </c>
      <c r="F3762" s="122">
        <v>3.2770768405000002E-3</v>
      </c>
      <c r="G3762" s="122">
        <v>2.1543756939999999E-3</v>
      </c>
      <c r="H3762" s="122">
        <v>2.2002581915E-3</v>
      </c>
      <c r="I3762" s="122">
        <v>2.7701551340000002E-3</v>
      </c>
      <c r="J3762" s="122">
        <v>3.1291170849999999E-3</v>
      </c>
      <c r="K3762" s="122">
        <v>3.2148275719999998E-3</v>
      </c>
      <c r="L3762" s="122">
        <v>1.3012027350000001E-3</v>
      </c>
      <c r="M3762" s="122">
        <v>1.9908172434999999E-3</v>
      </c>
      <c r="N3762" s="122">
        <v>1.29409199E-3</v>
      </c>
      <c r="O3762" s="122">
        <v>1.3766823934999999E-3</v>
      </c>
      <c r="P3762" s="122">
        <v>1.2714438179999999E-3</v>
      </c>
      <c r="Q3762" s="122">
        <v>9.5993231649999997E-4</v>
      </c>
      <c r="R3762" s="122">
        <v>6.5486667499999995E-4</v>
      </c>
      <c r="S3762" s="122">
        <v>9.9691319899999995E-4</v>
      </c>
      <c r="T3762" s="122">
        <v>1.2963286694999999E-3</v>
      </c>
      <c r="U3762" s="122">
        <v>1.3383529525E-3</v>
      </c>
      <c r="V3762" s="122">
        <v>1.1052088145000001E-3</v>
      </c>
      <c r="W3762" s="122">
        <v>1.0361674635E-3</v>
      </c>
      <c r="X3762" s="122">
        <v>6.0628600050000004E-4</v>
      </c>
      <c r="Y3762" s="122">
        <v>2.954976045E-4</v>
      </c>
      <c r="Z3762" s="122">
        <v>2.8290941549999999E-4</v>
      </c>
      <c r="AA3762" s="122">
        <v>0</v>
      </c>
      <c r="AB3762" s="122">
        <v>0</v>
      </c>
      <c r="AC3762" s="122">
        <v>0</v>
      </c>
      <c r="AD3762" s="122">
        <v>0</v>
      </c>
      <c r="AE3762" s="122">
        <v>0</v>
      </c>
      <c r="AF3762" s="122">
        <v>0</v>
      </c>
      <c r="AG3762" s="122">
        <v>0</v>
      </c>
      <c r="AH3762" s="122">
        <v>0</v>
      </c>
      <c r="AI3762" s="122">
        <v>0</v>
      </c>
      <c r="AJ3762" s="122">
        <v>0</v>
      </c>
      <c r="AK3762" s="122">
        <v>0</v>
      </c>
      <c r="AL3762" s="122">
        <v>0</v>
      </c>
    </row>
    <row r="3763" spans="1:38" hidden="1" x14ac:dyDescent="0.25">
      <c r="A3763" s="122" t="s">
        <v>2017</v>
      </c>
      <c r="B3763" s="122">
        <v>1</v>
      </c>
      <c r="C3763" s="122" t="s">
        <v>2210</v>
      </c>
      <c r="D3763" s="122" t="s">
        <v>2088</v>
      </c>
      <c r="E3763" s="122">
        <v>69</v>
      </c>
      <c r="F3763" s="122">
        <v>2.323745409E-3</v>
      </c>
      <c r="G3763" s="122">
        <v>6.6834609345000004E-3</v>
      </c>
      <c r="H3763" s="122">
        <v>6.6741165309999999E-3</v>
      </c>
      <c r="I3763" s="122">
        <v>9.3507345884999999E-3</v>
      </c>
      <c r="J3763" s="122">
        <v>7.6080494059999997E-3</v>
      </c>
      <c r="K3763" s="122">
        <v>7.5643002115000002E-3</v>
      </c>
      <c r="L3763" s="122">
        <v>7.8609937609999993E-3</v>
      </c>
      <c r="M3763" s="122">
        <v>7.799463199E-3</v>
      </c>
      <c r="N3763" s="122">
        <v>7.0455449829999999E-3</v>
      </c>
      <c r="O3763" s="122">
        <v>7.9490750704999998E-3</v>
      </c>
      <c r="P3763" s="122">
        <v>7.4885507299999998E-3</v>
      </c>
      <c r="Q3763" s="122">
        <v>5.0603192924999997E-3</v>
      </c>
      <c r="R3763" s="122">
        <v>3.3143564045E-3</v>
      </c>
      <c r="S3763" s="122">
        <v>3.6618607625000001E-3</v>
      </c>
      <c r="T3763" s="122">
        <v>3.9885218104999997E-3</v>
      </c>
      <c r="U3763" s="122">
        <v>4.4506642145000002E-3</v>
      </c>
      <c r="V3763" s="122">
        <v>7.239695961E-3</v>
      </c>
      <c r="W3763" s="122">
        <v>7.6581569045000002E-3</v>
      </c>
      <c r="X3763" s="122">
        <v>8.3857544724999997E-3</v>
      </c>
      <c r="Y3763" s="122">
        <v>7.556606546E-3</v>
      </c>
      <c r="Z3763" s="122">
        <v>7.3547318250000004E-3</v>
      </c>
      <c r="AA3763" s="122">
        <v>6.4507944589999996E-3</v>
      </c>
      <c r="AB3763" s="122">
        <v>6.7679142085000001E-3</v>
      </c>
      <c r="AC3763" s="122">
        <v>9.3166461280000008E-3</v>
      </c>
      <c r="AD3763" s="122">
        <v>7.7911934765000001E-3</v>
      </c>
      <c r="AE3763" s="122">
        <v>7.6741922134999996E-3</v>
      </c>
      <c r="AF3763" s="122">
        <v>7.9099842049999997E-3</v>
      </c>
      <c r="AG3763" s="122">
        <v>7.8437596980000003E-3</v>
      </c>
      <c r="AH3763" s="122">
        <v>9.5160136574999991E-3</v>
      </c>
      <c r="AI3763" s="122">
        <v>8.9556968889999995E-3</v>
      </c>
      <c r="AJ3763" s="122">
        <v>7.8803584240000005E-3</v>
      </c>
      <c r="AK3763" s="122">
        <v>7.5613613084999998E-3</v>
      </c>
      <c r="AL3763" s="122">
        <v>0</v>
      </c>
    </row>
    <row r="3764" spans="1:38" hidden="1" x14ac:dyDescent="0.25">
      <c r="A3764" s="122" t="s">
        <v>2017</v>
      </c>
      <c r="B3764" s="122">
        <v>1</v>
      </c>
      <c r="C3764" s="122" t="s">
        <v>2210</v>
      </c>
      <c r="D3764" s="122" t="s">
        <v>2089</v>
      </c>
      <c r="E3764" s="122">
        <v>69</v>
      </c>
      <c r="F3764" s="122">
        <v>6.8520697549999995E-4</v>
      </c>
      <c r="G3764" s="122">
        <v>5.6307547149999997E-4</v>
      </c>
      <c r="H3764" s="122">
        <v>5.1045990699999995E-4</v>
      </c>
      <c r="I3764" s="122">
        <v>0</v>
      </c>
      <c r="J3764" s="122">
        <v>0</v>
      </c>
      <c r="K3764" s="122">
        <v>3.9876468599999999E-4</v>
      </c>
      <c r="L3764" s="122">
        <v>0</v>
      </c>
      <c r="M3764" s="122">
        <v>4.7061858799999999E-4</v>
      </c>
      <c r="N3764" s="122">
        <v>1.5162976699999999E-4</v>
      </c>
      <c r="O3764" s="122">
        <v>2.2904522400000001E-4</v>
      </c>
      <c r="P3764" s="122">
        <v>1.77997161E-4</v>
      </c>
      <c r="Q3764" s="122">
        <v>2.8513666099999998E-4</v>
      </c>
      <c r="R3764" s="122">
        <v>4.0761664000000001E-4</v>
      </c>
      <c r="S3764" s="122">
        <v>4.50072661E-4</v>
      </c>
      <c r="T3764" s="122">
        <v>4.8564504199999998E-4</v>
      </c>
      <c r="U3764" s="122">
        <v>5.4721612250000005E-4</v>
      </c>
      <c r="V3764" s="122">
        <v>7.6222389900000001E-4</v>
      </c>
      <c r="W3764" s="122">
        <v>7.5470322549999998E-4</v>
      </c>
      <c r="X3764" s="122">
        <v>6.2415328099999997E-4</v>
      </c>
      <c r="Y3764" s="122">
        <v>2.3748833600000001E-4</v>
      </c>
      <c r="Z3764" s="122">
        <v>2.31483913E-4</v>
      </c>
      <c r="AA3764" s="122">
        <v>4.5627180599999999E-4</v>
      </c>
      <c r="AB3764" s="122">
        <v>4.32634813E-4</v>
      </c>
      <c r="AC3764" s="122">
        <v>3.9553531650000001E-4</v>
      </c>
      <c r="AD3764" s="122">
        <v>3.9764643900000002E-4</v>
      </c>
      <c r="AE3764" s="122">
        <v>4.0538422700000002E-4</v>
      </c>
      <c r="AF3764" s="122">
        <v>3.8566274150000001E-4</v>
      </c>
      <c r="AG3764" s="122">
        <v>3.3400017000000001E-4</v>
      </c>
      <c r="AH3764" s="122">
        <v>2.6730369800000001E-4</v>
      </c>
      <c r="AI3764" s="122">
        <v>2.05604596E-4</v>
      </c>
      <c r="AJ3764" s="122">
        <v>3.7768666550000001E-4</v>
      </c>
      <c r="AK3764" s="122">
        <v>4.1472054800000002E-4</v>
      </c>
      <c r="AL3764" s="122">
        <v>0</v>
      </c>
    </row>
    <row r="3765" spans="1:38" hidden="1" x14ac:dyDescent="0.25">
      <c r="A3765" s="122" t="s">
        <v>2017</v>
      </c>
      <c r="B3765" s="122">
        <v>1</v>
      </c>
      <c r="C3765" s="122" t="s">
        <v>2210</v>
      </c>
      <c r="D3765" s="122" t="s">
        <v>2090</v>
      </c>
      <c r="E3765" s="122">
        <v>69</v>
      </c>
      <c r="F3765" s="122">
        <v>2.532286735E-4</v>
      </c>
      <c r="G3765" s="122">
        <v>2.08093105E-4</v>
      </c>
      <c r="H3765" s="122">
        <v>0</v>
      </c>
      <c r="I3765" s="122">
        <v>0</v>
      </c>
      <c r="J3765" s="122">
        <v>0</v>
      </c>
      <c r="K3765" s="122">
        <v>0</v>
      </c>
      <c r="L3765" s="122">
        <v>0</v>
      </c>
      <c r="M3765" s="122">
        <v>0</v>
      </c>
      <c r="N3765" s="122">
        <v>0</v>
      </c>
      <c r="O3765" s="122">
        <v>0</v>
      </c>
      <c r="P3765" s="122">
        <v>0</v>
      </c>
      <c r="Q3765" s="122">
        <v>0</v>
      </c>
      <c r="R3765" s="122">
        <v>0</v>
      </c>
      <c r="S3765" s="122">
        <v>0</v>
      </c>
      <c r="T3765" s="122">
        <v>0</v>
      </c>
      <c r="U3765" s="122">
        <v>0</v>
      </c>
      <c r="V3765" s="122">
        <v>0</v>
      </c>
      <c r="W3765" s="122">
        <v>0</v>
      </c>
      <c r="X3765" s="122">
        <v>0</v>
      </c>
      <c r="Y3765" s="122">
        <v>0</v>
      </c>
      <c r="Z3765" s="122">
        <v>0</v>
      </c>
      <c r="AA3765" s="122">
        <v>0</v>
      </c>
      <c r="AB3765" s="122">
        <v>0</v>
      </c>
      <c r="AC3765" s="122">
        <v>0</v>
      </c>
      <c r="AD3765" s="122">
        <v>0</v>
      </c>
      <c r="AE3765" s="122">
        <v>0</v>
      </c>
      <c r="AF3765" s="122">
        <v>0</v>
      </c>
      <c r="AG3765" s="122">
        <v>0</v>
      </c>
      <c r="AH3765" s="122">
        <v>0</v>
      </c>
      <c r="AI3765" s="122">
        <v>0</v>
      </c>
      <c r="AJ3765" s="122">
        <v>0</v>
      </c>
      <c r="AK3765" s="122">
        <v>0</v>
      </c>
      <c r="AL3765" s="122">
        <v>0</v>
      </c>
    </row>
    <row r="3766" spans="1:38" hidden="1" x14ac:dyDescent="0.25">
      <c r="A3766" s="122" t="s">
        <v>2017</v>
      </c>
      <c r="B3766" s="122">
        <v>1</v>
      </c>
      <c r="C3766" s="122" t="s">
        <v>2210</v>
      </c>
      <c r="D3766" s="122" t="s">
        <v>2091</v>
      </c>
      <c r="E3766" s="122">
        <v>69</v>
      </c>
      <c r="F3766" s="122">
        <v>3.9027006064999998E-3</v>
      </c>
      <c r="G3766" s="122">
        <v>3.5743051069999998E-3</v>
      </c>
      <c r="H3766" s="122">
        <v>3.4568500844999999E-3</v>
      </c>
      <c r="I3766" s="122">
        <v>3.4401352625E-3</v>
      </c>
      <c r="J3766" s="122">
        <v>3.6813142270000002E-3</v>
      </c>
      <c r="K3766" s="122">
        <v>1.7926130639999999E-3</v>
      </c>
      <c r="L3766" s="122">
        <v>1.7662192494999999E-3</v>
      </c>
      <c r="M3766" s="122">
        <v>0</v>
      </c>
      <c r="N3766" s="122">
        <v>1.601807658E-3</v>
      </c>
      <c r="O3766" s="122">
        <v>3.2584698125E-3</v>
      </c>
      <c r="P3766" s="122">
        <v>1.875864086E-3</v>
      </c>
      <c r="Q3766" s="122">
        <v>8.6687701000000002E-4</v>
      </c>
      <c r="R3766" s="122">
        <v>0</v>
      </c>
      <c r="S3766" s="122">
        <v>0</v>
      </c>
      <c r="T3766" s="122">
        <v>0</v>
      </c>
      <c r="U3766" s="122">
        <v>0</v>
      </c>
      <c r="V3766" s="122">
        <v>0</v>
      </c>
      <c r="W3766" s="122">
        <v>0</v>
      </c>
      <c r="X3766" s="122">
        <v>0</v>
      </c>
      <c r="Y3766" s="122">
        <v>0</v>
      </c>
      <c r="Z3766" s="122">
        <v>0</v>
      </c>
      <c r="AA3766" s="122">
        <v>0</v>
      </c>
      <c r="AB3766" s="122">
        <v>1.5261350000000001E-7</v>
      </c>
      <c r="AC3766" s="122">
        <v>0</v>
      </c>
      <c r="AD3766" s="122">
        <v>0</v>
      </c>
      <c r="AE3766" s="122">
        <v>0</v>
      </c>
      <c r="AF3766" s="122">
        <v>0</v>
      </c>
      <c r="AG3766" s="122">
        <v>0</v>
      </c>
      <c r="AH3766" s="122">
        <v>0</v>
      </c>
      <c r="AI3766" s="122">
        <v>0</v>
      </c>
      <c r="AJ3766" s="122">
        <v>0</v>
      </c>
      <c r="AK3766" s="122">
        <v>0</v>
      </c>
      <c r="AL3766" s="122">
        <v>0</v>
      </c>
    </row>
    <row r="3767" spans="1:38" hidden="1" x14ac:dyDescent="0.25">
      <c r="A3767" s="122" t="s">
        <v>2017</v>
      </c>
      <c r="B3767" s="122">
        <v>1</v>
      </c>
      <c r="C3767" s="122" t="s">
        <v>2210</v>
      </c>
      <c r="D3767" s="122" t="s">
        <v>2092</v>
      </c>
      <c r="E3767" s="122">
        <v>69</v>
      </c>
      <c r="F3767" s="122">
        <v>1.6385384228999999E-2</v>
      </c>
      <c r="G3767" s="122">
        <v>1.1861307038E-2</v>
      </c>
      <c r="H3767" s="122">
        <v>1.7455381672E-2</v>
      </c>
      <c r="I3767" s="122">
        <v>8.7429368425000001E-3</v>
      </c>
      <c r="J3767" s="122">
        <v>8.2461438599999992E-3</v>
      </c>
      <c r="K3767" s="122">
        <v>8.0433725380000005E-3</v>
      </c>
      <c r="L3767" s="122">
        <v>6.1158636885000001E-3</v>
      </c>
      <c r="M3767" s="122">
        <v>9.7481395594999996E-3</v>
      </c>
      <c r="N3767" s="122">
        <v>7.0768585225E-3</v>
      </c>
      <c r="O3767" s="122">
        <v>4.0974986615000004E-3</v>
      </c>
      <c r="P3767" s="122">
        <v>6.7427761494999999E-3</v>
      </c>
      <c r="Q3767" s="122">
        <v>9.3074363445000002E-3</v>
      </c>
      <c r="R3767" s="122">
        <v>1.2094095916999999E-2</v>
      </c>
      <c r="S3767" s="122">
        <v>9.6060270024999998E-3</v>
      </c>
      <c r="T3767" s="122">
        <v>7.3614341785000004E-3</v>
      </c>
      <c r="U3767" s="122">
        <v>7.3774419539999999E-3</v>
      </c>
      <c r="V3767" s="122">
        <v>8.2406816800000005E-3</v>
      </c>
      <c r="W3767" s="122">
        <v>6.1426308085000001E-3</v>
      </c>
      <c r="X3767" s="122">
        <v>7.8587431689999994E-3</v>
      </c>
      <c r="Y3767" s="122">
        <v>7.6373000529999999E-3</v>
      </c>
      <c r="Z3767" s="122">
        <v>7.5707327419999998E-3</v>
      </c>
      <c r="AA3767" s="122">
        <v>1.0708705544E-2</v>
      </c>
      <c r="AB3767" s="122">
        <v>9.9824581510000003E-3</v>
      </c>
      <c r="AC3767" s="122">
        <v>1.0739734208499999E-2</v>
      </c>
      <c r="AD3767" s="122">
        <v>9.5113828089999995E-3</v>
      </c>
      <c r="AE3767" s="122">
        <v>9.5027959874999998E-3</v>
      </c>
      <c r="AF3767" s="122">
        <v>8.9475626875000006E-3</v>
      </c>
      <c r="AG3767" s="122">
        <v>9.4288350174999997E-3</v>
      </c>
      <c r="AH3767" s="122">
        <v>9.5733296860000001E-3</v>
      </c>
      <c r="AI3767" s="122">
        <v>9.6639486355000002E-3</v>
      </c>
      <c r="AJ3767" s="122">
        <v>1.03975644595E-2</v>
      </c>
      <c r="AK3767" s="122">
        <v>1.0039151615E-2</v>
      </c>
      <c r="AL3767" s="122">
        <v>0</v>
      </c>
    </row>
    <row r="3768" spans="1:38" hidden="1" x14ac:dyDescent="0.25">
      <c r="A3768" s="122" t="s">
        <v>2017</v>
      </c>
      <c r="B3768" s="122">
        <v>1</v>
      </c>
      <c r="C3768" s="122" t="s">
        <v>2210</v>
      </c>
      <c r="D3768" s="122" t="s">
        <v>2093</v>
      </c>
      <c r="E3768" s="122">
        <v>69</v>
      </c>
      <c r="F3768" s="122">
        <v>0</v>
      </c>
      <c r="G3768" s="122">
        <v>0</v>
      </c>
      <c r="H3768" s="122">
        <v>0</v>
      </c>
      <c r="I3768" s="122">
        <v>0</v>
      </c>
      <c r="J3768" s="122">
        <v>0</v>
      </c>
      <c r="K3768" s="122">
        <v>0</v>
      </c>
      <c r="L3768" s="122">
        <v>0</v>
      </c>
      <c r="M3768" s="122">
        <v>0</v>
      </c>
      <c r="N3768" s="122">
        <v>1.4331963200000001E-4</v>
      </c>
      <c r="O3768" s="122">
        <v>1.80825188E-4</v>
      </c>
      <c r="P3768" s="122">
        <v>1.8631943300000001E-4</v>
      </c>
      <c r="Q3768" s="122">
        <v>1.5398076750000001E-4</v>
      </c>
      <c r="R3768" s="122">
        <v>0</v>
      </c>
      <c r="S3768" s="122">
        <v>2.85068185E-5</v>
      </c>
      <c r="T3768" s="122">
        <v>3.2006859000000001E-5</v>
      </c>
      <c r="U3768" s="122">
        <v>3.7981999499999999E-5</v>
      </c>
      <c r="V3768" s="122">
        <v>1.1041993499999999E-5</v>
      </c>
      <c r="W3768" s="122">
        <v>9.7099445000000001E-6</v>
      </c>
      <c r="X3768" s="122">
        <v>8.4443575000000004E-6</v>
      </c>
      <c r="Y3768" s="122">
        <v>8.0930204999999997E-6</v>
      </c>
      <c r="Z3768" s="122">
        <v>7.7482554999999999E-6</v>
      </c>
      <c r="AA3768" s="122">
        <v>0</v>
      </c>
      <c r="AB3768" s="122">
        <v>0</v>
      </c>
      <c r="AC3768" s="122">
        <v>0</v>
      </c>
      <c r="AD3768" s="122">
        <v>0</v>
      </c>
      <c r="AE3768" s="122">
        <v>0</v>
      </c>
      <c r="AF3768" s="122">
        <v>0</v>
      </c>
      <c r="AG3768" s="122">
        <v>0</v>
      </c>
      <c r="AH3768" s="122">
        <v>0</v>
      </c>
      <c r="AI3768" s="122">
        <v>0</v>
      </c>
      <c r="AJ3768" s="122">
        <v>0</v>
      </c>
      <c r="AK3768" s="122">
        <v>0</v>
      </c>
      <c r="AL3768" s="122">
        <v>0</v>
      </c>
    </row>
    <row r="3769" spans="1:38" hidden="1" x14ac:dyDescent="0.25">
      <c r="A3769" s="122" t="s">
        <v>2017</v>
      </c>
      <c r="B3769" s="122">
        <v>1</v>
      </c>
      <c r="C3769" s="122" t="s">
        <v>2210</v>
      </c>
      <c r="D3769" s="122" t="s">
        <v>2094</v>
      </c>
      <c r="E3769" s="122">
        <v>69</v>
      </c>
      <c r="F3769" s="122">
        <v>2.0556209265000002E-3</v>
      </c>
      <c r="G3769" s="122">
        <v>0</v>
      </c>
      <c r="H3769" s="122">
        <v>0</v>
      </c>
      <c r="I3769" s="122">
        <v>0</v>
      </c>
      <c r="J3769" s="122">
        <v>0</v>
      </c>
      <c r="K3769" s="122">
        <v>0</v>
      </c>
      <c r="L3769" s="122">
        <v>0</v>
      </c>
      <c r="M3769" s="122">
        <v>0</v>
      </c>
      <c r="N3769" s="122">
        <v>0</v>
      </c>
      <c r="O3769" s="122">
        <v>2.4574141650000002E-4</v>
      </c>
      <c r="P3769" s="122">
        <v>0</v>
      </c>
      <c r="Q3769" s="122">
        <v>0</v>
      </c>
      <c r="R3769" s="122">
        <v>0</v>
      </c>
      <c r="S3769" s="122">
        <v>6.5538289500000004E-5</v>
      </c>
      <c r="T3769" s="122">
        <v>1.2278213200000001E-4</v>
      </c>
      <c r="U3769" s="122">
        <v>1.46156139E-4</v>
      </c>
      <c r="V3769" s="122">
        <v>5.1144809200000003E-4</v>
      </c>
      <c r="W3769" s="122">
        <v>4.9513747450000004E-4</v>
      </c>
      <c r="X3769" s="122">
        <v>4.8981574449999995E-4</v>
      </c>
      <c r="Y3769" s="122">
        <v>2.9523994499999999E-5</v>
      </c>
      <c r="Z3769" s="122">
        <v>2.8266278000000001E-5</v>
      </c>
      <c r="AA3769" s="122">
        <v>0</v>
      </c>
      <c r="AB3769" s="122">
        <v>0</v>
      </c>
      <c r="AC3769" s="122">
        <v>0</v>
      </c>
      <c r="AD3769" s="122">
        <v>0</v>
      </c>
      <c r="AE3769" s="122">
        <v>0</v>
      </c>
      <c r="AF3769" s="122">
        <v>0</v>
      </c>
      <c r="AG3769" s="122">
        <v>0</v>
      </c>
      <c r="AH3769" s="122">
        <v>0</v>
      </c>
      <c r="AI3769" s="122">
        <v>0</v>
      </c>
      <c r="AJ3769" s="122">
        <v>0</v>
      </c>
      <c r="AK3769" s="122">
        <v>0</v>
      </c>
      <c r="AL3769" s="122">
        <v>0</v>
      </c>
    </row>
    <row r="3770" spans="1:38" hidden="1" x14ac:dyDescent="0.25">
      <c r="A3770" s="122" t="s">
        <v>2017</v>
      </c>
      <c r="B3770" s="122">
        <v>1</v>
      </c>
      <c r="C3770" s="122" t="s">
        <v>2210</v>
      </c>
      <c r="D3770" s="122" t="s">
        <v>2095</v>
      </c>
      <c r="E3770" s="122">
        <v>69</v>
      </c>
      <c r="F3770" s="122">
        <v>0</v>
      </c>
      <c r="G3770" s="122">
        <v>0</v>
      </c>
      <c r="H3770" s="122">
        <v>0</v>
      </c>
      <c r="I3770" s="122">
        <v>6.5155918615000001E-3</v>
      </c>
      <c r="J3770" s="122">
        <v>0</v>
      </c>
      <c r="K3770" s="122">
        <v>0</v>
      </c>
      <c r="L3770" s="122">
        <v>0</v>
      </c>
      <c r="M3770" s="122">
        <v>0</v>
      </c>
      <c r="N3770" s="122">
        <v>0</v>
      </c>
      <c r="O3770" s="122">
        <v>0</v>
      </c>
      <c r="P3770" s="122">
        <v>0</v>
      </c>
      <c r="Q3770" s="122">
        <v>0</v>
      </c>
      <c r="R3770" s="122">
        <v>0</v>
      </c>
      <c r="S3770" s="122">
        <v>8.5694324649999998E-4</v>
      </c>
      <c r="T3770" s="122">
        <v>1.9347180684999999E-3</v>
      </c>
      <c r="U3770" s="122">
        <v>2.3318921185000001E-3</v>
      </c>
      <c r="V3770" s="122">
        <v>2.5925357304999999E-3</v>
      </c>
      <c r="W3770" s="122">
        <v>2.505667114E-3</v>
      </c>
      <c r="X3770" s="122">
        <v>2.4621687419999999E-3</v>
      </c>
      <c r="Y3770" s="122">
        <v>5.7107266799999998E-4</v>
      </c>
      <c r="Z3770" s="122">
        <v>5.4674497900000004E-4</v>
      </c>
      <c r="AA3770" s="122">
        <v>0</v>
      </c>
      <c r="AB3770" s="122">
        <v>0</v>
      </c>
      <c r="AC3770" s="122">
        <v>0</v>
      </c>
      <c r="AD3770" s="122">
        <v>0</v>
      </c>
      <c r="AE3770" s="122">
        <v>0</v>
      </c>
      <c r="AF3770" s="122">
        <v>0</v>
      </c>
      <c r="AG3770" s="122">
        <v>0</v>
      </c>
      <c r="AH3770" s="122">
        <v>0</v>
      </c>
      <c r="AI3770" s="122">
        <v>0</v>
      </c>
      <c r="AJ3770" s="122">
        <v>0</v>
      </c>
      <c r="AK3770" s="122">
        <v>0</v>
      </c>
      <c r="AL3770" s="122">
        <v>0</v>
      </c>
    </row>
    <row r="3771" spans="1:38" hidden="1" x14ac:dyDescent="0.25">
      <c r="A3771" s="122" t="s">
        <v>2017</v>
      </c>
      <c r="B3771" s="122">
        <v>1</v>
      </c>
      <c r="C3771" s="122" t="s">
        <v>2210</v>
      </c>
      <c r="D3771" s="122" t="s">
        <v>2096</v>
      </c>
      <c r="E3771" s="122">
        <v>69</v>
      </c>
      <c r="F3771" s="122">
        <v>7.0010278105500007E-2</v>
      </c>
      <c r="G3771" s="122">
        <v>3.9121503952000002E-2</v>
      </c>
      <c r="H3771" s="122">
        <v>3.7917782897999998E-2</v>
      </c>
      <c r="I3771" s="122">
        <v>3.7870475097999998E-2</v>
      </c>
      <c r="J3771" s="122">
        <v>3.9758193614499997E-2</v>
      </c>
      <c r="K3771" s="122">
        <v>4.17738478505E-2</v>
      </c>
      <c r="L3771" s="122">
        <v>4.2468346547500001E-2</v>
      </c>
      <c r="M3771" s="122">
        <v>4.3799338489E-2</v>
      </c>
      <c r="N3771" s="122">
        <v>3.9888623885000002E-2</v>
      </c>
      <c r="O3771" s="122">
        <v>4.2205321115500002E-2</v>
      </c>
      <c r="P3771" s="122">
        <v>3.64038365465E-2</v>
      </c>
      <c r="Q3771" s="122">
        <v>3.4360430158999998E-2</v>
      </c>
      <c r="R3771" s="122">
        <v>3.3228551983000003E-2</v>
      </c>
      <c r="S3771" s="122">
        <v>3.2157204603500002E-2</v>
      </c>
      <c r="T3771" s="122">
        <v>3.0935194283000001E-2</v>
      </c>
      <c r="U3771" s="122">
        <v>3.3790051049E-2</v>
      </c>
      <c r="V3771" s="122">
        <v>4.2284713260499998E-2</v>
      </c>
      <c r="W3771" s="122">
        <v>4.0523145131999998E-2</v>
      </c>
      <c r="X3771" s="122">
        <v>4.0519713991499999E-2</v>
      </c>
      <c r="Y3771" s="122">
        <v>4.0302905169000001E-2</v>
      </c>
      <c r="Z3771" s="122">
        <v>3.9707492860500002E-2</v>
      </c>
      <c r="AA3771" s="122">
        <v>3.68731901305E-2</v>
      </c>
      <c r="AB3771" s="122">
        <v>3.7683847708500001E-2</v>
      </c>
      <c r="AC3771" s="122">
        <v>4.1175951113999999E-2</v>
      </c>
      <c r="AD3771" s="122">
        <v>4.1102935160500002E-2</v>
      </c>
      <c r="AE3771" s="122">
        <v>4.0525004954999999E-2</v>
      </c>
      <c r="AF3771" s="122">
        <v>3.9993580553499997E-2</v>
      </c>
      <c r="AG3771" s="122">
        <v>3.9831125774999997E-2</v>
      </c>
      <c r="AH3771" s="122">
        <v>3.9974608488000003E-2</v>
      </c>
      <c r="AI3771" s="122">
        <v>3.9124572254500001E-2</v>
      </c>
      <c r="AJ3771" s="122">
        <v>3.6721349211499998E-2</v>
      </c>
      <c r="AK3771" s="122">
        <v>3.9018265066500003E-2</v>
      </c>
      <c r="AL3771" s="122">
        <v>0</v>
      </c>
    </row>
    <row r="3772" spans="1:38" hidden="1" x14ac:dyDescent="0.25">
      <c r="A3772" s="122" t="s">
        <v>2017</v>
      </c>
      <c r="B3772" s="122">
        <v>1</v>
      </c>
      <c r="C3772" s="122" t="s">
        <v>2210</v>
      </c>
      <c r="D3772" s="122" t="s">
        <v>2097</v>
      </c>
      <c r="E3772" s="122">
        <v>69</v>
      </c>
      <c r="F3772" s="122">
        <v>1.8232463909000001E-2</v>
      </c>
      <c r="G3772" s="122">
        <v>1.0612748408E-2</v>
      </c>
      <c r="H3772" s="122">
        <v>1.03901081545E-2</v>
      </c>
      <c r="I3772" s="122">
        <v>1.3441680966E-2</v>
      </c>
      <c r="J3772" s="122">
        <v>1.4676172707E-2</v>
      </c>
      <c r="K3772" s="122">
        <v>1.2671463554E-2</v>
      </c>
      <c r="L3772" s="122">
        <v>1.2832241915999999E-2</v>
      </c>
      <c r="M3772" s="122">
        <v>1.6661556549499999E-2</v>
      </c>
      <c r="N3772" s="122">
        <v>1.7162224944999999E-2</v>
      </c>
      <c r="O3772" s="122">
        <v>1.6635916872000001E-2</v>
      </c>
      <c r="P3772" s="122">
        <v>1.6349903087499999E-2</v>
      </c>
      <c r="Q3772" s="122">
        <v>1.8322885115499999E-2</v>
      </c>
      <c r="R3772" s="122">
        <v>1.9031521615500001E-2</v>
      </c>
      <c r="S3772" s="122">
        <v>1.7657157813E-2</v>
      </c>
      <c r="T3772" s="122">
        <v>1.5715079210499999E-2</v>
      </c>
      <c r="U3772" s="122">
        <v>1.53629639585E-2</v>
      </c>
      <c r="V3772" s="122">
        <v>1.4506198951000001E-2</v>
      </c>
      <c r="W3772" s="122">
        <v>1.3934602484000001E-2</v>
      </c>
      <c r="X3772" s="122">
        <v>1.37023120435E-2</v>
      </c>
      <c r="Y3772" s="122">
        <v>1.6262050526000001E-2</v>
      </c>
      <c r="Z3772" s="122">
        <v>1.6062982154999999E-2</v>
      </c>
      <c r="AA3772" s="122">
        <v>1.8312125585500001E-2</v>
      </c>
      <c r="AB3772" s="122">
        <v>1.82962706355E-2</v>
      </c>
      <c r="AC3772" s="122">
        <v>1.84501365255E-2</v>
      </c>
      <c r="AD3772" s="122">
        <v>1.88741637675E-2</v>
      </c>
      <c r="AE3772" s="122">
        <v>1.6414328059000002E-2</v>
      </c>
      <c r="AF3772" s="122">
        <v>1.7454395209500002E-2</v>
      </c>
      <c r="AG3772" s="122">
        <v>1.7402562084000001E-2</v>
      </c>
      <c r="AH3772" s="122">
        <v>1.70774997545E-2</v>
      </c>
      <c r="AI3772" s="122">
        <v>1.7335090142499999E-2</v>
      </c>
      <c r="AJ3772" s="122">
        <v>1.6300682411500001E-2</v>
      </c>
      <c r="AK3772" s="122">
        <v>1.71505976195E-2</v>
      </c>
      <c r="AL3772" s="122">
        <v>0</v>
      </c>
    </row>
    <row r="3773" spans="1:38" hidden="1" x14ac:dyDescent="0.25">
      <c r="A3773" s="122" t="s">
        <v>2017</v>
      </c>
      <c r="B3773" s="122">
        <v>1</v>
      </c>
      <c r="C3773" s="122" t="s">
        <v>2210</v>
      </c>
      <c r="D3773" s="122" t="s">
        <v>2098</v>
      </c>
      <c r="E3773" s="122">
        <v>69</v>
      </c>
      <c r="F3773" s="122">
        <v>6.1802690235000001E-3</v>
      </c>
      <c r="G3773" s="122">
        <v>5.2329295865000004E-3</v>
      </c>
      <c r="H3773" s="122">
        <v>5.635350186E-3</v>
      </c>
      <c r="I3773" s="122">
        <v>5.3885945880000003E-3</v>
      </c>
      <c r="J3773" s="122">
        <v>6.1879210840000004E-3</v>
      </c>
      <c r="K3773" s="122">
        <v>6.3574160910000004E-3</v>
      </c>
      <c r="L3773" s="122">
        <v>6.6466521165E-3</v>
      </c>
      <c r="M3773" s="122">
        <v>7.2808583844999998E-3</v>
      </c>
      <c r="N3773" s="122">
        <v>7.8765579794999995E-3</v>
      </c>
      <c r="O3773" s="122">
        <v>7.8839780060000007E-3</v>
      </c>
      <c r="P3773" s="122">
        <v>8.2159418100000003E-3</v>
      </c>
      <c r="Q3773" s="122">
        <v>7.6235960815000002E-3</v>
      </c>
      <c r="R3773" s="122">
        <v>6.6355943820000001E-3</v>
      </c>
      <c r="S3773" s="122">
        <v>5.2566084760000001E-3</v>
      </c>
      <c r="T3773" s="122">
        <v>3.8124507225000001E-3</v>
      </c>
      <c r="U3773" s="122">
        <v>4.155876916E-3</v>
      </c>
      <c r="V3773" s="122">
        <v>7.841507357E-3</v>
      </c>
      <c r="W3773" s="122">
        <v>7.3903373575000004E-3</v>
      </c>
      <c r="X3773" s="122">
        <v>7.1733666729999999E-3</v>
      </c>
      <c r="Y3773" s="122">
        <v>7.5894164875000003E-3</v>
      </c>
      <c r="Z3773" s="122">
        <v>7.4352708634999997E-3</v>
      </c>
      <c r="AA3773" s="122">
        <v>7.6410457484999998E-3</v>
      </c>
      <c r="AB3773" s="122">
        <v>7.6242751175E-3</v>
      </c>
      <c r="AC3773" s="122">
        <v>4.9717758760000003E-3</v>
      </c>
      <c r="AD3773" s="122">
        <v>5.1029289869999996E-3</v>
      </c>
      <c r="AE3773" s="122">
        <v>4.9512438349999998E-3</v>
      </c>
      <c r="AF3773" s="122">
        <v>5.1442182924999998E-3</v>
      </c>
      <c r="AG3773" s="122">
        <v>5.1474926325000003E-3</v>
      </c>
      <c r="AH3773" s="122">
        <v>4.3124737104999998E-3</v>
      </c>
      <c r="AI3773" s="122">
        <v>3.7454361974999999E-3</v>
      </c>
      <c r="AJ3773" s="122">
        <v>3.349882596E-3</v>
      </c>
      <c r="AK3773" s="122">
        <v>3.2039689054999998E-3</v>
      </c>
      <c r="AL3773" s="122">
        <v>0</v>
      </c>
    </row>
    <row r="3774" spans="1:38" hidden="1" x14ac:dyDescent="0.25">
      <c r="A3774" s="122" t="s">
        <v>2017</v>
      </c>
      <c r="B3774" s="122">
        <v>1</v>
      </c>
      <c r="C3774" s="122" t="s">
        <v>2210</v>
      </c>
      <c r="D3774" s="122" t="s">
        <v>2099</v>
      </c>
      <c r="E3774" s="122">
        <v>69</v>
      </c>
      <c r="F3774" s="122">
        <v>6.9712362004999999E-3</v>
      </c>
      <c r="G3774" s="122">
        <v>2.7211233817999999E-2</v>
      </c>
      <c r="H3774" s="122">
        <v>2.7014281180500001E-2</v>
      </c>
      <c r="I3774" s="122">
        <v>2.6824919865500001E-2</v>
      </c>
      <c r="J3774" s="122">
        <v>1.6811334947E-2</v>
      </c>
      <c r="K3774" s="122">
        <v>1.7019675456E-2</v>
      </c>
      <c r="L3774" s="122">
        <v>1.7793999944000001E-2</v>
      </c>
      <c r="M3774" s="122">
        <v>1.8351678133999998E-2</v>
      </c>
      <c r="N3774" s="122">
        <v>1.1742574980499999E-2</v>
      </c>
      <c r="O3774" s="122">
        <v>1.17536369285E-2</v>
      </c>
      <c r="P3774" s="122">
        <v>2.0924045217999999E-2</v>
      </c>
      <c r="Q3774" s="122">
        <v>1.71538484805E-2</v>
      </c>
      <c r="R3774" s="122">
        <v>1.4190372216000001E-2</v>
      </c>
      <c r="S3774" s="122">
        <v>1.2491871093E-2</v>
      </c>
      <c r="T3774" s="122">
        <v>1.0844282936E-2</v>
      </c>
      <c r="U3774" s="122">
        <v>1.02535571525E-2</v>
      </c>
      <c r="V3774" s="122">
        <v>1.3586507017E-2</v>
      </c>
      <c r="W3774" s="122">
        <v>1.35104878715E-2</v>
      </c>
      <c r="X3774" s="122">
        <v>1.29683643335E-2</v>
      </c>
      <c r="Y3774" s="122">
        <v>1.0518126342E-2</v>
      </c>
      <c r="Z3774" s="122">
        <v>9.8590132539999997E-3</v>
      </c>
      <c r="AA3774" s="122">
        <v>1.00018157915E-2</v>
      </c>
      <c r="AB3774" s="122">
        <v>1.1449456201499999E-2</v>
      </c>
      <c r="AC3774" s="122">
        <v>1.03998882445E-2</v>
      </c>
      <c r="AD3774" s="122">
        <v>1.0954462781000001E-2</v>
      </c>
      <c r="AE3774" s="122">
        <v>1.3089010220999999E-2</v>
      </c>
      <c r="AF3774" s="122">
        <v>1.3110701213E-2</v>
      </c>
      <c r="AG3774" s="122">
        <v>1.0419145980000001E-2</v>
      </c>
      <c r="AH3774" s="122">
        <v>1.0497756586999999E-2</v>
      </c>
      <c r="AI3774" s="122">
        <v>4.4020846265E-3</v>
      </c>
      <c r="AJ3774" s="122">
        <v>2.3640980454999998E-3</v>
      </c>
      <c r="AK3774" s="122">
        <v>2.6521784854999998E-3</v>
      </c>
      <c r="AL3774" s="122">
        <v>0</v>
      </c>
    </row>
    <row r="3775" spans="1:38" hidden="1" x14ac:dyDescent="0.25">
      <c r="A3775" s="122" t="s">
        <v>2017</v>
      </c>
      <c r="B3775" s="122">
        <v>1</v>
      </c>
      <c r="C3775" s="122" t="s">
        <v>2210</v>
      </c>
      <c r="D3775" s="122" t="s">
        <v>2100</v>
      </c>
      <c r="E3775" s="122">
        <v>69</v>
      </c>
      <c r="F3775" s="122">
        <v>1.5640594043999999E-2</v>
      </c>
      <c r="G3775" s="122">
        <v>1.34648480345E-2</v>
      </c>
      <c r="H3775" s="122">
        <v>1.82682548355E-2</v>
      </c>
      <c r="I3775" s="122">
        <v>1.4914421672500001E-2</v>
      </c>
      <c r="J3775" s="122">
        <v>1.2982768170000001E-2</v>
      </c>
      <c r="K3775" s="122">
        <v>1.8154320470500002E-2</v>
      </c>
      <c r="L3775" s="122">
        <v>1.7583108094500002E-2</v>
      </c>
      <c r="M3775" s="122">
        <v>1.9493560324999999E-2</v>
      </c>
      <c r="N3775" s="122">
        <v>1.68948555535E-2</v>
      </c>
      <c r="O3775" s="122">
        <v>1.6409885387000001E-2</v>
      </c>
      <c r="P3775" s="122">
        <v>1.6095763370500001E-2</v>
      </c>
      <c r="Q3775" s="122">
        <v>1.5727264413999999E-2</v>
      </c>
      <c r="R3775" s="122">
        <v>1.5716408768500001E-2</v>
      </c>
      <c r="S3775" s="122">
        <v>1.396959478E-2</v>
      </c>
      <c r="T3775" s="122">
        <v>1.2230194352E-2</v>
      </c>
      <c r="U3775" s="122">
        <v>1.2738675292E-2</v>
      </c>
      <c r="V3775" s="122">
        <v>1.5434105037E-2</v>
      </c>
      <c r="W3775" s="122">
        <v>1.6503087662499999E-2</v>
      </c>
      <c r="X3775" s="122">
        <v>1.7290138112999998E-2</v>
      </c>
      <c r="Y3775" s="122">
        <v>1.5099488423999999E-2</v>
      </c>
      <c r="Z3775" s="122">
        <v>1.45640577525E-2</v>
      </c>
      <c r="AA3775" s="122">
        <v>1.40221916355E-2</v>
      </c>
      <c r="AB3775" s="122">
        <v>1.61591741075E-2</v>
      </c>
      <c r="AC3775" s="122">
        <v>1.6827332519999998E-2</v>
      </c>
      <c r="AD3775" s="122">
        <v>1.66683360445E-2</v>
      </c>
      <c r="AE3775" s="122">
        <v>1.6865328882499999E-2</v>
      </c>
      <c r="AF3775" s="122">
        <v>1.7909161789000001E-2</v>
      </c>
      <c r="AG3775" s="122">
        <v>1.7533482895999999E-2</v>
      </c>
      <c r="AH3775" s="122">
        <v>1.8172914275E-2</v>
      </c>
      <c r="AI3775" s="122">
        <v>1.3672415247000001E-2</v>
      </c>
      <c r="AJ3775" s="122">
        <v>1.37960235695E-2</v>
      </c>
      <c r="AK3775" s="122">
        <v>1.3517392340499999E-2</v>
      </c>
      <c r="AL3775" s="122">
        <v>0</v>
      </c>
    </row>
    <row r="3776" spans="1:38" hidden="1" x14ac:dyDescent="0.25">
      <c r="A3776" s="122" t="s">
        <v>2017</v>
      </c>
      <c r="B3776" s="122">
        <v>1</v>
      </c>
      <c r="C3776" s="122" t="s">
        <v>2210</v>
      </c>
      <c r="D3776" s="122" t="s">
        <v>2101</v>
      </c>
      <c r="E3776" s="122">
        <v>69</v>
      </c>
      <c r="F3776" s="122">
        <v>0</v>
      </c>
      <c r="G3776" s="122">
        <v>0</v>
      </c>
      <c r="H3776" s="122">
        <v>0</v>
      </c>
      <c r="I3776" s="122">
        <v>0</v>
      </c>
      <c r="J3776" s="122">
        <v>0</v>
      </c>
      <c r="K3776" s="122">
        <v>0</v>
      </c>
      <c r="L3776" s="122">
        <v>0</v>
      </c>
      <c r="M3776" s="122">
        <v>0</v>
      </c>
      <c r="N3776" s="122">
        <v>4.7873574999999997E-4</v>
      </c>
      <c r="O3776" s="122">
        <v>5.7622959450000005E-4</v>
      </c>
      <c r="P3776" s="122">
        <v>0</v>
      </c>
      <c r="Q3776" s="122">
        <v>1.8078898900000001E-4</v>
      </c>
      <c r="R3776" s="122">
        <v>3.492751145E-4</v>
      </c>
      <c r="S3776" s="122">
        <v>4.6575999850000002E-4</v>
      </c>
      <c r="T3776" s="122">
        <v>5.782345315E-4</v>
      </c>
      <c r="U3776" s="122">
        <v>5.6082673450000005E-4</v>
      </c>
      <c r="V3776" s="122">
        <v>1.3417766200000001E-4</v>
      </c>
      <c r="W3776" s="122">
        <v>9.4948943499999997E-5</v>
      </c>
      <c r="X3776" s="122">
        <v>5.8978877000000003E-5</v>
      </c>
      <c r="Y3776" s="122">
        <v>5.6525003499999998E-5</v>
      </c>
      <c r="Z3776" s="122">
        <v>5.4117028E-5</v>
      </c>
      <c r="AA3776" s="122">
        <v>0</v>
      </c>
      <c r="AB3776" s="122">
        <v>0</v>
      </c>
      <c r="AC3776" s="122">
        <v>0</v>
      </c>
      <c r="AD3776" s="122">
        <v>0</v>
      </c>
      <c r="AE3776" s="122">
        <v>0</v>
      </c>
      <c r="AF3776" s="122">
        <v>0</v>
      </c>
      <c r="AG3776" s="122">
        <v>0</v>
      </c>
      <c r="AH3776" s="122">
        <v>0</v>
      </c>
      <c r="AI3776" s="122">
        <v>0</v>
      </c>
      <c r="AJ3776" s="122">
        <v>0</v>
      </c>
      <c r="AK3776" s="122">
        <v>0</v>
      </c>
      <c r="AL3776" s="122">
        <v>0</v>
      </c>
    </row>
    <row r="3777" spans="1:38" hidden="1" x14ac:dyDescent="0.25">
      <c r="A3777" s="122" t="s">
        <v>2017</v>
      </c>
      <c r="B3777" s="122">
        <v>1</v>
      </c>
      <c r="C3777" s="122" t="s">
        <v>2210</v>
      </c>
      <c r="D3777" s="122" t="s">
        <v>2102</v>
      </c>
      <c r="E3777" s="122">
        <v>69</v>
      </c>
      <c r="F3777" s="122">
        <v>1.0724978769999999E-3</v>
      </c>
      <c r="G3777" s="122">
        <v>5.1411237549999996E-4</v>
      </c>
      <c r="H3777" s="122">
        <v>5.1339358950000004E-4</v>
      </c>
      <c r="I3777" s="122">
        <v>6.311745885E-4</v>
      </c>
      <c r="J3777" s="122">
        <v>8.0988913099999996E-4</v>
      </c>
      <c r="K3777" s="122">
        <v>9.0771602750000003E-4</v>
      </c>
      <c r="L3777" s="122">
        <v>9.4901333600000003E-4</v>
      </c>
      <c r="M3777" s="122">
        <v>1.2832580744999999E-3</v>
      </c>
      <c r="N3777" s="122">
        <v>1.8487028315E-3</v>
      </c>
      <c r="O3777" s="122">
        <v>5.4585094849999996E-4</v>
      </c>
      <c r="P3777" s="122">
        <v>0</v>
      </c>
      <c r="Q3777" s="122">
        <v>0</v>
      </c>
      <c r="R3777" s="122">
        <v>0</v>
      </c>
      <c r="S3777" s="122">
        <v>0</v>
      </c>
      <c r="T3777" s="122">
        <v>0</v>
      </c>
      <c r="U3777" s="122">
        <v>0</v>
      </c>
      <c r="V3777" s="122">
        <v>0</v>
      </c>
      <c r="W3777" s="122">
        <v>0</v>
      </c>
      <c r="X3777" s="122">
        <v>0</v>
      </c>
      <c r="Y3777" s="122">
        <v>0</v>
      </c>
      <c r="Z3777" s="122">
        <v>0</v>
      </c>
      <c r="AA3777" s="122">
        <v>0</v>
      </c>
      <c r="AB3777" s="122">
        <v>0</v>
      </c>
      <c r="AC3777" s="122">
        <v>0</v>
      </c>
      <c r="AD3777" s="122">
        <v>0</v>
      </c>
      <c r="AE3777" s="122">
        <v>0</v>
      </c>
      <c r="AF3777" s="122">
        <v>0</v>
      </c>
      <c r="AG3777" s="122">
        <v>0</v>
      </c>
      <c r="AH3777" s="122">
        <v>0</v>
      </c>
      <c r="AI3777" s="122">
        <v>0</v>
      </c>
      <c r="AJ3777" s="122">
        <v>0</v>
      </c>
      <c r="AK3777" s="122">
        <v>0</v>
      </c>
      <c r="AL3777" s="122">
        <v>0</v>
      </c>
    </row>
    <row r="3778" spans="1:38" hidden="1" x14ac:dyDescent="0.25">
      <c r="A3778" s="122" t="s">
        <v>2017</v>
      </c>
      <c r="B3778" s="122">
        <v>1</v>
      </c>
      <c r="C3778" s="122" t="s">
        <v>2210</v>
      </c>
      <c r="D3778" s="122" t="s">
        <v>2103</v>
      </c>
      <c r="E3778" s="122">
        <v>69</v>
      </c>
      <c r="F3778" s="122">
        <v>3.5749928350000001E-4</v>
      </c>
      <c r="G3778" s="122">
        <v>7.3444617499999996E-5</v>
      </c>
      <c r="H3778" s="122">
        <v>1.8188802349999999E-4</v>
      </c>
      <c r="I3778" s="122">
        <v>1.739236605E-4</v>
      </c>
      <c r="J3778" s="122">
        <v>1.938825595E-4</v>
      </c>
      <c r="K3778" s="122">
        <v>1.858296335E-4</v>
      </c>
      <c r="L3778" s="122">
        <v>2.3725333400000001E-4</v>
      </c>
      <c r="M3778" s="122">
        <v>2.824799035E-4</v>
      </c>
      <c r="N3778" s="122">
        <v>2.411141985E-4</v>
      </c>
      <c r="O3778" s="122">
        <v>0</v>
      </c>
      <c r="P3778" s="122">
        <v>0</v>
      </c>
      <c r="Q3778" s="122">
        <v>0</v>
      </c>
      <c r="R3778" s="122">
        <v>0</v>
      </c>
      <c r="S3778" s="122">
        <v>5.2902957000000001E-5</v>
      </c>
      <c r="T3778" s="122">
        <v>1.155723035E-4</v>
      </c>
      <c r="U3778" s="122">
        <v>1.19907359E-4</v>
      </c>
      <c r="V3778" s="122">
        <v>3.0889300999999999E-5</v>
      </c>
      <c r="W3778" s="122">
        <v>2.9458937000000001E-5</v>
      </c>
      <c r="X3778" s="122">
        <v>2.797022E-5</v>
      </c>
      <c r="Y3778" s="122">
        <v>2.6806498999999999E-5</v>
      </c>
      <c r="Z3778" s="122">
        <v>2.5664534499999999E-5</v>
      </c>
      <c r="AA3778" s="122">
        <v>0</v>
      </c>
      <c r="AB3778" s="122">
        <v>0</v>
      </c>
      <c r="AC3778" s="122">
        <v>0</v>
      </c>
      <c r="AD3778" s="122">
        <v>0</v>
      </c>
      <c r="AE3778" s="122">
        <v>0</v>
      </c>
      <c r="AF3778" s="122">
        <v>0</v>
      </c>
      <c r="AG3778" s="122">
        <v>0</v>
      </c>
      <c r="AH3778" s="122">
        <v>0</v>
      </c>
      <c r="AI3778" s="122">
        <v>0</v>
      </c>
      <c r="AJ3778" s="122">
        <v>0</v>
      </c>
      <c r="AK3778" s="122">
        <v>0</v>
      </c>
      <c r="AL3778" s="122">
        <v>0</v>
      </c>
    </row>
    <row r="3779" spans="1:38" hidden="1" x14ac:dyDescent="0.25">
      <c r="A3779" s="122" t="s">
        <v>2017</v>
      </c>
      <c r="B3779" s="122">
        <v>1</v>
      </c>
      <c r="C3779" s="122" t="s">
        <v>2210</v>
      </c>
      <c r="D3779" s="122" t="s">
        <v>2104</v>
      </c>
      <c r="E3779" s="122">
        <v>69</v>
      </c>
      <c r="F3779" s="122">
        <v>8.9374822199999996E-4</v>
      </c>
      <c r="G3779" s="122">
        <v>2.937785018E-3</v>
      </c>
      <c r="H3779" s="122">
        <v>9.5197836799999996E-4</v>
      </c>
      <c r="I3779" s="122">
        <v>1.6108977940000001E-3</v>
      </c>
      <c r="J3779" s="122">
        <v>9.5149702199999995E-4</v>
      </c>
      <c r="K3779" s="122">
        <v>2.5214333950000002E-3</v>
      </c>
      <c r="L3779" s="122">
        <v>2.6174315000000001E-3</v>
      </c>
      <c r="M3779" s="122">
        <v>1.338041233E-3</v>
      </c>
      <c r="N3779" s="122">
        <v>1.5144910855000001E-3</v>
      </c>
      <c r="O3779" s="122">
        <v>2.1699022030000001E-3</v>
      </c>
      <c r="P3779" s="122">
        <v>1.6768749235000001E-3</v>
      </c>
      <c r="Q3779" s="122">
        <v>1.7632556749999999E-3</v>
      </c>
      <c r="R3779" s="122">
        <v>1.8683809894999999E-3</v>
      </c>
      <c r="S3779" s="122">
        <v>1.2237817925E-3</v>
      </c>
      <c r="T3779" s="122">
        <v>7.2310573850000001E-4</v>
      </c>
      <c r="U3779" s="122">
        <v>7.619923155E-4</v>
      </c>
      <c r="V3779" s="122">
        <v>1.2919431314999999E-3</v>
      </c>
      <c r="W3779" s="122">
        <v>1.2781160675000001E-3</v>
      </c>
      <c r="X3779" s="122">
        <v>1.249542151E-3</v>
      </c>
      <c r="Y3779" s="122">
        <v>5.5163184400000001E-4</v>
      </c>
      <c r="Z3779" s="122">
        <v>4.8756851800000001E-4</v>
      </c>
      <c r="AA3779" s="122">
        <v>2.2424504050000001E-4</v>
      </c>
      <c r="AB3779" s="122">
        <v>0</v>
      </c>
      <c r="AC3779" s="122">
        <v>0</v>
      </c>
      <c r="AD3779" s="122">
        <v>0</v>
      </c>
      <c r="AE3779" s="122">
        <v>0</v>
      </c>
      <c r="AF3779" s="122">
        <v>0</v>
      </c>
      <c r="AG3779" s="122">
        <v>0</v>
      </c>
      <c r="AH3779" s="122">
        <v>0</v>
      </c>
      <c r="AI3779" s="122">
        <v>0</v>
      </c>
      <c r="AJ3779" s="122">
        <v>0</v>
      </c>
      <c r="AK3779" s="122">
        <v>0</v>
      </c>
      <c r="AL3779" s="122">
        <v>0</v>
      </c>
    </row>
    <row r="3780" spans="1:38" hidden="1" x14ac:dyDescent="0.25">
      <c r="A3780" s="122" t="s">
        <v>2017</v>
      </c>
      <c r="B3780" s="122">
        <v>1</v>
      </c>
      <c r="C3780" s="122" t="s">
        <v>2210</v>
      </c>
      <c r="D3780" s="122" t="s">
        <v>2105</v>
      </c>
      <c r="E3780" s="122">
        <v>69</v>
      </c>
      <c r="F3780" s="122">
        <v>0</v>
      </c>
      <c r="G3780" s="122">
        <v>0</v>
      </c>
      <c r="H3780" s="122">
        <v>0</v>
      </c>
      <c r="I3780" s="122">
        <v>0</v>
      </c>
      <c r="J3780" s="122">
        <v>0</v>
      </c>
      <c r="K3780" s="122">
        <v>0</v>
      </c>
      <c r="L3780" s="122">
        <v>0</v>
      </c>
      <c r="M3780" s="122">
        <v>0</v>
      </c>
      <c r="N3780" s="122">
        <v>0</v>
      </c>
      <c r="O3780" s="122">
        <v>0</v>
      </c>
      <c r="P3780" s="122">
        <v>0</v>
      </c>
      <c r="Q3780" s="122">
        <v>0</v>
      </c>
      <c r="R3780" s="122">
        <v>0</v>
      </c>
      <c r="S3780" s="122">
        <v>0</v>
      </c>
      <c r="T3780" s="122">
        <v>0</v>
      </c>
      <c r="U3780" s="122">
        <v>0</v>
      </c>
      <c r="V3780" s="122">
        <v>0</v>
      </c>
      <c r="W3780" s="122">
        <v>0</v>
      </c>
      <c r="X3780" s="122">
        <v>0</v>
      </c>
      <c r="Y3780" s="122">
        <v>0</v>
      </c>
      <c r="Z3780" s="122">
        <v>0</v>
      </c>
      <c r="AA3780" s="122">
        <v>0</v>
      </c>
      <c r="AB3780" s="122">
        <v>0</v>
      </c>
      <c r="AC3780" s="122">
        <v>0</v>
      </c>
      <c r="AD3780" s="122">
        <v>0</v>
      </c>
      <c r="AE3780" s="122">
        <v>0</v>
      </c>
      <c r="AF3780" s="122">
        <v>0</v>
      </c>
      <c r="AG3780" s="122">
        <v>0</v>
      </c>
      <c r="AH3780" s="122">
        <v>0</v>
      </c>
      <c r="AI3780" s="122">
        <v>0</v>
      </c>
      <c r="AJ3780" s="122">
        <v>0</v>
      </c>
      <c r="AK3780" s="122">
        <v>0</v>
      </c>
      <c r="AL3780" s="122">
        <v>0</v>
      </c>
    </row>
    <row r="3781" spans="1:38" hidden="1" x14ac:dyDescent="0.25">
      <c r="A3781" s="122" t="s">
        <v>2017</v>
      </c>
      <c r="B3781" s="122">
        <v>1</v>
      </c>
      <c r="C3781" s="122" t="s">
        <v>2210</v>
      </c>
      <c r="D3781" s="122" t="s">
        <v>475</v>
      </c>
      <c r="E3781" s="122">
        <v>69</v>
      </c>
      <c r="F3781" s="122">
        <v>0</v>
      </c>
      <c r="G3781" s="122">
        <v>0</v>
      </c>
      <c r="H3781" s="122">
        <v>0</v>
      </c>
      <c r="I3781" s="122">
        <v>0</v>
      </c>
      <c r="J3781" s="122">
        <v>0</v>
      </c>
      <c r="K3781" s="122">
        <v>0</v>
      </c>
      <c r="L3781" s="122">
        <v>0</v>
      </c>
      <c r="M3781" s="122">
        <v>0</v>
      </c>
      <c r="N3781" s="122">
        <v>0</v>
      </c>
      <c r="O3781" s="122">
        <v>0</v>
      </c>
      <c r="P3781" s="122">
        <v>0</v>
      </c>
      <c r="Q3781" s="122">
        <v>0</v>
      </c>
      <c r="R3781" s="122">
        <v>0</v>
      </c>
      <c r="S3781" s="122">
        <v>0</v>
      </c>
      <c r="T3781" s="122">
        <v>0</v>
      </c>
      <c r="U3781" s="122">
        <v>0</v>
      </c>
      <c r="V3781" s="122">
        <v>0</v>
      </c>
      <c r="W3781" s="122">
        <v>0</v>
      </c>
      <c r="X3781" s="122">
        <v>0</v>
      </c>
      <c r="Y3781" s="122">
        <v>0</v>
      </c>
      <c r="Z3781" s="122">
        <v>0</v>
      </c>
      <c r="AA3781" s="122">
        <v>0</v>
      </c>
      <c r="AB3781" s="122">
        <v>0</v>
      </c>
      <c r="AC3781" s="122">
        <v>0</v>
      </c>
      <c r="AD3781" s="122">
        <v>0</v>
      </c>
      <c r="AE3781" s="122">
        <v>0</v>
      </c>
      <c r="AF3781" s="122">
        <v>0</v>
      </c>
      <c r="AG3781" s="122">
        <v>0</v>
      </c>
      <c r="AH3781" s="122">
        <v>0</v>
      </c>
      <c r="AI3781" s="122">
        <v>0</v>
      </c>
      <c r="AJ3781" s="122">
        <v>0</v>
      </c>
      <c r="AK3781" s="122">
        <v>0</v>
      </c>
      <c r="AL3781" s="122">
        <v>0</v>
      </c>
    </row>
    <row r="3782" spans="1:38" hidden="1" x14ac:dyDescent="0.25">
      <c r="A3782" s="122" t="s">
        <v>2017</v>
      </c>
      <c r="B3782" s="122">
        <v>1</v>
      </c>
      <c r="C3782" s="122" t="s">
        <v>2210</v>
      </c>
      <c r="D3782" s="122" t="s">
        <v>2106</v>
      </c>
      <c r="E3782" s="122">
        <v>69</v>
      </c>
      <c r="F3782" s="122">
        <v>3.5749929145E-3</v>
      </c>
      <c r="G3782" s="122">
        <v>3.0969150535E-3</v>
      </c>
      <c r="H3782" s="122">
        <v>3.6167355289999999E-3</v>
      </c>
      <c r="I3782" s="122">
        <v>3.2406139535000001E-3</v>
      </c>
      <c r="J3782" s="122">
        <v>3.2925674420000001E-3</v>
      </c>
      <c r="K3782" s="122">
        <v>3.3093813474999998E-3</v>
      </c>
      <c r="L3782" s="122">
        <v>4.9230066539999997E-3</v>
      </c>
      <c r="M3782" s="122">
        <v>2.283764382E-3</v>
      </c>
      <c r="N3782" s="122">
        <v>2.119685339E-3</v>
      </c>
      <c r="O3782" s="122">
        <v>3.4052998465E-3</v>
      </c>
      <c r="P3782" s="122">
        <v>2.2552104464999998E-3</v>
      </c>
      <c r="Q3782" s="122">
        <v>2.3126853424999998E-3</v>
      </c>
      <c r="R3782" s="122">
        <v>2.4027236770000002E-3</v>
      </c>
      <c r="S3782" s="122">
        <v>2.9932211365E-3</v>
      </c>
      <c r="T3782" s="122">
        <v>3.5087264049999999E-3</v>
      </c>
      <c r="U3782" s="122">
        <v>2.939263135E-3</v>
      </c>
      <c r="V3782" s="122">
        <v>3.292589066E-3</v>
      </c>
      <c r="W3782" s="122">
        <v>3.1996676375000001E-3</v>
      </c>
      <c r="X3782" s="122">
        <v>3.1985899089999998E-3</v>
      </c>
      <c r="Y3782" s="122">
        <v>2.9360637899999999E-3</v>
      </c>
      <c r="Z3782" s="122">
        <v>2.8835913519999999E-3</v>
      </c>
      <c r="AA3782" s="122">
        <v>3.0424282179999998E-3</v>
      </c>
      <c r="AB3782" s="122">
        <v>3.1094517795000002E-3</v>
      </c>
      <c r="AC3782" s="122">
        <v>2.9217628530000001E-3</v>
      </c>
      <c r="AD3782" s="122">
        <v>2.2730331540000001E-3</v>
      </c>
      <c r="AE3782" s="122">
        <v>2.2656608540000001E-3</v>
      </c>
      <c r="AF3782" s="122">
        <v>2.2559128289999998E-3</v>
      </c>
      <c r="AG3782" s="122">
        <v>2.2541626099999998E-3</v>
      </c>
      <c r="AH3782" s="122">
        <v>2.2482972590000001E-3</v>
      </c>
      <c r="AI3782" s="122">
        <v>2.2492444220000001E-3</v>
      </c>
      <c r="AJ3782" s="122">
        <v>2.2421541084999999E-3</v>
      </c>
      <c r="AK3782" s="122">
        <v>2.2313326214999998E-3</v>
      </c>
      <c r="AL3782" s="122">
        <v>0</v>
      </c>
    </row>
    <row r="3783" spans="1:38" hidden="1" x14ac:dyDescent="0.25">
      <c r="A3783" s="122" t="s">
        <v>2017</v>
      </c>
      <c r="B3783" s="122">
        <v>1</v>
      </c>
      <c r="C3783" s="122" t="s">
        <v>2210</v>
      </c>
      <c r="D3783" s="122" t="s">
        <v>2107</v>
      </c>
      <c r="E3783" s="122">
        <v>69</v>
      </c>
      <c r="F3783" s="122">
        <v>1.8768712847500001E-2</v>
      </c>
      <c r="G3783" s="122">
        <v>1.47746105345E-2</v>
      </c>
      <c r="H3783" s="122">
        <v>1.9285629797499999E-2</v>
      </c>
      <c r="I3783" s="122">
        <v>1.9624854230500002E-2</v>
      </c>
      <c r="J3783" s="122">
        <v>2.08853227025E-2</v>
      </c>
      <c r="K3783" s="122">
        <v>2.4647011482500002E-2</v>
      </c>
      <c r="L3783" s="122">
        <v>2.8254235764000001E-2</v>
      </c>
      <c r="M3783" s="122">
        <v>2.0064501420500001E-2</v>
      </c>
      <c r="N3783" s="122">
        <v>1.8788119963500001E-2</v>
      </c>
      <c r="O3783" s="122">
        <v>1.9746110042000001E-2</v>
      </c>
      <c r="P3783" s="122">
        <v>1.9426906438500001E-2</v>
      </c>
      <c r="Q3783" s="122">
        <v>1.3388263908999999E-2</v>
      </c>
      <c r="R3783" s="122">
        <v>8.5892152450000002E-3</v>
      </c>
      <c r="S3783" s="122">
        <v>1.10956155875E-2</v>
      </c>
      <c r="T3783" s="122">
        <v>1.5593392508999999E-2</v>
      </c>
      <c r="U3783" s="122">
        <v>1.8557783844999998E-2</v>
      </c>
      <c r="V3783" s="122">
        <v>2.2671028064499998E-2</v>
      </c>
      <c r="W3783" s="122">
        <v>2.22837263245E-2</v>
      </c>
      <c r="X3783" s="122">
        <v>2.2172198583499999E-2</v>
      </c>
      <c r="Y3783" s="122">
        <v>2.4949837317500001E-2</v>
      </c>
      <c r="Z3783" s="122">
        <v>2.4437033459000002E-2</v>
      </c>
      <c r="AA3783" s="122">
        <v>2.5811817896000001E-2</v>
      </c>
      <c r="AB3783" s="122">
        <v>2.61558632885E-2</v>
      </c>
      <c r="AC3783" s="122">
        <v>2.69517541655E-2</v>
      </c>
      <c r="AD3783" s="122">
        <v>2.6886144829500001E-2</v>
      </c>
      <c r="AE3783" s="122">
        <v>2.6293480359000001E-2</v>
      </c>
      <c r="AF3783" s="122">
        <v>2.7113215909499999E-2</v>
      </c>
      <c r="AG3783" s="122">
        <v>2.6992085230999999E-2</v>
      </c>
      <c r="AH3783" s="122">
        <v>2.6831326982500001E-2</v>
      </c>
      <c r="AI3783" s="122">
        <v>2.5366826954499998E-2</v>
      </c>
      <c r="AJ3783" s="122">
        <v>2.3758002176E-2</v>
      </c>
      <c r="AK3783" s="122">
        <v>2.4878211447999999E-2</v>
      </c>
      <c r="AL3783" s="122">
        <v>0</v>
      </c>
    </row>
    <row r="3784" spans="1:38" hidden="1" x14ac:dyDescent="0.25">
      <c r="A3784" s="122" t="s">
        <v>2017</v>
      </c>
      <c r="B3784" s="122">
        <v>1</v>
      </c>
      <c r="C3784" s="122" t="s">
        <v>2210</v>
      </c>
      <c r="D3784" s="122" t="s">
        <v>2108</v>
      </c>
      <c r="E3784" s="122">
        <v>69</v>
      </c>
      <c r="F3784" s="122">
        <v>0</v>
      </c>
      <c r="G3784" s="122">
        <v>0</v>
      </c>
      <c r="H3784" s="122">
        <v>0</v>
      </c>
      <c r="I3784" s="122">
        <v>0</v>
      </c>
      <c r="J3784" s="122">
        <v>0</v>
      </c>
      <c r="K3784" s="122">
        <v>0</v>
      </c>
      <c r="L3784" s="122">
        <v>0</v>
      </c>
      <c r="M3784" s="122">
        <v>0</v>
      </c>
      <c r="N3784" s="122">
        <v>0</v>
      </c>
      <c r="O3784" s="122">
        <v>0</v>
      </c>
      <c r="P3784" s="122">
        <v>0</v>
      </c>
      <c r="Q3784" s="122">
        <v>0</v>
      </c>
      <c r="R3784" s="122">
        <v>0</v>
      </c>
      <c r="S3784" s="122">
        <v>0</v>
      </c>
      <c r="T3784" s="122">
        <v>0</v>
      </c>
      <c r="U3784" s="122">
        <v>0</v>
      </c>
      <c r="V3784" s="122">
        <v>0</v>
      </c>
      <c r="W3784" s="122">
        <v>0</v>
      </c>
      <c r="X3784" s="122">
        <v>0</v>
      </c>
      <c r="Y3784" s="122">
        <v>0</v>
      </c>
      <c r="Z3784" s="122">
        <v>0</v>
      </c>
      <c r="AA3784" s="122">
        <v>0</v>
      </c>
      <c r="AB3784" s="122">
        <v>0</v>
      </c>
      <c r="AC3784" s="122">
        <v>0</v>
      </c>
      <c r="AD3784" s="122">
        <v>0</v>
      </c>
      <c r="AE3784" s="122">
        <v>0</v>
      </c>
      <c r="AF3784" s="122">
        <v>0</v>
      </c>
      <c r="AG3784" s="122">
        <v>0</v>
      </c>
      <c r="AH3784" s="122">
        <v>0</v>
      </c>
      <c r="AI3784" s="122">
        <v>0</v>
      </c>
      <c r="AJ3784" s="122">
        <v>0</v>
      </c>
      <c r="AK3784" s="122">
        <v>0</v>
      </c>
      <c r="AL3784" s="122">
        <v>0</v>
      </c>
    </row>
    <row r="3785" spans="1:38" hidden="1" x14ac:dyDescent="0.25">
      <c r="A3785" s="122" t="s">
        <v>2017</v>
      </c>
      <c r="B3785" s="122">
        <v>1</v>
      </c>
      <c r="C3785" s="122" t="s">
        <v>2210</v>
      </c>
      <c r="D3785" s="122" t="s">
        <v>2109</v>
      </c>
      <c r="E3785" s="122">
        <v>69</v>
      </c>
      <c r="F3785" s="122">
        <v>0</v>
      </c>
      <c r="G3785" s="122">
        <v>0</v>
      </c>
      <c r="H3785" s="122">
        <v>0</v>
      </c>
      <c r="I3785" s="122">
        <v>0</v>
      </c>
      <c r="J3785" s="122">
        <v>0</v>
      </c>
      <c r="K3785" s="122">
        <v>0</v>
      </c>
      <c r="L3785" s="122">
        <v>0</v>
      </c>
      <c r="M3785" s="122">
        <v>0</v>
      </c>
      <c r="N3785" s="122">
        <v>0</v>
      </c>
      <c r="O3785" s="122">
        <v>0</v>
      </c>
      <c r="P3785" s="122">
        <v>0</v>
      </c>
      <c r="Q3785" s="122">
        <v>0</v>
      </c>
      <c r="R3785" s="122">
        <v>0</v>
      </c>
      <c r="S3785" s="122">
        <v>0</v>
      </c>
      <c r="T3785" s="122">
        <v>0</v>
      </c>
      <c r="U3785" s="122">
        <v>0</v>
      </c>
      <c r="V3785" s="122">
        <v>0</v>
      </c>
      <c r="W3785" s="122">
        <v>0</v>
      </c>
      <c r="X3785" s="122">
        <v>0</v>
      </c>
      <c r="Y3785" s="122">
        <v>0</v>
      </c>
      <c r="Z3785" s="122">
        <v>0</v>
      </c>
      <c r="AA3785" s="122">
        <v>0</v>
      </c>
      <c r="AB3785" s="122">
        <v>0</v>
      </c>
      <c r="AC3785" s="122">
        <v>0</v>
      </c>
      <c r="AD3785" s="122">
        <v>0</v>
      </c>
      <c r="AE3785" s="122">
        <v>0</v>
      </c>
      <c r="AF3785" s="122">
        <v>0</v>
      </c>
      <c r="AG3785" s="122">
        <v>0</v>
      </c>
      <c r="AH3785" s="122">
        <v>0</v>
      </c>
      <c r="AI3785" s="122">
        <v>0</v>
      </c>
      <c r="AJ3785" s="122">
        <v>0</v>
      </c>
      <c r="AK3785" s="122">
        <v>0</v>
      </c>
      <c r="AL3785" s="122">
        <v>0</v>
      </c>
    </row>
    <row r="3786" spans="1:38" hidden="1" x14ac:dyDescent="0.25">
      <c r="A3786" s="122" t="s">
        <v>2017</v>
      </c>
      <c r="B3786" s="122">
        <v>1</v>
      </c>
      <c r="C3786" s="122" t="s">
        <v>2210</v>
      </c>
      <c r="D3786" s="122" t="s">
        <v>2110</v>
      </c>
      <c r="E3786" s="122">
        <v>69</v>
      </c>
      <c r="F3786" s="122">
        <v>4.9156152713499997E-2</v>
      </c>
      <c r="G3786" s="122">
        <v>3.50086049215E-2</v>
      </c>
      <c r="H3786" s="122">
        <v>4.7378893140000003E-2</v>
      </c>
      <c r="I3786" s="122">
        <v>5.3018665116000001E-2</v>
      </c>
      <c r="J3786" s="122">
        <v>5.9220074806E-2</v>
      </c>
      <c r="K3786" s="122">
        <v>5.4652068935999998E-2</v>
      </c>
      <c r="L3786" s="122">
        <v>5.6519016142999999E-2</v>
      </c>
      <c r="M3786" s="122">
        <v>4.6980296040000001E-2</v>
      </c>
      <c r="N3786" s="122">
        <v>4.0009060555000003E-2</v>
      </c>
      <c r="O3786" s="122">
        <v>4.2891733496500002E-2</v>
      </c>
      <c r="P3786" s="122">
        <v>4.6356275497500002E-2</v>
      </c>
      <c r="Q3786" s="122">
        <v>4.6174708627499998E-2</v>
      </c>
      <c r="R3786" s="122">
        <v>4.5118622173999999E-2</v>
      </c>
      <c r="S3786" s="122">
        <v>5.7681244848499999E-2</v>
      </c>
      <c r="T3786" s="122">
        <v>7.0331099798999999E-2</v>
      </c>
      <c r="U3786" s="122">
        <v>5.8804278543500003E-2</v>
      </c>
      <c r="V3786" s="122">
        <v>5.09151054775E-2</v>
      </c>
      <c r="W3786" s="122">
        <v>4.8665451710000002E-2</v>
      </c>
      <c r="X3786" s="122">
        <v>4.7207235680000001E-2</v>
      </c>
      <c r="Y3786" s="122">
        <v>4.3576449347499997E-2</v>
      </c>
      <c r="Z3786" s="122">
        <v>4.2787519331499997E-2</v>
      </c>
      <c r="AA3786" s="122">
        <v>4.8245151295499999E-2</v>
      </c>
      <c r="AB3786" s="122">
        <v>4.8628665045999997E-2</v>
      </c>
      <c r="AC3786" s="122">
        <v>4.8265716912000003E-2</v>
      </c>
      <c r="AD3786" s="122">
        <v>4.8857189703999999E-2</v>
      </c>
      <c r="AE3786" s="122">
        <v>4.9937995595999998E-2</v>
      </c>
      <c r="AF3786" s="122">
        <v>4.9637105267999998E-2</v>
      </c>
      <c r="AG3786" s="122">
        <v>5.0837017450499997E-2</v>
      </c>
      <c r="AH3786" s="122">
        <v>4.9866205320499998E-2</v>
      </c>
      <c r="AI3786" s="122">
        <v>5.0509335516499998E-2</v>
      </c>
      <c r="AJ3786" s="122">
        <v>4.9917535343499998E-2</v>
      </c>
      <c r="AK3786" s="122">
        <v>4.9994688317999997E-2</v>
      </c>
      <c r="AL3786" s="122">
        <v>0</v>
      </c>
    </row>
    <row r="3787" spans="1:38" hidden="1" x14ac:dyDescent="0.25">
      <c r="A3787" s="122" t="s">
        <v>2017</v>
      </c>
      <c r="B3787" s="122">
        <v>1</v>
      </c>
      <c r="C3787" s="122" t="s">
        <v>2210</v>
      </c>
      <c r="D3787" s="122" t="s">
        <v>2111</v>
      </c>
      <c r="E3787" s="122">
        <v>69</v>
      </c>
      <c r="F3787" s="122">
        <v>2.0854125392E-2</v>
      </c>
      <c r="G3787" s="122">
        <v>1.5374408301499999E-2</v>
      </c>
      <c r="H3787" s="122">
        <v>1.20280781365E-2</v>
      </c>
      <c r="I3787" s="122">
        <v>1.225250131E-2</v>
      </c>
      <c r="J3787" s="122">
        <v>1.1065048871E-2</v>
      </c>
      <c r="K3787" s="122">
        <v>1.22561834585E-2</v>
      </c>
      <c r="L3787" s="122">
        <v>3.0181259955000001E-3</v>
      </c>
      <c r="M3787" s="122">
        <v>1.6773433904999999E-3</v>
      </c>
      <c r="N3787" s="122">
        <v>0</v>
      </c>
      <c r="O3787" s="122">
        <v>7.2420485249999995E-4</v>
      </c>
      <c r="P3787" s="122">
        <v>0</v>
      </c>
      <c r="Q3787" s="122">
        <v>0</v>
      </c>
      <c r="R3787" s="122">
        <v>0</v>
      </c>
      <c r="S3787" s="122">
        <v>0</v>
      </c>
      <c r="T3787" s="122">
        <v>0</v>
      </c>
      <c r="U3787" s="122">
        <v>0</v>
      </c>
      <c r="V3787" s="122">
        <v>0</v>
      </c>
      <c r="W3787" s="122">
        <v>0</v>
      </c>
      <c r="X3787" s="122">
        <v>0</v>
      </c>
      <c r="Y3787" s="122">
        <v>0</v>
      </c>
      <c r="Z3787" s="122">
        <v>0</v>
      </c>
      <c r="AA3787" s="122">
        <v>0</v>
      </c>
      <c r="AB3787" s="122">
        <v>7.9739559999999999E-6</v>
      </c>
      <c r="AC3787" s="122">
        <v>1.0869743499999999E-5</v>
      </c>
      <c r="AD3787" s="122">
        <v>1.2210405E-6</v>
      </c>
      <c r="AE3787" s="122">
        <v>0</v>
      </c>
      <c r="AF3787" s="122">
        <v>0</v>
      </c>
      <c r="AG3787" s="122">
        <v>5.8417132649999997E-4</v>
      </c>
      <c r="AH3787" s="122">
        <v>0</v>
      </c>
      <c r="AI3787" s="122">
        <v>0</v>
      </c>
      <c r="AJ3787" s="122">
        <v>0</v>
      </c>
      <c r="AK3787" s="122">
        <v>0</v>
      </c>
      <c r="AL3787" s="122">
        <v>0</v>
      </c>
    </row>
    <row r="3788" spans="1:38" hidden="1" x14ac:dyDescent="0.25">
      <c r="A3788" s="122" t="s">
        <v>2017</v>
      </c>
      <c r="B3788" s="122">
        <v>1</v>
      </c>
      <c r="C3788" s="122" t="s">
        <v>2210</v>
      </c>
      <c r="D3788" s="122" t="s">
        <v>2112</v>
      </c>
      <c r="E3788" s="122">
        <v>69</v>
      </c>
      <c r="F3788" s="122">
        <v>6.9712362004999999E-3</v>
      </c>
      <c r="G3788" s="122">
        <v>3.6722312725000002E-3</v>
      </c>
      <c r="H3788" s="122">
        <v>2.9336775975E-3</v>
      </c>
      <c r="I3788" s="122">
        <v>3.3896412879999998E-3</v>
      </c>
      <c r="J3788" s="122">
        <v>3.0677618470000001E-3</v>
      </c>
      <c r="K3788" s="122">
        <v>3.1517917570000002E-3</v>
      </c>
      <c r="L3788" s="122">
        <v>3.2951851650000002E-3</v>
      </c>
      <c r="M3788" s="122">
        <v>3.3984589245E-3</v>
      </c>
      <c r="N3788" s="122">
        <v>4.2694798190000003E-3</v>
      </c>
      <c r="O3788" s="122">
        <v>4.27350183E-3</v>
      </c>
      <c r="P3788" s="122">
        <v>4.7039446690000002E-3</v>
      </c>
      <c r="Q3788" s="122">
        <v>2.349879762E-3</v>
      </c>
      <c r="R3788" s="122">
        <v>0</v>
      </c>
      <c r="S3788" s="122">
        <v>2.0133021490000001E-3</v>
      </c>
      <c r="T3788" s="122">
        <v>4.1874643860000003E-3</v>
      </c>
      <c r="U3788" s="122">
        <v>4.0182258724999996E-3</v>
      </c>
      <c r="V3788" s="122">
        <v>1.920419596E-3</v>
      </c>
      <c r="W3788" s="122">
        <v>1.46246822E-3</v>
      </c>
      <c r="X3788" s="122">
        <v>8.8909728649999998E-4</v>
      </c>
      <c r="Y3788" s="122">
        <v>2.9583289045000002E-3</v>
      </c>
      <c r="Z3788" s="122">
        <v>2.9710013900000002E-3</v>
      </c>
      <c r="AA3788" s="122">
        <v>3.3392175914999998E-3</v>
      </c>
      <c r="AB3788" s="122">
        <v>4.2865164039999999E-3</v>
      </c>
      <c r="AC3788" s="122">
        <v>4.1051378164999996E-3</v>
      </c>
      <c r="AD3788" s="122">
        <v>4.1428434209999998E-3</v>
      </c>
      <c r="AE3788" s="122">
        <v>4.6181849715000002E-3</v>
      </c>
      <c r="AF3788" s="122">
        <v>4.7554925219999997E-3</v>
      </c>
      <c r="AG3788" s="122">
        <v>4.5679074755E-3</v>
      </c>
      <c r="AH3788" s="122">
        <v>4.2053924575000002E-3</v>
      </c>
      <c r="AI3788" s="122">
        <v>4.0722001185000004E-3</v>
      </c>
      <c r="AJ3788" s="122">
        <v>4.4007550950000002E-3</v>
      </c>
      <c r="AK3788" s="122">
        <v>4.0442166219999999E-3</v>
      </c>
      <c r="AL3788" s="122">
        <v>0</v>
      </c>
    </row>
    <row r="3789" spans="1:38" hidden="1" x14ac:dyDescent="0.25">
      <c r="A3789" s="122" t="s">
        <v>2017</v>
      </c>
      <c r="B3789" s="122">
        <v>1</v>
      </c>
      <c r="C3789" s="122" t="s">
        <v>2210</v>
      </c>
      <c r="D3789" s="122" t="s">
        <v>2113</v>
      </c>
      <c r="E3789" s="122">
        <v>69</v>
      </c>
      <c r="F3789" s="122">
        <v>3.2770768405000002E-3</v>
      </c>
      <c r="G3789" s="122">
        <v>2.4236726424999998E-3</v>
      </c>
      <c r="H3789" s="122">
        <v>2.4569549729999999E-3</v>
      </c>
      <c r="I3789" s="122">
        <v>2.1761497105E-3</v>
      </c>
      <c r="J3789" s="122">
        <v>2.3965355559999999E-3</v>
      </c>
      <c r="K3789" s="122">
        <v>2.599849969E-3</v>
      </c>
      <c r="L3789" s="122">
        <v>5.2543704715E-3</v>
      </c>
      <c r="M3789" s="122">
        <v>3.650216742E-3</v>
      </c>
      <c r="N3789" s="122">
        <v>5.4316936580000004E-3</v>
      </c>
      <c r="O3789" s="122">
        <v>5.854516687E-3</v>
      </c>
      <c r="P3789" s="122">
        <v>2.8221183744999998E-3</v>
      </c>
      <c r="Q3789" s="122">
        <v>2.6188664484999998E-3</v>
      </c>
      <c r="R3789" s="122">
        <v>2.4896231394999999E-3</v>
      </c>
      <c r="S3789" s="122">
        <v>2.2131894495000001E-3</v>
      </c>
      <c r="T3789" s="122">
        <v>1.904025583E-3</v>
      </c>
      <c r="U3789" s="122">
        <v>1.8244939685E-3</v>
      </c>
      <c r="V3789" s="122">
        <v>2.3587103305000002E-3</v>
      </c>
      <c r="W3789" s="122">
        <v>2.3302733924999998E-3</v>
      </c>
      <c r="X3789" s="122">
        <v>2.3087900280000001E-3</v>
      </c>
      <c r="Y3789" s="122">
        <v>2.2148121770000002E-3</v>
      </c>
      <c r="Z3789" s="122">
        <v>2.1929715395E-3</v>
      </c>
      <c r="AA3789" s="122">
        <v>2.3204089795000001E-3</v>
      </c>
      <c r="AB3789" s="122">
        <v>2.3338319449999999E-3</v>
      </c>
      <c r="AC3789" s="122">
        <v>2.3567578634999999E-3</v>
      </c>
      <c r="AD3789" s="122">
        <v>2.3442574159999998E-3</v>
      </c>
      <c r="AE3789" s="122">
        <v>2.330923305E-3</v>
      </c>
      <c r="AF3789" s="122">
        <v>2.2498536040000002E-3</v>
      </c>
      <c r="AG3789" s="122">
        <v>2.2461915954999998E-3</v>
      </c>
      <c r="AH3789" s="122">
        <v>2.2479453920000001E-3</v>
      </c>
      <c r="AI3789" s="122">
        <v>2.2824193215000002E-3</v>
      </c>
      <c r="AJ3789" s="122">
        <v>2.2123462194999998E-3</v>
      </c>
      <c r="AK3789" s="122">
        <v>2.1785452044999999E-3</v>
      </c>
      <c r="AL3789" s="122">
        <v>0</v>
      </c>
    </row>
    <row r="3790" spans="1:38" hidden="1" x14ac:dyDescent="0.25">
      <c r="A3790" s="122" t="s">
        <v>2017</v>
      </c>
      <c r="B3790" s="122">
        <v>1</v>
      </c>
      <c r="C3790" s="122" t="s">
        <v>2210</v>
      </c>
      <c r="D3790" s="122" t="s">
        <v>2114</v>
      </c>
      <c r="E3790" s="122">
        <v>69</v>
      </c>
      <c r="F3790" s="122">
        <v>8.907690708E-3</v>
      </c>
      <c r="G3790" s="122">
        <v>2.9071830989E-2</v>
      </c>
      <c r="H3790" s="122">
        <v>3.29451993815E-2</v>
      </c>
      <c r="I3790" s="122">
        <v>1.5545596260999999E-2</v>
      </c>
      <c r="J3790" s="122">
        <v>2.2149240573500002E-2</v>
      </c>
      <c r="K3790" s="122">
        <v>1.92889655115E-2</v>
      </c>
      <c r="L3790" s="122">
        <v>1.76687829125E-2</v>
      </c>
      <c r="M3790" s="122">
        <v>2.6948419803000001E-2</v>
      </c>
      <c r="N3790" s="122">
        <v>2.4376381265999999E-2</v>
      </c>
      <c r="O3790" s="122">
        <v>2.00836503735E-2</v>
      </c>
      <c r="P3790" s="122">
        <v>2.4537027499E-2</v>
      </c>
      <c r="Q3790" s="122">
        <v>2.1403545466500001E-2</v>
      </c>
      <c r="R3790" s="122">
        <v>1.9114939243E-2</v>
      </c>
      <c r="S3790" s="122">
        <v>1.9644645993999999E-2</v>
      </c>
      <c r="T3790" s="122">
        <v>2.0000163077500001E-2</v>
      </c>
      <c r="U3790" s="122">
        <v>2.6382068507499998E-2</v>
      </c>
      <c r="V3790" s="122">
        <v>3.23470684115E-2</v>
      </c>
      <c r="W3790" s="122">
        <v>3.1945961947000001E-2</v>
      </c>
      <c r="X3790" s="122">
        <v>3.2399697755999997E-2</v>
      </c>
      <c r="Y3790" s="122">
        <v>3.7517943504500002E-2</v>
      </c>
      <c r="Z3790" s="122">
        <v>3.6883543786500002E-2</v>
      </c>
      <c r="AA3790" s="122">
        <v>3.5554177646499999E-2</v>
      </c>
      <c r="AB3790" s="122">
        <v>3.4718442217499999E-2</v>
      </c>
      <c r="AC3790" s="122">
        <v>3.5547486263999999E-2</v>
      </c>
      <c r="AD3790" s="122">
        <v>3.6488798143499999E-2</v>
      </c>
      <c r="AE3790" s="122">
        <v>3.6985547745500003E-2</v>
      </c>
      <c r="AF3790" s="122">
        <v>3.7081896975500003E-2</v>
      </c>
      <c r="AG3790" s="122">
        <v>3.7607836486499999E-2</v>
      </c>
      <c r="AH3790" s="122">
        <v>3.6471530134000001E-2</v>
      </c>
      <c r="AI3790" s="122">
        <v>3.6739507594500002E-2</v>
      </c>
      <c r="AJ3790" s="122">
        <v>3.6412373388999997E-2</v>
      </c>
      <c r="AK3790" s="122">
        <v>3.67004792425E-2</v>
      </c>
      <c r="AL3790" s="122">
        <v>0</v>
      </c>
    </row>
    <row r="3791" spans="1:38" hidden="1" x14ac:dyDescent="0.25">
      <c r="A3791" s="122" t="s">
        <v>2017</v>
      </c>
      <c r="B3791" s="122">
        <v>1</v>
      </c>
      <c r="C3791" s="122" t="s">
        <v>2210</v>
      </c>
      <c r="D3791" s="122" t="s">
        <v>2115</v>
      </c>
      <c r="E3791" s="122">
        <v>69</v>
      </c>
      <c r="F3791" s="122">
        <v>0</v>
      </c>
      <c r="G3791" s="122">
        <v>0</v>
      </c>
      <c r="H3791" s="122">
        <v>0</v>
      </c>
      <c r="I3791" s="122">
        <v>0</v>
      </c>
      <c r="J3791" s="122">
        <v>0</v>
      </c>
      <c r="K3791" s="122">
        <v>0</v>
      </c>
      <c r="L3791" s="122">
        <v>0</v>
      </c>
      <c r="M3791" s="122">
        <v>0</v>
      </c>
      <c r="N3791" s="122">
        <v>0</v>
      </c>
      <c r="O3791" s="122">
        <v>0</v>
      </c>
      <c r="P3791" s="122">
        <v>0</v>
      </c>
      <c r="Q3791" s="122">
        <v>0</v>
      </c>
      <c r="R3791" s="122">
        <v>0</v>
      </c>
      <c r="S3791" s="122">
        <v>1.6003800499999999E-5</v>
      </c>
      <c r="T3791" s="122">
        <v>3.1904781000000001E-5</v>
      </c>
      <c r="U3791" s="122">
        <v>3.0741775500000001E-5</v>
      </c>
      <c r="V3791" s="122">
        <v>7.2979144999999997E-6</v>
      </c>
      <c r="W3791" s="122">
        <v>6.0761320000000002E-6</v>
      </c>
      <c r="X3791" s="122">
        <v>4.9345915000000002E-6</v>
      </c>
      <c r="Y3791" s="122">
        <v>4.7292959999999997E-6</v>
      </c>
      <c r="Z3791" s="122">
        <v>4.5278165000000002E-6</v>
      </c>
      <c r="AA3791" s="122">
        <v>0</v>
      </c>
      <c r="AB3791" s="122">
        <v>0</v>
      </c>
      <c r="AC3791" s="122">
        <v>0</v>
      </c>
      <c r="AD3791" s="122">
        <v>0</v>
      </c>
      <c r="AE3791" s="122">
        <v>0</v>
      </c>
      <c r="AF3791" s="122">
        <v>0</v>
      </c>
      <c r="AG3791" s="122">
        <v>0</v>
      </c>
      <c r="AH3791" s="122">
        <v>0</v>
      </c>
      <c r="AI3791" s="122">
        <v>0</v>
      </c>
      <c r="AJ3791" s="122">
        <v>0</v>
      </c>
      <c r="AK3791" s="122">
        <v>0</v>
      </c>
      <c r="AL3791" s="122">
        <v>0</v>
      </c>
    </row>
    <row r="3792" spans="1:38" hidden="1" x14ac:dyDescent="0.25">
      <c r="A3792" s="122" t="s">
        <v>2017</v>
      </c>
      <c r="B3792" s="122">
        <v>1</v>
      </c>
      <c r="C3792" s="122" t="s">
        <v>2210</v>
      </c>
      <c r="D3792" s="122" t="s">
        <v>2116</v>
      </c>
      <c r="E3792" s="122">
        <v>69</v>
      </c>
      <c r="F3792" s="122">
        <v>2.2343705814999999E-3</v>
      </c>
      <c r="G3792" s="122">
        <v>3.427415872E-3</v>
      </c>
      <c r="H3792" s="122">
        <v>3.0559141474999999E-3</v>
      </c>
      <c r="I3792" s="122">
        <v>3.3311991950000001E-3</v>
      </c>
      <c r="J3792" s="122">
        <v>3.1291170849999999E-3</v>
      </c>
      <c r="K3792" s="122">
        <v>2.6335111169999998E-3</v>
      </c>
      <c r="L3792" s="122">
        <v>2.0817661974999999E-3</v>
      </c>
      <c r="M3792" s="122">
        <v>3.4097418029999998E-3</v>
      </c>
      <c r="N3792" s="122">
        <v>2.4111420645000002E-3</v>
      </c>
      <c r="O3792" s="122">
        <v>2.2685122009999999E-3</v>
      </c>
      <c r="P3792" s="122">
        <v>3.3410801174999999E-3</v>
      </c>
      <c r="Q3792" s="122">
        <v>4.4828352145000003E-3</v>
      </c>
      <c r="R3792" s="122">
        <v>4.7600314684999997E-3</v>
      </c>
      <c r="S3792" s="122">
        <v>3.6498722420000001E-3</v>
      </c>
      <c r="T3792" s="122">
        <v>2.1696918989999999E-3</v>
      </c>
      <c r="U3792" s="122">
        <v>2.4528516864999999E-3</v>
      </c>
      <c r="V3792" s="122">
        <v>2.9803937584999998E-3</v>
      </c>
      <c r="W3792" s="122">
        <v>2.861226359E-3</v>
      </c>
      <c r="X3792" s="122">
        <v>2.7423137305E-3</v>
      </c>
      <c r="Y3792" s="122">
        <v>1.2559922509999999E-3</v>
      </c>
      <c r="Z3792" s="122">
        <v>7.1783170850000003E-4</v>
      </c>
      <c r="AA3792" s="122">
        <v>0</v>
      </c>
      <c r="AB3792" s="122">
        <v>0</v>
      </c>
      <c r="AC3792" s="122">
        <v>0</v>
      </c>
      <c r="AD3792" s="122">
        <v>0</v>
      </c>
      <c r="AE3792" s="122">
        <v>0</v>
      </c>
      <c r="AF3792" s="122">
        <v>0</v>
      </c>
      <c r="AG3792" s="122">
        <v>0</v>
      </c>
      <c r="AH3792" s="122">
        <v>0</v>
      </c>
      <c r="AI3792" s="122">
        <v>0</v>
      </c>
      <c r="AJ3792" s="122">
        <v>0</v>
      </c>
      <c r="AK3792" s="122">
        <v>0</v>
      </c>
      <c r="AL3792" s="122">
        <v>0</v>
      </c>
    </row>
    <row r="3793" spans="1:38" hidden="1" x14ac:dyDescent="0.25">
      <c r="A3793" s="122" t="s">
        <v>2017</v>
      </c>
      <c r="B3793" s="122">
        <v>1</v>
      </c>
      <c r="C3793" s="122" t="s">
        <v>2210</v>
      </c>
      <c r="D3793" s="122" t="s">
        <v>2117</v>
      </c>
      <c r="E3793" s="122">
        <v>69</v>
      </c>
      <c r="F3793" s="122">
        <v>0</v>
      </c>
      <c r="G3793" s="122">
        <v>0</v>
      </c>
      <c r="H3793" s="122">
        <v>0</v>
      </c>
      <c r="I3793" s="122">
        <v>2.9524943199999999E-4</v>
      </c>
      <c r="J3793" s="122">
        <v>0</v>
      </c>
      <c r="K3793" s="122">
        <v>0</v>
      </c>
      <c r="L3793" s="122">
        <v>0</v>
      </c>
      <c r="M3793" s="122">
        <v>0</v>
      </c>
      <c r="N3793" s="122">
        <v>0</v>
      </c>
      <c r="O3793" s="122">
        <v>0</v>
      </c>
      <c r="P3793" s="122">
        <v>0</v>
      </c>
      <c r="Q3793" s="122">
        <v>0</v>
      </c>
      <c r="R3793" s="122">
        <v>0</v>
      </c>
      <c r="S3793" s="122">
        <v>0</v>
      </c>
      <c r="T3793" s="122">
        <v>0</v>
      </c>
      <c r="U3793" s="122">
        <v>0</v>
      </c>
      <c r="V3793" s="122">
        <v>0</v>
      </c>
      <c r="W3793" s="122">
        <v>0</v>
      </c>
      <c r="X3793" s="122">
        <v>0</v>
      </c>
      <c r="Y3793" s="122">
        <v>0</v>
      </c>
      <c r="Z3793" s="122">
        <v>0</v>
      </c>
      <c r="AA3793" s="122">
        <v>0</v>
      </c>
      <c r="AB3793" s="122">
        <v>0</v>
      </c>
      <c r="AC3793" s="122">
        <v>0</v>
      </c>
      <c r="AD3793" s="122">
        <v>0</v>
      </c>
      <c r="AE3793" s="122">
        <v>0</v>
      </c>
      <c r="AF3793" s="122">
        <v>0</v>
      </c>
      <c r="AG3793" s="122">
        <v>0</v>
      </c>
      <c r="AH3793" s="122">
        <v>0</v>
      </c>
      <c r="AI3793" s="122">
        <v>0</v>
      </c>
      <c r="AJ3793" s="122">
        <v>0</v>
      </c>
      <c r="AK3793" s="122">
        <v>0</v>
      </c>
      <c r="AL3793" s="122">
        <v>0</v>
      </c>
    </row>
    <row r="3794" spans="1:38" hidden="1" x14ac:dyDescent="0.25">
      <c r="A3794" s="122" t="s">
        <v>2017</v>
      </c>
      <c r="B3794" s="122">
        <v>1</v>
      </c>
      <c r="C3794" s="122" t="s">
        <v>2210</v>
      </c>
      <c r="D3794" s="122" t="s">
        <v>2118</v>
      </c>
      <c r="E3794" s="122">
        <v>69</v>
      </c>
      <c r="F3794" s="122">
        <v>4.8262404465E-3</v>
      </c>
      <c r="G3794" s="122">
        <v>5.5083469219999997E-3</v>
      </c>
      <c r="H3794" s="122">
        <v>5.6717766885E-3</v>
      </c>
      <c r="I3794" s="122">
        <v>5.1429040249999997E-3</v>
      </c>
      <c r="J3794" s="122">
        <v>5.1538399125000004E-3</v>
      </c>
      <c r="K3794" s="122">
        <v>5.2950101295000003E-3</v>
      </c>
      <c r="L3794" s="122">
        <v>1.2016881329999999E-3</v>
      </c>
      <c r="M3794" s="122">
        <v>5.1634825469999996E-3</v>
      </c>
      <c r="N3794" s="122">
        <v>1.1457140062E-2</v>
      </c>
      <c r="O3794" s="122">
        <v>1.1106282764999999E-2</v>
      </c>
      <c r="P3794" s="122">
        <v>7.1049811440000001E-3</v>
      </c>
      <c r="Q3794" s="122">
        <v>5.5560590060000003E-3</v>
      </c>
      <c r="R3794" s="122">
        <v>2.0977381185000002E-3</v>
      </c>
      <c r="S3794" s="122">
        <v>1.1716904509999999E-3</v>
      </c>
      <c r="T3794" s="122">
        <v>0</v>
      </c>
      <c r="U3794" s="122">
        <v>0</v>
      </c>
      <c r="V3794" s="122">
        <v>5.4707228049999997E-4</v>
      </c>
      <c r="W3794" s="122">
        <v>5.3512568299999999E-4</v>
      </c>
      <c r="X3794" s="122">
        <v>5.3558617349999996E-4</v>
      </c>
      <c r="Y3794" s="122">
        <v>0</v>
      </c>
      <c r="Z3794" s="122">
        <v>0</v>
      </c>
      <c r="AA3794" s="122">
        <v>4.9992249999999996E-7</v>
      </c>
      <c r="AB3794" s="122">
        <v>0</v>
      </c>
      <c r="AC3794" s="122">
        <v>0</v>
      </c>
      <c r="AD3794" s="122">
        <v>0</v>
      </c>
      <c r="AE3794" s="122">
        <v>0</v>
      </c>
      <c r="AF3794" s="122">
        <v>0</v>
      </c>
      <c r="AG3794" s="122">
        <v>0</v>
      </c>
      <c r="AH3794" s="122">
        <v>0</v>
      </c>
      <c r="AI3794" s="122">
        <v>0</v>
      </c>
      <c r="AJ3794" s="122">
        <v>0</v>
      </c>
      <c r="AK3794" s="122">
        <v>0</v>
      </c>
      <c r="AL3794" s="122">
        <v>0</v>
      </c>
    </row>
    <row r="3795" spans="1:38" hidden="1" x14ac:dyDescent="0.25">
      <c r="A3795" s="122" t="s">
        <v>2017</v>
      </c>
      <c r="B3795" s="122">
        <v>1</v>
      </c>
      <c r="C3795" s="122" t="s">
        <v>2210</v>
      </c>
      <c r="D3795" s="122" t="s">
        <v>2119</v>
      </c>
      <c r="E3795" s="122">
        <v>69</v>
      </c>
      <c r="F3795" s="122">
        <v>2.6812446925000002E-3</v>
      </c>
      <c r="G3795" s="122">
        <v>2.2033387635000002E-3</v>
      </c>
      <c r="H3795" s="122">
        <v>1.7686408724999999E-3</v>
      </c>
      <c r="I3795" s="122">
        <v>2.8641300169999998E-3</v>
      </c>
      <c r="J3795" s="122">
        <v>3.0709523144999999E-3</v>
      </c>
      <c r="K3795" s="122">
        <v>2.7783674575E-3</v>
      </c>
      <c r="L3795" s="122">
        <v>2.8811781029999999E-3</v>
      </c>
      <c r="M3795" s="122">
        <v>2.9550279849999998E-3</v>
      </c>
      <c r="N3795" s="122">
        <v>2.0323687400000002E-3</v>
      </c>
      <c r="O3795" s="122">
        <v>2.0507384075000002E-3</v>
      </c>
      <c r="P3795" s="122">
        <v>2.7818112650000002E-3</v>
      </c>
      <c r="Q3795" s="122">
        <v>1.2790134104999999E-3</v>
      </c>
      <c r="R3795" s="122">
        <v>0</v>
      </c>
      <c r="S3795" s="122">
        <v>2.3452741150000001E-4</v>
      </c>
      <c r="T3795" s="122">
        <v>4.5354182900000001E-4</v>
      </c>
      <c r="U3795" s="122">
        <v>3.9964106750000001E-4</v>
      </c>
      <c r="V3795" s="122">
        <v>8.4275564999999994E-5</v>
      </c>
      <c r="W3795" s="122">
        <v>7.7518568500000004E-5</v>
      </c>
      <c r="X3795" s="122">
        <v>7.0906076499999994E-5</v>
      </c>
      <c r="Y3795" s="122">
        <v>6.7955964000000006E-5</v>
      </c>
      <c r="Z3795" s="122">
        <v>6.5061024500000003E-5</v>
      </c>
      <c r="AA3795" s="122">
        <v>1.4997410000000001E-6</v>
      </c>
      <c r="AB3795" s="122">
        <v>0</v>
      </c>
      <c r="AC3795" s="122">
        <v>3.0670570000000001E-6</v>
      </c>
      <c r="AD3795" s="122">
        <v>0</v>
      </c>
      <c r="AE3795" s="122">
        <v>4.7245789999999997E-6</v>
      </c>
      <c r="AF3795" s="122">
        <v>0</v>
      </c>
      <c r="AG3795" s="122">
        <v>0</v>
      </c>
      <c r="AH3795" s="122">
        <v>0</v>
      </c>
      <c r="AI3795" s="122">
        <v>0</v>
      </c>
      <c r="AJ3795" s="122">
        <v>0</v>
      </c>
      <c r="AK3795" s="122">
        <v>0</v>
      </c>
      <c r="AL3795" s="122">
        <v>0</v>
      </c>
    </row>
    <row r="3796" spans="1:38" hidden="1" x14ac:dyDescent="0.25">
      <c r="A3796" s="122" t="s">
        <v>2017</v>
      </c>
      <c r="B3796" s="122">
        <v>1</v>
      </c>
      <c r="C3796" s="122" t="s">
        <v>2210</v>
      </c>
      <c r="D3796" s="122" t="s">
        <v>2120</v>
      </c>
      <c r="E3796" s="122">
        <v>69</v>
      </c>
      <c r="F3796" s="122">
        <v>1.9662460990000001E-3</v>
      </c>
      <c r="G3796" s="122">
        <v>1.468892509E-3</v>
      </c>
      <c r="H3796" s="122">
        <v>1.2834839339999999E-3</v>
      </c>
      <c r="I3796" s="122">
        <v>1.5930145340000001E-3</v>
      </c>
      <c r="J3796" s="122">
        <v>1.7179466375E-3</v>
      </c>
      <c r="K3796" s="122">
        <v>2.5821999354999998E-3</v>
      </c>
      <c r="L3796" s="122">
        <v>3.1591599230000001E-3</v>
      </c>
      <c r="M3796" s="122">
        <v>4.0890257634999998E-3</v>
      </c>
      <c r="N3796" s="122">
        <v>1.2609718925E-3</v>
      </c>
      <c r="O3796" s="122">
        <v>1.1389575449999999E-3</v>
      </c>
      <c r="P3796" s="122">
        <v>1.511050617E-3</v>
      </c>
      <c r="Q3796" s="122">
        <v>1.3786217430000001E-3</v>
      </c>
      <c r="R3796" s="122">
        <v>1.289223304E-3</v>
      </c>
      <c r="S3796" s="122">
        <v>1.2434803819999999E-3</v>
      </c>
      <c r="T3796" s="122">
        <v>1.1860673104999999E-3</v>
      </c>
      <c r="U3796" s="122">
        <v>1.2752823165E-3</v>
      </c>
      <c r="V3796" s="122">
        <v>1.6895117135000001E-3</v>
      </c>
      <c r="W3796" s="122">
        <v>1.6249162674999999E-3</v>
      </c>
      <c r="X3796" s="122">
        <v>1.607739312E-3</v>
      </c>
      <c r="Y3796" s="122">
        <v>1.4032535195E-3</v>
      </c>
      <c r="Z3796" s="122">
        <v>1.4156600774999999E-3</v>
      </c>
      <c r="AA3796" s="122">
        <v>1.1442307799999999E-3</v>
      </c>
      <c r="AB3796" s="122">
        <v>1.2364114805E-3</v>
      </c>
      <c r="AC3796" s="122">
        <v>1.1402046085000001E-3</v>
      </c>
      <c r="AD3796" s="122">
        <v>1.0526251825000001E-3</v>
      </c>
      <c r="AE3796" s="122">
        <v>8.0398344700000003E-4</v>
      </c>
      <c r="AF3796" s="122">
        <v>1.0691341789999999E-3</v>
      </c>
      <c r="AG3796" s="122">
        <v>4.7398846050000001E-4</v>
      </c>
      <c r="AH3796" s="122">
        <v>0</v>
      </c>
      <c r="AI3796" s="122">
        <v>0</v>
      </c>
      <c r="AJ3796" s="122">
        <v>0</v>
      </c>
      <c r="AK3796" s="122">
        <v>0</v>
      </c>
      <c r="AL3796" s="122">
        <v>0</v>
      </c>
    </row>
    <row r="3797" spans="1:38" hidden="1" x14ac:dyDescent="0.25">
      <c r="A3797" s="122" t="s">
        <v>2017</v>
      </c>
      <c r="B3797" s="122">
        <v>1</v>
      </c>
      <c r="C3797" s="122" t="s">
        <v>2210</v>
      </c>
      <c r="D3797" s="122" t="s">
        <v>2121</v>
      </c>
      <c r="E3797" s="122">
        <v>69</v>
      </c>
      <c r="F3797" s="122">
        <v>1.34062234625E-2</v>
      </c>
      <c r="G3797" s="122">
        <v>1.1016693843999999E-2</v>
      </c>
      <c r="H3797" s="122">
        <v>1.67219622925E-2</v>
      </c>
      <c r="I3797" s="122">
        <v>1.5989756136E-2</v>
      </c>
      <c r="J3797" s="122">
        <v>1.7670308278999999E-2</v>
      </c>
      <c r="K3797" s="122">
        <v>1.9624820442999999E-2</v>
      </c>
      <c r="L3797" s="122">
        <v>2.0520040739999999E-2</v>
      </c>
      <c r="M3797" s="122">
        <v>2.2022013755499999E-2</v>
      </c>
      <c r="N3797" s="122">
        <v>2.1678599937500001E-2</v>
      </c>
      <c r="O3797" s="122">
        <v>8.8271621634999995E-3</v>
      </c>
      <c r="P3797" s="122">
        <v>1.1918108993E-2</v>
      </c>
      <c r="Q3797" s="122">
        <v>1.7613113329000001E-2</v>
      </c>
      <c r="R3797" s="122">
        <v>2.2929337317999999E-2</v>
      </c>
      <c r="S3797" s="122">
        <v>1.9053420129E-2</v>
      </c>
      <c r="T3797" s="122">
        <v>1.49281828045E-2</v>
      </c>
      <c r="U3797" s="122">
        <v>1.5803539363999999E-2</v>
      </c>
      <c r="V3797" s="122">
        <v>2.7253926775499999E-2</v>
      </c>
      <c r="W3797" s="122">
        <v>2.7056223710999999E-2</v>
      </c>
      <c r="X3797" s="122">
        <v>2.6330424910000001E-2</v>
      </c>
      <c r="Y3797" s="122">
        <v>2.3139371786499999E-2</v>
      </c>
      <c r="Z3797" s="122">
        <v>2.27039987815E-2</v>
      </c>
      <c r="AA3797" s="122">
        <v>2.5313364582500001E-2</v>
      </c>
      <c r="AB3797" s="122">
        <v>2.63847902165E-2</v>
      </c>
      <c r="AC3797" s="122">
        <v>2.6356502923999998E-2</v>
      </c>
      <c r="AD3797" s="122">
        <v>2.6228647075499999E-2</v>
      </c>
      <c r="AE3797" s="122">
        <v>2.5082962691000001E-2</v>
      </c>
      <c r="AF3797" s="122">
        <v>2.4855585483000001E-2</v>
      </c>
      <c r="AG3797" s="122">
        <v>1.3348145294E-2</v>
      </c>
      <c r="AH3797" s="122">
        <v>2.5683427410000001E-2</v>
      </c>
      <c r="AI3797" s="122">
        <v>2.67080185075E-2</v>
      </c>
      <c r="AJ3797" s="122">
        <v>2.6531387209500001E-2</v>
      </c>
      <c r="AK3797" s="122">
        <v>2.6517452899999999E-2</v>
      </c>
      <c r="AL3797" s="122">
        <v>0</v>
      </c>
    </row>
    <row r="3798" spans="1:38" hidden="1" x14ac:dyDescent="0.25">
      <c r="A3798" s="122" t="s">
        <v>2017</v>
      </c>
      <c r="B3798" s="122">
        <v>1</v>
      </c>
      <c r="C3798" s="122" t="s">
        <v>2210</v>
      </c>
      <c r="D3798" s="122" t="s">
        <v>2122</v>
      </c>
      <c r="E3798" s="122">
        <v>69</v>
      </c>
      <c r="F3798" s="122">
        <v>7.8202970750000005E-4</v>
      </c>
      <c r="G3798" s="122">
        <v>3.81912064E-4</v>
      </c>
      <c r="H3798" s="122">
        <v>2.01690334E-4</v>
      </c>
      <c r="I3798" s="122">
        <v>3.2727571549999999E-4</v>
      </c>
      <c r="J3798" s="122">
        <v>3.4358932749999999E-4</v>
      </c>
      <c r="K3798" s="122">
        <v>7.5643001850000003E-4</v>
      </c>
      <c r="L3798" s="122">
        <v>2.3725333134999999E-3</v>
      </c>
      <c r="M3798" s="122">
        <v>1.2234452160000001E-3</v>
      </c>
      <c r="N3798" s="122">
        <v>4.6368115300000001E-4</v>
      </c>
      <c r="O3798" s="122">
        <v>2.6545137450000001E-4</v>
      </c>
      <c r="P3798" s="122">
        <v>7.1795087900000003E-4</v>
      </c>
      <c r="Q3798" s="122">
        <v>6.9671597849999998E-4</v>
      </c>
      <c r="R3798" s="122">
        <v>6.8560532349999995E-4</v>
      </c>
      <c r="S3798" s="122">
        <v>6.2227716049999997E-4</v>
      </c>
      <c r="T3798" s="122">
        <v>5.6028491550000001E-4</v>
      </c>
      <c r="U3798" s="122">
        <v>5.8767467950000005E-4</v>
      </c>
      <c r="V3798" s="122">
        <v>3.9777128050000001E-4</v>
      </c>
      <c r="W3798" s="122">
        <v>3.7817887649999998E-4</v>
      </c>
      <c r="X3798" s="122">
        <v>3.646087565E-4</v>
      </c>
      <c r="Y3798" s="122">
        <v>1.1984182450000001E-4</v>
      </c>
      <c r="Z3798" s="122">
        <v>1.1473657299999999E-4</v>
      </c>
      <c r="AA3798" s="122">
        <v>0</v>
      </c>
      <c r="AB3798" s="122">
        <v>0</v>
      </c>
      <c r="AC3798" s="122">
        <v>0</v>
      </c>
      <c r="AD3798" s="122">
        <v>0</v>
      </c>
      <c r="AE3798" s="122">
        <v>0</v>
      </c>
      <c r="AF3798" s="122">
        <v>0</v>
      </c>
      <c r="AG3798" s="122">
        <v>0</v>
      </c>
      <c r="AH3798" s="122">
        <v>0</v>
      </c>
      <c r="AI3798" s="122">
        <v>0</v>
      </c>
      <c r="AJ3798" s="122">
        <v>0</v>
      </c>
      <c r="AK3798" s="122">
        <v>0</v>
      </c>
      <c r="AL3798" s="122">
        <v>0</v>
      </c>
    </row>
    <row r="3799" spans="1:38" hidden="1" x14ac:dyDescent="0.25">
      <c r="A3799" s="122" t="s">
        <v>2017</v>
      </c>
      <c r="B3799" s="122">
        <v>1</v>
      </c>
      <c r="C3799" s="122" t="s">
        <v>2210</v>
      </c>
      <c r="D3799" s="122" t="s">
        <v>2123</v>
      </c>
      <c r="E3799" s="122">
        <v>69</v>
      </c>
      <c r="F3799" s="122">
        <v>6.6733201264999997E-3</v>
      </c>
      <c r="G3799" s="122">
        <v>4.3699552314999997E-3</v>
      </c>
      <c r="H3799" s="122">
        <v>1.395452635E-3</v>
      </c>
      <c r="I3799" s="122">
        <v>5.7002077965000002E-3</v>
      </c>
      <c r="J3799" s="122">
        <v>4.7952799135E-3</v>
      </c>
      <c r="K3799" s="122">
        <v>5.3540116904999997E-3</v>
      </c>
      <c r="L3799" s="122">
        <v>5.2535796319999996E-3</v>
      </c>
      <c r="M3799" s="122">
        <v>3.5490786175000001E-3</v>
      </c>
      <c r="N3799" s="122">
        <v>6.3012463729999997E-3</v>
      </c>
      <c r="O3799" s="122">
        <v>0</v>
      </c>
      <c r="P3799" s="122">
        <v>4.3921701549999997E-3</v>
      </c>
      <c r="Q3799" s="122">
        <v>6.3028884720000003E-3</v>
      </c>
      <c r="R3799" s="122">
        <v>6.2424693200000001E-3</v>
      </c>
      <c r="S3799" s="122">
        <v>4.2765325819999998E-3</v>
      </c>
      <c r="T3799" s="122">
        <v>2.6988866700000001E-3</v>
      </c>
      <c r="U3799" s="122">
        <v>2.9235023925000001E-3</v>
      </c>
      <c r="V3799" s="122">
        <v>4.1253752039999998E-3</v>
      </c>
      <c r="W3799" s="122">
        <v>3.9842463270000003E-3</v>
      </c>
      <c r="X3799" s="122">
        <v>3.8441535735E-3</v>
      </c>
      <c r="Y3799" s="122">
        <v>3.1714497219999999E-3</v>
      </c>
      <c r="Z3799" s="122">
        <v>3.1573440105E-3</v>
      </c>
      <c r="AA3799" s="122">
        <v>3.387030243E-3</v>
      </c>
      <c r="AB3799" s="122">
        <v>3.43160531E-3</v>
      </c>
      <c r="AC3799" s="122">
        <v>3.4123481840000001E-3</v>
      </c>
      <c r="AD3799" s="122">
        <v>3.3820281825E-3</v>
      </c>
      <c r="AE3799" s="122">
        <v>3.1286200774999998E-3</v>
      </c>
      <c r="AF3799" s="122">
        <v>3.2763250884999999E-3</v>
      </c>
      <c r="AG3799" s="122">
        <v>3.2088519544999998E-3</v>
      </c>
      <c r="AH3799" s="122">
        <v>3.1877211990000002E-3</v>
      </c>
      <c r="AI3799" s="122">
        <v>3.1959617185000001E-3</v>
      </c>
      <c r="AJ3799" s="122">
        <v>3.1995343954999999E-3</v>
      </c>
      <c r="AK3799" s="122">
        <v>3.3008040395000001E-3</v>
      </c>
      <c r="AL3799" s="122">
        <v>0</v>
      </c>
    </row>
    <row r="3800" spans="1:38" hidden="1" x14ac:dyDescent="0.25">
      <c r="A3800" s="122" t="s">
        <v>2017</v>
      </c>
      <c r="B3800" s="122">
        <v>1</v>
      </c>
      <c r="C3800" s="122" t="s">
        <v>2210</v>
      </c>
      <c r="D3800" s="122" t="s">
        <v>2124</v>
      </c>
      <c r="E3800" s="122">
        <v>69</v>
      </c>
      <c r="F3800" s="122">
        <v>4.1708250889999996E-3</v>
      </c>
      <c r="G3800" s="122">
        <v>1.24855863E-3</v>
      </c>
      <c r="H3800" s="122">
        <v>1.6389478849999999E-3</v>
      </c>
      <c r="I3800" s="122">
        <v>1.1688418335E-3</v>
      </c>
      <c r="J3800" s="122">
        <v>2.0004261435000001E-3</v>
      </c>
      <c r="K3800" s="122">
        <v>2.0552203525000001E-3</v>
      </c>
      <c r="L3800" s="122">
        <v>2.8649658005000002E-3</v>
      </c>
      <c r="M3800" s="122">
        <v>1.969474912E-3</v>
      </c>
      <c r="N3800" s="122">
        <v>2.0233360030000001E-3</v>
      </c>
      <c r="O3800" s="122">
        <v>1.4466014775000001E-3</v>
      </c>
      <c r="P3800" s="122">
        <v>1.843320284E-3</v>
      </c>
      <c r="Q3800" s="122">
        <v>1.9546634260000002E-3</v>
      </c>
      <c r="R3800" s="122">
        <v>2.0244233509999999E-3</v>
      </c>
      <c r="S3800" s="122">
        <v>1.6874239374999999E-3</v>
      </c>
      <c r="T3800" s="122">
        <v>1.3727962744999999E-3</v>
      </c>
      <c r="U3800" s="122">
        <v>1.512471017E-3</v>
      </c>
      <c r="V3800" s="122">
        <v>9.6189760950000003E-4</v>
      </c>
      <c r="W3800" s="122">
        <v>9.0973230649999998E-4</v>
      </c>
      <c r="X3800" s="122">
        <v>8.5983601299999995E-4</v>
      </c>
      <c r="Y3800" s="122">
        <v>1.0765954395E-3</v>
      </c>
      <c r="Z3800" s="122">
        <v>1.0688694704999999E-3</v>
      </c>
      <c r="AA3800" s="122">
        <v>7.9281857300000003E-4</v>
      </c>
      <c r="AB3800" s="122">
        <v>8.4209171900000005E-4</v>
      </c>
      <c r="AC3800" s="122">
        <v>8.0139066049999999E-4</v>
      </c>
      <c r="AD3800" s="122">
        <v>6.7158300749999998E-4</v>
      </c>
      <c r="AE3800" s="122">
        <v>8.0865052100000004E-4</v>
      </c>
      <c r="AF3800" s="122">
        <v>7.9825327249999996E-4</v>
      </c>
      <c r="AG3800" s="122">
        <v>7.4445898799999999E-4</v>
      </c>
      <c r="AH3800" s="122">
        <v>7.50976186E-4</v>
      </c>
      <c r="AI3800" s="122">
        <v>8.1643412750000003E-4</v>
      </c>
      <c r="AJ3800" s="122">
        <v>7.4546262250000002E-4</v>
      </c>
      <c r="AK3800" s="122">
        <v>8.7850044000000003E-4</v>
      </c>
      <c r="AL3800" s="122">
        <v>0</v>
      </c>
    </row>
    <row r="3801" spans="1:38" hidden="1" x14ac:dyDescent="0.25">
      <c r="A3801" s="122" t="s">
        <v>2017</v>
      </c>
      <c r="B3801" s="122">
        <v>1</v>
      </c>
      <c r="C3801" s="122" t="s">
        <v>2210</v>
      </c>
      <c r="D3801" s="122" t="s">
        <v>2125</v>
      </c>
      <c r="E3801" s="122">
        <v>69</v>
      </c>
      <c r="F3801" s="122">
        <v>0</v>
      </c>
      <c r="G3801" s="122">
        <v>0</v>
      </c>
      <c r="H3801" s="122">
        <v>0</v>
      </c>
      <c r="I3801" s="122">
        <v>0</v>
      </c>
      <c r="J3801" s="122">
        <v>0</v>
      </c>
      <c r="K3801" s="122">
        <v>0</v>
      </c>
      <c r="L3801" s="122">
        <v>0</v>
      </c>
      <c r="M3801" s="122">
        <v>0</v>
      </c>
      <c r="N3801" s="122">
        <v>0</v>
      </c>
      <c r="O3801" s="122">
        <v>0</v>
      </c>
      <c r="P3801" s="122">
        <v>0</v>
      </c>
      <c r="Q3801" s="122">
        <v>0</v>
      </c>
      <c r="R3801" s="122">
        <v>0</v>
      </c>
      <c r="S3801" s="122">
        <v>0</v>
      </c>
      <c r="T3801" s="122">
        <v>0</v>
      </c>
      <c r="U3801" s="122">
        <v>0</v>
      </c>
      <c r="V3801" s="122">
        <v>0</v>
      </c>
      <c r="W3801" s="122">
        <v>0</v>
      </c>
      <c r="X3801" s="122">
        <v>0</v>
      </c>
      <c r="Y3801" s="122">
        <v>0</v>
      </c>
      <c r="Z3801" s="122">
        <v>0</v>
      </c>
      <c r="AA3801" s="122">
        <v>0</v>
      </c>
      <c r="AB3801" s="122">
        <v>0</v>
      </c>
      <c r="AC3801" s="122">
        <v>0</v>
      </c>
      <c r="AD3801" s="122">
        <v>0</v>
      </c>
      <c r="AE3801" s="122">
        <v>0</v>
      </c>
      <c r="AF3801" s="122">
        <v>0</v>
      </c>
      <c r="AG3801" s="122">
        <v>0</v>
      </c>
      <c r="AH3801" s="122">
        <v>0</v>
      </c>
      <c r="AI3801" s="122">
        <v>0</v>
      </c>
      <c r="AJ3801" s="122">
        <v>0</v>
      </c>
      <c r="AK3801" s="122">
        <v>0</v>
      </c>
      <c r="AL3801" s="122">
        <v>0</v>
      </c>
    </row>
    <row r="3802" spans="1:38" hidden="1" x14ac:dyDescent="0.25">
      <c r="A3802" s="122" t="s">
        <v>2017</v>
      </c>
      <c r="B3802" s="122">
        <v>1</v>
      </c>
      <c r="C3802" s="122" t="s">
        <v>2210</v>
      </c>
      <c r="D3802" s="122" t="s">
        <v>2126</v>
      </c>
      <c r="E3802" s="122">
        <v>69</v>
      </c>
      <c r="F3802" s="122">
        <v>0</v>
      </c>
      <c r="G3802" s="122">
        <v>0</v>
      </c>
      <c r="H3802" s="122">
        <v>0</v>
      </c>
      <c r="I3802" s="122">
        <v>0</v>
      </c>
      <c r="J3802" s="122">
        <v>0</v>
      </c>
      <c r="K3802" s="122">
        <v>0</v>
      </c>
      <c r="L3802" s="122">
        <v>0</v>
      </c>
      <c r="M3802" s="122">
        <v>0</v>
      </c>
      <c r="N3802" s="122">
        <v>0</v>
      </c>
      <c r="O3802" s="122">
        <v>0</v>
      </c>
      <c r="P3802" s="122">
        <v>7.0552963999999995E-5</v>
      </c>
      <c r="Q3802" s="122">
        <v>3.5492271499999998E-5</v>
      </c>
      <c r="R3802" s="122">
        <v>0</v>
      </c>
      <c r="S3802" s="122">
        <v>0</v>
      </c>
      <c r="T3802" s="122">
        <v>0</v>
      </c>
      <c r="U3802" s="122">
        <v>0</v>
      </c>
      <c r="V3802" s="122">
        <v>0</v>
      </c>
      <c r="W3802" s="122">
        <v>0</v>
      </c>
      <c r="X3802" s="122">
        <v>0</v>
      </c>
      <c r="Y3802" s="122">
        <v>0</v>
      </c>
      <c r="Z3802" s="122">
        <v>0</v>
      </c>
      <c r="AA3802" s="122">
        <v>0</v>
      </c>
      <c r="AB3802" s="122">
        <v>0</v>
      </c>
      <c r="AC3802" s="122">
        <v>0</v>
      </c>
      <c r="AD3802" s="122">
        <v>0</v>
      </c>
      <c r="AE3802" s="122">
        <v>0</v>
      </c>
      <c r="AF3802" s="122">
        <v>0</v>
      </c>
      <c r="AG3802" s="122">
        <v>0</v>
      </c>
      <c r="AH3802" s="122">
        <v>0</v>
      </c>
      <c r="AI3802" s="122">
        <v>0</v>
      </c>
      <c r="AJ3802" s="122">
        <v>0</v>
      </c>
      <c r="AK3802" s="122">
        <v>0</v>
      </c>
      <c r="AL3802" s="122">
        <v>0</v>
      </c>
    </row>
    <row r="3803" spans="1:38" hidden="1" x14ac:dyDescent="0.25">
      <c r="A3803" s="122" t="s">
        <v>2019</v>
      </c>
      <c r="B3803" s="122">
        <v>1</v>
      </c>
      <c r="C3803" s="122" t="s">
        <v>2211</v>
      </c>
      <c r="D3803" s="122" t="s">
        <v>2078</v>
      </c>
      <c r="E3803" s="122">
        <v>70</v>
      </c>
      <c r="F3803" s="122">
        <v>0</v>
      </c>
      <c r="G3803" s="122">
        <v>0</v>
      </c>
      <c r="H3803" s="122">
        <v>0</v>
      </c>
      <c r="I3803" s="122">
        <v>0</v>
      </c>
      <c r="J3803" s="122">
        <v>0</v>
      </c>
      <c r="K3803" s="122">
        <v>0</v>
      </c>
      <c r="L3803" s="122">
        <v>0</v>
      </c>
      <c r="M3803" s="122">
        <v>0</v>
      </c>
      <c r="N3803" s="122">
        <v>0</v>
      </c>
      <c r="O3803" s="122">
        <v>0</v>
      </c>
      <c r="P3803" s="122">
        <v>0</v>
      </c>
      <c r="Q3803" s="122">
        <v>0</v>
      </c>
      <c r="R3803" s="122">
        <v>0</v>
      </c>
      <c r="S3803" s="122">
        <v>0</v>
      </c>
      <c r="T3803" s="122">
        <v>0</v>
      </c>
      <c r="U3803" s="122">
        <v>0</v>
      </c>
      <c r="V3803" s="122">
        <v>0</v>
      </c>
      <c r="W3803" s="122">
        <v>0</v>
      </c>
      <c r="X3803" s="122">
        <v>0</v>
      </c>
      <c r="Y3803" s="122">
        <v>0</v>
      </c>
      <c r="Z3803" s="122">
        <v>0</v>
      </c>
      <c r="AA3803" s="122">
        <v>0</v>
      </c>
      <c r="AB3803" s="122">
        <v>0</v>
      </c>
      <c r="AC3803" s="122">
        <v>0</v>
      </c>
      <c r="AD3803" s="122">
        <v>0</v>
      </c>
      <c r="AE3803" s="122">
        <v>0</v>
      </c>
      <c r="AF3803" s="122">
        <v>0</v>
      </c>
      <c r="AG3803" s="122">
        <v>0</v>
      </c>
      <c r="AH3803" s="122">
        <v>0</v>
      </c>
      <c r="AI3803" s="122">
        <v>0</v>
      </c>
      <c r="AJ3803" s="122">
        <v>0</v>
      </c>
      <c r="AK3803" s="122">
        <v>0</v>
      </c>
      <c r="AL3803" s="122">
        <v>0</v>
      </c>
    </row>
    <row r="3804" spans="1:38" hidden="1" x14ac:dyDescent="0.25">
      <c r="A3804" s="122" t="s">
        <v>2019</v>
      </c>
      <c r="B3804" s="122">
        <v>1</v>
      </c>
      <c r="C3804" s="122" t="s">
        <v>2211</v>
      </c>
      <c r="D3804" s="122" t="s">
        <v>2079</v>
      </c>
      <c r="E3804" s="122">
        <v>70</v>
      </c>
      <c r="F3804" s="122">
        <v>0</v>
      </c>
      <c r="G3804" s="122">
        <v>0</v>
      </c>
      <c r="H3804" s="122">
        <v>0</v>
      </c>
      <c r="I3804" s="122">
        <v>0</v>
      </c>
      <c r="J3804" s="122">
        <v>0</v>
      </c>
      <c r="K3804" s="122">
        <v>0</v>
      </c>
      <c r="L3804" s="122">
        <v>0</v>
      </c>
      <c r="M3804" s="122">
        <v>0</v>
      </c>
      <c r="N3804" s="122">
        <v>0</v>
      </c>
      <c r="O3804" s="122">
        <v>0</v>
      </c>
      <c r="P3804" s="122">
        <v>0</v>
      </c>
      <c r="Q3804" s="122">
        <v>0</v>
      </c>
      <c r="R3804" s="122">
        <v>0</v>
      </c>
      <c r="S3804" s="122">
        <v>0</v>
      </c>
      <c r="T3804" s="122">
        <v>0</v>
      </c>
      <c r="U3804" s="122">
        <v>0</v>
      </c>
      <c r="V3804" s="122">
        <v>0</v>
      </c>
      <c r="W3804" s="122">
        <v>0</v>
      </c>
      <c r="X3804" s="122">
        <v>0</v>
      </c>
      <c r="Y3804" s="122">
        <v>0</v>
      </c>
      <c r="Z3804" s="122">
        <v>0</v>
      </c>
      <c r="AA3804" s="122">
        <v>0</v>
      </c>
      <c r="AB3804" s="122">
        <v>0</v>
      </c>
      <c r="AC3804" s="122">
        <v>0</v>
      </c>
      <c r="AD3804" s="122">
        <v>0</v>
      </c>
      <c r="AE3804" s="122">
        <v>0</v>
      </c>
      <c r="AF3804" s="122">
        <v>0</v>
      </c>
      <c r="AG3804" s="122">
        <v>0</v>
      </c>
      <c r="AH3804" s="122">
        <v>0</v>
      </c>
      <c r="AI3804" s="122">
        <v>0</v>
      </c>
      <c r="AJ3804" s="122">
        <v>0</v>
      </c>
      <c r="AK3804" s="122">
        <v>0</v>
      </c>
      <c r="AL3804" s="122">
        <v>0</v>
      </c>
    </row>
    <row r="3805" spans="1:38" hidden="1" x14ac:dyDescent="0.25">
      <c r="A3805" s="122" t="s">
        <v>2019</v>
      </c>
      <c r="B3805" s="122">
        <v>1</v>
      </c>
      <c r="C3805" s="122" t="s">
        <v>2211</v>
      </c>
      <c r="D3805" s="122" t="s">
        <v>2080</v>
      </c>
      <c r="E3805" s="122">
        <v>70</v>
      </c>
      <c r="F3805" s="122">
        <v>0</v>
      </c>
      <c r="G3805" s="122">
        <v>0</v>
      </c>
      <c r="H3805" s="122">
        <v>0</v>
      </c>
      <c r="I3805" s="122">
        <v>0</v>
      </c>
      <c r="J3805" s="122">
        <v>0</v>
      </c>
      <c r="K3805" s="122">
        <v>0</v>
      </c>
      <c r="L3805" s="122">
        <v>0</v>
      </c>
      <c r="M3805" s="122">
        <v>0</v>
      </c>
      <c r="N3805" s="122">
        <v>0</v>
      </c>
      <c r="O3805" s="122">
        <v>0</v>
      </c>
      <c r="P3805" s="122">
        <v>0</v>
      </c>
      <c r="Q3805" s="122">
        <v>0</v>
      </c>
      <c r="R3805" s="122">
        <v>0</v>
      </c>
      <c r="S3805" s="122">
        <v>0</v>
      </c>
      <c r="T3805" s="122">
        <v>0</v>
      </c>
      <c r="U3805" s="122">
        <v>0</v>
      </c>
      <c r="V3805" s="122">
        <v>0</v>
      </c>
      <c r="W3805" s="122">
        <v>0</v>
      </c>
      <c r="X3805" s="122">
        <v>0</v>
      </c>
      <c r="Y3805" s="122">
        <v>0</v>
      </c>
      <c r="Z3805" s="122">
        <v>0</v>
      </c>
      <c r="AA3805" s="122">
        <v>0</v>
      </c>
      <c r="AB3805" s="122">
        <v>0</v>
      </c>
      <c r="AC3805" s="122">
        <v>0</v>
      </c>
      <c r="AD3805" s="122">
        <v>0</v>
      </c>
      <c r="AE3805" s="122">
        <v>0</v>
      </c>
      <c r="AF3805" s="122">
        <v>0</v>
      </c>
      <c r="AG3805" s="122">
        <v>0</v>
      </c>
      <c r="AH3805" s="122">
        <v>0</v>
      </c>
      <c r="AI3805" s="122">
        <v>0</v>
      </c>
      <c r="AJ3805" s="122">
        <v>0</v>
      </c>
      <c r="AK3805" s="122">
        <v>0</v>
      </c>
      <c r="AL3805" s="122">
        <v>0</v>
      </c>
    </row>
    <row r="3806" spans="1:38" hidden="1" x14ac:dyDescent="0.25">
      <c r="A3806" s="122" t="s">
        <v>2019</v>
      </c>
      <c r="B3806" s="122">
        <v>1</v>
      </c>
      <c r="C3806" s="122" t="s">
        <v>2211</v>
      </c>
      <c r="D3806" s="122" t="s">
        <v>2133</v>
      </c>
      <c r="E3806" s="122">
        <v>70</v>
      </c>
      <c r="F3806" s="122">
        <v>0</v>
      </c>
      <c r="G3806" s="122">
        <v>0</v>
      </c>
      <c r="H3806" s="122">
        <v>0</v>
      </c>
      <c r="I3806" s="122">
        <v>0</v>
      </c>
      <c r="J3806" s="122">
        <v>0</v>
      </c>
      <c r="K3806" s="122">
        <v>0</v>
      </c>
      <c r="L3806" s="122">
        <v>0</v>
      </c>
      <c r="M3806" s="122">
        <v>0</v>
      </c>
      <c r="N3806" s="122">
        <v>0</v>
      </c>
      <c r="O3806" s="122">
        <v>0</v>
      </c>
      <c r="P3806" s="122">
        <v>0</v>
      </c>
      <c r="Q3806" s="122">
        <v>0</v>
      </c>
      <c r="R3806" s="122">
        <v>0</v>
      </c>
      <c r="S3806" s="122">
        <v>0</v>
      </c>
      <c r="T3806" s="122">
        <v>0</v>
      </c>
      <c r="U3806" s="122">
        <v>0</v>
      </c>
      <c r="V3806" s="122">
        <v>0</v>
      </c>
      <c r="W3806" s="122">
        <v>0</v>
      </c>
      <c r="X3806" s="122">
        <v>0</v>
      </c>
      <c r="Y3806" s="122">
        <v>0</v>
      </c>
      <c r="Z3806" s="122">
        <v>0</v>
      </c>
      <c r="AA3806" s="122">
        <v>0</v>
      </c>
      <c r="AB3806" s="122">
        <v>0</v>
      </c>
      <c r="AC3806" s="122">
        <v>0</v>
      </c>
      <c r="AD3806" s="122">
        <v>0</v>
      </c>
      <c r="AE3806" s="122">
        <v>0</v>
      </c>
      <c r="AF3806" s="122">
        <v>0</v>
      </c>
      <c r="AG3806" s="122">
        <v>0</v>
      </c>
      <c r="AH3806" s="122">
        <v>0</v>
      </c>
      <c r="AI3806" s="122">
        <v>0</v>
      </c>
      <c r="AJ3806" s="122">
        <v>0</v>
      </c>
      <c r="AK3806" s="122">
        <v>0</v>
      </c>
      <c r="AL3806" s="122">
        <v>0</v>
      </c>
    </row>
    <row r="3807" spans="1:38" hidden="1" x14ac:dyDescent="0.25">
      <c r="A3807" s="122" t="s">
        <v>2019</v>
      </c>
      <c r="B3807" s="122">
        <v>1</v>
      </c>
      <c r="C3807" s="122" t="s">
        <v>2211</v>
      </c>
      <c r="D3807" s="122" t="s">
        <v>2081</v>
      </c>
      <c r="E3807" s="122">
        <v>70</v>
      </c>
      <c r="F3807" s="122">
        <v>4.9497331759999997E-3</v>
      </c>
      <c r="G3807" s="122">
        <v>4.9497331759999997E-3</v>
      </c>
      <c r="H3807" s="122">
        <v>4.9497331759999997E-3</v>
      </c>
      <c r="I3807" s="122">
        <v>6.1871664699999999E-3</v>
      </c>
      <c r="J3807" s="122">
        <v>6.8058831170000004E-3</v>
      </c>
      <c r="K3807" s="122">
        <v>8.3128897809999994E-3</v>
      </c>
      <c r="L3807" s="122">
        <v>8.9012137899999993E-3</v>
      </c>
      <c r="M3807" s="122">
        <v>1.0948399369E-2</v>
      </c>
      <c r="N3807" s="122">
        <v>9.8805421455E-3</v>
      </c>
      <c r="O3807" s="122">
        <v>1.1454846513500001E-2</v>
      </c>
      <c r="P3807" s="122">
        <v>1.3515144478E-2</v>
      </c>
      <c r="Q3807" s="122">
        <v>9.7453858120000007E-3</v>
      </c>
      <c r="R3807" s="122">
        <v>9.7124235750000003E-3</v>
      </c>
      <c r="S3807" s="122">
        <v>1.2261032030999999E-2</v>
      </c>
      <c r="T3807" s="122">
        <v>1.4371968182999999E-2</v>
      </c>
      <c r="U3807" s="122">
        <v>1.6878737882500001E-2</v>
      </c>
      <c r="V3807" s="122">
        <v>2.1585221596000001E-2</v>
      </c>
      <c r="W3807" s="122">
        <v>2.69325012265E-2</v>
      </c>
      <c r="X3807" s="122">
        <v>2.42994834865E-2</v>
      </c>
      <c r="Y3807" s="122">
        <v>2.6240482743999999E-2</v>
      </c>
      <c r="Z3807" s="122">
        <v>3.2188656234499999E-2</v>
      </c>
      <c r="AA3807" s="122">
        <v>2.6221640713999999E-2</v>
      </c>
      <c r="AB3807" s="122">
        <v>6.8987692739999997E-3</v>
      </c>
      <c r="AC3807" s="122">
        <v>1.2289112596999999E-2</v>
      </c>
      <c r="AD3807" s="122">
        <v>1.7531937124500001E-2</v>
      </c>
      <c r="AE3807" s="122">
        <v>2.4210276616E-2</v>
      </c>
      <c r="AF3807" s="122">
        <v>2.5951182323500001E-2</v>
      </c>
      <c r="AG3807" s="122">
        <v>3.5642858889500001E-2</v>
      </c>
      <c r="AH3807" s="122">
        <v>3.9748160529000001E-2</v>
      </c>
      <c r="AI3807" s="122">
        <v>2.5119034544E-2</v>
      </c>
      <c r="AJ3807" s="122">
        <v>4.7804719361000003E-2</v>
      </c>
      <c r="AK3807" s="122">
        <v>5.4992473679000002E-2</v>
      </c>
      <c r="AL3807" s="122">
        <v>0</v>
      </c>
    </row>
    <row r="3808" spans="1:38" x14ac:dyDescent="0.25">
      <c r="A3808" s="122" t="s">
        <v>2019</v>
      </c>
      <c r="B3808" s="122">
        <v>1</v>
      </c>
      <c r="C3808" s="122" t="s">
        <v>2211</v>
      </c>
      <c r="D3808" s="122" t="s">
        <v>2082</v>
      </c>
      <c r="E3808" s="122">
        <v>70</v>
      </c>
      <c r="F3808" s="122">
        <v>1.8966821945000001E-3</v>
      </c>
      <c r="G3808" s="122">
        <v>1.8966821945000001E-3</v>
      </c>
      <c r="H3808" s="122">
        <v>1.8966821945000001E-3</v>
      </c>
      <c r="I3808" s="122">
        <v>2.3708527365E-3</v>
      </c>
      <c r="J3808" s="122">
        <v>2.6079380074999999E-3</v>
      </c>
      <c r="K3808" s="122">
        <v>3.1854060529999998E-3</v>
      </c>
      <c r="L3808" s="122">
        <v>3.4108452100000001E-3</v>
      </c>
      <c r="M3808" s="122">
        <v>4.1953037219999998E-3</v>
      </c>
      <c r="N3808" s="122">
        <v>3.8013286724999998E-3</v>
      </c>
      <c r="O3808" s="122">
        <v>4.4198003269999998E-3</v>
      </c>
      <c r="P3808" s="122">
        <v>5.2244992210000001E-3</v>
      </c>
      <c r="Q3808" s="122">
        <v>3.7799700170000001E-3</v>
      </c>
      <c r="R3808" s="122">
        <v>3.7673392424999999E-3</v>
      </c>
      <c r="S3808" s="122">
        <v>4.8397973164999997E-3</v>
      </c>
      <c r="T3808" s="122">
        <v>5.6486843499999996E-3</v>
      </c>
      <c r="U3808" s="122">
        <v>6.6092503610000004E-3</v>
      </c>
      <c r="V3808" s="122">
        <v>8.4127220914999995E-3</v>
      </c>
      <c r="W3808" s="122">
        <v>1.0461739615499999E-2</v>
      </c>
      <c r="X3808" s="122">
        <v>9.3569368605000008E-3</v>
      </c>
      <c r="Y3808" s="122">
        <v>6.2889093774999997E-3</v>
      </c>
      <c r="Z3808" s="122">
        <v>4.6943326419999999E-3</v>
      </c>
      <c r="AA3808" s="122">
        <v>1.8405212904000001E-2</v>
      </c>
      <c r="AB3808" s="122">
        <v>1.13174889045E-2</v>
      </c>
      <c r="AC3808" s="122">
        <v>9.0366411655000006E-3</v>
      </c>
      <c r="AD3808" s="122">
        <v>1.7343238786500001E-2</v>
      </c>
      <c r="AE3808" s="122">
        <v>1.36925336495E-2</v>
      </c>
      <c r="AF3808" s="122">
        <v>1.2927355239E-2</v>
      </c>
      <c r="AG3808" s="122">
        <v>9.8691737249999995E-3</v>
      </c>
      <c r="AH3808" s="122">
        <v>1.09602150565E-2</v>
      </c>
      <c r="AI3808" s="122">
        <v>8.9499438715000008E-3</v>
      </c>
      <c r="AJ3808" s="122">
        <v>9.8695251945E-3</v>
      </c>
      <c r="AK3808" s="122">
        <v>1.11362996065E-2</v>
      </c>
      <c r="AL3808" s="122">
        <v>0</v>
      </c>
    </row>
    <row r="3809" spans="1:38" hidden="1" x14ac:dyDescent="0.25">
      <c r="A3809" s="122" t="s">
        <v>2019</v>
      </c>
      <c r="B3809" s="122">
        <v>1</v>
      </c>
      <c r="C3809" s="122" t="s">
        <v>2211</v>
      </c>
      <c r="D3809" s="122" t="s">
        <v>474</v>
      </c>
      <c r="E3809" s="122">
        <v>70</v>
      </c>
      <c r="F3809" s="122">
        <v>3.4212263200000001E-4</v>
      </c>
      <c r="G3809" s="122">
        <v>3.4212263200000001E-4</v>
      </c>
      <c r="H3809" s="122">
        <v>3.4212263200000001E-4</v>
      </c>
      <c r="I3809" s="122">
        <v>4.2765328999999999E-4</v>
      </c>
      <c r="J3809" s="122">
        <v>4.7041861899999997E-4</v>
      </c>
      <c r="K3809" s="122">
        <v>5.7458203649999998E-4</v>
      </c>
      <c r="L3809" s="122">
        <v>6.1524663100000004E-4</v>
      </c>
      <c r="M3809" s="122">
        <v>7.5674690550000005E-4</v>
      </c>
      <c r="N3809" s="122">
        <v>6.8293725049999997E-4</v>
      </c>
      <c r="O3809" s="122">
        <v>7.9175223949999997E-4</v>
      </c>
      <c r="P3809" s="122">
        <v>9.3415881400000004E-4</v>
      </c>
      <c r="Q3809" s="122">
        <v>6.7359531149999998E-4</v>
      </c>
      <c r="R3809" s="122">
        <v>6.7131697400000005E-4</v>
      </c>
      <c r="S3809" s="122">
        <v>8.4747529999999998E-4</v>
      </c>
      <c r="T3809" s="122">
        <v>9.9338196800000003E-4</v>
      </c>
      <c r="U3809" s="122">
        <v>1.1666484020000001E-3</v>
      </c>
      <c r="V3809" s="122">
        <v>1.4919577644999999E-3</v>
      </c>
      <c r="W3809" s="122">
        <v>1.8615585909999999E-3</v>
      </c>
      <c r="X3809" s="122">
        <v>1.6795659455E-3</v>
      </c>
      <c r="Y3809" s="122">
        <v>1.24873883E-3</v>
      </c>
      <c r="Z3809" s="122">
        <v>1.4063296925000001E-3</v>
      </c>
      <c r="AA3809" s="122">
        <v>1.057615E-3</v>
      </c>
      <c r="AB3809" s="122">
        <v>1.3840154999999999E-3</v>
      </c>
      <c r="AC3809" s="122">
        <v>1.1826950000000001E-3</v>
      </c>
      <c r="AD3809" s="122">
        <v>2.4421075E-3</v>
      </c>
      <c r="AE3809" s="122">
        <v>3.5221415000000001E-3</v>
      </c>
      <c r="AF3809" s="122">
        <v>4.9031563785000001E-3</v>
      </c>
      <c r="AG3809" s="122">
        <v>4.7127334999999999E-3</v>
      </c>
      <c r="AH3809" s="122">
        <v>4.175181E-3</v>
      </c>
      <c r="AI3809" s="122">
        <v>4.7140055E-3</v>
      </c>
      <c r="AJ3809" s="122">
        <v>4.0111195000000002E-3</v>
      </c>
      <c r="AK3809" s="122">
        <v>4.5218434000000004E-3</v>
      </c>
      <c r="AL3809" s="122">
        <v>0</v>
      </c>
    </row>
    <row r="3810" spans="1:38" hidden="1" x14ac:dyDescent="0.25">
      <c r="A3810" s="122" t="s">
        <v>2019</v>
      </c>
      <c r="B3810" s="122">
        <v>1</v>
      </c>
      <c r="C3810" s="122" t="s">
        <v>2211</v>
      </c>
      <c r="D3810" s="122" t="s">
        <v>2083</v>
      </c>
      <c r="E3810" s="122">
        <v>70</v>
      </c>
      <c r="F3810" s="122">
        <v>0</v>
      </c>
      <c r="G3810" s="122">
        <v>0</v>
      </c>
      <c r="H3810" s="122">
        <v>0</v>
      </c>
      <c r="I3810" s="122">
        <v>0</v>
      </c>
      <c r="J3810" s="122">
        <v>0</v>
      </c>
      <c r="K3810" s="122">
        <v>0</v>
      </c>
      <c r="L3810" s="122">
        <v>0</v>
      </c>
      <c r="M3810" s="122">
        <v>0</v>
      </c>
      <c r="N3810" s="122">
        <v>0</v>
      </c>
      <c r="O3810" s="122">
        <v>0</v>
      </c>
      <c r="P3810" s="122">
        <v>0</v>
      </c>
      <c r="Q3810" s="122">
        <v>0</v>
      </c>
      <c r="R3810" s="122">
        <v>0</v>
      </c>
      <c r="S3810" s="122">
        <v>0</v>
      </c>
      <c r="T3810" s="122">
        <v>0</v>
      </c>
      <c r="U3810" s="122">
        <v>0</v>
      </c>
      <c r="V3810" s="122">
        <v>0</v>
      </c>
      <c r="W3810" s="122">
        <v>0</v>
      </c>
      <c r="X3810" s="122">
        <v>0</v>
      </c>
      <c r="Y3810" s="122">
        <v>0</v>
      </c>
      <c r="Z3810" s="122">
        <v>0</v>
      </c>
      <c r="AA3810" s="122">
        <v>0</v>
      </c>
      <c r="AB3810" s="122">
        <v>0</v>
      </c>
      <c r="AC3810" s="122">
        <v>0</v>
      </c>
      <c r="AD3810" s="122">
        <v>0</v>
      </c>
      <c r="AE3810" s="122">
        <v>0</v>
      </c>
      <c r="AF3810" s="122">
        <v>0</v>
      </c>
      <c r="AG3810" s="122">
        <v>0</v>
      </c>
      <c r="AH3810" s="122">
        <v>0</v>
      </c>
      <c r="AI3810" s="122">
        <v>0</v>
      </c>
      <c r="AJ3810" s="122">
        <v>0</v>
      </c>
      <c r="AK3810" s="122">
        <v>0</v>
      </c>
      <c r="AL3810" s="122">
        <v>0</v>
      </c>
    </row>
    <row r="3811" spans="1:38" hidden="1" x14ac:dyDescent="0.25">
      <c r="A3811" s="122" t="s">
        <v>2019</v>
      </c>
      <c r="B3811" s="122">
        <v>1</v>
      </c>
      <c r="C3811" s="122" t="s">
        <v>2211</v>
      </c>
      <c r="D3811" s="122" t="s">
        <v>2084</v>
      </c>
      <c r="E3811" s="122">
        <v>70</v>
      </c>
      <c r="F3811" s="122">
        <v>0</v>
      </c>
      <c r="G3811" s="122">
        <v>0</v>
      </c>
      <c r="H3811" s="122">
        <v>0</v>
      </c>
      <c r="I3811" s="122">
        <v>0</v>
      </c>
      <c r="J3811" s="122">
        <v>0</v>
      </c>
      <c r="K3811" s="122">
        <v>0</v>
      </c>
      <c r="L3811" s="122">
        <v>0</v>
      </c>
      <c r="M3811" s="122">
        <v>0</v>
      </c>
      <c r="N3811" s="122">
        <v>0</v>
      </c>
      <c r="O3811" s="122">
        <v>0</v>
      </c>
      <c r="P3811" s="122">
        <v>0</v>
      </c>
      <c r="Q3811" s="122">
        <v>0</v>
      </c>
      <c r="R3811" s="122">
        <v>0</v>
      </c>
      <c r="S3811" s="122">
        <v>0</v>
      </c>
      <c r="T3811" s="122">
        <v>0</v>
      </c>
      <c r="U3811" s="122">
        <v>0</v>
      </c>
      <c r="V3811" s="122">
        <v>0</v>
      </c>
      <c r="W3811" s="122">
        <v>0</v>
      </c>
      <c r="X3811" s="122">
        <v>0</v>
      </c>
      <c r="Y3811" s="122">
        <v>0</v>
      </c>
      <c r="Z3811" s="122">
        <v>0</v>
      </c>
      <c r="AA3811" s="122">
        <v>0</v>
      </c>
      <c r="AB3811" s="122">
        <v>0</v>
      </c>
      <c r="AC3811" s="122">
        <v>0</v>
      </c>
      <c r="AD3811" s="122">
        <v>0</v>
      </c>
      <c r="AE3811" s="122">
        <v>0</v>
      </c>
      <c r="AF3811" s="122">
        <v>0</v>
      </c>
      <c r="AG3811" s="122">
        <v>0</v>
      </c>
      <c r="AH3811" s="122">
        <v>0</v>
      </c>
      <c r="AI3811" s="122">
        <v>0</v>
      </c>
      <c r="AJ3811" s="122">
        <v>0</v>
      </c>
      <c r="AK3811" s="122">
        <v>0</v>
      </c>
      <c r="AL3811" s="122">
        <v>0</v>
      </c>
    </row>
    <row r="3812" spans="1:38" hidden="1" x14ac:dyDescent="0.25">
      <c r="A3812" s="122" t="s">
        <v>2019</v>
      </c>
      <c r="B3812" s="122">
        <v>1</v>
      </c>
      <c r="C3812" s="122" t="s">
        <v>2211</v>
      </c>
      <c r="D3812" s="122" t="s">
        <v>2085</v>
      </c>
      <c r="E3812" s="122">
        <v>70</v>
      </c>
      <c r="F3812" s="122">
        <v>0</v>
      </c>
      <c r="G3812" s="122">
        <v>0</v>
      </c>
      <c r="H3812" s="122">
        <v>0</v>
      </c>
      <c r="I3812" s="122">
        <v>0</v>
      </c>
      <c r="J3812" s="122">
        <v>0</v>
      </c>
      <c r="K3812" s="122">
        <v>0</v>
      </c>
      <c r="L3812" s="122">
        <v>0</v>
      </c>
      <c r="M3812" s="122">
        <v>0</v>
      </c>
      <c r="N3812" s="122">
        <v>0</v>
      </c>
      <c r="O3812" s="122">
        <v>0</v>
      </c>
      <c r="P3812" s="122">
        <v>0</v>
      </c>
      <c r="Q3812" s="122">
        <v>0</v>
      </c>
      <c r="R3812" s="122">
        <v>0</v>
      </c>
      <c r="S3812" s="122">
        <v>0</v>
      </c>
      <c r="T3812" s="122">
        <v>0</v>
      </c>
      <c r="U3812" s="122">
        <v>0</v>
      </c>
      <c r="V3812" s="122">
        <v>0</v>
      </c>
      <c r="W3812" s="122">
        <v>0</v>
      </c>
      <c r="X3812" s="122">
        <v>0</v>
      </c>
      <c r="Y3812" s="122">
        <v>0</v>
      </c>
      <c r="Z3812" s="122">
        <v>0</v>
      </c>
      <c r="AA3812" s="122">
        <v>0</v>
      </c>
      <c r="AB3812" s="122">
        <v>0</v>
      </c>
      <c r="AC3812" s="122">
        <v>0</v>
      </c>
      <c r="AD3812" s="122">
        <v>0</v>
      </c>
      <c r="AE3812" s="122">
        <v>0</v>
      </c>
      <c r="AF3812" s="122">
        <v>0</v>
      </c>
      <c r="AG3812" s="122">
        <v>0</v>
      </c>
      <c r="AH3812" s="122">
        <v>0</v>
      </c>
      <c r="AI3812" s="122">
        <v>0</v>
      </c>
      <c r="AJ3812" s="122">
        <v>0</v>
      </c>
      <c r="AK3812" s="122">
        <v>0</v>
      </c>
      <c r="AL3812" s="122">
        <v>0</v>
      </c>
    </row>
    <row r="3813" spans="1:38" hidden="1" x14ac:dyDescent="0.25">
      <c r="A3813" s="122" t="s">
        <v>2019</v>
      </c>
      <c r="B3813" s="122">
        <v>1</v>
      </c>
      <c r="C3813" s="122" t="s">
        <v>2211</v>
      </c>
      <c r="D3813" s="122" t="s">
        <v>2086</v>
      </c>
      <c r="E3813" s="122">
        <v>70</v>
      </c>
      <c r="F3813" s="122">
        <v>1.782978565E-4</v>
      </c>
      <c r="G3813" s="122">
        <v>1.782978565E-4</v>
      </c>
      <c r="H3813" s="122">
        <v>1.782978565E-4</v>
      </c>
      <c r="I3813" s="122">
        <v>2.2287231400000001E-4</v>
      </c>
      <c r="J3813" s="122">
        <v>2.45159556E-4</v>
      </c>
      <c r="K3813" s="122">
        <v>2.9944451450000001E-4</v>
      </c>
      <c r="L3813" s="122">
        <v>3.2063693550000001E-4</v>
      </c>
      <c r="M3813" s="122">
        <v>3.9438007550000003E-4</v>
      </c>
      <c r="N3813" s="122">
        <v>3.5591402699999998E-4</v>
      </c>
      <c r="O3813" s="122">
        <v>4.1262317900000003E-4</v>
      </c>
      <c r="P3813" s="122">
        <v>4.868386285E-4</v>
      </c>
      <c r="Q3813" s="122">
        <v>3.5104547349999998E-4</v>
      </c>
      <c r="R3813" s="122">
        <v>3.4985811450000001E-4</v>
      </c>
      <c r="S3813" s="122">
        <v>4.4166333649999997E-4</v>
      </c>
      <c r="T3813" s="122">
        <v>5.1770288700000002E-4</v>
      </c>
      <c r="U3813" s="122">
        <v>6.0800100100000005E-4</v>
      </c>
      <c r="V3813" s="122">
        <v>7.7753660599999997E-4</v>
      </c>
      <c r="W3813" s="122">
        <v>9.7015477100000005E-4</v>
      </c>
      <c r="X3813" s="122">
        <v>8.7530896550000003E-4</v>
      </c>
      <c r="Y3813" s="122">
        <v>7.3294823600000001E-4</v>
      </c>
      <c r="Z3813" s="122">
        <v>8.1224617350000004E-4</v>
      </c>
      <c r="AA3813" s="122">
        <v>1.155338785E-3</v>
      </c>
      <c r="AB3813" s="122">
        <v>1.2869351614999999E-3</v>
      </c>
      <c r="AC3813" s="122">
        <v>1.138222912E-3</v>
      </c>
      <c r="AD3813" s="122">
        <v>5.2076525350000004E-4</v>
      </c>
      <c r="AE3813" s="122">
        <v>7.6643024400000002E-4</v>
      </c>
      <c r="AF3813" s="122">
        <v>6.9066276900000005E-4</v>
      </c>
      <c r="AG3813" s="122">
        <v>5.8239900650000002E-4</v>
      </c>
      <c r="AH3813" s="122">
        <v>5.2299782550000004E-4</v>
      </c>
      <c r="AI3813" s="122">
        <v>2.3574185350000001E-4</v>
      </c>
      <c r="AJ3813" s="122">
        <v>2.01936678E-4</v>
      </c>
      <c r="AK3813" s="122">
        <v>2.20982811E-4</v>
      </c>
      <c r="AL3813" s="122">
        <v>0</v>
      </c>
    </row>
    <row r="3814" spans="1:38" hidden="1" x14ac:dyDescent="0.25">
      <c r="A3814" s="122" t="s">
        <v>2019</v>
      </c>
      <c r="B3814" s="122">
        <v>1</v>
      </c>
      <c r="C3814" s="122" t="s">
        <v>2211</v>
      </c>
      <c r="D3814" s="122" t="s">
        <v>2168</v>
      </c>
      <c r="E3814" s="122">
        <v>70</v>
      </c>
      <c r="F3814" s="122">
        <v>0</v>
      </c>
      <c r="G3814" s="122">
        <v>0</v>
      </c>
      <c r="H3814" s="122">
        <v>0</v>
      </c>
      <c r="I3814" s="122">
        <v>0</v>
      </c>
      <c r="J3814" s="122">
        <v>0</v>
      </c>
      <c r="K3814" s="122">
        <v>0</v>
      </c>
      <c r="L3814" s="122">
        <v>0</v>
      </c>
      <c r="M3814" s="122">
        <v>0</v>
      </c>
      <c r="N3814" s="122">
        <v>0</v>
      </c>
      <c r="O3814" s="122">
        <v>0</v>
      </c>
      <c r="P3814" s="122">
        <v>0</v>
      </c>
      <c r="Q3814" s="122">
        <v>0</v>
      </c>
      <c r="R3814" s="122">
        <v>0</v>
      </c>
      <c r="S3814" s="122">
        <v>0</v>
      </c>
      <c r="T3814" s="122">
        <v>0</v>
      </c>
      <c r="U3814" s="122">
        <v>0</v>
      </c>
      <c r="V3814" s="122">
        <v>0</v>
      </c>
      <c r="W3814" s="122">
        <v>0</v>
      </c>
      <c r="X3814" s="122">
        <v>0</v>
      </c>
      <c r="Y3814" s="122">
        <v>0</v>
      </c>
      <c r="Z3814" s="122">
        <v>0</v>
      </c>
      <c r="AA3814" s="122">
        <v>0</v>
      </c>
      <c r="AB3814" s="122">
        <v>0</v>
      </c>
      <c r="AC3814" s="122">
        <v>0</v>
      </c>
      <c r="AD3814" s="122">
        <v>0</v>
      </c>
      <c r="AE3814" s="122">
        <v>0</v>
      </c>
      <c r="AF3814" s="122">
        <v>0</v>
      </c>
      <c r="AG3814" s="122">
        <v>0</v>
      </c>
      <c r="AH3814" s="122">
        <v>0</v>
      </c>
      <c r="AI3814" s="122">
        <v>0</v>
      </c>
      <c r="AJ3814" s="122">
        <v>0</v>
      </c>
      <c r="AK3814" s="122">
        <v>0</v>
      </c>
      <c r="AL3814" s="122">
        <v>0</v>
      </c>
    </row>
    <row r="3815" spans="1:38" hidden="1" x14ac:dyDescent="0.25">
      <c r="A3815" s="122" t="s">
        <v>2019</v>
      </c>
      <c r="B3815" s="122">
        <v>1</v>
      </c>
      <c r="C3815" s="122" t="s">
        <v>2211</v>
      </c>
      <c r="D3815" s="122" t="s">
        <v>2087</v>
      </c>
      <c r="E3815" s="122">
        <v>70</v>
      </c>
      <c r="F3815" s="122">
        <v>0</v>
      </c>
      <c r="G3815" s="122">
        <v>0</v>
      </c>
      <c r="H3815" s="122">
        <v>0</v>
      </c>
      <c r="I3815" s="122">
        <v>0</v>
      </c>
      <c r="J3815" s="122">
        <v>0</v>
      </c>
      <c r="K3815" s="122">
        <v>0</v>
      </c>
      <c r="L3815" s="122">
        <v>0</v>
      </c>
      <c r="M3815" s="122">
        <v>0</v>
      </c>
      <c r="N3815" s="122">
        <v>0</v>
      </c>
      <c r="O3815" s="122">
        <v>0</v>
      </c>
      <c r="P3815" s="122">
        <v>0</v>
      </c>
      <c r="Q3815" s="122">
        <v>0</v>
      </c>
      <c r="R3815" s="122">
        <v>0</v>
      </c>
      <c r="S3815" s="122">
        <v>0</v>
      </c>
      <c r="T3815" s="122">
        <v>0</v>
      </c>
      <c r="U3815" s="122">
        <v>0</v>
      </c>
      <c r="V3815" s="122">
        <v>0</v>
      </c>
      <c r="W3815" s="122">
        <v>0</v>
      </c>
      <c r="X3815" s="122">
        <v>5.7059535000000004E-6</v>
      </c>
      <c r="Y3815" s="122">
        <v>7.9883242999999999E-5</v>
      </c>
      <c r="Z3815" s="122">
        <v>7.7131058999999999E-5</v>
      </c>
      <c r="AA3815" s="122">
        <v>7.2224743000000004E-5</v>
      </c>
      <c r="AB3815" s="122">
        <v>6.9551210999999996E-5</v>
      </c>
      <c r="AC3815" s="122">
        <v>7.2034843999999997E-5</v>
      </c>
      <c r="AD3815" s="122">
        <v>6.3647143500000005E-5</v>
      </c>
      <c r="AE3815" s="122">
        <v>5.1773129499999998E-5</v>
      </c>
      <c r="AF3815" s="122">
        <v>5.1787704500000001E-5</v>
      </c>
      <c r="AG3815" s="122">
        <v>7.1846163999999998E-5</v>
      </c>
      <c r="AH3815" s="122">
        <v>7.1837763499999995E-5</v>
      </c>
      <c r="AI3815" s="122">
        <v>7.1861348499999999E-5</v>
      </c>
      <c r="AJ3815" s="122">
        <v>1.4162474500000001E-5</v>
      </c>
      <c r="AK3815" s="122">
        <v>1.4187464000000001E-5</v>
      </c>
      <c r="AL3815" s="122">
        <v>0</v>
      </c>
    </row>
    <row r="3816" spans="1:38" hidden="1" x14ac:dyDescent="0.25">
      <c r="A3816" s="122" t="s">
        <v>2019</v>
      </c>
      <c r="B3816" s="122">
        <v>1</v>
      </c>
      <c r="C3816" s="122" t="s">
        <v>2211</v>
      </c>
      <c r="D3816" s="122" t="s">
        <v>2134</v>
      </c>
      <c r="E3816" s="122">
        <v>70</v>
      </c>
      <c r="F3816" s="122">
        <v>0</v>
      </c>
      <c r="G3816" s="122">
        <v>0</v>
      </c>
      <c r="H3816" s="122">
        <v>0</v>
      </c>
      <c r="I3816" s="122">
        <v>0</v>
      </c>
      <c r="J3816" s="122">
        <v>0</v>
      </c>
      <c r="K3816" s="122">
        <v>0</v>
      </c>
      <c r="L3816" s="122">
        <v>0</v>
      </c>
      <c r="M3816" s="122">
        <v>0</v>
      </c>
      <c r="N3816" s="122">
        <v>0</v>
      </c>
      <c r="O3816" s="122">
        <v>0</v>
      </c>
      <c r="P3816" s="122">
        <v>0</v>
      </c>
      <c r="Q3816" s="122">
        <v>0</v>
      </c>
      <c r="R3816" s="122">
        <v>0</v>
      </c>
      <c r="S3816" s="122">
        <v>0</v>
      </c>
      <c r="T3816" s="122">
        <v>0</v>
      </c>
      <c r="U3816" s="122">
        <v>0</v>
      </c>
      <c r="V3816" s="122">
        <v>0</v>
      </c>
      <c r="W3816" s="122">
        <v>0</v>
      </c>
      <c r="X3816" s="122">
        <v>0</v>
      </c>
      <c r="Y3816" s="122">
        <v>0</v>
      </c>
      <c r="Z3816" s="122">
        <v>0</v>
      </c>
      <c r="AA3816" s="122">
        <v>0</v>
      </c>
      <c r="AB3816" s="122">
        <v>0</v>
      </c>
      <c r="AC3816" s="122">
        <v>0</v>
      </c>
      <c r="AD3816" s="122">
        <v>0</v>
      </c>
      <c r="AE3816" s="122">
        <v>0</v>
      </c>
      <c r="AF3816" s="122">
        <v>0</v>
      </c>
      <c r="AG3816" s="122">
        <v>0</v>
      </c>
      <c r="AH3816" s="122">
        <v>0</v>
      </c>
      <c r="AI3816" s="122">
        <v>0</v>
      </c>
      <c r="AJ3816" s="122">
        <v>0</v>
      </c>
      <c r="AK3816" s="122">
        <v>0</v>
      </c>
      <c r="AL3816" s="122">
        <v>0</v>
      </c>
    </row>
    <row r="3817" spans="1:38" hidden="1" x14ac:dyDescent="0.25">
      <c r="A3817" s="122" t="s">
        <v>2019</v>
      </c>
      <c r="B3817" s="122">
        <v>1</v>
      </c>
      <c r="C3817" s="122" t="s">
        <v>2211</v>
      </c>
      <c r="D3817" s="122" t="s">
        <v>2088</v>
      </c>
      <c r="E3817" s="122">
        <v>70</v>
      </c>
      <c r="F3817" s="122">
        <v>3.55089665E-5</v>
      </c>
      <c r="G3817" s="122">
        <v>3.55089665E-5</v>
      </c>
      <c r="H3817" s="122">
        <v>3.55089665E-5</v>
      </c>
      <c r="I3817" s="122">
        <v>4.4386228000000002E-5</v>
      </c>
      <c r="J3817" s="122">
        <v>4.8824845500000002E-5</v>
      </c>
      <c r="K3817" s="122">
        <v>5.9635970999999997E-5</v>
      </c>
      <c r="L3817" s="122">
        <v>6.3856572999999994E-5</v>
      </c>
      <c r="M3817" s="122">
        <v>7.8542899500000005E-5</v>
      </c>
      <c r="N3817" s="122">
        <v>7.0882200000000004E-5</v>
      </c>
      <c r="O3817" s="122">
        <v>8.2176128999999993E-5</v>
      </c>
      <c r="P3817" s="122">
        <v>9.6956530500000006E-5</v>
      </c>
      <c r="Q3817" s="122">
        <v>6.9912591499999999E-5</v>
      </c>
      <c r="R3817" s="122">
        <v>6.9676132000000003E-5</v>
      </c>
      <c r="S3817" s="122">
        <v>8.7959621499999999E-5</v>
      </c>
      <c r="T3817" s="122">
        <v>1.0310331149999999E-4</v>
      </c>
      <c r="U3817" s="122">
        <v>1.21086662E-4</v>
      </c>
      <c r="V3817" s="122">
        <v>1.5485057699999999E-4</v>
      </c>
      <c r="W3817" s="122">
        <v>1.932115265E-4</v>
      </c>
      <c r="X3817" s="122">
        <v>1.7432248549999999E-4</v>
      </c>
      <c r="Y3817" s="122">
        <v>1.2960683600000001E-4</v>
      </c>
      <c r="Z3817" s="122">
        <v>1.4596324550000001E-4</v>
      </c>
      <c r="AA3817" s="122">
        <v>1.01262595E-4</v>
      </c>
      <c r="AB3817" s="122">
        <v>1.1384688849999999E-4</v>
      </c>
      <c r="AC3817" s="122">
        <v>6.5304904000000003E-5</v>
      </c>
      <c r="AD3817" s="122">
        <v>1.45300348E-4</v>
      </c>
      <c r="AE3817" s="122">
        <v>1.3730055450000001E-4</v>
      </c>
      <c r="AF3817" s="122">
        <v>1.430102445E-4</v>
      </c>
      <c r="AG3817" s="122">
        <v>1.4743590350000001E-4</v>
      </c>
      <c r="AH3817" s="122">
        <v>1.3766659900000001E-4</v>
      </c>
      <c r="AI3817" s="122">
        <v>1.3844432100000001E-4</v>
      </c>
      <c r="AJ3817" s="122">
        <v>1.6080888999999999E-4</v>
      </c>
      <c r="AK3817" s="122">
        <v>1.7711115999999999E-4</v>
      </c>
      <c r="AL3817" s="122">
        <v>0</v>
      </c>
    </row>
    <row r="3818" spans="1:38" hidden="1" x14ac:dyDescent="0.25">
      <c r="A3818" s="122" t="s">
        <v>2019</v>
      </c>
      <c r="B3818" s="122">
        <v>1</v>
      </c>
      <c r="C3818" s="122" t="s">
        <v>2211</v>
      </c>
      <c r="D3818" s="122" t="s">
        <v>2089</v>
      </c>
      <c r="E3818" s="122">
        <v>70</v>
      </c>
      <c r="F3818" s="122">
        <v>0</v>
      </c>
      <c r="G3818" s="122">
        <v>0</v>
      </c>
      <c r="H3818" s="122">
        <v>0</v>
      </c>
      <c r="I3818" s="122">
        <v>0</v>
      </c>
      <c r="J3818" s="122">
        <v>0</v>
      </c>
      <c r="K3818" s="122">
        <v>0</v>
      </c>
      <c r="L3818" s="122">
        <v>0</v>
      </c>
      <c r="M3818" s="122">
        <v>0</v>
      </c>
      <c r="N3818" s="122">
        <v>0</v>
      </c>
      <c r="O3818" s="122">
        <v>0</v>
      </c>
      <c r="P3818" s="122">
        <v>0</v>
      </c>
      <c r="Q3818" s="122">
        <v>0</v>
      </c>
      <c r="R3818" s="122">
        <v>0</v>
      </c>
      <c r="S3818" s="122">
        <v>0</v>
      </c>
      <c r="T3818" s="122">
        <v>0</v>
      </c>
      <c r="U3818" s="122">
        <v>0</v>
      </c>
      <c r="V3818" s="122">
        <v>0</v>
      </c>
      <c r="W3818" s="122">
        <v>0</v>
      </c>
      <c r="X3818" s="122">
        <v>0</v>
      </c>
      <c r="Y3818" s="122">
        <v>0</v>
      </c>
      <c r="Z3818" s="122">
        <v>0</v>
      </c>
      <c r="AA3818" s="122">
        <v>0</v>
      </c>
      <c r="AB3818" s="122">
        <v>0</v>
      </c>
      <c r="AC3818" s="122">
        <v>0</v>
      </c>
      <c r="AD3818" s="122">
        <v>0</v>
      </c>
      <c r="AE3818" s="122">
        <v>0</v>
      </c>
      <c r="AF3818" s="122">
        <v>0</v>
      </c>
      <c r="AG3818" s="122">
        <v>0</v>
      </c>
      <c r="AH3818" s="122">
        <v>0</v>
      </c>
      <c r="AI3818" s="122">
        <v>0</v>
      </c>
      <c r="AJ3818" s="122">
        <v>0</v>
      </c>
      <c r="AK3818" s="122">
        <v>0</v>
      </c>
      <c r="AL3818" s="122">
        <v>0</v>
      </c>
    </row>
    <row r="3819" spans="1:38" hidden="1" x14ac:dyDescent="0.25">
      <c r="A3819" s="122" t="s">
        <v>2019</v>
      </c>
      <c r="B3819" s="122">
        <v>1</v>
      </c>
      <c r="C3819" s="122" t="s">
        <v>2211</v>
      </c>
      <c r="D3819" s="122" t="s">
        <v>2090</v>
      </c>
      <c r="E3819" s="122">
        <v>70</v>
      </c>
      <c r="F3819" s="122">
        <v>1.4603383089999999E-3</v>
      </c>
      <c r="G3819" s="122">
        <v>1.4603383089999999E-3</v>
      </c>
      <c r="H3819" s="122">
        <v>1.4603383089999999E-3</v>
      </c>
      <c r="I3819" s="122">
        <v>1.8254228995E-3</v>
      </c>
      <c r="J3819" s="122">
        <v>2.0079651814999999E-3</v>
      </c>
      <c r="K3819" s="122">
        <v>2.4525830029999999E-3</v>
      </c>
      <c r="L3819" s="122">
        <v>2.626158427E-3</v>
      </c>
      <c r="M3819" s="122">
        <v>3.2301472485000001E-3</v>
      </c>
      <c r="N3819" s="122">
        <v>2.9150933330000001E-3</v>
      </c>
      <c r="O3819" s="122">
        <v>3.3795662529999999E-3</v>
      </c>
      <c r="P3819" s="122">
        <v>3.9874236769999998E-3</v>
      </c>
      <c r="Q3819" s="122">
        <v>2.8752176700000001E-3</v>
      </c>
      <c r="R3819" s="122">
        <v>2.8654926735E-3</v>
      </c>
      <c r="S3819" s="122">
        <v>3.6174181955000002E-3</v>
      </c>
      <c r="T3819" s="122">
        <v>4.2402155775000004E-3</v>
      </c>
      <c r="U3819" s="122">
        <v>4.9797972405000003E-3</v>
      </c>
      <c r="V3819" s="122">
        <v>6.3683687530000001E-3</v>
      </c>
      <c r="W3819" s="122">
        <v>7.9459966715E-3</v>
      </c>
      <c r="X3819" s="122">
        <v>7.1691675890000004E-3</v>
      </c>
      <c r="Y3819" s="122">
        <v>4.219281452E-3</v>
      </c>
      <c r="Z3819" s="122">
        <v>4.6082678500000002E-4</v>
      </c>
      <c r="AA3819" s="122">
        <v>1.0070715500000001E-5</v>
      </c>
      <c r="AB3819" s="122">
        <v>3.3922040499999999E-5</v>
      </c>
      <c r="AC3819" s="122">
        <v>6.4416783000000003E-5</v>
      </c>
      <c r="AD3819" s="122">
        <v>7.8853108499999999E-5</v>
      </c>
      <c r="AE3819" s="122">
        <v>9.8048727999999999E-5</v>
      </c>
      <c r="AF3819" s="122">
        <v>2.3906598699999999E-4</v>
      </c>
      <c r="AG3819" s="122">
        <v>1.16832776E-4</v>
      </c>
      <c r="AH3819" s="122">
        <v>2.0897844350000001E-4</v>
      </c>
      <c r="AI3819" s="122">
        <v>3.9220304750000001E-4</v>
      </c>
      <c r="AJ3819" s="122">
        <v>3.6140103749999998E-4</v>
      </c>
      <c r="AK3819" s="122">
        <v>4.0014557450000001E-4</v>
      </c>
      <c r="AL3819" s="122">
        <v>0</v>
      </c>
    </row>
    <row r="3820" spans="1:38" hidden="1" x14ac:dyDescent="0.25">
      <c r="A3820" s="122" t="s">
        <v>2019</v>
      </c>
      <c r="B3820" s="122">
        <v>1</v>
      </c>
      <c r="C3820" s="122" t="s">
        <v>2211</v>
      </c>
      <c r="D3820" s="122" t="s">
        <v>2091</v>
      </c>
      <c r="E3820" s="122">
        <v>70</v>
      </c>
      <c r="F3820" s="122">
        <v>0</v>
      </c>
      <c r="G3820" s="122">
        <v>0</v>
      </c>
      <c r="H3820" s="122">
        <v>0</v>
      </c>
      <c r="I3820" s="122">
        <v>0</v>
      </c>
      <c r="J3820" s="122">
        <v>0</v>
      </c>
      <c r="K3820" s="122">
        <v>0</v>
      </c>
      <c r="L3820" s="122">
        <v>0</v>
      </c>
      <c r="M3820" s="122">
        <v>0</v>
      </c>
      <c r="N3820" s="122">
        <v>0</v>
      </c>
      <c r="O3820" s="122">
        <v>0</v>
      </c>
      <c r="P3820" s="122">
        <v>0</v>
      </c>
      <c r="Q3820" s="122">
        <v>0</v>
      </c>
      <c r="R3820" s="122">
        <v>0</v>
      </c>
      <c r="S3820" s="122">
        <v>0</v>
      </c>
      <c r="T3820" s="122">
        <v>0</v>
      </c>
      <c r="U3820" s="122">
        <v>0</v>
      </c>
      <c r="V3820" s="122">
        <v>0</v>
      </c>
      <c r="W3820" s="122">
        <v>0</v>
      </c>
      <c r="X3820" s="122">
        <v>0</v>
      </c>
      <c r="Y3820" s="122">
        <v>0</v>
      </c>
      <c r="Z3820" s="122">
        <v>0</v>
      </c>
      <c r="AA3820" s="122">
        <v>0</v>
      </c>
      <c r="AB3820" s="122">
        <v>0</v>
      </c>
      <c r="AC3820" s="122">
        <v>0</v>
      </c>
      <c r="AD3820" s="122">
        <v>0</v>
      </c>
      <c r="AE3820" s="122">
        <v>0</v>
      </c>
      <c r="AF3820" s="122">
        <v>0</v>
      </c>
      <c r="AG3820" s="122">
        <v>0</v>
      </c>
      <c r="AH3820" s="122">
        <v>0</v>
      </c>
      <c r="AI3820" s="122">
        <v>0</v>
      </c>
      <c r="AJ3820" s="122">
        <v>0</v>
      </c>
      <c r="AK3820" s="122">
        <v>0</v>
      </c>
      <c r="AL3820" s="122">
        <v>0</v>
      </c>
    </row>
    <row r="3821" spans="1:38" hidden="1" x14ac:dyDescent="0.25">
      <c r="A3821" s="122" t="s">
        <v>2019</v>
      </c>
      <c r="B3821" s="122">
        <v>1</v>
      </c>
      <c r="C3821" s="122" t="s">
        <v>2211</v>
      </c>
      <c r="D3821" s="122" t="s">
        <v>2092</v>
      </c>
      <c r="E3821" s="122">
        <v>70</v>
      </c>
      <c r="F3821" s="122">
        <v>8.3160762999999997E-5</v>
      </c>
      <c r="G3821" s="122">
        <v>8.3160762999999997E-5</v>
      </c>
      <c r="H3821" s="122">
        <v>8.3160762999999997E-5</v>
      </c>
      <c r="I3821" s="122">
        <v>1.039509405E-4</v>
      </c>
      <c r="J3821" s="122">
        <v>1.143460425E-4</v>
      </c>
      <c r="K3821" s="122">
        <v>1.3966533499999999E-4</v>
      </c>
      <c r="L3821" s="122">
        <v>1.4954980850000001E-4</v>
      </c>
      <c r="M3821" s="122">
        <v>1.839446885E-4</v>
      </c>
      <c r="N3821" s="122">
        <v>1.660035525E-4</v>
      </c>
      <c r="O3821" s="122">
        <v>1.9245354699999999E-4</v>
      </c>
      <c r="P3821" s="122">
        <v>2.2706872149999999E-4</v>
      </c>
      <c r="Q3821" s="122">
        <v>1.6373279400000001E-4</v>
      </c>
      <c r="R3821" s="122">
        <v>1.6317899699999999E-4</v>
      </c>
      <c r="S3821" s="122">
        <v>2.0599830650000001E-4</v>
      </c>
      <c r="T3821" s="122">
        <v>2.4146426349999999E-4</v>
      </c>
      <c r="U3821" s="122">
        <v>2.8358063399999998E-4</v>
      </c>
      <c r="V3821" s="122">
        <v>3.6265454050000002E-4</v>
      </c>
      <c r="W3821" s="122">
        <v>4.5249449599999998E-4</v>
      </c>
      <c r="X3821" s="122">
        <v>4.0825701249999998E-4</v>
      </c>
      <c r="Y3821" s="122">
        <v>3.0353460400000002E-4</v>
      </c>
      <c r="Z3821" s="122">
        <v>3.4184067200000002E-4</v>
      </c>
      <c r="AA3821" s="122">
        <v>5.4981047250000003E-4</v>
      </c>
      <c r="AB3821" s="122">
        <v>3.0986561299999998E-4</v>
      </c>
      <c r="AC3821" s="122">
        <v>1.3773324650000001E-4</v>
      </c>
      <c r="AD3821" s="122">
        <v>1.4355797300000001E-4</v>
      </c>
      <c r="AE3821" s="122">
        <v>1.2636588600000001E-4</v>
      </c>
      <c r="AF3821" s="122">
        <v>1.9504461100000001E-4</v>
      </c>
      <c r="AG3821" s="122">
        <v>1.5500989500000001E-4</v>
      </c>
      <c r="AH3821" s="122">
        <v>4.916545E-7</v>
      </c>
      <c r="AI3821" s="122">
        <v>4.9443700000000005E-7</v>
      </c>
      <c r="AJ3821" s="122">
        <v>5.7430799999999996E-7</v>
      </c>
      <c r="AK3821" s="122">
        <v>6.3252850000000002E-7</v>
      </c>
      <c r="AL3821" s="122">
        <v>0</v>
      </c>
    </row>
    <row r="3822" spans="1:38" hidden="1" x14ac:dyDescent="0.25">
      <c r="A3822" s="122" t="s">
        <v>2019</v>
      </c>
      <c r="B3822" s="122">
        <v>1</v>
      </c>
      <c r="C3822" s="122" t="s">
        <v>2211</v>
      </c>
      <c r="D3822" s="122" t="s">
        <v>2093</v>
      </c>
      <c r="E3822" s="122">
        <v>70</v>
      </c>
      <c r="F3822" s="122">
        <v>0</v>
      </c>
      <c r="G3822" s="122">
        <v>0</v>
      </c>
      <c r="H3822" s="122">
        <v>0</v>
      </c>
      <c r="I3822" s="122">
        <v>0</v>
      </c>
      <c r="J3822" s="122">
        <v>0</v>
      </c>
      <c r="K3822" s="122">
        <v>0</v>
      </c>
      <c r="L3822" s="122">
        <v>0</v>
      </c>
      <c r="M3822" s="122">
        <v>0</v>
      </c>
      <c r="N3822" s="122">
        <v>0</v>
      </c>
      <c r="O3822" s="122">
        <v>0</v>
      </c>
      <c r="P3822" s="122">
        <v>0</v>
      </c>
      <c r="Q3822" s="122">
        <v>0</v>
      </c>
      <c r="R3822" s="122">
        <v>0</v>
      </c>
      <c r="S3822" s="122">
        <v>0</v>
      </c>
      <c r="T3822" s="122">
        <v>0</v>
      </c>
      <c r="U3822" s="122">
        <v>0</v>
      </c>
      <c r="V3822" s="122">
        <v>0</v>
      </c>
      <c r="W3822" s="122">
        <v>0</v>
      </c>
      <c r="X3822" s="122">
        <v>0</v>
      </c>
      <c r="Y3822" s="122">
        <v>0</v>
      </c>
      <c r="Z3822" s="122">
        <v>0</v>
      </c>
      <c r="AA3822" s="122">
        <v>0</v>
      </c>
      <c r="AB3822" s="122">
        <v>0</v>
      </c>
      <c r="AC3822" s="122">
        <v>0</v>
      </c>
      <c r="AD3822" s="122">
        <v>0</v>
      </c>
      <c r="AE3822" s="122">
        <v>0</v>
      </c>
      <c r="AF3822" s="122">
        <v>0</v>
      </c>
      <c r="AG3822" s="122">
        <v>0</v>
      </c>
      <c r="AH3822" s="122">
        <v>0</v>
      </c>
      <c r="AI3822" s="122">
        <v>0</v>
      </c>
      <c r="AJ3822" s="122">
        <v>0</v>
      </c>
      <c r="AK3822" s="122">
        <v>0</v>
      </c>
      <c r="AL3822" s="122">
        <v>0</v>
      </c>
    </row>
    <row r="3823" spans="1:38" hidden="1" x14ac:dyDescent="0.25">
      <c r="A3823" s="122" t="s">
        <v>2019</v>
      </c>
      <c r="B3823" s="122">
        <v>1</v>
      </c>
      <c r="C3823" s="122" t="s">
        <v>2211</v>
      </c>
      <c r="D3823" s="122" t="s">
        <v>2094</v>
      </c>
      <c r="E3823" s="122">
        <v>70</v>
      </c>
      <c r="F3823" s="122">
        <v>0</v>
      </c>
      <c r="G3823" s="122">
        <v>0</v>
      </c>
      <c r="H3823" s="122">
        <v>0</v>
      </c>
      <c r="I3823" s="122">
        <v>0</v>
      </c>
      <c r="J3823" s="122">
        <v>0</v>
      </c>
      <c r="K3823" s="122">
        <v>0</v>
      </c>
      <c r="L3823" s="122">
        <v>0</v>
      </c>
      <c r="M3823" s="122">
        <v>0</v>
      </c>
      <c r="N3823" s="122">
        <v>0</v>
      </c>
      <c r="O3823" s="122">
        <v>0</v>
      </c>
      <c r="P3823" s="122">
        <v>0</v>
      </c>
      <c r="Q3823" s="122">
        <v>0</v>
      </c>
      <c r="R3823" s="122">
        <v>0</v>
      </c>
      <c r="S3823" s="122">
        <v>0</v>
      </c>
      <c r="T3823" s="122">
        <v>0</v>
      </c>
      <c r="U3823" s="122">
        <v>0</v>
      </c>
      <c r="V3823" s="122">
        <v>0</v>
      </c>
      <c r="W3823" s="122">
        <v>0</v>
      </c>
      <c r="X3823" s="122">
        <v>0</v>
      </c>
      <c r="Y3823" s="122">
        <v>0</v>
      </c>
      <c r="Z3823" s="122">
        <v>0</v>
      </c>
      <c r="AA3823" s="122">
        <v>0</v>
      </c>
      <c r="AB3823" s="122">
        <v>0</v>
      </c>
      <c r="AC3823" s="122">
        <v>0</v>
      </c>
      <c r="AD3823" s="122">
        <v>0</v>
      </c>
      <c r="AE3823" s="122">
        <v>0</v>
      </c>
      <c r="AF3823" s="122">
        <v>0</v>
      </c>
      <c r="AG3823" s="122">
        <v>0</v>
      </c>
      <c r="AH3823" s="122">
        <v>0</v>
      </c>
      <c r="AI3823" s="122">
        <v>0</v>
      </c>
      <c r="AJ3823" s="122">
        <v>0</v>
      </c>
      <c r="AK3823" s="122">
        <v>0</v>
      </c>
      <c r="AL3823" s="122">
        <v>0</v>
      </c>
    </row>
    <row r="3824" spans="1:38" hidden="1" x14ac:dyDescent="0.25">
      <c r="A3824" s="122" t="s">
        <v>2019</v>
      </c>
      <c r="B3824" s="122">
        <v>1</v>
      </c>
      <c r="C3824" s="122" t="s">
        <v>2211</v>
      </c>
      <c r="D3824" s="122" t="s">
        <v>2095</v>
      </c>
      <c r="E3824" s="122">
        <v>70</v>
      </c>
      <c r="F3824" s="122">
        <v>0</v>
      </c>
      <c r="G3824" s="122">
        <v>0</v>
      </c>
      <c r="H3824" s="122">
        <v>0</v>
      </c>
      <c r="I3824" s="122">
        <v>0</v>
      </c>
      <c r="J3824" s="122">
        <v>0</v>
      </c>
      <c r="K3824" s="122">
        <v>0</v>
      </c>
      <c r="L3824" s="122">
        <v>0</v>
      </c>
      <c r="M3824" s="122">
        <v>0</v>
      </c>
      <c r="N3824" s="122">
        <v>0</v>
      </c>
      <c r="O3824" s="122">
        <v>0</v>
      </c>
      <c r="P3824" s="122">
        <v>0</v>
      </c>
      <c r="Q3824" s="122">
        <v>0</v>
      </c>
      <c r="R3824" s="122">
        <v>0</v>
      </c>
      <c r="S3824" s="122">
        <v>0</v>
      </c>
      <c r="T3824" s="122">
        <v>0</v>
      </c>
      <c r="U3824" s="122">
        <v>0</v>
      </c>
      <c r="V3824" s="122">
        <v>0</v>
      </c>
      <c r="W3824" s="122">
        <v>0</v>
      </c>
      <c r="X3824" s="122">
        <v>0</v>
      </c>
      <c r="Y3824" s="122">
        <v>0</v>
      </c>
      <c r="Z3824" s="122">
        <v>0</v>
      </c>
      <c r="AA3824" s="122">
        <v>0</v>
      </c>
      <c r="AB3824" s="122">
        <v>0</v>
      </c>
      <c r="AC3824" s="122">
        <v>0</v>
      </c>
      <c r="AD3824" s="122">
        <v>0</v>
      </c>
      <c r="AE3824" s="122">
        <v>0</v>
      </c>
      <c r="AF3824" s="122">
        <v>0</v>
      </c>
      <c r="AG3824" s="122">
        <v>0</v>
      </c>
      <c r="AH3824" s="122">
        <v>0</v>
      </c>
      <c r="AI3824" s="122">
        <v>0</v>
      </c>
      <c r="AJ3824" s="122">
        <v>0</v>
      </c>
      <c r="AK3824" s="122">
        <v>0</v>
      </c>
      <c r="AL3824" s="122">
        <v>0</v>
      </c>
    </row>
    <row r="3825" spans="1:38" hidden="1" x14ac:dyDescent="0.25">
      <c r="A3825" s="122" t="s">
        <v>2019</v>
      </c>
      <c r="B3825" s="122">
        <v>1</v>
      </c>
      <c r="C3825" s="122" t="s">
        <v>2211</v>
      </c>
      <c r="D3825" s="122" t="s">
        <v>2096</v>
      </c>
      <c r="E3825" s="122">
        <v>70</v>
      </c>
      <c r="F3825" s="122">
        <v>7.5452596699999996E-4</v>
      </c>
      <c r="G3825" s="122">
        <v>7.5452596699999996E-4</v>
      </c>
      <c r="H3825" s="122">
        <v>7.5452596699999996E-4</v>
      </c>
      <c r="I3825" s="122">
        <v>9.4315747199999998E-4</v>
      </c>
      <c r="J3825" s="122">
        <v>1.0374732245000001E-3</v>
      </c>
      <c r="K3825" s="122">
        <v>1.2671978554999999E-3</v>
      </c>
      <c r="L3825" s="122">
        <v>1.3568806129999999E-3</v>
      </c>
      <c r="M3825" s="122">
        <v>1.6689488794999999E-3</v>
      </c>
      <c r="N3825" s="122">
        <v>1.5061671705000001E-3</v>
      </c>
      <c r="O3825" s="122">
        <v>1.7461505344999999E-3</v>
      </c>
      <c r="P3825" s="122">
        <v>2.0602176430000001E-3</v>
      </c>
      <c r="Q3825" s="122">
        <v>1.4855642685E-3</v>
      </c>
      <c r="R3825" s="122">
        <v>1.480539577E-3</v>
      </c>
      <c r="S3825" s="122">
        <v>1.8690435954999999E-3</v>
      </c>
      <c r="T3825" s="122">
        <v>2.1908298624999998E-3</v>
      </c>
      <c r="U3825" s="122">
        <v>2.5729560995000002E-3</v>
      </c>
      <c r="V3825" s="122">
        <v>3.3040959490000001E-3</v>
      </c>
      <c r="W3825" s="122">
        <v>4.1443291434999996E-3</v>
      </c>
      <c r="X3825" s="122">
        <v>3.8171352865000001E-3</v>
      </c>
      <c r="Y3825" s="122">
        <v>3.0849452950000001E-3</v>
      </c>
      <c r="Z3825" s="122">
        <v>3.40806589E-3</v>
      </c>
      <c r="AA3825" s="122">
        <v>5.7852530540000004E-3</v>
      </c>
      <c r="AB3825" s="122">
        <v>4.0152246415000002E-3</v>
      </c>
      <c r="AC3825" s="122">
        <v>3.3375165829999998E-3</v>
      </c>
      <c r="AD3825" s="122">
        <v>4.5941494980000002E-3</v>
      </c>
      <c r="AE3825" s="122">
        <v>2.1749491280000002E-3</v>
      </c>
      <c r="AF3825" s="122">
        <v>1.988781593E-3</v>
      </c>
      <c r="AG3825" s="122">
        <v>1.9808400464999998E-3</v>
      </c>
      <c r="AH3825" s="122">
        <v>1.8351041179999999E-3</v>
      </c>
      <c r="AI3825" s="122">
        <v>1.6990136065E-3</v>
      </c>
      <c r="AJ3825" s="122">
        <v>1.4743333565000001E-3</v>
      </c>
      <c r="AK3825" s="122">
        <v>2.0468743895000001E-3</v>
      </c>
      <c r="AL3825" s="122">
        <v>0</v>
      </c>
    </row>
    <row r="3826" spans="1:38" hidden="1" x14ac:dyDescent="0.25">
      <c r="A3826" s="122" t="s">
        <v>2019</v>
      </c>
      <c r="B3826" s="122">
        <v>1</v>
      </c>
      <c r="C3826" s="122" t="s">
        <v>2211</v>
      </c>
      <c r="D3826" s="122" t="s">
        <v>2097</v>
      </c>
      <c r="E3826" s="122">
        <v>70</v>
      </c>
      <c r="F3826" s="122">
        <v>0</v>
      </c>
      <c r="G3826" s="122">
        <v>0</v>
      </c>
      <c r="H3826" s="122">
        <v>0</v>
      </c>
      <c r="I3826" s="122">
        <v>0</v>
      </c>
      <c r="J3826" s="122">
        <v>0</v>
      </c>
      <c r="K3826" s="122">
        <v>0</v>
      </c>
      <c r="L3826" s="122">
        <v>0</v>
      </c>
      <c r="M3826" s="122">
        <v>0</v>
      </c>
      <c r="N3826" s="122">
        <v>0</v>
      </c>
      <c r="O3826" s="122">
        <v>0</v>
      </c>
      <c r="P3826" s="122">
        <v>0</v>
      </c>
      <c r="Q3826" s="122">
        <v>0</v>
      </c>
      <c r="R3826" s="122">
        <v>2.2823787499999999E-5</v>
      </c>
      <c r="S3826" s="122">
        <v>4.5647574999999998E-5</v>
      </c>
      <c r="T3826" s="122">
        <v>4.5647574999999998E-5</v>
      </c>
      <c r="U3826" s="122">
        <v>5.70594555E-5</v>
      </c>
      <c r="V3826" s="122">
        <v>9.1295149999999996E-5</v>
      </c>
      <c r="W3826" s="122">
        <v>9.8142299500000006E-5</v>
      </c>
      <c r="X3826" s="122">
        <v>9.8142273000000003E-5</v>
      </c>
      <c r="Y3826" s="122">
        <v>9.8142273000000003E-5</v>
      </c>
      <c r="Z3826" s="122">
        <v>9.4761032000000004E-5</v>
      </c>
      <c r="AA3826" s="122">
        <v>1.91388194E-4</v>
      </c>
      <c r="AB3826" s="122">
        <v>2.0086088399999999E-4</v>
      </c>
      <c r="AC3826" s="122">
        <v>1.547027865E-4</v>
      </c>
      <c r="AD3826" s="122">
        <v>1.20041926E-4</v>
      </c>
      <c r="AE3826" s="122">
        <v>1.2912297250000001E-4</v>
      </c>
      <c r="AF3826" s="122">
        <v>1.3200826599999999E-4</v>
      </c>
      <c r="AG3826" s="122">
        <v>1.5847416050000001E-4</v>
      </c>
      <c r="AH3826" s="122">
        <v>1.5396272099999999E-4</v>
      </c>
      <c r="AI3826" s="122">
        <v>1.549108115E-4</v>
      </c>
      <c r="AJ3826" s="122">
        <v>9.3678639499999999E-5</v>
      </c>
      <c r="AK3826" s="122">
        <v>1.01489382E-4</v>
      </c>
      <c r="AL3826" s="122">
        <v>0</v>
      </c>
    </row>
    <row r="3827" spans="1:38" hidden="1" x14ac:dyDescent="0.25">
      <c r="A3827" s="122" t="s">
        <v>2019</v>
      </c>
      <c r="B3827" s="122">
        <v>1</v>
      </c>
      <c r="C3827" s="122" t="s">
        <v>2211</v>
      </c>
      <c r="D3827" s="122" t="s">
        <v>2098</v>
      </c>
      <c r="E3827" s="122">
        <v>70</v>
      </c>
      <c r="F3827" s="122">
        <v>8.2177915099999996E-4</v>
      </c>
      <c r="G3827" s="122">
        <v>8.2177915099999996E-4</v>
      </c>
      <c r="H3827" s="122">
        <v>8.2177915099999996E-4</v>
      </c>
      <c r="I3827" s="122">
        <v>1.0272239255000001E-3</v>
      </c>
      <c r="J3827" s="122">
        <v>1.1299463259999999E-3</v>
      </c>
      <c r="K3827" s="122">
        <v>1.3801470035E-3</v>
      </c>
      <c r="L3827" s="122">
        <v>1.4778234595E-3</v>
      </c>
      <c r="M3827" s="122">
        <v>1.8177073185E-3</v>
      </c>
      <c r="N3827" s="122">
        <v>1.6404163825E-3</v>
      </c>
      <c r="O3827" s="122">
        <v>1.9017901754999999E-3</v>
      </c>
      <c r="P3827" s="122">
        <v>2.2438510095E-3</v>
      </c>
      <c r="Q3827" s="122">
        <v>1.617977057E-3</v>
      </c>
      <c r="R3827" s="122">
        <v>1.6125045155E-3</v>
      </c>
      <c r="S3827" s="122">
        <v>2.0356370644999998E-3</v>
      </c>
      <c r="T3827" s="122">
        <v>2.3861051295E-3</v>
      </c>
      <c r="U3827" s="122">
        <v>2.8022913925000001E-3</v>
      </c>
      <c r="V3827" s="122">
        <v>3.5836850735E-3</v>
      </c>
      <c r="W3827" s="122">
        <v>4.4714668204999999E-3</v>
      </c>
      <c r="X3827" s="122">
        <v>4.0343202234999999E-3</v>
      </c>
      <c r="Y3827" s="122">
        <v>2.9994727250000001E-3</v>
      </c>
      <c r="Z3827" s="122">
        <v>3.6490808459999999E-3</v>
      </c>
      <c r="AA3827" s="122">
        <v>2.7999539600000001E-3</v>
      </c>
      <c r="AB3827" s="122">
        <v>3.597481E-3</v>
      </c>
      <c r="AC3827" s="122">
        <v>3.9784184999999998E-3</v>
      </c>
      <c r="AD3827" s="122">
        <v>3.7841469999999999E-3</v>
      </c>
      <c r="AE3827" s="122">
        <v>4.1818324999999996E-3</v>
      </c>
      <c r="AF3827" s="122">
        <v>3.4964365000000001E-3</v>
      </c>
      <c r="AG3827" s="122">
        <v>3.685196E-3</v>
      </c>
      <c r="AH3827" s="122">
        <v>3.6293605E-3</v>
      </c>
      <c r="AI3827" s="122">
        <v>3.7556594999999999E-3</v>
      </c>
      <c r="AJ3827" s="122">
        <v>3.2513115E-3</v>
      </c>
      <c r="AK3827" s="122">
        <v>3.6133545000000002E-3</v>
      </c>
      <c r="AL3827" s="122">
        <v>0</v>
      </c>
    </row>
    <row r="3828" spans="1:38" hidden="1" x14ac:dyDescent="0.25">
      <c r="A3828" s="122" t="s">
        <v>2019</v>
      </c>
      <c r="B3828" s="122">
        <v>1</v>
      </c>
      <c r="C3828" s="122" t="s">
        <v>2211</v>
      </c>
      <c r="D3828" s="122" t="s">
        <v>2169</v>
      </c>
      <c r="E3828" s="122">
        <v>70</v>
      </c>
      <c r="F3828" s="122">
        <v>0</v>
      </c>
      <c r="G3828" s="122">
        <v>0</v>
      </c>
      <c r="H3828" s="122">
        <v>0</v>
      </c>
      <c r="I3828" s="122">
        <v>0</v>
      </c>
      <c r="J3828" s="122">
        <v>0</v>
      </c>
      <c r="K3828" s="122">
        <v>0</v>
      </c>
      <c r="L3828" s="122">
        <v>0</v>
      </c>
      <c r="M3828" s="122">
        <v>0</v>
      </c>
      <c r="N3828" s="122">
        <v>0</v>
      </c>
      <c r="O3828" s="122">
        <v>0</v>
      </c>
      <c r="P3828" s="122">
        <v>0</v>
      </c>
      <c r="Q3828" s="122">
        <v>0</v>
      </c>
      <c r="R3828" s="122">
        <v>0</v>
      </c>
      <c r="S3828" s="122">
        <v>0</v>
      </c>
      <c r="T3828" s="122">
        <v>0</v>
      </c>
      <c r="U3828" s="122">
        <v>0</v>
      </c>
      <c r="V3828" s="122">
        <v>0</v>
      </c>
      <c r="W3828" s="122">
        <v>0</v>
      </c>
      <c r="X3828" s="122">
        <v>0</v>
      </c>
      <c r="Y3828" s="122">
        <v>0</v>
      </c>
      <c r="Z3828" s="122">
        <v>0</v>
      </c>
      <c r="AA3828" s="122">
        <v>0</v>
      </c>
      <c r="AB3828" s="122">
        <v>0</v>
      </c>
      <c r="AC3828" s="122">
        <v>0</v>
      </c>
      <c r="AD3828" s="122">
        <v>0</v>
      </c>
      <c r="AE3828" s="122">
        <v>0</v>
      </c>
      <c r="AF3828" s="122">
        <v>0</v>
      </c>
      <c r="AG3828" s="122">
        <v>0</v>
      </c>
      <c r="AH3828" s="122">
        <v>0</v>
      </c>
      <c r="AI3828" s="122">
        <v>0</v>
      </c>
      <c r="AJ3828" s="122">
        <v>0</v>
      </c>
      <c r="AK3828" s="122">
        <v>0</v>
      </c>
      <c r="AL3828" s="122">
        <v>0</v>
      </c>
    </row>
    <row r="3829" spans="1:38" hidden="1" x14ac:dyDescent="0.25">
      <c r="A3829" s="122" t="s">
        <v>2019</v>
      </c>
      <c r="B3829" s="122">
        <v>1</v>
      </c>
      <c r="C3829" s="122" t="s">
        <v>2211</v>
      </c>
      <c r="D3829" s="122" t="s">
        <v>2099</v>
      </c>
      <c r="E3829" s="122">
        <v>70</v>
      </c>
      <c r="F3829" s="122">
        <v>0</v>
      </c>
      <c r="G3829" s="122">
        <v>0</v>
      </c>
      <c r="H3829" s="122">
        <v>0</v>
      </c>
      <c r="I3829" s="122">
        <v>0</v>
      </c>
      <c r="J3829" s="122">
        <v>0</v>
      </c>
      <c r="K3829" s="122">
        <v>0</v>
      </c>
      <c r="L3829" s="122">
        <v>0</v>
      </c>
      <c r="M3829" s="122">
        <v>0</v>
      </c>
      <c r="N3829" s="122">
        <v>0</v>
      </c>
      <c r="O3829" s="122">
        <v>0</v>
      </c>
      <c r="P3829" s="122">
        <v>0</v>
      </c>
      <c r="Q3829" s="122">
        <v>0</v>
      </c>
      <c r="R3829" s="122">
        <v>0</v>
      </c>
      <c r="S3829" s="122">
        <v>0</v>
      </c>
      <c r="T3829" s="122">
        <v>0</v>
      </c>
      <c r="U3829" s="122">
        <v>0</v>
      </c>
      <c r="V3829" s="122">
        <v>0</v>
      </c>
      <c r="W3829" s="122">
        <v>0</v>
      </c>
      <c r="X3829" s="122">
        <v>0</v>
      </c>
      <c r="Y3829" s="122">
        <v>0</v>
      </c>
      <c r="Z3829" s="122">
        <v>0</v>
      </c>
      <c r="AA3829" s="122">
        <v>0</v>
      </c>
      <c r="AB3829" s="122">
        <v>0</v>
      </c>
      <c r="AC3829" s="122">
        <v>0</v>
      </c>
      <c r="AD3829" s="122">
        <v>0</v>
      </c>
      <c r="AE3829" s="122">
        <v>0</v>
      </c>
      <c r="AF3829" s="122">
        <v>0</v>
      </c>
      <c r="AG3829" s="122">
        <v>0</v>
      </c>
      <c r="AH3829" s="122">
        <v>0</v>
      </c>
      <c r="AI3829" s="122">
        <v>0</v>
      </c>
      <c r="AJ3829" s="122">
        <v>0</v>
      </c>
      <c r="AK3829" s="122">
        <v>0</v>
      </c>
      <c r="AL3829" s="122">
        <v>0</v>
      </c>
    </row>
    <row r="3830" spans="1:38" hidden="1" x14ac:dyDescent="0.25">
      <c r="A3830" s="122" t="s">
        <v>2019</v>
      </c>
      <c r="B3830" s="122">
        <v>1</v>
      </c>
      <c r="C3830" s="122" t="s">
        <v>2211</v>
      </c>
      <c r="D3830" s="122" t="s">
        <v>2100</v>
      </c>
      <c r="E3830" s="122">
        <v>70</v>
      </c>
      <c r="F3830" s="122">
        <v>4.3245334100000001E-4</v>
      </c>
      <c r="G3830" s="122">
        <v>4.3245334100000001E-4</v>
      </c>
      <c r="H3830" s="122">
        <v>4.3245334100000001E-4</v>
      </c>
      <c r="I3830" s="122">
        <v>5.4056668949999998E-4</v>
      </c>
      <c r="J3830" s="122">
        <v>5.9462335049999997E-4</v>
      </c>
      <c r="K3830" s="122">
        <v>7.2628905099999998E-4</v>
      </c>
      <c r="L3830" s="122">
        <v>7.7769033250000002E-4</v>
      </c>
      <c r="M3830" s="122">
        <v>9.5655094300000005E-4</v>
      </c>
      <c r="N3830" s="122">
        <v>8.6325329400000004E-4</v>
      </c>
      <c r="O3830" s="122">
        <v>1.0007987350000001E-3</v>
      </c>
      <c r="P3830" s="122">
        <v>1.180804967E-3</v>
      </c>
      <c r="Q3830" s="122">
        <v>8.5144481450000003E-4</v>
      </c>
      <c r="R3830" s="122">
        <v>8.4856495349999999E-4</v>
      </c>
      <c r="S3830" s="122">
        <v>1.0712343835000001E-3</v>
      </c>
      <c r="T3830" s="122">
        <v>1.2556648170000001E-3</v>
      </c>
      <c r="U3830" s="122">
        <v>1.4746788104999999E-3</v>
      </c>
      <c r="V3830" s="122">
        <v>1.885879708E-3</v>
      </c>
      <c r="W3830" s="122">
        <v>2.3530662810000002E-3</v>
      </c>
      <c r="X3830" s="122">
        <v>2.123022113E-3</v>
      </c>
      <c r="Y3830" s="122">
        <v>1.5784435884999999E-3</v>
      </c>
      <c r="Z3830" s="122">
        <v>1.777643214E-3</v>
      </c>
      <c r="AA3830" s="122">
        <v>2.579015987E-3</v>
      </c>
      <c r="AB3830" s="122">
        <v>2.2219323295E-3</v>
      </c>
      <c r="AC3830" s="122">
        <v>2.3340391750000002E-3</v>
      </c>
      <c r="AD3830" s="122">
        <v>2.7188815295000001E-3</v>
      </c>
      <c r="AE3830" s="122">
        <v>2.3692136850000001E-3</v>
      </c>
      <c r="AF3830" s="122">
        <v>2.3482112159999998E-3</v>
      </c>
      <c r="AG3830" s="122">
        <v>2.3229592335E-3</v>
      </c>
      <c r="AH3830" s="122">
        <v>1.9992411960000002E-3</v>
      </c>
      <c r="AI3830" s="122">
        <v>1.102387545E-3</v>
      </c>
      <c r="AJ3830" s="122">
        <v>1.1792314235E-3</v>
      </c>
      <c r="AK3830" s="122">
        <v>1.3460389330000001E-3</v>
      </c>
      <c r="AL3830" s="122">
        <v>0</v>
      </c>
    </row>
    <row r="3831" spans="1:38" hidden="1" x14ac:dyDescent="0.25">
      <c r="A3831" s="122" t="s">
        <v>2019</v>
      </c>
      <c r="B3831" s="122">
        <v>1</v>
      </c>
      <c r="C3831" s="122" t="s">
        <v>2211</v>
      </c>
      <c r="D3831" s="122" t="s">
        <v>2101</v>
      </c>
      <c r="E3831" s="122">
        <v>70</v>
      </c>
      <c r="F3831" s="122">
        <v>6.5152634999999999E-5</v>
      </c>
      <c r="G3831" s="122">
        <v>6.5152634999999999E-5</v>
      </c>
      <c r="H3831" s="122">
        <v>6.5152634999999999E-5</v>
      </c>
      <c r="I3831" s="122">
        <v>8.1440780500000005E-5</v>
      </c>
      <c r="J3831" s="122">
        <v>8.9584866499999995E-5</v>
      </c>
      <c r="K3831" s="122">
        <v>1.094213885E-4</v>
      </c>
      <c r="L3831" s="122">
        <v>1.1716540400000001E-4</v>
      </c>
      <c r="M3831" s="122">
        <v>1.4411222049999999E-4</v>
      </c>
      <c r="N3831" s="122">
        <v>1.3005617E-4</v>
      </c>
      <c r="O3831" s="122">
        <v>1.5077850749999999E-4</v>
      </c>
      <c r="P3831" s="122">
        <v>1.7789791850000001E-4</v>
      </c>
      <c r="Q3831" s="122">
        <v>1.28277119E-4</v>
      </c>
      <c r="R3831" s="122">
        <v>1.278432345E-4</v>
      </c>
      <c r="S3831" s="122">
        <v>1.6139022050000001E-4</v>
      </c>
      <c r="T3831" s="122">
        <v>1.8917615950000001E-4</v>
      </c>
      <c r="U3831" s="122">
        <v>2.2217239599999999E-4</v>
      </c>
      <c r="V3831" s="122">
        <v>2.8412316849999998E-4</v>
      </c>
      <c r="W3831" s="122">
        <v>3.5450865250000001E-4</v>
      </c>
      <c r="X3831" s="122">
        <v>3.1985062749999998E-4</v>
      </c>
      <c r="Y3831" s="122">
        <v>2.378054085E-4</v>
      </c>
      <c r="Z3831" s="122">
        <v>2.6781647299999999E-4</v>
      </c>
      <c r="AA3831" s="122">
        <v>2.6486495599999999E-4</v>
      </c>
      <c r="AB3831" s="122">
        <v>2.9274913049999999E-4</v>
      </c>
      <c r="AC3831" s="122">
        <v>1.6792689599999999E-4</v>
      </c>
      <c r="AD3831" s="122">
        <v>5.4174485299999999E-4</v>
      </c>
      <c r="AE3831" s="122">
        <v>6.4100015250000001E-4</v>
      </c>
      <c r="AF3831" s="122">
        <v>2.29837945E-5</v>
      </c>
      <c r="AG3831" s="122">
        <v>3.9204505449999999E-4</v>
      </c>
      <c r="AH3831" s="122">
        <v>2.2124982500000001E-5</v>
      </c>
      <c r="AI3831" s="122">
        <v>2.2249982999999999E-5</v>
      </c>
      <c r="AJ3831" s="122">
        <v>2.5844283999999999E-5</v>
      </c>
      <c r="AK3831" s="122">
        <v>2.8464286E-5</v>
      </c>
      <c r="AL3831" s="122">
        <v>0</v>
      </c>
    </row>
    <row r="3832" spans="1:38" hidden="1" x14ac:dyDescent="0.25">
      <c r="A3832" s="122" t="s">
        <v>2019</v>
      </c>
      <c r="B3832" s="122">
        <v>1</v>
      </c>
      <c r="C3832" s="122" t="s">
        <v>2211</v>
      </c>
      <c r="D3832" s="122" t="s">
        <v>2135</v>
      </c>
      <c r="E3832" s="122">
        <v>70</v>
      </c>
      <c r="F3832" s="122">
        <v>0</v>
      </c>
      <c r="G3832" s="122">
        <v>0</v>
      </c>
      <c r="H3832" s="122">
        <v>0</v>
      </c>
      <c r="I3832" s="122">
        <v>0</v>
      </c>
      <c r="J3832" s="122">
        <v>0</v>
      </c>
      <c r="K3832" s="122">
        <v>0</v>
      </c>
      <c r="L3832" s="122">
        <v>0</v>
      </c>
      <c r="M3832" s="122">
        <v>0</v>
      </c>
      <c r="N3832" s="122">
        <v>0</v>
      </c>
      <c r="O3832" s="122">
        <v>0</v>
      </c>
      <c r="P3832" s="122">
        <v>0</v>
      </c>
      <c r="Q3832" s="122">
        <v>0</v>
      </c>
      <c r="R3832" s="122">
        <v>0</v>
      </c>
      <c r="S3832" s="122">
        <v>0</v>
      </c>
      <c r="T3832" s="122">
        <v>0</v>
      </c>
      <c r="U3832" s="122">
        <v>0</v>
      </c>
      <c r="V3832" s="122">
        <v>0</v>
      </c>
      <c r="W3832" s="122">
        <v>0</v>
      </c>
      <c r="X3832" s="122">
        <v>0</v>
      </c>
      <c r="Y3832" s="122">
        <v>0</v>
      </c>
      <c r="Z3832" s="122">
        <v>0</v>
      </c>
      <c r="AA3832" s="122">
        <v>0</v>
      </c>
      <c r="AB3832" s="122">
        <v>0</v>
      </c>
      <c r="AC3832" s="122">
        <v>0</v>
      </c>
      <c r="AD3832" s="122">
        <v>0</v>
      </c>
      <c r="AE3832" s="122">
        <v>0</v>
      </c>
      <c r="AF3832" s="122">
        <v>0</v>
      </c>
      <c r="AG3832" s="122">
        <v>0</v>
      </c>
      <c r="AH3832" s="122">
        <v>0</v>
      </c>
      <c r="AI3832" s="122">
        <v>0</v>
      </c>
      <c r="AJ3832" s="122">
        <v>0</v>
      </c>
      <c r="AK3832" s="122">
        <v>0</v>
      </c>
      <c r="AL3832" s="122">
        <v>0</v>
      </c>
    </row>
    <row r="3833" spans="1:38" hidden="1" x14ac:dyDescent="0.25">
      <c r="A3833" s="122" t="s">
        <v>2019</v>
      </c>
      <c r="B3833" s="122">
        <v>1</v>
      </c>
      <c r="C3833" s="122" t="s">
        <v>2211</v>
      </c>
      <c r="D3833" s="122" t="s">
        <v>2102</v>
      </c>
      <c r="E3833" s="122">
        <v>70</v>
      </c>
      <c r="F3833" s="122">
        <v>3.1704335000000001E-6</v>
      </c>
      <c r="G3833" s="122">
        <v>3.1704335000000001E-6</v>
      </c>
      <c r="H3833" s="122">
        <v>3.1704335000000001E-6</v>
      </c>
      <c r="I3833" s="122">
        <v>3.9630485000000002E-6</v>
      </c>
      <c r="J3833" s="122">
        <v>4.3593559999999998E-6</v>
      </c>
      <c r="K3833" s="122">
        <v>5.3246450000000004E-6</v>
      </c>
      <c r="L3833" s="122">
        <v>5.7014750000000003E-6</v>
      </c>
      <c r="M3833" s="122">
        <v>7.0127480000000003E-6</v>
      </c>
      <c r="N3833" s="122">
        <v>6.3287564999999996E-6</v>
      </c>
      <c r="O3833" s="122">
        <v>7.3371609999999998E-6</v>
      </c>
      <c r="P3833" s="122">
        <v>8.6568344999999992E-6</v>
      </c>
      <c r="Q3833" s="122">
        <v>6.2422074999999998E-6</v>
      </c>
      <c r="R3833" s="122">
        <v>6.2210869999999999E-6</v>
      </c>
      <c r="S3833" s="122">
        <v>7.8535399999999997E-6</v>
      </c>
      <c r="T3833" s="122">
        <v>9.2056495000000008E-6</v>
      </c>
      <c r="U3833" s="122">
        <v>1.0811310999999999E-5</v>
      </c>
      <c r="V3833" s="122">
        <v>1.3825951E-5</v>
      </c>
      <c r="W3833" s="122">
        <v>1.7251023000000001E-5</v>
      </c>
      <c r="X3833" s="122">
        <v>1.5564510000000001E-5</v>
      </c>
      <c r="Y3833" s="122">
        <v>1.1572046499999999E-5</v>
      </c>
      <c r="Z3833" s="122">
        <v>1.3032435E-5</v>
      </c>
      <c r="AA3833" s="122">
        <v>1.4466084999999999E-5</v>
      </c>
      <c r="AB3833" s="122">
        <v>1.6263845000000001E-5</v>
      </c>
      <c r="AC3833" s="122">
        <v>9.3292720000000007E-6</v>
      </c>
      <c r="AD3833" s="122">
        <v>2.7892469E-5</v>
      </c>
      <c r="AE3833" s="122">
        <v>2.9421545500000001E-5</v>
      </c>
      <c r="AF3833" s="122">
        <v>3.0645050499999997E-5</v>
      </c>
      <c r="AG3833" s="122">
        <v>3.1593405999999998E-5</v>
      </c>
      <c r="AH3833" s="122">
        <v>2.9499985499999999E-5</v>
      </c>
      <c r="AI3833" s="122">
        <v>2.9666643999999999E-5</v>
      </c>
      <c r="AJ3833" s="122">
        <v>3.44590365E-5</v>
      </c>
      <c r="AK3833" s="122">
        <v>3.7952399000000003E-5</v>
      </c>
      <c r="AL3833" s="122">
        <v>0</v>
      </c>
    </row>
    <row r="3834" spans="1:38" hidden="1" x14ac:dyDescent="0.25">
      <c r="A3834" s="122" t="s">
        <v>2019</v>
      </c>
      <c r="B3834" s="122">
        <v>1</v>
      </c>
      <c r="C3834" s="122" t="s">
        <v>2211</v>
      </c>
      <c r="D3834" s="122" t="s">
        <v>2103</v>
      </c>
      <c r="E3834" s="122">
        <v>70</v>
      </c>
      <c r="F3834" s="122">
        <v>0</v>
      </c>
      <c r="G3834" s="122">
        <v>0</v>
      </c>
      <c r="H3834" s="122">
        <v>0</v>
      </c>
      <c r="I3834" s="122">
        <v>0</v>
      </c>
      <c r="J3834" s="122">
        <v>0</v>
      </c>
      <c r="K3834" s="122">
        <v>0</v>
      </c>
      <c r="L3834" s="122">
        <v>0</v>
      </c>
      <c r="M3834" s="122">
        <v>0</v>
      </c>
      <c r="N3834" s="122">
        <v>0</v>
      </c>
      <c r="O3834" s="122">
        <v>0</v>
      </c>
      <c r="P3834" s="122">
        <v>0</v>
      </c>
      <c r="Q3834" s="122">
        <v>0</v>
      </c>
      <c r="R3834" s="122">
        <v>0</v>
      </c>
      <c r="S3834" s="122">
        <v>0</v>
      </c>
      <c r="T3834" s="122">
        <v>0</v>
      </c>
      <c r="U3834" s="122">
        <v>0</v>
      </c>
      <c r="V3834" s="122">
        <v>0</v>
      </c>
      <c r="W3834" s="122">
        <v>0</v>
      </c>
      <c r="X3834" s="122">
        <v>0</v>
      </c>
      <c r="Y3834" s="122">
        <v>0</v>
      </c>
      <c r="Z3834" s="122">
        <v>0</v>
      </c>
      <c r="AA3834" s="122">
        <v>0</v>
      </c>
      <c r="AB3834" s="122">
        <v>0</v>
      </c>
      <c r="AC3834" s="122">
        <v>0</v>
      </c>
      <c r="AD3834" s="122">
        <v>0</v>
      </c>
      <c r="AE3834" s="122">
        <v>0</v>
      </c>
      <c r="AF3834" s="122">
        <v>0</v>
      </c>
      <c r="AG3834" s="122">
        <v>0</v>
      </c>
      <c r="AH3834" s="122">
        <v>0</v>
      </c>
      <c r="AI3834" s="122">
        <v>0</v>
      </c>
      <c r="AJ3834" s="122">
        <v>0</v>
      </c>
      <c r="AK3834" s="122">
        <v>0</v>
      </c>
      <c r="AL3834" s="122">
        <v>0</v>
      </c>
    </row>
    <row r="3835" spans="1:38" hidden="1" x14ac:dyDescent="0.25">
      <c r="A3835" s="122" t="s">
        <v>2019</v>
      </c>
      <c r="B3835" s="122">
        <v>1</v>
      </c>
      <c r="C3835" s="122" t="s">
        <v>2211</v>
      </c>
      <c r="D3835" s="122" t="s">
        <v>2104</v>
      </c>
      <c r="E3835" s="122">
        <v>70</v>
      </c>
      <c r="F3835" s="122">
        <v>2.6893286499999999E-5</v>
      </c>
      <c r="G3835" s="122">
        <v>2.6893286499999999E-5</v>
      </c>
      <c r="H3835" s="122">
        <v>2.6893286499999999E-5</v>
      </c>
      <c r="I3835" s="122">
        <v>3.3616628000000003E-5</v>
      </c>
      <c r="J3835" s="122">
        <v>3.6978285500000002E-5</v>
      </c>
      <c r="K3835" s="122">
        <v>4.5166281999999999E-5</v>
      </c>
      <c r="L3835" s="122">
        <v>4.8362791499999997E-5</v>
      </c>
      <c r="M3835" s="122">
        <v>5.9485742499999998E-5</v>
      </c>
      <c r="N3835" s="122">
        <v>5.3683753000000001E-5</v>
      </c>
      <c r="O3835" s="122">
        <v>6.2237396499999995E-5</v>
      </c>
      <c r="P3835" s="122">
        <v>7.3431579499999997E-5</v>
      </c>
      <c r="Q3835" s="122">
        <v>5.29494115E-5</v>
      </c>
      <c r="R3835" s="122">
        <v>5.2770324500000002E-5</v>
      </c>
      <c r="S3835" s="122">
        <v>6.6617634500000002E-5</v>
      </c>
      <c r="T3835" s="122">
        <v>7.8086940499999993E-5</v>
      </c>
      <c r="U3835" s="122">
        <v>9.1706933500000003E-5</v>
      </c>
      <c r="V3835" s="122">
        <v>1.172785855E-4</v>
      </c>
      <c r="W3835" s="122">
        <v>1.4633186050000001E-4</v>
      </c>
      <c r="X3835" s="122">
        <v>1.320259415E-4</v>
      </c>
      <c r="Y3835" s="122">
        <v>9.8159815999999999E-5</v>
      </c>
      <c r="Z3835" s="122">
        <v>1.10547612E-4</v>
      </c>
      <c r="AA3835" s="122">
        <v>9.6448043199999999E-4</v>
      </c>
      <c r="AB3835" s="122">
        <v>6.2206722749999998E-4</v>
      </c>
      <c r="AC3835" s="122">
        <v>7.6682429900000004E-4</v>
      </c>
      <c r="AD3835" s="122">
        <v>8.7746887450000004E-4</v>
      </c>
      <c r="AE3835" s="122">
        <v>1.074299188E-3</v>
      </c>
      <c r="AF3835" s="122">
        <v>2.5120925424999998E-3</v>
      </c>
      <c r="AG3835" s="122">
        <v>2.7984742795E-3</v>
      </c>
      <c r="AH3835" s="122">
        <v>3.3227061570000002E-3</v>
      </c>
      <c r="AI3835" s="122">
        <v>3.0246127715E-3</v>
      </c>
      <c r="AJ3835" s="122">
        <v>3.5115522590000001E-3</v>
      </c>
      <c r="AK3835" s="122">
        <v>1.7233660995000001E-3</v>
      </c>
      <c r="AL3835" s="122">
        <v>0</v>
      </c>
    </row>
    <row r="3836" spans="1:38" hidden="1" x14ac:dyDescent="0.25">
      <c r="A3836" s="122" t="s">
        <v>2019</v>
      </c>
      <c r="B3836" s="122">
        <v>1</v>
      </c>
      <c r="C3836" s="122" t="s">
        <v>2211</v>
      </c>
      <c r="D3836" s="122" t="s">
        <v>2105</v>
      </c>
      <c r="E3836" s="122">
        <v>70</v>
      </c>
      <c r="F3836" s="122">
        <v>0</v>
      </c>
      <c r="G3836" s="122">
        <v>0</v>
      </c>
      <c r="H3836" s="122">
        <v>0</v>
      </c>
      <c r="I3836" s="122">
        <v>0</v>
      </c>
      <c r="J3836" s="122">
        <v>0</v>
      </c>
      <c r="K3836" s="122">
        <v>0</v>
      </c>
      <c r="L3836" s="122">
        <v>0</v>
      </c>
      <c r="M3836" s="122">
        <v>0</v>
      </c>
      <c r="N3836" s="122">
        <v>0</v>
      </c>
      <c r="O3836" s="122">
        <v>0</v>
      </c>
      <c r="P3836" s="122">
        <v>0</v>
      </c>
      <c r="Q3836" s="122">
        <v>0</v>
      </c>
      <c r="R3836" s="122">
        <v>0</v>
      </c>
      <c r="S3836" s="122">
        <v>0</v>
      </c>
      <c r="T3836" s="122">
        <v>0</v>
      </c>
      <c r="U3836" s="122">
        <v>0</v>
      </c>
      <c r="V3836" s="122">
        <v>0</v>
      </c>
      <c r="W3836" s="122">
        <v>0</v>
      </c>
      <c r="X3836" s="122">
        <v>0</v>
      </c>
      <c r="Y3836" s="122">
        <v>0</v>
      </c>
      <c r="Z3836" s="122">
        <v>0</v>
      </c>
      <c r="AA3836" s="122">
        <v>0</v>
      </c>
      <c r="AB3836" s="122">
        <v>0</v>
      </c>
      <c r="AC3836" s="122">
        <v>0</v>
      </c>
      <c r="AD3836" s="122">
        <v>0</v>
      </c>
      <c r="AE3836" s="122">
        <v>0</v>
      </c>
      <c r="AF3836" s="122">
        <v>0</v>
      </c>
      <c r="AG3836" s="122">
        <v>0</v>
      </c>
      <c r="AH3836" s="122">
        <v>0</v>
      </c>
      <c r="AI3836" s="122">
        <v>0</v>
      </c>
      <c r="AJ3836" s="122">
        <v>0</v>
      </c>
      <c r="AK3836" s="122">
        <v>0</v>
      </c>
      <c r="AL3836" s="122">
        <v>0</v>
      </c>
    </row>
    <row r="3837" spans="1:38" hidden="1" x14ac:dyDescent="0.25">
      <c r="A3837" s="122" t="s">
        <v>2019</v>
      </c>
      <c r="B3837" s="122">
        <v>1</v>
      </c>
      <c r="C3837" s="122" t="s">
        <v>2211</v>
      </c>
      <c r="D3837" s="122" t="s">
        <v>475</v>
      </c>
      <c r="E3837" s="122">
        <v>70</v>
      </c>
      <c r="F3837" s="122">
        <v>0</v>
      </c>
      <c r="G3837" s="122">
        <v>0</v>
      </c>
      <c r="H3837" s="122">
        <v>0</v>
      </c>
      <c r="I3837" s="122">
        <v>0</v>
      </c>
      <c r="J3837" s="122">
        <v>0</v>
      </c>
      <c r="K3837" s="122">
        <v>0</v>
      </c>
      <c r="L3837" s="122">
        <v>0</v>
      </c>
      <c r="M3837" s="122">
        <v>0</v>
      </c>
      <c r="N3837" s="122">
        <v>0</v>
      </c>
      <c r="O3837" s="122">
        <v>0</v>
      </c>
      <c r="P3837" s="122">
        <v>0</v>
      </c>
      <c r="Q3837" s="122">
        <v>0</v>
      </c>
      <c r="R3837" s="122">
        <v>0</v>
      </c>
      <c r="S3837" s="122">
        <v>0</v>
      </c>
      <c r="T3837" s="122">
        <v>0</v>
      </c>
      <c r="U3837" s="122">
        <v>0</v>
      </c>
      <c r="V3837" s="122">
        <v>0</v>
      </c>
      <c r="W3837" s="122">
        <v>0</v>
      </c>
      <c r="X3837" s="122">
        <v>0</v>
      </c>
      <c r="Y3837" s="122">
        <v>0</v>
      </c>
      <c r="Z3837" s="122">
        <v>0</v>
      </c>
      <c r="AA3837" s="122">
        <v>0</v>
      </c>
      <c r="AB3837" s="122">
        <v>0</v>
      </c>
      <c r="AC3837" s="122">
        <v>0</v>
      </c>
      <c r="AD3837" s="122">
        <v>0</v>
      </c>
      <c r="AE3837" s="122">
        <v>0</v>
      </c>
      <c r="AF3837" s="122">
        <v>0</v>
      </c>
      <c r="AG3837" s="122">
        <v>0</v>
      </c>
      <c r="AH3837" s="122">
        <v>0</v>
      </c>
      <c r="AI3837" s="122">
        <v>0</v>
      </c>
      <c r="AJ3837" s="122">
        <v>0</v>
      </c>
      <c r="AK3837" s="122">
        <v>0</v>
      </c>
      <c r="AL3837" s="122">
        <v>0</v>
      </c>
    </row>
    <row r="3838" spans="1:38" hidden="1" x14ac:dyDescent="0.25">
      <c r="A3838" s="122" t="s">
        <v>2019</v>
      </c>
      <c r="B3838" s="122">
        <v>1</v>
      </c>
      <c r="C3838" s="122" t="s">
        <v>2211</v>
      </c>
      <c r="D3838" s="122" t="s">
        <v>2106</v>
      </c>
      <c r="E3838" s="122">
        <v>70</v>
      </c>
      <c r="F3838" s="122">
        <v>0</v>
      </c>
      <c r="G3838" s="122">
        <v>0</v>
      </c>
      <c r="H3838" s="122">
        <v>0</v>
      </c>
      <c r="I3838" s="122">
        <v>0</v>
      </c>
      <c r="J3838" s="122">
        <v>0</v>
      </c>
      <c r="K3838" s="122">
        <v>0</v>
      </c>
      <c r="L3838" s="122">
        <v>0</v>
      </c>
      <c r="M3838" s="122">
        <v>0</v>
      </c>
      <c r="N3838" s="122">
        <v>0</v>
      </c>
      <c r="O3838" s="122">
        <v>0</v>
      </c>
      <c r="P3838" s="122">
        <v>0</v>
      </c>
      <c r="Q3838" s="122">
        <v>0</v>
      </c>
      <c r="R3838" s="122">
        <v>0</v>
      </c>
      <c r="S3838" s="122">
        <v>0</v>
      </c>
      <c r="T3838" s="122">
        <v>0</v>
      </c>
      <c r="U3838" s="122">
        <v>0</v>
      </c>
      <c r="V3838" s="122">
        <v>0</v>
      </c>
      <c r="W3838" s="122">
        <v>0</v>
      </c>
      <c r="X3838" s="122">
        <v>0</v>
      </c>
      <c r="Y3838" s="122">
        <v>0</v>
      </c>
      <c r="Z3838" s="122">
        <v>0</v>
      </c>
      <c r="AA3838" s="122">
        <v>0</v>
      </c>
      <c r="AB3838" s="122">
        <v>0</v>
      </c>
      <c r="AC3838" s="122">
        <v>0</v>
      </c>
      <c r="AD3838" s="122">
        <v>0</v>
      </c>
      <c r="AE3838" s="122">
        <v>0</v>
      </c>
      <c r="AF3838" s="122">
        <v>0</v>
      </c>
      <c r="AG3838" s="122">
        <v>0</v>
      </c>
      <c r="AH3838" s="122">
        <v>0</v>
      </c>
      <c r="AI3838" s="122">
        <v>0</v>
      </c>
      <c r="AJ3838" s="122">
        <v>2.8715930000000002E-6</v>
      </c>
      <c r="AK3838" s="122">
        <v>3.1626955E-6</v>
      </c>
      <c r="AL3838" s="122">
        <v>0</v>
      </c>
    </row>
    <row r="3839" spans="1:38" hidden="1" x14ac:dyDescent="0.25">
      <c r="A3839" s="122" t="s">
        <v>2019</v>
      </c>
      <c r="B3839" s="122">
        <v>1</v>
      </c>
      <c r="C3839" s="122" t="s">
        <v>2211</v>
      </c>
      <c r="D3839" s="122" t="s">
        <v>2107</v>
      </c>
      <c r="E3839" s="122">
        <v>70</v>
      </c>
      <c r="F3839" s="122">
        <v>1.5218128500000001E-5</v>
      </c>
      <c r="G3839" s="122">
        <v>1.5218128500000001E-5</v>
      </c>
      <c r="H3839" s="122">
        <v>1.5218128500000001E-5</v>
      </c>
      <c r="I3839" s="122">
        <v>1.9022654000000001E-5</v>
      </c>
      <c r="J3839" s="122">
        <v>2.0924929999999999E-5</v>
      </c>
      <c r="K3839" s="122">
        <v>2.5558269499999999E-5</v>
      </c>
      <c r="L3839" s="122">
        <v>2.7367106499999999E-5</v>
      </c>
      <c r="M3839" s="122">
        <v>3.3661254000000003E-5</v>
      </c>
      <c r="N3839" s="122">
        <v>3.0378089500000001E-5</v>
      </c>
      <c r="O3839" s="122">
        <v>3.5218341E-5</v>
      </c>
      <c r="P3839" s="122">
        <v>4.1552794999999999E-5</v>
      </c>
      <c r="Q3839" s="122">
        <v>2.9962543000000001E-5</v>
      </c>
      <c r="R3839" s="122">
        <v>2.9861207E-5</v>
      </c>
      <c r="S3839" s="122">
        <v>3.7696992E-5</v>
      </c>
      <c r="T3839" s="122">
        <v>4.4187133499999997E-5</v>
      </c>
      <c r="U3839" s="122">
        <v>5.1894287499999998E-5</v>
      </c>
      <c r="V3839" s="122">
        <v>6.6364533000000002E-5</v>
      </c>
      <c r="W3839" s="122">
        <v>8.2804947499999997E-5</v>
      </c>
      <c r="X3839" s="122">
        <v>7.4709621500000003E-5</v>
      </c>
      <c r="Y3839" s="122">
        <v>5.5545801999999998E-5</v>
      </c>
      <c r="Z3839" s="122">
        <v>6.2555661499999999E-5</v>
      </c>
      <c r="AA3839" s="122">
        <v>8.2275848500000005E-5</v>
      </c>
      <c r="AB3839" s="122">
        <v>9.4533582500000001E-5</v>
      </c>
      <c r="AC3839" s="122">
        <v>5.4226393499999999E-5</v>
      </c>
      <c r="AD3839" s="122">
        <v>1.1424666750000001E-4</v>
      </c>
      <c r="AE3839" s="122">
        <v>1.08984006E-4</v>
      </c>
      <c r="AF3839" s="122">
        <v>1.13572428E-4</v>
      </c>
      <c r="AG3839" s="122">
        <v>1.1697147699999999E-4</v>
      </c>
      <c r="AH3839" s="122">
        <v>1.0928017E-4</v>
      </c>
      <c r="AI3839" s="122">
        <v>1.101133035E-4</v>
      </c>
      <c r="AJ3839" s="122">
        <v>1.3715665950000001E-4</v>
      </c>
      <c r="AK3839" s="122">
        <v>1.4040561249999999E-4</v>
      </c>
      <c r="AL3839" s="122">
        <v>0</v>
      </c>
    </row>
    <row r="3840" spans="1:38" hidden="1" x14ac:dyDescent="0.25">
      <c r="A3840" s="122" t="s">
        <v>2019</v>
      </c>
      <c r="B3840" s="122">
        <v>1</v>
      </c>
      <c r="C3840" s="122" t="s">
        <v>2211</v>
      </c>
      <c r="D3840" s="122" t="s">
        <v>2108</v>
      </c>
      <c r="E3840" s="122">
        <v>70</v>
      </c>
      <c r="F3840" s="122">
        <v>3.2642893715000001E-3</v>
      </c>
      <c r="G3840" s="122">
        <v>3.2642893715000001E-3</v>
      </c>
      <c r="H3840" s="122">
        <v>3.2642893715000001E-3</v>
      </c>
      <c r="I3840" s="122">
        <v>4.0803617210000004E-3</v>
      </c>
      <c r="J3840" s="122">
        <v>4.4883978825E-3</v>
      </c>
      <c r="K3840" s="122">
        <v>5.4822506229999998E-3</v>
      </c>
      <c r="L3840" s="122">
        <v>5.8702431914999997E-3</v>
      </c>
      <c r="M3840" s="122">
        <v>7.2203374195000001E-3</v>
      </c>
      <c r="N3840" s="122">
        <v>6.5160984355000003E-3</v>
      </c>
      <c r="O3840" s="122">
        <v>7.5543331905000002E-3</v>
      </c>
      <c r="P3840" s="122">
        <v>8.913074872E-3</v>
      </c>
      <c r="Q3840" s="122">
        <v>6.4269644665000004E-3</v>
      </c>
      <c r="R3840" s="122">
        <v>6.4052262514999996E-3</v>
      </c>
      <c r="S3840" s="122">
        <v>8.0860028229999999E-3</v>
      </c>
      <c r="T3840" s="122">
        <v>9.4781397779999995E-3</v>
      </c>
      <c r="U3840" s="122">
        <v>1.1131324178499999E-2</v>
      </c>
      <c r="V3840" s="122">
        <v>1.42351934415E-2</v>
      </c>
      <c r="W3840" s="122">
        <v>1.7804454511999999E-2</v>
      </c>
      <c r="X3840" s="122">
        <v>1.6082275904E-2</v>
      </c>
      <c r="Y3840" s="122">
        <v>1.3588928375E-2</v>
      </c>
      <c r="Z3840" s="122">
        <v>1.7583068185500001E-2</v>
      </c>
      <c r="AA3840" s="122">
        <v>1.4884489206999999E-2</v>
      </c>
      <c r="AB3840" s="122">
        <v>1.6472778923499999E-2</v>
      </c>
      <c r="AC3840" s="122">
        <v>9.5845108575000008E-3</v>
      </c>
      <c r="AD3840" s="122">
        <v>1.18584005445E-2</v>
      </c>
      <c r="AE3840" s="122">
        <v>9.2301928460000009E-3</v>
      </c>
      <c r="AF3840" s="122">
        <v>7.0386428460000004E-3</v>
      </c>
      <c r="AG3840" s="122">
        <v>9.5129608575000007E-3</v>
      </c>
      <c r="AH3840" s="122">
        <v>6.6713658575000001E-3</v>
      </c>
      <c r="AI3840" s="122">
        <v>7.3434058574999997E-3</v>
      </c>
      <c r="AJ3840" s="122">
        <v>6.6426696965000004E-3</v>
      </c>
      <c r="AK3840" s="122">
        <v>8.8607196964999996E-3</v>
      </c>
      <c r="AL3840" s="122">
        <v>0</v>
      </c>
    </row>
    <row r="3841" spans="1:38" hidden="1" x14ac:dyDescent="0.25">
      <c r="A3841" s="122" t="s">
        <v>2019</v>
      </c>
      <c r="B3841" s="122">
        <v>1</v>
      </c>
      <c r="C3841" s="122" t="s">
        <v>2211</v>
      </c>
      <c r="D3841" s="122" t="s">
        <v>2109</v>
      </c>
      <c r="E3841" s="122">
        <v>70</v>
      </c>
      <c r="F3841" s="122">
        <v>0</v>
      </c>
      <c r="G3841" s="122">
        <v>0</v>
      </c>
      <c r="H3841" s="122">
        <v>0</v>
      </c>
      <c r="I3841" s="122">
        <v>0</v>
      </c>
      <c r="J3841" s="122">
        <v>0</v>
      </c>
      <c r="K3841" s="122">
        <v>0</v>
      </c>
      <c r="L3841" s="122">
        <v>0</v>
      </c>
      <c r="M3841" s="122">
        <v>0</v>
      </c>
      <c r="N3841" s="122">
        <v>0</v>
      </c>
      <c r="O3841" s="122">
        <v>0</v>
      </c>
      <c r="P3841" s="122">
        <v>0</v>
      </c>
      <c r="Q3841" s="122">
        <v>0</v>
      </c>
      <c r="R3841" s="122">
        <v>0</v>
      </c>
      <c r="S3841" s="122">
        <v>0</v>
      </c>
      <c r="T3841" s="122">
        <v>0</v>
      </c>
      <c r="U3841" s="122">
        <v>0</v>
      </c>
      <c r="V3841" s="122">
        <v>0</v>
      </c>
      <c r="W3841" s="122">
        <v>0</v>
      </c>
      <c r="X3841" s="122">
        <v>0</v>
      </c>
      <c r="Y3841" s="122">
        <v>0</v>
      </c>
      <c r="Z3841" s="122">
        <v>0</v>
      </c>
      <c r="AA3841" s="122">
        <v>0</v>
      </c>
      <c r="AB3841" s="122">
        <v>0</v>
      </c>
      <c r="AC3841" s="122">
        <v>0</v>
      </c>
      <c r="AD3841" s="122">
        <v>0</v>
      </c>
      <c r="AE3841" s="122">
        <v>0</v>
      </c>
      <c r="AF3841" s="122">
        <v>0</v>
      </c>
      <c r="AG3841" s="122">
        <v>0</v>
      </c>
      <c r="AH3841" s="122">
        <v>0</v>
      </c>
      <c r="AI3841" s="122">
        <v>0</v>
      </c>
      <c r="AJ3841" s="122">
        <v>0</v>
      </c>
      <c r="AK3841" s="122">
        <v>0</v>
      </c>
      <c r="AL3841" s="122">
        <v>0</v>
      </c>
    </row>
    <row r="3842" spans="1:38" hidden="1" x14ac:dyDescent="0.25">
      <c r="A3842" s="122" t="s">
        <v>2019</v>
      </c>
      <c r="B3842" s="122">
        <v>1</v>
      </c>
      <c r="C3842" s="122" t="s">
        <v>2211</v>
      </c>
      <c r="D3842" s="122" t="s">
        <v>2110</v>
      </c>
      <c r="E3842" s="122">
        <v>70</v>
      </c>
      <c r="F3842" s="122">
        <v>1.5922030245000001E-3</v>
      </c>
      <c r="G3842" s="122">
        <v>1.5948742245E-3</v>
      </c>
      <c r="H3842" s="122">
        <v>1.5975454244999999E-3</v>
      </c>
      <c r="I3842" s="122">
        <v>1.9982674005000001E-3</v>
      </c>
      <c r="J3842" s="122">
        <v>2.1999639620000002E-3</v>
      </c>
      <c r="K3842" s="122">
        <v>2.6874008015E-3</v>
      </c>
      <c r="L3842" s="122">
        <v>2.8793208505000002E-3</v>
      </c>
      <c r="M3842" s="122">
        <v>3.5405194884999998E-3</v>
      </c>
      <c r="N3842" s="122">
        <v>3.199688228E-3</v>
      </c>
      <c r="O3842" s="122">
        <v>3.7087730235E-3</v>
      </c>
      <c r="P3842" s="122">
        <v>4.3741895870000004E-3</v>
      </c>
      <c r="Q3842" s="122">
        <v>3.1642254775000002E-3</v>
      </c>
      <c r="R3842" s="122">
        <v>3.1562935504999999E-3</v>
      </c>
      <c r="S3842" s="122">
        <v>3.9787871680000003E-3</v>
      </c>
      <c r="T3842" s="122">
        <v>4.6604927249999997E-3</v>
      </c>
      <c r="U3842" s="122">
        <v>5.4695278669999996E-3</v>
      </c>
      <c r="V3842" s="122">
        <v>6.9861549320000002E-3</v>
      </c>
      <c r="W3842" s="122">
        <v>8.7089097294999994E-3</v>
      </c>
      <c r="X3842" s="122">
        <v>7.8646062145000008E-3</v>
      </c>
      <c r="Y3842" s="122">
        <v>5.4650788085000004E-3</v>
      </c>
      <c r="Z3842" s="122">
        <v>5.0135511914999997E-3</v>
      </c>
      <c r="AA3842" s="122">
        <v>1.0329030132999999E-2</v>
      </c>
      <c r="AB3842" s="122">
        <v>1.0546930093E-2</v>
      </c>
      <c r="AC3842" s="122">
        <v>1.2009519444500001E-2</v>
      </c>
      <c r="AD3842" s="122">
        <v>1.3013679810500001E-2</v>
      </c>
      <c r="AE3842" s="122">
        <v>1.69480427495E-2</v>
      </c>
      <c r="AF3842" s="122">
        <v>1.5675800698500001E-2</v>
      </c>
      <c r="AG3842" s="122">
        <v>1.7210391980999998E-2</v>
      </c>
      <c r="AH3842" s="122">
        <v>2.2960271510000001E-2</v>
      </c>
      <c r="AI3842" s="122">
        <v>2.3572882345000001E-2</v>
      </c>
      <c r="AJ3842" s="122">
        <v>2.2078317086500002E-2</v>
      </c>
      <c r="AK3842" s="122">
        <v>2.3043852138999999E-2</v>
      </c>
      <c r="AL3842" s="122">
        <v>0</v>
      </c>
    </row>
    <row r="3843" spans="1:38" hidden="1" x14ac:dyDescent="0.25">
      <c r="A3843" s="122" t="s">
        <v>2019</v>
      </c>
      <c r="B3843" s="122">
        <v>1</v>
      </c>
      <c r="C3843" s="122" t="s">
        <v>2211</v>
      </c>
      <c r="D3843" s="122" t="s">
        <v>2111</v>
      </c>
      <c r="E3843" s="122">
        <v>70</v>
      </c>
      <c r="F3843" s="122">
        <v>0</v>
      </c>
      <c r="G3843" s="122">
        <v>0</v>
      </c>
      <c r="H3843" s="122">
        <v>0</v>
      </c>
      <c r="I3843" s="122">
        <v>0</v>
      </c>
      <c r="J3843" s="122">
        <v>0</v>
      </c>
      <c r="K3843" s="122">
        <v>0</v>
      </c>
      <c r="L3843" s="122">
        <v>0</v>
      </c>
      <c r="M3843" s="122">
        <v>0</v>
      </c>
      <c r="N3843" s="122">
        <v>0</v>
      </c>
      <c r="O3843" s="122">
        <v>0</v>
      </c>
      <c r="P3843" s="122">
        <v>0</v>
      </c>
      <c r="Q3843" s="122">
        <v>0</v>
      </c>
      <c r="R3843" s="122">
        <v>0</v>
      </c>
      <c r="S3843" s="122">
        <v>0</v>
      </c>
      <c r="T3843" s="122">
        <v>0</v>
      </c>
      <c r="U3843" s="122">
        <v>0</v>
      </c>
      <c r="V3843" s="122">
        <v>0</v>
      </c>
      <c r="W3843" s="122">
        <v>0</v>
      </c>
      <c r="X3843" s="122">
        <v>0</v>
      </c>
      <c r="Y3843" s="122">
        <v>0</v>
      </c>
      <c r="Z3843" s="122">
        <v>0</v>
      </c>
      <c r="AA3843" s="122">
        <v>0</v>
      </c>
      <c r="AB3843" s="122">
        <v>0</v>
      </c>
      <c r="AC3843" s="122">
        <v>0</v>
      </c>
      <c r="AD3843" s="122">
        <v>0</v>
      </c>
      <c r="AE3843" s="122">
        <v>0</v>
      </c>
      <c r="AF3843" s="122">
        <v>0</v>
      </c>
      <c r="AG3843" s="122">
        <v>0</v>
      </c>
      <c r="AH3843" s="122">
        <v>0</v>
      </c>
      <c r="AI3843" s="122">
        <v>0</v>
      </c>
      <c r="AJ3843" s="122">
        <v>0</v>
      </c>
      <c r="AK3843" s="122">
        <v>0</v>
      </c>
      <c r="AL3843" s="122">
        <v>0</v>
      </c>
    </row>
    <row r="3844" spans="1:38" hidden="1" x14ac:dyDescent="0.25">
      <c r="A3844" s="122" t="s">
        <v>2019</v>
      </c>
      <c r="B3844" s="122">
        <v>1</v>
      </c>
      <c r="C3844" s="122" t="s">
        <v>2211</v>
      </c>
      <c r="D3844" s="122" t="s">
        <v>2112</v>
      </c>
      <c r="E3844" s="122">
        <v>70</v>
      </c>
      <c r="F3844" s="122">
        <v>0</v>
      </c>
      <c r="G3844" s="122">
        <v>0</v>
      </c>
      <c r="H3844" s="122">
        <v>0</v>
      </c>
      <c r="I3844" s="122">
        <v>0</v>
      </c>
      <c r="J3844" s="122">
        <v>0</v>
      </c>
      <c r="K3844" s="122">
        <v>0</v>
      </c>
      <c r="L3844" s="122">
        <v>0</v>
      </c>
      <c r="M3844" s="122">
        <v>0</v>
      </c>
      <c r="N3844" s="122">
        <v>0</v>
      </c>
      <c r="O3844" s="122">
        <v>0</v>
      </c>
      <c r="P3844" s="122">
        <v>0</v>
      </c>
      <c r="Q3844" s="122">
        <v>0</v>
      </c>
      <c r="R3844" s="122">
        <v>0</v>
      </c>
      <c r="S3844" s="122">
        <v>0</v>
      </c>
      <c r="T3844" s="122">
        <v>0</v>
      </c>
      <c r="U3844" s="122">
        <v>0</v>
      </c>
      <c r="V3844" s="122">
        <v>0</v>
      </c>
      <c r="W3844" s="122">
        <v>0</v>
      </c>
      <c r="X3844" s="122">
        <v>0</v>
      </c>
      <c r="Y3844" s="122">
        <v>0</v>
      </c>
      <c r="Z3844" s="122">
        <v>0</v>
      </c>
      <c r="AA3844" s="122">
        <v>0</v>
      </c>
      <c r="AB3844" s="122">
        <v>0</v>
      </c>
      <c r="AC3844" s="122">
        <v>0</v>
      </c>
      <c r="AD3844" s="122">
        <v>0</v>
      </c>
      <c r="AE3844" s="122">
        <v>0</v>
      </c>
      <c r="AF3844" s="122">
        <v>0</v>
      </c>
      <c r="AG3844" s="122">
        <v>0</v>
      </c>
      <c r="AH3844" s="122">
        <v>0</v>
      </c>
      <c r="AI3844" s="122">
        <v>0</v>
      </c>
      <c r="AJ3844" s="122">
        <v>0</v>
      </c>
      <c r="AK3844" s="122">
        <v>0</v>
      </c>
      <c r="AL3844" s="122">
        <v>0</v>
      </c>
    </row>
    <row r="3845" spans="1:38" hidden="1" x14ac:dyDescent="0.25">
      <c r="A3845" s="122" t="s">
        <v>2019</v>
      </c>
      <c r="B3845" s="122">
        <v>1</v>
      </c>
      <c r="C3845" s="122" t="s">
        <v>2211</v>
      </c>
      <c r="D3845" s="122" t="s">
        <v>2113</v>
      </c>
      <c r="E3845" s="122">
        <v>70</v>
      </c>
      <c r="F3845" s="122">
        <v>4.6586507365000002E-3</v>
      </c>
      <c r="G3845" s="122">
        <v>4.6586507365000002E-3</v>
      </c>
      <c r="H3845" s="122">
        <v>4.6586507365000002E-3</v>
      </c>
      <c r="I3845" s="122">
        <v>5.8233134140000002E-3</v>
      </c>
      <c r="J3845" s="122">
        <v>6.4056447659999998E-3</v>
      </c>
      <c r="K3845" s="122">
        <v>7.8240278245000003E-3</v>
      </c>
      <c r="L3845" s="122">
        <v>8.3777538309999997E-3</v>
      </c>
      <c r="M3845" s="122">
        <v>1.0304549141500001E-2</v>
      </c>
      <c r="N3845" s="122">
        <v>9.2994901340000009E-3</v>
      </c>
      <c r="O3845" s="122">
        <v>1.07812132805E-2</v>
      </c>
      <c r="P3845" s="122">
        <v>1.2720349852999999E-2</v>
      </c>
      <c r="Q3845" s="122">
        <v>9.1722820250000007E-3</v>
      </c>
      <c r="R3845" s="122">
        <v>9.1412582364999995E-3</v>
      </c>
      <c r="S3845" s="122">
        <v>1.1539988893500001E-2</v>
      </c>
      <c r="T3845" s="122">
        <v>1.35267857425E-2</v>
      </c>
      <c r="U3845" s="122">
        <v>1.5886138062E-2</v>
      </c>
      <c r="V3845" s="122">
        <v>2.0315844274499999E-2</v>
      </c>
      <c r="W3845" s="122">
        <v>2.5348662635500001E-2</v>
      </c>
      <c r="X3845" s="122">
        <v>2.2973193651999999E-2</v>
      </c>
      <c r="Y3845" s="122">
        <v>1.3626035715499999E-2</v>
      </c>
      <c r="Z3845" s="122">
        <v>1.6571315357500001E-2</v>
      </c>
      <c r="AA3845" s="122">
        <v>3.1817515864000001E-2</v>
      </c>
      <c r="AB3845" s="122">
        <v>2.6972797842000001E-2</v>
      </c>
      <c r="AC3845" s="122">
        <v>1.9195116424E-2</v>
      </c>
      <c r="AD3845" s="122">
        <v>3.0238598323E-2</v>
      </c>
      <c r="AE3845" s="122">
        <v>3.3768386026999997E-2</v>
      </c>
      <c r="AF3845" s="122">
        <v>2.96505964745E-2</v>
      </c>
      <c r="AG3845" s="122">
        <v>5.5154133563499998E-2</v>
      </c>
      <c r="AH3845" s="122">
        <v>4.1256082926999997E-2</v>
      </c>
      <c r="AI3845" s="122">
        <v>4.2098710661499998E-2</v>
      </c>
      <c r="AJ3845" s="122">
        <v>7.0656354862999995E-2</v>
      </c>
      <c r="AK3845" s="122">
        <v>7.4359031216999993E-2</v>
      </c>
      <c r="AL3845" s="122">
        <v>0</v>
      </c>
    </row>
    <row r="3846" spans="1:38" hidden="1" x14ac:dyDescent="0.25">
      <c r="A3846" s="122" t="s">
        <v>2019</v>
      </c>
      <c r="B3846" s="122">
        <v>1</v>
      </c>
      <c r="C3846" s="122" t="s">
        <v>2211</v>
      </c>
      <c r="D3846" s="122" t="s">
        <v>2114</v>
      </c>
      <c r="E3846" s="122">
        <v>70</v>
      </c>
      <c r="F3846" s="122">
        <v>6.3408935000000003E-6</v>
      </c>
      <c r="G3846" s="122">
        <v>6.3408935000000003E-6</v>
      </c>
      <c r="H3846" s="122">
        <v>6.3408935000000003E-6</v>
      </c>
      <c r="I3846" s="122">
        <v>7.9261234999999995E-6</v>
      </c>
      <c r="J3846" s="122">
        <v>8.7187119999999995E-6</v>
      </c>
      <c r="K3846" s="122">
        <v>1.0649290000000001E-5</v>
      </c>
      <c r="L3846" s="122">
        <v>1.1402950000000001E-5</v>
      </c>
      <c r="M3846" s="122">
        <v>1.40255225E-5</v>
      </c>
      <c r="N3846" s="122">
        <v>1.26575395E-5</v>
      </c>
      <c r="O3846" s="122">
        <v>1.46742955E-5</v>
      </c>
      <c r="P3846" s="122">
        <v>1.7313668999999998E-5</v>
      </c>
      <c r="Q3846" s="122">
        <v>1.24843885E-5</v>
      </c>
      <c r="R3846" s="122">
        <v>1.2442174E-5</v>
      </c>
      <c r="S3846" s="122">
        <v>1.5707079999999999E-5</v>
      </c>
      <c r="T3846" s="122">
        <v>1.8411299000000002E-5</v>
      </c>
      <c r="U3846" s="122">
        <v>2.1622621999999999E-5</v>
      </c>
      <c r="V3846" s="122">
        <v>2.7651902000000001E-5</v>
      </c>
      <c r="W3846" s="122">
        <v>6.3031787E-5</v>
      </c>
      <c r="X3846" s="122">
        <v>1.4524795750000001E-4</v>
      </c>
      <c r="Y3846" s="122">
        <v>1.7492226000000001E-4</v>
      </c>
      <c r="Z3846" s="122">
        <v>1.72613898E-4</v>
      </c>
      <c r="AA3846" s="122">
        <v>1.805186784E-3</v>
      </c>
      <c r="AB3846" s="122">
        <v>1.8076318594999999E-3</v>
      </c>
      <c r="AC3846" s="122">
        <v>1.469813861E-3</v>
      </c>
      <c r="AD3846" s="122">
        <v>1.6872029539999999E-3</v>
      </c>
      <c r="AE3846" s="122">
        <v>1.5274457695000001E-3</v>
      </c>
      <c r="AF3846" s="122">
        <v>1.5782096464999999E-3</v>
      </c>
      <c r="AG3846" s="122">
        <v>1.4167303329999999E-3</v>
      </c>
      <c r="AH3846" s="122">
        <v>6.4507728350000004E-4</v>
      </c>
      <c r="AI3846" s="122">
        <v>6.6400103949999995E-4</v>
      </c>
      <c r="AJ3846" s="122">
        <v>5.3816777700000003E-4</v>
      </c>
      <c r="AK3846" s="122">
        <v>5.0131271650000002E-4</v>
      </c>
      <c r="AL3846" s="122">
        <v>0</v>
      </c>
    </row>
    <row r="3847" spans="1:38" hidden="1" x14ac:dyDescent="0.25">
      <c r="A3847" s="122" t="s">
        <v>2019</v>
      </c>
      <c r="B3847" s="122">
        <v>1</v>
      </c>
      <c r="C3847" s="122" t="s">
        <v>2211</v>
      </c>
      <c r="D3847" s="122" t="s">
        <v>2136</v>
      </c>
      <c r="E3847" s="122">
        <v>70</v>
      </c>
      <c r="F3847" s="122">
        <v>0</v>
      </c>
      <c r="G3847" s="122">
        <v>0</v>
      </c>
      <c r="H3847" s="122">
        <v>0</v>
      </c>
      <c r="I3847" s="122">
        <v>0</v>
      </c>
      <c r="J3847" s="122">
        <v>0</v>
      </c>
      <c r="K3847" s="122">
        <v>0</v>
      </c>
      <c r="L3847" s="122">
        <v>0</v>
      </c>
      <c r="M3847" s="122">
        <v>0</v>
      </c>
      <c r="N3847" s="122">
        <v>0</v>
      </c>
      <c r="O3847" s="122">
        <v>0</v>
      </c>
      <c r="P3847" s="122">
        <v>0</v>
      </c>
      <c r="Q3847" s="122">
        <v>0</v>
      </c>
      <c r="R3847" s="122">
        <v>0</v>
      </c>
      <c r="S3847" s="122">
        <v>0</v>
      </c>
      <c r="T3847" s="122">
        <v>0</v>
      </c>
      <c r="U3847" s="122">
        <v>0</v>
      </c>
      <c r="V3847" s="122">
        <v>0</v>
      </c>
      <c r="W3847" s="122">
        <v>0</v>
      </c>
      <c r="X3847" s="122">
        <v>0</v>
      </c>
      <c r="Y3847" s="122">
        <v>0</v>
      </c>
      <c r="Z3847" s="122">
        <v>0</v>
      </c>
      <c r="AA3847" s="122">
        <v>0</v>
      </c>
      <c r="AB3847" s="122">
        <v>0</v>
      </c>
      <c r="AC3847" s="122">
        <v>0</v>
      </c>
      <c r="AD3847" s="122">
        <v>0</v>
      </c>
      <c r="AE3847" s="122">
        <v>0</v>
      </c>
      <c r="AF3847" s="122">
        <v>0</v>
      </c>
      <c r="AG3847" s="122">
        <v>0</v>
      </c>
      <c r="AH3847" s="122">
        <v>0</v>
      </c>
      <c r="AI3847" s="122">
        <v>0</v>
      </c>
      <c r="AJ3847" s="122">
        <v>0</v>
      </c>
      <c r="AK3847" s="122">
        <v>0</v>
      </c>
      <c r="AL3847" s="122">
        <v>0</v>
      </c>
    </row>
    <row r="3848" spans="1:38" hidden="1" x14ac:dyDescent="0.25">
      <c r="A3848" s="122" t="s">
        <v>2019</v>
      </c>
      <c r="B3848" s="122">
        <v>1</v>
      </c>
      <c r="C3848" s="122" t="s">
        <v>2211</v>
      </c>
      <c r="D3848" s="122" t="s">
        <v>2170</v>
      </c>
      <c r="E3848" s="122">
        <v>70</v>
      </c>
      <c r="F3848" s="122">
        <v>0</v>
      </c>
      <c r="G3848" s="122">
        <v>0</v>
      </c>
      <c r="H3848" s="122">
        <v>0</v>
      </c>
      <c r="I3848" s="122">
        <v>0</v>
      </c>
      <c r="J3848" s="122">
        <v>0</v>
      </c>
      <c r="K3848" s="122">
        <v>0</v>
      </c>
      <c r="L3848" s="122">
        <v>0</v>
      </c>
      <c r="M3848" s="122">
        <v>0</v>
      </c>
      <c r="N3848" s="122">
        <v>0</v>
      </c>
      <c r="O3848" s="122">
        <v>0</v>
      </c>
      <c r="P3848" s="122">
        <v>0</v>
      </c>
      <c r="Q3848" s="122">
        <v>0</v>
      </c>
      <c r="R3848" s="122">
        <v>0</v>
      </c>
      <c r="S3848" s="122">
        <v>0</v>
      </c>
      <c r="T3848" s="122">
        <v>0</v>
      </c>
      <c r="U3848" s="122">
        <v>0</v>
      </c>
      <c r="V3848" s="122">
        <v>0</v>
      </c>
      <c r="W3848" s="122">
        <v>0</v>
      </c>
      <c r="X3848" s="122">
        <v>0</v>
      </c>
      <c r="Y3848" s="122">
        <v>0</v>
      </c>
      <c r="Z3848" s="122">
        <v>0</v>
      </c>
      <c r="AA3848" s="122">
        <v>0</v>
      </c>
      <c r="AB3848" s="122">
        <v>0</v>
      </c>
      <c r="AC3848" s="122">
        <v>0</v>
      </c>
      <c r="AD3848" s="122">
        <v>0</v>
      </c>
      <c r="AE3848" s="122">
        <v>0</v>
      </c>
      <c r="AF3848" s="122">
        <v>0</v>
      </c>
      <c r="AG3848" s="122">
        <v>0</v>
      </c>
      <c r="AH3848" s="122">
        <v>0</v>
      </c>
      <c r="AI3848" s="122">
        <v>0</v>
      </c>
      <c r="AJ3848" s="122">
        <v>0</v>
      </c>
      <c r="AK3848" s="122">
        <v>0</v>
      </c>
      <c r="AL3848" s="122">
        <v>0</v>
      </c>
    </row>
    <row r="3849" spans="1:38" hidden="1" x14ac:dyDescent="0.25">
      <c r="A3849" s="122" t="s">
        <v>2019</v>
      </c>
      <c r="B3849" s="122">
        <v>1</v>
      </c>
      <c r="C3849" s="122" t="s">
        <v>2211</v>
      </c>
      <c r="D3849" s="122" t="s">
        <v>2115</v>
      </c>
      <c r="E3849" s="122">
        <v>70</v>
      </c>
      <c r="F3849" s="122">
        <v>0</v>
      </c>
      <c r="G3849" s="122">
        <v>0</v>
      </c>
      <c r="H3849" s="122">
        <v>0</v>
      </c>
      <c r="I3849" s="122">
        <v>0</v>
      </c>
      <c r="J3849" s="122">
        <v>0</v>
      </c>
      <c r="K3849" s="122">
        <v>0</v>
      </c>
      <c r="L3849" s="122">
        <v>0</v>
      </c>
      <c r="M3849" s="122">
        <v>0</v>
      </c>
      <c r="N3849" s="122">
        <v>0</v>
      </c>
      <c r="O3849" s="122">
        <v>0</v>
      </c>
      <c r="P3849" s="122">
        <v>0</v>
      </c>
      <c r="Q3849" s="122">
        <v>0</v>
      </c>
      <c r="R3849" s="122">
        <v>0</v>
      </c>
      <c r="S3849" s="122">
        <v>0</v>
      </c>
      <c r="T3849" s="122">
        <v>0</v>
      </c>
      <c r="U3849" s="122">
        <v>0</v>
      </c>
      <c r="V3849" s="122">
        <v>0</v>
      </c>
      <c r="W3849" s="122">
        <v>0</v>
      </c>
      <c r="X3849" s="122">
        <v>0</v>
      </c>
      <c r="Y3849" s="122">
        <v>0</v>
      </c>
      <c r="Z3849" s="122">
        <v>0</v>
      </c>
      <c r="AA3849" s="122">
        <v>0</v>
      </c>
      <c r="AB3849" s="122">
        <v>0</v>
      </c>
      <c r="AC3849" s="122">
        <v>0</v>
      </c>
      <c r="AD3849" s="122">
        <v>0</v>
      </c>
      <c r="AE3849" s="122">
        <v>0</v>
      </c>
      <c r="AF3849" s="122">
        <v>0</v>
      </c>
      <c r="AG3849" s="122">
        <v>0</v>
      </c>
      <c r="AH3849" s="122">
        <v>0</v>
      </c>
      <c r="AI3849" s="122">
        <v>0</v>
      </c>
      <c r="AJ3849" s="122">
        <v>0</v>
      </c>
      <c r="AK3849" s="122">
        <v>0</v>
      </c>
      <c r="AL3849" s="122">
        <v>0</v>
      </c>
    </row>
    <row r="3850" spans="1:38" hidden="1" x14ac:dyDescent="0.25">
      <c r="A3850" s="122" t="s">
        <v>2019</v>
      </c>
      <c r="B3850" s="122">
        <v>1</v>
      </c>
      <c r="C3850" s="122" t="s">
        <v>2211</v>
      </c>
      <c r="D3850" s="122" t="s">
        <v>2116</v>
      </c>
      <c r="E3850" s="122">
        <v>70</v>
      </c>
      <c r="F3850" s="122">
        <v>0</v>
      </c>
      <c r="G3850" s="122">
        <v>0</v>
      </c>
      <c r="H3850" s="122">
        <v>0</v>
      </c>
      <c r="I3850" s="122">
        <v>0</v>
      </c>
      <c r="J3850" s="122">
        <v>0</v>
      </c>
      <c r="K3850" s="122">
        <v>0</v>
      </c>
      <c r="L3850" s="122">
        <v>0</v>
      </c>
      <c r="M3850" s="122">
        <v>0</v>
      </c>
      <c r="N3850" s="122">
        <v>0</v>
      </c>
      <c r="O3850" s="122">
        <v>0</v>
      </c>
      <c r="P3850" s="122">
        <v>0</v>
      </c>
      <c r="Q3850" s="122">
        <v>0</v>
      </c>
      <c r="R3850" s="122">
        <v>0</v>
      </c>
      <c r="S3850" s="122">
        <v>0</v>
      </c>
      <c r="T3850" s="122">
        <v>0</v>
      </c>
      <c r="U3850" s="122">
        <v>0</v>
      </c>
      <c r="V3850" s="122">
        <v>0</v>
      </c>
      <c r="W3850" s="122">
        <v>0</v>
      </c>
      <c r="X3850" s="122">
        <v>0</v>
      </c>
      <c r="Y3850" s="122">
        <v>0</v>
      </c>
      <c r="Z3850" s="122">
        <v>0</v>
      </c>
      <c r="AA3850" s="122">
        <v>9.0412964999999997E-6</v>
      </c>
      <c r="AB3850" s="122">
        <v>1.01648965E-5</v>
      </c>
      <c r="AC3850" s="122">
        <v>5.8307949999999998E-6</v>
      </c>
      <c r="AD3850" s="122">
        <v>1.2973233999999999E-5</v>
      </c>
      <c r="AE3850" s="122">
        <v>0</v>
      </c>
      <c r="AF3850" s="122">
        <v>0</v>
      </c>
      <c r="AG3850" s="122">
        <v>0</v>
      </c>
      <c r="AH3850" s="122">
        <v>0</v>
      </c>
      <c r="AI3850" s="122">
        <v>0</v>
      </c>
      <c r="AJ3850" s="122">
        <v>0</v>
      </c>
      <c r="AK3850" s="122">
        <v>0</v>
      </c>
      <c r="AL3850" s="122">
        <v>0</v>
      </c>
    </row>
    <row r="3851" spans="1:38" hidden="1" x14ac:dyDescent="0.25">
      <c r="A3851" s="122" t="s">
        <v>2019</v>
      </c>
      <c r="B3851" s="122">
        <v>1</v>
      </c>
      <c r="C3851" s="122" t="s">
        <v>2211</v>
      </c>
      <c r="D3851" s="122" t="s">
        <v>2117</v>
      </c>
      <c r="E3851" s="122">
        <v>70</v>
      </c>
      <c r="F3851" s="122">
        <v>0</v>
      </c>
      <c r="G3851" s="122">
        <v>0</v>
      </c>
      <c r="H3851" s="122">
        <v>0</v>
      </c>
      <c r="I3851" s="122">
        <v>0</v>
      </c>
      <c r="J3851" s="122">
        <v>0</v>
      </c>
      <c r="K3851" s="122">
        <v>0</v>
      </c>
      <c r="L3851" s="122">
        <v>0</v>
      </c>
      <c r="M3851" s="122">
        <v>0</v>
      </c>
      <c r="N3851" s="122">
        <v>0</v>
      </c>
      <c r="O3851" s="122">
        <v>0</v>
      </c>
      <c r="P3851" s="122">
        <v>0</v>
      </c>
      <c r="Q3851" s="122">
        <v>0</v>
      </c>
      <c r="R3851" s="122">
        <v>0</v>
      </c>
      <c r="S3851" s="122">
        <v>0</v>
      </c>
      <c r="T3851" s="122">
        <v>0</v>
      </c>
      <c r="U3851" s="122">
        <v>0</v>
      </c>
      <c r="V3851" s="122">
        <v>0</v>
      </c>
      <c r="W3851" s="122">
        <v>0</v>
      </c>
      <c r="X3851" s="122">
        <v>0</v>
      </c>
      <c r="Y3851" s="122">
        <v>0</v>
      </c>
      <c r="Z3851" s="122">
        <v>0</v>
      </c>
      <c r="AA3851" s="122">
        <v>0</v>
      </c>
      <c r="AB3851" s="122">
        <v>0</v>
      </c>
      <c r="AC3851" s="122">
        <v>0</v>
      </c>
      <c r="AD3851" s="122">
        <v>0</v>
      </c>
      <c r="AE3851" s="122">
        <v>0</v>
      </c>
      <c r="AF3851" s="122">
        <v>0</v>
      </c>
      <c r="AG3851" s="122">
        <v>0</v>
      </c>
      <c r="AH3851" s="122">
        <v>0</v>
      </c>
      <c r="AI3851" s="122">
        <v>0</v>
      </c>
      <c r="AJ3851" s="122">
        <v>0</v>
      </c>
      <c r="AK3851" s="122">
        <v>0</v>
      </c>
      <c r="AL3851" s="122">
        <v>0</v>
      </c>
    </row>
    <row r="3852" spans="1:38" hidden="1" x14ac:dyDescent="0.25">
      <c r="A3852" s="122" t="s">
        <v>2019</v>
      </c>
      <c r="B3852" s="122">
        <v>1</v>
      </c>
      <c r="C3852" s="122" t="s">
        <v>2211</v>
      </c>
      <c r="D3852" s="122" t="s">
        <v>2118</v>
      </c>
      <c r="E3852" s="122">
        <v>70</v>
      </c>
      <c r="F3852" s="122">
        <v>0</v>
      </c>
      <c r="G3852" s="122">
        <v>0</v>
      </c>
      <c r="H3852" s="122">
        <v>0</v>
      </c>
      <c r="I3852" s="122">
        <v>0</v>
      </c>
      <c r="J3852" s="122">
        <v>0</v>
      </c>
      <c r="K3852" s="122">
        <v>0</v>
      </c>
      <c r="L3852" s="122">
        <v>0</v>
      </c>
      <c r="M3852" s="122">
        <v>0</v>
      </c>
      <c r="N3852" s="122">
        <v>0</v>
      </c>
      <c r="O3852" s="122">
        <v>0</v>
      </c>
      <c r="P3852" s="122">
        <v>0</v>
      </c>
      <c r="Q3852" s="122">
        <v>0</v>
      </c>
      <c r="R3852" s="122">
        <v>0</v>
      </c>
      <c r="S3852" s="122">
        <v>0</v>
      </c>
      <c r="T3852" s="122">
        <v>0</v>
      </c>
      <c r="U3852" s="122">
        <v>0</v>
      </c>
      <c r="V3852" s="122">
        <v>0</v>
      </c>
      <c r="W3852" s="122">
        <v>0</v>
      </c>
      <c r="X3852" s="122">
        <v>0</v>
      </c>
      <c r="Y3852" s="122">
        <v>0</v>
      </c>
      <c r="Z3852" s="122">
        <v>0</v>
      </c>
      <c r="AA3852" s="122">
        <v>0</v>
      </c>
      <c r="AB3852" s="122">
        <v>0</v>
      </c>
      <c r="AC3852" s="122">
        <v>0</v>
      </c>
      <c r="AD3852" s="122">
        <v>0</v>
      </c>
      <c r="AE3852" s="122">
        <v>0</v>
      </c>
      <c r="AF3852" s="122">
        <v>0</v>
      </c>
      <c r="AG3852" s="122">
        <v>0</v>
      </c>
      <c r="AH3852" s="122">
        <v>0</v>
      </c>
      <c r="AI3852" s="122">
        <v>0</v>
      </c>
      <c r="AJ3852" s="122">
        <v>0</v>
      </c>
      <c r="AK3852" s="122">
        <v>0</v>
      </c>
      <c r="AL3852" s="122">
        <v>0</v>
      </c>
    </row>
    <row r="3853" spans="1:38" hidden="1" x14ac:dyDescent="0.25">
      <c r="A3853" s="122" t="s">
        <v>2019</v>
      </c>
      <c r="B3853" s="122">
        <v>1</v>
      </c>
      <c r="C3853" s="122" t="s">
        <v>2211</v>
      </c>
      <c r="D3853" s="122" t="s">
        <v>2119</v>
      </c>
      <c r="E3853" s="122">
        <v>70</v>
      </c>
      <c r="F3853" s="122">
        <v>8.114603372E-3</v>
      </c>
      <c r="G3853" s="122">
        <v>8.114603372E-3</v>
      </c>
      <c r="H3853" s="122">
        <v>8.114603372E-3</v>
      </c>
      <c r="I3853" s="122">
        <v>1.0143254215E-2</v>
      </c>
      <c r="J3853" s="122">
        <v>1.1157579636499999E-2</v>
      </c>
      <c r="K3853" s="122">
        <v>1.3628169628E-2</v>
      </c>
      <c r="L3853" s="122">
        <v>1.4592669272500001E-2</v>
      </c>
      <c r="M3853" s="122">
        <v>1.7948829797999999E-2</v>
      </c>
      <c r="N3853" s="122">
        <v>1.6198182319500001E-2</v>
      </c>
      <c r="O3853" s="122">
        <v>1.8779100317499998E-2</v>
      </c>
      <c r="P3853" s="122">
        <v>2.2156757324999998E-2</v>
      </c>
      <c r="Q3853" s="122">
        <v>1.5976606703499999E-2</v>
      </c>
      <c r="R3853" s="122">
        <v>1.5922568354000001E-2</v>
      </c>
      <c r="S3853" s="122">
        <v>2.0100762615999999E-2</v>
      </c>
      <c r="T3853" s="122">
        <v>2.3561435988E-2</v>
      </c>
      <c r="U3853" s="122">
        <v>2.7671039690499999E-2</v>
      </c>
      <c r="V3853" s="122">
        <v>3.5386859323000001E-2</v>
      </c>
      <c r="W3853" s="122">
        <v>4.4153201177499997E-2</v>
      </c>
      <c r="X3853" s="122">
        <v>3.9836626168000003E-2</v>
      </c>
      <c r="Y3853" s="122">
        <v>3.1883754309999998E-2</v>
      </c>
      <c r="Z3853" s="122">
        <v>3.4918285660500002E-2</v>
      </c>
      <c r="AA3853" s="122">
        <v>5.29468447365E-2</v>
      </c>
      <c r="AB3853" s="122">
        <v>4.51512803235E-2</v>
      </c>
      <c r="AC3853" s="122">
        <v>4.1827991617000002E-2</v>
      </c>
      <c r="AD3853" s="122">
        <v>4.3939659063E-2</v>
      </c>
      <c r="AE3853" s="122">
        <v>5.3103576866500003E-2</v>
      </c>
      <c r="AF3853" s="122">
        <v>5.5411062802999997E-2</v>
      </c>
      <c r="AG3853" s="122">
        <v>5.4206972312499997E-2</v>
      </c>
      <c r="AH3853" s="122">
        <v>5.3587041885999998E-2</v>
      </c>
      <c r="AI3853" s="122">
        <v>4.7760055465999998E-2</v>
      </c>
      <c r="AJ3853" s="122">
        <v>5.7959297900500001E-2</v>
      </c>
      <c r="AK3853" s="122">
        <v>6.1365857186000003E-2</v>
      </c>
      <c r="AL3853" s="122">
        <v>0</v>
      </c>
    </row>
    <row r="3854" spans="1:38" hidden="1" x14ac:dyDescent="0.25">
      <c r="A3854" s="122" t="s">
        <v>2019</v>
      </c>
      <c r="B3854" s="122">
        <v>1</v>
      </c>
      <c r="C3854" s="122" t="s">
        <v>2211</v>
      </c>
      <c r="D3854" s="122" t="s">
        <v>2120</v>
      </c>
      <c r="E3854" s="122">
        <v>70</v>
      </c>
      <c r="F3854" s="122">
        <v>1.7377204869999999E-3</v>
      </c>
      <c r="G3854" s="122">
        <v>1.7377204869999999E-3</v>
      </c>
      <c r="H3854" s="122">
        <v>1.7377204869999999E-3</v>
      </c>
      <c r="I3854" s="122">
        <v>2.1721505954999999E-3</v>
      </c>
      <c r="J3854" s="122">
        <v>2.389365663E-3</v>
      </c>
      <c r="K3854" s="122">
        <v>2.9184358574999999E-3</v>
      </c>
      <c r="L3854" s="122">
        <v>3.1249808589999999E-3</v>
      </c>
      <c r="M3854" s="122">
        <v>3.8436936130000002E-3</v>
      </c>
      <c r="N3854" s="122">
        <v>3.4687971589999998E-3</v>
      </c>
      <c r="O3854" s="122">
        <v>4.0214937995000002E-3</v>
      </c>
      <c r="P3854" s="122">
        <v>4.7448099744999998E-3</v>
      </c>
      <c r="Q3854" s="122">
        <v>3.4213473455000001E-3</v>
      </c>
      <c r="R3854" s="122">
        <v>3.4097751664999999E-3</v>
      </c>
      <c r="S3854" s="122">
        <v>4.3045242404999998E-3</v>
      </c>
      <c r="T3854" s="122">
        <v>5.0456181260000003E-3</v>
      </c>
      <c r="U3854" s="122">
        <v>5.9256787005000002E-3</v>
      </c>
      <c r="V3854" s="122">
        <v>7.5780007115000001E-3</v>
      </c>
      <c r="W3854" s="122">
        <v>9.4552892254999993E-3</v>
      </c>
      <c r="X3854" s="122">
        <v>8.5309063145000003E-3</v>
      </c>
      <c r="Y3854" s="122">
        <v>6.4728204904999998E-3</v>
      </c>
      <c r="Z3854" s="122">
        <v>7.2896906225E-3</v>
      </c>
      <c r="AA3854" s="122">
        <v>1.2703071614499999E-2</v>
      </c>
      <c r="AB3854" s="122">
        <v>1.40141955255E-2</v>
      </c>
      <c r="AC3854" s="122">
        <v>1.59309110045E-2</v>
      </c>
      <c r="AD3854" s="122">
        <v>1.3673523E-2</v>
      </c>
      <c r="AE3854" s="122">
        <v>1.39507395E-2</v>
      </c>
      <c r="AF3854" s="122">
        <v>1.5404460467500001E-2</v>
      </c>
      <c r="AG3854" s="122">
        <v>1.378951456E-2</v>
      </c>
      <c r="AH3854" s="122">
        <v>7.0701999999999996E-3</v>
      </c>
      <c r="AI3854" s="122">
        <v>1.1741762782000001E-2</v>
      </c>
      <c r="AJ3854" s="122">
        <v>6.0656939680000001E-3</v>
      </c>
      <c r="AK3854" s="122">
        <v>4.2935754474999997E-3</v>
      </c>
      <c r="AL3854" s="122">
        <v>0</v>
      </c>
    </row>
    <row r="3855" spans="1:38" hidden="1" x14ac:dyDescent="0.25">
      <c r="A3855" s="122" t="s">
        <v>2019</v>
      </c>
      <c r="B3855" s="122">
        <v>1</v>
      </c>
      <c r="C3855" s="122" t="s">
        <v>2211</v>
      </c>
      <c r="D3855" s="122" t="s">
        <v>2121</v>
      </c>
      <c r="E3855" s="122">
        <v>70</v>
      </c>
      <c r="F3855" s="122">
        <v>3.256244369E-3</v>
      </c>
      <c r="G3855" s="122">
        <v>3.256244369E-3</v>
      </c>
      <c r="H3855" s="122">
        <v>3.256244369E-3</v>
      </c>
      <c r="I3855" s="122">
        <v>4.0703054479999997E-3</v>
      </c>
      <c r="J3855" s="122">
        <v>4.4773360140000001E-3</v>
      </c>
      <c r="K3855" s="122">
        <v>5.4687393330000002E-3</v>
      </c>
      <c r="L3855" s="122">
        <v>5.8557756755000002E-3</v>
      </c>
      <c r="M3855" s="122">
        <v>7.2025425370000002E-3</v>
      </c>
      <c r="N3855" s="122">
        <v>6.5000391969999996E-3</v>
      </c>
      <c r="O3855" s="122">
        <v>7.5357151649999999E-3</v>
      </c>
      <c r="P3855" s="122">
        <v>8.8911081475000001E-3</v>
      </c>
      <c r="Q3855" s="122">
        <v>6.4111248865E-3</v>
      </c>
      <c r="R3855" s="122">
        <v>6.3894402544999998E-3</v>
      </c>
      <c r="S3855" s="122">
        <v>8.0660744784999995E-3</v>
      </c>
      <c r="T3855" s="122">
        <v>9.4547804254999993E-3</v>
      </c>
      <c r="U3855" s="122">
        <v>1.11038904775E-2</v>
      </c>
      <c r="V3855" s="122">
        <v>1.4200110118000001E-2</v>
      </c>
      <c r="W3855" s="122">
        <v>1.7717885425E-2</v>
      </c>
      <c r="X3855" s="122">
        <v>1.5985721511000001E-2</v>
      </c>
      <c r="Y3855" s="122">
        <v>7.5196561385000001E-3</v>
      </c>
      <c r="Z3855" s="122">
        <v>6.6343222230000002E-3</v>
      </c>
      <c r="AA3855" s="122">
        <v>1.08961119275E-2</v>
      </c>
      <c r="AB3855" s="122">
        <v>1.1301718701499999E-2</v>
      </c>
      <c r="AC3855" s="122">
        <v>1.0455221012999999E-2</v>
      </c>
      <c r="AD3855" s="122">
        <v>1.1327262766999999E-2</v>
      </c>
      <c r="AE3855" s="122">
        <v>1.0450470781999999E-2</v>
      </c>
      <c r="AF3855" s="122">
        <v>1.0048573319E-2</v>
      </c>
      <c r="AG3855" s="122">
        <v>1.0620135495E-2</v>
      </c>
      <c r="AH3855" s="122">
        <v>9.6083669260000008E-3</v>
      </c>
      <c r="AI3855" s="122">
        <v>8.3448870735E-3</v>
      </c>
      <c r="AJ3855" s="122">
        <v>9.5080809355000007E-3</v>
      </c>
      <c r="AK3855" s="122">
        <v>9.3398312960000004E-3</v>
      </c>
      <c r="AL3855" s="122">
        <v>0</v>
      </c>
    </row>
    <row r="3856" spans="1:38" hidden="1" x14ac:dyDescent="0.25">
      <c r="A3856" s="122" t="s">
        <v>2019</v>
      </c>
      <c r="B3856" s="122">
        <v>1</v>
      </c>
      <c r="C3856" s="122" t="s">
        <v>2211</v>
      </c>
      <c r="D3856" s="122" t="s">
        <v>2138</v>
      </c>
      <c r="E3856" s="122">
        <v>70</v>
      </c>
      <c r="F3856" s="122">
        <v>0</v>
      </c>
      <c r="G3856" s="122">
        <v>0</v>
      </c>
      <c r="H3856" s="122">
        <v>0</v>
      </c>
      <c r="I3856" s="122">
        <v>0</v>
      </c>
      <c r="J3856" s="122">
        <v>0</v>
      </c>
      <c r="K3856" s="122">
        <v>0</v>
      </c>
      <c r="L3856" s="122">
        <v>0</v>
      </c>
      <c r="M3856" s="122">
        <v>0</v>
      </c>
      <c r="N3856" s="122">
        <v>0</v>
      </c>
      <c r="O3856" s="122">
        <v>0</v>
      </c>
      <c r="P3856" s="122">
        <v>0</v>
      </c>
      <c r="Q3856" s="122">
        <v>0</v>
      </c>
      <c r="R3856" s="122">
        <v>0</v>
      </c>
      <c r="S3856" s="122">
        <v>0</v>
      </c>
      <c r="T3856" s="122">
        <v>0</v>
      </c>
      <c r="U3856" s="122">
        <v>0</v>
      </c>
      <c r="V3856" s="122">
        <v>0</v>
      </c>
      <c r="W3856" s="122">
        <v>0</v>
      </c>
      <c r="X3856" s="122">
        <v>0</v>
      </c>
      <c r="Y3856" s="122">
        <v>0</v>
      </c>
      <c r="Z3856" s="122">
        <v>0</v>
      </c>
      <c r="AA3856" s="122">
        <v>0</v>
      </c>
      <c r="AB3856" s="122">
        <v>0</v>
      </c>
      <c r="AC3856" s="122">
        <v>0</v>
      </c>
      <c r="AD3856" s="122">
        <v>0</v>
      </c>
      <c r="AE3856" s="122">
        <v>0</v>
      </c>
      <c r="AF3856" s="122">
        <v>0</v>
      </c>
      <c r="AG3856" s="122">
        <v>0</v>
      </c>
      <c r="AH3856" s="122">
        <v>0</v>
      </c>
      <c r="AI3856" s="122">
        <v>0</v>
      </c>
      <c r="AJ3856" s="122">
        <v>0</v>
      </c>
      <c r="AK3856" s="122">
        <v>0</v>
      </c>
      <c r="AL3856" s="122">
        <v>0</v>
      </c>
    </row>
    <row r="3857" spans="1:38" hidden="1" x14ac:dyDescent="0.25">
      <c r="A3857" s="122" t="s">
        <v>2019</v>
      </c>
      <c r="B3857" s="122">
        <v>1</v>
      </c>
      <c r="C3857" s="122" t="s">
        <v>2211</v>
      </c>
      <c r="D3857" s="122" t="s">
        <v>2122</v>
      </c>
      <c r="E3857" s="122">
        <v>70</v>
      </c>
      <c r="F3857" s="122">
        <v>1.5738085000000001E-3</v>
      </c>
      <c r="G3857" s="122">
        <v>1.5738085000000001E-3</v>
      </c>
      <c r="H3857" s="122">
        <v>1.5738085000000001E-3</v>
      </c>
      <c r="I3857" s="122">
        <v>1.9672606515E-3</v>
      </c>
      <c r="J3857" s="122">
        <v>2.1639867139999999E-3</v>
      </c>
      <c r="K3857" s="122">
        <v>2.6431518964999999E-3</v>
      </c>
      <c r="L3857" s="122">
        <v>2.830214363E-3</v>
      </c>
      <c r="M3857" s="122">
        <v>3.4811339160000002E-3</v>
      </c>
      <c r="N3857" s="122">
        <v>3.14159991E-3</v>
      </c>
      <c r="O3857" s="122">
        <v>3.642162968E-3</v>
      </c>
      <c r="P3857" s="122">
        <v>4.2972517130000004E-3</v>
      </c>
      <c r="Q3857" s="122">
        <v>3.0986258405000001E-3</v>
      </c>
      <c r="R3857" s="122">
        <v>3.088145223E-3</v>
      </c>
      <c r="S3857" s="122">
        <v>3.8984963020000001E-3</v>
      </c>
      <c r="T3857" s="122">
        <v>4.5696858904999997E-3</v>
      </c>
      <c r="U3857" s="122">
        <v>5.3667339959999998E-3</v>
      </c>
      <c r="V3857" s="122">
        <v>6.8631993310000004E-3</v>
      </c>
      <c r="W3857" s="122">
        <v>8.5634110025000001E-3</v>
      </c>
      <c r="X3857" s="122">
        <v>7.7262212799999999E-3</v>
      </c>
      <c r="Y3857" s="122">
        <v>5.7443605859999998E-3</v>
      </c>
      <c r="Z3857" s="122">
        <v>6.4692990645000004E-3</v>
      </c>
      <c r="AA3857" s="122">
        <v>1.2316405000000001E-2</v>
      </c>
      <c r="AB3857" s="122">
        <v>1.1563540000000001E-2</v>
      </c>
      <c r="AC3857" s="122">
        <v>1.137062E-2</v>
      </c>
      <c r="AD3857" s="122">
        <v>1.1547428E-2</v>
      </c>
      <c r="AE3857" s="122">
        <v>1.17858485E-2</v>
      </c>
      <c r="AF3857" s="122">
        <v>1.1835642E-2</v>
      </c>
      <c r="AG3857" s="122">
        <v>1.04464855E-2</v>
      </c>
      <c r="AH3857" s="122">
        <v>1.1340039E-2</v>
      </c>
      <c r="AI3857" s="122">
        <v>1.0430426499999999E-2</v>
      </c>
      <c r="AJ3857" s="122">
        <v>9.0239125E-3</v>
      </c>
      <c r="AK3857" s="122">
        <v>1.1737936500000001E-2</v>
      </c>
      <c r="AL3857" s="122">
        <v>0</v>
      </c>
    </row>
    <row r="3858" spans="1:38" hidden="1" x14ac:dyDescent="0.25">
      <c r="A3858" s="122" t="s">
        <v>2019</v>
      </c>
      <c r="B3858" s="122">
        <v>1</v>
      </c>
      <c r="C3858" s="122" t="s">
        <v>2211</v>
      </c>
      <c r="D3858" s="122" t="s">
        <v>2123</v>
      </c>
      <c r="E3858" s="122">
        <v>70</v>
      </c>
      <c r="F3858" s="122">
        <v>7.3631983099999997E-4</v>
      </c>
      <c r="G3858" s="122">
        <v>7.3631983099999997E-4</v>
      </c>
      <c r="H3858" s="122">
        <v>7.3631983099999997E-4</v>
      </c>
      <c r="I3858" s="122">
        <v>9.2039977549999996E-4</v>
      </c>
      <c r="J3858" s="122">
        <v>1.012439761E-3</v>
      </c>
      <c r="K3858" s="122">
        <v>1.2366213075000001E-3</v>
      </c>
      <c r="L3858" s="122">
        <v>1.324140075E-3</v>
      </c>
      <c r="M3858" s="122">
        <v>1.6286783930000001E-3</v>
      </c>
      <c r="N3858" s="122">
        <v>1.4698244875E-3</v>
      </c>
      <c r="O3858" s="122">
        <v>1.704017204E-3</v>
      </c>
      <c r="P3858" s="122">
        <v>2.0105060810000001E-3</v>
      </c>
      <c r="Q3858" s="122">
        <v>1.449718699E-3</v>
      </c>
      <c r="R3858" s="122">
        <v>1.444815245E-3</v>
      </c>
      <c r="S3858" s="122">
        <v>1.8239449679999999E-3</v>
      </c>
      <c r="T3858" s="122">
        <v>2.1379667615E-3</v>
      </c>
      <c r="U3858" s="122">
        <v>2.5108725619999999E-3</v>
      </c>
      <c r="V3858" s="122">
        <v>3.211006696E-3</v>
      </c>
      <c r="W3858" s="122">
        <v>4.0064653315E-3</v>
      </c>
      <c r="X3858" s="122">
        <v>3.6147789280000001E-3</v>
      </c>
      <c r="Y3858" s="122">
        <v>2.7422262804999999E-3</v>
      </c>
      <c r="Z3858" s="122">
        <v>3.1211370339999998E-3</v>
      </c>
      <c r="AA3858" s="122">
        <v>6.5131803879999997E-3</v>
      </c>
      <c r="AB3858" s="122">
        <v>7.013437212E-3</v>
      </c>
      <c r="AC3858" s="122">
        <v>7.5611052124999996E-3</v>
      </c>
      <c r="AD3858" s="122">
        <v>7.6103725814999999E-3</v>
      </c>
      <c r="AE3858" s="122">
        <v>7.2716017755000001E-3</v>
      </c>
      <c r="AF3858" s="122">
        <v>8.8218650254999996E-3</v>
      </c>
      <c r="AG3858" s="122">
        <v>8.0706457019999994E-3</v>
      </c>
      <c r="AH3858" s="122">
        <v>7.597071092E-3</v>
      </c>
      <c r="AI3858" s="122">
        <v>7.0621374279999996E-3</v>
      </c>
      <c r="AJ3858" s="122">
        <v>9.0556843835000005E-3</v>
      </c>
      <c r="AK3858" s="122">
        <v>7.683120832E-3</v>
      </c>
      <c r="AL3858" s="122">
        <v>0</v>
      </c>
    </row>
    <row r="3859" spans="1:38" hidden="1" x14ac:dyDescent="0.25">
      <c r="A3859" s="122" t="s">
        <v>2019</v>
      </c>
      <c r="B3859" s="122">
        <v>1</v>
      </c>
      <c r="C3859" s="122" t="s">
        <v>2211</v>
      </c>
      <c r="D3859" s="122" t="s">
        <v>2124</v>
      </c>
      <c r="E3859" s="122">
        <v>70</v>
      </c>
      <c r="F3859" s="122">
        <v>0</v>
      </c>
      <c r="G3859" s="122">
        <v>0</v>
      </c>
      <c r="H3859" s="122">
        <v>0</v>
      </c>
      <c r="I3859" s="122">
        <v>0</v>
      </c>
      <c r="J3859" s="122">
        <v>0</v>
      </c>
      <c r="K3859" s="122">
        <v>0</v>
      </c>
      <c r="L3859" s="122">
        <v>0</v>
      </c>
      <c r="M3859" s="122">
        <v>0</v>
      </c>
      <c r="N3859" s="122">
        <v>0</v>
      </c>
      <c r="O3859" s="122">
        <v>0</v>
      </c>
      <c r="P3859" s="122">
        <v>0</v>
      </c>
      <c r="Q3859" s="122">
        <v>0</v>
      </c>
      <c r="R3859" s="122">
        <v>0</v>
      </c>
      <c r="S3859" s="122">
        <v>0</v>
      </c>
      <c r="T3859" s="122">
        <v>0</v>
      </c>
      <c r="U3859" s="122">
        <v>0</v>
      </c>
      <c r="V3859" s="122">
        <v>0</v>
      </c>
      <c r="W3859" s="122">
        <v>0</v>
      </c>
      <c r="X3859" s="122">
        <v>0</v>
      </c>
      <c r="Y3859" s="122">
        <v>0</v>
      </c>
      <c r="Z3859" s="122">
        <v>0</v>
      </c>
      <c r="AA3859" s="122">
        <v>0</v>
      </c>
      <c r="AB3859" s="122">
        <v>0</v>
      </c>
      <c r="AC3859" s="122">
        <v>0</v>
      </c>
      <c r="AD3859" s="122">
        <v>0</v>
      </c>
      <c r="AE3859" s="122">
        <v>0</v>
      </c>
      <c r="AF3859" s="122">
        <v>0</v>
      </c>
      <c r="AG3859" s="122">
        <v>0</v>
      </c>
      <c r="AH3859" s="122">
        <v>0</v>
      </c>
      <c r="AI3859" s="122">
        <v>0</v>
      </c>
      <c r="AJ3859" s="122">
        <v>0</v>
      </c>
      <c r="AK3859" s="122">
        <v>0</v>
      </c>
      <c r="AL3859" s="122">
        <v>0</v>
      </c>
    </row>
    <row r="3860" spans="1:38" hidden="1" x14ac:dyDescent="0.25">
      <c r="A3860" s="122" t="s">
        <v>2019</v>
      </c>
      <c r="B3860" s="122">
        <v>1</v>
      </c>
      <c r="C3860" s="122" t="s">
        <v>2211</v>
      </c>
      <c r="D3860" s="122" t="s">
        <v>2125</v>
      </c>
      <c r="E3860" s="122">
        <v>70</v>
      </c>
      <c r="F3860" s="122">
        <v>0</v>
      </c>
      <c r="G3860" s="122">
        <v>0</v>
      </c>
      <c r="H3860" s="122">
        <v>0</v>
      </c>
      <c r="I3860" s="122">
        <v>0</v>
      </c>
      <c r="J3860" s="122">
        <v>0</v>
      </c>
      <c r="K3860" s="122">
        <v>0</v>
      </c>
      <c r="L3860" s="122">
        <v>0</v>
      </c>
      <c r="M3860" s="122">
        <v>0</v>
      </c>
      <c r="N3860" s="122">
        <v>0</v>
      </c>
      <c r="O3860" s="122">
        <v>0</v>
      </c>
      <c r="P3860" s="122">
        <v>0</v>
      </c>
      <c r="Q3860" s="122">
        <v>0</v>
      </c>
      <c r="R3860" s="122">
        <v>0</v>
      </c>
      <c r="S3860" s="122">
        <v>0</v>
      </c>
      <c r="T3860" s="122">
        <v>0</v>
      </c>
      <c r="U3860" s="122">
        <v>0</v>
      </c>
      <c r="V3860" s="122">
        <v>0</v>
      </c>
      <c r="W3860" s="122">
        <v>0</v>
      </c>
      <c r="X3860" s="122">
        <v>0</v>
      </c>
      <c r="Y3860" s="122">
        <v>0</v>
      </c>
      <c r="Z3860" s="122">
        <v>0</v>
      </c>
      <c r="AA3860" s="122">
        <v>0</v>
      </c>
      <c r="AB3860" s="122">
        <v>0</v>
      </c>
      <c r="AC3860" s="122">
        <v>0</v>
      </c>
      <c r="AD3860" s="122">
        <v>0</v>
      </c>
      <c r="AE3860" s="122">
        <v>0</v>
      </c>
      <c r="AF3860" s="122">
        <v>0</v>
      </c>
      <c r="AG3860" s="122">
        <v>0</v>
      </c>
      <c r="AH3860" s="122">
        <v>0</v>
      </c>
      <c r="AI3860" s="122">
        <v>0</v>
      </c>
      <c r="AJ3860" s="122">
        <v>0</v>
      </c>
      <c r="AK3860" s="122">
        <v>0</v>
      </c>
      <c r="AL3860" s="122">
        <v>0</v>
      </c>
    </row>
    <row r="3861" spans="1:38" hidden="1" x14ac:dyDescent="0.25">
      <c r="A3861" s="122" t="s">
        <v>2019</v>
      </c>
      <c r="B3861" s="122">
        <v>1</v>
      </c>
      <c r="C3861" s="122" t="s">
        <v>2211</v>
      </c>
      <c r="D3861" s="122" t="s">
        <v>2126</v>
      </c>
      <c r="E3861" s="122">
        <v>70</v>
      </c>
      <c r="F3861" s="122">
        <v>0</v>
      </c>
      <c r="G3861" s="122">
        <v>0</v>
      </c>
      <c r="H3861" s="122">
        <v>0</v>
      </c>
      <c r="I3861" s="122">
        <v>0</v>
      </c>
      <c r="J3861" s="122">
        <v>0</v>
      </c>
      <c r="K3861" s="122">
        <v>0</v>
      </c>
      <c r="L3861" s="122">
        <v>0</v>
      </c>
      <c r="M3861" s="122">
        <v>0</v>
      </c>
      <c r="N3861" s="122">
        <v>0</v>
      </c>
      <c r="O3861" s="122">
        <v>0</v>
      </c>
      <c r="P3861" s="122">
        <v>0</v>
      </c>
      <c r="Q3861" s="122">
        <v>0</v>
      </c>
      <c r="R3861" s="122">
        <v>0</v>
      </c>
      <c r="S3861" s="122">
        <v>0</v>
      </c>
      <c r="T3861" s="122">
        <v>0</v>
      </c>
      <c r="U3861" s="122">
        <v>0</v>
      </c>
      <c r="V3861" s="122">
        <v>0</v>
      </c>
      <c r="W3861" s="122">
        <v>0</v>
      </c>
      <c r="X3861" s="122">
        <v>0</v>
      </c>
      <c r="Y3861" s="122">
        <v>0</v>
      </c>
      <c r="Z3861" s="122">
        <v>0</v>
      </c>
      <c r="AA3861" s="122">
        <v>0</v>
      </c>
      <c r="AB3861" s="122">
        <v>0</v>
      </c>
      <c r="AC3861" s="122">
        <v>0</v>
      </c>
      <c r="AD3861" s="122">
        <v>0</v>
      </c>
      <c r="AE3861" s="122">
        <v>0</v>
      </c>
      <c r="AF3861" s="122">
        <v>0</v>
      </c>
      <c r="AG3861" s="122">
        <v>0</v>
      </c>
      <c r="AH3861" s="122">
        <v>0</v>
      </c>
      <c r="AI3861" s="122">
        <v>0</v>
      </c>
      <c r="AJ3861" s="122">
        <v>0</v>
      </c>
      <c r="AK3861" s="122">
        <v>0</v>
      </c>
      <c r="AL3861" s="122">
        <v>0</v>
      </c>
    </row>
    <row r="3862" spans="1:38" hidden="1" x14ac:dyDescent="0.25">
      <c r="A3862" s="122" t="s">
        <v>2013</v>
      </c>
      <c r="B3862" s="122">
        <v>1</v>
      </c>
      <c r="C3862" s="122" t="s">
        <v>2212</v>
      </c>
      <c r="D3862" s="122" t="s">
        <v>2079</v>
      </c>
      <c r="E3862" s="122">
        <v>71</v>
      </c>
      <c r="F3862" s="122">
        <v>1.9819481704999998E-3</v>
      </c>
      <c r="G3862" s="122">
        <v>2.6913762254999998E-3</v>
      </c>
      <c r="H3862" s="122">
        <v>3.0389428319999999E-3</v>
      </c>
      <c r="I3862" s="122">
        <v>2.3774119104999999E-3</v>
      </c>
      <c r="J3862" s="122">
        <v>2.3962923920000001E-3</v>
      </c>
      <c r="K3862" s="122">
        <v>2.4841642455000002E-3</v>
      </c>
      <c r="L3862" s="122">
        <v>2.5474044284999999E-3</v>
      </c>
      <c r="M3862" s="122">
        <v>2.6807079085000001E-3</v>
      </c>
      <c r="N3862" s="122">
        <v>2.0444062325000001E-3</v>
      </c>
      <c r="O3862" s="122">
        <v>2.4033041859999999E-3</v>
      </c>
      <c r="P3862" s="122">
        <v>1.8391227105000001E-3</v>
      </c>
      <c r="Q3862" s="122">
        <v>2.9209222199999998E-3</v>
      </c>
      <c r="R3862" s="122">
        <v>2.0302625200000002E-3</v>
      </c>
      <c r="S3862" s="122">
        <v>2.6808983110000002E-3</v>
      </c>
      <c r="T3862" s="122">
        <v>1.9899868925000001E-3</v>
      </c>
      <c r="U3862" s="122">
        <v>2.1748586040000002E-3</v>
      </c>
      <c r="V3862" s="122">
        <v>1.7681169675E-3</v>
      </c>
      <c r="W3862" s="122">
        <v>1.6976439540000001E-3</v>
      </c>
      <c r="X3862" s="122">
        <v>2.4480395515000001E-3</v>
      </c>
      <c r="Y3862" s="122">
        <v>2.182991878E-3</v>
      </c>
      <c r="Z3862" s="122">
        <v>1.7983137704999999E-3</v>
      </c>
      <c r="AA3862" s="122">
        <v>2.4285528825000002E-3</v>
      </c>
      <c r="AB3862" s="122">
        <v>2.592536075E-3</v>
      </c>
      <c r="AC3862" s="122">
        <v>2.8168516585000002E-3</v>
      </c>
      <c r="AD3862" s="122">
        <v>2.6352966869999999E-3</v>
      </c>
      <c r="AE3862" s="122">
        <v>2.556720477E-3</v>
      </c>
      <c r="AF3862" s="122">
        <v>2.6763921184999998E-3</v>
      </c>
      <c r="AG3862" s="122">
        <v>2.5992265300000001E-3</v>
      </c>
      <c r="AH3862" s="122">
        <v>2.6542606699999998E-3</v>
      </c>
      <c r="AI3862" s="122">
        <v>2.613592445E-3</v>
      </c>
      <c r="AJ3862" s="122">
        <v>2.6395397345000001E-3</v>
      </c>
      <c r="AK3862" s="122">
        <v>2.6183787425000001E-3</v>
      </c>
      <c r="AL3862" s="122">
        <v>0</v>
      </c>
    </row>
    <row r="3863" spans="1:38" hidden="1" x14ac:dyDescent="0.25">
      <c r="A3863" s="122" t="s">
        <v>2013</v>
      </c>
      <c r="B3863" s="122">
        <v>1</v>
      </c>
      <c r="C3863" s="122" t="s">
        <v>2212</v>
      </c>
      <c r="D3863" s="122" t="s">
        <v>2080</v>
      </c>
      <c r="E3863" s="122">
        <v>71</v>
      </c>
      <c r="F3863" s="122">
        <v>0</v>
      </c>
      <c r="G3863" s="122">
        <v>1.1640177311E-2</v>
      </c>
      <c r="H3863" s="122">
        <v>0</v>
      </c>
      <c r="I3863" s="122">
        <v>0</v>
      </c>
      <c r="J3863" s="122">
        <v>0</v>
      </c>
      <c r="K3863" s="122">
        <v>0</v>
      </c>
      <c r="L3863" s="122">
        <v>0</v>
      </c>
      <c r="M3863" s="122">
        <v>0</v>
      </c>
      <c r="N3863" s="122">
        <v>6.3884943369999997E-3</v>
      </c>
      <c r="O3863" s="122">
        <v>0</v>
      </c>
      <c r="P3863" s="122">
        <v>0</v>
      </c>
      <c r="Q3863" s="122">
        <v>0</v>
      </c>
      <c r="R3863" s="122">
        <v>0</v>
      </c>
      <c r="S3863" s="122">
        <v>1.44909338115E-2</v>
      </c>
      <c r="T3863" s="122">
        <v>6.6520955079999999E-3</v>
      </c>
      <c r="U3863" s="122">
        <v>2.20623047E-2</v>
      </c>
      <c r="V3863" s="122">
        <v>4.7071413905000001E-3</v>
      </c>
      <c r="W3863" s="122">
        <v>3.7648452745000002E-3</v>
      </c>
      <c r="X3863" s="122">
        <v>1.55315022625E-2</v>
      </c>
      <c r="Y3863" s="122">
        <v>0</v>
      </c>
      <c r="Z3863" s="122">
        <v>2.7930742446500002E-2</v>
      </c>
      <c r="AA3863" s="122">
        <v>3.85395913E-3</v>
      </c>
      <c r="AB3863" s="122">
        <v>1.7022221204999999E-3</v>
      </c>
      <c r="AC3863" s="122">
        <v>7.536635404E-3</v>
      </c>
      <c r="AD3863" s="122">
        <v>1.0459927466E-2</v>
      </c>
      <c r="AE3863" s="122">
        <v>7.3768825125000003E-3</v>
      </c>
      <c r="AF3863" s="122">
        <v>7.025193937E-3</v>
      </c>
      <c r="AG3863" s="122">
        <v>7.2421388370000001E-3</v>
      </c>
      <c r="AH3863" s="122">
        <v>7.0470335145000002E-3</v>
      </c>
      <c r="AI3863" s="122">
        <v>7.1826766265000001E-3</v>
      </c>
      <c r="AJ3863" s="122">
        <v>7.0640522120000004E-3</v>
      </c>
      <c r="AK3863" s="122">
        <v>7.1448628224999996E-3</v>
      </c>
      <c r="AL3863" s="122">
        <v>0</v>
      </c>
    </row>
    <row r="3864" spans="1:38" hidden="1" x14ac:dyDescent="0.25">
      <c r="A3864" s="122" t="s">
        <v>2013</v>
      </c>
      <c r="B3864" s="122">
        <v>1</v>
      </c>
      <c r="C3864" s="122" t="s">
        <v>2212</v>
      </c>
      <c r="D3864" s="122" t="s">
        <v>2133</v>
      </c>
      <c r="E3864" s="122">
        <v>71</v>
      </c>
      <c r="F3864" s="122">
        <v>0</v>
      </c>
      <c r="G3864" s="122">
        <v>0</v>
      </c>
      <c r="H3864" s="122">
        <v>0</v>
      </c>
      <c r="I3864" s="122">
        <v>0</v>
      </c>
      <c r="J3864" s="122">
        <v>0</v>
      </c>
      <c r="K3864" s="122">
        <v>0</v>
      </c>
      <c r="L3864" s="122">
        <v>0</v>
      </c>
      <c r="M3864" s="122">
        <v>0</v>
      </c>
      <c r="N3864" s="122">
        <v>0</v>
      </c>
      <c r="O3864" s="122">
        <v>0</v>
      </c>
      <c r="P3864" s="122">
        <v>0</v>
      </c>
      <c r="Q3864" s="122">
        <v>0</v>
      </c>
      <c r="R3864" s="122">
        <v>0</v>
      </c>
      <c r="S3864" s="122">
        <v>0</v>
      </c>
      <c r="T3864" s="122">
        <v>0</v>
      </c>
      <c r="U3864" s="122">
        <v>0</v>
      </c>
      <c r="V3864" s="122">
        <v>0</v>
      </c>
      <c r="W3864" s="122">
        <v>0</v>
      </c>
      <c r="X3864" s="122">
        <v>0</v>
      </c>
      <c r="Y3864" s="122">
        <v>0</v>
      </c>
      <c r="Z3864" s="122">
        <v>0</v>
      </c>
      <c r="AA3864" s="122">
        <v>0</v>
      </c>
      <c r="AB3864" s="122">
        <v>0</v>
      </c>
      <c r="AC3864" s="122">
        <v>0</v>
      </c>
      <c r="AD3864" s="122">
        <v>0</v>
      </c>
      <c r="AE3864" s="122">
        <v>0</v>
      </c>
      <c r="AF3864" s="122">
        <v>0</v>
      </c>
      <c r="AG3864" s="122">
        <v>0</v>
      </c>
      <c r="AH3864" s="122">
        <v>0</v>
      </c>
      <c r="AI3864" s="122">
        <v>0</v>
      </c>
      <c r="AJ3864" s="122">
        <v>0</v>
      </c>
      <c r="AK3864" s="122">
        <v>0</v>
      </c>
      <c r="AL3864" s="122">
        <v>0</v>
      </c>
    </row>
    <row r="3865" spans="1:38" hidden="1" x14ac:dyDescent="0.25">
      <c r="A3865" s="122" t="s">
        <v>2013</v>
      </c>
      <c r="B3865" s="122">
        <v>1</v>
      </c>
      <c r="C3865" s="122" t="s">
        <v>2212</v>
      </c>
      <c r="D3865" s="122" t="s">
        <v>2081</v>
      </c>
      <c r="E3865" s="122">
        <v>71</v>
      </c>
      <c r="F3865" s="122">
        <v>1.6597065275E-3</v>
      </c>
      <c r="G3865" s="122">
        <v>1.6545545565000001E-3</v>
      </c>
      <c r="H3865" s="122">
        <v>1.5770819125E-3</v>
      </c>
      <c r="I3865" s="122">
        <v>1.8379937839999999E-3</v>
      </c>
      <c r="J3865" s="122">
        <v>1.60275657E-3</v>
      </c>
      <c r="K3865" s="122">
        <v>1.5994990045000001E-3</v>
      </c>
      <c r="L3865" s="122">
        <v>1.8006245174999999E-3</v>
      </c>
      <c r="M3865" s="122">
        <v>1.7927937145E-3</v>
      </c>
      <c r="N3865" s="122">
        <v>2.3551782515E-3</v>
      </c>
      <c r="O3865" s="122">
        <v>1.898945692E-3</v>
      </c>
      <c r="P3865" s="122">
        <v>1.983764825E-3</v>
      </c>
      <c r="Q3865" s="122">
        <v>1.583516192E-3</v>
      </c>
      <c r="R3865" s="122">
        <v>1.7665530435E-3</v>
      </c>
      <c r="S3865" s="122">
        <v>1.9779383760000001E-3</v>
      </c>
      <c r="T3865" s="122">
        <v>1.9395230485000001E-3</v>
      </c>
      <c r="U3865" s="122">
        <v>1.890095328E-3</v>
      </c>
      <c r="V3865" s="122">
        <v>1.6829316044999999E-3</v>
      </c>
      <c r="W3865" s="122">
        <v>1.6207540979999999E-3</v>
      </c>
      <c r="X3865" s="122">
        <v>1.6198579475000001E-3</v>
      </c>
      <c r="Y3865" s="122">
        <v>1.59453945E-3</v>
      </c>
      <c r="Z3865" s="122">
        <v>1.5243738100000001E-3</v>
      </c>
      <c r="AA3865" s="122">
        <v>1.6083763985E-3</v>
      </c>
      <c r="AB3865" s="122">
        <v>1.3114747445E-3</v>
      </c>
      <c r="AC3865" s="122">
        <v>1.2376797440000001E-3</v>
      </c>
      <c r="AD3865" s="122">
        <v>1.7074759839999999E-3</v>
      </c>
      <c r="AE3865" s="122">
        <v>1.4024834560000001E-3</v>
      </c>
      <c r="AF3865" s="122">
        <v>1.4592183394999999E-3</v>
      </c>
      <c r="AG3865" s="122">
        <v>1.4427270184999999E-3</v>
      </c>
      <c r="AH3865" s="122">
        <v>1.4570511430000001E-3</v>
      </c>
      <c r="AI3865" s="122">
        <v>1.4556888840000001E-3</v>
      </c>
      <c r="AJ3865" s="122">
        <v>1.4607939500000001E-3</v>
      </c>
      <c r="AK3865" s="122">
        <v>1.4623991610000001E-3</v>
      </c>
      <c r="AL3865" s="122">
        <v>0</v>
      </c>
    </row>
    <row r="3866" spans="1:38" x14ac:dyDescent="0.25">
      <c r="A3866" s="122" t="s">
        <v>2013</v>
      </c>
      <c r="B3866" s="122">
        <v>1</v>
      </c>
      <c r="C3866" s="122" t="s">
        <v>2212</v>
      </c>
      <c r="D3866" s="122" t="s">
        <v>2082</v>
      </c>
      <c r="E3866" s="122">
        <v>71</v>
      </c>
      <c r="F3866" s="122">
        <v>1.7078133846500001E-2</v>
      </c>
      <c r="G3866" s="122">
        <v>0</v>
      </c>
      <c r="H3866" s="122">
        <v>0</v>
      </c>
      <c r="I3866" s="122">
        <v>1.01590591595E-2</v>
      </c>
      <c r="J3866" s="122">
        <v>1.3206655858E-2</v>
      </c>
      <c r="K3866" s="122">
        <v>7.5561723700000001E-3</v>
      </c>
      <c r="L3866" s="122">
        <v>3.5658794213999999E-2</v>
      </c>
      <c r="M3866" s="122">
        <v>1.0588132452E-2</v>
      </c>
      <c r="N3866" s="122">
        <v>2.3397163495000001E-3</v>
      </c>
      <c r="O3866" s="122">
        <v>1.0522621510499999E-2</v>
      </c>
      <c r="P3866" s="122">
        <v>3.3628238975000001E-3</v>
      </c>
      <c r="Q3866" s="122">
        <v>9.2113931100000004E-3</v>
      </c>
      <c r="R3866" s="122">
        <v>3.9187803559999998E-2</v>
      </c>
      <c r="S3866" s="122">
        <v>3.1699847622499999E-2</v>
      </c>
      <c r="T3866" s="122">
        <v>9.9181026360000007E-3</v>
      </c>
      <c r="U3866" s="122">
        <v>1.8238969499999999E-5</v>
      </c>
      <c r="V3866" s="122">
        <v>1.01840120895E-2</v>
      </c>
      <c r="W3866" s="122">
        <v>7.7294476815000001E-3</v>
      </c>
      <c r="X3866" s="122">
        <v>3.3887332919999998E-3</v>
      </c>
      <c r="Y3866" s="122">
        <v>1.2110722811999999E-2</v>
      </c>
      <c r="Z3866" s="122">
        <v>3.2284688444999998E-3</v>
      </c>
      <c r="AA3866" s="122">
        <v>5.8310860759999998E-3</v>
      </c>
      <c r="AB3866" s="122">
        <v>8.1551711354999994E-3</v>
      </c>
      <c r="AC3866" s="122">
        <v>3.7991937265000001E-3</v>
      </c>
      <c r="AD3866" s="122">
        <v>7.9436129964999998E-3</v>
      </c>
      <c r="AE3866" s="122">
        <v>7.4274719135000002E-3</v>
      </c>
      <c r="AF3866" s="122">
        <v>7.2723934364999996E-3</v>
      </c>
      <c r="AG3866" s="122">
        <v>7.4797085809999997E-3</v>
      </c>
      <c r="AH3866" s="122">
        <v>7.2938052775E-3</v>
      </c>
      <c r="AI3866" s="122">
        <v>7.4644710280000002E-3</v>
      </c>
      <c r="AJ3866" s="122">
        <v>7.3324112460000004E-3</v>
      </c>
      <c r="AK3866" s="122">
        <v>7.4464305169999996E-3</v>
      </c>
      <c r="AL3866" s="122">
        <v>0</v>
      </c>
    </row>
    <row r="3867" spans="1:38" hidden="1" x14ac:dyDescent="0.25">
      <c r="A3867" s="122" t="s">
        <v>2013</v>
      </c>
      <c r="B3867" s="122">
        <v>1</v>
      </c>
      <c r="C3867" s="122" t="s">
        <v>2212</v>
      </c>
      <c r="D3867" s="122" t="s">
        <v>474</v>
      </c>
      <c r="E3867" s="122">
        <v>71</v>
      </c>
      <c r="F3867" s="122">
        <v>2.8584540350000001E-3</v>
      </c>
      <c r="G3867" s="122">
        <v>2.348025027E-3</v>
      </c>
      <c r="H3867" s="122">
        <v>2.7041353129999999E-3</v>
      </c>
      <c r="I3867" s="122">
        <v>3.7421498529999998E-3</v>
      </c>
      <c r="J3867" s="122">
        <v>2.6696908780000001E-3</v>
      </c>
      <c r="K3867" s="122">
        <v>3.029764398E-3</v>
      </c>
      <c r="L3867" s="122">
        <v>2.6872016804999998E-3</v>
      </c>
      <c r="M3867" s="122">
        <v>2.8497853020000002E-3</v>
      </c>
      <c r="N3867" s="122">
        <v>3.6560937264999999E-3</v>
      </c>
      <c r="O3867" s="122">
        <v>4.7679949835000004E-3</v>
      </c>
      <c r="P3867" s="122">
        <v>2.4502382565E-3</v>
      </c>
      <c r="Q3867" s="122">
        <v>2.8418730644999999E-3</v>
      </c>
      <c r="R3867" s="122">
        <v>2.0436244825E-3</v>
      </c>
      <c r="S3867" s="122">
        <v>2.7758110025000002E-3</v>
      </c>
      <c r="T3867" s="122">
        <v>2.2118445744999998E-3</v>
      </c>
      <c r="U3867" s="122">
        <v>2.290549495E-3</v>
      </c>
      <c r="V3867" s="122">
        <v>2.1668218960000001E-3</v>
      </c>
      <c r="W3867" s="122">
        <v>3.3081398755000001E-3</v>
      </c>
      <c r="X3867" s="122">
        <v>2.4274817260000001E-3</v>
      </c>
      <c r="Y3867" s="122">
        <v>3.3195667549999999E-3</v>
      </c>
      <c r="Z3867" s="122">
        <v>3.2947378184999998E-3</v>
      </c>
      <c r="AA3867" s="122">
        <v>3.0297111329999999E-3</v>
      </c>
      <c r="AB3867" s="122">
        <v>2.4690671955E-3</v>
      </c>
      <c r="AC3867" s="122">
        <v>2.4371167019999998E-3</v>
      </c>
      <c r="AD3867" s="122">
        <v>3.4983956979999999E-3</v>
      </c>
      <c r="AE3867" s="122">
        <v>3.0121289924999999E-3</v>
      </c>
      <c r="AF3867" s="122">
        <v>3.0674429195000001E-3</v>
      </c>
      <c r="AG3867" s="122">
        <v>3.1040751680000002E-3</v>
      </c>
      <c r="AH3867" s="122">
        <v>3.1448470345000002E-3</v>
      </c>
      <c r="AI3867" s="122">
        <v>3.1724869320000001E-3</v>
      </c>
      <c r="AJ3867" s="122">
        <v>3.1955147164999999E-3</v>
      </c>
      <c r="AK3867" s="122">
        <v>3.2120065409999999E-3</v>
      </c>
      <c r="AL3867" s="122">
        <v>0</v>
      </c>
    </row>
    <row r="3868" spans="1:38" hidden="1" x14ac:dyDescent="0.25">
      <c r="A3868" s="122" t="s">
        <v>2013</v>
      </c>
      <c r="B3868" s="122">
        <v>1</v>
      </c>
      <c r="C3868" s="122" t="s">
        <v>2212</v>
      </c>
      <c r="D3868" s="122" t="s">
        <v>2083</v>
      </c>
      <c r="E3868" s="122">
        <v>71</v>
      </c>
      <c r="F3868" s="122">
        <v>6.1589974999999996E-6</v>
      </c>
      <c r="G3868" s="122">
        <v>6.2110700000000001E-6</v>
      </c>
      <c r="H3868" s="122">
        <v>6.4187769999999999E-6</v>
      </c>
      <c r="I3868" s="122">
        <v>5.9390740000000002E-6</v>
      </c>
      <c r="J3868" s="122">
        <v>6.643868E-6</v>
      </c>
      <c r="K3868" s="122">
        <v>6.3060990000000003E-6</v>
      </c>
      <c r="L3868" s="122">
        <v>6.6709245000000003E-6</v>
      </c>
      <c r="M3868" s="122">
        <v>6.4920495000000003E-6</v>
      </c>
      <c r="N3868" s="122">
        <v>6.1471519999999997E-6</v>
      </c>
      <c r="O3868" s="122">
        <v>4.2944309999999997E-6</v>
      </c>
      <c r="P3868" s="122">
        <v>6.1078789999999996E-6</v>
      </c>
      <c r="Q3868" s="122">
        <v>5.4669500000000002E-6</v>
      </c>
      <c r="R3868" s="122">
        <v>5.9166284999999999E-6</v>
      </c>
      <c r="S3868" s="122">
        <v>5.5091115000000001E-6</v>
      </c>
      <c r="T3868" s="122">
        <v>5.5615814999999996E-6</v>
      </c>
      <c r="U3868" s="122">
        <v>5.4570919999999996E-6</v>
      </c>
      <c r="V3868" s="122">
        <v>4.9278605000000001E-6</v>
      </c>
      <c r="W3868" s="122">
        <v>4.9776539999999998E-6</v>
      </c>
      <c r="X3868" s="122">
        <v>5.5947330000000003E-6</v>
      </c>
      <c r="Y3868" s="122">
        <v>5.3286199999999998E-6</v>
      </c>
      <c r="Z3868" s="122">
        <v>4.0713539999999997E-6</v>
      </c>
      <c r="AA3868" s="122">
        <v>4.8091935000000002E-6</v>
      </c>
      <c r="AB3868" s="122">
        <v>4.3961909999999999E-6</v>
      </c>
      <c r="AC3868" s="122">
        <v>4.6881415000000003E-6</v>
      </c>
      <c r="AD3868" s="122">
        <v>4.4177619999999997E-6</v>
      </c>
      <c r="AE3868" s="122">
        <v>4.2994129999999996E-6</v>
      </c>
      <c r="AF3868" s="122">
        <v>4.5664269999999997E-6</v>
      </c>
      <c r="AG3868" s="122">
        <v>4.4081424999999998E-6</v>
      </c>
      <c r="AH3868" s="122">
        <v>4.4843035E-6</v>
      </c>
      <c r="AI3868" s="122">
        <v>4.4488465000000002E-6</v>
      </c>
      <c r="AJ3868" s="122">
        <v>4.4652500000000002E-6</v>
      </c>
      <c r="AK3868" s="122">
        <v>4.4576710000000004E-6</v>
      </c>
      <c r="AL3868" s="122">
        <v>0</v>
      </c>
    </row>
    <row r="3869" spans="1:38" hidden="1" x14ac:dyDescent="0.25">
      <c r="A3869" s="122" t="s">
        <v>2013</v>
      </c>
      <c r="B3869" s="122">
        <v>1</v>
      </c>
      <c r="C3869" s="122" t="s">
        <v>2212</v>
      </c>
      <c r="D3869" s="122" t="s">
        <v>2085</v>
      </c>
      <c r="E3869" s="122">
        <v>71</v>
      </c>
      <c r="F3869" s="122">
        <v>1.860844045E-4</v>
      </c>
      <c r="G3869" s="122">
        <v>2.2782179849999999E-4</v>
      </c>
      <c r="H3869" s="122">
        <v>2.6371732049999998E-4</v>
      </c>
      <c r="I3869" s="122">
        <v>2.3017635E-4</v>
      </c>
      <c r="J3869" s="122">
        <v>2.3452441699999999E-4</v>
      </c>
      <c r="K3869" s="122">
        <v>1.721088875E-4</v>
      </c>
      <c r="L3869" s="122">
        <v>2.9899647899999998E-4</v>
      </c>
      <c r="M3869" s="122">
        <v>3.4344458449999998E-4</v>
      </c>
      <c r="N3869" s="122">
        <v>2.3075680599999999E-4</v>
      </c>
      <c r="O3869" s="122">
        <v>2.2948681999999999E-4</v>
      </c>
      <c r="P3869" s="122">
        <v>3.4579820850000001E-4</v>
      </c>
      <c r="Q3869" s="122">
        <v>3.12818508E-4</v>
      </c>
      <c r="R3869" s="122">
        <v>2.4572482750000001E-4</v>
      </c>
      <c r="S3869" s="122">
        <v>2.2188863399999999E-4</v>
      </c>
      <c r="T3869" s="122">
        <v>3.4449554799999998E-4</v>
      </c>
      <c r="U3869" s="122">
        <v>2.8838821100000001E-4</v>
      </c>
      <c r="V3869" s="122">
        <v>3.0169200599999997E-4</v>
      </c>
      <c r="W3869" s="122">
        <v>2.44410984E-4</v>
      </c>
      <c r="X3869" s="122">
        <v>2.6209072400000001E-4</v>
      </c>
      <c r="Y3869" s="122">
        <v>2.8001373400000001E-4</v>
      </c>
      <c r="Z3869" s="122">
        <v>2.1605206199999999E-4</v>
      </c>
      <c r="AA3869" s="122">
        <v>3.2424798450000002E-4</v>
      </c>
      <c r="AB3869" s="122">
        <v>3.7573796150000002E-4</v>
      </c>
      <c r="AC3869" s="122">
        <v>4.2136311749999998E-4</v>
      </c>
      <c r="AD3869" s="122">
        <v>4.3232993049999998E-4</v>
      </c>
      <c r="AE3869" s="122">
        <v>4.1546922599999998E-4</v>
      </c>
      <c r="AF3869" s="122">
        <v>4.1173103000000002E-4</v>
      </c>
      <c r="AG3869" s="122">
        <v>4.1056142600000002E-4</v>
      </c>
      <c r="AH3869" s="122">
        <v>4.1026147249999999E-4</v>
      </c>
      <c r="AI3869" s="122">
        <v>4.1017616900000003E-4</v>
      </c>
      <c r="AJ3869" s="122">
        <v>4.1017036550000001E-4</v>
      </c>
      <c r="AK3869" s="122">
        <v>4.1017285649999998E-4</v>
      </c>
      <c r="AL3869" s="122">
        <v>0</v>
      </c>
    </row>
    <row r="3870" spans="1:38" hidden="1" x14ac:dyDescent="0.25">
      <c r="A3870" s="122" t="s">
        <v>2013</v>
      </c>
      <c r="B3870" s="122">
        <v>1</v>
      </c>
      <c r="C3870" s="122" t="s">
        <v>2212</v>
      </c>
      <c r="D3870" s="122" t="s">
        <v>2086</v>
      </c>
      <c r="E3870" s="122">
        <v>71</v>
      </c>
      <c r="F3870" s="122">
        <v>0</v>
      </c>
      <c r="G3870" s="122">
        <v>0</v>
      </c>
      <c r="H3870" s="122">
        <v>0</v>
      </c>
      <c r="I3870" s="122">
        <v>0</v>
      </c>
      <c r="J3870" s="122">
        <v>0</v>
      </c>
      <c r="K3870" s="122">
        <v>0</v>
      </c>
      <c r="L3870" s="122">
        <v>0</v>
      </c>
      <c r="M3870" s="122">
        <v>0</v>
      </c>
      <c r="N3870" s="122">
        <v>0</v>
      </c>
      <c r="O3870" s="122">
        <v>0</v>
      </c>
      <c r="P3870" s="122">
        <v>0</v>
      </c>
      <c r="Q3870" s="122">
        <v>0</v>
      </c>
      <c r="R3870" s="122">
        <v>0</v>
      </c>
      <c r="S3870" s="122">
        <v>0</v>
      </c>
      <c r="T3870" s="122">
        <v>2.4307109099999999E-4</v>
      </c>
      <c r="U3870" s="122">
        <v>6.7760969049999998E-4</v>
      </c>
      <c r="V3870" s="122">
        <v>8.1473237699999999E-4</v>
      </c>
      <c r="W3870" s="122">
        <v>2.6165948950000002E-4</v>
      </c>
      <c r="X3870" s="122">
        <v>8.6442973499999999E-4</v>
      </c>
      <c r="Y3870" s="122">
        <v>0</v>
      </c>
      <c r="Z3870" s="122">
        <v>9.3243085499999999E-5</v>
      </c>
      <c r="AA3870" s="122">
        <v>3.5405934499999997E-5</v>
      </c>
      <c r="AB3870" s="122">
        <v>1.3853012799999999E-4</v>
      </c>
      <c r="AC3870" s="122">
        <v>4.3392239499999999E-5</v>
      </c>
      <c r="AD3870" s="122">
        <v>1.5280859300000001E-4</v>
      </c>
      <c r="AE3870" s="122">
        <v>1.08843821E-4</v>
      </c>
      <c r="AF3870" s="122">
        <v>1.054468125E-4</v>
      </c>
      <c r="AG3870" s="122">
        <v>1.02679762E-4</v>
      </c>
      <c r="AH3870" s="122">
        <v>1.0026600949999999E-4</v>
      </c>
      <c r="AI3870" s="122">
        <v>9.8094943999999995E-5</v>
      </c>
      <c r="AJ3870" s="122">
        <v>9.6117063500000005E-5</v>
      </c>
      <c r="AK3870" s="122">
        <v>9.4305894500000003E-5</v>
      </c>
      <c r="AL3870" s="122">
        <v>0</v>
      </c>
    </row>
    <row r="3871" spans="1:38" hidden="1" x14ac:dyDescent="0.25">
      <c r="A3871" s="122" t="s">
        <v>2013</v>
      </c>
      <c r="B3871" s="122">
        <v>1</v>
      </c>
      <c r="C3871" s="122" t="s">
        <v>2212</v>
      </c>
      <c r="D3871" s="122" t="s">
        <v>2087</v>
      </c>
      <c r="E3871" s="122">
        <v>71</v>
      </c>
      <c r="F3871" s="122">
        <v>3.6941677869999998E-3</v>
      </c>
      <c r="G3871" s="122">
        <v>5.5344948164999996E-3</v>
      </c>
      <c r="H3871" s="122">
        <v>6.2295196974999998E-3</v>
      </c>
      <c r="I3871" s="122">
        <v>5.3432595539999999E-3</v>
      </c>
      <c r="J3871" s="122">
        <v>6.7646577029999997E-3</v>
      </c>
      <c r="K3871" s="122">
        <v>5.4261468105000002E-3</v>
      </c>
      <c r="L3871" s="122">
        <v>5.7199528139999997E-3</v>
      </c>
      <c r="M3871" s="122">
        <v>5.5678127630000001E-3</v>
      </c>
      <c r="N3871" s="122">
        <v>5.3483868269999998E-3</v>
      </c>
      <c r="O3871" s="122">
        <v>5.5210326840000002E-3</v>
      </c>
      <c r="P3871" s="122">
        <v>5.5002748099999997E-3</v>
      </c>
      <c r="Q3871" s="122">
        <v>6.6868777915E-3</v>
      </c>
      <c r="R3871" s="122">
        <v>4.8815675440000003E-3</v>
      </c>
      <c r="S3871" s="122">
        <v>6.5885332439999996E-3</v>
      </c>
      <c r="T3871" s="122">
        <v>5.8056868859999999E-3</v>
      </c>
      <c r="U3871" s="122">
        <v>6.5184252945000003E-3</v>
      </c>
      <c r="V3871" s="122">
        <v>6.1604402924999996E-3</v>
      </c>
      <c r="W3871" s="122">
        <v>5.7208695019999997E-3</v>
      </c>
      <c r="X3871" s="122">
        <v>7.0522263220000004E-3</v>
      </c>
      <c r="Y3871" s="122">
        <v>5.9552935899999998E-3</v>
      </c>
      <c r="Z3871" s="122">
        <v>6.1708029850000004E-3</v>
      </c>
      <c r="AA3871" s="122">
        <v>6.4697193545000002E-3</v>
      </c>
      <c r="AB3871" s="122">
        <v>8.2807101950000007E-3</v>
      </c>
      <c r="AC3871" s="122">
        <v>6.6550506554999998E-3</v>
      </c>
      <c r="AD3871" s="122">
        <v>7.7198106119999998E-3</v>
      </c>
      <c r="AE3871" s="122">
        <v>7.1622551964999996E-3</v>
      </c>
      <c r="AF3871" s="122">
        <v>7.6163476425000001E-3</v>
      </c>
      <c r="AG3871" s="122">
        <v>7.3736282065000004E-3</v>
      </c>
      <c r="AH3871" s="122">
        <v>7.5821844520000004E-3</v>
      </c>
      <c r="AI3871" s="122">
        <v>7.4554501365000003E-3</v>
      </c>
      <c r="AJ3871" s="122">
        <v>7.5569804875E-3</v>
      </c>
      <c r="AK3871" s="122">
        <v>7.4930761350000003E-3</v>
      </c>
      <c r="AL3871" s="122">
        <v>0</v>
      </c>
    </row>
    <row r="3872" spans="1:38" hidden="1" x14ac:dyDescent="0.25">
      <c r="A3872" s="122" t="s">
        <v>2013</v>
      </c>
      <c r="B3872" s="122">
        <v>1</v>
      </c>
      <c r="C3872" s="122" t="s">
        <v>2212</v>
      </c>
      <c r="D3872" s="122" t="s">
        <v>2134</v>
      </c>
      <c r="E3872" s="122">
        <v>71</v>
      </c>
      <c r="F3872" s="122">
        <v>0</v>
      </c>
      <c r="G3872" s="122">
        <v>0</v>
      </c>
      <c r="H3872" s="122">
        <v>0</v>
      </c>
      <c r="I3872" s="122">
        <v>0</v>
      </c>
      <c r="J3872" s="122">
        <v>0</v>
      </c>
      <c r="K3872" s="122">
        <v>0</v>
      </c>
      <c r="L3872" s="122">
        <v>0</v>
      </c>
      <c r="M3872" s="122">
        <v>0</v>
      </c>
      <c r="N3872" s="122">
        <v>0</v>
      </c>
      <c r="O3872" s="122">
        <v>0</v>
      </c>
      <c r="P3872" s="122">
        <v>0</v>
      </c>
      <c r="Q3872" s="122">
        <v>0</v>
      </c>
      <c r="R3872" s="122">
        <v>0</v>
      </c>
      <c r="S3872" s="122">
        <v>0</v>
      </c>
      <c r="T3872" s="122">
        <v>0</v>
      </c>
      <c r="U3872" s="122">
        <v>0</v>
      </c>
      <c r="V3872" s="122">
        <v>0</v>
      </c>
      <c r="W3872" s="122">
        <v>0</v>
      </c>
      <c r="X3872" s="122">
        <v>0</v>
      </c>
      <c r="Y3872" s="122">
        <v>0</v>
      </c>
      <c r="Z3872" s="122">
        <v>0</v>
      </c>
      <c r="AA3872" s="122">
        <v>0</v>
      </c>
      <c r="AB3872" s="122">
        <v>0</v>
      </c>
      <c r="AC3872" s="122">
        <v>0</v>
      </c>
      <c r="AD3872" s="122">
        <v>0</v>
      </c>
      <c r="AE3872" s="122">
        <v>0</v>
      </c>
      <c r="AF3872" s="122">
        <v>0</v>
      </c>
      <c r="AG3872" s="122">
        <v>0</v>
      </c>
      <c r="AH3872" s="122">
        <v>0</v>
      </c>
      <c r="AI3872" s="122">
        <v>0</v>
      </c>
      <c r="AJ3872" s="122">
        <v>0</v>
      </c>
      <c r="AK3872" s="122">
        <v>0</v>
      </c>
      <c r="AL3872" s="122">
        <v>0</v>
      </c>
    </row>
    <row r="3873" spans="1:38" hidden="1" x14ac:dyDescent="0.25">
      <c r="A3873" s="122" t="s">
        <v>2013</v>
      </c>
      <c r="B3873" s="122">
        <v>1</v>
      </c>
      <c r="C3873" s="122" t="s">
        <v>2212</v>
      </c>
      <c r="D3873" s="122" t="s">
        <v>2089</v>
      </c>
      <c r="E3873" s="122">
        <v>71</v>
      </c>
      <c r="F3873" s="122">
        <v>0</v>
      </c>
      <c r="G3873" s="122">
        <v>0</v>
      </c>
      <c r="H3873" s="122">
        <v>0</v>
      </c>
      <c r="I3873" s="122">
        <v>0</v>
      </c>
      <c r="J3873" s="122">
        <v>0</v>
      </c>
      <c r="K3873" s="122">
        <v>0</v>
      </c>
      <c r="L3873" s="122">
        <v>0</v>
      </c>
      <c r="M3873" s="122">
        <v>0</v>
      </c>
      <c r="N3873" s="122">
        <v>0</v>
      </c>
      <c r="O3873" s="122">
        <v>0</v>
      </c>
      <c r="P3873" s="122">
        <v>0</v>
      </c>
      <c r="Q3873" s="122">
        <v>0</v>
      </c>
      <c r="R3873" s="122">
        <v>0</v>
      </c>
      <c r="S3873" s="122">
        <v>2.3993722750000001E-3</v>
      </c>
      <c r="T3873" s="122">
        <v>6.3476487475000003E-3</v>
      </c>
      <c r="U3873" s="122">
        <v>8.7018882100000001E-4</v>
      </c>
      <c r="V3873" s="122">
        <v>3.1786376615E-3</v>
      </c>
      <c r="W3873" s="122">
        <v>6.8519383680000004E-3</v>
      </c>
      <c r="X3873" s="122">
        <v>3.1730563110000001E-3</v>
      </c>
      <c r="Y3873" s="122">
        <v>2.6420517489999999E-3</v>
      </c>
      <c r="Z3873" s="122">
        <v>5.8789899935000004E-3</v>
      </c>
      <c r="AA3873" s="122">
        <v>0</v>
      </c>
      <c r="AB3873" s="122">
        <v>6.9825255184999997E-3</v>
      </c>
      <c r="AC3873" s="122">
        <v>0</v>
      </c>
      <c r="AD3873" s="122">
        <v>2.7168787920000001E-3</v>
      </c>
      <c r="AE3873" s="122">
        <v>3.2210772260000001E-3</v>
      </c>
      <c r="AF3873" s="122">
        <v>3.2369941595E-3</v>
      </c>
      <c r="AG3873" s="122">
        <v>3.2188872394999998E-3</v>
      </c>
      <c r="AH3873" s="122">
        <v>3.2175629285000002E-3</v>
      </c>
      <c r="AI3873" s="122">
        <v>3.2089246175000001E-3</v>
      </c>
      <c r="AJ3873" s="122">
        <v>3.2041341595E-3</v>
      </c>
      <c r="AK3873" s="122">
        <v>3.1980057960000001E-3</v>
      </c>
      <c r="AL3873" s="122">
        <v>0</v>
      </c>
    </row>
    <row r="3874" spans="1:38" hidden="1" x14ac:dyDescent="0.25">
      <c r="A3874" s="122" t="s">
        <v>2013</v>
      </c>
      <c r="B3874" s="122">
        <v>1</v>
      </c>
      <c r="C3874" s="122" t="s">
        <v>2212</v>
      </c>
      <c r="D3874" s="122" t="s">
        <v>2090</v>
      </c>
      <c r="E3874" s="122">
        <v>71</v>
      </c>
      <c r="F3874" s="122">
        <v>1.3322643654999999E-3</v>
      </c>
      <c r="G3874" s="122">
        <v>1.3946547995E-3</v>
      </c>
      <c r="H3874" s="122">
        <v>1.6812626875000001E-3</v>
      </c>
      <c r="I3874" s="122">
        <v>1.8522075890000001E-3</v>
      </c>
      <c r="J3874" s="122">
        <v>1.4244797015E-3</v>
      </c>
      <c r="K3874" s="122">
        <v>1.4626699379999999E-3</v>
      </c>
      <c r="L3874" s="122">
        <v>1.7588307580000001E-3</v>
      </c>
      <c r="M3874" s="122">
        <v>1.9322401595E-3</v>
      </c>
      <c r="N3874" s="122">
        <v>1.7104692385E-3</v>
      </c>
      <c r="O3874" s="122">
        <v>1.6322444185E-3</v>
      </c>
      <c r="P3874" s="122">
        <v>1.7136511464999999E-3</v>
      </c>
      <c r="Q3874" s="122">
        <v>1.4019363635E-3</v>
      </c>
      <c r="R3874" s="122">
        <v>1.4406466889999999E-3</v>
      </c>
      <c r="S3874" s="122">
        <v>1.5461370674999999E-3</v>
      </c>
      <c r="T3874" s="122">
        <v>1.5690963495E-3</v>
      </c>
      <c r="U3874" s="122">
        <v>1.6827551940000001E-3</v>
      </c>
      <c r="V3874" s="122">
        <v>1.568148736E-3</v>
      </c>
      <c r="W3874" s="122">
        <v>1.440048531E-3</v>
      </c>
      <c r="X3874" s="122">
        <v>1.6794561825000001E-3</v>
      </c>
      <c r="Y3874" s="122">
        <v>1.6987889129999999E-3</v>
      </c>
      <c r="Z3874" s="122">
        <v>1.5710461930000001E-3</v>
      </c>
      <c r="AA3874" s="122">
        <v>1.9064027654999999E-3</v>
      </c>
      <c r="AB3874" s="122">
        <v>1.7320541510000001E-3</v>
      </c>
      <c r="AC3874" s="122">
        <v>1.7996152650000001E-3</v>
      </c>
      <c r="AD3874" s="122">
        <v>1.768802125E-3</v>
      </c>
      <c r="AE3874" s="122">
        <v>1.7663434815000001E-3</v>
      </c>
      <c r="AF3874" s="122">
        <v>1.7574668295E-3</v>
      </c>
      <c r="AG3874" s="122">
        <v>1.741952537E-3</v>
      </c>
      <c r="AH3874" s="122">
        <v>1.7450181100000001E-3</v>
      </c>
      <c r="AI3874" s="122">
        <v>1.7442650329999999E-3</v>
      </c>
      <c r="AJ3874" s="122">
        <v>1.7467002240000001E-3</v>
      </c>
      <c r="AK3874" s="122">
        <v>1.7480164260000001E-3</v>
      </c>
      <c r="AL3874" s="122">
        <v>0</v>
      </c>
    </row>
    <row r="3875" spans="1:38" hidden="1" x14ac:dyDescent="0.25">
      <c r="A3875" s="122" t="s">
        <v>2013</v>
      </c>
      <c r="B3875" s="122">
        <v>1</v>
      </c>
      <c r="C3875" s="122" t="s">
        <v>2212</v>
      </c>
      <c r="D3875" s="122" t="s">
        <v>2091</v>
      </c>
      <c r="E3875" s="122">
        <v>71</v>
      </c>
      <c r="F3875" s="122">
        <v>1.2222747056999999E-2</v>
      </c>
      <c r="G3875" s="122">
        <v>1.1257769405500001E-2</v>
      </c>
      <c r="H3875" s="122">
        <v>1.6091988048000001E-2</v>
      </c>
      <c r="I3875" s="122">
        <v>1.4190007337499999E-2</v>
      </c>
      <c r="J3875" s="122">
        <v>1.4660849029E-2</v>
      </c>
      <c r="K3875" s="122">
        <v>1.12481680845E-2</v>
      </c>
      <c r="L3875" s="122">
        <v>1.27885812845E-2</v>
      </c>
      <c r="M3875" s="122">
        <v>1.5480969015E-2</v>
      </c>
      <c r="N3875" s="122">
        <v>1.42960786225E-2</v>
      </c>
      <c r="O3875" s="122">
        <v>1.4082114045E-2</v>
      </c>
      <c r="P3875" s="122">
        <v>1.5085475912999999E-2</v>
      </c>
      <c r="Q3875" s="122">
        <v>1.51688148355E-2</v>
      </c>
      <c r="R3875" s="122">
        <v>1.2957955637E-2</v>
      </c>
      <c r="S3875" s="122">
        <v>1.50432039875E-2</v>
      </c>
      <c r="T3875" s="122">
        <v>1.6350047088499998E-2</v>
      </c>
      <c r="U3875" s="122">
        <v>1.3975362213500001E-2</v>
      </c>
      <c r="V3875" s="122">
        <v>1.57561533095E-2</v>
      </c>
      <c r="W3875" s="122">
        <v>1.7901627574E-2</v>
      </c>
      <c r="X3875" s="122">
        <v>1.7050778744499999E-2</v>
      </c>
      <c r="Y3875" s="122">
        <v>1.5504740283500001E-2</v>
      </c>
      <c r="Z3875" s="122">
        <v>1.4646321146000001E-2</v>
      </c>
      <c r="AA3875" s="122">
        <v>1.5496468812E-2</v>
      </c>
      <c r="AB3875" s="122">
        <v>1.13248946475E-2</v>
      </c>
      <c r="AC3875" s="122">
        <v>1.6449173147499999E-2</v>
      </c>
      <c r="AD3875" s="122">
        <v>1.79664704505E-2</v>
      </c>
      <c r="AE3875" s="122">
        <v>1.5308935891E-2</v>
      </c>
      <c r="AF3875" s="122">
        <v>1.52538013955E-2</v>
      </c>
      <c r="AG3875" s="122">
        <v>1.52046576755E-2</v>
      </c>
      <c r="AH3875" s="122">
        <v>1.51732751565E-2</v>
      </c>
      <c r="AI3875" s="122">
        <v>1.5141392397000001E-2</v>
      </c>
      <c r="AJ3875" s="122">
        <v>1.5113614567E-2</v>
      </c>
      <c r="AK3875" s="122">
        <v>1.508654752E-2</v>
      </c>
      <c r="AL3875" s="122">
        <v>0</v>
      </c>
    </row>
    <row r="3876" spans="1:38" hidden="1" x14ac:dyDescent="0.25">
      <c r="A3876" s="122" t="s">
        <v>2013</v>
      </c>
      <c r="B3876" s="122">
        <v>1</v>
      </c>
      <c r="C3876" s="122" t="s">
        <v>2212</v>
      </c>
      <c r="D3876" s="122" t="s">
        <v>2092</v>
      </c>
      <c r="E3876" s="122">
        <v>71</v>
      </c>
      <c r="F3876" s="122">
        <v>0</v>
      </c>
      <c r="G3876" s="122">
        <v>0</v>
      </c>
      <c r="H3876" s="122">
        <v>0</v>
      </c>
      <c r="I3876" s="122">
        <v>0</v>
      </c>
      <c r="J3876" s="122">
        <v>0</v>
      </c>
      <c r="K3876" s="122">
        <v>0</v>
      </c>
      <c r="L3876" s="122">
        <v>0</v>
      </c>
      <c r="M3876" s="122">
        <v>0</v>
      </c>
      <c r="N3876" s="122">
        <v>0</v>
      </c>
      <c r="O3876" s="122">
        <v>0</v>
      </c>
      <c r="P3876" s="122">
        <v>0</v>
      </c>
      <c r="Q3876" s="122">
        <v>0</v>
      </c>
      <c r="R3876" s="122">
        <v>0</v>
      </c>
      <c r="S3876" s="122">
        <v>0</v>
      </c>
      <c r="T3876" s="122">
        <v>0</v>
      </c>
      <c r="U3876" s="122">
        <v>0</v>
      </c>
      <c r="V3876" s="122">
        <v>0</v>
      </c>
      <c r="W3876" s="122">
        <v>0</v>
      </c>
      <c r="X3876" s="122">
        <v>1.5897301505E-3</v>
      </c>
      <c r="Y3876" s="122">
        <v>8.8666540800000002E-4</v>
      </c>
      <c r="Z3876" s="122">
        <v>1.2984963694999999E-3</v>
      </c>
      <c r="AA3876" s="122">
        <v>0</v>
      </c>
      <c r="AB3876" s="122">
        <v>3.0480514915E-3</v>
      </c>
      <c r="AC3876" s="122">
        <v>5.2235571459999996E-3</v>
      </c>
      <c r="AD3876" s="122">
        <v>0</v>
      </c>
      <c r="AE3876" s="122">
        <v>2.7606603694999999E-3</v>
      </c>
      <c r="AF3876" s="122">
        <v>2.7522822619999998E-3</v>
      </c>
      <c r="AG3876" s="122">
        <v>2.7443245770000001E-3</v>
      </c>
      <c r="AH3876" s="122">
        <v>2.7367661939999999E-3</v>
      </c>
      <c r="AI3876" s="122">
        <v>2.729587079E-3</v>
      </c>
      <c r="AJ3876" s="122">
        <v>2.7227681784999999E-3</v>
      </c>
      <c r="AK3876" s="122">
        <v>2.716291446E-3</v>
      </c>
      <c r="AL3876" s="122">
        <v>0</v>
      </c>
    </row>
    <row r="3877" spans="1:38" hidden="1" x14ac:dyDescent="0.25">
      <c r="A3877" s="122" t="s">
        <v>2013</v>
      </c>
      <c r="B3877" s="122">
        <v>1</v>
      </c>
      <c r="C3877" s="122" t="s">
        <v>2212</v>
      </c>
      <c r="D3877" s="122" t="s">
        <v>2093</v>
      </c>
      <c r="E3877" s="122">
        <v>71</v>
      </c>
      <c r="F3877" s="122">
        <v>1.11773179495E-2</v>
      </c>
      <c r="G3877" s="122">
        <v>9.4436791515E-3</v>
      </c>
      <c r="H3877" s="122">
        <v>1.10146380535E-2</v>
      </c>
      <c r="I3877" s="122">
        <v>1.27520716515E-2</v>
      </c>
      <c r="J3877" s="122">
        <v>1.0792696737499999E-2</v>
      </c>
      <c r="K3877" s="122">
        <v>7.5831924855000003E-3</v>
      </c>
      <c r="L3877" s="122">
        <v>8.6220597160000002E-3</v>
      </c>
      <c r="M3877" s="122">
        <v>1.3403405399499999E-2</v>
      </c>
      <c r="N3877" s="122">
        <v>1.3666910613999999E-2</v>
      </c>
      <c r="O3877" s="122">
        <v>1.26208772535E-2</v>
      </c>
      <c r="P3877" s="122">
        <v>1.1144207577500001E-2</v>
      </c>
      <c r="Q3877" s="122">
        <v>1.16311298135E-2</v>
      </c>
      <c r="R3877" s="122">
        <v>9.2732952549999994E-3</v>
      </c>
      <c r="S3877" s="122">
        <v>1.2731534814E-2</v>
      </c>
      <c r="T3877" s="122">
        <v>1.16213021825E-2</v>
      </c>
      <c r="U3877" s="122">
        <v>1.2183332255499999E-2</v>
      </c>
      <c r="V3877" s="122">
        <v>9.2853735045000003E-3</v>
      </c>
      <c r="W3877" s="122">
        <v>1.09314741635E-2</v>
      </c>
      <c r="X3877" s="122">
        <v>1.18172681985E-2</v>
      </c>
      <c r="Y3877" s="122">
        <v>1.2448835252000001E-2</v>
      </c>
      <c r="Z3877" s="122">
        <v>1.1396772584999999E-2</v>
      </c>
      <c r="AA3877" s="122">
        <v>9.4934389435000002E-3</v>
      </c>
      <c r="AB3877" s="122">
        <v>1.1113341464E-2</v>
      </c>
      <c r="AC3877" s="122">
        <v>1.1163685051000001E-2</v>
      </c>
      <c r="AD3877" s="122">
        <v>9.5043278995000004E-3</v>
      </c>
      <c r="AE3877" s="122">
        <v>1.08216072305E-2</v>
      </c>
      <c r="AF3877" s="122">
        <v>1.0695538754000001E-2</v>
      </c>
      <c r="AG3877" s="122">
        <v>1.0636485253000001E-2</v>
      </c>
      <c r="AH3877" s="122">
        <v>1.06250232875E-2</v>
      </c>
      <c r="AI3877" s="122">
        <v>1.0614959435500001E-2</v>
      </c>
      <c r="AJ3877" s="122">
        <v>1.0611215701E-2</v>
      </c>
      <c r="AK3877" s="122">
        <v>1.0606649379999999E-2</v>
      </c>
      <c r="AL3877" s="122">
        <v>0</v>
      </c>
    </row>
    <row r="3878" spans="1:38" hidden="1" x14ac:dyDescent="0.25">
      <c r="A3878" s="122" t="s">
        <v>2013</v>
      </c>
      <c r="B3878" s="122">
        <v>1</v>
      </c>
      <c r="C3878" s="122" t="s">
        <v>2212</v>
      </c>
      <c r="D3878" s="122" t="s">
        <v>2094</v>
      </c>
      <c r="E3878" s="122">
        <v>71</v>
      </c>
      <c r="F3878" s="122">
        <v>1.2527399855000001E-3</v>
      </c>
      <c r="G3878" s="122">
        <v>1.2703440414999999E-3</v>
      </c>
      <c r="H3878" s="122">
        <v>1.9172218410000001E-3</v>
      </c>
      <c r="I3878" s="122">
        <v>1.5700588560000001E-3</v>
      </c>
      <c r="J3878" s="122">
        <v>1.50594783E-3</v>
      </c>
      <c r="K3878" s="122">
        <v>1.4326928465E-3</v>
      </c>
      <c r="L3878" s="122">
        <v>1.6668726840000001E-3</v>
      </c>
      <c r="M3878" s="122">
        <v>1.8468345020000001E-3</v>
      </c>
      <c r="N3878" s="122">
        <v>1.605367191E-3</v>
      </c>
      <c r="O3878" s="122">
        <v>1.6753871870000001E-3</v>
      </c>
      <c r="P3878" s="122">
        <v>2.0153046479999999E-3</v>
      </c>
      <c r="Q3878" s="122">
        <v>1.9922177155000001E-3</v>
      </c>
      <c r="R3878" s="122">
        <v>1.4874822855E-3</v>
      </c>
      <c r="S3878" s="122">
        <v>1.8087139605000001E-3</v>
      </c>
      <c r="T3878" s="122">
        <v>2.0303584235000002E-3</v>
      </c>
      <c r="U3878" s="122">
        <v>2.0525745660000001E-3</v>
      </c>
      <c r="V3878" s="122">
        <v>2.0158956245000001E-3</v>
      </c>
      <c r="W3878" s="122">
        <v>1.7177949515E-3</v>
      </c>
      <c r="X3878" s="122">
        <v>2.0700450355E-3</v>
      </c>
      <c r="Y3878" s="122">
        <v>2.2865466699999999E-3</v>
      </c>
      <c r="Z3878" s="122">
        <v>2.0277463980000001E-3</v>
      </c>
      <c r="AA3878" s="122">
        <v>2.4481635979999999E-3</v>
      </c>
      <c r="AB3878" s="122">
        <v>1.89132779E-3</v>
      </c>
      <c r="AC3878" s="122">
        <v>3.4685170275000001E-3</v>
      </c>
      <c r="AD3878" s="122">
        <v>2.9536395440000001E-3</v>
      </c>
      <c r="AE3878" s="122">
        <v>2.7900180499999998E-3</v>
      </c>
      <c r="AF3878" s="122">
        <v>2.773825702E-3</v>
      </c>
      <c r="AG3878" s="122">
        <v>2.7572090359999999E-3</v>
      </c>
      <c r="AH3878" s="122">
        <v>2.7544716919999999E-3</v>
      </c>
      <c r="AI3878" s="122">
        <v>2.7494270195000002E-3</v>
      </c>
      <c r="AJ3878" s="122">
        <v>2.7468522264999999E-3</v>
      </c>
      <c r="AK3878" s="122">
        <v>2.7436888685E-3</v>
      </c>
      <c r="AL3878" s="122">
        <v>0</v>
      </c>
    </row>
    <row r="3879" spans="1:38" hidden="1" x14ac:dyDescent="0.25">
      <c r="A3879" s="122" t="s">
        <v>2013</v>
      </c>
      <c r="B3879" s="122">
        <v>1</v>
      </c>
      <c r="C3879" s="122" t="s">
        <v>2212</v>
      </c>
      <c r="D3879" s="122" t="s">
        <v>2095</v>
      </c>
      <c r="E3879" s="122">
        <v>71</v>
      </c>
      <c r="F3879" s="122">
        <v>9.0198531769999993E-3</v>
      </c>
      <c r="G3879" s="122">
        <v>9.7673522184999993E-3</v>
      </c>
      <c r="H3879" s="122">
        <v>1.1219559453000001E-2</v>
      </c>
      <c r="I3879" s="122">
        <v>8.8098322234999998E-3</v>
      </c>
      <c r="J3879" s="122">
        <v>9.6359544594999992E-3</v>
      </c>
      <c r="K3879" s="122">
        <v>7.9303717945000008E-3</v>
      </c>
      <c r="L3879" s="122">
        <v>1.0695367696500001E-2</v>
      </c>
      <c r="M3879" s="122">
        <v>9.9627808144999996E-3</v>
      </c>
      <c r="N3879" s="122">
        <v>9.3713163170000002E-3</v>
      </c>
      <c r="O3879" s="122">
        <v>1.1484852489999999E-2</v>
      </c>
      <c r="P3879" s="122">
        <v>1.03191522845E-2</v>
      </c>
      <c r="Q3879" s="122">
        <v>1.0920501785499999E-2</v>
      </c>
      <c r="R3879" s="122">
        <v>1.017512603E-2</v>
      </c>
      <c r="S3879" s="122">
        <v>1.0532149691500001E-2</v>
      </c>
      <c r="T3879" s="122">
        <v>9.3408384019999999E-3</v>
      </c>
      <c r="U3879" s="122">
        <v>1.11189835525E-2</v>
      </c>
      <c r="V3879" s="122">
        <v>9.1011071589999996E-3</v>
      </c>
      <c r="W3879" s="122">
        <v>1.15319979775E-2</v>
      </c>
      <c r="X3879" s="122">
        <v>9.7129323220000001E-3</v>
      </c>
      <c r="Y3879" s="122">
        <v>1.0726582179000001E-2</v>
      </c>
      <c r="Z3879" s="122">
        <v>1.0251061700500001E-2</v>
      </c>
      <c r="AA3879" s="122">
        <v>9.8403406650000007E-3</v>
      </c>
      <c r="AB3879" s="122">
        <v>1.0911363234E-2</v>
      </c>
      <c r="AC3879" s="122">
        <v>1.1920547576E-2</v>
      </c>
      <c r="AD3879" s="122">
        <v>1.26378424475E-2</v>
      </c>
      <c r="AE3879" s="122">
        <v>1.3846410272000001E-2</v>
      </c>
      <c r="AF3879" s="122">
        <v>1.3055117569E-2</v>
      </c>
      <c r="AG3879" s="122">
        <v>1.3649957530500001E-2</v>
      </c>
      <c r="AH3879" s="122">
        <v>1.31629036955E-2</v>
      </c>
      <c r="AI3879" s="122">
        <v>1.3518027810500001E-2</v>
      </c>
      <c r="AJ3879" s="122">
        <v>1.32176117795E-2</v>
      </c>
      <c r="AK3879" s="122">
        <v>1.3428671850999999E-2</v>
      </c>
      <c r="AL3879" s="122">
        <v>0</v>
      </c>
    </row>
    <row r="3880" spans="1:38" hidden="1" x14ac:dyDescent="0.25">
      <c r="A3880" s="122" t="s">
        <v>2013</v>
      </c>
      <c r="B3880" s="122">
        <v>1</v>
      </c>
      <c r="C3880" s="122" t="s">
        <v>2212</v>
      </c>
      <c r="D3880" s="122" t="s">
        <v>2096</v>
      </c>
      <c r="E3880" s="122">
        <v>71</v>
      </c>
      <c r="F3880" s="122">
        <v>1.0404668499999999E-5</v>
      </c>
      <c r="G3880" s="122">
        <v>8.2235860000000004E-6</v>
      </c>
      <c r="H3880" s="122">
        <v>8.4503994999999999E-6</v>
      </c>
      <c r="I3880" s="122">
        <v>8.5800375000000001E-6</v>
      </c>
      <c r="J3880" s="122">
        <v>9.6612905000000008E-6</v>
      </c>
      <c r="K3880" s="122">
        <v>1.07388335E-5</v>
      </c>
      <c r="L3880" s="122">
        <v>9.2954315000000003E-6</v>
      </c>
      <c r="M3880" s="122">
        <v>7.7749145000000004E-6</v>
      </c>
      <c r="N3880" s="122">
        <v>7.7363040000000001E-6</v>
      </c>
      <c r="O3880" s="122">
        <v>7.9608119999999996E-6</v>
      </c>
      <c r="P3880" s="122">
        <v>1.0005790500000001E-5</v>
      </c>
      <c r="Q3880" s="122">
        <v>7.9806340000000008E-6</v>
      </c>
      <c r="R3880" s="122">
        <v>8.0464070000000006E-6</v>
      </c>
      <c r="S3880" s="122">
        <v>7.9720214999999997E-6</v>
      </c>
      <c r="T3880" s="122">
        <v>8.4052170000000003E-6</v>
      </c>
      <c r="U3880" s="122">
        <v>8.1068004999999997E-6</v>
      </c>
      <c r="V3880" s="122">
        <v>7.7769814999999996E-6</v>
      </c>
      <c r="W3880" s="122">
        <v>7.1687270000000002E-6</v>
      </c>
      <c r="X3880" s="122">
        <v>8.0313285000000001E-6</v>
      </c>
      <c r="Y3880" s="122">
        <v>6.8127260000000003E-6</v>
      </c>
      <c r="Z3880" s="122">
        <v>7.4152830000000001E-6</v>
      </c>
      <c r="AA3880" s="122">
        <v>8.6037284999999999E-6</v>
      </c>
      <c r="AB3880" s="122">
        <v>9.1432684999999999E-6</v>
      </c>
      <c r="AC3880" s="122">
        <v>7.7637314999999994E-6</v>
      </c>
      <c r="AD3880" s="122">
        <v>6.4430510000000003E-6</v>
      </c>
      <c r="AE3880" s="122">
        <v>7.5527385E-6</v>
      </c>
      <c r="AF3880" s="122">
        <v>8.0790284999999997E-6</v>
      </c>
      <c r="AG3880" s="122">
        <v>7.7750735000000003E-6</v>
      </c>
      <c r="AH3880" s="122">
        <v>7.9144105000000004E-6</v>
      </c>
      <c r="AI3880" s="122">
        <v>7.8478160000000001E-6</v>
      </c>
      <c r="AJ3880" s="122">
        <v>7.8779465000000001E-6</v>
      </c>
      <c r="AK3880" s="122">
        <v>7.8637689999999993E-6</v>
      </c>
      <c r="AL3880" s="122">
        <v>0</v>
      </c>
    </row>
    <row r="3881" spans="1:38" hidden="1" x14ac:dyDescent="0.25">
      <c r="A3881" s="122" t="s">
        <v>2013</v>
      </c>
      <c r="B3881" s="122">
        <v>1</v>
      </c>
      <c r="C3881" s="122" t="s">
        <v>2212</v>
      </c>
      <c r="D3881" s="122" t="s">
        <v>2097</v>
      </c>
      <c r="E3881" s="122">
        <v>71</v>
      </c>
      <c r="F3881" s="122">
        <v>8.9202164100000004E-4</v>
      </c>
      <c r="G3881" s="122">
        <v>9.2020701449999998E-4</v>
      </c>
      <c r="H3881" s="122">
        <v>1.2162883875E-3</v>
      </c>
      <c r="I3881" s="122">
        <v>9.3820427749999997E-4</v>
      </c>
      <c r="J3881" s="122">
        <v>9.4949282699999997E-4</v>
      </c>
      <c r="K3881" s="122">
        <v>9.6237124399999995E-4</v>
      </c>
      <c r="L3881" s="122">
        <v>1.1051961475E-3</v>
      </c>
      <c r="M3881" s="122">
        <v>1.2186262969999999E-3</v>
      </c>
      <c r="N3881" s="122">
        <v>9.2951619949999998E-4</v>
      </c>
      <c r="O3881" s="122">
        <v>8.7702836500000003E-4</v>
      </c>
      <c r="P3881" s="122">
        <v>1.2677060195000001E-3</v>
      </c>
      <c r="Q3881" s="122">
        <v>1.0220823689999999E-3</v>
      </c>
      <c r="R3881" s="122">
        <v>6.1468027300000004E-4</v>
      </c>
      <c r="S3881" s="122">
        <v>7.7609251500000004E-4</v>
      </c>
      <c r="T3881" s="122">
        <v>1.0402102239999999E-3</v>
      </c>
      <c r="U3881" s="122">
        <v>9.4927123400000005E-4</v>
      </c>
      <c r="V3881" s="122">
        <v>1.0166363009999999E-3</v>
      </c>
      <c r="W3881" s="122">
        <v>8.7312793599999996E-4</v>
      </c>
      <c r="X3881" s="122">
        <v>9.9273028000000001E-4</v>
      </c>
      <c r="Y3881" s="122">
        <v>1.087889236E-3</v>
      </c>
      <c r="Z3881" s="122">
        <v>8.1422834699999998E-4</v>
      </c>
      <c r="AA3881" s="122">
        <v>9.5529346499999995E-4</v>
      </c>
      <c r="AB3881" s="122">
        <v>1.0988427460000001E-3</v>
      </c>
      <c r="AC3881" s="122">
        <v>1.2420375894999999E-3</v>
      </c>
      <c r="AD3881" s="122">
        <v>1.2142019630000001E-3</v>
      </c>
      <c r="AE3881" s="122">
        <v>1.1939329344999999E-3</v>
      </c>
      <c r="AF3881" s="122">
        <v>1.1860834754999999E-3</v>
      </c>
      <c r="AG3881" s="122">
        <v>1.1808130230000001E-3</v>
      </c>
      <c r="AH3881" s="122">
        <v>1.1792594075000001E-3</v>
      </c>
      <c r="AI3881" s="122">
        <v>1.1774951699999999E-3</v>
      </c>
      <c r="AJ3881" s="122">
        <v>1.1763456795E-3</v>
      </c>
      <c r="AK3881" s="122">
        <v>1.175118809E-3</v>
      </c>
      <c r="AL3881" s="122">
        <v>0</v>
      </c>
    </row>
    <row r="3882" spans="1:38" hidden="1" x14ac:dyDescent="0.25">
      <c r="A3882" s="122" t="s">
        <v>2013</v>
      </c>
      <c r="B3882" s="122">
        <v>1</v>
      </c>
      <c r="C3882" s="122" t="s">
        <v>2212</v>
      </c>
      <c r="D3882" s="122" t="s">
        <v>2098</v>
      </c>
      <c r="E3882" s="122">
        <v>71</v>
      </c>
      <c r="F3882" s="122">
        <v>2.28256425E-5</v>
      </c>
      <c r="G3882" s="122">
        <v>1.7245007499999999E-5</v>
      </c>
      <c r="H3882" s="122">
        <v>2.0559362499999999E-5</v>
      </c>
      <c r="I3882" s="122">
        <v>1.7370617500000001E-5</v>
      </c>
      <c r="J3882" s="122">
        <v>1.6793977500000001E-5</v>
      </c>
      <c r="K3882" s="122">
        <v>1.3514576E-5</v>
      </c>
      <c r="L3882" s="122">
        <v>1.4803536E-5</v>
      </c>
      <c r="M3882" s="122">
        <v>1.6737506E-5</v>
      </c>
      <c r="N3882" s="122">
        <v>2.04815585E-5</v>
      </c>
      <c r="O3882" s="122">
        <v>1.1616434000000001E-5</v>
      </c>
      <c r="P3882" s="122">
        <v>1.6542996E-5</v>
      </c>
      <c r="Q3882" s="122">
        <v>1.7851300999999999E-5</v>
      </c>
      <c r="R3882" s="122">
        <v>1.97246655E-5</v>
      </c>
      <c r="S3882" s="122">
        <v>1.74932595E-5</v>
      </c>
      <c r="T3882" s="122">
        <v>2.1857094000000001E-5</v>
      </c>
      <c r="U3882" s="122">
        <v>1.49697705E-5</v>
      </c>
      <c r="V3882" s="122">
        <v>1.669023E-5</v>
      </c>
      <c r="W3882" s="122">
        <v>1.6385903999999999E-5</v>
      </c>
      <c r="X3882" s="122">
        <v>1.4912769000000001E-5</v>
      </c>
      <c r="Y3882" s="122">
        <v>1.05652055E-5</v>
      </c>
      <c r="Z3882" s="122">
        <v>1.42610545E-5</v>
      </c>
      <c r="AA3882" s="122">
        <v>1.1938488499999999E-5</v>
      </c>
      <c r="AB3882" s="122">
        <v>1.56385245E-5</v>
      </c>
      <c r="AC3882" s="122">
        <v>1.8195164999999999E-5</v>
      </c>
      <c r="AD3882" s="122">
        <v>1.4169126000000001E-5</v>
      </c>
      <c r="AE3882" s="122">
        <v>1.6666115000000001E-5</v>
      </c>
      <c r="AF3882" s="122">
        <v>1.7042892000000001E-5</v>
      </c>
      <c r="AG3882" s="122">
        <v>1.7032822000000001E-5</v>
      </c>
      <c r="AH3882" s="122">
        <v>1.7249141500000001E-5</v>
      </c>
      <c r="AI3882" s="122">
        <v>1.7353498499999998E-5</v>
      </c>
      <c r="AJ3882" s="122">
        <v>1.7497154999999999E-5</v>
      </c>
      <c r="AK3882" s="122">
        <v>1.7608057499999999E-5</v>
      </c>
      <c r="AL3882" s="122">
        <v>0</v>
      </c>
    </row>
    <row r="3883" spans="1:38" hidden="1" x14ac:dyDescent="0.25">
      <c r="A3883" s="122" t="s">
        <v>2013</v>
      </c>
      <c r="B3883" s="122">
        <v>1</v>
      </c>
      <c r="C3883" s="122" t="s">
        <v>2212</v>
      </c>
      <c r="D3883" s="122" t="s">
        <v>2099</v>
      </c>
      <c r="E3883" s="122">
        <v>71</v>
      </c>
      <c r="F3883" s="122">
        <v>1.556145137E-3</v>
      </c>
      <c r="G3883" s="122">
        <v>1.4973569539999999E-3</v>
      </c>
      <c r="H3883" s="122">
        <v>1.7094529899999999E-3</v>
      </c>
      <c r="I3883" s="122">
        <v>1.5545395815E-3</v>
      </c>
      <c r="J3883" s="122">
        <v>1.3691083225E-3</v>
      </c>
      <c r="K3883" s="122">
        <v>1.4424308809999999E-3</v>
      </c>
      <c r="L3883" s="122">
        <v>1.2191443189999999E-3</v>
      </c>
      <c r="M3883" s="122">
        <v>1.6766611479999999E-3</v>
      </c>
      <c r="N3883" s="122">
        <v>1.5447969095E-3</v>
      </c>
      <c r="O3883" s="122">
        <v>1.7223089614999999E-3</v>
      </c>
      <c r="P3883" s="122">
        <v>1.7246231535E-3</v>
      </c>
      <c r="Q3883" s="122">
        <v>1.4326215350000001E-3</v>
      </c>
      <c r="R3883" s="122">
        <v>1.6142085715000001E-3</v>
      </c>
      <c r="S3883" s="122">
        <v>1.6822368275000001E-3</v>
      </c>
      <c r="T3883" s="122">
        <v>1.734155018E-3</v>
      </c>
      <c r="U3883" s="122">
        <v>1.7965822870000001E-3</v>
      </c>
      <c r="V3883" s="122">
        <v>2.1381964105000001E-3</v>
      </c>
      <c r="W3883" s="122">
        <v>1.8173395515E-3</v>
      </c>
      <c r="X3883" s="122">
        <v>1.913793536E-3</v>
      </c>
      <c r="Y3883" s="122">
        <v>2.09511756E-3</v>
      </c>
      <c r="Z3883" s="122">
        <v>2.0378115484999998E-3</v>
      </c>
      <c r="AA3883" s="122">
        <v>2.1818511325E-3</v>
      </c>
      <c r="AB3883" s="122">
        <v>2.0442317300000002E-3</v>
      </c>
      <c r="AC3883" s="122">
        <v>2.2077623554999999E-3</v>
      </c>
      <c r="AD3883" s="122">
        <v>2.0537299395000002E-3</v>
      </c>
      <c r="AE3883" s="122">
        <v>2.1085191930000002E-3</v>
      </c>
      <c r="AF3883" s="122">
        <v>2.099455133E-3</v>
      </c>
      <c r="AG3883" s="122">
        <v>2.0885575909999998E-3</v>
      </c>
      <c r="AH3883" s="122">
        <v>2.085980837E-3</v>
      </c>
      <c r="AI3883" s="122">
        <v>2.0820056779999999E-3</v>
      </c>
      <c r="AJ3883" s="122">
        <v>2.0795917135E-3</v>
      </c>
      <c r="AK3883" s="122">
        <v>2.0768762585000001E-3</v>
      </c>
      <c r="AL3883" s="122">
        <v>0</v>
      </c>
    </row>
    <row r="3884" spans="1:38" hidden="1" x14ac:dyDescent="0.25">
      <c r="A3884" s="122" t="s">
        <v>2013</v>
      </c>
      <c r="B3884" s="122">
        <v>1</v>
      </c>
      <c r="C3884" s="122" t="s">
        <v>2212</v>
      </c>
      <c r="D3884" s="122" t="s">
        <v>2100</v>
      </c>
      <c r="E3884" s="122">
        <v>71</v>
      </c>
      <c r="F3884" s="122">
        <v>3.2105744279999999E-3</v>
      </c>
      <c r="G3884" s="122">
        <v>3.0061944500000002E-3</v>
      </c>
      <c r="H3884" s="122">
        <v>3.5233640775000001E-3</v>
      </c>
      <c r="I3884" s="122">
        <v>2.3114953600000001E-3</v>
      </c>
      <c r="J3884" s="122">
        <v>3.0918184939999998E-3</v>
      </c>
      <c r="K3884" s="122">
        <v>2.7966931614999998E-3</v>
      </c>
      <c r="L3884" s="122">
        <v>3.26574923E-3</v>
      </c>
      <c r="M3884" s="122">
        <v>3.725243436E-3</v>
      </c>
      <c r="N3884" s="122">
        <v>3.7423328089999999E-3</v>
      </c>
      <c r="O3884" s="122">
        <v>3.7034358175000001E-3</v>
      </c>
      <c r="P3884" s="122">
        <v>3.7239004955E-3</v>
      </c>
      <c r="Q3884" s="122">
        <v>3.1313179365000002E-3</v>
      </c>
      <c r="R3884" s="122">
        <v>3.5295283484999998E-3</v>
      </c>
      <c r="S3884" s="122">
        <v>3.5305406485000002E-3</v>
      </c>
      <c r="T3884" s="122">
        <v>3.6064656925000002E-3</v>
      </c>
      <c r="U3884" s="122">
        <v>3.7945010004999998E-3</v>
      </c>
      <c r="V3884" s="122">
        <v>3.6545714340000001E-3</v>
      </c>
      <c r="W3884" s="122">
        <v>3.6934352475000002E-3</v>
      </c>
      <c r="X3884" s="122">
        <v>3.825894835E-3</v>
      </c>
      <c r="Y3884" s="122">
        <v>3.9023039810000002E-3</v>
      </c>
      <c r="Z3884" s="122">
        <v>4.0219233909999999E-3</v>
      </c>
      <c r="AA3884" s="122">
        <v>3.5886721879999999E-3</v>
      </c>
      <c r="AB3884" s="122">
        <v>3.950321027E-3</v>
      </c>
      <c r="AC3884" s="122">
        <v>3.7487707720000002E-3</v>
      </c>
      <c r="AD3884" s="122">
        <v>3.5398007290000002E-3</v>
      </c>
      <c r="AE3884" s="122">
        <v>3.7800648339999998E-3</v>
      </c>
      <c r="AF3884" s="122">
        <v>3.779939754E-3</v>
      </c>
      <c r="AG3884" s="122">
        <v>3.7716048945000001E-3</v>
      </c>
      <c r="AH3884" s="122">
        <v>3.7721271829999998E-3</v>
      </c>
      <c r="AI3884" s="122">
        <v>3.7691473905E-3</v>
      </c>
      <c r="AJ3884" s="122">
        <v>3.7673295435E-3</v>
      </c>
      <c r="AK3884" s="122">
        <v>3.7643954105000001E-3</v>
      </c>
      <c r="AL3884" s="122">
        <v>0</v>
      </c>
    </row>
    <row r="3885" spans="1:38" hidden="1" x14ac:dyDescent="0.25">
      <c r="A3885" s="122" t="s">
        <v>2013</v>
      </c>
      <c r="B3885" s="122">
        <v>1</v>
      </c>
      <c r="C3885" s="122" t="s">
        <v>2212</v>
      </c>
      <c r="D3885" s="122" t="s">
        <v>2101</v>
      </c>
      <c r="E3885" s="122">
        <v>71</v>
      </c>
      <c r="F3885" s="122">
        <v>5.0521064125000001E-3</v>
      </c>
      <c r="G3885" s="122">
        <v>5.0978446705E-3</v>
      </c>
      <c r="H3885" s="122">
        <v>7.1443058720000001E-3</v>
      </c>
      <c r="I3885" s="122">
        <v>5.7064685539999997E-3</v>
      </c>
      <c r="J3885" s="122">
        <v>6.1239281685000002E-3</v>
      </c>
      <c r="K3885" s="122">
        <v>4.8178057084999996E-3</v>
      </c>
      <c r="L3885" s="122">
        <v>6.1959874719999999E-3</v>
      </c>
      <c r="M3885" s="122">
        <v>6.9199334989999998E-3</v>
      </c>
      <c r="N3885" s="122">
        <v>6.2211630550000003E-3</v>
      </c>
      <c r="O3885" s="122">
        <v>5.5983074789999997E-3</v>
      </c>
      <c r="P3885" s="122">
        <v>7.3221461529999997E-3</v>
      </c>
      <c r="Q3885" s="122">
        <v>7.1909658E-3</v>
      </c>
      <c r="R3885" s="122">
        <v>5.9532734420000002E-3</v>
      </c>
      <c r="S3885" s="122">
        <v>6.5668988294999998E-3</v>
      </c>
      <c r="T3885" s="122">
        <v>7.9523101905000001E-3</v>
      </c>
      <c r="U3885" s="122">
        <v>6.4850943895000002E-3</v>
      </c>
      <c r="V3885" s="122">
        <v>6.9624818195000004E-3</v>
      </c>
      <c r="W3885" s="122">
        <v>7.9130070864999996E-3</v>
      </c>
      <c r="X3885" s="122">
        <v>7.1981976765E-3</v>
      </c>
      <c r="Y3885" s="122">
        <v>7.0994565035E-3</v>
      </c>
      <c r="Z3885" s="122">
        <v>6.61035133E-3</v>
      </c>
      <c r="AA3885" s="122">
        <v>5.8266880565E-3</v>
      </c>
      <c r="AB3885" s="122">
        <v>5.2316905525000004E-3</v>
      </c>
      <c r="AC3885" s="122">
        <v>7.4507245769999996E-3</v>
      </c>
      <c r="AD3885" s="122">
        <v>8.6363197105000008E-3</v>
      </c>
      <c r="AE3885" s="122">
        <v>7.4464179029999997E-3</v>
      </c>
      <c r="AF3885" s="122">
        <v>7.3016539944999997E-3</v>
      </c>
      <c r="AG3885" s="122">
        <v>7.3655707225E-3</v>
      </c>
      <c r="AH3885" s="122">
        <v>7.2813392004999998E-3</v>
      </c>
      <c r="AI3885" s="122">
        <v>7.3239863924999997E-3</v>
      </c>
      <c r="AJ3885" s="122">
        <v>7.2686568569999997E-3</v>
      </c>
      <c r="AK3885" s="122">
        <v>7.292140521E-3</v>
      </c>
      <c r="AL3885" s="122">
        <v>0</v>
      </c>
    </row>
    <row r="3886" spans="1:38" hidden="1" x14ac:dyDescent="0.25">
      <c r="A3886" s="122" t="s">
        <v>2013</v>
      </c>
      <c r="B3886" s="122">
        <v>1</v>
      </c>
      <c r="C3886" s="122" t="s">
        <v>2212</v>
      </c>
      <c r="D3886" s="122" t="s">
        <v>2135</v>
      </c>
      <c r="E3886" s="122">
        <v>71</v>
      </c>
      <c r="F3886" s="122">
        <v>0</v>
      </c>
      <c r="G3886" s="122">
        <v>0</v>
      </c>
      <c r="H3886" s="122">
        <v>0</v>
      </c>
      <c r="I3886" s="122">
        <v>0</v>
      </c>
      <c r="J3886" s="122">
        <v>0</v>
      </c>
      <c r="K3886" s="122">
        <v>0</v>
      </c>
      <c r="L3886" s="122">
        <v>0</v>
      </c>
      <c r="M3886" s="122">
        <v>0</v>
      </c>
      <c r="N3886" s="122">
        <v>0</v>
      </c>
      <c r="O3886" s="122">
        <v>0</v>
      </c>
      <c r="P3886" s="122">
        <v>0</v>
      </c>
      <c r="Q3886" s="122">
        <v>0</v>
      </c>
      <c r="R3886" s="122">
        <v>0</v>
      </c>
      <c r="S3886" s="122">
        <v>0</v>
      </c>
      <c r="T3886" s="122">
        <v>0</v>
      </c>
      <c r="U3886" s="122">
        <v>0</v>
      </c>
      <c r="V3886" s="122">
        <v>0</v>
      </c>
      <c r="W3886" s="122">
        <v>0</v>
      </c>
      <c r="X3886" s="122">
        <v>0</v>
      </c>
      <c r="Y3886" s="122">
        <v>0</v>
      </c>
      <c r="Z3886" s="122">
        <v>0</v>
      </c>
      <c r="AA3886" s="122">
        <v>0</v>
      </c>
      <c r="AB3886" s="122">
        <v>0</v>
      </c>
      <c r="AC3886" s="122">
        <v>0</v>
      </c>
      <c r="AD3886" s="122">
        <v>0</v>
      </c>
      <c r="AE3886" s="122">
        <v>0</v>
      </c>
      <c r="AF3886" s="122">
        <v>0</v>
      </c>
      <c r="AG3886" s="122">
        <v>0</v>
      </c>
      <c r="AH3886" s="122">
        <v>0</v>
      </c>
      <c r="AI3886" s="122">
        <v>0</v>
      </c>
      <c r="AJ3886" s="122">
        <v>0</v>
      </c>
      <c r="AK3886" s="122">
        <v>0</v>
      </c>
      <c r="AL3886" s="122">
        <v>0</v>
      </c>
    </row>
    <row r="3887" spans="1:38" hidden="1" x14ac:dyDescent="0.25">
      <c r="A3887" s="122" t="s">
        <v>2013</v>
      </c>
      <c r="B3887" s="122">
        <v>1</v>
      </c>
      <c r="C3887" s="122" t="s">
        <v>2212</v>
      </c>
      <c r="D3887" s="122" t="s">
        <v>2102</v>
      </c>
      <c r="E3887" s="122">
        <v>71</v>
      </c>
      <c r="F3887" s="122">
        <v>4.8746501960000004E-3</v>
      </c>
      <c r="G3887" s="122">
        <v>4.9686945355000003E-3</v>
      </c>
      <c r="H3887" s="122">
        <v>6.1297262095000001E-3</v>
      </c>
      <c r="I3887" s="122">
        <v>5.2260626149999998E-3</v>
      </c>
      <c r="J3887" s="122">
        <v>5.2544927425000002E-3</v>
      </c>
      <c r="K3887" s="122">
        <v>4.7317363319999998E-3</v>
      </c>
      <c r="L3887" s="122">
        <v>4.8409847285000003E-3</v>
      </c>
      <c r="M3887" s="122">
        <v>5.3474236844999997E-3</v>
      </c>
      <c r="N3887" s="122">
        <v>4.3766707820000004E-3</v>
      </c>
      <c r="O3887" s="122">
        <v>4.0323979134999997E-3</v>
      </c>
      <c r="P3887" s="122">
        <v>4.5051466510000002E-3</v>
      </c>
      <c r="Q3887" s="122">
        <v>4.476113728E-3</v>
      </c>
      <c r="R3887" s="122">
        <v>5.5852529164999998E-3</v>
      </c>
      <c r="S3887" s="122">
        <v>5.6068490384999998E-3</v>
      </c>
      <c r="T3887" s="122">
        <v>4.4201024800000002E-3</v>
      </c>
      <c r="U3887" s="122">
        <v>5.5060818609999999E-3</v>
      </c>
      <c r="V3887" s="122">
        <v>4.1638408019999996E-3</v>
      </c>
      <c r="W3887" s="122">
        <v>5.1868897584999999E-3</v>
      </c>
      <c r="X3887" s="122">
        <v>4.9633530365000003E-3</v>
      </c>
      <c r="Y3887" s="122">
        <v>3.6925766210000001E-3</v>
      </c>
      <c r="Z3887" s="122">
        <v>4.8741503000000004E-3</v>
      </c>
      <c r="AA3887" s="122">
        <v>4.6271454694999997E-3</v>
      </c>
      <c r="AB3887" s="122">
        <v>5.2360968400000001E-3</v>
      </c>
      <c r="AC3887" s="122">
        <v>5.6533131844999996E-3</v>
      </c>
      <c r="AD3887" s="122">
        <v>5.7777664859999999E-3</v>
      </c>
      <c r="AE3887" s="122">
        <v>5.9593059284999998E-3</v>
      </c>
      <c r="AF3887" s="122">
        <v>5.8239073320000001E-3</v>
      </c>
      <c r="AG3887" s="122">
        <v>5.9235372620000002E-3</v>
      </c>
      <c r="AH3887" s="122">
        <v>5.8283538730000001E-3</v>
      </c>
      <c r="AI3887" s="122">
        <v>5.8847192670000003E-3</v>
      </c>
      <c r="AJ3887" s="122">
        <v>5.8211269785E-3</v>
      </c>
      <c r="AK3887" s="122">
        <v>5.8526755729999998E-3</v>
      </c>
      <c r="AL3887" s="122">
        <v>0</v>
      </c>
    </row>
    <row r="3888" spans="1:38" hidden="1" x14ac:dyDescent="0.25">
      <c r="A3888" s="122" t="s">
        <v>2013</v>
      </c>
      <c r="B3888" s="122">
        <v>1</v>
      </c>
      <c r="C3888" s="122" t="s">
        <v>2212</v>
      </c>
      <c r="D3888" s="122" t="s">
        <v>2103</v>
      </c>
      <c r="E3888" s="122">
        <v>71</v>
      </c>
      <c r="F3888" s="122">
        <v>1.8550655345E-3</v>
      </c>
      <c r="G3888" s="122">
        <v>2.3912238694999998E-3</v>
      </c>
      <c r="H3888" s="122">
        <v>2.0972174199999998E-3</v>
      </c>
      <c r="I3888" s="122">
        <v>3.6270864820000001E-3</v>
      </c>
      <c r="J3888" s="122">
        <v>2.1542328855E-3</v>
      </c>
      <c r="K3888" s="122">
        <v>2.3697078835000001E-3</v>
      </c>
      <c r="L3888" s="122">
        <v>2.1069960524999999E-3</v>
      </c>
      <c r="M3888" s="122">
        <v>2.2357332380000001E-3</v>
      </c>
      <c r="N3888" s="122">
        <v>2.4772390535E-3</v>
      </c>
      <c r="O3888" s="122">
        <v>2.0037963605E-3</v>
      </c>
      <c r="P3888" s="122">
        <v>1.866409734E-3</v>
      </c>
      <c r="Q3888" s="122">
        <v>1.5714431100000001E-3</v>
      </c>
      <c r="R3888" s="122">
        <v>1.5716388125E-3</v>
      </c>
      <c r="S3888" s="122">
        <v>1.8907017010000001E-3</v>
      </c>
      <c r="T3888" s="122">
        <v>2.2592816415E-3</v>
      </c>
      <c r="U3888" s="122">
        <v>2.4450021215000001E-3</v>
      </c>
      <c r="V3888" s="122">
        <v>1.9220619599999999E-3</v>
      </c>
      <c r="W3888" s="122">
        <v>1.9426437415E-3</v>
      </c>
      <c r="X3888" s="122">
        <v>2.0271610924999998E-3</v>
      </c>
      <c r="Y3888" s="122">
        <v>2.1865890144999998E-3</v>
      </c>
      <c r="Z3888" s="122">
        <v>2.7867546545E-3</v>
      </c>
      <c r="AA3888" s="122">
        <v>2.3174142145000001E-3</v>
      </c>
      <c r="AB3888" s="122">
        <v>2.4950064290000002E-3</v>
      </c>
      <c r="AC3888" s="122">
        <v>2.6994791305E-3</v>
      </c>
      <c r="AD3888" s="122">
        <v>2.8982248905000002E-3</v>
      </c>
      <c r="AE3888" s="122">
        <v>2.792378087E-3</v>
      </c>
      <c r="AF3888" s="122">
        <v>2.7919373124999998E-3</v>
      </c>
      <c r="AG3888" s="122">
        <v>2.7947193885000002E-3</v>
      </c>
      <c r="AH3888" s="122">
        <v>2.8119827339999999E-3</v>
      </c>
      <c r="AI3888" s="122">
        <v>2.8233710029999999E-3</v>
      </c>
      <c r="AJ3888" s="122">
        <v>2.8347727604999999E-3</v>
      </c>
      <c r="AK3888" s="122">
        <v>2.8430868174999999E-3</v>
      </c>
      <c r="AL3888" s="122">
        <v>0</v>
      </c>
    </row>
    <row r="3889" spans="1:38" hidden="1" x14ac:dyDescent="0.25">
      <c r="A3889" s="122" t="s">
        <v>2013</v>
      </c>
      <c r="B3889" s="122">
        <v>1</v>
      </c>
      <c r="C3889" s="122" t="s">
        <v>2212</v>
      </c>
      <c r="D3889" s="122" t="s">
        <v>2104</v>
      </c>
      <c r="E3889" s="122">
        <v>71</v>
      </c>
      <c r="F3889" s="122">
        <v>2.4558851679999999E-3</v>
      </c>
      <c r="G3889" s="122">
        <v>3.4457482009999998E-3</v>
      </c>
      <c r="H3889" s="122">
        <v>3.7314877899999998E-3</v>
      </c>
      <c r="I3889" s="122">
        <v>3.2644195395E-3</v>
      </c>
      <c r="J3889" s="122">
        <v>3.612378293E-3</v>
      </c>
      <c r="K3889" s="122">
        <v>3.1659832225E-3</v>
      </c>
      <c r="L3889" s="122">
        <v>3.4761492659999998E-3</v>
      </c>
      <c r="M3889" s="122">
        <v>3.6997238034999999E-3</v>
      </c>
      <c r="N3889" s="122">
        <v>3.0602359529999998E-3</v>
      </c>
      <c r="O3889" s="122">
        <v>2.9806848080000002E-3</v>
      </c>
      <c r="P3889" s="122">
        <v>3.4802076880000002E-3</v>
      </c>
      <c r="Q3889" s="122">
        <v>3.453140429E-3</v>
      </c>
      <c r="R3889" s="122">
        <v>2.3193848074999999E-3</v>
      </c>
      <c r="S3889" s="122">
        <v>2.6873458935E-3</v>
      </c>
      <c r="T3889" s="122">
        <v>2.9199472850000002E-3</v>
      </c>
      <c r="U3889" s="122">
        <v>2.7988858774999998E-3</v>
      </c>
      <c r="V3889" s="122">
        <v>2.9595556955E-3</v>
      </c>
      <c r="W3889" s="122">
        <v>2.691238293E-3</v>
      </c>
      <c r="X3889" s="122">
        <v>3.6331090045E-3</v>
      </c>
      <c r="Y3889" s="122">
        <v>3.9535230220000004E-3</v>
      </c>
      <c r="Z3889" s="122">
        <v>3.1412104394999999E-3</v>
      </c>
      <c r="AA3889" s="122">
        <v>3.6586600659999999E-3</v>
      </c>
      <c r="AB3889" s="122">
        <v>4.4311435459999998E-3</v>
      </c>
      <c r="AC3889" s="122">
        <v>4.5508710760000003E-3</v>
      </c>
      <c r="AD3889" s="122">
        <v>4.7504419665E-3</v>
      </c>
      <c r="AE3889" s="122">
        <v>4.5994734275000004E-3</v>
      </c>
      <c r="AF3889" s="122">
        <v>4.6229611460000004E-3</v>
      </c>
      <c r="AG3889" s="122">
        <v>4.5767852405E-3</v>
      </c>
      <c r="AH3889" s="122">
        <v>4.5981625784999999E-3</v>
      </c>
      <c r="AI3889" s="122">
        <v>4.5771915914999996E-3</v>
      </c>
      <c r="AJ3889" s="122">
        <v>4.5873641994999999E-3</v>
      </c>
      <c r="AK3889" s="122">
        <v>4.575980833E-3</v>
      </c>
      <c r="AL3889" s="122">
        <v>0</v>
      </c>
    </row>
    <row r="3890" spans="1:38" hidden="1" x14ac:dyDescent="0.25">
      <c r="A3890" s="122" t="s">
        <v>2013</v>
      </c>
      <c r="B3890" s="122">
        <v>1</v>
      </c>
      <c r="C3890" s="122" t="s">
        <v>2212</v>
      </c>
      <c r="D3890" s="122" t="s">
        <v>2105</v>
      </c>
      <c r="E3890" s="122">
        <v>71</v>
      </c>
      <c r="F3890" s="122">
        <v>4.856871982E-3</v>
      </c>
      <c r="G3890" s="122">
        <v>4.6206308419999998E-3</v>
      </c>
      <c r="H3890" s="122">
        <v>6.5104680069999997E-3</v>
      </c>
      <c r="I3890" s="122">
        <v>6.1737343619999996E-3</v>
      </c>
      <c r="J3890" s="122">
        <v>5.2256187665000002E-3</v>
      </c>
      <c r="K3890" s="122">
        <v>4.0917329769999998E-3</v>
      </c>
      <c r="L3890" s="122">
        <v>5.2058189470000002E-3</v>
      </c>
      <c r="M3890" s="122">
        <v>4.6592501399999996E-3</v>
      </c>
      <c r="N3890" s="122">
        <v>6.7081166405000003E-3</v>
      </c>
      <c r="O3890" s="122">
        <v>6.1530141179999996E-3</v>
      </c>
      <c r="P3890" s="122">
        <v>8.9167060345E-3</v>
      </c>
      <c r="Q3890" s="122">
        <v>8.2425942645000007E-3</v>
      </c>
      <c r="R3890" s="122">
        <v>7.8927806965000003E-3</v>
      </c>
      <c r="S3890" s="122">
        <v>8.6600160900000001E-3</v>
      </c>
      <c r="T3890" s="122">
        <v>7.5064476375000001E-3</v>
      </c>
      <c r="U3890" s="122">
        <v>5.0339258754999996E-3</v>
      </c>
      <c r="V3890" s="122">
        <v>4.0759256475E-3</v>
      </c>
      <c r="W3890" s="122">
        <v>5.1231427629999998E-3</v>
      </c>
      <c r="X3890" s="122">
        <v>4.8661754960000001E-3</v>
      </c>
      <c r="Y3890" s="122">
        <v>5.4603056019999997E-3</v>
      </c>
      <c r="Z3890" s="122">
        <v>5.3539263074999996E-3</v>
      </c>
      <c r="AA3890" s="122">
        <v>3.2477387170000002E-3</v>
      </c>
      <c r="AB3890" s="122">
        <v>5.7450589404999999E-3</v>
      </c>
      <c r="AC3890" s="122">
        <v>4.7231863985000002E-3</v>
      </c>
      <c r="AD3890" s="122">
        <v>5.8308802240000001E-3</v>
      </c>
      <c r="AE3890" s="122">
        <v>5.7276678385E-3</v>
      </c>
      <c r="AF3890" s="122">
        <v>5.768110416E-3</v>
      </c>
      <c r="AG3890" s="122">
        <v>5.819105479E-3</v>
      </c>
      <c r="AH3890" s="122">
        <v>5.8691998070000001E-3</v>
      </c>
      <c r="AI3890" s="122">
        <v>5.907129469E-3</v>
      </c>
      <c r="AJ3890" s="122">
        <v>5.9365951370000001E-3</v>
      </c>
      <c r="AK3890" s="122">
        <v>5.9580615149999998E-3</v>
      </c>
      <c r="AL3890" s="122">
        <v>0</v>
      </c>
    </row>
    <row r="3891" spans="1:38" hidden="1" x14ac:dyDescent="0.25">
      <c r="A3891" s="122" t="s">
        <v>2013</v>
      </c>
      <c r="B3891" s="122">
        <v>1</v>
      </c>
      <c r="C3891" s="122" t="s">
        <v>2212</v>
      </c>
      <c r="D3891" s="122" t="s">
        <v>475</v>
      </c>
      <c r="E3891" s="122">
        <v>71</v>
      </c>
      <c r="F3891" s="122">
        <v>4.6350374875000003E-3</v>
      </c>
      <c r="G3891" s="122">
        <v>4.5715201409999998E-3</v>
      </c>
      <c r="H3891" s="122">
        <v>5.0846635705000002E-3</v>
      </c>
      <c r="I3891" s="122">
        <v>4.8529890429999997E-3</v>
      </c>
      <c r="J3891" s="122">
        <v>4.9975119075000001E-3</v>
      </c>
      <c r="K3891" s="122">
        <v>4.278123642E-3</v>
      </c>
      <c r="L3891" s="122">
        <v>5.4116065519999998E-3</v>
      </c>
      <c r="M3891" s="122">
        <v>5.3207247224999997E-3</v>
      </c>
      <c r="N3891" s="122">
        <v>5.7348146500000004E-3</v>
      </c>
      <c r="O3891" s="122">
        <v>6.5576189799999999E-3</v>
      </c>
      <c r="P3891" s="122">
        <v>4.9848623180000001E-3</v>
      </c>
      <c r="Q3891" s="122">
        <v>5.8004232704999999E-3</v>
      </c>
      <c r="R3891" s="122">
        <v>5.0090586994999999E-3</v>
      </c>
      <c r="S3891" s="122">
        <v>6.0683640815E-3</v>
      </c>
      <c r="T3891" s="122">
        <v>6.3159543764999999E-3</v>
      </c>
      <c r="U3891" s="122">
        <v>6.4010075839999996E-3</v>
      </c>
      <c r="V3891" s="122">
        <v>6.111228176E-3</v>
      </c>
      <c r="W3891" s="122">
        <v>7.2432173340000001E-3</v>
      </c>
      <c r="X3891" s="122">
        <v>6.6100375964999996E-3</v>
      </c>
      <c r="Y3891" s="122">
        <v>7.4343280994999998E-3</v>
      </c>
      <c r="Z3891" s="122">
        <v>6.9036552114999997E-3</v>
      </c>
      <c r="AA3891" s="122">
        <v>6.8854639685000003E-3</v>
      </c>
      <c r="AB3891" s="122">
        <v>6.1028163605000001E-3</v>
      </c>
      <c r="AC3891" s="122">
        <v>7.0625591755000003E-3</v>
      </c>
      <c r="AD3891" s="122">
        <v>7.3169444944999997E-3</v>
      </c>
      <c r="AE3891" s="122">
        <v>6.9297101439999998E-3</v>
      </c>
      <c r="AF3891" s="122">
        <v>6.93940978E-3</v>
      </c>
      <c r="AG3891" s="122">
        <v>6.9315933400000002E-3</v>
      </c>
      <c r="AH3891" s="122">
        <v>6.9387547795000002E-3</v>
      </c>
      <c r="AI3891" s="122">
        <v>6.9380708940000001E-3</v>
      </c>
      <c r="AJ3891" s="122">
        <v>6.9386232864999996E-3</v>
      </c>
      <c r="AK3891" s="122">
        <v>6.9363940269999997E-3</v>
      </c>
      <c r="AL3891" s="122">
        <v>0</v>
      </c>
    </row>
    <row r="3892" spans="1:38" hidden="1" x14ac:dyDescent="0.25">
      <c r="A3892" s="122" t="s">
        <v>2013</v>
      </c>
      <c r="B3892" s="122">
        <v>1</v>
      </c>
      <c r="C3892" s="122" t="s">
        <v>2212</v>
      </c>
      <c r="D3892" s="122" t="s">
        <v>2106</v>
      </c>
      <c r="E3892" s="122">
        <v>71</v>
      </c>
      <c r="F3892" s="122">
        <v>4.6722415000000001E-6</v>
      </c>
      <c r="G3892" s="122">
        <v>3.4761905000000001E-6</v>
      </c>
      <c r="H3892" s="122">
        <v>4.0907785000000002E-6</v>
      </c>
      <c r="I3892" s="122">
        <v>2.9889880000000002E-6</v>
      </c>
      <c r="J3892" s="122">
        <v>3.9746820000000002E-6</v>
      </c>
      <c r="K3892" s="122">
        <v>4.2081204999999998E-6</v>
      </c>
      <c r="L3892" s="122">
        <v>3.7072970000000002E-6</v>
      </c>
      <c r="M3892" s="122">
        <v>3.2466739999999999E-6</v>
      </c>
      <c r="N3892" s="122">
        <v>3.6611340000000001E-6</v>
      </c>
      <c r="O3892" s="122">
        <v>3.7687769999999998E-6</v>
      </c>
      <c r="P3892" s="122">
        <v>3.1584289999999999E-6</v>
      </c>
      <c r="Q3892" s="122">
        <v>3.2413740000000001E-6</v>
      </c>
      <c r="R3892" s="122">
        <v>3.0959685000000002E-6</v>
      </c>
      <c r="S3892" s="122">
        <v>3.7412435000000001E-6</v>
      </c>
      <c r="T3892" s="122">
        <v>2.9450510000000001E-6</v>
      </c>
      <c r="U3892" s="122">
        <v>3.6052455000000001E-6</v>
      </c>
      <c r="V3892" s="122">
        <v>3.1009240000000001E-6</v>
      </c>
      <c r="W3892" s="122">
        <v>3.0902975000000001E-6</v>
      </c>
      <c r="X3892" s="122">
        <v>3.6899395000000002E-6</v>
      </c>
      <c r="Y3892" s="122">
        <v>3.0592925E-6</v>
      </c>
      <c r="Z3892" s="122">
        <v>2.6867820000000002E-6</v>
      </c>
      <c r="AA3892" s="122">
        <v>3.1750445000000002E-6</v>
      </c>
      <c r="AB3892" s="122">
        <v>2.7798765000000001E-6</v>
      </c>
      <c r="AC3892" s="122">
        <v>4.1182590000000004E-6</v>
      </c>
      <c r="AD3892" s="122">
        <v>2.0587849999999999E-6</v>
      </c>
      <c r="AE3892" s="122">
        <v>2.876787E-6</v>
      </c>
      <c r="AF3892" s="122">
        <v>3.033773E-6</v>
      </c>
      <c r="AG3892" s="122">
        <v>2.9368360000000001E-6</v>
      </c>
      <c r="AH3892" s="122">
        <v>2.983741E-6</v>
      </c>
      <c r="AI3892" s="122">
        <v>2.9618784999999999E-6</v>
      </c>
      <c r="AJ3892" s="122">
        <v>2.971975E-6</v>
      </c>
      <c r="AK3892" s="122">
        <v>2.967311E-6</v>
      </c>
      <c r="AL3892" s="122">
        <v>0</v>
      </c>
    </row>
    <row r="3893" spans="1:38" hidden="1" x14ac:dyDescent="0.25">
      <c r="A3893" s="122" t="s">
        <v>2013</v>
      </c>
      <c r="B3893" s="122">
        <v>1</v>
      </c>
      <c r="C3893" s="122" t="s">
        <v>2212</v>
      </c>
      <c r="D3893" s="122" t="s">
        <v>2107</v>
      </c>
      <c r="E3893" s="122">
        <v>71</v>
      </c>
      <c r="F3893" s="122">
        <v>2.247475335E-4</v>
      </c>
      <c r="G3893" s="122">
        <v>2.5809274850000001E-4</v>
      </c>
      <c r="H3893" s="122">
        <v>2.4749510699999998E-4</v>
      </c>
      <c r="I3893" s="122">
        <v>2.0078456399999999E-4</v>
      </c>
      <c r="J3893" s="122">
        <v>2.162833275E-4</v>
      </c>
      <c r="K3893" s="122">
        <v>1.7912879050000001E-4</v>
      </c>
      <c r="L3893" s="122">
        <v>2.4582544800000002E-4</v>
      </c>
      <c r="M3893" s="122">
        <v>2.7419576500000001E-4</v>
      </c>
      <c r="N3893" s="122">
        <v>2.292732035E-4</v>
      </c>
      <c r="O3893" s="122">
        <v>1.3144318000000001E-4</v>
      </c>
      <c r="P3893" s="122">
        <v>2.1354002099999999E-4</v>
      </c>
      <c r="Q3893" s="122">
        <v>1.9335208250000001E-4</v>
      </c>
      <c r="R3893" s="122">
        <v>1.5156364949999999E-4</v>
      </c>
      <c r="S3893" s="122">
        <v>1.8277866199999999E-4</v>
      </c>
      <c r="T3893" s="122">
        <v>1.4482122800000001E-4</v>
      </c>
      <c r="U3893" s="122">
        <v>1.4055311150000001E-4</v>
      </c>
      <c r="V3893" s="122">
        <v>1.66021705E-4</v>
      </c>
      <c r="W3893" s="122">
        <v>2.2349063850000001E-4</v>
      </c>
      <c r="X3893" s="122">
        <v>1.783855715E-4</v>
      </c>
      <c r="Y3893" s="122">
        <v>1.5874228750000001E-4</v>
      </c>
      <c r="Z3893" s="122">
        <v>1.5238867400000001E-4</v>
      </c>
      <c r="AA3893" s="122">
        <v>1.514624195E-4</v>
      </c>
      <c r="AB3893" s="122">
        <v>1.9368587649999999E-4</v>
      </c>
      <c r="AC3893" s="122">
        <v>1.9429985499999999E-4</v>
      </c>
      <c r="AD3893" s="122">
        <v>1.7893958049999999E-4</v>
      </c>
      <c r="AE3893" s="122">
        <v>1.8813574300000001E-4</v>
      </c>
      <c r="AF3893" s="122">
        <v>1.87794264E-4</v>
      </c>
      <c r="AG3893" s="122">
        <v>1.86077276E-4</v>
      </c>
      <c r="AH3893" s="122">
        <v>1.8545439349999999E-4</v>
      </c>
      <c r="AI3893" s="122">
        <v>1.8450943000000001E-4</v>
      </c>
      <c r="AJ3893" s="122">
        <v>1.8382647200000001E-4</v>
      </c>
      <c r="AK3893" s="122">
        <v>1.8310726199999999E-4</v>
      </c>
      <c r="AL3893" s="122">
        <v>0</v>
      </c>
    </row>
    <row r="3894" spans="1:38" hidden="1" x14ac:dyDescent="0.25">
      <c r="A3894" s="122" t="s">
        <v>2013</v>
      </c>
      <c r="B3894" s="122">
        <v>1</v>
      </c>
      <c r="C3894" s="122" t="s">
        <v>2212</v>
      </c>
      <c r="D3894" s="122" t="s">
        <v>2108</v>
      </c>
      <c r="E3894" s="122">
        <v>71</v>
      </c>
      <c r="F3894" s="122">
        <v>1.0841964874999999E-3</v>
      </c>
      <c r="G3894" s="122">
        <v>1.099050135E-3</v>
      </c>
      <c r="H3894" s="122">
        <v>1.2522907045000001E-3</v>
      </c>
      <c r="I3894" s="122">
        <v>1.1672504025E-3</v>
      </c>
      <c r="J3894" s="122">
        <v>1.025449247E-3</v>
      </c>
      <c r="K3894" s="122">
        <v>8.6584313900000002E-4</v>
      </c>
      <c r="L3894" s="122">
        <v>1.1893535755000001E-3</v>
      </c>
      <c r="M3894" s="122">
        <v>1.2614429035000001E-3</v>
      </c>
      <c r="N3894" s="122">
        <v>1.1687814664999999E-3</v>
      </c>
      <c r="O3894" s="122">
        <v>1.3013138495E-3</v>
      </c>
      <c r="P3894" s="122">
        <v>1.0279470840000001E-3</v>
      </c>
      <c r="Q3894" s="122">
        <v>1.188034856E-3</v>
      </c>
      <c r="R3894" s="122">
        <v>9.7650178599999996E-4</v>
      </c>
      <c r="S3894" s="122">
        <v>1.0651303205000001E-3</v>
      </c>
      <c r="T3894" s="122">
        <v>9.5479025650000002E-4</v>
      </c>
      <c r="U3894" s="122">
        <v>1.0671886549999999E-3</v>
      </c>
      <c r="V3894" s="122">
        <v>1.0007831265E-3</v>
      </c>
      <c r="W3894" s="122">
        <v>9.3983882399999998E-4</v>
      </c>
      <c r="X3894" s="122">
        <v>9.3077489649999999E-4</v>
      </c>
      <c r="Y3894" s="122">
        <v>8.1056662999999995E-4</v>
      </c>
      <c r="Z3894" s="122">
        <v>8.6676984399999997E-4</v>
      </c>
      <c r="AA3894" s="122">
        <v>7.5663523450000001E-4</v>
      </c>
      <c r="AB3894" s="122">
        <v>8.1718211650000003E-4</v>
      </c>
      <c r="AC3894" s="122">
        <v>1.104096318E-3</v>
      </c>
      <c r="AD3894" s="122">
        <v>7.6008579950000003E-4</v>
      </c>
      <c r="AE3894" s="122">
        <v>8.8355282399999997E-4</v>
      </c>
      <c r="AF3894" s="122">
        <v>8.980195715E-4</v>
      </c>
      <c r="AG3894" s="122">
        <v>8.8320148700000002E-4</v>
      </c>
      <c r="AH3894" s="122">
        <v>8.8731010000000002E-4</v>
      </c>
      <c r="AI3894" s="122">
        <v>8.8389875499999995E-4</v>
      </c>
      <c r="AJ3894" s="122">
        <v>8.8462270850000004E-4</v>
      </c>
      <c r="AK3894" s="122">
        <v>8.834793395E-4</v>
      </c>
      <c r="AL3894" s="122">
        <v>0</v>
      </c>
    </row>
    <row r="3895" spans="1:38" hidden="1" x14ac:dyDescent="0.25">
      <c r="A3895" s="122" t="s">
        <v>2013</v>
      </c>
      <c r="B3895" s="122">
        <v>1</v>
      </c>
      <c r="C3895" s="122" t="s">
        <v>2212</v>
      </c>
      <c r="D3895" s="122" t="s">
        <v>2109</v>
      </c>
      <c r="E3895" s="122">
        <v>71</v>
      </c>
      <c r="F3895" s="122">
        <v>1.13680124E-4</v>
      </c>
      <c r="G3895" s="122">
        <v>6.7546088500000006E-5</v>
      </c>
      <c r="H3895" s="122">
        <v>6.1341934999999999E-5</v>
      </c>
      <c r="I3895" s="122">
        <v>8.6058484999999995E-5</v>
      </c>
      <c r="J3895" s="122">
        <v>9.5091089499999996E-5</v>
      </c>
      <c r="K3895" s="122">
        <v>9.5547922999999997E-5</v>
      </c>
      <c r="L3895" s="122">
        <v>9.2669201499999998E-5</v>
      </c>
      <c r="M3895" s="122">
        <v>1.4601873649999999E-4</v>
      </c>
      <c r="N3895" s="122">
        <v>8.2277332499999998E-5</v>
      </c>
      <c r="O3895" s="122">
        <v>8.3953987499999999E-5</v>
      </c>
      <c r="P3895" s="122">
        <v>9.0445639499999998E-5</v>
      </c>
      <c r="Q3895" s="122">
        <v>1.4808883700000001E-4</v>
      </c>
      <c r="R3895" s="122">
        <v>1.068020225E-4</v>
      </c>
      <c r="S3895" s="122">
        <v>9.8031344000000005E-5</v>
      </c>
      <c r="T3895" s="122">
        <v>1.781299525E-4</v>
      </c>
      <c r="U3895" s="122">
        <v>2.2088282649999999E-4</v>
      </c>
      <c r="V3895" s="122">
        <v>9.9004503499999997E-5</v>
      </c>
      <c r="W3895" s="122">
        <v>1.0661479999999999E-4</v>
      </c>
      <c r="X3895" s="122">
        <v>1.114264845E-4</v>
      </c>
      <c r="Y3895" s="122">
        <v>1.512828025E-4</v>
      </c>
      <c r="Z3895" s="122">
        <v>9.1833047000000002E-5</v>
      </c>
      <c r="AA3895" s="122">
        <v>1.04653429E-4</v>
      </c>
      <c r="AB3895" s="122">
        <v>8.2126600500000005E-5</v>
      </c>
      <c r="AC3895" s="122">
        <v>1.21729393E-4</v>
      </c>
      <c r="AD3895" s="122">
        <v>7.4090343000000002E-5</v>
      </c>
      <c r="AE3895" s="122">
        <v>8.0003658999999996E-5</v>
      </c>
      <c r="AF3895" s="122">
        <v>9.1837711E-5</v>
      </c>
      <c r="AG3895" s="122">
        <v>8.5945780500000003E-5</v>
      </c>
      <c r="AH3895" s="122">
        <v>8.8561516000000006E-5</v>
      </c>
      <c r="AI3895" s="122">
        <v>8.7316333999999996E-5</v>
      </c>
      <c r="AJ3895" s="122">
        <v>8.7879405999999994E-5</v>
      </c>
      <c r="AK3895" s="122">
        <v>8.7614140999999997E-5</v>
      </c>
      <c r="AL3895" s="122">
        <v>0</v>
      </c>
    </row>
    <row r="3896" spans="1:38" hidden="1" x14ac:dyDescent="0.25">
      <c r="A3896" s="122" t="s">
        <v>2013</v>
      </c>
      <c r="B3896" s="122">
        <v>1</v>
      </c>
      <c r="C3896" s="122" t="s">
        <v>2212</v>
      </c>
      <c r="D3896" s="122" t="s">
        <v>2110</v>
      </c>
      <c r="E3896" s="122">
        <v>71</v>
      </c>
      <c r="F3896" s="122">
        <v>4.43072103E-4</v>
      </c>
      <c r="G3896" s="122">
        <v>4.33812367E-4</v>
      </c>
      <c r="H3896" s="122">
        <v>4.5114217449999998E-4</v>
      </c>
      <c r="I3896" s="122">
        <v>4.7986321900000002E-4</v>
      </c>
      <c r="J3896" s="122">
        <v>5.03627783E-4</v>
      </c>
      <c r="K3896" s="122">
        <v>4.62854777E-4</v>
      </c>
      <c r="L3896" s="122">
        <v>4.8610386300000001E-4</v>
      </c>
      <c r="M3896" s="122">
        <v>5.0043087600000003E-4</v>
      </c>
      <c r="N3896" s="122">
        <v>4.6768456099999998E-4</v>
      </c>
      <c r="O3896" s="122">
        <v>4.7999256550000001E-4</v>
      </c>
      <c r="P3896" s="122">
        <v>4.4887088600000001E-4</v>
      </c>
      <c r="Q3896" s="122">
        <v>4.2013542550000001E-4</v>
      </c>
      <c r="R3896" s="122">
        <v>4.0592175299999998E-4</v>
      </c>
      <c r="S3896" s="122">
        <v>4.456996045E-4</v>
      </c>
      <c r="T3896" s="122">
        <v>4.3495769700000001E-4</v>
      </c>
      <c r="U3896" s="122">
        <v>4.0536859199999999E-4</v>
      </c>
      <c r="V3896" s="122">
        <v>4.739396475E-4</v>
      </c>
      <c r="W3896" s="122">
        <v>4.599515695E-4</v>
      </c>
      <c r="X3896" s="122">
        <v>5.2834679750000002E-4</v>
      </c>
      <c r="Y3896" s="122">
        <v>5.5964321799999996E-4</v>
      </c>
      <c r="Z3896" s="122">
        <v>6.3751052650000005E-4</v>
      </c>
      <c r="AA3896" s="122">
        <v>5.6756070249999995E-4</v>
      </c>
      <c r="AB3896" s="122">
        <v>5.6578615650000001E-4</v>
      </c>
      <c r="AC3896" s="122">
        <v>5.9494079400000005E-4</v>
      </c>
      <c r="AD3896" s="122">
        <v>5.5218866199999996E-4</v>
      </c>
      <c r="AE3896" s="122">
        <v>5.675578405E-4</v>
      </c>
      <c r="AF3896" s="122">
        <v>5.7282707399999996E-4</v>
      </c>
      <c r="AG3896" s="122">
        <v>5.6775158199999997E-4</v>
      </c>
      <c r="AH3896" s="122">
        <v>5.6902657650000001E-4</v>
      </c>
      <c r="AI3896" s="122">
        <v>5.6770748599999999E-4</v>
      </c>
      <c r="AJ3896" s="122">
        <v>5.6772137200000001E-4</v>
      </c>
      <c r="AK3896" s="122">
        <v>5.6717473000000005E-4</v>
      </c>
      <c r="AL3896" s="122">
        <v>0</v>
      </c>
    </row>
    <row r="3897" spans="1:38" hidden="1" x14ac:dyDescent="0.25">
      <c r="A3897" s="122" t="s">
        <v>2013</v>
      </c>
      <c r="B3897" s="122">
        <v>1</v>
      </c>
      <c r="C3897" s="122" t="s">
        <v>2212</v>
      </c>
      <c r="D3897" s="122" t="s">
        <v>2111</v>
      </c>
      <c r="E3897" s="122">
        <v>71</v>
      </c>
      <c r="F3897" s="122">
        <v>5.2224624310000002E-3</v>
      </c>
      <c r="G3897" s="122">
        <v>4.8738978079999997E-3</v>
      </c>
      <c r="H3897" s="122">
        <v>7.1079601680000002E-3</v>
      </c>
      <c r="I3897" s="122">
        <v>6.2772258985000001E-3</v>
      </c>
      <c r="J3897" s="122">
        <v>6.0070282414999999E-3</v>
      </c>
      <c r="K3897" s="122">
        <v>5.3494361475E-3</v>
      </c>
      <c r="L3897" s="122">
        <v>4.7272694919999999E-3</v>
      </c>
      <c r="M3897" s="122">
        <v>7.1290678685000004E-3</v>
      </c>
      <c r="N3897" s="122">
        <v>6.3665871315000001E-3</v>
      </c>
      <c r="O3897" s="122">
        <v>6.1432182869999999E-3</v>
      </c>
      <c r="P3897" s="122">
        <v>6.2806516065000003E-3</v>
      </c>
      <c r="Q3897" s="122">
        <v>6.0501631925000002E-3</v>
      </c>
      <c r="R3897" s="122">
        <v>4.2716726675000004E-3</v>
      </c>
      <c r="S3897" s="122">
        <v>6.1182672914999996E-3</v>
      </c>
      <c r="T3897" s="122">
        <v>6.2653865465000002E-3</v>
      </c>
      <c r="U3897" s="122">
        <v>6.1104426895000003E-3</v>
      </c>
      <c r="V3897" s="122">
        <v>6.4881316869999997E-3</v>
      </c>
      <c r="W3897" s="122">
        <v>6.4206007830000002E-3</v>
      </c>
      <c r="X3897" s="122">
        <v>5.5461113564999999E-3</v>
      </c>
      <c r="Y3897" s="122">
        <v>6.6010251585000004E-3</v>
      </c>
      <c r="Z3897" s="122">
        <v>5.8746033954999999E-3</v>
      </c>
      <c r="AA3897" s="122">
        <v>5.7034651499999998E-3</v>
      </c>
      <c r="AB3897" s="122">
        <v>5.0530967175000004E-3</v>
      </c>
      <c r="AC3897" s="122">
        <v>6.2860893535E-3</v>
      </c>
      <c r="AD3897" s="122">
        <v>6.2763723069999998E-3</v>
      </c>
      <c r="AE3897" s="122">
        <v>5.8789109970000001E-3</v>
      </c>
      <c r="AF3897" s="122">
        <v>5.8520056795000001E-3</v>
      </c>
      <c r="AG3897" s="122">
        <v>5.8221211790000001E-3</v>
      </c>
      <c r="AH3897" s="122">
        <v>5.8087200495000003E-3</v>
      </c>
      <c r="AI3897" s="122">
        <v>5.7928431044999996E-3</v>
      </c>
      <c r="AJ3897" s="122">
        <v>5.7803963989999999E-3</v>
      </c>
      <c r="AK3897" s="122">
        <v>5.7677167055000004E-3</v>
      </c>
      <c r="AL3897" s="122">
        <v>0</v>
      </c>
    </row>
    <row r="3898" spans="1:38" hidden="1" x14ac:dyDescent="0.25">
      <c r="A3898" s="122" t="s">
        <v>2013</v>
      </c>
      <c r="B3898" s="122">
        <v>1</v>
      </c>
      <c r="C3898" s="122" t="s">
        <v>2212</v>
      </c>
      <c r="D3898" s="122" t="s">
        <v>2112</v>
      </c>
      <c r="E3898" s="122">
        <v>71</v>
      </c>
      <c r="F3898" s="122">
        <v>7.7609905520000001E-3</v>
      </c>
      <c r="G3898" s="122">
        <v>6.5507005719999999E-3</v>
      </c>
      <c r="H3898" s="122">
        <v>6.4909717980000002E-3</v>
      </c>
      <c r="I3898" s="122">
        <v>6.7977747530000004E-3</v>
      </c>
      <c r="J3898" s="122">
        <v>6.2742805030000003E-3</v>
      </c>
      <c r="K3898" s="122">
        <v>4.9675071764999999E-3</v>
      </c>
      <c r="L3898" s="122">
        <v>4.4618048145000002E-3</v>
      </c>
      <c r="M3898" s="122">
        <v>7.1824230215E-3</v>
      </c>
      <c r="N3898" s="122">
        <v>8.0200694715E-3</v>
      </c>
      <c r="O3898" s="122">
        <v>7.2060017145E-3</v>
      </c>
      <c r="P3898" s="122">
        <v>6.9585720624999996E-3</v>
      </c>
      <c r="Q3898" s="122">
        <v>6.8052192389999999E-3</v>
      </c>
      <c r="R3898" s="122">
        <v>6.0295632054999998E-3</v>
      </c>
      <c r="S3898" s="122">
        <v>7.9524582989999992E-3</v>
      </c>
      <c r="T3898" s="122">
        <v>6.991411631E-3</v>
      </c>
      <c r="U3898" s="122">
        <v>6.5309493799999997E-3</v>
      </c>
      <c r="V3898" s="122">
        <v>4.7329332310000003E-3</v>
      </c>
      <c r="W3898" s="122">
        <v>5.5997549619999998E-3</v>
      </c>
      <c r="X3898" s="122">
        <v>6.8415271540000003E-3</v>
      </c>
      <c r="Y3898" s="122">
        <v>4.2831793120000003E-3</v>
      </c>
      <c r="Z3898" s="122">
        <v>5.7340098714999998E-3</v>
      </c>
      <c r="AA3898" s="122">
        <v>4.3584835934999998E-3</v>
      </c>
      <c r="AB3898" s="122">
        <v>6.7285459675000001E-3</v>
      </c>
      <c r="AC3898" s="122">
        <v>6.1658681550000004E-3</v>
      </c>
      <c r="AD3898" s="122">
        <v>3.5711783720000002E-3</v>
      </c>
      <c r="AE3898" s="122">
        <v>5.6601224654999997E-3</v>
      </c>
      <c r="AF3898" s="122">
        <v>5.6148898539999997E-3</v>
      </c>
      <c r="AG3898" s="122">
        <v>5.5983045904999997E-3</v>
      </c>
      <c r="AH3898" s="122">
        <v>5.6118278585E-3</v>
      </c>
      <c r="AI3898" s="122">
        <v>5.6190784175000003E-3</v>
      </c>
      <c r="AJ3898" s="122">
        <v>5.6291645825000004E-3</v>
      </c>
      <c r="AK3898" s="122">
        <v>5.6349605035E-3</v>
      </c>
      <c r="AL3898" s="122">
        <v>0</v>
      </c>
    </row>
    <row r="3899" spans="1:38" hidden="1" x14ac:dyDescent="0.25">
      <c r="A3899" s="122" t="s">
        <v>2013</v>
      </c>
      <c r="B3899" s="122">
        <v>1</v>
      </c>
      <c r="C3899" s="122" t="s">
        <v>2212</v>
      </c>
      <c r="D3899" s="122" t="s">
        <v>2113</v>
      </c>
      <c r="E3899" s="122">
        <v>71</v>
      </c>
      <c r="F3899" s="122">
        <v>1.255586854E-3</v>
      </c>
      <c r="G3899" s="122">
        <v>1.104652394E-3</v>
      </c>
      <c r="H3899" s="122">
        <v>1.171396672E-3</v>
      </c>
      <c r="I3899" s="122">
        <v>1.4561417955000001E-3</v>
      </c>
      <c r="J3899" s="122">
        <v>1.2239754544999999E-3</v>
      </c>
      <c r="K3899" s="122">
        <v>1.1822349335000001E-3</v>
      </c>
      <c r="L3899" s="122">
        <v>1.4289650915E-3</v>
      </c>
      <c r="M3899" s="122">
        <v>1.3129260434999999E-3</v>
      </c>
      <c r="N3899" s="122">
        <v>1.4017360234999999E-3</v>
      </c>
      <c r="O3899" s="122">
        <v>7.0907263699999999E-4</v>
      </c>
      <c r="P3899" s="122">
        <v>1.1972364245E-3</v>
      </c>
      <c r="Q3899" s="122">
        <v>7.9002494299999998E-4</v>
      </c>
      <c r="R3899" s="122">
        <v>8.2567528700000004E-4</v>
      </c>
      <c r="S3899" s="122">
        <v>1.0985981509999999E-3</v>
      </c>
      <c r="T3899" s="122">
        <v>9.6946730799999997E-4</v>
      </c>
      <c r="U3899" s="122">
        <v>1.07251913E-3</v>
      </c>
      <c r="V3899" s="122">
        <v>8.7130640549999997E-4</v>
      </c>
      <c r="W3899" s="122">
        <v>8.6340095200000005E-4</v>
      </c>
      <c r="X3899" s="122">
        <v>9.4495356250000003E-4</v>
      </c>
      <c r="Y3899" s="122">
        <v>9.0756561349999998E-4</v>
      </c>
      <c r="Z3899" s="122">
        <v>1.1511702025E-3</v>
      </c>
      <c r="AA3899" s="122">
        <v>1.2079797100000001E-3</v>
      </c>
      <c r="AB3899" s="122">
        <v>1.198392699E-3</v>
      </c>
      <c r="AC3899" s="122">
        <v>1.0555409510000001E-3</v>
      </c>
      <c r="AD3899" s="122">
        <v>9.6242464149999996E-4</v>
      </c>
      <c r="AE3899" s="122">
        <v>1.0551693679999999E-3</v>
      </c>
      <c r="AF3899" s="122">
        <v>1.0526656215000001E-3</v>
      </c>
      <c r="AG3899" s="122">
        <v>1.0380490429999999E-3</v>
      </c>
      <c r="AH3899" s="122">
        <v>1.038846428E-3</v>
      </c>
      <c r="AI3899" s="122">
        <v>1.0356808440000001E-3</v>
      </c>
      <c r="AJ3899" s="122">
        <v>1.0354991335E-3</v>
      </c>
      <c r="AK3899" s="122">
        <v>1.0344351319999999E-3</v>
      </c>
      <c r="AL3899" s="122">
        <v>0</v>
      </c>
    </row>
    <row r="3900" spans="1:38" hidden="1" x14ac:dyDescent="0.25">
      <c r="A3900" s="122" t="s">
        <v>2013</v>
      </c>
      <c r="B3900" s="122">
        <v>1</v>
      </c>
      <c r="C3900" s="122" t="s">
        <v>2212</v>
      </c>
      <c r="D3900" s="122" t="s">
        <v>2114</v>
      </c>
      <c r="E3900" s="122">
        <v>71</v>
      </c>
      <c r="F3900" s="122">
        <v>1.437998067E-3</v>
      </c>
      <c r="G3900" s="122">
        <v>1.0622221309999999E-3</v>
      </c>
      <c r="H3900" s="122">
        <v>1.814128202E-3</v>
      </c>
      <c r="I3900" s="122">
        <v>1.4653865855E-3</v>
      </c>
      <c r="J3900" s="122">
        <v>1.397195646E-3</v>
      </c>
      <c r="K3900" s="122">
        <v>1.1972026369999999E-3</v>
      </c>
      <c r="L3900" s="122">
        <v>1.5437805285000001E-3</v>
      </c>
      <c r="M3900" s="122">
        <v>1.5352153575E-3</v>
      </c>
      <c r="N3900" s="122">
        <v>1.2759899990000001E-3</v>
      </c>
      <c r="O3900" s="122">
        <v>9.723890655E-4</v>
      </c>
      <c r="P3900" s="122">
        <v>1.4321615745E-3</v>
      </c>
      <c r="Q3900" s="122">
        <v>1.1142359335000001E-3</v>
      </c>
      <c r="R3900" s="122">
        <v>8.6485808100000003E-4</v>
      </c>
      <c r="S3900" s="122">
        <v>1.1739549554999999E-3</v>
      </c>
      <c r="T3900" s="122">
        <v>1.5669517045E-3</v>
      </c>
      <c r="U3900" s="122">
        <v>1.450224531E-3</v>
      </c>
      <c r="V3900" s="122">
        <v>1.5214915639999999E-3</v>
      </c>
      <c r="W3900" s="122">
        <v>1.5080220645000001E-3</v>
      </c>
      <c r="X3900" s="122">
        <v>1.5024777080000001E-3</v>
      </c>
      <c r="Y3900" s="122">
        <v>1.540384739E-3</v>
      </c>
      <c r="Z3900" s="122">
        <v>1.459728385E-3</v>
      </c>
      <c r="AA3900" s="122">
        <v>1.4396042585E-3</v>
      </c>
      <c r="AB3900" s="122">
        <v>1.6357792005E-3</v>
      </c>
      <c r="AC3900" s="122">
        <v>1.7969553275E-3</v>
      </c>
      <c r="AD3900" s="122">
        <v>1.6842853305E-3</v>
      </c>
      <c r="AE3900" s="122">
        <v>1.7058462075E-3</v>
      </c>
      <c r="AF3900" s="122">
        <v>1.7129468295000001E-3</v>
      </c>
      <c r="AG3900" s="122">
        <v>1.7027038905E-3</v>
      </c>
      <c r="AH3900" s="122">
        <v>1.7048175569999999E-3</v>
      </c>
      <c r="AI3900" s="122">
        <v>1.702169624E-3</v>
      </c>
      <c r="AJ3900" s="122">
        <v>1.7020557535000001E-3</v>
      </c>
      <c r="AK3900" s="122">
        <v>1.7008815385E-3</v>
      </c>
      <c r="AL3900" s="122">
        <v>0</v>
      </c>
    </row>
    <row r="3901" spans="1:38" hidden="1" x14ac:dyDescent="0.25">
      <c r="A3901" s="122" t="s">
        <v>2013</v>
      </c>
      <c r="B3901" s="122">
        <v>1</v>
      </c>
      <c r="C3901" s="122" t="s">
        <v>2212</v>
      </c>
      <c r="D3901" s="122" t="s">
        <v>2136</v>
      </c>
      <c r="E3901" s="122">
        <v>71</v>
      </c>
      <c r="F3901" s="122">
        <v>0</v>
      </c>
      <c r="G3901" s="122">
        <v>0</v>
      </c>
      <c r="H3901" s="122">
        <v>0</v>
      </c>
      <c r="I3901" s="122">
        <v>0</v>
      </c>
      <c r="J3901" s="122">
        <v>0</v>
      </c>
      <c r="K3901" s="122">
        <v>0</v>
      </c>
      <c r="L3901" s="122">
        <v>0</v>
      </c>
      <c r="M3901" s="122">
        <v>0</v>
      </c>
      <c r="N3901" s="122">
        <v>0</v>
      </c>
      <c r="O3901" s="122">
        <v>0</v>
      </c>
      <c r="P3901" s="122">
        <v>0</v>
      </c>
      <c r="Q3901" s="122">
        <v>0</v>
      </c>
      <c r="R3901" s="122">
        <v>0</v>
      </c>
      <c r="S3901" s="122">
        <v>0</v>
      </c>
      <c r="T3901" s="122">
        <v>0</v>
      </c>
      <c r="U3901" s="122">
        <v>0</v>
      </c>
      <c r="V3901" s="122">
        <v>0</v>
      </c>
      <c r="W3901" s="122">
        <v>0</v>
      </c>
      <c r="X3901" s="122">
        <v>0</v>
      </c>
      <c r="Y3901" s="122">
        <v>0</v>
      </c>
      <c r="Z3901" s="122">
        <v>0</v>
      </c>
      <c r="AA3901" s="122">
        <v>0</v>
      </c>
      <c r="AB3901" s="122">
        <v>0</v>
      </c>
      <c r="AC3901" s="122">
        <v>0</v>
      </c>
      <c r="AD3901" s="122">
        <v>0</v>
      </c>
      <c r="AE3901" s="122">
        <v>0</v>
      </c>
      <c r="AF3901" s="122">
        <v>0</v>
      </c>
      <c r="AG3901" s="122">
        <v>0</v>
      </c>
      <c r="AH3901" s="122">
        <v>0</v>
      </c>
      <c r="AI3901" s="122">
        <v>0</v>
      </c>
      <c r="AJ3901" s="122">
        <v>0</v>
      </c>
      <c r="AK3901" s="122">
        <v>0</v>
      </c>
      <c r="AL3901" s="122">
        <v>0</v>
      </c>
    </row>
    <row r="3902" spans="1:38" hidden="1" x14ac:dyDescent="0.25">
      <c r="A3902" s="122" t="s">
        <v>2013</v>
      </c>
      <c r="B3902" s="122">
        <v>1</v>
      </c>
      <c r="C3902" s="122" t="s">
        <v>2212</v>
      </c>
      <c r="D3902" s="122" t="s">
        <v>2115</v>
      </c>
      <c r="E3902" s="122">
        <v>71</v>
      </c>
      <c r="F3902" s="122">
        <v>9.4655349999999995E-7</v>
      </c>
      <c r="G3902" s="122">
        <v>9.7469649999999997E-7</v>
      </c>
      <c r="H3902" s="122">
        <v>9.6346050000000004E-7</v>
      </c>
      <c r="I3902" s="122">
        <v>5.5649999999999999E-7</v>
      </c>
      <c r="J3902" s="122">
        <v>8.4185199999999999E-7</v>
      </c>
      <c r="K3902" s="122">
        <v>7.9505299999999999E-7</v>
      </c>
      <c r="L3902" s="122">
        <v>7.9030950000000003E-7</v>
      </c>
      <c r="M3902" s="122">
        <v>5.78548E-7</v>
      </c>
      <c r="N3902" s="122">
        <v>7.4573649999999996E-7</v>
      </c>
      <c r="O3902" s="122">
        <v>5.1009849999999995E-7</v>
      </c>
      <c r="P3902" s="122">
        <v>6.462555E-7</v>
      </c>
      <c r="Q3902" s="122">
        <v>3.9803000000000002E-7</v>
      </c>
      <c r="R3902" s="122">
        <v>7.1091550000000005E-7</v>
      </c>
      <c r="S3902" s="122">
        <v>4.8733499999999999E-7</v>
      </c>
      <c r="T3902" s="122">
        <v>5.6158800000000004E-7</v>
      </c>
      <c r="U3902" s="122">
        <v>4.7018949999999999E-7</v>
      </c>
      <c r="V3902" s="122">
        <v>6.9724149999999995E-7</v>
      </c>
      <c r="W3902" s="122">
        <v>3.8904650000000002E-7</v>
      </c>
      <c r="X3902" s="122">
        <v>3.6069150000000002E-7</v>
      </c>
      <c r="Y3902" s="122">
        <v>4.5118899999999998E-7</v>
      </c>
      <c r="Z3902" s="122">
        <v>3.9906350000000002E-7</v>
      </c>
      <c r="AA3902" s="122">
        <v>4.6213350000000001E-7</v>
      </c>
      <c r="AB3902" s="122">
        <v>3.9174949999999998E-7</v>
      </c>
      <c r="AC3902" s="122">
        <v>4.3041299999999998E-7</v>
      </c>
      <c r="AD3902" s="122">
        <v>5.3916899999999995E-7</v>
      </c>
      <c r="AE3902" s="122">
        <v>4.2217150000000002E-7</v>
      </c>
      <c r="AF3902" s="122">
        <v>4.6250449999999998E-7</v>
      </c>
      <c r="AG3902" s="122">
        <v>4.4103950000000002E-7</v>
      </c>
      <c r="AH3902" s="122">
        <v>4.5100349999999999E-7</v>
      </c>
      <c r="AI3902" s="122">
        <v>4.463395E-7</v>
      </c>
      <c r="AJ3902" s="122">
        <v>4.4848600000000001E-7</v>
      </c>
      <c r="AK3902" s="122">
        <v>4.4747900000000001E-7</v>
      </c>
      <c r="AL3902" s="122">
        <v>0</v>
      </c>
    </row>
    <row r="3903" spans="1:38" hidden="1" x14ac:dyDescent="0.25">
      <c r="A3903" s="122" t="s">
        <v>2013</v>
      </c>
      <c r="B3903" s="122">
        <v>1</v>
      </c>
      <c r="C3903" s="122" t="s">
        <v>2212</v>
      </c>
      <c r="D3903" s="122" t="s">
        <v>2116</v>
      </c>
      <c r="E3903" s="122">
        <v>71</v>
      </c>
      <c r="F3903" s="122">
        <v>1.285581833E-3</v>
      </c>
      <c r="G3903" s="122">
        <v>1.6046336975000001E-3</v>
      </c>
      <c r="H3903" s="122">
        <v>1.9079390764999999E-3</v>
      </c>
      <c r="I3903" s="122">
        <v>1.301589688E-3</v>
      </c>
      <c r="J3903" s="122">
        <v>1.6932360500000001E-3</v>
      </c>
      <c r="K3903" s="122">
        <v>1.3786611749999999E-3</v>
      </c>
      <c r="L3903" s="122">
        <v>1.6357502625000001E-3</v>
      </c>
      <c r="M3903" s="122">
        <v>1.9031252720000001E-3</v>
      </c>
      <c r="N3903" s="122">
        <v>1.051428893E-3</v>
      </c>
      <c r="O3903" s="122">
        <v>1.1908256505E-3</v>
      </c>
      <c r="P3903" s="122">
        <v>1.2660851735000001E-3</v>
      </c>
      <c r="Q3903" s="122">
        <v>1.3529803165E-3</v>
      </c>
      <c r="R3903" s="122">
        <v>8.6611267049999997E-4</v>
      </c>
      <c r="S3903" s="122">
        <v>1.6640667845E-3</v>
      </c>
      <c r="T3903" s="122">
        <v>1.5019224005000001E-3</v>
      </c>
      <c r="U3903" s="122">
        <v>1.3466041250000001E-3</v>
      </c>
      <c r="V3903" s="122">
        <v>1.663820626E-3</v>
      </c>
      <c r="W3903" s="122">
        <v>1.0409237364999999E-3</v>
      </c>
      <c r="X3903" s="122">
        <v>1.2219566315E-3</v>
      </c>
      <c r="Y3903" s="122">
        <v>1.3317156299999999E-3</v>
      </c>
      <c r="Z3903" s="122">
        <v>1.4016245115000001E-3</v>
      </c>
      <c r="AA3903" s="122">
        <v>1.9114920905E-3</v>
      </c>
      <c r="AB3903" s="122">
        <v>2.4851041475000002E-3</v>
      </c>
      <c r="AC3903" s="122">
        <v>2.46993303E-3</v>
      </c>
      <c r="AD3903" s="122">
        <v>2.774313673E-3</v>
      </c>
      <c r="AE3903" s="122">
        <v>2.5355417300000002E-3</v>
      </c>
      <c r="AF3903" s="122">
        <v>2.5861626659999999E-3</v>
      </c>
      <c r="AG3903" s="122">
        <v>2.5426381915000002E-3</v>
      </c>
      <c r="AH3903" s="122">
        <v>2.5703099419999999E-3</v>
      </c>
      <c r="AI3903" s="122">
        <v>2.5489252900000002E-3</v>
      </c>
      <c r="AJ3903" s="122">
        <v>2.5624092055000001E-3</v>
      </c>
      <c r="AK3903" s="122">
        <v>2.5514104865000001E-3</v>
      </c>
      <c r="AL3903" s="122">
        <v>0</v>
      </c>
    </row>
    <row r="3904" spans="1:38" hidden="1" x14ac:dyDescent="0.25">
      <c r="A3904" s="122" t="s">
        <v>2013</v>
      </c>
      <c r="B3904" s="122">
        <v>1</v>
      </c>
      <c r="C3904" s="122" t="s">
        <v>2212</v>
      </c>
      <c r="D3904" s="122" t="s">
        <v>2117</v>
      </c>
      <c r="E3904" s="122">
        <v>71</v>
      </c>
      <c r="F3904" s="122">
        <v>3.8285093780000001E-3</v>
      </c>
      <c r="G3904" s="122">
        <v>3.6083479875000002E-3</v>
      </c>
      <c r="H3904" s="122">
        <v>4.4521215024999998E-3</v>
      </c>
      <c r="I3904" s="122">
        <v>4.5304283665E-3</v>
      </c>
      <c r="J3904" s="122">
        <v>4.1361731324999996E-3</v>
      </c>
      <c r="K3904" s="122">
        <v>3.6351770909999999E-3</v>
      </c>
      <c r="L3904" s="122">
        <v>5.0400965064999999E-3</v>
      </c>
      <c r="M3904" s="122">
        <v>4.3528185029999998E-3</v>
      </c>
      <c r="N3904" s="122">
        <v>4.2133015944999996E-3</v>
      </c>
      <c r="O3904" s="122">
        <v>5.7461653419999996E-3</v>
      </c>
      <c r="P3904" s="122">
        <v>5.4442803099999998E-3</v>
      </c>
      <c r="Q3904" s="122">
        <v>6.3278685910000002E-3</v>
      </c>
      <c r="R3904" s="122">
        <v>4.7635020674999997E-3</v>
      </c>
      <c r="S3904" s="122">
        <v>8.5394199165000004E-3</v>
      </c>
      <c r="T3904" s="122">
        <v>9.8670916729999992E-3</v>
      </c>
      <c r="U3904" s="122">
        <v>4.7737700754999996E-3</v>
      </c>
      <c r="V3904" s="122">
        <v>3.7976713279999998E-3</v>
      </c>
      <c r="W3904" s="122">
        <v>5.2294934905E-3</v>
      </c>
      <c r="X3904" s="122">
        <v>5.4753214559999999E-3</v>
      </c>
      <c r="Y3904" s="122">
        <v>5.0703523515000003E-3</v>
      </c>
      <c r="Z3904" s="122">
        <v>4.871697195E-3</v>
      </c>
      <c r="AA3904" s="122">
        <v>4.5189361114999996E-3</v>
      </c>
      <c r="AB3904" s="122">
        <v>3.9989099430000003E-3</v>
      </c>
      <c r="AC3904" s="122">
        <v>4.9085558860000001E-3</v>
      </c>
      <c r="AD3904" s="122">
        <v>5.3114289464999999E-3</v>
      </c>
      <c r="AE3904" s="122">
        <v>4.9784598649999998E-3</v>
      </c>
      <c r="AF3904" s="122">
        <v>5.0367620114999999E-3</v>
      </c>
      <c r="AG3904" s="122">
        <v>5.0754989959999998E-3</v>
      </c>
      <c r="AH3904" s="122">
        <v>5.1157214645000003E-3</v>
      </c>
      <c r="AI3904" s="122">
        <v>5.1421667154999996E-3</v>
      </c>
      <c r="AJ3904" s="122">
        <v>5.1630394934999999E-3</v>
      </c>
      <c r="AK3904" s="122">
        <v>5.1769803485E-3</v>
      </c>
      <c r="AL3904" s="122">
        <v>0</v>
      </c>
    </row>
    <row r="3905" spans="1:38" hidden="1" x14ac:dyDescent="0.25">
      <c r="A3905" s="122" t="s">
        <v>2013</v>
      </c>
      <c r="B3905" s="122">
        <v>1</v>
      </c>
      <c r="C3905" s="122" t="s">
        <v>2212</v>
      </c>
      <c r="D3905" s="122" t="s">
        <v>2118</v>
      </c>
      <c r="E3905" s="122">
        <v>71</v>
      </c>
      <c r="F3905" s="122">
        <v>1.5449436664999999E-3</v>
      </c>
      <c r="G3905" s="122">
        <v>1.6164370359999999E-3</v>
      </c>
      <c r="H3905" s="122">
        <v>2.0453674935000002E-3</v>
      </c>
      <c r="I3905" s="122">
        <v>1.5369811849999999E-3</v>
      </c>
      <c r="J3905" s="122">
        <v>1.795552974E-3</v>
      </c>
      <c r="K3905" s="122">
        <v>1.7252805390000001E-3</v>
      </c>
      <c r="L3905" s="122">
        <v>1.8105657009999999E-3</v>
      </c>
      <c r="M3905" s="122">
        <v>1.7895213355E-3</v>
      </c>
      <c r="N3905" s="122">
        <v>1.6274958039999999E-3</v>
      </c>
      <c r="O3905" s="122">
        <v>1.7737472105E-3</v>
      </c>
      <c r="P3905" s="122">
        <v>2.1439158259999999E-3</v>
      </c>
      <c r="Q3905" s="122">
        <v>2.3239566934999999E-3</v>
      </c>
      <c r="R3905" s="122">
        <v>2.1362367620000001E-3</v>
      </c>
      <c r="S3905" s="122">
        <v>2.4686001329999999E-3</v>
      </c>
      <c r="T3905" s="122">
        <v>2.4503498744999999E-3</v>
      </c>
      <c r="U3905" s="122">
        <v>2.4083073065E-3</v>
      </c>
      <c r="V3905" s="122">
        <v>2.42977334E-3</v>
      </c>
      <c r="W3905" s="122">
        <v>1.8231316564999999E-3</v>
      </c>
      <c r="X3905" s="122">
        <v>2.5709811075000002E-3</v>
      </c>
      <c r="Y3905" s="122">
        <v>2.5698706249999998E-3</v>
      </c>
      <c r="Z3905" s="122">
        <v>2.3348667435E-3</v>
      </c>
      <c r="AA3905" s="122">
        <v>2.934450629E-3</v>
      </c>
      <c r="AB3905" s="122">
        <v>2.7205837835000001E-3</v>
      </c>
      <c r="AC3905" s="122">
        <v>4.0855337260000003E-3</v>
      </c>
      <c r="AD3905" s="122">
        <v>3.5658073784999998E-3</v>
      </c>
      <c r="AE3905" s="122">
        <v>3.4924328800000001E-3</v>
      </c>
      <c r="AF3905" s="122">
        <v>3.4789330645E-3</v>
      </c>
      <c r="AG3905" s="122">
        <v>3.4633517004999999E-3</v>
      </c>
      <c r="AH3905" s="122">
        <v>3.4592925364999999E-3</v>
      </c>
      <c r="AI3905" s="122">
        <v>3.4529032009999999E-3</v>
      </c>
      <c r="AJ3905" s="122">
        <v>3.448714399E-3</v>
      </c>
      <c r="AK3905" s="122">
        <v>3.4440516180000002E-3</v>
      </c>
      <c r="AL3905" s="122">
        <v>0</v>
      </c>
    </row>
    <row r="3906" spans="1:38" hidden="1" x14ac:dyDescent="0.25">
      <c r="A3906" s="122" t="s">
        <v>2013</v>
      </c>
      <c r="B3906" s="122">
        <v>1</v>
      </c>
      <c r="C3906" s="122" t="s">
        <v>2212</v>
      </c>
      <c r="D3906" s="122" t="s">
        <v>2119</v>
      </c>
      <c r="E3906" s="122">
        <v>71</v>
      </c>
      <c r="F3906" s="122">
        <v>1.9280532178E-2</v>
      </c>
      <c r="G3906" s="122">
        <v>2.0758514717E-2</v>
      </c>
      <c r="H3906" s="122">
        <v>2.37387766645E-2</v>
      </c>
      <c r="I3906" s="122">
        <v>2.4716265072000001E-2</v>
      </c>
      <c r="J3906" s="122">
        <v>1.8328837731000001E-2</v>
      </c>
      <c r="K3906" s="122">
        <v>1.8564066438500001E-2</v>
      </c>
      <c r="L3906" s="122">
        <v>1.8228251972500002E-2</v>
      </c>
      <c r="M3906" s="122">
        <v>2.0644543304999999E-2</v>
      </c>
      <c r="N3906" s="122">
        <v>1.9869322136500001E-2</v>
      </c>
      <c r="O3906" s="122">
        <v>1.9047546960500001E-2</v>
      </c>
      <c r="P3906" s="122">
        <v>1.7791780383499999E-2</v>
      </c>
      <c r="Q3906" s="122">
        <v>1.7835878688999999E-2</v>
      </c>
      <c r="R3906" s="122">
        <v>1.8377360741499999E-2</v>
      </c>
      <c r="S3906" s="122">
        <v>1.64286153485E-2</v>
      </c>
      <c r="T3906" s="122">
        <v>1.6435283729000001E-2</v>
      </c>
      <c r="U3906" s="122">
        <v>1.6739665776500001E-2</v>
      </c>
      <c r="V3906" s="122">
        <v>1.3873441968E-2</v>
      </c>
      <c r="W3906" s="122">
        <v>1.8371928453500001E-2</v>
      </c>
      <c r="X3906" s="122">
        <v>1.43604041395E-2</v>
      </c>
      <c r="Y3906" s="122">
        <v>1.437491917E-2</v>
      </c>
      <c r="Z3906" s="122">
        <v>1.7389285398500001E-2</v>
      </c>
      <c r="AA3906" s="122">
        <v>1.3213337382500001E-2</v>
      </c>
      <c r="AB3906" s="122">
        <v>1.51860072405E-2</v>
      </c>
      <c r="AC3906" s="122">
        <v>1.5617639982500001E-2</v>
      </c>
      <c r="AD3906" s="122">
        <v>1.5444579824499999E-2</v>
      </c>
      <c r="AE3906" s="122">
        <v>1.6370859605499999E-2</v>
      </c>
      <c r="AF3906" s="122">
        <v>1.6209870753999999E-2</v>
      </c>
      <c r="AG3906" s="122">
        <v>1.6346246644000001E-2</v>
      </c>
      <c r="AH3906" s="122">
        <v>1.6247560538E-2</v>
      </c>
      <c r="AI3906" s="122">
        <v>1.6336122557499999E-2</v>
      </c>
      <c r="AJ3906" s="122">
        <v>1.6272311644E-2</v>
      </c>
      <c r="AK3906" s="122">
        <v>1.6327496012500001E-2</v>
      </c>
      <c r="AL3906" s="122">
        <v>0</v>
      </c>
    </row>
    <row r="3907" spans="1:38" hidden="1" x14ac:dyDescent="0.25">
      <c r="A3907" s="122" t="s">
        <v>2013</v>
      </c>
      <c r="B3907" s="122">
        <v>1</v>
      </c>
      <c r="C3907" s="122" t="s">
        <v>2212</v>
      </c>
      <c r="D3907" s="122" t="s">
        <v>2137</v>
      </c>
      <c r="E3907" s="122">
        <v>71</v>
      </c>
      <c r="F3907" s="122">
        <v>0</v>
      </c>
      <c r="G3907" s="122">
        <v>0</v>
      </c>
      <c r="H3907" s="122">
        <v>0</v>
      </c>
      <c r="I3907" s="122">
        <v>0</v>
      </c>
      <c r="J3907" s="122">
        <v>0</v>
      </c>
      <c r="K3907" s="122">
        <v>0</v>
      </c>
      <c r="L3907" s="122">
        <v>0</v>
      </c>
      <c r="M3907" s="122">
        <v>0</v>
      </c>
      <c r="N3907" s="122">
        <v>0</v>
      </c>
      <c r="O3907" s="122">
        <v>0</v>
      </c>
      <c r="P3907" s="122">
        <v>0</v>
      </c>
      <c r="Q3907" s="122">
        <v>0</v>
      </c>
      <c r="R3907" s="122">
        <v>0</v>
      </c>
      <c r="S3907" s="122">
        <v>0</v>
      </c>
      <c r="T3907" s="122">
        <v>0</v>
      </c>
      <c r="U3907" s="122">
        <v>0</v>
      </c>
      <c r="V3907" s="122">
        <v>0</v>
      </c>
      <c r="W3907" s="122">
        <v>0</v>
      </c>
      <c r="X3907" s="122">
        <v>0</v>
      </c>
      <c r="Y3907" s="122">
        <v>0</v>
      </c>
      <c r="Z3907" s="122">
        <v>0</v>
      </c>
      <c r="AA3907" s="122">
        <v>0</v>
      </c>
      <c r="AB3907" s="122">
        <v>0</v>
      </c>
      <c r="AC3907" s="122">
        <v>0</v>
      </c>
      <c r="AD3907" s="122">
        <v>0</v>
      </c>
      <c r="AE3907" s="122">
        <v>0</v>
      </c>
      <c r="AF3907" s="122">
        <v>0</v>
      </c>
      <c r="AG3907" s="122">
        <v>0</v>
      </c>
      <c r="AH3907" s="122">
        <v>0</v>
      </c>
      <c r="AI3907" s="122">
        <v>0</v>
      </c>
      <c r="AJ3907" s="122">
        <v>0</v>
      </c>
      <c r="AK3907" s="122">
        <v>0</v>
      </c>
      <c r="AL3907" s="122">
        <v>0</v>
      </c>
    </row>
    <row r="3908" spans="1:38" hidden="1" x14ac:dyDescent="0.25">
      <c r="A3908" s="122" t="s">
        <v>2013</v>
      </c>
      <c r="B3908" s="122">
        <v>1</v>
      </c>
      <c r="C3908" s="122" t="s">
        <v>2212</v>
      </c>
      <c r="D3908" s="122" t="s">
        <v>2120</v>
      </c>
      <c r="E3908" s="122">
        <v>71</v>
      </c>
      <c r="F3908" s="122">
        <v>3.2804458649999998E-4</v>
      </c>
      <c r="G3908" s="122">
        <v>2.9154846850000001E-4</v>
      </c>
      <c r="H3908" s="122">
        <v>3.5114119150000001E-4</v>
      </c>
      <c r="I3908" s="122">
        <v>3.5384787499999999E-4</v>
      </c>
      <c r="J3908" s="122">
        <v>2.8013234800000001E-4</v>
      </c>
      <c r="K3908" s="122">
        <v>3.09358509E-4</v>
      </c>
      <c r="L3908" s="122">
        <v>3.18095559E-4</v>
      </c>
      <c r="M3908" s="122">
        <v>3.2681464200000001E-4</v>
      </c>
      <c r="N3908" s="122">
        <v>3.5779671950000001E-4</v>
      </c>
      <c r="O3908" s="122">
        <v>2.75754548E-4</v>
      </c>
      <c r="P3908" s="122">
        <v>2.8598916599999999E-4</v>
      </c>
      <c r="Q3908" s="122">
        <v>3.2581771199999998E-4</v>
      </c>
      <c r="R3908" s="122">
        <v>2.3145484249999999E-4</v>
      </c>
      <c r="S3908" s="122">
        <v>2.3381387249999999E-4</v>
      </c>
      <c r="T3908" s="122">
        <v>2.4832463650000002E-4</v>
      </c>
      <c r="U3908" s="122">
        <v>2.8141834000000002E-4</v>
      </c>
      <c r="V3908" s="122">
        <v>2.2737617450000001E-4</v>
      </c>
      <c r="W3908" s="122">
        <v>2.747149795E-4</v>
      </c>
      <c r="X3908" s="122">
        <v>3.0372479449999998E-4</v>
      </c>
      <c r="Y3908" s="122">
        <v>2.6985268E-4</v>
      </c>
      <c r="Z3908" s="122">
        <v>2.75197942E-4</v>
      </c>
      <c r="AA3908" s="122">
        <v>2.5868308900000003E-4</v>
      </c>
      <c r="AB3908" s="122">
        <v>2.725959335E-4</v>
      </c>
      <c r="AC3908" s="122">
        <v>3.9591840050000001E-4</v>
      </c>
      <c r="AD3908" s="122">
        <v>3.0629500299999998E-4</v>
      </c>
      <c r="AE3908" s="122">
        <v>3.10703437E-4</v>
      </c>
      <c r="AF3908" s="122">
        <v>3.2453060700000003E-4</v>
      </c>
      <c r="AG3908" s="122">
        <v>3.16067885E-4</v>
      </c>
      <c r="AH3908" s="122">
        <v>3.1976217049999999E-4</v>
      </c>
      <c r="AI3908" s="122">
        <v>3.1833045499999999E-4</v>
      </c>
      <c r="AJ3908" s="122">
        <v>3.1939350250000001E-4</v>
      </c>
      <c r="AK3908" s="122">
        <v>3.19315142E-4</v>
      </c>
      <c r="AL3908" s="122">
        <v>0</v>
      </c>
    </row>
    <row r="3909" spans="1:38" hidden="1" x14ac:dyDescent="0.25">
      <c r="A3909" s="122" t="s">
        <v>2013</v>
      </c>
      <c r="B3909" s="122">
        <v>1</v>
      </c>
      <c r="C3909" s="122" t="s">
        <v>2212</v>
      </c>
      <c r="D3909" s="122" t="s">
        <v>2121</v>
      </c>
      <c r="E3909" s="122">
        <v>71</v>
      </c>
      <c r="F3909" s="122">
        <v>1.8668374440000001E-3</v>
      </c>
      <c r="G3909" s="122">
        <v>2.0667225184999999E-3</v>
      </c>
      <c r="H3909" s="122">
        <v>2.454279268E-3</v>
      </c>
      <c r="I3909" s="122">
        <v>1.9997697650000002E-3</v>
      </c>
      <c r="J3909" s="122">
        <v>2.2558074914999999E-3</v>
      </c>
      <c r="K3909" s="122">
        <v>1.9131910849999999E-3</v>
      </c>
      <c r="L3909" s="122">
        <v>2.2567945104999998E-3</v>
      </c>
      <c r="M3909" s="122">
        <v>2.6564321330000001E-3</v>
      </c>
      <c r="N3909" s="122">
        <v>1.8292859370000001E-3</v>
      </c>
      <c r="O3909" s="122">
        <v>2.103777177E-3</v>
      </c>
      <c r="P3909" s="122">
        <v>2.5688274260000001E-3</v>
      </c>
      <c r="Q3909" s="122">
        <v>2.5929063329999998E-3</v>
      </c>
      <c r="R3909" s="122">
        <v>1.7620087440000001E-3</v>
      </c>
      <c r="S3909" s="122">
        <v>2.1298365879999998E-3</v>
      </c>
      <c r="T3909" s="122">
        <v>2.1941937195E-3</v>
      </c>
      <c r="U3909" s="122">
        <v>2.5076780134999999E-3</v>
      </c>
      <c r="V3909" s="122">
        <v>2.1293719900000001E-3</v>
      </c>
      <c r="W3909" s="122">
        <v>1.798038409E-3</v>
      </c>
      <c r="X3909" s="122">
        <v>2.2604690799999999E-3</v>
      </c>
      <c r="Y3909" s="122">
        <v>1.97711094E-3</v>
      </c>
      <c r="Z3909" s="122">
        <v>1.362285924E-3</v>
      </c>
      <c r="AA3909" s="122">
        <v>1.9229473779999999E-3</v>
      </c>
      <c r="AB3909" s="122">
        <v>2.1487243039999999E-3</v>
      </c>
      <c r="AC3909" s="122">
        <v>2.1720810859999998E-3</v>
      </c>
      <c r="AD3909" s="122">
        <v>2.5083890350000001E-3</v>
      </c>
      <c r="AE3909" s="122">
        <v>2.2732723165E-3</v>
      </c>
      <c r="AF3909" s="122">
        <v>2.2873374034999999E-3</v>
      </c>
      <c r="AG3909" s="122">
        <v>2.2633630389999999E-3</v>
      </c>
      <c r="AH3909" s="122">
        <v>2.2732241129999999E-3</v>
      </c>
      <c r="AI3909" s="122">
        <v>2.2639606405E-3</v>
      </c>
      <c r="AJ3909" s="122">
        <v>2.2680971050000002E-3</v>
      </c>
      <c r="AK3909" s="122">
        <v>2.2634800630000002E-3</v>
      </c>
      <c r="AL3909" s="122">
        <v>0</v>
      </c>
    </row>
    <row r="3910" spans="1:38" hidden="1" x14ac:dyDescent="0.25">
      <c r="A3910" s="122" t="s">
        <v>2013</v>
      </c>
      <c r="B3910" s="122">
        <v>1</v>
      </c>
      <c r="C3910" s="122" t="s">
        <v>2212</v>
      </c>
      <c r="D3910" s="122" t="s">
        <v>2138</v>
      </c>
      <c r="E3910" s="122">
        <v>71</v>
      </c>
      <c r="F3910" s="122">
        <v>0</v>
      </c>
      <c r="G3910" s="122">
        <v>0</v>
      </c>
      <c r="H3910" s="122">
        <v>0</v>
      </c>
      <c r="I3910" s="122">
        <v>0</v>
      </c>
      <c r="J3910" s="122">
        <v>0</v>
      </c>
      <c r="K3910" s="122">
        <v>0</v>
      </c>
      <c r="L3910" s="122">
        <v>0</v>
      </c>
      <c r="M3910" s="122">
        <v>0</v>
      </c>
      <c r="N3910" s="122">
        <v>0</v>
      </c>
      <c r="O3910" s="122">
        <v>0</v>
      </c>
      <c r="P3910" s="122">
        <v>0</v>
      </c>
      <c r="Q3910" s="122">
        <v>0</v>
      </c>
      <c r="R3910" s="122">
        <v>0</v>
      </c>
      <c r="S3910" s="122">
        <v>0</v>
      </c>
      <c r="T3910" s="122">
        <v>0</v>
      </c>
      <c r="U3910" s="122">
        <v>0</v>
      </c>
      <c r="V3910" s="122">
        <v>0</v>
      </c>
      <c r="W3910" s="122">
        <v>0</v>
      </c>
      <c r="X3910" s="122">
        <v>0</v>
      </c>
      <c r="Y3910" s="122">
        <v>0</v>
      </c>
      <c r="Z3910" s="122">
        <v>0</v>
      </c>
      <c r="AA3910" s="122">
        <v>0</v>
      </c>
      <c r="AB3910" s="122">
        <v>0</v>
      </c>
      <c r="AC3910" s="122">
        <v>0</v>
      </c>
      <c r="AD3910" s="122">
        <v>0</v>
      </c>
      <c r="AE3910" s="122">
        <v>0</v>
      </c>
      <c r="AF3910" s="122">
        <v>0</v>
      </c>
      <c r="AG3910" s="122">
        <v>0</v>
      </c>
      <c r="AH3910" s="122">
        <v>0</v>
      </c>
      <c r="AI3910" s="122">
        <v>0</v>
      </c>
      <c r="AJ3910" s="122">
        <v>0</v>
      </c>
      <c r="AK3910" s="122">
        <v>0</v>
      </c>
      <c r="AL3910" s="122">
        <v>0</v>
      </c>
    </row>
    <row r="3911" spans="1:38" hidden="1" x14ac:dyDescent="0.25">
      <c r="A3911" s="122" t="s">
        <v>2013</v>
      </c>
      <c r="B3911" s="122">
        <v>1</v>
      </c>
      <c r="C3911" s="122" t="s">
        <v>2212</v>
      </c>
      <c r="D3911" s="122" t="s">
        <v>2122</v>
      </c>
      <c r="E3911" s="122">
        <v>71</v>
      </c>
      <c r="F3911" s="122">
        <v>1.9818873E-5</v>
      </c>
      <c r="G3911" s="122">
        <v>1.9186689E-5</v>
      </c>
      <c r="H3911" s="122">
        <v>1.9809545E-5</v>
      </c>
      <c r="I3911" s="122">
        <v>1.6532130999999999E-5</v>
      </c>
      <c r="J3911" s="122">
        <v>1.6528977499999999E-5</v>
      </c>
      <c r="K3911" s="122">
        <v>1.6299699500000001E-5</v>
      </c>
      <c r="L3911" s="122">
        <v>1.8415115E-5</v>
      </c>
      <c r="M3911" s="122">
        <v>1.6398703499999999E-5</v>
      </c>
      <c r="N3911" s="122">
        <v>1.5923267E-5</v>
      </c>
      <c r="O3911" s="122">
        <v>1.3682347499999999E-5</v>
      </c>
      <c r="P3911" s="122">
        <v>1.5625407E-5</v>
      </c>
      <c r="Q3911" s="122">
        <v>1.5220063000000001E-5</v>
      </c>
      <c r="R3911" s="122">
        <v>1.61720755E-5</v>
      </c>
      <c r="S3911" s="122">
        <v>1.60875935E-5</v>
      </c>
      <c r="T3911" s="122">
        <v>1.3453308000000001E-5</v>
      </c>
      <c r="U3911" s="122">
        <v>1.1714908E-5</v>
      </c>
      <c r="V3911" s="122">
        <v>1.1868899499999999E-5</v>
      </c>
      <c r="W3911" s="122">
        <v>1.7339692000000001E-5</v>
      </c>
      <c r="X3911" s="122">
        <v>1.2850724500000001E-5</v>
      </c>
      <c r="Y3911" s="122">
        <v>1.2998965499999999E-5</v>
      </c>
      <c r="Z3911" s="122">
        <v>1.2669968E-5</v>
      </c>
      <c r="AA3911" s="122">
        <v>1.3456858999999999E-5</v>
      </c>
      <c r="AB3911" s="122">
        <v>1.3697532E-5</v>
      </c>
      <c r="AC3911" s="122">
        <v>1.1338979E-5</v>
      </c>
      <c r="AD3911" s="122">
        <v>1.1273047000000001E-5</v>
      </c>
      <c r="AE3911" s="122">
        <v>1.1048856999999999E-5</v>
      </c>
      <c r="AF3911" s="122">
        <v>1.2186051500000001E-5</v>
      </c>
      <c r="AG3911" s="122">
        <v>1.15918685E-5</v>
      </c>
      <c r="AH3911" s="122">
        <v>1.18723445E-5</v>
      </c>
      <c r="AI3911" s="122">
        <v>1.17422295E-5</v>
      </c>
      <c r="AJ3911" s="122">
        <v>1.18023845E-5</v>
      </c>
      <c r="AK3911" s="122">
        <v>1.1774586000000001E-5</v>
      </c>
      <c r="AL3911" s="122">
        <v>0</v>
      </c>
    </row>
    <row r="3912" spans="1:38" hidden="1" x14ac:dyDescent="0.25">
      <c r="A3912" s="122" t="s">
        <v>2013</v>
      </c>
      <c r="B3912" s="122">
        <v>1</v>
      </c>
      <c r="C3912" s="122" t="s">
        <v>2212</v>
      </c>
      <c r="D3912" s="122" t="s">
        <v>2123</v>
      </c>
      <c r="E3912" s="122">
        <v>71</v>
      </c>
      <c r="F3912" s="122">
        <v>6.8257444959999997E-3</v>
      </c>
      <c r="G3912" s="122">
        <v>3.3012208580000002E-3</v>
      </c>
      <c r="H3912" s="122">
        <v>0</v>
      </c>
      <c r="I3912" s="122">
        <v>2.4068966054999999E-3</v>
      </c>
      <c r="J3912" s="122">
        <v>0</v>
      </c>
      <c r="K3912" s="122">
        <v>0</v>
      </c>
      <c r="L3912" s="122">
        <v>0</v>
      </c>
      <c r="M3912" s="122">
        <v>0</v>
      </c>
      <c r="N3912" s="122">
        <v>0</v>
      </c>
      <c r="O3912" s="122">
        <v>3.9114042930000004E-3</v>
      </c>
      <c r="P3912" s="122">
        <v>0</v>
      </c>
      <c r="Q3912" s="122">
        <v>0</v>
      </c>
      <c r="R3912" s="122">
        <v>0</v>
      </c>
      <c r="S3912" s="122">
        <v>2.1828155734999999E-3</v>
      </c>
      <c r="T3912" s="122">
        <v>1.563266588E-3</v>
      </c>
      <c r="U3912" s="122">
        <v>6.8008375169999998E-3</v>
      </c>
      <c r="V3912" s="122">
        <v>2.0059913024999998E-3</v>
      </c>
      <c r="W3912" s="122">
        <v>0</v>
      </c>
      <c r="X3912" s="122">
        <v>1.0604618950000001E-3</v>
      </c>
      <c r="Y3912" s="122">
        <v>2.4443158775E-3</v>
      </c>
      <c r="Z3912" s="122">
        <v>1.5328691005000001E-3</v>
      </c>
      <c r="AA3912" s="122">
        <v>1.9690942394999999E-3</v>
      </c>
      <c r="AB3912" s="122">
        <v>1.0381719235000001E-3</v>
      </c>
      <c r="AC3912" s="122">
        <v>5.8346745999999995E-4</v>
      </c>
      <c r="AD3912" s="122">
        <v>1.2862270284999999E-3</v>
      </c>
      <c r="AE3912" s="122">
        <v>9.3302861549999995E-4</v>
      </c>
      <c r="AF3912" s="122">
        <v>9.6575195500000002E-4</v>
      </c>
      <c r="AG3912" s="122">
        <v>9.3896188600000002E-4</v>
      </c>
      <c r="AH3912" s="122">
        <v>9.4789644050000002E-4</v>
      </c>
      <c r="AI3912" s="122">
        <v>9.4269517949999995E-4</v>
      </c>
      <c r="AJ3912" s="122">
        <v>9.4476989100000005E-4</v>
      </c>
      <c r="AK3912" s="122">
        <v>9.4370989099999995E-4</v>
      </c>
      <c r="AL3912" s="122">
        <v>0</v>
      </c>
    </row>
    <row r="3913" spans="1:38" hidden="1" x14ac:dyDescent="0.25">
      <c r="A3913" s="122" t="s">
        <v>2013</v>
      </c>
      <c r="B3913" s="122">
        <v>1</v>
      </c>
      <c r="C3913" s="122" t="s">
        <v>2212</v>
      </c>
      <c r="D3913" s="122" t="s">
        <v>2124</v>
      </c>
      <c r="E3913" s="122">
        <v>71</v>
      </c>
      <c r="F3913" s="122">
        <v>1.919030307E-3</v>
      </c>
      <c r="G3913" s="122">
        <v>1.91131462E-3</v>
      </c>
      <c r="H3913" s="122">
        <v>1.7280520944999999E-3</v>
      </c>
      <c r="I3913" s="122">
        <v>1.5116827479999999E-3</v>
      </c>
      <c r="J3913" s="122">
        <v>2.1180878395000002E-3</v>
      </c>
      <c r="K3913" s="122">
        <v>1.8060368775E-3</v>
      </c>
      <c r="L3913" s="122">
        <v>1.8747698215000001E-3</v>
      </c>
      <c r="M3913" s="122">
        <v>2.3412580134999999E-3</v>
      </c>
      <c r="N3913" s="122">
        <v>2.1617460065000002E-3</v>
      </c>
      <c r="O3913" s="122">
        <v>2.401718479E-3</v>
      </c>
      <c r="P3913" s="122">
        <v>2.1059366089999998E-3</v>
      </c>
      <c r="Q3913" s="122">
        <v>1.9045424125E-3</v>
      </c>
      <c r="R3913" s="122">
        <v>2.1582688885000002E-3</v>
      </c>
      <c r="S3913" s="122">
        <v>1.9805386354999998E-3</v>
      </c>
      <c r="T3913" s="122">
        <v>1.9565109529999999E-3</v>
      </c>
      <c r="U3913" s="122">
        <v>2.3029724565E-3</v>
      </c>
      <c r="V3913" s="122">
        <v>2.317903113E-3</v>
      </c>
      <c r="W3913" s="122">
        <v>2.6084021020000001E-3</v>
      </c>
      <c r="X3913" s="122">
        <v>2.3602473835000002E-3</v>
      </c>
      <c r="Y3913" s="122">
        <v>2.5103420850000001E-3</v>
      </c>
      <c r="Z3913" s="122">
        <v>2.6993578929999998E-3</v>
      </c>
      <c r="AA3913" s="122">
        <v>2.7686407119999999E-3</v>
      </c>
      <c r="AB3913" s="122">
        <v>2.3588594194999999E-3</v>
      </c>
      <c r="AC3913" s="122">
        <v>2.5888964059999999E-3</v>
      </c>
      <c r="AD3913" s="122">
        <v>2.8105292884999999E-3</v>
      </c>
      <c r="AE3913" s="122">
        <v>2.5739591244999999E-3</v>
      </c>
      <c r="AF3913" s="122">
        <v>2.595320854E-3</v>
      </c>
      <c r="AG3913" s="122">
        <v>2.5760666165E-3</v>
      </c>
      <c r="AH3913" s="122">
        <v>2.5801694524999999E-3</v>
      </c>
      <c r="AI3913" s="122">
        <v>2.5748344195000001E-3</v>
      </c>
      <c r="AJ3913" s="122">
        <v>2.5743614209999999E-3</v>
      </c>
      <c r="AK3913" s="122">
        <v>2.5718646969999999E-3</v>
      </c>
      <c r="AL3913" s="122">
        <v>0</v>
      </c>
    </row>
    <row r="3914" spans="1:38" hidden="1" x14ac:dyDescent="0.25">
      <c r="A3914" s="122" t="s">
        <v>2013</v>
      </c>
      <c r="B3914" s="122">
        <v>1</v>
      </c>
      <c r="C3914" s="122" t="s">
        <v>2212</v>
      </c>
      <c r="D3914" s="122" t="s">
        <v>2125</v>
      </c>
      <c r="E3914" s="122">
        <v>71</v>
      </c>
      <c r="F3914" s="122">
        <v>1.1519295600000001E-4</v>
      </c>
      <c r="G3914" s="122">
        <v>9.1196490500000004E-5</v>
      </c>
      <c r="H3914" s="122">
        <v>1.169250225E-4</v>
      </c>
      <c r="I3914" s="122">
        <v>1.0400717349999999E-4</v>
      </c>
      <c r="J3914" s="122">
        <v>1.12188227E-4</v>
      </c>
      <c r="K3914" s="122">
        <v>9.2611961500000005E-5</v>
      </c>
      <c r="L3914" s="122">
        <v>9.6319682499999994E-5</v>
      </c>
      <c r="M3914" s="122">
        <v>1.0512695750000001E-4</v>
      </c>
      <c r="N3914" s="122">
        <v>1.07941496E-4</v>
      </c>
      <c r="O3914" s="122">
        <v>8.4940026000000001E-5</v>
      </c>
      <c r="P3914" s="122">
        <v>1.2326806249999999E-4</v>
      </c>
      <c r="Q3914" s="122">
        <v>1.09428782E-4</v>
      </c>
      <c r="R3914" s="122">
        <v>8.8861071999999999E-5</v>
      </c>
      <c r="S3914" s="122">
        <v>7.9683804000000002E-5</v>
      </c>
      <c r="T3914" s="122">
        <v>8.6822692000000003E-5</v>
      </c>
      <c r="U3914" s="122">
        <v>7.8313913000000005E-5</v>
      </c>
      <c r="V3914" s="122">
        <v>9.3282517499999998E-5</v>
      </c>
      <c r="W3914" s="122">
        <v>7.5445446999999996E-5</v>
      </c>
      <c r="X3914" s="122">
        <v>9.2429774000000003E-5</v>
      </c>
      <c r="Y3914" s="122">
        <v>8.5139677000000005E-5</v>
      </c>
      <c r="Z3914" s="122">
        <v>7.8847888000000002E-5</v>
      </c>
      <c r="AA3914" s="122">
        <v>9.8690611000000003E-5</v>
      </c>
      <c r="AB3914" s="122">
        <v>8.4426747500000003E-5</v>
      </c>
      <c r="AC3914" s="122">
        <v>1.10190763E-4</v>
      </c>
      <c r="AD3914" s="122">
        <v>8.9406044500000003E-5</v>
      </c>
      <c r="AE3914" s="122">
        <v>9.3108810000000006E-5</v>
      </c>
      <c r="AF3914" s="122">
        <v>9.5251229000000006E-5</v>
      </c>
      <c r="AG3914" s="122">
        <v>9.3846649500000002E-5</v>
      </c>
      <c r="AH3914" s="122">
        <v>9.4347843999999999E-5</v>
      </c>
      <c r="AI3914" s="122">
        <v>9.3965210499999998E-5</v>
      </c>
      <c r="AJ3914" s="122">
        <v>9.4002760999999994E-5</v>
      </c>
      <c r="AK3914" s="122">
        <v>9.3853751500000003E-5</v>
      </c>
      <c r="AL3914" s="122">
        <v>0</v>
      </c>
    </row>
    <row r="3915" spans="1:38" hidden="1" x14ac:dyDescent="0.25">
      <c r="A3915" s="122" t="s">
        <v>2013</v>
      </c>
      <c r="B3915" s="122">
        <v>1</v>
      </c>
      <c r="C3915" s="122" t="s">
        <v>2212</v>
      </c>
      <c r="D3915" s="122" t="s">
        <v>2126</v>
      </c>
      <c r="E3915" s="122">
        <v>71</v>
      </c>
      <c r="F3915" s="122">
        <v>1.871626895E-4</v>
      </c>
      <c r="G3915" s="122">
        <v>2.061213195E-4</v>
      </c>
      <c r="H3915" s="122">
        <v>1.7178129449999999E-4</v>
      </c>
      <c r="I3915" s="122">
        <v>2.2680226399999999E-4</v>
      </c>
      <c r="J3915" s="122">
        <v>1.4922780699999999E-4</v>
      </c>
      <c r="K3915" s="122">
        <v>2.55447015E-4</v>
      </c>
      <c r="L3915" s="122">
        <v>1.5776594800000001E-4</v>
      </c>
      <c r="M3915" s="122">
        <v>2.5084028150000002E-4</v>
      </c>
      <c r="N3915" s="122">
        <v>1.8731434899999999E-4</v>
      </c>
      <c r="O3915" s="122">
        <v>2.1381315650000001E-4</v>
      </c>
      <c r="P3915" s="122">
        <v>1.765037535E-4</v>
      </c>
      <c r="Q3915" s="122">
        <v>1.7426089950000001E-4</v>
      </c>
      <c r="R3915" s="122">
        <v>1.4450465899999999E-4</v>
      </c>
      <c r="S3915" s="122">
        <v>1.93652195E-4</v>
      </c>
      <c r="T3915" s="122">
        <v>1.65346644E-4</v>
      </c>
      <c r="U3915" s="122">
        <v>2.0159069399999999E-4</v>
      </c>
      <c r="V3915" s="122">
        <v>1.5601718650000001E-4</v>
      </c>
      <c r="W3915" s="122">
        <v>1.676515345E-4</v>
      </c>
      <c r="X3915" s="122">
        <v>1.708543775E-4</v>
      </c>
      <c r="Y3915" s="122">
        <v>2.0361857999999999E-4</v>
      </c>
      <c r="Z3915" s="122">
        <v>1.65276843E-4</v>
      </c>
      <c r="AA3915" s="122">
        <v>2.0128003449999999E-4</v>
      </c>
      <c r="AB3915" s="122">
        <v>1.83944927E-4</v>
      </c>
      <c r="AC3915" s="122">
        <v>1.8796945550000001E-4</v>
      </c>
      <c r="AD3915" s="122">
        <v>2.5162444300000001E-4</v>
      </c>
      <c r="AE3915" s="122">
        <v>2.0219219099999999E-4</v>
      </c>
      <c r="AF3915" s="122">
        <v>2.0858693250000001E-4</v>
      </c>
      <c r="AG3915" s="122">
        <v>2.052635675E-4</v>
      </c>
      <c r="AH3915" s="122">
        <v>2.07433626E-4</v>
      </c>
      <c r="AI3915" s="122">
        <v>2.07283265E-4</v>
      </c>
      <c r="AJ3915" s="122">
        <v>2.0822178899999999E-4</v>
      </c>
      <c r="AK3915" s="122">
        <v>2.086106765E-4</v>
      </c>
      <c r="AL3915" s="122">
        <v>0</v>
      </c>
    </row>
    <row r="3916" spans="1:38" hidden="1" x14ac:dyDescent="0.25">
      <c r="A3916" s="122" t="s">
        <v>2021</v>
      </c>
      <c r="B3916" s="122">
        <v>1</v>
      </c>
      <c r="C3916" s="122" t="s">
        <v>2213</v>
      </c>
      <c r="D3916" s="122" t="s">
        <v>2078</v>
      </c>
      <c r="E3916" s="122">
        <v>72</v>
      </c>
      <c r="F3916" s="122">
        <v>3.5838088549999998E-4</v>
      </c>
      <c r="G3916" s="122">
        <v>4.1905851849999997E-4</v>
      </c>
      <c r="H3916" s="122">
        <v>4.4927726350000002E-4</v>
      </c>
      <c r="I3916" s="122">
        <v>4.9918847649999996E-4</v>
      </c>
      <c r="J3916" s="122">
        <v>5.6318438649999997E-4</v>
      </c>
      <c r="K3916" s="122">
        <v>6.1140529699999998E-4</v>
      </c>
      <c r="L3916" s="122">
        <v>6.3680716349999997E-4</v>
      </c>
      <c r="M3916" s="122">
        <v>6.5679979699999997E-4</v>
      </c>
      <c r="N3916" s="122">
        <v>6.4679715999999996E-4</v>
      </c>
      <c r="O3916" s="122">
        <v>6.4476945950000001E-4</v>
      </c>
      <c r="P3916" s="122">
        <v>6.3869565949999996E-4</v>
      </c>
      <c r="Q3916" s="122">
        <v>6.604876695E-4</v>
      </c>
      <c r="R3916" s="122">
        <v>7.0715051250000004E-4</v>
      </c>
      <c r="S3916" s="122">
        <v>7.3745530300000002E-4</v>
      </c>
      <c r="T3916" s="122">
        <v>7.3810426149999999E-4</v>
      </c>
      <c r="U3916" s="122">
        <v>7.2768281849999999E-4</v>
      </c>
      <c r="V3916" s="122">
        <v>6.8470747700000005E-4</v>
      </c>
      <c r="W3916" s="122">
        <v>6.8463279999999996E-4</v>
      </c>
      <c r="X3916" s="122">
        <v>6.6906868749999995E-4</v>
      </c>
      <c r="Y3916" s="122">
        <v>6.2943274350000004E-4</v>
      </c>
      <c r="Z3916" s="122">
        <v>4.5258125700000003E-4</v>
      </c>
      <c r="AA3916" s="122">
        <v>4.361282815E-4</v>
      </c>
      <c r="AB3916" s="122">
        <v>4.0705314400000001E-4</v>
      </c>
      <c r="AC3916" s="122">
        <v>3.9415728999999999E-4</v>
      </c>
      <c r="AD3916" s="122">
        <v>3.7340296699999999E-4</v>
      </c>
      <c r="AE3916" s="122">
        <v>3.6441716150000002E-4</v>
      </c>
      <c r="AF3916" s="122">
        <v>2.3582675949999999E-4</v>
      </c>
      <c r="AG3916" s="122">
        <v>2.3948728400000001E-4</v>
      </c>
      <c r="AH3916" s="122">
        <v>6.0111879199999997E-4</v>
      </c>
      <c r="AI3916" s="122">
        <v>2.5634777650000002E-4</v>
      </c>
      <c r="AJ3916" s="122">
        <v>2.37609971E-4</v>
      </c>
      <c r="AK3916" s="122">
        <v>2.1149106750000001E-4</v>
      </c>
      <c r="AL3916" s="122">
        <v>0</v>
      </c>
    </row>
    <row r="3917" spans="1:38" hidden="1" x14ac:dyDescent="0.25">
      <c r="A3917" s="122" t="s">
        <v>2021</v>
      </c>
      <c r="B3917" s="122">
        <v>1</v>
      </c>
      <c r="C3917" s="122" t="s">
        <v>2213</v>
      </c>
      <c r="D3917" s="122" t="s">
        <v>2079</v>
      </c>
      <c r="E3917" s="122">
        <v>72</v>
      </c>
      <c r="F3917" s="122">
        <v>8.0895648999999999E-5</v>
      </c>
      <c r="G3917" s="122">
        <v>6.7897372500000006E-5</v>
      </c>
      <c r="H3917" s="122">
        <v>8.47074885E-5</v>
      </c>
      <c r="I3917" s="122">
        <v>6.8218737999999995E-5</v>
      </c>
      <c r="J3917" s="122">
        <v>8.0430070500000004E-5</v>
      </c>
      <c r="K3917" s="122">
        <v>8.0966907500000003E-5</v>
      </c>
      <c r="L3917" s="122">
        <v>8.2255734999999995E-5</v>
      </c>
      <c r="M3917" s="122">
        <v>8.5976838500000002E-5</v>
      </c>
      <c r="N3917" s="122">
        <v>8.6064553500000006E-5</v>
      </c>
      <c r="O3917" s="122">
        <v>8.3919537500000001E-5</v>
      </c>
      <c r="P3917" s="122">
        <v>8.4425210500000005E-5</v>
      </c>
      <c r="Q3917" s="122">
        <v>8.39313035E-5</v>
      </c>
      <c r="R3917" s="122">
        <v>7.4188313499999996E-5</v>
      </c>
      <c r="S3917" s="122">
        <v>8.3746042000000002E-5</v>
      </c>
      <c r="T3917" s="122">
        <v>8.3653318499999995E-5</v>
      </c>
      <c r="U3917" s="122">
        <v>7.3449864499999996E-5</v>
      </c>
      <c r="V3917" s="122">
        <v>8.8198731000000005E-5</v>
      </c>
      <c r="W3917" s="122">
        <v>7.6237505499999995E-5</v>
      </c>
      <c r="X3917" s="122">
        <v>7.8093724500000005E-5</v>
      </c>
      <c r="Y3917" s="122">
        <v>7.6921072999999997E-5</v>
      </c>
      <c r="Z3917" s="122">
        <v>1.74148725E-5</v>
      </c>
      <c r="AA3917" s="122">
        <v>2.1015321500000001E-5</v>
      </c>
      <c r="AB3917" s="122">
        <v>2.3121780000000001E-5</v>
      </c>
      <c r="AC3917" s="122">
        <v>2.5391240000000001E-5</v>
      </c>
      <c r="AD3917" s="122">
        <v>2.3820160999999999E-5</v>
      </c>
      <c r="AE3917" s="122">
        <v>2.35269915E-5</v>
      </c>
      <c r="AF3917" s="122">
        <v>1.5461239499999998E-5</v>
      </c>
      <c r="AG3917" s="122">
        <v>1.3206858000000001E-5</v>
      </c>
      <c r="AH3917" s="122">
        <v>2.4983352000000001E-5</v>
      </c>
      <c r="AI3917" s="122">
        <v>1.4230182E-5</v>
      </c>
      <c r="AJ3917" s="122">
        <v>1.4101498E-5</v>
      </c>
      <c r="AK3917" s="122">
        <v>1.25219125E-5</v>
      </c>
      <c r="AL3917" s="122">
        <v>0</v>
      </c>
    </row>
    <row r="3918" spans="1:38" hidden="1" x14ac:dyDescent="0.25">
      <c r="A3918" s="122" t="s">
        <v>2021</v>
      </c>
      <c r="B3918" s="122">
        <v>1</v>
      </c>
      <c r="C3918" s="122" t="s">
        <v>2213</v>
      </c>
      <c r="D3918" s="122" t="s">
        <v>2080</v>
      </c>
      <c r="E3918" s="122">
        <v>72</v>
      </c>
      <c r="F3918" s="122">
        <v>3.0609381499999998E-5</v>
      </c>
      <c r="G3918" s="122">
        <v>3.2383583E-5</v>
      </c>
      <c r="H3918" s="122">
        <v>3.69676325E-5</v>
      </c>
      <c r="I3918" s="122">
        <v>3.9179110499999998E-5</v>
      </c>
      <c r="J3918" s="122">
        <v>4.1090714499999999E-5</v>
      </c>
      <c r="K3918" s="122">
        <v>4.1410198499999998E-5</v>
      </c>
      <c r="L3918" s="122">
        <v>4.2838045000000002E-5</v>
      </c>
      <c r="M3918" s="122">
        <v>4.4799813499999998E-5</v>
      </c>
      <c r="N3918" s="122">
        <v>4.5392697999999998E-5</v>
      </c>
      <c r="O3918" s="122">
        <v>4.2512651500000001E-5</v>
      </c>
      <c r="P3918" s="122">
        <v>4.0793808500000002E-5</v>
      </c>
      <c r="Q3918" s="122">
        <v>4.1868224499999997E-5</v>
      </c>
      <c r="R3918" s="122">
        <v>4.3533087000000003E-5</v>
      </c>
      <c r="S3918" s="122">
        <v>4.72031515E-5</v>
      </c>
      <c r="T3918" s="122">
        <v>4.6745734999999998E-5</v>
      </c>
      <c r="U3918" s="122">
        <v>4.8929440999999998E-5</v>
      </c>
      <c r="V3918" s="122">
        <v>5.0823872999999999E-5</v>
      </c>
      <c r="W3918" s="122">
        <v>4.9476745500000001E-5</v>
      </c>
      <c r="X3918" s="122">
        <v>4.8125696000000001E-5</v>
      </c>
      <c r="Y3918" s="122">
        <v>4.66734695E-5</v>
      </c>
      <c r="Z3918" s="122">
        <v>2.93777675E-5</v>
      </c>
      <c r="AA3918" s="122">
        <v>3.0105060000000001E-5</v>
      </c>
      <c r="AB3918" s="122">
        <v>2.9399418000000001E-5</v>
      </c>
      <c r="AC3918" s="122">
        <v>3.1119877500000002E-5</v>
      </c>
      <c r="AD3918" s="122">
        <v>3.3824600000000001E-5</v>
      </c>
      <c r="AE3918" s="122">
        <v>3.2983808000000003E-5</v>
      </c>
      <c r="AF3918" s="122">
        <v>2.8027380499999999E-5</v>
      </c>
      <c r="AG3918" s="122">
        <v>2.5626798499999999E-5</v>
      </c>
      <c r="AH3918" s="122">
        <v>9.7965703499999996E-5</v>
      </c>
      <c r="AI3918" s="122">
        <v>2.9901222000000001E-5</v>
      </c>
      <c r="AJ3918" s="122">
        <v>3.8091232499999998E-5</v>
      </c>
      <c r="AK3918" s="122">
        <v>3.4712509000000001E-5</v>
      </c>
      <c r="AL3918" s="122">
        <v>0</v>
      </c>
    </row>
    <row r="3919" spans="1:38" hidden="1" x14ac:dyDescent="0.25">
      <c r="A3919" s="122" t="s">
        <v>2021</v>
      </c>
      <c r="B3919" s="122">
        <v>1</v>
      </c>
      <c r="C3919" s="122" t="s">
        <v>2213</v>
      </c>
      <c r="D3919" s="122" t="s">
        <v>2133</v>
      </c>
      <c r="E3919" s="122">
        <v>72</v>
      </c>
      <c r="F3919" s="122">
        <v>0</v>
      </c>
      <c r="G3919" s="122">
        <v>0</v>
      </c>
      <c r="H3919" s="122">
        <v>0</v>
      </c>
      <c r="I3919" s="122">
        <v>0</v>
      </c>
      <c r="J3919" s="122">
        <v>0</v>
      </c>
      <c r="K3919" s="122">
        <v>0</v>
      </c>
      <c r="L3919" s="122">
        <v>0</v>
      </c>
      <c r="M3919" s="122">
        <v>0</v>
      </c>
      <c r="N3919" s="122">
        <v>0</v>
      </c>
      <c r="O3919" s="122">
        <v>0</v>
      </c>
      <c r="P3919" s="122">
        <v>0</v>
      </c>
      <c r="Q3919" s="122">
        <v>0</v>
      </c>
      <c r="R3919" s="122">
        <v>0</v>
      </c>
      <c r="S3919" s="122">
        <v>0</v>
      </c>
      <c r="T3919" s="122">
        <v>0</v>
      </c>
      <c r="U3919" s="122">
        <v>0</v>
      </c>
      <c r="V3919" s="122">
        <v>0</v>
      </c>
      <c r="W3919" s="122">
        <v>0</v>
      </c>
      <c r="X3919" s="122">
        <v>0</v>
      </c>
      <c r="Y3919" s="122">
        <v>0</v>
      </c>
      <c r="Z3919" s="122">
        <v>0</v>
      </c>
      <c r="AA3919" s="122">
        <v>0</v>
      </c>
      <c r="AB3919" s="122">
        <v>0</v>
      </c>
      <c r="AC3919" s="122">
        <v>0</v>
      </c>
      <c r="AD3919" s="122">
        <v>0</v>
      </c>
      <c r="AE3919" s="122">
        <v>0</v>
      </c>
      <c r="AF3919" s="122">
        <v>0</v>
      </c>
      <c r="AG3919" s="122">
        <v>0</v>
      </c>
      <c r="AH3919" s="122">
        <v>0</v>
      </c>
      <c r="AI3919" s="122">
        <v>0</v>
      </c>
      <c r="AJ3919" s="122">
        <v>0</v>
      </c>
      <c r="AK3919" s="122">
        <v>0</v>
      </c>
      <c r="AL3919" s="122">
        <v>0</v>
      </c>
    </row>
    <row r="3920" spans="1:38" hidden="1" x14ac:dyDescent="0.25">
      <c r="A3920" s="122" t="s">
        <v>2021</v>
      </c>
      <c r="B3920" s="122">
        <v>1</v>
      </c>
      <c r="C3920" s="122" t="s">
        <v>2213</v>
      </c>
      <c r="D3920" s="122" t="s">
        <v>2081</v>
      </c>
      <c r="E3920" s="122">
        <v>72</v>
      </c>
      <c r="F3920" s="122">
        <v>5.2023740000000001E-6</v>
      </c>
      <c r="G3920" s="122">
        <v>5.4173949999999997E-6</v>
      </c>
      <c r="H3920" s="122">
        <v>5.4797229999999998E-6</v>
      </c>
      <c r="I3920" s="122">
        <v>5.609414E-6</v>
      </c>
      <c r="J3920" s="122">
        <v>4.7355499999999997E-8</v>
      </c>
      <c r="K3920" s="122">
        <v>5.8935999999999999E-8</v>
      </c>
      <c r="L3920" s="122">
        <v>7.6187500000000006E-8</v>
      </c>
      <c r="M3920" s="122">
        <v>8.2679999999999997E-8</v>
      </c>
      <c r="N3920" s="122">
        <v>8.6469500000000005E-8</v>
      </c>
      <c r="O3920" s="122">
        <v>7.6532E-8</v>
      </c>
      <c r="P3920" s="122">
        <v>6.8952999999999995E-8</v>
      </c>
      <c r="Q3920" s="122">
        <v>7.9420500000000006E-8</v>
      </c>
      <c r="R3920" s="122">
        <v>8.9145999999999996E-8</v>
      </c>
      <c r="S3920" s="122">
        <v>7.1390999999999994E-8</v>
      </c>
      <c r="T3920" s="122">
        <v>8.1116499999999997E-8</v>
      </c>
      <c r="U3920" s="122">
        <v>7.8969999999999998E-8</v>
      </c>
      <c r="V3920" s="122">
        <v>9.4075E-8</v>
      </c>
      <c r="W3920" s="122">
        <v>7.8122000000000003E-8</v>
      </c>
      <c r="X3920" s="122">
        <v>9.9189500000000003E-8</v>
      </c>
      <c r="Y3920" s="122">
        <v>9.3147499999999994E-8</v>
      </c>
      <c r="Z3920" s="122">
        <v>8.5754000000000001E-8</v>
      </c>
      <c r="AA3920" s="122">
        <v>8.1513999999999998E-8</v>
      </c>
      <c r="AB3920" s="122">
        <v>1.1323449999999999E-7</v>
      </c>
      <c r="AC3920" s="122">
        <v>1.3101599999999999E-7</v>
      </c>
      <c r="AD3920" s="122">
        <v>1.2349E-7</v>
      </c>
      <c r="AE3920" s="122">
        <v>8.1567000000000005E-8</v>
      </c>
      <c r="AF3920" s="122">
        <v>1.0176E-8</v>
      </c>
      <c r="AG3920" s="122">
        <v>1.7039499999999998E-8</v>
      </c>
      <c r="AH3920" s="122">
        <v>3.8451499999999999E-8</v>
      </c>
      <c r="AI3920" s="122">
        <v>1.1447999999999999E-8</v>
      </c>
      <c r="AJ3920" s="122">
        <v>8.4004999999999997E-9</v>
      </c>
      <c r="AK3920" s="122">
        <v>7.4995000000000004E-9</v>
      </c>
      <c r="AL3920" s="122">
        <v>0</v>
      </c>
    </row>
    <row r="3921" spans="1:38" x14ac:dyDescent="0.25">
      <c r="A3921" s="122" t="s">
        <v>2021</v>
      </c>
      <c r="B3921" s="122">
        <v>1</v>
      </c>
      <c r="C3921" s="122" t="s">
        <v>2213</v>
      </c>
      <c r="D3921" s="122" t="s">
        <v>2082</v>
      </c>
      <c r="E3921" s="122">
        <v>72</v>
      </c>
      <c r="F3921" s="122">
        <v>1.268922873E-3</v>
      </c>
      <c r="G3921" s="122">
        <v>1.247664785E-3</v>
      </c>
      <c r="H3921" s="122">
        <v>1.1687584645000001E-3</v>
      </c>
      <c r="I3921" s="122">
        <v>1.2012765085E-3</v>
      </c>
      <c r="J3921" s="122">
        <v>1.2521914354999999E-3</v>
      </c>
      <c r="K3921" s="122">
        <v>1.2638003435E-3</v>
      </c>
      <c r="L3921" s="122">
        <v>1.3107491215000001E-3</v>
      </c>
      <c r="M3921" s="122">
        <v>1.336120566E-3</v>
      </c>
      <c r="N3921" s="122">
        <v>1.3776583355000001E-3</v>
      </c>
      <c r="O3921" s="122">
        <v>1.3474547484999999E-3</v>
      </c>
      <c r="P3921" s="122">
        <v>1.3723893935000001E-3</v>
      </c>
      <c r="Q3921" s="122">
        <v>1.389357741E-3</v>
      </c>
      <c r="R3921" s="122">
        <v>1.433047867E-3</v>
      </c>
      <c r="S3921" s="122">
        <v>1.4584136669999999E-3</v>
      </c>
      <c r="T3921" s="122">
        <v>1.461604214E-3</v>
      </c>
      <c r="U3921" s="122">
        <v>1.4380076864999999E-3</v>
      </c>
      <c r="V3921" s="122">
        <v>1.4873070940000001E-3</v>
      </c>
      <c r="W3921" s="122">
        <v>1.4631614334999999E-3</v>
      </c>
      <c r="X3921" s="122">
        <v>1.4252308705E-3</v>
      </c>
      <c r="Y3921" s="122">
        <v>1.3904937430000001E-3</v>
      </c>
      <c r="Z3921" s="122">
        <v>1.2830980409999999E-3</v>
      </c>
      <c r="AA3921" s="122">
        <v>1.4318570100000001E-3</v>
      </c>
      <c r="AB3921" s="122">
        <v>1.3791346240000001E-3</v>
      </c>
      <c r="AC3921" s="122">
        <v>1.4281136200000001E-3</v>
      </c>
      <c r="AD3921" s="122">
        <v>1.4422313359999999E-3</v>
      </c>
      <c r="AE3921" s="122">
        <v>1.368794589E-3</v>
      </c>
      <c r="AF3921" s="122">
        <v>1.2300499964999999E-3</v>
      </c>
      <c r="AG3921" s="122">
        <v>1.1612943949999999E-3</v>
      </c>
      <c r="AH3921" s="122">
        <v>1.5731431114999999E-3</v>
      </c>
      <c r="AI3921" s="122">
        <v>1.4902478785000001E-3</v>
      </c>
      <c r="AJ3921" s="122">
        <v>1.4887816335000001E-3</v>
      </c>
      <c r="AK3921" s="122">
        <v>1.4508905555E-3</v>
      </c>
      <c r="AL3921" s="122">
        <v>0</v>
      </c>
    </row>
    <row r="3922" spans="1:38" hidden="1" x14ac:dyDescent="0.25">
      <c r="A3922" s="122" t="s">
        <v>2021</v>
      </c>
      <c r="B3922" s="122">
        <v>1</v>
      </c>
      <c r="C3922" s="122" t="s">
        <v>2213</v>
      </c>
      <c r="D3922" s="122" t="s">
        <v>474</v>
      </c>
      <c r="E3922" s="122">
        <v>72</v>
      </c>
      <c r="F3922" s="122">
        <v>5.4769113499999997E-5</v>
      </c>
      <c r="G3922" s="122">
        <v>5.85824635E-5</v>
      </c>
      <c r="H3922" s="122">
        <v>6.6846753500000001E-5</v>
      </c>
      <c r="I3922" s="122">
        <v>7.7415828000000002E-5</v>
      </c>
      <c r="J3922" s="122">
        <v>7.9841002000000002E-5</v>
      </c>
      <c r="K3922" s="122">
        <v>7.5282101000000005E-5</v>
      </c>
      <c r="L3922" s="122">
        <v>7.5750196999999997E-5</v>
      </c>
      <c r="M3922" s="122">
        <v>7.7819317000000002E-5</v>
      </c>
      <c r="N3922" s="122">
        <v>7.7788100000000002E-5</v>
      </c>
      <c r="O3922" s="122">
        <v>7.8405682500000003E-5</v>
      </c>
      <c r="P3922" s="122">
        <v>7.4134174000000001E-5</v>
      </c>
      <c r="Q3922" s="122">
        <v>7.5827020500000004E-5</v>
      </c>
      <c r="R3922" s="122">
        <v>7.9937991999999997E-5</v>
      </c>
      <c r="S3922" s="122">
        <v>8.3974498500000006E-5</v>
      </c>
      <c r="T3922" s="122">
        <v>8.8110406499999997E-5</v>
      </c>
      <c r="U3922" s="122">
        <v>8.9186200499999995E-5</v>
      </c>
      <c r="V3922" s="122">
        <v>1.00532414E-4</v>
      </c>
      <c r="W3922" s="122">
        <v>1.0436198200000001E-4</v>
      </c>
      <c r="X3922" s="122">
        <v>1.1721620450000001E-4</v>
      </c>
      <c r="Y3922" s="122">
        <v>1.270178125E-4</v>
      </c>
      <c r="Z3922" s="122">
        <v>1.4057733249999999E-4</v>
      </c>
      <c r="AA3922" s="122">
        <v>1.9060204500000001E-4</v>
      </c>
      <c r="AB3922" s="122">
        <v>2.22155807E-4</v>
      </c>
      <c r="AC3922" s="122">
        <v>2.5222599300000001E-4</v>
      </c>
      <c r="AD3922" s="122">
        <v>3.3059301200000002E-4</v>
      </c>
      <c r="AE3922" s="122">
        <v>3.7911909650000002E-4</v>
      </c>
      <c r="AF3922" s="122">
        <v>2.5280692599999999E-4</v>
      </c>
      <c r="AG3922" s="122">
        <v>2.8078512249999997E-4</v>
      </c>
      <c r="AH3922" s="122">
        <v>7.5530119799999997E-4</v>
      </c>
      <c r="AI3922" s="122">
        <v>4.2119110600000002E-4</v>
      </c>
      <c r="AJ3922" s="122">
        <v>3.3523530849999999E-4</v>
      </c>
      <c r="AK3922" s="122">
        <v>2.9668753399999999E-4</v>
      </c>
      <c r="AL3922" s="122">
        <v>0</v>
      </c>
    </row>
    <row r="3923" spans="1:38" hidden="1" x14ac:dyDescent="0.25">
      <c r="A3923" s="122" t="s">
        <v>2021</v>
      </c>
      <c r="B3923" s="122">
        <v>1</v>
      </c>
      <c r="C3923" s="122" t="s">
        <v>2213</v>
      </c>
      <c r="D3923" s="122" t="s">
        <v>2083</v>
      </c>
      <c r="E3923" s="122">
        <v>72</v>
      </c>
      <c r="F3923" s="122">
        <v>0</v>
      </c>
      <c r="G3923" s="122">
        <v>0</v>
      </c>
      <c r="H3923" s="122">
        <v>0</v>
      </c>
      <c r="I3923" s="122">
        <v>0</v>
      </c>
      <c r="J3923" s="122">
        <v>0</v>
      </c>
      <c r="K3923" s="122">
        <v>0</v>
      </c>
      <c r="L3923" s="122">
        <v>0</v>
      </c>
      <c r="M3923" s="122">
        <v>0</v>
      </c>
      <c r="N3923" s="122">
        <v>0</v>
      </c>
      <c r="O3923" s="122">
        <v>0</v>
      </c>
      <c r="P3923" s="122">
        <v>0</v>
      </c>
      <c r="Q3923" s="122">
        <v>0</v>
      </c>
      <c r="R3923" s="122">
        <v>0</v>
      </c>
      <c r="S3923" s="122">
        <v>0</v>
      </c>
      <c r="T3923" s="122">
        <v>0</v>
      </c>
      <c r="U3923" s="122">
        <v>0</v>
      </c>
      <c r="V3923" s="122">
        <v>0</v>
      </c>
      <c r="W3923" s="122">
        <v>0</v>
      </c>
      <c r="X3923" s="122">
        <v>0</v>
      </c>
      <c r="Y3923" s="122">
        <v>0</v>
      </c>
      <c r="Z3923" s="122">
        <v>0</v>
      </c>
      <c r="AA3923" s="122">
        <v>0</v>
      </c>
      <c r="AB3923" s="122">
        <v>0</v>
      </c>
      <c r="AC3923" s="122">
        <v>0</v>
      </c>
      <c r="AD3923" s="122">
        <v>0</v>
      </c>
      <c r="AE3923" s="122">
        <v>0</v>
      </c>
      <c r="AF3923" s="122">
        <v>0</v>
      </c>
      <c r="AG3923" s="122">
        <v>0</v>
      </c>
      <c r="AH3923" s="122">
        <v>0</v>
      </c>
      <c r="AI3923" s="122">
        <v>0</v>
      </c>
      <c r="AJ3923" s="122">
        <v>0</v>
      </c>
      <c r="AK3923" s="122">
        <v>0</v>
      </c>
      <c r="AL3923" s="122">
        <v>0</v>
      </c>
    </row>
    <row r="3924" spans="1:38" hidden="1" x14ac:dyDescent="0.25">
      <c r="A3924" s="122" t="s">
        <v>2021</v>
      </c>
      <c r="B3924" s="122">
        <v>1</v>
      </c>
      <c r="C3924" s="122" t="s">
        <v>2213</v>
      </c>
      <c r="D3924" s="122" t="s">
        <v>2084</v>
      </c>
      <c r="E3924" s="122">
        <v>72</v>
      </c>
      <c r="F3924" s="122">
        <v>0</v>
      </c>
      <c r="G3924" s="122">
        <v>0</v>
      </c>
      <c r="H3924" s="122">
        <v>0</v>
      </c>
      <c r="I3924" s="122">
        <v>0</v>
      </c>
      <c r="J3924" s="122">
        <v>0</v>
      </c>
      <c r="K3924" s="122">
        <v>0</v>
      </c>
      <c r="L3924" s="122">
        <v>0</v>
      </c>
      <c r="M3924" s="122">
        <v>0</v>
      </c>
      <c r="N3924" s="122">
        <v>0</v>
      </c>
      <c r="O3924" s="122">
        <v>0</v>
      </c>
      <c r="P3924" s="122">
        <v>0</v>
      </c>
      <c r="Q3924" s="122">
        <v>0</v>
      </c>
      <c r="R3924" s="122">
        <v>0</v>
      </c>
      <c r="S3924" s="122">
        <v>0</v>
      </c>
      <c r="T3924" s="122">
        <v>0</v>
      </c>
      <c r="U3924" s="122">
        <v>0</v>
      </c>
      <c r="V3924" s="122">
        <v>0</v>
      </c>
      <c r="W3924" s="122">
        <v>0</v>
      </c>
      <c r="X3924" s="122">
        <v>0</v>
      </c>
      <c r="Y3924" s="122">
        <v>0</v>
      </c>
      <c r="Z3924" s="122">
        <v>0</v>
      </c>
      <c r="AA3924" s="122">
        <v>0</v>
      </c>
      <c r="AB3924" s="122">
        <v>0</v>
      </c>
      <c r="AC3924" s="122">
        <v>0</v>
      </c>
      <c r="AD3924" s="122">
        <v>0</v>
      </c>
      <c r="AE3924" s="122">
        <v>0</v>
      </c>
      <c r="AF3924" s="122">
        <v>0</v>
      </c>
      <c r="AG3924" s="122">
        <v>0</v>
      </c>
      <c r="AH3924" s="122">
        <v>0</v>
      </c>
      <c r="AI3924" s="122">
        <v>0</v>
      </c>
      <c r="AJ3924" s="122">
        <v>0</v>
      </c>
      <c r="AK3924" s="122">
        <v>0</v>
      </c>
      <c r="AL3924" s="122">
        <v>0</v>
      </c>
    </row>
    <row r="3925" spans="1:38" hidden="1" x14ac:dyDescent="0.25">
      <c r="A3925" s="122" t="s">
        <v>2021</v>
      </c>
      <c r="B3925" s="122">
        <v>1</v>
      </c>
      <c r="C3925" s="122" t="s">
        <v>2213</v>
      </c>
      <c r="D3925" s="122" t="s">
        <v>2085</v>
      </c>
      <c r="E3925" s="122">
        <v>72</v>
      </c>
      <c r="F3925" s="122">
        <v>7.5246167000000001E-5</v>
      </c>
      <c r="G3925" s="122">
        <v>7.5159140999999996E-5</v>
      </c>
      <c r="H3925" s="122">
        <v>7.5954671E-5</v>
      </c>
      <c r="I3925" s="122">
        <v>7.78649765E-5</v>
      </c>
      <c r="J3925" s="122">
        <v>7.9703096000000002E-5</v>
      </c>
      <c r="K3925" s="122">
        <v>7.8313144499999999E-5</v>
      </c>
      <c r="L3925" s="122">
        <v>7.9771042000000001E-5</v>
      </c>
      <c r="M3925" s="122">
        <v>8.1702441499999996E-5</v>
      </c>
      <c r="N3925" s="122">
        <v>8.2968346499999994E-5</v>
      </c>
      <c r="O3925" s="122">
        <v>8.7366339500000002E-5</v>
      </c>
      <c r="P3925" s="122">
        <v>8.7774916500000001E-5</v>
      </c>
      <c r="Q3925" s="122">
        <v>9.0660342500000003E-5</v>
      </c>
      <c r="R3925" s="122">
        <v>9.7203006999999997E-5</v>
      </c>
      <c r="S3925" s="122">
        <v>9.8090438999999999E-5</v>
      </c>
      <c r="T3925" s="122">
        <v>9.7825730500000001E-5</v>
      </c>
      <c r="U3925" s="122">
        <v>9.4557883000000005E-5</v>
      </c>
      <c r="V3925" s="122">
        <v>1.017126975E-4</v>
      </c>
      <c r="W3925" s="122">
        <v>9.8085510000000002E-5</v>
      </c>
      <c r="X3925" s="122">
        <v>9.3798817E-5</v>
      </c>
      <c r="Y3925" s="122">
        <v>9.1084315999999995E-5</v>
      </c>
      <c r="Z3925" s="122">
        <v>0</v>
      </c>
      <c r="AA3925" s="122">
        <v>1.0845615249999999E-4</v>
      </c>
      <c r="AB3925" s="122">
        <v>2.8845231450000001E-4</v>
      </c>
      <c r="AC3925" s="122">
        <v>1.9673570850000001E-4</v>
      </c>
      <c r="AD3925" s="122">
        <v>1.9953408199999999E-4</v>
      </c>
      <c r="AE3925" s="122">
        <v>3.2123329150000001E-4</v>
      </c>
      <c r="AF3925" s="122">
        <v>2.490649935E-4</v>
      </c>
      <c r="AG3925" s="122">
        <v>2.0478895250000001E-4</v>
      </c>
      <c r="AH3925" s="122">
        <v>2.7631489050000002E-4</v>
      </c>
      <c r="AI3925" s="122">
        <v>3.0457250300000002E-4</v>
      </c>
      <c r="AJ3925" s="122">
        <v>3.9358512849999998E-4</v>
      </c>
      <c r="AK3925" s="122">
        <v>4.0068606849999998E-4</v>
      </c>
      <c r="AL3925" s="122">
        <v>0</v>
      </c>
    </row>
    <row r="3926" spans="1:38" hidden="1" x14ac:dyDescent="0.25">
      <c r="A3926" s="122" t="s">
        <v>2021</v>
      </c>
      <c r="B3926" s="122">
        <v>1</v>
      </c>
      <c r="C3926" s="122" t="s">
        <v>2213</v>
      </c>
      <c r="D3926" s="122" t="s">
        <v>2086</v>
      </c>
      <c r="E3926" s="122">
        <v>72</v>
      </c>
      <c r="F3926" s="122">
        <v>0</v>
      </c>
      <c r="G3926" s="122">
        <v>0</v>
      </c>
      <c r="H3926" s="122">
        <v>0</v>
      </c>
      <c r="I3926" s="122">
        <v>0</v>
      </c>
      <c r="J3926" s="122">
        <v>0</v>
      </c>
      <c r="K3926" s="122">
        <v>0</v>
      </c>
      <c r="L3926" s="122">
        <v>0</v>
      </c>
      <c r="M3926" s="122">
        <v>0</v>
      </c>
      <c r="N3926" s="122">
        <v>0</v>
      </c>
      <c r="O3926" s="122">
        <v>0</v>
      </c>
      <c r="P3926" s="122">
        <v>0</v>
      </c>
      <c r="Q3926" s="122">
        <v>0</v>
      </c>
      <c r="R3926" s="122">
        <v>0</v>
      </c>
      <c r="S3926" s="122">
        <v>0</v>
      </c>
      <c r="T3926" s="122">
        <v>0</v>
      </c>
      <c r="U3926" s="122">
        <v>0</v>
      </c>
      <c r="V3926" s="122">
        <v>0</v>
      </c>
      <c r="W3926" s="122">
        <v>0</v>
      </c>
      <c r="X3926" s="122">
        <v>0</v>
      </c>
      <c r="Y3926" s="122">
        <v>0</v>
      </c>
      <c r="Z3926" s="122">
        <v>0</v>
      </c>
      <c r="AA3926" s="122">
        <v>0</v>
      </c>
      <c r="AB3926" s="122">
        <v>4.4298195000000004E-6</v>
      </c>
      <c r="AC3926" s="122">
        <v>4.5735554999999997E-6</v>
      </c>
      <c r="AD3926" s="122">
        <v>4.6691940000000004E-6</v>
      </c>
      <c r="AE3926" s="122">
        <v>4.6373145000000001E-6</v>
      </c>
      <c r="AF3926" s="122">
        <v>2.5434699999999999E-6</v>
      </c>
      <c r="AG3926" s="122">
        <v>2.5221110000000001E-6</v>
      </c>
      <c r="AH3926" s="122">
        <v>6.6509435E-6</v>
      </c>
      <c r="AI3926" s="122">
        <v>2.625832E-6</v>
      </c>
      <c r="AJ3926" s="122">
        <v>2.0564794999999999E-6</v>
      </c>
      <c r="AK3926" s="122">
        <v>1.8353105E-6</v>
      </c>
      <c r="AL3926" s="122">
        <v>0</v>
      </c>
    </row>
    <row r="3927" spans="1:38" hidden="1" x14ac:dyDescent="0.25">
      <c r="A3927" s="122" t="s">
        <v>2021</v>
      </c>
      <c r="B3927" s="122">
        <v>1</v>
      </c>
      <c r="C3927" s="122" t="s">
        <v>2213</v>
      </c>
      <c r="D3927" s="122" t="s">
        <v>2143</v>
      </c>
      <c r="E3927" s="122">
        <v>72</v>
      </c>
      <c r="F3927" s="122">
        <v>9.9031896550000006E-4</v>
      </c>
      <c r="G3927" s="122">
        <v>9.6090099750000002E-4</v>
      </c>
      <c r="H3927" s="122">
        <v>7.8921883949999996E-4</v>
      </c>
      <c r="I3927" s="122">
        <v>8.1214989899999995E-4</v>
      </c>
      <c r="J3927" s="122">
        <v>8.4787468149999997E-4</v>
      </c>
      <c r="K3927" s="122">
        <v>9.9906460150000001E-4</v>
      </c>
      <c r="L3927" s="122">
        <v>1.1390268954999999E-3</v>
      </c>
      <c r="M3927" s="122">
        <v>1.3405358634999999E-3</v>
      </c>
      <c r="N3927" s="122">
        <v>1.3385650055000001E-3</v>
      </c>
      <c r="O3927" s="122">
        <v>1.031214852E-3</v>
      </c>
      <c r="P3927" s="122">
        <v>9.0046819800000005E-4</v>
      </c>
      <c r="Q3927" s="122">
        <v>8.8915919050000004E-4</v>
      </c>
      <c r="R3927" s="122">
        <v>9.0269205149999998E-4</v>
      </c>
      <c r="S3927" s="122">
        <v>6.98239384E-4</v>
      </c>
      <c r="T3927" s="122">
        <v>7.238864285E-4</v>
      </c>
      <c r="U3927" s="122">
        <v>7.7607157999999999E-4</v>
      </c>
      <c r="V3927" s="122">
        <v>6.5285664999999995E-4</v>
      </c>
      <c r="W3927" s="122">
        <v>6.9030729800000003E-4</v>
      </c>
      <c r="X3927" s="122">
        <v>1.3965043670000001E-3</v>
      </c>
      <c r="Y3927" s="122">
        <v>1.330594998E-3</v>
      </c>
      <c r="Z3927" s="122">
        <v>1.7374848755E-3</v>
      </c>
      <c r="AA3927" s="122">
        <v>1.6546186334999999E-3</v>
      </c>
      <c r="AB3927" s="122">
        <v>1.6691181349999999E-3</v>
      </c>
      <c r="AC3927" s="122">
        <v>1.3825573374999999E-3</v>
      </c>
      <c r="AD3927" s="122">
        <v>1.4692802305000001E-3</v>
      </c>
      <c r="AE3927" s="122">
        <v>1.687133471E-3</v>
      </c>
      <c r="AF3927" s="122">
        <v>1.6831929474999999E-3</v>
      </c>
      <c r="AG3927" s="122">
        <v>1.7184671769999999E-3</v>
      </c>
      <c r="AH3927" s="122">
        <v>1.848786174E-3</v>
      </c>
      <c r="AI3927" s="122">
        <v>2.1670852529999999E-3</v>
      </c>
      <c r="AJ3927" s="122">
        <v>2.0835966055E-3</v>
      </c>
      <c r="AK3927" s="122">
        <v>1.6864372100000001E-3</v>
      </c>
      <c r="AL3927" s="122">
        <v>0</v>
      </c>
    </row>
    <row r="3928" spans="1:38" hidden="1" x14ac:dyDescent="0.25">
      <c r="A3928" s="122" t="s">
        <v>2021</v>
      </c>
      <c r="B3928" s="122">
        <v>1</v>
      </c>
      <c r="C3928" s="122" t="s">
        <v>2213</v>
      </c>
      <c r="D3928" s="122" t="s">
        <v>2087</v>
      </c>
      <c r="E3928" s="122">
        <v>72</v>
      </c>
      <c r="F3928" s="122">
        <v>2.7298180000000002E-6</v>
      </c>
      <c r="G3928" s="122">
        <v>2.9741480000000001E-6</v>
      </c>
      <c r="H3928" s="122">
        <v>3.0056300000000001E-6</v>
      </c>
      <c r="I3928" s="122">
        <v>3.0812345E-6</v>
      </c>
      <c r="J3928" s="122">
        <v>3.1539770000000002E-6</v>
      </c>
      <c r="K3928" s="122">
        <v>3.0989629999999999E-6</v>
      </c>
      <c r="L3928" s="122">
        <v>3.1566535000000001E-6</v>
      </c>
      <c r="M3928" s="122">
        <v>3.2330795000000002E-6</v>
      </c>
      <c r="N3928" s="122">
        <v>3.2831645000000001E-6</v>
      </c>
      <c r="O3928" s="122">
        <v>3.0049674999999999E-6</v>
      </c>
      <c r="P3928" s="122">
        <v>1.0846079E-5</v>
      </c>
      <c r="Q3928" s="122">
        <v>3.022007E-6</v>
      </c>
      <c r="R3928" s="122">
        <v>2.9994025000000002E-6</v>
      </c>
      <c r="S3928" s="122">
        <v>3.0268035E-6</v>
      </c>
      <c r="T3928" s="122">
        <v>3.018615E-6</v>
      </c>
      <c r="U3928" s="122">
        <v>0</v>
      </c>
      <c r="V3928" s="122">
        <v>0</v>
      </c>
      <c r="W3928" s="122">
        <v>0</v>
      </c>
      <c r="X3928" s="122">
        <v>0</v>
      </c>
      <c r="Y3928" s="122">
        <v>0</v>
      </c>
      <c r="Z3928" s="122">
        <v>0</v>
      </c>
      <c r="AA3928" s="122">
        <v>0</v>
      </c>
      <c r="AB3928" s="122">
        <v>0</v>
      </c>
      <c r="AC3928" s="122">
        <v>0</v>
      </c>
      <c r="AD3928" s="122">
        <v>0</v>
      </c>
      <c r="AE3928" s="122">
        <v>0</v>
      </c>
      <c r="AF3928" s="122">
        <v>0</v>
      </c>
      <c r="AG3928" s="122">
        <v>0</v>
      </c>
      <c r="AH3928" s="122">
        <v>0</v>
      </c>
      <c r="AI3928" s="122">
        <v>0</v>
      </c>
      <c r="AJ3928" s="122">
        <v>0</v>
      </c>
      <c r="AK3928" s="122">
        <v>0</v>
      </c>
      <c r="AL3928" s="122">
        <v>0</v>
      </c>
    </row>
    <row r="3929" spans="1:38" hidden="1" x14ac:dyDescent="0.25">
      <c r="A3929" s="122" t="s">
        <v>2021</v>
      </c>
      <c r="B3929" s="122">
        <v>1</v>
      </c>
      <c r="C3929" s="122" t="s">
        <v>2213</v>
      </c>
      <c r="D3929" s="122" t="s">
        <v>2134</v>
      </c>
      <c r="E3929" s="122">
        <v>72</v>
      </c>
      <c r="F3929" s="122">
        <v>0</v>
      </c>
      <c r="G3929" s="122">
        <v>0</v>
      </c>
      <c r="H3929" s="122">
        <v>0</v>
      </c>
      <c r="I3929" s="122">
        <v>0</v>
      </c>
      <c r="J3929" s="122">
        <v>0</v>
      </c>
      <c r="K3929" s="122">
        <v>0</v>
      </c>
      <c r="L3929" s="122">
        <v>0</v>
      </c>
      <c r="M3929" s="122">
        <v>0</v>
      </c>
      <c r="N3929" s="122">
        <v>0</v>
      </c>
      <c r="O3929" s="122">
        <v>0</v>
      </c>
      <c r="P3929" s="122">
        <v>0</v>
      </c>
      <c r="Q3929" s="122">
        <v>0</v>
      </c>
      <c r="R3929" s="122">
        <v>0</v>
      </c>
      <c r="S3929" s="122">
        <v>0</v>
      </c>
      <c r="T3929" s="122">
        <v>0</v>
      </c>
      <c r="U3929" s="122">
        <v>0</v>
      </c>
      <c r="V3929" s="122">
        <v>0</v>
      </c>
      <c r="W3929" s="122">
        <v>0</v>
      </c>
      <c r="X3929" s="122">
        <v>0</v>
      </c>
      <c r="Y3929" s="122">
        <v>0</v>
      </c>
      <c r="Z3929" s="122">
        <v>0</v>
      </c>
      <c r="AA3929" s="122">
        <v>0</v>
      </c>
      <c r="AB3929" s="122">
        <v>0</v>
      </c>
      <c r="AC3929" s="122">
        <v>0</v>
      </c>
      <c r="AD3929" s="122">
        <v>0</v>
      </c>
      <c r="AE3929" s="122">
        <v>0</v>
      </c>
      <c r="AF3929" s="122">
        <v>0</v>
      </c>
      <c r="AG3929" s="122">
        <v>0</v>
      </c>
      <c r="AH3929" s="122">
        <v>0</v>
      </c>
      <c r="AI3929" s="122">
        <v>0</v>
      </c>
      <c r="AJ3929" s="122">
        <v>0</v>
      </c>
      <c r="AK3929" s="122">
        <v>0</v>
      </c>
      <c r="AL3929" s="122">
        <v>0</v>
      </c>
    </row>
    <row r="3930" spans="1:38" hidden="1" x14ac:dyDescent="0.25">
      <c r="A3930" s="122" t="s">
        <v>2021</v>
      </c>
      <c r="B3930" s="122">
        <v>1</v>
      </c>
      <c r="C3930" s="122" t="s">
        <v>2213</v>
      </c>
      <c r="D3930" s="122" t="s">
        <v>2088</v>
      </c>
      <c r="E3930" s="122">
        <v>72</v>
      </c>
      <c r="F3930" s="122">
        <v>7.0677646500000006E-5</v>
      </c>
      <c r="G3930" s="122">
        <v>7.8541309500000002E-5</v>
      </c>
      <c r="H3930" s="122">
        <v>7.9372640999999998E-5</v>
      </c>
      <c r="I3930" s="122">
        <v>8.1368885999999994E-5</v>
      </c>
      <c r="J3930" s="122">
        <v>8.3289738499999998E-5</v>
      </c>
      <c r="K3930" s="122">
        <v>8.2508492000000003E-5</v>
      </c>
      <c r="L3930" s="122">
        <v>8.4044484999999997E-5</v>
      </c>
      <c r="M3930" s="122">
        <v>8.6079340499999995E-5</v>
      </c>
      <c r="N3930" s="122">
        <v>8.7413085499999995E-5</v>
      </c>
      <c r="O3930" s="122">
        <v>8.2079854499999999E-5</v>
      </c>
      <c r="P3930" s="122">
        <v>8.2463706999999994E-5</v>
      </c>
      <c r="Q3930" s="122">
        <v>8.2545698000000006E-5</v>
      </c>
      <c r="R3930" s="122">
        <v>8.1928248000000004E-5</v>
      </c>
      <c r="S3930" s="122">
        <v>8.2676210500000005E-5</v>
      </c>
      <c r="T3930" s="122">
        <v>8.2453106999999997E-5</v>
      </c>
      <c r="U3930" s="122">
        <v>7.9698776499999996E-5</v>
      </c>
      <c r="V3930" s="122">
        <v>8.2659091499999996E-5</v>
      </c>
      <c r="W3930" s="122">
        <v>7.9405129999999998E-5</v>
      </c>
      <c r="X3930" s="122">
        <v>7.5934822500000002E-5</v>
      </c>
      <c r="Y3930" s="122">
        <v>7.3737309999999997E-5</v>
      </c>
      <c r="Z3930" s="122">
        <v>3.0368840999999998E-5</v>
      </c>
      <c r="AA3930" s="122">
        <v>3.1517404000000002E-5</v>
      </c>
      <c r="AB3930" s="122">
        <v>3.0868631000000003E-5</v>
      </c>
      <c r="AC3930" s="122">
        <v>2.3498981000000001E-5</v>
      </c>
      <c r="AD3930" s="122">
        <v>2.9604819500000002E-5</v>
      </c>
      <c r="AE3930" s="122">
        <v>3.02263505E-5</v>
      </c>
      <c r="AF3930" s="122">
        <v>2.9047550999999999E-5</v>
      </c>
      <c r="AG3930" s="122">
        <v>2.4564864000000001E-5</v>
      </c>
      <c r="AH3930" s="122">
        <v>2.6288768499999999E-5</v>
      </c>
      <c r="AI3930" s="122">
        <v>3.4863400000000002E-7</v>
      </c>
      <c r="AJ3930" s="122">
        <v>1.013042E-6</v>
      </c>
      <c r="AK3930" s="122">
        <v>6.2465800000000003E-7</v>
      </c>
      <c r="AL3930" s="122">
        <v>0</v>
      </c>
    </row>
    <row r="3931" spans="1:38" hidden="1" x14ac:dyDescent="0.25">
      <c r="A3931" s="122" t="s">
        <v>2021</v>
      </c>
      <c r="B3931" s="122">
        <v>1</v>
      </c>
      <c r="C3931" s="122" t="s">
        <v>2213</v>
      </c>
      <c r="D3931" s="122" t="s">
        <v>2089</v>
      </c>
      <c r="E3931" s="122">
        <v>72</v>
      </c>
      <c r="F3931" s="122">
        <v>0</v>
      </c>
      <c r="G3931" s="122">
        <v>0</v>
      </c>
      <c r="H3931" s="122">
        <v>0</v>
      </c>
      <c r="I3931" s="122">
        <v>0</v>
      </c>
      <c r="J3931" s="122">
        <v>0</v>
      </c>
      <c r="K3931" s="122">
        <v>0</v>
      </c>
      <c r="L3931" s="122">
        <v>0</v>
      </c>
      <c r="M3931" s="122">
        <v>0</v>
      </c>
      <c r="N3931" s="122">
        <v>0</v>
      </c>
      <c r="O3931" s="122">
        <v>0</v>
      </c>
      <c r="P3931" s="122">
        <v>0</v>
      </c>
      <c r="Q3931" s="122">
        <v>0</v>
      </c>
      <c r="R3931" s="122">
        <v>0</v>
      </c>
      <c r="S3931" s="122">
        <v>0</v>
      </c>
      <c r="T3931" s="122">
        <v>0</v>
      </c>
      <c r="U3931" s="122">
        <v>0</v>
      </c>
      <c r="V3931" s="122">
        <v>0</v>
      </c>
      <c r="W3931" s="122">
        <v>0</v>
      </c>
      <c r="X3931" s="122">
        <v>0</v>
      </c>
      <c r="Y3931" s="122">
        <v>0</v>
      </c>
      <c r="Z3931" s="122">
        <v>0</v>
      </c>
      <c r="AA3931" s="122">
        <v>0</v>
      </c>
      <c r="AB3931" s="122">
        <v>0</v>
      </c>
      <c r="AC3931" s="122">
        <v>0</v>
      </c>
      <c r="AD3931" s="122">
        <v>0</v>
      </c>
      <c r="AE3931" s="122">
        <v>0</v>
      </c>
      <c r="AF3931" s="122">
        <v>0</v>
      </c>
      <c r="AG3931" s="122">
        <v>0</v>
      </c>
      <c r="AH3931" s="122">
        <v>0</v>
      </c>
      <c r="AI3931" s="122">
        <v>0</v>
      </c>
      <c r="AJ3931" s="122">
        <v>0</v>
      </c>
      <c r="AK3931" s="122">
        <v>0</v>
      </c>
      <c r="AL3931" s="122">
        <v>0</v>
      </c>
    </row>
    <row r="3932" spans="1:38" hidden="1" x14ac:dyDescent="0.25">
      <c r="A3932" s="122" t="s">
        <v>2021</v>
      </c>
      <c r="B3932" s="122">
        <v>1</v>
      </c>
      <c r="C3932" s="122" t="s">
        <v>2213</v>
      </c>
      <c r="D3932" s="122" t="s">
        <v>2090</v>
      </c>
      <c r="E3932" s="122">
        <v>72</v>
      </c>
      <c r="F3932" s="122">
        <v>0</v>
      </c>
      <c r="G3932" s="122">
        <v>0</v>
      </c>
      <c r="H3932" s="122">
        <v>0</v>
      </c>
      <c r="I3932" s="122">
        <v>0</v>
      </c>
      <c r="J3932" s="122">
        <v>0</v>
      </c>
      <c r="K3932" s="122">
        <v>0</v>
      </c>
      <c r="L3932" s="122">
        <v>0</v>
      </c>
      <c r="M3932" s="122">
        <v>0</v>
      </c>
      <c r="N3932" s="122">
        <v>0</v>
      </c>
      <c r="O3932" s="122">
        <v>0</v>
      </c>
      <c r="P3932" s="122">
        <v>0</v>
      </c>
      <c r="Q3932" s="122">
        <v>0</v>
      </c>
      <c r="R3932" s="122">
        <v>0</v>
      </c>
      <c r="S3932" s="122">
        <v>0</v>
      </c>
      <c r="T3932" s="122">
        <v>0</v>
      </c>
      <c r="U3932" s="122">
        <v>0</v>
      </c>
      <c r="V3932" s="122">
        <v>0</v>
      </c>
      <c r="W3932" s="122">
        <v>0</v>
      </c>
      <c r="X3932" s="122">
        <v>0</v>
      </c>
      <c r="Y3932" s="122">
        <v>0</v>
      </c>
      <c r="Z3932" s="122">
        <v>0</v>
      </c>
      <c r="AA3932" s="122">
        <v>0</v>
      </c>
      <c r="AB3932" s="122">
        <v>0</v>
      </c>
      <c r="AC3932" s="122">
        <v>0</v>
      </c>
      <c r="AD3932" s="122">
        <v>0</v>
      </c>
      <c r="AE3932" s="122">
        <v>0</v>
      </c>
      <c r="AF3932" s="122">
        <v>0</v>
      </c>
      <c r="AG3932" s="122">
        <v>0</v>
      </c>
      <c r="AH3932" s="122">
        <v>0</v>
      </c>
      <c r="AI3932" s="122">
        <v>0</v>
      </c>
      <c r="AJ3932" s="122">
        <v>0</v>
      </c>
      <c r="AK3932" s="122">
        <v>0</v>
      </c>
      <c r="AL3932" s="122">
        <v>0</v>
      </c>
    </row>
    <row r="3933" spans="1:38" hidden="1" x14ac:dyDescent="0.25">
      <c r="A3933" s="122" t="s">
        <v>2021</v>
      </c>
      <c r="B3933" s="122">
        <v>1</v>
      </c>
      <c r="C3933" s="122" t="s">
        <v>2213</v>
      </c>
      <c r="D3933" s="122" t="s">
        <v>2091</v>
      </c>
      <c r="E3933" s="122">
        <v>72</v>
      </c>
      <c r="F3933" s="122">
        <v>4.8703504650000001E-4</v>
      </c>
      <c r="G3933" s="122">
        <v>5.1527988600000004E-4</v>
      </c>
      <c r="H3933" s="122">
        <v>5.2814547699999998E-4</v>
      </c>
      <c r="I3933" s="122">
        <v>5.4706846450000004E-4</v>
      </c>
      <c r="J3933" s="122">
        <v>5.5370475350000005E-4</v>
      </c>
      <c r="K3933" s="122">
        <v>5.691581755E-4</v>
      </c>
      <c r="L3933" s="122">
        <v>5.7920178150000002E-4</v>
      </c>
      <c r="M3933" s="122">
        <v>5.6214516250000001E-4</v>
      </c>
      <c r="N3933" s="122">
        <v>5.6883437199999997E-4</v>
      </c>
      <c r="O3933" s="122">
        <v>5.7765810350000001E-4</v>
      </c>
      <c r="P3933" s="122">
        <v>5.8211649000000003E-4</v>
      </c>
      <c r="Q3933" s="122">
        <v>5.7538146200000002E-4</v>
      </c>
      <c r="R3933" s="122">
        <v>4.3919199949999998E-4</v>
      </c>
      <c r="S3933" s="122">
        <v>4.9828758249999998E-4</v>
      </c>
      <c r="T3933" s="122">
        <v>4.9699289850000002E-4</v>
      </c>
      <c r="U3933" s="122">
        <v>4.9049107049999995E-4</v>
      </c>
      <c r="V3933" s="122">
        <v>5.1289016899999998E-4</v>
      </c>
      <c r="W3933" s="122">
        <v>4.9303101600000005E-4</v>
      </c>
      <c r="X3933" s="122">
        <v>4.7899330350000002E-4</v>
      </c>
      <c r="Y3933" s="122">
        <v>4.6488624049999998E-4</v>
      </c>
      <c r="Z3933" s="122">
        <v>4.5701778100000002E-4</v>
      </c>
      <c r="AA3933" s="122">
        <v>4.6345330599999998E-4</v>
      </c>
      <c r="AB3933" s="122">
        <v>3.9978644650000002E-4</v>
      </c>
      <c r="AC3933" s="122">
        <v>4.2604020850000001E-4</v>
      </c>
      <c r="AD3933" s="122">
        <v>4.7230435900000003E-4</v>
      </c>
      <c r="AE3933" s="122">
        <v>5.0846050849999999E-4</v>
      </c>
      <c r="AF3933" s="122">
        <v>4.8438716650000001E-4</v>
      </c>
      <c r="AG3933" s="122">
        <v>4.4809221000000001E-4</v>
      </c>
      <c r="AH3933" s="122">
        <v>4.5652172750000001E-4</v>
      </c>
      <c r="AI3933" s="122">
        <v>6.1334681950000005E-4</v>
      </c>
      <c r="AJ3933" s="122">
        <v>6.3861965749999997E-4</v>
      </c>
      <c r="AK3933" s="122">
        <v>6.5447004950000001E-4</v>
      </c>
      <c r="AL3933" s="122">
        <v>0</v>
      </c>
    </row>
    <row r="3934" spans="1:38" hidden="1" x14ac:dyDescent="0.25">
      <c r="A3934" s="122" t="s">
        <v>2021</v>
      </c>
      <c r="B3934" s="122">
        <v>1</v>
      </c>
      <c r="C3934" s="122" t="s">
        <v>2213</v>
      </c>
      <c r="D3934" s="122" t="s">
        <v>2092</v>
      </c>
      <c r="E3934" s="122">
        <v>72</v>
      </c>
      <c r="F3934" s="122">
        <v>2.38969633E-4</v>
      </c>
      <c r="G3934" s="122">
        <v>2.3861474500000001E-4</v>
      </c>
      <c r="H3934" s="122">
        <v>2.5144355400000002E-4</v>
      </c>
      <c r="I3934" s="122">
        <v>2.7072590799999998E-4</v>
      </c>
      <c r="J3934" s="122">
        <v>2.4552642199999997E-4</v>
      </c>
      <c r="K3934" s="122">
        <v>2.4926520099999999E-4</v>
      </c>
      <c r="L3934" s="122">
        <v>2.5317917149999999E-4</v>
      </c>
      <c r="M3934" s="122">
        <v>2.5779101949999998E-4</v>
      </c>
      <c r="N3934" s="122">
        <v>2.60820579E-4</v>
      </c>
      <c r="O3934" s="122">
        <v>2.4519151500000002E-4</v>
      </c>
      <c r="P3934" s="122">
        <v>2.4674942349999998E-4</v>
      </c>
      <c r="Q3934" s="122">
        <v>2.4709561949999998E-4</v>
      </c>
      <c r="R3934" s="122">
        <v>2.449563805E-4</v>
      </c>
      <c r="S3934" s="122">
        <v>2.4709347299999999E-4</v>
      </c>
      <c r="T3934" s="122">
        <v>2.4654754649999999E-4</v>
      </c>
      <c r="U3934" s="122">
        <v>2.38623437E-4</v>
      </c>
      <c r="V3934" s="122">
        <v>2.474737745E-4</v>
      </c>
      <c r="W3934" s="122">
        <v>2.3794204250000001E-4</v>
      </c>
      <c r="X3934" s="122">
        <v>2.285113285E-4</v>
      </c>
      <c r="Y3934" s="122">
        <v>2.2097804100000001E-4</v>
      </c>
      <c r="Z3934" s="122">
        <v>1.945442645E-4</v>
      </c>
      <c r="AA3934" s="122">
        <v>2.18317547E-4</v>
      </c>
      <c r="AB3934" s="122">
        <v>2.0411601149999999E-4</v>
      </c>
      <c r="AC3934" s="122">
        <v>2.00816152E-4</v>
      </c>
      <c r="AD3934" s="122">
        <v>1.8929180549999999E-4</v>
      </c>
      <c r="AE3934" s="122">
        <v>2.2394943300000001E-4</v>
      </c>
      <c r="AF3934" s="122">
        <v>1.94847557E-4</v>
      </c>
      <c r="AG3934" s="122">
        <v>1.8230431199999999E-4</v>
      </c>
      <c r="AH3934" s="122">
        <v>1.9182875649999999E-4</v>
      </c>
      <c r="AI3934" s="122">
        <v>2.4779983049999998E-4</v>
      </c>
      <c r="AJ3934" s="122">
        <v>3.0081798300000002E-4</v>
      </c>
      <c r="AK3934" s="122">
        <v>3.2451105E-4</v>
      </c>
      <c r="AL3934" s="122">
        <v>0</v>
      </c>
    </row>
    <row r="3935" spans="1:38" hidden="1" x14ac:dyDescent="0.25">
      <c r="A3935" s="122" t="s">
        <v>2021</v>
      </c>
      <c r="B3935" s="122">
        <v>1</v>
      </c>
      <c r="C3935" s="122" t="s">
        <v>2213</v>
      </c>
      <c r="D3935" s="122" t="s">
        <v>2093</v>
      </c>
      <c r="E3935" s="122">
        <v>72</v>
      </c>
      <c r="F3935" s="122">
        <v>2.2598084349999999E-4</v>
      </c>
      <c r="G3935" s="122">
        <v>2.3052493100000001E-4</v>
      </c>
      <c r="H3935" s="122">
        <v>2.21722214E-4</v>
      </c>
      <c r="I3935" s="122">
        <v>2.115363295E-4</v>
      </c>
      <c r="J3935" s="122">
        <v>2.047267835E-4</v>
      </c>
      <c r="K3935" s="122">
        <v>2.1506681850000001E-4</v>
      </c>
      <c r="L3935" s="122">
        <v>2.2160823750000001E-4</v>
      </c>
      <c r="M3935" s="122">
        <v>2.205594205E-4</v>
      </c>
      <c r="N3935" s="122">
        <v>2.2080189549999999E-4</v>
      </c>
      <c r="O3935" s="122">
        <v>2.104683265E-4</v>
      </c>
      <c r="P3935" s="122">
        <v>2.2020365800000001E-4</v>
      </c>
      <c r="Q3935" s="122">
        <v>2.21539152E-4</v>
      </c>
      <c r="R3935" s="122">
        <v>2.250204305E-4</v>
      </c>
      <c r="S3935" s="122">
        <v>2.2787273150000001E-4</v>
      </c>
      <c r="T3935" s="122">
        <v>2.30118527E-4</v>
      </c>
      <c r="U3935" s="122">
        <v>2.2669605200000001E-4</v>
      </c>
      <c r="V3935" s="122">
        <v>2.4106445799999999E-4</v>
      </c>
      <c r="W3935" s="122">
        <v>2.400489515E-4</v>
      </c>
      <c r="X3935" s="122">
        <v>2.4513464600000001E-4</v>
      </c>
      <c r="Y3935" s="122">
        <v>2.5631263750000002E-4</v>
      </c>
      <c r="Z3935" s="122">
        <v>2.0525355049999999E-4</v>
      </c>
      <c r="AA3935" s="122">
        <v>2.25548814E-4</v>
      </c>
      <c r="AB3935" s="122">
        <v>2.3062446500000001E-4</v>
      </c>
      <c r="AC3935" s="122">
        <v>2.28381452E-4</v>
      </c>
      <c r="AD3935" s="122">
        <v>2.32965634E-4</v>
      </c>
      <c r="AE3935" s="122">
        <v>2.4646457499999998E-4</v>
      </c>
      <c r="AF3935" s="122">
        <v>2.2764231400000001E-4</v>
      </c>
      <c r="AG3935" s="122">
        <v>1.8441591149999999E-4</v>
      </c>
      <c r="AH3935" s="122">
        <v>2.5587509600000002E-4</v>
      </c>
      <c r="AI3935" s="122">
        <v>2.20287027E-4</v>
      </c>
      <c r="AJ3935" s="122">
        <v>2.1916896549999999E-4</v>
      </c>
      <c r="AK3935" s="122">
        <v>2.0537499999999999E-4</v>
      </c>
      <c r="AL3935" s="122">
        <v>0</v>
      </c>
    </row>
    <row r="3936" spans="1:38" hidden="1" x14ac:dyDescent="0.25">
      <c r="A3936" s="122" t="s">
        <v>2021</v>
      </c>
      <c r="B3936" s="122">
        <v>1</v>
      </c>
      <c r="C3936" s="122" t="s">
        <v>2213</v>
      </c>
      <c r="D3936" s="122" t="s">
        <v>2094</v>
      </c>
      <c r="E3936" s="122">
        <v>72</v>
      </c>
      <c r="F3936" s="122">
        <v>1.1803749250000001E-4</v>
      </c>
      <c r="G3936" s="122">
        <v>1.17901415E-4</v>
      </c>
      <c r="H3936" s="122">
        <v>1.19145272E-4</v>
      </c>
      <c r="I3936" s="122">
        <v>1.2213216649999999E-4</v>
      </c>
      <c r="J3936" s="122">
        <v>1.256476565E-4</v>
      </c>
      <c r="K3936" s="122">
        <v>1.2352757700000001E-4</v>
      </c>
      <c r="L3936" s="122">
        <v>1.26193E-4</v>
      </c>
      <c r="M3936" s="122">
        <v>1.3360171099999999E-4</v>
      </c>
      <c r="N3936" s="122">
        <v>1.3625449349999999E-4</v>
      </c>
      <c r="O3936" s="122">
        <v>1.2982644150000001E-4</v>
      </c>
      <c r="P3936" s="122">
        <v>1.3142452399999999E-4</v>
      </c>
      <c r="Q3936" s="122">
        <v>1.31835221E-4</v>
      </c>
      <c r="R3936" s="122">
        <v>1.30194659E-4</v>
      </c>
      <c r="S3936" s="122">
        <v>1.30794778E-4</v>
      </c>
      <c r="T3936" s="122">
        <v>1.3119529899999999E-4</v>
      </c>
      <c r="U3936" s="122">
        <v>1.2691040800000001E-4</v>
      </c>
      <c r="V3936" s="122">
        <v>1.3118101550000001E-4</v>
      </c>
      <c r="W3936" s="122">
        <v>1.24366779E-4</v>
      </c>
      <c r="X3936" s="122">
        <v>1.2132653999999999E-4</v>
      </c>
      <c r="Y3936" s="122">
        <v>1.176712095E-4</v>
      </c>
      <c r="Z3936" s="122">
        <v>1.42691317E-4</v>
      </c>
      <c r="AA3936" s="122">
        <v>1.357307475E-4</v>
      </c>
      <c r="AB3936" s="122">
        <v>1.2864478E-4</v>
      </c>
      <c r="AC3936" s="122">
        <v>1.2825231499999999E-4</v>
      </c>
      <c r="AD3936" s="122">
        <v>1.2944168800000001E-4</v>
      </c>
      <c r="AE3936" s="122">
        <v>1.5576694700000001E-4</v>
      </c>
      <c r="AF3936" s="122">
        <v>1.4849717549999999E-4</v>
      </c>
      <c r="AG3936" s="122">
        <v>1.190937825E-4</v>
      </c>
      <c r="AH3936" s="122">
        <v>1.3414498750000001E-4</v>
      </c>
      <c r="AI3936" s="122">
        <v>1.7553038200000001E-4</v>
      </c>
      <c r="AJ3936" s="122">
        <v>1.7794935499999999E-4</v>
      </c>
      <c r="AK3936" s="122">
        <v>1.790143635E-4</v>
      </c>
      <c r="AL3936" s="122">
        <v>0</v>
      </c>
    </row>
    <row r="3937" spans="1:38" hidden="1" x14ac:dyDescent="0.25">
      <c r="A3937" s="122" t="s">
        <v>2021</v>
      </c>
      <c r="B3937" s="122">
        <v>1</v>
      </c>
      <c r="C3937" s="122" t="s">
        <v>2213</v>
      </c>
      <c r="D3937" s="122" t="s">
        <v>2095</v>
      </c>
      <c r="E3937" s="122">
        <v>72</v>
      </c>
      <c r="F3937" s="122">
        <v>1.3266523015000001E-3</v>
      </c>
      <c r="G3937" s="122">
        <v>1.3505058525E-3</v>
      </c>
      <c r="H3937" s="122">
        <v>1.365636955E-3</v>
      </c>
      <c r="I3937" s="122">
        <v>1.4172891385000001E-3</v>
      </c>
      <c r="J3937" s="122">
        <v>1.4501704444999999E-3</v>
      </c>
      <c r="K3937" s="122">
        <v>1.4370803719999999E-3</v>
      </c>
      <c r="L3937" s="122">
        <v>1.4785042975E-3</v>
      </c>
      <c r="M3937" s="122">
        <v>1.5653097114999999E-3</v>
      </c>
      <c r="N3937" s="122">
        <v>1.5941885635E-3</v>
      </c>
      <c r="O3937" s="122">
        <v>1.5859538209999999E-3</v>
      </c>
      <c r="P3937" s="122">
        <v>1.6358790525E-3</v>
      </c>
      <c r="Q3937" s="122">
        <v>1.6360571854999999E-3</v>
      </c>
      <c r="R3937" s="122">
        <v>1.6099445625E-3</v>
      </c>
      <c r="S3937" s="122">
        <v>1.656457018E-3</v>
      </c>
      <c r="T3937" s="122">
        <v>1.668805753E-3</v>
      </c>
      <c r="U3937" s="122">
        <v>1.626455255E-3</v>
      </c>
      <c r="V3937" s="122">
        <v>1.5463321605000001E-3</v>
      </c>
      <c r="W3937" s="122">
        <v>1.7294635374999999E-3</v>
      </c>
      <c r="X3937" s="122">
        <v>1.656266218E-3</v>
      </c>
      <c r="Y3937" s="122">
        <v>1.615239077E-3</v>
      </c>
      <c r="Z3937" s="122">
        <v>2.5561235909999998E-3</v>
      </c>
      <c r="AA3937" s="122">
        <v>2.4268707155000002E-3</v>
      </c>
      <c r="AB3937" s="122">
        <v>2.1845651564999999E-3</v>
      </c>
      <c r="AC3937" s="122">
        <v>2.6416357519999998E-3</v>
      </c>
      <c r="AD3937" s="122">
        <v>2.192634486E-3</v>
      </c>
      <c r="AE3937" s="122">
        <v>2.8933692424999999E-3</v>
      </c>
      <c r="AF3937" s="122">
        <v>3.0245744525000001E-3</v>
      </c>
      <c r="AG3937" s="122">
        <v>2.617992982E-3</v>
      </c>
      <c r="AH3937" s="122">
        <v>2.4716768889999998E-3</v>
      </c>
      <c r="AI3937" s="122">
        <v>3.7495219145E-3</v>
      </c>
      <c r="AJ3937" s="122">
        <v>1.8154161815E-3</v>
      </c>
      <c r="AK3937" s="122">
        <v>1.833529223E-3</v>
      </c>
      <c r="AL3937" s="122">
        <v>0</v>
      </c>
    </row>
    <row r="3938" spans="1:38" hidden="1" x14ac:dyDescent="0.25">
      <c r="A3938" s="122" t="s">
        <v>2021</v>
      </c>
      <c r="B3938" s="122">
        <v>1</v>
      </c>
      <c r="C3938" s="122" t="s">
        <v>2213</v>
      </c>
      <c r="D3938" s="122" t="s">
        <v>2096</v>
      </c>
      <c r="E3938" s="122">
        <v>72</v>
      </c>
      <c r="F3938" s="122">
        <v>0</v>
      </c>
      <c r="G3938" s="122">
        <v>0</v>
      </c>
      <c r="H3938" s="122">
        <v>0</v>
      </c>
      <c r="I3938" s="122">
        <v>0</v>
      </c>
      <c r="J3938" s="122">
        <v>0</v>
      </c>
      <c r="K3938" s="122">
        <v>0</v>
      </c>
      <c r="L3938" s="122">
        <v>0</v>
      </c>
      <c r="M3938" s="122">
        <v>0</v>
      </c>
      <c r="N3938" s="122">
        <v>0</v>
      </c>
      <c r="O3938" s="122">
        <v>0</v>
      </c>
      <c r="P3938" s="122">
        <v>0</v>
      </c>
      <c r="Q3938" s="122">
        <v>0</v>
      </c>
      <c r="R3938" s="122">
        <v>0</v>
      </c>
      <c r="S3938" s="122">
        <v>0</v>
      </c>
      <c r="T3938" s="122">
        <v>0</v>
      </c>
      <c r="U3938" s="122">
        <v>0</v>
      </c>
      <c r="V3938" s="122">
        <v>0</v>
      </c>
      <c r="W3938" s="122">
        <v>0</v>
      </c>
      <c r="X3938" s="122">
        <v>0</v>
      </c>
      <c r="Y3938" s="122">
        <v>0</v>
      </c>
      <c r="Z3938" s="122">
        <v>0</v>
      </c>
      <c r="AA3938" s="122">
        <v>0</v>
      </c>
      <c r="AB3938" s="122">
        <v>0</v>
      </c>
      <c r="AC3938" s="122">
        <v>0</v>
      </c>
      <c r="AD3938" s="122">
        <v>0</v>
      </c>
      <c r="AE3938" s="122">
        <v>0</v>
      </c>
      <c r="AF3938" s="122">
        <v>0</v>
      </c>
      <c r="AG3938" s="122">
        <v>0</v>
      </c>
      <c r="AH3938" s="122">
        <v>0</v>
      </c>
      <c r="AI3938" s="122">
        <v>0</v>
      </c>
      <c r="AJ3938" s="122">
        <v>0</v>
      </c>
      <c r="AK3938" s="122">
        <v>0</v>
      </c>
      <c r="AL3938" s="122">
        <v>0</v>
      </c>
    </row>
    <row r="3939" spans="1:38" hidden="1" x14ac:dyDescent="0.25">
      <c r="A3939" s="122" t="s">
        <v>2021</v>
      </c>
      <c r="B3939" s="122">
        <v>1</v>
      </c>
      <c r="C3939" s="122" t="s">
        <v>2213</v>
      </c>
      <c r="D3939" s="122" t="s">
        <v>2097</v>
      </c>
      <c r="E3939" s="122">
        <v>72</v>
      </c>
      <c r="F3939" s="122">
        <v>0</v>
      </c>
      <c r="G3939" s="122">
        <v>0</v>
      </c>
      <c r="H3939" s="122">
        <v>0</v>
      </c>
      <c r="I3939" s="122">
        <v>0</v>
      </c>
      <c r="J3939" s="122">
        <v>0</v>
      </c>
      <c r="K3939" s="122">
        <v>0</v>
      </c>
      <c r="L3939" s="122">
        <v>0</v>
      </c>
      <c r="M3939" s="122">
        <v>0</v>
      </c>
      <c r="N3939" s="122">
        <v>0</v>
      </c>
      <c r="O3939" s="122">
        <v>0</v>
      </c>
      <c r="P3939" s="122">
        <v>0</v>
      </c>
      <c r="Q3939" s="122">
        <v>0</v>
      </c>
      <c r="R3939" s="122">
        <v>0</v>
      </c>
      <c r="S3939" s="122">
        <v>0</v>
      </c>
      <c r="T3939" s="122">
        <v>0</v>
      </c>
      <c r="U3939" s="122">
        <v>0</v>
      </c>
      <c r="V3939" s="122">
        <v>0</v>
      </c>
      <c r="W3939" s="122">
        <v>0</v>
      </c>
      <c r="X3939" s="122">
        <v>0</v>
      </c>
      <c r="Y3939" s="122">
        <v>0</v>
      </c>
      <c r="Z3939" s="122">
        <v>0</v>
      </c>
      <c r="AA3939" s="122">
        <v>0</v>
      </c>
      <c r="AB3939" s="122">
        <v>0</v>
      </c>
      <c r="AC3939" s="122">
        <v>0</v>
      </c>
      <c r="AD3939" s="122">
        <v>0</v>
      </c>
      <c r="AE3939" s="122">
        <v>0</v>
      </c>
      <c r="AF3939" s="122">
        <v>0</v>
      </c>
      <c r="AG3939" s="122">
        <v>0</v>
      </c>
      <c r="AH3939" s="122">
        <v>0</v>
      </c>
      <c r="AI3939" s="122">
        <v>0</v>
      </c>
      <c r="AJ3939" s="122">
        <v>0</v>
      </c>
      <c r="AK3939" s="122">
        <v>0</v>
      </c>
      <c r="AL3939" s="122">
        <v>0</v>
      </c>
    </row>
    <row r="3940" spans="1:38" hidden="1" x14ac:dyDescent="0.25">
      <c r="A3940" s="122" t="s">
        <v>2021</v>
      </c>
      <c r="B3940" s="122">
        <v>1</v>
      </c>
      <c r="C3940" s="122" t="s">
        <v>2213</v>
      </c>
      <c r="D3940" s="122" t="s">
        <v>2098</v>
      </c>
      <c r="E3940" s="122">
        <v>72</v>
      </c>
      <c r="F3940" s="122">
        <v>0</v>
      </c>
      <c r="G3940" s="122">
        <v>0</v>
      </c>
      <c r="H3940" s="122">
        <v>0</v>
      </c>
      <c r="I3940" s="122">
        <v>0</v>
      </c>
      <c r="J3940" s="122">
        <v>0</v>
      </c>
      <c r="K3940" s="122">
        <v>0</v>
      </c>
      <c r="L3940" s="122">
        <v>0</v>
      </c>
      <c r="M3940" s="122">
        <v>0</v>
      </c>
      <c r="N3940" s="122">
        <v>0</v>
      </c>
      <c r="O3940" s="122">
        <v>0</v>
      </c>
      <c r="P3940" s="122">
        <v>0</v>
      </c>
      <c r="Q3940" s="122">
        <v>0</v>
      </c>
      <c r="R3940" s="122">
        <v>0</v>
      </c>
      <c r="S3940" s="122">
        <v>0</v>
      </c>
      <c r="T3940" s="122">
        <v>0</v>
      </c>
      <c r="U3940" s="122">
        <v>0</v>
      </c>
      <c r="V3940" s="122">
        <v>0</v>
      </c>
      <c r="W3940" s="122">
        <v>0</v>
      </c>
      <c r="X3940" s="122">
        <v>0</v>
      </c>
      <c r="Y3940" s="122">
        <v>0</v>
      </c>
      <c r="Z3940" s="122">
        <v>0</v>
      </c>
      <c r="AA3940" s="122">
        <v>0</v>
      </c>
      <c r="AB3940" s="122">
        <v>0</v>
      </c>
      <c r="AC3940" s="122">
        <v>0</v>
      </c>
      <c r="AD3940" s="122">
        <v>0</v>
      </c>
      <c r="AE3940" s="122">
        <v>0</v>
      </c>
      <c r="AF3940" s="122">
        <v>0</v>
      </c>
      <c r="AG3940" s="122">
        <v>0</v>
      </c>
      <c r="AH3940" s="122">
        <v>0</v>
      </c>
      <c r="AI3940" s="122">
        <v>0</v>
      </c>
      <c r="AJ3940" s="122">
        <v>0</v>
      </c>
      <c r="AK3940" s="122">
        <v>0</v>
      </c>
      <c r="AL3940" s="122">
        <v>0</v>
      </c>
    </row>
    <row r="3941" spans="1:38" hidden="1" x14ac:dyDescent="0.25">
      <c r="A3941" s="122" t="s">
        <v>2021</v>
      </c>
      <c r="B3941" s="122">
        <v>1</v>
      </c>
      <c r="C3941" s="122" t="s">
        <v>2213</v>
      </c>
      <c r="D3941" s="122" t="s">
        <v>2099</v>
      </c>
      <c r="E3941" s="122">
        <v>72</v>
      </c>
      <c r="F3941" s="122">
        <v>6.7418650000000002E-5</v>
      </c>
      <c r="G3941" s="122">
        <v>6.8720648000000005E-5</v>
      </c>
      <c r="H3941" s="122">
        <v>7.0047105500000001E-5</v>
      </c>
      <c r="I3941" s="122">
        <v>7.0131587499999994E-5</v>
      </c>
      <c r="J3941" s="122">
        <v>7.1755587000000006E-5</v>
      </c>
      <c r="K3941" s="122">
        <v>7.1058981500000005E-5</v>
      </c>
      <c r="L3941" s="122">
        <v>7.2916207500000002E-5</v>
      </c>
      <c r="M3941" s="122">
        <v>8.1335257499999994E-5</v>
      </c>
      <c r="N3941" s="122">
        <v>8.1915368999999994E-5</v>
      </c>
      <c r="O3941" s="122">
        <v>7.9847971500000004E-5</v>
      </c>
      <c r="P3941" s="122">
        <v>5.1676272000000002E-5</v>
      </c>
      <c r="Q3941" s="122">
        <v>5.173648E-5</v>
      </c>
      <c r="R3941" s="122">
        <v>5.15211145E-5</v>
      </c>
      <c r="S3941" s="122">
        <v>5.1495541999999997E-5</v>
      </c>
      <c r="T3941" s="122">
        <v>5.1103288999999999E-5</v>
      </c>
      <c r="U3941" s="122">
        <v>4.9851455499999997E-5</v>
      </c>
      <c r="V3941" s="122">
        <v>6.6623888500000003E-5</v>
      </c>
      <c r="W3941" s="122">
        <v>6.4725295999999997E-5</v>
      </c>
      <c r="X3941" s="122">
        <v>6.5079123999999997E-5</v>
      </c>
      <c r="Y3941" s="122">
        <v>6.3944870999999999E-5</v>
      </c>
      <c r="Z3941" s="122">
        <v>4.7811088000000001E-5</v>
      </c>
      <c r="AA3941" s="122">
        <v>5.2492127499999997E-5</v>
      </c>
      <c r="AB3941" s="122">
        <v>5.0856733000000001E-5</v>
      </c>
      <c r="AC3941" s="122">
        <v>6.4702665000000004E-5</v>
      </c>
      <c r="AD3941" s="122">
        <v>6.1359875500000005E-5</v>
      </c>
      <c r="AE3941" s="122">
        <v>6.3680268499999998E-5</v>
      </c>
      <c r="AF3941" s="122">
        <v>5.70359765E-5</v>
      </c>
      <c r="AG3941" s="122">
        <v>5.1309988999999998E-5</v>
      </c>
      <c r="AH3941" s="122">
        <v>6.0788058499999998E-5</v>
      </c>
      <c r="AI3941" s="122">
        <v>6.4972912000000002E-5</v>
      </c>
      <c r="AJ3941" s="122">
        <v>6.3659042000000003E-5</v>
      </c>
      <c r="AK3941" s="122">
        <v>6.8389874999999999E-5</v>
      </c>
      <c r="AL3941" s="122">
        <v>0</v>
      </c>
    </row>
    <row r="3942" spans="1:38" hidden="1" x14ac:dyDescent="0.25">
      <c r="A3942" s="122" t="s">
        <v>2021</v>
      </c>
      <c r="B3942" s="122">
        <v>1</v>
      </c>
      <c r="C3942" s="122" t="s">
        <v>2213</v>
      </c>
      <c r="D3942" s="122" t="s">
        <v>2100</v>
      </c>
      <c r="E3942" s="122">
        <v>72</v>
      </c>
      <c r="F3942" s="122">
        <v>1.3549685849999999E-4</v>
      </c>
      <c r="G3942" s="122">
        <v>1.4339290449999999E-4</v>
      </c>
      <c r="H3942" s="122">
        <v>1.4491066549999999E-4</v>
      </c>
      <c r="I3942" s="122">
        <v>1.48555237E-4</v>
      </c>
      <c r="J3942" s="122">
        <v>1.6344826349999999E-4</v>
      </c>
      <c r="K3942" s="122">
        <v>1.6619170250000001E-4</v>
      </c>
      <c r="L3942" s="122">
        <v>1.6928552449999999E-4</v>
      </c>
      <c r="M3942" s="122">
        <v>1.8616483200000001E-4</v>
      </c>
      <c r="N3942" s="122">
        <v>1.89049304E-4</v>
      </c>
      <c r="O3942" s="122">
        <v>1.83636255E-4</v>
      </c>
      <c r="P3942" s="122">
        <v>1.8449504049999999E-4</v>
      </c>
      <c r="Q3942" s="122">
        <v>1.8747663499999999E-4</v>
      </c>
      <c r="R3942" s="122">
        <v>1.8607433450000001E-4</v>
      </c>
      <c r="S3942" s="122">
        <v>1.8777311700000001E-4</v>
      </c>
      <c r="T3942" s="122">
        <v>1.8726638399999999E-4</v>
      </c>
      <c r="U3942" s="122">
        <v>1.81010794E-4</v>
      </c>
      <c r="V3942" s="122">
        <v>1.95747921E-4</v>
      </c>
      <c r="W3942" s="122">
        <v>1.8804209200000001E-4</v>
      </c>
      <c r="X3942" s="122">
        <v>1.8643929249999999E-4</v>
      </c>
      <c r="Y3942" s="122">
        <v>1.7721949200000001E-4</v>
      </c>
      <c r="Z3942" s="122">
        <v>1.176888585E-4</v>
      </c>
      <c r="AA3942" s="122">
        <v>1.214781465E-4</v>
      </c>
      <c r="AB3942" s="122">
        <v>1.031699325E-4</v>
      </c>
      <c r="AC3942" s="122">
        <v>1.08030748E-4</v>
      </c>
      <c r="AD3942" s="122">
        <v>1.03507251E-4</v>
      </c>
      <c r="AE3942" s="122">
        <v>1.1951537100000001E-4</v>
      </c>
      <c r="AF3942" s="122">
        <v>1.2121913549999999E-4</v>
      </c>
      <c r="AG3942" s="122">
        <v>1.167137645E-4</v>
      </c>
      <c r="AH3942" s="122">
        <v>1.20331518E-4</v>
      </c>
      <c r="AI3942" s="122">
        <v>1.5382025699999999E-4</v>
      </c>
      <c r="AJ3942" s="122">
        <v>1.7626843349999999E-4</v>
      </c>
      <c r="AK3942" s="122">
        <v>1.885328985E-4</v>
      </c>
      <c r="AL3942" s="122">
        <v>0</v>
      </c>
    </row>
    <row r="3943" spans="1:38" hidden="1" x14ac:dyDescent="0.25">
      <c r="A3943" s="122" t="s">
        <v>2021</v>
      </c>
      <c r="B3943" s="122">
        <v>1</v>
      </c>
      <c r="C3943" s="122" t="s">
        <v>2213</v>
      </c>
      <c r="D3943" s="122" t="s">
        <v>2101</v>
      </c>
      <c r="E3943" s="122">
        <v>72</v>
      </c>
      <c r="F3943" s="122">
        <v>1.31864E-7</v>
      </c>
      <c r="G3943" s="122">
        <v>1.4879749999999999E-7</v>
      </c>
      <c r="H3943" s="122">
        <v>1.62869E-7</v>
      </c>
      <c r="I3943" s="122">
        <v>1.7190549999999999E-7</v>
      </c>
      <c r="J3943" s="122">
        <v>1.563235E-7</v>
      </c>
      <c r="K3943" s="122">
        <v>1.64459E-7</v>
      </c>
      <c r="L3943" s="122">
        <v>1.7264750000000001E-7</v>
      </c>
      <c r="M3943" s="122">
        <v>1.801735E-7</v>
      </c>
      <c r="N3943" s="122">
        <v>1.5438899999999999E-7</v>
      </c>
      <c r="O3943" s="122">
        <v>1.613585E-7</v>
      </c>
      <c r="P3943" s="122">
        <v>1.8825599999999999E-7</v>
      </c>
      <c r="Q3943" s="122">
        <v>1.7519150000000001E-7</v>
      </c>
      <c r="R3943" s="122">
        <v>9.2114E-8</v>
      </c>
      <c r="S3943" s="122">
        <v>1.8504949999999999E-7</v>
      </c>
      <c r="T3943" s="122">
        <v>1.8186950000000001E-7</v>
      </c>
      <c r="U3943" s="122">
        <v>2.00658E-7</v>
      </c>
      <c r="V3943" s="122">
        <v>2.1446449999999999E-7</v>
      </c>
      <c r="W3943" s="122">
        <v>2.0431499999999999E-7</v>
      </c>
      <c r="X3943" s="122">
        <v>2.8834650000000002E-7</v>
      </c>
      <c r="Y3943" s="122">
        <v>3.2973950000000003E-7</v>
      </c>
      <c r="Z3943" s="122">
        <v>4.3857500000000002E-7</v>
      </c>
      <c r="AA3943" s="122">
        <v>4.8126649999999998E-7</v>
      </c>
      <c r="AB3943" s="122">
        <v>5.759245E-7</v>
      </c>
      <c r="AC3943" s="122">
        <v>6.3335000000000004E-7</v>
      </c>
      <c r="AD3943" s="122">
        <v>6.1657550000000001E-7</v>
      </c>
      <c r="AE3943" s="122">
        <v>3.3132949999999998E-7</v>
      </c>
      <c r="AF3943" s="122">
        <v>1.6493599999999999E-7</v>
      </c>
      <c r="AG3943" s="122">
        <v>1.5396499999999999E-7</v>
      </c>
      <c r="AH3943" s="122">
        <v>3.4860749999999998E-7</v>
      </c>
      <c r="AI3943" s="122">
        <v>1.3414300000000001E-7</v>
      </c>
      <c r="AJ3943" s="122">
        <v>1.3114849999999999E-7</v>
      </c>
      <c r="AK3943" s="122">
        <v>0</v>
      </c>
      <c r="AL3943" s="122">
        <v>0</v>
      </c>
    </row>
    <row r="3944" spans="1:38" hidden="1" x14ac:dyDescent="0.25">
      <c r="A3944" s="122" t="s">
        <v>2021</v>
      </c>
      <c r="B3944" s="122">
        <v>1</v>
      </c>
      <c r="C3944" s="122" t="s">
        <v>2213</v>
      </c>
      <c r="D3944" s="122" t="s">
        <v>2135</v>
      </c>
      <c r="E3944" s="122">
        <v>72</v>
      </c>
      <c r="F3944" s="122">
        <v>0</v>
      </c>
      <c r="G3944" s="122">
        <v>0</v>
      </c>
      <c r="H3944" s="122">
        <v>0</v>
      </c>
      <c r="I3944" s="122">
        <v>0</v>
      </c>
      <c r="J3944" s="122">
        <v>0</v>
      </c>
      <c r="K3944" s="122">
        <v>0</v>
      </c>
      <c r="L3944" s="122">
        <v>0</v>
      </c>
      <c r="M3944" s="122">
        <v>0</v>
      </c>
      <c r="N3944" s="122">
        <v>0</v>
      </c>
      <c r="O3944" s="122">
        <v>0</v>
      </c>
      <c r="P3944" s="122">
        <v>0</v>
      </c>
      <c r="Q3944" s="122">
        <v>0</v>
      </c>
      <c r="R3944" s="122">
        <v>0</v>
      </c>
      <c r="S3944" s="122">
        <v>0</v>
      </c>
      <c r="T3944" s="122">
        <v>0</v>
      </c>
      <c r="U3944" s="122">
        <v>0</v>
      </c>
      <c r="V3944" s="122">
        <v>0</v>
      </c>
      <c r="W3944" s="122">
        <v>0</v>
      </c>
      <c r="X3944" s="122">
        <v>0</v>
      </c>
      <c r="Y3944" s="122">
        <v>0</v>
      </c>
      <c r="Z3944" s="122">
        <v>0</v>
      </c>
      <c r="AA3944" s="122">
        <v>0</v>
      </c>
      <c r="AB3944" s="122">
        <v>0</v>
      </c>
      <c r="AC3944" s="122">
        <v>0</v>
      </c>
      <c r="AD3944" s="122">
        <v>0</v>
      </c>
      <c r="AE3944" s="122">
        <v>0</v>
      </c>
      <c r="AF3944" s="122">
        <v>0</v>
      </c>
      <c r="AG3944" s="122">
        <v>0</v>
      </c>
      <c r="AH3944" s="122">
        <v>0</v>
      </c>
      <c r="AI3944" s="122">
        <v>0</v>
      </c>
      <c r="AJ3944" s="122">
        <v>0</v>
      </c>
      <c r="AK3944" s="122">
        <v>0</v>
      </c>
      <c r="AL3944" s="122">
        <v>0</v>
      </c>
    </row>
    <row r="3945" spans="1:38" hidden="1" x14ac:dyDescent="0.25">
      <c r="A3945" s="122" t="s">
        <v>2021</v>
      </c>
      <c r="B3945" s="122">
        <v>1</v>
      </c>
      <c r="C3945" s="122" t="s">
        <v>2213</v>
      </c>
      <c r="D3945" s="122" t="s">
        <v>2102</v>
      </c>
      <c r="E3945" s="122">
        <v>72</v>
      </c>
      <c r="F3945" s="122">
        <v>2.0691253000000001E-4</v>
      </c>
      <c r="G3945" s="122">
        <v>2.0513461850000001E-4</v>
      </c>
      <c r="H3945" s="122">
        <v>2.1227424849999999E-4</v>
      </c>
      <c r="I3945" s="122">
        <v>2.1954142300000001E-4</v>
      </c>
      <c r="J3945" s="122">
        <v>2.2486643900000001E-4</v>
      </c>
      <c r="K3945" s="122">
        <v>2.02124775E-4</v>
      </c>
      <c r="L3945" s="122">
        <v>2.070537485E-4</v>
      </c>
      <c r="M3945" s="122">
        <v>2.148271525E-4</v>
      </c>
      <c r="N3945" s="122">
        <v>2.194377285E-4</v>
      </c>
      <c r="O3945" s="122">
        <v>2.0635690450000001E-4</v>
      </c>
      <c r="P3945" s="122">
        <v>2.11734629E-4</v>
      </c>
      <c r="Q3945" s="122">
        <v>2.1278742100000001E-4</v>
      </c>
      <c r="R3945" s="122">
        <v>2.1112025299999999E-4</v>
      </c>
      <c r="S3945" s="122">
        <v>2.2917009199999999E-4</v>
      </c>
      <c r="T3945" s="122">
        <v>2.302050495E-4</v>
      </c>
      <c r="U3945" s="122">
        <v>2.2575069099999999E-4</v>
      </c>
      <c r="V3945" s="122">
        <v>2.3419014599999999E-4</v>
      </c>
      <c r="W3945" s="122">
        <v>2.32631098E-4</v>
      </c>
      <c r="X3945" s="122">
        <v>2.300473215E-4</v>
      </c>
      <c r="Y3945" s="122">
        <v>2.2779476849999999E-4</v>
      </c>
      <c r="Z3945" s="122">
        <v>1.42233079E-4</v>
      </c>
      <c r="AA3945" s="122">
        <v>1.5118175799999999E-4</v>
      </c>
      <c r="AB3945" s="122">
        <v>1.4503524199999999E-4</v>
      </c>
      <c r="AC3945" s="122">
        <v>1.533527705E-4</v>
      </c>
      <c r="AD3945" s="122">
        <v>1.50104957E-4</v>
      </c>
      <c r="AE3945" s="122">
        <v>1.5993285300000001E-4</v>
      </c>
      <c r="AF3945" s="122">
        <v>1.2292003800000001E-4</v>
      </c>
      <c r="AG3945" s="122">
        <v>1.20341959E-4</v>
      </c>
      <c r="AH3945" s="122">
        <v>1.6659561549999999E-4</v>
      </c>
      <c r="AI3945" s="122">
        <v>1.635656055E-4</v>
      </c>
      <c r="AJ3945" s="122">
        <v>1.59715977E-4</v>
      </c>
      <c r="AK3945" s="122">
        <v>1.825707695E-4</v>
      </c>
      <c r="AL3945" s="122">
        <v>0</v>
      </c>
    </row>
    <row r="3946" spans="1:38" hidden="1" x14ac:dyDescent="0.25">
      <c r="A3946" s="122" t="s">
        <v>2021</v>
      </c>
      <c r="B3946" s="122">
        <v>1</v>
      </c>
      <c r="C3946" s="122" t="s">
        <v>2213</v>
      </c>
      <c r="D3946" s="122" t="s">
        <v>2103</v>
      </c>
      <c r="E3946" s="122">
        <v>72</v>
      </c>
      <c r="F3946" s="122">
        <v>2.2288262249999999E-4</v>
      </c>
      <c r="G3946" s="122">
        <v>2.2219028349999999E-4</v>
      </c>
      <c r="H3946" s="122">
        <v>2.166250185E-4</v>
      </c>
      <c r="I3946" s="122">
        <v>2.150746095E-4</v>
      </c>
      <c r="J3946" s="122">
        <v>2.1460770600000001E-4</v>
      </c>
      <c r="K3946" s="122">
        <v>2.170347085E-4</v>
      </c>
      <c r="L3946" s="122">
        <v>2.1829303449999999E-4</v>
      </c>
      <c r="M3946" s="122">
        <v>2.246067125E-4</v>
      </c>
      <c r="N3946" s="122">
        <v>2.3522171150000001E-4</v>
      </c>
      <c r="O3946" s="122">
        <v>2.231755535E-4</v>
      </c>
      <c r="P3946" s="122">
        <v>2.3319451449999999E-4</v>
      </c>
      <c r="Q3946" s="122">
        <v>2.46066969E-4</v>
      </c>
      <c r="R3946" s="122">
        <v>2.6445394099999998E-4</v>
      </c>
      <c r="S3946" s="122">
        <v>2.9607890850000002E-4</v>
      </c>
      <c r="T3946" s="122">
        <v>3.60905302E-4</v>
      </c>
      <c r="U3946" s="122">
        <v>4.5577893250000001E-4</v>
      </c>
      <c r="V3946" s="122">
        <v>4.9977447099999999E-4</v>
      </c>
      <c r="W3946" s="122">
        <v>4.8181528850000001E-4</v>
      </c>
      <c r="X3946" s="122">
        <v>4.4236924350000002E-4</v>
      </c>
      <c r="Y3946" s="122">
        <v>3.9856053E-4</v>
      </c>
      <c r="Z3946" s="122">
        <v>3.8688929399999998E-4</v>
      </c>
      <c r="AA3946" s="122">
        <v>3.6993109599999999E-4</v>
      </c>
      <c r="AB3946" s="122">
        <v>3.917279025E-4</v>
      </c>
      <c r="AC3946" s="122">
        <v>4.3298400350000001E-4</v>
      </c>
      <c r="AD3946" s="122">
        <v>4.3142577700000002E-4</v>
      </c>
      <c r="AE3946" s="122">
        <v>4.2346687299999998E-4</v>
      </c>
      <c r="AF3946" s="122">
        <v>3.2928971549999998E-4</v>
      </c>
      <c r="AG3946" s="122">
        <v>2.7145847399999998E-4</v>
      </c>
      <c r="AH3946" s="122">
        <v>3.9201192950000002E-4</v>
      </c>
      <c r="AI3946" s="122">
        <v>4.6994016150000002E-4</v>
      </c>
      <c r="AJ3946" s="122">
        <v>3.249554285E-4</v>
      </c>
      <c r="AK3946" s="122">
        <v>2.6283953449999999E-4</v>
      </c>
      <c r="AL3946" s="122">
        <v>0</v>
      </c>
    </row>
    <row r="3947" spans="1:38" hidden="1" x14ac:dyDescent="0.25">
      <c r="A3947" s="122" t="s">
        <v>2021</v>
      </c>
      <c r="B3947" s="122">
        <v>1</v>
      </c>
      <c r="C3947" s="122" t="s">
        <v>2213</v>
      </c>
      <c r="D3947" s="122" t="s">
        <v>2104</v>
      </c>
      <c r="E3947" s="122">
        <v>72</v>
      </c>
      <c r="F3947" s="122">
        <v>1.6124189999999999E-6</v>
      </c>
      <c r="G3947" s="122">
        <v>1.6105639999999999E-6</v>
      </c>
      <c r="H3947" s="122">
        <v>0</v>
      </c>
      <c r="I3947" s="122">
        <v>0</v>
      </c>
      <c r="J3947" s="122">
        <v>0</v>
      </c>
      <c r="K3947" s="122">
        <v>0</v>
      </c>
      <c r="L3947" s="122">
        <v>0</v>
      </c>
      <c r="M3947" s="122">
        <v>0</v>
      </c>
      <c r="N3947" s="122">
        <v>0</v>
      </c>
      <c r="O3947" s="122">
        <v>0</v>
      </c>
      <c r="P3947" s="122">
        <v>0</v>
      </c>
      <c r="Q3947" s="122">
        <v>0</v>
      </c>
      <c r="R3947" s="122">
        <v>0</v>
      </c>
      <c r="S3947" s="122">
        <v>0</v>
      </c>
      <c r="T3947" s="122">
        <v>0</v>
      </c>
      <c r="U3947" s="122">
        <v>0</v>
      </c>
      <c r="V3947" s="122">
        <v>0</v>
      </c>
      <c r="W3947" s="122">
        <v>0</v>
      </c>
      <c r="X3947" s="122">
        <v>0</v>
      </c>
      <c r="Y3947" s="122">
        <v>0</v>
      </c>
      <c r="Z3947" s="122">
        <v>0</v>
      </c>
      <c r="AA3947" s="122">
        <v>0</v>
      </c>
      <c r="AB3947" s="122">
        <v>0</v>
      </c>
      <c r="AC3947" s="122">
        <v>0</v>
      </c>
      <c r="AD3947" s="122">
        <v>0</v>
      </c>
      <c r="AE3947" s="122">
        <v>0</v>
      </c>
      <c r="AF3947" s="122">
        <v>0</v>
      </c>
      <c r="AG3947" s="122">
        <v>0</v>
      </c>
      <c r="AH3947" s="122">
        <v>0</v>
      </c>
      <c r="AI3947" s="122">
        <v>0</v>
      </c>
      <c r="AJ3947" s="122">
        <v>0</v>
      </c>
      <c r="AK3947" s="122">
        <v>0</v>
      </c>
      <c r="AL3947" s="122">
        <v>0</v>
      </c>
    </row>
    <row r="3948" spans="1:38" hidden="1" x14ac:dyDescent="0.25">
      <c r="A3948" s="122" t="s">
        <v>2021</v>
      </c>
      <c r="B3948" s="122">
        <v>1</v>
      </c>
      <c r="C3948" s="122" t="s">
        <v>2213</v>
      </c>
      <c r="D3948" s="122" t="s">
        <v>2105</v>
      </c>
      <c r="E3948" s="122">
        <v>72</v>
      </c>
      <c r="F3948" s="122">
        <v>3.9290346900000003E-4</v>
      </c>
      <c r="G3948" s="122">
        <v>3.87198178E-4</v>
      </c>
      <c r="H3948" s="122">
        <v>3.5931302300000001E-4</v>
      </c>
      <c r="I3948" s="122">
        <v>3.4359051999999999E-4</v>
      </c>
      <c r="J3948" s="122">
        <v>3.1534682000000002E-4</v>
      </c>
      <c r="K3948" s="122">
        <v>3.34940337E-4</v>
      </c>
      <c r="L3948" s="122">
        <v>3.70311954E-4</v>
      </c>
      <c r="M3948" s="122">
        <v>4.121909905E-4</v>
      </c>
      <c r="N3948" s="122">
        <v>4.1351829599999999E-4</v>
      </c>
      <c r="O3948" s="122">
        <v>3.85433384E-4</v>
      </c>
      <c r="P3948" s="122">
        <v>3.87604529E-4</v>
      </c>
      <c r="Q3948" s="122">
        <v>3.7995331650000002E-4</v>
      </c>
      <c r="R3948" s="122">
        <v>3.73228385E-4</v>
      </c>
      <c r="S3948" s="122">
        <v>3.6119913399999999E-4</v>
      </c>
      <c r="T3948" s="122">
        <v>3.8373128899999999E-4</v>
      </c>
      <c r="U3948" s="122">
        <v>4.3823871499999999E-4</v>
      </c>
      <c r="V3948" s="122">
        <v>4.9396368350000002E-4</v>
      </c>
      <c r="W3948" s="122">
        <v>5.5832987799999995E-4</v>
      </c>
      <c r="X3948" s="122">
        <v>7.7563043450000002E-4</v>
      </c>
      <c r="Y3948" s="122">
        <v>9.8691713400000003E-4</v>
      </c>
      <c r="Z3948" s="122">
        <v>1.4124948909999999E-3</v>
      </c>
      <c r="AA3948" s="122">
        <v>1.9355086165E-3</v>
      </c>
      <c r="AB3948" s="122">
        <v>3.0706721830000001E-3</v>
      </c>
      <c r="AC3948" s="122">
        <v>3.9527912510000001E-3</v>
      </c>
      <c r="AD3948" s="122">
        <v>4.9931566324999998E-3</v>
      </c>
      <c r="AE3948" s="122">
        <v>5.4076593505000001E-3</v>
      </c>
      <c r="AF3948" s="122">
        <v>4.5079427190000002E-3</v>
      </c>
      <c r="AG3948" s="122">
        <v>4.1003129615000003E-3</v>
      </c>
      <c r="AH3948" s="122">
        <v>7.3646106539999997E-3</v>
      </c>
      <c r="AI3948" s="122">
        <v>8.8288673855000006E-3</v>
      </c>
      <c r="AJ3948" s="122">
        <v>5.290361314E-3</v>
      </c>
      <c r="AK3948" s="122">
        <v>3.3240624799999998E-3</v>
      </c>
      <c r="AL3948" s="122">
        <v>0</v>
      </c>
    </row>
    <row r="3949" spans="1:38" hidden="1" x14ac:dyDescent="0.25">
      <c r="A3949" s="122" t="s">
        <v>2021</v>
      </c>
      <c r="B3949" s="122">
        <v>1</v>
      </c>
      <c r="C3949" s="122" t="s">
        <v>2213</v>
      </c>
      <c r="D3949" s="122" t="s">
        <v>475</v>
      </c>
      <c r="E3949" s="122">
        <v>72</v>
      </c>
      <c r="F3949" s="122">
        <v>2.344455E-6</v>
      </c>
      <c r="G3949" s="122">
        <v>2.7597629999999999E-6</v>
      </c>
      <c r="H3949" s="122">
        <v>3.0596634999999998E-6</v>
      </c>
      <c r="I3949" s="122">
        <v>3.198762E-6</v>
      </c>
      <c r="J3949" s="122">
        <v>3.1943629999999999E-6</v>
      </c>
      <c r="K3949" s="122">
        <v>3.2455344999999999E-6</v>
      </c>
      <c r="L3949" s="122">
        <v>3.3262535000000001E-6</v>
      </c>
      <c r="M3949" s="122">
        <v>3.4502469999999998E-6</v>
      </c>
      <c r="N3949" s="122">
        <v>3.5703715000000001E-6</v>
      </c>
      <c r="O3949" s="122">
        <v>3.2491649999999998E-6</v>
      </c>
      <c r="P3949" s="122">
        <v>3.7943494999999998E-6</v>
      </c>
      <c r="Q3949" s="122">
        <v>3.972774E-6</v>
      </c>
      <c r="R3949" s="122">
        <v>4.0460464999999996E-6</v>
      </c>
      <c r="S3949" s="122">
        <v>4.2595834999999997E-6</v>
      </c>
      <c r="T3949" s="122">
        <v>4.0828814999999997E-6</v>
      </c>
      <c r="U3949" s="122">
        <v>4.0772900000000001E-6</v>
      </c>
      <c r="V3949" s="122">
        <v>4.1665949999999997E-6</v>
      </c>
      <c r="W3949" s="122">
        <v>4.402922E-6</v>
      </c>
      <c r="X3949" s="122">
        <v>4.7083609999999997E-6</v>
      </c>
      <c r="Y3949" s="122">
        <v>4.6124309999999999E-6</v>
      </c>
      <c r="Z3949" s="122">
        <v>4.7345695000000003E-6</v>
      </c>
      <c r="AA3949" s="122">
        <v>5.5382349999999997E-6</v>
      </c>
      <c r="AB3949" s="122">
        <v>5.5657684999999998E-6</v>
      </c>
      <c r="AC3949" s="122">
        <v>5.9662630000000004E-6</v>
      </c>
      <c r="AD3949" s="122">
        <v>6.1053879999999997E-6</v>
      </c>
      <c r="AE3949" s="122">
        <v>5.7515334999999999E-6</v>
      </c>
      <c r="AF3949" s="122">
        <v>2.8693670000000002E-6</v>
      </c>
      <c r="AG3949" s="122">
        <v>2.4533435000000001E-6</v>
      </c>
      <c r="AH3949" s="122">
        <v>7.2256489999999998E-6</v>
      </c>
      <c r="AI3949" s="122">
        <v>2.8401640000000002E-6</v>
      </c>
      <c r="AJ3949" s="122">
        <v>2.4006879999999998E-6</v>
      </c>
      <c r="AK3949" s="122">
        <v>2.1449364999999998E-6</v>
      </c>
      <c r="AL3949" s="122">
        <v>0</v>
      </c>
    </row>
    <row r="3950" spans="1:38" hidden="1" x14ac:dyDescent="0.25">
      <c r="A3950" s="122" t="s">
        <v>2021</v>
      </c>
      <c r="B3950" s="122">
        <v>1</v>
      </c>
      <c r="C3950" s="122" t="s">
        <v>2213</v>
      </c>
      <c r="D3950" s="122" t="s">
        <v>2106</v>
      </c>
      <c r="E3950" s="122">
        <v>72</v>
      </c>
      <c r="F3950" s="122">
        <v>0</v>
      </c>
      <c r="G3950" s="122">
        <v>0</v>
      </c>
      <c r="H3950" s="122">
        <v>0</v>
      </c>
      <c r="I3950" s="122">
        <v>0</v>
      </c>
      <c r="J3950" s="122">
        <v>0</v>
      </c>
      <c r="K3950" s="122">
        <v>0</v>
      </c>
      <c r="L3950" s="122">
        <v>0</v>
      </c>
      <c r="M3950" s="122">
        <v>0</v>
      </c>
      <c r="N3950" s="122">
        <v>0</v>
      </c>
      <c r="O3950" s="122">
        <v>0</v>
      </c>
      <c r="P3950" s="122">
        <v>0</v>
      </c>
      <c r="Q3950" s="122">
        <v>0</v>
      </c>
      <c r="R3950" s="122">
        <v>0</v>
      </c>
      <c r="S3950" s="122">
        <v>0</v>
      </c>
      <c r="T3950" s="122">
        <v>0</v>
      </c>
      <c r="U3950" s="122">
        <v>0</v>
      </c>
      <c r="V3950" s="122">
        <v>0</v>
      </c>
      <c r="W3950" s="122">
        <v>0</v>
      </c>
      <c r="X3950" s="122">
        <v>0</v>
      </c>
      <c r="Y3950" s="122">
        <v>0</v>
      </c>
      <c r="Z3950" s="122">
        <v>0</v>
      </c>
      <c r="AA3950" s="122">
        <v>0</v>
      </c>
      <c r="AB3950" s="122">
        <v>0</v>
      </c>
      <c r="AC3950" s="122">
        <v>0</v>
      </c>
      <c r="AD3950" s="122">
        <v>0</v>
      </c>
      <c r="AE3950" s="122">
        <v>0</v>
      </c>
      <c r="AF3950" s="122">
        <v>0</v>
      </c>
      <c r="AG3950" s="122">
        <v>0</v>
      </c>
      <c r="AH3950" s="122">
        <v>0</v>
      </c>
      <c r="AI3950" s="122">
        <v>0</v>
      </c>
      <c r="AJ3950" s="122">
        <v>0</v>
      </c>
      <c r="AK3950" s="122">
        <v>0</v>
      </c>
      <c r="AL3950" s="122">
        <v>0</v>
      </c>
    </row>
    <row r="3951" spans="1:38" hidden="1" x14ac:dyDescent="0.25">
      <c r="A3951" s="122" t="s">
        <v>2021</v>
      </c>
      <c r="B3951" s="122">
        <v>1</v>
      </c>
      <c r="C3951" s="122" t="s">
        <v>2213</v>
      </c>
      <c r="D3951" s="122" t="s">
        <v>2107</v>
      </c>
      <c r="E3951" s="122">
        <v>72</v>
      </c>
      <c r="F3951" s="122">
        <v>2.4664620599999999E-4</v>
      </c>
      <c r="G3951" s="122">
        <v>1.7957666699999999E-4</v>
      </c>
      <c r="H3951" s="122">
        <v>2.4658141349999998E-4</v>
      </c>
      <c r="I3951" s="122">
        <v>2.2664268100000001E-4</v>
      </c>
      <c r="J3951" s="122">
        <v>2.4480236249999998E-4</v>
      </c>
      <c r="K3951" s="122">
        <v>2.8304610249999998E-4</v>
      </c>
      <c r="L3951" s="122">
        <v>2.8831530949999999E-4</v>
      </c>
      <c r="M3951" s="122">
        <v>3.2972768100000003E-4</v>
      </c>
      <c r="N3951" s="122">
        <v>3.34836563E-4</v>
      </c>
      <c r="O3951" s="122">
        <v>3.0160866349999998E-4</v>
      </c>
      <c r="P3951" s="122">
        <v>3.2873663400000001E-4</v>
      </c>
      <c r="Q3951" s="122">
        <v>3.0611856599999999E-4</v>
      </c>
      <c r="R3951" s="122">
        <v>3.1049419300000001E-4</v>
      </c>
      <c r="S3951" s="122">
        <v>3.0956610999999999E-4</v>
      </c>
      <c r="T3951" s="122">
        <v>3.6055767500000002E-4</v>
      </c>
      <c r="U3951" s="122">
        <v>3.3230337500000001E-4</v>
      </c>
      <c r="V3951" s="122">
        <v>3.6706239149999998E-4</v>
      </c>
      <c r="W3951" s="122">
        <v>3.3538569599999999E-4</v>
      </c>
      <c r="X3951" s="122">
        <v>3.2072809549999999E-4</v>
      </c>
      <c r="Y3951" s="122">
        <v>2.7145328000000002E-4</v>
      </c>
      <c r="Z3951" s="122">
        <v>3.5600884399999999E-4</v>
      </c>
      <c r="AA3951" s="122">
        <v>5.0695014100000002E-4</v>
      </c>
      <c r="AB3951" s="122">
        <v>4.4724227550000002E-4</v>
      </c>
      <c r="AC3951" s="122">
        <v>3.8057924650000002E-4</v>
      </c>
      <c r="AD3951" s="122">
        <v>4.0128549849999999E-4</v>
      </c>
      <c r="AE3951" s="122">
        <v>4.710567655E-4</v>
      </c>
      <c r="AF3951" s="122">
        <v>4.3356536049999998E-4</v>
      </c>
      <c r="AG3951" s="122">
        <v>4.0302564750000001E-4</v>
      </c>
      <c r="AH3951" s="122">
        <v>3.611231585E-4</v>
      </c>
      <c r="AI3951" s="122">
        <v>5.6179960249999996E-4</v>
      </c>
      <c r="AJ3951" s="122">
        <v>4.9436205800000002E-4</v>
      </c>
      <c r="AK3951" s="122">
        <v>3.5379686249999999E-4</v>
      </c>
      <c r="AL3951" s="122">
        <v>0</v>
      </c>
    </row>
    <row r="3952" spans="1:38" hidden="1" x14ac:dyDescent="0.25">
      <c r="A3952" s="122" t="s">
        <v>2021</v>
      </c>
      <c r="B3952" s="122">
        <v>1</v>
      </c>
      <c r="C3952" s="122" t="s">
        <v>2213</v>
      </c>
      <c r="D3952" s="122" t="s">
        <v>2108</v>
      </c>
      <c r="E3952" s="122">
        <v>72</v>
      </c>
      <c r="F3952" s="122">
        <v>4.1862603850000002E-4</v>
      </c>
      <c r="G3952" s="122">
        <v>4.7068187000000002E-4</v>
      </c>
      <c r="H3952" s="122">
        <v>4.7080997100000001E-4</v>
      </c>
      <c r="I3952" s="122">
        <v>4.4896119800000002E-4</v>
      </c>
      <c r="J3952" s="122">
        <v>4.4852426600000003E-4</v>
      </c>
      <c r="K3952" s="122">
        <v>4.8736041350000002E-4</v>
      </c>
      <c r="L3952" s="122">
        <v>5.1685875600000005E-4</v>
      </c>
      <c r="M3952" s="122">
        <v>5.2429672299999998E-4</v>
      </c>
      <c r="N3952" s="122">
        <v>5.046662915E-4</v>
      </c>
      <c r="O3952" s="122">
        <v>4.8314100400000001E-4</v>
      </c>
      <c r="P3952" s="122">
        <v>5.116793575E-4</v>
      </c>
      <c r="Q3952" s="122">
        <v>5.2217664349999999E-4</v>
      </c>
      <c r="R3952" s="122">
        <v>5.1774984499999995E-4</v>
      </c>
      <c r="S3952" s="122">
        <v>5.1895925200000001E-4</v>
      </c>
      <c r="T3952" s="122">
        <v>5.1066475200000001E-4</v>
      </c>
      <c r="U3952" s="122">
        <v>4.9788830700000001E-4</v>
      </c>
      <c r="V3952" s="122">
        <v>4.9580087549999999E-4</v>
      </c>
      <c r="W3952" s="122">
        <v>5.0308596399999995E-4</v>
      </c>
      <c r="X3952" s="122">
        <v>5.1718587199999996E-4</v>
      </c>
      <c r="Y3952" s="122">
        <v>5.3724663699999996E-4</v>
      </c>
      <c r="Z3952" s="122">
        <v>5.6537670500000003E-4</v>
      </c>
      <c r="AA3952" s="122">
        <v>6.3253289899999998E-4</v>
      </c>
      <c r="AB3952" s="122">
        <v>7.6333430200000005E-4</v>
      </c>
      <c r="AC3952" s="122">
        <v>9.079756215E-4</v>
      </c>
      <c r="AD3952" s="122">
        <v>1.0873891809999999E-3</v>
      </c>
      <c r="AE3952" s="122">
        <v>1.248514163E-3</v>
      </c>
      <c r="AF3952" s="122">
        <v>8.72698159E-4</v>
      </c>
      <c r="AG3952" s="122">
        <v>1.0376452359999999E-3</v>
      </c>
      <c r="AH3952" s="122">
        <v>2.1300799374999999E-3</v>
      </c>
      <c r="AI3952" s="122">
        <v>2.701884615E-3</v>
      </c>
      <c r="AJ3952" s="122">
        <v>2.6583485865000001E-3</v>
      </c>
      <c r="AK3952" s="122">
        <v>8.0362951300000005E-4</v>
      </c>
      <c r="AL3952" s="122">
        <v>0</v>
      </c>
    </row>
    <row r="3953" spans="1:38" hidden="1" x14ac:dyDescent="0.25">
      <c r="A3953" s="122" t="s">
        <v>2021</v>
      </c>
      <c r="B3953" s="122">
        <v>1</v>
      </c>
      <c r="C3953" s="122" t="s">
        <v>2213</v>
      </c>
      <c r="D3953" s="122" t="s">
        <v>2109</v>
      </c>
      <c r="E3953" s="122">
        <v>72</v>
      </c>
      <c r="F3953" s="122">
        <v>3.5493040000000002E-6</v>
      </c>
      <c r="G3953" s="122">
        <v>6.5574250000000002E-6</v>
      </c>
      <c r="H3953" s="122">
        <v>5.5186515E-6</v>
      </c>
      <c r="I3953" s="122">
        <v>4.5521169999999998E-6</v>
      </c>
      <c r="J3953" s="122">
        <v>5.0805269999999996E-6</v>
      </c>
      <c r="K3953" s="122">
        <v>4.9130999999999996E-6</v>
      </c>
      <c r="L3953" s="122">
        <v>4.9917254999999997E-6</v>
      </c>
      <c r="M3953" s="122">
        <v>5.0091360000000002E-6</v>
      </c>
      <c r="N3953" s="122">
        <v>4.9813375000000001E-6</v>
      </c>
      <c r="O3953" s="122">
        <v>4.6523399999999997E-6</v>
      </c>
      <c r="P3953" s="122">
        <v>3.5122570000000001E-6</v>
      </c>
      <c r="Q3953" s="122">
        <v>3.5030880000000001E-6</v>
      </c>
      <c r="R3953" s="122">
        <v>3.5120450000000002E-6</v>
      </c>
      <c r="S3953" s="122">
        <v>3.5000404999999999E-6</v>
      </c>
      <c r="T3953" s="122">
        <v>1.768451E-6</v>
      </c>
      <c r="U3953" s="122">
        <v>1.6228069999999999E-6</v>
      </c>
      <c r="V3953" s="122">
        <v>1.8278375E-6</v>
      </c>
      <c r="W3953" s="122">
        <v>1.7934935E-6</v>
      </c>
      <c r="X3953" s="122">
        <v>1.8328195000000001E-6</v>
      </c>
      <c r="Y3953" s="122">
        <v>1.8755639999999999E-6</v>
      </c>
      <c r="Z3953" s="122">
        <v>8.5947450000000002E-7</v>
      </c>
      <c r="AA3953" s="122">
        <v>8.4974899999999997E-7</v>
      </c>
      <c r="AB3953" s="122">
        <v>7.6836749999999997E-7</v>
      </c>
      <c r="AC3953" s="122">
        <v>7.0293899999999999E-7</v>
      </c>
      <c r="AD3953" s="122">
        <v>7.3269849999999995E-7</v>
      </c>
      <c r="AE3953" s="122">
        <v>5.9307E-7</v>
      </c>
      <c r="AF3953" s="122">
        <v>3.7041699999999997E-7</v>
      </c>
      <c r="AG3953" s="122">
        <v>3.6797900000000002E-7</v>
      </c>
      <c r="AH3953" s="122">
        <v>9.0576999999999999E-7</v>
      </c>
      <c r="AI3953" s="122">
        <v>4.06086E-7</v>
      </c>
      <c r="AJ3953" s="122">
        <v>3.132565E-7</v>
      </c>
      <c r="AK3953" s="122">
        <v>2.7962800000000002E-7</v>
      </c>
      <c r="AL3953" s="122">
        <v>0</v>
      </c>
    </row>
    <row r="3954" spans="1:38" hidden="1" x14ac:dyDescent="0.25">
      <c r="A3954" s="122" t="s">
        <v>2021</v>
      </c>
      <c r="B3954" s="122">
        <v>1</v>
      </c>
      <c r="C3954" s="122" t="s">
        <v>2213</v>
      </c>
      <c r="D3954" s="122" t="s">
        <v>2110</v>
      </c>
      <c r="E3954" s="122">
        <v>72</v>
      </c>
      <c r="F3954" s="122">
        <v>2.2493226499999999E-5</v>
      </c>
      <c r="G3954" s="122">
        <v>2.24672035E-5</v>
      </c>
      <c r="H3954" s="122">
        <v>0</v>
      </c>
      <c r="I3954" s="122">
        <v>0</v>
      </c>
      <c r="J3954" s="122">
        <v>0</v>
      </c>
      <c r="K3954" s="122">
        <v>0</v>
      </c>
      <c r="L3954" s="122">
        <v>0</v>
      </c>
      <c r="M3954" s="122">
        <v>0</v>
      </c>
      <c r="N3954" s="122">
        <v>0</v>
      </c>
      <c r="O3954" s="122">
        <v>0</v>
      </c>
      <c r="P3954" s="122">
        <v>3.520525E-7</v>
      </c>
      <c r="Q3954" s="122">
        <v>4.3693199999999998E-7</v>
      </c>
      <c r="R3954" s="122">
        <v>6.3443649999999996E-7</v>
      </c>
      <c r="S3954" s="122">
        <v>2.3073814999999999E-6</v>
      </c>
      <c r="T3954" s="122">
        <v>1.2863629999999999E-6</v>
      </c>
      <c r="U3954" s="122">
        <v>2.1255915000000001E-6</v>
      </c>
      <c r="V3954" s="122">
        <v>2.8113585000000001E-6</v>
      </c>
      <c r="W3954" s="122">
        <v>2.8239195000000002E-6</v>
      </c>
      <c r="X3954" s="122">
        <v>2.3693914999999998E-6</v>
      </c>
      <c r="Y3954" s="122">
        <v>2.0950369999999998E-6</v>
      </c>
      <c r="Z3954" s="122">
        <v>2.8329294999999999E-6</v>
      </c>
      <c r="AA3954" s="122">
        <v>3.9933910000000001E-6</v>
      </c>
      <c r="AB3954" s="122">
        <v>2.4778825000000001E-6</v>
      </c>
      <c r="AC3954" s="122">
        <v>4.6023875000000002E-6</v>
      </c>
      <c r="AD3954" s="122">
        <v>4.5743505000000002E-6</v>
      </c>
      <c r="AE3954" s="122">
        <v>2.6774009999999998E-6</v>
      </c>
      <c r="AF3954" s="122">
        <v>1.3772845E-6</v>
      </c>
      <c r="AG3954" s="122">
        <v>8.2576650000000002E-7</v>
      </c>
      <c r="AH3954" s="122">
        <v>3.262733E-6</v>
      </c>
      <c r="AI3954" s="122">
        <v>6.5863629999999998E-6</v>
      </c>
      <c r="AJ3954" s="122">
        <v>7.5193750000000003E-7</v>
      </c>
      <c r="AK3954" s="122">
        <v>7.5063899999999998E-7</v>
      </c>
      <c r="AL3954" s="122">
        <v>0</v>
      </c>
    </row>
    <row r="3955" spans="1:38" hidden="1" x14ac:dyDescent="0.25">
      <c r="A3955" s="122" t="s">
        <v>2021</v>
      </c>
      <c r="B3955" s="122">
        <v>1</v>
      </c>
      <c r="C3955" s="122" t="s">
        <v>2213</v>
      </c>
      <c r="D3955" s="122" t="s">
        <v>2111</v>
      </c>
      <c r="E3955" s="122">
        <v>72</v>
      </c>
      <c r="F3955" s="122">
        <v>2.7557376500000002E-4</v>
      </c>
      <c r="G3955" s="122">
        <v>2.5939241450000002E-4</v>
      </c>
      <c r="H3955" s="122">
        <v>2.6370592550000003E-4</v>
      </c>
      <c r="I3955" s="122">
        <v>2.70871923E-4</v>
      </c>
      <c r="J3955" s="122">
        <v>2.7601668599999999E-4</v>
      </c>
      <c r="K3955" s="122">
        <v>2.8579942600000002E-4</v>
      </c>
      <c r="L3955" s="122">
        <v>2.9165070550000001E-4</v>
      </c>
      <c r="M3955" s="122">
        <v>3.1143014649999998E-4</v>
      </c>
      <c r="N3955" s="122">
        <v>3.1403271149999998E-4</v>
      </c>
      <c r="O3955" s="122">
        <v>3.0232371299999998E-4</v>
      </c>
      <c r="P3955" s="122">
        <v>3.0814655800000002E-4</v>
      </c>
      <c r="Q3955" s="122">
        <v>3.1065740649999999E-4</v>
      </c>
      <c r="R3955" s="122">
        <v>3.0772218699999998E-4</v>
      </c>
      <c r="S3955" s="122">
        <v>3.1301736400000002E-4</v>
      </c>
      <c r="T3955" s="122">
        <v>3.1474826449999998E-4</v>
      </c>
      <c r="U3955" s="122">
        <v>3.1512260350000001E-4</v>
      </c>
      <c r="V3955" s="122">
        <v>3.0444310350000002E-4</v>
      </c>
      <c r="W3955" s="122">
        <v>2.9369504799999998E-4</v>
      </c>
      <c r="X3955" s="122">
        <v>2.8782010400000001E-4</v>
      </c>
      <c r="Y3955" s="122">
        <v>2.7603452050000001E-4</v>
      </c>
      <c r="Z3955" s="122">
        <v>3.6408728950000001E-4</v>
      </c>
      <c r="AA3955" s="122">
        <v>3.270085425E-4</v>
      </c>
      <c r="AB3955" s="122">
        <v>2.9888350949999997E-4</v>
      </c>
      <c r="AC3955" s="122">
        <v>3.1889305000000001E-4</v>
      </c>
      <c r="AD3955" s="122">
        <v>3.1218446899999999E-4</v>
      </c>
      <c r="AE3955" s="122">
        <v>4.1252340649999998E-4</v>
      </c>
      <c r="AF3955" s="122">
        <v>3.2907501250000002E-4</v>
      </c>
      <c r="AG3955" s="122">
        <v>2.9838318949999999E-4</v>
      </c>
      <c r="AH3955" s="122">
        <v>3.3408112749999999E-4</v>
      </c>
      <c r="AI3955" s="122">
        <v>3.7227035699999999E-4</v>
      </c>
      <c r="AJ3955" s="122">
        <v>3.6226509650000001E-4</v>
      </c>
      <c r="AK3955" s="122">
        <v>4.2102092299999998E-4</v>
      </c>
      <c r="AL3955" s="122">
        <v>0</v>
      </c>
    </row>
    <row r="3956" spans="1:38" hidden="1" x14ac:dyDescent="0.25">
      <c r="A3956" s="122" t="s">
        <v>2021</v>
      </c>
      <c r="B3956" s="122">
        <v>1</v>
      </c>
      <c r="C3956" s="122" t="s">
        <v>2213</v>
      </c>
      <c r="D3956" s="122" t="s">
        <v>2112</v>
      </c>
      <c r="E3956" s="122">
        <v>72</v>
      </c>
      <c r="F3956" s="122">
        <v>2.7765221299999999E-4</v>
      </c>
      <c r="G3956" s="122">
        <v>2.8631371149999998E-4</v>
      </c>
      <c r="H3956" s="122">
        <v>2.9351135E-4</v>
      </c>
      <c r="I3956" s="122">
        <v>3.0401168350000001E-4</v>
      </c>
      <c r="J3956" s="122">
        <v>3.152978745E-4</v>
      </c>
      <c r="K3956" s="122">
        <v>3.1387265149999998E-4</v>
      </c>
      <c r="L3956" s="122">
        <v>3.231490295E-4</v>
      </c>
      <c r="M3956" s="122">
        <v>3.3712756750000001E-4</v>
      </c>
      <c r="N3956" s="122">
        <v>3.42504391E-4</v>
      </c>
      <c r="O3956" s="122">
        <v>3.4038674950000002E-4</v>
      </c>
      <c r="P3956" s="122">
        <v>3.5249608349999999E-4</v>
      </c>
      <c r="Q3956" s="122">
        <v>3.6608830450000001E-4</v>
      </c>
      <c r="R3956" s="122">
        <v>3.7292848449999998E-4</v>
      </c>
      <c r="S3956" s="122">
        <v>3.7361300599999999E-4</v>
      </c>
      <c r="T3956" s="122">
        <v>3.7953337100000002E-4</v>
      </c>
      <c r="U3956" s="122">
        <v>3.7621111900000001E-4</v>
      </c>
      <c r="V3956" s="122">
        <v>3.9195119150000002E-4</v>
      </c>
      <c r="W3956" s="122">
        <v>3.9366441650000002E-4</v>
      </c>
      <c r="X3956" s="122">
        <v>4.1439094099999998E-4</v>
      </c>
      <c r="Y3956" s="122">
        <v>4.070133145E-4</v>
      </c>
      <c r="Z3956" s="122">
        <v>3.7548769550000002E-4</v>
      </c>
      <c r="AA3956" s="122">
        <v>3.897218525E-4</v>
      </c>
      <c r="AB3956" s="122">
        <v>5.6344490800000003E-4</v>
      </c>
      <c r="AC3956" s="122">
        <v>6.4595446000000002E-4</v>
      </c>
      <c r="AD3956" s="122">
        <v>7.6994899350000005E-4</v>
      </c>
      <c r="AE3956" s="122">
        <v>8.1166484300000002E-4</v>
      </c>
      <c r="AF3956" s="122">
        <v>6.4384344350000003E-4</v>
      </c>
      <c r="AG3956" s="122">
        <v>6.3467995549999995E-4</v>
      </c>
      <c r="AH3956" s="122">
        <v>1.0595201645E-3</v>
      </c>
      <c r="AI3956" s="122">
        <v>8.2663652150000004E-4</v>
      </c>
      <c r="AJ3956" s="122">
        <v>5.9475685750000004E-4</v>
      </c>
      <c r="AK3956" s="122">
        <v>4.9976654749999999E-4</v>
      </c>
      <c r="AL3956" s="122">
        <v>0</v>
      </c>
    </row>
    <row r="3957" spans="1:38" hidden="1" x14ac:dyDescent="0.25">
      <c r="A3957" s="122" t="s">
        <v>2021</v>
      </c>
      <c r="B3957" s="122">
        <v>1</v>
      </c>
      <c r="C3957" s="122" t="s">
        <v>2213</v>
      </c>
      <c r="D3957" s="122" t="s">
        <v>2113</v>
      </c>
      <c r="E3957" s="122">
        <v>72</v>
      </c>
      <c r="F3957" s="122">
        <v>0</v>
      </c>
      <c r="G3957" s="122">
        <v>0</v>
      </c>
      <c r="H3957" s="122">
        <v>0</v>
      </c>
      <c r="I3957" s="122">
        <v>0</v>
      </c>
      <c r="J3957" s="122">
        <v>0</v>
      </c>
      <c r="K3957" s="122">
        <v>0</v>
      </c>
      <c r="L3957" s="122">
        <v>0</v>
      </c>
      <c r="M3957" s="122">
        <v>0</v>
      </c>
      <c r="N3957" s="122">
        <v>0</v>
      </c>
      <c r="O3957" s="122">
        <v>0</v>
      </c>
      <c r="P3957" s="122">
        <v>0</v>
      </c>
      <c r="Q3957" s="122">
        <v>0</v>
      </c>
      <c r="R3957" s="122">
        <v>0</v>
      </c>
      <c r="S3957" s="122">
        <v>0</v>
      </c>
      <c r="T3957" s="122">
        <v>0</v>
      </c>
      <c r="U3957" s="122">
        <v>0</v>
      </c>
      <c r="V3957" s="122">
        <v>0</v>
      </c>
      <c r="W3957" s="122">
        <v>0</v>
      </c>
      <c r="X3957" s="122">
        <v>0</v>
      </c>
      <c r="Y3957" s="122">
        <v>0</v>
      </c>
      <c r="Z3957" s="122">
        <v>0</v>
      </c>
      <c r="AA3957" s="122">
        <v>0</v>
      </c>
      <c r="AB3957" s="122">
        <v>0</v>
      </c>
      <c r="AC3957" s="122">
        <v>0</v>
      </c>
      <c r="AD3957" s="122">
        <v>0</v>
      </c>
      <c r="AE3957" s="122">
        <v>0</v>
      </c>
      <c r="AF3957" s="122">
        <v>0</v>
      </c>
      <c r="AG3957" s="122">
        <v>0</v>
      </c>
      <c r="AH3957" s="122">
        <v>0</v>
      </c>
      <c r="AI3957" s="122">
        <v>0</v>
      </c>
      <c r="AJ3957" s="122">
        <v>0</v>
      </c>
      <c r="AK3957" s="122">
        <v>0</v>
      </c>
      <c r="AL3957" s="122">
        <v>0</v>
      </c>
    </row>
    <row r="3958" spans="1:38" hidden="1" x14ac:dyDescent="0.25">
      <c r="A3958" s="122" t="s">
        <v>2021</v>
      </c>
      <c r="B3958" s="122">
        <v>1</v>
      </c>
      <c r="C3958" s="122" t="s">
        <v>2213</v>
      </c>
      <c r="D3958" s="122" t="s">
        <v>2114</v>
      </c>
      <c r="E3958" s="122">
        <v>72</v>
      </c>
      <c r="F3958" s="122">
        <v>3.9843256149999998E-4</v>
      </c>
      <c r="G3958" s="122">
        <v>4.0432417400000002E-4</v>
      </c>
      <c r="H3958" s="122">
        <v>4.011022775E-4</v>
      </c>
      <c r="I3958" s="122">
        <v>4.1106617149999999E-4</v>
      </c>
      <c r="J3958" s="122">
        <v>3.7675344149999999E-4</v>
      </c>
      <c r="K3958" s="122">
        <v>3.7818157950000002E-4</v>
      </c>
      <c r="L3958" s="122">
        <v>3.8861380800000002E-4</v>
      </c>
      <c r="M3958" s="122">
        <v>3.4346191550000001E-4</v>
      </c>
      <c r="N3958" s="122">
        <v>3.47959681E-4</v>
      </c>
      <c r="O3958" s="122">
        <v>4.3265370750000001E-4</v>
      </c>
      <c r="P3958" s="122">
        <v>4.3959212299999998E-4</v>
      </c>
      <c r="Q3958" s="122">
        <v>4.3474339149999998E-4</v>
      </c>
      <c r="R3958" s="122">
        <v>4.307565195E-4</v>
      </c>
      <c r="S3958" s="122">
        <v>4.3625966850000002E-4</v>
      </c>
      <c r="T3958" s="122">
        <v>4.357180085E-4</v>
      </c>
      <c r="U3958" s="122">
        <v>4.2744894849999998E-4</v>
      </c>
      <c r="V3958" s="122">
        <v>4.4454115699999998E-4</v>
      </c>
      <c r="W3958" s="122">
        <v>4.2111531599999999E-4</v>
      </c>
      <c r="X3958" s="122">
        <v>4.231078775E-4</v>
      </c>
      <c r="Y3958" s="122">
        <v>4.0497912149999998E-4</v>
      </c>
      <c r="Z3958" s="122">
        <v>5.3205390900000005E-4</v>
      </c>
      <c r="AA3958" s="122">
        <v>4.9112585149999998E-4</v>
      </c>
      <c r="AB3958" s="122">
        <v>3.2126747650000002E-4</v>
      </c>
      <c r="AC3958" s="122">
        <v>3.3923201199999997E-4</v>
      </c>
      <c r="AD3958" s="122">
        <v>3.7240338700000002E-4</v>
      </c>
      <c r="AE3958" s="122">
        <v>4.0128883749999998E-4</v>
      </c>
      <c r="AF3958" s="122">
        <v>3.8584575049999999E-4</v>
      </c>
      <c r="AG3958" s="122">
        <v>3.6499539150000002E-4</v>
      </c>
      <c r="AH3958" s="122">
        <v>3.5858072199999999E-4</v>
      </c>
      <c r="AI3958" s="122">
        <v>2.9020566049999999E-4</v>
      </c>
      <c r="AJ3958" s="122">
        <v>1.8908423100000001E-4</v>
      </c>
      <c r="AK3958" s="122">
        <v>1.95627611E-4</v>
      </c>
      <c r="AL3958" s="122">
        <v>0</v>
      </c>
    </row>
    <row r="3959" spans="1:38" hidden="1" x14ac:dyDescent="0.25">
      <c r="A3959" s="122" t="s">
        <v>2021</v>
      </c>
      <c r="B3959" s="122">
        <v>1</v>
      </c>
      <c r="C3959" s="122" t="s">
        <v>2213</v>
      </c>
      <c r="D3959" s="122" t="s">
        <v>2136</v>
      </c>
      <c r="E3959" s="122">
        <v>72</v>
      </c>
      <c r="F3959" s="122">
        <v>0</v>
      </c>
      <c r="G3959" s="122">
        <v>0</v>
      </c>
      <c r="H3959" s="122">
        <v>0</v>
      </c>
      <c r="I3959" s="122">
        <v>0</v>
      </c>
      <c r="J3959" s="122">
        <v>0</v>
      </c>
      <c r="K3959" s="122">
        <v>0</v>
      </c>
      <c r="L3959" s="122">
        <v>0</v>
      </c>
      <c r="M3959" s="122">
        <v>0</v>
      </c>
      <c r="N3959" s="122">
        <v>0</v>
      </c>
      <c r="O3959" s="122">
        <v>0</v>
      </c>
      <c r="P3959" s="122">
        <v>0</v>
      </c>
      <c r="Q3959" s="122">
        <v>0</v>
      </c>
      <c r="R3959" s="122">
        <v>0</v>
      </c>
      <c r="S3959" s="122">
        <v>0</v>
      </c>
      <c r="T3959" s="122">
        <v>0</v>
      </c>
      <c r="U3959" s="122">
        <v>0</v>
      </c>
      <c r="V3959" s="122">
        <v>0</v>
      </c>
      <c r="W3959" s="122">
        <v>0</v>
      </c>
      <c r="X3959" s="122">
        <v>0</v>
      </c>
      <c r="Y3959" s="122">
        <v>0</v>
      </c>
      <c r="Z3959" s="122">
        <v>0</v>
      </c>
      <c r="AA3959" s="122">
        <v>0</v>
      </c>
      <c r="AB3959" s="122">
        <v>0</v>
      </c>
      <c r="AC3959" s="122">
        <v>0</v>
      </c>
      <c r="AD3959" s="122">
        <v>0</v>
      </c>
      <c r="AE3959" s="122">
        <v>0</v>
      </c>
      <c r="AF3959" s="122">
        <v>0</v>
      </c>
      <c r="AG3959" s="122">
        <v>0</v>
      </c>
      <c r="AH3959" s="122">
        <v>0</v>
      </c>
      <c r="AI3959" s="122">
        <v>0</v>
      </c>
      <c r="AJ3959" s="122">
        <v>0</v>
      </c>
      <c r="AK3959" s="122">
        <v>0</v>
      </c>
      <c r="AL3959" s="122">
        <v>0</v>
      </c>
    </row>
    <row r="3960" spans="1:38" hidden="1" x14ac:dyDescent="0.25">
      <c r="A3960" s="122" t="s">
        <v>2021</v>
      </c>
      <c r="B3960" s="122">
        <v>1</v>
      </c>
      <c r="C3960" s="122" t="s">
        <v>2213</v>
      </c>
      <c r="D3960" s="122" t="s">
        <v>2115</v>
      </c>
      <c r="E3960" s="122">
        <v>72</v>
      </c>
      <c r="F3960" s="122">
        <v>0</v>
      </c>
      <c r="G3960" s="122">
        <v>0</v>
      </c>
      <c r="H3960" s="122">
        <v>0</v>
      </c>
      <c r="I3960" s="122">
        <v>0</v>
      </c>
      <c r="J3960" s="122">
        <v>0</v>
      </c>
      <c r="K3960" s="122">
        <v>0</v>
      </c>
      <c r="L3960" s="122">
        <v>0</v>
      </c>
      <c r="M3960" s="122">
        <v>0</v>
      </c>
      <c r="N3960" s="122">
        <v>0</v>
      </c>
      <c r="O3960" s="122">
        <v>0</v>
      </c>
      <c r="P3960" s="122">
        <v>0</v>
      </c>
      <c r="Q3960" s="122">
        <v>0</v>
      </c>
      <c r="R3960" s="122">
        <v>0</v>
      </c>
      <c r="S3960" s="122">
        <v>0</v>
      </c>
      <c r="T3960" s="122">
        <v>0</v>
      </c>
      <c r="U3960" s="122">
        <v>0</v>
      </c>
      <c r="V3960" s="122">
        <v>0</v>
      </c>
      <c r="W3960" s="122">
        <v>0</v>
      </c>
      <c r="X3960" s="122">
        <v>0</v>
      </c>
      <c r="Y3960" s="122">
        <v>0</v>
      </c>
      <c r="Z3960" s="122">
        <v>0</v>
      </c>
      <c r="AA3960" s="122">
        <v>0</v>
      </c>
      <c r="AB3960" s="122">
        <v>0</v>
      </c>
      <c r="AC3960" s="122">
        <v>0</v>
      </c>
      <c r="AD3960" s="122">
        <v>0</v>
      </c>
      <c r="AE3960" s="122">
        <v>0</v>
      </c>
      <c r="AF3960" s="122">
        <v>0</v>
      </c>
      <c r="AG3960" s="122">
        <v>0</v>
      </c>
      <c r="AH3960" s="122">
        <v>0</v>
      </c>
      <c r="AI3960" s="122">
        <v>0</v>
      </c>
      <c r="AJ3960" s="122">
        <v>0</v>
      </c>
      <c r="AK3960" s="122">
        <v>0</v>
      </c>
      <c r="AL3960" s="122">
        <v>0</v>
      </c>
    </row>
    <row r="3961" spans="1:38" hidden="1" x14ac:dyDescent="0.25">
      <c r="A3961" s="122" t="s">
        <v>2021</v>
      </c>
      <c r="B3961" s="122">
        <v>1</v>
      </c>
      <c r="C3961" s="122" t="s">
        <v>2213</v>
      </c>
      <c r="D3961" s="122" t="s">
        <v>2116</v>
      </c>
      <c r="E3961" s="122">
        <v>72</v>
      </c>
      <c r="F3961" s="122">
        <v>0</v>
      </c>
      <c r="G3961" s="122">
        <v>0</v>
      </c>
      <c r="H3961" s="122">
        <v>0</v>
      </c>
      <c r="I3961" s="122">
        <v>0</v>
      </c>
      <c r="J3961" s="122">
        <v>0</v>
      </c>
      <c r="K3961" s="122">
        <v>0</v>
      </c>
      <c r="L3961" s="122">
        <v>0</v>
      </c>
      <c r="M3961" s="122">
        <v>0</v>
      </c>
      <c r="N3961" s="122">
        <v>0</v>
      </c>
      <c r="O3961" s="122">
        <v>0</v>
      </c>
      <c r="P3961" s="122">
        <v>0</v>
      </c>
      <c r="Q3961" s="122">
        <v>0</v>
      </c>
      <c r="R3961" s="122">
        <v>0</v>
      </c>
      <c r="S3961" s="122">
        <v>0</v>
      </c>
      <c r="T3961" s="122">
        <v>0</v>
      </c>
      <c r="U3961" s="122">
        <v>0</v>
      </c>
      <c r="V3961" s="122">
        <v>0</v>
      </c>
      <c r="W3961" s="122">
        <v>0</v>
      </c>
      <c r="X3961" s="122">
        <v>0</v>
      </c>
      <c r="Y3961" s="122">
        <v>0</v>
      </c>
      <c r="Z3961" s="122">
        <v>0</v>
      </c>
      <c r="AA3961" s="122">
        <v>0</v>
      </c>
      <c r="AB3961" s="122">
        <v>0</v>
      </c>
      <c r="AC3961" s="122">
        <v>0</v>
      </c>
      <c r="AD3961" s="122">
        <v>0</v>
      </c>
      <c r="AE3961" s="122">
        <v>0</v>
      </c>
      <c r="AF3961" s="122">
        <v>0</v>
      </c>
      <c r="AG3961" s="122">
        <v>0</v>
      </c>
      <c r="AH3961" s="122">
        <v>0</v>
      </c>
      <c r="AI3961" s="122">
        <v>0</v>
      </c>
      <c r="AJ3961" s="122">
        <v>0</v>
      </c>
      <c r="AK3961" s="122">
        <v>0</v>
      </c>
      <c r="AL3961" s="122">
        <v>0</v>
      </c>
    </row>
    <row r="3962" spans="1:38" hidden="1" x14ac:dyDescent="0.25">
      <c r="A3962" s="122" t="s">
        <v>2021</v>
      </c>
      <c r="B3962" s="122">
        <v>1</v>
      </c>
      <c r="C3962" s="122" t="s">
        <v>2213</v>
      </c>
      <c r="D3962" s="122" t="s">
        <v>2117</v>
      </c>
      <c r="E3962" s="122">
        <v>72</v>
      </c>
      <c r="F3962" s="122">
        <v>1.3714518499999999E-5</v>
      </c>
      <c r="G3962" s="122">
        <v>1.4346729E-5</v>
      </c>
      <c r="H3962" s="122">
        <v>1.3691013E-5</v>
      </c>
      <c r="I3962" s="122">
        <v>1.34582635E-5</v>
      </c>
      <c r="J3962" s="122">
        <v>1.3316170500000001E-5</v>
      </c>
      <c r="K3962" s="122">
        <v>1.2806018999999999E-5</v>
      </c>
      <c r="L3962" s="122">
        <v>1.2143095E-5</v>
      </c>
      <c r="M3962" s="122">
        <v>1.2939738E-5</v>
      </c>
      <c r="N3962" s="122">
        <v>1.18907885E-5</v>
      </c>
      <c r="O3962" s="122">
        <v>1.1123640000000001E-5</v>
      </c>
      <c r="P3962" s="122">
        <v>1.2183215999999999E-5</v>
      </c>
      <c r="Q3962" s="122">
        <v>1.32330665E-5</v>
      </c>
      <c r="R3962" s="122">
        <v>1.2887294499999999E-5</v>
      </c>
      <c r="S3962" s="122">
        <v>1.3317256999999999E-5</v>
      </c>
      <c r="T3962" s="122">
        <v>1.47789175E-5</v>
      </c>
      <c r="U3962" s="122">
        <v>1.5635609499999999E-5</v>
      </c>
      <c r="V3962" s="122">
        <v>1.5721548999999999E-5</v>
      </c>
      <c r="W3962" s="122">
        <v>1.92097705E-5</v>
      </c>
      <c r="X3962" s="122">
        <v>1.9690507E-5</v>
      </c>
      <c r="Y3962" s="122">
        <v>1.95025955E-5</v>
      </c>
      <c r="Z3962" s="122">
        <v>1.9132178500000001E-5</v>
      </c>
      <c r="AA3962" s="122">
        <v>1.9794440000000001E-5</v>
      </c>
      <c r="AB3962" s="122">
        <v>2.1345829499999999E-5</v>
      </c>
      <c r="AC3962" s="122">
        <v>2.2773941000000001E-5</v>
      </c>
      <c r="AD3962" s="122">
        <v>2.2065781500000001E-5</v>
      </c>
      <c r="AE3962" s="122">
        <v>1.9943873500000001E-5</v>
      </c>
      <c r="AF3962" s="122">
        <v>1.5972026999999999E-5</v>
      </c>
      <c r="AG3962" s="122">
        <v>1.3105522E-5</v>
      </c>
      <c r="AH3962" s="122">
        <v>1.99565935E-5</v>
      </c>
      <c r="AI3962" s="122">
        <v>1.9168987E-5</v>
      </c>
      <c r="AJ3962" s="122">
        <v>1.22671415E-5</v>
      </c>
      <c r="AK3962" s="122">
        <v>7.6892930000000002E-6</v>
      </c>
      <c r="AL3962" s="122">
        <v>0</v>
      </c>
    </row>
    <row r="3963" spans="1:38" hidden="1" x14ac:dyDescent="0.25">
      <c r="A3963" s="122" t="s">
        <v>2021</v>
      </c>
      <c r="B3963" s="122">
        <v>1</v>
      </c>
      <c r="C3963" s="122" t="s">
        <v>2213</v>
      </c>
      <c r="D3963" s="122" t="s">
        <v>2118</v>
      </c>
      <c r="E3963" s="122">
        <v>72</v>
      </c>
      <c r="F3963" s="122">
        <v>3.2576449999999999E-5</v>
      </c>
      <c r="G3963" s="122">
        <v>3.2555780000000003E-5</v>
      </c>
      <c r="H3963" s="122">
        <v>4.1384626000000001E-5</v>
      </c>
      <c r="I3963" s="122">
        <v>4.2485356500000003E-5</v>
      </c>
      <c r="J3963" s="122">
        <v>4.3685515000000001E-5</v>
      </c>
      <c r="K3963" s="122">
        <v>5.02053895E-5</v>
      </c>
      <c r="L3963" s="122">
        <v>5.0963157000000003E-5</v>
      </c>
      <c r="M3963" s="122">
        <v>6.1723720499999999E-5</v>
      </c>
      <c r="N3963" s="122">
        <v>6.2651909500000005E-5</v>
      </c>
      <c r="O3963" s="122">
        <v>7.8418826499999998E-5</v>
      </c>
      <c r="P3963" s="122">
        <v>8.9977861499999996E-5</v>
      </c>
      <c r="Q3963" s="122">
        <v>9.5755550500000003E-5</v>
      </c>
      <c r="R3963" s="122">
        <v>1.00496904E-4</v>
      </c>
      <c r="S3963" s="122">
        <v>1.01511112E-4</v>
      </c>
      <c r="T3963" s="122">
        <v>1.0128676300000001E-4</v>
      </c>
      <c r="U3963" s="122">
        <v>9.7915857000000005E-5</v>
      </c>
      <c r="V3963" s="122">
        <v>1.01481114E-4</v>
      </c>
      <c r="W3963" s="122">
        <v>9.7570509000000002E-5</v>
      </c>
      <c r="X3963" s="122">
        <v>9.3427843500000003E-5</v>
      </c>
      <c r="Y3963" s="122">
        <v>9.0671737499999994E-5</v>
      </c>
      <c r="Z3963" s="122">
        <v>9.5588706500000003E-5</v>
      </c>
      <c r="AA3963" s="122">
        <v>7.6898972E-5</v>
      </c>
      <c r="AB3963" s="122">
        <v>9.1949355499999999E-5</v>
      </c>
      <c r="AC3963" s="122">
        <v>9.30961165E-5</v>
      </c>
      <c r="AD3963" s="122">
        <v>6.50177235E-5</v>
      </c>
      <c r="AE3963" s="122">
        <v>7.6244077499999999E-5</v>
      </c>
      <c r="AF3963" s="122">
        <v>9.5628482999999994E-5</v>
      </c>
      <c r="AG3963" s="122">
        <v>9.6364626500000005E-5</v>
      </c>
      <c r="AH3963" s="122">
        <v>9.4293492499999997E-5</v>
      </c>
      <c r="AI3963" s="122">
        <v>1.01080593E-4</v>
      </c>
      <c r="AJ3963" s="122">
        <v>1.20407997E-4</v>
      </c>
      <c r="AK3963" s="122">
        <v>1.200536125E-4</v>
      </c>
      <c r="AL3963" s="122">
        <v>0</v>
      </c>
    </row>
    <row r="3964" spans="1:38" hidden="1" x14ac:dyDescent="0.25">
      <c r="A3964" s="122" t="s">
        <v>2021</v>
      </c>
      <c r="B3964" s="122">
        <v>1</v>
      </c>
      <c r="C3964" s="122" t="s">
        <v>2213</v>
      </c>
      <c r="D3964" s="122" t="s">
        <v>2119</v>
      </c>
      <c r="E3964" s="122">
        <v>72</v>
      </c>
      <c r="F3964" s="122">
        <v>4.5616125594999998E-3</v>
      </c>
      <c r="G3964" s="122">
        <v>4.5833450505E-3</v>
      </c>
      <c r="H3964" s="122">
        <v>4.5621244070000004E-3</v>
      </c>
      <c r="I3964" s="122">
        <v>4.3888453854999997E-3</v>
      </c>
      <c r="J3964" s="122">
        <v>4.398882923E-3</v>
      </c>
      <c r="K3964" s="122">
        <v>4.4522946534999996E-3</v>
      </c>
      <c r="L3964" s="122">
        <v>4.5396036205E-3</v>
      </c>
      <c r="M3964" s="122">
        <v>4.6776237560000001E-3</v>
      </c>
      <c r="N3964" s="122">
        <v>4.6499935044999998E-3</v>
      </c>
      <c r="O3964" s="122">
        <v>4.4382299110000004E-3</v>
      </c>
      <c r="P3964" s="122">
        <v>4.5143672995000004E-3</v>
      </c>
      <c r="Q3964" s="122">
        <v>4.5067261040000004E-3</v>
      </c>
      <c r="R3964" s="122">
        <v>4.4908508815E-3</v>
      </c>
      <c r="S3964" s="122">
        <v>4.5497367965E-3</v>
      </c>
      <c r="T3964" s="122">
        <v>4.6328370070000003E-3</v>
      </c>
      <c r="U3964" s="122">
        <v>4.6916978265000003E-3</v>
      </c>
      <c r="V3964" s="122">
        <v>4.6145046515E-3</v>
      </c>
      <c r="W3964" s="122">
        <v>4.6105935694999997E-3</v>
      </c>
      <c r="X3964" s="122">
        <v>4.7747416714999996E-3</v>
      </c>
      <c r="Y3964" s="122">
        <v>4.8037070194999996E-3</v>
      </c>
      <c r="Z3964" s="122">
        <v>5.2165259805000003E-3</v>
      </c>
      <c r="AA3964" s="122">
        <v>5.9905432539999999E-3</v>
      </c>
      <c r="AB3964" s="122">
        <v>6.7210954130000004E-3</v>
      </c>
      <c r="AC3964" s="122">
        <v>7.7888542155000002E-3</v>
      </c>
      <c r="AD3964" s="122">
        <v>9.0341562074999996E-3</v>
      </c>
      <c r="AE3964" s="122">
        <v>9.8873194939999992E-3</v>
      </c>
      <c r="AF3964" s="122">
        <v>7.3991291300000003E-3</v>
      </c>
      <c r="AG3964" s="122">
        <v>8.0663459975000001E-3</v>
      </c>
      <c r="AH3964" s="122">
        <v>1.4112376276499999E-2</v>
      </c>
      <c r="AI3964" s="122">
        <v>1.5354654406499999E-2</v>
      </c>
      <c r="AJ3964" s="122">
        <v>1.4089356256500001E-2</v>
      </c>
      <c r="AK3964" s="122">
        <v>7.2498905110000003E-3</v>
      </c>
      <c r="AL3964" s="122">
        <v>0</v>
      </c>
    </row>
    <row r="3965" spans="1:38" hidden="1" x14ac:dyDescent="0.25">
      <c r="A3965" s="122" t="s">
        <v>2021</v>
      </c>
      <c r="B3965" s="122">
        <v>1</v>
      </c>
      <c r="C3965" s="122" t="s">
        <v>2213</v>
      </c>
      <c r="D3965" s="122" t="s">
        <v>2137</v>
      </c>
      <c r="E3965" s="122">
        <v>72</v>
      </c>
      <c r="F3965" s="122">
        <v>0</v>
      </c>
      <c r="G3965" s="122">
        <v>0</v>
      </c>
      <c r="H3965" s="122">
        <v>0</v>
      </c>
      <c r="I3965" s="122">
        <v>0</v>
      </c>
      <c r="J3965" s="122">
        <v>0</v>
      </c>
      <c r="K3965" s="122">
        <v>0</v>
      </c>
      <c r="L3965" s="122">
        <v>0</v>
      </c>
      <c r="M3965" s="122">
        <v>0</v>
      </c>
      <c r="N3965" s="122">
        <v>0</v>
      </c>
      <c r="O3965" s="122">
        <v>0</v>
      </c>
      <c r="P3965" s="122">
        <v>0</v>
      </c>
      <c r="Q3965" s="122">
        <v>0</v>
      </c>
      <c r="R3965" s="122">
        <v>0</v>
      </c>
      <c r="S3965" s="122">
        <v>0</v>
      </c>
      <c r="T3965" s="122">
        <v>0</v>
      </c>
      <c r="U3965" s="122">
        <v>0</v>
      </c>
      <c r="V3965" s="122">
        <v>0</v>
      </c>
      <c r="W3965" s="122">
        <v>0</v>
      </c>
      <c r="X3965" s="122">
        <v>0</v>
      </c>
      <c r="Y3965" s="122">
        <v>0</v>
      </c>
      <c r="Z3965" s="122">
        <v>0</v>
      </c>
      <c r="AA3965" s="122">
        <v>0</v>
      </c>
      <c r="AB3965" s="122">
        <v>0</v>
      </c>
      <c r="AC3965" s="122">
        <v>0</v>
      </c>
      <c r="AD3965" s="122">
        <v>0</v>
      </c>
      <c r="AE3965" s="122">
        <v>0</v>
      </c>
      <c r="AF3965" s="122">
        <v>0</v>
      </c>
      <c r="AG3965" s="122">
        <v>0</v>
      </c>
      <c r="AH3965" s="122">
        <v>0</v>
      </c>
      <c r="AI3965" s="122">
        <v>0</v>
      </c>
      <c r="AJ3965" s="122">
        <v>0</v>
      </c>
      <c r="AK3965" s="122">
        <v>0</v>
      </c>
      <c r="AL3965" s="122">
        <v>0</v>
      </c>
    </row>
    <row r="3966" spans="1:38" hidden="1" x14ac:dyDescent="0.25">
      <c r="A3966" s="122" t="s">
        <v>2021</v>
      </c>
      <c r="B3966" s="122">
        <v>1</v>
      </c>
      <c r="C3966" s="122" t="s">
        <v>2213</v>
      </c>
      <c r="D3966" s="122" t="s">
        <v>2120</v>
      </c>
      <c r="E3966" s="122">
        <v>72</v>
      </c>
      <c r="F3966" s="122">
        <v>9.1766425999999994E-5</v>
      </c>
      <c r="G3966" s="122">
        <v>9.3131122999999996E-5</v>
      </c>
      <c r="H3966" s="122">
        <v>9.5144009999999996E-5</v>
      </c>
      <c r="I3966" s="122">
        <v>9.8237805499999995E-5</v>
      </c>
      <c r="J3966" s="122">
        <v>1.014805045E-4</v>
      </c>
      <c r="K3966" s="122">
        <v>9.8891348500000002E-5</v>
      </c>
      <c r="L3966" s="122">
        <v>1.01682567E-4</v>
      </c>
      <c r="M3966" s="122">
        <v>1.1030688599999999E-4</v>
      </c>
      <c r="N3966" s="122">
        <v>1.130138345E-4</v>
      </c>
      <c r="O3966" s="122">
        <v>1.0541782149999999E-4</v>
      </c>
      <c r="P3966" s="122">
        <v>1.0312644599999999E-4</v>
      </c>
      <c r="Q3966" s="122">
        <v>1.04386468E-4</v>
      </c>
      <c r="R3966" s="122">
        <v>1.06043566E-4</v>
      </c>
      <c r="S3966" s="122">
        <v>1.098442755E-4</v>
      </c>
      <c r="T3966" s="122">
        <v>1.132787285E-4</v>
      </c>
      <c r="U3966" s="122">
        <v>1.179119885E-4</v>
      </c>
      <c r="V3966" s="122">
        <v>1.268527175E-4</v>
      </c>
      <c r="W3966" s="122">
        <v>1.2807269799999999E-4</v>
      </c>
      <c r="X3966" s="122">
        <v>1.3707307849999999E-4</v>
      </c>
      <c r="Y3966" s="122">
        <v>1.3389702700000001E-4</v>
      </c>
      <c r="Z3966" s="122">
        <v>1.6746060200000001E-4</v>
      </c>
      <c r="AA3966" s="122">
        <v>1.7698401299999999E-4</v>
      </c>
      <c r="AB3966" s="122">
        <v>1.97407828E-4</v>
      </c>
      <c r="AC3966" s="122">
        <v>2.181214735E-4</v>
      </c>
      <c r="AD3966" s="122">
        <v>2.4790824199999998E-4</v>
      </c>
      <c r="AE3966" s="122">
        <v>2.12143789E-4</v>
      </c>
      <c r="AF3966" s="122">
        <v>1.7872426799999999E-4</v>
      </c>
      <c r="AG3966" s="122">
        <v>1.7792966550000001E-4</v>
      </c>
      <c r="AH3966" s="122">
        <v>2.7040324400000001E-4</v>
      </c>
      <c r="AI3966" s="122">
        <v>2.4193373750000001E-4</v>
      </c>
      <c r="AJ3966" s="122">
        <v>2.3180201900000001E-4</v>
      </c>
      <c r="AK3966" s="122">
        <v>2.3224441000000001E-4</v>
      </c>
      <c r="AL3966" s="122">
        <v>0</v>
      </c>
    </row>
    <row r="3967" spans="1:38" hidden="1" x14ac:dyDescent="0.25">
      <c r="A3967" s="122" t="s">
        <v>2021</v>
      </c>
      <c r="B3967" s="122">
        <v>1</v>
      </c>
      <c r="C3967" s="122" t="s">
        <v>2213</v>
      </c>
      <c r="D3967" s="122" t="s">
        <v>2121</v>
      </c>
      <c r="E3967" s="122">
        <v>72</v>
      </c>
      <c r="F3967" s="122">
        <v>3.0474708500000001E-5</v>
      </c>
      <c r="G3967" s="122">
        <v>3.0439463499999999E-5</v>
      </c>
      <c r="H3967" s="122">
        <v>3.2071996000000003E-5</v>
      </c>
      <c r="I3967" s="122">
        <v>2.9501920000000001E-5</v>
      </c>
      <c r="J3967" s="122">
        <v>3.0202712499999999E-5</v>
      </c>
      <c r="K3967" s="122">
        <v>2.9662536499999999E-5</v>
      </c>
      <c r="L3967" s="122">
        <v>3.0215750500000001E-5</v>
      </c>
      <c r="M3967" s="122">
        <v>3.3104144499999999E-5</v>
      </c>
      <c r="N3967" s="122">
        <v>3.3615514999999998E-5</v>
      </c>
      <c r="O3967" s="122">
        <v>3.2621314500000002E-5</v>
      </c>
      <c r="P3967" s="122">
        <v>3.3283284500000001E-5</v>
      </c>
      <c r="Q3967" s="122">
        <v>3.3429378999999998E-5</v>
      </c>
      <c r="R3967" s="122">
        <v>3.2642859E-5</v>
      </c>
      <c r="S3967" s="122">
        <v>3.2880431500000001E-5</v>
      </c>
      <c r="T3967" s="122">
        <v>3.2796824000000003E-5</v>
      </c>
      <c r="U3967" s="122">
        <v>3.1715465000000002E-5</v>
      </c>
      <c r="V3967" s="122">
        <v>3.7523999999999999E-8</v>
      </c>
      <c r="W3967" s="122">
        <v>3.2008660999999997E-5</v>
      </c>
      <c r="X3967" s="122">
        <v>3.2807980499999998E-5</v>
      </c>
      <c r="Y3967" s="122">
        <v>3.2278537000000001E-5</v>
      </c>
      <c r="Z3967" s="122">
        <v>3.5369391000000003E-5</v>
      </c>
      <c r="AA3967" s="122">
        <v>1.141355E-7</v>
      </c>
      <c r="AB3967" s="122">
        <v>3.6808500000000002E-8</v>
      </c>
      <c r="AC3967" s="122">
        <v>3.498E-8</v>
      </c>
      <c r="AD3967" s="122">
        <v>4.7329E-8</v>
      </c>
      <c r="AE3967" s="122">
        <v>4.2771E-8</v>
      </c>
      <c r="AF3967" s="122">
        <v>1.9053499999999999E-8</v>
      </c>
      <c r="AG3967" s="122">
        <v>1.6456499999999999E-8</v>
      </c>
      <c r="AH3967" s="122">
        <v>1.9265500000000001E-8</v>
      </c>
      <c r="AI3967" s="122">
        <v>1.1236E-8</v>
      </c>
      <c r="AJ3967" s="122">
        <v>8.1884999999999992E-9</v>
      </c>
      <c r="AK3967" s="122">
        <v>1.00435E-8</v>
      </c>
      <c r="AL3967" s="122">
        <v>0</v>
      </c>
    </row>
    <row r="3968" spans="1:38" hidden="1" x14ac:dyDescent="0.25">
      <c r="A3968" s="122" t="s">
        <v>2021</v>
      </c>
      <c r="B3968" s="122">
        <v>1</v>
      </c>
      <c r="C3968" s="122" t="s">
        <v>2213</v>
      </c>
      <c r="D3968" s="122" t="s">
        <v>2138</v>
      </c>
      <c r="E3968" s="122">
        <v>72</v>
      </c>
      <c r="F3968" s="122">
        <v>0</v>
      </c>
      <c r="G3968" s="122">
        <v>0</v>
      </c>
      <c r="H3968" s="122">
        <v>0</v>
      </c>
      <c r="I3968" s="122">
        <v>0</v>
      </c>
      <c r="J3968" s="122">
        <v>0</v>
      </c>
      <c r="K3968" s="122">
        <v>0</v>
      </c>
      <c r="L3968" s="122">
        <v>0</v>
      </c>
      <c r="M3968" s="122">
        <v>0</v>
      </c>
      <c r="N3968" s="122">
        <v>0</v>
      </c>
      <c r="O3968" s="122">
        <v>0</v>
      </c>
      <c r="P3968" s="122">
        <v>0</v>
      </c>
      <c r="Q3968" s="122">
        <v>0</v>
      </c>
      <c r="R3968" s="122">
        <v>0</v>
      </c>
      <c r="S3968" s="122">
        <v>0</v>
      </c>
      <c r="T3968" s="122">
        <v>0</v>
      </c>
      <c r="U3968" s="122">
        <v>0</v>
      </c>
      <c r="V3968" s="122">
        <v>0</v>
      </c>
      <c r="W3968" s="122">
        <v>0</v>
      </c>
      <c r="X3968" s="122">
        <v>0</v>
      </c>
      <c r="Y3968" s="122">
        <v>0</v>
      </c>
      <c r="Z3968" s="122">
        <v>1.7128847399999999E-4</v>
      </c>
      <c r="AA3968" s="122">
        <v>2.2780719700000001E-4</v>
      </c>
      <c r="AB3968" s="122">
        <v>2.8209992000000001E-5</v>
      </c>
      <c r="AC3968" s="122">
        <v>4.4713450000000003E-7</v>
      </c>
      <c r="AD3968" s="122">
        <v>4.3860150000000001E-7</v>
      </c>
      <c r="AE3968" s="122">
        <v>0</v>
      </c>
      <c r="AF3968" s="122">
        <v>0</v>
      </c>
      <c r="AG3968" s="122">
        <v>0</v>
      </c>
      <c r="AH3968" s="122">
        <v>0</v>
      </c>
      <c r="AI3968" s="122">
        <v>0</v>
      </c>
      <c r="AJ3968" s="122">
        <v>6.3213629999999998E-6</v>
      </c>
      <c r="AK3968" s="122">
        <v>1.3235160000000001E-5</v>
      </c>
      <c r="AL3968" s="122">
        <v>0</v>
      </c>
    </row>
    <row r="3969" spans="1:38" hidden="1" x14ac:dyDescent="0.25">
      <c r="A3969" s="122" t="s">
        <v>2021</v>
      </c>
      <c r="B3969" s="122">
        <v>1</v>
      </c>
      <c r="C3969" s="122" t="s">
        <v>2213</v>
      </c>
      <c r="D3969" s="122" t="s">
        <v>2122</v>
      </c>
      <c r="E3969" s="122">
        <v>72</v>
      </c>
      <c r="F3969" s="122">
        <v>0</v>
      </c>
      <c r="G3969" s="122">
        <v>0</v>
      </c>
      <c r="H3969" s="122">
        <v>0</v>
      </c>
      <c r="I3969" s="122">
        <v>0</v>
      </c>
      <c r="J3969" s="122">
        <v>0</v>
      </c>
      <c r="K3969" s="122">
        <v>0</v>
      </c>
      <c r="L3969" s="122">
        <v>0</v>
      </c>
      <c r="M3969" s="122">
        <v>0</v>
      </c>
      <c r="N3969" s="122">
        <v>0</v>
      </c>
      <c r="O3969" s="122">
        <v>0</v>
      </c>
      <c r="P3969" s="122">
        <v>0</v>
      </c>
      <c r="Q3969" s="122">
        <v>0</v>
      </c>
      <c r="R3969" s="122">
        <v>0</v>
      </c>
      <c r="S3969" s="122">
        <v>0</v>
      </c>
      <c r="T3969" s="122">
        <v>0</v>
      </c>
      <c r="U3969" s="122">
        <v>0</v>
      </c>
      <c r="V3969" s="122">
        <v>0</v>
      </c>
      <c r="W3969" s="122">
        <v>0</v>
      </c>
      <c r="X3969" s="122">
        <v>0</v>
      </c>
      <c r="Y3969" s="122">
        <v>0</v>
      </c>
      <c r="Z3969" s="122">
        <v>0</v>
      </c>
      <c r="AA3969" s="122">
        <v>0</v>
      </c>
      <c r="AB3969" s="122">
        <v>0</v>
      </c>
      <c r="AC3969" s="122">
        <v>0</v>
      </c>
      <c r="AD3969" s="122">
        <v>0</v>
      </c>
      <c r="AE3969" s="122">
        <v>0</v>
      </c>
      <c r="AF3969" s="122">
        <v>0</v>
      </c>
      <c r="AG3969" s="122">
        <v>0</v>
      </c>
      <c r="AH3969" s="122">
        <v>0</v>
      </c>
      <c r="AI3969" s="122">
        <v>0</v>
      </c>
      <c r="AJ3969" s="122">
        <v>0</v>
      </c>
      <c r="AK3969" s="122">
        <v>0</v>
      </c>
      <c r="AL3969" s="122">
        <v>0</v>
      </c>
    </row>
    <row r="3970" spans="1:38" hidden="1" x14ac:dyDescent="0.25">
      <c r="A3970" s="122" t="s">
        <v>2021</v>
      </c>
      <c r="B3970" s="122">
        <v>1</v>
      </c>
      <c r="C3970" s="122" t="s">
        <v>2213</v>
      </c>
      <c r="D3970" s="122" t="s">
        <v>2123</v>
      </c>
      <c r="E3970" s="122">
        <v>72</v>
      </c>
      <c r="F3970" s="122">
        <v>2.6373785799999999E-4</v>
      </c>
      <c r="G3970" s="122">
        <v>2.6633178399999998E-4</v>
      </c>
      <c r="H3970" s="122">
        <v>2.8450450349999998E-4</v>
      </c>
      <c r="I3970" s="122">
        <v>2.9939079900000002E-4</v>
      </c>
      <c r="J3970" s="122">
        <v>2.9848807649999998E-4</v>
      </c>
      <c r="K3970" s="122">
        <v>3.0928099650000002E-4</v>
      </c>
      <c r="L3970" s="122">
        <v>3.1503859850000001E-4</v>
      </c>
      <c r="M3970" s="122">
        <v>3.3305412000000001E-4</v>
      </c>
      <c r="N3970" s="122">
        <v>3.3821457099999998E-4</v>
      </c>
      <c r="O3970" s="122">
        <v>3.227546565E-4</v>
      </c>
      <c r="P3970" s="122">
        <v>3.30704577E-4</v>
      </c>
      <c r="Q3970" s="122">
        <v>3.3571191099999998E-4</v>
      </c>
      <c r="R3970" s="122">
        <v>3.3507265150000001E-4</v>
      </c>
      <c r="S3970" s="122">
        <v>3.407661765E-4</v>
      </c>
      <c r="T3970" s="122">
        <v>3.3699565049999998E-4</v>
      </c>
      <c r="U3970" s="122">
        <v>3.3292477350000001E-4</v>
      </c>
      <c r="V3970" s="122">
        <v>3.4960591399999999E-4</v>
      </c>
      <c r="W3970" s="122">
        <v>3.358432715E-4</v>
      </c>
      <c r="X3970" s="122">
        <v>3.2322492549999998E-4</v>
      </c>
      <c r="Y3970" s="122">
        <v>3.1387098199999998E-4</v>
      </c>
      <c r="Z3970" s="122">
        <v>3.3981381949999999E-4</v>
      </c>
      <c r="AA3970" s="122">
        <v>3.2082890149999997E-4</v>
      </c>
      <c r="AB3970" s="122">
        <v>3.1005095400000001E-4</v>
      </c>
      <c r="AC3970" s="122">
        <v>3.06306557E-4</v>
      </c>
      <c r="AD3970" s="122">
        <v>2.81940284E-4</v>
      </c>
      <c r="AE3970" s="122">
        <v>2.6612267250000001E-4</v>
      </c>
      <c r="AF3970" s="122">
        <v>2.7208827300000002E-4</v>
      </c>
      <c r="AG3970" s="122">
        <v>2.4402893350000001E-4</v>
      </c>
      <c r="AH3970" s="122">
        <v>2.5722855700000002E-4</v>
      </c>
      <c r="AI3970" s="122">
        <v>3.5010498850000002E-4</v>
      </c>
      <c r="AJ3970" s="122">
        <v>3.7377012449999998E-4</v>
      </c>
      <c r="AK3970" s="122">
        <v>3.8741184750000002E-4</v>
      </c>
      <c r="AL3970" s="122">
        <v>0</v>
      </c>
    </row>
    <row r="3971" spans="1:38" hidden="1" x14ac:dyDescent="0.25">
      <c r="A3971" s="122" t="s">
        <v>2021</v>
      </c>
      <c r="B3971" s="122">
        <v>1</v>
      </c>
      <c r="C3971" s="122" t="s">
        <v>2213</v>
      </c>
      <c r="D3971" s="122" t="s">
        <v>2124</v>
      </c>
      <c r="E3971" s="122">
        <v>72</v>
      </c>
      <c r="F3971" s="122">
        <v>1.7736609E-5</v>
      </c>
      <c r="G3971" s="122">
        <v>1.7823449500000002E-5</v>
      </c>
      <c r="H3971" s="122">
        <v>1.8012103000000001E-5</v>
      </c>
      <c r="I3971" s="122">
        <v>1.84651205E-5</v>
      </c>
      <c r="J3971" s="122">
        <v>1.8901018999999999E-5</v>
      </c>
      <c r="K3971" s="122">
        <v>1.8571411999999999E-5</v>
      </c>
      <c r="L3971" s="122">
        <v>1.8917131E-5</v>
      </c>
      <c r="M3971" s="122">
        <v>2.1009199999999999E-5</v>
      </c>
      <c r="N3971" s="122">
        <v>2.1334725999999999E-5</v>
      </c>
      <c r="O3971" s="122">
        <v>1.8363625500000001E-5</v>
      </c>
      <c r="P3971" s="122">
        <v>1.8449512E-5</v>
      </c>
      <c r="Q3971" s="122">
        <v>1.846785E-5</v>
      </c>
      <c r="R3971" s="122">
        <v>1.83297055E-5</v>
      </c>
      <c r="S3971" s="122">
        <v>1.8497053000000001E-5</v>
      </c>
      <c r="T3971" s="122">
        <v>1.8447126999999999E-5</v>
      </c>
      <c r="U3971" s="122">
        <v>1.7830922500000001E-5</v>
      </c>
      <c r="V3971" s="122">
        <v>1.9221748499999999E-5</v>
      </c>
      <c r="W3971" s="122">
        <v>1.8465067500000002E-5</v>
      </c>
      <c r="X3971" s="122">
        <v>1.7658062999999998E-5</v>
      </c>
      <c r="Y3971" s="122">
        <v>1.7147037000000002E-5</v>
      </c>
      <c r="Z3971" s="122">
        <v>2.2412057000000001E-5</v>
      </c>
      <c r="AA3971" s="122">
        <v>1.4967517999999999E-5</v>
      </c>
      <c r="AB3971" s="122">
        <v>1.45637905E-5</v>
      </c>
      <c r="AC3971" s="122">
        <v>1.6270443500000002E-5</v>
      </c>
      <c r="AD3971" s="122">
        <v>1.6203451499999999E-5</v>
      </c>
      <c r="AE3971" s="122">
        <v>1.76888295E-5</v>
      </c>
      <c r="AF3971" s="122">
        <v>1.6684665000000001E-5</v>
      </c>
      <c r="AG3971" s="122">
        <v>1.6466543500000001E-5</v>
      </c>
      <c r="AH3971" s="122">
        <v>5.4532495000000001E-6</v>
      </c>
      <c r="AI3971" s="122">
        <v>0</v>
      </c>
      <c r="AJ3971" s="122">
        <v>0</v>
      </c>
      <c r="AK3971" s="122">
        <v>0</v>
      </c>
      <c r="AL3971" s="122">
        <v>0</v>
      </c>
    </row>
    <row r="3972" spans="1:38" hidden="1" x14ac:dyDescent="0.25">
      <c r="A3972" s="122" t="s">
        <v>2021</v>
      </c>
      <c r="B3972" s="122">
        <v>1</v>
      </c>
      <c r="C3972" s="122" t="s">
        <v>2213</v>
      </c>
      <c r="D3972" s="122" t="s">
        <v>2125</v>
      </c>
      <c r="E3972" s="122">
        <v>72</v>
      </c>
      <c r="F3972" s="122">
        <v>1.9034870499999999E-5</v>
      </c>
      <c r="G3972" s="122">
        <v>8.7411045000000007E-6</v>
      </c>
      <c r="H3972" s="122">
        <v>1.0830125999999999E-5</v>
      </c>
      <c r="I3972" s="122">
        <v>1.10018195E-5</v>
      </c>
      <c r="J3972" s="122">
        <v>8.9721580000000004E-6</v>
      </c>
      <c r="K3972" s="122">
        <v>8.940676E-6</v>
      </c>
      <c r="L3972" s="122">
        <v>9.1189945000000002E-6</v>
      </c>
      <c r="M3972" s="122">
        <v>9.6919510000000007E-6</v>
      </c>
      <c r="N3972" s="122">
        <v>9.7731735000000007E-6</v>
      </c>
      <c r="O3972" s="122">
        <v>9.4203259999999997E-6</v>
      </c>
      <c r="P3972" s="122">
        <v>9.6203479999999997E-6</v>
      </c>
      <c r="Q3972" s="122">
        <v>1.20674905E-5</v>
      </c>
      <c r="R3972" s="122">
        <v>1.3793197E-5</v>
      </c>
      <c r="S3972" s="122">
        <v>1.43494055E-5</v>
      </c>
      <c r="T3972" s="122">
        <v>1.4949020999999999E-5</v>
      </c>
      <c r="U3972" s="122">
        <v>1.4578816000000001E-5</v>
      </c>
      <c r="V3972" s="122">
        <v>1.5845754499999999E-5</v>
      </c>
      <c r="W3972" s="122">
        <v>1.6154744500000001E-5</v>
      </c>
      <c r="X3972" s="122">
        <v>1.6003058499999999E-5</v>
      </c>
      <c r="Y3972" s="122">
        <v>1.4622912E-5</v>
      </c>
      <c r="Z3972" s="122">
        <v>5.9175560000000004E-6</v>
      </c>
      <c r="AA3972" s="122">
        <v>6.8503295000000002E-6</v>
      </c>
      <c r="AB3972" s="122">
        <v>1.10499965E-5</v>
      </c>
      <c r="AC3972" s="122">
        <v>1.9911039999999999E-5</v>
      </c>
      <c r="AD3972" s="122">
        <v>2.3580918999999998E-5</v>
      </c>
      <c r="AE3972" s="122">
        <v>2.15380075E-5</v>
      </c>
      <c r="AF3972" s="122">
        <v>9.6710955000000007E-6</v>
      </c>
      <c r="AG3972" s="122">
        <v>1.2923096000000001E-5</v>
      </c>
      <c r="AH3972" s="122">
        <v>4.7025230499999998E-5</v>
      </c>
      <c r="AI3972" s="122">
        <v>3.2076819000000003E-5</v>
      </c>
      <c r="AJ3972" s="122">
        <v>2.9816422000000002E-5</v>
      </c>
      <c r="AK3972" s="122">
        <v>2.5094758000000001E-5</v>
      </c>
      <c r="AL3972" s="122">
        <v>0</v>
      </c>
    </row>
    <row r="3973" spans="1:38" hidden="1" x14ac:dyDescent="0.25">
      <c r="A3973" s="122" t="s">
        <v>2021</v>
      </c>
      <c r="B3973" s="122">
        <v>1</v>
      </c>
      <c r="C3973" s="122" t="s">
        <v>2213</v>
      </c>
      <c r="D3973" s="122" t="s">
        <v>2126</v>
      </c>
      <c r="E3973" s="122">
        <v>72</v>
      </c>
      <c r="F3973" s="122">
        <v>1.259971915E-4</v>
      </c>
      <c r="G3973" s="122">
        <v>1.3168618499999999E-4</v>
      </c>
      <c r="H3973" s="122">
        <v>1.174268E-4</v>
      </c>
      <c r="I3973" s="122">
        <v>1.2428144900000001E-4</v>
      </c>
      <c r="J3973" s="122">
        <v>1.2892162549999999E-4</v>
      </c>
      <c r="K3973" s="122">
        <v>1.3296319350000001E-4</v>
      </c>
      <c r="L3973" s="122">
        <v>1.3802294450000001E-4</v>
      </c>
      <c r="M3973" s="122">
        <v>1.4269879000000001E-4</v>
      </c>
      <c r="N3973" s="122">
        <v>1.4512937000000001E-4</v>
      </c>
      <c r="O3973" s="122">
        <v>1.4124317150000001E-4</v>
      </c>
      <c r="P3973" s="122">
        <v>1.4613803950000001E-4</v>
      </c>
      <c r="Q3973" s="122">
        <v>1.5179035699999999E-4</v>
      </c>
      <c r="R3973" s="122">
        <v>1.5143623749999999E-4</v>
      </c>
      <c r="S3973" s="122">
        <v>1.5749183200000001E-4</v>
      </c>
      <c r="T3973" s="122">
        <v>1.6192650100000001E-4</v>
      </c>
      <c r="U3973" s="122">
        <v>1.6261112850000001E-4</v>
      </c>
      <c r="V3973" s="122">
        <v>1.739057995E-4</v>
      </c>
      <c r="W3973" s="122">
        <v>1.7585044899999999E-4</v>
      </c>
      <c r="X3973" s="122">
        <v>1.7621617550000001E-4</v>
      </c>
      <c r="Y3973" s="122">
        <v>1.7665506850000001E-4</v>
      </c>
      <c r="Z3973" s="122">
        <v>1.8549045999999999E-4</v>
      </c>
      <c r="AA3973" s="122">
        <v>1.9286996800000001E-4</v>
      </c>
      <c r="AB3973" s="122">
        <v>2.0311293350000001E-4</v>
      </c>
      <c r="AC3973" s="122">
        <v>2.2072348200000001E-4</v>
      </c>
      <c r="AD3973" s="122">
        <v>2.5068276549999999E-4</v>
      </c>
      <c r="AE3973" s="122">
        <v>2.6608445949999999E-4</v>
      </c>
      <c r="AF3973" s="122">
        <v>2.0016459649999999E-4</v>
      </c>
      <c r="AG3973" s="122">
        <v>2.0577557400000001E-4</v>
      </c>
      <c r="AH3973" s="122">
        <v>4.3989048650000003E-4</v>
      </c>
      <c r="AI3973" s="122">
        <v>3.0598805349999999E-4</v>
      </c>
      <c r="AJ3973" s="122">
        <v>2.4824055200000001E-4</v>
      </c>
      <c r="AK3973" s="122">
        <v>2.1377131299999999E-4</v>
      </c>
      <c r="AL3973" s="122">
        <v>0</v>
      </c>
    </row>
    <row r="3974" spans="1:38" hidden="1" x14ac:dyDescent="0.25">
      <c r="A3974" s="122" t="s">
        <v>2020</v>
      </c>
      <c r="B3974" s="122">
        <v>1</v>
      </c>
      <c r="C3974" s="122" t="s">
        <v>2214</v>
      </c>
      <c r="D3974" s="122" t="s">
        <v>2078</v>
      </c>
      <c r="E3974" s="122">
        <v>73</v>
      </c>
      <c r="F3974" s="122">
        <v>6.0863196600000004E-4</v>
      </c>
      <c r="G3974" s="122">
        <v>6.3771672300000002E-4</v>
      </c>
      <c r="H3974" s="122">
        <v>7.5677870550000005E-4</v>
      </c>
      <c r="I3974" s="122">
        <v>6.7710918499999998E-4</v>
      </c>
      <c r="J3974" s="122">
        <v>6.293755565E-4</v>
      </c>
      <c r="K3974" s="122">
        <v>6.6683415449999997E-4</v>
      </c>
      <c r="L3974" s="122">
        <v>6.9814888650000003E-4</v>
      </c>
      <c r="M3974" s="122">
        <v>6.1890569800000003E-4</v>
      </c>
      <c r="N3974" s="122">
        <v>6.4713948700000003E-4</v>
      </c>
      <c r="O3974" s="122">
        <v>5.916817445E-4</v>
      </c>
      <c r="P3974" s="122">
        <v>5.5519895599999999E-4</v>
      </c>
      <c r="Q3974" s="122">
        <v>4.9891144549999995E-4</v>
      </c>
      <c r="R3974" s="122">
        <v>4.7062807499999998E-4</v>
      </c>
      <c r="S3974" s="122">
        <v>3.9731338700000002E-4</v>
      </c>
      <c r="T3974" s="122">
        <v>3.3568535799999999E-4</v>
      </c>
      <c r="U3974" s="122">
        <v>3.2718460850000001E-4</v>
      </c>
      <c r="V3974" s="122">
        <v>2.7158927800000001E-4</v>
      </c>
      <c r="W3974" s="122">
        <v>2.298832335E-4</v>
      </c>
      <c r="X3974" s="122">
        <v>2.0588830499999999E-4</v>
      </c>
      <c r="Y3974" s="122">
        <v>2.3141739799999999E-4</v>
      </c>
      <c r="Z3974" s="122">
        <v>2.1288878350000001E-4</v>
      </c>
      <c r="AA3974" s="122">
        <v>2.7846313949999999E-4</v>
      </c>
      <c r="AB3974" s="122">
        <v>3.2670503800000001E-4</v>
      </c>
      <c r="AC3974" s="122">
        <v>2.326038295E-4</v>
      </c>
      <c r="AD3974" s="122">
        <v>1.5924064649999999E-4</v>
      </c>
      <c r="AE3974" s="122">
        <v>1.17630108E-4</v>
      </c>
      <c r="AF3974" s="122">
        <v>1.5235356149999999E-4</v>
      </c>
      <c r="AG3974" s="122">
        <v>8.6637483499999997E-5</v>
      </c>
      <c r="AH3974" s="122">
        <v>6.9442242999999995E-5</v>
      </c>
      <c r="AI3974" s="122">
        <v>5.5685191999999998E-5</v>
      </c>
      <c r="AJ3974" s="122">
        <v>5.8948110499999998E-5</v>
      </c>
      <c r="AK3974" s="122">
        <v>6.1085149999999999E-5</v>
      </c>
      <c r="AL3974" s="122">
        <v>0</v>
      </c>
    </row>
    <row r="3975" spans="1:38" hidden="1" x14ac:dyDescent="0.25">
      <c r="A3975" s="122" t="s">
        <v>2020</v>
      </c>
      <c r="B3975" s="122">
        <v>1</v>
      </c>
      <c r="C3975" s="122" t="s">
        <v>2214</v>
      </c>
      <c r="D3975" s="122" t="s">
        <v>2079</v>
      </c>
      <c r="E3975" s="122">
        <v>73</v>
      </c>
      <c r="F3975" s="122">
        <v>4.3287384300000001E-4</v>
      </c>
      <c r="G3975" s="122">
        <v>4.3127136150000002E-4</v>
      </c>
      <c r="H3975" s="122">
        <v>1.9416552650000001E-4</v>
      </c>
      <c r="I3975" s="122">
        <v>1.5338491500000001E-4</v>
      </c>
      <c r="J3975" s="122">
        <v>1.4415610450000001E-4</v>
      </c>
      <c r="K3975" s="122">
        <v>1.7327517900000001E-4</v>
      </c>
      <c r="L3975" s="122">
        <v>1.494549915E-4</v>
      </c>
      <c r="M3975" s="122">
        <v>1.3544309E-4</v>
      </c>
      <c r="N3975" s="122">
        <v>1.285583105E-4</v>
      </c>
      <c r="O3975" s="122">
        <v>1.10082219E-4</v>
      </c>
      <c r="P3975" s="122">
        <v>1.37564945E-4</v>
      </c>
      <c r="Q3975" s="122">
        <v>1.46911495E-4</v>
      </c>
      <c r="R3975" s="122">
        <v>1.5803410150000001E-4</v>
      </c>
      <c r="S3975" s="122">
        <v>1.7858978049999999E-4</v>
      </c>
      <c r="T3975" s="122">
        <v>1.7650876199999999E-4</v>
      </c>
      <c r="U3975" s="122">
        <v>1.8087471650000001E-4</v>
      </c>
      <c r="V3975" s="122">
        <v>1.7895725599999999E-4</v>
      </c>
      <c r="W3975" s="122">
        <v>1.76645078E-4</v>
      </c>
      <c r="X3975" s="122">
        <v>1.8491016299999999E-4</v>
      </c>
      <c r="Y3975" s="122">
        <v>1.6200149599999999E-4</v>
      </c>
      <c r="Z3975" s="122">
        <v>1.7813196650000001E-4</v>
      </c>
      <c r="AA3975" s="122">
        <v>1.8452845700000001E-4</v>
      </c>
      <c r="AB3975" s="122">
        <v>1.58525385E-4</v>
      </c>
      <c r="AC3975" s="122">
        <v>1.39066753E-4</v>
      </c>
      <c r="AD3975" s="122">
        <v>1.55668102E-4</v>
      </c>
      <c r="AE3975" s="122">
        <v>1.3608931899999999E-4</v>
      </c>
      <c r="AF3975" s="122">
        <v>1.3197238500000001E-4</v>
      </c>
      <c r="AG3975" s="122">
        <v>7.4679279000000004E-5</v>
      </c>
      <c r="AH3975" s="122">
        <v>9.3920928999999997E-5</v>
      </c>
      <c r="AI3975" s="122">
        <v>3.8426669500000002E-5</v>
      </c>
      <c r="AJ3975" s="122">
        <v>3.4916956500000002E-5</v>
      </c>
      <c r="AK3975" s="122">
        <v>2.0373915500000001E-5</v>
      </c>
      <c r="AL3975" s="122">
        <v>0</v>
      </c>
    </row>
    <row r="3976" spans="1:38" hidden="1" x14ac:dyDescent="0.25">
      <c r="A3976" s="122" t="s">
        <v>2020</v>
      </c>
      <c r="B3976" s="122">
        <v>1</v>
      </c>
      <c r="C3976" s="122" t="s">
        <v>2214</v>
      </c>
      <c r="D3976" s="122" t="s">
        <v>2080</v>
      </c>
      <c r="E3976" s="122">
        <v>73</v>
      </c>
      <c r="F3976" s="122">
        <v>2.2918790000000001E-5</v>
      </c>
      <c r="G3976" s="122">
        <v>2.2605401000000002E-5</v>
      </c>
      <c r="H3976" s="122">
        <v>2.5301696499999999E-5</v>
      </c>
      <c r="I3976" s="122">
        <v>2.8657682999999999E-5</v>
      </c>
      <c r="J3976" s="122">
        <v>3.2013166000000001E-5</v>
      </c>
      <c r="K3976" s="122">
        <v>3.6185113999999998E-5</v>
      </c>
      <c r="L3976" s="122">
        <v>4.6960755999999999E-5</v>
      </c>
      <c r="M3976" s="122">
        <v>4.7712799499999997E-5</v>
      </c>
      <c r="N3976" s="122">
        <v>4.06563795E-5</v>
      </c>
      <c r="O3976" s="122">
        <v>3.9806153500000001E-5</v>
      </c>
      <c r="P3976" s="122">
        <v>4.4252482499999999E-5</v>
      </c>
      <c r="Q3976" s="122">
        <v>4.8445630500000003E-5</v>
      </c>
      <c r="R3976" s="122">
        <v>4.9009842000000001E-5</v>
      </c>
      <c r="S3976" s="122">
        <v>5.33120375E-5</v>
      </c>
      <c r="T3976" s="122">
        <v>6.2551607000000005E-5</v>
      </c>
      <c r="U3976" s="122">
        <v>7.0392029500000004E-5</v>
      </c>
      <c r="V3976" s="122">
        <v>1.043570795E-4</v>
      </c>
      <c r="W3976" s="122">
        <v>1.8009548400000001E-4</v>
      </c>
      <c r="X3976" s="122">
        <v>2.9189047749999999E-4</v>
      </c>
      <c r="Y3976" s="122">
        <v>4.2391557100000002E-4</v>
      </c>
      <c r="Z3976" s="122">
        <v>4.8249382099999999E-4</v>
      </c>
      <c r="AA3976" s="122">
        <v>6.0494889000000003E-4</v>
      </c>
      <c r="AB3976" s="122">
        <v>5.2850251150000005E-4</v>
      </c>
      <c r="AC3976" s="122">
        <v>5.6997267949999997E-4</v>
      </c>
      <c r="AD3976" s="122">
        <v>4.5450221550000003E-4</v>
      </c>
      <c r="AE3976" s="122">
        <v>7.7463671099999997E-4</v>
      </c>
      <c r="AF3976" s="122">
        <v>1.947542505E-4</v>
      </c>
      <c r="AG3976" s="122">
        <v>1.08437682E-4</v>
      </c>
      <c r="AH3976" s="122">
        <v>8.3278264E-5</v>
      </c>
      <c r="AI3976" s="122">
        <v>1.1081791199999999E-4</v>
      </c>
      <c r="AJ3976" s="122">
        <v>9.2480494999999996E-5</v>
      </c>
      <c r="AK3976" s="122">
        <v>8.1816895000000006E-5</v>
      </c>
      <c r="AL3976" s="122">
        <v>0</v>
      </c>
    </row>
    <row r="3977" spans="1:38" hidden="1" x14ac:dyDescent="0.25">
      <c r="A3977" s="122" t="s">
        <v>2020</v>
      </c>
      <c r="B3977" s="122">
        <v>1</v>
      </c>
      <c r="C3977" s="122" t="s">
        <v>2214</v>
      </c>
      <c r="D3977" s="122" t="s">
        <v>2133</v>
      </c>
      <c r="E3977" s="122">
        <v>73</v>
      </c>
      <c r="F3977" s="122">
        <v>0</v>
      </c>
      <c r="G3977" s="122">
        <v>0</v>
      </c>
      <c r="H3977" s="122">
        <v>0</v>
      </c>
      <c r="I3977" s="122">
        <v>0</v>
      </c>
      <c r="J3977" s="122">
        <v>0</v>
      </c>
      <c r="K3977" s="122">
        <v>0</v>
      </c>
      <c r="L3977" s="122">
        <v>0</v>
      </c>
      <c r="M3977" s="122">
        <v>0</v>
      </c>
      <c r="N3977" s="122">
        <v>0</v>
      </c>
      <c r="O3977" s="122">
        <v>0</v>
      </c>
      <c r="P3977" s="122">
        <v>0</v>
      </c>
      <c r="Q3977" s="122">
        <v>0</v>
      </c>
      <c r="R3977" s="122">
        <v>0</v>
      </c>
      <c r="S3977" s="122">
        <v>0</v>
      </c>
      <c r="T3977" s="122">
        <v>0</v>
      </c>
      <c r="U3977" s="122">
        <v>0</v>
      </c>
      <c r="V3977" s="122">
        <v>0</v>
      </c>
      <c r="W3977" s="122">
        <v>0</v>
      </c>
      <c r="X3977" s="122">
        <v>0</v>
      </c>
      <c r="Y3977" s="122">
        <v>0</v>
      </c>
      <c r="Z3977" s="122">
        <v>0</v>
      </c>
      <c r="AA3977" s="122">
        <v>0</v>
      </c>
      <c r="AB3977" s="122">
        <v>0</v>
      </c>
      <c r="AC3977" s="122">
        <v>0</v>
      </c>
      <c r="AD3977" s="122">
        <v>0</v>
      </c>
      <c r="AE3977" s="122">
        <v>0</v>
      </c>
      <c r="AF3977" s="122">
        <v>0</v>
      </c>
      <c r="AG3977" s="122">
        <v>0</v>
      </c>
      <c r="AH3977" s="122">
        <v>0</v>
      </c>
      <c r="AI3977" s="122">
        <v>0</v>
      </c>
      <c r="AJ3977" s="122">
        <v>0</v>
      </c>
      <c r="AK3977" s="122">
        <v>0</v>
      </c>
      <c r="AL3977" s="122">
        <v>0</v>
      </c>
    </row>
    <row r="3978" spans="1:38" hidden="1" x14ac:dyDescent="0.25">
      <c r="A3978" s="122" t="s">
        <v>2020</v>
      </c>
      <c r="B3978" s="122">
        <v>1</v>
      </c>
      <c r="C3978" s="122" t="s">
        <v>2214</v>
      </c>
      <c r="D3978" s="122" t="s">
        <v>2081</v>
      </c>
      <c r="E3978" s="122">
        <v>73</v>
      </c>
      <c r="F3978" s="122">
        <v>5.1720580000000001E-6</v>
      </c>
      <c r="G3978" s="122">
        <v>5.2619725000000004E-6</v>
      </c>
      <c r="H3978" s="122">
        <v>5.3425589999999998E-6</v>
      </c>
      <c r="I3978" s="122">
        <v>5.4111410000000002E-6</v>
      </c>
      <c r="J3978" s="122">
        <v>5.4952255000000001E-6</v>
      </c>
      <c r="K3978" s="122">
        <v>5.5413355000000002E-6</v>
      </c>
      <c r="L3978" s="122">
        <v>5.5971710000000002E-6</v>
      </c>
      <c r="M3978" s="122">
        <v>5.6646930000000002E-6</v>
      </c>
      <c r="N3978" s="122">
        <v>5.7085505000000003E-6</v>
      </c>
      <c r="O3978" s="122">
        <v>5.7786430000000002E-6</v>
      </c>
      <c r="P3978" s="122">
        <v>5.8390895000000002E-6</v>
      </c>
      <c r="Q3978" s="122">
        <v>5.9755114999999996E-6</v>
      </c>
      <c r="R3978" s="122">
        <v>6.4672985E-6</v>
      </c>
      <c r="S3978" s="122">
        <v>6.3944765000000002E-6</v>
      </c>
      <c r="T3978" s="122">
        <v>6.4907774999999999E-6</v>
      </c>
      <c r="U3978" s="122">
        <v>6.3565814999999996E-6</v>
      </c>
      <c r="V3978" s="122">
        <v>6.4107210000000002E-6</v>
      </c>
      <c r="W3978" s="122">
        <v>6.2806060000000002E-6</v>
      </c>
      <c r="X3978" s="122">
        <v>6.4447734999999997E-6</v>
      </c>
      <c r="Y3978" s="122">
        <v>6.7491259999999998E-6</v>
      </c>
      <c r="Z3978" s="122">
        <v>6.7993965000000001E-6</v>
      </c>
      <c r="AA3978" s="122">
        <v>6.8554175E-6</v>
      </c>
      <c r="AB3978" s="122">
        <v>7.0001339999999998E-6</v>
      </c>
      <c r="AC3978" s="122">
        <v>6.8727219999999996E-6</v>
      </c>
      <c r="AD3978" s="122">
        <v>6.9804180000000002E-6</v>
      </c>
      <c r="AE3978" s="122">
        <v>6.9699769999999998E-6</v>
      </c>
      <c r="AF3978" s="122">
        <v>7.6487745000000006E-6</v>
      </c>
      <c r="AG3978" s="122">
        <v>9.2173095E-6</v>
      </c>
      <c r="AH3978" s="122">
        <v>4.6364664999999996E-6</v>
      </c>
      <c r="AI3978" s="122">
        <v>1.2097912500000001E-5</v>
      </c>
      <c r="AJ3978" s="122">
        <v>2.04968755E-5</v>
      </c>
      <c r="AK3978" s="122">
        <v>8.8444015000000003E-6</v>
      </c>
      <c r="AL3978" s="122">
        <v>0</v>
      </c>
    </row>
    <row r="3979" spans="1:38" x14ac:dyDescent="0.25">
      <c r="A3979" s="122" t="s">
        <v>2020</v>
      </c>
      <c r="B3979" s="122">
        <v>1</v>
      </c>
      <c r="C3979" s="122" t="s">
        <v>2214</v>
      </c>
      <c r="D3979" s="122" t="s">
        <v>2082</v>
      </c>
      <c r="E3979" s="122">
        <v>73</v>
      </c>
      <c r="F3979" s="122">
        <v>2.69030915E-5</v>
      </c>
      <c r="G3979" s="122">
        <v>2.4849659499999999E-5</v>
      </c>
      <c r="H3979" s="122">
        <v>2.58768525E-5</v>
      </c>
      <c r="I3979" s="122">
        <v>3.3844952000000001E-5</v>
      </c>
      <c r="J3979" s="122">
        <v>3.5544529500000002E-5</v>
      </c>
      <c r="K3979" s="122">
        <v>3.7954810500000003E-5</v>
      </c>
      <c r="L3979" s="122">
        <v>4.1236755999999998E-5</v>
      </c>
      <c r="M3979" s="122">
        <v>4.9376575500000001E-5</v>
      </c>
      <c r="N3979" s="122">
        <v>4.81128435E-5</v>
      </c>
      <c r="O3979" s="122">
        <v>6.4739818000000002E-5</v>
      </c>
      <c r="P3979" s="122">
        <v>7.01286725E-5</v>
      </c>
      <c r="Q3979" s="122">
        <v>7.5956579000000006E-5</v>
      </c>
      <c r="R3979" s="122">
        <v>7.5796757499999999E-5</v>
      </c>
      <c r="S3979" s="122">
        <v>7.5429732499999999E-5</v>
      </c>
      <c r="T3979" s="122">
        <v>8.0573806500000005E-5</v>
      </c>
      <c r="U3979" s="122">
        <v>7.9576796999999999E-5</v>
      </c>
      <c r="V3979" s="122">
        <v>9.4803723500000003E-5</v>
      </c>
      <c r="W3979" s="122">
        <v>9.4775898500000001E-5</v>
      </c>
      <c r="X3979" s="122">
        <v>9.2273105999999999E-5</v>
      </c>
      <c r="Y3979" s="122">
        <v>8.8931959499999994E-5</v>
      </c>
      <c r="Z3979" s="122">
        <v>9.7763269999999997E-5</v>
      </c>
      <c r="AA3979" s="122">
        <v>7.6813376999999996E-5</v>
      </c>
      <c r="AB3979" s="122">
        <v>7.3204553999999994E-5</v>
      </c>
      <c r="AC3979" s="122">
        <v>8.0131627499999995E-5</v>
      </c>
      <c r="AD3979" s="122">
        <v>7.5577735000000002E-5</v>
      </c>
      <c r="AE3979" s="122">
        <v>6.2502581999999998E-5</v>
      </c>
      <c r="AF3979" s="122">
        <v>4.4732371E-5</v>
      </c>
      <c r="AG3979" s="122">
        <v>3.9278459000000001E-5</v>
      </c>
      <c r="AH3979" s="122">
        <v>3.6581819000000001E-5</v>
      </c>
      <c r="AI3979" s="122">
        <v>5.272334E-5</v>
      </c>
      <c r="AJ3979" s="122">
        <v>5.9837106E-5</v>
      </c>
      <c r="AK3979" s="122">
        <v>3.4706307999999999E-5</v>
      </c>
      <c r="AL3979" s="122">
        <v>0</v>
      </c>
    </row>
    <row r="3980" spans="1:38" hidden="1" x14ac:dyDescent="0.25">
      <c r="A3980" s="122" t="s">
        <v>2020</v>
      </c>
      <c r="B3980" s="122">
        <v>1</v>
      </c>
      <c r="C3980" s="122" t="s">
        <v>2214</v>
      </c>
      <c r="D3980" s="122" t="s">
        <v>474</v>
      </c>
      <c r="E3980" s="122">
        <v>73</v>
      </c>
      <c r="F3980" s="122">
        <v>1.4606288550000001E-4</v>
      </c>
      <c r="G3980" s="122">
        <v>1.2377596149999999E-4</v>
      </c>
      <c r="H3980" s="122">
        <v>1.183997475E-4</v>
      </c>
      <c r="I3980" s="122">
        <v>1.6481359650000001E-4</v>
      </c>
      <c r="J3980" s="122">
        <v>1.6176053149999999E-4</v>
      </c>
      <c r="K3980" s="122">
        <v>2.0384292900000001E-4</v>
      </c>
      <c r="L3980" s="122">
        <v>1.8909249900000001E-4</v>
      </c>
      <c r="M3980" s="122">
        <v>2.3531456750000001E-4</v>
      </c>
      <c r="N3980" s="122">
        <v>2.282395445E-4</v>
      </c>
      <c r="O3980" s="122">
        <v>3.3907931900000002E-4</v>
      </c>
      <c r="P3980" s="122">
        <v>2.489628095E-4</v>
      </c>
      <c r="Q3980" s="122">
        <v>3.1103731050000002E-4</v>
      </c>
      <c r="R3980" s="122">
        <v>3.5351802949999998E-4</v>
      </c>
      <c r="S3980" s="122">
        <v>4.0646926950000002E-4</v>
      </c>
      <c r="T3980" s="122">
        <v>4.9656534750000005E-4</v>
      </c>
      <c r="U3980" s="122">
        <v>6.4566301300000004E-4</v>
      </c>
      <c r="V3980" s="122">
        <v>7.2115205249999998E-4</v>
      </c>
      <c r="W3980" s="122">
        <v>8.20019233E-4</v>
      </c>
      <c r="X3980" s="122">
        <v>8.8822877549999996E-4</v>
      </c>
      <c r="Y3980" s="122">
        <v>7.3666191950000001E-4</v>
      </c>
      <c r="Z3980" s="122">
        <v>8.5181144200000003E-4</v>
      </c>
      <c r="AA3980" s="122">
        <v>9.8164554199999996E-4</v>
      </c>
      <c r="AB3980" s="122">
        <v>7.5176400450000002E-4</v>
      </c>
      <c r="AC3980" s="122">
        <v>7.6003664199999999E-4</v>
      </c>
      <c r="AD3980" s="122">
        <v>7.1599989600000004E-4</v>
      </c>
      <c r="AE3980" s="122">
        <v>9.834902865E-4</v>
      </c>
      <c r="AF3980" s="122">
        <v>4.5341645750000001E-4</v>
      </c>
      <c r="AG3980" s="122">
        <v>3.3492467550000002E-4</v>
      </c>
      <c r="AH3980" s="122">
        <v>3.2404083400000002E-4</v>
      </c>
      <c r="AI3980" s="122">
        <v>4.3008864000000001E-4</v>
      </c>
      <c r="AJ3980" s="122">
        <v>3.2527647599999999E-4</v>
      </c>
      <c r="AK3980" s="122">
        <v>2.7040162750000002E-4</v>
      </c>
      <c r="AL3980" s="122">
        <v>0</v>
      </c>
    </row>
    <row r="3981" spans="1:38" hidden="1" x14ac:dyDescent="0.25">
      <c r="A3981" s="122" t="s">
        <v>2020</v>
      </c>
      <c r="B3981" s="122">
        <v>1</v>
      </c>
      <c r="C3981" s="122" t="s">
        <v>2214</v>
      </c>
      <c r="D3981" s="122" t="s">
        <v>2083</v>
      </c>
      <c r="E3981" s="122">
        <v>73</v>
      </c>
      <c r="F3981" s="122">
        <v>4.5076499999999997E-7</v>
      </c>
      <c r="G3981" s="122">
        <v>4.581055E-7</v>
      </c>
      <c r="H3981" s="122">
        <v>4.642005E-7</v>
      </c>
      <c r="I3981" s="122">
        <v>4.6936800000000002E-7</v>
      </c>
      <c r="J3981" s="122">
        <v>4.74509E-7</v>
      </c>
      <c r="K3981" s="122">
        <v>4.7967650000000003E-7</v>
      </c>
      <c r="L3981" s="122">
        <v>4.8484400000000005E-7</v>
      </c>
      <c r="M3981" s="122">
        <v>4.8998499999999998E-7</v>
      </c>
      <c r="N3981" s="122">
        <v>4.951525E-7</v>
      </c>
      <c r="O3981" s="122">
        <v>5.0032000000000002E-7</v>
      </c>
      <c r="P3981" s="122">
        <v>5.0546099999999995E-7</v>
      </c>
      <c r="Q3981" s="122">
        <v>5.1820749999999996E-7</v>
      </c>
      <c r="R3981" s="122">
        <v>8.8912800000000002E-7</v>
      </c>
      <c r="S3981" s="122">
        <v>5.2814500000000005E-7</v>
      </c>
      <c r="T3981" s="122">
        <v>5.2008900000000002E-7</v>
      </c>
      <c r="U3981" s="122">
        <v>5.3045049999999995E-7</v>
      </c>
      <c r="V3981" s="122">
        <v>5.3053000000000003E-7</v>
      </c>
      <c r="W3981" s="122">
        <v>5.276945E-7</v>
      </c>
      <c r="X3981" s="122">
        <v>5.4733100000000005E-7</v>
      </c>
      <c r="Y3981" s="122">
        <v>5.5236600000000001E-7</v>
      </c>
      <c r="Z3981" s="122">
        <v>5.7102199999999999E-7</v>
      </c>
      <c r="AA3981" s="122">
        <v>5.7751449999999995E-7</v>
      </c>
      <c r="AB3981" s="122">
        <v>5.9701850000000005E-7</v>
      </c>
      <c r="AC3981" s="122">
        <v>5.8586199999999998E-7</v>
      </c>
      <c r="AD3981" s="122">
        <v>5.9150650000000004E-7</v>
      </c>
      <c r="AE3981" s="122">
        <v>5.9595850000000001E-7</v>
      </c>
      <c r="AF3981" s="122">
        <v>6.5860450000000005E-7</v>
      </c>
      <c r="AG3981" s="122">
        <v>8.0371850000000001E-7</v>
      </c>
      <c r="AH3981" s="122">
        <v>4.0582099999999999E-7</v>
      </c>
      <c r="AI3981" s="122">
        <v>1.0907665E-6</v>
      </c>
      <c r="AJ3981" s="122">
        <v>1.8563779999999999E-6</v>
      </c>
      <c r="AK3981" s="122">
        <v>8.2160599999999995E-7</v>
      </c>
      <c r="AL3981" s="122">
        <v>0</v>
      </c>
    </row>
    <row r="3982" spans="1:38" hidden="1" x14ac:dyDescent="0.25">
      <c r="A3982" s="122" t="s">
        <v>2020</v>
      </c>
      <c r="B3982" s="122">
        <v>1</v>
      </c>
      <c r="C3982" s="122" t="s">
        <v>2214</v>
      </c>
      <c r="D3982" s="122" t="s">
        <v>2084</v>
      </c>
      <c r="E3982" s="122">
        <v>73</v>
      </c>
      <c r="F3982" s="122">
        <v>1.52375E-8</v>
      </c>
      <c r="G3982" s="122">
        <v>1.5475999999999999E-8</v>
      </c>
      <c r="H3982" s="122">
        <v>1.5688000000000001E-8</v>
      </c>
      <c r="I3982" s="122">
        <v>1.58735E-8</v>
      </c>
      <c r="J3982" s="122">
        <v>1.6032500000000001E-8</v>
      </c>
      <c r="K3982" s="122">
        <v>1.6218E-8</v>
      </c>
      <c r="L3982" s="122">
        <v>1.6403499999999999E-8</v>
      </c>
      <c r="M3982" s="122">
        <v>1.65625E-8</v>
      </c>
      <c r="N3982" s="122">
        <v>1.6747999999999999E-8</v>
      </c>
      <c r="O3982" s="122">
        <v>1.6907E-8</v>
      </c>
      <c r="P3982" s="122">
        <v>1.7092499999999999E-8</v>
      </c>
      <c r="Q3982" s="122">
        <v>1.75165E-8</v>
      </c>
      <c r="R3982" s="122">
        <v>1.78345E-8</v>
      </c>
      <c r="S3982" s="122">
        <v>1.8364499999999999E-8</v>
      </c>
      <c r="T3982" s="122">
        <v>1.8258500000000001E-8</v>
      </c>
      <c r="U3982" s="122">
        <v>1.8629500000000001E-8</v>
      </c>
      <c r="V3982" s="122">
        <v>1.8682499999999999E-8</v>
      </c>
      <c r="W3982" s="122">
        <v>1.8576500000000001E-8</v>
      </c>
      <c r="X3982" s="122">
        <v>1.9186000000000001E-8</v>
      </c>
      <c r="Y3982" s="122">
        <v>1.9344999999999999E-8</v>
      </c>
      <c r="Z3982" s="122">
        <v>1.97425E-8</v>
      </c>
      <c r="AA3982" s="122">
        <v>1.9954499999999998E-8</v>
      </c>
      <c r="AB3982" s="122">
        <v>1.4177500000000001E-8</v>
      </c>
      <c r="AC3982" s="122">
        <v>1.39125E-8</v>
      </c>
      <c r="AD3982" s="122">
        <v>5.1145000000000001E-9</v>
      </c>
      <c r="AE3982" s="122">
        <v>5.1145000000000001E-9</v>
      </c>
      <c r="AF3982" s="122">
        <v>5.6444999999999997E-9</v>
      </c>
      <c r="AG3982" s="122">
        <v>6.8105E-9</v>
      </c>
      <c r="AH3982" s="122">
        <v>3.4185000000000001E-9</v>
      </c>
      <c r="AI3982" s="122">
        <v>9.2219999999999998E-9</v>
      </c>
      <c r="AJ3982" s="122">
        <v>1.5688000000000001E-8</v>
      </c>
      <c r="AK3982" s="122">
        <v>6.9429999999999997E-9</v>
      </c>
      <c r="AL3982" s="122">
        <v>0</v>
      </c>
    </row>
    <row r="3983" spans="1:38" hidden="1" x14ac:dyDescent="0.25">
      <c r="A3983" s="122" t="s">
        <v>2020</v>
      </c>
      <c r="B3983" s="122">
        <v>1</v>
      </c>
      <c r="C3983" s="122" t="s">
        <v>2214</v>
      </c>
      <c r="D3983" s="122" t="s">
        <v>2085</v>
      </c>
      <c r="E3983" s="122">
        <v>73</v>
      </c>
      <c r="F3983" s="122">
        <v>1.8287649999999999E-7</v>
      </c>
      <c r="G3983" s="122">
        <v>1.8584449999999999E-7</v>
      </c>
      <c r="H3983" s="122">
        <v>1.8833550000000001E-7</v>
      </c>
      <c r="I3983" s="122">
        <v>1.9042899999999999E-7</v>
      </c>
      <c r="J3983" s="122">
        <v>1.925225E-7</v>
      </c>
      <c r="K3983" s="122">
        <v>1.9458950000000001E-7</v>
      </c>
      <c r="L3983" s="122">
        <v>1.9668299999999999E-7</v>
      </c>
      <c r="M3983" s="122">
        <v>1.9877649999999999E-7</v>
      </c>
      <c r="N3983" s="122">
        <v>2.0087E-7</v>
      </c>
      <c r="O3983" s="122">
        <v>2.029635E-7</v>
      </c>
      <c r="P3983" s="122">
        <v>2.0505700000000001E-7</v>
      </c>
      <c r="Q3983" s="122">
        <v>2.102245E-7</v>
      </c>
      <c r="R3983" s="122">
        <v>2.0243350000000001E-7</v>
      </c>
      <c r="S3983" s="122">
        <v>2.08502E-7</v>
      </c>
      <c r="T3983" s="122">
        <v>2.0895249999999999E-7</v>
      </c>
      <c r="U3983" s="122">
        <v>2.354525E-7</v>
      </c>
      <c r="V3983" s="122">
        <v>2.6452300000000002E-7</v>
      </c>
      <c r="W3983" s="122">
        <v>2.6680199999999998E-7</v>
      </c>
      <c r="X3983" s="122">
        <v>2.8461000000000001E-7</v>
      </c>
      <c r="Y3983" s="122">
        <v>2.9022800000000002E-7</v>
      </c>
      <c r="Z3983" s="122">
        <v>3.0803599999999999E-7</v>
      </c>
      <c r="AA3983" s="122">
        <v>3.1333600000000002E-7</v>
      </c>
      <c r="AB3983" s="122">
        <v>3.4004799999999998E-7</v>
      </c>
      <c r="AC3983" s="122">
        <v>3.4357250000000001E-7</v>
      </c>
      <c r="AD3983" s="122">
        <v>3.5213200000000002E-7</v>
      </c>
      <c r="AE3983" s="122">
        <v>3.5213200000000002E-7</v>
      </c>
      <c r="AF3983" s="122">
        <v>3.9000049999999999E-7</v>
      </c>
      <c r="AG3983" s="122">
        <v>4.8280350000000005E-7</v>
      </c>
      <c r="AH3983" s="122">
        <v>2.55566E-7</v>
      </c>
      <c r="AI3983" s="122">
        <v>7.0055400000000001E-7</v>
      </c>
      <c r="AJ3983" s="122">
        <v>1.2109970000000001E-6</v>
      </c>
      <c r="AK3983" s="122">
        <v>5.4695999999999997E-7</v>
      </c>
      <c r="AL3983" s="122">
        <v>0</v>
      </c>
    </row>
    <row r="3984" spans="1:38" hidden="1" x14ac:dyDescent="0.25">
      <c r="A3984" s="122" t="s">
        <v>2020</v>
      </c>
      <c r="B3984" s="122">
        <v>1</v>
      </c>
      <c r="C3984" s="122" t="s">
        <v>2214</v>
      </c>
      <c r="D3984" s="122" t="s">
        <v>2086</v>
      </c>
      <c r="E3984" s="122">
        <v>73</v>
      </c>
      <c r="F3984" s="122">
        <v>3.1449670000000001E-6</v>
      </c>
      <c r="G3984" s="122">
        <v>3.1960855000000001E-6</v>
      </c>
      <c r="H3984" s="122">
        <v>3.2386974999999998E-6</v>
      </c>
      <c r="I3984" s="122">
        <v>3.4258934999999998E-6</v>
      </c>
      <c r="J3984" s="122">
        <v>3.623027E-6</v>
      </c>
      <c r="K3984" s="122">
        <v>3.7212890000000002E-6</v>
      </c>
      <c r="L3984" s="122">
        <v>3.8143570000000001E-6</v>
      </c>
      <c r="M3984" s="122">
        <v>3.9603455000000003E-6</v>
      </c>
      <c r="N3984" s="122">
        <v>4.0059519999999998E-6</v>
      </c>
      <c r="O3984" s="122">
        <v>4.1097790000000001E-6</v>
      </c>
      <c r="P3984" s="122">
        <v>4.3625625000000003E-6</v>
      </c>
      <c r="Q3984" s="122">
        <v>4.4074005000000001E-6</v>
      </c>
      <c r="R3984" s="122">
        <v>4.3599390000000004E-6</v>
      </c>
      <c r="S3984" s="122">
        <v>4.2898994999999997E-6</v>
      </c>
      <c r="T3984" s="122">
        <v>4.4601885000000003E-6</v>
      </c>
      <c r="U3984" s="122">
        <v>4.7994415000000004E-6</v>
      </c>
      <c r="V3984" s="122">
        <v>4.8650025000000002E-6</v>
      </c>
      <c r="W3984" s="122">
        <v>4.6363869999999996E-6</v>
      </c>
      <c r="X3984" s="122">
        <v>4.9451649999999998E-6</v>
      </c>
      <c r="Y3984" s="122">
        <v>4.4731469999999998E-6</v>
      </c>
      <c r="Z3984" s="122">
        <v>7.3275679999999999E-6</v>
      </c>
      <c r="AA3984" s="122">
        <v>8.3159120000000006E-6</v>
      </c>
      <c r="AB3984" s="122">
        <v>5.4598215000000003E-6</v>
      </c>
      <c r="AC3984" s="122">
        <v>5.2838615E-6</v>
      </c>
      <c r="AD3984" s="122">
        <v>5.3353774999999999E-6</v>
      </c>
      <c r="AE3984" s="122">
        <v>5.3991365000000004E-6</v>
      </c>
      <c r="AF3984" s="122">
        <v>5.9428899999999996E-6</v>
      </c>
      <c r="AG3984" s="122">
        <v>7.571527E-6</v>
      </c>
      <c r="AH3984" s="122">
        <v>3.8729485E-6</v>
      </c>
      <c r="AI3984" s="122">
        <v>1.03155225E-5</v>
      </c>
      <c r="AJ3984" s="122">
        <v>1.7735549000000001E-5</v>
      </c>
      <c r="AK3984" s="122">
        <v>7.9739559999999999E-6</v>
      </c>
      <c r="AL3984" s="122">
        <v>0</v>
      </c>
    </row>
    <row r="3985" spans="1:38" hidden="1" x14ac:dyDescent="0.25">
      <c r="A3985" s="122" t="s">
        <v>2020</v>
      </c>
      <c r="B3985" s="122">
        <v>1</v>
      </c>
      <c r="C3985" s="122" t="s">
        <v>2214</v>
      </c>
      <c r="D3985" s="122" t="s">
        <v>2143</v>
      </c>
      <c r="E3985" s="122">
        <v>73</v>
      </c>
      <c r="F3985" s="122">
        <v>1.9953742100000001E-4</v>
      </c>
      <c r="G3985" s="122">
        <v>1.9135774549999999E-4</v>
      </c>
      <c r="H3985" s="122">
        <v>1.41297258E-4</v>
      </c>
      <c r="I3985" s="122">
        <v>1.4124521199999999E-4</v>
      </c>
      <c r="J3985" s="122">
        <v>1.4471226000000001E-4</v>
      </c>
      <c r="K3985" s="122">
        <v>1.7082440600000001E-4</v>
      </c>
      <c r="L3985" s="122">
        <v>2.110352145E-4</v>
      </c>
      <c r="M3985" s="122">
        <v>2.672677905E-4</v>
      </c>
      <c r="N3985" s="122">
        <v>2.7375610350000002E-4</v>
      </c>
      <c r="O3985" s="122">
        <v>2.0646089049999999E-4</v>
      </c>
      <c r="P3985" s="122">
        <v>1.7696069300000001E-4</v>
      </c>
      <c r="Q3985" s="122">
        <v>1.7749906699999999E-4</v>
      </c>
      <c r="R3985" s="122">
        <v>1.822760365E-4</v>
      </c>
      <c r="S3985" s="122">
        <v>1.3426815950000001E-4</v>
      </c>
      <c r="T3985" s="122">
        <v>1.42605086E-4</v>
      </c>
      <c r="U3985" s="122">
        <v>1.5648165200000001E-4</v>
      </c>
      <c r="V3985" s="122">
        <v>1.26877071E-4</v>
      </c>
      <c r="W3985" s="122">
        <v>1.383804295E-4</v>
      </c>
      <c r="X3985" s="122">
        <v>3.1181831849999998E-4</v>
      </c>
      <c r="Y3985" s="122">
        <v>2.9768997600000002E-4</v>
      </c>
      <c r="Z3985" s="122">
        <v>3.9830700450000002E-4</v>
      </c>
      <c r="AA3985" s="122">
        <v>3.8007065850000001E-4</v>
      </c>
      <c r="AB3985" s="122">
        <v>2.7459996950000002E-4</v>
      </c>
      <c r="AC3985" s="122">
        <v>1.9640975849999999E-4</v>
      </c>
      <c r="AD3985" s="122">
        <v>2.2165368499999999E-4</v>
      </c>
      <c r="AE3985" s="122">
        <v>1.5790661E-4</v>
      </c>
      <c r="AF3985" s="122">
        <v>1.2915252000000001E-4</v>
      </c>
      <c r="AG3985" s="122">
        <v>1.0533765899999999E-4</v>
      </c>
      <c r="AH3985" s="122">
        <v>1.0347926699999999E-4</v>
      </c>
      <c r="AI3985" s="122">
        <v>1.11044964E-4</v>
      </c>
      <c r="AJ3985" s="122">
        <v>1.1919700000000001E-7</v>
      </c>
      <c r="AK3985" s="122">
        <v>8.5674500000000004E-8</v>
      </c>
      <c r="AL3985" s="122">
        <v>0</v>
      </c>
    </row>
    <row r="3986" spans="1:38" hidden="1" x14ac:dyDescent="0.25">
      <c r="A3986" s="122" t="s">
        <v>2020</v>
      </c>
      <c r="B3986" s="122">
        <v>1</v>
      </c>
      <c r="C3986" s="122" t="s">
        <v>2214</v>
      </c>
      <c r="D3986" s="122" t="s">
        <v>2087</v>
      </c>
      <c r="E3986" s="122">
        <v>73</v>
      </c>
      <c r="F3986" s="122">
        <v>2.561861E-6</v>
      </c>
      <c r="G3986" s="122">
        <v>2.6034925E-6</v>
      </c>
      <c r="H3986" s="122">
        <v>2.6382075000000001E-6</v>
      </c>
      <c r="I3986" s="122">
        <v>2.6675165E-6</v>
      </c>
      <c r="J3986" s="122">
        <v>2.6968254999999999E-6</v>
      </c>
      <c r="K3986" s="122">
        <v>2.7261344999999998E-6</v>
      </c>
      <c r="L3986" s="122">
        <v>2.7554435000000002E-6</v>
      </c>
      <c r="M3986" s="122">
        <v>2.7847790000000001E-6</v>
      </c>
      <c r="N3986" s="122">
        <v>2.814088E-6</v>
      </c>
      <c r="O3986" s="122">
        <v>2.8433969999999999E-6</v>
      </c>
      <c r="P3986" s="122">
        <v>2.8727060000000002E-6</v>
      </c>
      <c r="Q3986" s="122">
        <v>2.9450775000000001E-6</v>
      </c>
      <c r="R3986" s="122">
        <v>3.5157550000000001E-6</v>
      </c>
      <c r="S3986" s="122">
        <v>3.7363410000000002E-6</v>
      </c>
      <c r="T3986" s="122">
        <v>3.7684324999999999E-6</v>
      </c>
      <c r="U3986" s="122">
        <v>3.8977790000000002E-6</v>
      </c>
      <c r="V3986" s="122">
        <v>3.9643734999999997E-6</v>
      </c>
      <c r="W3986" s="122">
        <v>4.0074360000000001E-6</v>
      </c>
      <c r="X3986" s="122">
        <v>4.1536100000000002E-6</v>
      </c>
      <c r="Y3986" s="122">
        <v>4.1813290000000003E-6</v>
      </c>
      <c r="Z3986" s="122">
        <v>4.4883845000000002E-6</v>
      </c>
      <c r="AA3986" s="122">
        <v>4.5990219999999997E-6</v>
      </c>
      <c r="AB3986" s="122">
        <v>4.7975335000000002E-6</v>
      </c>
      <c r="AC3986" s="122">
        <v>4.7166555E-6</v>
      </c>
      <c r="AD3986" s="122">
        <v>4.8055629999999998E-6</v>
      </c>
      <c r="AE3986" s="122">
        <v>4.7892124999999998E-6</v>
      </c>
      <c r="AF3986" s="122">
        <v>5.3061215000000004E-6</v>
      </c>
      <c r="AG3986" s="122">
        <v>6.8151375000000003E-6</v>
      </c>
      <c r="AH3986" s="122">
        <v>3.4039515000000002E-6</v>
      </c>
      <c r="AI3986" s="122">
        <v>9.1592215000000008E-6</v>
      </c>
      <c r="AJ3986" s="122">
        <v>1.5578237000000001E-5</v>
      </c>
      <c r="AK3986" s="122">
        <v>6.8660705000000003E-6</v>
      </c>
      <c r="AL3986" s="122">
        <v>0</v>
      </c>
    </row>
    <row r="3987" spans="1:38" hidden="1" x14ac:dyDescent="0.25">
      <c r="A3987" s="122" t="s">
        <v>2020</v>
      </c>
      <c r="B3987" s="122">
        <v>1</v>
      </c>
      <c r="C3987" s="122" t="s">
        <v>2214</v>
      </c>
      <c r="D3987" s="122" t="s">
        <v>2134</v>
      </c>
      <c r="E3987" s="122">
        <v>73</v>
      </c>
      <c r="F3987" s="122">
        <v>0</v>
      </c>
      <c r="G3987" s="122">
        <v>0</v>
      </c>
      <c r="H3987" s="122">
        <v>0</v>
      </c>
      <c r="I3987" s="122">
        <v>0</v>
      </c>
      <c r="J3987" s="122">
        <v>0</v>
      </c>
      <c r="K3987" s="122">
        <v>0</v>
      </c>
      <c r="L3987" s="122">
        <v>0</v>
      </c>
      <c r="M3987" s="122">
        <v>0</v>
      </c>
      <c r="N3987" s="122">
        <v>0</v>
      </c>
      <c r="O3987" s="122">
        <v>0</v>
      </c>
      <c r="P3987" s="122">
        <v>0</v>
      </c>
      <c r="Q3987" s="122">
        <v>0</v>
      </c>
      <c r="R3987" s="122">
        <v>0</v>
      </c>
      <c r="S3987" s="122">
        <v>0</v>
      </c>
      <c r="T3987" s="122">
        <v>0</v>
      </c>
      <c r="U3987" s="122">
        <v>0</v>
      </c>
      <c r="V3987" s="122">
        <v>0</v>
      </c>
      <c r="W3987" s="122">
        <v>0</v>
      </c>
      <c r="X3987" s="122">
        <v>0</v>
      </c>
      <c r="Y3987" s="122">
        <v>0</v>
      </c>
      <c r="Z3987" s="122">
        <v>0</v>
      </c>
      <c r="AA3987" s="122">
        <v>0</v>
      </c>
      <c r="AB3987" s="122">
        <v>0</v>
      </c>
      <c r="AC3987" s="122">
        <v>0</v>
      </c>
      <c r="AD3987" s="122">
        <v>0</v>
      </c>
      <c r="AE3987" s="122">
        <v>0</v>
      </c>
      <c r="AF3987" s="122">
        <v>0</v>
      </c>
      <c r="AG3987" s="122">
        <v>0</v>
      </c>
      <c r="AH3987" s="122">
        <v>0</v>
      </c>
      <c r="AI3987" s="122">
        <v>0</v>
      </c>
      <c r="AJ3987" s="122">
        <v>0</v>
      </c>
      <c r="AK3987" s="122">
        <v>0</v>
      </c>
      <c r="AL3987" s="122">
        <v>0</v>
      </c>
    </row>
    <row r="3988" spans="1:38" hidden="1" x14ac:dyDescent="0.25">
      <c r="A3988" s="122" t="s">
        <v>2020</v>
      </c>
      <c r="B3988" s="122">
        <v>1</v>
      </c>
      <c r="C3988" s="122" t="s">
        <v>2214</v>
      </c>
      <c r="D3988" s="122" t="s">
        <v>2088</v>
      </c>
      <c r="E3988" s="122">
        <v>73</v>
      </c>
      <c r="F3988" s="122">
        <v>1.7649000000000001E-8</v>
      </c>
      <c r="G3988" s="122">
        <v>1.7940500000000001E-8</v>
      </c>
      <c r="H3988" s="122">
        <v>1.8179E-8</v>
      </c>
      <c r="I3988" s="122">
        <v>1.8364499999999999E-8</v>
      </c>
      <c r="J3988" s="122">
        <v>1.8576500000000001E-8</v>
      </c>
      <c r="K3988" s="122">
        <v>1.87885E-8</v>
      </c>
      <c r="L3988" s="122">
        <v>1.8973999999999998E-8</v>
      </c>
      <c r="M3988" s="122">
        <v>1.9186000000000001E-8</v>
      </c>
      <c r="N3988" s="122">
        <v>1.9371499999999999E-8</v>
      </c>
      <c r="O3988" s="122">
        <v>1.9583500000000001E-8</v>
      </c>
      <c r="P3988" s="122">
        <v>1.97955E-8</v>
      </c>
      <c r="Q3988" s="122">
        <v>2.0272499999999998E-8</v>
      </c>
      <c r="R3988" s="122">
        <v>1.9610000000000002E-8</v>
      </c>
      <c r="S3988" s="122">
        <v>2.0219500000000001E-8</v>
      </c>
      <c r="T3988" s="122">
        <v>2.00605E-8</v>
      </c>
      <c r="U3988" s="122">
        <v>2.0484500000000001E-8</v>
      </c>
      <c r="V3988" s="122">
        <v>2.0537500000000001E-8</v>
      </c>
      <c r="W3988" s="122">
        <v>2.04315E-8</v>
      </c>
      <c r="X3988" s="122">
        <v>2.11205E-8</v>
      </c>
      <c r="Y3988" s="122">
        <v>2.1279499999999999E-8</v>
      </c>
      <c r="Z3988" s="122">
        <v>2.2551499999999998E-8</v>
      </c>
      <c r="AA3988" s="122">
        <v>2.2790000000000001E-8</v>
      </c>
      <c r="AB3988" s="122">
        <v>2.3584999999999999E-8</v>
      </c>
      <c r="AC3988" s="122">
        <v>2.3134500000000001E-8</v>
      </c>
      <c r="AD3988" s="122">
        <v>2.3373E-8</v>
      </c>
      <c r="AE3988" s="122">
        <v>2.3213999999999999E-8</v>
      </c>
      <c r="AF3988" s="122">
        <v>2.56255E-8</v>
      </c>
      <c r="AG3988" s="122">
        <v>3.0951999999999998E-8</v>
      </c>
      <c r="AH3988" s="122">
        <v>1.56085E-8</v>
      </c>
      <c r="AI3988" s="122">
        <v>4.2320499999999998E-8</v>
      </c>
      <c r="AJ3988" s="122">
        <v>7.2053500000000004E-8</v>
      </c>
      <c r="AK3988" s="122">
        <v>3.1773500000000003E-8</v>
      </c>
      <c r="AL3988" s="122">
        <v>0</v>
      </c>
    </row>
    <row r="3989" spans="1:38" hidden="1" x14ac:dyDescent="0.25">
      <c r="A3989" s="122" t="s">
        <v>2020</v>
      </c>
      <c r="B3989" s="122">
        <v>1</v>
      </c>
      <c r="C3989" s="122" t="s">
        <v>2214</v>
      </c>
      <c r="D3989" s="122" t="s">
        <v>2089</v>
      </c>
      <c r="E3989" s="122">
        <v>73</v>
      </c>
      <c r="F3989" s="122">
        <v>5.3322505000000002E-6</v>
      </c>
      <c r="G3989" s="122">
        <v>5.4189319999999999E-6</v>
      </c>
      <c r="H3989" s="122">
        <v>5.4911444999999999E-6</v>
      </c>
      <c r="I3989" s="122">
        <v>5.5521739999999997E-6</v>
      </c>
      <c r="J3989" s="122">
        <v>5.6131770000000003E-6</v>
      </c>
      <c r="K3989" s="122">
        <v>5.6742065000000001E-6</v>
      </c>
      <c r="L3989" s="122">
        <v>5.7352094999999999E-6</v>
      </c>
      <c r="M3989" s="122">
        <v>5.7962389999999997E-6</v>
      </c>
      <c r="N3989" s="122">
        <v>5.8572420000000003E-6</v>
      </c>
      <c r="O3989" s="122">
        <v>5.9182450000000001E-6</v>
      </c>
      <c r="P3989" s="122">
        <v>5.9792744999999999E-6</v>
      </c>
      <c r="Q3989" s="122">
        <v>6.1298740000000001E-6</v>
      </c>
      <c r="R3989" s="122">
        <v>6.3563164999999997E-6</v>
      </c>
      <c r="S3989" s="122">
        <v>6.8858924999999999E-6</v>
      </c>
      <c r="T3989" s="122">
        <v>6.6519504999999996E-6</v>
      </c>
      <c r="U3989" s="122">
        <v>6.7940170000000003E-6</v>
      </c>
      <c r="V3989" s="122">
        <v>6.9083115000000002E-6</v>
      </c>
      <c r="W3989" s="122">
        <v>7.5969935E-6</v>
      </c>
      <c r="X3989" s="122">
        <v>7.9379425000000003E-6</v>
      </c>
      <c r="Y3989" s="122">
        <v>8.0638969999999993E-6</v>
      </c>
      <c r="Z3989" s="122">
        <v>8.3327925000000004E-6</v>
      </c>
      <c r="AA3989" s="122">
        <v>8.3668980000000007E-6</v>
      </c>
      <c r="AB3989" s="122">
        <v>8.6773455000000002E-6</v>
      </c>
      <c r="AC3989" s="122">
        <v>8.5283625000000003E-6</v>
      </c>
      <c r="AD3989" s="122">
        <v>8.6147524999999993E-6</v>
      </c>
      <c r="AE3989" s="122">
        <v>8.6429484999999992E-6</v>
      </c>
      <c r="AF3989" s="122">
        <v>9.535866E-6</v>
      </c>
      <c r="AG3989" s="122">
        <v>1.1525194499999999E-5</v>
      </c>
      <c r="AH3989" s="122">
        <v>5.7945165000000003E-6</v>
      </c>
      <c r="AI3989" s="122">
        <v>1.5339366000000001E-5</v>
      </c>
      <c r="AJ3989" s="122">
        <v>2.6115458500000001E-5</v>
      </c>
      <c r="AK3989" s="122">
        <v>1.1567197E-5</v>
      </c>
      <c r="AL3989" s="122">
        <v>0</v>
      </c>
    </row>
    <row r="3990" spans="1:38" hidden="1" x14ac:dyDescent="0.25">
      <c r="A3990" s="122" t="s">
        <v>2020</v>
      </c>
      <c r="B3990" s="122">
        <v>1</v>
      </c>
      <c r="C3990" s="122" t="s">
        <v>2214</v>
      </c>
      <c r="D3990" s="122" t="s">
        <v>2090</v>
      </c>
      <c r="E3990" s="122">
        <v>73</v>
      </c>
      <c r="F3990" s="122">
        <v>1.213541E-6</v>
      </c>
      <c r="G3990" s="122">
        <v>1.2332835E-6</v>
      </c>
      <c r="H3990" s="122">
        <v>1.2497134999999999E-6</v>
      </c>
      <c r="I3990" s="122">
        <v>1.2635994999999999E-6</v>
      </c>
      <c r="J3990" s="122">
        <v>1.2774855E-6</v>
      </c>
      <c r="K3990" s="122">
        <v>1.2913715E-6</v>
      </c>
      <c r="L3990" s="122">
        <v>1.3052575E-6</v>
      </c>
      <c r="M3990" s="122">
        <v>1.3191435E-6</v>
      </c>
      <c r="N3990" s="122">
        <v>1.3330295000000001E-6</v>
      </c>
      <c r="O3990" s="122">
        <v>1.3469155000000001E-6</v>
      </c>
      <c r="P3990" s="122">
        <v>1.3608015000000001E-6</v>
      </c>
      <c r="Q3990" s="122">
        <v>1.3950925000000001E-6</v>
      </c>
      <c r="R3990" s="122">
        <v>1.3357589999999999E-6</v>
      </c>
      <c r="S3990" s="122">
        <v>1.4068055000000001E-6</v>
      </c>
      <c r="T3990" s="122">
        <v>1.3975040000000001E-6</v>
      </c>
      <c r="U3990" s="122">
        <v>1.4265215000000001E-6</v>
      </c>
      <c r="V3990" s="122">
        <v>1.4400895E-6</v>
      </c>
      <c r="W3990" s="122">
        <v>1.4260975E-6</v>
      </c>
      <c r="X3990" s="122">
        <v>1.4722339999999999E-6</v>
      </c>
      <c r="Y3990" s="122">
        <v>1.4840265000000001E-6</v>
      </c>
      <c r="Z3990" s="122">
        <v>1.5293680000000001E-6</v>
      </c>
      <c r="AA3990" s="122">
        <v>1.5304544999999999E-6</v>
      </c>
      <c r="AB3990" s="122">
        <v>1.585866E-6</v>
      </c>
      <c r="AC3990" s="122">
        <v>1.5386164999999999E-6</v>
      </c>
      <c r="AD3990" s="122">
        <v>1.555073E-6</v>
      </c>
      <c r="AE3990" s="122">
        <v>1.7601300000000001E-6</v>
      </c>
      <c r="AF3990" s="122">
        <v>2.2672340000000002E-6</v>
      </c>
      <c r="AG3990" s="122">
        <v>2.4080020000000001E-6</v>
      </c>
      <c r="AH3990" s="122">
        <v>1.2062004999999999E-6</v>
      </c>
      <c r="AI3990" s="122">
        <v>2.9206180000000001E-6</v>
      </c>
      <c r="AJ3990" s="122">
        <v>4.7554250000000003E-6</v>
      </c>
      <c r="AK3990" s="122">
        <v>2.2569520000000001E-6</v>
      </c>
      <c r="AL3990" s="122">
        <v>0</v>
      </c>
    </row>
    <row r="3991" spans="1:38" hidden="1" x14ac:dyDescent="0.25">
      <c r="A3991" s="122" t="s">
        <v>2020</v>
      </c>
      <c r="B3991" s="122">
        <v>1</v>
      </c>
      <c r="C3991" s="122" t="s">
        <v>2214</v>
      </c>
      <c r="D3991" s="122" t="s">
        <v>2091</v>
      </c>
      <c r="E3991" s="122">
        <v>73</v>
      </c>
      <c r="F3991" s="122">
        <v>1.1291332000000001E-5</v>
      </c>
      <c r="G3991" s="122">
        <v>1.1510752E-5</v>
      </c>
      <c r="H3991" s="122">
        <v>1.1770558000000001E-5</v>
      </c>
      <c r="I3991" s="122">
        <v>1.1575624E-5</v>
      </c>
      <c r="J3991" s="122">
        <v>1.15825935E-5</v>
      </c>
      <c r="K3991" s="122">
        <v>1.08596205E-5</v>
      </c>
      <c r="L3991" s="122">
        <v>1.0946407999999999E-5</v>
      </c>
      <c r="M3991" s="122">
        <v>1.2101225E-5</v>
      </c>
      <c r="N3991" s="122">
        <v>9.0665509999999999E-6</v>
      </c>
      <c r="O3991" s="122">
        <v>9.8560390000000002E-6</v>
      </c>
      <c r="P3991" s="122">
        <v>9.7028954999999992E-6</v>
      </c>
      <c r="Q3991" s="122">
        <v>1.0005552E-5</v>
      </c>
      <c r="R3991" s="122">
        <v>9.7147410000000008E-6</v>
      </c>
      <c r="S3991" s="122">
        <v>9.9241440000000008E-6</v>
      </c>
      <c r="T3991" s="122">
        <v>1.20912345E-5</v>
      </c>
      <c r="U3991" s="122">
        <v>1.0034172E-5</v>
      </c>
      <c r="V3991" s="122">
        <v>9.6277680000000003E-6</v>
      </c>
      <c r="W3991" s="122">
        <v>1.0536214500000001E-5</v>
      </c>
      <c r="X3991" s="122">
        <v>1.07425435E-5</v>
      </c>
      <c r="Y3991" s="122">
        <v>1.1360709000000001E-5</v>
      </c>
      <c r="Z3991" s="122">
        <v>1.1680616999999999E-5</v>
      </c>
      <c r="AA3991" s="122">
        <v>1.2078912E-5</v>
      </c>
      <c r="AB3991" s="122">
        <v>1.1124806E-5</v>
      </c>
      <c r="AC3991" s="122">
        <v>1.1019866E-5</v>
      </c>
      <c r="AD3991" s="122">
        <v>1.0359168E-5</v>
      </c>
      <c r="AE3991" s="122">
        <v>1.9661091999999999E-5</v>
      </c>
      <c r="AF3991" s="122">
        <v>1.33407095E-5</v>
      </c>
      <c r="AG3991" s="122">
        <v>1.6462356500000001E-5</v>
      </c>
      <c r="AH3991" s="122">
        <v>8.5379025000000002E-6</v>
      </c>
      <c r="AI3991" s="122">
        <v>1.85574465E-5</v>
      </c>
      <c r="AJ3991" s="122">
        <v>2.9865552999999999E-5</v>
      </c>
      <c r="AK3991" s="122">
        <v>1.33277245E-5</v>
      </c>
      <c r="AL3991" s="122">
        <v>0</v>
      </c>
    </row>
    <row r="3992" spans="1:38" hidden="1" x14ac:dyDescent="0.25">
      <c r="A3992" s="122" t="s">
        <v>2020</v>
      </c>
      <c r="B3992" s="122">
        <v>1</v>
      </c>
      <c r="C3992" s="122" t="s">
        <v>2214</v>
      </c>
      <c r="D3992" s="122" t="s">
        <v>2092</v>
      </c>
      <c r="E3992" s="122">
        <v>73</v>
      </c>
      <c r="F3992" s="122">
        <v>2.07300755E-5</v>
      </c>
      <c r="G3992" s="122">
        <v>2.0552605000000001E-5</v>
      </c>
      <c r="H3992" s="122">
        <v>2.0723476999999999E-5</v>
      </c>
      <c r="I3992" s="122">
        <v>1.9739372999999999E-5</v>
      </c>
      <c r="J3992" s="122">
        <v>1.9142487E-5</v>
      </c>
      <c r="K3992" s="122">
        <v>1.7903956500000001E-5</v>
      </c>
      <c r="L3992" s="122">
        <v>1.7996918500000001E-5</v>
      </c>
      <c r="M3992" s="122">
        <v>2.2812392500000001E-5</v>
      </c>
      <c r="N3992" s="122">
        <v>1.7052935500000001E-5</v>
      </c>
      <c r="O3992" s="122">
        <v>1.6658271E-5</v>
      </c>
      <c r="P3992" s="122">
        <v>1.6443382500000001E-5</v>
      </c>
      <c r="Q3992" s="122">
        <v>1.6165874500000001E-5</v>
      </c>
      <c r="R3992" s="122">
        <v>1.6668182000000002E-5</v>
      </c>
      <c r="S3992" s="122">
        <v>1.62516285E-5</v>
      </c>
      <c r="T3992" s="122">
        <v>1.6567376000000001E-5</v>
      </c>
      <c r="U3992" s="122">
        <v>1.5687152E-5</v>
      </c>
      <c r="V3992" s="122">
        <v>1.5016914E-5</v>
      </c>
      <c r="W3992" s="122">
        <v>1.5744975000000001E-5</v>
      </c>
      <c r="X3992" s="122">
        <v>1.7556647500000001E-5</v>
      </c>
      <c r="Y3992" s="122">
        <v>1.95481755E-5</v>
      </c>
      <c r="Z3992" s="122">
        <v>1.9080238499999999E-5</v>
      </c>
      <c r="AA3992" s="122">
        <v>2.1393132000000001E-5</v>
      </c>
      <c r="AB3992" s="122">
        <v>1.6188929500000001E-5</v>
      </c>
      <c r="AC3992" s="122">
        <v>2.0962189000000001E-5</v>
      </c>
      <c r="AD3992" s="122">
        <v>1.71156345E-5</v>
      </c>
      <c r="AE3992" s="122">
        <v>2.7403915000000001E-5</v>
      </c>
      <c r="AF3992" s="122">
        <v>9.7253144999999995E-6</v>
      </c>
      <c r="AG3992" s="122">
        <v>1.2808165499999999E-5</v>
      </c>
      <c r="AH3992" s="122">
        <v>5.0492305E-6</v>
      </c>
      <c r="AI3992" s="122">
        <v>1.16961195E-5</v>
      </c>
      <c r="AJ3992" s="122">
        <v>1.7836646499999998E-5</v>
      </c>
      <c r="AK3992" s="122">
        <v>8.2392475000000006E-6</v>
      </c>
      <c r="AL3992" s="122">
        <v>0</v>
      </c>
    </row>
    <row r="3993" spans="1:38" hidden="1" x14ac:dyDescent="0.25">
      <c r="A3993" s="122" t="s">
        <v>2020</v>
      </c>
      <c r="B3993" s="122">
        <v>1</v>
      </c>
      <c r="C3993" s="122" t="s">
        <v>2214</v>
      </c>
      <c r="D3993" s="122" t="s">
        <v>2093</v>
      </c>
      <c r="E3993" s="122">
        <v>73</v>
      </c>
      <c r="F3993" s="122">
        <v>1.1430300649999999E-4</v>
      </c>
      <c r="G3993" s="122">
        <v>1.2244817900000001E-4</v>
      </c>
      <c r="H3993" s="122">
        <v>1.2738963400000001E-4</v>
      </c>
      <c r="I3993" s="122">
        <v>1.34795006E-4</v>
      </c>
      <c r="J3993" s="122">
        <v>1.5363088800000001E-4</v>
      </c>
      <c r="K3993" s="122">
        <v>1.6788709300000001E-4</v>
      </c>
      <c r="L3993" s="122">
        <v>1.74791615E-4</v>
      </c>
      <c r="M3993" s="122">
        <v>1.8456855149999999E-4</v>
      </c>
      <c r="N3993" s="122">
        <v>1.723068955E-4</v>
      </c>
      <c r="O3993" s="122">
        <v>1.6501820300000001E-4</v>
      </c>
      <c r="P3993" s="122">
        <v>1.7718922899999999E-4</v>
      </c>
      <c r="Q3993" s="122">
        <v>1.7536942100000001E-4</v>
      </c>
      <c r="R3993" s="122">
        <v>1.7568251849999999E-4</v>
      </c>
      <c r="S3993" s="122">
        <v>2.213059785E-4</v>
      </c>
      <c r="T3993" s="122">
        <v>2.455573475E-4</v>
      </c>
      <c r="U3993" s="122">
        <v>2.807246495E-4</v>
      </c>
      <c r="V3993" s="122">
        <v>3.0350974699999998E-4</v>
      </c>
      <c r="W3993" s="122">
        <v>1.9059157749999999E-4</v>
      </c>
      <c r="X3993" s="122">
        <v>1.91825391E-4</v>
      </c>
      <c r="Y3993" s="122">
        <v>2.0797398750000001E-4</v>
      </c>
      <c r="Z3993" s="122">
        <v>2.0345335250000001E-4</v>
      </c>
      <c r="AA3993" s="122">
        <v>1.9115017100000001E-4</v>
      </c>
      <c r="AB3993" s="122">
        <v>1.9541351750000001E-4</v>
      </c>
      <c r="AC3993" s="122">
        <v>3.6522140999999998E-4</v>
      </c>
      <c r="AD3993" s="122">
        <v>2.0685616449999999E-4</v>
      </c>
      <c r="AE3993" s="122">
        <v>3.6969892949999998E-4</v>
      </c>
      <c r="AF3993" s="122">
        <v>1.02928173E-4</v>
      </c>
      <c r="AG3993" s="122">
        <v>5.6656788000000003E-5</v>
      </c>
      <c r="AH3993" s="122">
        <v>4.7194485999999999E-5</v>
      </c>
      <c r="AI3993" s="122">
        <v>5.9965154000000001E-5</v>
      </c>
      <c r="AJ3993" s="122">
        <v>6.7182588000000003E-5</v>
      </c>
      <c r="AK3993" s="122">
        <v>4.44029495E-5</v>
      </c>
      <c r="AL3993" s="122">
        <v>0</v>
      </c>
    </row>
    <row r="3994" spans="1:38" hidden="1" x14ac:dyDescent="0.25">
      <c r="A3994" s="122" t="s">
        <v>2020</v>
      </c>
      <c r="B3994" s="122">
        <v>1</v>
      </c>
      <c r="C3994" s="122" t="s">
        <v>2214</v>
      </c>
      <c r="D3994" s="122" t="s">
        <v>2094</v>
      </c>
      <c r="E3994" s="122">
        <v>73</v>
      </c>
      <c r="F3994" s="122">
        <v>1.8868026499999999E-5</v>
      </c>
      <c r="G3994" s="122">
        <v>1.87951515E-5</v>
      </c>
      <c r="H3994" s="122">
        <v>2.0016351E-5</v>
      </c>
      <c r="I3994" s="122">
        <v>2.0867689999999999E-5</v>
      </c>
      <c r="J3994" s="122">
        <v>2.1722712499999999E-5</v>
      </c>
      <c r="K3994" s="122">
        <v>2.2390724499999999E-5</v>
      </c>
      <c r="L3994" s="122">
        <v>2.7927555E-5</v>
      </c>
      <c r="M3994" s="122">
        <v>1.6086923050000001E-4</v>
      </c>
      <c r="N3994" s="122">
        <v>7.9462476000000001E-5</v>
      </c>
      <c r="O3994" s="122">
        <v>7.6768751000000002E-5</v>
      </c>
      <c r="P3994" s="122">
        <v>8.3648442500000003E-5</v>
      </c>
      <c r="Q3994" s="122">
        <v>8.4666439999999996E-5</v>
      </c>
      <c r="R3994" s="122">
        <v>8.24636275E-5</v>
      </c>
      <c r="S3994" s="122">
        <v>8.7504033499999996E-5</v>
      </c>
      <c r="T3994" s="122">
        <v>9.6368018500000004E-5</v>
      </c>
      <c r="U3994" s="122">
        <v>8.2592073000000004E-5</v>
      </c>
      <c r="V3994" s="122">
        <v>7.9332042999999996E-5</v>
      </c>
      <c r="W3994" s="122">
        <v>8.98970365E-5</v>
      </c>
      <c r="X3994" s="122">
        <v>1.2305487000000001E-4</v>
      </c>
      <c r="Y3994" s="122">
        <v>1.4782868649999999E-4</v>
      </c>
      <c r="Z3994" s="122">
        <v>1.39535538E-4</v>
      </c>
      <c r="AA3994" s="122">
        <v>1.3447981500000001E-4</v>
      </c>
      <c r="AB3994" s="122">
        <v>8.5750846500000003E-5</v>
      </c>
      <c r="AC3994" s="122">
        <v>1.6737831950000001E-4</v>
      </c>
      <c r="AD3994" s="122">
        <v>5.1795044999999998E-5</v>
      </c>
      <c r="AE3994" s="122">
        <v>1.7414952E-4</v>
      </c>
      <c r="AF3994" s="122">
        <v>2.8405747500000001E-5</v>
      </c>
      <c r="AG3994" s="122">
        <v>2.9647060500000001E-5</v>
      </c>
      <c r="AH3994" s="122">
        <v>2.1737711499999998E-5</v>
      </c>
      <c r="AI3994" s="122">
        <v>2.9621249499999999E-5</v>
      </c>
      <c r="AJ3994" s="122">
        <v>3.1563991E-5</v>
      </c>
      <c r="AK3994" s="122">
        <v>2.0789011499999998E-5</v>
      </c>
      <c r="AL3994" s="122">
        <v>0</v>
      </c>
    </row>
    <row r="3995" spans="1:38" hidden="1" x14ac:dyDescent="0.25">
      <c r="A3995" s="122" t="s">
        <v>2020</v>
      </c>
      <c r="B3995" s="122">
        <v>1</v>
      </c>
      <c r="C3995" s="122" t="s">
        <v>2214</v>
      </c>
      <c r="D3995" s="122" t="s">
        <v>2095</v>
      </c>
      <c r="E3995" s="122">
        <v>73</v>
      </c>
      <c r="F3995" s="122">
        <v>3.9510400250000001E-4</v>
      </c>
      <c r="G3995" s="122">
        <v>3.7382778850000002E-4</v>
      </c>
      <c r="H3995" s="122">
        <v>3.9020969099999998E-4</v>
      </c>
      <c r="I3995" s="122">
        <v>4.3117559049999998E-4</v>
      </c>
      <c r="J3995" s="122">
        <v>5.1135030700000001E-4</v>
      </c>
      <c r="K3995" s="122">
        <v>5.8090419450000002E-4</v>
      </c>
      <c r="L3995" s="122">
        <v>6.4506053549999995E-4</v>
      </c>
      <c r="M3995" s="122">
        <v>6.5474220449999998E-4</v>
      </c>
      <c r="N3995" s="122">
        <v>6.6812239899999998E-4</v>
      </c>
      <c r="O3995" s="122">
        <v>6.5836531100000001E-4</v>
      </c>
      <c r="P3995" s="122">
        <v>6.5787771100000005E-4</v>
      </c>
      <c r="Q3995" s="122">
        <v>6.5150514999999997E-4</v>
      </c>
      <c r="R3995" s="122">
        <v>6.8988830650000001E-4</v>
      </c>
      <c r="S3995" s="122">
        <v>6.4851163050000003E-4</v>
      </c>
      <c r="T3995" s="122">
        <v>6.5606556149999998E-4</v>
      </c>
      <c r="U3995" s="122">
        <v>6.4378257299999996E-4</v>
      </c>
      <c r="V3995" s="122">
        <v>6.5504157499999996E-4</v>
      </c>
      <c r="W3995" s="122">
        <v>6.9174068300000002E-4</v>
      </c>
      <c r="X3995" s="122">
        <v>7.8831476550000001E-4</v>
      </c>
      <c r="Y3995" s="122">
        <v>8.7544551999999996E-4</v>
      </c>
      <c r="Z3995" s="122">
        <v>1.14465372E-3</v>
      </c>
      <c r="AA3995" s="122">
        <v>1.4479637364999999E-3</v>
      </c>
      <c r="AB3995" s="122">
        <v>1.2911516559999999E-3</v>
      </c>
      <c r="AC3995" s="122">
        <v>1.0834487635000001E-3</v>
      </c>
      <c r="AD3995" s="122">
        <v>1.0546328755E-3</v>
      </c>
      <c r="AE3995" s="122">
        <v>1.0281138485000001E-3</v>
      </c>
      <c r="AF3995" s="122">
        <v>8.0367199249999999E-4</v>
      </c>
      <c r="AG3995" s="122">
        <v>4.7765526549999998E-4</v>
      </c>
      <c r="AH3995" s="122">
        <v>6.0773769700000005E-4</v>
      </c>
      <c r="AI3995" s="122">
        <v>7.0477918650000001E-4</v>
      </c>
      <c r="AJ3995" s="122">
        <v>5.9163764850000001E-4</v>
      </c>
      <c r="AK3995" s="122">
        <v>5.7834673249999998E-4</v>
      </c>
      <c r="AL3995" s="122">
        <v>0</v>
      </c>
    </row>
    <row r="3996" spans="1:38" hidden="1" x14ac:dyDescent="0.25">
      <c r="A3996" s="122" t="s">
        <v>2020</v>
      </c>
      <c r="B3996" s="122">
        <v>1</v>
      </c>
      <c r="C3996" s="122" t="s">
        <v>2214</v>
      </c>
      <c r="D3996" s="122" t="s">
        <v>2096</v>
      </c>
      <c r="E3996" s="122">
        <v>73</v>
      </c>
      <c r="F3996" s="122">
        <v>8.3416700000000003E-7</v>
      </c>
      <c r="G3996" s="122">
        <v>8.4773499999999996E-7</v>
      </c>
      <c r="H3996" s="122">
        <v>8.5902399999999998E-7</v>
      </c>
      <c r="I3996" s="122">
        <v>8.6856399999999999E-7</v>
      </c>
      <c r="J3996" s="122">
        <v>8.7810400000000001E-7</v>
      </c>
      <c r="K3996" s="122">
        <v>8.8767050000000002E-7</v>
      </c>
      <c r="L3996" s="122">
        <v>8.9721050000000004E-7</v>
      </c>
      <c r="M3996" s="122">
        <v>9.0675049999999995E-7</v>
      </c>
      <c r="N3996" s="122">
        <v>9.1629049999999997E-7</v>
      </c>
      <c r="O3996" s="122">
        <v>9.2583049999999999E-7</v>
      </c>
      <c r="P3996" s="122">
        <v>9.3539699999999999E-7</v>
      </c>
      <c r="Q3996" s="122">
        <v>9.5895549999999999E-7</v>
      </c>
      <c r="R3996" s="122">
        <v>9.4008749999999998E-7</v>
      </c>
      <c r="S3996" s="122">
        <v>9.3900099999999995E-7</v>
      </c>
      <c r="T3996" s="122">
        <v>9.7358349999999995E-7</v>
      </c>
      <c r="U3996" s="122">
        <v>9.9661200000000003E-7</v>
      </c>
      <c r="V3996" s="122">
        <v>9.934849999999999E-7</v>
      </c>
      <c r="W3996" s="122">
        <v>9.9282249999999993E-7</v>
      </c>
      <c r="X3996" s="122">
        <v>1.0256295E-6</v>
      </c>
      <c r="Y3996" s="122">
        <v>1.0352754999999999E-6</v>
      </c>
      <c r="Z3996" s="122">
        <v>1.0677909999999999E-6</v>
      </c>
      <c r="AA3996" s="122">
        <v>1.0802195000000001E-6</v>
      </c>
      <c r="AB3996" s="122">
        <v>1.1136889999999999E-6</v>
      </c>
      <c r="AC3996" s="122">
        <v>1.0963049999999999E-6</v>
      </c>
      <c r="AD3996" s="122">
        <v>1.1078589999999999E-6</v>
      </c>
      <c r="AE3996" s="122">
        <v>1.1114099999999999E-6</v>
      </c>
      <c r="AF3996" s="122">
        <v>1.232515E-6</v>
      </c>
      <c r="AG3996" s="122">
        <v>1.4881075000000001E-6</v>
      </c>
      <c r="AH3996" s="122">
        <v>7.5124849999999997E-7</v>
      </c>
      <c r="AI3996" s="122">
        <v>2.0124099999999998E-6</v>
      </c>
      <c r="AJ3996" s="122">
        <v>3.5515035000000002E-6</v>
      </c>
      <c r="AK3996" s="122">
        <v>1.573199E-6</v>
      </c>
      <c r="AL3996" s="122">
        <v>0</v>
      </c>
    </row>
    <row r="3997" spans="1:38" hidden="1" x14ac:dyDescent="0.25">
      <c r="A3997" s="122" t="s">
        <v>2020</v>
      </c>
      <c r="B3997" s="122">
        <v>1</v>
      </c>
      <c r="C3997" s="122" t="s">
        <v>2214</v>
      </c>
      <c r="D3997" s="122" t="s">
        <v>2097</v>
      </c>
      <c r="E3997" s="122">
        <v>73</v>
      </c>
      <c r="F3997" s="122">
        <v>4.114655E-7</v>
      </c>
      <c r="G3997" s="122">
        <v>4.181435E-7</v>
      </c>
      <c r="H3997" s="122">
        <v>4.9181350000000005E-7</v>
      </c>
      <c r="I3997" s="122">
        <v>4.782985E-7</v>
      </c>
      <c r="J3997" s="122">
        <v>4.8195550000000004E-7</v>
      </c>
      <c r="K3997" s="122">
        <v>4.8691100000000004E-7</v>
      </c>
      <c r="L3997" s="122">
        <v>5.0297000000000001E-7</v>
      </c>
      <c r="M3997" s="122">
        <v>5.0320850000000003E-7</v>
      </c>
      <c r="N3997" s="122">
        <v>5.0190999999999997E-7</v>
      </c>
      <c r="O3997" s="122">
        <v>5.0047899999999996E-7</v>
      </c>
      <c r="P3997" s="122">
        <v>5.0087650000000003E-7</v>
      </c>
      <c r="Q3997" s="122">
        <v>5.0826999999999998E-7</v>
      </c>
      <c r="R3997" s="122">
        <v>7.9187299999999999E-7</v>
      </c>
      <c r="S3997" s="122">
        <v>8.2258650000000002E-7</v>
      </c>
      <c r="T3997" s="122">
        <v>8.2102299999999995E-7</v>
      </c>
      <c r="U3997" s="122">
        <v>8.4723150000000004E-7</v>
      </c>
      <c r="V3997" s="122">
        <v>8.7367850000000004E-7</v>
      </c>
      <c r="W3997" s="122">
        <v>8.6718599999999997E-7</v>
      </c>
      <c r="X3997" s="122">
        <v>8.9315600000000003E-7</v>
      </c>
      <c r="Y3997" s="122">
        <v>9.4925650000000003E-7</v>
      </c>
      <c r="Z3997" s="122">
        <v>1.0005605000000001E-6</v>
      </c>
      <c r="AA3997" s="122">
        <v>1.0064170000000001E-6</v>
      </c>
      <c r="AB3997" s="122">
        <v>1.0603179999999999E-6</v>
      </c>
      <c r="AC3997" s="122">
        <v>1.0908195E-6</v>
      </c>
      <c r="AD3997" s="122">
        <v>1.0450275E-6</v>
      </c>
      <c r="AE3997" s="122">
        <v>1.040867E-6</v>
      </c>
      <c r="AF3997" s="122">
        <v>1.1352599999999999E-6</v>
      </c>
      <c r="AG3997" s="122">
        <v>1.3795105000000001E-6</v>
      </c>
      <c r="AH3997" s="122">
        <v>6.9713549999999999E-7</v>
      </c>
      <c r="AI3997" s="122">
        <v>1.8477919999999999E-6</v>
      </c>
      <c r="AJ3997" s="122">
        <v>3.1463715E-6</v>
      </c>
      <c r="AK3997" s="122">
        <v>1.404076E-6</v>
      </c>
      <c r="AL3997" s="122">
        <v>0</v>
      </c>
    </row>
    <row r="3998" spans="1:38" hidden="1" x14ac:dyDescent="0.25">
      <c r="A3998" s="122" t="s">
        <v>2020</v>
      </c>
      <c r="B3998" s="122">
        <v>1</v>
      </c>
      <c r="C3998" s="122" t="s">
        <v>2214</v>
      </c>
      <c r="D3998" s="122" t="s">
        <v>2098</v>
      </c>
      <c r="E3998" s="122">
        <v>73</v>
      </c>
      <c r="F3998" s="122">
        <v>3.72961E-7</v>
      </c>
      <c r="G3998" s="122">
        <v>3.7902950000000001E-7</v>
      </c>
      <c r="H3998" s="122">
        <v>3.8409100000000002E-7</v>
      </c>
      <c r="I3998" s="122">
        <v>3.883575E-7</v>
      </c>
      <c r="J3998" s="122">
        <v>3.9262399999999998E-7</v>
      </c>
      <c r="K3998" s="122">
        <v>3.9689050000000002E-7</v>
      </c>
      <c r="L3998" s="122">
        <v>4.01157E-7</v>
      </c>
      <c r="M3998" s="122">
        <v>4.0542349999999998E-7</v>
      </c>
      <c r="N3998" s="122">
        <v>4.0969000000000001E-7</v>
      </c>
      <c r="O3998" s="122">
        <v>4.1395649999999999E-7</v>
      </c>
      <c r="P3998" s="122">
        <v>4.1822300000000003E-7</v>
      </c>
      <c r="Q3998" s="122">
        <v>4.2876999999999999E-7</v>
      </c>
      <c r="R3998" s="122">
        <v>4.396615E-7</v>
      </c>
      <c r="S3998" s="122">
        <v>4.2712700000000001E-7</v>
      </c>
      <c r="T3998" s="122">
        <v>4.197335E-7</v>
      </c>
      <c r="U3998" s="122">
        <v>4.2959150000000001E-7</v>
      </c>
      <c r="V3998" s="122">
        <v>4.3149950000000001E-7</v>
      </c>
      <c r="W3998" s="122">
        <v>4.0036200000000002E-7</v>
      </c>
      <c r="X3998" s="122">
        <v>4.1605000000000002E-7</v>
      </c>
      <c r="Y3998" s="122">
        <v>4.1909750000000002E-7</v>
      </c>
      <c r="Z3998" s="122">
        <v>4.3420250000000003E-7</v>
      </c>
      <c r="AA3998" s="122">
        <v>4.4408700000000002E-7</v>
      </c>
      <c r="AB3998" s="122">
        <v>4.5974849999999998E-7</v>
      </c>
      <c r="AC3998" s="122">
        <v>4.6480999999999999E-7</v>
      </c>
      <c r="AD3998" s="122">
        <v>5.2618400000000002E-7</v>
      </c>
      <c r="AE3998" s="122">
        <v>5.2795950000000001E-7</v>
      </c>
      <c r="AF3998" s="122">
        <v>5.8315900000000001E-7</v>
      </c>
      <c r="AG3998" s="122">
        <v>7.0121649999999998E-7</v>
      </c>
      <c r="AH3998" s="122">
        <v>3.5356299999999997E-7</v>
      </c>
      <c r="AI3998" s="122">
        <v>9.5026349999999998E-7</v>
      </c>
      <c r="AJ3998" s="122">
        <v>1.616235E-6</v>
      </c>
      <c r="AK3998" s="122">
        <v>7.15712E-7</v>
      </c>
      <c r="AL3998" s="122">
        <v>0</v>
      </c>
    </row>
    <row r="3999" spans="1:38" hidden="1" x14ac:dyDescent="0.25">
      <c r="A3999" s="122" t="s">
        <v>2020</v>
      </c>
      <c r="B3999" s="122">
        <v>1</v>
      </c>
      <c r="C3999" s="122" t="s">
        <v>2214</v>
      </c>
      <c r="D3999" s="122" t="s">
        <v>2099</v>
      </c>
      <c r="E3999" s="122">
        <v>73</v>
      </c>
      <c r="F3999" s="122">
        <v>3.6389376000000002E-5</v>
      </c>
      <c r="G3999" s="122">
        <v>4.4073740000000001E-5</v>
      </c>
      <c r="H3999" s="122">
        <v>5.1792236E-5</v>
      </c>
      <c r="I3999" s="122">
        <v>4.9910417999999998E-5</v>
      </c>
      <c r="J3999" s="122">
        <v>5.7355460499999999E-5</v>
      </c>
      <c r="K3999" s="122">
        <v>6.5585645000000001E-5</v>
      </c>
      <c r="L3999" s="122">
        <v>7.2349293000000003E-5</v>
      </c>
      <c r="M3999" s="122">
        <v>8.7604229999999999E-5</v>
      </c>
      <c r="N3999" s="122">
        <v>8.9571351500000005E-5</v>
      </c>
      <c r="O3999" s="122">
        <v>8.4770134499999994E-5</v>
      </c>
      <c r="P3999" s="122">
        <v>1.00018049E-4</v>
      </c>
      <c r="Q3999" s="122">
        <v>9.6023545000000003E-5</v>
      </c>
      <c r="R3999" s="122">
        <v>1.091408065E-4</v>
      </c>
      <c r="S3999" s="122">
        <v>1.005550185E-4</v>
      </c>
      <c r="T3999" s="122">
        <v>1.1455056949999999E-4</v>
      </c>
      <c r="U3999" s="122">
        <v>1.123802725E-4</v>
      </c>
      <c r="V3999" s="122">
        <v>1.14991821E-4</v>
      </c>
      <c r="W3999" s="122">
        <v>1.133355975E-4</v>
      </c>
      <c r="X3999" s="122">
        <v>9.0438034000000004E-5</v>
      </c>
      <c r="Y3999" s="122">
        <v>1.067687385E-4</v>
      </c>
      <c r="Z3999" s="122">
        <v>1.0103761E-4</v>
      </c>
      <c r="AA3999" s="122">
        <v>1.2376308250000001E-4</v>
      </c>
      <c r="AB3999" s="122">
        <v>9.0923752499999998E-5</v>
      </c>
      <c r="AC3999" s="122">
        <v>8.0609820000000003E-5</v>
      </c>
      <c r="AD3999" s="122">
        <v>8.8099965500000002E-5</v>
      </c>
      <c r="AE3999" s="122">
        <v>9.9610717499999996E-5</v>
      </c>
      <c r="AF3999" s="122">
        <v>3.8868901499999997E-5</v>
      </c>
      <c r="AG3999" s="122">
        <v>4.4912968499999999E-5</v>
      </c>
      <c r="AH3999" s="122">
        <v>2.5076075500000002E-5</v>
      </c>
      <c r="AI3999" s="122">
        <v>3.9880035499999998E-5</v>
      </c>
      <c r="AJ3999" s="122">
        <v>3.74981625E-5</v>
      </c>
      <c r="AK3999" s="122">
        <v>2.3114996000000001E-5</v>
      </c>
      <c r="AL3999" s="122">
        <v>0</v>
      </c>
    </row>
    <row r="4000" spans="1:38" hidden="1" x14ac:dyDescent="0.25">
      <c r="A4000" s="122" t="s">
        <v>2020</v>
      </c>
      <c r="B4000" s="122">
        <v>1</v>
      </c>
      <c r="C4000" s="122" t="s">
        <v>2214</v>
      </c>
      <c r="D4000" s="122" t="s">
        <v>2100</v>
      </c>
      <c r="E4000" s="122">
        <v>73</v>
      </c>
      <c r="F4000" s="122">
        <v>4.2454324999999998E-6</v>
      </c>
      <c r="G4000" s="122">
        <v>4.3144385E-6</v>
      </c>
      <c r="H4000" s="122">
        <v>4.3719435000000003E-6</v>
      </c>
      <c r="I4000" s="122">
        <v>4.4205180000000004E-6</v>
      </c>
      <c r="J4000" s="122">
        <v>4.4690924999999996E-6</v>
      </c>
      <c r="K4000" s="122">
        <v>4.5176669999999997E-6</v>
      </c>
      <c r="L4000" s="122">
        <v>4.5662679999999998E-6</v>
      </c>
      <c r="M4000" s="122">
        <v>4.6148424999999999E-6</v>
      </c>
      <c r="N4000" s="122">
        <v>4.6634169999999999E-6</v>
      </c>
      <c r="O4000" s="122">
        <v>4.7119915E-6</v>
      </c>
      <c r="P4000" s="122">
        <v>4.7605660000000001E-6</v>
      </c>
      <c r="Q4000" s="122">
        <v>4.8804784999999996E-6</v>
      </c>
      <c r="R4000" s="122">
        <v>4.6982645E-6</v>
      </c>
      <c r="S4000" s="122">
        <v>4.9263764999999998E-6</v>
      </c>
      <c r="T4000" s="122">
        <v>4.9335314999999998E-6</v>
      </c>
      <c r="U4000" s="122">
        <v>5.0249300000000004E-6</v>
      </c>
      <c r="V4000" s="122">
        <v>5.0831505000000003E-6</v>
      </c>
      <c r="W4000" s="122">
        <v>5.0727624999999999E-6</v>
      </c>
      <c r="X4000" s="122">
        <v>5.2893999999999997E-6</v>
      </c>
      <c r="Y4000" s="122">
        <v>5.3411015000000003E-6</v>
      </c>
      <c r="Z4000" s="122">
        <v>5.5534725E-6</v>
      </c>
      <c r="AA4000" s="122">
        <v>5.5887439999999999E-6</v>
      </c>
      <c r="AB4000" s="122">
        <v>5.7598015000000003E-6</v>
      </c>
      <c r="AC4000" s="122">
        <v>5.6491639999999999E-6</v>
      </c>
      <c r="AD4000" s="122">
        <v>5.7009184999999997E-6</v>
      </c>
      <c r="AE4000" s="122">
        <v>5.6642425000000003E-6</v>
      </c>
      <c r="AF4000" s="122">
        <v>6.2568090000000004E-6</v>
      </c>
      <c r="AG4000" s="122">
        <v>7.5219455000000002E-6</v>
      </c>
      <c r="AH4000" s="122">
        <v>3.8082354999999998E-6</v>
      </c>
      <c r="AI4000" s="122">
        <v>1.0288598499999999E-5</v>
      </c>
      <c r="AJ4000" s="122">
        <v>1.7433581500000001E-5</v>
      </c>
      <c r="AK4000" s="122">
        <v>7.7189199999999996E-6</v>
      </c>
      <c r="AL4000" s="122">
        <v>0</v>
      </c>
    </row>
    <row r="4001" spans="1:38" hidden="1" x14ac:dyDescent="0.25">
      <c r="A4001" s="122" t="s">
        <v>2020</v>
      </c>
      <c r="B4001" s="122">
        <v>1</v>
      </c>
      <c r="C4001" s="122" t="s">
        <v>2214</v>
      </c>
      <c r="D4001" s="122" t="s">
        <v>2101</v>
      </c>
      <c r="E4001" s="122">
        <v>73</v>
      </c>
      <c r="F4001" s="122">
        <v>3.3896149999999999E-6</v>
      </c>
      <c r="G4001" s="122">
        <v>3.4517045000000001E-6</v>
      </c>
      <c r="H4001" s="122">
        <v>3.4981590000000002E-6</v>
      </c>
      <c r="I4001" s="122">
        <v>3.5367430000000001E-6</v>
      </c>
      <c r="J4001" s="122">
        <v>3.5889745000000001E-6</v>
      </c>
      <c r="K4001" s="122">
        <v>3.6965114999999999E-6</v>
      </c>
      <c r="L4001" s="122">
        <v>3.6663279999999999E-6</v>
      </c>
      <c r="M4001" s="122">
        <v>3.8139859999999999E-6</v>
      </c>
      <c r="N4001" s="122">
        <v>3.7233294999999999E-6</v>
      </c>
      <c r="O4001" s="122">
        <v>3.7621255000000001E-6</v>
      </c>
      <c r="P4001" s="122">
        <v>3.800895E-6</v>
      </c>
      <c r="Q4001" s="122">
        <v>3.8966394999999998E-6</v>
      </c>
      <c r="R4001" s="122">
        <v>3.7888375000000001E-6</v>
      </c>
      <c r="S4001" s="122">
        <v>3.8761814999999996E-6</v>
      </c>
      <c r="T4001" s="122">
        <v>3.8753864999999999E-6</v>
      </c>
      <c r="U4001" s="122">
        <v>3.8323770000000004E-6</v>
      </c>
      <c r="V4001" s="122">
        <v>3.8272359999999997E-6</v>
      </c>
      <c r="W4001" s="122">
        <v>3.8041015000000001E-6</v>
      </c>
      <c r="X4001" s="122">
        <v>4.1076855E-6</v>
      </c>
      <c r="Y4001" s="122">
        <v>4.2012834999999998E-6</v>
      </c>
      <c r="Z4001" s="122">
        <v>4.6039244999999996E-6</v>
      </c>
      <c r="AA4001" s="122">
        <v>4.7278915000000002E-6</v>
      </c>
      <c r="AB4001" s="122">
        <v>4.8726609999999999E-6</v>
      </c>
      <c r="AC4001" s="122">
        <v>4.9320210000000003E-6</v>
      </c>
      <c r="AD4001" s="122">
        <v>4.7953075000000002E-6</v>
      </c>
      <c r="AE4001" s="122">
        <v>4.7957845E-6</v>
      </c>
      <c r="AF4001" s="122">
        <v>5.2684914999999997E-6</v>
      </c>
      <c r="AG4001" s="122">
        <v>6.3484460000000001E-6</v>
      </c>
      <c r="AH4001" s="122">
        <v>3.1927730000000001E-6</v>
      </c>
      <c r="AI4001" s="122">
        <v>8.6461814999999997E-6</v>
      </c>
      <c r="AJ4001" s="122">
        <v>1.47416585E-5</v>
      </c>
      <c r="AK4001" s="122">
        <v>6.5557289999999999E-6</v>
      </c>
      <c r="AL4001" s="122">
        <v>0</v>
      </c>
    </row>
    <row r="4002" spans="1:38" hidden="1" x14ac:dyDescent="0.25">
      <c r="A4002" s="122" t="s">
        <v>2020</v>
      </c>
      <c r="B4002" s="122">
        <v>1</v>
      </c>
      <c r="C4002" s="122" t="s">
        <v>2214</v>
      </c>
      <c r="D4002" s="122" t="s">
        <v>2135</v>
      </c>
      <c r="E4002" s="122">
        <v>73</v>
      </c>
      <c r="F4002" s="122">
        <v>0</v>
      </c>
      <c r="G4002" s="122">
        <v>0</v>
      </c>
      <c r="H4002" s="122">
        <v>0</v>
      </c>
      <c r="I4002" s="122">
        <v>0</v>
      </c>
      <c r="J4002" s="122">
        <v>0</v>
      </c>
      <c r="K4002" s="122">
        <v>0</v>
      </c>
      <c r="L4002" s="122">
        <v>0</v>
      </c>
      <c r="M4002" s="122">
        <v>0</v>
      </c>
      <c r="N4002" s="122">
        <v>0</v>
      </c>
      <c r="O4002" s="122">
        <v>0</v>
      </c>
      <c r="P4002" s="122">
        <v>0</v>
      </c>
      <c r="Q4002" s="122">
        <v>0</v>
      </c>
      <c r="R4002" s="122">
        <v>0</v>
      </c>
      <c r="S4002" s="122">
        <v>0</v>
      </c>
      <c r="T4002" s="122">
        <v>0</v>
      </c>
      <c r="U4002" s="122">
        <v>0</v>
      </c>
      <c r="V4002" s="122">
        <v>0</v>
      </c>
      <c r="W4002" s="122">
        <v>0</v>
      </c>
      <c r="X4002" s="122">
        <v>0</v>
      </c>
      <c r="Y4002" s="122">
        <v>0</v>
      </c>
      <c r="Z4002" s="122">
        <v>0</v>
      </c>
      <c r="AA4002" s="122">
        <v>0</v>
      </c>
      <c r="AB4002" s="122">
        <v>0</v>
      </c>
      <c r="AC4002" s="122">
        <v>0</v>
      </c>
      <c r="AD4002" s="122">
        <v>0</v>
      </c>
      <c r="AE4002" s="122">
        <v>0</v>
      </c>
      <c r="AF4002" s="122">
        <v>0</v>
      </c>
      <c r="AG4002" s="122">
        <v>0</v>
      </c>
      <c r="AH4002" s="122">
        <v>0</v>
      </c>
      <c r="AI4002" s="122">
        <v>0</v>
      </c>
      <c r="AJ4002" s="122">
        <v>0</v>
      </c>
      <c r="AK4002" s="122">
        <v>0</v>
      </c>
      <c r="AL4002" s="122">
        <v>0</v>
      </c>
    </row>
    <row r="4003" spans="1:38" hidden="1" x14ac:dyDescent="0.25">
      <c r="A4003" s="122" t="s">
        <v>2020</v>
      </c>
      <c r="B4003" s="122">
        <v>1</v>
      </c>
      <c r="C4003" s="122" t="s">
        <v>2214</v>
      </c>
      <c r="D4003" s="122" t="s">
        <v>2102</v>
      </c>
      <c r="E4003" s="122">
        <v>73</v>
      </c>
      <c r="F4003" s="122">
        <v>1.8182709999999999E-5</v>
      </c>
      <c r="G4003" s="122">
        <v>1.85869145E-5</v>
      </c>
      <c r="H4003" s="122">
        <v>1.9228850499999999E-5</v>
      </c>
      <c r="I4003" s="122">
        <v>2.06769165E-5</v>
      </c>
      <c r="J4003" s="122">
        <v>2.2344190499999999E-5</v>
      </c>
      <c r="K4003" s="122">
        <v>2.5737992499999999E-5</v>
      </c>
      <c r="L4003" s="122">
        <v>2.6998411999999998E-5</v>
      </c>
      <c r="M4003" s="122">
        <v>2.8501121000000001E-5</v>
      </c>
      <c r="N4003" s="122">
        <v>2.873183E-5</v>
      </c>
      <c r="O4003" s="122">
        <v>2.9661529500000001E-5</v>
      </c>
      <c r="P4003" s="122">
        <v>2.9431324E-5</v>
      </c>
      <c r="Q4003" s="122">
        <v>3.4045450999999997E-5</v>
      </c>
      <c r="R4003" s="122">
        <v>3.8725907499999998E-5</v>
      </c>
      <c r="S4003" s="122">
        <v>4.4264142500000002E-5</v>
      </c>
      <c r="T4003" s="122">
        <v>3.4195546999999997E-5</v>
      </c>
      <c r="U4003" s="122">
        <v>3.1472009500000002E-5</v>
      </c>
      <c r="V4003" s="122">
        <v>3.4663086500000003E-5</v>
      </c>
      <c r="W4003" s="122">
        <v>4.1073383499999997E-5</v>
      </c>
      <c r="X4003" s="122">
        <v>4.9768033499999997E-5</v>
      </c>
      <c r="Y4003" s="122">
        <v>4.4853502499999997E-5</v>
      </c>
      <c r="Z4003" s="122">
        <v>4.5651417499999999E-5</v>
      </c>
      <c r="AA4003" s="122">
        <v>4.1172520000000001E-5</v>
      </c>
      <c r="AB4003" s="122">
        <v>3.7577953999999999E-5</v>
      </c>
      <c r="AC4003" s="122">
        <v>4.5763645E-5</v>
      </c>
      <c r="AD4003" s="122">
        <v>4.3271929499999999E-5</v>
      </c>
      <c r="AE4003" s="122">
        <v>4.5251532499999998E-5</v>
      </c>
      <c r="AF4003" s="122">
        <v>3.1027551499999998E-5</v>
      </c>
      <c r="AG4003" s="122">
        <v>2.3595653E-5</v>
      </c>
      <c r="AH4003" s="122">
        <v>1.5348985499999999E-5</v>
      </c>
      <c r="AI4003" s="122">
        <v>2.4905653999999999E-5</v>
      </c>
      <c r="AJ4003" s="122">
        <v>3.6477621000000002E-5</v>
      </c>
      <c r="AK4003" s="122">
        <v>1.8507944500000001E-5</v>
      </c>
      <c r="AL4003" s="122">
        <v>0</v>
      </c>
    </row>
    <row r="4004" spans="1:38" hidden="1" x14ac:dyDescent="0.25">
      <c r="A4004" s="122" t="s">
        <v>2020</v>
      </c>
      <c r="B4004" s="122">
        <v>1</v>
      </c>
      <c r="C4004" s="122" t="s">
        <v>2214</v>
      </c>
      <c r="D4004" s="122" t="s">
        <v>2103</v>
      </c>
      <c r="E4004" s="122">
        <v>73</v>
      </c>
      <c r="F4004" s="122">
        <v>3.2812935999999997E-5</v>
      </c>
      <c r="G4004" s="122">
        <v>3.0651807999999999E-5</v>
      </c>
      <c r="H4004" s="122">
        <v>3.6302986000000003E-5</v>
      </c>
      <c r="I4004" s="122">
        <v>3.0185116499999998E-5</v>
      </c>
      <c r="J4004" s="122">
        <v>3.7715621499999997E-5</v>
      </c>
      <c r="K4004" s="122">
        <v>3.7324826000000003E-5</v>
      </c>
      <c r="L4004" s="122">
        <v>3.5458775500000003E-5</v>
      </c>
      <c r="M4004" s="122">
        <v>4.7950981500000002E-5</v>
      </c>
      <c r="N4004" s="122">
        <v>5.2753656000000002E-5</v>
      </c>
      <c r="O4004" s="122">
        <v>6.4839405000000002E-5</v>
      </c>
      <c r="P4004" s="122">
        <v>6.2257086000000006E-5</v>
      </c>
      <c r="Q4004" s="122">
        <v>6.6564687499999999E-5</v>
      </c>
      <c r="R4004" s="122">
        <v>7.9143362999999997E-5</v>
      </c>
      <c r="S4004" s="122">
        <v>9.3144001999999993E-5</v>
      </c>
      <c r="T4004" s="122">
        <v>9.4908027500000005E-5</v>
      </c>
      <c r="U4004" s="122">
        <v>1.06273056E-4</v>
      </c>
      <c r="V4004" s="122">
        <v>1.0091748549999999E-4</v>
      </c>
      <c r="W4004" s="122">
        <v>1.04441694E-4</v>
      </c>
      <c r="X4004" s="122">
        <v>8.4207274500000003E-5</v>
      </c>
      <c r="Y4004" s="122">
        <v>6.4922773999999997E-5</v>
      </c>
      <c r="Z4004" s="122">
        <v>8.07102285E-5</v>
      </c>
      <c r="AA4004" s="122">
        <v>5.5794955000000001E-5</v>
      </c>
      <c r="AB4004" s="122">
        <v>4.6662948999999997E-5</v>
      </c>
      <c r="AC4004" s="122">
        <v>6.5090889999999996E-5</v>
      </c>
      <c r="AD4004" s="122">
        <v>4.3365607000000003E-5</v>
      </c>
      <c r="AE4004" s="122">
        <v>4.1923715499999999E-5</v>
      </c>
      <c r="AF4004" s="122">
        <v>1.41953345E-5</v>
      </c>
      <c r="AG4004" s="122">
        <v>2.5293110499999999E-5</v>
      </c>
      <c r="AH4004" s="122">
        <v>1.7389353000000001E-5</v>
      </c>
      <c r="AI4004" s="122">
        <v>2.1084459999999998E-5</v>
      </c>
      <c r="AJ4004" s="122">
        <v>2.9714238000000002E-5</v>
      </c>
      <c r="AK4004" s="122">
        <v>2.5603293E-5</v>
      </c>
      <c r="AL4004" s="122">
        <v>0</v>
      </c>
    </row>
    <row r="4005" spans="1:38" hidden="1" x14ac:dyDescent="0.25">
      <c r="A4005" s="122" t="s">
        <v>2020</v>
      </c>
      <c r="B4005" s="122">
        <v>1</v>
      </c>
      <c r="C4005" s="122" t="s">
        <v>2214</v>
      </c>
      <c r="D4005" s="122" t="s">
        <v>2104</v>
      </c>
      <c r="E4005" s="122">
        <v>73</v>
      </c>
      <c r="F4005" s="122">
        <v>2.1431610000000001E-6</v>
      </c>
      <c r="G4005" s="122">
        <v>2.1780085000000001E-6</v>
      </c>
      <c r="H4005" s="122">
        <v>2.2070260000000001E-6</v>
      </c>
      <c r="I4005" s="122">
        <v>2.231565E-6</v>
      </c>
      <c r="J4005" s="122">
        <v>2.2560775E-6</v>
      </c>
      <c r="K4005" s="122">
        <v>2.2806165E-6</v>
      </c>
      <c r="L4005" s="122">
        <v>2.3051289999999999E-6</v>
      </c>
      <c r="M4005" s="122">
        <v>2.3296414999999999E-6</v>
      </c>
      <c r="N4005" s="122">
        <v>2.3541804999999998E-6</v>
      </c>
      <c r="O4005" s="122">
        <v>2.3786929999999998E-6</v>
      </c>
      <c r="P4005" s="122">
        <v>2.4032320000000002E-6</v>
      </c>
      <c r="Q4005" s="122">
        <v>2.4637580000000001E-6</v>
      </c>
      <c r="R4005" s="122">
        <v>3.1837629999999999E-6</v>
      </c>
      <c r="S4005" s="122">
        <v>3.3691570000000002E-6</v>
      </c>
      <c r="T4005" s="122">
        <v>3.3997645E-6</v>
      </c>
      <c r="U4005" s="122">
        <v>3.6322225E-6</v>
      </c>
      <c r="V4005" s="122">
        <v>3.7458015000000001E-6</v>
      </c>
      <c r="W4005" s="122">
        <v>3.6815124999999998E-6</v>
      </c>
      <c r="X4005" s="122">
        <v>3.8218565E-6</v>
      </c>
      <c r="Y4005" s="122">
        <v>3.856651E-6</v>
      </c>
      <c r="Z4005" s="122">
        <v>3.9795315000000001E-6</v>
      </c>
      <c r="AA4005" s="122">
        <v>4.0487495000000003E-6</v>
      </c>
      <c r="AB4005" s="122">
        <v>4.2579405000000003E-6</v>
      </c>
      <c r="AC4005" s="122">
        <v>4.3152864999999997E-6</v>
      </c>
      <c r="AD4005" s="122">
        <v>4.3947865000000004E-6</v>
      </c>
      <c r="AE4005" s="122">
        <v>4.3442245000000002E-6</v>
      </c>
      <c r="AF4005" s="122">
        <v>4.8327255000000001E-6</v>
      </c>
      <c r="AG4005" s="122">
        <v>5.8220764999999996E-6</v>
      </c>
      <c r="AH4005" s="122">
        <v>2.9189219999999999E-6</v>
      </c>
      <c r="AI4005" s="122">
        <v>7.9392410000000006E-6</v>
      </c>
      <c r="AJ4005" s="122">
        <v>1.3204075500000001E-5</v>
      </c>
      <c r="AK4005" s="122">
        <v>5.6540664999999998E-6</v>
      </c>
      <c r="AL4005" s="122">
        <v>0</v>
      </c>
    </row>
    <row r="4006" spans="1:38" hidden="1" x14ac:dyDescent="0.25">
      <c r="A4006" s="122" t="s">
        <v>2020</v>
      </c>
      <c r="B4006" s="122">
        <v>1</v>
      </c>
      <c r="C4006" s="122" t="s">
        <v>2214</v>
      </c>
      <c r="D4006" s="122" t="s">
        <v>2105</v>
      </c>
      <c r="E4006" s="122">
        <v>73</v>
      </c>
      <c r="F4006" s="122">
        <v>9.2159845000000005E-6</v>
      </c>
      <c r="G4006" s="122">
        <v>8.9244315E-6</v>
      </c>
      <c r="H4006" s="122">
        <v>9.7596849999999997E-6</v>
      </c>
      <c r="I4006" s="122">
        <v>3.562448E-6</v>
      </c>
      <c r="J4006" s="122">
        <v>5.0359009999999997E-6</v>
      </c>
      <c r="K4006" s="122">
        <v>5.1924630000000003E-6</v>
      </c>
      <c r="L4006" s="122">
        <v>5.8985024999999997E-6</v>
      </c>
      <c r="M4006" s="122">
        <v>6.8887544999999997E-6</v>
      </c>
      <c r="N4006" s="122">
        <v>7.3520805000000003E-6</v>
      </c>
      <c r="O4006" s="122">
        <v>7.9418645000000005E-6</v>
      </c>
      <c r="P4006" s="122">
        <v>8.9930665000000004E-6</v>
      </c>
      <c r="Q4006" s="122">
        <v>9.8562510000000001E-6</v>
      </c>
      <c r="R4006" s="122">
        <v>1.15833355E-5</v>
      </c>
      <c r="S4006" s="122">
        <v>1.1772863500000001E-5</v>
      </c>
      <c r="T4006" s="122">
        <v>1.2887109E-5</v>
      </c>
      <c r="U4006" s="122">
        <v>1.2688253E-5</v>
      </c>
      <c r="V4006" s="122">
        <v>1.4018818E-5</v>
      </c>
      <c r="W4006" s="122">
        <v>1.520835E-5</v>
      </c>
      <c r="X4006" s="122">
        <v>1.8894234999999999E-5</v>
      </c>
      <c r="Y4006" s="122">
        <v>1.5384548500000001E-5</v>
      </c>
      <c r="Z4006" s="122">
        <v>2.6516509499999999E-5</v>
      </c>
      <c r="AA4006" s="122">
        <v>2.53506155E-5</v>
      </c>
      <c r="AB4006" s="122">
        <v>4.4984253499999998E-5</v>
      </c>
      <c r="AC4006" s="122">
        <v>6.2825961500000003E-5</v>
      </c>
      <c r="AD4006" s="122">
        <v>6.91001015E-5</v>
      </c>
      <c r="AE4006" s="122">
        <v>1.1592149399999999E-4</v>
      </c>
      <c r="AF4006" s="122">
        <v>8.0097760499999999E-5</v>
      </c>
      <c r="AG4006" s="122">
        <v>6.2879597500000003E-5</v>
      </c>
      <c r="AH4006" s="122">
        <v>6.9953958000000007E-5</v>
      </c>
      <c r="AI4006" s="122">
        <v>1.2820180599999999E-4</v>
      </c>
      <c r="AJ4006" s="122">
        <v>1.1785053499999999E-4</v>
      </c>
      <c r="AK4006" s="122">
        <v>1.2291476449999999E-4</v>
      </c>
      <c r="AL4006" s="122">
        <v>0</v>
      </c>
    </row>
    <row r="4007" spans="1:38" hidden="1" x14ac:dyDescent="0.25">
      <c r="A4007" s="122" t="s">
        <v>2020</v>
      </c>
      <c r="B4007" s="122">
        <v>1</v>
      </c>
      <c r="C4007" s="122" t="s">
        <v>2214</v>
      </c>
      <c r="D4007" s="122" t="s">
        <v>475</v>
      </c>
      <c r="E4007" s="122">
        <v>73</v>
      </c>
      <c r="F4007" s="122">
        <v>4.5583180000000001E-6</v>
      </c>
      <c r="G4007" s="122">
        <v>4.605117E-6</v>
      </c>
      <c r="H4007" s="122">
        <v>8.4808745000000007E-6</v>
      </c>
      <c r="I4007" s="122">
        <v>1.7771244499999999E-5</v>
      </c>
      <c r="J4007" s="122">
        <v>8.9156070000000006E-6</v>
      </c>
      <c r="K4007" s="122">
        <v>5.656001E-6</v>
      </c>
      <c r="L4007" s="122">
        <v>5.6538279999999999E-6</v>
      </c>
      <c r="M4007" s="122">
        <v>9.0085690000000007E-6</v>
      </c>
      <c r="N4007" s="122">
        <v>7.4296725E-6</v>
      </c>
      <c r="O4007" s="122">
        <v>5.8479140000000003E-6</v>
      </c>
      <c r="P4007" s="122">
        <v>5.8683454999999997E-6</v>
      </c>
      <c r="Q4007" s="122">
        <v>5.9439500000000001E-6</v>
      </c>
      <c r="R4007" s="122">
        <v>6.0595430000000003E-6</v>
      </c>
      <c r="S4007" s="122">
        <v>6.7214334999999997E-6</v>
      </c>
      <c r="T4007" s="122">
        <v>6.4425739999999997E-6</v>
      </c>
      <c r="U4007" s="122">
        <v>6.4515309999999998E-6</v>
      </c>
      <c r="V4007" s="122">
        <v>5.9579685E-6</v>
      </c>
      <c r="W4007" s="122">
        <v>1.1201073E-5</v>
      </c>
      <c r="X4007" s="122">
        <v>1.0456979500000001E-5</v>
      </c>
      <c r="Y4007" s="122">
        <v>9.3096355000000002E-6</v>
      </c>
      <c r="Z4007" s="122">
        <v>7.8265099999999994E-6</v>
      </c>
      <c r="AA4007" s="122">
        <v>8.01996E-6</v>
      </c>
      <c r="AB4007" s="122">
        <v>5.7146189999999998E-6</v>
      </c>
      <c r="AC4007" s="122">
        <v>8.4301799999999996E-6</v>
      </c>
      <c r="AD4007" s="122">
        <v>6.6826640000000003E-6</v>
      </c>
      <c r="AE4007" s="122">
        <v>7.0431170000000002E-6</v>
      </c>
      <c r="AF4007" s="122">
        <v>6.9014480000000002E-6</v>
      </c>
      <c r="AG4007" s="122">
        <v>8.4043690000000006E-6</v>
      </c>
      <c r="AH4007" s="122">
        <v>4.2668974999999996E-6</v>
      </c>
      <c r="AI4007" s="122">
        <v>1.1130026499999999E-5</v>
      </c>
      <c r="AJ4007" s="122">
        <v>1.8326180999999999E-5</v>
      </c>
      <c r="AK4007" s="122">
        <v>8.0283074999999995E-6</v>
      </c>
      <c r="AL4007" s="122">
        <v>0</v>
      </c>
    </row>
    <row r="4008" spans="1:38" hidden="1" x14ac:dyDescent="0.25">
      <c r="A4008" s="122" t="s">
        <v>2020</v>
      </c>
      <c r="B4008" s="122">
        <v>1</v>
      </c>
      <c r="C4008" s="122" t="s">
        <v>2214</v>
      </c>
      <c r="D4008" s="122" t="s">
        <v>2106</v>
      </c>
      <c r="E4008" s="122">
        <v>73</v>
      </c>
      <c r="F4008" s="122">
        <v>1.8687799999999999E-7</v>
      </c>
      <c r="G4008" s="122">
        <v>1.8992549999999999E-7</v>
      </c>
      <c r="H4008" s="122">
        <v>1.92443E-7</v>
      </c>
      <c r="I4008" s="122">
        <v>1.9458950000000001E-7</v>
      </c>
      <c r="J4008" s="122">
        <v>1.96736E-7</v>
      </c>
      <c r="K4008" s="122">
        <v>1.9888250000000001E-7</v>
      </c>
      <c r="L4008" s="122">
        <v>2.010025E-7</v>
      </c>
      <c r="M4008" s="122">
        <v>2.0314899999999999E-7</v>
      </c>
      <c r="N4008" s="122">
        <v>2.052955E-7</v>
      </c>
      <c r="O4008" s="122">
        <v>2.074155E-7</v>
      </c>
      <c r="P4008" s="122">
        <v>2.0956200000000001E-7</v>
      </c>
      <c r="Q4008" s="122">
        <v>2.1483549999999999E-7</v>
      </c>
      <c r="R4008" s="122">
        <v>2.13007E-7</v>
      </c>
      <c r="S4008" s="122">
        <v>2.1677E-7</v>
      </c>
      <c r="T4008" s="122">
        <v>2.180685E-7</v>
      </c>
      <c r="U4008" s="122">
        <v>2.2283849999999999E-7</v>
      </c>
      <c r="V4008" s="122">
        <v>2.19897E-7</v>
      </c>
      <c r="W4008" s="122">
        <v>2.223615E-7</v>
      </c>
      <c r="X4008" s="122">
        <v>2.2691950000000001E-7</v>
      </c>
      <c r="Y4008" s="122">
        <v>2.4080549999999998E-7</v>
      </c>
      <c r="Z4008" s="122">
        <v>2.50637E-7</v>
      </c>
      <c r="AA4008" s="122">
        <v>2.5050449999999999E-7</v>
      </c>
      <c r="AB4008" s="122">
        <v>2.6147550000000002E-7</v>
      </c>
      <c r="AC4008" s="122">
        <v>2.5699700000000001E-7</v>
      </c>
      <c r="AD4008" s="122">
        <v>2.5969999999999998E-7</v>
      </c>
      <c r="AE4008" s="122">
        <v>2.6015050000000002E-7</v>
      </c>
      <c r="AF4008" s="122">
        <v>2.87101E-7</v>
      </c>
      <c r="AG4008" s="122">
        <v>3.4635500000000001E-7</v>
      </c>
      <c r="AH4008" s="122">
        <v>1.74847E-7</v>
      </c>
      <c r="AI4008" s="122">
        <v>4.6995100000000002E-7</v>
      </c>
      <c r="AJ4008" s="122">
        <v>7.9992900000000002E-7</v>
      </c>
      <c r="AK4008" s="122">
        <v>3.546495E-7</v>
      </c>
      <c r="AL4008" s="122">
        <v>0</v>
      </c>
    </row>
    <row r="4009" spans="1:38" hidden="1" x14ac:dyDescent="0.25">
      <c r="A4009" s="122" t="s">
        <v>2020</v>
      </c>
      <c r="B4009" s="122">
        <v>1</v>
      </c>
      <c r="C4009" s="122" t="s">
        <v>2214</v>
      </c>
      <c r="D4009" s="122" t="s">
        <v>2107</v>
      </c>
      <c r="E4009" s="122">
        <v>73</v>
      </c>
      <c r="F4009" s="122">
        <v>7.3630250000000001E-7</v>
      </c>
      <c r="G4009" s="122">
        <v>7.4828049999999999E-7</v>
      </c>
      <c r="H4009" s="122">
        <v>7.5824449999999996E-7</v>
      </c>
      <c r="I4009" s="122">
        <v>7.6667149999999996E-7</v>
      </c>
      <c r="J4009" s="122">
        <v>7.7509849999999996E-7</v>
      </c>
      <c r="K4009" s="122">
        <v>7.8352549999999996E-7</v>
      </c>
      <c r="L4009" s="122">
        <v>7.9195249999999996E-7</v>
      </c>
      <c r="M4009" s="122">
        <v>8.0037949999999996E-7</v>
      </c>
      <c r="N4009" s="122">
        <v>8.0880649999999996E-7</v>
      </c>
      <c r="O4009" s="122">
        <v>8.1723349999999996E-7</v>
      </c>
      <c r="P4009" s="122">
        <v>8.2566049999999996E-7</v>
      </c>
      <c r="Q4009" s="122">
        <v>8.46463E-7</v>
      </c>
      <c r="R4009" s="122">
        <v>1.2467454999999999E-6</v>
      </c>
      <c r="S4009" s="122">
        <v>1.2997189999999999E-6</v>
      </c>
      <c r="T4009" s="122">
        <v>1.2916895000000001E-6</v>
      </c>
      <c r="U4009" s="122">
        <v>1.3275704999999999E-6</v>
      </c>
      <c r="V4009" s="122">
        <v>1.3515795000000001E-6</v>
      </c>
      <c r="W4009" s="122">
        <v>1.3452195000000001E-6</v>
      </c>
      <c r="X4009" s="122">
        <v>1.3915679999999999E-6</v>
      </c>
      <c r="Y4009" s="122">
        <v>1.406408E-6</v>
      </c>
      <c r="Z4009" s="122">
        <v>1.4550090000000001E-6</v>
      </c>
      <c r="AA4009" s="122">
        <v>1.5069225E-6</v>
      </c>
      <c r="AB4009" s="122">
        <v>1.5615655E-6</v>
      </c>
      <c r="AC4009" s="122">
        <v>1.5626255E-6</v>
      </c>
      <c r="AD4009" s="122">
        <v>1.589364E-6</v>
      </c>
      <c r="AE4009" s="122">
        <v>1.6261195E-6</v>
      </c>
      <c r="AF4009" s="122">
        <v>1.816734E-6</v>
      </c>
      <c r="AG4009" s="122">
        <v>2.1799695000000002E-6</v>
      </c>
      <c r="AH4009" s="122">
        <v>1.091429E-6</v>
      </c>
      <c r="AI4009" s="122">
        <v>2.9372335E-6</v>
      </c>
      <c r="AJ4009" s="122">
        <v>4.9996755000000002E-6</v>
      </c>
      <c r="AK4009" s="122">
        <v>2.2727194999999999E-6</v>
      </c>
      <c r="AL4009" s="122">
        <v>0</v>
      </c>
    </row>
    <row r="4010" spans="1:38" hidden="1" x14ac:dyDescent="0.25">
      <c r="A4010" s="122" t="s">
        <v>2020</v>
      </c>
      <c r="B4010" s="122">
        <v>1</v>
      </c>
      <c r="C4010" s="122" t="s">
        <v>2214</v>
      </c>
      <c r="D4010" s="122" t="s">
        <v>2108</v>
      </c>
      <c r="E4010" s="122">
        <v>73</v>
      </c>
      <c r="F4010" s="122">
        <v>1.7692587199999999E-4</v>
      </c>
      <c r="G4010" s="122">
        <v>1.527041035E-4</v>
      </c>
      <c r="H4010" s="122">
        <v>1.7363224E-4</v>
      </c>
      <c r="I4010" s="122">
        <v>2.2154527350000001E-4</v>
      </c>
      <c r="J4010" s="122">
        <v>2.7412893200000002E-4</v>
      </c>
      <c r="K4010" s="122">
        <v>3.1187635349999999E-4</v>
      </c>
      <c r="L4010" s="122">
        <v>3.3900949150000002E-4</v>
      </c>
      <c r="M4010" s="122">
        <v>3.7064588050000002E-4</v>
      </c>
      <c r="N4010" s="122">
        <v>3.8964799699999999E-4</v>
      </c>
      <c r="O4010" s="122">
        <v>4.288541905E-4</v>
      </c>
      <c r="P4010" s="122">
        <v>5.1402044699999996E-4</v>
      </c>
      <c r="Q4010" s="122">
        <v>5.4106918249999995E-4</v>
      </c>
      <c r="R4010" s="122">
        <v>5.8788591099999995E-4</v>
      </c>
      <c r="S4010" s="122">
        <v>5.8621254200000002E-4</v>
      </c>
      <c r="T4010" s="122">
        <v>6.3019008699999996E-4</v>
      </c>
      <c r="U4010" s="122">
        <v>6.4916379549999998E-4</v>
      </c>
      <c r="V4010" s="122">
        <v>6.6862118200000003E-4</v>
      </c>
      <c r="W4010" s="122">
        <v>6.7289200150000002E-4</v>
      </c>
      <c r="X4010" s="122">
        <v>6.3191097049999998E-4</v>
      </c>
      <c r="Y4010" s="122">
        <v>6.5182805250000003E-4</v>
      </c>
      <c r="Z4010" s="122">
        <v>6.0596248850000004E-4</v>
      </c>
      <c r="AA4010" s="122">
        <v>6.30190458E-4</v>
      </c>
      <c r="AB4010" s="122">
        <v>6.4824188699999996E-4</v>
      </c>
      <c r="AC4010" s="122">
        <v>7.5933039049999997E-4</v>
      </c>
      <c r="AD4010" s="122">
        <v>6.8146194249999999E-4</v>
      </c>
      <c r="AE4010" s="122">
        <v>6.1632642649999997E-4</v>
      </c>
      <c r="AF4010" s="122">
        <v>7.4510171900000002E-4</v>
      </c>
      <c r="AG4010" s="122">
        <v>4.295324315E-4</v>
      </c>
      <c r="AH4010" s="122">
        <v>4.3491224950000001E-4</v>
      </c>
      <c r="AI4010" s="122">
        <v>6.7220233900000005E-4</v>
      </c>
      <c r="AJ4010" s="122">
        <v>5.3235940099999996E-4</v>
      </c>
      <c r="AK4010" s="122">
        <v>4.6886346650000001E-4</v>
      </c>
      <c r="AL4010" s="122">
        <v>0</v>
      </c>
    </row>
    <row r="4011" spans="1:38" hidden="1" x14ac:dyDescent="0.25">
      <c r="A4011" s="122" t="s">
        <v>2020</v>
      </c>
      <c r="B4011" s="122">
        <v>1</v>
      </c>
      <c r="C4011" s="122" t="s">
        <v>2214</v>
      </c>
      <c r="D4011" s="122" t="s">
        <v>2109</v>
      </c>
      <c r="E4011" s="122">
        <v>73</v>
      </c>
      <c r="F4011" s="122">
        <v>1.2897549999999999E-6</v>
      </c>
      <c r="G4011" s="122">
        <v>1.3177124999999999E-6</v>
      </c>
      <c r="H4011" s="122">
        <v>1.3281799999999999E-6</v>
      </c>
      <c r="I4011" s="122">
        <v>1.3504135000000001E-6</v>
      </c>
      <c r="J4011" s="122">
        <v>1.3583634999999999E-6</v>
      </c>
      <c r="K4011" s="122">
        <v>1.3732035E-6</v>
      </c>
      <c r="L4011" s="122">
        <v>1.3880169999999999E-6</v>
      </c>
      <c r="M4011" s="122">
        <v>1.4027775000000001E-6</v>
      </c>
      <c r="N4011" s="122">
        <v>1.417591E-6</v>
      </c>
      <c r="O4011" s="122">
        <v>1.4323515000000001E-6</v>
      </c>
      <c r="P4011" s="122">
        <v>1.4471385E-6</v>
      </c>
      <c r="Q4011" s="122">
        <v>1.4836555E-6</v>
      </c>
      <c r="R4011" s="122">
        <v>1.4647609999999999E-6</v>
      </c>
      <c r="S4011" s="122">
        <v>1.5894965E-6</v>
      </c>
      <c r="T4011" s="122">
        <v>1.5797974999999999E-6</v>
      </c>
      <c r="U4011" s="122">
        <v>1.6596420000000001E-6</v>
      </c>
      <c r="V4011" s="122">
        <v>1.6305980000000001E-6</v>
      </c>
      <c r="W4011" s="122">
        <v>1.6292729999999999E-6</v>
      </c>
      <c r="X4011" s="122">
        <v>1.683068E-6</v>
      </c>
      <c r="Y4011" s="122">
        <v>1.6626365E-6</v>
      </c>
      <c r="Z4011" s="122">
        <v>1.6693409999999999E-6</v>
      </c>
      <c r="AA4011" s="122">
        <v>2.0007764999999999E-6</v>
      </c>
      <c r="AB4011" s="122">
        <v>2.0857884999999998E-6</v>
      </c>
      <c r="AC4011" s="122">
        <v>2.0715844999999999E-6</v>
      </c>
      <c r="AD4011" s="122">
        <v>2.0858945000000002E-6</v>
      </c>
      <c r="AE4011" s="122">
        <v>2.0928110000000002E-6</v>
      </c>
      <c r="AF4011" s="122">
        <v>2.3487480000000001E-6</v>
      </c>
      <c r="AG4011" s="122">
        <v>2.8491739999999999E-6</v>
      </c>
      <c r="AH4011" s="122">
        <v>1.4184125000000001E-6</v>
      </c>
      <c r="AI4011" s="122">
        <v>3.8027765000000001E-6</v>
      </c>
      <c r="AJ4011" s="122">
        <v>6.4716710000000001E-6</v>
      </c>
      <c r="AK4011" s="122">
        <v>2.8671145000000001E-6</v>
      </c>
      <c r="AL4011" s="122">
        <v>0</v>
      </c>
    </row>
    <row r="4012" spans="1:38" hidden="1" x14ac:dyDescent="0.25">
      <c r="A4012" s="122" t="s">
        <v>2020</v>
      </c>
      <c r="B4012" s="122">
        <v>1</v>
      </c>
      <c r="C4012" s="122" t="s">
        <v>2214</v>
      </c>
      <c r="D4012" s="122" t="s">
        <v>2110</v>
      </c>
      <c r="E4012" s="122">
        <v>73</v>
      </c>
      <c r="F4012" s="122">
        <v>7.1921344499999997E-5</v>
      </c>
      <c r="G4012" s="122">
        <v>8.5222198E-5</v>
      </c>
      <c r="H4012" s="122">
        <v>7.8549710000000005E-5</v>
      </c>
      <c r="I4012" s="122">
        <v>7.6252080500000005E-5</v>
      </c>
      <c r="J4012" s="122">
        <v>6.9777388499999999E-5</v>
      </c>
      <c r="K4012" s="122">
        <v>6.6545024500000004E-5</v>
      </c>
      <c r="L4012" s="122">
        <v>6.2030034E-5</v>
      </c>
      <c r="M4012" s="122">
        <v>5.2707068999999997E-5</v>
      </c>
      <c r="N4012" s="122">
        <v>5.1860341000000001E-5</v>
      </c>
      <c r="O4012" s="122">
        <v>5.0042069999999998E-5</v>
      </c>
      <c r="P4012" s="122">
        <v>5.27666145E-5</v>
      </c>
      <c r="Q4012" s="122">
        <v>4.98704295E-5</v>
      </c>
      <c r="R4012" s="122">
        <v>4.9712065499999997E-5</v>
      </c>
      <c r="S4012" s="122">
        <v>4.5560760999999999E-5</v>
      </c>
      <c r="T4012" s="122">
        <v>5.4040708000000001E-5</v>
      </c>
      <c r="U4012" s="122">
        <v>6.1695895499999998E-5</v>
      </c>
      <c r="V4012" s="122">
        <v>7.4966963000000001E-5</v>
      </c>
      <c r="W4012" s="122">
        <v>8.6137057500000006E-5</v>
      </c>
      <c r="X4012" s="122">
        <v>7.8970212000000004E-5</v>
      </c>
      <c r="Y4012" s="122">
        <v>7.7310888000000006E-5</v>
      </c>
      <c r="Z4012" s="122">
        <v>6.9424302500000002E-5</v>
      </c>
      <c r="AA4012" s="122">
        <v>7.2588428999999997E-5</v>
      </c>
      <c r="AB4012" s="122">
        <v>4.93652865E-5</v>
      </c>
      <c r="AC4012" s="122">
        <v>5.1599104000000003E-5</v>
      </c>
      <c r="AD4012" s="122">
        <v>4.7773776000000001E-5</v>
      </c>
      <c r="AE4012" s="122">
        <v>8.1970992499999994E-5</v>
      </c>
      <c r="AF4012" s="122">
        <v>1.5324791000000001E-5</v>
      </c>
      <c r="AG4012" s="122">
        <v>2.0883324999999999E-5</v>
      </c>
      <c r="AH4012" s="122">
        <v>1.3056073E-5</v>
      </c>
      <c r="AI4012" s="122">
        <v>1.6816502500000001E-5</v>
      </c>
      <c r="AJ4012" s="122">
        <v>1.6391098000000001E-5</v>
      </c>
      <c r="AK4012" s="122">
        <v>8.2084545E-6</v>
      </c>
      <c r="AL4012" s="122">
        <v>0</v>
      </c>
    </row>
    <row r="4013" spans="1:38" hidden="1" x14ac:dyDescent="0.25">
      <c r="A4013" s="122" t="s">
        <v>2020</v>
      </c>
      <c r="B4013" s="122">
        <v>1</v>
      </c>
      <c r="C4013" s="122" t="s">
        <v>2214</v>
      </c>
      <c r="D4013" s="122" t="s">
        <v>2111</v>
      </c>
      <c r="E4013" s="122">
        <v>73</v>
      </c>
      <c r="F4013" s="122">
        <v>2.370018755E-4</v>
      </c>
      <c r="G4013" s="122">
        <v>2.253575105E-4</v>
      </c>
      <c r="H4013" s="122">
        <v>2.0459725149999999E-4</v>
      </c>
      <c r="I4013" s="122">
        <v>2.2172751399999999E-4</v>
      </c>
      <c r="J4013" s="122">
        <v>1.96910158E-4</v>
      </c>
      <c r="K4013" s="122">
        <v>2.0840257199999999E-4</v>
      </c>
      <c r="L4013" s="122">
        <v>1.9270603899999999E-4</v>
      </c>
      <c r="M4013" s="122">
        <v>1.8162866799999999E-4</v>
      </c>
      <c r="N4013" s="122">
        <v>1.7263319E-4</v>
      </c>
      <c r="O4013" s="122">
        <v>1.528076655E-4</v>
      </c>
      <c r="P4013" s="122">
        <v>1.6063099549999999E-4</v>
      </c>
      <c r="Q4013" s="122">
        <v>1.6964656050000001E-4</v>
      </c>
      <c r="R4013" s="122">
        <v>1.561019335E-4</v>
      </c>
      <c r="S4013" s="122">
        <v>1.4859851149999999E-4</v>
      </c>
      <c r="T4013" s="122">
        <v>1.4424077199999999E-4</v>
      </c>
      <c r="U4013" s="122">
        <v>1.4960320599999999E-4</v>
      </c>
      <c r="V4013" s="122">
        <v>1.6187000300000001E-4</v>
      </c>
      <c r="W4013" s="122">
        <v>1.7605638050000001E-4</v>
      </c>
      <c r="X4013" s="122">
        <v>1.716585465E-4</v>
      </c>
      <c r="Y4013" s="122">
        <v>1.773345815E-4</v>
      </c>
      <c r="Z4013" s="122">
        <v>1.5327011699999999E-4</v>
      </c>
      <c r="AA4013" s="122">
        <v>1.9182663650000001E-4</v>
      </c>
      <c r="AB4013" s="122">
        <v>1.4381955450000001E-4</v>
      </c>
      <c r="AC4013" s="122">
        <v>2.2070029449999999E-4</v>
      </c>
      <c r="AD4013" s="122">
        <v>2.7527251300000003E-4</v>
      </c>
      <c r="AE4013" s="122">
        <v>6.6428901500000003E-4</v>
      </c>
      <c r="AF4013" s="122">
        <v>3.5693297850000001E-4</v>
      </c>
      <c r="AG4013" s="122">
        <v>3.0036160000000001E-4</v>
      </c>
      <c r="AH4013" s="122">
        <v>3.51595587E-4</v>
      </c>
      <c r="AI4013" s="122">
        <v>5.19908005E-4</v>
      </c>
      <c r="AJ4013" s="122">
        <v>3.864071795E-4</v>
      </c>
      <c r="AK4013" s="122">
        <v>3.6633751050000002E-4</v>
      </c>
      <c r="AL4013" s="122">
        <v>0</v>
      </c>
    </row>
    <row r="4014" spans="1:38" hidden="1" x14ac:dyDescent="0.25">
      <c r="A4014" s="122" t="s">
        <v>2020</v>
      </c>
      <c r="B4014" s="122">
        <v>1</v>
      </c>
      <c r="C4014" s="122" t="s">
        <v>2214</v>
      </c>
      <c r="D4014" s="122" t="s">
        <v>2112</v>
      </c>
      <c r="E4014" s="122">
        <v>73</v>
      </c>
      <c r="F4014" s="122">
        <v>2.7734457449999999E-4</v>
      </c>
      <c r="G4014" s="122">
        <v>2.8047766949999999E-4</v>
      </c>
      <c r="H4014" s="122">
        <v>3.0685720050000002E-4</v>
      </c>
      <c r="I4014" s="122">
        <v>3.6072971299999998E-4</v>
      </c>
      <c r="J4014" s="122">
        <v>3.7149361550000001E-4</v>
      </c>
      <c r="K4014" s="122">
        <v>4.0523124249999999E-4</v>
      </c>
      <c r="L4014" s="122">
        <v>4.2120801300000001E-4</v>
      </c>
      <c r="M4014" s="122">
        <v>4.3116705749999997E-4</v>
      </c>
      <c r="N4014" s="122">
        <v>4.5564902950000002E-4</v>
      </c>
      <c r="O4014" s="122">
        <v>4.3798532200000002E-4</v>
      </c>
      <c r="P4014" s="122">
        <v>4.87600742E-4</v>
      </c>
      <c r="Q4014" s="122">
        <v>5.2028650449999995E-4</v>
      </c>
      <c r="R4014" s="122">
        <v>5.6002317500000005E-4</v>
      </c>
      <c r="S4014" s="122">
        <v>6.1367030500000005E-4</v>
      </c>
      <c r="T4014" s="122">
        <v>6.9232675699999995E-4</v>
      </c>
      <c r="U4014" s="122">
        <v>7.1398902299999996E-4</v>
      </c>
      <c r="V4014" s="122">
        <v>7.3610536649999997E-4</v>
      </c>
      <c r="W4014" s="122">
        <v>7.7337859700000002E-4</v>
      </c>
      <c r="X4014" s="122">
        <v>8.2484941449999997E-4</v>
      </c>
      <c r="Y4014" s="122">
        <v>8.0573520299999997E-4</v>
      </c>
      <c r="Z4014" s="122">
        <v>7.94077005E-4</v>
      </c>
      <c r="AA4014" s="122">
        <v>8.3491477700000001E-4</v>
      </c>
      <c r="AB4014" s="122">
        <v>8.5189828249999998E-4</v>
      </c>
      <c r="AC4014" s="122">
        <v>1.0351484855000001E-3</v>
      </c>
      <c r="AD4014" s="122">
        <v>9.6702912250000005E-4</v>
      </c>
      <c r="AE4014" s="122">
        <v>1.1299291274999999E-3</v>
      </c>
      <c r="AF4014" s="122">
        <v>8.5019017199999998E-4</v>
      </c>
      <c r="AG4014" s="122">
        <v>4.763270325E-4</v>
      </c>
      <c r="AH4014" s="122">
        <v>5.2369883E-4</v>
      </c>
      <c r="AI4014" s="122">
        <v>6.6330883299999996E-4</v>
      </c>
      <c r="AJ4014" s="122">
        <v>4.8390828500000002E-4</v>
      </c>
      <c r="AK4014" s="122">
        <v>3.70268865E-4</v>
      </c>
      <c r="AL4014" s="122">
        <v>0</v>
      </c>
    </row>
    <row r="4015" spans="1:38" hidden="1" x14ac:dyDescent="0.25">
      <c r="A4015" s="122" t="s">
        <v>2020</v>
      </c>
      <c r="B4015" s="122">
        <v>1</v>
      </c>
      <c r="C4015" s="122" t="s">
        <v>2214</v>
      </c>
      <c r="D4015" s="122" t="s">
        <v>2113</v>
      </c>
      <c r="E4015" s="122">
        <v>73</v>
      </c>
      <c r="F4015" s="122">
        <v>1.5473349999999999E-6</v>
      </c>
      <c r="G4015" s="122">
        <v>1.5390934999999999E-6</v>
      </c>
      <c r="H4015" s="122">
        <v>1.5465135E-6</v>
      </c>
      <c r="I4015" s="122">
        <v>1.6721764999999999E-6</v>
      </c>
      <c r="J4015" s="122">
        <v>1.730132E-6</v>
      </c>
      <c r="K4015" s="122">
        <v>1.7009555E-6</v>
      </c>
      <c r="L4015" s="122">
        <v>1.7171470000000001E-6</v>
      </c>
      <c r="M4015" s="122">
        <v>1.7088789999999999E-6</v>
      </c>
      <c r="N4015" s="122">
        <v>1.7253885E-6</v>
      </c>
      <c r="O4015" s="122">
        <v>1.784192E-6</v>
      </c>
      <c r="P4015" s="122">
        <v>1.8041729999999999E-6</v>
      </c>
      <c r="Q4015" s="122">
        <v>1.8257970000000001E-6</v>
      </c>
      <c r="R4015" s="122">
        <v>2.201567E-6</v>
      </c>
      <c r="S4015" s="122">
        <v>2.2705464999999998E-6</v>
      </c>
      <c r="T4015" s="122">
        <v>2.3011805000000001E-6</v>
      </c>
      <c r="U4015" s="122">
        <v>2.4191584999999999E-6</v>
      </c>
      <c r="V4015" s="122">
        <v>2.4484675000000002E-6</v>
      </c>
      <c r="W4015" s="122">
        <v>2.3508150000000002E-6</v>
      </c>
      <c r="X4015" s="122">
        <v>2.5301140000000001E-6</v>
      </c>
      <c r="Y4015" s="122">
        <v>2.5848100000000001E-6</v>
      </c>
      <c r="Z4015" s="122">
        <v>2.808205E-6</v>
      </c>
      <c r="AA4015" s="122">
        <v>2.8853199999999998E-6</v>
      </c>
      <c r="AB4015" s="122">
        <v>2.8586609999999998E-6</v>
      </c>
      <c r="AC4015" s="122">
        <v>3.0219275E-6</v>
      </c>
      <c r="AD4015" s="122">
        <v>2.9016704999999998E-6</v>
      </c>
      <c r="AE4015" s="122">
        <v>2.8468949999999999E-6</v>
      </c>
      <c r="AF4015" s="122">
        <v>3.0624460000000001E-6</v>
      </c>
      <c r="AG4015" s="122">
        <v>3.5234134999999999E-6</v>
      </c>
      <c r="AH4015" s="122">
        <v>1.8101885E-6</v>
      </c>
      <c r="AI4015" s="122">
        <v>4.7621295000000004E-6</v>
      </c>
      <c r="AJ4015" s="122">
        <v>8.0085385E-6</v>
      </c>
      <c r="AK4015" s="122">
        <v>3.5618649999999998E-6</v>
      </c>
      <c r="AL4015" s="122">
        <v>0</v>
      </c>
    </row>
    <row r="4016" spans="1:38" hidden="1" x14ac:dyDescent="0.25">
      <c r="A4016" s="122" t="s">
        <v>2020</v>
      </c>
      <c r="B4016" s="122">
        <v>1</v>
      </c>
      <c r="C4016" s="122" t="s">
        <v>2214</v>
      </c>
      <c r="D4016" s="122" t="s">
        <v>2114</v>
      </c>
      <c r="E4016" s="122">
        <v>73</v>
      </c>
      <c r="F4016" s="122">
        <v>4.7039063499999998E-5</v>
      </c>
      <c r="G4016" s="122">
        <v>2.629571415E-4</v>
      </c>
      <c r="H4016" s="122">
        <v>2.0222168550000001E-4</v>
      </c>
      <c r="I4016" s="122">
        <v>2.2766558100000001E-4</v>
      </c>
      <c r="J4016" s="122">
        <v>3.0424612900000001E-4</v>
      </c>
      <c r="K4016" s="122">
        <v>2.5779475600000001E-4</v>
      </c>
      <c r="L4016" s="122">
        <v>3.3851942699999999E-4</v>
      </c>
      <c r="M4016" s="122">
        <v>3.1505794350000001E-4</v>
      </c>
      <c r="N4016" s="122">
        <v>3.0757699349999998E-4</v>
      </c>
      <c r="O4016" s="122">
        <v>3.2556895650000001E-4</v>
      </c>
      <c r="P4016" s="122">
        <v>3.2950015199999997E-4</v>
      </c>
      <c r="Q4016" s="122">
        <v>3.8751747649999998E-4</v>
      </c>
      <c r="R4016" s="122">
        <v>4.0316047949999999E-4</v>
      </c>
      <c r="S4016" s="122">
        <v>4.4050889050000001E-4</v>
      </c>
      <c r="T4016" s="122">
        <v>4.0382184000000001E-4</v>
      </c>
      <c r="U4016" s="122">
        <v>4.6569019750000002E-4</v>
      </c>
      <c r="V4016" s="122">
        <v>5.2618566950000001E-4</v>
      </c>
      <c r="W4016" s="122">
        <v>4.6260411350000001E-4</v>
      </c>
      <c r="X4016" s="122">
        <v>5.5301148699999996E-4</v>
      </c>
      <c r="Y4016" s="122">
        <v>5.4405212849999998E-4</v>
      </c>
      <c r="Z4016" s="122">
        <v>6.2861203850000003E-4</v>
      </c>
      <c r="AA4016" s="122">
        <v>9.5782572549999996E-4</v>
      </c>
      <c r="AB4016" s="122">
        <v>1.0566693739999999E-3</v>
      </c>
      <c r="AC4016" s="122">
        <v>1.5703674220000001E-3</v>
      </c>
      <c r="AD4016" s="122">
        <v>1.5673302570000001E-3</v>
      </c>
      <c r="AE4016" s="122">
        <v>2.8528428985000001E-3</v>
      </c>
      <c r="AF4016" s="122">
        <v>1.290303709E-3</v>
      </c>
      <c r="AG4016" s="122">
        <v>8.7201734750000002E-4</v>
      </c>
      <c r="AH4016" s="122">
        <v>9.6512851599999999E-4</v>
      </c>
      <c r="AI4016" s="122">
        <v>1.3849052110000001E-3</v>
      </c>
      <c r="AJ4016" s="122">
        <v>1.118935417E-3</v>
      </c>
      <c r="AK4016" s="122">
        <v>1.1971814900000001E-3</v>
      </c>
      <c r="AL4016" s="122">
        <v>0</v>
      </c>
    </row>
    <row r="4017" spans="1:38" hidden="1" x14ac:dyDescent="0.25">
      <c r="A4017" s="122" t="s">
        <v>2020</v>
      </c>
      <c r="B4017" s="122">
        <v>1</v>
      </c>
      <c r="C4017" s="122" t="s">
        <v>2214</v>
      </c>
      <c r="D4017" s="122" t="s">
        <v>2136</v>
      </c>
      <c r="E4017" s="122">
        <v>73</v>
      </c>
      <c r="F4017" s="122">
        <v>0</v>
      </c>
      <c r="G4017" s="122">
        <v>0</v>
      </c>
      <c r="H4017" s="122">
        <v>0</v>
      </c>
      <c r="I4017" s="122">
        <v>0</v>
      </c>
      <c r="J4017" s="122">
        <v>0</v>
      </c>
      <c r="K4017" s="122">
        <v>0</v>
      </c>
      <c r="L4017" s="122">
        <v>0</v>
      </c>
      <c r="M4017" s="122">
        <v>0</v>
      </c>
      <c r="N4017" s="122">
        <v>0</v>
      </c>
      <c r="O4017" s="122">
        <v>0</v>
      </c>
      <c r="P4017" s="122">
        <v>0</v>
      </c>
      <c r="Q4017" s="122">
        <v>0</v>
      </c>
      <c r="R4017" s="122">
        <v>0</v>
      </c>
      <c r="S4017" s="122">
        <v>0</v>
      </c>
      <c r="T4017" s="122">
        <v>0</v>
      </c>
      <c r="U4017" s="122">
        <v>0</v>
      </c>
      <c r="V4017" s="122">
        <v>0</v>
      </c>
      <c r="W4017" s="122">
        <v>0</v>
      </c>
      <c r="X4017" s="122">
        <v>0</v>
      </c>
      <c r="Y4017" s="122">
        <v>0</v>
      </c>
      <c r="Z4017" s="122">
        <v>0</v>
      </c>
      <c r="AA4017" s="122">
        <v>1.7225E-9</v>
      </c>
      <c r="AB4017" s="122">
        <v>1.7754999999999999E-9</v>
      </c>
      <c r="AC4017" s="122">
        <v>1.7490000000000001E-9</v>
      </c>
      <c r="AD4017" s="122">
        <v>1.7490000000000001E-9</v>
      </c>
      <c r="AE4017" s="122">
        <v>1.7490000000000001E-9</v>
      </c>
      <c r="AF4017" s="122">
        <v>1.9344999999999999E-9</v>
      </c>
      <c r="AG4017" s="122">
        <v>2.3585000000000001E-9</v>
      </c>
      <c r="AH4017" s="122">
        <v>1.1925E-9</v>
      </c>
      <c r="AI4017" s="122">
        <v>3.1800000000000002E-9</v>
      </c>
      <c r="AJ4017" s="122">
        <v>5.4325E-9</v>
      </c>
      <c r="AK4017" s="122">
        <v>2.4115000000000002E-9</v>
      </c>
      <c r="AL4017" s="122">
        <v>0</v>
      </c>
    </row>
    <row r="4018" spans="1:38" hidden="1" x14ac:dyDescent="0.25">
      <c r="A4018" s="122" t="s">
        <v>2020</v>
      </c>
      <c r="B4018" s="122">
        <v>1</v>
      </c>
      <c r="C4018" s="122" t="s">
        <v>2214</v>
      </c>
      <c r="D4018" s="122" t="s">
        <v>2115</v>
      </c>
      <c r="E4018" s="122">
        <v>73</v>
      </c>
      <c r="F4018" s="122">
        <v>7.1390999999999994E-8</v>
      </c>
      <c r="G4018" s="122">
        <v>7.2557000000000006E-8</v>
      </c>
      <c r="H4018" s="122">
        <v>7.3511000000000002E-8</v>
      </c>
      <c r="I4018" s="122">
        <v>7.4332499999999994E-8</v>
      </c>
      <c r="J4018" s="122">
        <v>7.5153999999999999E-8</v>
      </c>
      <c r="K4018" s="122">
        <v>7.5975500000000004E-8</v>
      </c>
      <c r="L4018" s="122">
        <v>7.6770500000000006E-8</v>
      </c>
      <c r="M4018" s="122">
        <v>7.7591999999999998E-8</v>
      </c>
      <c r="N4018" s="122">
        <v>7.8413500000000003E-8</v>
      </c>
      <c r="O4018" s="122">
        <v>7.9234999999999994E-8</v>
      </c>
      <c r="P4018" s="122">
        <v>8.00565E-8</v>
      </c>
      <c r="Q4018" s="122">
        <v>8.2070499999999994E-8</v>
      </c>
      <c r="R4018" s="122">
        <v>9.4525499999999995E-8</v>
      </c>
      <c r="S4018" s="122">
        <v>8.5435999999999998E-8</v>
      </c>
      <c r="T4018" s="122">
        <v>8.4852999999999999E-8</v>
      </c>
      <c r="U4018" s="122">
        <v>8.8165499999999996E-8</v>
      </c>
      <c r="V4018" s="122">
        <v>8.8192E-8</v>
      </c>
      <c r="W4018" s="122">
        <v>8.7715000000000002E-8</v>
      </c>
      <c r="X4018" s="122">
        <v>9.0709499999999996E-8</v>
      </c>
      <c r="Y4018" s="122">
        <v>9.1372000000000006E-8</v>
      </c>
      <c r="Z4018" s="122">
        <v>9.4472500000000001E-8</v>
      </c>
      <c r="AA4018" s="122">
        <v>9.5744500000000001E-8</v>
      </c>
      <c r="AB4018" s="122">
        <v>9.9030499999999995E-8</v>
      </c>
      <c r="AC4018" s="122">
        <v>9.7732000000000005E-8</v>
      </c>
      <c r="AD4018" s="122">
        <v>9.8818500000000006E-8</v>
      </c>
      <c r="AE4018" s="122">
        <v>9.9004000000000004E-8</v>
      </c>
      <c r="AF4018" s="122">
        <v>1.09339E-7</v>
      </c>
      <c r="AG4018" s="122">
        <v>1.312015E-7</v>
      </c>
      <c r="AH4018" s="122">
        <v>6.6144E-8</v>
      </c>
      <c r="AI4018" s="122">
        <v>1.74635E-7</v>
      </c>
      <c r="AJ4018" s="122">
        <v>3.02789E-7</v>
      </c>
      <c r="AK4018" s="122">
        <v>1.3409E-7</v>
      </c>
      <c r="AL4018" s="122">
        <v>0</v>
      </c>
    </row>
    <row r="4019" spans="1:38" hidden="1" x14ac:dyDescent="0.25">
      <c r="A4019" s="122" t="s">
        <v>2020</v>
      </c>
      <c r="B4019" s="122">
        <v>1</v>
      </c>
      <c r="C4019" s="122" t="s">
        <v>2214</v>
      </c>
      <c r="D4019" s="122" t="s">
        <v>2116</v>
      </c>
      <c r="E4019" s="122">
        <v>73</v>
      </c>
      <c r="F4019" s="122">
        <v>1.8399745E-6</v>
      </c>
      <c r="G4019" s="122">
        <v>1.8698929999999999E-6</v>
      </c>
      <c r="H4019" s="122">
        <v>1.8948029999999999E-6</v>
      </c>
      <c r="I4019" s="122">
        <v>1.9158704999999999E-6</v>
      </c>
      <c r="J4019" s="122">
        <v>1.9369114999999998E-6</v>
      </c>
      <c r="K4019" s="122">
        <v>1.9579790000000002E-6</v>
      </c>
      <c r="L4019" s="122">
        <v>1.9790200000000002E-6</v>
      </c>
      <c r="M4019" s="122">
        <v>2.0000875000000001E-6</v>
      </c>
      <c r="N4019" s="122">
        <v>2.0211285000000001E-6</v>
      </c>
      <c r="O4019" s="122">
        <v>2.042196E-6</v>
      </c>
      <c r="P4019" s="122">
        <v>2.063237E-6</v>
      </c>
      <c r="Q4019" s="122">
        <v>2.1152035000000001E-6</v>
      </c>
      <c r="R4019" s="122">
        <v>2.4798700000000002E-6</v>
      </c>
      <c r="S4019" s="122">
        <v>2.5828489999999999E-6</v>
      </c>
      <c r="T4019" s="122">
        <v>7.3129400000000004E-7</v>
      </c>
      <c r="U4019" s="122">
        <v>2.6100380000000002E-6</v>
      </c>
      <c r="V4019" s="122">
        <v>2.5401309999999998E-6</v>
      </c>
      <c r="W4019" s="122">
        <v>2.5139225000000001E-6</v>
      </c>
      <c r="X4019" s="122">
        <v>2.6390820000000002E-6</v>
      </c>
      <c r="Y4019" s="122">
        <v>2.6418115000000001E-6</v>
      </c>
      <c r="Z4019" s="122">
        <v>2.7867135000000002E-6</v>
      </c>
      <c r="AA4019" s="122">
        <v>2.8238399999999998E-6</v>
      </c>
      <c r="AB4019" s="122">
        <v>2.8945949999999999E-6</v>
      </c>
      <c r="AC4019" s="122">
        <v>2.8469744999999998E-6</v>
      </c>
      <c r="AD4019" s="122">
        <v>2.870851E-6</v>
      </c>
      <c r="AE4019" s="122">
        <v>2.8126040000000001E-6</v>
      </c>
      <c r="AF4019" s="122">
        <v>3.2139729999999999E-6</v>
      </c>
      <c r="AG4019" s="122">
        <v>3.8550609999999997E-6</v>
      </c>
      <c r="AH4019" s="122">
        <v>1.9334929999999998E-6</v>
      </c>
      <c r="AI4019" s="122">
        <v>5.2139545000000001E-6</v>
      </c>
      <c r="AJ4019" s="122">
        <v>8.7683464999999992E-6</v>
      </c>
      <c r="AK4019" s="122">
        <v>3.8627990000000003E-6</v>
      </c>
      <c r="AL4019" s="122">
        <v>0</v>
      </c>
    </row>
    <row r="4020" spans="1:38" hidden="1" x14ac:dyDescent="0.25">
      <c r="A4020" s="122" t="s">
        <v>2020</v>
      </c>
      <c r="B4020" s="122">
        <v>1</v>
      </c>
      <c r="C4020" s="122" t="s">
        <v>2214</v>
      </c>
      <c r="D4020" s="122" t="s">
        <v>2117</v>
      </c>
      <c r="E4020" s="122">
        <v>73</v>
      </c>
      <c r="F4020" s="122">
        <v>1.7874780000000001E-6</v>
      </c>
      <c r="G4020" s="122">
        <v>1.799933E-6</v>
      </c>
      <c r="H4020" s="122">
        <v>1.7533195E-6</v>
      </c>
      <c r="I4020" s="122">
        <v>2.1566759999999998E-6</v>
      </c>
      <c r="J4020" s="122">
        <v>2.5781849999999999E-6</v>
      </c>
      <c r="K4020" s="122">
        <v>2.618677E-6</v>
      </c>
      <c r="L4020" s="122">
        <v>2.2752104999999998E-6</v>
      </c>
      <c r="M4020" s="122">
        <v>1.9816170000000001E-6</v>
      </c>
      <c r="N4020" s="122">
        <v>1.9716529999999999E-6</v>
      </c>
      <c r="O4020" s="122">
        <v>1.9757870000000001E-6</v>
      </c>
      <c r="P4020" s="122">
        <v>2.5133394999999999E-6</v>
      </c>
      <c r="Q4020" s="122">
        <v>1.965558E-6</v>
      </c>
      <c r="R4020" s="122">
        <v>1.9292000000000001E-6</v>
      </c>
      <c r="S4020" s="122">
        <v>1.9951319999999998E-6</v>
      </c>
      <c r="T4020" s="122">
        <v>1.9604435000000001E-6</v>
      </c>
      <c r="U4020" s="122">
        <v>1.9535270000000001E-6</v>
      </c>
      <c r="V4020" s="122">
        <v>1.9549845E-6</v>
      </c>
      <c r="W4020" s="122">
        <v>2.2080065000000002E-6</v>
      </c>
      <c r="X4020" s="122">
        <v>2.2370240000000002E-6</v>
      </c>
      <c r="Y4020" s="122">
        <v>2.4195295000000002E-6</v>
      </c>
      <c r="Z4020" s="122">
        <v>2.5573824999999999E-6</v>
      </c>
      <c r="AA4020" s="122">
        <v>2.4999835000000001E-6</v>
      </c>
      <c r="AB4020" s="122">
        <v>5.3855155000000003E-6</v>
      </c>
      <c r="AC4020" s="122">
        <v>5.860528E-6</v>
      </c>
      <c r="AD4020" s="122">
        <v>4.9974230000000002E-6</v>
      </c>
      <c r="AE4020" s="122">
        <v>2.1136134999999998E-6</v>
      </c>
      <c r="AF4020" s="122">
        <v>1.8978240000000001E-6</v>
      </c>
      <c r="AG4020" s="122">
        <v>2.5139490000000001E-6</v>
      </c>
      <c r="AH4020" s="122">
        <v>1.286575E-6</v>
      </c>
      <c r="AI4020" s="122">
        <v>3.0973200000000001E-6</v>
      </c>
      <c r="AJ4020" s="122">
        <v>5.3105204999999996E-6</v>
      </c>
      <c r="AK4020" s="122">
        <v>2.6152585E-6</v>
      </c>
      <c r="AL4020" s="122">
        <v>0</v>
      </c>
    </row>
    <row r="4021" spans="1:38" hidden="1" x14ac:dyDescent="0.25">
      <c r="A4021" s="122" t="s">
        <v>2020</v>
      </c>
      <c r="B4021" s="122">
        <v>1</v>
      </c>
      <c r="C4021" s="122" t="s">
        <v>2214</v>
      </c>
      <c r="D4021" s="122" t="s">
        <v>2118</v>
      </c>
      <c r="E4021" s="122">
        <v>73</v>
      </c>
      <c r="F4021" s="122">
        <v>7.4413325E-6</v>
      </c>
      <c r="G4021" s="122">
        <v>7.4154420000000001E-6</v>
      </c>
      <c r="H4021" s="122">
        <v>7.5972584999999999E-6</v>
      </c>
      <c r="I4021" s="122">
        <v>6.7317950000000001E-6</v>
      </c>
      <c r="J4021" s="122">
        <v>5.3660379999999997E-6</v>
      </c>
      <c r="K4021" s="122">
        <v>6.0224430000000003E-6</v>
      </c>
      <c r="L4021" s="122">
        <v>6.1659934999999996E-6</v>
      </c>
      <c r="M4021" s="122">
        <v>5.9117789999999999E-6</v>
      </c>
      <c r="N4021" s="122">
        <v>5.6593399999999996E-6</v>
      </c>
      <c r="O4021" s="122">
        <v>5.4032704999999997E-6</v>
      </c>
      <c r="P4021" s="122">
        <v>5.3655609999999999E-6</v>
      </c>
      <c r="Q4021" s="122">
        <v>5.4646710000000002E-6</v>
      </c>
      <c r="R4021" s="122">
        <v>5.4216614999999998E-6</v>
      </c>
      <c r="S4021" s="122">
        <v>5.3524964999999996E-6</v>
      </c>
      <c r="T4021" s="122">
        <v>5.3460570000000002E-6</v>
      </c>
      <c r="U4021" s="122">
        <v>5.4491684999999999E-6</v>
      </c>
      <c r="V4021" s="122">
        <v>6.4753280000000004E-6</v>
      </c>
      <c r="W4021" s="122">
        <v>7.7135139999999999E-6</v>
      </c>
      <c r="X4021" s="122">
        <v>7.7993210000000008E-6</v>
      </c>
      <c r="Y4021" s="122">
        <v>8.4143860000000003E-6</v>
      </c>
      <c r="Z4021" s="122">
        <v>9.3117290000000003E-6</v>
      </c>
      <c r="AA4021" s="122">
        <v>9.3236539999999993E-6</v>
      </c>
      <c r="AB4021" s="122">
        <v>1.03475875E-5</v>
      </c>
      <c r="AC4021" s="122">
        <v>1.64671E-5</v>
      </c>
      <c r="AD4021" s="122">
        <v>9.9351150000000002E-6</v>
      </c>
      <c r="AE4021" s="122">
        <v>8.1278415000000005E-6</v>
      </c>
      <c r="AF4021" s="122">
        <v>6.3714480000000002E-6</v>
      </c>
      <c r="AG4021" s="122">
        <v>7.2369909999999999E-6</v>
      </c>
      <c r="AH4021" s="122">
        <v>3.8777449999999999E-6</v>
      </c>
      <c r="AI4021" s="122">
        <v>9.7985604999999999E-6</v>
      </c>
      <c r="AJ4021" s="122">
        <v>1.59486275E-5</v>
      </c>
      <c r="AK4021" s="122">
        <v>7.4622675E-6</v>
      </c>
      <c r="AL4021" s="122">
        <v>0</v>
      </c>
    </row>
    <row r="4022" spans="1:38" hidden="1" x14ac:dyDescent="0.25">
      <c r="A4022" s="122" t="s">
        <v>2020</v>
      </c>
      <c r="B4022" s="122">
        <v>1</v>
      </c>
      <c r="C4022" s="122" t="s">
        <v>2214</v>
      </c>
      <c r="D4022" s="122" t="s">
        <v>2119</v>
      </c>
      <c r="E4022" s="122">
        <v>73</v>
      </c>
      <c r="F4022" s="122">
        <v>1.0594776585E-3</v>
      </c>
      <c r="G4022" s="122">
        <v>9.9908439700000006E-4</v>
      </c>
      <c r="H4022" s="122">
        <v>1.0762744715E-3</v>
      </c>
      <c r="I4022" s="122">
        <v>1.4249355545E-3</v>
      </c>
      <c r="J4022" s="122">
        <v>1.7030986345E-3</v>
      </c>
      <c r="K4022" s="122">
        <v>1.8646704065E-3</v>
      </c>
      <c r="L4022" s="122">
        <v>2.0790221755000002E-3</v>
      </c>
      <c r="M4022" s="122">
        <v>2.2179209979999999E-3</v>
      </c>
      <c r="N4022" s="122">
        <v>2.3150627634999999E-3</v>
      </c>
      <c r="O4022" s="122">
        <v>2.1723793700000001E-3</v>
      </c>
      <c r="P4022" s="122">
        <v>2.5053385139999999E-3</v>
      </c>
      <c r="Q4022" s="122">
        <v>2.6793082315000002E-3</v>
      </c>
      <c r="R4022" s="122">
        <v>2.7976637505E-3</v>
      </c>
      <c r="S4022" s="122">
        <v>3.0570942190000002E-3</v>
      </c>
      <c r="T4022" s="122">
        <v>3.2239173370000001E-3</v>
      </c>
      <c r="U4022" s="122">
        <v>3.3358991554999998E-3</v>
      </c>
      <c r="V4022" s="122">
        <v>3.5826019390000001E-3</v>
      </c>
      <c r="W4022" s="122">
        <v>4.0848308400000003E-3</v>
      </c>
      <c r="X4022" s="122">
        <v>4.4877879584999999E-3</v>
      </c>
      <c r="Y4022" s="122">
        <v>4.2237255815000003E-3</v>
      </c>
      <c r="Z4022" s="122">
        <v>4.4176137589999999E-3</v>
      </c>
      <c r="AA4022" s="122">
        <v>4.5541668015000002E-3</v>
      </c>
      <c r="AB4022" s="122">
        <v>4.8796628565000002E-3</v>
      </c>
      <c r="AC4022" s="122">
        <v>4.8726436954999999E-3</v>
      </c>
      <c r="AD4022" s="122">
        <v>5.6854815344999999E-3</v>
      </c>
      <c r="AE4022" s="122">
        <v>5.0636231799999999E-3</v>
      </c>
      <c r="AF4022" s="122">
        <v>4.9890880345000001E-3</v>
      </c>
      <c r="AG4022" s="122">
        <v>2.5465988814999999E-3</v>
      </c>
      <c r="AH4022" s="122">
        <v>2.8517801159999999E-3</v>
      </c>
      <c r="AI4022" s="122">
        <v>4.3780061170000002E-3</v>
      </c>
      <c r="AJ4022" s="122">
        <v>3.610410138E-3</v>
      </c>
      <c r="AK4022" s="122">
        <v>3.1545510959999998E-3</v>
      </c>
      <c r="AL4022" s="122">
        <v>0</v>
      </c>
    </row>
    <row r="4023" spans="1:38" hidden="1" x14ac:dyDescent="0.25">
      <c r="A4023" s="122" t="s">
        <v>2020</v>
      </c>
      <c r="B4023" s="122">
        <v>1</v>
      </c>
      <c r="C4023" s="122" t="s">
        <v>2214</v>
      </c>
      <c r="D4023" s="122" t="s">
        <v>2137</v>
      </c>
      <c r="E4023" s="122">
        <v>73</v>
      </c>
      <c r="F4023" s="122">
        <v>0</v>
      </c>
      <c r="G4023" s="122">
        <v>0</v>
      </c>
      <c r="H4023" s="122">
        <v>0</v>
      </c>
      <c r="I4023" s="122">
        <v>0</v>
      </c>
      <c r="J4023" s="122">
        <v>0</v>
      </c>
      <c r="K4023" s="122">
        <v>0</v>
      </c>
      <c r="L4023" s="122">
        <v>0</v>
      </c>
      <c r="M4023" s="122">
        <v>0</v>
      </c>
      <c r="N4023" s="122">
        <v>0</v>
      </c>
      <c r="O4023" s="122">
        <v>0</v>
      </c>
      <c r="P4023" s="122">
        <v>0</v>
      </c>
      <c r="Q4023" s="122">
        <v>0</v>
      </c>
      <c r="R4023" s="122">
        <v>0</v>
      </c>
      <c r="S4023" s="122">
        <v>0</v>
      </c>
      <c r="T4023" s="122">
        <v>0</v>
      </c>
      <c r="U4023" s="122">
        <v>0</v>
      </c>
      <c r="V4023" s="122">
        <v>0</v>
      </c>
      <c r="W4023" s="122">
        <v>0</v>
      </c>
      <c r="X4023" s="122">
        <v>0</v>
      </c>
      <c r="Y4023" s="122">
        <v>0</v>
      </c>
      <c r="Z4023" s="122">
        <v>0</v>
      </c>
      <c r="AA4023" s="122">
        <v>0</v>
      </c>
      <c r="AB4023" s="122">
        <v>0</v>
      </c>
      <c r="AC4023" s="122">
        <v>0</v>
      </c>
      <c r="AD4023" s="122">
        <v>0</v>
      </c>
      <c r="AE4023" s="122">
        <v>0</v>
      </c>
      <c r="AF4023" s="122">
        <v>0</v>
      </c>
      <c r="AG4023" s="122">
        <v>0</v>
      </c>
      <c r="AH4023" s="122">
        <v>0</v>
      </c>
      <c r="AI4023" s="122">
        <v>0</v>
      </c>
      <c r="AJ4023" s="122">
        <v>0</v>
      </c>
      <c r="AK4023" s="122">
        <v>0</v>
      </c>
      <c r="AL4023" s="122">
        <v>0</v>
      </c>
    </row>
    <row r="4024" spans="1:38" hidden="1" x14ac:dyDescent="0.25">
      <c r="A4024" s="122" t="s">
        <v>2020</v>
      </c>
      <c r="B4024" s="122">
        <v>1</v>
      </c>
      <c r="C4024" s="122" t="s">
        <v>2214</v>
      </c>
      <c r="D4024" s="122" t="s">
        <v>2120</v>
      </c>
      <c r="E4024" s="122">
        <v>73</v>
      </c>
      <c r="F4024" s="122">
        <v>6.6277639499999995E-5</v>
      </c>
      <c r="G4024" s="122">
        <v>9.1043824000000003E-5</v>
      </c>
      <c r="H4024" s="122">
        <v>1.134573385E-4</v>
      </c>
      <c r="I4024" s="122">
        <v>9.9637323500000003E-5</v>
      </c>
      <c r="J4024" s="122">
        <v>9.9803955499999997E-5</v>
      </c>
      <c r="K4024" s="122">
        <v>7.7436073999999998E-5</v>
      </c>
      <c r="L4024" s="122">
        <v>6.7214546999999993E-5</v>
      </c>
      <c r="M4024" s="122">
        <v>9.9111007000000006E-5</v>
      </c>
      <c r="N4024" s="122">
        <v>1.301092495E-4</v>
      </c>
      <c r="O4024" s="122">
        <v>1.4083512450000001E-4</v>
      </c>
      <c r="P4024" s="122">
        <v>1.4114220650000001E-4</v>
      </c>
      <c r="Q4024" s="122">
        <v>1.6599011699999999E-4</v>
      </c>
      <c r="R4024" s="122">
        <v>1.5447912649999999E-4</v>
      </c>
      <c r="S4024" s="122">
        <v>1.5001665899999999E-4</v>
      </c>
      <c r="T4024" s="122">
        <v>1.6092294599999999E-4</v>
      </c>
      <c r="U4024" s="122">
        <v>1.808141375E-4</v>
      </c>
      <c r="V4024" s="122">
        <v>2.0865114199999999E-4</v>
      </c>
      <c r="W4024" s="122">
        <v>1.8719138900000001E-4</v>
      </c>
      <c r="X4024" s="122">
        <v>2.171868185E-4</v>
      </c>
      <c r="Y4024" s="122">
        <v>2.0598081649999999E-4</v>
      </c>
      <c r="Z4024" s="122">
        <v>2.1340124050000001E-4</v>
      </c>
      <c r="AA4024" s="122">
        <v>2.9624103550000001E-4</v>
      </c>
      <c r="AB4024" s="122">
        <v>2.7250962299999999E-4</v>
      </c>
      <c r="AC4024" s="122">
        <v>2.5022465999999997E-4</v>
      </c>
      <c r="AD4024" s="122">
        <v>1.85471486E-4</v>
      </c>
      <c r="AE4024" s="122">
        <v>3.6390799050000001E-4</v>
      </c>
      <c r="AF4024" s="122">
        <v>1.00810876E-4</v>
      </c>
      <c r="AG4024" s="122">
        <v>6.6251166000000001E-5</v>
      </c>
      <c r="AH4024" s="122">
        <v>4.9382776500000003E-5</v>
      </c>
      <c r="AI4024" s="122">
        <v>6.4339402999999997E-5</v>
      </c>
      <c r="AJ4024" s="122">
        <v>4.8320099999999998E-5</v>
      </c>
      <c r="AK4024" s="122">
        <v>3.8827084500000001E-5</v>
      </c>
      <c r="AL4024" s="122">
        <v>0</v>
      </c>
    </row>
    <row r="4025" spans="1:38" hidden="1" x14ac:dyDescent="0.25">
      <c r="A4025" s="122" t="s">
        <v>2020</v>
      </c>
      <c r="B4025" s="122">
        <v>1</v>
      </c>
      <c r="C4025" s="122" t="s">
        <v>2214</v>
      </c>
      <c r="D4025" s="122" t="s">
        <v>2121</v>
      </c>
      <c r="E4025" s="122">
        <v>73</v>
      </c>
      <c r="F4025" s="122">
        <v>1.6497442499999999E-5</v>
      </c>
      <c r="G4025" s="122">
        <v>1.5549033999999999E-5</v>
      </c>
      <c r="H4025" s="122">
        <v>5.3248570000000002E-5</v>
      </c>
      <c r="I4025" s="122">
        <v>2.224357E-5</v>
      </c>
      <c r="J4025" s="122">
        <v>1.9699755499999999E-5</v>
      </c>
      <c r="K4025" s="122">
        <v>1.7895158500000001E-5</v>
      </c>
      <c r="L4025" s="122">
        <v>2.2552374500000001E-5</v>
      </c>
      <c r="M4025" s="122">
        <v>2.1305390499999998E-5</v>
      </c>
      <c r="N4025" s="122">
        <v>2.3830920000000001E-5</v>
      </c>
      <c r="O4025" s="122">
        <v>2.8418387999999999E-5</v>
      </c>
      <c r="P4025" s="122">
        <v>3.1650619500000002E-5</v>
      </c>
      <c r="Q4025" s="122">
        <v>3.0730725000000002E-5</v>
      </c>
      <c r="R4025" s="122">
        <v>3.4566229000000001E-5</v>
      </c>
      <c r="S4025" s="122">
        <v>5.0412274999999997E-5</v>
      </c>
      <c r="T4025" s="122">
        <v>4.3530596000000002E-5</v>
      </c>
      <c r="U4025" s="122">
        <v>4.3895951499999998E-5</v>
      </c>
      <c r="V4025" s="122">
        <v>4.6898799000000003E-5</v>
      </c>
      <c r="W4025" s="122">
        <v>5.1744191499999998E-5</v>
      </c>
      <c r="X4025" s="122">
        <v>6.0510789E-5</v>
      </c>
      <c r="Y4025" s="122">
        <v>7.4640536000000003E-5</v>
      </c>
      <c r="Z4025" s="122">
        <v>7.5479287500000003E-5</v>
      </c>
      <c r="AA4025" s="122">
        <v>7.9835596000000001E-5</v>
      </c>
      <c r="AB4025" s="122">
        <v>7.2797831999999997E-5</v>
      </c>
      <c r="AC4025" s="122">
        <v>1.240538405E-4</v>
      </c>
      <c r="AD4025" s="122">
        <v>8.0603884000000006E-5</v>
      </c>
      <c r="AE4025" s="122">
        <v>2.255365975E-4</v>
      </c>
      <c r="AF4025" s="122">
        <v>5.5840402499999998E-5</v>
      </c>
      <c r="AG4025" s="122">
        <v>5.5861257999999998E-5</v>
      </c>
      <c r="AH4025" s="122">
        <v>4.67725E-5</v>
      </c>
      <c r="AI4025" s="122">
        <v>3.8356391499999998E-5</v>
      </c>
      <c r="AJ4025" s="122">
        <v>2.7006706500000001E-5</v>
      </c>
      <c r="AK4025" s="122">
        <v>2.0579926499999998E-5</v>
      </c>
      <c r="AL4025" s="122">
        <v>0</v>
      </c>
    </row>
    <row r="4026" spans="1:38" hidden="1" x14ac:dyDescent="0.25">
      <c r="A4026" s="122" t="s">
        <v>2020</v>
      </c>
      <c r="B4026" s="122">
        <v>1</v>
      </c>
      <c r="C4026" s="122" t="s">
        <v>2214</v>
      </c>
      <c r="D4026" s="122" t="s">
        <v>2138</v>
      </c>
      <c r="E4026" s="122">
        <v>73</v>
      </c>
      <c r="F4026" s="122">
        <v>0</v>
      </c>
      <c r="G4026" s="122">
        <v>0</v>
      </c>
      <c r="H4026" s="122">
        <v>0</v>
      </c>
      <c r="I4026" s="122">
        <v>0</v>
      </c>
      <c r="J4026" s="122">
        <v>0</v>
      </c>
      <c r="K4026" s="122">
        <v>0</v>
      </c>
      <c r="L4026" s="122">
        <v>0</v>
      </c>
      <c r="M4026" s="122">
        <v>0</v>
      </c>
      <c r="N4026" s="122">
        <v>0</v>
      </c>
      <c r="O4026" s="122">
        <v>0</v>
      </c>
      <c r="P4026" s="122">
        <v>0</v>
      </c>
      <c r="Q4026" s="122">
        <v>0</v>
      </c>
      <c r="R4026" s="122">
        <v>0</v>
      </c>
      <c r="S4026" s="122">
        <v>0</v>
      </c>
      <c r="T4026" s="122">
        <v>0</v>
      </c>
      <c r="U4026" s="122">
        <v>0</v>
      </c>
      <c r="V4026" s="122">
        <v>0</v>
      </c>
      <c r="W4026" s="122">
        <v>0</v>
      </c>
      <c r="X4026" s="122">
        <v>0</v>
      </c>
      <c r="Y4026" s="122">
        <v>0</v>
      </c>
      <c r="Z4026" s="122">
        <v>0</v>
      </c>
      <c r="AA4026" s="122">
        <v>0</v>
      </c>
      <c r="AB4026" s="122">
        <v>0</v>
      </c>
      <c r="AC4026" s="122">
        <v>0</v>
      </c>
      <c r="AD4026" s="122">
        <v>0</v>
      </c>
      <c r="AE4026" s="122">
        <v>0</v>
      </c>
      <c r="AF4026" s="122">
        <v>0</v>
      </c>
      <c r="AG4026" s="122">
        <v>0</v>
      </c>
      <c r="AH4026" s="122">
        <v>0</v>
      </c>
      <c r="AI4026" s="122">
        <v>0</v>
      </c>
      <c r="AJ4026" s="122">
        <v>0</v>
      </c>
      <c r="AK4026" s="122">
        <v>0</v>
      </c>
      <c r="AL4026" s="122">
        <v>0</v>
      </c>
    </row>
    <row r="4027" spans="1:38" hidden="1" x14ac:dyDescent="0.25">
      <c r="A4027" s="122" t="s">
        <v>2020</v>
      </c>
      <c r="B4027" s="122">
        <v>1</v>
      </c>
      <c r="C4027" s="122" t="s">
        <v>2214</v>
      </c>
      <c r="D4027" s="122" t="s">
        <v>2122</v>
      </c>
      <c r="E4027" s="122">
        <v>73</v>
      </c>
      <c r="F4027" s="122">
        <v>5.2125499999999999E-8</v>
      </c>
      <c r="G4027" s="122">
        <v>5.2973500000000001E-8</v>
      </c>
      <c r="H4027" s="122">
        <v>5.3688999999999999E-8</v>
      </c>
      <c r="I4027" s="122">
        <v>5.4298500000000001E-8</v>
      </c>
      <c r="J4027" s="122">
        <v>5.4881500000000001E-8</v>
      </c>
      <c r="K4027" s="122">
        <v>5.5490999999999997E-8</v>
      </c>
      <c r="L4027" s="122">
        <v>5.6074000000000003E-8</v>
      </c>
      <c r="M4027" s="122">
        <v>5.6683499999999999E-8</v>
      </c>
      <c r="N4027" s="122">
        <v>5.7266499999999999E-8</v>
      </c>
      <c r="O4027" s="122">
        <v>5.7876000000000002E-8</v>
      </c>
      <c r="P4027" s="122">
        <v>5.8459000000000001E-8</v>
      </c>
      <c r="Q4027" s="122">
        <v>5.9942999999999996E-8</v>
      </c>
      <c r="R4027" s="122">
        <v>6.1532999999999999E-8</v>
      </c>
      <c r="S4027" s="122">
        <v>6.3387999999999998E-8</v>
      </c>
      <c r="T4027" s="122">
        <v>6.4792500000000003E-8</v>
      </c>
      <c r="U4027" s="122">
        <v>6.6091000000000006E-8</v>
      </c>
      <c r="V4027" s="122">
        <v>6.6276500000000005E-8</v>
      </c>
      <c r="W4027" s="122">
        <v>6.5931999999999998E-8</v>
      </c>
      <c r="X4027" s="122">
        <v>6.8157999999999994E-8</v>
      </c>
      <c r="Y4027" s="122">
        <v>6.8661499999999996E-8</v>
      </c>
      <c r="Z4027" s="122">
        <v>6.9801000000000004E-8</v>
      </c>
      <c r="AA4027" s="122">
        <v>6.9986500000000003E-8</v>
      </c>
      <c r="AB4027" s="122">
        <v>7.2397999999999998E-8</v>
      </c>
      <c r="AC4027" s="122">
        <v>7.3086999999999998E-8</v>
      </c>
      <c r="AD4027" s="122">
        <v>7.6982499999999995E-8</v>
      </c>
      <c r="AE4027" s="122">
        <v>7.7114999999999999E-8</v>
      </c>
      <c r="AF4027" s="122">
        <v>1.09869E-7</v>
      </c>
      <c r="AG4027" s="122">
        <v>1.6408800000000001E-7</v>
      </c>
      <c r="AH4027" s="122">
        <v>8.2759499999999994E-8</v>
      </c>
      <c r="AI4027" s="122">
        <v>2.22441E-7</v>
      </c>
      <c r="AJ4027" s="122">
        <v>3.7855249999999997E-7</v>
      </c>
      <c r="AK4027" s="122">
        <v>1.6763900000000001E-7</v>
      </c>
      <c r="AL4027" s="122">
        <v>0</v>
      </c>
    </row>
    <row r="4028" spans="1:38" hidden="1" x14ac:dyDescent="0.25">
      <c r="A4028" s="122" t="s">
        <v>2020</v>
      </c>
      <c r="B4028" s="122">
        <v>1</v>
      </c>
      <c r="C4028" s="122" t="s">
        <v>2214</v>
      </c>
      <c r="D4028" s="122" t="s">
        <v>2123</v>
      </c>
      <c r="E4028" s="122">
        <v>73</v>
      </c>
      <c r="F4028" s="122">
        <v>1.6466834999999999E-6</v>
      </c>
      <c r="G4028" s="122">
        <v>1.6734484999999999E-6</v>
      </c>
      <c r="H4028" s="122">
        <v>1.6957615E-6</v>
      </c>
      <c r="I4028" s="122">
        <v>1.7146029999999999E-6</v>
      </c>
      <c r="J4028" s="122">
        <v>1.7334445000000001E-6</v>
      </c>
      <c r="K4028" s="122">
        <v>1.752286E-6</v>
      </c>
      <c r="L4028" s="122">
        <v>1.7711275000000001E-6</v>
      </c>
      <c r="M4028" s="122">
        <v>1.789969E-6</v>
      </c>
      <c r="N4028" s="122">
        <v>1.8088104999999999E-6</v>
      </c>
      <c r="O4028" s="122">
        <v>1.827652E-6</v>
      </c>
      <c r="P4028" s="122">
        <v>1.8464935E-6</v>
      </c>
      <c r="Q4028" s="122">
        <v>1.8930009999999999E-6</v>
      </c>
      <c r="R4028" s="122">
        <v>1.803855E-6</v>
      </c>
      <c r="S4028" s="122">
        <v>1.9027E-6</v>
      </c>
      <c r="T4028" s="122">
        <v>1.9176460000000001E-6</v>
      </c>
      <c r="U4028" s="122">
        <v>1.9885600000000001E-6</v>
      </c>
      <c r="V4028" s="122">
        <v>1.8229350000000001E-6</v>
      </c>
      <c r="W4028" s="122">
        <v>1.8150645E-6</v>
      </c>
      <c r="X4028" s="122">
        <v>1.8804135000000001E-6</v>
      </c>
      <c r="Y4028" s="122">
        <v>1.8783995E-6</v>
      </c>
      <c r="Z4028" s="122">
        <v>1.9382365000000002E-6</v>
      </c>
      <c r="AA4028" s="122">
        <v>1.9414429999999999E-6</v>
      </c>
      <c r="AB4028" s="122">
        <v>2.0070835000000001E-6</v>
      </c>
      <c r="AC4028" s="122">
        <v>1.9405685000000002E-6</v>
      </c>
      <c r="AD4028" s="122">
        <v>1.960894E-6</v>
      </c>
      <c r="AE4028" s="122">
        <v>2.0383005000000002E-6</v>
      </c>
      <c r="AF4028" s="122">
        <v>2.2510690000000001E-6</v>
      </c>
      <c r="AG4028" s="122">
        <v>2.7146335000000002E-6</v>
      </c>
      <c r="AH4028" s="122">
        <v>1.3744225E-6</v>
      </c>
      <c r="AI4028" s="122">
        <v>3.6899395000000002E-6</v>
      </c>
      <c r="AJ4028" s="122">
        <v>6.2050809999999998E-6</v>
      </c>
      <c r="AK4028" s="122">
        <v>2.7295264999999999E-6</v>
      </c>
      <c r="AL4028" s="122">
        <v>0</v>
      </c>
    </row>
    <row r="4029" spans="1:38" hidden="1" x14ac:dyDescent="0.25">
      <c r="A4029" s="122" t="s">
        <v>2020</v>
      </c>
      <c r="B4029" s="122">
        <v>1</v>
      </c>
      <c r="C4029" s="122" t="s">
        <v>2214</v>
      </c>
      <c r="D4029" s="122" t="s">
        <v>2124</v>
      </c>
      <c r="E4029" s="122">
        <v>73</v>
      </c>
      <c r="F4029" s="122">
        <v>3.2492444999999998E-6</v>
      </c>
      <c r="G4029" s="122">
        <v>3.302059E-6</v>
      </c>
      <c r="H4029" s="122">
        <v>3.3460755000000001E-6</v>
      </c>
      <c r="I4029" s="122">
        <v>3.3832550000000001E-6</v>
      </c>
      <c r="J4029" s="122">
        <v>3.4204345000000001E-6</v>
      </c>
      <c r="K4029" s="122">
        <v>3.4576140000000001E-6</v>
      </c>
      <c r="L4029" s="122">
        <v>3.4947935000000001E-6</v>
      </c>
      <c r="M4029" s="122">
        <v>3.5319730000000001E-6</v>
      </c>
      <c r="N4029" s="122">
        <v>3.5691525000000001E-6</v>
      </c>
      <c r="O4029" s="122">
        <v>3.6063320000000001E-6</v>
      </c>
      <c r="P4029" s="122">
        <v>3.6435115000000001E-6</v>
      </c>
      <c r="Q4029" s="122">
        <v>3.7352810000000002E-6</v>
      </c>
      <c r="R4029" s="122">
        <v>3.7875125000000002E-6</v>
      </c>
      <c r="S4029" s="122">
        <v>3.844938E-6</v>
      </c>
      <c r="T4029" s="122">
        <v>3.972774E-6</v>
      </c>
      <c r="U4029" s="122">
        <v>3.9936825E-6</v>
      </c>
      <c r="V4029" s="122">
        <v>4.0491470000000001E-6</v>
      </c>
      <c r="W4029" s="122">
        <v>4.0316834999999997E-6</v>
      </c>
      <c r="X4029" s="122">
        <v>4.1741210000000003E-6</v>
      </c>
      <c r="Y4029" s="122">
        <v>4.3694790000000003E-6</v>
      </c>
      <c r="Z4029" s="122">
        <v>4.5166070000000001E-6</v>
      </c>
      <c r="AA4029" s="122">
        <v>4.5519579999999999E-6</v>
      </c>
      <c r="AB4029" s="122">
        <v>4.6752889999999999E-6</v>
      </c>
      <c r="AC4029" s="122">
        <v>4.5929005000000002E-6</v>
      </c>
      <c r="AD4029" s="122">
        <v>4.6356979999999999E-6</v>
      </c>
      <c r="AE4029" s="122">
        <v>4.7216639999999999E-6</v>
      </c>
      <c r="AF4029" s="122">
        <v>5.2146699999999998E-6</v>
      </c>
      <c r="AG4029" s="122">
        <v>6.2995005000000001E-6</v>
      </c>
      <c r="AH4029" s="122">
        <v>3.1792049999999999E-6</v>
      </c>
      <c r="AI4029" s="122">
        <v>8.5689339999999999E-6</v>
      </c>
      <c r="AJ4029" s="122">
        <v>1.46046005E-5</v>
      </c>
      <c r="AK4029" s="122">
        <v>6.5317730000000002E-6</v>
      </c>
      <c r="AL4029" s="122">
        <v>0</v>
      </c>
    </row>
    <row r="4030" spans="1:38" hidden="1" x14ac:dyDescent="0.25">
      <c r="A4030" s="122" t="s">
        <v>2020</v>
      </c>
      <c r="B4030" s="122">
        <v>1</v>
      </c>
      <c r="C4030" s="122" t="s">
        <v>2214</v>
      </c>
      <c r="D4030" s="122" t="s">
        <v>2125</v>
      </c>
      <c r="E4030" s="122">
        <v>73</v>
      </c>
      <c r="F4030" s="122">
        <v>2.10911221E-4</v>
      </c>
      <c r="G4030" s="122">
        <v>2.1894824699999999E-4</v>
      </c>
      <c r="H4030" s="122">
        <v>2.3794943599999999E-4</v>
      </c>
      <c r="I4030" s="122">
        <v>2.2559654050000001E-4</v>
      </c>
      <c r="J4030" s="122">
        <v>2.3597738550000001E-4</v>
      </c>
      <c r="K4030" s="122">
        <v>2.1720876050000001E-4</v>
      </c>
      <c r="L4030" s="122">
        <v>2.27687099E-4</v>
      </c>
      <c r="M4030" s="122">
        <v>2.1850983099999999E-4</v>
      </c>
      <c r="N4030" s="122">
        <v>2.3087144499999999E-4</v>
      </c>
      <c r="O4030" s="122">
        <v>3.8316991299999997E-4</v>
      </c>
      <c r="P4030" s="122">
        <v>2.067393525E-4</v>
      </c>
      <c r="Q4030" s="122">
        <v>2.0764350599999999E-4</v>
      </c>
      <c r="R4030" s="122">
        <v>2.1761277950000001E-4</v>
      </c>
      <c r="S4030" s="122">
        <v>2.1768321650000001E-4</v>
      </c>
      <c r="T4030" s="122">
        <v>2.22905651E-4</v>
      </c>
      <c r="U4030" s="122">
        <v>2.3148847100000001E-4</v>
      </c>
      <c r="V4030" s="122">
        <v>2.6373435999999998E-4</v>
      </c>
      <c r="W4030" s="122">
        <v>2.9821647800000001E-4</v>
      </c>
      <c r="X4030" s="122">
        <v>2.9076769900000002E-4</v>
      </c>
      <c r="Y4030" s="122">
        <v>3.1308721799999998E-4</v>
      </c>
      <c r="Z4030" s="122">
        <v>3.02386942E-4</v>
      </c>
      <c r="AA4030" s="122">
        <v>3.4955916800000003E-4</v>
      </c>
      <c r="AB4030" s="122">
        <v>4.1509327050000001E-4</v>
      </c>
      <c r="AC4030" s="122">
        <v>8.0425202449999999E-4</v>
      </c>
      <c r="AD4030" s="122">
        <v>5.9320748200000003E-4</v>
      </c>
      <c r="AE4030" s="122">
        <v>8.2531586749999997E-4</v>
      </c>
      <c r="AF4030" s="122">
        <v>4.0423637949999998E-4</v>
      </c>
      <c r="AG4030" s="122">
        <v>2.8669759050000001E-4</v>
      </c>
      <c r="AH4030" s="122">
        <v>2.9910669249999999E-4</v>
      </c>
      <c r="AI4030" s="122">
        <v>4.5510596500000002E-4</v>
      </c>
      <c r="AJ4030" s="122">
        <v>4.3399789349999999E-4</v>
      </c>
      <c r="AK4030" s="122">
        <v>4.1591572450000002E-4</v>
      </c>
      <c r="AL4030" s="122">
        <v>0</v>
      </c>
    </row>
    <row r="4031" spans="1:38" hidden="1" x14ac:dyDescent="0.25">
      <c r="A4031" s="122" t="s">
        <v>2020</v>
      </c>
      <c r="B4031" s="122">
        <v>1</v>
      </c>
      <c r="C4031" s="122" t="s">
        <v>2214</v>
      </c>
      <c r="D4031" s="122" t="s">
        <v>2126</v>
      </c>
      <c r="E4031" s="122">
        <v>73</v>
      </c>
      <c r="F4031" s="122">
        <v>1.12409926E-4</v>
      </c>
      <c r="G4031" s="122">
        <v>1.16725875E-4</v>
      </c>
      <c r="H4031" s="122">
        <v>1.4442661649999999E-4</v>
      </c>
      <c r="I4031" s="122">
        <v>1.8328306300000001E-4</v>
      </c>
      <c r="J4031" s="122">
        <v>1.9727879950000001E-4</v>
      </c>
      <c r="K4031" s="122">
        <v>1.57867973E-4</v>
      </c>
      <c r="L4031" s="122">
        <v>1.492582555E-4</v>
      </c>
      <c r="M4031" s="122">
        <v>2.1137301000000001E-4</v>
      </c>
      <c r="N4031" s="122">
        <v>2.5428634149999999E-4</v>
      </c>
      <c r="O4031" s="122">
        <v>4.244391315E-4</v>
      </c>
      <c r="P4031" s="122">
        <v>6.7195925450000004E-4</v>
      </c>
      <c r="Q4031" s="122">
        <v>7.5779898200000004E-4</v>
      </c>
      <c r="R4031" s="122">
        <v>7.2087165599999997E-4</v>
      </c>
      <c r="S4031" s="122">
        <v>6.9910219750000003E-4</v>
      </c>
      <c r="T4031" s="122">
        <v>8.2588129799999999E-4</v>
      </c>
      <c r="U4031" s="122">
        <v>8.3974029449999997E-4</v>
      </c>
      <c r="V4031" s="122">
        <v>8.7448547799999997E-4</v>
      </c>
      <c r="W4031" s="122">
        <v>8.8606014799999999E-4</v>
      </c>
      <c r="X4031" s="122">
        <v>9.705390475E-4</v>
      </c>
      <c r="Y4031" s="122">
        <v>9.9589954749999994E-4</v>
      </c>
      <c r="Z4031" s="122">
        <v>9.670592E-4</v>
      </c>
      <c r="AA4031" s="122">
        <v>1.023942139E-3</v>
      </c>
      <c r="AB4031" s="122">
        <v>7.5649139250000004E-4</v>
      </c>
      <c r="AC4031" s="122">
        <v>7.1697204849999999E-4</v>
      </c>
      <c r="AD4031" s="122">
        <v>6.7679203300000004E-4</v>
      </c>
      <c r="AE4031" s="122">
        <v>9.8029690399999993E-4</v>
      </c>
      <c r="AF4031" s="122">
        <v>5.449195265E-4</v>
      </c>
      <c r="AG4031" s="122">
        <v>3.444168695E-4</v>
      </c>
      <c r="AH4031" s="122">
        <v>3.0811351250000001E-4</v>
      </c>
      <c r="AI4031" s="122">
        <v>3.5008569650000002E-4</v>
      </c>
      <c r="AJ4031" s="122">
        <v>2.369689625E-4</v>
      </c>
      <c r="AK4031" s="122">
        <v>1.8111144099999999E-4</v>
      </c>
      <c r="AL4031" s="122">
        <v>0</v>
      </c>
    </row>
    <row r="4032" spans="1:38" hidden="1" x14ac:dyDescent="0.25">
      <c r="A4032" s="122" t="s">
        <v>2215</v>
      </c>
      <c r="B4032" s="122">
        <v>1</v>
      </c>
      <c r="C4032" s="122" t="s">
        <v>2216</v>
      </c>
      <c r="D4032" s="122" t="s">
        <v>2078</v>
      </c>
      <c r="E4032" s="122">
        <v>74</v>
      </c>
      <c r="F4032" s="122">
        <v>1.5235195427500001E-2</v>
      </c>
      <c r="G4032" s="122">
        <v>1.7050388452499999E-2</v>
      </c>
      <c r="H4032" s="122">
        <v>1.5502004026000001E-2</v>
      </c>
      <c r="I4032" s="122">
        <v>1.4083030388499999E-2</v>
      </c>
      <c r="J4032" s="122">
        <v>1.4244633271499999E-2</v>
      </c>
      <c r="K4032" s="122">
        <v>1.6143755453500001E-2</v>
      </c>
      <c r="L4032" s="122">
        <v>1.6125221751E-2</v>
      </c>
      <c r="M4032" s="122">
        <v>1.9221195603999999E-2</v>
      </c>
      <c r="N4032" s="122">
        <v>2.0124255766999999E-2</v>
      </c>
      <c r="O4032" s="122">
        <v>2.06920435215E-2</v>
      </c>
      <c r="P4032" s="122">
        <v>2.306492743E-2</v>
      </c>
      <c r="Q4032" s="122">
        <v>2.0224310677499999E-2</v>
      </c>
      <c r="R4032" s="122">
        <v>2.1364043930499999E-2</v>
      </c>
      <c r="S4032" s="122">
        <v>2.45752273285E-2</v>
      </c>
      <c r="T4032" s="122">
        <v>2.8146861156E-2</v>
      </c>
      <c r="U4032" s="122">
        <v>2.9986754407000001E-2</v>
      </c>
      <c r="V4032" s="122">
        <v>3.0594531641999999E-2</v>
      </c>
      <c r="W4032" s="122">
        <v>2.8906397584000001E-2</v>
      </c>
      <c r="X4032" s="122">
        <v>2.3525069958500001E-2</v>
      </c>
      <c r="Y4032" s="122">
        <v>1.8584377760999998E-2</v>
      </c>
      <c r="Z4032" s="122">
        <v>2.21218075615E-2</v>
      </c>
      <c r="AA4032" s="122">
        <v>2.1542968777000002E-2</v>
      </c>
      <c r="AB4032" s="122">
        <v>2.0610674635499999E-2</v>
      </c>
      <c r="AC4032" s="122">
        <v>1.8627340196999999E-2</v>
      </c>
      <c r="AD4032" s="122">
        <v>1.9554671498000002E-2</v>
      </c>
      <c r="AE4032" s="122">
        <v>2.0606235912E-2</v>
      </c>
      <c r="AF4032" s="122">
        <v>1.9684388680000001E-2</v>
      </c>
      <c r="AG4032" s="122">
        <v>1.9830915315499999E-2</v>
      </c>
      <c r="AH4032" s="122">
        <v>2.1536967851999999E-2</v>
      </c>
      <c r="AI4032" s="122">
        <v>2.0507795381500001E-2</v>
      </c>
      <c r="AJ4032" s="122">
        <v>1.9737390906000001E-2</v>
      </c>
      <c r="AK4032" s="122">
        <v>2.30155779905E-2</v>
      </c>
      <c r="AL4032" s="122">
        <v>0</v>
      </c>
    </row>
    <row r="4033" spans="1:38" hidden="1" x14ac:dyDescent="0.25">
      <c r="A4033" s="122" t="s">
        <v>2215</v>
      </c>
      <c r="B4033" s="122">
        <v>1</v>
      </c>
      <c r="C4033" s="122" t="s">
        <v>2216</v>
      </c>
      <c r="D4033" s="122" t="s">
        <v>2079</v>
      </c>
      <c r="E4033" s="122">
        <v>74</v>
      </c>
      <c r="F4033" s="122">
        <v>1.0854372492999999E-2</v>
      </c>
      <c r="G4033" s="122">
        <v>1.297304426E-2</v>
      </c>
      <c r="H4033" s="122">
        <v>1.1566191298500001E-2</v>
      </c>
      <c r="I4033" s="122">
        <v>1.04530707765E-2</v>
      </c>
      <c r="J4033" s="122">
        <v>9.2731869760000005E-3</v>
      </c>
      <c r="K4033" s="122">
        <v>9.2252521064999995E-3</v>
      </c>
      <c r="L4033" s="122">
        <v>8.9601936474999998E-3</v>
      </c>
      <c r="M4033" s="122">
        <v>8.0887452815E-3</v>
      </c>
      <c r="N4033" s="122">
        <v>5.6582306834999999E-3</v>
      </c>
      <c r="O4033" s="122">
        <v>5.3625244444999998E-3</v>
      </c>
      <c r="P4033" s="122">
        <v>8.2795876019999999E-3</v>
      </c>
      <c r="Q4033" s="122">
        <v>4.8217586074999997E-3</v>
      </c>
      <c r="R4033" s="122">
        <v>7.6656839645000002E-3</v>
      </c>
      <c r="S4033" s="122">
        <v>6.4724861134999997E-3</v>
      </c>
      <c r="T4033" s="122">
        <v>9.4100998620000008E-3</v>
      </c>
      <c r="U4033" s="122">
        <v>7.3340814614999998E-3</v>
      </c>
      <c r="V4033" s="122">
        <v>7.6347192710000001E-3</v>
      </c>
      <c r="W4033" s="122">
        <v>5.8931108894999997E-3</v>
      </c>
      <c r="X4033" s="122">
        <v>6.4735482864999999E-3</v>
      </c>
      <c r="Y4033" s="122">
        <v>5.4649613340000004E-3</v>
      </c>
      <c r="Z4033" s="122">
        <v>6.4503907314999998E-3</v>
      </c>
      <c r="AA4033" s="122">
        <v>5.9383994955E-3</v>
      </c>
      <c r="AB4033" s="122">
        <v>5.3884157660000001E-3</v>
      </c>
      <c r="AC4033" s="122">
        <v>4.2931971334999996E-3</v>
      </c>
      <c r="AD4033" s="122">
        <v>5.0341448185000004E-3</v>
      </c>
      <c r="AE4033" s="122">
        <v>4.3744262054999997E-3</v>
      </c>
      <c r="AF4033" s="122">
        <v>4.9398992380000001E-3</v>
      </c>
      <c r="AG4033" s="122">
        <v>5.1263098309999996E-3</v>
      </c>
      <c r="AH4033" s="122">
        <v>4.6696124614999997E-3</v>
      </c>
      <c r="AI4033" s="122">
        <v>4.6424025530000003E-3</v>
      </c>
      <c r="AJ4033" s="122">
        <v>2.9981687395000001E-3</v>
      </c>
      <c r="AK4033" s="122">
        <v>3.0963271774999998E-3</v>
      </c>
      <c r="AL4033" s="122">
        <v>0</v>
      </c>
    </row>
    <row r="4034" spans="1:38" hidden="1" x14ac:dyDescent="0.25">
      <c r="A4034" s="122" t="s">
        <v>2215</v>
      </c>
      <c r="B4034" s="122">
        <v>1</v>
      </c>
      <c r="C4034" s="122" t="s">
        <v>2216</v>
      </c>
      <c r="D4034" s="122" t="s">
        <v>2080</v>
      </c>
      <c r="E4034" s="122">
        <v>74</v>
      </c>
      <c r="F4034" s="122">
        <v>1.0246836355E-3</v>
      </c>
      <c r="G4034" s="122">
        <v>1.3282627595E-3</v>
      </c>
      <c r="H4034" s="122">
        <v>8.7604834199999997E-4</v>
      </c>
      <c r="I4034" s="122">
        <v>8.1075430299999999E-4</v>
      </c>
      <c r="J4034" s="122">
        <v>1.2329747219999999E-3</v>
      </c>
      <c r="K4034" s="122">
        <v>9.6024019349999999E-4</v>
      </c>
      <c r="L4034" s="122">
        <v>1.1987348139999999E-3</v>
      </c>
      <c r="M4034" s="122">
        <v>1.2358889005E-3</v>
      </c>
      <c r="N4034" s="122">
        <v>1.2740114559999999E-3</v>
      </c>
      <c r="O4034" s="122">
        <v>3.643055011E-3</v>
      </c>
      <c r="P4034" s="122">
        <v>4.0065942275000002E-3</v>
      </c>
      <c r="Q4034" s="122">
        <v>8.1476966249999997E-4</v>
      </c>
      <c r="R4034" s="122">
        <v>6.3376618250000005E-4</v>
      </c>
      <c r="S4034" s="122">
        <v>8.8196714349999996E-4</v>
      </c>
      <c r="T4034" s="122">
        <v>2.1058001605000001E-3</v>
      </c>
      <c r="U4034" s="122">
        <v>1.6789939430000001E-3</v>
      </c>
      <c r="V4034" s="122">
        <v>1.0163773430000001E-3</v>
      </c>
      <c r="W4034" s="122">
        <v>1.0804384695E-3</v>
      </c>
      <c r="X4034" s="122">
        <v>2.564245258E-3</v>
      </c>
      <c r="Y4034" s="122">
        <v>2.2176617484999999E-3</v>
      </c>
      <c r="Z4034" s="122">
        <v>3.0522063735E-3</v>
      </c>
      <c r="AA4034" s="122">
        <v>3.0132367719999998E-3</v>
      </c>
      <c r="AB4034" s="122">
        <v>1.5119935665E-3</v>
      </c>
      <c r="AC4034" s="122">
        <v>1.4120995905E-3</v>
      </c>
      <c r="AD4034" s="122">
        <v>1.5100297575E-3</v>
      </c>
      <c r="AE4034" s="122">
        <v>1.3930948770000001E-3</v>
      </c>
      <c r="AF4034" s="122">
        <v>1.3297275735E-3</v>
      </c>
      <c r="AG4034" s="122">
        <v>1.4257462425E-3</v>
      </c>
      <c r="AH4034" s="122">
        <v>1.2632563515E-3</v>
      </c>
      <c r="AI4034" s="122">
        <v>1.2783394625E-3</v>
      </c>
      <c r="AJ4034" s="122">
        <v>8.0573345400000002E-4</v>
      </c>
      <c r="AK4034" s="122">
        <v>8.6774072450000002E-4</v>
      </c>
      <c r="AL4034" s="122">
        <v>0</v>
      </c>
    </row>
    <row r="4035" spans="1:38" hidden="1" x14ac:dyDescent="0.25">
      <c r="A4035" s="122" t="s">
        <v>2215</v>
      </c>
      <c r="B4035" s="122">
        <v>1</v>
      </c>
      <c r="C4035" s="122" t="s">
        <v>2216</v>
      </c>
      <c r="D4035" s="122" t="s">
        <v>2081</v>
      </c>
      <c r="E4035" s="122">
        <v>74</v>
      </c>
      <c r="F4035" s="122">
        <v>4.8263794124999999E-3</v>
      </c>
      <c r="G4035" s="122">
        <v>6.843419519E-3</v>
      </c>
      <c r="H4035" s="122">
        <v>6.0121268679999996E-3</v>
      </c>
      <c r="I4035" s="122">
        <v>5.6955939080000004E-3</v>
      </c>
      <c r="J4035" s="122">
        <v>5.3463058349999997E-3</v>
      </c>
      <c r="K4035" s="122">
        <v>5.7062458479999996E-3</v>
      </c>
      <c r="L4035" s="122">
        <v>5.818474249E-3</v>
      </c>
      <c r="M4035" s="122">
        <v>6.0904031245E-3</v>
      </c>
      <c r="N4035" s="122">
        <v>6.4794702945000001E-3</v>
      </c>
      <c r="O4035" s="122">
        <v>7.4188522585000001E-3</v>
      </c>
      <c r="P4035" s="122">
        <v>8.5825319714999994E-3</v>
      </c>
      <c r="Q4035" s="122">
        <v>7.7461546330000004E-3</v>
      </c>
      <c r="R4035" s="122">
        <v>8.0310729075000007E-3</v>
      </c>
      <c r="S4035" s="122">
        <v>8.5471661050000002E-3</v>
      </c>
      <c r="T4035" s="122">
        <v>6.5168055879999999E-3</v>
      </c>
      <c r="U4035" s="122">
        <v>6.5874560985E-3</v>
      </c>
      <c r="V4035" s="122">
        <v>6.5401932159999997E-3</v>
      </c>
      <c r="W4035" s="122">
        <v>5.749574514E-3</v>
      </c>
      <c r="X4035" s="122">
        <v>5.6470949330000002E-3</v>
      </c>
      <c r="Y4035" s="122">
        <v>4.0732467889999999E-3</v>
      </c>
      <c r="Z4035" s="122">
        <v>1.2469574814499999E-2</v>
      </c>
      <c r="AA4035" s="122">
        <v>1.3669122674999999E-2</v>
      </c>
      <c r="AB4035" s="122">
        <v>1.3551410735E-2</v>
      </c>
      <c r="AC4035" s="122">
        <v>1.36079160225E-2</v>
      </c>
      <c r="AD4035" s="122">
        <v>1.4342098602E-2</v>
      </c>
      <c r="AE4035" s="122">
        <v>1.4221504522E-2</v>
      </c>
      <c r="AF4035" s="122">
        <v>1.3944709425E-2</v>
      </c>
      <c r="AG4035" s="122">
        <v>1.47174745205E-2</v>
      </c>
      <c r="AH4035" s="122">
        <v>1.4582865359E-2</v>
      </c>
      <c r="AI4035" s="122">
        <v>1.4375056228E-2</v>
      </c>
      <c r="AJ4035" s="122">
        <v>8.2798593859999998E-3</v>
      </c>
      <c r="AK4035" s="122">
        <v>1.0814907500499999E-2</v>
      </c>
      <c r="AL4035" s="122">
        <v>0</v>
      </c>
    </row>
    <row r="4036" spans="1:38" x14ac:dyDescent="0.25">
      <c r="A4036" s="122" t="s">
        <v>2215</v>
      </c>
      <c r="B4036" s="122">
        <v>1</v>
      </c>
      <c r="C4036" s="122" t="s">
        <v>2216</v>
      </c>
      <c r="D4036" s="122" t="s">
        <v>2082</v>
      </c>
      <c r="E4036" s="122">
        <v>74</v>
      </c>
      <c r="F4036" s="122">
        <v>0.18388161690999999</v>
      </c>
      <c r="G4036" s="122">
        <v>0.17637670431149999</v>
      </c>
      <c r="H4036" s="122">
        <v>0.130867381905</v>
      </c>
      <c r="I4036" s="122">
        <v>0.12873759548149999</v>
      </c>
      <c r="J4036" s="122">
        <v>0.14586419483349999</v>
      </c>
      <c r="K4036" s="122">
        <v>0.154847123255</v>
      </c>
      <c r="L4036" s="122">
        <v>0.1565152969035</v>
      </c>
      <c r="M4036" s="122">
        <v>0.1373626444505</v>
      </c>
      <c r="N4036" s="122">
        <v>0.130843877783</v>
      </c>
      <c r="O4036" s="122">
        <v>0.1325877859405</v>
      </c>
      <c r="P4036" s="122">
        <v>0.14037934813799999</v>
      </c>
      <c r="Q4036" s="122">
        <v>0.1340540278665</v>
      </c>
      <c r="R4036" s="122">
        <v>0.14541703820599999</v>
      </c>
      <c r="S4036" s="122">
        <v>0.14308657046250001</v>
      </c>
      <c r="T4036" s="122">
        <v>0.15103815304250001</v>
      </c>
      <c r="U4036" s="122">
        <v>0.16505257514300001</v>
      </c>
      <c r="V4036" s="122">
        <v>0.17271570421599999</v>
      </c>
      <c r="W4036" s="122">
        <v>0.176214874562</v>
      </c>
      <c r="X4036" s="122">
        <v>0.17716492897700001</v>
      </c>
      <c r="Y4036" s="122">
        <v>0.18283484056900001</v>
      </c>
      <c r="Z4036" s="122">
        <v>0.165603939284</v>
      </c>
      <c r="AA4036" s="122">
        <v>0.1453611790415</v>
      </c>
      <c r="AB4036" s="122">
        <v>0.14204555445299999</v>
      </c>
      <c r="AC4036" s="122">
        <v>0.12639408197349999</v>
      </c>
      <c r="AD4036" s="122">
        <v>0.125571536787</v>
      </c>
      <c r="AE4036" s="122">
        <v>0.149440371662</v>
      </c>
      <c r="AF4036" s="122">
        <v>0.15616807344549999</v>
      </c>
      <c r="AG4036" s="122">
        <v>0.165458908865</v>
      </c>
      <c r="AH4036" s="122">
        <v>0.17362823296150001</v>
      </c>
      <c r="AI4036" s="122">
        <v>0.169478249301</v>
      </c>
      <c r="AJ4036" s="122">
        <v>0.1015925683625</v>
      </c>
      <c r="AK4036" s="122">
        <v>0.110946580524</v>
      </c>
      <c r="AL4036" s="122">
        <v>0</v>
      </c>
    </row>
    <row r="4037" spans="1:38" hidden="1" x14ac:dyDescent="0.25">
      <c r="A4037" s="122" t="s">
        <v>2215</v>
      </c>
      <c r="B4037" s="122">
        <v>1</v>
      </c>
      <c r="C4037" s="122" t="s">
        <v>2216</v>
      </c>
      <c r="D4037" s="122" t="s">
        <v>474</v>
      </c>
      <c r="E4037" s="122">
        <v>74</v>
      </c>
      <c r="F4037" s="122">
        <v>3.5250546450000001E-3</v>
      </c>
      <c r="G4037" s="122">
        <v>4.6915169640000002E-3</v>
      </c>
      <c r="H4037" s="122">
        <v>5.3920338375E-3</v>
      </c>
      <c r="I4037" s="122">
        <v>6.5268185070000003E-3</v>
      </c>
      <c r="J4037" s="122">
        <v>5.7228631500000002E-3</v>
      </c>
      <c r="K4037" s="122">
        <v>5.5714408250000002E-3</v>
      </c>
      <c r="L4037" s="122">
        <v>5.7012125970000004E-3</v>
      </c>
      <c r="M4037" s="122">
        <v>5.4785782264999998E-3</v>
      </c>
      <c r="N4037" s="122">
        <v>5.0768164964999996E-3</v>
      </c>
      <c r="O4037" s="122">
        <v>6.0103362099999998E-3</v>
      </c>
      <c r="P4037" s="122">
        <v>6.2372416914999998E-3</v>
      </c>
      <c r="Q4037" s="122">
        <v>6.0307584880000004E-3</v>
      </c>
      <c r="R4037" s="122">
        <v>5.536870038E-3</v>
      </c>
      <c r="S4037" s="122">
        <v>4.5458006454999998E-3</v>
      </c>
      <c r="T4037" s="122">
        <v>9.7515412584999999E-3</v>
      </c>
      <c r="U4037" s="122">
        <v>1.01213510375E-2</v>
      </c>
      <c r="V4037" s="122">
        <v>1.1000379437E-2</v>
      </c>
      <c r="W4037" s="122">
        <v>1.17649005945E-2</v>
      </c>
      <c r="X4037" s="122">
        <v>1.09902770805E-2</v>
      </c>
      <c r="Y4037" s="122">
        <v>9.4244965434999994E-3</v>
      </c>
      <c r="Z4037" s="122">
        <v>1.1166482550000001E-2</v>
      </c>
      <c r="AA4037" s="122">
        <v>1.161992829E-2</v>
      </c>
      <c r="AB4037" s="122">
        <v>1.1798181997500001E-2</v>
      </c>
      <c r="AC4037" s="122">
        <v>1.1554235691E-2</v>
      </c>
      <c r="AD4037" s="122">
        <v>1.2103520801E-2</v>
      </c>
      <c r="AE4037" s="122">
        <v>1.1599719495999999E-2</v>
      </c>
      <c r="AF4037" s="122">
        <v>1.2454344522500001E-2</v>
      </c>
      <c r="AG4037" s="122">
        <v>1.3449348529E-2</v>
      </c>
      <c r="AH4037" s="122">
        <v>1.4375571282E-2</v>
      </c>
      <c r="AI4037" s="122">
        <v>1.4170567653E-2</v>
      </c>
      <c r="AJ4037" s="122">
        <v>6.4138144509999998E-3</v>
      </c>
      <c r="AK4037" s="122">
        <v>9.787179121E-3</v>
      </c>
      <c r="AL4037" s="122">
        <v>0</v>
      </c>
    </row>
    <row r="4038" spans="1:38" hidden="1" x14ac:dyDescent="0.25">
      <c r="A4038" s="122" t="s">
        <v>2215</v>
      </c>
      <c r="B4038" s="122">
        <v>1</v>
      </c>
      <c r="C4038" s="122" t="s">
        <v>2216</v>
      </c>
      <c r="D4038" s="122" t="s">
        <v>2083</v>
      </c>
      <c r="E4038" s="122">
        <v>74</v>
      </c>
      <c r="F4038" s="122">
        <v>1.4805431015E-3</v>
      </c>
      <c r="G4038" s="122">
        <v>1.6945321120000001E-3</v>
      </c>
      <c r="H4038" s="122">
        <v>1.8644903124999999E-3</v>
      </c>
      <c r="I4038" s="122">
        <v>1.8033226415E-3</v>
      </c>
      <c r="J4038" s="122">
        <v>1.8527822150000001E-3</v>
      </c>
      <c r="K4038" s="122">
        <v>1.967232906E-3</v>
      </c>
      <c r="L4038" s="122">
        <v>2.068029949E-3</v>
      </c>
      <c r="M4038" s="122">
        <v>1.9188008964999999E-3</v>
      </c>
      <c r="N4038" s="122">
        <v>1.7687797855E-3</v>
      </c>
      <c r="O4038" s="122">
        <v>2.0102737555000002E-3</v>
      </c>
      <c r="P4038" s="122">
        <v>2.2093253255E-3</v>
      </c>
      <c r="Q4038" s="122">
        <v>1.8893019445E-3</v>
      </c>
      <c r="R4038" s="122">
        <v>1.7564974065E-3</v>
      </c>
      <c r="S4038" s="122">
        <v>1.8303034309999999E-3</v>
      </c>
      <c r="T4038" s="122">
        <v>2.1272094574999998E-3</v>
      </c>
      <c r="U4038" s="122">
        <v>2.212660536E-3</v>
      </c>
      <c r="V4038" s="122">
        <v>2.0783983389999999E-3</v>
      </c>
      <c r="W4038" s="122">
        <v>1.949506314E-3</v>
      </c>
      <c r="X4038" s="122">
        <v>1.7388392905E-3</v>
      </c>
      <c r="Y4038" s="122">
        <v>1.3371049349999999E-3</v>
      </c>
      <c r="Z4038" s="122">
        <v>2.0301539759999998E-3</v>
      </c>
      <c r="AA4038" s="122">
        <v>2.2168156565000002E-3</v>
      </c>
      <c r="AB4038" s="122">
        <v>2.3530970210000001E-3</v>
      </c>
      <c r="AC4038" s="122">
        <v>1.7053480340000001E-3</v>
      </c>
      <c r="AD4038" s="122">
        <v>2.0277434035000002E-3</v>
      </c>
      <c r="AE4038" s="122">
        <v>1.7658879995E-3</v>
      </c>
      <c r="AF4038" s="122">
        <v>1.8485153175E-3</v>
      </c>
      <c r="AG4038" s="122">
        <v>2.4610708205000001E-3</v>
      </c>
      <c r="AH4038" s="122">
        <v>2.8664558160000002E-3</v>
      </c>
      <c r="AI4038" s="122">
        <v>2.2302171835E-3</v>
      </c>
      <c r="AJ4038" s="122">
        <v>1.0689178595E-3</v>
      </c>
      <c r="AK4038" s="122">
        <v>1.4906173945E-3</v>
      </c>
      <c r="AL4038" s="122">
        <v>0</v>
      </c>
    </row>
    <row r="4039" spans="1:38" hidden="1" x14ac:dyDescent="0.25">
      <c r="A4039" s="122" t="s">
        <v>2215</v>
      </c>
      <c r="B4039" s="122">
        <v>1</v>
      </c>
      <c r="C4039" s="122" t="s">
        <v>2216</v>
      </c>
      <c r="D4039" s="122" t="s">
        <v>2084</v>
      </c>
      <c r="E4039" s="122">
        <v>74</v>
      </c>
      <c r="F4039" s="122">
        <v>3.5511059999999999E-6</v>
      </c>
      <c r="G4039" s="122">
        <v>1.67745E-7</v>
      </c>
      <c r="H4039" s="122">
        <v>1.9037600000000001E-7</v>
      </c>
      <c r="I4039" s="122">
        <v>7.4094927500000006E-5</v>
      </c>
      <c r="J4039" s="122">
        <v>1.6309954999999999E-6</v>
      </c>
      <c r="K4039" s="122">
        <v>3.7163600000000001E-7</v>
      </c>
      <c r="L4039" s="122">
        <v>5.1118500000000002E-8</v>
      </c>
      <c r="M4039" s="122">
        <v>0</v>
      </c>
      <c r="N4039" s="122">
        <v>1.09392E-7</v>
      </c>
      <c r="O4039" s="122">
        <v>8.0454E-8</v>
      </c>
      <c r="P4039" s="122">
        <v>6.1559500000000003E-8</v>
      </c>
      <c r="Q4039" s="122">
        <v>1.6872550000000001E-7</v>
      </c>
      <c r="R4039" s="122">
        <v>5.2250315000000003E-6</v>
      </c>
      <c r="S4039" s="122">
        <v>9.5399999999999994E-8</v>
      </c>
      <c r="T4039" s="122">
        <v>1.035143E-6</v>
      </c>
      <c r="U4039" s="122">
        <v>1.466775E-7</v>
      </c>
      <c r="V4039" s="122">
        <v>1.85394E-7</v>
      </c>
      <c r="W4039" s="122">
        <v>2.5161750000000001E-7</v>
      </c>
      <c r="X4039" s="122">
        <v>1.8107450000000001E-7</v>
      </c>
      <c r="Y4039" s="122">
        <v>1.271205E-7</v>
      </c>
      <c r="Z4039" s="122">
        <v>3.0954650000000002E-7</v>
      </c>
      <c r="AA4039" s="122">
        <v>2.9658799999999998E-7</v>
      </c>
      <c r="AB4039" s="122">
        <v>3.6405700000000002E-7</v>
      </c>
      <c r="AC4039" s="122">
        <v>0</v>
      </c>
      <c r="AD4039" s="122">
        <v>0</v>
      </c>
      <c r="AE4039" s="122">
        <v>7.7870250000000002E-7</v>
      </c>
      <c r="AF4039" s="122">
        <v>1.2468514999999999E-6</v>
      </c>
      <c r="AG4039" s="122">
        <v>1.0465115000000001E-6</v>
      </c>
      <c r="AH4039" s="122">
        <v>2.1828050000000001E-7</v>
      </c>
      <c r="AI4039" s="122">
        <v>3.8815080000000002E-6</v>
      </c>
      <c r="AJ4039" s="122">
        <v>1.3760655E-6</v>
      </c>
      <c r="AK4039" s="122">
        <v>1.3121475E-6</v>
      </c>
      <c r="AL4039" s="122">
        <v>0</v>
      </c>
    </row>
    <row r="4040" spans="1:38" hidden="1" x14ac:dyDescent="0.25">
      <c r="A4040" s="122" t="s">
        <v>2215</v>
      </c>
      <c r="B4040" s="122">
        <v>1</v>
      </c>
      <c r="C4040" s="122" t="s">
        <v>2216</v>
      </c>
      <c r="D4040" s="122" t="s">
        <v>2085</v>
      </c>
      <c r="E4040" s="122">
        <v>74</v>
      </c>
      <c r="F4040" s="122">
        <v>2.8203480155E-3</v>
      </c>
      <c r="G4040" s="122">
        <v>4.9963236475000002E-3</v>
      </c>
      <c r="H4040" s="122">
        <v>3.098927119E-3</v>
      </c>
      <c r="I4040" s="122">
        <v>3.5484690380000001E-3</v>
      </c>
      <c r="J4040" s="122">
        <v>2.7802214770000001E-3</v>
      </c>
      <c r="K4040" s="122">
        <v>1.916444755E-3</v>
      </c>
      <c r="L4040" s="122">
        <v>4.2155234604999998E-3</v>
      </c>
      <c r="M4040" s="122">
        <v>4.3775926904999997E-3</v>
      </c>
      <c r="N4040" s="122">
        <v>4.0294281115E-3</v>
      </c>
      <c r="O4040" s="122">
        <v>4.2691134299999997E-3</v>
      </c>
      <c r="P4040" s="122">
        <v>3.3478808125000001E-3</v>
      </c>
      <c r="Q4040" s="122">
        <v>3.1228674045E-3</v>
      </c>
      <c r="R4040" s="122">
        <v>2.5739230579999999E-3</v>
      </c>
      <c r="S4040" s="122">
        <v>2.7533432955E-3</v>
      </c>
      <c r="T4040" s="122">
        <v>2.5167797830000001E-3</v>
      </c>
      <c r="U4040" s="122">
        <v>2.5778375850000002E-3</v>
      </c>
      <c r="V4040" s="122">
        <v>2.5620991820000001E-3</v>
      </c>
      <c r="W4040" s="122">
        <v>2.5395496429999999E-3</v>
      </c>
      <c r="X4040" s="122">
        <v>2.9379995089999999E-3</v>
      </c>
      <c r="Y4040" s="122">
        <v>2.5580041105000002E-3</v>
      </c>
      <c r="Z4040" s="122">
        <v>3.562131113E-3</v>
      </c>
      <c r="AA4040" s="122">
        <v>2.5237498394999999E-3</v>
      </c>
      <c r="AB4040" s="122">
        <v>2.5027193599999999E-3</v>
      </c>
      <c r="AC4040" s="122">
        <v>1.5372261510000001E-3</v>
      </c>
      <c r="AD4040" s="122">
        <v>1.718894516E-3</v>
      </c>
      <c r="AE4040" s="122">
        <v>1.6271580615E-3</v>
      </c>
      <c r="AF4040" s="122">
        <v>1.8139617289999999E-3</v>
      </c>
      <c r="AG4040" s="122">
        <v>2.0022621430000002E-3</v>
      </c>
      <c r="AH4040" s="122">
        <v>2.1895846540000001E-3</v>
      </c>
      <c r="AI4040" s="122">
        <v>2.0825827154999999E-3</v>
      </c>
      <c r="AJ4040" s="122">
        <v>1.5733280019999999E-3</v>
      </c>
      <c r="AK4040" s="122">
        <v>2.0316613755000002E-3</v>
      </c>
      <c r="AL4040" s="122">
        <v>0</v>
      </c>
    </row>
    <row r="4041" spans="1:38" hidden="1" x14ac:dyDescent="0.25">
      <c r="A4041" s="122" t="s">
        <v>2215</v>
      </c>
      <c r="B4041" s="122">
        <v>1</v>
      </c>
      <c r="C4041" s="122" t="s">
        <v>2216</v>
      </c>
      <c r="D4041" s="122" t="s">
        <v>2086</v>
      </c>
      <c r="E4041" s="122">
        <v>74</v>
      </c>
      <c r="F4041" s="122">
        <v>4.37009234515E-2</v>
      </c>
      <c r="G4041" s="122">
        <v>4.2062568557000003E-2</v>
      </c>
      <c r="H4041" s="122">
        <v>4.2546233624999999E-2</v>
      </c>
      <c r="I4041" s="122">
        <v>4.6700642388000001E-2</v>
      </c>
      <c r="J4041" s="122">
        <v>4.3588711613E-2</v>
      </c>
      <c r="K4041" s="122">
        <v>4.13209447775E-2</v>
      </c>
      <c r="L4041" s="122">
        <v>4.2182965927500003E-2</v>
      </c>
      <c r="M4041" s="122">
        <v>4.9483748973000001E-2</v>
      </c>
      <c r="N4041" s="122">
        <v>4.8680470902999998E-2</v>
      </c>
      <c r="O4041" s="122">
        <v>4.3979469827499999E-2</v>
      </c>
      <c r="P4041" s="122">
        <v>4.7397530059999998E-2</v>
      </c>
      <c r="Q4041" s="122">
        <v>4.6022681863999999E-2</v>
      </c>
      <c r="R4041" s="122">
        <v>4.5846023615499998E-2</v>
      </c>
      <c r="S4041" s="122">
        <v>3.5906043957500001E-2</v>
      </c>
      <c r="T4041" s="122">
        <v>5.7554378139000002E-2</v>
      </c>
      <c r="U4041" s="122">
        <v>5.6289543341499999E-2</v>
      </c>
      <c r="V4041" s="122">
        <v>5.6327510156499998E-2</v>
      </c>
      <c r="W4041" s="122">
        <v>5.6511054138500001E-2</v>
      </c>
      <c r="X4041" s="122">
        <v>4.6453936133000001E-2</v>
      </c>
      <c r="Y4041" s="122">
        <v>3.72128016225E-2</v>
      </c>
      <c r="Z4041" s="122">
        <v>7.6116409960499995E-2</v>
      </c>
      <c r="AA4041" s="122">
        <v>7.6675348543499999E-2</v>
      </c>
      <c r="AB4041" s="122">
        <v>7.1415740055499999E-2</v>
      </c>
      <c r="AC4041" s="122">
        <v>6.8529795821499997E-2</v>
      </c>
      <c r="AD4041" s="122">
        <v>7.6974108297999999E-2</v>
      </c>
      <c r="AE4041" s="122">
        <v>7.93162401755E-2</v>
      </c>
      <c r="AF4041" s="122">
        <v>7.77254698735E-2</v>
      </c>
      <c r="AG4041" s="122">
        <v>8.1788848671999995E-2</v>
      </c>
      <c r="AH4041" s="122">
        <v>9.7698499468499997E-2</v>
      </c>
      <c r="AI4041" s="122">
        <v>8.3847466457000003E-2</v>
      </c>
      <c r="AJ4041" s="122">
        <v>3.6935985669999997E-2</v>
      </c>
      <c r="AK4041" s="122">
        <v>4.9793920581499999E-2</v>
      </c>
      <c r="AL4041" s="122">
        <v>0</v>
      </c>
    </row>
    <row r="4042" spans="1:38" hidden="1" x14ac:dyDescent="0.25">
      <c r="A4042" s="122" t="s">
        <v>2215</v>
      </c>
      <c r="B4042" s="122">
        <v>1</v>
      </c>
      <c r="C4042" s="122" t="s">
        <v>2216</v>
      </c>
      <c r="D4042" s="122" t="s">
        <v>2087</v>
      </c>
      <c r="E4042" s="122">
        <v>74</v>
      </c>
      <c r="F4042" s="122">
        <v>1.4093815570500001E-2</v>
      </c>
      <c r="G4042" s="122">
        <v>1.3952502969E-2</v>
      </c>
      <c r="H4042" s="122">
        <v>1.67370480535E-2</v>
      </c>
      <c r="I4042" s="122">
        <v>1.6990862774500001E-2</v>
      </c>
      <c r="J4042" s="122">
        <v>1.591391356E-2</v>
      </c>
      <c r="K4042" s="122">
        <v>1.6865995993499999E-2</v>
      </c>
      <c r="L4042" s="122">
        <v>1.5473233373499999E-2</v>
      </c>
      <c r="M4042" s="122">
        <v>1.48499903675E-2</v>
      </c>
      <c r="N4042" s="122">
        <v>1.426390961E-2</v>
      </c>
      <c r="O4042" s="122">
        <v>1.4052585253999999E-2</v>
      </c>
      <c r="P4042" s="122">
        <v>1.2521065666E-2</v>
      </c>
      <c r="Q4042" s="122">
        <v>9.6430454885000003E-3</v>
      </c>
      <c r="R4042" s="122">
        <v>9.9962214824999996E-3</v>
      </c>
      <c r="S4042" s="122">
        <v>1.26872126365E-2</v>
      </c>
      <c r="T4042" s="122">
        <v>1.7052401525E-2</v>
      </c>
      <c r="U4042" s="122">
        <v>1.8250670919500001E-2</v>
      </c>
      <c r="V4042" s="122">
        <v>2.2862419464999999E-2</v>
      </c>
      <c r="W4042" s="122">
        <v>1.7222168156999999E-2</v>
      </c>
      <c r="X4042" s="122">
        <v>2.1541588365499999E-2</v>
      </c>
      <c r="Y4042" s="122">
        <v>3.2328414186999999E-2</v>
      </c>
      <c r="Z4042" s="122">
        <v>4.3669863993999997E-2</v>
      </c>
      <c r="AA4042" s="122">
        <v>4.8923875284499999E-2</v>
      </c>
      <c r="AB4042" s="122">
        <v>3.8981902004999999E-2</v>
      </c>
      <c r="AC4042" s="122">
        <v>3.4776600654500001E-2</v>
      </c>
      <c r="AD4042" s="122">
        <v>3.2122497898000001E-2</v>
      </c>
      <c r="AE4042" s="122">
        <v>3.2462608729499999E-2</v>
      </c>
      <c r="AF4042" s="122">
        <v>3.07568596975E-2</v>
      </c>
      <c r="AG4042" s="122">
        <v>3.0580986750000001E-2</v>
      </c>
      <c r="AH4042" s="122">
        <v>3.2304523880500001E-2</v>
      </c>
      <c r="AI4042" s="122">
        <v>2.9952190457E-2</v>
      </c>
      <c r="AJ4042" s="122">
        <v>1.3832123936500001E-2</v>
      </c>
      <c r="AK4042" s="122">
        <v>1.6243007784999999E-2</v>
      </c>
      <c r="AL4042" s="122">
        <v>0</v>
      </c>
    </row>
    <row r="4043" spans="1:38" hidden="1" x14ac:dyDescent="0.25">
      <c r="A4043" s="122" t="s">
        <v>2215</v>
      </c>
      <c r="B4043" s="122">
        <v>1</v>
      </c>
      <c r="C4043" s="122" t="s">
        <v>2216</v>
      </c>
      <c r="D4043" s="122" t="s">
        <v>2088</v>
      </c>
      <c r="E4043" s="122">
        <v>74</v>
      </c>
      <c r="F4043" s="122">
        <v>1.6449354169000001E-2</v>
      </c>
      <c r="G4043" s="122">
        <v>1.7224389122E-2</v>
      </c>
      <c r="H4043" s="122">
        <v>1.6908371189500001E-2</v>
      </c>
      <c r="I4043" s="122">
        <v>1.3494583631500001E-2</v>
      </c>
      <c r="J4043" s="122">
        <v>1.36700004345E-2</v>
      </c>
      <c r="K4043" s="122">
        <v>1.4211371028E-2</v>
      </c>
      <c r="L4043" s="122">
        <v>9.0682609919999994E-3</v>
      </c>
      <c r="M4043" s="122">
        <v>9.3758789015000003E-3</v>
      </c>
      <c r="N4043" s="122">
        <v>9.2453413325000004E-3</v>
      </c>
      <c r="O4043" s="122">
        <v>1.1591714376E-2</v>
      </c>
      <c r="P4043" s="122">
        <v>1.15911369675E-2</v>
      </c>
      <c r="Q4043" s="122">
        <v>1.3467518095E-2</v>
      </c>
      <c r="R4043" s="122">
        <v>1.24514657215E-2</v>
      </c>
      <c r="S4043" s="122">
        <v>1.5899195937E-2</v>
      </c>
      <c r="T4043" s="122">
        <v>1.7309682658000002E-2</v>
      </c>
      <c r="U4043" s="122">
        <v>1.9452889184999999E-2</v>
      </c>
      <c r="V4043" s="122">
        <v>2.0115999745000002E-2</v>
      </c>
      <c r="W4043" s="122">
        <v>2.29879424125E-2</v>
      </c>
      <c r="X4043" s="122">
        <v>1.2716050493E-2</v>
      </c>
      <c r="Y4043" s="122">
        <v>1.26244843805E-2</v>
      </c>
      <c r="Z4043" s="122">
        <v>1.6977521799999999E-2</v>
      </c>
      <c r="AA4043" s="122">
        <v>1.8434096048999999E-2</v>
      </c>
      <c r="AB4043" s="122">
        <v>1.9490038210000001E-2</v>
      </c>
      <c r="AC4043" s="122">
        <v>1.9447146211000001E-2</v>
      </c>
      <c r="AD4043" s="122">
        <v>1.9776550883499999E-2</v>
      </c>
      <c r="AE4043" s="122">
        <v>2.0072882628499999E-2</v>
      </c>
      <c r="AF4043" s="122">
        <v>1.9623162337999999E-2</v>
      </c>
      <c r="AG4043" s="122">
        <v>2.12745480245E-2</v>
      </c>
      <c r="AH4043" s="122">
        <v>2.1975777960000002E-2</v>
      </c>
      <c r="AI4043" s="122">
        <v>2.1575450568999999E-2</v>
      </c>
      <c r="AJ4043" s="122">
        <v>1.0026492671E-2</v>
      </c>
      <c r="AK4043" s="122">
        <v>1.3815708644E-2</v>
      </c>
      <c r="AL4043" s="122">
        <v>0</v>
      </c>
    </row>
    <row r="4044" spans="1:38" hidden="1" x14ac:dyDescent="0.25">
      <c r="A4044" s="122" t="s">
        <v>2215</v>
      </c>
      <c r="B4044" s="122">
        <v>1</v>
      </c>
      <c r="C4044" s="122" t="s">
        <v>2216</v>
      </c>
      <c r="D4044" s="122" t="s">
        <v>2089</v>
      </c>
      <c r="E4044" s="122">
        <v>74</v>
      </c>
      <c r="F4044" s="122">
        <v>6.7342584400000005E-4</v>
      </c>
      <c r="G4044" s="122">
        <v>7.9232196299999997E-4</v>
      </c>
      <c r="H4044" s="122">
        <v>7.2626567800000003E-4</v>
      </c>
      <c r="I4044" s="122">
        <v>6.3706479649999997E-4</v>
      </c>
      <c r="J4044" s="122">
        <v>7.8325313300000004E-4</v>
      </c>
      <c r="K4044" s="122">
        <v>9.894602595E-4</v>
      </c>
      <c r="L4044" s="122">
        <v>7.8040928549999997E-4</v>
      </c>
      <c r="M4044" s="122">
        <v>7.867835955E-4</v>
      </c>
      <c r="N4044" s="122">
        <v>1.1459420440000001E-3</v>
      </c>
      <c r="O4044" s="122">
        <v>8.7257588800000003E-4</v>
      </c>
      <c r="P4044" s="122">
        <v>7.4116522349999998E-4</v>
      </c>
      <c r="Q4044" s="122">
        <v>7.0123868049999996E-4</v>
      </c>
      <c r="R4044" s="122">
        <v>6.6961334200000004E-4</v>
      </c>
      <c r="S4044" s="122">
        <v>7.8522817799999995E-4</v>
      </c>
      <c r="T4044" s="122">
        <v>9.4990164249999999E-4</v>
      </c>
      <c r="U4044" s="122">
        <v>1.022421304E-3</v>
      </c>
      <c r="V4044" s="122">
        <v>9.5524133949999996E-4</v>
      </c>
      <c r="W4044" s="122">
        <v>9.1686372150000001E-4</v>
      </c>
      <c r="X4044" s="122">
        <v>7.8965293600000001E-4</v>
      </c>
      <c r="Y4044" s="122">
        <v>5.8741741749999998E-4</v>
      </c>
      <c r="Z4044" s="122">
        <v>1.1386102359999999E-3</v>
      </c>
      <c r="AA4044" s="122">
        <v>1.1768830464999999E-3</v>
      </c>
      <c r="AB4044" s="122">
        <v>1.283516105E-3</v>
      </c>
      <c r="AC4044" s="122">
        <v>1.1521904524999999E-3</v>
      </c>
      <c r="AD4044" s="122">
        <v>1.0525605755E-3</v>
      </c>
      <c r="AE4044" s="122">
        <v>1.2981197515E-3</v>
      </c>
      <c r="AF4044" s="122">
        <v>1.3673283704999999E-3</v>
      </c>
      <c r="AG4044" s="122">
        <v>1.512475946E-3</v>
      </c>
      <c r="AH4044" s="122">
        <v>1.2734943085000001E-3</v>
      </c>
      <c r="AI4044" s="122">
        <v>1.1984821100000001E-3</v>
      </c>
      <c r="AJ4044" s="122">
        <v>1.0055167685000001E-3</v>
      </c>
      <c r="AK4044" s="122">
        <v>1.1634544365E-3</v>
      </c>
      <c r="AL4044" s="122">
        <v>0</v>
      </c>
    </row>
    <row r="4045" spans="1:38" hidden="1" x14ac:dyDescent="0.25">
      <c r="A4045" s="122" t="s">
        <v>2215</v>
      </c>
      <c r="B4045" s="122">
        <v>1</v>
      </c>
      <c r="C4045" s="122" t="s">
        <v>2216</v>
      </c>
      <c r="D4045" s="122" t="s">
        <v>2090</v>
      </c>
      <c r="E4045" s="122">
        <v>74</v>
      </c>
      <c r="F4045" s="122">
        <v>6.4615609849999998E-4</v>
      </c>
      <c r="G4045" s="122">
        <v>6.76363793E-4</v>
      </c>
      <c r="H4045" s="122">
        <v>6.9565592549999998E-4</v>
      </c>
      <c r="I4045" s="122">
        <v>7.6505704050000003E-4</v>
      </c>
      <c r="J4045" s="122">
        <v>8.4443837350000001E-4</v>
      </c>
      <c r="K4045" s="122">
        <v>1.1432368179999999E-3</v>
      </c>
      <c r="L4045" s="122">
        <v>6.4487575099999998E-4</v>
      </c>
      <c r="M4045" s="122">
        <v>5.8665901399999995E-4</v>
      </c>
      <c r="N4045" s="122">
        <v>5.4304637399999996E-4</v>
      </c>
      <c r="O4045" s="122">
        <v>6.6645690050000004E-4</v>
      </c>
      <c r="P4045" s="122">
        <v>7.2684051599999997E-4</v>
      </c>
      <c r="Q4045" s="122">
        <v>5.6605486649999998E-4</v>
      </c>
      <c r="R4045" s="122">
        <v>6.1559982299999995E-4</v>
      </c>
      <c r="S4045" s="122">
        <v>5.5062855400000001E-4</v>
      </c>
      <c r="T4045" s="122">
        <v>6.4904841450000002E-4</v>
      </c>
      <c r="U4045" s="122">
        <v>6.7255537199999995E-4</v>
      </c>
      <c r="V4045" s="122">
        <v>8.3108849499999998E-4</v>
      </c>
      <c r="W4045" s="122">
        <v>7.8566744199999995E-4</v>
      </c>
      <c r="X4045" s="122">
        <v>7.0355851699999996E-4</v>
      </c>
      <c r="Y4045" s="122">
        <v>5.0131568449999998E-4</v>
      </c>
      <c r="Z4045" s="122">
        <v>1.219497299E-3</v>
      </c>
      <c r="AA4045" s="122">
        <v>1.1044311720000001E-3</v>
      </c>
      <c r="AB4045" s="122">
        <v>1.119897685E-3</v>
      </c>
      <c r="AC4045" s="122">
        <v>1.168706127E-3</v>
      </c>
      <c r="AD4045" s="122">
        <v>1.4309311265E-3</v>
      </c>
      <c r="AE4045" s="122">
        <v>1.380893217E-3</v>
      </c>
      <c r="AF4045" s="122">
        <v>1.2293794139999999E-3</v>
      </c>
      <c r="AG4045" s="122">
        <v>1.4303776209999999E-3</v>
      </c>
      <c r="AH4045" s="122">
        <v>1.5985535640000001E-3</v>
      </c>
      <c r="AI4045" s="122">
        <v>1.4133958115E-3</v>
      </c>
      <c r="AJ4045" s="122">
        <v>7.7424729349999995E-4</v>
      </c>
      <c r="AK4045" s="122">
        <v>1.237785744E-3</v>
      </c>
      <c r="AL4045" s="122">
        <v>0</v>
      </c>
    </row>
    <row r="4046" spans="1:38" hidden="1" x14ac:dyDescent="0.25">
      <c r="A4046" s="122" t="s">
        <v>2215</v>
      </c>
      <c r="B4046" s="122">
        <v>1</v>
      </c>
      <c r="C4046" s="122" t="s">
        <v>2216</v>
      </c>
      <c r="D4046" s="122" t="s">
        <v>2091</v>
      </c>
      <c r="E4046" s="122">
        <v>74</v>
      </c>
      <c r="F4046" s="122">
        <v>3.7243957275E-3</v>
      </c>
      <c r="G4046" s="122">
        <v>6.48960779E-3</v>
      </c>
      <c r="H4046" s="122">
        <v>7.2789264019999999E-3</v>
      </c>
      <c r="I4046" s="122">
        <v>8.5548994675E-3</v>
      </c>
      <c r="J4046" s="122">
        <v>9.0657141299999994E-3</v>
      </c>
      <c r="K4046" s="122">
        <v>9.4085495854999996E-3</v>
      </c>
      <c r="L4046" s="122">
        <v>1.01292994475E-2</v>
      </c>
      <c r="M4046" s="122">
        <v>1.0964102951000001E-2</v>
      </c>
      <c r="N4046" s="122">
        <v>1.1442780825E-2</v>
      </c>
      <c r="O4046" s="122">
        <v>1.5135674359499999E-2</v>
      </c>
      <c r="P4046" s="122">
        <v>1.9669207678000001E-2</v>
      </c>
      <c r="Q4046" s="122">
        <v>1.55211945575E-2</v>
      </c>
      <c r="R4046" s="122">
        <v>1.15009314975E-2</v>
      </c>
      <c r="S4046" s="122">
        <v>1.2040785708000001E-2</v>
      </c>
      <c r="T4046" s="122">
        <v>2.0781164664500001E-2</v>
      </c>
      <c r="U4046" s="122">
        <v>3.6194852378999998E-2</v>
      </c>
      <c r="V4046" s="122">
        <v>2.6937172461000001E-2</v>
      </c>
      <c r="W4046" s="122">
        <v>2.7775660975000002E-2</v>
      </c>
      <c r="X4046" s="122">
        <v>2.6714173768500001E-2</v>
      </c>
      <c r="Y4046" s="122">
        <v>2.4226860819499998E-2</v>
      </c>
      <c r="Z4046" s="122">
        <v>2.9291292488000002E-2</v>
      </c>
      <c r="AA4046" s="122">
        <v>3.0462116044499998E-2</v>
      </c>
      <c r="AB4046" s="122">
        <v>2.9822305079500001E-2</v>
      </c>
      <c r="AC4046" s="122">
        <v>2.9913892789500001E-2</v>
      </c>
      <c r="AD4046" s="122">
        <v>3.2039840926500002E-2</v>
      </c>
      <c r="AE4046" s="122">
        <v>3.3804005233500002E-2</v>
      </c>
      <c r="AF4046" s="122">
        <v>3.4459442109000003E-2</v>
      </c>
      <c r="AG4046" s="122">
        <v>3.5126877681E-2</v>
      </c>
      <c r="AH4046" s="122">
        <v>3.4931057812499999E-2</v>
      </c>
      <c r="AI4046" s="122">
        <v>3.2463921460000003E-2</v>
      </c>
      <c r="AJ4046" s="122">
        <v>1.6477221303999999E-2</v>
      </c>
      <c r="AK4046" s="122">
        <v>2.2823323167E-2</v>
      </c>
      <c r="AL4046" s="122">
        <v>0</v>
      </c>
    </row>
    <row r="4047" spans="1:38" hidden="1" x14ac:dyDescent="0.25">
      <c r="A4047" s="122" t="s">
        <v>2215</v>
      </c>
      <c r="B4047" s="122">
        <v>1</v>
      </c>
      <c r="C4047" s="122" t="s">
        <v>2216</v>
      </c>
      <c r="D4047" s="122" t="s">
        <v>2092</v>
      </c>
      <c r="E4047" s="122">
        <v>74</v>
      </c>
      <c r="F4047" s="122">
        <v>1.10453310425E-2</v>
      </c>
      <c r="G4047" s="122">
        <v>1.29693653445E-2</v>
      </c>
      <c r="H4047" s="122">
        <v>1.25592533585E-2</v>
      </c>
      <c r="I4047" s="122">
        <v>1.3015683661E-2</v>
      </c>
      <c r="J4047" s="122">
        <v>1.33256204E-2</v>
      </c>
      <c r="K4047" s="122">
        <v>1.39667288845E-2</v>
      </c>
      <c r="L4047" s="122">
        <v>1.026279068E-2</v>
      </c>
      <c r="M4047" s="122">
        <v>1.0618029672499999E-2</v>
      </c>
      <c r="N4047" s="122">
        <v>9.0045781530000008E-3</v>
      </c>
      <c r="O4047" s="122">
        <v>1.0250220670000001E-2</v>
      </c>
      <c r="P4047" s="122">
        <v>1.28934551405E-2</v>
      </c>
      <c r="Q4047" s="122">
        <v>9.9094493790000005E-3</v>
      </c>
      <c r="R4047" s="122">
        <v>9.0519716275000005E-3</v>
      </c>
      <c r="S4047" s="122">
        <v>7.8970207229999995E-3</v>
      </c>
      <c r="T4047" s="122">
        <v>7.3955459855000001E-3</v>
      </c>
      <c r="U4047" s="122">
        <v>6.6085356030000002E-3</v>
      </c>
      <c r="V4047" s="122">
        <v>7.9038982415E-3</v>
      </c>
      <c r="W4047" s="122">
        <v>7.8630095364999996E-3</v>
      </c>
      <c r="X4047" s="122">
        <v>6.8398969535000001E-3</v>
      </c>
      <c r="Y4047" s="122">
        <v>7.2178949675000001E-3</v>
      </c>
      <c r="Z4047" s="122">
        <v>4.6211988165000004E-3</v>
      </c>
      <c r="AA4047" s="122">
        <v>5.0079658130000003E-3</v>
      </c>
      <c r="AB4047" s="122">
        <v>4.6261484334999999E-3</v>
      </c>
      <c r="AC4047" s="122">
        <v>4.595733403E-3</v>
      </c>
      <c r="AD4047" s="122">
        <v>5.2285452409999997E-3</v>
      </c>
      <c r="AE4047" s="122">
        <v>5.4412599725000002E-3</v>
      </c>
      <c r="AF4047" s="122">
        <v>5.8522573499999999E-3</v>
      </c>
      <c r="AG4047" s="122">
        <v>6.1441007369999997E-3</v>
      </c>
      <c r="AH4047" s="122">
        <v>5.6646869845000001E-3</v>
      </c>
      <c r="AI4047" s="122">
        <v>5.6972203455000004E-3</v>
      </c>
      <c r="AJ4047" s="122">
        <v>3.5152981930000001E-3</v>
      </c>
      <c r="AK4047" s="122">
        <v>4.4520377360000004E-3</v>
      </c>
      <c r="AL4047" s="122">
        <v>0</v>
      </c>
    </row>
    <row r="4048" spans="1:38" hidden="1" x14ac:dyDescent="0.25">
      <c r="A4048" s="122" t="s">
        <v>2215</v>
      </c>
      <c r="B4048" s="122">
        <v>1</v>
      </c>
      <c r="C4048" s="122" t="s">
        <v>2216</v>
      </c>
      <c r="D4048" s="122" t="s">
        <v>2093</v>
      </c>
      <c r="E4048" s="122">
        <v>74</v>
      </c>
      <c r="F4048" s="122">
        <v>2.1138492969999998E-3</v>
      </c>
      <c r="G4048" s="122">
        <v>2.332639445E-3</v>
      </c>
      <c r="H4048" s="122">
        <v>3.0036743795E-3</v>
      </c>
      <c r="I4048" s="122">
        <v>2.6041359464999999E-3</v>
      </c>
      <c r="J4048" s="122">
        <v>1.4040411789999999E-3</v>
      </c>
      <c r="K4048" s="122">
        <v>1.8138155814999999E-3</v>
      </c>
      <c r="L4048" s="122">
        <v>1.4755348134999999E-3</v>
      </c>
      <c r="M4048" s="122">
        <v>1.6263940134999999E-3</v>
      </c>
      <c r="N4048" s="122">
        <v>1.6123274955E-3</v>
      </c>
      <c r="O4048" s="122">
        <v>2.6779949975000001E-3</v>
      </c>
      <c r="P4048" s="122">
        <v>2.67997733E-3</v>
      </c>
      <c r="Q4048" s="122">
        <v>1.77809541E-3</v>
      </c>
      <c r="R4048" s="122">
        <v>1.6828718205E-3</v>
      </c>
      <c r="S4048" s="122">
        <v>2.5908438114999998E-3</v>
      </c>
      <c r="T4048" s="122">
        <v>2.4505193685E-3</v>
      </c>
      <c r="U4048" s="122">
        <v>1.4438994315E-3</v>
      </c>
      <c r="V4048" s="122">
        <v>1.4844508445000001E-3</v>
      </c>
      <c r="W4048" s="122">
        <v>1.3414592825000001E-3</v>
      </c>
      <c r="X4048" s="122">
        <v>1.448883048E-3</v>
      </c>
      <c r="Y4048" s="122">
        <v>2.1266919919999999E-3</v>
      </c>
      <c r="Z4048" s="122">
        <v>1.8623111114999999E-3</v>
      </c>
      <c r="AA4048" s="122">
        <v>1.8047258695000001E-3</v>
      </c>
      <c r="AB4048" s="122">
        <v>2.006591713E-3</v>
      </c>
      <c r="AC4048" s="122">
        <v>1.1793164354999999E-3</v>
      </c>
      <c r="AD4048" s="122">
        <v>1.8355077395E-3</v>
      </c>
      <c r="AE4048" s="122">
        <v>1.32822558E-3</v>
      </c>
      <c r="AF4048" s="122">
        <v>1.5962587700000001E-3</v>
      </c>
      <c r="AG4048" s="122">
        <v>1.2685186155000001E-3</v>
      </c>
      <c r="AH4048" s="122">
        <v>1.483660747E-3</v>
      </c>
      <c r="AI4048" s="122">
        <v>1.337545789E-3</v>
      </c>
      <c r="AJ4048" s="122">
        <v>9.4037155350000002E-4</v>
      </c>
      <c r="AK4048" s="122">
        <v>1.101352402E-3</v>
      </c>
      <c r="AL4048" s="122">
        <v>0</v>
      </c>
    </row>
    <row r="4049" spans="1:38" hidden="1" x14ac:dyDescent="0.25">
      <c r="A4049" s="122" t="s">
        <v>2215</v>
      </c>
      <c r="B4049" s="122">
        <v>1</v>
      </c>
      <c r="C4049" s="122" t="s">
        <v>2216</v>
      </c>
      <c r="D4049" s="122" t="s">
        <v>2094</v>
      </c>
      <c r="E4049" s="122">
        <v>74</v>
      </c>
      <c r="F4049" s="122">
        <v>6.2077104094999998E-3</v>
      </c>
      <c r="G4049" s="122">
        <v>9.2350286720000001E-3</v>
      </c>
      <c r="H4049" s="122">
        <v>9.3687883759999997E-3</v>
      </c>
      <c r="I4049" s="122">
        <v>7.9809795600000004E-3</v>
      </c>
      <c r="J4049" s="122">
        <v>8.2312775189999996E-3</v>
      </c>
      <c r="K4049" s="122">
        <v>9.4020478105000006E-3</v>
      </c>
      <c r="L4049" s="122">
        <v>7.8452936240000007E-3</v>
      </c>
      <c r="M4049" s="122">
        <v>6.7313935779999999E-3</v>
      </c>
      <c r="N4049" s="122">
        <v>7.2771534459999997E-3</v>
      </c>
      <c r="O4049" s="122">
        <v>7.5584879664999998E-3</v>
      </c>
      <c r="P4049" s="122">
        <v>7.1161005439999998E-3</v>
      </c>
      <c r="Q4049" s="122">
        <v>6.2104839259999999E-3</v>
      </c>
      <c r="R4049" s="122">
        <v>6.0327797490000003E-3</v>
      </c>
      <c r="S4049" s="122">
        <v>8.2908536265000003E-3</v>
      </c>
      <c r="T4049" s="122">
        <v>1.0268240776E-2</v>
      </c>
      <c r="U4049" s="122">
        <v>1.0297760981E-2</v>
      </c>
      <c r="V4049" s="122">
        <v>8.8291582760000008E-3</v>
      </c>
      <c r="W4049" s="122">
        <v>9.4708181724999993E-3</v>
      </c>
      <c r="X4049" s="122">
        <v>9.5445281874999999E-3</v>
      </c>
      <c r="Y4049" s="122">
        <v>1.1517097345500001E-2</v>
      </c>
      <c r="Z4049" s="122">
        <v>1.2793727425499999E-2</v>
      </c>
      <c r="AA4049" s="122">
        <v>1.3126982759999999E-2</v>
      </c>
      <c r="AB4049" s="122">
        <v>1.3599651865E-2</v>
      </c>
      <c r="AC4049" s="122">
        <v>1.3660852555E-2</v>
      </c>
      <c r="AD4049" s="122">
        <v>1.3238788592000001E-2</v>
      </c>
      <c r="AE4049" s="122">
        <v>1.37853712585E-2</v>
      </c>
      <c r="AF4049" s="122">
        <v>1.4332269884499999E-2</v>
      </c>
      <c r="AG4049" s="122">
        <v>1.6267847453999999E-2</v>
      </c>
      <c r="AH4049" s="122">
        <v>1.8193341852999999E-2</v>
      </c>
      <c r="AI4049" s="122">
        <v>1.57614035955E-2</v>
      </c>
      <c r="AJ4049" s="122">
        <v>1.30966592075E-2</v>
      </c>
      <c r="AK4049" s="122">
        <v>1.4336796058E-2</v>
      </c>
      <c r="AL4049" s="122">
        <v>0</v>
      </c>
    </row>
    <row r="4050" spans="1:38" hidden="1" x14ac:dyDescent="0.25">
      <c r="A4050" s="122" t="s">
        <v>2215</v>
      </c>
      <c r="B4050" s="122">
        <v>1</v>
      </c>
      <c r="C4050" s="122" t="s">
        <v>2216</v>
      </c>
      <c r="D4050" s="122" t="s">
        <v>2095</v>
      </c>
      <c r="E4050" s="122">
        <v>74</v>
      </c>
      <c r="F4050" s="122">
        <v>8.1706762537000002E-2</v>
      </c>
      <c r="G4050" s="122">
        <v>9.9922668822000002E-2</v>
      </c>
      <c r="H4050" s="122">
        <v>9.1323014034499994E-2</v>
      </c>
      <c r="I4050" s="122">
        <v>8.3863248876499999E-2</v>
      </c>
      <c r="J4050" s="122">
        <v>8.2779791500499994E-2</v>
      </c>
      <c r="K4050" s="122">
        <v>7.7185587069500003E-2</v>
      </c>
      <c r="L4050" s="122">
        <v>8.8424900390999997E-2</v>
      </c>
      <c r="M4050" s="122">
        <v>8.9363231232500007E-2</v>
      </c>
      <c r="N4050" s="122">
        <v>9.4553354044000004E-2</v>
      </c>
      <c r="O4050" s="122">
        <v>8.6016877111499995E-2</v>
      </c>
      <c r="P4050" s="122">
        <v>8.3829119155499995E-2</v>
      </c>
      <c r="Q4050" s="122">
        <v>6.2508122752500006E-2</v>
      </c>
      <c r="R4050" s="122">
        <v>6.3161888750000006E-2</v>
      </c>
      <c r="S4050" s="122">
        <v>6.755350903E-2</v>
      </c>
      <c r="T4050" s="122">
        <v>7.0214917651000006E-2</v>
      </c>
      <c r="U4050" s="122">
        <v>5.8806049088000002E-2</v>
      </c>
      <c r="V4050" s="122">
        <v>6.1307146913000002E-2</v>
      </c>
      <c r="W4050" s="122">
        <v>6.04101860165E-2</v>
      </c>
      <c r="X4050" s="122">
        <v>6.2577283009000007E-2</v>
      </c>
      <c r="Y4050" s="122">
        <v>6.0736499649500002E-2</v>
      </c>
      <c r="Z4050" s="122">
        <v>5.2075535309999997E-2</v>
      </c>
      <c r="AA4050" s="122">
        <v>4.8660167662999999E-2</v>
      </c>
      <c r="AB4050" s="122">
        <v>4.2820376204500001E-2</v>
      </c>
      <c r="AC4050" s="122">
        <v>3.4989842020499998E-2</v>
      </c>
      <c r="AD4050" s="122">
        <v>2.93293231415E-2</v>
      </c>
      <c r="AE4050" s="122">
        <v>2.6627587482999999E-2</v>
      </c>
      <c r="AF4050" s="122">
        <v>2.6458233774000001E-2</v>
      </c>
      <c r="AG4050" s="122">
        <v>4.1595984832500002E-2</v>
      </c>
      <c r="AH4050" s="122">
        <v>2.32441409145E-2</v>
      </c>
      <c r="AI4050" s="122">
        <v>2.2398952379000001E-2</v>
      </c>
      <c r="AJ4050" s="122">
        <v>2.0174446899500001E-2</v>
      </c>
      <c r="AK4050" s="122">
        <v>1.9994816305E-2</v>
      </c>
      <c r="AL4050" s="122">
        <v>0</v>
      </c>
    </row>
    <row r="4051" spans="1:38" hidden="1" x14ac:dyDescent="0.25">
      <c r="A4051" s="122" t="s">
        <v>2215</v>
      </c>
      <c r="B4051" s="122">
        <v>1</v>
      </c>
      <c r="C4051" s="122" t="s">
        <v>2216</v>
      </c>
      <c r="D4051" s="122" t="s">
        <v>2096</v>
      </c>
      <c r="E4051" s="122">
        <v>74</v>
      </c>
      <c r="F4051" s="122">
        <v>9.9675076990000007E-3</v>
      </c>
      <c r="G4051" s="122">
        <v>9.1006476754999996E-3</v>
      </c>
      <c r="H4051" s="122">
        <v>8.0599655130000007E-3</v>
      </c>
      <c r="I4051" s="122">
        <v>8.0657478660000007E-3</v>
      </c>
      <c r="J4051" s="122">
        <v>7.0304908364999998E-3</v>
      </c>
      <c r="K4051" s="122">
        <v>6.6219739384999997E-3</v>
      </c>
      <c r="L4051" s="122">
        <v>1.0139184292E-2</v>
      </c>
      <c r="M4051" s="122">
        <v>1.010270418E-2</v>
      </c>
      <c r="N4051" s="122">
        <v>6.5298987345E-3</v>
      </c>
      <c r="O4051" s="122">
        <v>6.8537003000000004E-3</v>
      </c>
      <c r="P4051" s="122">
        <v>8.0284568010000005E-3</v>
      </c>
      <c r="Q4051" s="122">
        <v>6.5177033814999997E-3</v>
      </c>
      <c r="R4051" s="122">
        <v>5.714174065E-3</v>
      </c>
      <c r="S4051" s="122">
        <v>5.5155420165000002E-3</v>
      </c>
      <c r="T4051" s="122">
        <v>6.9333432675000002E-3</v>
      </c>
      <c r="U4051" s="122">
        <v>9.1721671740000003E-3</v>
      </c>
      <c r="V4051" s="122">
        <v>8.3710066660000002E-3</v>
      </c>
      <c r="W4051" s="122">
        <v>8.1666937065E-3</v>
      </c>
      <c r="X4051" s="122">
        <v>1.1152125459499999E-2</v>
      </c>
      <c r="Y4051" s="122">
        <v>6.8807309095000003E-3</v>
      </c>
      <c r="Z4051" s="122">
        <v>9.4294917935E-3</v>
      </c>
      <c r="AA4051" s="122">
        <v>9.7794065385000007E-3</v>
      </c>
      <c r="AB4051" s="122">
        <v>9.7094689044999998E-3</v>
      </c>
      <c r="AC4051" s="122">
        <v>9.8627770224999998E-3</v>
      </c>
      <c r="AD4051" s="122">
        <v>1.06124198875E-2</v>
      </c>
      <c r="AE4051" s="122">
        <v>1.1144426123E-2</v>
      </c>
      <c r="AF4051" s="122">
        <v>1.2842387070000001E-2</v>
      </c>
      <c r="AG4051" s="122">
        <v>1.4218433834499999E-2</v>
      </c>
      <c r="AH4051" s="122">
        <v>1.43829144055E-2</v>
      </c>
      <c r="AI4051" s="122">
        <v>1.4793788955500001E-2</v>
      </c>
      <c r="AJ4051" s="122">
        <v>5.2828941175E-3</v>
      </c>
      <c r="AK4051" s="122">
        <v>7.0357547964999996E-3</v>
      </c>
      <c r="AL4051" s="122">
        <v>0</v>
      </c>
    </row>
    <row r="4052" spans="1:38" hidden="1" x14ac:dyDescent="0.25">
      <c r="A4052" s="122" t="s">
        <v>2215</v>
      </c>
      <c r="B4052" s="122">
        <v>1</v>
      </c>
      <c r="C4052" s="122" t="s">
        <v>2216</v>
      </c>
      <c r="D4052" s="122" t="s">
        <v>2097</v>
      </c>
      <c r="E4052" s="122">
        <v>74</v>
      </c>
      <c r="F4052" s="122">
        <v>5.4036099650000002E-3</v>
      </c>
      <c r="G4052" s="122">
        <v>4.5552004869999999E-3</v>
      </c>
      <c r="H4052" s="122">
        <v>5.0447541199999998E-3</v>
      </c>
      <c r="I4052" s="122">
        <v>4.2531493530000002E-3</v>
      </c>
      <c r="J4052" s="122">
        <v>3.8303313324999999E-3</v>
      </c>
      <c r="K4052" s="122">
        <v>4.461618122E-3</v>
      </c>
      <c r="L4052" s="122">
        <v>4.595140916E-3</v>
      </c>
      <c r="M4052" s="122">
        <v>5.0035116664999997E-3</v>
      </c>
      <c r="N4052" s="122">
        <v>6.5791643279999997E-3</v>
      </c>
      <c r="O4052" s="122">
        <v>5.9421327094999997E-3</v>
      </c>
      <c r="P4052" s="122">
        <v>4.9974701170000004E-3</v>
      </c>
      <c r="Q4052" s="122">
        <v>3.9146835354999998E-3</v>
      </c>
      <c r="R4052" s="122">
        <v>3.019762344E-3</v>
      </c>
      <c r="S4052" s="122">
        <v>3.2069426825E-3</v>
      </c>
      <c r="T4052" s="122">
        <v>5.3698672235000001E-3</v>
      </c>
      <c r="U4052" s="122">
        <v>6.204855114E-3</v>
      </c>
      <c r="V4052" s="122">
        <v>6.3717895319999997E-3</v>
      </c>
      <c r="W4052" s="122">
        <v>4.6856003620000001E-3</v>
      </c>
      <c r="X4052" s="122">
        <v>4.945827606E-3</v>
      </c>
      <c r="Y4052" s="122">
        <v>3.7329067325000001E-3</v>
      </c>
      <c r="Z4052" s="122">
        <v>7.6079420015000001E-3</v>
      </c>
      <c r="AA4052" s="122">
        <v>7.0810348959999998E-3</v>
      </c>
      <c r="AB4052" s="122">
        <v>6.9064580105E-3</v>
      </c>
      <c r="AC4052" s="122">
        <v>6.7239933470000001E-3</v>
      </c>
      <c r="AD4052" s="122">
        <v>6.681167121E-3</v>
      </c>
      <c r="AE4052" s="122">
        <v>7.037889504E-3</v>
      </c>
      <c r="AF4052" s="122">
        <v>7.2200624554999999E-3</v>
      </c>
      <c r="AG4052" s="122">
        <v>7.8709531500000002E-3</v>
      </c>
      <c r="AH4052" s="122">
        <v>8.5323493985000002E-3</v>
      </c>
      <c r="AI4052" s="122">
        <v>7.9968058104999996E-3</v>
      </c>
      <c r="AJ4052" s="122">
        <v>5.9326863074999998E-3</v>
      </c>
      <c r="AK4052" s="122">
        <v>5.6966639779999998E-3</v>
      </c>
      <c r="AL4052" s="122">
        <v>0</v>
      </c>
    </row>
    <row r="4053" spans="1:38" hidden="1" x14ac:dyDescent="0.25">
      <c r="A4053" s="122" t="s">
        <v>2215</v>
      </c>
      <c r="B4053" s="122">
        <v>1</v>
      </c>
      <c r="C4053" s="122" t="s">
        <v>2216</v>
      </c>
      <c r="D4053" s="122" t="s">
        <v>2098</v>
      </c>
      <c r="E4053" s="122">
        <v>74</v>
      </c>
      <c r="F4053" s="122">
        <v>1.9951514775000002E-3</v>
      </c>
      <c r="G4053" s="122">
        <v>2.2504891800000002E-3</v>
      </c>
      <c r="H4053" s="122">
        <v>1.7350123725E-3</v>
      </c>
      <c r="I4053" s="122">
        <v>1.9044086139999999E-3</v>
      </c>
      <c r="J4053" s="122">
        <v>1.556301858E-3</v>
      </c>
      <c r="K4053" s="122">
        <v>1.3616285384999999E-3</v>
      </c>
      <c r="L4053" s="122">
        <v>1.0694137275000001E-3</v>
      </c>
      <c r="M4053" s="122">
        <v>1.0922337785000001E-3</v>
      </c>
      <c r="N4053" s="122">
        <v>1.6380247575000001E-3</v>
      </c>
      <c r="O4053" s="122">
        <v>1.0562835339999999E-3</v>
      </c>
      <c r="P4053" s="122">
        <v>1.9591637885E-3</v>
      </c>
      <c r="Q4053" s="122">
        <v>1.9268663304999999E-3</v>
      </c>
      <c r="R4053" s="122">
        <v>2.4473845509999999E-3</v>
      </c>
      <c r="S4053" s="122">
        <v>1.1154223650000001E-3</v>
      </c>
      <c r="T4053" s="122">
        <v>1.296995065E-3</v>
      </c>
      <c r="U4053" s="122">
        <v>3.5251685154999999E-3</v>
      </c>
      <c r="V4053" s="122">
        <v>3.4548426564999998E-3</v>
      </c>
      <c r="W4053" s="122">
        <v>2.123800312E-3</v>
      </c>
      <c r="X4053" s="122">
        <v>1.4771897384999999E-3</v>
      </c>
      <c r="Y4053" s="122">
        <v>3.437823323E-3</v>
      </c>
      <c r="Z4053" s="122">
        <v>1.9089529665E-3</v>
      </c>
      <c r="AA4053" s="122">
        <v>2.0885656205E-3</v>
      </c>
      <c r="AB4053" s="122">
        <v>2.1827532455000001E-3</v>
      </c>
      <c r="AC4053" s="122">
        <v>2.268292516E-3</v>
      </c>
      <c r="AD4053" s="122">
        <v>1.7871892030000001E-3</v>
      </c>
      <c r="AE4053" s="122">
        <v>1.4225389210000001E-3</v>
      </c>
      <c r="AF4053" s="122">
        <v>1.2721986704999999E-3</v>
      </c>
      <c r="AG4053" s="122">
        <v>9.6515562549999998E-4</v>
      </c>
      <c r="AH4053" s="122">
        <v>1.0334185389999999E-3</v>
      </c>
      <c r="AI4053" s="122">
        <v>9.7885800699999996E-4</v>
      </c>
      <c r="AJ4053" s="122">
        <v>6.6637859300000004E-4</v>
      </c>
      <c r="AK4053" s="122">
        <v>7.8196411999999996E-4</v>
      </c>
      <c r="AL4053" s="122">
        <v>0</v>
      </c>
    </row>
    <row r="4054" spans="1:38" hidden="1" x14ac:dyDescent="0.25">
      <c r="A4054" s="122" t="s">
        <v>2215</v>
      </c>
      <c r="B4054" s="122">
        <v>1</v>
      </c>
      <c r="C4054" s="122" t="s">
        <v>2216</v>
      </c>
      <c r="D4054" s="122" t="s">
        <v>2099</v>
      </c>
      <c r="E4054" s="122">
        <v>74</v>
      </c>
      <c r="F4054" s="122">
        <v>6.0873657475000002E-3</v>
      </c>
      <c r="G4054" s="122">
        <v>7.5927398789999998E-3</v>
      </c>
      <c r="H4054" s="122">
        <v>7.8643042999999996E-3</v>
      </c>
      <c r="I4054" s="122">
        <v>7.9157243435E-3</v>
      </c>
      <c r="J4054" s="122">
        <v>7.8447742769999999E-3</v>
      </c>
      <c r="K4054" s="122">
        <v>6.9219281805000003E-3</v>
      </c>
      <c r="L4054" s="122">
        <v>7.0078410479999997E-3</v>
      </c>
      <c r="M4054" s="122">
        <v>7.5492060765000001E-3</v>
      </c>
      <c r="N4054" s="122">
        <v>7.2602319504999997E-3</v>
      </c>
      <c r="O4054" s="122">
        <v>7.2146469419999996E-3</v>
      </c>
      <c r="P4054" s="122">
        <v>6.1112977384999998E-3</v>
      </c>
      <c r="Q4054" s="122">
        <v>5.0940817499999999E-3</v>
      </c>
      <c r="R4054" s="122">
        <v>4.8675265189999997E-3</v>
      </c>
      <c r="S4054" s="122">
        <v>2.8854824715E-3</v>
      </c>
      <c r="T4054" s="122">
        <v>3.8537310974999998E-3</v>
      </c>
      <c r="U4054" s="122">
        <v>3.5847017725000002E-3</v>
      </c>
      <c r="V4054" s="122">
        <v>4.2290041429999996E-3</v>
      </c>
      <c r="W4054" s="122">
        <v>5.3900995494999999E-3</v>
      </c>
      <c r="X4054" s="122">
        <v>4.6105749664999999E-3</v>
      </c>
      <c r="Y4054" s="122">
        <v>4.2574193244999999E-3</v>
      </c>
      <c r="Z4054" s="122">
        <v>9.4988526815000009E-3</v>
      </c>
      <c r="AA4054" s="122">
        <v>1.03181687635E-2</v>
      </c>
      <c r="AB4054" s="122">
        <v>1.0225997232E-2</v>
      </c>
      <c r="AC4054" s="122">
        <v>1.019032431E-2</v>
      </c>
      <c r="AD4054" s="122">
        <v>1.05755982435E-2</v>
      </c>
      <c r="AE4054" s="122">
        <v>1.1496630256E-2</v>
      </c>
      <c r="AF4054" s="122">
        <v>1.23508660505E-2</v>
      </c>
      <c r="AG4054" s="122">
        <v>1.3235252378999999E-2</v>
      </c>
      <c r="AH4054" s="122">
        <v>1.4151756045E-2</v>
      </c>
      <c r="AI4054" s="122">
        <v>1.3801456361000001E-2</v>
      </c>
      <c r="AJ4054" s="122">
        <v>7.0440593399999996E-3</v>
      </c>
      <c r="AK4054" s="122">
        <v>8.2427971485000001E-3</v>
      </c>
      <c r="AL4054" s="122">
        <v>0</v>
      </c>
    </row>
    <row r="4055" spans="1:38" hidden="1" x14ac:dyDescent="0.25">
      <c r="A4055" s="122" t="s">
        <v>2215</v>
      </c>
      <c r="B4055" s="122">
        <v>1</v>
      </c>
      <c r="C4055" s="122" t="s">
        <v>2216</v>
      </c>
      <c r="D4055" s="122" t="s">
        <v>2100</v>
      </c>
      <c r="E4055" s="122">
        <v>74</v>
      </c>
      <c r="F4055" s="122">
        <v>3.069549643E-3</v>
      </c>
      <c r="G4055" s="122">
        <v>3.7000477660000001E-3</v>
      </c>
      <c r="H4055" s="122">
        <v>5.0106046035000001E-3</v>
      </c>
      <c r="I4055" s="122">
        <v>7.0110576444999996E-3</v>
      </c>
      <c r="J4055" s="122">
        <v>7.14410532E-3</v>
      </c>
      <c r="K4055" s="122">
        <v>7.6622165190000004E-3</v>
      </c>
      <c r="L4055" s="122">
        <v>7.9279710005E-3</v>
      </c>
      <c r="M4055" s="122">
        <v>8.4279211135000007E-3</v>
      </c>
      <c r="N4055" s="122">
        <v>8.1355895700000007E-3</v>
      </c>
      <c r="O4055" s="122">
        <v>9.8635880815000007E-3</v>
      </c>
      <c r="P4055" s="122">
        <v>1.1383257664499999E-2</v>
      </c>
      <c r="Q4055" s="122">
        <v>9.5449965485000007E-3</v>
      </c>
      <c r="R4055" s="122">
        <v>9.2163499084999996E-3</v>
      </c>
      <c r="S4055" s="122">
        <v>9.8807144484999998E-3</v>
      </c>
      <c r="T4055" s="122">
        <v>1.0766864617000001E-2</v>
      </c>
      <c r="U4055" s="122">
        <v>1.1067621994499999E-2</v>
      </c>
      <c r="V4055" s="122">
        <v>1.0785924980499999E-2</v>
      </c>
      <c r="W4055" s="122">
        <v>1.07973041335E-2</v>
      </c>
      <c r="X4055" s="122">
        <v>1.0591371706E-2</v>
      </c>
      <c r="Y4055" s="122">
        <v>8.6702119915000007E-3</v>
      </c>
      <c r="Z4055" s="122">
        <v>8.8754971830000001E-3</v>
      </c>
      <c r="AA4055" s="122">
        <v>8.8621300264999994E-3</v>
      </c>
      <c r="AB4055" s="122">
        <v>8.6028940679999995E-3</v>
      </c>
      <c r="AC4055" s="122">
        <v>9.7893766069999995E-3</v>
      </c>
      <c r="AD4055" s="122">
        <v>9.4511035505000004E-3</v>
      </c>
      <c r="AE4055" s="122">
        <v>9.8256641964999999E-3</v>
      </c>
      <c r="AF4055" s="122">
        <v>1.00015329305E-2</v>
      </c>
      <c r="AG4055" s="122">
        <v>1.01971581565E-2</v>
      </c>
      <c r="AH4055" s="122">
        <v>1.04155162485E-2</v>
      </c>
      <c r="AI4055" s="122">
        <v>1.0307263112499999E-2</v>
      </c>
      <c r="AJ4055" s="122">
        <v>4.2410416354999999E-3</v>
      </c>
      <c r="AK4055" s="122">
        <v>5.8202492985000003E-3</v>
      </c>
      <c r="AL4055" s="122">
        <v>0</v>
      </c>
    </row>
    <row r="4056" spans="1:38" hidden="1" x14ac:dyDescent="0.25">
      <c r="A4056" s="122" t="s">
        <v>2215</v>
      </c>
      <c r="B4056" s="122">
        <v>1</v>
      </c>
      <c r="C4056" s="122" t="s">
        <v>2216</v>
      </c>
      <c r="D4056" s="122" t="s">
        <v>2101</v>
      </c>
      <c r="E4056" s="122">
        <v>74</v>
      </c>
      <c r="F4056" s="122">
        <v>6.1319356470000003E-3</v>
      </c>
      <c r="G4056" s="122">
        <v>6.7431585709999999E-3</v>
      </c>
      <c r="H4056" s="122">
        <v>7.7005657554999997E-3</v>
      </c>
      <c r="I4056" s="122">
        <v>8.5140693275000002E-3</v>
      </c>
      <c r="J4056" s="122">
        <v>9.4841363304999995E-3</v>
      </c>
      <c r="K4056" s="122">
        <v>1.1383226076500001E-2</v>
      </c>
      <c r="L4056" s="122">
        <v>1.30996994995E-2</v>
      </c>
      <c r="M4056" s="122">
        <v>1.4723191603999999E-2</v>
      </c>
      <c r="N4056" s="122">
        <v>2.2000842614E-2</v>
      </c>
      <c r="O4056" s="122">
        <v>1.91564349305E-2</v>
      </c>
      <c r="P4056" s="122">
        <v>5.3060654259999996E-3</v>
      </c>
      <c r="Q4056" s="122">
        <v>6.9509633560000004E-3</v>
      </c>
      <c r="R4056" s="122">
        <v>8.0127850984999995E-3</v>
      </c>
      <c r="S4056" s="122">
        <v>8.5164120600000007E-3</v>
      </c>
      <c r="T4056" s="122">
        <v>5.4948062435000002E-3</v>
      </c>
      <c r="U4056" s="122">
        <v>6.8416969394999999E-3</v>
      </c>
      <c r="V4056" s="122">
        <v>6.2389309605E-3</v>
      </c>
      <c r="W4056" s="122">
        <v>6.4625310704999996E-3</v>
      </c>
      <c r="X4056" s="122">
        <v>6.0339832464999998E-3</v>
      </c>
      <c r="Y4056" s="122">
        <v>4.4734779054999996E-3</v>
      </c>
      <c r="Z4056" s="122">
        <v>6.6896599204999997E-3</v>
      </c>
      <c r="AA4056" s="122">
        <v>6.4047949374999996E-3</v>
      </c>
      <c r="AB4056" s="122">
        <v>6.3724764385000004E-3</v>
      </c>
      <c r="AC4056" s="122">
        <v>6.0155887220000002E-3</v>
      </c>
      <c r="AD4056" s="122">
        <v>5.3439512834999999E-3</v>
      </c>
      <c r="AE4056" s="122">
        <v>6.0791737759999997E-3</v>
      </c>
      <c r="AF4056" s="122">
        <v>6.7646762530000001E-3</v>
      </c>
      <c r="AG4056" s="122">
        <v>7.2461183949999999E-3</v>
      </c>
      <c r="AH4056" s="122">
        <v>6.3139789075000001E-3</v>
      </c>
      <c r="AI4056" s="122">
        <v>6.3550010134999996E-3</v>
      </c>
      <c r="AJ4056" s="122">
        <v>4.1472922409999998E-3</v>
      </c>
      <c r="AK4056" s="122">
        <v>4.9050421449999999E-3</v>
      </c>
      <c r="AL4056" s="122">
        <v>0</v>
      </c>
    </row>
    <row r="4057" spans="1:38" hidden="1" x14ac:dyDescent="0.25">
      <c r="A4057" s="122" t="s">
        <v>2215</v>
      </c>
      <c r="B4057" s="122">
        <v>1</v>
      </c>
      <c r="C4057" s="122" t="s">
        <v>2216</v>
      </c>
      <c r="D4057" s="122" t="s">
        <v>2102</v>
      </c>
      <c r="E4057" s="122">
        <v>74</v>
      </c>
      <c r="F4057" s="122">
        <v>9.8081998749999996E-3</v>
      </c>
      <c r="G4057" s="122">
        <v>1.7984857104499999E-2</v>
      </c>
      <c r="H4057" s="122">
        <v>1.5512523015499999E-2</v>
      </c>
      <c r="I4057" s="122">
        <v>1.4099923476E-2</v>
      </c>
      <c r="J4057" s="122">
        <v>1.2832492526500001E-2</v>
      </c>
      <c r="K4057" s="122">
        <v>1.0959933599999999E-2</v>
      </c>
      <c r="L4057" s="122">
        <v>9.2386528385000003E-3</v>
      </c>
      <c r="M4057" s="122">
        <v>1.0098822566000001E-2</v>
      </c>
      <c r="N4057" s="122">
        <v>9.2897270304999995E-3</v>
      </c>
      <c r="O4057" s="122">
        <v>9.9379697919999999E-3</v>
      </c>
      <c r="P4057" s="122">
        <v>1.0257399679000001E-2</v>
      </c>
      <c r="Q4057" s="122">
        <v>9.9372601485000003E-3</v>
      </c>
      <c r="R4057" s="122">
        <v>9.5398199590000007E-3</v>
      </c>
      <c r="S4057" s="122">
        <v>1.1298977833000001E-2</v>
      </c>
      <c r="T4057" s="122">
        <v>1.1523455093E-2</v>
      </c>
      <c r="U4057" s="122">
        <v>8.4892376615000008E-3</v>
      </c>
      <c r="V4057" s="122">
        <v>1.0014153105E-2</v>
      </c>
      <c r="W4057" s="122">
        <v>8.3427448929999995E-3</v>
      </c>
      <c r="X4057" s="122">
        <v>8.4882704114999999E-3</v>
      </c>
      <c r="Y4057" s="122">
        <v>1.04854902935E-2</v>
      </c>
      <c r="Z4057" s="122">
        <v>6.3051495049999996E-3</v>
      </c>
      <c r="AA4057" s="122">
        <v>4.7146733795E-3</v>
      </c>
      <c r="AB4057" s="122">
        <v>5.1159582155000001E-3</v>
      </c>
      <c r="AC4057" s="122">
        <v>3.902869809E-3</v>
      </c>
      <c r="AD4057" s="122">
        <v>2.7458816639999999E-3</v>
      </c>
      <c r="AE4057" s="122">
        <v>4.0029172465E-3</v>
      </c>
      <c r="AF4057" s="122">
        <v>3.824700851E-3</v>
      </c>
      <c r="AG4057" s="122">
        <v>4.0770907730000002E-3</v>
      </c>
      <c r="AH4057" s="122">
        <v>3.093767728E-3</v>
      </c>
      <c r="AI4057" s="122">
        <v>3.3289812245000001E-3</v>
      </c>
      <c r="AJ4057" s="122">
        <v>2.3005181589999999E-3</v>
      </c>
      <c r="AK4057" s="122">
        <v>2.2995034739999999E-3</v>
      </c>
      <c r="AL4057" s="122">
        <v>0</v>
      </c>
    </row>
    <row r="4058" spans="1:38" hidden="1" x14ac:dyDescent="0.25">
      <c r="A4058" s="122" t="s">
        <v>2215</v>
      </c>
      <c r="B4058" s="122">
        <v>1</v>
      </c>
      <c r="C4058" s="122" t="s">
        <v>2216</v>
      </c>
      <c r="D4058" s="122" t="s">
        <v>2103</v>
      </c>
      <c r="E4058" s="122">
        <v>74</v>
      </c>
      <c r="F4058" s="122">
        <v>4.0483392799999998E-4</v>
      </c>
      <c r="G4058" s="122">
        <v>4.4273531450000003E-4</v>
      </c>
      <c r="H4058" s="122">
        <v>6.2282510099999995E-4</v>
      </c>
      <c r="I4058" s="122">
        <v>6.4755802800000001E-4</v>
      </c>
      <c r="J4058" s="122">
        <v>6.0904616100000003E-4</v>
      </c>
      <c r="K4058" s="122">
        <v>7.8022110899999999E-4</v>
      </c>
      <c r="L4058" s="122">
        <v>7.3206560050000005E-4</v>
      </c>
      <c r="M4058" s="122">
        <v>6.0491624199999995E-4</v>
      </c>
      <c r="N4058" s="122">
        <v>5.9569983350000002E-4</v>
      </c>
      <c r="O4058" s="122">
        <v>6.440179725E-4</v>
      </c>
      <c r="P4058" s="122">
        <v>6.1425073449999999E-4</v>
      </c>
      <c r="Q4058" s="122">
        <v>5.9104547950000004E-4</v>
      </c>
      <c r="R4058" s="122">
        <v>5.9621292650000003E-4</v>
      </c>
      <c r="S4058" s="122">
        <v>6.67632361E-4</v>
      </c>
      <c r="T4058" s="122">
        <v>7.9577144149999999E-4</v>
      </c>
      <c r="U4058" s="122">
        <v>9.1386590899999998E-4</v>
      </c>
      <c r="V4058" s="122">
        <v>8.8511335599999997E-4</v>
      </c>
      <c r="W4058" s="122">
        <v>8.9210797800000005E-4</v>
      </c>
      <c r="X4058" s="122">
        <v>6.9491604549999999E-4</v>
      </c>
      <c r="Y4058" s="122">
        <v>6.8866064100000005E-4</v>
      </c>
      <c r="Z4058" s="122">
        <v>1.1001197544999999E-3</v>
      </c>
      <c r="AA4058" s="122">
        <v>1.1513382125E-3</v>
      </c>
      <c r="AB4058" s="122">
        <v>1.1862213285000001E-3</v>
      </c>
      <c r="AC4058" s="122">
        <v>8.99619827E-4</v>
      </c>
      <c r="AD4058" s="122">
        <v>1.0298993125E-3</v>
      </c>
      <c r="AE4058" s="122">
        <v>9.1120265900000003E-4</v>
      </c>
      <c r="AF4058" s="122">
        <v>1.1437540979999999E-3</v>
      </c>
      <c r="AG4058" s="122">
        <v>1.3797266074999999E-3</v>
      </c>
      <c r="AH4058" s="122">
        <v>1.4489796139999999E-3</v>
      </c>
      <c r="AI4058" s="122">
        <v>1.2161524689999999E-3</v>
      </c>
      <c r="AJ4058" s="122">
        <v>1.106874737E-3</v>
      </c>
      <c r="AK4058" s="122">
        <v>1.131912626E-3</v>
      </c>
      <c r="AL4058" s="122">
        <v>0</v>
      </c>
    </row>
    <row r="4059" spans="1:38" hidden="1" x14ac:dyDescent="0.25">
      <c r="A4059" s="122" t="s">
        <v>2215</v>
      </c>
      <c r="B4059" s="122">
        <v>1</v>
      </c>
      <c r="C4059" s="122" t="s">
        <v>2216</v>
      </c>
      <c r="D4059" s="122" t="s">
        <v>2104</v>
      </c>
      <c r="E4059" s="122">
        <v>74</v>
      </c>
      <c r="F4059" s="122">
        <v>4.4184781095000002E-3</v>
      </c>
      <c r="G4059" s="122">
        <v>4.8450469135E-3</v>
      </c>
      <c r="H4059" s="122">
        <v>4.4074764755000001E-3</v>
      </c>
      <c r="I4059" s="122">
        <v>4.4941677009999997E-3</v>
      </c>
      <c r="J4059" s="122">
        <v>3.6038286509999999E-3</v>
      </c>
      <c r="K4059" s="122">
        <v>4.5060073710000001E-3</v>
      </c>
      <c r="L4059" s="122">
        <v>7.5522316609999999E-3</v>
      </c>
      <c r="M4059" s="122">
        <v>6.7919022205E-3</v>
      </c>
      <c r="N4059" s="122">
        <v>6.7173877715000002E-3</v>
      </c>
      <c r="O4059" s="122">
        <v>5.8529870275000001E-3</v>
      </c>
      <c r="P4059" s="122">
        <v>6.3675223694999996E-3</v>
      </c>
      <c r="Q4059" s="122">
        <v>5.1921578524999996E-3</v>
      </c>
      <c r="R4059" s="122">
        <v>5.6282439195000002E-3</v>
      </c>
      <c r="S4059" s="122">
        <v>6.3527827779999999E-3</v>
      </c>
      <c r="T4059" s="122">
        <v>5.4445658740000001E-3</v>
      </c>
      <c r="U4059" s="122">
        <v>7.2370348574999997E-3</v>
      </c>
      <c r="V4059" s="122">
        <v>5.1548001135000004E-3</v>
      </c>
      <c r="W4059" s="122">
        <v>7.5430027975000001E-3</v>
      </c>
      <c r="X4059" s="122">
        <v>6.2204299589999996E-3</v>
      </c>
      <c r="Y4059" s="122">
        <v>3.4547976595000001E-3</v>
      </c>
      <c r="Z4059" s="122">
        <v>1.31874256825E-2</v>
      </c>
      <c r="AA4059" s="122">
        <v>1.37732849795E-2</v>
      </c>
      <c r="AB4059" s="122">
        <v>1.3697956052999999E-2</v>
      </c>
      <c r="AC4059" s="122">
        <v>1.4639372978499999E-2</v>
      </c>
      <c r="AD4059" s="122">
        <v>1.5705213207499999E-2</v>
      </c>
      <c r="AE4059" s="122">
        <v>1.5421629817499999E-2</v>
      </c>
      <c r="AF4059" s="122">
        <v>1.5836159062000001E-2</v>
      </c>
      <c r="AG4059" s="122">
        <v>1.7032843995000001E-2</v>
      </c>
      <c r="AH4059" s="122">
        <v>1.7561184300000001E-2</v>
      </c>
      <c r="AI4059" s="122">
        <v>1.7284251376499998E-2</v>
      </c>
      <c r="AJ4059" s="122">
        <v>1.0193020870500001E-2</v>
      </c>
      <c r="AK4059" s="122">
        <v>1.2677302219499999E-2</v>
      </c>
      <c r="AL4059" s="122">
        <v>0</v>
      </c>
    </row>
    <row r="4060" spans="1:38" hidden="1" x14ac:dyDescent="0.25">
      <c r="A4060" s="122" t="s">
        <v>2215</v>
      </c>
      <c r="B4060" s="122">
        <v>1</v>
      </c>
      <c r="C4060" s="122" t="s">
        <v>2216</v>
      </c>
      <c r="D4060" s="122" t="s">
        <v>2105</v>
      </c>
      <c r="E4060" s="122">
        <v>74</v>
      </c>
      <c r="F4060" s="122">
        <v>6.5091743299999999E-4</v>
      </c>
      <c r="G4060" s="122">
        <v>6.6588614350000005E-4</v>
      </c>
      <c r="H4060" s="122">
        <v>9.8383057300000009E-4</v>
      </c>
      <c r="I4060" s="122">
        <v>8.7375275300000002E-4</v>
      </c>
      <c r="J4060" s="122">
        <v>5.8772630149999999E-4</v>
      </c>
      <c r="K4060" s="122">
        <v>2.4738672199999998E-4</v>
      </c>
      <c r="L4060" s="122">
        <v>1.804582955E-4</v>
      </c>
      <c r="M4060" s="122">
        <v>1.4432901699999999E-4</v>
      </c>
      <c r="N4060" s="122">
        <v>1.764501705E-4</v>
      </c>
      <c r="O4060" s="122">
        <v>3.117487295E-4</v>
      </c>
      <c r="P4060" s="122">
        <v>3.4005756650000001E-4</v>
      </c>
      <c r="Q4060" s="122">
        <v>5.8704912050000003E-4</v>
      </c>
      <c r="R4060" s="122">
        <v>4.1025582799999999E-4</v>
      </c>
      <c r="S4060" s="122">
        <v>4.4768307650000001E-4</v>
      </c>
      <c r="T4060" s="122">
        <v>8.6301384000000004E-4</v>
      </c>
      <c r="U4060" s="122">
        <v>5.306131305E-4</v>
      </c>
      <c r="V4060" s="122">
        <v>6.2279115449999996E-4</v>
      </c>
      <c r="W4060" s="122">
        <v>6.1743627299999995E-4</v>
      </c>
      <c r="X4060" s="122">
        <v>5.12167408E-4</v>
      </c>
      <c r="Y4060" s="122">
        <v>5.9728893250000003E-4</v>
      </c>
      <c r="Z4060" s="122">
        <v>7.5099028400000005E-4</v>
      </c>
      <c r="AA4060" s="122">
        <v>8.7099958850000005E-4</v>
      </c>
      <c r="AB4060" s="122">
        <v>7.6076128450000005E-4</v>
      </c>
      <c r="AC4060" s="122">
        <v>9.1979647650000001E-4</v>
      </c>
      <c r="AD4060" s="122">
        <v>8.5732365399999999E-4</v>
      </c>
      <c r="AE4060" s="122">
        <v>1.0721027355E-3</v>
      </c>
      <c r="AF4060" s="122">
        <v>8.7558263100000005E-4</v>
      </c>
      <c r="AG4060" s="122">
        <v>8.0892124499999999E-4</v>
      </c>
      <c r="AH4060" s="122">
        <v>8.8826335800000001E-4</v>
      </c>
      <c r="AI4060" s="122">
        <v>7.9950762349999998E-4</v>
      </c>
      <c r="AJ4060" s="122">
        <v>6.6257844000000002E-4</v>
      </c>
      <c r="AK4060" s="122">
        <v>6.8517605000000003E-4</v>
      </c>
      <c r="AL4060" s="122">
        <v>0</v>
      </c>
    </row>
    <row r="4061" spans="1:38" hidden="1" x14ac:dyDescent="0.25">
      <c r="A4061" s="122" t="s">
        <v>2215</v>
      </c>
      <c r="B4061" s="122">
        <v>1</v>
      </c>
      <c r="C4061" s="122" t="s">
        <v>2216</v>
      </c>
      <c r="D4061" s="122" t="s">
        <v>475</v>
      </c>
      <c r="E4061" s="122">
        <v>74</v>
      </c>
      <c r="F4061" s="122">
        <v>8.4588659850000001E-4</v>
      </c>
      <c r="G4061" s="122">
        <v>8.4038196550000001E-4</v>
      </c>
      <c r="H4061" s="122">
        <v>8.5758224099999998E-4</v>
      </c>
      <c r="I4061" s="122">
        <v>8.2637674200000005E-4</v>
      </c>
      <c r="J4061" s="122">
        <v>8.9599576649999999E-4</v>
      </c>
      <c r="K4061" s="122">
        <v>7.5224134899999997E-4</v>
      </c>
      <c r="L4061" s="122">
        <v>7.4122201299999999E-4</v>
      </c>
      <c r="M4061" s="122">
        <v>8.2304924299999996E-4</v>
      </c>
      <c r="N4061" s="122">
        <v>8.0892508750000003E-4</v>
      </c>
      <c r="O4061" s="122">
        <v>1.2069387105E-3</v>
      </c>
      <c r="P4061" s="122">
        <v>1.0132047365000001E-3</v>
      </c>
      <c r="Q4061" s="122">
        <v>8.6982492300000005E-4</v>
      </c>
      <c r="R4061" s="122">
        <v>1.1853052500000001E-3</v>
      </c>
      <c r="S4061" s="122">
        <v>9.6726722500000003E-4</v>
      </c>
      <c r="T4061" s="122">
        <v>7.2477012399999995E-4</v>
      </c>
      <c r="U4061" s="122">
        <v>7.6751984450000002E-4</v>
      </c>
      <c r="V4061" s="122">
        <v>8.9825934350000003E-4</v>
      </c>
      <c r="W4061" s="122">
        <v>8.418051745E-4</v>
      </c>
      <c r="X4061" s="122">
        <v>7.4159722650000005E-4</v>
      </c>
      <c r="Y4061" s="122">
        <v>6.0556758550000004E-4</v>
      </c>
      <c r="Z4061" s="122">
        <v>1.0594511584999999E-3</v>
      </c>
      <c r="AA4061" s="122">
        <v>1.0628586344999999E-3</v>
      </c>
      <c r="AB4061" s="122">
        <v>1.0828367724999999E-3</v>
      </c>
      <c r="AC4061" s="122">
        <v>1.158584452E-3</v>
      </c>
      <c r="AD4061" s="122">
        <v>1.1438643644999999E-3</v>
      </c>
      <c r="AE4061" s="122">
        <v>1.3316129690000001E-3</v>
      </c>
      <c r="AF4061" s="122">
        <v>1.0841604475E-3</v>
      </c>
      <c r="AG4061" s="122">
        <v>1.1864676725E-3</v>
      </c>
      <c r="AH4061" s="122">
        <v>1.295256453E-3</v>
      </c>
      <c r="AI4061" s="122">
        <v>1.1952657255E-3</v>
      </c>
      <c r="AJ4061" s="122">
        <v>7.3112614899999997E-4</v>
      </c>
      <c r="AK4061" s="122">
        <v>9.0831937949999999E-4</v>
      </c>
      <c r="AL4061" s="122">
        <v>0</v>
      </c>
    </row>
    <row r="4062" spans="1:38" hidden="1" x14ac:dyDescent="0.25">
      <c r="A4062" s="122" t="s">
        <v>2215</v>
      </c>
      <c r="B4062" s="122">
        <v>1</v>
      </c>
      <c r="C4062" s="122" t="s">
        <v>2216</v>
      </c>
      <c r="D4062" s="122" t="s">
        <v>2106</v>
      </c>
      <c r="E4062" s="122">
        <v>74</v>
      </c>
      <c r="F4062" s="122">
        <v>3.8813211749999998E-4</v>
      </c>
      <c r="G4062" s="122">
        <v>3.358171425E-4</v>
      </c>
      <c r="H4062" s="122">
        <v>2.8954695000000001E-4</v>
      </c>
      <c r="I4062" s="122">
        <v>3.1719140549999999E-4</v>
      </c>
      <c r="J4062" s="122">
        <v>2.7523684399999998E-4</v>
      </c>
      <c r="K4062" s="122">
        <v>2.5951611650000002E-4</v>
      </c>
      <c r="L4062" s="122">
        <v>2.93417699E-4</v>
      </c>
      <c r="M4062" s="122">
        <v>3.302659755E-4</v>
      </c>
      <c r="N4062" s="122">
        <v>4.9120810750000004E-4</v>
      </c>
      <c r="O4062" s="122">
        <v>6.4736810249999997E-4</v>
      </c>
      <c r="P4062" s="122">
        <v>8.1810328299999999E-4</v>
      </c>
      <c r="Q4062" s="122">
        <v>6.9350118400000004E-4</v>
      </c>
      <c r="R4062" s="122">
        <v>6.5842803650000004E-4</v>
      </c>
      <c r="S4062" s="122">
        <v>8.2511555400000003E-4</v>
      </c>
      <c r="T4062" s="122">
        <v>8.1535637249999997E-4</v>
      </c>
      <c r="U4062" s="122">
        <v>4.601314515E-4</v>
      </c>
      <c r="V4062" s="122">
        <v>2.1332499999999999E-4</v>
      </c>
      <c r="W4062" s="122">
        <v>1.9854518150000001E-4</v>
      </c>
      <c r="X4062" s="122">
        <v>1.9239331250000001E-4</v>
      </c>
      <c r="Y4062" s="122">
        <v>3.5669458450000001E-4</v>
      </c>
      <c r="Z4062" s="122">
        <v>9.2582493499999995E-4</v>
      </c>
      <c r="AA4062" s="122">
        <v>9.776042655E-4</v>
      </c>
      <c r="AB4062" s="122">
        <v>8.7609386899999999E-4</v>
      </c>
      <c r="AC4062" s="122">
        <v>8.1535541849999998E-4</v>
      </c>
      <c r="AD4062" s="122">
        <v>8.7826501399999998E-4</v>
      </c>
      <c r="AE4062" s="122">
        <v>7.3283500150000003E-4</v>
      </c>
      <c r="AF4062" s="122">
        <v>7.500363635E-4</v>
      </c>
      <c r="AG4062" s="122">
        <v>7.3916638149999997E-4</v>
      </c>
      <c r="AH4062" s="122">
        <v>7.2482386599999999E-4</v>
      </c>
      <c r="AI4062" s="122">
        <v>7.5020294249999997E-4</v>
      </c>
      <c r="AJ4062" s="122">
        <v>5.2413308549999996E-4</v>
      </c>
      <c r="AK4062" s="122">
        <v>5.8879907450000001E-4</v>
      </c>
      <c r="AL4062" s="122">
        <v>0</v>
      </c>
    </row>
    <row r="4063" spans="1:38" hidden="1" x14ac:dyDescent="0.25">
      <c r="A4063" s="122" t="s">
        <v>2215</v>
      </c>
      <c r="B4063" s="122">
        <v>1</v>
      </c>
      <c r="C4063" s="122" t="s">
        <v>2216</v>
      </c>
      <c r="D4063" s="122" t="s">
        <v>2107</v>
      </c>
      <c r="E4063" s="122">
        <v>74</v>
      </c>
      <c r="F4063" s="122">
        <v>4.58398688845E-2</v>
      </c>
      <c r="G4063" s="122">
        <v>5.9087637372500001E-2</v>
      </c>
      <c r="H4063" s="122">
        <v>5.5274033237499999E-2</v>
      </c>
      <c r="I4063" s="122">
        <v>4.9614665067999997E-2</v>
      </c>
      <c r="J4063" s="122">
        <v>4.8913149859999998E-2</v>
      </c>
      <c r="K4063" s="122">
        <v>5.5476415565999998E-2</v>
      </c>
      <c r="L4063" s="122">
        <v>4.5628362791500003E-2</v>
      </c>
      <c r="M4063" s="122">
        <v>4.9507552942499998E-2</v>
      </c>
      <c r="N4063" s="122">
        <v>4.9643407709999997E-2</v>
      </c>
      <c r="O4063" s="122">
        <v>4.5459197100000001E-2</v>
      </c>
      <c r="P4063" s="122">
        <v>5.1654866174499998E-2</v>
      </c>
      <c r="Q4063" s="122">
        <v>5.2073657970500002E-2</v>
      </c>
      <c r="R4063" s="122">
        <v>5.4522921689500001E-2</v>
      </c>
      <c r="S4063" s="122">
        <v>5.40432263215E-2</v>
      </c>
      <c r="T4063" s="122">
        <v>5.1516236591999998E-2</v>
      </c>
      <c r="U4063" s="122">
        <v>6.68435852395E-2</v>
      </c>
      <c r="V4063" s="122">
        <v>6.3239760377999998E-2</v>
      </c>
      <c r="W4063" s="122">
        <v>7.0600123585499996E-2</v>
      </c>
      <c r="X4063" s="122">
        <v>9.0849048205000005E-2</v>
      </c>
      <c r="Y4063" s="122">
        <v>5.6972218771999997E-2</v>
      </c>
      <c r="Z4063" s="122">
        <v>3.6289184058000003E-2</v>
      </c>
      <c r="AA4063" s="122">
        <v>3.4883109189500001E-2</v>
      </c>
      <c r="AB4063" s="122">
        <v>3.465657598E-2</v>
      </c>
      <c r="AC4063" s="122">
        <v>3.3417287050000001E-2</v>
      </c>
      <c r="AD4063" s="122">
        <v>2.68182822515E-2</v>
      </c>
      <c r="AE4063" s="122">
        <v>3.3253903446499998E-2</v>
      </c>
      <c r="AF4063" s="122">
        <v>3.2743155961500001E-2</v>
      </c>
      <c r="AG4063" s="122">
        <v>3.2252330911500003E-2</v>
      </c>
      <c r="AH4063" s="122">
        <v>4.3699953869499999E-2</v>
      </c>
      <c r="AI4063" s="122">
        <v>2.7413035240000001E-2</v>
      </c>
      <c r="AJ4063" s="122">
        <v>2.5747627317000001E-2</v>
      </c>
      <c r="AK4063" s="122">
        <v>2.9201614288499999E-2</v>
      </c>
      <c r="AL4063" s="122">
        <v>0</v>
      </c>
    </row>
    <row r="4064" spans="1:38" hidden="1" x14ac:dyDescent="0.25">
      <c r="A4064" s="122" t="s">
        <v>2215</v>
      </c>
      <c r="B4064" s="122">
        <v>1</v>
      </c>
      <c r="C4064" s="122" t="s">
        <v>2216</v>
      </c>
      <c r="D4064" s="122" t="s">
        <v>2108</v>
      </c>
      <c r="E4064" s="122">
        <v>74</v>
      </c>
      <c r="F4064" s="122">
        <v>1.6321907825000001E-3</v>
      </c>
      <c r="G4064" s="122">
        <v>1.717446238E-3</v>
      </c>
      <c r="H4064" s="122">
        <v>2.0186784425000001E-3</v>
      </c>
      <c r="I4064" s="122">
        <v>2.3572142199999998E-3</v>
      </c>
      <c r="J4064" s="122">
        <v>1.8612183045000001E-3</v>
      </c>
      <c r="K4064" s="122">
        <v>1.6686997265E-3</v>
      </c>
      <c r="L4064" s="122">
        <v>1.1856097085E-3</v>
      </c>
      <c r="M4064" s="122">
        <v>1.33692818E-3</v>
      </c>
      <c r="N4064" s="122">
        <v>1.6413024895000001E-3</v>
      </c>
      <c r="O4064" s="122">
        <v>2.0983924035E-3</v>
      </c>
      <c r="P4064" s="122">
        <v>2.4821010085000002E-3</v>
      </c>
      <c r="Q4064" s="122">
        <v>2.3952048850000001E-3</v>
      </c>
      <c r="R4064" s="122">
        <v>1.9487152095E-3</v>
      </c>
      <c r="S4064" s="122">
        <v>1.9567558395E-3</v>
      </c>
      <c r="T4064" s="122">
        <v>1.794801487E-3</v>
      </c>
      <c r="U4064" s="122">
        <v>1.8752580575000001E-3</v>
      </c>
      <c r="V4064" s="122">
        <v>1.9934096854999999E-3</v>
      </c>
      <c r="W4064" s="122">
        <v>1.689898216E-3</v>
      </c>
      <c r="X4064" s="122">
        <v>1.5016018299999999E-3</v>
      </c>
      <c r="Y4064" s="122">
        <v>1.16314966E-3</v>
      </c>
      <c r="Z4064" s="122">
        <v>1.596414378E-3</v>
      </c>
      <c r="AA4064" s="122">
        <v>1.5880336735000001E-3</v>
      </c>
      <c r="AB4064" s="122">
        <v>1.5848572509999999E-3</v>
      </c>
      <c r="AC4064" s="122">
        <v>1.5415707465E-3</v>
      </c>
      <c r="AD4064" s="122">
        <v>1.5512654800000001E-3</v>
      </c>
      <c r="AE4064" s="122">
        <v>1.5730571985E-3</v>
      </c>
      <c r="AF4064" s="122">
        <v>1.4883609195E-3</v>
      </c>
      <c r="AG4064" s="122">
        <v>1.5995259019999999E-3</v>
      </c>
      <c r="AH4064" s="122">
        <v>1.517487732E-3</v>
      </c>
      <c r="AI4064" s="122">
        <v>1.478313206E-3</v>
      </c>
      <c r="AJ4064" s="122">
        <v>8.2747956600000001E-4</v>
      </c>
      <c r="AK4064" s="122">
        <v>9.4850917350000001E-4</v>
      </c>
      <c r="AL4064" s="122">
        <v>0</v>
      </c>
    </row>
    <row r="4065" spans="1:38" hidden="1" x14ac:dyDescent="0.25">
      <c r="A4065" s="122" t="s">
        <v>2215</v>
      </c>
      <c r="B4065" s="122">
        <v>1</v>
      </c>
      <c r="C4065" s="122" t="s">
        <v>2216</v>
      </c>
      <c r="D4065" s="122" t="s">
        <v>2109</v>
      </c>
      <c r="E4065" s="122">
        <v>74</v>
      </c>
      <c r="F4065" s="122">
        <v>3.4708795290000001E-3</v>
      </c>
      <c r="G4065" s="122">
        <v>4.6496124874999996E-3</v>
      </c>
      <c r="H4065" s="122">
        <v>4.4545590520000001E-3</v>
      </c>
      <c r="I4065" s="122">
        <v>4.6991084985000004E-3</v>
      </c>
      <c r="J4065" s="122">
        <v>4.9236420975E-3</v>
      </c>
      <c r="K4065" s="122">
        <v>5.5443808270000004E-3</v>
      </c>
      <c r="L4065" s="122">
        <v>5.7604153725000001E-3</v>
      </c>
      <c r="M4065" s="122">
        <v>5.7701982185E-3</v>
      </c>
      <c r="N4065" s="122">
        <v>5.0191298919999997E-3</v>
      </c>
      <c r="O4065" s="122">
        <v>6.4373259664999996E-3</v>
      </c>
      <c r="P4065" s="122">
        <v>7.5371204070000001E-3</v>
      </c>
      <c r="Q4065" s="122">
        <v>6.5741234449999998E-3</v>
      </c>
      <c r="R4065" s="122">
        <v>6.331089719E-3</v>
      </c>
      <c r="S4065" s="122">
        <v>6.1404180054999997E-3</v>
      </c>
      <c r="T4065" s="122">
        <v>6.2484971690000002E-3</v>
      </c>
      <c r="U4065" s="122">
        <v>6.7015816345000001E-3</v>
      </c>
      <c r="V4065" s="122">
        <v>7.2439782019999999E-3</v>
      </c>
      <c r="W4065" s="122">
        <v>8.0070315510000004E-3</v>
      </c>
      <c r="X4065" s="122">
        <v>6.4440761260000003E-3</v>
      </c>
      <c r="Y4065" s="122">
        <v>4.2469442984999998E-3</v>
      </c>
      <c r="Z4065" s="122">
        <v>1.2615662663E-2</v>
      </c>
      <c r="AA4065" s="122">
        <v>1.3364581866E-2</v>
      </c>
      <c r="AB4065" s="122">
        <v>1.3437157098E-2</v>
      </c>
      <c r="AC4065" s="122">
        <v>1.34928831265E-2</v>
      </c>
      <c r="AD4065" s="122">
        <v>1.42887326635E-2</v>
      </c>
      <c r="AE4065" s="122">
        <v>1.4405825325E-2</v>
      </c>
      <c r="AF4065" s="122">
        <v>1.5091586707000001E-2</v>
      </c>
      <c r="AG4065" s="122">
        <v>1.5804943837499998E-2</v>
      </c>
      <c r="AH4065" s="122">
        <v>1.5680137079000001E-2</v>
      </c>
      <c r="AI4065" s="122">
        <v>1.4422528699000001E-2</v>
      </c>
      <c r="AJ4065" s="122">
        <v>7.2726012229999996E-3</v>
      </c>
      <c r="AK4065" s="122">
        <v>9.7985122435000002E-3</v>
      </c>
      <c r="AL4065" s="122">
        <v>0</v>
      </c>
    </row>
    <row r="4066" spans="1:38" hidden="1" x14ac:dyDescent="0.25">
      <c r="A4066" s="122" t="s">
        <v>2215</v>
      </c>
      <c r="B4066" s="122">
        <v>1</v>
      </c>
      <c r="C4066" s="122" t="s">
        <v>2216</v>
      </c>
      <c r="D4066" s="122" t="s">
        <v>2110</v>
      </c>
      <c r="E4066" s="122">
        <v>74</v>
      </c>
      <c r="F4066" s="122">
        <v>5.8679905855000001E-3</v>
      </c>
      <c r="G4066" s="122">
        <v>1.3636815412E-2</v>
      </c>
      <c r="H4066" s="122">
        <v>1.1434702856500001E-2</v>
      </c>
      <c r="I4066" s="122">
        <v>1.0159665506000001E-2</v>
      </c>
      <c r="J4066" s="122">
        <v>1.0123977982500001E-2</v>
      </c>
      <c r="K4066" s="122">
        <v>1.0256114588E-2</v>
      </c>
      <c r="L4066" s="122">
        <v>2.1829875055E-2</v>
      </c>
      <c r="M4066" s="122">
        <v>2.2669537863500001E-2</v>
      </c>
      <c r="N4066" s="122">
        <v>2.2580452866500001E-2</v>
      </c>
      <c r="O4066" s="122">
        <v>2.2035394612499998E-2</v>
      </c>
      <c r="P4066" s="122">
        <v>2.10110472885E-2</v>
      </c>
      <c r="Q4066" s="122">
        <v>1.9079778937000001E-2</v>
      </c>
      <c r="R4066" s="122">
        <v>2.0238251664999998E-2</v>
      </c>
      <c r="S4066" s="122">
        <v>2.61695642655E-2</v>
      </c>
      <c r="T4066" s="122">
        <v>2.9541526105E-2</v>
      </c>
      <c r="U4066" s="122">
        <v>2.9292598249000001E-2</v>
      </c>
      <c r="V4066" s="122">
        <v>3.1290965475000002E-2</v>
      </c>
      <c r="W4066" s="122">
        <v>3.1456951722999997E-2</v>
      </c>
      <c r="X4066" s="122">
        <v>4.1662912623000002E-2</v>
      </c>
      <c r="Y4066" s="122">
        <v>4.3251250198499999E-2</v>
      </c>
      <c r="Z4066" s="122">
        <v>6.6655495924499999E-2</v>
      </c>
      <c r="AA4066" s="122">
        <v>5.3397602846499997E-2</v>
      </c>
      <c r="AB4066" s="122">
        <v>5.4362795784000002E-2</v>
      </c>
      <c r="AC4066" s="122">
        <v>5.91042067625E-2</v>
      </c>
      <c r="AD4066" s="122">
        <v>6.9374827106E-2</v>
      </c>
      <c r="AE4066" s="122">
        <v>6.4669487636E-2</v>
      </c>
      <c r="AF4066" s="122">
        <v>6.4462974460999994E-2</v>
      </c>
      <c r="AG4066" s="122">
        <v>6.3511599656999998E-2</v>
      </c>
      <c r="AH4066" s="122">
        <v>6.2466358646499999E-2</v>
      </c>
      <c r="AI4066" s="122">
        <v>5.6076502315500001E-2</v>
      </c>
      <c r="AJ4066" s="122">
        <v>2.5388868780000001E-2</v>
      </c>
      <c r="AK4066" s="122">
        <v>3.1509622884500002E-2</v>
      </c>
      <c r="AL4066" s="122">
        <v>0</v>
      </c>
    </row>
    <row r="4067" spans="1:38" hidden="1" x14ac:dyDescent="0.25">
      <c r="A4067" s="122" t="s">
        <v>2215</v>
      </c>
      <c r="B4067" s="122">
        <v>1</v>
      </c>
      <c r="C4067" s="122" t="s">
        <v>2216</v>
      </c>
      <c r="D4067" s="122" t="s">
        <v>2111</v>
      </c>
      <c r="E4067" s="122">
        <v>74</v>
      </c>
      <c r="F4067" s="122">
        <v>6.4856925474999997E-3</v>
      </c>
      <c r="G4067" s="122">
        <v>7.9988856099999991E-3</v>
      </c>
      <c r="H4067" s="122">
        <v>8.3331049615000003E-3</v>
      </c>
      <c r="I4067" s="122">
        <v>8.0730112244999999E-3</v>
      </c>
      <c r="J4067" s="122">
        <v>8.8336619510000006E-3</v>
      </c>
      <c r="K4067" s="122">
        <v>8.7933713244999993E-3</v>
      </c>
      <c r="L4067" s="122">
        <v>9.1674536984999999E-3</v>
      </c>
      <c r="M4067" s="122">
        <v>9.9484044319999992E-3</v>
      </c>
      <c r="N4067" s="122">
        <v>1.0811574966500001E-2</v>
      </c>
      <c r="O4067" s="122">
        <v>1.27760387815E-2</v>
      </c>
      <c r="P4067" s="122">
        <v>1.54381114925E-2</v>
      </c>
      <c r="Q4067" s="122">
        <v>1.4736622917E-2</v>
      </c>
      <c r="R4067" s="122">
        <v>1.3894659299E-2</v>
      </c>
      <c r="S4067" s="122">
        <v>1.4415177652E-2</v>
      </c>
      <c r="T4067" s="122">
        <v>1.48210050915E-2</v>
      </c>
      <c r="U4067" s="122">
        <v>1.5335136547E-2</v>
      </c>
      <c r="V4067" s="122">
        <v>1.5798779407500001E-2</v>
      </c>
      <c r="W4067" s="122">
        <v>1.6119860430000001E-2</v>
      </c>
      <c r="X4067" s="122">
        <v>1.55958416125E-2</v>
      </c>
      <c r="Y4067" s="122">
        <v>1.1789180345000001E-2</v>
      </c>
      <c r="Z4067" s="122">
        <v>6.5060800839999997E-3</v>
      </c>
      <c r="AA4067" s="122">
        <v>6.4696305794999997E-3</v>
      </c>
      <c r="AB4067" s="122">
        <v>5.6454289575000004E-3</v>
      </c>
      <c r="AC4067" s="122">
        <v>5.4391439209999998E-3</v>
      </c>
      <c r="AD4067" s="122">
        <v>5.9548564724999998E-3</v>
      </c>
      <c r="AE4067" s="122">
        <v>6.7437330645E-3</v>
      </c>
      <c r="AF4067" s="122">
        <v>7.0298216055000003E-3</v>
      </c>
      <c r="AG4067" s="122">
        <v>6.5600654865000003E-3</v>
      </c>
      <c r="AH4067" s="122">
        <v>7.193679029E-3</v>
      </c>
      <c r="AI4067" s="122">
        <v>6.2251195844999999E-3</v>
      </c>
      <c r="AJ4067" s="122">
        <v>5.2253317714999999E-3</v>
      </c>
      <c r="AK4067" s="122">
        <v>6.6034979264999998E-3</v>
      </c>
      <c r="AL4067" s="122">
        <v>0</v>
      </c>
    </row>
    <row r="4068" spans="1:38" hidden="1" x14ac:dyDescent="0.25">
      <c r="A4068" s="122" t="s">
        <v>2215</v>
      </c>
      <c r="B4068" s="122">
        <v>1</v>
      </c>
      <c r="C4068" s="122" t="s">
        <v>2216</v>
      </c>
      <c r="D4068" s="122" t="s">
        <v>2112</v>
      </c>
      <c r="E4068" s="122">
        <v>74</v>
      </c>
      <c r="F4068" s="122">
        <v>4.4716093109999997E-3</v>
      </c>
      <c r="G4068" s="122">
        <v>7.5225520850000002E-3</v>
      </c>
      <c r="H4068" s="122">
        <v>9.4280023080000001E-3</v>
      </c>
      <c r="I4068" s="122">
        <v>6.5000168839999999E-3</v>
      </c>
      <c r="J4068" s="122">
        <v>7.4141378290000001E-3</v>
      </c>
      <c r="K4068" s="122">
        <v>4.0376481465000001E-3</v>
      </c>
      <c r="L4068" s="122">
        <v>3.4587625365E-3</v>
      </c>
      <c r="M4068" s="122">
        <v>4.0188180415E-3</v>
      </c>
      <c r="N4068" s="122">
        <v>4.0123237660000003E-3</v>
      </c>
      <c r="O4068" s="122">
        <v>5.0836716225E-3</v>
      </c>
      <c r="P4068" s="122">
        <v>5.6077194045000001E-3</v>
      </c>
      <c r="Q4068" s="122">
        <v>5.5045456030000002E-3</v>
      </c>
      <c r="R4068" s="122">
        <v>4.9984172270000002E-3</v>
      </c>
      <c r="S4068" s="122">
        <v>5.0077634325000004E-3</v>
      </c>
      <c r="T4068" s="122">
        <v>5.4455951604999997E-3</v>
      </c>
      <c r="U4068" s="122">
        <v>4.9004006169999998E-3</v>
      </c>
      <c r="V4068" s="122">
        <v>5.0879084689999998E-3</v>
      </c>
      <c r="W4068" s="122">
        <v>4.9023097565000003E-3</v>
      </c>
      <c r="X4068" s="122">
        <v>4.6685649430000002E-3</v>
      </c>
      <c r="Y4068" s="122">
        <v>5.6045650829999998E-3</v>
      </c>
      <c r="Z4068" s="122">
        <v>6.2294706194999999E-3</v>
      </c>
      <c r="AA4068" s="122">
        <v>6.6384981194999998E-3</v>
      </c>
      <c r="AB4068" s="122">
        <v>6.9744602434999997E-3</v>
      </c>
      <c r="AC4068" s="122">
        <v>6.8453886280000001E-3</v>
      </c>
      <c r="AD4068" s="122">
        <v>8.1429983074999997E-3</v>
      </c>
      <c r="AE4068" s="122">
        <v>7.6670511259999997E-3</v>
      </c>
      <c r="AF4068" s="122">
        <v>7.5162324974999998E-3</v>
      </c>
      <c r="AG4068" s="122">
        <v>8.1069123565000005E-3</v>
      </c>
      <c r="AH4068" s="122">
        <v>8.4864961834999995E-3</v>
      </c>
      <c r="AI4068" s="122">
        <v>7.3147915815000002E-3</v>
      </c>
      <c r="AJ4068" s="122">
        <v>5.0985427334999996E-3</v>
      </c>
      <c r="AK4068" s="122">
        <v>6.6717146239999997E-3</v>
      </c>
      <c r="AL4068" s="122">
        <v>0</v>
      </c>
    </row>
    <row r="4069" spans="1:38" hidden="1" x14ac:dyDescent="0.25">
      <c r="A4069" s="122" t="s">
        <v>2215</v>
      </c>
      <c r="B4069" s="122">
        <v>1</v>
      </c>
      <c r="C4069" s="122" t="s">
        <v>2216</v>
      </c>
      <c r="D4069" s="122" t="s">
        <v>2113</v>
      </c>
      <c r="E4069" s="122">
        <v>74</v>
      </c>
      <c r="F4069" s="122">
        <v>1.1761091140000001E-2</v>
      </c>
      <c r="G4069" s="122">
        <v>1.8920183375999999E-2</v>
      </c>
      <c r="H4069" s="122">
        <v>1.5923897911999999E-2</v>
      </c>
      <c r="I4069" s="122">
        <v>1.1207815818999999E-2</v>
      </c>
      <c r="J4069" s="122">
        <v>1.1488613714500001E-2</v>
      </c>
      <c r="K4069" s="122">
        <v>1.0147033433E-2</v>
      </c>
      <c r="L4069" s="122">
        <v>1.0385760405500001E-2</v>
      </c>
      <c r="M4069" s="122">
        <v>1.3075973334000001E-2</v>
      </c>
      <c r="N4069" s="122">
        <v>1.5291908501499999E-2</v>
      </c>
      <c r="O4069" s="122">
        <v>1.0849944449000001E-2</v>
      </c>
      <c r="P4069" s="122">
        <v>7.3816747725000001E-3</v>
      </c>
      <c r="Q4069" s="122">
        <v>6.9531152089999998E-3</v>
      </c>
      <c r="R4069" s="122">
        <v>6.8518418285000004E-3</v>
      </c>
      <c r="S4069" s="122">
        <v>8.8242585319999994E-3</v>
      </c>
      <c r="T4069" s="122">
        <v>8.4497867934999991E-3</v>
      </c>
      <c r="U4069" s="122">
        <v>8.9565845065E-3</v>
      </c>
      <c r="V4069" s="122">
        <v>8.6091366729999994E-3</v>
      </c>
      <c r="W4069" s="122">
        <v>9.6505109360000008E-3</v>
      </c>
      <c r="X4069" s="122">
        <v>8.5545871385000003E-3</v>
      </c>
      <c r="Y4069" s="122">
        <v>8.0891225884999994E-3</v>
      </c>
      <c r="Z4069" s="122">
        <v>8.3713905184999993E-3</v>
      </c>
      <c r="AA4069" s="122">
        <v>7.0240456125E-3</v>
      </c>
      <c r="AB4069" s="122">
        <v>7.0147512144999999E-3</v>
      </c>
      <c r="AC4069" s="122">
        <v>6.7863285815000004E-3</v>
      </c>
      <c r="AD4069" s="122">
        <v>6.0790742950000004E-3</v>
      </c>
      <c r="AE4069" s="122">
        <v>6.8509173229999998E-3</v>
      </c>
      <c r="AF4069" s="122">
        <v>6.1117536180000003E-3</v>
      </c>
      <c r="AG4069" s="122">
        <v>6.7522495019999998E-3</v>
      </c>
      <c r="AH4069" s="122">
        <v>7.4966735894999997E-3</v>
      </c>
      <c r="AI4069" s="122">
        <v>7.6705514845000003E-3</v>
      </c>
      <c r="AJ4069" s="122">
        <v>5.4510145694999998E-3</v>
      </c>
      <c r="AK4069" s="122">
        <v>6.001560417E-3</v>
      </c>
      <c r="AL4069" s="122">
        <v>0</v>
      </c>
    </row>
    <row r="4070" spans="1:38" hidden="1" x14ac:dyDescent="0.25">
      <c r="A4070" s="122" t="s">
        <v>2215</v>
      </c>
      <c r="B4070" s="122">
        <v>1</v>
      </c>
      <c r="C4070" s="122" t="s">
        <v>2216</v>
      </c>
      <c r="D4070" s="122" t="s">
        <v>2114</v>
      </c>
      <c r="E4070" s="122">
        <v>74</v>
      </c>
      <c r="F4070" s="122">
        <v>2.0665946506999999E-2</v>
      </c>
      <c r="G4070" s="122">
        <v>2.33112509985E-2</v>
      </c>
      <c r="H4070" s="122">
        <v>2.2680519410500002E-2</v>
      </c>
      <c r="I4070" s="122">
        <v>2.0635621497E-2</v>
      </c>
      <c r="J4070" s="122">
        <v>2.019140576E-2</v>
      </c>
      <c r="K4070" s="122">
        <v>1.84606007395E-2</v>
      </c>
      <c r="L4070" s="122">
        <v>1.57866484495E-2</v>
      </c>
      <c r="M4070" s="122">
        <v>2.3753468555999999E-2</v>
      </c>
      <c r="N4070" s="122">
        <v>2.9202201740499999E-2</v>
      </c>
      <c r="O4070" s="122">
        <v>2.4901302567499999E-2</v>
      </c>
      <c r="P4070" s="122">
        <v>2.3570196384499999E-2</v>
      </c>
      <c r="Q4070" s="122">
        <v>2.0773889964000002E-2</v>
      </c>
      <c r="R4070" s="122">
        <v>1.9706906392500001E-2</v>
      </c>
      <c r="S4070" s="122">
        <v>2.2226918407000001E-2</v>
      </c>
      <c r="T4070" s="122">
        <v>2.2992192880000002E-2</v>
      </c>
      <c r="U4070" s="122">
        <v>2.4591822397000002E-2</v>
      </c>
      <c r="V4070" s="122">
        <v>2.3321965955499999E-2</v>
      </c>
      <c r="W4070" s="122">
        <v>2.0737687678000001E-2</v>
      </c>
      <c r="X4070" s="122">
        <v>2.0666829036499999E-2</v>
      </c>
      <c r="Y4070" s="122">
        <v>1.72060991665E-2</v>
      </c>
      <c r="Z4070" s="122">
        <v>1.4127135531E-2</v>
      </c>
      <c r="AA4070" s="122">
        <v>1.3674468202E-2</v>
      </c>
      <c r="AB4070" s="122">
        <v>1.53285715165E-2</v>
      </c>
      <c r="AC4070" s="122">
        <v>1.5130258183500001E-2</v>
      </c>
      <c r="AD4070" s="122">
        <v>1.48959474625E-2</v>
      </c>
      <c r="AE4070" s="122">
        <v>1.4083233988E-2</v>
      </c>
      <c r="AF4070" s="122">
        <v>1.4138848478E-2</v>
      </c>
      <c r="AG4070" s="122">
        <v>1.40745571725E-2</v>
      </c>
      <c r="AH4070" s="122">
        <v>1.4940610642E-2</v>
      </c>
      <c r="AI4070" s="122">
        <v>1.48715317935E-2</v>
      </c>
      <c r="AJ4070" s="122">
        <v>7.4142727670000004E-3</v>
      </c>
      <c r="AK4070" s="122">
        <v>8.5831553840000005E-3</v>
      </c>
      <c r="AL4070" s="122">
        <v>0</v>
      </c>
    </row>
    <row r="4071" spans="1:38" hidden="1" x14ac:dyDescent="0.25">
      <c r="A4071" s="122" t="s">
        <v>2215</v>
      </c>
      <c r="B4071" s="122">
        <v>1</v>
      </c>
      <c r="C4071" s="122" t="s">
        <v>2216</v>
      </c>
      <c r="D4071" s="122" t="s">
        <v>2115</v>
      </c>
      <c r="E4071" s="122">
        <v>74</v>
      </c>
      <c r="F4071" s="122">
        <v>6.2499081349999997E-4</v>
      </c>
      <c r="G4071" s="122">
        <v>7.4333212850000001E-4</v>
      </c>
      <c r="H4071" s="122">
        <v>6.3299516500000001E-4</v>
      </c>
      <c r="I4071" s="122">
        <v>6.9096195400000001E-4</v>
      </c>
      <c r="J4071" s="122">
        <v>6.4997949199999995E-4</v>
      </c>
      <c r="K4071" s="122">
        <v>6.4137780399999998E-4</v>
      </c>
      <c r="L4071" s="122">
        <v>6.4302753500000004E-4</v>
      </c>
      <c r="M4071" s="122">
        <v>9.6284880050000003E-4</v>
      </c>
      <c r="N4071" s="122">
        <v>1.104053918E-3</v>
      </c>
      <c r="O4071" s="122">
        <v>1.1056844895E-3</v>
      </c>
      <c r="P4071" s="122">
        <v>1.1718257334999999E-3</v>
      </c>
      <c r="Q4071" s="122">
        <v>1.0917193340000001E-3</v>
      </c>
      <c r="R4071" s="122">
        <v>1.1632123325E-3</v>
      </c>
      <c r="S4071" s="122">
        <v>9.45458255E-4</v>
      </c>
      <c r="T4071" s="122">
        <v>9.3668018299999998E-4</v>
      </c>
      <c r="U4071" s="122">
        <v>7.8572105149999998E-4</v>
      </c>
      <c r="V4071" s="122">
        <v>6.7680019499999995E-4</v>
      </c>
      <c r="W4071" s="122">
        <v>3.9150008200000003E-4</v>
      </c>
      <c r="X4071" s="122">
        <v>4.0878364699999998E-4</v>
      </c>
      <c r="Y4071" s="122">
        <v>1.125287202E-3</v>
      </c>
      <c r="Z4071" s="122">
        <v>9.3445341449999999E-4</v>
      </c>
      <c r="AA4071" s="122">
        <v>9.5729652050000004E-4</v>
      </c>
      <c r="AB4071" s="122">
        <v>8.0365773550000004E-4</v>
      </c>
      <c r="AC4071" s="122">
        <v>7.4173216450000004E-4</v>
      </c>
      <c r="AD4071" s="122">
        <v>7.0694545549999997E-4</v>
      </c>
      <c r="AE4071" s="122">
        <v>6.840691185E-4</v>
      </c>
      <c r="AF4071" s="122">
        <v>6.5861748500000003E-4</v>
      </c>
      <c r="AG4071" s="122">
        <v>6.5373205099999998E-4</v>
      </c>
      <c r="AH4071" s="122">
        <v>6.1825101550000005E-4</v>
      </c>
      <c r="AI4071" s="122">
        <v>5.6562856100000002E-4</v>
      </c>
      <c r="AJ4071" s="122">
        <v>4.6219988249999999E-4</v>
      </c>
      <c r="AK4071" s="122">
        <v>4.2328500350000001E-4</v>
      </c>
      <c r="AL4071" s="122">
        <v>0</v>
      </c>
    </row>
    <row r="4072" spans="1:38" hidden="1" x14ac:dyDescent="0.25">
      <c r="A4072" s="122" t="s">
        <v>2215</v>
      </c>
      <c r="B4072" s="122">
        <v>1</v>
      </c>
      <c r="C4072" s="122" t="s">
        <v>2216</v>
      </c>
      <c r="D4072" s="122" t="s">
        <v>2116</v>
      </c>
      <c r="E4072" s="122">
        <v>74</v>
      </c>
      <c r="F4072" s="122">
        <v>2.9315937435E-3</v>
      </c>
      <c r="G4072" s="122">
        <v>3.2732801059999999E-3</v>
      </c>
      <c r="H4072" s="122">
        <v>2.862551995E-3</v>
      </c>
      <c r="I4072" s="122">
        <v>2.7598385250000002E-3</v>
      </c>
      <c r="J4072" s="122">
        <v>1.1838544014999999E-3</v>
      </c>
      <c r="K4072" s="122">
        <v>1.619275451E-3</v>
      </c>
      <c r="L4072" s="122">
        <v>2.4306669465000001E-3</v>
      </c>
      <c r="M4072" s="122">
        <v>2.6020347614999998E-3</v>
      </c>
      <c r="N4072" s="122">
        <v>2.5015345979999999E-3</v>
      </c>
      <c r="O4072" s="122">
        <v>2.412905401E-3</v>
      </c>
      <c r="P4072" s="122">
        <v>2.3845034959999998E-3</v>
      </c>
      <c r="Q4072" s="122">
        <v>2.3473118324999999E-3</v>
      </c>
      <c r="R4072" s="122">
        <v>2.6775596819999998E-3</v>
      </c>
      <c r="S4072" s="122">
        <v>3.5898795015000002E-3</v>
      </c>
      <c r="T4072" s="122">
        <v>6.9910852569999996E-3</v>
      </c>
      <c r="U4072" s="122">
        <v>5.4015381155000002E-3</v>
      </c>
      <c r="V4072" s="122">
        <v>5.7290424465000003E-3</v>
      </c>
      <c r="W4072" s="122">
        <v>5.1438482200000003E-3</v>
      </c>
      <c r="X4072" s="122">
        <v>5.0779201685000001E-3</v>
      </c>
      <c r="Y4072" s="122">
        <v>5.6259793089999998E-3</v>
      </c>
      <c r="Z4072" s="122">
        <v>8.0506225404999993E-3</v>
      </c>
      <c r="AA4072" s="122">
        <v>8.6167785839999997E-3</v>
      </c>
      <c r="AB4072" s="122">
        <v>7.4535402550000001E-3</v>
      </c>
      <c r="AC4072" s="122">
        <v>5.7440820180000001E-3</v>
      </c>
      <c r="AD4072" s="122">
        <v>5.5772510029999996E-3</v>
      </c>
      <c r="AE4072" s="122">
        <v>7.8685014229999996E-3</v>
      </c>
      <c r="AF4072" s="122">
        <v>7.0499002315000002E-3</v>
      </c>
      <c r="AG4072" s="122">
        <v>9.0222239199999991E-3</v>
      </c>
      <c r="AH4072" s="122">
        <v>9.8357756954999993E-3</v>
      </c>
      <c r="AI4072" s="122">
        <v>4.7764955739999998E-3</v>
      </c>
      <c r="AJ4072" s="122">
        <v>3.5845882465000002E-3</v>
      </c>
      <c r="AK4072" s="122">
        <v>3.8474196985E-3</v>
      </c>
      <c r="AL4072" s="122">
        <v>0</v>
      </c>
    </row>
    <row r="4073" spans="1:38" hidden="1" x14ac:dyDescent="0.25">
      <c r="A4073" s="122" t="s">
        <v>2215</v>
      </c>
      <c r="B4073" s="122">
        <v>1</v>
      </c>
      <c r="C4073" s="122" t="s">
        <v>2216</v>
      </c>
      <c r="D4073" s="122" t="s">
        <v>2117</v>
      </c>
      <c r="E4073" s="122">
        <v>74</v>
      </c>
      <c r="F4073" s="122">
        <v>6.0510836699999998E-4</v>
      </c>
      <c r="G4073" s="122">
        <v>2.5601207449999999E-4</v>
      </c>
      <c r="H4073" s="122">
        <v>8.8969464950000002E-4</v>
      </c>
      <c r="I4073" s="122">
        <v>8.2959522000000002E-4</v>
      </c>
      <c r="J4073" s="122">
        <v>9.007128725E-4</v>
      </c>
      <c r="K4073" s="122">
        <v>1.0533501165E-3</v>
      </c>
      <c r="L4073" s="122">
        <v>7.3867422350000001E-4</v>
      </c>
      <c r="M4073" s="122">
        <v>5.3234784700000005E-4</v>
      </c>
      <c r="N4073" s="122">
        <v>6.1163608550000002E-4</v>
      </c>
      <c r="O4073" s="122">
        <v>5.9319235049999999E-4</v>
      </c>
      <c r="P4073" s="122">
        <v>8.4187457800000002E-4</v>
      </c>
      <c r="Q4073" s="122">
        <v>7.5599801549999996E-4</v>
      </c>
      <c r="R4073" s="122">
        <v>7.1342886600000001E-4</v>
      </c>
      <c r="S4073" s="122">
        <v>6.1696192299999996E-4</v>
      </c>
      <c r="T4073" s="122">
        <v>6.1283868199999997E-4</v>
      </c>
      <c r="U4073" s="122">
        <v>8.1823382199999999E-4</v>
      </c>
      <c r="V4073" s="122">
        <v>8.0056073349999996E-4</v>
      </c>
      <c r="W4073" s="122">
        <v>7.6543079649999996E-4</v>
      </c>
      <c r="X4073" s="122">
        <v>5.5016027250000005E-4</v>
      </c>
      <c r="Y4073" s="122">
        <v>6.1445944849999998E-4</v>
      </c>
      <c r="Z4073" s="122">
        <v>7.5288582899999995E-4</v>
      </c>
      <c r="AA4073" s="122">
        <v>6.7877264300000005E-4</v>
      </c>
      <c r="AB4073" s="122">
        <v>8.3564522299999996E-4</v>
      </c>
      <c r="AC4073" s="122">
        <v>7.5542150799999997E-4</v>
      </c>
      <c r="AD4073" s="122">
        <v>1.068589975E-3</v>
      </c>
      <c r="AE4073" s="122">
        <v>9.8986491450000005E-4</v>
      </c>
      <c r="AF4073" s="122">
        <v>8.7780351650000002E-4</v>
      </c>
      <c r="AG4073" s="122">
        <v>8.7471152299999999E-4</v>
      </c>
      <c r="AH4073" s="122">
        <v>7.2305403699999995E-4</v>
      </c>
      <c r="AI4073" s="122">
        <v>7.4138803550000002E-4</v>
      </c>
      <c r="AJ4073" s="122">
        <v>5.6280506550000005E-4</v>
      </c>
      <c r="AK4073" s="122">
        <v>6.0569621649999997E-4</v>
      </c>
      <c r="AL4073" s="122">
        <v>0</v>
      </c>
    </row>
    <row r="4074" spans="1:38" hidden="1" x14ac:dyDescent="0.25">
      <c r="A4074" s="122" t="s">
        <v>2215</v>
      </c>
      <c r="B4074" s="122">
        <v>1</v>
      </c>
      <c r="C4074" s="122" t="s">
        <v>2216</v>
      </c>
      <c r="D4074" s="122" t="s">
        <v>2118</v>
      </c>
      <c r="E4074" s="122">
        <v>74</v>
      </c>
      <c r="F4074" s="122">
        <v>7.7917415494999998E-3</v>
      </c>
      <c r="G4074" s="122">
        <v>7.2644143394999996E-3</v>
      </c>
      <c r="H4074" s="122">
        <v>7.1865503700000001E-3</v>
      </c>
      <c r="I4074" s="122">
        <v>8.2811444769999992E-3</v>
      </c>
      <c r="J4074" s="122">
        <v>8.5123874784999998E-3</v>
      </c>
      <c r="K4074" s="122">
        <v>9.0308664444999995E-3</v>
      </c>
      <c r="L4074" s="122">
        <v>8.7982269459999998E-3</v>
      </c>
      <c r="M4074" s="122">
        <v>8.8699639830000006E-3</v>
      </c>
      <c r="N4074" s="122">
        <v>9.4475371275000008E-3</v>
      </c>
      <c r="O4074" s="122">
        <v>1.0281098284500001E-2</v>
      </c>
      <c r="P4074" s="122">
        <v>1.1473227761499999E-2</v>
      </c>
      <c r="Q4074" s="122">
        <v>1.08742395165E-2</v>
      </c>
      <c r="R4074" s="122">
        <v>1.2637291141499999E-2</v>
      </c>
      <c r="S4074" s="122">
        <v>1.44766702395E-2</v>
      </c>
      <c r="T4074" s="122">
        <v>1.5313140168999999E-2</v>
      </c>
      <c r="U4074" s="122">
        <v>1.5381104533500001E-2</v>
      </c>
      <c r="V4074" s="122">
        <v>1.5273571985500001E-2</v>
      </c>
      <c r="W4074" s="122">
        <v>1.5193650768E-2</v>
      </c>
      <c r="X4074" s="122">
        <v>1.4086050831999999E-2</v>
      </c>
      <c r="Y4074" s="122">
        <v>1.2272713019000001E-2</v>
      </c>
      <c r="Z4074" s="122">
        <v>1.49081706405E-2</v>
      </c>
      <c r="AA4074" s="122">
        <v>1.4819906693E-2</v>
      </c>
      <c r="AB4074" s="122">
        <v>1.4750349784500001E-2</v>
      </c>
      <c r="AC4074" s="122">
        <v>1.4393787805999999E-2</v>
      </c>
      <c r="AD4074" s="122">
        <v>1.52528129455E-2</v>
      </c>
      <c r="AE4074" s="122">
        <v>1.52436123575E-2</v>
      </c>
      <c r="AF4074" s="122">
        <v>1.60671132135E-2</v>
      </c>
      <c r="AG4074" s="122">
        <v>1.7862834913E-2</v>
      </c>
      <c r="AH4074" s="122">
        <v>1.8355659069999999E-2</v>
      </c>
      <c r="AI4074" s="122">
        <v>1.5792879792E-2</v>
      </c>
      <c r="AJ4074" s="122">
        <v>1.27152459E-2</v>
      </c>
      <c r="AK4074" s="122">
        <v>1.5292162557E-2</v>
      </c>
      <c r="AL4074" s="122">
        <v>0</v>
      </c>
    </row>
    <row r="4075" spans="1:38" hidden="1" x14ac:dyDescent="0.25">
      <c r="A4075" s="122" t="s">
        <v>2215</v>
      </c>
      <c r="B4075" s="122">
        <v>1</v>
      </c>
      <c r="C4075" s="122" t="s">
        <v>2216</v>
      </c>
      <c r="D4075" s="122" t="s">
        <v>2119</v>
      </c>
      <c r="E4075" s="122">
        <v>74</v>
      </c>
      <c r="F4075" s="122">
        <v>0.1221390872135</v>
      </c>
      <c r="G4075" s="122">
        <v>0.1415131593035</v>
      </c>
      <c r="H4075" s="122">
        <v>0.13602375606549999</v>
      </c>
      <c r="I4075" s="122">
        <v>0.11232857524000001</v>
      </c>
      <c r="J4075" s="122">
        <v>0.10422554653799999</v>
      </c>
      <c r="K4075" s="122">
        <v>0.1065311650725</v>
      </c>
      <c r="L4075" s="122">
        <v>0.11594570424099999</v>
      </c>
      <c r="M4075" s="122">
        <v>0.139237541366</v>
      </c>
      <c r="N4075" s="122">
        <v>0.1596987014115</v>
      </c>
      <c r="O4075" s="122">
        <v>0.12894257128549999</v>
      </c>
      <c r="P4075" s="122">
        <v>0.1248414086545</v>
      </c>
      <c r="Q4075" s="122">
        <v>0.131627971708</v>
      </c>
      <c r="R4075" s="122">
        <v>0.12962297171750001</v>
      </c>
      <c r="S4075" s="122">
        <v>0.13163151335350001</v>
      </c>
      <c r="T4075" s="122">
        <v>0.126270974289</v>
      </c>
      <c r="U4075" s="122">
        <v>0.1206735232635</v>
      </c>
      <c r="V4075" s="122">
        <v>0.124650589124</v>
      </c>
      <c r="W4075" s="122">
        <v>0.12763225729399999</v>
      </c>
      <c r="X4075" s="122">
        <v>0.1205786541645</v>
      </c>
      <c r="Y4075" s="122">
        <v>0.1134888320275</v>
      </c>
      <c r="Z4075" s="122">
        <v>0.1177080745775</v>
      </c>
      <c r="AA4075" s="122">
        <v>0.11354723871650001</v>
      </c>
      <c r="AB4075" s="122">
        <v>9.5451733538500005E-2</v>
      </c>
      <c r="AC4075" s="122">
        <v>9.3141882635999998E-2</v>
      </c>
      <c r="AD4075" s="122">
        <v>0.109543220766</v>
      </c>
      <c r="AE4075" s="122">
        <v>0.11985582195900001</v>
      </c>
      <c r="AF4075" s="122">
        <v>0.1300399694105</v>
      </c>
      <c r="AG4075" s="122">
        <v>0.124687115982</v>
      </c>
      <c r="AH4075" s="122">
        <v>0.11894847391049999</v>
      </c>
      <c r="AI4075" s="122">
        <v>0.1227498786645</v>
      </c>
      <c r="AJ4075" s="122">
        <v>8.23763005395E-2</v>
      </c>
      <c r="AK4075" s="122">
        <v>8.9943645256500004E-2</v>
      </c>
      <c r="AL4075" s="122">
        <v>0</v>
      </c>
    </row>
    <row r="4076" spans="1:38" hidden="1" x14ac:dyDescent="0.25">
      <c r="A4076" s="122" t="s">
        <v>2215</v>
      </c>
      <c r="B4076" s="122">
        <v>1</v>
      </c>
      <c r="C4076" s="122" t="s">
        <v>2216</v>
      </c>
      <c r="D4076" s="122" t="s">
        <v>2120</v>
      </c>
      <c r="E4076" s="122">
        <v>74</v>
      </c>
      <c r="F4076" s="122">
        <v>3.0342139069999999E-3</v>
      </c>
      <c r="G4076" s="122">
        <v>4.2312046764999998E-3</v>
      </c>
      <c r="H4076" s="122">
        <v>4.0783565985000004E-3</v>
      </c>
      <c r="I4076" s="122">
        <v>4.0003897030000003E-3</v>
      </c>
      <c r="J4076" s="122">
        <v>3.7851828319999999E-3</v>
      </c>
      <c r="K4076" s="122">
        <v>4.2251621995E-3</v>
      </c>
      <c r="L4076" s="122">
        <v>4.6259695055000001E-3</v>
      </c>
      <c r="M4076" s="122">
        <v>4.7940582369999998E-3</v>
      </c>
      <c r="N4076" s="122">
        <v>4.7633596035E-3</v>
      </c>
      <c r="O4076" s="122">
        <v>5.7358373645000002E-3</v>
      </c>
      <c r="P4076" s="122">
        <v>6.3349349485000003E-3</v>
      </c>
      <c r="Q4076" s="122">
        <v>5.3757715029999998E-3</v>
      </c>
      <c r="R4076" s="122">
        <v>4.981814924E-3</v>
      </c>
      <c r="S4076" s="122">
        <v>5.4235751709999997E-3</v>
      </c>
      <c r="T4076" s="122">
        <v>5.6338835435000003E-3</v>
      </c>
      <c r="U4076" s="122">
        <v>6.0745204025000003E-3</v>
      </c>
      <c r="V4076" s="122">
        <v>6.4031414700000001E-3</v>
      </c>
      <c r="W4076" s="122">
        <v>6.1610201654999997E-3</v>
      </c>
      <c r="X4076" s="122">
        <v>5.4348944605000001E-3</v>
      </c>
      <c r="Y4076" s="122">
        <v>4.9995352089999999E-3</v>
      </c>
      <c r="Z4076" s="122">
        <v>4.9155570270000004E-3</v>
      </c>
      <c r="AA4076" s="122">
        <v>5.0322990139999996E-3</v>
      </c>
      <c r="AB4076" s="122">
        <v>4.8672702639999997E-3</v>
      </c>
      <c r="AC4076" s="122">
        <v>4.6898699094999998E-3</v>
      </c>
      <c r="AD4076" s="122">
        <v>5.2305170795E-3</v>
      </c>
      <c r="AE4076" s="122">
        <v>5.641853657E-3</v>
      </c>
      <c r="AF4076" s="122">
        <v>6.2571492865E-3</v>
      </c>
      <c r="AG4076" s="122">
        <v>6.7371477880000001E-3</v>
      </c>
      <c r="AH4076" s="122">
        <v>9.3549065100000002E-3</v>
      </c>
      <c r="AI4076" s="122">
        <v>7.7248202514999999E-3</v>
      </c>
      <c r="AJ4076" s="122">
        <v>4.4270528734999997E-3</v>
      </c>
      <c r="AK4076" s="122">
        <v>6.2658591475000004E-3</v>
      </c>
      <c r="AL4076" s="122">
        <v>0</v>
      </c>
    </row>
    <row r="4077" spans="1:38" hidden="1" x14ac:dyDescent="0.25">
      <c r="A4077" s="122" t="s">
        <v>2215</v>
      </c>
      <c r="B4077" s="122">
        <v>1</v>
      </c>
      <c r="C4077" s="122" t="s">
        <v>2216</v>
      </c>
      <c r="D4077" s="122" t="s">
        <v>2121</v>
      </c>
      <c r="E4077" s="122">
        <v>74</v>
      </c>
      <c r="F4077" s="122">
        <v>1.7009869555000001E-2</v>
      </c>
      <c r="G4077" s="122">
        <v>1.8626932467999999E-2</v>
      </c>
      <c r="H4077" s="122">
        <v>1.48741105615E-2</v>
      </c>
      <c r="I4077" s="122">
        <v>1.3886391590499999E-2</v>
      </c>
      <c r="J4077" s="122">
        <v>1.33046952315E-2</v>
      </c>
      <c r="K4077" s="122">
        <v>1.224501029E-2</v>
      </c>
      <c r="L4077" s="122">
        <v>9.7166218374999998E-3</v>
      </c>
      <c r="M4077" s="122">
        <v>1.1528362548499999E-2</v>
      </c>
      <c r="N4077" s="122">
        <v>1.203121624E-2</v>
      </c>
      <c r="O4077" s="122">
        <v>1.0627690009000001E-2</v>
      </c>
      <c r="P4077" s="122">
        <v>1.5633717903499999E-2</v>
      </c>
      <c r="Q4077" s="122">
        <v>1.0644686367E-2</v>
      </c>
      <c r="R4077" s="122">
        <v>1.0024947615E-2</v>
      </c>
      <c r="S4077" s="122">
        <v>1.3808728676499999E-2</v>
      </c>
      <c r="T4077" s="122">
        <v>1.7268975584E-2</v>
      </c>
      <c r="U4077" s="122">
        <v>1.9638127391500001E-2</v>
      </c>
      <c r="V4077" s="122">
        <v>2.2389253697000001E-2</v>
      </c>
      <c r="W4077" s="122">
        <v>1.9930370345499999E-2</v>
      </c>
      <c r="X4077" s="122">
        <v>1.6451807698E-2</v>
      </c>
      <c r="Y4077" s="122">
        <v>1.5457392336000001E-2</v>
      </c>
      <c r="Z4077" s="122">
        <v>2.14837991795E-2</v>
      </c>
      <c r="AA4077" s="122">
        <v>2.2827815447000001E-2</v>
      </c>
      <c r="AB4077" s="122">
        <v>2.2701931384E-2</v>
      </c>
      <c r="AC4077" s="122">
        <v>2.25047121565E-2</v>
      </c>
      <c r="AD4077" s="122">
        <v>2.5666554966E-2</v>
      </c>
      <c r="AE4077" s="122">
        <v>2.59712055645E-2</v>
      </c>
      <c r="AF4077" s="122">
        <v>2.9126629358500002E-2</v>
      </c>
      <c r="AG4077" s="122">
        <v>3.08398435995E-2</v>
      </c>
      <c r="AH4077" s="122">
        <v>3.0595224882000002E-2</v>
      </c>
      <c r="AI4077" s="122">
        <v>2.9412065999500001E-2</v>
      </c>
      <c r="AJ4077" s="122">
        <v>1.52148266265E-2</v>
      </c>
      <c r="AK4077" s="122">
        <v>1.6657674352499999E-2</v>
      </c>
      <c r="AL4077" s="122">
        <v>0</v>
      </c>
    </row>
    <row r="4078" spans="1:38" hidden="1" x14ac:dyDescent="0.25">
      <c r="A4078" s="122" t="s">
        <v>2215</v>
      </c>
      <c r="B4078" s="122">
        <v>1</v>
      </c>
      <c r="C4078" s="122" t="s">
        <v>2216</v>
      </c>
      <c r="D4078" s="122" t="s">
        <v>2122</v>
      </c>
      <c r="E4078" s="122">
        <v>74</v>
      </c>
      <c r="F4078" s="122">
        <v>1.137520185E-4</v>
      </c>
      <c r="G4078" s="122">
        <v>1.26086523E-4</v>
      </c>
      <c r="H4078" s="122">
        <v>9.3116256499999999E-5</v>
      </c>
      <c r="I4078" s="122">
        <v>1.0125915E-4</v>
      </c>
      <c r="J4078" s="122">
        <v>1.09420567E-4</v>
      </c>
      <c r="K4078" s="122">
        <v>1.083713525E-4</v>
      </c>
      <c r="L4078" s="122">
        <v>8.4844493499999996E-5</v>
      </c>
      <c r="M4078" s="122">
        <v>9.4419605999999996E-5</v>
      </c>
      <c r="N4078" s="122">
        <v>1.082375805E-4</v>
      </c>
      <c r="O4078" s="122">
        <v>1.219591215E-4</v>
      </c>
      <c r="P4078" s="122">
        <v>1.2995695400000001E-4</v>
      </c>
      <c r="Q4078" s="122">
        <v>1.0430837249999999E-4</v>
      </c>
      <c r="R4078" s="122">
        <v>6.5694931000000005E-5</v>
      </c>
      <c r="S4078" s="122">
        <v>6.8134202999999997E-5</v>
      </c>
      <c r="T4078" s="122">
        <v>2.6056416500000001E-4</v>
      </c>
      <c r="U4078" s="122">
        <v>3.5532623049999999E-4</v>
      </c>
      <c r="V4078" s="122">
        <v>3.1849141599999997E-4</v>
      </c>
      <c r="W4078" s="122">
        <v>2.7589862849999999E-4</v>
      </c>
      <c r="X4078" s="122">
        <v>2.2221410699999999E-4</v>
      </c>
      <c r="Y4078" s="122">
        <v>4.4474722099999999E-4</v>
      </c>
      <c r="Z4078" s="122">
        <v>1.5750354499999999E-4</v>
      </c>
      <c r="AA4078" s="122">
        <v>1.9112324700000001E-4</v>
      </c>
      <c r="AB4078" s="122">
        <v>1.956239275E-4</v>
      </c>
      <c r="AC4078" s="122">
        <v>1.7992397599999999E-4</v>
      </c>
      <c r="AD4078" s="122">
        <v>2.1203246249999999E-4</v>
      </c>
      <c r="AE4078" s="122">
        <v>2.03994986E-4</v>
      </c>
      <c r="AF4078" s="122">
        <v>2.3091559400000001E-4</v>
      </c>
      <c r="AG4078" s="122">
        <v>1.7533123449999999E-4</v>
      </c>
      <c r="AH4078" s="122">
        <v>1.74206813E-4</v>
      </c>
      <c r="AI4078" s="122">
        <v>1.7472202599999999E-4</v>
      </c>
      <c r="AJ4078" s="122">
        <v>1.2876861450000001E-4</v>
      </c>
      <c r="AK4078" s="122">
        <v>1.765051845E-4</v>
      </c>
      <c r="AL4078" s="122">
        <v>0</v>
      </c>
    </row>
    <row r="4079" spans="1:38" hidden="1" x14ac:dyDescent="0.25">
      <c r="A4079" s="122" t="s">
        <v>2215</v>
      </c>
      <c r="B4079" s="122">
        <v>1</v>
      </c>
      <c r="C4079" s="122" t="s">
        <v>2216</v>
      </c>
      <c r="D4079" s="122" t="s">
        <v>2123</v>
      </c>
      <c r="E4079" s="122">
        <v>74</v>
      </c>
      <c r="F4079" s="122">
        <v>4.750322001E-2</v>
      </c>
      <c r="G4079" s="122">
        <v>5.7498943954999999E-2</v>
      </c>
      <c r="H4079" s="122">
        <v>6.5114044242500002E-2</v>
      </c>
      <c r="I4079" s="122">
        <v>4.6629159274E-2</v>
      </c>
      <c r="J4079" s="122">
        <v>4.5153812107000001E-2</v>
      </c>
      <c r="K4079" s="122">
        <v>4.94480064885E-2</v>
      </c>
      <c r="L4079" s="122">
        <v>4.2454791479500001E-2</v>
      </c>
      <c r="M4079" s="122">
        <v>5.1528999362999997E-2</v>
      </c>
      <c r="N4079" s="122">
        <v>4.4992295852500003E-2</v>
      </c>
      <c r="O4079" s="122">
        <v>3.6367319572999997E-2</v>
      </c>
      <c r="P4079" s="122">
        <v>3.1978359627999997E-2</v>
      </c>
      <c r="Q4079" s="122">
        <v>3.1862526326E-2</v>
      </c>
      <c r="R4079" s="122">
        <v>2.6195542188999998E-2</v>
      </c>
      <c r="S4079" s="122">
        <v>3.1319718955500002E-2</v>
      </c>
      <c r="T4079" s="122">
        <v>3.2750819840999999E-2</v>
      </c>
      <c r="U4079" s="122">
        <v>3.40248240095E-2</v>
      </c>
      <c r="V4079" s="122">
        <v>3.0444128189000001E-2</v>
      </c>
      <c r="W4079" s="122">
        <v>3.9095099405E-2</v>
      </c>
      <c r="X4079" s="122">
        <v>2.9109768839499998E-2</v>
      </c>
      <c r="Y4079" s="122">
        <v>3.4292156486499997E-2</v>
      </c>
      <c r="Z4079" s="122">
        <v>2.8698857216E-2</v>
      </c>
      <c r="AA4079" s="122">
        <v>3.1895926952500001E-2</v>
      </c>
      <c r="AB4079" s="122">
        <v>3.7097371120500003E-2</v>
      </c>
      <c r="AC4079" s="122">
        <v>3.5953546585499999E-2</v>
      </c>
      <c r="AD4079" s="122">
        <v>3.4513519864000003E-2</v>
      </c>
      <c r="AE4079" s="122">
        <v>4.4495055920999997E-2</v>
      </c>
      <c r="AF4079" s="122">
        <v>6.3890312508499997E-2</v>
      </c>
      <c r="AG4079" s="122">
        <v>5.2009746463000002E-2</v>
      </c>
      <c r="AH4079" s="122">
        <v>4.6328095265000001E-2</v>
      </c>
      <c r="AI4079" s="122">
        <v>4.7655855637500001E-2</v>
      </c>
      <c r="AJ4079" s="122">
        <v>2.6168573748499999E-2</v>
      </c>
      <c r="AK4079" s="122">
        <v>2.9215056122E-2</v>
      </c>
      <c r="AL4079" s="122">
        <v>0</v>
      </c>
    </row>
    <row r="4080" spans="1:38" hidden="1" x14ac:dyDescent="0.25">
      <c r="A4080" s="122" t="s">
        <v>2215</v>
      </c>
      <c r="B4080" s="122">
        <v>1</v>
      </c>
      <c r="C4080" s="122" t="s">
        <v>2216</v>
      </c>
      <c r="D4080" s="122" t="s">
        <v>2124</v>
      </c>
      <c r="E4080" s="122">
        <v>74</v>
      </c>
      <c r="F4080" s="122">
        <v>9.0687669299999998E-4</v>
      </c>
      <c r="G4080" s="122">
        <v>1.0674916824999999E-3</v>
      </c>
      <c r="H4080" s="122">
        <v>1.3668311244999999E-3</v>
      </c>
      <c r="I4080" s="122">
        <v>1.4803795965E-3</v>
      </c>
      <c r="J4080" s="122">
        <v>1.5304755145E-3</v>
      </c>
      <c r="K4080" s="122">
        <v>1.6779626954999999E-3</v>
      </c>
      <c r="L4080" s="122">
        <v>1.2412945295E-3</v>
      </c>
      <c r="M4080" s="122">
        <v>1.5825123985E-3</v>
      </c>
      <c r="N4080" s="122">
        <v>1.5250190849999999E-3</v>
      </c>
      <c r="O4080" s="122">
        <v>2.705556879E-3</v>
      </c>
      <c r="P4080" s="122">
        <v>2.6606885100000002E-3</v>
      </c>
      <c r="Q4080" s="122">
        <v>2.198217029E-3</v>
      </c>
      <c r="R4080" s="122">
        <v>1.9588727655000002E-3</v>
      </c>
      <c r="S4080" s="122">
        <v>1.1106204325000001E-3</v>
      </c>
      <c r="T4080" s="122">
        <v>2.160737814E-3</v>
      </c>
      <c r="U4080" s="122">
        <v>2.6012790875E-3</v>
      </c>
      <c r="V4080" s="122">
        <v>2.7169842884999999E-3</v>
      </c>
      <c r="W4080" s="122">
        <v>2.018926297E-3</v>
      </c>
      <c r="X4080" s="122">
        <v>2.2393426969999999E-3</v>
      </c>
      <c r="Y4080" s="122">
        <v>2.205607349E-3</v>
      </c>
      <c r="Z4080" s="122">
        <v>2.8486444769999998E-3</v>
      </c>
      <c r="AA4080" s="122">
        <v>2.9049297614999999E-3</v>
      </c>
      <c r="AB4080" s="122">
        <v>2.3762270955000001E-3</v>
      </c>
      <c r="AC4080" s="122">
        <v>2.3797438575E-3</v>
      </c>
      <c r="AD4080" s="122">
        <v>2.445172278E-3</v>
      </c>
      <c r="AE4080" s="122">
        <v>2.4899464395E-3</v>
      </c>
      <c r="AF4080" s="122">
        <v>2.5496801954999998E-3</v>
      </c>
      <c r="AG4080" s="122">
        <v>2.7156433620000001E-3</v>
      </c>
      <c r="AH4080" s="122">
        <v>2.9454130429999999E-3</v>
      </c>
      <c r="AI4080" s="122">
        <v>3.0329068740000001E-3</v>
      </c>
      <c r="AJ4080" s="122">
        <v>1.587869824E-3</v>
      </c>
      <c r="AK4080" s="122">
        <v>1.8375428865000001E-3</v>
      </c>
      <c r="AL4080" s="122">
        <v>0</v>
      </c>
    </row>
    <row r="4081" spans="1:38" hidden="1" x14ac:dyDescent="0.25">
      <c r="A4081" s="122" t="s">
        <v>2215</v>
      </c>
      <c r="B4081" s="122">
        <v>1</v>
      </c>
      <c r="C4081" s="122" t="s">
        <v>2216</v>
      </c>
      <c r="D4081" s="122" t="s">
        <v>2125</v>
      </c>
      <c r="E4081" s="122">
        <v>74</v>
      </c>
      <c r="F4081" s="122">
        <v>2.4805168649999999E-3</v>
      </c>
      <c r="G4081" s="122">
        <v>1.6300916644999999E-3</v>
      </c>
      <c r="H4081" s="122">
        <v>1.6577357755E-3</v>
      </c>
      <c r="I4081" s="122">
        <v>1.9874352605000001E-3</v>
      </c>
      <c r="J4081" s="122">
        <v>1.910921413E-3</v>
      </c>
      <c r="K4081" s="122">
        <v>1.9970467309999998E-3</v>
      </c>
      <c r="L4081" s="122">
        <v>1.9412704585000001E-3</v>
      </c>
      <c r="M4081" s="122">
        <v>2.0729242339999998E-3</v>
      </c>
      <c r="N4081" s="122">
        <v>2.441335714E-3</v>
      </c>
      <c r="O4081" s="122">
        <v>1.604974302E-3</v>
      </c>
      <c r="P4081" s="122">
        <v>1.3159876149999999E-3</v>
      </c>
      <c r="Q4081" s="122">
        <v>1.153189317E-3</v>
      </c>
      <c r="R4081" s="122">
        <v>1.1096385280000001E-3</v>
      </c>
      <c r="S4081" s="122">
        <v>1.7930922105000001E-3</v>
      </c>
      <c r="T4081" s="122">
        <v>2.0640240234999999E-3</v>
      </c>
      <c r="U4081" s="122">
        <v>1.896929784E-3</v>
      </c>
      <c r="V4081" s="122">
        <v>1.572352484E-3</v>
      </c>
      <c r="W4081" s="122">
        <v>1.3104019714999999E-3</v>
      </c>
      <c r="X4081" s="122">
        <v>9.2218569000000002E-4</v>
      </c>
      <c r="Y4081" s="122">
        <v>1.75141468E-4</v>
      </c>
      <c r="Z4081" s="122">
        <v>2.3130580650000001E-4</v>
      </c>
      <c r="AA4081" s="122">
        <v>2.71585303E-4</v>
      </c>
      <c r="AB4081" s="122">
        <v>2.5915341100000001E-4</v>
      </c>
      <c r="AC4081" s="122">
        <v>2.249347295E-4</v>
      </c>
      <c r="AD4081" s="122">
        <v>2.157661005E-4</v>
      </c>
      <c r="AE4081" s="122">
        <v>2.346805815E-4</v>
      </c>
      <c r="AF4081" s="122">
        <v>2.3781412699999999E-4</v>
      </c>
      <c r="AG4081" s="122">
        <v>2.4974956800000002E-4</v>
      </c>
      <c r="AH4081" s="122">
        <v>2.1918478600000001E-4</v>
      </c>
      <c r="AI4081" s="122">
        <v>2.5849430299999999E-4</v>
      </c>
      <c r="AJ4081" s="122">
        <v>1.4277601100000001E-4</v>
      </c>
      <c r="AK4081" s="122">
        <v>1.5328198899999999E-4</v>
      </c>
      <c r="AL4081" s="122">
        <v>0</v>
      </c>
    </row>
    <row r="4082" spans="1:38" hidden="1" x14ac:dyDescent="0.25">
      <c r="A4082" s="122" t="s">
        <v>2215</v>
      </c>
      <c r="B4082" s="122">
        <v>1</v>
      </c>
      <c r="C4082" s="122" t="s">
        <v>2216</v>
      </c>
      <c r="D4082" s="122" t="s">
        <v>2126</v>
      </c>
      <c r="E4082" s="122">
        <v>74</v>
      </c>
      <c r="F4082" s="122">
        <v>8.1415685000000006E-5</v>
      </c>
      <c r="G4082" s="122">
        <v>8.5464726000000006E-5</v>
      </c>
      <c r="H4082" s="122">
        <v>1.10192141E-4</v>
      </c>
      <c r="I4082" s="122">
        <v>1.00802767E-4</v>
      </c>
      <c r="J4082" s="122">
        <v>1.08111043E-4</v>
      </c>
      <c r="K4082" s="122">
        <v>1.179232245E-4</v>
      </c>
      <c r="L4082" s="122">
        <v>1.103736395E-4</v>
      </c>
      <c r="M4082" s="122">
        <v>9.2629053999999998E-5</v>
      </c>
      <c r="N4082" s="122">
        <v>8.6529919999999994E-5</v>
      </c>
      <c r="O4082" s="122">
        <v>1.3829056800000001E-4</v>
      </c>
      <c r="P4082" s="122">
        <v>2.3545793249999999E-4</v>
      </c>
      <c r="Q4082" s="122">
        <v>2.5824650150000001E-4</v>
      </c>
      <c r="R4082" s="122">
        <v>1.6281515200000001E-4</v>
      </c>
      <c r="S4082" s="122">
        <v>1.3318677400000001E-4</v>
      </c>
      <c r="T4082" s="122">
        <v>1.9072897999999999E-4</v>
      </c>
      <c r="U4082" s="122">
        <v>1.6721123700000001E-4</v>
      </c>
      <c r="V4082" s="122">
        <v>2.473835685E-4</v>
      </c>
      <c r="W4082" s="122">
        <v>3.2865522599999998E-4</v>
      </c>
      <c r="X4082" s="122">
        <v>3.2779893149999999E-4</v>
      </c>
      <c r="Y4082" s="122">
        <v>3.7437875000000001E-4</v>
      </c>
      <c r="Z4082" s="122">
        <v>3.5481618500000001E-4</v>
      </c>
      <c r="AA4082" s="122">
        <v>3.7948726100000001E-4</v>
      </c>
      <c r="AB4082" s="122">
        <v>3.65105817E-4</v>
      </c>
      <c r="AC4082" s="122">
        <v>3.6484582549999999E-4</v>
      </c>
      <c r="AD4082" s="122">
        <v>3.1891061950000001E-4</v>
      </c>
      <c r="AE4082" s="122">
        <v>3.4287716649999999E-4</v>
      </c>
      <c r="AF4082" s="122">
        <v>2.9741307750000002E-4</v>
      </c>
      <c r="AG4082" s="122">
        <v>3.4184772099999999E-4</v>
      </c>
      <c r="AH4082" s="122">
        <v>3.3482169649999999E-4</v>
      </c>
      <c r="AI4082" s="122">
        <v>3.6197608749999999E-4</v>
      </c>
      <c r="AJ4082" s="122">
        <v>2.6125456949999999E-4</v>
      </c>
      <c r="AK4082" s="122">
        <v>3.75354692E-4</v>
      </c>
      <c r="AL4082" s="122">
        <v>0</v>
      </c>
    </row>
    <row r="4083" spans="1:38" hidden="1" x14ac:dyDescent="0.25">
      <c r="A4083" s="122" t="s">
        <v>2025</v>
      </c>
      <c r="B4083" s="122">
        <v>1</v>
      </c>
      <c r="C4083" s="122" t="s">
        <v>2217</v>
      </c>
      <c r="D4083" s="122" t="s">
        <v>2078</v>
      </c>
      <c r="E4083" s="122">
        <v>75</v>
      </c>
      <c r="F4083" s="122">
        <v>0</v>
      </c>
      <c r="G4083" s="122">
        <v>0</v>
      </c>
      <c r="H4083" s="122">
        <v>0</v>
      </c>
      <c r="I4083" s="122">
        <v>0</v>
      </c>
      <c r="J4083" s="122">
        <v>0</v>
      </c>
      <c r="K4083" s="122">
        <v>0</v>
      </c>
      <c r="L4083" s="122">
        <v>0</v>
      </c>
      <c r="M4083" s="122">
        <v>0</v>
      </c>
      <c r="N4083" s="122">
        <v>0</v>
      </c>
      <c r="O4083" s="122">
        <v>0</v>
      </c>
      <c r="P4083" s="122">
        <v>0</v>
      </c>
      <c r="Q4083" s="122">
        <v>0</v>
      </c>
      <c r="R4083" s="122">
        <v>0</v>
      </c>
      <c r="S4083" s="122">
        <v>0</v>
      </c>
      <c r="T4083" s="122">
        <v>0</v>
      </c>
      <c r="U4083" s="122">
        <v>0</v>
      </c>
      <c r="V4083" s="122">
        <v>0</v>
      </c>
      <c r="W4083" s="122">
        <v>0</v>
      </c>
      <c r="X4083" s="122">
        <v>0</v>
      </c>
      <c r="Y4083" s="122">
        <v>0</v>
      </c>
      <c r="Z4083" s="122">
        <v>0</v>
      </c>
      <c r="AA4083" s="122">
        <v>0</v>
      </c>
      <c r="AB4083" s="122">
        <v>0</v>
      </c>
      <c r="AC4083" s="122">
        <v>0</v>
      </c>
      <c r="AD4083" s="122">
        <v>0</v>
      </c>
      <c r="AE4083" s="122">
        <v>4.2905599999999999E-8</v>
      </c>
      <c r="AF4083" s="122">
        <v>3.710639E-7</v>
      </c>
      <c r="AG4083" s="122">
        <v>1.0443056000000001E-6</v>
      </c>
      <c r="AH4083" s="122">
        <v>1.6810179999999999E-6</v>
      </c>
      <c r="AI4083" s="122">
        <v>2.4468475999999999E-6</v>
      </c>
      <c r="AJ4083" s="122">
        <v>3.4408200999999998E-6</v>
      </c>
      <c r="AK4083" s="122">
        <v>4.0719653000000001E-6</v>
      </c>
      <c r="AL4083" s="122">
        <v>0</v>
      </c>
    </row>
    <row r="4084" spans="1:38" hidden="1" x14ac:dyDescent="0.25">
      <c r="A4084" s="122" t="s">
        <v>2025</v>
      </c>
      <c r="B4084" s="122">
        <v>1</v>
      </c>
      <c r="C4084" s="122" t="s">
        <v>2217</v>
      </c>
      <c r="D4084" s="122" t="s">
        <v>2079</v>
      </c>
      <c r="E4084" s="122">
        <v>75</v>
      </c>
      <c r="F4084" s="122">
        <v>0</v>
      </c>
      <c r="G4084" s="122">
        <v>0</v>
      </c>
      <c r="H4084" s="122">
        <v>0</v>
      </c>
      <c r="I4084" s="122">
        <v>0</v>
      </c>
      <c r="J4084" s="122">
        <v>0</v>
      </c>
      <c r="K4084" s="122">
        <v>0</v>
      </c>
      <c r="L4084" s="122">
        <v>0</v>
      </c>
      <c r="M4084" s="122">
        <v>0</v>
      </c>
      <c r="N4084" s="122">
        <v>0</v>
      </c>
      <c r="O4084" s="122">
        <v>0</v>
      </c>
      <c r="P4084" s="122">
        <v>0</v>
      </c>
      <c r="Q4084" s="122">
        <v>0</v>
      </c>
      <c r="R4084" s="122">
        <v>0</v>
      </c>
      <c r="S4084" s="122">
        <v>0</v>
      </c>
      <c r="T4084" s="122">
        <v>0</v>
      </c>
      <c r="U4084" s="122">
        <v>0</v>
      </c>
      <c r="V4084" s="122">
        <v>0</v>
      </c>
      <c r="W4084" s="122">
        <v>0</v>
      </c>
      <c r="X4084" s="122">
        <v>0</v>
      </c>
      <c r="Y4084" s="122">
        <v>0</v>
      </c>
      <c r="Z4084" s="122">
        <v>0</v>
      </c>
      <c r="AA4084" s="122">
        <v>0</v>
      </c>
      <c r="AB4084" s="122">
        <v>0</v>
      </c>
      <c r="AC4084" s="122">
        <v>0</v>
      </c>
      <c r="AD4084" s="122">
        <v>0</v>
      </c>
      <c r="AE4084" s="122">
        <v>2.8208250000000001E-7</v>
      </c>
      <c r="AF4084" s="122">
        <v>2.4319461999999998E-6</v>
      </c>
      <c r="AG4084" s="122">
        <v>6.8748016999999996E-6</v>
      </c>
      <c r="AH4084" s="122">
        <v>1.11629739E-5</v>
      </c>
      <c r="AI4084" s="122">
        <v>1.6369947399999999E-5</v>
      </c>
      <c r="AJ4084" s="122">
        <v>2.3605236699999999E-5</v>
      </c>
      <c r="AK4084" s="122">
        <v>2.8010046E-5</v>
      </c>
      <c r="AL4084" s="122">
        <v>0</v>
      </c>
    </row>
    <row r="4085" spans="1:38" hidden="1" x14ac:dyDescent="0.25">
      <c r="A4085" s="122" t="s">
        <v>2025</v>
      </c>
      <c r="B4085" s="122">
        <v>1</v>
      </c>
      <c r="C4085" s="122" t="s">
        <v>2217</v>
      </c>
      <c r="D4085" s="122" t="s">
        <v>2080</v>
      </c>
      <c r="E4085" s="122">
        <v>75</v>
      </c>
      <c r="F4085" s="122">
        <v>0</v>
      </c>
      <c r="G4085" s="122">
        <v>0</v>
      </c>
      <c r="H4085" s="122">
        <v>0</v>
      </c>
      <c r="I4085" s="122">
        <v>0</v>
      </c>
      <c r="J4085" s="122">
        <v>0</v>
      </c>
      <c r="K4085" s="122">
        <v>0</v>
      </c>
      <c r="L4085" s="122">
        <v>0</v>
      </c>
      <c r="M4085" s="122">
        <v>0</v>
      </c>
      <c r="N4085" s="122">
        <v>0</v>
      </c>
      <c r="O4085" s="122">
        <v>0</v>
      </c>
      <c r="P4085" s="122">
        <v>0</v>
      </c>
      <c r="Q4085" s="122">
        <v>0</v>
      </c>
      <c r="R4085" s="122">
        <v>0</v>
      </c>
      <c r="S4085" s="122">
        <v>0</v>
      </c>
      <c r="T4085" s="122">
        <v>0</v>
      </c>
      <c r="U4085" s="122">
        <v>0</v>
      </c>
      <c r="V4085" s="122">
        <v>0</v>
      </c>
      <c r="W4085" s="122">
        <v>0</v>
      </c>
      <c r="X4085" s="122">
        <v>0</v>
      </c>
      <c r="Y4085" s="122">
        <v>0</v>
      </c>
      <c r="Z4085" s="122">
        <v>0</v>
      </c>
      <c r="AA4085" s="122">
        <v>0</v>
      </c>
      <c r="AB4085" s="122">
        <v>0</v>
      </c>
      <c r="AC4085" s="122">
        <v>0</v>
      </c>
      <c r="AD4085" s="122">
        <v>0</v>
      </c>
      <c r="AE4085" s="122">
        <v>1.7313380000000001E-7</v>
      </c>
      <c r="AF4085" s="122">
        <v>1.4950064E-6</v>
      </c>
      <c r="AG4085" s="122">
        <v>4.2334879999999999E-6</v>
      </c>
      <c r="AH4085" s="122">
        <v>6.8739229999999999E-6</v>
      </c>
      <c r="AI4085" s="122">
        <v>1.00761446E-5</v>
      </c>
      <c r="AJ4085" s="122">
        <v>1.41506939E-5</v>
      </c>
      <c r="AK4085" s="122">
        <v>1.6816947300000002E-5</v>
      </c>
      <c r="AL4085" s="122">
        <v>0</v>
      </c>
    </row>
    <row r="4086" spans="1:38" hidden="1" x14ac:dyDescent="0.25">
      <c r="A4086" s="122" t="s">
        <v>2025</v>
      </c>
      <c r="B4086" s="122">
        <v>1</v>
      </c>
      <c r="C4086" s="122" t="s">
        <v>2217</v>
      </c>
      <c r="D4086" s="122" t="s">
        <v>2133</v>
      </c>
      <c r="E4086" s="122">
        <v>75</v>
      </c>
      <c r="F4086" s="122">
        <v>0</v>
      </c>
      <c r="G4086" s="122">
        <v>0</v>
      </c>
      <c r="H4086" s="122">
        <v>0</v>
      </c>
      <c r="I4086" s="122">
        <v>0</v>
      </c>
      <c r="J4086" s="122">
        <v>0</v>
      </c>
      <c r="K4086" s="122">
        <v>0</v>
      </c>
      <c r="L4086" s="122">
        <v>0</v>
      </c>
      <c r="M4086" s="122">
        <v>0</v>
      </c>
      <c r="N4086" s="122">
        <v>0</v>
      </c>
      <c r="O4086" s="122">
        <v>0</v>
      </c>
      <c r="P4086" s="122">
        <v>0</v>
      </c>
      <c r="Q4086" s="122">
        <v>0</v>
      </c>
      <c r="R4086" s="122">
        <v>0</v>
      </c>
      <c r="S4086" s="122">
        <v>0</v>
      </c>
      <c r="T4086" s="122">
        <v>0</v>
      </c>
      <c r="U4086" s="122">
        <v>0</v>
      </c>
      <c r="V4086" s="122">
        <v>0</v>
      </c>
      <c r="W4086" s="122">
        <v>0</v>
      </c>
      <c r="X4086" s="122">
        <v>0</v>
      </c>
      <c r="Y4086" s="122">
        <v>0</v>
      </c>
      <c r="Z4086" s="122">
        <v>0</v>
      </c>
      <c r="AA4086" s="122">
        <v>0</v>
      </c>
      <c r="AB4086" s="122">
        <v>0</v>
      </c>
      <c r="AC4086" s="122">
        <v>0</v>
      </c>
      <c r="AD4086" s="122">
        <v>0</v>
      </c>
      <c r="AE4086" s="122">
        <v>3.0370000000000002E-9</v>
      </c>
      <c r="AF4086" s="122">
        <v>2.5682999999999999E-8</v>
      </c>
      <c r="AG4086" s="122">
        <v>7.1127199999999996E-8</v>
      </c>
      <c r="AH4086" s="122">
        <v>1.129276E-7</v>
      </c>
      <c r="AI4086" s="122">
        <v>1.6161940000000001E-7</v>
      </c>
      <c r="AJ4086" s="122">
        <v>2.226355E-7</v>
      </c>
      <c r="AK4086" s="122">
        <v>2.576876E-7</v>
      </c>
      <c r="AL4086" s="122">
        <v>0</v>
      </c>
    </row>
    <row r="4087" spans="1:38" hidden="1" x14ac:dyDescent="0.25">
      <c r="A4087" s="122" t="s">
        <v>2025</v>
      </c>
      <c r="B4087" s="122">
        <v>1</v>
      </c>
      <c r="C4087" s="122" t="s">
        <v>2217</v>
      </c>
      <c r="D4087" s="122" t="s">
        <v>2081</v>
      </c>
      <c r="E4087" s="122">
        <v>75</v>
      </c>
      <c r="F4087" s="122">
        <v>0</v>
      </c>
      <c r="G4087" s="122">
        <v>0</v>
      </c>
      <c r="H4087" s="122">
        <v>0</v>
      </c>
      <c r="I4087" s="122">
        <v>0</v>
      </c>
      <c r="J4087" s="122">
        <v>0</v>
      </c>
      <c r="K4087" s="122">
        <v>0</v>
      </c>
      <c r="L4087" s="122">
        <v>0</v>
      </c>
      <c r="M4087" s="122">
        <v>0</v>
      </c>
      <c r="N4087" s="122">
        <v>0</v>
      </c>
      <c r="O4087" s="122">
        <v>0</v>
      </c>
      <c r="P4087" s="122">
        <v>0</v>
      </c>
      <c r="Q4087" s="122">
        <v>0</v>
      </c>
      <c r="R4087" s="122">
        <v>0</v>
      </c>
      <c r="S4087" s="122">
        <v>0</v>
      </c>
      <c r="T4087" s="122">
        <v>0</v>
      </c>
      <c r="U4087" s="122">
        <v>0</v>
      </c>
      <c r="V4087" s="122">
        <v>0</v>
      </c>
      <c r="W4087" s="122">
        <v>0</v>
      </c>
      <c r="X4087" s="122">
        <v>0</v>
      </c>
      <c r="Y4087" s="122">
        <v>0</v>
      </c>
      <c r="Z4087" s="122">
        <v>0</v>
      </c>
      <c r="AA4087" s="122">
        <v>0</v>
      </c>
      <c r="AB4087" s="122">
        <v>0</v>
      </c>
      <c r="AC4087" s="122">
        <v>0</v>
      </c>
      <c r="AD4087" s="122">
        <v>0</v>
      </c>
      <c r="AE4087" s="122">
        <v>3.9701230000000001E-7</v>
      </c>
      <c r="AF4087" s="122">
        <v>3.4702917999999999E-6</v>
      </c>
      <c r="AG4087" s="122">
        <v>9.9332342999999995E-6</v>
      </c>
      <c r="AH4087" s="122">
        <v>1.63491766E-5</v>
      </c>
      <c r="AI4087" s="122">
        <v>2.4321095599999999E-5</v>
      </c>
      <c r="AJ4087" s="122">
        <v>3.3720338600000003E-5</v>
      </c>
      <c r="AK4087" s="122">
        <v>4.0439468299999999E-5</v>
      </c>
      <c r="AL4087" s="122">
        <v>0</v>
      </c>
    </row>
    <row r="4088" spans="1:38" x14ac:dyDescent="0.25">
      <c r="A4088" s="122" t="s">
        <v>2025</v>
      </c>
      <c r="B4088" s="122">
        <v>1</v>
      </c>
      <c r="C4088" s="122" t="s">
        <v>2217</v>
      </c>
      <c r="D4088" s="122" t="s">
        <v>2082</v>
      </c>
      <c r="E4088" s="122">
        <v>75</v>
      </c>
      <c r="F4088" s="122">
        <v>0</v>
      </c>
      <c r="G4088" s="122">
        <v>0</v>
      </c>
      <c r="H4088" s="122">
        <v>0</v>
      </c>
      <c r="I4088" s="122">
        <v>0</v>
      </c>
      <c r="J4088" s="122">
        <v>0</v>
      </c>
      <c r="K4088" s="122">
        <v>0</v>
      </c>
      <c r="L4088" s="122">
        <v>0</v>
      </c>
      <c r="M4088" s="122">
        <v>0</v>
      </c>
      <c r="N4088" s="122">
        <v>0</v>
      </c>
      <c r="O4088" s="122">
        <v>0</v>
      </c>
      <c r="P4088" s="122">
        <v>0</v>
      </c>
      <c r="Q4088" s="122">
        <v>0</v>
      </c>
      <c r="R4088" s="122">
        <v>0</v>
      </c>
      <c r="S4088" s="122">
        <v>0</v>
      </c>
      <c r="T4088" s="122">
        <v>0</v>
      </c>
      <c r="U4088" s="122">
        <v>0</v>
      </c>
      <c r="V4088" s="122">
        <v>0</v>
      </c>
      <c r="W4088" s="122">
        <v>0</v>
      </c>
      <c r="X4088" s="122">
        <v>0</v>
      </c>
      <c r="Y4088" s="122">
        <v>0</v>
      </c>
      <c r="Z4088" s="122">
        <v>0</v>
      </c>
      <c r="AA4088" s="122">
        <v>0</v>
      </c>
      <c r="AB4088" s="122">
        <v>0</v>
      </c>
      <c r="AC4088" s="122">
        <v>0</v>
      </c>
      <c r="AD4088" s="122">
        <v>0</v>
      </c>
      <c r="AE4088" s="122">
        <v>2.2604877000000001E-6</v>
      </c>
      <c r="AF4088" s="122">
        <v>1.9562801800000001E-5</v>
      </c>
      <c r="AG4088" s="122">
        <v>5.5440771199999997E-5</v>
      </c>
      <c r="AH4088" s="122">
        <v>8.9998538299999994E-5</v>
      </c>
      <c r="AI4088" s="122">
        <v>1.315395686E-4</v>
      </c>
      <c r="AJ4088" s="122">
        <v>1.8555964609999999E-4</v>
      </c>
      <c r="AK4088" s="122">
        <v>2.180715107E-4</v>
      </c>
      <c r="AL4088" s="122">
        <v>0</v>
      </c>
    </row>
    <row r="4089" spans="1:38" hidden="1" x14ac:dyDescent="0.25">
      <c r="A4089" s="122" t="s">
        <v>2025</v>
      </c>
      <c r="B4089" s="122">
        <v>1</v>
      </c>
      <c r="C4089" s="122" t="s">
        <v>2217</v>
      </c>
      <c r="D4089" s="122" t="s">
        <v>474</v>
      </c>
      <c r="E4089" s="122">
        <v>75</v>
      </c>
      <c r="F4089" s="122">
        <v>0</v>
      </c>
      <c r="G4089" s="122">
        <v>0</v>
      </c>
      <c r="H4089" s="122">
        <v>0</v>
      </c>
      <c r="I4089" s="122">
        <v>0</v>
      </c>
      <c r="J4089" s="122">
        <v>0</v>
      </c>
      <c r="K4089" s="122">
        <v>0</v>
      </c>
      <c r="L4089" s="122">
        <v>0</v>
      </c>
      <c r="M4089" s="122">
        <v>0</v>
      </c>
      <c r="N4089" s="122">
        <v>0</v>
      </c>
      <c r="O4089" s="122">
        <v>0</v>
      </c>
      <c r="P4089" s="122">
        <v>0</v>
      </c>
      <c r="Q4089" s="122">
        <v>0</v>
      </c>
      <c r="R4089" s="122">
        <v>0</v>
      </c>
      <c r="S4089" s="122">
        <v>0</v>
      </c>
      <c r="T4089" s="122">
        <v>0</v>
      </c>
      <c r="U4089" s="122">
        <v>0</v>
      </c>
      <c r="V4089" s="122">
        <v>0</v>
      </c>
      <c r="W4089" s="122">
        <v>0</v>
      </c>
      <c r="X4089" s="122">
        <v>0</v>
      </c>
      <c r="Y4089" s="122">
        <v>0</v>
      </c>
      <c r="Z4089" s="122">
        <v>0</v>
      </c>
      <c r="AA4089" s="122">
        <v>0</v>
      </c>
      <c r="AB4089" s="122">
        <v>0</v>
      </c>
      <c r="AC4089" s="122">
        <v>0</v>
      </c>
      <c r="AD4089" s="122">
        <v>0</v>
      </c>
      <c r="AE4089" s="122">
        <v>3.1691720000000002E-7</v>
      </c>
      <c r="AF4089" s="122">
        <v>2.7702523000000002E-6</v>
      </c>
      <c r="AG4089" s="122">
        <v>7.9169213999999992E-6</v>
      </c>
      <c r="AH4089" s="122">
        <v>1.3001232400000001E-5</v>
      </c>
      <c r="AI4089" s="122">
        <v>1.92067614E-5</v>
      </c>
      <c r="AJ4089" s="122">
        <v>2.7173196600000001E-5</v>
      </c>
      <c r="AK4089" s="122">
        <v>3.2301645399999999E-5</v>
      </c>
      <c r="AL4089" s="122">
        <v>0</v>
      </c>
    </row>
    <row r="4090" spans="1:38" hidden="1" x14ac:dyDescent="0.25">
      <c r="A4090" s="122" t="s">
        <v>2025</v>
      </c>
      <c r="B4090" s="122">
        <v>1</v>
      </c>
      <c r="C4090" s="122" t="s">
        <v>2217</v>
      </c>
      <c r="D4090" s="122" t="s">
        <v>2083</v>
      </c>
      <c r="E4090" s="122">
        <v>75</v>
      </c>
      <c r="F4090" s="122">
        <v>0</v>
      </c>
      <c r="G4090" s="122">
        <v>0</v>
      </c>
      <c r="H4090" s="122">
        <v>0</v>
      </c>
      <c r="I4090" s="122">
        <v>0</v>
      </c>
      <c r="J4090" s="122">
        <v>0</v>
      </c>
      <c r="K4090" s="122">
        <v>0</v>
      </c>
      <c r="L4090" s="122">
        <v>0</v>
      </c>
      <c r="M4090" s="122">
        <v>0</v>
      </c>
      <c r="N4090" s="122">
        <v>0</v>
      </c>
      <c r="O4090" s="122">
        <v>0</v>
      </c>
      <c r="P4090" s="122">
        <v>0</v>
      </c>
      <c r="Q4090" s="122">
        <v>0</v>
      </c>
      <c r="R4090" s="122">
        <v>0</v>
      </c>
      <c r="S4090" s="122">
        <v>0</v>
      </c>
      <c r="T4090" s="122">
        <v>0</v>
      </c>
      <c r="U4090" s="122">
        <v>0</v>
      </c>
      <c r="V4090" s="122">
        <v>0</v>
      </c>
      <c r="W4090" s="122">
        <v>0</v>
      </c>
      <c r="X4090" s="122">
        <v>0</v>
      </c>
      <c r="Y4090" s="122">
        <v>0</v>
      </c>
      <c r="Z4090" s="122">
        <v>0</v>
      </c>
      <c r="AA4090" s="122">
        <v>0</v>
      </c>
      <c r="AB4090" s="122">
        <v>0</v>
      </c>
      <c r="AC4090" s="122">
        <v>0</v>
      </c>
      <c r="AD4090" s="122">
        <v>0</v>
      </c>
      <c r="AE4090" s="122">
        <v>2.085091E-7</v>
      </c>
      <c r="AF4090" s="122">
        <v>1.7888368E-6</v>
      </c>
      <c r="AG4090" s="122">
        <v>5.0388886000000003E-6</v>
      </c>
      <c r="AH4090" s="122">
        <v>8.1573518999999996E-6</v>
      </c>
      <c r="AI4090" s="122">
        <v>1.18940523E-5</v>
      </c>
      <c r="AJ4090" s="122">
        <v>1.69130988E-5</v>
      </c>
      <c r="AK4090" s="122">
        <v>2.0038770300000001E-5</v>
      </c>
      <c r="AL4090" s="122">
        <v>0</v>
      </c>
    </row>
    <row r="4091" spans="1:38" hidden="1" x14ac:dyDescent="0.25">
      <c r="A4091" s="122" t="s">
        <v>2025</v>
      </c>
      <c r="B4091" s="122">
        <v>1</v>
      </c>
      <c r="C4091" s="122" t="s">
        <v>2217</v>
      </c>
      <c r="D4091" s="122" t="s">
        <v>2084</v>
      </c>
      <c r="E4091" s="122">
        <v>75</v>
      </c>
      <c r="F4091" s="122">
        <v>0</v>
      </c>
      <c r="G4091" s="122">
        <v>0</v>
      </c>
      <c r="H4091" s="122">
        <v>0</v>
      </c>
      <c r="I4091" s="122">
        <v>0</v>
      </c>
      <c r="J4091" s="122">
        <v>0</v>
      </c>
      <c r="K4091" s="122">
        <v>0</v>
      </c>
      <c r="L4091" s="122">
        <v>0</v>
      </c>
      <c r="M4091" s="122">
        <v>0</v>
      </c>
      <c r="N4091" s="122">
        <v>0</v>
      </c>
      <c r="O4091" s="122">
        <v>0</v>
      </c>
      <c r="P4091" s="122">
        <v>0</v>
      </c>
      <c r="Q4091" s="122">
        <v>0</v>
      </c>
      <c r="R4091" s="122">
        <v>0</v>
      </c>
      <c r="S4091" s="122">
        <v>0</v>
      </c>
      <c r="T4091" s="122">
        <v>0</v>
      </c>
      <c r="U4091" s="122">
        <v>0</v>
      </c>
      <c r="V4091" s="122">
        <v>0</v>
      </c>
      <c r="W4091" s="122">
        <v>0</v>
      </c>
      <c r="X4091" s="122">
        <v>0</v>
      </c>
      <c r="Y4091" s="122">
        <v>0</v>
      </c>
      <c r="Z4091" s="122">
        <v>0</v>
      </c>
      <c r="AA4091" s="122">
        <v>0</v>
      </c>
      <c r="AB4091" s="122">
        <v>0</v>
      </c>
      <c r="AC4091" s="122">
        <v>0</v>
      </c>
      <c r="AD4091" s="122">
        <v>0</v>
      </c>
      <c r="AE4091" s="122">
        <v>3.9337100000000002E-8</v>
      </c>
      <c r="AF4091" s="122">
        <v>3.4358099999999998E-7</v>
      </c>
      <c r="AG4091" s="122">
        <v>9.8242940000000004E-7</v>
      </c>
      <c r="AH4091" s="122">
        <v>1.6069036E-6</v>
      </c>
      <c r="AI4091" s="122">
        <v>2.3622955999999999E-6</v>
      </c>
      <c r="AJ4091" s="122">
        <v>3.2418800000000001E-6</v>
      </c>
      <c r="AK4091" s="122">
        <v>3.7239265E-6</v>
      </c>
      <c r="AL4091" s="122">
        <v>0</v>
      </c>
    </row>
    <row r="4092" spans="1:38" hidden="1" x14ac:dyDescent="0.25">
      <c r="A4092" s="122" t="s">
        <v>2025</v>
      </c>
      <c r="B4092" s="122">
        <v>1</v>
      </c>
      <c r="C4092" s="122" t="s">
        <v>2217</v>
      </c>
      <c r="D4092" s="122" t="s">
        <v>2085</v>
      </c>
      <c r="E4092" s="122">
        <v>75</v>
      </c>
      <c r="F4092" s="122">
        <v>0</v>
      </c>
      <c r="G4092" s="122">
        <v>0</v>
      </c>
      <c r="H4092" s="122">
        <v>0</v>
      </c>
      <c r="I4092" s="122">
        <v>0</v>
      </c>
      <c r="J4092" s="122">
        <v>0</v>
      </c>
      <c r="K4092" s="122">
        <v>0</v>
      </c>
      <c r="L4092" s="122">
        <v>0</v>
      </c>
      <c r="M4092" s="122">
        <v>0</v>
      </c>
      <c r="N4092" s="122">
        <v>0</v>
      </c>
      <c r="O4092" s="122">
        <v>0</v>
      </c>
      <c r="P4092" s="122">
        <v>0</v>
      </c>
      <c r="Q4092" s="122">
        <v>0</v>
      </c>
      <c r="R4092" s="122">
        <v>0</v>
      </c>
      <c r="S4092" s="122">
        <v>0</v>
      </c>
      <c r="T4092" s="122">
        <v>0</v>
      </c>
      <c r="U4092" s="122">
        <v>0</v>
      </c>
      <c r="V4092" s="122">
        <v>0</v>
      </c>
      <c r="W4092" s="122">
        <v>0</v>
      </c>
      <c r="X4092" s="122">
        <v>0</v>
      </c>
      <c r="Y4092" s="122">
        <v>0</v>
      </c>
      <c r="Z4092" s="122">
        <v>0</v>
      </c>
      <c r="AA4092" s="122">
        <v>0</v>
      </c>
      <c r="AB4092" s="122">
        <v>0</v>
      </c>
      <c r="AC4092" s="122">
        <v>0</v>
      </c>
      <c r="AD4092" s="122">
        <v>0</v>
      </c>
      <c r="AE4092" s="122">
        <v>5.4737600000000002E-8</v>
      </c>
      <c r="AF4092" s="122">
        <v>4.7470830000000002E-7</v>
      </c>
      <c r="AG4092" s="122">
        <v>1.3500770999999999E-6</v>
      </c>
      <c r="AH4092" s="122">
        <v>2.2067148999999998E-6</v>
      </c>
      <c r="AI4092" s="122">
        <v>3.2575627000000002E-6</v>
      </c>
      <c r="AJ4092" s="122">
        <v>4.6596263000000004E-6</v>
      </c>
      <c r="AK4092" s="122">
        <v>5.5764915999999999E-6</v>
      </c>
      <c r="AL4092" s="122">
        <v>0</v>
      </c>
    </row>
    <row r="4093" spans="1:38" hidden="1" x14ac:dyDescent="0.25">
      <c r="A4093" s="122" t="s">
        <v>2025</v>
      </c>
      <c r="B4093" s="122">
        <v>1</v>
      </c>
      <c r="C4093" s="122" t="s">
        <v>2217</v>
      </c>
      <c r="D4093" s="122" t="s">
        <v>2086</v>
      </c>
      <c r="E4093" s="122">
        <v>75</v>
      </c>
      <c r="F4093" s="122">
        <v>0</v>
      </c>
      <c r="G4093" s="122">
        <v>0</v>
      </c>
      <c r="H4093" s="122">
        <v>0</v>
      </c>
      <c r="I4093" s="122">
        <v>0</v>
      </c>
      <c r="J4093" s="122">
        <v>0</v>
      </c>
      <c r="K4093" s="122">
        <v>0</v>
      </c>
      <c r="L4093" s="122">
        <v>0</v>
      </c>
      <c r="M4093" s="122">
        <v>0</v>
      </c>
      <c r="N4093" s="122">
        <v>0</v>
      </c>
      <c r="O4093" s="122">
        <v>0</v>
      </c>
      <c r="P4093" s="122">
        <v>0</v>
      </c>
      <c r="Q4093" s="122">
        <v>0</v>
      </c>
      <c r="R4093" s="122">
        <v>0</v>
      </c>
      <c r="S4093" s="122">
        <v>0</v>
      </c>
      <c r="T4093" s="122">
        <v>0</v>
      </c>
      <c r="U4093" s="122">
        <v>0</v>
      </c>
      <c r="V4093" s="122">
        <v>0</v>
      </c>
      <c r="W4093" s="122">
        <v>0</v>
      </c>
      <c r="X4093" s="122">
        <v>0</v>
      </c>
      <c r="Y4093" s="122">
        <v>0</v>
      </c>
      <c r="Z4093" s="122">
        <v>0</v>
      </c>
      <c r="AA4093" s="122">
        <v>0</v>
      </c>
      <c r="AB4093" s="122">
        <v>0</v>
      </c>
      <c r="AC4093" s="122">
        <v>0</v>
      </c>
      <c r="AD4093" s="122">
        <v>0</v>
      </c>
      <c r="AE4093" s="122">
        <v>1.1748073E-6</v>
      </c>
      <c r="AF4093" s="122">
        <v>1.03074059E-5</v>
      </c>
      <c r="AG4093" s="122">
        <v>2.9564094499999999E-5</v>
      </c>
      <c r="AH4093" s="122">
        <v>4.8504952600000002E-5</v>
      </c>
      <c r="AI4093" s="122">
        <v>7.1684257099999995E-5</v>
      </c>
      <c r="AJ4093" s="122">
        <v>1.013300126E-4</v>
      </c>
      <c r="AK4093" s="122">
        <v>1.210526362E-4</v>
      </c>
      <c r="AL4093" s="122">
        <v>0</v>
      </c>
    </row>
    <row r="4094" spans="1:38" hidden="1" x14ac:dyDescent="0.25">
      <c r="A4094" s="122" t="s">
        <v>2025</v>
      </c>
      <c r="B4094" s="122">
        <v>1</v>
      </c>
      <c r="C4094" s="122" t="s">
        <v>2217</v>
      </c>
      <c r="D4094" s="122" t="s">
        <v>2087</v>
      </c>
      <c r="E4094" s="122">
        <v>75</v>
      </c>
      <c r="F4094" s="122">
        <v>0</v>
      </c>
      <c r="G4094" s="122">
        <v>0</v>
      </c>
      <c r="H4094" s="122">
        <v>0</v>
      </c>
      <c r="I4094" s="122">
        <v>0</v>
      </c>
      <c r="J4094" s="122">
        <v>0</v>
      </c>
      <c r="K4094" s="122">
        <v>0</v>
      </c>
      <c r="L4094" s="122">
        <v>0</v>
      </c>
      <c r="M4094" s="122">
        <v>0</v>
      </c>
      <c r="N4094" s="122">
        <v>0</v>
      </c>
      <c r="O4094" s="122">
        <v>0</v>
      </c>
      <c r="P4094" s="122">
        <v>0</v>
      </c>
      <c r="Q4094" s="122">
        <v>0</v>
      </c>
      <c r="R4094" s="122">
        <v>0</v>
      </c>
      <c r="S4094" s="122">
        <v>0</v>
      </c>
      <c r="T4094" s="122">
        <v>0</v>
      </c>
      <c r="U4094" s="122">
        <v>0</v>
      </c>
      <c r="V4094" s="122">
        <v>0</v>
      </c>
      <c r="W4094" s="122">
        <v>0</v>
      </c>
      <c r="X4094" s="122">
        <v>0</v>
      </c>
      <c r="Y4094" s="122">
        <v>0</v>
      </c>
      <c r="Z4094" s="122">
        <v>0</v>
      </c>
      <c r="AA4094" s="122">
        <v>0</v>
      </c>
      <c r="AB4094" s="122">
        <v>0</v>
      </c>
      <c r="AC4094" s="122">
        <v>0</v>
      </c>
      <c r="AD4094" s="122">
        <v>0</v>
      </c>
      <c r="AE4094" s="122">
        <v>5.9169160000000001E-7</v>
      </c>
      <c r="AF4094" s="122">
        <v>5.1511162E-6</v>
      </c>
      <c r="AG4094" s="122">
        <v>1.46812596E-5</v>
      </c>
      <c r="AH4094" s="122">
        <v>2.4005845300000001E-5</v>
      </c>
      <c r="AI4094" s="122">
        <v>3.5448526599999999E-5</v>
      </c>
      <c r="AJ4094" s="122">
        <v>5.0387059500000003E-5</v>
      </c>
      <c r="AK4094" s="122">
        <v>6.00205799E-5</v>
      </c>
      <c r="AL4094" s="122">
        <v>0</v>
      </c>
    </row>
    <row r="4095" spans="1:38" hidden="1" x14ac:dyDescent="0.25">
      <c r="A4095" s="122" t="s">
        <v>2025</v>
      </c>
      <c r="B4095" s="122">
        <v>1</v>
      </c>
      <c r="C4095" s="122" t="s">
        <v>2217</v>
      </c>
      <c r="D4095" s="122" t="s">
        <v>2134</v>
      </c>
      <c r="E4095" s="122">
        <v>75</v>
      </c>
      <c r="F4095" s="122">
        <v>0</v>
      </c>
      <c r="G4095" s="122">
        <v>0</v>
      </c>
      <c r="H4095" s="122">
        <v>0</v>
      </c>
      <c r="I4095" s="122">
        <v>0</v>
      </c>
      <c r="J4095" s="122">
        <v>0</v>
      </c>
      <c r="K4095" s="122">
        <v>0</v>
      </c>
      <c r="L4095" s="122">
        <v>0</v>
      </c>
      <c r="M4095" s="122">
        <v>0</v>
      </c>
      <c r="N4095" s="122">
        <v>0</v>
      </c>
      <c r="O4095" s="122">
        <v>0</v>
      </c>
      <c r="P4095" s="122">
        <v>0</v>
      </c>
      <c r="Q4095" s="122">
        <v>0</v>
      </c>
      <c r="R4095" s="122">
        <v>0</v>
      </c>
      <c r="S4095" s="122">
        <v>0</v>
      </c>
      <c r="T4095" s="122">
        <v>0</v>
      </c>
      <c r="U4095" s="122">
        <v>0</v>
      </c>
      <c r="V4095" s="122">
        <v>0</v>
      </c>
      <c r="W4095" s="122">
        <v>0</v>
      </c>
      <c r="X4095" s="122">
        <v>0</v>
      </c>
      <c r="Y4095" s="122">
        <v>0</v>
      </c>
      <c r="Z4095" s="122">
        <v>0</v>
      </c>
      <c r="AA4095" s="122">
        <v>0</v>
      </c>
      <c r="AB4095" s="122">
        <v>0</v>
      </c>
      <c r="AC4095" s="122">
        <v>0</v>
      </c>
      <c r="AD4095" s="122">
        <v>0</v>
      </c>
      <c r="AE4095" s="122">
        <v>9.6687000000000007E-9</v>
      </c>
      <c r="AF4095" s="122">
        <v>8.3398300000000006E-8</v>
      </c>
      <c r="AG4095" s="122">
        <v>2.3586490000000001E-7</v>
      </c>
      <c r="AH4095" s="122">
        <v>3.8286750000000002E-7</v>
      </c>
      <c r="AI4095" s="122">
        <v>5.6084140000000003E-7</v>
      </c>
      <c r="AJ4095" s="122">
        <v>7.9151809999999997E-7</v>
      </c>
      <c r="AK4095" s="122">
        <v>9.3814269999999996E-7</v>
      </c>
      <c r="AL4095" s="122">
        <v>0</v>
      </c>
    </row>
    <row r="4096" spans="1:38" hidden="1" x14ac:dyDescent="0.25">
      <c r="A4096" s="122" t="s">
        <v>2025</v>
      </c>
      <c r="B4096" s="122">
        <v>1</v>
      </c>
      <c r="C4096" s="122" t="s">
        <v>2217</v>
      </c>
      <c r="D4096" s="122" t="s">
        <v>2088</v>
      </c>
      <c r="E4096" s="122">
        <v>75</v>
      </c>
      <c r="F4096" s="122">
        <v>0</v>
      </c>
      <c r="G4096" s="122">
        <v>0</v>
      </c>
      <c r="H4096" s="122">
        <v>0</v>
      </c>
      <c r="I4096" s="122">
        <v>0</v>
      </c>
      <c r="J4096" s="122">
        <v>0</v>
      </c>
      <c r="K4096" s="122">
        <v>0</v>
      </c>
      <c r="L4096" s="122">
        <v>0</v>
      </c>
      <c r="M4096" s="122">
        <v>0</v>
      </c>
      <c r="N4096" s="122">
        <v>0</v>
      </c>
      <c r="O4096" s="122">
        <v>0</v>
      </c>
      <c r="P4096" s="122">
        <v>0</v>
      </c>
      <c r="Q4096" s="122">
        <v>0</v>
      </c>
      <c r="R4096" s="122">
        <v>0</v>
      </c>
      <c r="S4096" s="122">
        <v>0</v>
      </c>
      <c r="T4096" s="122">
        <v>0</v>
      </c>
      <c r="U4096" s="122">
        <v>0</v>
      </c>
      <c r="V4096" s="122">
        <v>0</v>
      </c>
      <c r="W4096" s="122">
        <v>0</v>
      </c>
      <c r="X4096" s="122">
        <v>0</v>
      </c>
      <c r="Y4096" s="122">
        <v>0</v>
      </c>
      <c r="Z4096" s="122">
        <v>0</v>
      </c>
      <c r="AA4096" s="122">
        <v>0</v>
      </c>
      <c r="AB4096" s="122">
        <v>0</v>
      </c>
      <c r="AC4096" s="122">
        <v>0</v>
      </c>
      <c r="AD4096" s="122">
        <v>0</v>
      </c>
      <c r="AE4096" s="122">
        <v>8.2681699999999996E-8</v>
      </c>
      <c r="AF4096" s="122">
        <v>7.1401219999999996E-7</v>
      </c>
      <c r="AG4096" s="122">
        <v>2.0094014000000002E-6</v>
      </c>
      <c r="AH4096" s="122">
        <v>3.2475999000000001E-6</v>
      </c>
      <c r="AI4096" s="122">
        <v>4.7216194999999998E-6</v>
      </c>
      <c r="AJ4096" s="122">
        <v>6.8207056999999997E-6</v>
      </c>
      <c r="AK4096" s="122">
        <v>8.0116967000000002E-6</v>
      </c>
      <c r="AL4096" s="122">
        <v>0</v>
      </c>
    </row>
    <row r="4097" spans="1:38" hidden="1" x14ac:dyDescent="0.25">
      <c r="A4097" s="122" t="s">
        <v>2025</v>
      </c>
      <c r="B4097" s="122">
        <v>1</v>
      </c>
      <c r="C4097" s="122" t="s">
        <v>2217</v>
      </c>
      <c r="D4097" s="122" t="s">
        <v>2089</v>
      </c>
      <c r="E4097" s="122">
        <v>75</v>
      </c>
      <c r="F4097" s="122">
        <v>0</v>
      </c>
      <c r="G4097" s="122">
        <v>0</v>
      </c>
      <c r="H4097" s="122">
        <v>0</v>
      </c>
      <c r="I4097" s="122">
        <v>0</v>
      </c>
      <c r="J4097" s="122">
        <v>0</v>
      </c>
      <c r="K4097" s="122">
        <v>0</v>
      </c>
      <c r="L4097" s="122">
        <v>0</v>
      </c>
      <c r="M4097" s="122">
        <v>0</v>
      </c>
      <c r="N4097" s="122">
        <v>0</v>
      </c>
      <c r="O4097" s="122">
        <v>0</v>
      </c>
      <c r="P4097" s="122">
        <v>0</v>
      </c>
      <c r="Q4097" s="122">
        <v>0</v>
      </c>
      <c r="R4097" s="122">
        <v>0</v>
      </c>
      <c r="S4097" s="122">
        <v>0</v>
      </c>
      <c r="T4097" s="122">
        <v>0</v>
      </c>
      <c r="U4097" s="122">
        <v>0</v>
      </c>
      <c r="V4097" s="122">
        <v>0</v>
      </c>
      <c r="W4097" s="122">
        <v>0</v>
      </c>
      <c r="X4097" s="122">
        <v>0</v>
      </c>
      <c r="Y4097" s="122">
        <v>0</v>
      </c>
      <c r="Z4097" s="122">
        <v>0</v>
      </c>
      <c r="AA4097" s="122">
        <v>0</v>
      </c>
      <c r="AB4097" s="122">
        <v>0</v>
      </c>
      <c r="AC4097" s="122">
        <v>0</v>
      </c>
      <c r="AD4097" s="122">
        <v>0</v>
      </c>
      <c r="AE4097" s="122">
        <v>1.8143149999999999E-7</v>
      </c>
      <c r="AF4097" s="122">
        <v>1.5656612999999999E-6</v>
      </c>
      <c r="AG4097" s="122">
        <v>4.4306266000000003E-6</v>
      </c>
      <c r="AH4097" s="122">
        <v>7.1882513000000002E-6</v>
      </c>
      <c r="AI4097" s="122">
        <v>1.05384655E-5</v>
      </c>
      <c r="AJ4097" s="122">
        <v>1.49795498E-5</v>
      </c>
      <c r="AK4097" s="122">
        <v>1.7746125499999999E-5</v>
      </c>
      <c r="AL4097" s="122">
        <v>0</v>
      </c>
    </row>
    <row r="4098" spans="1:38" hidden="1" x14ac:dyDescent="0.25">
      <c r="A4098" s="122" t="s">
        <v>2025</v>
      </c>
      <c r="B4098" s="122">
        <v>1</v>
      </c>
      <c r="C4098" s="122" t="s">
        <v>2217</v>
      </c>
      <c r="D4098" s="122" t="s">
        <v>2090</v>
      </c>
      <c r="E4098" s="122">
        <v>75</v>
      </c>
      <c r="F4098" s="122">
        <v>0</v>
      </c>
      <c r="G4098" s="122">
        <v>0</v>
      </c>
      <c r="H4098" s="122">
        <v>0</v>
      </c>
      <c r="I4098" s="122">
        <v>0</v>
      </c>
      <c r="J4098" s="122">
        <v>0</v>
      </c>
      <c r="K4098" s="122">
        <v>0</v>
      </c>
      <c r="L4098" s="122">
        <v>0</v>
      </c>
      <c r="M4098" s="122">
        <v>0</v>
      </c>
      <c r="N4098" s="122">
        <v>0</v>
      </c>
      <c r="O4098" s="122">
        <v>0</v>
      </c>
      <c r="P4098" s="122">
        <v>0</v>
      </c>
      <c r="Q4098" s="122">
        <v>0</v>
      </c>
      <c r="R4098" s="122">
        <v>0</v>
      </c>
      <c r="S4098" s="122">
        <v>0</v>
      </c>
      <c r="T4098" s="122">
        <v>0</v>
      </c>
      <c r="U4098" s="122">
        <v>0</v>
      </c>
      <c r="V4098" s="122">
        <v>0</v>
      </c>
      <c r="W4098" s="122">
        <v>0</v>
      </c>
      <c r="X4098" s="122">
        <v>0</v>
      </c>
      <c r="Y4098" s="122">
        <v>0</v>
      </c>
      <c r="Z4098" s="122">
        <v>0</v>
      </c>
      <c r="AA4098" s="122">
        <v>0</v>
      </c>
      <c r="AB4098" s="122">
        <v>0</v>
      </c>
      <c r="AC4098" s="122">
        <v>0</v>
      </c>
      <c r="AD4098" s="122">
        <v>0</v>
      </c>
      <c r="AE4098" s="122">
        <v>9.6016200000000002E-8</v>
      </c>
      <c r="AF4098" s="122">
        <v>8.4151080000000001E-7</v>
      </c>
      <c r="AG4098" s="122">
        <v>2.4237254E-6</v>
      </c>
      <c r="AH4098" s="122">
        <v>3.9983327999999999E-6</v>
      </c>
      <c r="AI4098" s="122">
        <v>5.9672018999999999E-6</v>
      </c>
      <c r="AJ4098" s="122">
        <v>8.6803593000000001E-6</v>
      </c>
      <c r="AK4098" s="122">
        <v>1.0564730199999999E-5</v>
      </c>
      <c r="AL4098" s="122">
        <v>0</v>
      </c>
    </row>
    <row r="4099" spans="1:38" hidden="1" x14ac:dyDescent="0.25">
      <c r="A4099" s="122" t="s">
        <v>2025</v>
      </c>
      <c r="B4099" s="122">
        <v>1</v>
      </c>
      <c r="C4099" s="122" t="s">
        <v>2217</v>
      </c>
      <c r="D4099" s="122" t="s">
        <v>2091</v>
      </c>
      <c r="E4099" s="122">
        <v>75</v>
      </c>
      <c r="F4099" s="122">
        <v>0</v>
      </c>
      <c r="G4099" s="122">
        <v>0</v>
      </c>
      <c r="H4099" s="122">
        <v>0</v>
      </c>
      <c r="I4099" s="122">
        <v>0</v>
      </c>
      <c r="J4099" s="122">
        <v>0</v>
      </c>
      <c r="K4099" s="122">
        <v>0</v>
      </c>
      <c r="L4099" s="122">
        <v>0</v>
      </c>
      <c r="M4099" s="122">
        <v>0</v>
      </c>
      <c r="N4099" s="122">
        <v>0</v>
      </c>
      <c r="O4099" s="122">
        <v>0</v>
      </c>
      <c r="P4099" s="122">
        <v>0</v>
      </c>
      <c r="Q4099" s="122">
        <v>0</v>
      </c>
      <c r="R4099" s="122">
        <v>0</v>
      </c>
      <c r="S4099" s="122">
        <v>0</v>
      </c>
      <c r="T4099" s="122">
        <v>0</v>
      </c>
      <c r="U4099" s="122">
        <v>0</v>
      </c>
      <c r="V4099" s="122">
        <v>0</v>
      </c>
      <c r="W4099" s="122">
        <v>0</v>
      </c>
      <c r="X4099" s="122">
        <v>0</v>
      </c>
      <c r="Y4099" s="122">
        <v>0</v>
      </c>
      <c r="Z4099" s="122">
        <v>0</v>
      </c>
      <c r="AA4099" s="122">
        <v>0</v>
      </c>
      <c r="AB4099" s="122">
        <v>0</v>
      </c>
      <c r="AC4099" s="122">
        <v>0</v>
      </c>
      <c r="AD4099" s="122">
        <v>0</v>
      </c>
      <c r="AE4099" s="122">
        <v>7.471908E-7</v>
      </c>
      <c r="AF4099" s="122">
        <v>6.4069927E-6</v>
      </c>
      <c r="AG4099" s="122">
        <v>1.8011363000000001E-5</v>
      </c>
      <c r="AH4099" s="122">
        <v>2.9038456500000001E-5</v>
      </c>
      <c r="AI4099" s="122">
        <v>4.2249364299999999E-5</v>
      </c>
      <c r="AJ4099" s="122">
        <v>6.0061804300000001E-5</v>
      </c>
      <c r="AK4099" s="122">
        <v>7.0424026099999998E-5</v>
      </c>
      <c r="AL4099" s="122">
        <v>0</v>
      </c>
    </row>
    <row r="4100" spans="1:38" hidden="1" x14ac:dyDescent="0.25">
      <c r="A4100" s="122" t="s">
        <v>2025</v>
      </c>
      <c r="B4100" s="122">
        <v>1</v>
      </c>
      <c r="C4100" s="122" t="s">
        <v>2217</v>
      </c>
      <c r="D4100" s="122" t="s">
        <v>2092</v>
      </c>
      <c r="E4100" s="122">
        <v>75</v>
      </c>
      <c r="F4100" s="122">
        <v>0</v>
      </c>
      <c r="G4100" s="122">
        <v>0</v>
      </c>
      <c r="H4100" s="122">
        <v>0</v>
      </c>
      <c r="I4100" s="122">
        <v>0</v>
      </c>
      <c r="J4100" s="122">
        <v>0</v>
      </c>
      <c r="K4100" s="122">
        <v>0</v>
      </c>
      <c r="L4100" s="122">
        <v>0</v>
      </c>
      <c r="M4100" s="122">
        <v>0</v>
      </c>
      <c r="N4100" s="122">
        <v>0</v>
      </c>
      <c r="O4100" s="122">
        <v>0</v>
      </c>
      <c r="P4100" s="122">
        <v>0</v>
      </c>
      <c r="Q4100" s="122">
        <v>0</v>
      </c>
      <c r="R4100" s="122">
        <v>0</v>
      </c>
      <c r="S4100" s="122">
        <v>0</v>
      </c>
      <c r="T4100" s="122">
        <v>0</v>
      </c>
      <c r="U4100" s="122">
        <v>0</v>
      </c>
      <c r="V4100" s="122">
        <v>0</v>
      </c>
      <c r="W4100" s="122">
        <v>0</v>
      </c>
      <c r="X4100" s="122">
        <v>0</v>
      </c>
      <c r="Y4100" s="122">
        <v>0</v>
      </c>
      <c r="Z4100" s="122">
        <v>0</v>
      </c>
      <c r="AA4100" s="122">
        <v>0</v>
      </c>
      <c r="AB4100" s="122">
        <v>0</v>
      </c>
      <c r="AC4100" s="122">
        <v>0</v>
      </c>
      <c r="AD4100" s="122">
        <v>0</v>
      </c>
      <c r="AE4100" s="122">
        <v>3.8414990000000002E-7</v>
      </c>
      <c r="AF4100" s="122">
        <v>3.3169496999999998E-6</v>
      </c>
      <c r="AG4100" s="122">
        <v>9.3891963000000004E-6</v>
      </c>
      <c r="AH4100" s="122">
        <v>1.5286315499999999E-5</v>
      </c>
      <c r="AI4100" s="122">
        <v>2.2450502300000002E-5</v>
      </c>
      <c r="AJ4100" s="122">
        <v>3.1877216500000002E-5</v>
      </c>
      <c r="AK4100" s="122">
        <v>3.7825516999999999E-5</v>
      </c>
      <c r="AL4100" s="122">
        <v>0</v>
      </c>
    </row>
    <row r="4101" spans="1:38" hidden="1" x14ac:dyDescent="0.25">
      <c r="A4101" s="122" t="s">
        <v>2025</v>
      </c>
      <c r="B4101" s="122">
        <v>1</v>
      </c>
      <c r="C4101" s="122" t="s">
        <v>2217</v>
      </c>
      <c r="D4101" s="122" t="s">
        <v>2093</v>
      </c>
      <c r="E4101" s="122">
        <v>75</v>
      </c>
      <c r="F4101" s="122">
        <v>0</v>
      </c>
      <c r="G4101" s="122">
        <v>0</v>
      </c>
      <c r="H4101" s="122">
        <v>0</v>
      </c>
      <c r="I4101" s="122">
        <v>0</v>
      </c>
      <c r="J4101" s="122">
        <v>0</v>
      </c>
      <c r="K4101" s="122">
        <v>0</v>
      </c>
      <c r="L4101" s="122">
        <v>0</v>
      </c>
      <c r="M4101" s="122">
        <v>0</v>
      </c>
      <c r="N4101" s="122">
        <v>0</v>
      </c>
      <c r="O4101" s="122">
        <v>0</v>
      </c>
      <c r="P4101" s="122">
        <v>0</v>
      </c>
      <c r="Q4101" s="122">
        <v>0</v>
      </c>
      <c r="R4101" s="122">
        <v>0</v>
      </c>
      <c r="S4101" s="122">
        <v>0</v>
      </c>
      <c r="T4101" s="122">
        <v>0</v>
      </c>
      <c r="U4101" s="122">
        <v>0</v>
      </c>
      <c r="V4101" s="122">
        <v>0</v>
      </c>
      <c r="W4101" s="122">
        <v>0</v>
      </c>
      <c r="X4101" s="122">
        <v>0</v>
      </c>
      <c r="Y4101" s="122">
        <v>0</v>
      </c>
      <c r="Z4101" s="122">
        <v>0</v>
      </c>
      <c r="AA4101" s="122">
        <v>0</v>
      </c>
      <c r="AB4101" s="122">
        <v>0</v>
      </c>
      <c r="AC4101" s="122">
        <v>0</v>
      </c>
      <c r="AD4101" s="122">
        <v>0</v>
      </c>
      <c r="AE4101" s="122">
        <v>1.691237E-7</v>
      </c>
      <c r="AF4101" s="122">
        <v>1.4556110999999999E-6</v>
      </c>
      <c r="AG4101" s="122">
        <v>4.1024704000000003E-6</v>
      </c>
      <c r="AH4101" s="122">
        <v>6.6470570000000001E-6</v>
      </c>
      <c r="AI4101" s="122">
        <v>9.7147558000000003E-6</v>
      </c>
      <c r="AJ4101" s="122">
        <v>1.3792011800000001E-5</v>
      </c>
      <c r="AK4101" s="122">
        <v>1.63094807E-5</v>
      </c>
      <c r="AL4101" s="122">
        <v>0</v>
      </c>
    </row>
    <row r="4102" spans="1:38" hidden="1" x14ac:dyDescent="0.25">
      <c r="A4102" s="122" t="s">
        <v>2025</v>
      </c>
      <c r="B4102" s="122">
        <v>1</v>
      </c>
      <c r="C4102" s="122" t="s">
        <v>2217</v>
      </c>
      <c r="D4102" s="122" t="s">
        <v>2094</v>
      </c>
      <c r="E4102" s="122">
        <v>75</v>
      </c>
      <c r="F4102" s="122">
        <v>0</v>
      </c>
      <c r="G4102" s="122">
        <v>0</v>
      </c>
      <c r="H4102" s="122">
        <v>0</v>
      </c>
      <c r="I4102" s="122">
        <v>0</v>
      </c>
      <c r="J4102" s="122">
        <v>0</v>
      </c>
      <c r="K4102" s="122">
        <v>0</v>
      </c>
      <c r="L4102" s="122">
        <v>0</v>
      </c>
      <c r="M4102" s="122">
        <v>0</v>
      </c>
      <c r="N4102" s="122">
        <v>0</v>
      </c>
      <c r="O4102" s="122">
        <v>0</v>
      </c>
      <c r="P4102" s="122">
        <v>0</v>
      </c>
      <c r="Q4102" s="122">
        <v>0</v>
      </c>
      <c r="R4102" s="122">
        <v>0</v>
      </c>
      <c r="S4102" s="122">
        <v>0</v>
      </c>
      <c r="T4102" s="122">
        <v>0</v>
      </c>
      <c r="U4102" s="122">
        <v>0</v>
      </c>
      <c r="V4102" s="122">
        <v>0</v>
      </c>
      <c r="W4102" s="122">
        <v>0</v>
      </c>
      <c r="X4102" s="122">
        <v>0</v>
      </c>
      <c r="Y4102" s="122">
        <v>0</v>
      </c>
      <c r="Z4102" s="122">
        <v>0</v>
      </c>
      <c r="AA4102" s="122">
        <v>0</v>
      </c>
      <c r="AB4102" s="122">
        <v>0</v>
      </c>
      <c r="AC4102" s="122">
        <v>0</v>
      </c>
      <c r="AD4102" s="122">
        <v>0</v>
      </c>
      <c r="AE4102" s="122">
        <v>2.5734909999999998E-7</v>
      </c>
      <c r="AF4102" s="122">
        <v>2.2188157E-6</v>
      </c>
      <c r="AG4102" s="122">
        <v>6.2794929999999998E-6</v>
      </c>
      <c r="AH4102" s="122">
        <v>1.0187725400000001E-5</v>
      </c>
      <c r="AI4102" s="122">
        <v>1.4916987400000001E-5</v>
      </c>
      <c r="AJ4102" s="122">
        <v>2.11584404E-5</v>
      </c>
      <c r="AK4102" s="122">
        <v>2.5061788800000001E-5</v>
      </c>
      <c r="AL4102" s="122">
        <v>0</v>
      </c>
    </row>
    <row r="4103" spans="1:38" hidden="1" x14ac:dyDescent="0.25">
      <c r="A4103" s="122" t="s">
        <v>2025</v>
      </c>
      <c r="B4103" s="122">
        <v>1</v>
      </c>
      <c r="C4103" s="122" t="s">
        <v>2217</v>
      </c>
      <c r="D4103" s="122" t="s">
        <v>2095</v>
      </c>
      <c r="E4103" s="122">
        <v>75</v>
      </c>
      <c r="F4103" s="122">
        <v>0</v>
      </c>
      <c r="G4103" s="122">
        <v>0</v>
      </c>
      <c r="H4103" s="122">
        <v>0</v>
      </c>
      <c r="I4103" s="122">
        <v>0</v>
      </c>
      <c r="J4103" s="122">
        <v>0</v>
      </c>
      <c r="K4103" s="122">
        <v>0</v>
      </c>
      <c r="L4103" s="122">
        <v>0</v>
      </c>
      <c r="M4103" s="122">
        <v>0</v>
      </c>
      <c r="N4103" s="122">
        <v>0</v>
      </c>
      <c r="O4103" s="122">
        <v>0</v>
      </c>
      <c r="P4103" s="122">
        <v>0</v>
      </c>
      <c r="Q4103" s="122">
        <v>0</v>
      </c>
      <c r="R4103" s="122">
        <v>0</v>
      </c>
      <c r="S4103" s="122">
        <v>0</v>
      </c>
      <c r="T4103" s="122">
        <v>0</v>
      </c>
      <c r="U4103" s="122">
        <v>0</v>
      </c>
      <c r="V4103" s="122">
        <v>0</v>
      </c>
      <c r="W4103" s="122">
        <v>0</v>
      </c>
      <c r="X4103" s="122">
        <v>0</v>
      </c>
      <c r="Y4103" s="122">
        <v>0</v>
      </c>
      <c r="Z4103" s="122">
        <v>0</v>
      </c>
      <c r="AA4103" s="122">
        <v>0</v>
      </c>
      <c r="AB4103" s="122">
        <v>0</v>
      </c>
      <c r="AC4103" s="122">
        <v>0</v>
      </c>
      <c r="AD4103" s="122">
        <v>0</v>
      </c>
      <c r="AE4103" s="122">
        <v>2.7117029999999999E-7</v>
      </c>
      <c r="AF4103" s="122">
        <v>2.3392629999999998E-6</v>
      </c>
      <c r="AG4103" s="122">
        <v>6.5868487000000002E-6</v>
      </c>
      <c r="AH4103" s="122">
        <v>1.06445407E-5</v>
      </c>
      <c r="AI4103" s="122">
        <v>1.55371686E-5</v>
      </c>
      <c r="AJ4103" s="122">
        <v>2.18501596E-5</v>
      </c>
      <c r="AK4103" s="122">
        <v>2.5698994100000001E-5</v>
      </c>
      <c r="AL4103" s="122">
        <v>0</v>
      </c>
    </row>
    <row r="4104" spans="1:38" hidden="1" x14ac:dyDescent="0.25">
      <c r="A4104" s="122" t="s">
        <v>2025</v>
      </c>
      <c r="B4104" s="122">
        <v>1</v>
      </c>
      <c r="C4104" s="122" t="s">
        <v>2217</v>
      </c>
      <c r="D4104" s="122" t="s">
        <v>2096</v>
      </c>
      <c r="E4104" s="122">
        <v>75</v>
      </c>
      <c r="F4104" s="122">
        <v>0</v>
      </c>
      <c r="G4104" s="122">
        <v>0</v>
      </c>
      <c r="H4104" s="122">
        <v>0</v>
      </c>
      <c r="I4104" s="122">
        <v>0</v>
      </c>
      <c r="J4104" s="122">
        <v>0</v>
      </c>
      <c r="K4104" s="122">
        <v>0</v>
      </c>
      <c r="L4104" s="122">
        <v>0</v>
      </c>
      <c r="M4104" s="122">
        <v>0</v>
      </c>
      <c r="N4104" s="122">
        <v>0</v>
      </c>
      <c r="O4104" s="122">
        <v>0</v>
      </c>
      <c r="P4104" s="122">
        <v>0</v>
      </c>
      <c r="Q4104" s="122">
        <v>0</v>
      </c>
      <c r="R4104" s="122">
        <v>0</v>
      </c>
      <c r="S4104" s="122">
        <v>0</v>
      </c>
      <c r="T4104" s="122">
        <v>0</v>
      </c>
      <c r="U4104" s="122">
        <v>0</v>
      </c>
      <c r="V4104" s="122">
        <v>0</v>
      </c>
      <c r="W4104" s="122">
        <v>0</v>
      </c>
      <c r="X4104" s="122">
        <v>0</v>
      </c>
      <c r="Y4104" s="122">
        <v>0</v>
      </c>
      <c r="Z4104" s="122">
        <v>0</v>
      </c>
      <c r="AA4104" s="122">
        <v>0</v>
      </c>
      <c r="AB4104" s="122">
        <v>0</v>
      </c>
      <c r="AC4104" s="122">
        <v>0</v>
      </c>
      <c r="AD4104" s="122">
        <v>0</v>
      </c>
      <c r="AE4104" s="122">
        <v>3.9495970000000001E-7</v>
      </c>
      <c r="AF4104" s="122">
        <v>3.4115836999999998E-6</v>
      </c>
      <c r="AG4104" s="122">
        <v>9.6731695000000007E-6</v>
      </c>
      <c r="AH4104" s="122">
        <v>1.57136055E-5</v>
      </c>
      <c r="AI4104" s="122">
        <v>2.2997081600000001E-5</v>
      </c>
      <c r="AJ4104" s="122">
        <v>3.2988589899999999E-5</v>
      </c>
      <c r="AK4104" s="122">
        <v>3.8818886399999997E-5</v>
      </c>
      <c r="AL4104" s="122">
        <v>0</v>
      </c>
    </row>
    <row r="4105" spans="1:38" hidden="1" x14ac:dyDescent="0.25">
      <c r="A4105" s="122" t="s">
        <v>2025</v>
      </c>
      <c r="B4105" s="122">
        <v>1</v>
      </c>
      <c r="C4105" s="122" t="s">
        <v>2217</v>
      </c>
      <c r="D4105" s="122" t="s">
        <v>2097</v>
      </c>
      <c r="E4105" s="122">
        <v>75</v>
      </c>
      <c r="F4105" s="122">
        <v>0</v>
      </c>
      <c r="G4105" s="122">
        <v>0</v>
      </c>
      <c r="H4105" s="122">
        <v>0</v>
      </c>
      <c r="I4105" s="122">
        <v>0</v>
      </c>
      <c r="J4105" s="122">
        <v>0</v>
      </c>
      <c r="K4105" s="122">
        <v>0</v>
      </c>
      <c r="L4105" s="122">
        <v>0</v>
      </c>
      <c r="M4105" s="122">
        <v>0</v>
      </c>
      <c r="N4105" s="122">
        <v>0</v>
      </c>
      <c r="O4105" s="122">
        <v>0</v>
      </c>
      <c r="P4105" s="122">
        <v>0</v>
      </c>
      <c r="Q4105" s="122">
        <v>0</v>
      </c>
      <c r="R4105" s="122">
        <v>0</v>
      </c>
      <c r="S4105" s="122">
        <v>0</v>
      </c>
      <c r="T4105" s="122">
        <v>0</v>
      </c>
      <c r="U4105" s="122">
        <v>0</v>
      </c>
      <c r="V4105" s="122">
        <v>0</v>
      </c>
      <c r="W4105" s="122">
        <v>0</v>
      </c>
      <c r="X4105" s="122">
        <v>0</v>
      </c>
      <c r="Y4105" s="122">
        <v>0</v>
      </c>
      <c r="Z4105" s="122">
        <v>0</v>
      </c>
      <c r="AA4105" s="122">
        <v>0</v>
      </c>
      <c r="AB4105" s="122">
        <v>0</v>
      </c>
      <c r="AC4105" s="122">
        <v>0</v>
      </c>
      <c r="AD4105" s="122">
        <v>0</v>
      </c>
      <c r="AE4105" s="122">
        <v>3.4795630000000003E-7</v>
      </c>
      <c r="AF4105" s="122">
        <v>3.0016978000000001E-6</v>
      </c>
      <c r="AG4105" s="122">
        <v>8.4958337000000007E-6</v>
      </c>
      <c r="AH4105" s="122">
        <v>1.3788537499999999E-5</v>
      </c>
      <c r="AI4105" s="122">
        <v>2.0195595999999999E-5</v>
      </c>
      <c r="AJ4105" s="122">
        <v>2.8997664E-5</v>
      </c>
      <c r="AK4105" s="122">
        <v>3.4263841599999997E-5</v>
      </c>
      <c r="AL4105" s="122">
        <v>0</v>
      </c>
    </row>
    <row r="4106" spans="1:38" hidden="1" x14ac:dyDescent="0.25">
      <c r="A4106" s="122" t="s">
        <v>2025</v>
      </c>
      <c r="B4106" s="122">
        <v>1</v>
      </c>
      <c r="C4106" s="122" t="s">
        <v>2217</v>
      </c>
      <c r="D4106" s="122" t="s">
        <v>2098</v>
      </c>
      <c r="E4106" s="122">
        <v>75</v>
      </c>
      <c r="F4106" s="122">
        <v>0</v>
      </c>
      <c r="G4106" s="122">
        <v>0</v>
      </c>
      <c r="H4106" s="122">
        <v>0</v>
      </c>
      <c r="I4106" s="122">
        <v>0</v>
      </c>
      <c r="J4106" s="122">
        <v>0</v>
      </c>
      <c r="K4106" s="122">
        <v>0</v>
      </c>
      <c r="L4106" s="122">
        <v>0</v>
      </c>
      <c r="M4106" s="122">
        <v>0</v>
      </c>
      <c r="N4106" s="122">
        <v>0</v>
      </c>
      <c r="O4106" s="122">
        <v>0</v>
      </c>
      <c r="P4106" s="122">
        <v>0</v>
      </c>
      <c r="Q4106" s="122">
        <v>0</v>
      </c>
      <c r="R4106" s="122">
        <v>0</v>
      </c>
      <c r="S4106" s="122">
        <v>0</v>
      </c>
      <c r="T4106" s="122">
        <v>0</v>
      </c>
      <c r="U4106" s="122">
        <v>0</v>
      </c>
      <c r="V4106" s="122">
        <v>0</v>
      </c>
      <c r="W4106" s="122">
        <v>0</v>
      </c>
      <c r="X4106" s="122">
        <v>0</v>
      </c>
      <c r="Y4106" s="122">
        <v>0</v>
      </c>
      <c r="Z4106" s="122">
        <v>0</v>
      </c>
      <c r="AA4106" s="122">
        <v>0</v>
      </c>
      <c r="AB4106" s="122">
        <v>0</v>
      </c>
      <c r="AC4106" s="122">
        <v>0</v>
      </c>
      <c r="AD4106" s="122">
        <v>0</v>
      </c>
      <c r="AE4106" s="122">
        <v>7.7225700000000003E-8</v>
      </c>
      <c r="AF4106" s="122">
        <v>6.6577270000000001E-7</v>
      </c>
      <c r="AG4106" s="122">
        <v>1.8825316E-6</v>
      </c>
      <c r="AH4106" s="122">
        <v>3.0582371000000001E-6</v>
      </c>
      <c r="AI4106" s="122">
        <v>4.4886595999999999E-6</v>
      </c>
      <c r="AJ4106" s="122">
        <v>6.3996423000000002E-6</v>
      </c>
      <c r="AK4106" s="122">
        <v>7.6265158000000003E-6</v>
      </c>
      <c r="AL4106" s="122">
        <v>0</v>
      </c>
    </row>
    <row r="4107" spans="1:38" hidden="1" x14ac:dyDescent="0.25">
      <c r="A4107" s="122" t="s">
        <v>2025</v>
      </c>
      <c r="B4107" s="122">
        <v>1</v>
      </c>
      <c r="C4107" s="122" t="s">
        <v>2217</v>
      </c>
      <c r="D4107" s="122" t="s">
        <v>2099</v>
      </c>
      <c r="E4107" s="122">
        <v>75</v>
      </c>
      <c r="F4107" s="122">
        <v>0</v>
      </c>
      <c r="G4107" s="122">
        <v>0</v>
      </c>
      <c r="H4107" s="122">
        <v>0</v>
      </c>
      <c r="I4107" s="122">
        <v>0</v>
      </c>
      <c r="J4107" s="122">
        <v>0</v>
      </c>
      <c r="K4107" s="122">
        <v>0</v>
      </c>
      <c r="L4107" s="122">
        <v>0</v>
      </c>
      <c r="M4107" s="122">
        <v>0</v>
      </c>
      <c r="N4107" s="122">
        <v>0</v>
      </c>
      <c r="O4107" s="122">
        <v>0</v>
      </c>
      <c r="P4107" s="122">
        <v>0</v>
      </c>
      <c r="Q4107" s="122">
        <v>0</v>
      </c>
      <c r="R4107" s="122">
        <v>0</v>
      </c>
      <c r="S4107" s="122">
        <v>0</v>
      </c>
      <c r="T4107" s="122">
        <v>0</v>
      </c>
      <c r="U4107" s="122">
        <v>0</v>
      </c>
      <c r="V4107" s="122">
        <v>0</v>
      </c>
      <c r="W4107" s="122">
        <v>0</v>
      </c>
      <c r="X4107" s="122">
        <v>0</v>
      </c>
      <c r="Y4107" s="122">
        <v>0</v>
      </c>
      <c r="Z4107" s="122">
        <v>0</v>
      </c>
      <c r="AA4107" s="122">
        <v>0</v>
      </c>
      <c r="AB4107" s="122">
        <v>0</v>
      </c>
      <c r="AC4107" s="122">
        <v>0</v>
      </c>
      <c r="AD4107" s="122">
        <v>0</v>
      </c>
      <c r="AE4107" s="122">
        <v>5.7723129999999999E-7</v>
      </c>
      <c r="AF4107" s="122">
        <v>4.9740603999999999E-6</v>
      </c>
      <c r="AG4107" s="122">
        <v>1.40607516E-5</v>
      </c>
      <c r="AH4107" s="122">
        <v>2.2791555899999998E-5</v>
      </c>
      <c r="AI4107" s="122">
        <v>3.3303124299999997E-5</v>
      </c>
      <c r="AJ4107" s="122">
        <v>4.7295305300000003E-5</v>
      </c>
      <c r="AK4107" s="122">
        <v>5.5859236000000001E-5</v>
      </c>
      <c r="AL4107" s="122">
        <v>0</v>
      </c>
    </row>
    <row r="4108" spans="1:38" hidden="1" x14ac:dyDescent="0.25">
      <c r="A4108" s="122" t="s">
        <v>2025</v>
      </c>
      <c r="B4108" s="122">
        <v>1</v>
      </c>
      <c r="C4108" s="122" t="s">
        <v>2217</v>
      </c>
      <c r="D4108" s="122" t="s">
        <v>2100</v>
      </c>
      <c r="E4108" s="122">
        <v>75</v>
      </c>
      <c r="F4108" s="122">
        <v>0</v>
      </c>
      <c r="G4108" s="122">
        <v>0</v>
      </c>
      <c r="H4108" s="122">
        <v>0</v>
      </c>
      <c r="I4108" s="122">
        <v>0</v>
      </c>
      <c r="J4108" s="122">
        <v>0</v>
      </c>
      <c r="K4108" s="122">
        <v>0</v>
      </c>
      <c r="L4108" s="122">
        <v>0</v>
      </c>
      <c r="M4108" s="122">
        <v>0</v>
      </c>
      <c r="N4108" s="122">
        <v>0</v>
      </c>
      <c r="O4108" s="122">
        <v>0</v>
      </c>
      <c r="P4108" s="122">
        <v>0</v>
      </c>
      <c r="Q4108" s="122">
        <v>0</v>
      </c>
      <c r="R4108" s="122">
        <v>0</v>
      </c>
      <c r="S4108" s="122">
        <v>0</v>
      </c>
      <c r="T4108" s="122">
        <v>0</v>
      </c>
      <c r="U4108" s="122">
        <v>0</v>
      </c>
      <c r="V4108" s="122">
        <v>0</v>
      </c>
      <c r="W4108" s="122">
        <v>0</v>
      </c>
      <c r="X4108" s="122">
        <v>0</v>
      </c>
      <c r="Y4108" s="122">
        <v>0</v>
      </c>
      <c r="Z4108" s="122">
        <v>0</v>
      </c>
      <c r="AA4108" s="122">
        <v>0</v>
      </c>
      <c r="AB4108" s="122">
        <v>0</v>
      </c>
      <c r="AC4108" s="122">
        <v>0</v>
      </c>
      <c r="AD4108" s="122">
        <v>0</v>
      </c>
      <c r="AE4108" s="122">
        <v>3.186414E-7</v>
      </c>
      <c r="AF4108" s="122">
        <v>2.7610159E-6</v>
      </c>
      <c r="AG4108" s="122">
        <v>7.8490781000000006E-6</v>
      </c>
      <c r="AH4108" s="122">
        <v>1.27995146E-5</v>
      </c>
      <c r="AI4108" s="122">
        <v>1.8811741900000001E-5</v>
      </c>
      <c r="AJ4108" s="122">
        <v>2.6810798599999998E-5</v>
      </c>
      <c r="AK4108" s="122">
        <v>3.1719872600000001E-5</v>
      </c>
      <c r="AL4108" s="122">
        <v>0</v>
      </c>
    </row>
    <row r="4109" spans="1:38" hidden="1" x14ac:dyDescent="0.25">
      <c r="A4109" s="122" t="s">
        <v>2025</v>
      </c>
      <c r="B4109" s="122">
        <v>1</v>
      </c>
      <c r="C4109" s="122" t="s">
        <v>2217</v>
      </c>
      <c r="D4109" s="122" t="s">
        <v>2101</v>
      </c>
      <c r="E4109" s="122">
        <v>75</v>
      </c>
      <c r="F4109" s="122">
        <v>0</v>
      </c>
      <c r="G4109" s="122">
        <v>0</v>
      </c>
      <c r="H4109" s="122">
        <v>0</v>
      </c>
      <c r="I4109" s="122">
        <v>0</v>
      </c>
      <c r="J4109" s="122">
        <v>0</v>
      </c>
      <c r="K4109" s="122">
        <v>0</v>
      </c>
      <c r="L4109" s="122">
        <v>0</v>
      </c>
      <c r="M4109" s="122">
        <v>0</v>
      </c>
      <c r="N4109" s="122">
        <v>0</v>
      </c>
      <c r="O4109" s="122">
        <v>0</v>
      </c>
      <c r="P4109" s="122">
        <v>0</v>
      </c>
      <c r="Q4109" s="122">
        <v>0</v>
      </c>
      <c r="R4109" s="122">
        <v>0</v>
      </c>
      <c r="S4109" s="122">
        <v>0</v>
      </c>
      <c r="T4109" s="122">
        <v>0</v>
      </c>
      <c r="U4109" s="122">
        <v>0</v>
      </c>
      <c r="V4109" s="122">
        <v>0</v>
      </c>
      <c r="W4109" s="122">
        <v>0</v>
      </c>
      <c r="X4109" s="122">
        <v>0</v>
      </c>
      <c r="Y4109" s="122">
        <v>0</v>
      </c>
      <c r="Z4109" s="122">
        <v>0</v>
      </c>
      <c r="AA4109" s="122">
        <v>0</v>
      </c>
      <c r="AB4109" s="122">
        <v>0</v>
      </c>
      <c r="AC4109" s="122">
        <v>0</v>
      </c>
      <c r="AD4109" s="122">
        <v>0</v>
      </c>
      <c r="AE4109" s="122">
        <v>3.5300450000000002E-7</v>
      </c>
      <c r="AF4109" s="122">
        <v>3.0438572999999999E-6</v>
      </c>
      <c r="AG4109" s="122">
        <v>8.6130862000000005E-6</v>
      </c>
      <c r="AH4109" s="122">
        <v>1.39798492E-5</v>
      </c>
      <c r="AI4109" s="122">
        <v>2.0480841400000001E-5</v>
      </c>
      <c r="AJ4109" s="122">
        <v>2.8912174500000001E-5</v>
      </c>
      <c r="AK4109" s="122">
        <v>3.4280836900000002E-5</v>
      </c>
      <c r="AL4109" s="122">
        <v>0</v>
      </c>
    </row>
    <row r="4110" spans="1:38" hidden="1" x14ac:dyDescent="0.25">
      <c r="A4110" s="122" t="s">
        <v>2025</v>
      </c>
      <c r="B4110" s="122">
        <v>1</v>
      </c>
      <c r="C4110" s="122" t="s">
        <v>2217</v>
      </c>
      <c r="D4110" s="122" t="s">
        <v>2135</v>
      </c>
      <c r="E4110" s="122">
        <v>75</v>
      </c>
      <c r="F4110" s="122">
        <v>0</v>
      </c>
      <c r="G4110" s="122">
        <v>0</v>
      </c>
      <c r="H4110" s="122">
        <v>0</v>
      </c>
      <c r="I4110" s="122">
        <v>0</v>
      </c>
      <c r="J4110" s="122">
        <v>0</v>
      </c>
      <c r="K4110" s="122">
        <v>0</v>
      </c>
      <c r="L4110" s="122">
        <v>0</v>
      </c>
      <c r="M4110" s="122">
        <v>0</v>
      </c>
      <c r="N4110" s="122">
        <v>0</v>
      </c>
      <c r="O4110" s="122">
        <v>0</v>
      </c>
      <c r="P4110" s="122">
        <v>0</v>
      </c>
      <c r="Q4110" s="122">
        <v>0</v>
      </c>
      <c r="R4110" s="122">
        <v>0</v>
      </c>
      <c r="S4110" s="122">
        <v>0</v>
      </c>
      <c r="T4110" s="122">
        <v>0</v>
      </c>
      <c r="U4110" s="122">
        <v>0</v>
      </c>
      <c r="V4110" s="122">
        <v>0</v>
      </c>
      <c r="W4110" s="122">
        <v>0</v>
      </c>
      <c r="X4110" s="122">
        <v>0</v>
      </c>
      <c r="Y4110" s="122">
        <v>0</v>
      </c>
      <c r="Z4110" s="122">
        <v>0</v>
      </c>
      <c r="AA4110" s="122">
        <v>0</v>
      </c>
      <c r="AB4110" s="122">
        <v>0</v>
      </c>
      <c r="AC4110" s="122">
        <v>0</v>
      </c>
      <c r="AD4110" s="122">
        <v>0</v>
      </c>
      <c r="AE4110" s="122">
        <v>3.0715E-9</v>
      </c>
      <c r="AF4110" s="122">
        <v>2.6310600000000001E-8</v>
      </c>
      <c r="AG4110" s="122">
        <v>7.3917699999999998E-8</v>
      </c>
      <c r="AH4110" s="122">
        <v>1.1923069999999999E-7</v>
      </c>
      <c r="AI4110" s="122">
        <v>1.7360010000000001E-7</v>
      </c>
      <c r="AJ4110" s="122">
        <v>2.4358270000000001E-7</v>
      </c>
      <c r="AK4110" s="122">
        <v>2.871044E-7</v>
      </c>
      <c r="AL4110" s="122">
        <v>0</v>
      </c>
    </row>
    <row r="4111" spans="1:38" hidden="1" x14ac:dyDescent="0.25">
      <c r="A4111" s="122" t="s">
        <v>2025</v>
      </c>
      <c r="B4111" s="122">
        <v>1</v>
      </c>
      <c r="C4111" s="122" t="s">
        <v>2217</v>
      </c>
      <c r="D4111" s="122" t="s">
        <v>2102</v>
      </c>
      <c r="E4111" s="122">
        <v>75</v>
      </c>
      <c r="F4111" s="122">
        <v>0</v>
      </c>
      <c r="G4111" s="122">
        <v>0</v>
      </c>
      <c r="H4111" s="122">
        <v>0</v>
      </c>
      <c r="I4111" s="122">
        <v>0</v>
      </c>
      <c r="J4111" s="122">
        <v>0</v>
      </c>
      <c r="K4111" s="122">
        <v>0</v>
      </c>
      <c r="L4111" s="122">
        <v>0</v>
      </c>
      <c r="M4111" s="122">
        <v>0</v>
      </c>
      <c r="N4111" s="122">
        <v>0</v>
      </c>
      <c r="O4111" s="122">
        <v>0</v>
      </c>
      <c r="P4111" s="122">
        <v>0</v>
      </c>
      <c r="Q4111" s="122">
        <v>0</v>
      </c>
      <c r="R4111" s="122">
        <v>0</v>
      </c>
      <c r="S4111" s="122">
        <v>0</v>
      </c>
      <c r="T4111" s="122">
        <v>0</v>
      </c>
      <c r="U4111" s="122">
        <v>0</v>
      </c>
      <c r="V4111" s="122">
        <v>0</v>
      </c>
      <c r="W4111" s="122">
        <v>0</v>
      </c>
      <c r="X4111" s="122">
        <v>0</v>
      </c>
      <c r="Y4111" s="122">
        <v>0</v>
      </c>
      <c r="Z4111" s="122">
        <v>0</v>
      </c>
      <c r="AA4111" s="122">
        <v>0</v>
      </c>
      <c r="AB4111" s="122">
        <v>0</v>
      </c>
      <c r="AC4111" s="122">
        <v>0</v>
      </c>
      <c r="AD4111" s="122">
        <v>0</v>
      </c>
      <c r="AE4111" s="122">
        <v>1.7374380000000001E-7</v>
      </c>
      <c r="AF4111" s="122">
        <v>1.4943968000000001E-6</v>
      </c>
      <c r="AG4111" s="122">
        <v>4.2149112000000001E-6</v>
      </c>
      <c r="AH4111" s="122">
        <v>6.8070997999999997E-6</v>
      </c>
      <c r="AI4111" s="122">
        <v>9.9335302999999992E-6</v>
      </c>
      <c r="AJ4111" s="122">
        <v>1.38906174E-5</v>
      </c>
      <c r="AK4111" s="122">
        <v>1.6394974500000002E-5</v>
      </c>
      <c r="AL4111" s="122">
        <v>0</v>
      </c>
    </row>
    <row r="4112" spans="1:38" hidden="1" x14ac:dyDescent="0.25">
      <c r="A4112" s="122" t="s">
        <v>2025</v>
      </c>
      <c r="B4112" s="122">
        <v>1</v>
      </c>
      <c r="C4112" s="122" t="s">
        <v>2217</v>
      </c>
      <c r="D4112" s="122" t="s">
        <v>2103</v>
      </c>
      <c r="E4112" s="122">
        <v>75</v>
      </c>
      <c r="F4112" s="122">
        <v>0</v>
      </c>
      <c r="G4112" s="122">
        <v>0</v>
      </c>
      <c r="H4112" s="122">
        <v>0</v>
      </c>
      <c r="I4112" s="122">
        <v>0</v>
      </c>
      <c r="J4112" s="122">
        <v>0</v>
      </c>
      <c r="K4112" s="122">
        <v>0</v>
      </c>
      <c r="L4112" s="122">
        <v>0</v>
      </c>
      <c r="M4112" s="122">
        <v>0</v>
      </c>
      <c r="N4112" s="122">
        <v>0</v>
      </c>
      <c r="O4112" s="122">
        <v>0</v>
      </c>
      <c r="P4112" s="122">
        <v>0</v>
      </c>
      <c r="Q4112" s="122">
        <v>0</v>
      </c>
      <c r="R4112" s="122">
        <v>0</v>
      </c>
      <c r="S4112" s="122">
        <v>0</v>
      </c>
      <c r="T4112" s="122">
        <v>0</v>
      </c>
      <c r="U4112" s="122">
        <v>0</v>
      </c>
      <c r="V4112" s="122">
        <v>0</v>
      </c>
      <c r="W4112" s="122">
        <v>0</v>
      </c>
      <c r="X4112" s="122">
        <v>0</v>
      </c>
      <c r="Y4112" s="122">
        <v>0</v>
      </c>
      <c r="Z4112" s="122">
        <v>0</v>
      </c>
      <c r="AA4112" s="122">
        <v>0</v>
      </c>
      <c r="AB4112" s="122">
        <v>0</v>
      </c>
      <c r="AC4112" s="122">
        <v>0</v>
      </c>
      <c r="AD4112" s="122">
        <v>0</v>
      </c>
      <c r="AE4112" s="122">
        <v>5.9933800000000002E-8</v>
      </c>
      <c r="AF4112" s="122">
        <v>5.2075460000000001E-7</v>
      </c>
      <c r="AG4112" s="122">
        <v>1.4852620999999999E-6</v>
      </c>
      <c r="AH4112" s="122">
        <v>2.4231292000000002E-6</v>
      </c>
      <c r="AI4112" s="122">
        <v>3.5692710000000001E-6</v>
      </c>
      <c r="AJ4112" s="122">
        <v>5.1026563999999997E-6</v>
      </c>
      <c r="AK4112" s="122">
        <v>6.1371896999999998E-6</v>
      </c>
      <c r="AL4112" s="122">
        <v>0</v>
      </c>
    </row>
    <row r="4113" spans="1:38" hidden="1" x14ac:dyDescent="0.25">
      <c r="A4113" s="122" t="s">
        <v>2025</v>
      </c>
      <c r="B4113" s="122">
        <v>1</v>
      </c>
      <c r="C4113" s="122" t="s">
        <v>2217</v>
      </c>
      <c r="D4113" s="122" t="s">
        <v>2104</v>
      </c>
      <c r="E4113" s="122">
        <v>75</v>
      </c>
      <c r="F4113" s="122">
        <v>0</v>
      </c>
      <c r="G4113" s="122">
        <v>0</v>
      </c>
      <c r="H4113" s="122">
        <v>0</v>
      </c>
      <c r="I4113" s="122">
        <v>0</v>
      </c>
      <c r="J4113" s="122">
        <v>0</v>
      </c>
      <c r="K4113" s="122">
        <v>0</v>
      </c>
      <c r="L4113" s="122">
        <v>0</v>
      </c>
      <c r="M4113" s="122">
        <v>0</v>
      </c>
      <c r="N4113" s="122">
        <v>0</v>
      </c>
      <c r="O4113" s="122">
        <v>0</v>
      </c>
      <c r="P4113" s="122">
        <v>0</v>
      </c>
      <c r="Q4113" s="122">
        <v>0</v>
      </c>
      <c r="R4113" s="122">
        <v>0</v>
      </c>
      <c r="S4113" s="122">
        <v>0</v>
      </c>
      <c r="T4113" s="122">
        <v>0</v>
      </c>
      <c r="U4113" s="122">
        <v>0</v>
      </c>
      <c r="V4113" s="122">
        <v>0</v>
      </c>
      <c r="W4113" s="122">
        <v>0</v>
      </c>
      <c r="X4113" s="122">
        <v>0</v>
      </c>
      <c r="Y4113" s="122">
        <v>0</v>
      </c>
      <c r="Z4113" s="122">
        <v>0</v>
      </c>
      <c r="AA4113" s="122">
        <v>0</v>
      </c>
      <c r="AB4113" s="122">
        <v>0</v>
      </c>
      <c r="AC4113" s="122">
        <v>0</v>
      </c>
      <c r="AD4113" s="122">
        <v>0</v>
      </c>
      <c r="AE4113" s="122">
        <v>5.8320060000000004E-7</v>
      </c>
      <c r="AF4113" s="122">
        <v>5.0778403999999999E-6</v>
      </c>
      <c r="AG4113" s="122">
        <v>1.4482156299999999E-5</v>
      </c>
      <c r="AH4113" s="122">
        <v>2.37136712E-5</v>
      </c>
      <c r="AI4113" s="122">
        <v>3.5026146899999997E-5</v>
      </c>
      <c r="AJ4113" s="122">
        <v>4.9125137599999999E-5</v>
      </c>
      <c r="AK4113" s="122">
        <v>5.8640028900000002E-5</v>
      </c>
      <c r="AL4113" s="122">
        <v>0</v>
      </c>
    </row>
    <row r="4114" spans="1:38" hidden="1" x14ac:dyDescent="0.25">
      <c r="A4114" s="122" t="s">
        <v>2025</v>
      </c>
      <c r="B4114" s="122">
        <v>1</v>
      </c>
      <c r="C4114" s="122" t="s">
        <v>2217</v>
      </c>
      <c r="D4114" s="122" t="s">
        <v>2105</v>
      </c>
      <c r="E4114" s="122">
        <v>75</v>
      </c>
      <c r="F4114" s="122">
        <v>0</v>
      </c>
      <c r="G4114" s="122">
        <v>0</v>
      </c>
      <c r="H4114" s="122">
        <v>0</v>
      </c>
      <c r="I4114" s="122">
        <v>0</v>
      </c>
      <c r="J4114" s="122">
        <v>0</v>
      </c>
      <c r="K4114" s="122">
        <v>0</v>
      </c>
      <c r="L4114" s="122">
        <v>0</v>
      </c>
      <c r="M4114" s="122">
        <v>0</v>
      </c>
      <c r="N4114" s="122">
        <v>0</v>
      </c>
      <c r="O4114" s="122">
        <v>0</v>
      </c>
      <c r="P4114" s="122">
        <v>0</v>
      </c>
      <c r="Q4114" s="122">
        <v>0</v>
      </c>
      <c r="R4114" s="122">
        <v>0</v>
      </c>
      <c r="S4114" s="122">
        <v>0</v>
      </c>
      <c r="T4114" s="122">
        <v>0</v>
      </c>
      <c r="U4114" s="122">
        <v>0</v>
      </c>
      <c r="V4114" s="122">
        <v>0</v>
      </c>
      <c r="W4114" s="122">
        <v>0</v>
      </c>
      <c r="X4114" s="122">
        <v>0</v>
      </c>
      <c r="Y4114" s="122">
        <v>0</v>
      </c>
      <c r="Z4114" s="122">
        <v>0</v>
      </c>
      <c r="AA4114" s="122">
        <v>0</v>
      </c>
      <c r="AB4114" s="122">
        <v>0</v>
      </c>
      <c r="AC4114" s="122">
        <v>0</v>
      </c>
      <c r="AD4114" s="122">
        <v>0</v>
      </c>
      <c r="AE4114" s="122">
        <v>4.3899600000000001E-8</v>
      </c>
      <c r="AF4114" s="122">
        <v>3.778292E-7</v>
      </c>
      <c r="AG4114" s="122">
        <v>1.0665338000000001E-6</v>
      </c>
      <c r="AH4114" s="122">
        <v>1.7345047999999999E-6</v>
      </c>
      <c r="AI4114" s="122">
        <v>2.5473127000000001E-6</v>
      </c>
      <c r="AJ4114" s="122">
        <v>3.6593638E-6</v>
      </c>
      <c r="AK4114" s="122">
        <v>4.3069164000000004E-6</v>
      </c>
      <c r="AL4114" s="122">
        <v>0</v>
      </c>
    </row>
    <row r="4115" spans="1:38" hidden="1" x14ac:dyDescent="0.25">
      <c r="A4115" s="122" t="s">
        <v>2025</v>
      </c>
      <c r="B4115" s="122">
        <v>1</v>
      </c>
      <c r="C4115" s="122" t="s">
        <v>2217</v>
      </c>
      <c r="D4115" s="122" t="s">
        <v>475</v>
      </c>
      <c r="E4115" s="122">
        <v>75</v>
      </c>
      <c r="F4115" s="122">
        <v>0</v>
      </c>
      <c r="G4115" s="122">
        <v>0</v>
      </c>
      <c r="H4115" s="122">
        <v>0</v>
      </c>
      <c r="I4115" s="122">
        <v>0</v>
      </c>
      <c r="J4115" s="122">
        <v>0</v>
      </c>
      <c r="K4115" s="122">
        <v>0</v>
      </c>
      <c r="L4115" s="122">
        <v>0</v>
      </c>
      <c r="M4115" s="122">
        <v>0</v>
      </c>
      <c r="N4115" s="122">
        <v>0</v>
      </c>
      <c r="O4115" s="122">
        <v>0</v>
      </c>
      <c r="P4115" s="122">
        <v>0</v>
      </c>
      <c r="Q4115" s="122">
        <v>0</v>
      </c>
      <c r="R4115" s="122">
        <v>0</v>
      </c>
      <c r="S4115" s="122">
        <v>0</v>
      </c>
      <c r="T4115" s="122">
        <v>0</v>
      </c>
      <c r="U4115" s="122">
        <v>0</v>
      </c>
      <c r="V4115" s="122">
        <v>0</v>
      </c>
      <c r="W4115" s="122">
        <v>0</v>
      </c>
      <c r="X4115" s="122">
        <v>0</v>
      </c>
      <c r="Y4115" s="122">
        <v>0</v>
      </c>
      <c r="Z4115" s="122">
        <v>0</v>
      </c>
      <c r="AA4115" s="122">
        <v>0</v>
      </c>
      <c r="AB4115" s="122">
        <v>0</v>
      </c>
      <c r="AC4115" s="122">
        <v>0</v>
      </c>
      <c r="AD4115" s="122">
        <v>0</v>
      </c>
      <c r="AE4115" s="122">
        <v>1.099358E-7</v>
      </c>
      <c r="AF4115" s="122">
        <v>9.5266729999999997E-7</v>
      </c>
      <c r="AG4115" s="122">
        <v>2.7017242E-6</v>
      </c>
      <c r="AH4115" s="122">
        <v>4.3941280999999999E-6</v>
      </c>
      <c r="AI4115" s="122">
        <v>6.4458661999999998E-6</v>
      </c>
      <c r="AJ4115" s="122">
        <v>9.2144129E-6</v>
      </c>
      <c r="AK4115" s="122">
        <v>1.09135805E-5</v>
      </c>
      <c r="AL4115" s="122">
        <v>0</v>
      </c>
    </row>
    <row r="4116" spans="1:38" hidden="1" x14ac:dyDescent="0.25">
      <c r="A4116" s="122" t="s">
        <v>2025</v>
      </c>
      <c r="B4116" s="122">
        <v>1</v>
      </c>
      <c r="C4116" s="122" t="s">
        <v>2217</v>
      </c>
      <c r="D4116" s="122" t="s">
        <v>2106</v>
      </c>
      <c r="E4116" s="122">
        <v>75</v>
      </c>
      <c r="F4116" s="122">
        <v>0</v>
      </c>
      <c r="G4116" s="122">
        <v>0</v>
      </c>
      <c r="H4116" s="122">
        <v>0</v>
      </c>
      <c r="I4116" s="122">
        <v>0</v>
      </c>
      <c r="J4116" s="122">
        <v>0</v>
      </c>
      <c r="K4116" s="122">
        <v>0</v>
      </c>
      <c r="L4116" s="122">
        <v>0</v>
      </c>
      <c r="M4116" s="122">
        <v>0</v>
      </c>
      <c r="N4116" s="122">
        <v>0</v>
      </c>
      <c r="O4116" s="122">
        <v>0</v>
      </c>
      <c r="P4116" s="122">
        <v>0</v>
      </c>
      <c r="Q4116" s="122">
        <v>0</v>
      </c>
      <c r="R4116" s="122">
        <v>0</v>
      </c>
      <c r="S4116" s="122">
        <v>0</v>
      </c>
      <c r="T4116" s="122">
        <v>0</v>
      </c>
      <c r="U4116" s="122">
        <v>0</v>
      </c>
      <c r="V4116" s="122">
        <v>0</v>
      </c>
      <c r="W4116" s="122">
        <v>0</v>
      </c>
      <c r="X4116" s="122">
        <v>0</v>
      </c>
      <c r="Y4116" s="122">
        <v>0</v>
      </c>
      <c r="Z4116" s="122">
        <v>0</v>
      </c>
      <c r="AA4116" s="122">
        <v>0</v>
      </c>
      <c r="AB4116" s="122">
        <v>0</v>
      </c>
      <c r="AC4116" s="122">
        <v>0</v>
      </c>
      <c r="AD4116" s="122">
        <v>0</v>
      </c>
      <c r="AE4116" s="122">
        <v>7.7712699999999999E-8</v>
      </c>
      <c r="AF4116" s="122">
        <v>6.7144229999999996E-7</v>
      </c>
      <c r="AG4116" s="122">
        <v>1.9031813999999999E-6</v>
      </c>
      <c r="AH4116" s="122">
        <v>3.0923333000000001E-6</v>
      </c>
      <c r="AI4116" s="122">
        <v>4.5387337000000001E-6</v>
      </c>
      <c r="AJ4116" s="122">
        <v>6.4727767999999998E-6</v>
      </c>
      <c r="AK4116" s="122">
        <v>7.7195793000000005E-6</v>
      </c>
      <c r="AL4116" s="122">
        <v>0</v>
      </c>
    </row>
    <row r="4117" spans="1:38" hidden="1" x14ac:dyDescent="0.25">
      <c r="A4117" s="122" t="s">
        <v>2025</v>
      </c>
      <c r="B4117" s="122">
        <v>1</v>
      </c>
      <c r="C4117" s="122" t="s">
        <v>2217</v>
      </c>
      <c r="D4117" s="122" t="s">
        <v>2107</v>
      </c>
      <c r="E4117" s="122">
        <v>75</v>
      </c>
      <c r="F4117" s="122">
        <v>0</v>
      </c>
      <c r="G4117" s="122">
        <v>0</v>
      </c>
      <c r="H4117" s="122">
        <v>0</v>
      </c>
      <c r="I4117" s="122">
        <v>0</v>
      </c>
      <c r="J4117" s="122">
        <v>0</v>
      </c>
      <c r="K4117" s="122">
        <v>0</v>
      </c>
      <c r="L4117" s="122">
        <v>0</v>
      </c>
      <c r="M4117" s="122">
        <v>0</v>
      </c>
      <c r="N4117" s="122">
        <v>0</v>
      </c>
      <c r="O4117" s="122">
        <v>0</v>
      </c>
      <c r="P4117" s="122">
        <v>0</v>
      </c>
      <c r="Q4117" s="122">
        <v>0</v>
      </c>
      <c r="R4117" s="122">
        <v>0</v>
      </c>
      <c r="S4117" s="122">
        <v>0</v>
      </c>
      <c r="T4117" s="122">
        <v>0</v>
      </c>
      <c r="U4117" s="122">
        <v>0</v>
      </c>
      <c r="V4117" s="122">
        <v>0</v>
      </c>
      <c r="W4117" s="122">
        <v>0</v>
      </c>
      <c r="X4117" s="122">
        <v>0</v>
      </c>
      <c r="Y4117" s="122">
        <v>0</v>
      </c>
      <c r="Z4117" s="122">
        <v>0</v>
      </c>
      <c r="AA4117" s="122">
        <v>0</v>
      </c>
      <c r="AB4117" s="122">
        <v>0</v>
      </c>
      <c r="AC4117" s="122">
        <v>0</v>
      </c>
      <c r="AD4117" s="122">
        <v>0</v>
      </c>
      <c r="AE4117" s="122">
        <v>5.153989E-7</v>
      </c>
      <c r="AF4117" s="122">
        <v>4.4341193999999997E-6</v>
      </c>
      <c r="AG4117" s="122">
        <v>1.25265244E-5</v>
      </c>
      <c r="AH4117" s="122">
        <v>2.0291434700000001E-5</v>
      </c>
      <c r="AI4117" s="122">
        <v>2.96557586E-5</v>
      </c>
      <c r="AJ4117" s="122">
        <v>4.3593854399999997E-5</v>
      </c>
      <c r="AK4117" s="122">
        <v>5.1503784299999997E-5</v>
      </c>
      <c r="AL4117" s="122">
        <v>0</v>
      </c>
    </row>
    <row r="4118" spans="1:38" hidden="1" x14ac:dyDescent="0.25">
      <c r="A4118" s="122" t="s">
        <v>2025</v>
      </c>
      <c r="B4118" s="122">
        <v>1</v>
      </c>
      <c r="C4118" s="122" t="s">
        <v>2217</v>
      </c>
      <c r="D4118" s="122" t="s">
        <v>2108</v>
      </c>
      <c r="E4118" s="122">
        <v>75</v>
      </c>
      <c r="F4118" s="122">
        <v>0</v>
      </c>
      <c r="G4118" s="122">
        <v>0</v>
      </c>
      <c r="H4118" s="122">
        <v>0</v>
      </c>
      <c r="I4118" s="122">
        <v>0</v>
      </c>
      <c r="J4118" s="122">
        <v>0</v>
      </c>
      <c r="K4118" s="122">
        <v>0</v>
      </c>
      <c r="L4118" s="122">
        <v>0</v>
      </c>
      <c r="M4118" s="122">
        <v>0</v>
      </c>
      <c r="N4118" s="122">
        <v>0</v>
      </c>
      <c r="O4118" s="122">
        <v>0</v>
      </c>
      <c r="P4118" s="122">
        <v>0</v>
      </c>
      <c r="Q4118" s="122">
        <v>0</v>
      </c>
      <c r="R4118" s="122">
        <v>0</v>
      </c>
      <c r="S4118" s="122">
        <v>0</v>
      </c>
      <c r="T4118" s="122">
        <v>0</v>
      </c>
      <c r="U4118" s="122">
        <v>0</v>
      </c>
      <c r="V4118" s="122">
        <v>0</v>
      </c>
      <c r="W4118" s="122">
        <v>0</v>
      </c>
      <c r="X4118" s="122">
        <v>0</v>
      </c>
      <c r="Y4118" s="122">
        <v>0</v>
      </c>
      <c r="Z4118" s="122">
        <v>0</v>
      </c>
      <c r="AA4118" s="122">
        <v>0</v>
      </c>
      <c r="AB4118" s="122">
        <v>0</v>
      </c>
      <c r="AC4118" s="122">
        <v>0</v>
      </c>
      <c r="AD4118" s="122">
        <v>0</v>
      </c>
      <c r="AE4118" s="122">
        <v>1.214411E-7</v>
      </c>
      <c r="AF4118" s="122">
        <v>1.0456471999999999E-6</v>
      </c>
      <c r="AG4118" s="122">
        <v>2.9495529999999999E-6</v>
      </c>
      <c r="AH4118" s="122">
        <v>4.7780660000000004E-6</v>
      </c>
      <c r="AI4118" s="122">
        <v>7.0030854000000003E-6</v>
      </c>
      <c r="AJ4118" s="122">
        <v>9.9477824000000004E-6</v>
      </c>
      <c r="AK4118" s="122">
        <v>1.17593767E-5</v>
      </c>
      <c r="AL4118" s="122">
        <v>0</v>
      </c>
    </row>
    <row r="4119" spans="1:38" hidden="1" x14ac:dyDescent="0.25">
      <c r="A4119" s="122" t="s">
        <v>2025</v>
      </c>
      <c r="B4119" s="122">
        <v>1</v>
      </c>
      <c r="C4119" s="122" t="s">
        <v>2217</v>
      </c>
      <c r="D4119" s="122" t="s">
        <v>2109</v>
      </c>
      <c r="E4119" s="122">
        <v>75</v>
      </c>
      <c r="F4119" s="122">
        <v>0</v>
      </c>
      <c r="G4119" s="122">
        <v>0</v>
      </c>
      <c r="H4119" s="122">
        <v>0</v>
      </c>
      <c r="I4119" s="122">
        <v>0</v>
      </c>
      <c r="J4119" s="122">
        <v>0</v>
      </c>
      <c r="K4119" s="122">
        <v>0</v>
      </c>
      <c r="L4119" s="122">
        <v>0</v>
      </c>
      <c r="M4119" s="122">
        <v>0</v>
      </c>
      <c r="N4119" s="122">
        <v>0</v>
      </c>
      <c r="O4119" s="122">
        <v>0</v>
      </c>
      <c r="P4119" s="122">
        <v>0</v>
      </c>
      <c r="Q4119" s="122">
        <v>0</v>
      </c>
      <c r="R4119" s="122">
        <v>0</v>
      </c>
      <c r="S4119" s="122">
        <v>0</v>
      </c>
      <c r="T4119" s="122">
        <v>0</v>
      </c>
      <c r="U4119" s="122">
        <v>0</v>
      </c>
      <c r="V4119" s="122">
        <v>0</v>
      </c>
      <c r="W4119" s="122">
        <v>0</v>
      </c>
      <c r="X4119" s="122">
        <v>0</v>
      </c>
      <c r="Y4119" s="122">
        <v>0</v>
      </c>
      <c r="Z4119" s="122">
        <v>0</v>
      </c>
      <c r="AA4119" s="122">
        <v>0</v>
      </c>
      <c r="AB4119" s="122">
        <v>0</v>
      </c>
      <c r="AC4119" s="122">
        <v>0</v>
      </c>
      <c r="AD4119" s="122">
        <v>0</v>
      </c>
      <c r="AE4119" s="122">
        <v>1.666726E-7</v>
      </c>
      <c r="AF4119" s="122">
        <v>1.4588981E-6</v>
      </c>
      <c r="AG4119" s="122">
        <v>4.1887297E-6</v>
      </c>
      <c r="AH4119" s="122">
        <v>6.9162871000000004E-6</v>
      </c>
      <c r="AI4119" s="122">
        <v>1.0308907799999999E-5</v>
      </c>
      <c r="AJ4119" s="122">
        <v>1.4629107500000001E-5</v>
      </c>
      <c r="AK4119" s="122">
        <v>1.74733099E-5</v>
      </c>
      <c r="AL4119" s="122">
        <v>0</v>
      </c>
    </row>
    <row r="4120" spans="1:38" hidden="1" x14ac:dyDescent="0.25">
      <c r="A4120" s="122" t="s">
        <v>2025</v>
      </c>
      <c r="B4120" s="122">
        <v>1</v>
      </c>
      <c r="C4120" s="122" t="s">
        <v>2217</v>
      </c>
      <c r="D4120" s="122" t="s">
        <v>2110</v>
      </c>
      <c r="E4120" s="122">
        <v>75</v>
      </c>
      <c r="F4120" s="122">
        <v>0</v>
      </c>
      <c r="G4120" s="122">
        <v>0</v>
      </c>
      <c r="H4120" s="122">
        <v>0</v>
      </c>
      <c r="I4120" s="122">
        <v>0</v>
      </c>
      <c r="J4120" s="122">
        <v>0</v>
      </c>
      <c r="K4120" s="122">
        <v>0</v>
      </c>
      <c r="L4120" s="122">
        <v>0</v>
      </c>
      <c r="M4120" s="122">
        <v>0</v>
      </c>
      <c r="N4120" s="122">
        <v>0</v>
      </c>
      <c r="O4120" s="122">
        <v>0</v>
      </c>
      <c r="P4120" s="122">
        <v>0</v>
      </c>
      <c r="Q4120" s="122">
        <v>0</v>
      </c>
      <c r="R4120" s="122">
        <v>0</v>
      </c>
      <c r="S4120" s="122">
        <v>0</v>
      </c>
      <c r="T4120" s="122">
        <v>0</v>
      </c>
      <c r="U4120" s="122">
        <v>0</v>
      </c>
      <c r="V4120" s="122">
        <v>0</v>
      </c>
      <c r="W4120" s="122">
        <v>0</v>
      </c>
      <c r="X4120" s="122">
        <v>0</v>
      </c>
      <c r="Y4120" s="122">
        <v>0</v>
      </c>
      <c r="Z4120" s="122">
        <v>0</v>
      </c>
      <c r="AA4120" s="122">
        <v>0</v>
      </c>
      <c r="AB4120" s="122">
        <v>0</v>
      </c>
      <c r="AC4120" s="122">
        <v>0</v>
      </c>
      <c r="AD4120" s="122">
        <v>0</v>
      </c>
      <c r="AE4120" s="122">
        <v>1.1421652E-6</v>
      </c>
      <c r="AF4120" s="122">
        <v>9.8122812000000005E-6</v>
      </c>
      <c r="AG4120" s="122">
        <v>2.7614622899999999E-5</v>
      </c>
      <c r="AH4120" s="122">
        <v>4.4600745600000001E-5</v>
      </c>
      <c r="AI4120" s="122">
        <v>6.4917013300000006E-5</v>
      </c>
      <c r="AJ4120" s="122">
        <v>9.4682709900000003E-5</v>
      </c>
      <c r="AK4120" s="122">
        <v>1.102417451E-4</v>
      </c>
      <c r="AL4120" s="122">
        <v>0</v>
      </c>
    </row>
    <row r="4121" spans="1:38" hidden="1" x14ac:dyDescent="0.25">
      <c r="A4121" s="122" t="s">
        <v>2025</v>
      </c>
      <c r="B4121" s="122">
        <v>1</v>
      </c>
      <c r="C4121" s="122" t="s">
        <v>2217</v>
      </c>
      <c r="D4121" s="122" t="s">
        <v>2111</v>
      </c>
      <c r="E4121" s="122">
        <v>75</v>
      </c>
      <c r="F4121" s="122">
        <v>0</v>
      </c>
      <c r="G4121" s="122">
        <v>0</v>
      </c>
      <c r="H4121" s="122">
        <v>0</v>
      </c>
      <c r="I4121" s="122">
        <v>0</v>
      </c>
      <c r="J4121" s="122">
        <v>0</v>
      </c>
      <c r="K4121" s="122">
        <v>0</v>
      </c>
      <c r="L4121" s="122">
        <v>0</v>
      </c>
      <c r="M4121" s="122">
        <v>0</v>
      </c>
      <c r="N4121" s="122">
        <v>0</v>
      </c>
      <c r="O4121" s="122">
        <v>0</v>
      </c>
      <c r="P4121" s="122">
        <v>0</v>
      </c>
      <c r="Q4121" s="122">
        <v>0</v>
      </c>
      <c r="R4121" s="122">
        <v>0</v>
      </c>
      <c r="S4121" s="122">
        <v>0</v>
      </c>
      <c r="T4121" s="122">
        <v>0</v>
      </c>
      <c r="U4121" s="122">
        <v>0</v>
      </c>
      <c r="V4121" s="122">
        <v>0</v>
      </c>
      <c r="W4121" s="122">
        <v>0</v>
      </c>
      <c r="X4121" s="122">
        <v>0</v>
      </c>
      <c r="Y4121" s="122">
        <v>0</v>
      </c>
      <c r="Z4121" s="122">
        <v>0</v>
      </c>
      <c r="AA4121" s="122">
        <v>0</v>
      </c>
      <c r="AB4121" s="122">
        <v>0</v>
      </c>
      <c r="AC4121" s="122">
        <v>0</v>
      </c>
      <c r="AD4121" s="122">
        <v>0</v>
      </c>
      <c r="AE4121" s="122">
        <v>6.7530070000000002E-7</v>
      </c>
      <c r="AF4121" s="122">
        <v>5.8165241999999998E-6</v>
      </c>
      <c r="AG4121" s="122">
        <v>1.64410817E-5</v>
      </c>
      <c r="AH4121" s="122">
        <v>2.6656461299999999E-5</v>
      </c>
      <c r="AI4121" s="122">
        <v>3.90123409E-5</v>
      </c>
      <c r="AJ4121" s="122">
        <v>5.5389156000000001E-5</v>
      </c>
      <c r="AK4121" s="122">
        <v>6.5469617200000004E-5</v>
      </c>
      <c r="AL4121" s="122">
        <v>0</v>
      </c>
    </row>
    <row r="4122" spans="1:38" hidden="1" x14ac:dyDescent="0.25">
      <c r="A4122" s="122" t="s">
        <v>2025</v>
      </c>
      <c r="B4122" s="122">
        <v>1</v>
      </c>
      <c r="C4122" s="122" t="s">
        <v>2217</v>
      </c>
      <c r="D4122" s="122" t="s">
        <v>2112</v>
      </c>
      <c r="E4122" s="122">
        <v>75</v>
      </c>
      <c r="F4122" s="122">
        <v>0</v>
      </c>
      <c r="G4122" s="122">
        <v>0</v>
      </c>
      <c r="H4122" s="122">
        <v>0</v>
      </c>
      <c r="I4122" s="122">
        <v>0</v>
      </c>
      <c r="J4122" s="122">
        <v>0</v>
      </c>
      <c r="K4122" s="122">
        <v>0</v>
      </c>
      <c r="L4122" s="122">
        <v>0</v>
      </c>
      <c r="M4122" s="122">
        <v>0</v>
      </c>
      <c r="N4122" s="122">
        <v>0</v>
      </c>
      <c r="O4122" s="122">
        <v>0</v>
      </c>
      <c r="P4122" s="122">
        <v>0</v>
      </c>
      <c r="Q4122" s="122">
        <v>0</v>
      </c>
      <c r="R4122" s="122">
        <v>0</v>
      </c>
      <c r="S4122" s="122">
        <v>0</v>
      </c>
      <c r="T4122" s="122">
        <v>0</v>
      </c>
      <c r="U4122" s="122">
        <v>0</v>
      </c>
      <c r="V4122" s="122">
        <v>0</v>
      </c>
      <c r="W4122" s="122">
        <v>0</v>
      </c>
      <c r="X4122" s="122">
        <v>0</v>
      </c>
      <c r="Y4122" s="122">
        <v>0</v>
      </c>
      <c r="Z4122" s="122">
        <v>0</v>
      </c>
      <c r="AA4122" s="122">
        <v>0</v>
      </c>
      <c r="AB4122" s="122">
        <v>0</v>
      </c>
      <c r="AC4122" s="122">
        <v>0</v>
      </c>
      <c r="AD4122" s="122">
        <v>0</v>
      </c>
      <c r="AE4122" s="122">
        <v>2.2721599999999999E-7</v>
      </c>
      <c r="AF4122" s="122">
        <v>1.9628884000000001E-6</v>
      </c>
      <c r="AG4122" s="122">
        <v>5.5438283999999999E-6</v>
      </c>
      <c r="AH4122" s="122">
        <v>8.9992644E-6</v>
      </c>
      <c r="AI4122" s="122">
        <v>1.32103749E-5</v>
      </c>
      <c r="AJ4122" s="122">
        <v>1.86126063E-5</v>
      </c>
      <c r="AK4122" s="122">
        <v>2.2156481600000001E-5</v>
      </c>
      <c r="AL4122" s="122">
        <v>0</v>
      </c>
    </row>
    <row r="4123" spans="1:38" hidden="1" x14ac:dyDescent="0.25">
      <c r="A4123" s="122" t="s">
        <v>2025</v>
      </c>
      <c r="B4123" s="122">
        <v>1</v>
      </c>
      <c r="C4123" s="122" t="s">
        <v>2217</v>
      </c>
      <c r="D4123" s="122" t="s">
        <v>2113</v>
      </c>
      <c r="E4123" s="122">
        <v>75</v>
      </c>
      <c r="F4123" s="122">
        <v>0</v>
      </c>
      <c r="G4123" s="122">
        <v>0</v>
      </c>
      <c r="H4123" s="122">
        <v>0</v>
      </c>
      <c r="I4123" s="122">
        <v>0</v>
      </c>
      <c r="J4123" s="122">
        <v>0</v>
      </c>
      <c r="K4123" s="122">
        <v>0</v>
      </c>
      <c r="L4123" s="122">
        <v>0</v>
      </c>
      <c r="M4123" s="122">
        <v>0</v>
      </c>
      <c r="N4123" s="122">
        <v>0</v>
      </c>
      <c r="O4123" s="122">
        <v>0</v>
      </c>
      <c r="P4123" s="122">
        <v>0</v>
      </c>
      <c r="Q4123" s="122">
        <v>0</v>
      </c>
      <c r="R4123" s="122">
        <v>0</v>
      </c>
      <c r="S4123" s="122">
        <v>0</v>
      </c>
      <c r="T4123" s="122">
        <v>0</v>
      </c>
      <c r="U4123" s="122">
        <v>0</v>
      </c>
      <c r="V4123" s="122">
        <v>0</v>
      </c>
      <c r="W4123" s="122">
        <v>0</v>
      </c>
      <c r="X4123" s="122">
        <v>0</v>
      </c>
      <c r="Y4123" s="122">
        <v>0</v>
      </c>
      <c r="Z4123" s="122">
        <v>0</v>
      </c>
      <c r="AA4123" s="122">
        <v>0</v>
      </c>
      <c r="AB4123" s="122">
        <v>0</v>
      </c>
      <c r="AC4123" s="122">
        <v>0</v>
      </c>
      <c r="AD4123" s="122">
        <v>0</v>
      </c>
      <c r="AE4123" s="122">
        <v>2.3349259999999999E-7</v>
      </c>
      <c r="AF4123" s="122">
        <v>2.0454026E-6</v>
      </c>
      <c r="AG4123" s="122">
        <v>5.8449955000000001E-6</v>
      </c>
      <c r="AH4123" s="122">
        <v>9.5470722000000004E-6</v>
      </c>
      <c r="AI4123" s="122">
        <v>1.40623653E-5</v>
      </c>
      <c r="AJ4123" s="122">
        <v>1.9925686700000001E-5</v>
      </c>
      <c r="AK4123" s="122">
        <v>2.3598789600000001E-5</v>
      </c>
      <c r="AL4123" s="122">
        <v>0</v>
      </c>
    </row>
    <row r="4124" spans="1:38" hidden="1" x14ac:dyDescent="0.25">
      <c r="A4124" s="122" t="s">
        <v>2025</v>
      </c>
      <c r="B4124" s="122">
        <v>1</v>
      </c>
      <c r="C4124" s="122" t="s">
        <v>2217</v>
      </c>
      <c r="D4124" s="122" t="s">
        <v>2114</v>
      </c>
      <c r="E4124" s="122">
        <v>75</v>
      </c>
      <c r="F4124" s="122">
        <v>0</v>
      </c>
      <c r="G4124" s="122">
        <v>0</v>
      </c>
      <c r="H4124" s="122">
        <v>0</v>
      </c>
      <c r="I4124" s="122">
        <v>0</v>
      </c>
      <c r="J4124" s="122">
        <v>0</v>
      </c>
      <c r="K4124" s="122">
        <v>0</v>
      </c>
      <c r="L4124" s="122">
        <v>0</v>
      </c>
      <c r="M4124" s="122">
        <v>0</v>
      </c>
      <c r="N4124" s="122">
        <v>0</v>
      </c>
      <c r="O4124" s="122">
        <v>0</v>
      </c>
      <c r="P4124" s="122">
        <v>0</v>
      </c>
      <c r="Q4124" s="122">
        <v>0</v>
      </c>
      <c r="R4124" s="122">
        <v>0</v>
      </c>
      <c r="S4124" s="122">
        <v>0</v>
      </c>
      <c r="T4124" s="122">
        <v>0</v>
      </c>
      <c r="U4124" s="122">
        <v>0</v>
      </c>
      <c r="V4124" s="122">
        <v>0</v>
      </c>
      <c r="W4124" s="122">
        <v>0</v>
      </c>
      <c r="X4124" s="122">
        <v>0</v>
      </c>
      <c r="Y4124" s="122">
        <v>0</v>
      </c>
      <c r="Z4124" s="122">
        <v>0</v>
      </c>
      <c r="AA4124" s="122">
        <v>0</v>
      </c>
      <c r="AB4124" s="122">
        <v>0</v>
      </c>
      <c r="AC4124" s="122">
        <v>0</v>
      </c>
      <c r="AD4124" s="122">
        <v>0</v>
      </c>
      <c r="AE4124" s="122">
        <v>7.4313830000000005E-7</v>
      </c>
      <c r="AF4124" s="122">
        <v>6.3903822999999996E-6</v>
      </c>
      <c r="AG4124" s="122">
        <v>1.8032201700000001E-5</v>
      </c>
      <c r="AH4124" s="122">
        <v>2.9231112200000001E-5</v>
      </c>
      <c r="AI4124" s="122">
        <v>4.2689188100000003E-5</v>
      </c>
      <c r="AJ4124" s="122">
        <v>6.1021929200000002E-5</v>
      </c>
      <c r="AK4124" s="122">
        <v>7.2050132300000006E-5</v>
      </c>
      <c r="AL4124" s="122">
        <v>0</v>
      </c>
    </row>
    <row r="4125" spans="1:38" hidden="1" x14ac:dyDescent="0.25">
      <c r="A4125" s="122" t="s">
        <v>2025</v>
      </c>
      <c r="B4125" s="122">
        <v>1</v>
      </c>
      <c r="C4125" s="122" t="s">
        <v>2217</v>
      </c>
      <c r="D4125" s="122" t="s">
        <v>2136</v>
      </c>
      <c r="E4125" s="122">
        <v>75</v>
      </c>
      <c r="F4125" s="122">
        <v>0</v>
      </c>
      <c r="G4125" s="122">
        <v>0</v>
      </c>
      <c r="H4125" s="122">
        <v>0</v>
      </c>
      <c r="I4125" s="122">
        <v>0</v>
      </c>
      <c r="J4125" s="122">
        <v>0</v>
      </c>
      <c r="K4125" s="122">
        <v>0</v>
      </c>
      <c r="L4125" s="122">
        <v>0</v>
      </c>
      <c r="M4125" s="122">
        <v>0</v>
      </c>
      <c r="N4125" s="122">
        <v>0</v>
      </c>
      <c r="O4125" s="122">
        <v>0</v>
      </c>
      <c r="P4125" s="122">
        <v>0</v>
      </c>
      <c r="Q4125" s="122">
        <v>0</v>
      </c>
      <c r="R4125" s="122">
        <v>0</v>
      </c>
      <c r="S4125" s="122">
        <v>0</v>
      </c>
      <c r="T4125" s="122">
        <v>0</v>
      </c>
      <c r="U4125" s="122">
        <v>0</v>
      </c>
      <c r="V4125" s="122">
        <v>0</v>
      </c>
      <c r="W4125" s="122">
        <v>0</v>
      </c>
      <c r="X4125" s="122">
        <v>0</v>
      </c>
      <c r="Y4125" s="122">
        <v>0</v>
      </c>
      <c r="Z4125" s="122">
        <v>0</v>
      </c>
      <c r="AA4125" s="122">
        <v>0</v>
      </c>
      <c r="AB4125" s="122">
        <v>0</v>
      </c>
      <c r="AC4125" s="122">
        <v>0</v>
      </c>
      <c r="AD4125" s="122">
        <v>0</v>
      </c>
      <c r="AE4125" s="122">
        <v>2.01808E-7</v>
      </c>
      <c r="AF4125" s="122">
        <v>1.7023100000000001E-6</v>
      </c>
      <c r="AG4125" s="122">
        <v>4.6864944E-6</v>
      </c>
      <c r="AH4125" s="122">
        <v>7.2873929999999999E-6</v>
      </c>
      <c r="AI4125" s="122">
        <v>1.06517252E-5</v>
      </c>
      <c r="AJ4125" s="122">
        <v>1.5415824499999999E-5</v>
      </c>
      <c r="AK4125" s="122">
        <v>1.8137969999999999E-5</v>
      </c>
      <c r="AL4125" s="122">
        <v>0</v>
      </c>
    </row>
    <row r="4126" spans="1:38" hidden="1" x14ac:dyDescent="0.25">
      <c r="A4126" s="122" t="s">
        <v>2025</v>
      </c>
      <c r="B4126" s="122">
        <v>1</v>
      </c>
      <c r="C4126" s="122" t="s">
        <v>2217</v>
      </c>
      <c r="D4126" s="122" t="s">
        <v>2115</v>
      </c>
      <c r="E4126" s="122">
        <v>75</v>
      </c>
      <c r="F4126" s="122">
        <v>0</v>
      </c>
      <c r="G4126" s="122">
        <v>0</v>
      </c>
      <c r="H4126" s="122">
        <v>0</v>
      </c>
      <c r="I4126" s="122">
        <v>0</v>
      </c>
      <c r="J4126" s="122">
        <v>0</v>
      </c>
      <c r="K4126" s="122">
        <v>0</v>
      </c>
      <c r="L4126" s="122">
        <v>0</v>
      </c>
      <c r="M4126" s="122">
        <v>0</v>
      </c>
      <c r="N4126" s="122">
        <v>0</v>
      </c>
      <c r="O4126" s="122">
        <v>0</v>
      </c>
      <c r="P4126" s="122">
        <v>0</v>
      </c>
      <c r="Q4126" s="122">
        <v>0</v>
      </c>
      <c r="R4126" s="122">
        <v>0</v>
      </c>
      <c r="S4126" s="122">
        <v>0</v>
      </c>
      <c r="T4126" s="122">
        <v>0</v>
      </c>
      <c r="U4126" s="122">
        <v>0</v>
      </c>
      <c r="V4126" s="122">
        <v>0</v>
      </c>
      <c r="W4126" s="122">
        <v>0</v>
      </c>
      <c r="X4126" s="122">
        <v>0</v>
      </c>
      <c r="Y4126" s="122">
        <v>0</v>
      </c>
      <c r="Z4126" s="122">
        <v>0</v>
      </c>
      <c r="AA4126" s="122">
        <v>0</v>
      </c>
      <c r="AB4126" s="122">
        <v>0</v>
      </c>
      <c r="AC4126" s="122">
        <v>0</v>
      </c>
      <c r="AD4126" s="122">
        <v>0</v>
      </c>
      <c r="AE4126" s="122">
        <v>6.1409099999999996E-8</v>
      </c>
      <c r="AF4126" s="122">
        <v>5.2858939999999999E-7</v>
      </c>
      <c r="AG4126" s="122">
        <v>1.4890561000000001E-6</v>
      </c>
      <c r="AH4126" s="122">
        <v>2.4174696999999999E-6</v>
      </c>
      <c r="AI4126" s="122">
        <v>3.5293631E-6</v>
      </c>
      <c r="AJ4126" s="122">
        <v>5.1498029000000002E-6</v>
      </c>
      <c r="AK4126" s="122">
        <v>6.0890547000000003E-6</v>
      </c>
      <c r="AL4126" s="122">
        <v>0</v>
      </c>
    </row>
    <row r="4127" spans="1:38" hidden="1" x14ac:dyDescent="0.25">
      <c r="A4127" s="122" t="s">
        <v>2025</v>
      </c>
      <c r="B4127" s="122">
        <v>1</v>
      </c>
      <c r="C4127" s="122" t="s">
        <v>2217</v>
      </c>
      <c r="D4127" s="122" t="s">
        <v>2116</v>
      </c>
      <c r="E4127" s="122">
        <v>75</v>
      </c>
      <c r="F4127" s="122">
        <v>0</v>
      </c>
      <c r="G4127" s="122">
        <v>0</v>
      </c>
      <c r="H4127" s="122">
        <v>0</v>
      </c>
      <c r="I4127" s="122">
        <v>0</v>
      </c>
      <c r="J4127" s="122">
        <v>0</v>
      </c>
      <c r="K4127" s="122">
        <v>0</v>
      </c>
      <c r="L4127" s="122">
        <v>0</v>
      </c>
      <c r="M4127" s="122">
        <v>0</v>
      </c>
      <c r="N4127" s="122">
        <v>0</v>
      </c>
      <c r="O4127" s="122">
        <v>0</v>
      </c>
      <c r="P4127" s="122">
        <v>0</v>
      </c>
      <c r="Q4127" s="122">
        <v>0</v>
      </c>
      <c r="R4127" s="122">
        <v>0</v>
      </c>
      <c r="S4127" s="122">
        <v>0</v>
      </c>
      <c r="T4127" s="122">
        <v>0</v>
      </c>
      <c r="U4127" s="122">
        <v>0</v>
      </c>
      <c r="V4127" s="122">
        <v>0</v>
      </c>
      <c r="W4127" s="122">
        <v>0</v>
      </c>
      <c r="X4127" s="122">
        <v>0</v>
      </c>
      <c r="Y4127" s="122">
        <v>0</v>
      </c>
      <c r="Z4127" s="122">
        <v>0</v>
      </c>
      <c r="AA4127" s="122">
        <v>0</v>
      </c>
      <c r="AB4127" s="122">
        <v>0</v>
      </c>
      <c r="AC4127" s="122">
        <v>0</v>
      </c>
      <c r="AD4127" s="122">
        <v>0</v>
      </c>
      <c r="AE4127" s="122">
        <v>2.8447660000000002E-7</v>
      </c>
      <c r="AF4127" s="122">
        <v>2.4800207000000001E-6</v>
      </c>
      <c r="AG4127" s="122">
        <v>7.0849543999999997E-6</v>
      </c>
      <c r="AH4127" s="122">
        <v>1.16195542E-5</v>
      </c>
      <c r="AI4127" s="122">
        <v>1.72029161E-5</v>
      </c>
      <c r="AJ4127" s="122">
        <v>2.4102849900000001E-5</v>
      </c>
      <c r="AK4127" s="122">
        <v>2.8848300399999999E-5</v>
      </c>
      <c r="AL4127" s="122">
        <v>0</v>
      </c>
    </row>
    <row r="4128" spans="1:38" hidden="1" x14ac:dyDescent="0.25">
      <c r="A4128" s="122" t="s">
        <v>2025</v>
      </c>
      <c r="B4128" s="122">
        <v>1</v>
      </c>
      <c r="C4128" s="122" t="s">
        <v>2217</v>
      </c>
      <c r="D4128" s="122" t="s">
        <v>2117</v>
      </c>
      <c r="E4128" s="122">
        <v>75</v>
      </c>
      <c r="F4128" s="122">
        <v>0</v>
      </c>
      <c r="G4128" s="122">
        <v>0</v>
      </c>
      <c r="H4128" s="122">
        <v>0</v>
      </c>
      <c r="I4128" s="122">
        <v>0</v>
      </c>
      <c r="J4128" s="122">
        <v>0</v>
      </c>
      <c r="K4128" s="122">
        <v>0</v>
      </c>
      <c r="L4128" s="122">
        <v>0</v>
      </c>
      <c r="M4128" s="122">
        <v>0</v>
      </c>
      <c r="N4128" s="122">
        <v>0</v>
      </c>
      <c r="O4128" s="122">
        <v>0</v>
      </c>
      <c r="P4128" s="122">
        <v>0</v>
      </c>
      <c r="Q4128" s="122">
        <v>0</v>
      </c>
      <c r="R4128" s="122">
        <v>0</v>
      </c>
      <c r="S4128" s="122">
        <v>0</v>
      </c>
      <c r="T4128" s="122">
        <v>0</v>
      </c>
      <c r="U4128" s="122">
        <v>0</v>
      </c>
      <c r="V4128" s="122">
        <v>0</v>
      </c>
      <c r="W4128" s="122">
        <v>0</v>
      </c>
      <c r="X4128" s="122">
        <v>0</v>
      </c>
      <c r="Y4128" s="122">
        <v>0</v>
      </c>
      <c r="Z4128" s="122">
        <v>0</v>
      </c>
      <c r="AA4128" s="122">
        <v>0</v>
      </c>
      <c r="AB4128" s="122">
        <v>0</v>
      </c>
      <c r="AC4128" s="122">
        <v>0</v>
      </c>
      <c r="AD4128" s="122">
        <v>0</v>
      </c>
      <c r="AE4128" s="122">
        <v>4.9659199999999999E-8</v>
      </c>
      <c r="AF4128" s="122">
        <v>4.3158629999999999E-7</v>
      </c>
      <c r="AG4128" s="122">
        <v>1.2313957E-6</v>
      </c>
      <c r="AH4128" s="122">
        <v>2.006809E-6</v>
      </c>
      <c r="AI4128" s="122">
        <v>2.9589091000000001E-6</v>
      </c>
      <c r="AJ4128" s="122">
        <v>4.1673637000000001E-6</v>
      </c>
      <c r="AK4128" s="122">
        <v>4.9762171999999996E-6</v>
      </c>
      <c r="AL4128" s="122">
        <v>0</v>
      </c>
    </row>
    <row r="4129" spans="1:38" hidden="1" x14ac:dyDescent="0.25">
      <c r="A4129" s="122" t="s">
        <v>2025</v>
      </c>
      <c r="B4129" s="122">
        <v>1</v>
      </c>
      <c r="C4129" s="122" t="s">
        <v>2217</v>
      </c>
      <c r="D4129" s="122" t="s">
        <v>2118</v>
      </c>
      <c r="E4129" s="122">
        <v>75</v>
      </c>
      <c r="F4129" s="122">
        <v>0</v>
      </c>
      <c r="G4129" s="122">
        <v>0</v>
      </c>
      <c r="H4129" s="122">
        <v>0</v>
      </c>
      <c r="I4129" s="122">
        <v>0</v>
      </c>
      <c r="J4129" s="122">
        <v>0</v>
      </c>
      <c r="K4129" s="122">
        <v>0</v>
      </c>
      <c r="L4129" s="122">
        <v>0</v>
      </c>
      <c r="M4129" s="122">
        <v>0</v>
      </c>
      <c r="N4129" s="122">
        <v>0</v>
      </c>
      <c r="O4129" s="122">
        <v>0</v>
      </c>
      <c r="P4129" s="122">
        <v>0</v>
      </c>
      <c r="Q4129" s="122">
        <v>0</v>
      </c>
      <c r="R4129" s="122">
        <v>0</v>
      </c>
      <c r="S4129" s="122">
        <v>0</v>
      </c>
      <c r="T4129" s="122">
        <v>0</v>
      </c>
      <c r="U4129" s="122">
        <v>0</v>
      </c>
      <c r="V4129" s="122">
        <v>0</v>
      </c>
      <c r="W4129" s="122">
        <v>0</v>
      </c>
      <c r="X4129" s="122">
        <v>0</v>
      </c>
      <c r="Y4129" s="122">
        <v>0</v>
      </c>
      <c r="Z4129" s="122">
        <v>0</v>
      </c>
      <c r="AA4129" s="122">
        <v>0</v>
      </c>
      <c r="AB4129" s="122">
        <v>0</v>
      </c>
      <c r="AC4129" s="122">
        <v>0</v>
      </c>
      <c r="AD4129" s="122">
        <v>0</v>
      </c>
      <c r="AE4129" s="122">
        <v>3.8321520000000002E-7</v>
      </c>
      <c r="AF4129" s="122">
        <v>3.3236352E-6</v>
      </c>
      <c r="AG4129" s="122">
        <v>9.4634410000000004E-6</v>
      </c>
      <c r="AH4129" s="122">
        <v>1.5468193100000001E-5</v>
      </c>
      <c r="AI4129" s="122">
        <v>2.2781755900000001E-5</v>
      </c>
      <c r="AJ4129" s="122">
        <v>3.2508945600000003E-5</v>
      </c>
      <c r="AK4129" s="122">
        <v>3.8766060499999997E-5</v>
      </c>
      <c r="AL4129" s="122">
        <v>0</v>
      </c>
    </row>
    <row r="4130" spans="1:38" hidden="1" x14ac:dyDescent="0.25">
      <c r="A4130" s="122" t="s">
        <v>2025</v>
      </c>
      <c r="B4130" s="122">
        <v>1</v>
      </c>
      <c r="C4130" s="122" t="s">
        <v>2217</v>
      </c>
      <c r="D4130" s="122" t="s">
        <v>2119</v>
      </c>
      <c r="E4130" s="122">
        <v>75</v>
      </c>
      <c r="F4130" s="122">
        <v>0</v>
      </c>
      <c r="G4130" s="122">
        <v>0</v>
      </c>
      <c r="H4130" s="122">
        <v>0</v>
      </c>
      <c r="I4130" s="122">
        <v>0</v>
      </c>
      <c r="J4130" s="122">
        <v>0</v>
      </c>
      <c r="K4130" s="122">
        <v>0</v>
      </c>
      <c r="L4130" s="122">
        <v>0</v>
      </c>
      <c r="M4130" s="122">
        <v>0</v>
      </c>
      <c r="N4130" s="122">
        <v>0</v>
      </c>
      <c r="O4130" s="122">
        <v>0</v>
      </c>
      <c r="P4130" s="122">
        <v>0</v>
      </c>
      <c r="Q4130" s="122">
        <v>0</v>
      </c>
      <c r="R4130" s="122">
        <v>0</v>
      </c>
      <c r="S4130" s="122">
        <v>0</v>
      </c>
      <c r="T4130" s="122">
        <v>0</v>
      </c>
      <c r="U4130" s="122">
        <v>0</v>
      </c>
      <c r="V4130" s="122">
        <v>0</v>
      </c>
      <c r="W4130" s="122">
        <v>0</v>
      </c>
      <c r="X4130" s="122">
        <v>0</v>
      </c>
      <c r="Y4130" s="122">
        <v>0</v>
      </c>
      <c r="Z4130" s="122">
        <v>0</v>
      </c>
      <c r="AA4130" s="122">
        <v>0</v>
      </c>
      <c r="AB4130" s="122">
        <v>0</v>
      </c>
      <c r="AC4130" s="122">
        <v>0</v>
      </c>
      <c r="AD4130" s="122">
        <v>0</v>
      </c>
      <c r="AE4130" s="122">
        <v>1.5960262E-6</v>
      </c>
      <c r="AF4130" s="122">
        <v>1.3948624599999999E-5</v>
      </c>
      <c r="AG4130" s="122">
        <v>3.9872000599999997E-5</v>
      </c>
      <c r="AH4130" s="122">
        <v>6.5322886599999996E-5</v>
      </c>
      <c r="AI4130" s="122">
        <v>9.6682085299999994E-5</v>
      </c>
      <c r="AJ4130" s="122">
        <v>1.372570458E-4</v>
      </c>
      <c r="AK4130" s="122">
        <v>1.6410697840000001E-4</v>
      </c>
      <c r="AL4130" s="122">
        <v>0</v>
      </c>
    </row>
    <row r="4131" spans="1:38" hidden="1" x14ac:dyDescent="0.25">
      <c r="A4131" s="122" t="s">
        <v>2025</v>
      </c>
      <c r="B4131" s="122">
        <v>1</v>
      </c>
      <c r="C4131" s="122" t="s">
        <v>2217</v>
      </c>
      <c r="D4131" s="122" t="s">
        <v>2120</v>
      </c>
      <c r="E4131" s="122">
        <v>75</v>
      </c>
      <c r="F4131" s="122">
        <v>0</v>
      </c>
      <c r="G4131" s="122">
        <v>0</v>
      </c>
      <c r="H4131" s="122">
        <v>0</v>
      </c>
      <c r="I4131" s="122">
        <v>0</v>
      </c>
      <c r="J4131" s="122">
        <v>0</v>
      </c>
      <c r="K4131" s="122">
        <v>0</v>
      </c>
      <c r="L4131" s="122">
        <v>0</v>
      </c>
      <c r="M4131" s="122">
        <v>0</v>
      </c>
      <c r="N4131" s="122">
        <v>0</v>
      </c>
      <c r="O4131" s="122">
        <v>0</v>
      </c>
      <c r="P4131" s="122">
        <v>0</v>
      </c>
      <c r="Q4131" s="122">
        <v>0</v>
      </c>
      <c r="R4131" s="122">
        <v>0</v>
      </c>
      <c r="S4131" s="122">
        <v>0</v>
      </c>
      <c r="T4131" s="122">
        <v>0</v>
      </c>
      <c r="U4131" s="122">
        <v>0</v>
      </c>
      <c r="V4131" s="122">
        <v>0</v>
      </c>
      <c r="W4131" s="122">
        <v>0</v>
      </c>
      <c r="X4131" s="122">
        <v>0</v>
      </c>
      <c r="Y4131" s="122">
        <v>0</v>
      </c>
      <c r="Z4131" s="122">
        <v>0</v>
      </c>
      <c r="AA4131" s="122">
        <v>0</v>
      </c>
      <c r="AB4131" s="122">
        <v>0</v>
      </c>
      <c r="AC4131" s="122">
        <v>0</v>
      </c>
      <c r="AD4131" s="122">
        <v>0</v>
      </c>
      <c r="AE4131" s="122">
        <v>1.7336000000000001E-7</v>
      </c>
      <c r="AF4131" s="122">
        <v>1.5212036000000001E-6</v>
      </c>
      <c r="AG4131" s="122">
        <v>4.3739791E-6</v>
      </c>
      <c r="AH4131" s="122">
        <v>7.2002389000000002E-6</v>
      </c>
      <c r="AI4131" s="122">
        <v>1.0684512E-5</v>
      </c>
      <c r="AJ4131" s="122">
        <v>1.5416510400000001E-5</v>
      </c>
      <c r="AK4131" s="122">
        <v>1.8551411700000001E-5</v>
      </c>
      <c r="AL4131" s="122">
        <v>0</v>
      </c>
    </row>
    <row r="4132" spans="1:38" hidden="1" x14ac:dyDescent="0.25">
      <c r="A4132" s="122" t="s">
        <v>2025</v>
      </c>
      <c r="B4132" s="122">
        <v>1</v>
      </c>
      <c r="C4132" s="122" t="s">
        <v>2217</v>
      </c>
      <c r="D4132" s="122" t="s">
        <v>2121</v>
      </c>
      <c r="E4132" s="122">
        <v>75</v>
      </c>
      <c r="F4132" s="122">
        <v>0</v>
      </c>
      <c r="G4132" s="122">
        <v>0</v>
      </c>
      <c r="H4132" s="122">
        <v>0</v>
      </c>
      <c r="I4132" s="122">
        <v>0</v>
      </c>
      <c r="J4132" s="122">
        <v>0</v>
      </c>
      <c r="K4132" s="122">
        <v>0</v>
      </c>
      <c r="L4132" s="122">
        <v>0</v>
      </c>
      <c r="M4132" s="122">
        <v>0</v>
      </c>
      <c r="N4132" s="122">
        <v>0</v>
      </c>
      <c r="O4132" s="122">
        <v>0</v>
      </c>
      <c r="P4132" s="122">
        <v>0</v>
      </c>
      <c r="Q4132" s="122">
        <v>0</v>
      </c>
      <c r="R4132" s="122">
        <v>0</v>
      </c>
      <c r="S4132" s="122">
        <v>0</v>
      </c>
      <c r="T4132" s="122">
        <v>0</v>
      </c>
      <c r="U4132" s="122">
        <v>0</v>
      </c>
      <c r="V4132" s="122">
        <v>0</v>
      </c>
      <c r="W4132" s="122">
        <v>0</v>
      </c>
      <c r="X4132" s="122">
        <v>0</v>
      </c>
      <c r="Y4132" s="122">
        <v>0</v>
      </c>
      <c r="Z4132" s="122">
        <v>0</v>
      </c>
      <c r="AA4132" s="122">
        <v>0</v>
      </c>
      <c r="AB4132" s="122">
        <v>0</v>
      </c>
      <c r="AC4132" s="122">
        <v>0</v>
      </c>
      <c r="AD4132" s="122">
        <v>0</v>
      </c>
      <c r="AE4132" s="122">
        <v>4.8617219999999995E-7</v>
      </c>
      <c r="AF4132" s="122">
        <v>4.2062901999999999E-6</v>
      </c>
      <c r="AG4132" s="122">
        <v>1.19386331E-5</v>
      </c>
      <c r="AH4132" s="122">
        <v>1.9422404500000001E-5</v>
      </c>
      <c r="AI4132" s="122">
        <v>2.8539685799999999E-5</v>
      </c>
      <c r="AJ4132" s="122">
        <v>4.0551130499999999E-5</v>
      </c>
      <c r="AK4132" s="122">
        <v>4.8031031799999999E-5</v>
      </c>
      <c r="AL4132" s="122">
        <v>0</v>
      </c>
    </row>
    <row r="4133" spans="1:38" hidden="1" x14ac:dyDescent="0.25">
      <c r="A4133" s="122" t="s">
        <v>2025</v>
      </c>
      <c r="B4133" s="122">
        <v>1</v>
      </c>
      <c r="C4133" s="122" t="s">
        <v>2217</v>
      </c>
      <c r="D4133" s="122" t="s">
        <v>2138</v>
      </c>
      <c r="E4133" s="122">
        <v>75</v>
      </c>
      <c r="F4133" s="122">
        <v>0</v>
      </c>
      <c r="G4133" s="122">
        <v>0</v>
      </c>
      <c r="H4133" s="122">
        <v>0</v>
      </c>
      <c r="I4133" s="122">
        <v>0</v>
      </c>
      <c r="J4133" s="122">
        <v>0</v>
      </c>
      <c r="K4133" s="122">
        <v>0</v>
      </c>
      <c r="L4133" s="122">
        <v>0</v>
      </c>
      <c r="M4133" s="122">
        <v>0</v>
      </c>
      <c r="N4133" s="122">
        <v>0</v>
      </c>
      <c r="O4133" s="122">
        <v>0</v>
      </c>
      <c r="P4133" s="122">
        <v>0</v>
      </c>
      <c r="Q4133" s="122">
        <v>0</v>
      </c>
      <c r="R4133" s="122">
        <v>0</v>
      </c>
      <c r="S4133" s="122">
        <v>0</v>
      </c>
      <c r="T4133" s="122">
        <v>0</v>
      </c>
      <c r="U4133" s="122">
        <v>0</v>
      </c>
      <c r="V4133" s="122">
        <v>0</v>
      </c>
      <c r="W4133" s="122">
        <v>0</v>
      </c>
      <c r="X4133" s="122">
        <v>0</v>
      </c>
      <c r="Y4133" s="122">
        <v>0</v>
      </c>
      <c r="Z4133" s="122">
        <v>0</v>
      </c>
      <c r="AA4133" s="122">
        <v>0</v>
      </c>
      <c r="AB4133" s="122">
        <v>0</v>
      </c>
      <c r="AC4133" s="122">
        <v>0</v>
      </c>
      <c r="AD4133" s="122">
        <v>0</v>
      </c>
      <c r="AE4133" s="122">
        <v>6.2585000000000003E-9</v>
      </c>
      <c r="AF4133" s="122">
        <v>5.3725599999999999E-8</v>
      </c>
      <c r="AG4133" s="122">
        <v>1.5119660000000001E-7</v>
      </c>
      <c r="AH4133" s="122">
        <v>2.4418229999999999E-7</v>
      </c>
      <c r="AI4133" s="122">
        <v>3.5578210000000002E-7</v>
      </c>
      <c r="AJ4133" s="122">
        <v>4.9932309999999997E-7</v>
      </c>
      <c r="AK4133" s="122">
        <v>5.8839200000000005E-7</v>
      </c>
      <c r="AL4133" s="122">
        <v>0</v>
      </c>
    </row>
    <row r="4134" spans="1:38" hidden="1" x14ac:dyDescent="0.25">
      <c r="A4134" s="122" t="s">
        <v>2025</v>
      </c>
      <c r="B4134" s="122">
        <v>1</v>
      </c>
      <c r="C4134" s="122" t="s">
        <v>2217</v>
      </c>
      <c r="D4134" s="122" t="s">
        <v>2122</v>
      </c>
      <c r="E4134" s="122">
        <v>75</v>
      </c>
      <c r="F4134" s="122">
        <v>0</v>
      </c>
      <c r="G4134" s="122">
        <v>0</v>
      </c>
      <c r="H4134" s="122">
        <v>0</v>
      </c>
      <c r="I4134" s="122">
        <v>0</v>
      </c>
      <c r="J4134" s="122">
        <v>0</v>
      </c>
      <c r="K4134" s="122">
        <v>0</v>
      </c>
      <c r="L4134" s="122">
        <v>0</v>
      </c>
      <c r="M4134" s="122">
        <v>0</v>
      </c>
      <c r="N4134" s="122">
        <v>0</v>
      </c>
      <c r="O4134" s="122">
        <v>0</v>
      </c>
      <c r="P4134" s="122">
        <v>0</v>
      </c>
      <c r="Q4134" s="122">
        <v>0</v>
      </c>
      <c r="R4134" s="122">
        <v>0</v>
      </c>
      <c r="S4134" s="122">
        <v>0</v>
      </c>
      <c r="T4134" s="122">
        <v>0</v>
      </c>
      <c r="U4134" s="122">
        <v>0</v>
      </c>
      <c r="V4134" s="122">
        <v>0</v>
      </c>
      <c r="W4134" s="122">
        <v>0</v>
      </c>
      <c r="X4134" s="122">
        <v>0</v>
      </c>
      <c r="Y4134" s="122">
        <v>0</v>
      </c>
      <c r="Z4134" s="122">
        <v>0</v>
      </c>
      <c r="AA4134" s="122">
        <v>0</v>
      </c>
      <c r="AB4134" s="122">
        <v>0</v>
      </c>
      <c r="AC4134" s="122">
        <v>0</v>
      </c>
      <c r="AD4134" s="122">
        <v>0</v>
      </c>
      <c r="AE4134" s="122">
        <v>3.63619E-8</v>
      </c>
      <c r="AF4134" s="122">
        <v>3.1199490000000002E-7</v>
      </c>
      <c r="AG4134" s="122">
        <v>8.8103080000000004E-7</v>
      </c>
      <c r="AH4134" s="122">
        <v>1.4258338E-6</v>
      </c>
      <c r="AI4134" s="122">
        <v>2.0814329999999999E-6</v>
      </c>
      <c r="AJ4134" s="122">
        <v>3.0182769E-6</v>
      </c>
      <c r="AK4134" s="122">
        <v>3.5878742999999999E-6</v>
      </c>
      <c r="AL4134" s="122">
        <v>0</v>
      </c>
    </row>
    <row r="4135" spans="1:38" hidden="1" x14ac:dyDescent="0.25">
      <c r="A4135" s="122" t="s">
        <v>2025</v>
      </c>
      <c r="B4135" s="122">
        <v>1</v>
      </c>
      <c r="C4135" s="122" t="s">
        <v>2217</v>
      </c>
      <c r="D4135" s="122" t="s">
        <v>2123</v>
      </c>
      <c r="E4135" s="122">
        <v>75</v>
      </c>
      <c r="F4135" s="122">
        <v>0</v>
      </c>
      <c r="G4135" s="122">
        <v>0</v>
      </c>
      <c r="H4135" s="122">
        <v>0</v>
      </c>
      <c r="I4135" s="122">
        <v>0</v>
      </c>
      <c r="J4135" s="122">
        <v>0</v>
      </c>
      <c r="K4135" s="122">
        <v>0</v>
      </c>
      <c r="L4135" s="122">
        <v>0</v>
      </c>
      <c r="M4135" s="122">
        <v>0</v>
      </c>
      <c r="N4135" s="122">
        <v>0</v>
      </c>
      <c r="O4135" s="122">
        <v>0</v>
      </c>
      <c r="P4135" s="122">
        <v>0</v>
      </c>
      <c r="Q4135" s="122">
        <v>0</v>
      </c>
      <c r="R4135" s="122">
        <v>0</v>
      </c>
      <c r="S4135" s="122">
        <v>0</v>
      </c>
      <c r="T4135" s="122">
        <v>0</v>
      </c>
      <c r="U4135" s="122">
        <v>0</v>
      </c>
      <c r="V4135" s="122">
        <v>0</v>
      </c>
      <c r="W4135" s="122">
        <v>0</v>
      </c>
      <c r="X4135" s="122">
        <v>0</v>
      </c>
      <c r="Y4135" s="122">
        <v>0</v>
      </c>
      <c r="Z4135" s="122">
        <v>0</v>
      </c>
      <c r="AA4135" s="122">
        <v>0</v>
      </c>
      <c r="AB4135" s="122">
        <v>0</v>
      </c>
      <c r="AC4135" s="122">
        <v>0</v>
      </c>
      <c r="AD4135" s="122">
        <v>0</v>
      </c>
      <c r="AE4135" s="122">
        <v>4.1644669999999999E-7</v>
      </c>
      <c r="AF4135" s="122">
        <v>3.6477819E-6</v>
      </c>
      <c r="AG4135" s="122">
        <v>1.04685948E-5</v>
      </c>
      <c r="AH4135" s="122">
        <v>1.71765707E-5</v>
      </c>
      <c r="AI4135" s="122">
        <v>2.5395692900000001E-5</v>
      </c>
      <c r="AJ4135" s="122">
        <v>3.6260873699999998E-5</v>
      </c>
      <c r="AK4135" s="122">
        <v>4.3009208100000002E-5</v>
      </c>
      <c r="AL4135" s="122">
        <v>0</v>
      </c>
    </row>
    <row r="4136" spans="1:38" hidden="1" x14ac:dyDescent="0.25">
      <c r="A4136" s="122" t="s">
        <v>2025</v>
      </c>
      <c r="B4136" s="122">
        <v>1</v>
      </c>
      <c r="C4136" s="122" t="s">
        <v>2217</v>
      </c>
      <c r="D4136" s="122" t="s">
        <v>2124</v>
      </c>
      <c r="E4136" s="122">
        <v>75</v>
      </c>
      <c r="F4136" s="122">
        <v>0</v>
      </c>
      <c r="G4136" s="122">
        <v>0</v>
      </c>
      <c r="H4136" s="122">
        <v>0</v>
      </c>
      <c r="I4136" s="122">
        <v>0</v>
      </c>
      <c r="J4136" s="122">
        <v>0</v>
      </c>
      <c r="K4136" s="122">
        <v>0</v>
      </c>
      <c r="L4136" s="122">
        <v>0</v>
      </c>
      <c r="M4136" s="122">
        <v>0</v>
      </c>
      <c r="N4136" s="122">
        <v>0</v>
      </c>
      <c r="O4136" s="122">
        <v>0</v>
      </c>
      <c r="P4136" s="122">
        <v>0</v>
      </c>
      <c r="Q4136" s="122">
        <v>0</v>
      </c>
      <c r="R4136" s="122">
        <v>0</v>
      </c>
      <c r="S4136" s="122">
        <v>0</v>
      </c>
      <c r="T4136" s="122">
        <v>0</v>
      </c>
      <c r="U4136" s="122">
        <v>0</v>
      </c>
      <c r="V4136" s="122">
        <v>0</v>
      </c>
      <c r="W4136" s="122">
        <v>0</v>
      </c>
      <c r="X4136" s="122">
        <v>0</v>
      </c>
      <c r="Y4136" s="122">
        <v>0</v>
      </c>
      <c r="Z4136" s="122">
        <v>0</v>
      </c>
      <c r="AA4136" s="122">
        <v>0</v>
      </c>
      <c r="AB4136" s="122">
        <v>0</v>
      </c>
      <c r="AC4136" s="122">
        <v>0</v>
      </c>
      <c r="AD4136" s="122">
        <v>0</v>
      </c>
      <c r="AE4136" s="122">
        <v>3.3484800000000001E-7</v>
      </c>
      <c r="AF4136" s="122">
        <v>2.8858456000000002E-6</v>
      </c>
      <c r="AG4136" s="122">
        <v>8.1645810999999993E-6</v>
      </c>
      <c r="AH4136" s="122">
        <v>1.3257197100000001E-5</v>
      </c>
      <c r="AI4136" s="122">
        <v>1.9427213600000001E-5</v>
      </c>
      <c r="AJ4136" s="122">
        <v>2.76806234E-5</v>
      </c>
      <c r="AK4136" s="122">
        <v>3.27675962E-5</v>
      </c>
      <c r="AL4136" s="122">
        <v>0</v>
      </c>
    </row>
    <row r="4137" spans="1:38" hidden="1" x14ac:dyDescent="0.25">
      <c r="A4137" s="122" t="s">
        <v>2025</v>
      </c>
      <c r="B4137" s="122">
        <v>1</v>
      </c>
      <c r="C4137" s="122" t="s">
        <v>2217</v>
      </c>
      <c r="D4137" s="122" t="s">
        <v>2125</v>
      </c>
      <c r="E4137" s="122">
        <v>75</v>
      </c>
      <c r="F4137" s="122">
        <v>0</v>
      </c>
      <c r="G4137" s="122">
        <v>0</v>
      </c>
      <c r="H4137" s="122">
        <v>0</v>
      </c>
      <c r="I4137" s="122">
        <v>0</v>
      </c>
      <c r="J4137" s="122">
        <v>0</v>
      </c>
      <c r="K4137" s="122">
        <v>0</v>
      </c>
      <c r="L4137" s="122">
        <v>0</v>
      </c>
      <c r="M4137" s="122">
        <v>0</v>
      </c>
      <c r="N4137" s="122">
        <v>0</v>
      </c>
      <c r="O4137" s="122">
        <v>0</v>
      </c>
      <c r="P4137" s="122">
        <v>0</v>
      </c>
      <c r="Q4137" s="122">
        <v>0</v>
      </c>
      <c r="R4137" s="122">
        <v>0</v>
      </c>
      <c r="S4137" s="122">
        <v>0</v>
      </c>
      <c r="T4137" s="122">
        <v>0</v>
      </c>
      <c r="U4137" s="122">
        <v>0</v>
      </c>
      <c r="V4137" s="122">
        <v>0</v>
      </c>
      <c r="W4137" s="122">
        <v>0</v>
      </c>
      <c r="X4137" s="122">
        <v>0</v>
      </c>
      <c r="Y4137" s="122">
        <v>0</v>
      </c>
      <c r="Z4137" s="122">
        <v>0</v>
      </c>
      <c r="AA4137" s="122">
        <v>0</v>
      </c>
      <c r="AB4137" s="122">
        <v>0</v>
      </c>
      <c r="AC4137" s="122">
        <v>0</v>
      </c>
      <c r="AD4137" s="122">
        <v>0</v>
      </c>
      <c r="AE4137" s="122">
        <v>1.071046E-7</v>
      </c>
      <c r="AF4137" s="122">
        <v>9.1566560000000002E-7</v>
      </c>
      <c r="AG4137" s="122">
        <v>2.5631639000000002E-6</v>
      </c>
      <c r="AH4137" s="122">
        <v>4.1212876999999997E-6</v>
      </c>
      <c r="AI4137" s="122">
        <v>5.9878913000000001E-6</v>
      </c>
      <c r="AJ4137" s="122">
        <v>8.4080123000000008E-6</v>
      </c>
      <c r="AK4137" s="122">
        <v>9.9091235000000007E-6</v>
      </c>
      <c r="AL4137" s="122">
        <v>0</v>
      </c>
    </row>
    <row r="4138" spans="1:38" hidden="1" x14ac:dyDescent="0.25">
      <c r="A4138" s="122" t="s">
        <v>2025</v>
      </c>
      <c r="B4138" s="122">
        <v>1</v>
      </c>
      <c r="C4138" s="122" t="s">
        <v>2217</v>
      </c>
      <c r="D4138" s="122" t="s">
        <v>2126</v>
      </c>
      <c r="E4138" s="122">
        <v>75</v>
      </c>
      <c r="F4138" s="122">
        <v>0</v>
      </c>
      <c r="G4138" s="122">
        <v>0</v>
      </c>
      <c r="H4138" s="122">
        <v>0</v>
      </c>
      <c r="I4138" s="122">
        <v>0</v>
      </c>
      <c r="J4138" s="122">
        <v>0</v>
      </c>
      <c r="K4138" s="122">
        <v>0</v>
      </c>
      <c r="L4138" s="122">
        <v>0</v>
      </c>
      <c r="M4138" s="122">
        <v>0</v>
      </c>
      <c r="N4138" s="122">
        <v>0</v>
      </c>
      <c r="O4138" s="122">
        <v>0</v>
      </c>
      <c r="P4138" s="122">
        <v>0</v>
      </c>
      <c r="Q4138" s="122">
        <v>0</v>
      </c>
      <c r="R4138" s="122">
        <v>0</v>
      </c>
      <c r="S4138" s="122">
        <v>0</v>
      </c>
      <c r="T4138" s="122">
        <v>0</v>
      </c>
      <c r="U4138" s="122">
        <v>0</v>
      </c>
      <c r="V4138" s="122">
        <v>0</v>
      </c>
      <c r="W4138" s="122">
        <v>0</v>
      </c>
      <c r="X4138" s="122">
        <v>0</v>
      </c>
      <c r="Y4138" s="122">
        <v>0</v>
      </c>
      <c r="Z4138" s="122">
        <v>0</v>
      </c>
      <c r="AA4138" s="122">
        <v>0</v>
      </c>
      <c r="AB4138" s="122">
        <v>0</v>
      </c>
      <c r="AC4138" s="122">
        <v>0</v>
      </c>
      <c r="AD4138" s="122">
        <v>0</v>
      </c>
      <c r="AE4138" s="122">
        <v>3.4071400000000003E-8</v>
      </c>
      <c r="AF4138" s="122">
        <v>2.924453E-7</v>
      </c>
      <c r="AG4138" s="122">
        <v>8.174155E-7</v>
      </c>
      <c r="AH4138" s="122">
        <v>1.3214343000000001E-6</v>
      </c>
      <c r="AI4138" s="122">
        <v>1.9349096E-6</v>
      </c>
      <c r="AJ4138" s="122">
        <v>2.7118524999999999E-6</v>
      </c>
      <c r="AK4138" s="122">
        <v>3.2168044000000001E-6</v>
      </c>
      <c r="AL4138" s="122">
        <v>0</v>
      </c>
    </row>
    <row r="4139" spans="1:38" hidden="1" x14ac:dyDescent="0.25">
      <c r="A4139" s="122" t="s">
        <v>2025</v>
      </c>
      <c r="B4139" s="122">
        <v>1</v>
      </c>
      <c r="C4139" s="122" t="s">
        <v>2218</v>
      </c>
      <c r="D4139" s="122" t="s">
        <v>2078</v>
      </c>
      <c r="E4139" s="122">
        <v>76</v>
      </c>
      <c r="F4139" s="122">
        <v>2.7388800000000002E-7</v>
      </c>
      <c r="G4139" s="122">
        <v>6.81233E-7</v>
      </c>
      <c r="H4139" s="122">
        <v>1.3244260000000001E-6</v>
      </c>
      <c r="I4139" s="122">
        <v>2.4726126799999999E-4</v>
      </c>
      <c r="J4139" s="122">
        <v>6.5100546499999995E-4</v>
      </c>
      <c r="K4139" s="122">
        <v>1.3608027009999999E-3</v>
      </c>
      <c r="L4139" s="122">
        <v>2.298498845E-3</v>
      </c>
      <c r="M4139" s="122">
        <v>3.5217422489999999E-3</v>
      </c>
      <c r="N4139" s="122">
        <v>4.5950005900000004E-3</v>
      </c>
      <c r="O4139" s="122">
        <v>5.9854044339999997E-3</v>
      </c>
      <c r="P4139" s="122">
        <v>7.0961838459999999E-3</v>
      </c>
      <c r="Q4139" s="122">
        <v>8.5935238360000006E-3</v>
      </c>
      <c r="R4139" s="122">
        <v>1.0429204266000001E-2</v>
      </c>
      <c r="S4139" s="122">
        <v>1.2407371758E-2</v>
      </c>
      <c r="T4139" s="122">
        <v>1.4524879136E-2</v>
      </c>
      <c r="U4139" s="122">
        <v>1.820171839E-2</v>
      </c>
      <c r="V4139" s="122">
        <v>2.2933125031E-2</v>
      </c>
      <c r="W4139" s="122">
        <v>2.8939038731E-2</v>
      </c>
      <c r="X4139" s="122">
        <v>3.5470676325999997E-2</v>
      </c>
      <c r="Y4139" s="122">
        <v>4.3081925575999998E-2</v>
      </c>
      <c r="Z4139" s="122">
        <v>5.2117441560999997E-2</v>
      </c>
      <c r="AA4139" s="122">
        <v>6.0526006992000003E-2</v>
      </c>
      <c r="AB4139" s="122">
        <v>6.8269858609999998E-2</v>
      </c>
      <c r="AC4139" s="122">
        <v>7.6064799532999994E-2</v>
      </c>
      <c r="AD4139" s="122">
        <v>8.2867798004000001E-2</v>
      </c>
      <c r="AE4139" s="122">
        <v>8.9360238866000002E-2</v>
      </c>
      <c r="AF4139" s="122">
        <v>9.6496599291999996E-2</v>
      </c>
      <c r="AG4139" s="122">
        <v>0.102207388845</v>
      </c>
      <c r="AH4139" s="122">
        <v>0.108379542734</v>
      </c>
      <c r="AI4139" s="122">
        <v>0.11688521699399999</v>
      </c>
      <c r="AJ4139" s="122">
        <v>0.12576036997000001</v>
      </c>
      <c r="AK4139" s="122">
        <v>0.144002967412</v>
      </c>
      <c r="AL4139" s="122">
        <v>0</v>
      </c>
    </row>
    <row r="4140" spans="1:38" hidden="1" x14ac:dyDescent="0.25">
      <c r="A4140" s="122" t="s">
        <v>2025</v>
      </c>
      <c r="B4140" s="122">
        <v>1</v>
      </c>
      <c r="C4140" s="122" t="s">
        <v>2218</v>
      </c>
      <c r="D4140" s="122" t="s">
        <v>2079</v>
      </c>
      <c r="E4140" s="122">
        <v>76</v>
      </c>
      <c r="F4140" s="122">
        <v>2.4000069999999999E-6</v>
      </c>
      <c r="G4140" s="122">
        <v>5.8546730000000003E-6</v>
      </c>
      <c r="H4140" s="122">
        <v>1.1147622E-5</v>
      </c>
      <c r="I4140" s="122">
        <v>2.0668495100000001E-3</v>
      </c>
      <c r="J4140" s="122">
        <v>5.445420294E-3</v>
      </c>
      <c r="K4140" s="122">
        <v>1.1418710573E-2</v>
      </c>
      <c r="L4140" s="122">
        <v>1.9258485757E-2</v>
      </c>
      <c r="M4140" s="122">
        <v>2.9477033061999999E-2</v>
      </c>
      <c r="N4140" s="122">
        <v>3.8258931612000002E-2</v>
      </c>
      <c r="O4140" s="122">
        <v>4.9653981304999997E-2</v>
      </c>
      <c r="P4140" s="122">
        <v>5.8813835150999999E-2</v>
      </c>
      <c r="Q4140" s="122">
        <v>7.0808723973000004E-2</v>
      </c>
      <c r="R4140" s="122">
        <v>8.4923355022999997E-2</v>
      </c>
      <c r="S4140" s="122">
        <v>0.100439882435</v>
      </c>
      <c r="T4140" s="122">
        <v>0.116075523865</v>
      </c>
      <c r="U4140" s="122">
        <v>0.14455308033600001</v>
      </c>
      <c r="V4140" s="122">
        <v>0.1818891476</v>
      </c>
      <c r="W4140" s="122">
        <v>0.228659019159</v>
      </c>
      <c r="X4140" s="122">
        <v>0.27864555787299999</v>
      </c>
      <c r="Y4140" s="122">
        <v>0.39026035505700002</v>
      </c>
      <c r="Z4140" s="122">
        <v>0.52444964312599995</v>
      </c>
      <c r="AA4140" s="122">
        <v>0.638173682864</v>
      </c>
      <c r="AB4140" s="122">
        <v>0.58958599382499999</v>
      </c>
      <c r="AC4140" s="122">
        <v>0.70769042198300003</v>
      </c>
      <c r="AD4140" s="122">
        <v>0.73541478423499995</v>
      </c>
      <c r="AE4140" s="122">
        <v>0.82997342938700003</v>
      </c>
      <c r="AF4140" s="122">
        <v>0.80627299793100005</v>
      </c>
      <c r="AG4140" s="122">
        <v>0.92012624433300005</v>
      </c>
      <c r="AH4140" s="122">
        <v>1.057951924358</v>
      </c>
      <c r="AI4140" s="122">
        <v>1.0166188034600001</v>
      </c>
      <c r="AJ4140" s="122">
        <v>1.316190155506</v>
      </c>
      <c r="AK4140" s="122">
        <v>1.5032719888099999</v>
      </c>
      <c r="AL4140" s="122">
        <v>0</v>
      </c>
    </row>
    <row r="4141" spans="1:38" hidden="1" x14ac:dyDescent="0.25">
      <c r="A4141" s="122" t="s">
        <v>2025</v>
      </c>
      <c r="B4141" s="122">
        <v>1</v>
      </c>
      <c r="C4141" s="122" t="s">
        <v>2218</v>
      </c>
      <c r="D4141" s="122" t="s">
        <v>2080</v>
      </c>
      <c r="E4141" s="122">
        <v>76</v>
      </c>
      <c r="F4141" s="122">
        <v>1.3963850000000001E-6</v>
      </c>
      <c r="G4141" s="122">
        <v>3.4039460000000001E-6</v>
      </c>
      <c r="H4141" s="122">
        <v>6.4836010000000003E-6</v>
      </c>
      <c r="I4141" s="122">
        <v>1.2046903449999999E-3</v>
      </c>
      <c r="J4141" s="122">
        <v>3.1878524889999999E-3</v>
      </c>
      <c r="K4141" s="122">
        <v>6.7378020320000001E-3</v>
      </c>
      <c r="L4141" s="122">
        <v>1.1437025565E-2</v>
      </c>
      <c r="M4141" s="122">
        <v>1.7553469873999999E-2</v>
      </c>
      <c r="N4141" s="122">
        <v>2.2811766652999999E-2</v>
      </c>
      <c r="O4141" s="122">
        <v>2.9722622155E-2</v>
      </c>
      <c r="P4141" s="122">
        <v>3.5384526504000001E-2</v>
      </c>
      <c r="Q4141" s="122">
        <v>4.2659427341999998E-2</v>
      </c>
      <c r="R4141" s="122">
        <v>5.1292819950999997E-2</v>
      </c>
      <c r="S4141" s="122">
        <v>6.0770677418999997E-2</v>
      </c>
      <c r="T4141" s="122">
        <v>7.0445891161999993E-2</v>
      </c>
      <c r="U4141" s="122">
        <v>8.7972274337E-2</v>
      </c>
      <c r="V4141" s="122">
        <v>0.11087703832900001</v>
      </c>
      <c r="W4141" s="122">
        <v>0.139394782158</v>
      </c>
      <c r="X4141" s="122">
        <v>0.16976403803099999</v>
      </c>
      <c r="Y4141" s="122">
        <v>0.23760775702799999</v>
      </c>
      <c r="Z4141" s="122">
        <v>0.32022491391000002</v>
      </c>
      <c r="AA4141" s="122">
        <v>0.391048551465</v>
      </c>
      <c r="AB4141" s="122">
        <v>0.361450559128</v>
      </c>
      <c r="AC4141" s="122">
        <v>0.43362334424499999</v>
      </c>
      <c r="AD4141" s="122">
        <v>0.45074066998599999</v>
      </c>
      <c r="AE4141" s="122">
        <v>0.50941271706000002</v>
      </c>
      <c r="AF4141" s="122">
        <v>0.49564554844199998</v>
      </c>
      <c r="AG4141" s="122">
        <v>0.56661173677599996</v>
      </c>
      <c r="AH4141" s="122">
        <v>0.65146440555399998</v>
      </c>
      <c r="AI4141" s="122">
        <v>0.62575632782500001</v>
      </c>
      <c r="AJ4141" s="122">
        <v>0.78902000823600005</v>
      </c>
      <c r="AK4141" s="122">
        <v>0.90254924481700005</v>
      </c>
      <c r="AL4141" s="122">
        <v>0</v>
      </c>
    </row>
    <row r="4142" spans="1:38" hidden="1" x14ac:dyDescent="0.25">
      <c r="A4142" s="122" t="s">
        <v>2025</v>
      </c>
      <c r="B4142" s="122">
        <v>1</v>
      </c>
      <c r="C4142" s="122" t="s">
        <v>2218</v>
      </c>
      <c r="D4142" s="122" t="s">
        <v>2133</v>
      </c>
      <c r="E4142" s="122">
        <v>76</v>
      </c>
      <c r="F4142" s="122">
        <v>2.3458000000000001E-8</v>
      </c>
      <c r="G4142" s="122">
        <v>5.8011000000000002E-8</v>
      </c>
      <c r="H4142" s="122">
        <v>1.1221800000000001E-7</v>
      </c>
      <c r="I4142" s="122">
        <v>2.1186695000000001E-5</v>
      </c>
      <c r="J4142" s="122">
        <v>5.6873921000000002E-5</v>
      </c>
      <c r="K4142" s="122">
        <v>1.21289906E-4</v>
      </c>
      <c r="L4142" s="122">
        <v>2.0741944E-4</v>
      </c>
      <c r="M4142" s="122">
        <v>3.21270941E-4</v>
      </c>
      <c r="N4142" s="122">
        <v>4.21548502E-4</v>
      </c>
      <c r="O4142" s="122">
        <v>5.5355364199999996E-4</v>
      </c>
      <c r="P4142" s="122">
        <v>6.5201732899999995E-4</v>
      </c>
      <c r="Q4142" s="122">
        <v>7.8211951799999995E-4</v>
      </c>
      <c r="R4142" s="122">
        <v>9.3449888200000002E-4</v>
      </c>
      <c r="S4142" s="122">
        <v>1.0988056880000001E-3</v>
      </c>
      <c r="T4142" s="122">
        <v>1.263226297E-3</v>
      </c>
      <c r="U4142" s="122">
        <v>1.563700453E-3</v>
      </c>
      <c r="V4142" s="122">
        <v>1.940157607E-3</v>
      </c>
      <c r="W4142" s="122">
        <v>2.4147062900000001E-3</v>
      </c>
      <c r="X4142" s="122">
        <v>2.9080635339999998E-3</v>
      </c>
      <c r="Y4142" s="122">
        <v>3.449599072E-3</v>
      </c>
      <c r="Z4142" s="122">
        <v>4.0533645630000002E-3</v>
      </c>
      <c r="AA4142" s="122">
        <v>4.6130876589999996E-3</v>
      </c>
      <c r="AB4142" s="122">
        <v>5.0889680590000003E-3</v>
      </c>
      <c r="AC4142" s="122">
        <v>5.5487397870000003E-3</v>
      </c>
      <c r="AD4142" s="122">
        <v>5.9674482859999999E-3</v>
      </c>
      <c r="AE4142" s="122">
        <v>6.3251507689999998E-3</v>
      </c>
      <c r="AF4142" s="122">
        <v>6.6789693680000001E-3</v>
      </c>
      <c r="AG4142" s="122">
        <v>6.9612968590000001E-3</v>
      </c>
      <c r="AH4142" s="122">
        <v>7.280731419E-3</v>
      </c>
      <c r="AI4142" s="122">
        <v>7.7205112249999997E-3</v>
      </c>
      <c r="AJ4142" s="122">
        <v>8.1372226240000005E-3</v>
      </c>
      <c r="AK4142" s="122">
        <v>9.1129898339999994E-3</v>
      </c>
      <c r="AL4142" s="122">
        <v>0</v>
      </c>
    </row>
    <row r="4143" spans="1:38" hidden="1" x14ac:dyDescent="0.25">
      <c r="A4143" s="122" t="s">
        <v>2025</v>
      </c>
      <c r="B4143" s="122">
        <v>1</v>
      </c>
      <c r="C4143" s="122" t="s">
        <v>2218</v>
      </c>
      <c r="D4143" s="122" t="s">
        <v>2081</v>
      </c>
      <c r="E4143" s="122">
        <v>76</v>
      </c>
      <c r="F4143" s="122">
        <v>2.2554550000000001E-6</v>
      </c>
      <c r="G4143" s="122">
        <v>5.5145320000000003E-6</v>
      </c>
      <c r="H4143" s="122">
        <v>1.0551027999999999E-5</v>
      </c>
      <c r="I4143" s="122">
        <v>1.9688533980000002E-3</v>
      </c>
      <c r="J4143" s="122">
        <v>5.2537738230000004E-3</v>
      </c>
      <c r="K4143" s="122">
        <v>1.1212444695999999E-2</v>
      </c>
      <c r="L4143" s="122">
        <v>1.9150431235000001E-2</v>
      </c>
      <c r="M4143" s="122">
        <v>2.964243859E-2</v>
      </c>
      <c r="N4143" s="122">
        <v>3.8913779117000002E-2</v>
      </c>
      <c r="O4143" s="122">
        <v>5.1133873298000003E-2</v>
      </c>
      <c r="P4143" s="122">
        <v>6.1253880518999999E-2</v>
      </c>
      <c r="Q4143" s="122">
        <v>7.4374526051999998E-2</v>
      </c>
      <c r="R4143" s="122">
        <v>9.0237161038000002E-2</v>
      </c>
      <c r="S4143" s="122">
        <v>0.10772046835100001</v>
      </c>
      <c r="T4143" s="122">
        <v>0.12580646557399999</v>
      </c>
      <c r="U4143" s="122">
        <v>0.15872512293900001</v>
      </c>
      <c r="V4143" s="122">
        <v>0.20065648909</v>
      </c>
      <c r="W4143" s="122">
        <v>0.25392843926199998</v>
      </c>
      <c r="X4143" s="122">
        <v>0.31088933460099999</v>
      </c>
      <c r="Y4143" s="122">
        <v>0.40350708068300001</v>
      </c>
      <c r="Z4143" s="122">
        <v>0.39723199562599998</v>
      </c>
      <c r="AA4143" s="122">
        <v>0.29800442992199999</v>
      </c>
      <c r="AB4143" s="122">
        <v>0.45168147209600001</v>
      </c>
      <c r="AC4143" s="122">
        <v>0.35989667172700002</v>
      </c>
      <c r="AD4143" s="122">
        <v>0.36204350097100002</v>
      </c>
      <c r="AE4143" s="122">
        <v>0.37305795792800001</v>
      </c>
      <c r="AF4143" s="122">
        <v>0.27433530253299998</v>
      </c>
      <c r="AG4143" s="122">
        <v>0.30576883899000001</v>
      </c>
      <c r="AH4143" s="122">
        <v>0.34890695186499998</v>
      </c>
      <c r="AI4143" s="122">
        <v>0.36731502457499998</v>
      </c>
      <c r="AJ4143" s="122">
        <v>0.58473089441799997</v>
      </c>
      <c r="AK4143" s="122">
        <v>0.67172002368700001</v>
      </c>
      <c r="AL4143" s="122">
        <v>0</v>
      </c>
    </row>
    <row r="4144" spans="1:38" x14ac:dyDescent="0.25">
      <c r="A4144" s="122" t="s">
        <v>2025</v>
      </c>
      <c r="B4144" s="122">
        <v>1</v>
      </c>
      <c r="C4144" s="122" t="s">
        <v>2218</v>
      </c>
      <c r="D4144" s="122" t="s">
        <v>2082</v>
      </c>
      <c r="E4144" s="122">
        <v>76</v>
      </c>
      <c r="F4144" s="122">
        <v>1.0865175000000001E-5</v>
      </c>
      <c r="G4144" s="122">
        <v>2.6519269000000001E-5</v>
      </c>
      <c r="H4144" s="122">
        <v>5.0542162999999997E-5</v>
      </c>
      <c r="I4144" s="122">
        <v>9.3659079670000006E-3</v>
      </c>
      <c r="J4144" s="122">
        <v>2.4740515112999999E-2</v>
      </c>
      <c r="K4144" s="122">
        <v>5.2096912640999998E-2</v>
      </c>
      <c r="L4144" s="122">
        <v>8.8283319491999995E-2</v>
      </c>
      <c r="M4144" s="122">
        <v>0.135812590545</v>
      </c>
      <c r="N4144" s="122">
        <v>0.177261174572</v>
      </c>
      <c r="O4144" s="122">
        <v>0.23191757659600001</v>
      </c>
      <c r="P4144" s="122">
        <v>0.27683617544599998</v>
      </c>
      <c r="Q4144" s="122">
        <v>0.33567758896299998</v>
      </c>
      <c r="R4144" s="122">
        <v>0.40561142305100001</v>
      </c>
      <c r="S4144" s="122">
        <v>0.48235028187399998</v>
      </c>
      <c r="T4144" s="122">
        <v>0.56038588150199997</v>
      </c>
      <c r="U4144" s="122">
        <v>0.69977153247500001</v>
      </c>
      <c r="V4144" s="122">
        <v>0.87693060800400002</v>
      </c>
      <c r="W4144" s="122">
        <v>1.107110239074</v>
      </c>
      <c r="X4144" s="122">
        <v>1.35423361144</v>
      </c>
      <c r="Y4144" s="122">
        <v>1.1031095142630001</v>
      </c>
      <c r="Z4144" s="122">
        <v>1.662280937382</v>
      </c>
      <c r="AA4144" s="122">
        <v>1.6482604594529999</v>
      </c>
      <c r="AB4144" s="122">
        <v>1.3364923910249999</v>
      </c>
      <c r="AC4144" s="122">
        <v>1.627295364571</v>
      </c>
      <c r="AD4144" s="122">
        <v>1.870627619183</v>
      </c>
      <c r="AE4144" s="122">
        <v>2.0879444544219998</v>
      </c>
      <c r="AF4144" s="122">
        <v>2.1898607596019999</v>
      </c>
      <c r="AG4144" s="122">
        <v>2.5095135379640001</v>
      </c>
      <c r="AH4144" s="122">
        <v>2.276094689627</v>
      </c>
      <c r="AI4144" s="122">
        <v>2.466187039597</v>
      </c>
      <c r="AJ4144" s="122">
        <v>2.7798323255990001</v>
      </c>
      <c r="AK4144" s="122">
        <v>3.1794969941239999</v>
      </c>
      <c r="AL4144" s="122">
        <v>0</v>
      </c>
    </row>
    <row r="4145" spans="1:38" hidden="1" x14ac:dyDescent="0.25">
      <c r="A4145" s="122" t="s">
        <v>2025</v>
      </c>
      <c r="B4145" s="122">
        <v>1</v>
      </c>
      <c r="C4145" s="122" t="s">
        <v>2218</v>
      </c>
      <c r="D4145" s="122" t="s">
        <v>474</v>
      </c>
      <c r="E4145" s="122">
        <v>76</v>
      </c>
      <c r="F4145" s="122">
        <v>2.024996E-6</v>
      </c>
      <c r="G4145" s="122">
        <v>4.9303010000000003E-6</v>
      </c>
      <c r="H4145" s="122">
        <v>9.4199719999999997E-6</v>
      </c>
      <c r="I4145" s="122">
        <v>1.750096453E-3</v>
      </c>
      <c r="J4145" s="122">
        <v>4.609075707E-3</v>
      </c>
      <c r="K4145" s="122">
        <v>9.6798971009999998E-3</v>
      </c>
      <c r="L4145" s="122">
        <v>1.6365845858000001E-2</v>
      </c>
      <c r="M4145" s="122">
        <v>2.5145082241999999E-2</v>
      </c>
      <c r="N4145" s="122">
        <v>3.2804169644999999E-2</v>
      </c>
      <c r="O4145" s="122">
        <v>4.3013591153999997E-2</v>
      </c>
      <c r="P4145" s="122">
        <v>5.1358644367000002E-2</v>
      </c>
      <c r="Q4145" s="122">
        <v>6.2417712734E-2</v>
      </c>
      <c r="R4145" s="122">
        <v>7.5089388630999995E-2</v>
      </c>
      <c r="S4145" s="122">
        <v>8.8530835944999997E-2</v>
      </c>
      <c r="T4145" s="122">
        <v>0.10182680086400001</v>
      </c>
      <c r="U4145" s="122">
        <v>0.125909795528</v>
      </c>
      <c r="V4145" s="122">
        <v>0.15710090465000001</v>
      </c>
      <c r="W4145" s="122">
        <v>0.19777914983</v>
      </c>
      <c r="X4145" s="122">
        <v>0.24205052280600001</v>
      </c>
      <c r="Y4145" s="122">
        <v>0.31629626063400001</v>
      </c>
      <c r="Z4145" s="122">
        <v>0.312929134818</v>
      </c>
      <c r="AA4145" s="122">
        <v>0.235787239659</v>
      </c>
      <c r="AB4145" s="122">
        <v>0.35780306741700002</v>
      </c>
      <c r="AC4145" s="122">
        <v>0.28591147746700002</v>
      </c>
      <c r="AD4145" s="122">
        <v>0.287824742696</v>
      </c>
      <c r="AE4145" s="122">
        <v>0.29779555767100002</v>
      </c>
      <c r="AF4145" s="122">
        <v>0.21899541332200001</v>
      </c>
      <c r="AG4145" s="122">
        <v>0.24370188009900001</v>
      </c>
      <c r="AH4145" s="122">
        <v>0.27745864393699998</v>
      </c>
      <c r="AI4145" s="122">
        <v>0.29007459789099999</v>
      </c>
      <c r="AJ4145" s="122">
        <v>0.47119952474400001</v>
      </c>
      <c r="AK4145" s="122">
        <v>0.53654667093300001</v>
      </c>
      <c r="AL4145" s="122">
        <v>0</v>
      </c>
    </row>
    <row r="4146" spans="1:38" hidden="1" x14ac:dyDescent="0.25">
      <c r="A4146" s="122" t="s">
        <v>2025</v>
      </c>
      <c r="B4146" s="122">
        <v>1</v>
      </c>
      <c r="C4146" s="122" t="s">
        <v>2218</v>
      </c>
      <c r="D4146" s="122" t="s">
        <v>2083</v>
      </c>
      <c r="E4146" s="122">
        <v>76</v>
      </c>
      <c r="F4146" s="122">
        <v>1.427451E-6</v>
      </c>
      <c r="G4146" s="122">
        <v>3.4784410000000001E-6</v>
      </c>
      <c r="H4146" s="122">
        <v>6.5897959999999999E-6</v>
      </c>
      <c r="I4146" s="122">
        <v>1.2184643120000001E-3</v>
      </c>
      <c r="J4146" s="122">
        <v>3.214174584E-3</v>
      </c>
      <c r="K4146" s="122">
        <v>6.7655645749999998E-3</v>
      </c>
      <c r="L4146" s="122">
        <v>1.1464708541000001E-2</v>
      </c>
      <c r="M4146" s="122">
        <v>1.7624837035E-2</v>
      </c>
      <c r="N4146" s="122">
        <v>2.2979860657999999E-2</v>
      </c>
      <c r="O4146" s="122">
        <v>3.0021977934999999E-2</v>
      </c>
      <c r="P4146" s="122">
        <v>3.5822499727000003E-2</v>
      </c>
      <c r="Q4146" s="122">
        <v>4.3424996924000002E-2</v>
      </c>
      <c r="R4146" s="122">
        <v>5.2574876999E-2</v>
      </c>
      <c r="S4146" s="122">
        <v>6.2653133417999995E-2</v>
      </c>
      <c r="T4146" s="122">
        <v>7.2775329207E-2</v>
      </c>
      <c r="U4146" s="122">
        <v>9.1017089135000007E-2</v>
      </c>
      <c r="V4146" s="122">
        <v>0.114326691925</v>
      </c>
      <c r="W4146" s="122">
        <v>0.144462165053</v>
      </c>
      <c r="X4146" s="122">
        <v>0.17691067718199999</v>
      </c>
      <c r="Y4146" s="122">
        <v>0.17355064677699999</v>
      </c>
      <c r="Z4146" s="122">
        <v>0.196722624968</v>
      </c>
      <c r="AA4146" s="122">
        <v>0.238690517761</v>
      </c>
      <c r="AB4146" s="122">
        <v>0.29485904021699999</v>
      </c>
      <c r="AC4146" s="122">
        <v>0.33707801254300002</v>
      </c>
      <c r="AD4146" s="122">
        <v>0.422439761448</v>
      </c>
      <c r="AE4146" s="122">
        <v>0.41700696599600001</v>
      </c>
      <c r="AF4146" s="122">
        <v>0.50175979594099995</v>
      </c>
      <c r="AG4146" s="122">
        <v>0.44870577629500003</v>
      </c>
      <c r="AH4146" s="122">
        <v>0.52994269901000002</v>
      </c>
      <c r="AI4146" s="122">
        <v>0.50349430391899996</v>
      </c>
      <c r="AJ4146" s="122">
        <v>0.60767583499</v>
      </c>
      <c r="AK4146" s="122">
        <v>0.700987411018</v>
      </c>
      <c r="AL4146" s="122">
        <v>0</v>
      </c>
    </row>
    <row r="4147" spans="1:38" hidden="1" x14ac:dyDescent="0.25">
      <c r="A4147" s="122" t="s">
        <v>2025</v>
      </c>
      <c r="B4147" s="122">
        <v>1</v>
      </c>
      <c r="C4147" s="122" t="s">
        <v>2218</v>
      </c>
      <c r="D4147" s="122" t="s">
        <v>2084</v>
      </c>
      <c r="E4147" s="122">
        <v>76</v>
      </c>
      <c r="F4147" s="122">
        <v>2.62476E-7</v>
      </c>
      <c r="G4147" s="122">
        <v>6.3273200000000003E-7</v>
      </c>
      <c r="H4147" s="122">
        <v>1.1928710000000001E-6</v>
      </c>
      <c r="I4147" s="122">
        <v>2.1919440500000001E-4</v>
      </c>
      <c r="J4147" s="122">
        <v>5.7112431800000003E-4</v>
      </c>
      <c r="K4147" s="122">
        <v>1.1815147919999999E-3</v>
      </c>
      <c r="L4147" s="122">
        <v>1.9666632449999999E-3</v>
      </c>
      <c r="M4147" s="122">
        <v>2.9875230709999999E-3</v>
      </c>
      <c r="N4147" s="122">
        <v>3.8595983130000002E-3</v>
      </c>
      <c r="O4147" s="122">
        <v>5.0551964640000004E-3</v>
      </c>
      <c r="P4147" s="122">
        <v>6.0062887109999996E-3</v>
      </c>
      <c r="Q4147" s="122">
        <v>7.2674142490000001E-3</v>
      </c>
      <c r="R4147" s="122">
        <v>8.7123151479999994E-3</v>
      </c>
      <c r="S4147" s="122">
        <v>1.0222444503E-2</v>
      </c>
      <c r="T4147" s="122">
        <v>1.1818470714000001E-2</v>
      </c>
      <c r="U4147" s="122">
        <v>1.4719052097E-2</v>
      </c>
      <c r="V4147" s="122">
        <v>1.8548631778000001E-2</v>
      </c>
      <c r="W4147" s="122">
        <v>2.352517547E-2</v>
      </c>
      <c r="X4147" s="122">
        <v>2.8951532017999999E-2</v>
      </c>
      <c r="Y4147" s="122">
        <v>2.8856575302E-2</v>
      </c>
      <c r="Z4147" s="122">
        <v>3.3268205656999998E-2</v>
      </c>
      <c r="AA4147" s="122">
        <v>4.1257320808999999E-2</v>
      </c>
      <c r="AB4147" s="122">
        <v>5.2139583060000001E-2</v>
      </c>
      <c r="AC4147" s="122">
        <v>6.1078675569999998E-2</v>
      </c>
      <c r="AD4147" s="122">
        <v>7.7963269104000005E-2</v>
      </c>
      <c r="AE4147" s="122">
        <v>7.8672078884999996E-2</v>
      </c>
      <c r="AF4147" s="122">
        <v>9.6372730907999998E-2</v>
      </c>
      <c r="AG4147" s="122">
        <v>8.7483924424999998E-2</v>
      </c>
      <c r="AH4147" s="122">
        <v>0.104392556703</v>
      </c>
      <c r="AI4147" s="122">
        <v>9.9999761854000002E-2</v>
      </c>
      <c r="AJ4147" s="122">
        <v>0.116478487925</v>
      </c>
      <c r="AK4147" s="122">
        <v>0.13026875030999999</v>
      </c>
      <c r="AL4147" s="122">
        <v>0</v>
      </c>
    </row>
    <row r="4148" spans="1:38" hidden="1" x14ac:dyDescent="0.25">
      <c r="A4148" s="122" t="s">
        <v>2025</v>
      </c>
      <c r="B4148" s="122">
        <v>1</v>
      </c>
      <c r="C4148" s="122" t="s">
        <v>2218</v>
      </c>
      <c r="D4148" s="122" t="s">
        <v>2085</v>
      </c>
      <c r="E4148" s="122">
        <v>76</v>
      </c>
      <c r="F4148" s="122">
        <v>2.9037199999999997E-7</v>
      </c>
      <c r="G4148" s="122">
        <v>7.1927300000000004E-7</v>
      </c>
      <c r="H4148" s="122">
        <v>1.3875090000000001E-6</v>
      </c>
      <c r="I4148" s="122">
        <v>2.6009406200000002E-4</v>
      </c>
      <c r="J4148" s="122">
        <v>6.9548563699999998E-4</v>
      </c>
      <c r="K4148" s="122">
        <v>1.485213155E-3</v>
      </c>
      <c r="L4148" s="122">
        <v>2.5459655289999999E-3</v>
      </c>
      <c r="M4148" s="122">
        <v>3.9544520039999998E-3</v>
      </c>
      <c r="N4148" s="122">
        <v>5.2123317789999997E-3</v>
      </c>
      <c r="O4148" s="122">
        <v>6.8706370780000003E-3</v>
      </c>
      <c r="P4148" s="122">
        <v>8.2566492040000005E-3</v>
      </c>
      <c r="Q4148" s="122">
        <v>1.0065507313E-2</v>
      </c>
      <c r="R4148" s="122">
        <v>1.2254210038E-2</v>
      </c>
      <c r="S4148" s="122">
        <v>1.4708814265E-2</v>
      </c>
      <c r="T4148" s="122">
        <v>1.7294146438999999E-2</v>
      </c>
      <c r="U4148" s="122">
        <v>2.1934433648999999E-2</v>
      </c>
      <c r="V4148" s="122">
        <v>2.7928467456999999E-2</v>
      </c>
      <c r="W4148" s="122">
        <v>3.5703177757E-2</v>
      </c>
      <c r="X4148" s="122">
        <v>4.4101893364E-2</v>
      </c>
      <c r="Y4148" s="122">
        <v>4.3449945141E-2</v>
      </c>
      <c r="Z4148" s="122">
        <v>4.9447433615000001E-2</v>
      </c>
      <c r="AA4148" s="122">
        <v>6.0366492591999998E-2</v>
      </c>
      <c r="AB4148" s="122">
        <v>7.5085650884000002E-2</v>
      </c>
      <c r="AC4148" s="122">
        <v>8.6623748729E-2</v>
      </c>
      <c r="AD4148" s="122">
        <v>0.109628713568</v>
      </c>
      <c r="AE4148" s="122">
        <v>0.10947219989</v>
      </c>
      <c r="AF4148" s="122">
        <v>0.13315333048399999</v>
      </c>
      <c r="AG4148" s="122">
        <v>0.12022242149700001</v>
      </c>
      <c r="AH4148" s="122">
        <v>0.14335932173599999</v>
      </c>
      <c r="AI4148" s="122">
        <v>0.137897852366</v>
      </c>
      <c r="AJ4148" s="122">
        <v>0.16741711807000001</v>
      </c>
      <c r="AK4148" s="122">
        <v>0.19507436698399999</v>
      </c>
      <c r="AL4148" s="122">
        <v>0</v>
      </c>
    </row>
    <row r="4149" spans="1:38" hidden="1" x14ac:dyDescent="0.25">
      <c r="A4149" s="122" t="s">
        <v>2025</v>
      </c>
      <c r="B4149" s="122">
        <v>1</v>
      </c>
      <c r="C4149" s="122" t="s">
        <v>2218</v>
      </c>
      <c r="D4149" s="122" t="s">
        <v>2086</v>
      </c>
      <c r="E4149" s="122">
        <v>76</v>
      </c>
      <c r="F4149" s="122">
        <v>8.8211590000000007E-6</v>
      </c>
      <c r="G4149" s="122">
        <v>2.1634616000000002E-5</v>
      </c>
      <c r="H4149" s="122">
        <v>4.1342823000000003E-5</v>
      </c>
      <c r="I4149" s="122">
        <v>7.6825070459999997E-3</v>
      </c>
      <c r="J4149" s="122">
        <v>2.0364778984999998E-2</v>
      </c>
      <c r="K4149" s="122">
        <v>4.3010398964000003E-2</v>
      </c>
      <c r="L4149" s="122">
        <v>7.3049582390999998E-2</v>
      </c>
      <c r="M4149" s="122">
        <v>0.112526264431</v>
      </c>
      <c r="N4149" s="122">
        <v>0.14683858186400001</v>
      </c>
      <c r="O4149" s="122">
        <v>0.19181652121199999</v>
      </c>
      <c r="P4149" s="122">
        <v>0.22881640458700001</v>
      </c>
      <c r="Q4149" s="122">
        <v>0.27786231680899998</v>
      </c>
      <c r="R4149" s="122">
        <v>0.33694170698100001</v>
      </c>
      <c r="S4149" s="122">
        <v>0.402004707367</v>
      </c>
      <c r="T4149" s="122">
        <v>0.46922796701899999</v>
      </c>
      <c r="U4149" s="122">
        <v>0.58897351844199997</v>
      </c>
      <c r="V4149" s="122">
        <v>0.73759616838099995</v>
      </c>
      <c r="W4149" s="122">
        <v>0.92750999916700005</v>
      </c>
      <c r="X4149" s="122">
        <v>1.129394496805</v>
      </c>
      <c r="Y4149" s="122">
        <v>1.7051496620719999</v>
      </c>
      <c r="Z4149" s="122">
        <v>1.6228911941769999</v>
      </c>
      <c r="AA4149" s="122">
        <v>1.9457359457109999</v>
      </c>
      <c r="AB4149" s="122">
        <v>2.739857229848</v>
      </c>
      <c r="AC4149" s="122">
        <v>3.0529066221029999</v>
      </c>
      <c r="AD4149" s="122">
        <v>3.2440011390430001</v>
      </c>
      <c r="AE4149" s="122">
        <v>3.8692875780849998</v>
      </c>
      <c r="AF4149" s="122">
        <v>4.4781814320019997</v>
      </c>
      <c r="AG4149" s="122">
        <v>4.8821477150810004</v>
      </c>
      <c r="AH4149" s="122">
        <v>5.1737949642369996</v>
      </c>
      <c r="AI4149" s="122">
        <v>7.1671902816050004</v>
      </c>
      <c r="AJ4149" s="122">
        <v>6.2397485689929999</v>
      </c>
      <c r="AK4149" s="122">
        <v>7.1557776586999999</v>
      </c>
      <c r="AL4149" s="122">
        <v>0</v>
      </c>
    </row>
    <row r="4150" spans="1:38" hidden="1" x14ac:dyDescent="0.25">
      <c r="A4150" s="122" t="s">
        <v>2025</v>
      </c>
      <c r="B4150" s="122">
        <v>1</v>
      </c>
      <c r="C4150" s="122" t="s">
        <v>2218</v>
      </c>
      <c r="D4150" s="122" t="s">
        <v>2087</v>
      </c>
      <c r="E4150" s="122">
        <v>76</v>
      </c>
      <c r="F4150" s="122">
        <v>4.4078850000000004E-6</v>
      </c>
      <c r="G4150" s="122">
        <v>1.0765637E-5</v>
      </c>
      <c r="H4150" s="122">
        <v>2.0646844000000001E-5</v>
      </c>
      <c r="I4150" s="122">
        <v>3.8493335359999999E-3</v>
      </c>
      <c r="J4150" s="122">
        <v>1.0235939193000001E-2</v>
      </c>
      <c r="K4150" s="122">
        <v>2.1681157940000001E-2</v>
      </c>
      <c r="L4150" s="122">
        <v>3.6890640103E-2</v>
      </c>
      <c r="M4150" s="122">
        <v>5.6944433528999999E-2</v>
      </c>
      <c r="N4150" s="122">
        <v>7.4559524399000002E-2</v>
      </c>
      <c r="O4150" s="122">
        <v>9.7931834861000003E-2</v>
      </c>
      <c r="P4150" s="122">
        <v>0.11731049278199999</v>
      </c>
      <c r="Q4150" s="122">
        <v>0.14230409150199999</v>
      </c>
      <c r="R4150" s="122">
        <v>0.17177318878600001</v>
      </c>
      <c r="S4150" s="122">
        <v>0.20385709512299999</v>
      </c>
      <c r="T4150" s="122">
        <v>0.23627350846600001</v>
      </c>
      <c r="U4150" s="122">
        <v>0.29464860927699998</v>
      </c>
      <c r="V4150" s="122">
        <v>0.371734260077</v>
      </c>
      <c r="W4150" s="122">
        <v>0.47214078618700001</v>
      </c>
      <c r="X4150" s="122">
        <v>0.57939983060599998</v>
      </c>
      <c r="Y4150" s="122">
        <v>0.87949903012999997</v>
      </c>
      <c r="Z4150" s="122">
        <v>0.83634399167399998</v>
      </c>
      <c r="AA4150" s="122">
        <v>1.0010321524779999</v>
      </c>
      <c r="AB4150" s="122">
        <v>1.405780373751</v>
      </c>
      <c r="AC4150" s="122">
        <v>1.5576438440260001</v>
      </c>
      <c r="AD4150" s="122">
        <v>1.645572414524</v>
      </c>
      <c r="AE4150" s="122">
        <v>1.948766257125</v>
      </c>
      <c r="AF4150" s="122">
        <v>2.2379668958429999</v>
      </c>
      <c r="AG4150" s="122">
        <v>2.424430009815</v>
      </c>
      <c r="AH4150" s="122">
        <v>2.5605905113470002</v>
      </c>
      <c r="AI4150" s="122">
        <v>3.5442417259560002</v>
      </c>
      <c r="AJ4150" s="122">
        <v>3.1027587477449998</v>
      </c>
      <c r="AK4150" s="122">
        <v>3.547993157529</v>
      </c>
      <c r="AL4150" s="122">
        <v>0</v>
      </c>
    </row>
    <row r="4151" spans="1:38" hidden="1" x14ac:dyDescent="0.25">
      <c r="A4151" s="122" t="s">
        <v>2025</v>
      </c>
      <c r="B4151" s="122">
        <v>1</v>
      </c>
      <c r="C4151" s="122" t="s">
        <v>2218</v>
      </c>
      <c r="D4151" s="122" t="s">
        <v>2134</v>
      </c>
      <c r="E4151" s="122">
        <v>76</v>
      </c>
      <c r="F4151" s="122">
        <v>6.6570000000000006E-8</v>
      </c>
      <c r="G4151" s="122">
        <v>1.65157E-7</v>
      </c>
      <c r="H4151" s="122">
        <v>3.2016999999999999E-7</v>
      </c>
      <c r="I4151" s="122">
        <v>5.9326866999999999E-5</v>
      </c>
      <c r="J4151" s="122">
        <v>1.5447505099999999E-4</v>
      </c>
      <c r="K4151" s="122">
        <v>3.2463653E-4</v>
      </c>
      <c r="L4151" s="122">
        <v>5.4887282000000003E-4</v>
      </c>
      <c r="M4151" s="122">
        <v>8.4341780799999998E-4</v>
      </c>
      <c r="N4151" s="122">
        <v>1.109769767E-3</v>
      </c>
      <c r="O4151" s="122">
        <v>1.461817604E-3</v>
      </c>
      <c r="P4151" s="122">
        <v>1.7552109310000001E-3</v>
      </c>
      <c r="Q4151" s="122">
        <v>2.1219177989999999E-3</v>
      </c>
      <c r="R4151" s="122">
        <v>2.554821241E-3</v>
      </c>
      <c r="S4151" s="122">
        <v>3.0245090460000001E-3</v>
      </c>
      <c r="T4151" s="122">
        <v>3.499505967E-3</v>
      </c>
      <c r="U4151" s="122">
        <v>4.355120667E-3</v>
      </c>
      <c r="V4151" s="122">
        <v>5.4436891569999996E-3</v>
      </c>
      <c r="W4151" s="122">
        <v>6.8535285879999996E-3</v>
      </c>
      <c r="X4151" s="122">
        <v>8.3544459229999996E-3</v>
      </c>
      <c r="Y4151" s="122">
        <v>1.0026774985E-2</v>
      </c>
      <c r="Z4151" s="122">
        <v>1.1922639767E-2</v>
      </c>
      <c r="AA4151" s="122">
        <v>1.3737457793000001E-2</v>
      </c>
      <c r="AB4151" s="122">
        <v>1.538040571E-2</v>
      </c>
      <c r="AC4151" s="122">
        <v>1.7047257329000001E-2</v>
      </c>
      <c r="AD4151" s="122">
        <v>1.8647742145E-2</v>
      </c>
      <c r="AE4151" s="122">
        <v>2.0137184397000001E-2</v>
      </c>
      <c r="AF4151" s="122">
        <v>2.1688035255000002E-2</v>
      </c>
      <c r="AG4151" s="122">
        <v>2.3084365097000001E-2</v>
      </c>
      <c r="AH4151" s="122">
        <v>2.4684453663000001E-2</v>
      </c>
      <c r="AI4151" s="122">
        <v>2.6791237882E-2</v>
      </c>
      <c r="AJ4151" s="122">
        <v>2.8929619076000002E-2</v>
      </c>
      <c r="AK4151" s="122">
        <v>3.3176935651000002E-2</v>
      </c>
      <c r="AL4151" s="122">
        <v>0</v>
      </c>
    </row>
    <row r="4152" spans="1:38" hidden="1" x14ac:dyDescent="0.25">
      <c r="A4152" s="122" t="s">
        <v>2025</v>
      </c>
      <c r="B4152" s="122">
        <v>1</v>
      </c>
      <c r="C4152" s="122" t="s">
        <v>2218</v>
      </c>
      <c r="D4152" s="122" t="s">
        <v>2088</v>
      </c>
      <c r="E4152" s="122">
        <v>76</v>
      </c>
      <c r="F4152" s="122">
        <v>5.5158000000000002E-7</v>
      </c>
      <c r="G4152" s="122">
        <v>1.3580280000000001E-6</v>
      </c>
      <c r="H4152" s="122">
        <v>2.6060569999999998E-6</v>
      </c>
      <c r="I4152" s="122">
        <v>4.8378669700000003E-4</v>
      </c>
      <c r="J4152" s="122">
        <v>1.2814227310000001E-3</v>
      </c>
      <c r="K4152" s="122">
        <v>2.6946553300000002E-3</v>
      </c>
      <c r="L4152" s="122">
        <v>4.5464517230000001E-3</v>
      </c>
      <c r="M4152" s="122">
        <v>6.9613485299999996E-3</v>
      </c>
      <c r="N4152" s="122">
        <v>9.0074335890000003E-3</v>
      </c>
      <c r="O4152" s="122">
        <v>1.1594715946999999E-2</v>
      </c>
      <c r="P4152" s="122">
        <v>1.3713154987999999E-2</v>
      </c>
      <c r="Q4152" s="122">
        <v>1.6624555264000002E-2</v>
      </c>
      <c r="R4152" s="122">
        <v>2.0126782675999998E-2</v>
      </c>
      <c r="S4152" s="122">
        <v>2.3940773565E-2</v>
      </c>
      <c r="T4152" s="122">
        <v>2.8058287199000002E-2</v>
      </c>
      <c r="U4152" s="122">
        <v>3.5280051228999999E-2</v>
      </c>
      <c r="V4152" s="122">
        <v>4.4478211038000003E-2</v>
      </c>
      <c r="W4152" s="122">
        <v>5.5967028697000001E-2</v>
      </c>
      <c r="X4152" s="122">
        <v>6.8738312016999994E-2</v>
      </c>
      <c r="Y4152" s="122">
        <v>8.3015562165000001E-2</v>
      </c>
      <c r="Z4152" s="122">
        <v>9.9566093807999995E-2</v>
      </c>
      <c r="AA4152" s="122">
        <v>0.11559423386000001</v>
      </c>
      <c r="AB4152" s="122">
        <v>0.13033488633699999</v>
      </c>
      <c r="AC4152" s="122">
        <v>0.14527926457000001</v>
      </c>
      <c r="AD4152" s="122">
        <v>0.15912314845600001</v>
      </c>
      <c r="AE4152" s="122">
        <v>0.17220255260600001</v>
      </c>
      <c r="AF4152" s="122">
        <v>0.18568163923200001</v>
      </c>
      <c r="AG4152" s="122">
        <v>0.19666242444900001</v>
      </c>
      <c r="AH4152" s="122">
        <v>0.209381100668</v>
      </c>
      <c r="AI4152" s="122">
        <v>0.22555042269299999</v>
      </c>
      <c r="AJ4152" s="122">
        <v>0.249293614596</v>
      </c>
      <c r="AK4152" s="122">
        <v>0.283329547337</v>
      </c>
      <c r="AL4152" s="122">
        <v>0</v>
      </c>
    </row>
    <row r="4153" spans="1:38" hidden="1" x14ac:dyDescent="0.25">
      <c r="A4153" s="122" t="s">
        <v>2025</v>
      </c>
      <c r="B4153" s="122">
        <v>1</v>
      </c>
      <c r="C4153" s="122" t="s">
        <v>2218</v>
      </c>
      <c r="D4153" s="122" t="s">
        <v>2089</v>
      </c>
      <c r="E4153" s="122">
        <v>76</v>
      </c>
      <c r="F4153" s="122">
        <v>1.2803630000000001E-6</v>
      </c>
      <c r="G4153" s="122">
        <v>3.1195969999999999E-6</v>
      </c>
      <c r="H4153" s="122">
        <v>5.9421649999999997E-6</v>
      </c>
      <c r="I4153" s="122">
        <v>1.101368316E-3</v>
      </c>
      <c r="J4153" s="122">
        <v>2.9078720659999999E-3</v>
      </c>
      <c r="K4153" s="122">
        <v>6.1263312219999996E-3</v>
      </c>
      <c r="L4153" s="122">
        <v>1.036536427E-2</v>
      </c>
      <c r="M4153" s="122">
        <v>1.5919093953999999E-2</v>
      </c>
      <c r="N4153" s="122">
        <v>2.0742550738E-2</v>
      </c>
      <c r="O4153" s="122">
        <v>2.7095728744999999E-2</v>
      </c>
      <c r="P4153" s="122">
        <v>3.2250304075E-2</v>
      </c>
      <c r="Q4153" s="122">
        <v>3.8952752365000003E-2</v>
      </c>
      <c r="R4153" s="122">
        <v>4.6933569724999999E-2</v>
      </c>
      <c r="S4153" s="122">
        <v>5.5715602683E-2</v>
      </c>
      <c r="T4153" s="122">
        <v>6.4744493050999996E-2</v>
      </c>
      <c r="U4153" s="122">
        <v>8.0967520264999995E-2</v>
      </c>
      <c r="V4153" s="122">
        <v>0.101921480839</v>
      </c>
      <c r="W4153" s="122">
        <v>0.12908968212399999</v>
      </c>
      <c r="X4153" s="122">
        <v>0.158437600452</v>
      </c>
      <c r="Y4153" s="122">
        <v>0.18839106137299999</v>
      </c>
      <c r="Z4153" s="122">
        <v>0.23833873810600001</v>
      </c>
      <c r="AA4153" s="122">
        <v>0.28057681570499998</v>
      </c>
      <c r="AB4153" s="122">
        <v>0.30938297944799997</v>
      </c>
      <c r="AC4153" s="122">
        <v>0.31855086227000001</v>
      </c>
      <c r="AD4153" s="122">
        <v>0.33252097904299999</v>
      </c>
      <c r="AE4153" s="122">
        <v>0.34144995608299999</v>
      </c>
      <c r="AF4153" s="122">
        <v>0.3629585649</v>
      </c>
      <c r="AG4153" s="122">
        <v>0.413688751061</v>
      </c>
      <c r="AH4153" s="122">
        <v>0.382694530639</v>
      </c>
      <c r="AI4153" s="122">
        <v>0.40343410886800002</v>
      </c>
      <c r="AJ4153" s="122">
        <v>0.391284557014</v>
      </c>
      <c r="AK4153" s="122">
        <v>0.44968126803199998</v>
      </c>
      <c r="AL4153" s="122">
        <v>0</v>
      </c>
    </row>
    <row r="4154" spans="1:38" hidden="1" x14ac:dyDescent="0.25">
      <c r="A4154" s="122" t="s">
        <v>2025</v>
      </c>
      <c r="B4154" s="122">
        <v>1</v>
      </c>
      <c r="C4154" s="122" t="s">
        <v>2218</v>
      </c>
      <c r="D4154" s="122" t="s">
        <v>2090</v>
      </c>
      <c r="E4154" s="122">
        <v>76</v>
      </c>
      <c r="F4154" s="122">
        <v>6.1973499999999998E-7</v>
      </c>
      <c r="G4154" s="122">
        <v>1.5155769999999999E-6</v>
      </c>
      <c r="H4154" s="122">
        <v>2.8875529999999999E-6</v>
      </c>
      <c r="I4154" s="122">
        <v>5.3696566599999997E-4</v>
      </c>
      <c r="J4154" s="122">
        <v>1.417239162E-3</v>
      </c>
      <c r="K4154" s="122">
        <v>2.9781525509999999E-3</v>
      </c>
      <c r="L4154" s="122">
        <v>5.022860245E-3</v>
      </c>
      <c r="M4154" s="122">
        <v>7.6876516389999998E-3</v>
      </c>
      <c r="N4154" s="122">
        <v>9.9794142340000006E-3</v>
      </c>
      <c r="O4154" s="122">
        <v>1.2984166255E-2</v>
      </c>
      <c r="P4154" s="122">
        <v>1.5423661311E-2</v>
      </c>
      <c r="Q4154" s="122">
        <v>1.8616095084000001E-2</v>
      </c>
      <c r="R4154" s="122">
        <v>2.2413945284000002E-2</v>
      </c>
      <c r="S4154" s="122">
        <v>2.665231073E-2</v>
      </c>
      <c r="T4154" s="122">
        <v>3.0977561438000002E-2</v>
      </c>
      <c r="U4154" s="122">
        <v>3.8824240247999998E-2</v>
      </c>
      <c r="V4154" s="122">
        <v>4.887893057E-2</v>
      </c>
      <c r="W4154" s="122">
        <v>6.1966396030000002E-2</v>
      </c>
      <c r="X4154" s="122">
        <v>7.5951628948000005E-2</v>
      </c>
      <c r="Y4154" s="122">
        <v>9.8882534344999995E-2</v>
      </c>
      <c r="Z4154" s="122">
        <v>9.7385088159999994E-2</v>
      </c>
      <c r="AA4154" s="122">
        <v>7.2932138963000007E-2</v>
      </c>
      <c r="AB4154" s="122">
        <v>0.10994587523799999</v>
      </c>
      <c r="AC4154" s="122">
        <v>8.7445307801999994E-2</v>
      </c>
      <c r="AD4154" s="122">
        <v>8.7770076838000005E-2</v>
      </c>
      <c r="AE4154" s="122">
        <v>9.0222969899E-2</v>
      </c>
      <c r="AF4154" s="122">
        <v>6.6523545869E-2</v>
      </c>
      <c r="AG4154" s="122">
        <v>7.4608096723999998E-2</v>
      </c>
      <c r="AH4154" s="122">
        <v>8.5328216644999996E-2</v>
      </c>
      <c r="AI4154" s="122">
        <v>9.0121059788000002E-2</v>
      </c>
      <c r="AJ4154" s="122">
        <v>0.15052263603800001</v>
      </c>
      <c r="AK4154" s="122">
        <v>0.175485512703</v>
      </c>
      <c r="AL4154" s="122">
        <v>0</v>
      </c>
    </row>
    <row r="4155" spans="1:38" hidden="1" x14ac:dyDescent="0.25">
      <c r="A4155" s="122" t="s">
        <v>2025</v>
      </c>
      <c r="B4155" s="122">
        <v>1</v>
      </c>
      <c r="C4155" s="122" t="s">
        <v>2218</v>
      </c>
      <c r="D4155" s="122" t="s">
        <v>2091</v>
      </c>
      <c r="E4155" s="122">
        <v>76</v>
      </c>
      <c r="F4155" s="122">
        <v>5.272978E-6</v>
      </c>
      <c r="G4155" s="122">
        <v>1.2900948999999999E-5</v>
      </c>
      <c r="H4155" s="122">
        <v>2.4655308999999999E-5</v>
      </c>
      <c r="I4155" s="122">
        <v>4.58471077E-3</v>
      </c>
      <c r="J4155" s="122">
        <v>1.2151300743E-2</v>
      </c>
      <c r="K4155" s="122">
        <v>2.5656815975999999E-2</v>
      </c>
      <c r="L4155" s="122">
        <v>4.3556113512999997E-2</v>
      </c>
      <c r="M4155" s="122">
        <v>6.7097046418999995E-2</v>
      </c>
      <c r="N4155" s="122">
        <v>8.7688815473000004E-2</v>
      </c>
      <c r="O4155" s="122">
        <v>0.11477678659399999</v>
      </c>
      <c r="P4155" s="122">
        <v>0.13690553078199999</v>
      </c>
      <c r="Q4155" s="122">
        <v>0.165913983637</v>
      </c>
      <c r="R4155" s="122">
        <v>0.20034838981600001</v>
      </c>
      <c r="S4155" s="122">
        <v>0.23778575030900001</v>
      </c>
      <c r="T4155" s="122">
        <v>0.2759712923</v>
      </c>
      <c r="U4155" s="122">
        <v>0.34441167820700003</v>
      </c>
      <c r="V4155" s="122">
        <v>0.43206316946599999</v>
      </c>
      <c r="W4155" s="122">
        <v>0.54644530120400003</v>
      </c>
      <c r="X4155" s="122">
        <v>0.66946907198899996</v>
      </c>
      <c r="Y4155" s="122">
        <v>0.79489018285299995</v>
      </c>
      <c r="Z4155" s="122">
        <v>1.0031402363969999</v>
      </c>
      <c r="AA4155" s="122">
        <v>1.177264426202</v>
      </c>
      <c r="AB4155" s="122">
        <v>1.295415008292</v>
      </c>
      <c r="AC4155" s="122">
        <v>1.327746446298</v>
      </c>
      <c r="AD4155" s="122">
        <v>1.377388341978</v>
      </c>
      <c r="AE4155" s="122">
        <v>1.406196021932</v>
      </c>
      <c r="AF4155" s="122">
        <v>1.4852975375469999</v>
      </c>
      <c r="AG4155" s="122">
        <v>1.6817256092849999</v>
      </c>
      <c r="AH4155" s="122">
        <v>1.545975223016</v>
      </c>
      <c r="AI4155" s="122">
        <v>1.6173924490939999</v>
      </c>
      <c r="AJ4155" s="122">
        <v>1.568889378767</v>
      </c>
      <c r="AK4155" s="122">
        <v>1.7845227915290001</v>
      </c>
      <c r="AL4155" s="122">
        <v>0</v>
      </c>
    </row>
    <row r="4156" spans="1:38" hidden="1" x14ac:dyDescent="0.25">
      <c r="A4156" s="122" t="s">
        <v>2025</v>
      </c>
      <c r="B4156" s="122">
        <v>1</v>
      </c>
      <c r="C4156" s="122" t="s">
        <v>2218</v>
      </c>
      <c r="D4156" s="122" t="s">
        <v>2092</v>
      </c>
      <c r="E4156" s="122">
        <v>76</v>
      </c>
      <c r="F4156" s="122">
        <v>2.5588240000000002E-6</v>
      </c>
      <c r="G4156" s="122">
        <v>6.2629690000000002E-6</v>
      </c>
      <c r="H4156" s="122">
        <v>1.1963896999999999E-5</v>
      </c>
      <c r="I4156" s="122">
        <v>2.2279999470000002E-3</v>
      </c>
      <c r="J4156" s="122">
        <v>5.9096220969999998E-3</v>
      </c>
      <c r="K4156" s="122">
        <v>1.2502027323999999E-2</v>
      </c>
      <c r="L4156" s="122">
        <v>2.1256241629999999E-2</v>
      </c>
      <c r="M4156" s="122">
        <v>3.2790921580999999E-2</v>
      </c>
      <c r="N4156" s="122">
        <v>4.2865159391000003E-2</v>
      </c>
      <c r="O4156" s="122">
        <v>5.6138926385000003E-2</v>
      </c>
      <c r="P4156" s="122">
        <v>6.7074099422999994E-2</v>
      </c>
      <c r="Q4156" s="122">
        <v>8.1409741288000007E-2</v>
      </c>
      <c r="R4156" s="122">
        <v>9.8465734819999998E-2</v>
      </c>
      <c r="S4156" s="122">
        <v>0.11735198396099999</v>
      </c>
      <c r="T4156" s="122">
        <v>0.13662923041200001</v>
      </c>
      <c r="U4156" s="122">
        <v>0.17148654312100001</v>
      </c>
      <c r="V4156" s="122">
        <v>0.21639692945200001</v>
      </c>
      <c r="W4156" s="122">
        <v>0.27458559336999999</v>
      </c>
      <c r="X4156" s="122">
        <v>0.33742810765999998</v>
      </c>
      <c r="Y4156" s="122">
        <v>0.40123021835599998</v>
      </c>
      <c r="Z4156" s="122">
        <v>0.50706078881600003</v>
      </c>
      <c r="AA4156" s="122">
        <v>0.59625862382700001</v>
      </c>
      <c r="AB4156" s="122">
        <v>0.657508765331</v>
      </c>
      <c r="AC4156" s="122">
        <v>0.67650494658500004</v>
      </c>
      <c r="AD4156" s="122">
        <v>0.70510010117999999</v>
      </c>
      <c r="AE4156" s="122">
        <v>0.72296138946599997</v>
      </c>
      <c r="AF4156" s="122">
        <v>0.76895003259399997</v>
      </c>
      <c r="AG4156" s="122">
        <v>0.87667168779299998</v>
      </c>
      <c r="AH4156" s="122">
        <v>0.813826484392</v>
      </c>
      <c r="AI4156" s="122">
        <v>0.85945134117300004</v>
      </c>
      <c r="AJ4156" s="122">
        <v>0.83267272559700001</v>
      </c>
      <c r="AK4156" s="122">
        <v>0.95848676683699996</v>
      </c>
      <c r="AL4156" s="122">
        <v>0</v>
      </c>
    </row>
    <row r="4157" spans="1:38" hidden="1" x14ac:dyDescent="0.25">
      <c r="A4157" s="122" t="s">
        <v>2025</v>
      </c>
      <c r="B4157" s="122">
        <v>1</v>
      </c>
      <c r="C4157" s="122" t="s">
        <v>2218</v>
      </c>
      <c r="D4157" s="122" t="s">
        <v>2093</v>
      </c>
      <c r="E4157" s="122">
        <v>76</v>
      </c>
      <c r="F4157" s="122">
        <v>1.142468E-6</v>
      </c>
      <c r="G4157" s="122">
        <v>2.7864300000000001E-6</v>
      </c>
      <c r="H4157" s="122">
        <v>5.3392310000000003E-6</v>
      </c>
      <c r="I4157" s="122">
        <v>9.925019570000001E-4</v>
      </c>
      <c r="J4157" s="122">
        <v>2.6322237649999999E-3</v>
      </c>
      <c r="K4157" s="122">
        <v>5.5572227069999999E-3</v>
      </c>
      <c r="L4157" s="122">
        <v>9.410001716E-3</v>
      </c>
      <c r="M4157" s="122">
        <v>1.4510458489000001E-2</v>
      </c>
      <c r="N4157" s="122">
        <v>1.9011375380999999E-2</v>
      </c>
      <c r="O4157" s="122">
        <v>2.4873414510000001E-2</v>
      </c>
      <c r="P4157" s="122">
        <v>2.9658601468999998E-2</v>
      </c>
      <c r="Q4157" s="122">
        <v>3.5899302486999997E-2</v>
      </c>
      <c r="R4157" s="122">
        <v>4.3403452018999998E-2</v>
      </c>
      <c r="S4157" s="122">
        <v>5.1568273296999999E-2</v>
      </c>
      <c r="T4157" s="122">
        <v>5.9938209425E-2</v>
      </c>
      <c r="U4157" s="122">
        <v>7.4981784883000002E-2</v>
      </c>
      <c r="V4157" s="122">
        <v>9.4413553617999996E-2</v>
      </c>
      <c r="W4157" s="122">
        <v>0.11981744543800001</v>
      </c>
      <c r="X4157" s="122">
        <v>0.14747897004800001</v>
      </c>
      <c r="Y4157" s="122">
        <v>0.17595746357100001</v>
      </c>
      <c r="Z4157" s="122">
        <v>0.22329594500399999</v>
      </c>
      <c r="AA4157" s="122">
        <v>0.26254473257400002</v>
      </c>
      <c r="AB4157" s="122">
        <v>0.29019563673299997</v>
      </c>
      <c r="AC4157" s="122">
        <v>0.29799710468599999</v>
      </c>
      <c r="AD4157" s="122">
        <v>0.310202636521</v>
      </c>
      <c r="AE4157" s="122">
        <v>0.31828699495700002</v>
      </c>
      <c r="AF4157" s="122">
        <v>0.33744624544899998</v>
      </c>
      <c r="AG4157" s="122">
        <v>0.38304871727500001</v>
      </c>
      <c r="AH4157" s="122">
        <v>0.35388194194</v>
      </c>
      <c r="AI4157" s="122">
        <v>0.37190080775599998</v>
      </c>
      <c r="AJ4157" s="122">
        <v>0.36026458256100002</v>
      </c>
      <c r="AK4157" s="122">
        <v>0.413277139558</v>
      </c>
      <c r="AL4157" s="122">
        <v>0</v>
      </c>
    </row>
    <row r="4158" spans="1:38" hidden="1" x14ac:dyDescent="0.25">
      <c r="A4158" s="122" t="s">
        <v>2025</v>
      </c>
      <c r="B4158" s="122">
        <v>1</v>
      </c>
      <c r="C4158" s="122" t="s">
        <v>2218</v>
      </c>
      <c r="D4158" s="122" t="s">
        <v>2094</v>
      </c>
      <c r="E4158" s="122">
        <v>76</v>
      </c>
      <c r="F4158" s="122">
        <v>2.1888850000000001E-6</v>
      </c>
      <c r="G4158" s="122">
        <v>5.3164069999999996E-6</v>
      </c>
      <c r="H4158" s="122">
        <v>1.0105009E-5</v>
      </c>
      <c r="I4158" s="122">
        <v>1.869691043E-3</v>
      </c>
      <c r="J4158" s="122">
        <v>4.9199002299999996E-3</v>
      </c>
      <c r="K4158" s="122">
        <v>1.0330805247000001E-2</v>
      </c>
      <c r="L4158" s="122">
        <v>1.7428430174999999E-2</v>
      </c>
      <c r="M4158" s="122">
        <v>2.6675134412999998E-2</v>
      </c>
      <c r="N4158" s="122">
        <v>3.461682478E-2</v>
      </c>
      <c r="O4158" s="122">
        <v>4.5035209835999998E-2</v>
      </c>
      <c r="P4158" s="122">
        <v>5.3488140050999999E-2</v>
      </c>
      <c r="Q4158" s="122">
        <v>6.4476910181000005E-2</v>
      </c>
      <c r="R4158" s="122">
        <v>7.7526564197999998E-2</v>
      </c>
      <c r="S4158" s="122">
        <v>9.1823892175000005E-2</v>
      </c>
      <c r="T4158" s="122">
        <v>0.106221503102</v>
      </c>
      <c r="U4158" s="122">
        <v>0.132309418156</v>
      </c>
      <c r="V4158" s="122">
        <v>0.165788925235</v>
      </c>
      <c r="W4158" s="122">
        <v>0.20829440850100001</v>
      </c>
      <c r="X4158" s="122">
        <v>0.253349567464</v>
      </c>
      <c r="Y4158" s="122">
        <v>0.35409936653399998</v>
      </c>
      <c r="Z4158" s="122">
        <v>0.47655286224400001</v>
      </c>
      <c r="AA4158" s="122">
        <v>0.58115592406500005</v>
      </c>
      <c r="AB4158" s="122">
        <v>0.53710222135800001</v>
      </c>
      <c r="AC4158" s="122">
        <v>0.64548683736000001</v>
      </c>
      <c r="AD4158" s="122">
        <v>0.67062295515899994</v>
      </c>
      <c r="AE4158" s="122">
        <v>0.75720001295799999</v>
      </c>
      <c r="AF4158" s="122">
        <v>0.73561296471000004</v>
      </c>
      <c r="AG4158" s="122">
        <v>0.84044988440500001</v>
      </c>
      <c r="AH4158" s="122">
        <v>0.96552440458699995</v>
      </c>
      <c r="AI4158" s="122">
        <v>0.92638599134499999</v>
      </c>
      <c r="AJ4158" s="122">
        <v>1.1797607149780001</v>
      </c>
      <c r="AK4158" s="122">
        <v>1.3450418902179999</v>
      </c>
      <c r="AL4158" s="122">
        <v>0</v>
      </c>
    </row>
    <row r="4159" spans="1:38" hidden="1" x14ac:dyDescent="0.25">
      <c r="A4159" s="122" t="s">
        <v>2025</v>
      </c>
      <c r="B4159" s="122">
        <v>1</v>
      </c>
      <c r="C4159" s="122" t="s">
        <v>2218</v>
      </c>
      <c r="D4159" s="122" t="s">
        <v>2095</v>
      </c>
      <c r="E4159" s="122">
        <v>76</v>
      </c>
      <c r="F4159" s="122">
        <v>2.5014470000000001E-6</v>
      </c>
      <c r="G4159" s="122">
        <v>6.0749879999999999E-6</v>
      </c>
      <c r="H4159" s="122">
        <v>1.1520730999999999E-5</v>
      </c>
      <c r="I4159" s="122">
        <v>2.1169859129999999E-3</v>
      </c>
      <c r="J4159" s="122">
        <v>5.5569456490000002E-3</v>
      </c>
      <c r="K4159" s="122">
        <v>1.1636569140000001E-2</v>
      </c>
      <c r="L4159" s="122">
        <v>1.9559851E-2</v>
      </c>
      <c r="M4159" s="122">
        <v>2.9835621560000001E-2</v>
      </c>
      <c r="N4159" s="122">
        <v>3.8568524272999997E-2</v>
      </c>
      <c r="O4159" s="122">
        <v>4.9997737690000002E-2</v>
      </c>
      <c r="P4159" s="122">
        <v>5.9074233215999999E-2</v>
      </c>
      <c r="Q4159" s="122">
        <v>7.0971036532000001E-2</v>
      </c>
      <c r="R4159" s="122">
        <v>8.5248976471999999E-2</v>
      </c>
      <c r="S4159" s="122">
        <v>0.100831316888</v>
      </c>
      <c r="T4159" s="122">
        <v>0.11662657606</v>
      </c>
      <c r="U4159" s="122">
        <v>0.14476890693300001</v>
      </c>
      <c r="V4159" s="122">
        <v>0.169067029526</v>
      </c>
      <c r="W4159" s="122">
        <v>0.214113057621</v>
      </c>
      <c r="X4159" s="122">
        <v>0.26195472076199999</v>
      </c>
      <c r="Y4159" s="122">
        <v>0.36841844990400002</v>
      </c>
      <c r="Z4159" s="122">
        <v>0.49805145354399999</v>
      </c>
      <c r="AA4159" s="122">
        <v>0.60847006644400004</v>
      </c>
      <c r="AB4159" s="122">
        <v>0.56332189080499995</v>
      </c>
      <c r="AC4159" s="122">
        <v>0.677583758132</v>
      </c>
      <c r="AD4159" s="122">
        <v>0.70538336255300005</v>
      </c>
      <c r="AE4159" s="122">
        <v>0.797866429283</v>
      </c>
      <c r="AF4159" s="122">
        <v>0.77554538116600003</v>
      </c>
      <c r="AG4159" s="122">
        <v>0.88158648622500002</v>
      </c>
      <c r="AH4159" s="122">
        <v>1.0088183023570001</v>
      </c>
      <c r="AI4159" s="122">
        <v>0.96490095624899996</v>
      </c>
      <c r="AJ4159" s="122">
        <v>1.218329872934</v>
      </c>
      <c r="AK4159" s="122">
        <v>1.3792400746539999</v>
      </c>
      <c r="AL4159" s="122">
        <v>0</v>
      </c>
    </row>
    <row r="4160" spans="1:38" hidden="1" x14ac:dyDescent="0.25">
      <c r="A4160" s="122" t="s">
        <v>2025</v>
      </c>
      <c r="B4160" s="122">
        <v>1</v>
      </c>
      <c r="C4160" s="122" t="s">
        <v>2218</v>
      </c>
      <c r="D4160" s="122" t="s">
        <v>2096</v>
      </c>
      <c r="E4160" s="122">
        <v>76</v>
      </c>
      <c r="F4160" s="122">
        <v>2.6114460000000001E-6</v>
      </c>
      <c r="G4160" s="122">
        <v>6.338732E-6</v>
      </c>
      <c r="H4160" s="122">
        <v>1.2036173E-5</v>
      </c>
      <c r="I4160" s="122">
        <v>2.2315493959999999E-3</v>
      </c>
      <c r="J4160" s="122">
        <v>5.9078570410000001E-3</v>
      </c>
      <c r="K4160" s="122">
        <v>1.2499561381E-2</v>
      </c>
      <c r="L4160" s="122">
        <v>2.1233380541000001E-2</v>
      </c>
      <c r="M4160" s="122">
        <v>3.2762573539000001E-2</v>
      </c>
      <c r="N4160" s="122">
        <v>4.2826415650999997E-2</v>
      </c>
      <c r="O4160" s="122">
        <v>5.6006123039000003E-2</v>
      </c>
      <c r="P4160" s="122">
        <v>6.6789431521000003E-2</v>
      </c>
      <c r="Q4160" s="122">
        <v>8.0929388335000005E-2</v>
      </c>
      <c r="R4160" s="122">
        <v>9.7545041604999994E-2</v>
      </c>
      <c r="S4160" s="122">
        <v>0.115486515358</v>
      </c>
      <c r="T4160" s="122">
        <v>0.13347920901999999</v>
      </c>
      <c r="U4160" s="122">
        <v>0.1661865209</v>
      </c>
      <c r="V4160" s="122">
        <v>0.208344572166</v>
      </c>
      <c r="W4160" s="122">
        <v>0.263409644567</v>
      </c>
      <c r="X4160" s="122">
        <v>0.32277643010899998</v>
      </c>
      <c r="Y4160" s="122">
        <v>0.31757362227800001</v>
      </c>
      <c r="Z4160" s="122">
        <v>0.36091223131299999</v>
      </c>
      <c r="AA4160" s="122">
        <v>0.43993118269300002</v>
      </c>
      <c r="AB4160" s="122">
        <v>0.54656596313299999</v>
      </c>
      <c r="AC4160" s="122">
        <v>0.62949472911299997</v>
      </c>
      <c r="AD4160" s="122">
        <v>0.79476872937499998</v>
      </c>
      <c r="AE4160" s="122">
        <v>0.78989828526600003</v>
      </c>
      <c r="AF4160" s="122">
        <v>0.95693220612800001</v>
      </c>
      <c r="AG4160" s="122">
        <v>0.86138179826299999</v>
      </c>
      <c r="AH4160" s="122">
        <v>1.0208350172630001</v>
      </c>
      <c r="AI4160" s="122">
        <v>0.97350333706500003</v>
      </c>
      <c r="AJ4160" s="122">
        <v>1.185257010285</v>
      </c>
      <c r="AK4160" s="122">
        <v>1.3579451317619999</v>
      </c>
      <c r="AL4160" s="122">
        <v>0</v>
      </c>
    </row>
    <row r="4161" spans="1:38" hidden="1" x14ac:dyDescent="0.25">
      <c r="A4161" s="122" t="s">
        <v>2025</v>
      </c>
      <c r="B4161" s="122">
        <v>1</v>
      </c>
      <c r="C4161" s="122" t="s">
        <v>2218</v>
      </c>
      <c r="D4161" s="122" t="s">
        <v>2097</v>
      </c>
      <c r="E4161" s="122">
        <v>76</v>
      </c>
      <c r="F4161" s="122">
        <v>2.0814219999999999E-6</v>
      </c>
      <c r="G4161" s="122">
        <v>5.1265239999999998E-6</v>
      </c>
      <c r="H4161" s="122">
        <v>9.8292189999999993E-6</v>
      </c>
      <c r="I4161" s="122">
        <v>1.8306886310000001E-3</v>
      </c>
      <c r="J4161" s="122">
        <v>4.868637843E-3</v>
      </c>
      <c r="K4161" s="122">
        <v>1.0318937718E-2</v>
      </c>
      <c r="L4161" s="122">
        <v>1.7564568044000001E-2</v>
      </c>
      <c r="M4161" s="122">
        <v>2.7138734550000002E-2</v>
      </c>
      <c r="N4161" s="122">
        <v>3.5537993495000003E-2</v>
      </c>
      <c r="O4161" s="122">
        <v>4.6583600773999999E-2</v>
      </c>
      <c r="P4161" s="122">
        <v>5.5764052963000001E-2</v>
      </c>
      <c r="Q4161" s="122">
        <v>6.7989268278999995E-2</v>
      </c>
      <c r="R4161" s="122">
        <v>8.2696888721999998E-2</v>
      </c>
      <c r="S4161" s="122">
        <v>9.8830444587999999E-2</v>
      </c>
      <c r="T4161" s="122">
        <v>0.115466008945</v>
      </c>
      <c r="U4161" s="122">
        <v>0.14514070260199999</v>
      </c>
      <c r="V4161" s="122">
        <v>0.182904212983</v>
      </c>
      <c r="W4161" s="122">
        <v>0.23153984763800001</v>
      </c>
      <c r="X4161" s="122">
        <v>0.283657762797</v>
      </c>
      <c r="Y4161" s="122">
        <v>0.279215730557</v>
      </c>
      <c r="Z4161" s="122">
        <v>0.31816980734799999</v>
      </c>
      <c r="AA4161" s="122">
        <v>0.38845168524599999</v>
      </c>
      <c r="AB4161" s="122">
        <v>0.48293148901100003</v>
      </c>
      <c r="AC4161" s="122">
        <v>0.555441924142</v>
      </c>
      <c r="AD4161" s="122">
        <v>0.70021695805100004</v>
      </c>
      <c r="AE4161" s="122">
        <v>0.69589395106899998</v>
      </c>
      <c r="AF4161" s="122">
        <v>0.84196124340300005</v>
      </c>
      <c r="AG4161" s="122">
        <v>0.756541750412</v>
      </c>
      <c r="AH4161" s="122">
        <v>0.89577289843800001</v>
      </c>
      <c r="AI4161" s="122">
        <v>0.85491195791600005</v>
      </c>
      <c r="AJ4161" s="122">
        <v>1.0418658281469999</v>
      </c>
      <c r="AK4161" s="122">
        <v>1.1986025663669999</v>
      </c>
      <c r="AL4161" s="122">
        <v>0</v>
      </c>
    </row>
    <row r="4162" spans="1:38" hidden="1" x14ac:dyDescent="0.25">
      <c r="A4162" s="122" t="s">
        <v>2025</v>
      </c>
      <c r="B4162" s="122">
        <v>1</v>
      </c>
      <c r="C4162" s="122" t="s">
        <v>2218</v>
      </c>
      <c r="D4162" s="122" t="s">
        <v>2098</v>
      </c>
      <c r="E4162" s="122">
        <v>76</v>
      </c>
      <c r="F4162" s="122">
        <v>5.3414499999999997E-7</v>
      </c>
      <c r="G4162" s="122">
        <v>1.3028700000000001E-6</v>
      </c>
      <c r="H4162" s="122">
        <v>2.4725999999999998E-6</v>
      </c>
      <c r="I4162" s="122">
        <v>4.5742529399999998E-4</v>
      </c>
      <c r="J4162" s="122">
        <v>1.204459252E-3</v>
      </c>
      <c r="K4162" s="122">
        <v>2.5308303639999998E-3</v>
      </c>
      <c r="L4162" s="122">
        <v>4.2917174969999998E-3</v>
      </c>
      <c r="M4162" s="122">
        <v>6.6028335760000001E-3</v>
      </c>
      <c r="N4162" s="122">
        <v>8.597782097E-3</v>
      </c>
      <c r="O4162" s="122">
        <v>1.1230826575E-2</v>
      </c>
      <c r="P4162" s="122">
        <v>1.3408822308E-2</v>
      </c>
      <c r="Q4162" s="122">
        <v>1.6263866641000001E-2</v>
      </c>
      <c r="R4162" s="122">
        <v>1.9699300885E-2</v>
      </c>
      <c r="S4162" s="122">
        <v>2.3492893141000001E-2</v>
      </c>
      <c r="T4162" s="122">
        <v>2.7345968544999998E-2</v>
      </c>
      <c r="U4162" s="122">
        <v>3.4226877691000003E-2</v>
      </c>
      <c r="V4162" s="122">
        <v>4.3021095177999999E-2</v>
      </c>
      <c r="W4162" s="122">
        <v>5.4349985068999997E-2</v>
      </c>
      <c r="X4162" s="122">
        <v>6.6387252669999994E-2</v>
      </c>
      <c r="Y4162" s="122">
        <v>6.4784870292000002E-2</v>
      </c>
      <c r="Z4162" s="122">
        <v>7.2971881887000004E-2</v>
      </c>
      <c r="AA4162" s="122">
        <v>8.8360664638999997E-2</v>
      </c>
      <c r="AB4162" s="122">
        <v>0.108922820504</v>
      </c>
      <c r="AC4162" s="122">
        <v>0.124540750193</v>
      </c>
      <c r="AD4162" s="122">
        <v>0.15639776980299999</v>
      </c>
      <c r="AE4162" s="122">
        <v>0.15444717940899999</v>
      </c>
      <c r="AF4162" s="122">
        <v>0.18674592393700001</v>
      </c>
      <c r="AG4162" s="122">
        <v>0.16763672298999999</v>
      </c>
      <c r="AH4162" s="122">
        <v>0.19867849499699999</v>
      </c>
      <c r="AI4162" s="122">
        <v>0.19001215626099999</v>
      </c>
      <c r="AJ4162" s="122">
        <v>0.22993468168299999</v>
      </c>
      <c r="AK4162" s="122">
        <v>0.26678740636699999</v>
      </c>
      <c r="AL4162" s="122">
        <v>0</v>
      </c>
    </row>
    <row r="4163" spans="1:38" hidden="1" x14ac:dyDescent="0.25">
      <c r="A4163" s="122" t="s">
        <v>2025</v>
      </c>
      <c r="B4163" s="122">
        <v>1</v>
      </c>
      <c r="C4163" s="122" t="s">
        <v>2218</v>
      </c>
      <c r="D4163" s="122" t="s">
        <v>2099</v>
      </c>
      <c r="E4163" s="122">
        <v>76</v>
      </c>
      <c r="F4163" s="122">
        <v>4.2867909999999997E-6</v>
      </c>
      <c r="G4163" s="122">
        <v>1.0482873E-5</v>
      </c>
      <c r="H4163" s="122">
        <v>1.9984948E-5</v>
      </c>
      <c r="I4163" s="122">
        <v>3.7036599900000002E-3</v>
      </c>
      <c r="J4163" s="122">
        <v>9.7900656959999995E-3</v>
      </c>
      <c r="K4163" s="122">
        <v>2.0673861593000002E-2</v>
      </c>
      <c r="L4163" s="122">
        <v>3.5122190934999999E-2</v>
      </c>
      <c r="M4163" s="122">
        <v>5.4010646713000002E-2</v>
      </c>
      <c r="N4163" s="122">
        <v>7.0368736532000001E-2</v>
      </c>
      <c r="O4163" s="122">
        <v>9.1913369228999994E-2</v>
      </c>
      <c r="P4163" s="122">
        <v>0.109580811381</v>
      </c>
      <c r="Q4163" s="122">
        <v>0.13273602312499999</v>
      </c>
      <c r="R4163" s="122">
        <v>0.16020297788999999</v>
      </c>
      <c r="S4163" s="122">
        <v>0.190159423366</v>
      </c>
      <c r="T4163" s="122">
        <v>0.22041527470799999</v>
      </c>
      <c r="U4163" s="122">
        <v>0.27452463046600001</v>
      </c>
      <c r="V4163" s="122">
        <v>0.34294814943700003</v>
      </c>
      <c r="W4163" s="122">
        <v>0.43046725991099999</v>
      </c>
      <c r="X4163" s="122">
        <v>0.52240642469800003</v>
      </c>
      <c r="Y4163" s="122">
        <v>0.61505149808199999</v>
      </c>
      <c r="Z4163" s="122">
        <v>0.77166623282900004</v>
      </c>
      <c r="AA4163" s="122">
        <v>0.90419357548799995</v>
      </c>
      <c r="AB4163" s="122">
        <v>0.99529327545699997</v>
      </c>
      <c r="AC4163" s="122">
        <v>1.0208258176060001</v>
      </c>
      <c r="AD4163" s="122">
        <v>1.061712750226</v>
      </c>
      <c r="AE4163" s="122">
        <v>1.086336026693</v>
      </c>
      <c r="AF4163" s="122">
        <v>1.15310879923</v>
      </c>
      <c r="AG4163" s="122">
        <v>1.31285601037</v>
      </c>
      <c r="AH4163" s="122">
        <v>1.213397164636</v>
      </c>
      <c r="AI4163" s="122">
        <v>1.2749120049439999</v>
      </c>
      <c r="AJ4163" s="122">
        <v>1.2354124713250001</v>
      </c>
      <c r="AK4163" s="122">
        <v>1.415455564036</v>
      </c>
      <c r="AL4163" s="122">
        <v>0</v>
      </c>
    </row>
    <row r="4164" spans="1:38" hidden="1" x14ac:dyDescent="0.25">
      <c r="A4164" s="122" t="s">
        <v>2025</v>
      </c>
      <c r="B4164" s="122">
        <v>1</v>
      </c>
      <c r="C4164" s="122" t="s">
        <v>2218</v>
      </c>
      <c r="D4164" s="122" t="s">
        <v>2100</v>
      </c>
      <c r="E4164" s="122">
        <v>76</v>
      </c>
      <c r="F4164" s="122">
        <v>2.021192E-6</v>
      </c>
      <c r="G4164" s="122">
        <v>4.9521740000000003E-6</v>
      </c>
      <c r="H4164" s="122">
        <v>9.4783000000000004E-6</v>
      </c>
      <c r="I4164" s="122">
        <v>1.76871101E-3</v>
      </c>
      <c r="J4164" s="122">
        <v>4.7027415989999996E-3</v>
      </c>
      <c r="K4164" s="122">
        <v>9.9567813850000002E-3</v>
      </c>
      <c r="L4164" s="122">
        <v>1.6961864186E-2</v>
      </c>
      <c r="M4164" s="122">
        <v>2.6228202453000001E-2</v>
      </c>
      <c r="N4164" s="122">
        <v>3.4394365909000003E-2</v>
      </c>
      <c r="O4164" s="122">
        <v>4.5259453099999999E-2</v>
      </c>
      <c r="P4164" s="122">
        <v>5.4322098896000003E-2</v>
      </c>
      <c r="Q4164" s="122">
        <v>6.6198436375000003E-2</v>
      </c>
      <c r="R4164" s="122">
        <v>8.0278715402999995E-2</v>
      </c>
      <c r="S4164" s="122">
        <v>9.5704590325000005E-2</v>
      </c>
      <c r="T4164" s="122">
        <v>0.111524070516</v>
      </c>
      <c r="U4164" s="122">
        <v>0.13983052338400001</v>
      </c>
      <c r="V4164" s="122">
        <v>0.176446526099</v>
      </c>
      <c r="W4164" s="122">
        <v>0.22412426315100001</v>
      </c>
      <c r="X4164" s="122">
        <v>0.275571177753</v>
      </c>
      <c r="Y4164" s="122">
        <v>0.328049483872</v>
      </c>
      <c r="Z4164" s="122">
        <v>0.41490540974099999</v>
      </c>
      <c r="AA4164" s="122">
        <v>0.48915850767500002</v>
      </c>
      <c r="AB4164" s="122">
        <v>0.54071866228499998</v>
      </c>
      <c r="AC4164" s="122">
        <v>0.55749857766400002</v>
      </c>
      <c r="AD4164" s="122">
        <v>0.58287804273199995</v>
      </c>
      <c r="AE4164" s="122">
        <v>0.59967578999500004</v>
      </c>
      <c r="AF4164" s="122">
        <v>0.64007096114899997</v>
      </c>
      <c r="AG4164" s="122">
        <v>0.73287044333100004</v>
      </c>
      <c r="AH4164" s="122">
        <v>0.68143196346500001</v>
      </c>
      <c r="AI4164" s="122">
        <v>0.72015211929900003</v>
      </c>
      <c r="AJ4164" s="122">
        <v>0.70033155830600002</v>
      </c>
      <c r="AK4164" s="122">
        <v>0.80377164920099997</v>
      </c>
      <c r="AL4164" s="122">
        <v>0</v>
      </c>
    </row>
    <row r="4165" spans="1:38" hidden="1" x14ac:dyDescent="0.25">
      <c r="A4165" s="122" t="s">
        <v>2025</v>
      </c>
      <c r="B4165" s="122">
        <v>1</v>
      </c>
      <c r="C4165" s="122" t="s">
        <v>2218</v>
      </c>
      <c r="D4165" s="122" t="s">
        <v>2101</v>
      </c>
      <c r="E4165" s="122">
        <v>76</v>
      </c>
      <c r="F4165" s="122">
        <v>2.361333E-6</v>
      </c>
      <c r="G4165" s="122">
        <v>5.7662300000000004E-6</v>
      </c>
      <c r="H4165" s="122">
        <v>1.0999266E-5</v>
      </c>
      <c r="I4165" s="122">
        <v>2.0463738459999999E-3</v>
      </c>
      <c r="J4165" s="122">
        <v>5.4311942849999996E-3</v>
      </c>
      <c r="K4165" s="122">
        <v>1.1490978648E-2</v>
      </c>
      <c r="L4165" s="122">
        <v>1.9548620007E-2</v>
      </c>
      <c r="M4165" s="122">
        <v>3.0180573035000002E-2</v>
      </c>
      <c r="N4165" s="122">
        <v>3.9455921710000001E-2</v>
      </c>
      <c r="O4165" s="122">
        <v>5.1653166531000001E-2</v>
      </c>
      <c r="P4165" s="122">
        <v>6.1738651184000001E-2</v>
      </c>
      <c r="Q4165" s="122">
        <v>7.4944826170000006E-2</v>
      </c>
      <c r="R4165" s="122">
        <v>9.0769787291000006E-2</v>
      </c>
      <c r="S4165" s="122">
        <v>0.10812472355199999</v>
      </c>
      <c r="T4165" s="122">
        <v>0.12599206622100001</v>
      </c>
      <c r="U4165" s="122">
        <v>0.158149268664</v>
      </c>
      <c r="V4165" s="122">
        <v>0.199654080249</v>
      </c>
      <c r="W4165" s="122">
        <v>0.25340988273699999</v>
      </c>
      <c r="X4165" s="122">
        <v>0.31112157577499999</v>
      </c>
      <c r="Y4165" s="122">
        <v>0.37028151374500001</v>
      </c>
      <c r="Z4165" s="122">
        <v>0.46843168520900003</v>
      </c>
      <c r="AA4165" s="122">
        <v>0.54995881793699997</v>
      </c>
      <c r="AB4165" s="122">
        <v>0.60592938340299995</v>
      </c>
      <c r="AC4165" s="122">
        <v>0.62218480896799999</v>
      </c>
      <c r="AD4165" s="122">
        <v>0.64770783350899996</v>
      </c>
      <c r="AE4165" s="122">
        <v>0.66434638305500004</v>
      </c>
      <c r="AF4165" s="122">
        <v>0.70564053958100004</v>
      </c>
      <c r="AG4165" s="122">
        <v>0.804206077096</v>
      </c>
      <c r="AH4165" s="122">
        <v>0.74427167135399996</v>
      </c>
      <c r="AI4165" s="122">
        <v>0.78404867539</v>
      </c>
      <c r="AJ4165" s="122">
        <v>0.75522212315799997</v>
      </c>
      <c r="AK4165" s="122">
        <v>0.86866568383200005</v>
      </c>
      <c r="AL4165" s="122">
        <v>0</v>
      </c>
    </row>
    <row r="4166" spans="1:38" hidden="1" x14ac:dyDescent="0.25">
      <c r="A4166" s="122" t="s">
        <v>2025</v>
      </c>
      <c r="B4166" s="122">
        <v>1</v>
      </c>
      <c r="C4166" s="122" t="s">
        <v>2218</v>
      </c>
      <c r="D4166" s="122" t="s">
        <v>2135</v>
      </c>
      <c r="E4166" s="122">
        <v>76</v>
      </c>
      <c r="F4166" s="122">
        <v>2.1873E-8</v>
      </c>
      <c r="G4166" s="122">
        <v>5.5474999999999999E-8</v>
      </c>
      <c r="H4166" s="122">
        <v>1.10633E-7</v>
      </c>
      <c r="I4166" s="122">
        <v>2.1425395999999999E-5</v>
      </c>
      <c r="J4166" s="122">
        <v>5.8937273999999998E-5</v>
      </c>
      <c r="K4166" s="122">
        <v>1.2886620600000001E-4</v>
      </c>
      <c r="L4166" s="122">
        <v>2.2597883900000001E-4</v>
      </c>
      <c r="M4166" s="122">
        <v>3.5851812399999999E-4</v>
      </c>
      <c r="N4166" s="122">
        <v>4.8107507899999998E-4</v>
      </c>
      <c r="O4166" s="122">
        <v>6.4491811400000005E-4</v>
      </c>
      <c r="P4166" s="122">
        <v>7.8792600699999996E-4</v>
      </c>
      <c r="Q4166" s="122">
        <v>9.4142913600000003E-4</v>
      </c>
      <c r="R4166" s="122">
        <v>1.1208758619999999E-3</v>
      </c>
      <c r="S4166" s="122">
        <v>1.312466541E-3</v>
      </c>
      <c r="T4166" s="122">
        <v>1.501956778E-3</v>
      </c>
      <c r="U4166" s="122">
        <v>1.8486203700000001E-3</v>
      </c>
      <c r="V4166" s="122">
        <v>2.249259869E-3</v>
      </c>
      <c r="W4166" s="122">
        <v>2.7075848090000001E-3</v>
      </c>
      <c r="X4166" s="122">
        <v>3.145926069E-3</v>
      </c>
      <c r="Y4166" s="122">
        <v>3.5823780090000002E-3</v>
      </c>
      <c r="Z4166" s="122">
        <v>4.0235827300000001E-3</v>
      </c>
      <c r="AA4166" s="122">
        <v>4.4857259349999996E-3</v>
      </c>
      <c r="AB4166" s="122">
        <v>4.9889187379999998E-3</v>
      </c>
      <c r="AC4166" s="122">
        <v>5.4922294649999998E-3</v>
      </c>
      <c r="AD4166" s="122">
        <v>5.9664364220000004E-3</v>
      </c>
      <c r="AE4166" s="122">
        <v>6.3971538320000002E-3</v>
      </c>
      <c r="AF4166" s="122">
        <v>6.8421847430000004E-3</v>
      </c>
      <c r="AG4166" s="122">
        <v>7.2344075749999999E-3</v>
      </c>
      <c r="AH4166" s="122">
        <v>7.6871048140000004E-3</v>
      </c>
      <c r="AI4166" s="122">
        <v>8.2928255610000001E-3</v>
      </c>
      <c r="AJ4166" s="122">
        <v>8.9028343669999999E-3</v>
      </c>
      <c r="AK4166" s="122">
        <v>1.0153300779999999E-2</v>
      </c>
      <c r="AL4166" s="122">
        <v>0</v>
      </c>
    </row>
    <row r="4167" spans="1:38" hidden="1" x14ac:dyDescent="0.25">
      <c r="A4167" s="122" t="s">
        <v>2025</v>
      </c>
      <c r="B4167" s="122">
        <v>1</v>
      </c>
      <c r="C4167" s="122" t="s">
        <v>2218</v>
      </c>
      <c r="D4167" s="122" t="s">
        <v>2102</v>
      </c>
      <c r="E4167" s="122">
        <v>76</v>
      </c>
      <c r="F4167" s="122">
        <v>1.5282569999999999E-6</v>
      </c>
      <c r="G4167" s="122">
        <v>3.711753E-6</v>
      </c>
      <c r="H4167" s="122">
        <v>7.0408870000000001E-6</v>
      </c>
      <c r="I4167" s="122">
        <v>1.302190035E-3</v>
      </c>
      <c r="J4167" s="122">
        <v>3.4370667940000002E-3</v>
      </c>
      <c r="K4167" s="122">
        <v>7.2354438480000003E-3</v>
      </c>
      <c r="L4167" s="122">
        <v>1.2219512803E-2</v>
      </c>
      <c r="M4167" s="122">
        <v>1.8740626315000002E-2</v>
      </c>
      <c r="N4167" s="122">
        <v>2.4362596271999999E-2</v>
      </c>
      <c r="O4167" s="122">
        <v>3.1701410333000002E-2</v>
      </c>
      <c r="P4167" s="122">
        <v>3.7627146174000002E-2</v>
      </c>
      <c r="Q4167" s="122">
        <v>4.5217863651000001E-2</v>
      </c>
      <c r="R4167" s="122">
        <v>5.4188383541000001E-2</v>
      </c>
      <c r="S4167" s="122">
        <v>6.3971021609999998E-2</v>
      </c>
      <c r="T4167" s="122">
        <v>7.4015318136E-2</v>
      </c>
      <c r="U4167" s="122">
        <v>9.1921430538999996E-2</v>
      </c>
      <c r="V4167" s="122">
        <v>0.11414693010099999</v>
      </c>
      <c r="W4167" s="122">
        <v>0.14329479258200001</v>
      </c>
      <c r="X4167" s="122">
        <v>0.17409011959599999</v>
      </c>
      <c r="Y4167" s="122">
        <v>0.24268752352799999</v>
      </c>
      <c r="Z4167" s="122">
        <v>0.32555290345600002</v>
      </c>
      <c r="AA4167" s="122">
        <v>0.39611562940599998</v>
      </c>
      <c r="AB4167" s="122">
        <v>0.36533365379799998</v>
      </c>
      <c r="AC4167" s="122">
        <v>0.43792668169400001</v>
      </c>
      <c r="AD4167" s="122">
        <v>0.45425290635600002</v>
      </c>
      <c r="AE4167" s="122">
        <v>0.51120761797600001</v>
      </c>
      <c r="AF4167" s="122">
        <v>0.49544343431400001</v>
      </c>
      <c r="AG4167" s="122">
        <v>0.56412542842799995</v>
      </c>
      <c r="AH4167" s="122">
        <v>0.64513135070700001</v>
      </c>
      <c r="AI4167" s="122">
        <v>0.61689958430699998</v>
      </c>
      <c r="AJ4167" s="122">
        <v>0.77451856015499998</v>
      </c>
      <c r="AK4167" s="122">
        <v>0.87990237680899996</v>
      </c>
      <c r="AL4167" s="122">
        <v>0</v>
      </c>
    </row>
    <row r="4168" spans="1:38" hidden="1" x14ac:dyDescent="0.25">
      <c r="A4168" s="122" t="s">
        <v>2025</v>
      </c>
      <c r="B4168" s="122">
        <v>1</v>
      </c>
      <c r="C4168" s="122" t="s">
        <v>2218</v>
      </c>
      <c r="D4168" s="122" t="s">
        <v>2103</v>
      </c>
      <c r="E4168" s="122">
        <v>76</v>
      </c>
      <c r="F4168" s="122">
        <v>4.8976500000000004E-7</v>
      </c>
      <c r="G4168" s="122">
        <v>1.178606E-6</v>
      </c>
      <c r="H4168" s="122">
        <v>2.2250229999999999E-6</v>
      </c>
      <c r="I4168" s="122">
        <v>4.0910973899999998E-4</v>
      </c>
      <c r="J4168" s="122">
        <v>1.065962903E-3</v>
      </c>
      <c r="K4168" s="122">
        <v>2.217327508E-3</v>
      </c>
      <c r="L4168" s="122">
        <v>3.7001019819999999E-3</v>
      </c>
      <c r="M4168" s="122">
        <v>5.5684660630000004E-3</v>
      </c>
      <c r="N4168" s="122">
        <v>7.111495263E-3</v>
      </c>
      <c r="O4168" s="122">
        <v>9.1350768089999996E-3</v>
      </c>
      <c r="P4168" s="122">
        <v>1.0727386829000001E-2</v>
      </c>
      <c r="Q4168" s="122">
        <v>1.2791331985E-2</v>
      </c>
      <c r="R4168" s="122">
        <v>1.5245061926E-2</v>
      </c>
      <c r="S4168" s="122">
        <v>1.7977573396E-2</v>
      </c>
      <c r="T4168" s="122">
        <v>2.0699359805000001E-2</v>
      </c>
      <c r="U4168" s="122">
        <v>2.5555032982000001E-2</v>
      </c>
      <c r="V4168" s="122">
        <v>3.1706644637E-2</v>
      </c>
      <c r="W4168" s="122">
        <v>3.9717729791000002E-2</v>
      </c>
      <c r="X4168" s="122">
        <v>4.8334317278999998E-2</v>
      </c>
      <c r="Y4168" s="122">
        <v>6.2594050957999997E-2</v>
      </c>
      <c r="Z4168" s="122">
        <v>6.1421671471999999E-2</v>
      </c>
      <c r="AA4168" s="122">
        <v>4.5920852994999997E-2</v>
      </c>
      <c r="AB4168" s="122">
        <v>6.9179421004E-2</v>
      </c>
      <c r="AC4168" s="122">
        <v>5.5012681810999997E-2</v>
      </c>
      <c r="AD4168" s="122">
        <v>5.4990837023999997E-2</v>
      </c>
      <c r="AE4168" s="122">
        <v>5.6317593924999999E-2</v>
      </c>
      <c r="AF4168" s="122">
        <v>4.1166963446000002E-2</v>
      </c>
      <c r="AG4168" s="122">
        <v>4.5719939979999999E-2</v>
      </c>
      <c r="AH4168" s="122">
        <v>5.1711877784E-2</v>
      </c>
      <c r="AI4168" s="122">
        <v>5.3905748560000001E-2</v>
      </c>
      <c r="AJ4168" s="122">
        <v>8.8483121105000007E-2</v>
      </c>
      <c r="AK4168" s="122">
        <v>0.10194182621599999</v>
      </c>
      <c r="AL4168" s="122">
        <v>0</v>
      </c>
    </row>
    <row r="4169" spans="1:38" hidden="1" x14ac:dyDescent="0.25">
      <c r="A4169" s="122" t="s">
        <v>2025</v>
      </c>
      <c r="B4169" s="122">
        <v>1</v>
      </c>
      <c r="C4169" s="122" t="s">
        <v>2218</v>
      </c>
      <c r="D4169" s="122" t="s">
        <v>2104</v>
      </c>
      <c r="E4169" s="122">
        <v>76</v>
      </c>
      <c r="F4169" s="122">
        <v>4.510276E-6</v>
      </c>
      <c r="G4169" s="122">
        <v>1.0978026999999999E-5</v>
      </c>
      <c r="H4169" s="122">
        <v>2.0889349000000001E-5</v>
      </c>
      <c r="I4169" s="122">
        <v>3.8849557770000002E-3</v>
      </c>
      <c r="J4169" s="122">
        <v>1.0279177675999999E-2</v>
      </c>
      <c r="K4169" s="122">
        <v>2.1729266494000001E-2</v>
      </c>
      <c r="L4169" s="122">
        <v>3.6888677873E-2</v>
      </c>
      <c r="M4169" s="122">
        <v>5.6734931081999999E-2</v>
      </c>
      <c r="N4169" s="122">
        <v>7.4043578686000006E-2</v>
      </c>
      <c r="O4169" s="122">
        <v>9.6756014973999993E-2</v>
      </c>
      <c r="P4169" s="122">
        <v>0.115233159765</v>
      </c>
      <c r="Q4169" s="122">
        <v>0.13946862287</v>
      </c>
      <c r="R4169" s="122">
        <v>0.168097679981</v>
      </c>
      <c r="S4169" s="122">
        <v>0.19912186102400001</v>
      </c>
      <c r="T4169" s="122">
        <v>0.230451038862</v>
      </c>
      <c r="U4169" s="122">
        <v>0.287369312283</v>
      </c>
      <c r="V4169" s="122">
        <v>0.36204919904600003</v>
      </c>
      <c r="W4169" s="122">
        <v>0.46042809456900002</v>
      </c>
      <c r="X4169" s="122">
        <v>0.56748892903199999</v>
      </c>
      <c r="Y4169" s="122">
        <v>0.86384130172499995</v>
      </c>
      <c r="Z4169" s="122">
        <v>0.82449291148699999</v>
      </c>
      <c r="AA4169" s="122">
        <v>0.98625534298100004</v>
      </c>
      <c r="AB4169" s="122">
        <v>1.3842371250759999</v>
      </c>
      <c r="AC4169" s="122">
        <v>1.537520592096</v>
      </c>
      <c r="AD4169" s="122">
        <v>1.623692512483</v>
      </c>
      <c r="AE4169" s="122">
        <v>1.920800717786</v>
      </c>
      <c r="AF4169" s="122">
        <v>2.2061312930699999</v>
      </c>
      <c r="AG4169" s="122">
        <v>2.3915505358689999</v>
      </c>
      <c r="AH4169" s="122">
        <v>2.529425681842</v>
      </c>
      <c r="AI4169" s="122">
        <v>3.5020110382610001</v>
      </c>
      <c r="AJ4169" s="122">
        <v>3.0250515033740002</v>
      </c>
      <c r="AK4169" s="122">
        <v>3.4663847212749999</v>
      </c>
      <c r="AL4169" s="122">
        <v>0</v>
      </c>
    </row>
    <row r="4170" spans="1:38" hidden="1" x14ac:dyDescent="0.25">
      <c r="A4170" s="122" t="s">
        <v>2025</v>
      </c>
      <c r="B4170" s="122">
        <v>1</v>
      </c>
      <c r="C4170" s="122" t="s">
        <v>2218</v>
      </c>
      <c r="D4170" s="122" t="s">
        <v>2105</v>
      </c>
      <c r="E4170" s="122">
        <v>76</v>
      </c>
      <c r="F4170" s="122">
        <v>2.9354200000000002E-7</v>
      </c>
      <c r="G4170" s="122">
        <v>7.0881200000000001E-7</v>
      </c>
      <c r="H4170" s="122">
        <v>1.345665E-6</v>
      </c>
      <c r="I4170" s="122">
        <v>2.4893280900000001E-4</v>
      </c>
      <c r="J4170" s="122">
        <v>6.5772523100000001E-4</v>
      </c>
      <c r="K4170" s="122">
        <v>1.3841358029999999E-3</v>
      </c>
      <c r="L4170" s="122">
        <v>2.3407799879999998E-3</v>
      </c>
      <c r="M4170" s="122">
        <v>3.5774695810000001E-3</v>
      </c>
      <c r="N4170" s="122">
        <v>4.6269573600000004E-3</v>
      </c>
      <c r="O4170" s="122">
        <v>5.9831584889999999E-3</v>
      </c>
      <c r="P4170" s="122">
        <v>7.0689529119999997E-3</v>
      </c>
      <c r="Q4170" s="122">
        <v>8.490194199E-3</v>
      </c>
      <c r="R4170" s="122">
        <v>1.0207605099000001E-2</v>
      </c>
      <c r="S4170" s="122">
        <v>1.2097922064E-2</v>
      </c>
      <c r="T4170" s="122">
        <v>1.4132111381E-2</v>
      </c>
      <c r="U4170" s="122">
        <v>1.7646495743E-2</v>
      </c>
      <c r="V4170" s="122">
        <v>2.2191737159999999E-2</v>
      </c>
      <c r="W4170" s="122">
        <v>2.8098241879000001E-2</v>
      </c>
      <c r="X4170" s="122">
        <v>3.4535247365999999E-2</v>
      </c>
      <c r="Y4170" s="122">
        <v>4.1305439190000001E-2</v>
      </c>
      <c r="Z4170" s="122">
        <v>5.2713563231000002E-2</v>
      </c>
      <c r="AA4170" s="122">
        <v>6.2718292134E-2</v>
      </c>
      <c r="AB4170" s="122">
        <v>7.0610366295000004E-2</v>
      </c>
      <c r="AC4170" s="122">
        <v>7.4455260879999999E-2</v>
      </c>
      <c r="AD4170" s="122">
        <v>7.8969273675999999E-2</v>
      </c>
      <c r="AE4170" s="122">
        <v>8.2617994713000006E-2</v>
      </c>
      <c r="AF4170" s="122">
        <v>8.7590060146000001E-2</v>
      </c>
      <c r="AG4170" s="122">
        <v>9.9582544522999999E-2</v>
      </c>
      <c r="AH4170" s="122">
        <v>9.2343112815000003E-2</v>
      </c>
      <c r="AI4170" s="122">
        <v>9.7516363248999996E-2</v>
      </c>
      <c r="AJ4170" s="122">
        <v>9.558715609E-2</v>
      </c>
      <c r="AK4170" s="122">
        <v>0.109135915195</v>
      </c>
      <c r="AL4170" s="122">
        <v>0</v>
      </c>
    </row>
    <row r="4171" spans="1:38" hidden="1" x14ac:dyDescent="0.25">
      <c r="A4171" s="122" t="s">
        <v>2025</v>
      </c>
      <c r="B4171" s="122">
        <v>1</v>
      </c>
      <c r="C4171" s="122" t="s">
        <v>2218</v>
      </c>
      <c r="D4171" s="122" t="s">
        <v>475</v>
      </c>
      <c r="E4171" s="122">
        <v>76</v>
      </c>
      <c r="F4171" s="122">
        <v>7.2814900000000004E-7</v>
      </c>
      <c r="G4171" s="122">
        <v>1.7796380000000001E-6</v>
      </c>
      <c r="H4171" s="122">
        <v>3.3979230000000001E-6</v>
      </c>
      <c r="I4171" s="122">
        <v>6.3108613599999999E-4</v>
      </c>
      <c r="J4171" s="122">
        <v>1.671885579E-3</v>
      </c>
      <c r="K4171" s="122">
        <v>3.5402724839999999E-3</v>
      </c>
      <c r="L4171" s="122">
        <v>6.0239322970000002E-3</v>
      </c>
      <c r="M4171" s="122">
        <v>9.2857633929999996E-3</v>
      </c>
      <c r="N4171" s="122">
        <v>1.211749935E-2</v>
      </c>
      <c r="O4171" s="122">
        <v>1.5831945582E-2</v>
      </c>
      <c r="P4171" s="122">
        <v>1.8869904938E-2</v>
      </c>
      <c r="Q4171" s="122">
        <v>2.2848708565E-2</v>
      </c>
      <c r="R4171" s="122">
        <v>2.7644323238999999E-2</v>
      </c>
      <c r="S4171" s="122">
        <v>3.2926436227999997E-2</v>
      </c>
      <c r="T4171" s="122">
        <v>3.8346672456999999E-2</v>
      </c>
      <c r="U4171" s="122">
        <v>4.8111404146999999E-2</v>
      </c>
      <c r="V4171" s="122">
        <v>6.057561559E-2</v>
      </c>
      <c r="W4171" s="122">
        <v>7.6761396888999994E-2</v>
      </c>
      <c r="X4171" s="122">
        <v>9.4345016949999999E-2</v>
      </c>
      <c r="Y4171" s="122">
        <v>0.112597399231</v>
      </c>
      <c r="Z4171" s="122">
        <v>0.14293290094399999</v>
      </c>
      <c r="AA4171" s="122">
        <v>0.16842392845599999</v>
      </c>
      <c r="AB4171" s="122">
        <v>0.186392434701</v>
      </c>
      <c r="AC4171" s="122">
        <v>0.19210369309700001</v>
      </c>
      <c r="AD4171" s="122">
        <v>0.200963105438</v>
      </c>
      <c r="AE4171" s="122">
        <v>0.20689671080399999</v>
      </c>
      <c r="AF4171" s="122">
        <v>0.22085156561200001</v>
      </c>
      <c r="AG4171" s="122">
        <v>0.25226069021600001</v>
      </c>
      <c r="AH4171" s="122">
        <v>0.23393850960699999</v>
      </c>
      <c r="AI4171" s="122">
        <v>0.24676099698599999</v>
      </c>
      <c r="AJ4171" s="122">
        <v>0.24069197873000001</v>
      </c>
      <c r="AK4171" s="122">
        <v>0.276546715138</v>
      </c>
      <c r="AL4171" s="122">
        <v>0</v>
      </c>
    </row>
    <row r="4172" spans="1:38" hidden="1" x14ac:dyDescent="0.25">
      <c r="A4172" s="122" t="s">
        <v>2025</v>
      </c>
      <c r="B4172" s="122">
        <v>1</v>
      </c>
      <c r="C4172" s="122" t="s">
        <v>2218</v>
      </c>
      <c r="D4172" s="122" t="s">
        <v>2106</v>
      </c>
      <c r="E4172" s="122">
        <v>76</v>
      </c>
      <c r="F4172" s="122">
        <v>4.8247399999999996E-7</v>
      </c>
      <c r="G4172" s="122">
        <v>1.1690960000000001E-6</v>
      </c>
      <c r="H4172" s="122">
        <v>2.23168E-6</v>
      </c>
      <c r="I4172" s="122">
        <v>4.1587546999999998E-4</v>
      </c>
      <c r="J4172" s="122">
        <v>1.1074347450000001E-3</v>
      </c>
      <c r="K4172" s="122">
        <v>2.3559611180000001E-3</v>
      </c>
      <c r="L4172" s="122">
        <v>4.03628492E-3</v>
      </c>
      <c r="M4172" s="122">
        <v>6.2589560969999996E-3</v>
      </c>
      <c r="N4172" s="122">
        <v>8.2346015369999994E-3</v>
      </c>
      <c r="O4172" s="122">
        <v>1.0833707361E-2</v>
      </c>
      <c r="P4172" s="122">
        <v>1.3018339806E-2</v>
      </c>
      <c r="Q4172" s="122">
        <v>1.5882156163E-2</v>
      </c>
      <c r="R4172" s="122">
        <v>1.9290847018999999E-2</v>
      </c>
      <c r="S4172" s="122">
        <v>2.3013276262000001E-2</v>
      </c>
      <c r="T4172" s="122">
        <v>2.685539361E-2</v>
      </c>
      <c r="U4172" s="122">
        <v>3.3700155246000001E-2</v>
      </c>
      <c r="V4172" s="122">
        <v>4.2526080341E-2</v>
      </c>
      <c r="W4172" s="122">
        <v>5.3756125827999997E-2</v>
      </c>
      <c r="X4172" s="122">
        <v>6.5658618976999997E-2</v>
      </c>
      <c r="Y4172" s="122">
        <v>6.4127661454000007E-2</v>
      </c>
      <c r="Z4172" s="122">
        <v>7.2375861656999996E-2</v>
      </c>
      <c r="AA4172" s="122">
        <v>8.7826632173999997E-2</v>
      </c>
      <c r="AB4172" s="122">
        <v>0.108642577288</v>
      </c>
      <c r="AC4172" s="122">
        <v>0.124421603841</v>
      </c>
      <c r="AD4172" s="122">
        <v>0.156754923559</v>
      </c>
      <c r="AE4172" s="122">
        <v>0.15542120565500001</v>
      </c>
      <c r="AF4172" s="122">
        <v>0.188336213399</v>
      </c>
      <c r="AG4172" s="122">
        <v>0.169475559789</v>
      </c>
      <c r="AH4172" s="122">
        <v>0.20089355658899999</v>
      </c>
      <c r="AI4172" s="122">
        <v>0.19213187407999999</v>
      </c>
      <c r="AJ4172" s="122">
        <v>0.23256235206</v>
      </c>
      <c r="AK4172" s="122">
        <v>0.27004291014300003</v>
      </c>
      <c r="AL4172" s="122">
        <v>0</v>
      </c>
    </row>
    <row r="4173" spans="1:38" hidden="1" x14ac:dyDescent="0.25">
      <c r="A4173" s="122" t="s">
        <v>2025</v>
      </c>
      <c r="B4173" s="122">
        <v>1</v>
      </c>
      <c r="C4173" s="122" t="s">
        <v>2218</v>
      </c>
      <c r="D4173" s="122" t="s">
        <v>2107</v>
      </c>
      <c r="E4173" s="122">
        <v>76</v>
      </c>
      <c r="F4173" s="122">
        <v>3.3662230000000001E-6</v>
      </c>
      <c r="G4173" s="122">
        <v>8.2302710000000005E-6</v>
      </c>
      <c r="H4173" s="122">
        <v>1.5733027000000001E-5</v>
      </c>
      <c r="I4173" s="122">
        <v>2.9268530749999998E-3</v>
      </c>
      <c r="J4173" s="122">
        <v>7.7679249150000001E-3</v>
      </c>
      <c r="K4173" s="122">
        <v>1.6451662196E-2</v>
      </c>
      <c r="L4173" s="122">
        <v>2.8001667511999999E-2</v>
      </c>
      <c r="M4173" s="122">
        <v>4.3248761725000001E-2</v>
      </c>
      <c r="N4173" s="122">
        <v>5.6589536813000003E-2</v>
      </c>
      <c r="O4173" s="122">
        <v>7.4111567261000003E-2</v>
      </c>
      <c r="P4173" s="122">
        <v>8.8518657121999994E-2</v>
      </c>
      <c r="Q4173" s="122">
        <v>0.107431383054</v>
      </c>
      <c r="R4173" s="122">
        <v>0.13000485224800001</v>
      </c>
      <c r="S4173" s="122">
        <v>0.154664988841</v>
      </c>
      <c r="T4173" s="122">
        <v>0.17973859392300001</v>
      </c>
      <c r="U4173" s="122">
        <v>0.224547296481</v>
      </c>
      <c r="V4173" s="122">
        <v>0.281527325306</v>
      </c>
      <c r="W4173" s="122">
        <v>0.35540972312300001</v>
      </c>
      <c r="X4173" s="122">
        <v>0.43464969482799998</v>
      </c>
      <c r="Y4173" s="122">
        <v>0.42662064211400003</v>
      </c>
      <c r="Z4173" s="122">
        <v>0.48364555116500002</v>
      </c>
      <c r="AA4173" s="122">
        <v>0.58721307954699997</v>
      </c>
      <c r="AB4173" s="122">
        <v>0.725472319521</v>
      </c>
      <c r="AC4173" s="122">
        <v>0.830353006138</v>
      </c>
      <c r="AD4173" s="122">
        <v>1.0417703106580001</v>
      </c>
      <c r="AE4173" s="122">
        <v>1.030770243599</v>
      </c>
      <c r="AF4173" s="122">
        <v>1.2437483613360001</v>
      </c>
      <c r="AG4173" s="122">
        <v>1.1154689470620001</v>
      </c>
      <c r="AH4173" s="122">
        <v>1.3182338738429999</v>
      </c>
      <c r="AI4173" s="122">
        <v>1.255375810386</v>
      </c>
      <c r="AJ4173" s="122">
        <v>1.566296761616</v>
      </c>
      <c r="AK4173" s="122">
        <v>1.801682625068</v>
      </c>
      <c r="AL4173" s="122">
        <v>0</v>
      </c>
    </row>
    <row r="4174" spans="1:38" hidden="1" x14ac:dyDescent="0.25">
      <c r="A4174" s="122" t="s">
        <v>2025</v>
      </c>
      <c r="B4174" s="122">
        <v>1</v>
      </c>
      <c r="C4174" s="122" t="s">
        <v>2218</v>
      </c>
      <c r="D4174" s="122" t="s">
        <v>2108</v>
      </c>
      <c r="E4174" s="122">
        <v>76</v>
      </c>
      <c r="F4174" s="122">
        <v>9.3134599999999998E-7</v>
      </c>
      <c r="G4174" s="122">
        <v>2.2640139999999998E-6</v>
      </c>
      <c r="H4174" s="122">
        <v>4.2988369999999998E-6</v>
      </c>
      <c r="I4174" s="122">
        <v>7.9251838599999995E-4</v>
      </c>
      <c r="J4174" s="122">
        <v>2.0821561720000001E-3</v>
      </c>
      <c r="K4174" s="122">
        <v>4.3519069210000002E-3</v>
      </c>
      <c r="L4174" s="122">
        <v>7.3159444130000001E-3</v>
      </c>
      <c r="M4174" s="122">
        <v>1.1106326093E-2</v>
      </c>
      <c r="N4174" s="122">
        <v>1.4291696155E-2</v>
      </c>
      <c r="O4174" s="122">
        <v>1.8403163330999998E-2</v>
      </c>
      <c r="P4174" s="122">
        <v>2.1616888409000001E-2</v>
      </c>
      <c r="Q4174" s="122">
        <v>2.5833255005999999E-2</v>
      </c>
      <c r="R4174" s="122">
        <v>3.1024815676999998E-2</v>
      </c>
      <c r="S4174" s="122">
        <v>3.6704136005999997E-2</v>
      </c>
      <c r="T4174" s="122">
        <v>4.2373361153E-2</v>
      </c>
      <c r="U4174" s="122">
        <v>5.2525498226E-2</v>
      </c>
      <c r="V4174" s="122">
        <v>6.530209193E-2</v>
      </c>
      <c r="W4174" s="122">
        <v>8.1932799212999993E-2</v>
      </c>
      <c r="X4174" s="122">
        <v>9.9531423834999994E-2</v>
      </c>
      <c r="Y4174" s="122">
        <v>0.12956709363400001</v>
      </c>
      <c r="Z4174" s="122">
        <v>0.12799858936299999</v>
      </c>
      <c r="AA4174" s="122">
        <v>9.5785579704000007E-2</v>
      </c>
      <c r="AB4174" s="122">
        <v>0.14382744165899999</v>
      </c>
      <c r="AC4174" s="122">
        <v>0.11352506771400001</v>
      </c>
      <c r="AD4174" s="122">
        <v>0.112397242578</v>
      </c>
      <c r="AE4174" s="122">
        <v>0.11411375700199999</v>
      </c>
      <c r="AF4174" s="122">
        <v>8.2661046483000003E-2</v>
      </c>
      <c r="AG4174" s="122">
        <v>9.0794337355999996E-2</v>
      </c>
      <c r="AH4174" s="122">
        <v>0.10196846436</v>
      </c>
      <c r="AI4174" s="122">
        <v>0.105765732231</v>
      </c>
      <c r="AJ4174" s="122">
        <v>0.172500512001</v>
      </c>
      <c r="AK4174" s="122">
        <v>0.195329195042</v>
      </c>
      <c r="AL4174" s="122">
        <v>0</v>
      </c>
    </row>
    <row r="4175" spans="1:38" hidden="1" x14ac:dyDescent="0.25">
      <c r="A4175" s="122" t="s">
        <v>2025</v>
      </c>
      <c r="B4175" s="122">
        <v>1</v>
      </c>
      <c r="C4175" s="122" t="s">
        <v>2218</v>
      </c>
      <c r="D4175" s="122" t="s">
        <v>2109</v>
      </c>
      <c r="E4175" s="122">
        <v>76</v>
      </c>
      <c r="F4175" s="122">
        <v>7.4716900000000001E-7</v>
      </c>
      <c r="G4175" s="122">
        <v>1.8867840000000001E-6</v>
      </c>
      <c r="H4175" s="122">
        <v>3.641379E-6</v>
      </c>
      <c r="I4175" s="122">
        <v>6.8343773500000005E-4</v>
      </c>
      <c r="J4175" s="122">
        <v>1.8555493560000001E-3</v>
      </c>
      <c r="K4175" s="122">
        <v>4.0007580959999997E-3</v>
      </c>
      <c r="L4175" s="122">
        <v>6.9568702709999998E-3</v>
      </c>
      <c r="M4175" s="122">
        <v>1.1039149989E-2</v>
      </c>
      <c r="N4175" s="122">
        <v>1.4767482089E-2</v>
      </c>
      <c r="O4175" s="122">
        <v>1.9692099913E-2</v>
      </c>
      <c r="P4175" s="122">
        <v>2.3961565595000001E-2</v>
      </c>
      <c r="Q4175" s="122">
        <v>2.9594787466999999E-2</v>
      </c>
      <c r="R4175" s="122">
        <v>3.6350529797E-2</v>
      </c>
      <c r="S4175" s="122">
        <v>4.3962100485000002E-2</v>
      </c>
      <c r="T4175" s="122">
        <v>5.2220240857E-2</v>
      </c>
      <c r="U4175" s="122">
        <v>6.6113564696999999E-2</v>
      </c>
      <c r="V4175" s="122">
        <v>8.3956851821000003E-2</v>
      </c>
      <c r="W4175" s="122">
        <v>0.107088248306</v>
      </c>
      <c r="X4175" s="122">
        <v>0.13135950863599999</v>
      </c>
      <c r="Y4175" s="122">
        <v>0.17077960522499999</v>
      </c>
      <c r="Z4175" s="122">
        <v>0.167544157088</v>
      </c>
      <c r="AA4175" s="122">
        <v>0.124898506566</v>
      </c>
      <c r="AB4175" s="122">
        <v>0.189086568249</v>
      </c>
      <c r="AC4175" s="122">
        <v>0.150635104785</v>
      </c>
      <c r="AD4175" s="122">
        <v>0.151581218864</v>
      </c>
      <c r="AE4175" s="122">
        <v>0.15661613842300001</v>
      </c>
      <c r="AF4175" s="122">
        <v>0.115329571511</v>
      </c>
      <c r="AG4175" s="122">
        <v>0.12893917464499999</v>
      </c>
      <c r="AH4175" s="122">
        <v>0.147600135056</v>
      </c>
      <c r="AI4175" s="122">
        <v>0.15569268635700001</v>
      </c>
      <c r="AJ4175" s="122">
        <v>0.25367749698999997</v>
      </c>
      <c r="AK4175" s="122">
        <v>0.29024051569100001</v>
      </c>
      <c r="AL4175" s="122">
        <v>0</v>
      </c>
    </row>
    <row r="4176" spans="1:38" hidden="1" x14ac:dyDescent="0.25">
      <c r="A4176" s="122" t="s">
        <v>2025</v>
      </c>
      <c r="B4176" s="122">
        <v>1</v>
      </c>
      <c r="C4176" s="122" t="s">
        <v>2218</v>
      </c>
      <c r="D4176" s="122" t="s">
        <v>2110</v>
      </c>
      <c r="E4176" s="122">
        <v>76</v>
      </c>
      <c r="F4176" s="122">
        <v>7.8140500000000002E-6</v>
      </c>
      <c r="G4176" s="122">
        <v>1.9086569999999999E-5</v>
      </c>
      <c r="H4176" s="122">
        <v>3.6428689000000002E-5</v>
      </c>
      <c r="I4176" s="122">
        <v>6.7658029589999997E-3</v>
      </c>
      <c r="J4176" s="122">
        <v>1.7891977056E-2</v>
      </c>
      <c r="K4176" s="122">
        <v>3.7701741980000002E-2</v>
      </c>
      <c r="L4176" s="122">
        <v>6.3869163170000007E-2</v>
      </c>
      <c r="M4176" s="122">
        <v>9.8173909692000003E-2</v>
      </c>
      <c r="N4176" s="122">
        <v>0.12807222117200001</v>
      </c>
      <c r="O4176" s="122">
        <v>0.167403905193</v>
      </c>
      <c r="P4176" s="122">
        <v>0.199512236063</v>
      </c>
      <c r="Q4176" s="122">
        <v>0.241395867086</v>
      </c>
      <c r="R4176" s="122">
        <v>0.29090502915999999</v>
      </c>
      <c r="S4176" s="122">
        <v>0.34480964793199997</v>
      </c>
      <c r="T4176" s="122">
        <v>0.39907882938400002</v>
      </c>
      <c r="U4176" s="122">
        <v>0.49655441058299998</v>
      </c>
      <c r="V4176" s="122">
        <v>0.62095070387600004</v>
      </c>
      <c r="W4176" s="122">
        <v>0.78358008757499997</v>
      </c>
      <c r="X4176" s="122">
        <v>0.95862623859499996</v>
      </c>
      <c r="Y4176" s="122">
        <v>0.94074546653799995</v>
      </c>
      <c r="Z4176" s="122">
        <v>1.0662827046459999</v>
      </c>
      <c r="AA4176" s="122">
        <v>1.296997362927</v>
      </c>
      <c r="AB4176" s="122">
        <v>1.6053793774689999</v>
      </c>
      <c r="AC4176" s="122">
        <v>1.839833217492</v>
      </c>
      <c r="AD4176" s="122">
        <v>2.308979512314</v>
      </c>
      <c r="AE4176" s="122">
        <v>2.2842693195189998</v>
      </c>
      <c r="AF4176" s="122">
        <v>2.752295930716</v>
      </c>
      <c r="AG4176" s="122">
        <v>2.4590423753559998</v>
      </c>
      <c r="AH4176" s="122">
        <v>2.897489241687</v>
      </c>
      <c r="AI4176" s="122">
        <v>2.7480412613260001</v>
      </c>
      <c r="AJ4176" s="122">
        <v>3.4018836820049998</v>
      </c>
      <c r="AK4176" s="122">
        <v>3.8564280200919998</v>
      </c>
      <c r="AL4176" s="122">
        <v>0</v>
      </c>
    </row>
    <row r="4177" spans="1:38" hidden="1" x14ac:dyDescent="0.25">
      <c r="A4177" s="122" t="s">
        <v>2025</v>
      </c>
      <c r="B4177" s="122">
        <v>1</v>
      </c>
      <c r="C4177" s="122" t="s">
        <v>2218</v>
      </c>
      <c r="D4177" s="122" t="s">
        <v>2111</v>
      </c>
      <c r="E4177" s="122">
        <v>76</v>
      </c>
      <c r="F4177" s="122">
        <v>5.001626E-6</v>
      </c>
      <c r="G4177" s="122">
        <v>1.2206085000000001E-5</v>
      </c>
      <c r="H4177" s="122">
        <v>2.3253852E-5</v>
      </c>
      <c r="I4177" s="122">
        <v>4.3096809360000004E-3</v>
      </c>
      <c r="J4177" s="122">
        <v>1.1375937446E-2</v>
      </c>
      <c r="K4177" s="122">
        <v>2.3935414679999999E-2</v>
      </c>
      <c r="L4177" s="122">
        <v>4.0463887878000003E-2</v>
      </c>
      <c r="M4177" s="122">
        <v>6.2095440707000002E-2</v>
      </c>
      <c r="N4177" s="122">
        <v>8.0826887018999996E-2</v>
      </c>
      <c r="O4177" s="122">
        <v>0.105271047391</v>
      </c>
      <c r="P4177" s="122">
        <v>0.125117560223</v>
      </c>
      <c r="Q4177" s="122">
        <v>0.15128621390899999</v>
      </c>
      <c r="R4177" s="122">
        <v>0.18247111712200001</v>
      </c>
      <c r="S4177" s="122">
        <v>0.21655211394900001</v>
      </c>
      <c r="T4177" s="122">
        <v>0.25103649676299999</v>
      </c>
      <c r="U4177" s="122">
        <v>0.31309529322099999</v>
      </c>
      <c r="V4177" s="122">
        <v>0.39233050707299999</v>
      </c>
      <c r="W4177" s="122">
        <v>0.49499393719000001</v>
      </c>
      <c r="X4177" s="122">
        <v>0.60478348990099995</v>
      </c>
      <c r="Y4177" s="122">
        <v>0.71613387738500001</v>
      </c>
      <c r="Z4177" s="122">
        <v>0.90149488157799995</v>
      </c>
      <c r="AA4177" s="122">
        <v>1.0563111837120001</v>
      </c>
      <c r="AB4177" s="122">
        <v>1.161473842463</v>
      </c>
      <c r="AC4177" s="122">
        <v>1.1922425230910001</v>
      </c>
      <c r="AD4177" s="122">
        <v>1.2407174381120001</v>
      </c>
      <c r="AE4177" s="122">
        <v>1.2709005084730001</v>
      </c>
      <c r="AF4177" s="122">
        <v>1.348412482112</v>
      </c>
      <c r="AG4177" s="122">
        <v>1.535108042674</v>
      </c>
      <c r="AH4177" s="122">
        <v>1.419160444159</v>
      </c>
      <c r="AI4177" s="122">
        <v>1.4934725440350001</v>
      </c>
      <c r="AJ4177" s="122">
        <v>1.4468339649999999</v>
      </c>
      <c r="AK4177" s="122">
        <v>1.658979619498</v>
      </c>
      <c r="AL4177" s="122">
        <v>0</v>
      </c>
    </row>
    <row r="4178" spans="1:38" hidden="1" x14ac:dyDescent="0.25">
      <c r="A4178" s="122" t="s">
        <v>2025</v>
      </c>
      <c r="B4178" s="122">
        <v>1</v>
      </c>
      <c r="C4178" s="122" t="s">
        <v>2218</v>
      </c>
      <c r="D4178" s="122" t="s">
        <v>2112</v>
      </c>
      <c r="E4178" s="122">
        <v>76</v>
      </c>
      <c r="F4178" s="122">
        <v>1.865862E-6</v>
      </c>
      <c r="G4178" s="122">
        <v>4.5353189999999999E-6</v>
      </c>
      <c r="H4178" s="122">
        <v>8.6423709999999995E-6</v>
      </c>
      <c r="I4178" s="122">
        <v>1.595078698E-3</v>
      </c>
      <c r="J4178" s="122">
        <v>4.1936941230000004E-3</v>
      </c>
      <c r="K4178" s="122">
        <v>8.7915353500000008E-3</v>
      </c>
      <c r="L4178" s="122">
        <v>1.4852069418E-2</v>
      </c>
      <c r="M4178" s="122">
        <v>2.2762148544999999E-2</v>
      </c>
      <c r="N4178" s="122">
        <v>2.9577282093E-2</v>
      </c>
      <c r="O4178" s="122">
        <v>3.8524289459000001E-2</v>
      </c>
      <c r="P4178" s="122">
        <v>4.5632650226E-2</v>
      </c>
      <c r="Q4178" s="122">
        <v>5.4950993610999997E-2</v>
      </c>
      <c r="R4178" s="122">
        <v>6.6138056434000003E-2</v>
      </c>
      <c r="S4178" s="122">
        <v>7.8168456863999994E-2</v>
      </c>
      <c r="T4178" s="122">
        <v>9.0315105315000005E-2</v>
      </c>
      <c r="U4178" s="122">
        <v>0.11225000368599999</v>
      </c>
      <c r="V4178" s="122">
        <v>0.14122459460100001</v>
      </c>
      <c r="W4178" s="122">
        <v>0.177841885921</v>
      </c>
      <c r="X4178" s="122">
        <v>0.216680633357</v>
      </c>
      <c r="Y4178" s="122">
        <v>0.30492641307500001</v>
      </c>
      <c r="Z4178" s="122">
        <v>0.41206399165300001</v>
      </c>
      <c r="AA4178" s="122">
        <v>0.50377252435800002</v>
      </c>
      <c r="AB4178" s="122">
        <v>0.46750874446399998</v>
      </c>
      <c r="AC4178" s="122">
        <v>0.56448581241399998</v>
      </c>
      <c r="AD4178" s="122">
        <v>0.58896911055699996</v>
      </c>
      <c r="AE4178" s="122">
        <v>0.66853918355499997</v>
      </c>
      <c r="AF4178" s="122">
        <v>0.65076436589499997</v>
      </c>
      <c r="AG4178" s="122">
        <v>0.74198823191100005</v>
      </c>
      <c r="AH4178" s="122">
        <v>0.85289002318499996</v>
      </c>
      <c r="AI4178" s="122">
        <v>0.82040065387700001</v>
      </c>
      <c r="AJ4178" s="122">
        <v>1.037809084047</v>
      </c>
      <c r="AK4178" s="122">
        <v>1.189116864734</v>
      </c>
      <c r="AL4178" s="122">
        <v>0</v>
      </c>
    </row>
    <row r="4179" spans="1:38" hidden="1" x14ac:dyDescent="0.25">
      <c r="A4179" s="122" t="s">
        <v>2025</v>
      </c>
      <c r="B4179" s="122">
        <v>1</v>
      </c>
      <c r="C4179" s="122" t="s">
        <v>2218</v>
      </c>
      <c r="D4179" s="122" t="s">
        <v>2113</v>
      </c>
      <c r="E4179" s="122">
        <v>76</v>
      </c>
      <c r="F4179" s="122">
        <v>1.037224E-6</v>
      </c>
      <c r="G4179" s="122">
        <v>2.5486800000000001E-6</v>
      </c>
      <c r="H4179" s="122">
        <v>4.8818000000000004E-6</v>
      </c>
      <c r="I4179" s="122">
        <v>9.1648852699999998E-4</v>
      </c>
      <c r="J4179" s="122">
        <v>2.4526936680000001E-3</v>
      </c>
      <c r="K4179" s="122">
        <v>5.2338700270000002E-3</v>
      </c>
      <c r="L4179" s="122">
        <v>8.9530348040000006E-3</v>
      </c>
      <c r="M4179" s="122">
        <v>1.3814158796E-2</v>
      </c>
      <c r="N4179" s="122">
        <v>1.8014578074E-2</v>
      </c>
      <c r="O4179" s="122">
        <v>2.3496515499999999E-2</v>
      </c>
      <c r="P4179" s="122">
        <v>2.7935385665E-2</v>
      </c>
      <c r="Q4179" s="122">
        <v>3.3762384882E-2</v>
      </c>
      <c r="R4179" s="122">
        <v>4.0866349176000002E-2</v>
      </c>
      <c r="S4179" s="122">
        <v>4.8536864745999997E-2</v>
      </c>
      <c r="T4179" s="122">
        <v>5.6227702235000003E-2</v>
      </c>
      <c r="U4179" s="122">
        <v>7.0571059562999999E-2</v>
      </c>
      <c r="V4179" s="122">
        <v>8.9367080360000004E-2</v>
      </c>
      <c r="W4179" s="122">
        <v>0.113685258592</v>
      </c>
      <c r="X4179" s="122">
        <v>0.13943061488700001</v>
      </c>
      <c r="Y4179" s="122">
        <v>0.113667835321</v>
      </c>
      <c r="Z4179" s="122">
        <v>0.17093433863099999</v>
      </c>
      <c r="AA4179" s="122">
        <v>0.16960142907699999</v>
      </c>
      <c r="AB4179" s="122">
        <v>0.137370360562</v>
      </c>
      <c r="AC4179" s="122">
        <v>0.16692959521100001</v>
      </c>
      <c r="AD4179" s="122">
        <v>0.19223912722600001</v>
      </c>
      <c r="AE4179" s="122">
        <v>0.21567007634800001</v>
      </c>
      <c r="AF4179" s="122">
        <v>0.228962449974</v>
      </c>
      <c r="AG4179" s="122">
        <v>0.26457235523599998</v>
      </c>
      <c r="AH4179" s="122">
        <v>0.24144881305999999</v>
      </c>
      <c r="AI4179" s="122">
        <v>0.26365012076700001</v>
      </c>
      <c r="AJ4179" s="122">
        <v>0.29850276787000002</v>
      </c>
      <c r="AK4179" s="122">
        <v>0.34407190682900002</v>
      </c>
      <c r="AL4179" s="122">
        <v>0</v>
      </c>
    </row>
    <row r="4180" spans="1:38" hidden="1" x14ac:dyDescent="0.25">
      <c r="A4180" s="122" t="s">
        <v>2025</v>
      </c>
      <c r="B4180" s="122">
        <v>1</v>
      </c>
      <c r="C4180" s="122" t="s">
        <v>2218</v>
      </c>
      <c r="D4180" s="122" t="s">
        <v>2114</v>
      </c>
      <c r="E4180" s="122">
        <v>76</v>
      </c>
      <c r="F4180" s="122">
        <v>5.1613939999999997E-6</v>
      </c>
      <c r="G4180" s="122">
        <v>1.2619453E-5</v>
      </c>
      <c r="H4180" s="122">
        <v>2.4056179000000001E-5</v>
      </c>
      <c r="I4180" s="122">
        <v>4.4625779609999998E-3</v>
      </c>
      <c r="J4180" s="122">
        <v>1.1792033231000001E-2</v>
      </c>
      <c r="K4180" s="122">
        <v>2.4827168013999999E-2</v>
      </c>
      <c r="L4180" s="122">
        <v>4.1988998019000003E-2</v>
      </c>
      <c r="M4180" s="122">
        <v>6.4344831497000002E-2</v>
      </c>
      <c r="N4180" s="122">
        <v>8.3617950290999998E-2</v>
      </c>
      <c r="O4180" s="122">
        <v>0.10872418291499999</v>
      </c>
      <c r="P4180" s="122">
        <v>0.128979644133</v>
      </c>
      <c r="Q4180" s="122">
        <v>0.155580659825</v>
      </c>
      <c r="R4180" s="122">
        <v>0.18743841677699999</v>
      </c>
      <c r="S4180" s="122">
        <v>0.22251329989999999</v>
      </c>
      <c r="T4180" s="122">
        <v>0.25834384889099998</v>
      </c>
      <c r="U4180" s="122">
        <v>0.323118353917</v>
      </c>
      <c r="V4180" s="122">
        <v>0.40663416395500002</v>
      </c>
      <c r="W4180" s="122">
        <v>0.514566091911</v>
      </c>
      <c r="X4180" s="122">
        <v>0.62930423461999996</v>
      </c>
      <c r="Y4180" s="122">
        <v>0.61719834793100004</v>
      </c>
      <c r="Z4180" s="122">
        <v>0.69865892333900004</v>
      </c>
      <c r="AA4180" s="122">
        <v>0.84784409263100002</v>
      </c>
      <c r="AB4180" s="122">
        <v>1.0472518454940001</v>
      </c>
      <c r="AC4180" s="122">
        <v>1.1979839957080001</v>
      </c>
      <c r="AD4180" s="122">
        <v>1.5029116821720001</v>
      </c>
      <c r="AE4180" s="122">
        <v>1.486236834858</v>
      </c>
      <c r="AF4180" s="122">
        <v>1.7924703391050001</v>
      </c>
      <c r="AG4180" s="122">
        <v>1.605741569306</v>
      </c>
      <c r="AH4180" s="122">
        <v>1.8990003903529999</v>
      </c>
      <c r="AI4180" s="122">
        <v>1.807101775255</v>
      </c>
      <c r="AJ4180" s="122">
        <v>2.1924753274180002</v>
      </c>
      <c r="AK4180" s="122">
        <v>2.5204258971460001</v>
      </c>
      <c r="AL4180" s="122">
        <v>0</v>
      </c>
    </row>
    <row r="4181" spans="1:38" hidden="1" x14ac:dyDescent="0.25">
      <c r="A4181" s="122" t="s">
        <v>2025</v>
      </c>
      <c r="B4181" s="122">
        <v>1</v>
      </c>
      <c r="C4181" s="122" t="s">
        <v>2218</v>
      </c>
      <c r="D4181" s="122" t="s">
        <v>2136</v>
      </c>
      <c r="E4181" s="122">
        <v>76</v>
      </c>
      <c r="F4181" s="122">
        <v>1.746987E-6</v>
      </c>
      <c r="G4181" s="122">
        <v>4.2414599999999997E-6</v>
      </c>
      <c r="H4181" s="122">
        <v>8.0410219999999999E-6</v>
      </c>
      <c r="I4181" s="122">
        <v>1.485076845E-3</v>
      </c>
      <c r="J4181" s="122">
        <v>3.91380246E-3</v>
      </c>
      <c r="K4181" s="122">
        <v>8.2294816700000002E-3</v>
      </c>
      <c r="L4181" s="122">
        <v>1.3916858237E-2</v>
      </c>
      <c r="M4181" s="122">
        <v>2.1348307306E-2</v>
      </c>
      <c r="N4181" s="122">
        <v>2.7781678705E-2</v>
      </c>
      <c r="O4181" s="122">
        <v>3.6233060375000001E-2</v>
      </c>
      <c r="P4181" s="122">
        <v>4.3061061587000002E-2</v>
      </c>
      <c r="Q4181" s="122">
        <v>5.1784757351999999E-2</v>
      </c>
      <c r="R4181" s="122">
        <v>6.2082923961999999E-2</v>
      </c>
      <c r="S4181" s="122">
        <v>7.3212149818000005E-2</v>
      </c>
      <c r="T4181" s="122">
        <v>8.4310815922999993E-2</v>
      </c>
      <c r="U4181" s="122">
        <v>0.104289335163</v>
      </c>
      <c r="V4181" s="122">
        <v>0.12922433041</v>
      </c>
      <c r="W4181" s="122">
        <v>0.16092347229100001</v>
      </c>
      <c r="X4181" s="122">
        <v>0.194049735492</v>
      </c>
      <c r="Y4181" s="122">
        <v>0.230569777552</v>
      </c>
      <c r="Z4181" s="122">
        <v>0.271654414196</v>
      </c>
      <c r="AA4181" s="122">
        <v>0.30824291145499999</v>
      </c>
      <c r="AB4181" s="122">
        <v>0.33952187554199997</v>
      </c>
      <c r="AC4181" s="122">
        <v>0.37052202735099998</v>
      </c>
      <c r="AD4181" s="122">
        <v>0.39741847753300003</v>
      </c>
      <c r="AE4181" s="122">
        <v>0.42030909096199998</v>
      </c>
      <c r="AF4181" s="122">
        <v>0.44269233796599999</v>
      </c>
      <c r="AG4181" s="122">
        <v>0.45867259421700002</v>
      </c>
      <c r="AH4181" s="122">
        <v>0.46983693479700001</v>
      </c>
      <c r="AI4181" s="122">
        <v>0.50882989322299998</v>
      </c>
      <c r="AJ4181" s="122">
        <v>0.56344119502300005</v>
      </c>
      <c r="AK4181" s="122">
        <v>0.64144001472599999</v>
      </c>
      <c r="AL4181" s="122">
        <v>0</v>
      </c>
    </row>
    <row r="4182" spans="1:38" hidden="1" x14ac:dyDescent="0.25">
      <c r="A4182" s="122" t="s">
        <v>2025</v>
      </c>
      <c r="B4182" s="122">
        <v>1</v>
      </c>
      <c r="C4182" s="122" t="s">
        <v>2218</v>
      </c>
      <c r="D4182" s="122" t="s">
        <v>2115</v>
      </c>
      <c r="E4182" s="122">
        <v>76</v>
      </c>
      <c r="F4182" s="122">
        <v>4.3619199999999999E-7</v>
      </c>
      <c r="G4182" s="122">
        <v>1.064486E-6</v>
      </c>
      <c r="H4182" s="122">
        <v>2.0215090000000001E-6</v>
      </c>
      <c r="I4182" s="122">
        <v>3.7377216400000002E-4</v>
      </c>
      <c r="J4182" s="122">
        <v>9.8472658100000007E-4</v>
      </c>
      <c r="K4182" s="122">
        <v>2.069884151E-3</v>
      </c>
      <c r="L4182" s="122">
        <v>3.507745114E-3</v>
      </c>
      <c r="M4182" s="122">
        <v>5.3955815540000004E-3</v>
      </c>
      <c r="N4182" s="122">
        <v>7.0411054130000003E-3</v>
      </c>
      <c r="O4182" s="122">
        <v>9.2236348799999996E-3</v>
      </c>
      <c r="P4182" s="122">
        <v>1.1027457127E-2</v>
      </c>
      <c r="Q4182" s="122">
        <v>1.337273376E-2</v>
      </c>
      <c r="R4182" s="122">
        <v>1.6203707332000002E-2</v>
      </c>
      <c r="S4182" s="122">
        <v>1.9264196511999999E-2</v>
      </c>
      <c r="T4182" s="122">
        <v>2.2368632036000001E-2</v>
      </c>
      <c r="U4182" s="122">
        <v>2.7715946536E-2</v>
      </c>
      <c r="V4182" s="122">
        <v>3.4553413367999997E-2</v>
      </c>
      <c r="W4182" s="122">
        <v>4.3303181748999997E-2</v>
      </c>
      <c r="X4182" s="122">
        <v>5.2640568592000003E-2</v>
      </c>
      <c r="Y4182" s="122">
        <v>5.1339374888E-2</v>
      </c>
      <c r="Z4182" s="122">
        <v>5.7930831017000001E-2</v>
      </c>
      <c r="AA4182" s="122">
        <v>7.0093280650000006E-2</v>
      </c>
      <c r="AB4182" s="122">
        <v>8.6516407140000001E-2</v>
      </c>
      <c r="AC4182" s="122">
        <v>9.8950680786E-2</v>
      </c>
      <c r="AD4182" s="122">
        <v>0.124123988708</v>
      </c>
      <c r="AE4182" s="122">
        <v>0.122814917871</v>
      </c>
      <c r="AF4182" s="122">
        <v>0.148266688737</v>
      </c>
      <c r="AG4182" s="122">
        <v>0.13259829962200001</v>
      </c>
      <c r="AH4182" s="122">
        <v>0.15705101645799999</v>
      </c>
      <c r="AI4182" s="122">
        <v>0.14940360036100001</v>
      </c>
      <c r="AJ4182" s="122">
        <v>0.185028824014</v>
      </c>
      <c r="AK4182" s="122">
        <v>0.213004619571</v>
      </c>
      <c r="AL4182" s="122">
        <v>0</v>
      </c>
    </row>
    <row r="4183" spans="1:38" hidden="1" x14ac:dyDescent="0.25">
      <c r="A4183" s="122" t="s">
        <v>2025</v>
      </c>
      <c r="B4183" s="122">
        <v>1</v>
      </c>
      <c r="C4183" s="122" t="s">
        <v>2218</v>
      </c>
      <c r="D4183" s="122" t="s">
        <v>2116</v>
      </c>
      <c r="E4183" s="122">
        <v>76</v>
      </c>
      <c r="F4183" s="122">
        <v>2.3695750000000001E-6</v>
      </c>
      <c r="G4183" s="122">
        <v>5.7773249999999998E-6</v>
      </c>
      <c r="H4183" s="122">
        <v>1.096503E-5</v>
      </c>
      <c r="I4183" s="122">
        <v>2.0207554910000002E-3</v>
      </c>
      <c r="J4183" s="122">
        <v>5.2993355990000003E-3</v>
      </c>
      <c r="K4183" s="122">
        <v>1.1090204423999999E-2</v>
      </c>
      <c r="L4183" s="122">
        <v>1.86699052E-2</v>
      </c>
      <c r="M4183" s="122">
        <v>2.8599267670000001E-2</v>
      </c>
      <c r="N4183" s="122">
        <v>3.7160928251000001E-2</v>
      </c>
      <c r="O4183" s="122">
        <v>4.8378025872999997E-2</v>
      </c>
      <c r="P4183" s="122">
        <v>5.7380113890999999E-2</v>
      </c>
      <c r="Q4183" s="122">
        <v>6.9053694048999997E-2</v>
      </c>
      <c r="R4183" s="122">
        <v>8.2932277388999998E-2</v>
      </c>
      <c r="S4183" s="122">
        <v>9.8119889087999998E-2</v>
      </c>
      <c r="T4183" s="122">
        <v>0.113456550066</v>
      </c>
      <c r="U4183" s="122">
        <v>0.14095952871100001</v>
      </c>
      <c r="V4183" s="122">
        <v>0.17693251594600001</v>
      </c>
      <c r="W4183" s="122">
        <v>0.22441158085599999</v>
      </c>
      <c r="X4183" s="122">
        <v>0.27608025851399998</v>
      </c>
      <c r="Y4183" s="122">
        <v>0.41958763002799998</v>
      </c>
      <c r="Z4183" s="122">
        <v>0.39920495417399998</v>
      </c>
      <c r="AA4183" s="122">
        <v>0.47711693457999999</v>
      </c>
      <c r="AB4183" s="122">
        <v>0.66985024990700004</v>
      </c>
      <c r="AC4183" s="122">
        <v>0.74426270595999999</v>
      </c>
      <c r="AD4183" s="122">
        <v>0.78867872920600002</v>
      </c>
      <c r="AE4183" s="122">
        <v>0.93693808763499997</v>
      </c>
      <c r="AF4183" s="122">
        <v>1.077476022196</v>
      </c>
      <c r="AG4183" s="122">
        <v>1.1699933455310001</v>
      </c>
      <c r="AH4183" s="122">
        <v>1.2394031469190001</v>
      </c>
      <c r="AI4183" s="122">
        <v>1.7199951296480001</v>
      </c>
      <c r="AJ4183" s="122">
        <v>1.4842169618950001</v>
      </c>
      <c r="AK4183" s="122">
        <v>1.7053079563389999</v>
      </c>
      <c r="AL4183" s="122">
        <v>0</v>
      </c>
    </row>
    <row r="4184" spans="1:38" hidden="1" x14ac:dyDescent="0.25">
      <c r="A4184" s="122" t="s">
        <v>2025</v>
      </c>
      <c r="B4184" s="122">
        <v>1</v>
      </c>
      <c r="C4184" s="122" t="s">
        <v>2218</v>
      </c>
      <c r="D4184" s="122" t="s">
        <v>2117</v>
      </c>
      <c r="E4184" s="122">
        <v>76</v>
      </c>
      <c r="F4184" s="122">
        <v>3.2080400000000002E-7</v>
      </c>
      <c r="G4184" s="122">
        <v>7.8457500000000002E-7</v>
      </c>
      <c r="H4184" s="122">
        <v>1.502897E-6</v>
      </c>
      <c r="I4184" s="122">
        <v>2.8035638499999998E-4</v>
      </c>
      <c r="J4184" s="122">
        <v>7.4543437600000002E-4</v>
      </c>
      <c r="K4184" s="122">
        <v>1.5766251770000001E-3</v>
      </c>
      <c r="L4184" s="122">
        <v>2.671287675E-3</v>
      </c>
      <c r="M4184" s="122">
        <v>4.0978447349999999E-3</v>
      </c>
      <c r="N4184" s="122">
        <v>5.330977588E-3</v>
      </c>
      <c r="O4184" s="122">
        <v>6.9689891809999998E-3</v>
      </c>
      <c r="P4184" s="122">
        <v>8.3221715190000007E-3</v>
      </c>
      <c r="Q4184" s="122">
        <v>1.0069961162999999E-2</v>
      </c>
      <c r="R4184" s="122">
        <v>1.2156648533000001E-2</v>
      </c>
      <c r="S4184" s="122">
        <v>1.4463506350999999E-2</v>
      </c>
      <c r="T4184" s="122">
        <v>1.6887292788999999E-2</v>
      </c>
      <c r="U4184" s="122">
        <v>2.1180880268999999E-2</v>
      </c>
      <c r="V4184" s="122">
        <v>2.6757428563999999E-2</v>
      </c>
      <c r="W4184" s="122">
        <v>3.4072403273999997E-2</v>
      </c>
      <c r="X4184" s="122">
        <v>4.1969656264000003E-2</v>
      </c>
      <c r="Y4184" s="122">
        <v>5.0132121915000001E-2</v>
      </c>
      <c r="Z4184" s="122">
        <v>6.3763340328000004E-2</v>
      </c>
      <c r="AA4184" s="122">
        <v>7.5363393920999999E-2</v>
      </c>
      <c r="AB4184" s="122">
        <v>8.3846233719999996E-2</v>
      </c>
      <c r="AC4184" s="122">
        <v>8.6769456194000005E-2</v>
      </c>
      <c r="AD4184" s="122">
        <v>9.0827876907000005E-2</v>
      </c>
      <c r="AE4184" s="122">
        <v>9.3457425826000001E-2</v>
      </c>
      <c r="AF4184" s="122">
        <v>0.100052269734</v>
      </c>
      <c r="AG4184" s="122">
        <v>0.114975726284</v>
      </c>
      <c r="AH4184" s="122">
        <v>0.106840284566</v>
      </c>
      <c r="AI4184" s="122">
        <v>0.113273118016</v>
      </c>
      <c r="AJ4184" s="122">
        <v>0.108856748194</v>
      </c>
      <c r="AK4184" s="122">
        <v>0.126095788938</v>
      </c>
      <c r="AL4184" s="122">
        <v>0</v>
      </c>
    </row>
    <row r="4185" spans="1:38" hidden="1" x14ac:dyDescent="0.25">
      <c r="A4185" s="122" t="s">
        <v>2025</v>
      </c>
      <c r="B4185" s="122">
        <v>1</v>
      </c>
      <c r="C4185" s="122" t="s">
        <v>2218</v>
      </c>
      <c r="D4185" s="122" t="s">
        <v>2118</v>
      </c>
      <c r="E4185" s="122">
        <v>76</v>
      </c>
      <c r="F4185" s="122">
        <v>2.9002330000000001E-6</v>
      </c>
      <c r="G4185" s="122">
        <v>7.093826E-6</v>
      </c>
      <c r="H4185" s="122">
        <v>1.3551433000000001E-5</v>
      </c>
      <c r="I4185" s="122">
        <v>2.5197207819999999E-3</v>
      </c>
      <c r="J4185" s="122">
        <v>6.6868186050000004E-3</v>
      </c>
      <c r="K4185" s="122">
        <v>1.4156288337E-2</v>
      </c>
      <c r="L4185" s="122">
        <v>2.4085404181000001E-2</v>
      </c>
      <c r="M4185" s="122">
        <v>3.7111603685000001E-2</v>
      </c>
      <c r="N4185" s="122">
        <v>4.8381029765E-2</v>
      </c>
      <c r="O4185" s="122">
        <v>6.3199840177000005E-2</v>
      </c>
      <c r="P4185" s="122">
        <v>7.5346934647E-2</v>
      </c>
      <c r="Q4185" s="122">
        <v>9.1145790184E-2</v>
      </c>
      <c r="R4185" s="122">
        <v>0.109865853343</v>
      </c>
      <c r="S4185" s="122">
        <v>0.13042183309700001</v>
      </c>
      <c r="T4185" s="122">
        <v>0.15143263937900001</v>
      </c>
      <c r="U4185" s="122">
        <v>0.189510437191</v>
      </c>
      <c r="V4185" s="122">
        <v>0.23924929841600001</v>
      </c>
      <c r="W4185" s="122">
        <v>0.302200733906</v>
      </c>
      <c r="X4185" s="122">
        <v>0.36895661699999999</v>
      </c>
      <c r="Y4185" s="122">
        <v>0.51723860479100003</v>
      </c>
      <c r="Z4185" s="122">
        <v>0.69650807548600002</v>
      </c>
      <c r="AA4185" s="122">
        <v>0.851001334015</v>
      </c>
      <c r="AB4185" s="122">
        <v>0.79022457146400005</v>
      </c>
      <c r="AC4185" s="122">
        <v>0.95161802637000004</v>
      </c>
      <c r="AD4185" s="122">
        <v>0.99365595238799997</v>
      </c>
      <c r="AE4185" s="122">
        <v>1.1275367046739999</v>
      </c>
      <c r="AF4185" s="122">
        <v>1.1018982908649999</v>
      </c>
      <c r="AG4185" s="122">
        <v>1.266590772696</v>
      </c>
      <c r="AH4185" s="122">
        <v>1.4659717736119999</v>
      </c>
      <c r="AI4185" s="122">
        <v>1.4148097687829999</v>
      </c>
      <c r="AJ4185" s="122">
        <v>1.8126466853650001</v>
      </c>
      <c r="AK4185" s="122">
        <v>2.080536852946</v>
      </c>
      <c r="AL4185" s="122">
        <v>0</v>
      </c>
    </row>
    <row r="4186" spans="1:38" hidden="1" x14ac:dyDescent="0.25">
      <c r="A4186" s="122" t="s">
        <v>2025</v>
      </c>
      <c r="B4186" s="122">
        <v>1</v>
      </c>
      <c r="C4186" s="122" t="s">
        <v>2218</v>
      </c>
      <c r="D4186" s="122" t="s">
        <v>2119</v>
      </c>
      <c r="E4186" s="122">
        <v>76</v>
      </c>
      <c r="F4186" s="122">
        <v>1.0107545000000001E-5</v>
      </c>
      <c r="G4186" s="122">
        <v>2.4849313000000002E-5</v>
      </c>
      <c r="H4186" s="122">
        <v>4.7659681999999998E-5</v>
      </c>
      <c r="I4186" s="122">
        <v>8.9073370350000007E-3</v>
      </c>
      <c r="J4186" s="122">
        <v>2.3728564255000001E-2</v>
      </c>
      <c r="K4186" s="122">
        <v>5.0382724363000002E-2</v>
      </c>
      <c r="L4186" s="122">
        <v>8.5997906090000006E-2</v>
      </c>
      <c r="M4186" s="122">
        <v>0.13321763583599999</v>
      </c>
      <c r="N4186" s="122">
        <v>0.17508693497200001</v>
      </c>
      <c r="O4186" s="122">
        <v>0.230420990115</v>
      </c>
      <c r="P4186" s="122">
        <v>0.27667979459100001</v>
      </c>
      <c r="Q4186" s="122">
        <v>0.33790038123400001</v>
      </c>
      <c r="R4186" s="122">
        <v>0.41115593215599999</v>
      </c>
      <c r="S4186" s="122">
        <v>0.49134862834100002</v>
      </c>
      <c r="T4186" s="122">
        <v>0.573726203597</v>
      </c>
      <c r="U4186" s="122">
        <v>0.72052261463400002</v>
      </c>
      <c r="V4186" s="122">
        <v>0.91788108264000001</v>
      </c>
      <c r="W4186" s="122">
        <v>1.166185415365</v>
      </c>
      <c r="X4186" s="122">
        <v>1.4356316218259999</v>
      </c>
      <c r="Y4186" s="122">
        <v>2.0343148753109999</v>
      </c>
      <c r="Z4186" s="122">
        <v>2.7662867298370002</v>
      </c>
      <c r="AA4186" s="122">
        <v>3.4098971826989999</v>
      </c>
      <c r="AB4186" s="122">
        <v>3.1928600337069999</v>
      </c>
      <c r="AC4186" s="122">
        <v>3.8785177063930001</v>
      </c>
      <c r="AD4186" s="122">
        <v>4.0937516823540001</v>
      </c>
      <c r="AE4186" s="122">
        <v>4.6959991722550001</v>
      </c>
      <c r="AF4186" s="122">
        <v>4.6244442103110002</v>
      </c>
      <c r="AG4186" s="122">
        <v>5.336484697445</v>
      </c>
      <c r="AH4186" s="122">
        <v>6.1908658166709998</v>
      </c>
      <c r="AI4186" s="122">
        <v>6.0042237115020001</v>
      </c>
      <c r="AJ4186" s="122">
        <v>7.6532328228809998</v>
      </c>
      <c r="AK4186" s="122">
        <v>8.8074622827300004</v>
      </c>
      <c r="AL4186" s="122">
        <v>0</v>
      </c>
    </row>
    <row r="4187" spans="1:38" hidden="1" x14ac:dyDescent="0.25">
      <c r="A4187" s="122" t="s">
        <v>2025</v>
      </c>
      <c r="B4187" s="122">
        <v>1</v>
      </c>
      <c r="C4187" s="122" t="s">
        <v>2218</v>
      </c>
      <c r="D4187" s="122" t="s">
        <v>2120</v>
      </c>
      <c r="E4187" s="122">
        <v>76</v>
      </c>
      <c r="F4187" s="122">
        <v>1.059731E-6</v>
      </c>
      <c r="G4187" s="122">
        <v>2.5905239999999998E-6</v>
      </c>
      <c r="H4187" s="122">
        <v>4.9493210000000001E-6</v>
      </c>
      <c r="I4187" s="122">
        <v>9.1937861600000002E-4</v>
      </c>
      <c r="J4187" s="122">
        <v>2.426271718E-3</v>
      </c>
      <c r="K4187" s="122">
        <v>5.095059848E-3</v>
      </c>
      <c r="L4187" s="122">
        <v>8.6337802999999994E-3</v>
      </c>
      <c r="M4187" s="122">
        <v>1.3264872291000001E-2</v>
      </c>
      <c r="N4187" s="122">
        <v>1.7259837212000001E-2</v>
      </c>
      <c r="O4187" s="122">
        <v>2.2427655216999999E-2</v>
      </c>
      <c r="P4187" s="122">
        <v>2.6641249015E-2</v>
      </c>
      <c r="Q4187" s="122">
        <v>3.2208392870999997E-2</v>
      </c>
      <c r="R4187" s="122">
        <v>3.8875980671000003E-2</v>
      </c>
      <c r="S4187" s="122">
        <v>4.6137616961000001E-2</v>
      </c>
      <c r="T4187" s="122">
        <v>5.3452352653000003E-2</v>
      </c>
      <c r="U4187" s="122">
        <v>6.6808803708000006E-2</v>
      </c>
      <c r="V4187" s="122">
        <v>8.4051669691000003E-2</v>
      </c>
      <c r="W4187" s="122">
        <v>0.10695131413300001</v>
      </c>
      <c r="X4187" s="122">
        <v>0.131824775876</v>
      </c>
      <c r="Y4187" s="122">
        <v>0.17324499125600001</v>
      </c>
      <c r="Z4187" s="122">
        <v>0.172065553131</v>
      </c>
      <c r="AA4187" s="122">
        <v>0.12957949467400001</v>
      </c>
      <c r="AB4187" s="122">
        <v>0.19662861925200001</v>
      </c>
      <c r="AC4187" s="122">
        <v>0.15724302938099999</v>
      </c>
      <c r="AD4187" s="122">
        <v>0.15800122681100001</v>
      </c>
      <c r="AE4187" s="122">
        <v>0.162900098529</v>
      </c>
      <c r="AF4187" s="122">
        <v>0.120254974227</v>
      </c>
      <c r="AG4187" s="122">
        <v>0.13464159666600001</v>
      </c>
      <c r="AH4187" s="122">
        <v>0.15365993621999999</v>
      </c>
      <c r="AI4187" s="122">
        <v>0.16136533732300001</v>
      </c>
      <c r="AJ4187" s="122">
        <v>0.26733153591600001</v>
      </c>
      <c r="AK4187" s="122">
        <v>0.30814833291999999</v>
      </c>
      <c r="AL4187" s="122">
        <v>0</v>
      </c>
    </row>
    <row r="4188" spans="1:38" hidden="1" x14ac:dyDescent="0.25">
      <c r="A4188" s="122" t="s">
        <v>2025</v>
      </c>
      <c r="B4188" s="122">
        <v>1</v>
      </c>
      <c r="C4188" s="122" t="s">
        <v>2218</v>
      </c>
      <c r="D4188" s="122" t="s">
        <v>2121</v>
      </c>
      <c r="E4188" s="122">
        <v>76</v>
      </c>
      <c r="F4188" s="122">
        <v>2.6957680000000001E-6</v>
      </c>
      <c r="G4188" s="122">
        <v>6.6363950000000002E-6</v>
      </c>
      <c r="H4188" s="122">
        <v>1.2805848999999999E-5</v>
      </c>
      <c r="I4188" s="122">
        <v>2.3968972300000002E-3</v>
      </c>
      <c r="J4188" s="122">
        <v>6.3904483309999999E-3</v>
      </c>
      <c r="K4188" s="122">
        <v>1.3576729282999999E-2</v>
      </c>
      <c r="L4188" s="122">
        <v>2.3195752239999999E-2</v>
      </c>
      <c r="M4188" s="122">
        <v>3.5936319210999997E-2</v>
      </c>
      <c r="N4188" s="122">
        <v>4.7122004985999999E-2</v>
      </c>
      <c r="O4188" s="122">
        <v>6.2059711320000002E-2</v>
      </c>
      <c r="P4188" s="122">
        <v>7.4608664788000004E-2</v>
      </c>
      <c r="Q4188" s="122">
        <v>9.1058512159000002E-2</v>
      </c>
      <c r="R4188" s="122">
        <v>0.110764455779</v>
      </c>
      <c r="S4188" s="122">
        <v>0.13246833659599999</v>
      </c>
      <c r="T4188" s="122">
        <v>0.15561293042499999</v>
      </c>
      <c r="U4188" s="122">
        <v>0.19665089642700001</v>
      </c>
      <c r="V4188" s="122">
        <v>0.24941622480699999</v>
      </c>
      <c r="W4188" s="122">
        <v>0.31744840664399998</v>
      </c>
      <c r="X4188" s="122">
        <v>0.39086114867299998</v>
      </c>
      <c r="Y4188" s="122">
        <v>0.38619484210299998</v>
      </c>
      <c r="Z4188" s="122">
        <v>0.44102454105299999</v>
      </c>
      <c r="AA4188" s="122">
        <v>0.53891702543599995</v>
      </c>
      <c r="AB4188" s="122">
        <v>0.67148921693800001</v>
      </c>
      <c r="AC4188" s="122">
        <v>0.77392385769399996</v>
      </c>
      <c r="AD4188" s="122">
        <v>0.97693667372000004</v>
      </c>
      <c r="AE4188" s="122">
        <v>0.972318330201</v>
      </c>
      <c r="AF4188" s="122">
        <v>1.1798434136210001</v>
      </c>
      <c r="AG4188" s="122">
        <v>1.0631180739920001</v>
      </c>
      <c r="AH4188" s="122">
        <v>1.261777296657</v>
      </c>
      <c r="AI4188" s="122">
        <v>1.208130658825</v>
      </c>
      <c r="AJ4188" s="122">
        <v>1.4569738151530001</v>
      </c>
      <c r="AK4188" s="122">
        <v>1.6802003324020001</v>
      </c>
      <c r="AL4188" s="122">
        <v>0</v>
      </c>
    </row>
    <row r="4189" spans="1:38" hidden="1" x14ac:dyDescent="0.25">
      <c r="A4189" s="122" t="s">
        <v>2025</v>
      </c>
      <c r="B4189" s="122">
        <v>1</v>
      </c>
      <c r="C4189" s="122" t="s">
        <v>2218</v>
      </c>
      <c r="D4189" s="122" t="s">
        <v>2138</v>
      </c>
      <c r="E4189" s="122">
        <v>76</v>
      </c>
      <c r="F4189" s="122">
        <v>5.1353999999999998E-8</v>
      </c>
      <c r="G4189" s="122">
        <v>1.25215E-7</v>
      </c>
      <c r="H4189" s="122">
        <v>2.3774999999999999E-7</v>
      </c>
      <c r="I4189" s="122">
        <v>4.3962511000000001E-5</v>
      </c>
      <c r="J4189" s="122">
        <v>1.1580263600000001E-4</v>
      </c>
      <c r="K4189" s="122">
        <v>2.4274655399999999E-4</v>
      </c>
      <c r="L4189" s="122">
        <v>4.08263032E-4</v>
      </c>
      <c r="M4189" s="122">
        <v>6.2255376399999996E-4</v>
      </c>
      <c r="N4189" s="122">
        <v>8.0448767200000002E-4</v>
      </c>
      <c r="O4189" s="122">
        <v>1.040381954E-3</v>
      </c>
      <c r="P4189" s="122">
        <v>1.2276896459999999E-3</v>
      </c>
      <c r="Q4189" s="122">
        <v>1.47198633E-3</v>
      </c>
      <c r="R4189" s="122">
        <v>1.761789632E-3</v>
      </c>
      <c r="S4189" s="122">
        <v>2.0762380989999998E-3</v>
      </c>
      <c r="T4189" s="122">
        <v>2.3896388809999999E-3</v>
      </c>
      <c r="U4189" s="122">
        <v>2.9598064929999999E-3</v>
      </c>
      <c r="V4189" s="122">
        <v>3.6801902610000001E-3</v>
      </c>
      <c r="W4189" s="122">
        <v>4.6085089110000001E-3</v>
      </c>
      <c r="X4189" s="122">
        <v>5.5929695289999998E-3</v>
      </c>
      <c r="Y4189" s="122">
        <v>6.6823387610000003E-3</v>
      </c>
      <c r="Z4189" s="122">
        <v>7.9095684400000005E-3</v>
      </c>
      <c r="AA4189" s="122">
        <v>9.0736767620000006E-3</v>
      </c>
      <c r="AB4189" s="122">
        <v>1.0106565787E-2</v>
      </c>
      <c r="AC4189" s="122">
        <v>1.1141306092E-2</v>
      </c>
      <c r="AD4189" s="122">
        <v>1.2128947171E-2</v>
      </c>
      <c r="AE4189" s="122">
        <v>1.3034641214E-2</v>
      </c>
      <c r="AF4189" s="122">
        <v>1.3971555953E-2</v>
      </c>
      <c r="AG4189" s="122">
        <v>1.4797790142E-2</v>
      </c>
      <c r="AH4189" s="122">
        <v>1.5743064804999998E-2</v>
      </c>
      <c r="AI4189" s="122">
        <v>1.6995608201999999E-2</v>
      </c>
      <c r="AJ4189" s="122">
        <v>1.8250029189999999E-2</v>
      </c>
      <c r="AK4189" s="122">
        <v>2.0808183369000002E-2</v>
      </c>
      <c r="AL4189" s="122">
        <v>0</v>
      </c>
    </row>
    <row r="4190" spans="1:38" hidden="1" x14ac:dyDescent="0.25">
      <c r="A4190" s="122" t="s">
        <v>2025</v>
      </c>
      <c r="B4190" s="122">
        <v>1</v>
      </c>
      <c r="C4190" s="122" t="s">
        <v>2218</v>
      </c>
      <c r="D4190" s="122" t="s">
        <v>2122</v>
      </c>
      <c r="E4190" s="122">
        <v>76</v>
      </c>
      <c r="F4190" s="122">
        <v>2.45041E-7</v>
      </c>
      <c r="G4190" s="122">
        <v>5.9881300000000003E-7</v>
      </c>
      <c r="H4190" s="122">
        <v>1.143419E-6</v>
      </c>
      <c r="I4190" s="122">
        <v>2.1273140900000001E-4</v>
      </c>
      <c r="J4190" s="122">
        <v>5.6588747799999999E-4</v>
      </c>
      <c r="K4190" s="122">
        <v>1.198784001E-3</v>
      </c>
      <c r="L4190" s="122">
        <v>2.039931455E-3</v>
      </c>
      <c r="M4190" s="122">
        <v>3.1427728699999998E-3</v>
      </c>
      <c r="N4190" s="122">
        <v>4.099861172E-3</v>
      </c>
      <c r="O4190" s="122">
        <v>5.3607885849999998E-3</v>
      </c>
      <c r="P4190" s="122">
        <v>6.4007818969999998E-3</v>
      </c>
      <c r="Q4190" s="122">
        <v>7.7445556749999997E-3</v>
      </c>
      <c r="R4190" s="122">
        <v>9.3550548380000008E-3</v>
      </c>
      <c r="S4190" s="122">
        <v>1.1109933236E-2</v>
      </c>
      <c r="T4190" s="122">
        <v>1.2904367528E-2</v>
      </c>
      <c r="U4190" s="122">
        <v>1.6122580692E-2</v>
      </c>
      <c r="V4190" s="122">
        <v>2.0245626610000001E-2</v>
      </c>
      <c r="W4190" s="122">
        <v>2.5535163105000001E-2</v>
      </c>
      <c r="X4190" s="122">
        <v>3.1142720656999998E-2</v>
      </c>
      <c r="Y4190" s="122">
        <v>3.0444489166E-2</v>
      </c>
      <c r="Z4190" s="122">
        <v>3.4400666601000003E-2</v>
      </c>
      <c r="AA4190" s="122">
        <v>4.1716725768E-2</v>
      </c>
      <c r="AB4190" s="122">
        <v>5.1370615872000001E-2</v>
      </c>
      <c r="AC4190" s="122">
        <v>5.8739241247000001E-2</v>
      </c>
      <c r="AD4190" s="122">
        <v>7.3509420054999997E-2</v>
      </c>
      <c r="AE4190" s="122">
        <v>7.2721943237E-2</v>
      </c>
      <c r="AF4190" s="122">
        <v>8.7513025975999997E-2</v>
      </c>
      <c r="AG4190" s="122">
        <v>7.8454523053000005E-2</v>
      </c>
      <c r="AH4190" s="122">
        <v>9.2629348915999998E-2</v>
      </c>
      <c r="AI4190" s="122">
        <v>8.8110394723999994E-2</v>
      </c>
      <c r="AJ4190" s="122">
        <v>0.108444580673</v>
      </c>
      <c r="AK4190" s="122">
        <v>0.12550943530600001</v>
      </c>
      <c r="AL4190" s="122">
        <v>0</v>
      </c>
    </row>
    <row r="4191" spans="1:38" hidden="1" x14ac:dyDescent="0.25">
      <c r="A4191" s="122" t="s">
        <v>2025</v>
      </c>
      <c r="B4191" s="122">
        <v>1</v>
      </c>
      <c r="C4191" s="122" t="s">
        <v>2218</v>
      </c>
      <c r="D4191" s="122" t="s">
        <v>2123</v>
      </c>
      <c r="E4191" s="122">
        <v>76</v>
      </c>
      <c r="F4191" s="122">
        <v>1.7780529999999999E-6</v>
      </c>
      <c r="G4191" s="122">
        <v>4.3739660000000003E-6</v>
      </c>
      <c r="H4191" s="122">
        <v>8.4207879999999996E-6</v>
      </c>
      <c r="I4191" s="122">
        <v>1.580855859E-3</v>
      </c>
      <c r="J4191" s="122">
        <v>4.2238094400000002E-3</v>
      </c>
      <c r="K4191" s="122">
        <v>9.0086870069999991E-3</v>
      </c>
      <c r="L4191" s="122">
        <v>1.5357095115E-2</v>
      </c>
      <c r="M4191" s="122">
        <v>2.3724122768000001E-2</v>
      </c>
      <c r="N4191" s="122">
        <v>3.1003074232000001E-2</v>
      </c>
      <c r="O4191" s="122">
        <v>4.0448521937E-2</v>
      </c>
      <c r="P4191" s="122">
        <v>4.8141833611000003E-2</v>
      </c>
      <c r="Q4191" s="122">
        <v>5.8274486913000002E-2</v>
      </c>
      <c r="R4191" s="122">
        <v>7.0397824769E-2</v>
      </c>
      <c r="S4191" s="122">
        <v>8.3519368996999993E-2</v>
      </c>
      <c r="T4191" s="122">
        <v>9.7328649163000006E-2</v>
      </c>
      <c r="U4191" s="122">
        <v>0.122214214283</v>
      </c>
      <c r="V4191" s="122">
        <v>0.15509499934099999</v>
      </c>
      <c r="W4191" s="122">
        <v>0.19734145524999999</v>
      </c>
      <c r="X4191" s="122">
        <v>0.24277980476399999</v>
      </c>
      <c r="Y4191" s="122">
        <v>0.19898962383999999</v>
      </c>
      <c r="Z4191" s="122">
        <v>0.30034593996100001</v>
      </c>
      <c r="AA4191" s="122">
        <v>0.29900549151299999</v>
      </c>
      <c r="AB4191" s="122">
        <v>0.242984165788</v>
      </c>
      <c r="AC4191" s="122">
        <v>0.29634073150200002</v>
      </c>
      <c r="AD4191" s="122">
        <v>0.342138881088</v>
      </c>
      <c r="AE4191" s="122">
        <v>0.38465924560199999</v>
      </c>
      <c r="AF4191" s="122">
        <v>0.408332836034</v>
      </c>
      <c r="AG4191" s="122">
        <v>0.47385849475000003</v>
      </c>
      <c r="AH4191" s="122">
        <v>0.43440151235800001</v>
      </c>
      <c r="AI4191" s="122">
        <v>0.47613451512499999</v>
      </c>
      <c r="AJ4191" s="122">
        <v>0.54321697161899996</v>
      </c>
      <c r="AK4191" s="122">
        <v>0.627077088354</v>
      </c>
      <c r="AL4191" s="122">
        <v>0</v>
      </c>
    </row>
    <row r="4192" spans="1:38" hidden="1" x14ac:dyDescent="0.25">
      <c r="A4192" s="122" t="s">
        <v>2025</v>
      </c>
      <c r="B4192" s="122">
        <v>1</v>
      </c>
      <c r="C4192" s="122" t="s">
        <v>2218</v>
      </c>
      <c r="D4192" s="122" t="s">
        <v>2124</v>
      </c>
      <c r="E4192" s="122">
        <v>76</v>
      </c>
      <c r="F4192" s="122">
        <v>2.2579910000000002E-6</v>
      </c>
      <c r="G4192" s="122">
        <v>5.5360879999999999E-6</v>
      </c>
      <c r="H4192" s="122">
        <v>1.0595091E-5</v>
      </c>
      <c r="I4192" s="122">
        <v>1.9740537829999998E-3</v>
      </c>
      <c r="J4192" s="122">
        <v>5.2365515300000004E-3</v>
      </c>
      <c r="K4192" s="122">
        <v>1.1077743471E-2</v>
      </c>
      <c r="L4192" s="122">
        <v>1.8823163287999999E-2</v>
      </c>
      <c r="M4192" s="122">
        <v>2.8996848753000001E-2</v>
      </c>
      <c r="N4192" s="122">
        <v>3.7854658976000002E-2</v>
      </c>
      <c r="O4192" s="122">
        <v>4.9523851219999998E-2</v>
      </c>
      <c r="P4192" s="122">
        <v>5.9170070557999999E-2</v>
      </c>
      <c r="Q4192" s="122">
        <v>7.1831964469000004E-2</v>
      </c>
      <c r="R4192" s="122">
        <v>8.7096288583000003E-2</v>
      </c>
      <c r="S4192" s="122">
        <v>0.10376519373199999</v>
      </c>
      <c r="T4192" s="122">
        <v>0.120868968991</v>
      </c>
      <c r="U4192" s="122">
        <v>0.15148128715</v>
      </c>
      <c r="V4192" s="122">
        <v>0.190596953106</v>
      </c>
      <c r="W4192" s="122">
        <v>0.24149448610300001</v>
      </c>
      <c r="X4192" s="122">
        <v>0.29626273618799998</v>
      </c>
      <c r="Y4192" s="122">
        <v>0.352154448221</v>
      </c>
      <c r="Z4192" s="122">
        <v>0.44456116391599998</v>
      </c>
      <c r="AA4192" s="122">
        <v>0.52202329310899998</v>
      </c>
      <c r="AB4192" s="122">
        <v>0.57524069550599999</v>
      </c>
      <c r="AC4192" s="122">
        <v>0.59078444465900004</v>
      </c>
      <c r="AD4192" s="122">
        <v>0.615004474302</v>
      </c>
      <c r="AE4192" s="122">
        <v>0.63017624773000003</v>
      </c>
      <c r="AF4192" s="122">
        <v>0.66900955100799997</v>
      </c>
      <c r="AG4192" s="122">
        <v>0.76232904823199998</v>
      </c>
      <c r="AH4192" s="122">
        <v>0.70579847278499996</v>
      </c>
      <c r="AI4192" s="122">
        <v>0.74371364040400001</v>
      </c>
      <c r="AJ4192" s="122">
        <v>0.72305246958900005</v>
      </c>
      <c r="AK4192" s="122">
        <v>0.83032063631700004</v>
      </c>
      <c r="AL4192" s="122">
        <v>0</v>
      </c>
    </row>
    <row r="4193" spans="1:38" hidden="1" x14ac:dyDescent="0.25">
      <c r="A4193" s="122" t="s">
        <v>2025</v>
      </c>
      <c r="B4193" s="122">
        <v>1</v>
      </c>
      <c r="C4193" s="122" t="s">
        <v>2218</v>
      </c>
      <c r="D4193" s="122" t="s">
        <v>2125</v>
      </c>
      <c r="E4193" s="122">
        <v>76</v>
      </c>
      <c r="F4193" s="122">
        <v>7.7728400000000004E-7</v>
      </c>
      <c r="G4193" s="122">
        <v>1.894392E-6</v>
      </c>
      <c r="H4193" s="122">
        <v>3.6065090000000002E-6</v>
      </c>
      <c r="I4193" s="122">
        <v>6.6923233100000005E-4</v>
      </c>
      <c r="J4193" s="122">
        <v>1.7644565529999999E-3</v>
      </c>
      <c r="K4193" s="122">
        <v>3.7117406369999999E-3</v>
      </c>
      <c r="L4193" s="122">
        <v>6.2630913620000004E-3</v>
      </c>
      <c r="M4193" s="122">
        <v>9.5724813340000003E-3</v>
      </c>
      <c r="N4193" s="122">
        <v>1.2397645564E-2</v>
      </c>
      <c r="O4193" s="122">
        <v>1.6062418213000001E-2</v>
      </c>
      <c r="P4193" s="122">
        <v>1.8973106507000001E-2</v>
      </c>
      <c r="Q4193" s="122">
        <v>2.2788542599000001E-2</v>
      </c>
      <c r="R4193" s="122">
        <v>2.7443280253999999E-2</v>
      </c>
      <c r="S4193" s="122">
        <v>3.2587546427E-2</v>
      </c>
      <c r="T4193" s="122">
        <v>3.7811304153999997E-2</v>
      </c>
      <c r="U4193" s="122">
        <v>4.7247779173999999E-2</v>
      </c>
      <c r="V4193" s="122">
        <v>5.9411942826E-2</v>
      </c>
      <c r="W4193" s="122">
        <v>7.5115067216000003E-2</v>
      </c>
      <c r="X4193" s="122">
        <v>9.1824350240000005E-2</v>
      </c>
      <c r="Y4193" s="122">
        <v>9.0033667009000007E-2</v>
      </c>
      <c r="Z4193" s="122">
        <v>0.101916246535</v>
      </c>
      <c r="AA4193" s="122">
        <v>0.12348835108599999</v>
      </c>
      <c r="AB4193" s="122">
        <v>0.152337302221</v>
      </c>
      <c r="AC4193" s="122">
        <v>0.173870321306</v>
      </c>
      <c r="AD4193" s="122">
        <v>0.217413738335</v>
      </c>
      <c r="AE4193" s="122">
        <v>0.214203488528</v>
      </c>
      <c r="AF4193" s="122">
        <v>0.25683962968399998</v>
      </c>
      <c r="AG4193" s="122">
        <v>0.228246046141</v>
      </c>
      <c r="AH4193" s="122">
        <v>0.26773962111100003</v>
      </c>
      <c r="AI4193" s="122">
        <v>0.25347703823599999</v>
      </c>
      <c r="AJ4193" s="122">
        <v>0.30209401395399998</v>
      </c>
      <c r="AK4193" s="122">
        <v>0.34663658011300003</v>
      </c>
      <c r="AL4193" s="122">
        <v>0</v>
      </c>
    </row>
    <row r="4194" spans="1:38" hidden="1" x14ac:dyDescent="0.25">
      <c r="A4194" s="122" t="s">
        <v>2025</v>
      </c>
      <c r="B4194" s="122">
        <v>1</v>
      </c>
      <c r="C4194" s="122" t="s">
        <v>2218</v>
      </c>
      <c r="D4194" s="122" t="s">
        <v>2126</v>
      </c>
      <c r="E4194" s="122">
        <v>76</v>
      </c>
      <c r="F4194" s="122">
        <v>2.77692E-7</v>
      </c>
      <c r="G4194" s="122">
        <v>6.6855300000000002E-7</v>
      </c>
      <c r="H4194" s="122">
        <v>1.256271E-6</v>
      </c>
      <c r="I4194" s="122">
        <v>2.2910857999999999E-4</v>
      </c>
      <c r="J4194" s="122">
        <v>5.9440416399999998E-4</v>
      </c>
      <c r="K4194" s="122">
        <v>1.227260111E-3</v>
      </c>
      <c r="L4194" s="122">
        <v>2.038092538E-3</v>
      </c>
      <c r="M4194" s="122">
        <v>3.0628143749999999E-3</v>
      </c>
      <c r="N4194" s="122">
        <v>3.910923466E-3</v>
      </c>
      <c r="O4194" s="122">
        <v>5.0054740630000004E-3</v>
      </c>
      <c r="P4194" s="122">
        <v>5.8671231749999999E-3</v>
      </c>
      <c r="Q4194" s="122">
        <v>6.9763990560000001E-3</v>
      </c>
      <c r="R4194" s="122">
        <v>8.3613755429999999E-3</v>
      </c>
      <c r="S4194" s="122">
        <v>9.8418533519999997E-3</v>
      </c>
      <c r="T4194" s="122">
        <v>1.1331254077000001E-2</v>
      </c>
      <c r="U4194" s="122">
        <v>1.3976461211E-2</v>
      </c>
      <c r="V4194" s="122">
        <v>1.7394936589000001E-2</v>
      </c>
      <c r="W4194" s="122">
        <v>2.2021279602999998E-2</v>
      </c>
      <c r="X4194" s="122">
        <v>2.7030121157000001E-2</v>
      </c>
      <c r="Y4194" s="122">
        <v>3.5613803728E-2</v>
      </c>
      <c r="Z4194" s="122">
        <v>3.4998877301E-2</v>
      </c>
      <c r="AA4194" s="122">
        <v>2.6124511752999999E-2</v>
      </c>
      <c r="AB4194" s="122">
        <v>3.9727145642E-2</v>
      </c>
      <c r="AC4194" s="122">
        <v>3.1604038394E-2</v>
      </c>
      <c r="AD4194" s="122">
        <v>3.1357924983000003E-2</v>
      </c>
      <c r="AE4194" s="122">
        <v>3.2015683816E-2</v>
      </c>
      <c r="AF4194" s="122">
        <v>2.3118531673999999E-2</v>
      </c>
      <c r="AG4194" s="122">
        <v>2.5162014480000001E-2</v>
      </c>
      <c r="AH4194" s="122">
        <v>2.8200661092E-2</v>
      </c>
      <c r="AI4194" s="122">
        <v>2.9222423417000001E-2</v>
      </c>
      <c r="AJ4194" s="122">
        <v>4.7025147220999999E-2</v>
      </c>
      <c r="AK4194" s="122">
        <v>5.3432748739000002E-2</v>
      </c>
      <c r="AL4194" s="122">
        <v>0</v>
      </c>
    </row>
    <row r="4195" spans="1:38" hidden="1" x14ac:dyDescent="0.25">
      <c r="A4195" s="122" t="s">
        <v>2025</v>
      </c>
      <c r="B4195" s="122">
        <v>1</v>
      </c>
      <c r="C4195" s="122" t="s">
        <v>2219</v>
      </c>
      <c r="D4195" s="122" t="s">
        <v>2078</v>
      </c>
      <c r="E4195" s="122">
        <v>77</v>
      </c>
      <c r="F4195" s="122">
        <v>1.027E-8</v>
      </c>
      <c r="G4195" s="122">
        <v>2.5349999999999999E-8</v>
      </c>
      <c r="H4195" s="122">
        <v>2.4699509899999998E-3</v>
      </c>
      <c r="I4195" s="122">
        <v>1.072062251E-2</v>
      </c>
      <c r="J4195" s="122">
        <v>2.753338562E-2</v>
      </c>
      <c r="K4195" s="122">
        <v>5.8737006379999998E-2</v>
      </c>
      <c r="L4195" s="122">
        <v>7.9126601709999994E-2</v>
      </c>
      <c r="M4195" s="122">
        <v>9.878940084E-2</v>
      </c>
      <c r="N4195" s="122">
        <v>0.11168624519000001</v>
      </c>
      <c r="O4195" s="122">
        <v>0.12500926411999999</v>
      </c>
      <c r="P4195" s="122">
        <v>0.13668157802</v>
      </c>
      <c r="Q4195" s="122">
        <v>0.14727888226999999</v>
      </c>
      <c r="R4195" s="122">
        <v>0.15271349743000001</v>
      </c>
      <c r="S4195" s="122">
        <v>0.15631193279</v>
      </c>
      <c r="T4195" s="122">
        <v>0.16041850747</v>
      </c>
      <c r="U4195" s="122">
        <v>0.16207513595</v>
      </c>
      <c r="V4195" s="122">
        <v>0.16672222333</v>
      </c>
      <c r="W4195" s="122">
        <v>0.17034684328999999</v>
      </c>
      <c r="X4195" s="122">
        <v>0.17519363381</v>
      </c>
      <c r="Y4195" s="122">
        <v>0.18198766638</v>
      </c>
      <c r="Z4195" s="122">
        <v>0.18455089431999999</v>
      </c>
      <c r="AA4195" s="122">
        <v>0.17655540942</v>
      </c>
      <c r="AB4195" s="122">
        <v>0.16837680847</v>
      </c>
      <c r="AC4195" s="122">
        <v>0.15941371836000001</v>
      </c>
      <c r="AD4195" s="122">
        <v>0.15477591311</v>
      </c>
      <c r="AE4195" s="122">
        <v>0.15136032327000001</v>
      </c>
      <c r="AF4195" s="122">
        <v>0.14276091530999999</v>
      </c>
      <c r="AG4195" s="122">
        <v>0.13259751999</v>
      </c>
      <c r="AH4195" s="122">
        <v>0.12584102401</v>
      </c>
      <c r="AI4195" s="122">
        <v>0.12228809241999999</v>
      </c>
      <c r="AJ4195" s="122">
        <v>0.11815510291</v>
      </c>
      <c r="AK4195" s="122">
        <v>0.10914094685</v>
      </c>
      <c r="AL4195" s="122">
        <v>0</v>
      </c>
    </row>
    <row r="4196" spans="1:38" hidden="1" x14ac:dyDescent="0.25">
      <c r="A4196" s="122" t="s">
        <v>2025</v>
      </c>
      <c r="B4196" s="122">
        <v>1</v>
      </c>
      <c r="C4196" s="122" t="s">
        <v>2219</v>
      </c>
      <c r="D4196" s="122" t="s">
        <v>2079</v>
      </c>
      <c r="E4196" s="122">
        <v>77</v>
      </c>
      <c r="F4196" s="122">
        <v>1.0139999999999999E-7</v>
      </c>
      <c r="G4196" s="122">
        <v>2.4726000000000001E-7</v>
      </c>
      <c r="H4196" s="122">
        <v>2.3551780460000001E-2</v>
      </c>
      <c r="I4196" s="122">
        <v>0.10150949055</v>
      </c>
      <c r="J4196" s="122">
        <v>0.26087956894999997</v>
      </c>
      <c r="K4196" s="122">
        <v>0.55829980764999998</v>
      </c>
      <c r="L4196" s="122">
        <v>0.75098989810000005</v>
      </c>
      <c r="M4196" s="122">
        <v>0.93663481326999998</v>
      </c>
      <c r="N4196" s="122">
        <v>1.0533693961699999</v>
      </c>
      <c r="O4196" s="122">
        <v>1.1747258458000001</v>
      </c>
      <c r="P4196" s="122">
        <v>1.2832118804699999</v>
      </c>
      <c r="Q4196" s="122">
        <v>1.37464229058</v>
      </c>
      <c r="R4196" s="122">
        <v>1.4085982049100001</v>
      </c>
      <c r="S4196" s="122">
        <v>1.43335008921</v>
      </c>
      <c r="T4196" s="122">
        <v>1.45216624358</v>
      </c>
      <c r="U4196" s="122">
        <v>1.4580254271699999</v>
      </c>
      <c r="V4196" s="122">
        <v>1.49785847874</v>
      </c>
      <c r="W4196" s="122">
        <v>1.5246567103299999</v>
      </c>
      <c r="X4196" s="122">
        <v>1.5589590840200001</v>
      </c>
      <c r="Y4196" s="122">
        <v>1.81964753646</v>
      </c>
      <c r="Z4196" s="122">
        <v>1.70763498893</v>
      </c>
      <c r="AA4196" s="122">
        <v>1.78639285955</v>
      </c>
      <c r="AB4196" s="122">
        <v>1.40123042735</v>
      </c>
      <c r="AC4196" s="122">
        <v>1.2144930967000001</v>
      </c>
      <c r="AD4196" s="122">
        <v>1.19988290266</v>
      </c>
      <c r="AE4196" s="122">
        <v>1.1630424101400001</v>
      </c>
      <c r="AF4196" s="122">
        <v>1.1782534709400001</v>
      </c>
      <c r="AG4196" s="122">
        <v>1.1070741146400001</v>
      </c>
      <c r="AH4196" s="122">
        <v>1.0258506268400001</v>
      </c>
      <c r="AI4196" s="122">
        <v>0.94756172198999999</v>
      </c>
      <c r="AJ4196" s="122">
        <v>1.1193819438099999</v>
      </c>
      <c r="AK4196" s="122">
        <v>1.03134703204</v>
      </c>
      <c r="AL4196" s="122">
        <v>0</v>
      </c>
    </row>
    <row r="4197" spans="1:38" hidden="1" x14ac:dyDescent="0.25">
      <c r="A4197" s="122" t="s">
        <v>2025</v>
      </c>
      <c r="B4197" s="122">
        <v>1</v>
      </c>
      <c r="C4197" s="122" t="s">
        <v>2219</v>
      </c>
      <c r="D4197" s="122" t="s">
        <v>2080</v>
      </c>
      <c r="E4197" s="122">
        <v>77</v>
      </c>
      <c r="F4197" s="122">
        <v>5.9020000000000002E-8</v>
      </c>
      <c r="G4197" s="122">
        <v>1.4378000000000001E-7</v>
      </c>
      <c r="H4197" s="122">
        <v>1.3697769150000001E-2</v>
      </c>
      <c r="I4197" s="122">
        <v>5.9166140149999998E-2</v>
      </c>
      <c r="J4197" s="122">
        <v>0.15272385634999999</v>
      </c>
      <c r="K4197" s="122">
        <v>0.32943417753999998</v>
      </c>
      <c r="L4197" s="122">
        <v>0.44598992944999999</v>
      </c>
      <c r="M4197" s="122">
        <v>0.55776275204000003</v>
      </c>
      <c r="N4197" s="122">
        <v>0.62806816110999997</v>
      </c>
      <c r="O4197" s="122">
        <v>0.70318495091</v>
      </c>
      <c r="P4197" s="122">
        <v>0.77202659118000005</v>
      </c>
      <c r="Q4197" s="122">
        <v>0.82816706219000003</v>
      </c>
      <c r="R4197" s="122">
        <v>0.85077861517999998</v>
      </c>
      <c r="S4197" s="122">
        <v>0.86724171469</v>
      </c>
      <c r="T4197" s="122">
        <v>0.88131538872000004</v>
      </c>
      <c r="U4197" s="122">
        <v>0.88732673288999997</v>
      </c>
      <c r="V4197" s="122">
        <v>0.91307323107000005</v>
      </c>
      <c r="W4197" s="122">
        <v>0.92945903089000004</v>
      </c>
      <c r="X4197" s="122">
        <v>0.94979152475999995</v>
      </c>
      <c r="Y4197" s="122">
        <v>1.10788186561</v>
      </c>
      <c r="Z4197" s="122">
        <v>1.0426687754599999</v>
      </c>
      <c r="AA4197" s="122">
        <v>1.0946335754900001</v>
      </c>
      <c r="AB4197" s="122">
        <v>0.85903587809000004</v>
      </c>
      <c r="AC4197" s="122">
        <v>0.74415668456999995</v>
      </c>
      <c r="AD4197" s="122">
        <v>0.73541630486999998</v>
      </c>
      <c r="AE4197" s="122">
        <v>0.71384043535999997</v>
      </c>
      <c r="AF4197" s="122">
        <v>0.72431557184999995</v>
      </c>
      <c r="AG4197" s="122">
        <v>0.68173382810000005</v>
      </c>
      <c r="AH4197" s="122">
        <v>0.63169710578000005</v>
      </c>
      <c r="AI4197" s="122">
        <v>0.58324982950000004</v>
      </c>
      <c r="AJ4197" s="122">
        <v>0.67103886681000002</v>
      </c>
      <c r="AK4197" s="122">
        <v>0.61921029066</v>
      </c>
      <c r="AL4197" s="122">
        <v>0</v>
      </c>
    </row>
    <row r="4198" spans="1:38" hidden="1" x14ac:dyDescent="0.25">
      <c r="A4198" s="122" t="s">
        <v>2025</v>
      </c>
      <c r="B4198" s="122">
        <v>1</v>
      </c>
      <c r="C4198" s="122" t="s">
        <v>2219</v>
      </c>
      <c r="D4198" s="122" t="s">
        <v>2133</v>
      </c>
      <c r="E4198" s="122">
        <v>77</v>
      </c>
      <c r="F4198" s="122">
        <v>9.0999999999999996E-10</v>
      </c>
      <c r="G4198" s="122">
        <v>2.21E-9</v>
      </c>
      <c r="H4198" s="122">
        <v>2.0952399000000001E-4</v>
      </c>
      <c r="I4198" s="122">
        <v>9.1860846999999998E-4</v>
      </c>
      <c r="J4198" s="122">
        <v>2.4054084599999998E-3</v>
      </c>
      <c r="K4198" s="122">
        <v>5.2353030599999999E-3</v>
      </c>
      <c r="L4198" s="122">
        <v>7.1404799700000004E-3</v>
      </c>
      <c r="M4198" s="122">
        <v>9.0120621499999998E-3</v>
      </c>
      <c r="N4198" s="122">
        <v>1.024617503E-2</v>
      </c>
      <c r="O4198" s="122">
        <v>1.1561344600000001E-2</v>
      </c>
      <c r="P4198" s="122">
        <v>1.25586864E-2</v>
      </c>
      <c r="Q4198" s="122">
        <v>1.3404243450000001E-2</v>
      </c>
      <c r="R4198" s="122">
        <v>1.3683748650000001E-2</v>
      </c>
      <c r="S4198" s="122">
        <v>1.3843094720000001E-2</v>
      </c>
      <c r="T4198" s="122">
        <v>1.395157231E-2</v>
      </c>
      <c r="U4198" s="122">
        <v>1.3923794559999999E-2</v>
      </c>
      <c r="V4198" s="122">
        <v>1.4104811369999999E-2</v>
      </c>
      <c r="W4198" s="122">
        <v>1.421393298E-2</v>
      </c>
      <c r="X4198" s="122">
        <v>1.4363250459999999E-2</v>
      </c>
      <c r="Y4198" s="122">
        <v>1.4571876669999999E-2</v>
      </c>
      <c r="Z4198" s="122">
        <v>1.4353200159999999E-2</v>
      </c>
      <c r="AA4198" s="122">
        <v>1.345645665E-2</v>
      </c>
      <c r="AB4198" s="122">
        <v>1.255113509E-2</v>
      </c>
      <c r="AC4198" s="122">
        <v>1.1628838000000001E-2</v>
      </c>
      <c r="AD4198" s="122">
        <v>1.114567168E-2</v>
      </c>
      <c r="AE4198" s="122">
        <v>1.0713678169999999E-2</v>
      </c>
      <c r="AF4198" s="122">
        <v>9.8811334699999993E-3</v>
      </c>
      <c r="AG4198" s="122">
        <v>9.0311542099999996E-3</v>
      </c>
      <c r="AH4198" s="122">
        <v>8.4537607700000007E-3</v>
      </c>
      <c r="AI4198" s="122">
        <v>8.0773821699999995E-3</v>
      </c>
      <c r="AJ4198" s="122">
        <v>7.6451299600000001E-3</v>
      </c>
      <c r="AK4198" s="122">
        <v>6.9068045800000002E-3</v>
      </c>
      <c r="AL4198" s="122">
        <v>0</v>
      </c>
    </row>
    <row r="4199" spans="1:38" hidden="1" x14ac:dyDescent="0.25">
      <c r="A4199" s="122" t="s">
        <v>2025</v>
      </c>
      <c r="B4199" s="122">
        <v>1</v>
      </c>
      <c r="C4199" s="122" t="s">
        <v>2219</v>
      </c>
      <c r="D4199" s="122" t="s">
        <v>2081</v>
      </c>
      <c r="E4199" s="122">
        <v>77</v>
      </c>
      <c r="F4199" s="122">
        <v>4.8489999999999999E-8</v>
      </c>
      <c r="G4199" s="122">
        <v>1.1843E-7</v>
      </c>
      <c r="H4199" s="122">
        <v>1.134196141E-2</v>
      </c>
      <c r="I4199" s="122">
        <v>4.9199247369999997E-2</v>
      </c>
      <c r="J4199" s="122">
        <v>0.12806408094999999</v>
      </c>
      <c r="K4199" s="122">
        <v>0.27893179652</v>
      </c>
      <c r="L4199" s="122">
        <v>0.37995993918999998</v>
      </c>
      <c r="M4199" s="122">
        <v>0.47923414448000001</v>
      </c>
      <c r="N4199" s="122">
        <v>0.54512809675999996</v>
      </c>
      <c r="O4199" s="122">
        <v>0.61551470824999999</v>
      </c>
      <c r="P4199" s="122">
        <v>0.67998569613000004</v>
      </c>
      <c r="Q4199" s="122">
        <v>0.73463977925000001</v>
      </c>
      <c r="R4199" s="122">
        <v>0.76153998114999999</v>
      </c>
      <c r="S4199" s="122">
        <v>0.78215281495</v>
      </c>
      <c r="T4199" s="122">
        <v>0.80080346761999999</v>
      </c>
      <c r="U4199" s="122">
        <v>0.81457432459000001</v>
      </c>
      <c r="V4199" s="122">
        <v>0.84074540406999998</v>
      </c>
      <c r="W4199" s="122">
        <v>0.86147439832999995</v>
      </c>
      <c r="X4199" s="122">
        <v>0.88498460348999997</v>
      </c>
      <c r="Y4199" s="122">
        <v>0.83947365306999999</v>
      </c>
      <c r="Z4199" s="122">
        <v>0.75571143193000001</v>
      </c>
      <c r="AA4199" s="122">
        <v>0.75695983089999996</v>
      </c>
      <c r="AB4199" s="122">
        <v>1.03933400844</v>
      </c>
      <c r="AC4199" s="122">
        <v>0.67970016062000005</v>
      </c>
      <c r="AD4199" s="122">
        <v>0.72110705289999999</v>
      </c>
      <c r="AE4199" s="122">
        <v>0.60578081356000002</v>
      </c>
      <c r="AF4199" s="122">
        <v>0.66402858327000003</v>
      </c>
      <c r="AG4199" s="122">
        <v>0.49333084281</v>
      </c>
      <c r="AH4199" s="122">
        <v>0.70149597609000003</v>
      </c>
      <c r="AI4199" s="122">
        <v>0.52020606651000001</v>
      </c>
      <c r="AJ4199" s="122">
        <v>0.68041149007000001</v>
      </c>
      <c r="AK4199" s="122">
        <v>0.63053832972000001</v>
      </c>
      <c r="AL4199" s="122">
        <v>0</v>
      </c>
    </row>
    <row r="4200" spans="1:38" x14ac:dyDescent="0.25">
      <c r="A4200" s="122" t="s">
        <v>2025</v>
      </c>
      <c r="B4200" s="122">
        <v>1</v>
      </c>
      <c r="C4200" s="122" t="s">
        <v>2219</v>
      </c>
      <c r="D4200" s="122" t="s">
        <v>2082</v>
      </c>
      <c r="E4200" s="122">
        <v>77</v>
      </c>
      <c r="F4200" s="122">
        <v>3.5554999999999998E-7</v>
      </c>
      <c r="G4200" s="122">
        <v>8.6787999999999996E-7</v>
      </c>
      <c r="H4200" s="122">
        <v>8.2748819400000007E-2</v>
      </c>
      <c r="I4200" s="122">
        <v>0.35646356368999998</v>
      </c>
      <c r="J4200" s="122">
        <v>0.91851204757000005</v>
      </c>
      <c r="K4200" s="122">
        <v>1.97392138086</v>
      </c>
      <c r="L4200" s="122">
        <v>2.6678294351799998</v>
      </c>
      <c r="M4200" s="122">
        <v>3.34421362418</v>
      </c>
      <c r="N4200" s="122">
        <v>3.7820645097300001</v>
      </c>
      <c r="O4200" s="122">
        <v>4.2519050719599996</v>
      </c>
      <c r="P4200" s="122">
        <v>4.6806822801700001</v>
      </c>
      <c r="Q4200" s="122">
        <v>5.0500156991700003</v>
      </c>
      <c r="R4200" s="122">
        <v>5.2135988795800001</v>
      </c>
      <c r="S4200" s="122">
        <v>5.3342831796799999</v>
      </c>
      <c r="T4200" s="122">
        <v>5.4328825913700003</v>
      </c>
      <c r="U4200" s="122">
        <v>5.4696743123099996</v>
      </c>
      <c r="V4200" s="122">
        <v>5.5962444036200001</v>
      </c>
      <c r="W4200" s="122">
        <v>5.7206061720600001</v>
      </c>
      <c r="X4200" s="122">
        <v>5.8714265351300003</v>
      </c>
      <c r="Y4200" s="122">
        <v>3.1666282434799999</v>
      </c>
      <c r="Z4200" s="122">
        <v>4.7160143399200001</v>
      </c>
      <c r="AA4200" s="122">
        <v>4.6871748440400003</v>
      </c>
      <c r="AB4200" s="122">
        <v>3.4592680748600002</v>
      </c>
      <c r="AC4200" s="122">
        <v>3.5025901072500001</v>
      </c>
      <c r="AD4200" s="122">
        <v>3.6322170518400001</v>
      </c>
      <c r="AE4200" s="122">
        <v>3.3866034728500001</v>
      </c>
      <c r="AF4200" s="122">
        <v>3.0716053134000001</v>
      </c>
      <c r="AG4200" s="122">
        <v>3.37521771704</v>
      </c>
      <c r="AH4200" s="122">
        <v>2.8196578312499998</v>
      </c>
      <c r="AI4200" s="122">
        <v>3.3845615363300001</v>
      </c>
      <c r="AJ4200" s="122">
        <v>3.2800541377500001</v>
      </c>
      <c r="AK4200" s="122">
        <v>3.0264146372199998</v>
      </c>
      <c r="AL4200" s="122">
        <v>0</v>
      </c>
    </row>
    <row r="4201" spans="1:38" hidden="1" x14ac:dyDescent="0.25">
      <c r="A4201" s="122" t="s">
        <v>2025</v>
      </c>
      <c r="B4201" s="122">
        <v>1</v>
      </c>
      <c r="C4201" s="122" t="s">
        <v>2219</v>
      </c>
      <c r="D4201" s="122" t="s">
        <v>474</v>
      </c>
      <c r="E4201" s="122">
        <v>77</v>
      </c>
      <c r="F4201" s="122">
        <v>4.3550000000000003E-8</v>
      </c>
      <c r="G4201" s="122">
        <v>1.0595000000000001E-7</v>
      </c>
      <c r="H4201" s="122">
        <v>1.0126005630000001E-2</v>
      </c>
      <c r="I4201" s="122">
        <v>4.3732779999999999E-2</v>
      </c>
      <c r="J4201" s="122">
        <v>0.11234915276</v>
      </c>
      <c r="K4201" s="122">
        <v>0.24080664114</v>
      </c>
      <c r="L4201" s="122">
        <v>0.32471153377</v>
      </c>
      <c r="M4201" s="122">
        <v>0.40652465125999998</v>
      </c>
      <c r="N4201" s="122">
        <v>0.45954094199000001</v>
      </c>
      <c r="O4201" s="122">
        <v>0.51776828857000001</v>
      </c>
      <c r="P4201" s="122">
        <v>0.57013765263000005</v>
      </c>
      <c r="Q4201" s="122">
        <v>0.61653548891999999</v>
      </c>
      <c r="R4201" s="122">
        <v>0.63370313318000004</v>
      </c>
      <c r="S4201" s="122">
        <v>0.64281787583000005</v>
      </c>
      <c r="T4201" s="122">
        <v>0.6481642635</v>
      </c>
      <c r="U4201" s="122">
        <v>0.64616668688000001</v>
      </c>
      <c r="V4201" s="122">
        <v>0.65824865314000003</v>
      </c>
      <c r="W4201" s="122">
        <v>0.67098303167999995</v>
      </c>
      <c r="X4201" s="122">
        <v>0.68902648685000001</v>
      </c>
      <c r="Y4201" s="122">
        <v>0.65803647519999997</v>
      </c>
      <c r="Z4201" s="122">
        <v>0.59533000188999996</v>
      </c>
      <c r="AA4201" s="122">
        <v>0.59892220089000003</v>
      </c>
      <c r="AB4201" s="122">
        <v>0.82331669393999996</v>
      </c>
      <c r="AC4201" s="122">
        <v>0.53997186515999995</v>
      </c>
      <c r="AD4201" s="122">
        <v>0.57328042459999995</v>
      </c>
      <c r="AE4201" s="122">
        <v>0.48356785178</v>
      </c>
      <c r="AF4201" s="122">
        <v>0.53007838519999995</v>
      </c>
      <c r="AG4201" s="122">
        <v>0.39319132163999998</v>
      </c>
      <c r="AH4201" s="122">
        <v>0.55784535443000005</v>
      </c>
      <c r="AI4201" s="122">
        <v>0.41081511925999997</v>
      </c>
      <c r="AJ4201" s="122">
        <v>0.54830277268000005</v>
      </c>
      <c r="AK4201" s="122">
        <v>0.50365216135000002</v>
      </c>
      <c r="AL4201" s="122">
        <v>0</v>
      </c>
    </row>
    <row r="4202" spans="1:38" hidden="1" x14ac:dyDescent="0.25">
      <c r="A4202" s="122" t="s">
        <v>2025</v>
      </c>
      <c r="B4202" s="122">
        <v>1</v>
      </c>
      <c r="C4202" s="122" t="s">
        <v>2219</v>
      </c>
      <c r="D4202" s="122" t="s">
        <v>2083</v>
      </c>
      <c r="E4202" s="122">
        <v>77</v>
      </c>
      <c r="F4202" s="122">
        <v>4.9660000000000003E-8</v>
      </c>
      <c r="G4202" s="122">
        <v>1.209E-7</v>
      </c>
      <c r="H4202" s="122">
        <v>1.146235506E-2</v>
      </c>
      <c r="I4202" s="122">
        <v>4.9269064000000001E-2</v>
      </c>
      <c r="J4202" s="122">
        <v>0.12677739685</v>
      </c>
      <c r="K4202" s="122">
        <v>0.27234420382000002</v>
      </c>
      <c r="L4202" s="122">
        <v>0.36807698811</v>
      </c>
      <c r="M4202" s="122">
        <v>0.46107898915000001</v>
      </c>
      <c r="N4202" s="122">
        <v>0.52090549225000005</v>
      </c>
      <c r="O4202" s="122">
        <v>0.58477046900999996</v>
      </c>
      <c r="P4202" s="122">
        <v>0.64348502802999996</v>
      </c>
      <c r="Q4202" s="122">
        <v>0.69407502060000004</v>
      </c>
      <c r="R4202" s="122">
        <v>0.71796279398999996</v>
      </c>
      <c r="S4202" s="122">
        <v>0.73612669142999998</v>
      </c>
      <c r="T4202" s="122">
        <v>0.74958959790000002</v>
      </c>
      <c r="U4202" s="122">
        <v>0.75583043484000001</v>
      </c>
      <c r="V4202" s="122">
        <v>0.77513137922999997</v>
      </c>
      <c r="W4202" s="122">
        <v>0.79305177067999999</v>
      </c>
      <c r="X4202" s="122">
        <v>0.81489250700000004</v>
      </c>
      <c r="Y4202" s="122">
        <v>0.83791569133999999</v>
      </c>
      <c r="Z4202" s="122">
        <v>0.70498949221999996</v>
      </c>
      <c r="AA4202" s="122">
        <v>0.66720485935999996</v>
      </c>
      <c r="AB4202" s="122">
        <v>0.64848784286000005</v>
      </c>
      <c r="AC4202" s="122">
        <v>0.76945785813000001</v>
      </c>
      <c r="AD4202" s="122">
        <v>0.84572944546999995</v>
      </c>
      <c r="AE4202" s="122">
        <v>0.76630792251000002</v>
      </c>
      <c r="AF4202" s="122">
        <v>0.66245975835000004</v>
      </c>
      <c r="AG4202" s="122">
        <v>0.54490625787000002</v>
      </c>
      <c r="AH4202" s="122">
        <v>0.56289332748999998</v>
      </c>
      <c r="AI4202" s="122">
        <v>0.55579843761000003</v>
      </c>
      <c r="AJ4202" s="122">
        <v>0.53903817981000002</v>
      </c>
      <c r="AK4202" s="122">
        <v>0.50160906704999997</v>
      </c>
      <c r="AL4202" s="122">
        <v>0</v>
      </c>
    </row>
    <row r="4203" spans="1:38" hidden="1" x14ac:dyDescent="0.25">
      <c r="A4203" s="122" t="s">
        <v>2025</v>
      </c>
      <c r="B4203" s="122">
        <v>1</v>
      </c>
      <c r="C4203" s="122" t="s">
        <v>2219</v>
      </c>
      <c r="D4203" s="122" t="s">
        <v>2084</v>
      </c>
      <c r="E4203" s="122">
        <v>77</v>
      </c>
      <c r="F4203" s="122">
        <v>9.1000000000000004E-9</v>
      </c>
      <c r="G4203" s="122">
        <v>2.1970000000000001E-8</v>
      </c>
      <c r="H4203" s="122">
        <v>2.0751589299999999E-3</v>
      </c>
      <c r="I4203" s="122">
        <v>8.8632130599999998E-3</v>
      </c>
      <c r="J4203" s="122">
        <v>2.2526978499999999E-2</v>
      </c>
      <c r="K4203" s="122">
        <v>4.7561248930000001E-2</v>
      </c>
      <c r="L4203" s="122">
        <v>6.3140153180000005E-2</v>
      </c>
      <c r="M4203" s="122">
        <v>7.8155850370000002E-2</v>
      </c>
      <c r="N4203" s="122">
        <v>8.7489038650000003E-2</v>
      </c>
      <c r="O4203" s="122">
        <v>9.846551663E-2</v>
      </c>
      <c r="P4203" s="122">
        <v>0.10789188059</v>
      </c>
      <c r="Q4203" s="122">
        <v>0.11615730892999999</v>
      </c>
      <c r="R4203" s="122">
        <v>0.11897542110999999</v>
      </c>
      <c r="S4203" s="122">
        <v>0.12010595311</v>
      </c>
      <c r="T4203" s="122">
        <v>0.1217308495</v>
      </c>
      <c r="U4203" s="122">
        <v>0.12223097458</v>
      </c>
      <c r="V4203" s="122">
        <v>0.12575914168999999</v>
      </c>
      <c r="W4203" s="122">
        <v>0.12914580080999999</v>
      </c>
      <c r="X4203" s="122">
        <v>0.13335761751</v>
      </c>
      <c r="Y4203" s="122">
        <v>0.13932173606000001</v>
      </c>
      <c r="Z4203" s="122">
        <v>0.11922235949</v>
      </c>
      <c r="AA4203" s="122">
        <v>0.11532542268</v>
      </c>
      <c r="AB4203" s="122">
        <v>0.11467135459</v>
      </c>
      <c r="AC4203" s="122">
        <v>0.13942608264</v>
      </c>
      <c r="AD4203" s="122">
        <v>0.15608339552</v>
      </c>
      <c r="AE4203" s="122">
        <v>0.14457081599999999</v>
      </c>
      <c r="AF4203" s="122">
        <v>0.12723828533000001</v>
      </c>
      <c r="AG4203" s="122">
        <v>0.10624008044</v>
      </c>
      <c r="AH4203" s="122">
        <v>0.11088344761</v>
      </c>
      <c r="AI4203" s="122">
        <v>0.11038796469999999</v>
      </c>
      <c r="AJ4203" s="122">
        <v>0.10332211409</v>
      </c>
      <c r="AK4203" s="122">
        <v>9.3217060820000003E-2</v>
      </c>
      <c r="AL4203" s="122">
        <v>0</v>
      </c>
    </row>
    <row r="4204" spans="1:38" hidden="1" x14ac:dyDescent="0.25">
      <c r="A4204" s="122" t="s">
        <v>2025</v>
      </c>
      <c r="B4204" s="122">
        <v>1</v>
      </c>
      <c r="C4204" s="122" t="s">
        <v>2219</v>
      </c>
      <c r="D4204" s="122" t="s">
        <v>2085</v>
      </c>
      <c r="E4204" s="122">
        <v>77</v>
      </c>
      <c r="F4204" s="122">
        <v>1.014E-8</v>
      </c>
      <c r="G4204" s="122">
        <v>2.496E-8</v>
      </c>
      <c r="H4204" s="122">
        <v>2.4132602E-3</v>
      </c>
      <c r="I4204" s="122">
        <v>1.051699675E-2</v>
      </c>
      <c r="J4204" s="122">
        <v>2.7432197780000001E-2</v>
      </c>
      <c r="K4204" s="122">
        <v>5.9786466869999999E-2</v>
      </c>
      <c r="L4204" s="122">
        <v>8.1738786480000006E-2</v>
      </c>
      <c r="M4204" s="122">
        <v>0.10345143783000001</v>
      </c>
      <c r="N4204" s="122">
        <v>0.11815269076</v>
      </c>
      <c r="O4204" s="122">
        <v>0.13382681663000001</v>
      </c>
      <c r="P4204" s="122">
        <v>0.14831545313</v>
      </c>
      <c r="Q4204" s="122">
        <v>0.16088008884999999</v>
      </c>
      <c r="R4204" s="122">
        <v>0.16734355326</v>
      </c>
      <c r="S4204" s="122">
        <v>0.17281738682</v>
      </c>
      <c r="T4204" s="122">
        <v>0.17813058991</v>
      </c>
      <c r="U4204" s="122">
        <v>0.18214944579</v>
      </c>
      <c r="V4204" s="122">
        <v>0.18935413328</v>
      </c>
      <c r="W4204" s="122">
        <v>0.19599919716</v>
      </c>
      <c r="X4204" s="122">
        <v>0.20314377408000001</v>
      </c>
      <c r="Y4204" s="122">
        <v>0.20977963136</v>
      </c>
      <c r="Z4204" s="122">
        <v>0.177203416</v>
      </c>
      <c r="AA4204" s="122">
        <v>0.16874075075</v>
      </c>
      <c r="AB4204" s="122">
        <v>0.16513698162000001</v>
      </c>
      <c r="AC4204" s="122">
        <v>0.19773856985999999</v>
      </c>
      <c r="AD4204" s="122">
        <v>0.21947799354</v>
      </c>
      <c r="AE4204" s="122">
        <v>0.20117029451999999</v>
      </c>
      <c r="AF4204" s="122">
        <v>0.17579870646000001</v>
      </c>
      <c r="AG4204" s="122">
        <v>0.14599756301</v>
      </c>
      <c r="AH4204" s="122">
        <v>0.15227307744999999</v>
      </c>
      <c r="AI4204" s="122">
        <v>0.15222299482000001</v>
      </c>
      <c r="AJ4204" s="122">
        <v>0.14850716997999999</v>
      </c>
      <c r="AK4204" s="122">
        <v>0.13959034024</v>
      </c>
      <c r="AL4204" s="122">
        <v>0</v>
      </c>
    </row>
    <row r="4205" spans="1:38" hidden="1" x14ac:dyDescent="0.25">
      <c r="A4205" s="122" t="s">
        <v>2025</v>
      </c>
      <c r="B4205" s="122">
        <v>1</v>
      </c>
      <c r="C4205" s="122" t="s">
        <v>2219</v>
      </c>
      <c r="D4205" s="122" t="s">
        <v>2086</v>
      </c>
      <c r="E4205" s="122">
        <v>77</v>
      </c>
      <c r="F4205" s="122">
        <v>2.8444000000000002E-7</v>
      </c>
      <c r="G4205" s="122">
        <v>6.9770999999999997E-7</v>
      </c>
      <c r="H4205" s="122">
        <v>6.6702826709999996E-2</v>
      </c>
      <c r="I4205" s="122">
        <v>0.28814052202000001</v>
      </c>
      <c r="J4205" s="122">
        <v>0.74506119363000001</v>
      </c>
      <c r="K4205" s="122">
        <v>1.60593310917</v>
      </c>
      <c r="L4205" s="122">
        <v>2.1753706293800001</v>
      </c>
      <c r="M4205" s="122">
        <v>2.7305114177899998</v>
      </c>
      <c r="N4205" s="122">
        <v>3.0873908175500002</v>
      </c>
      <c r="O4205" s="122">
        <v>3.4655488398699998</v>
      </c>
      <c r="P4205" s="122">
        <v>3.81249775673</v>
      </c>
      <c r="Q4205" s="122">
        <v>4.1194207445300002</v>
      </c>
      <c r="R4205" s="122">
        <v>4.2679402138100002</v>
      </c>
      <c r="S4205" s="122">
        <v>4.3810760015100003</v>
      </c>
      <c r="T4205" s="122">
        <v>4.4829422257099996</v>
      </c>
      <c r="U4205" s="122">
        <v>4.5366688820699999</v>
      </c>
      <c r="V4205" s="122">
        <v>4.6385924214500003</v>
      </c>
      <c r="W4205" s="122">
        <v>4.7228690173599999</v>
      </c>
      <c r="X4205" s="122">
        <v>4.8253834216899998</v>
      </c>
      <c r="Y4205" s="122">
        <v>6.0006380534100003</v>
      </c>
      <c r="Z4205" s="122">
        <v>6.30391251074</v>
      </c>
      <c r="AA4205" s="122">
        <v>5.0392061041399998</v>
      </c>
      <c r="AB4205" s="122">
        <v>5.4388715530500003</v>
      </c>
      <c r="AC4205" s="122">
        <v>4.69707865107</v>
      </c>
      <c r="AD4205" s="122">
        <v>4.8546604315300002</v>
      </c>
      <c r="AE4205" s="122">
        <v>4.7321952921100001</v>
      </c>
      <c r="AF4205" s="122">
        <v>5.4480944397100002</v>
      </c>
      <c r="AG4205" s="122">
        <v>5.02324957082</v>
      </c>
      <c r="AH4205" s="122">
        <v>5.4679749805200002</v>
      </c>
      <c r="AI4205" s="122">
        <v>5.4952134196699998</v>
      </c>
      <c r="AJ4205" s="122">
        <v>4.6678853868400001</v>
      </c>
      <c r="AK4205" s="122">
        <v>4.3183469374500003</v>
      </c>
      <c r="AL4205" s="122">
        <v>0</v>
      </c>
    </row>
    <row r="4206" spans="1:38" hidden="1" x14ac:dyDescent="0.25">
      <c r="A4206" s="122" t="s">
        <v>2025</v>
      </c>
      <c r="B4206" s="122">
        <v>1</v>
      </c>
      <c r="C4206" s="122" t="s">
        <v>2219</v>
      </c>
      <c r="D4206" s="122" t="s">
        <v>2087</v>
      </c>
      <c r="E4206" s="122">
        <v>77</v>
      </c>
      <c r="F4206" s="122">
        <v>1.4209E-7</v>
      </c>
      <c r="G4206" s="122">
        <v>3.4723000000000002E-7</v>
      </c>
      <c r="H4206" s="122">
        <v>3.331196258E-2</v>
      </c>
      <c r="I4206" s="122">
        <v>0.14437330427</v>
      </c>
      <c r="J4206" s="122">
        <v>0.37448975511999999</v>
      </c>
      <c r="K4206" s="122">
        <v>0.80953654327000002</v>
      </c>
      <c r="L4206" s="122">
        <v>1.0985800647899999</v>
      </c>
      <c r="M4206" s="122">
        <v>1.3817878639500001</v>
      </c>
      <c r="N4206" s="122">
        <v>1.5676696701899999</v>
      </c>
      <c r="O4206" s="122">
        <v>1.7693343349499999</v>
      </c>
      <c r="P4206" s="122">
        <v>1.9546063196400001</v>
      </c>
      <c r="Q4206" s="122">
        <v>2.1097154640900002</v>
      </c>
      <c r="R4206" s="122">
        <v>2.1757998015000002</v>
      </c>
      <c r="S4206" s="122">
        <v>2.2216491788399999</v>
      </c>
      <c r="T4206" s="122">
        <v>2.2573259976800002</v>
      </c>
      <c r="U4206" s="122">
        <v>2.2695811196500002</v>
      </c>
      <c r="V4206" s="122">
        <v>2.3377612247599999</v>
      </c>
      <c r="W4206" s="122">
        <v>2.40413482647</v>
      </c>
      <c r="X4206" s="122">
        <v>2.4755090844900001</v>
      </c>
      <c r="Y4206" s="122">
        <v>3.0950686998400001</v>
      </c>
      <c r="Z4206" s="122">
        <v>3.24867087246</v>
      </c>
      <c r="AA4206" s="122">
        <v>2.59254465847</v>
      </c>
      <c r="AB4206" s="122">
        <v>2.7906048536600001</v>
      </c>
      <c r="AC4206" s="122">
        <v>2.39652781797</v>
      </c>
      <c r="AD4206" s="122">
        <v>2.4626055742599999</v>
      </c>
      <c r="AE4206" s="122">
        <v>2.3833696311099999</v>
      </c>
      <c r="AF4206" s="122">
        <v>2.7226799956200001</v>
      </c>
      <c r="AG4206" s="122">
        <v>2.49449990439</v>
      </c>
      <c r="AH4206" s="122">
        <v>2.706184715</v>
      </c>
      <c r="AI4206" s="122">
        <v>2.7174337404500002</v>
      </c>
      <c r="AJ4206" s="122">
        <v>2.3211387537000001</v>
      </c>
      <c r="AK4206" s="122">
        <v>2.1411321196199999</v>
      </c>
      <c r="AL4206" s="122">
        <v>0</v>
      </c>
    </row>
    <row r="4207" spans="1:38" hidden="1" x14ac:dyDescent="0.25">
      <c r="A4207" s="122" t="s">
        <v>2025</v>
      </c>
      <c r="B4207" s="122">
        <v>1</v>
      </c>
      <c r="C4207" s="122" t="s">
        <v>2219</v>
      </c>
      <c r="D4207" s="122" t="s">
        <v>2134</v>
      </c>
      <c r="E4207" s="122">
        <v>77</v>
      </c>
      <c r="F4207" s="122">
        <v>2.4699999999999999E-9</v>
      </c>
      <c r="G4207" s="122">
        <v>6.1099999999999998E-9</v>
      </c>
      <c r="H4207" s="122">
        <v>5.9710676999999998E-4</v>
      </c>
      <c r="I4207" s="122">
        <v>2.5722576099999998E-3</v>
      </c>
      <c r="J4207" s="122">
        <v>6.5333078199999997E-3</v>
      </c>
      <c r="K4207" s="122">
        <v>1.401244338E-2</v>
      </c>
      <c r="L4207" s="122">
        <v>1.8895136520000001E-2</v>
      </c>
      <c r="M4207" s="122">
        <v>2.3658959869999999E-2</v>
      </c>
      <c r="N4207" s="122">
        <v>2.697410573E-2</v>
      </c>
      <c r="O4207" s="122">
        <v>3.0531057439999999E-2</v>
      </c>
      <c r="P4207" s="122">
        <v>3.3807611889999999E-2</v>
      </c>
      <c r="Q4207" s="122">
        <v>3.6366180499999998E-2</v>
      </c>
      <c r="R4207" s="122">
        <v>3.740991774E-2</v>
      </c>
      <c r="S4207" s="122">
        <v>3.8103706420000001E-2</v>
      </c>
      <c r="T4207" s="122">
        <v>3.8649928850000001E-2</v>
      </c>
      <c r="U4207" s="122">
        <v>3.877967652E-2</v>
      </c>
      <c r="V4207" s="122">
        <v>3.9575240249999998E-2</v>
      </c>
      <c r="W4207" s="122">
        <v>4.0342629730000003E-2</v>
      </c>
      <c r="X4207" s="122">
        <v>4.1263541149999999E-2</v>
      </c>
      <c r="Y4207" s="122">
        <v>4.2355334969999998E-2</v>
      </c>
      <c r="Z4207" s="122">
        <v>4.2218761520000002E-2</v>
      </c>
      <c r="AA4207" s="122">
        <v>4.0072401850000001E-2</v>
      </c>
      <c r="AB4207" s="122">
        <v>3.7933338169999997E-2</v>
      </c>
      <c r="AC4207" s="122">
        <v>3.5726994419999998E-2</v>
      </c>
      <c r="AD4207" s="122">
        <v>3.4829226380000002E-2</v>
      </c>
      <c r="AE4207" s="122">
        <v>3.4108802780000003E-2</v>
      </c>
      <c r="AF4207" s="122">
        <v>3.2086144089999998E-2</v>
      </c>
      <c r="AG4207" s="122">
        <v>2.9948221810000002E-2</v>
      </c>
      <c r="AH4207" s="122">
        <v>2.8661469200000001E-2</v>
      </c>
      <c r="AI4207" s="122">
        <v>2.8029629680000001E-2</v>
      </c>
      <c r="AJ4207" s="122">
        <v>2.718012115E-2</v>
      </c>
      <c r="AK4207" s="122">
        <v>2.5145052269999999E-2</v>
      </c>
      <c r="AL4207" s="122">
        <v>0</v>
      </c>
    </row>
    <row r="4208" spans="1:38" hidden="1" x14ac:dyDescent="0.25">
      <c r="A4208" s="122" t="s">
        <v>2025</v>
      </c>
      <c r="B4208" s="122">
        <v>1</v>
      </c>
      <c r="C4208" s="122" t="s">
        <v>2219</v>
      </c>
      <c r="D4208" s="122" t="s">
        <v>2088</v>
      </c>
      <c r="E4208" s="122">
        <v>77</v>
      </c>
      <c r="F4208" s="122">
        <v>2.0540000000000001E-8</v>
      </c>
      <c r="G4208" s="122">
        <v>5.0570000000000002E-8</v>
      </c>
      <c r="H4208" s="122">
        <v>4.86078203E-3</v>
      </c>
      <c r="I4208" s="122">
        <v>2.0975779369999999E-2</v>
      </c>
      <c r="J4208" s="122">
        <v>5.4196010439999998E-2</v>
      </c>
      <c r="K4208" s="122">
        <v>0.11631076314</v>
      </c>
      <c r="L4208" s="122">
        <v>0.15651313574</v>
      </c>
      <c r="M4208" s="122">
        <v>0.19527477723</v>
      </c>
      <c r="N4208" s="122">
        <v>0.21893499731999999</v>
      </c>
      <c r="O4208" s="122">
        <v>0.24216356891999999</v>
      </c>
      <c r="P4208" s="122">
        <v>0.26413290578999998</v>
      </c>
      <c r="Q4208" s="122">
        <v>0.28491756722</v>
      </c>
      <c r="R4208" s="122">
        <v>0.29471389128999997</v>
      </c>
      <c r="S4208" s="122">
        <v>0.30161332083999998</v>
      </c>
      <c r="T4208" s="122">
        <v>0.30988681386</v>
      </c>
      <c r="U4208" s="122">
        <v>0.31414721506999999</v>
      </c>
      <c r="V4208" s="122">
        <v>0.32335349813000003</v>
      </c>
      <c r="W4208" s="122">
        <v>0.32944448471999999</v>
      </c>
      <c r="X4208" s="122">
        <v>0.33950620261999997</v>
      </c>
      <c r="Y4208" s="122">
        <v>0.35067625904999999</v>
      </c>
      <c r="Z4208" s="122">
        <v>0.35256933360999998</v>
      </c>
      <c r="AA4208" s="122">
        <v>0.33719037989</v>
      </c>
      <c r="AB4208" s="122">
        <v>0.32145038327999997</v>
      </c>
      <c r="AC4208" s="122">
        <v>0.30447076633999998</v>
      </c>
      <c r="AD4208" s="122">
        <v>0.29720146118000002</v>
      </c>
      <c r="AE4208" s="122">
        <v>0.29168044178000002</v>
      </c>
      <c r="AF4208" s="122">
        <v>0.27470481817999998</v>
      </c>
      <c r="AG4208" s="122">
        <v>0.25513761831999998</v>
      </c>
      <c r="AH4208" s="122">
        <v>0.24311536574000001</v>
      </c>
      <c r="AI4208" s="122">
        <v>0.23597621307</v>
      </c>
      <c r="AJ4208" s="122">
        <v>0.23421776456000001</v>
      </c>
      <c r="AK4208" s="122">
        <v>0.21473762414</v>
      </c>
      <c r="AL4208" s="122">
        <v>0</v>
      </c>
    </row>
    <row r="4209" spans="1:38" hidden="1" x14ac:dyDescent="0.25">
      <c r="A4209" s="122" t="s">
        <v>2025</v>
      </c>
      <c r="B4209" s="122">
        <v>1</v>
      </c>
      <c r="C4209" s="122" t="s">
        <v>2219</v>
      </c>
      <c r="D4209" s="122" t="s">
        <v>2089</v>
      </c>
      <c r="E4209" s="122">
        <v>77</v>
      </c>
      <c r="F4209" s="122">
        <v>5.9020000000000002E-8</v>
      </c>
      <c r="G4209" s="122">
        <v>1.4391E-7</v>
      </c>
      <c r="H4209" s="122">
        <v>1.3717007979999999E-2</v>
      </c>
      <c r="I4209" s="122">
        <v>5.910238399E-2</v>
      </c>
      <c r="J4209" s="122">
        <v>0.1522153893</v>
      </c>
      <c r="K4209" s="122">
        <v>0.32728453952999997</v>
      </c>
      <c r="L4209" s="122">
        <v>0.44164277872000002</v>
      </c>
      <c r="M4209" s="122">
        <v>0.55268730712000003</v>
      </c>
      <c r="N4209" s="122">
        <v>0.62400005278000004</v>
      </c>
      <c r="O4209" s="122">
        <v>0.70041895846000002</v>
      </c>
      <c r="P4209" s="122">
        <v>0.76882464268999995</v>
      </c>
      <c r="Q4209" s="122">
        <v>0.82625802129000003</v>
      </c>
      <c r="R4209" s="122">
        <v>0.85058591332</v>
      </c>
      <c r="S4209" s="122">
        <v>0.86875540908000004</v>
      </c>
      <c r="T4209" s="122">
        <v>0.88502008763999995</v>
      </c>
      <c r="U4209" s="122">
        <v>0.89232527565999997</v>
      </c>
      <c r="V4209" s="122">
        <v>0.91707389241000004</v>
      </c>
      <c r="W4209" s="122">
        <v>0.94048066969999999</v>
      </c>
      <c r="X4209" s="122">
        <v>0.96853530956</v>
      </c>
      <c r="Y4209" s="122">
        <v>0.95719001351999999</v>
      </c>
      <c r="Z4209" s="122">
        <v>1.0275795829000001</v>
      </c>
      <c r="AA4209" s="122">
        <v>0.97577943111999998</v>
      </c>
      <c r="AB4209" s="122">
        <v>1.00300016193</v>
      </c>
      <c r="AC4209" s="122">
        <v>0.9349981342</v>
      </c>
      <c r="AD4209" s="122">
        <v>0.77107970108000001</v>
      </c>
      <c r="AE4209" s="122">
        <v>0.85564035804000005</v>
      </c>
      <c r="AF4209" s="122">
        <v>0.71127484648999995</v>
      </c>
      <c r="AG4209" s="122">
        <v>0.73265947625000005</v>
      </c>
      <c r="AH4209" s="122">
        <v>0.60585897541</v>
      </c>
      <c r="AI4209" s="122">
        <v>0.59569633785999998</v>
      </c>
      <c r="AJ4209" s="122">
        <v>0.52497140903999995</v>
      </c>
      <c r="AK4209" s="122">
        <v>0.48669326914</v>
      </c>
      <c r="AL4209" s="122">
        <v>0</v>
      </c>
    </row>
    <row r="4210" spans="1:38" hidden="1" x14ac:dyDescent="0.25">
      <c r="A4210" s="122" t="s">
        <v>2025</v>
      </c>
      <c r="B4210" s="122">
        <v>1</v>
      </c>
      <c r="C4210" s="122" t="s">
        <v>2219</v>
      </c>
      <c r="D4210" s="122" t="s">
        <v>2090</v>
      </c>
      <c r="E4210" s="122">
        <v>77</v>
      </c>
      <c r="F4210" s="122">
        <v>1.3259999999999999E-8</v>
      </c>
      <c r="G4210" s="122">
        <v>3.2630000000000002E-8</v>
      </c>
      <c r="H4210" s="122">
        <v>3.1041411700000001E-3</v>
      </c>
      <c r="I4210" s="122">
        <v>1.341811731E-2</v>
      </c>
      <c r="J4210" s="122">
        <v>3.4546107700000002E-2</v>
      </c>
      <c r="K4210" s="122">
        <v>7.4087448240000006E-2</v>
      </c>
      <c r="L4210" s="122">
        <v>9.9657580750000002E-2</v>
      </c>
      <c r="M4210" s="122">
        <v>0.12428751829</v>
      </c>
      <c r="N4210" s="122">
        <v>0.13979775926999999</v>
      </c>
      <c r="O4210" s="122">
        <v>0.15629454100000001</v>
      </c>
      <c r="P4210" s="122">
        <v>0.17121966627999999</v>
      </c>
      <c r="Q4210" s="122">
        <v>0.18388182825999999</v>
      </c>
      <c r="R4210" s="122">
        <v>0.18915838253</v>
      </c>
      <c r="S4210" s="122">
        <v>0.19352106396999999</v>
      </c>
      <c r="T4210" s="122">
        <v>0.19718333427000001</v>
      </c>
      <c r="U4210" s="122">
        <v>0.19924526570000001</v>
      </c>
      <c r="V4210" s="122">
        <v>0.20480143215999999</v>
      </c>
      <c r="W4210" s="122">
        <v>0.21022640834</v>
      </c>
      <c r="X4210" s="122">
        <v>0.21620562274999999</v>
      </c>
      <c r="Y4210" s="122">
        <v>0.20571951855000001</v>
      </c>
      <c r="Z4210" s="122">
        <v>0.18526962909</v>
      </c>
      <c r="AA4210" s="122">
        <v>0.18525462682999999</v>
      </c>
      <c r="AB4210" s="122">
        <v>0.25298909519000001</v>
      </c>
      <c r="AC4210" s="122">
        <v>0.16514903989999999</v>
      </c>
      <c r="AD4210" s="122">
        <v>0.17481772568000001</v>
      </c>
      <c r="AE4210" s="122">
        <v>0.14650630786999999</v>
      </c>
      <c r="AF4210" s="122">
        <v>0.16102023872999999</v>
      </c>
      <c r="AG4210" s="122">
        <v>0.12037353250000001</v>
      </c>
      <c r="AH4210" s="122">
        <v>0.17155691578999999</v>
      </c>
      <c r="AI4210" s="122">
        <v>0.12763300926999999</v>
      </c>
      <c r="AJ4210" s="122">
        <v>0.17515293302000001</v>
      </c>
      <c r="AK4210" s="122">
        <v>0.16472687738</v>
      </c>
      <c r="AL4210" s="122">
        <v>0</v>
      </c>
    </row>
    <row r="4211" spans="1:38" hidden="1" x14ac:dyDescent="0.25">
      <c r="A4211" s="122" t="s">
        <v>2025</v>
      </c>
      <c r="B4211" s="122">
        <v>1</v>
      </c>
      <c r="C4211" s="122" t="s">
        <v>2219</v>
      </c>
      <c r="D4211" s="122" t="s">
        <v>2091</v>
      </c>
      <c r="E4211" s="122">
        <v>77</v>
      </c>
      <c r="F4211" s="122">
        <v>2.4335999999999998E-7</v>
      </c>
      <c r="G4211" s="122">
        <v>5.9526999999999996E-7</v>
      </c>
      <c r="H4211" s="122">
        <v>5.6914972270000003E-2</v>
      </c>
      <c r="I4211" s="122">
        <v>0.24602790302999999</v>
      </c>
      <c r="J4211" s="122">
        <v>0.63607166779000002</v>
      </c>
      <c r="K4211" s="122">
        <v>1.3706538264899999</v>
      </c>
      <c r="L4211" s="122">
        <v>1.85581929962</v>
      </c>
      <c r="M4211" s="122">
        <v>2.3295097883200002</v>
      </c>
      <c r="N4211" s="122">
        <v>2.6379506831600001</v>
      </c>
      <c r="O4211" s="122">
        <v>2.96695607325</v>
      </c>
      <c r="P4211" s="122">
        <v>3.2637318938900002</v>
      </c>
      <c r="Q4211" s="122">
        <v>3.5193343833699999</v>
      </c>
      <c r="R4211" s="122">
        <v>3.6309515494200002</v>
      </c>
      <c r="S4211" s="122">
        <v>3.7077164634900002</v>
      </c>
      <c r="T4211" s="122">
        <v>3.77236930226</v>
      </c>
      <c r="U4211" s="122">
        <v>3.7956855365000002</v>
      </c>
      <c r="V4211" s="122">
        <v>3.8876382922000001</v>
      </c>
      <c r="W4211" s="122">
        <v>3.98111789309</v>
      </c>
      <c r="X4211" s="122">
        <v>4.0924908845600001</v>
      </c>
      <c r="Y4211" s="122">
        <v>4.0387316660600003</v>
      </c>
      <c r="Z4211" s="122">
        <v>4.3249638461900002</v>
      </c>
      <c r="AA4211" s="122">
        <v>4.0942456675900001</v>
      </c>
      <c r="AB4211" s="122">
        <v>4.1996539874899996</v>
      </c>
      <c r="AC4211" s="122">
        <v>3.8971498651799998</v>
      </c>
      <c r="AD4211" s="122">
        <v>3.1940125844899998</v>
      </c>
      <c r="AE4211" s="122">
        <v>3.5237903724400002</v>
      </c>
      <c r="AF4211" s="122">
        <v>2.9106759844500001</v>
      </c>
      <c r="AG4211" s="122">
        <v>2.9784039334400001</v>
      </c>
      <c r="AH4211" s="122">
        <v>2.44749503726</v>
      </c>
      <c r="AI4211" s="122">
        <v>2.3881836916600001</v>
      </c>
      <c r="AJ4211" s="122">
        <v>2.1049184110499999</v>
      </c>
      <c r="AK4211" s="122">
        <v>1.9314018447100001</v>
      </c>
      <c r="AL4211" s="122">
        <v>0</v>
      </c>
    </row>
    <row r="4212" spans="1:38" hidden="1" x14ac:dyDescent="0.25">
      <c r="A4212" s="122" t="s">
        <v>2025</v>
      </c>
      <c r="B4212" s="122">
        <v>1</v>
      </c>
      <c r="C4212" s="122" t="s">
        <v>2219</v>
      </c>
      <c r="D4212" s="122" t="s">
        <v>2092</v>
      </c>
      <c r="E4212" s="122">
        <v>77</v>
      </c>
      <c r="F4212" s="122">
        <v>1.1804E-7</v>
      </c>
      <c r="G4212" s="122">
        <v>2.8899E-7</v>
      </c>
      <c r="H4212" s="122">
        <v>2.7617718829999999E-2</v>
      </c>
      <c r="I4212" s="122">
        <v>0.11956046947</v>
      </c>
      <c r="J4212" s="122">
        <v>0.30934492771</v>
      </c>
      <c r="K4212" s="122">
        <v>0.66789080617999996</v>
      </c>
      <c r="L4212" s="122">
        <v>0.90567638629000002</v>
      </c>
      <c r="M4212" s="122">
        <v>1.1384520947800001</v>
      </c>
      <c r="N4212" s="122">
        <v>1.28951653285</v>
      </c>
      <c r="O4212" s="122">
        <v>1.45117958271</v>
      </c>
      <c r="P4212" s="122">
        <v>1.5989995108099999</v>
      </c>
      <c r="Q4212" s="122">
        <v>1.72684721456</v>
      </c>
      <c r="R4212" s="122">
        <v>1.78451303225</v>
      </c>
      <c r="S4212" s="122">
        <v>1.82983161452</v>
      </c>
      <c r="T4212" s="122">
        <v>1.86764322654</v>
      </c>
      <c r="U4212" s="122">
        <v>1.8899155640300001</v>
      </c>
      <c r="V4212" s="122">
        <v>1.9471064627300001</v>
      </c>
      <c r="W4212" s="122">
        <v>2.0004886418400001</v>
      </c>
      <c r="X4212" s="122">
        <v>2.06271135213</v>
      </c>
      <c r="Y4212" s="122">
        <v>2.03859756087</v>
      </c>
      <c r="Z4212" s="122">
        <v>2.1861545375799998</v>
      </c>
      <c r="AA4212" s="122">
        <v>2.0736456760499999</v>
      </c>
      <c r="AB4212" s="122">
        <v>2.1316020655800001</v>
      </c>
      <c r="AC4212" s="122">
        <v>1.98565107702</v>
      </c>
      <c r="AD4212" s="122">
        <v>1.63504984617</v>
      </c>
      <c r="AE4212" s="122">
        <v>1.8116708795900001</v>
      </c>
      <c r="AF4212" s="122">
        <v>1.5068794882700001</v>
      </c>
      <c r="AG4212" s="122">
        <v>1.5526209442900001</v>
      </c>
      <c r="AH4212" s="122">
        <v>1.28840116717</v>
      </c>
      <c r="AI4212" s="122">
        <v>1.26903503077</v>
      </c>
      <c r="AJ4212" s="122">
        <v>1.1171649027499999</v>
      </c>
      <c r="AK4212" s="122">
        <v>1.0373771172699999</v>
      </c>
      <c r="AL4212" s="122">
        <v>0</v>
      </c>
    </row>
    <row r="4213" spans="1:38" hidden="1" x14ac:dyDescent="0.25">
      <c r="A4213" s="122" t="s">
        <v>2025</v>
      </c>
      <c r="B4213" s="122">
        <v>1</v>
      </c>
      <c r="C4213" s="122" t="s">
        <v>2219</v>
      </c>
      <c r="D4213" s="122" t="s">
        <v>2093</v>
      </c>
      <c r="E4213" s="122">
        <v>77</v>
      </c>
      <c r="F4213" s="122">
        <v>5.2649999999999998E-8</v>
      </c>
      <c r="G4213" s="122">
        <v>1.2856999999999999E-7</v>
      </c>
      <c r="H4213" s="122">
        <v>1.2325027129999999E-2</v>
      </c>
      <c r="I4213" s="122">
        <v>5.3260315029999998E-2</v>
      </c>
      <c r="J4213" s="122">
        <v>0.13778631646</v>
      </c>
      <c r="K4213" s="122">
        <v>0.29688128417999998</v>
      </c>
      <c r="L4213" s="122">
        <v>0.40093711592999998</v>
      </c>
      <c r="M4213" s="122">
        <v>0.50378155971000005</v>
      </c>
      <c r="N4213" s="122">
        <v>0.57192094335999999</v>
      </c>
      <c r="O4213" s="122">
        <v>0.64297259780000005</v>
      </c>
      <c r="P4213" s="122">
        <v>0.70704027328999997</v>
      </c>
      <c r="Q4213" s="122">
        <v>0.76148885123999999</v>
      </c>
      <c r="R4213" s="122">
        <v>0.78660892271000005</v>
      </c>
      <c r="S4213" s="122">
        <v>0.80408744312000002</v>
      </c>
      <c r="T4213" s="122">
        <v>0.81932094919999998</v>
      </c>
      <c r="U4213" s="122">
        <v>0.82635780044999996</v>
      </c>
      <c r="V4213" s="122">
        <v>0.84951871094999998</v>
      </c>
      <c r="W4213" s="122">
        <v>0.87292794952999997</v>
      </c>
      <c r="X4213" s="122">
        <v>0.90154476919000004</v>
      </c>
      <c r="Y4213" s="122">
        <v>0.89401655199999996</v>
      </c>
      <c r="Z4213" s="122">
        <v>0.96272370934999996</v>
      </c>
      <c r="AA4213" s="122">
        <v>0.91306813494000005</v>
      </c>
      <c r="AB4213" s="122">
        <v>0.94079600368000005</v>
      </c>
      <c r="AC4213" s="122">
        <v>0.87466954211000003</v>
      </c>
      <c r="AD4213" s="122">
        <v>0.71932591172000004</v>
      </c>
      <c r="AE4213" s="122">
        <v>0.79759623202999996</v>
      </c>
      <c r="AF4213" s="122">
        <v>0.66127941282000002</v>
      </c>
      <c r="AG4213" s="122">
        <v>0.67839473948999995</v>
      </c>
      <c r="AH4213" s="122">
        <v>0.56024461713999996</v>
      </c>
      <c r="AI4213" s="122">
        <v>0.54913539681000001</v>
      </c>
      <c r="AJ4213" s="122">
        <v>0.48335310477999999</v>
      </c>
      <c r="AK4213" s="122">
        <v>0.44729281882999999</v>
      </c>
      <c r="AL4213" s="122">
        <v>0</v>
      </c>
    </row>
    <row r="4214" spans="1:38" hidden="1" x14ac:dyDescent="0.25">
      <c r="A4214" s="122" t="s">
        <v>2025</v>
      </c>
      <c r="B4214" s="122">
        <v>1</v>
      </c>
      <c r="C4214" s="122" t="s">
        <v>2219</v>
      </c>
      <c r="D4214" s="122" t="s">
        <v>2094</v>
      </c>
      <c r="E4214" s="122">
        <v>77</v>
      </c>
      <c r="F4214" s="122">
        <v>9.2430000000000001E-8</v>
      </c>
      <c r="G4214" s="122">
        <v>2.2450999999999999E-7</v>
      </c>
      <c r="H4214" s="122">
        <v>2.1348868579999999E-2</v>
      </c>
      <c r="I4214" s="122">
        <v>9.182642144E-2</v>
      </c>
      <c r="J4214" s="122">
        <v>0.23570292083</v>
      </c>
      <c r="K4214" s="122">
        <v>0.50510839379000005</v>
      </c>
      <c r="L4214" s="122">
        <v>0.67962638379999996</v>
      </c>
      <c r="M4214" s="122">
        <v>0.84760429091</v>
      </c>
      <c r="N4214" s="122">
        <v>0.95309258407999997</v>
      </c>
      <c r="O4214" s="122">
        <v>1.0654538329500001</v>
      </c>
      <c r="P4214" s="122">
        <v>1.16701481546</v>
      </c>
      <c r="Q4214" s="122">
        <v>1.2517198791499999</v>
      </c>
      <c r="R4214" s="122">
        <v>1.2859098523700001</v>
      </c>
      <c r="S4214" s="122">
        <v>1.31039364508</v>
      </c>
      <c r="T4214" s="122">
        <v>1.3288872309699999</v>
      </c>
      <c r="U4214" s="122">
        <v>1.3345305087399999</v>
      </c>
      <c r="V4214" s="122">
        <v>1.3652730286000001</v>
      </c>
      <c r="W4214" s="122">
        <v>1.38886919457</v>
      </c>
      <c r="X4214" s="122">
        <v>1.4174337188699999</v>
      </c>
      <c r="Y4214" s="122">
        <v>1.6510414948300001</v>
      </c>
      <c r="Z4214" s="122">
        <v>1.5516806081400001</v>
      </c>
      <c r="AA4214" s="122">
        <v>1.62678722271</v>
      </c>
      <c r="AB4214" s="122">
        <v>1.27649568202</v>
      </c>
      <c r="AC4214" s="122">
        <v>1.1077432783300001</v>
      </c>
      <c r="AD4214" s="122">
        <v>1.0941703032000001</v>
      </c>
      <c r="AE4214" s="122">
        <v>1.06106496548</v>
      </c>
      <c r="AF4214" s="122">
        <v>1.074993868</v>
      </c>
      <c r="AG4214" s="122">
        <v>1.01120940505</v>
      </c>
      <c r="AH4214" s="122">
        <v>0.93622762310999996</v>
      </c>
      <c r="AI4214" s="122">
        <v>0.86345826215999999</v>
      </c>
      <c r="AJ4214" s="122">
        <v>1.0033526211799999</v>
      </c>
      <c r="AK4214" s="122">
        <v>0.92279040099999998</v>
      </c>
      <c r="AL4214" s="122">
        <v>0</v>
      </c>
    </row>
    <row r="4215" spans="1:38" hidden="1" x14ac:dyDescent="0.25">
      <c r="A4215" s="122" t="s">
        <v>2025</v>
      </c>
      <c r="B4215" s="122">
        <v>1</v>
      </c>
      <c r="C4215" s="122" t="s">
        <v>2219</v>
      </c>
      <c r="D4215" s="122" t="s">
        <v>2095</v>
      </c>
      <c r="E4215" s="122">
        <v>77</v>
      </c>
      <c r="F4215" s="122">
        <v>1.0569E-7</v>
      </c>
      <c r="G4215" s="122">
        <v>2.5648999999999999E-7</v>
      </c>
      <c r="H4215" s="122">
        <v>2.43397986E-2</v>
      </c>
      <c r="I4215" s="122">
        <v>0.10397185695</v>
      </c>
      <c r="J4215" s="122">
        <v>0.26622253631999998</v>
      </c>
      <c r="K4215" s="122">
        <v>0.56895165548000004</v>
      </c>
      <c r="L4215" s="122">
        <v>0.76274172012999997</v>
      </c>
      <c r="M4215" s="122">
        <v>0.94802899087000003</v>
      </c>
      <c r="N4215" s="122">
        <v>1.0618932993500001</v>
      </c>
      <c r="O4215" s="122">
        <v>1.1828585083900001</v>
      </c>
      <c r="P4215" s="122">
        <v>1.28889330219</v>
      </c>
      <c r="Q4215" s="122">
        <v>1.37779333458</v>
      </c>
      <c r="R4215" s="122">
        <v>1.4139991915400001</v>
      </c>
      <c r="S4215" s="122">
        <v>1.43893613942</v>
      </c>
      <c r="T4215" s="122">
        <v>1.4590601990900001</v>
      </c>
      <c r="U4215" s="122">
        <v>1.46020234893</v>
      </c>
      <c r="V4215" s="122">
        <v>1.3922682445100001</v>
      </c>
      <c r="W4215" s="122">
        <v>1.4276668862299999</v>
      </c>
      <c r="X4215" s="122">
        <v>1.46557761311</v>
      </c>
      <c r="Y4215" s="122">
        <v>1.7178063726199999</v>
      </c>
      <c r="Z4215" s="122">
        <v>1.62168112704</v>
      </c>
      <c r="AA4215" s="122">
        <v>1.70324570143</v>
      </c>
      <c r="AB4215" s="122">
        <v>1.3388102535599999</v>
      </c>
      <c r="AC4215" s="122">
        <v>1.16282596339</v>
      </c>
      <c r="AD4215" s="122">
        <v>1.1508844458800001</v>
      </c>
      <c r="AE4215" s="122">
        <v>1.1180508461200001</v>
      </c>
      <c r="AF4215" s="122">
        <v>1.1333494230500001</v>
      </c>
      <c r="AG4215" s="122">
        <v>1.06070399071</v>
      </c>
      <c r="AH4215" s="122">
        <v>0.97820785972000002</v>
      </c>
      <c r="AI4215" s="122">
        <v>0.89935697514000001</v>
      </c>
      <c r="AJ4215" s="122">
        <v>1.03615458258</v>
      </c>
      <c r="AK4215" s="122">
        <v>0.94625268608000002</v>
      </c>
      <c r="AL4215" s="122">
        <v>0</v>
      </c>
    </row>
    <row r="4216" spans="1:38" hidden="1" x14ac:dyDescent="0.25">
      <c r="A4216" s="122" t="s">
        <v>2025</v>
      </c>
      <c r="B4216" s="122">
        <v>1</v>
      </c>
      <c r="C4216" s="122" t="s">
        <v>2219</v>
      </c>
      <c r="D4216" s="122" t="s">
        <v>2096</v>
      </c>
      <c r="E4216" s="122">
        <v>77</v>
      </c>
      <c r="F4216" s="122">
        <v>9.0740000000000004E-8</v>
      </c>
      <c r="G4216" s="122">
        <v>2.2035000000000001E-7</v>
      </c>
      <c r="H4216" s="122">
        <v>2.0935847529999999E-2</v>
      </c>
      <c r="I4216" s="122">
        <v>9.0233536119999999E-2</v>
      </c>
      <c r="J4216" s="122">
        <v>0.23302490679000001</v>
      </c>
      <c r="K4216" s="122">
        <v>0.50316320482999999</v>
      </c>
      <c r="L4216" s="122">
        <v>0.68170234106000005</v>
      </c>
      <c r="M4216" s="122">
        <v>0.85709353860000004</v>
      </c>
      <c r="N4216" s="122">
        <v>0.97078548111999996</v>
      </c>
      <c r="O4216" s="122">
        <v>1.0908917162</v>
      </c>
      <c r="P4216" s="122">
        <v>1.19974874838</v>
      </c>
      <c r="Q4216" s="122">
        <v>1.2935191903400001</v>
      </c>
      <c r="R4216" s="122">
        <v>1.33207559992</v>
      </c>
      <c r="S4216" s="122">
        <v>1.3568787637599999</v>
      </c>
      <c r="T4216" s="122">
        <v>1.3748426490500001</v>
      </c>
      <c r="U4216" s="122">
        <v>1.3800576524799999</v>
      </c>
      <c r="V4216" s="122">
        <v>1.41256965278</v>
      </c>
      <c r="W4216" s="122">
        <v>1.44603595799</v>
      </c>
      <c r="X4216" s="122">
        <v>1.4867847355399999</v>
      </c>
      <c r="Y4216" s="122">
        <v>1.5332695465099999</v>
      </c>
      <c r="Z4216" s="122">
        <v>1.2933912947799999</v>
      </c>
      <c r="AA4216" s="122">
        <v>1.2297272024699999</v>
      </c>
      <c r="AB4216" s="122">
        <v>1.2020705957</v>
      </c>
      <c r="AC4216" s="122">
        <v>1.43696606781</v>
      </c>
      <c r="AD4216" s="122">
        <v>1.5911364832999999</v>
      </c>
      <c r="AE4216" s="122">
        <v>1.4515472478</v>
      </c>
      <c r="AF4216" s="122">
        <v>1.26341146334</v>
      </c>
      <c r="AG4216" s="122">
        <v>1.04605814612</v>
      </c>
      <c r="AH4216" s="122">
        <v>1.08430821096</v>
      </c>
      <c r="AI4216" s="122">
        <v>1.07463307822</v>
      </c>
      <c r="AJ4216" s="122">
        <v>1.0513809243600001</v>
      </c>
      <c r="AK4216" s="122">
        <v>0.97171158825000004</v>
      </c>
      <c r="AL4216" s="122">
        <v>0</v>
      </c>
    </row>
    <row r="4217" spans="1:38" hidden="1" x14ac:dyDescent="0.25">
      <c r="A4217" s="122" t="s">
        <v>2025</v>
      </c>
      <c r="B4217" s="122">
        <v>1</v>
      </c>
      <c r="C4217" s="122" t="s">
        <v>2219</v>
      </c>
      <c r="D4217" s="122" t="s">
        <v>2097</v>
      </c>
      <c r="E4217" s="122">
        <v>77</v>
      </c>
      <c r="F4217" s="122">
        <v>7.2409999999999998E-8</v>
      </c>
      <c r="G4217" s="122">
        <v>1.7823E-7</v>
      </c>
      <c r="H4217" s="122">
        <v>1.709733896E-2</v>
      </c>
      <c r="I4217" s="122">
        <v>7.4024588429999996E-2</v>
      </c>
      <c r="J4217" s="122">
        <v>0.19203475121999999</v>
      </c>
      <c r="K4217" s="122">
        <v>0.41538335891</v>
      </c>
      <c r="L4217" s="122">
        <v>0.56391430719000002</v>
      </c>
      <c r="M4217" s="122">
        <v>0.70996969589000003</v>
      </c>
      <c r="N4217" s="122">
        <v>0.80557216051000002</v>
      </c>
      <c r="O4217" s="122">
        <v>0.90735907899000001</v>
      </c>
      <c r="P4217" s="122">
        <v>1.0016981948999999</v>
      </c>
      <c r="Q4217" s="122">
        <v>1.0866932917100001</v>
      </c>
      <c r="R4217" s="122">
        <v>1.1293091481099999</v>
      </c>
      <c r="S4217" s="122">
        <v>1.16118259374</v>
      </c>
      <c r="T4217" s="122">
        <v>1.18930577272</v>
      </c>
      <c r="U4217" s="122">
        <v>1.2052875061499999</v>
      </c>
      <c r="V4217" s="122">
        <v>1.2400848179199999</v>
      </c>
      <c r="W4217" s="122">
        <v>1.2710808147699999</v>
      </c>
      <c r="X4217" s="122">
        <v>1.3065948834900001</v>
      </c>
      <c r="Y4217" s="122">
        <v>1.3480747337200001</v>
      </c>
      <c r="Z4217" s="122">
        <v>1.14021643892</v>
      </c>
      <c r="AA4217" s="122">
        <v>1.08582801886</v>
      </c>
      <c r="AB4217" s="122">
        <v>1.0621183574299999</v>
      </c>
      <c r="AC4217" s="122">
        <v>1.26792355963</v>
      </c>
      <c r="AD4217" s="122">
        <v>1.4018427085</v>
      </c>
      <c r="AE4217" s="122">
        <v>1.27880129416</v>
      </c>
      <c r="AF4217" s="122">
        <v>1.1116184407900001</v>
      </c>
      <c r="AG4217" s="122">
        <v>0.91874086797999999</v>
      </c>
      <c r="AH4217" s="122">
        <v>0.95147001469000003</v>
      </c>
      <c r="AI4217" s="122">
        <v>0.94372215691000005</v>
      </c>
      <c r="AJ4217" s="122">
        <v>0.92418593448999997</v>
      </c>
      <c r="AK4217" s="122">
        <v>0.85769003190000004</v>
      </c>
      <c r="AL4217" s="122">
        <v>0</v>
      </c>
    </row>
    <row r="4218" spans="1:38" hidden="1" x14ac:dyDescent="0.25">
      <c r="A4218" s="122" t="s">
        <v>2025</v>
      </c>
      <c r="B4218" s="122">
        <v>1</v>
      </c>
      <c r="C4218" s="122" t="s">
        <v>2219</v>
      </c>
      <c r="D4218" s="122" t="s">
        <v>2098</v>
      </c>
      <c r="E4218" s="122">
        <v>77</v>
      </c>
      <c r="F4218" s="122">
        <v>1.859E-8</v>
      </c>
      <c r="G4218" s="122">
        <v>4.524E-8</v>
      </c>
      <c r="H4218" s="122">
        <v>4.3009564E-3</v>
      </c>
      <c r="I4218" s="122">
        <v>1.849616795E-2</v>
      </c>
      <c r="J4218" s="122">
        <v>4.7507751850000002E-2</v>
      </c>
      <c r="K4218" s="122">
        <v>0.10187722623000001</v>
      </c>
      <c r="L4218" s="122">
        <v>0.13778652835999999</v>
      </c>
      <c r="M4218" s="122">
        <v>0.17273508979999999</v>
      </c>
      <c r="N4218" s="122">
        <v>0.19489377921000001</v>
      </c>
      <c r="O4218" s="122">
        <v>0.21875492847</v>
      </c>
      <c r="P4218" s="122">
        <v>0.24086472007000001</v>
      </c>
      <c r="Q4218" s="122">
        <v>0.25995036223000001</v>
      </c>
      <c r="R4218" s="122">
        <v>0.26901375696000002</v>
      </c>
      <c r="S4218" s="122">
        <v>0.27602363619999998</v>
      </c>
      <c r="T4218" s="122">
        <v>0.2816648692</v>
      </c>
      <c r="U4218" s="122">
        <v>0.28422921527</v>
      </c>
      <c r="V4218" s="122">
        <v>0.29168167392</v>
      </c>
      <c r="W4218" s="122">
        <v>0.29836429349999999</v>
      </c>
      <c r="X4218" s="122">
        <v>0.30579541850000003</v>
      </c>
      <c r="Y4218" s="122">
        <v>0.31278626937999998</v>
      </c>
      <c r="Z4218" s="122">
        <v>0.26150733816999999</v>
      </c>
      <c r="AA4218" s="122">
        <v>0.24699206857</v>
      </c>
      <c r="AB4218" s="122">
        <v>0.23955556807</v>
      </c>
      <c r="AC4218" s="122">
        <v>0.28429282089000002</v>
      </c>
      <c r="AD4218" s="122">
        <v>0.31311020246999999</v>
      </c>
      <c r="AE4218" s="122">
        <v>0.28381803384999998</v>
      </c>
      <c r="AF4218" s="122">
        <v>0.24655554430000001</v>
      </c>
      <c r="AG4218" s="122">
        <v>0.20357727572000001</v>
      </c>
      <c r="AH4218" s="122">
        <v>0.21103187066000001</v>
      </c>
      <c r="AI4218" s="122">
        <v>0.20975105138</v>
      </c>
      <c r="AJ4218" s="122">
        <v>0.20396330591</v>
      </c>
      <c r="AK4218" s="122">
        <v>0.19090639828</v>
      </c>
      <c r="AL4218" s="122">
        <v>0</v>
      </c>
    </row>
    <row r="4219" spans="1:38" hidden="1" x14ac:dyDescent="0.25">
      <c r="A4219" s="122" t="s">
        <v>2025</v>
      </c>
      <c r="B4219" s="122">
        <v>1</v>
      </c>
      <c r="C4219" s="122" t="s">
        <v>2219</v>
      </c>
      <c r="D4219" s="122" t="s">
        <v>2099</v>
      </c>
      <c r="E4219" s="122">
        <v>77</v>
      </c>
      <c r="F4219" s="122">
        <v>1.9786E-7</v>
      </c>
      <c r="G4219" s="122">
        <v>4.8373E-7</v>
      </c>
      <c r="H4219" s="122">
        <v>4.6134105809999999E-2</v>
      </c>
      <c r="I4219" s="122">
        <v>0.19874834160999999</v>
      </c>
      <c r="J4219" s="122">
        <v>0.51247051596000004</v>
      </c>
      <c r="K4219" s="122">
        <v>1.1044514481000001</v>
      </c>
      <c r="L4219" s="122">
        <v>1.49647051879</v>
      </c>
      <c r="M4219" s="122">
        <v>1.8751694354899999</v>
      </c>
      <c r="N4219" s="122">
        <v>2.1169091602100001</v>
      </c>
      <c r="O4219" s="122">
        <v>2.37594149247</v>
      </c>
      <c r="P4219" s="122">
        <v>2.6123297332600002</v>
      </c>
      <c r="Q4219" s="122">
        <v>2.8155700846</v>
      </c>
      <c r="R4219" s="122">
        <v>2.9033886993800002</v>
      </c>
      <c r="S4219" s="122">
        <v>2.9650945199200001</v>
      </c>
      <c r="T4219" s="122">
        <v>3.0129504028</v>
      </c>
      <c r="U4219" s="122">
        <v>3.0254757182000001</v>
      </c>
      <c r="V4219" s="122">
        <v>3.0857949746000002</v>
      </c>
      <c r="W4219" s="122">
        <v>3.1361618566199998</v>
      </c>
      <c r="X4219" s="122">
        <v>3.1934911123699998</v>
      </c>
      <c r="Y4219" s="122">
        <v>3.1249951444400001</v>
      </c>
      <c r="Z4219" s="122">
        <v>3.3269810520699998</v>
      </c>
      <c r="AA4219" s="122">
        <v>3.1445701975999998</v>
      </c>
      <c r="AB4219" s="122">
        <v>3.2266782034500001</v>
      </c>
      <c r="AC4219" s="122">
        <v>2.9962883415400001</v>
      </c>
      <c r="AD4219" s="122">
        <v>2.4619954899800001</v>
      </c>
      <c r="AE4219" s="122">
        <v>2.7222523550300002</v>
      </c>
      <c r="AF4219" s="122">
        <v>2.2596994907500001</v>
      </c>
      <c r="AG4219" s="122">
        <v>2.3251209849399999</v>
      </c>
      <c r="AH4219" s="122">
        <v>1.9209774482599999</v>
      </c>
      <c r="AI4219" s="122">
        <v>1.8824893486100001</v>
      </c>
      <c r="AJ4219" s="122">
        <v>1.6575052969799999</v>
      </c>
      <c r="AK4219" s="122">
        <v>1.5319577314599999</v>
      </c>
      <c r="AL4219" s="122">
        <v>0</v>
      </c>
    </row>
    <row r="4220" spans="1:38" hidden="1" x14ac:dyDescent="0.25">
      <c r="A4220" s="122" t="s">
        <v>2025</v>
      </c>
      <c r="B4220" s="122">
        <v>1</v>
      </c>
      <c r="C4220" s="122" t="s">
        <v>2219</v>
      </c>
      <c r="D4220" s="122" t="s">
        <v>2100</v>
      </c>
      <c r="E4220" s="122">
        <v>77</v>
      </c>
      <c r="F4220" s="122">
        <v>9.3209999999999999E-8</v>
      </c>
      <c r="G4220" s="122">
        <v>2.2854000000000001E-7</v>
      </c>
      <c r="H4220" s="122">
        <v>2.1879710060000002E-2</v>
      </c>
      <c r="I4220" s="122">
        <v>9.4913782210000006E-2</v>
      </c>
      <c r="J4220" s="122">
        <v>0.24616959237</v>
      </c>
      <c r="K4220" s="122">
        <v>0.53191714706000004</v>
      </c>
      <c r="L4220" s="122">
        <v>0.72270347629999998</v>
      </c>
      <c r="M4220" s="122">
        <v>0.91060423038000005</v>
      </c>
      <c r="N4220" s="122">
        <v>1.0346888675499999</v>
      </c>
      <c r="O4220" s="122">
        <v>1.1699474594599999</v>
      </c>
      <c r="P4220" s="122">
        <v>1.2950007592599999</v>
      </c>
      <c r="Q4220" s="122">
        <v>1.40418805436</v>
      </c>
      <c r="R4220" s="122">
        <v>1.4549062585200001</v>
      </c>
      <c r="S4220" s="122">
        <v>1.4922907892099999</v>
      </c>
      <c r="T4220" s="122">
        <v>1.5244700868800001</v>
      </c>
      <c r="U4220" s="122">
        <v>1.54104151942</v>
      </c>
      <c r="V4220" s="122">
        <v>1.58763884734</v>
      </c>
      <c r="W4220" s="122">
        <v>1.63285348447</v>
      </c>
      <c r="X4220" s="122">
        <v>1.68457749447</v>
      </c>
      <c r="Y4220" s="122">
        <v>1.66677594863</v>
      </c>
      <c r="Z4220" s="122">
        <v>1.78883353779</v>
      </c>
      <c r="AA4220" s="122">
        <v>1.70117694487</v>
      </c>
      <c r="AB4220" s="122">
        <v>1.75297589701</v>
      </c>
      <c r="AC4220" s="122">
        <v>1.63634819959</v>
      </c>
      <c r="AD4220" s="122">
        <v>1.3516302893600001</v>
      </c>
      <c r="AE4220" s="122">
        <v>1.50272916664</v>
      </c>
      <c r="AF4220" s="122">
        <v>1.25432051654</v>
      </c>
      <c r="AG4220" s="122">
        <v>1.29794313571</v>
      </c>
      <c r="AH4220" s="122">
        <v>1.07880212037</v>
      </c>
      <c r="AI4220" s="122">
        <v>1.06335079474</v>
      </c>
      <c r="AJ4220" s="122">
        <v>0.93960785919000001</v>
      </c>
      <c r="AK4220" s="122">
        <v>0.86992783358000003</v>
      </c>
      <c r="AL4220" s="122">
        <v>0</v>
      </c>
    </row>
    <row r="4221" spans="1:38" hidden="1" x14ac:dyDescent="0.25">
      <c r="A4221" s="122" t="s">
        <v>2025</v>
      </c>
      <c r="B4221" s="122">
        <v>1</v>
      </c>
      <c r="C4221" s="122" t="s">
        <v>2219</v>
      </c>
      <c r="D4221" s="122" t="s">
        <v>2101</v>
      </c>
      <c r="E4221" s="122">
        <v>77</v>
      </c>
      <c r="F4221" s="122">
        <v>1.0893999999999999E-7</v>
      </c>
      <c r="G4221" s="122">
        <v>2.6610999999999999E-7</v>
      </c>
      <c r="H4221" s="122">
        <v>2.5391353389999999E-2</v>
      </c>
      <c r="I4221" s="122">
        <v>0.10981391733</v>
      </c>
      <c r="J4221" s="122">
        <v>0.28430115610000001</v>
      </c>
      <c r="K4221" s="122">
        <v>0.61387796183999999</v>
      </c>
      <c r="L4221" s="122">
        <v>0.83291880541999996</v>
      </c>
      <c r="M4221" s="122">
        <v>1.0478246654200001</v>
      </c>
      <c r="N4221" s="122">
        <v>1.18695610826</v>
      </c>
      <c r="O4221" s="122">
        <v>1.3352236179100001</v>
      </c>
      <c r="P4221" s="122">
        <v>1.4718061710300001</v>
      </c>
      <c r="Q4221" s="122">
        <v>1.5897147324500001</v>
      </c>
      <c r="R4221" s="122">
        <v>1.6450379229700001</v>
      </c>
      <c r="S4221" s="122">
        <v>1.68595391718</v>
      </c>
      <c r="T4221" s="122">
        <v>1.72223928942</v>
      </c>
      <c r="U4221" s="122">
        <v>1.7429283922700001</v>
      </c>
      <c r="V4221" s="122">
        <v>1.79645686831</v>
      </c>
      <c r="W4221" s="122">
        <v>1.84621336419</v>
      </c>
      <c r="X4221" s="122">
        <v>1.9018984826400001</v>
      </c>
      <c r="Y4221" s="122">
        <v>1.88135129559</v>
      </c>
      <c r="Z4221" s="122">
        <v>2.0196080573500002</v>
      </c>
      <c r="AA4221" s="122">
        <v>1.91262596369</v>
      </c>
      <c r="AB4221" s="122">
        <v>1.9643849531799999</v>
      </c>
      <c r="AC4221" s="122">
        <v>1.8262127161199999</v>
      </c>
      <c r="AD4221" s="122">
        <v>1.5019634684600001</v>
      </c>
      <c r="AE4221" s="122">
        <v>1.66478737763</v>
      </c>
      <c r="AF4221" s="122">
        <v>1.3828145000800001</v>
      </c>
      <c r="AG4221" s="122">
        <v>1.42428142298</v>
      </c>
      <c r="AH4221" s="122">
        <v>1.1782861684099999</v>
      </c>
      <c r="AI4221" s="122">
        <v>1.1576981584999999</v>
      </c>
      <c r="AJ4221" s="122">
        <v>1.0132524147199999</v>
      </c>
      <c r="AK4221" s="122">
        <v>0.94016311363000005</v>
      </c>
      <c r="AL4221" s="122">
        <v>0</v>
      </c>
    </row>
    <row r="4222" spans="1:38" hidden="1" x14ac:dyDescent="0.25">
      <c r="A4222" s="122" t="s">
        <v>2025</v>
      </c>
      <c r="B4222" s="122">
        <v>1</v>
      </c>
      <c r="C4222" s="122" t="s">
        <v>2219</v>
      </c>
      <c r="D4222" s="122" t="s">
        <v>2135</v>
      </c>
      <c r="E4222" s="122">
        <v>77</v>
      </c>
      <c r="F4222" s="122">
        <v>7.7999999999999999E-10</v>
      </c>
      <c r="G4222" s="122">
        <v>2.0799999999999998E-9</v>
      </c>
      <c r="H4222" s="122">
        <v>2.0646976999999999E-4</v>
      </c>
      <c r="I4222" s="122">
        <v>9.2894581000000005E-4</v>
      </c>
      <c r="J4222" s="122">
        <v>2.4926670599999998E-3</v>
      </c>
      <c r="K4222" s="122">
        <v>5.5623152E-3</v>
      </c>
      <c r="L4222" s="122">
        <v>7.7794018899999999E-3</v>
      </c>
      <c r="M4222" s="122">
        <v>1.0056899189999999E-2</v>
      </c>
      <c r="N4222" s="122">
        <v>1.169303096E-2</v>
      </c>
      <c r="O4222" s="122">
        <v>1.346956065E-2</v>
      </c>
      <c r="P4222" s="122">
        <v>1.5176467020000001E-2</v>
      </c>
      <c r="Q4222" s="122">
        <v>1.6134548169999999E-2</v>
      </c>
      <c r="R4222" s="122">
        <v>1.6412842810000002E-2</v>
      </c>
      <c r="S4222" s="122">
        <v>1.653486107E-2</v>
      </c>
      <c r="T4222" s="122">
        <v>1.6588205009999999E-2</v>
      </c>
      <c r="U4222" s="122">
        <v>1.6460828279999999E-2</v>
      </c>
      <c r="V4222" s="122">
        <v>1.6351962510000002E-2</v>
      </c>
      <c r="W4222" s="122">
        <v>1.5937934090000001E-2</v>
      </c>
      <c r="X4222" s="122">
        <v>1.5538080480000001E-2</v>
      </c>
      <c r="Y4222" s="122">
        <v>1.513276427E-2</v>
      </c>
      <c r="Z4222" s="122">
        <v>1.424773987E-2</v>
      </c>
      <c r="AA4222" s="122">
        <v>1.30849407E-2</v>
      </c>
      <c r="AB4222" s="122">
        <v>1.2304379359999999E-2</v>
      </c>
      <c r="AC4222" s="122">
        <v>1.1510405919999999E-2</v>
      </c>
      <c r="AD4222" s="122">
        <v>1.114378161E-2</v>
      </c>
      <c r="AE4222" s="122">
        <v>1.083563884E-2</v>
      </c>
      <c r="AF4222" s="122">
        <v>1.012260106E-2</v>
      </c>
      <c r="AG4222" s="122">
        <v>9.3854714199999995E-3</v>
      </c>
      <c r="AH4222" s="122">
        <v>8.9256066900000007E-3</v>
      </c>
      <c r="AI4222" s="122">
        <v>8.6761513800000002E-3</v>
      </c>
      <c r="AJ4222" s="122">
        <v>8.3644419300000009E-3</v>
      </c>
      <c r="AK4222" s="122">
        <v>7.69526407E-3</v>
      </c>
      <c r="AL4222" s="122">
        <v>0</v>
      </c>
    </row>
    <row r="4223" spans="1:38" hidden="1" x14ac:dyDescent="0.25">
      <c r="A4223" s="122" t="s">
        <v>2025</v>
      </c>
      <c r="B4223" s="122">
        <v>1</v>
      </c>
      <c r="C4223" s="122" t="s">
        <v>2219</v>
      </c>
      <c r="D4223" s="122" t="s">
        <v>2102</v>
      </c>
      <c r="E4223" s="122">
        <v>77</v>
      </c>
      <c r="F4223" s="122">
        <v>6.4480000000000006E-8</v>
      </c>
      <c r="G4223" s="122">
        <v>1.5678E-7</v>
      </c>
      <c r="H4223" s="122">
        <v>1.487563766E-2</v>
      </c>
      <c r="I4223" s="122">
        <v>6.3954658169999998E-2</v>
      </c>
      <c r="J4223" s="122">
        <v>0.16466323158999999</v>
      </c>
      <c r="K4223" s="122">
        <v>0.35376559205000002</v>
      </c>
      <c r="L4223" s="122">
        <v>0.47650322564000003</v>
      </c>
      <c r="M4223" s="122">
        <v>0.59548473647</v>
      </c>
      <c r="N4223" s="122">
        <v>0.67076659624000001</v>
      </c>
      <c r="O4223" s="122">
        <v>0.74999960061000004</v>
      </c>
      <c r="P4223" s="122">
        <v>0.82095651027000005</v>
      </c>
      <c r="Q4223" s="122">
        <v>0.87783515989000005</v>
      </c>
      <c r="R4223" s="122">
        <v>0.89880645790000002</v>
      </c>
      <c r="S4223" s="122">
        <v>0.91291295172999998</v>
      </c>
      <c r="T4223" s="122">
        <v>0.92597080939999998</v>
      </c>
      <c r="U4223" s="122">
        <v>0.92715964548999996</v>
      </c>
      <c r="V4223" s="122">
        <v>0.94000081825000004</v>
      </c>
      <c r="W4223" s="122">
        <v>0.95546358895000005</v>
      </c>
      <c r="X4223" s="122">
        <v>0.97399497636999999</v>
      </c>
      <c r="Y4223" s="122">
        <v>1.13156703998</v>
      </c>
      <c r="Z4223" s="122">
        <v>1.0600169829599999</v>
      </c>
      <c r="AA4223" s="122">
        <v>1.10881747613</v>
      </c>
      <c r="AB4223" s="122">
        <v>0.86826457419000003</v>
      </c>
      <c r="AC4223" s="122">
        <v>0.75154179724000003</v>
      </c>
      <c r="AD4223" s="122">
        <v>0.74114677507000004</v>
      </c>
      <c r="AE4223" s="122">
        <v>0.71635563142000003</v>
      </c>
      <c r="AF4223" s="122">
        <v>0.72402021094000002</v>
      </c>
      <c r="AG4223" s="122">
        <v>0.67874236091999995</v>
      </c>
      <c r="AH4223" s="122">
        <v>0.62555621400999994</v>
      </c>
      <c r="AI4223" s="122">
        <v>0.57499470873000003</v>
      </c>
      <c r="AJ4223" s="122">
        <v>0.65870580152000002</v>
      </c>
      <c r="AK4223" s="122">
        <v>0.60367299577</v>
      </c>
      <c r="AL4223" s="122">
        <v>0</v>
      </c>
    </row>
    <row r="4224" spans="1:38" hidden="1" x14ac:dyDescent="0.25">
      <c r="A4224" s="122" t="s">
        <v>2025</v>
      </c>
      <c r="B4224" s="122">
        <v>1</v>
      </c>
      <c r="C4224" s="122" t="s">
        <v>2219</v>
      </c>
      <c r="D4224" s="122" t="s">
        <v>2103</v>
      </c>
      <c r="E4224" s="122">
        <v>77</v>
      </c>
      <c r="F4224" s="122">
        <v>1.0530000000000001E-8</v>
      </c>
      <c r="G4224" s="122">
        <v>2.5349999999999999E-8</v>
      </c>
      <c r="H4224" s="122">
        <v>2.3918471199999999E-3</v>
      </c>
      <c r="I4224" s="122">
        <v>1.02231506E-2</v>
      </c>
      <c r="J4224" s="122">
        <v>2.5983521459999999E-2</v>
      </c>
      <c r="K4224" s="122">
        <v>5.5160419209999999E-2</v>
      </c>
      <c r="L4224" s="122">
        <v>7.3412997709999997E-2</v>
      </c>
      <c r="M4224" s="122">
        <v>9.0026301820000001E-2</v>
      </c>
      <c r="N4224" s="122">
        <v>9.9622187469999998E-2</v>
      </c>
      <c r="O4224" s="122">
        <v>0.10996182782</v>
      </c>
      <c r="P4224" s="122">
        <v>0.11908583882</v>
      </c>
      <c r="Q4224" s="122">
        <v>0.12634730914</v>
      </c>
      <c r="R4224" s="122">
        <v>0.12865790613</v>
      </c>
      <c r="S4224" s="122">
        <v>0.13053424292999999</v>
      </c>
      <c r="T4224" s="122">
        <v>0.13175888206</v>
      </c>
      <c r="U4224" s="122">
        <v>0.13114794536999999</v>
      </c>
      <c r="V4224" s="122">
        <v>0.13285000638</v>
      </c>
      <c r="W4224" s="122">
        <v>0.13474586645</v>
      </c>
      <c r="X4224" s="122">
        <v>0.13758955950999999</v>
      </c>
      <c r="Y4224" s="122">
        <v>0.13022338159999999</v>
      </c>
      <c r="Z4224" s="122">
        <v>0.11685126010999999</v>
      </c>
      <c r="AA4224" s="122">
        <v>0.11664336983</v>
      </c>
      <c r="AB4224" s="122">
        <v>0.15918413563</v>
      </c>
      <c r="AC4224" s="122">
        <v>0.10389684473999999</v>
      </c>
      <c r="AD4224" s="122">
        <v>0.10952904885</v>
      </c>
      <c r="AE4224" s="122">
        <v>9.1449912970000005E-2</v>
      </c>
      <c r="AF4224" s="122">
        <v>9.9644632489999996E-2</v>
      </c>
      <c r="AG4224" s="122">
        <v>7.3765059290000004E-2</v>
      </c>
      <c r="AH4224" s="122">
        <v>0.10396947925</v>
      </c>
      <c r="AI4224" s="122">
        <v>7.6343453419999999E-2</v>
      </c>
      <c r="AJ4224" s="122">
        <v>0.10296177749</v>
      </c>
      <c r="AK4224" s="122">
        <v>9.5691994710000006E-2</v>
      </c>
      <c r="AL4224" s="122">
        <v>0</v>
      </c>
    </row>
    <row r="4225" spans="1:38" hidden="1" x14ac:dyDescent="0.25">
      <c r="A4225" s="122" t="s">
        <v>2025</v>
      </c>
      <c r="B4225" s="122">
        <v>1</v>
      </c>
      <c r="C4225" s="122" t="s">
        <v>2219</v>
      </c>
      <c r="D4225" s="122" t="s">
        <v>2104</v>
      </c>
      <c r="E4225" s="122">
        <v>77</v>
      </c>
      <c r="F4225" s="122">
        <v>1.4546999999999999E-7</v>
      </c>
      <c r="G4225" s="122">
        <v>3.5399000000000001E-7</v>
      </c>
      <c r="H4225" s="122">
        <v>3.3702932769999999E-2</v>
      </c>
      <c r="I4225" s="122">
        <v>0.14570936302000001</v>
      </c>
      <c r="J4225" s="122">
        <v>0.37607165933999998</v>
      </c>
      <c r="K4225" s="122">
        <v>0.81133282217000002</v>
      </c>
      <c r="L4225" s="122">
        <v>1.0985216286199999</v>
      </c>
      <c r="M4225" s="122">
        <v>1.37670417287</v>
      </c>
      <c r="N4225" s="122">
        <v>1.5568215295100001</v>
      </c>
      <c r="O4225" s="122">
        <v>1.74809079562</v>
      </c>
      <c r="P4225" s="122">
        <v>1.9199941703800001</v>
      </c>
      <c r="Q4225" s="122">
        <v>2.0676784975600002</v>
      </c>
      <c r="R4225" s="122">
        <v>2.1292432293600001</v>
      </c>
      <c r="S4225" s="122">
        <v>2.1700442571599998</v>
      </c>
      <c r="T4225" s="122">
        <v>2.2016988875700001</v>
      </c>
      <c r="U4225" s="122">
        <v>2.2135110934300002</v>
      </c>
      <c r="V4225" s="122">
        <v>2.2768538454999998</v>
      </c>
      <c r="W4225" s="122">
        <v>2.34449395024</v>
      </c>
      <c r="X4225" s="122">
        <v>2.4246192778600002</v>
      </c>
      <c r="Y4225" s="122">
        <v>3.0399671663399999</v>
      </c>
      <c r="Z4225" s="122">
        <v>3.2026368721099998</v>
      </c>
      <c r="AA4225" s="122">
        <v>2.5542746210799998</v>
      </c>
      <c r="AB4225" s="122">
        <v>2.74783950025</v>
      </c>
      <c r="AC4225" s="122">
        <v>2.3655669966500001</v>
      </c>
      <c r="AD4225" s="122">
        <v>2.42986221491</v>
      </c>
      <c r="AE4225" s="122">
        <v>2.3491673678199998</v>
      </c>
      <c r="AF4225" s="122">
        <v>2.6839492353700001</v>
      </c>
      <c r="AG4225" s="122">
        <v>2.4606701609099999</v>
      </c>
      <c r="AH4225" s="122">
        <v>2.67324786534</v>
      </c>
      <c r="AI4225" s="122">
        <v>2.6850547142900001</v>
      </c>
      <c r="AJ4225" s="122">
        <v>2.2630068424599998</v>
      </c>
      <c r="AK4225" s="122">
        <v>2.0918833085799999</v>
      </c>
      <c r="AL4225" s="122">
        <v>0</v>
      </c>
    </row>
    <row r="4226" spans="1:38" hidden="1" x14ac:dyDescent="0.25">
      <c r="A4226" s="122" t="s">
        <v>2025</v>
      </c>
      <c r="B4226" s="122">
        <v>1</v>
      </c>
      <c r="C4226" s="122" t="s">
        <v>2219</v>
      </c>
      <c r="D4226" s="122" t="s">
        <v>2105</v>
      </c>
      <c r="E4226" s="122">
        <v>77</v>
      </c>
      <c r="F4226" s="122">
        <v>1.352E-8</v>
      </c>
      <c r="G4226" s="122">
        <v>3.2759999999999997E-8</v>
      </c>
      <c r="H4226" s="122">
        <v>3.10619738E-3</v>
      </c>
      <c r="I4226" s="122">
        <v>1.3358395570000001E-2</v>
      </c>
      <c r="J4226" s="122">
        <v>3.4429265780000003E-2</v>
      </c>
      <c r="K4226" s="122">
        <v>7.3944128570000003E-2</v>
      </c>
      <c r="L4226" s="122">
        <v>9.9734900589999995E-2</v>
      </c>
      <c r="M4226" s="122">
        <v>0.12420442969999999</v>
      </c>
      <c r="N4226" s="122">
        <v>0.13919318582000001</v>
      </c>
      <c r="O4226" s="122">
        <v>0.15466340812000001</v>
      </c>
      <c r="P4226" s="122">
        <v>0.16851888456</v>
      </c>
      <c r="Q4226" s="122">
        <v>0.18009230694</v>
      </c>
      <c r="R4226" s="122">
        <v>0.18499434980000001</v>
      </c>
      <c r="S4226" s="122">
        <v>0.18863899144999999</v>
      </c>
      <c r="T4226" s="122">
        <v>0.19317785565000001</v>
      </c>
      <c r="U4226" s="122">
        <v>0.19447815517</v>
      </c>
      <c r="V4226" s="122">
        <v>0.19967785668999999</v>
      </c>
      <c r="W4226" s="122">
        <v>0.20470926085999999</v>
      </c>
      <c r="X4226" s="122">
        <v>0.2111153304</v>
      </c>
      <c r="Y4226" s="122">
        <v>0.20986746182999999</v>
      </c>
      <c r="Z4226" s="122">
        <v>0.22727057183999999</v>
      </c>
      <c r="AA4226" s="122">
        <v>0.21811930269999999</v>
      </c>
      <c r="AB4226" s="122">
        <v>0.22891436645999999</v>
      </c>
      <c r="AC4226" s="122">
        <v>0.21853819351000001</v>
      </c>
      <c r="AD4226" s="122">
        <v>0.18312108919</v>
      </c>
      <c r="AE4226" s="122">
        <v>0.20703265362000001</v>
      </c>
      <c r="AF4226" s="122">
        <v>0.17164660825</v>
      </c>
      <c r="AG4226" s="122">
        <v>0.17636470578999999</v>
      </c>
      <c r="AH4226" s="122">
        <v>0.14619206471999999</v>
      </c>
      <c r="AI4226" s="122">
        <v>0.14398916518999999</v>
      </c>
      <c r="AJ4226" s="122">
        <v>0.12824560306999999</v>
      </c>
      <c r="AK4226" s="122">
        <v>0.11811858565</v>
      </c>
      <c r="AL4226" s="122">
        <v>0</v>
      </c>
    </row>
    <row r="4227" spans="1:38" hidden="1" x14ac:dyDescent="0.25">
      <c r="A4227" s="122" t="s">
        <v>2025</v>
      </c>
      <c r="B4227" s="122">
        <v>1</v>
      </c>
      <c r="C4227" s="122" t="s">
        <v>2219</v>
      </c>
      <c r="D4227" s="122" t="s">
        <v>475</v>
      </c>
      <c r="E4227" s="122">
        <v>77</v>
      </c>
      <c r="F4227" s="122">
        <v>3.3540000000000001E-8</v>
      </c>
      <c r="G4227" s="122">
        <v>8.2160000000000002E-8</v>
      </c>
      <c r="H4227" s="122">
        <v>7.8439949900000003E-3</v>
      </c>
      <c r="I4227" s="122">
        <v>3.3865771029999998E-2</v>
      </c>
      <c r="J4227" s="122">
        <v>8.7516483079999999E-2</v>
      </c>
      <c r="K4227" s="122">
        <v>0.18913056083999999</v>
      </c>
      <c r="L4227" s="122">
        <v>0.25666499456000003</v>
      </c>
      <c r="M4227" s="122">
        <v>0.32238791389999999</v>
      </c>
      <c r="N4227" s="122">
        <v>0.36453184065999999</v>
      </c>
      <c r="O4227" s="122">
        <v>0.40925250560999998</v>
      </c>
      <c r="P4227" s="122">
        <v>0.44984530877000001</v>
      </c>
      <c r="Q4227" s="122">
        <v>0.48466225925</v>
      </c>
      <c r="R4227" s="122">
        <v>0.50100327017000001</v>
      </c>
      <c r="S4227" s="122">
        <v>0.51341129293999999</v>
      </c>
      <c r="T4227" s="122">
        <v>0.52417701946999995</v>
      </c>
      <c r="U4227" s="122">
        <v>0.53022522734999999</v>
      </c>
      <c r="V4227" s="122">
        <v>0.54505011989999996</v>
      </c>
      <c r="W4227" s="122">
        <v>0.55924384320999998</v>
      </c>
      <c r="X4227" s="122">
        <v>0.57673481398000004</v>
      </c>
      <c r="Y4227" s="122">
        <v>0.57209246197999997</v>
      </c>
      <c r="Z4227" s="122">
        <v>0.61624447625000001</v>
      </c>
      <c r="AA4227" s="122">
        <v>0.58573836451000005</v>
      </c>
      <c r="AB4227" s="122">
        <v>0.60427255109</v>
      </c>
      <c r="AC4227" s="122">
        <v>0.56385530850999999</v>
      </c>
      <c r="AD4227" s="122">
        <v>0.46601141300999999</v>
      </c>
      <c r="AE4227" s="122">
        <v>0.51846302104999997</v>
      </c>
      <c r="AF4227" s="122">
        <v>0.43279365336999998</v>
      </c>
      <c r="AG4227" s="122">
        <v>0.44676386456</v>
      </c>
      <c r="AH4227" s="122">
        <v>0.37035738532000001</v>
      </c>
      <c r="AI4227" s="122">
        <v>0.36435843938000001</v>
      </c>
      <c r="AJ4227" s="122">
        <v>0.32292715091000002</v>
      </c>
      <c r="AK4227" s="122">
        <v>0.29930849780000002</v>
      </c>
      <c r="AL4227" s="122">
        <v>0</v>
      </c>
    </row>
    <row r="4228" spans="1:38" hidden="1" x14ac:dyDescent="0.25">
      <c r="A4228" s="122" t="s">
        <v>2025</v>
      </c>
      <c r="B4228" s="122">
        <v>1</v>
      </c>
      <c r="C4228" s="122" t="s">
        <v>2219</v>
      </c>
      <c r="D4228" s="122" t="s">
        <v>2106</v>
      </c>
      <c r="E4228" s="122">
        <v>77</v>
      </c>
      <c r="F4228" s="122">
        <v>1.6770000000000001E-8</v>
      </c>
      <c r="G4228" s="122">
        <v>4.0690000000000002E-8</v>
      </c>
      <c r="H4228" s="122">
        <v>3.8817191399999999E-3</v>
      </c>
      <c r="I4228" s="122">
        <v>1.6816076030000002E-2</v>
      </c>
      <c r="J4228" s="122">
        <v>4.3680789230000003E-2</v>
      </c>
      <c r="K4228" s="122">
        <v>9.4837957890000005E-2</v>
      </c>
      <c r="L4228" s="122">
        <v>0.12958581077</v>
      </c>
      <c r="M4228" s="122">
        <v>0.16373899542000001</v>
      </c>
      <c r="N4228" s="122">
        <v>0.18666123762</v>
      </c>
      <c r="O4228" s="122">
        <v>0.21101981120999999</v>
      </c>
      <c r="P4228" s="122">
        <v>0.23385042564</v>
      </c>
      <c r="Q4228" s="122">
        <v>0.25384936590000001</v>
      </c>
      <c r="R4228" s="122">
        <v>0.26343590806</v>
      </c>
      <c r="S4228" s="122">
        <v>0.27038850006999998</v>
      </c>
      <c r="T4228" s="122">
        <v>0.27661192208000002</v>
      </c>
      <c r="U4228" s="122">
        <v>0.27985517157000001</v>
      </c>
      <c r="V4228" s="122">
        <v>0.28832548784000001</v>
      </c>
      <c r="W4228" s="122">
        <v>0.29510419405999999</v>
      </c>
      <c r="X4228" s="122">
        <v>0.30243916130999998</v>
      </c>
      <c r="Y4228" s="122">
        <v>0.30961321508</v>
      </c>
      <c r="Z4228" s="122">
        <v>0.25937139617999999</v>
      </c>
      <c r="AA4228" s="122">
        <v>0.24549930262</v>
      </c>
      <c r="AB4228" s="122">
        <v>0.23893922507000001</v>
      </c>
      <c r="AC4228" s="122">
        <v>0.28402084165000002</v>
      </c>
      <c r="AD4228" s="122">
        <v>0.31382522846999999</v>
      </c>
      <c r="AE4228" s="122">
        <v>0.28560794145000001</v>
      </c>
      <c r="AF4228" s="122">
        <v>0.24865516026000001</v>
      </c>
      <c r="AG4228" s="122">
        <v>0.20581035059</v>
      </c>
      <c r="AH4228" s="122">
        <v>0.21338466006000001</v>
      </c>
      <c r="AI4228" s="122">
        <v>0.21209096999999999</v>
      </c>
      <c r="AJ4228" s="122">
        <v>0.20629417809</v>
      </c>
      <c r="AK4228" s="122">
        <v>0.19323595537999999</v>
      </c>
      <c r="AL4228" s="122">
        <v>0</v>
      </c>
    </row>
    <row r="4229" spans="1:38" hidden="1" x14ac:dyDescent="0.25">
      <c r="A4229" s="122" t="s">
        <v>2025</v>
      </c>
      <c r="B4229" s="122">
        <v>1</v>
      </c>
      <c r="C4229" s="122" t="s">
        <v>2219</v>
      </c>
      <c r="D4229" s="122" t="s">
        <v>2107</v>
      </c>
      <c r="E4229" s="122">
        <v>77</v>
      </c>
      <c r="F4229" s="122">
        <v>1.17E-7</v>
      </c>
      <c r="G4229" s="122">
        <v>2.8612999999999998E-7</v>
      </c>
      <c r="H4229" s="122">
        <v>2.7366574429999999E-2</v>
      </c>
      <c r="I4229" s="122">
        <v>0.11834841057000001</v>
      </c>
      <c r="J4229" s="122">
        <v>0.30639197199000001</v>
      </c>
      <c r="K4229" s="122">
        <v>0.66225293082000003</v>
      </c>
      <c r="L4229" s="122">
        <v>0.89899968080000003</v>
      </c>
      <c r="M4229" s="122">
        <v>1.1314201108599999</v>
      </c>
      <c r="N4229" s="122">
        <v>1.2827667216</v>
      </c>
      <c r="O4229" s="122">
        <v>1.4435509955100001</v>
      </c>
      <c r="P4229" s="122">
        <v>1.5900741431900001</v>
      </c>
      <c r="Q4229" s="122">
        <v>1.7171086868000001</v>
      </c>
      <c r="R4229" s="122">
        <v>1.77534694324</v>
      </c>
      <c r="S4229" s="122">
        <v>1.8171960442999999</v>
      </c>
      <c r="T4229" s="122">
        <v>1.85131667162</v>
      </c>
      <c r="U4229" s="122">
        <v>1.8647012595900001</v>
      </c>
      <c r="V4229" s="122">
        <v>1.9087464219200001</v>
      </c>
      <c r="W4229" s="122">
        <v>1.9510874034600001</v>
      </c>
      <c r="X4229" s="122">
        <v>2.0020995070700001</v>
      </c>
      <c r="Y4229" s="122">
        <v>2.0597568322500002</v>
      </c>
      <c r="Z4229" s="122">
        <v>1.7332273380500001</v>
      </c>
      <c r="AA4229" s="122">
        <v>1.64142012749</v>
      </c>
      <c r="AB4229" s="122">
        <v>1.5955419880399999</v>
      </c>
      <c r="AC4229" s="122">
        <v>1.89547114341</v>
      </c>
      <c r="AD4229" s="122">
        <v>2.0856365984999998</v>
      </c>
      <c r="AE4229" s="122">
        <v>1.8941827550100001</v>
      </c>
      <c r="AF4229" s="122">
        <v>1.64208700175</v>
      </c>
      <c r="AG4229" s="122">
        <v>1.3546204261200001</v>
      </c>
      <c r="AH4229" s="122">
        <v>1.4001986499800001</v>
      </c>
      <c r="AI4229" s="122">
        <v>1.3857871052999999</v>
      </c>
      <c r="AJ4229" s="122">
        <v>1.38938181577</v>
      </c>
      <c r="AK4229" s="122">
        <v>1.28923904486</v>
      </c>
      <c r="AL4229" s="122">
        <v>0</v>
      </c>
    </row>
    <row r="4230" spans="1:38" hidden="1" x14ac:dyDescent="0.25">
      <c r="A4230" s="122" t="s">
        <v>2025</v>
      </c>
      <c r="B4230" s="122">
        <v>1</v>
      </c>
      <c r="C4230" s="122" t="s">
        <v>2219</v>
      </c>
      <c r="D4230" s="122" t="s">
        <v>2108</v>
      </c>
      <c r="E4230" s="122">
        <v>77</v>
      </c>
      <c r="F4230" s="122">
        <v>2.002E-8</v>
      </c>
      <c r="G4230" s="122">
        <v>4.8620000000000001E-8</v>
      </c>
      <c r="H4230" s="122">
        <v>4.6212060699999998E-3</v>
      </c>
      <c r="I4230" s="122">
        <v>1.9804069349999998E-2</v>
      </c>
      <c r="J4230" s="122">
        <v>5.0753883700000002E-2</v>
      </c>
      <c r="K4230" s="122">
        <v>0.10826231195</v>
      </c>
      <c r="L4230" s="122">
        <v>0.14515421621999999</v>
      </c>
      <c r="M4230" s="122">
        <v>0.17955778880000001</v>
      </c>
      <c r="N4230" s="122">
        <v>0.20020685009</v>
      </c>
      <c r="O4230" s="122">
        <v>0.22152473616000001</v>
      </c>
      <c r="P4230" s="122">
        <v>0.23997132692000001</v>
      </c>
      <c r="Q4230" s="122">
        <v>0.25516985039000001</v>
      </c>
      <c r="R4230" s="122">
        <v>0.26182824589999998</v>
      </c>
      <c r="S4230" s="122">
        <v>0.26650685672000002</v>
      </c>
      <c r="T4230" s="122">
        <v>0.26972170575999999</v>
      </c>
      <c r="U4230" s="122">
        <v>0.26955986161000001</v>
      </c>
      <c r="V4230" s="122">
        <v>0.27361404629000002</v>
      </c>
      <c r="W4230" s="122">
        <v>0.27796417415000002</v>
      </c>
      <c r="X4230" s="122">
        <v>0.28332839937999998</v>
      </c>
      <c r="Y4230" s="122">
        <v>0.26955700824000001</v>
      </c>
      <c r="Z4230" s="122">
        <v>0.24351008603999999</v>
      </c>
      <c r="AA4230" s="122">
        <v>0.24330455811999999</v>
      </c>
      <c r="AB4230" s="122">
        <v>0.33095170107999999</v>
      </c>
      <c r="AC4230" s="122">
        <v>0.21440322397</v>
      </c>
      <c r="AD4230" s="122">
        <v>0.22386935285000001</v>
      </c>
      <c r="AE4230" s="122">
        <v>0.18530076343999999</v>
      </c>
      <c r="AF4230" s="122">
        <v>0.20008105844999999</v>
      </c>
      <c r="AG4230" s="122">
        <v>0.14648859289999999</v>
      </c>
      <c r="AH4230" s="122">
        <v>0.20501301821000001</v>
      </c>
      <c r="AI4230" s="122">
        <v>0.14978961334999999</v>
      </c>
      <c r="AJ4230" s="122">
        <v>0.20072708954999999</v>
      </c>
      <c r="AK4230" s="122">
        <v>0.18335398691999999</v>
      </c>
      <c r="AL4230" s="122">
        <v>0</v>
      </c>
    </row>
    <row r="4231" spans="1:38" hidden="1" x14ac:dyDescent="0.25">
      <c r="A4231" s="122" t="s">
        <v>2025</v>
      </c>
      <c r="B4231" s="122">
        <v>1</v>
      </c>
      <c r="C4231" s="122" t="s">
        <v>2219</v>
      </c>
      <c r="D4231" s="122" t="s">
        <v>2109</v>
      </c>
      <c r="E4231" s="122">
        <v>77</v>
      </c>
      <c r="F4231" s="122">
        <v>1.6120000000000001E-8</v>
      </c>
      <c r="G4231" s="122">
        <v>4.0560000000000001E-8</v>
      </c>
      <c r="H4231" s="122">
        <v>3.9142416299999998E-3</v>
      </c>
      <c r="I4231" s="122">
        <v>1.7078278360000001E-2</v>
      </c>
      <c r="J4231" s="122">
        <v>4.5230199040000002E-2</v>
      </c>
      <c r="K4231" s="122">
        <v>9.9526789049999995E-2</v>
      </c>
      <c r="L4231" s="122">
        <v>0.13802989486</v>
      </c>
      <c r="M4231" s="122">
        <v>0.17847174500999999</v>
      </c>
      <c r="N4231" s="122">
        <v>0.20687195009000001</v>
      </c>
      <c r="O4231" s="122">
        <v>0.23704007587000001</v>
      </c>
      <c r="P4231" s="122">
        <v>0.26599983098000002</v>
      </c>
      <c r="Q4231" s="122">
        <v>0.29232466133000001</v>
      </c>
      <c r="R4231" s="122">
        <v>0.30677363417999998</v>
      </c>
      <c r="S4231" s="122">
        <v>0.31920656365</v>
      </c>
      <c r="T4231" s="122">
        <v>0.33240064117000001</v>
      </c>
      <c r="U4231" s="122">
        <v>0.33929356317999998</v>
      </c>
      <c r="V4231" s="122">
        <v>0.35177699777999999</v>
      </c>
      <c r="W4231" s="122">
        <v>0.36330623069000001</v>
      </c>
      <c r="X4231" s="122">
        <v>0.37393094427000001</v>
      </c>
      <c r="Y4231" s="122">
        <v>0.35529730717000002</v>
      </c>
      <c r="Z4231" s="122">
        <v>0.31874329447999999</v>
      </c>
      <c r="AA4231" s="122">
        <v>0.31725418464999999</v>
      </c>
      <c r="AB4231" s="122">
        <v>0.43509444809999998</v>
      </c>
      <c r="AC4231" s="122">
        <v>0.28448916820999998</v>
      </c>
      <c r="AD4231" s="122">
        <v>0.30191478602999999</v>
      </c>
      <c r="AE4231" s="122">
        <v>0.25431719053000001</v>
      </c>
      <c r="AF4231" s="122">
        <v>0.27915522154</v>
      </c>
      <c r="AG4231" s="122">
        <v>0.20803189719000001</v>
      </c>
      <c r="AH4231" s="122">
        <v>0.29675791886000003</v>
      </c>
      <c r="AI4231" s="122">
        <v>0.22049814085</v>
      </c>
      <c r="AJ4231" s="122">
        <v>0.29518721413999999</v>
      </c>
      <c r="AK4231" s="122">
        <v>0.27244650081999999</v>
      </c>
      <c r="AL4231" s="122">
        <v>0</v>
      </c>
    </row>
    <row r="4232" spans="1:38" hidden="1" x14ac:dyDescent="0.25">
      <c r="A4232" s="122" t="s">
        <v>2025</v>
      </c>
      <c r="B4232" s="122">
        <v>1</v>
      </c>
      <c r="C4232" s="122" t="s">
        <v>2219</v>
      </c>
      <c r="D4232" s="122" t="s">
        <v>2110</v>
      </c>
      <c r="E4232" s="122">
        <v>77</v>
      </c>
      <c r="F4232" s="122">
        <v>2.7169999999999998E-7</v>
      </c>
      <c r="G4232" s="122">
        <v>6.6364999999999999E-7</v>
      </c>
      <c r="H4232" s="122">
        <v>6.3364999749999998E-2</v>
      </c>
      <c r="I4232" s="122">
        <v>0.27357779033000001</v>
      </c>
      <c r="J4232" s="122">
        <v>0.70571717801</v>
      </c>
      <c r="K4232" s="122">
        <v>1.51766360135</v>
      </c>
      <c r="L4232" s="122">
        <v>2.0505334996900002</v>
      </c>
      <c r="M4232" s="122">
        <v>2.56830325518</v>
      </c>
      <c r="N4232" s="122">
        <v>2.9031300281100001</v>
      </c>
      <c r="O4232" s="122">
        <v>3.26070655963</v>
      </c>
      <c r="P4232" s="122">
        <v>3.5838687391000001</v>
      </c>
      <c r="Q4232" s="122">
        <v>3.8583040480399999</v>
      </c>
      <c r="R4232" s="122">
        <v>3.97260060184</v>
      </c>
      <c r="S4232" s="122">
        <v>4.0512512372799998</v>
      </c>
      <c r="T4232" s="122">
        <v>4.11053226753</v>
      </c>
      <c r="U4232" s="122">
        <v>4.1235216340500003</v>
      </c>
      <c r="V4232" s="122">
        <v>4.2100262617400004</v>
      </c>
      <c r="W4232" s="122">
        <v>4.3016078012700003</v>
      </c>
      <c r="X4232" s="122">
        <v>4.4156596526899996</v>
      </c>
      <c r="Y4232" s="122">
        <v>4.5419904999299998</v>
      </c>
      <c r="Z4232" s="122">
        <v>3.8212081750700002</v>
      </c>
      <c r="AA4232" s="122">
        <v>3.6254600770700001</v>
      </c>
      <c r="AB4232" s="122">
        <v>3.5307345772400001</v>
      </c>
      <c r="AC4232" s="122">
        <v>4.1998412082899996</v>
      </c>
      <c r="AD4232" s="122">
        <v>4.6226045468199999</v>
      </c>
      <c r="AE4232" s="122">
        <v>4.19766051614</v>
      </c>
      <c r="AF4232" s="122">
        <v>3.63378116712</v>
      </c>
      <c r="AG4232" s="122">
        <v>2.9862498993600002</v>
      </c>
      <c r="AH4232" s="122">
        <v>3.0776485155</v>
      </c>
      <c r="AI4232" s="122">
        <v>3.03351403927</v>
      </c>
      <c r="AJ4232" s="122">
        <v>3.01763716995</v>
      </c>
      <c r="AK4232" s="122">
        <v>2.7595634821299999</v>
      </c>
      <c r="AL4232" s="122">
        <v>0</v>
      </c>
    </row>
    <row r="4233" spans="1:38" hidden="1" x14ac:dyDescent="0.25">
      <c r="A4233" s="122" t="s">
        <v>2025</v>
      </c>
      <c r="B4233" s="122">
        <v>1</v>
      </c>
      <c r="C4233" s="122" t="s">
        <v>2219</v>
      </c>
      <c r="D4233" s="122" t="s">
        <v>2111</v>
      </c>
      <c r="E4233" s="122">
        <v>77</v>
      </c>
      <c r="F4233" s="122">
        <v>2.3075E-7</v>
      </c>
      <c r="G4233" s="122">
        <v>5.6316000000000002E-7</v>
      </c>
      <c r="H4233" s="122">
        <v>5.3679654729999998E-2</v>
      </c>
      <c r="I4233" s="122">
        <v>0.23126905672</v>
      </c>
      <c r="J4233" s="122">
        <v>0.59548452470000002</v>
      </c>
      <c r="K4233" s="122">
        <v>1.27869210001</v>
      </c>
      <c r="L4233" s="122">
        <v>1.7240671377800001</v>
      </c>
      <c r="M4233" s="122">
        <v>2.1558614753000001</v>
      </c>
      <c r="N4233" s="122">
        <v>2.4315226648700001</v>
      </c>
      <c r="O4233" s="122">
        <v>2.7212347003400001</v>
      </c>
      <c r="P4233" s="122">
        <v>2.9827149349400002</v>
      </c>
      <c r="Q4233" s="122">
        <v>3.20905304343</v>
      </c>
      <c r="R4233" s="122">
        <v>3.3069583690000002</v>
      </c>
      <c r="S4233" s="122">
        <v>3.3766272269600002</v>
      </c>
      <c r="T4233" s="122">
        <v>3.4315249459400001</v>
      </c>
      <c r="U4233" s="122">
        <v>3.4505545302799998</v>
      </c>
      <c r="V4233" s="122">
        <v>3.5301298762600002</v>
      </c>
      <c r="W4233" s="122">
        <v>3.60626986252</v>
      </c>
      <c r="X4233" s="122">
        <v>3.6970653652399998</v>
      </c>
      <c r="Y4233" s="122">
        <v>3.6385813171499999</v>
      </c>
      <c r="Z4233" s="122">
        <v>3.8867275281899998</v>
      </c>
      <c r="AA4233" s="122">
        <v>3.6735990578300002</v>
      </c>
      <c r="AB4233" s="122">
        <v>3.7654251511500001</v>
      </c>
      <c r="AC4233" s="122">
        <v>3.49942400652</v>
      </c>
      <c r="AD4233" s="122">
        <v>2.8770877402799999</v>
      </c>
      <c r="AE4233" s="122">
        <v>3.1847529840100002</v>
      </c>
      <c r="AF4233" s="122">
        <v>2.6424280179699999</v>
      </c>
      <c r="AG4233" s="122">
        <v>2.7187383054000001</v>
      </c>
      <c r="AH4233" s="122">
        <v>2.24672950268</v>
      </c>
      <c r="AI4233" s="122">
        <v>2.2052080034400001</v>
      </c>
      <c r="AJ4233" s="122">
        <v>1.94116136643</v>
      </c>
      <c r="AK4233" s="122">
        <v>1.7955255671599999</v>
      </c>
      <c r="AL4233" s="122">
        <v>0</v>
      </c>
    </row>
    <row r="4234" spans="1:38" hidden="1" x14ac:dyDescent="0.25">
      <c r="A4234" s="122" t="s">
        <v>2025</v>
      </c>
      <c r="B4234" s="122">
        <v>1</v>
      </c>
      <c r="C4234" s="122" t="s">
        <v>2219</v>
      </c>
      <c r="D4234" s="122" t="s">
        <v>2112</v>
      </c>
      <c r="E4234" s="122">
        <v>77</v>
      </c>
      <c r="F4234" s="122">
        <v>7.8779999999999995E-8</v>
      </c>
      <c r="G4234" s="122">
        <v>1.9149E-7</v>
      </c>
      <c r="H4234" s="122">
        <v>1.8259184840000001E-2</v>
      </c>
      <c r="I4234" s="122">
        <v>7.8339337699999997E-2</v>
      </c>
      <c r="J4234" s="122">
        <v>0.20091178509999999</v>
      </c>
      <c r="K4234" s="122">
        <v>0.42984823349000001</v>
      </c>
      <c r="L4234" s="122">
        <v>0.57916048553999999</v>
      </c>
      <c r="M4234" s="122">
        <v>0.72326888659999999</v>
      </c>
      <c r="N4234" s="122">
        <v>0.81434066636000002</v>
      </c>
      <c r="O4234" s="122">
        <v>0.91141690900000005</v>
      </c>
      <c r="P4234" s="122">
        <v>0.99562218431000005</v>
      </c>
      <c r="Q4234" s="122">
        <v>1.0667888831600001</v>
      </c>
      <c r="R4234" s="122">
        <v>1.0970120961800001</v>
      </c>
      <c r="S4234" s="122">
        <v>1.11552066197</v>
      </c>
      <c r="T4234" s="122">
        <v>1.12988977361</v>
      </c>
      <c r="U4234" s="122">
        <v>1.13220250234</v>
      </c>
      <c r="V4234" s="122">
        <v>1.16298558558</v>
      </c>
      <c r="W4234" s="122">
        <v>1.1858173167099999</v>
      </c>
      <c r="X4234" s="122">
        <v>1.2122792994</v>
      </c>
      <c r="Y4234" s="122">
        <v>1.4217652124</v>
      </c>
      <c r="Z4234" s="122">
        <v>1.3417015318200001</v>
      </c>
      <c r="AA4234" s="122">
        <v>1.41017353776</v>
      </c>
      <c r="AB4234" s="122">
        <v>1.11109742172</v>
      </c>
      <c r="AC4234" s="122">
        <v>0.96873449322000005</v>
      </c>
      <c r="AD4234" s="122">
        <v>0.96094609545999998</v>
      </c>
      <c r="AE4234" s="122">
        <v>0.93682447651</v>
      </c>
      <c r="AF4234" s="122">
        <v>0.95099969185</v>
      </c>
      <c r="AG4234" s="122">
        <v>0.89274267562999998</v>
      </c>
      <c r="AH4234" s="122">
        <v>0.82701089211000001</v>
      </c>
      <c r="AI4234" s="122">
        <v>0.76467231749999998</v>
      </c>
      <c r="AJ4234" s="122">
        <v>0.88262683366000005</v>
      </c>
      <c r="AK4234" s="122">
        <v>0.81581520735000002</v>
      </c>
      <c r="AL4234" s="122">
        <v>0</v>
      </c>
    </row>
    <row r="4235" spans="1:38" hidden="1" x14ac:dyDescent="0.25">
      <c r="A4235" s="122" t="s">
        <v>2025</v>
      </c>
      <c r="B4235" s="122">
        <v>1</v>
      </c>
      <c r="C4235" s="122" t="s">
        <v>2219</v>
      </c>
      <c r="D4235" s="122" t="s">
        <v>2113</v>
      </c>
      <c r="E4235" s="122">
        <v>77</v>
      </c>
      <c r="F4235" s="122">
        <v>3.393E-8</v>
      </c>
      <c r="G4235" s="122">
        <v>8.3459999999999994E-8</v>
      </c>
      <c r="H4235" s="122">
        <v>7.9924752700000004E-3</v>
      </c>
      <c r="I4235" s="122">
        <v>3.4881273829999997E-2</v>
      </c>
      <c r="J4235" s="122">
        <v>9.1058282769999999E-2</v>
      </c>
      <c r="K4235" s="122">
        <v>0.19830826093000001</v>
      </c>
      <c r="L4235" s="122">
        <v>0.2705513356</v>
      </c>
      <c r="M4235" s="122">
        <v>0.34015622485000002</v>
      </c>
      <c r="N4235" s="122">
        <v>0.3843610797</v>
      </c>
      <c r="O4235" s="122">
        <v>0.43077784619999998</v>
      </c>
      <c r="P4235" s="122">
        <v>0.47232506554999998</v>
      </c>
      <c r="Q4235" s="122">
        <v>0.50792957045999998</v>
      </c>
      <c r="R4235" s="122">
        <v>0.52528291737999999</v>
      </c>
      <c r="S4235" s="122">
        <v>0.53676631163999999</v>
      </c>
      <c r="T4235" s="122">
        <v>0.54512170141000005</v>
      </c>
      <c r="U4235" s="122">
        <v>0.55160962389000001</v>
      </c>
      <c r="V4235" s="122">
        <v>0.57030741079000002</v>
      </c>
      <c r="W4235" s="122">
        <v>0.58742893729000001</v>
      </c>
      <c r="X4235" s="122">
        <v>0.60451653626000001</v>
      </c>
      <c r="Y4235" s="122">
        <v>0.32629922364000002</v>
      </c>
      <c r="Z4235" s="122">
        <v>0.48495339996999998</v>
      </c>
      <c r="AA4235" s="122">
        <v>0.48229728923999998</v>
      </c>
      <c r="AB4235" s="122">
        <v>0.35555825486999998</v>
      </c>
      <c r="AC4235" s="122">
        <v>0.35929921625</v>
      </c>
      <c r="AD4235" s="122">
        <v>0.37327270721</v>
      </c>
      <c r="AE4235" s="122">
        <v>0.34981248067999998</v>
      </c>
      <c r="AF4235" s="122">
        <v>0.32115387928</v>
      </c>
      <c r="AG4235" s="122">
        <v>0.35584159572000001</v>
      </c>
      <c r="AH4235" s="122">
        <v>0.29911015524000001</v>
      </c>
      <c r="AI4235" s="122">
        <v>0.36182983811000002</v>
      </c>
      <c r="AJ4235" s="122">
        <v>0.35221737290999999</v>
      </c>
      <c r="AK4235" s="122">
        <v>0.32750597256000002</v>
      </c>
      <c r="AL4235" s="122">
        <v>0</v>
      </c>
    </row>
    <row r="4236" spans="1:38" hidden="1" x14ac:dyDescent="0.25">
      <c r="A4236" s="122" t="s">
        <v>2025</v>
      </c>
      <c r="B4236" s="122">
        <v>1</v>
      </c>
      <c r="C4236" s="122" t="s">
        <v>2219</v>
      </c>
      <c r="D4236" s="122" t="s">
        <v>2114</v>
      </c>
      <c r="E4236" s="122">
        <v>77</v>
      </c>
      <c r="F4236" s="122">
        <v>1.7940000000000001E-7</v>
      </c>
      <c r="G4236" s="122">
        <v>4.3874999999999998E-7</v>
      </c>
      <c r="H4236" s="122">
        <v>4.1844024559999998E-2</v>
      </c>
      <c r="I4236" s="122">
        <v>0.18044601965000001</v>
      </c>
      <c r="J4236" s="122">
        <v>0.46511576306000002</v>
      </c>
      <c r="K4236" s="122">
        <v>0.99940446398000005</v>
      </c>
      <c r="L4236" s="122">
        <v>1.34806599434</v>
      </c>
      <c r="M4236" s="122">
        <v>1.68330914531</v>
      </c>
      <c r="N4236" s="122">
        <v>1.8954444586999999</v>
      </c>
      <c r="O4236" s="122">
        <v>2.11773827187</v>
      </c>
      <c r="P4236" s="122">
        <v>2.3168810290600002</v>
      </c>
      <c r="Q4236" s="122">
        <v>2.4866933176799999</v>
      </c>
      <c r="R4236" s="122">
        <v>2.5596600012100001</v>
      </c>
      <c r="S4236" s="122">
        <v>2.61436211985</v>
      </c>
      <c r="T4236" s="122">
        <v>2.6609548006599999</v>
      </c>
      <c r="U4236" s="122">
        <v>2.68326188169</v>
      </c>
      <c r="V4236" s="122">
        <v>2.7569668551099999</v>
      </c>
      <c r="W4236" s="122">
        <v>2.8248057236099999</v>
      </c>
      <c r="X4236" s="122">
        <v>2.8987244513500001</v>
      </c>
      <c r="Y4236" s="122">
        <v>2.9798804592699999</v>
      </c>
      <c r="Z4236" s="122">
        <v>2.5037648807599999</v>
      </c>
      <c r="AA4236" s="122">
        <v>2.3699546335399999</v>
      </c>
      <c r="AB4236" s="122">
        <v>2.3032364526600002</v>
      </c>
      <c r="AC4236" s="122">
        <v>2.73467317812</v>
      </c>
      <c r="AD4236" s="122">
        <v>3.0088471281700002</v>
      </c>
      <c r="AE4236" s="122">
        <v>2.7311655532199999</v>
      </c>
      <c r="AF4236" s="122">
        <v>2.3665496462400002</v>
      </c>
      <c r="AG4236" s="122">
        <v>1.95000527332</v>
      </c>
      <c r="AH4236" s="122">
        <v>2.0170759042199999</v>
      </c>
      <c r="AI4236" s="122">
        <v>1.99482761868</v>
      </c>
      <c r="AJ4236" s="122">
        <v>1.94483282214</v>
      </c>
      <c r="AK4236" s="122">
        <v>1.80355376214</v>
      </c>
      <c r="AL4236" s="122">
        <v>0</v>
      </c>
    </row>
    <row r="4237" spans="1:38" hidden="1" x14ac:dyDescent="0.25">
      <c r="A4237" s="122" t="s">
        <v>2025</v>
      </c>
      <c r="B4237" s="122">
        <v>1</v>
      </c>
      <c r="C4237" s="122" t="s">
        <v>2219</v>
      </c>
      <c r="D4237" s="122" t="s">
        <v>2136</v>
      </c>
      <c r="E4237" s="122">
        <v>77</v>
      </c>
      <c r="F4237" s="122">
        <v>6.5130000000000002E-8</v>
      </c>
      <c r="G4237" s="122">
        <v>1.5808E-7</v>
      </c>
      <c r="H4237" s="122">
        <v>1.499740424E-2</v>
      </c>
      <c r="I4237" s="122">
        <v>6.438919253E-2</v>
      </c>
      <c r="J4237" s="122">
        <v>0.16552890276000001</v>
      </c>
      <c r="K4237" s="122">
        <v>0.35521325385000002</v>
      </c>
      <c r="L4237" s="122">
        <v>0.47909255212000001</v>
      </c>
      <c r="M4237" s="122">
        <v>0.59884748494999995</v>
      </c>
      <c r="N4237" s="122">
        <v>0.67526244799000001</v>
      </c>
      <c r="O4237" s="122">
        <v>0.75675224898000004</v>
      </c>
      <c r="P4237" s="122">
        <v>0.82941113541</v>
      </c>
      <c r="Q4237" s="122">
        <v>0.88750566736000003</v>
      </c>
      <c r="R4237" s="122">
        <v>0.90907226748000003</v>
      </c>
      <c r="S4237" s="122">
        <v>0.92234946232000004</v>
      </c>
      <c r="T4237" s="122">
        <v>0.93116197954000002</v>
      </c>
      <c r="U4237" s="122">
        <v>0.92863255211999995</v>
      </c>
      <c r="V4237" s="122">
        <v>0.93945188609999997</v>
      </c>
      <c r="W4237" s="122">
        <v>0.94726040876999995</v>
      </c>
      <c r="X4237" s="122">
        <v>0.95843332416000004</v>
      </c>
      <c r="Y4237" s="122">
        <v>0.97397819011999998</v>
      </c>
      <c r="Z4237" s="122">
        <v>0.96194409219999999</v>
      </c>
      <c r="AA4237" s="122">
        <v>0.89914990464</v>
      </c>
      <c r="AB4237" s="122">
        <v>0.83737700578999996</v>
      </c>
      <c r="AC4237" s="122">
        <v>0.77652599687000001</v>
      </c>
      <c r="AD4237" s="122">
        <v>0.74227636417999998</v>
      </c>
      <c r="AE4237" s="122">
        <v>0.71192871113</v>
      </c>
      <c r="AF4237" s="122">
        <v>0.65493669033000002</v>
      </c>
      <c r="AG4237" s="122">
        <v>0.59505334330000004</v>
      </c>
      <c r="AH4237" s="122">
        <v>0.54553432868999996</v>
      </c>
      <c r="AI4237" s="122">
        <v>0.53234992811000004</v>
      </c>
      <c r="AJ4237" s="122">
        <v>0.52936749865999999</v>
      </c>
      <c r="AK4237" s="122">
        <v>0.48615227777999998</v>
      </c>
      <c r="AL4237" s="122">
        <v>0</v>
      </c>
    </row>
    <row r="4238" spans="1:38" hidden="1" x14ac:dyDescent="0.25">
      <c r="A4238" s="122" t="s">
        <v>2025</v>
      </c>
      <c r="B4238" s="122">
        <v>1</v>
      </c>
      <c r="C4238" s="122" t="s">
        <v>2219</v>
      </c>
      <c r="D4238" s="122" t="s">
        <v>2115</v>
      </c>
      <c r="E4238" s="122">
        <v>77</v>
      </c>
      <c r="F4238" s="122">
        <v>1.5209999999999999E-8</v>
      </c>
      <c r="G4238" s="122">
        <v>3.7049999999999998E-8</v>
      </c>
      <c r="H4238" s="122">
        <v>3.5163815700000002E-3</v>
      </c>
      <c r="I4238" s="122">
        <v>1.5113621379999999E-2</v>
      </c>
      <c r="J4238" s="122">
        <v>3.884079134E-2</v>
      </c>
      <c r="K4238" s="122">
        <v>8.3322082219999996E-2</v>
      </c>
      <c r="L4238" s="122">
        <v>0.11261692975</v>
      </c>
      <c r="M4238" s="122">
        <v>0.14115246457</v>
      </c>
      <c r="N4238" s="122">
        <v>0.15960716824000001</v>
      </c>
      <c r="O4238" s="122">
        <v>0.17965868934000001</v>
      </c>
      <c r="P4238" s="122">
        <v>0.19808789767000001</v>
      </c>
      <c r="Q4238" s="122">
        <v>0.21374049593</v>
      </c>
      <c r="R4238" s="122">
        <v>0.22127790957999999</v>
      </c>
      <c r="S4238" s="122">
        <v>0.22633966458999999</v>
      </c>
      <c r="T4238" s="122">
        <v>0.23039805009</v>
      </c>
      <c r="U4238" s="122">
        <v>0.23016069037</v>
      </c>
      <c r="V4238" s="122">
        <v>0.23427105598</v>
      </c>
      <c r="W4238" s="122">
        <v>0.23772082451000001</v>
      </c>
      <c r="X4238" s="122">
        <v>0.24247493555999999</v>
      </c>
      <c r="Y4238" s="122">
        <v>0.24787039731999999</v>
      </c>
      <c r="Z4238" s="122">
        <v>0.20760513526999999</v>
      </c>
      <c r="AA4238" s="122">
        <v>0.19592976649999999</v>
      </c>
      <c r="AB4238" s="122">
        <v>0.19027681153000001</v>
      </c>
      <c r="AC4238" s="122">
        <v>0.22587761949999999</v>
      </c>
      <c r="AD4238" s="122">
        <v>0.24849770764000001</v>
      </c>
      <c r="AE4238" s="122">
        <v>0.22568938223000001</v>
      </c>
      <c r="AF4238" s="122">
        <v>0.1957524608</v>
      </c>
      <c r="AG4238" s="122">
        <v>0.16102677304999999</v>
      </c>
      <c r="AH4238" s="122">
        <v>0.16681609061</v>
      </c>
      <c r="AI4238" s="122">
        <v>0.16492398623999999</v>
      </c>
      <c r="AJ4238" s="122">
        <v>0.16412961422</v>
      </c>
      <c r="AK4238" s="122">
        <v>0.15242078072000001</v>
      </c>
      <c r="AL4238" s="122">
        <v>0</v>
      </c>
    </row>
    <row r="4239" spans="1:38" hidden="1" x14ac:dyDescent="0.25">
      <c r="A4239" s="122" t="s">
        <v>2025</v>
      </c>
      <c r="B4239" s="122">
        <v>1</v>
      </c>
      <c r="C4239" s="122" t="s">
        <v>2219</v>
      </c>
      <c r="D4239" s="122" t="s">
        <v>2116</v>
      </c>
      <c r="E4239" s="122">
        <v>77</v>
      </c>
      <c r="F4239" s="122">
        <v>7.6440000000000002E-8</v>
      </c>
      <c r="G4239" s="122">
        <v>1.8629000000000001E-7</v>
      </c>
      <c r="H4239" s="122">
        <v>1.769123811E-2</v>
      </c>
      <c r="I4239" s="122">
        <v>7.5790564199999993E-2</v>
      </c>
      <c r="J4239" s="122">
        <v>0.19388028855</v>
      </c>
      <c r="K4239" s="122">
        <v>0.41408885036999998</v>
      </c>
      <c r="L4239" s="122">
        <v>0.55597804027999997</v>
      </c>
      <c r="M4239" s="122">
        <v>0.69397688841000005</v>
      </c>
      <c r="N4239" s="122">
        <v>0.78133626402</v>
      </c>
      <c r="O4239" s="122">
        <v>0.87404572775</v>
      </c>
      <c r="P4239" s="122">
        <v>0.95605713151000005</v>
      </c>
      <c r="Q4239" s="122">
        <v>1.02374882545</v>
      </c>
      <c r="R4239" s="122">
        <v>1.0504784465499999</v>
      </c>
      <c r="S4239" s="122">
        <v>1.0693175545</v>
      </c>
      <c r="T4239" s="122">
        <v>1.0839489442600001</v>
      </c>
      <c r="U4239" s="122">
        <v>1.0857647892</v>
      </c>
      <c r="V4239" s="122">
        <v>1.1126926401499999</v>
      </c>
      <c r="W4239" s="122">
        <v>1.1427008916700001</v>
      </c>
      <c r="X4239" s="122">
        <v>1.1795640119899999</v>
      </c>
      <c r="Y4239" s="122">
        <v>1.47658211792</v>
      </c>
      <c r="Z4239" s="122">
        <v>1.55066039765</v>
      </c>
      <c r="AA4239" s="122">
        <v>1.23567155842</v>
      </c>
      <c r="AB4239" s="122">
        <v>1.32971507786</v>
      </c>
      <c r="AC4239" s="122">
        <v>1.14509249699</v>
      </c>
      <c r="AD4239" s="122">
        <v>1.18026081264</v>
      </c>
      <c r="AE4239" s="122">
        <v>1.1458889832000001</v>
      </c>
      <c r="AF4239" s="122">
        <v>1.31084262972</v>
      </c>
      <c r="AG4239" s="122">
        <v>1.20380801944</v>
      </c>
      <c r="AH4239" s="122">
        <v>1.30987513865</v>
      </c>
      <c r="AI4239" s="122">
        <v>1.3187511350000001</v>
      </c>
      <c r="AJ4239" s="122">
        <v>1.1103259354199999</v>
      </c>
      <c r="AK4239" s="122">
        <v>1.0291140587000001</v>
      </c>
      <c r="AL4239" s="122">
        <v>0</v>
      </c>
    </row>
    <row r="4240" spans="1:38" hidden="1" x14ac:dyDescent="0.25">
      <c r="A4240" s="122" t="s">
        <v>2025</v>
      </c>
      <c r="B4240" s="122">
        <v>1</v>
      </c>
      <c r="C4240" s="122" t="s">
        <v>2219</v>
      </c>
      <c r="D4240" s="122" t="s">
        <v>2117</v>
      </c>
      <c r="E4240" s="122">
        <v>77</v>
      </c>
      <c r="F4240" s="122">
        <v>1.482E-8</v>
      </c>
      <c r="G4240" s="122">
        <v>3.627E-8</v>
      </c>
      <c r="H4240" s="122">
        <v>3.4691646599999998E-3</v>
      </c>
      <c r="I4240" s="122">
        <v>1.50446738E-2</v>
      </c>
      <c r="J4240" s="122">
        <v>3.9020482410000001E-2</v>
      </c>
      <c r="K4240" s="122">
        <v>8.4227424839999995E-2</v>
      </c>
      <c r="L4240" s="122">
        <v>0.11381701785999999</v>
      </c>
      <c r="M4240" s="122">
        <v>0.14227107414000001</v>
      </c>
      <c r="N4240" s="122">
        <v>0.16037229039000001</v>
      </c>
      <c r="O4240" s="122">
        <v>0.18014692423000001</v>
      </c>
      <c r="P4240" s="122">
        <v>0.19839474252</v>
      </c>
      <c r="Q4240" s="122">
        <v>0.21360200732000001</v>
      </c>
      <c r="R4240" s="122">
        <v>0.22031722946999999</v>
      </c>
      <c r="S4240" s="122">
        <v>0.22552478753999999</v>
      </c>
      <c r="T4240" s="122">
        <v>0.23083960445000001</v>
      </c>
      <c r="U4240" s="122">
        <v>0.23342983404000001</v>
      </c>
      <c r="V4240" s="122">
        <v>0.24075924626</v>
      </c>
      <c r="W4240" s="122">
        <v>0.24823391254999999</v>
      </c>
      <c r="X4240" s="122">
        <v>0.25656216651000002</v>
      </c>
      <c r="Y4240" s="122">
        <v>0.25471466709000001</v>
      </c>
      <c r="Z4240" s="122">
        <v>0.27491085595999998</v>
      </c>
      <c r="AA4240" s="122">
        <v>0.26209595905999999</v>
      </c>
      <c r="AB4240" s="122">
        <v>0.27182421734000001</v>
      </c>
      <c r="AC4240" s="122">
        <v>0.25468234232999998</v>
      </c>
      <c r="AD4240" s="122">
        <v>0.21061989091</v>
      </c>
      <c r="AE4240" s="122">
        <v>0.23419521306999999</v>
      </c>
      <c r="AF4240" s="122">
        <v>0.19606828332000001</v>
      </c>
      <c r="AG4240" s="122">
        <v>0.20362665206</v>
      </c>
      <c r="AH4240" s="122">
        <v>0.16914311608999999</v>
      </c>
      <c r="AI4240" s="122">
        <v>0.16725502416999999</v>
      </c>
      <c r="AJ4240" s="122">
        <v>0.14604890377999999</v>
      </c>
      <c r="AK4240" s="122">
        <v>0.13647437869000001</v>
      </c>
      <c r="AL4240" s="122">
        <v>0</v>
      </c>
    </row>
    <row r="4241" spans="1:38" hidden="1" x14ac:dyDescent="0.25">
      <c r="A4241" s="122" t="s">
        <v>2025</v>
      </c>
      <c r="B4241" s="122">
        <v>1</v>
      </c>
      <c r="C4241" s="122" t="s">
        <v>2219</v>
      </c>
      <c r="D4241" s="122" t="s">
        <v>2118</v>
      </c>
      <c r="E4241" s="122">
        <v>77</v>
      </c>
      <c r="F4241" s="122">
        <v>1.2246E-7</v>
      </c>
      <c r="G4241" s="122">
        <v>2.9952000000000002E-7</v>
      </c>
      <c r="H4241" s="122">
        <v>2.8630239299999999E-2</v>
      </c>
      <c r="I4241" s="122">
        <v>0.12375143261</v>
      </c>
      <c r="J4241" s="122">
        <v>0.32035256577999999</v>
      </c>
      <c r="K4241" s="122">
        <v>0.69214935386999998</v>
      </c>
      <c r="L4241" s="122">
        <v>0.93921689549999998</v>
      </c>
      <c r="M4241" s="122">
        <v>1.1792238377399999</v>
      </c>
      <c r="N4241" s="122">
        <v>1.33205748546</v>
      </c>
      <c r="O4241" s="122">
        <v>1.4951970321600001</v>
      </c>
      <c r="P4241" s="122">
        <v>1.6439343177400001</v>
      </c>
      <c r="Q4241" s="122">
        <v>1.76945509923</v>
      </c>
      <c r="R4241" s="122">
        <v>1.8223119432699999</v>
      </c>
      <c r="S4241" s="122">
        <v>1.8612143005299999</v>
      </c>
      <c r="T4241" s="122">
        <v>1.8945024747999999</v>
      </c>
      <c r="U4241" s="122">
        <v>1.9114849410800001</v>
      </c>
      <c r="V4241" s="122">
        <v>1.9702197476000001</v>
      </c>
      <c r="W4241" s="122">
        <v>2.0150194766</v>
      </c>
      <c r="X4241" s="122">
        <v>2.06422910096</v>
      </c>
      <c r="Y4241" s="122">
        <v>2.41170270328</v>
      </c>
      <c r="Z4241" s="122">
        <v>2.2678660867199998</v>
      </c>
      <c r="AA4241" s="122">
        <v>2.38214571959</v>
      </c>
      <c r="AB4241" s="122">
        <v>1.87807499828</v>
      </c>
      <c r="AC4241" s="122">
        <v>1.6331060697899999</v>
      </c>
      <c r="AD4241" s="122">
        <v>1.62122221807</v>
      </c>
      <c r="AE4241" s="122">
        <v>1.5800180588399999</v>
      </c>
      <c r="AF4241" s="122">
        <v>1.6102678486699999</v>
      </c>
      <c r="AG4241" s="122">
        <v>1.52393203365</v>
      </c>
      <c r="AH4241" s="122">
        <v>1.4214899829000001</v>
      </c>
      <c r="AI4241" s="122">
        <v>1.31870429379</v>
      </c>
      <c r="AJ4241" s="122">
        <v>1.54160397079</v>
      </c>
      <c r="AK4241" s="122">
        <v>1.4273900695599999</v>
      </c>
      <c r="AL4241" s="122">
        <v>0</v>
      </c>
    </row>
    <row r="4242" spans="1:38" hidden="1" x14ac:dyDescent="0.25">
      <c r="A4242" s="122" t="s">
        <v>2025</v>
      </c>
      <c r="B4242" s="122">
        <v>1</v>
      </c>
      <c r="C4242" s="122" t="s">
        <v>2219</v>
      </c>
      <c r="D4242" s="122" t="s">
        <v>2119</v>
      </c>
      <c r="E4242" s="122">
        <v>77</v>
      </c>
      <c r="F4242" s="122">
        <v>4.2679000000000003E-7</v>
      </c>
      <c r="G4242" s="122">
        <v>1.04936E-6</v>
      </c>
      <c r="H4242" s="122">
        <v>0.10069139158</v>
      </c>
      <c r="I4242" s="122">
        <v>0.43746739763999998</v>
      </c>
      <c r="J4242" s="122">
        <v>1.1367897113300001</v>
      </c>
      <c r="K4242" s="122">
        <v>2.4633836891300001</v>
      </c>
      <c r="L4242" s="122">
        <v>3.3535117541899999</v>
      </c>
      <c r="M4242" s="122">
        <v>4.2329998331400001</v>
      </c>
      <c r="N4242" s="122">
        <v>4.8206055886300003</v>
      </c>
      <c r="O4242" s="122">
        <v>5.4513552454400003</v>
      </c>
      <c r="P4242" s="122">
        <v>6.0366544487600002</v>
      </c>
      <c r="Q4242" s="122">
        <v>6.5598153336299996</v>
      </c>
      <c r="R4242" s="122">
        <v>6.8197200684599997</v>
      </c>
      <c r="S4242" s="122">
        <v>7.01190185891</v>
      </c>
      <c r="T4242" s="122">
        <v>7.1776184936299998</v>
      </c>
      <c r="U4242" s="122">
        <v>7.2675054003500001</v>
      </c>
      <c r="V4242" s="122">
        <v>7.5587575235899997</v>
      </c>
      <c r="W4242" s="122">
        <v>7.7759120358400002</v>
      </c>
      <c r="X4242" s="122">
        <v>8.0320353058399991</v>
      </c>
      <c r="Y4242" s="122">
        <v>9.4852987364200008</v>
      </c>
      <c r="Z4242" s="122">
        <v>9.0071717479900002</v>
      </c>
      <c r="AA4242" s="122">
        <v>9.5450754920299996</v>
      </c>
      <c r="AB4242" s="122">
        <v>7.5882613862900001</v>
      </c>
      <c r="AC4242" s="122">
        <v>6.6560643380400002</v>
      </c>
      <c r="AD4242" s="122">
        <v>6.6792546939299999</v>
      </c>
      <c r="AE4242" s="122">
        <v>6.5805072823100002</v>
      </c>
      <c r="AF4242" s="122">
        <v>6.7579683992600001</v>
      </c>
      <c r="AG4242" s="122">
        <v>6.4207320574800004</v>
      </c>
      <c r="AH4242" s="122">
        <v>6.0030171800299996</v>
      </c>
      <c r="AI4242" s="122">
        <v>5.5963676269800002</v>
      </c>
      <c r="AJ4242" s="122">
        <v>6.5088548163600004</v>
      </c>
      <c r="AK4242" s="122">
        <v>6.0425193530000003</v>
      </c>
      <c r="AL4242" s="122">
        <v>0</v>
      </c>
    </row>
    <row r="4243" spans="1:38" hidden="1" x14ac:dyDescent="0.25">
      <c r="A4243" s="122" t="s">
        <v>2025</v>
      </c>
      <c r="B4243" s="122">
        <v>1</v>
      </c>
      <c r="C4243" s="122" t="s">
        <v>2219</v>
      </c>
      <c r="D4243" s="122" t="s">
        <v>2120</v>
      </c>
      <c r="E4243" s="122">
        <v>77</v>
      </c>
      <c r="F4243" s="122">
        <v>2.2749999999999999E-8</v>
      </c>
      <c r="G4243" s="122">
        <v>5.5640000000000001E-8</v>
      </c>
      <c r="H4243" s="122">
        <v>5.32029784E-3</v>
      </c>
      <c r="I4243" s="122">
        <v>2.297415484E-2</v>
      </c>
      <c r="J4243" s="122">
        <v>5.914192024E-2</v>
      </c>
      <c r="K4243" s="122">
        <v>0.12674972037000001</v>
      </c>
      <c r="L4243" s="122">
        <v>0.17130113650000001</v>
      </c>
      <c r="M4243" s="122">
        <v>0.21445535488</v>
      </c>
      <c r="N4243" s="122">
        <v>0.24178639394000001</v>
      </c>
      <c r="O4243" s="122">
        <v>0.26996882276</v>
      </c>
      <c r="P4243" s="122">
        <v>0.29574727649999999</v>
      </c>
      <c r="Q4243" s="122">
        <v>0.31814074162</v>
      </c>
      <c r="R4243" s="122">
        <v>0.32808671402</v>
      </c>
      <c r="S4243" s="122">
        <v>0.33500287781999999</v>
      </c>
      <c r="T4243" s="122">
        <v>0.34024347733999999</v>
      </c>
      <c r="U4243" s="122">
        <v>0.34286151640000001</v>
      </c>
      <c r="V4243" s="122">
        <v>0.35217428207000001</v>
      </c>
      <c r="W4243" s="122">
        <v>0.36284166970999998</v>
      </c>
      <c r="X4243" s="122">
        <v>0.37525538556999999</v>
      </c>
      <c r="Y4243" s="122">
        <v>0.36042640231</v>
      </c>
      <c r="Z4243" s="122">
        <v>0.32734499459999999</v>
      </c>
      <c r="AA4243" s="122">
        <v>0.32914434371000001</v>
      </c>
      <c r="AB4243" s="122">
        <v>0.45244895683000003</v>
      </c>
      <c r="AC4243" s="122">
        <v>0.29696888221000001</v>
      </c>
      <c r="AD4243" s="122">
        <v>0.31470195912999999</v>
      </c>
      <c r="AE4243" s="122">
        <v>0.26452124166000002</v>
      </c>
      <c r="AF4243" s="122">
        <v>0.29107715741000001</v>
      </c>
      <c r="AG4243" s="122">
        <v>0.21723224861000001</v>
      </c>
      <c r="AH4243" s="122">
        <v>0.30894147049999998</v>
      </c>
      <c r="AI4243" s="122">
        <v>0.22853197315000001</v>
      </c>
      <c r="AJ4243" s="122">
        <v>0.31107548835999999</v>
      </c>
      <c r="AK4243" s="122">
        <v>0.28925642876000002</v>
      </c>
      <c r="AL4243" s="122">
        <v>0</v>
      </c>
    </row>
    <row r="4244" spans="1:38" hidden="1" x14ac:dyDescent="0.25">
      <c r="A4244" s="122" t="s">
        <v>2025</v>
      </c>
      <c r="B4244" s="122">
        <v>1</v>
      </c>
      <c r="C4244" s="122" t="s">
        <v>2219</v>
      </c>
      <c r="D4244" s="122" t="s">
        <v>2121</v>
      </c>
      <c r="E4244" s="122">
        <v>77</v>
      </c>
      <c r="F4244" s="122">
        <v>9.3730000000000006E-8</v>
      </c>
      <c r="G4244" s="122">
        <v>2.3075E-7</v>
      </c>
      <c r="H4244" s="122">
        <v>2.2274910450000001E-2</v>
      </c>
      <c r="I4244" s="122">
        <v>9.6919436639999995E-2</v>
      </c>
      <c r="J4244" s="122">
        <v>0.25205986142999998</v>
      </c>
      <c r="K4244" s="122">
        <v>0.54652402961000002</v>
      </c>
      <c r="L4244" s="122">
        <v>0.74470471425999996</v>
      </c>
      <c r="M4244" s="122">
        <v>0.94012112050999996</v>
      </c>
      <c r="N4244" s="122">
        <v>1.0681575322600001</v>
      </c>
      <c r="O4244" s="122">
        <v>1.2088039878200001</v>
      </c>
      <c r="P4244" s="122">
        <v>1.34020683394</v>
      </c>
      <c r="Q4244" s="122">
        <v>1.4554160783500001</v>
      </c>
      <c r="R4244" s="122">
        <v>1.5125999887699999</v>
      </c>
      <c r="S4244" s="122">
        <v>1.55640225429</v>
      </c>
      <c r="T4244" s="122">
        <v>1.6028211079400001</v>
      </c>
      <c r="U4244" s="122">
        <v>1.63304203621</v>
      </c>
      <c r="V4244" s="122">
        <v>1.69103416729</v>
      </c>
      <c r="W4244" s="122">
        <v>1.7426917345499999</v>
      </c>
      <c r="X4244" s="122">
        <v>1.8003990865899999</v>
      </c>
      <c r="Y4244" s="122">
        <v>1.8645780025600001</v>
      </c>
      <c r="Z4244" s="122">
        <v>1.5804875888100001</v>
      </c>
      <c r="AA4244" s="122">
        <v>1.50641953215</v>
      </c>
      <c r="AB4244" s="122">
        <v>1.47681615354</v>
      </c>
      <c r="AC4244" s="122">
        <v>1.76665867261</v>
      </c>
      <c r="AD4244" s="122">
        <v>1.9558388825299999</v>
      </c>
      <c r="AE4244" s="122">
        <v>1.78676928703</v>
      </c>
      <c r="AF4244" s="122">
        <v>1.5577150442100001</v>
      </c>
      <c r="AG4244" s="122">
        <v>1.2910457636699999</v>
      </c>
      <c r="AH4244" s="122">
        <v>1.3402317315400001</v>
      </c>
      <c r="AI4244" s="122">
        <v>1.3336340200300001</v>
      </c>
      <c r="AJ4244" s="122">
        <v>1.2924070165499999</v>
      </c>
      <c r="AK4244" s="122">
        <v>1.20230935331</v>
      </c>
      <c r="AL4244" s="122">
        <v>0</v>
      </c>
    </row>
    <row r="4245" spans="1:38" hidden="1" x14ac:dyDescent="0.25">
      <c r="A4245" s="122" t="s">
        <v>2025</v>
      </c>
      <c r="B4245" s="122">
        <v>1</v>
      </c>
      <c r="C4245" s="122" t="s">
        <v>2219</v>
      </c>
      <c r="D4245" s="122" t="s">
        <v>2138</v>
      </c>
      <c r="E4245" s="122">
        <v>77</v>
      </c>
      <c r="F4245" s="122">
        <v>1.9500000000000001E-9</v>
      </c>
      <c r="G4245" s="122">
        <v>4.6800000000000004E-9</v>
      </c>
      <c r="H4245" s="122">
        <v>4.4349838000000001E-4</v>
      </c>
      <c r="I4245" s="122">
        <v>1.90610862E-3</v>
      </c>
      <c r="J4245" s="122">
        <v>4.8977104800000002E-3</v>
      </c>
      <c r="K4245" s="122">
        <v>1.047779746E-2</v>
      </c>
      <c r="L4245" s="122">
        <v>1.4054593670000001E-2</v>
      </c>
      <c r="M4245" s="122">
        <v>1.746342884E-2</v>
      </c>
      <c r="N4245" s="122">
        <v>1.9553902679999999E-2</v>
      </c>
      <c r="O4245" s="122">
        <v>2.1729093099999999E-2</v>
      </c>
      <c r="P4245" s="122">
        <v>2.3646870909999999E-2</v>
      </c>
      <c r="Q4245" s="122">
        <v>2.522742976E-2</v>
      </c>
      <c r="R4245" s="122">
        <v>2.5797656039999999E-2</v>
      </c>
      <c r="S4245" s="122">
        <v>2.615709447E-2</v>
      </c>
      <c r="T4245" s="122">
        <v>2.6392117829999999E-2</v>
      </c>
      <c r="U4245" s="122">
        <v>2.6355259320000001E-2</v>
      </c>
      <c r="V4245" s="122">
        <v>2.6754726959999999E-2</v>
      </c>
      <c r="W4245" s="122">
        <v>2.7127540570000001E-2</v>
      </c>
      <c r="X4245" s="122">
        <v>2.7624301640000001E-2</v>
      </c>
      <c r="Y4245" s="122">
        <v>2.8227689489999999E-2</v>
      </c>
      <c r="Z4245" s="122">
        <v>2.8008242860000001E-2</v>
      </c>
      <c r="AA4245" s="122">
        <v>2.646807202E-2</v>
      </c>
      <c r="AB4245" s="122">
        <v>2.4926246539999999E-2</v>
      </c>
      <c r="AC4245" s="122">
        <v>2.3349526070000001E-2</v>
      </c>
      <c r="AD4245" s="122">
        <v>2.2653780370000001E-2</v>
      </c>
      <c r="AE4245" s="122">
        <v>2.207835968E-2</v>
      </c>
      <c r="AF4245" s="122">
        <v>2.0670077219999999E-2</v>
      </c>
      <c r="AG4245" s="122">
        <v>1.9197733880000001E-2</v>
      </c>
      <c r="AH4245" s="122">
        <v>1.8279495909999999E-2</v>
      </c>
      <c r="AI4245" s="122">
        <v>1.7781209289999999E-2</v>
      </c>
      <c r="AJ4245" s="122">
        <v>1.7146372100000001E-2</v>
      </c>
      <c r="AK4245" s="122">
        <v>1.577068077E-2</v>
      </c>
      <c r="AL4245" s="122">
        <v>0</v>
      </c>
    </row>
    <row r="4246" spans="1:38" hidden="1" x14ac:dyDescent="0.25">
      <c r="A4246" s="122" t="s">
        <v>2025</v>
      </c>
      <c r="B4246" s="122">
        <v>1</v>
      </c>
      <c r="C4246" s="122" t="s">
        <v>2219</v>
      </c>
      <c r="D4246" s="122" t="s">
        <v>2122</v>
      </c>
      <c r="E4246" s="122">
        <v>77</v>
      </c>
      <c r="F4246" s="122">
        <v>8.5799999999999997E-9</v>
      </c>
      <c r="G4246" s="122">
        <v>2.0800000000000001E-8</v>
      </c>
      <c r="H4246" s="122">
        <v>1.9889876499999998E-3</v>
      </c>
      <c r="I4246" s="122">
        <v>8.6018730199999994E-3</v>
      </c>
      <c r="J4246" s="122">
        <v>2.2320418509999999E-2</v>
      </c>
      <c r="K4246" s="122">
        <v>4.8256417560000001E-2</v>
      </c>
      <c r="L4246" s="122">
        <v>6.5492450140000005E-2</v>
      </c>
      <c r="M4246" s="122">
        <v>8.2217301529999995E-2</v>
      </c>
      <c r="N4246" s="122">
        <v>9.2935298299999997E-2</v>
      </c>
      <c r="O4246" s="122">
        <v>0.10441786472</v>
      </c>
      <c r="P4246" s="122">
        <v>0.11497822270999999</v>
      </c>
      <c r="Q4246" s="122">
        <v>0.12378360487999999</v>
      </c>
      <c r="R4246" s="122">
        <v>0.12775268115999999</v>
      </c>
      <c r="S4246" s="122">
        <v>0.13053326806000001</v>
      </c>
      <c r="T4246" s="122">
        <v>0.13291564338</v>
      </c>
      <c r="U4246" s="122">
        <v>0.13388625458</v>
      </c>
      <c r="V4246" s="122">
        <v>0.13726471238999999</v>
      </c>
      <c r="W4246" s="122">
        <v>0.14018000086999999</v>
      </c>
      <c r="X4246" s="122">
        <v>0.14345075186</v>
      </c>
      <c r="Y4246" s="122">
        <v>0.14698830354</v>
      </c>
      <c r="Z4246" s="122">
        <v>0.12328072796</v>
      </c>
      <c r="AA4246" s="122">
        <v>0.11660958439000001</v>
      </c>
      <c r="AB4246" s="122">
        <v>0.11298015456</v>
      </c>
      <c r="AC4246" s="122">
        <v>0.13408578755</v>
      </c>
      <c r="AD4246" s="122">
        <v>0.14716673673</v>
      </c>
      <c r="AE4246" s="122">
        <v>0.13363661948</v>
      </c>
      <c r="AF4246" s="122">
        <v>0.11554105914</v>
      </c>
      <c r="AG4246" s="122">
        <v>9.5274816649999997E-2</v>
      </c>
      <c r="AH4246" s="122">
        <v>9.838883054E-2</v>
      </c>
      <c r="AI4246" s="122">
        <v>9.7263503220000005E-2</v>
      </c>
      <c r="AJ4246" s="122">
        <v>9.6195645780000005E-2</v>
      </c>
      <c r="AK4246" s="122">
        <v>8.9811414160000005E-2</v>
      </c>
      <c r="AL4246" s="122">
        <v>0</v>
      </c>
    </row>
    <row r="4247" spans="1:38" hidden="1" x14ac:dyDescent="0.25">
      <c r="A4247" s="122" t="s">
        <v>2025</v>
      </c>
      <c r="B4247" s="122">
        <v>1</v>
      </c>
      <c r="C4247" s="122" t="s">
        <v>2219</v>
      </c>
      <c r="D4247" s="122" t="s">
        <v>2123</v>
      </c>
      <c r="E4247" s="122">
        <v>77</v>
      </c>
      <c r="F4247" s="122">
        <v>5.8239999999999997E-8</v>
      </c>
      <c r="G4247" s="122">
        <v>1.4313000000000001E-7</v>
      </c>
      <c r="H4247" s="122">
        <v>1.378696527E-2</v>
      </c>
      <c r="I4247" s="122">
        <v>6.016687976E-2</v>
      </c>
      <c r="J4247" s="122">
        <v>0.15681241017</v>
      </c>
      <c r="K4247" s="122">
        <v>0.34133385064999999</v>
      </c>
      <c r="L4247" s="122">
        <v>0.46407533146000002</v>
      </c>
      <c r="M4247" s="122">
        <v>0.58417658051999999</v>
      </c>
      <c r="N4247" s="122">
        <v>0.66148510532000004</v>
      </c>
      <c r="O4247" s="122">
        <v>0.74157068049999997</v>
      </c>
      <c r="P4247" s="122">
        <v>0.81397103411000005</v>
      </c>
      <c r="Q4247" s="122">
        <v>0.87669562746999996</v>
      </c>
      <c r="R4247" s="122">
        <v>0.90487101483999999</v>
      </c>
      <c r="S4247" s="122">
        <v>0.92363575031</v>
      </c>
      <c r="T4247" s="122">
        <v>0.94359108752999998</v>
      </c>
      <c r="U4247" s="122">
        <v>0.95527171128999999</v>
      </c>
      <c r="V4247" s="122">
        <v>0.98975849882</v>
      </c>
      <c r="W4247" s="122">
        <v>1.0196931682599999</v>
      </c>
      <c r="X4247" s="122">
        <v>1.0525981449099999</v>
      </c>
      <c r="Y4247" s="122">
        <v>0.57122720369000002</v>
      </c>
      <c r="Z4247" s="122">
        <v>0.85210371350000003</v>
      </c>
      <c r="AA4247" s="122">
        <v>0.85028492340999995</v>
      </c>
      <c r="AB4247" s="122">
        <v>0.62892042862999997</v>
      </c>
      <c r="AC4247" s="122">
        <v>0.63784371105000004</v>
      </c>
      <c r="AD4247" s="122">
        <v>0.66433461406000005</v>
      </c>
      <c r="AE4247" s="122">
        <v>0.62390947892000004</v>
      </c>
      <c r="AF4247" s="122">
        <v>0.57274751494999998</v>
      </c>
      <c r="AG4247" s="122">
        <v>0.63732494891000002</v>
      </c>
      <c r="AH4247" s="122">
        <v>0.53814264946000001</v>
      </c>
      <c r="AI4247" s="122">
        <v>0.65344052955999998</v>
      </c>
      <c r="AJ4247" s="122">
        <v>0.64096710405000001</v>
      </c>
      <c r="AK4247" s="122">
        <v>0.59688538233999999</v>
      </c>
      <c r="AL4247" s="122">
        <v>0</v>
      </c>
    </row>
    <row r="4248" spans="1:38" hidden="1" x14ac:dyDescent="0.25">
      <c r="A4248" s="122" t="s">
        <v>2025</v>
      </c>
      <c r="B4248" s="122">
        <v>1</v>
      </c>
      <c r="C4248" s="122" t="s">
        <v>2219</v>
      </c>
      <c r="D4248" s="122" t="s">
        <v>2124</v>
      </c>
      <c r="E4248" s="122">
        <v>77</v>
      </c>
      <c r="F4248" s="122">
        <v>1.0412999999999999E-7</v>
      </c>
      <c r="G4248" s="122">
        <v>2.5544999999999997E-7</v>
      </c>
      <c r="H4248" s="122">
        <v>2.4458345079999999E-2</v>
      </c>
      <c r="I4248" s="122">
        <v>0.10593303773</v>
      </c>
      <c r="J4248" s="122">
        <v>0.27411238854999997</v>
      </c>
      <c r="K4248" s="122">
        <v>0.59180185597000001</v>
      </c>
      <c r="L4248" s="122">
        <v>0.80200887142999999</v>
      </c>
      <c r="M4248" s="122">
        <v>1.00672752739</v>
      </c>
      <c r="N4248" s="122">
        <v>1.13878517818</v>
      </c>
      <c r="O4248" s="122">
        <v>1.2801812583300001</v>
      </c>
      <c r="P4248" s="122">
        <v>1.41057301203</v>
      </c>
      <c r="Q4248" s="122">
        <v>1.5236853203</v>
      </c>
      <c r="R4248" s="122">
        <v>1.5784624172199999</v>
      </c>
      <c r="S4248" s="122">
        <v>1.6179771791299999</v>
      </c>
      <c r="T4248" s="122">
        <v>1.6522094889300001</v>
      </c>
      <c r="U4248" s="122">
        <v>1.66944203049</v>
      </c>
      <c r="V4248" s="122">
        <v>1.7149622217</v>
      </c>
      <c r="W4248" s="122">
        <v>1.75940394669</v>
      </c>
      <c r="X4248" s="122">
        <v>1.81106581084</v>
      </c>
      <c r="Y4248" s="122">
        <v>1.7892500784600001</v>
      </c>
      <c r="Z4248" s="122">
        <v>1.91669209641</v>
      </c>
      <c r="AA4248" s="122">
        <v>1.8154728519200001</v>
      </c>
      <c r="AB4248" s="122">
        <v>1.86489415814</v>
      </c>
      <c r="AC4248" s="122">
        <v>1.7340475846200001</v>
      </c>
      <c r="AD4248" s="122">
        <v>1.4261279631299999</v>
      </c>
      <c r="AE4248" s="122">
        <v>1.57916034458</v>
      </c>
      <c r="AF4248" s="122">
        <v>1.3110302710699999</v>
      </c>
      <c r="AG4248" s="122">
        <v>1.3501155145399999</v>
      </c>
      <c r="AH4248" s="122">
        <v>1.11737771288</v>
      </c>
      <c r="AI4248" s="122">
        <v>1.09814089255</v>
      </c>
      <c r="AJ4248" s="122">
        <v>0.97009163043000002</v>
      </c>
      <c r="AK4248" s="122">
        <v>0.89866199306000005</v>
      </c>
      <c r="AL4248" s="122">
        <v>0</v>
      </c>
    </row>
    <row r="4249" spans="1:38" hidden="1" x14ac:dyDescent="0.25">
      <c r="A4249" s="122" t="s">
        <v>2025</v>
      </c>
      <c r="B4249" s="122">
        <v>1</v>
      </c>
      <c r="C4249" s="122" t="s">
        <v>2219</v>
      </c>
      <c r="D4249" s="122" t="s">
        <v>2125</v>
      </c>
      <c r="E4249" s="122">
        <v>77</v>
      </c>
      <c r="F4249" s="122">
        <v>2.7039999999999999E-8</v>
      </c>
      <c r="G4249" s="122">
        <v>6.5909999999999999E-8</v>
      </c>
      <c r="H4249" s="122">
        <v>6.2732473700000003E-3</v>
      </c>
      <c r="I4249" s="122">
        <v>2.7060655699999998E-2</v>
      </c>
      <c r="J4249" s="122">
        <v>6.9595842680000006E-2</v>
      </c>
      <c r="K4249" s="122">
        <v>0.14941414228</v>
      </c>
      <c r="L4249" s="122">
        <v>0.20107791977</v>
      </c>
      <c r="M4249" s="122">
        <v>0.25042330118</v>
      </c>
      <c r="N4249" s="122">
        <v>0.28102876009</v>
      </c>
      <c r="O4249" s="122">
        <v>0.31286505965</v>
      </c>
      <c r="P4249" s="122">
        <v>0.34081681152999999</v>
      </c>
      <c r="Q4249" s="122">
        <v>0.36423625433000001</v>
      </c>
      <c r="R4249" s="122">
        <v>0.37476558131999999</v>
      </c>
      <c r="S4249" s="122">
        <v>0.38287889626999999</v>
      </c>
      <c r="T4249" s="122">
        <v>0.38945835837999998</v>
      </c>
      <c r="U4249" s="122">
        <v>0.39235829009000001</v>
      </c>
      <c r="V4249" s="122">
        <v>0.40281110506000001</v>
      </c>
      <c r="W4249" s="122">
        <v>0.41235805207999998</v>
      </c>
      <c r="X4249" s="122">
        <v>0.42296472022999998</v>
      </c>
      <c r="Y4249" s="122">
        <v>0.43468937733000002</v>
      </c>
      <c r="Z4249" s="122">
        <v>0.36523446635000001</v>
      </c>
      <c r="AA4249" s="122">
        <v>0.34518349748999999</v>
      </c>
      <c r="AB4249" s="122">
        <v>0.33503767934000001</v>
      </c>
      <c r="AC4249" s="122">
        <v>0.39689887874000002</v>
      </c>
      <c r="AD4249" s="122">
        <v>0.43526489967999998</v>
      </c>
      <c r="AE4249" s="122">
        <v>0.39362850891000001</v>
      </c>
      <c r="AF4249" s="122">
        <v>0.33909835011</v>
      </c>
      <c r="AG4249" s="122">
        <v>0.27718096250000002</v>
      </c>
      <c r="AH4249" s="122">
        <v>0.28438705997000002</v>
      </c>
      <c r="AI4249" s="122">
        <v>0.27980880953999998</v>
      </c>
      <c r="AJ4249" s="122">
        <v>0.26797216199000001</v>
      </c>
      <c r="AK4249" s="122">
        <v>0.24804447096000001</v>
      </c>
      <c r="AL4249" s="122">
        <v>0</v>
      </c>
    </row>
    <row r="4250" spans="1:38" hidden="1" x14ac:dyDescent="0.25">
      <c r="A4250" s="122" t="s">
        <v>2025</v>
      </c>
      <c r="B4250" s="122">
        <v>1</v>
      </c>
      <c r="C4250" s="122" t="s">
        <v>2219</v>
      </c>
      <c r="D4250" s="122" t="s">
        <v>2126</v>
      </c>
      <c r="E4250" s="122">
        <v>77</v>
      </c>
      <c r="F4250" s="122">
        <v>5.9799999999999996E-9</v>
      </c>
      <c r="G4250" s="122">
        <v>1.4300000000000001E-8</v>
      </c>
      <c r="H4250" s="122">
        <v>1.3504985000000001E-3</v>
      </c>
      <c r="I4250" s="122">
        <v>5.7251439699999998E-3</v>
      </c>
      <c r="J4250" s="122">
        <v>1.448897788E-2</v>
      </c>
      <c r="K4250" s="122">
        <v>3.053053159E-2</v>
      </c>
      <c r="L4250" s="122">
        <v>4.0437394789999997E-2</v>
      </c>
      <c r="M4250" s="122">
        <v>4.9517020670000002E-2</v>
      </c>
      <c r="N4250" s="122">
        <v>5.4786616170000003E-2</v>
      </c>
      <c r="O4250" s="122">
        <v>6.0252485799999998E-2</v>
      </c>
      <c r="P4250" s="122">
        <v>6.5131543230000005E-2</v>
      </c>
      <c r="Q4250" s="122">
        <v>6.8909887929999997E-2</v>
      </c>
      <c r="R4250" s="122">
        <v>7.0564296269999993E-2</v>
      </c>
      <c r="S4250" s="122">
        <v>7.1461192399999998E-2</v>
      </c>
      <c r="T4250" s="122">
        <v>7.212751429E-2</v>
      </c>
      <c r="U4250" s="122">
        <v>7.1726934110000001E-2</v>
      </c>
      <c r="V4250" s="122">
        <v>7.2884326060000004E-2</v>
      </c>
      <c r="W4250" s="122">
        <v>7.4709113569999999E-2</v>
      </c>
      <c r="X4250" s="122">
        <v>7.6944553139999997E-2</v>
      </c>
      <c r="Y4250" s="122">
        <v>7.4092504200000006E-2</v>
      </c>
      <c r="Z4250" s="122">
        <v>6.658338674E-2</v>
      </c>
      <c r="AA4250" s="122">
        <v>6.6358764939999995E-2</v>
      </c>
      <c r="AB4250" s="122">
        <v>9.1413475659999993E-2</v>
      </c>
      <c r="AC4250" s="122">
        <v>5.9687326399999997E-2</v>
      </c>
      <c r="AD4250" s="122">
        <v>6.2457745219999999E-2</v>
      </c>
      <c r="AE4250" s="122">
        <v>5.1987865279999997E-2</v>
      </c>
      <c r="AF4250" s="122">
        <v>5.5958404449999999E-2</v>
      </c>
      <c r="AG4250" s="122">
        <v>4.0596673649999998E-2</v>
      </c>
      <c r="AH4250" s="122">
        <v>5.669892839E-2</v>
      </c>
      <c r="AI4250" s="122">
        <v>4.1385951749999997E-2</v>
      </c>
      <c r="AJ4250" s="122">
        <v>5.4719959059999997E-2</v>
      </c>
      <c r="AK4250" s="122">
        <v>5.0156903029999998E-2</v>
      </c>
      <c r="AL4250" s="122">
        <v>0</v>
      </c>
    </row>
    <row r="4251" spans="1:38" hidden="1" x14ac:dyDescent="0.25">
      <c r="A4251" s="122" t="s">
        <v>2025</v>
      </c>
      <c r="B4251" s="122">
        <v>1</v>
      </c>
      <c r="C4251" s="122" t="s">
        <v>2220</v>
      </c>
      <c r="D4251" s="122" t="s">
        <v>2078</v>
      </c>
      <c r="E4251" s="122">
        <v>78</v>
      </c>
      <c r="F4251" s="122">
        <v>4.9055999999999997E-7</v>
      </c>
      <c r="G4251" s="122">
        <v>1.21872E-6</v>
      </c>
      <c r="H4251" s="122">
        <v>2.3697599999999999E-6</v>
      </c>
      <c r="I4251" s="122">
        <v>1.7812608E-4</v>
      </c>
      <c r="J4251" s="122">
        <v>4.9132991999999999E-4</v>
      </c>
      <c r="K4251" s="122">
        <v>1.2102984E-3</v>
      </c>
      <c r="L4251" s="122">
        <v>2.23379472E-3</v>
      </c>
      <c r="M4251" s="122">
        <v>3.66762096E-3</v>
      </c>
      <c r="N4251" s="122">
        <v>5.2984262400000001E-3</v>
      </c>
      <c r="O4251" s="122">
        <v>7.5187392E-3</v>
      </c>
      <c r="P4251" s="122">
        <v>9.1823150399999998E-3</v>
      </c>
      <c r="Q4251" s="122">
        <v>1.129703904E-2</v>
      </c>
      <c r="R4251" s="122">
        <v>1.372030992E-2</v>
      </c>
      <c r="S4251" s="122">
        <v>1.6172274239999999E-2</v>
      </c>
      <c r="T4251" s="122">
        <v>1.8525137279999999E-2</v>
      </c>
      <c r="U4251" s="122">
        <v>2.235630672E-2</v>
      </c>
      <c r="V4251" s="122">
        <v>2.6566492800000001E-2</v>
      </c>
      <c r="W4251" s="122">
        <v>3.120562608E-2</v>
      </c>
      <c r="X4251" s="122">
        <v>3.6585260160000001E-2</v>
      </c>
      <c r="Y4251" s="122">
        <v>4.305688656E-2</v>
      </c>
      <c r="Z4251" s="122">
        <v>4.9448094239999997E-2</v>
      </c>
      <c r="AA4251" s="122">
        <v>5.4837816480000003E-2</v>
      </c>
      <c r="AB4251" s="122">
        <v>5.9548059360000002E-2</v>
      </c>
      <c r="AC4251" s="122">
        <v>6.3562092000000001E-2</v>
      </c>
      <c r="AD4251" s="122">
        <v>6.594608112E-2</v>
      </c>
      <c r="AE4251" s="122">
        <v>6.7463747520000006E-2</v>
      </c>
      <c r="AF4251" s="122">
        <v>6.8917792800000002E-2</v>
      </c>
      <c r="AG4251" s="122">
        <v>6.7758306239999996E-2</v>
      </c>
      <c r="AH4251" s="122">
        <v>6.6224331839999998E-2</v>
      </c>
      <c r="AI4251" s="122">
        <v>6.609245088E-2</v>
      </c>
      <c r="AJ4251" s="122">
        <v>6.5389558079999993E-2</v>
      </c>
      <c r="AK4251" s="122">
        <v>6.5401770720000002E-2</v>
      </c>
      <c r="AL4251" s="122">
        <v>0</v>
      </c>
    </row>
    <row r="4252" spans="1:38" hidden="1" x14ac:dyDescent="0.25">
      <c r="A4252" s="122" t="s">
        <v>2025</v>
      </c>
      <c r="B4252" s="122">
        <v>1</v>
      </c>
      <c r="C4252" s="122" t="s">
        <v>2220</v>
      </c>
      <c r="D4252" s="122" t="s">
        <v>2079</v>
      </c>
      <c r="E4252" s="122">
        <v>78</v>
      </c>
      <c r="F4252" s="122">
        <v>3.80928E-6</v>
      </c>
      <c r="G4252" s="122">
        <v>9.2928000000000002E-6</v>
      </c>
      <c r="H4252" s="122">
        <v>1.769376E-5</v>
      </c>
      <c r="I4252" s="122">
        <v>1.3206556800000001E-3</v>
      </c>
      <c r="J4252" s="122">
        <v>3.6452664E-3</v>
      </c>
      <c r="K4252" s="122">
        <v>9.0079032000000003E-3</v>
      </c>
      <c r="L4252" s="122">
        <v>1.66008528E-2</v>
      </c>
      <c r="M4252" s="122">
        <v>2.722826352E-2</v>
      </c>
      <c r="N4252" s="122">
        <v>3.91294248E-2</v>
      </c>
      <c r="O4252" s="122">
        <v>5.5324169280000002E-2</v>
      </c>
      <c r="P4252" s="122">
        <v>6.7501922879999995E-2</v>
      </c>
      <c r="Q4252" s="122">
        <v>8.2563751680000005E-2</v>
      </c>
      <c r="R4252" s="122">
        <v>9.9094417439999999E-2</v>
      </c>
      <c r="S4252" s="122">
        <v>0.11611993872</v>
      </c>
      <c r="T4252" s="122">
        <v>0.1313103192</v>
      </c>
      <c r="U4252" s="122">
        <v>0.15747960720000001</v>
      </c>
      <c r="V4252" s="122">
        <v>0.18689043312</v>
      </c>
      <c r="W4252" s="122">
        <v>0.21869881920000001</v>
      </c>
      <c r="X4252" s="122">
        <v>0.25491659183999998</v>
      </c>
      <c r="Y4252" s="122">
        <v>0.36254577071999999</v>
      </c>
      <c r="Z4252" s="122">
        <v>0.43409614223999998</v>
      </c>
      <c r="AA4252" s="122">
        <v>0.50092641888</v>
      </c>
      <c r="AB4252" s="122">
        <v>0.40584483360000001</v>
      </c>
      <c r="AC4252" s="122">
        <v>0.44460506016000001</v>
      </c>
      <c r="AD4252" s="122">
        <v>0.46889633087999999</v>
      </c>
      <c r="AE4252" s="122">
        <v>0.49264878144000002</v>
      </c>
      <c r="AF4252" s="122">
        <v>0.52108455072000004</v>
      </c>
      <c r="AG4252" s="122">
        <v>0.53833074240000001</v>
      </c>
      <c r="AH4252" s="122">
        <v>0.4863010968</v>
      </c>
      <c r="AI4252" s="122">
        <v>0.51804948096000003</v>
      </c>
      <c r="AJ4252" s="122">
        <v>0.54033959856000002</v>
      </c>
      <c r="AK4252" s="122">
        <v>0.5390625912</v>
      </c>
      <c r="AL4252" s="122">
        <v>0</v>
      </c>
    </row>
    <row r="4253" spans="1:38" hidden="1" x14ac:dyDescent="0.25">
      <c r="A4253" s="122" t="s">
        <v>2025</v>
      </c>
      <c r="B4253" s="122">
        <v>1</v>
      </c>
      <c r="C4253" s="122" t="s">
        <v>2220</v>
      </c>
      <c r="D4253" s="122" t="s">
        <v>2080</v>
      </c>
      <c r="E4253" s="122">
        <v>78</v>
      </c>
      <c r="F4253" s="122">
        <v>2.2166399999999999E-6</v>
      </c>
      <c r="G4253" s="122">
        <v>5.4028799999999998E-6</v>
      </c>
      <c r="H4253" s="122">
        <v>1.0290719999999999E-5</v>
      </c>
      <c r="I4253" s="122">
        <v>7.6976159999999998E-4</v>
      </c>
      <c r="J4253" s="122">
        <v>2.1340080000000002E-3</v>
      </c>
      <c r="K4253" s="122">
        <v>5.3152646400000001E-3</v>
      </c>
      <c r="L4253" s="122">
        <v>9.8587387199999994E-3</v>
      </c>
      <c r="M4253" s="122">
        <v>1.6214335680000001E-2</v>
      </c>
      <c r="N4253" s="122">
        <v>2.3330795519999999E-2</v>
      </c>
      <c r="O4253" s="122">
        <v>3.3116767679999999E-2</v>
      </c>
      <c r="P4253" s="122">
        <v>4.0611593760000002E-2</v>
      </c>
      <c r="Q4253" s="122">
        <v>4.9741361759999998E-2</v>
      </c>
      <c r="R4253" s="122">
        <v>5.9851993919999999E-2</v>
      </c>
      <c r="S4253" s="122">
        <v>7.0257821760000005E-2</v>
      </c>
      <c r="T4253" s="122">
        <v>7.969184352E-2</v>
      </c>
      <c r="U4253" s="122">
        <v>9.5839114079999996E-2</v>
      </c>
      <c r="V4253" s="122">
        <v>0.11392575072</v>
      </c>
      <c r="W4253" s="122">
        <v>0.13332285935999999</v>
      </c>
      <c r="X4253" s="122">
        <v>0.15530723088000001</v>
      </c>
      <c r="Y4253" s="122">
        <v>0.22073389296000001</v>
      </c>
      <c r="Z4253" s="122">
        <v>0.26505576192000002</v>
      </c>
      <c r="AA4253" s="122">
        <v>0.30694864991999998</v>
      </c>
      <c r="AB4253" s="122">
        <v>0.24880652448000001</v>
      </c>
      <c r="AC4253" s="122">
        <v>0.27242297904000001</v>
      </c>
      <c r="AD4253" s="122">
        <v>0.28738971648</v>
      </c>
      <c r="AE4253" s="122">
        <v>0.30237299808000001</v>
      </c>
      <c r="AF4253" s="122">
        <v>0.32032976256000001</v>
      </c>
      <c r="AG4253" s="122">
        <v>0.33150289871999999</v>
      </c>
      <c r="AH4253" s="122">
        <v>0.29945392368000001</v>
      </c>
      <c r="AI4253" s="122">
        <v>0.31887344544000001</v>
      </c>
      <c r="AJ4253" s="122">
        <v>0.32391881424000002</v>
      </c>
      <c r="AK4253" s="122">
        <v>0.32364770879999999</v>
      </c>
      <c r="AL4253" s="122">
        <v>0</v>
      </c>
    </row>
    <row r="4254" spans="1:38" hidden="1" x14ac:dyDescent="0.25">
      <c r="A4254" s="122" t="s">
        <v>2025</v>
      </c>
      <c r="B4254" s="122">
        <v>1</v>
      </c>
      <c r="C4254" s="122" t="s">
        <v>2220</v>
      </c>
      <c r="D4254" s="122" t="s">
        <v>2133</v>
      </c>
      <c r="E4254" s="122">
        <v>78</v>
      </c>
      <c r="F4254" s="122">
        <v>4.1759999999999998E-8</v>
      </c>
      <c r="G4254" s="122">
        <v>1.0368E-7</v>
      </c>
      <c r="H4254" s="122">
        <v>2.0111999999999999E-7</v>
      </c>
      <c r="I4254" s="122">
        <v>1.5263039999999999E-5</v>
      </c>
      <c r="J4254" s="122">
        <v>4.2923999999999998E-5</v>
      </c>
      <c r="K4254" s="122">
        <v>1.0787519999999999E-4</v>
      </c>
      <c r="L4254" s="122">
        <v>2.0158032E-4</v>
      </c>
      <c r="M4254" s="122">
        <v>3.3457871999999998E-4</v>
      </c>
      <c r="N4254" s="122">
        <v>4.8608160000000001E-4</v>
      </c>
      <c r="O4254" s="122">
        <v>6.9536255999999997E-4</v>
      </c>
      <c r="P4254" s="122">
        <v>8.4369695999999997E-4</v>
      </c>
      <c r="Q4254" s="122">
        <v>1.02817344E-3</v>
      </c>
      <c r="R4254" s="122">
        <v>1.2293951999999999E-3</v>
      </c>
      <c r="S4254" s="122">
        <v>1.43222784E-3</v>
      </c>
      <c r="T4254" s="122">
        <v>1.6111281600000001E-3</v>
      </c>
      <c r="U4254" s="122">
        <v>1.9206192E-3</v>
      </c>
      <c r="V4254" s="122">
        <v>2.2475428799999999E-3</v>
      </c>
      <c r="W4254" s="122">
        <v>2.6038324800000002E-3</v>
      </c>
      <c r="X4254" s="122">
        <v>2.9994427199999999E-3</v>
      </c>
      <c r="Y4254" s="122">
        <v>3.4475942399999999E-3</v>
      </c>
      <c r="Z4254" s="122">
        <v>3.8457595199999999E-3</v>
      </c>
      <c r="AA4254" s="122">
        <v>4.1795529600000001E-3</v>
      </c>
      <c r="AB4254" s="122">
        <v>4.4388283200000002E-3</v>
      </c>
      <c r="AC4254" s="122">
        <v>4.6366982399999998E-3</v>
      </c>
      <c r="AD4254" s="122">
        <v>4.7488872000000003E-3</v>
      </c>
      <c r="AE4254" s="122">
        <v>4.7752598399999997E-3</v>
      </c>
      <c r="AF4254" s="122">
        <v>4.7701147200000004E-3</v>
      </c>
      <c r="AG4254" s="122">
        <v>4.6149859200000001E-3</v>
      </c>
      <c r="AH4254" s="122">
        <v>4.4488247999999999E-3</v>
      </c>
      <c r="AI4254" s="122">
        <v>4.3655433599999998E-3</v>
      </c>
      <c r="AJ4254" s="122">
        <v>4.2309782399999997E-3</v>
      </c>
      <c r="AK4254" s="122">
        <v>4.1388431999999998E-3</v>
      </c>
      <c r="AL4254" s="122">
        <v>0</v>
      </c>
    </row>
    <row r="4255" spans="1:38" hidden="1" x14ac:dyDescent="0.25">
      <c r="A4255" s="122" t="s">
        <v>2025</v>
      </c>
      <c r="B4255" s="122">
        <v>1</v>
      </c>
      <c r="C4255" s="122" t="s">
        <v>2220</v>
      </c>
      <c r="D4255" s="122" t="s">
        <v>2081</v>
      </c>
      <c r="E4255" s="122">
        <v>78</v>
      </c>
      <c r="F4255" s="122">
        <v>4.1640000000000003E-6</v>
      </c>
      <c r="G4255" s="122">
        <v>1.0181280000000001E-5</v>
      </c>
      <c r="H4255" s="122">
        <v>1.9479839999999999E-5</v>
      </c>
      <c r="I4255" s="122">
        <v>1.4633073599999999E-3</v>
      </c>
      <c r="J4255" s="122">
        <v>4.0908225600000004E-3</v>
      </c>
      <c r="K4255" s="122">
        <v>1.0288413119999999E-2</v>
      </c>
      <c r="L4255" s="122">
        <v>1.920119424E-2</v>
      </c>
      <c r="M4255" s="122">
        <v>3.1848686399999999E-2</v>
      </c>
      <c r="N4255" s="122">
        <v>4.6293013920000001E-2</v>
      </c>
      <c r="O4255" s="122">
        <v>6.6269079359999997E-2</v>
      </c>
      <c r="P4255" s="122">
        <v>8.1773328960000002E-2</v>
      </c>
      <c r="Q4255" s="122">
        <v>0.10087145472</v>
      </c>
      <c r="R4255" s="122">
        <v>0.12247540799999999</v>
      </c>
      <c r="S4255" s="122">
        <v>0.14485725792000001</v>
      </c>
      <c r="T4255" s="122">
        <v>0.16553986271999999</v>
      </c>
      <c r="U4255" s="122">
        <v>0.20113334112</v>
      </c>
      <c r="V4255" s="122">
        <v>0.23981421168</v>
      </c>
      <c r="W4255" s="122">
        <v>0.28249506815999997</v>
      </c>
      <c r="X4255" s="122">
        <v>0.33082112064000002</v>
      </c>
      <c r="Y4255" s="122">
        <v>0.40983793728000001</v>
      </c>
      <c r="Z4255" s="122">
        <v>0.4665495288</v>
      </c>
      <c r="AA4255" s="122">
        <v>0.40260084816000002</v>
      </c>
      <c r="AB4255" s="122">
        <v>0.51208297343999998</v>
      </c>
      <c r="AC4255" s="122">
        <v>0.41362690128000001</v>
      </c>
      <c r="AD4255" s="122">
        <v>0.41561032320000002</v>
      </c>
      <c r="AE4255" s="122">
        <v>0.34477949951999998</v>
      </c>
      <c r="AF4255" s="122">
        <v>0.24201704543999999</v>
      </c>
      <c r="AG4255" s="122">
        <v>0.24903342815999999</v>
      </c>
      <c r="AH4255" s="122">
        <v>0.37117096896000001</v>
      </c>
      <c r="AI4255" s="122">
        <v>0.32650054175999998</v>
      </c>
      <c r="AJ4255" s="122">
        <v>0.40889506656000002</v>
      </c>
      <c r="AK4255" s="122">
        <v>0.41029629647999999</v>
      </c>
      <c r="AL4255" s="122">
        <v>0</v>
      </c>
    </row>
    <row r="4256" spans="1:38" x14ac:dyDescent="0.25">
      <c r="A4256" s="122" t="s">
        <v>2025</v>
      </c>
      <c r="B4256" s="122">
        <v>1</v>
      </c>
      <c r="C4256" s="122" t="s">
        <v>2220</v>
      </c>
      <c r="D4256" s="122" t="s">
        <v>2082</v>
      </c>
      <c r="E4256" s="122">
        <v>78</v>
      </c>
      <c r="F4256" s="122">
        <v>2.3250719999999999E-5</v>
      </c>
      <c r="G4256" s="122">
        <v>5.6749439999999999E-5</v>
      </c>
      <c r="H4256" s="122">
        <v>1.0815696E-4</v>
      </c>
      <c r="I4256" s="122">
        <v>8.0684395199999998E-3</v>
      </c>
      <c r="J4256" s="122">
        <v>2.2328806560000001E-2</v>
      </c>
      <c r="K4256" s="122">
        <v>5.540864928E-2</v>
      </c>
      <c r="L4256" s="122">
        <v>0.10259964048</v>
      </c>
      <c r="M4256" s="122">
        <v>0.1691356416</v>
      </c>
      <c r="N4256" s="122">
        <v>0.24442362000000001</v>
      </c>
      <c r="O4256" s="122">
        <v>0.34838015760000002</v>
      </c>
      <c r="P4256" s="122">
        <v>0.42836937120000002</v>
      </c>
      <c r="Q4256" s="122">
        <v>0.52769614415999999</v>
      </c>
      <c r="R4256" s="122">
        <v>0.63810353184000002</v>
      </c>
      <c r="S4256" s="122">
        <v>0.75183417504000005</v>
      </c>
      <c r="T4256" s="122">
        <v>0.85468152096000005</v>
      </c>
      <c r="U4256" s="122">
        <v>1.02780841008</v>
      </c>
      <c r="V4256" s="122">
        <v>1.2147990292799999</v>
      </c>
      <c r="W4256" s="122">
        <v>1.42760445216</v>
      </c>
      <c r="X4256" s="122">
        <v>1.67031542976</v>
      </c>
      <c r="Y4256" s="122">
        <v>1.3688019311999999</v>
      </c>
      <c r="Z4256" s="122">
        <v>2.0723462736</v>
      </c>
      <c r="AA4256" s="122">
        <v>1.8762704649599999</v>
      </c>
      <c r="AB4256" s="122">
        <v>1.6579896302399999</v>
      </c>
      <c r="AC4256" s="122">
        <v>2.05007073168</v>
      </c>
      <c r="AD4256" s="122">
        <v>2.01642136752</v>
      </c>
      <c r="AE4256" s="122">
        <v>2.1768642576000001</v>
      </c>
      <c r="AF4256" s="122">
        <v>1.89400266864</v>
      </c>
      <c r="AG4256" s="122">
        <v>2.4945735369599999</v>
      </c>
      <c r="AH4256" s="122">
        <v>1.89012298176</v>
      </c>
      <c r="AI4256" s="122">
        <v>1.99986054528</v>
      </c>
      <c r="AJ4256" s="122">
        <v>2.4488373907200001</v>
      </c>
      <c r="AK4256" s="122">
        <v>2.4465451655999999</v>
      </c>
      <c r="AL4256" s="122">
        <v>0</v>
      </c>
    </row>
    <row r="4257" spans="1:38" hidden="1" x14ac:dyDescent="0.25">
      <c r="A4257" s="122" t="s">
        <v>2025</v>
      </c>
      <c r="B4257" s="122">
        <v>1</v>
      </c>
      <c r="C4257" s="122" t="s">
        <v>2220</v>
      </c>
      <c r="D4257" s="122" t="s">
        <v>474</v>
      </c>
      <c r="E4257" s="122">
        <v>78</v>
      </c>
      <c r="F4257" s="122">
        <v>3.7382399999999999E-6</v>
      </c>
      <c r="G4257" s="122">
        <v>9.1022400000000001E-6</v>
      </c>
      <c r="H4257" s="122">
        <v>1.7391360000000001E-5</v>
      </c>
      <c r="I4257" s="122">
        <v>1.3007208000000001E-3</v>
      </c>
      <c r="J4257" s="122">
        <v>3.5888318399999999E-3</v>
      </c>
      <c r="K4257" s="122">
        <v>8.8821648E-3</v>
      </c>
      <c r="L4257" s="122">
        <v>1.6409227679999999E-2</v>
      </c>
      <c r="M4257" s="122">
        <v>2.701659792E-2</v>
      </c>
      <c r="N4257" s="122">
        <v>3.9024837120000003E-2</v>
      </c>
      <c r="O4257" s="122">
        <v>5.5745260800000002E-2</v>
      </c>
      <c r="P4257" s="122">
        <v>6.8563285919999994E-2</v>
      </c>
      <c r="Q4257" s="122">
        <v>8.4654865440000004E-2</v>
      </c>
      <c r="R4257" s="122">
        <v>0.10191592224</v>
      </c>
      <c r="S4257" s="122">
        <v>0.11905197167999999</v>
      </c>
      <c r="T4257" s="122">
        <v>0.13398671183999999</v>
      </c>
      <c r="U4257" s="122">
        <v>0.15955040640000001</v>
      </c>
      <c r="V4257" s="122">
        <v>0.18775884000000001</v>
      </c>
      <c r="W4257" s="122">
        <v>0.22002905423999999</v>
      </c>
      <c r="X4257" s="122">
        <v>0.25756890432000001</v>
      </c>
      <c r="Y4257" s="122">
        <v>0.321258816</v>
      </c>
      <c r="Z4257" s="122">
        <v>0.3675357024</v>
      </c>
      <c r="AA4257" s="122">
        <v>0.31854607872000001</v>
      </c>
      <c r="AB4257" s="122">
        <v>0.40565059679999999</v>
      </c>
      <c r="AC4257" s="122">
        <v>0.32859619919999999</v>
      </c>
      <c r="AD4257" s="122">
        <v>0.33041038991999999</v>
      </c>
      <c r="AE4257" s="122">
        <v>0.27522212351999997</v>
      </c>
      <c r="AF4257" s="122">
        <v>0.19319650944</v>
      </c>
      <c r="AG4257" s="122">
        <v>0.19848299376</v>
      </c>
      <c r="AH4257" s="122">
        <v>0.29516349023999999</v>
      </c>
      <c r="AI4257" s="122">
        <v>0.25784274287999998</v>
      </c>
      <c r="AJ4257" s="122">
        <v>0.32950398671999998</v>
      </c>
      <c r="AK4257" s="122">
        <v>0.32773045919999999</v>
      </c>
      <c r="AL4257" s="122">
        <v>0</v>
      </c>
    </row>
    <row r="4258" spans="1:38" hidden="1" x14ac:dyDescent="0.25">
      <c r="A4258" s="122" t="s">
        <v>2025</v>
      </c>
      <c r="B4258" s="122">
        <v>1</v>
      </c>
      <c r="C4258" s="122" t="s">
        <v>2220</v>
      </c>
      <c r="D4258" s="122" t="s">
        <v>2083</v>
      </c>
      <c r="E4258" s="122">
        <v>78</v>
      </c>
      <c r="F4258" s="122">
        <v>2.5185600000000001E-6</v>
      </c>
      <c r="G4258" s="122">
        <v>6.1382400000000002E-6</v>
      </c>
      <c r="H4258" s="122">
        <v>1.162752E-5</v>
      </c>
      <c r="I4258" s="122">
        <v>8.6551680000000004E-4</v>
      </c>
      <c r="J4258" s="122">
        <v>2.3919340800000002E-3</v>
      </c>
      <c r="K4258" s="122">
        <v>5.9332492800000004E-3</v>
      </c>
      <c r="L4258" s="122">
        <v>1.0986344639999999E-2</v>
      </c>
      <c r="M4258" s="122">
        <v>1.8098526720000001E-2</v>
      </c>
      <c r="N4258" s="122">
        <v>2.612762544E-2</v>
      </c>
      <c r="O4258" s="122">
        <v>3.7186221120000001E-2</v>
      </c>
      <c r="P4258" s="122">
        <v>4.5706130880000001E-2</v>
      </c>
      <c r="Q4258" s="122">
        <v>5.6289108960000001E-2</v>
      </c>
      <c r="R4258" s="122">
        <v>6.8199664320000006E-2</v>
      </c>
      <c r="S4258" s="122">
        <v>8.0523997439999995E-2</v>
      </c>
      <c r="T4258" s="122">
        <v>9.1521748799999997E-2</v>
      </c>
      <c r="U4258" s="122">
        <v>0.11023051584</v>
      </c>
      <c r="V4258" s="122">
        <v>0.13058997744</v>
      </c>
      <c r="W4258" s="122">
        <v>0.15360103680000001</v>
      </c>
      <c r="X4258" s="122">
        <v>0.17992103951999999</v>
      </c>
      <c r="Y4258" s="122">
        <v>0.19903851695999999</v>
      </c>
      <c r="Z4258" s="122">
        <v>0.19220595311999999</v>
      </c>
      <c r="AA4258" s="122">
        <v>0.23712826079999999</v>
      </c>
      <c r="AB4258" s="122">
        <v>0.29568946800000001</v>
      </c>
      <c r="AC4258" s="122">
        <v>0.35689528032000001</v>
      </c>
      <c r="AD4258" s="122">
        <v>0.39011323007999998</v>
      </c>
      <c r="AE4258" s="122">
        <v>0.38228000400000001</v>
      </c>
      <c r="AF4258" s="122">
        <v>0.39767454431999999</v>
      </c>
      <c r="AG4258" s="122">
        <v>0.30486780864000002</v>
      </c>
      <c r="AH4258" s="122">
        <v>0.36782553456</v>
      </c>
      <c r="AI4258" s="122">
        <v>0.31950538703999998</v>
      </c>
      <c r="AJ4258" s="122">
        <v>0.35200765631999997</v>
      </c>
      <c r="AK4258" s="122">
        <v>0.35468582591999998</v>
      </c>
      <c r="AL4258" s="122">
        <v>0</v>
      </c>
    </row>
    <row r="4259" spans="1:38" hidden="1" x14ac:dyDescent="0.25">
      <c r="A4259" s="122" t="s">
        <v>2025</v>
      </c>
      <c r="B4259" s="122">
        <v>1</v>
      </c>
      <c r="C4259" s="122" t="s">
        <v>2220</v>
      </c>
      <c r="D4259" s="122" t="s">
        <v>2084</v>
      </c>
      <c r="E4259" s="122">
        <v>78</v>
      </c>
      <c r="F4259" s="122">
        <v>4.6320000000000002E-7</v>
      </c>
      <c r="G4259" s="122">
        <v>1.1164799999999999E-6</v>
      </c>
      <c r="H4259" s="122">
        <v>2.1052799999999999E-6</v>
      </c>
      <c r="I4259" s="122">
        <v>1.5570144000000001E-4</v>
      </c>
      <c r="J4259" s="122">
        <v>4.2502080000000002E-4</v>
      </c>
      <c r="K4259" s="122">
        <v>1.0361620800000001E-3</v>
      </c>
      <c r="L4259" s="122">
        <v>1.88460432E-3</v>
      </c>
      <c r="M4259" s="122">
        <v>3.0678163200000001E-3</v>
      </c>
      <c r="N4259" s="122">
        <v>4.3882833600000001E-3</v>
      </c>
      <c r="O4259" s="122">
        <v>6.2615347199999997E-3</v>
      </c>
      <c r="P4259" s="122">
        <v>7.6634577599999998E-3</v>
      </c>
      <c r="Q4259" s="122">
        <v>9.4202947199999998E-3</v>
      </c>
      <c r="R4259" s="122">
        <v>1.130153808E-2</v>
      </c>
      <c r="S4259" s="122">
        <v>1.31382432E-2</v>
      </c>
      <c r="T4259" s="122">
        <v>1.486282656E-2</v>
      </c>
      <c r="U4259" s="122">
        <v>1.7826198719999999E-2</v>
      </c>
      <c r="V4259" s="122">
        <v>2.118722592E-2</v>
      </c>
      <c r="W4259" s="122">
        <v>2.5013409600000001E-2</v>
      </c>
      <c r="X4259" s="122">
        <v>2.94441792E-2</v>
      </c>
      <c r="Y4259" s="122">
        <v>3.3094488960000001E-2</v>
      </c>
      <c r="Z4259" s="122">
        <v>3.2504381280000001E-2</v>
      </c>
      <c r="AA4259" s="122">
        <v>4.0987286880000001E-2</v>
      </c>
      <c r="AB4259" s="122">
        <v>5.2286426400000002E-2</v>
      </c>
      <c r="AC4259" s="122">
        <v>6.4669572480000007E-2</v>
      </c>
      <c r="AD4259" s="122">
        <v>7.1997253920000004E-2</v>
      </c>
      <c r="AE4259" s="122">
        <v>7.2120528000000003E-2</v>
      </c>
      <c r="AF4259" s="122">
        <v>7.6381133279999999E-2</v>
      </c>
      <c r="AG4259" s="122">
        <v>5.9439912960000001E-2</v>
      </c>
      <c r="AH4259" s="122">
        <v>7.2457357920000007E-2</v>
      </c>
      <c r="AI4259" s="122">
        <v>6.3457446240000007E-2</v>
      </c>
      <c r="AJ4259" s="122">
        <v>6.7472354880000002E-2</v>
      </c>
      <c r="AK4259" s="122">
        <v>6.5913422400000005E-2</v>
      </c>
      <c r="AL4259" s="122">
        <v>0</v>
      </c>
    </row>
    <row r="4260" spans="1:38" hidden="1" x14ac:dyDescent="0.25">
      <c r="A4260" s="122" t="s">
        <v>2025</v>
      </c>
      <c r="B4260" s="122">
        <v>1</v>
      </c>
      <c r="C4260" s="122" t="s">
        <v>2220</v>
      </c>
      <c r="D4260" s="122" t="s">
        <v>2085</v>
      </c>
      <c r="E4260" s="122">
        <v>78</v>
      </c>
      <c r="F4260" s="122">
        <v>5.1216E-7</v>
      </c>
      <c r="G4260" s="122">
        <v>1.2696000000000001E-6</v>
      </c>
      <c r="H4260" s="122">
        <v>2.4480000000000001E-6</v>
      </c>
      <c r="I4260" s="122">
        <v>1.8475343999999999E-4</v>
      </c>
      <c r="J4260" s="122">
        <v>5.1756863999999998E-4</v>
      </c>
      <c r="K4260" s="122">
        <v>1.30249872E-3</v>
      </c>
      <c r="L4260" s="122">
        <v>2.43973536E-3</v>
      </c>
      <c r="M4260" s="122">
        <v>4.0607328000000003E-3</v>
      </c>
      <c r="N4260" s="122">
        <v>5.9263132799999996E-3</v>
      </c>
      <c r="O4260" s="122">
        <v>8.5101998399999997E-3</v>
      </c>
      <c r="P4260" s="122">
        <v>1.053470592E-2</v>
      </c>
      <c r="Q4260" s="122">
        <v>1.3047288000000001E-2</v>
      </c>
      <c r="R4260" s="122">
        <v>1.5896052479999999E-2</v>
      </c>
      <c r="S4260" s="122">
        <v>1.8904282559999999E-2</v>
      </c>
      <c r="T4260" s="122">
        <v>2.1748998719999999E-2</v>
      </c>
      <c r="U4260" s="122">
        <v>2.6564724479999999E-2</v>
      </c>
      <c r="V4260" s="122">
        <v>3.1901368800000003E-2</v>
      </c>
      <c r="W4260" s="122">
        <v>3.7961808960000003E-2</v>
      </c>
      <c r="X4260" s="122">
        <v>4.4852343840000003E-2</v>
      </c>
      <c r="Y4260" s="122">
        <v>4.9831059359999999E-2</v>
      </c>
      <c r="Z4260" s="122">
        <v>4.8312140640000001E-2</v>
      </c>
      <c r="AA4260" s="122">
        <v>5.9971387199999997E-2</v>
      </c>
      <c r="AB4260" s="122">
        <v>7.5297119039999999E-2</v>
      </c>
      <c r="AC4260" s="122">
        <v>9.1716474719999996E-2</v>
      </c>
      <c r="AD4260" s="122">
        <v>0.1012395504</v>
      </c>
      <c r="AE4260" s="122">
        <v>0.10035571679999999</v>
      </c>
      <c r="AF4260" s="122">
        <v>0.1055319504</v>
      </c>
      <c r="AG4260" s="122">
        <v>8.1683695680000001E-2</v>
      </c>
      <c r="AH4260" s="122">
        <v>9.9503624159999998E-2</v>
      </c>
      <c r="AI4260" s="122">
        <v>8.750666352E-2</v>
      </c>
      <c r="AJ4260" s="122">
        <v>9.6979514399999994E-2</v>
      </c>
      <c r="AK4260" s="122">
        <v>9.870378816E-2</v>
      </c>
      <c r="AL4260" s="122">
        <v>0</v>
      </c>
    </row>
    <row r="4261" spans="1:38" hidden="1" x14ac:dyDescent="0.25">
      <c r="A4261" s="122" t="s">
        <v>2025</v>
      </c>
      <c r="B4261" s="122">
        <v>1</v>
      </c>
      <c r="C4261" s="122" t="s">
        <v>2220</v>
      </c>
      <c r="D4261" s="122" t="s">
        <v>2086</v>
      </c>
      <c r="E4261" s="122">
        <v>78</v>
      </c>
      <c r="F4261" s="122">
        <v>1.671072E-5</v>
      </c>
      <c r="G4261" s="122">
        <v>4.0983840000000002E-5</v>
      </c>
      <c r="H4261" s="122">
        <v>7.8318239999999994E-5</v>
      </c>
      <c r="I4261" s="122">
        <v>5.8587710400000003E-3</v>
      </c>
      <c r="J4261" s="122">
        <v>1.6270481279999999E-2</v>
      </c>
      <c r="K4261" s="122">
        <v>4.0495146240000002E-2</v>
      </c>
      <c r="L4261" s="122">
        <v>7.5153436800000001E-2</v>
      </c>
      <c r="M4261" s="122">
        <v>0.1240546152</v>
      </c>
      <c r="N4261" s="122">
        <v>0.17923947168000001</v>
      </c>
      <c r="O4261" s="122">
        <v>0.25507604927999999</v>
      </c>
      <c r="P4261" s="122">
        <v>0.31343439456</v>
      </c>
      <c r="Q4261" s="122">
        <v>0.38668306415999998</v>
      </c>
      <c r="R4261" s="122">
        <v>0.46924501536000002</v>
      </c>
      <c r="S4261" s="122">
        <v>0.5546954328</v>
      </c>
      <c r="T4261" s="122">
        <v>0.63352672992000003</v>
      </c>
      <c r="U4261" s="122">
        <v>0.76580040047999998</v>
      </c>
      <c r="V4261" s="122">
        <v>0.90452751888000005</v>
      </c>
      <c r="W4261" s="122">
        <v>1.0587649396800001</v>
      </c>
      <c r="X4261" s="122">
        <v>1.2331459944000001</v>
      </c>
      <c r="Y4261" s="122">
        <v>1.1540496523199999</v>
      </c>
      <c r="Z4261" s="122">
        <v>1.22160825456</v>
      </c>
      <c r="AA4261" s="122">
        <v>1.2880477022400001</v>
      </c>
      <c r="AB4261" s="122">
        <v>2.06614622256</v>
      </c>
      <c r="AC4261" s="122">
        <v>1.60404369936</v>
      </c>
      <c r="AD4261" s="122">
        <v>1.9063197081600001</v>
      </c>
      <c r="AE4261" s="122">
        <v>1.99518190608</v>
      </c>
      <c r="AF4261" s="122">
        <v>2.2557625535999999</v>
      </c>
      <c r="AG4261" s="122">
        <v>2.1755197876799999</v>
      </c>
      <c r="AH4261" s="122">
        <v>2.6747028456000002</v>
      </c>
      <c r="AI4261" s="122">
        <v>2.9026828752</v>
      </c>
      <c r="AJ4261" s="122">
        <v>2.2994167991999999</v>
      </c>
      <c r="AK4261" s="122">
        <v>2.3033552212799999</v>
      </c>
      <c r="AL4261" s="122">
        <v>0</v>
      </c>
    </row>
    <row r="4262" spans="1:38" hidden="1" x14ac:dyDescent="0.25">
      <c r="A4262" s="122" t="s">
        <v>2025</v>
      </c>
      <c r="B4262" s="122">
        <v>1</v>
      </c>
      <c r="C4262" s="122" t="s">
        <v>2220</v>
      </c>
      <c r="D4262" s="122" t="s">
        <v>2087</v>
      </c>
      <c r="E4262" s="122">
        <v>78</v>
      </c>
      <c r="F4262" s="122">
        <v>8.3500800000000002E-6</v>
      </c>
      <c r="G4262" s="122">
        <v>2.0394240000000001E-5</v>
      </c>
      <c r="H4262" s="122">
        <v>3.9112800000000003E-5</v>
      </c>
      <c r="I4262" s="122">
        <v>2.9355475199999998E-3</v>
      </c>
      <c r="J4262" s="122">
        <v>8.1780244800000006E-3</v>
      </c>
      <c r="K4262" s="122">
        <v>2.0413241759999999E-2</v>
      </c>
      <c r="L4262" s="122">
        <v>3.7953103680000003E-2</v>
      </c>
      <c r="M4262" s="122">
        <v>6.2778408960000004E-2</v>
      </c>
      <c r="N4262" s="122">
        <v>9.1011569279999996E-2</v>
      </c>
      <c r="O4262" s="122">
        <v>0.13022895743999999</v>
      </c>
      <c r="P4262" s="122">
        <v>0.16069277615999999</v>
      </c>
      <c r="Q4262" s="122">
        <v>0.19803542544</v>
      </c>
      <c r="R4262" s="122">
        <v>0.23922153552</v>
      </c>
      <c r="S4262" s="122">
        <v>0.28128675504</v>
      </c>
      <c r="T4262" s="122">
        <v>0.31900396800000003</v>
      </c>
      <c r="U4262" s="122">
        <v>0.38311064255999999</v>
      </c>
      <c r="V4262" s="122">
        <v>0.45586444512000002</v>
      </c>
      <c r="W4262" s="122">
        <v>0.53895495599999999</v>
      </c>
      <c r="X4262" s="122">
        <v>0.63262622784</v>
      </c>
      <c r="Y4262" s="122">
        <v>0.59524719311999996</v>
      </c>
      <c r="Z4262" s="122">
        <v>0.62954603951999999</v>
      </c>
      <c r="AA4262" s="122">
        <v>0.66266811120000002</v>
      </c>
      <c r="AB4262" s="122">
        <v>1.06010918256</v>
      </c>
      <c r="AC4262" s="122">
        <v>0.81840983136000001</v>
      </c>
      <c r="AD4262" s="122">
        <v>0.96701172095999999</v>
      </c>
      <c r="AE4262" s="122">
        <v>1.0048731446400001</v>
      </c>
      <c r="AF4262" s="122">
        <v>1.1273151830399999</v>
      </c>
      <c r="AG4262" s="122">
        <v>1.0803432768000001</v>
      </c>
      <c r="AH4262" s="122">
        <v>1.3237514774400001</v>
      </c>
      <c r="AI4262" s="122">
        <v>1.4354034648</v>
      </c>
      <c r="AJ4262" s="122">
        <v>1.1434011336000001</v>
      </c>
      <c r="AK4262" s="122">
        <v>1.142054568</v>
      </c>
      <c r="AL4262" s="122">
        <v>0</v>
      </c>
    </row>
    <row r="4263" spans="1:38" hidden="1" x14ac:dyDescent="0.25">
      <c r="A4263" s="122" t="s">
        <v>2025</v>
      </c>
      <c r="B4263" s="122">
        <v>1</v>
      </c>
      <c r="C4263" s="122" t="s">
        <v>2220</v>
      </c>
      <c r="D4263" s="122" t="s">
        <v>2134</v>
      </c>
      <c r="E4263" s="122">
        <v>78</v>
      </c>
      <c r="F4263" s="122">
        <v>1.1904E-7</v>
      </c>
      <c r="G4263" s="122">
        <v>2.952E-7</v>
      </c>
      <c r="H4263" s="122">
        <v>5.7311999999999999E-7</v>
      </c>
      <c r="I4263" s="122">
        <v>4.2738719999999999E-5</v>
      </c>
      <c r="J4263" s="122">
        <v>1.1658624E-4</v>
      </c>
      <c r="K4263" s="122">
        <v>2.8873152000000001E-4</v>
      </c>
      <c r="L4263" s="122">
        <v>5.3342159999999995E-4</v>
      </c>
      <c r="M4263" s="122">
        <v>8.7835439999999995E-4</v>
      </c>
      <c r="N4263" s="122">
        <v>1.2796588800000001E-3</v>
      </c>
      <c r="O4263" s="122">
        <v>1.83630432E-3</v>
      </c>
      <c r="P4263" s="122">
        <v>2.27120688E-3</v>
      </c>
      <c r="Q4263" s="122">
        <v>2.7894710399999998E-3</v>
      </c>
      <c r="R4263" s="122">
        <v>3.3610367999999998E-3</v>
      </c>
      <c r="S4263" s="122">
        <v>3.9422683200000001E-3</v>
      </c>
      <c r="T4263" s="122">
        <v>4.46329584E-3</v>
      </c>
      <c r="U4263" s="122">
        <v>5.3491876799999999E-3</v>
      </c>
      <c r="V4263" s="122">
        <v>6.30614976E-3</v>
      </c>
      <c r="W4263" s="122">
        <v>7.3903161600000003E-3</v>
      </c>
      <c r="X4263" s="122">
        <v>8.6169647999999998E-3</v>
      </c>
      <c r="Y4263" s="122">
        <v>1.002094752E-2</v>
      </c>
      <c r="Z4263" s="122">
        <v>1.131198672E-2</v>
      </c>
      <c r="AA4263" s="122">
        <v>1.244642112E-2</v>
      </c>
      <c r="AB4263" s="122">
        <v>1.3415485919999999E-2</v>
      </c>
      <c r="AC4263" s="122">
        <v>1.4245213919999999E-2</v>
      </c>
      <c r="AD4263" s="122">
        <v>1.4839847999999999E-2</v>
      </c>
      <c r="AE4263" s="122">
        <v>1.520284608E-2</v>
      </c>
      <c r="AF4263" s="122">
        <v>1.5489577439999999E-2</v>
      </c>
      <c r="AG4263" s="122">
        <v>1.530376128E-2</v>
      </c>
      <c r="AH4263" s="122">
        <v>1.50832104E-2</v>
      </c>
      <c r="AI4263" s="122">
        <v>1.51490376E-2</v>
      </c>
      <c r="AJ4263" s="122">
        <v>1.504205952E-2</v>
      </c>
      <c r="AK4263" s="122">
        <v>1.5067955520000001E-2</v>
      </c>
      <c r="AL4263" s="122">
        <v>0</v>
      </c>
    </row>
    <row r="4264" spans="1:38" hidden="1" x14ac:dyDescent="0.25">
      <c r="A4264" s="122" t="s">
        <v>2025</v>
      </c>
      <c r="B4264" s="122">
        <v>1</v>
      </c>
      <c r="C4264" s="122" t="s">
        <v>2220</v>
      </c>
      <c r="D4264" s="122" t="s">
        <v>2088</v>
      </c>
      <c r="E4264" s="122">
        <v>78</v>
      </c>
      <c r="F4264" s="122">
        <v>9.868799999999999E-7</v>
      </c>
      <c r="G4264" s="122">
        <v>2.4302399999999999E-6</v>
      </c>
      <c r="H4264" s="122">
        <v>4.6636800000000002E-6</v>
      </c>
      <c r="I4264" s="122">
        <v>3.485184E-4</v>
      </c>
      <c r="J4264" s="122">
        <v>9.6712128000000001E-4</v>
      </c>
      <c r="K4264" s="122">
        <v>2.3966275199999998E-3</v>
      </c>
      <c r="L4264" s="122">
        <v>4.4184662400000001E-3</v>
      </c>
      <c r="M4264" s="122">
        <v>7.2497035200000002E-3</v>
      </c>
      <c r="N4264" s="122">
        <v>1.0386336479999999E-2</v>
      </c>
      <c r="O4264" s="122">
        <v>1.4565037919999999E-2</v>
      </c>
      <c r="P4264" s="122">
        <v>1.7744539199999999E-2</v>
      </c>
      <c r="Q4264" s="122">
        <v>2.185462656E-2</v>
      </c>
      <c r="R4264" s="122">
        <v>2.64781176E-2</v>
      </c>
      <c r="S4264" s="122">
        <v>3.120538032E-2</v>
      </c>
      <c r="T4264" s="122">
        <v>3.578574432E-2</v>
      </c>
      <c r="U4264" s="122">
        <v>4.3332812640000003E-2</v>
      </c>
      <c r="V4264" s="122">
        <v>5.1525034560000002E-2</v>
      </c>
      <c r="W4264" s="122">
        <v>6.0350524799999999E-2</v>
      </c>
      <c r="X4264" s="122">
        <v>7.0898254080000001E-2</v>
      </c>
      <c r="Y4264" s="122">
        <v>8.2967314079999993E-2</v>
      </c>
      <c r="Z4264" s="122">
        <v>9.4466524800000007E-2</v>
      </c>
      <c r="AA4264" s="122">
        <v>0.10473077088</v>
      </c>
      <c r="AB4264" s="122">
        <v>0.11368398432</v>
      </c>
      <c r="AC4264" s="122">
        <v>0.12139983360000001</v>
      </c>
      <c r="AD4264" s="122">
        <v>0.12662998559999999</v>
      </c>
      <c r="AE4264" s="122">
        <v>0.13000669728</v>
      </c>
      <c r="AF4264" s="122">
        <v>0.13261367616</v>
      </c>
      <c r="AG4264" s="122">
        <v>0.13037719680000001</v>
      </c>
      <c r="AH4264" s="122">
        <v>0.12794041296</v>
      </c>
      <c r="AI4264" s="122">
        <v>0.12753691680000001</v>
      </c>
      <c r="AJ4264" s="122">
        <v>0.12962111424</v>
      </c>
      <c r="AK4264" s="122">
        <v>0.12867966912000001</v>
      </c>
      <c r="AL4264" s="122">
        <v>0</v>
      </c>
    </row>
    <row r="4265" spans="1:38" hidden="1" x14ac:dyDescent="0.25">
      <c r="A4265" s="122" t="s">
        <v>2025</v>
      </c>
      <c r="B4265" s="122">
        <v>1</v>
      </c>
      <c r="C4265" s="122" t="s">
        <v>2220</v>
      </c>
      <c r="D4265" s="122" t="s">
        <v>2089</v>
      </c>
      <c r="E4265" s="122">
        <v>78</v>
      </c>
      <c r="F4265" s="122">
        <v>2.2147199999999999E-6</v>
      </c>
      <c r="G4265" s="122">
        <v>5.3966400000000004E-6</v>
      </c>
      <c r="H4265" s="122">
        <v>1.02792E-5</v>
      </c>
      <c r="I4265" s="122">
        <v>7.6698960000000003E-4</v>
      </c>
      <c r="J4265" s="122">
        <v>2.1215308799999999E-3</v>
      </c>
      <c r="K4265" s="122">
        <v>5.2672430400000003E-3</v>
      </c>
      <c r="L4265" s="122">
        <v>9.7379836799999994E-3</v>
      </c>
      <c r="M4265" s="122">
        <v>1.6026207359999999E-2</v>
      </c>
      <c r="N4265" s="122">
        <v>2.3121127200000001E-2</v>
      </c>
      <c r="O4265" s="122">
        <v>3.2903180640000002E-2</v>
      </c>
      <c r="P4265" s="122">
        <v>4.0341001920000001E-2</v>
      </c>
      <c r="Q4265" s="122">
        <v>4.9501347360000003E-2</v>
      </c>
      <c r="R4265" s="122">
        <v>5.9687289599999999E-2</v>
      </c>
      <c r="S4265" s="122">
        <v>7.0202674079999999E-2</v>
      </c>
      <c r="T4265" s="122">
        <v>7.9824693599999996E-2</v>
      </c>
      <c r="U4265" s="122">
        <v>9.6135553920000005E-2</v>
      </c>
      <c r="V4265" s="122">
        <v>0.1141358904</v>
      </c>
      <c r="W4265" s="122">
        <v>0.13456305984</v>
      </c>
      <c r="X4265" s="122">
        <v>0.15797212416</v>
      </c>
      <c r="Y4265" s="122">
        <v>0.21912115584</v>
      </c>
      <c r="Z4265" s="122">
        <v>0.24402947759999999</v>
      </c>
      <c r="AA4265" s="122">
        <v>0.28142060448</v>
      </c>
      <c r="AB4265" s="122">
        <v>0.27766932096000002</v>
      </c>
      <c r="AC4265" s="122">
        <v>0.31401499632000002</v>
      </c>
      <c r="AD4265" s="122">
        <v>0.29545107935999998</v>
      </c>
      <c r="AE4265" s="122">
        <v>0.31733830176</v>
      </c>
      <c r="AF4265" s="122">
        <v>0.32213983151999998</v>
      </c>
      <c r="AG4265" s="122">
        <v>0.35914044719999999</v>
      </c>
      <c r="AH4265" s="122">
        <v>0.27650274528000002</v>
      </c>
      <c r="AI4265" s="122">
        <v>0.28975779408000002</v>
      </c>
      <c r="AJ4265" s="122">
        <v>0.26790035808000001</v>
      </c>
      <c r="AK4265" s="122">
        <v>0.26892975456000001</v>
      </c>
      <c r="AL4265" s="122">
        <v>0</v>
      </c>
    </row>
    <row r="4266" spans="1:38" hidden="1" x14ac:dyDescent="0.25">
      <c r="A4266" s="122" t="s">
        <v>2025</v>
      </c>
      <c r="B4266" s="122">
        <v>1</v>
      </c>
      <c r="C4266" s="122" t="s">
        <v>2220</v>
      </c>
      <c r="D4266" s="122" t="s">
        <v>2090</v>
      </c>
      <c r="E4266" s="122">
        <v>78</v>
      </c>
      <c r="F4266" s="122">
        <v>1.1443199999999999E-6</v>
      </c>
      <c r="G4266" s="122">
        <v>2.7984000000000002E-6</v>
      </c>
      <c r="H4266" s="122">
        <v>5.3313600000000001E-6</v>
      </c>
      <c r="I4266" s="122">
        <v>3.9908784000000001E-4</v>
      </c>
      <c r="J4266" s="122">
        <v>1.1035257599999999E-3</v>
      </c>
      <c r="K4266" s="122">
        <v>2.7327191999999998E-3</v>
      </c>
      <c r="L4266" s="122">
        <v>5.0361744000000002E-3</v>
      </c>
      <c r="M4266" s="122">
        <v>8.25983328E-3</v>
      </c>
      <c r="N4266" s="122">
        <v>1.1871814560000001E-2</v>
      </c>
      <c r="O4266" s="122">
        <v>1.6827372480000002E-2</v>
      </c>
      <c r="P4266" s="122">
        <v>2.059043616E-2</v>
      </c>
      <c r="Q4266" s="122">
        <v>2.524832976E-2</v>
      </c>
      <c r="R4266" s="122">
        <v>3.0421580640000001E-2</v>
      </c>
      <c r="S4266" s="122">
        <v>3.5840733600000001E-2</v>
      </c>
      <c r="T4266" s="122">
        <v>4.0761189599999997E-2</v>
      </c>
      <c r="U4266" s="122">
        <v>4.9197310559999999E-2</v>
      </c>
      <c r="V4266" s="122">
        <v>5.8417558559999999E-2</v>
      </c>
      <c r="W4266" s="122">
        <v>6.8937537600000001E-2</v>
      </c>
      <c r="X4266" s="122">
        <v>8.0821051680000006E-2</v>
      </c>
      <c r="Y4266" s="122">
        <v>0.10043395968</v>
      </c>
      <c r="Z4266" s="122">
        <v>0.11437892112</v>
      </c>
      <c r="AA4266" s="122">
        <v>9.8530551839999994E-2</v>
      </c>
      <c r="AB4266" s="122">
        <v>0.12464848368000001</v>
      </c>
      <c r="AC4266" s="122">
        <v>0.10050032304000001</v>
      </c>
      <c r="AD4266" s="122">
        <v>0.1007562624</v>
      </c>
      <c r="AE4266" s="122">
        <v>8.3383908000000007E-2</v>
      </c>
      <c r="AF4266" s="122">
        <v>5.8686694079999997E-2</v>
      </c>
      <c r="AG4266" s="122">
        <v>6.0764563680000001E-2</v>
      </c>
      <c r="AH4266" s="122">
        <v>9.0773075039999998E-2</v>
      </c>
      <c r="AI4266" s="122">
        <v>8.0107190879999998E-2</v>
      </c>
      <c r="AJ4266" s="122">
        <v>0.10525861344</v>
      </c>
      <c r="AK4266" s="122">
        <v>0.10718908655999999</v>
      </c>
      <c r="AL4266" s="122">
        <v>0</v>
      </c>
    </row>
    <row r="4267" spans="1:38" hidden="1" x14ac:dyDescent="0.25">
      <c r="A4267" s="122" t="s">
        <v>2025</v>
      </c>
      <c r="B4267" s="122">
        <v>1</v>
      </c>
      <c r="C4267" s="122" t="s">
        <v>2220</v>
      </c>
      <c r="D4267" s="122" t="s">
        <v>2091</v>
      </c>
      <c r="E4267" s="122">
        <v>78</v>
      </c>
      <c r="F4267" s="122">
        <v>9.1219199999999996E-6</v>
      </c>
      <c r="G4267" s="122">
        <v>2.2317120000000002E-5</v>
      </c>
      <c r="H4267" s="122">
        <v>4.265088E-5</v>
      </c>
      <c r="I4267" s="122">
        <v>3.19277904E-3</v>
      </c>
      <c r="J4267" s="122">
        <v>8.8653696000000008E-3</v>
      </c>
      <c r="K4267" s="122">
        <v>2.2058990399999999E-2</v>
      </c>
      <c r="L4267" s="122">
        <v>4.0919809440000003E-2</v>
      </c>
      <c r="M4267" s="122">
        <v>6.7548514079999997E-2</v>
      </c>
      <c r="N4267" s="122">
        <v>9.7744211999999997E-2</v>
      </c>
      <c r="O4267" s="122">
        <v>0.1393769976</v>
      </c>
      <c r="P4267" s="122">
        <v>0.17125129391999999</v>
      </c>
      <c r="Q4267" s="122">
        <v>0.21084429888</v>
      </c>
      <c r="R4267" s="122">
        <v>0.25479102479999999</v>
      </c>
      <c r="S4267" s="122">
        <v>0.29961437664000001</v>
      </c>
      <c r="T4267" s="122">
        <v>0.34025015712000001</v>
      </c>
      <c r="U4267" s="122">
        <v>0.40893196751999999</v>
      </c>
      <c r="V4267" s="122">
        <v>0.48384220847999998</v>
      </c>
      <c r="W4267" s="122">
        <v>0.56961447840000001</v>
      </c>
      <c r="X4267" s="122">
        <v>0.66750222863999997</v>
      </c>
      <c r="Y4267" s="122">
        <v>0.92455159200000003</v>
      </c>
      <c r="Z4267" s="122">
        <v>1.0270919011199999</v>
      </c>
      <c r="AA4267" s="122">
        <v>1.18080485616</v>
      </c>
      <c r="AB4267" s="122">
        <v>1.16262700224</v>
      </c>
      <c r="AC4267" s="122">
        <v>1.3088405808000001</v>
      </c>
      <c r="AD4267" s="122">
        <v>1.2238351814399999</v>
      </c>
      <c r="AE4267" s="122">
        <v>1.3068968078400001</v>
      </c>
      <c r="AF4267" s="122">
        <v>1.31825928576</v>
      </c>
      <c r="AG4267" s="122">
        <v>1.45997609472</v>
      </c>
      <c r="AH4267" s="122">
        <v>1.1169911212800001</v>
      </c>
      <c r="AI4267" s="122">
        <v>1.1616570288000001</v>
      </c>
      <c r="AJ4267" s="122">
        <v>1.0741697289600001</v>
      </c>
      <c r="AK4267" s="122">
        <v>1.0672254110399999</v>
      </c>
      <c r="AL4267" s="122">
        <v>0</v>
      </c>
    </row>
    <row r="4268" spans="1:38" hidden="1" x14ac:dyDescent="0.25">
      <c r="A4268" s="122" t="s">
        <v>2025</v>
      </c>
      <c r="B4268" s="122">
        <v>1</v>
      </c>
      <c r="C4268" s="122" t="s">
        <v>2220</v>
      </c>
      <c r="D4268" s="122" t="s">
        <v>2092</v>
      </c>
      <c r="E4268" s="122">
        <v>78</v>
      </c>
      <c r="F4268" s="122">
        <v>4.4265599999999998E-6</v>
      </c>
      <c r="G4268" s="122">
        <v>1.083456E-5</v>
      </c>
      <c r="H4268" s="122">
        <v>2.0696160000000001E-5</v>
      </c>
      <c r="I4268" s="122">
        <v>1.55157264E-3</v>
      </c>
      <c r="J4268" s="122">
        <v>4.3115534400000001E-3</v>
      </c>
      <c r="K4268" s="122">
        <v>1.07488824E-2</v>
      </c>
      <c r="L4268" s="122">
        <v>1.9969673279999999E-2</v>
      </c>
      <c r="M4268" s="122">
        <v>3.3011557919999997E-2</v>
      </c>
      <c r="N4268" s="122">
        <v>4.7780566080000003E-2</v>
      </c>
      <c r="O4268" s="122">
        <v>6.8171232959999994E-2</v>
      </c>
      <c r="P4268" s="122">
        <v>8.3901111840000001E-2</v>
      </c>
      <c r="Q4268" s="122">
        <v>0.10345589568000001</v>
      </c>
      <c r="R4268" s="122">
        <v>0.12522279552000001</v>
      </c>
      <c r="S4268" s="122">
        <v>0.14786563776</v>
      </c>
      <c r="T4268" s="122">
        <v>0.16845272831999999</v>
      </c>
      <c r="U4268" s="122">
        <v>0.20361193872</v>
      </c>
      <c r="V4268" s="122">
        <v>0.24233023247999999</v>
      </c>
      <c r="W4268" s="122">
        <v>0.28622797008</v>
      </c>
      <c r="X4268" s="122">
        <v>0.33643677263999999</v>
      </c>
      <c r="Y4268" s="122">
        <v>0.46667834736000002</v>
      </c>
      <c r="Z4268" s="122">
        <v>0.51916772016000001</v>
      </c>
      <c r="AA4268" s="122">
        <v>0.59805177359999995</v>
      </c>
      <c r="AB4268" s="122">
        <v>0.59011007280000005</v>
      </c>
      <c r="AC4268" s="122">
        <v>0.66687214991999999</v>
      </c>
      <c r="AD4268" s="122">
        <v>0.62649456528000003</v>
      </c>
      <c r="AE4268" s="122">
        <v>0.67190912016000004</v>
      </c>
      <c r="AF4268" s="122">
        <v>0.68247303648000002</v>
      </c>
      <c r="AG4268" s="122">
        <v>0.76107523152000001</v>
      </c>
      <c r="AH4268" s="122">
        <v>0.58800228095999996</v>
      </c>
      <c r="AI4268" s="122">
        <v>0.61728227520000001</v>
      </c>
      <c r="AJ4268" s="122">
        <v>0.57010509984000002</v>
      </c>
      <c r="AK4268" s="122">
        <v>0.57321847536000003</v>
      </c>
      <c r="AL4268" s="122">
        <v>0</v>
      </c>
    </row>
    <row r="4269" spans="1:38" hidden="1" x14ac:dyDescent="0.25">
      <c r="A4269" s="122" t="s">
        <v>2025</v>
      </c>
      <c r="B4269" s="122">
        <v>1</v>
      </c>
      <c r="C4269" s="122" t="s">
        <v>2220</v>
      </c>
      <c r="D4269" s="122" t="s">
        <v>2093</v>
      </c>
      <c r="E4269" s="122">
        <v>78</v>
      </c>
      <c r="F4269" s="122">
        <v>1.97616E-6</v>
      </c>
      <c r="G4269" s="122">
        <v>4.8201599999999998E-6</v>
      </c>
      <c r="H4269" s="122">
        <v>9.2361600000000004E-6</v>
      </c>
      <c r="I4269" s="122">
        <v>6.9117552000000002E-4</v>
      </c>
      <c r="J4269" s="122">
        <v>1.9204228799999999E-3</v>
      </c>
      <c r="K4269" s="122">
        <v>4.77793968E-3</v>
      </c>
      <c r="L4269" s="122">
        <v>8.8404460799999997E-3</v>
      </c>
      <c r="M4269" s="122">
        <v>1.4608092959999999E-2</v>
      </c>
      <c r="N4269" s="122">
        <v>2.1191435519999999E-2</v>
      </c>
      <c r="O4269" s="122">
        <v>3.0204555840000001E-2</v>
      </c>
      <c r="P4269" s="122">
        <v>3.7099114080000002E-2</v>
      </c>
      <c r="Q4269" s="122">
        <v>4.5621008159999997E-2</v>
      </c>
      <c r="R4269" s="122">
        <v>5.5197898080000002E-2</v>
      </c>
      <c r="S4269" s="122">
        <v>6.497696352E-2</v>
      </c>
      <c r="T4269" s="122">
        <v>7.3898937119999994E-2</v>
      </c>
      <c r="U4269" s="122">
        <v>8.9028481919999999E-2</v>
      </c>
      <c r="V4269" s="122">
        <v>0.10572820272</v>
      </c>
      <c r="W4269" s="122">
        <v>0.1248976824</v>
      </c>
      <c r="X4269" s="122">
        <v>0.14704568928</v>
      </c>
      <c r="Y4269" s="122">
        <v>0.20465940671999999</v>
      </c>
      <c r="Z4269" s="122">
        <v>0.22862751215999999</v>
      </c>
      <c r="AA4269" s="122">
        <v>0.26333429279999998</v>
      </c>
      <c r="AB4269" s="122">
        <v>0.26044879920000003</v>
      </c>
      <c r="AC4269" s="122">
        <v>0.29375390495999998</v>
      </c>
      <c r="AD4269" s="122">
        <v>0.2756208168</v>
      </c>
      <c r="AE4269" s="122">
        <v>0.29581100447999997</v>
      </c>
      <c r="AF4269" s="122">
        <v>0.29949665664000003</v>
      </c>
      <c r="AG4269" s="122">
        <v>0.33254055696000001</v>
      </c>
      <c r="AH4269" s="122">
        <v>0.25568520191999999</v>
      </c>
      <c r="AI4269" s="122">
        <v>0.26710968480000002</v>
      </c>
      <c r="AJ4269" s="122">
        <v>0.24666194688000001</v>
      </c>
      <c r="AK4269" s="122">
        <v>0.24715843775999999</v>
      </c>
      <c r="AL4269" s="122">
        <v>0</v>
      </c>
    </row>
    <row r="4270" spans="1:38" hidden="1" x14ac:dyDescent="0.25">
      <c r="A4270" s="122" t="s">
        <v>2025</v>
      </c>
      <c r="B4270" s="122">
        <v>1</v>
      </c>
      <c r="C4270" s="122" t="s">
        <v>2220</v>
      </c>
      <c r="D4270" s="122" t="s">
        <v>2094</v>
      </c>
      <c r="E4270" s="122">
        <v>78</v>
      </c>
      <c r="F4270" s="122">
        <v>3.47424E-6</v>
      </c>
      <c r="G4270" s="122">
        <v>8.4384000000000004E-6</v>
      </c>
      <c r="H4270" s="122">
        <v>1.6038720000000001E-5</v>
      </c>
      <c r="I4270" s="122">
        <v>1.1946772800000001E-3</v>
      </c>
      <c r="J4270" s="122">
        <v>3.2934734399999999E-3</v>
      </c>
      <c r="K4270" s="122">
        <v>8.1496847999999993E-3</v>
      </c>
      <c r="L4270" s="122">
        <v>1.5023341440000001E-2</v>
      </c>
      <c r="M4270" s="122">
        <v>2.4640118400000001E-2</v>
      </c>
      <c r="N4270" s="122">
        <v>3.5404450079999997E-2</v>
      </c>
      <c r="O4270" s="122">
        <v>5.0177961120000003E-2</v>
      </c>
      <c r="P4270" s="122">
        <v>6.1389506400000002E-2</v>
      </c>
      <c r="Q4270" s="122">
        <v>7.5180786720000004E-2</v>
      </c>
      <c r="R4270" s="122">
        <v>9.0463332480000005E-2</v>
      </c>
      <c r="S4270" s="122">
        <v>0.10615887312</v>
      </c>
      <c r="T4270" s="122">
        <v>0.12016296815999999</v>
      </c>
      <c r="U4270" s="122">
        <v>0.14414106671999999</v>
      </c>
      <c r="V4270" s="122">
        <v>0.17034751343999999</v>
      </c>
      <c r="W4270" s="122">
        <v>0.19922127408000001</v>
      </c>
      <c r="X4270" s="122">
        <v>0.23177476368</v>
      </c>
      <c r="Y4270" s="122">
        <v>0.32895277728</v>
      </c>
      <c r="Z4270" s="122">
        <v>0.39445113888</v>
      </c>
      <c r="AA4270" s="122">
        <v>0.45617104512000001</v>
      </c>
      <c r="AB4270" s="122">
        <v>0.36971733359999998</v>
      </c>
      <c r="AC4270" s="122">
        <v>0.40552578528</v>
      </c>
      <c r="AD4270" s="122">
        <v>0.42758542463999999</v>
      </c>
      <c r="AE4270" s="122">
        <v>0.44945253744000002</v>
      </c>
      <c r="AF4270" s="122">
        <v>0.47541782016</v>
      </c>
      <c r="AG4270" s="122">
        <v>0.49171514591999999</v>
      </c>
      <c r="AH4270" s="122">
        <v>0.44381560848000001</v>
      </c>
      <c r="AI4270" s="122">
        <v>0.47206856736000002</v>
      </c>
      <c r="AJ4270" s="122">
        <v>0.48433080000000001</v>
      </c>
      <c r="AK4270" s="122">
        <v>0.48232240848000002</v>
      </c>
      <c r="AL4270" s="122">
        <v>0</v>
      </c>
    </row>
    <row r="4271" spans="1:38" hidden="1" x14ac:dyDescent="0.25">
      <c r="A4271" s="122" t="s">
        <v>2025</v>
      </c>
      <c r="B4271" s="122">
        <v>1</v>
      </c>
      <c r="C4271" s="122" t="s">
        <v>2220</v>
      </c>
      <c r="D4271" s="122" t="s">
        <v>2095</v>
      </c>
      <c r="E4271" s="122">
        <v>78</v>
      </c>
      <c r="F4271" s="122">
        <v>3.9705600000000003E-6</v>
      </c>
      <c r="G4271" s="122">
        <v>9.64224E-6</v>
      </c>
      <c r="H4271" s="122">
        <v>1.828608E-5</v>
      </c>
      <c r="I4271" s="122">
        <v>1.3526913599999999E-3</v>
      </c>
      <c r="J4271" s="122">
        <v>3.7199232E-3</v>
      </c>
      <c r="K4271" s="122">
        <v>9.1797657599999999E-3</v>
      </c>
      <c r="L4271" s="122">
        <v>1.686063024E-2</v>
      </c>
      <c r="M4271" s="122">
        <v>2.7559495680000001E-2</v>
      </c>
      <c r="N4271" s="122">
        <v>3.9446061120000001E-2</v>
      </c>
      <c r="O4271" s="122">
        <v>5.5707180000000002E-2</v>
      </c>
      <c r="P4271" s="122">
        <v>6.7800787680000002E-2</v>
      </c>
      <c r="Q4271" s="122">
        <v>8.2753009439999997E-2</v>
      </c>
      <c r="R4271" s="122">
        <v>9.9474375360000006E-2</v>
      </c>
      <c r="S4271" s="122">
        <v>0.11657248128</v>
      </c>
      <c r="T4271" s="122">
        <v>0.13193369616</v>
      </c>
      <c r="U4271" s="122">
        <v>0.15771473376</v>
      </c>
      <c r="V4271" s="122">
        <v>0.17371575408000001</v>
      </c>
      <c r="W4271" s="122">
        <v>0.20478646751999999</v>
      </c>
      <c r="X4271" s="122">
        <v>0.23964711744</v>
      </c>
      <c r="Y4271" s="122">
        <v>0.34225498224000001</v>
      </c>
      <c r="Z4271" s="122">
        <v>0.41224589903999997</v>
      </c>
      <c r="AA4271" s="122">
        <v>0.47761093824</v>
      </c>
      <c r="AB4271" s="122">
        <v>0.38776579055999999</v>
      </c>
      <c r="AC4271" s="122">
        <v>0.42569061023999999</v>
      </c>
      <c r="AD4271" s="122">
        <v>0.44974846512</v>
      </c>
      <c r="AE4271" s="122">
        <v>0.47359097327999999</v>
      </c>
      <c r="AF4271" s="122">
        <v>0.50122566144000003</v>
      </c>
      <c r="AG4271" s="122">
        <v>0.51578260127999997</v>
      </c>
      <c r="AH4271" s="122">
        <v>0.46371620064000002</v>
      </c>
      <c r="AI4271" s="122">
        <v>0.49169505600000002</v>
      </c>
      <c r="AJ4271" s="122">
        <v>0.50016471504000004</v>
      </c>
      <c r="AK4271" s="122">
        <v>0.49458563327999999</v>
      </c>
      <c r="AL4271" s="122">
        <v>0</v>
      </c>
    </row>
    <row r="4272" spans="1:38" hidden="1" x14ac:dyDescent="0.25">
      <c r="A4272" s="122" t="s">
        <v>2025</v>
      </c>
      <c r="B4272" s="122">
        <v>1</v>
      </c>
      <c r="C4272" s="122" t="s">
        <v>2220</v>
      </c>
      <c r="D4272" s="122" t="s">
        <v>2096</v>
      </c>
      <c r="E4272" s="122">
        <v>78</v>
      </c>
      <c r="F4272" s="122">
        <v>4.6079999999999998E-6</v>
      </c>
      <c r="G4272" s="122">
        <v>1.118448E-5</v>
      </c>
      <c r="H4272" s="122">
        <v>2.1237600000000001E-5</v>
      </c>
      <c r="I4272" s="122">
        <v>1.58514528E-3</v>
      </c>
      <c r="J4272" s="122">
        <v>4.3965273600000002E-3</v>
      </c>
      <c r="K4272" s="122">
        <v>1.0961837279999999E-2</v>
      </c>
      <c r="L4272" s="122">
        <v>2.0347418879999999E-2</v>
      </c>
      <c r="M4272" s="122">
        <v>3.3643107839999999E-2</v>
      </c>
      <c r="N4272" s="122">
        <v>4.8692747039999998E-2</v>
      </c>
      <c r="O4272" s="122">
        <v>6.9371048640000002E-2</v>
      </c>
      <c r="P4272" s="122">
        <v>8.5217015039999996E-2</v>
      </c>
      <c r="Q4272" s="122">
        <v>0.10490370672</v>
      </c>
      <c r="R4272" s="122">
        <v>0.12653456399999999</v>
      </c>
      <c r="S4272" s="122">
        <v>0.14842730639999999</v>
      </c>
      <c r="T4272" s="122">
        <v>0.16786252656</v>
      </c>
      <c r="U4272" s="122">
        <v>0.20126798303999999</v>
      </c>
      <c r="V4272" s="122">
        <v>0.23798215872</v>
      </c>
      <c r="W4272" s="122">
        <v>0.28007329535999997</v>
      </c>
      <c r="X4272" s="122">
        <v>0.32826888527999998</v>
      </c>
      <c r="Y4272" s="122">
        <v>0.36421289136000001</v>
      </c>
      <c r="Z4272" s="122">
        <v>0.35262583248000001</v>
      </c>
      <c r="AA4272" s="122">
        <v>0.43705178255999999</v>
      </c>
      <c r="AB4272" s="122">
        <v>0.54810528623999999</v>
      </c>
      <c r="AC4272" s="122">
        <v>0.66650356751999995</v>
      </c>
      <c r="AD4272" s="122">
        <v>0.73395031487999995</v>
      </c>
      <c r="AE4272" s="122">
        <v>0.72411816671999996</v>
      </c>
      <c r="AF4272" s="122">
        <v>0.75842580863999998</v>
      </c>
      <c r="AG4272" s="122">
        <v>0.58525562880000004</v>
      </c>
      <c r="AH4272" s="122">
        <v>0.70854676656000004</v>
      </c>
      <c r="AI4272" s="122">
        <v>0.61776182591999995</v>
      </c>
      <c r="AJ4272" s="122">
        <v>0.68658241488000005</v>
      </c>
      <c r="AK4272" s="122">
        <v>0.68709349584000001</v>
      </c>
      <c r="AL4272" s="122">
        <v>0</v>
      </c>
    </row>
    <row r="4273" spans="1:38" hidden="1" x14ac:dyDescent="0.25">
      <c r="A4273" s="122" t="s">
        <v>2025</v>
      </c>
      <c r="B4273" s="122">
        <v>1</v>
      </c>
      <c r="C4273" s="122" t="s">
        <v>2220</v>
      </c>
      <c r="D4273" s="122" t="s">
        <v>2097</v>
      </c>
      <c r="E4273" s="122">
        <v>78</v>
      </c>
      <c r="F4273" s="122">
        <v>3.6724799999999999E-6</v>
      </c>
      <c r="G4273" s="122">
        <v>9.04608E-6</v>
      </c>
      <c r="H4273" s="122">
        <v>1.7343840000000001E-5</v>
      </c>
      <c r="I4273" s="122">
        <v>1.30040064E-3</v>
      </c>
      <c r="J4273" s="122">
        <v>3.6231575999999999E-3</v>
      </c>
      <c r="K4273" s="122">
        <v>9.0494788799999996E-3</v>
      </c>
      <c r="L4273" s="122">
        <v>1.6831687200000001E-2</v>
      </c>
      <c r="M4273" s="122">
        <v>2.786812176E-2</v>
      </c>
      <c r="N4273" s="122">
        <v>4.0405962240000003E-2</v>
      </c>
      <c r="O4273" s="122">
        <v>5.7699998879999999E-2</v>
      </c>
      <c r="P4273" s="122">
        <v>7.1149672319999996E-2</v>
      </c>
      <c r="Q4273" s="122">
        <v>8.8130238240000006E-2</v>
      </c>
      <c r="R4273" s="122">
        <v>0.10727367168</v>
      </c>
      <c r="S4273" s="122">
        <v>0.12702034224</v>
      </c>
      <c r="T4273" s="122">
        <v>0.14520925152</v>
      </c>
      <c r="U4273" s="122">
        <v>0.17577945744000001</v>
      </c>
      <c r="V4273" s="122">
        <v>0.20892283919999999</v>
      </c>
      <c r="W4273" s="122">
        <v>0.24618737184</v>
      </c>
      <c r="X4273" s="122">
        <v>0.28848456383999999</v>
      </c>
      <c r="Y4273" s="122">
        <v>0.32022171024000001</v>
      </c>
      <c r="Z4273" s="122">
        <v>0.31086475728000001</v>
      </c>
      <c r="AA4273" s="122">
        <v>0.38590922447999998</v>
      </c>
      <c r="AB4273" s="122">
        <v>0.48429159504000002</v>
      </c>
      <c r="AC4273" s="122">
        <v>0.58809709872000004</v>
      </c>
      <c r="AD4273" s="122">
        <v>0.64663396799999995</v>
      </c>
      <c r="AE4273" s="122">
        <v>0.63794220288000003</v>
      </c>
      <c r="AF4273" s="122">
        <v>0.66730446864000004</v>
      </c>
      <c r="AG4273" s="122">
        <v>0.51402330383999995</v>
      </c>
      <c r="AH4273" s="122">
        <v>0.62174296559999997</v>
      </c>
      <c r="AI4273" s="122">
        <v>0.54250658592000001</v>
      </c>
      <c r="AJ4273" s="122">
        <v>0.60352037568000005</v>
      </c>
      <c r="AK4273" s="122">
        <v>0.60646929551999995</v>
      </c>
      <c r="AL4273" s="122">
        <v>0</v>
      </c>
    </row>
    <row r="4274" spans="1:38" hidden="1" x14ac:dyDescent="0.25">
      <c r="A4274" s="122" t="s">
        <v>2025</v>
      </c>
      <c r="B4274" s="122">
        <v>1</v>
      </c>
      <c r="C4274" s="122" t="s">
        <v>2220</v>
      </c>
      <c r="D4274" s="122" t="s">
        <v>2098</v>
      </c>
      <c r="E4274" s="122">
        <v>78</v>
      </c>
      <c r="F4274" s="122">
        <v>9.4224E-7</v>
      </c>
      <c r="G4274" s="122">
        <v>2.2987199999999998E-6</v>
      </c>
      <c r="H4274" s="122">
        <v>4.3632E-6</v>
      </c>
      <c r="I4274" s="122">
        <v>3.2492495999999999E-4</v>
      </c>
      <c r="J4274" s="122">
        <v>8.9633808E-4</v>
      </c>
      <c r="K4274" s="122">
        <v>2.2194815999999999E-3</v>
      </c>
      <c r="L4274" s="122">
        <v>4.1126457600000003E-3</v>
      </c>
      <c r="M4274" s="122">
        <v>6.7802927999999997E-3</v>
      </c>
      <c r="N4274" s="122">
        <v>9.7754999999999995E-3</v>
      </c>
      <c r="O4274" s="122">
        <v>1.391087568E-2</v>
      </c>
      <c r="P4274" s="122">
        <v>1.7108392319999999E-2</v>
      </c>
      <c r="Q4274" s="122">
        <v>2.1081833760000002E-2</v>
      </c>
      <c r="R4274" s="122">
        <v>2.5553758560000001E-2</v>
      </c>
      <c r="S4274" s="122">
        <v>3.0193887360000001E-2</v>
      </c>
      <c r="T4274" s="122">
        <v>3.4390100159999999E-2</v>
      </c>
      <c r="U4274" s="122">
        <v>4.1452066080000002E-2</v>
      </c>
      <c r="V4274" s="122">
        <v>4.9140963840000003E-2</v>
      </c>
      <c r="W4274" s="122">
        <v>5.7788238720000003E-2</v>
      </c>
      <c r="X4274" s="122">
        <v>6.7516916639999994E-2</v>
      </c>
      <c r="Y4274" s="122">
        <v>7.4299259519999994E-2</v>
      </c>
      <c r="Z4274" s="122">
        <v>7.1296476959999994E-2</v>
      </c>
      <c r="AA4274" s="122">
        <v>8.7782333759999998E-2</v>
      </c>
      <c r="AB4274" s="122">
        <v>0.10922958576</v>
      </c>
      <c r="AC4274" s="122">
        <v>0.13186266767999999</v>
      </c>
      <c r="AD4274" s="122">
        <v>0.14442967919999999</v>
      </c>
      <c r="AE4274" s="122">
        <v>0.14158532879999999</v>
      </c>
      <c r="AF4274" s="122">
        <v>0.14800727520000001</v>
      </c>
      <c r="AG4274" s="122">
        <v>0.11389878000000001</v>
      </c>
      <c r="AH4274" s="122">
        <v>0.13789985903999999</v>
      </c>
      <c r="AI4274" s="122">
        <v>0.12057714864000001</v>
      </c>
      <c r="AJ4274" s="122">
        <v>0.13319398896000001</v>
      </c>
      <c r="AK4274" s="122">
        <v>0.13498917408</v>
      </c>
      <c r="AL4274" s="122">
        <v>0</v>
      </c>
    </row>
    <row r="4275" spans="1:38" hidden="1" x14ac:dyDescent="0.25">
      <c r="A4275" s="122" t="s">
        <v>2025</v>
      </c>
      <c r="B4275" s="122">
        <v>1</v>
      </c>
      <c r="C4275" s="122" t="s">
        <v>2220</v>
      </c>
      <c r="D4275" s="122" t="s">
        <v>2099</v>
      </c>
      <c r="E4275" s="122">
        <v>78</v>
      </c>
      <c r="F4275" s="122">
        <v>7.4159999999999998E-6</v>
      </c>
      <c r="G4275" s="122">
        <v>1.8133920000000001E-5</v>
      </c>
      <c r="H4275" s="122">
        <v>3.4572E-5</v>
      </c>
      <c r="I4275" s="122">
        <v>2.57921808E-3</v>
      </c>
      <c r="J4275" s="122">
        <v>7.14265488E-3</v>
      </c>
      <c r="K4275" s="122">
        <v>1.777478976E-2</v>
      </c>
      <c r="L4275" s="122">
        <v>3.2996363520000002E-2</v>
      </c>
      <c r="M4275" s="122">
        <v>5.4374061600000002E-2</v>
      </c>
      <c r="N4275" s="122">
        <v>7.843801584E-2</v>
      </c>
      <c r="O4275" s="122">
        <v>0.11161324416</v>
      </c>
      <c r="P4275" s="122">
        <v>0.13707156768000001</v>
      </c>
      <c r="Q4275" s="122">
        <v>0.16868158463999999</v>
      </c>
      <c r="R4275" s="122">
        <v>0.20373650592000001</v>
      </c>
      <c r="S4275" s="122">
        <v>0.23960433744000001</v>
      </c>
      <c r="T4275" s="122">
        <v>0.27175410624000002</v>
      </c>
      <c r="U4275" s="122">
        <v>0.32595264480000002</v>
      </c>
      <c r="V4275" s="122">
        <v>0.38404752287999999</v>
      </c>
      <c r="W4275" s="122">
        <v>0.44871898991999998</v>
      </c>
      <c r="X4275" s="122">
        <v>0.52087163904</v>
      </c>
      <c r="Y4275" s="122">
        <v>0.71537786496</v>
      </c>
      <c r="Z4275" s="122">
        <v>0.79009106592</v>
      </c>
      <c r="AA4275" s="122">
        <v>0.90691278959999999</v>
      </c>
      <c r="AB4275" s="122">
        <v>0.89326959264000005</v>
      </c>
      <c r="AC4275" s="122">
        <v>1.0062902140800001</v>
      </c>
      <c r="AD4275" s="122">
        <v>0.94335154223999995</v>
      </c>
      <c r="AE4275" s="122">
        <v>1.00962388128</v>
      </c>
      <c r="AF4275" s="122">
        <v>1.0234288708799999</v>
      </c>
      <c r="AG4275" s="122">
        <v>1.1397450216</v>
      </c>
      <c r="AH4275" s="122">
        <v>0.87669830640000002</v>
      </c>
      <c r="AI4275" s="122">
        <v>0.91567788143999995</v>
      </c>
      <c r="AJ4275" s="122">
        <v>0.84584846879999998</v>
      </c>
      <c r="AK4275" s="122">
        <v>0.84650650224000001</v>
      </c>
      <c r="AL4275" s="122">
        <v>0</v>
      </c>
    </row>
    <row r="4276" spans="1:38" hidden="1" x14ac:dyDescent="0.25">
      <c r="A4276" s="122" t="s">
        <v>2025</v>
      </c>
      <c r="B4276" s="122">
        <v>1</v>
      </c>
      <c r="C4276" s="122" t="s">
        <v>2220</v>
      </c>
      <c r="D4276" s="122" t="s">
        <v>2100</v>
      </c>
      <c r="E4276" s="122">
        <v>78</v>
      </c>
      <c r="F4276" s="122">
        <v>3.49632E-6</v>
      </c>
      <c r="G4276" s="122">
        <v>8.5665599999999992E-6</v>
      </c>
      <c r="H4276" s="122">
        <v>1.6396319999999999E-5</v>
      </c>
      <c r="I4276" s="122">
        <v>1.2317251200000001E-3</v>
      </c>
      <c r="J4276" s="122">
        <v>3.4310351999999999E-3</v>
      </c>
      <c r="K4276" s="122">
        <v>8.5605532799999991E-3</v>
      </c>
      <c r="L4276" s="122">
        <v>1.593522E-2</v>
      </c>
      <c r="M4276" s="122">
        <v>2.6404680959999999E-2</v>
      </c>
      <c r="N4276" s="122">
        <v>3.8338415039999997E-2</v>
      </c>
      <c r="O4276" s="122">
        <v>5.4959952479999997E-2</v>
      </c>
      <c r="P4276" s="122">
        <v>6.7949991840000001E-2</v>
      </c>
      <c r="Q4276" s="122">
        <v>8.4125295840000003E-2</v>
      </c>
      <c r="R4276" s="122">
        <v>0.10209363888</v>
      </c>
      <c r="S4276" s="122">
        <v>0.12058952688000001</v>
      </c>
      <c r="T4276" s="122">
        <v>0.13750010784</v>
      </c>
      <c r="U4276" s="122">
        <v>0.16602564527999999</v>
      </c>
      <c r="V4276" s="122">
        <v>0.19759211856</v>
      </c>
      <c r="W4276" s="122">
        <v>0.23362708943999999</v>
      </c>
      <c r="X4276" s="122">
        <v>0.27476157264000001</v>
      </c>
      <c r="Y4276" s="122">
        <v>0.38156047104000002</v>
      </c>
      <c r="Z4276" s="122">
        <v>0.42481197648000002</v>
      </c>
      <c r="AA4276" s="122">
        <v>0.49062957167999999</v>
      </c>
      <c r="AB4276" s="122">
        <v>0.48529167359999997</v>
      </c>
      <c r="AC4276" s="122">
        <v>0.54956032032000002</v>
      </c>
      <c r="AD4276" s="122">
        <v>0.51789799104000001</v>
      </c>
      <c r="AE4276" s="122">
        <v>0.55732939343999999</v>
      </c>
      <c r="AF4276" s="122">
        <v>0.56808785232000003</v>
      </c>
      <c r="AG4276" s="122">
        <v>0.63623537712</v>
      </c>
      <c r="AH4276" s="122">
        <v>0.49234518240000003</v>
      </c>
      <c r="AI4276" s="122">
        <v>0.51723363215999996</v>
      </c>
      <c r="AJ4276" s="122">
        <v>0.47949522144000001</v>
      </c>
      <c r="AK4276" s="122">
        <v>0.48069183119999997</v>
      </c>
      <c r="AL4276" s="122">
        <v>0</v>
      </c>
    </row>
    <row r="4277" spans="1:38" hidden="1" x14ac:dyDescent="0.25">
      <c r="A4277" s="122" t="s">
        <v>2025</v>
      </c>
      <c r="B4277" s="122">
        <v>1</v>
      </c>
      <c r="C4277" s="122" t="s">
        <v>2220</v>
      </c>
      <c r="D4277" s="122" t="s">
        <v>2101</v>
      </c>
      <c r="E4277" s="122">
        <v>78</v>
      </c>
      <c r="F4277" s="122">
        <v>4.0848000000000003E-6</v>
      </c>
      <c r="G4277" s="122">
        <v>9.9748800000000003E-6</v>
      </c>
      <c r="H4277" s="122">
        <v>1.9027679999999999E-5</v>
      </c>
      <c r="I4277" s="122">
        <v>1.4250888E-3</v>
      </c>
      <c r="J4277" s="122">
        <v>3.96250128E-3</v>
      </c>
      <c r="K4277" s="122">
        <v>9.8796119999999994E-3</v>
      </c>
      <c r="L4277" s="122">
        <v>1.8365408159999999E-2</v>
      </c>
      <c r="M4277" s="122">
        <v>3.038364528E-2</v>
      </c>
      <c r="N4277" s="122">
        <v>4.3980385919999997E-2</v>
      </c>
      <c r="O4277" s="122">
        <v>6.2724035999999997E-2</v>
      </c>
      <c r="P4277" s="122">
        <v>7.7227149600000003E-2</v>
      </c>
      <c r="Q4277" s="122">
        <v>9.5240250720000003E-2</v>
      </c>
      <c r="R4277" s="122">
        <v>0.11543555232</v>
      </c>
      <c r="S4277" s="122">
        <v>0.13623912095999999</v>
      </c>
      <c r="T4277" s="122">
        <v>0.15533796959999999</v>
      </c>
      <c r="U4277" s="122">
        <v>0.18777612912</v>
      </c>
      <c r="V4277" s="122">
        <v>0.22358089776000001</v>
      </c>
      <c r="W4277" s="122">
        <v>0.26415441360000003</v>
      </c>
      <c r="X4277" s="122">
        <v>0.31020752687999997</v>
      </c>
      <c r="Y4277" s="122">
        <v>0.43068133248000001</v>
      </c>
      <c r="Z4277" s="122">
        <v>0.47961628175999999</v>
      </c>
      <c r="AA4277" s="122">
        <v>0.55161272880000001</v>
      </c>
      <c r="AB4277" s="122">
        <v>0.54381789455999996</v>
      </c>
      <c r="AC4277" s="122">
        <v>0.61332548015999999</v>
      </c>
      <c r="AD4277" s="122">
        <v>0.57550046688000001</v>
      </c>
      <c r="AE4277" s="122">
        <v>0.61743324095999996</v>
      </c>
      <c r="AF4277" s="122">
        <v>0.62628340128000004</v>
      </c>
      <c r="AG4277" s="122">
        <v>0.6981648144</v>
      </c>
      <c r="AH4277" s="122">
        <v>0.53774784767999995</v>
      </c>
      <c r="AI4277" s="122">
        <v>0.56312594687999995</v>
      </c>
      <c r="AJ4277" s="122">
        <v>0.51707708255999996</v>
      </c>
      <c r="AK4277" s="122">
        <v>0.51950140176000004</v>
      </c>
      <c r="AL4277" s="122">
        <v>0</v>
      </c>
    </row>
    <row r="4278" spans="1:38" hidden="1" x14ac:dyDescent="0.25">
      <c r="A4278" s="122" t="s">
        <v>2025</v>
      </c>
      <c r="B4278" s="122">
        <v>1</v>
      </c>
      <c r="C4278" s="122" t="s">
        <v>2220</v>
      </c>
      <c r="D4278" s="122" t="s">
        <v>2135</v>
      </c>
      <c r="E4278" s="122">
        <v>78</v>
      </c>
      <c r="F4278" s="122">
        <v>3.8880000000000001E-8</v>
      </c>
      <c r="G4278" s="122">
        <v>9.9359999999999998E-8</v>
      </c>
      <c r="H4278" s="122">
        <v>1.9824000000000001E-7</v>
      </c>
      <c r="I4278" s="122">
        <v>1.5434879999999999E-5</v>
      </c>
      <c r="J4278" s="122">
        <v>4.4481119999999998E-5</v>
      </c>
      <c r="K4278" s="122">
        <v>1.1461344E-4</v>
      </c>
      <c r="L4278" s="122">
        <v>2.1961727999999999E-4</v>
      </c>
      <c r="M4278" s="122">
        <v>3.7336896000000002E-4</v>
      </c>
      <c r="N4278" s="122">
        <v>5.5472064000000002E-4</v>
      </c>
      <c r="O4278" s="122">
        <v>8.1013296000000004E-4</v>
      </c>
      <c r="P4278" s="122">
        <v>1.0195603200000001E-3</v>
      </c>
      <c r="Q4278" s="122">
        <v>1.2376017600000001E-3</v>
      </c>
      <c r="R4278" s="122">
        <v>1.4745868799999999E-3</v>
      </c>
      <c r="S4278" s="122">
        <v>1.7107223999999999E-3</v>
      </c>
      <c r="T4278" s="122">
        <v>1.91560656E-3</v>
      </c>
      <c r="U4278" s="122">
        <v>2.2705723199999998E-3</v>
      </c>
      <c r="V4278" s="122">
        <v>2.6056171200000001E-3</v>
      </c>
      <c r="W4278" s="122">
        <v>2.9196503999999999E-3</v>
      </c>
      <c r="X4278" s="122">
        <v>3.24477936E-3</v>
      </c>
      <c r="Y4278" s="122">
        <v>3.5802960000000002E-3</v>
      </c>
      <c r="Z4278" s="122">
        <v>3.8175028799999999E-3</v>
      </c>
      <c r="AA4278" s="122">
        <v>4.0641609600000003E-3</v>
      </c>
      <c r="AB4278" s="122">
        <v>4.3515609599999996E-3</v>
      </c>
      <c r="AC4278" s="122">
        <v>4.5894763199999999E-3</v>
      </c>
      <c r="AD4278" s="122">
        <v>4.7480822399999997E-3</v>
      </c>
      <c r="AE4278" s="122">
        <v>4.8296198400000004E-3</v>
      </c>
      <c r="AF4278" s="122">
        <v>4.8866827200000004E-3</v>
      </c>
      <c r="AG4278" s="122">
        <v>4.7960447999999996E-3</v>
      </c>
      <c r="AH4278" s="122">
        <v>4.6971355200000004E-3</v>
      </c>
      <c r="AI4278" s="122">
        <v>4.6891574400000002E-3</v>
      </c>
      <c r="AJ4278" s="122">
        <v>4.6290609599999996E-3</v>
      </c>
      <c r="AK4278" s="122">
        <v>4.6113206400000004E-3</v>
      </c>
      <c r="AL4278" s="122">
        <v>0</v>
      </c>
    </row>
    <row r="4279" spans="1:38" hidden="1" x14ac:dyDescent="0.25">
      <c r="A4279" s="122" t="s">
        <v>2025</v>
      </c>
      <c r="B4279" s="122">
        <v>1</v>
      </c>
      <c r="C4279" s="122" t="s">
        <v>2220</v>
      </c>
      <c r="D4279" s="122" t="s">
        <v>2102</v>
      </c>
      <c r="E4279" s="122">
        <v>78</v>
      </c>
      <c r="F4279" s="122">
        <v>2.4254399999999999E-6</v>
      </c>
      <c r="G4279" s="122">
        <v>5.89152E-6</v>
      </c>
      <c r="H4279" s="122">
        <v>1.117584E-5</v>
      </c>
      <c r="I4279" s="122">
        <v>8.3206079999999997E-4</v>
      </c>
      <c r="J4279" s="122">
        <v>2.3008368E-3</v>
      </c>
      <c r="K4279" s="122">
        <v>5.7078403200000001E-3</v>
      </c>
      <c r="L4279" s="122">
        <v>1.0533244319999999E-2</v>
      </c>
      <c r="M4279" s="122">
        <v>1.731092544E-2</v>
      </c>
      <c r="N4279" s="122">
        <v>2.4916910399999999E-2</v>
      </c>
      <c r="O4279" s="122">
        <v>3.5321521920000001E-2</v>
      </c>
      <c r="P4279" s="122">
        <v>4.3185497279999999E-2</v>
      </c>
      <c r="Q4279" s="122">
        <v>5.2724526719999998E-2</v>
      </c>
      <c r="R4279" s="122">
        <v>6.3230736960000006E-2</v>
      </c>
      <c r="S4279" s="122">
        <v>7.395778368E-2</v>
      </c>
      <c r="T4279" s="122">
        <v>8.3729754239999996E-2</v>
      </c>
      <c r="U4279" s="122">
        <v>0.10014141984</v>
      </c>
      <c r="V4279" s="122">
        <v>0.11728555296</v>
      </c>
      <c r="W4279" s="122">
        <v>0.13705298832000001</v>
      </c>
      <c r="X4279" s="122">
        <v>0.15926491104000001</v>
      </c>
      <c r="Y4279" s="122">
        <v>0.22545291696</v>
      </c>
      <c r="Z4279" s="122">
        <v>0.26946583200000002</v>
      </c>
      <c r="AA4279" s="122">
        <v>0.31092598943999999</v>
      </c>
      <c r="AB4279" s="122">
        <v>0.25147947456000003</v>
      </c>
      <c r="AC4279" s="122">
        <v>0.27512654207999998</v>
      </c>
      <c r="AD4279" s="122">
        <v>0.28962909840000001</v>
      </c>
      <c r="AE4279" s="122">
        <v>0.30343840080000001</v>
      </c>
      <c r="AF4279" s="122">
        <v>0.32019913872</v>
      </c>
      <c r="AG4279" s="122">
        <v>0.33004825440000002</v>
      </c>
      <c r="AH4279" s="122">
        <v>0.29654285423999999</v>
      </c>
      <c r="AI4279" s="122">
        <v>0.31436021856000002</v>
      </c>
      <c r="AJ4279" s="122">
        <v>0.31796548992000001</v>
      </c>
      <c r="AK4279" s="122">
        <v>0.31552670352000001</v>
      </c>
      <c r="AL4279" s="122">
        <v>0</v>
      </c>
    </row>
    <row r="4280" spans="1:38" hidden="1" x14ac:dyDescent="0.25">
      <c r="A4280" s="122" t="s">
        <v>2025</v>
      </c>
      <c r="B4280" s="122">
        <v>1</v>
      </c>
      <c r="C4280" s="122" t="s">
        <v>2220</v>
      </c>
      <c r="D4280" s="122" t="s">
        <v>2103</v>
      </c>
      <c r="E4280" s="122">
        <v>78</v>
      </c>
      <c r="F4280" s="122">
        <v>9.0431999999999999E-7</v>
      </c>
      <c r="G4280" s="122">
        <v>2.1758399999999998E-6</v>
      </c>
      <c r="H4280" s="122">
        <v>4.1078400000000001E-6</v>
      </c>
      <c r="I4280" s="122">
        <v>3.0406176E-4</v>
      </c>
      <c r="J4280" s="122">
        <v>8.3000591999999999E-4</v>
      </c>
      <c r="K4280" s="122">
        <v>2.03459472E-3</v>
      </c>
      <c r="L4280" s="122">
        <v>3.7099099200000002E-3</v>
      </c>
      <c r="M4280" s="122">
        <v>5.9829196799999996E-3</v>
      </c>
      <c r="N4280" s="122">
        <v>8.4600508800000002E-3</v>
      </c>
      <c r="O4280" s="122">
        <v>1.183898448E-2</v>
      </c>
      <c r="P4280" s="122">
        <v>1.4320956480000001E-2</v>
      </c>
      <c r="Q4280" s="122">
        <v>1.7348416320000001E-2</v>
      </c>
      <c r="R4280" s="122">
        <v>2.0691532799999999E-2</v>
      </c>
      <c r="S4280" s="122">
        <v>2.4175368480000001E-2</v>
      </c>
      <c r="T4280" s="122">
        <v>2.723682912E-2</v>
      </c>
      <c r="U4280" s="122">
        <v>3.2382833280000002E-2</v>
      </c>
      <c r="V4280" s="122">
        <v>3.789413472E-2</v>
      </c>
      <c r="W4280" s="122">
        <v>4.418592432E-2</v>
      </c>
      <c r="X4280" s="122">
        <v>5.1433134720000002E-2</v>
      </c>
      <c r="Y4280" s="122">
        <v>6.3576125280000007E-2</v>
      </c>
      <c r="Z4280" s="122">
        <v>7.2139837920000005E-2</v>
      </c>
      <c r="AA4280" s="122">
        <v>6.2038588800000002E-2</v>
      </c>
      <c r="AB4280" s="122">
        <v>7.8430499520000002E-2</v>
      </c>
      <c r="AC4280" s="122">
        <v>6.3225716639999999E-2</v>
      </c>
      <c r="AD4280" s="122">
        <v>6.3127108799999998E-2</v>
      </c>
      <c r="AE4280" s="122">
        <v>5.2048619999999997E-2</v>
      </c>
      <c r="AF4280" s="122">
        <v>3.6317261279999999E-2</v>
      </c>
      <c r="AG4280" s="122">
        <v>3.7236604800000003E-2</v>
      </c>
      <c r="AH4280" s="122">
        <v>5.5011651840000002E-2</v>
      </c>
      <c r="AI4280" s="122">
        <v>4.7915971199999997E-2</v>
      </c>
      <c r="AJ4280" s="122">
        <v>6.1875149759999998E-2</v>
      </c>
      <c r="AK4280" s="122">
        <v>6.2267540640000001E-2</v>
      </c>
      <c r="AL4280" s="122">
        <v>0</v>
      </c>
    </row>
    <row r="4281" spans="1:38" hidden="1" x14ac:dyDescent="0.25">
      <c r="A4281" s="122" t="s">
        <v>2025</v>
      </c>
      <c r="B4281" s="122">
        <v>1</v>
      </c>
      <c r="C4281" s="122" t="s">
        <v>2220</v>
      </c>
      <c r="D4281" s="122" t="s">
        <v>2104</v>
      </c>
      <c r="E4281" s="122">
        <v>78</v>
      </c>
      <c r="F4281" s="122">
        <v>8.5439999999999999E-6</v>
      </c>
      <c r="G4281" s="122">
        <v>2.0796479999999998E-5</v>
      </c>
      <c r="H4281" s="122">
        <v>3.9572159999999998E-5</v>
      </c>
      <c r="I4281" s="122">
        <v>2.9627135999999998E-3</v>
      </c>
      <c r="J4281" s="122">
        <v>8.2125696000000005E-3</v>
      </c>
      <c r="K4281" s="122">
        <v>2.0458536480000001E-2</v>
      </c>
      <c r="L4281" s="122">
        <v>3.7951085279999998E-2</v>
      </c>
      <c r="M4281" s="122">
        <v>6.2547443039999998E-2</v>
      </c>
      <c r="N4281" s="122">
        <v>9.0381777120000006E-2</v>
      </c>
      <c r="O4281" s="122">
        <v>0.12866536128</v>
      </c>
      <c r="P4281" s="122">
        <v>0.15784723008000001</v>
      </c>
      <c r="Q4281" s="122">
        <v>0.19408948656</v>
      </c>
      <c r="R4281" s="122">
        <v>0.234102804</v>
      </c>
      <c r="S4281" s="122">
        <v>0.27475296863999998</v>
      </c>
      <c r="T4281" s="122">
        <v>0.31114277759999998</v>
      </c>
      <c r="U4281" s="122">
        <v>0.37364588976000002</v>
      </c>
      <c r="V4281" s="122">
        <v>0.44398747968000002</v>
      </c>
      <c r="W4281" s="122">
        <v>0.52558476336000004</v>
      </c>
      <c r="X4281" s="122">
        <v>0.61962113472000002</v>
      </c>
      <c r="Y4281" s="122">
        <v>0.58465000223999997</v>
      </c>
      <c r="Z4281" s="122">
        <v>0.62062530719999998</v>
      </c>
      <c r="AA4281" s="122">
        <v>0.65288608751999999</v>
      </c>
      <c r="AB4281" s="122">
        <v>1.0438632623999999</v>
      </c>
      <c r="AC4281" s="122">
        <v>0.80783676816000005</v>
      </c>
      <c r="AD4281" s="122">
        <v>0.95415411504000003</v>
      </c>
      <c r="AE4281" s="122">
        <v>0.99045283151999997</v>
      </c>
      <c r="AF4281" s="122">
        <v>1.1112788606399999</v>
      </c>
      <c r="AG4281" s="122">
        <v>1.0656919492800001</v>
      </c>
      <c r="AH4281" s="122">
        <v>1.30764015888</v>
      </c>
      <c r="AI4281" s="122">
        <v>1.41830020848</v>
      </c>
      <c r="AJ4281" s="122">
        <v>1.1147651491199999</v>
      </c>
      <c r="AK4281" s="122">
        <v>1.11578583456</v>
      </c>
      <c r="AL4281" s="122">
        <v>0</v>
      </c>
    </row>
    <row r="4282" spans="1:38" hidden="1" x14ac:dyDescent="0.25">
      <c r="A4282" s="122" t="s">
        <v>2025</v>
      </c>
      <c r="B4282" s="122">
        <v>1</v>
      </c>
      <c r="C4282" s="122" t="s">
        <v>2220</v>
      </c>
      <c r="D4282" s="122" t="s">
        <v>2105</v>
      </c>
      <c r="E4282" s="122">
        <v>78</v>
      </c>
      <c r="F4282" s="122">
        <v>5.0783999999999997E-7</v>
      </c>
      <c r="G4282" s="122">
        <v>1.2264E-6</v>
      </c>
      <c r="H4282" s="122">
        <v>2.3275199999999999E-6</v>
      </c>
      <c r="I4282" s="122">
        <v>1.7335583999999999E-4</v>
      </c>
      <c r="J4282" s="122">
        <v>4.7986463999999998E-4</v>
      </c>
      <c r="K4282" s="122">
        <v>1.1900400000000001E-3</v>
      </c>
      <c r="L4282" s="122">
        <v>2.1991003199999999E-3</v>
      </c>
      <c r="M4282" s="122">
        <v>3.6015408000000001E-3</v>
      </c>
      <c r="N4282" s="122">
        <v>5.1575371199999998E-3</v>
      </c>
      <c r="O4282" s="122">
        <v>7.2655343999999998E-3</v>
      </c>
      <c r="P4282" s="122">
        <v>8.8423555199999993E-3</v>
      </c>
      <c r="Q4282" s="122">
        <v>1.0789379999999999E-2</v>
      </c>
      <c r="R4282" s="122">
        <v>1.2981418079999999E-2</v>
      </c>
      <c r="S4282" s="122">
        <v>1.5243601920000001E-2</v>
      </c>
      <c r="T4282" s="122">
        <v>1.7423743679999999E-2</v>
      </c>
      <c r="U4282" s="122">
        <v>2.0952298080000001E-2</v>
      </c>
      <c r="V4282" s="122">
        <v>2.485122528E-2</v>
      </c>
      <c r="W4282" s="122">
        <v>2.9289601920000002E-2</v>
      </c>
      <c r="X4282" s="122">
        <v>3.4433785440000003E-2</v>
      </c>
      <c r="Y4282" s="122">
        <v>4.8043126560000003E-2</v>
      </c>
      <c r="Z4282" s="122">
        <v>5.3972188320000003E-2</v>
      </c>
      <c r="AA4282" s="122">
        <v>6.2906906880000002E-2</v>
      </c>
      <c r="AB4282" s="122">
        <v>6.3372369119999994E-2</v>
      </c>
      <c r="AC4282" s="122">
        <v>7.3395087839999998E-2</v>
      </c>
      <c r="AD4282" s="122">
        <v>7.0165669439999995E-2</v>
      </c>
      <c r="AE4282" s="122">
        <v>7.6783884960000007E-2</v>
      </c>
      <c r="AF4282" s="122">
        <v>7.7739582239999994E-2</v>
      </c>
      <c r="AG4282" s="122">
        <v>8.6451757439999999E-2</v>
      </c>
      <c r="AH4282" s="122">
        <v>6.6719333759999999E-2</v>
      </c>
      <c r="AI4282" s="122">
        <v>7.0039011839999998E-2</v>
      </c>
      <c r="AJ4282" s="122">
        <v>6.5445550559999996E-2</v>
      </c>
      <c r="AK4282" s="122">
        <v>6.5268217919999996E-2</v>
      </c>
      <c r="AL4282" s="122">
        <v>0</v>
      </c>
    </row>
    <row r="4283" spans="1:38" hidden="1" x14ac:dyDescent="0.25">
      <c r="A4283" s="122" t="s">
        <v>2025</v>
      </c>
      <c r="B4283" s="122">
        <v>1</v>
      </c>
      <c r="C4283" s="122" t="s">
        <v>2220</v>
      </c>
      <c r="D4283" s="122" t="s">
        <v>475</v>
      </c>
      <c r="E4283" s="122">
        <v>78</v>
      </c>
      <c r="F4283" s="122">
        <v>1.2595200000000001E-6</v>
      </c>
      <c r="G4283" s="122">
        <v>3.07872E-6</v>
      </c>
      <c r="H4283" s="122">
        <v>5.87808E-6</v>
      </c>
      <c r="I4283" s="122">
        <v>4.3948655999999998E-4</v>
      </c>
      <c r="J4283" s="122">
        <v>1.21977744E-3</v>
      </c>
      <c r="K4283" s="122">
        <v>3.0438240000000001E-3</v>
      </c>
      <c r="L4283" s="122">
        <v>5.6593238400000001E-3</v>
      </c>
      <c r="M4283" s="122">
        <v>9.3482433599999994E-3</v>
      </c>
      <c r="N4283" s="122">
        <v>1.35070296E-2</v>
      </c>
      <c r="O4283" s="122">
        <v>1.9225220639999999E-2</v>
      </c>
      <c r="P4283" s="122">
        <v>2.360383584E-2</v>
      </c>
      <c r="Q4283" s="122">
        <v>2.9036250239999999E-2</v>
      </c>
      <c r="R4283" s="122">
        <v>3.5156386560000003E-2</v>
      </c>
      <c r="S4283" s="122">
        <v>4.1487909119999999E-2</v>
      </c>
      <c r="T4283" s="122">
        <v>4.7278328160000001E-2</v>
      </c>
      <c r="U4283" s="122">
        <v>5.7124344000000001E-2</v>
      </c>
      <c r="V4283" s="122">
        <v>6.7835079840000007E-2</v>
      </c>
      <c r="W4283" s="122">
        <v>8.0016065280000007E-2</v>
      </c>
      <c r="X4283" s="122">
        <v>9.4067839200000003E-2</v>
      </c>
      <c r="Y4283" s="122">
        <v>0.13096413456</v>
      </c>
      <c r="Z4283" s="122">
        <v>0.14634566496000001</v>
      </c>
      <c r="AA4283" s="122">
        <v>0.16893043584</v>
      </c>
      <c r="AB4283" s="122">
        <v>0.16728606384</v>
      </c>
      <c r="AC4283" s="122">
        <v>0.18936831647999999</v>
      </c>
      <c r="AD4283" s="122">
        <v>0.17855946</v>
      </c>
      <c r="AE4283" s="122">
        <v>0.19228659936</v>
      </c>
      <c r="AF4283" s="122">
        <v>0.19601434704000001</v>
      </c>
      <c r="AG4283" s="122">
        <v>0.21899801952</v>
      </c>
      <c r="AH4283" s="122">
        <v>0.16902420815999999</v>
      </c>
      <c r="AI4283" s="122">
        <v>0.17723073119999999</v>
      </c>
      <c r="AJ4283" s="122">
        <v>0.16479430655999999</v>
      </c>
      <c r="AK4283" s="122">
        <v>0.16538745456000001</v>
      </c>
      <c r="AL4283" s="122">
        <v>0</v>
      </c>
    </row>
    <row r="4284" spans="1:38" hidden="1" x14ac:dyDescent="0.25">
      <c r="A4284" s="122" t="s">
        <v>2025</v>
      </c>
      <c r="B4284" s="122">
        <v>1</v>
      </c>
      <c r="C4284" s="122" t="s">
        <v>2220</v>
      </c>
      <c r="D4284" s="122" t="s">
        <v>2106</v>
      </c>
      <c r="E4284" s="122">
        <v>78</v>
      </c>
      <c r="F4284" s="122">
        <v>8.5104000000000003E-7</v>
      </c>
      <c r="G4284" s="122">
        <v>2.0625600000000001E-6</v>
      </c>
      <c r="H4284" s="122">
        <v>3.9379199999999997E-6</v>
      </c>
      <c r="I4284" s="122">
        <v>2.9541023999999998E-4</v>
      </c>
      <c r="J4284" s="122">
        <v>8.2413408000000003E-4</v>
      </c>
      <c r="K4284" s="122">
        <v>2.0661254399999998E-3</v>
      </c>
      <c r="L4284" s="122">
        <v>3.8678711999999998E-3</v>
      </c>
      <c r="M4284" s="122">
        <v>6.42717312E-3</v>
      </c>
      <c r="N4284" s="122">
        <v>9.3625713600000004E-3</v>
      </c>
      <c r="O4284" s="122">
        <v>1.3418990400000001E-2</v>
      </c>
      <c r="P4284" s="122">
        <v>1.6610173919999999E-2</v>
      </c>
      <c r="Q4284" s="122">
        <v>2.05870464E-2</v>
      </c>
      <c r="R4284" s="122">
        <v>2.5023915840000001E-2</v>
      </c>
      <c r="S4284" s="122">
        <v>2.9577467039999999E-2</v>
      </c>
      <c r="T4284" s="122">
        <v>3.3773156640000003E-2</v>
      </c>
      <c r="U4284" s="122">
        <v>4.0814154239999997E-2</v>
      </c>
      <c r="V4284" s="122">
        <v>4.8575531999999998E-2</v>
      </c>
      <c r="W4284" s="122">
        <v>5.7156811199999998E-2</v>
      </c>
      <c r="X4284" s="122">
        <v>6.6775884960000004E-2</v>
      </c>
      <c r="Y4284" s="122">
        <v>7.3545531839999997E-2</v>
      </c>
      <c r="Z4284" s="122">
        <v>7.0714140960000005E-2</v>
      </c>
      <c r="AA4284" s="122">
        <v>8.7251796480000005E-2</v>
      </c>
      <c r="AB4284" s="122">
        <v>0.10894855344</v>
      </c>
      <c r="AC4284" s="122">
        <v>0.13173651648000001</v>
      </c>
      <c r="AD4284" s="122">
        <v>0.14475950207999999</v>
      </c>
      <c r="AE4284" s="122">
        <v>0.14247824111999999</v>
      </c>
      <c r="AF4284" s="122">
        <v>0.14926767456000001</v>
      </c>
      <c r="AG4284" s="122">
        <v>0.11514815568</v>
      </c>
      <c r="AH4284" s="122">
        <v>0.13943730143999999</v>
      </c>
      <c r="AI4284" s="122">
        <v>0.1219222704</v>
      </c>
      <c r="AJ4284" s="122">
        <v>0.13471611648000001</v>
      </c>
      <c r="AK4284" s="122">
        <v>0.13663639488000001</v>
      </c>
      <c r="AL4284" s="122">
        <v>0</v>
      </c>
    </row>
    <row r="4285" spans="1:38" hidden="1" x14ac:dyDescent="0.25">
      <c r="A4285" s="122" t="s">
        <v>2025</v>
      </c>
      <c r="B4285" s="122">
        <v>1</v>
      </c>
      <c r="C4285" s="122" t="s">
        <v>2220</v>
      </c>
      <c r="D4285" s="122" t="s">
        <v>2107</v>
      </c>
      <c r="E4285" s="122">
        <v>78</v>
      </c>
      <c r="F4285" s="122">
        <v>5.9395200000000002E-6</v>
      </c>
      <c r="G4285" s="122">
        <v>1.45224E-5</v>
      </c>
      <c r="H4285" s="122">
        <v>2.776128E-5</v>
      </c>
      <c r="I4285" s="122">
        <v>2.0790436799999999E-3</v>
      </c>
      <c r="J4285" s="122">
        <v>5.7807580800000001E-3</v>
      </c>
      <c r="K4285" s="122">
        <v>1.442774208E-2</v>
      </c>
      <c r="L4285" s="122">
        <v>2.6833299840000002E-2</v>
      </c>
      <c r="M4285" s="122">
        <v>4.4411125920000002E-2</v>
      </c>
      <c r="N4285" s="122">
        <v>6.4341131039999999E-2</v>
      </c>
      <c r="O4285" s="122">
        <v>9.1797054719999993E-2</v>
      </c>
      <c r="P4285" s="122">
        <v>0.11294145792</v>
      </c>
      <c r="Q4285" s="122">
        <v>0.13925658576</v>
      </c>
      <c r="R4285" s="122">
        <v>0.16864114224000001</v>
      </c>
      <c r="S4285" s="122">
        <v>0.19878085007999999</v>
      </c>
      <c r="T4285" s="122">
        <v>0.22603800816</v>
      </c>
      <c r="U4285" s="122">
        <v>0.2719485384</v>
      </c>
      <c r="V4285" s="122">
        <v>0.32157535968000001</v>
      </c>
      <c r="W4285" s="122">
        <v>0.37789342320000002</v>
      </c>
      <c r="X4285" s="122">
        <v>0.44204581727999998</v>
      </c>
      <c r="Y4285" s="122">
        <v>0.48927469631999998</v>
      </c>
      <c r="Z4285" s="122">
        <v>0.47254124543999998</v>
      </c>
      <c r="AA4285" s="122">
        <v>0.58336970255999998</v>
      </c>
      <c r="AB4285" s="122">
        <v>0.72751550592000003</v>
      </c>
      <c r="AC4285" s="122">
        <v>0.87917057135999999</v>
      </c>
      <c r="AD4285" s="122">
        <v>0.96205049328000003</v>
      </c>
      <c r="AE4285" s="122">
        <v>0.94493110416000003</v>
      </c>
      <c r="AF4285" s="122">
        <v>0.98574470688000004</v>
      </c>
      <c r="AG4285" s="122">
        <v>0.75789212303999998</v>
      </c>
      <c r="AH4285" s="122">
        <v>0.91496699567999995</v>
      </c>
      <c r="AI4285" s="122">
        <v>0.79663132416000004</v>
      </c>
      <c r="AJ4285" s="122">
        <v>0.90730685712000003</v>
      </c>
      <c r="AK4285" s="122">
        <v>0.91161592944000003</v>
      </c>
      <c r="AL4285" s="122">
        <v>0</v>
      </c>
    </row>
    <row r="4286" spans="1:38" hidden="1" x14ac:dyDescent="0.25">
      <c r="A4286" s="122" t="s">
        <v>2025</v>
      </c>
      <c r="B4286" s="122">
        <v>1</v>
      </c>
      <c r="C4286" s="122" t="s">
        <v>2220</v>
      </c>
      <c r="D4286" s="122" t="s">
        <v>2108</v>
      </c>
      <c r="E4286" s="122">
        <v>78</v>
      </c>
      <c r="F4286" s="122">
        <v>1.7198400000000001E-6</v>
      </c>
      <c r="G4286" s="122">
        <v>4.1793599999999999E-6</v>
      </c>
      <c r="H4286" s="122">
        <v>7.9368E-6</v>
      </c>
      <c r="I4286" s="122">
        <v>5.8902192000000002E-4</v>
      </c>
      <c r="J4286" s="122">
        <v>1.62125952E-3</v>
      </c>
      <c r="K4286" s="122">
        <v>3.9932606400000003E-3</v>
      </c>
      <c r="L4286" s="122">
        <v>7.3353374399999999E-3</v>
      </c>
      <c r="M4286" s="122">
        <v>1.193295552E-2</v>
      </c>
      <c r="N4286" s="122">
        <v>1.7001836159999999E-2</v>
      </c>
      <c r="O4286" s="122">
        <v>2.3850348479999998E-2</v>
      </c>
      <c r="P4286" s="122">
        <v>2.885833392E-2</v>
      </c>
      <c r="Q4286" s="122">
        <v>3.5036700480000002E-2</v>
      </c>
      <c r="R4286" s="122">
        <v>4.2108782400000003E-2</v>
      </c>
      <c r="S4286" s="122">
        <v>4.9357941119999998E-2</v>
      </c>
      <c r="T4286" s="122">
        <v>5.575611984E-2</v>
      </c>
      <c r="U4286" s="122">
        <v>6.6559273919999995E-2</v>
      </c>
      <c r="V4286" s="122">
        <v>7.8045668159999998E-2</v>
      </c>
      <c r="W4286" s="122">
        <v>9.1150135679999994E-2</v>
      </c>
      <c r="X4286" s="122">
        <v>0.10591259808</v>
      </c>
      <c r="Y4286" s="122">
        <v>0.13159994688000001</v>
      </c>
      <c r="Z4286" s="122">
        <v>0.15033452064</v>
      </c>
      <c r="AA4286" s="122">
        <v>0.12940530959999999</v>
      </c>
      <c r="AB4286" s="122">
        <v>0.16306089264000001</v>
      </c>
      <c r="AC4286" s="122">
        <v>0.13047362111999999</v>
      </c>
      <c r="AD4286" s="122">
        <v>0.12902718624000001</v>
      </c>
      <c r="AE4286" s="122">
        <v>0.10546373088</v>
      </c>
      <c r="AF4286" s="122">
        <v>7.2923105759999995E-2</v>
      </c>
      <c r="AG4286" s="122">
        <v>7.3947447360000002E-2</v>
      </c>
      <c r="AH4286" s="122">
        <v>0.10847514912</v>
      </c>
      <c r="AI4286" s="122">
        <v>9.4013494079999996E-2</v>
      </c>
      <c r="AJ4286" s="122">
        <v>0.12062746991999999</v>
      </c>
      <c r="AK4286" s="122">
        <v>0.11930989488</v>
      </c>
      <c r="AL4286" s="122">
        <v>0</v>
      </c>
    </row>
    <row r="4287" spans="1:38" hidden="1" x14ac:dyDescent="0.25">
      <c r="A4287" s="122" t="s">
        <v>2025</v>
      </c>
      <c r="B4287" s="122">
        <v>1</v>
      </c>
      <c r="C4287" s="122" t="s">
        <v>2220</v>
      </c>
      <c r="D4287" s="122" t="s">
        <v>2109</v>
      </c>
      <c r="E4287" s="122">
        <v>78</v>
      </c>
      <c r="F4287" s="122">
        <v>1.37952E-6</v>
      </c>
      <c r="G4287" s="122">
        <v>3.4833600000000001E-6</v>
      </c>
      <c r="H4287" s="122">
        <v>6.7228799999999999E-6</v>
      </c>
      <c r="I4287" s="122">
        <v>5.0795039999999999E-4</v>
      </c>
      <c r="J4287" s="122">
        <v>1.4448134400000001E-3</v>
      </c>
      <c r="K4287" s="122">
        <v>3.6710505599999999E-3</v>
      </c>
      <c r="L4287" s="122">
        <v>6.9753110400000004E-3</v>
      </c>
      <c r="M4287" s="122">
        <v>1.186077984E-2</v>
      </c>
      <c r="N4287" s="122">
        <v>1.756784544E-2</v>
      </c>
      <c r="O4287" s="122">
        <v>2.552079984E-2</v>
      </c>
      <c r="P4287" s="122">
        <v>3.1988454719999997E-2</v>
      </c>
      <c r="Q4287" s="122">
        <v>4.013833008E-2</v>
      </c>
      <c r="R4287" s="122">
        <v>4.933716816E-2</v>
      </c>
      <c r="S4287" s="122">
        <v>5.9118098879999997E-2</v>
      </c>
      <c r="T4287" s="122">
        <v>6.8712935040000006E-2</v>
      </c>
      <c r="U4287" s="122">
        <v>8.3777803679999999E-2</v>
      </c>
      <c r="V4287" s="122">
        <v>0.100340868</v>
      </c>
      <c r="W4287" s="122">
        <v>0.11913554111999999</v>
      </c>
      <c r="X4287" s="122">
        <v>0.13978124976</v>
      </c>
      <c r="Y4287" s="122">
        <v>0.17345906544</v>
      </c>
      <c r="Z4287" s="122">
        <v>0.19678084464000001</v>
      </c>
      <c r="AA4287" s="122">
        <v>0.16873656768</v>
      </c>
      <c r="AB4287" s="122">
        <v>0.21437233536</v>
      </c>
      <c r="AC4287" s="122">
        <v>0.17312394480000001</v>
      </c>
      <c r="AD4287" s="122">
        <v>0.17400870096000001</v>
      </c>
      <c r="AE4287" s="122">
        <v>0.14474435616</v>
      </c>
      <c r="AF4287" s="122">
        <v>0.10174309296</v>
      </c>
      <c r="AG4287" s="122">
        <v>0.10501450944</v>
      </c>
      <c r="AH4287" s="122">
        <v>0.15701861183999999</v>
      </c>
      <c r="AI4287" s="122">
        <v>0.13839277727999999</v>
      </c>
      <c r="AJ4287" s="122">
        <v>0.17739352944</v>
      </c>
      <c r="AK4287" s="122">
        <v>0.17728310064</v>
      </c>
      <c r="AL4287" s="122">
        <v>0</v>
      </c>
    </row>
    <row r="4288" spans="1:38" hidden="1" x14ac:dyDescent="0.25">
      <c r="A4288" s="122" t="s">
        <v>2025</v>
      </c>
      <c r="B4288" s="122">
        <v>1</v>
      </c>
      <c r="C4288" s="122" t="s">
        <v>2220</v>
      </c>
      <c r="D4288" s="122" t="s">
        <v>2110</v>
      </c>
      <c r="E4288" s="122">
        <v>78</v>
      </c>
      <c r="F4288" s="122">
        <v>1.3788000000000001E-5</v>
      </c>
      <c r="G4288" s="122">
        <v>3.3678240000000002E-5</v>
      </c>
      <c r="H4288" s="122">
        <v>6.4278720000000007E-5</v>
      </c>
      <c r="I4288" s="122">
        <v>4.8059803200000001E-3</v>
      </c>
      <c r="J4288" s="122">
        <v>1.331490624E-2</v>
      </c>
      <c r="K4288" s="122">
        <v>3.3063588960000001E-2</v>
      </c>
      <c r="L4288" s="122">
        <v>6.1204226399999999E-2</v>
      </c>
      <c r="M4288" s="122">
        <v>0.10081245504</v>
      </c>
      <c r="N4288" s="122">
        <v>0.14561546208000001</v>
      </c>
      <c r="O4288" s="122">
        <v>0.20735205024</v>
      </c>
      <c r="P4288" s="122">
        <v>0.25455879599999998</v>
      </c>
      <c r="Q4288" s="122">
        <v>0.31290637152</v>
      </c>
      <c r="R4288" s="122">
        <v>0.37735942608</v>
      </c>
      <c r="S4288" s="122">
        <v>0.44316141215999999</v>
      </c>
      <c r="T4288" s="122">
        <v>0.50187876624000005</v>
      </c>
      <c r="U4288" s="122">
        <v>0.60137551536</v>
      </c>
      <c r="V4288" s="122">
        <v>0.70928264448</v>
      </c>
      <c r="W4288" s="122">
        <v>0.83315042399999995</v>
      </c>
      <c r="X4288" s="122">
        <v>0.97493849519999998</v>
      </c>
      <c r="Y4288" s="122">
        <v>1.07890455216</v>
      </c>
      <c r="Z4288" s="122">
        <v>1.0418012860800001</v>
      </c>
      <c r="AA4288" s="122">
        <v>1.2885083664000001</v>
      </c>
      <c r="AB4288" s="122">
        <v>1.60990069344</v>
      </c>
      <c r="AC4288" s="122">
        <v>1.9479994766399999</v>
      </c>
      <c r="AD4288" s="122">
        <v>2.1322885238399998</v>
      </c>
      <c r="AE4288" s="122">
        <v>2.0940429196800001</v>
      </c>
      <c r="AF4288" s="122">
        <v>2.1813585681599998</v>
      </c>
      <c r="AG4288" s="122">
        <v>1.6707671260800001</v>
      </c>
      <c r="AH4288" s="122">
        <v>2.0111052215999998</v>
      </c>
      <c r="AI4288" s="122">
        <v>1.7438409528000001</v>
      </c>
      <c r="AJ4288" s="122">
        <v>1.97060510304</v>
      </c>
      <c r="AK4288" s="122">
        <v>1.9512766372799999</v>
      </c>
      <c r="AL4288" s="122">
        <v>0</v>
      </c>
    </row>
    <row r="4289" spans="1:38" hidden="1" x14ac:dyDescent="0.25">
      <c r="A4289" s="122" t="s">
        <v>2025</v>
      </c>
      <c r="B4289" s="122">
        <v>1</v>
      </c>
      <c r="C4289" s="122" t="s">
        <v>2220</v>
      </c>
      <c r="D4289" s="122" t="s">
        <v>2111</v>
      </c>
      <c r="E4289" s="122">
        <v>78</v>
      </c>
      <c r="F4289" s="122">
        <v>8.6524799999999992E-6</v>
      </c>
      <c r="G4289" s="122">
        <v>2.1115200000000001E-5</v>
      </c>
      <c r="H4289" s="122">
        <v>4.0226399999999998E-5</v>
      </c>
      <c r="I4289" s="122">
        <v>3.0012494400000001E-3</v>
      </c>
      <c r="J4289" s="122">
        <v>8.2996785600000008E-3</v>
      </c>
      <c r="K4289" s="122">
        <v>2.0578979519999999E-2</v>
      </c>
      <c r="L4289" s="122">
        <v>3.8014745760000003E-2</v>
      </c>
      <c r="M4289" s="122">
        <v>6.2513255039999993E-2</v>
      </c>
      <c r="N4289" s="122">
        <v>9.0095416799999994E-2</v>
      </c>
      <c r="O4289" s="122">
        <v>0.1278338856</v>
      </c>
      <c r="P4289" s="122">
        <v>0.15650605151999999</v>
      </c>
      <c r="Q4289" s="122">
        <v>0.19225525775999999</v>
      </c>
      <c r="R4289" s="122">
        <v>0.23205578448</v>
      </c>
      <c r="S4289" s="122">
        <v>0.27285960815999999</v>
      </c>
      <c r="T4289" s="122">
        <v>0.30950758224000002</v>
      </c>
      <c r="U4289" s="122">
        <v>0.37174893456000002</v>
      </c>
      <c r="V4289" s="122">
        <v>0.43934792975999998</v>
      </c>
      <c r="W4289" s="122">
        <v>0.51598158624000001</v>
      </c>
      <c r="X4289" s="122">
        <v>0.60300668735999996</v>
      </c>
      <c r="Y4289" s="122">
        <v>0.83294866463999995</v>
      </c>
      <c r="Z4289" s="122">
        <v>0.92301959231999997</v>
      </c>
      <c r="AA4289" s="122">
        <v>1.05948786624</v>
      </c>
      <c r="AB4289" s="122">
        <v>1.04241562944</v>
      </c>
      <c r="AC4289" s="122">
        <v>1.1752661064000001</v>
      </c>
      <c r="AD4289" s="122">
        <v>1.1024005396800001</v>
      </c>
      <c r="AE4289" s="122">
        <v>1.18115525328</v>
      </c>
      <c r="AF4289" s="122">
        <v>1.1967684792</v>
      </c>
      <c r="AG4289" s="122">
        <v>1.3326912743999999</v>
      </c>
      <c r="AH4289" s="122">
        <v>1.0253654726400001</v>
      </c>
      <c r="AI4289" s="122">
        <v>1.0726542455999999</v>
      </c>
      <c r="AJ4289" s="122">
        <v>0.99060218544</v>
      </c>
      <c r="AK4289" s="122">
        <v>0.99214491120000003</v>
      </c>
      <c r="AL4289" s="122">
        <v>0</v>
      </c>
    </row>
    <row r="4290" spans="1:38" hidden="1" x14ac:dyDescent="0.25">
      <c r="A4290" s="122" t="s">
        <v>2025</v>
      </c>
      <c r="B4290" s="122">
        <v>1</v>
      </c>
      <c r="C4290" s="122" t="s">
        <v>2220</v>
      </c>
      <c r="D4290" s="122" t="s">
        <v>2112</v>
      </c>
      <c r="E4290" s="122">
        <v>78</v>
      </c>
      <c r="F4290" s="122">
        <v>2.9616000000000002E-6</v>
      </c>
      <c r="G4290" s="122">
        <v>7.1990400000000003E-6</v>
      </c>
      <c r="H4290" s="122">
        <v>1.3717919999999999E-5</v>
      </c>
      <c r="I4290" s="122">
        <v>1.019208E-3</v>
      </c>
      <c r="J4290" s="122">
        <v>2.80733712E-3</v>
      </c>
      <c r="K4290" s="122">
        <v>6.9353980800000003E-3</v>
      </c>
      <c r="L4290" s="122">
        <v>1.280251296E-2</v>
      </c>
      <c r="M4290" s="122">
        <v>2.1025650239999999E-2</v>
      </c>
      <c r="N4290" s="122">
        <v>3.025024464E-2</v>
      </c>
      <c r="O4290" s="122">
        <v>4.2923532479999998E-2</v>
      </c>
      <c r="P4290" s="122">
        <v>5.2373589120000001E-2</v>
      </c>
      <c r="Q4290" s="122">
        <v>6.4073463359999999E-2</v>
      </c>
      <c r="R4290" s="122">
        <v>7.7174437920000005E-2</v>
      </c>
      <c r="S4290" s="122">
        <v>9.0371635199999995E-2</v>
      </c>
      <c r="T4290" s="122">
        <v>0.10216887168</v>
      </c>
      <c r="U4290" s="122">
        <v>0.12228785712</v>
      </c>
      <c r="V4290" s="122">
        <v>0.14510775408000001</v>
      </c>
      <c r="W4290" s="122">
        <v>0.17009523839999999</v>
      </c>
      <c r="X4290" s="122">
        <v>0.19822849151999999</v>
      </c>
      <c r="Y4290" s="122">
        <v>0.28327187232000001</v>
      </c>
      <c r="Z4290" s="122">
        <v>0.34107257279999997</v>
      </c>
      <c r="AA4290" s="122">
        <v>0.39542991696000002</v>
      </c>
      <c r="AB4290" s="122">
        <v>0.32181227231999998</v>
      </c>
      <c r="AC4290" s="122">
        <v>0.35463705695999997</v>
      </c>
      <c r="AD4290" s="122">
        <v>0.37552339248</v>
      </c>
      <c r="AE4290" s="122">
        <v>0.39682597392000002</v>
      </c>
      <c r="AF4290" s="122">
        <v>0.42058119024000001</v>
      </c>
      <c r="AG4290" s="122">
        <v>0.43410899135999997</v>
      </c>
      <c r="AH4290" s="122">
        <v>0.39204177839999999</v>
      </c>
      <c r="AI4290" s="122">
        <v>0.41806046831999999</v>
      </c>
      <c r="AJ4290" s="122">
        <v>0.42605495952</v>
      </c>
      <c r="AK4290" s="122">
        <v>0.42640880879999998</v>
      </c>
      <c r="AL4290" s="122">
        <v>0</v>
      </c>
    </row>
    <row r="4291" spans="1:38" hidden="1" x14ac:dyDescent="0.25">
      <c r="A4291" s="122" t="s">
        <v>2025</v>
      </c>
      <c r="B4291" s="122">
        <v>1</v>
      </c>
      <c r="C4291" s="122" t="s">
        <v>2220</v>
      </c>
      <c r="D4291" s="122" t="s">
        <v>2113</v>
      </c>
      <c r="E4291" s="122">
        <v>78</v>
      </c>
      <c r="F4291" s="122">
        <v>2.2199999999999999E-6</v>
      </c>
      <c r="G4291" s="122">
        <v>5.4542399999999996E-6</v>
      </c>
      <c r="H4291" s="122">
        <v>1.0446720000000001E-5</v>
      </c>
      <c r="I4291" s="122">
        <v>7.8952655999999996E-4</v>
      </c>
      <c r="J4291" s="122">
        <v>2.2136049600000002E-3</v>
      </c>
      <c r="K4291" s="122">
        <v>5.5665806399999998E-3</v>
      </c>
      <c r="L4291" s="122">
        <v>1.040488944E-2</v>
      </c>
      <c r="M4291" s="122">
        <v>1.720360848E-2</v>
      </c>
      <c r="N4291" s="122">
        <v>2.4840117599999999E-2</v>
      </c>
      <c r="O4291" s="122">
        <v>3.5295815039999998E-2</v>
      </c>
      <c r="P4291" s="122">
        <v>4.3226516639999997E-2</v>
      </c>
      <c r="Q4291" s="122">
        <v>5.3075572799999998E-2</v>
      </c>
      <c r="R4291" s="122">
        <v>6.4290501119999996E-2</v>
      </c>
      <c r="S4291" s="122">
        <v>7.5653887200000006E-2</v>
      </c>
      <c r="T4291" s="122">
        <v>8.5756582560000003E-2</v>
      </c>
      <c r="U4291" s="122">
        <v>0.10365315696000001</v>
      </c>
      <c r="V4291" s="122">
        <v>0.1237988976</v>
      </c>
      <c r="W4291" s="122">
        <v>0.14659568256</v>
      </c>
      <c r="X4291" s="122">
        <v>0.17197410048</v>
      </c>
      <c r="Y4291" s="122">
        <v>0.14104560863999999</v>
      </c>
      <c r="Z4291" s="122">
        <v>0.21310184784</v>
      </c>
      <c r="AA4291" s="122">
        <v>0.19306302623999999</v>
      </c>
      <c r="AB4291" s="122">
        <v>0.1704152112</v>
      </c>
      <c r="AC4291" s="122">
        <v>0.21029831760000001</v>
      </c>
      <c r="AD4291" s="122">
        <v>0.20722193952000001</v>
      </c>
      <c r="AE4291" s="122">
        <v>0.22485487056</v>
      </c>
      <c r="AF4291" s="122">
        <v>0.19802879664</v>
      </c>
      <c r="AG4291" s="122">
        <v>0.26299726511999999</v>
      </c>
      <c r="AH4291" s="122">
        <v>0.2005048176</v>
      </c>
      <c r="AI4291" s="122">
        <v>0.21379703376</v>
      </c>
      <c r="AJ4291" s="122">
        <v>0.26296001087999998</v>
      </c>
      <c r="AK4291" s="122">
        <v>0.26475491616000002</v>
      </c>
      <c r="AL4291" s="122">
        <v>0</v>
      </c>
    </row>
    <row r="4292" spans="1:38" hidden="1" x14ac:dyDescent="0.25">
      <c r="A4292" s="122" t="s">
        <v>2025</v>
      </c>
      <c r="B4292" s="122">
        <v>1</v>
      </c>
      <c r="C4292" s="122" t="s">
        <v>2220</v>
      </c>
      <c r="D4292" s="122" t="s">
        <v>2114</v>
      </c>
      <c r="E4292" s="122">
        <v>78</v>
      </c>
      <c r="F4292" s="122">
        <v>9.1075200000000002E-6</v>
      </c>
      <c r="G4292" s="122">
        <v>2.2267199999999999E-5</v>
      </c>
      <c r="H4292" s="122">
        <v>4.244736E-5</v>
      </c>
      <c r="I4292" s="122">
        <v>3.1699209600000002E-3</v>
      </c>
      <c r="J4292" s="122">
        <v>8.7754315199999999E-3</v>
      </c>
      <c r="K4292" s="122">
        <v>2.1772873920000001E-2</v>
      </c>
      <c r="L4292" s="122">
        <v>4.0237009439999999E-2</v>
      </c>
      <c r="M4292" s="122">
        <v>6.6074178240000003E-2</v>
      </c>
      <c r="N4292" s="122">
        <v>9.5071876799999996E-2</v>
      </c>
      <c r="O4292" s="122">
        <v>0.13466939280000001</v>
      </c>
      <c r="P4292" s="122">
        <v>0.16456586111999999</v>
      </c>
      <c r="Q4292" s="122">
        <v>0.20166948288</v>
      </c>
      <c r="R4292" s="122">
        <v>0.24314345328</v>
      </c>
      <c r="S4292" s="122">
        <v>0.28598187120000002</v>
      </c>
      <c r="T4292" s="122">
        <v>0.32489143152</v>
      </c>
      <c r="U4292" s="122">
        <v>0.39132764207999998</v>
      </c>
      <c r="V4292" s="122">
        <v>0.46447898879999999</v>
      </c>
      <c r="W4292" s="122">
        <v>0.54711823920000002</v>
      </c>
      <c r="X4292" s="122">
        <v>0.64001265407999997</v>
      </c>
      <c r="Y4292" s="122">
        <v>0.70784088864000005</v>
      </c>
      <c r="Z4292" s="122">
        <v>0.68261799743999996</v>
      </c>
      <c r="AA4292" s="122">
        <v>0.84229485599999998</v>
      </c>
      <c r="AB4292" s="122">
        <v>1.05020127696</v>
      </c>
      <c r="AC4292" s="122">
        <v>1.2684150792</v>
      </c>
      <c r="AD4292" s="122">
        <v>1.3879037534400001</v>
      </c>
      <c r="AE4292" s="122">
        <v>1.3624679428799999</v>
      </c>
      <c r="AF4292" s="122">
        <v>1.4206395791999999</v>
      </c>
      <c r="AG4292" s="122">
        <v>1.09100203152</v>
      </c>
      <c r="AH4292" s="122">
        <v>1.3180686043200001</v>
      </c>
      <c r="AI4292" s="122">
        <v>1.14674336448</v>
      </c>
      <c r="AJ4292" s="122">
        <v>1.27003256784</v>
      </c>
      <c r="AK4292" s="122">
        <v>1.27528587168</v>
      </c>
      <c r="AL4292" s="122">
        <v>0</v>
      </c>
    </row>
    <row r="4293" spans="1:38" hidden="1" x14ac:dyDescent="0.25">
      <c r="A4293" s="122" t="s">
        <v>2025</v>
      </c>
      <c r="B4293" s="122">
        <v>1</v>
      </c>
      <c r="C4293" s="122" t="s">
        <v>2220</v>
      </c>
      <c r="D4293" s="122" t="s">
        <v>2136</v>
      </c>
      <c r="E4293" s="122">
        <v>78</v>
      </c>
      <c r="F4293" s="122">
        <v>3.1262400000000001E-6</v>
      </c>
      <c r="G4293" s="122">
        <v>7.59024E-6</v>
      </c>
      <c r="H4293" s="122">
        <v>1.4389439999999999E-5</v>
      </c>
      <c r="I4293" s="122">
        <v>1.0698436799999999E-3</v>
      </c>
      <c r="J4293" s="122">
        <v>2.9538431999999999E-3</v>
      </c>
      <c r="K4293" s="122">
        <v>7.3193049600000001E-3</v>
      </c>
      <c r="L4293" s="122">
        <v>1.352509008E-2</v>
      </c>
      <c r="M4293" s="122">
        <v>2.2232603520000001E-2</v>
      </c>
      <c r="N4293" s="122">
        <v>3.2034636960000001E-2</v>
      </c>
      <c r="O4293" s="122">
        <v>4.551520848E-2</v>
      </c>
      <c r="P4293" s="122">
        <v>5.5720124160000002E-2</v>
      </c>
      <c r="Q4293" s="122">
        <v>6.8076198239999997E-2</v>
      </c>
      <c r="R4293" s="122">
        <v>8.1674203680000002E-2</v>
      </c>
      <c r="S4293" s="122">
        <v>9.5427700800000001E-2</v>
      </c>
      <c r="T4293" s="122">
        <v>0.10753063152</v>
      </c>
      <c r="U4293" s="122">
        <v>0.12809364047999999</v>
      </c>
      <c r="V4293" s="122">
        <v>0.14969774976</v>
      </c>
      <c r="W4293" s="122">
        <v>0.1735274544</v>
      </c>
      <c r="X4293" s="122">
        <v>0.20014729872000001</v>
      </c>
      <c r="Y4293" s="122">
        <v>0.23043577248</v>
      </c>
      <c r="Z4293" s="122">
        <v>0.25774083792000002</v>
      </c>
      <c r="AA4293" s="122">
        <v>0.279274464</v>
      </c>
      <c r="AB4293" s="122">
        <v>0.29614633967999998</v>
      </c>
      <c r="AC4293" s="122">
        <v>0.30961963296</v>
      </c>
      <c r="AD4293" s="122">
        <v>0.31626508512000001</v>
      </c>
      <c r="AE4293" s="122">
        <v>0.31731815808000002</v>
      </c>
      <c r="AF4293" s="122">
        <v>0.31617050880000003</v>
      </c>
      <c r="AG4293" s="122">
        <v>0.30407662800000002</v>
      </c>
      <c r="AH4293" s="122">
        <v>0.28708957631999998</v>
      </c>
      <c r="AI4293" s="122">
        <v>0.28771657824000002</v>
      </c>
      <c r="AJ4293" s="122">
        <v>0.29296328160000001</v>
      </c>
      <c r="AK4293" s="122">
        <v>0.29132255903999998</v>
      </c>
      <c r="AL4293" s="122">
        <v>0</v>
      </c>
    </row>
    <row r="4294" spans="1:38" hidden="1" x14ac:dyDescent="0.25">
      <c r="A4294" s="122" t="s">
        <v>2025</v>
      </c>
      <c r="B4294" s="122">
        <v>1</v>
      </c>
      <c r="C4294" s="122" t="s">
        <v>2220</v>
      </c>
      <c r="D4294" s="122" t="s">
        <v>2115</v>
      </c>
      <c r="E4294" s="122">
        <v>78</v>
      </c>
      <c r="F4294" s="122">
        <v>7.6991999999999995E-7</v>
      </c>
      <c r="G4294" s="122">
        <v>1.8782399999999999E-6</v>
      </c>
      <c r="H4294" s="122">
        <v>3.56688E-6</v>
      </c>
      <c r="I4294" s="122">
        <v>2.6550336000000002E-4</v>
      </c>
      <c r="J4294" s="122">
        <v>7.3281696000000003E-4</v>
      </c>
      <c r="K4294" s="122">
        <v>1.8152424E-3</v>
      </c>
      <c r="L4294" s="122">
        <v>3.3613848000000001E-3</v>
      </c>
      <c r="M4294" s="122">
        <v>5.5405944000000004E-3</v>
      </c>
      <c r="N4294" s="122">
        <v>8.0055912000000003E-3</v>
      </c>
      <c r="O4294" s="122">
        <v>1.14247008E-2</v>
      </c>
      <c r="P4294" s="122">
        <v>1.4069995199999999E-2</v>
      </c>
      <c r="Q4294" s="122">
        <v>1.733423856E-2</v>
      </c>
      <c r="R4294" s="122">
        <v>2.1019305120000002E-2</v>
      </c>
      <c r="S4294" s="122">
        <v>2.4759018720000001E-2</v>
      </c>
      <c r="T4294" s="122">
        <v>2.8130636640000001E-2</v>
      </c>
      <c r="U4294" s="122">
        <v>3.3566697600000001E-2</v>
      </c>
      <c r="V4294" s="122">
        <v>3.9468731040000003E-2</v>
      </c>
      <c r="W4294" s="122">
        <v>4.6042599839999997E-2</v>
      </c>
      <c r="X4294" s="122">
        <v>5.3536315680000002E-2</v>
      </c>
      <c r="Y4294" s="122">
        <v>5.8879141439999998E-2</v>
      </c>
      <c r="Z4294" s="122">
        <v>5.6600762399999997E-2</v>
      </c>
      <c r="AA4294" s="122">
        <v>6.9634511999999996E-2</v>
      </c>
      <c r="AB4294" s="122">
        <v>8.6760067679999997E-2</v>
      </c>
      <c r="AC4294" s="122">
        <v>0.104768124</v>
      </c>
      <c r="AD4294" s="122">
        <v>0.11462559792</v>
      </c>
      <c r="AE4294" s="122">
        <v>0.1125872976</v>
      </c>
      <c r="AF4294" s="122">
        <v>0.11751018768</v>
      </c>
      <c r="AG4294" s="122">
        <v>9.0092339039999997E-2</v>
      </c>
      <c r="AH4294" s="122">
        <v>0.10900683072</v>
      </c>
      <c r="AI4294" s="122">
        <v>9.480793488E-2</v>
      </c>
      <c r="AJ4294" s="122">
        <v>0.10718142624</v>
      </c>
      <c r="AK4294" s="122">
        <v>0.10777614287999999</v>
      </c>
      <c r="AL4294" s="122">
        <v>0</v>
      </c>
    </row>
    <row r="4295" spans="1:38" hidden="1" x14ac:dyDescent="0.25">
      <c r="A4295" s="122" t="s">
        <v>2025</v>
      </c>
      <c r="B4295" s="122">
        <v>1</v>
      </c>
      <c r="C4295" s="122" t="s">
        <v>2220</v>
      </c>
      <c r="D4295" s="122" t="s">
        <v>2116</v>
      </c>
      <c r="E4295" s="122">
        <v>78</v>
      </c>
      <c r="F4295" s="122">
        <v>4.4889600000000003E-6</v>
      </c>
      <c r="G4295" s="122">
        <v>1.094448E-5</v>
      </c>
      <c r="H4295" s="122">
        <v>2.0772E-5</v>
      </c>
      <c r="I4295" s="122">
        <v>1.541052E-3</v>
      </c>
      <c r="J4295" s="122">
        <v>4.23391488E-3</v>
      </c>
      <c r="K4295" s="122">
        <v>1.044164832E-2</v>
      </c>
      <c r="L4295" s="122">
        <v>1.9207605119999999E-2</v>
      </c>
      <c r="M4295" s="122">
        <v>3.152927136E-2</v>
      </c>
      <c r="N4295" s="122">
        <v>4.5360729119999998E-2</v>
      </c>
      <c r="O4295" s="122">
        <v>6.433270512E-2</v>
      </c>
      <c r="P4295" s="122">
        <v>7.8599702399999999E-2</v>
      </c>
      <c r="Q4295" s="122">
        <v>9.6097572480000004E-2</v>
      </c>
      <c r="R4295" s="122">
        <v>0.11549641056</v>
      </c>
      <c r="S4295" s="122">
        <v>0.1353881016</v>
      </c>
      <c r="T4295" s="122">
        <v>0.15318302015999999</v>
      </c>
      <c r="U4295" s="122">
        <v>0.18327965567999999</v>
      </c>
      <c r="V4295" s="122">
        <v>0.21697554384000001</v>
      </c>
      <c r="W4295" s="122">
        <v>0.25616878991999997</v>
      </c>
      <c r="X4295" s="122">
        <v>0.30144229152000002</v>
      </c>
      <c r="Y4295" s="122">
        <v>0.28397798112</v>
      </c>
      <c r="Z4295" s="122">
        <v>0.30049584911999999</v>
      </c>
      <c r="AA4295" s="122">
        <v>0.31584417840000001</v>
      </c>
      <c r="AB4295" s="122">
        <v>0.50513893535999999</v>
      </c>
      <c r="AC4295" s="122">
        <v>0.39104697647999997</v>
      </c>
      <c r="AD4295" s="122">
        <v>0.46346278559999998</v>
      </c>
      <c r="AE4295" s="122">
        <v>0.48312819408000002</v>
      </c>
      <c r="AF4295" s="122">
        <v>0.54274935024000004</v>
      </c>
      <c r="AG4295" s="122">
        <v>0.52135736639999997</v>
      </c>
      <c r="AH4295" s="122">
        <v>0.64073569728000002</v>
      </c>
      <c r="AI4295" s="122">
        <v>0.69659102256000005</v>
      </c>
      <c r="AJ4295" s="122">
        <v>0.54695047056000001</v>
      </c>
      <c r="AK4295" s="122">
        <v>0.54891727680000002</v>
      </c>
      <c r="AL4295" s="122">
        <v>0</v>
      </c>
    </row>
    <row r="4296" spans="1:38" hidden="1" x14ac:dyDescent="0.25">
      <c r="A4296" s="122" t="s">
        <v>2025</v>
      </c>
      <c r="B4296" s="122">
        <v>1</v>
      </c>
      <c r="C4296" s="122" t="s">
        <v>2220</v>
      </c>
      <c r="D4296" s="122" t="s">
        <v>2117</v>
      </c>
      <c r="E4296" s="122">
        <v>78</v>
      </c>
      <c r="F4296" s="122">
        <v>5.5535999999999996E-7</v>
      </c>
      <c r="G4296" s="122">
        <v>1.35744E-6</v>
      </c>
      <c r="H4296" s="122">
        <v>2.5996800000000002E-6</v>
      </c>
      <c r="I4296" s="122">
        <v>1.9523952E-4</v>
      </c>
      <c r="J4296" s="122">
        <v>5.4385535999999996E-4</v>
      </c>
      <c r="K4296" s="122">
        <v>1.3555367999999999E-3</v>
      </c>
      <c r="L4296" s="122">
        <v>2.5096036799999999E-3</v>
      </c>
      <c r="M4296" s="122">
        <v>4.1254171199999997E-3</v>
      </c>
      <c r="N4296" s="122">
        <v>5.9422881599999998E-3</v>
      </c>
      <c r="O4296" s="122">
        <v>8.4626592E-3</v>
      </c>
      <c r="P4296" s="122">
        <v>1.040997168E-2</v>
      </c>
      <c r="Q4296" s="122">
        <v>1.279695552E-2</v>
      </c>
      <c r="R4296" s="122">
        <v>1.5460093919999999E-2</v>
      </c>
      <c r="S4296" s="122">
        <v>1.822428144E-2</v>
      </c>
      <c r="T4296" s="122">
        <v>2.0820658079999999E-2</v>
      </c>
      <c r="U4296" s="122">
        <v>2.5148796000000001E-2</v>
      </c>
      <c r="V4296" s="122">
        <v>2.996407488E-2</v>
      </c>
      <c r="W4296" s="122">
        <v>3.5517066719999997E-2</v>
      </c>
      <c r="X4296" s="122">
        <v>4.1846352959999999E-2</v>
      </c>
      <c r="Y4296" s="122">
        <v>5.8309605600000002E-2</v>
      </c>
      <c r="Z4296" s="122">
        <v>6.5285797440000001E-2</v>
      </c>
      <c r="AA4296" s="122">
        <v>7.5590037119999995E-2</v>
      </c>
      <c r="AB4296" s="122">
        <v>7.5251479199999999E-2</v>
      </c>
      <c r="AC4296" s="122">
        <v>8.5533940320000001E-2</v>
      </c>
      <c r="AD4296" s="122">
        <v>8.070225936E-2</v>
      </c>
      <c r="AE4296" s="122">
        <v>8.6857884479999994E-2</v>
      </c>
      <c r="AF4296" s="122">
        <v>8.8800277440000006E-2</v>
      </c>
      <c r="AG4296" s="122">
        <v>9.9815219999999996E-2</v>
      </c>
      <c r="AH4296" s="122">
        <v>7.7193765600000006E-2</v>
      </c>
      <c r="AI4296" s="122">
        <v>8.1355958879999996E-2</v>
      </c>
      <c r="AJ4296" s="122">
        <v>7.4530827839999994E-2</v>
      </c>
      <c r="AK4296" s="122">
        <v>7.5410989920000004E-2</v>
      </c>
      <c r="AL4296" s="122">
        <v>0</v>
      </c>
    </row>
    <row r="4297" spans="1:38" hidden="1" x14ac:dyDescent="0.25">
      <c r="A4297" s="122" t="s">
        <v>2025</v>
      </c>
      <c r="B4297" s="122">
        <v>1</v>
      </c>
      <c r="C4297" s="122" t="s">
        <v>2220</v>
      </c>
      <c r="D4297" s="122" t="s">
        <v>2118</v>
      </c>
      <c r="E4297" s="122">
        <v>78</v>
      </c>
      <c r="F4297" s="122">
        <v>4.6036799999999999E-6</v>
      </c>
      <c r="G4297" s="122">
        <v>1.125936E-5</v>
      </c>
      <c r="H4297" s="122">
        <v>2.1509279999999999E-5</v>
      </c>
      <c r="I4297" s="122">
        <v>1.61002704E-3</v>
      </c>
      <c r="J4297" s="122">
        <v>4.4762812800000001E-3</v>
      </c>
      <c r="K4297" s="122">
        <v>1.1167502399999999E-2</v>
      </c>
      <c r="L4297" s="122">
        <v>2.0761666080000001E-2</v>
      </c>
      <c r="M4297" s="122">
        <v>3.4280401439999997E-2</v>
      </c>
      <c r="N4297" s="122">
        <v>4.948182768E-2</v>
      </c>
      <c r="O4297" s="122">
        <v>7.041688368E-2</v>
      </c>
      <c r="P4297" s="122">
        <v>8.6477322719999999E-2</v>
      </c>
      <c r="Q4297" s="122">
        <v>0.1062769944</v>
      </c>
      <c r="R4297" s="122">
        <v>0.12819904224000001</v>
      </c>
      <c r="S4297" s="122">
        <v>0.15078248688000001</v>
      </c>
      <c r="T4297" s="122">
        <v>0.17130802032</v>
      </c>
      <c r="U4297" s="122">
        <v>0.20645723424000001</v>
      </c>
      <c r="V4297" s="122">
        <v>0.24582777791999999</v>
      </c>
      <c r="W4297" s="122">
        <v>0.28903711679999999</v>
      </c>
      <c r="X4297" s="122">
        <v>0.33753692015999998</v>
      </c>
      <c r="Y4297" s="122">
        <v>0.48050658048</v>
      </c>
      <c r="Z4297" s="122">
        <v>0.57651191615999997</v>
      </c>
      <c r="AA4297" s="122">
        <v>0.66798281136000004</v>
      </c>
      <c r="AB4297" s="122">
        <v>0.5439555264</v>
      </c>
      <c r="AC4297" s="122">
        <v>0.59785207823999997</v>
      </c>
      <c r="AD4297" s="122">
        <v>0.63354944688000003</v>
      </c>
      <c r="AE4297" s="122">
        <v>0.66927393599999996</v>
      </c>
      <c r="AF4297" s="122">
        <v>0.71214362543999998</v>
      </c>
      <c r="AG4297" s="122">
        <v>0.74103391295999999</v>
      </c>
      <c r="AH4297" s="122">
        <v>0.67385262528000001</v>
      </c>
      <c r="AI4297" s="122">
        <v>0.72095997408000001</v>
      </c>
      <c r="AJ4297" s="122">
        <v>0.74415142656</v>
      </c>
      <c r="AK4297" s="122">
        <v>0.74606564592000002</v>
      </c>
      <c r="AL4297" s="122">
        <v>0</v>
      </c>
    </row>
    <row r="4298" spans="1:38" hidden="1" x14ac:dyDescent="0.25">
      <c r="A4298" s="122" t="s">
        <v>2025</v>
      </c>
      <c r="B4298" s="122">
        <v>1</v>
      </c>
      <c r="C4298" s="122" t="s">
        <v>2220</v>
      </c>
      <c r="D4298" s="122" t="s">
        <v>2119</v>
      </c>
      <c r="E4298" s="122">
        <v>78</v>
      </c>
      <c r="F4298" s="122">
        <v>1.6043040000000001E-5</v>
      </c>
      <c r="G4298" s="122">
        <v>3.9441599999999999E-5</v>
      </c>
      <c r="H4298" s="122">
        <v>7.5647040000000005E-5</v>
      </c>
      <c r="I4298" s="122">
        <v>5.6915246399999999E-3</v>
      </c>
      <c r="J4298" s="122">
        <v>1.5884344799999998E-2</v>
      </c>
      <c r="K4298" s="122">
        <v>3.974553024E-2</v>
      </c>
      <c r="L4298" s="122">
        <v>7.4130364800000001E-2</v>
      </c>
      <c r="M4298" s="122">
        <v>0.12305461296</v>
      </c>
      <c r="N4298" s="122">
        <v>0.1790706312</v>
      </c>
      <c r="O4298" s="122">
        <v>0.25673368895999998</v>
      </c>
      <c r="P4298" s="122">
        <v>0.31755144239999999</v>
      </c>
      <c r="Q4298" s="122">
        <v>0.39399556320000001</v>
      </c>
      <c r="R4298" s="122">
        <v>0.47976504959999999</v>
      </c>
      <c r="S4298" s="122">
        <v>0.56805495120000005</v>
      </c>
      <c r="T4298" s="122">
        <v>0.64902718896</v>
      </c>
      <c r="U4298" s="122">
        <v>0.78495468816000002</v>
      </c>
      <c r="V4298" s="122">
        <v>0.94311945119999996</v>
      </c>
      <c r="W4298" s="122">
        <v>1.11538733136</v>
      </c>
      <c r="X4298" s="122">
        <v>1.3133757566399999</v>
      </c>
      <c r="Y4298" s="122">
        <v>1.8898467264000001</v>
      </c>
      <c r="Z4298" s="122">
        <v>2.28970390944</v>
      </c>
      <c r="AA4298" s="122">
        <v>2.6765559753599999</v>
      </c>
      <c r="AB4298" s="122">
        <v>2.19782315472</v>
      </c>
      <c r="AC4298" s="122">
        <v>2.4366708153599999</v>
      </c>
      <c r="AD4298" s="122">
        <v>2.6101530508800002</v>
      </c>
      <c r="AE4298" s="122">
        <v>2.7874124505600002</v>
      </c>
      <c r="AF4298" s="122">
        <v>2.98872272832</v>
      </c>
      <c r="AG4298" s="122">
        <v>3.1221734928</v>
      </c>
      <c r="AH4298" s="122">
        <v>2.84571044112</v>
      </c>
      <c r="AI4298" s="122">
        <v>3.0596374632000001</v>
      </c>
      <c r="AJ4298" s="122">
        <v>3.14190524256</v>
      </c>
      <c r="AK4298" s="122">
        <v>3.1582930272</v>
      </c>
      <c r="AL4298" s="122">
        <v>0</v>
      </c>
    </row>
    <row r="4299" spans="1:38" hidden="1" x14ac:dyDescent="0.25">
      <c r="A4299" s="122" t="s">
        <v>2025</v>
      </c>
      <c r="B4299" s="122">
        <v>1</v>
      </c>
      <c r="C4299" s="122" t="s">
        <v>2220</v>
      </c>
      <c r="D4299" s="122" t="s">
        <v>2120</v>
      </c>
      <c r="E4299" s="122">
        <v>78</v>
      </c>
      <c r="F4299" s="122">
        <v>1.9564800000000001E-6</v>
      </c>
      <c r="G4299" s="122">
        <v>4.7827199999999997E-6</v>
      </c>
      <c r="H4299" s="122">
        <v>9.1377599999999997E-6</v>
      </c>
      <c r="I4299" s="122">
        <v>6.8330832000000001E-4</v>
      </c>
      <c r="J4299" s="122">
        <v>1.8892032E-3</v>
      </c>
      <c r="K4299" s="122">
        <v>4.6751697600000003E-3</v>
      </c>
      <c r="L4299" s="122">
        <v>8.65666608E-3</v>
      </c>
      <c r="M4299" s="122">
        <v>1.425215952E-2</v>
      </c>
      <c r="N4299" s="122">
        <v>2.053282704E-2</v>
      </c>
      <c r="O4299" s="122">
        <v>2.90660568E-2</v>
      </c>
      <c r="P4299" s="122">
        <v>3.5565805919999999E-2</v>
      </c>
      <c r="Q4299" s="122">
        <v>4.3683068159999998E-2</v>
      </c>
      <c r="R4299" s="122">
        <v>5.2764864959999998E-2</v>
      </c>
      <c r="S4299" s="122">
        <v>6.2043627839999997E-2</v>
      </c>
      <c r="T4299" s="122">
        <v>7.0334183999999994E-2</v>
      </c>
      <c r="U4299" s="122">
        <v>8.4658797120000004E-2</v>
      </c>
      <c r="V4299" s="122">
        <v>0.10045418927999999</v>
      </c>
      <c r="W4299" s="122">
        <v>0.11898320208</v>
      </c>
      <c r="X4299" s="122">
        <v>0.14027634672</v>
      </c>
      <c r="Y4299" s="122">
        <v>0.17596313231999999</v>
      </c>
      <c r="Z4299" s="122">
        <v>0.20209123007999999</v>
      </c>
      <c r="AA4299" s="122">
        <v>0.17506053360000001</v>
      </c>
      <c r="AB4299" s="122">
        <v>0.2229229536</v>
      </c>
      <c r="AC4299" s="122">
        <v>0.1807183896</v>
      </c>
      <c r="AD4299" s="122">
        <v>0.18137859311999999</v>
      </c>
      <c r="AE4299" s="122">
        <v>0.15055198080000001</v>
      </c>
      <c r="AF4299" s="122">
        <v>0.10608825504</v>
      </c>
      <c r="AG4299" s="122">
        <v>0.10965884736000001</v>
      </c>
      <c r="AH4299" s="122">
        <v>0.16346509296</v>
      </c>
      <c r="AI4299" s="122">
        <v>0.14343510768000001</v>
      </c>
      <c r="AJ4299" s="122">
        <v>0.18694162944000001</v>
      </c>
      <c r="AK4299" s="122">
        <v>0.18822145439999999</v>
      </c>
      <c r="AL4299" s="122">
        <v>0</v>
      </c>
    </row>
    <row r="4300" spans="1:38" hidden="1" x14ac:dyDescent="0.25">
      <c r="A4300" s="122" t="s">
        <v>2025</v>
      </c>
      <c r="B4300" s="122">
        <v>1</v>
      </c>
      <c r="C4300" s="122" t="s">
        <v>2220</v>
      </c>
      <c r="D4300" s="122" t="s">
        <v>2121</v>
      </c>
      <c r="E4300" s="122">
        <v>78</v>
      </c>
      <c r="F4300" s="122">
        <v>4.7567999999999999E-6</v>
      </c>
      <c r="G4300" s="122">
        <v>1.171008E-5</v>
      </c>
      <c r="H4300" s="122">
        <v>2.2595999999999998E-5</v>
      </c>
      <c r="I4300" s="122">
        <v>1.7025979199999999E-3</v>
      </c>
      <c r="J4300" s="122">
        <v>4.7556633599999997E-3</v>
      </c>
      <c r="K4300" s="122">
        <v>1.190648976E-2</v>
      </c>
      <c r="L4300" s="122">
        <v>2.2227911039999999E-2</v>
      </c>
      <c r="M4300" s="122">
        <v>3.6902152319999999E-2</v>
      </c>
      <c r="N4300" s="122">
        <v>5.3576743679999997E-2</v>
      </c>
      <c r="O4300" s="122">
        <v>7.6869224639999997E-2</v>
      </c>
      <c r="P4300" s="122">
        <v>9.5193619679999994E-2</v>
      </c>
      <c r="Q4300" s="122">
        <v>0.11803345680000001</v>
      </c>
      <c r="R4300" s="122">
        <v>0.14368267056</v>
      </c>
      <c r="S4300" s="122">
        <v>0.17025293663999999</v>
      </c>
      <c r="T4300" s="122">
        <v>0.19569774096000001</v>
      </c>
      <c r="U4300" s="122">
        <v>0.2381632944</v>
      </c>
      <c r="V4300" s="122">
        <v>0.28489636703999999</v>
      </c>
      <c r="W4300" s="122">
        <v>0.33753062208000001</v>
      </c>
      <c r="X4300" s="122">
        <v>0.39751215311999999</v>
      </c>
      <c r="Y4300" s="122">
        <v>0.44291191151999998</v>
      </c>
      <c r="Z4300" s="122">
        <v>0.43089879599999997</v>
      </c>
      <c r="AA4300" s="122">
        <v>0.53538975168000003</v>
      </c>
      <c r="AB4300" s="122">
        <v>0.67338036816000002</v>
      </c>
      <c r="AC4300" s="122">
        <v>0.81942387792000004</v>
      </c>
      <c r="AD4300" s="122">
        <v>0.90217814687999998</v>
      </c>
      <c r="AE4300" s="122">
        <v>0.89134687296000004</v>
      </c>
      <c r="AF4300" s="122">
        <v>0.93509622672000003</v>
      </c>
      <c r="AG4300" s="122">
        <v>0.72232294464000002</v>
      </c>
      <c r="AH4300" s="122">
        <v>0.87578130480000005</v>
      </c>
      <c r="AI4300" s="122">
        <v>0.7666506864</v>
      </c>
      <c r="AJ4300" s="122">
        <v>0.84397948416000002</v>
      </c>
      <c r="AK4300" s="122">
        <v>0.85014828143999999</v>
      </c>
      <c r="AL4300" s="122">
        <v>0</v>
      </c>
    </row>
    <row r="4301" spans="1:38" hidden="1" x14ac:dyDescent="0.25">
      <c r="A4301" s="122" t="s">
        <v>2025</v>
      </c>
      <c r="B4301" s="122">
        <v>1</v>
      </c>
      <c r="C4301" s="122" t="s">
        <v>2220</v>
      </c>
      <c r="D4301" s="122" t="s">
        <v>2138</v>
      </c>
      <c r="E4301" s="122">
        <v>78</v>
      </c>
      <c r="F4301" s="122">
        <v>9.2159999999999999E-8</v>
      </c>
      <c r="G4301" s="122">
        <v>2.2415999999999999E-7</v>
      </c>
      <c r="H4301" s="122">
        <v>4.2528000000000001E-7</v>
      </c>
      <c r="I4301" s="122">
        <v>3.1670400000000001E-5</v>
      </c>
      <c r="J4301" s="122">
        <v>8.739888E-5</v>
      </c>
      <c r="K4301" s="122">
        <v>2.1589919999999999E-4</v>
      </c>
      <c r="L4301" s="122">
        <v>3.9677039999999998E-4</v>
      </c>
      <c r="M4301" s="122">
        <v>6.4834128000000005E-4</v>
      </c>
      <c r="N4301" s="122">
        <v>9.2764271999999995E-4</v>
      </c>
      <c r="O4301" s="122">
        <v>1.3069060799999999E-3</v>
      </c>
      <c r="P4301" s="122">
        <v>1.58860512E-3</v>
      </c>
      <c r="Q4301" s="122">
        <v>1.9350719999999999E-3</v>
      </c>
      <c r="R4301" s="122">
        <v>2.3177510400000001E-3</v>
      </c>
      <c r="S4301" s="122">
        <v>2.70625344E-3</v>
      </c>
      <c r="T4301" s="122">
        <v>3.0477628799999998E-3</v>
      </c>
      <c r="U4301" s="122">
        <v>3.6353894400000001E-3</v>
      </c>
      <c r="V4301" s="122">
        <v>4.2632544000000003E-3</v>
      </c>
      <c r="W4301" s="122">
        <v>4.9694601600000004E-3</v>
      </c>
      <c r="X4301" s="122">
        <v>5.7687158399999999E-3</v>
      </c>
      <c r="Y4301" s="122">
        <v>6.6784550399999996E-3</v>
      </c>
      <c r="Z4301" s="122">
        <v>7.5044567999999999E-3</v>
      </c>
      <c r="AA4301" s="122">
        <v>8.2209388800000005E-3</v>
      </c>
      <c r="AB4301" s="122">
        <v>8.8154040000000006E-3</v>
      </c>
      <c r="AC4301" s="122">
        <v>9.3100190400000008E-3</v>
      </c>
      <c r="AD4301" s="122">
        <v>9.6521995199999999E-3</v>
      </c>
      <c r="AE4301" s="122">
        <v>9.8406825599999994E-3</v>
      </c>
      <c r="AF4301" s="122">
        <v>9.9784742400000001E-3</v>
      </c>
      <c r="AG4301" s="122">
        <v>9.8101828800000006E-3</v>
      </c>
      <c r="AH4301" s="122">
        <v>9.6196564800000006E-3</v>
      </c>
      <c r="AI4301" s="122">
        <v>9.6101236800000007E-3</v>
      </c>
      <c r="AJ4301" s="122">
        <v>9.4891684800000008E-3</v>
      </c>
      <c r="AK4301" s="122">
        <v>9.4504444800000004E-3</v>
      </c>
      <c r="AL4301" s="122">
        <v>0</v>
      </c>
    </row>
    <row r="4302" spans="1:38" hidden="1" x14ac:dyDescent="0.25">
      <c r="A4302" s="122" t="s">
        <v>2025</v>
      </c>
      <c r="B4302" s="122">
        <v>1</v>
      </c>
      <c r="C4302" s="122" t="s">
        <v>2220</v>
      </c>
      <c r="D4302" s="122" t="s">
        <v>2122</v>
      </c>
      <c r="E4302" s="122">
        <v>78</v>
      </c>
      <c r="F4302" s="122">
        <v>4.32E-7</v>
      </c>
      <c r="G4302" s="122">
        <v>1.05648E-6</v>
      </c>
      <c r="H4302" s="122">
        <v>2.0174400000000002E-6</v>
      </c>
      <c r="I4302" s="122">
        <v>1.5111024E-4</v>
      </c>
      <c r="J4302" s="122">
        <v>4.2112368000000002E-4</v>
      </c>
      <c r="K4302" s="122">
        <v>1.0513070400000001E-3</v>
      </c>
      <c r="L4302" s="122">
        <v>1.9548153599999998E-3</v>
      </c>
      <c r="M4302" s="122">
        <v>3.2272387200000001E-3</v>
      </c>
      <c r="N4302" s="122">
        <v>4.6614571200000003E-3</v>
      </c>
      <c r="O4302" s="122">
        <v>6.6400512000000002E-3</v>
      </c>
      <c r="P4302" s="122">
        <v>8.1667939200000001E-3</v>
      </c>
      <c r="Q4302" s="122">
        <v>1.0038783359999999E-2</v>
      </c>
      <c r="R4302" s="122">
        <v>1.213529472E-2</v>
      </c>
      <c r="S4302" s="122">
        <v>1.4278874400000001E-2</v>
      </c>
      <c r="T4302" s="122">
        <v>1.6228443360000001E-2</v>
      </c>
      <c r="U4302" s="122">
        <v>1.9526007840000002E-2</v>
      </c>
      <c r="V4302" s="122">
        <v>2.31256224E-2</v>
      </c>
      <c r="W4302" s="122">
        <v>2.7150552000000001E-2</v>
      </c>
      <c r="X4302" s="122">
        <v>3.1672654080000001E-2</v>
      </c>
      <c r="Y4302" s="122">
        <v>3.4915605600000003E-2</v>
      </c>
      <c r="Z4302" s="122">
        <v>3.3610841279999998E-2</v>
      </c>
      <c r="AA4302" s="122">
        <v>4.1443684799999998E-2</v>
      </c>
      <c r="AB4302" s="122">
        <v>5.1515293920000003E-2</v>
      </c>
      <c r="AC4302" s="122">
        <v>6.2192599680000002E-2</v>
      </c>
      <c r="AD4302" s="122">
        <v>6.7884228480000003E-2</v>
      </c>
      <c r="AE4302" s="122">
        <v>6.666590016E-2</v>
      </c>
      <c r="AF4302" s="122">
        <v>6.9359289120000001E-2</v>
      </c>
      <c r="AG4302" s="122">
        <v>5.3304993600000003E-2</v>
      </c>
      <c r="AH4302" s="122">
        <v>6.4292686560000006E-2</v>
      </c>
      <c r="AI4302" s="122">
        <v>5.5912739519999997E-2</v>
      </c>
      <c r="AJ4302" s="122">
        <v>6.2818562879999998E-2</v>
      </c>
      <c r="AK4302" s="122">
        <v>6.3505302720000004E-2</v>
      </c>
      <c r="AL4302" s="122">
        <v>0</v>
      </c>
    </row>
    <row r="4303" spans="1:38" hidden="1" x14ac:dyDescent="0.25">
      <c r="A4303" s="122" t="s">
        <v>2025</v>
      </c>
      <c r="B4303" s="122">
        <v>1</v>
      </c>
      <c r="C4303" s="122" t="s">
        <v>2220</v>
      </c>
      <c r="D4303" s="122" t="s">
        <v>2123</v>
      </c>
      <c r="E4303" s="122">
        <v>78</v>
      </c>
      <c r="F4303" s="122">
        <v>3.8049600000000002E-6</v>
      </c>
      <c r="G4303" s="122">
        <v>9.3600000000000002E-6</v>
      </c>
      <c r="H4303" s="122">
        <v>1.8020160000000001E-5</v>
      </c>
      <c r="I4303" s="122">
        <v>1.3618584E-3</v>
      </c>
      <c r="J4303" s="122">
        <v>3.8120716800000001E-3</v>
      </c>
      <c r="K4303" s="122">
        <v>9.5813582400000007E-3</v>
      </c>
      <c r="L4303" s="122">
        <v>1.78474536E-2</v>
      </c>
      <c r="M4303" s="122">
        <v>2.9545086240000001E-2</v>
      </c>
      <c r="N4303" s="122">
        <v>4.274982192E-2</v>
      </c>
      <c r="O4303" s="122">
        <v>6.0760648799999997E-2</v>
      </c>
      <c r="P4303" s="122">
        <v>7.4493468960000003E-2</v>
      </c>
      <c r="Q4303" s="122">
        <v>9.1609398719999999E-2</v>
      </c>
      <c r="R4303" s="122">
        <v>0.11074910112</v>
      </c>
      <c r="S4303" s="122">
        <v>0.13018073808</v>
      </c>
      <c r="T4303" s="122">
        <v>0.14844235104</v>
      </c>
      <c r="U4303" s="122">
        <v>0.17950544064000001</v>
      </c>
      <c r="V4303" s="122">
        <v>0.21485081376000001</v>
      </c>
      <c r="W4303" s="122">
        <v>0.25446927551999998</v>
      </c>
      <c r="X4303" s="122">
        <v>0.29944527312000002</v>
      </c>
      <c r="Y4303" s="122">
        <v>0.24691780608</v>
      </c>
      <c r="Z4303" s="122">
        <v>0.37443778319999999</v>
      </c>
      <c r="AA4303" s="122">
        <v>0.34036803455999998</v>
      </c>
      <c r="AB4303" s="122">
        <v>0.30143473296000001</v>
      </c>
      <c r="AC4303" s="122">
        <v>0.37333078751999998</v>
      </c>
      <c r="AD4303" s="122">
        <v>0.36880464239999999</v>
      </c>
      <c r="AE4303" s="122">
        <v>0.40104082320000001</v>
      </c>
      <c r="AF4303" s="122">
        <v>0.35316559632</v>
      </c>
      <c r="AG4303" s="122">
        <v>0.47103745151999998</v>
      </c>
      <c r="AH4303" s="122">
        <v>0.36073731263999997</v>
      </c>
      <c r="AI4303" s="122">
        <v>0.38610316896000002</v>
      </c>
      <c r="AJ4303" s="122">
        <v>0.47853606815999999</v>
      </c>
      <c r="AK4303" s="122">
        <v>0.48252048096</v>
      </c>
      <c r="AL4303" s="122">
        <v>0</v>
      </c>
    </row>
    <row r="4304" spans="1:38" hidden="1" x14ac:dyDescent="0.25">
      <c r="A4304" s="122" t="s">
        <v>2025</v>
      </c>
      <c r="B4304" s="122">
        <v>1</v>
      </c>
      <c r="C4304" s="122" t="s">
        <v>2220</v>
      </c>
      <c r="D4304" s="122" t="s">
        <v>2124</v>
      </c>
      <c r="E4304" s="122">
        <v>78</v>
      </c>
      <c r="F4304" s="122">
        <v>3.9062400000000002E-6</v>
      </c>
      <c r="G4304" s="122">
        <v>9.5764799999999992E-6</v>
      </c>
      <c r="H4304" s="122">
        <v>1.83288E-5</v>
      </c>
      <c r="I4304" s="122">
        <v>1.37472528E-3</v>
      </c>
      <c r="J4304" s="122">
        <v>3.8204932800000001E-3</v>
      </c>
      <c r="K4304" s="122">
        <v>9.52432416E-3</v>
      </c>
      <c r="L4304" s="122">
        <v>1.7683860959999999E-2</v>
      </c>
      <c r="M4304" s="122">
        <v>2.919195648E-2</v>
      </c>
      <c r="N4304" s="122">
        <v>4.219550448E-2</v>
      </c>
      <c r="O4304" s="122">
        <v>6.0138342720000001E-2</v>
      </c>
      <c r="P4304" s="122">
        <v>7.4014184159999996E-2</v>
      </c>
      <c r="Q4304" s="122">
        <v>9.1284410400000002E-2</v>
      </c>
      <c r="R4304" s="122">
        <v>0.11076381791999999</v>
      </c>
      <c r="S4304" s="122">
        <v>0.13074603456</v>
      </c>
      <c r="T4304" s="122">
        <v>0.14902160783999999</v>
      </c>
      <c r="U4304" s="122">
        <v>0.1798590024</v>
      </c>
      <c r="V4304" s="122">
        <v>0.21343835184000001</v>
      </c>
      <c r="W4304" s="122">
        <v>0.25173380639999998</v>
      </c>
      <c r="X4304" s="122">
        <v>0.29539234176000001</v>
      </c>
      <c r="Y4304" s="122">
        <v>0.40959740447999998</v>
      </c>
      <c r="Z4304" s="122">
        <v>0.45517581167999999</v>
      </c>
      <c r="AA4304" s="122">
        <v>0.52359319248000002</v>
      </c>
      <c r="AB4304" s="122">
        <v>0.51627498624000001</v>
      </c>
      <c r="AC4304" s="122">
        <v>0.58237222751999995</v>
      </c>
      <c r="AD4304" s="122">
        <v>0.54644292336</v>
      </c>
      <c r="AE4304" s="122">
        <v>0.58567604640000004</v>
      </c>
      <c r="AF4304" s="122">
        <v>0.59377197552000005</v>
      </c>
      <c r="AG4304" s="122">
        <v>0.66180962016</v>
      </c>
      <c r="AH4304" s="122">
        <v>0.50995036368000002</v>
      </c>
      <c r="AI4304" s="122">
        <v>0.53415618336000004</v>
      </c>
      <c r="AJ4304" s="122">
        <v>0.49505152223999999</v>
      </c>
      <c r="AK4304" s="122">
        <v>0.49656932735999998</v>
      </c>
      <c r="AL4304" s="122">
        <v>0</v>
      </c>
    </row>
    <row r="4305" spans="1:38" hidden="1" x14ac:dyDescent="0.25">
      <c r="A4305" s="122" t="s">
        <v>2025</v>
      </c>
      <c r="B4305" s="122">
        <v>1</v>
      </c>
      <c r="C4305" s="122" t="s">
        <v>2220</v>
      </c>
      <c r="D4305" s="122" t="s">
        <v>2125</v>
      </c>
      <c r="E4305" s="122">
        <v>78</v>
      </c>
      <c r="F4305" s="122">
        <v>1.3713600000000001E-6</v>
      </c>
      <c r="G4305" s="122">
        <v>3.3427199999999999E-6</v>
      </c>
      <c r="H4305" s="122">
        <v>6.3638400000000002E-6</v>
      </c>
      <c r="I4305" s="122">
        <v>4.7537856000000003E-4</v>
      </c>
      <c r="J4305" s="122">
        <v>1.3130784E-3</v>
      </c>
      <c r="K4305" s="122">
        <v>3.25511376E-3</v>
      </c>
      <c r="L4305" s="122">
        <v>6.0017639999999997E-3</v>
      </c>
      <c r="M4305" s="122">
        <v>9.8297534400000001E-3</v>
      </c>
      <c r="N4305" s="122">
        <v>1.4095866239999999E-2</v>
      </c>
      <c r="O4305" s="122">
        <v>1.989544608E-2</v>
      </c>
      <c r="P4305" s="122">
        <v>2.4207894720000001E-2</v>
      </c>
      <c r="Q4305" s="122">
        <v>2.9539363200000002E-2</v>
      </c>
      <c r="R4305" s="122">
        <v>3.559918032E-2</v>
      </c>
      <c r="S4305" s="122">
        <v>4.1882653440000001E-2</v>
      </c>
      <c r="T4305" s="122">
        <v>4.7551233599999999E-2</v>
      </c>
      <c r="U4305" s="122">
        <v>5.7221639519999999E-2</v>
      </c>
      <c r="V4305" s="122">
        <v>6.7863454559999994E-2</v>
      </c>
      <c r="W4305" s="122">
        <v>7.9866947999999993E-2</v>
      </c>
      <c r="X4305" s="122">
        <v>9.3386859360000005E-2</v>
      </c>
      <c r="Y4305" s="122">
        <v>0.10325612687999999</v>
      </c>
      <c r="Z4305" s="122">
        <v>9.9576290880000001E-2</v>
      </c>
      <c r="AA4305" s="122">
        <v>0.12268010544000001</v>
      </c>
      <c r="AB4305" s="122">
        <v>0.15276633791999999</v>
      </c>
      <c r="AC4305" s="122">
        <v>0.18409239072</v>
      </c>
      <c r="AD4305" s="122">
        <v>0.20077649759999999</v>
      </c>
      <c r="AE4305" s="122">
        <v>0.19636532976000001</v>
      </c>
      <c r="AF4305" s="122">
        <v>0.20356071455999999</v>
      </c>
      <c r="AG4305" s="122">
        <v>0.15507906431999999</v>
      </c>
      <c r="AH4305" s="122">
        <v>0.18583418400000001</v>
      </c>
      <c r="AI4305" s="122">
        <v>0.16085043792000001</v>
      </c>
      <c r="AJ4305" s="122">
        <v>0.17499363936000001</v>
      </c>
      <c r="AK4305" s="122">
        <v>0.17539128336000001</v>
      </c>
      <c r="AL4305" s="122">
        <v>0</v>
      </c>
    </row>
    <row r="4306" spans="1:38" hidden="1" x14ac:dyDescent="0.25">
      <c r="A4306" s="122" t="s">
        <v>2025</v>
      </c>
      <c r="B4306" s="122">
        <v>1</v>
      </c>
      <c r="C4306" s="122" t="s">
        <v>2220</v>
      </c>
      <c r="D4306" s="122" t="s">
        <v>2126</v>
      </c>
      <c r="E4306" s="122">
        <v>78</v>
      </c>
      <c r="F4306" s="122">
        <v>5.1264000000000002E-7</v>
      </c>
      <c r="G4306" s="122">
        <v>1.23408E-6</v>
      </c>
      <c r="H4306" s="122">
        <v>2.3193599999999999E-6</v>
      </c>
      <c r="I4306" s="122">
        <v>1.7028E-4</v>
      </c>
      <c r="J4306" s="122">
        <v>4.6282943999999997E-4</v>
      </c>
      <c r="K4306" s="122">
        <v>1.12612032E-3</v>
      </c>
      <c r="L4306" s="122">
        <v>2.0434948799999998E-3</v>
      </c>
      <c r="M4306" s="122">
        <v>3.2907758399999998E-3</v>
      </c>
      <c r="N4306" s="122">
        <v>4.6525535999999996E-3</v>
      </c>
      <c r="O4306" s="122">
        <v>6.4870535999999998E-3</v>
      </c>
      <c r="P4306" s="122">
        <v>7.8325516800000008E-3</v>
      </c>
      <c r="Q4306" s="122">
        <v>9.4618353600000003E-3</v>
      </c>
      <c r="R4306" s="122">
        <v>1.134857136E-2</v>
      </c>
      <c r="S4306" s="122">
        <v>1.3234846559999999E-2</v>
      </c>
      <c r="T4306" s="122">
        <v>1.490999904E-2</v>
      </c>
      <c r="U4306" s="122">
        <v>1.7710695360000001E-2</v>
      </c>
      <c r="V4306" s="122">
        <v>2.0789524319999999E-2</v>
      </c>
      <c r="W4306" s="122">
        <v>2.4498645600000001E-2</v>
      </c>
      <c r="X4306" s="122">
        <v>2.8763080319999999E-2</v>
      </c>
      <c r="Y4306" s="122">
        <v>3.6172569600000003E-2</v>
      </c>
      <c r="Z4306" s="122">
        <v>4.1106229920000001E-2</v>
      </c>
      <c r="AA4306" s="122">
        <v>3.5293940160000002E-2</v>
      </c>
      <c r="AB4306" s="122">
        <v>4.5039692639999997E-2</v>
      </c>
      <c r="AC4306" s="122">
        <v>3.6322315680000002E-2</v>
      </c>
      <c r="AD4306" s="122">
        <v>3.5997545280000001E-2</v>
      </c>
      <c r="AE4306" s="122">
        <v>2.958883776E-2</v>
      </c>
      <c r="AF4306" s="122">
        <v>2.039503728E-2</v>
      </c>
      <c r="AG4306" s="122">
        <v>2.049320256E-2</v>
      </c>
      <c r="AH4306" s="122">
        <v>3.0000166559999999E-2</v>
      </c>
      <c r="AI4306" s="122">
        <v>2.597535216E-2</v>
      </c>
      <c r="AJ4306" s="122">
        <v>3.2884102560000003E-2</v>
      </c>
      <c r="AK4306" s="122">
        <v>3.2637494879999999E-2</v>
      </c>
      <c r="AL4306" s="122">
        <v>0</v>
      </c>
    </row>
    <row r="4307" spans="1:38" hidden="1" x14ac:dyDescent="0.25">
      <c r="A4307" s="122" t="s">
        <v>2025</v>
      </c>
      <c r="B4307" s="122">
        <v>1</v>
      </c>
      <c r="C4307" s="122" t="s">
        <v>2221</v>
      </c>
      <c r="D4307" s="122" t="s">
        <v>2078</v>
      </c>
      <c r="E4307" s="122">
        <v>79</v>
      </c>
      <c r="F4307" s="122">
        <v>5.5100020380000005E-4</v>
      </c>
      <c r="G4307" s="122">
        <v>1.1787822276E-3</v>
      </c>
      <c r="H4307" s="122">
        <v>1.2103823784E-3</v>
      </c>
      <c r="I4307" s="122">
        <v>1.2391072716E-3</v>
      </c>
      <c r="J4307" s="122">
        <v>1.3193152176E-3</v>
      </c>
      <c r="K4307" s="122">
        <v>1.4052382265999999E-3</v>
      </c>
      <c r="L4307" s="122">
        <v>1.6429542252E-3</v>
      </c>
      <c r="M4307" s="122">
        <v>2.5746676008000001E-3</v>
      </c>
      <c r="N4307" s="122">
        <v>3.8962247664000001E-3</v>
      </c>
      <c r="O4307" s="122">
        <v>4.0346047632000004E-3</v>
      </c>
      <c r="P4307" s="122">
        <v>4.0688063796000002E-3</v>
      </c>
      <c r="Q4307" s="122">
        <v>4.3761109895999999E-3</v>
      </c>
      <c r="R4307" s="122">
        <v>4.7017351410000002E-3</v>
      </c>
      <c r="S4307" s="122">
        <v>5.0395943172000003E-3</v>
      </c>
      <c r="T4307" s="122">
        <v>5.4069352751999998E-3</v>
      </c>
      <c r="U4307" s="122">
        <v>5.7718267469999999E-3</v>
      </c>
      <c r="V4307" s="122">
        <v>5.9147660430000004E-3</v>
      </c>
      <c r="W4307" s="122">
        <v>6.0662129975999996E-3</v>
      </c>
      <c r="X4307" s="122">
        <v>6.183752055E-3</v>
      </c>
      <c r="Y4307" s="122">
        <v>6.72491319E-3</v>
      </c>
      <c r="Z4307" s="122">
        <v>7.3177848155999998E-3</v>
      </c>
      <c r="AA4307" s="122">
        <v>7.8155808720000008E-3</v>
      </c>
      <c r="AB4307" s="122">
        <v>8.3172433019999999E-3</v>
      </c>
      <c r="AC4307" s="122">
        <v>8.8053451895999998E-3</v>
      </c>
      <c r="AD4307" s="122">
        <v>9.2000435159999994E-3</v>
      </c>
      <c r="AE4307" s="122">
        <v>9.6126653238000001E-3</v>
      </c>
      <c r="AF4307" s="122">
        <v>9.7888278438000003E-3</v>
      </c>
      <c r="AG4307" s="122">
        <v>9.9007761900000001E-3</v>
      </c>
      <c r="AH4307" s="122">
        <v>9.9884745827999999E-3</v>
      </c>
      <c r="AI4307" s="122">
        <v>1.0098045133800001E-2</v>
      </c>
      <c r="AJ4307" s="122">
        <v>1.0181182971600001E-2</v>
      </c>
      <c r="AK4307" s="122">
        <v>1.03745329638E-2</v>
      </c>
      <c r="AL4307" s="122">
        <v>0</v>
      </c>
    </row>
    <row r="4308" spans="1:38" hidden="1" x14ac:dyDescent="0.25">
      <c r="A4308" s="122" t="s">
        <v>2025</v>
      </c>
      <c r="B4308" s="122">
        <v>1</v>
      </c>
      <c r="C4308" s="122" t="s">
        <v>2221</v>
      </c>
      <c r="D4308" s="122" t="s">
        <v>2079</v>
      </c>
      <c r="E4308" s="122">
        <v>79</v>
      </c>
      <c r="F4308" s="122">
        <v>4.0332938322000002E-3</v>
      </c>
      <c r="G4308" s="122">
        <v>8.4743451515999994E-3</v>
      </c>
      <c r="H4308" s="122">
        <v>8.5402376952000009E-3</v>
      </c>
      <c r="I4308" s="122">
        <v>8.7113273490000004E-3</v>
      </c>
      <c r="J4308" s="122">
        <v>9.3162777281999998E-3</v>
      </c>
      <c r="K4308" s="122">
        <v>9.9899201327999995E-3</v>
      </c>
      <c r="L4308" s="122">
        <v>1.1692679556E-2</v>
      </c>
      <c r="M4308" s="122">
        <v>1.8346766467800001E-2</v>
      </c>
      <c r="N4308" s="122">
        <v>2.7683205733799999E-2</v>
      </c>
      <c r="O4308" s="122">
        <v>2.8608304659000001E-2</v>
      </c>
      <c r="P4308" s="122">
        <v>2.8847288642999999E-2</v>
      </c>
      <c r="Q4308" s="122">
        <v>3.08512392624E-2</v>
      </c>
      <c r="R4308" s="122">
        <v>3.27930539328E-2</v>
      </c>
      <c r="S4308" s="122">
        <v>3.5001970390799997E-2</v>
      </c>
      <c r="T4308" s="122">
        <v>3.7157407432800001E-2</v>
      </c>
      <c r="U4308" s="122">
        <v>3.9547613621400003E-2</v>
      </c>
      <c r="V4308" s="122">
        <v>4.0543845033000001E-2</v>
      </c>
      <c r="W4308" s="122">
        <v>4.1667562486800001E-2</v>
      </c>
      <c r="X4308" s="122">
        <v>4.2440910388199998E-2</v>
      </c>
      <c r="Y4308" s="122">
        <v>4.57818698952E-2</v>
      </c>
      <c r="Z4308" s="122">
        <v>4.9047961545599997E-2</v>
      </c>
      <c r="AA4308" s="122">
        <v>5.1930562939800001E-2</v>
      </c>
      <c r="AB4308" s="122">
        <v>5.4817394751600003E-2</v>
      </c>
      <c r="AC4308" s="122">
        <v>5.7676630937999997E-2</v>
      </c>
      <c r="AD4308" s="122">
        <v>6.0458692998000003E-2</v>
      </c>
      <c r="AE4308" s="122">
        <v>6.3198402678599996E-2</v>
      </c>
      <c r="AF4308" s="122">
        <v>6.4155812288999997E-2</v>
      </c>
      <c r="AG4308" s="122">
        <v>6.5178117903599994E-2</v>
      </c>
      <c r="AH4308" s="122">
        <v>6.6329500507200004E-2</v>
      </c>
      <c r="AI4308" s="122">
        <v>6.7558137084000006E-2</v>
      </c>
      <c r="AJ4308" s="122">
        <v>6.9846497906400004E-2</v>
      </c>
      <c r="AK4308" s="122">
        <v>7.1363855475000001E-2</v>
      </c>
      <c r="AL4308" s="122">
        <v>0</v>
      </c>
    </row>
    <row r="4309" spans="1:38" hidden="1" x14ac:dyDescent="0.25">
      <c r="A4309" s="122" t="s">
        <v>2025</v>
      </c>
      <c r="B4309" s="122">
        <v>1</v>
      </c>
      <c r="C4309" s="122" t="s">
        <v>2221</v>
      </c>
      <c r="D4309" s="122" t="s">
        <v>2080</v>
      </c>
      <c r="E4309" s="122">
        <v>79</v>
      </c>
      <c r="F4309" s="122">
        <v>2.3468332578000001E-3</v>
      </c>
      <c r="G4309" s="122">
        <v>4.9267665797999996E-3</v>
      </c>
      <c r="H4309" s="122">
        <v>4.9670216766000003E-3</v>
      </c>
      <c r="I4309" s="122">
        <v>5.0775115974E-3</v>
      </c>
      <c r="J4309" s="122">
        <v>5.4539260002000002E-3</v>
      </c>
      <c r="K4309" s="122">
        <v>5.8947201354000002E-3</v>
      </c>
      <c r="L4309" s="122">
        <v>6.9439247375999999E-3</v>
      </c>
      <c r="M4309" s="122">
        <v>1.09254352014E-2</v>
      </c>
      <c r="N4309" s="122">
        <v>1.6506023618399999E-2</v>
      </c>
      <c r="O4309" s="122">
        <v>1.7124786500399999E-2</v>
      </c>
      <c r="P4309" s="122">
        <v>1.73555702346E-2</v>
      </c>
      <c r="Q4309" s="122">
        <v>1.8586639130399998E-2</v>
      </c>
      <c r="R4309" s="122">
        <v>1.9806662326799999E-2</v>
      </c>
      <c r="S4309" s="122">
        <v>2.1177777182999999E-2</v>
      </c>
      <c r="T4309" s="122">
        <v>2.2550720414999999E-2</v>
      </c>
      <c r="U4309" s="122">
        <v>2.4067930613399999E-2</v>
      </c>
      <c r="V4309" s="122">
        <v>2.4714951465599998E-2</v>
      </c>
      <c r="W4309" s="122">
        <v>2.5401319526399999E-2</v>
      </c>
      <c r="X4309" s="122">
        <v>2.58570076842E-2</v>
      </c>
      <c r="Y4309" s="122">
        <v>2.7874026379200001E-2</v>
      </c>
      <c r="Z4309" s="122">
        <v>2.9948307649799999E-2</v>
      </c>
      <c r="AA4309" s="122">
        <v>3.1821073109400001E-2</v>
      </c>
      <c r="AB4309" s="122">
        <v>3.3606256261799999E-2</v>
      </c>
      <c r="AC4309" s="122">
        <v>3.5340217719599998E-2</v>
      </c>
      <c r="AD4309" s="122">
        <v>3.7055539752000002E-2</v>
      </c>
      <c r="AE4309" s="122">
        <v>3.8789277925800003E-2</v>
      </c>
      <c r="AF4309" s="122">
        <v>3.9438928050600001E-2</v>
      </c>
      <c r="AG4309" s="122">
        <v>4.0136543028600001E-2</v>
      </c>
      <c r="AH4309" s="122">
        <v>4.0844302662600002E-2</v>
      </c>
      <c r="AI4309" s="122">
        <v>4.1583857827799997E-2</v>
      </c>
      <c r="AJ4309" s="122">
        <v>4.1871065608200003E-2</v>
      </c>
      <c r="AK4309" s="122">
        <v>4.2846134526600001E-2</v>
      </c>
      <c r="AL4309" s="122">
        <v>0</v>
      </c>
    </row>
    <row r="4310" spans="1:38" hidden="1" x14ac:dyDescent="0.25">
      <c r="A4310" s="122" t="s">
        <v>2025</v>
      </c>
      <c r="B4310" s="122">
        <v>1</v>
      </c>
      <c r="C4310" s="122" t="s">
        <v>2221</v>
      </c>
      <c r="D4310" s="122" t="s">
        <v>2133</v>
      </c>
      <c r="E4310" s="122">
        <v>79</v>
      </c>
      <c r="F4310" s="122">
        <v>4.7003655599999998E-5</v>
      </c>
      <c r="G4310" s="122">
        <v>1.0039618679999999E-4</v>
      </c>
      <c r="H4310" s="122">
        <v>1.026757536E-4</v>
      </c>
      <c r="I4310" s="122">
        <v>1.061742882E-4</v>
      </c>
      <c r="J4310" s="122">
        <v>1.152597804E-4</v>
      </c>
      <c r="K4310" s="122">
        <v>1.2525063540000001E-4</v>
      </c>
      <c r="L4310" s="122">
        <v>1.4826217680000001E-4</v>
      </c>
      <c r="M4310" s="122">
        <v>2.348740266E-4</v>
      </c>
      <c r="N4310" s="122">
        <v>3.5744241120000002E-4</v>
      </c>
      <c r="O4310" s="122">
        <v>3.7313599200000002E-4</v>
      </c>
      <c r="P4310" s="122">
        <v>3.7385332980000003E-4</v>
      </c>
      <c r="Q4310" s="122">
        <v>3.9828152400000002E-4</v>
      </c>
      <c r="R4310" s="122">
        <v>4.2129454200000001E-4</v>
      </c>
      <c r="S4310" s="122">
        <v>4.4631002280000001E-4</v>
      </c>
      <c r="T4310" s="122">
        <v>4.7024031300000002E-4</v>
      </c>
      <c r="U4310" s="122">
        <v>4.9585476899999996E-4</v>
      </c>
      <c r="V4310" s="122">
        <v>5.0039314739999999E-4</v>
      </c>
      <c r="W4310" s="122">
        <v>5.0617166280000003E-4</v>
      </c>
      <c r="X4310" s="122">
        <v>5.0697493320000001E-4</v>
      </c>
      <c r="Y4310" s="122">
        <v>5.3846839619999995E-4</v>
      </c>
      <c r="Z4310" s="122">
        <v>5.6913098880000004E-4</v>
      </c>
      <c r="AA4310" s="122">
        <v>5.9567716560000004E-4</v>
      </c>
      <c r="AB4310" s="122">
        <v>6.1998351960000002E-4</v>
      </c>
      <c r="AC4310" s="122">
        <v>6.4232825880000005E-4</v>
      </c>
      <c r="AD4310" s="122">
        <v>6.6251048280000001E-4</v>
      </c>
      <c r="AE4310" s="122">
        <v>6.8040949679999999E-4</v>
      </c>
      <c r="AF4310" s="122">
        <v>6.7752938160000004E-4</v>
      </c>
      <c r="AG4310" s="122">
        <v>6.7433716559999997E-4</v>
      </c>
      <c r="AH4310" s="122">
        <v>6.7100674259999997E-4</v>
      </c>
      <c r="AI4310" s="122">
        <v>6.6699682139999999E-4</v>
      </c>
      <c r="AJ4310" s="122">
        <v>6.5876517659999999E-4</v>
      </c>
      <c r="AK4310" s="122">
        <v>6.5653517940000004E-4</v>
      </c>
      <c r="AL4310" s="122">
        <v>0</v>
      </c>
    </row>
    <row r="4311" spans="1:38" hidden="1" x14ac:dyDescent="0.25">
      <c r="A4311" s="122" t="s">
        <v>2025</v>
      </c>
      <c r="B4311" s="122">
        <v>1</v>
      </c>
      <c r="C4311" s="122" t="s">
        <v>2221</v>
      </c>
      <c r="D4311" s="122" t="s">
        <v>2081</v>
      </c>
      <c r="E4311" s="122">
        <v>79</v>
      </c>
      <c r="F4311" s="122">
        <v>3.6688503498000001E-3</v>
      </c>
      <c r="G4311" s="122">
        <v>7.8322710059999991E-3</v>
      </c>
      <c r="H4311" s="122">
        <v>8.0503701527999995E-3</v>
      </c>
      <c r="I4311" s="122">
        <v>8.4038161115999998E-3</v>
      </c>
      <c r="J4311" s="122">
        <v>9.2831695548000002E-3</v>
      </c>
      <c r="K4311" s="122">
        <v>1.03054158708E-2</v>
      </c>
      <c r="L4311" s="122">
        <v>1.23833656092E-2</v>
      </c>
      <c r="M4311" s="122">
        <v>1.9896919101599998E-2</v>
      </c>
      <c r="N4311" s="122">
        <v>3.0691427479199999E-2</v>
      </c>
      <c r="O4311" s="122">
        <v>3.2442095865599999E-2</v>
      </c>
      <c r="P4311" s="122">
        <v>3.3437360559599998E-2</v>
      </c>
      <c r="Q4311" s="122">
        <v>3.6415986769799999E-2</v>
      </c>
      <c r="R4311" s="122">
        <v>3.9499144171199999E-2</v>
      </c>
      <c r="S4311" s="122">
        <v>4.2827574796200002E-2</v>
      </c>
      <c r="T4311" s="122">
        <v>4.6356486646199999E-2</v>
      </c>
      <c r="U4311" s="122">
        <v>5.0532038247599997E-2</v>
      </c>
      <c r="V4311" s="122">
        <v>5.2807423137000001E-2</v>
      </c>
      <c r="W4311" s="122">
        <v>5.4997011121799999E-2</v>
      </c>
      <c r="X4311" s="122">
        <v>5.6492717980800002E-2</v>
      </c>
      <c r="Y4311" s="122">
        <v>6.1035148240200003E-2</v>
      </c>
      <c r="Z4311" s="122">
        <v>6.5670493085400003E-2</v>
      </c>
      <c r="AA4311" s="122">
        <v>7.0040252376599998E-2</v>
      </c>
      <c r="AB4311" s="122">
        <v>7.4616806337599997E-2</v>
      </c>
      <c r="AC4311" s="122">
        <v>7.9201025605199996E-2</v>
      </c>
      <c r="AD4311" s="122">
        <v>8.4038563965599999E-2</v>
      </c>
      <c r="AE4311" s="122">
        <v>8.8947518126400005E-2</v>
      </c>
      <c r="AF4311" s="122">
        <v>9.1547828321400002E-2</v>
      </c>
      <c r="AG4311" s="122">
        <v>9.4174281802199999E-2</v>
      </c>
      <c r="AH4311" s="122">
        <v>9.7145503456799995E-2</v>
      </c>
      <c r="AI4311" s="122">
        <v>0.1003722171936</v>
      </c>
      <c r="AJ4311" s="122">
        <v>9.9776485587000002E-2</v>
      </c>
      <c r="AK4311" s="122">
        <v>0.103031475441</v>
      </c>
      <c r="AL4311" s="122">
        <v>0</v>
      </c>
    </row>
    <row r="4312" spans="1:38" x14ac:dyDescent="0.25">
      <c r="A4312" s="122" t="s">
        <v>2025</v>
      </c>
      <c r="B4312" s="122">
        <v>1</v>
      </c>
      <c r="C4312" s="122" t="s">
        <v>2221</v>
      </c>
      <c r="D4312" s="122" t="s">
        <v>2082</v>
      </c>
      <c r="E4312" s="122">
        <v>79</v>
      </c>
      <c r="F4312" s="122">
        <v>2.9835527412000001E-2</v>
      </c>
      <c r="G4312" s="122">
        <v>6.2993341482000004E-2</v>
      </c>
      <c r="H4312" s="122">
        <v>6.3680803648200002E-2</v>
      </c>
      <c r="I4312" s="122">
        <v>6.4649519847E-2</v>
      </c>
      <c r="J4312" s="122">
        <v>6.8850228710400002E-2</v>
      </c>
      <c r="K4312" s="122">
        <v>7.3693521325799996E-2</v>
      </c>
      <c r="L4312" s="122">
        <v>8.6441271905400005E-2</v>
      </c>
      <c r="M4312" s="122">
        <v>0.13645194789180001</v>
      </c>
      <c r="N4312" s="122">
        <v>0.20732499070380001</v>
      </c>
      <c r="O4312" s="122">
        <v>0.21632616981659999</v>
      </c>
      <c r="P4312" s="122">
        <v>0.2202207737454</v>
      </c>
      <c r="Q4312" s="122">
        <v>0.2380978407222</v>
      </c>
      <c r="R4312" s="122">
        <v>0.25525256937239998</v>
      </c>
      <c r="S4312" s="122">
        <v>0.27399411426179998</v>
      </c>
      <c r="T4312" s="122">
        <v>0.29175415580339997</v>
      </c>
      <c r="U4312" s="122">
        <v>0.3100591046142</v>
      </c>
      <c r="V4312" s="122">
        <v>0.3154988174976</v>
      </c>
      <c r="W4312" s="122">
        <v>0.32324284564560002</v>
      </c>
      <c r="X4312" s="122">
        <v>0.32926103418780001</v>
      </c>
      <c r="Y4312" s="122">
        <v>0.35564863963139998</v>
      </c>
      <c r="Z4312" s="122">
        <v>0.38249764880640003</v>
      </c>
      <c r="AA4312" s="122">
        <v>0.40721262484979998</v>
      </c>
      <c r="AB4312" s="122">
        <v>0.43184146736520002</v>
      </c>
      <c r="AC4312" s="122">
        <v>0.4566509752854</v>
      </c>
      <c r="AD4312" s="122">
        <v>0.48163263442440002</v>
      </c>
      <c r="AE4312" s="122">
        <v>0.50644472388299999</v>
      </c>
      <c r="AF4312" s="122">
        <v>0.51607533547200002</v>
      </c>
      <c r="AG4312" s="122">
        <v>0.52561881322619997</v>
      </c>
      <c r="AH4312" s="122">
        <v>0.53476413625079999</v>
      </c>
      <c r="AI4312" s="122">
        <v>0.54285869244420004</v>
      </c>
      <c r="AJ4312" s="122">
        <v>0.54906000639300001</v>
      </c>
      <c r="AK4312" s="122">
        <v>0.55560150719159995</v>
      </c>
      <c r="AL4312" s="122">
        <v>0</v>
      </c>
    </row>
    <row r="4313" spans="1:38" hidden="1" x14ac:dyDescent="0.25">
      <c r="A4313" s="122" t="s">
        <v>2025</v>
      </c>
      <c r="B4313" s="122">
        <v>1</v>
      </c>
      <c r="C4313" s="122" t="s">
        <v>2221</v>
      </c>
      <c r="D4313" s="122" t="s">
        <v>474</v>
      </c>
      <c r="E4313" s="122">
        <v>79</v>
      </c>
      <c r="F4313" s="122">
        <v>3.2939294105999999E-3</v>
      </c>
      <c r="G4313" s="122">
        <v>7.0023232740000002E-3</v>
      </c>
      <c r="H4313" s="122">
        <v>7.1873012478000002E-3</v>
      </c>
      <c r="I4313" s="122">
        <v>7.4700785105999996E-3</v>
      </c>
      <c r="J4313" s="122">
        <v>8.1440184156E-3</v>
      </c>
      <c r="K4313" s="122">
        <v>8.8968436607999996E-3</v>
      </c>
      <c r="L4313" s="122">
        <v>1.0582751559E-2</v>
      </c>
      <c r="M4313" s="122">
        <v>1.6878154860000001E-2</v>
      </c>
      <c r="N4313" s="122">
        <v>2.5872758300399999E-2</v>
      </c>
      <c r="O4313" s="122">
        <v>2.7290149566E-2</v>
      </c>
      <c r="P4313" s="122">
        <v>2.8035734241000001E-2</v>
      </c>
      <c r="Q4313" s="122">
        <v>3.0561574322999999E-2</v>
      </c>
      <c r="R4313" s="122">
        <v>3.2868571631400001E-2</v>
      </c>
      <c r="S4313" s="122">
        <v>3.5198148154799998E-2</v>
      </c>
      <c r="T4313" s="122">
        <v>3.7520589305399997E-2</v>
      </c>
      <c r="U4313" s="122">
        <v>4.0084886992800002E-2</v>
      </c>
      <c r="V4313" s="122">
        <v>4.1344757854799997E-2</v>
      </c>
      <c r="W4313" s="122">
        <v>4.2835934919E-2</v>
      </c>
      <c r="X4313" s="122">
        <v>4.3983792326399998E-2</v>
      </c>
      <c r="Y4313" s="122">
        <v>4.7843495351399999E-2</v>
      </c>
      <c r="Z4313" s="122">
        <v>5.17335230346E-2</v>
      </c>
      <c r="AA4313" s="122">
        <v>5.5417289528399999E-2</v>
      </c>
      <c r="AB4313" s="122">
        <v>5.9108296095599998E-2</v>
      </c>
      <c r="AC4313" s="122">
        <v>6.2919398873999999E-2</v>
      </c>
      <c r="AD4313" s="122">
        <v>6.6810695356799996E-2</v>
      </c>
      <c r="AE4313" s="122">
        <v>7.1002843431600002E-2</v>
      </c>
      <c r="AF4313" s="122">
        <v>7.3080476101199998E-2</v>
      </c>
      <c r="AG4313" s="122">
        <v>7.5058170136799995E-2</v>
      </c>
      <c r="AH4313" s="122">
        <v>7.7252286053399996E-2</v>
      </c>
      <c r="AI4313" s="122">
        <v>7.9265558434800001E-2</v>
      </c>
      <c r="AJ4313" s="122">
        <v>8.0403879835200004E-2</v>
      </c>
      <c r="AK4313" s="122">
        <v>8.2297971179999999E-2</v>
      </c>
      <c r="AL4313" s="122">
        <v>0</v>
      </c>
    </row>
    <row r="4314" spans="1:38" hidden="1" x14ac:dyDescent="0.25">
      <c r="A4314" s="122" t="s">
        <v>2025</v>
      </c>
      <c r="B4314" s="122">
        <v>1</v>
      </c>
      <c r="C4314" s="122" t="s">
        <v>2221</v>
      </c>
      <c r="D4314" s="122" t="s">
        <v>2083</v>
      </c>
      <c r="E4314" s="122">
        <v>79</v>
      </c>
      <c r="F4314" s="122">
        <v>3.2783431800000001E-3</v>
      </c>
      <c r="G4314" s="122">
        <v>6.8282037060000004E-3</v>
      </c>
      <c r="H4314" s="122">
        <v>6.7859340437999996E-3</v>
      </c>
      <c r="I4314" s="122">
        <v>6.8405137338000003E-3</v>
      </c>
      <c r="J4314" s="122">
        <v>7.2517003692000002E-3</v>
      </c>
      <c r="K4314" s="122">
        <v>7.7285265804000001E-3</v>
      </c>
      <c r="L4314" s="122">
        <v>9.0080511677999991E-3</v>
      </c>
      <c r="M4314" s="122">
        <v>1.40683653984E-2</v>
      </c>
      <c r="N4314" s="122">
        <v>2.1150977514E-2</v>
      </c>
      <c r="O4314" s="122">
        <v>2.1868195971599998E-2</v>
      </c>
      <c r="P4314" s="122">
        <v>2.21061750948E-2</v>
      </c>
      <c r="Q4314" s="122">
        <v>2.3705436463799998E-2</v>
      </c>
      <c r="R4314" s="122">
        <v>2.5317118150200001E-2</v>
      </c>
      <c r="S4314" s="122">
        <v>2.7080908018200001E-2</v>
      </c>
      <c r="T4314" s="122">
        <v>2.8672160529600001E-2</v>
      </c>
      <c r="U4314" s="122">
        <v>3.0349597159799999E-2</v>
      </c>
      <c r="V4314" s="122">
        <v>3.0808368651599999E-2</v>
      </c>
      <c r="W4314" s="122">
        <v>3.1452552016800001E-2</v>
      </c>
      <c r="X4314" s="122">
        <v>3.18929696328E-2</v>
      </c>
      <c r="Y4314" s="122">
        <v>3.4272448418999998E-2</v>
      </c>
      <c r="Z4314" s="122">
        <v>3.66838629444E-2</v>
      </c>
      <c r="AA4314" s="122">
        <v>3.8827829233200002E-2</v>
      </c>
      <c r="AB4314" s="122">
        <v>4.0916578341000001E-2</v>
      </c>
      <c r="AC4314" s="122">
        <v>4.2924449264399998E-2</v>
      </c>
      <c r="AD4314" s="122">
        <v>4.48808721456E-2</v>
      </c>
      <c r="AE4314" s="122">
        <v>4.6714835413799997E-2</v>
      </c>
      <c r="AF4314" s="122">
        <v>4.7190303484200002E-2</v>
      </c>
      <c r="AG4314" s="122">
        <v>4.77723277578E-2</v>
      </c>
      <c r="AH4314" s="122">
        <v>4.84703345454E-2</v>
      </c>
      <c r="AI4314" s="122">
        <v>4.9086292011600002E-2</v>
      </c>
      <c r="AJ4314" s="122">
        <v>5.0044857979199997E-2</v>
      </c>
      <c r="AK4314" s="122">
        <v>5.10546791478E-2</v>
      </c>
      <c r="AL4314" s="122">
        <v>0</v>
      </c>
    </row>
    <row r="4315" spans="1:38" hidden="1" x14ac:dyDescent="0.25">
      <c r="A4315" s="122" t="s">
        <v>2025</v>
      </c>
      <c r="B4315" s="122">
        <v>1</v>
      </c>
      <c r="C4315" s="122" t="s">
        <v>2221</v>
      </c>
      <c r="D4315" s="122" t="s">
        <v>2084</v>
      </c>
      <c r="E4315" s="122">
        <v>79</v>
      </c>
      <c r="F4315" s="122">
        <v>6.02815878E-4</v>
      </c>
      <c r="G4315" s="122">
        <v>1.2422019906000001E-3</v>
      </c>
      <c r="H4315" s="122">
        <v>1.2285339186000001E-3</v>
      </c>
      <c r="I4315" s="122">
        <v>1.230567942E-3</v>
      </c>
      <c r="J4315" s="122">
        <v>1.2885490835999999E-3</v>
      </c>
      <c r="K4315" s="122">
        <v>1.3496831249999999E-3</v>
      </c>
      <c r="L4315" s="122">
        <v>1.5452466509999999E-3</v>
      </c>
      <c r="M4315" s="122">
        <v>2.3846783088000002E-3</v>
      </c>
      <c r="N4315" s="122">
        <v>3.5524269258000001E-3</v>
      </c>
      <c r="O4315" s="122">
        <v>3.6822365843999999E-3</v>
      </c>
      <c r="P4315" s="122">
        <v>3.7064993028000002E-3</v>
      </c>
      <c r="Q4315" s="122">
        <v>3.9672364338000001E-3</v>
      </c>
      <c r="R4315" s="122">
        <v>4.1953633506000001E-3</v>
      </c>
      <c r="S4315" s="122">
        <v>4.4185033752000002E-3</v>
      </c>
      <c r="T4315" s="122">
        <v>4.6562632026E-3</v>
      </c>
      <c r="U4315" s="122">
        <v>4.9080596309999999E-3</v>
      </c>
      <c r="V4315" s="122">
        <v>4.9984223346000002E-3</v>
      </c>
      <c r="W4315" s="122">
        <v>5.1219418152E-3</v>
      </c>
      <c r="X4315" s="122">
        <v>5.2193024435999999E-3</v>
      </c>
      <c r="Y4315" s="122">
        <v>5.6985411018000004E-3</v>
      </c>
      <c r="Z4315" s="122">
        <v>6.2036906124000001E-3</v>
      </c>
      <c r="AA4315" s="122">
        <v>6.7113357426000003E-3</v>
      </c>
      <c r="AB4315" s="122">
        <v>7.2352312007999998E-3</v>
      </c>
      <c r="AC4315" s="122">
        <v>7.777927986E-3</v>
      </c>
      <c r="AD4315" s="122">
        <v>8.2829786334000007E-3</v>
      </c>
      <c r="AE4315" s="122">
        <v>8.8131698310000006E-3</v>
      </c>
      <c r="AF4315" s="122">
        <v>9.0638159051999994E-3</v>
      </c>
      <c r="AG4315" s="122">
        <v>9.3141450762000005E-3</v>
      </c>
      <c r="AH4315" s="122">
        <v>9.5480929571999992E-3</v>
      </c>
      <c r="AI4315" s="122">
        <v>9.7491023771999995E-3</v>
      </c>
      <c r="AJ4315" s="122">
        <v>9.5925311376000005E-3</v>
      </c>
      <c r="AK4315" s="122">
        <v>9.4878012540000004E-3</v>
      </c>
      <c r="AL4315" s="122">
        <v>0</v>
      </c>
    </row>
    <row r="4316" spans="1:38" hidden="1" x14ac:dyDescent="0.25">
      <c r="A4316" s="122" t="s">
        <v>2025</v>
      </c>
      <c r="B4316" s="122">
        <v>1</v>
      </c>
      <c r="C4316" s="122" t="s">
        <v>2221</v>
      </c>
      <c r="D4316" s="122" t="s">
        <v>2085</v>
      </c>
      <c r="E4316" s="122">
        <v>79</v>
      </c>
      <c r="F4316" s="122">
        <v>6.6679599000000003E-4</v>
      </c>
      <c r="G4316" s="122">
        <v>1.412157933E-3</v>
      </c>
      <c r="H4316" s="122">
        <v>1.4286963636000001E-3</v>
      </c>
      <c r="I4316" s="122">
        <v>1.460179173E-3</v>
      </c>
      <c r="J4316" s="122">
        <v>1.5691289171999999E-3</v>
      </c>
      <c r="K4316" s="122">
        <v>1.6966078109999999E-3</v>
      </c>
      <c r="L4316" s="122">
        <v>2.0004162048E-3</v>
      </c>
      <c r="M4316" s="122">
        <v>3.1564930577999998E-3</v>
      </c>
      <c r="N4316" s="122">
        <v>4.7975015382000002E-3</v>
      </c>
      <c r="O4316" s="122">
        <v>5.0046149879999996E-3</v>
      </c>
      <c r="P4316" s="122">
        <v>5.0952038322000003E-3</v>
      </c>
      <c r="Q4316" s="122">
        <v>5.4946981416000001E-3</v>
      </c>
      <c r="R4316" s="122">
        <v>5.9009415894E-3</v>
      </c>
      <c r="S4316" s="122">
        <v>6.3576715919999999E-3</v>
      </c>
      <c r="T4316" s="122">
        <v>6.8135802462000001E-3</v>
      </c>
      <c r="U4316" s="122">
        <v>7.3140244674000003E-3</v>
      </c>
      <c r="V4316" s="122">
        <v>7.5260686157999999E-3</v>
      </c>
      <c r="W4316" s="122">
        <v>7.7733575225999996E-3</v>
      </c>
      <c r="X4316" s="122">
        <v>7.9505679318000004E-3</v>
      </c>
      <c r="Y4316" s="122">
        <v>8.5804116894000002E-3</v>
      </c>
      <c r="Z4316" s="122">
        <v>9.2207130594000007E-3</v>
      </c>
      <c r="AA4316" s="122">
        <v>9.8198281638000005E-3</v>
      </c>
      <c r="AB4316" s="122">
        <v>1.0419378423600001E-2</v>
      </c>
      <c r="AC4316" s="122">
        <v>1.1030908477200001E-2</v>
      </c>
      <c r="AD4316" s="122">
        <v>1.1647180817999999E-2</v>
      </c>
      <c r="AE4316" s="122">
        <v>1.22635260918E-2</v>
      </c>
      <c r="AF4316" s="122">
        <v>1.25230162272E-2</v>
      </c>
      <c r="AG4316" s="122">
        <v>1.27997124648E-2</v>
      </c>
      <c r="AH4316" s="122">
        <v>1.3112123833799999E-2</v>
      </c>
      <c r="AI4316" s="122">
        <v>1.34438347926E-2</v>
      </c>
      <c r="AJ4316" s="122">
        <v>1.37875581132E-2</v>
      </c>
      <c r="AK4316" s="122">
        <v>1.42077575976E-2</v>
      </c>
      <c r="AL4316" s="122">
        <v>0</v>
      </c>
    </row>
    <row r="4317" spans="1:38" hidden="1" x14ac:dyDescent="0.25">
      <c r="A4317" s="122" t="s">
        <v>2025</v>
      </c>
      <c r="B4317" s="122">
        <v>1</v>
      </c>
      <c r="C4317" s="122" t="s">
        <v>2221</v>
      </c>
      <c r="D4317" s="122" t="s">
        <v>2086</v>
      </c>
      <c r="E4317" s="122">
        <v>79</v>
      </c>
      <c r="F4317" s="122">
        <v>1.2979368606599999E-2</v>
      </c>
      <c r="G4317" s="122">
        <v>2.76399050874E-2</v>
      </c>
      <c r="H4317" s="122">
        <v>2.8064172880800001E-2</v>
      </c>
      <c r="I4317" s="122">
        <v>2.8789381165800002E-2</v>
      </c>
      <c r="J4317" s="122">
        <v>3.1138846097399999E-2</v>
      </c>
      <c r="K4317" s="122">
        <v>3.3800086121400001E-2</v>
      </c>
      <c r="L4317" s="122">
        <v>4.00996279458E-2</v>
      </c>
      <c r="M4317" s="122">
        <v>6.3787481498399995E-2</v>
      </c>
      <c r="N4317" s="122">
        <v>9.7331827744799995E-2</v>
      </c>
      <c r="O4317" s="122">
        <v>0.101768841543</v>
      </c>
      <c r="P4317" s="122">
        <v>0.10397783221740001</v>
      </c>
      <c r="Q4317" s="122">
        <v>0.1129530019182</v>
      </c>
      <c r="R4317" s="122">
        <v>0.1221617272626</v>
      </c>
      <c r="S4317" s="122">
        <v>0.13215891399240001</v>
      </c>
      <c r="T4317" s="122">
        <v>0.14282647814339999</v>
      </c>
      <c r="U4317" s="122">
        <v>0.15440703159540001</v>
      </c>
      <c r="V4317" s="122">
        <v>0.15911917270920001</v>
      </c>
      <c r="W4317" s="122">
        <v>0.1637854504614</v>
      </c>
      <c r="X4317" s="122">
        <v>0.1666556507892</v>
      </c>
      <c r="Y4317" s="122">
        <v>0.1794796234746</v>
      </c>
      <c r="Z4317" s="122">
        <v>0.19315895787539999</v>
      </c>
      <c r="AA4317" s="122">
        <v>0.20617546030860001</v>
      </c>
      <c r="AB4317" s="122">
        <v>0.219673462806</v>
      </c>
      <c r="AC4317" s="122">
        <v>0.2333964284874</v>
      </c>
      <c r="AD4317" s="122">
        <v>0.24781271892000001</v>
      </c>
      <c r="AE4317" s="122">
        <v>0.26320646150339999</v>
      </c>
      <c r="AF4317" s="122">
        <v>0.27191391041759999</v>
      </c>
      <c r="AG4317" s="122">
        <v>0.28028910688859998</v>
      </c>
      <c r="AH4317" s="122">
        <v>0.28821255929700001</v>
      </c>
      <c r="AI4317" s="122">
        <v>0.29583814581239998</v>
      </c>
      <c r="AJ4317" s="122">
        <v>0.29982950777880002</v>
      </c>
      <c r="AK4317" s="122">
        <v>0.30841730274419998</v>
      </c>
      <c r="AL4317" s="122">
        <v>0</v>
      </c>
    </row>
    <row r="4318" spans="1:38" hidden="1" x14ac:dyDescent="0.25">
      <c r="A4318" s="122" t="s">
        <v>2025</v>
      </c>
      <c r="B4318" s="122">
        <v>1</v>
      </c>
      <c r="C4318" s="122" t="s">
        <v>2221</v>
      </c>
      <c r="D4318" s="122" t="s">
        <v>2087</v>
      </c>
      <c r="E4318" s="122">
        <v>79</v>
      </c>
      <c r="F4318" s="122">
        <v>6.4856495766E-3</v>
      </c>
      <c r="G4318" s="122">
        <v>1.3754016826800001E-2</v>
      </c>
      <c r="H4318" s="122">
        <v>1.40154881316E-2</v>
      </c>
      <c r="I4318" s="122">
        <v>1.4424968962799999E-2</v>
      </c>
      <c r="J4318" s="122">
        <v>1.5651303478800001E-2</v>
      </c>
      <c r="K4318" s="122">
        <v>1.7038321661999999E-2</v>
      </c>
      <c r="L4318" s="122">
        <v>2.0250641998800001E-2</v>
      </c>
      <c r="M4318" s="122">
        <v>3.2279948459999999E-2</v>
      </c>
      <c r="N4318" s="122">
        <v>4.9421716702199997E-2</v>
      </c>
      <c r="O4318" s="122">
        <v>5.1958034309999998E-2</v>
      </c>
      <c r="P4318" s="122">
        <v>5.3307763306199997E-2</v>
      </c>
      <c r="Q4318" s="122">
        <v>5.7847622183999997E-2</v>
      </c>
      <c r="R4318" s="122">
        <v>6.2278159628399998E-2</v>
      </c>
      <c r="S4318" s="122">
        <v>6.7017952367999997E-2</v>
      </c>
      <c r="T4318" s="122">
        <v>7.1918375465400003E-2</v>
      </c>
      <c r="U4318" s="122">
        <v>7.7245946913000005E-2</v>
      </c>
      <c r="V4318" s="122">
        <v>8.0192997853800005E-2</v>
      </c>
      <c r="W4318" s="122">
        <v>8.3373539274600006E-2</v>
      </c>
      <c r="X4318" s="122">
        <v>8.5497367044000003E-2</v>
      </c>
      <c r="Y4318" s="122">
        <v>9.2573782973400007E-2</v>
      </c>
      <c r="Z4318" s="122">
        <v>9.9542923402200001E-2</v>
      </c>
      <c r="AA4318" s="122">
        <v>0.10607208304019999</v>
      </c>
      <c r="AB4318" s="122">
        <v>0.11271121694819999</v>
      </c>
      <c r="AC4318" s="122">
        <v>0.119082748032</v>
      </c>
      <c r="AD4318" s="122">
        <v>0.1257070379286</v>
      </c>
      <c r="AE4318" s="122">
        <v>0.1325639049798</v>
      </c>
      <c r="AF4318" s="122">
        <v>0.13588871716199999</v>
      </c>
      <c r="AG4318" s="122">
        <v>0.1391890130922</v>
      </c>
      <c r="AH4318" s="122">
        <v>0.14264081774580001</v>
      </c>
      <c r="AI4318" s="122">
        <v>0.14629469283239999</v>
      </c>
      <c r="AJ4318" s="122">
        <v>0.14909232603959999</v>
      </c>
      <c r="AK4318" s="122">
        <v>0.15292013420100001</v>
      </c>
      <c r="AL4318" s="122">
        <v>0</v>
      </c>
    </row>
    <row r="4319" spans="1:38" hidden="1" x14ac:dyDescent="0.25">
      <c r="A4319" s="122" t="s">
        <v>2025</v>
      </c>
      <c r="B4319" s="122">
        <v>1</v>
      </c>
      <c r="C4319" s="122" t="s">
        <v>2221</v>
      </c>
      <c r="D4319" s="122" t="s">
        <v>2134</v>
      </c>
      <c r="E4319" s="122">
        <v>79</v>
      </c>
      <c r="F4319" s="122">
        <v>1.335699102E-4</v>
      </c>
      <c r="G4319" s="122">
        <v>2.8562149800000002E-4</v>
      </c>
      <c r="H4319" s="122">
        <v>2.9260803779999997E-4</v>
      </c>
      <c r="I4319" s="122">
        <v>2.973057786E-4</v>
      </c>
      <c r="J4319" s="122">
        <v>3.13056036E-4</v>
      </c>
      <c r="K4319" s="122">
        <v>3.3523705200000001E-4</v>
      </c>
      <c r="L4319" s="122">
        <v>3.923313228E-4</v>
      </c>
      <c r="M4319" s="122">
        <v>6.166041894E-4</v>
      </c>
      <c r="N4319" s="122">
        <v>9.4100378399999995E-4</v>
      </c>
      <c r="O4319" s="122">
        <v>9.8537297819999994E-4</v>
      </c>
      <c r="P4319" s="122">
        <v>1.0064020944E-3</v>
      </c>
      <c r="Q4319" s="122">
        <v>1.0805516610000001E-3</v>
      </c>
      <c r="R4319" s="122">
        <v>1.1517745788000001E-3</v>
      </c>
      <c r="S4319" s="122">
        <v>1.2284872884E-3</v>
      </c>
      <c r="T4319" s="122">
        <v>1.3027029570000001E-3</v>
      </c>
      <c r="U4319" s="122">
        <v>1.3810235183999999E-3</v>
      </c>
      <c r="V4319" s="122">
        <v>1.4040017189999999E-3</v>
      </c>
      <c r="W4319" s="122">
        <v>1.4366393814000001E-3</v>
      </c>
      <c r="X4319" s="122">
        <v>1.4564656344000001E-3</v>
      </c>
      <c r="Y4319" s="122">
        <v>1.5651387576000001E-3</v>
      </c>
      <c r="Z4319" s="122">
        <v>1.6740520974E-3</v>
      </c>
      <c r="AA4319" s="122">
        <v>1.773885603E-3</v>
      </c>
      <c r="AB4319" s="122">
        <v>1.8737782554E-3</v>
      </c>
      <c r="AC4319" s="122">
        <v>1.9734093426000002E-3</v>
      </c>
      <c r="AD4319" s="122">
        <v>2.0702859498000002E-3</v>
      </c>
      <c r="AE4319" s="122">
        <v>2.1661985027999998E-3</v>
      </c>
      <c r="AF4319" s="122">
        <v>2.2000821395999999E-3</v>
      </c>
      <c r="AG4319" s="122">
        <v>2.2361703263999999E-3</v>
      </c>
      <c r="AH4319" s="122">
        <v>2.274968433E-3</v>
      </c>
      <c r="AI4319" s="122">
        <v>2.3145709554000002E-3</v>
      </c>
      <c r="AJ4319" s="122">
        <v>2.3420553114E-3</v>
      </c>
      <c r="AK4319" s="122">
        <v>2.3901952590000002E-3</v>
      </c>
      <c r="AL4319" s="122">
        <v>0</v>
      </c>
    </row>
    <row r="4320" spans="1:38" hidden="1" x14ac:dyDescent="0.25">
      <c r="A4320" s="122" t="s">
        <v>2025</v>
      </c>
      <c r="B4320" s="122">
        <v>1</v>
      </c>
      <c r="C4320" s="122" t="s">
        <v>2221</v>
      </c>
      <c r="D4320" s="122" t="s">
        <v>2088</v>
      </c>
      <c r="E4320" s="122">
        <v>79</v>
      </c>
      <c r="F4320" s="122">
        <v>1.1088828125999999E-3</v>
      </c>
      <c r="G4320" s="122">
        <v>2.3500559027999999E-3</v>
      </c>
      <c r="H4320" s="122">
        <v>2.3819925528000001E-3</v>
      </c>
      <c r="I4320" s="122">
        <v>2.4244152845999999E-3</v>
      </c>
      <c r="J4320" s="122">
        <v>2.596906218E-3</v>
      </c>
      <c r="K4320" s="122">
        <v>2.7826465866000001E-3</v>
      </c>
      <c r="L4320" s="122">
        <v>3.2497783392000002E-3</v>
      </c>
      <c r="M4320" s="122">
        <v>5.0892872892000004E-3</v>
      </c>
      <c r="N4320" s="122">
        <v>7.6376455764E-3</v>
      </c>
      <c r="O4320" s="122">
        <v>7.8156950670000003E-3</v>
      </c>
      <c r="P4320" s="122">
        <v>7.8628420080000001E-3</v>
      </c>
      <c r="Q4320" s="122">
        <v>8.4657818927999992E-3</v>
      </c>
      <c r="R4320" s="122">
        <v>9.0736358057999997E-3</v>
      </c>
      <c r="S4320" s="122">
        <v>9.7242017951999996E-3</v>
      </c>
      <c r="T4320" s="122">
        <v>1.0444792048199999E-2</v>
      </c>
      <c r="U4320" s="122">
        <v>1.11874241856E-2</v>
      </c>
      <c r="V4320" s="122">
        <v>1.1471537826600001E-2</v>
      </c>
      <c r="W4320" s="122">
        <v>1.17318312324E-2</v>
      </c>
      <c r="X4320" s="122">
        <v>1.1983438738799999E-2</v>
      </c>
      <c r="Y4320" s="122">
        <v>1.2958391323199999E-2</v>
      </c>
      <c r="Z4320" s="122">
        <v>1.39800271824E-2</v>
      </c>
      <c r="AA4320" s="122">
        <v>1.49264114484E-2</v>
      </c>
      <c r="AB4320" s="122">
        <v>1.5878558773800001E-2</v>
      </c>
      <c r="AC4320" s="122">
        <v>1.6817688145199999E-2</v>
      </c>
      <c r="AD4320" s="122">
        <v>1.7665968293999999E-2</v>
      </c>
      <c r="AE4320" s="122">
        <v>1.8524183946E-2</v>
      </c>
      <c r="AF4320" s="122">
        <v>1.8835954995000001E-2</v>
      </c>
      <c r="AG4320" s="122">
        <v>1.9050585994800001E-2</v>
      </c>
      <c r="AH4320" s="122">
        <v>1.92969794058E-2</v>
      </c>
      <c r="AI4320" s="122">
        <v>1.9485940128599999E-2</v>
      </c>
      <c r="AJ4320" s="122">
        <v>2.0182064582399999E-2</v>
      </c>
      <c r="AK4320" s="122">
        <v>2.0412160842E-2</v>
      </c>
      <c r="AL4320" s="122">
        <v>0</v>
      </c>
    </row>
    <row r="4321" spans="1:38" hidden="1" x14ac:dyDescent="0.25">
      <c r="A4321" s="122" t="s">
        <v>2025</v>
      </c>
      <c r="B4321" s="122">
        <v>1</v>
      </c>
      <c r="C4321" s="122" t="s">
        <v>2221</v>
      </c>
      <c r="D4321" s="122" t="s">
        <v>2089</v>
      </c>
      <c r="E4321" s="122">
        <v>79</v>
      </c>
      <c r="F4321" s="122">
        <v>2.7695087382000002E-3</v>
      </c>
      <c r="G4321" s="122">
        <v>5.7836145275999996E-3</v>
      </c>
      <c r="H4321" s="122">
        <v>5.7943508171999997E-3</v>
      </c>
      <c r="I4321" s="122">
        <v>5.8644060618E-3</v>
      </c>
      <c r="J4321" s="122">
        <v>6.2340173544000003E-3</v>
      </c>
      <c r="K4321" s="122">
        <v>6.6665488914000003E-3</v>
      </c>
      <c r="L4321" s="122">
        <v>7.7751383159999996E-3</v>
      </c>
      <c r="M4321" s="122">
        <v>1.21436525712E-2</v>
      </c>
      <c r="N4321" s="122">
        <v>1.8244326418200001E-2</v>
      </c>
      <c r="O4321" s="122">
        <v>1.8841062250800001E-2</v>
      </c>
      <c r="P4321" s="122">
        <v>1.89785170404E-2</v>
      </c>
      <c r="Q4321" s="122">
        <v>2.02469004876E-2</v>
      </c>
      <c r="R4321" s="122">
        <v>2.1477808558200001E-2</v>
      </c>
      <c r="S4321" s="122">
        <v>2.28657638856E-2</v>
      </c>
      <c r="T4321" s="122">
        <v>2.4223346641199999E-2</v>
      </c>
      <c r="U4321" s="122">
        <v>2.56547229924E-2</v>
      </c>
      <c r="V4321" s="122">
        <v>2.6124077000399998E-2</v>
      </c>
      <c r="W4321" s="122">
        <v>2.6743875972600001E-2</v>
      </c>
      <c r="X4321" s="122">
        <v>2.7135936291000001E-2</v>
      </c>
      <c r="Y4321" s="122">
        <v>2.9182906492200001E-2</v>
      </c>
      <c r="Z4321" s="122">
        <v>3.1268627148600001E-2</v>
      </c>
      <c r="AA4321" s="122">
        <v>3.3181474032000002E-2</v>
      </c>
      <c r="AB4321" s="122">
        <v>3.5017118209199997E-2</v>
      </c>
      <c r="AC4321" s="122">
        <v>3.6933575669399997E-2</v>
      </c>
      <c r="AD4321" s="122">
        <v>3.8826511471199997E-2</v>
      </c>
      <c r="AE4321" s="122">
        <v>4.0648323632400001E-2</v>
      </c>
      <c r="AF4321" s="122">
        <v>4.1302835814600002E-2</v>
      </c>
      <c r="AG4321" s="122">
        <v>4.2005561167200001E-2</v>
      </c>
      <c r="AH4321" s="122">
        <v>4.2712016038800003E-2</v>
      </c>
      <c r="AI4321" s="122">
        <v>4.3491838210200001E-2</v>
      </c>
      <c r="AJ4321" s="122">
        <v>4.4323600863000003E-2</v>
      </c>
      <c r="AK4321" s="122">
        <v>4.5213489999000003E-2</v>
      </c>
      <c r="AL4321" s="122">
        <v>0</v>
      </c>
    </row>
    <row r="4322" spans="1:38" hidden="1" x14ac:dyDescent="0.25">
      <c r="A4322" s="122" t="s">
        <v>2025</v>
      </c>
      <c r="B4322" s="122">
        <v>1</v>
      </c>
      <c r="C4322" s="122" t="s">
        <v>2221</v>
      </c>
      <c r="D4322" s="122" t="s">
        <v>2090</v>
      </c>
      <c r="E4322" s="122">
        <v>79</v>
      </c>
      <c r="F4322" s="122">
        <v>1.0081942590000001E-3</v>
      </c>
      <c r="G4322" s="122">
        <v>2.1527532042000001E-3</v>
      </c>
      <c r="H4322" s="122">
        <v>2.2032772674000002E-3</v>
      </c>
      <c r="I4322" s="122">
        <v>2.2919739108000002E-3</v>
      </c>
      <c r="J4322" s="122">
        <v>2.5041945749999998E-3</v>
      </c>
      <c r="K4322" s="122">
        <v>2.7372353129999998E-3</v>
      </c>
      <c r="L4322" s="122">
        <v>3.2479641360000002E-3</v>
      </c>
      <c r="M4322" s="122">
        <v>5.1601888602000002E-3</v>
      </c>
      <c r="N4322" s="122">
        <v>7.8707973767999997E-3</v>
      </c>
      <c r="O4322" s="122">
        <v>8.2378575461999996E-3</v>
      </c>
      <c r="P4322" s="122">
        <v>8.4194913935999992E-3</v>
      </c>
      <c r="Q4322" s="122">
        <v>9.1149954407999997E-3</v>
      </c>
      <c r="R4322" s="122">
        <v>9.8111647583999997E-3</v>
      </c>
      <c r="S4322" s="122">
        <v>1.059644316E-2</v>
      </c>
      <c r="T4322" s="122">
        <v>1.14144443424E-2</v>
      </c>
      <c r="U4322" s="122">
        <v>1.23601604814E-2</v>
      </c>
      <c r="V4322" s="122">
        <v>1.28636277306E-2</v>
      </c>
      <c r="W4322" s="122">
        <v>1.34209723878E-2</v>
      </c>
      <c r="X4322" s="122">
        <v>1.38014189436E-2</v>
      </c>
      <c r="Y4322" s="122">
        <v>1.4957135644200001E-2</v>
      </c>
      <c r="Z4322" s="122">
        <v>1.6099727206199999E-2</v>
      </c>
      <c r="AA4322" s="122">
        <v>1.7141306963400001E-2</v>
      </c>
      <c r="AB4322" s="122">
        <v>1.8162821755199999E-2</v>
      </c>
      <c r="AC4322" s="122">
        <v>1.9243740233999999E-2</v>
      </c>
      <c r="AD4322" s="122">
        <v>2.0373439077E-2</v>
      </c>
      <c r="AE4322" s="122">
        <v>2.1511695631199999E-2</v>
      </c>
      <c r="AF4322" s="122">
        <v>2.2199425641600001E-2</v>
      </c>
      <c r="AG4322" s="122">
        <v>2.29786787838E-2</v>
      </c>
      <c r="AH4322" s="122">
        <v>2.37577741506E-2</v>
      </c>
      <c r="AI4322" s="122">
        <v>2.4626410486199998E-2</v>
      </c>
      <c r="AJ4322" s="122">
        <v>2.5684669240800002E-2</v>
      </c>
      <c r="AK4322" s="122">
        <v>2.69167668576E-2</v>
      </c>
      <c r="AL4322" s="122">
        <v>0</v>
      </c>
    </row>
    <row r="4323" spans="1:38" hidden="1" x14ac:dyDescent="0.25">
      <c r="A4323" s="122" t="s">
        <v>2025</v>
      </c>
      <c r="B4323" s="122">
        <v>1</v>
      </c>
      <c r="C4323" s="122" t="s">
        <v>2221</v>
      </c>
      <c r="D4323" s="122" t="s">
        <v>2091</v>
      </c>
      <c r="E4323" s="122">
        <v>79</v>
      </c>
      <c r="F4323" s="122">
        <v>1.14059163978E-2</v>
      </c>
      <c r="G4323" s="122">
        <v>2.3916970688399999E-2</v>
      </c>
      <c r="H4323" s="122">
        <v>2.4042073718999999E-2</v>
      </c>
      <c r="I4323" s="122">
        <v>2.4412002232200001E-2</v>
      </c>
      <c r="J4323" s="122">
        <v>2.6050465951199999E-2</v>
      </c>
      <c r="K4323" s="122">
        <v>2.79192251052E-2</v>
      </c>
      <c r="L4323" s="122">
        <v>3.2671771032000002E-2</v>
      </c>
      <c r="M4323" s="122">
        <v>5.1184018847400002E-2</v>
      </c>
      <c r="N4323" s="122">
        <v>7.7127611002200003E-2</v>
      </c>
      <c r="O4323" s="122">
        <v>7.9810238459399996E-2</v>
      </c>
      <c r="P4323" s="122">
        <v>8.0565564595799999E-2</v>
      </c>
      <c r="Q4323" s="122">
        <v>8.6238936484799994E-2</v>
      </c>
      <c r="R4323" s="122">
        <v>9.1683721792800002E-2</v>
      </c>
      <c r="S4323" s="122">
        <v>9.7587615975E-2</v>
      </c>
      <c r="T4323" s="122">
        <v>0.1032512261994</v>
      </c>
      <c r="U4323" s="122">
        <v>0.1091275386252</v>
      </c>
      <c r="V4323" s="122">
        <v>0.1107445790172</v>
      </c>
      <c r="W4323" s="122">
        <v>0.11320862472779999</v>
      </c>
      <c r="X4323" s="122">
        <v>0.11466135597179999</v>
      </c>
      <c r="Y4323" s="122">
        <v>0.1231332618216</v>
      </c>
      <c r="Z4323" s="122">
        <v>0.131606042205</v>
      </c>
      <c r="AA4323" s="122">
        <v>0.13922522033160001</v>
      </c>
      <c r="AB4323" s="122">
        <v>0.14661989667719999</v>
      </c>
      <c r="AC4323" s="122">
        <v>0.15394221036299999</v>
      </c>
      <c r="AD4323" s="122">
        <v>0.16082950445460001</v>
      </c>
      <c r="AE4323" s="122">
        <v>0.167402308842</v>
      </c>
      <c r="AF4323" s="122">
        <v>0.16901929386840001</v>
      </c>
      <c r="AG4323" s="122">
        <v>0.1707608140968</v>
      </c>
      <c r="AH4323" s="122">
        <v>0.17254419187799999</v>
      </c>
      <c r="AI4323" s="122">
        <v>0.1743614860572</v>
      </c>
      <c r="AJ4323" s="122">
        <v>0.17771932314360001</v>
      </c>
      <c r="AK4323" s="122">
        <v>0.1794259824744</v>
      </c>
      <c r="AL4323" s="122">
        <v>0</v>
      </c>
    </row>
    <row r="4324" spans="1:38" hidden="1" x14ac:dyDescent="0.25">
      <c r="A4324" s="122" t="s">
        <v>2025</v>
      </c>
      <c r="B4324" s="122">
        <v>1</v>
      </c>
      <c r="C4324" s="122" t="s">
        <v>2221</v>
      </c>
      <c r="D4324" s="122" t="s">
        <v>2092</v>
      </c>
      <c r="E4324" s="122">
        <v>79</v>
      </c>
      <c r="F4324" s="122">
        <v>5.5347970224000004E-3</v>
      </c>
      <c r="G4324" s="122">
        <v>1.1610978063599999E-2</v>
      </c>
      <c r="H4324" s="122">
        <v>1.1666301587400001E-2</v>
      </c>
      <c r="I4324" s="122">
        <v>1.18633310046E-2</v>
      </c>
      <c r="J4324" s="122">
        <v>1.26692948472E-2</v>
      </c>
      <c r="K4324" s="122">
        <v>1.36044516816E-2</v>
      </c>
      <c r="L4324" s="122">
        <v>1.5944468042999999E-2</v>
      </c>
      <c r="M4324" s="122">
        <v>2.5014083991599999E-2</v>
      </c>
      <c r="N4324" s="122">
        <v>3.7702497690000003E-2</v>
      </c>
      <c r="O4324" s="122">
        <v>3.9036300396E-2</v>
      </c>
      <c r="P4324" s="122">
        <v>3.9471470865600003E-2</v>
      </c>
      <c r="Q4324" s="122">
        <v>4.2315236644799997E-2</v>
      </c>
      <c r="R4324" s="122">
        <v>4.5060032922600003E-2</v>
      </c>
      <c r="S4324" s="122">
        <v>4.8161424057000003E-2</v>
      </c>
      <c r="T4324" s="122">
        <v>5.1118127035200002E-2</v>
      </c>
      <c r="U4324" s="122">
        <v>5.4335858890199998E-2</v>
      </c>
      <c r="V4324" s="122">
        <v>5.5465933120799997E-2</v>
      </c>
      <c r="W4324" s="122">
        <v>5.6886677068799997E-2</v>
      </c>
      <c r="X4324" s="122">
        <v>5.7792011592600001E-2</v>
      </c>
      <c r="Y4324" s="122">
        <v>6.2152969782000002E-2</v>
      </c>
      <c r="Z4324" s="122">
        <v>6.6523364480399999E-2</v>
      </c>
      <c r="AA4324" s="122">
        <v>7.0514521986000001E-2</v>
      </c>
      <c r="AB4324" s="122">
        <v>7.4419291574399998E-2</v>
      </c>
      <c r="AC4324" s="122">
        <v>7.8435658464600003E-2</v>
      </c>
      <c r="AD4324" s="122">
        <v>8.2330375856999996E-2</v>
      </c>
      <c r="AE4324" s="122">
        <v>8.6065814380799993E-2</v>
      </c>
      <c r="AF4324" s="122">
        <v>8.7502596785399997E-2</v>
      </c>
      <c r="AG4324" s="122">
        <v>8.9016406884599997E-2</v>
      </c>
      <c r="AH4324" s="122">
        <v>9.0830066999399994E-2</v>
      </c>
      <c r="AI4324" s="122">
        <v>9.2652351079200002E-2</v>
      </c>
      <c r="AJ4324" s="122">
        <v>9.4322796229200007E-2</v>
      </c>
      <c r="AK4324" s="122">
        <v>9.6371663419799997E-2</v>
      </c>
      <c r="AL4324" s="122">
        <v>0</v>
      </c>
    </row>
    <row r="4325" spans="1:38" hidden="1" x14ac:dyDescent="0.25">
      <c r="A4325" s="122" t="s">
        <v>2025</v>
      </c>
      <c r="B4325" s="122">
        <v>1</v>
      </c>
      <c r="C4325" s="122" t="s">
        <v>2221</v>
      </c>
      <c r="D4325" s="122" t="s">
        <v>2093</v>
      </c>
      <c r="E4325" s="122">
        <v>79</v>
      </c>
      <c r="F4325" s="122">
        <v>2.4710799293999998E-3</v>
      </c>
      <c r="G4325" s="122">
        <v>5.1657054929999998E-3</v>
      </c>
      <c r="H4325" s="122">
        <v>5.2063490045999999E-3</v>
      </c>
      <c r="I4325" s="122">
        <v>5.2847295408000004E-3</v>
      </c>
      <c r="J4325" s="122">
        <v>5.6430712566000003E-3</v>
      </c>
      <c r="K4325" s="122">
        <v>6.0472566138000004E-3</v>
      </c>
      <c r="L4325" s="122">
        <v>7.0585135206000004E-3</v>
      </c>
      <c r="M4325" s="122">
        <v>1.1069094871200001E-2</v>
      </c>
      <c r="N4325" s="122">
        <v>1.67216530206E-2</v>
      </c>
      <c r="O4325" s="122">
        <v>1.7295772198800002E-2</v>
      </c>
      <c r="P4325" s="122">
        <v>1.7453363396399999E-2</v>
      </c>
      <c r="Q4325" s="122">
        <v>1.86597752526E-2</v>
      </c>
      <c r="R4325" s="122">
        <v>1.9862350860599998E-2</v>
      </c>
      <c r="S4325" s="122">
        <v>2.1163693993199999E-2</v>
      </c>
      <c r="T4325" s="122">
        <v>2.24251354746E-2</v>
      </c>
      <c r="U4325" s="122">
        <v>2.37581306184E-2</v>
      </c>
      <c r="V4325" s="122">
        <v>2.41996772676E-2</v>
      </c>
      <c r="W4325" s="122">
        <v>2.48229204162E-2</v>
      </c>
      <c r="X4325" s="122">
        <v>2.5259028954599999E-2</v>
      </c>
      <c r="Y4325" s="122">
        <v>2.7256867567799999E-2</v>
      </c>
      <c r="Z4325" s="122">
        <v>2.9295102010200001E-2</v>
      </c>
      <c r="AA4325" s="122">
        <v>3.1048970340600002E-2</v>
      </c>
      <c r="AB4325" s="122">
        <v>3.2845423290600001E-2</v>
      </c>
      <c r="AC4325" s="122">
        <v>3.4550522144999998E-2</v>
      </c>
      <c r="AD4325" s="122">
        <v>3.6220530414600001E-2</v>
      </c>
      <c r="AE4325" s="122">
        <v>3.7890860872799997E-2</v>
      </c>
      <c r="AF4325" s="122">
        <v>3.8399663864399997E-2</v>
      </c>
      <c r="AG4325" s="122">
        <v>3.8894401371600003E-2</v>
      </c>
      <c r="AH4325" s="122">
        <v>3.9496282216800002E-2</v>
      </c>
      <c r="AI4325" s="122">
        <v>4.0092420095399997E-2</v>
      </c>
      <c r="AJ4325" s="122">
        <v>4.0809746413800002E-2</v>
      </c>
      <c r="AK4325" s="122">
        <v>4.1553213644399997E-2</v>
      </c>
      <c r="AL4325" s="122">
        <v>0</v>
      </c>
    </row>
    <row r="4326" spans="1:38" hidden="1" x14ac:dyDescent="0.25">
      <c r="A4326" s="122" t="s">
        <v>2025</v>
      </c>
      <c r="B4326" s="122">
        <v>1</v>
      </c>
      <c r="C4326" s="122" t="s">
        <v>2221</v>
      </c>
      <c r="D4326" s="122" t="s">
        <v>2094</v>
      </c>
      <c r="E4326" s="122">
        <v>79</v>
      </c>
      <c r="F4326" s="122">
        <v>3.6787601712E-3</v>
      </c>
      <c r="G4326" s="122">
        <v>7.6953139134000002E-3</v>
      </c>
      <c r="H4326" s="122">
        <v>7.7414279795999996E-3</v>
      </c>
      <c r="I4326" s="122">
        <v>7.8803470872E-3</v>
      </c>
      <c r="J4326" s="122">
        <v>8.417193735E-3</v>
      </c>
      <c r="K4326" s="122">
        <v>9.0381412259999995E-3</v>
      </c>
      <c r="L4326" s="122">
        <v>1.0581571783199999E-2</v>
      </c>
      <c r="M4326" s="122">
        <v>1.6602840043799999E-2</v>
      </c>
      <c r="N4326" s="122">
        <v>2.5047868475400002E-2</v>
      </c>
      <c r="O4326" s="122">
        <v>2.5947184170600001E-2</v>
      </c>
      <c r="P4326" s="122">
        <v>2.6235116547599999E-2</v>
      </c>
      <c r="Q4326" s="122">
        <v>2.8092478861200001E-2</v>
      </c>
      <c r="R4326" s="122">
        <v>2.9936791756799998E-2</v>
      </c>
      <c r="S4326" s="122">
        <v>3.19994116686E-2</v>
      </c>
      <c r="T4326" s="122">
        <v>3.4002996891600003E-2</v>
      </c>
      <c r="U4326" s="122">
        <v>3.6197926276799998E-2</v>
      </c>
      <c r="V4326" s="122">
        <v>3.6955038740400001E-2</v>
      </c>
      <c r="W4326" s="122">
        <v>3.7956605963400003E-2</v>
      </c>
      <c r="X4326" s="122">
        <v>3.8588041274999998E-2</v>
      </c>
      <c r="Y4326" s="122">
        <v>4.1539784712600003E-2</v>
      </c>
      <c r="Z4326" s="122">
        <v>4.45685238978E-2</v>
      </c>
      <c r="AA4326" s="122">
        <v>4.7290816115400001E-2</v>
      </c>
      <c r="AB4326" s="122">
        <v>4.9937659316999998E-2</v>
      </c>
      <c r="AC4326" s="122">
        <v>5.2607050973400002E-2</v>
      </c>
      <c r="AD4326" s="122">
        <v>5.5132135229399998E-2</v>
      </c>
      <c r="AE4326" s="122">
        <v>5.7657064249200002E-2</v>
      </c>
      <c r="AF4326" s="122">
        <v>5.8533334731000003E-2</v>
      </c>
      <c r="AG4326" s="122">
        <v>5.9534158520399998E-2</v>
      </c>
      <c r="AH4326" s="122">
        <v>6.0534651896399998E-2</v>
      </c>
      <c r="AI4326" s="122">
        <v>6.1561827876000001E-2</v>
      </c>
      <c r="AJ4326" s="122">
        <v>6.2606572428600002E-2</v>
      </c>
      <c r="AK4326" s="122">
        <v>6.3852300705599996E-2</v>
      </c>
      <c r="AL4326" s="122">
        <v>0</v>
      </c>
    </row>
    <row r="4327" spans="1:38" hidden="1" x14ac:dyDescent="0.25">
      <c r="A4327" s="122" t="s">
        <v>2025</v>
      </c>
      <c r="B4327" s="122">
        <v>1</v>
      </c>
      <c r="C4327" s="122" t="s">
        <v>2221</v>
      </c>
      <c r="D4327" s="122" t="s">
        <v>2095</v>
      </c>
      <c r="E4327" s="122">
        <v>79</v>
      </c>
      <c r="F4327" s="122">
        <v>4.2040611731999997E-3</v>
      </c>
      <c r="G4327" s="122">
        <v>8.7929696393999994E-3</v>
      </c>
      <c r="H4327" s="122">
        <v>8.8259851872E-3</v>
      </c>
      <c r="I4327" s="122">
        <v>8.9226423605999992E-3</v>
      </c>
      <c r="J4327" s="122">
        <v>9.5070805991999997E-3</v>
      </c>
      <c r="K4327" s="122">
        <v>1.0180518639599999E-2</v>
      </c>
      <c r="L4327" s="122">
        <v>1.18756517826E-2</v>
      </c>
      <c r="M4327" s="122">
        <v>1.8569955192600001E-2</v>
      </c>
      <c r="N4327" s="122">
        <v>2.7907219243199999E-2</v>
      </c>
      <c r="O4327" s="122">
        <v>2.8806360837599999E-2</v>
      </c>
      <c r="P4327" s="122">
        <v>2.89750100442E-2</v>
      </c>
      <c r="Q4327" s="122">
        <v>3.0921958480200001E-2</v>
      </c>
      <c r="R4327" s="122">
        <v>3.2918792301599997E-2</v>
      </c>
      <c r="S4327" s="122">
        <v>3.5138380023600001E-2</v>
      </c>
      <c r="T4327" s="122">
        <v>3.7333807009199999E-2</v>
      </c>
      <c r="U4327" s="122">
        <v>3.9606660633600001E-2</v>
      </c>
      <c r="V4327" s="122">
        <v>3.7685741840400001E-2</v>
      </c>
      <c r="W4327" s="122">
        <v>3.9016913631600002E-2</v>
      </c>
      <c r="X4327" s="122">
        <v>3.9898704720600003E-2</v>
      </c>
      <c r="Y4327" s="122">
        <v>4.3219572089999998E-2</v>
      </c>
      <c r="Z4327" s="122">
        <v>4.6579130836800001E-2</v>
      </c>
      <c r="AA4327" s="122">
        <v>4.9513469355599998E-2</v>
      </c>
      <c r="AB4327" s="122">
        <v>5.2375461402000001E-2</v>
      </c>
      <c r="AC4327" s="122">
        <v>5.5222943728199997E-2</v>
      </c>
      <c r="AD4327" s="122">
        <v>5.7989799871800002E-2</v>
      </c>
      <c r="AE4327" s="122">
        <v>6.0753612232200001E-2</v>
      </c>
      <c r="AF4327" s="122">
        <v>6.1710790292400002E-2</v>
      </c>
      <c r="AG4327" s="122">
        <v>6.2448113335199999E-2</v>
      </c>
      <c r="AH4327" s="122">
        <v>6.32490121224E-2</v>
      </c>
      <c r="AI4327" s="122">
        <v>6.4121291947800002E-2</v>
      </c>
      <c r="AJ4327" s="122">
        <v>6.4653328812599997E-2</v>
      </c>
      <c r="AK4327" s="122">
        <v>6.5475768916800001E-2</v>
      </c>
      <c r="AL4327" s="122">
        <v>0</v>
      </c>
    </row>
    <row r="4328" spans="1:38" hidden="1" x14ac:dyDescent="0.25">
      <c r="A4328" s="122" t="s">
        <v>2025</v>
      </c>
      <c r="B4328" s="122">
        <v>1</v>
      </c>
      <c r="C4328" s="122" t="s">
        <v>2221</v>
      </c>
      <c r="D4328" s="122" t="s">
        <v>2096</v>
      </c>
      <c r="E4328" s="122">
        <v>79</v>
      </c>
      <c r="F4328" s="122">
        <v>5.9977142826000002E-3</v>
      </c>
      <c r="G4328" s="122">
        <v>1.2442217861999999E-2</v>
      </c>
      <c r="H4328" s="122">
        <v>1.23944232594E-2</v>
      </c>
      <c r="I4328" s="122">
        <v>1.25280184788E-2</v>
      </c>
      <c r="J4328" s="122">
        <v>1.3329085846800001E-2</v>
      </c>
      <c r="K4328" s="122">
        <v>1.4278659693E-2</v>
      </c>
      <c r="L4328" s="122">
        <v>1.6683492239400001E-2</v>
      </c>
      <c r="M4328" s="122">
        <v>2.615149542E-2</v>
      </c>
      <c r="N4328" s="122">
        <v>3.9418017642000001E-2</v>
      </c>
      <c r="O4328" s="122">
        <v>4.07952095628E-2</v>
      </c>
      <c r="P4328" s="122">
        <v>4.1215964248800002E-2</v>
      </c>
      <c r="Q4328" s="122">
        <v>4.4178851117399998E-2</v>
      </c>
      <c r="R4328" s="122">
        <v>4.6972232572199998E-2</v>
      </c>
      <c r="S4328" s="122">
        <v>4.9917370777800001E-2</v>
      </c>
      <c r="T4328" s="122">
        <v>5.2588388681399999E-2</v>
      </c>
      <c r="U4328" s="122">
        <v>5.5414801898999999E-2</v>
      </c>
      <c r="V4328" s="122">
        <v>5.6143987702799998E-2</v>
      </c>
      <c r="W4328" s="122">
        <v>5.7350002684799999E-2</v>
      </c>
      <c r="X4328" s="122">
        <v>5.8189245848399997E-2</v>
      </c>
      <c r="Y4328" s="122">
        <v>6.2713829064600005E-2</v>
      </c>
      <c r="Z4328" s="122">
        <v>6.7301129333999996E-2</v>
      </c>
      <c r="AA4328" s="122">
        <v>7.1563684139399994E-2</v>
      </c>
      <c r="AB4328" s="122">
        <v>7.5845085218399999E-2</v>
      </c>
      <c r="AC4328" s="122">
        <v>8.0161605255000004E-2</v>
      </c>
      <c r="AD4328" s="122">
        <v>8.4437870139599996E-2</v>
      </c>
      <c r="AE4328" s="122">
        <v>8.8487654599199994E-2</v>
      </c>
      <c r="AF4328" s="122">
        <v>8.9999082390600005E-2</v>
      </c>
      <c r="AG4328" s="122">
        <v>9.1708678085399994E-2</v>
      </c>
      <c r="AH4328" s="122">
        <v>9.3368990502600002E-2</v>
      </c>
      <c r="AI4328" s="122">
        <v>9.4908062895599998E-2</v>
      </c>
      <c r="AJ4328" s="122">
        <v>9.7611284354999994E-2</v>
      </c>
      <c r="AK4328" s="122">
        <v>9.8902565024399994E-2</v>
      </c>
      <c r="AL4328" s="122">
        <v>0</v>
      </c>
    </row>
    <row r="4329" spans="1:38" hidden="1" x14ac:dyDescent="0.25">
      <c r="A4329" s="122" t="s">
        <v>2025</v>
      </c>
      <c r="B4329" s="122">
        <v>1</v>
      </c>
      <c r="C4329" s="122" t="s">
        <v>2221</v>
      </c>
      <c r="D4329" s="122" t="s">
        <v>2097</v>
      </c>
      <c r="E4329" s="122">
        <v>79</v>
      </c>
      <c r="F4329" s="122">
        <v>4.7799061379999999E-3</v>
      </c>
      <c r="G4329" s="122">
        <v>1.00630641624E-2</v>
      </c>
      <c r="H4329" s="122">
        <v>1.01219526126E-2</v>
      </c>
      <c r="I4329" s="122">
        <v>1.02775691958E-2</v>
      </c>
      <c r="J4329" s="122">
        <v>1.09844381778E-2</v>
      </c>
      <c r="K4329" s="122">
        <v>1.1787661671599999E-2</v>
      </c>
      <c r="L4329" s="122">
        <v>1.38008327196E-2</v>
      </c>
      <c r="M4329" s="122">
        <v>2.1662477204999999E-2</v>
      </c>
      <c r="N4329" s="122">
        <v>3.27096544608E-2</v>
      </c>
      <c r="O4329" s="122">
        <v>3.3931785538199997E-2</v>
      </c>
      <c r="P4329" s="122">
        <v>3.4412169251399997E-2</v>
      </c>
      <c r="Q4329" s="122">
        <v>3.7114919896199999E-2</v>
      </c>
      <c r="R4329" s="122">
        <v>3.9822193242600001E-2</v>
      </c>
      <c r="S4329" s="122">
        <v>4.2718025828400001E-2</v>
      </c>
      <c r="T4329" s="122">
        <v>4.5491514459000001E-2</v>
      </c>
      <c r="U4329" s="122">
        <v>4.8397085635800002E-2</v>
      </c>
      <c r="V4329" s="122">
        <v>4.9288406149199999E-2</v>
      </c>
      <c r="W4329" s="122">
        <v>5.0411255486399999E-2</v>
      </c>
      <c r="X4329" s="122">
        <v>5.1137040280199997E-2</v>
      </c>
      <c r="Y4329" s="122">
        <v>5.5138986211800002E-2</v>
      </c>
      <c r="Z4329" s="122">
        <v>5.9330733341400002E-2</v>
      </c>
      <c r="AA4329" s="122">
        <v>6.3189505128599999E-2</v>
      </c>
      <c r="AB4329" s="122">
        <v>6.7014747400800004E-2</v>
      </c>
      <c r="AC4329" s="122">
        <v>7.0731515614799997E-2</v>
      </c>
      <c r="AD4329" s="122">
        <v>7.4392494817200006E-2</v>
      </c>
      <c r="AE4329" s="122">
        <v>7.7956902475199999E-2</v>
      </c>
      <c r="AF4329" s="122">
        <v>7.9186110427200002E-2</v>
      </c>
      <c r="AG4329" s="122">
        <v>8.0546679765000004E-2</v>
      </c>
      <c r="AH4329" s="122">
        <v>8.1930390157199995E-2</v>
      </c>
      <c r="AI4329" s="122">
        <v>8.3346440393999993E-2</v>
      </c>
      <c r="AJ4329" s="122">
        <v>8.5802370931800001E-2</v>
      </c>
      <c r="AK4329" s="122">
        <v>8.7297244533000001E-2</v>
      </c>
      <c r="AL4329" s="122">
        <v>0</v>
      </c>
    </row>
    <row r="4330" spans="1:38" hidden="1" x14ac:dyDescent="0.25">
      <c r="A4330" s="122" t="s">
        <v>2025</v>
      </c>
      <c r="B4330" s="122">
        <v>1</v>
      </c>
      <c r="C4330" s="122" t="s">
        <v>2221</v>
      </c>
      <c r="D4330" s="122" t="s">
        <v>2098</v>
      </c>
      <c r="E4330" s="122">
        <v>79</v>
      </c>
      <c r="F4330" s="122">
        <v>1.2266215284E-3</v>
      </c>
      <c r="G4330" s="122">
        <v>2.5574658179999999E-3</v>
      </c>
      <c r="H4330" s="122">
        <v>2.5462486812000001E-3</v>
      </c>
      <c r="I4330" s="122">
        <v>2.5680067961999999E-3</v>
      </c>
      <c r="J4330" s="122">
        <v>2.7174558696000002E-3</v>
      </c>
      <c r="K4330" s="122">
        <v>2.8910505270000001E-3</v>
      </c>
      <c r="L4330" s="122">
        <v>3.3720882912E-3</v>
      </c>
      <c r="M4330" s="122">
        <v>5.2704643151999997E-3</v>
      </c>
      <c r="N4330" s="122">
        <v>7.9135159943999993E-3</v>
      </c>
      <c r="O4330" s="122">
        <v>8.1806040096000007E-3</v>
      </c>
      <c r="P4330" s="122">
        <v>8.2746255899999992E-3</v>
      </c>
      <c r="Q4330" s="122">
        <v>8.8783439879999999E-3</v>
      </c>
      <c r="R4330" s="122">
        <v>9.4860807804000007E-3</v>
      </c>
      <c r="S4330" s="122">
        <v>1.01544622386E-2</v>
      </c>
      <c r="T4330" s="122">
        <v>1.0773815926199999E-2</v>
      </c>
      <c r="U4330" s="122">
        <v>1.14129330906E-2</v>
      </c>
      <c r="V4330" s="122">
        <v>1.1593178616599999E-2</v>
      </c>
      <c r="W4330" s="122">
        <v>1.1833172581200001E-2</v>
      </c>
      <c r="X4330" s="122">
        <v>1.19681110236E-2</v>
      </c>
      <c r="Y4330" s="122">
        <v>1.27935917646E-2</v>
      </c>
      <c r="Z4330" s="122">
        <v>1.3607435945400001E-2</v>
      </c>
      <c r="AA4330" s="122">
        <v>1.43736451068E-2</v>
      </c>
      <c r="AB4330" s="122">
        <v>1.51148464326E-2</v>
      </c>
      <c r="AC4330" s="122">
        <v>1.5859364671199999E-2</v>
      </c>
      <c r="AD4330" s="122">
        <v>1.6616021872800001E-2</v>
      </c>
      <c r="AE4330" s="122">
        <v>1.7301808249799999E-2</v>
      </c>
      <c r="AF4330" s="122">
        <v>1.7563377714E-2</v>
      </c>
      <c r="AG4330" s="122">
        <v>1.78477677552E-2</v>
      </c>
      <c r="AH4330" s="122">
        <v>1.8171800725199999E-2</v>
      </c>
      <c r="AI4330" s="122">
        <v>1.85245237296E-2</v>
      </c>
      <c r="AJ4330" s="122">
        <v>1.89361627014E-2</v>
      </c>
      <c r="AK4330" s="122">
        <v>1.94307989166E-2</v>
      </c>
      <c r="AL4330" s="122">
        <v>0</v>
      </c>
    </row>
    <row r="4331" spans="1:38" hidden="1" x14ac:dyDescent="0.25">
      <c r="A4331" s="122" t="s">
        <v>2025</v>
      </c>
      <c r="B4331" s="122">
        <v>1</v>
      </c>
      <c r="C4331" s="122" t="s">
        <v>2221</v>
      </c>
      <c r="D4331" s="122" t="s">
        <v>2099</v>
      </c>
      <c r="E4331" s="122">
        <v>79</v>
      </c>
      <c r="F4331" s="122">
        <v>9.2727840612000009E-3</v>
      </c>
      <c r="G4331" s="122">
        <v>1.94339088156E-2</v>
      </c>
      <c r="H4331" s="122">
        <v>1.9488010418399999E-2</v>
      </c>
      <c r="I4331" s="122">
        <v>1.9720710130800002E-2</v>
      </c>
      <c r="J4331" s="122">
        <v>2.0988351469200001E-2</v>
      </c>
      <c r="K4331" s="122">
        <v>2.2496875588800001E-2</v>
      </c>
      <c r="L4331" s="122">
        <v>2.6345421741600001E-2</v>
      </c>
      <c r="M4331" s="122">
        <v>4.1201246811E-2</v>
      </c>
      <c r="N4331" s="122">
        <v>6.1893555201600003E-2</v>
      </c>
      <c r="O4331" s="122">
        <v>6.3912121497600005E-2</v>
      </c>
      <c r="P4331" s="122">
        <v>6.4485633834600001E-2</v>
      </c>
      <c r="Q4331" s="122">
        <v>6.8993662791600005E-2</v>
      </c>
      <c r="R4331" s="122">
        <v>7.3312319951400001E-2</v>
      </c>
      <c r="S4331" s="122">
        <v>7.8041702550600001E-2</v>
      </c>
      <c r="T4331" s="122">
        <v>8.24656333002E-2</v>
      </c>
      <c r="U4331" s="122">
        <v>8.6983685832000002E-2</v>
      </c>
      <c r="V4331" s="122">
        <v>8.7902999120999997E-2</v>
      </c>
      <c r="W4331" s="122">
        <v>8.9181124540199996E-2</v>
      </c>
      <c r="X4331" s="122">
        <v>8.9473631479199997E-2</v>
      </c>
      <c r="Y4331" s="122">
        <v>9.5275169819399999E-2</v>
      </c>
      <c r="Z4331" s="122">
        <v>0.1012380274686</v>
      </c>
      <c r="AA4331" s="122">
        <v>0.106931414022</v>
      </c>
      <c r="AB4331" s="122">
        <v>0.1126510008276</v>
      </c>
      <c r="AC4331" s="122">
        <v>0.1183570727688</v>
      </c>
      <c r="AD4331" s="122">
        <v>0.1239699294084</v>
      </c>
      <c r="AE4331" s="122">
        <v>0.12932418824819999</v>
      </c>
      <c r="AF4331" s="122">
        <v>0.13121790757259999</v>
      </c>
      <c r="AG4331" s="122">
        <v>0.13330614689459999</v>
      </c>
      <c r="AH4331" s="122">
        <v>0.13542560714339999</v>
      </c>
      <c r="AI4331" s="122">
        <v>0.1374407008488</v>
      </c>
      <c r="AJ4331" s="122">
        <v>0.13994400823559999</v>
      </c>
      <c r="AK4331" s="122">
        <v>0.14231788267619999</v>
      </c>
      <c r="AL4331" s="122">
        <v>0</v>
      </c>
    </row>
    <row r="4332" spans="1:38" hidden="1" x14ac:dyDescent="0.25">
      <c r="A4332" s="122" t="s">
        <v>2025</v>
      </c>
      <c r="B4332" s="122">
        <v>1</v>
      </c>
      <c r="C4332" s="122" t="s">
        <v>2221</v>
      </c>
      <c r="D4332" s="122" t="s">
        <v>2100</v>
      </c>
      <c r="E4332" s="122">
        <v>79</v>
      </c>
      <c r="F4332" s="122">
        <v>4.3716895523999997E-3</v>
      </c>
      <c r="G4332" s="122">
        <v>9.1807610934000004E-3</v>
      </c>
      <c r="H4332" s="122">
        <v>9.2424468036000004E-3</v>
      </c>
      <c r="I4332" s="122">
        <v>9.4177751136000007E-3</v>
      </c>
      <c r="J4332" s="122">
        <v>1.0081934006399999E-2</v>
      </c>
      <c r="K4332" s="122">
        <v>1.08347667864E-2</v>
      </c>
      <c r="L4332" s="122">
        <v>1.2723222846E-2</v>
      </c>
      <c r="M4332" s="122">
        <v>2.0007807787199999E-2</v>
      </c>
      <c r="N4332" s="122">
        <v>3.0251922802200001E-2</v>
      </c>
      <c r="O4332" s="122">
        <v>3.1471239686999997E-2</v>
      </c>
      <c r="P4332" s="122">
        <v>3.1967229751199998E-2</v>
      </c>
      <c r="Q4332" s="122">
        <v>3.4408689609000002E-2</v>
      </c>
      <c r="R4332" s="122">
        <v>3.6737262610200001E-2</v>
      </c>
      <c r="S4332" s="122">
        <v>3.9277302312600001E-2</v>
      </c>
      <c r="T4332" s="122">
        <v>4.1725343707799997E-2</v>
      </c>
      <c r="U4332" s="122">
        <v>4.4305584935400003E-2</v>
      </c>
      <c r="V4332" s="122">
        <v>4.5226017073200002E-2</v>
      </c>
      <c r="W4332" s="122">
        <v>4.6432460007E-2</v>
      </c>
      <c r="X4332" s="122">
        <v>4.71976469058E-2</v>
      </c>
      <c r="Y4332" s="122">
        <v>5.0816834657400001E-2</v>
      </c>
      <c r="Z4332" s="122">
        <v>5.4433126009799999E-2</v>
      </c>
      <c r="AA4332" s="122">
        <v>5.7848686715999999E-2</v>
      </c>
      <c r="AB4332" s="122">
        <v>6.1200552638999997E-2</v>
      </c>
      <c r="AC4332" s="122">
        <v>6.4637765420999999E-2</v>
      </c>
      <c r="AD4332" s="122">
        <v>6.80592276696E-2</v>
      </c>
      <c r="AE4332" s="122">
        <v>7.13891308788E-2</v>
      </c>
      <c r="AF4332" s="122">
        <v>7.2836814938399996E-2</v>
      </c>
      <c r="AG4332" s="122">
        <v>7.4414965688400003E-2</v>
      </c>
      <c r="AH4332" s="122">
        <v>7.6053694574400005E-2</v>
      </c>
      <c r="AI4332" s="122">
        <v>7.7635328223600003E-2</v>
      </c>
      <c r="AJ4332" s="122">
        <v>7.9331565477000002E-2</v>
      </c>
      <c r="AK4332" s="122">
        <v>8.0815733203800005E-2</v>
      </c>
      <c r="AL4332" s="122">
        <v>0</v>
      </c>
    </row>
    <row r="4333" spans="1:38" hidden="1" x14ac:dyDescent="0.25">
      <c r="A4333" s="122" t="s">
        <v>2025</v>
      </c>
      <c r="B4333" s="122">
        <v>1</v>
      </c>
      <c r="C4333" s="122" t="s">
        <v>2221</v>
      </c>
      <c r="D4333" s="122" t="s">
        <v>2101</v>
      </c>
      <c r="E4333" s="122">
        <v>79</v>
      </c>
      <c r="F4333" s="122">
        <v>5.1076541094E-3</v>
      </c>
      <c r="G4333" s="122">
        <v>1.06897965996E-2</v>
      </c>
      <c r="H4333" s="122">
        <v>1.0725838335600001E-2</v>
      </c>
      <c r="I4333" s="122">
        <v>1.0896233973599999E-2</v>
      </c>
      <c r="J4333" s="122">
        <v>1.16436212322E-2</v>
      </c>
      <c r="K4333" s="122">
        <v>1.25042491932E-2</v>
      </c>
      <c r="L4333" s="122">
        <v>1.46635680096E-2</v>
      </c>
      <c r="M4333" s="122">
        <v>2.3022816952200001E-2</v>
      </c>
      <c r="N4333" s="122">
        <v>3.4703866723799999E-2</v>
      </c>
      <c r="O4333" s="122">
        <v>3.5917119322799999E-2</v>
      </c>
      <c r="P4333" s="122">
        <v>3.63316899252E-2</v>
      </c>
      <c r="Q4333" s="122">
        <v>3.89548968318E-2</v>
      </c>
      <c r="R4333" s="122">
        <v>4.15382020872E-2</v>
      </c>
      <c r="S4333" s="122">
        <v>4.4374542942000002E-2</v>
      </c>
      <c r="T4333" s="122">
        <v>4.7138364299999999E-2</v>
      </c>
      <c r="U4333" s="122">
        <v>5.0109916533600002E-2</v>
      </c>
      <c r="V4333" s="122">
        <v>5.1174477831000001E-2</v>
      </c>
      <c r="W4333" s="122">
        <v>5.2499644952399997E-2</v>
      </c>
      <c r="X4333" s="122">
        <v>5.32864372968E-2</v>
      </c>
      <c r="Y4333" s="122">
        <v>5.7358829647800001E-2</v>
      </c>
      <c r="Z4333" s="122">
        <v>6.1455455502600002E-2</v>
      </c>
      <c r="AA4333" s="122">
        <v>6.5039031084600005E-2</v>
      </c>
      <c r="AB4333" s="122">
        <v>6.8581344983999995E-2</v>
      </c>
      <c r="AC4333" s="122">
        <v>7.2137647225800003E-2</v>
      </c>
      <c r="AD4333" s="122">
        <v>7.5629019584400006E-2</v>
      </c>
      <c r="AE4333" s="122">
        <v>7.9087919921999997E-2</v>
      </c>
      <c r="AF4333" s="122">
        <v>8.0298298946999996E-2</v>
      </c>
      <c r="AG4333" s="122">
        <v>8.1658317926999999E-2</v>
      </c>
      <c r="AH4333" s="122">
        <v>8.30671489146E-2</v>
      </c>
      <c r="AI4333" s="122">
        <v>8.4523636946399999E-2</v>
      </c>
      <c r="AJ4333" s="122">
        <v>8.5549412433000002E-2</v>
      </c>
      <c r="AK4333" s="122">
        <v>8.7340545317400001E-2</v>
      </c>
      <c r="AL4333" s="122">
        <v>0</v>
      </c>
    </row>
    <row r="4334" spans="1:38" hidden="1" x14ac:dyDescent="0.25">
      <c r="A4334" s="122" t="s">
        <v>2025</v>
      </c>
      <c r="B4334" s="122">
        <v>1</v>
      </c>
      <c r="C4334" s="122" t="s">
        <v>2221</v>
      </c>
      <c r="D4334" s="122" t="s">
        <v>2135</v>
      </c>
      <c r="E4334" s="122">
        <v>79</v>
      </c>
      <c r="F4334" s="122">
        <v>4.3854743999999999E-5</v>
      </c>
      <c r="G4334" s="122">
        <v>9.6247037399999996E-5</v>
      </c>
      <c r="H4334" s="122">
        <v>1.0117906080000001E-4</v>
      </c>
      <c r="I4334" s="122">
        <v>1.07369106E-4</v>
      </c>
      <c r="J4334" s="122">
        <v>1.19440932E-4</v>
      </c>
      <c r="K4334" s="122">
        <v>1.33074159E-4</v>
      </c>
      <c r="L4334" s="122">
        <v>1.6152850320000001E-4</v>
      </c>
      <c r="M4334" s="122">
        <v>2.6210476620000002E-4</v>
      </c>
      <c r="N4334" s="122">
        <v>4.079166288E-4</v>
      </c>
      <c r="O4334" s="122">
        <v>4.347226182E-4</v>
      </c>
      <c r="P4334" s="122">
        <v>4.5178075679999999E-4</v>
      </c>
      <c r="Q4334" s="122">
        <v>4.794073218E-4</v>
      </c>
      <c r="R4334" s="122">
        <v>5.0531774639999999E-4</v>
      </c>
      <c r="S4334" s="122">
        <v>5.3309424840000002E-4</v>
      </c>
      <c r="T4334" s="122">
        <v>5.5910849040000001E-4</v>
      </c>
      <c r="U4334" s="122">
        <v>5.8620371399999995E-4</v>
      </c>
      <c r="V4334" s="122">
        <v>5.8011480899999998E-4</v>
      </c>
      <c r="W4334" s="122">
        <v>5.6756497859999997E-4</v>
      </c>
      <c r="X4334" s="122">
        <v>5.4844251179999995E-4</v>
      </c>
      <c r="Y4334" s="122">
        <v>5.5919463000000003E-4</v>
      </c>
      <c r="Z4334" s="122">
        <v>5.6494927140000005E-4</v>
      </c>
      <c r="AA4334" s="122">
        <v>5.7923126399999996E-4</v>
      </c>
      <c r="AB4334" s="122">
        <v>6.0779460060000001E-4</v>
      </c>
      <c r="AC4334" s="122">
        <v>6.3578654819999999E-4</v>
      </c>
      <c r="AD4334" s="122">
        <v>6.6239813700000002E-4</v>
      </c>
      <c r="AE4334" s="122">
        <v>6.8815503660000002E-4</v>
      </c>
      <c r="AF4334" s="122">
        <v>6.9408631800000004E-4</v>
      </c>
      <c r="AG4334" s="122">
        <v>7.0079328360000005E-4</v>
      </c>
      <c r="AH4334" s="122">
        <v>7.0845892140000005E-4</v>
      </c>
      <c r="AI4334" s="122">
        <v>7.1644070339999997E-4</v>
      </c>
      <c r="AJ4334" s="122">
        <v>7.2074681399999997E-4</v>
      </c>
      <c r="AK4334" s="122">
        <v>7.3148321400000002E-4</v>
      </c>
      <c r="AL4334" s="122">
        <v>0</v>
      </c>
    </row>
    <row r="4335" spans="1:38" hidden="1" x14ac:dyDescent="0.25">
      <c r="A4335" s="122" t="s">
        <v>2025</v>
      </c>
      <c r="B4335" s="122">
        <v>1</v>
      </c>
      <c r="C4335" s="122" t="s">
        <v>2221</v>
      </c>
      <c r="D4335" s="122" t="s">
        <v>2102</v>
      </c>
      <c r="E4335" s="122">
        <v>79</v>
      </c>
      <c r="F4335" s="122">
        <v>2.5682242152000002E-3</v>
      </c>
      <c r="G4335" s="122">
        <v>5.3724621300000001E-3</v>
      </c>
      <c r="H4335" s="122">
        <v>5.3941349196000004E-3</v>
      </c>
      <c r="I4335" s="122">
        <v>5.4884519717999999E-3</v>
      </c>
      <c r="J4335" s="122">
        <v>5.8802933531999996E-3</v>
      </c>
      <c r="K4335" s="122">
        <v>6.3300935478E-3</v>
      </c>
      <c r="L4335" s="122">
        <v>7.4190072911999999E-3</v>
      </c>
      <c r="M4335" s="122">
        <v>1.1664331954799999E-2</v>
      </c>
      <c r="N4335" s="122">
        <v>1.7628165167400001E-2</v>
      </c>
      <c r="O4335" s="122">
        <v>1.8264871885800001E-2</v>
      </c>
      <c r="P4335" s="122">
        <v>1.8455540951999999E-2</v>
      </c>
      <c r="Q4335" s="122">
        <v>1.9701345391200002E-2</v>
      </c>
      <c r="R4335" s="122">
        <v>2.0924780775600001E-2</v>
      </c>
      <c r="S4335" s="122">
        <v>2.22930548052E-2</v>
      </c>
      <c r="T4335" s="122">
        <v>2.3693344186200001E-2</v>
      </c>
      <c r="U4335" s="122">
        <v>2.5148362117799999E-2</v>
      </c>
      <c r="V4335" s="122">
        <v>2.5443823995599999E-2</v>
      </c>
      <c r="W4335" s="122">
        <v>2.6112001834799999E-2</v>
      </c>
      <c r="X4335" s="122">
        <v>2.6515919458200001E-2</v>
      </c>
      <c r="Y4335" s="122">
        <v>2.84699393454E-2</v>
      </c>
      <c r="Z4335" s="122">
        <v>3.0446595759000002E-2</v>
      </c>
      <c r="AA4335" s="122">
        <v>3.2233400066399999E-2</v>
      </c>
      <c r="AB4335" s="122">
        <v>3.3967291157999999E-2</v>
      </c>
      <c r="AC4335" s="122">
        <v>3.5690938868400003E-2</v>
      </c>
      <c r="AD4335" s="122">
        <v>3.7344281885400003E-2</v>
      </c>
      <c r="AE4335" s="122">
        <v>3.8925950835000001E-2</v>
      </c>
      <c r="AF4335" s="122">
        <v>3.94228456686E-2</v>
      </c>
      <c r="AG4335" s="122">
        <v>3.9960422750400001E-2</v>
      </c>
      <c r="AH4335" s="122">
        <v>4.0447244591399999E-2</v>
      </c>
      <c r="AI4335" s="122">
        <v>4.0995293954999998E-2</v>
      </c>
      <c r="AJ4335" s="122">
        <v>4.1101514666400003E-2</v>
      </c>
      <c r="AK4335" s="122">
        <v>4.1771034472799999E-2</v>
      </c>
      <c r="AL4335" s="122">
        <v>0</v>
      </c>
    </row>
    <row r="4336" spans="1:38" hidden="1" x14ac:dyDescent="0.25">
      <c r="A4336" s="122" t="s">
        <v>2025</v>
      </c>
      <c r="B4336" s="122">
        <v>1</v>
      </c>
      <c r="C4336" s="122" t="s">
        <v>2221</v>
      </c>
      <c r="D4336" s="122" t="s">
        <v>2103</v>
      </c>
      <c r="E4336" s="122">
        <v>79</v>
      </c>
      <c r="F4336" s="122">
        <v>7.968923574E-4</v>
      </c>
      <c r="G4336" s="122">
        <v>1.6738830474000001E-3</v>
      </c>
      <c r="H4336" s="122">
        <v>1.6977005916E-3</v>
      </c>
      <c r="I4336" s="122">
        <v>1.7462356194000001E-3</v>
      </c>
      <c r="J4336" s="122">
        <v>1.8835057649999999E-3</v>
      </c>
      <c r="K4336" s="122">
        <v>2.0379571866000002E-3</v>
      </c>
      <c r="L4336" s="122">
        <v>2.3926206366E-3</v>
      </c>
      <c r="M4336" s="122">
        <v>3.7377262601999998E-3</v>
      </c>
      <c r="N4336" s="122">
        <v>5.6088599250000001E-3</v>
      </c>
      <c r="O4336" s="122">
        <v>5.7957870246000001E-3</v>
      </c>
      <c r="P4336" s="122">
        <v>5.8558822019999998E-3</v>
      </c>
      <c r="Q4336" s="122">
        <v>6.2630177093999997E-3</v>
      </c>
      <c r="R4336" s="122">
        <v>6.6731587464000002E-3</v>
      </c>
      <c r="S4336" s="122">
        <v>7.1475355542000001E-3</v>
      </c>
      <c r="T4336" s="122">
        <v>7.6271883228000003E-3</v>
      </c>
      <c r="U4336" s="122">
        <v>8.1357499110000005E-3</v>
      </c>
      <c r="V4336" s="122">
        <v>8.3443411889999996E-3</v>
      </c>
      <c r="W4336" s="122">
        <v>8.6022520661999998E-3</v>
      </c>
      <c r="X4336" s="122">
        <v>8.7829869126000003E-3</v>
      </c>
      <c r="Y4336" s="122">
        <v>9.4680796325999992E-3</v>
      </c>
      <c r="Z4336" s="122">
        <v>1.0154246116800001E-2</v>
      </c>
      <c r="AA4336" s="122">
        <v>1.07928198234E-2</v>
      </c>
      <c r="AB4336" s="122">
        <v>1.1428291303799999E-2</v>
      </c>
      <c r="AC4336" s="122">
        <v>1.21064215098E-2</v>
      </c>
      <c r="AD4336" s="122">
        <v>1.27646289732E-2</v>
      </c>
      <c r="AE4336" s="122">
        <v>1.3427699611800001E-2</v>
      </c>
      <c r="AF4336" s="122">
        <v>1.3737736511400001E-2</v>
      </c>
      <c r="AG4336" s="122">
        <v>1.4081364612E-2</v>
      </c>
      <c r="AH4336" s="122">
        <v>1.43980404156E-2</v>
      </c>
      <c r="AI4336" s="122">
        <v>1.47302428476E-2</v>
      </c>
      <c r="AJ4336" s="122">
        <v>1.5098458008E-2</v>
      </c>
      <c r="AK4336" s="122">
        <v>1.5636301443599999E-2</v>
      </c>
      <c r="AL4336" s="122">
        <v>0</v>
      </c>
    </row>
    <row r="4337" spans="1:38" hidden="1" x14ac:dyDescent="0.25">
      <c r="A4337" s="122" t="s">
        <v>2025</v>
      </c>
      <c r="B4337" s="122">
        <v>1</v>
      </c>
      <c r="C4337" s="122" t="s">
        <v>2221</v>
      </c>
      <c r="D4337" s="122" t="s">
        <v>2104</v>
      </c>
      <c r="E4337" s="122">
        <v>79</v>
      </c>
      <c r="F4337" s="122">
        <v>6.6364369463999999E-3</v>
      </c>
      <c r="G4337" s="122">
        <v>1.4025406757399999E-2</v>
      </c>
      <c r="H4337" s="122">
        <v>1.41799827516E-2</v>
      </c>
      <c r="I4337" s="122">
        <v>1.45584604338E-2</v>
      </c>
      <c r="J4337" s="122">
        <v>1.5717417070799999E-2</v>
      </c>
      <c r="K4337" s="122">
        <v>1.70761279488E-2</v>
      </c>
      <c r="L4337" s="122">
        <v>2.0249564825999999E-2</v>
      </c>
      <c r="M4337" s="122">
        <v>3.2161188337199997E-2</v>
      </c>
      <c r="N4337" s="122">
        <v>4.9079722618199997E-2</v>
      </c>
      <c r="O4337" s="122">
        <v>5.1334199403599998E-2</v>
      </c>
      <c r="P4337" s="122">
        <v>5.2363789955400003E-2</v>
      </c>
      <c r="Q4337" s="122">
        <v>5.6694984028800001E-2</v>
      </c>
      <c r="R4337" s="122">
        <v>6.0945565691999999E-2</v>
      </c>
      <c r="S4337" s="122">
        <v>6.5461245658800002E-2</v>
      </c>
      <c r="T4337" s="122">
        <v>7.0146096499799998E-2</v>
      </c>
      <c r="U4337" s="122">
        <v>7.5337584960600001E-2</v>
      </c>
      <c r="V4337" s="122">
        <v>7.8103671850799999E-2</v>
      </c>
      <c r="W4337" s="122">
        <v>8.1305239738200002E-2</v>
      </c>
      <c r="X4337" s="122">
        <v>8.3739771195599999E-2</v>
      </c>
      <c r="Y4337" s="122">
        <v>9.0925691173800005E-2</v>
      </c>
      <c r="Z4337" s="122">
        <v>9.8132389949999996E-2</v>
      </c>
      <c r="AA4337" s="122">
        <v>0.1045062922464</v>
      </c>
      <c r="AB4337" s="122">
        <v>0.11098394444699999</v>
      </c>
      <c r="AC4337" s="122">
        <v>0.117544314096</v>
      </c>
      <c r="AD4337" s="122">
        <v>0.12403560879720001</v>
      </c>
      <c r="AE4337" s="122">
        <v>0.1306615623804</v>
      </c>
      <c r="AF4337" s="122">
        <v>0.1339556683482</v>
      </c>
      <c r="AG4337" s="122">
        <v>0.1373013687762</v>
      </c>
      <c r="AH4337" s="122">
        <v>0.14090474291460001</v>
      </c>
      <c r="AI4337" s="122">
        <v>0.14455154831639999</v>
      </c>
      <c r="AJ4337" s="122">
        <v>0.1453583735274</v>
      </c>
      <c r="AK4337" s="122">
        <v>0.1494027731166</v>
      </c>
      <c r="AL4337" s="122">
        <v>0</v>
      </c>
    </row>
    <row r="4338" spans="1:38" hidden="1" x14ac:dyDescent="0.25">
      <c r="A4338" s="122" t="s">
        <v>2025</v>
      </c>
      <c r="B4338" s="122">
        <v>1</v>
      </c>
      <c r="C4338" s="122" t="s">
        <v>2221</v>
      </c>
      <c r="D4338" s="122" t="s">
        <v>2105</v>
      </c>
      <c r="E4338" s="122">
        <v>79</v>
      </c>
      <c r="F4338" s="122">
        <v>6.3504594359999999E-4</v>
      </c>
      <c r="G4338" s="122">
        <v>1.3143169818000001E-3</v>
      </c>
      <c r="H4338" s="122">
        <v>1.3121227128E-3</v>
      </c>
      <c r="I4338" s="122">
        <v>1.325480478E-3</v>
      </c>
      <c r="J4338" s="122">
        <v>1.4100587459999999E-3</v>
      </c>
      <c r="K4338" s="122">
        <v>1.5061883178E-3</v>
      </c>
      <c r="L4338" s="122">
        <v>1.7558368176000001E-3</v>
      </c>
      <c r="M4338" s="122">
        <v>2.7290213183999998E-3</v>
      </c>
      <c r="N4338" s="122">
        <v>4.0696886274000001E-3</v>
      </c>
      <c r="O4338" s="122">
        <v>4.1603998224000001E-3</v>
      </c>
      <c r="P4338" s="122">
        <v>4.159906362E-3</v>
      </c>
      <c r="Q4338" s="122">
        <v>4.4130415973999996E-3</v>
      </c>
      <c r="R4338" s="122">
        <v>4.6712191872000002E-3</v>
      </c>
      <c r="S4338" s="122">
        <v>4.9650046409999999E-3</v>
      </c>
      <c r="T4338" s="122">
        <v>5.2873536107999998E-3</v>
      </c>
      <c r="U4338" s="122">
        <v>5.5913278944000003E-3</v>
      </c>
      <c r="V4338" s="122">
        <v>5.6880909551999996E-3</v>
      </c>
      <c r="W4338" s="122">
        <v>5.8211925624E-3</v>
      </c>
      <c r="X4338" s="122">
        <v>5.9149233906000001E-3</v>
      </c>
      <c r="Y4338" s="122">
        <v>6.3984605280000004E-3</v>
      </c>
      <c r="Z4338" s="122">
        <v>6.9157064837999998E-3</v>
      </c>
      <c r="AA4338" s="122">
        <v>7.4171679995999997E-3</v>
      </c>
      <c r="AB4338" s="122">
        <v>7.9919443062000002E-3</v>
      </c>
      <c r="AC4338" s="122">
        <v>8.6325272928000005E-3</v>
      </c>
      <c r="AD4338" s="122">
        <v>9.2207758218000001E-3</v>
      </c>
      <c r="AE4338" s="122">
        <v>9.8353592357999994E-3</v>
      </c>
      <c r="AF4338" s="122">
        <v>9.9673026780000007E-3</v>
      </c>
      <c r="AG4338" s="122">
        <v>1.01115165696E-2</v>
      </c>
      <c r="AH4338" s="122">
        <v>1.0306289203799999E-2</v>
      </c>
      <c r="AI4338" s="122">
        <v>1.0512660682800001E-2</v>
      </c>
      <c r="AJ4338" s="122">
        <v>1.08278409528E-2</v>
      </c>
      <c r="AK4338" s="122">
        <v>1.0973140241999999E-2</v>
      </c>
      <c r="AL4338" s="122">
        <v>0</v>
      </c>
    </row>
    <row r="4339" spans="1:38" hidden="1" x14ac:dyDescent="0.25">
      <c r="A4339" s="122" t="s">
        <v>2025</v>
      </c>
      <c r="B4339" s="122">
        <v>1</v>
      </c>
      <c r="C4339" s="122" t="s">
        <v>2221</v>
      </c>
      <c r="D4339" s="122" t="s">
        <v>475</v>
      </c>
      <c r="E4339" s="122">
        <v>79</v>
      </c>
      <c r="F4339" s="122">
        <v>1.5751142946000001E-3</v>
      </c>
      <c r="G4339" s="122">
        <v>3.2993056146E-3</v>
      </c>
      <c r="H4339" s="122">
        <v>3.3134674230000001E-3</v>
      </c>
      <c r="I4339" s="122">
        <v>3.360315111E-3</v>
      </c>
      <c r="J4339" s="122">
        <v>3.5842582956000001E-3</v>
      </c>
      <c r="K4339" s="122">
        <v>3.8524524497999999E-3</v>
      </c>
      <c r="L4339" s="122">
        <v>4.5185972178000003E-3</v>
      </c>
      <c r="M4339" s="122">
        <v>7.0835113512000003E-3</v>
      </c>
      <c r="N4339" s="122">
        <v>1.0658072649000001E-2</v>
      </c>
      <c r="O4339" s="122">
        <v>1.1008771027800001E-2</v>
      </c>
      <c r="P4339" s="122">
        <v>1.11044786784E-2</v>
      </c>
      <c r="Q4339" s="122">
        <v>1.18763246706E-2</v>
      </c>
      <c r="R4339" s="122">
        <v>1.2650635467E-2</v>
      </c>
      <c r="S4339" s="122">
        <v>1.3513057055400001E-2</v>
      </c>
      <c r="T4339" s="122">
        <v>1.43469304458E-2</v>
      </c>
      <c r="U4339" s="122">
        <v>1.52441959164E-2</v>
      </c>
      <c r="V4339" s="122">
        <v>1.55264820234E-2</v>
      </c>
      <c r="W4339" s="122">
        <v>1.5902876540399999E-2</v>
      </c>
      <c r="X4339" s="122">
        <v>1.6158666619800002E-2</v>
      </c>
      <c r="Y4339" s="122">
        <v>1.74420131724E-2</v>
      </c>
      <c r="Z4339" s="122">
        <v>1.87519478676E-2</v>
      </c>
      <c r="AA4339" s="122">
        <v>1.9918089792E-2</v>
      </c>
      <c r="AB4339" s="122">
        <v>2.1096590168400001E-2</v>
      </c>
      <c r="AC4339" s="122">
        <v>2.2272977820000001E-2</v>
      </c>
      <c r="AD4339" s="122">
        <v>2.34652752984E-2</v>
      </c>
      <c r="AE4339" s="122">
        <v>2.4630269573400001E-2</v>
      </c>
      <c r="AF4339" s="122">
        <v>2.5131783170400001E-2</v>
      </c>
      <c r="AG4339" s="122">
        <v>2.5614309857999999E-2</v>
      </c>
      <c r="AH4339" s="122">
        <v>2.6109558876E-2</v>
      </c>
      <c r="AI4339" s="122">
        <v>2.6601839362200001E-2</v>
      </c>
      <c r="AJ4339" s="122">
        <v>2.72649022452E-2</v>
      </c>
      <c r="AK4339" s="122">
        <v>2.7805565904000001E-2</v>
      </c>
      <c r="AL4339" s="122">
        <v>0</v>
      </c>
    </row>
    <row r="4340" spans="1:38" hidden="1" x14ac:dyDescent="0.25">
      <c r="A4340" s="122" t="s">
        <v>2025</v>
      </c>
      <c r="B4340" s="122">
        <v>1</v>
      </c>
      <c r="C4340" s="122" t="s">
        <v>2221</v>
      </c>
      <c r="D4340" s="122" t="s">
        <v>2106</v>
      </c>
      <c r="E4340" s="122">
        <v>79</v>
      </c>
      <c r="F4340" s="122">
        <v>1.1077803996000001E-3</v>
      </c>
      <c r="G4340" s="122">
        <v>2.2945995264E-3</v>
      </c>
      <c r="H4340" s="122">
        <v>2.2980522174E-3</v>
      </c>
      <c r="I4340" s="122">
        <v>2.3347429397999999E-3</v>
      </c>
      <c r="J4340" s="122">
        <v>2.4985526243999998E-3</v>
      </c>
      <c r="K4340" s="122">
        <v>2.6912916354000001E-3</v>
      </c>
      <c r="L4340" s="122">
        <v>3.1713898266E-3</v>
      </c>
      <c r="M4340" s="122">
        <v>4.9959769883999999E-3</v>
      </c>
      <c r="N4340" s="122">
        <v>7.5792397949999996E-3</v>
      </c>
      <c r="O4340" s="122">
        <v>7.8913399878000005E-3</v>
      </c>
      <c r="P4340" s="122">
        <v>8.0336577042E-3</v>
      </c>
      <c r="Q4340" s="122">
        <v>8.6699705706000003E-3</v>
      </c>
      <c r="R4340" s="122">
        <v>9.289392237E-3</v>
      </c>
      <c r="S4340" s="122">
        <v>9.9471547332000004E-3</v>
      </c>
      <c r="T4340" s="122">
        <v>1.05805382874E-2</v>
      </c>
      <c r="U4340" s="122">
        <v>1.12372978548E-2</v>
      </c>
      <c r="V4340" s="122">
        <v>1.14597836628E-2</v>
      </c>
      <c r="W4340" s="122">
        <v>1.17038765448E-2</v>
      </c>
      <c r="X4340" s="122">
        <v>1.18367550336E-2</v>
      </c>
      <c r="Y4340" s="122">
        <v>1.2663807401399999E-2</v>
      </c>
      <c r="Z4340" s="122">
        <v>1.3496292994799999E-2</v>
      </c>
      <c r="AA4340" s="122">
        <v>1.4286773941200001E-2</v>
      </c>
      <c r="AB4340" s="122">
        <v>1.50759580602E-2</v>
      </c>
      <c r="AC4340" s="122">
        <v>1.58441922336E-2</v>
      </c>
      <c r="AD4340" s="122">
        <v>1.6653966628800001E-2</v>
      </c>
      <c r="AE4340" s="122">
        <v>1.74109226694E-2</v>
      </c>
      <c r="AF4340" s="122">
        <v>1.7712943811400001E-2</v>
      </c>
      <c r="AG4340" s="122">
        <v>1.8043543055999998E-2</v>
      </c>
      <c r="AH4340" s="122">
        <v>1.83743976972E-2</v>
      </c>
      <c r="AI4340" s="122">
        <v>1.8731177666999999E-2</v>
      </c>
      <c r="AJ4340" s="122">
        <v>1.9152563275199999E-2</v>
      </c>
      <c r="AK4340" s="122">
        <v>1.9667905451999999E-2</v>
      </c>
      <c r="AL4340" s="122">
        <v>0</v>
      </c>
    </row>
    <row r="4341" spans="1:38" hidden="1" x14ac:dyDescent="0.25">
      <c r="A4341" s="122" t="s">
        <v>2025</v>
      </c>
      <c r="B4341" s="122">
        <v>1</v>
      </c>
      <c r="C4341" s="122" t="s">
        <v>2221</v>
      </c>
      <c r="D4341" s="122" t="s">
        <v>2107</v>
      </c>
      <c r="E4341" s="122">
        <v>79</v>
      </c>
      <c r="F4341" s="122">
        <v>7.7308359413999998E-3</v>
      </c>
      <c r="G4341" s="122">
        <v>1.6155584624400001E-2</v>
      </c>
      <c r="H4341" s="122">
        <v>1.6201536954599999E-2</v>
      </c>
      <c r="I4341" s="122">
        <v>1.6431485885399999E-2</v>
      </c>
      <c r="J4341" s="122">
        <v>1.7525701229999999E-2</v>
      </c>
      <c r="K4341" s="122">
        <v>1.8793274520599999E-2</v>
      </c>
      <c r="L4341" s="122">
        <v>2.20014708654E-2</v>
      </c>
      <c r="M4341" s="122">
        <v>3.4521702142200003E-2</v>
      </c>
      <c r="N4341" s="122">
        <v>5.2085782331400002E-2</v>
      </c>
      <c r="O4341" s="122">
        <v>5.3983328036999997E-2</v>
      </c>
      <c r="P4341" s="122">
        <v>5.4625136408399999E-2</v>
      </c>
      <c r="Q4341" s="122">
        <v>5.8646125677599997E-2</v>
      </c>
      <c r="R4341" s="122">
        <v>6.2603060604599997E-2</v>
      </c>
      <c r="S4341" s="122">
        <v>6.6851697530400003E-2</v>
      </c>
      <c r="T4341" s="122">
        <v>7.0813747868999993E-2</v>
      </c>
      <c r="U4341" s="122">
        <v>7.4875169689199994E-2</v>
      </c>
      <c r="V4341" s="122">
        <v>7.5865027557000003E-2</v>
      </c>
      <c r="W4341" s="122">
        <v>7.73804186532E-2</v>
      </c>
      <c r="X4341" s="122">
        <v>7.8357449890200007E-2</v>
      </c>
      <c r="Y4341" s="122">
        <v>8.4248225088599998E-2</v>
      </c>
      <c r="Z4341" s="122">
        <v>9.0187832332199999E-2</v>
      </c>
      <c r="AA4341" s="122">
        <v>9.5522056704599997E-2</v>
      </c>
      <c r="AB4341" s="122">
        <v>0.10067130705000001</v>
      </c>
      <c r="AC4341" s="122">
        <v>0.10573945547160001</v>
      </c>
      <c r="AD4341" s="122">
        <v>0.1106798279682</v>
      </c>
      <c r="AE4341" s="122">
        <v>0.11547112204560001</v>
      </c>
      <c r="AF4341" s="122">
        <v>0.1169740244316</v>
      </c>
      <c r="AG4341" s="122">
        <v>0.11876055751380001</v>
      </c>
      <c r="AH4341" s="122">
        <v>0.1205700861984</v>
      </c>
      <c r="AI4341" s="122">
        <v>0.1223881643004</v>
      </c>
      <c r="AJ4341" s="122">
        <v>0.12899163409559999</v>
      </c>
      <c r="AK4341" s="122">
        <v>0.13122108453959999</v>
      </c>
      <c r="AL4341" s="122">
        <v>0</v>
      </c>
    </row>
    <row r="4342" spans="1:38" hidden="1" x14ac:dyDescent="0.25">
      <c r="A4342" s="122" t="s">
        <v>2025</v>
      </c>
      <c r="B4342" s="122">
        <v>1</v>
      </c>
      <c r="C4342" s="122" t="s">
        <v>2221</v>
      </c>
      <c r="D4342" s="122" t="s">
        <v>2108</v>
      </c>
      <c r="E4342" s="122">
        <v>79</v>
      </c>
      <c r="F4342" s="122">
        <v>1.5152769702000001E-3</v>
      </c>
      <c r="G4342" s="122">
        <v>3.2153427024000001E-3</v>
      </c>
      <c r="H4342" s="122">
        <v>3.2800693116000002E-3</v>
      </c>
      <c r="I4342" s="122">
        <v>3.3827703882000001E-3</v>
      </c>
      <c r="J4342" s="122">
        <v>3.6790714854E-3</v>
      </c>
      <c r="K4342" s="122">
        <v>3.9998600478000001E-3</v>
      </c>
      <c r="L4342" s="122">
        <v>4.7307559062000001E-3</v>
      </c>
      <c r="M4342" s="122">
        <v>7.4549087088000001E-3</v>
      </c>
      <c r="N4342" s="122">
        <v>1.12719084894E-2</v>
      </c>
      <c r="O4342" s="122">
        <v>1.1675962622399999E-2</v>
      </c>
      <c r="P4342" s="122">
        <v>1.1800259664E-2</v>
      </c>
      <c r="Q4342" s="122">
        <v>1.2648732295199999E-2</v>
      </c>
      <c r="R4342" s="122">
        <v>1.35803659482E-2</v>
      </c>
      <c r="S4342" s="122">
        <v>1.45928546568E-2</v>
      </c>
      <c r="T4342" s="122">
        <v>1.5613507128E-2</v>
      </c>
      <c r="U4342" s="122">
        <v>1.6722119543399999E-2</v>
      </c>
      <c r="V4342" s="122">
        <v>1.7185764739800002E-2</v>
      </c>
      <c r="W4342" s="122">
        <v>1.7745389543399999E-2</v>
      </c>
      <c r="X4342" s="122">
        <v>1.80861805848E-2</v>
      </c>
      <c r="Y4342" s="122">
        <v>1.9598532838200001E-2</v>
      </c>
      <c r="Z4342" s="122">
        <v>2.11607589264E-2</v>
      </c>
      <c r="AA4342" s="122">
        <v>2.2512571943399999E-2</v>
      </c>
      <c r="AB4342" s="122">
        <v>2.3759983585800001E-2</v>
      </c>
      <c r="AC4342" s="122">
        <v>2.4983008999800001E-2</v>
      </c>
      <c r="AD4342" s="122">
        <v>2.60899666158E-2</v>
      </c>
      <c r="AE4342" s="122">
        <v>2.7207931746599998E-2</v>
      </c>
      <c r="AF4342" s="122">
        <v>2.7584635452599999E-2</v>
      </c>
      <c r="AG4342" s="122">
        <v>2.7963907462799999E-2</v>
      </c>
      <c r="AH4342" s="122">
        <v>2.8390886832000001E-2</v>
      </c>
      <c r="AI4342" s="122">
        <v>2.89014615366E-2</v>
      </c>
      <c r="AJ4342" s="122">
        <v>2.9434899087600001E-2</v>
      </c>
      <c r="AK4342" s="122">
        <v>2.9960481264599999E-2</v>
      </c>
      <c r="AL4342" s="122">
        <v>0</v>
      </c>
    </row>
    <row r="4343" spans="1:38" hidden="1" x14ac:dyDescent="0.25">
      <c r="A4343" s="122" t="s">
        <v>2025</v>
      </c>
      <c r="B4343" s="122">
        <v>1</v>
      </c>
      <c r="C4343" s="122" t="s">
        <v>2221</v>
      </c>
      <c r="D4343" s="122" t="s">
        <v>2109</v>
      </c>
      <c r="E4343" s="122">
        <v>79</v>
      </c>
      <c r="F4343" s="122">
        <v>1.2156431454E-3</v>
      </c>
      <c r="G4343" s="122">
        <v>2.6796248945999998E-3</v>
      </c>
      <c r="H4343" s="122">
        <v>2.7782755056E-3</v>
      </c>
      <c r="I4343" s="122">
        <v>2.9171728782000001E-3</v>
      </c>
      <c r="J4343" s="122">
        <v>3.2786680181999999E-3</v>
      </c>
      <c r="K4343" s="122">
        <v>3.677117364E-3</v>
      </c>
      <c r="L4343" s="122">
        <v>4.4985654414000003E-3</v>
      </c>
      <c r="M4343" s="122">
        <v>7.4098181610000001E-3</v>
      </c>
      <c r="N4343" s="122">
        <v>1.16471623674E-2</v>
      </c>
      <c r="O4343" s="122">
        <v>1.24937337174E-2</v>
      </c>
      <c r="P4343" s="122">
        <v>1.3080175522800001E-2</v>
      </c>
      <c r="Q4343" s="122">
        <v>1.44904908522E-2</v>
      </c>
      <c r="R4343" s="122">
        <v>1.5911569050000001E-2</v>
      </c>
      <c r="S4343" s="122">
        <v>1.7478480817799999E-2</v>
      </c>
      <c r="T4343" s="122">
        <v>1.9241832108000002E-2</v>
      </c>
      <c r="U4343" s="122">
        <v>2.1048042886200002E-2</v>
      </c>
      <c r="V4343" s="122">
        <v>2.2095198699E-2</v>
      </c>
      <c r="W4343" s="122">
        <v>2.3193674531400001E-2</v>
      </c>
      <c r="X4343" s="122">
        <v>2.3869765980600002E-2</v>
      </c>
      <c r="Y4343" s="122">
        <v>2.58324054996E-2</v>
      </c>
      <c r="Z4343" s="122">
        <v>2.7698442065400002E-2</v>
      </c>
      <c r="AA4343" s="122">
        <v>2.9355009673200001E-2</v>
      </c>
      <c r="AB4343" s="122">
        <v>3.1236693783000001E-2</v>
      </c>
      <c r="AC4343" s="122">
        <v>3.31496668674E-2</v>
      </c>
      <c r="AD4343" s="122">
        <v>3.5185462339200002E-2</v>
      </c>
      <c r="AE4343" s="122">
        <v>3.7341695903400002E-2</v>
      </c>
      <c r="AF4343" s="122">
        <v>3.8486376854399998E-2</v>
      </c>
      <c r="AG4343" s="122">
        <v>3.9712202854199997E-2</v>
      </c>
      <c r="AH4343" s="122">
        <v>4.1096026820399999E-2</v>
      </c>
      <c r="AI4343" s="122">
        <v>4.2544462083000001E-2</v>
      </c>
      <c r="AJ4343" s="122">
        <v>4.32866629014E-2</v>
      </c>
      <c r="AK4343" s="122">
        <v>4.4518411709399998E-2</v>
      </c>
      <c r="AL4343" s="122">
        <v>0</v>
      </c>
    </row>
    <row r="4344" spans="1:38" hidden="1" x14ac:dyDescent="0.25">
      <c r="A4344" s="122" t="s">
        <v>2025</v>
      </c>
      <c r="B4344" s="122">
        <v>1</v>
      </c>
      <c r="C4344" s="122" t="s">
        <v>2221</v>
      </c>
      <c r="D4344" s="122" t="s">
        <v>2110</v>
      </c>
      <c r="E4344" s="122">
        <v>79</v>
      </c>
      <c r="F4344" s="122">
        <v>1.7946204893999999E-2</v>
      </c>
      <c r="G4344" s="122">
        <v>3.7465372055400001E-2</v>
      </c>
      <c r="H4344" s="122">
        <v>3.7513295204999998E-2</v>
      </c>
      <c r="I4344" s="122">
        <v>3.7983523208399997E-2</v>
      </c>
      <c r="J4344" s="122">
        <v>4.0367207834400003E-2</v>
      </c>
      <c r="K4344" s="122">
        <v>4.3067938766399999E-2</v>
      </c>
      <c r="L4344" s="122">
        <v>5.0183280411000002E-2</v>
      </c>
      <c r="M4344" s="122">
        <v>7.8363641536199999E-2</v>
      </c>
      <c r="N4344" s="122">
        <v>0.1178794212348</v>
      </c>
      <c r="O4344" s="122">
        <v>0.12193804887240001</v>
      </c>
      <c r="P4344" s="122">
        <v>0.1231196165058</v>
      </c>
      <c r="Q4344" s="122">
        <v>0.1317765065256</v>
      </c>
      <c r="R4344" s="122">
        <v>0.14008358038679999</v>
      </c>
      <c r="S4344" s="122">
        <v>0.14903896758060001</v>
      </c>
      <c r="T4344" s="122">
        <v>0.15722982463140001</v>
      </c>
      <c r="U4344" s="122">
        <v>0.16557578885220001</v>
      </c>
      <c r="V4344" s="122">
        <v>0.16733168674859999</v>
      </c>
      <c r="W4344" s="122">
        <v>0.17060240970660001</v>
      </c>
      <c r="X4344" s="122">
        <v>0.1728184981626</v>
      </c>
      <c r="Y4344" s="122">
        <v>0.1857766081866</v>
      </c>
      <c r="Z4344" s="122">
        <v>0.1988351294946</v>
      </c>
      <c r="AA4344" s="122">
        <v>0.21098279304959999</v>
      </c>
      <c r="AB4344" s="122">
        <v>0.22277299339680001</v>
      </c>
      <c r="AC4344" s="122">
        <v>0.2342894662452</v>
      </c>
      <c r="AD4344" s="122">
        <v>0.2453107489602</v>
      </c>
      <c r="AE4344" s="122">
        <v>0.25589324392200002</v>
      </c>
      <c r="AF4344" s="122">
        <v>0.25885230595499997</v>
      </c>
      <c r="AG4344" s="122">
        <v>0.26180669953079999</v>
      </c>
      <c r="AH4344" s="122">
        <v>0.2650140726918</v>
      </c>
      <c r="AI4344" s="122">
        <v>0.26790999366660001</v>
      </c>
      <c r="AJ4344" s="122">
        <v>0.28016053275780001</v>
      </c>
      <c r="AK4344" s="122">
        <v>0.28087336823879999</v>
      </c>
      <c r="AL4344" s="122">
        <v>0</v>
      </c>
    </row>
    <row r="4345" spans="1:38" hidden="1" x14ac:dyDescent="0.25">
      <c r="A4345" s="122" t="s">
        <v>2025</v>
      </c>
      <c r="B4345" s="122">
        <v>1</v>
      </c>
      <c r="C4345" s="122" t="s">
        <v>2221</v>
      </c>
      <c r="D4345" s="122" t="s">
        <v>2111</v>
      </c>
      <c r="E4345" s="122">
        <v>79</v>
      </c>
      <c r="F4345" s="122">
        <v>1.0819200621000001E-2</v>
      </c>
      <c r="G4345" s="122">
        <v>2.2628600880600001E-2</v>
      </c>
      <c r="H4345" s="122">
        <v>2.2675407982799999E-2</v>
      </c>
      <c r="I4345" s="122">
        <v>2.29475626818E-2</v>
      </c>
      <c r="J4345" s="122">
        <v>2.4388209886799999E-2</v>
      </c>
      <c r="K4345" s="122">
        <v>2.6046031390200002E-2</v>
      </c>
      <c r="L4345" s="122">
        <v>3.0352269088200001E-2</v>
      </c>
      <c r="M4345" s="122">
        <v>4.7368615892399997E-2</v>
      </c>
      <c r="N4345" s="122">
        <v>7.1092130508000007E-2</v>
      </c>
      <c r="O4345" s="122">
        <v>7.3200406395000001E-2</v>
      </c>
      <c r="P4345" s="122">
        <v>7.3628631448799997E-2</v>
      </c>
      <c r="Q4345" s="122">
        <v>7.8635699662799999E-2</v>
      </c>
      <c r="R4345" s="122">
        <v>8.3502698097599998E-2</v>
      </c>
      <c r="S4345" s="122">
        <v>8.8873300953600007E-2</v>
      </c>
      <c r="T4345" s="122">
        <v>9.3922182588000003E-2</v>
      </c>
      <c r="U4345" s="122">
        <v>9.9204878588400006E-2</v>
      </c>
      <c r="V4345" s="122">
        <v>0.100560473385</v>
      </c>
      <c r="W4345" s="122">
        <v>0.1025492995908</v>
      </c>
      <c r="X4345" s="122">
        <v>0.1035825221922</v>
      </c>
      <c r="Y4345" s="122">
        <v>0.11093343728879999</v>
      </c>
      <c r="Z4345" s="122">
        <v>0.1182707752554</v>
      </c>
      <c r="AA4345" s="122">
        <v>0.1249210916346</v>
      </c>
      <c r="AB4345" s="122">
        <v>0.1314599365404</v>
      </c>
      <c r="AC4345" s="122">
        <v>0.13823155003439999</v>
      </c>
      <c r="AD4345" s="122">
        <v>0.14487124997699999</v>
      </c>
      <c r="AE4345" s="122">
        <v>0.15129589058160001</v>
      </c>
      <c r="AF4345" s="122">
        <v>0.1534424718048</v>
      </c>
      <c r="AG4345" s="122">
        <v>0.1558734062646</v>
      </c>
      <c r="AH4345" s="122">
        <v>0.15839056687799999</v>
      </c>
      <c r="AI4345" s="122">
        <v>0.16100241613620001</v>
      </c>
      <c r="AJ4345" s="122">
        <v>0.16389323326380001</v>
      </c>
      <c r="AK4345" s="122">
        <v>0.16680316416419999</v>
      </c>
      <c r="AL4345" s="122">
        <v>0</v>
      </c>
    </row>
    <row r="4346" spans="1:38" hidden="1" x14ac:dyDescent="0.25">
      <c r="A4346" s="122" t="s">
        <v>2025</v>
      </c>
      <c r="B4346" s="122">
        <v>1</v>
      </c>
      <c r="C4346" s="122" t="s">
        <v>2221</v>
      </c>
      <c r="D4346" s="122" t="s">
        <v>2112</v>
      </c>
      <c r="E4346" s="122">
        <v>79</v>
      </c>
      <c r="F4346" s="122">
        <v>3.1357935683999998E-3</v>
      </c>
      <c r="G4346" s="122">
        <v>6.5647110047999998E-3</v>
      </c>
      <c r="H4346" s="122">
        <v>6.6210611244E-3</v>
      </c>
      <c r="I4346" s="122">
        <v>6.7229143841999999E-3</v>
      </c>
      <c r="J4346" s="122">
        <v>7.1747665008000004E-3</v>
      </c>
      <c r="K4346" s="122">
        <v>7.6914758988000003E-3</v>
      </c>
      <c r="L4346" s="122">
        <v>9.0173489453999993E-3</v>
      </c>
      <c r="M4346" s="122">
        <v>1.4167362941400001E-2</v>
      </c>
      <c r="N4346" s="122">
        <v>2.1401381412000001E-2</v>
      </c>
      <c r="O4346" s="122">
        <v>2.2195895919000001E-2</v>
      </c>
      <c r="P4346" s="122">
        <v>2.2382118625199999E-2</v>
      </c>
      <c r="Q4346" s="122">
        <v>2.3942053361400002E-2</v>
      </c>
      <c r="R4346" s="122">
        <v>2.5539132950400001E-2</v>
      </c>
      <c r="S4346" s="122">
        <v>2.72406730608E-2</v>
      </c>
      <c r="T4346" s="122">
        <v>2.891113524E-2</v>
      </c>
      <c r="U4346" s="122">
        <v>3.0709963128599999E-2</v>
      </c>
      <c r="V4346" s="122">
        <v>3.1479547659600003E-2</v>
      </c>
      <c r="W4346" s="122">
        <v>3.24073719606E-2</v>
      </c>
      <c r="X4346" s="122">
        <v>3.3002942576399998E-2</v>
      </c>
      <c r="Y4346" s="122">
        <v>3.5771251680599997E-2</v>
      </c>
      <c r="Z4346" s="122">
        <v>3.8537348769000002E-2</v>
      </c>
      <c r="AA4346" s="122">
        <v>4.0993841449799999E-2</v>
      </c>
      <c r="AB4346" s="122">
        <v>4.3467130593600002E-2</v>
      </c>
      <c r="AC4346" s="122">
        <v>4.6005483273599997E-2</v>
      </c>
      <c r="AD4346" s="122">
        <v>4.8419345615399997E-2</v>
      </c>
      <c r="AE4346" s="122">
        <v>5.0905977289200002E-2</v>
      </c>
      <c r="AF4346" s="122">
        <v>5.1781861219199997E-2</v>
      </c>
      <c r="AG4346" s="122">
        <v>5.2559523000600003E-2</v>
      </c>
      <c r="AH4346" s="122">
        <v>5.3472911135400002E-2</v>
      </c>
      <c r="AI4346" s="122">
        <v>5.4518704212000002E-2</v>
      </c>
      <c r="AJ4346" s="122">
        <v>5.5073599879799998E-2</v>
      </c>
      <c r="AK4346" s="122">
        <v>5.6450173174200001E-2</v>
      </c>
      <c r="AL4346" s="122">
        <v>0</v>
      </c>
    </row>
    <row r="4347" spans="1:38" hidden="1" x14ac:dyDescent="0.25">
      <c r="A4347" s="122" t="s">
        <v>2025</v>
      </c>
      <c r="B4347" s="122">
        <v>1</v>
      </c>
      <c r="C4347" s="122" t="s">
        <v>2221</v>
      </c>
      <c r="D4347" s="122" t="s">
        <v>2113</v>
      </c>
      <c r="E4347" s="122">
        <v>79</v>
      </c>
      <c r="F4347" s="122">
        <v>2.8485373223999999E-3</v>
      </c>
      <c r="G4347" s="122">
        <v>6.0542167818E-3</v>
      </c>
      <c r="H4347" s="122">
        <v>6.1507493274E-3</v>
      </c>
      <c r="I4347" s="122">
        <v>6.3261938472000002E-3</v>
      </c>
      <c r="J4347" s="122">
        <v>6.8255866877999999E-3</v>
      </c>
      <c r="K4347" s="122">
        <v>7.4035542582000001E-3</v>
      </c>
      <c r="L4347" s="122">
        <v>8.7662281788E-3</v>
      </c>
      <c r="M4347" s="122">
        <v>1.3879190955000001E-2</v>
      </c>
      <c r="N4347" s="122">
        <v>2.1069883166399999E-2</v>
      </c>
      <c r="O4347" s="122">
        <v>2.1916886649599999E-2</v>
      </c>
      <c r="P4347" s="122">
        <v>2.2222356729000001E-2</v>
      </c>
      <c r="Q4347" s="122">
        <v>2.3947833270599999E-2</v>
      </c>
      <c r="R4347" s="122">
        <v>2.5717324525800001E-2</v>
      </c>
      <c r="S4347" s="122">
        <v>2.75708666268E-2</v>
      </c>
      <c r="T4347" s="122">
        <v>2.9273874243E-2</v>
      </c>
      <c r="U4347" s="122">
        <v>3.1269062165999999E-2</v>
      </c>
      <c r="V4347" s="122">
        <v>3.2152154319000002E-2</v>
      </c>
      <c r="W4347" s="122">
        <v>3.31926714624E-2</v>
      </c>
      <c r="X4347" s="122">
        <v>3.3900405414600002E-2</v>
      </c>
      <c r="Y4347" s="122">
        <v>3.6647142027599999E-2</v>
      </c>
      <c r="Z4347" s="122">
        <v>3.9332691096600002E-2</v>
      </c>
      <c r="AA4347" s="122">
        <v>4.1901049502999999E-2</v>
      </c>
      <c r="AB4347" s="122">
        <v>4.4386498889400001E-2</v>
      </c>
      <c r="AC4347" s="122">
        <v>4.6843716387600001E-2</v>
      </c>
      <c r="AD4347" s="122">
        <v>4.94960281152E-2</v>
      </c>
      <c r="AE4347" s="122">
        <v>5.2312202064000002E-2</v>
      </c>
      <c r="AF4347" s="122">
        <v>5.3958623925599997E-2</v>
      </c>
      <c r="AG4347" s="122">
        <v>5.5414806660000003E-2</v>
      </c>
      <c r="AH4347" s="122">
        <v>5.6727941271600003E-2</v>
      </c>
      <c r="AI4347" s="122">
        <v>5.8034835757800003E-2</v>
      </c>
      <c r="AJ4347" s="122">
        <v>5.8958927172599998E-2</v>
      </c>
      <c r="AK4347" s="122">
        <v>6.0124878394799998E-2</v>
      </c>
      <c r="AL4347" s="122">
        <v>0</v>
      </c>
    </row>
    <row r="4348" spans="1:38" hidden="1" x14ac:dyDescent="0.25">
      <c r="A4348" s="122" t="s">
        <v>2025</v>
      </c>
      <c r="B4348" s="122">
        <v>1</v>
      </c>
      <c r="C4348" s="122" t="s">
        <v>2221</v>
      </c>
      <c r="D4348" s="122" t="s">
        <v>2114</v>
      </c>
      <c r="E4348" s="122">
        <v>79</v>
      </c>
      <c r="F4348" s="122">
        <v>1.18540371324E-2</v>
      </c>
      <c r="G4348" s="122">
        <v>2.4771195159599999E-2</v>
      </c>
      <c r="H4348" s="122">
        <v>2.4772465132200001E-2</v>
      </c>
      <c r="I4348" s="122">
        <v>2.5053114034800001E-2</v>
      </c>
      <c r="J4348" s="122">
        <v>2.6604743737799998E-2</v>
      </c>
      <c r="K4348" s="122">
        <v>2.8360889882400001E-2</v>
      </c>
      <c r="L4348" s="122">
        <v>3.2991596492400001E-2</v>
      </c>
      <c r="M4348" s="122">
        <v>5.1360848514600002E-2</v>
      </c>
      <c r="N4348" s="122">
        <v>7.6963103148000006E-2</v>
      </c>
      <c r="O4348" s="122">
        <v>7.9195373208000006E-2</v>
      </c>
      <c r="P4348" s="122">
        <v>7.9593736427999995E-2</v>
      </c>
      <c r="Q4348" s="122">
        <v>8.4930517181400003E-2</v>
      </c>
      <c r="R4348" s="122">
        <v>9.0259850806199998E-2</v>
      </c>
      <c r="S4348" s="122">
        <v>9.6178145578199994E-2</v>
      </c>
      <c r="T4348" s="122">
        <v>0.1017827934258</v>
      </c>
      <c r="U4348" s="122">
        <v>0.1077436332804</v>
      </c>
      <c r="V4348" s="122">
        <v>0.109578393471</v>
      </c>
      <c r="W4348" s="122">
        <v>0.1120322181012</v>
      </c>
      <c r="X4348" s="122">
        <v>0.11344923424139999</v>
      </c>
      <c r="Y4348" s="122">
        <v>0.1218831445374</v>
      </c>
      <c r="Z4348" s="122">
        <v>0.13028246342220001</v>
      </c>
      <c r="AA4348" s="122">
        <v>0.13791895024020001</v>
      </c>
      <c r="AB4348" s="122">
        <v>0.14532354892380001</v>
      </c>
      <c r="AC4348" s="122">
        <v>0.15255460563840001</v>
      </c>
      <c r="AD4348" s="122">
        <v>0.1596724389834</v>
      </c>
      <c r="AE4348" s="122">
        <v>0.16649436283380001</v>
      </c>
      <c r="AF4348" s="122">
        <v>0.168581101875</v>
      </c>
      <c r="AG4348" s="122">
        <v>0.17095837987859999</v>
      </c>
      <c r="AH4348" s="122">
        <v>0.1736889373578</v>
      </c>
      <c r="AI4348" s="122">
        <v>0.17617662150239999</v>
      </c>
      <c r="AJ4348" s="122">
        <v>0.18056027575139999</v>
      </c>
      <c r="AK4348" s="122">
        <v>0.18356896778699999</v>
      </c>
      <c r="AL4348" s="122">
        <v>0</v>
      </c>
    </row>
    <row r="4349" spans="1:38" hidden="1" x14ac:dyDescent="0.25">
      <c r="A4349" s="122" t="s">
        <v>2025</v>
      </c>
      <c r="B4349" s="122">
        <v>1</v>
      </c>
      <c r="C4349" s="122" t="s">
        <v>2221</v>
      </c>
      <c r="D4349" s="122" t="s">
        <v>2136</v>
      </c>
      <c r="E4349" s="122">
        <v>79</v>
      </c>
      <c r="F4349" s="122">
        <v>3.5129940467999998E-3</v>
      </c>
      <c r="G4349" s="122">
        <v>7.3402236293999999E-3</v>
      </c>
      <c r="H4349" s="122">
        <v>7.3493740091999998E-3</v>
      </c>
      <c r="I4349" s="122">
        <v>7.4422094106000002E-3</v>
      </c>
      <c r="J4349" s="122">
        <v>7.9316361947999996E-3</v>
      </c>
      <c r="K4349" s="122">
        <v>8.4982070628000003E-3</v>
      </c>
      <c r="L4349" s="122">
        <v>9.9476928366000004E-3</v>
      </c>
      <c r="M4349" s="122">
        <v>1.5607273737000001E-2</v>
      </c>
      <c r="N4349" s="122">
        <v>2.3556833399399998E-2</v>
      </c>
      <c r="O4349" s="122">
        <v>2.4423759707999999E-2</v>
      </c>
      <c r="P4349" s="122">
        <v>2.4690330388799999E-2</v>
      </c>
      <c r="Q4349" s="122">
        <v>2.6370537603599999E-2</v>
      </c>
      <c r="R4349" s="122">
        <v>2.79884692272E-2</v>
      </c>
      <c r="S4349" s="122">
        <v>2.9737122578999999E-2</v>
      </c>
      <c r="T4349" s="122">
        <v>3.13849857264E-2</v>
      </c>
      <c r="U4349" s="122">
        <v>3.3070502546400003E-2</v>
      </c>
      <c r="V4349" s="122">
        <v>3.3328718941799999E-2</v>
      </c>
      <c r="W4349" s="122">
        <v>3.3732843523800002E-2</v>
      </c>
      <c r="X4349" s="122">
        <v>3.3829505734200002E-2</v>
      </c>
      <c r="Y4349" s="122">
        <v>3.5991003667199997E-2</v>
      </c>
      <c r="Z4349" s="122">
        <v>3.8142865129200003E-2</v>
      </c>
      <c r="AA4349" s="122">
        <v>3.9802681864200003E-2</v>
      </c>
      <c r="AB4349" s="122">
        <v>4.1363584242599997E-2</v>
      </c>
      <c r="AC4349" s="122">
        <v>4.28920391916E-2</v>
      </c>
      <c r="AD4349" s="122">
        <v>4.4121689916600003E-2</v>
      </c>
      <c r="AE4349" s="122">
        <v>4.5213516301799997E-2</v>
      </c>
      <c r="AF4349" s="122">
        <v>4.4907687105000003E-2</v>
      </c>
      <c r="AG4349" s="122">
        <v>4.4431373784599999E-2</v>
      </c>
      <c r="AH4349" s="122">
        <v>4.3301108037599997E-2</v>
      </c>
      <c r="AI4349" s="122">
        <v>4.3959256285199998E-2</v>
      </c>
      <c r="AJ4349" s="122">
        <v>4.5614512065000001E-2</v>
      </c>
      <c r="AK4349" s="122">
        <v>4.6211829553800002E-2</v>
      </c>
      <c r="AL4349" s="122">
        <v>0</v>
      </c>
    </row>
    <row r="4350" spans="1:38" hidden="1" x14ac:dyDescent="0.25">
      <c r="A4350" s="122" t="s">
        <v>2025</v>
      </c>
      <c r="B4350" s="122">
        <v>1</v>
      </c>
      <c r="C4350" s="122" t="s">
        <v>2221</v>
      </c>
      <c r="D4350" s="122" t="s">
        <v>2115</v>
      </c>
      <c r="E4350" s="122">
        <v>79</v>
      </c>
      <c r="F4350" s="122">
        <v>1.0018316723999999E-3</v>
      </c>
      <c r="G4350" s="122">
        <v>2.0893541135999999E-3</v>
      </c>
      <c r="H4350" s="122">
        <v>2.0817653556000001E-3</v>
      </c>
      <c r="I4350" s="122">
        <v>2.0983742489999999E-3</v>
      </c>
      <c r="J4350" s="122">
        <v>2.2217034551999999E-3</v>
      </c>
      <c r="K4350" s="122">
        <v>2.3644965540000002E-3</v>
      </c>
      <c r="L4350" s="122">
        <v>2.7561056537999998E-3</v>
      </c>
      <c r="M4350" s="122">
        <v>4.3068205133999999E-3</v>
      </c>
      <c r="N4350" s="122">
        <v>6.4807295730000001E-3</v>
      </c>
      <c r="O4350" s="122">
        <v>6.7185530735999997E-3</v>
      </c>
      <c r="P4350" s="122">
        <v>6.8050779143999998E-3</v>
      </c>
      <c r="Q4350" s="122">
        <v>7.3000923462000003E-3</v>
      </c>
      <c r="R4350" s="122">
        <v>7.8027984563999999E-3</v>
      </c>
      <c r="S4350" s="122">
        <v>8.3266694610000004E-3</v>
      </c>
      <c r="T4350" s="122">
        <v>8.8128355674E-3</v>
      </c>
      <c r="U4350" s="122">
        <v>9.2418668448000004E-3</v>
      </c>
      <c r="V4350" s="122">
        <v>9.3113364450000003E-3</v>
      </c>
      <c r="W4350" s="122">
        <v>9.4280435142000008E-3</v>
      </c>
      <c r="X4350" s="122">
        <v>9.4898967563999993E-3</v>
      </c>
      <c r="Y4350" s="122">
        <v>1.013840115E-2</v>
      </c>
      <c r="Z4350" s="122">
        <v>1.0802655097199999E-2</v>
      </c>
      <c r="AA4350" s="122">
        <v>1.1402086483800001E-2</v>
      </c>
      <c r="AB4350" s="122">
        <v>1.2005585227199999E-2</v>
      </c>
      <c r="AC4350" s="122">
        <v>1.26006542268E-2</v>
      </c>
      <c r="AD4350" s="122">
        <v>1.3187188782E-2</v>
      </c>
      <c r="AE4350" s="122">
        <v>1.3758232216199999E-2</v>
      </c>
      <c r="AF4350" s="122">
        <v>1.3944421402199999E-2</v>
      </c>
      <c r="AG4350" s="122">
        <v>1.41173342568E-2</v>
      </c>
      <c r="AH4350" s="122">
        <v>1.4364412092600001E-2</v>
      </c>
      <c r="AI4350" s="122">
        <v>1.4565544622399999E-2</v>
      </c>
      <c r="AJ4350" s="122">
        <v>1.52379618768E-2</v>
      </c>
      <c r="AK4350" s="122">
        <v>1.5513663079199999E-2</v>
      </c>
      <c r="AL4350" s="122">
        <v>0</v>
      </c>
    </row>
    <row r="4351" spans="1:38" hidden="1" x14ac:dyDescent="0.25">
      <c r="A4351" s="122" t="s">
        <v>2025</v>
      </c>
      <c r="B4351" s="122">
        <v>1</v>
      </c>
      <c r="C4351" s="122" t="s">
        <v>2221</v>
      </c>
      <c r="D4351" s="122" t="s">
        <v>2116</v>
      </c>
      <c r="E4351" s="122">
        <v>79</v>
      </c>
      <c r="F4351" s="122">
        <v>3.4866654545999999E-3</v>
      </c>
      <c r="G4351" s="122">
        <v>7.3812354905999997E-3</v>
      </c>
      <c r="H4351" s="122">
        <v>7.4433121962000004E-3</v>
      </c>
      <c r="I4351" s="122">
        <v>7.5725671086000002E-3</v>
      </c>
      <c r="J4351" s="122">
        <v>8.1029699568000001E-3</v>
      </c>
      <c r="K4351" s="122">
        <v>8.7153311154000001E-3</v>
      </c>
      <c r="L4351" s="122">
        <v>1.02486041964E-2</v>
      </c>
      <c r="M4351" s="122">
        <v>1.6211995188000001E-2</v>
      </c>
      <c r="N4351" s="122">
        <v>2.4632089406999999E-2</v>
      </c>
      <c r="O4351" s="122">
        <v>2.5667109375599999E-2</v>
      </c>
      <c r="P4351" s="122">
        <v>2.6074441050000001E-2</v>
      </c>
      <c r="Q4351" s="122">
        <v>2.8070816311200002E-2</v>
      </c>
      <c r="R4351" s="122">
        <v>3.00679613778E-2</v>
      </c>
      <c r="S4351" s="122">
        <v>3.2256880863E-2</v>
      </c>
      <c r="T4351" s="122">
        <v>3.4534598587199997E-2</v>
      </c>
      <c r="U4351" s="122">
        <v>3.69543650658E-2</v>
      </c>
      <c r="V4351" s="122">
        <v>3.8169064305E-2</v>
      </c>
      <c r="W4351" s="122">
        <v>3.9627984517800002E-2</v>
      </c>
      <c r="X4351" s="122">
        <v>4.0738940504400002E-2</v>
      </c>
      <c r="Y4351" s="122">
        <v>4.4164703867999998E-2</v>
      </c>
      <c r="Z4351" s="122">
        <v>4.7513975791200001E-2</v>
      </c>
      <c r="AA4351" s="122">
        <v>5.05566049662E-2</v>
      </c>
      <c r="AB4351" s="122">
        <v>5.3706566304600002E-2</v>
      </c>
      <c r="AC4351" s="122">
        <v>5.6899302495599997E-2</v>
      </c>
      <c r="AD4351" s="122">
        <v>6.02480122206E-2</v>
      </c>
      <c r="AE4351" s="122">
        <v>6.3734771266799994E-2</v>
      </c>
      <c r="AF4351" s="122">
        <v>6.5424039423600006E-2</v>
      </c>
      <c r="AG4351" s="122">
        <v>6.7170517784999995E-2</v>
      </c>
      <c r="AH4351" s="122">
        <v>6.9042464062799999E-2</v>
      </c>
      <c r="AI4351" s="122">
        <v>7.0995766819200001E-2</v>
      </c>
      <c r="AJ4351" s="122">
        <v>7.1318905907999997E-2</v>
      </c>
      <c r="AK4351" s="122">
        <v>7.3499555922600004E-2</v>
      </c>
      <c r="AL4351" s="122">
        <v>0</v>
      </c>
    </row>
    <row r="4352" spans="1:38" hidden="1" x14ac:dyDescent="0.25">
      <c r="A4352" s="122" t="s">
        <v>2025</v>
      </c>
      <c r="B4352" s="122">
        <v>1</v>
      </c>
      <c r="C4352" s="122" t="s">
        <v>2221</v>
      </c>
      <c r="D4352" s="122" t="s">
        <v>2117</v>
      </c>
      <c r="E4352" s="122">
        <v>79</v>
      </c>
      <c r="F4352" s="122">
        <v>6.9421605180000005E-4</v>
      </c>
      <c r="G4352" s="122">
        <v>1.4547223770000001E-3</v>
      </c>
      <c r="H4352" s="122">
        <v>1.4654476265999999E-3</v>
      </c>
      <c r="I4352" s="122">
        <v>1.4928006480000001E-3</v>
      </c>
      <c r="J4352" s="122">
        <v>1.5980931162E-3</v>
      </c>
      <c r="K4352" s="122">
        <v>1.7156516040000001E-3</v>
      </c>
      <c r="L4352" s="122">
        <v>2.0037530309999999E-3</v>
      </c>
      <c r="M4352" s="122">
        <v>3.1259818512000001E-3</v>
      </c>
      <c r="N4352" s="122">
        <v>4.6889169420000001E-3</v>
      </c>
      <c r="O4352" s="122">
        <v>4.8458988419999996E-3</v>
      </c>
      <c r="P4352" s="122">
        <v>4.8973950462000001E-3</v>
      </c>
      <c r="Q4352" s="122">
        <v>5.2341744000000004E-3</v>
      </c>
      <c r="R4352" s="122">
        <v>5.5631432436E-3</v>
      </c>
      <c r="S4352" s="122">
        <v>5.9358439560000002E-3</v>
      </c>
      <c r="T4352" s="122">
        <v>6.3181704444E-3</v>
      </c>
      <c r="U4352" s="122">
        <v>6.7112048495999999E-3</v>
      </c>
      <c r="V4352" s="122">
        <v>6.8583492954000002E-3</v>
      </c>
      <c r="W4352" s="122">
        <v>7.0588765710000003E-3</v>
      </c>
      <c r="X4352" s="122">
        <v>7.1882300292000004E-3</v>
      </c>
      <c r="Y4352" s="122">
        <v>7.7657666808E-3</v>
      </c>
      <c r="Z4352" s="122">
        <v>8.3653716023999996E-3</v>
      </c>
      <c r="AA4352" s="122">
        <v>8.9125984722000003E-3</v>
      </c>
      <c r="AB4352" s="122">
        <v>9.4900291121999998E-3</v>
      </c>
      <c r="AC4352" s="122">
        <v>1.00602656052E-2</v>
      </c>
      <c r="AD4352" s="122">
        <v>1.06054349364E-2</v>
      </c>
      <c r="AE4352" s="122">
        <v>1.1125752454800001E-2</v>
      </c>
      <c r="AF4352" s="122">
        <v>1.13854386192E-2</v>
      </c>
      <c r="AG4352" s="122">
        <v>1.1674525573199999E-2</v>
      </c>
      <c r="AH4352" s="122">
        <v>1.1924298852600001E-2</v>
      </c>
      <c r="AI4352" s="122">
        <v>1.22113029588E-2</v>
      </c>
      <c r="AJ4352" s="122">
        <v>1.2330982617E-2</v>
      </c>
      <c r="AK4352" s="122">
        <v>1.267838154E-2</v>
      </c>
      <c r="AL4352" s="122">
        <v>0</v>
      </c>
    </row>
    <row r="4353" spans="1:38" hidden="1" x14ac:dyDescent="0.25">
      <c r="A4353" s="122" t="s">
        <v>2025</v>
      </c>
      <c r="B4353" s="122">
        <v>1</v>
      </c>
      <c r="C4353" s="122" t="s">
        <v>2221</v>
      </c>
      <c r="D4353" s="122" t="s">
        <v>2118</v>
      </c>
      <c r="E4353" s="122">
        <v>79</v>
      </c>
      <c r="F4353" s="122">
        <v>4.8742361207999999E-3</v>
      </c>
      <c r="G4353" s="122">
        <v>1.02676190922E-2</v>
      </c>
      <c r="H4353" s="122">
        <v>1.0381764936600001E-2</v>
      </c>
      <c r="I4353" s="122">
        <v>1.0620083250000001E-2</v>
      </c>
      <c r="J4353" s="122">
        <v>1.1440119614999999E-2</v>
      </c>
      <c r="K4353" s="122">
        <v>1.2384952788600001E-2</v>
      </c>
      <c r="L4353" s="122">
        <v>1.4623315465800001E-2</v>
      </c>
      <c r="M4353" s="122">
        <v>2.3098590889200001E-2</v>
      </c>
      <c r="N4353" s="122">
        <v>3.5007302821200001E-2</v>
      </c>
      <c r="O4353" s="122">
        <v>3.6412795712999997E-2</v>
      </c>
      <c r="P4353" s="122">
        <v>3.6956521757400003E-2</v>
      </c>
      <c r="Q4353" s="122">
        <v>3.9712064012400003E-2</v>
      </c>
      <c r="R4353" s="122">
        <v>4.2424570498199997E-2</v>
      </c>
      <c r="S4353" s="122">
        <v>4.5450283453799999E-2</v>
      </c>
      <c r="T4353" s="122">
        <v>4.8475717318200003E-2</v>
      </c>
      <c r="U4353" s="122">
        <v>5.1847290510599997E-2</v>
      </c>
      <c r="V4353" s="122">
        <v>5.3329660497599997E-2</v>
      </c>
      <c r="W4353" s="122">
        <v>5.5068757045799999E-2</v>
      </c>
      <c r="X4353" s="122">
        <v>5.6196319220999998E-2</v>
      </c>
      <c r="Y4353" s="122">
        <v>6.0677827531199997E-2</v>
      </c>
      <c r="Z4353" s="122">
        <v>6.5139335598000003E-2</v>
      </c>
      <c r="AA4353" s="122">
        <v>6.9249139431599993E-2</v>
      </c>
      <c r="AB4353" s="122">
        <v>7.3471983274200001E-2</v>
      </c>
      <c r="AC4353" s="122">
        <v>7.7556682961999995E-2</v>
      </c>
      <c r="AD4353" s="122">
        <v>8.1688784904600006E-2</v>
      </c>
      <c r="AE4353" s="122">
        <v>8.5856385511799999E-2</v>
      </c>
      <c r="AF4353" s="122">
        <v>8.7678962455200002E-2</v>
      </c>
      <c r="AG4353" s="122">
        <v>8.9720300076000001E-2</v>
      </c>
      <c r="AH4353" s="122">
        <v>9.1910769549599994E-2</v>
      </c>
      <c r="AI4353" s="122">
        <v>9.4019422038600003E-2</v>
      </c>
      <c r="AJ4353" s="122">
        <v>9.6192045186600003E-2</v>
      </c>
      <c r="AK4353" s="122">
        <v>9.8767975735799998E-2</v>
      </c>
      <c r="AL4353" s="122">
        <v>0</v>
      </c>
    </row>
    <row r="4354" spans="1:38" hidden="1" x14ac:dyDescent="0.25">
      <c r="A4354" s="122" t="s">
        <v>2025</v>
      </c>
      <c r="B4354" s="122">
        <v>1</v>
      </c>
      <c r="C4354" s="122" t="s">
        <v>2221</v>
      </c>
      <c r="D4354" s="122" t="s">
        <v>2119</v>
      </c>
      <c r="E4354" s="122">
        <v>79</v>
      </c>
      <c r="F4354" s="122">
        <v>1.6986165555600001E-2</v>
      </c>
      <c r="G4354" s="122">
        <v>3.5967574606800001E-2</v>
      </c>
      <c r="H4354" s="122">
        <v>3.6512246627399998E-2</v>
      </c>
      <c r="I4354" s="122">
        <v>3.7542516346199997E-2</v>
      </c>
      <c r="J4354" s="122">
        <v>4.0595929834800003E-2</v>
      </c>
      <c r="K4354" s="122">
        <v>4.4078478901200001E-2</v>
      </c>
      <c r="L4354" s="122">
        <v>5.22131368458E-2</v>
      </c>
      <c r="M4354" s="122">
        <v>8.29158368826E-2</v>
      </c>
      <c r="N4354" s="122">
        <v>0.12668852615160001</v>
      </c>
      <c r="O4354" s="122">
        <v>0.13275781091880001</v>
      </c>
      <c r="P4354" s="122">
        <v>0.13570721714699999</v>
      </c>
      <c r="Q4354" s="122">
        <v>0.1472226147822</v>
      </c>
      <c r="R4354" s="122">
        <v>0.1587673810944</v>
      </c>
      <c r="S4354" s="122">
        <v>0.1712284968834</v>
      </c>
      <c r="T4354" s="122">
        <v>0.1836578256144</v>
      </c>
      <c r="U4354" s="122">
        <v>0.19712447409780001</v>
      </c>
      <c r="V4354" s="122">
        <v>0.2045994985698</v>
      </c>
      <c r="W4354" s="122">
        <v>0.2125090182636</v>
      </c>
      <c r="X4354" s="122">
        <v>0.2186631414978</v>
      </c>
      <c r="Y4354" s="122">
        <v>0.2386477073112</v>
      </c>
      <c r="Z4354" s="122">
        <v>0.25871068257180002</v>
      </c>
      <c r="AA4354" s="122">
        <v>0.27747599914799997</v>
      </c>
      <c r="AB4354" s="122">
        <v>0.29685961117260001</v>
      </c>
      <c r="AC4354" s="122">
        <v>0.31609843430099999</v>
      </c>
      <c r="AD4354" s="122">
        <v>0.3365486816112</v>
      </c>
      <c r="AE4354" s="122">
        <v>0.35757728650740001</v>
      </c>
      <c r="AF4354" s="122">
        <v>0.36797086772159998</v>
      </c>
      <c r="AG4354" s="122">
        <v>0.37801555068420001</v>
      </c>
      <c r="AH4354" s="122">
        <v>0.38814338142060001</v>
      </c>
      <c r="AI4354" s="122">
        <v>0.3990032126502</v>
      </c>
      <c r="AJ4354" s="122">
        <v>0.4061354721564</v>
      </c>
      <c r="AK4354" s="122">
        <v>0.41811094076040001</v>
      </c>
      <c r="AL4354" s="122">
        <v>0</v>
      </c>
    </row>
    <row r="4355" spans="1:38" hidden="1" x14ac:dyDescent="0.25">
      <c r="A4355" s="122" t="s">
        <v>2025</v>
      </c>
      <c r="B4355" s="122">
        <v>1</v>
      </c>
      <c r="C4355" s="122" t="s">
        <v>2221</v>
      </c>
      <c r="D4355" s="122" t="s">
        <v>2120</v>
      </c>
      <c r="E4355" s="122">
        <v>79</v>
      </c>
      <c r="F4355" s="122">
        <v>1.7240583156E-3</v>
      </c>
      <c r="G4355" s="122">
        <v>3.6794086332000001E-3</v>
      </c>
      <c r="H4355" s="122">
        <v>3.776275194E-3</v>
      </c>
      <c r="I4355" s="122">
        <v>3.9242586521999996E-3</v>
      </c>
      <c r="J4355" s="122">
        <v>4.287107448E-3</v>
      </c>
      <c r="K4355" s="122">
        <v>4.6828959467999998E-3</v>
      </c>
      <c r="L4355" s="122">
        <v>5.5829164632000003E-3</v>
      </c>
      <c r="M4355" s="122">
        <v>8.9037913811999998E-3</v>
      </c>
      <c r="N4355" s="122">
        <v>1.3612891389000001E-2</v>
      </c>
      <c r="O4355" s="122">
        <v>1.4229317861999999E-2</v>
      </c>
      <c r="P4355" s="122">
        <v>1.4542965214199999E-2</v>
      </c>
      <c r="Q4355" s="122">
        <v>1.5770190202799999E-2</v>
      </c>
      <c r="R4355" s="122">
        <v>1.7017024370400001E-2</v>
      </c>
      <c r="S4355" s="122">
        <v>1.8343424121600001E-2</v>
      </c>
      <c r="T4355" s="122">
        <v>1.96958340576E-2</v>
      </c>
      <c r="U4355" s="122">
        <v>2.1269380506599999E-2</v>
      </c>
      <c r="V4355" s="122">
        <v>2.21201522316E-2</v>
      </c>
      <c r="W4355" s="122">
        <v>2.3164016689200002E-2</v>
      </c>
      <c r="X4355" s="122">
        <v>2.3954311266600001E-2</v>
      </c>
      <c r="Y4355" s="122">
        <v>2.62053238104E-2</v>
      </c>
      <c r="Z4355" s="122">
        <v>2.8445920348799999E-2</v>
      </c>
      <c r="AA4355" s="122">
        <v>3.0455186617800001E-2</v>
      </c>
      <c r="AB4355" s="122">
        <v>3.2482624381800003E-2</v>
      </c>
      <c r="AC4355" s="122">
        <v>3.4603846545600003E-2</v>
      </c>
      <c r="AD4355" s="122">
        <v>3.6675692764799997E-2</v>
      </c>
      <c r="AE4355" s="122">
        <v>3.8839968886199998E-2</v>
      </c>
      <c r="AF4355" s="122">
        <v>4.0130022004200003E-2</v>
      </c>
      <c r="AG4355" s="122">
        <v>4.1468501875200001E-2</v>
      </c>
      <c r="AH4355" s="122">
        <v>4.2783245690999998E-2</v>
      </c>
      <c r="AI4355" s="122">
        <v>4.4094566237399997E-2</v>
      </c>
      <c r="AJ4355" s="122">
        <v>4.5616541506800001E-2</v>
      </c>
      <c r="AK4355" s="122">
        <v>4.7265194262600001E-2</v>
      </c>
      <c r="AL4355" s="122">
        <v>0</v>
      </c>
    </row>
    <row r="4356" spans="1:38" hidden="1" x14ac:dyDescent="0.25">
      <c r="A4356" s="122" t="s">
        <v>2025</v>
      </c>
      <c r="B4356" s="122">
        <v>1</v>
      </c>
      <c r="C4356" s="122" t="s">
        <v>2221</v>
      </c>
      <c r="D4356" s="122" t="s">
        <v>2121</v>
      </c>
      <c r="E4356" s="122">
        <v>79</v>
      </c>
      <c r="F4356" s="122">
        <v>6.1911553824E-3</v>
      </c>
      <c r="G4356" s="122">
        <v>1.3026751762200001E-2</v>
      </c>
      <c r="H4356" s="122">
        <v>1.31871742092E-2</v>
      </c>
      <c r="I4356" s="122">
        <v>1.3456288506000001E-2</v>
      </c>
      <c r="J4356" s="122">
        <v>1.4417890239E-2</v>
      </c>
      <c r="K4356" s="122">
        <v>1.5509144076E-2</v>
      </c>
      <c r="L4356" s="122">
        <v>1.8225366970799999E-2</v>
      </c>
      <c r="M4356" s="122">
        <v>2.8684819173E-2</v>
      </c>
      <c r="N4356" s="122">
        <v>4.3371736865400003E-2</v>
      </c>
      <c r="O4356" s="122">
        <v>4.5204680976E-2</v>
      </c>
      <c r="P4356" s="122">
        <v>4.6041237403799999E-2</v>
      </c>
      <c r="Q4356" s="122">
        <v>4.9708276986599999E-2</v>
      </c>
      <c r="R4356" s="122">
        <v>5.333796255E-2</v>
      </c>
      <c r="S4356" s="122">
        <v>5.72575166442E-2</v>
      </c>
      <c r="T4356" s="122">
        <v>6.13086737346E-2</v>
      </c>
      <c r="U4356" s="122">
        <v>6.5573130787200007E-2</v>
      </c>
      <c r="V4356" s="122">
        <v>6.7211837165399996E-2</v>
      </c>
      <c r="W4356" s="122">
        <v>6.9115415209799996E-2</v>
      </c>
      <c r="X4356" s="122">
        <v>7.0463371444199993E-2</v>
      </c>
      <c r="Y4356" s="122">
        <v>7.6265015754599999E-2</v>
      </c>
      <c r="Z4356" s="122">
        <v>8.2240076964600006E-2</v>
      </c>
      <c r="AA4356" s="122">
        <v>8.76657289452E-2</v>
      </c>
      <c r="AB4356" s="122">
        <v>9.3180256969200001E-2</v>
      </c>
      <c r="AC4356" s="122">
        <v>9.8553611172600003E-2</v>
      </c>
      <c r="AD4356" s="122">
        <v>0.1037917685286</v>
      </c>
      <c r="AE4356" s="122">
        <v>0.1089230983044</v>
      </c>
      <c r="AF4356" s="122">
        <v>0.1109637902508</v>
      </c>
      <c r="AG4356" s="122">
        <v>0.113186920626</v>
      </c>
      <c r="AH4356" s="122">
        <v>0.11540637850380001</v>
      </c>
      <c r="AI4356" s="122">
        <v>0.1177821751326</v>
      </c>
      <c r="AJ4356" s="122">
        <v>0.1199883942012</v>
      </c>
      <c r="AK4356" s="122">
        <v>0.1223732231232</v>
      </c>
      <c r="AL4356" s="122">
        <v>0</v>
      </c>
    </row>
    <row r="4357" spans="1:38" hidden="1" x14ac:dyDescent="0.25">
      <c r="A4357" s="122" t="s">
        <v>2025</v>
      </c>
      <c r="B4357" s="122">
        <v>1</v>
      </c>
      <c r="C4357" s="122" t="s">
        <v>2221</v>
      </c>
      <c r="D4357" s="122" t="s">
        <v>2138</v>
      </c>
      <c r="E4357" s="122">
        <v>79</v>
      </c>
      <c r="F4357" s="122">
        <v>1.035327474E-4</v>
      </c>
      <c r="G4357" s="122">
        <v>2.1667159200000001E-4</v>
      </c>
      <c r="H4357" s="122">
        <v>2.173333158E-4</v>
      </c>
      <c r="I4357" s="122">
        <v>2.2031119020000001E-4</v>
      </c>
      <c r="J4357" s="122">
        <v>2.346832416E-4</v>
      </c>
      <c r="K4357" s="122">
        <v>2.5067334300000002E-4</v>
      </c>
      <c r="L4357" s="122">
        <v>2.9182415639999998E-4</v>
      </c>
      <c r="M4357" s="122">
        <v>4.5513510900000001E-4</v>
      </c>
      <c r="N4357" s="122">
        <v>6.8214666839999996E-4</v>
      </c>
      <c r="O4357" s="122">
        <v>7.0129444439999996E-4</v>
      </c>
      <c r="P4357" s="122">
        <v>7.039320108E-4</v>
      </c>
      <c r="Q4357" s="122">
        <v>7.4958494999999997E-4</v>
      </c>
      <c r="R4357" s="122">
        <v>7.9425687480000004E-4</v>
      </c>
      <c r="S4357" s="122">
        <v>8.4332106360000001E-4</v>
      </c>
      <c r="T4357" s="122">
        <v>8.8955118779999998E-4</v>
      </c>
      <c r="U4357" s="122">
        <v>9.3856463399999998E-4</v>
      </c>
      <c r="V4357" s="122">
        <v>9.4917130020000001E-4</v>
      </c>
      <c r="W4357" s="122">
        <v>9.6603750840000004E-4</v>
      </c>
      <c r="X4357" s="122">
        <v>9.7504588620000001E-4</v>
      </c>
      <c r="Y4357" s="122">
        <v>1.0430858615999999E-3</v>
      </c>
      <c r="Z4357" s="122">
        <v>1.1105787222E-3</v>
      </c>
      <c r="AA4357" s="122">
        <v>1.1716625178000001E-3</v>
      </c>
      <c r="AB4357" s="122">
        <v>1.2312720456E-3</v>
      </c>
      <c r="AC4357" s="122">
        <v>1.2897298943999999E-3</v>
      </c>
      <c r="AD4357" s="122">
        <v>1.3465646009999999E-3</v>
      </c>
      <c r="AE4357" s="122">
        <v>1.4021632554000001E-3</v>
      </c>
      <c r="AF4357" s="122">
        <v>1.4173054710000001E-3</v>
      </c>
      <c r="AG4357" s="122">
        <v>1.4334541758E-3</v>
      </c>
      <c r="AH4357" s="122">
        <v>1.4509122246E-3</v>
      </c>
      <c r="AI4357" s="122">
        <v>1.4682987480000001E-3</v>
      </c>
      <c r="AJ4357" s="122">
        <v>1.4774677164E-3</v>
      </c>
      <c r="AK4357" s="122">
        <v>1.4991023489999999E-3</v>
      </c>
      <c r="AL4357" s="122">
        <v>0</v>
      </c>
    </row>
    <row r="4358" spans="1:38" hidden="1" x14ac:dyDescent="0.25">
      <c r="A4358" s="122" t="s">
        <v>2025</v>
      </c>
      <c r="B4358" s="122">
        <v>1</v>
      </c>
      <c r="C4358" s="122" t="s">
        <v>2221</v>
      </c>
      <c r="D4358" s="122" t="s">
        <v>2122</v>
      </c>
      <c r="E4358" s="122">
        <v>79</v>
      </c>
      <c r="F4358" s="122">
        <v>5.6246056559999997E-4</v>
      </c>
      <c r="G4358" s="122">
        <v>1.1755013742E-3</v>
      </c>
      <c r="H4358" s="122">
        <v>1.1775188238E-3</v>
      </c>
      <c r="I4358" s="122">
        <v>1.1942835192E-3</v>
      </c>
      <c r="J4358" s="122">
        <v>1.2767337996000001E-3</v>
      </c>
      <c r="K4358" s="122">
        <v>1.3694104733999999E-3</v>
      </c>
      <c r="L4358" s="122">
        <v>1.6028150622E-3</v>
      </c>
      <c r="M4358" s="122">
        <v>2.5086006113999998E-3</v>
      </c>
      <c r="N4358" s="122">
        <v>3.7735682135999998E-3</v>
      </c>
      <c r="O4358" s="122">
        <v>3.9048318126E-3</v>
      </c>
      <c r="P4358" s="122">
        <v>3.9499422875999999E-3</v>
      </c>
      <c r="Q4358" s="122">
        <v>4.2277049340000003E-3</v>
      </c>
      <c r="R4358" s="122">
        <v>4.5048709373999999E-3</v>
      </c>
      <c r="S4358" s="122">
        <v>4.8021073847999999E-3</v>
      </c>
      <c r="T4358" s="122">
        <v>5.0840869110000001E-3</v>
      </c>
      <c r="U4358" s="122">
        <v>5.3760654480000001E-3</v>
      </c>
      <c r="V4358" s="122">
        <v>5.4557227049999999E-3</v>
      </c>
      <c r="W4358" s="122">
        <v>5.5595598390000001E-3</v>
      </c>
      <c r="X4358" s="122">
        <v>5.6143238832000002E-3</v>
      </c>
      <c r="Y4358" s="122">
        <v>6.0121192331999999E-3</v>
      </c>
      <c r="Z4358" s="122">
        <v>6.4148662991999998E-3</v>
      </c>
      <c r="AA4358" s="122">
        <v>6.7860672276000003E-3</v>
      </c>
      <c r="AB4358" s="122">
        <v>7.1285242739999996E-3</v>
      </c>
      <c r="AC4358" s="122">
        <v>7.4800179606E-3</v>
      </c>
      <c r="AD4358" s="122">
        <v>7.8097925172000001E-3</v>
      </c>
      <c r="AE4358" s="122">
        <v>8.1466111734000007E-3</v>
      </c>
      <c r="AF4358" s="122">
        <v>8.2305643152000008E-3</v>
      </c>
      <c r="AG4358" s="122">
        <v>8.3528124432000004E-3</v>
      </c>
      <c r="AH4358" s="122">
        <v>8.4721905576000001E-3</v>
      </c>
      <c r="AI4358" s="122">
        <v>8.5899930431999998E-3</v>
      </c>
      <c r="AJ4358" s="122">
        <v>8.9309025023999993E-3</v>
      </c>
      <c r="AK4358" s="122">
        <v>9.1411683551999995E-3</v>
      </c>
      <c r="AL4358" s="122">
        <v>0</v>
      </c>
    </row>
    <row r="4359" spans="1:38" hidden="1" x14ac:dyDescent="0.25">
      <c r="A4359" s="122" t="s">
        <v>2025</v>
      </c>
      <c r="B4359" s="122">
        <v>1</v>
      </c>
      <c r="C4359" s="122" t="s">
        <v>2221</v>
      </c>
      <c r="D4359" s="122" t="s">
        <v>2123</v>
      </c>
      <c r="E4359" s="122">
        <v>79</v>
      </c>
      <c r="F4359" s="122">
        <v>4.8827517281999997E-3</v>
      </c>
      <c r="G4359" s="122">
        <v>1.0389668583E-2</v>
      </c>
      <c r="H4359" s="122">
        <v>1.0610000693999999E-2</v>
      </c>
      <c r="I4359" s="122">
        <v>1.0912082694E-2</v>
      </c>
      <c r="J4359" s="122">
        <v>1.17544133868E-2</v>
      </c>
      <c r="K4359" s="122">
        <v>1.2743209358400001E-2</v>
      </c>
      <c r="L4359" s="122">
        <v>1.50366666588E-2</v>
      </c>
      <c r="M4359" s="122">
        <v>2.38358075478E-2</v>
      </c>
      <c r="N4359" s="122">
        <v>3.6261251744400001E-2</v>
      </c>
      <c r="O4359" s="122">
        <v>3.7729239536999998E-2</v>
      </c>
      <c r="P4359" s="122">
        <v>3.8296410704999999E-2</v>
      </c>
      <c r="Q4359" s="122">
        <v>4.1334393461399999E-2</v>
      </c>
      <c r="R4359" s="122">
        <v>4.43015768634E-2</v>
      </c>
      <c r="S4359" s="122">
        <v>4.7442318076800001E-2</v>
      </c>
      <c r="T4359" s="122">
        <v>5.0672293484999999E-2</v>
      </c>
      <c r="U4359" s="122">
        <v>5.4151431067200002E-2</v>
      </c>
      <c r="V4359" s="122">
        <v>5.5799499365399997E-2</v>
      </c>
      <c r="W4359" s="122">
        <v>5.7617761393800003E-2</v>
      </c>
      <c r="X4359" s="122">
        <v>5.9028168313799999E-2</v>
      </c>
      <c r="Y4359" s="122">
        <v>6.4155360918599996E-2</v>
      </c>
      <c r="Z4359" s="122">
        <v>6.9110830353000002E-2</v>
      </c>
      <c r="AA4359" s="122">
        <v>7.3871098704599999E-2</v>
      </c>
      <c r="AB4359" s="122">
        <v>7.8511961189999993E-2</v>
      </c>
      <c r="AC4359" s="122">
        <v>8.3159017681200001E-2</v>
      </c>
      <c r="AD4359" s="122">
        <v>8.80908893502E-2</v>
      </c>
      <c r="AE4359" s="122">
        <v>9.33016417002E-2</v>
      </c>
      <c r="AF4359" s="122">
        <v>9.6230093332200006E-2</v>
      </c>
      <c r="AG4359" s="122">
        <v>9.9249888875399997E-2</v>
      </c>
      <c r="AH4359" s="122">
        <v>0.1020618125898</v>
      </c>
      <c r="AI4359" s="122">
        <v>0.1048070385858</v>
      </c>
      <c r="AJ4359" s="122">
        <v>0.10729377854820001</v>
      </c>
      <c r="AK4359" s="122">
        <v>0.10957864594199999</v>
      </c>
      <c r="AL4359" s="122">
        <v>0</v>
      </c>
    </row>
    <row r="4360" spans="1:38" hidden="1" x14ac:dyDescent="0.25">
      <c r="A4360" s="122" t="s">
        <v>2025</v>
      </c>
      <c r="B4360" s="122">
        <v>1</v>
      </c>
      <c r="C4360" s="122" t="s">
        <v>2221</v>
      </c>
      <c r="D4360" s="122" t="s">
        <v>2124</v>
      </c>
      <c r="E4360" s="122">
        <v>79</v>
      </c>
      <c r="F4360" s="122">
        <v>4.8842644427999999E-3</v>
      </c>
      <c r="G4360" s="122">
        <v>1.02629800014E-2</v>
      </c>
      <c r="H4360" s="122">
        <v>1.0331716104000001E-2</v>
      </c>
      <c r="I4360" s="122">
        <v>1.0511155530599999E-2</v>
      </c>
      <c r="J4360" s="122">
        <v>1.12263378396E-2</v>
      </c>
      <c r="K4360" s="122">
        <v>1.2054574909799999E-2</v>
      </c>
      <c r="L4360" s="122">
        <v>1.4119397412000001E-2</v>
      </c>
      <c r="M4360" s="122">
        <v>2.21198300982E-2</v>
      </c>
      <c r="N4360" s="122">
        <v>3.3295459547999999E-2</v>
      </c>
      <c r="O4360" s="122">
        <v>3.4436496181200003E-2</v>
      </c>
      <c r="P4360" s="122">
        <v>3.4820142956999998E-2</v>
      </c>
      <c r="Q4360" s="122">
        <v>3.7336890232799999E-2</v>
      </c>
      <c r="R4360" s="122">
        <v>3.98571303438E-2</v>
      </c>
      <c r="S4360" s="122">
        <v>4.2585385679399998E-2</v>
      </c>
      <c r="T4360" s="122">
        <v>4.5221621207400003E-2</v>
      </c>
      <c r="U4360" s="122">
        <v>4.7997153065999998E-2</v>
      </c>
      <c r="V4360" s="122">
        <v>4.88529937794E-2</v>
      </c>
      <c r="W4360" s="122">
        <v>5.0031098413199998E-2</v>
      </c>
      <c r="X4360" s="122">
        <v>5.0741533066800001E-2</v>
      </c>
      <c r="Y4360" s="122">
        <v>5.4550838381399999E-2</v>
      </c>
      <c r="Z4360" s="122">
        <v>5.8323784863600001E-2</v>
      </c>
      <c r="AA4360" s="122">
        <v>6.1735330100999998E-2</v>
      </c>
      <c r="AB4360" s="122">
        <v>6.5107884983999997E-2</v>
      </c>
      <c r="AC4360" s="122">
        <v>6.8497011210600006E-2</v>
      </c>
      <c r="AD4360" s="122">
        <v>7.1810441414999995E-2</v>
      </c>
      <c r="AE4360" s="122">
        <v>7.5020094777599994E-2</v>
      </c>
      <c r="AF4360" s="122">
        <v>7.6129879047600005E-2</v>
      </c>
      <c r="AG4360" s="122">
        <v>7.7406164347200004E-2</v>
      </c>
      <c r="AH4360" s="122">
        <v>7.8773207541000007E-2</v>
      </c>
      <c r="AI4360" s="122">
        <v>8.0175356099400005E-2</v>
      </c>
      <c r="AJ4360" s="122">
        <v>8.1905325658800002E-2</v>
      </c>
      <c r="AK4360" s="122">
        <v>8.3485118070599995E-2</v>
      </c>
      <c r="AL4360" s="122">
        <v>0</v>
      </c>
    </row>
    <row r="4361" spans="1:38" hidden="1" x14ac:dyDescent="0.25">
      <c r="A4361" s="122" t="s">
        <v>2025</v>
      </c>
      <c r="B4361" s="122">
        <v>1</v>
      </c>
      <c r="C4361" s="122" t="s">
        <v>2221</v>
      </c>
      <c r="D4361" s="122" t="s">
        <v>2125</v>
      </c>
      <c r="E4361" s="122">
        <v>79</v>
      </c>
      <c r="F4361" s="122">
        <v>1.7851295256E-3</v>
      </c>
      <c r="G4361" s="122">
        <v>3.7185950441999999E-3</v>
      </c>
      <c r="H4361" s="122">
        <v>3.7138827443999999E-3</v>
      </c>
      <c r="I4361" s="122">
        <v>3.7570997213999999E-3</v>
      </c>
      <c r="J4361" s="122">
        <v>3.9809004762000003E-3</v>
      </c>
      <c r="K4361" s="122">
        <v>4.2400431137999996E-3</v>
      </c>
      <c r="L4361" s="122">
        <v>4.9210362126000003E-3</v>
      </c>
      <c r="M4361" s="122">
        <v>7.6408741002E-3</v>
      </c>
      <c r="N4361" s="122">
        <v>1.1410962395399999E-2</v>
      </c>
      <c r="O4361" s="122">
        <v>1.1699965707600001E-2</v>
      </c>
      <c r="P4361" s="122">
        <v>1.1708362731599999E-2</v>
      </c>
      <c r="Q4361" s="122">
        <v>1.24401240984E-2</v>
      </c>
      <c r="R4361" s="122">
        <v>1.32151478856E-2</v>
      </c>
      <c r="S4361" s="122">
        <v>1.4085494110200001E-2</v>
      </c>
      <c r="T4361" s="122">
        <v>1.48969684308E-2</v>
      </c>
      <c r="U4361" s="122">
        <v>1.57547453808E-2</v>
      </c>
      <c r="V4361" s="122">
        <v>1.6010128539599999E-2</v>
      </c>
      <c r="W4361" s="122">
        <v>1.63541820942E-2</v>
      </c>
      <c r="X4361" s="122">
        <v>1.6553840977200002E-2</v>
      </c>
      <c r="Y4361" s="122">
        <v>1.7779675698599999E-2</v>
      </c>
      <c r="Z4361" s="122">
        <v>1.90048380288E-2</v>
      </c>
      <c r="AA4361" s="122">
        <v>2.0087872130399999E-2</v>
      </c>
      <c r="AB4361" s="122">
        <v>2.1139325277E-2</v>
      </c>
      <c r="AC4361" s="122">
        <v>2.2141129100999999E-2</v>
      </c>
      <c r="AD4361" s="122">
        <v>2.3098484311800001E-2</v>
      </c>
      <c r="AE4361" s="122">
        <v>2.3995955761200002E-2</v>
      </c>
      <c r="AF4361" s="122">
        <v>2.4155662070999999E-2</v>
      </c>
      <c r="AG4361" s="122">
        <v>2.4300656490599998E-2</v>
      </c>
      <c r="AH4361" s="122">
        <v>2.4488362655400001E-2</v>
      </c>
      <c r="AI4361" s="122">
        <v>2.4711794784599998E-2</v>
      </c>
      <c r="AJ4361" s="122">
        <v>2.48788106232E-2</v>
      </c>
      <c r="AK4361" s="122">
        <v>2.5246415409600001E-2</v>
      </c>
      <c r="AL4361" s="122">
        <v>0</v>
      </c>
    </row>
    <row r="4362" spans="1:38" hidden="1" x14ac:dyDescent="0.25">
      <c r="A4362" s="122" t="s">
        <v>2025</v>
      </c>
      <c r="B4362" s="122">
        <v>1</v>
      </c>
      <c r="C4362" s="122" t="s">
        <v>2221</v>
      </c>
      <c r="D4362" s="122" t="s">
        <v>2126</v>
      </c>
      <c r="E4362" s="122">
        <v>79</v>
      </c>
      <c r="F4362" s="122">
        <v>4.5181241399999998E-4</v>
      </c>
      <c r="G4362" s="122">
        <v>9.4944612720000005E-4</v>
      </c>
      <c r="H4362" s="122">
        <v>9.58565457E-4</v>
      </c>
      <c r="I4362" s="122">
        <v>9.7792262040000003E-4</v>
      </c>
      <c r="J4362" s="122">
        <v>1.0502838726E-3</v>
      </c>
      <c r="K4362" s="122">
        <v>1.1279811983999999E-3</v>
      </c>
      <c r="L4362" s="122">
        <v>1.3179048438000001E-3</v>
      </c>
      <c r="M4362" s="122">
        <v>2.0558554968000001E-3</v>
      </c>
      <c r="N4362" s="122">
        <v>3.0845583912000002E-3</v>
      </c>
      <c r="O4362" s="122">
        <v>3.1757436437999998E-3</v>
      </c>
      <c r="P4362" s="122">
        <v>3.2027539836000001E-3</v>
      </c>
      <c r="Q4362" s="122">
        <v>3.4158531006000001E-3</v>
      </c>
      <c r="R4362" s="122">
        <v>3.6599907774E-3</v>
      </c>
      <c r="S4362" s="122">
        <v>3.9129304392000004E-3</v>
      </c>
      <c r="T4362" s="122">
        <v>4.1752793135999998E-3</v>
      </c>
      <c r="U4362" s="122">
        <v>4.4495733024000001E-3</v>
      </c>
      <c r="V4362" s="122">
        <v>4.5778822247999999E-3</v>
      </c>
      <c r="W4362" s="122">
        <v>4.7694719027999996E-3</v>
      </c>
      <c r="X4362" s="122">
        <v>4.9117317144E-3</v>
      </c>
      <c r="Y4362" s="122">
        <v>5.3870028588E-3</v>
      </c>
      <c r="Z4362" s="122">
        <v>5.7860231519999998E-3</v>
      </c>
      <c r="AA4362" s="122">
        <v>6.1400677548000002E-3</v>
      </c>
      <c r="AB4362" s="122">
        <v>6.5628388416000003E-3</v>
      </c>
      <c r="AC4362" s="122">
        <v>6.9549747564E-3</v>
      </c>
      <c r="AD4362" s="122">
        <v>7.2788904539999996E-3</v>
      </c>
      <c r="AE4362" s="122">
        <v>7.6334401506000004E-3</v>
      </c>
      <c r="AF4362" s="122">
        <v>7.7148341513999996E-3</v>
      </c>
      <c r="AG4362" s="122">
        <v>7.7496930203999996E-3</v>
      </c>
      <c r="AH4362" s="122">
        <v>7.8518568077999996E-3</v>
      </c>
      <c r="AI4362" s="122">
        <v>7.9852966115999992E-3</v>
      </c>
      <c r="AJ4362" s="122">
        <v>8.0242107623999994E-3</v>
      </c>
      <c r="AK4362" s="122">
        <v>8.1957582726000008E-3</v>
      </c>
      <c r="AL4362" s="122">
        <v>0</v>
      </c>
    </row>
    <row r="4363" spans="1:38" hidden="1" x14ac:dyDescent="0.25">
      <c r="A4363" s="122" t="s">
        <v>2025</v>
      </c>
      <c r="B4363" s="122">
        <v>1</v>
      </c>
      <c r="C4363" s="122" t="s">
        <v>2222</v>
      </c>
      <c r="D4363" s="122" t="s">
        <v>2078</v>
      </c>
      <c r="E4363" s="122">
        <v>80</v>
      </c>
      <c r="F4363" s="122">
        <v>0</v>
      </c>
      <c r="G4363" s="122">
        <v>0</v>
      </c>
      <c r="H4363" s="122">
        <v>0</v>
      </c>
      <c r="I4363" s="122">
        <v>0</v>
      </c>
      <c r="J4363" s="122">
        <v>8.3987850000000006E-6</v>
      </c>
      <c r="K4363" s="122">
        <v>6.9516184999999996E-5</v>
      </c>
      <c r="L4363" s="122">
        <v>1.69763595E-4</v>
      </c>
      <c r="M4363" s="122">
        <v>3.1580449999999999E-4</v>
      </c>
      <c r="N4363" s="122">
        <v>4.9712157499999998E-4</v>
      </c>
      <c r="O4363" s="122">
        <v>7.3836948000000004E-4</v>
      </c>
      <c r="P4363" s="122">
        <v>9.6352096999999996E-4</v>
      </c>
      <c r="Q4363" s="122">
        <v>1.17283835E-3</v>
      </c>
      <c r="R4363" s="122">
        <v>1.572393185E-3</v>
      </c>
      <c r="S4363" s="122">
        <v>1.96395693E-3</v>
      </c>
      <c r="T4363" s="122">
        <v>2.1885918499999998E-3</v>
      </c>
      <c r="U4363" s="122">
        <v>2.4041489400000002E-3</v>
      </c>
      <c r="V4363" s="122">
        <v>2.62174283E-3</v>
      </c>
      <c r="W4363" s="122">
        <v>2.9586804699999998E-3</v>
      </c>
      <c r="X4363" s="122">
        <v>3.306645975E-3</v>
      </c>
      <c r="Y4363" s="122">
        <v>3.681412485E-3</v>
      </c>
      <c r="Z4363" s="122">
        <v>4.0883081750000003E-3</v>
      </c>
      <c r="AA4363" s="122">
        <v>4.4705277650000002E-3</v>
      </c>
      <c r="AB4363" s="122">
        <v>4.8597605799999997E-3</v>
      </c>
      <c r="AC4363" s="122">
        <v>5.2453921449999996E-3</v>
      </c>
      <c r="AD4363" s="122">
        <v>5.4346386700000002E-3</v>
      </c>
      <c r="AE4363" s="122">
        <v>5.5691894099999997E-3</v>
      </c>
      <c r="AF4363" s="122">
        <v>5.8607134450000004E-3</v>
      </c>
      <c r="AG4363" s="122">
        <v>6.0785307799999999E-3</v>
      </c>
      <c r="AH4363" s="122">
        <v>6.2402620799999996E-3</v>
      </c>
      <c r="AI4363" s="122">
        <v>6.2024657050000001E-3</v>
      </c>
      <c r="AJ4363" s="122">
        <v>6.067843945E-3</v>
      </c>
      <c r="AK4363" s="122">
        <v>6.1570112300000004E-3</v>
      </c>
      <c r="AL4363" s="122">
        <v>0</v>
      </c>
    </row>
    <row r="4364" spans="1:38" hidden="1" x14ac:dyDescent="0.25">
      <c r="A4364" s="122" t="s">
        <v>2025</v>
      </c>
      <c r="B4364" s="122">
        <v>1</v>
      </c>
      <c r="C4364" s="122" t="s">
        <v>2222</v>
      </c>
      <c r="D4364" s="122" t="s">
        <v>2079</v>
      </c>
      <c r="E4364" s="122">
        <v>80</v>
      </c>
      <c r="F4364" s="122">
        <v>0</v>
      </c>
      <c r="G4364" s="122">
        <v>0</v>
      </c>
      <c r="H4364" s="122">
        <v>0</v>
      </c>
      <c r="I4364" s="122">
        <v>0</v>
      </c>
      <c r="J4364" s="122">
        <v>5.9307395E-5</v>
      </c>
      <c r="K4364" s="122">
        <v>4.9419367499999999E-4</v>
      </c>
      <c r="L4364" s="122">
        <v>1.2081831949999999E-3</v>
      </c>
      <c r="M4364" s="122">
        <v>2.25038461E-3</v>
      </c>
      <c r="N4364" s="122">
        <v>3.5321170550000002E-3</v>
      </c>
      <c r="O4364" s="122">
        <v>5.2355809999999996E-3</v>
      </c>
      <c r="P4364" s="122">
        <v>6.8312345750000001E-3</v>
      </c>
      <c r="Q4364" s="122">
        <v>8.2684177400000006E-3</v>
      </c>
      <c r="R4364" s="122">
        <v>1.0966924814999999E-2</v>
      </c>
      <c r="S4364" s="122">
        <v>1.3640455294999999E-2</v>
      </c>
      <c r="T4364" s="122">
        <v>1.5040386459999999E-2</v>
      </c>
      <c r="U4364" s="122">
        <v>1.647283574E-2</v>
      </c>
      <c r="V4364" s="122">
        <v>1.7971215365000001E-2</v>
      </c>
      <c r="W4364" s="122">
        <v>2.032256596E-2</v>
      </c>
      <c r="X4364" s="122">
        <v>2.2694484215000001E-2</v>
      </c>
      <c r="Y4364" s="122">
        <v>2.5062322840000002E-2</v>
      </c>
      <c r="Z4364" s="122">
        <v>2.74021692E-2</v>
      </c>
      <c r="AA4364" s="122">
        <v>2.9704386015000001E-2</v>
      </c>
      <c r="AB4364" s="122">
        <v>3.2029772434999999E-2</v>
      </c>
      <c r="AC4364" s="122">
        <v>3.4358283400000002E-2</v>
      </c>
      <c r="AD4364" s="122">
        <v>3.5714084345000001E-2</v>
      </c>
      <c r="AE4364" s="122">
        <v>3.6614596839999999E-2</v>
      </c>
      <c r="AF4364" s="122">
        <v>3.8411015579999999E-2</v>
      </c>
      <c r="AG4364" s="122">
        <v>4.001577077E-2</v>
      </c>
      <c r="AH4364" s="122">
        <v>4.143910671E-2</v>
      </c>
      <c r="AI4364" s="122">
        <v>4.1495858055000001E-2</v>
      </c>
      <c r="AJ4364" s="122">
        <v>4.1627545214999999E-2</v>
      </c>
      <c r="AK4364" s="122">
        <v>4.2352562599999997E-2</v>
      </c>
      <c r="AL4364" s="122">
        <v>0</v>
      </c>
    </row>
    <row r="4365" spans="1:38" hidden="1" x14ac:dyDescent="0.25">
      <c r="A4365" s="122" t="s">
        <v>2025</v>
      </c>
      <c r="B4365" s="122">
        <v>1</v>
      </c>
      <c r="C4365" s="122" t="s">
        <v>2222</v>
      </c>
      <c r="D4365" s="122" t="s">
        <v>2080</v>
      </c>
      <c r="E4365" s="122">
        <v>80</v>
      </c>
      <c r="F4365" s="122">
        <v>0</v>
      </c>
      <c r="G4365" s="122">
        <v>0</v>
      </c>
      <c r="H4365" s="122">
        <v>0</v>
      </c>
      <c r="I4365" s="122">
        <v>0</v>
      </c>
      <c r="J4365" s="122">
        <v>3.4719735000000001E-5</v>
      </c>
      <c r="K4365" s="122">
        <v>2.9160711500000002E-4</v>
      </c>
      <c r="L4365" s="122">
        <v>7.1750299999999998E-4</v>
      </c>
      <c r="M4365" s="122">
        <v>1.3400961449999999E-3</v>
      </c>
      <c r="N4365" s="122">
        <v>2.1060136800000002E-3</v>
      </c>
      <c r="O4365" s="122">
        <v>3.1339923349999999E-3</v>
      </c>
      <c r="P4365" s="122">
        <v>4.1099173499999997E-3</v>
      </c>
      <c r="Q4365" s="122">
        <v>4.9813913749999997E-3</v>
      </c>
      <c r="R4365" s="122">
        <v>6.6239081E-3</v>
      </c>
      <c r="S4365" s="122">
        <v>8.2530931649999993E-3</v>
      </c>
      <c r="T4365" s="122">
        <v>9.1279657649999991E-3</v>
      </c>
      <c r="U4365" s="122">
        <v>1.002505657E-2</v>
      </c>
      <c r="V4365" s="122">
        <v>1.095499714E-2</v>
      </c>
      <c r="W4365" s="122">
        <v>1.2389013549999999E-2</v>
      </c>
      <c r="X4365" s="122">
        <v>1.3826551814999999E-2</v>
      </c>
      <c r="Y4365" s="122">
        <v>1.525905034E-2</v>
      </c>
      <c r="Z4365" s="122">
        <v>1.6731553560000001E-2</v>
      </c>
      <c r="AA4365" s="122">
        <v>1.8201717475E-2</v>
      </c>
      <c r="AB4365" s="122">
        <v>1.9636116455000002E-2</v>
      </c>
      <c r="AC4365" s="122">
        <v>2.1052360445000001E-2</v>
      </c>
      <c r="AD4365" s="122">
        <v>2.1889402499999999E-2</v>
      </c>
      <c r="AE4365" s="122">
        <v>2.2472937995000001E-2</v>
      </c>
      <c r="AF4365" s="122">
        <v>2.3612658580000001E-2</v>
      </c>
      <c r="AG4365" s="122">
        <v>2.4641624479999999E-2</v>
      </c>
      <c r="AH4365" s="122">
        <v>2.55173252E-2</v>
      </c>
      <c r="AI4365" s="122">
        <v>2.5541821070000002E-2</v>
      </c>
      <c r="AJ4365" s="122">
        <v>2.4954575114999999E-2</v>
      </c>
      <c r="AK4365" s="122">
        <v>2.5428048705000001E-2</v>
      </c>
      <c r="AL4365" s="122">
        <v>0</v>
      </c>
    </row>
    <row r="4366" spans="1:38" hidden="1" x14ac:dyDescent="0.25">
      <c r="A4366" s="122" t="s">
        <v>2025</v>
      </c>
      <c r="B4366" s="122">
        <v>1</v>
      </c>
      <c r="C4366" s="122" t="s">
        <v>2222</v>
      </c>
      <c r="D4366" s="122" t="s">
        <v>2133</v>
      </c>
      <c r="E4366" s="122">
        <v>80</v>
      </c>
      <c r="F4366" s="122">
        <v>0</v>
      </c>
      <c r="G4366" s="122">
        <v>0</v>
      </c>
      <c r="H4366" s="122">
        <v>0</v>
      </c>
      <c r="I4366" s="122">
        <v>0</v>
      </c>
      <c r="J4366" s="122">
        <v>7.3364999999999996E-7</v>
      </c>
      <c r="K4366" s="122">
        <v>6.1961599999999998E-6</v>
      </c>
      <c r="L4366" s="122">
        <v>1.5319550000000001E-5</v>
      </c>
      <c r="M4366" s="122">
        <v>2.8809330000000001E-5</v>
      </c>
      <c r="N4366" s="122">
        <v>4.5606229999999999E-5</v>
      </c>
      <c r="O4366" s="122">
        <v>6.8287405E-5</v>
      </c>
      <c r="P4366" s="122">
        <v>8.8531120000000005E-5</v>
      </c>
      <c r="Q4366" s="122">
        <v>1.0674306E-4</v>
      </c>
      <c r="R4366" s="122">
        <v>1.4089296000000001E-4</v>
      </c>
      <c r="S4366" s="122">
        <v>1.7392931999999999E-4</v>
      </c>
      <c r="T4366" s="122">
        <v>1.9034130499999999E-4</v>
      </c>
      <c r="U4366" s="122">
        <v>2.0653922499999999E-4</v>
      </c>
      <c r="V4366" s="122">
        <v>2.2180115499999999E-4</v>
      </c>
      <c r="W4366" s="122">
        <v>2.4687557000000002E-4</v>
      </c>
      <c r="X4366" s="122">
        <v>2.7109506500000002E-4</v>
      </c>
      <c r="Y4366" s="122">
        <v>2.9477319999999998E-4</v>
      </c>
      <c r="Z4366" s="122">
        <v>3.1796256999999997E-4</v>
      </c>
      <c r="AA4366" s="122">
        <v>3.4072883500000002E-4</v>
      </c>
      <c r="AB4366" s="122">
        <v>3.6225593500000002E-4</v>
      </c>
      <c r="AC4366" s="122">
        <v>3.8263833999999997E-4</v>
      </c>
      <c r="AD4366" s="122">
        <v>3.9135738499999998E-4</v>
      </c>
      <c r="AE4366" s="122">
        <v>3.9420187E-4</v>
      </c>
      <c r="AF4366" s="122">
        <v>4.0564680999999997E-4</v>
      </c>
      <c r="AG4366" s="122">
        <v>4.1400573000000001E-4</v>
      </c>
      <c r="AH4366" s="122">
        <v>4.1920895000000001E-4</v>
      </c>
      <c r="AI4366" s="122">
        <v>4.0968590499999998E-4</v>
      </c>
      <c r="AJ4366" s="122">
        <v>3.9261497500000001E-4</v>
      </c>
      <c r="AK4366" s="122">
        <v>3.8963615499999998E-4</v>
      </c>
      <c r="AL4366" s="122">
        <v>0</v>
      </c>
    </row>
    <row r="4367" spans="1:38" hidden="1" x14ac:dyDescent="0.25">
      <c r="A4367" s="122" t="s">
        <v>2025</v>
      </c>
      <c r="B4367" s="122">
        <v>1</v>
      </c>
      <c r="C4367" s="122" t="s">
        <v>2222</v>
      </c>
      <c r="D4367" s="122" t="s">
        <v>2081</v>
      </c>
      <c r="E4367" s="122">
        <v>80</v>
      </c>
      <c r="F4367" s="122">
        <v>0</v>
      </c>
      <c r="G4367" s="122">
        <v>0</v>
      </c>
      <c r="H4367" s="122">
        <v>0</v>
      </c>
      <c r="I4367" s="122">
        <v>0</v>
      </c>
      <c r="J4367" s="122">
        <v>5.9096679999999998E-5</v>
      </c>
      <c r="K4367" s="122">
        <v>5.0980098999999998E-4</v>
      </c>
      <c r="L4367" s="122">
        <v>1.27955059E-3</v>
      </c>
      <c r="M4367" s="122">
        <v>2.4405239099999998E-3</v>
      </c>
      <c r="N4367" s="122">
        <v>3.9159379449999997E-3</v>
      </c>
      <c r="O4367" s="122">
        <v>5.9371996399999998E-3</v>
      </c>
      <c r="P4367" s="122">
        <v>7.9181950049999998E-3</v>
      </c>
      <c r="Q4367" s="122">
        <v>9.7598216599999992E-3</v>
      </c>
      <c r="R4367" s="122">
        <v>1.3209631225000001E-2</v>
      </c>
      <c r="S4367" s="122">
        <v>1.6690135500000002E-2</v>
      </c>
      <c r="T4367" s="122">
        <v>1.8763942950000001E-2</v>
      </c>
      <c r="U4367" s="122">
        <v>2.1048197065E-2</v>
      </c>
      <c r="V4367" s="122">
        <v>2.3407093535E-2</v>
      </c>
      <c r="W4367" s="122">
        <v>2.682375217E-2</v>
      </c>
      <c r="X4367" s="122">
        <v>3.0208426010000001E-2</v>
      </c>
      <c r="Y4367" s="122">
        <v>3.3412409560000002E-2</v>
      </c>
      <c r="Z4367" s="122">
        <v>3.6688863660000001E-2</v>
      </c>
      <c r="AA4367" s="122">
        <v>4.0063164560000003E-2</v>
      </c>
      <c r="AB4367" s="122">
        <v>4.3598557580000002E-2</v>
      </c>
      <c r="AC4367" s="122">
        <v>4.7180482434999997E-2</v>
      </c>
      <c r="AD4367" s="122">
        <v>4.9643156544999997E-2</v>
      </c>
      <c r="AE4367" s="122">
        <v>5.153259239E-2</v>
      </c>
      <c r="AF4367" s="122">
        <v>5.4811012940000001E-2</v>
      </c>
      <c r="AG4367" s="122">
        <v>5.7817816495E-2</v>
      </c>
      <c r="AH4367" s="122">
        <v>6.0691289044999999E-2</v>
      </c>
      <c r="AI4367" s="122">
        <v>6.1651067060000002E-2</v>
      </c>
      <c r="AJ4367" s="122">
        <v>5.9465402775000002E-2</v>
      </c>
      <c r="AK4367" s="122">
        <v>6.1146457899999999E-2</v>
      </c>
      <c r="AL4367" s="122">
        <v>0</v>
      </c>
    </row>
    <row r="4368" spans="1:38" x14ac:dyDescent="0.25">
      <c r="A4368" s="122" t="s">
        <v>2025</v>
      </c>
      <c r="B4368" s="122">
        <v>1</v>
      </c>
      <c r="C4368" s="122" t="s">
        <v>2222</v>
      </c>
      <c r="D4368" s="122" t="s">
        <v>2082</v>
      </c>
      <c r="E4368" s="122">
        <v>80</v>
      </c>
      <c r="F4368" s="122">
        <v>0</v>
      </c>
      <c r="G4368" s="122">
        <v>0</v>
      </c>
      <c r="H4368" s="122">
        <v>0</v>
      </c>
      <c r="I4368" s="122">
        <v>0</v>
      </c>
      <c r="J4368" s="122">
        <v>4.3830093499999998E-4</v>
      </c>
      <c r="K4368" s="122">
        <v>3.6455617900000002E-3</v>
      </c>
      <c r="L4368" s="122">
        <v>8.9318182400000001E-3</v>
      </c>
      <c r="M4368" s="122">
        <v>1.6736974195E-2</v>
      </c>
      <c r="N4368" s="122">
        <v>2.6452722250000001E-2</v>
      </c>
      <c r="O4368" s="122">
        <v>3.9589663834999997E-2</v>
      </c>
      <c r="P4368" s="122">
        <v>5.2149781649999997E-2</v>
      </c>
      <c r="Q4368" s="122">
        <v>6.3812425754999999E-2</v>
      </c>
      <c r="R4368" s="122">
        <v>8.5363679925000005E-2</v>
      </c>
      <c r="S4368" s="122">
        <v>0.106776975735</v>
      </c>
      <c r="T4368" s="122">
        <v>0.118094764475</v>
      </c>
      <c r="U4368" s="122">
        <v>0.12914945325999999</v>
      </c>
      <c r="V4368" s="122">
        <v>0.13984606490000001</v>
      </c>
      <c r="W4368" s="122">
        <v>0.15765558682</v>
      </c>
      <c r="X4368" s="122">
        <v>0.176066188185</v>
      </c>
      <c r="Y4368" s="122">
        <v>0.19469237645500001</v>
      </c>
      <c r="Z4368" s="122">
        <v>0.21369420759499999</v>
      </c>
      <c r="AA4368" s="122">
        <v>0.23292643800000001</v>
      </c>
      <c r="AB4368" s="122">
        <v>0.25232472455499999</v>
      </c>
      <c r="AC4368" s="122">
        <v>0.272029472795</v>
      </c>
      <c r="AD4368" s="122">
        <v>0.28450943314999999</v>
      </c>
      <c r="AE4368" s="122">
        <v>0.29341357737500001</v>
      </c>
      <c r="AF4368" s="122">
        <v>0.30898179050500002</v>
      </c>
      <c r="AG4368" s="122">
        <v>0.32270097079999999</v>
      </c>
      <c r="AH4368" s="122">
        <v>0.33409189004000001</v>
      </c>
      <c r="AI4368" s="122">
        <v>0.33343706654499999</v>
      </c>
      <c r="AJ4368" s="122">
        <v>0.32723215735</v>
      </c>
      <c r="AK4368" s="122">
        <v>0.32973481337499999</v>
      </c>
      <c r="AL4368" s="122">
        <v>0</v>
      </c>
    </row>
    <row r="4369" spans="1:38" hidden="1" x14ac:dyDescent="0.25">
      <c r="A4369" s="122" t="s">
        <v>2025</v>
      </c>
      <c r="B4369" s="122">
        <v>1</v>
      </c>
      <c r="C4369" s="122" t="s">
        <v>2222</v>
      </c>
      <c r="D4369" s="122" t="s">
        <v>474</v>
      </c>
      <c r="E4369" s="122">
        <v>80</v>
      </c>
      <c r="F4369" s="122">
        <v>0</v>
      </c>
      <c r="G4369" s="122">
        <v>0</v>
      </c>
      <c r="H4369" s="122">
        <v>0</v>
      </c>
      <c r="I4369" s="122">
        <v>0</v>
      </c>
      <c r="J4369" s="122">
        <v>5.1844934999999998E-5</v>
      </c>
      <c r="K4369" s="122">
        <v>4.4011998500000001E-4</v>
      </c>
      <c r="L4369" s="122">
        <v>1.09349628E-3</v>
      </c>
      <c r="M4369" s="122">
        <v>2.07024707E-3</v>
      </c>
      <c r="N4369" s="122">
        <v>3.301121155E-3</v>
      </c>
      <c r="O4369" s="122">
        <v>4.9943464950000004E-3</v>
      </c>
      <c r="P4369" s="122">
        <v>6.6390531149999998E-3</v>
      </c>
      <c r="Q4369" s="122">
        <v>8.1907848399999997E-3</v>
      </c>
      <c r="R4369" s="122">
        <v>1.0992180129999999E-2</v>
      </c>
      <c r="S4369" s="122">
        <v>1.3716906984999999E-2</v>
      </c>
      <c r="T4369" s="122">
        <v>1.5187393505000001E-2</v>
      </c>
      <c r="U4369" s="122">
        <v>1.6696627129999999E-2</v>
      </c>
      <c r="V4369" s="122">
        <v>1.8326222905000002E-2</v>
      </c>
      <c r="W4369" s="122">
        <v>2.0892417375E-2</v>
      </c>
      <c r="X4369" s="122">
        <v>2.3519511494999999E-2</v>
      </c>
      <c r="Y4369" s="122">
        <v>2.61909164E-2</v>
      </c>
      <c r="Z4369" s="122">
        <v>2.8902541739999999E-2</v>
      </c>
      <c r="AA4369" s="122">
        <v>3.1698800474999997E-2</v>
      </c>
      <c r="AB4369" s="122">
        <v>3.4536943925000001E-2</v>
      </c>
      <c r="AC4369" s="122">
        <v>3.7481428434999998E-2</v>
      </c>
      <c r="AD4369" s="122">
        <v>3.9466331239999999E-2</v>
      </c>
      <c r="AE4369" s="122">
        <v>4.1136174249999997E-2</v>
      </c>
      <c r="AF4369" s="122">
        <v>4.3754341289999998E-2</v>
      </c>
      <c r="AG4369" s="122">
        <v>4.6081577914999998E-2</v>
      </c>
      <c r="AH4369" s="122">
        <v>4.826307614E-2</v>
      </c>
      <c r="AI4369" s="122">
        <v>4.8686841760000002E-2</v>
      </c>
      <c r="AJ4369" s="122">
        <v>4.7919598629999997E-2</v>
      </c>
      <c r="AK4369" s="122">
        <v>4.8841671390000001E-2</v>
      </c>
      <c r="AL4369" s="122">
        <v>0</v>
      </c>
    </row>
    <row r="4370" spans="1:38" hidden="1" x14ac:dyDescent="0.25">
      <c r="A4370" s="122" t="s">
        <v>2025</v>
      </c>
      <c r="B4370" s="122">
        <v>1</v>
      </c>
      <c r="C4370" s="122" t="s">
        <v>2222</v>
      </c>
      <c r="D4370" s="122" t="s">
        <v>2083</v>
      </c>
      <c r="E4370" s="122">
        <v>80</v>
      </c>
      <c r="F4370" s="122">
        <v>0</v>
      </c>
      <c r="G4370" s="122">
        <v>0</v>
      </c>
      <c r="H4370" s="122">
        <v>0</v>
      </c>
      <c r="I4370" s="122">
        <v>0</v>
      </c>
      <c r="J4370" s="122">
        <v>4.6164339999999997E-5</v>
      </c>
      <c r="K4370" s="122">
        <v>3.8232411000000002E-4</v>
      </c>
      <c r="L4370" s="122">
        <v>9.3078544000000003E-4</v>
      </c>
      <c r="M4370" s="122">
        <v>1.7256027549999999E-3</v>
      </c>
      <c r="N4370" s="122">
        <v>2.6986661999999998E-3</v>
      </c>
      <c r="O4370" s="122">
        <v>4.0020795100000001E-3</v>
      </c>
      <c r="P4370" s="122">
        <v>5.2348929100000004E-3</v>
      </c>
      <c r="Q4370" s="122">
        <v>6.3532763400000001E-3</v>
      </c>
      <c r="R4370" s="122">
        <v>8.4667605199999999E-3</v>
      </c>
      <c r="S4370" s="122">
        <v>1.055357535E-2</v>
      </c>
      <c r="T4370" s="122">
        <v>1.160577149E-2</v>
      </c>
      <c r="U4370" s="122">
        <v>1.264157005E-2</v>
      </c>
      <c r="V4370" s="122">
        <v>1.365592794E-2</v>
      </c>
      <c r="W4370" s="122">
        <v>1.534038767E-2</v>
      </c>
      <c r="X4370" s="122">
        <v>1.7054169615E-2</v>
      </c>
      <c r="Y4370" s="122">
        <v>1.8761731949999999E-2</v>
      </c>
      <c r="Z4370" s="122">
        <v>2.0494580754999998E-2</v>
      </c>
      <c r="AA4370" s="122">
        <v>2.2209596169999998E-2</v>
      </c>
      <c r="AB4370" s="122">
        <v>2.3907533285000001E-2</v>
      </c>
      <c r="AC4370" s="122">
        <v>2.5570328230000001E-2</v>
      </c>
      <c r="AD4370" s="122">
        <v>2.6511973365E-2</v>
      </c>
      <c r="AE4370" s="122">
        <v>2.7064684839999999E-2</v>
      </c>
      <c r="AF4370" s="122">
        <v>2.8253519105E-2</v>
      </c>
      <c r="AG4370" s="122">
        <v>2.9329575284999999E-2</v>
      </c>
      <c r="AH4370" s="122">
        <v>3.0281659690000001E-2</v>
      </c>
      <c r="AI4370" s="122">
        <v>3.014999933E-2</v>
      </c>
      <c r="AJ4370" s="122">
        <v>2.9826042269999999E-2</v>
      </c>
      <c r="AK4370" s="122">
        <v>3.0299602960000002E-2</v>
      </c>
      <c r="AL4370" s="122">
        <v>0</v>
      </c>
    </row>
    <row r="4371" spans="1:38" hidden="1" x14ac:dyDescent="0.25">
      <c r="A4371" s="122" t="s">
        <v>2025</v>
      </c>
      <c r="B4371" s="122">
        <v>1</v>
      </c>
      <c r="C4371" s="122" t="s">
        <v>2222</v>
      </c>
      <c r="D4371" s="122" t="s">
        <v>2084</v>
      </c>
      <c r="E4371" s="122">
        <v>80</v>
      </c>
      <c r="F4371" s="122">
        <v>0</v>
      </c>
      <c r="G4371" s="122">
        <v>0</v>
      </c>
      <c r="H4371" s="122">
        <v>0</v>
      </c>
      <c r="I4371" s="122">
        <v>0</v>
      </c>
      <c r="J4371" s="122">
        <v>8.2028099999999995E-6</v>
      </c>
      <c r="K4371" s="122">
        <v>6.6767845000000004E-5</v>
      </c>
      <c r="L4371" s="122">
        <v>1.5966736500000001E-4</v>
      </c>
      <c r="M4371" s="122">
        <v>2.9250089500000001E-4</v>
      </c>
      <c r="N4371" s="122">
        <v>4.5325634000000002E-4</v>
      </c>
      <c r="O4371" s="122">
        <v>6.7388298499999996E-4</v>
      </c>
      <c r="P4371" s="122">
        <v>8.77724455E-4</v>
      </c>
      <c r="Q4371" s="122">
        <v>1.063256165E-3</v>
      </c>
      <c r="R4371" s="122">
        <v>1.403048005E-3</v>
      </c>
      <c r="S4371" s="122">
        <v>1.72191474E-3</v>
      </c>
      <c r="T4371" s="122">
        <v>1.884738475E-3</v>
      </c>
      <c r="U4371" s="122">
        <v>2.0443626250000002E-3</v>
      </c>
      <c r="V4371" s="122">
        <v>2.2155700700000002E-3</v>
      </c>
      <c r="W4371" s="122">
        <v>2.49813051E-3</v>
      </c>
      <c r="X4371" s="122">
        <v>2.7909245299999998E-3</v>
      </c>
      <c r="Y4371" s="122">
        <v>3.1195467999999998E-3</v>
      </c>
      <c r="Z4371" s="122">
        <v>3.4658848750000002E-3</v>
      </c>
      <c r="AA4371" s="122">
        <v>3.8388976599999999E-3</v>
      </c>
      <c r="AB4371" s="122">
        <v>4.2275415449999996E-3</v>
      </c>
      <c r="AC4371" s="122">
        <v>4.6333538450000003E-3</v>
      </c>
      <c r="AD4371" s="122">
        <v>4.8929108400000004E-3</v>
      </c>
      <c r="AE4371" s="122">
        <v>5.1059939549999997E-3</v>
      </c>
      <c r="AF4371" s="122">
        <v>5.4266382000000002E-3</v>
      </c>
      <c r="AG4371" s="122">
        <v>5.71837161E-3</v>
      </c>
      <c r="AH4371" s="122">
        <v>5.9651352899999996E-3</v>
      </c>
      <c r="AI4371" s="122">
        <v>5.9881367249999999E-3</v>
      </c>
      <c r="AJ4371" s="122">
        <v>5.7170155300000003E-3</v>
      </c>
      <c r="AK4371" s="122">
        <v>5.6307593949999997E-3</v>
      </c>
      <c r="AL4371" s="122">
        <v>0</v>
      </c>
    </row>
    <row r="4372" spans="1:38" hidden="1" x14ac:dyDescent="0.25">
      <c r="A4372" s="122" t="s">
        <v>2025</v>
      </c>
      <c r="B4372" s="122">
        <v>1</v>
      </c>
      <c r="C4372" s="122" t="s">
        <v>2222</v>
      </c>
      <c r="D4372" s="122" t="s">
        <v>2085</v>
      </c>
      <c r="E4372" s="122">
        <v>80</v>
      </c>
      <c r="F4372" s="122">
        <v>0</v>
      </c>
      <c r="G4372" s="122">
        <v>0</v>
      </c>
      <c r="H4372" s="122">
        <v>0</v>
      </c>
      <c r="I4372" s="122">
        <v>0</v>
      </c>
      <c r="J4372" s="122">
        <v>9.9890300000000008E-6</v>
      </c>
      <c r="K4372" s="122">
        <v>8.3929895000000004E-5</v>
      </c>
      <c r="L4372" s="122">
        <v>2.0669935500000001E-4</v>
      </c>
      <c r="M4372" s="122">
        <v>3.8717021999999998E-4</v>
      </c>
      <c r="N4372" s="122">
        <v>6.1211602000000003E-4</v>
      </c>
      <c r="O4372" s="122">
        <v>9.15890335E-4</v>
      </c>
      <c r="P4372" s="122">
        <v>1.20657888E-3</v>
      </c>
      <c r="Q4372" s="122">
        <v>1.4726298499999999E-3</v>
      </c>
      <c r="R4372" s="122">
        <v>1.9734417850000002E-3</v>
      </c>
      <c r="S4372" s="122">
        <v>2.4776187949999999E-3</v>
      </c>
      <c r="T4372" s="122">
        <v>2.7579665600000001E-3</v>
      </c>
      <c r="U4372" s="122">
        <v>3.046523165E-3</v>
      </c>
      <c r="V4372" s="122">
        <v>3.3359588100000002E-3</v>
      </c>
      <c r="W4372" s="122">
        <v>3.7913082300000001E-3</v>
      </c>
      <c r="X4372" s="122">
        <v>4.2514179999999999E-3</v>
      </c>
      <c r="Y4372" s="122">
        <v>4.6971663199999996E-3</v>
      </c>
      <c r="Z4372" s="122">
        <v>5.1514383799999997E-3</v>
      </c>
      <c r="AA4372" s="122">
        <v>5.6169610799999999E-3</v>
      </c>
      <c r="AB4372" s="122">
        <v>6.0880367400000003E-3</v>
      </c>
      <c r="AC4372" s="122">
        <v>6.5711724000000003E-3</v>
      </c>
      <c r="AD4372" s="122">
        <v>6.880208225E-3</v>
      </c>
      <c r="AE4372" s="122">
        <v>7.1049908800000002E-3</v>
      </c>
      <c r="AF4372" s="122">
        <v>7.497711715E-3</v>
      </c>
      <c r="AG4372" s="122">
        <v>7.858317775E-3</v>
      </c>
      <c r="AH4372" s="122">
        <v>8.1917503100000007E-3</v>
      </c>
      <c r="AI4372" s="122">
        <v>8.2575315799999997E-3</v>
      </c>
      <c r="AJ4372" s="122">
        <v>8.2171932250000006E-3</v>
      </c>
      <c r="AK4372" s="122">
        <v>8.4319288949999995E-3</v>
      </c>
      <c r="AL4372" s="122">
        <v>0</v>
      </c>
    </row>
    <row r="4373" spans="1:38" hidden="1" x14ac:dyDescent="0.25">
      <c r="A4373" s="122" t="s">
        <v>2025</v>
      </c>
      <c r="B4373" s="122">
        <v>1</v>
      </c>
      <c r="C4373" s="122" t="s">
        <v>2222</v>
      </c>
      <c r="D4373" s="122" t="s">
        <v>2086</v>
      </c>
      <c r="E4373" s="122">
        <v>80</v>
      </c>
      <c r="F4373" s="122">
        <v>0</v>
      </c>
      <c r="G4373" s="122">
        <v>0</v>
      </c>
      <c r="H4373" s="122">
        <v>0</v>
      </c>
      <c r="I4373" s="122">
        <v>0</v>
      </c>
      <c r="J4373" s="122">
        <v>1.9823021999999999E-4</v>
      </c>
      <c r="K4373" s="122">
        <v>1.672064395E-3</v>
      </c>
      <c r="L4373" s="122">
        <v>4.1434210349999999E-3</v>
      </c>
      <c r="M4373" s="122">
        <v>7.8240687150000002E-3</v>
      </c>
      <c r="N4373" s="122">
        <v>1.241862755E-2</v>
      </c>
      <c r="O4373" s="122">
        <v>1.8624627170000001E-2</v>
      </c>
      <c r="P4373" s="122">
        <v>2.4622660130000001E-2</v>
      </c>
      <c r="Q4373" s="122">
        <v>3.0272450204999999E-2</v>
      </c>
      <c r="R4373" s="122">
        <v>4.0854337409999997E-2</v>
      </c>
      <c r="S4373" s="122">
        <v>5.1503037350000003E-2</v>
      </c>
      <c r="T4373" s="122">
        <v>5.7812575754999998E-2</v>
      </c>
      <c r="U4373" s="122">
        <v>6.4315426915000001E-2</v>
      </c>
      <c r="V4373" s="122">
        <v>7.0530185445000004E-2</v>
      </c>
      <c r="W4373" s="122">
        <v>7.9883257139999997E-2</v>
      </c>
      <c r="X4373" s="122">
        <v>8.9115996500000003E-2</v>
      </c>
      <c r="Y4373" s="122">
        <v>9.8252349325000002E-2</v>
      </c>
      <c r="Z4373" s="122">
        <v>0.107914259195</v>
      </c>
      <c r="AA4373" s="122">
        <v>0.11793277656499999</v>
      </c>
      <c r="AB4373" s="122">
        <v>0.12835507982</v>
      </c>
      <c r="AC4373" s="122">
        <v>0.13903552369</v>
      </c>
      <c r="AD4373" s="122">
        <v>0.14638762262999999</v>
      </c>
      <c r="AE4373" s="122">
        <v>0.15249117188</v>
      </c>
      <c r="AF4373" s="122">
        <v>0.16279880295999999</v>
      </c>
      <c r="AG4373" s="122">
        <v>0.17208205764000001</v>
      </c>
      <c r="AH4373" s="122">
        <v>0.18005971648499999</v>
      </c>
      <c r="AI4373" s="122">
        <v>0.18171101423</v>
      </c>
      <c r="AJ4373" s="122">
        <v>0.17869423270000001</v>
      </c>
      <c r="AK4373" s="122">
        <v>0.18303751942499999</v>
      </c>
      <c r="AL4373" s="122">
        <v>0</v>
      </c>
    </row>
    <row r="4374" spans="1:38" hidden="1" x14ac:dyDescent="0.25">
      <c r="A4374" s="122" t="s">
        <v>2025</v>
      </c>
      <c r="B4374" s="122">
        <v>1</v>
      </c>
      <c r="C4374" s="122" t="s">
        <v>2222</v>
      </c>
      <c r="D4374" s="122" t="s">
        <v>2087</v>
      </c>
      <c r="E4374" s="122">
        <v>80</v>
      </c>
      <c r="F4374" s="122">
        <v>0</v>
      </c>
      <c r="G4374" s="122">
        <v>0</v>
      </c>
      <c r="H4374" s="122">
        <v>0</v>
      </c>
      <c r="I4374" s="122">
        <v>0</v>
      </c>
      <c r="J4374" s="122">
        <v>9.9636370000000005E-5</v>
      </c>
      <c r="K4374" s="122">
        <v>8.4287272999999995E-4</v>
      </c>
      <c r="L4374" s="122">
        <v>2.0924619250000001E-3</v>
      </c>
      <c r="M4374" s="122">
        <v>3.95940587E-3</v>
      </c>
      <c r="N4374" s="122">
        <v>6.3057472099999996E-3</v>
      </c>
      <c r="O4374" s="122">
        <v>9.5087944350000005E-3</v>
      </c>
      <c r="P4374" s="122">
        <v>1.2623641854999999E-2</v>
      </c>
      <c r="Q4374" s="122">
        <v>1.5503698159999999E-2</v>
      </c>
      <c r="R4374" s="122">
        <v>2.0827578459999999E-2</v>
      </c>
      <c r="S4374" s="122">
        <v>2.6117255595E-2</v>
      </c>
      <c r="T4374" s="122">
        <v>2.9110754624999999E-2</v>
      </c>
      <c r="U4374" s="122">
        <v>3.2175387219999997E-2</v>
      </c>
      <c r="V4374" s="122">
        <v>3.5545854714999998E-2</v>
      </c>
      <c r="W4374" s="122">
        <v>4.0663867465000003E-2</v>
      </c>
      <c r="X4374" s="122">
        <v>4.5718120000000001E-2</v>
      </c>
      <c r="Y4374" s="122">
        <v>5.0677572895000002E-2</v>
      </c>
      <c r="Z4374" s="122">
        <v>5.5612750014999997E-2</v>
      </c>
      <c r="AA4374" s="122">
        <v>6.0673443930000001E-2</v>
      </c>
      <c r="AB4374" s="122">
        <v>6.5857100264999996E-2</v>
      </c>
      <c r="AC4374" s="122">
        <v>7.0938241575000005E-2</v>
      </c>
      <c r="AD4374" s="122">
        <v>7.4257505660000001E-2</v>
      </c>
      <c r="AE4374" s="122">
        <v>7.6802161640000005E-2</v>
      </c>
      <c r="AF4374" s="122">
        <v>8.1358546219999994E-2</v>
      </c>
      <c r="AG4374" s="122">
        <v>8.5454379834999997E-2</v>
      </c>
      <c r="AH4374" s="122">
        <v>8.9114316474999997E-2</v>
      </c>
      <c r="AI4374" s="122">
        <v>8.9857773264999996E-2</v>
      </c>
      <c r="AJ4374" s="122">
        <v>8.8856960765000007E-2</v>
      </c>
      <c r="AK4374" s="122">
        <v>9.0754059065000003E-2</v>
      </c>
      <c r="AL4374" s="122">
        <v>0</v>
      </c>
    </row>
    <row r="4375" spans="1:38" hidden="1" x14ac:dyDescent="0.25">
      <c r="A4375" s="122" t="s">
        <v>2025</v>
      </c>
      <c r="B4375" s="122">
        <v>1</v>
      </c>
      <c r="C4375" s="122" t="s">
        <v>2222</v>
      </c>
      <c r="D4375" s="122" t="s">
        <v>2134</v>
      </c>
      <c r="E4375" s="122">
        <v>80</v>
      </c>
      <c r="F4375" s="122">
        <v>0</v>
      </c>
      <c r="G4375" s="122">
        <v>0</v>
      </c>
      <c r="H4375" s="122">
        <v>0</v>
      </c>
      <c r="I4375" s="122">
        <v>0</v>
      </c>
      <c r="J4375" s="122">
        <v>1.9929149999999998E-6</v>
      </c>
      <c r="K4375" s="122">
        <v>1.6583840000000001E-5</v>
      </c>
      <c r="L4375" s="122">
        <v>4.0539020000000001E-5</v>
      </c>
      <c r="M4375" s="122">
        <v>7.5631609999999997E-5</v>
      </c>
      <c r="N4375" s="122">
        <v>1.2006333E-4</v>
      </c>
      <c r="O4375" s="122">
        <v>1.8033217500000001E-4</v>
      </c>
      <c r="P4375" s="122">
        <v>2.3832302E-4</v>
      </c>
      <c r="Q4375" s="122">
        <v>2.8959778500000001E-4</v>
      </c>
      <c r="R4375" s="122">
        <v>3.8518601499999998E-4</v>
      </c>
      <c r="S4375" s="122">
        <v>4.7874816500000002E-4</v>
      </c>
      <c r="T4375" s="122">
        <v>5.2730172500000002E-4</v>
      </c>
      <c r="U4375" s="122">
        <v>5.7524022500000005E-4</v>
      </c>
      <c r="V4375" s="122">
        <v>6.2232883000000005E-4</v>
      </c>
      <c r="W4375" s="122">
        <v>7.0069370499999996E-4</v>
      </c>
      <c r="X4375" s="122">
        <v>7.7881771499999997E-4</v>
      </c>
      <c r="Y4375" s="122">
        <v>8.5680236499999999E-4</v>
      </c>
      <c r="Z4375" s="122">
        <v>9.3526137499999997E-4</v>
      </c>
      <c r="AA4375" s="122">
        <v>1.0146660900000001E-3</v>
      </c>
      <c r="AB4375" s="122">
        <v>1.0948476700000001E-3</v>
      </c>
      <c r="AC4375" s="122">
        <v>1.1755706100000001E-3</v>
      </c>
      <c r="AD4375" s="122">
        <v>1.2229566949999999E-3</v>
      </c>
      <c r="AE4375" s="122">
        <v>1.25500782E-3</v>
      </c>
      <c r="AF4375" s="122">
        <v>1.3172210049999999E-3</v>
      </c>
      <c r="AG4375" s="122">
        <v>1.3728852750000001E-3</v>
      </c>
      <c r="AH4375" s="122">
        <v>1.4212780350000001E-3</v>
      </c>
      <c r="AI4375" s="122">
        <v>1.421665965E-3</v>
      </c>
      <c r="AJ4375" s="122">
        <v>1.395832775E-3</v>
      </c>
      <c r="AK4375" s="122">
        <v>1.4185176350000001E-3</v>
      </c>
      <c r="AL4375" s="122">
        <v>0</v>
      </c>
    </row>
    <row r="4376" spans="1:38" hidden="1" x14ac:dyDescent="0.25">
      <c r="A4376" s="122" t="s">
        <v>2025</v>
      </c>
      <c r="B4376" s="122">
        <v>1</v>
      </c>
      <c r="C4376" s="122" t="s">
        <v>2222</v>
      </c>
      <c r="D4376" s="122" t="s">
        <v>2088</v>
      </c>
      <c r="E4376" s="122">
        <v>80</v>
      </c>
      <c r="F4376" s="122">
        <v>0</v>
      </c>
      <c r="G4376" s="122">
        <v>0</v>
      </c>
      <c r="H4376" s="122">
        <v>0</v>
      </c>
      <c r="I4376" s="122">
        <v>0</v>
      </c>
      <c r="J4376" s="122">
        <v>1.6531915000000001E-5</v>
      </c>
      <c r="K4376" s="122">
        <v>1.3765551999999999E-4</v>
      </c>
      <c r="L4376" s="122">
        <v>3.3579361500000001E-4</v>
      </c>
      <c r="M4376" s="122">
        <v>6.2424368999999997E-4</v>
      </c>
      <c r="N4376" s="122">
        <v>9.7449188500000001E-4</v>
      </c>
      <c r="O4376" s="122">
        <v>1.43034347E-3</v>
      </c>
      <c r="P4376" s="122">
        <v>1.8619745549999999E-3</v>
      </c>
      <c r="Q4376" s="122">
        <v>2.2689077650000001E-3</v>
      </c>
      <c r="R4376" s="122">
        <v>3.0344805849999998E-3</v>
      </c>
      <c r="S4376" s="122">
        <v>3.7895735999999998E-3</v>
      </c>
      <c r="T4376" s="122">
        <v>4.2277897800000004E-3</v>
      </c>
      <c r="U4376" s="122">
        <v>4.6599170000000004E-3</v>
      </c>
      <c r="V4376" s="122">
        <v>5.0848031950000002E-3</v>
      </c>
      <c r="W4376" s="122">
        <v>5.7219788899999999E-3</v>
      </c>
      <c r="X4376" s="122">
        <v>6.4079198650000002E-3</v>
      </c>
      <c r="Y4376" s="122">
        <v>7.0937991999999997E-3</v>
      </c>
      <c r="Z4376" s="122">
        <v>7.8103769299999997E-3</v>
      </c>
      <c r="AA4376" s="122">
        <v>8.5379369649999995E-3</v>
      </c>
      <c r="AB4376" s="122">
        <v>9.2778330400000008E-3</v>
      </c>
      <c r="AC4376" s="122">
        <v>1.0018388394999999E-2</v>
      </c>
      <c r="AD4376" s="122">
        <v>1.0435618835E-2</v>
      </c>
      <c r="AE4376" s="122">
        <v>1.0732162510000001E-2</v>
      </c>
      <c r="AF4376" s="122">
        <v>1.1277359265E-2</v>
      </c>
      <c r="AG4376" s="122">
        <v>1.1696009435E-2</v>
      </c>
      <c r="AH4376" s="122">
        <v>1.2055715349999999E-2</v>
      </c>
      <c r="AI4376" s="122">
        <v>1.1968740304999999E-2</v>
      </c>
      <c r="AJ4376" s="122">
        <v>1.2028230944999999E-2</v>
      </c>
      <c r="AK4376" s="122">
        <v>1.2114078045000001E-2</v>
      </c>
      <c r="AL4376" s="122">
        <v>0</v>
      </c>
    </row>
    <row r="4377" spans="1:38" hidden="1" x14ac:dyDescent="0.25">
      <c r="A4377" s="122" t="s">
        <v>2025</v>
      </c>
      <c r="B4377" s="122">
        <v>1</v>
      </c>
      <c r="C4377" s="122" t="s">
        <v>2222</v>
      </c>
      <c r="D4377" s="122" t="s">
        <v>2089</v>
      </c>
      <c r="E4377" s="122">
        <v>80</v>
      </c>
      <c r="F4377" s="122">
        <v>0</v>
      </c>
      <c r="G4377" s="122">
        <v>0</v>
      </c>
      <c r="H4377" s="122">
        <v>0</v>
      </c>
      <c r="I4377" s="122">
        <v>0</v>
      </c>
      <c r="J4377" s="122">
        <v>3.9685774999999997E-5</v>
      </c>
      <c r="K4377" s="122">
        <v>3.2978907500000001E-4</v>
      </c>
      <c r="L4377" s="122">
        <v>8.0339096999999999E-4</v>
      </c>
      <c r="M4377" s="122">
        <v>1.48952055E-3</v>
      </c>
      <c r="N4377" s="122">
        <v>2.3278047850000001E-3</v>
      </c>
      <c r="O4377" s="122">
        <v>3.4480863249999999E-3</v>
      </c>
      <c r="P4377" s="122">
        <v>4.4942424150000004E-3</v>
      </c>
      <c r="Q4377" s="122">
        <v>5.4263567999999996E-3</v>
      </c>
      <c r="R4377" s="122">
        <v>7.1827869250000002E-3</v>
      </c>
      <c r="S4377" s="122">
        <v>8.9109105550000001E-3</v>
      </c>
      <c r="T4377" s="122">
        <v>9.8050031100000001E-3</v>
      </c>
      <c r="U4377" s="122">
        <v>1.0686005875E-2</v>
      </c>
      <c r="V4377" s="122">
        <v>1.1579597605E-2</v>
      </c>
      <c r="W4377" s="122">
        <v>1.304381996E-2</v>
      </c>
      <c r="X4377" s="122">
        <v>1.4510435219999999E-2</v>
      </c>
      <c r="Y4377" s="122">
        <v>1.5975568775000001E-2</v>
      </c>
      <c r="Z4377" s="122">
        <v>1.7469191065E-2</v>
      </c>
      <c r="AA4377" s="122">
        <v>1.8979869545E-2</v>
      </c>
      <c r="AB4377" s="122">
        <v>2.0460482445000001E-2</v>
      </c>
      <c r="AC4377" s="122">
        <v>2.2001532024999999E-2</v>
      </c>
      <c r="AD4377" s="122">
        <v>2.293554854E-2</v>
      </c>
      <c r="AE4377" s="122">
        <v>2.3549993815E-2</v>
      </c>
      <c r="AF4377" s="122">
        <v>2.4728607230000001E-2</v>
      </c>
      <c r="AG4377" s="122">
        <v>2.5789098305000001E-2</v>
      </c>
      <c r="AH4377" s="122">
        <v>2.6684172409999998E-2</v>
      </c>
      <c r="AI4377" s="122">
        <v>2.6713749225E-2</v>
      </c>
      <c r="AJ4377" s="122">
        <v>2.6416252139999999E-2</v>
      </c>
      <c r="AK4377" s="122">
        <v>2.6833011904999999E-2</v>
      </c>
      <c r="AL4377" s="122">
        <v>0</v>
      </c>
    </row>
    <row r="4378" spans="1:38" hidden="1" x14ac:dyDescent="0.25">
      <c r="A4378" s="122" t="s">
        <v>2025</v>
      </c>
      <c r="B4378" s="122">
        <v>1</v>
      </c>
      <c r="C4378" s="122" t="s">
        <v>2222</v>
      </c>
      <c r="D4378" s="122" t="s">
        <v>2090</v>
      </c>
      <c r="E4378" s="122">
        <v>80</v>
      </c>
      <c r="F4378" s="122">
        <v>0</v>
      </c>
      <c r="G4378" s="122">
        <v>0</v>
      </c>
      <c r="H4378" s="122">
        <v>0</v>
      </c>
      <c r="I4378" s="122">
        <v>0</v>
      </c>
      <c r="J4378" s="122">
        <v>1.5941645E-5</v>
      </c>
      <c r="K4378" s="122">
        <v>1.3540901E-4</v>
      </c>
      <c r="L4378" s="122">
        <v>3.3560635000000002E-4</v>
      </c>
      <c r="M4378" s="122">
        <v>6.3294028999999995E-4</v>
      </c>
      <c r="N4378" s="122">
        <v>1.004239885E-3</v>
      </c>
      <c r="O4378" s="122">
        <v>1.5076031800000001E-3</v>
      </c>
      <c r="P4378" s="122">
        <v>1.9937930350000001E-3</v>
      </c>
      <c r="Q4378" s="122">
        <v>2.4429030799999999E-3</v>
      </c>
      <c r="R4378" s="122">
        <v>3.2811310349999999E-3</v>
      </c>
      <c r="S4378" s="122">
        <v>4.1294907300000001E-3</v>
      </c>
      <c r="T4378" s="122">
        <v>4.6202808049999999E-3</v>
      </c>
      <c r="U4378" s="122">
        <v>5.1483989250000004E-3</v>
      </c>
      <c r="V4378" s="122">
        <v>5.7018524249999999E-3</v>
      </c>
      <c r="W4378" s="122">
        <v>6.545825295E-3</v>
      </c>
      <c r="X4378" s="122">
        <v>7.3800510049999999E-3</v>
      </c>
      <c r="Y4378" s="122">
        <v>8.1879698349999995E-3</v>
      </c>
      <c r="Z4378" s="122">
        <v>8.9946133200000007E-3</v>
      </c>
      <c r="AA4378" s="122">
        <v>9.8048620750000003E-3</v>
      </c>
      <c r="AB4378" s="122">
        <v>1.0612526305E-2</v>
      </c>
      <c r="AC4378" s="122">
        <v>1.1463600839999999E-2</v>
      </c>
      <c r="AD4378" s="122">
        <v>1.203497282E-2</v>
      </c>
      <c r="AE4378" s="122">
        <v>1.2463005669999999E-2</v>
      </c>
      <c r="AF4378" s="122">
        <v>1.32911183E-2</v>
      </c>
      <c r="AG4378" s="122">
        <v>1.410764194E-2</v>
      </c>
      <c r="AH4378" s="122">
        <v>1.4842580685E-2</v>
      </c>
      <c r="AI4378" s="122">
        <v>1.5126142775E-2</v>
      </c>
      <c r="AJ4378" s="122">
        <v>1.530770708E-2</v>
      </c>
      <c r="AK4378" s="122">
        <v>1.5974389910000001E-2</v>
      </c>
      <c r="AL4378" s="122">
        <v>0</v>
      </c>
    </row>
    <row r="4379" spans="1:38" hidden="1" x14ac:dyDescent="0.25">
      <c r="A4379" s="122" t="s">
        <v>2025</v>
      </c>
      <c r="B4379" s="122">
        <v>1</v>
      </c>
      <c r="C4379" s="122" t="s">
        <v>2222</v>
      </c>
      <c r="D4379" s="122" t="s">
        <v>2091</v>
      </c>
      <c r="E4379" s="122">
        <v>80</v>
      </c>
      <c r="F4379" s="122">
        <v>0</v>
      </c>
      <c r="G4379" s="122">
        <v>0</v>
      </c>
      <c r="H4379" s="122">
        <v>0</v>
      </c>
      <c r="I4379" s="122">
        <v>0</v>
      </c>
      <c r="J4379" s="122">
        <v>1.65837395E-4</v>
      </c>
      <c r="K4379" s="122">
        <v>1.38114269E-3</v>
      </c>
      <c r="L4379" s="122">
        <v>3.3759142600000001E-3</v>
      </c>
      <c r="M4379" s="122">
        <v>6.2781485700000002E-3</v>
      </c>
      <c r="N4379" s="122">
        <v>9.8407589999999993E-3</v>
      </c>
      <c r="O4379" s="122">
        <v>1.4606002345000001E-2</v>
      </c>
      <c r="P4379" s="122">
        <v>1.9078475455E-2</v>
      </c>
      <c r="Q4379" s="122">
        <v>2.3112833555E-2</v>
      </c>
      <c r="R4379" s="122">
        <v>3.0661630089999999E-2</v>
      </c>
      <c r="S4379" s="122">
        <v>3.8030417390000001E-2</v>
      </c>
      <c r="T4379" s="122">
        <v>4.1793506559999999E-2</v>
      </c>
      <c r="U4379" s="122">
        <v>4.5455081685000003E-2</v>
      </c>
      <c r="V4379" s="122">
        <v>4.9087960710000003E-2</v>
      </c>
      <c r="W4379" s="122">
        <v>5.5215366315E-2</v>
      </c>
      <c r="X4379" s="122">
        <v>6.1313018560000002E-2</v>
      </c>
      <c r="Y4379" s="122">
        <v>6.7406717470000002E-2</v>
      </c>
      <c r="Z4379" s="122">
        <v>7.3525808710000001E-2</v>
      </c>
      <c r="AA4379" s="122">
        <v>7.963710517E-2</v>
      </c>
      <c r="AB4379" s="122">
        <v>8.5669922519999997E-2</v>
      </c>
      <c r="AC4379" s="122">
        <v>9.1704212864999995E-2</v>
      </c>
      <c r="AD4379" s="122">
        <v>9.5005005719999994E-2</v>
      </c>
      <c r="AE4379" s="122">
        <v>9.6986123359999996E-2</v>
      </c>
      <c r="AF4379" s="122">
        <v>0.10119430324500001</v>
      </c>
      <c r="AG4379" s="122">
        <v>0.10483772472</v>
      </c>
      <c r="AH4379" s="122">
        <v>0.10779633718499999</v>
      </c>
      <c r="AI4379" s="122">
        <v>0.10709708297499999</v>
      </c>
      <c r="AJ4379" s="122">
        <v>0.10591825449</v>
      </c>
      <c r="AK4379" s="122">
        <v>0.106484579695</v>
      </c>
      <c r="AL4379" s="122">
        <v>0</v>
      </c>
    </row>
    <row r="4380" spans="1:38" hidden="1" x14ac:dyDescent="0.25">
      <c r="A4380" s="122" t="s">
        <v>2025</v>
      </c>
      <c r="B4380" s="122">
        <v>1</v>
      </c>
      <c r="C4380" s="122" t="s">
        <v>2222</v>
      </c>
      <c r="D4380" s="122" t="s">
        <v>2092</v>
      </c>
      <c r="E4380" s="122">
        <v>80</v>
      </c>
      <c r="F4380" s="122">
        <v>0</v>
      </c>
      <c r="G4380" s="122">
        <v>0</v>
      </c>
      <c r="H4380" s="122">
        <v>0</v>
      </c>
      <c r="I4380" s="122">
        <v>0</v>
      </c>
      <c r="J4380" s="122">
        <v>8.0652925000000003E-5</v>
      </c>
      <c r="K4380" s="122">
        <v>6.7300159999999999E-4</v>
      </c>
      <c r="L4380" s="122">
        <v>1.6475125799999999E-3</v>
      </c>
      <c r="M4380" s="122">
        <v>3.0681869449999998E-3</v>
      </c>
      <c r="N4380" s="122">
        <v>4.8104847599999999E-3</v>
      </c>
      <c r="O4380" s="122">
        <v>7.143999285E-3</v>
      </c>
      <c r="P4380" s="122">
        <v>9.3471137199999995E-3</v>
      </c>
      <c r="Q4380" s="122">
        <v>1.1340875265E-2</v>
      </c>
      <c r="R4380" s="122">
        <v>1.506934989E-2</v>
      </c>
      <c r="S4380" s="122">
        <v>1.8768765275000002E-2</v>
      </c>
      <c r="T4380" s="122">
        <v>2.0691335634999999E-2</v>
      </c>
      <c r="U4380" s="122">
        <v>2.2632609045000002E-2</v>
      </c>
      <c r="V4380" s="122">
        <v>2.4585488195000001E-2</v>
      </c>
      <c r="W4380" s="122">
        <v>2.7745401154999998E-2</v>
      </c>
      <c r="X4380" s="122">
        <v>3.090319859E-2</v>
      </c>
      <c r="Y4380" s="122">
        <v>3.402433798E-2</v>
      </c>
      <c r="Z4380" s="122">
        <v>3.7165346219999999E-2</v>
      </c>
      <c r="AA4380" s="122">
        <v>4.033444756E-2</v>
      </c>
      <c r="AB4380" s="122">
        <v>4.3483149744999998E-2</v>
      </c>
      <c r="AC4380" s="122">
        <v>4.6724549109999999E-2</v>
      </c>
      <c r="AD4380" s="122">
        <v>4.8634097685000002E-2</v>
      </c>
      <c r="AE4380" s="122">
        <v>4.9863049540000003E-2</v>
      </c>
      <c r="AF4380" s="122">
        <v>5.238907416E-2</v>
      </c>
      <c r="AG4380" s="122">
        <v>5.4651165680000002E-2</v>
      </c>
      <c r="AH4380" s="122">
        <v>5.6745744134999998E-2</v>
      </c>
      <c r="AI4380" s="122">
        <v>5.6909336695E-2</v>
      </c>
      <c r="AJ4380" s="122">
        <v>5.6215079680000002E-2</v>
      </c>
      <c r="AK4380" s="122">
        <v>5.7194035774999999E-2</v>
      </c>
      <c r="AL4380" s="122">
        <v>0</v>
      </c>
    </row>
    <row r="4381" spans="1:38" hidden="1" x14ac:dyDescent="0.25">
      <c r="A4381" s="122" t="s">
        <v>2025</v>
      </c>
      <c r="B4381" s="122">
        <v>1</v>
      </c>
      <c r="C4381" s="122" t="s">
        <v>2222</v>
      </c>
      <c r="D4381" s="122" t="s">
        <v>2093</v>
      </c>
      <c r="E4381" s="122">
        <v>80</v>
      </c>
      <c r="F4381" s="122">
        <v>0</v>
      </c>
      <c r="G4381" s="122">
        <v>0</v>
      </c>
      <c r="H4381" s="122">
        <v>0</v>
      </c>
      <c r="I4381" s="122">
        <v>0</v>
      </c>
      <c r="J4381" s="122">
        <v>3.5923724999999998E-5</v>
      </c>
      <c r="K4381" s="122">
        <v>2.9915299000000001E-4</v>
      </c>
      <c r="L4381" s="122">
        <v>7.2934324000000004E-4</v>
      </c>
      <c r="M4381" s="122">
        <v>1.3577171449999999E-3</v>
      </c>
      <c r="N4381" s="122">
        <v>2.1335258900000002E-3</v>
      </c>
      <c r="O4381" s="122">
        <v>3.1652843499999999E-3</v>
      </c>
      <c r="P4381" s="122">
        <v>4.1330755649999999E-3</v>
      </c>
      <c r="Q4381" s="122">
        <v>5.0009925599999996E-3</v>
      </c>
      <c r="R4381" s="122">
        <v>6.6425320900000001E-3</v>
      </c>
      <c r="S4381" s="122">
        <v>8.2476051950000004E-3</v>
      </c>
      <c r="T4381" s="122">
        <v>9.0771321950000004E-3</v>
      </c>
      <c r="U4381" s="122">
        <v>9.8960149050000001E-3</v>
      </c>
      <c r="V4381" s="122">
        <v>1.072660017E-2</v>
      </c>
      <c r="W4381" s="122">
        <v>1.2106910049999999E-2</v>
      </c>
      <c r="X4381" s="122">
        <v>1.3506793980000001E-2</v>
      </c>
      <c r="Y4381" s="122">
        <v>1.492119949E-2</v>
      </c>
      <c r="Z4381" s="122">
        <v>1.6366619969999999E-2</v>
      </c>
      <c r="AA4381" s="122">
        <v>1.7760072905E-2</v>
      </c>
      <c r="AB4381" s="122">
        <v>1.9191562410000002E-2</v>
      </c>
      <c r="AC4381" s="122">
        <v>2.0581934350000001E-2</v>
      </c>
      <c r="AD4381" s="122">
        <v>2.139614716E-2</v>
      </c>
      <c r="AE4381" s="122">
        <v>2.1952431075000001E-2</v>
      </c>
      <c r="AF4381" s="122">
        <v>2.2990435609999998E-2</v>
      </c>
      <c r="AG4381" s="122">
        <v>2.3879017749999999E-2</v>
      </c>
      <c r="AH4381" s="122">
        <v>2.4675154295000001E-2</v>
      </c>
      <c r="AI4381" s="122">
        <v>2.4625743469999999E-2</v>
      </c>
      <c r="AJ4381" s="122">
        <v>2.4322043525E-2</v>
      </c>
      <c r="AK4381" s="122">
        <v>2.4660734220000001E-2</v>
      </c>
      <c r="AL4381" s="122">
        <v>0</v>
      </c>
    </row>
    <row r="4382" spans="1:38" hidden="1" x14ac:dyDescent="0.25">
      <c r="A4382" s="122" t="s">
        <v>2025</v>
      </c>
      <c r="B4382" s="122">
        <v>1</v>
      </c>
      <c r="C4382" s="122" t="s">
        <v>2222</v>
      </c>
      <c r="D4382" s="122" t="s">
        <v>2094</v>
      </c>
      <c r="E4382" s="122">
        <v>80</v>
      </c>
      <c r="F4382" s="122">
        <v>0</v>
      </c>
      <c r="G4382" s="122">
        <v>0</v>
      </c>
      <c r="H4382" s="122">
        <v>0</v>
      </c>
      <c r="I4382" s="122">
        <v>0</v>
      </c>
      <c r="J4382" s="122">
        <v>5.3583920000000002E-5</v>
      </c>
      <c r="K4382" s="122">
        <v>4.4710976E-4</v>
      </c>
      <c r="L4382" s="122">
        <v>1.09337434E-3</v>
      </c>
      <c r="M4382" s="122">
        <v>2.0364773949999998E-3</v>
      </c>
      <c r="N4382" s="122">
        <v>3.1958728649999998E-3</v>
      </c>
      <c r="O4382" s="122">
        <v>4.7485717350000001E-3</v>
      </c>
      <c r="P4382" s="122">
        <v>6.2126547300000003E-3</v>
      </c>
      <c r="Q4382" s="122">
        <v>7.5290442649999997E-3</v>
      </c>
      <c r="R4382" s="122">
        <v>1.001171017E-2</v>
      </c>
      <c r="S4382" s="122">
        <v>1.2470342505000001E-2</v>
      </c>
      <c r="T4382" s="122">
        <v>1.376356009E-2</v>
      </c>
      <c r="U4382" s="122">
        <v>1.507758486E-2</v>
      </c>
      <c r="V4382" s="122">
        <v>1.6380462839999999E-2</v>
      </c>
      <c r="W4382" s="122">
        <v>1.8512616905000001E-2</v>
      </c>
      <c r="X4382" s="122">
        <v>2.0634234550000002E-2</v>
      </c>
      <c r="Y4382" s="122">
        <v>2.2740082405000001E-2</v>
      </c>
      <c r="Z4382" s="122">
        <v>2.48995919E-2</v>
      </c>
      <c r="AA4382" s="122">
        <v>2.7050441644999999E-2</v>
      </c>
      <c r="AB4382" s="122">
        <v>2.9178545895000001E-2</v>
      </c>
      <c r="AC4382" s="122">
        <v>3.1338306640000001E-2</v>
      </c>
      <c r="AD4382" s="122">
        <v>3.2567586794999999E-2</v>
      </c>
      <c r="AE4382" s="122">
        <v>3.3404169565000003E-2</v>
      </c>
      <c r="AF4382" s="122">
        <v>3.5044756689999998E-2</v>
      </c>
      <c r="AG4382" s="122">
        <v>3.6550690900000002E-2</v>
      </c>
      <c r="AH4382" s="122">
        <v>3.7818796549999999E-2</v>
      </c>
      <c r="AI4382" s="122">
        <v>3.781277794E-2</v>
      </c>
      <c r="AJ4382" s="122">
        <v>3.7312649405000002E-2</v>
      </c>
      <c r="AK4382" s="122">
        <v>3.7894653280000003E-2</v>
      </c>
      <c r="AL4382" s="122">
        <v>0</v>
      </c>
    </row>
    <row r="4383" spans="1:38" hidden="1" x14ac:dyDescent="0.25">
      <c r="A4383" s="122" t="s">
        <v>2025</v>
      </c>
      <c r="B4383" s="122">
        <v>1</v>
      </c>
      <c r="C4383" s="122" t="s">
        <v>2222</v>
      </c>
      <c r="D4383" s="122" t="s">
        <v>2095</v>
      </c>
      <c r="E4383" s="122">
        <v>80</v>
      </c>
      <c r="F4383" s="122">
        <v>0</v>
      </c>
      <c r="G4383" s="122">
        <v>0</v>
      </c>
      <c r="H4383" s="122">
        <v>0</v>
      </c>
      <c r="I4383" s="122">
        <v>0</v>
      </c>
      <c r="J4383" s="122">
        <v>6.0522105000000001E-5</v>
      </c>
      <c r="K4383" s="122">
        <v>5.0362258499999995E-4</v>
      </c>
      <c r="L4383" s="122">
        <v>1.2270892550000001E-3</v>
      </c>
      <c r="M4383" s="122">
        <v>2.277760475E-3</v>
      </c>
      <c r="N4383" s="122">
        <v>3.5606992549999999E-3</v>
      </c>
      <c r="O4383" s="122">
        <v>5.2718269950000002E-3</v>
      </c>
      <c r="P4383" s="122">
        <v>6.8614800500000003E-3</v>
      </c>
      <c r="Q4383" s="122">
        <v>8.2873710349999994E-3</v>
      </c>
      <c r="R4383" s="122">
        <v>1.1008975355000001E-2</v>
      </c>
      <c r="S4383" s="122">
        <v>1.3693615439999999E-2</v>
      </c>
      <c r="T4383" s="122">
        <v>1.5111788695E-2</v>
      </c>
      <c r="U4383" s="122">
        <v>1.6497430435000002E-2</v>
      </c>
      <c r="V4383" s="122">
        <v>1.6704350220000001E-2</v>
      </c>
      <c r="W4383" s="122">
        <v>1.90297621E-2</v>
      </c>
      <c r="X4383" s="122">
        <v>2.1335087044999999E-2</v>
      </c>
      <c r="Y4383" s="122">
        <v>2.3659647020000001E-2</v>
      </c>
      <c r="Z4383" s="122">
        <v>2.6022880065E-2</v>
      </c>
      <c r="AA4383" s="122">
        <v>2.8321803494999999E-2</v>
      </c>
      <c r="AB4383" s="122">
        <v>3.0602952494999999E-2</v>
      </c>
      <c r="AC4383" s="122">
        <v>3.2896608384999998E-2</v>
      </c>
      <c r="AD4383" s="122">
        <v>3.425566285E-2</v>
      </c>
      <c r="AE4383" s="122">
        <v>3.5198184345000001E-2</v>
      </c>
      <c r="AF4383" s="122">
        <v>3.6947145309999999E-2</v>
      </c>
      <c r="AG4383" s="122">
        <v>3.83396981E-2</v>
      </c>
      <c r="AH4383" s="122">
        <v>3.9514583300000003E-2</v>
      </c>
      <c r="AI4383" s="122">
        <v>3.9384863595E-2</v>
      </c>
      <c r="AJ4383" s="122">
        <v>3.8532488254999997E-2</v>
      </c>
      <c r="AK4383" s="122">
        <v>3.8858138739999999E-2</v>
      </c>
      <c r="AL4383" s="122">
        <v>0</v>
      </c>
    </row>
    <row r="4384" spans="1:38" hidden="1" x14ac:dyDescent="0.25">
      <c r="A4384" s="122" t="s">
        <v>2025</v>
      </c>
      <c r="B4384" s="122">
        <v>1</v>
      </c>
      <c r="C4384" s="122" t="s">
        <v>2222</v>
      </c>
      <c r="D4384" s="122" t="s">
        <v>2096</v>
      </c>
      <c r="E4384" s="122">
        <v>80</v>
      </c>
      <c r="F4384" s="122">
        <v>0</v>
      </c>
      <c r="G4384" s="122">
        <v>0</v>
      </c>
      <c r="H4384" s="122">
        <v>0</v>
      </c>
      <c r="I4384" s="122">
        <v>0</v>
      </c>
      <c r="J4384" s="122">
        <v>8.4853155E-5</v>
      </c>
      <c r="K4384" s="122">
        <v>7.0635420000000003E-4</v>
      </c>
      <c r="L4384" s="122">
        <v>1.723874825E-3</v>
      </c>
      <c r="M4384" s="122">
        <v>3.2077000399999998E-3</v>
      </c>
      <c r="N4384" s="122">
        <v>5.0293690700000003E-3</v>
      </c>
      <c r="O4384" s="122">
        <v>7.4658957599999997E-3</v>
      </c>
      <c r="P4384" s="122">
        <v>9.7602216499999995E-3</v>
      </c>
      <c r="Q4384" s="122">
        <v>1.1840341169999999E-2</v>
      </c>
      <c r="R4384" s="122">
        <v>1.5708843449999999E-2</v>
      </c>
      <c r="S4384" s="122">
        <v>1.9453067094999998E-2</v>
      </c>
      <c r="T4384" s="122">
        <v>2.128646079E-2</v>
      </c>
      <c r="U4384" s="122">
        <v>2.3082022935000002E-2</v>
      </c>
      <c r="V4384" s="122">
        <v>2.4886038805E-2</v>
      </c>
      <c r="W4384" s="122">
        <v>2.7971379425000002E-2</v>
      </c>
      <c r="X4384" s="122">
        <v>3.1115612375000001E-2</v>
      </c>
      <c r="Y4384" s="122">
        <v>3.4331367825E-2</v>
      </c>
      <c r="Z4384" s="122">
        <v>3.7599869025000003E-2</v>
      </c>
      <c r="AA4384" s="122">
        <v>4.0934570915000003E-2</v>
      </c>
      <c r="AB4384" s="122">
        <v>4.4316240474999997E-2</v>
      </c>
      <c r="AC4384" s="122">
        <v>4.7752704979999998E-2</v>
      </c>
      <c r="AD4384" s="122">
        <v>4.9879033730000001E-2</v>
      </c>
      <c r="AE4384" s="122">
        <v>5.1266166219999999E-2</v>
      </c>
      <c r="AF4384" s="122">
        <v>5.3883756390000002E-2</v>
      </c>
      <c r="AG4384" s="122">
        <v>5.6304071759999998E-2</v>
      </c>
      <c r="AH4384" s="122">
        <v>5.8331926924999999E-2</v>
      </c>
      <c r="AI4384" s="122">
        <v>5.8294850129999999E-2</v>
      </c>
      <c r="AJ4384" s="122">
        <v>5.8174973060000003E-2</v>
      </c>
      <c r="AK4384" s="122">
        <v>5.8696058859999997E-2</v>
      </c>
      <c r="AL4384" s="122">
        <v>0</v>
      </c>
    </row>
    <row r="4385" spans="1:38" hidden="1" x14ac:dyDescent="0.25">
      <c r="A4385" s="122" t="s">
        <v>2025</v>
      </c>
      <c r="B4385" s="122">
        <v>1</v>
      </c>
      <c r="C4385" s="122" t="s">
        <v>2222</v>
      </c>
      <c r="D4385" s="122" t="s">
        <v>2097</v>
      </c>
      <c r="E4385" s="122">
        <v>80</v>
      </c>
      <c r="F4385" s="122">
        <v>0</v>
      </c>
      <c r="G4385" s="122">
        <v>0</v>
      </c>
      <c r="H4385" s="122">
        <v>0</v>
      </c>
      <c r="I4385" s="122">
        <v>0</v>
      </c>
      <c r="J4385" s="122">
        <v>6.9926894999999996E-5</v>
      </c>
      <c r="K4385" s="122">
        <v>5.8312646000000001E-4</v>
      </c>
      <c r="L4385" s="122">
        <v>1.4260149349999999E-3</v>
      </c>
      <c r="M4385" s="122">
        <v>2.6570843250000001E-3</v>
      </c>
      <c r="N4385" s="122">
        <v>4.1734447399999998E-3</v>
      </c>
      <c r="O4385" s="122">
        <v>6.2098266599999999E-3</v>
      </c>
      <c r="P4385" s="122">
        <v>8.1490364700000009E-3</v>
      </c>
      <c r="Q4385" s="122">
        <v>9.9471422700000006E-3</v>
      </c>
      <c r="R4385" s="122">
        <v>1.3317668055000001E-2</v>
      </c>
      <c r="S4385" s="122">
        <v>1.6647443769999999E-2</v>
      </c>
      <c r="T4385" s="122">
        <v>1.8413824065000001E-2</v>
      </c>
      <c r="U4385" s="122">
        <v>2.0158921810000001E-2</v>
      </c>
      <c r="V4385" s="122">
        <v>2.1847275914999999E-2</v>
      </c>
      <c r="W4385" s="122">
        <v>2.458713673E-2</v>
      </c>
      <c r="X4385" s="122">
        <v>2.7344577004999999E-2</v>
      </c>
      <c r="Y4385" s="122">
        <v>3.0184679535000002E-2</v>
      </c>
      <c r="Z4385" s="122">
        <v>3.3146959580000003E-2</v>
      </c>
      <c r="AA4385" s="122">
        <v>3.6144523499999998E-2</v>
      </c>
      <c r="AB4385" s="122">
        <v>3.9156679015000001E-2</v>
      </c>
      <c r="AC4385" s="122">
        <v>4.2135149274999999E-2</v>
      </c>
      <c r="AD4385" s="122">
        <v>4.3945042720000001E-2</v>
      </c>
      <c r="AE4385" s="122">
        <v>4.5165074530000002E-2</v>
      </c>
      <c r="AF4385" s="122">
        <v>4.7409873349999999E-2</v>
      </c>
      <c r="AG4385" s="122">
        <v>4.9451220640000002E-2</v>
      </c>
      <c r="AH4385" s="122">
        <v>5.1185704244999998E-2</v>
      </c>
      <c r="AI4385" s="122">
        <v>5.1193419295000001E-2</v>
      </c>
      <c r="AJ4385" s="122">
        <v>5.1137024055000001E-2</v>
      </c>
      <c r="AK4385" s="122">
        <v>5.1808607935000001E-2</v>
      </c>
      <c r="AL4385" s="122">
        <v>0</v>
      </c>
    </row>
    <row r="4386" spans="1:38" hidden="1" x14ac:dyDescent="0.25">
      <c r="A4386" s="122" t="s">
        <v>2025</v>
      </c>
      <c r="B4386" s="122">
        <v>1</v>
      </c>
      <c r="C4386" s="122" t="s">
        <v>2222</v>
      </c>
      <c r="D4386" s="122" t="s">
        <v>2098</v>
      </c>
      <c r="E4386" s="122">
        <v>80</v>
      </c>
      <c r="F4386" s="122">
        <v>0</v>
      </c>
      <c r="G4386" s="122">
        <v>0</v>
      </c>
      <c r="H4386" s="122">
        <v>0</v>
      </c>
      <c r="I4386" s="122">
        <v>0</v>
      </c>
      <c r="J4386" s="122">
        <v>1.7299399999999999E-5</v>
      </c>
      <c r="K4386" s="122">
        <v>1.4301820000000001E-4</v>
      </c>
      <c r="L4386" s="122">
        <v>3.4843182500000002E-4</v>
      </c>
      <c r="M4386" s="122">
        <v>6.4646658499999999E-4</v>
      </c>
      <c r="N4386" s="122">
        <v>1.0096903349999999E-3</v>
      </c>
      <c r="O4386" s="122">
        <v>1.49712505E-3</v>
      </c>
      <c r="P4386" s="122">
        <v>1.959487695E-3</v>
      </c>
      <c r="Q4386" s="122">
        <v>2.379478535E-3</v>
      </c>
      <c r="R4386" s="122">
        <v>3.17241382E-3</v>
      </c>
      <c r="S4386" s="122">
        <v>3.9572484699999999E-3</v>
      </c>
      <c r="T4386" s="122">
        <v>4.3609707049999998E-3</v>
      </c>
      <c r="U4386" s="122">
        <v>4.7538486550000002E-3</v>
      </c>
      <c r="V4386" s="122">
        <v>5.1387211100000002E-3</v>
      </c>
      <c r="W4386" s="122">
        <v>5.7714061300000001E-3</v>
      </c>
      <c r="X4386" s="122">
        <v>6.3997237550000004E-3</v>
      </c>
      <c r="Y4386" s="122">
        <v>7.0035830299999997E-3</v>
      </c>
      <c r="Z4386" s="122">
        <v>7.6022169750000002E-3</v>
      </c>
      <c r="AA4386" s="122">
        <v>8.2217539149999994E-3</v>
      </c>
      <c r="AB4386" s="122">
        <v>8.8315962900000003E-3</v>
      </c>
      <c r="AC4386" s="122">
        <v>9.4475102050000006E-3</v>
      </c>
      <c r="AD4386" s="122">
        <v>9.8153958150000008E-3</v>
      </c>
      <c r="AE4386" s="122">
        <v>1.0023967485E-2</v>
      </c>
      <c r="AF4386" s="122">
        <v>1.0515449E-2</v>
      </c>
      <c r="AG4386" s="122">
        <v>1.0957545484999999E-2</v>
      </c>
      <c r="AH4386" s="122">
        <v>1.1352764414999999E-2</v>
      </c>
      <c r="AI4386" s="122">
        <v>1.13782147E-2</v>
      </c>
      <c r="AJ4386" s="122">
        <v>1.1285690714999999E-2</v>
      </c>
      <c r="AK4386" s="122">
        <v>1.1531665470000001E-2</v>
      </c>
      <c r="AL4386" s="122">
        <v>0</v>
      </c>
    </row>
    <row r="4387" spans="1:38" hidden="1" x14ac:dyDescent="0.25">
      <c r="A4387" s="122" t="s">
        <v>2025</v>
      </c>
      <c r="B4387" s="122">
        <v>1</v>
      </c>
      <c r="C4387" s="122" t="s">
        <v>2222</v>
      </c>
      <c r="D4387" s="122" t="s">
        <v>2099</v>
      </c>
      <c r="E4387" s="122">
        <v>80</v>
      </c>
      <c r="F4387" s="122">
        <v>0</v>
      </c>
      <c r="G4387" s="122">
        <v>0</v>
      </c>
      <c r="H4387" s="122">
        <v>0</v>
      </c>
      <c r="I4387" s="122">
        <v>0</v>
      </c>
      <c r="J4387" s="122">
        <v>1.3361207000000001E-4</v>
      </c>
      <c r="K4387" s="122">
        <v>1.1129031649999999E-3</v>
      </c>
      <c r="L4387" s="122">
        <v>2.7222240699999998E-3</v>
      </c>
      <c r="M4387" s="122">
        <v>5.0536780099999998E-3</v>
      </c>
      <c r="N4387" s="122">
        <v>7.8970364050000002E-3</v>
      </c>
      <c r="O4387" s="122">
        <v>1.169650155E-2</v>
      </c>
      <c r="P4387" s="122">
        <v>1.527063799E-2</v>
      </c>
      <c r="Q4387" s="122">
        <v>1.8490940394999999E-2</v>
      </c>
      <c r="R4387" s="122">
        <v>2.451771401E-2</v>
      </c>
      <c r="S4387" s="122">
        <v>3.0413270135E-2</v>
      </c>
      <c r="T4387" s="122">
        <v>3.3380020085000003E-2</v>
      </c>
      <c r="U4387" s="122">
        <v>3.6231464710000001E-2</v>
      </c>
      <c r="V4387" s="122">
        <v>3.8963342475000003E-2</v>
      </c>
      <c r="W4387" s="122">
        <v>4.3496407704999997E-2</v>
      </c>
      <c r="X4387" s="122">
        <v>4.7844353275000001E-2</v>
      </c>
      <c r="Y4387" s="122">
        <v>5.2156390194999999E-2</v>
      </c>
      <c r="Z4387" s="122">
        <v>5.655977257E-2</v>
      </c>
      <c r="AA4387" s="122">
        <v>6.1164983064999998E-2</v>
      </c>
      <c r="AB4387" s="122">
        <v>6.5821915884999999E-2</v>
      </c>
      <c r="AC4387" s="122">
        <v>7.0505952885000001E-2</v>
      </c>
      <c r="AD4387" s="122">
        <v>7.3231363475000005E-2</v>
      </c>
      <c r="AE4387" s="122">
        <v>7.4925200859999999E-2</v>
      </c>
      <c r="AF4387" s="122">
        <v>7.8562065045000004E-2</v>
      </c>
      <c r="AG4387" s="122">
        <v>8.1842624234999994E-2</v>
      </c>
      <c r="AH4387" s="122">
        <v>8.4606640560000002E-2</v>
      </c>
      <c r="AI4387" s="122">
        <v>8.4419434520000003E-2</v>
      </c>
      <c r="AJ4387" s="122">
        <v>8.3404690040000007E-2</v>
      </c>
      <c r="AK4387" s="122">
        <v>8.4461902470000003E-2</v>
      </c>
      <c r="AL4387" s="122">
        <v>0</v>
      </c>
    </row>
    <row r="4388" spans="1:38" hidden="1" x14ac:dyDescent="0.25">
      <c r="A4388" s="122" t="s">
        <v>2025</v>
      </c>
      <c r="B4388" s="122">
        <v>1</v>
      </c>
      <c r="C4388" s="122" t="s">
        <v>2222</v>
      </c>
      <c r="D4388" s="122" t="s">
        <v>2100</v>
      </c>
      <c r="E4388" s="122">
        <v>80</v>
      </c>
      <c r="F4388" s="122">
        <v>0</v>
      </c>
      <c r="G4388" s="122">
        <v>0</v>
      </c>
      <c r="H4388" s="122">
        <v>0</v>
      </c>
      <c r="I4388" s="122">
        <v>0</v>
      </c>
      <c r="J4388" s="122">
        <v>6.4181644999999999E-5</v>
      </c>
      <c r="K4388" s="122">
        <v>5.35987605E-4</v>
      </c>
      <c r="L4388" s="122">
        <v>1.3146672999999999E-3</v>
      </c>
      <c r="M4388" s="122">
        <v>2.454125245E-3</v>
      </c>
      <c r="N4388" s="122">
        <v>3.8598612900000002E-3</v>
      </c>
      <c r="O4388" s="122">
        <v>5.7595240149999997E-3</v>
      </c>
      <c r="P4388" s="122">
        <v>7.5700579800000002E-3</v>
      </c>
      <c r="Q4388" s="122">
        <v>9.2218475050000002E-3</v>
      </c>
      <c r="R4388" s="122">
        <v>1.2285979945000001E-2</v>
      </c>
      <c r="S4388" s="122">
        <v>1.5306575115E-2</v>
      </c>
      <c r="T4388" s="122">
        <v>1.6889372730000001E-2</v>
      </c>
      <c r="U4388" s="122">
        <v>1.845468167E-2</v>
      </c>
      <c r="V4388" s="122">
        <v>2.0046606025E-2</v>
      </c>
      <c r="W4388" s="122">
        <v>2.2646554425E-2</v>
      </c>
      <c r="X4388" s="122">
        <v>2.5238059819999999E-2</v>
      </c>
      <c r="Y4388" s="122">
        <v>2.7818608705000001E-2</v>
      </c>
      <c r="Z4388" s="122">
        <v>3.041075864E-2</v>
      </c>
      <c r="AA4388" s="122">
        <v>3.3089565034999997E-2</v>
      </c>
      <c r="AB4388" s="122">
        <v>3.5759448370000002E-2</v>
      </c>
      <c r="AC4388" s="122">
        <v>3.8505068839999997E-2</v>
      </c>
      <c r="AD4388" s="122">
        <v>4.0203862884999997E-2</v>
      </c>
      <c r="AE4388" s="122">
        <v>4.1359973345000002E-2</v>
      </c>
      <c r="AF4388" s="122">
        <v>4.3608457835000003E-2</v>
      </c>
      <c r="AG4388" s="122">
        <v>4.5686685945E-2</v>
      </c>
      <c r="AH4388" s="122">
        <v>4.7514260689999997E-2</v>
      </c>
      <c r="AI4388" s="122">
        <v>4.7685514700000001E-2</v>
      </c>
      <c r="AJ4388" s="122">
        <v>4.7280514104999997E-2</v>
      </c>
      <c r="AK4388" s="122">
        <v>4.7962001924999997E-2</v>
      </c>
      <c r="AL4388" s="122">
        <v>0</v>
      </c>
    </row>
    <row r="4389" spans="1:38" hidden="1" x14ac:dyDescent="0.25">
      <c r="A4389" s="122" t="s">
        <v>2025</v>
      </c>
      <c r="B4389" s="122">
        <v>1</v>
      </c>
      <c r="C4389" s="122" t="s">
        <v>2222</v>
      </c>
      <c r="D4389" s="122" t="s">
        <v>2101</v>
      </c>
      <c r="E4389" s="122">
        <v>80</v>
      </c>
      <c r="F4389" s="122">
        <v>0</v>
      </c>
      <c r="G4389" s="122">
        <v>0</v>
      </c>
      <c r="H4389" s="122">
        <v>0</v>
      </c>
      <c r="I4389" s="122">
        <v>0</v>
      </c>
      <c r="J4389" s="122">
        <v>7.4123439999999999E-5</v>
      </c>
      <c r="K4389" s="122">
        <v>6.1857549E-4</v>
      </c>
      <c r="L4389" s="122">
        <v>1.515159775E-3</v>
      </c>
      <c r="M4389" s="122">
        <v>2.8239411249999999E-3</v>
      </c>
      <c r="N4389" s="122">
        <v>4.4278876249999998E-3</v>
      </c>
      <c r="O4389" s="122">
        <v>6.5731606250000003E-3</v>
      </c>
      <c r="P4389" s="122">
        <v>8.6035919400000004E-3</v>
      </c>
      <c r="Q4389" s="122">
        <v>1.0440272990000001E-2</v>
      </c>
      <c r="R4389" s="122">
        <v>1.3891549854999999E-2</v>
      </c>
      <c r="S4389" s="122">
        <v>1.7292997144999999E-2</v>
      </c>
      <c r="T4389" s="122">
        <v>1.90804275E-2</v>
      </c>
      <c r="U4389" s="122">
        <v>2.0872369969999999E-2</v>
      </c>
      <c r="V4389" s="122">
        <v>2.2683284160000001E-2</v>
      </c>
      <c r="W4389" s="122">
        <v>2.5605709590000001E-2</v>
      </c>
      <c r="X4389" s="122">
        <v>2.8493927164999999E-2</v>
      </c>
      <c r="Y4389" s="122">
        <v>3.1399886340000002E-2</v>
      </c>
      <c r="Z4389" s="122">
        <v>3.4334001594999997E-2</v>
      </c>
      <c r="AA4389" s="122">
        <v>3.7202456515000003E-2</v>
      </c>
      <c r="AB4389" s="122">
        <v>4.007204139E-2</v>
      </c>
      <c r="AC4389" s="122">
        <v>4.2972788970000002E-2</v>
      </c>
      <c r="AD4389" s="122">
        <v>4.4675481075000002E-2</v>
      </c>
      <c r="AE4389" s="122">
        <v>4.5820340224999999E-2</v>
      </c>
      <c r="AF4389" s="122">
        <v>4.807575687E-2</v>
      </c>
      <c r="AG4389" s="122">
        <v>5.0133704750000001E-2</v>
      </c>
      <c r="AH4389" s="122">
        <v>5.1895889840000001E-2</v>
      </c>
      <c r="AI4389" s="122">
        <v>5.1916481955000003E-2</v>
      </c>
      <c r="AJ4389" s="122">
        <v>5.0986264674999997E-2</v>
      </c>
      <c r="AK4389" s="122">
        <v>5.183430612E-2</v>
      </c>
      <c r="AL4389" s="122">
        <v>0</v>
      </c>
    </row>
    <row r="4390" spans="1:38" hidden="1" x14ac:dyDescent="0.25">
      <c r="A4390" s="122" t="s">
        <v>2025</v>
      </c>
      <c r="B4390" s="122">
        <v>1</v>
      </c>
      <c r="C4390" s="122" t="s">
        <v>2222</v>
      </c>
      <c r="D4390" s="122" t="s">
        <v>2135</v>
      </c>
      <c r="E4390" s="122">
        <v>80</v>
      </c>
      <c r="F4390" s="122">
        <v>0</v>
      </c>
      <c r="G4390" s="122">
        <v>0</v>
      </c>
      <c r="H4390" s="122">
        <v>0</v>
      </c>
      <c r="I4390" s="122">
        <v>0</v>
      </c>
      <c r="J4390" s="122">
        <v>7.6044999999999996E-7</v>
      </c>
      <c r="K4390" s="122">
        <v>6.5830850000000003E-6</v>
      </c>
      <c r="L4390" s="122">
        <v>1.669037E-5</v>
      </c>
      <c r="M4390" s="122">
        <v>3.2149279999999999E-5</v>
      </c>
      <c r="N4390" s="122">
        <v>5.2046270000000001E-5</v>
      </c>
      <c r="O4390" s="122">
        <v>7.9558145000000003E-5</v>
      </c>
      <c r="P4390" s="122">
        <v>1.0698493E-4</v>
      </c>
      <c r="Q4390" s="122">
        <v>1.2848556500000001E-4</v>
      </c>
      <c r="R4390" s="122">
        <v>1.6899276E-4</v>
      </c>
      <c r="S4390" s="122">
        <v>2.0774958000000001E-4</v>
      </c>
      <c r="T4390" s="122">
        <v>2.26312935E-4</v>
      </c>
      <c r="U4390" s="122">
        <v>2.4417211999999997E-4</v>
      </c>
      <c r="V4390" s="122">
        <v>2.5713796000000001E-4</v>
      </c>
      <c r="W4390" s="122">
        <v>2.7681887499999999E-4</v>
      </c>
      <c r="X4390" s="122">
        <v>2.9326938500000001E-4</v>
      </c>
      <c r="Y4390" s="122">
        <v>3.0611931499999998E-4</v>
      </c>
      <c r="Z4390" s="122">
        <v>3.1562628000000002E-4</v>
      </c>
      <c r="AA4390" s="122">
        <v>3.3132136499999999E-4</v>
      </c>
      <c r="AB4390" s="122">
        <v>3.5513416999999998E-4</v>
      </c>
      <c r="AC4390" s="122">
        <v>3.7874162E-4</v>
      </c>
      <c r="AD4390" s="122">
        <v>3.9129139E-4</v>
      </c>
      <c r="AE4390" s="122">
        <v>3.9868952999999997E-4</v>
      </c>
      <c r="AF4390" s="122">
        <v>4.1555945999999997E-4</v>
      </c>
      <c r="AG4390" s="122">
        <v>4.3024820499999999E-4</v>
      </c>
      <c r="AH4390" s="122">
        <v>4.4260736E-4</v>
      </c>
      <c r="AI4390" s="122">
        <v>4.4005533E-4</v>
      </c>
      <c r="AJ4390" s="122">
        <v>4.2955509E-4</v>
      </c>
      <c r="AK4390" s="122">
        <v>4.3411577999999997E-4</v>
      </c>
      <c r="AL4390" s="122">
        <v>0</v>
      </c>
    </row>
    <row r="4391" spans="1:38" hidden="1" x14ac:dyDescent="0.25">
      <c r="A4391" s="122" t="s">
        <v>2025</v>
      </c>
      <c r="B4391" s="122">
        <v>1</v>
      </c>
      <c r="C4391" s="122" t="s">
        <v>2222</v>
      </c>
      <c r="D4391" s="122" t="s">
        <v>2102</v>
      </c>
      <c r="E4391" s="122">
        <v>80</v>
      </c>
      <c r="F4391" s="122">
        <v>0</v>
      </c>
      <c r="G4391" s="122">
        <v>0</v>
      </c>
      <c r="H4391" s="122">
        <v>0</v>
      </c>
      <c r="I4391" s="122">
        <v>0</v>
      </c>
      <c r="J4391" s="122">
        <v>3.7433905000000001E-5</v>
      </c>
      <c r="K4391" s="122">
        <v>3.1314493500000001E-4</v>
      </c>
      <c r="L4391" s="122">
        <v>7.6659256000000001E-4</v>
      </c>
      <c r="M4391" s="122">
        <v>1.4307280500000001E-3</v>
      </c>
      <c r="N4391" s="122">
        <v>2.2491883250000001E-3</v>
      </c>
      <c r="O4391" s="122">
        <v>3.342638375E-3</v>
      </c>
      <c r="P4391" s="122">
        <v>4.3703979400000004E-3</v>
      </c>
      <c r="Q4391" s="122">
        <v>5.2801430349999996E-3</v>
      </c>
      <c r="R4391" s="122">
        <v>6.997838785E-3</v>
      </c>
      <c r="S4391" s="122">
        <v>8.6877228349999999E-3</v>
      </c>
      <c r="T4391" s="122">
        <v>9.5904714549999992E-3</v>
      </c>
      <c r="U4391" s="122">
        <v>1.0475090544999999E-2</v>
      </c>
      <c r="V4391" s="122">
        <v>1.1278072815E-2</v>
      </c>
      <c r="W4391" s="122">
        <v>1.273563537E-2</v>
      </c>
      <c r="X4391" s="122">
        <v>1.4178892755E-2</v>
      </c>
      <c r="Y4391" s="122">
        <v>1.5585269989999999E-2</v>
      </c>
      <c r="Z4391" s="122">
        <v>1.7009937555E-2</v>
      </c>
      <c r="AA4391" s="122">
        <v>1.8437569535E-2</v>
      </c>
      <c r="AB4391" s="122">
        <v>1.9847068969999999E-2</v>
      </c>
      <c r="AC4391" s="122">
        <v>2.1261286880000001E-2</v>
      </c>
      <c r="AD4391" s="122">
        <v>2.2059967749999999E-2</v>
      </c>
      <c r="AE4391" s="122">
        <v>2.255212027E-2</v>
      </c>
      <c r="AF4391" s="122">
        <v>2.3603029675000001E-2</v>
      </c>
      <c r="AG4391" s="122">
        <v>2.4533496530000001E-2</v>
      </c>
      <c r="AH4391" s="122">
        <v>2.5269264400000001E-2</v>
      </c>
      <c r="AI4391" s="122">
        <v>2.5180310845000001E-2</v>
      </c>
      <c r="AJ4391" s="122">
        <v>2.4495933314999999E-2</v>
      </c>
      <c r="AK4391" s="122">
        <v>2.4790005359999999E-2</v>
      </c>
      <c r="AL4391" s="122">
        <v>0</v>
      </c>
    </row>
    <row r="4392" spans="1:38" hidden="1" x14ac:dyDescent="0.25">
      <c r="A4392" s="122" t="s">
        <v>2025</v>
      </c>
      <c r="B4392" s="122">
        <v>1</v>
      </c>
      <c r="C4392" s="122" t="s">
        <v>2222</v>
      </c>
      <c r="D4392" s="122" t="s">
        <v>2103</v>
      </c>
      <c r="E4392" s="122">
        <v>80</v>
      </c>
      <c r="F4392" s="122">
        <v>0</v>
      </c>
      <c r="G4392" s="122">
        <v>0</v>
      </c>
      <c r="H4392" s="122">
        <v>0</v>
      </c>
      <c r="I4392" s="122">
        <v>0</v>
      </c>
      <c r="J4392" s="122">
        <v>1.1990320000000001E-5</v>
      </c>
      <c r="K4392" s="122">
        <v>1.0081623999999999E-4</v>
      </c>
      <c r="L4392" s="122">
        <v>2.47224975E-4</v>
      </c>
      <c r="M4392" s="122">
        <v>4.5846358E-4</v>
      </c>
      <c r="N4392" s="122">
        <v>7.1563772000000003E-4</v>
      </c>
      <c r="O4392" s="122">
        <v>1.060682025E-3</v>
      </c>
      <c r="P4392" s="122">
        <v>1.3867127349999999E-3</v>
      </c>
      <c r="Q4392" s="122">
        <v>1.678546645E-3</v>
      </c>
      <c r="R4392" s="122">
        <v>2.2316929500000001E-3</v>
      </c>
      <c r="S4392" s="122">
        <v>2.785432875E-3</v>
      </c>
      <c r="T4392" s="122">
        <v>3.0872943399999999E-3</v>
      </c>
      <c r="U4392" s="122">
        <v>3.3887980250000001E-3</v>
      </c>
      <c r="V4392" s="122">
        <v>3.6986612999999999E-3</v>
      </c>
      <c r="W4392" s="122">
        <v>4.1955855600000003E-3</v>
      </c>
      <c r="X4392" s="122">
        <v>4.6965381949999998E-3</v>
      </c>
      <c r="Y4392" s="122">
        <v>5.1831012399999998E-3</v>
      </c>
      <c r="Z4392" s="122">
        <v>5.6729851399999996E-3</v>
      </c>
      <c r="AA4392" s="122">
        <v>6.1735146699999997E-3</v>
      </c>
      <c r="AB4392" s="122">
        <v>6.6775439450000003E-3</v>
      </c>
      <c r="AC4392" s="122">
        <v>7.2118612399999999E-3</v>
      </c>
      <c r="AD4392" s="122">
        <v>7.5403056250000003E-3</v>
      </c>
      <c r="AE4392" s="122">
        <v>7.7794654749999996E-3</v>
      </c>
      <c r="AF4392" s="122">
        <v>8.2249823100000001E-3</v>
      </c>
      <c r="AG4392" s="122">
        <v>8.6451815199999997E-3</v>
      </c>
      <c r="AH4392" s="122">
        <v>8.9951218499999992E-3</v>
      </c>
      <c r="AI4392" s="122">
        <v>9.0476749749999995E-3</v>
      </c>
      <c r="AJ4392" s="122">
        <v>8.9984715150000002E-3</v>
      </c>
      <c r="AK4392" s="122">
        <v>9.2797314849999996E-3</v>
      </c>
      <c r="AL4392" s="122">
        <v>0</v>
      </c>
    </row>
    <row r="4393" spans="1:38" hidden="1" x14ac:dyDescent="0.25">
      <c r="A4393" s="122" t="s">
        <v>2025</v>
      </c>
      <c r="B4393" s="122">
        <v>1</v>
      </c>
      <c r="C4393" s="122" t="s">
        <v>2222</v>
      </c>
      <c r="D4393" s="122" t="s">
        <v>2104</v>
      </c>
      <c r="E4393" s="122">
        <v>80</v>
      </c>
      <c r="F4393" s="122">
        <v>0</v>
      </c>
      <c r="G4393" s="122">
        <v>0</v>
      </c>
      <c r="H4393" s="122">
        <v>0</v>
      </c>
      <c r="I4393" s="122">
        <v>0</v>
      </c>
      <c r="J4393" s="122">
        <v>1.0005713E-4</v>
      </c>
      <c r="K4393" s="122">
        <v>8.4474303499999998E-4</v>
      </c>
      <c r="L4393" s="122">
        <v>2.09235037E-3</v>
      </c>
      <c r="M4393" s="122">
        <v>3.9448390649999996E-3</v>
      </c>
      <c r="N4393" s="122">
        <v>6.2621117849999998E-3</v>
      </c>
      <c r="O4393" s="122">
        <v>9.3946271049999992E-3</v>
      </c>
      <c r="P4393" s="122">
        <v>1.240010272E-2</v>
      </c>
      <c r="Q4393" s="122">
        <v>1.519478059E-2</v>
      </c>
      <c r="R4393" s="122">
        <v>2.0381921260000001E-2</v>
      </c>
      <c r="S4393" s="122">
        <v>2.5510598735000001E-2</v>
      </c>
      <c r="T4393" s="122">
        <v>2.8393380265E-2</v>
      </c>
      <c r="U4393" s="122">
        <v>3.1380494194999997E-2</v>
      </c>
      <c r="V4393" s="122">
        <v>3.4619753245000003E-2</v>
      </c>
      <c r="W4393" s="122">
        <v>3.9655093689999997E-2</v>
      </c>
      <c r="X4393" s="122">
        <v>4.4778278839999998E-2</v>
      </c>
      <c r="Y4393" s="122">
        <v>4.977535927E-2</v>
      </c>
      <c r="Z4393" s="122">
        <v>5.4824711424999999E-2</v>
      </c>
      <c r="AA4393" s="122">
        <v>5.9777808699999997E-2</v>
      </c>
      <c r="AB4393" s="122">
        <v>6.4847855814999994E-2</v>
      </c>
      <c r="AC4393" s="122">
        <v>7.0021788104999996E-2</v>
      </c>
      <c r="AD4393" s="122">
        <v>7.3270161165E-2</v>
      </c>
      <c r="AE4393" s="122">
        <v>7.5700021354999994E-2</v>
      </c>
      <c r="AF4393" s="122">
        <v>8.0201201954999995E-2</v>
      </c>
      <c r="AG4393" s="122">
        <v>8.4295470115000007E-2</v>
      </c>
      <c r="AH4393" s="122">
        <v>8.8029710090000005E-2</v>
      </c>
      <c r="AI4393" s="122">
        <v>8.8787091154999997E-2</v>
      </c>
      <c r="AJ4393" s="122">
        <v>8.6631577205000004E-2</v>
      </c>
      <c r="AK4393" s="122">
        <v>8.8666598020000001E-2</v>
      </c>
      <c r="AL4393" s="122">
        <v>0</v>
      </c>
    </row>
    <row r="4394" spans="1:38" hidden="1" x14ac:dyDescent="0.25">
      <c r="A4394" s="122" t="s">
        <v>2025</v>
      </c>
      <c r="B4394" s="122">
        <v>1</v>
      </c>
      <c r="C4394" s="122" t="s">
        <v>2222</v>
      </c>
      <c r="D4394" s="122" t="s">
        <v>2105</v>
      </c>
      <c r="E4394" s="122">
        <v>80</v>
      </c>
      <c r="F4394" s="122">
        <v>0</v>
      </c>
      <c r="G4394" s="122">
        <v>0</v>
      </c>
      <c r="H4394" s="122">
        <v>0</v>
      </c>
      <c r="I4394" s="122">
        <v>0</v>
      </c>
      <c r="J4394" s="122">
        <v>8.9763250000000008E-6</v>
      </c>
      <c r="K4394" s="122">
        <v>7.4510030000000005E-5</v>
      </c>
      <c r="L4394" s="122">
        <v>1.8142728999999999E-4</v>
      </c>
      <c r="M4394" s="122">
        <v>3.3473736000000002E-4</v>
      </c>
      <c r="N4394" s="122">
        <v>5.1925401999999995E-4</v>
      </c>
      <c r="O4394" s="122">
        <v>7.6139101499999998E-4</v>
      </c>
      <c r="P4394" s="122">
        <v>9.8509430000000005E-4</v>
      </c>
      <c r="Q4394" s="122">
        <v>1.1827359250000001E-3</v>
      </c>
      <c r="R4394" s="122">
        <v>1.5621880800000001E-3</v>
      </c>
      <c r="S4394" s="122">
        <v>1.93488898E-3</v>
      </c>
      <c r="T4394" s="122">
        <v>2.1401880350000002E-3</v>
      </c>
      <c r="U4394" s="122">
        <v>2.3289652250000001E-3</v>
      </c>
      <c r="V4394" s="122">
        <v>2.5212682899999998E-3</v>
      </c>
      <c r="W4394" s="122">
        <v>2.8391765899999999E-3</v>
      </c>
      <c r="X4394" s="122">
        <v>3.1628951300000001E-3</v>
      </c>
      <c r="Y4394" s="122">
        <v>3.5027027150000001E-3</v>
      </c>
      <c r="Z4394" s="122">
        <v>3.8636745949999999E-3</v>
      </c>
      <c r="AA4394" s="122">
        <v>4.2426349699999999E-3</v>
      </c>
      <c r="AB4394" s="122">
        <v>4.6696886149999997E-3</v>
      </c>
      <c r="AC4394" s="122">
        <v>5.1424436300000001E-3</v>
      </c>
      <c r="AD4394" s="122">
        <v>5.4468855999999996E-3</v>
      </c>
      <c r="AE4394" s="122">
        <v>5.6982089649999998E-3</v>
      </c>
      <c r="AF4394" s="122">
        <v>5.96756873E-3</v>
      </c>
      <c r="AG4394" s="122">
        <v>6.20791381E-3</v>
      </c>
      <c r="AH4394" s="122">
        <v>6.4388155750000004E-3</v>
      </c>
      <c r="AI4394" s="122">
        <v>6.4571327050000002E-3</v>
      </c>
      <c r="AJ4394" s="122">
        <v>6.4532430199999999E-3</v>
      </c>
      <c r="AK4394" s="122">
        <v>6.5122686799999998E-3</v>
      </c>
      <c r="AL4394" s="122">
        <v>0</v>
      </c>
    </row>
    <row r="4395" spans="1:38" hidden="1" x14ac:dyDescent="0.25">
      <c r="A4395" s="122" t="s">
        <v>2025</v>
      </c>
      <c r="B4395" s="122">
        <v>1</v>
      </c>
      <c r="C4395" s="122" t="s">
        <v>2222</v>
      </c>
      <c r="D4395" s="122" t="s">
        <v>475</v>
      </c>
      <c r="E4395" s="122">
        <v>80</v>
      </c>
      <c r="F4395" s="122">
        <v>0</v>
      </c>
      <c r="G4395" s="122">
        <v>0</v>
      </c>
      <c r="H4395" s="122">
        <v>0</v>
      </c>
      <c r="I4395" s="122">
        <v>0</v>
      </c>
      <c r="J4395" s="122">
        <v>2.2817520000000001E-5</v>
      </c>
      <c r="K4395" s="122">
        <v>1.9057781500000001E-4</v>
      </c>
      <c r="L4395" s="122">
        <v>4.6689854499999998E-4</v>
      </c>
      <c r="M4395" s="122">
        <v>8.6885198000000001E-4</v>
      </c>
      <c r="N4395" s="122">
        <v>1.3598698549999999E-3</v>
      </c>
      <c r="O4395" s="122">
        <v>2.0147057449999999E-3</v>
      </c>
      <c r="P4395" s="122">
        <v>2.6296163349999999E-3</v>
      </c>
      <c r="Q4395" s="122">
        <v>3.1829649799999999E-3</v>
      </c>
      <c r="R4395" s="122">
        <v>4.2307304100000004E-3</v>
      </c>
      <c r="S4395" s="122">
        <v>5.26611089E-3</v>
      </c>
      <c r="T4395" s="122">
        <v>5.8072775950000002E-3</v>
      </c>
      <c r="U4395" s="122">
        <v>6.3496915050000003E-3</v>
      </c>
      <c r="V4395" s="122">
        <v>6.8821726650000001E-3</v>
      </c>
      <c r="W4395" s="122">
        <v>7.7563273599999998E-3</v>
      </c>
      <c r="X4395" s="122">
        <v>8.6405451200000007E-3</v>
      </c>
      <c r="Y4395" s="122">
        <v>9.5482634649999999E-3</v>
      </c>
      <c r="Z4395" s="122">
        <v>1.0476358854999999E-2</v>
      </c>
      <c r="AA4395" s="122">
        <v>1.1393187189999999E-2</v>
      </c>
      <c r="AB4395" s="122">
        <v>1.2326725659999999E-2</v>
      </c>
      <c r="AC4395" s="122">
        <v>1.326813395E-2</v>
      </c>
      <c r="AD4395" s="122">
        <v>1.3861378415E-2</v>
      </c>
      <c r="AE4395" s="122">
        <v>1.4269781605E-2</v>
      </c>
      <c r="AF4395" s="122">
        <v>1.5046763520000001E-2</v>
      </c>
      <c r="AG4395" s="122">
        <v>1.5725774014999999E-2</v>
      </c>
      <c r="AH4395" s="122">
        <v>1.6311849145000001E-2</v>
      </c>
      <c r="AI4395" s="122">
        <v>1.633949971E-2</v>
      </c>
      <c r="AJ4395" s="122">
        <v>1.6249503634999999E-2</v>
      </c>
      <c r="AK4395" s="122">
        <v>1.650186885E-2</v>
      </c>
      <c r="AL4395" s="122">
        <v>0</v>
      </c>
    </row>
    <row r="4396" spans="1:38" hidden="1" x14ac:dyDescent="0.25">
      <c r="A4396" s="122" t="s">
        <v>2025</v>
      </c>
      <c r="B4396" s="122">
        <v>1</v>
      </c>
      <c r="C4396" s="122" t="s">
        <v>2222</v>
      </c>
      <c r="D4396" s="122" t="s">
        <v>2106</v>
      </c>
      <c r="E4396" s="122">
        <v>80</v>
      </c>
      <c r="F4396" s="122">
        <v>0</v>
      </c>
      <c r="G4396" s="122">
        <v>0</v>
      </c>
      <c r="H4396" s="122">
        <v>0</v>
      </c>
      <c r="I4396" s="122">
        <v>0</v>
      </c>
      <c r="J4396" s="122">
        <v>1.5905799999999999E-5</v>
      </c>
      <c r="K4396" s="122">
        <v>1.33136035E-4</v>
      </c>
      <c r="L4396" s="122">
        <v>3.2769398500000002E-4</v>
      </c>
      <c r="M4396" s="122">
        <v>6.1279841499999998E-4</v>
      </c>
      <c r="N4396" s="122">
        <v>9.6703980999999996E-4</v>
      </c>
      <c r="O4396" s="122">
        <v>1.4441873449999999E-3</v>
      </c>
      <c r="P4396" s="122">
        <v>1.9024248000000001E-3</v>
      </c>
      <c r="Q4396" s="122">
        <v>2.3236323599999998E-3</v>
      </c>
      <c r="R4396" s="122">
        <v>3.1066355649999999E-3</v>
      </c>
      <c r="S4396" s="122">
        <v>3.8764595350000001E-3</v>
      </c>
      <c r="T4396" s="122">
        <v>4.2827364800000003E-3</v>
      </c>
      <c r="U4396" s="122">
        <v>4.6806910199999998E-3</v>
      </c>
      <c r="V4396" s="122">
        <v>5.0795932749999996E-3</v>
      </c>
      <c r="W4396" s="122">
        <v>5.7083447249999999E-3</v>
      </c>
      <c r="X4396" s="122">
        <v>6.3294833E-3</v>
      </c>
      <c r="Y4396" s="122">
        <v>6.9325352249999996E-3</v>
      </c>
      <c r="Z4396" s="122">
        <v>7.5401237199999999E-3</v>
      </c>
      <c r="AA4396" s="122">
        <v>8.1720633649999992E-3</v>
      </c>
      <c r="AB4396" s="122">
        <v>8.8088735750000008E-3</v>
      </c>
      <c r="AC4396" s="122">
        <v>9.4384715700000007E-3</v>
      </c>
      <c r="AD4396" s="122">
        <v>9.8378106650000002E-3</v>
      </c>
      <c r="AE4396" s="122">
        <v>1.0087183995E-2</v>
      </c>
      <c r="AF4396" s="122">
        <v>1.0604996175000001E-2</v>
      </c>
      <c r="AG4396" s="122">
        <v>1.107774047E-2</v>
      </c>
      <c r="AH4396" s="122">
        <v>1.1479336125E-2</v>
      </c>
      <c r="AI4396" s="122">
        <v>1.150514687E-2</v>
      </c>
      <c r="AJ4396" s="122">
        <v>1.141466203E-2</v>
      </c>
      <c r="AK4396" s="122">
        <v>1.1672382219999999E-2</v>
      </c>
      <c r="AL4396" s="122">
        <v>0</v>
      </c>
    </row>
    <row r="4397" spans="1:38" hidden="1" x14ac:dyDescent="0.25">
      <c r="A4397" s="122" t="s">
        <v>2025</v>
      </c>
      <c r="B4397" s="122">
        <v>1</v>
      </c>
      <c r="C4397" s="122" t="s">
        <v>2222</v>
      </c>
      <c r="D4397" s="122" t="s">
        <v>2107</v>
      </c>
      <c r="E4397" s="122">
        <v>80</v>
      </c>
      <c r="F4397" s="122">
        <v>0</v>
      </c>
      <c r="G4397" s="122">
        <v>0</v>
      </c>
      <c r="H4397" s="122">
        <v>0</v>
      </c>
      <c r="I4397" s="122">
        <v>0</v>
      </c>
      <c r="J4397" s="122">
        <v>1.11568735E-4</v>
      </c>
      <c r="K4397" s="122">
        <v>9.2968898499999999E-4</v>
      </c>
      <c r="L4397" s="122">
        <v>2.2733716400000002E-3</v>
      </c>
      <c r="M4397" s="122">
        <v>4.2343758800000002E-3</v>
      </c>
      <c r="N4397" s="122">
        <v>6.6456569700000002E-3</v>
      </c>
      <c r="O4397" s="122">
        <v>9.879441785E-3</v>
      </c>
      <c r="P4397" s="122">
        <v>1.2935604910000001E-2</v>
      </c>
      <c r="Q4397" s="122">
        <v>1.5717704535000002E-2</v>
      </c>
      <c r="R4397" s="122">
        <v>2.0936234370000001E-2</v>
      </c>
      <c r="S4397" s="122">
        <v>2.6052464920000001E-2</v>
      </c>
      <c r="T4397" s="122">
        <v>2.8663629119999999E-2</v>
      </c>
      <c r="U4397" s="122">
        <v>3.1187883600000001E-2</v>
      </c>
      <c r="V4397" s="122">
        <v>3.3627465155000001E-2</v>
      </c>
      <c r="W4397" s="122">
        <v>3.7740836355000001E-2</v>
      </c>
      <c r="X4397" s="122">
        <v>4.1900182954999997E-2</v>
      </c>
      <c r="Y4397" s="122">
        <v>4.6119921010000002E-2</v>
      </c>
      <c r="Z4397" s="122">
        <v>5.0386237464999997E-2</v>
      </c>
      <c r="AA4397" s="122">
        <v>5.4638807865E-2</v>
      </c>
      <c r="AB4397" s="122">
        <v>5.8822187365E-2</v>
      </c>
      <c r="AC4397" s="122">
        <v>6.2989569275000004E-2</v>
      </c>
      <c r="AD4397" s="122">
        <v>6.5380650870000001E-2</v>
      </c>
      <c r="AE4397" s="122">
        <v>6.6899294979999996E-2</v>
      </c>
      <c r="AF4397" s="122">
        <v>7.0034045419999996E-2</v>
      </c>
      <c r="AG4397" s="122">
        <v>7.2912434430000006E-2</v>
      </c>
      <c r="AH4397" s="122">
        <v>7.5325709439999999E-2</v>
      </c>
      <c r="AI4397" s="122">
        <v>7.5173799334999999E-2</v>
      </c>
      <c r="AJ4397" s="122">
        <v>7.6877227100000001E-2</v>
      </c>
      <c r="AK4397" s="122">
        <v>7.7876246344999997E-2</v>
      </c>
      <c r="AL4397" s="122">
        <v>0</v>
      </c>
    </row>
    <row r="4398" spans="1:38" hidden="1" x14ac:dyDescent="0.25">
      <c r="A4398" s="122" t="s">
        <v>2025</v>
      </c>
      <c r="B4398" s="122">
        <v>1</v>
      </c>
      <c r="C4398" s="122" t="s">
        <v>2222</v>
      </c>
      <c r="D4398" s="122" t="s">
        <v>2108</v>
      </c>
      <c r="E4398" s="122">
        <v>80</v>
      </c>
      <c r="F4398" s="122">
        <v>0</v>
      </c>
      <c r="G4398" s="122">
        <v>0</v>
      </c>
      <c r="H4398" s="122">
        <v>0</v>
      </c>
      <c r="I4398" s="122">
        <v>0</v>
      </c>
      <c r="J4398" s="122">
        <v>2.3420855000000002E-5</v>
      </c>
      <c r="K4398" s="122">
        <v>1.97870095E-4</v>
      </c>
      <c r="L4398" s="122">
        <v>4.8882027500000004E-4</v>
      </c>
      <c r="M4398" s="122">
        <v>9.1440695499999996E-4</v>
      </c>
      <c r="N4398" s="122">
        <v>1.43818984E-3</v>
      </c>
      <c r="O4398" s="122">
        <v>2.136807885E-3</v>
      </c>
      <c r="P4398" s="122">
        <v>2.7943820649999999E-3</v>
      </c>
      <c r="Q4398" s="122">
        <v>3.3899772250000001E-3</v>
      </c>
      <c r="R4398" s="122">
        <v>4.5416583149999997E-3</v>
      </c>
      <c r="S4398" s="122">
        <v>5.6869137700000004E-3</v>
      </c>
      <c r="T4398" s="122">
        <v>6.3199562350000002E-3</v>
      </c>
      <c r="U4398" s="122">
        <v>6.9652932000000001E-3</v>
      </c>
      <c r="V4398" s="122">
        <v>7.6176561199999999E-3</v>
      </c>
      <c r="W4398" s="122">
        <v>8.6549782599999996E-3</v>
      </c>
      <c r="X4398" s="122">
        <v>9.67124699E-3</v>
      </c>
      <c r="Y4398" s="122">
        <v>1.0728804805E-2</v>
      </c>
      <c r="Z4398" s="122">
        <v>1.1822116165E-2</v>
      </c>
      <c r="AA4398" s="122">
        <v>1.287723652E-2</v>
      </c>
      <c r="AB4398" s="122">
        <v>1.3882944709999999E-2</v>
      </c>
      <c r="AC4398" s="122">
        <v>1.488251436E-2</v>
      </c>
      <c r="AD4398" s="122">
        <v>1.5411832784999999E-2</v>
      </c>
      <c r="AE4398" s="122">
        <v>1.5763174420000001E-2</v>
      </c>
      <c r="AF4398" s="122">
        <v>1.6515321445000002E-2</v>
      </c>
      <c r="AG4398" s="122">
        <v>1.7168297079999999E-2</v>
      </c>
      <c r="AH4398" s="122">
        <v>1.7737099945000001E-2</v>
      </c>
      <c r="AI4398" s="122">
        <v>1.7751983660000002E-2</v>
      </c>
      <c r="AJ4398" s="122">
        <v>1.7542791905000001E-2</v>
      </c>
      <c r="AK4398" s="122">
        <v>1.778075413E-2</v>
      </c>
      <c r="AL4398" s="122">
        <v>0</v>
      </c>
    </row>
    <row r="4399" spans="1:38" hidden="1" x14ac:dyDescent="0.25">
      <c r="A4399" s="122" t="s">
        <v>2025</v>
      </c>
      <c r="B4399" s="122">
        <v>1</v>
      </c>
      <c r="C4399" s="122" t="s">
        <v>2222</v>
      </c>
      <c r="D4399" s="122" t="s">
        <v>2109</v>
      </c>
      <c r="E4399" s="122">
        <v>80</v>
      </c>
      <c r="F4399" s="122">
        <v>0</v>
      </c>
      <c r="G4399" s="122">
        <v>0</v>
      </c>
      <c r="H4399" s="122">
        <v>0</v>
      </c>
      <c r="I4399" s="122">
        <v>0</v>
      </c>
      <c r="J4399" s="122">
        <v>2.0872175000000001E-5</v>
      </c>
      <c r="K4399" s="122">
        <v>1.8190432999999999E-4</v>
      </c>
      <c r="L4399" s="122">
        <v>4.6482857999999999E-4</v>
      </c>
      <c r="M4399" s="122">
        <v>9.0887610499999999E-4</v>
      </c>
      <c r="N4399" s="122">
        <v>1.4860687100000001E-3</v>
      </c>
      <c r="O4399" s="122">
        <v>2.2864674599999998E-3</v>
      </c>
      <c r="P4399" s="122">
        <v>3.0974746549999998E-3</v>
      </c>
      <c r="Q4399" s="122">
        <v>3.8835856550000001E-3</v>
      </c>
      <c r="R4399" s="122">
        <v>5.3212790250000003E-3</v>
      </c>
      <c r="S4399" s="122">
        <v>6.81145785E-3</v>
      </c>
      <c r="T4399" s="122">
        <v>7.7886109749999996E-3</v>
      </c>
      <c r="U4399" s="122">
        <v>8.7671774649999996E-3</v>
      </c>
      <c r="V4399" s="122">
        <v>9.7937819500000002E-3</v>
      </c>
      <c r="W4399" s="122">
        <v>1.1312276315E-2</v>
      </c>
      <c r="X4399" s="122">
        <v>1.276391138E-2</v>
      </c>
      <c r="Y4399" s="122">
        <v>1.4141407595000001E-2</v>
      </c>
      <c r="Z4399" s="122">
        <v>1.5474596375E-2</v>
      </c>
      <c r="AA4399" s="122">
        <v>1.6791124264999999E-2</v>
      </c>
      <c r="AB4399" s="122">
        <v>1.8251582225E-2</v>
      </c>
      <c r="AC4399" s="122">
        <v>1.9747437289999999E-2</v>
      </c>
      <c r="AD4399" s="122">
        <v>2.0784712529999999E-2</v>
      </c>
      <c r="AE4399" s="122">
        <v>2.1634267504999999E-2</v>
      </c>
      <c r="AF4399" s="122">
        <v>2.3042351900000001E-2</v>
      </c>
      <c r="AG4399" s="122">
        <v>2.4381102684999999E-2</v>
      </c>
      <c r="AH4399" s="122">
        <v>2.5674588605E-2</v>
      </c>
      <c r="AI4399" s="122">
        <v>2.6131847525000002E-2</v>
      </c>
      <c r="AJ4399" s="122">
        <v>2.5798251509999998E-2</v>
      </c>
      <c r="AK4399" s="122">
        <v>2.6420500945000001E-2</v>
      </c>
      <c r="AL4399" s="122">
        <v>0</v>
      </c>
    </row>
    <row r="4400" spans="1:38" hidden="1" x14ac:dyDescent="0.25">
      <c r="A4400" s="122" t="s">
        <v>2025</v>
      </c>
      <c r="B4400" s="122">
        <v>1</v>
      </c>
      <c r="C4400" s="122" t="s">
        <v>2222</v>
      </c>
      <c r="D4400" s="122" t="s">
        <v>2110</v>
      </c>
      <c r="E4400" s="122">
        <v>80</v>
      </c>
      <c r="F4400" s="122">
        <v>0</v>
      </c>
      <c r="G4400" s="122">
        <v>0</v>
      </c>
      <c r="H4400" s="122">
        <v>0</v>
      </c>
      <c r="I4400" s="122">
        <v>0</v>
      </c>
      <c r="J4400" s="122">
        <v>2.5697783000000002E-4</v>
      </c>
      <c r="K4400" s="122">
        <v>2.1305376899999999E-3</v>
      </c>
      <c r="L4400" s="122">
        <v>5.1853464099999996E-3</v>
      </c>
      <c r="M4400" s="122">
        <v>9.6119570150000003E-3</v>
      </c>
      <c r="N4400" s="122">
        <v>1.5040307399999999E-2</v>
      </c>
      <c r="O4400" s="122">
        <v>2.2315776095E-2</v>
      </c>
      <c r="P4400" s="122">
        <v>2.915556523E-2</v>
      </c>
      <c r="Q4400" s="122">
        <v>3.5317323744999997E-2</v>
      </c>
      <c r="R4400" s="122">
        <v>4.6847911855E-2</v>
      </c>
      <c r="S4400" s="122">
        <v>5.8081284949999999E-2</v>
      </c>
      <c r="T4400" s="122">
        <v>6.3642689294999999E-2</v>
      </c>
      <c r="U4400" s="122">
        <v>6.8967568899999998E-2</v>
      </c>
      <c r="V4400" s="122">
        <v>7.4170414035000007E-2</v>
      </c>
      <c r="W4400" s="122">
        <v>8.3208099980000005E-2</v>
      </c>
      <c r="X4400" s="122">
        <v>9.2411464530000001E-2</v>
      </c>
      <c r="Y4400" s="122">
        <v>0.101699501335</v>
      </c>
      <c r="Z4400" s="122">
        <v>0.11108542916</v>
      </c>
      <c r="AA4400" s="122">
        <v>0.12068258018</v>
      </c>
      <c r="AB4400" s="122">
        <v>0.13016613370499999</v>
      </c>
      <c r="AC4400" s="122">
        <v>0.13956751106000001</v>
      </c>
      <c r="AD4400" s="122">
        <v>0.14490966192499999</v>
      </c>
      <c r="AE4400" s="122">
        <v>0.14825418970000001</v>
      </c>
      <c r="AF4400" s="122">
        <v>0.154978630965</v>
      </c>
      <c r="AG4400" s="122">
        <v>0.160734878345</v>
      </c>
      <c r="AH4400" s="122">
        <v>0.16556654883999999</v>
      </c>
      <c r="AI4400" s="122">
        <v>0.16455686084999999</v>
      </c>
      <c r="AJ4400" s="122">
        <v>0.16697179611999999</v>
      </c>
      <c r="AK4400" s="122">
        <v>0.166690922405</v>
      </c>
      <c r="AL4400" s="122">
        <v>0</v>
      </c>
    </row>
    <row r="4401" spans="1:38" hidden="1" x14ac:dyDescent="0.25">
      <c r="A4401" s="122" t="s">
        <v>2025</v>
      </c>
      <c r="B4401" s="122">
        <v>1</v>
      </c>
      <c r="C4401" s="122" t="s">
        <v>2222</v>
      </c>
      <c r="D4401" s="122" t="s">
        <v>2111</v>
      </c>
      <c r="E4401" s="122">
        <v>80</v>
      </c>
      <c r="F4401" s="122">
        <v>0</v>
      </c>
      <c r="G4401" s="122">
        <v>0</v>
      </c>
      <c r="H4401" s="122">
        <v>0</v>
      </c>
      <c r="I4401" s="122">
        <v>0</v>
      </c>
      <c r="J4401" s="122">
        <v>1.55255415E-4</v>
      </c>
      <c r="K4401" s="122">
        <v>1.2884769999999999E-3</v>
      </c>
      <c r="L4401" s="122">
        <v>3.1362445399999998E-3</v>
      </c>
      <c r="M4401" s="122">
        <v>5.8101572550000001E-3</v>
      </c>
      <c r="N4401" s="122">
        <v>9.0706884699999994E-3</v>
      </c>
      <c r="O4401" s="122">
        <v>1.3396342469999999E-2</v>
      </c>
      <c r="P4401" s="122">
        <v>1.7435762085000001E-2</v>
      </c>
      <c r="Q4401" s="122">
        <v>2.1075095554999999E-2</v>
      </c>
      <c r="R4401" s="122">
        <v>2.7925664655000002E-2</v>
      </c>
      <c r="S4401" s="122">
        <v>3.4634402124999998E-2</v>
      </c>
      <c r="T4401" s="122">
        <v>3.8017343680000003E-2</v>
      </c>
      <c r="U4401" s="122">
        <v>4.1321978985E-2</v>
      </c>
      <c r="V4401" s="122">
        <v>4.4573816614999998E-2</v>
      </c>
      <c r="W4401" s="122">
        <v>5.0016482219999998E-2</v>
      </c>
      <c r="X4401" s="122">
        <v>5.5388819265E-2</v>
      </c>
      <c r="Y4401" s="122">
        <v>6.072817958E-2</v>
      </c>
      <c r="Z4401" s="122">
        <v>6.6075646895000006E-2</v>
      </c>
      <c r="AA4401" s="122">
        <v>7.1455114750000007E-2</v>
      </c>
      <c r="AB4401" s="122">
        <v>7.6811966420000002E-2</v>
      </c>
      <c r="AC4401" s="122">
        <v>8.2345287045000007E-2</v>
      </c>
      <c r="AD4401" s="122">
        <v>8.5578165349999999E-2</v>
      </c>
      <c r="AE4401" s="122">
        <v>8.7654716115000003E-2</v>
      </c>
      <c r="AF4401" s="122">
        <v>9.1868233554999998E-2</v>
      </c>
      <c r="AG4401" s="122">
        <v>9.5697677514999996E-2</v>
      </c>
      <c r="AH4401" s="122">
        <v>9.8953913360000006E-2</v>
      </c>
      <c r="AI4401" s="122">
        <v>9.8891615754999995E-2</v>
      </c>
      <c r="AJ4401" s="122">
        <v>9.7678096345000007E-2</v>
      </c>
      <c r="AK4401" s="122">
        <v>9.8993270499999994E-2</v>
      </c>
      <c r="AL4401" s="122">
        <v>0</v>
      </c>
    </row>
    <row r="4402" spans="1:38" hidden="1" x14ac:dyDescent="0.25">
      <c r="A4402" s="122" t="s">
        <v>2025</v>
      </c>
      <c r="B4402" s="122">
        <v>1</v>
      </c>
      <c r="C4402" s="122" t="s">
        <v>2222</v>
      </c>
      <c r="D4402" s="122" t="s">
        <v>2112</v>
      </c>
      <c r="E4402" s="122">
        <v>80</v>
      </c>
      <c r="F4402" s="122">
        <v>0</v>
      </c>
      <c r="G4402" s="122">
        <v>0</v>
      </c>
      <c r="H4402" s="122">
        <v>0</v>
      </c>
      <c r="I4402" s="122">
        <v>0</v>
      </c>
      <c r="J4402" s="122">
        <v>4.5674570000000003E-5</v>
      </c>
      <c r="K4402" s="122">
        <v>3.80491325E-4</v>
      </c>
      <c r="L4402" s="122">
        <v>9.3174621999999999E-4</v>
      </c>
      <c r="M4402" s="122">
        <v>1.7377458350000001E-3</v>
      </c>
      <c r="N4402" s="122">
        <v>2.7306154849999998E-3</v>
      </c>
      <c r="O4402" s="122">
        <v>4.0620515449999997E-3</v>
      </c>
      <c r="P4402" s="122">
        <v>5.3002383449999996E-3</v>
      </c>
      <c r="Q4402" s="122">
        <v>6.4166918399999997E-3</v>
      </c>
      <c r="R4402" s="122">
        <v>8.5410085800000004E-3</v>
      </c>
      <c r="S4402" s="122">
        <v>1.0615836105E-2</v>
      </c>
      <c r="T4402" s="122">
        <v>1.1702502405000001E-2</v>
      </c>
      <c r="U4402" s="122">
        <v>1.2791673835E-2</v>
      </c>
      <c r="V4402" s="122">
        <v>1.3953430385E-2</v>
      </c>
      <c r="W4402" s="122">
        <v>1.580608323E-2</v>
      </c>
      <c r="X4402" s="122">
        <v>1.7647707205000002E-2</v>
      </c>
      <c r="Y4402" s="122">
        <v>1.9582219979999999E-2</v>
      </c>
      <c r="Z4402" s="122">
        <v>2.1530088534999998E-2</v>
      </c>
      <c r="AA4402" s="122">
        <v>2.34485595E-2</v>
      </c>
      <c r="AB4402" s="122">
        <v>2.5397819645E-2</v>
      </c>
      <c r="AC4402" s="122">
        <v>2.7405716850000001E-2</v>
      </c>
      <c r="AD4402" s="122">
        <v>2.8602215915E-2</v>
      </c>
      <c r="AE4402" s="122">
        <v>2.9492863330000001E-2</v>
      </c>
      <c r="AF4402" s="122">
        <v>3.100255155E-2</v>
      </c>
      <c r="AG4402" s="122">
        <v>3.2268649545E-2</v>
      </c>
      <c r="AH4402" s="122">
        <v>3.3407000649999997E-2</v>
      </c>
      <c r="AI4402" s="122">
        <v>3.3486719594999999E-2</v>
      </c>
      <c r="AJ4402" s="122">
        <v>3.2823102685000001E-2</v>
      </c>
      <c r="AK4402" s="122">
        <v>3.3501686055E-2</v>
      </c>
      <c r="AL4402" s="122">
        <v>0</v>
      </c>
    </row>
    <row r="4403" spans="1:38" hidden="1" x14ac:dyDescent="0.25">
      <c r="A4403" s="122" t="s">
        <v>2025</v>
      </c>
      <c r="B4403" s="122">
        <v>1</v>
      </c>
      <c r="C4403" s="122" t="s">
        <v>2222</v>
      </c>
      <c r="D4403" s="122" t="s">
        <v>2113</v>
      </c>
      <c r="E4403" s="122">
        <v>80</v>
      </c>
      <c r="F4403" s="122">
        <v>0</v>
      </c>
      <c r="G4403" s="122">
        <v>0</v>
      </c>
      <c r="H4403" s="122">
        <v>0</v>
      </c>
      <c r="I4403" s="122">
        <v>0</v>
      </c>
      <c r="J4403" s="122">
        <v>4.3451844999999999E-5</v>
      </c>
      <c r="K4403" s="122">
        <v>3.6624812999999998E-4</v>
      </c>
      <c r="L4403" s="122">
        <v>9.0579845999999998E-4</v>
      </c>
      <c r="M4403" s="122">
        <v>1.7023989799999999E-3</v>
      </c>
      <c r="N4403" s="122">
        <v>2.68831939E-3</v>
      </c>
      <c r="O4403" s="122">
        <v>4.0109901749999996E-3</v>
      </c>
      <c r="P4403" s="122">
        <v>5.2624057899999998E-3</v>
      </c>
      <c r="Q4403" s="122">
        <v>6.4182408800000004E-3</v>
      </c>
      <c r="R4403" s="122">
        <v>8.6006007249999992E-3</v>
      </c>
      <c r="S4403" s="122">
        <v>1.074451463E-2</v>
      </c>
      <c r="T4403" s="122">
        <v>1.184932989E-2</v>
      </c>
      <c r="U4403" s="122">
        <v>1.3024556119999999E-2</v>
      </c>
      <c r="V4403" s="122">
        <v>1.425156598E-2</v>
      </c>
      <c r="W4403" s="122">
        <v>1.6189097775000001E-2</v>
      </c>
      <c r="X4403" s="122">
        <v>1.8127608440000002E-2</v>
      </c>
      <c r="Y4403" s="122">
        <v>2.0061707825E-2</v>
      </c>
      <c r="Z4403" s="122">
        <v>2.1974431195000001E-2</v>
      </c>
      <c r="AA4403" s="122">
        <v>2.3967484215000001E-2</v>
      </c>
      <c r="AB4403" s="122">
        <v>2.5935006215E-2</v>
      </c>
      <c r="AC4403" s="122">
        <v>2.7905056795000001E-2</v>
      </c>
      <c r="AD4403" s="122">
        <v>2.9238232845E-2</v>
      </c>
      <c r="AE4403" s="122">
        <v>3.0307572945E-2</v>
      </c>
      <c r="AF4403" s="122">
        <v>3.2305810759999998E-2</v>
      </c>
      <c r="AG4403" s="122">
        <v>3.4021635869999997E-2</v>
      </c>
      <c r="AH4403" s="122">
        <v>3.5440568569999997E-2</v>
      </c>
      <c r="AI4403" s="122">
        <v>3.5646413340000002E-2</v>
      </c>
      <c r="AJ4403" s="122">
        <v>3.513870342E-2</v>
      </c>
      <c r="AK4403" s="122">
        <v>3.5682526674999999E-2</v>
      </c>
      <c r="AL4403" s="122">
        <v>0</v>
      </c>
    </row>
    <row r="4404" spans="1:38" hidden="1" x14ac:dyDescent="0.25">
      <c r="A4404" s="122" t="s">
        <v>2025</v>
      </c>
      <c r="B4404" s="122">
        <v>1</v>
      </c>
      <c r="C4404" s="122" t="s">
        <v>2222</v>
      </c>
      <c r="D4404" s="122" t="s">
        <v>2114</v>
      </c>
      <c r="E4404" s="122">
        <v>80</v>
      </c>
      <c r="F4404" s="122">
        <v>0</v>
      </c>
      <c r="G4404" s="122">
        <v>0</v>
      </c>
      <c r="H4404" s="122">
        <v>0</v>
      </c>
      <c r="I4404" s="122">
        <v>0</v>
      </c>
      <c r="J4404" s="122">
        <v>1.6936594999999999E-4</v>
      </c>
      <c r="K4404" s="122">
        <v>1.4029913900000001E-3</v>
      </c>
      <c r="L4404" s="122">
        <v>3.4089613399999998E-3</v>
      </c>
      <c r="M4404" s="122">
        <v>6.2998381450000002E-3</v>
      </c>
      <c r="N4404" s="122">
        <v>9.8197692399999998E-3</v>
      </c>
      <c r="O4404" s="122">
        <v>1.4493476179999999E-2</v>
      </c>
      <c r="P4404" s="122">
        <v>1.8848339834999998E-2</v>
      </c>
      <c r="Q4404" s="122">
        <v>2.2762164934999999E-2</v>
      </c>
      <c r="R4404" s="122">
        <v>3.0185447689999999E-2</v>
      </c>
      <c r="S4404" s="122">
        <v>3.7481138995000003E-2</v>
      </c>
      <c r="T4404" s="122">
        <v>4.1199121754999998E-2</v>
      </c>
      <c r="U4404" s="122">
        <v>4.4878641155000003E-2</v>
      </c>
      <c r="V4404" s="122">
        <v>4.8571044319999999E-2</v>
      </c>
      <c r="W4404" s="122">
        <v>5.4641596404999999E-2</v>
      </c>
      <c r="X4404" s="122">
        <v>6.0664858884999999E-2</v>
      </c>
      <c r="Y4404" s="122">
        <v>6.6722366739999997E-2</v>
      </c>
      <c r="Z4404" s="122">
        <v>7.2786350144999998E-2</v>
      </c>
      <c r="AA4404" s="122">
        <v>7.8889916145000002E-2</v>
      </c>
      <c r="AB4404" s="122">
        <v>8.4912467084999999E-2</v>
      </c>
      <c r="AC4404" s="122">
        <v>9.0877609410000004E-2</v>
      </c>
      <c r="AD4404" s="122">
        <v>9.4321505555000004E-2</v>
      </c>
      <c r="AE4404" s="122">
        <v>9.6460095974999993E-2</v>
      </c>
      <c r="AF4404" s="122">
        <v>0.10093195134500001</v>
      </c>
      <c r="AG4404" s="122">
        <v>0.10495901951</v>
      </c>
      <c r="AH4404" s="122">
        <v>0.108511512605</v>
      </c>
      <c r="AI4404" s="122">
        <v>0.10821198341</v>
      </c>
      <c r="AJ4404" s="122">
        <v>0.10761142288</v>
      </c>
      <c r="AK4404" s="122">
        <v>0.108943331625</v>
      </c>
      <c r="AL4404" s="122">
        <v>0</v>
      </c>
    </row>
    <row r="4405" spans="1:38" hidden="1" x14ac:dyDescent="0.25">
      <c r="A4405" s="122" t="s">
        <v>2025</v>
      </c>
      <c r="B4405" s="122">
        <v>1</v>
      </c>
      <c r="C4405" s="122" t="s">
        <v>2222</v>
      </c>
      <c r="D4405" s="122" t="s">
        <v>2136</v>
      </c>
      <c r="E4405" s="122">
        <v>80</v>
      </c>
      <c r="F4405" s="122">
        <v>0</v>
      </c>
      <c r="G4405" s="122">
        <v>0</v>
      </c>
      <c r="H4405" s="122">
        <v>0</v>
      </c>
      <c r="I4405" s="122">
        <v>0</v>
      </c>
      <c r="J4405" s="122">
        <v>5.0492874999999997E-5</v>
      </c>
      <c r="K4405" s="122">
        <v>4.2039987499999998E-4</v>
      </c>
      <c r="L4405" s="122">
        <v>1.027876815E-3</v>
      </c>
      <c r="M4405" s="122">
        <v>1.91436286E-3</v>
      </c>
      <c r="N4405" s="122">
        <v>3.0056307200000002E-3</v>
      </c>
      <c r="O4405" s="122">
        <v>4.469771E-3</v>
      </c>
      <c r="P4405" s="122">
        <v>5.8468387499999996E-3</v>
      </c>
      <c r="Q4405" s="122">
        <v>7.0675482650000001E-3</v>
      </c>
      <c r="R4405" s="122">
        <v>9.3601358400000004E-3</v>
      </c>
      <c r="S4405" s="122">
        <v>1.1588716305E-2</v>
      </c>
      <c r="T4405" s="122">
        <v>1.2703854925000001E-2</v>
      </c>
      <c r="U4405" s="122">
        <v>1.3774913240000001E-2</v>
      </c>
      <c r="V4405" s="122">
        <v>1.4773082925E-2</v>
      </c>
      <c r="W4405" s="122">
        <v>1.6452556515000001E-2</v>
      </c>
      <c r="X4405" s="122">
        <v>1.8089696490000001E-2</v>
      </c>
      <c r="Y4405" s="122">
        <v>1.9702518815E-2</v>
      </c>
      <c r="Z4405" s="122">
        <v>2.130969773E-2</v>
      </c>
      <c r="AA4405" s="122">
        <v>2.2767214054999999E-2</v>
      </c>
      <c r="AB4405" s="122">
        <v>2.4168719049999999E-2</v>
      </c>
      <c r="AC4405" s="122">
        <v>2.5551021175000001E-2</v>
      </c>
      <c r="AD4405" s="122">
        <v>2.6063510205000001E-2</v>
      </c>
      <c r="AE4405" s="122">
        <v>2.619488146E-2</v>
      </c>
      <c r="AF4405" s="122">
        <v>2.6886883925000001E-2</v>
      </c>
      <c r="AG4405" s="122">
        <v>2.7278413835000001E-2</v>
      </c>
      <c r="AH4405" s="122">
        <v>2.7052205084999999E-2</v>
      </c>
      <c r="AI4405" s="122">
        <v>2.7000848915E-2</v>
      </c>
      <c r="AJ4405" s="122">
        <v>2.7185617160000002E-2</v>
      </c>
      <c r="AK4405" s="122">
        <v>2.7425499605000001E-2</v>
      </c>
      <c r="AL4405" s="122">
        <v>0</v>
      </c>
    </row>
    <row r="4406" spans="1:38" hidden="1" x14ac:dyDescent="0.25">
      <c r="A4406" s="122" t="s">
        <v>2025</v>
      </c>
      <c r="B4406" s="122">
        <v>1</v>
      </c>
      <c r="C4406" s="122" t="s">
        <v>2222</v>
      </c>
      <c r="D4406" s="122" t="s">
        <v>2115</v>
      </c>
      <c r="E4406" s="122">
        <v>80</v>
      </c>
      <c r="F4406" s="122">
        <v>0</v>
      </c>
      <c r="G4406" s="122">
        <v>0</v>
      </c>
      <c r="H4406" s="122">
        <v>0</v>
      </c>
      <c r="I4406" s="122">
        <v>0</v>
      </c>
      <c r="J4406" s="122">
        <v>1.4143365E-5</v>
      </c>
      <c r="K4406" s="122">
        <v>1.1696994E-4</v>
      </c>
      <c r="L4406" s="122">
        <v>2.8478349999999999E-4</v>
      </c>
      <c r="M4406" s="122">
        <v>5.2826752999999996E-4</v>
      </c>
      <c r="N4406" s="122">
        <v>8.2688016499999999E-4</v>
      </c>
      <c r="O4406" s="122">
        <v>1.22955653E-3</v>
      </c>
      <c r="P4406" s="122">
        <v>1.6114890249999999E-3</v>
      </c>
      <c r="Q4406" s="122">
        <v>1.9564924600000001E-3</v>
      </c>
      <c r="R4406" s="122">
        <v>2.6094764700000002E-3</v>
      </c>
      <c r="S4406" s="122">
        <v>3.2449476850000001E-3</v>
      </c>
      <c r="T4406" s="122">
        <v>3.5672146699999999E-3</v>
      </c>
      <c r="U4406" s="122">
        <v>3.8495305599999998E-3</v>
      </c>
      <c r="V4406" s="122">
        <v>4.1272857600000001E-3</v>
      </c>
      <c r="W4406" s="122">
        <v>4.5983500300000001E-3</v>
      </c>
      <c r="X4406" s="122">
        <v>5.074544825E-3</v>
      </c>
      <c r="Y4406" s="122">
        <v>5.5500548800000004E-3</v>
      </c>
      <c r="Z4406" s="122">
        <v>6.0352393999999997E-3</v>
      </c>
      <c r="AA4406" s="122">
        <v>6.52201651E-3</v>
      </c>
      <c r="AB4406" s="122">
        <v>7.0148567849999998E-3</v>
      </c>
      <c r="AC4406" s="122">
        <v>7.5062783349999999E-3</v>
      </c>
      <c r="AD4406" s="122">
        <v>7.7899198200000004E-3</v>
      </c>
      <c r="AE4406" s="122">
        <v>7.9709632000000002E-3</v>
      </c>
      <c r="AF4406" s="122">
        <v>8.3487272899999999E-3</v>
      </c>
      <c r="AG4406" s="122">
        <v>8.6672650549999997E-3</v>
      </c>
      <c r="AH4406" s="122">
        <v>8.9741129950000002E-3</v>
      </c>
      <c r="AI4406" s="122">
        <v>8.9465130149999992E-3</v>
      </c>
      <c r="AJ4406" s="122">
        <v>9.0816141599999994E-3</v>
      </c>
      <c r="AK4406" s="122">
        <v>9.2069490499999997E-3</v>
      </c>
      <c r="AL4406" s="122">
        <v>0</v>
      </c>
    </row>
    <row r="4407" spans="1:38" hidden="1" x14ac:dyDescent="0.25">
      <c r="A4407" s="122" t="s">
        <v>2025</v>
      </c>
      <c r="B4407" s="122">
        <v>1</v>
      </c>
      <c r="C4407" s="122" t="s">
        <v>2222</v>
      </c>
      <c r="D4407" s="122" t="s">
        <v>2116</v>
      </c>
      <c r="E4407" s="122">
        <v>80</v>
      </c>
      <c r="F4407" s="122">
        <v>0</v>
      </c>
      <c r="G4407" s="122">
        <v>0</v>
      </c>
      <c r="H4407" s="122">
        <v>0</v>
      </c>
      <c r="I4407" s="122">
        <v>0</v>
      </c>
      <c r="J4407" s="122">
        <v>5.1583635000000001E-5</v>
      </c>
      <c r="K4407" s="122">
        <v>4.3114064500000002E-4</v>
      </c>
      <c r="L4407" s="122">
        <v>1.058969505E-3</v>
      </c>
      <c r="M4407" s="122">
        <v>1.9885368849999999E-3</v>
      </c>
      <c r="N4407" s="122">
        <v>3.1428232700000001E-3</v>
      </c>
      <c r="O4407" s="122">
        <v>4.6973153950000002E-3</v>
      </c>
      <c r="P4407" s="122">
        <v>6.1746054299999997E-3</v>
      </c>
      <c r="Q4407" s="122">
        <v>7.523238715E-3</v>
      </c>
      <c r="R4407" s="122">
        <v>1.0055576744999999E-2</v>
      </c>
      <c r="S4407" s="122">
        <v>1.257067936E-2</v>
      </c>
      <c r="T4407" s="122">
        <v>1.3978739299999999E-2</v>
      </c>
      <c r="U4407" s="122">
        <v>1.5392665425E-2</v>
      </c>
      <c r="V4407" s="122">
        <v>1.6918584729999998E-2</v>
      </c>
      <c r="W4407" s="122">
        <v>1.9327800209999999E-2</v>
      </c>
      <c r="X4407" s="122">
        <v>2.1784387370000002E-2</v>
      </c>
      <c r="Y4407" s="122">
        <v>2.4177039445E-2</v>
      </c>
      <c r="Z4407" s="122">
        <v>2.6545160474999999E-2</v>
      </c>
      <c r="AA4407" s="122">
        <v>2.8918479029999999E-2</v>
      </c>
      <c r="AB4407" s="122">
        <v>3.13807163E-2</v>
      </c>
      <c r="AC4407" s="122">
        <v>3.3895224624999998E-2</v>
      </c>
      <c r="AD4407" s="122">
        <v>3.5589631174999997E-2</v>
      </c>
      <c r="AE4407" s="122">
        <v>3.692534686E-2</v>
      </c>
      <c r="AF4407" s="122">
        <v>3.9170321554999998E-2</v>
      </c>
      <c r="AG4407" s="122">
        <v>4.1238994459999997E-2</v>
      </c>
      <c r="AH4407" s="122">
        <v>4.3134020449999998E-2</v>
      </c>
      <c r="AI4407" s="122">
        <v>4.3607333909999997E-2</v>
      </c>
      <c r="AJ4407" s="122">
        <v>4.2505080059999999E-2</v>
      </c>
      <c r="AK4407" s="122">
        <v>4.3620044480000002E-2</v>
      </c>
      <c r="AL4407" s="122">
        <v>0</v>
      </c>
    </row>
    <row r="4408" spans="1:38" hidden="1" x14ac:dyDescent="0.25">
      <c r="A4408" s="122" t="s">
        <v>2025</v>
      </c>
      <c r="B4408" s="122">
        <v>1</v>
      </c>
      <c r="C4408" s="122" t="s">
        <v>2222</v>
      </c>
      <c r="D4408" s="122" t="s">
        <v>2117</v>
      </c>
      <c r="E4408" s="122">
        <v>80</v>
      </c>
      <c r="F4408" s="122">
        <v>0</v>
      </c>
      <c r="G4408" s="122">
        <v>0</v>
      </c>
      <c r="H4408" s="122">
        <v>0</v>
      </c>
      <c r="I4408" s="122">
        <v>0</v>
      </c>
      <c r="J4408" s="122">
        <v>1.0173615E-5</v>
      </c>
      <c r="K4408" s="122">
        <v>8.4871914999999997E-5</v>
      </c>
      <c r="L4408" s="122">
        <v>2.0704407E-4</v>
      </c>
      <c r="M4408" s="122">
        <v>3.8342793499999999E-4</v>
      </c>
      <c r="N4408" s="122">
        <v>5.9826176E-4</v>
      </c>
      <c r="O4408" s="122">
        <v>8.8684382499999996E-4</v>
      </c>
      <c r="P4408" s="122">
        <v>1.1597364999999999E-3</v>
      </c>
      <c r="Q4408" s="122">
        <v>1.4028071399999999E-3</v>
      </c>
      <c r="R4408" s="122">
        <v>1.860472415E-3</v>
      </c>
      <c r="S4408" s="122">
        <v>2.3132299400000001E-3</v>
      </c>
      <c r="T4408" s="122">
        <v>2.5574369E-3</v>
      </c>
      <c r="U4408" s="122">
        <v>2.795429945E-3</v>
      </c>
      <c r="V4408" s="122">
        <v>3.0399899949999998E-3</v>
      </c>
      <c r="W4408" s="122">
        <v>3.4428335249999998E-3</v>
      </c>
      <c r="X4408" s="122">
        <v>3.84377191E-3</v>
      </c>
      <c r="Y4408" s="122">
        <v>4.2512056100000003E-3</v>
      </c>
      <c r="Z4408" s="122">
        <v>4.6735752850000003E-3</v>
      </c>
      <c r="AA4408" s="122">
        <v>5.0980243049999997E-3</v>
      </c>
      <c r="AB4408" s="122">
        <v>5.5450188250000003E-3</v>
      </c>
      <c r="AC4408" s="122">
        <v>5.9929553650000002E-3</v>
      </c>
      <c r="AD4408" s="122">
        <v>6.2648293049999996E-3</v>
      </c>
      <c r="AE4408" s="122">
        <v>6.4458103750000004E-3</v>
      </c>
      <c r="AF4408" s="122">
        <v>6.8166272349999999E-3</v>
      </c>
      <c r="AG4408" s="122">
        <v>7.1675152799999999E-3</v>
      </c>
      <c r="AH4408" s="122">
        <v>7.4496609899999998E-3</v>
      </c>
      <c r="AI4408" s="122">
        <v>7.5004804900000001E-3</v>
      </c>
      <c r="AJ4408" s="122">
        <v>7.3490946600000004E-3</v>
      </c>
      <c r="AK4408" s="122">
        <v>7.5242849199999998E-3</v>
      </c>
      <c r="AL4408" s="122">
        <v>0</v>
      </c>
    </row>
    <row r="4409" spans="1:38" hidden="1" x14ac:dyDescent="0.25">
      <c r="A4409" s="122" t="s">
        <v>2025</v>
      </c>
      <c r="B4409" s="122">
        <v>1</v>
      </c>
      <c r="C4409" s="122" t="s">
        <v>2222</v>
      </c>
      <c r="D4409" s="122" t="s">
        <v>2118</v>
      </c>
      <c r="E4409" s="122">
        <v>80</v>
      </c>
      <c r="F4409" s="122">
        <v>0</v>
      </c>
      <c r="G4409" s="122">
        <v>0</v>
      </c>
      <c r="H4409" s="122">
        <v>0</v>
      </c>
      <c r="I4409" s="122">
        <v>0</v>
      </c>
      <c r="J4409" s="122">
        <v>7.2827994999999994E-5</v>
      </c>
      <c r="K4409" s="122">
        <v>6.1267413000000003E-4</v>
      </c>
      <c r="L4409" s="122">
        <v>1.511000415E-3</v>
      </c>
      <c r="M4409" s="122">
        <v>2.8332357000000002E-3</v>
      </c>
      <c r="N4409" s="122">
        <v>4.4666032400000003E-3</v>
      </c>
      <c r="O4409" s="122">
        <v>6.663873935E-3</v>
      </c>
      <c r="P4409" s="122">
        <v>8.7515564150000003E-3</v>
      </c>
      <c r="Q4409" s="122">
        <v>1.0643200915E-2</v>
      </c>
      <c r="R4409" s="122">
        <v>1.418797628E-2</v>
      </c>
      <c r="S4409" s="122">
        <v>1.7712219160000001E-2</v>
      </c>
      <c r="T4409" s="122">
        <v>1.9621754670000002E-2</v>
      </c>
      <c r="U4409" s="122">
        <v>2.1596041324999999E-2</v>
      </c>
      <c r="V4409" s="122">
        <v>2.3638577195E-2</v>
      </c>
      <c r="W4409" s="122">
        <v>2.6858744930000001E-2</v>
      </c>
      <c r="X4409" s="122">
        <v>3.004993215E-2</v>
      </c>
      <c r="Y4409" s="122">
        <v>3.3216802055000001E-2</v>
      </c>
      <c r="Z4409" s="122">
        <v>3.6392115635E-2</v>
      </c>
      <c r="AA4409" s="122">
        <v>3.9610646559999997E-2</v>
      </c>
      <c r="AB4409" s="122">
        <v>4.2929637955000002E-2</v>
      </c>
      <c r="AC4409" s="122">
        <v>4.6200938749999997E-2</v>
      </c>
      <c r="AD4409" s="122">
        <v>4.8255097779999999E-2</v>
      </c>
      <c r="AE4409" s="122">
        <v>4.9741715555000003E-2</v>
      </c>
      <c r="AF4409" s="122">
        <v>5.2494666830000002E-2</v>
      </c>
      <c r="AG4409" s="122">
        <v>5.5083317355000001E-2</v>
      </c>
      <c r="AH4409" s="122">
        <v>5.7420908494999999E-2</v>
      </c>
      <c r="AI4409" s="122">
        <v>5.7749024915000002E-2</v>
      </c>
      <c r="AJ4409" s="122">
        <v>5.7329126199999997E-2</v>
      </c>
      <c r="AK4409" s="122">
        <v>5.8616183804999999E-2</v>
      </c>
      <c r="AL4409" s="122">
        <v>0</v>
      </c>
    </row>
    <row r="4410" spans="1:38" hidden="1" x14ac:dyDescent="0.25">
      <c r="A4410" s="122" t="s">
        <v>2025</v>
      </c>
      <c r="B4410" s="122">
        <v>1</v>
      </c>
      <c r="C4410" s="122" t="s">
        <v>2222</v>
      </c>
      <c r="D4410" s="122" t="s">
        <v>2119</v>
      </c>
      <c r="E4410" s="122">
        <v>80</v>
      </c>
      <c r="F4410" s="122">
        <v>0</v>
      </c>
      <c r="G4410" s="122">
        <v>0</v>
      </c>
      <c r="H4410" s="122">
        <v>0</v>
      </c>
      <c r="I4410" s="122">
        <v>0</v>
      </c>
      <c r="J4410" s="122">
        <v>2.5843407500000001E-4</v>
      </c>
      <c r="K4410" s="122">
        <v>2.1805283999999999E-3</v>
      </c>
      <c r="L4410" s="122">
        <v>5.3950878999999997E-3</v>
      </c>
      <c r="M4410" s="122">
        <v>1.0170321615E-2</v>
      </c>
      <c r="N4410" s="122">
        <v>1.6164266569999999E-2</v>
      </c>
      <c r="O4410" s="122">
        <v>2.4295891415E-2</v>
      </c>
      <c r="P4410" s="122">
        <v>3.2136394895000003E-2</v>
      </c>
      <c r="Q4410" s="122">
        <v>3.9457023935000002E-2</v>
      </c>
      <c r="R4410" s="122">
        <v>5.3096303380000001E-2</v>
      </c>
      <c r="S4410" s="122">
        <v>6.6728663734999999E-2</v>
      </c>
      <c r="T4410" s="122">
        <v>7.4340081150000001E-2</v>
      </c>
      <c r="U4410" s="122">
        <v>8.2108597150000004E-2</v>
      </c>
      <c r="V4410" s="122">
        <v>9.0689514949999994E-2</v>
      </c>
      <c r="W4410" s="122">
        <v>0.10364725599000001</v>
      </c>
      <c r="X4410" s="122">
        <v>0.116926030545</v>
      </c>
      <c r="Y4410" s="122">
        <v>0.130642673885</v>
      </c>
      <c r="Z4410" s="122">
        <v>0.14453676906999999</v>
      </c>
      <c r="AA4410" s="122">
        <v>0.158716827625</v>
      </c>
      <c r="AB4410" s="122">
        <v>0.17345490238</v>
      </c>
      <c r="AC4410" s="122">
        <v>0.18830155901000001</v>
      </c>
      <c r="AD4410" s="122">
        <v>0.19880562035499999</v>
      </c>
      <c r="AE4410" s="122">
        <v>0.20716580900000001</v>
      </c>
      <c r="AF4410" s="122">
        <v>0.22030949715000001</v>
      </c>
      <c r="AG4410" s="122">
        <v>0.23208070571</v>
      </c>
      <c r="AH4410" s="122">
        <v>0.24249112316499999</v>
      </c>
      <c r="AI4410" s="122">
        <v>0.24507751746500001</v>
      </c>
      <c r="AJ4410" s="122">
        <v>0.24205111473499999</v>
      </c>
      <c r="AK4410" s="122">
        <v>0.24813779506</v>
      </c>
      <c r="AL4410" s="122">
        <v>0</v>
      </c>
    </row>
    <row r="4411" spans="1:38" hidden="1" x14ac:dyDescent="0.25">
      <c r="A4411" s="122" t="s">
        <v>2025</v>
      </c>
      <c r="B4411" s="122">
        <v>1</v>
      </c>
      <c r="C4411" s="122" t="s">
        <v>2222</v>
      </c>
      <c r="D4411" s="122" t="s">
        <v>2120</v>
      </c>
      <c r="E4411" s="122">
        <v>80</v>
      </c>
      <c r="F4411" s="122">
        <v>0</v>
      </c>
      <c r="G4411" s="122">
        <v>0</v>
      </c>
      <c r="H4411" s="122">
        <v>0</v>
      </c>
      <c r="I4411" s="122">
        <v>0</v>
      </c>
      <c r="J4411" s="122">
        <v>2.729178E-5</v>
      </c>
      <c r="K4411" s="122">
        <v>2.3165920000000001E-4</v>
      </c>
      <c r="L4411" s="122">
        <v>5.7687267999999997E-4</v>
      </c>
      <c r="M4411" s="122">
        <v>1.092124455E-3</v>
      </c>
      <c r="N4411" s="122">
        <v>1.7368771800000001E-3</v>
      </c>
      <c r="O4411" s="122">
        <v>2.6040950300000002E-3</v>
      </c>
      <c r="P4411" s="122">
        <v>3.4438733649999999E-3</v>
      </c>
      <c r="Q4411" s="122">
        <v>4.2265569799999998E-3</v>
      </c>
      <c r="R4411" s="122">
        <v>5.6909743049999998E-3</v>
      </c>
      <c r="S4411" s="122">
        <v>7.1485304950000004E-3</v>
      </c>
      <c r="T4411" s="122">
        <v>7.9723799149999993E-3</v>
      </c>
      <c r="U4411" s="122">
        <v>8.8593718100000007E-3</v>
      </c>
      <c r="V4411" s="122">
        <v>9.8048426450000007E-3</v>
      </c>
      <c r="W4411" s="122">
        <v>1.1297811350000001E-2</v>
      </c>
      <c r="X4411" s="122">
        <v>1.2809120635000001E-2</v>
      </c>
      <c r="Y4411" s="122">
        <v>1.434555425E-2</v>
      </c>
      <c r="Z4411" s="122">
        <v>1.5892197994999999E-2</v>
      </c>
      <c r="AA4411" s="122">
        <v>1.7420427794999999E-2</v>
      </c>
      <c r="AB4411" s="122">
        <v>1.8979579100000001E-2</v>
      </c>
      <c r="AC4411" s="122">
        <v>2.0613700055E-2</v>
      </c>
      <c r="AD4411" s="122">
        <v>2.1665019835E-2</v>
      </c>
      <c r="AE4411" s="122">
        <v>2.2502306105000001E-2</v>
      </c>
      <c r="AF4411" s="122">
        <v>2.402642646E-2</v>
      </c>
      <c r="AG4411" s="122">
        <v>2.5459373550000001E-2</v>
      </c>
      <c r="AH4411" s="122">
        <v>2.6728672469999999E-2</v>
      </c>
      <c r="AI4411" s="122">
        <v>2.70839594E-2</v>
      </c>
      <c r="AJ4411" s="122">
        <v>2.7186826510000001E-2</v>
      </c>
      <c r="AK4411" s="122">
        <v>2.8050643774999998E-2</v>
      </c>
      <c r="AL4411" s="122">
        <v>0</v>
      </c>
    </row>
    <row r="4412" spans="1:38" hidden="1" x14ac:dyDescent="0.25">
      <c r="A4412" s="122" t="s">
        <v>2025</v>
      </c>
      <c r="B4412" s="122">
        <v>1</v>
      </c>
      <c r="C4412" s="122" t="s">
        <v>2222</v>
      </c>
      <c r="D4412" s="122" t="s">
        <v>2121</v>
      </c>
      <c r="E4412" s="122">
        <v>80</v>
      </c>
      <c r="F4412" s="122">
        <v>0</v>
      </c>
      <c r="G4412" s="122">
        <v>0</v>
      </c>
      <c r="H4412" s="122">
        <v>0</v>
      </c>
      <c r="I4412" s="122">
        <v>0</v>
      </c>
      <c r="J4412" s="122">
        <v>9.1784305000000002E-5</v>
      </c>
      <c r="K4412" s="122">
        <v>7.6722537499999998E-4</v>
      </c>
      <c r="L4412" s="122">
        <v>1.8831937899999999E-3</v>
      </c>
      <c r="M4412" s="122">
        <v>3.5184333100000001E-3</v>
      </c>
      <c r="N4412" s="122">
        <v>5.5338264749999998E-3</v>
      </c>
      <c r="O4412" s="122">
        <v>8.2728692199999995E-3</v>
      </c>
      <c r="P4412" s="122">
        <v>1.090287918E-2</v>
      </c>
      <c r="Q4412" s="122">
        <v>1.3322278325000001E-2</v>
      </c>
      <c r="R4412" s="122">
        <v>1.7837723225000001E-2</v>
      </c>
      <c r="S4412" s="122">
        <v>2.2313561074999998E-2</v>
      </c>
      <c r="T4412" s="122">
        <v>2.481621308E-2</v>
      </c>
      <c r="U4412" s="122">
        <v>2.7313289344999998E-2</v>
      </c>
      <c r="V4412" s="122">
        <v>2.9791905434999998E-2</v>
      </c>
      <c r="W4412" s="122">
        <v>3.3709737135000001E-2</v>
      </c>
      <c r="X4412" s="122">
        <v>3.7678971904999997E-2</v>
      </c>
      <c r="Y4412" s="122">
        <v>4.1749680854999999E-2</v>
      </c>
      <c r="Z4412" s="122">
        <v>4.5945976615000002E-2</v>
      </c>
      <c r="AA4412" s="122">
        <v>5.0144972475000001E-2</v>
      </c>
      <c r="AB4412" s="122">
        <v>5.4445171165E-2</v>
      </c>
      <c r="AC4412" s="122">
        <v>5.8708922859999998E-2</v>
      </c>
      <c r="AD4412" s="122">
        <v>6.1311745224999999E-2</v>
      </c>
      <c r="AE4412" s="122">
        <v>6.3105635049999997E-2</v>
      </c>
      <c r="AF4412" s="122">
        <v>6.6435631194999997E-2</v>
      </c>
      <c r="AG4412" s="122">
        <v>6.9490528354999997E-2</v>
      </c>
      <c r="AH4412" s="122">
        <v>7.2099702655E-2</v>
      </c>
      <c r="AI4412" s="122">
        <v>7.2344688155000003E-2</v>
      </c>
      <c r="AJ4412" s="122">
        <v>7.1511420544999996E-2</v>
      </c>
      <c r="AK4412" s="122">
        <v>7.2625274439999998E-2</v>
      </c>
      <c r="AL4412" s="122">
        <v>0</v>
      </c>
    </row>
    <row r="4413" spans="1:38" hidden="1" x14ac:dyDescent="0.25">
      <c r="A4413" s="122" t="s">
        <v>2025</v>
      </c>
      <c r="B4413" s="122">
        <v>1</v>
      </c>
      <c r="C4413" s="122" t="s">
        <v>2222</v>
      </c>
      <c r="D4413" s="122" t="s">
        <v>2138</v>
      </c>
      <c r="E4413" s="122">
        <v>80</v>
      </c>
      <c r="F4413" s="122">
        <v>0</v>
      </c>
      <c r="G4413" s="122">
        <v>0</v>
      </c>
      <c r="H4413" s="122">
        <v>0</v>
      </c>
      <c r="I4413" s="122">
        <v>0</v>
      </c>
      <c r="J4413" s="122">
        <v>1.4941E-6</v>
      </c>
      <c r="K4413" s="122">
        <v>1.2400694999999999E-5</v>
      </c>
      <c r="L4413" s="122">
        <v>3.0153685000000001E-5</v>
      </c>
      <c r="M4413" s="122">
        <v>5.5826075000000002E-5</v>
      </c>
      <c r="N4413" s="122">
        <v>8.7035345E-5</v>
      </c>
      <c r="O4413" s="122">
        <v>1.2834319E-4</v>
      </c>
      <c r="P4413" s="122">
        <v>1.66696E-4</v>
      </c>
      <c r="Q4413" s="122">
        <v>2.00895815E-4</v>
      </c>
      <c r="R4413" s="122">
        <v>2.6562217E-4</v>
      </c>
      <c r="S4413" s="122">
        <v>3.2864672500000001E-4</v>
      </c>
      <c r="T4413" s="122">
        <v>3.6006805000000003E-4</v>
      </c>
      <c r="U4413" s="122">
        <v>3.9094198499999998E-4</v>
      </c>
      <c r="V4413" s="122">
        <v>4.2072381999999999E-4</v>
      </c>
      <c r="W4413" s="122">
        <v>4.7116678E-4</v>
      </c>
      <c r="X4413" s="122">
        <v>5.2138763499999996E-4</v>
      </c>
      <c r="Y4413" s="122">
        <v>5.7101554000000003E-4</v>
      </c>
      <c r="Z4413" s="122">
        <v>6.2045919500000005E-4</v>
      </c>
      <c r="AA4413" s="122">
        <v>6.7019329500000004E-4</v>
      </c>
      <c r="AB4413" s="122">
        <v>7.1943192999999995E-4</v>
      </c>
      <c r="AC4413" s="122">
        <v>7.6829938500000004E-4</v>
      </c>
      <c r="AD4413" s="122">
        <v>7.9544075000000005E-4</v>
      </c>
      <c r="AE4413" s="122">
        <v>8.1235657499999995E-4</v>
      </c>
      <c r="AF4413" s="122">
        <v>8.4856136500000001E-4</v>
      </c>
      <c r="AG4413" s="122">
        <v>8.8006174999999995E-4</v>
      </c>
      <c r="AH4413" s="122">
        <v>9.0645204500000001E-4</v>
      </c>
      <c r="AI4413" s="122">
        <v>9.0186488999999996E-4</v>
      </c>
      <c r="AJ4413" s="122">
        <v>8.8055051500000002E-4</v>
      </c>
      <c r="AK4413" s="122">
        <v>8.8967758999999999E-4</v>
      </c>
      <c r="AL4413" s="122">
        <v>0</v>
      </c>
    </row>
    <row r="4414" spans="1:38" hidden="1" x14ac:dyDescent="0.25">
      <c r="A4414" s="122" t="s">
        <v>2025</v>
      </c>
      <c r="B4414" s="122">
        <v>1</v>
      </c>
      <c r="C4414" s="122" t="s">
        <v>2222</v>
      </c>
      <c r="D4414" s="122" t="s">
        <v>2122</v>
      </c>
      <c r="E4414" s="122">
        <v>80</v>
      </c>
      <c r="F4414" s="122">
        <v>0</v>
      </c>
      <c r="G4414" s="122">
        <v>0</v>
      </c>
      <c r="H4414" s="122">
        <v>0</v>
      </c>
      <c r="I4414" s="122">
        <v>0</v>
      </c>
      <c r="J4414" s="122">
        <v>8.1277699999999999E-6</v>
      </c>
      <c r="K4414" s="122">
        <v>6.77437E-5</v>
      </c>
      <c r="L4414" s="122">
        <v>1.6561595999999999E-4</v>
      </c>
      <c r="M4414" s="122">
        <v>3.0770085000000002E-4</v>
      </c>
      <c r="N4414" s="122">
        <v>4.8147171499999999E-4</v>
      </c>
      <c r="O4414" s="122">
        <v>7.1461999000000005E-4</v>
      </c>
      <c r="P4414" s="122">
        <v>9.35373265E-4</v>
      </c>
      <c r="Q4414" s="122">
        <v>1.1330641349999999E-3</v>
      </c>
      <c r="R4414" s="122">
        <v>1.5065559699999999E-3</v>
      </c>
      <c r="S4414" s="122">
        <v>1.8714068149999999E-3</v>
      </c>
      <c r="T4414" s="122">
        <v>2.0579110299999998E-3</v>
      </c>
      <c r="U4414" s="122">
        <v>2.2393018049999998E-3</v>
      </c>
      <c r="V4414" s="122">
        <v>2.4182701949999998E-3</v>
      </c>
      <c r="W4414" s="122">
        <v>2.7115697300000002E-3</v>
      </c>
      <c r="X4414" s="122">
        <v>3.0021547599999999E-3</v>
      </c>
      <c r="Y4414" s="122">
        <v>3.291208505E-3</v>
      </c>
      <c r="Z4414" s="122">
        <v>3.5838645050000001E-3</v>
      </c>
      <c r="AA4414" s="122">
        <v>3.8816439950000001E-3</v>
      </c>
      <c r="AB4414" s="122">
        <v>4.1651923500000002E-3</v>
      </c>
      <c r="AC4414" s="122">
        <v>4.4558875950000002E-3</v>
      </c>
      <c r="AD4414" s="122">
        <v>4.6133911950000002E-3</v>
      </c>
      <c r="AE4414" s="122">
        <v>4.7198166750000003E-3</v>
      </c>
      <c r="AF4414" s="122">
        <v>4.927758545E-3</v>
      </c>
      <c r="AG4414" s="122">
        <v>5.1281666000000002E-3</v>
      </c>
      <c r="AH4414" s="122">
        <v>5.2929691799999999E-3</v>
      </c>
      <c r="AI4414" s="122">
        <v>5.2761833350000002E-3</v>
      </c>
      <c r="AJ4414" s="122">
        <v>5.3226940650000004E-3</v>
      </c>
      <c r="AK4414" s="122">
        <v>5.4250419249999996E-3</v>
      </c>
      <c r="AL4414" s="122">
        <v>0</v>
      </c>
    </row>
    <row r="4415" spans="1:38" hidden="1" x14ac:dyDescent="0.25">
      <c r="A4415" s="122" t="s">
        <v>2025</v>
      </c>
      <c r="B4415" s="122">
        <v>1</v>
      </c>
      <c r="C4415" s="122" t="s">
        <v>2222</v>
      </c>
      <c r="D4415" s="122" t="s">
        <v>2123</v>
      </c>
      <c r="E4415" s="122">
        <v>80</v>
      </c>
      <c r="F4415" s="122">
        <v>0</v>
      </c>
      <c r="G4415" s="122">
        <v>0</v>
      </c>
      <c r="H4415" s="122">
        <v>0</v>
      </c>
      <c r="I4415" s="122">
        <v>0</v>
      </c>
      <c r="J4415" s="122">
        <v>7.4828615000000005E-5</v>
      </c>
      <c r="K4415" s="122">
        <v>6.3039663500000004E-4</v>
      </c>
      <c r="L4415" s="122">
        <v>1.5537112400000001E-3</v>
      </c>
      <c r="M4415" s="122">
        <v>2.923661245E-3</v>
      </c>
      <c r="N4415" s="122">
        <v>4.6265952199999998E-3</v>
      </c>
      <c r="O4415" s="122">
        <v>6.9047952149999996E-3</v>
      </c>
      <c r="P4415" s="122">
        <v>9.0688513300000006E-3</v>
      </c>
      <c r="Q4415" s="122">
        <v>1.1078000095E-2</v>
      </c>
      <c r="R4415" s="122">
        <v>1.481570062E-2</v>
      </c>
      <c r="S4415" s="122">
        <v>1.8488526049999999E-2</v>
      </c>
      <c r="T4415" s="122">
        <v>2.051087348E-2</v>
      </c>
      <c r="U4415" s="122">
        <v>2.2555788855000002E-2</v>
      </c>
      <c r="V4415" s="122">
        <v>2.4733342790000001E-2</v>
      </c>
      <c r="W4415" s="122">
        <v>2.810197415E-2</v>
      </c>
      <c r="X4415" s="122">
        <v>3.1564210539999998E-2</v>
      </c>
      <c r="Y4415" s="122">
        <v>3.512050488E-2</v>
      </c>
      <c r="Z4415" s="122">
        <v>3.8610914769999997E-2</v>
      </c>
      <c r="AA4415" s="122">
        <v>4.2254416310000001E-2</v>
      </c>
      <c r="AB4415" s="122">
        <v>4.587449465E-2</v>
      </c>
      <c r="AC4415" s="122">
        <v>4.9538279769999999E-2</v>
      </c>
      <c r="AD4415" s="122">
        <v>5.2036940919999997E-2</v>
      </c>
      <c r="AE4415" s="122">
        <v>5.4055195319999999E-2</v>
      </c>
      <c r="AF4415" s="122">
        <v>5.7614352904999999E-2</v>
      </c>
      <c r="AG4415" s="122">
        <v>6.0933959359999998E-2</v>
      </c>
      <c r="AH4415" s="122">
        <v>6.3762734870000004E-2</v>
      </c>
      <c r="AI4415" s="122">
        <v>6.4375042844999994E-2</v>
      </c>
      <c r="AJ4415" s="122">
        <v>6.3945605340000003E-2</v>
      </c>
      <c r="AK4415" s="122">
        <v>6.5032030774999999E-2</v>
      </c>
      <c r="AL4415" s="122">
        <v>0</v>
      </c>
    </row>
    <row r="4416" spans="1:38" hidden="1" x14ac:dyDescent="0.25">
      <c r="A4416" s="122" t="s">
        <v>2025</v>
      </c>
      <c r="B4416" s="122">
        <v>1</v>
      </c>
      <c r="C4416" s="122" t="s">
        <v>2222</v>
      </c>
      <c r="D4416" s="122" t="s">
        <v>2124</v>
      </c>
      <c r="E4416" s="122">
        <v>80</v>
      </c>
      <c r="F4416" s="122">
        <v>0</v>
      </c>
      <c r="G4416" s="122">
        <v>0</v>
      </c>
      <c r="H4416" s="122">
        <v>0</v>
      </c>
      <c r="I4416" s="122">
        <v>0</v>
      </c>
      <c r="J4416" s="122">
        <v>7.1466890000000004E-5</v>
      </c>
      <c r="K4416" s="122">
        <v>5.9633048499999996E-4</v>
      </c>
      <c r="L4416" s="122">
        <v>1.458931365E-3</v>
      </c>
      <c r="M4416" s="122">
        <v>2.7131824199999998E-3</v>
      </c>
      <c r="N4416" s="122">
        <v>4.2481879300000002E-3</v>
      </c>
      <c r="O4416" s="122">
        <v>6.3021931949999999E-3</v>
      </c>
      <c r="P4416" s="122">
        <v>8.2456474549999995E-3</v>
      </c>
      <c r="Q4416" s="122">
        <v>1.000663224E-2</v>
      </c>
      <c r="R4416" s="122">
        <v>1.3329351850000001E-2</v>
      </c>
      <c r="S4416" s="122">
        <v>1.6595752934999999E-2</v>
      </c>
      <c r="T4416" s="122">
        <v>1.8304578219999999E-2</v>
      </c>
      <c r="U4416" s="122">
        <v>1.9992337030000001E-2</v>
      </c>
      <c r="V4416" s="122">
        <v>2.1654277390000001E-2</v>
      </c>
      <c r="W4416" s="122">
        <v>2.4401722269999999E-2</v>
      </c>
      <c r="X4416" s="122">
        <v>2.7133087149999999E-2</v>
      </c>
      <c r="Y4416" s="122">
        <v>2.9862710365E-2</v>
      </c>
      <c r="Z4416" s="122">
        <v>3.2584396090000002E-2</v>
      </c>
      <c r="AA4416" s="122">
        <v>3.5312732569999998E-2</v>
      </c>
      <c r="AB4416" s="122">
        <v>3.804250017E-2</v>
      </c>
      <c r="AC4416" s="122">
        <v>4.080404252E-2</v>
      </c>
      <c r="AD4416" s="122">
        <v>4.2419774989999999E-2</v>
      </c>
      <c r="AE4416" s="122">
        <v>4.3463606850000003E-2</v>
      </c>
      <c r="AF4416" s="122">
        <v>4.5580063150000003E-2</v>
      </c>
      <c r="AG4416" s="122">
        <v>4.7523117084999997E-2</v>
      </c>
      <c r="AH4416" s="122">
        <v>4.9213266120000002E-2</v>
      </c>
      <c r="AI4416" s="122">
        <v>4.9245661624999999E-2</v>
      </c>
      <c r="AJ4416" s="122">
        <v>4.881443924E-2</v>
      </c>
      <c r="AK4416" s="122">
        <v>4.9546211564999998E-2</v>
      </c>
      <c r="AL4416" s="122">
        <v>0</v>
      </c>
    </row>
    <row r="4417" spans="1:38" hidden="1" x14ac:dyDescent="0.25">
      <c r="A4417" s="122" t="s">
        <v>2025</v>
      </c>
      <c r="B4417" s="122">
        <v>1</v>
      </c>
      <c r="C4417" s="122" t="s">
        <v>2222</v>
      </c>
      <c r="D4417" s="122" t="s">
        <v>2125</v>
      </c>
      <c r="E4417" s="122">
        <v>80</v>
      </c>
      <c r="F4417" s="122">
        <v>0</v>
      </c>
      <c r="G4417" s="122">
        <v>0</v>
      </c>
      <c r="H4417" s="122">
        <v>0</v>
      </c>
      <c r="I4417" s="122">
        <v>0</v>
      </c>
      <c r="J4417" s="122">
        <v>2.5342415000000001E-5</v>
      </c>
      <c r="K4417" s="122">
        <v>2.0975154E-4</v>
      </c>
      <c r="L4417" s="122">
        <v>5.0848175999999997E-4</v>
      </c>
      <c r="M4417" s="122">
        <v>9.3721710499999997E-4</v>
      </c>
      <c r="N4417" s="122">
        <v>1.4559317750000001E-3</v>
      </c>
      <c r="O4417" s="122">
        <v>2.1412004049999999E-3</v>
      </c>
      <c r="P4417" s="122">
        <v>2.7726201299999999E-3</v>
      </c>
      <c r="Q4417" s="122">
        <v>3.334068405E-3</v>
      </c>
      <c r="R4417" s="122">
        <v>4.4195193250000002E-3</v>
      </c>
      <c r="S4417" s="122">
        <v>5.489192415E-3</v>
      </c>
      <c r="T4417" s="122">
        <v>6.0299189300000002E-3</v>
      </c>
      <c r="U4417" s="122">
        <v>6.5623511800000003E-3</v>
      </c>
      <c r="V4417" s="122">
        <v>7.09655089E-3</v>
      </c>
      <c r="W4417" s="122">
        <v>7.9764431300000001E-3</v>
      </c>
      <c r="X4417" s="122">
        <v>8.8518570899999999E-3</v>
      </c>
      <c r="Y4417" s="122">
        <v>9.7331104349999992E-3</v>
      </c>
      <c r="Z4417" s="122">
        <v>1.0617643765E-2</v>
      </c>
      <c r="AA4417" s="122">
        <v>1.1490303355E-2</v>
      </c>
      <c r="AB4417" s="122">
        <v>1.235169589E-2</v>
      </c>
      <c r="AC4417" s="122">
        <v>1.3189591525000001E-2</v>
      </c>
      <c r="AD4417" s="122">
        <v>1.364470812E-2</v>
      </c>
      <c r="AE4417" s="122">
        <v>1.39022856E-2</v>
      </c>
      <c r="AF4417" s="122">
        <v>1.44623453E-2</v>
      </c>
      <c r="AG4417" s="122">
        <v>1.491926319E-2</v>
      </c>
      <c r="AH4417" s="122">
        <v>1.5299012825E-2</v>
      </c>
      <c r="AI4417" s="122">
        <v>1.5178588030000001E-2</v>
      </c>
      <c r="AJ4417" s="122">
        <v>1.4827426289999999E-2</v>
      </c>
      <c r="AK4417" s="122">
        <v>1.4983080354999999E-2</v>
      </c>
      <c r="AL4417" s="122">
        <v>0</v>
      </c>
    </row>
    <row r="4418" spans="1:38" hidden="1" x14ac:dyDescent="0.25">
      <c r="A4418" s="122" t="s">
        <v>2025</v>
      </c>
      <c r="B4418" s="122">
        <v>1</v>
      </c>
      <c r="C4418" s="122" t="s">
        <v>2222</v>
      </c>
      <c r="D4418" s="122" t="s">
        <v>2126</v>
      </c>
      <c r="E4418" s="122">
        <v>80</v>
      </c>
      <c r="F4418" s="122">
        <v>0</v>
      </c>
      <c r="G4418" s="122">
        <v>0</v>
      </c>
      <c r="H4418" s="122">
        <v>0</v>
      </c>
      <c r="I4418" s="122">
        <v>0</v>
      </c>
      <c r="J4418" s="122">
        <v>6.6862649999999999E-6</v>
      </c>
      <c r="K4418" s="122">
        <v>5.580028E-5</v>
      </c>
      <c r="L4418" s="122">
        <v>1.3617683E-4</v>
      </c>
      <c r="M4418" s="122">
        <v>2.5216790000000001E-4</v>
      </c>
      <c r="N4418" s="122">
        <v>3.9356067999999999E-4</v>
      </c>
      <c r="O4418" s="122">
        <v>5.8119015999999999E-4</v>
      </c>
      <c r="P4418" s="122">
        <v>7.5843397000000001E-4</v>
      </c>
      <c r="Q4418" s="122">
        <v>9.15480295E-4</v>
      </c>
      <c r="R4418" s="122">
        <v>1.22400424E-3</v>
      </c>
      <c r="S4418" s="122">
        <v>1.52488985E-3</v>
      </c>
      <c r="T4418" s="122">
        <v>1.690048535E-3</v>
      </c>
      <c r="U4418" s="122">
        <v>1.853388505E-3</v>
      </c>
      <c r="V4418" s="122">
        <v>2.0291640099999999E-3</v>
      </c>
      <c r="W4418" s="122">
        <v>2.3262195649999999E-3</v>
      </c>
      <c r="X4418" s="122">
        <v>2.6264569500000002E-3</v>
      </c>
      <c r="Y4418" s="122">
        <v>2.9490016500000001E-3</v>
      </c>
      <c r="Z4418" s="122">
        <v>3.2325416299999999E-3</v>
      </c>
      <c r="AA4418" s="122">
        <v>3.5121309550000001E-3</v>
      </c>
      <c r="AB4418" s="122">
        <v>3.8346629250000002E-3</v>
      </c>
      <c r="AC4418" s="122">
        <v>4.1431161850000002E-3</v>
      </c>
      <c r="AD4418" s="122">
        <v>4.2997772600000001E-3</v>
      </c>
      <c r="AE4418" s="122">
        <v>4.4225065200000002E-3</v>
      </c>
      <c r="AF4418" s="122">
        <v>4.6189830149999996E-3</v>
      </c>
      <c r="AG4418" s="122">
        <v>4.7578843999999997E-3</v>
      </c>
      <c r="AH4418" s="122">
        <v>4.9054180650000001E-3</v>
      </c>
      <c r="AI4418" s="122">
        <v>4.9047641449999997E-3</v>
      </c>
      <c r="AJ4418" s="122">
        <v>4.7823182949999999E-3</v>
      </c>
      <c r="AK4418" s="122">
        <v>4.8639661700000001E-3</v>
      </c>
      <c r="AL4418" s="122">
        <v>0</v>
      </c>
    </row>
    <row r="4419" spans="1:38" hidden="1" x14ac:dyDescent="0.25">
      <c r="A4419" s="122" t="s">
        <v>2025</v>
      </c>
      <c r="B4419" s="122">
        <v>1</v>
      </c>
      <c r="C4419" s="122" t="s">
        <v>2223</v>
      </c>
      <c r="D4419" s="122" t="s">
        <v>2078</v>
      </c>
      <c r="E4419" s="122">
        <v>81</v>
      </c>
      <c r="F4419" s="122">
        <v>0</v>
      </c>
      <c r="G4419" s="122">
        <v>0</v>
      </c>
      <c r="H4419" s="122">
        <v>0</v>
      </c>
      <c r="I4419" s="122">
        <v>0</v>
      </c>
      <c r="J4419" s="122">
        <v>0</v>
      </c>
      <c r="K4419" s="122">
        <v>1.10856E-6</v>
      </c>
      <c r="L4419" s="122">
        <v>2.4837200000000002E-6</v>
      </c>
      <c r="M4419" s="122">
        <v>4.6685999999999997E-6</v>
      </c>
      <c r="N4419" s="122">
        <v>6.8634000000000002E-6</v>
      </c>
      <c r="O4419" s="122">
        <v>9.8480800000000001E-6</v>
      </c>
      <c r="P4419" s="122">
        <v>1.278068E-5</v>
      </c>
      <c r="Q4419" s="122">
        <v>1.5488839999999999E-5</v>
      </c>
      <c r="R4419" s="122">
        <v>1.801224E-5</v>
      </c>
      <c r="S4419" s="122">
        <v>1.9941680000000001E-5</v>
      </c>
      <c r="T4419" s="122">
        <v>2.2018679999999998E-5</v>
      </c>
      <c r="U4419" s="122">
        <v>2.4280440000000002E-5</v>
      </c>
      <c r="V4419" s="122">
        <v>2.629048E-5</v>
      </c>
      <c r="W4419" s="122">
        <v>2.8450559999999999E-5</v>
      </c>
      <c r="X4419" s="122">
        <v>3.042092E-5</v>
      </c>
      <c r="Y4419" s="122">
        <v>3.2892239999999999E-5</v>
      </c>
      <c r="Z4419" s="122">
        <v>3.5873200000000001E-5</v>
      </c>
      <c r="AA4419" s="122">
        <v>3.8309799999999997E-5</v>
      </c>
      <c r="AB4419" s="122">
        <v>4.1334159999999999E-5</v>
      </c>
      <c r="AC4419" s="122">
        <v>4.4013800000000002E-5</v>
      </c>
      <c r="AD4419" s="122">
        <v>4.6506199999999999E-5</v>
      </c>
      <c r="AE4419" s="122">
        <v>4.9366880000000002E-5</v>
      </c>
      <c r="AF4419" s="122">
        <v>5.2398680000000002E-5</v>
      </c>
      <c r="AG4419" s="122">
        <v>5.5326320000000001E-5</v>
      </c>
      <c r="AH4419" s="122">
        <v>5.8054319999999999E-5</v>
      </c>
      <c r="AI4419" s="122">
        <v>6.1119599999999997E-5</v>
      </c>
      <c r="AJ4419" s="122">
        <v>6.3139560000000005E-5</v>
      </c>
      <c r="AK4419" s="122">
        <v>6.5526559999999994E-5</v>
      </c>
      <c r="AL4419" s="122">
        <v>0</v>
      </c>
    </row>
    <row r="4420" spans="1:38" hidden="1" x14ac:dyDescent="0.25">
      <c r="A4420" s="122" t="s">
        <v>2025</v>
      </c>
      <c r="B4420" s="122">
        <v>1</v>
      </c>
      <c r="C4420" s="122" t="s">
        <v>2223</v>
      </c>
      <c r="D4420" s="122" t="s">
        <v>2079</v>
      </c>
      <c r="E4420" s="122">
        <v>81</v>
      </c>
      <c r="F4420" s="122">
        <v>0</v>
      </c>
      <c r="G4420" s="122">
        <v>0</v>
      </c>
      <c r="H4420" s="122">
        <v>0</v>
      </c>
      <c r="I4420" s="122">
        <v>0</v>
      </c>
      <c r="J4420" s="122">
        <v>0</v>
      </c>
      <c r="K4420" s="122">
        <v>7.8851599999999992E-6</v>
      </c>
      <c r="L4420" s="122">
        <v>1.7676199999999999E-5</v>
      </c>
      <c r="M4420" s="122">
        <v>3.3271680000000001E-5</v>
      </c>
      <c r="N4420" s="122">
        <v>4.8769200000000001E-5</v>
      </c>
      <c r="O4420" s="122">
        <v>6.9829359999999996E-5</v>
      </c>
      <c r="P4420" s="122">
        <v>9.0609280000000005E-5</v>
      </c>
      <c r="Q4420" s="122">
        <v>1.0919564E-4</v>
      </c>
      <c r="R4420" s="122">
        <v>1.2563308E-4</v>
      </c>
      <c r="S4420" s="122">
        <v>1.3850428000000001E-4</v>
      </c>
      <c r="T4420" s="122">
        <v>1.513172E-4</v>
      </c>
      <c r="U4420" s="122">
        <v>1.6636832000000001E-4</v>
      </c>
      <c r="V4420" s="122">
        <v>1.8021663999999999E-4</v>
      </c>
      <c r="W4420" s="122">
        <v>1.954178E-4</v>
      </c>
      <c r="X4420" s="122">
        <v>2.0878499999999999E-4</v>
      </c>
      <c r="Y4420" s="122">
        <v>2.2392663999999999E-4</v>
      </c>
      <c r="Z4420" s="122">
        <v>2.4044343999999999E-4</v>
      </c>
      <c r="AA4420" s="122">
        <v>2.545472E-4</v>
      </c>
      <c r="AB4420" s="122">
        <v>2.7242800000000001E-4</v>
      </c>
      <c r="AC4420" s="122">
        <v>2.8829503999999999E-4</v>
      </c>
      <c r="AD4420" s="122">
        <v>3.0562155999999999E-4</v>
      </c>
      <c r="AE4420" s="122">
        <v>3.2455884000000002E-4</v>
      </c>
      <c r="AF4420" s="122">
        <v>3.4341800000000001E-4</v>
      </c>
      <c r="AG4420" s="122">
        <v>3.6421899999999999E-4</v>
      </c>
      <c r="AH4420" s="122">
        <v>3.8551724000000001E-4</v>
      </c>
      <c r="AI4420" s="122">
        <v>4.0890487999999998E-4</v>
      </c>
      <c r="AJ4420" s="122">
        <v>4.3316052000000002E-4</v>
      </c>
      <c r="AK4420" s="122">
        <v>4.5073999999999998E-4</v>
      </c>
      <c r="AL4420" s="122">
        <v>0</v>
      </c>
    </row>
    <row r="4421" spans="1:38" hidden="1" x14ac:dyDescent="0.25">
      <c r="A4421" s="122" t="s">
        <v>2025</v>
      </c>
      <c r="B4421" s="122">
        <v>1</v>
      </c>
      <c r="C4421" s="122" t="s">
        <v>2223</v>
      </c>
      <c r="D4421" s="122" t="s">
        <v>2080</v>
      </c>
      <c r="E4421" s="122">
        <v>81</v>
      </c>
      <c r="F4421" s="122">
        <v>0</v>
      </c>
      <c r="G4421" s="122">
        <v>0</v>
      </c>
      <c r="H4421" s="122">
        <v>0</v>
      </c>
      <c r="I4421" s="122">
        <v>0</v>
      </c>
      <c r="J4421" s="122">
        <v>0</v>
      </c>
      <c r="K4421" s="122">
        <v>4.6524800000000002E-6</v>
      </c>
      <c r="L4421" s="122">
        <v>1.0497840000000001E-5</v>
      </c>
      <c r="M4421" s="122">
        <v>1.9813960000000001E-5</v>
      </c>
      <c r="N4421" s="122">
        <v>2.9077999999999998E-5</v>
      </c>
      <c r="O4421" s="122">
        <v>4.1799160000000002E-5</v>
      </c>
      <c r="P4421" s="122">
        <v>5.4514120000000002E-5</v>
      </c>
      <c r="Q4421" s="122">
        <v>6.5785720000000004E-5</v>
      </c>
      <c r="R4421" s="122">
        <v>7.5881800000000003E-5</v>
      </c>
      <c r="S4421" s="122">
        <v>8.380168E-5</v>
      </c>
      <c r="T4421" s="122">
        <v>9.1833159999999997E-5</v>
      </c>
      <c r="U4421" s="122">
        <v>1.0124848E-4</v>
      </c>
      <c r="V4421" s="122">
        <v>1.098578E-4</v>
      </c>
      <c r="W4421" s="122">
        <v>1.1913052E-4</v>
      </c>
      <c r="X4421" s="122">
        <v>1.2720168000000001E-4</v>
      </c>
      <c r="Y4421" s="122">
        <v>1.3633676E-4</v>
      </c>
      <c r="Z4421" s="122">
        <v>1.4681228000000001E-4</v>
      </c>
      <c r="AA4421" s="122">
        <v>1.5597712E-4</v>
      </c>
      <c r="AB4421" s="122">
        <v>1.6701436E-4</v>
      </c>
      <c r="AC4421" s="122">
        <v>1.7664668E-4</v>
      </c>
      <c r="AD4421" s="122">
        <v>1.8731811999999999E-4</v>
      </c>
      <c r="AE4421" s="122">
        <v>1.9920476E-4</v>
      </c>
      <c r="AF4421" s="122">
        <v>2.1111124000000001E-4</v>
      </c>
      <c r="AG4421" s="122">
        <v>2.2428500000000001E-4</v>
      </c>
      <c r="AH4421" s="122">
        <v>2.3739304E-4</v>
      </c>
      <c r="AI4421" s="122">
        <v>2.5169147999999999E-4</v>
      </c>
      <c r="AJ4421" s="122">
        <v>2.5966839999999998E-4</v>
      </c>
      <c r="AK4421" s="122">
        <v>2.7061883999999998E-4</v>
      </c>
      <c r="AL4421" s="122">
        <v>0</v>
      </c>
    </row>
    <row r="4422" spans="1:38" hidden="1" x14ac:dyDescent="0.25">
      <c r="A4422" s="122" t="s">
        <v>2025</v>
      </c>
      <c r="B4422" s="122">
        <v>1</v>
      </c>
      <c r="C4422" s="122" t="s">
        <v>2223</v>
      </c>
      <c r="D4422" s="122" t="s">
        <v>2133</v>
      </c>
      <c r="E4422" s="122">
        <v>81</v>
      </c>
      <c r="F4422" s="122">
        <v>0</v>
      </c>
      <c r="G4422" s="122">
        <v>0</v>
      </c>
      <c r="H4422" s="122">
        <v>0</v>
      </c>
      <c r="I4422" s="122">
        <v>0</v>
      </c>
      <c r="J4422" s="122">
        <v>0</v>
      </c>
      <c r="K4422" s="122">
        <v>9.9200000000000002E-8</v>
      </c>
      <c r="L4422" s="122">
        <v>2.2443999999999999E-7</v>
      </c>
      <c r="M4422" s="122">
        <v>4.2655999999999998E-7</v>
      </c>
      <c r="N4422" s="122">
        <v>6.2992000000000002E-7</v>
      </c>
      <c r="O4422" s="122">
        <v>9.1016000000000004E-7</v>
      </c>
      <c r="P4422" s="122">
        <v>1.17428E-6</v>
      </c>
      <c r="Q4422" s="122">
        <v>1.4098799999999999E-6</v>
      </c>
      <c r="R4422" s="122">
        <v>1.61448E-6</v>
      </c>
      <c r="S4422" s="122">
        <v>1.7657600000000001E-6</v>
      </c>
      <c r="T4422" s="122">
        <v>1.91456E-6</v>
      </c>
      <c r="U4422" s="122">
        <v>2.0856800000000001E-6</v>
      </c>
      <c r="V4422" s="122">
        <v>2.22456E-6</v>
      </c>
      <c r="W4422" s="122">
        <v>2.3733600000000002E-6</v>
      </c>
      <c r="X4422" s="122">
        <v>2.49364E-6</v>
      </c>
      <c r="Y4422" s="122">
        <v>2.6337599999999998E-6</v>
      </c>
      <c r="Z4422" s="122">
        <v>2.79E-6</v>
      </c>
      <c r="AA4422" s="122">
        <v>2.9202E-6</v>
      </c>
      <c r="AB4422" s="122">
        <v>3.0813999999999998E-6</v>
      </c>
      <c r="AC4422" s="122">
        <v>3.21036E-6</v>
      </c>
      <c r="AD4422" s="122">
        <v>3.3492399999999999E-6</v>
      </c>
      <c r="AE4422" s="122">
        <v>3.4943199999999999E-6</v>
      </c>
      <c r="AF4422" s="122">
        <v>3.6270000000000002E-6</v>
      </c>
      <c r="AG4422" s="122">
        <v>3.7683599999999999E-6</v>
      </c>
      <c r="AH4422" s="122">
        <v>3.8998000000000003E-6</v>
      </c>
      <c r="AI4422" s="122">
        <v>4.0374399999999999E-6</v>
      </c>
      <c r="AJ4422" s="122">
        <v>4.0857999999999999E-6</v>
      </c>
      <c r="AK4422" s="122">
        <v>4.14656E-6</v>
      </c>
      <c r="AL4422" s="122">
        <v>0</v>
      </c>
    </row>
    <row r="4423" spans="1:38" hidden="1" x14ac:dyDescent="0.25">
      <c r="A4423" s="122" t="s">
        <v>2025</v>
      </c>
      <c r="B4423" s="122">
        <v>1</v>
      </c>
      <c r="C4423" s="122" t="s">
        <v>2223</v>
      </c>
      <c r="D4423" s="122" t="s">
        <v>2081</v>
      </c>
      <c r="E4423" s="122">
        <v>81</v>
      </c>
      <c r="F4423" s="122">
        <v>0</v>
      </c>
      <c r="G4423" s="122">
        <v>0</v>
      </c>
      <c r="H4423" s="122">
        <v>0</v>
      </c>
      <c r="I4423" s="122">
        <v>0</v>
      </c>
      <c r="J4423" s="122">
        <v>0</v>
      </c>
      <c r="K4423" s="122">
        <v>8.1331599999999992E-6</v>
      </c>
      <c r="L4423" s="122">
        <v>1.872028E-5</v>
      </c>
      <c r="M4423" s="122">
        <v>3.6084000000000002E-5</v>
      </c>
      <c r="N4423" s="122">
        <v>5.4068959999999997E-5</v>
      </c>
      <c r="O4423" s="122">
        <v>7.9186399999999998E-5</v>
      </c>
      <c r="P4423" s="122">
        <v>1.0502676000000001E-4</v>
      </c>
      <c r="Q4423" s="122">
        <v>1.2889180000000001E-4</v>
      </c>
      <c r="R4423" s="122">
        <v>1.5132464000000001E-4</v>
      </c>
      <c r="S4423" s="122">
        <v>1.6947079999999999E-4</v>
      </c>
      <c r="T4423" s="122">
        <v>1.8877760000000001E-4</v>
      </c>
      <c r="U4423" s="122">
        <v>2.1257692E-4</v>
      </c>
      <c r="V4423" s="122">
        <v>2.3472828000000001E-4</v>
      </c>
      <c r="W4423" s="122">
        <v>2.5793240000000002E-4</v>
      </c>
      <c r="X4423" s="122">
        <v>2.7791128000000001E-4</v>
      </c>
      <c r="Y4423" s="122">
        <v>2.9853247999999999E-4</v>
      </c>
      <c r="Z4423" s="122">
        <v>3.2193004000000001E-4</v>
      </c>
      <c r="AA4423" s="122">
        <v>3.4331508000000002E-4</v>
      </c>
      <c r="AB4423" s="122">
        <v>3.7082696E-4</v>
      </c>
      <c r="AC4423" s="122">
        <v>3.9588364000000002E-4</v>
      </c>
      <c r="AD4423" s="122">
        <v>4.2481904E-4</v>
      </c>
      <c r="AE4423" s="122">
        <v>4.5679615999999999E-4</v>
      </c>
      <c r="AF4423" s="122">
        <v>4.9004303999999996E-4</v>
      </c>
      <c r="AG4423" s="122">
        <v>5.2625103999999999E-4</v>
      </c>
      <c r="AH4423" s="122">
        <v>5.6462408000000001E-4</v>
      </c>
      <c r="AI4423" s="122">
        <v>6.0751692000000001E-4</v>
      </c>
      <c r="AJ4423" s="122">
        <v>6.1877487999999995E-4</v>
      </c>
      <c r="AK4423" s="122">
        <v>6.5075447999999995E-4</v>
      </c>
      <c r="AL4423" s="122">
        <v>0</v>
      </c>
    </row>
    <row r="4424" spans="1:38" x14ac:dyDescent="0.25">
      <c r="A4424" s="122" t="s">
        <v>2025</v>
      </c>
      <c r="B4424" s="122">
        <v>1</v>
      </c>
      <c r="C4424" s="122" t="s">
        <v>2223</v>
      </c>
      <c r="D4424" s="122" t="s">
        <v>2082</v>
      </c>
      <c r="E4424" s="122">
        <v>81</v>
      </c>
      <c r="F4424" s="122">
        <v>0</v>
      </c>
      <c r="G4424" s="122">
        <v>0</v>
      </c>
      <c r="H4424" s="122">
        <v>0</v>
      </c>
      <c r="I4424" s="122">
        <v>0</v>
      </c>
      <c r="J4424" s="122">
        <v>0</v>
      </c>
      <c r="K4424" s="122">
        <v>5.8163440000000002E-5</v>
      </c>
      <c r="L4424" s="122">
        <v>1.3067615999999999E-4</v>
      </c>
      <c r="M4424" s="122">
        <v>2.4745812E-4</v>
      </c>
      <c r="N4424" s="122">
        <v>3.6524323999999998E-4</v>
      </c>
      <c r="O4424" s="122">
        <v>5.2802176000000004E-4</v>
      </c>
      <c r="P4424" s="122">
        <v>6.9171292000000004E-4</v>
      </c>
      <c r="Q4424" s="122">
        <v>8.4273127999999996E-4</v>
      </c>
      <c r="R4424" s="122">
        <v>9.7789871999999999E-4</v>
      </c>
      <c r="S4424" s="122">
        <v>1.0842088800000001E-3</v>
      </c>
      <c r="T4424" s="122">
        <v>1.18811468E-3</v>
      </c>
      <c r="U4424" s="122">
        <v>1.3043510400000001E-3</v>
      </c>
      <c r="V4424" s="122">
        <v>1.4023854399999999E-3</v>
      </c>
      <c r="W4424" s="122">
        <v>1.5159880400000001E-3</v>
      </c>
      <c r="X4424" s="122">
        <v>1.6197735600000001E-3</v>
      </c>
      <c r="Y4424" s="122">
        <v>1.7395364799999999E-3</v>
      </c>
      <c r="Z4424" s="122">
        <v>1.87507964E-3</v>
      </c>
      <c r="AA4424" s="122">
        <v>1.9960267600000001E-3</v>
      </c>
      <c r="AB4424" s="122">
        <v>2.1461411600000001E-3</v>
      </c>
      <c r="AC4424" s="122">
        <v>2.2825547999999998E-3</v>
      </c>
      <c r="AD4424" s="122">
        <v>2.434678E-3</v>
      </c>
      <c r="AE4424" s="122">
        <v>2.6008789199999998E-3</v>
      </c>
      <c r="AF4424" s="122">
        <v>2.7624831599999998E-3</v>
      </c>
      <c r="AG4424" s="122">
        <v>2.9371892400000001E-3</v>
      </c>
      <c r="AH4424" s="122">
        <v>3.1081306800000001E-3</v>
      </c>
      <c r="AI4424" s="122">
        <v>3.2857259599999998E-3</v>
      </c>
      <c r="AJ4424" s="122">
        <v>3.4050536399999999E-3</v>
      </c>
      <c r="AK4424" s="122">
        <v>3.50922108E-3</v>
      </c>
      <c r="AL4424" s="122">
        <v>0</v>
      </c>
    </row>
    <row r="4425" spans="1:38" hidden="1" x14ac:dyDescent="0.25">
      <c r="A4425" s="122" t="s">
        <v>2025</v>
      </c>
      <c r="B4425" s="122">
        <v>1</v>
      </c>
      <c r="C4425" s="122" t="s">
        <v>2223</v>
      </c>
      <c r="D4425" s="122" t="s">
        <v>474</v>
      </c>
      <c r="E4425" s="122">
        <v>81</v>
      </c>
      <c r="F4425" s="122">
        <v>0</v>
      </c>
      <c r="G4425" s="122">
        <v>0</v>
      </c>
      <c r="H4425" s="122">
        <v>0</v>
      </c>
      <c r="I4425" s="122">
        <v>0</v>
      </c>
      <c r="J4425" s="122">
        <v>0</v>
      </c>
      <c r="K4425" s="122">
        <v>7.0221199999999998E-6</v>
      </c>
      <c r="L4425" s="122">
        <v>1.5998480000000001E-5</v>
      </c>
      <c r="M4425" s="122">
        <v>3.0609399999999999E-5</v>
      </c>
      <c r="N4425" s="122">
        <v>4.5579920000000002E-5</v>
      </c>
      <c r="O4425" s="122">
        <v>6.6611560000000002E-5</v>
      </c>
      <c r="P4425" s="122">
        <v>8.8059839999999996E-5</v>
      </c>
      <c r="Q4425" s="122">
        <v>1.0817016E-4</v>
      </c>
      <c r="R4425" s="122">
        <v>1.2592324E-4</v>
      </c>
      <c r="S4425" s="122">
        <v>1.3928051999999999E-4</v>
      </c>
      <c r="T4425" s="122">
        <v>1.5279528E-4</v>
      </c>
      <c r="U4425" s="122">
        <v>1.6862883999999999E-4</v>
      </c>
      <c r="V4425" s="122">
        <v>1.8377667999999999E-4</v>
      </c>
      <c r="W4425" s="122">
        <v>2.0089736000000001E-4</v>
      </c>
      <c r="X4425" s="122">
        <v>2.1637503999999999E-4</v>
      </c>
      <c r="Y4425" s="122">
        <v>2.3401032000000001E-4</v>
      </c>
      <c r="Z4425" s="122">
        <v>2.5360851999999998E-4</v>
      </c>
      <c r="AA4425" s="122">
        <v>2.7163812E-4</v>
      </c>
      <c r="AB4425" s="122">
        <v>2.9375351999999999E-4</v>
      </c>
      <c r="AC4425" s="122">
        <v>3.1449996E-4</v>
      </c>
      <c r="AD4425" s="122">
        <v>3.3773135999999999E-4</v>
      </c>
      <c r="AE4425" s="122">
        <v>3.6463936000000001E-4</v>
      </c>
      <c r="AF4425" s="122">
        <v>3.9119023999999999E-4</v>
      </c>
      <c r="AG4425" s="122">
        <v>4.1942999999999999E-4</v>
      </c>
      <c r="AH4425" s="122">
        <v>4.4900152000000002E-4</v>
      </c>
      <c r="AI4425" s="122">
        <v>4.7976592000000001E-4</v>
      </c>
      <c r="AJ4425" s="122">
        <v>4.9863375999999995E-4</v>
      </c>
      <c r="AK4425" s="122">
        <v>5.1980055999999999E-4</v>
      </c>
      <c r="AL4425" s="122">
        <v>0</v>
      </c>
    </row>
    <row r="4426" spans="1:38" hidden="1" x14ac:dyDescent="0.25">
      <c r="A4426" s="122" t="s">
        <v>2025</v>
      </c>
      <c r="B4426" s="122">
        <v>1</v>
      </c>
      <c r="C4426" s="122" t="s">
        <v>2223</v>
      </c>
      <c r="D4426" s="122" t="s">
        <v>2083</v>
      </c>
      <c r="E4426" s="122">
        <v>81</v>
      </c>
      <c r="F4426" s="122">
        <v>0</v>
      </c>
      <c r="G4426" s="122">
        <v>0</v>
      </c>
      <c r="H4426" s="122">
        <v>0</v>
      </c>
      <c r="I4426" s="122">
        <v>0</v>
      </c>
      <c r="J4426" s="122">
        <v>0</v>
      </c>
      <c r="K4426" s="122">
        <v>6.0995599999999998E-6</v>
      </c>
      <c r="L4426" s="122">
        <v>1.361768E-5</v>
      </c>
      <c r="M4426" s="122">
        <v>2.5513000000000001E-5</v>
      </c>
      <c r="N4426" s="122">
        <v>3.7261999999999997E-5</v>
      </c>
      <c r="O4426" s="122">
        <v>5.3377039999999997E-5</v>
      </c>
      <c r="P4426" s="122">
        <v>6.9435040000000005E-5</v>
      </c>
      <c r="Q4426" s="122">
        <v>8.3903359999999998E-5</v>
      </c>
      <c r="R4426" s="122">
        <v>9.6992799999999997E-5</v>
      </c>
      <c r="S4426" s="122">
        <v>1.071608E-4</v>
      </c>
      <c r="T4426" s="122">
        <v>1.1676212E-4</v>
      </c>
      <c r="U4426" s="122">
        <v>1.2767411999999999E-4</v>
      </c>
      <c r="V4426" s="122">
        <v>1.3694312E-4</v>
      </c>
      <c r="W4426" s="122">
        <v>1.475104E-4</v>
      </c>
      <c r="X4426" s="122">
        <v>1.5689472E-4</v>
      </c>
      <c r="Y4426" s="122">
        <v>1.6763187999999999E-4</v>
      </c>
      <c r="Z4426" s="122">
        <v>1.7983224000000001E-4</v>
      </c>
      <c r="AA4426" s="122">
        <v>1.903214E-4</v>
      </c>
      <c r="AB4426" s="122">
        <v>2.0334511999999999E-4</v>
      </c>
      <c r="AC4426" s="122">
        <v>2.1455595999999999E-4</v>
      </c>
      <c r="AD4426" s="122">
        <v>2.2687536E-4</v>
      </c>
      <c r="AE4426" s="122">
        <v>2.3990652E-4</v>
      </c>
      <c r="AF4426" s="122">
        <v>2.5260411999999998E-4</v>
      </c>
      <c r="AG4426" s="122">
        <v>2.6695464000000001E-4</v>
      </c>
      <c r="AH4426" s="122">
        <v>2.8171684E-4</v>
      </c>
      <c r="AI4426" s="122">
        <v>2.9710152000000001E-4</v>
      </c>
      <c r="AJ4426" s="122">
        <v>3.1035836000000002E-4</v>
      </c>
      <c r="AK4426" s="122">
        <v>3.2246572000000002E-4</v>
      </c>
      <c r="AL4426" s="122">
        <v>0</v>
      </c>
    </row>
    <row r="4427" spans="1:38" hidden="1" x14ac:dyDescent="0.25">
      <c r="A4427" s="122" t="s">
        <v>2025</v>
      </c>
      <c r="B4427" s="122">
        <v>1</v>
      </c>
      <c r="C4427" s="122" t="s">
        <v>2223</v>
      </c>
      <c r="D4427" s="122" t="s">
        <v>2084</v>
      </c>
      <c r="E4427" s="122">
        <v>81</v>
      </c>
      <c r="F4427" s="122">
        <v>0</v>
      </c>
      <c r="G4427" s="122">
        <v>0</v>
      </c>
      <c r="H4427" s="122">
        <v>0</v>
      </c>
      <c r="I4427" s="122">
        <v>0</v>
      </c>
      <c r="J4427" s="122">
        <v>0</v>
      </c>
      <c r="K4427" s="122">
        <v>1.0651599999999999E-6</v>
      </c>
      <c r="L4427" s="122">
        <v>2.3361599999999999E-6</v>
      </c>
      <c r="M4427" s="122">
        <v>4.32512E-6</v>
      </c>
      <c r="N4427" s="122">
        <v>6.2582800000000002E-6</v>
      </c>
      <c r="O4427" s="122">
        <v>8.9875199999999996E-6</v>
      </c>
      <c r="P4427" s="122">
        <v>1.1642359999999999E-5</v>
      </c>
      <c r="Q4427" s="122">
        <v>1.4041760000000001E-5</v>
      </c>
      <c r="R4427" s="122">
        <v>1.6072879999999998E-5</v>
      </c>
      <c r="S4427" s="122">
        <v>1.7484000000000001E-5</v>
      </c>
      <c r="T4427" s="122">
        <v>1.8962080000000001E-5</v>
      </c>
      <c r="U4427" s="122">
        <v>2.0647240000000001E-5</v>
      </c>
      <c r="V4427" s="122">
        <v>2.2218319999999998E-5</v>
      </c>
      <c r="W4427" s="122">
        <v>2.4021279999999998E-5</v>
      </c>
      <c r="X4427" s="122">
        <v>2.5675440000000001E-5</v>
      </c>
      <c r="Y4427" s="122">
        <v>2.787272E-5</v>
      </c>
      <c r="Z4427" s="122">
        <v>3.0412239999999999E-5</v>
      </c>
      <c r="AA4427" s="122">
        <v>3.2897200000000001E-5</v>
      </c>
      <c r="AB4427" s="122">
        <v>3.5957519999999997E-5</v>
      </c>
      <c r="AC4427" s="122">
        <v>3.8877719999999997E-5</v>
      </c>
      <c r="AD4427" s="122">
        <v>4.1871079999999998E-5</v>
      </c>
      <c r="AE4427" s="122">
        <v>4.5259999999999997E-5</v>
      </c>
      <c r="AF4427" s="122">
        <v>4.8517480000000003E-5</v>
      </c>
      <c r="AG4427" s="122">
        <v>5.2047759999999997E-5</v>
      </c>
      <c r="AH4427" s="122">
        <v>5.549496E-5</v>
      </c>
      <c r="AI4427" s="122">
        <v>5.900788E-5</v>
      </c>
      <c r="AJ4427" s="122">
        <v>5.9488999999999999E-5</v>
      </c>
      <c r="AK4427" s="122">
        <v>5.9925479999999999E-5</v>
      </c>
      <c r="AL4427" s="122">
        <v>0</v>
      </c>
    </row>
    <row r="4428" spans="1:38" hidden="1" x14ac:dyDescent="0.25">
      <c r="A4428" s="122" t="s">
        <v>2025</v>
      </c>
      <c r="B4428" s="122">
        <v>1</v>
      </c>
      <c r="C4428" s="122" t="s">
        <v>2223</v>
      </c>
      <c r="D4428" s="122" t="s">
        <v>2085</v>
      </c>
      <c r="E4428" s="122">
        <v>81</v>
      </c>
      <c r="F4428" s="122">
        <v>0</v>
      </c>
      <c r="G4428" s="122">
        <v>0</v>
      </c>
      <c r="H4428" s="122">
        <v>0</v>
      </c>
      <c r="I4428" s="122">
        <v>0</v>
      </c>
      <c r="J4428" s="122">
        <v>0</v>
      </c>
      <c r="K4428" s="122">
        <v>1.3392E-6</v>
      </c>
      <c r="L4428" s="122">
        <v>3.02436E-6</v>
      </c>
      <c r="M4428" s="122">
        <v>5.7238400000000004E-6</v>
      </c>
      <c r="N4428" s="122">
        <v>8.4518400000000004E-6</v>
      </c>
      <c r="O4428" s="122">
        <v>1.2215240000000001E-5</v>
      </c>
      <c r="P4428" s="122">
        <v>1.6003439999999999E-5</v>
      </c>
      <c r="Q4428" s="122">
        <v>1.9448159999999998E-5</v>
      </c>
      <c r="R4428" s="122">
        <v>2.2607679999999999E-5</v>
      </c>
      <c r="S4428" s="122">
        <v>2.5157120000000001E-5</v>
      </c>
      <c r="T4428" s="122">
        <v>2.774748E-5</v>
      </c>
      <c r="U4428" s="122">
        <v>3.0768120000000002E-5</v>
      </c>
      <c r="V4428" s="122">
        <v>3.345272E-5</v>
      </c>
      <c r="W4428" s="122">
        <v>3.6455999999999998E-5</v>
      </c>
      <c r="X4428" s="122">
        <v>3.911208E-5</v>
      </c>
      <c r="Y4428" s="122">
        <v>4.1967800000000002E-5</v>
      </c>
      <c r="Z4428" s="122">
        <v>4.5201719999999999E-5</v>
      </c>
      <c r="AA4428" s="122">
        <v>4.813308E-5</v>
      </c>
      <c r="AB4428" s="122">
        <v>5.1781160000000002E-5</v>
      </c>
      <c r="AC4428" s="122">
        <v>5.5137840000000002E-5</v>
      </c>
      <c r="AD4428" s="122">
        <v>5.8877679999999999E-5</v>
      </c>
      <c r="AE4428" s="122">
        <v>6.2979599999999996E-5</v>
      </c>
      <c r="AF4428" s="122">
        <v>6.7034399999999996E-5</v>
      </c>
      <c r="AG4428" s="122">
        <v>7.1525679999999997E-5</v>
      </c>
      <c r="AH4428" s="122">
        <v>7.6209159999999999E-5</v>
      </c>
      <c r="AI4428" s="122">
        <v>8.1370040000000005E-5</v>
      </c>
      <c r="AJ4428" s="122">
        <v>8.5505440000000006E-5</v>
      </c>
      <c r="AK4428" s="122">
        <v>8.9737559999999997E-5</v>
      </c>
      <c r="AL4428" s="122">
        <v>0</v>
      </c>
    </row>
    <row r="4429" spans="1:38" hidden="1" x14ac:dyDescent="0.25">
      <c r="A4429" s="122" t="s">
        <v>2025</v>
      </c>
      <c r="B4429" s="122">
        <v>1</v>
      </c>
      <c r="C4429" s="122" t="s">
        <v>2223</v>
      </c>
      <c r="D4429" s="122" t="s">
        <v>2086</v>
      </c>
      <c r="E4429" s="122">
        <v>81</v>
      </c>
      <c r="F4429" s="122">
        <v>0</v>
      </c>
      <c r="G4429" s="122">
        <v>0</v>
      </c>
      <c r="H4429" s="122">
        <v>0</v>
      </c>
      <c r="I4429" s="122">
        <v>0</v>
      </c>
      <c r="J4429" s="122">
        <v>0</v>
      </c>
      <c r="K4429" s="122">
        <v>2.667736E-5</v>
      </c>
      <c r="L4429" s="122">
        <v>6.0619879999999997E-5</v>
      </c>
      <c r="M4429" s="122">
        <v>1.156796E-4</v>
      </c>
      <c r="N4429" s="122">
        <v>1.7146967999999999E-4</v>
      </c>
      <c r="O4429" s="122">
        <v>2.4840423999999999E-4</v>
      </c>
      <c r="P4429" s="122">
        <v>3.2659368000000002E-4</v>
      </c>
      <c r="Q4429" s="122">
        <v>3.9978963999999999E-4</v>
      </c>
      <c r="R4429" s="122">
        <v>4.6801444000000003E-4</v>
      </c>
      <c r="S4429" s="122">
        <v>5.2296008000000005E-4</v>
      </c>
      <c r="T4429" s="122">
        <v>5.8163439999999996E-4</v>
      </c>
      <c r="U4429" s="122">
        <v>6.4955663999999996E-4</v>
      </c>
      <c r="V4429" s="122">
        <v>7.0728111999999999E-4</v>
      </c>
      <c r="W4429" s="122">
        <v>7.6814280000000003E-4</v>
      </c>
      <c r="X4429" s="122">
        <v>8.1984956000000003E-4</v>
      </c>
      <c r="Y4429" s="122">
        <v>8.7786419999999997E-4</v>
      </c>
      <c r="Z4429" s="122">
        <v>9.4690368000000002E-4</v>
      </c>
      <c r="AA4429" s="122">
        <v>1.0106061999999999E-3</v>
      </c>
      <c r="AB4429" s="122">
        <v>1.0917208000000001E-3</v>
      </c>
      <c r="AC4429" s="122">
        <v>1.1666242399999999E-3</v>
      </c>
      <c r="AD4429" s="122">
        <v>1.2527062800000001E-3</v>
      </c>
      <c r="AE4429" s="122">
        <v>1.3517140800000001E-3</v>
      </c>
      <c r="AF4429" s="122">
        <v>1.4555194399999999E-3</v>
      </c>
      <c r="AG4429" s="122">
        <v>1.5662725199999999E-3</v>
      </c>
      <c r="AH4429" s="122">
        <v>1.67513584E-3</v>
      </c>
      <c r="AI4429" s="122">
        <v>1.7906009200000001E-3</v>
      </c>
      <c r="AJ4429" s="122">
        <v>1.85942464E-3</v>
      </c>
      <c r="AK4429" s="122">
        <v>1.94798668E-3</v>
      </c>
      <c r="AL4429" s="122">
        <v>0</v>
      </c>
    </row>
    <row r="4430" spans="1:38" hidden="1" x14ac:dyDescent="0.25">
      <c r="A4430" s="122" t="s">
        <v>2025</v>
      </c>
      <c r="B4430" s="122">
        <v>1</v>
      </c>
      <c r="C4430" s="122" t="s">
        <v>2223</v>
      </c>
      <c r="D4430" s="122" t="s">
        <v>2087</v>
      </c>
      <c r="E4430" s="122">
        <v>81</v>
      </c>
      <c r="F4430" s="122">
        <v>0</v>
      </c>
      <c r="G4430" s="122">
        <v>0</v>
      </c>
      <c r="H4430" s="122">
        <v>0</v>
      </c>
      <c r="I4430" s="122">
        <v>0</v>
      </c>
      <c r="J4430" s="122">
        <v>0</v>
      </c>
      <c r="K4430" s="122">
        <v>1.34478E-5</v>
      </c>
      <c r="L4430" s="122">
        <v>3.0613120000000001E-5</v>
      </c>
      <c r="M4430" s="122">
        <v>5.8540399999999999E-5</v>
      </c>
      <c r="N4430" s="122">
        <v>8.7066599999999997E-5</v>
      </c>
      <c r="O4430" s="122">
        <v>1.2682224E-4</v>
      </c>
      <c r="P4430" s="122">
        <v>1.6743967999999999E-4</v>
      </c>
      <c r="Q4430" s="122">
        <v>2.0474756000000001E-4</v>
      </c>
      <c r="R4430" s="122">
        <v>2.3859336E-4</v>
      </c>
      <c r="S4430" s="122">
        <v>2.6519384E-4</v>
      </c>
      <c r="T4430" s="122">
        <v>2.9287436000000001E-4</v>
      </c>
      <c r="U4430" s="122">
        <v>3.2495688E-4</v>
      </c>
      <c r="V4430" s="122">
        <v>3.5645659999999999E-4</v>
      </c>
      <c r="W4430" s="122">
        <v>3.9101663999999999E-4</v>
      </c>
      <c r="X4430" s="122">
        <v>4.2059808000000001E-4</v>
      </c>
      <c r="Y4430" s="122">
        <v>4.5279343999999998E-4</v>
      </c>
      <c r="Z4430" s="122">
        <v>4.8797967999999998E-4</v>
      </c>
      <c r="AA4430" s="122">
        <v>5.1993199999999997E-4</v>
      </c>
      <c r="AB4430" s="122">
        <v>5.6014643999999995E-4</v>
      </c>
      <c r="AC4430" s="122">
        <v>5.9523099999999999E-4</v>
      </c>
      <c r="AD4430" s="122">
        <v>6.3545536000000002E-4</v>
      </c>
      <c r="AE4430" s="122">
        <v>6.8079100000000004E-4</v>
      </c>
      <c r="AF4430" s="122">
        <v>7.2739392000000002E-4</v>
      </c>
      <c r="AG4430" s="122">
        <v>7.7779620000000005E-4</v>
      </c>
      <c r="AH4430" s="122">
        <v>8.2905035999999998E-4</v>
      </c>
      <c r="AI4430" s="122">
        <v>8.8546912000000001E-4</v>
      </c>
      <c r="AJ4430" s="122">
        <v>9.2461219999999996E-4</v>
      </c>
      <c r="AK4430" s="122">
        <v>9.6585460000000003E-4</v>
      </c>
      <c r="AL4430" s="122">
        <v>0</v>
      </c>
    </row>
    <row r="4431" spans="1:38" hidden="1" x14ac:dyDescent="0.25">
      <c r="A4431" s="122" t="s">
        <v>2025</v>
      </c>
      <c r="B4431" s="122">
        <v>1</v>
      </c>
      <c r="C4431" s="122" t="s">
        <v>2223</v>
      </c>
      <c r="D4431" s="122" t="s">
        <v>2134</v>
      </c>
      <c r="E4431" s="122">
        <v>81</v>
      </c>
      <c r="F4431" s="122">
        <v>0</v>
      </c>
      <c r="G4431" s="122">
        <v>0</v>
      </c>
      <c r="H4431" s="122">
        <v>0</v>
      </c>
      <c r="I4431" s="122">
        <v>0</v>
      </c>
      <c r="J4431" s="122">
        <v>0</v>
      </c>
      <c r="K4431" s="122">
        <v>2.6412000000000001E-7</v>
      </c>
      <c r="L4431" s="122">
        <v>5.9271999999999998E-7</v>
      </c>
      <c r="M4431" s="122">
        <v>1.11848E-6</v>
      </c>
      <c r="N4431" s="122">
        <v>1.6578799999999999E-6</v>
      </c>
      <c r="O4431" s="122">
        <v>2.4055999999999999E-6</v>
      </c>
      <c r="P4431" s="122">
        <v>3.16076E-6</v>
      </c>
      <c r="Q4431" s="122">
        <v>3.8241600000000003E-6</v>
      </c>
      <c r="R4431" s="122">
        <v>4.4131600000000001E-6</v>
      </c>
      <c r="S4431" s="122">
        <v>4.8608000000000001E-6</v>
      </c>
      <c r="T4431" s="122">
        <v>5.3047199999999999E-6</v>
      </c>
      <c r="U4431" s="122">
        <v>5.8093999999999998E-6</v>
      </c>
      <c r="V4431" s="122">
        <v>6.2409200000000004E-6</v>
      </c>
      <c r="W4431" s="122">
        <v>6.7381599999999999E-6</v>
      </c>
      <c r="X4431" s="122">
        <v>7.1647199999999999E-6</v>
      </c>
      <c r="Y4431" s="122">
        <v>7.6557599999999994E-6</v>
      </c>
      <c r="Z4431" s="122">
        <v>8.2063199999999994E-6</v>
      </c>
      <c r="AA4431" s="122">
        <v>8.6948800000000007E-6</v>
      </c>
      <c r="AB4431" s="122">
        <v>9.3124000000000008E-6</v>
      </c>
      <c r="AC4431" s="122">
        <v>9.8641999999999995E-6</v>
      </c>
      <c r="AD4431" s="122">
        <v>1.04656E-5</v>
      </c>
      <c r="AE4431" s="122">
        <v>1.112404E-5</v>
      </c>
      <c r="AF4431" s="122">
        <v>1.177628E-5</v>
      </c>
      <c r="AG4431" s="122">
        <v>1.2495479999999999E-5</v>
      </c>
      <c r="AH4431" s="122">
        <v>1.322212E-5</v>
      </c>
      <c r="AI4431" s="122">
        <v>1.400952E-5</v>
      </c>
      <c r="AJ4431" s="122">
        <v>1.452412E-5</v>
      </c>
      <c r="AK4431" s="122">
        <v>1.5097E-5</v>
      </c>
      <c r="AL4431" s="122">
        <v>0</v>
      </c>
    </row>
    <row r="4432" spans="1:38" hidden="1" x14ac:dyDescent="0.25">
      <c r="A4432" s="122" t="s">
        <v>2025</v>
      </c>
      <c r="B4432" s="122">
        <v>1</v>
      </c>
      <c r="C4432" s="122" t="s">
        <v>2223</v>
      </c>
      <c r="D4432" s="122" t="s">
        <v>2088</v>
      </c>
      <c r="E4432" s="122">
        <v>81</v>
      </c>
      <c r="F4432" s="122">
        <v>0</v>
      </c>
      <c r="G4432" s="122">
        <v>0</v>
      </c>
      <c r="H4432" s="122">
        <v>0</v>
      </c>
      <c r="I4432" s="122">
        <v>0</v>
      </c>
      <c r="J4432" s="122">
        <v>0</v>
      </c>
      <c r="K4432" s="122">
        <v>2.1960400000000001E-6</v>
      </c>
      <c r="L4432" s="122">
        <v>4.9128800000000003E-6</v>
      </c>
      <c r="M4432" s="122">
        <v>9.2293199999999996E-6</v>
      </c>
      <c r="N4432" s="122">
        <v>1.3455240000000001E-5</v>
      </c>
      <c r="O4432" s="122">
        <v>1.9077400000000001E-5</v>
      </c>
      <c r="P4432" s="122">
        <v>2.469708E-5</v>
      </c>
      <c r="Q4432" s="122">
        <v>2.9964600000000001E-5</v>
      </c>
      <c r="R4432" s="122">
        <v>3.4762160000000001E-5</v>
      </c>
      <c r="S4432" s="122">
        <v>3.8479680000000002E-5</v>
      </c>
      <c r="T4432" s="122">
        <v>4.2534480000000003E-5</v>
      </c>
      <c r="U4432" s="122">
        <v>4.7062959999999997E-5</v>
      </c>
      <c r="V4432" s="122">
        <v>5.0991279999999999E-5</v>
      </c>
      <c r="W4432" s="122">
        <v>5.502128E-5</v>
      </c>
      <c r="X4432" s="122">
        <v>5.895208E-5</v>
      </c>
      <c r="Y4432" s="122">
        <v>6.3381360000000007E-5</v>
      </c>
      <c r="Z4432" s="122">
        <v>6.8532319999999996E-5</v>
      </c>
      <c r="AA4432" s="122">
        <v>7.3164960000000006E-5</v>
      </c>
      <c r="AB4432" s="122">
        <v>7.8912360000000004E-5</v>
      </c>
      <c r="AC4432" s="122">
        <v>8.4062080000000001E-5</v>
      </c>
      <c r="AD4432" s="122">
        <v>8.9302320000000002E-5</v>
      </c>
      <c r="AE4432" s="122">
        <v>9.5131560000000006E-5</v>
      </c>
      <c r="AF4432" s="122">
        <v>1.0082687999999999E-4</v>
      </c>
      <c r="AG4432" s="122">
        <v>1.0645524E-4</v>
      </c>
      <c r="AH4432" s="122">
        <v>1.1215676E-4</v>
      </c>
      <c r="AI4432" s="122">
        <v>1.1794136E-4</v>
      </c>
      <c r="AJ4432" s="122">
        <v>1.2516063999999999E-4</v>
      </c>
      <c r="AK4432" s="122">
        <v>1.2892528E-4</v>
      </c>
      <c r="AL4432" s="122">
        <v>0</v>
      </c>
    </row>
    <row r="4433" spans="1:38" hidden="1" x14ac:dyDescent="0.25">
      <c r="A4433" s="122" t="s">
        <v>2025</v>
      </c>
      <c r="B4433" s="122">
        <v>1</v>
      </c>
      <c r="C4433" s="122" t="s">
        <v>2223</v>
      </c>
      <c r="D4433" s="122" t="s">
        <v>2089</v>
      </c>
      <c r="E4433" s="122">
        <v>81</v>
      </c>
      <c r="F4433" s="122">
        <v>0</v>
      </c>
      <c r="G4433" s="122">
        <v>0</v>
      </c>
      <c r="H4433" s="122">
        <v>0</v>
      </c>
      <c r="I4433" s="122">
        <v>0</v>
      </c>
      <c r="J4433" s="122">
        <v>0</v>
      </c>
      <c r="K4433" s="122">
        <v>5.2613199999999996E-6</v>
      </c>
      <c r="L4433" s="122">
        <v>1.175396E-5</v>
      </c>
      <c r="M4433" s="122">
        <v>2.2022400000000001E-5</v>
      </c>
      <c r="N4433" s="122">
        <v>3.2140800000000002E-5</v>
      </c>
      <c r="O4433" s="122">
        <v>4.5987879999999999E-5</v>
      </c>
      <c r="P4433" s="122">
        <v>5.9611760000000001E-5</v>
      </c>
      <c r="Q4433" s="122">
        <v>7.1662079999999998E-5</v>
      </c>
      <c r="R4433" s="122">
        <v>8.2283919999999995E-5</v>
      </c>
      <c r="S4433" s="122">
        <v>9.0481560000000002E-5</v>
      </c>
      <c r="T4433" s="122">
        <v>9.8644480000000006E-5</v>
      </c>
      <c r="U4433" s="122">
        <v>1.079234E-4</v>
      </c>
      <c r="V4433" s="122">
        <v>1.1612104E-4</v>
      </c>
      <c r="W4433" s="122">
        <v>1.2542723999999999E-4</v>
      </c>
      <c r="X4433" s="122">
        <v>1.3349343999999999E-4</v>
      </c>
      <c r="Y4433" s="122">
        <v>1.4273888000000001E-4</v>
      </c>
      <c r="Z4433" s="122">
        <v>1.5328508E-4</v>
      </c>
      <c r="AA4433" s="122">
        <v>1.626446E-4</v>
      </c>
      <c r="AB4433" s="122">
        <v>1.7402655999999999E-4</v>
      </c>
      <c r="AC4433" s="122">
        <v>1.8461120000000001E-4</v>
      </c>
      <c r="AD4433" s="122">
        <v>1.9626967999999999E-4</v>
      </c>
      <c r="AE4433" s="122">
        <v>2.0875152E-4</v>
      </c>
      <c r="AF4433" s="122">
        <v>2.2108828E-4</v>
      </c>
      <c r="AG4433" s="122">
        <v>2.3472951999999999E-4</v>
      </c>
      <c r="AH4433" s="122">
        <v>2.4824923999999999E-4</v>
      </c>
      <c r="AI4433" s="122">
        <v>2.6324083999999998E-4</v>
      </c>
      <c r="AJ4433" s="122">
        <v>2.7487699999999998E-4</v>
      </c>
      <c r="AK4433" s="122">
        <v>2.85572E-4</v>
      </c>
      <c r="AL4433" s="122">
        <v>0</v>
      </c>
    </row>
    <row r="4434" spans="1:38" hidden="1" x14ac:dyDescent="0.25">
      <c r="A4434" s="122" t="s">
        <v>2025</v>
      </c>
      <c r="B4434" s="122">
        <v>1</v>
      </c>
      <c r="C4434" s="122" t="s">
        <v>2223</v>
      </c>
      <c r="D4434" s="122" t="s">
        <v>2090</v>
      </c>
      <c r="E4434" s="122">
        <v>81</v>
      </c>
      <c r="F4434" s="122">
        <v>0</v>
      </c>
      <c r="G4434" s="122">
        <v>0</v>
      </c>
      <c r="H4434" s="122">
        <v>0</v>
      </c>
      <c r="I4434" s="122">
        <v>0</v>
      </c>
      <c r="J4434" s="122">
        <v>0</v>
      </c>
      <c r="K4434" s="122">
        <v>2.1600800000000002E-6</v>
      </c>
      <c r="L4434" s="122">
        <v>4.9103999999999996E-6</v>
      </c>
      <c r="M4434" s="122">
        <v>9.3582800000000001E-6</v>
      </c>
      <c r="N4434" s="122">
        <v>1.386568E-5</v>
      </c>
      <c r="O4434" s="122">
        <v>2.010784E-5</v>
      </c>
      <c r="P4434" s="122">
        <v>2.6445480000000001E-5</v>
      </c>
      <c r="Q4434" s="122">
        <v>3.2262319999999999E-5</v>
      </c>
      <c r="R4434" s="122">
        <v>3.7588120000000002E-5</v>
      </c>
      <c r="S4434" s="122">
        <v>4.1930600000000001E-5</v>
      </c>
      <c r="T4434" s="122">
        <v>4.6482639999999997E-5</v>
      </c>
      <c r="U4434" s="122">
        <v>5.1996919999999998E-5</v>
      </c>
      <c r="V4434" s="122">
        <v>5.7178880000000001E-5</v>
      </c>
      <c r="W4434" s="122">
        <v>6.2943640000000001E-5</v>
      </c>
      <c r="X4434" s="122">
        <v>6.7894959999999997E-5</v>
      </c>
      <c r="Y4434" s="122">
        <v>7.315752E-5</v>
      </c>
      <c r="Z4434" s="122">
        <v>7.8923519999999999E-5</v>
      </c>
      <c r="AA4434" s="122">
        <v>8.4021159999999998E-5</v>
      </c>
      <c r="AB4434" s="122">
        <v>9.026456E-5</v>
      </c>
      <c r="AC4434" s="122">
        <v>9.6189280000000003E-5</v>
      </c>
      <c r="AD4434" s="122">
        <v>1.029882E-4</v>
      </c>
      <c r="AE4434" s="122">
        <v>1.1047408000000001E-4</v>
      </c>
      <c r="AF4434" s="122">
        <v>1.1883044E-4</v>
      </c>
      <c r="AG4434" s="122">
        <v>1.2840572E-4</v>
      </c>
      <c r="AH4434" s="122">
        <v>1.3808392000000001E-4</v>
      </c>
      <c r="AI4434" s="122">
        <v>1.4905419999999999E-4</v>
      </c>
      <c r="AJ4434" s="122">
        <v>1.5928668000000001E-4</v>
      </c>
      <c r="AK4434" s="122">
        <v>1.7000772000000001E-4</v>
      </c>
      <c r="AL4434" s="122">
        <v>0</v>
      </c>
    </row>
    <row r="4435" spans="1:38" hidden="1" x14ac:dyDescent="0.25">
      <c r="A4435" s="122" t="s">
        <v>2025</v>
      </c>
      <c r="B4435" s="122">
        <v>1</v>
      </c>
      <c r="C4435" s="122" t="s">
        <v>2223</v>
      </c>
      <c r="D4435" s="122" t="s">
        <v>2091</v>
      </c>
      <c r="E4435" s="122">
        <v>81</v>
      </c>
      <c r="F4435" s="122">
        <v>0</v>
      </c>
      <c r="G4435" s="122">
        <v>0</v>
      </c>
      <c r="H4435" s="122">
        <v>0</v>
      </c>
      <c r="I4435" s="122">
        <v>0</v>
      </c>
      <c r="J4435" s="122">
        <v>0</v>
      </c>
      <c r="K4435" s="122">
        <v>2.203604E-5</v>
      </c>
      <c r="L4435" s="122">
        <v>4.9390439999999997E-5</v>
      </c>
      <c r="M4435" s="122">
        <v>9.2822679999999993E-5</v>
      </c>
      <c r="N4435" s="122">
        <v>1.3587547999999999E-4</v>
      </c>
      <c r="O4435" s="122">
        <v>1.9480524000000001E-4</v>
      </c>
      <c r="P4435" s="122">
        <v>2.5305671999999998E-4</v>
      </c>
      <c r="Q4435" s="122">
        <v>3.0523715999999999E-4</v>
      </c>
      <c r="R4435" s="122">
        <v>3.5124983999999999E-4</v>
      </c>
      <c r="S4435" s="122">
        <v>3.8615956E-4</v>
      </c>
      <c r="T4435" s="122">
        <v>4.2047159999999999E-4</v>
      </c>
      <c r="U4435" s="122">
        <v>4.5907528E-4</v>
      </c>
      <c r="V4435" s="122">
        <v>4.9225767999999995E-4</v>
      </c>
      <c r="W4435" s="122">
        <v>5.3094071999999998E-4</v>
      </c>
      <c r="X4435" s="122">
        <v>5.6406732000000004E-4</v>
      </c>
      <c r="Y4435" s="122">
        <v>6.0226552000000003E-4</v>
      </c>
      <c r="Z4435" s="122">
        <v>6.4515959999999995E-4</v>
      </c>
      <c r="AA4435" s="122">
        <v>6.8243771999999998E-4</v>
      </c>
      <c r="AB4435" s="122">
        <v>7.2866368000000005E-4</v>
      </c>
      <c r="AC4435" s="122">
        <v>7.6947455999999996E-4</v>
      </c>
      <c r="AD4435" s="122">
        <v>8.1300103999999999E-4</v>
      </c>
      <c r="AE4435" s="122">
        <v>8.5970564000000004E-4</v>
      </c>
      <c r="AF4435" s="122">
        <v>9.0473872000000003E-4</v>
      </c>
      <c r="AG4435" s="122">
        <v>9.5422216000000002E-4</v>
      </c>
      <c r="AH4435" s="122">
        <v>1.0028537200000001E-3</v>
      </c>
      <c r="AI4435" s="122">
        <v>1.05534664E-3</v>
      </c>
      <c r="AJ4435" s="122">
        <v>1.1021454799999999E-3</v>
      </c>
      <c r="AK4435" s="122">
        <v>1.1332682399999999E-3</v>
      </c>
      <c r="AL4435" s="122">
        <v>0</v>
      </c>
    </row>
    <row r="4436" spans="1:38" hidden="1" x14ac:dyDescent="0.25">
      <c r="A4436" s="122" t="s">
        <v>2025</v>
      </c>
      <c r="B4436" s="122">
        <v>1</v>
      </c>
      <c r="C4436" s="122" t="s">
        <v>2223</v>
      </c>
      <c r="D4436" s="122" t="s">
        <v>2092</v>
      </c>
      <c r="E4436" s="122">
        <v>81</v>
      </c>
      <c r="F4436" s="122">
        <v>0</v>
      </c>
      <c r="G4436" s="122">
        <v>0</v>
      </c>
      <c r="H4436" s="122">
        <v>0</v>
      </c>
      <c r="I4436" s="122">
        <v>0</v>
      </c>
      <c r="J4436" s="122">
        <v>0</v>
      </c>
      <c r="K4436" s="122">
        <v>1.073716E-5</v>
      </c>
      <c r="L4436" s="122">
        <v>2.410436E-5</v>
      </c>
      <c r="M4436" s="122">
        <v>4.536292E-5</v>
      </c>
      <c r="N4436" s="122">
        <v>6.6420600000000006E-5</v>
      </c>
      <c r="O4436" s="122">
        <v>9.5281599999999999E-5</v>
      </c>
      <c r="P4436" s="122">
        <v>1.2398016E-4</v>
      </c>
      <c r="Q4436" s="122">
        <v>1.4977216000000001E-4</v>
      </c>
      <c r="R4436" s="122">
        <v>1.7262908E-4</v>
      </c>
      <c r="S4436" s="122">
        <v>1.9057684E-4</v>
      </c>
      <c r="T4436" s="122">
        <v>2.0816872E-4</v>
      </c>
      <c r="U4436" s="122">
        <v>2.2857912E-4</v>
      </c>
      <c r="V4436" s="122">
        <v>2.4654423999999998E-4</v>
      </c>
      <c r="W4436" s="122">
        <v>2.6679467999999999E-4</v>
      </c>
      <c r="X4436" s="122">
        <v>2.8430348E-4</v>
      </c>
      <c r="Y4436" s="122">
        <v>3.0400088000000002E-4</v>
      </c>
      <c r="Z4436" s="122">
        <v>3.2611131999999999E-4</v>
      </c>
      <c r="AA4436" s="122">
        <v>3.4564007999999998E-4</v>
      </c>
      <c r="AB4436" s="122">
        <v>3.6984487999999999E-4</v>
      </c>
      <c r="AC4436" s="122">
        <v>3.9205824E-4</v>
      </c>
      <c r="AD4436" s="122">
        <v>4.1618367999999998E-4</v>
      </c>
      <c r="AE4436" s="122">
        <v>4.4199676E-4</v>
      </c>
      <c r="AF4436" s="122">
        <v>4.6839016000000002E-4</v>
      </c>
      <c r="AG4436" s="122">
        <v>4.9742847999999999E-4</v>
      </c>
      <c r="AH4436" s="122">
        <v>5.2791883999999995E-4</v>
      </c>
      <c r="AI4436" s="122">
        <v>5.6079123999999995E-4</v>
      </c>
      <c r="AJ4436" s="122">
        <v>5.8495263999999996E-4</v>
      </c>
      <c r="AK4436" s="122">
        <v>6.0869120000000003E-4</v>
      </c>
      <c r="AL4436" s="122">
        <v>0</v>
      </c>
    </row>
    <row r="4437" spans="1:38" hidden="1" x14ac:dyDescent="0.25">
      <c r="A4437" s="122" t="s">
        <v>2025</v>
      </c>
      <c r="B4437" s="122">
        <v>1</v>
      </c>
      <c r="C4437" s="122" t="s">
        <v>2223</v>
      </c>
      <c r="D4437" s="122" t="s">
        <v>2093</v>
      </c>
      <c r="E4437" s="122">
        <v>81</v>
      </c>
      <c r="F4437" s="122">
        <v>0</v>
      </c>
      <c r="G4437" s="122">
        <v>0</v>
      </c>
      <c r="H4437" s="122">
        <v>0</v>
      </c>
      <c r="I4437" s="122">
        <v>0</v>
      </c>
      <c r="J4437" s="122">
        <v>0</v>
      </c>
      <c r="K4437" s="122">
        <v>4.77276E-6</v>
      </c>
      <c r="L4437" s="122">
        <v>1.06702E-5</v>
      </c>
      <c r="M4437" s="122">
        <v>2.0074359999999999E-5</v>
      </c>
      <c r="N4437" s="122">
        <v>2.9458680000000002E-5</v>
      </c>
      <c r="O4437" s="122">
        <v>4.2217040000000002E-5</v>
      </c>
      <c r="P4437" s="122">
        <v>5.4820400000000001E-5</v>
      </c>
      <c r="Q4437" s="122">
        <v>6.604488E-5</v>
      </c>
      <c r="R4437" s="122">
        <v>7.6095080000000001E-5</v>
      </c>
      <c r="S4437" s="122">
        <v>8.3745879999999999E-5</v>
      </c>
      <c r="T4437" s="122">
        <v>9.1322279999999997E-5</v>
      </c>
      <c r="U4437" s="122">
        <v>9.9945239999999996E-5</v>
      </c>
      <c r="V4437" s="122">
        <v>1.0756752E-4</v>
      </c>
      <c r="W4437" s="122">
        <v>1.1641739999999999E-4</v>
      </c>
      <c r="X4437" s="122">
        <v>1.2426040000000001E-4</v>
      </c>
      <c r="Y4437" s="122">
        <v>1.3331736000000001E-4</v>
      </c>
      <c r="Z4437" s="122">
        <v>1.436106E-4</v>
      </c>
      <c r="AA4437" s="122">
        <v>1.5219264000000001E-4</v>
      </c>
      <c r="AB4437" s="122">
        <v>1.632336E-4</v>
      </c>
      <c r="AC4437" s="122">
        <v>1.7269976000000001E-4</v>
      </c>
      <c r="AD4437" s="122">
        <v>1.8309716E-4</v>
      </c>
      <c r="AE4437" s="122">
        <v>1.9459071999999999E-4</v>
      </c>
      <c r="AF4437" s="122">
        <v>2.0554859999999999E-4</v>
      </c>
      <c r="AG4437" s="122">
        <v>2.1734472000000001E-4</v>
      </c>
      <c r="AH4437" s="122">
        <v>2.2955872000000001E-4</v>
      </c>
      <c r="AI4437" s="122">
        <v>2.4266428000000001E-4</v>
      </c>
      <c r="AJ4437" s="122">
        <v>2.5308648E-4</v>
      </c>
      <c r="AK4437" s="122">
        <v>2.6245343999999998E-4</v>
      </c>
      <c r="AL4437" s="122">
        <v>0</v>
      </c>
    </row>
    <row r="4438" spans="1:38" hidden="1" x14ac:dyDescent="0.25">
      <c r="A4438" s="122" t="s">
        <v>2025</v>
      </c>
      <c r="B4438" s="122">
        <v>1</v>
      </c>
      <c r="C4438" s="122" t="s">
        <v>2223</v>
      </c>
      <c r="D4438" s="122" t="s">
        <v>2094</v>
      </c>
      <c r="E4438" s="122">
        <v>81</v>
      </c>
      <c r="F4438" s="122">
        <v>0</v>
      </c>
      <c r="G4438" s="122">
        <v>0</v>
      </c>
      <c r="H4438" s="122">
        <v>0</v>
      </c>
      <c r="I4438" s="122">
        <v>0</v>
      </c>
      <c r="J4438" s="122">
        <v>0</v>
      </c>
      <c r="K4438" s="122">
        <v>7.1337199999999997E-6</v>
      </c>
      <c r="L4438" s="122">
        <v>1.5996000000000001E-5</v>
      </c>
      <c r="M4438" s="122">
        <v>3.0109679999999999E-5</v>
      </c>
      <c r="N4438" s="122">
        <v>4.4126640000000001E-5</v>
      </c>
      <c r="O4438" s="122">
        <v>6.3332999999999998E-5</v>
      </c>
      <c r="P4438" s="122">
        <v>8.2404200000000006E-5</v>
      </c>
      <c r="Q4438" s="122">
        <v>9.9431879999999998E-5</v>
      </c>
      <c r="R4438" s="122">
        <v>1.1469132E-4</v>
      </c>
      <c r="S4438" s="122">
        <v>1.2662384E-4</v>
      </c>
      <c r="T4438" s="122">
        <v>1.384708E-4</v>
      </c>
      <c r="U4438" s="122">
        <v>1.5227696E-4</v>
      </c>
      <c r="V4438" s="122">
        <v>1.6426403999999999E-4</v>
      </c>
      <c r="W4438" s="122">
        <v>1.7801439999999999E-4</v>
      </c>
      <c r="X4438" s="122">
        <v>1.8983035999999999E-4</v>
      </c>
      <c r="Y4438" s="122">
        <v>2.0317771999999999E-4</v>
      </c>
      <c r="Z4438" s="122">
        <v>2.1848428000000001E-4</v>
      </c>
      <c r="AA4438" s="122">
        <v>2.3180436E-4</v>
      </c>
      <c r="AB4438" s="122">
        <v>2.4817732E-4</v>
      </c>
      <c r="AC4438" s="122">
        <v>2.629544E-4</v>
      </c>
      <c r="AD4438" s="122">
        <v>2.786962E-4</v>
      </c>
      <c r="AE4438" s="122">
        <v>2.9610208000000002E-4</v>
      </c>
      <c r="AF4438" s="122">
        <v>3.1332072000000001E-4</v>
      </c>
      <c r="AG4438" s="122">
        <v>3.3268084000000002E-4</v>
      </c>
      <c r="AH4438" s="122">
        <v>3.5183635999999998E-4</v>
      </c>
      <c r="AI4438" s="122">
        <v>3.7261131999999998E-4</v>
      </c>
      <c r="AJ4438" s="122">
        <v>3.8826136000000001E-4</v>
      </c>
      <c r="AK4438" s="122">
        <v>4.0329636000000001E-4</v>
      </c>
      <c r="AL4438" s="122">
        <v>0</v>
      </c>
    </row>
    <row r="4439" spans="1:38" hidden="1" x14ac:dyDescent="0.25">
      <c r="A4439" s="122" t="s">
        <v>2025</v>
      </c>
      <c r="B4439" s="122">
        <v>1</v>
      </c>
      <c r="C4439" s="122" t="s">
        <v>2223</v>
      </c>
      <c r="D4439" s="122" t="s">
        <v>2095</v>
      </c>
      <c r="E4439" s="122">
        <v>81</v>
      </c>
      <c r="F4439" s="122">
        <v>0</v>
      </c>
      <c r="G4439" s="122">
        <v>0</v>
      </c>
      <c r="H4439" s="122">
        <v>0</v>
      </c>
      <c r="I4439" s="122">
        <v>0</v>
      </c>
      <c r="J4439" s="122">
        <v>0</v>
      </c>
      <c r="K4439" s="122">
        <v>8.0352000000000006E-6</v>
      </c>
      <c r="L4439" s="122">
        <v>1.795272E-5</v>
      </c>
      <c r="M4439" s="122">
        <v>3.3677160000000001E-5</v>
      </c>
      <c r="N4439" s="122">
        <v>4.9163519999999999E-5</v>
      </c>
      <c r="O4439" s="122">
        <v>7.031296E-5</v>
      </c>
      <c r="P4439" s="122">
        <v>9.1011040000000003E-5</v>
      </c>
      <c r="Q4439" s="122">
        <v>1.0944612E-4</v>
      </c>
      <c r="R4439" s="122">
        <v>1.2611544E-4</v>
      </c>
      <c r="S4439" s="122">
        <v>1.3904491999999999E-4</v>
      </c>
      <c r="T4439" s="122">
        <v>1.5203516E-4</v>
      </c>
      <c r="U4439" s="122">
        <v>1.6661631999999999E-4</v>
      </c>
      <c r="V4439" s="122">
        <v>1.6751284000000001E-4</v>
      </c>
      <c r="W4439" s="122">
        <v>1.829868E-4</v>
      </c>
      <c r="X4439" s="122">
        <v>1.9627836000000001E-4</v>
      </c>
      <c r="Y4439" s="122">
        <v>2.1139396E-4</v>
      </c>
      <c r="Z4439" s="122">
        <v>2.2833980000000001E-4</v>
      </c>
      <c r="AA4439" s="122">
        <v>2.42699E-4</v>
      </c>
      <c r="AB4439" s="122">
        <v>2.6029211999999998E-4</v>
      </c>
      <c r="AC4439" s="122">
        <v>2.7603019999999999E-4</v>
      </c>
      <c r="AD4439" s="122">
        <v>2.9314096000000002E-4</v>
      </c>
      <c r="AE4439" s="122">
        <v>3.1200383999999999E-4</v>
      </c>
      <c r="AF4439" s="122">
        <v>3.3032979999999998E-4</v>
      </c>
      <c r="AG4439" s="122">
        <v>3.4896328000000001E-4</v>
      </c>
      <c r="AH4439" s="122">
        <v>3.6761288000000002E-4</v>
      </c>
      <c r="AI4439" s="122">
        <v>3.8810264000000002E-4</v>
      </c>
      <c r="AJ4439" s="122">
        <v>4.0095400000000002E-4</v>
      </c>
      <c r="AK4439" s="122">
        <v>4.1354991999999999E-4</v>
      </c>
      <c r="AL4439" s="122">
        <v>0</v>
      </c>
    </row>
    <row r="4440" spans="1:38" hidden="1" x14ac:dyDescent="0.25">
      <c r="A4440" s="122" t="s">
        <v>2025</v>
      </c>
      <c r="B4440" s="122">
        <v>1</v>
      </c>
      <c r="C4440" s="122" t="s">
        <v>2223</v>
      </c>
      <c r="D4440" s="122" t="s">
        <v>2096</v>
      </c>
      <c r="E4440" s="122">
        <v>81</v>
      </c>
      <c r="F4440" s="122">
        <v>0</v>
      </c>
      <c r="G4440" s="122">
        <v>0</v>
      </c>
      <c r="H4440" s="122">
        <v>0</v>
      </c>
      <c r="I4440" s="122">
        <v>0</v>
      </c>
      <c r="J4440" s="122">
        <v>0</v>
      </c>
      <c r="K4440" s="122">
        <v>1.126912E-5</v>
      </c>
      <c r="L4440" s="122">
        <v>2.5221599999999999E-5</v>
      </c>
      <c r="M4440" s="122">
        <v>4.7426280000000002E-5</v>
      </c>
      <c r="N4440" s="122">
        <v>6.9442479999999997E-5</v>
      </c>
      <c r="O4440" s="122">
        <v>9.9575720000000004E-5</v>
      </c>
      <c r="P4440" s="122">
        <v>1.2945972E-4</v>
      </c>
      <c r="Q4440" s="122">
        <v>1.5636772E-4</v>
      </c>
      <c r="R4440" s="122">
        <v>1.7995500000000001E-4</v>
      </c>
      <c r="S4440" s="122">
        <v>1.9752579999999999E-4</v>
      </c>
      <c r="T4440" s="122">
        <v>2.1415668000000001E-4</v>
      </c>
      <c r="U4440" s="122">
        <v>2.3311752000000001E-4</v>
      </c>
      <c r="V4440" s="122">
        <v>2.4955867999999998E-4</v>
      </c>
      <c r="W4440" s="122">
        <v>2.6896839999999999E-4</v>
      </c>
      <c r="X4440" s="122">
        <v>2.8625771999999999E-4</v>
      </c>
      <c r="Y4440" s="122">
        <v>3.0674376E-4</v>
      </c>
      <c r="Z4440" s="122">
        <v>3.2992307999999998E-4</v>
      </c>
      <c r="AA4440" s="122">
        <v>3.5078235999999997E-4</v>
      </c>
      <c r="AB4440" s="122">
        <v>3.7693024E-4</v>
      </c>
      <c r="AC4440" s="122">
        <v>4.0068492000000001E-4</v>
      </c>
      <c r="AD4440" s="122">
        <v>4.2683776000000001E-4</v>
      </c>
      <c r="AE4440" s="122">
        <v>4.5443395999999998E-4</v>
      </c>
      <c r="AF4440" s="122">
        <v>4.8175364000000001E-4</v>
      </c>
      <c r="AG4440" s="122">
        <v>5.1247339999999997E-4</v>
      </c>
      <c r="AH4440" s="122">
        <v>5.4267484000000005E-4</v>
      </c>
      <c r="AI4440" s="122">
        <v>5.7444364000000005E-4</v>
      </c>
      <c r="AJ4440" s="122">
        <v>6.0534692E-4</v>
      </c>
      <c r="AK4440" s="122">
        <v>6.2467603999999996E-4</v>
      </c>
      <c r="AL4440" s="122">
        <v>0</v>
      </c>
    </row>
    <row r="4441" spans="1:38" hidden="1" x14ac:dyDescent="0.25">
      <c r="A4441" s="122" t="s">
        <v>2025</v>
      </c>
      <c r="B4441" s="122">
        <v>1</v>
      </c>
      <c r="C4441" s="122" t="s">
        <v>2223</v>
      </c>
      <c r="D4441" s="122" t="s">
        <v>2097</v>
      </c>
      <c r="E4441" s="122">
        <v>81</v>
      </c>
      <c r="F4441" s="122">
        <v>0</v>
      </c>
      <c r="G4441" s="122">
        <v>0</v>
      </c>
      <c r="H4441" s="122">
        <v>0</v>
      </c>
      <c r="I4441" s="122">
        <v>0</v>
      </c>
      <c r="J4441" s="122">
        <v>0</v>
      </c>
      <c r="K4441" s="122">
        <v>9.3037200000000001E-6</v>
      </c>
      <c r="L4441" s="122">
        <v>2.0863E-5</v>
      </c>
      <c r="M4441" s="122">
        <v>3.9285680000000001E-5</v>
      </c>
      <c r="N4441" s="122">
        <v>5.7624039999999999E-5</v>
      </c>
      <c r="O4441" s="122">
        <v>8.2823319999999998E-5</v>
      </c>
      <c r="P4441" s="122">
        <v>1.0808831999999999E-4</v>
      </c>
      <c r="Q4441" s="122">
        <v>1.313656E-4</v>
      </c>
      <c r="R4441" s="122">
        <v>1.5256340000000001E-4</v>
      </c>
      <c r="S4441" s="122">
        <v>1.6903803999999999E-4</v>
      </c>
      <c r="T4441" s="122">
        <v>1.8525599999999999E-4</v>
      </c>
      <c r="U4441" s="122">
        <v>2.0359560000000001E-4</v>
      </c>
      <c r="V4441" s="122">
        <v>2.1908567999999999E-4</v>
      </c>
      <c r="W4441" s="122">
        <v>2.3642583999999999E-4</v>
      </c>
      <c r="X4441" s="122">
        <v>2.5156499999999998E-4</v>
      </c>
      <c r="Y4441" s="122">
        <v>2.696938E-4</v>
      </c>
      <c r="Z4441" s="122">
        <v>2.9085067999999999E-4</v>
      </c>
      <c r="AA4441" s="122">
        <v>3.0973463999999998E-4</v>
      </c>
      <c r="AB4441" s="122">
        <v>3.3304664000000003E-4</v>
      </c>
      <c r="AC4441" s="122">
        <v>3.5354880000000003E-4</v>
      </c>
      <c r="AD4441" s="122">
        <v>3.7605727999999997E-4</v>
      </c>
      <c r="AE4441" s="122">
        <v>4.0035260000000002E-4</v>
      </c>
      <c r="AF4441" s="122">
        <v>4.2387292000000001E-4</v>
      </c>
      <c r="AG4441" s="122">
        <v>4.5010016E-4</v>
      </c>
      <c r="AH4441" s="122">
        <v>4.7619223999999997E-4</v>
      </c>
      <c r="AI4441" s="122">
        <v>5.0446547999999998E-4</v>
      </c>
      <c r="AJ4441" s="122">
        <v>5.3211252000000004E-4</v>
      </c>
      <c r="AK4441" s="122">
        <v>5.5137592000000001E-4</v>
      </c>
      <c r="AL4441" s="122">
        <v>0</v>
      </c>
    </row>
    <row r="4442" spans="1:38" hidden="1" x14ac:dyDescent="0.25">
      <c r="A4442" s="122" t="s">
        <v>2025</v>
      </c>
      <c r="B4442" s="122">
        <v>1</v>
      </c>
      <c r="C4442" s="122" t="s">
        <v>2223</v>
      </c>
      <c r="D4442" s="122" t="s">
        <v>2098</v>
      </c>
      <c r="E4442" s="122">
        <v>81</v>
      </c>
      <c r="F4442" s="122">
        <v>0</v>
      </c>
      <c r="G4442" s="122">
        <v>0</v>
      </c>
      <c r="H4442" s="122">
        <v>0</v>
      </c>
      <c r="I4442" s="122">
        <v>0</v>
      </c>
      <c r="J4442" s="122">
        <v>0</v>
      </c>
      <c r="K4442" s="122">
        <v>2.2815999999999999E-6</v>
      </c>
      <c r="L4442" s="122">
        <v>5.0976400000000004E-6</v>
      </c>
      <c r="M4442" s="122">
        <v>9.5579200000000001E-6</v>
      </c>
      <c r="N4442" s="122">
        <v>1.394132E-5</v>
      </c>
      <c r="O4442" s="122">
        <v>1.996772E-5</v>
      </c>
      <c r="P4442" s="122">
        <v>2.5990400000000001E-5</v>
      </c>
      <c r="Q4442" s="122">
        <v>3.1424080000000002E-5</v>
      </c>
      <c r="R4442" s="122">
        <v>3.634192E-5</v>
      </c>
      <c r="S4442" s="122">
        <v>4.0182200000000003E-5</v>
      </c>
      <c r="T4442" s="122">
        <v>4.3874919999999997E-5</v>
      </c>
      <c r="U4442" s="122">
        <v>4.8011559999999997E-5</v>
      </c>
      <c r="V4442" s="122">
        <v>5.1531920000000002E-5</v>
      </c>
      <c r="W4442" s="122">
        <v>5.5497439999999998E-5</v>
      </c>
      <c r="X4442" s="122">
        <v>5.887644E-5</v>
      </c>
      <c r="Y4442" s="122">
        <v>6.2575360000000001E-5</v>
      </c>
      <c r="Z4442" s="122">
        <v>6.6705799999999994E-5</v>
      </c>
      <c r="AA4442" s="122">
        <v>7.0455560000000001E-5</v>
      </c>
      <c r="AB4442" s="122">
        <v>7.511672E-5</v>
      </c>
      <c r="AC4442" s="122">
        <v>7.9271960000000007E-5</v>
      </c>
      <c r="AD4442" s="122">
        <v>8.3995120000000006E-5</v>
      </c>
      <c r="AE4442" s="122">
        <v>8.8854679999999993E-5</v>
      </c>
      <c r="AF4442" s="122">
        <v>9.4014319999999993E-5</v>
      </c>
      <c r="AG4442" s="122">
        <v>9.9734439999999994E-5</v>
      </c>
      <c r="AH4442" s="122">
        <v>1.05617E-4</v>
      </c>
      <c r="AI4442" s="122">
        <v>1.1212204E-4</v>
      </c>
      <c r="AJ4442" s="122">
        <v>1.174342E-4</v>
      </c>
      <c r="AK4442" s="122">
        <v>1.2272652000000001E-4</v>
      </c>
      <c r="AL4442" s="122">
        <v>0</v>
      </c>
    </row>
    <row r="4443" spans="1:38" hidden="1" x14ac:dyDescent="0.25">
      <c r="A4443" s="122" t="s">
        <v>2025</v>
      </c>
      <c r="B4443" s="122">
        <v>1</v>
      </c>
      <c r="C4443" s="122" t="s">
        <v>2223</v>
      </c>
      <c r="D4443" s="122" t="s">
        <v>2099</v>
      </c>
      <c r="E4443" s="122">
        <v>81</v>
      </c>
      <c r="F4443" s="122">
        <v>0</v>
      </c>
      <c r="G4443" s="122">
        <v>0</v>
      </c>
      <c r="H4443" s="122">
        <v>0</v>
      </c>
      <c r="I4443" s="122">
        <v>0</v>
      </c>
      <c r="J4443" s="122">
        <v>0</v>
      </c>
      <c r="K4443" s="122">
        <v>1.775556E-5</v>
      </c>
      <c r="L4443" s="122">
        <v>3.9827560000000002E-5</v>
      </c>
      <c r="M4443" s="122">
        <v>7.4718680000000005E-5</v>
      </c>
      <c r="N4443" s="122">
        <v>1.0903816000000001E-4</v>
      </c>
      <c r="O4443" s="122">
        <v>1.5600067999999999E-4</v>
      </c>
      <c r="P4443" s="122">
        <v>2.0254904E-4</v>
      </c>
      <c r="Q4443" s="122">
        <v>2.4419816000000001E-4</v>
      </c>
      <c r="R4443" s="122">
        <v>2.8086744E-4</v>
      </c>
      <c r="S4443" s="122">
        <v>3.0881456000000001E-4</v>
      </c>
      <c r="T4443" s="122">
        <v>3.3582548000000002E-4</v>
      </c>
      <c r="U4443" s="122">
        <v>3.6592151999999999E-4</v>
      </c>
      <c r="V4443" s="122">
        <v>3.9072648000000002E-4</v>
      </c>
      <c r="W4443" s="122">
        <v>4.1825324000000001E-4</v>
      </c>
      <c r="X4443" s="122">
        <v>4.4015907999999998E-4</v>
      </c>
      <c r="Y4443" s="122">
        <v>4.6600687999999999E-4</v>
      </c>
      <c r="Z4443" s="122">
        <v>4.9628892000000001E-4</v>
      </c>
      <c r="AA4443" s="122">
        <v>5.2414428000000001E-4</v>
      </c>
      <c r="AB4443" s="122">
        <v>5.5984635999999999E-4</v>
      </c>
      <c r="AC4443" s="122">
        <v>5.9160400000000002E-4</v>
      </c>
      <c r="AD4443" s="122">
        <v>6.2667492000000003E-4</v>
      </c>
      <c r="AE4443" s="122">
        <v>6.6415267999999999E-4</v>
      </c>
      <c r="AF4443" s="122">
        <v>7.0239179999999997E-4</v>
      </c>
      <c r="AG4443" s="122">
        <v>7.4492256000000001E-4</v>
      </c>
      <c r="AH4443" s="122">
        <v>7.8711479999999995E-4</v>
      </c>
      <c r="AI4443" s="122">
        <v>8.3187880000000004E-4</v>
      </c>
      <c r="AJ4443" s="122">
        <v>8.6787723999999999E-4</v>
      </c>
      <c r="AK4443" s="122">
        <v>8.9889088000000002E-4</v>
      </c>
      <c r="AL4443" s="122">
        <v>0</v>
      </c>
    </row>
    <row r="4444" spans="1:38" hidden="1" x14ac:dyDescent="0.25">
      <c r="A4444" s="122" t="s">
        <v>2025</v>
      </c>
      <c r="B4444" s="122">
        <v>1</v>
      </c>
      <c r="C4444" s="122" t="s">
        <v>2223</v>
      </c>
      <c r="D4444" s="122" t="s">
        <v>2100</v>
      </c>
      <c r="E4444" s="122">
        <v>81</v>
      </c>
      <c r="F4444" s="122">
        <v>0</v>
      </c>
      <c r="G4444" s="122">
        <v>0</v>
      </c>
      <c r="H4444" s="122">
        <v>0</v>
      </c>
      <c r="I4444" s="122">
        <v>0</v>
      </c>
      <c r="J4444" s="122">
        <v>0</v>
      </c>
      <c r="K4444" s="122">
        <v>8.5510399999999994E-6</v>
      </c>
      <c r="L4444" s="122">
        <v>1.9233640000000001E-5</v>
      </c>
      <c r="M4444" s="122">
        <v>3.6284880000000001E-5</v>
      </c>
      <c r="N4444" s="122">
        <v>5.3295199999999998E-5</v>
      </c>
      <c r="O4444" s="122">
        <v>7.6816760000000003E-5</v>
      </c>
      <c r="P4444" s="122">
        <v>1.0040899999999999E-4</v>
      </c>
      <c r="Q4444" s="122">
        <v>1.217866E-4</v>
      </c>
      <c r="R4444" s="122">
        <v>1.4074372E-4</v>
      </c>
      <c r="S4444" s="122">
        <v>1.5542284000000001E-4</v>
      </c>
      <c r="T4444" s="122">
        <v>1.6991844E-4</v>
      </c>
      <c r="U4444" s="122">
        <v>1.863844E-4</v>
      </c>
      <c r="V4444" s="122">
        <v>2.0102879999999999E-4</v>
      </c>
      <c r="W4444" s="122">
        <v>2.1776508000000001E-4</v>
      </c>
      <c r="X4444" s="122">
        <v>2.3218503999999999E-4</v>
      </c>
      <c r="Y4444" s="122">
        <v>2.4855303999999999E-4</v>
      </c>
      <c r="Z4444" s="122">
        <v>2.6684179999999998E-4</v>
      </c>
      <c r="AA4444" s="122">
        <v>2.8355576E-4</v>
      </c>
      <c r="AB4444" s="122">
        <v>3.0415092E-4</v>
      </c>
      <c r="AC4444" s="122">
        <v>3.2308944000000001E-4</v>
      </c>
      <c r="AD4444" s="122">
        <v>3.4404295999999998E-4</v>
      </c>
      <c r="AE4444" s="122">
        <v>3.6662335999999997E-4</v>
      </c>
      <c r="AF4444" s="122">
        <v>3.8988576000000002E-4</v>
      </c>
      <c r="AG4444" s="122">
        <v>4.1583524E-4</v>
      </c>
      <c r="AH4444" s="122">
        <v>4.4203519999999998E-4</v>
      </c>
      <c r="AI4444" s="122">
        <v>4.6989800000000001E-4</v>
      </c>
      <c r="AJ4444" s="122">
        <v>4.9198364000000003E-4</v>
      </c>
      <c r="AK4444" s="122">
        <v>5.1043856000000003E-4</v>
      </c>
      <c r="AL4444" s="122">
        <v>0</v>
      </c>
    </row>
    <row r="4445" spans="1:38" hidden="1" x14ac:dyDescent="0.25">
      <c r="A4445" s="122" t="s">
        <v>2025</v>
      </c>
      <c r="B4445" s="122">
        <v>1</v>
      </c>
      <c r="C4445" s="122" t="s">
        <v>2223</v>
      </c>
      <c r="D4445" s="122" t="s">
        <v>2101</v>
      </c>
      <c r="E4445" s="122">
        <v>81</v>
      </c>
      <c r="F4445" s="122">
        <v>0</v>
      </c>
      <c r="G4445" s="122">
        <v>0</v>
      </c>
      <c r="H4445" s="122">
        <v>0</v>
      </c>
      <c r="I4445" s="122">
        <v>0</v>
      </c>
      <c r="J4445" s="122">
        <v>0</v>
      </c>
      <c r="K4445" s="122">
        <v>9.8691599999999992E-6</v>
      </c>
      <c r="L4445" s="122">
        <v>2.2167479999999999E-5</v>
      </c>
      <c r="M4445" s="122">
        <v>4.1752039999999999E-5</v>
      </c>
      <c r="N4445" s="122">
        <v>6.1138199999999997E-5</v>
      </c>
      <c r="O4445" s="122">
        <v>8.7669239999999993E-5</v>
      </c>
      <c r="P4445" s="122">
        <v>1.1411720000000001E-4</v>
      </c>
      <c r="Q4445" s="122">
        <v>1.3787808E-4</v>
      </c>
      <c r="R4445" s="122">
        <v>1.5913664000000001E-4</v>
      </c>
      <c r="S4445" s="122">
        <v>1.7559267999999999E-4</v>
      </c>
      <c r="T4445" s="122">
        <v>1.9196192E-4</v>
      </c>
      <c r="U4445" s="122">
        <v>2.1080124000000001E-4</v>
      </c>
      <c r="V4445" s="122">
        <v>2.2746932E-4</v>
      </c>
      <c r="W4445" s="122">
        <v>2.4621936000000002E-4</v>
      </c>
      <c r="X4445" s="122">
        <v>2.6213848000000001E-4</v>
      </c>
      <c r="Y4445" s="122">
        <v>2.8055123999999999E-4</v>
      </c>
      <c r="Z4445" s="122">
        <v>3.0126668000000001E-4</v>
      </c>
      <c r="AA4445" s="122">
        <v>3.1880028000000002E-4</v>
      </c>
      <c r="AB4445" s="122">
        <v>3.4083136000000002E-4</v>
      </c>
      <c r="AC4445" s="122">
        <v>3.6057712000000001E-4</v>
      </c>
      <c r="AD4445" s="122">
        <v>3.8230811999999999E-4</v>
      </c>
      <c r="AE4445" s="122">
        <v>4.0616076000000003E-4</v>
      </c>
      <c r="AF4445" s="122">
        <v>4.2982616000000003E-4</v>
      </c>
      <c r="AG4445" s="122">
        <v>4.5631132000000001E-4</v>
      </c>
      <c r="AH4445" s="122">
        <v>4.8279896000000001E-4</v>
      </c>
      <c r="AI4445" s="122">
        <v>5.1159052000000001E-4</v>
      </c>
      <c r="AJ4445" s="122">
        <v>5.3054391999999998E-4</v>
      </c>
      <c r="AK4445" s="122">
        <v>5.5164996000000004E-4</v>
      </c>
      <c r="AL4445" s="122">
        <v>0</v>
      </c>
    </row>
    <row r="4446" spans="1:38" hidden="1" x14ac:dyDescent="0.25">
      <c r="A4446" s="122" t="s">
        <v>2025</v>
      </c>
      <c r="B4446" s="122">
        <v>1</v>
      </c>
      <c r="C4446" s="122" t="s">
        <v>2223</v>
      </c>
      <c r="D4446" s="122" t="s">
        <v>2135</v>
      </c>
      <c r="E4446" s="122">
        <v>81</v>
      </c>
      <c r="F4446" s="122">
        <v>0</v>
      </c>
      <c r="G4446" s="122">
        <v>0</v>
      </c>
      <c r="H4446" s="122">
        <v>0</v>
      </c>
      <c r="I4446" s="122">
        <v>0</v>
      </c>
      <c r="J4446" s="122">
        <v>0</v>
      </c>
      <c r="K4446" s="122">
        <v>1.054E-7</v>
      </c>
      <c r="L4446" s="122">
        <v>2.4428000000000001E-7</v>
      </c>
      <c r="M4446" s="122">
        <v>4.7492000000000002E-7</v>
      </c>
      <c r="N4446" s="122">
        <v>7.1920000000000003E-7</v>
      </c>
      <c r="O4446" s="122">
        <v>1.06144E-6</v>
      </c>
      <c r="P4446" s="122">
        <v>1.41856E-6</v>
      </c>
      <c r="Q4446" s="122">
        <v>1.6963200000000001E-6</v>
      </c>
      <c r="R4446" s="122">
        <v>1.93564E-6</v>
      </c>
      <c r="S4446" s="122">
        <v>2.1092399999999999E-6</v>
      </c>
      <c r="T4446" s="122">
        <v>2.2766400000000002E-6</v>
      </c>
      <c r="U4446" s="122">
        <v>2.46636E-6</v>
      </c>
      <c r="V4446" s="122">
        <v>2.5791999999999998E-6</v>
      </c>
      <c r="W4446" s="122">
        <v>2.6622800000000002E-6</v>
      </c>
      <c r="X4446" s="122">
        <v>2.6982400000000001E-6</v>
      </c>
      <c r="Y4446" s="122">
        <v>2.7354399999999999E-6</v>
      </c>
      <c r="Z4446" s="122">
        <v>2.76892E-6</v>
      </c>
      <c r="AA4446" s="122">
        <v>2.8395999999999999E-6</v>
      </c>
      <c r="AB4446" s="122">
        <v>3.0206400000000002E-6</v>
      </c>
      <c r="AC4446" s="122">
        <v>3.1781199999999998E-6</v>
      </c>
      <c r="AD4446" s="122">
        <v>3.348E-6</v>
      </c>
      <c r="AE4446" s="122">
        <v>3.534E-6</v>
      </c>
      <c r="AF4446" s="122">
        <v>3.7150399999999998E-6</v>
      </c>
      <c r="AG4446" s="122">
        <v>3.9159199999999998E-6</v>
      </c>
      <c r="AH4446" s="122">
        <v>4.1180399999999996E-6</v>
      </c>
      <c r="AI4446" s="122">
        <v>4.3362799999999998E-6</v>
      </c>
      <c r="AJ4446" s="122">
        <v>4.4702E-6</v>
      </c>
      <c r="AK4446" s="122">
        <v>4.6202399999999997E-6</v>
      </c>
      <c r="AL4446" s="122">
        <v>0</v>
      </c>
    </row>
    <row r="4447" spans="1:38" hidden="1" x14ac:dyDescent="0.25">
      <c r="A4447" s="122" t="s">
        <v>2025</v>
      </c>
      <c r="B4447" s="122">
        <v>1</v>
      </c>
      <c r="C4447" s="122" t="s">
        <v>2223</v>
      </c>
      <c r="D4447" s="122" t="s">
        <v>2102</v>
      </c>
      <c r="E4447" s="122">
        <v>81</v>
      </c>
      <c r="F4447" s="122">
        <v>0</v>
      </c>
      <c r="G4447" s="122">
        <v>0</v>
      </c>
      <c r="H4447" s="122">
        <v>0</v>
      </c>
      <c r="I4447" s="122">
        <v>0</v>
      </c>
      <c r="J4447" s="122">
        <v>0</v>
      </c>
      <c r="K4447" s="122">
        <v>4.9959599999999999E-6</v>
      </c>
      <c r="L4447" s="122">
        <v>1.12158E-5</v>
      </c>
      <c r="M4447" s="122">
        <v>2.115316E-5</v>
      </c>
      <c r="N4447" s="122">
        <v>3.1055800000000002E-5</v>
      </c>
      <c r="O4447" s="122">
        <v>4.4581720000000002E-5</v>
      </c>
      <c r="P4447" s="122">
        <v>5.7968759999999997E-5</v>
      </c>
      <c r="Q4447" s="122">
        <v>6.9731400000000001E-5</v>
      </c>
      <c r="R4447" s="122">
        <v>8.0164759999999999E-5</v>
      </c>
      <c r="S4447" s="122">
        <v>8.8214839999999997E-5</v>
      </c>
      <c r="T4447" s="122">
        <v>9.6486880000000005E-5</v>
      </c>
      <c r="U4447" s="122">
        <v>1.0579308E-4</v>
      </c>
      <c r="V4447" s="122">
        <v>1.1309668E-4</v>
      </c>
      <c r="W4447" s="122">
        <v>1.2246364E-4</v>
      </c>
      <c r="X4447" s="122">
        <v>1.3044304E-4</v>
      </c>
      <c r="Y4447" s="122">
        <v>1.3925076E-4</v>
      </c>
      <c r="Z4447" s="122">
        <v>1.4925508E-4</v>
      </c>
      <c r="AA4447" s="122">
        <v>1.5799832000000001E-4</v>
      </c>
      <c r="AB4447" s="122">
        <v>1.6880863999999999E-4</v>
      </c>
      <c r="AC4447" s="122">
        <v>1.7840004E-4</v>
      </c>
      <c r="AD4447" s="122">
        <v>1.8877760000000001E-4</v>
      </c>
      <c r="AE4447" s="122">
        <v>1.9990660000000001E-4</v>
      </c>
      <c r="AF4447" s="122">
        <v>2.1102568000000001E-4</v>
      </c>
      <c r="AG4447" s="122">
        <v>2.2330167999999999E-4</v>
      </c>
      <c r="AH4447" s="122">
        <v>2.350854E-4</v>
      </c>
      <c r="AI4447" s="122">
        <v>2.4813020000000001E-4</v>
      </c>
      <c r="AJ4447" s="122">
        <v>2.5489563999999998E-4</v>
      </c>
      <c r="AK4447" s="122">
        <v>2.6382860000000001E-4</v>
      </c>
      <c r="AL4447" s="122">
        <v>0</v>
      </c>
    </row>
    <row r="4448" spans="1:38" hidden="1" x14ac:dyDescent="0.25">
      <c r="A4448" s="122" t="s">
        <v>2025</v>
      </c>
      <c r="B4448" s="122">
        <v>1</v>
      </c>
      <c r="C4448" s="122" t="s">
        <v>2223</v>
      </c>
      <c r="D4448" s="122" t="s">
        <v>2103</v>
      </c>
      <c r="E4448" s="122">
        <v>81</v>
      </c>
      <c r="F4448" s="122">
        <v>0</v>
      </c>
      <c r="G4448" s="122">
        <v>0</v>
      </c>
      <c r="H4448" s="122">
        <v>0</v>
      </c>
      <c r="I4448" s="122">
        <v>0</v>
      </c>
      <c r="J4448" s="122">
        <v>0</v>
      </c>
      <c r="K4448" s="122">
        <v>1.60828E-6</v>
      </c>
      <c r="L4448" s="122">
        <v>3.6170799999999999E-6</v>
      </c>
      <c r="M4448" s="122">
        <v>6.77784E-6</v>
      </c>
      <c r="N4448" s="122">
        <v>9.8815599999999993E-6</v>
      </c>
      <c r="O4448" s="122">
        <v>1.414716E-5</v>
      </c>
      <c r="P4448" s="122">
        <v>1.8392919999999999E-5</v>
      </c>
      <c r="Q4448" s="122">
        <v>2.2167479999999999E-5</v>
      </c>
      <c r="R4448" s="122">
        <v>2.5565079999999999E-5</v>
      </c>
      <c r="S4448" s="122">
        <v>2.8283160000000001E-5</v>
      </c>
      <c r="T4448" s="122">
        <v>3.1060760000000003E-5</v>
      </c>
      <c r="U4448" s="122">
        <v>3.4225240000000002E-5</v>
      </c>
      <c r="V4448" s="122">
        <v>3.709088E-5</v>
      </c>
      <c r="W4448" s="122">
        <v>4.0343399999999997E-5</v>
      </c>
      <c r="X4448" s="122">
        <v>4.3207800000000003E-5</v>
      </c>
      <c r="Y4448" s="122">
        <v>4.6310280000000001E-5</v>
      </c>
      <c r="Z4448" s="122">
        <v>4.9778560000000002E-5</v>
      </c>
      <c r="AA4448" s="122">
        <v>5.2903360000000003E-5</v>
      </c>
      <c r="AB4448" s="122">
        <v>5.6795719999999997E-5</v>
      </c>
      <c r="AC4448" s="122">
        <v>6.0513239999999998E-5</v>
      </c>
      <c r="AD4448" s="122">
        <v>6.4525880000000004E-5</v>
      </c>
      <c r="AE4448" s="122">
        <v>6.8958879999999993E-5</v>
      </c>
      <c r="AF4448" s="122">
        <v>7.3535720000000003E-5</v>
      </c>
      <c r="AG4448" s="122">
        <v>7.8687919999999997E-5</v>
      </c>
      <c r="AH4448" s="122">
        <v>8.3683879999999999E-5</v>
      </c>
      <c r="AI4448" s="122">
        <v>8.9157240000000004E-5</v>
      </c>
      <c r="AJ4448" s="122">
        <v>9.3634879999999999E-5</v>
      </c>
      <c r="AK4448" s="122">
        <v>9.8759799999999996E-5</v>
      </c>
      <c r="AL4448" s="122">
        <v>0</v>
      </c>
    </row>
    <row r="4449" spans="1:38" hidden="1" x14ac:dyDescent="0.25">
      <c r="A4449" s="122" t="s">
        <v>2025</v>
      </c>
      <c r="B4449" s="122">
        <v>1</v>
      </c>
      <c r="C4449" s="122" t="s">
        <v>2223</v>
      </c>
      <c r="D4449" s="122" t="s">
        <v>2104</v>
      </c>
      <c r="E4449" s="122">
        <v>81</v>
      </c>
      <c r="F4449" s="122">
        <v>0</v>
      </c>
      <c r="G4449" s="122">
        <v>0</v>
      </c>
      <c r="H4449" s="122">
        <v>0</v>
      </c>
      <c r="I4449" s="122">
        <v>0</v>
      </c>
      <c r="J4449" s="122">
        <v>0</v>
      </c>
      <c r="K4449" s="122">
        <v>1.347756E-5</v>
      </c>
      <c r="L4449" s="122">
        <v>3.0611880000000003E-5</v>
      </c>
      <c r="M4449" s="122">
        <v>5.8324640000000003E-5</v>
      </c>
      <c r="N4449" s="122">
        <v>8.6463960000000001E-5</v>
      </c>
      <c r="O4449" s="122">
        <v>1.2529952E-4</v>
      </c>
      <c r="P4449" s="122">
        <v>1.6447483999999999E-4</v>
      </c>
      <c r="Q4449" s="122">
        <v>2.0066796000000001E-4</v>
      </c>
      <c r="R4449" s="122">
        <v>2.3348828E-4</v>
      </c>
      <c r="S4449" s="122">
        <v>2.5903352000000002E-4</v>
      </c>
      <c r="T4449" s="122">
        <v>2.8565756000000002E-4</v>
      </c>
      <c r="U4449" s="122">
        <v>3.1692911999999998E-4</v>
      </c>
      <c r="V4449" s="122">
        <v>3.4716899999999998E-4</v>
      </c>
      <c r="W4449" s="122">
        <v>3.8131611999999999E-4</v>
      </c>
      <c r="X4449" s="122">
        <v>4.1195156000000001E-4</v>
      </c>
      <c r="Y4449" s="122">
        <v>4.447322E-4</v>
      </c>
      <c r="Z4449" s="122">
        <v>4.8106419999999997E-4</v>
      </c>
      <c r="AA4449" s="122">
        <v>5.1225640000000002E-4</v>
      </c>
      <c r="AB4449" s="122">
        <v>5.5156192000000001E-4</v>
      </c>
      <c r="AC4449" s="122">
        <v>5.8754176000000002E-4</v>
      </c>
      <c r="AD4449" s="122">
        <v>6.2700600000000005E-4</v>
      </c>
      <c r="AE4449" s="122">
        <v>6.7102104E-4</v>
      </c>
      <c r="AF4449" s="122">
        <v>7.1704736000000003E-4</v>
      </c>
      <c r="AG4449" s="122">
        <v>7.6724876E-4</v>
      </c>
      <c r="AH4449" s="122">
        <v>8.1896048000000001E-4</v>
      </c>
      <c r="AI4449" s="122">
        <v>8.7491795999999997E-4</v>
      </c>
      <c r="AJ4449" s="122">
        <v>9.0145519999999997E-4</v>
      </c>
      <c r="AK4449" s="122">
        <v>9.4363876000000001E-4</v>
      </c>
      <c r="AL4449" s="122">
        <v>0</v>
      </c>
    </row>
    <row r="4450" spans="1:38" hidden="1" x14ac:dyDescent="0.25">
      <c r="A4450" s="122" t="s">
        <v>2025</v>
      </c>
      <c r="B4450" s="122">
        <v>1</v>
      </c>
      <c r="C4450" s="122" t="s">
        <v>2223</v>
      </c>
      <c r="D4450" s="122" t="s">
        <v>2105</v>
      </c>
      <c r="E4450" s="122">
        <v>81</v>
      </c>
      <c r="F4450" s="122">
        <v>0</v>
      </c>
      <c r="G4450" s="122">
        <v>0</v>
      </c>
      <c r="H4450" s="122">
        <v>0</v>
      </c>
      <c r="I4450" s="122">
        <v>0</v>
      </c>
      <c r="J4450" s="122">
        <v>0</v>
      </c>
      <c r="K4450" s="122">
        <v>1.1891599999999999E-6</v>
      </c>
      <c r="L4450" s="122">
        <v>2.6548399999999998E-6</v>
      </c>
      <c r="M4450" s="122">
        <v>4.9488400000000002E-6</v>
      </c>
      <c r="N4450" s="122">
        <v>7.1696799999999996E-6</v>
      </c>
      <c r="O4450" s="122">
        <v>1.0154359999999999E-5</v>
      </c>
      <c r="P4450" s="122">
        <v>1.306588E-5</v>
      </c>
      <c r="Q4450" s="122">
        <v>1.561904E-5</v>
      </c>
      <c r="R4450" s="122">
        <v>1.7895680000000001E-5</v>
      </c>
      <c r="S4450" s="122">
        <v>1.964656E-5</v>
      </c>
      <c r="T4450" s="122">
        <v>2.1531359999999999E-5</v>
      </c>
      <c r="U4450" s="122">
        <v>2.3521559999999999E-5</v>
      </c>
      <c r="V4450" s="122">
        <v>2.52836E-5</v>
      </c>
      <c r="W4450" s="122">
        <v>2.7301080000000001E-5</v>
      </c>
      <c r="X4450" s="122">
        <v>2.9097840000000001E-5</v>
      </c>
      <c r="Y4450" s="122">
        <v>3.1296359999999998E-5</v>
      </c>
      <c r="Z4450" s="122">
        <v>3.3901600000000001E-5</v>
      </c>
      <c r="AA4450" s="122">
        <v>3.6356799999999997E-5</v>
      </c>
      <c r="AB4450" s="122">
        <v>3.9718439999999998E-5</v>
      </c>
      <c r="AC4450" s="122">
        <v>4.3149519999999999E-5</v>
      </c>
      <c r="AD4450" s="122">
        <v>4.6611599999999999E-5</v>
      </c>
      <c r="AE4450" s="122">
        <v>5.051016E-5</v>
      </c>
      <c r="AF4450" s="122">
        <v>5.3353480000000002E-5</v>
      </c>
      <c r="AG4450" s="122">
        <v>5.6504320000000002E-5</v>
      </c>
      <c r="AH4450" s="122">
        <v>5.9901919999999998E-5</v>
      </c>
      <c r="AI4450" s="122">
        <v>6.3629359999999995E-5</v>
      </c>
      <c r="AJ4450" s="122">
        <v>6.714972E-5</v>
      </c>
      <c r="AK4450" s="122">
        <v>6.9307320000000001E-5</v>
      </c>
      <c r="AL4450" s="122">
        <v>0</v>
      </c>
    </row>
    <row r="4451" spans="1:38" hidden="1" x14ac:dyDescent="0.25">
      <c r="A4451" s="122" t="s">
        <v>2025</v>
      </c>
      <c r="B4451" s="122">
        <v>1</v>
      </c>
      <c r="C4451" s="122" t="s">
        <v>2223</v>
      </c>
      <c r="D4451" s="122" t="s">
        <v>475</v>
      </c>
      <c r="E4451" s="122">
        <v>81</v>
      </c>
      <c r="F4451" s="122">
        <v>0</v>
      </c>
      <c r="G4451" s="122">
        <v>0</v>
      </c>
      <c r="H4451" s="122">
        <v>0</v>
      </c>
      <c r="I4451" s="122">
        <v>0</v>
      </c>
      <c r="J4451" s="122">
        <v>0</v>
      </c>
      <c r="K4451" s="122">
        <v>3.0404799999999998E-6</v>
      </c>
      <c r="L4451" s="122">
        <v>6.8311599999999997E-6</v>
      </c>
      <c r="M4451" s="122">
        <v>1.28464E-5</v>
      </c>
      <c r="N4451" s="122">
        <v>1.877608E-5</v>
      </c>
      <c r="O4451" s="122">
        <v>2.68708E-5</v>
      </c>
      <c r="P4451" s="122">
        <v>3.4878719999999997E-5</v>
      </c>
      <c r="Q4451" s="122">
        <v>4.2036000000000002E-5</v>
      </c>
      <c r="R4451" s="122">
        <v>4.8465399999999998E-5</v>
      </c>
      <c r="S4451" s="122">
        <v>5.3471280000000003E-5</v>
      </c>
      <c r="T4451" s="122">
        <v>5.8425080000000003E-5</v>
      </c>
      <c r="U4451" s="122">
        <v>6.4129080000000001E-5</v>
      </c>
      <c r="V4451" s="122">
        <v>6.9014679999999994E-5</v>
      </c>
      <c r="W4451" s="122">
        <v>7.4583519999999996E-5</v>
      </c>
      <c r="X4451" s="122">
        <v>7.9491440000000005E-5</v>
      </c>
      <c r="Y4451" s="122">
        <v>8.5311999999999999E-5</v>
      </c>
      <c r="Z4451" s="122">
        <v>9.1926159999999998E-5</v>
      </c>
      <c r="AA4451" s="122">
        <v>9.7632639999999994E-5</v>
      </c>
      <c r="AB4451" s="122">
        <v>1.0484447999999999E-4</v>
      </c>
      <c r="AC4451" s="122">
        <v>1.1133092E-4</v>
      </c>
      <c r="AD4451" s="122">
        <v>1.186184E-4</v>
      </c>
      <c r="AE4451" s="122">
        <v>1.2648992000000001E-4</v>
      </c>
      <c r="AF4451" s="122">
        <v>1.345276E-4</v>
      </c>
      <c r="AG4451" s="122">
        <v>1.4313444000000001E-4</v>
      </c>
      <c r="AH4451" s="122">
        <v>1.5175244000000001E-4</v>
      </c>
      <c r="AI4451" s="122">
        <v>1.6101152E-4</v>
      </c>
      <c r="AJ4451" s="122">
        <v>1.6908639999999999E-4</v>
      </c>
      <c r="AK4451" s="122">
        <v>1.7562244000000001E-4</v>
      </c>
      <c r="AL4451" s="122">
        <v>0</v>
      </c>
    </row>
    <row r="4452" spans="1:38" hidden="1" x14ac:dyDescent="0.25">
      <c r="A4452" s="122" t="s">
        <v>2025</v>
      </c>
      <c r="B4452" s="122">
        <v>1</v>
      </c>
      <c r="C4452" s="122" t="s">
        <v>2223</v>
      </c>
      <c r="D4452" s="122" t="s">
        <v>2106</v>
      </c>
      <c r="E4452" s="122">
        <v>81</v>
      </c>
      <c r="F4452" s="122">
        <v>0</v>
      </c>
      <c r="G4452" s="122">
        <v>0</v>
      </c>
      <c r="H4452" s="122">
        <v>0</v>
      </c>
      <c r="I4452" s="122">
        <v>0</v>
      </c>
      <c r="J4452" s="122">
        <v>0</v>
      </c>
      <c r="K4452" s="122">
        <v>2.1241199999999998E-6</v>
      </c>
      <c r="L4452" s="122">
        <v>4.79384E-6</v>
      </c>
      <c r="M4452" s="122">
        <v>9.0606799999999998E-6</v>
      </c>
      <c r="N4452" s="122">
        <v>1.3352320000000001E-5</v>
      </c>
      <c r="O4452" s="122">
        <v>1.9262160000000001E-5</v>
      </c>
      <c r="P4452" s="122">
        <v>2.5233999999999999E-5</v>
      </c>
      <c r="Q4452" s="122">
        <v>3.0686280000000003E-5</v>
      </c>
      <c r="R4452" s="122">
        <v>3.5587999999999999E-5</v>
      </c>
      <c r="S4452" s="122">
        <v>3.936132E-5</v>
      </c>
      <c r="T4452" s="122">
        <v>4.3087519999999998E-5</v>
      </c>
      <c r="U4452" s="122">
        <v>4.727252E-5</v>
      </c>
      <c r="V4452" s="122">
        <v>5.0937960000000003E-5</v>
      </c>
      <c r="W4452" s="122">
        <v>5.488984E-5</v>
      </c>
      <c r="X4452" s="122">
        <v>5.8230399999999997E-5</v>
      </c>
      <c r="Y4452" s="122">
        <v>6.194048E-5</v>
      </c>
      <c r="Z4452" s="122">
        <v>6.6161439999999996E-5</v>
      </c>
      <c r="AA4452" s="122">
        <v>7.0029000000000003E-5</v>
      </c>
      <c r="AB4452" s="122">
        <v>7.4923279999999993E-5</v>
      </c>
      <c r="AC4452" s="122">
        <v>7.9196320000000001E-5</v>
      </c>
      <c r="AD4452" s="122">
        <v>8.4186080000000002E-5</v>
      </c>
      <c r="AE4452" s="122">
        <v>8.9415159999999995E-5</v>
      </c>
      <c r="AF4452" s="122">
        <v>9.4815360000000004E-5</v>
      </c>
      <c r="AG4452" s="122">
        <v>1.0082812E-4</v>
      </c>
      <c r="AH4452" s="122">
        <v>1.06795E-4</v>
      </c>
      <c r="AI4452" s="122">
        <v>1.133732E-4</v>
      </c>
      <c r="AJ4452" s="122">
        <v>1.1877712E-4</v>
      </c>
      <c r="AK4452" s="122">
        <v>1.2422444000000001E-4</v>
      </c>
      <c r="AL4452" s="122">
        <v>0</v>
      </c>
    </row>
    <row r="4453" spans="1:38" hidden="1" x14ac:dyDescent="0.25">
      <c r="A4453" s="122" t="s">
        <v>2025</v>
      </c>
      <c r="B4453" s="122">
        <v>1</v>
      </c>
      <c r="C4453" s="122" t="s">
        <v>2223</v>
      </c>
      <c r="D4453" s="122" t="s">
        <v>2107</v>
      </c>
      <c r="E4453" s="122">
        <v>81</v>
      </c>
      <c r="F4453" s="122">
        <v>0</v>
      </c>
      <c r="G4453" s="122">
        <v>0</v>
      </c>
      <c r="H4453" s="122">
        <v>0</v>
      </c>
      <c r="I4453" s="122">
        <v>0</v>
      </c>
      <c r="J4453" s="122">
        <v>0</v>
      </c>
      <c r="K4453" s="122">
        <v>1.483288E-5</v>
      </c>
      <c r="L4453" s="122">
        <v>3.3260519999999999E-5</v>
      </c>
      <c r="M4453" s="122">
        <v>6.2605119999999996E-5</v>
      </c>
      <c r="N4453" s="122">
        <v>9.1758759999999997E-5</v>
      </c>
      <c r="O4453" s="122">
        <v>1.3176611999999999E-4</v>
      </c>
      <c r="P4453" s="122">
        <v>1.7157756E-4</v>
      </c>
      <c r="Q4453" s="122">
        <v>2.0757352E-4</v>
      </c>
      <c r="R4453" s="122">
        <v>2.3983832E-4</v>
      </c>
      <c r="S4453" s="122">
        <v>2.6453540000000002E-4</v>
      </c>
      <c r="T4453" s="122">
        <v>2.8837563999999999E-4</v>
      </c>
      <c r="U4453" s="122">
        <v>3.1498356E-4</v>
      </c>
      <c r="V4453" s="122">
        <v>3.3721800000000002E-4</v>
      </c>
      <c r="W4453" s="122">
        <v>3.6290956E-4</v>
      </c>
      <c r="X4453" s="122">
        <v>3.8547384000000001E-4</v>
      </c>
      <c r="Y4453" s="122">
        <v>4.1207184000000002E-4</v>
      </c>
      <c r="Z4453" s="122">
        <v>4.4211827999999999E-4</v>
      </c>
      <c r="AA4453" s="122">
        <v>4.6821903999999997E-4</v>
      </c>
      <c r="AB4453" s="122">
        <v>5.0031024000000003E-4</v>
      </c>
      <c r="AC4453" s="122">
        <v>5.2853511999999996E-4</v>
      </c>
      <c r="AD4453" s="122">
        <v>5.5949172000000001E-4</v>
      </c>
      <c r="AE4453" s="122">
        <v>5.9300892000000002E-4</v>
      </c>
      <c r="AF4453" s="122">
        <v>6.2614668000000005E-4</v>
      </c>
      <c r="AG4453" s="122">
        <v>6.6364055999999999E-4</v>
      </c>
      <c r="AH4453" s="122">
        <v>7.0077235999999998E-4</v>
      </c>
      <c r="AI4453" s="122">
        <v>7.4077104000000004E-4</v>
      </c>
      <c r="AJ4453" s="122">
        <v>7.9995499999999998E-4</v>
      </c>
      <c r="AK4453" s="122">
        <v>8.2880235999999998E-4</v>
      </c>
      <c r="AL4453" s="122">
        <v>0</v>
      </c>
    </row>
    <row r="4454" spans="1:38" hidden="1" x14ac:dyDescent="0.25">
      <c r="A4454" s="122" t="s">
        <v>2025</v>
      </c>
      <c r="B4454" s="122">
        <v>1</v>
      </c>
      <c r="C4454" s="122" t="s">
        <v>2223</v>
      </c>
      <c r="D4454" s="122" t="s">
        <v>2108</v>
      </c>
      <c r="E4454" s="122">
        <v>81</v>
      </c>
      <c r="F4454" s="122">
        <v>0</v>
      </c>
      <c r="G4454" s="122">
        <v>0</v>
      </c>
      <c r="H4454" s="122">
        <v>0</v>
      </c>
      <c r="I4454" s="122">
        <v>0</v>
      </c>
      <c r="J4454" s="122">
        <v>0</v>
      </c>
      <c r="K4454" s="122">
        <v>3.1570399999999998E-6</v>
      </c>
      <c r="L4454" s="122">
        <v>7.1510800000000003E-6</v>
      </c>
      <c r="M4454" s="122">
        <v>1.351972E-5</v>
      </c>
      <c r="N4454" s="122">
        <v>1.9857360000000001E-5</v>
      </c>
      <c r="O4454" s="122">
        <v>2.8498920000000001E-5</v>
      </c>
      <c r="P4454" s="122">
        <v>3.7064840000000001E-5</v>
      </c>
      <c r="Q4454" s="122">
        <v>4.4768960000000002E-5</v>
      </c>
      <c r="R4454" s="122">
        <v>5.2027919999999998E-5</v>
      </c>
      <c r="S4454" s="122">
        <v>5.7744319999999997E-5</v>
      </c>
      <c r="T4454" s="122">
        <v>6.3583479999999997E-5</v>
      </c>
      <c r="U4454" s="122">
        <v>7.0346439999999997E-5</v>
      </c>
      <c r="V4454" s="122">
        <v>7.6390200000000006E-5</v>
      </c>
      <c r="W4454" s="122">
        <v>8.3225079999999996E-5</v>
      </c>
      <c r="X4454" s="122">
        <v>8.897372E-5</v>
      </c>
      <c r="Y4454" s="122">
        <v>9.5859439999999995E-5</v>
      </c>
      <c r="Z4454" s="122">
        <v>1.0373468E-4</v>
      </c>
      <c r="AA4454" s="122">
        <v>1.1034884E-4</v>
      </c>
      <c r="AB4454" s="122">
        <v>1.1808148E-4</v>
      </c>
      <c r="AC4454" s="122">
        <v>1.2487668E-4</v>
      </c>
      <c r="AD4454" s="122">
        <v>1.318864E-4</v>
      </c>
      <c r="AE4454" s="122">
        <v>1.3972816E-4</v>
      </c>
      <c r="AF4454" s="122">
        <v>1.4765671999999999E-4</v>
      </c>
      <c r="AG4454" s="122">
        <v>1.5626356E-4</v>
      </c>
      <c r="AH4454" s="122">
        <v>1.6501176000000001E-4</v>
      </c>
      <c r="AI4454" s="122">
        <v>1.7493051999999999E-4</v>
      </c>
      <c r="AJ4454" s="122">
        <v>1.8254411999999999E-4</v>
      </c>
      <c r="AK4454" s="122">
        <v>1.8923268E-4</v>
      </c>
      <c r="AL4454" s="122">
        <v>0</v>
      </c>
    </row>
    <row r="4455" spans="1:38" hidden="1" x14ac:dyDescent="0.25">
      <c r="A4455" s="122" t="s">
        <v>2025</v>
      </c>
      <c r="B4455" s="122">
        <v>1</v>
      </c>
      <c r="C4455" s="122" t="s">
        <v>2223</v>
      </c>
      <c r="D4455" s="122" t="s">
        <v>2109</v>
      </c>
      <c r="E4455" s="122">
        <v>81</v>
      </c>
      <c r="F4455" s="122">
        <v>0</v>
      </c>
      <c r="G4455" s="122">
        <v>0</v>
      </c>
      <c r="H4455" s="122">
        <v>0</v>
      </c>
      <c r="I4455" s="122">
        <v>0</v>
      </c>
      <c r="J4455" s="122">
        <v>0</v>
      </c>
      <c r="K4455" s="122">
        <v>2.9028399999999998E-6</v>
      </c>
      <c r="L4455" s="122">
        <v>6.8001600000000003E-6</v>
      </c>
      <c r="M4455" s="122">
        <v>1.3437880000000001E-5</v>
      </c>
      <c r="N4455" s="122">
        <v>2.0518279999999998E-5</v>
      </c>
      <c r="O4455" s="122">
        <v>3.0495320000000001E-5</v>
      </c>
      <c r="P4455" s="122">
        <v>4.1084919999999998E-5</v>
      </c>
      <c r="Q4455" s="122">
        <v>5.1287640000000003E-5</v>
      </c>
      <c r="R4455" s="122">
        <v>6.0958400000000002E-5</v>
      </c>
      <c r="S4455" s="122">
        <v>6.9163479999999995E-5</v>
      </c>
      <c r="T4455" s="122">
        <v>7.8359319999999995E-5</v>
      </c>
      <c r="U4455" s="122">
        <v>8.8544680000000005E-5</v>
      </c>
      <c r="V4455" s="122">
        <v>9.821296E-5</v>
      </c>
      <c r="W4455" s="122">
        <v>1.0877652E-4</v>
      </c>
      <c r="X4455" s="122">
        <v>1.1742552E-4</v>
      </c>
      <c r="Y4455" s="122">
        <v>1.2635104E-4</v>
      </c>
      <c r="Z4455" s="122">
        <v>1.3578371999999999E-4</v>
      </c>
      <c r="AA4455" s="122">
        <v>1.4388836E-4</v>
      </c>
      <c r="AB4455" s="122">
        <v>1.5523808000000001E-4</v>
      </c>
      <c r="AC4455" s="122">
        <v>1.6569748E-4</v>
      </c>
      <c r="AD4455" s="122">
        <v>1.7786435999999999E-4</v>
      </c>
      <c r="AE4455" s="122">
        <v>1.9177096E-4</v>
      </c>
      <c r="AF4455" s="122">
        <v>2.0601235999999999E-4</v>
      </c>
      <c r="AG4455" s="122">
        <v>2.2191412000000001E-4</v>
      </c>
      <c r="AH4455" s="122">
        <v>2.3885624000000001E-4</v>
      </c>
      <c r="AI4455" s="122">
        <v>2.5750584E-4</v>
      </c>
      <c r="AJ4455" s="122">
        <v>2.6844636000000001E-4</v>
      </c>
      <c r="AK4455" s="122">
        <v>2.8118115999999999E-4</v>
      </c>
      <c r="AL4455" s="122">
        <v>0</v>
      </c>
    </row>
    <row r="4456" spans="1:38" hidden="1" x14ac:dyDescent="0.25">
      <c r="A4456" s="122" t="s">
        <v>2025</v>
      </c>
      <c r="B4456" s="122">
        <v>1</v>
      </c>
      <c r="C4456" s="122" t="s">
        <v>2223</v>
      </c>
      <c r="D4456" s="122" t="s">
        <v>2110</v>
      </c>
      <c r="E4456" s="122">
        <v>81</v>
      </c>
      <c r="F4456" s="122">
        <v>0</v>
      </c>
      <c r="G4456" s="122">
        <v>0</v>
      </c>
      <c r="H4456" s="122">
        <v>0</v>
      </c>
      <c r="I4456" s="122">
        <v>0</v>
      </c>
      <c r="J4456" s="122">
        <v>0</v>
      </c>
      <c r="K4456" s="122">
        <v>3.3992119999999997E-5</v>
      </c>
      <c r="L4456" s="122">
        <v>7.5863200000000002E-5</v>
      </c>
      <c r="M4456" s="122">
        <v>1.4211392000000001E-4</v>
      </c>
      <c r="N4456" s="122">
        <v>2.0766776E-4</v>
      </c>
      <c r="O4456" s="122">
        <v>2.9763347999999998E-4</v>
      </c>
      <c r="P4456" s="122">
        <v>3.8671879999999998E-4</v>
      </c>
      <c r="Q4456" s="122">
        <v>4.6641359999999998E-4</v>
      </c>
      <c r="R4456" s="122">
        <v>5.3667448000000004E-4</v>
      </c>
      <c r="S4456" s="122">
        <v>5.8975515999999998E-4</v>
      </c>
      <c r="T4456" s="122">
        <v>6.4028887999999999E-4</v>
      </c>
      <c r="U4456" s="122">
        <v>6.9654147999999999E-4</v>
      </c>
      <c r="V4456" s="122">
        <v>7.4378547999999999E-4</v>
      </c>
      <c r="W4456" s="122">
        <v>8.0011495999999995E-4</v>
      </c>
      <c r="X4456" s="122">
        <v>8.5016756000000002E-4</v>
      </c>
      <c r="Y4456" s="122">
        <v>9.0866456000000004E-4</v>
      </c>
      <c r="Z4456" s="122">
        <v>9.7472927999999999E-4</v>
      </c>
      <c r="AA4456" s="122">
        <v>1.0341699199999999E-3</v>
      </c>
      <c r="AB4456" s="122">
        <v>1.10712408E-3</v>
      </c>
      <c r="AC4456" s="122">
        <v>1.1710882399999999E-3</v>
      </c>
      <c r="AD4456" s="122">
        <v>1.24005828E-3</v>
      </c>
      <c r="AE4456" s="122">
        <v>1.31415572E-3</v>
      </c>
      <c r="AF4456" s="122">
        <v>1.3856020399999999E-3</v>
      </c>
      <c r="AG4456" s="122">
        <v>1.46299168E-3</v>
      </c>
      <c r="AH4456" s="122">
        <v>1.5403019600000001E-3</v>
      </c>
      <c r="AI4456" s="122">
        <v>1.6215616399999999E-3</v>
      </c>
      <c r="AJ4456" s="122">
        <v>1.7374458399999999E-3</v>
      </c>
      <c r="AK4456" s="122">
        <v>1.7740171599999999E-3</v>
      </c>
      <c r="AL4456" s="122">
        <v>0</v>
      </c>
    </row>
    <row r="4457" spans="1:38" hidden="1" x14ac:dyDescent="0.25">
      <c r="A4457" s="122" t="s">
        <v>2025</v>
      </c>
      <c r="B4457" s="122">
        <v>1</v>
      </c>
      <c r="C4457" s="122" t="s">
        <v>2223</v>
      </c>
      <c r="D4457" s="122" t="s">
        <v>2111</v>
      </c>
      <c r="E4457" s="122">
        <v>81</v>
      </c>
      <c r="F4457" s="122">
        <v>0</v>
      </c>
      <c r="G4457" s="122">
        <v>0</v>
      </c>
      <c r="H4457" s="122">
        <v>0</v>
      </c>
      <c r="I4457" s="122">
        <v>0</v>
      </c>
      <c r="J4457" s="122">
        <v>0</v>
      </c>
      <c r="K4457" s="122">
        <v>2.0556720000000001E-5</v>
      </c>
      <c r="L4457" s="122">
        <v>4.5884960000000003E-5</v>
      </c>
      <c r="M4457" s="122">
        <v>8.590348E-5</v>
      </c>
      <c r="N4457" s="122">
        <v>1.2524248E-4</v>
      </c>
      <c r="O4457" s="122">
        <v>1.786716E-4</v>
      </c>
      <c r="P4457" s="122">
        <v>2.3126744000000001E-4</v>
      </c>
      <c r="Q4457" s="122">
        <v>2.7832543999999998E-4</v>
      </c>
      <c r="R4457" s="122">
        <v>3.1990760000000001E-4</v>
      </c>
      <c r="S4457" s="122">
        <v>3.5167640000000001E-4</v>
      </c>
      <c r="T4457" s="122">
        <v>3.8248048000000002E-4</v>
      </c>
      <c r="U4457" s="122">
        <v>4.1733315999999999E-4</v>
      </c>
      <c r="V4457" s="122">
        <v>4.4698900000000001E-4</v>
      </c>
      <c r="W4457" s="122">
        <v>4.8095012000000002E-4</v>
      </c>
      <c r="X4457" s="122">
        <v>5.0956560000000001E-4</v>
      </c>
      <c r="Y4457" s="122">
        <v>5.4259423999999999E-4</v>
      </c>
      <c r="Z4457" s="122">
        <v>5.7978680000000005E-4</v>
      </c>
      <c r="AA4457" s="122">
        <v>6.1232316000000002E-4</v>
      </c>
      <c r="AB4457" s="122">
        <v>6.5332252E-4</v>
      </c>
      <c r="AC4457" s="122">
        <v>6.9094535999999996E-4</v>
      </c>
      <c r="AD4457" s="122">
        <v>7.3233160000000001E-4</v>
      </c>
      <c r="AE4457" s="122">
        <v>7.7699020000000004E-4</v>
      </c>
      <c r="AF4457" s="122">
        <v>8.2135740000000002E-4</v>
      </c>
      <c r="AG4457" s="122">
        <v>8.7103056E-4</v>
      </c>
      <c r="AH4457" s="122">
        <v>9.2058964000000002E-4</v>
      </c>
      <c r="AI4457" s="122">
        <v>9.7448871999999997E-4</v>
      </c>
      <c r="AJ4457" s="122">
        <v>1.0164007199999999E-3</v>
      </c>
      <c r="AK4457" s="122">
        <v>1.0535411999999999E-3</v>
      </c>
      <c r="AL4457" s="122">
        <v>0</v>
      </c>
    </row>
    <row r="4458" spans="1:38" hidden="1" x14ac:dyDescent="0.25">
      <c r="A4458" s="122" t="s">
        <v>2025</v>
      </c>
      <c r="B4458" s="122">
        <v>1</v>
      </c>
      <c r="C4458" s="122" t="s">
        <v>2223</v>
      </c>
      <c r="D4458" s="122" t="s">
        <v>2112</v>
      </c>
      <c r="E4458" s="122">
        <v>81</v>
      </c>
      <c r="F4458" s="122">
        <v>0</v>
      </c>
      <c r="G4458" s="122">
        <v>0</v>
      </c>
      <c r="H4458" s="122">
        <v>0</v>
      </c>
      <c r="I4458" s="122">
        <v>0</v>
      </c>
      <c r="J4458" s="122">
        <v>0</v>
      </c>
      <c r="K4458" s="122">
        <v>6.0710400000000002E-6</v>
      </c>
      <c r="L4458" s="122">
        <v>1.3631320000000001E-5</v>
      </c>
      <c r="M4458" s="122">
        <v>2.5692799999999999E-5</v>
      </c>
      <c r="N4458" s="122">
        <v>3.77022E-5</v>
      </c>
      <c r="O4458" s="122">
        <v>5.4176840000000002E-5</v>
      </c>
      <c r="P4458" s="122">
        <v>7.0301800000000005E-5</v>
      </c>
      <c r="Q4458" s="122">
        <v>8.4741599999999995E-5</v>
      </c>
      <c r="R4458" s="122">
        <v>9.7843439999999995E-5</v>
      </c>
      <c r="S4458" s="122">
        <v>1.077932E-4</v>
      </c>
      <c r="T4458" s="122">
        <v>1.1773552000000001E-4</v>
      </c>
      <c r="U4458" s="122">
        <v>1.2919063999999999E-4</v>
      </c>
      <c r="V4458" s="122">
        <v>1.3992531999999999E-4</v>
      </c>
      <c r="W4458" s="122">
        <v>1.5198804000000001E-4</v>
      </c>
      <c r="X4458" s="122">
        <v>1.6235568000000001E-4</v>
      </c>
      <c r="Y4458" s="122">
        <v>1.7496276E-4</v>
      </c>
      <c r="Z4458" s="122">
        <v>1.8891772E-4</v>
      </c>
      <c r="AA4458" s="122">
        <v>2.0093828E-4</v>
      </c>
      <c r="AB4458" s="122">
        <v>2.1602040000000001E-4</v>
      </c>
      <c r="AC4458" s="122">
        <v>2.2995675999999999E-4</v>
      </c>
      <c r="AD4458" s="122">
        <v>2.4476236000000001E-4</v>
      </c>
      <c r="AE4458" s="122">
        <v>2.6143044000000003E-4</v>
      </c>
      <c r="AF4458" s="122">
        <v>2.7718091999999998E-4</v>
      </c>
      <c r="AG4458" s="122">
        <v>2.937064E-4</v>
      </c>
      <c r="AH4458" s="122">
        <v>3.1079236000000003E-4</v>
      </c>
      <c r="AI4458" s="122">
        <v>3.2998136E-4</v>
      </c>
      <c r="AJ4458" s="122">
        <v>3.4154436000000002E-4</v>
      </c>
      <c r="AK4458" s="122">
        <v>3.5654339999999999E-4</v>
      </c>
      <c r="AL4458" s="122">
        <v>0</v>
      </c>
    </row>
    <row r="4459" spans="1:38" hidden="1" x14ac:dyDescent="0.25">
      <c r="A4459" s="122" t="s">
        <v>2025</v>
      </c>
      <c r="B4459" s="122">
        <v>1</v>
      </c>
      <c r="C4459" s="122" t="s">
        <v>2223</v>
      </c>
      <c r="D4459" s="122" t="s">
        <v>2113</v>
      </c>
      <c r="E4459" s="122">
        <v>81</v>
      </c>
      <c r="F4459" s="122">
        <v>0</v>
      </c>
      <c r="G4459" s="122">
        <v>0</v>
      </c>
      <c r="H4459" s="122">
        <v>0</v>
      </c>
      <c r="I4459" s="122">
        <v>0</v>
      </c>
      <c r="J4459" s="122">
        <v>0</v>
      </c>
      <c r="K4459" s="122">
        <v>5.8428799999999999E-6</v>
      </c>
      <c r="L4459" s="122">
        <v>1.325188E-5</v>
      </c>
      <c r="M4459" s="122">
        <v>2.5169520000000002E-5</v>
      </c>
      <c r="N4459" s="122">
        <v>3.7118159999999997E-5</v>
      </c>
      <c r="O4459" s="122">
        <v>5.3496080000000003E-5</v>
      </c>
      <c r="P4459" s="122">
        <v>6.9800839999999994E-5</v>
      </c>
      <c r="Q4459" s="122">
        <v>8.4761440000000001E-5</v>
      </c>
      <c r="R4459" s="122">
        <v>9.852544E-5</v>
      </c>
      <c r="S4459" s="122">
        <v>1.0909892E-4</v>
      </c>
      <c r="T4459" s="122">
        <v>1.1921235999999999E-4</v>
      </c>
      <c r="U4459" s="122">
        <v>1.3154168000000001E-4</v>
      </c>
      <c r="V4459" s="122">
        <v>1.429162E-4</v>
      </c>
      <c r="W4459" s="122">
        <v>1.5567207999999999E-4</v>
      </c>
      <c r="X4459" s="122">
        <v>1.6677008000000001E-4</v>
      </c>
      <c r="Y4459" s="122">
        <v>1.7924696E-4</v>
      </c>
      <c r="Z4459" s="122">
        <v>1.9281628E-4</v>
      </c>
      <c r="AA4459" s="122">
        <v>2.0538616000000001E-4</v>
      </c>
      <c r="AB4459" s="122">
        <v>2.2058979999999999E-4</v>
      </c>
      <c r="AC4459" s="122">
        <v>2.3414671999999999E-4</v>
      </c>
      <c r="AD4459" s="122">
        <v>2.5020472000000001E-4</v>
      </c>
      <c r="AE4459" s="122">
        <v>2.6865219999999999E-4</v>
      </c>
      <c r="AF4459" s="122">
        <v>2.8883320000000002E-4</v>
      </c>
      <c r="AG4459" s="122">
        <v>3.0966148000000001E-4</v>
      </c>
      <c r="AH4459" s="122">
        <v>3.2971104E-4</v>
      </c>
      <c r="AI4459" s="122">
        <v>3.5126348000000002E-4</v>
      </c>
      <c r="AJ4459" s="122">
        <v>3.6564003999999998E-4</v>
      </c>
      <c r="AK4459" s="122">
        <v>3.7975371999999998E-4</v>
      </c>
      <c r="AL4459" s="122">
        <v>0</v>
      </c>
    </row>
    <row r="4460" spans="1:38" hidden="1" x14ac:dyDescent="0.25">
      <c r="A4460" s="122" t="s">
        <v>2025</v>
      </c>
      <c r="B4460" s="122">
        <v>1</v>
      </c>
      <c r="C4460" s="122" t="s">
        <v>2223</v>
      </c>
      <c r="D4460" s="122" t="s">
        <v>2114</v>
      </c>
      <c r="E4460" s="122">
        <v>81</v>
      </c>
      <c r="F4460" s="122">
        <v>0</v>
      </c>
      <c r="G4460" s="122">
        <v>0</v>
      </c>
      <c r="H4460" s="122">
        <v>0</v>
      </c>
      <c r="I4460" s="122">
        <v>0</v>
      </c>
      <c r="J4460" s="122">
        <v>0</v>
      </c>
      <c r="K4460" s="122">
        <v>2.2384480000000001E-5</v>
      </c>
      <c r="L4460" s="122">
        <v>4.987404E-5</v>
      </c>
      <c r="M4460" s="122">
        <v>9.3143840000000004E-5</v>
      </c>
      <c r="N4460" s="122">
        <v>1.3558531999999999E-4</v>
      </c>
      <c r="O4460" s="122">
        <v>1.9330484E-4</v>
      </c>
      <c r="P4460" s="122">
        <v>2.5000384E-4</v>
      </c>
      <c r="Q4460" s="122">
        <v>3.0060576000000001E-4</v>
      </c>
      <c r="R4460" s="122">
        <v>3.4579507999999998E-4</v>
      </c>
      <c r="S4460" s="122">
        <v>3.8058204000000003E-4</v>
      </c>
      <c r="T4460" s="122">
        <v>4.1449108000000002E-4</v>
      </c>
      <c r="U4460" s="122">
        <v>4.5325348000000001E-4</v>
      </c>
      <c r="V4460" s="122">
        <v>4.8707323999999999E-4</v>
      </c>
      <c r="W4460" s="122">
        <v>5.2542395999999997E-4</v>
      </c>
      <c r="X4460" s="122">
        <v>5.5810416000000003E-4</v>
      </c>
      <c r="Y4460" s="122">
        <v>5.9615107999999996E-4</v>
      </c>
      <c r="Z4460" s="122">
        <v>6.3867068000000003E-4</v>
      </c>
      <c r="AA4460" s="122">
        <v>6.7603436000000002E-4</v>
      </c>
      <c r="AB4460" s="122">
        <v>7.2222064000000002E-4</v>
      </c>
      <c r="AC4460" s="122">
        <v>7.6253924000000003E-4</v>
      </c>
      <c r="AD4460" s="122">
        <v>8.0715196000000005E-4</v>
      </c>
      <c r="AE4460" s="122">
        <v>8.5504199999999998E-4</v>
      </c>
      <c r="AF4460" s="122">
        <v>9.0239263999999995E-4</v>
      </c>
      <c r="AG4460" s="122">
        <v>9.5532576000000003E-4</v>
      </c>
      <c r="AH4460" s="122">
        <v>1.0095063200000001E-3</v>
      </c>
      <c r="AI4460" s="122">
        <v>1.0663330400000001E-3</v>
      </c>
      <c r="AJ4460" s="122">
        <v>1.1197634000000001E-3</v>
      </c>
      <c r="AK4460" s="122">
        <v>1.15943596E-3</v>
      </c>
      <c r="AL4460" s="122">
        <v>0</v>
      </c>
    </row>
    <row r="4461" spans="1:38" hidden="1" x14ac:dyDescent="0.25">
      <c r="A4461" s="122" t="s">
        <v>2025</v>
      </c>
      <c r="B4461" s="122">
        <v>1</v>
      </c>
      <c r="C4461" s="122" t="s">
        <v>2223</v>
      </c>
      <c r="D4461" s="122" t="s">
        <v>2136</v>
      </c>
      <c r="E4461" s="122">
        <v>81</v>
      </c>
      <c r="F4461" s="122">
        <v>0</v>
      </c>
      <c r="G4461" s="122">
        <v>0</v>
      </c>
      <c r="H4461" s="122">
        <v>0</v>
      </c>
      <c r="I4461" s="122">
        <v>0</v>
      </c>
      <c r="J4461" s="122">
        <v>0</v>
      </c>
      <c r="K4461" s="122">
        <v>6.7071599999999997E-6</v>
      </c>
      <c r="L4461" s="122">
        <v>1.503872E-5</v>
      </c>
      <c r="M4461" s="122">
        <v>2.8304239999999999E-5</v>
      </c>
      <c r="N4461" s="122">
        <v>4.1500320000000001E-5</v>
      </c>
      <c r="O4461" s="122">
        <v>5.9615479999999997E-5</v>
      </c>
      <c r="P4461" s="122">
        <v>7.7552079999999998E-5</v>
      </c>
      <c r="Q4461" s="122">
        <v>9.3337279999999997E-5</v>
      </c>
      <c r="R4461" s="122">
        <v>1.0722652E-4</v>
      </c>
      <c r="S4461" s="122">
        <v>1.1767103999999999E-4</v>
      </c>
      <c r="T4461" s="122">
        <v>1.2780927999999999E-4</v>
      </c>
      <c r="U4461" s="122">
        <v>1.3912055999999999E-4</v>
      </c>
      <c r="V4461" s="122">
        <v>1.4814527999999999E-4</v>
      </c>
      <c r="W4461" s="122">
        <v>1.5820539999999999E-4</v>
      </c>
      <c r="X4461" s="122">
        <v>1.6642164E-4</v>
      </c>
      <c r="Y4461" s="122">
        <v>1.7603784000000001E-4</v>
      </c>
      <c r="Z4461" s="122">
        <v>1.8698456E-4</v>
      </c>
      <c r="AA4461" s="122">
        <v>1.9510036E-4</v>
      </c>
      <c r="AB4461" s="122">
        <v>2.0556595999999999E-4</v>
      </c>
      <c r="AC4461" s="122">
        <v>2.1439475999999999E-4</v>
      </c>
      <c r="AD4461" s="122">
        <v>2.2303756E-4</v>
      </c>
      <c r="AE4461" s="122">
        <v>2.3219743999999999E-4</v>
      </c>
      <c r="AF4461" s="122">
        <v>2.4038516000000001E-4</v>
      </c>
      <c r="AG4461" s="122">
        <v>2.4828520000000001E-4</v>
      </c>
      <c r="AH4461" s="122">
        <v>2.5167287999999999E-4</v>
      </c>
      <c r="AI4461" s="122">
        <v>2.6606927999999998E-4</v>
      </c>
      <c r="AJ4461" s="122">
        <v>2.8288367999999999E-4</v>
      </c>
      <c r="AK4461" s="122">
        <v>2.9187739999999998E-4</v>
      </c>
      <c r="AL4461" s="122">
        <v>0</v>
      </c>
    </row>
    <row r="4462" spans="1:38" hidden="1" x14ac:dyDescent="0.25">
      <c r="A4462" s="122" t="s">
        <v>2025</v>
      </c>
      <c r="B4462" s="122">
        <v>1</v>
      </c>
      <c r="C4462" s="122" t="s">
        <v>2223</v>
      </c>
      <c r="D4462" s="122" t="s">
        <v>2115</v>
      </c>
      <c r="E4462" s="122">
        <v>81</v>
      </c>
      <c r="F4462" s="122">
        <v>0</v>
      </c>
      <c r="G4462" s="122">
        <v>0</v>
      </c>
      <c r="H4462" s="122">
        <v>0</v>
      </c>
      <c r="I4462" s="122">
        <v>0</v>
      </c>
      <c r="J4462" s="122">
        <v>0</v>
      </c>
      <c r="K4462" s="122">
        <v>1.8662E-6</v>
      </c>
      <c r="L4462" s="122">
        <v>4.1663999999999996E-6</v>
      </c>
      <c r="M4462" s="122">
        <v>7.8107600000000004E-6</v>
      </c>
      <c r="N4462" s="122">
        <v>1.1416680000000001E-5</v>
      </c>
      <c r="O4462" s="122">
        <v>1.6399E-5</v>
      </c>
      <c r="P4462" s="122">
        <v>2.1375119999999999E-5</v>
      </c>
      <c r="Q4462" s="122">
        <v>2.5837880000000001E-5</v>
      </c>
      <c r="R4462" s="122">
        <v>2.989392E-5</v>
      </c>
      <c r="S4462" s="122">
        <v>3.2949279999999998E-5</v>
      </c>
      <c r="T4462" s="122">
        <v>3.5888079999999998E-5</v>
      </c>
      <c r="U4462" s="122">
        <v>3.8878960000000002E-5</v>
      </c>
      <c r="V4462" s="122">
        <v>4.138872E-5</v>
      </c>
      <c r="W4462" s="122">
        <v>4.4217159999999998E-5</v>
      </c>
      <c r="X4462" s="122">
        <v>4.6684760000000001E-5</v>
      </c>
      <c r="Y4462" s="122">
        <v>4.9588839999999998E-5</v>
      </c>
      <c r="Z4462" s="122">
        <v>5.2956679999999999E-5</v>
      </c>
      <c r="AA4462" s="122">
        <v>5.5889279999999999E-5</v>
      </c>
      <c r="AB4462" s="122">
        <v>5.9665079999999998E-5</v>
      </c>
      <c r="AC4462" s="122">
        <v>6.2984560000000004E-5</v>
      </c>
      <c r="AD4462" s="122">
        <v>6.6662399999999994E-5</v>
      </c>
      <c r="AE4462" s="122">
        <v>7.0656439999999999E-5</v>
      </c>
      <c r="AF4462" s="122">
        <v>7.4643039999999999E-5</v>
      </c>
      <c r="AG4462" s="122">
        <v>7.8888799999999996E-5</v>
      </c>
      <c r="AH4462" s="122">
        <v>8.3487959999999995E-5</v>
      </c>
      <c r="AI4462" s="122">
        <v>8.8160280000000002E-5</v>
      </c>
      <c r="AJ4462" s="122">
        <v>9.4500399999999994E-5</v>
      </c>
      <c r="AK4462" s="122">
        <v>9.7986039999999996E-5</v>
      </c>
      <c r="AL4462" s="122">
        <v>0</v>
      </c>
    </row>
    <row r="4463" spans="1:38" hidden="1" x14ac:dyDescent="0.25">
      <c r="A4463" s="122" t="s">
        <v>2025</v>
      </c>
      <c r="B4463" s="122">
        <v>1</v>
      </c>
      <c r="C4463" s="122" t="s">
        <v>2223</v>
      </c>
      <c r="D4463" s="122" t="s">
        <v>2116</v>
      </c>
      <c r="E4463" s="122">
        <v>81</v>
      </c>
      <c r="F4463" s="122">
        <v>0</v>
      </c>
      <c r="G4463" s="122">
        <v>0</v>
      </c>
      <c r="H4463" s="122">
        <v>0</v>
      </c>
      <c r="I4463" s="122">
        <v>0</v>
      </c>
      <c r="J4463" s="122">
        <v>0</v>
      </c>
      <c r="K4463" s="122">
        <v>6.8782800000000002E-6</v>
      </c>
      <c r="L4463" s="122">
        <v>1.5492559999999999E-5</v>
      </c>
      <c r="M4463" s="122">
        <v>2.9400400000000001E-5</v>
      </c>
      <c r="N4463" s="122">
        <v>4.3393799999999998E-5</v>
      </c>
      <c r="O4463" s="122">
        <v>6.2649760000000002E-5</v>
      </c>
      <c r="P4463" s="122">
        <v>8.1899520000000006E-5</v>
      </c>
      <c r="Q4463" s="122">
        <v>9.9355E-5</v>
      </c>
      <c r="R4463" s="122">
        <v>1.1519352E-4</v>
      </c>
      <c r="S4463" s="122">
        <v>1.2764187999999999E-4</v>
      </c>
      <c r="T4463" s="122">
        <v>1.4063583999999999E-4</v>
      </c>
      <c r="U4463" s="122">
        <v>1.554588E-4</v>
      </c>
      <c r="V4463" s="122">
        <v>1.6966052000000001E-4</v>
      </c>
      <c r="W4463" s="122">
        <v>1.8585244E-4</v>
      </c>
      <c r="X4463" s="122">
        <v>2.0041252E-4</v>
      </c>
      <c r="Y4463" s="122">
        <v>2.1601667999999999E-4</v>
      </c>
      <c r="Z4463" s="122">
        <v>2.3292283999999999E-4</v>
      </c>
      <c r="AA4463" s="122">
        <v>2.4781275999999998E-4</v>
      </c>
      <c r="AB4463" s="122">
        <v>2.6690752000000002E-4</v>
      </c>
      <c r="AC4463" s="122">
        <v>2.8440888E-4</v>
      </c>
      <c r="AD4463" s="122">
        <v>3.0455640000000002E-4</v>
      </c>
      <c r="AE4463" s="122">
        <v>3.2731412E-4</v>
      </c>
      <c r="AF4463" s="122">
        <v>3.5020576000000002E-4</v>
      </c>
      <c r="AG4463" s="122">
        <v>3.7535295999999998E-4</v>
      </c>
      <c r="AH4463" s="122">
        <v>4.0128507999999998E-4</v>
      </c>
      <c r="AI4463" s="122">
        <v>4.2971208000000001E-4</v>
      </c>
      <c r="AJ4463" s="122">
        <v>4.4229187999999999E-4</v>
      </c>
      <c r="AK4463" s="122">
        <v>4.6422872000000001E-4</v>
      </c>
      <c r="AL4463" s="122">
        <v>0</v>
      </c>
    </row>
    <row r="4464" spans="1:38" hidden="1" x14ac:dyDescent="0.25">
      <c r="A4464" s="122" t="s">
        <v>2025</v>
      </c>
      <c r="B4464" s="122">
        <v>1</v>
      </c>
      <c r="C4464" s="122" t="s">
        <v>2223</v>
      </c>
      <c r="D4464" s="122" t="s">
        <v>2117</v>
      </c>
      <c r="E4464" s="122">
        <v>81</v>
      </c>
      <c r="F4464" s="122">
        <v>0</v>
      </c>
      <c r="G4464" s="122">
        <v>0</v>
      </c>
      <c r="H4464" s="122">
        <v>0</v>
      </c>
      <c r="I4464" s="122">
        <v>0</v>
      </c>
      <c r="J4464" s="122">
        <v>0</v>
      </c>
      <c r="K4464" s="122">
        <v>1.35408E-6</v>
      </c>
      <c r="L4464" s="122">
        <v>3.0293200000000001E-6</v>
      </c>
      <c r="M4464" s="122">
        <v>5.6692800000000004E-6</v>
      </c>
      <c r="N4464" s="122">
        <v>8.2608799999999994E-6</v>
      </c>
      <c r="O4464" s="122">
        <v>1.1828360000000001E-5</v>
      </c>
      <c r="P4464" s="122">
        <v>1.53822E-5</v>
      </c>
      <c r="Q4464" s="122">
        <v>1.8525600000000001E-5</v>
      </c>
      <c r="R4464" s="122">
        <v>2.1313119999999999E-5</v>
      </c>
      <c r="S4464" s="122">
        <v>2.3488080000000002E-5</v>
      </c>
      <c r="T4464" s="122">
        <v>2.5729999999999999E-5</v>
      </c>
      <c r="U4464" s="122">
        <v>2.8232319999999999E-5</v>
      </c>
      <c r="V4464" s="122">
        <v>3.0485400000000001E-5</v>
      </c>
      <c r="W4464" s="122">
        <v>3.3105519999999998E-5</v>
      </c>
      <c r="X4464" s="122">
        <v>3.536232E-5</v>
      </c>
      <c r="Y4464" s="122">
        <v>3.7983679999999999E-5</v>
      </c>
      <c r="Z4464" s="122">
        <v>4.1009279999999999E-5</v>
      </c>
      <c r="AA4464" s="122">
        <v>4.3686439999999998E-5</v>
      </c>
      <c r="AB4464" s="122">
        <v>4.7163400000000003E-5</v>
      </c>
      <c r="AC4464" s="122">
        <v>5.028572E-5</v>
      </c>
      <c r="AD4464" s="122">
        <v>5.36114E-5</v>
      </c>
      <c r="AE4464" s="122">
        <v>5.7136719999999999E-5</v>
      </c>
      <c r="AF4464" s="122">
        <v>6.0944759999999997E-5</v>
      </c>
      <c r="AG4464" s="122">
        <v>6.5237640000000003E-5</v>
      </c>
      <c r="AH4464" s="122">
        <v>6.9306079999999996E-5</v>
      </c>
      <c r="AI4464" s="122">
        <v>7.3910200000000003E-5</v>
      </c>
      <c r="AJ4464" s="122">
        <v>7.6472039999999998E-5</v>
      </c>
      <c r="AK4464" s="122">
        <v>8.0077959999999999E-5</v>
      </c>
      <c r="AL4464" s="122">
        <v>0</v>
      </c>
    </row>
    <row r="4465" spans="1:38" hidden="1" x14ac:dyDescent="0.25">
      <c r="A4465" s="122" t="s">
        <v>2025</v>
      </c>
      <c r="B4465" s="122">
        <v>1</v>
      </c>
      <c r="C4465" s="122" t="s">
        <v>2223</v>
      </c>
      <c r="D4465" s="122" t="s">
        <v>2118</v>
      </c>
      <c r="E4465" s="122">
        <v>81</v>
      </c>
      <c r="F4465" s="122">
        <v>0</v>
      </c>
      <c r="G4465" s="122">
        <v>0</v>
      </c>
      <c r="H4465" s="122">
        <v>0</v>
      </c>
      <c r="I4465" s="122">
        <v>0</v>
      </c>
      <c r="J4465" s="122">
        <v>0</v>
      </c>
      <c r="K4465" s="122">
        <v>9.7749199999999999E-6</v>
      </c>
      <c r="L4465" s="122">
        <v>2.2106720000000001E-5</v>
      </c>
      <c r="M4465" s="122">
        <v>4.1889679999999998E-5</v>
      </c>
      <c r="N4465" s="122">
        <v>6.1672640000000006E-5</v>
      </c>
      <c r="O4465" s="122">
        <v>8.8878240000000002E-5</v>
      </c>
      <c r="P4465" s="122">
        <v>1.1608011999999999E-4</v>
      </c>
      <c r="Q4465" s="122">
        <v>1.4055772E-4</v>
      </c>
      <c r="R4465" s="122">
        <v>1.62533E-4</v>
      </c>
      <c r="S4465" s="122">
        <v>1.7984960000000001E-4</v>
      </c>
      <c r="T4465" s="122">
        <v>1.9740799999999999E-4</v>
      </c>
      <c r="U4465" s="122">
        <v>2.181098E-4</v>
      </c>
      <c r="V4465" s="122">
        <v>2.3704956000000001E-4</v>
      </c>
      <c r="W4465" s="122">
        <v>2.5826844E-4</v>
      </c>
      <c r="X4465" s="122">
        <v>2.7645304000000002E-4</v>
      </c>
      <c r="Y4465" s="122">
        <v>2.9678532000000001E-4</v>
      </c>
      <c r="Z4465" s="122">
        <v>3.1932603999999999E-4</v>
      </c>
      <c r="AA4465" s="122">
        <v>3.3943759999999998E-4</v>
      </c>
      <c r="AB4465" s="122">
        <v>3.651366E-4</v>
      </c>
      <c r="AC4465" s="122">
        <v>3.8766491999999998E-4</v>
      </c>
      <c r="AD4465" s="122">
        <v>4.1294108000000001E-4</v>
      </c>
      <c r="AE4465" s="122">
        <v>4.4092044E-4</v>
      </c>
      <c r="AF4465" s="122">
        <v>4.693338E-4</v>
      </c>
      <c r="AG4465" s="122">
        <v>5.01363E-4</v>
      </c>
      <c r="AH4465" s="122">
        <v>5.3419944000000004E-4</v>
      </c>
      <c r="AI4465" s="122">
        <v>5.6906576E-4</v>
      </c>
      <c r="AJ4465" s="122">
        <v>5.965454E-4</v>
      </c>
      <c r="AK4465" s="122">
        <v>6.2382539999999997E-4</v>
      </c>
      <c r="AL4465" s="122">
        <v>0</v>
      </c>
    </row>
    <row r="4466" spans="1:38" hidden="1" x14ac:dyDescent="0.25">
      <c r="A4466" s="122" t="s">
        <v>2025</v>
      </c>
      <c r="B4466" s="122">
        <v>1</v>
      </c>
      <c r="C4466" s="122" t="s">
        <v>2223</v>
      </c>
      <c r="D4466" s="122" t="s">
        <v>2119</v>
      </c>
      <c r="E4466" s="122">
        <v>81</v>
      </c>
      <c r="F4466" s="122">
        <v>0</v>
      </c>
      <c r="G4466" s="122">
        <v>0</v>
      </c>
      <c r="H4466" s="122">
        <v>0</v>
      </c>
      <c r="I4466" s="122">
        <v>0</v>
      </c>
      <c r="J4466" s="122">
        <v>0</v>
      </c>
      <c r="K4466" s="122">
        <v>3.4789439999999999E-5</v>
      </c>
      <c r="L4466" s="122">
        <v>7.8932199999999996E-5</v>
      </c>
      <c r="M4466" s="122">
        <v>1.503686E-4</v>
      </c>
      <c r="N4466" s="122">
        <v>2.2318636E-4</v>
      </c>
      <c r="O4466" s="122">
        <v>3.2404299999999999E-4</v>
      </c>
      <c r="P4466" s="122">
        <v>4.2625619999999998E-4</v>
      </c>
      <c r="Q4466" s="122">
        <v>5.2108396000000005E-4</v>
      </c>
      <c r="R4466" s="122">
        <v>6.0825348000000004E-4</v>
      </c>
      <c r="S4466" s="122">
        <v>6.7755956000000003E-4</v>
      </c>
      <c r="T4466" s="122">
        <v>7.4791219999999995E-4</v>
      </c>
      <c r="U4466" s="122">
        <v>8.2925991999999995E-4</v>
      </c>
      <c r="V4466" s="122">
        <v>9.0944080000000002E-4</v>
      </c>
      <c r="W4466" s="122">
        <v>9.9665372000000006E-4</v>
      </c>
      <c r="X4466" s="122">
        <v>1.0756962800000001E-3</v>
      </c>
      <c r="Y4466" s="122">
        <v>1.16726532E-3</v>
      </c>
      <c r="Z4466" s="122">
        <v>1.2682521600000001E-3</v>
      </c>
      <c r="AA4466" s="122">
        <v>1.36009896E-3</v>
      </c>
      <c r="AB4466" s="122">
        <v>1.47531604E-3</v>
      </c>
      <c r="AC4466" s="122">
        <v>1.5800079999999999E-3</v>
      </c>
      <c r="AD4466" s="122">
        <v>1.7012713200000001E-3</v>
      </c>
      <c r="AE4466" s="122">
        <v>1.83636064E-3</v>
      </c>
      <c r="AF4466" s="122">
        <v>1.96970032E-3</v>
      </c>
      <c r="AG4466" s="122">
        <v>2.1123734800000001E-3</v>
      </c>
      <c r="AH4466" s="122">
        <v>2.25594936E-3</v>
      </c>
      <c r="AI4466" s="122">
        <v>2.4150215199999999E-3</v>
      </c>
      <c r="AJ4466" s="122">
        <v>2.5186917200000001E-3</v>
      </c>
      <c r="AK4466" s="122">
        <v>2.6408205599999998E-3</v>
      </c>
      <c r="AL4466" s="122">
        <v>0</v>
      </c>
    </row>
    <row r="4467" spans="1:38" hidden="1" x14ac:dyDescent="0.25">
      <c r="A4467" s="122" t="s">
        <v>2025</v>
      </c>
      <c r="B4467" s="122">
        <v>1</v>
      </c>
      <c r="C4467" s="122" t="s">
        <v>2223</v>
      </c>
      <c r="D4467" s="122" t="s">
        <v>2120</v>
      </c>
      <c r="E4467" s="122">
        <v>81</v>
      </c>
      <c r="F4467" s="122">
        <v>0</v>
      </c>
      <c r="G4467" s="122">
        <v>0</v>
      </c>
      <c r="H4467" s="122">
        <v>0</v>
      </c>
      <c r="I4467" s="122">
        <v>0</v>
      </c>
      <c r="J4467" s="122">
        <v>0</v>
      </c>
      <c r="K4467" s="122">
        <v>3.6964400000000001E-6</v>
      </c>
      <c r="L4467" s="122">
        <v>8.4394400000000003E-6</v>
      </c>
      <c r="M4467" s="122">
        <v>1.6147279999999999E-5</v>
      </c>
      <c r="N4467" s="122">
        <v>2.3981600000000001E-5</v>
      </c>
      <c r="O4467" s="122">
        <v>3.47324E-5</v>
      </c>
      <c r="P4467" s="122">
        <v>4.5679120000000003E-5</v>
      </c>
      <c r="Q4467" s="122">
        <v>5.5817360000000003E-5</v>
      </c>
      <c r="R4467" s="122">
        <v>6.5194240000000003E-5</v>
      </c>
      <c r="S4467" s="122">
        <v>7.2585880000000004E-5</v>
      </c>
      <c r="T4467" s="122">
        <v>8.0208159999999999E-5</v>
      </c>
      <c r="U4467" s="122">
        <v>8.9475920000000003E-5</v>
      </c>
      <c r="V4467" s="122">
        <v>9.8323319999999996E-5</v>
      </c>
      <c r="W4467" s="122">
        <v>1.0863764E-4</v>
      </c>
      <c r="X4467" s="122">
        <v>1.1784092000000001E-4</v>
      </c>
      <c r="Y4467" s="122">
        <v>1.2817507999999999E-4</v>
      </c>
      <c r="Z4467" s="122">
        <v>1.3944791999999999E-4</v>
      </c>
      <c r="AA4467" s="122">
        <v>1.4928112E-4</v>
      </c>
      <c r="AB4467" s="122">
        <v>1.6143064E-4</v>
      </c>
      <c r="AC4467" s="122">
        <v>1.7296636000000001E-4</v>
      </c>
      <c r="AD4467" s="122">
        <v>1.8539736000000001E-4</v>
      </c>
      <c r="AE4467" s="122">
        <v>1.9946516E-4</v>
      </c>
      <c r="AF4467" s="122">
        <v>2.1481016E-4</v>
      </c>
      <c r="AG4467" s="122">
        <v>2.3172872E-4</v>
      </c>
      <c r="AH4467" s="122">
        <v>2.4866340000000002E-4</v>
      </c>
      <c r="AI4467" s="122">
        <v>2.6688892000000002E-4</v>
      </c>
      <c r="AJ4467" s="122">
        <v>2.8289607999999999E-4</v>
      </c>
      <c r="AK4467" s="122">
        <v>2.9852999999999998E-4</v>
      </c>
      <c r="AL4467" s="122">
        <v>0</v>
      </c>
    </row>
    <row r="4468" spans="1:38" hidden="1" x14ac:dyDescent="0.25">
      <c r="A4468" s="122" t="s">
        <v>2025</v>
      </c>
      <c r="B4468" s="122">
        <v>1</v>
      </c>
      <c r="C4468" s="122" t="s">
        <v>2223</v>
      </c>
      <c r="D4468" s="122" t="s">
        <v>2121</v>
      </c>
      <c r="E4468" s="122">
        <v>81</v>
      </c>
      <c r="F4468" s="122">
        <v>0</v>
      </c>
      <c r="G4468" s="122">
        <v>0</v>
      </c>
      <c r="H4468" s="122">
        <v>0</v>
      </c>
      <c r="I4468" s="122">
        <v>0</v>
      </c>
      <c r="J4468" s="122">
        <v>0</v>
      </c>
      <c r="K4468" s="122">
        <v>1.2241279999999999E-5</v>
      </c>
      <c r="L4468" s="122">
        <v>2.755156E-5</v>
      </c>
      <c r="M4468" s="122">
        <v>5.202048E-5</v>
      </c>
      <c r="N4468" s="122">
        <v>7.6407560000000001E-5</v>
      </c>
      <c r="O4468" s="122">
        <v>1.1033892E-4</v>
      </c>
      <c r="P4468" s="122">
        <v>1.4461500000000001E-4</v>
      </c>
      <c r="Q4468" s="122">
        <v>1.7593864000000001E-4</v>
      </c>
      <c r="R4468" s="122">
        <v>2.0434332E-4</v>
      </c>
      <c r="S4468" s="122">
        <v>2.2657155999999999E-4</v>
      </c>
      <c r="T4468" s="122">
        <v>2.4966780000000002E-4</v>
      </c>
      <c r="U4468" s="122">
        <v>2.7585164000000002E-4</v>
      </c>
      <c r="V4468" s="122">
        <v>2.9875567999999999E-4</v>
      </c>
      <c r="W4468" s="122">
        <v>3.2414716000000001E-4</v>
      </c>
      <c r="X4468" s="122">
        <v>3.4663952000000002E-4</v>
      </c>
      <c r="Y4468" s="122">
        <v>3.7302423999999997E-4</v>
      </c>
      <c r="Z4468" s="122">
        <v>4.0315748E-4</v>
      </c>
      <c r="AA4468" s="122">
        <v>4.297096E-4</v>
      </c>
      <c r="AB4468" s="122">
        <v>4.6308172E-4</v>
      </c>
      <c r="AC4468" s="122">
        <v>4.9261727999999996E-4</v>
      </c>
      <c r="AD4468" s="122">
        <v>5.2467251999999999E-4</v>
      </c>
      <c r="AE4468" s="122">
        <v>5.5938136000000004E-4</v>
      </c>
      <c r="AF4468" s="122">
        <v>5.9397488E-4</v>
      </c>
      <c r="AG4468" s="122">
        <v>6.3249547999999999E-4</v>
      </c>
      <c r="AH4468" s="122">
        <v>6.7075939999999997E-4</v>
      </c>
      <c r="AI4468" s="122">
        <v>7.1289211999999997E-4</v>
      </c>
      <c r="AJ4468" s="122">
        <v>7.4412027999999999E-4</v>
      </c>
      <c r="AK4468" s="122">
        <v>7.7291803999999999E-4</v>
      </c>
      <c r="AL4468" s="122">
        <v>0</v>
      </c>
    </row>
    <row r="4469" spans="1:38" hidden="1" x14ac:dyDescent="0.25">
      <c r="A4469" s="122" t="s">
        <v>2025</v>
      </c>
      <c r="B4469" s="122">
        <v>1</v>
      </c>
      <c r="C4469" s="122" t="s">
        <v>2223</v>
      </c>
      <c r="D4469" s="122" t="s">
        <v>2138</v>
      </c>
      <c r="E4469" s="122">
        <v>81</v>
      </c>
      <c r="F4469" s="122">
        <v>0</v>
      </c>
      <c r="G4469" s="122">
        <v>0</v>
      </c>
      <c r="H4469" s="122">
        <v>0</v>
      </c>
      <c r="I4469" s="122">
        <v>0</v>
      </c>
      <c r="J4469" s="122">
        <v>0</v>
      </c>
      <c r="K4469" s="122">
        <v>1.984E-7</v>
      </c>
      <c r="L4469" s="122">
        <v>4.4144000000000001E-7</v>
      </c>
      <c r="M4469" s="122">
        <v>8.2584000000000004E-7</v>
      </c>
      <c r="N4469" s="122">
        <v>1.20156E-6</v>
      </c>
      <c r="O4469" s="122">
        <v>1.7112E-6</v>
      </c>
      <c r="P4469" s="122">
        <v>2.21092E-6</v>
      </c>
      <c r="Q4469" s="122">
        <v>2.6535999999999999E-6</v>
      </c>
      <c r="R4469" s="122">
        <v>3.0429600000000001E-6</v>
      </c>
      <c r="S4469" s="122">
        <v>3.3368399999999998E-6</v>
      </c>
      <c r="T4469" s="122">
        <v>3.6220400000000001E-6</v>
      </c>
      <c r="U4469" s="122">
        <v>3.9481600000000003E-6</v>
      </c>
      <c r="V4469" s="122">
        <v>4.2184799999999998E-6</v>
      </c>
      <c r="W4469" s="122">
        <v>4.5309600000000001E-6</v>
      </c>
      <c r="X4469" s="122">
        <v>4.7963199999999998E-6</v>
      </c>
      <c r="Y4469" s="122">
        <v>5.1013599999999997E-6</v>
      </c>
      <c r="Z4469" s="122">
        <v>5.4448400000000002E-6</v>
      </c>
      <c r="AA4469" s="122">
        <v>5.74368E-6</v>
      </c>
      <c r="AB4469" s="122">
        <v>6.1194000000000002E-6</v>
      </c>
      <c r="AC4469" s="122">
        <v>6.4467599999999996E-6</v>
      </c>
      <c r="AD4469" s="122">
        <v>6.8063600000000003E-6</v>
      </c>
      <c r="AE4469" s="122">
        <v>7.2006799999999998E-6</v>
      </c>
      <c r="AF4469" s="122">
        <v>7.5863200000000002E-6</v>
      </c>
      <c r="AG4469" s="122">
        <v>8.0104000000000004E-6</v>
      </c>
      <c r="AH4469" s="122">
        <v>8.4332400000000003E-6</v>
      </c>
      <c r="AI4469" s="122">
        <v>8.8870800000000003E-6</v>
      </c>
      <c r="AJ4469" s="122">
        <v>9.1623599999999995E-6</v>
      </c>
      <c r="AK4469" s="122">
        <v>9.4686400000000005E-6</v>
      </c>
      <c r="AL4469" s="122">
        <v>0</v>
      </c>
    </row>
    <row r="4470" spans="1:38" hidden="1" x14ac:dyDescent="0.25">
      <c r="A4470" s="122" t="s">
        <v>2025</v>
      </c>
      <c r="B4470" s="122">
        <v>1</v>
      </c>
      <c r="C4470" s="122" t="s">
        <v>2223</v>
      </c>
      <c r="D4470" s="122" t="s">
        <v>2122</v>
      </c>
      <c r="E4470" s="122">
        <v>81</v>
      </c>
      <c r="F4470" s="122">
        <v>0</v>
      </c>
      <c r="G4470" s="122">
        <v>0</v>
      </c>
      <c r="H4470" s="122">
        <v>0</v>
      </c>
      <c r="I4470" s="122">
        <v>0</v>
      </c>
      <c r="J4470" s="122">
        <v>0</v>
      </c>
      <c r="K4470" s="122">
        <v>1.08128E-6</v>
      </c>
      <c r="L4470" s="122">
        <v>2.4229600000000001E-6</v>
      </c>
      <c r="M4470" s="122">
        <v>4.5495600000000002E-6</v>
      </c>
      <c r="N4470" s="122">
        <v>6.6476399999999999E-6</v>
      </c>
      <c r="O4470" s="122">
        <v>9.5306399999999993E-6</v>
      </c>
      <c r="P4470" s="122">
        <v>1.24062E-5</v>
      </c>
      <c r="Q4470" s="122">
        <v>1.4963079999999999E-5</v>
      </c>
      <c r="R4470" s="122">
        <v>1.7258319999999998E-5</v>
      </c>
      <c r="S4470" s="122">
        <v>1.9001759999999999E-5</v>
      </c>
      <c r="T4470" s="122">
        <v>2.070428E-5</v>
      </c>
      <c r="U4470" s="122">
        <v>2.261636E-5</v>
      </c>
      <c r="V4470" s="122">
        <v>2.425068E-5</v>
      </c>
      <c r="W4470" s="122">
        <v>2.6073479999999999E-5</v>
      </c>
      <c r="X4470" s="122">
        <v>2.761976E-5</v>
      </c>
      <c r="Y4470" s="122">
        <v>2.9406600000000001E-5</v>
      </c>
      <c r="Z4470" s="122">
        <v>3.1446399999999998E-5</v>
      </c>
      <c r="AA4470" s="122">
        <v>3.3263000000000003E-5</v>
      </c>
      <c r="AB4470" s="122">
        <v>3.5426799999999998E-5</v>
      </c>
      <c r="AC4470" s="122">
        <v>3.7388480000000002E-5</v>
      </c>
      <c r="AD4470" s="122">
        <v>3.9479120000000001E-5</v>
      </c>
      <c r="AE4470" s="122">
        <v>4.1837600000000001E-5</v>
      </c>
      <c r="AF4470" s="122">
        <v>4.4057200000000002E-5</v>
      </c>
      <c r="AG4470" s="122">
        <v>4.6676079999999997E-5</v>
      </c>
      <c r="AH4470" s="122">
        <v>4.9241640000000002E-5</v>
      </c>
      <c r="AI4470" s="122">
        <v>5.1991959999999997E-5</v>
      </c>
      <c r="AJ4470" s="122">
        <v>5.5385839999999997E-5</v>
      </c>
      <c r="AK4470" s="122">
        <v>5.7736879999999998E-5</v>
      </c>
      <c r="AL4470" s="122">
        <v>0</v>
      </c>
    </row>
    <row r="4471" spans="1:38" hidden="1" x14ac:dyDescent="0.25">
      <c r="A4471" s="122" t="s">
        <v>2025</v>
      </c>
      <c r="B4471" s="122">
        <v>1</v>
      </c>
      <c r="C4471" s="122" t="s">
        <v>2223</v>
      </c>
      <c r="D4471" s="122" t="s">
        <v>2123</v>
      </c>
      <c r="E4471" s="122">
        <v>81</v>
      </c>
      <c r="F4471" s="122">
        <v>0</v>
      </c>
      <c r="G4471" s="122">
        <v>0</v>
      </c>
      <c r="H4471" s="122">
        <v>0</v>
      </c>
      <c r="I4471" s="122">
        <v>0</v>
      </c>
      <c r="J4471" s="122">
        <v>0</v>
      </c>
      <c r="K4471" s="122">
        <v>1.0057639999999999E-5</v>
      </c>
      <c r="L4471" s="122">
        <v>2.273168E-5</v>
      </c>
      <c r="M4471" s="122">
        <v>4.3226399999999997E-5</v>
      </c>
      <c r="N4471" s="122">
        <v>6.3881079999999999E-5</v>
      </c>
      <c r="O4471" s="122">
        <v>9.2092319999999994E-5</v>
      </c>
      <c r="P4471" s="122">
        <v>1.2028868E-4</v>
      </c>
      <c r="Q4471" s="122">
        <v>1.4630015999999999E-4</v>
      </c>
      <c r="R4471" s="122">
        <v>1.6972375999999999E-4</v>
      </c>
      <c r="S4471" s="122">
        <v>1.8773227999999999E-4</v>
      </c>
      <c r="T4471" s="122">
        <v>2.0635335999999999E-4</v>
      </c>
      <c r="U4471" s="122">
        <v>2.2780287999999999E-4</v>
      </c>
      <c r="V4471" s="122">
        <v>2.4802728000000002E-4</v>
      </c>
      <c r="W4471" s="122">
        <v>2.7022328000000001E-4</v>
      </c>
      <c r="X4471" s="122">
        <v>2.9038444000000001E-4</v>
      </c>
      <c r="Y4471" s="122">
        <v>3.1379440000000003E-4</v>
      </c>
      <c r="Z4471" s="122">
        <v>3.3879527999999999E-4</v>
      </c>
      <c r="AA4471" s="122">
        <v>3.6209239999999998E-4</v>
      </c>
      <c r="AB4471" s="122">
        <v>3.901846E-4</v>
      </c>
      <c r="AC4471" s="122">
        <v>4.1566783999999999E-4</v>
      </c>
      <c r="AD4471" s="122">
        <v>4.4530383999999998E-4</v>
      </c>
      <c r="AE4471" s="122">
        <v>4.7915708000000003E-4</v>
      </c>
      <c r="AF4471" s="122">
        <v>5.1510716000000001E-4</v>
      </c>
      <c r="AG4471" s="122">
        <v>5.5461479999999999E-4</v>
      </c>
      <c r="AH4471" s="122">
        <v>5.9319864000000001E-4</v>
      </c>
      <c r="AI4471" s="122">
        <v>6.3435919999999999E-4</v>
      </c>
      <c r="AJ4471" s="122">
        <v>6.6539392000000003E-4</v>
      </c>
      <c r="AK4471" s="122">
        <v>6.9210723999999998E-4</v>
      </c>
      <c r="AL4471" s="122">
        <v>0</v>
      </c>
    </row>
    <row r="4472" spans="1:38" hidden="1" x14ac:dyDescent="0.25">
      <c r="A4472" s="122" t="s">
        <v>2025</v>
      </c>
      <c r="B4472" s="122">
        <v>1</v>
      </c>
      <c r="C4472" s="122" t="s">
        <v>2223</v>
      </c>
      <c r="D4472" s="122" t="s">
        <v>2124</v>
      </c>
      <c r="E4472" s="122">
        <v>81</v>
      </c>
      <c r="F4472" s="122">
        <v>0</v>
      </c>
      <c r="G4472" s="122">
        <v>0</v>
      </c>
      <c r="H4472" s="122">
        <v>0</v>
      </c>
      <c r="I4472" s="122">
        <v>0</v>
      </c>
      <c r="J4472" s="122">
        <v>0</v>
      </c>
      <c r="K4472" s="122">
        <v>9.5145199999999998E-6</v>
      </c>
      <c r="L4472" s="122">
        <v>2.1345360000000001E-5</v>
      </c>
      <c r="M4472" s="122">
        <v>4.0115240000000001E-5</v>
      </c>
      <c r="N4472" s="122">
        <v>5.8656960000000002E-5</v>
      </c>
      <c r="O4472" s="122">
        <v>8.4054639999999996E-5</v>
      </c>
      <c r="P4472" s="122">
        <v>1.0937048E-4</v>
      </c>
      <c r="Q4472" s="122">
        <v>1.3215176E-4</v>
      </c>
      <c r="R4472" s="122">
        <v>1.5269608E-4</v>
      </c>
      <c r="S4472" s="122">
        <v>1.6851227999999999E-4</v>
      </c>
      <c r="T4472" s="122">
        <v>1.8415612E-4</v>
      </c>
      <c r="U4472" s="122">
        <v>2.0191415999999999E-4</v>
      </c>
      <c r="V4472" s="122">
        <v>2.1715004E-4</v>
      </c>
      <c r="W4472" s="122">
        <v>2.3464271999999999E-4</v>
      </c>
      <c r="X4472" s="122">
        <v>2.4961944E-4</v>
      </c>
      <c r="Y4472" s="122">
        <v>2.6681699999999998E-4</v>
      </c>
      <c r="Z4472" s="122">
        <v>2.8591548000000001E-4</v>
      </c>
      <c r="AA4472" s="122">
        <v>3.0260711999999999E-4</v>
      </c>
      <c r="AB4472" s="122">
        <v>3.2356931999999997E-4</v>
      </c>
      <c r="AC4472" s="122">
        <v>3.4238011999999999E-4</v>
      </c>
      <c r="AD4472" s="122">
        <v>3.6300504000000001E-4</v>
      </c>
      <c r="AE4472" s="122">
        <v>3.8527047999999998E-4</v>
      </c>
      <c r="AF4472" s="122">
        <v>4.0751360000000001E-4</v>
      </c>
      <c r="AG4472" s="122">
        <v>4.3255044E-4</v>
      </c>
      <c r="AH4472" s="122">
        <v>4.5784147999999999E-4</v>
      </c>
      <c r="AI4472" s="122">
        <v>4.8527276000000002E-4</v>
      </c>
      <c r="AJ4472" s="122">
        <v>5.0794491999999998E-4</v>
      </c>
      <c r="AK4472" s="122">
        <v>5.2729884000000005E-4</v>
      </c>
      <c r="AL4472" s="122">
        <v>0</v>
      </c>
    </row>
    <row r="4473" spans="1:38" hidden="1" x14ac:dyDescent="0.25">
      <c r="A4473" s="122" t="s">
        <v>2025</v>
      </c>
      <c r="B4473" s="122">
        <v>1</v>
      </c>
      <c r="C4473" s="122" t="s">
        <v>2223</v>
      </c>
      <c r="D4473" s="122" t="s">
        <v>2125</v>
      </c>
      <c r="E4473" s="122">
        <v>81</v>
      </c>
      <c r="F4473" s="122">
        <v>0</v>
      </c>
      <c r="G4473" s="122">
        <v>0</v>
      </c>
      <c r="H4473" s="122">
        <v>0</v>
      </c>
      <c r="I4473" s="122">
        <v>0</v>
      </c>
      <c r="J4473" s="122">
        <v>0</v>
      </c>
      <c r="K4473" s="122">
        <v>3.34676E-6</v>
      </c>
      <c r="L4473" s="122">
        <v>7.4387600000000004E-6</v>
      </c>
      <c r="M4473" s="122">
        <v>1.3857E-5</v>
      </c>
      <c r="N4473" s="122">
        <v>2.0102879999999999E-5</v>
      </c>
      <c r="O4473" s="122">
        <v>2.855844E-5</v>
      </c>
      <c r="P4473" s="122">
        <v>3.6775920000000003E-5</v>
      </c>
      <c r="Q4473" s="122">
        <v>4.4031159999999997E-5</v>
      </c>
      <c r="R4473" s="122">
        <v>5.0627960000000001E-5</v>
      </c>
      <c r="S4473" s="122">
        <v>5.5736760000000002E-5</v>
      </c>
      <c r="T4473" s="122">
        <v>6.0665760000000002E-5</v>
      </c>
      <c r="U4473" s="122">
        <v>6.6276759999999999E-5</v>
      </c>
      <c r="V4473" s="122">
        <v>7.1164840000000003E-5</v>
      </c>
      <c r="W4473" s="122">
        <v>7.6700199999999995E-5</v>
      </c>
      <c r="X4473" s="122">
        <v>8.1435759999999994E-5</v>
      </c>
      <c r="Y4473" s="122">
        <v>8.6963679999999994E-5</v>
      </c>
      <c r="Z4473" s="122">
        <v>9.3164920000000001E-5</v>
      </c>
      <c r="AA4473" s="122">
        <v>9.8464680000000005E-5</v>
      </c>
      <c r="AB4473" s="122">
        <v>1.0505652E-4</v>
      </c>
      <c r="AC4473" s="122">
        <v>1.1067124E-4</v>
      </c>
      <c r="AD4473" s="122">
        <v>1.167646E-4</v>
      </c>
      <c r="AE4473" s="122">
        <v>1.2323244000000001E-4</v>
      </c>
      <c r="AF4473" s="122">
        <v>1.2930223999999999E-4</v>
      </c>
      <c r="AG4473" s="122">
        <v>1.3579364000000001E-4</v>
      </c>
      <c r="AH4473" s="122">
        <v>1.4232968000000001E-4</v>
      </c>
      <c r="AI4473" s="122">
        <v>1.4957128E-4</v>
      </c>
      <c r="AJ4473" s="122">
        <v>1.5428824E-4</v>
      </c>
      <c r="AK4473" s="122">
        <v>1.594578E-4</v>
      </c>
      <c r="AL4473" s="122">
        <v>0</v>
      </c>
    </row>
    <row r="4474" spans="1:38" hidden="1" x14ac:dyDescent="0.25">
      <c r="A4474" s="122" t="s">
        <v>2025</v>
      </c>
      <c r="B4474" s="122">
        <v>1</v>
      </c>
      <c r="C4474" s="122" t="s">
        <v>2223</v>
      </c>
      <c r="D4474" s="122" t="s">
        <v>2126</v>
      </c>
      <c r="E4474" s="122">
        <v>81</v>
      </c>
      <c r="F4474" s="122">
        <v>0</v>
      </c>
      <c r="G4474" s="122">
        <v>0</v>
      </c>
      <c r="H4474" s="122">
        <v>0</v>
      </c>
      <c r="I4474" s="122">
        <v>0</v>
      </c>
      <c r="J4474" s="122">
        <v>0</v>
      </c>
      <c r="K4474" s="122">
        <v>8.9031999999999999E-7</v>
      </c>
      <c r="L4474" s="122">
        <v>1.9926799999999999E-6</v>
      </c>
      <c r="M4474" s="122">
        <v>3.7286799999999998E-6</v>
      </c>
      <c r="N4474" s="122">
        <v>5.4336799999999996E-6</v>
      </c>
      <c r="O4474" s="122">
        <v>7.7512400000000007E-6</v>
      </c>
      <c r="P4474" s="122">
        <v>1.006012E-5</v>
      </c>
      <c r="Q4474" s="122">
        <v>1.2089999999999999E-5</v>
      </c>
      <c r="R4474" s="122">
        <v>1.402192E-5</v>
      </c>
      <c r="S4474" s="122">
        <v>1.5483880000000001E-5</v>
      </c>
      <c r="T4474" s="122">
        <v>1.7002880000000001E-5</v>
      </c>
      <c r="U4474" s="122">
        <v>1.8717799999999999E-5</v>
      </c>
      <c r="V4474" s="122">
        <v>2.03484E-5</v>
      </c>
      <c r="W4474" s="122">
        <v>2.2368360000000001E-5</v>
      </c>
      <c r="X4474" s="122">
        <v>2.4162640000000001E-5</v>
      </c>
      <c r="Y4474" s="122">
        <v>2.6348760000000001E-5</v>
      </c>
      <c r="Z4474" s="122">
        <v>2.8363760000000002E-5</v>
      </c>
      <c r="AA4474" s="122">
        <v>3.0096040000000001E-5</v>
      </c>
      <c r="AB4474" s="122">
        <v>3.2615720000000002E-5</v>
      </c>
      <c r="AC4474" s="122">
        <v>3.4764639999999999E-5</v>
      </c>
      <c r="AD4474" s="122">
        <v>3.6795760000000002E-5</v>
      </c>
      <c r="AE4474" s="122">
        <v>3.9202600000000003E-5</v>
      </c>
      <c r="AF4474" s="122">
        <v>4.1296959999999998E-5</v>
      </c>
      <c r="AG4474" s="122">
        <v>4.3305759999999999E-5</v>
      </c>
      <c r="AH4474" s="122">
        <v>4.5635720000000002E-5</v>
      </c>
      <c r="AI4474" s="122">
        <v>4.833272E-5</v>
      </c>
      <c r="AJ4474" s="122">
        <v>4.9762439999999999E-5</v>
      </c>
      <c r="AK4474" s="122">
        <v>5.1765039999999999E-5</v>
      </c>
      <c r="AL4474" s="122">
        <v>0</v>
      </c>
    </row>
    <row r="4475" spans="1:38" hidden="1" x14ac:dyDescent="0.25">
      <c r="A4475" s="122" t="s">
        <v>2025</v>
      </c>
      <c r="B4475" s="122">
        <v>1</v>
      </c>
      <c r="C4475" s="122" t="s">
        <v>2224</v>
      </c>
      <c r="D4475" s="122" t="s">
        <v>2078</v>
      </c>
      <c r="E4475" s="122">
        <v>82</v>
      </c>
      <c r="F4475" s="122">
        <v>0</v>
      </c>
      <c r="G4475" s="122">
        <v>0</v>
      </c>
      <c r="H4475" s="122">
        <v>0</v>
      </c>
      <c r="I4475" s="122">
        <v>1.32013128E-4</v>
      </c>
      <c r="J4475" s="122">
        <v>3.9668015399999998E-4</v>
      </c>
      <c r="K4475" s="122">
        <v>6.5261336399999998E-4</v>
      </c>
      <c r="L4475" s="122">
        <v>8.1097221399999999E-4</v>
      </c>
      <c r="M4475" s="122">
        <v>9.7994124800000011E-4</v>
      </c>
      <c r="N4475" s="122">
        <v>1.15126622E-3</v>
      </c>
      <c r="O4475" s="122">
        <v>1.3184572180000001E-3</v>
      </c>
      <c r="P4475" s="122">
        <v>1.4689374180000001E-3</v>
      </c>
      <c r="Q4475" s="122">
        <v>1.614383342E-3</v>
      </c>
      <c r="R4475" s="122">
        <v>1.756073306E-3</v>
      </c>
      <c r="S4475" s="122">
        <v>1.880770372E-3</v>
      </c>
      <c r="T4475" s="122">
        <v>2.0069262980000001E-3</v>
      </c>
      <c r="U4475" s="122">
        <v>2.1114516020000001E-3</v>
      </c>
      <c r="V4475" s="122">
        <v>2.205939788E-3</v>
      </c>
      <c r="W4475" s="122">
        <v>2.2769234019999998E-3</v>
      </c>
      <c r="X4475" s="122">
        <v>2.3429581760000002E-3</v>
      </c>
      <c r="Y4475" s="122">
        <v>2.4128859299999998E-3</v>
      </c>
      <c r="Z4475" s="122">
        <v>2.4993906860000001E-3</v>
      </c>
      <c r="AA4475" s="122">
        <v>2.5670334299999998E-3</v>
      </c>
      <c r="AB4475" s="122">
        <v>2.6369031520000002E-3</v>
      </c>
      <c r="AC4475" s="122">
        <v>2.735279482E-3</v>
      </c>
      <c r="AD4475" s="122">
        <v>2.6793519480000001E-3</v>
      </c>
      <c r="AE4475" s="122">
        <v>2.4643732100000002E-3</v>
      </c>
      <c r="AF4475" s="122">
        <v>2.3617839179999999E-3</v>
      </c>
      <c r="AG4475" s="122">
        <v>2.2454450720000001E-3</v>
      </c>
      <c r="AH4475" s="122">
        <v>2.114083998E-3</v>
      </c>
      <c r="AI4475" s="122">
        <v>2.003852214E-3</v>
      </c>
      <c r="AJ4475" s="122">
        <v>1.9054903920000001E-3</v>
      </c>
      <c r="AK4475" s="122">
        <v>1.8314609040000001E-3</v>
      </c>
      <c r="AL4475" s="122">
        <v>0</v>
      </c>
    </row>
    <row r="4476" spans="1:38" hidden="1" x14ac:dyDescent="0.25">
      <c r="A4476" s="122" t="s">
        <v>2025</v>
      </c>
      <c r="B4476" s="122">
        <v>1</v>
      </c>
      <c r="C4476" s="122" t="s">
        <v>2224</v>
      </c>
      <c r="D4476" s="122" t="s">
        <v>2079</v>
      </c>
      <c r="E4476" s="122">
        <v>82</v>
      </c>
      <c r="F4476" s="122">
        <v>0</v>
      </c>
      <c r="G4476" s="122">
        <v>0</v>
      </c>
      <c r="H4476" s="122">
        <v>0</v>
      </c>
      <c r="I4476" s="122">
        <v>9.2809288E-4</v>
      </c>
      <c r="J4476" s="122">
        <v>2.8011345179999999E-3</v>
      </c>
      <c r="K4476" s="122">
        <v>4.6394657660000001E-3</v>
      </c>
      <c r="L4476" s="122">
        <v>5.7715765899999999E-3</v>
      </c>
      <c r="M4476" s="122">
        <v>6.9829446179999997E-3</v>
      </c>
      <c r="N4476" s="122">
        <v>8.1798989479999994E-3</v>
      </c>
      <c r="O4476" s="122">
        <v>9.3488310759999999E-3</v>
      </c>
      <c r="P4476" s="122">
        <v>1.0414569412E-2</v>
      </c>
      <c r="Q4476" s="122">
        <v>1.138127211E-2</v>
      </c>
      <c r="R4476" s="122">
        <v>1.224802839E-2</v>
      </c>
      <c r="S4476" s="122">
        <v>1.3062695308E-2</v>
      </c>
      <c r="T4476" s="122">
        <v>1.3791946376E-2</v>
      </c>
      <c r="U4476" s="122">
        <v>1.4467321986E-2</v>
      </c>
      <c r="V4476" s="122">
        <v>1.5121018614E-2</v>
      </c>
      <c r="W4476" s="122">
        <v>1.5639717495999999E-2</v>
      </c>
      <c r="X4476" s="122">
        <v>1.6080411698000001E-2</v>
      </c>
      <c r="Y4476" s="122">
        <v>1.642644523E-2</v>
      </c>
      <c r="Z4476" s="122">
        <v>1.6752341657999999E-2</v>
      </c>
      <c r="AA4476" s="122">
        <v>1.7056633256000001E-2</v>
      </c>
      <c r="AB4476" s="122">
        <v>1.7379334699999999E-2</v>
      </c>
      <c r="AC4476" s="122">
        <v>1.7916582866000001E-2</v>
      </c>
      <c r="AD4476" s="122">
        <v>1.7607541510000001E-2</v>
      </c>
      <c r="AE4476" s="122">
        <v>1.6202006469999999E-2</v>
      </c>
      <c r="AF4476" s="122">
        <v>1.5479088950000001E-2</v>
      </c>
      <c r="AG4476" s="122">
        <v>1.478206015E-2</v>
      </c>
      <c r="AH4476" s="122">
        <v>1.4038792741999999E-2</v>
      </c>
      <c r="AI4476" s="122">
        <v>1.3406212508E-2</v>
      </c>
      <c r="AJ4476" s="122">
        <v>1.3072336679999999E-2</v>
      </c>
      <c r="AK4476" s="122">
        <v>1.2598168492E-2</v>
      </c>
      <c r="AL4476" s="122">
        <v>0</v>
      </c>
    </row>
    <row r="4477" spans="1:38" hidden="1" x14ac:dyDescent="0.25">
      <c r="A4477" s="122" t="s">
        <v>2025</v>
      </c>
      <c r="B4477" s="122">
        <v>1</v>
      </c>
      <c r="C4477" s="122" t="s">
        <v>2224</v>
      </c>
      <c r="D4477" s="122" t="s">
        <v>2080</v>
      </c>
      <c r="E4477" s="122">
        <v>82</v>
      </c>
      <c r="F4477" s="122">
        <v>0</v>
      </c>
      <c r="G4477" s="122">
        <v>0</v>
      </c>
      <c r="H4477" s="122">
        <v>0</v>
      </c>
      <c r="I4477" s="122">
        <v>5.4095092999999997E-4</v>
      </c>
      <c r="J4477" s="122">
        <v>1.639837628E-3</v>
      </c>
      <c r="K4477" s="122">
        <v>2.7375943139999999E-3</v>
      </c>
      <c r="L4477" s="122">
        <v>3.4275633600000001E-3</v>
      </c>
      <c r="M4477" s="122">
        <v>4.1583184240000003E-3</v>
      </c>
      <c r="N4477" s="122">
        <v>4.8772389900000003E-3</v>
      </c>
      <c r="O4477" s="122">
        <v>5.5961627800000004E-3</v>
      </c>
      <c r="P4477" s="122">
        <v>6.2657811320000001E-3</v>
      </c>
      <c r="Q4477" s="122">
        <v>6.8567620940000002E-3</v>
      </c>
      <c r="R4477" s="122">
        <v>7.3976815899999999E-3</v>
      </c>
      <c r="S4477" s="122">
        <v>7.9035215479999997E-3</v>
      </c>
      <c r="T4477" s="122">
        <v>8.3702914619999992E-3</v>
      </c>
      <c r="U4477" s="122">
        <v>8.8045384699999996E-3</v>
      </c>
      <c r="V4477" s="122">
        <v>9.2175578559999995E-3</v>
      </c>
      <c r="W4477" s="122">
        <v>9.5342618539999997E-3</v>
      </c>
      <c r="X4477" s="122">
        <v>9.7969469259999997E-3</v>
      </c>
      <c r="Y4477" s="122">
        <v>1.000114622E-2</v>
      </c>
      <c r="Z4477" s="122">
        <v>1.0228850891999999E-2</v>
      </c>
      <c r="AA4477" s="122">
        <v>1.045165589E-2</v>
      </c>
      <c r="AB4477" s="122">
        <v>1.0654544627999999E-2</v>
      </c>
      <c r="AC4477" s="122">
        <v>1.0978032727999999E-2</v>
      </c>
      <c r="AD4477" s="122">
        <v>1.0791781441999999E-2</v>
      </c>
      <c r="AE4477" s="122">
        <v>9.9443046819999992E-3</v>
      </c>
      <c r="AF4477" s="122">
        <v>9.5155634599999993E-3</v>
      </c>
      <c r="AG4477" s="122">
        <v>9.1027592760000008E-3</v>
      </c>
      <c r="AH4477" s="122">
        <v>8.6447916879999996E-3</v>
      </c>
      <c r="AI4477" s="122">
        <v>8.2518860319999998E-3</v>
      </c>
      <c r="AJ4477" s="122">
        <v>7.8365082900000004E-3</v>
      </c>
      <c r="AK4477" s="122">
        <v>7.5638126980000003E-3</v>
      </c>
      <c r="AL4477" s="122">
        <v>0</v>
      </c>
    </row>
    <row r="4478" spans="1:38" hidden="1" x14ac:dyDescent="0.25">
      <c r="A4478" s="122" t="s">
        <v>2025</v>
      </c>
      <c r="B4478" s="122">
        <v>1</v>
      </c>
      <c r="C4478" s="122" t="s">
        <v>2224</v>
      </c>
      <c r="D4478" s="122" t="s">
        <v>2133</v>
      </c>
      <c r="E4478" s="122">
        <v>82</v>
      </c>
      <c r="F4478" s="122">
        <v>0</v>
      </c>
      <c r="G4478" s="122">
        <v>0</v>
      </c>
      <c r="H4478" s="122">
        <v>0</v>
      </c>
      <c r="I4478" s="122">
        <v>1.1311404000000001E-5</v>
      </c>
      <c r="J4478" s="122">
        <v>3.4655581999999998E-5</v>
      </c>
      <c r="K4478" s="122">
        <v>5.8168214000000002E-5</v>
      </c>
      <c r="L4478" s="122">
        <v>7.3183188000000001E-5</v>
      </c>
      <c r="M4478" s="122">
        <v>8.9395072000000004E-5</v>
      </c>
      <c r="N4478" s="122">
        <v>1.05617434E-4</v>
      </c>
      <c r="O4478" s="122">
        <v>1.21936516E-4</v>
      </c>
      <c r="P4478" s="122">
        <v>1.3497034200000001E-4</v>
      </c>
      <c r="Q4478" s="122">
        <v>1.46928964E-4</v>
      </c>
      <c r="R4478" s="122">
        <v>1.57350544E-4</v>
      </c>
      <c r="S4478" s="122">
        <v>1.6656231800000001E-4</v>
      </c>
      <c r="T4478" s="122">
        <v>1.7454171800000001E-4</v>
      </c>
      <c r="U4478" s="122">
        <v>1.8139432999999999E-4</v>
      </c>
      <c r="V4478" s="122">
        <v>1.86624464E-4</v>
      </c>
      <c r="W4478" s="122">
        <v>1.8998951400000001E-4</v>
      </c>
      <c r="X4478" s="122">
        <v>1.9208753200000001E-4</v>
      </c>
      <c r="Y4478" s="122">
        <v>1.9320142400000001E-4</v>
      </c>
      <c r="Z4478" s="122">
        <v>1.9438705000000001E-4</v>
      </c>
      <c r="AA4478" s="122">
        <v>1.9565005199999999E-4</v>
      </c>
      <c r="AB4478" s="122">
        <v>1.9656002600000001E-4</v>
      </c>
      <c r="AC4478" s="122">
        <v>1.9953174799999999E-4</v>
      </c>
      <c r="AD4478" s="122">
        <v>1.9294431E-4</v>
      </c>
      <c r="AE4478" s="122">
        <v>1.7443452000000001E-4</v>
      </c>
      <c r="AF4478" s="122">
        <v>1.63469696E-4</v>
      </c>
      <c r="AG4478" s="122">
        <v>1.52936888E-4</v>
      </c>
      <c r="AH4478" s="122">
        <v>1.4202042400000001E-4</v>
      </c>
      <c r="AI4478" s="122">
        <v>1.3235890200000001E-4</v>
      </c>
      <c r="AJ4478" s="122">
        <v>1.2329301400000001E-4</v>
      </c>
      <c r="AK4478" s="122">
        <v>1.1590118799999999E-4</v>
      </c>
      <c r="AL4478" s="122">
        <v>0</v>
      </c>
    </row>
    <row r="4479" spans="1:38" hidden="1" x14ac:dyDescent="0.25">
      <c r="A4479" s="122" t="s">
        <v>2025</v>
      </c>
      <c r="B4479" s="122">
        <v>1</v>
      </c>
      <c r="C4479" s="122" t="s">
        <v>2224</v>
      </c>
      <c r="D4479" s="122" t="s">
        <v>2081</v>
      </c>
      <c r="E4479" s="122">
        <v>82</v>
      </c>
      <c r="F4479" s="122">
        <v>0</v>
      </c>
      <c r="G4479" s="122">
        <v>0</v>
      </c>
      <c r="H4479" s="122">
        <v>0</v>
      </c>
      <c r="I4479" s="122">
        <v>8.9533139800000001E-4</v>
      </c>
      <c r="J4479" s="122">
        <v>2.7911796120000001E-3</v>
      </c>
      <c r="K4479" s="122">
        <v>4.7859860880000004E-3</v>
      </c>
      <c r="L4479" s="122">
        <v>6.1125041119999999E-3</v>
      </c>
      <c r="M4479" s="122">
        <v>7.5729462900000002E-3</v>
      </c>
      <c r="N4479" s="122">
        <v>9.0687758980000002E-3</v>
      </c>
      <c r="O4479" s="122">
        <v>1.0601665386000001E-2</v>
      </c>
      <c r="P4479" s="122">
        <v>1.2071696546E-2</v>
      </c>
      <c r="Q4479" s="122">
        <v>1.3434151692000001E-2</v>
      </c>
      <c r="R4479" s="122">
        <v>1.4752716914E-2</v>
      </c>
      <c r="S4479" s="122">
        <v>1.5983201650000001E-2</v>
      </c>
      <c r="T4479" s="122">
        <v>1.7206425938000001E-2</v>
      </c>
      <c r="U4479" s="122">
        <v>1.8485647882000002E-2</v>
      </c>
      <c r="V4479" s="122">
        <v>1.9694777648000001E-2</v>
      </c>
      <c r="W4479" s="122">
        <v>2.0642860134000001E-2</v>
      </c>
      <c r="X4479" s="122">
        <v>2.1404493058000001E-2</v>
      </c>
      <c r="Y4479" s="122">
        <v>2.1899291622000001E-2</v>
      </c>
      <c r="Z4479" s="122">
        <v>2.2429770193999998E-2</v>
      </c>
      <c r="AA4479" s="122">
        <v>2.3004773818E-2</v>
      </c>
      <c r="AB4479" s="122">
        <v>2.3656550554000001E-2</v>
      </c>
      <c r="AC4479" s="122">
        <v>2.4602889661999999E-2</v>
      </c>
      <c r="AD4479" s="122">
        <v>2.4474768708E-2</v>
      </c>
      <c r="AE4479" s="122">
        <v>2.2803239159999999E-2</v>
      </c>
      <c r="AF4479" s="122">
        <v>2.2088053598E-2</v>
      </c>
      <c r="AG4479" s="122">
        <v>2.1358239136000001E-2</v>
      </c>
      <c r="AH4479" s="122">
        <v>2.056107209E-2</v>
      </c>
      <c r="AI4479" s="122">
        <v>1.9917826058E-2</v>
      </c>
      <c r="AJ4479" s="122">
        <v>1.867397623E-2</v>
      </c>
      <c r="AK4479" s="122">
        <v>1.8188589328E-2</v>
      </c>
      <c r="AL4479" s="122">
        <v>0</v>
      </c>
    </row>
    <row r="4480" spans="1:38" x14ac:dyDescent="0.25">
      <c r="A4480" s="122" t="s">
        <v>2025</v>
      </c>
      <c r="B4480" s="122">
        <v>1</v>
      </c>
      <c r="C4480" s="122" t="s">
        <v>2224</v>
      </c>
      <c r="D4480" s="122" t="s">
        <v>2082</v>
      </c>
      <c r="E4480" s="122">
        <v>82</v>
      </c>
      <c r="F4480" s="122">
        <v>0</v>
      </c>
      <c r="G4480" s="122">
        <v>0</v>
      </c>
      <c r="H4480" s="122">
        <v>0</v>
      </c>
      <c r="I4480" s="122">
        <v>6.8876713879999999E-3</v>
      </c>
      <c r="J4480" s="122">
        <v>2.070126773E-2</v>
      </c>
      <c r="K4480" s="122">
        <v>3.4224353462E-2</v>
      </c>
      <c r="L4480" s="122">
        <v>4.2667932085999997E-2</v>
      </c>
      <c r="M4480" s="122">
        <v>5.1934838903999997E-2</v>
      </c>
      <c r="N4480" s="122">
        <v>6.1260879524E-2</v>
      </c>
      <c r="O4480" s="122">
        <v>7.0692647193999994E-2</v>
      </c>
      <c r="P4480" s="122">
        <v>7.9505029655999995E-2</v>
      </c>
      <c r="Q4480" s="122">
        <v>8.7836218834000002E-2</v>
      </c>
      <c r="R4480" s="122">
        <v>9.5335455617999998E-2</v>
      </c>
      <c r="S4480" s="122">
        <v>0.102254287772</v>
      </c>
      <c r="T4480" s="122">
        <v>0.10829220786800001</v>
      </c>
      <c r="U4480" s="122">
        <v>0.113425932178</v>
      </c>
      <c r="V4480" s="122">
        <v>0.117666770494</v>
      </c>
      <c r="W4480" s="122">
        <v>0.121327628942</v>
      </c>
      <c r="X4480" s="122">
        <v>0.12475352227</v>
      </c>
      <c r="Y4480" s="122">
        <v>0.12760603203400001</v>
      </c>
      <c r="Z4480" s="122">
        <v>0.13064215101599999</v>
      </c>
      <c r="AA4480" s="122">
        <v>0.13374929310600001</v>
      </c>
      <c r="AB4480" s="122">
        <v>0.136911239972</v>
      </c>
      <c r="AC4480" s="122">
        <v>0.14185338452999999</v>
      </c>
      <c r="AD4480" s="122">
        <v>0.14026712011</v>
      </c>
      <c r="AE4480" s="122">
        <v>0.12983589148399999</v>
      </c>
      <c r="AF4480" s="122">
        <v>0.124515238848</v>
      </c>
      <c r="AG4480" s="122">
        <v>0.119207623262</v>
      </c>
      <c r="AH4480" s="122">
        <v>0.113184074146</v>
      </c>
      <c r="AI4480" s="122">
        <v>0.10772468150599999</v>
      </c>
      <c r="AJ4480" s="122">
        <v>0.102761019972</v>
      </c>
      <c r="AK4480" s="122">
        <v>9.8082724349999997E-2</v>
      </c>
      <c r="AL4480" s="122">
        <v>0</v>
      </c>
    </row>
    <row r="4481" spans="1:38" hidden="1" x14ac:dyDescent="0.25">
      <c r="A4481" s="122" t="s">
        <v>2025</v>
      </c>
      <c r="B4481" s="122">
        <v>1</v>
      </c>
      <c r="C4481" s="122" t="s">
        <v>2224</v>
      </c>
      <c r="D4481" s="122" t="s">
        <v>474</v>
      </c>
      <c r="E4481" s="122">
        <v>82</v>
      </c>
      <c r="F4481" s="122">
        <v>0</v>
      </c>
      <c r="G4481" s="122">
        <v>0</v>
      </c>
      <c r="H4481" s="122">
        <v>0</v>
      </c>
      <c r="I4481" s="122">
        <v>7.9585165399999997E-4</v>
      </c>
      <c r="J4481" s="122">
        <v>2.4486699119999999E-3</v>
      </c>
      <c r="K4481" s="122">
        <v>4.1318252039999996E-3</v>
      </c>
      <c r="L4481" s="122">
        <v>5.2237101799999996E-3</v>
      </c>
      <c r="M4481" s="122">
        <v>6.4239771700000002E-3</v>
      </c>
      <c r="N4481" s="122">
        <v>7.6449438519999996E-3</v>
      </c>
      <c r="O4481" s="122">
        <v>8.9180748540000007E-3</v>
      </c>
      <c r="P4481" s="122">
        <v>1.012157874E-2</v>
      </c>
      <c r="Q4481" s="122">
        <v>1.1274411824E-2</v>
      </c>
      <c r="R4481" s="122">
        <v>1.2276234360000001E-2</v>
      </c>
      <c r="S4481" s="122">
        <v>1.3135908318E-2</v>
      </c>
      <c r="T4481" s="122">
        <v>1.3926750682E-2</v>
      </c>
      <c r="U4481" s="122">
        <v>1.466386831E-2</v>
      </c>
      <c r="V4481" s="122">
        <v>1.5419722214E-2</v>
      </c>
      <c r="W4481" s="122">
        <v>1.6078259678000001E-2</v>
      </c>
      <c r="X4481" s="122">
        <v>1.6664993826000001E-2</v>
      </c>
      <c r="Y4481" s="122">
        <v>1.7166151729999999E-2</v>
      </c>
      <c r="Z4481" s="122">
        <v>1.7669595449999999E-2</v>
      </c>
      <c r="AA4481" s="122">
        <v>1.8201850445999999E-2</v>
      </c>
      <c r="AB4481" s="122">
        <v>1.8739724068000001E-2</v>
      </c>
      <c r="AC4481" s="122">
        <v>1.9545188884E-2</v>
      </c>
      <c r="AD4481" s="122">
        <v>1.9457451753999998E-2</v>
      </c>
      <c r="AE4481" s="122">
        <v>1.8202811198000001E-2</v>
      </c>
      <c r="AF4481" s="122">
        <v>1.7632373563999999E-2</v>
      </c>
      <c r="AG4481" s="122">
        <v>1.7022804629999999E-2</v>
      </c>
      <c r="AH4481" s="122">
        <v>1.6350625616000002E-2</v>
      </c>
      <c r="AI4481" s="122">
        <v>1.5729428520000002E-2</v>
      </c>
      <c r="AJ4481" s="122">
        <v>1.5048236008E-2</v>
      </c>
      <c r="AK4481" s="122">
        <v>1.4528414368E-2</v>
      </c>
      <c r="AL4481" s="122">
        <v>0</v>
      </c>
    </row>
    <row r="4482" spans="1:38" hidden="1" x14ac:dyDescent="0.25">
      <c r="A4482" s="122" t="s">
        <v>2025</v>
      </c>
      <c r="B4482" s="122">
        <v>1</v>
      </c>
      <c r="C4482" s="122" t="s">
        <v>2224</v>
      </c>
      <c r="D4482" s="122" t="s">
        <v>2083</v>
      </c>
      <c r="E4482" s="122">
        <v>82</v>
      </c>
      <c r="F4482" s="122">
        <v>0</v>
      </c>
      <c r="G4482" s="122">
        <v>0</v>
      </c>
      <c r="H4482" s="122">
        <v>0</v>
      </c>
      <c r="I4482" s="122">
        <v>7.2877875200000005E-4</v>
      </c>
      <c r="J4482" s="122">
        <v>2.180375886E-3</v>
      </c>
      <c r="K4482" s="122">
        <v>3.589241318E-3</v>
      </c>
      <c r="L4482" s="122">
        <v>4.4464279599999998E-3</v>
      </c>
      <c r="M4482" s="122">
        <v>5.3545457420000001E-3</v>
      </c>
      <c r="N4482" s="122">
        <v>6.2497409259999999E-3</v>
      </c>
      <c r="O4482" s="122">
        <v>7.146249084E-3</v>
      </c>
      <c r="P4482" s="122">
        <v>7.9808636960000002E-3</v>
      </c>
      <c r="Q4482" s="122">
        <v>8.7451274040000002E-3</v>
      </c>
      <c r="R4482" s="122">
        <v>9.4558066199999999E-3</v>
      </c>
      <c r="S4482" s="122">
        <v>1.0106563766E-2</v>
      </c>
      <c r="T4482" s="122">
        <v>1.0642424806E-2</v>
      </c>
      <c r="U4482" s="122">
        <v>1.1102500083999999E-2</v>
      </c>
      <c r="V4482" s="122">
        <v>1.149012644E-2</v>
      </c>
      <c r="W4482" s="122">
        <v>1.18055626E-2</v>
      </c>
      <c r="X4482" s="122">
        <v>1.2083909057999999E-2</v>
      </c>
      <c r="Y4482" s="122">
        <v>1.2296887304E-2</v>
      </c>
      <c r="Z4482" s="122">
        <v>1.2529381228E-2</v>
      </c>
      <c r="AA4482" s="122">
        <v>1.2753030108E-2</v>
      </c>
      <c r="AB4482" s="122">
        <v>1.2972212941999999E-2</v>
      </c>
      <c r="AC4482" s="122">
        <v>1.3333987654E-2</v>
      </c>
      <c r="AD4482" s="122">
        <v>1.3070772234E-2</v>
      </c>
      <c r="AE4482" s="122">
        <v>1.1976158948E-2</v>
      </c>
      <c r="AF4482" s="122">
        <v>1.1385763948E-2</v>
      </c>
      <c r="AG4482" s="122">
        <v>1.0834516367999999E-2</v>
      </c>
      <c r="AH4482" s="122">
        <v>1.0258859077999999E-2</v>
      </c>
      <c r="AI4482" s="122">
        <v>9.7406655579999994E-3</v>
      </c>
      <c r="AJ4482" s="122">
        <v>9.3662995140000004E-3</v>
      </c>
      <c r="AK4482" s="122">
        <v>9.0129023660000009E-3</v>
      </c>
      <c r="AL4482" s="122">
        <v>0</v>
      </c>
    </row>
    <row r="4483" spans="1:38" hidden="1" x14ac:dyDescent="0.25">
      <c r="A4483" s="122" t="s">
        <v>2025</v>
      </c>
      <c r="B4483" s="122">
        <v>1</v>
      </c>
      <c r="C4483" s="122" t="s">
        <v>2224</v>
      </c>
      <c r="D4483" s="122" t="s">
        <v>2084</v>
      </c>
      <c r="E4483" s="122">
        <v>82</v>
      </c>
      <c r="F4483" s="122">
        <v>0</v>
      </c>
      <c r="G4483" s="122">
        <v>0</v>
      </c>
      <c r="H4483" s="122">
        <v>0</v>
      </c>
      <c r="I4483" s="122">
        <v>1.3110315399999999E-4</v>
      </c>
      <c r="J4483" s="122">
        <v>3.8742969200000001E-4</v>
      </c>
      <c r="K4483" s="122">
        <v>6.2681249799999999E-4</v>
      </c>
      <c r="L4483" s="122">
        <v>7.6274278599999996E-4</v>
      </c>
      <c r="M4483" s="122">
        <v>9.0762934599999999E-4</v>
      </c>
      <c r="N4483" s="122">
        <v>1.049679592E-3</v>
      </c>
      <c r="O4483" s="122">
        <v>1.2033088340000001E-3</v>
      </c>
      <c r="P4483" s="122">
        <v>1.3381357080000001E-3</v>
      </c>
      <c r="Q4483" s="122">
        <v>1.4635460839999999E-3</v>
      </c>
      <c r="R4483" s="122">
        <v>1.566945406E-3</v>
      </c>
      <c r="S4483" s="122">
        <v>1.6489800860000001E-3</v>
      </c>
      <c r="T4483" s="122">
        <v>1.7282945159999999E-3</v>
      </c>
      <c r="U4483" s="122">
        <v>1.7954681679999999E-3</v>
      </c>
      <c r="V4483" s="122">
        <v>1.86418531E-3</v>
      </c>
      <c r="W4483" s="122">
        <v>1.922496186E-3</v>
      </c>
      <c r="X4483" s="122">
        <v>1.9775387320000001E-3</v>
      </c>
      <c r="Y4483" s="122">
        <v>2.044625336E-3</v>
      </c>
      <c r="Z4483" s="122">
        <v>2.1188724439999999E-3</v>
      </c>
      <c r="AA4483" s="122">
        <v>2.2043439079999999E-3</v>
      </c>
      <c r="AB4483" s="122">
        <v>2.2938614920000001E-3</v>
      </c>
      <c r="AC4483" s="122">
        <v>2.4161236320000001E-3</v>
      </c>
      <c r="AD4483" s="122">
        <v>2.4122733700000002E-3</v>
      </c>
      <c r="AE4483" s="122">
        <v>2.2594090219999999E-3</v>
      </c>
      <c r="AF4483" s="122">
        <v>2.1868569319999998E-3</v>
      </c>
      <c r="AG4483" s="122">
        <v>2.112399458E-3</v>
      </c>
      <c r="AH4483" s="122">
        <v>2.0208757400000002E-3</v>
      </c>
      <c r="AI4483" s="122">
        <v>1.934608754E-3</v>
      </c>
      <c r="AJ4483" s="122">
        <v>1.7953198640000001E-3</v>
      </c>
      <c r="AK4483" s="122">
        <v>1.6749228079999999E-3</v>
      </c>
      <c r="AL4483" s="122">
        <v>0</v>
      </c>
    </row>
    <row r="4484" spans="1:38" hidden="1" x14ac:dyDescent="0.25">
      <c r="A4484" s="122" t="s">
        <v>2025</v>
      </c>
      <c r="B4484" s="122">
        <v>1</v>
      </c>
      <c r="C4484" s="122" t="s">
        <v>2224</v>
      </c>
      <c r="D4484" s="122" t="s">
        <v>2085</v>
      </c>
      <c r="E4484" s="122">
        <v>82</v>
      </c>
      <c r="F4484" s="122">
        <v>0</v>
      </c>
      <c r="G4484" s="122">
        <v>0</v>
      </c>
      <c r="H4484" s="122">
        <v>0</v>
      </c>
      <c r="I4484" s="122">
        <v>1.5556525399999999E-4</v>
      </c>
      <c r="J4484" s="122">
        <v>4.7179129400000001E-4</v>
      </c>
      <c r="K4484" s="122">
        <v>7.8792947999999996E-4</v>
      </c>
      <c r="L4484" s="122">
        <v>9.8741770399999999E-4</v>
      </c>
      <c r="M4484" s="122">
        <v>1.201389748E-3</v>
      </c>
      <c r="N4484" s="122">
        <v>1.417577486E-3</v>
      </c>
      <c r="O4484" s="122">
        <v>1.635444928E-3</v>
      </c>
      <c r="P4484" s="122">
        <v>1.8394918880000001E-3</v>
      </c>
      <c r="Q4484" s="122">
        <v>2.0270384160000002E-3</v>
      </c>
      <c r="R4484" s="122">
        <v>2.203969118E-3</v>
      </c>
      <c r="S4484" s="122">
        <v>2.3726762019999998E-3</v>
      </c>
      <c r="T4484" s="122">
        <v>2.5290385900000002E-3</v>
      </c>
      <c r="U4484" s="122">
        <v>2.675619362E-3</v>
      </c>
      <c r="V4484" s="122">
        <v>2.8068821040000001E-3</v>
      </c>
      <c r="W4484" s="122">
        <v>2.9176917899999999E-3</v>
      </c>
      <c r="X4484" s="122">
        <v>3.0123855059999999E-3</v>
      </c>
      <c r="Y4484" s="122">
        <v>3.0786346760000001E-3</v>
      </c>
      <c r="Z4484" s="122">
        <v>3.1493361900000001E-3</v>
      </c>
      <c r="AA4484" s="122">
        <v>3.2253299000000002E-3</v>
      </c>
      <c r="AB4484" s="122">
        <v>3.303365208E-3</v>
      </c>
      <c r="AC4484" s="122">
        <v>3.4266251760000001E-3</v>
      </c>
      <c r="AD4484" s="122">
        <v>3.392038104E-3</v>
      </c>
      <c r="AE4484" s="122">
        <v>3.1439674240000002E-3</v>
      </c>
      <c r="AF4484" s="122">
        <v>3.0214707380000001E-3</v>
      </c>
      <c r="AG4484" s="122">
        <v>2.9029081379999999E-3</v>
      </c>
      <c r="AH4484" s="122">
        <v>2.77521114E-3</v>
      </c>
      <c r="AI4484" s="122">
        <v>2.667789072E-3</v>
      </c>
      <c r="AJ4484" s="122">
        <v>2.5804533299999999E-3</v>
      </c>
      <c r="AK4484" s="122">
        <v>2.5081567420000002E-3</v>
      </c>
      <c r="AL4484" s="122">
        <v>0</v>
      </c>
    </row>
    <row r="4485" spans="1:38" hidden="1" x14ac:dyDescent="0.25">
      <c r="A4485" s="122" t="s">
        <v>2025</v>
      </c>
      <c r="B4485" s="122">
        <v>1</v>
      </c>
      <c r="C4485" s="122" t="s">
        <v>2224</v>
      </c>
      <c r="D4485" s="122" t="s">
        <v>2086</v>
      </c>
      <c r="E4485" s="122">
        <v>82</v>
      </c>
      <c r="F4485" s="122">
        <v>0</v>
      </c>
      <c r="G4485" s="122">
        <v>0</v>
      </c>
      <c r="H4485" s="122">
        <v>0</v>
      </c>
      <c r="I4485" s="122">
        <v>3.0671814160000001E-3</v>
      </c>
      <c r="J4485" s="122">
        <v>9.3625483899999994E-3</v>
      </c>
      <c r="K4485" s="122">
        <v>1.5697256223999999E-2</v>
      </c>
      <c r="L4485" s="122">
        <v>1.979341754E-2</v>
      </c>
      <c r="M4485" s="122">
        <v>2.4278089393999999E-2</v>
      </c>
      <c r="N4485" s="122">
        <v>2.8759838691999998E-2</v>
      </c>
      <c r="O4485" s="122">
        <v>3.3256766581999997E-2</v>
      </c>
      <c r="P4485" s="122">
        <v>3.7538514234000002E-2</v>
      </c>
      <c r="Q4485" s="122">
        <v>4.1669275518000003E-2</v>
      </c>
      <c r="R4485" s="122">
        <v>4.5626745189999998E-2</v>
      </c>
      <c r="S4485" s="122">
        <v>4.9321553970000001E-2</v>
      </c>
      <c r="T4485" s="122">
        <v>5.3013794028000001E-2</v>
      </c>
      <c r="U4485" s="122">
        <v>5.6485235222000003E-2</v>
      </c>
      <c r="V4485" s="122">
        <v>5.9344245375999999E-2</v>
      </c>
      <c r="W4485" s="122">
        <v>6.1476071851999999E-2</v>
      </c>
      <c r="X4485" s="122">
        <v>6.3144062254000002E-2</v>
      </c>
      <c r="Y4485" s="122">
        <v>6.4396935252000007E-2</v>
      </c>
      <c r="Z4485" s="122">
        <v>6.5973482535999994E-2</v>
      </c>
      <c r="AA4485" s="122">
        <v>6.7718485432E-2</v>
      </c>
      <c r="AB4485" s="122">
        <v>6.9645387214000001E-2</v>
      </c>
      <c r="AC4485" s="122">
        <v>7.2501922142000005E-2</v>
      </c>
      <c r="AD4485" s="122">
        <v>7.2171139741999998E-2</v>
      </c>
      <c r="AE4485" s="122">
        <v>6.7477543015999994E-2</v>
      </c>
      <c r="AF4485" s="122">
        <v>6.5605587866000001E-2</v>
      </c>
      <c r="AG4485" s="122">
        <v>6.3568116586000006E-2</v>
      </c>
      <c r="AH4485" s="122">
        <v>6.1000859088000001E-2</v>
      </c>
      <c r="AI4485" s="122">
        <v>5.8706013469999999E-2</v>
      </c>
      <c r="AJ4485" s="122">
        <v>5.6115516573999998E-2</v>
      </c>
      <c r="AK4485" s="122">
        <v>5.4446234154000003E-2</v>
      </c>
      <c r="AL4485" s="122">
        <v>0</v>
      </c>
    </row>
    <row r="4486" spans="1:38" hidden="1" x14ac:dyDescent="0.25">
      <c r="A4486" s="122" t="s">
        <v>2025</v>
      </c>
      <c r="B4486" s="122">
        <v>1</v>
      </c>
      <c r="C4486" s="122" t="s">
        <v>2224</v>
      </c>
      <c r="D4486" s="122" t="s">
        <v>2087</v>
      </c>
      <c r="E4486" s="122">
        <v>82</v>
      </c>
      <c r="F4486" s="122">
        <v>0</v>
      </c>
      <c r="G4486" s="122">
        <v>0</v>
      </c>
      <c r="H4486" s="122">
        <v>0</v>
      </c>
      <c r="I4486" s="122">
        <v>1.5368163199999999E-3</v>
      </c>
      <c r="J4486" s="122">
        <v>4.7058930619999998E-3</v>
      </c>
      <c r="K4486" s="122">
        <v>7.9128469680000008E-3</v>
      </c>
      <c r="L4486" s="122">
        <v>9.9958387099999997E-3</v>
      </c>
      <c r="M4486" s="122">
        <v>1.2286038544E-2</v>
      </c>
      <c r="N4486" s="122">
        <v>1.4603246631999999E-2</v>
      </c>
      <c r="O4486" s="122">
        <v>1.6979225822E-2</v>
      </c>
      <c r="P4486" s="122">
        <v>1.9245393154E-2</v>
      </c>
      <c r="Q4486" s="122">
        <v>2.1340455551999999E-2</v>
      </c>
      <c r="R4486" s="122">
        <v>2.3260556306000001E-2</v>
      </c>
      <c r="S4486" s="122">
        <v>2.5011022269999999E-2</v>
      </c>
      <c r="T4486" s="122">
        <v>2.6694391958E-2</v>
      </c>
      <c r="U4486" s="122">
        <v>2.8258139961999999E-2</v>
      </c>
      <c r="V4486" s="122">
        <v>2.9908356452E-2</v>
      </c>
      <c r="W4486" s="122">
        <v>3.1293852720000001E-2</v>
      </c>
      <c r="X4486" s="122">
        <v>3.2394047555999998E-2</v>
      </c>
      <c r="Y4486" s="122">
        <v>3.3215290628000001E-2</v>
      </c>
      <c r="Z4486" s="122">
        <v>3.3998906395999999E-2</v>
      </c>
      <c r="AA4486" s="122">
        <v>3.4839455585999997E-2</v>
      </c>
      <c r="AB4486" s="122">
        <v>3.5734022089999998E-2</v>
      </c>
      <c r="AC4486" s="122">
        <v>3.6991689176000001E-2</v>
      </c>
      <c r="AD4486" s="122">
        <v>3.6609986114000001E-2</v>
      </c>
      <c r="AE4486" s="122">
        <v>3.3985056898E-2</v>
      </c>
      <c r="AF4486" s="122">
        <v>3.2786329368000001E-2</v>
      </c>
      <c r="AG4486" s="122">
        <v>3.1567346252E-2</v>
      </c>
      <c r="AH4486" s="122">
        <v>3.0190261400000001E-2</v>
      </c>
      <c r="AI4486" s="122">
        <v>2.9030665976E-2</v>
      </c>
      <c r="AJ4486" s="122">
        <v>2.7903833645999999E-2</v>
      </c>
      <c r="AK4486" s="122">
        <v>2.6995648965999999E-2</v>
      </c>
      <c r="AL4486" s="122">
        <v>0</v>
      </c>
    </row>
    <row r="4487" spans="1:38" hidden="1" x14ac:dyDescent="0.25">
      <c r="A4487" s="122" t="s">
        <v>2025</v>
      </c>
      <c r="B4487" s="122">
        <v>1</v>
      </c>
      <c r="C4487" s="122" t="s">
        <v>2224</v>
      </c>
      <c r="D4487" s="122" t="s">
        <v>2134</v>
      </c>
      <c r="E4487" s="122">
        <v>82</v>
      </c>
      <c r="F4487" s="122">
        <v>0</v>
      </c>
      <c r="G4487" s="122">
        <v>0</v>
      </c>
      <c r="H4487" s="122">
        <v>0</v>
      </c>
      <c r="I4487" s="122">
        <v>3.1674188000000003E-5</v>
      </c>
      <c r="J4487" s="122">
        <v>9.4127098000000003E-5</v>
      </c>
      <c r="K4487" s="122">
        <v>1.5568937799999999E-4</v>
      </c>
      <c r="L4487" s="122">
        <v>1.93656814E-4</v>
      </c>
      <c r="M4487" s="122">
        <v>2.34684632E-4</v>
      </c>
      <c r="N4487" s="122">
        <v>2.7805065599999999E-4</v>
      </c>
      <c r="O4487" s="122">
        <v>3.2200747800000001E-4</v>
      </c>
      <c r="P4487" s="122">
        <v>3.6333512799999998E-4</v>
      </c>
      <c r="Q4487" s="122">
        <v>3.98624226E-4</v>
      </c>
      <c r="R4487" s="122">
        <v>4.3018154400000002E-4</v>
      </c>
      <c r="S4487" s="122">
        <v>4.5847053199999998E-4</v>
      </c>
      <c r="T4487" s="122">
        <v>4.8353229600000001E-4</v>
      </c>
      <c r="U4487" s="122">
        <v>5.0520724800000002E-4</v>
      </c>
      <c r="V4487" s="122">
        <v>5.2362918399999998E-4</v>
      </c>
      <c r="W4487" s="122">
        <v>5.3923495599999996E-4</v>
      </c>
      <c r="X4487" s="122">
        <v>5.5183918399999996E-4</v>
      </c>
      <c r="Y4487" s="122">
        <v>5.6156841000000002E-4</v>
      </c>
      <c r="Z4487" s="122">
        <v>5.7177317599999998E-4</v>
      </c>
      <c r="AA4487" s="122">
        <v>5.8263402599999996E-4</v>
      </c>
      <c r="AB4487" s="122">
        <v>5.9406391199999997E-4</v>
      </c>
      <c r="AC4487" s="122">
        <v>6.1301700199999998E-4</v>
      </c>
      <c r="AD4487" s="122">
        <v>6.02934748E-4</v>
      </c>
      <c r="AE4487" s="122">
        <v>5.5534205999999999E-4</v>
      </c>
      <c r="AF4487" s="122">
        <v>5.3082112199999995E-4</v>
      </c>
      <c r="AG4487" s="122">
        <v>5.0715131999999998E-4</v>
      </c>
      <c r="AH4487" s="122">
        <v>4.8150198199999999E-4</v>
      </c>
      <c r="AI4487" s="122">
        <v>4.5930313000000001E-4</v>
      </c>
      <c r="AJ4487" s="122">
        <v>4.3833423400000001E-4</v>
      </c>
      <c r="AK4487" s="122">
        <v>4.2195147799999999E-4</v>
      </c>
      <c r="AL4487" s="122">
        <v>0</v>
      </c>
    </row>
    <row r="4488" spans="1:38" hidden="1" x14ac:dyDescent="0.25">
      <c r="A4488" s="122" t="s">
        <v>2025</v>
      </c>
      <c r="B4488" s="122">
        <v>1</v>
      </c>
      <c r="C4488" s="122" t="s">
        <v>2224</v>
      </c>
      <c r="D4488" s="122" t="s">
        <v>2088</v>
      </c>
      <c r="E4488" s="122">
        <v>82</v>
      </c>
      <c r="F4488" s="122">
        <v>0</v>
      </c>
      <c r="G4488" s="122">
        <v>0</v>
      </c>
      <c r="H4488" s="122">
        <v>0</v>
      </c>
      <c r="I4488" s="122">
        <v>2.5829398400000001E-4</v>
      </c>
      <c r="J4488" s="122">
        <v>7.80814112E-4</v>
      </c>
      <c r="K4488" s="122">
        <v>1.292301712E-3</v>
      </c>
      <c r="L4488" s="122">
        <v>1.6041100659999999E-3</v>
      </c>
      <c r="M4488" s="122">
        <v>1.937028366E-3</v>
      </c>
      <c r="N4488" s="122">
        <v>2.256789522E-3</v>
      </c>
      <c r="O4488" s="122">
        <v>2.5540697260000001E-3</v>
      </c>
      <c r="P4488" s="122">
        <v>2.8386763859999998E-3</v>
      </c>
      <c r="Q4488" s="122">
        <v>3.1230952480000001E-3</v>
      </c>
      <c r="R4488" s="122">
        <v>3.3889543479999999E-3</v>
      </c>
      <c r="S4488" s="122">
        <v>3.6290609420000001E-3</v>
      </c>
      <c r="T4488" s="122">
        <v>3.8768583880000001E-3</v>
      </c>
      <c r="U4488" s="122">
        <v>4.0925875119999996E-3</v>
      </c>
      <c r="V4488" s="122">
        <v>4.2783640640000004E-3</v>
      </c>
      <c r="W4488" s="122">
        <v>4.4034858920000003E-3</v>
      </c>
      <c r="X4488" s="122">
        <v>4.5403978879999998E-3</v>
      </c>
      <c r="Y4488" s="122">
        <v>4.649444852E-3</v>
      </c>
      <c r="Z4488" s="122">
        <v>4.7748818260000001E-3</v>
      </c>
      <c r="AA4488" s="122">
        <v>4.9025909139999999E-3</v>
      </c>
      <c r="AB4488" s="122">
        <v>5.0341462339999997E-3</v>
      </c>
      <c r="AC4488" s="122">
        <v>5.2242219899999998E-3</v>
      </c>
      <c r="AD4488" s="122">
        <v>5.1449059479999996E-3</v>
      </c>
      <c r="AE4488" s="122">
        <v>4.7489963299999997E-3</v>
      </c>
      <c r="AF4488" s="122">
        <v>4.5446140740000003E-3</v>
      </c>
      <c r="AG4488" s="122">
        <v>4.3205742840000004E-3</v>
      </c>
      <c r="AH4488" s="122">
        <v>4.0842502480000001E-3</v>
      </c>
      <c r="AI4488" s="122">
        <v>3.8667825819999999E-3</v>
      </c>
      <c r="AJ4488" s="122">
        <v>3.7772359819999999E-3</v>
      </c>
      <c r="AK4488" s="122">
        <v>3.6034470679999998E-3</v>
      </c>
      <c r="AL4488" s="122">
        <v>0</v>
      </c>
    </row>
    <row r="4489" spans="1:38" hidden="1" x14ac:dyDescent="0.25">
      <c r="A4489" s="122" t="s">
        <v>2025</v>
      </c>
      <c r="B4489" s="122">
        <v>1</v>
      </c>
      <c r="C4489" s="122" t="s">
        <v>2224</v>
      </c>
      <c r="D4489" s="122" t="s">
        <v>2089</v>
      </c>
      <c r="E4489" s="122">
        <v>82</v>
      </c>
      <c r="F4489" s="122">
        <v>0</v>
      </c>
      <c r="G4489" s="122">
        <v>0</v>
      </c>
      <c r="H4489" s="122">
        <v>0</v>
      </c>
      <c r="I4489" s="122">
        <v>6.2478540799999998E-4</v>
      </c>
      <c r="J4489" s="122">
        <v>1.8743884639999999E-3</v>
      </c>
      <c r="K4489" s="122">
        <v>3.09604347E-3</v>
      </c>
      <c r="L4489" s="122">
        <v>3.8378552420000002E-3</v>
      </c>
      <c r="M4489" s="122">
        <v>4.6219828200000004E-3</v>
      </c>
      <c r="N4489" s="122">
        <v>5.3908769979999997E-3</v>
      </c>
      <c r="O4489" s="122">
        <v>6.1570202979999997E-3</v>
      </c>
      <c r="P4489" s="122">
        <v>6.8517044440000001E-3</v>
      </c>
      <c r="Q4489" s="122">
        <v>7.4692455239999999E-3</v>
      </c>
      <c r="R4489" s="122">
        <v>8.0218455720000009E-3</v>
      </c>
      <c r="S4489" s="122">
        <v>8.5334766400000008E-3</v>
      </c>
      <c r="T4489" s="122">
        <v>8.9911306939999998E-3</v>
      </c>
      <c r="U4489" s="122">
        <v>9.3850196699999996E-3</v>
      </c>
      <c r="V4489" s="122">
        <v>9.7430972599999999E-3</v>
      </c>
      <c r="W4489" s="122">
        <v>1.0038183532E-2</v>
      </c>
      <c r="X4489" s="122">
        <v>1.0281518962E-2</v>
      </c>
      <c r="Y4489" s="122">
        <v>1.0470769374000001E-2</v>
      </c>
      <c r="Z4489" s="122">
        <v>1.0679805474E-2</v>
      </c>
      <c r="AA4489" s="122">
        <v>1.0898479722000001E-2</v>
      </c>
      <c r="AB4489" s="122">
        <v>1.1101844806000001E-2</v>
      </c>
      <c r="AC4489" s="122">
        <v>1.1472991686E-2</v>
      </c>
      <c r="AD4489" s="122">
        <v>1.1307545678E-2</v>
      </c>
      <c r="AE4489" s="122">
        <v>1.0420902960000001E-2</v>
      </c>
      <c r="AF4489" s="122">
        <v>9.9652743839999999E-3</v>
      </c>
      <c r="AG4489" s="122">
        <v>9.526643542E-3</v>
      </c>
      <c r="AH4489" s="122">
        <v>9.0400976119999997E-3</v>
      </c>
      <c r="AI4489" s="122">
        <v>8.6305045320000003E-3</v>
      </c>
      <c r="AJ4489" s="122">
        <v>8.2955204539999997E-3</v>
      </c>
      <c r="AK4489" s="122">
        <v>7.9817317580000002E-3</v>
      </c>
      <c r="AL4489" s="122">
        <v>0</v>
      </c>
    </row>
    <row r="4490" spans="1:38" hidden="1" x14ac:dyDescent="0.25">
      <c r="A4490" s="122" t="s">
        <v>2025</v>
      </c>
      <c r="B4490" s="122">
        <v>1</v>
      </c>
      <c r="C4490" s="122" t="s">
        <v>2224</v>
      </c>
      <c r="D4490" s="122" t="s">
        <v>2090</v>
      </c>
      <c r="E4490" s="122">
        <v>82</v>
      </c>
      <c r="F4490" s="122">
        <v>0</v>
      </c>
      <c r="G4490" s="122">
        <v>0</v>
      </c>
      <c r="H4490" s="122">
        <v>0</v>
      </c>
      <c r="I4490" s="122">
        <v>2.44184148E-4</v>
      </c>
      <c r="J4490" s="122">
        <v>7.5293860199999996E-4</v>
      </c>
      <c r="K4490" s="122">
        <v>1.271211916E-3</v>
      </c>
      <c r="L4490" s="122">
        <v>1.6032145999999999E-3</v>
      </c>
      <c r="M4490" s="122">
        <v>1.9640140519999998E-3</v>
      </c>
      <c r="N4490" s="122">
        <v>2.3256815659999999E-3</v>
      </c>
      <c r="O4490" s="122">
        <v>2.6920279099999999E-3</v>
      </c>
      <c r="P4490" s="122">
        <v>3.0396403959999999E-3</v>
      </c>
      <c r="Q4490" s="122">
        <v>3.3625949240000002E-3</v>
      </c>
      <c r="R4490" s="122">
        <v>3.6644177440000002E-3</v>
      </c>
      <c r="S4490" s="122">
        <v>3.9545801620000003E-3</v>
      </c>
      <c r="T4490" s="122">
        <v>4.2367704339999999E-3</v>
      </c>
      <c r="U4490" s="122">
        <v>4.5215987440000004E-3</v>
      </c>
      <c r="V4490" s="122">
        <v>4.7975505759999997E-3</v>
      </c>
      <c r="W4490" s="122">
        <v>5.0374967760000002E-3</v>
      </c>
      <c r="X4490" s="122">
        <v>5.2292119359999998E-3</v>
      </c>
      <c r="Y4490" s="122">
        <v>5.3665906060000003E-3</v>
      </c>
      <c r="Z4490" s="122">
        <v>5.498864878E-3</v>
      </c>
      <c r="AA4490" s="122">
        <v>5.63007523E-3</v>
      </c>
      <c r="AB4490" s="122">
        <v>5.7583501300000001E-3</v>
      </c>
      <c r="AC4490" s="122">
        <v>5.9778473040000002E-3</v>
      </c>
      <c r="AD4490" s="122">
        <v>5.9334093000000003E-3</v>
      </c>
      <c r="AE4490" s="122">
        <v>5.5148970240000003E-3</v>
      </c>
      <c r="AF4490" s="122">
        <v>5.3561303380000001E-3</v>
      </c>
      <c r="AG4490" s="122">
        <v>5.2114452780000001E-3</v>
      </c>
      <c r="AH4490" s="122">
        <v>5.0283881700000001E-3</v>
      </c>
      <c r="AI4490" s="122">
        <v>4.8868561820000003E-3</v>
      </c>
      <c r="AJ4490" s="122">
        <v>4.8070936160000003E-3</v>
      </c>
      <c r="AK4490" s="122">
        <v>4.7517326999999996E-3</v>
      </c>
      <c r="AL4490" s="122">
        <v>0</v>
      </c>
    </row>
    <row r="4491" spans="1:38" hidden="1" x14ac:dyDescent="0.25">
      <c r="A4491" s="122" t="s">
        <v>2025</v>
      </c>
      <c r="B4491" s="122">
        <v>1</v>
      </c>
      <c r="C4491" s="122" t="s">
        <v>2224</v>
      </c>
      <c r="D4491" s="122" t="s">
        <v>2091</v>
      </c>
      <c r="E4491" s="122">
        <v>82</v>
      </c>
      <c r="F4491" s="122">
        <v>0</v>
      </c>
      <c r="G4491" s="122">
        <v>0</v>
      </c>
      <c r="H4491" s="122">
        <v>0</v>
      </c>
      <c r="I4491" s="122">
        <v>2.6008209499999999E-3</v>
      </c>
      <c r="J4491" s="122">
        <v>7.8326201460000005E-3</v>
      </c>
      <c r="K4491" s="122">
        <v>1.296609782E-2</v>
      </c>
      <c r="L4491" s="122">
        <v>1.6126982378000001E-2</v>
      </c>
      <c r="M4491" s="122">
        <v>1.9481098182000001E-2</v>
      </c>
      <c r="N4491" s="122">
        <v>2.2789849082000001E-2</v>
      </c>
      <c r="O4491" s="122">
        <v>2.6080973568000002E-2</v>
      </c>
      <c r="P4491" s="122">
        <v>2.9086118776000001E-2</v>
      </c>
      <c r="Q4491" s="122">
        <v>3.1814240978000001E-2</v>
      </c>
      <c r="R4491" s="122">
        <v>3.4243375062000002E-2</v>
      </c>
      <c r="S4491" s="122">
        <v>3.641958554E-2</v>
      </c>
      <c r="T4491" s="122">
        <v>3.8324401309999999E-2</v>
      </c>
      <c r="U4491" s="122">
        <v>3.9921075219999998E-2</v>
      </c>
      <c r="V4491" s="122">
        <v>4.130271236E-2</v>
      </c>
      <c r="W4491" s="122">
        <v>4.2492306298E-2</v>
      </c>
      <c r="X4491" s="122">
        <v>4.3443974678E-2</v>
      </c>
      <c r="Y4491" s="122">
        <v>4.4179971966000001E-2</v>
      </c>
      <c r="Z4491" s="122">
        <v>4.4950071113999998E-2</v>
      </c>
      <c r="AA4491" s="122">
        <v>4.5728628425999999E-2</v>
      </c>
      <c r="AB4491" s="122">
        <v>4.6484446866E-2</v>
      </c>
      <c r="AC4491" s="122">
        <v>4.7820381388000002E-2</v>
      </c>
      <c r="AD4491" s="122">
        <v>4.6838793481999999E-2</v>
      </c>
      <c r="AE4491" s="122">
        <v>4.2916486365999998E-2</v>
      </c>
      <c r="AF4491" s="122">
        <v>4.077985613E-2</v>
      </c>
      <c r="AG4491" s="122">
        <v>3.8727668095999999E-2</v>
      </c>
      <c r="AH4491" s="122">
        <v>3.6519379624000002E-2</v>
      </c>
      <c r="AI4491" s="122">
        <v>3.4600229949999999E-2</v>
      </c>
      <c r="AJ4491" s="122">
        <v>3.3261608223999997E-2</v>
      </c>
      <c r="AK4491" s="122">
        <v>3.1674840859999998E-2</v>
      </c>
      <c r="AL4491" s="122">
        <v>0</v>
      </c>
    </row>
    <row r="4492" spans="1:38" hidden="1" x14ac:dyDescent="0.25">
      <c r="A4492" s="122" t="s">
        <v>2025</v>
      </c>
      <c r="B4492" s="122">
        <v>1</v>
      </c>
      <c r="C4492" s="122" t="s">
        <v>2224</v>
      </c>
      <c r="D4492" s="122" t="s">
        <v>2092</v>
      </c>
      <c r="E4492" s="122">
        <v>82</v>
      </c>
      <c r="F4492" s="122">
        <v>0</v>
      </c>
      <c r="G4492" s="122">
        <v>0</v>
      </c>
      <c r="H4492" s="122">
        <v>0</v>
      </c>
      <c r="I4492" s="122">
        <v>1.263903108E-3</v>
      </c>
      <c r="J4492" s="122">
        <v>3.8092897959999998E-3</v>
      </c>
      <c r="K4492" s="122">
        <v>6.3181074579999998E-3</v>
      </c>
      <c r="L4492" s="122">
        <v>7.8702853319999998E-3</v>
      </c>
      <c r="M4492" s="122">
        <v>9.5205856459999998E-3</v>
      </c>
      <c r="N4492" s="122">
        <v>1.114042319E-2</v>
      </c>
      <c r="O4492" s="122">
        <v>1.2756567642E-2</v>
      </c>
      <c r="P4492" s="122">
        <v>1.4250155763999999E-2</v>
      </c>
      <c r="Q4492" s="122">
        <v>1.5610433098E-2</v>
      </c>
      <c r="R4492" s="122">
        <v>1.6829678970000001E-2</v>
      </c>
      <c r="S4492" s="122">
        <v>1.797378791E-2</v>
      </c>
      <c r="T4492" s="122">
        <v>1.8973834022000001E-2</v>
      </c>
      <c r="U4492" s="122">
        <v>1.9877163358000001E-2</v>
      </c>
      <c r="V4492" s="122">
        <v>2.0686280966E-2</v>
      </c>
      <c r="W4492" s="122">
        <v>2.135213691E-2</v>
      </c>
      <c r="X4492" s="122">
        <v>2.1896781737999998E-2</v>
      </c>
      <c r="Y4492" s="122">
        <v>2.2300362864000001E-2</v>
      </c>
      <c r="Z4492" s="122">
        <v>2.2721069072E-2</v>
      </c>
      <c r="AA4492" s="122">
        <v>2.3160547826000001E-2</v>
      </c>
      <c r="AB4492" s="122">
        <v>2.3593930802E-2</v>
      </c>
      <c r="AC4492" s="122">
        <v>2.4365137394000001E-2</v>
      </c>
      <c r="AD4492" s="122">
        <v>2.3977288582E-2</v>
      </c>
      <c r="AE4492" s="122">
        <v>2.2064465201999998E-2</v>
      </c>
      <c r="AF4492" s="122">
        <v>2.1112047241999998E-2</v>
      </c>
      <c r="AG4492" s="122">
        <v>2.0188459902000001E-2</v>
      </c>
      <c r="AH4492" s="122">
        <v>1.9224395242000002E-2</v>
      </c>
      <c r="AI4492" s="122">
        <v>1.8385898934E-2</v>
      </c>
      <c r="AJ4492" s="122">
        <v>1.7653273949999999E-2</v>
      </c>
      <c r="AK4492" s="122">
        <v>1.7012903725999999E-2</v>
      </c>
      <c r="AL4492" s="122">
        <v>0</v>
      </c>
    </row>
    <row r="4493" spans="1:38" hidden="1" x14ac:dyDescent="0.25">
      <c r="A4493" s="122" t="s">
        <v>2025</v>
      </c>
      <c r="B4493" s="122">
        <v>1</v>
      </c>
      <c r="C4493" s="122" t="s">
        <v>2224</v>
      </c>
      <c r="D4493" s="122" t="s">
        <v>2093</v>
      </c>
      <c r="E4493" s="122">
        <v>82</v>
      </c>
      <c r="F4493" s="122">
        <v>0</v>
      </c>
      <c r="G4493" s="122">
        <v>0</v>
      </c>
      <c r="H4493" s="122">
        <v>0</v>
      </c>
      <c r="I4493" s="122">
        <v>5.6302807600000005E-4</v>
      </c>
      <c r="J4493" s="122">
        <v>1.696708182E-3</v>
      </c>
      <c r="K4493" s="122">
        <v>2.8084344600000002E-3</v>
      </c>
      <c r="L4493" s="122">
        <v>3.48412441E-3</v>
      </c>
      <c r="M4493" s="122">
        <v>4.2129966580000001E-3</v>
      </c>
      <c r="N4493" s="122">
        <v>4.9409532900000002E-3</v>
      </c>
      <c r="O4493" s="122">
        <v>5.6520387300000004E-3</v>
      </c>
      <c r="P4493" s="122">
        <v>6.3010863500000003E-3</v>
      </c>
      <c r="Q4493" s="122">
        <v>6.8837421380000003E-3</v>
      </c>
      <c r="R4493" s="122">
        <v>7.4184804199999999E-3</v>
      </c>
      <c r="S4493" s="122">
        <v>7.8982664279999993E-3</v>
      </c>
      <c r="T4493" s="122">
        <v>8.3236772579999996E-3</v>
      </c>
      <c r="U4493" s="122">
        <v>8.6912076160000004E-3</v>
      </c>
      <c r="V4493" s="122">
        <v>9.0253832760000003E-3</v>
      </c>
      <c r="W4493" s="122">
        <v>9.3171617239999997E-3</v>
      </c>
      <c r="X4493" s="122">
        <v>9.5703787140000007E-3</v>
      </c>
      <c r="Y4493" s="122">
        <v>9.7797106159999998E-3</v>
      </c>
      <c r="Z4493" s="122">
        <v>1.000574848E-2</v>
      </c>
      <c r="AA4493" s="122">
        <v>1.0198057662E-2</v>
      </c>
      <c r="AB4493" s="122">
        <v>1.0413329783999999E-2</v>
      </c>
      <c r="AC4493" s="122">
        <v>1.0732723404E-2</v>
      </c>
      <c r="AD4493" s="122">
        <v>1.0548599152E-2</v>
      </c>
      <c r="AE4493" s="122">
        <v>9.713979704E-3</v>
      </c>
      <c r="AF4493" s="122">
        <v>9.2648168600000004E-3</v>
      </c>
      <c r="AG4493" s="122">
        <v>8.821048574E-3</v>
      </c>
      <c r="AH4493" s="122">
        <v>8.3594797780000007E-3</v>
      </c>
      <c r="AI4493" s="122">
        <v>7.9559252500000007E-3</v>
      </c>
      <c r="AJ4493" s="122">
        <v>7.63787362E-3</v>
      </c>
      <c r="AK4493" s="122">
        <v>7.3355672000000004E-3</v>
      </c>
      <c r="AL4493" s="122">
        <v>0</v>
      </c>
    </row>
    <row r="4494" spans="1:38" hidden="1" x14ac:dyDescent="0.25">
      <c r="A4494" s="122" t="s">
        <v>2025</v>
      </c>
      <c r="B4494" s="122">
        <v>1</v>
      </c>
      <c r="C4494" s="122" t="s">
        <v>2224</v>
      </c>
      <c r="D4494" s="122" t="s">
        <v>2094</v>
      </c>
      <c r="E4494" s="122">
        <v>82</v>
      </c>
      <c r="F4494" s="122">
        <v>0</v>
      </c>
      <c r="G4494" s="122">
        <v>0</v>
      </c>
      <c r="H4494" s="122">
        <v>0</v>
      </c>
      <c r="I4494" s="122">
        <v>8.3956103400000003E-4</v>
      </c>
      <c r="J4494" s="122">
        <v>2.5308061479999999E-3</v>
      </c>
      <c r="K4494" s="122">
        <v>4.197445694E-3</v>
      </c>
      <c r="L4494" s="122">
        <v>5.2231274420000001E-3</v>
      </c>
      <c r="M4494" s="122">
        <v>6.319189916E-3</v>
      </c>
      <c r="N4494" s="122">
        <v>7.4012038099999997E-3</v>
      </c>
      <c r="O4494" s="122">
        <v>8.4792110779999992E-3</v>
      </c>
      <c r="P4494" s="122">
        <v>9.471512336E-3</v>
      </c>
      <c r="Q4494" s="122">
        <v>1.0363542357999999E-2</v>
      </c>
      <c r="R4494" s="122">
        <v>1.1181230164E-2</v>
      </c>
      <c r="S4494" s="122">
        <v>1.194214333E-2</v>
      </c>
      <c r="T4494" s="122">
        <v>1.2621104834E-2</v>
      </c>
      <c r="U4494" s="122">
        <v>1.3241938424E-2</v>
      </c>
      <c r="V4494" s="122">
        <v>1.378255567E-2</v>
      </c>
      <c r="W4494" s="122">
        <v>1.424682779E-2</v>
      </c>
      <c r="X4494" s="122">
        <v>1.4620600617999999E-2</v>
      </c>
      <c r="Y4494" s="122">
        <v>1.4904392412000001E-2</v>
      </c>
      <c r="Z4494" s="122">
        <v>1.5222388428E-2</v>
      </c>
      <c r="AA4494" s="122">
        <v>1.553270407E-2</v>
      </c>
      <c r="AB4494" s="122">
        <v>1.5832260418E-2</v>
      </c>
      <c r="AC4494" s="122">
        <v>1.6341776541999999E-2</v>
      </c>
      <c r="AD4494" s="122">
        <v>1.6056274416000001E-2</v>
      </c>
      <c r="AE4494" s="122">
        <v>1.4781388752E-2</v>
      </c>
      <c r="AF4494" s="122">
        <v>1.4122535336000001E-2</v>
      </c>
      <c r="AG4494" s="122">
        <v>1.3502038653999999E-2</v>
      </c>
      <c r="AH4494" s="122">
        <v>1.2812299318000001E-2</v>
      </c>
      <c r="AI4494" s="122">
        <v>1.2216306648000001E-2</v>
      </c>
      <c r="AJ4494" s="122">
        <v>1.171732575E-2</v>
      </c>
      <c r="AK4494" s="122">
        <v>1.1272121172000001E-2</v>
      </c>
      <c r="AL4494" s="122">
        <v>0</v>
      </c>
    </row>
    <row r="4495" spans="1:38" hidden="1" x14ac:dyDescent="0.25">
      <c r="A4495" s="122" t="s">
        <v>2025</v>
      </c>
      <c r="B4495" s="122">
        <v>1</v>
      </c>
      <c r="C4495" s="122" t="s">
        <v>2224</v>
      </c>
      <c r="D4495" s="122" t="s">
        <v>2095</v>
      </c>
      <c r="E4495" s="122">
        <v>82</v>
      </c>
      <c r="F4495" s="122">
        <v>0</v>
      </c>
      <c r="G4495" s="122">
        <v>0</v>
      </c>
      <c r="H4495" s="122">
        <v>0</v>
      </c>
      <c r="I4495" s="122">
        <v>9.5060607200000004E-4</v>
      </c>
      <c r="J4495" s="122">
        <v>2.8585031799999998E-3</v>
      </c>
      <c r="K4495" s="122">
        <v>4.727982298E-3</v>
      </c>
      <c r="L4495" s="122">
        <v>5.8618929200000003E-3</v>
      </c>
      <c r="M4495" s="122">
        <v>7.0678921820000002E-3</v>
      </c>
      <c r="N4495" s="122">
        <v>8.2460908919999992E-3</v>
      </c>
      <c r="O4495" s="122">
        <v>9.4135536819999997E-3</v>
      </c>
      <c r="P4495" s="122">
        <v>1.0460679866E-2</v>
      </c>
      <c r="Q4495" s="122">
        <v>1.1407360718E-2</v>
      </c>
      <c r="R4495" s="122">
        <v>1.2294990786E-2</v>
      </c>
      <c r="S4495" s="122">
        <v>1.3113603074E-2</v>
      </c>
      <c r="T4495" s="122">
        <v>1.3857421785999999E-2</v>
      </c>
      <c r="U4495" s="122">
        <v>1.448892198E-2</v>
      </c>
      <c r="V4495" s="122">
        <v>1.4055074747999999E-2</v>
      </c>
      <c r="W4495" s="122">
        <v>1.4644808022E-2</v>
      </c>
      <c r="X4495" s="122">
        <v>1.5117197367999999E-2</v>
      </c>
      <c r="Y4495" s="122">
        <v>1.550709745E-2</v>
      </c>
      <c r="Z4495" s="122">
        <v>1.5909111712000001E-2</v>
      </c>
      <c r="AA4495" s="122">
        <v>1.6262736151999999E-2</v>
      </c>
      <c r="AB4495" s="122">
        <v>1.6605142683999999E-2</v>
      </c>
      <c r="AC4495" s="122">
        <v>1.7154373652E-2</v>
      </c>
      <c r="AD4495" s="122">
        <v>1.6888519388000001E-2</v>
      </c>
      <c r="AE4495" s="122">
        <v>1.5575243137999999E-2</v>
      </c>
      <c r="AF4495" s="122">
        <v>1.4889170296000001E-2</v>
      </c>
      <c r="AG4495" s="122">
        <v>1.4162908682E-2</v>
      </c>
      <c r="AH4495" s="122">
        <v>1.3386800803999999E-2</v>
      </c>
      <c r="AI4495" s="122">
        <v>1.2724205936E-2</v>
      </c>
      <c r="AJ4495" s="122">
        <v>1.210039337E-2</v>
      </c>
      <c r="AK4495" s="122">
        <v>1.1558718652E-2</v>
      </c>
      <c r="AL4495" s="122">
        <v>0</v>
      </c>
    </row>
    <row r="4496" spans="1:38" hidden="1" x14ac:dyDescent="0.25">
      <c r="A4496" s="122" t="s">
        <v>2025</v>
      </c>
      <c r="B4496" s="122">
        <v>1</v>
      </c>
      <c r="C4496" s="122" t="s">
        <v>2224</v>
      </c>
      <c r="D4496" s="122" t="s">
        <v>2096</v>
      </c>
      <c r="E4496" s="122">
        <v>82</v>
      </c>
      <c r="F4496" s="122">
        <v>0</v>
      </c>
      <c r="G4496" s="122">
        <v>0</v>
      </c>
      <c r="H4496" s="122">
        <v>0</v>
      </c>
      <c r="I4496" s="122">
        <v>1.3347182679999999E-3</v>
      </c>
      <c r="J4496" s="122">
        <v>4.0076697699999997E-3</v>
      </c>
      <c r="K4496" s="122">
        <v>6.6312191140000002E-3</v>
      </c>
      <c r="L4496" s="122">
        <v>8.2350720660000001E-3</v>
      </c>
      <c r="M4496" s="122">
        <v>9.9534946940000001E-3</v>
      </c>
      <c r="N4496" s="122">
        <v>1.1647328679999999E-2</v>
      </c>
      <c r="O4496" s="122">
        <v>1.333135687E-2</v>
      </c>
      <c r="P4496" s="122">
        <v>1.4879960940000001E-2</v>
      </c>
      <c r="Q4496" s="122">
        <v>1.6297935784E-2</v>
      </c>
      <c r="R4496" s="122">
        <v>1.7543874764E-2</v>
      </c>
      <c r="S4496" s="122">
        <v>1.8629105404E-2</v>
      </c>
      <c r="T4496" s="122">
        <v>1.9519559696E-2</v>
      </c>
      <c r="U4496" s="122">
        <v>2.0271863170000001E-2</v>
      </c>
      <c r="V4496" s="122">
        <v>2.0939164271999999E-2</v>
      </c>
      <c r="W4496" s="122">
        <v>2.1526044306000001E-2</v>
      </c>
      <c r="X4496" s="122">
        <v>2.2047289341999999E-2</v>
      </c>
      <c r="Y4496" s="122">
        <v>2.2501598495999999E-2</v>
      </c>
      <c r="Z4496" s="122">
        <v>2.2986714581999999E-2</v>
      </c>
      <c r="AA4496" s="122">
        <v>2.3505145872000002E-2</v>
      </c>
      <c r="AB4496" s="122">
        <v>2.4045964618000001E-2</v>
      </c>
      <c r="AC4496" s="122">
        <v>2.4901282952E-2</v>
      </c>
      <c r="AD4496" s="122">
        <v>2.4591060000000001E-2</v>
      </c>
      <c r="AE4496" s="122">
        <v>2.2685345539999999E-2</v>
      </c>
      <c r="AF4496" s="122">
        <v>2.1714383132000002E-2</v>
      </c>
      <c r="AG4496" s="122">
        <v>2.0799053261999999E-2</v>
      </c>
      <c r="AH4496" s="122">
        <v>1.9761764308000002E-2</v>
      </c>
      <c r="AI4496" s="122">
        <v>1.8833521512E-2</v>
      </c>
      <c r="AJ4496" s="122">
        <v>1.8268741192000001E-2</v>
      </c>
      <c r="AK4496" s="122">
        <v>1.7459695317999999E-2</v>
      </c>
      <c r="AL4496" s="122">
        <v>0</v>
      </c>
    </row>
    <row r="4497" spans="1:38" hidden="1" x14ac:dyDescent="0.25">
      <c r="A4497" s="122" t="s">
        <v>2025</v>
      </c>
      <c r="B4497" s="122">
        <v>1</v>
      </c>
      <c r="C4497" s="122" t="s">
        <v>2224</v>
      </c>
      <c r="D4497" s="122" t="s">
        <v>2097</v>
      </c>
      <c r="E4497" s="122">
        <v>82</v>
      </c>
      <c r="F4497" s="122">
        <v>0</v>
      </c>
      <c r="G4497" s="122">
        <v>0</v>
      </c>
      <c r="H4497" s="122">
        <v>0</v>
      </c>
      <c r="I4497" s="122">
        <v>1.0949582539999999E-3</v>
      </c>
      <c r="J4497" s="122">
        <v>3.3027018699999999E-3</v>
      </c>
      <c r="K4497" s="122">
        <v>5.4743632840000001E-3</v>
      </c>
      <c r="L4497" s="122">
        <v>6.812174174E-3</v>
      </c>
      <c r="M4497" s="122">
        <v>8.2449334759999993E-3</v>
      </c>
      <c r="N4497" s="122">
        <v>9.6651256260000002E-3</v>
      </c>
      <c r="O4497" s="122">
        <v>1.1088476490000001E-2</v>
      </c>
      <c r="P4497" s="122">
        <v>1.2423625968E-2</v>
      </c>
      <c r="Q4497" s="122">
        <v>1.369199351E-2</v>
      </c>
      <c r="R4497" s="122">
        <v>1.4873373501999999E-2</v>
      </c>
      <c r="S4497" s="122">
        <v>1.5942318106000001E-2</v>
      </c>
      <c r="T4497" s="122">
        <v>1.6885368734000001E-2</v>
      </c>
      <c r="U4497" s="122">
        <v>1.7704638718000001E-2</v>
      </c>
      <c r="V4497" s="122">
        <v>1.8382342861999999E-2</v>
      </c>
      <c r="W4497" s="122">
        <v>1.8921618923999999E-2</v>
      </c>
      <c r="X4497" s="122">
        <v>1.9375284084000001E-2</v>
      </c>
      <c r="Y4497" s="122">
        <v>1.9783759242000001E-2</v>
      </c>
      <c r="Z4497" s="122">
        <v>2.026442379E-2</v>
      </c>
      <c r="AA4497" s="122">
        <v>2.0754641050000001E-2</v>
      </c>
      <c r="AB4497" s="122">
        <v>2.1246389710000001E-2</v>
      </c>
      <c r="AC4497" s="122">
        <v>2.1971933177999999E-2</v>
      </c>
      <c r="AD4497" s="122">
        <v>2.1665518575999999E-2</v>
      </c>
      <c r="AE4497" s="122">
        <v>1.9985604210000001E-2</v>
      </c>
      <c r="AF4497" s="122">
        <v>1.9105499764E-2</v>
      </c>
      <c r="AG4497" s="122">
        <v>1.8267569268000002E-2</v>
      </c>
      <c r="AH4497" s="122">
        <v>1.7340757928000002E-2</v>
      </c>
      <c r="AI4497" s="122">
        <v>1.6539236870000001E-2</v>
      </c>
      <c r="AJ4497" s="122">
        <v>1.6058606980000001E-2</v>
      </c>
      <c r="AK4497" s="122">
        <v>1.5410958576E-2</v>
      </c>
      <c r="AL4497" s="122">
        <v>0</v>
      </c>
    </row>
    <row r="4498" spans="1:38" hidden="1" x14ac:dyDescent="0.25">
      <c r="A4498" s="122" t="s">
        <v>2025</v>
      </c>
      <c r="B4498" s="122">
        <v>1</v>
      </c>
      <c r="C4498" s="122" t="s">
        <v>2224</v>
      </c>
      <c r="D4498" s="122" t="s">
        <v>2098</v>
      </c>
      <c r="E4498" s="122">
        <v>82</v>
      </c>
      <c r="F4498" s="122">
        <v>0</v>
      </c>
      <c r="G4498" s="122">
        <v>0</v>
      </c>
      <c r="H4498" s="122">
        <v>0</v>
      </c>
      <c r="I4498" s="122">
        <v>2.7359186400000002E-4</v>
      </c>
      <c r="J4498" s="122">
        <v>8.1705993200000004E-4</v>
      </c>
      <c r="K4498" s="122">
        <v>1.342646084E-3</v>
      </c>
      <c r="L4498" s="122">
        <v>1.66448269E-3</v>
      </c>
      <c r="M4498" s="122">
        <v>2.0059856959999999E-3</v>
      </c>
      <c r="N4498" s="122">
        <v>2.3383043319999998E-3</v>
      </c>
      <c r="O4498" s="122">
        <v>2.6733174260000002E-3</v>
      </c>
      <c r="P4498" s="122">
        <v>2.9873406680000002E-3</v>
      </c>
      <c r="Q4498" s="122">
        <v>3.2752930340000002E-3</v>
      </c>
      <c r="R4498" s="122">
        <v>3.542999486E-3</v>
      </c>
      <c r="S4498" s="122">
        <v>3.7896338740000001E-3</v>
      </c>
      <c r="T4498" s="122">
        <v>3.9989843140000002E-3</v>
      </c>
      <c r="U4498" s="122">
        <v>4.1750832240000004E-3</v>
      </c>
      <c r="V4498" s="122">
        <v>4.3237305799999999E-3</v>
      </c>
      <c r="W4498" s="122">
        <v>4.4415242560000004E-3</v>
      </c>
      <c r="X4498" s="122">
        <v>4.5345906579999998E-3</v>
      </c>
      <c r="Y4498" s="122">
        <v>4.5903150799999999E-3</v>
      </c>
      <c r="Z4498" s="122">
        <v>4.6476224860000004E-3</v>
      </c>
      <c r="AA4498" s="122">
        <v>4.7210345780000001E-3</v>
      </c>
      <c r="AB4498" s="122">
        <v>4.7920189979999998E-3</v>
      </c>
      <c r="AC4498" s="122">
        <v>4.9265291140000002E-3</v>
      </c>
      <c r="AD4498" s="122">
        <v>4.8391272800000001E-3</v>
      </c>
      <c r="AE4498" s="122">
        <v>4.4356186940000004E-3</v>
      </c>
      <c r="AF4498" s="122">
        <v>4.2375748220000002E-3</v>
      </c>
      <c r="AG4498" s="122">
        <v>4.0477811659999996E-3</v>
      </c>
      <c r="AH4498" s="122">
        <v>3.8461038460000001E-3</v>
      </c>
      <c r="AI4498" s="122">
        <v>3.6759999640000002E-3</v>
      </c>
      <c r="AJ4498" s="122">
        <v>3.5440561520000001E-3</v>
      </c>
      <c r="AK4498" s="122">
        <v>3.4302022039999999E-3</v>
      </c>
      <c r="AL4498" s="122">
        <v>0</v>
      </c>
    </row>
    <row r="4499" spans="1:38" hidden="1" x14ac:dyDescent="0.25">
      <c r="A4499" s="122" t="s">
        <v>2025</v>
      </c>
      <c r="B4499" s="122">
        <v>1</v>
      </c>
      <c r="C4499" s="122" t="s">
        <v>2224</v>
      </c>
      <c r="D4499" s="122" t="s">
        <v>2099</v>
      </c>
      <c r="E4499" s="122">
        <v>82</v>
      </c>
      <c r="F4499" s="122">
        <v>0</v>
      </c>
      <c r="G4499" s="122">
        <v>0</v>
      </c>
      <c r="H4499" s="122">
        <v>0</v>
      </c>
      <c r="I4499" s="122">
        <v>2.1010171260000001E-3</v>
      </c>
      <c r="J4499" s="122">
        <v>6.3105890899999998E-3</v>
      </c>
      <c r="K4499" s="122">
        <v>1.0447878973999999E-2</v>
      </c>
      <c r="L4499" s="122">
        <v>1.3004258696E-2</v>
      </c>
      <c r="M4499" s="122">
        <v>1.5681565016000001E-2</v>
      </c>
      <c r="N4499" s="122">
        <v>1.828845434E-2</v>
      </c>
      <c r="O4499" s="122">
        <v>2.0885670052E-2</v>
      </c>
      <c r="P4499" s="122">
        <v>2.328087476E-2</v>
      </c>
      <c r="Q4499" s="122">
        <v>2.5452320165999999E-2</v>
      </c>
      <c r="R4499" s="122">
        <v>2.7381756011999998E-2</v>
      </c>
      <c r="S4499" s="122">
        <v>2.9125073562E-2</v>
      </c>
      <c r="T4499" s="122">
        <v>3.0609283067999999E-2</v>
      </c>
      <c r="U4499" s="122">
        <v>3.1820402848000001E-2</v>
      </c>
      <c r="V4499" s="122">
        <v>3.2783838022000002E-2</v>
      </c>
      <c r="W4499" s="122">
        <v>3.3473701481999997E-2</v>
      </c>
      <c r="X4499" s="122">
        <v>3.3900612278000002E-2</v>
      </c>
      <c r="Y4499" s="122">
        <v>3.4184543509999998E-2</v>
      </c>
      <c r="Z4499" s="122">
        <v>3.4577869092000002E-2</v>
      </c>
      <c r="AA4499" s="122">
        <v>3.5121703890000001E-2</v>
      </c>
      <c r="AB4499" s="122">
        <v>3.5714931174E-2</v>
      </c>
      <c r="AC4499" s="122">
        <v>3.6766266290000002E-2</v>
      </c>
      <c r="AD4499" s="122">
        <v>3.6104084093999997E-2</v>
      </c>
      <c r="AE4499" s="122">
        <v>3.3154499689999999E-2</v>
      </c>
      <c r="AF4499" s="122">
        <v>3.1659387422000002E-2</v>
      </c>
      <c r="AG4499" s="122">
        <v>3.0233143824000001E-2</v>
      </c>
      <c r="AH4499" s="122">
        <v>2.8663144484000001E-2</v>
      </c>
      <c r="AI4499" s="122">
        <v>2.7273682696000001E-2</v>
      </c>
      <c r="AJ4499" s="122">
        <v>2.6191652682000001E-2</v>
      </c>
      <c r="AK4499" s="122">
        <v>2.5123988005999999E-2</v>
      </c>
      <c r="AL4499" s="122">
        <v>0</v>
      </c>
    </row>
    <row r="4500" spans="1:38" hidden="1" x14ac:dyDescent="0.25">
      <c r="A4500" s="122" t="s">
        <v>2025</v>
      </c>
      <c r="B4500" s="122">
        <v>1</v>
      </c>
      <c r="C4500" s="122" t="s">
        <v>2224</v>
      </c>
      <c r="D4500" s="122" t="s">
        <v>2100</v>
      </c>
      <c r="E4500" s="122">
        <v>82</v>
      </c>
      <c r="F4500" s="122">
        <v>0</v>
      </c>
      <c r="G4500" s="122">
        <v>0</v>
      </c>
      <c r="H4500" s="122">
        <v>0</v>
      </c>
      <c r="I4500" s="122">
        <v>1.0033571600000001E-3</v>
      </c>
      <c r="J4500" s="122">
        <v>3.0313450439999998E-3</v>
      </c>
      <c r="K4500" s="122">
        <v>5.0318249540000004E-3</v>
      </c>
      <c r="L4500" s="122">
        <v>6.2802593100000003E-3</v>
      </c>
      <c r="M4500" s="122">
        <v>7.6151516739999996E-3</v>
      </c>
      <c r="N4500" s="122">
        <v>8.9389099540000006E-3</v>
      </c>
      <c r="O4500" s="122">
        <v>1.0284401218E-2</v>
      </c>
      <c r="P4500" s="122">
        <v>1.1540943127999999E-2</v>
      </c>
      <c r="Q4500" s="122">
        <v>1.2693644028E-2</v>
      </c>
      <c r="R4500" s="122">
        <v>1.3721169098000001E-2</v>
      </c>
      <c r="S4500" s="122">
        <v>1.4658244042E-2</v>
      </c>
      <c r="T4500" s="122">
        <v>1.5487455230000001E-2</v>
      </c>
      <c r="U4500" s="122">
        <v>1.6207884628000001E-2</v>
      </c>
      <c r="V4500" s="122">
        <v>1.6867256301999999E-2</v>
      </c>
      <c r="W4500" s="122">
        <v>1.7428197643999999E-2</v>
      </c>
      <c r="X4500" s="122">
        <v>1.7882688954000001E-2</v>
      </c>
      <c r="Y4500" s="122">
        <v>1.8232979778000001E-2</v>
      </c>
      <c r="Z4500" s="122">
        <v>1.8591645747999999E-2</v>
      </c>
      <c r="AA4500" s="122">
        <v>1.9000444918000001E-2</v>
      </c>
      <c r="AB4500" s="122">
        <v>1.9403054813999999E-2</v>
      </c>
      <c r="AC4500" s="122">
        <v>2.0078980116000001E-2</v>
      </c>
      <c r="AD4500" s="122">
        <v>1.9821065757999998E-2</v>
      </c>
      <c r="AE4500" s="122">
        <v>1.8301841999999999E-2</v>
      </c>
      <c r="AF4500" s="122">
        <v>1.7573583923999998E-2</v>
      </c>
      <c r="AG4500" s="122">
        <v>1.6876928302000001E-2</v>
      </c>
      <c r="AH4500" s="122">
        <v>1.6096941146E-2</v>
      </c>
      <c r="AI4500" s="122">
        <v>1.5405926718E-2</v>
      </c>
      <c r="AJ4500" s="122">
        <v>1.4847544426E-2</v>
      </c>
      <c r="AK4500" s="122">
        <v>1.4266748886E-2</v>
      </c>
      <c r="AL4500" s="122">
        <v>0</v>
      </c>
    </row>
    <row r="4501" spans="1:38" hidden="1" x14ac:dyDescent="0.25">
      <c r="A4501" s="122" t="s">
        <v>2025</v>
      </c>
      <c r="B4501" s="122">
        <v>1</v>
      </c>
      <c r="C4501" s="122" t="s">
        <v>2224</v>
      </c>
      <c r="D4501" s="122" t="s">
        <v>2101</v>
      </c>
      <c r="E4501" s="122">
        <v>82</v>
      </c>
      <c r="F4501" s="122">
        <v>0</v>
      </c>
      <c r="G4501" s="122">
        <v>0</v>
      </c>
      <c r="H4501" s="122">
        <v>0</v>
      </c>
      <c r="I4501" s="122">
        <v>1.1608697099999999E-3</v>
      </c>
      <c r="J4501" s="122">
        <v>3.5008996879999999E-3</v>
      </c>
      <c r="K4501" s="122">
        <v>5.8071566539999999E-3</v>
      </c>
      <c r="L4501" s="122">
        <v>7.23802508E-3</v>
      </c>
      <c r="M4501" s="122">
        <v>8.7626909500000006E-3</v>
      </c>
      <c r="N4501" s="122">
        <v>1.0254380941999999E-2</v>
      </c>
      <c r="O4501" s="122">
        <v>1.1737258936E-2</v>
      </c>
      <c r="P4501" s="122">
        <v>1.3116619126E-2</v>
      </c>
      <c r="Q4501" s="122">
        <v>1.4370776888E-2</v>
      </c>
      <c r="R4501" s="122">
        <v>1.5514294224E-2</v>
      </c>
      <c r="S4501" s="122">
        <v>1.6560528971999999E-2</v>
      </c>
      <c r="T4501" s="122">
        <v>1.7496640745999999E-2</v>
      </c>
      <c r="U4501" s="122">
        <v>1.8331227953999999E-2</v>
      </c>
      <c r="V4501" s="122">
        <v>1.9085763241999999E-2</v>
      </c>
      <c r="W4501" s="122">
        <v>1.9705486970000002E-2</v>
      </c>
      <c r="X4501" s="122">
        <v>2.0189667290000001E-2</v>
      </c>
      <c r="Y4501" s="122">
        <v>2.0580235546000001E-2</v>
      </c>
      <c r="Z4501" s="122">
        <v>2.0990123622E-2</v>
      </c>
      <c r="AA4501" s="122">
        <v>2.1362118414E-2</v>
      </c>
      <c r="AB4501" s="122">
        <v>2.1743064642000001E-2</v>
      </c>
      <c r="AC4501" s="122">
        <v>2.2408731982E-2</v>
      </c>
      <c r="AD4501" s="122">
        <v>2.2025635346000001E-2</v>
      </c>
      <c r="AE4501" s="122">
        <v>2.0275560291999999E-2</v>
      </c>
      <c r="AF4501" s="122">
        <v>1.9373842150000001E-2</v>
      </c>
      <c r="AG4501" s="122">
        <v>1.8519682844000001E-2</v>
      </c>
      <c r="AH4501" s="122">
        <v>1.7581355375999998E-2</v>
      </c>
      <c r="AI4501" s="122">
        <v>1.6772839849999999E-2</v>
      </c>
      <c r="AJ4501" s="122">
        <v>1.6011264152E-2</v>
      </c>
      <c r="AK4501" s="122">
        <v>1.5418602680000001E-2</v>
      </c>
      <c r="AL4501" s="122">
        <v>0</v>
      </c>
    </row>
    <row r="4502" spans="1:38" hidden="1" x14ac:dyDescent="0.25">
      <c r="A4502" s="122" t="s">
        <v>2025</v>
      </c>
      <c r="B4502" s="122">
        <v>1</v>
      </c>
      <c r="C4502" s="122" t="s">
        <v>2224</v>
      </c>
      <c r="D4502" s="122" t="s">
        <v>2135</v>
      </c>
      <c r="E4502" s="122">
        <v>82</v>
      </c>
      <c r="F4502" s="122">
        <v>0</v>
      </c>
      <c r="G4502" s="122">
        <v>0</v>
      </c>
      <c r="H4502" s="122">
        <v>0</v>
      </c>
      <c r="I4502" s="122">
        <v>1.1438752E-5</v>
      </c>
      <c r="J4502" s="122">
        <v>3.5912136000000003E-5</v>
      </c>
      <c r="K4502" s="122">
        <v>6.1801661999999998E-5</v>
      </c>
      <c r="L4502" s="122">
        <v>7.9731132000000001E-5</v>
      </c>
      <c r="M4502" s="122">
        <v>9.9759425999999997E-5</v>
      </c>
      <c r="N4502" s="122">
        <v>1.20531658E-4</v>
      </c>
      <c r="O4502" s="122">
        <v>1.42062336E-4</v>
      </c>
      <c r="P4502" s="122">
        <v>1.6310377200000001E-4</v>
      </c>
      <c r="Q4502" s="122">
        <v>1.76857356E-4</v>
      </c>
      <c r="R4502" s="122">
        <v>1.8873296000000001E-4</v>
      </c>
      <c r="S4502" s="122">
        <v>1.9895062199999999E-4</v>
      </c>
      <c r="T4502" s="122">
        <v>2.0752726800000001E-4</v>
      </c>
      <c r="U4502" s="122">
        <v>2.14445166E-4</v>
      </c>
      <c r="V4502" s="122">
        <v>2.1635699800000001E-4</v>
      </c>
      <c r="W4502" s="122">
        <v>2.13032248E-4</v>
      </c>
      <c r="X4502" s="122">
        <v>2.0779889E-4</v>
      </c>
      <c r="Y4502" s="122">
        <v>2.0063758E-4</v>
      </c>
      <c r="Z4502" s="122">
        <v>1.92958012E-4</v>
      </c>
      <c r="AA4502" s="122">
        <v>1.9024904600000001E-4</v>
      </c>
      <c r="AB4502" s="122">
        <v>1.92695256E-4</v>
      </c>
      <c r="AC4502" s="122">
        <v>1.9749982200000001E-4</v>
      </c>
      <c r="AD4502" s="122">
        <v>1.9291206999999999E-4</v>
      </c>
      <c r="AE4502" s="122">
        <v>1.7642050399999999E-4</v>
      </c>
      <c r="AF4502" s="122">
        <v>1.67464232E-4</v>
      </c>
      <c r="AG4502" s="122">
        <v>1.5893594600000001E-4</v>
      </c>
      <c r="AH4502" s="122">
        <v>1.4994662799999999E-4</v>
      </c>
      <c r="AI4502" s="122">
        <v>1.4217034E-4</v>
      </c>
      <c r="AJ4502" s="122">
        <v>1.34893772E-4</v>
      </c>
      <c r="AK4502" s="122">
        <v>1.29131678E-4</v>
      </c>
      <c r="AL4502" s="122">
        <v>0</v>
      </c>
    </row>
    <row r="4503" spans="1:38" hidden="1" x14ac:dyDescent="0.25">
      <c r="A4503" s="122" t="s">
        <v>2025</v>
      </c>
      <c r="B4503" s="122">
        <v>1</v>
      </c>
      <c r="C4503" s="122" t="s">
        <v>2224</v>
      </c>
      <c r="D4503" s="122" t="s">
        <v>2102</v>
      </c>
      <c r="E4503" s="122">
        <v>82</v>
      </c>
      <c r="F4503" s="122">
        <v>0</v>
      </c>
      <c r="G4503" s="122">
        <v>0</v>
      </c>
      <c r="H4503" s="122">
        <v>0</v>
      </c>
      <c r="I4503" s="122">
        <v>5.8473204399999996E-4</v>
      </c>
      <c r="J4503" s="122">
        <v>1.76803354E-3</v>
      </c>
      <c r="K4503" s="122">
        <v>2.9397882799999998E-3</v>
      </c>
      <c r="L4503" s="122">
        <v>3.6620666419999999E-3</v>
      </c>
      <c r="M4503" s="122">
        <v>4.4395495559999996E-3</v>
      </c>
      <c r="N4503" s="122">
        <v>5.2088120759999999E-3</v>
      </c>
      <c r="O4503" s="122">
        <v>5.9687282200000004E-3</v>
      </c>
      <c r="P4503" s="122">
        <v>6.6628965260000002E-3</v>
      </c>
      <c r="Q4503" s="122">
        <v>7.267985712E-3</v>
      </c>
      <c r="R4503" s="122">
        <v>7.8152927579999993E-3</v>
      </c>
      <c r="S4503" s="122">
        <v>8.3197423659999992E-3</v>
      </c>
      <c r="T4503" s="122">
        <v>8.7944062440000002E-3</v>
      </c>
      <c r="U4503" s="122">
        <v>9.1997823320000005E-3</v>
      </c>
      <c r="V4503" s="122">
        <v>9.4893942520000007E-3</v>
      </c>
      <c r="W4503" s="122">
        <v>9.801013196E-3</v>
      </c>
      <c r="X4503" s="122">
        <v>1.0046601396000001E-2</v>
      </c>
      <c r="Y4503" s="122">
        <v>1.0214957869999999E-2</v>
      </c>
      <c r="Z4503" s="122">
        <v>1.0399041015999999E-2</v>
      </c>
      <c r="AA4503" s="122">
        <v>1.058708404E-2</v>
      </c>
      <c r="AB4503" s="122">
        <v>1.0769007105999999E-2</v>
      </c>
      <c r="AC4503" s="122">
        <v>1.1086980554E-2</v>
      </c>
      <c r="AD4503" s="122">
        <v>1.0875871422E-2</v>
      </c>
      <c r="AE4503" s="122">
        <v>9.9793431140000003E-3</v>
      </c>
      <c r="AF4503" s="122">
        <v>9.5116825700000008E-3</v>
      </c>
      <c r="AG4503" s="122">
        <v>9.0628171400000002E-3</v>
      </c>
      <c r="AH4503" s="122">
        <v>8.5607532919999996E-3</v>
      </c>
      <c r="AI4503" s="122">
        <v>8.1350909899999997E-3</v>
      </c>
      <c r="AJ4503" s="122">
        <v>7.6924809259999996E-3</v>
      </c>
      <c r="AK4503" s="122">
        <v>7.374019848E-3</v>
      </c>
      <c r="AL4503" s="122">
        <v>0</v>
      </c>
    </row>
    <row r="4504" spans="1:38" hidden="1" x14ac:dyDescent="0.25">
      <c r="A4504" s="122" t="s">
        <v>2025</v>
      </c>
      <c r="B4504" s="122">
        <v>1</v>
      </c>
      <c r="C4504" s="122" t="s">
        <v>2224</v>
      </c>
      <c r="D4504" s="122" t="s">
        <v>2103</v>
      </c>
      <c r="E4504" s="122">
        <v>82</v>
      </c>
      <c r="F4504" s="122">
        <v>0</v>
      </c>
      <c r="G4504" s="122">
        <v>0</v>
      </c>
      <c r="H4504" s="122">
        <v>0</v>
      </c>
      <c r="I4504" s="122">
        <v>1.8604172599999999E-4</v>
      </c>
      <c r="J4504" s="122">
        <v>5.6631575E-4</v>
      </c>
      <c r="K4504" s="122">
        <v>9.4645758999999997E-4</v>
      </c>
      <c r="L4504" s="122">
        <v>1.18101165E-3</v>
      </c>
      <c r="M4504" s="122">
        <v>1.422611762E-3</v>
      </c>
      <c r="N4504" s="122">
        <v>1.6573189619999999E-3</v>
      </c>
      <c r="O4504" s="122">
        <v>1.8939895780000001E-3</v>
      </c>
      <c r="P4504" s="122">
        <v>2.1141146259999999E-3</v>
      </c>
      <c r="Q4504" s="122">
        <v>2.310477988E-3</v>
      </c>
      <c r="R4504" s="122">
        <v>2.4923889639999999E-3</v>
      </c>
      <c r="S4504" s="122">
        <v>2.6674521640000001E-3</v>
      </c>
      <c r="T4504" s="122">
        <v>2.8310306699999999E-3</v>
      </c>
      <c r="U4504" s="122">
        <v>2.9762227039999999E-3</v>
      </c>
      <c r="V4504" s="122">
        <v>3.1120611080000002E-3</v>
      </c>
      <c r="W4504" s="122">
        <v>3.2288134320000001E-3</v>
      </c>
      <c r="X4504" s="122">
        <v>3.3277805600000002E-3</v>
      </c>
      <c r="Y4504" s="122">
        <v>3.3971279940000002E-3</v>
      </c>
      <c r="Z4504" s="122">
        <v>3.4681849540000001E-3</v>
      </c>
      <c r="AA4504" s="122">
        <v>3.5449097059999999E-3</v>
      </c>
      <c r="AB4504" s="122">
        <v>3.6232311440000001E-3</v>
      </c>
      <c r="AC4504" s="122">
        <v>3.7607210420000001E-3</v>
      </c>
      <c r="AD4504" s="122">
        <v>3.7174759179999998E-3</v>
      </c>
      <c r="AE4504" s="122">
        <v>3.4424235819999999E-3</v>
      </c>
      <c r="AF4504" s="122">
        <v>3.31455007E-3</v>
      </c>
      <c r="AG4504" s="122">
        <v>3.1935799479999999E-3</v>
      </c>
      <c r="AH4504" s="122">
        <v>3.0473788020000002E-3</v>
      </c>
      <c r="AI4504" s="122">
        <v>2.9230645859999998E-3</v>
      </c>
      <c r="AJ4504" s="122">
        <v>2.8257989239999998E-3</v>
      </c>
      <c r="AK4504" s="122">
        <v>2.7603436640000001E-3</v>
      </c>
      <c r="AL4504" s="122">
        <v>0</v>
      </c>
    </row>
    <row r="4505" spans="1:38" hidden="1" x14ac:dyDescent="0.25">
      <c r="A4505" s="122" t="s">
        <v>2025</v>
      </c>
      <c r="B4505" s="122">
        <v>1</v>
      </c>
      <c r="C4505" s="122" t="s">
        <v>2224</v>
      </c>
      <c r="D4505" s="122" t="s">
        <v>2104</v>
      </c>
      <c r="E4505" s="122">
        <v>82</v>
      </c>
      <c r="F4505" s="122">
        <v>0</v>
      </c>
      <c r="G4505" s="122">
        <v>0</v>
      </c>
      <c r="H4505" s="122">
        <v>0</v>
      </c>
      <c r="I4505" s="122">
        <v>1.5510381899999999E-3</v>
      </c>
      <c r="J4505" s="122">
        <v>4.7257714400000001E-3</v>
      </c>
      <c r="K4505" s="122">
        <v>7.9304048720000003E-3</v>
      </c>
      <c r="L4505" s="122">
        <v>9.9953067500000003E-3</v>
      </c>
      <c r="M4505" s="122">
        <v>1.2240838064E-2</v>
      </c>
      <c r="N4505" s="122">
        <v>1.450219277E-2</v>
      </c>
      <c r="O4505" s="122">
        <v>1.6775365048E-2</v>
      </c>
      <c r="P4505" s="122">
        <v>1.8904595398000001E-2</v>
      </c>
      <c r="Q4505" s="122">
        <v>2.0915238161999999E-2</v>
      </c>
      <c r="R4505" s="122">
        <v>2.2762840021999999E-2</v>
      </c>
      <c r="S4505" s="122">
        <v>2.4430061499999999E-2</v>
      </c>
      <c r="T4505" s="122">
        <v>2.6036563774000002E-2</v>
      </c>
      <c r="U4505" s="122">
        <v>2.7560022255999999E-2</v>
      </c>
      <c r="V4505" s="122">
        <v>2.9129131772000001E-2</v>
      </c>
      <c r="W4505" s="122">
        <v>3.0517526416000001E-2</v>
      </c>
      <c r="X4505" s="122">
        <v>3.1728113430000003E-2</v>
      </c>
      <c r="Y4505" s="122">
        <v>3.2623959055999997E-2</v>
      </c>
      <c r="Z4505" s="122">
        <v>3.3517137628000002E-2</v>
      </c>
      <c r="AA4505" s="122">
        <v>3.4325170359999997E-2</v>
      </c>
      <c r="AB4505" s="122">
        <v>3.5186406346000003E-2</v>
      </c>
      <c r="AC4505" s="122">
        <v>3.6513791625999999E-2</v>
      </c>
      <c r="AD4505" s="122">
        <v>3.6123212086000001E-2</v>
      </c>
      <c r="AE4505" s="122">
        <v>3.3497358387999998E-2</v>
      </c>
      <c r="AF4505" s="122">
        <v>3.2319936661999997E-2</v>
      </c>
      <c r="AG4505" s="122">
        <v>3.1139238545999998E-2</v>
      </c>
      <c r="AH4505" s="122">
        <v>2.9822817283999999E-2</v>
      </c>
      <c r="AI4505" s="122">
        <v>2.8684756568E-2</v>
      </c>
      <c r="AJ4505" s="122">
        <v>2.7204994569999998E-2</v>
      </c>
      <c r="AK4505" s="122">
        <v>2.6374714625999999E-2</v>
      </c>
      <c r="AL4505" s="122">
        <v>0</v>
      </c>
    </row>
    <row r="4506" spans="1:38" hidden="1" x14ac:dyDescent="0.25">
      <c r="A4506" s="122" t="s">
        <v>2025</v>
      </c>
      <c r="B4506" s="122">
        <v>1</v>
      </c>
      <c r="C4506" s="122" t="s">
        <v>2224</v>
      </c>
      <c r="D4506" s="122" t="s">
        <v>2105</v>
      </c>
      <c r="E4506" s="122">
        <v>82</v>
      </c>
      <c r="F4506" s="122">
        <v>0</v>
      </c>
      <c r="G4506" s="122">
        <v>0</v>
      </c>
      <c r="H4506" s="122">
        <v>0</v>
      </c>
      <c r="I4506" s="122">
        <v>1.4121523000000001E-4</v>
      </c>
      <c r="J4506" s="122">
        <v>4.2396406000000001E-4</v>
      </c>
      <c r="K4506" s="122">
        <v>6.99495966E-4</v>
      </c>
      <c r="L4506" s="122">
        <v>8.666918E-4</v>
      </c>
      <c r="M4506" s="122">
        <v>1.0386897820000001E-3</v>
      </c>
      <c r="N4506" s="122">
        <v>1.202521372E-3</v>
      </c>
      <c r="O4506" s="122">
        <v>1.3595656359999999E-3</v>
      </c>
      <c r="P4506" s="122">
        <v>1.5018270540000001E-3</v>
      </c>
      <c r="Q4506" s="122">
        <v>1.6280063540000001E-3</v>
      </c>
      <c r="R4506" s="122">
        <v>1.7446748539999999E-3</v>
      </c>
      <c r="S4506" s="122">
        <v>1.8529335499999999E-3</v>
      </c>
      <c r="T4506" s="122">
        <v>1.9625398780000001E-3</v>
      </c>
      <c r="U4506" s="122">
        <v>2.0454216639999999E-3</v>
      </c>
      <c r="V4506" s="122">
        <v>2.12140006E-3</v>
      </c>
      <c r="W4506" s="122">
        <v>2.1849563839999998E-3</v>
      </c>
      <c r="X4506" s="122">
        <v>2.2411015380000001E-3</v>
      </c>
      <c r="Y4506" s="122">
        <v>2.2957555919999998E-3</v>
      </c>
      <c r="Z4506" s="122">
        <v>2.3620611820000001E-3</v>
      </c>
      <c r="AA4506" s="122">
        <v>2.4361744939999999E-3</v>
      </c>
      <c r="AB4506" s="122">
        <v>2.533770616E-3</v>
      </c>
      <c r="AC4506" s="122">
        <v>2.6815958519999998E-3</v>
      </c>
      <c r="AD4506" s="122">
        <v>2.6853904999999999E-3</v>
      </c>
      <c r="AE4506" s="122">
        <v>2.5214654140000002E-3</v>
      </c>
      <c r="AF4506" s="122">
        <v>2.404844468E-3</v>
      </c>
      <c r="AG4506" s="122">
        <v>2.2932392600000001E-3</v>
      </c>
      <c r="AH4506" s="122">
        <v>2.1813503399999998E-3</v>
      </c>
      <c r="AI4506" s="122">
        <v>2.0861286939999999E-3</v>
      </c>
      <c r="AJ4506" s="122">
        <v>2.0265177399999999E-3</v>
      </c>
      <c r="AK4506" s="122">
        <v>1.9371355639999999E-3</v>
      </c>
      <c r="AL4506" s="122">
        <v>0</v>
      </c>
    </row>
    <row r="4507" spans="1:38" hidden="1" x14ac:dyDescent="0.25">
      <c r="A4507" s="122" t="s">
        <v>2025</v>
      </c>
      <c r="B4507" s="122">
        <v>1</v>
      </c>
      <c r="C4507" s="122" t="s">
        <v>2224</v>
      </c>
      <c r="D4507" s="122" t="s">
        <v>475</v>
      </c>
      <c r="E4507" s="122">
        <v>82</v>
      </c>
      <c r="F4507" s="122">
        <v>0</v>
      </c>
      <c r="G4507" s="122">
        <v>0</v>
      </c>
      <c r="H4507" s="122">
        <v>0</v>
      </c>
      <c r="I4507" s="122">
        <v>3.5800343800000001E-4</v>
      </c>
      <c r="J4507" s="122">
        <v>1.0776824500000001E-3</v>
      </c>
      <c r="K4507" s="122">
        <v>1.7891354260000001E-3</v>
      </c>
      <c r="L4507" s="122">
        <v>2.230406724E-3</v>
      </c>
      <c r="M4507" s="122">
        <v>2.6960482379999999E-3</v>
      </c>
      <c r="N4507" s="122">
        <v>3.1492725159999999E-3</v>
      </c>
      <c r="O4507" s="122">
        <v>3.5975269980000001E-3</v>
      </c>
      <c r="P4507" s="122">
        <v>4.0089851619999999E-3</v>
      </c>
      <c r="Q4507" s="122">
        <v>4.3812717259999997E-3</v>
      </c>
      <c r="R4507" s="122">
        <v>4.7249436779999996E-3</v>
      </c>
      <c r="S4507" s="122">
        <v>5.0430573700000004E-3</v>
      </c>
      <c r="T4507" s="122">
        <v>5.3252395820000001E-3</v>
      </c>
      <c r="U4507" s="122">
        <v>5.5766366240000004E-3</v>
      </c>
      <c r="V4507" s="122">
        <v>5.7906747600000004E-3</v>
      </c>
      <c r="W4507" s="122">
        <v>5.9690675460000002E-3</v>
      </c>
      <c r="X4507" s="122">
        <v>6.1223477899999997E-3</v>
      </c>
      <c r="Y4507" s="122">
        <v>6.2581604019999997E-3</v>
      </c>
      <c r="Z4507" s="122">
        <v>6.404731502E-3</v>
      </c>
      <c r="AA4507" s="122">
        <v>6.5421117840000001E-3</v>
      </c>
      <c r="AB4507" s="122">
        <v>6.6884733239999999E-3</v>
      </c>
      <c r="AC4507" s="122">
        <v>6.9188442440000003E-3</v>
      </c>
      <c r="AD4507" s="122">
        <v>6.8338531560000002E-3</v>
      </c>
      <c r="AE4507" s="122">
        <v>6.314396634E-3</v>
      </c>
      <c r="AF4507" s="122">
        <v>6.063629884E-3</v>
      </c>
      <c r="AG4507" s="122">
        <v>5.8091926099999996E-3</v>
      </c>
      <c r="AH4507" s="122">
        <v>5.5261487840000002E-3</v>
      </c>
      <c r="AI4507" s="122">
        <v>5.2788591179999999E-3</v>
      </c>
      <c r="AJ4507" s="122">
        <v>5.1028472559999996E-3</v>
      </c>
      <c r="AK4507" s="122">
        <v>4.9086359140000004E-3</v>
      </c>
      <c r="AL4507" s="122">
        <v>0</v>
      </c>
    </row>
    <row r="4508" spans="1:38" hidden="1" x14ac:dyDescent="0.25">
      <c r="A4508" s="122" t="s">
        <v>2025</v>
      </c>
      <c r="B4508" s="122">
        <v>1</v>
      </c>
      <c r="C4508" s="122" t="s">
        <v>2224</v>
      </c>
      <c r="D4508" s="122" t="s">
        <v>2106</v>
      </c>
      <c r="E4508" s="122">
        <v>82</v>
      </c>
      <c r="F4508" s="122">
        <v>0</v>
      </c>
      <c r="G4508" s="122">
        <v>0</v>
      </c>
      <c r="H4508" s="122">
        <v>0</v>
      </c>
      <c r="I4508" s="122">
        <v>2.4874046599999999E-4</v>
      </c>
      <c r="J4508" s="122">
        <v>7.5124197199999995E-4</v>
      </c>
      <c r="K4508" s="122">
        <v>1.2498754839999999E-3</v>
      </c>
      <c r="L4508" s="122">
        <v>1.5654172300000001E-3</v>
      </c>
      <c r="M4508" s="122">
        <v>1.9015135879999999E-3</v>
      </c>
      <c r="N4508" s="122">
        <v>2.2395322560000001E-3</v>
      </c>
      <c r="O4508" s="122">
        <v>2.5787897459999998E-3</v>
      </c>
      <c r="P4508" s="122">
        <v>2.9003450580000001E-3</v>
      </c>
      <c r="Q4508" s="122">
        <v>3.198422396E-3</v>
      </c>
      <c r="R4508" s="122">
        <v>3.4695382279999998E-3</v>
      </c>
      <c r="S4508" s="122">
        <v>3.7122659339999999E-3</v>
      </c>
      <c r="T4508" s="122">
        <v>3.9272438660000004E-3</v>
      </c>
      <c r="U4508" s="122">
        <v>4.1108321280000004E-3</v>
      </c>
      <c r="V4508" s="122">
        <v>4.2739802300000001E-3</v>
      </c>
      <c r="W4508" s="122">
        <v>4.3929933839999998E-3</v>
      </c>
      <c r="X4508" s="122">
        <v>4.4848209640000001E-3</v>
      </c>
      <c r="Y4508" s="122">
        <v>4.5437492359999996E-3</v>
      </c>
      <c r="Z4508" s="122">
        <v>4.6096614979999999E-3</v>
      </c>
      <c r="AA4508" s="122">
        <v>4.6925021779999996E-3</v>
      </c>
      <c r="AB4508" s="122">
        <v>4.7796896160000003E-3</v>
      </c>
      <c r="AC4508" s="122">
        <v>4.9218164319999999E-3</v>
      </c>
      <c r="AD4508" s="122">
        <v>4.8501783459999996E-3</v>
      </c>
      <c r="AE4508" s="122">
        <v>4.4635925360000002E-3</v>
      </c>
      <c r="AF4508" s="122">
        <v>4.2736618599999998E-3</v>
      </c>
      <c r="AG4508" s="122">
        <v>4.0921820940000003E-3</v>
      </c>
      <c r="AH4508" s="122">
        <v>3.888983852E-3</v>
      </c>
      <c r="AI4508" s="122">
        <v>3.7170084379999999E-3</v>
      </c>
      <c r="AJ4508" s="122">
        <v>3.5845568460000001E-3</v>
      </c>
      <c r="AK4508" s="122">
        <v>3.472060202E-3</v>
      </c>
      <c r="AL4508" s="122">
        <v>0</v>
      </c>
    </row>
    <row r="4509" spans="1:38" hidden="1" x14ac:dyDescent="0.25">
      <c r="A4509" s="122" t="s">
        <v>2025</v>
      </c>
      <c r="B4509" s="122">
        <v>1</v>
      </c>
      <c r="C4509" s="122" t="s">
        <v>2224</v>
      </c>
      <c r="D4509" s="122" t="s">
        <v>2107</v>
      </c>
      <c r="E4509" s="122">
        <v>82</v>
      </c>
      <c r="F4509" s="122">
        <v>0</v>
      </c>
      <c r="G4509" s="122">
        <v>0</v>
      </c>
      <c r="H4509" s="122">
        <v>0</v>
      </c>
      <c r="I4509" s="122">
        <v>1.75058767E-3</v>
      </c>
      <c r="J4509" s="122">
        <v>5.269470024E-3</v>
      </c>
      <c r="K4509" s="122">
        <v>8.7278725560000006E-3</v>
      </c>
      <c r="L4509" s="122">
        <v>1.0860058508E-2</v>
      </c>
      <c r="M4509" s="122">
        <v>1.313927095E-2</v>
      </c>
      <c r="N4509" s="122">
        <v>1.5390430562E-2</v>
      </c>
      <c r="O4509" s="122">
        <v>1.764106708E-2</v>
      </c>
      <c r="P4509" s="122">
        <v>1.9720996827999999E-2</v>
      </c>
      <c r="Q4509" s="122">
        <v>2.1635030013999999E-2</v>
      </c>
      <c r="R4509" s="122">
        <v>2.3381904442000001E-2</v>
      </c>
      <c r="S4509" s="122">
        <v>2.4948976389999999E-2</v>
      </c>
      <c r="T4509" s="122">
        <v>2.6284380563999999E-2</v>
      </c>
      <c r="U4509" s="122">
        <v>2.7390861393999998E-2</v>
      </c>
      <c r="V4509" s="122">
        <v>2.8294219746E-2</v>
      </c>
      <c r="W4509" s="122">
        <v>2.9044363140000001E-2</v>
      </c>
      <c r="X4509" s="122">
        <v>2.9688809306E-2</v>
      </c>
      <c r="Y4509" s="122">
        <v>3.0228097458000001E-2</v>
      </c>
      <c r="Z4509" s="122">
        <v>3.0803672535999999E-2</v>
      </c>
      <c r="AA4509" s="122">
        <v>3.137429152E-2</v>
      </c>
      <c r="AB4509" s="122">
        <v>3.191688266E-2</v>
      </c>
      <c r="AC4509" s="122">
        <v>3.2846748740000001E-2</v>
      </c>
      <c r="AD4509" s="122">
        <v>3.2233572956000003E-2</v>
      </c>
      <c r="AE4509" s="122">
        <v>2.9603025113999999E-2</v>
      </c>
      <c r="AF4509" s="122">
        <v>2.8222717873999999E-2</v>
      </c>
      <c r="AG4509" s="122">
        <v>2.6934279320000001E-2</v>
      </c>
      <c r="AH4509" s="122">
        <v>2.5518939290000001E-2</v>
      </c>
      <c r="AI4509" s="122">
        <v>2.4286662816000001E-2</v>
      </c>
      <c r="AJ4509" s="122">
        <v>2.4141827033999998E-2</v>
      </c>
      <c r="AK4509" s="122">
        <v>2.3165022737999998E-2</v>
      </c>
      <c r="AL4509" s="122">
        <v>0</v>
      </c>
    </row>
    <row r="4510" spans="1:38" hidden="1" x14ac:dyDescent="0.25">
      <c r="A4510" s="122" t="s">
        <v>2025</v>
      </c>
      <c r="B4510" s="122">
        <v>1</v>
      </c>
      <c r="C4510" s="122" t="s">
        <v>2224</v>
      </c>
      <c r="D4510" s="122" t="s">
        <v>2108</v>
      </c>
      <c r="E4510" s="122">
        <v>82</v>
      </c>
      <c r="F4510" s="122">
        <v>0</v>
      </c>
      <c r="G4510" s="122">
        <v>0</v>
      </c>
      <c r="H4510" s="122">
        <v>0</v>
      </c>
      <c r="I4510" s="122">
        <v>3.6039564599999997E-4</v>
      </c>
      <c r="J4510" s="122">
        <v>1.1061898640000001E-3</v>
      </c>
      <c r="K4510" s="122">
        <v>1.8575938419999999E-3</v>
      </c>
      <c r="L4510" s="122">
        <v>2.3351294980000002E-3</v>
      </c>
      <c r="M4510" s="122">
        <v>2.8374053239999999E-3</v>
      </c>
      <c r="N4510" s="122">
        <v>3.33064992E-3</v>
      </c>
      <c r="O4510" s="122">
        <v>3.8155564459999998E-3</v>
      </c>
      <c r="P4510" s="122">
        <v>4.2601798980000001E-3</v>
      </c>
      <c r="Q4510" s="122">
        <v>4.6662193239999997E-3</v>
      </c>
      <c r="R4510" s="122">
        <v>5.0721934639999999E-3</v>
      </c>
      <c r="S4510" s="122">
        <v>5.4460372199999999E-3</v>
      </c>
      <c r="T4510" s="122">
        <v>5.7953632620000002E-3</v>
      </c>
      <c r="U4510" s="122">
        <v>6.117291752E-3</v>
      </c>
      <c r="V4510" s="122">
        <v>6.4095118879999996E-3</v>
      </c>
      <c r="W4510" s="122">
        <v>6.660645368E-3</v>
      </c>
      <c r="X4510" s="122">
        <v>6.8526619719999999E-3</v>
      </c>
      <c r="Y4510" s="122">
        <v>7.031915566E-3</v>
      </c>
      <c r="Z4510" s="122">
        <v>7.2274616440000002E-3</v>
      </c>
      <c r="AA4510" s="122">
        <v>7.3942714040000001E-3</v>
      </c>
      <c r="AB4510" s="122">
        <v>7.5328776119999996E-3</v>
      </c>
      <c r="AC4510" s="122">
        <v>7.7606854519999997E-3</v>
      </c>
      <c r="AD4510" s="122">
        <v>7.5982482420000001E-3</v>
      </c>
      <c r="AE4510" s="122">
        <v>6.9752255560000002E-3</v>
      </c>
      <c r="AF4510" s="122">
        <v>6.6554386079999998E-3</v>
      </c>
      <c r="AG4510" s="122">
        <v>6.3420698379999998E-3</v>
      </c>
      <c r="AH4510" s="122">
        <v>6.0089975919999997E-3</v>
      </c>
      <c r="AI4510" s="122">
        <v>5.7351953619999996E-3</v>
      </c>
      <c r="AJ4510" s="122">
        <v>5.508979372E-3</v>
      </c>
      <c r="AK4510" s="122">
        <v>5.2890526E-3</v>
      </c>
      <c r="AL4510" s="122">
        <v>0</v>
      </c>
    </row>
    <row r="4511" spans="1:38" hidden="1" x14ac:dyDescent="0.25">
      <c r="A4511" s="122" t="s">
        <v>2025</v>
      </c>
      <c r="B4511" s="122">
        <v>1</v>
      </c>
      <c r="C4511" s="122" t="s">
        <v>2224</v>
      </c>
      <c r="D4511" s="122" t="s">
        <v>2109</v>
      </c>
      <c r="E4511" s="122">
        <v>82</v>
      </c>
      <c r="F4511" s="122">
        <v>0</v>
      </c>
      <c r="G4511" s="122">
        <v>0</v>
      </c>
      <c r="H4511" s="122">
        <v>0</v>
      </c>
      <c r="I4511" s="122">
        <v>3.10791988E-4</v>
      </c>
      <c r="J4511" s="122">
        <v>9.8580006199999997E-4</v>
      </c>
      <c r="K4511" s="122">
        <v>1.7077076640000001E-3</v>
      </c>
      <c r="L4511" s="122">
        <v>2.2205187160000001E-3</v>
      </c>
      <c r="M4511" s="122">
        <v>2.8202431659999998E-3</v>
      </c>
      <c r="N4511" s="122">
        <v>3.4415313399999998E-3</v>
      </c>
      <c r="O4511" s="122">
        <v>4.0827938059999997E-3</v>
      </c>
      <c r="P4511" s="122">
        <v>4.7222596980000002E-3</v>
      </c>
      <c r="Q4511" s="122">
        <v>5.3456595920000002E-3</v>
      </c>
      <c r="R4511" s="122">
        <v>5.9428846359999999E-3</v>
      </c>
      <c r="S4511" s="122">
        <v>6.5229491339999996E-3</v>
      </c>
      <c r="T4511" s="122">
        <v>7.1421110800000001E-3</v>
      </c>
      <c r="U4511" s="122">
        <v>7.6998026299999996E-3</v>
      </c>
      <c r="V4511" s="122">
        <v>8.2405085360000001E-3</v>
      </c>
      <c r="W4511" s="122">
        <v>8.7056334039999992E-3</v>
      </c>
      <c r="X4511" s="122">
        <v>9.04400107E-3</v>
      </c>
      <c r="Y4511" s="122">
        <v>9.2686163440000007E-3</v>
      </c>
      <c r="Z4511" s="122">
        <v>9.4604080740000006E-3</v>
      </c>
      <c r="AA4511" s="122">
        <v>9.6416750560000004E-3</v>
      </c>
      <c r="AB4511" s="122">
        <v>9.9032970139999992E-3</v>
      </c>
      <c r="AC4511" s="122">
        <v>1.0297563197999999E-2</v>
      </c>
      <c r="AD4511" s="122">
        <v>1.024715354E-2</v>
      </c>
      <c r="AE4511" s="122">
        <v>9.573191654E-3</v>
      </c>
      <c r="AF4511" s="122">
        <v>9.285738202E-3</v>
      </c>
      <c r="AG4511" s="122">
        <v>9.0065212640000007E-3</v>
      </c>
      <c r="AH4511" s="122">
        <v>8.6980699000000009E-3</v>
      </c>
      <c r="AI4511" s="122">
        <v>8.4425074499999992E-3</v>
      </c>
      <c r="AJ4511" s="122">
        <v>8.1014485499999993E-3</v>
      </c>
      <c r="AK4511" s="122">
        <v>7.8590263179999995E-3</v>
      </c>
      <c r="AL4511" s="122">
        <v>0</v>
      </c>
    </row>
    <row r="4512" spans="1:38" hidden="1" x14ac:dyDescent="0.25">
      <c r="A4512" s="122" t="s">
        <v>2025</v>
      </c>
      <c r="B4512" s="122">
        <v>1</v>
      </c>
      <c r="C4512" s="122" t="s">
        <v>2224</v>
      </c>
      <c r="D4512" s="122" t="s">
        <v>2110</v>
      </c>
      <c r="E4512" s="122">
        <v>82</v>
      </c>
      <c r="F4512" s="122">
        <v>0</v>
      </c>
      <c r="G4512" s="122">
        <v>0</v>
      </c>
      <c r="H4512" s="122">
        <v>0</v>
      </c>
      <c r="I4512" s="122">
        <v>4.0467124100000001E-3</v>
      </c>
      <c r="J4512" s="122">
        <v>1.2137249332E-2</v>
      </c>
      <c r="K4512" s="122">
        <v>2.0001383272E-2</v>
      </c>
      <c r="L4512" s="122">
        <v>2.4770768984000002E-2</v>
      </c>
      <c r="M4512" s="122">
        <v>2.9825907488E-2</v>
      </c>
      <c r="N4512" s="122">
        <v>3.4831290805999997E-2</v>
      </c>
      <c r="O4512" s="122">
        <v>3.9847807402000002E-2</v>
      </c>
      <c r="P4512" s="122">
        <v>4.4449161458E-2</v>
      </c>
      <c r="Q4512" s="122">
        <v>4.8613419296E-2</v>
      </c>
      <c r="R4512" s="122">
        <v>5.2320459931999998E-2</v>
      </c>
      <c r="S4512" s="122">
        <v>5.5621170982E-2</v>
      </c>
      <c r="T4512" s="122">
        <v>5.8359973490000001E-2</v>
      </c>
      <c r="U4512" s="122">
        <v>6.0570994301999997E-2</v>
      </c>
      <c r="V4512" s="122">
        <v>6.2407140484E-2</v>
      </c>
      <c r="W4512" s="122">
        <v>6.4034784137999998E-2</v>
      </c>
      <c r="X4512" s="122">
        <v>6.5479100673999993E-2</v>
      </c>
      <c r="Y4512" s="122">
        <v>6.6656281405999995E-2</v>
      </c>
      <c r="Z4512" s="122">
        <v>6.7912179321999999E-2</v>
      </c>
      <c r="AA4512" s="122">
        <v>6.9297457970000004E-2</v>
      </c>
      <c r="AB4512" s="122">
        <v>7.0628063219999995E-2</v>
      </c>
      <c r="AC4512" s="122">
        <v>7.2779333639999999E-2</v>
      </c>
      <c r="AD4512" s="122">
        <v>7.1442485114000004E-2</v>
      </c>
      <c r="AE4512" s="122">
        <v>6.5602672564E-2</v>
      </c>
      <c r="AF4512" s="122">
        <v>6.2454169778000002E-2</v>
      </c>
      <c r="AG4512" s="122">
        <v>5.9376403164000002E-2</v>
      </c>
      <c r="AH4512" s="122">
        <v>5.6090844914000001E-2</v>
      </c>
      <c r="AI4512" s="122">
        <v>5.3163961500000002E-2</v>
      </c>
      <c r="AJ4512" s="122">
        <v>5.2434309849999999E-2</v>
      </c>
      <c r="AK4512" s="122">
        <v>4.9583783652000002E-2</v>
      </c>
      <c r="AL4512" s="122">
        <v>0</v>
      </c>
    </row>
    <row r="4513" spans="1:38" hidden="1" x14ac:dyDescent="0.25">
      <c r="A4513" s="122" t="s">
        <v>2025</v>
      </c>
      <c r="B4513" s="122">
        <v>1</v>
      </c>
      <c r="C4513" s="122" t="s">
        <v>2224</v>
      </c>
      <c r="D4513" s="122" t="s">
        <v>2111</v>
      </c>
      <c r="E4513" s="122">
        <v>82</v>
      </c>
      <c r="F4513" s="122">
        <v>0</v>
      </c>
      <c r="G4513" s="122">
        <v>0</v>
      </c>
      <c r="H4513" s="122">
        <v>0</v>
      </c>
      <c r="I4513" s="122">
        <v>2.4448019180000002E-3</v>
      </c>
      <c r="J4513" s="122">
        <v>7.3328276060000003E-3</v>
      </c>
      <c r="K4513" s="122">
        <v>1.2096159452E-2</v>
      </c>
      <c r="L4513" s="122">
        <v>1.4982062601999999E-2</v>
      </c>
      <c r="M4513" s="122">
        <v>1.8028921534E-2</v>
      </c>
      <c r="N4513" s="122">
        <v>2.1006470914E-2</v>
      </c>
      <c r="O4513" s="122">
        <v>2.3920963690000002E-2</v>
      </c>
      <c r="P4513" s="122">
        <v>2.6581717994000002E-2</v>
      </c>
      <c r="Q4513" s="122">
        <v>2.9009345664E-2</v>
      </c>
      <c r="R4513" s="122">
        <v>3.1187806493999999E-2</v>
      </c>
      <c r="S4513" s="122">
        <v>3.3167413421999997E-2</v>
      </c>
      <c r="T4513" s="122">
        <v>3.4861681842000003E-2</v>
      </c>
      <c r="U4513" s="122">
        <v>3.6291164754000002E-2</v>
      </c>
      <c r="V4513" s="122">
        <v>3.7504502645999999E-2</v>
      </c>
      <c r="W4513" s="122">
        <v>3.8491381136000001E-2</v>
      </c>
      <c r="X4513" s="122">
        <v>3.9246321841999998E-2</v>
      </c>
      <c r="Y4513" s="122">
        <v>3.9802699612000003E-2</v>
      </c>
      <c r="Z4513" s="122">
        <v>4.0395407831999998E-2</v>
      </c>
      <c r="AA4513" s="122">
        <v>4.1030427022E-2</v>
      </c>
      <c r="AB4513" s="122">
        <v>4.1678126204E-2</v>
      </c>
      <c r="AC4513" s="122">
        <v>4.2940044134000002E-2</v>
      </c>
      <c r="AD4513" s="122">
        <v>4.2191229833999998E-2</v>
      </c>
      <c r="AE4513" s="122">
        <v>3.8787326604E-2</v>
      </c>
      <c r="AF4513" s="122">
        <v>3.7021583715999999E-2</v>
      </c>
      <c r="AG4513" s="122">
        <v>3.5351280899999997E-2</v>
      </c>
      <c r="AH4513" s="122">
        <v>3.3523732319999999E-2</v>
      </c>
      <c r="AI4513" s="122">
        <v>3.1949261292E-2</v>
      </c>
      <c r="AJ4513" s="122">
        <v>3.0673944418000001E-2</v>
      </c>
      <c r="AK4513" s="122">
        <v>2.9446480569999999E-2</v>
      </c>
      <c r="AL4513" s="122">
        <v>0</v>
      </c>
    </row>
    <row r="4514" spans="1:38" hidden="1" x14ac:dyDescent="0.25">
      <c r="A4514" s="122" t="s">
        <v>2025</v>
      </c>
      <c r="B4514" s="122">
        <v>1</v>
      </c>
      <c r="C4514" s="122" t="s">
        <v>2224</v>
      </c>
      <c r="D4514" s="122" t="s">
        <v>2112</v>
      </c>
      <c r="E4514" s="122">
        <v>82</v>
      </c>
      <c r="F4514" s="122">
        <v>0</v>
      </c>
      <c r="G4514" s="122">
        <v>0</v>
      </c>
      <c r="H4514" s="122">
        <v>0</v>
      </c>
      <c r="I4514" s="122">
        <v>7.1625028800000002E-4</v>
      </c>
      <c r="J4514" s="122">
        <v>2.1572444920000002E-3</v>
      </c>
      <c r="K4514" s="122">
        <v>3.5720340239999999E-3</v>
      </c>
      <c r="L4514" s="122">
        <v>4.4510173240000003E-3</v>
      </c>
      <c r="M4514" s="122">
        <v>5.3922254359999996E-3</v>
      </c>
      <c r="N4514" s="122">
        <v>6.3237309200000003E-3</v>
      </c>
      <c r="O4514" s="122">
        <v>7.2533366619999999E-3</v>
      </c>
      <c r="P4514" s="122">
        <v>8.0804869079999994E-3</v>
      </c>
      <c r="Q4514" s="122">
        <v>8.8324172039999996E-3</v>
      </c>
      <c r="R4514" s="122">
        <v>9.5387279000000002E-3</v>
      </c>
      <c r="S4514" s="122">
        <v>1.0166187615999999E-2</v>
      </c>
      <c r="T4514" s="122">
        <v>1.0731126718E-2</v>
      </c>
      <c r="U4514" s="122">
        <v>1.1234329443999999E-2</v>
      </c>
      <c r="V4514" s="122">
        <v>1.174044586E-2</v>
      </c>
      <c r="W4514" s="122">
        <v>1.2163949694E-2</v>
      </c>
      <c r="X4514" s="122">
        <v>1.2504465350000001E-2</v>
      </c>
      <c r="Y4514" s="122">
        <v>1.2834655340000001E-2</v>
      </c>
      <c r="Z4514" s="122">
        <v>1.316243942E-2</v>
      </c>
      <c r="AA4514" s="122">
        <v>1.3464458098000001E-2</v>
      </c>
      <c r="AB4514" s="122">
        <v>1.3780841308000001E-2</v>
      </c>
      <c r="AC4514" s="122">
        <v>1.4291075578000001E-2</v>
      </c>
      <c r="AD4514" s="122">
        <v>1.4101291594E-2</v>
      </c>
      <c r="AE4514" s="122">
        <v>1.3050630294E-2</v>
      </c>
      <c r="AF4514" s="122">
        <v>1.249358435E-2</v>
      </c>
      <c r="AG4514" s="122">
        <v>1.1920227384E-2</v>
      </c>
      <c r="AH4514" s="122">
        <v>1.1317665814E-2</v>
      </c>
      <c r="AI4514" s="122">
        <v>1.081867202E-2</v>
      </c>
      <c r="AJ4514" s="122">
        <v>1.0307469744E-2</v>
      </c>
      <c r="AK4514" s="122">
        <v>9.9653920599999998E-3</v>
      </c>
      <c r="AL4514" s="122">
        <v>0</v>
      </c>
    </row>
    <row r="4515" spans="1:38" hidden="1" x14ac:dyDescent="0.25">
      <c r="A4515" s="122" t="s">
        <v>2025</v>
      </c>
      <c r="B4515" s="122">
        <v>1</v>
      </c>
      <c r="C4515" s="122" t="s">
        <v>2224</v>
      </c>
      <c r="D4515" s="122" t="s">
        <v>2113</v>
      </c>
      <c r="E4515" s="122">
        <v>82</v>
      </c>
      <c r="F4515" s="122">
        <v>0</v>
      </c>
      <c r="G4515" s="122">
        <v>0</v>
      </c>
      <c r="H4515" s="122">
        <v>0</v>
      </c>
      <c r="I4515" s="122">
        <v>6.7398364799999997E-4</v>
      </c>
      <c r="J4515" s="122">
        <v>2.0522557379999999E-3</v>
      </c>
      <c r="K4515" s="122">
        <v>3.43831943E-3</v>
      </c>
      <c r="L4515" s="122">
        <v>4.3270625839999998E-3</v>
      </c>
      <c r="M4515" s="122">
        <v>5.2825449559999998E-3</v>
      </c>
      <c r="N4515" s="122">
        <v>6.2257793520000002E-3</v>
      </c>
      <c r="O4515" s="122">
        <v>7.1621603300000003E-3</v>
      </c>
      <c r="P4515" s="122">
        <v>8.0228087420000007E-3</v>
      </c>
      <c r="Q4515" s="122">
        <v>8.8345498800000005E-3</v>
      </c>
      <c r="R4515" s="122">
        <v>9.6052817379999999E-3</v>
      </c>
      <c r="S4515" s="122">
        <v>1.0289416149999999E-2</v>
      </c>
      <c r="T4515" s="122">
        <v>1.08657666E-2</v>
      </c>
      <c r="U4515" s="122">
        <v>1.1438859197999999E-2</v>
      </c>
      <c r="V4515" s="122">
        <v>1.199129724E-2</v>
      </c>
      <c r="W4515" s="122">
        <v>1.2458707923999999E-2</v>
      </c>
      <c r="X4515" s="122">
        <v>1.284450466E-2</v>
      </c>
      <c r="Y4515" s="122">
        <v>1.3148922800000001E-2</v>
      </c>
      <c r="Z4515" s="122">
        <v>1.3434088824E-2</v>
      </c>
      <c r="AA4515" s="122">
        <v>1.3762430656E-2</v>
      </c>
      <c r="AB4515" s="122">
        <v>1.4072318312000001E-2</v>
      </c>
      <c r="AC4515" s="122">
        <v>1.4551462744E-2</v>
      </c>
      <c r="AD4515" s="122">
        <v>1.4414856222E-2</v>
      </c>
      <c r="AE4515" s="122">
        <v>1.3411141198E-2</v>
      </c>
      <c r="AF4515" s="122">
        <v>1.3018779592000001E-2</v>
      </c>
      <c r="AG4515" s="122">
        <v>1.2567791158E-2</v>
      </c>
      <c r="AH4515" s="122">
        <v>1.2006601568E-2</v>
      </c>
      <c r="AI4515" s="122">
        <v>1.1516411712E-2</v>
      </c>
      <c r="AJ4515" s="122">
        <v>1.1034639719999999E-2</v>
      </c>
      <c r="AK4515" s="122">
        <v>1.0614102772000001E-2</v>
      </c>
      <c r="AL4515" s="122">
        <v>0</v>
      </c>
    </row>
    <row r="4516" spans="1:38" hidden="1" x14ac:dyDescent="0.25">
      <c r="A4516" s="122" t="s">
        <v>2025</v>
      </c>
      <c r="B4516" s="122">
        <v>1</v>
      </c>
      <c r="C4516" s="122" t="s">
        <v>2224</v>
      </c>
      <c r="D4516" s="122" t="s">
        <v>2114</v>
      </c>
      <c r="E4516" s="122">
        <v>82</v>
      </c>
      <c r="F4516" s="122">
        <v>0</v>
      </c>
      <c r="G4516" s="122">
        <v>0</v>
      </c>
      <c r="H4516" s="122">
        <v>0</v>
      </c>
      <c r="I4516" s="122">
        <v>2.6691246139999999E-3</v>
      </c>
      <c r="J4516" s="122">
        <v>7.9992751540000004E-3</v>
      </c>
      <c r="K4516" s="122">
        <v>1.3171213536000001E-2</v>
      </c>
      <c r="L4516" s="122">
        <v>1.6284850374000001E-2</v>
      </c>
      <c r="M4516" s="122">
        <v>1.9548400794000002E-2</v>
      </c>
      <c r="N4516" s="122">
        <v>2.2741240028000001E-2</v>
      </c>
      <c r="O4516" s="122">
        <v>2.5880042604000002E-2</v>
      </c>
      <c r="P4516" s="122">
        <v>2.8735265364E-2</v>
      </c>
      <c r="Q4516" s="122">
        <v>3.1331554175999997E-2</v>
      </c>
      <c r="R4516" s="122">
        <v>3.3711566589999999E-2</v>
      </c>
      <c r="S4516" s="122">
        <v>3.5893573014000001E-2</v>
      </c>
      <c r="T4516" s="122">
        <v>3.7779353481999997E-2</v>
      </c>
      <c r="U4516" s="122">
        <v>3.9414814530000002E-2</v>
      </c>
      <c r="V4516" s="122">
        <v>4.0867777834000002E-2</v>
      </c>
      <c r="W4516" s="122">
        <v>4.2050748063999999E-2</v>
      </c>
      <c r="X4516" s="122">
        <v>4.2984714266E-2</v>
      </c>
      <c r="Y4516" s="122">
        <v>4.373143216E-2</v>
      </c>
      <c r="Z4516" s="122">
        <v>4.4498002639999999E-2</v>
      </c>
      <c r="AA4516" s="122">
        <v>4.5299582535999999E-2</v>
      </c>
      <c r="AB4516" s="122">
        <v>4.6073452151999997E-2</v>
      </c>
      <c r="AC4516" s="122">
        <v>4.7389337423999998E-2</v>
      </c>
      <c r="AD4516" s="122">
        <v>4.6501818584000001E-2</v>
      </c>
      <c r="AE4516" s="122">
        <v>4.2683718401999998E-2</v>
      </c>
      <c r="AF4516" s="122">
        <v>4.0674131497999998E-2</v>
      </c>
      <c r="AG4516" s="122">
        <v>3.8772475248000003E-2</v>
      </c>
      <c r="AH4516" s="122">
        <v>3.6761668060000002E-2</v>
      </c>
      <c r="AI4516" s="122">
        <v>3.4960424901999999E-2</v>
      </c>
      <c r="AJ4516" s="122">
        <v>3.3793315140000002E-2</v>
      </c>
      <c r="AK4516" s="122">
        <v>3.2406219767999997E-2</v>
      </c>
      <c r="AL4516" s="122">
        <v>0</v>
      </c>
    </row>
    <row r="4517" spans="1:38" hidden="1" x14ac:dyDescent="0.25">
      <c r="A4517" s="122" t="s">
        <v>2025</v>
      </c>
      <c r="B4517" s="122">
        <v>1</v>
      </c>
      <c r="C4517" s="122" t="s">
        <v>2224</v>
      </c>
      <c r="D4517" s="122" t="s">
        <v>2136</v>
      </c>
      <c r="E4517" s="122">
        <v>82</v>
      </c>
      <c r="F4517" s="122">
        <v>0</v>
      </c>
      <c r="G4517" s="122">
        <v>0</v>
      </c>
      <c r="H4517" s="122">
        <v>0</v>
      </c>
      <c r="I4517" s="122">
        <v>7.92883156E-4</v>
      </c>
      <c r="J4517" s="122">
        <v>2.3848129500000002E-3</v>
      </c>
      <c r="K4517" s="122">
        <v>3.9466918399999997E-3</v>
      </c>
      <c r="L4517" s="122">
        <v>4.9102406599999997E-3</v>
      </c>
      <c r="M4517" s="122">
        <v>5.940269166E-3</v>
      </c>
      <c r="N4517" s="122">
        <v>6.9606288959999998E-3</v>
      </c>
      <c r="O4517" s="122">
        <v>7.9813755059999995E-3</v>
      </c>
      <c r="P4517" s="122">
        <v>8.9138062779999996E-3</v>
      </c>
      <c r="Q4517" s="122">
        <v>9.7283047419999998E-3</v>
      </c>
      <c r="R4517" s="122">
        <v>1.0453541930000001E-2</v>
      </c>
      <c r="S4517" s="122">
        <v>1.1097859135999999E-2</v>
      </c>
      <c r="T4517" s="122">
        <v>1.1649361412000001E-2</v>
      </c>
      <c r="U4517" s="122">
        <v>1.2097863336000001E-2</v>
      </c>
      <c r="V4517" s="122">
        <v>1.2430102178E-2</v>
      </c>
      <c r="W4517" s="122">
        <v>1.2661458836000001E-2</v>
      </c>
      <c r="X4517" s="122">
        <v>1.2817642291999999E-2</v>
      </c>
      <c r="Y4517" s="122">
        <v>1.2913501484000001E-2</v>
      </c>
      <c r="Z4517" s="122">
        <v>1.3027703624000001E-2</v>
      </c>
      <c r="AA4517" s="122">
        <v>1.3073220861999999E-2</v>
      </c>
      <c r="AB4517" s="122">
        <v>1.3113931921999999E-2</v>
      </c>
      <c r="AC4517" s="122">
        <v>1.3323919908E-2</v>
      </c>
      <c r="AD4517" s="122">
        <v>1.2849674344000001E-2</v>
      </c>
      <c r="AE4517" s="122">
        <v>1.1591268962000001E-2</v>
      </c>
      <c r="AF4517" s="122">
        <v>1.0835028984E-2</v>
      </c>
      <c r="AG4517" s="122">
        <v>1.0076805439999999E-2</v>
      </c>
      <c r="AH4517" s="122">
        <v>9.1647801699999993E-3</v>
      </c>
      <c r="AI4517" s="122">
        <v>8.7232590120000005E-3</v>
      </c>
      <c r="AJ4517" s="122">
        <v>8.5371245959999995E-3</v>
      </c>
      <c r="AK4517" s="122">
        <v>8.1579725240000008E-3</v>
      </c>
      <c r="AL4517" s="122">
        <v>0</v>
      </c>
    </row>
    <row r="4518" spans="1:38" hidden="1" x14ac:dyDescent="0.25">
      <c r="A4518" s="122" t="s">
        <v>2025</v>
      </c>
      <c r="B4518" s="122">
        <v>1</v>
      </c>
      <c r="C4518" s="122" t="s">
        <v>2224</v>
      </c>
      <c r="D4518" s="122" t="s">
        <v>2115</v>
      </c>
      <c r="E4518" s="122">
        <v>82</v>
      </c>
      <c r="F4518" s="122">
        <v>0</v>
      </c>
      <c r="G4518" s="122">
        <v>0</v>
      </c>
      <c r="H4518" s="122">
        <v>0</v>
      </c>
      <c r="I4518" s="122">
        <v>2.2355780200000001E-4</v>
      </c>
      <c r="J4518" s="122">
        <v>6.6800151599999999E-4</v>
      </c>
      <c r="K4518" s="122">
        <v>1.098107296E-3</v>
      </c>
      <c r="L4518" s="122">
        <v>1.360430474E-3</v>
      </c>
      <c r="M4518" s="122">
        <v>1.63921459E-3</v>
      </c>
      <c r="N4518" s="122">
        <v>1.9149415480000001E-3</v>
      </c>
      <c r="O4518" s="122">
        <v>2.1955383579999998E-3</v>
      </c>
      <c r="P4518" s="122">
        <v>2.4567976159999999E-3</v>
      </c>
      <c r="Q4518" s="122">
        <v>2.6930628140000002E-3</v>
      </c>
      <c r="R4518" s="122">
        <v>2.9143025600000001E-3</v>
      </c>
      <c r="S4518" s="122">
        <v>3.1075031779999999E-3</v>
      </c>
      <c r="T4518" s="122">
        <v>3.27111473E-3</v>
      </c>
      <c r="U4518" s="122">
        <v>3.3808629139999999E-3</v>
      </c>
      <c r="V4518" s="122">
        <v>3.472706614E-3</v>
      </c>
      <c r="W4518" s="122">
        <v>3.538769598E-3</v>
      </c>
      <c r="X4518" s="122">
        <v>3.5956216139999999E-3</v>
      </c>
      <c r="Y4518" s="122">
        <v>3.6376383940000001E-3</v>
      </c>
      <c r="Z4518" s="122">
        <v>3.6896487680000002E-3</v>
      </c>
      <c r="AA4518" s="122">
        <v>3.7450241920000001E-3</v>
      </c>
      <c r="AB4518" s="122">
        <v>3.8062568179999998E-3</v>
      </c>
      <c r="AC4518" s="122">
        <v>3.9142487280000001E-3</v>
      </c>
      <c r="AD4518" s="122">
        <v>3.840539222E-3</v>
      </c>
      <c r="AE4518" s="122">
        <v>3.5271615859999998E-3</v>
      </c>
      <c r="AF4518" s="122">
        <v>3.3644180960000001E-3</v>
      </c>
      <c r="AG4518" s="122">
        <v>3.2017382800000002E-3</v>
      </c>
      <c r="AH4518" s="122">
        <v>3.040261822E-3</v>
      </c>
      <c r="AI4518" s="122">
        <v>2.8903812860000002E-3</v>
      </c>
      <c r="AJ4518" s="122">
        <v>2.8519076820000002E-3</v>
      </c>
      <c r="AK4518" s="122">
        <v>2.7386936980000002E-3</v>
      </c>
      <c r="AL4518" s="122">
        <v>0</v>
      </c>
    </row>
    <row r="4519" spans="1:38" hidden="1" x14ac:dyDescent="0.25">
      <c r="A4519" s="122" t="s">
        <v>2025</v>
      </c>
      <c r="B4519" s="122">
        <v>1</v>
      </c>
      <c r="C4519" s="122" t="s">
        <v>2224</v>
      </c>
      <c r="D4519" s="122" t="s">
        <v>2116</v>
      </c>
      <c r="E4519" s="122">
        <v>82</v>
      </c>
      <c r="F4519" s="122">
        <v>0</v>
      </c>
      <c r="G4519" s="122">
        <v>0</v>
      </c>
      <c r="H4519" s="122">
        <v>0</v>
      </c>
      <c r="I4519" s="122">
        <v>8.0677053599999997E-4</v>
      </c>
      <c r="J4519" s="122">
        <v>2.4363284400000002E-3</v>
      </c>
      <c r="K4519" s="122">
        <v>4.0475280820000004E-3</v>
      </c>
      <c r="L4519" s="122">
        <v>5.058772758E-3</v>
      </c>
      <c r="M4519" s="122">
        <v>6.1704313320000001E-3</v>
      </c>
      <c r="N4519" s="122">
        <v>7.2783476480000001E-3</v>
      </c>
      <c r="O4519" s="122">
        <v>8.3876857479999994E-3</v>
      </c>
      <c r="P4519" s="122">
        <v>9.4135045159999993E-3</v>
      </c>
      <c r="Q4519" s="122">
        <v>1.0355551673999999E-2</v>
      </c>
      <c r="R4519" s="122">
        <v>1.1230221262E-2</v>
      </c>
      <c r="S4519" s="122">
        <v>1.203823062E-2</v>
      </c>
      <c r="T4519" s="122">
        <v>1.2818422499999999E-2</v>
      </c>
      <c r="U4519" s="122">
        <v>1.351865918E-2</v>
      </c>
      <c r="V4519" s="122">
        <v>1.4235331812000001E-2</v>
      </c>
      <c r="W4519" s="122">
        <v>1.4874171441999999E-2</v>
      </c>
      <c r="X4519" s="122">
        <v>1.543555286E-2</v>
      </c>
      <c r="Y4519" s="122">
        <v>1.5846208248E-2</v>
      </c>
      <c r="Z4519" s="122">
        <v>1.6228408611999999E-2</v>
      </c>
      <c r="AA4519" s="122">
        <v>1.6605355467999999E-2</v>
      </c>
      <c r="AB4519" s="122">
        <v>1.702715703E-2</v>
      </c>
      <c r="AC4519" s="122">
        <v>1.7675114937999999E-2</v>
      </c>
      <c r="AD4519" s="122">
        <v>1.754618476E-2</v>
      </c>
      <c r="AE4519" s="122">
        <v>1.6339514906E-2</v>
      </c>
      <c r="AF4519" s="122">
        <v>1.578507879E-2</v>
      </c>
      <c r="AG4519" s="122">
        <v>1.5233925512E-2</v>
      </c>
      <c r="AH4519" s="122">
        <v>1.4612998425999999E-2</v>
      </c>
      <c r="AI4519" s="122">
        <v>1.4088373832E-2</v>
      </c>
      <c r="AJ4519" s="122">
        <v>1.3347910498E-2</v>
      </c>
      <c r="AK4519" s="122">
        <v>1.2975192724000001E-2</v>
      </c>
      <c r="AL4519" s="122">
        <v>0</v>
      </c>
    </row>
    <row r="4520" spans="1:38" hidden="1" x14ac:dyDescent="0.25">
      <c r="A4520" s="122" t="s">
        <v>2025</v>
      </c>
      <c r="B4520" s="122">
        <v>1</v>
      </c>
      <c r="C4520" s="122" t="s">
        <v>2224</v>
      </c>
      <c r="D4520" s="122" t="s">
        <v>2117</v>
      </c>
      <c r="E4520" s="122">
        <v>82</v>
      </c>
      <c r="F4520" s="122">
        <v>0</v>
      </c>
      <c r="G4520" s="122">
        <v>0</v>
      </c>
      <c r="H4520" s="122">
        <v>0</v>
      </c>
      <c r="I4520" s="122">
        <v>1.5904072599999999E-4</v>
      </c>
      <c r="J4520" s="122">
        <v>4.8050012400000002E-4</v>
      </c>
      <c r="K4520" s="122">
        <v>7.9677371800000003E-4</v>
      </c>
      <c r="L4520" s="122">
        <v>9.8906436200000007E-4</v>
      </c>
      <c r="M4520" s="122">
        <v>1.1897768999999999E-3</v>
      </c>
      <c r="N4520" s="122">
        <v>1.385492238E-3</v>
      </c>
      <c r="O4520" s="122">
        <v>1.5835788279999999E-3</v>
      </c>
      <c r="P4520" s="122">
        <v>1.7680786760000001E-3</v>
      </c>
      <c r="Q4520" s="122">
        <v>1.9309293639999999E-3</v>
      </c>
      <c r="R4520" s="122">
        <v>2.0778043259999999E-3</v>
      </c>
      <c r="S4520" s="122">
        <v>2.2152498940000002E-3</v>
      </c>
      <c r="T4520" s="122">
        <v>2.345154526E-3</v>
      </c>
      <c r="U4520" s="122">
        <v>2.4550953439999999E-3</v>
      </c>
      <c r="V4520" s="122">
        <v>2.557853896E-3</v>
      </c>
      <c r="W4520" s="122">
        <v>2.6495154399999998E-3</v>
      </c>
      <c r="X4520" s="122">
        <v>2.7235449279999998E-3</v>
      </c>
      <c r="Y4520" s="122">
        <v>2.7863419999999998E-3</v>
      </c>
      <c r="Z4520" s="122">
        <v>2.8571942359999999E-3</v>
      </c>
      <c r="AA4520" s="122">
        <v>2.9273500880000001E-3</v>
      </c>
      <c r="AB4520" s="122">
        <v>3.0087238480000001E-3</v>
      </c>
      <c r="AC4520" s="122">
        <v>3.1251054120000001E-3</v>
      </c>
      <c r="AD4520" s="122">
        <v>3.0886484199999999E-3</v>
      </c>
      <c r="AE4520" s="122">
        <v>2.852279248E-3</v>
      </c>
      <c r="AF4520" s="122">
        <v>2.747003558E-3</v>
      </c>
      <c r="AG4520" s="122">
        <v>2.64772209E-3</v>
      </c>
      <c r="AH4520" s="122">
        <v>2.5238060379999998E-3</v>
      </c>
      <c r="AI4520" s="122">
        <v>2.4232067599999998E-3</v>
      </c>
      <c r="AJ4520" s="122">
        <v>2.3078431740000001E-3</v>
      </c>
      <c r="AK4520" s="122">
        <v>2.23816931E-3</v>
      </c>
      <c r="AL4520" s="122">
        <v>0</v>
      </c>
    </row>
    <row r="4521" spans="1:38" hidden="1" x14ac:dyDescent="0.25">
      <c r="A4521" s="122" t="s">
        <v>2025</v>
      </c>
      <c r="B4521" s="122">
        <v>1</v>
      </c>
      <c r="C4521" s="122" t="s">
        <v>2224</v>
      </c>
      <c r="D4521" s="122" t="s">
        <v>2118</v>
      </c>
      <c r="E4521" s="122">
        <v>82</v>
      </c>
      <c r="F4521" s="122">
        <v>0</v>
      </c>
      <c r="G4521" s="122">
        <v>0</v>
      </c>
      <c r="H4521" s="122">
        <v>0</v>
      </c>
      <c r="I4521" s="122">
        <v>1.1314490979999999E-3</v>
      </c>
      <c r="J4521" s="122">
        <v>3.4397121979999998E-3</v>
      </c>
      <c r="K4521" s="122">
        <v>5.7517538260000002E-3</v>
      </c>
      <c r="L4521" s="122">
        <v>7.2181563740000001E-3</v>
      </c>
      <c r="M4521" s="122">
        <v>8.7915320479999993E-3</v>
      </c>
      <c r="N4521" s="122">
        <v>1.0344041187999999E-2</v>
      </c>
      <c r="O4521" s="122">
        <v>1.1899239144E-2</v>
      </c>
      <c r="P4521" s="122">
        <v>1.3342199181999999E-2</v>
      </c>
      <c r="Q4521" s="122">
        <v>1.4650101024E-2</v>
      </c>
      <c r="R4521" s="122">
        <v>1.5845348246E-2</v>
      </c>
      <c r="S4521" s="122">
        <v>1.6961993541999999E-2</v>
      </c>
      <c r="T4521" s="122">
        <v>1.7993033578000001E-2</v>
      </c>
      <c r="U4521" s="122">
        <v>1.8966793611999998E-2</v>
      </c>
      <c r="V4521" s="122">
        <v>1.9889548353999999E-2</v>
      </c>
      <c r="W4521" s="122">
        <v>2.0669790205999999E-2</v>
      </c>
      <c r="X4521" s="122">
        <v>2.1292190660000002E-2</v>
      </c>
      <c r="Y4521" s="122">
        <v>2.1771085232000002E-2</v>
      </c>
      <c r="Z4521" s="122">
        <v>2.2248354102E-2</v>
      </c>
      <c r="AA4521" s="122">
        <v>2.2744932313999999E-2</v>
      </c>
      <c r="AB4521" s="122">
        <v>2.3293595051999998E-2</v>
      </c>
      <c r="AC4521" s="122">
        <v>2.4092092804000001E-2</v>
      </c>
      <c r="AD4521" s="122">
        <v>2.3790436825999999E-2</v>
      </c>
      <c r="AE4521" s="122">
        <v>2.2010774318000002E-2</v>
      </c>
      <c r="AF4521" s="122">
        <v>2.1154599206000001E-2</v>
      </c>
      <c r="AG4521" s="122">
        <v>2.0348099485999999E-2</v>
      </c>
      <c r="AH4521" s="122">
        <v>1.9453128369999999E-2</v>
      </c>
      <c r="AI4521" s="122">
        <v>1.8657179996000001E-2</v>
      </c>
      <c r="AJ4521" s="122">
        <v>1.8003119056000001E-2</v>
      </c>
      <c r="AK4521" s="122">
        <v>1.743593605E-2</v>
      </c>
      <c r="AL4521" s="122">
        <v>0</v>
      </c>
    </row>
    <row r="4522" spans="1:38" hidden="1" x14ac:dyDescent="0.25">
      <c r="A4522" s="122" t="s">
        <v>2025</v>
      </c>
      <c r="B4522" s="122">
        <v>1</v>
      </c>
      <c r="C4522" s="122" t="s">
        <v>2224</v>
      </c>
      <c r="D4522" s="122" t="s">
        <v>2119</v>
      </c>
      <c r="E4522" s="122">
        <v>82</v>
      </c>
      <c r="F4522" s="122">
        <v>0</v>
      </c>
      <c r="G4522" s="122">
        <v>0</v>
      </c>
      <c r="H4522" s="122">
        <v>0</v>
      </c>
      <c r="I4522" s="122">
        <v>3.999728252E-3</v>
      </c>
      <c r="J4522" s="122">
        <v>1.2206018864000001E-2</v>
      </c>
      <c r="K4522" s="122">
        <v>2.0470692892E-2</v>
      </c>
      <c r="L4522" s="122">
        <v>2.5772718867999998E-2</v>
      </c>
      <c r="M4522" s="122">
        <v>3.1558514103999999E-2</v>
      </c>
      <c r="N4522" s="122">
        <v>3.7434225894000001E-2</v>
      </c>
      <c r="O4522" s="122">
        <v>4.3383568201999997E-2</v>
      </c>
      <c r="P4522" s="122">
        <v>4.8993590151999999E-2</v>
      </c>
      <c r="Q4522" s="122">
        <v>5.4311613616000003E-2</v>
      </c>
      <c r="R4522" s="122">
        <v>5.9298758766E-2</v>
      </c>
      <c r="S4522" s="122">
        <v>6.3902277738000002E-2</v>
      </c>
      <c r="T4522" s="122">
        <v>6.8169419864000005E-2</v>
      </c>
      <c r="U4522" s="122">
        <v>7.2112145377999995E-2</v>
      </c>
      <c r="V4522" s="122">
        <v>7.6306346922000001E-2</v>
      </c>
      <c r="W4522" s="122">
        <v>7.9764226359999996E-2</v>
      </c>
      <c r="X4522" s="122">
        <v>8.2849150253999998E-2</v>
      </c>
      <c r="Y4522" s="122">
        <v>8.5626328033999999E-2</v>
      </c>
      <c r="Z4522" s="122">
        <v>8.8362687556000005E-2</v>
      </c>
      <c r="AA4522" s="122">
        <v>9.1137200700000004E-2</v>
      </c>
      <c r="AB4522" s="122">
        <v>9.4116523280000003E-2</v>
      </c>
      <c r="AC4522" s="122">
        <v>9.8192350828E-2</v>
      </c>
      <c r="AD4522" s="122">
        <v>9.8013944340000006E-2</v>
      </c>
      <c r="AE4522" s="122">
        <v>9.1671141041999998E-2</v>
      </c>
      <c r="AF4522" s="122">
        <v>8.8781573816000006E-2</v>
      </c>
      <c r="AG4522" s="122">
        <v>8.5731968036E-2</v>
      </c>
      <c r="AH4522" s="122">
        <v>8.2151450862E-2</v>
      </c>
      <c r="AI4522" s="122">
        <v>7.9178052382E-2</v>
      </c>
      <c r="AJ4522" s="122">
        <v>7.6011537914000005E-2</v>
      </c>
      <c r="AK4522" s="122">
        <v>7.3810923368000006E-2</v>
      </c>
      <c r="AL4522" s="122">
        <v>0</v>
      </c>
    </row>
    <row r="4523" spans="1:38" hidden="1" x14ac:dyDescent="0.25">
      <c r="A4523" s="122" t="s">
        <v>2025</v>
      </c>
      <c r="B4523" s="122">
        <v>1</v>
      </c>
      <c r="C4523" s="122" t="s">
        <v>2224</v>
      </c>
      <c r="D4523" s="122" t="s">
        <v>2120</v>
      </c>
      <c r="E4523" s="122">
        <v>82</v>
      </c>
      <c r="F4523" s="122">
        <v>0</v>
      </c>
      <c r="G4523" s="122">
        <v>0</v>
      </c>
      <c r="H4523" s="122">
        <v>0</v>
      </c>
      <c r="I4523" s="122">
        <v>4.18085096E-4</v>
      </c>
      <c r="J4523" s="122">
        <v>1.2890092020000001E-3</v>
      </c>
      <c r="K4523" s="122">
        <v>2.1748056199999998E-3</v>
      </c>
      <c r="L4523" s="122">
        <v>2.7557615540000002E-3</v>
      </c>
      <c r="M4523" s="122">
        <v>3.38886327E-3</v>
      </c>
      <c r="N4523" s="122">
        <v>4.0223695979999998E-3</v>
      </c>
      <c r="O4523" s="122">
        <v>4.6499606919999997E-3</v>
      </c>
      <c r="P4523" s="122">
        <v>5.2503621819999999E-3</v>
      </c>
      <c r="Q4523" s="122">
        <v>5.8177507179999997E-3</v>
      </c>
      <c r="R4523" s="122">
        <v>6.3557661959999998E-3</v>
      </c>
      <c r="S4523" s="122">
        <v>6.8457448799999999E-3</v>
      </c>
      <c r="T4523" s="122">
        <v>7.3106255299999999E-3</v>
      </c>
      <c r="U4523" s="122">
        <v>7.7807725840000003E-3</v>
      </c>
      <c r="V4523" s="122">
        <v>8.2498146120000004E-3</v>
      </c>
      <c r="W4523" s="122">
        <v>8.6945009320000006E-3</v>
      </c>
      <c r="X4523" s="122">
        <v>9.0760347339999999E-3</v>
      </c>
      <c r="Y4523" s="122">
        <v>9.4024187919999995E-3</v>
      </c>
      <c r="Z4523" s="122">
        <v>9.7157101860000008E-3</v>
      </c>
      <c r="AA4523" s="122">
        <v>1.0003029036E-2</v>
      </c>
      <c r="AB4523" s="122">
        <v>1.0298307136000001E-2</v>
      </c>
      <c r="AC4523" s="122">
        <v>1.074928751E-2</v>
      </c>
      <c r="AD4523" s="122">
        <v>1.0681157136E-2</v>
      </c>
      <c r="AE4523" s="122">
        <v>9.9572998199999995E-3</v>
      </c>
      <c r="AF4523" s="122">
        <v>9.6823055160000001E-3</v>
      </c>
      <c r="AG4523" s="122">
        <v>9.4048408220000004E-3</v>
      </c>
      <c r="AH4523" s="122">
        <v>9.0551738420000007E-3</v>
      </c>
      <c r="AI4523" s="122">
        <v>8.7501100959999998E-3</v>
      </c>
      <c r="AJ4523" s="122">
        <v>8.5375050280000007E-3</v>
      </c>
      <c r="AK4523" s="122">
        <v>8.3439280080000004E-3</v>
      </c>
      <c r="AL4523" s="122">
        <v>0</v>
      </c>
    </row>
    <row r="4524" spans="1:38" hidden="1" x14ac:dyDescent="0.25">
      <c r="A4524" s="122" t="s">
        <v>2025</v>
      </c>
      <c r="B4524" s="122">
        <v>1</v>
      </c>
      <c r="C4524" s="122" t="s">
        <v>2224</v>
      </c>
      <c r="D4524" s="122" t="s">
        <v>2121</v>
      </c>
      <c r="E4524" s="122">
        <v>82</v>
      </c>
      <c r="F4524" s="122">
        <v>0</v>
      </c>
      <c r="G4524" s="122">
        <v>0</v>
      </c>
      <c r="H4524" s="122">
        <v>0</v>
      </c>
      <c r="I4524" s="122">
        <v>1.433614468E-3</v>
      </c>
      <c r="J4524" s="122">
        <v>4.3350411779999997E-3</v>
      </c>
      <c r="K4524" s="122">
        <v>7.2026739200000004E-3</v>
      </c>
      <c r="L4524" s="122">
        <v>8.9961504620000004E-3</v>
      </c>
      <c r="M4524" s="122">
        <v>1.0917700404000001E-2</v>
      </c>
      <c r="N4524" s="122">
        <v>1.2815583768000001E-2</v>
      </c>
      <c r="O4524" s="122">
        <v>1.4772316416000001E-2</v>
      </c>
      <c r="P4524" s="122">
        <v>1.6622000979999999E-2</v>
      </c>
      <c r="Q4524" s="122">
        <v>1.8337785570000001E-2</v>
      </c>
      <c r="R4524" s="122">
        <v>1.9921440161999999E-2</v>
      </c>
      <c r="S4524" s="122">
        <v>2.1368439066E-2</v>
      </c>
      <c r="T4524" s="122">
        <v>2.2756321900000001E-2</v>
      </c>
      <c r="U4524" s="122">
        <v>2.3987985813999999E-2</v>
      </c>
      <c r="V4524" s="122">
        <v>2.5066971566000001E-2</v>
      </c>
      <c r="W4524" s="122">
        <v>2.5942134426000001E-2</v>
      </c>
      <c r="X4524" s="122">
        <v>2.6697825517999998E-2</v>
      </c>
      <c r="Y4524" s="122">
        <v>2.7363737882E-2</v>
      </c>
      <c r="Z4524" s="122">
        <v>2.808911612E-2</v>
      </c>
      <c r="AA4524" s="122">
        <v>2.8793875266E-2</v>
      </c>
      <c r="AB4524" s="122">
        <v>2.9541916612000001E-2</v>
      </c>
      <c r="AC4524" s="122">
        <v>3.0614547860000001E-2</v>
      </c>
      <c r="AD4524" s="122">
        <v>3.0227545347999998E-2</v>
      </c>
      <c r="AE4524" s="122">
        <v>2.7924325390000001E-2</v>
      </c>
      <c r="AF4524" s="122">
        <v>2.6772608616000001E-2</v>
      </c>
      <c r="AG4524" s="122">
        <v>2.5670206952000001E-2</v>
      </c>
      <c r="AH4524" s="122">
        <v>2.4426028276E-2</v>
      </c>
      <c r="AI4524" s="122">
        <v>2.3372651562E-2</v>
      </c>
      <c r="AJ4524" s="122">
        <v>2.2456798598E-2</v>
      </c>
      <c r="AK4524" s="122">
        <v>2.1603071307999999E-2</v>
      </c>
      <c r="AL4524" s="122">
        <v>0</v>
      </c>
    </row>
    <row r="4525" spans="1:38" hidden="1" x14ac:dyDescent="0.25">
      <c r="A4525" s="122" t="s">
        <v>2025</v>
      </c>
      <c r="B4525" s="122">
        <v>1</v>
      </c>
      <c r="C4525" s="122" t="s">
        <v>2224</v>
      </c>
      <c r="D4525" s="122" t="s">
        <v>2138</v>
      </c>
      <c r="E4525" s="122">
        <v>82</v>
      </c>
      <c r="F4525" s="122">
        <v>0</v>
      </c>
      <c r="G4525" s="122">
        <v>0</v>
      </c>
      <c r="H4525" s="122">
        <v>0</v>
      </c>
      <c r="I4525" s="122">
        <v>2.3471526000000002E-5</v>
      </c>
      <c r="J4525" s="122">
        <v>7.0562076000000001E-5</v>
      </c>
      <c r="K4525" s="122">
        <v>1.16416222E-4</v>
      </c>
      <c r="L4525" s="122">
        <v>1.4404590200000001E-4</v>
      </c>
      <c r="M4525" s="122">
        <v>1.7322793799999999E-4</v>
      </c>
      <c r="N4525" s="122">
        <v>2.0156206199999999E-4</v>
      </c>
      <c r="O4525" s="122">
        <v>2.2917401E-4</v>
      </c>
      <c r="P4525" s="122">
        <v>2.5413663599999997E-4</v>
      </c>
      <c r="Q4525" s="122">
        <v>2.7652731599999997E-4</v>
      </c>
      <c r="R4525" s="122">
        <v>2.9665071799999998E-4</v>
      </c>
      <c r="S4525" s="122">
        <v>3.1472607400000001E-4</v>
      </c>
      <c r="T4525" s="122">
        <v>3.3018031799999999E-4</v>
      </c>
      <c r="U4525" s="122">
        <v>3.4334632800000001E-4</v>
      </c>
      <c r="V4525" s="122">
        <v>3.5399842399999999E-4</v>
      </c>
      <c r="W4525" s="122">
        <v>3.6259763799999998E-4</v>
      </c>
      <c r="X4525" s="122">
        <v>3.6943493599999997E-4</v>
      </c>
      <c r="Y4525" s="122">
        <v>3.7425723400000001E-4</v>
      </c>
      <c r="Z4525" s="122">
        <v>3.7931810800000002E-4</v>
      </c>
      <c r="AA4525" s="122">
        <v>3.8483356600000002E-4</v>
      </c>
      <c r="AB4525" s="122">
        <v>3.90363532E-4</v>
      </c>
      <c r="AC4525" s="122">
        <v>4.0063922600000002E-4</v>
      </c>
      <c r="AD4525" s="122">
        <v>3.9216332999999999E-4</v>
      </c>
      <c r="AE4525" s="122">
        <v>3.5946955199999997E-4</v>
      </c>
      <c r="AF4525" s="122">
        <v>3.41958396E-4</v>
      </c>
      <c r="AG4525" s="122">
        <v>3.2510010000000002E-4</v>
      </c>
      <c r="AH4525" s="122">
        <v>3.07089224E-4</v>
      </c>
      <c r="AI4525" s="122">
        <v>2.91368194E-4</v>
      </c>
      <c r="AJ4525" s="122">
        <v>2.7652006200000001E-4</v>
      </c>
      <c r="AK4525" s="122">
        <v>2.6464284600000003E-4</v>
      </c>
      <c r="AL4525" s="122">
        <v>0</v>
      </c>
    </row>
    <row r="4526" spans="1:38" hidden="1" x14ac:dyDescent="0.25">
      <c r="A4526" s="122" t="s">
        <v>2025</v>
      </c>
      <c r="B4526" s="122">
        <v>1</v>
      </c>
      <c r="C4526" s="122" t="s">
        <v>2224</v>
      </c>
      <c r="D4526" s="122" t="s">
        <v>2122</v>
      </c>
      <c r="E4526" s="122">
        <v>82</v>
      </c>
      <c r="F4526" s="122">
        <v>0</v>
      </c>
      <c r="G4526" s="122">
        <v>0</v>
      </c>
      <c r="H4526" s="122">
        <v>0</v>
      </c>
      <c r="I4526" s="122">
        <v>1.2723757800000001E-4</v>
      </c>
      <c r="J4526" s="122">
        <v>3.83876844E-4</v>
      </c>
      <c r="K4526" s="122">
        <v>6.3597429999999997E-4</v>
      </c>
      <c r="L4526" s="122">
        <v>7.9115912199999999E-4</v>
      </c>
      <c r="M4526" s="122">
        <v>9.5479646600000003E-4</v>
      </c>
      <c r="N4526" s="122">
        <v>1.115022818E-3</v>
      </c>
      <c r="O4526" s="122">
        <v>1.2760495280000001E-3</v>
      </c>
      <c r="P4526" s="122">
        <v>1.426025172E-3</v>
      </c>
      <c r="Q4526" s="122">
        <v>1.55963418E-3</v>
      </c>
      <c r="R4526" s="122">
        <v>1.68254515E-3</v>
      </c>
      <c r="S4526" s="122">
        <v>1.7921409999999999E-3</v>
      </c>
      <c r="T4526" s="122">
        <v>1.887092636E-3</v>
      </c>
      <c r="U4526" s="122">
        <v>1.9666746579999998E-3</v>
      </c>
      <c r="V4526" s="122">
        <v>2.034737328E-3</v>
      </c>
      <c r="W4526" s="122">
        <v>2.08675415E-3</v>
      </c>
      <c r="X4526" s="122">
        <v>2.1272080959999998E-3</v>
      </c>
      <c r="Y4526" s="122">
        <v>2.1571364879999998E-3</v>
      </c>
      <c r="Z4526" s="122">
        <v>2.190998966E-3</v>
      </c>
      <c r="AA4526" s="122">
        <v>2.2288890259999999E-3</v>
      </c>
      <c r="AB4526" s="122">
        <v>2.2600312539999999E-3</v>
      </c>
      <c r="AC4526" s="122">
        <v>2.3235819360000001E-3</v>
      </c>
      <c r="AD4526" s="122">
        <v>2.2744667139999999E-3</v>
      </c>
      <c r="AE4526" s="122">
        <v>2.088525738E-3</v>
      </c>
      <c r="AF4526" s="122">
        <v>1.9858155460000001E-3</v>
      </c>
      <c r="AG4526" s="122">
        <v>1.894374846E-3</v>
      </c>
      <c r="AH4526" s="122">
        <v>1.793158978E-3</v>
      </c>
      <c r="AI4526" s="122">
        <v>1.7045948919999999E-3</v>
      </c>
      <c r="AJ4526" s="122">
        <v>1.6714908599999999E-3</v>
      </c>
      <c r="AK4526" s="122">
        <v>1.6137296760000001E-3</v>
      </c>
      <c r="AL4526" s="122">
        <v>0</v>
      </c>
    </row>
    <row r="4527" spans="1:38" hidden="1" x14ac:dyDescent="0.25">
      <c r="A4527" s="122" t="s">
        <v>2025</v>
      </c>
      <c r="B4527" s="122">
        <v>1</v>
      </c>
      <c r="C4527" s="122" t="s">
        <v>2224</v>
      </c>
      <c r="D4527" s="122" t="s">
        <v>2123</v>
      </c>
      <c r="E4527" s="122">
        <v>82</v>
      </c>
      <c r="F4527" s="122">
        <v>0</v>
      </c>
      <c r="G4527" s="122">
        <v>0</v>
      </c>
      <c r="H4527" s="122">
        <v>0</v>
      </c>
      <c r="I4527" s="122">
        <v>1.1625582799999999E-3</v>
      </c>
      <c r="J4527" s="122">
        <v>3.5342116680000001E-3</v>
      </c>
      <c r="K4527" s="122">
        <v>5.918133182E-3</v>
      </c>
      <c r="L4527" s="122">
        <v>7.4221888259999999E-3</v>
      </c>
      <c r="M4527" s="122">
        <v>9.0721224099999994E-3</v>
      </c>
      <c r="N4527" s="122">
        <v>1.0714560194E-2</v>
      </c>
      <c r="O4527" s="122">
        <v>1.2329436807999999E-2</v>
      </c>
      <c r="P4527" s="122">
        <v>1.3825931366000001E-2</v>
      </c>
      <c r="Q4527" s="122">
        <v>1.5248592294E-2</v>
      </c>
      <c r="R4527" s="122">
        <v>1.6546399792E-2</v>
      </c>
      <c r="S4527" s="122">
        <v>1.7705418925999999E-2</v>
      </c>
      <c r="T4527" s="122">
        <v>1.8808350937999999E-2</v>
      </c>
      <c r="U4527" s="122">
        <v>1.9809696322000001E-2</v>
      </c>
      <c r="V4527" s="122">
        <v>2.0810686259999999E-2</v>
      </c>
      <c r="W4527" s="122">
        <v>2.1626546058000001E-2</v>
      </c>
      <c r="X4527" s="122">
        <v>2.2365148338000001E-2</v>
      </c>
      <c r="Y4527" s="122">
        <v>2.3018817561999999E-2</v>
      </c>
      <c r="Z4527" s="122">
        <v>2.360481825E-2</v>
      </c>
      <c r="AA4527" s="122">
        <v>2.4263018000000001E-2</v>
      </c>
      <c r="AB4527" s="122">
        <v>2.4891471514000001E-2</v>
      </c>
      <c r="AC4527" s="122">
        <v>2.5832394302E-2</v>
      </c>
      <c r="AD4527" s="122">
        <v>2.5654938087999998E-2</v>
      </c>
      <c r="AE4527" s="122">
        <v>2.3919494352000002E-2</v>
      </c>
      <c r="AF4527" s="122">
        <v>2.3217759317999999E-2</v>
      </c>
      <c r="AG4527" s="122">
        <v>2.2509360276E-2</v>
      </c>
      <c r="AH4527" s="122">
        <v>2.1601620508000002E-2</v>
      </c>
      <c r="AI4527" s="122">
        <v>2.0797870860000001E-2</v>
      </c>
      <c r="AJ4527" s="122">
        <v>2.0080898396E-2</v>
      </c>
      <c r="AK4527" s="122">
        <v>1.9344390103999999E-2</v>
      </c>
      <c r="AL4527" s="122">
        <v>0</v>
      </c>
    </row>
    <row r="4528" spans="1:38" hidden="1" x14ac:dyDescent="0.25">
      <c r="A4528" s="122" t="s">
        <v>2025</v>
      </c>
      <c r="B4528" s="122">
        <v>1</v>
      </c>
      <c r="C4528" s="122" t="s">
        <v>2224</v>
      </c>
      <c r="D4528" s="122" t="s">
        <v>2124</v>
      </c>
      <c r="E4528" s="122">
        <v>82</v>
      </c>
      <c r="F4528" s="122">
        <v>0</v>
      </c>
      <c r="G4528" s="122">
        <v>0</v>
      </c>
      <c r="H4528" s="122">
        <v>0</v>
      </c>
      <c r="I4528" s="122">
        <v>1.1198443099999999E-3</v>
      </c>
      <c r="J4528" s="122">
        <v>3.3754345039999998E-3</v>
      </c>
      <c r="K4528" s="122">
        <v>5.5983212479999997E-3</v>
      </c>
      <c r="L4528" s="122">
        <v>6.9694191319999996E-3</v>
      </c>
      <c r="M4528" s="122">
        <v>8.4190061020000002E-3</v>
      </c>
      <c r="N4528" s="122">
        <v>9.8382213799999996E-3</v>
      </c>
      <c r="O4528" s="122">
        <v>1.1253410687999999E-2</v>
      </c>
      <c r="P4528" s="122">
        <v>1.2570914408000001E-2</v>
      </c>
      <c r="Q4528" s="122">
        <v>1.3773880691999999E-2</v>
      </c>
      <c r="R4528" s="122">
        <v>1.4886422642E-2</v>
      </c>
      <c r="S4528" s="122">
        <v>1.5892816810000002E-2</v>
      </c>
      <c r="T4528" s="122">
        <v>1.6785190993999999E-2</v>
      </c>
      <c r="U4528" s="122">
        <v>1.7558335210000001E-2</v>
      </c>
      <c r="V4528" s="122">
        <v>1.8219954012000002E-2</v>
      </c>
      <c r="W4528" s="122">
        <v>1.8778928713999998E-2</v>
      </c>
      <c r="X4528" s="122">
        <v>1.9225429339999999E-2</v>
      </c>
      <c r="Y4528" s="122">
        <v>1.9572733934000001E-2</v>
      </c>
      <c r="Z4528" s="122">
        <v>1.9920500365999998E-2</v>
      </c>
      <c r="AA4528" s="122">
        <v>2.0277015927999999E-2</v>
      </c>
      <c r="AB4528" s="122">
        <v>2.0641837319999998E-2</v>
      </c>
      <c r="AC4528" s="122">
        <v>2.1277810008000001E-2</v>
      </c>
      <c r="AD4528" s="122">
        <v>2.0913540726000001E-2</v>
      </c>
      <c r="AE4528" s="122">
        <v>1.9232702684E-2</v>
      </c>
      <c r="AF4528" s="122">
        <v>1.8368112932E-2</v>
      </c>
      <c r="AG4528" s="122">
        <v>1.7555317546E-2</v>
      </c>
      <c r="AH4528" s="122">
        <v>1.6672532343999999E-2</v>
      </c>
      <c r="AI4528" s="122">
        <v>1.5909968489999999E-2</v>
      </c>
      <c r="AJ4528" s="122">
        <v>1.5329243878E-2</v>
      </c>
      <c r="AK4528" s="122">
        <v>1.4737987264E-2</v>
      </c>
      <c r="AL4528" s="122">
        <v>0</v>
      </c>
    </row>
    <row r="4529" spans="1:38" hidden="1" x14ac:dyDescent="0.25">
      <c r="A4529" s="122" t="s">
        <v>2025</v>
      </c>
      <c r="B4529" s="122">
        <v>1</v>
      </c>
      <c r="C4529" s="122" t="s">
        <v>2224</v>
      </c>
      <c r="D4529" s="122" t="s">
        <v>2125</v>
      </c>
      <c r="E4529" s="122">
        <v>82</v>
      </c>
      <c r="F4529" s="122">
        <v>0</v>
      </c>
      <c r="G4529" s="122">
        <v>0</v>
      </c>
      <c r="H4529" s="122">
        <v>0</v>
      </c>
      <c r="I4529" s="122">
        <v>4.0027652599999999E-4</v>
      </c>
      <c r="J4529" s="122">
        <v>1.196941434E-3</v>
      </c>
      <c r="K4529" s="122">
        <v>1.9691385999999998E-3</v>
      </c>
      <c r="L4529" s="122">
        <v>2.4290534839999998E-3</v>
      </c>
      <c r="M4529" s="122">
        <v>2.9081850200000001E-3</v>
      </c>
      <c r="N4529" s="122">
        <v>3.3717381880000001E-3</v>
      </c>
      <c r="O4529" s="122">
        <v>3.8234004379999998E-3</v>
      </c>
      <c r="P4529" s="122">
        <v>4.2270025200000002E-3</v>
      </c>
      <c r="Q4529" s="122">
        <v>4.5892624440000002E-3</v>
      </c>
      <c r="R4529" s="122">
        <v>4.9357860240000001E-3</v>
      </c>
      <c r="S4529" s="122">
        <v>5.2566900880000001E-3</v>
      </c>
      <c r="T4529" s="122">
        <v>5.5294001880000004E-3</v>
      </c>
      <c r="U4529" s="122">
        <v>5.7634061679999998E-3</v>
      </c>
      <c r="V4529" s="122">
        <v>5.9710527239999998E-3</v>
      </c>
      <c r="W4529" s="122">
        <v>6.1384629539999996E-3</v>
      </c>
      <c r="X4529" s="122">
        <v>6.2720751860000003E-3</v>
      </c>
      <c r="Y4529" s="122">
        <v>6.3793126799999997E-3</v>
      </c>
      <c r="Z4529" s="122">
        <v>6.4911064919999997E-3</v>
      </c>
      <c r="AA4529" s="122">
        <v>6.5978765059999996E-3</v>
      </c>
      <c r="AB4529" s="122">
        <v>6.7020221840000003E-3</v>
      </c>
      <c r="AC4529" s="122">
        <v>6.8778873540000004E-3</v>
      </c>
      <c r="AD4529" s="122">
        <v>6.727031558E-3</v>
      </c>
      <c r="AE4529" s="122">
        <v>6.1517796860000003E-3</v>
      </c>
      <c r="AF4529" s="122">
        <v>5.8281182959999999E-3</v>
      </c>
      <c r="AG4529" s="122">
        <v>5.5112627699999998E-3</v>
      </c>
      <c r="AH4529" s="122">
        <v>5.1830192700000003E-3</v>
      </c>
      <c r="AI4529" s="122">
        <v>4.9037999140000002E-3</v>
      </c>
      <c r="AJ4529" s="122">
        <v>4.6562700600000003E-3</v>
      </c>
      <c r="AK4529" s="122">
        <v>4.4568576E-3</v>
      </c>
      <c r="AL4529" s="122">
        <v>0</v>
      </c>
    </row>
    <row r="4530" spans="1:38" hidden="1" x14ac:dyDescent="0.25">
      <c r="A4530" s="122" t="s">
        <v>2025</v>
      </c>
      <c r="B4530" s="122">
        <v>1</v>
      </c>
      <c r="C4530" s="122" t="s">
        <v>2224</v>
      </c>
      <c r="D4530" s="122" t="s">
        <v>2126</v>
      </c>
      <c r="E4530" s="122">
        <v>82</v>
      </c>
      <c r="F4530" s="122">
        <v>0</v>
      </c>
      <c r="G4530" s="122">
        <v>0</v>
      </c>
      <c r="H4530" s="122">
        <v>0</v>
      </c>
      <c r="I4530" s="122">
        <v>1.0418678400000001E-4</v>
      </c>
      <c r="J4530" s="122">
        <v>3.1578999400000001E-4</v>
      </c>
      <c r="K4530" s="122">
        <v>5.23850834E-4</v>
      </c>
      <c r="L4530" s="122">
        <v>6.5052582399999996E-4</v>
      </c>
      <c r="M4530" s="122">
        <v>7.8247688999999996E-4</v>
      </c>
      <c r="N4530" s="122">
        <v>9.1143286000000003E-4</v>
      </c>
      <c r="O4530" s="122">
        <v>1.0377927040000001E-3</v>
      </c>
      <c r="P4530" s="122">
        <v>1.156272286E-3</v>
      </c>
      <c r="Q4530" s="122">
        <v>1.2601358639999999E-3</v>
      </c>
      <c r="R4530" s="122">
        <v>1.366986478E-3</v>
      </c>
      <c r="S4530" s="122">
        <v>1.4603011279999999E-3</v>
      </c>
      <c r="T4530" s="122">
        <v>1.5497647099999999E-3</v>
      </c>
      <c r="U4530" s="122">
        <v>1.6277444040000001E-3</v>
      </c>
      <c r="V4530" s="122">
        <v>1.7073425459999999E-3</v>
      </c>
      <c r="W4530" s="122">
        <v>1.790197734E-3</v>
      </c>
      <c r="X4530" s="122">
        <v>1.8610032219999999E-3</v>
      </c>
      <c r="Y4530" s="122">
        <v>1.9328460320000001E-3</v>
      </c>
      <c r="Z4530" s="122">
        <v>1.9762168920000002E-3</v>
      </c>
      <c r="AA4530" s="122">
        <v>2.0167095259999998E-3</v>
      </c>
      <c r="AB4530" s="122">
        <v>2.080685776E-3</v>
      </c>
      <c r="AC4530" s="122">
        <v>2.1604838060000002E-3</v>
      </c>
      <c r="AD4530" s="122">
        <v>2.1198501219999999E-3</v>
      </c>
      <c r="AE4530" s="122">
        <v>1.956965582E-3</v>
      </c>
      <c r="AF4530" s="122">
        <v>1.8613836540000001E-3</v>
      </c>
      <c r="AG4530" s="122">
        <v>1.7575901979999999E-3</v>
      </c>
      <c r="AH4530" s="122">
        <v>1.6618639959999999E-3</v>
      </c>
      <c r="AI4530" s="122">
        <v>1.5845992240000001E-3</v>
      </c>
      <c r="AJ4530" s="122">
        <v>1.5017964259999999E-3</v>
      </c>
      <c r="AK4530" s="122">
        <v>1.4468328679999999E-3</v>
      </c>
      <c r="AL4530" s="122">
        <v>0</v>
      </c>
    </row>
    <row r="4531" spans="1:38" hidden="1" x14ac:dyDescent="0.25">
      <c r="A4531" s="122" t="s">
        <v>2025</v>
      </c>
      <c r="B4531" s="122">
        <v>1</v>
      </c>
      <c r="C4531" s="122" t="s">
        <v>2225</v>
      </c>
      <c r="D4531" s="122" t="s">
        <v>2078</v>
      </c>
      <c r="E4531" s="122">
        <v>83</v>
      </c>
      <c r="F4531" s="122">
        <v>0</v>
      </c>
      <c r="G4531" s="122">
        <v>0</v>
      </c>
      <c r="H4531" s="122">
        <v>0</v>
      </c>
      <c r="I4531" s="122">
        <v>0</v>
      </c>
      <c r="J4531" s="122">
        <v>0</v>
      </c>
      <c r="K4531" s="122">
        <v>0</v>
      </c>
      <c r="L4531" s="122">
        <v>0</v>
      </c>
      <c r="M4531" s="122">
        <v>0</v>
      </c>
      <c r="N4531" s="122">
        <v>0</v>
      </c>
      <c r="O4531" s="122">
        <v>0</v>
      </c>
      <c r="P4531" s="122">
        <v>0</v>
      </c>
      <c r="Q4531" s="122">
        <v>8.4479023200000002E-5</v>
      </c>
      <c r="R4531" s="122">
        <v>1.0959472524000001E-3</v>
      </c>
      <c r="S4531" s="122">
        <v>2.305300569E-3</v>
      </c>
      <c r="T4531" s="122">
        <v>2.6542231716000001E-3</v>
      </c>
      <c r="U4531" s="122">
        <v>3.0039472319999998E-3</v>
      </c>
      <c r="V4531" s="122">
        <v>3.3751501212000001E-3</v>
      </c>
      <c r="W4531" s="122">
        <v>3.7390824900000001E-3</v>
      </c>
      <c r="X4531" s="122">
        <v>4.0931243496000001E-3</v>
      </c>
      <c r="Y4531" s="122">
        <v>4.5173848434000002E-3</v>
      </c>
      <c r="Z4531" s="122">
        <v>5.0394762990000003E-3</v>
      </c>
      <c r="AA4531" s="122">
        <v>5.5691384034000004E-3</v>
      </c>
      <c r="AB4531" s="122">
        <v>6.0785098374000002E-3</v>
      </c>
      <c r="AC4531" s="122">
        <v>6.5854196694000002E-3</v>
      </c>
      <c r="AD4531" s="122">
        <v>7.0435419912000001E-3</v>
      </c>
      <c r="AE4531" s="122">
        <v>9.0334239996000005E-3</v>
      </c>
      <c r="AF4531" s="122">
        <v>1.07169291372E-2</v>
      </c>
      <c r="AG4531" s="122">
        <v>1.25728523778E-2</v>
      </c>
      <c r="AH4531" s="122">
        <v>1.3140410283E-2</v>
      </c>
      <c r="AI4531" s="122">
        <v>1.3178061897E-2</v>
      </c>
      <c r="AJ4531" s="122">
        <v>1.2728286284999999E-2</v>
      </c>
      <c r="AK4531" s="122">
        <v>1.3199390146799999E-2</v>
      </c>
      <c r="AL4531" s="122">
        <v>0</v>
      </c>
    </row>
    <row r="4532" spans="1:38" hidden="1" x14ac:dyDescent="0.25">
      <c r="A4532" s="122" t="s">
        <v>2025</v>
      </c>
      <c r="B4532" s="122">
        <v>1</v>
      </c>
      <c r="C4532" s="122" t="s">
        <v>2225</v>
      </c>
      <c r="D4532" s="122" t="s">
        <v>2079</v>
      </c>
      <c r="E4532" s="122">
        <v>83</v>
      </c>
      <c r="F4532" s="122">
        <v>0</v>
      </c>
      <c r="G4532" s="122">
        <v>0</v>
      </c>
      <c r="H4532" s="122">
        <v>0</v>
      </c>
      <c r="I4532" s="122">
        <v>0</v>
      </c>
      <c r="J4532" s="122">
        <v>0</v>
      </c>
      <c r="K4532" s="122">
        <v>0</v>
      </c>
      <c r="L4532" s="122">
        <v>0</v>
      </c>
      <c r="M4532" s="122">
        <v>0</v>
      </c>
      <c r="N4532" s="122">
        <v>0</v>
      </c>
      <c r="O4532" s="122">
        <v>0</v>
      </c>
      <c r="P4532" s="122">
        <v>0</v>
      </c>
      <c r="Q4532" s="122">
        <v>5.9557057559999997E-4</v>
      </c>
      <c r="R4532" s="122">
        <v>7.6438711205999996E-3</v>
      </c>
      <c r="S4532" s="122">
        <v>1.6011221912399998E-2</v>
      </c>
      <c r="T4532" s="122">
        <v>1.8240287293799999E-2</v>
      </c>
      <c r="U4532" s="122">
        <v>2.0582555736599999E-2</v>
      </c>
      <c r="V4532" s="122">
        <v>2.31355835568E-2</v>
      </c>
      <c r="W4532" s="122">
        <v>2.56829843556E-2</v>
      </c>
      <c r="X4532" s="122">
        <v>2.8092316909799998E-2</v>
      </c>
      <c r="Y4532" s="122">
        <v>3.07534563336E-2</v>
      </c>
      <c r="Z4532" s="122">
        <v>3.3777440439600001E-2</v>
      </c>
      <c r="AA4532" s="122">
        <v>3.7004094355800002E-2</v>
      </c>
      <c r="AB4532" s="122">
        <v>4.0062321241800002E-2</v>
      </c>
      <c r="AC4532" s="122">
        <v>4.3135710274800003E-2</v>
      </c>
      <c r="AD4532" s="122">
        <v>4.6287100859999999E-2</v>
      </c>
      <c r="AE4532" s="122">
        <v>5.9390184453600003E-2</v>
      </c>
      <c r="AF4532" s="122">
        <v>7.0238572403999999E-2</v>
      </c>
      <c r="AG4532" s="122">
        <v>8.2768748633999994E-2</v>
      </c>
      <c r="AH4532" s="122">
        <v>8.7260256197399994E-2</v>
      </c>
      <c r="AI4532" s="122">
        <v>8.8164124791600004E-2</v>
      </c>
      <c r="AJ4532" s="122">
        <v>8.7320522975399995E-2</v>
      </c>
      <c r="AK4532" s="122">
        <v>9.0795351589799997E-2</v>
      </c>
      <c r="AL4532" s="122">
        <v>0</v>
      </c>
    </row>
    <row r="4533" spans="1:38" hidden="1" x14ac:dyDescent="0.25">
      <c r="A4533" s="122" t="s">
        <v>2025</v>
      </c>
      <c r="B4533" s="122">
        <v>1</v>
      </c>
      <c r="C4533" s="122" t="s">
        <v>2225</v>
      </c>
      <c r="D4533" s="122" t="s">
        <v>2080</v>
      </c>
      <c r="E4533" s="122">
        <v>83</v>
      </c>
      <c r="F4533" s="122">
        <v>0</v>
      </c>
      <c r="G4533" s="122">
        <v>0</v>
      </c>
      <c r="H4533" s="122">
        <v>0</v>
      </c>
      <c r="I4533" s="122">
        <v>0</v>
      </c>
      <c r="J4533" s="122">
        <v>0</v>
      </c>
      <c r="K4533" s="122">
        <v>0</v>
      </c>
      <c r="L4533" s="122">
        <v>0</v>
      </c>
      <c r="M4533" s="122">
        <v>0</v>
      </c>
      <c r="N4533" s="122">
        <v>0</v>
      </c>
      <c r="O4533" s="122">
        <v>0</v>
      </c>
      <c r="P4533" s="122">
        <v>0</v>
      </c>
      <c r="Q4533" s="122">
        <v>3.5880753480000002E-4</v>
      </c>
      <c r="R4533" s="122">
        <v>4.6168183775999998E-3</v>
      </c>
      <c r="S4533" s="122">
        <v>9.6875142935999997E-3</v>
      </c>
      <c r="T4533" s="122">
        <v>1.1069976317400001E-2</v>
      </c>
      <c r="U4533" s="122">
        <v>1.25261546124E-2</v>
      </c>
      <c r="V4533" s="122">
        <v>1.4103122748E-2</v>
      </c>
      <c r="W4533" s="122">
        <v>1.5656823982800001E-2</v>
      </c>
      <c r="X4533" s="122">
        <v>1.7115166668599999E-2</v>
      </c>
      <c r="Y4533" s="122">
        <v>1.87240638156E-2</v>
      </c>
      <c r="Z4533" s="122">
        <v>2.0624245098599999E-2</v>
      </c>
      <c r="AA4533" s="122">
        <v>2.2674701049E-2</v>
      </c>
      <c r="AB4533" s="122">
        <v>2.4560536657799999E-2</v>
      </c>
      <c r="AC4533" s="122">
        <v>2.6430555465600001E-2</v>
      </c>
      <c r="AD4533" s="122">
        <v>2.836967562E-2</v>
      </c>
      <c r="AE4533" s="122">
        <v>3.64519081212E-2</v>
      </c>
      <c r="AF4533" s="122">
        <v>4.3178223488400003E-2</v>
      </c>
      <c r="AG4533" s="122">
        <v>5.0968815097199999E-2</v>
      </c>
      <c r="AH4533" s="122">
        <v>5.3733019111200001E-2</v>
      </c>
      <c r="AI4533" s="122">
        <v>5.4267399700800002E-2</v>
      </c>
      <c r="AJ4533" s="122">
        <v>5.2346265800399999E-2</v>
      </c>
      <c r="AK4533" s="122">
        <v>5.4512607606599997E-2</v>
      </c>
      <c r="AL4533" s="122">
        <v>0</v>
      </c>
    </row>
    <row r="4534" spans="1:38" hidden="1" x14ac:dyDescent="0.25">
      <c r="A4534" s="122" t="s">
        <v>2025</v>
      </c>
      <c r="B4534" s="122">
        <v>1</v>
      </c>
      <c r="C4534" s="122" t="s">
        <v>2225</v>
      </c>
      <c r="D4534" s="122" t="s">
        <v>2133</v>
      </c>
      <c r="E4534" s="122">
        <v>83</v>
      </c>
      <c r="F4534" s="122">
        <v>0</v>
      </c>
      <c r="G4534" s="122">
        <v>0</v>
      </c>
      <c r="H4534" s="122">
        <v>0</v>
      </c>
      <c r="I4534" s="122">
        <v>0</v>
      </c>
      <c r="J4534" s="122">
        <v>0</v>
      </c>
      <c r="K4534" s="122">
        <v>0</v>
      </c>
      <c r="L4534" s="122">
        <v>0</v>
      </c>
      <c r="M4534" s="122">
        <v>0</v>
      </c>
      <c r="N4534" s="122">
        <v>0</v>
      </c>
      <c r="O4534" s="122">
        <v>0</v>
      </c>
      <c r="P4534" s="122">
        <v>0</v>
      </c>
      <c r="Q4534" s="122">
        <v>7.6886238000000003E-6</v>
      </c>
      <c r="R4534" s="122">
        <v>9.8201360399999995E-5</v>
      </c>
      <c r="S4534" s="122">
        <v>2.041590408E-4</v>
      </c>
      <c r="T4534" s="122">
        <v>2.308373496E-4</v>
      </c>
      <c r="U4534" s="122">
        <v>2.580676098E-4</v>
      </c>
      <c r="V4534" s="122">
        <v>2.855399118E-4</v>
      </c>
      <c r="W4534" s="122">
        <v>3.1199325300000001E-4</v>
      </c>
      <c r="X4534" s="122">
        <v>3.3557478239999998E-4</v>
      </c>
      <c r="Y4534" s="122">
        <v>3.6171006300000002E-4</v>
      </c>
      <c r="Z4534" s="122">
        <v>3.9193860420000002E-4</v>
      </c>
      <c r="AA4534" s="122">
        <v>4.2446092260000002E-4</v>
      </c>
      <c r="AB4534" s="122">
        <v>4.5310396560000002E-4</v>
      </c>
      <c r="AC4534" s="122">
        <v>4.8039016739999998E-4</v>
      </c>
      <c r="AD4534" s="122">
        <v>5.0721716759999998E-4</v>
      </c>
      <c r="AE4534" s="122">
        <v>6.3940931340000003E-4</v>
      </c>
      <c r="AF4534" s="122">
        <v>7.4176751220000003E-4</v>
      </c>
      <c r="AG4534" s="122">
        <v>8.5633101840000005E-4</v>
      </c>
      <c r="AH4534" s="122">
        <v>8.8274780879999998E-4</v>
      </c>
      <c r="AI4534" s="122">
        <v>8.7043834019999997E-4</v>
      </c>
      <c r="AJ4534" s="122">
        <v>8.2357343639999998E-4</v>
      </c>
      <c r="AK4534" s="122">
        <v>8.3530161000000005E-4</v>
      </c>
      <c r="AL4534" s="122">
        <v>0</v>
      </c>
    </row>
    <row r="4535" spans="1:38" hidden="1" x14ac:dyDescent="0.25">
      <c r="A4535" s="122" t="s">
        <v>2025</v>
      </c>
      <c r="B4535" s="122">
        <v>1</v>
      </c>
      <c r="C4535" s="122" t="s">
        <v>2225</v>
      </c>
      <c r="D4535" s="122" t="s">
        <v>2081</v>
      </c>
      <c r="E4535" s="122">
        <v>83</v>
      </c>
      <c r="F4535" s="122">
        <v>0</v>
      </c>
      <c r="G4535" s="122">
        <v>0</v>
      </c>
      <c r="H4535" s="122">
        <v>0</v>
      </c>
      <c r="I4535" s="122">
        <v>0</v>
      </c>
      <c r="J4535" s="122">
        <v>0</v>
      </c>
      <c r="K4535" s="122">
        <v>0</v>
      </c>
      <c r="L4535" s="122">
        <v>0</v>
      </c>
      <c r="M4535" s="122">
        <v>0</v>
      </c>
      <c r="N4535" s="122">
        <v>0</v>
      </c>
      <c r="O4535" s="122">
        <v>0</v>
      </c>
      <c r="P4535" s="122">
        <v>0</v>
      </c>
      <c r="Q4535" s="122">
        <v>7.0299577919999997E-4</v>
      </c>
      <c r="R4535" s="122">
        <v>9.2070219383999993E-3</v>
      </c>
      <c r="S4535" s="122">
        <v>1.95909485772E-2</v>
      </c>
      <c r="T4535" s="122">
        <v>2.2756044940200001E-2</v>
      </c>
      <c r="U4535" s="122">
        <v>2.6299399526400001E-2</v>
      </c>
      <c r="V4535" s="122">
        <v>3.0133564032000001E-2</v>
      </c>
      <c r="W4535" s="122">
        <v>3.3898968160200001E-2</v>
      </c>
      <c r="X4535" s="122">
        <v>3.7393432962599997E-2</v>
      </c>
      <c r="Y4535" s="122">
        <v>4.0999674573000001E-2</v>
      </c>
      <c r="Z4535" s="122">
        <v>4.5224737186200001E-2</v>
      </c>
      <c r="AA4535" s="122">
        <v>4.9908492433800002E-2</v>
      </c>
      <c r="AB4535" s="122">
        <v>5.4532370178E-2</v>
      </c>
      <c r="AC4535" s="122">
        <v>5.9233565390999998E-2</v>
      </c>
      <c r="AD4535" s="122">
        <v>6.4339821031200006E-2</v>
      </c>
      <c r="AE4535" s="122">
        <v>8.35877060304E-2</v>
      </c>
      <c r="AF4535" s="122">
        <v>0.1002276884466</v>
      </c>
      <c r="AG4535" s="122">
        <v>0.11959055745780001</v>
      </c>
      <c r="AH4535" s="122">
        <v>0.1278004727142</v>
      </c>
      <c r="AI4535" s="122">
        <v>0.13098686643900001</v>
      </c>
      <c r="AJ4535" s="122">
        <v>0.1247383213362</v>
      </c>
      <c r="AK4535" s="122">
        <v>0.1310856732042</v>
      </c>
      <c r="AL4535" s="122">
        <v>0</v>
      </c>
    </row>
    <row r="4536" spans="1:38" x14ac:dyDescent="0.25">
      <c r="A4536" s="122" t="s">
        <v>2025</v>
      </c>
      <c r="B4536" s="122">
        <v>1</v>
      </c>
      <c r="C4536" s="122" t="s">
        <v>2225</v>
      </c>
      <c r="D4536" s="122" t="s">
        <v>2082</v>
      </c>
      <c r="E4536" s="122">
        <v>83</v>
      </c>
      <c r="F4536" s="122">
        <v>0</v>
      </c>
      <c r="G4536" s="122">
        <v>0</v>
      </c>
      <c r="H4536" s="122">
        <v>0</v>
      </c>
      <c r="I4536" s="122">
        <v>0</v>
      </c>
      <c r="J4536" s="122">
        <v>0</v>
      </c>
      <c r="K4536" s="122">
        <v>0</v>
      </c>
      <c r="L4536" s="122">
        <v>0</v>
      </c>
      <c r="M4536" s="122">
        <v>0</v>
      </c>
      <c r="N4536" s="122">
        <v>0</v>
      </c>
      <c r="O4536" s="122">
        <v>0</v>
      </c>
      <c r="P4536" s="122">
        <v>0</v>
      </c>
      <c r="Q4536" s="122">
        <v>4.5963818472000003E-3</v>
      </c>
      <c r="R4536" s="122">
        <v>5.9497897087199998E-2</v>
      </c>
      <c r="S4536" s="122">
        <v>0.12533524557840001</v>
      </c>
      <c r="T4536" s="122">
        <v>0.14321988492240001</v>
      </c>
      <c r="U4536" s="122">
        <v>0.16137026256779999</v>
      </c>
      <c r="V4536" s="122">
        <v>0.18003347350560001</v>
      </c>
      <c r="W4536" s="122">
        <v>0.199239899001</v>
      </c>
      <c r="X4536" s="122">
        <v>0.21794314112999999</v>
      </c>
      <c r="Y4536" s="122">
        <v>0.23890297508219999</v>
      </c>
      <c r="Z4536" s="122">
        <v>0.26341138660980001</v>
      </c>
      <c r="AA4536" s="122">
        <v>0.29016697546980003</v>
      </c>
      <c r="AB4536" s="122">
        <v>0.31560368122139998</v>
      </c>
      <c r="AC4536" s="122">
        <v>0.34152418099800003</v>
      </c>
      <c r="AD4536" s="122">
        <v>0.36873735163979998</v>
      </c>
      <c r="AE4536" s="122">
        <v>0.47592730622579998</v>
      </c>
      <c r="AF4536" s="122">
        <v>0.56500562461199999</v>
      </c>
      <c r="AG4536" s="122">
        <v>0.66747572360039997</v>
      </c>
      <c r="AH4536" s="122">
        <v>0.70351284397680003</v>
      </c>
      <c r="AI4536" s="122">
        <v>0.70843666753860002</v>
      </c>
      <c r="AJ4536" s="122">
        <v>0.68642248826579999</v>
      </c>
      <c r="AK4536" s="122">
        <v>0.70688493266819996</v>
      </c>
      <c r="AL4536" s="122">
        <v>0</v>
      </c>
    </row>
    <row r="4537" spans="1:38" hidden="1" x14ac:dyDescent="0.25">
      <c r="A4537" s="122" t="s">
        <v>2025</v>
      </c>
      <c r="B4537" s="122">
        <v>1</v>
      </c>
      <c r="C4537" s="122" t="s">
        <v>2225</v>
      </c>
      <c r="D4537" s="122" t="s">
        <v>474</v>
      </c>
      <c r="E4537" s="122">
        <v>83</v>
      </c>
      <c r="F4537" s="122">
        <v>0</v>
      </c>
      <c r="G4537" s="122">
        <v>0</v>
      </c>
      <c r="H4537" s="122">
        <v>0</v>
      </c>
      <c r="I4537" s="122">
        <v>0</v>
      </c>
      <c r="J4537" s="122">
        <v>0</v>
      </c>
      <c r="K4537" s="122">
        <v>0</v>
      </c>
      <c r="L4537" s="122">
        <v>0</v>
      </c>
      <c r="M4537" s="122">
        <v>0</v>
      </c>
      <c r="N4537" s="122">
        <v>0</v>
      </c>
      <c r="O4537" s="122">
        <v>0</v>
      </c>
      <c r="P4537" s="122">
        <v>0</v>
      </c>
      <c r="Q4537" s="122">
        <v>5.8997873219999997E-4</v>
      </c>
      <c r="R4537" s="122">
        <v>7.6614738486000004E-3</v>
      </c>
      <c r="S4537" s="122">
        <v>1.6100960990399999E-2</v>
      </c>
      <c r="T4537" s="122">
        <v>1.8418570513199999E-2</v>
      </c>
      <c r="U4537" s="122">
        <v>2.08621796526E-2</v>
      </c>
      <c r="V4537" s="122">
        <v>2.3592609440400002E-2</v>
      </c>
      <c r="W4537" s="122">
        <v>2.64031438242E-2</v>
      </c>
      <c r="X4537" s="122">
        <v>2.9113575176400001E-2</v>
      </c>
      <c r="Y4537" s="122">
        <v>3.2138330109600002E-2</v>
      </c>
      <c r="Z4537" s="122">
        <v>3.5626883120400001E-2</v>
      </c>
      <c r="AA4537" s="122">
        <v>3.9488626577400002E-2</v>
      </c>
      <c r="AB4537" s="122">
        <v>4.31982504096E-2</v>
      </c>
      <c r="AC4537" s="122">
        <v>4.7056718022600003E-2</v>
      </c>
      <c r="AD4537" s="122">
        <v>5.1150186086999998E-2</v>
      </c>
      <c r="AE4537" s="122">
        <v>6.6724344086400003E-2</v>
      </c>
      <c r="AF4537" s="122">
        <v>8.0009404074599999E-2</v>
      </c>
      <c r="AG4537" s="122">
        <v>9.5315283920999999E-2</v>
      </c>
      <c r="AH4537" s="122">
        <v>0.10162980604919999</v>
      </c>
      <c r="AI4537" s="122">
        <v>0.1034424406158</v>
      </c>
      <c r="AJ4537" s="122">
        <v>0.100519124706</v>
      </c>
      <c r="AK4537" s="122">
        <v>0.1047066918612</v>
      </c>
      <c r="AL4537" s="122">
        <v>0</v>
      </c>
    </row>
    <row r="4538" spans="1:38" hidden="1" x14ac:dyDescent="0.25">
      <c r="A4538" s="122" t="s">
        <v>2025</v>
      </c>
      <c r="B4538" s="122">
        <v>1</v>
      </c>
      <c r="C4538" s="122" t="s">
        <v>2225</v>
      </c>
      <c r="D4538" s="122" t="s">
        <v>2083</v>
      </c>
      <c r="E4538" s="122">
        <v>83</v>
      </c>
      <c r="F4538" s="122">
        <v>0</v>
      </c>
      <c r="G4538" s="122">
        <v>0</v>
      </c>
      <c r="H4538" s="122">
        <v>0</v>
      </c>
      <c r="I4538" s="122">
        <v>0</v>
      </c>
      <c r="J4538" s="122">
        <v>0</v>
      </c>
      <c r="K4538" s="122">
        <v>0</v>
      </c>
      <c r="L4538" s="122">
        <v>0</v>
      </c>
      <c r="M4538" s="122">
        <v>0</v>
      </c>
      <c r="N4538" s="122">
        <v>0</v>
      </c>
      <c r="O4538" s="122">
        <v>0</v>
      </c>
      <c r="P4538" s="122">
        <v>0</v>
      </c>
      <c r="Q4538" s="122">
        <v>4.576238238E-4</v>
      </c>
      <c r="R4538" s="122">
        <v>5.9012737212000002E-3</v>
      </c>
      <c r="S4538" s="122">
        <v>1.2387829053600001E-2</v>
      </c>
      <c r="T4538" s="122">
        <v>1.40749443978E-2</v>
      </c>
      <c r="U4538" s="122">
        <v>1.5795447954000001E-2</v>
      </c>
      <c r="V4538" s="122">
        <v>1.7580216825600001E-2</v>
      </c>
      <c r="W4538" s="122">
        <v>1.93866728484E-2</v>
      </c>
      <c r="X4538" s="122">
        <v>2.11104663198E-2</v>
      </c>
      <c r="Y4538" s="122">
        <v>2.3022131846999999E-2</v>
      </c>
      <c r="Z4538" s="122">
        <v>2.5262762381999999E-2</v>
      </c>
      <c r="AA4538" s="122">
        <v>2.7667496227800001E-2</v>
      </c>
      <c r="AB4538" s="122">
        <v>2.9903155939799999E-2</v>
      </c>
      <c r="AC4538" s="122">
        <v>3.2102717789999999E-2</v>
      </c>
      <c r="AD4538" s="122">
        <v>3.4360740414000002E-2</v>
      </c>
      <c r="AE4538" s="122">
        <v>4.3899886258800001E-2</v>
      </c>
      <c r="AF4538" s="122">
        <v>5.1664524654600003E-2</v>
      </c>
      <c r="AG4538" s="122">
        <v>6.06653875542E-2</v>
      </c>
      <c r="AH4538" s="122">
        <v>6.3765500713200002E-2</v>
      </c>
      <c r="AI4538" s="122">
        <v>6.4058160308999995E-2</v>
      </c>
      <c r="AJ4538" s="122">
        <v>6.2564957426400003E-2</v>
      </c>
      <c r="AK4538" s="122">
        <v>6.4956237488999993E-2</v>
      </c>
      <c r="AL4538" s="122">
        <v>0</v>
      </c>
    </row>
    <row r="4539" spans="1:38" hidden="1" x14ac:dyDescent="0.25">
      <c r="A4539" s="122" t="s">
        <v>2025</v>
      </c>
      <c r="B4539" s="122">
        <v>1</v>
      </c>
      <c r="C4539" s="122" t="s">
        <v>2225</v>
      </c>
      <c r="D4539" s="122" t="s">
        <v>2084</v>
      </c>
      <c r="E4539" s="122">
        <v>83</v>
      </c>
      <c r="F4539" s="122">
        <v>0</v>
      </c>
      <c r="G4539" s="122">
        <v>0</v>
      </c>
      <c r="H4539" s="122">
        <v>0</v>
      </c>
      <c r="I4539" s="122">
        <v>0</v>
      </c>
      <c r="J4539" s="122">
        <v>0</v>
      </c>
      <c r="K4539" s="122">
        <v>0</v>
      </c>
      <c r="L4539" s="122">
        <v>0</v>
      </c>
      <c r="M4539" s="122">
        <v>0</v>
      </c>
      <c r="N4539" s="122">
        <v>0</v>
      </c>
      <c r="O4539" s="122">
        <v>0</v>
      </c>
      <c r="P4539" s="122">
        <v>0</v>
      </c>
      <c r="Q4539" s="122">
        <v>7.6585852200000007E-5</v>
      </c>
      <c r="R4539" s="122">
        <v>9.7791493800000002E-4</v>
      </c>
      <c r="S4539" s="122">
        <v>2.0211901710000001E-3</v>
      </c>
      <c r="T4539" s="122">
        <v>2.2857240120000002E-3</v>
      </c>
      <c r="U4539" s="122">
        <v>2.5543996764E-3</v>
      </c>
      <c r="V4539" s="122">
        <v>2.8522558349999999E-3</v>
      </c>
      <c r="W4539" s="122">
        <v>3.1570541574E-3</v>
      </c>
      <c r="X4539" s="122">
        <v>3.4547397455999998E-3</v>
      </c>
      <c r="Y4539" s="122">
        <v>3.8279308781999999E-3</v>
      </c>
      <c r="Z4539" s="122">
        <v>4.2722425746000003E-3</v>
      </c>
      <c r="AA4539" s="122">
        <v>4.7822878817999999E-3</v>
      </c>
      <c r="AB4539" s="122">
        <v>5.2877404865999999E-3</v>
      </c>
      <c r="AC4539" s="122">
        <v>5.8170257574000003E-3</v>
      </c>
      <c r="AD4539" s="122">
        <v>6.3414382746000003E-3</v>
      </c>
      <c r="AE4539" s="122">
        <v>8.2821046307999992E-3</v>
      </c>
      <c r="AF4539" s="122">
        <v>9.923177121E-3</v>
      </c>
      <c r="AG4539" s="122">
        <v>1.18278979962E-2</v>
      </c>
      <c r="AH4539" s="122">
        <v>1.25610630288E-2</v>
      </c>
      <c r="AI4539" s="122">
        <v>1.27226876634E-2</v>
      </c>
      <c r="AJ4539" s="122">
        <v>1.19923669866E-2</v>
      </c>
      <c r="AK4539" s="122">
        <v>1.2071212296E-2</v>
      </c>
      <c r="AL4539" s="122">
        <v>0</v>
      </c>
    </row>
    <row r="4540" spans="1:38" hidden="1" x14ac:dyDescent="0.25">
      <c r="A4540" s="122" t="s">
        <v>2025</v>
      </c>
      <c r="B4540" s="122">
        <v>1</v>
      </c>
      <c r="C4540" s="122" t="s">
        <v>2225</v>
      </c>
      <c r="D4540" s="122" t="s">
        <v>2085</v>
      </c>
      <c r="E4540" s="122">
        <v>83</v>
      </c>
      <c r="F4540" s="122">
        <v>0</v>
      </c>
      <c r="G4540" s="122">
        <v>0</v>
      </c>
      <c r="H4540" s="122">
        <v>0</v>
      </c>
      <c r="I4540" s="122">
        <v>0</v>
      </c>
      <c r="J4540" s="122">
        <v>0</v>
      </c>
      <c r="K4540" s="122">
        <v>0</v>
      </c>
      <c r="L4540" s="122">
        <v>0</v>
      </c>
      <c r="M4540" s="122">
        <v>0</v>
      </c>
      <c r="N4540" s="122">
        <v>0</v>
      </c>
      <c r="O4540" s="122">
        <v>0</v>
      </c>
      <c r="P4540" s="122">
        <v>0</v>
      </c>
      <c r="Q4540" s="122">
        <v>1.060729098E-4</v>
      </c>
      <c r="R4540" s="122">
        <v>1.3754753297999999E-3</v>
      </c>
      <c r="S4540" s="122">
        <v>2.9082388763999999E-3</v>
      </c>
      <c r="T4540" s="122">
        <v>3.3447344501999999E-3</v>
      </c>
      <c r="U4540" s="122">
        <v>3.8065840956000001E-3</v>
      </c>
      <c r="V4540" s="122">
        <v>4.2946096908000001E-3</v>
      </c>
      <c r="W4540" s="122">
        <v>4.7913294857999996E-3</v>
      </c>
      <c r="X4540" s="122">
        <v>5.2626079505999996E-3</v>
      </c>
      <c r="Y4540" s="122">
        <v>5.7637950941999997E-3</v>
      </c>
      <c r="Z4540" s="122">
        <v>6.3499496345999999E-3</v>
      </c>
      <c r="AA4540" s="122">
        <v>6.997302312E-3</v>
      </c>
      <c r="AB4540" s="122">
        <v>7.6148180394000004E-3</v>
      </c>
      <c r="AC4540" s="122">
        <v>8.2498936805999994E-3</v>
      </c>
      <c r="AD4540" s="122">
        <v>8.9170672733999996E-3</v>
      </c>
      <c r="AE4540" s="122">
        <v>1.1524548835799999E-2</v>
      </c>
      <c r="AF4540" s="122">
        <v>1.3710352227000001E-2</v>
      </c>
      <c r="AG4540" s="122">
        <v>1.6254169588800001E-2</v>
      </c>
      <c r="AH4540" s="122">
        <v>1.7249749717199999E-2</v>
      </c>
      <c r="AI4540" s="122">
        <v>1.7544354828E-2</v>
      </c>
      <c r="AJ4540" s="122">
        <v>1.72368955044E-2</v>
      </c>
      <c r="AK4540" s="122">
        <v>1.80763544676E-2</v>
      </c>
      <c r="AL4540" s="122">
        <v>0</v>
      </c>
    </row>
    <row r="4541" spans="1:38" hidden="1" x14ac:dyDescent="0.25">
      <c r="A4541" s="122" t="s">
        <v>2025</v>
      </c>
      <c r="B4541" s="122">
        <v>1</v>
      </c>
      <c r="C4541" s="122" t="s">
        <v>2225</v>
      </c>
      <c r="D4541" s="122" t="s">
        <v>2086</v>
      </c>
      <c r="E4541" s="122">
        <v>83</v>
      </c>
      <c r="F4541" s="122">
        <v>0</v>
      </c>
      <c r="G4541" s="122">
        <v>0</v>
      </c>
      <c r="H4541" s="122">
        <v>0</v>
      </c>
      <c r="I4541" s="122">
        <v>0</v>
      </c>
      <c r="J4541" s="122">
        <v>0</v>
      </c>
      <c r="K4541" s="122">
        <v>0</v>
      </c>
      <c r="L4541" s="122">
        <v>0</v>
      </c>
      <c r="M4541" s="122">
        <v>0</v>
      </c>
      <c r="N4541" s="122">
        <v>0</v>
      </c>
      <c r="O4541" s="122">
        <v>0</v>
      </c>
      <c r="P4541" s="122">
        <v>0</v>
      </c>
      <c r="Q4541" s="122">
        <v>2.1805116762000001E-3</v>
      </c>
      <c r="R4541" s="122">
        <v>2.84751917736E-2</v>
      </c>
      <c r="S4541" s="122">
        <v>6.04544735652E-2</v>
      </c>
      <c r="T4541" s="122">
        <v>7.0112426326799995E-2</v>
      </c>
      <c r="U4541" s="122">
        <v>8.03611404024E-2</v>
      </c>
      <c r="V4541" s="122">
        <v>9.0798366773400002E-2</v>
      </c>
      <c r="W4541" s="122">
        <v>0.100953809385</v>
      </c>
      <c r="X4541" s="122">
        <v>0.11031203898</v>
      </c>
      <c r="Y4541" s="122">
        <v>0.120563419119</v>
      </c>
      <c r="Z4541" s="122">
        <v>0.1330211285832</v>
      </c>
      <c r="AA4541" s="122">
        <v>0.14691418212900001</v>
      </c>
      <c r="AB4541" s="122">
        <v>0.16054445618640001</v>
      </c>
      <c r="AC4541" s="122">
        <v>0.1745545906962</v>
      </c>
      <c r="AD4541" s="122">
        <v>0.18972511237680001</v>
      </c>
      <c r="AE4541" s="122">
        <v>0.24734612940180001</v>
      </c>
      <c r="AF4541" s="122">
        <v>0.29769469346760002</v>
      </c>
      <c r="AG4541" s="122">
        <v>0.35593508018640002</v>
      </c>
      <c r="AH4541" s="122">
        <v>0.37916012594460002</v>
      </c>
      <c r="AI4541" s="122">
        <v>0.38607209037540002</v>
      </c>
      <c r="AJ4541" s="122">
        <v>0.37484011653659999</v>
      </c>
      <c r="AK4541" s="122">
        <v>0.39239552352000001</v>
      </c>
      <c r="AL4541" s="122">
        <v>0</v>
      </c>
    </row>
    <row r="4542" spans="1:38" hidden="1" x14ac:dyDescent="0.25">
      <c r="A4542" s="122" t="s">
        <v>2025</v>
      </c>
      <c r="B4542" s="122">
        <v>1</v>
      </c>
      <c r="C4542" s="122" t="s">
        <v>2225</v>
      </c>
      <c r="D4542" s="122" t="s">
        <v>2087</v>
      </c>
      <c r="E4542" s="122">
        <v>83</v>
      </c>
      <c r="F4542" s="122">
        <v>0</v>
      </c>
      <c r="G4542" s="122">
        <v>0</v>
      </c>
      <c r="H4542" s="122">
        <v>0</v>
      </c>
      <c r="I4542" s="122">
        <v>0</v>
      </c>
      <c r="J4542" s="122">
        <v>0</v>
      </c>
      <c r="K4542" s="122">
        <v>0</v>
      </c>
      <c r="L4542" s="122">
        <v>0</v>
      </c>
      <c r="M4542" s="122">
        <v>0</v>
      </c>
      <c r="N4542" s="122">
        <v>0</v>
      </c>
      <c r="O4542" s="122">
        <v>0</v>
      </c>
      <c r="P4542" s="122">
        <v>0</v>
      </c>
      <c r="Q4542" s="122">
        <v>1.116724752E-3</v>
      </c>
      <c r="R4542" s="122">
        <v>1.45166786622E-2</v>
      </c>
      <c r="S4542" s="122">
        <v>3.06565399998E-2</v>
      </c>
      <c r="T4542" s="122">
        <v>3.5304180740400003E-2</v>
      </c>
      <c r="U4542" s="122">
        <v>4.0202653491000002E-2</v>
      </c>
      <c r="V4542" s="122">
        <v>4.5760627769999999E-2</v>
      </c>
      <c r="W4542" s="122">
        <v>5.1389646422400001E-2</v>
      </c>
      <c r="X4542" s="122">
        <v>5.6592073738200001E-2</v>
      </c>
      <c r="Y4542" s="122">
        <v>6.21853978746E-2</v>
      </c>
      <c r="Z4542" s="122">
        <v>6.8551374262800002E-2</v>
      </c>
      <c r="AA4542" s="122">
        <v>7.5583647539400001E-2</v>
      </c>
      <c r="AB4542" s="122">
        <v>8.2372994847000003E-2</v>
      </c>
      <c r="AC4542" s="122">
        <v>8.9060661604199995E-2</v>
      </c>
      <c r="AD4542" s="122">
        <v>9.6241153351199996E-2</v>
      </c>
      <c r="AE4542" s="122">
        <v>0.1245758504562</v>
      </c>
      <c r="AF4542" s="122">
        <v>0.14877263887200001</v>
      </c>
      <c r="AG4542" s="122">
        <v>0.17675411325000001</v>
      </c>
      <c r="AH4542" s="122">
        <v>0.1876521639564</v>
      </c>
      <c r="AI4542" s="122">
        <v>0.19091621097120001</v>
      </c>
      <c r="AJ4542" s="122">
        <v>0.18639187744319999</v>
      </c>
      <c r="AK4542" s="122">
        <v>0.1945583972904</v>
      </c>
      <c r="AL4542" s="122">
        <v>0</v>
      </c>
    </row>
    <row r="4543" spans="1:38" hidden="1" x14ac:dyDescent="0.25">
      <c r="A4543" s="122" t="s">
        <v>2025</v>
      </c>
      <c r="B4543" s="122">
        <v>1</v>
      </c>
      <c r="C4543" s="122" t="s">
        <v>2225</v>
      </c>
      <c r="D4543" s="122" t="s">
        <v>2134</v>
      </c>
      <c r="E4543" s="122">
        <v>83</v>
      </c>
      <c r="F4543" s="122">
        <v>0</v>
      </c>
      <c r="G4543" s="122">
        <v>0</v>
      </c>
      <c r="H4543" s="122">
        <v>0</v>
      </c>
      <c r="I4543" s="122">
        <v>0</v>
      </c>
      <c r="J4543" s="122">
        <v>0</v>
      </c>
      <c r="K4543" s="122">
        <v>0</v>
      </c>
      <c r="L4543" s="122">
        <v>0</v>
      </c>
      <c r="M4543" s="122">
        <v>0</v>
      </c>
      <c r="N4543" s="122">
        <v>0</v>
      </c>
      <c r="O4543" s="122">
        <v>0</v>
      </c>
      <c r="P4543" s="122">
        <v>0</v>
      </c>
      <c r="Q4543" s="122">
        <v>2.08596102E-5</v>
      </c>
      <c r="R4543" s="122">
        <v>2.6847197520000002E-4</v>
      </c>
      <c r="S4543" s="122">
        <v>5.6195645219999995E-4</v>
      </c>
      <c r="T4543" s="122">
        <v>6.3948696239999995E-4</v>
      </c>
      <c r="U4543" s="122">
        <v>7.1875372139999999E-4</v>
      </c>
      <c r="V4543" s="122">
        <v>8.0116719539999998E-4</v>
      </c>
      <c r="W4543" s="122">
        <v>8.85513486E-4</v>
      </c>
      <c r="X4543" s="122">
        <v>9.6405789479999998E-4</v>
      </c>
      <c r="Y4543" s="122">
        <v>1.0513643711999999E-3</v>
      </c>
      <c r="Z4543" s="122">
        <v>1.1528551320000001E-3</v>
      </c>
      <c r="AA4543" s="122">
        <v>1.2640153812E-3</v>
      </c>
      <c r="AB4543" s="122">
        <v>1.3694175924000001E-3</v>
      </c>
      <c r="AC4543" s="122">
        <v>1.475890845E-3</v>
      </c>
      <c r="AD4543" s="122">
        <v>1.5850083678E-3</v>
      </c>
      <c r="AE4543" s="122">
        <v>2.0356673766E-3</v>
      </c>
      <c r="AF4543" s="122">
        <v>2.4086769564000002E-3</v>
      </c>
      <c r="AG4543" s="122">
        <v>2.8396803006E-3</v>
      </c>
      <c r="AH4543" s="122">
        <v>2.9928512328000001E-3</v>
      </c>
      <c r="AI4543" s="122">
        <v>3.020540952E-3</v>
      </c>
      <c r="AJ4543" s="122">
        <v>2.9279849742E-3</v>
      </c>
      <c r="AK4543" s="122">
        <v>3.0410159207999998E-3</v>
      </c>
      <c r="AL4543" s="122">
        <v>0</v>
      </c>
    </row>
    <row r="4544" spans="1:38" hidden="1" x14ac:dyDescent="0.25">
      <c r="A4544" s="122" t="s">
        <v>2025</v>
      </c>
      <c r="B4544" s="122">
        <v>1</v>
      </c>
      <c r="C4544" s="122" t="s">
        <v>2225</v>
      </c>
      <c r="D4544" s="122" t="s">
        <v>2088</v>
      </c>
      <c r="E4544" s="122">
        <v>83</v>
      </c>
      <c r="F4544" s="122">
        <v>0</v>
      </c>
      <c r="G4544" s="122">
        <v>0</v>
      </c>
      <c r="H4544" s="122">
        <v>0</v>
      </c>
      <c r="I4544" s="122">
        <v>0</v>
      </c>
      <c r="J4544" s="122">
        <v>0</v>
      </c>
      <c r="K4544" s="122">
        <v>0</v>
      </c>
      <c r="L4544" s="122">
        <v>0</v>
      </c>
      <c r="M4544" s="122">
        <v>0</v>
      </c>
      <c r="N4544" s="122">
        <v>0</v>
      </c>
      <c r="O4544" s="122">
        <v>0</v>
      </c>
      <c r="P4544" s="122">
        <v>0</v>
      </c>
      <c r="Q4544" s="122">
        <v>1.6342849379999999E-4</v>
      </c>
      <c r="R4544" s="122">
        <v>2.1150120420000001E-3</v>
      </c>
      <c r="S4544" s="122">
        <v>4.4482168302000004E-3</v>
      </c>
      <c r="T4544" s="122">
        <v>5.1272685749999998E-3</v>
      </c>
      <c r="U4544" s="122">
        <v>5.8224949925999997E-3</v>
      </c>
      <c r="V4544" s="122">
        <v>6.5460175638000001E-3</v>
      </c>
      <c r="W4544" s="122">
        <v>7.2312470802E-3</v>
      </c>
      <c r="X4544" s="122">
        <v>7.9320296484000005E-3</v>
      </c>
      <c r="Y4544" s="122">
        <v>8.7046536720000005E-3</v>
      </c>
      <c r="Z4544" s="122">
        <v>9.6275058594000006E-3</v>
      </c>
      <c r="AA4544" s="122">
        <v>1.06360937826E-2</v>
      </c>
      <c r="AB4544" s="122">
        <v>1.16045631702E-2</v>
      </c>
      <c r="AC4544" s="122">
        <v>1.2577761768E-2</v>
      </c>
      <c r="AD4544" s="122">
        <v>1.3525043532E-2</v>
      </c>
      <c r="AE4544" s="122">
        <v>1.7407951017599999E-2</v>
      </c>
      <c r="AF4544" s="122">
        <v>2.0621835234000001E-2</v>
      </c>
      <c r="AG4544" s="122">
        <v>2.4192063409799999E-2</v>
      </c>
      <c r="AH4544" s="122">
        <v>2.5386281434800002E-2</v>
      </c>
      <c r="AI4544" s="122">
        <v>2.5429369937400002E-2</v>
      </c>
      <c r="AJ4544" s="122">
        <v>2.5231163872200001E-2</v>
      </c>
      <c r="AK4544" s="122">
        <v>2.5970140052999999E-2</v>
      </c>
      <c r="AL4544" s="122">
        <v>0</v>
      </c>
    </row>
    <row r="4545" spans="1:38" hidden="1" x14ac:dyDescent="0.25">
      <c r="A4545" s="122" t="s">
        <v>2025</v>
      </c>
      <c r="B4545" s="122">
        <v>1</v>
      </c>
      <c r="C4545" s="122" t="s">
        <v>2225</v>
      </c>
      <c r="D4545" s="122" t="s">
        <v>2089</v>
      </c>
      <c r="E4545" s="122">
        <v>83</v>
      </c>
      <c r="F4545" s="122">
        <v>0</v>
      </c>
      <c r="G4545" s="122">
        <v>0</v>
      </c>
      <c r="H4545" s="122">
        <v>0</v>
      </c>
      <c r="I4545" s="122">
        <v>0</v>
      </c>
      <c r="J4545" s="122">
        <v>0</v>
      </c>
      <c r="K4545" s="122">
        <v>0</v>
      </c>
      <c r="L4545" s="122">
        <v>0</v>
      </c>
      <c r="M4545" s="122">
        <v>0</v>
      </c>
      <c r="N4545" s="122">
        <v>0</v>
      </c>
      <c r="O4545" s="122">
        <v>0</v>
      </c>
      <c r="P4545" s="122">
        <v>0</v>
      </c>
      <c r="Q4545" s="122">
        <v>3.9085821060000001E-4</v>
      </c>
      <c r="R4545" s="122">
        <v>5.0063528657999998E-3</v>
      </c>
      <c r="S4545" s="122">
        <v>1.0459663156799999E-2</v>
      </c>
      <c r="T4545" s="122">
        <v>1.1891055719400001E-2</v>
      </c>
      <c r="U4545" s="122">
        <v>1.3352000719199999E-2</v>
      </c>
      <c r="V4545" s="122">
        <v>1.4907213835799999E-2</v>
      </c>
      <c r="W4545" s="122">
        <v>1.64843467074E-2</v>
      </c>
      <c r="X4545" s="122">
        <v>1.7961709966200001E-2</v>
      </c>
      <c r="Y4545" s="122">
        <v>1.9603289362800001E-2</v>
      </c>
      <c r="Z4545" s="122">
        <v>2.15334982434E-2</v>
      </c>
      <c r="AA4545" s="122">
        <v>2.3644080174E-2</v>
      </c>
      <c r="AB4545" s="122">
        <v>2.5591640131200001E-2</v>
      </c>
      <c r="AC4545" s="122">
        <v>2.7622210129799998E-2</v>
      </c>
      <c r="AD4545" s="122">
        <v>2.9725529347800001E-2</v>
      </c>
      <c r="AE4545" s="122">
        <v>3.8198931170399998E-2</v>
      </c>
      <c r="AF4545" s="122">
        <v>4.5218852678999999E-2</v>
      </c>
      <c r="AG4545" s="122">
        <v>5.3342254165199998E-2</v>
      </c>
      <c r="AH4545" s="122">
        <v>5.6190102968999997E-2</v>
      </c>
      <c r="AI4545" s="122">
        <v>5.6757335434800001E-2</v>
      </c>
      <c r="AJ4545" s="122">
        <v>5.5412370327599998E-2</v>
      </c>
      <c r="AK4545" s="122">
        <v>5.7524564697599999E-2</v>
      </c>
      <c r="AL4545" s="122">
        <v>0</v>
      </c>
    </row>
    <row r="4546" spans="1:38" hidden="1" x14ac:dyDescent="0.25">
      <c r="A4546" s="122" t="s">
        <v>2025</v>
      </c>
      <c r="B4546" s="122">
        <v>1</v>
      </c>
      <c r="C4546" s="122" t="s">
        <v>2225</v>
      </c>
      <c r="D4546" s="122" t="s">
        <v>2090</v>
      </c>
      <c r="E4546" s="122">
        <v>83</v>
      </c>
      <c r="F4546" s="122">
        <v>0</v>
      </c>
      <c r="G4546" s="122">
        <v>0</v>
      </c>
      <c r="H4546" s="122">
        <v>0</v>
      </c>
      <c r="I4546" s="122">
        <v>0</v>
      </c>
      <c r="J4546" s="122">
        <v>0</v>
      </c>
      <c r="K4546" s="122">
        <v>0</v>
      </c>
      <c r="L4546" s="122">
        <v>0</v>
      </c>
      <c r="M4546" s="122">
        <v>0</v>
      </c>
      <c r="N4546" s="122">
        <v>0</v>
      </c>
      <c r="O4546" s="122">
        <v>0</v>
      </c>
      <c r="P4546" s="122">
        <v>0</v>
      </c>
      <c r="Q4546" s="122">
        <v>1.7596129979999999E-4</v>
      </c>
      <c r="R4546" s="122">
        <v>2.2869257267999999E-3</v>
      </c>
      <c r="S4546" s="122">
        <v>4.8472129133999998E-3</v>
      </c>
      <c r="T4546" s="122">
        <v>5.6032634658E-3</v>
      </c>
      <c r="U4546" s="122">
        <v>6.4328455619999999E-3</v>
      </c>
      <c r="V4546" s="122">
        <v>7.3403875115999996E-3</v>
      </c>
      <c r="W4546" s="122">
        <v>8.2723971330000007E-3</v>
      </c>
      <c r="X4546" s="122">
        <v>9.1353797964000005E-3</v>
      </c>
      <c r="Y4546" s="122">
        <v>1.0047287679000001E-2</v>
      </c>
      <c r="Z4546" s="122">
        <v>1.10872614996E-2</v>
      </c>
      <c r="AA4546" s="122">
        <v>1.2214359042599999E-2</v>
      </c>
      <c r="AB4546" s="122">
        <v>1.32739763442E-2</v>
      </c>
      <c r="AC4546" s="122">
        <v>1.4392179087000001E-2</v>
      </c>
      <c r="AD4546" s="122">
        <v>1.55978798976E-2</v>
      </c>
      <c r="AE4546" s="122">
        <v>2.0215440788399999E-2</v>
      </c>
      <c r="AF4546" s="122">
        <v>2.4304204267200001E-2</v>
      </c>
      <c r="AG4546" s="122">
        <v>2.9180291626199999E-2</v>
      </c>
      <c r="AH4546" s="122">
        <v>3.1254712374600001E-2</v>
      </c>
      <c r="AI4546" s="122">
        <v>3.2137741178400001E-2</v>
      </c>
      <c r="AJ4546" s="122">
        <v>3.21103966326E-2</v>
      </c>
      <c r="AK4546" s="122">
        <v>3.4245869915399997E-2</v>
      </c>
      <c r="AL4546" s="122">
        <v>0</v>
      </c>
    </row>
    <row r="4547" spans="1:38" hidden="1" x14ac:dyDescent="0.25">
      <c r="A4547" s="122" t="s">
        <v>2025</v>
      </c>
      <c r="B4547" s="122">
        <v>1</v>
      </c>
      <c r="C4547" s="122" t="s">
        <v>2225</v>
      </c>
      <c r="D4547" s="122" t="s">
        <v>2091</v>
      </c>
      <c r="E4547" s="122">
        <v>83</v>
      </c>
      <c r="F4547" s="122">
        <v>0</v>
      </c>
      <c r="G4547" s="122">
        <v>0</v>
      </c>
      <c r="H4547" s="122">
        <v>0</v>
      </c>
      <c r="I4547" s="122">
        <v>0</v>
      </c>
      <c r="J4547" s="122">
        <v>0</v>
      </c>
      <c r="K4547" s="122">
        <v>0</v>
      </c>
      <c r="L4547" s="122">
        <v>0</v>
      </c>
      <c r="M4547" s="122">
        <v>0</v>
      </c>
      <c r="N4547" s="122">
        <v>0</v>
      </c>
      <c r="O4547" s="122">
        <v>0</v>
      </c>
      <c r="P4547" s="122">
        <v>0</v>
      </c>
      <c r="Q4547" s="122">
        <v>1.6648075158000001E-3</v>
      </c>
      <c r="R4547" s="122">
        <v>2.13709450812E-2</v>
      </c>
      <c r="S4547" s="122">
        <v>4.4640257547600003E-2</v>
      </c>
      <c r="T4547" s="122">
        <v>5.0685237688799997E-2</v>
      </c>
      <c r="U4547" s="122">
        <v>5.6795428060799999E-2</v>
      </c>
      <c r="V4547" s="122">
        <v>6.31943136396E-2</v>
      </c>
      <c r="W4547" s="122">
        <v>6.9779347809600004E-2</v>
      </c>
      <c r="X4547" s="122">
        <v>7.5896184163800007E-2</v>
      </c>
      <c r="Y4547" s="122">
        <v>8.2713384210599997E-2</v>
      </c>
      <c r="Z4547" s="122">
        <v>9.0632008209600004E-2</v>
      </c>
      <c r="AA4547" s="122">
        <v>9.9207535884600004E-2</v>
      </c>
      <c r="AB4547" s="122">
        <v>0.1071545523906</v>
      </c>
      <c r="AC4547" s="122">
        <v>0.1151316654774</v>
      </c>
      <c r="AD4547" s="122">
        <v>0.1231308705198</v>
      </c>
      <c r="AE4547" s="122">
        <v>0.15731495688479999</v>
      </c>
      <c r="AF4547" s="122">
        <v>0.18504440174219999</v>
      </c>
      <c r="AG4547" s="122">
        <v>0.21684668637060001</v>
      </c>
      <c r="AH4547" s="122">
        <v>0.2269917650286</v>
      </c>
      <c r="AI4547" s="122">
        <v>0.2275436901738</v>
      </c>
      <c r="AJ4547" s="122">
        <v>0.2221807062618</v>
      </c>
      <c r="AK4547" s="122">
        <v>0.2282814605214</v>
      </c>
      <c r="AL4547" s="122">
        <v>0</v>
      </c>
    </row>
    <row r="4548" spans="1:38" hidden="1" x14ac:dyDescent="0.25">
      <c r="A4548" s="122" t="s">
        <v>2025</v>
      </c>
      <c r="B4548" s="122">
        <v>1</v>
      </c>
      <c r="C4548" s="122" t="s">
        <v>2225</v>
      </c>
      <c r="D4548" s="122" t="s">
        <v>2092</v>
      </c>
      <c r="E4548" s="122">
        <v>83</v>
      </c>
      <c r="F4548" s="122">
        <v>0</v>
      </c>
      <c r="G4548" s="122">
        <v>0</v>
      </c>
      <c r="H4548" s="122">
        <v>0</v>
      </c>
      <c r="I4548" s="122">
        <v>0</v>
      </c>
      <c r="J4548" s="122">
        <v>0</v>
      </c>
      <c r="K4548" s="122">
        <v>0</v>
      </c>
      <c r="L4548" s="122">
        <v>0</v>
      </c>
      <c r="M4548" s="122">
        <v>0</v>
      </c>
      <c r="N4548" s="122">
        <v>0</v>
      </c>
      <c r="O4548" s="122">
        <v>0</v>
      </c>
      <c r="P4548" s="122">
        <v>0</v>
      </c>
      <c r="Q4548" s="122">
        <v>8.1687837660000004E-4</v>
      </c>
      <c r="R4548" s="122">
        <v>1.0503232997400001E-2</v>
      </c>
      <c r="S4548" s="122">
        <v>2.20308525294E-2</v>
      </c>
      <c r="T4548" s="122">
        <v>2.5093497772200001E-2</v>
      </c>
      <c r="U4548" s="122">
        <v>2.8279098018599999E-2</v>
      </c>
      <c r="V4548" s="122">
        <v>3.1650592802399999E-2</v>
      </c>
      <c r="W4548" s="122">
        <v>3.5063717403000003E-2</v>
      </c>
      <c r="X4548" s="122">
        <v>3.8253456126599999E-2</v>
      </c>
      <c r="Y4548" s="122">
        <v>4.1750558678400003E-2</v>
      </c>
      <c r="Z4548" s="122">
        <v>4.5812076882000001E-2</v>
      </c>
      <c r="AA4548" s="122">
        <v>5.0246442074400002E-2</v>
      </c>
      <c r="AB4548" s="122">
        <v>5.4388020000600001E-2</v>
      </c>
      <c r="AC4548" s="122">
        <v>5.8661155839000001E-2</v>
      </c>
      <c r="AD4548" s="122">
        <v>6.3032034350999994E-2</v>
      </c>
      <c r="AE4548" s="122">
        <v>8.0879648420999997E-2</v>
      </c>
      <c r="AF4548" s="122">
        <v>9.5798919216000006E-2</v>
      </c>
      <c r="AG4548" s="122">
        <v>0.1130406468048</v>
      </c>
      <c r="AH4548" s="122">
        <v>0.1194921543816</v>
      </c>
      <c r="AI4548" s="122">
        <v>0.12091235484899999</v>
      </c>
      <c r="AJ4548" s="122">
        <v>0.11792024132459999</v>
      </c>
      <c r="AK4548" s="122">
        <v>0.1226124766152</v>
      </c>
      <c r="AL4548" s="122">
        <v>0</v>
      </c>
    </row>
    <row r="4549" spans="1:38" hidden="1" x14ac:dyDescent="0.25">
      <c r="A4549" s="122" t="s">
        <v>2025</v>
      </c>
      <c r="B4549" s="122">
        <v>1</v>
      </c>
      <c r="C4549" s="122" t="s">
        <v>2225</v>
      </c>
      <c r="D4549" s="122" t="s">
        <v>2093</v>
      </c>
      <c r="E4549" s="122">
        <v>83</v>
      </c>
      <c r="F4549" s="122">
        <v>0</v>
      </c>
      <c r="G4549" s="122">
        <v>0</v>
      </c>
      <c r="H4549" s="122">
        <v>0</v>
      </c>
      <c r="I4549" s="122">
        <v>0</v>
      </c>
      <c r="J4549" s="122">
        <v>0</v>
      </c>
      <c r="K4549" s="122">
        <v>0</v>
      </c>
      <c r="L4549" s="122">
        <v>0</v>
      </c>
      <c r="M4549" s="122">
        <v>0</v>
      </c>
      <c r="N4549" s="122">
        <v>0</v>
      </c>
      <c r="O4549" s="122">
        <v>0</v>
      </c>
      <c r="P4549" s="122">
        <v>0</v>
      </c>
      <c r="Q4549" s="122">
        <v>3.6021937380000001E-4</v>
      </c>
      <c r="R4549" s="122">
        <v>4.6297990595999998E-3</v>
      </c>
      <c r="S4549" s="122">
        <v>9.6810721721999997E-3</v>
      </c>
      <c r="T4549" s="122">
        <v>1.1008327558799999E-2</v>
      </c>
      <c r="U4549" s="122">
        <v>1.23649191666E-2</v>
      </c>
      <c r="V4549" s="122">
        <v>1.3809091210200001E-2</v>
      </c>
      <c r="W4549" s="122">
        <v>1.5300311254799999E-2</v>
      </c>
      <c r="X4549" s="122">
        <v>1.67193549666E-2</v>
      </c>
      <c r="Y4549" s="122">
        <v>1.8309494345999999E-2</v>
      </c>
      <c r="Z4549" s="122">
        <v>2.0174407538999999E-2</v>
      </c>
      <c r="AA4549" s="122">
        <v>2.21245247652E-2</v>
      </c>
      <c r="AB4549" s="122">
        <v>2.40044953434E-2</v>
      </c>
      <c r="AC4549" s="122">
        <v>2.5839950908200002E-2</v>
      </c>
      <c r="AD4549" s="122">
        <v>2.77303934622E-2</v>
      </c>
      <c r="AE4549" s="122">
        <v>3.5607628055999999E-2</v>
      </c>
      <c r="AF4549" s="122">
        <v>4.2040424282999998E-2</v>
      </c>
      <c r="AG4549" s="122">
        <v>4.9391437352400001E-2</v>
      </c>
      <c r="AH4549" s="122">
        <v>5.1959620970400001E-2</v>
      </c>
      <c r="AI4549" s="122">
        <v>5.2321056816600001E-2</v>
      </c>
      <c r="AJ4549" s="122">
        <v>5.1019428431399998E-2</v>
      </c>
      <c r="AK4549" s="122">
        <v>5.2867640311199997E-2</v>
      </c>
      <c r="AL4549" s="122">
        <v>0</v>
      </c>
    </row>
    <row r="4550" spans="1:38" hidden="1" x14ac:dyDescent="0.25">
      <c r="A4550" s="122" t="s">
        <v>2025</v>
      </c>
      <c r="B4550" s="122">
        <v>1</v>
      </c>
      <c r="C4550" s="122" t="s">
        <v>2225</v>
      </c>
      <c r="D4550" s="122" t="s">
        <v>2094</v>
      </c>
      <c r="E4550" s="122">
        <v>83</v>
      </c>
      <c r="F4550" s="122">
        <v>0</v>
      </c>
      <c r="G4550" s="122">
        <v>0</v>
      </c>
      <c r="H4550" s="122">
        <v>0</v>
      </c>
      <c r="I4550" s="122">
        <v>0</v>
      </c>
      <c r="J4550" s="122">
        <v>0</v>
      </c>
      <c r="K4550" s="122">
        <v>0</v>
      </c>
      <c r="L4550" s="122">
        <v>0</v>
      </c>
      <c r="M4550" s="122">
        <v>0</v>
      </c>
      <c r="N4550" s="122">
        <v>0</v>
      </c>
      <c r="O4550" s="122">
        <v>0</v>
      </c>
      <c r="P4550" s="122">
        <v>0</v>
      </c>
      <c r="Q4550" s="122">
        <v>5.423138292E-4</v>
      </c>
      <c r="R4550" s="122">
        <v>6.978092979E-3</v>
      </c>
      <c r="S4550" s="122">
        <v>1.4637738258000001E-2</v>
      </c>
      <c r="T4550" s="122">
        <v>1.6691811279000001E-2</v>
      </c>
      <c r="U4550" s="122">
        <v>1.8839210933400002E-2</v>
      </c>
      <c r="V4550" s="122">
        <v>2.1087698603399999E-2</v>
      </c>
      <c r="W4550" s="122">
        <v>2.3395631001600001E-2</v>
      </c>
      <c r="X4550" s="122">
        <v>2.55420412962E-2</v>
      </c>
      <c r="Y4550" s="122">
        <v>2.7903883378799999E-2</v>
      </c>
      <c r="Z4550" s="122">
        <v>3.0692624391000001E-2</v>
      </c>
      <c r="AA4550" s="122">
        <v>3.3697955920200001E-2</v>
      </c>
      <c r="AB4550" s="122">
        <v>3.6496053079200001E-2</v>
      </c>
      <c r="AC4550" s="122">
        <v>3.9344227837199999E-2</v>
      </c>
      <c r="AD4550" s="122">
        <v>4.2209094813600002E-2</v>
      </c>
      <c r="AE4550" s="122">
        <v>5.4182756713799997E-2</v>
      </c>
      <c r="AF4550" s="122">
        <v>6.4083014767200006E-2</v>
      </c>
      <c r="AG4550" s="122">
        <v>7.5601566268800005E-2</v>
      </c>
      <c r="AH4550" s="122">
        <v>7.9636801015200001E-2</v>
      </c>
      <c r="AI4550" s="122">
        <v>8.0338874187000003E-2</v>
      </c>
      <c r="AJ4550" s="122">
        <v>7.8269330739600004E-2</v>
      </c>
      <c r="AK4550" s="122">
        <v>8.1238493193E-2</v>
      </c>
      <c r="AL4550" s="122">
        <v>0</v>
      </c>
    </row>
    <row r="4551" spans="1:38" hidden="1" x14ac:dyDescent="0.25">
      <c r="A4551" s="122" t="s">
        <v>2025</v>
      </c>
      <c r="B4551" s="122">
        <v>1</v>
      </c>
      <c r="C4551" s="122" t="s">
        <v>2225</v>
      </c>
      <c r="D4551" s="122" t="s">
        <v>2095</v>
      </c>
      <c r="E4551" s="122">
        <v>83</v>
      </c>
      <c r="F4551" s="122">
        <v>0</v>
      </c>
      <c r="G4551" s="122">
        <v>0</v>
      </c>
      <c r="H4551" s="122">
        <v>0</v>
      </c>
      <c r="I4551" s="122">
        <v>0</v>
      </c>
      <c r="J4551" s="122">
        <v>0</v>
      </c>
      <c r="K4551" s="122">
        <v>0</v>
      </c>
      <c r="L4551" s="122">
        <v>0</v>
      </c>
      <c r="M4551" s="122">
        <v>0</v>
      </c>
      <c r="N4551" s="122">
        <v>0</v>
      </c>
      <c r="O4551" s="122">
        <v>0</v>
      </c>
      <c r="P4551" s="122">
        <v>0</v>
      </c>
      <c r="Q4551" s="122">
        <v>5.9693582519999996E-4</v>
      </c>
      <c r="R4551" s="122">
        <v>7.6731800573999996E-3</v>
      </c>
      <c r="S4551" s="122">
        <v>1.6073620820400002E-2</v>
      </c>
      <c r="T4551" s="122">
        <v>1.8326880514800001E-2</v>
      </c>
      <c r="U4551" s="122">
        <v>2.0613286722599999E-2</v>
      </c>
      <c r="V4551" s="122">
        <v>2.1504660605999999E-2</v>
      </c>
      <c r="W4551" s="122">
        <v>2.4049181699399999E-2</v>
      </c>
      <c r="X4551" s="122">
        <v>2.6409590321400001E-2</v>
      </c>
      <c r="Y4551" s="122">
        <v>2.9032261658400001E-2</v>
      </c>
      <c r="Z4551" s="122">
        <v>3.2077251921E-2</v>
      </c>
      <c r="AA4551" s="122">
        <v>3.5281749102599999E-2</v>
      </c>
      <c r="AB4551" s="122">
        <v>3.8277677552399997E-2</v>
      </c>
      <c r="AC4551" s="122">
        <v>4.13006248512E-2</v>
      </c>
      <c r="AD4551" s="122">
        <v>4.4396919309599998E-2</v>
      </c>
      <c r="AE4551" s="122">
        <v>5.7092712448200002E-2</v>
      </c>
      <c r="AF4551" s="122">
        <v>6.7561732180799999E-2</v>
      </c>
      <c r="AG4551" s="122">
        <v>7.9301955275400002E-2</v>
      </c>
      <c r="AH4551" s="122">
        <v>8.3207697315600002E-2</v>
      </c>
      <c r="AI4551" s="122">
        <v>8.3679003407999997E-2</v>
      </c>
      <c r="AJ4551" s="122">
        <v>8.0828139592200005E-2</v>
      </c>
      <c r="AK4551" s="122">
        <v>8.3304011762400001E-2</v>
      </c>
      <c r="AL4551" s="122">
        <v>0</v>
      </c>
    </row>
    <row r="4552" spans="1:38" hidden="1" x14ac:dyDescent="0.25">
      <c r="A4552" s="122" t="s">
        <v>2025</v>
      </c>
      <c r="B4552" s="122">
        <v>1</v>
      </c>
      <c r="C4552" s="122" t="s">
        <v>2225</v>
      </c>
      <c r="D4552" s="122" t="s">
        <v>2096</v>
      </c>
      <c r="E4552" s="122">
        <v>83</v>
      </c>
      <c r="F4552" s="122">
        <v>0</v>
      </c>
      <c r="G4552" s="122">
        <v>0</v>
      </c>
      <c r="H4552" s="122">
        <v>0</v>
      </c>
      <c r="I4552" s="122">
        <v>0</v>
      </c>
      <c r="J4552" s="122">
        <v>0</v>
      </c>
      <c r="K4552" s="122">
        <v>0</v>
      </c>
      <c r="L4552" s="122">
        <v>0</v>
      </c>
      <c r="M4552" s="122">
        <v>0</v>
      </c>
      <c r="N4552" s="122">
        <v>0</v>
      </c>
      <c r="O4552" s="122">
        <v>0</v>
      </c>
      <c r="P4552" s="122">
        <v>0</v>
      </c>
      <c r="Q4552" s="122">
        <v>8.5285474560000004E-4</v>
      </c>
      <c r="R4552" s="122">
        <v>1.09489556748E-2</v>
      </c>
      <c r="S4552" s="122">
        <v>2.2834088791799999E-2</v>
      </c>
      <c r="T4552" s="122">
        <v>2.5815238019999999E-2</v>
      </c>
      <c r="U4552" s="122">
        <v>2.8840633965000001E-2</v>
      </c>
      <c r="V4552" s="122">
        <v>3.2037511934999999E-2</v>
      </c>
      <c r="W4552" s="122">
        <v>3.5349301330199999E-2</v>
      </c>
      <c r="X4552" s="122">
        <v>3.8516391856800003E-2</v>
      </c>
      <c r="Y4552" s="122">
        <v>4.2127309567199997E-2</v>
      </c>
      <c r="Z4552" s="122">
        <v>4.6347693506400001E-2</v>
      </c>
      <c r="AA4552" s="122">
        <v>5.0994042184799998E-2</v>
      </c>
      <c r="AB4552" s="122">
        <v>5.5430036032800001E-2</v>
      </c>
      <c r="AC4552" s="122">
        <v>5.9951972223E-2</v>
      </c>
      <c r="AD4552" s="122">
        <v>6.4645529348399997E-2</v>
      </c>
      <c r="AE4552" s="122">
        <v>8.3155553051999995E-2</v>
      </c>
      <c r="AF4552" s="122">
        <v>9.8532102325799995E-2</v>
      </c>
      <c r="AG4552" s="122">
        <v>0.1164595230084</v>
      </c>
      <c r="AH4552" s="122">
        <v>0.1228322536584</v>
      </c>
      <c r="AI4552" s="122">
        <v>0.1238560839516</v>
      </c>
      <c r="AJ4552" s="122">
        <v>0.1220314354116</v>
      </c>
      <c r="AK4552" s="122">
        <v>0.1258325114046</v>
      </c>
      <c r="AL4552" s="122">
        <v>0</v>
      </c>
    </row>
    <row r="4553" spans="1:38" hidden="1" x14ac:dyDescent="0.25">
      <c r="A4553" s="122" t="s">
        <v>2025</v>
      </c>
      <c r="B4553" s="122">
        <v>1</v>
      </c>
      <c r="C4553" s="122" t="s">
        <v>2225</v>
      </c>
      <c r="D4553" s="122" t="s">
        <v>2097</v>
      </c>
      <c r="E4553" s="122">
        <v>83</v>
      </c>
      <c r="F4553" s="122">
        <v>0</v>
      </c>
      <c r="G4553" s="122">
        <v>0</v>
      </c>
      <c r="H4553" s="122">
        <v>0</v>
      </c>
      <c r="I4553" s="122">
        <v>0</v>
      </c>
      <c r="J4553" s="122">
        <v>0</v>
      </c>
      <c r="K4553" s="122">
        <v>0</v>
      </c>
      <c r="L4553" s="122">
        <v>0</v>
      </c>
      <c r="M4553" s="122">
        <v>0</v>
      </c>
      <c r="N4553" s="122">
        <v>0</v>
      </c>
      <c r="O4553" s="122">
        <v>0</v>
      </c>
      <c r="P4553" s="122">
        <v>0</v>
      </c>
      <c r="Q4553" s="122">
        <v>7.1648842979999999E-4</v>
      </c>
      <c r="R4553" s="122">
        <v>9.2823228498000003E-3</v>
      </c>
      <c r="S4553" s="122">
        <v>1.9540836743999999E-2</v>
      </c>
      <c r="T4553" s="122">
        <v>2.2331436699E-2</v>
      </c>
      <c r="U4553" s="122">
        <v>2.51882634432E-2</v>
      </c>
      <c r="V4553" s="122">
        <v>2.8125503062800001E-2</v>
      </c>
      <c r="W4553" s="122">
        <v>3.1072407623400002E-2</v>
      </c>
      <c r="X4553" s="122">
        <v>3.3848424324000002E-2</v>
      </c>
      <c r="Y4553" s="122">
        <v>3.70389940206E-2</v>
      </c>
      <c r="Z4553" s="122">
        <v>4.08587889996E-2</v>
      </c>
      <c r="AA4553" s="122">
        <v>4.5026864282399999E-2</v>
      </c>
      <c r="AB4553" s="122">
        <v>4.8976540212599999E-2</v>
      </c>
      <c r="AC4553" s="122">
        <v>5.2899313123800001E-2</v>
      </c>
      <c r="AD4553" s="122">
        <v>5.69548024188E-2</v>
      </c>
      <c r="AE4553" s="122">
        <v>7.3259364406800004E-2</v>
      </c>
      <c r="AF4553" s="122">
        <v>8.6693927634600002E-2</v>
      </c>
      <c r="AG4553" s="122">
        <v>0.10228506288</v>
      </c>
      <c r="AH4553" s="122">
        <v>0.10778411992920001</v>
      </c>
      <c r="AI4553" s="122">
        <v>0.1087680372636</v>
      </c>
      <c r="AJ4553" s="122">
        <v>0.1072681970646</v>
      </c>
      <c r="AK4553" s="122">
        <v>0.1110672056208</v>
      </c>
      <c r="AL4553" s="122">
        <v>0</v>
      </c>
    </row>
    <row r="4554" spans="1:38" hidden="1" x14ac:dyDescent="0.25">
      <c r="A4554" s="122" t="s">
        <v>2025</v>
      </c>
      <c r="B4554" s="122">
        <v>1</v>
      </c>
      <c r="C4554" s="122" t="s">
        <v>2225</v>
      </c>
      <c r="D4554" s="122" t="s">
        <v>2098</v>
      </c>
      <c r="E4554" s="122">
        <v>83</v>
      </c>
      <c r="F4554" s="122">
        <v>0</v>
      </c>
      <c r="G4554" s="122">
        <v>0</v>
      </c>
      <c r="H4554" s="122">
        <v>0</v>
      </c>
      <c r="I4554" s="122">
        <v>0</v>
      </c>
      <c r="J4554" s="122">
        <v>0</v>
      </c>
      <c r="K4554" s="122">
        <v>0</v>
      </c>
      <c r="L4554" s="122">
        <v>0</v>
      </c>
      <c r="M4554" s="122">
        <v>0</v>
      </c>
      <c r="N4554" s="122">
        <v>0</v>
      </c>
      <c r="O4554" s="122">
        <v>0</v>
      </c>
      <c r="P4554" s="122">
        <v>0</v>
      </c>
      <c r="Q4554" s="122">
        <v>1.71392793E-4</v>
      </c>
      <c r="R4554" s="122">
        <v>2.211150513E-3</v>
      </c>
      <c r="S4554" s="122">
        <v>4.6450341365999997E-3</v>
      </c>
      <c r="T4554" s="122">
        <v>5.2887839004000002E-3</v>
      </c>
      <c r="U4554" s="122">
        <v>5.93986107E-3</v>
      </c>
      <c r="V4554" s="122">
        <v>6.6154295921999999E-3</v>
      </c>
      <c r="W4554" s="122">
        <v>7.2937116251999999E-3</v>
      </c>
      <c r="X4554" s="122">
        <v>7.9218839699999998E-3</v>
      </c>
      <c r="Y4554" s="122">
        <v>8.5939514232000001E-3</v>
      </c>
      <c r="Z4554" s="122">
        <v>9.3709165835999999E-3</v>
      </c>
      <c r="AA4554" s="122">
        <v>1.0242209749199999E-2</v>
      </c>
      <c r="AB4554" s="122">
        <v>1.10464176108E-2</v>
      </c>
      <c r="AC4554" s="122">
        <v>1.1861042278799999E-2</v>
      </c>
      <c r="AD4554" s="122">
        <v>1.2721205897400001E-2</v>
      </c>
      <c r="AE4554" s="122">
        <v>1.6259233418999999E-2</v>
      </c>
      <c r="AF4554" s="122">
        <v>1.9228601963999999E-2</v>
      </c>
      <c r="AG4554" s="122">
        <v>2.26646219514E-2</v>
      </c>
      <c r="AH4554" s="122">
        <v>2.39060444766E-2</v>
      </c>
      <c r="AI4554" s="122">
        <v>2.4174710703000001E-2</v>
      </c>
      <c r="AJ4554" s="122">
        <v>2.3673565343999999E-2</v>
      </c>
      <c r="AK4554" s="122">
        <v>2.4721565411399998E-2</v>
      </c>
      <c r="AL4554" s="122">
        <v>0</v>
      </c>
    </row>
    <row r="4555" spans="1:38" hidden="1" x14ac:dyDescent="0.25">
      <c r="A4555" s="122" t="s">
        <v>2025</v>
      </c>
      <c r="B4555" s="122">
        <v>1</v>
      </c>
      <c r="C4555" s="122" t="s">
        <v>2225</v>
      </c>
      <c r="D4555" s="122" t="s">
        <v>2099</v>
      </c>
      <c r="E4555" s="122">
        <v>83</v>
      </c>
      <c r="F4555" s="122">
        <v>0</v>
      </c>
      <c r="G4555" s="122">
        <v>0</v>
      </c>
      <c r="H4555" s="122">
        <v>0</v>
      </c>
      <c r="I4555" s="122">
        <v>0</v>
      </c>
      <c r="J4555" s="122">
        <v>0</v>
      </c>
      <c r="K4555" s="122">
        <v>0</v>
      </c>
      <c r="L4555" s="122">
        <v>0</v>
      </c>
      <c r="M4555" s="122">
        <v>0</v>
      </c>
      <c r="N4555" s="122">
        <v>0</v>
      </c>
      <c r="O4555" s="122">
        <v>0</v>
      </c>
      <c r="P4555" s="122">
        <v>0</v>
      </c>
      <c r="Q4555" s="122">
        <v>1.3318945926E-3</v>
      </c>
      <c r="R4555" s="122">
        <v>1.7088677634600001E-2</v>
      </c>
      <c r="S4555" s="122">
        <v>3.5699219212799997E-2</v>
      </c>
      <c r="T4555" s="122">
        <v>4.0481749050600001E-2</v>
      </c>
      <c r="U4555" s="122">
        <v>4.5270659748599999E-2</v>
      </c>
      <c r="V4555" s="122">
        <v>5.0160195142199999E-2</v>
      </c>
      <c r="W4555" s="122">
        <v>5.4969316373400003E-2</v>
      </c>
      <c r="X4555" s="122">
        <v>5.9224026747600002E-2</v>
      </c>
      <c r="Y4555" s="122">
        <v>6.4000024116599996E-2</v>
      </c>
      <c r="Z4555" s="122">
        <v>6.9718727106600001E-2</v>
      </c>
      <c r="AA4555" s="122">
        <v>7.6195979917199994E-2</v>
      </c>
      <c r="AB4555" s="122">
        <v>8.2328986997400003E-2</v>
      </c>
      <c r="AC4555" s="122">
        <v>8.8517937222000007E-2</v>
      </c>
      <c r="AD4555" s="122">
        <v>9.4911225294599999E-2</v>
      </c>
      <c r="AE4555" s="122">
        <v>0.1215313530288</v>
      </c>
      <c r="AF4555" s="122">
        <v>0.1436589791208</v>
      </c>
      <c r="AG4555" s="122">
        <v>0.16928354663219999</v>
      </c>
      <c r="AH4555" s="122">
        <v>0.17816014118760001</v>
      </c>
      <c r="AI4555" s="122">
        <v>0.17936165238419999</v>
      </c>
      <c r="AJ4555" s="122">
        <v>0.17495485601880001</v>
      </c>
      <c r="AK4555" s="122">
        <v>0.18106928362380001</v>
      </c>
      <c r="AL4555" s="122">
        <v>0</v>
      </c>
    </row>
    <row r="4556" spans="1:38" hidden="1" x14ac:dyDescent="0.25">
      <c r="A4556" s="122" t="s">
        <v>2025</v>
      </c>
      <c r="B4556" s="122">
        <v>1</v>
      </c>
      <c r="C4556" s="122" t="s">
        <v>2225</v>
      </c>
      <c r="D4556" s="122" t="s">
        <v>2100</v>
      </c>
      <c r="E4556" s="122">
        <v>83</v>
      </c>
      <c r="F4556" s="122">
        <v>0</v>
      </c>
      <c r="G4556" s="122">
        <v>0</v>
      </c>
      <c r="H4556" s="122">
        <v>0</v>
      </c>
      <c r="I4556" s="122">
        <v>0</v>
      </c>
      <c r="J4556" s="122">
        <v>0</v>
      </c>
      <c r="K4556" s="122">
        <v>0</v>
      </c>
      <c r="L4556" s="122">
        <v>0</v>
      </c>
      <c r="M4556" s="122">
        <v>0</v>
      </c>
      <c r="N4556" s="122">
        <v>0</v>
      </c>
      <c r="O4556" s="122">
        <v>0</v>
      </c>
      <c r="P4556" s="122">
        <v>0</v>
      </c>
      <c r="Q4556" s="122">
        <v>6.6424575360000005E-4</v>
      </c>
      <c r="R4556" s="122">
        <v>8.5632433457999996E-3</v>
      </c>
      <c r="S4556" s="122">
        <v>1.7966919999600001E-2</v>
      </c>
      <c r="T4556" s="122">
        <v>2.0482652275800001E-2</v>
      </c>
      <c r="U4556" s="122">
        <v>2.3058841891799998E-2</v>
      </c>
      <c r="V4556" s="122">
        <v>2.5807377023999999E-2</v>
      </c>
      <c r="W4556" s="122">
        <v>2.8619964086999999E-2</v>
      </c>
      <c r="X4556" s="122">
        <v>3.12408768672E-2</v>
      </c>
      <c r="Y4556" s="122">
        <v>3.4135637335800002E-2</v>
      </c>
      <c r="Z4556" s="122">
        <v>3.7485995632800001E-2</v>
      </c>
      <c r="AA4556" s="122">
        <v>4.12211641842E-2</v>
      </c>
      <c r="AB4556" s="122">
        <v>4.4727338970600002E-2</v>
      </c>
      <c r="AC4556" s="122">
        <v>4.8341865257400002E-2</v>
      </c>
      <c r="AD4556" s="122">
        <v>5.2106060892599997E-2</v>
      </c>
      <c r="AE4556" s="122">
        <v>6.7087354534200005E-2</v>
      </c>
      <c r="AF4556" s="122">
        <v>7.9742640806400006E-2</v>
      </c>
      <c r="AG4556" s="122">
        <v>9.4498487912399995E-2</v>
      </c>
      <c r="AH4556" s="122">
        <v>0.1000529903802</v>
      </c>
      <c r="AI4556" s="122">
        <v>0.1013149719582</v>
      </c>
      <c r="AJ4556" s="122">
        <v>9.9178541404799994E-2</v>
      </c>
      <c r="AK4556" s="122">
        <v>0.10282085882640001</v>
      </c>
      <c r="AL4556" s="122">
        <v>0</v>
      </c>
    </row>
    <row r="4557" spans="1:38" hidden="1" x14ac:dyDescent="0.25">
      <c r="A4557" s="122" t="s">
        <v>2025</v>
      </c>
      <c r="B4557" s="122">
        <v>1</v>
      </c>
      <c r="C4557" s="122" t="s">
        <v>2225</v>
      </c>
      <c r="D4557" s="122" t="s">
        <v>2101</v>
      </c>
      <c r="E4557" s="122">
        <v>83</v>
      </c>
      <c r="F4557" s="122">
        <v>0</v>
      </c>
      <c r="G4557" s="122">
        <v>0</v>
      </c>
      <c r="H4557" s="122">
        <v>0</v>
      </c>
      <c r="I4557" s="122">
        <v>0</v>
      </c>
      <c r="J4557" s="122">
        <v>0</v>
      </c>
      <c r="K4557" s="122">
        <v>0</v>
      </c>
      <c r="L4557" s="122">
        <v>0</v>
      </c>
      <c r="M4557" s="122">
        <v>0</v>
      </c>
      <c r="N4557" s="122">
        <v>0</v>
      </c>
      <c r="O4557" s="122">
        <v>0</v>
      </c>
      <c r="P4557" s="122">
        <v>0</v>
      </c>
      <c r="Q4557" s="122">
        <v>7.5200842859999997E-4</v>
      </c>
      <c r="R4557" s="122">
        <v>9.6823145562000001E-3</v>
      </c>
      <c r="S4557" s="122">
        <v>2.0298590169E-2</v>
      </c>
      <c r="T4557" s="122">
        <v>2.3139862745999999E-2</v>
      </c>
      <c r="U4557" s="122">
        <v>2.6079706309799999E-2</v>
      </c>
      <c r="V4557" s="122">
        <v>2.9201754410399999E-2</v>
      </c>
      <c r="W4557" s="122">
        <v>3.2359645718399999E-2</v>
      </c>
      <c r="X4557" s="122">
        <v>3.5271144565800001E-2</v>
      </c>
      <c r="Y4557" s="122">
        <v>3.8530148942999998E-2</v>
      </c>
      <c r="Z4557" s="122">
        <v>4.2322003323599998E-2</v>
      </c>
      <c r="AA4557" s="122">
        <v>4.6344778623000002E-2</v>
      </c>
      <c r="AB4557" s="122">
        <v>5.01214602174E-2</v>
      </c>
      <c r="AC4557" s="122">
        <v>5.3950943303400001E-2</v>
      </c>
      <c r="AD4557" s="122">
        <v>5.7901484269199999E-2</v>
      </c>
      <c r="AE4557" s="122">
        <v>7.4322228895200002E-2</v>
      </c>
      <c r="AF4557" s="122">
        <v>8.7911565284400001E-2</v>
      </c>
      <c r="AG4557" s="122">
        <v>0.10369671612299999</v>
      </c>
      <c r="AH4557" s="122">
        <v>0.1092795911922</v>
      </c>
      <c r="AI4557" s="122">
        <v>0.1103042919264</v>
      </c>
      <c r="AJ4557" s="122">
        <v>0.106951953966</v>
      </c>
      <c r="AK4557" s="122">
        <v>0.1111222966854</v>
      </c>
      <c r="AL4557" s="122">
        <v>0</v>
      </c>
    </row>
    <row r="4558" spans="1:38" hidden="1" x14ac:dyDescent="0.25">
      <c r="A4558" s="122" t="s">
        <v>2025</v>
      </c>
      <c r="B4558" s="122">
        <v>1</v>
      </c>
      <c r="C4558" s="122" t="s">
        <v>2225</v>
      </c>
      <c r="D4558" s="122" t="s">
        <v>2135</v>
      </c>
      <c r="E4558" s="122">
        <v>83</v>
      </c>
      <c r="F4558" s="122">
        <v>0</v>
      </c>
      <c r="G4558" s="122">
        <v>0</v>
      </c>
      <c r="H4558" s="122">
        <v>0</v>
      </c>
      <c r="I4558" s="122">
        <v>0</v>
      </c>
      <c r="J4558" s="122">
        <v>0</v>
      </c>
      <c r="K4558" s="122">
        <v>0</v>
      </c>
      <c r="L4558" s="122">
        <v>0</v>
      </c>
      <c r="M4558" s="122">
        <v>0</v>
      </c>
      <c r="N4558" s="122">
        <v>0</v>
      </c>
      <c r="O4558" s="122">
        <v>0</v>
      </c>
      <c r="P4558" s="122">
        <v>0</v>
      </c>
      <c r="Q4558" s="122">
        <v>9.2547311999999993E-6</v>
      </c>
      <c r="R4558" s="122">
        <v>1.17786669E-4</v>
      </c>
      <c r="S4558" s="122">
        <v>2.4385741380000001E-4</v>
      </c>
      <c r="T4558" s="122">
        <v>2.7446210219999998E-4</v>
      </c>
      <c r="U4558" s="122">
        <v>3.0508969920000001E-4</v>
      </c>
      <c r="V4558" s="122">
        <v>3.3103158659999999E-4</v>
      </c>
      <c r="W4558" s="122">
        <v>3.4983474240000002E-4</v>
      </c>
      <c r="X4558" s="122">
        <v>3.6302288880000002E-4</v>
      </c>
      <c r="Y4558" s="122">
        <v>3.7563274320000001E-4</v>
      </c>
      <c r="Z4558" s="122">
        <v>3.8905881300000002E-4</v>
      </c>
      <c r="AA4558" s="122">
        <v>4.127421012E-4</v>
      </c>
      <c r="AB4558" s="122">
        <v>4.4419595219999999E-4</v>
      </c>
      <c r="AC4558" s="122">
        <v>4.754976798E-4</v>
      </c>
      <c r="AD4558" s="122">
        <v>5.0713119600000005E-4</v>
      </c>
      <c r="AE4558" s="122">
        <v>6.4668807059999999E-4</v>
      </c>
      <c r="AF4558" s="122">
        <v>7.5989422080000003E-4</v>
      </c>
      <c r="AG4558" s="122">
        <v>8.899272096E-4</v>
      </c>
      <c r="AH4558" s="122">
        <v>9.3201828719999995E-4</v>
      </c>
      <c r="AI4558" s="122">
        <v>9.3496311480000005E-4</v>
      </c>
      <c r="AJ4558" s="122">
        <v>9.0106147560000001E-4</v>
      </c>
      <c r="AK4558" s="122">
        <v>9.3065707019999999E-4</v>
      </c>
      <c r="AL4558" s="122">
        <v>0</v>
      </c>
    </row>
    <row r="4559" spans="1:38" hidden="1" x14ac:dyDescent="0.25">
      <c r="A4559" s="122" t="s">
        <v>2025</v>
      </c>
      <c r="B4559" s="122">
        <v>1</v>
      </c>
      <c r="C4559" s="122" t="s">
        <v>2225</v>
      </c>
      <c r="D4559" s="122" t="s">
        <v>2102</v>
      </c>
      <c r="E4559" s="122">
        <v>83</v>
      </c>
      <c r="F4559" s="122">
        <v>0</v>
      </c>
      <c r="G4559" s="122">
        <v>0</v>
      </c>
      <c r="H4559" s="122">
        <v>0</v>
      </c>
      <c r="I4559" s="122">
        <v>0</v>
      </c>
      <c r="J4559" s="122">
        <v>0</v>
      </c>
      <c r="K4559" s="122">
        <v>0</v>
      </c>
      <c r="L4559" s="122">
        <v>0</v>
      </c>
      <c r="M4559" s="122">
        <v>0</v>
      </c>
      <c r="N4559" s="122">
        <v>0</v>
      </c>
      <c r="O4559" s="122">
        <v>0</v>
      </c>
      <c r="P4559" s="122">
        <v>0</v>
      </c>
      <c r="Q4559" s="122">
        <v>3.8032643220000002E-4</v>
      </c>
      <c r="R4559" s="122">
        <v>4.8774453156000003E-3</v>
      </c>
      <c r="S4559" s="122">
        <v>1.0197684354E-2</v>
      </c>
      <c r="T4559" s="122">
        <v>1.1630881548E-2</v>
      </c>
      <c r="U4559" s="122">
        <v>1.30884651612E-2</v>
      </c>
      <c r="V4559" s="122">
        <v>1.4519040221399999E-2</v>
      </c>
      <c r="W4559" s="122">
        <v>1.6094873223E-2</v>
      </c>
      <c r="X4559" s="122">
        <v>1.7551310891399999E-2</v>
      </c>
      <c r="Y4559" s="122">
        <v>1.91243616564E-2</v>
      </c>
      <c r="Z4559" s="122">
        <v>2.0967396879000001E-2</v>
      </c>
      <c r="AA4559" s="122">
        <v>2.2968512338199999E-2</v>
      </c>
      <c r="AB4559" s="122">
        <v>2.4824392593E-2</v>
      </c>
      <c r="AC4559" s="122">
        <v>2.66928558468E-2</v>
      </c>
      <c r="AD4559" s="122">
        <v>2.8590736231199999E-2</v>
      </c>
      <c r="AE4559" s="122">
        <v>3.6580345401599997E-2</v>
      </c>
      <c r="AF4559" s="122">
        <v>4.3160616298799998E-2</v>
      </c>
      <c r="AG4559" s="122">
        <v>5.0745162468000003E-2</v>
      </c>
      <c r="AH4559" s="122">
        <v>5.3210666394600002E-2</v>
      </c>
      <c r="AI4559" s="122">
        <v>5.3499317328599999E-2</v>
      </c>
      <c r="AJ4559" s="122">
        <v>5.13841904862E-2</v>
      </c>
      <c r="AK4559" s="122">
        <v>5.3144771050800003E-2</v>
      </c>
      <c r="AL4559" s="122">
        <v>0</v>
      </c>
    </row>
    <row r="4560" spans="1:38" hidden="1" x14ac:dyDescent="0.25">
      <c r="A4560" s="122" t="s">
        <v>2025</v>
      </c>
      <c r="B4560" s="122">
        <v>1</v>
      </c>
      <c r="C4560" s="122" t="s">
        <v>2225</v>
      </c>
      <c r="D4560" s="122" t="s">
        <v>2103</v>
      </c>
      <c r="E4560" s="122">
        <v>83</v>
      </c>
      <c r="F4560" s="122">
        <v>0</v>
      </c>
      <c r="G4560" s="122">
        <v>0</v>
      </c>
      <c r="H4560" s="122">
        <v>0</v>
      </c>
      <c r="I4560" s="122">
        <v>0</v>
      </c>
      <c r="J4560" s="122">
        <v>0</v>
      </c>
      <c r="K4560" s="122">
        <v>0</v>
      </c>
      <c r="L4560" s="122">
        <v>0</v>
      </c>
      <c r="M4560" s="122">
        <v>0</v>
      </c>
      <c r="N4560" s="122">
        <v>0</v>
      </c>
      <c r="O4560" s="122">
        <v>0</v>
      </c>
      <c r="P4560" s="122">
        <v>0</v>
      </c>
      <c r="Q4560" s="122">
        <v>1.209049842E-4</v>
      </c>
      <c r="R4560" s="122">
        <v>1.5554747208E-3</v>
      </c>
      <c r="S4560" s="122">
        <v>3.2695524576000002E-3</v>
      </c>
      <c r="T4560" s="122">
        <v>3.7441284737999999E-3</v>
      </c>
      <c r="U4560" s="122">
        <v>4.2342511067999999E-3</v>
      </c>
      <c r="V4560" s="122">
        <v>4.7615415276000004E-3</v>
      </c>
      <c r="W4560" s="122">
        <v>5.3022421452E-3</v>
      </c>
      <c r="X4560" s="122">
        <v>5.8135994201999998E-3</v>
      </c>
      <c r="Y4560" s="122">
        <v>6.3600760080000001E-3</v>
      </c>
      <c r="Z4560" s="122">
        <v>6.9928378806E-3</v>
      </c>
      <c r="AA4560" s="122">
        <v>7.6906256855999999E-3</v>
      </c>
      <c r="AB4560" s="122">
        <v>8.3521641059999992E-3</v>
      </c>
      <c r="AC4560" s="122">
        <v>9.0542578698000007E-3</v>
      </c>
      <c r="AD4560" s="122">
        <v>9.7725842213999999E-3</v>
      </c>
      <c r="AE4560" s="122">
        <v>1.26185714226E-2</v>
      </c>
      <c r="AF4560" s="122">
        <v>1.50402428748E-2</v>
      </c>
      <c r="AG4560" s="122">
        <v>1.78817211144E-2</v>
      </c>
      <c r="AH4560" s="122">
        <v>1.8941446609799999E-2</v>
      </c>
      <c r="AI4560" s="122">
        <v>1.9223131699200001E-2</v>
      </c>
      <c r="AJ4560" s="122">
        <v>1.8875753067600001E-2</v>
      </c>
      <c r="AK4560" s="122">
        <v>1.9893873113400001E-2</v>
      </c>
      <c r="AL4560" s="122">
        <v>0</v>
      </c>
    </row>
    <row r="4561" spans="1:38" hidden="1" x14ac:dyDescent="0.25">
      <c r="A4561" s="122" t="s">
        <v>2025</v>
      </c>
      <c r="B4561" s="122">
        <v>1</v>
      </c>
      <c r="C4561" s="122" t="s">
        <v>2225</v>
      </c>
      <c r="D4561" s="122" t="s">
        <v>2104</v>
      </c>
      <c r="E4561" s="122">
        <v>83</v>
      </c>
      <c r="F4561" s="122">
        <v>0</v>
      </c>
      <c r="G4561" s="122">
        <v>0</v>
      </c>
      <c r="H4561" s="122">
        <v>0</v>
      </c>
      <c r="I4561" s="122">
        <v>0</v>
      </c>
      <c r="J4561" s="122">
        <v>0</v>
      </c>
      <c r="K4561" s="122">
        <v>0</v>
      </c>
      <c r="L4561" s="122">
        <v>0</v>
      </c>
      <c r="M4561" s="122">
        <v>0</v>
      </c>
      <c r="N4561" s="122">
        <v>0</v>
      </c>
      <c r="O4561" s="122">
        <v>0</v>
      </c>
      <c r="P4561" s="122">
        <v>0</v>
      </c>
      <c r="Q4561" s="122">
        <v>1.0944735515999999E-3</v>
      </c>
      <c r="R4561" s="122">
        <v>1.4206058723999999E-2</v>
      </c>
      <c r="S4561" s="122">
        <v>2.9944443586199999E-2</v>
      </c>
      <c r="T4561" s="122">
        <v>3.4434182554199999E-2</v>
      </c>
      <c r="U4561" s="122">
        <v>3.9209446504800002E-2</v>
      </c>
      <c r="V4561" s="122">
        <v>4.4568393097800002E-2</v>
      </c>
      <c r="W4561" s="122">
        <v>5.0114791326600003E-2</v>
      </c>
      <c r="X4561" s="122">
        <v>5.5428693005400001E-2</v>
      </c>
      <c r="Y4561" s="122">
        <v>6.10783107792E-2</v>
      </c>
      <c r="Z4561" s="122">
        <v>6.7579994281800004E-2</v>
      </c>
      <c r="AA4561" s="122">
        <v>7.4467914034800006E-2</v>
      </c>
      <c r="AB4561" s="122">
        <v>8.1110648361599993E-2</v>
      </c>
      <c r="AC4561" s="122">
        <v>8.7910084033199998E-2</v>
      </c>
      <c r="AD4561" s="122">
        <v>9.4961509328400001E-2</v>
      </c>
      <c r="AE4561" s="122">
        <v>0.12278813950259999</v>
      </c>
      <c r="AF4561" s="122">
        <v>0.14665631323200001</v>
      </c>
      <c r="AG4561" s="122">
        <v>0.17435702100959999</v>
      </c>
      <c r="AH4561" s="122">
        <v>0.1853682580464</v>
      </c>
      <c r="AI4561" s="122">
        <v>0.18864138784920001</v>
      </c>
      <c r="AJ4561" s="122">
        <v>0.18172377383159999</v>
      </c>
      <c r="AK4561" s="122">
        <v>0.1900833022374</v>
      </c>
      <c r="AL4561" s="122">
        <v>0</v>
      </c>
    </row>
    <row r="4562" spans="1:38" hidden="1" x14ac:dyDescent="0.25">
      <c r="A4562" s="122" t="s">
        <v>2025</v>
      </c>
      <c r="B4562" s="122">
        <v>1</v>
      </c>
      <c r="C4562" s="122" t="s">
        <v>2225</v>
      </c>
      <c r="D4562" s="122" t="s">
        <v>2105</v>
      </c>
      <c r="E4562" s="122">
        <v>83</v>
      </c>
      <c r="F4562" s="122">
        <v>0</v>
      </c>
      <c r="G4562" s="122">
        <v>0</v>
      </c>
      <c r="H4562" s="122">
        <v>0</v>
      </c>
      <c r="I4562" s="122">
        <v>0</v>
      </c>
      <c r="J4562" s="122">
        <v>0</v>
      </c>
      <c r="K4562" s="122">
        <v>0</v>
      </c>
      <c r="L4562" s="122">
        <v>0</v>
      </c>
      <c r="M4562" s="122">
        <v>0</v>
      </c>
      <c r="N4562" s="122">
        <v>0</v>
      </c>
      <c r="O4562" s="122">
        <v>0</v>
      </c>
      <c r="P4562" s="122">
        <v>0</v>
      </c>
      <c r="Q4562" s="122">
        <v>8.5191935400000002E-5</v>
      </c>
      <c r="R4562" s="122">
        <v>1.0888341750000001E-3</v>
      </c>
      <c r="S4562" s="122">
        <v>2.2711804830000001E-3</v>
      </c>
      <c r="T4562" s="122">
        <v>2.5955214714000001E-3</v>
      </c>
      <c r="U4562" s="122">
        <v>2.9100066138000001E-3</v>
      </c>
      <c r="V4562" s="122">
        <v>3.2458022454000001E-3</v>
      </c>
      <c r="W4562" s="122">
        <v>3.5880571584000001E-3</v>
      </c>
      <c r="X4562" s="122">
        <v>3.9151823567999998E-3</v>
      </c>
      <c r="Y4562" s="122">
        <v>4.2980939430000004E-3</v>
      </c>
      <c r="Z4562" s="122">
        <v>4.7625804797999998E-3</v>
      </c>
      <c r="AA4562" s="122">
        <v>5.2852418190000002E-3</v>
      </c>
      <c r="AB4562" s="122">
        <v>5.8407708216000002E-3</v>
      </c>
      <c r="AC4562" s="122">
        <v>6.4561710641999996E-3</v>
      </c>
      <c r="AD4562" s="122">
        <v>7.059414648E-3</v>
      </c>
      <c r="AE4562" s="122">
        <v>9.2426987795999997E-3</v>
      </c>
      <c r="AF4562" s="122">
        <v>1.09123255956E-2</v>
      </c>
      <c r="AG4562" s="122">
        <v>1.28404685838E-2</v>
      </c>
      <c r="AH4562" s="122">
        <v>1.3558513597200001E-2</v>
      </c>
      <c r="AI4562" s="122">
        <v>1.3719139777200001E-2</v>
      </c>
      <c r="AJ4562" s="122">
        <v>1.35367235718E-2</v>
      </c>
      <c r="AK4562" s="122">
        <v>1.3960990758000001E-2</v>
      </c>
      <c r="AL4562" s="122">
        <v>0</v>
      </c>
    </row>
    <row r="4563" spans="1:38" hidden="1" x14ac:dyDescent="0.25">
      <c r="A4563" s="122" t="s">
        <v>2025</v>
      </c>
      <c r="B4563" s="122">
        <v>1</v>
      </c>
      <c r="C4563" s="122" t="s">
        <v>2225</v>
      </c>
      <c r="D4563" s="122" t="s">
        <v>475</v>
      </c>
      <c r="E4563" s="122">
        <v>83</v>
      </c>
      <c r="F4563" s="122">
        <v>0</v>
      </c>
      <c r="G4563" s="122">
        <v>0</v>
      </c>
      <c r="H4563" s="122">
        <v>0</v>
      </c>
      <c r="I4563" s="122">
        <v>0</v>
      </c>
      <c r="J4563" s="122">
        <v>0</v>
      </c>
      <c r="K4563" s="122">
        <v>0</v>
      </c>
      <c r="L4563" s="122">
        <v>0</v>
      </c>
      <c r="M4563" s="122">
        <v>0</v>
      </c>
      <c r="N4563" s="122">
        <v>0</v>
      </c>
      <c r="O4563" s="122">
        <v>0</v>
      </c>
      <c r="P4563" s="122">
        <v>0</v>
      </c>
      <c r="Q4563" s="122">
        <v>2.2926763859999999E-4</v>
      </c>
      <c r="R4563" s="122">
        <v>2.9487899297999999E-3</v>
      </c>
      <c r="S4563" s="122">
        <v>6.1813821497999997E-3</v>
      </c>
      <c r="T4563" s="122">
        <v>7.0427984483999997E-3</v>
      </c>
      <c r="U4563" s="122">
        <v>7.9338418301999995E-3</v>
      </c>
      <c r="V4563" s="122">
        <v>8.8598953014E-3</v>
      </c>
      <c r="W4563" s="122">
        <v>9.8021891682000001E-3</v>
      </c>
      <c r="X4563" s="122">
        <v>1.06956797376E-2</v>
      </c>
      <c r="Y4563" s="122">
        <v>1.17164762286E-2</v>
      </c>
      <c r="Z4563" s="122">
        <v>1.29137436714E-2</v>
      </c>
      <c r="AA4563" s="122">
        <v>1.41930076002E-2</v>
      </c>
      <c r="AB4563" s="122">
        <v>1.5418068923400001E-2</v>
      </c>
      <c r="AC4563" s="122">
        <v>1.6657712128200001E-2</v>
      </c>
      <c r="AD4563" s="122">
        <v>1.7964985895999999E-2</v>
      </c>
      <c r="AE4563" s="122">
        <v>2.3146095343800001E-2</v>
      </c>
      <c r="AF4563" s="122">
        <v>2.7514585355399999E-2</v>
      </c>
      <c r="AG4563" s="122">
        <v>3.2527241346599997E-2</v>
      </c>
      <c r="AH4563" s="122">
        <v>3.4348619791199998E-2</v>
      </c>
      <c r="AI4563" s="122">
        <v>3.4715698017000002E-2</v>
      </c>
      <c r="AJ4563" s="122">
        <v>3.4085968402199997E-2</v>
      </c>
      <c r="AK4563" s="122">
        <v>3.5376677965199999E-2</v>
      </c>
      <c r="AL4563" s="122">
        <v>0</v>
      </c>
    </row>
    <row r="4564" spans="1:38" hidden="1" x14ac:dyDescent="0.25">
      <c r="A4564" s="122" t="s">
        <v>2025</v>
      </c>
      <c r="B4564" s="122">
        <v>1</v>
      </c>
      <c r="C4564" s="122" t="s">
        <v>2225</v>
      </c>
      <c r="D4564" s="122" t="s">
        <v>2106</v>
      </c>
      <c r="E4564" s="122">
        <v>83</v>
      </c>
      <c r="F4564" s="122">
        <v>0</v>
      </c>
      <c r="G4564" s="122">
        <v>0</v>
      </c>
      <c r="H4564" s="122">
        <v>0</v>
      </c>
      <c r="I4564" s="122">
        <v>0</v>
      </c>
      <c r="J4564" s="122">
        <v>0</v>
      </c>
      <c r="K4564" s="122">
        <v>0</v>
      </c>
      <c r="L4564" s="122">
        <v>0</v>
      </c>
      <c r="M4564" s="122">
        <v>0</v>
      </c>
      <c r="N4564" s="122">
        <v>0</v>
      </c>
      <c r="O4564" s="122">
        <v>0</v>
      </c>
      <c r="P4564" s="122">
        <v>0</v>
      </c>
      <c r="Q4564" s="122">
        <v>1.6737023159999999E-4</v>
      </c>
      <c r="R4564" s="122">
        <v>2.1653036262000002E-3</v>
      </c>
      <c r="S4564" s="122">
        <v>4.5502038581999998E-3</v>
      </c>
      <c r="T4564" s="122">
        <v>5.1939054024E-3</v>
      </c>
      <c r="U4564" s="122">
        <v>5.8484517233999998E-3</v>
      </c>
      <c r="V4564" s="122">
        <v>6.5393102345999996E-3</v>
      </c>
      <c r="W4564" s="122">
        <v>7.214016381E-3</v>
      </c>
      <c r="X4564" s="122">
        <v>7.8349373388000004E-3</v>
      </c>
      <c r="Y4564" s="122">
        <v>8.5067702147999993E-3</v>
      </c>
      <c r="Z4564" s="122">
        <v>9.2943767202000004E-3</v>
      </c>
      <c r="AA4564" s="122">
        <v>1.0180308137999999E-2</v>
      </c>
      <c r="AB4564" s="122">
        <v>1.1017996703999999E-2</v>
      </c>
      <c r="AC4564" s="122">
        <v>1.18496949714E-2</v>
      </c>
      <c r="AD4564" s="122">
        <v>1.27502563188E-2</v>
      </c>
      <c r="AE4564" s="122">
        <v>1.6361772827399999E-2</v>
      </c>
      <c r="AF4564" s="122">
        <v>1.9392348775800001E-2</v>
      </c>
      <c r="AG4564" s="122">
        <v>2.2913234143800001E-2</v>
      </c>
      <c r="AH4564" s="122">
        <v>2.4172572395400001E-2</v>
      </c>
      <c r="AI4564" s="122">
        <v>2.4444396404999999E-2</v>
      </c>
      <c r="AJ4564" s="122">
        <v>2.39441044128E-2</v>
      </c>
      <c r="AK4564" s="122">
        <v>2.5023233063399999E-2</v>
      </c>
      <c r="AL4564" s="122">
        <v>0</v>
      </c>
    </row>
    <row r="4565" spans="1:38" hidden="1" x14ac:dyDescent="0.25">
      <c r="A4565" s="122" t="s">
        <v>2025</v>
      </c>
      <c r="B4565" s="122">
        <v>1</v>
      </c>
      <c r="C4565" s="122" t="s">
        <v>2225</v>
      </c>
      <c r="D4565" s="122" t="s">
        <v>2107</v>
      </c>
      <c r="E4565" s="122">
        <v>83</v>
      </c>
      <c r="F4565" s="122">
        <v>0</v>
      </c>
      <c r="G4565" s="122">
        <v>0</v>
      </c>
      <c r="H4565" s="122">
        <v>0</v>
      </c>
      <c r="I4565" s="122">
        <v>0</v>
      </c>
      <c r="J4565" s="122">
        <v>0</v>
      </c>
      <c r="K4565" s="122">
        <v>0</v>
      </c>
      <c r="L4565" s="122">
        <v>0</v>
      </c>
      <c r="M4565" s="122">
        <v>0</v>
      </c>
      <c r="N4565" s="122">
        <v>0</v>
      </c>
      <c r="O4565" s="122">
        <v>0</v>
      </c>
      <c r="P4565" s="122">
        <v>0</v>
      </c>
      <c r="Q4565" s="122">
        <v>1.13213958E-3</v>
      </c>
      <c r="R4565" s="122">
        <v>1.45924112334E-2</v>
      </c>
      <c r="S4565" s="122">
        <v>3.0580488767400001E-2</v>
      </c>
      <c r="T4565" s="122">
        <v>3.4761927486000002E-2</v>
      </c>
      <c r="U4565" s="122">
        <v>3.8968782395399998E-2</v>
      </c>
      <c r="V4565" s="122">
        <v>4.3290952847999997E-2</v>
      </c>
      <c r="W4565" s="122">
        <v>4.7695616482799998E-2</v>
      </c>
      <c r="X4565" s="122">
        <v>5.1866048519999999E-2</v>
      </c>
      <c r="Y4565" s="122">
        <v>5.6592797976000003E-2</v>
      </c>
      <c r="Z4565" s="122">
        <v>6.2108883665400003E-2</v>
      </c>
      <c r="AA4565" s="122">
        <v>6.8066028887999994E-2</v>
      </c>
      <c r="AB4565" s="122">
        <v>7.3573840197000001E-2</v>
      </c>
      <c r="AC4565" s="122">
        <v>7.9081361673599998E-2</v>
      </c>
      <c r="AD4565" s="122">
        <v>8.4736339974E-2</v>
      </c>
      <c r="AE4565" s="122">
        <v>0.1085130468708</v>
      </c>
      <c r="AF4565" s="122">
        <v>0.12806460063540001</v>
      </c>
      <c r="AG4565" s="122">
        <v>0.1508123131944</v>
      </c>
      <c r="AH4565" s="122">
        <v>0.15861685270859999</v>
      </c>
      <c r="AI4565" s="122">
        <v>0.15971792376540001</v>
      </c>
      <c r="AJ4565" s="122">
        <v>0.1612624437996</v>
      </c>
      <c r="AK4565" s="122">
        <v>0.16695096449460001</v>
      </c>
      <c r="AL4565" s="122">
        <v>0</v>
      </c>
    </row>
    <row r="4566" spans="1:38" hidden="1" x14ac:dyDescent="0.25">
      <c r="A4566" s="122" t="s">
        <v>2025</v>
      </c>
      <c r="B4566" s="122">
        <v>1</v>
      </c>
      <c r="C4566" s="122" t="s">
        <v>2225</v>
      </c>
      <c r="D4566" s="122" t="s">
        <v>2108</v>
      </c>
      <c r="E4566" s="122">
        <v>83</v>
      </c>
      <c r="F4566" s="122">
        <v>0</v>
      </c>
      <c r="G4566" s="122">
        <v>0</v>
      </c>
      <c r="H4566" s="122">
        <v>0</v>
      </c>
      <c r="I4566" s="122">
        <v>0</v>
      </c>
      <c r="J4566" s="122">
        <v>0</v>
      </c>
      <c r="K4566" s="122">
        <v>0</v>
      </c>
      <c r="L4566" s="122">
        <v>0</v>
      </c>
      <c r="M4566" s="122">
        <v>0</v>
      </c>
      <c r="N4566" s="122">
        <v>0</v>
      </c>
      <c r="O4566" s="122">
        <v>0</v>
      </c>
      <c r="P4566" s="122">
        <v>0</v>
      </c>
      <c r="Q4566" s="122">
        <v>2.4417864900000001E-4</v>
      </c>
      <c r="R4566" s="122">
        <v>3.1655047709999999E-3</v>
      </c>
      <c r="S4566" s="122">
        <v>6.6753222822000004E-3</v>
      </c>
      <c r="T4566" s="122">
        <v>7.6645513230000004E-3</v>
      </c>
      <c r="U4566" s="122">
        <v>8.7030272472000004E-3</v>
      </c>
      <c r="V4566" s="122">
        <v>9.8067338226E-3</v>
      </c>
      <c r="W4566" s="122">
        <v>1.09378743474E-2</v>
      </c>
      <c r="X4566" s="122">
        <v>1.1971532001E-2</v>
      </c>
      <c r="Y4566" s="122">
        <v>1.3165094085000001E-2</v>
      </c>
      <c r="Z4566" s="122">
        <v>1.4572598983800001E-2</v>
      </c>
      <c r="AA4566" s="122">
        <v>1.6041754357200001E-2</v>
      </c>
      <c r="AB4566" s="122">
        <v>1.7364562815600001E-2</v>
      </c>
      <c r="AC4566" s="122">
        <v>1.8684514305599999E-2</v>
      </c>
      <c r="AD4566" s="122">
        <v>1.99744462632E-2</v>
      </c>
      <c r="AE4566" s="122">
        <v>2.5568432346600001E-2</v>
      </c>
      <c r="AF4566" s="122">
        <v>3.0199998113999999E-2</v>
      </c>
      <c r="AG4566" s="122">
        <v>3.5510961400199999E-2</v>
      </c>
      <c r="AH4566" s="122">
        <v>3.7349837381999998E-2</v>
      </c>
      <c r="AI4566" s="122">
        <v>3.7716730623000003E-2</v>
      </c>
      <c r="AJ4566" s="122">
        <v>3.6798849687599999E-2</v>
      </c>
      <c r="AK4566" s="122">
        <v>3.8118350127000003E-2</v>
      </c>
      <c r="AL4566" s="122">
        <v>0</v>
      </c>
    </row>
    <row r="4567" spans="1:38" hidden="1" x14ac:dyDescent="0.25">
      <c r="A4567" s="122" t="s">
        <v>2025</v>
      </c>
      <c r="B4567" s="122">
        <v>1</v>
      </c>
      <c r="C4567" s="122" t="s">
        <v>2225</v>
      </c>
      <c r="D4567" s="122" t="s">
        <v>2109</v>
      </c>
      <c r="E4567" s="122">
        <v>83</v>
      </c>
      <c r="F4567" s="122">
        <v>0</v>
      </c>
      <c r="G4567" s="122">
        <v>0</v>
      </c>
      <c r="H4567" s="122">
        <v>0</v>
      </c>
      <c r="I4567" s="122">
        <v>0</v>
      </c>
      <c r="J4567" s="122">
        <v>0</v>
      </c>
      <c r="K4567" s="122">
        <v>0</v>
      </c>
      <c r="L4567" s="122">
        <v>0</v>
      </c>
      <c r="M4567" s="122">
        <v>0</v>
      </c>
      <c r="N4567" s="122">
        <v>0</v>
      </c>
      <c r="O4567" s="122">
        <v>0</v>
      </c>
      <c r="P4567" s="122">
        <v>0</v>
      </c>
      <c r="Q4567" s="122">
        <v>2.7973305359999998E-4</v>
      </c>
      <c r="R4567" s="122">
        <v>3.7088947038E-3</v>
      </c>
      <c r="S4567" s="122">
        <v>7.9953165864000003E-3</v>
      </c>
      <c r="T4567" s="122">
        <v>9.4456682891999998E-3</v>
      </c>
      <c r="U4567" s="122">
        <v>1.09544539962E-2</v>
      </c>
      <c r="V4567" s="122">
        <v>1.2608210042999999E-2</v>
      </c>
      <c r="W4567" s="122">
        <v>1.42960793118E-2</v>
      </c>
      <c r="X4567" s="122">
        <v>1.5799779652800001E-2</v>
      </c>
      <c r="Y4567" s="122">
        <v>1.7352627949800001E-2</v>
      </c>
      <c r="Z4567" s="122">
        <v>1.9074849393600001E-2</v>
      </c>
      <c r="AA4567" s="122">
        <v>2.09174614506E-2</v>
      </c>
      <c r="AB4567" s="122">
        <v>2.2828783949400001E-2</v>
      </c>
      <c r="AC4567" s="122">
        <v>2.4792266842200001E-2</v>
      </c>
      <c r="AD4567" s="122">
        <v>2.6937946635600001E-2</v>
      </c>
      <c r="AE4567" s="122">
        <v>3.5091554698200002E-2</v>
      </c>
      <c r="AF4567" s="122">
        <v>4.2135358722599998E-2</v>
      </c>
      <c r="AG4567" s="122">
        <v>5.0429951629199998E-2</v>
      </c>
      <c r="AH4567" s="122">
        <v>5.4064176566400002E-2</v>
      </c>
      <c r="AI4567" s="122">
        <v>5.5520999047800002E-2</v>
      </c>
      <c r="AJ4567" s="122">
        <v>5.4116013751800002E-2</v>
      </c>
      <c r="AK4567" s="122">
        <v>5.6640225213000002E-2</v>
      </c>
      <c r="AL4567" s="122">
        <v>0</v>
      </c>
    </row>
    <row r="4568" spans="1:38" hidden="1" x14ac:dyDescent="0.25">
      <c r="A4568" s="122" t="s">
        <v>2025</v>
      </c>
      <c r="B4568" s="122">
        <v>1</v>
      </c>
      <c r="C4568" s="122" t="s">
        <v>2225</v>
      </c>
      <c r="D4568" s="122" t="s">
        <v>2110</v>
      </c>
      <c r="E4568" s="122">
        <v>83</v>
      </c>
      <c r="F4568" s="122">
        <v>0</v>
      </c>
      <c r="G4568" s="122">
        <v>0</v>
      </c>
      <c r="H4568" s="122">
        <v>0</v>
      </c>
      <c r="I4568" s="122">
        <v>0</v>
      </c>
      <c r="J4568" s="122">
        <v>0</v>
      </c>
      <c r="K4568" s="122">
        <v>0</v>
      </c>
      <c r="L4568" s="122">
        <v>0</v>
      </c>
      <c r="M4568" s="122">
        <v>0</v>
      </c>
      <c r="N4568" s="122">
        <v>0</v>
      </c>
      <c r="O4568" s="122">
        <v>0</v>
      </c>
      <c r="P4568" s="122">
        <v>0</v>
      </c>
      <c r="Q4568" s="122">
        <v>2.5438918361999998E-3</v>
      </c>
      <c r="R4568" s="122">
        <v>3.2652672109199997E-2</v>
      </c>
      <c r="S4568" s="122">
        <v>6.8176046967600004E-2</v>
      </c>
      <c r="T4568" s="122">
        <v>7.7182919041799997E-2</v>
      </c>
      <c r="U4568" s="122">
        <v>8.6173920175199994E-2</v>
      </c>
      <c r="V4568" s="122">
        <v>9.5484683665799999E-2</v>
      </c>
      <c r="W4568" s="122">
        <v>0.10515563555640001</v>
      </c>
      <c r="X4568" s="122">
        <v>0.11439132610619999</v>
      </c>
      <c r="Y4568" s="122">
        <v>0.1247933477934</v>
      </c>
      <c r="Z4568" s="122">
        <v>0.13693008915300001</v>
      </c>
      <c r="AA4568" s="122">
        <v>0.15033973709039999</v>
      </c>
      <c r="AB4568" s="122">
        <v>0.16280969313179999</v>
      </c>
      <c r="AC4568" s="122">
        <v>0.175222483722</v>
      </c>
      <c r="AD4568" s="122">
        <v>0.1878096072138</v>
      </c>
      <c r="AE4568" s="122">
        <v>0.24047359273079999</v>
      </c>
      <c r="AF4568" s="122">
        <v>0.28339468820519997</v>
      </c>
      <c r="AG4568" s="122">
        <v>0.3324645385776</v>
      </c>
      <c r="AH4568" s="122">
        <v>0.34864118838120001</v>
      </c>
      <c r="AI4568" s="122">
        <v>0.34962553934879997</v>
      </c>
      <c r="AJ4568" s="122">
        <v>0.35025040573380001</v>
      </c>
      <c r="AK4568" s="122">
        <v>0.357351716007</v>
      </c>
      <c r="AL4568" s="122">
        <v>0</v>
      </c>
    </row>
    <row r="4569" spans="1:38" hidden="1" x14ac:dyDescent="0.25">
      <c r="A4569" s="122" t="s">
        <v>2025</v>
      </c>
      <c r="B4569" s="122">
        <v>1</v>
      </c>
      <c r="C4569" s="122" t="s">
        <v>2225</v>
      </c>
      <c r="D4569" s="122" t="s">
        <v>2111</v>
      </c>
      <c r="E4569" s="122">
        <v>83</v>
      </c>
      <c r="F4569" s="122">
        <v>0</v>
      </c>
      <c r="G4569" s="122">
        <v>0</v>
      </c>
      <c r="H4569" s="122">
        <v>0</v>
      </c>
      <c r="I4569" s="122">
        <v>0</v>
      </c>
      <c r="J4569" s="122">
        <v>0</v>
      </c>
      <c r="K4569" s="122">
        <v>0</v>
      </c>
      <c r="L4569" s="122">
        <v>0</v>
      </c>
      <c r="M4569" s="122">
        <v>0</v>
      </c>
      <c r="N4569" s="122">
        <v>0</v>
      </c>
      <c r="O4569" s="122">
        <v>0</v>
      </c>
      <c r="P4569" s="122">
        <v>0</v>
      </c>
      <c r="Q4569" s="122">
        <v>1.5180301421999999E-3</v>
      </c>
      <c r="R4569" s="122">
        <v>1.9463995808400001E-2</v>
      </c>
      <c r="S4569" s="122">
        <v>4.0654001044799999E-2</v>
      </c>
      <c r="T4569" s="122">
        <v>4.6105681479000002E-2</v>
      </c>
      <c r="U4569" s="122">
        <v>5.1631179514200001E-2</v>
      </c>
      <c r="V4569" s="122">
        <v>5.7382945105199999E-2</v>
      </c>
      <c r="W4569" s="122">
        <v>6.3209170338600004E-2</v>
      </c>
      <c r="X4569" s="122">
        <v>6.8562926975399993E-2</v>
      </c>
      <c r="Y4569" s="122">
        <v>7.4518289274000005E-2</v>
      </c>
      <c r="Z4569" s="122">
        <v>8.1448523956799995E-2</v>
      </c>
      <c r="AA4569" s="122">
        <v>8.9014861306800003E-2</v>
      </c>
      <c r="AB4569" s="122">
        <v>9.6075164242200001E-2</v>
      </c>
      <c r="AC4569" s="122">
        <v>0.10338183750179999</v>
      </c>
      <c r="AD4569" s="122">
        <v>0.11091325056240001</v>
      </c>
      <c r="AE4569" s="122">
        <v>0.14217908141579999</v>
      </c>
      <c r="AF4569" s="122">
        <v>0.16799070536819999</v>
      </c>
      <c r="AG4569" s="122">
        <v>0.1979413826676</v>
      </c>
      <c r="AH4569" s="122">
        <v>0.20837186078280001</v>
      </c>
      <c r="AI4569" s="122">
        <v>0.21010995445440001</v>
      </c>
      <c r="AJ4569" s="122">
        <v>0.20489563920539999</v>
      </c>
      <c r="AK4569" s="122">
        <v>0.21222160476660001</v>
      </c>
      <c r="AL4569" s="122">
        <v>0</v>
      </c>
    </row>
    <row r="4570" spans="1:38" hidden="1" x14ac:dyDescent="0.25">
      <c r="A4570" s="122" t="s">
        <v>2025</v>
      </c>
      <c r="B4570" s="122">
        <v>1</v>
      </c>
      <c r="C4570" s="122" t="s">
        <v>2225</v>
      </c>
      <c r="D4570" s="122" t="s">
        <v>2112</v>
      </c>
      <c r="E4570" s="122">
        <v>83</v>
      </c>
      <c r="F4570" s="122">
        <v>0</v>
      </c>
      <c r="G4570" s="122">
        <v>0</v>
      </c>
      <c r="H4570" s="122">
        <v>0</v>
      </c>
      <c r="I4570" s="122">
        <v>0</v>
      </c>
      <c r="J4570" s="122">
        <v>0</v>
      </c>
      <c r="K4570" s="122">
        <v>0</v>
      </c>
      <c r="L4570" s="122">
        <v>0</v>
      </c>
      <c r="M4570" s="122">
        <v>0</v>
      </c>
      <c r="N4570" s="122">
        <v>0</v>
      </c>
      <c r="O4570" s="122">
        <v>0</v>
      </c>
      <c r="P4570" s="122">
        <v>0</v>
      </c>
      <c r="Q4570" s="122">
        <v>4.6219155839999999E-4</v>
      </c>
      <c r="R4570" s="122">
        <v>5.9530241628000004E-3</v>
      </c>
      <c r="S4570" s="122">
        <v>1.2460911691800001E-2</v>
      </c>
      <c r="T4570" s="122">
        <v>1.4192255305800001E-2</v>
      </c>
      <c r="U4570" s="122">
        <v>1.5983000490599999E-2</v>
      </c>
      <c r="V4570" s="122">
        <v>1.7963212495800001E-2</v>
      </c>
      <c r="W4570" s="122">
        <v>1.9975203190800001E-2</v>
      </c>
      <c r="X4570" s="122">
        <v>2.1845175151800001E-2</v>
      </c>
      <c r="Y4570" s="122">
        <v>2.40289361598E-2</v>
      </c>
      <c r="Z4570" s="122">
        <v>2.6539186588199998E-2</v>
      </c>
      <c r="AA4570" s="122">
        <v>2.92109288328E-2</v>
      </c>
      <c r="AB4570" s="122">
        <v>3.1767181875000002E-2</v>
      </c>
      <c r="AC4570" s="122">
        <v>3.44069888448E-2</v>
      </c>
      <c r="AD4570" s="122">
        <v>3.7069791329999997E-2</v>
      </c>
      <c r="AE4570" s="122">
        <v>4.7838477687000003E-2</v>
      </c>
      <c r="AF4570" s="122">
        <v>5.6691418555199997E-2</v>
      </c>
      <c r="AG4570" s="122">
        <v>6.6744577528199997E-2</v>
      </c>
      <c r="AH4570" s="122">
        <v>7.0346676628799995E-2</v>
      </c>
      <c r="AI4570" s="122">
        <v>7.1147518985400005E-2</v>
      </c>
      <c r="AJ4570" s="122">
        <v>6.8851777651800006E-2</v>
      </c>
      <c r="AK4570" s="122">
        <v>7.1820857823000003E-2</v>
      </c>
      <c r="AL4570" s="122">
        <v>0</v>
      </c>
    </row>
    <row r="4571" spans="1:38" hidden="1" x14ac:dyDescent="0.25">
      <c r="A4571" s="122" t="s">
        <v>2025</v>
      </c>
      <c r="B4571" s="122">
        <v>1</v>
      </c>
      <c r="C4571" s="122" t="s">
        <v>2225</v>
      </c>
      <c r="D4571" s="122" t="s">
        <v>2113</v>
      </c>
      <c r="E4571" s="122">
        <v>83</v>
      </c>
      <c r="F4571" s="122">
        <v>0</v>
      </c>
      <c r="G4571" s="122">
        <v>0</v>
      </c>
      <c r="H4571" s="122">
        <v>0</v>
      </c>
      <c r="I4571" s="122">
        <v>0</v>
      </c>
      <c r="J4571" s="122">
        <v>0</v>
      </c>
      <c r="K4571" s="122">
        <v>0</v>
      </c>
      <c r="L4571" s="122">
        <v>0</v>
      </c>
      <c r="M4571" s="122">
        <v>0</v>
      </c>
      <c r="N4571" s="122">
        <v>0</v>
      </c>
      <c r="O4571" s="122">
        <v>0</v>
      </c>
      <c r="P4571" s="122">
        <v>0</v>
      </c>
      <c r="Q4571" s="122">
        <v>4.6230318419999999E-4</v>
      </c>
      <c r="R4571" s="122">
        <v>5.9945595137999999E-3</v>
      </c>
      <c r="S4571" s="122">
        <v>1.26119546124E-2</v>
      </c>
      <c r="T4571" s="122">
        <v>1.4370321108E-2</v>
      </c>
      <c r="U4571" s="122">
        <v>1.62739835544E-2</v>
      </c>
      <c r="V4571" s="122">
        <v>1.8347022837000002E-2</v>
      </c>
      <c r="W4571" s="122">
        <v>2.0459244834600002E-2</v>
      </c>
      <c r="X4571" s="122">
        <v>2.2439220203400001E-2</v>
      </c>
      <c r="Y4571" s="122">
        <v>2.4617305627199999E-2</v>
      </c>
      <c r="Z4571" s="122">
        <v>2.7086908219800001E-2</v>
      </c>
      <c r="AA4571" s="122">
        <v>2.9857376835000001E-2</v>
      </c>
      <c r="AB4571" s="122">
        <v>3.2439085879199997E-2</v>
      </c>
      <c r="AC4571" s="122">
        <v>3.5033894009399998E-2</v>
      </c>
      <c r="AD4571" s="122">
        <v>3.7894098184800003E-2</v>
      </c>
      <c r="AE4571" s="122">
        <v>4.9159966026599999E-2</v>
      </c>
      <c r="AF4571" s="122">
        <v>5.9074565120999997E-2</v>
      </c>
      <c r="AG4571" s="122">
        <v>7.0370460989400002E-2</v>
      </c>
      <c r="AH4571" s="122">
        <v>7.4628855186599993E-2</v>
      </c>
      <c r="AI4571" s="122">
        <v>7.5736110021000003E-2</v>
      </c>
      <c r="AJ4571" s="122">
        <v>7.3709126548199999E-2</v>
      </c>
      <c r="AK4571" s="122">
        <v>7.6496139891600007E-2</v>
      </c>
      <c r="AL4571" s="122">
        <v>0</v>
      </c>
    </row>
    <row r="4572" spans="1:38" hidden="1" x14ac:dyDescent="0.25">
      <c r="A4572" s="122" t="s">
        <v>2025</v>
      </c>
      <c r="B4572" s="122">
        <v>1</v>
      </c>
      <c r="C4572" s="122" t="s">
        <v>2225</v>
      </c>
      <c r="D4572" s="122" t="s">
        <v>2114</v>
      </c>
      <c r="E4572" s="122">
        <v>83</v>
      </c>
      <c r="F4572" s="122">
        <v>0</v>
      </c>
      <c r="G4572" s="122">
        <v>0</v>
      </c>
      <c r="H4572" s="122">
        <v>0</v>
      </c>
      <c r="I4572" s="122">
        <v>0</v>
      </c>
      <c r="J4572" s="122">
        <v>0</v>
      </c>
      <c r="K4572" s="122">
        <v>0</v>
      </c>
      <c r="L4572" s="122">
        <v>0</v>
      </c>
      <c r="M4572" s="122">
        <v>0</v>
      </c>
      <c r="N4572" s="122">
        <v>0</v>
      </c>
      <c r="O4572" s="122">
        <v>0</v>
      </c>
      <c r="P4572" s="122">
        <v>0</v>
      </c>
      <c r="Q4572" s="122">
        <v>1.6395490253999999E-3</v>
      </c>
      <c r="R4572" s="122">
        <v>2.10390489738E-2</v>
      </c>
      <c r="S4572" s="122">
        <v>4.3995512589600001E-2</v>
      </c>
      <c r="T4572" s="122">
        <v>4.9964395252199999E-2</v>
      </c>
      <c r="U4572" s="122">
        <v>5.6075174469600003E-2</v>
      </c>
      <c r="V4572" s="122">
        <v>6.2528851756799994E-2</v>
      </c>
      <c r="W4572" s="122">
        <v>6.9054236222400006E-2</v>
      </c>
      <c r="X4572" s="122">
        <v>7.5093861413999999E-2</v>
      </c>
      <c r="Y4572" s="122">
        <v>8.1873631983000003E-2</v>
      </c>
      <c r="Z4572" s="122">
        <v>8.9720510536799997E-2</v>
      </c>
      <c r="AA4572" s="122">
        <v>9.8276728664400001E-2</v>
      </c>
      <c r="AB4572" s="122">
        <v>0.10620713961</v>
      </c>
      <c r="AC4572" s="122">
        <v>0.11409389131140001</v>
      </c>
      <c r="AD4572" s="122">
        <v>0.1222450225854</v>
      </c>
      <c r="AE4572" s="122">
        <v>0.15646172204520001</v>
      </c>
      <c r="AF4572" s="122">
        <v>0.18456466374059999</v>
      </c>
      <c r="AG4572" s="122">
        <v>0.21709757234880001</v>
      </c>
      <c r="AH4572" s="122">
        <v>0.22849774327380001</v>
      </c>
      <c r="AI4572" s="122">
        <v>0.2299124622366</v>
      </c>
      <c r="AJ4572" s="122">
        <v>0.22573240138020001</v>
      </c>
      <c r="AK4572" s="122">
        <v>0.23355252955319999</v>
      </c>
      <c r="AL4572" s="122">
        <v>0</v>
      </c>
    </row>
    <row r="4573" spans="1:38" hidden="1" x14ac:dyDescent="0.25">
      <c r="A4573" s="122" t="s">
        <v>2025</v>
      </c>
      <c r="B4573" s="122">
        <v>1</v>
      </c>
      <c r="C4573" s="122" t="s">
        <v>2225</v>
      </c>
      <c r="D4573" s="122" t="s">
        <v>2136</v>
      </c>
      <c r="E4573" s="122">
        <v>83</v>
      </c>
      <c r="F4573" s="122">
        <v>0</v>
      </c>
      <c r="G4573" s="122">
        <v>0</v>
      </c>
      <c r="H4573" s="122">
        <v>0</v>
      </c>
      <c r="I4573" s="122">
        <v>0</v>
      </c>
      <c r="J4573" s="122">
        <v>0</v>
      </c>
      <c r="K4573" s="122">
        <v>0</v>
      </c>
      <c r="L4573" s="122">
        <v>0</v>
      </c>
      <c r="M4573" s="122">
        <v>0</v>
      </c>
      <c r="N4573" s="122">
        <v>0</v>
      </c>
      <c r="O4573" s="122">
        <v>0</v>
      </c>
      <c r="P4573" s="122">
        <v>0</v>
      </c>
      <c r="Q4573" s="122">
        <v>5.0907250680000003E-4</v>
      </c>
      <c r="R4573" s="122">
        <v>6.5239502328000003E-3</v>
      </c>
      <c r="S4573" s="122">
        <v>1.3602881806800001E-2</v>
      </c>
      <c r="T4573" s="122">
        <v>1.5406649543999999E-2</v>
      </c>
      <c r="U4573" s="122">
        <v>1.7211543234599998E-2</v>
      </c>
      <c r="V4573" s="122">
        <v>1.9018407407999999E-2</v>
      </c>
      <c r="W4573" s="122">
        <v>2.0792195166600001E-2</v>
      </c>
      <c r="X4573" s="122">
        <v>2.2392290520599999E-2</v>
      </c>
      <c r="Y4573" s="122">
        <v>2.4176552056799999E-2</v>
      </c>
      <c r="Z4573" s="122">
        <v>2.6267520965399999E-2</v>
      </c>
      <c r="AA4573" s="122">
        <v>2.8362145726200001E-2</v>
      </c>
      <c r="AB4573" s="122">
        <v>3.02298422712E-2</v>
      </c>
      <c r="AC4573" s="122">
        <v>3.2078478603599997E-2</v>
      </c>
      <c r="AD4573" s="122">
        <v>3.3779511480000003E-2</v>
      </c>
      <c r="AE4573" s="122">
        <v>4.2489033873000001E-2</v>
      </c>
      <c r="AF4573" s="122">
        <v>4.9165488200400002E-2</v>
      </c>
      <c r="AG4573" s="122">
        <v>5.6422758506400002E-2</v>
      </c>
      <c r="AH4573" s="122">
        <v>5.6965087179E-2</v>
      </c>
      <c r="AI4573" s="122">
        <v>5.7367321354200002E-2</v>
      </c>
      <c r="AJ4573" s="122">
        <v>5.7026238469199998E-2</v>
      </c>
      <c r="AK4573" s="122">
        <v>5.8794739746600003E-2</v>
      </c>
      <c r="AL4573" s="122">
        <v>0</v>
      </c>
    </row>
    <row r="4574" spans="1:38" hidden="1" x14ac:dyDescent="0.25">
      <c r="A4574" s="122" t="s">
        <v>2025</v>
      </c>
      <c r="B4574" s="122">
        <v>1</v>
      </c>
      <c r="C4574" s="122" t="s">
        <v>2225</v>
      </c>
      <c r="D4574" s="122" t="s">
        <v>2115</v>
      </c>
      <c r="E4574" s="122">
        <v>83</v>
      </c>
      <c r="F4574" s="122">
        <v>0</v>
      </c>
      <c r="G4574" s="122">
        <v>0</v>
      </c>
      <c r="H4574" s="122">
        <v>0</v>
      </c>
      <c r="I4574" s="122">
        <v>0</v>
      </c>
      <c r="J4574" s="122">
        <v>0</v>
      </c>
      <c r="K4574" s="122">
        <v>0</v>
      </c>
      <c r="L4574" s="122">
        <v>0</v>
      </c>
      <c r="M4574" s="122">
        <v>0</v>
      </c>
      <c r="N4574" s="122">
        <v>0</v>
      </c>
      <c r="O4574" s="122">
        <v>0</v>
      </c>
      <c r="P4574" s="122">
        <v>0</v>
      </c>
      <c r="Q4574" s="122">
        <v>1.4092529880000001E-4</v>
      </c>
      <c r="R4574" s="122">
        <v>1.8187871988E-3</v>
      </c>
      <c r="S4574" s="122">
        <v>3.8089327847999998E-3</v>
      </c>
      <c r="T4574" s="122">
        <v>4.3261536317999996E-3</v>
      </c>
      <c r="U4574" s="122">
        <v>4.8099296388E-3</v>
      </c>
      <c r="V4574" s="122">
        <v>5.3133392598000003E-3</v>
      </c>
      <c r="W4574" s="122">
        <v>5.8112421510000001E-3</v>
      </c>
      <c r="X4574" s="122">
        <v>6.2815143534000004E-3</v>
      </c>
      <c r="Y4574" s="122">
        <v>6.8103569819999996E-3</v>
      </c>
      <c r="Z4574" s="122">
        <v>7.4393721401999997E-3</v>
      </c>
      <c r="AA4574" s="122">
        <v>8.1247700820000004E-3</v>
      </c>
      <c r="AB4574" s="122">
        <v>8.7740691323999996E-3</v>
      </c>
      <c r="AC4574" s="122">
        <v>9.4238889888000003E-3</v>
      </c>
      <c r="AD4574" s="122">
        <v>1.0096095523799999E-2</v>
      </c>
      <c r="AE4574" s="122">
        <v>1.29291867276E-2</v>
      </c>
      <c r="AF4574" s="122">
        <v>1.52665240728E-2</v>
      </c>
      <c r="AG4574" s="122">
        <v>1.79273984604E-2</v>
      </c>
      <c r="AH4574" s="122">
        <v>1.8897206671200002E-2</v>
      </c>
      <c r="AI4574" s="122">
        <v>1.9008198666600001E-2</v>
      </c>
      <c r="AJ4574" s="122">
        <v>1.9050157698E-2</v>
      </c>
      <c r="AK4574" s="122">
        <v>1.9737841866599999E-2</v>
      </c>
      <c r="AL4574" s="122">
        <v>0</v>
      </c>
    </row>
    <row r="4575" spans="1:38" hidden="1" x14ac:dyDescent="0.25">
      <c r="A4575" s="122" t="s">
        <v>2025</v>
      </c>
      <c r="B4575" s="122">
        <v>1</v>
      </c>
      <c r="C4575" s="122" t="s">
        <v>2225</v>
      </c>
      <c r="D4575" s="122" t="s">
        <v>2116</v>
      </c>
      <c r="E4575" s="122">
        <v>83</v>
      </c>
      <c r="F4575" s="122">
        <v>0</v>
      </c>
      <c r="G4575" s="122">
        <v>0</v>
      </c>
      <c r="H4575" s="122">
        <v>0</v>
      </c>
      <c r="I4575" s="122">
        <v>0</v>
      </c>
      <c r="J4575" s="122">
        <v>0</v>
      </c>
      <c r="K4575" s="122">
        <v>0</v>
      </c>
      <c r="L4575" s="122">
        <v>0</v>
      </c>
      <c r="M4575" s="122">
        <v>0</v>
      </c>
      <c r="N4575" s="122">
        <v>0</v>
      </c>
      <c r="O4575" s="122">
        <v>0</v>
      </c>
      <c r="P4575" s="122">
        <v>0</v>
      </c>
      <c r="Q4575" s="122">
        <v>5.4189563999999996E-4</v>
      </c>
      <c r="R4575" s="122">
        <v>7.0086678090000003E-3</v>
      </c>
      <c r="S4575" s="122">
        <v>1.4755514373600001E-2</v>
      </c>
      <c r="T4575" s="122">
        <v>1.6952770434600001E-2</v>
      </c>
      <c r="U4575" s="122">
        <v>1.92328995144E-2</v>
      </c>
      <c r="V4575" s="122">
        <v>2.1780459557999999E-2</v>
      </c>
      <c r="W4575" s="122">
        <v>2.4425832545400001E-2</v>
      </c>
      <c r="X4575" s="122">
        <v>2.6965755874200002E-2</v>
      </c>
      <c r="Y4575" s="122">
        <v>2.9667143220000001E-2</v>
      </c>
      <c r="Z4575" s="122">
        <v>3.2721043641000001E-2</v>
      </c>
      <c r="AA4575" s="122">
        <v>3.6025054837199998E-2</v>
      </c>
      <c r="AB4575" s="122">
        <v>3.9250491937800003E-2</v>
      </c>
      <c r="AC4575" s="122">
        <v>4.2554354957400002E-2</v>
      </c>
      <c r="AD4575" s="122">
        <v>4.6125803981400003E-2</v>
      </c>
      <c r="AE4575" s="122">
        <v>5.9894232426599997E-2</v>
      </c>
      <c r="AF4575" s="122">
        <v>7.1627043001800006E-2</v>
      </c>
      <c r="AG4575" s="122">
        <v>8.5298868368999997E-2</v>
      </c>
      <c r="AH4575" s="122">
        <v>9.08293150908E-2</v>
      </c>
      <c r="AI4575" s="122">
        <v>9.2650270026600007E-2</v>
      </c>
      <c r="AJ4575" s="122">
        <v>8.9161294365000004E-2</v>
      </c>
      <c r="AK4575" s="122">
        <v>9.3512576843400003E-2</v>
      </c>
      <c r="AL4575" s="122">
        <v>0</v>
      </c>
    </row>
    <row r="4576" spans="1:38" hidden="1" x14ac:dyDescent="0.25">
      <c r="A4576" s="122" t="s">
        <v>2025</v>
      </c>
      <c r="B4576" s="122">
        <v>1</v>
      </c>
      <c r="C4576" s="122" t="s">
        <v>2225</v>
      </c>
      <c r="D4576" s="122" t="s">
        <v>2117</v>
      </c>
      <c r="E4576" s="122">
        <v>83</v>
      </c>
      <c r="F4576" s="122">
        <v>0</v>
      </c>
      <c r="G4576" s="122">
        <v>0</v>
      </c>
      <c r="H4576" s="122">
        <v>0</v>
      </c>
      <c r="I4576" s="122">
        <v>0</v>
      </c>
      <c r="J4576" s="122">
        <v>0</v>
      </c>
      <c r="K4576" s="122">
        <v>0</v>
      </c>
      <c r="L4576" s="122">
        <v>0</v>
      </c>
      <c r="M4576" s="122">
        <v>0</v>
      </c>
      <c r="N4576" s="122">
        <v>0</v>
      </c>
      <c r="O4576" s="122">
        <v>0</v>
      </c>
      <c r="P4576" s="122">
        <v>0</v>
      </c>
      <c r="Q4576" s="122">
        <v>1.0104357120000001E-4</v>
      </c>
      <c r="R4576" s="122">
        <v>1.2967364982000001E-3</v>
      </c>
      <c r="S4576" s="122">
        <v>2.7152789664000002E-3</v>
      </c>
      <c r="T4576" s="122">
        <v>3.1015415574E-3</v>
      </c>
      <c r="U4576" s="122">
        <v>3.4928466144E-3</v>
      </c>
      <c r="V4576" s="122">
        <v>3.9135881927999999E-3</v>
      </c>
      <c r="W4576" s="122">
        <v>4.3509388494000004E-3</v>
      </c>
      <c r="X4576" s="122">
        <v>4.7580043367999999E-3</v>
      </c>
      <c r="Y4576" s="122">
        <v>5.2165664694000004E-3</v>
      </c>
      <c r="Z4576" s="122">
        <v>5.7609089538000003E-3</v>
      </c>
      <c r="AA4576" s="122">
        <v>6.3508387799999996E-3</v>
      </c>
      <c r="AB4576" s="122">
        <v>6.9356195766E-3</v>
      </c>
      <c r="AC4576" s="122">
        <v>7.5239606442000003E-3</v>
      </c>
      <c r="AD4576" s="122">
        <v>8.1195079679999994E-3</v>
      </c>
      <c r="AE4576" s="122">
        <v>1.0455335319E-2</v>
      </c>
      <c r="AF4576" s="122">
        <v>1.24649182086E-2</v>
      </c>
      <c r="AG4576" s="122">
        <v>1.48253110434E-2</v>
      </c>
      <c r="AH4576" s="122">
        <v>1.5687097997999999E-2</v>
      </c>
      <c r="AI4576" s="122">
        <v>1.59358869384E-2</v>
      </c>
      <c r="AJ4576" s="122">
        <v>1.54159174884E-2</v>
      </c>
      <c r="AK4576" s="122">
        <v>1.61305481766E-2</v>
      </c>
      <c r="AL4576" s="122">
        <v>0</v>
      </c>
    </row>
    <row r="4577" spans="1:38" hidden="1" x14ac:dyDescent="0.25">
      <c r="A4577" s="122" t="s">
        <v>2025</v>
      </c>
      <c r="B4577" s="122">
        <v>1</v>
      </c>
      <c r="C4577" s="122" t="s">
        <v>2225</v>
      </c>
      <c r="D4577" s="122" t="s">
        <v>2118</v>
      </c>
      <c r="E4577" s="122">
        <v>83</v>
      </c>
      <c r="F4577" s="122">
        <v>0</v>
      </c>
      <c r="G4577" s="122">
        <v>0</v>
      </c>
      <c r="H4577" s="122">
        <v>0</v>
      </c>
      <c r="I4577" s="122">
        <v>0</v>
      </c>
      <c r="J4577" s="122">
        <v>0</v>
      </c>
      <c r="K4577" s="122">
        <v>0</v>
      </c>
      <c r="L4577" s="122">
        <v>0</v>
      </c>
      <c r="M4577" s="122">
        <v>0</v>
      </c>
      <c r="N4577" s="122">
        <v>0</v>
      </c>
      <c r="O4577" s="122">
        <v>0</v>
      </c>
      <c r="P4577" s="122">
        <v>0</v>
      </c>
      <c r="Q4577" s="122">
        <v>7.6662523080000004E-4</v>
      </c>
      <c r="R4577" s="122">
        <v>9.8889219E-3</v>
      </c>
      <c r="S4577" s="122">
        <v>2.0790674447400001E-2</v>
      </c>
      <c r="T4577" s="122">
        <v>2.3796359043600002E-2</v>
      </c>
      <c r="U4577" s="122">
        <v>2.6983922565600001E-2</v>
      </c>
      <c r="V4577" s="122">
        <v>3.0431568967799999E-2</v>
      </c>
      <c r="W4577" s="122">
        <v>3.3943190853000002E-2</v>
      </c>
      <c r="X4577" s="122">
        <v>3.7197241910399997E-2</v>
      </c>
      <c r="Y4577" s="122">
        <v>4.0759648472399997E-2</v>
      </c>
      <c r="Z4577" s="122">
        <v>4.4858949478200003E-2</v>
      </c>
      <c r="AA4577" s="122">
        <v>4.9344770045999999E-2</v>
      </c>
      <c r="AB4577" s="122">
        <v>5.3695696540199997E-2</v>
      </c>
      <c r="AC4577" s="122">
        <v>5.8003779833999999E-2</v>
      </c>
      <c r="AD4577" s="122">
        <v>6.2540833126199999E-2</v>
      </c>
      <c r="AE4577" s="122">
        <v>8.0682839351399999E-2</v>
      </c>
      <c r="AF4577" s="122">
        <v>9.5992006453199996E-2</v>
      </c>
      <c r="AG4577" s="122">
        <v>0.11393451051840001</v>
      </c>
      <c r="AH4577" s="122">
        <v>0.12091388054460001</v>
      </c>
      <c r="AI4577" s="122">
        <v>0.12269639768100001</v>
      </c>
      <c r="AJ4577" s="122">
        <v>0.1202571343974</v>
      </c>
      <c r="AK4577" s="122">
        <v>0.1256612751966</v>
      </c>
      <c r="AL4577" s="122">
        <v>0</v>
      </c>
    </row>
    <row r="4578" spans="1:38" hidden="1" x14ac:dyDescent="0.25">
      <c r="A4578" s="122" t="s">
        <v>2025</v>
      </c>
      <c r="B4578" s="122">
        <v>1</v>
      </c>
      <c r="C4578" s="122" t="s">
        <v>2225</v>
      </c>
      <c r="D4578" s="122" t="s">
        <v>2119</v>
      </c>
      <c r="E4578" s="122">
        <v>83</v>
      </c>
      <c r="F4578" s="122">
        <v>0</v>
      </c>
      <c r="G4578" s="122">
        <v>0</v>
      </c>
      <c r="H4578" s="122">
        <v>0</v>
      </c>
      <c r="I4578" s="122">
        <v>0</v>
      </c>
      <c r="J4578" s="122">
        <v>0</v>
      </c>
      <c r="K4578" s="122">
        <v>0</v>
      </c>
      <c r="L4578" s="122">
        <v>0</v>
      </c>
      <c r="M4578" s="122">
        <v>0</v>
      </c>
      <c r="N4578" s="122">
        <v>0</v>
      </c>
      <c r="O4578" s="122">
        <v>0</v>
      </c>
      <c r="P4578" s="122">
        <v>0</v>
      </c>
      <c r="Q4578" s="122">
        <v>2.8420726620000001E-3</v>
      </c>
      <c r="R4578" s="122">
        <v>3.7007757930000003E-2</v>
      </c>
      <c r="S4578" s="122">
        <v>7.8326374869599993E-2</v>
      </c>
      <c r="T4578" s="122">
        <v>9.0156222670799993E-2</v>
      </c>
      <c r="U4578" s="122">
        <v>0.1025934335712</v>
      </c>
      <c r="V4578" s="122">
        <v>0.1167508604262</v>
      </c>
      <c r="W4578" s="122">
        <v>0.1309859627934</v>
      </c>
      <c r="X4578" s="122">
        <v>0.14473662832199999</v>
      </c>
      <c r="Y4578" s="122">
        <v>0.1603089142512</v>
      </c>
      <c r="Z4578" s="122">
        <v>0.17816407460280001</v>
      </c>
      <c r="AA4578" s="122">
        <v>0.1977207152778</v>
      </c>
      <c r="AB4578" s="122">
        <v>0.216954584418</v>
      </c>
      <c r="AC4578" s="122">
        <v>0.2364065002728</v>
      </c>
      <c r="AD4578" s="122">
        <v>0.25766125610939999</v>
      </c>
      <c r="AE4578" s="122">
        <v>0.33603034393499998</v>
      </c>
      <c r="AF4578" s="122">
        <v>0.40285903171800003</v>
      </c>
      <c r="AG4578" s="122">
        <v>0.48003647680560002</v>
      </c>
      <c r="AH4578" s="122">
        <v>0.51062484493019999</v>
      </c>
      <c r="AI4578" s="122">
        <v>0.52070365681620001</v>
      </c>
      <c r="AJ4578" s="122">
        <v>0.50774144558279999</v>
      </c>
      <c r="AK4578" s="122">
        <v>0.53195738378640001</v>
      </c>
      <c r="AL4578" s="122">
        <v>0</v>
      </c>
    </row>
    <row r="4579" spans="1:38" hidden="1" x14ac:dyDescent="0.25">
      <c r="A4579" s="122" t="s">
        <v>2025</v>
      </c>
      <c r="B4579" s="122">
        <v>1</v>
      </c>
      <c r="C4579" s="122" t="s">
        <v>2225</v>
      </c>
      <c r="D4579" s="122" t="s">
        <v>2120</v>
      </c>
      <c r="E4579" s="122">
        <v>83</v>
      </c>
      <c r="F4579" s="122">
        <v>0</v>
      </c>
      <c r="G4579" s="122">
        <v>0</v>
      </c>
      <c r="H4579" s="122">
        <v>0</v>
      </c>
      <c r="I4579" s="122">
        <v>0</v>
      </c>
      <c r="J4579" s="122">
        <v>0</v>
      </c>
      <c r="K4579" s="122">
        <v>0</v>
      </c>
      <c r="L4579" s="122">
        <v>0</v>
      </c>
      <c r="M4579" s="122">
        <v>0</v>
      </c>
      <c r="N4579" s="122">
        <v>0</v>
      </c>
      <c r="O4579" s="122">
        <v>0</v>
      </c>
      <c r="P4579" s="122">
        <v>0</v>
      </c>
      <c r="Q4579" s="122">
        <v>3.044371044E-4</v>
      </c>
      <c r="R4579" s="122">
        <v>3.9665699501999999E-3</v>
      </c>
      <c r="S4579" s="122">
        <v>8.3909742773999995E-3</v>
      </c>
      <c r="T4579" s="122">
        <v>9.6685343898000008E-3</v>
      </c>
      <c r="U4579" s="122">
        <v>1.1069649161999999E-2</v>
      </c>
      <c r="V4579" s="122">
        <v>1.26224493252E-2</v>
      </c>
      <c r="W4579" s="122">
        <v>1.42777989354E-2</v>
      </c>
      <c r="X4579" s="122">
        <v>1.5855741501600001E-2</v>
      </c>
      <c r="Y4579" s="122">
        <v>1.7603131603200001E-2</v>
      </c>
      <c r="Z4579" s="122">
        <v>1.9589608810199999E-2</v>
      </c>
      <c r="AA4579" s="122">
        <v>2.17014130476E-2</v>
      </c>
      <c r="AB4579" s="122">
        <v>2.37393501774E-2</v>
      </c>
      <c r="AC4579" s="122">
        <v>2.5879831606199999E-2</v>
      </c>
      <c r="AD4579" s="122">
        <v>2.8078865185799998E-2</v>
      </c>
      <c r="AE4579" s="122">
        <v>3.64995445386E-2</v>
      </c>
      <c r="AF4579" s="122">
        <v>4.39348416078E-2</v>
      </c>
      <c r="AG4579" s="122">
        <v>5.2660250385600002E-2</v>
      </c>
      <c r="AH4579" s="122">
        <v>5.6283809610599998E-2</v>
      </c>
      <c r="AI4579" s="122">
        <v>5.7543902301600003E-2</v>
      </c>
      <c r="AJ4579" s="122">
        <v>5.7028775661000002E-2</v>
      </c>
      <c r="AK4579" s="122">
        <v>6.0134922619199997E-2</v>
      </c>
      <c r="AL4579" s="122">
        <v>0</v>
      </c>
    </row>
    <row r="4580" spans="1:38" hidden="1" x14ac:dyDescent="0.25">
      <c r="A4580" s="122" t="s">
        <v>2025</v>
      </c>
      <c r="B4580" s="122">
        <v>1</v>
      </c>
      <c r="C4580" s="122" t="s">
        <v>2225</v>
      </c>
      <c r="D4580" s="122" t="s">
        <v>2121</v>
      </c>
      <c r="E4580" s="122">
        <v>83</v>
      </c>
      <c r="F4580" s="122">
        <v>0</v>
      </c>
      <c r="G4580" s="122">
        <v>0</v>
      </c>
      <c r="H4580" s="122">
        <v>0</v>
      </c>
      <c r="I4580" s="122">
        <v>0</v>
      </c>
      <c r="J4580" s="122">
        <v>0</v>
      </c>
      <c r="K4580" s="122">
        <v>0</v>
      </c>
      <c r="L4580" s="122">
        <v>0</v>
      </c>
      <c r="M4580" s="122">
        <v>0</v>
      </c>
      <c r="N4580" s="122">
        <v>0</v>
      </c>
      <c r="O4580" s="122">
        <v>0</v>
      </c>
      <c r="P4580" s="122">
        <v>0</v>
      </c>
      <c r="Q4580" s="122">
        <v>9.5959801079999998E-4</v>
      </c>
      <c r="R4580" s="122">
        <v>1.2432770492999999E-2</v>
      </c>
      <c r="S4580" s="122">
        <v>2.6191748411400002E-2</v>
      </c>
      <c r="T4580" s="122">
        <v>3.00959592648E-2</v>
      </c>
      <c r="U4580" s="122">
        <v>3.41275362714E-2</v>
      </c>
      <c r="V4580" s="122">
        <v>3.8353172285999999E-2</v>
      </c>
      <c r="W4580" s="122">
        <v>4.2601247145599999E-2</v>
      </c>
      <c r="X4580" s="122">
        <v>4.6640831780400002E-2</v>
      </c>
      <c r="Y4580" s="122">
        <v>5.1230166873599998E-2</v>
      </c>
      <c r="Z4580" s="122">
        <v>5.66355709062E-2</v>
      </c>
      <c r="AA4580" s="122">
        <v>6.24678555072E-2</v>
      </c>
      <c r="AB4580" s="122">
        <v>6.8099139022199995E-2</v>
      </c>
      <c r="AC4580" s="122">
        <v>7.3707148686599999E-2</v>
      </c>
      <c r="AD4580" s="122">
        <v>7.9462850095200002E-2</v>
      </c>
      <c r="AE4580" s="122">
        <v>0.1023595948518</v>
      </c>
      <c r="AF4580" s="122">
        <v>0.1214845223592</v>
      </c>
      <c r="AG4580" s="122">
        <v>0.14373443232720001</v>
      </c>
      <c r="AH4580" s="122">
        <v>0.15182369957040001</v>
      </c>
      <c r="AI4580" s="122">
        <v>0.15370705641720001</v>
      </c>
      <c r="AJ4580" s="122">
        <v>0.15000679551000001</v>
      </c>
      <c r="AK4580" s="122">
        <v>0.15569393980140001</v>
      </c>
      <c r="AL4580" s="122">
        <v>0</v>
      </c>
    </row>
    <row r="4581" spans="1:38" hidden="1" x14ac:dyDescent="0.25">
      <c r="A4581" s="122" t="s">
        <v>2025</v>
      </c>
      <c r="B4581" s="122">
        <v>1</v>
      </c>
      <c r="C4581" s="122" t="s">
        <v>2225</v>
      </c>
      <c r="D4581" s="122" t="s">
        <v>2138</v>
      </c>
      <c r="E4581" s="122">
        <v>83</v>
      </c>
      <c r="F4581" s="122">
        <v>0</v>
      </c>
      <c r="G4581" s="122">
        <v>0</v>
      </c>
      <c r="H4581" s="122">
        <v>0</v>
      </c>
      <c r="I4581" s="122">
        <v>0</v>
      </c>
      <c r="J4581" s="122">
        <v>0</v>
      </c>
      <c r="K4581" s="122">
        <v>0</v>
      </c>
      <c r="L4581" s="122">
        <v>0</v>
      </c>
      <c r="M4581" s="122">
        <v>0</v>
      </c>
      <c r="N4581" s="122">
        <v>0</v>
      </c>
      <c r="O4581" s="122">
        <v>0</v>
      </c>
      <c r="P4581" s="122">
        <v>0</v>
      </c>
      <c r="Q4581" s="122">
        <v>1.44704274E-5</v>
      </c>
      <c r="R4581" s="122">
        <v>1.8513666599999999E-4</v>
      </c>
      <c r="S4581" s="122">
        <v>3.8576683859999999E-4</v>
      </c>
      <c r="T4581" s="122">
        <v>4.3667386620000002E-4</v>
      </c>
      <c r="U4581" s="122">
        <v>4.8847595940000002E-4</v>
      </c>
      <c r="V4581" s="122">
        <v>5.4162674280000002E-4</v>
      </c>
      <c r="W4581" s="122">
        <v>5.9544462119999995E-4</v>
      </c>
      <c r="X4581" s="122">
        <v>6.4539849659999999E-4</v>
      </c>
      <c r="Y4581" s="122">
        <v>7.006811526E-4</v>
      </c>
      <c r="Z4581" s="122">
        <v>7.6481279159999998E-4</v>
      </c>
      <c r="AA4581" s="122">
        <v>8.3489002740000005E-4</v>
      </c>
      <c r="AB4581" s="122">
        <v>8.9985332579999998E-4</v>
      </c>
      <c r="AC4581" s="122">
        <v>9.6457466820000005E-4</v>
      </c>
      <c r="AD4581" s="122">
        <v>1.0309281840000001E-3</v>
      </c>
      <c r="AE4581" s="122">
        <v>1.3176715266E-3</v>
      </c>
      <c r="AF4581" s="122">
        <v>1.5516834762000001E-3</v>
      </c>
      <c r="AG4581" s="122">
        <v>1.8203226756000001E-3</v>
      </c>
      <c r="AH4581" s="122">
        <v>1.9087581083999999E-3</v>
      </c>
      <c r="AI4581" s="122">
        <v>1.9161463463999999E-3</v>
      </c>
      <c r="AJ4581" s="122">
        <v>1.8470969945999999E-3</v>
      </c>
      <c r="AK4581" s="122">
        <v>1.9072893839999999E-3</v>
      </c>
      <c r="AL4581" s="122">
        <v>0</v>
      </c>
    </row>
    <row r="4582" spans="1:38" hidden="1" x14ac:dyDescent="0.25">
      <c r="A4582" s="122" t="s">
        <v>2025</v>
      </c>
      <c r="B4582" s="122">
        <v>1</v>
      </c>
      <c r="C4582" s="122" t="s">
        <v>2225</v>
      </c>
      <c r="D4582" s="122" t="s">
        <v>2122</v>
      </c>
      <c r="E4582" s="122">
        <v>83</v>
      </c>
      <c r="F4582" s="122">
        <v>0</v>
      </c>
      <c r="G4582" s="122">
        <v>0</v>
      </c>
      <c r="H4582" s="122">
        <v>0</v>
      </c>
      <c r="I4582" s="122">
        <v>0</v>
      </c>
      <c r="J4582" s="122">
        <v>0</v>
      </c>
      <c r="K4582" s="122">
        <v>0</v>
      </c>
      <c r="L4582" s="122">
        <v>0</v>
      </c>
      <c r="M4582" s="122">
        <v>0</v>
      </c>
      <c r="N4582" s="122">
        <v>0</v>
      </c>
      <c r="O4582" s="122">
        <v>0</v>
      </c>
      <c r="P4582" s="122">
        <v>0</v>
      </c>
      <c r="Q4582" s="122">
        <v>8.1614161199999999E-5</v>
      </c>
      <c r="R4582" s="122">
        <v>1.0500593532E-3</v>
      </c>
      <c r="S4582" s="122">
        <v>2.1966650705999998E-3</v>
      </c>
      <c r="T4582" s="122">
        <v>2.4957394176E-3</v>
      </c>
      <c r="U4582" s="122">
        <v>2.7979732638000001E-3</v>
      </c>
      <c r="V4582" s="122">
        <v>3.1132056383999999E-3</v>
      </c>
      <c r="W4582" s="122">
        <v>3.4267924547999999E-3</v>
      </c>
      <c r="X4582" s="122">
        <v>3.7162106982000002E-3</v>
      </c>
      <c r="Y4582" s="122">
        <v>4.0385734818000002E-3</v>
      </c>
      <c r="Z4582" s="122">
        <v>4.4176711721999997E-3</v>
      </c>
      <c r="AA4582" s="122">
        <v>4.8355392227999996E-3</v>
      </c>
      <c r="AB4582" s="122">
        <v>5.2097555795999999E-3</v>
      </c>
      <c r="AC4582" s="122">
        <v>5.5942221192E-3</v>
      </c>
      <c r="AD4582" s="122">
        <v>5.9791675086000003E-3</v>
      </c>
      <c r="AE4582" s="122">
        <v>7.6557115205999997E-3</v>
      </c>
      <c r="AF4582" s="122">
        <v>9.0109230353999994E-3</v>
      </c>
      <c r="AG4582" s="122">
        <v>1.06071156048E-2</v>
      </c>
      <c r="AH4582" s="122">
        <v>1.11456518316E-2</v>
      </c>
      <c r="AI4582" s="122">
        <v>1.12100370096E-2</v>
      </c>
      <c r="AJ4582" s="122">
        <v>1.11652137168E-2</v>
      </c>
      <c r="AK4582" s="122">
        <v>1.1630195576999999E-2</v>
      </c>
      <c r="AL4582" s="122">
        <v>0</v>
      </c>
    </row>
    <row r="4583" spans="1:38" hidden="1" x14ac:dyDescent="0.25">
      <c r="A4583" s="122" t="s">
        <v>2025</v>
      </c>
      <c r="B4583" s="122">
        <v>1</v>
      </c>
      <c r="C4583" s="122" t="s">
        <v>2225</v>
      </c>
      <c r="D4583" s="122" t="s">
        <v>2123</v>
      </c>
      <c r="E4583" s="122">
        <v>83</v>
      </c>
      <c r="F4583" s="122">
        <v>0</v>
      </c>
      <c r="G4583" s="122">
        <v>0</v>
      </c>
      <c r="H4583" s="122">
        <v>0</v>
      </c>
      <c r="I4583" s="122">
        <v>0</v>
      </c>
      <c r="J4583" s="122">
        <v>0</v>
      </c>
      <c r="K4583" s="122">
        <v>0</v>
      </c>
      <c r="L4583" s="122">
        <v>0</v>
      </c>
      <c r="M4583" s="122">
        <v>0</v>
      </c>
      <c r="N4583" s="122">
        <v>0</v>
      </c>
      <c r="O4583" s="122">
        <v>0</v>
      </c>
      <c r="P4583" s="122">
        <v>0</v>
      </c>
      <c r="Q4583" s="122">
        <v>7.9794360360000002E-4</v>
      </c>
      <c r="R4583" s="122">
        <v>1.03264412394E-2</v>
      </c>
      <c r="S4583" s="122">
        <v>2.1701906311799999E-2</v>
      </c>
      <c r="T4583" s="122">
        <v>2.4874641534599999E-2</v>
      </c>
      <c r="U4583" s="122">
        <v>2.8183112529E-2</v>
      </c>
      <c r="V4583" s="122">
        <v>3.1840936069799999E-2</v>
      </c>
      <c r="W4583" s="122">
        <v>3.5514342006000003E-2</v>
      </c>
      <c r="X4583" s="122">
        <v>3.9071688084000002E-2</v>
      </c>
      <c r="Y4583" s="122">
        <v>4.3095642361199997E-2</v>
      </c>
      <c r="Z4583" s="122">
        <v>4.7593964847E-2</v>
      </c>
      <c r="AA4583" s="122">
        <v>5.2638233676599998E-2</v>
      </c>
      <c r="AB4583" s="122">
        <v>5.7379075096200001E-2</v>
      </c>
      <c r="AC4583" s="122">
        <v>6.2193703657799998E-2</v>
      </c>
      <c r="AD4583" s="122">
        <v>6.7442276358600006E-2</v>
      </c>
      <c r="AE4583" s="122">
        <v>8.7679458180599995E-2</v>
      </c>
      <c r="AF4583" s="122">
        <v>0.10535388966960001</v>
      </c>
      <c r="AG4583" s="122">
        <v>0.1260359974302</v>
      </c>
      <c r="AH4583" s="122">
        <v>0.13426815891060001</v>
      </c>
      <c r="AI4583" s="122">
        <v>0.1367743580346</v>
      </c>
      <c r="AJ4583" s="122">
        <v>0.13413627212699999</v>
      </c>
      <c r="AK4583" s="122">
        <v>0.139415557281</v>
      </c>
      <c r="AL4583" s="122">
        <v>0</v>
      </c>
    </row>
    <row r="4584" spans="1:38" hidden="1" x14ac:dyDescent="0.25">
      <c r="A4584" s="122" t="s">
        <v>2025</v>
      </c>
      <c r="B4584" s="122">
        <v>1</v>
      </c>
      <c r="C4584" s="122" t="s">
        <v>2225</v>
      </c>
      <c r="D4584" s="122" t="s">
        <v>2124</v>
      </c>
      <c r="E4584" s="122">
        <v>83</v>
      </c>
      <c r="F4584" s="122">
        <v>0</v>
      </c>
      <c r="G4584" s="122">
        <v>0</v>
      </c>
      <c r="H4584" s="122">
        <v>0</v>
      </c>
      <c r="I4584" s="122">
        <v>0</v>
      </c>
      <c r="J4584" s="122">
        <v>0</v>
      </c>
      <c r="K4584" s="122">
        <v>0</v>
      </c>
      <c r="L4584" s="122">
        <v>0</v>
      </c>
      <c r="M4584" s="122">
        <v>0</v>
      </c>
      <c r="N4584" s="122">
        <v>0</v>
      </c>
      <c r="O4584" s="122">
        <v>0</v>
      </c>
      <c r="P4584" s="122">
        <v>0</v>
      </c>
      <c r="Q4584" s="122">
        <v>7.2077345340000002E-4</v>
      </c>
      <c r="R4584" s="122">
        <v>9.2904664710000001E-3</v>
      </c>
      <c r="S4584" s="122">
        <v>1.94801621586E-2</v>
      </c>
      <c r="T4584" s="122">
        <v>2.2198948199999999E-2</v>
      </c>
      <c r="U4584" s="122">
        <v>2.4980118563399999E-2</v>
      </c>
      <c r="V4584" s="122">
        <v>2.78770431654E-2</v>
      </c>
      <c r="W4584" s="122">
        <v>3.08380869654E-2</v>
      </c>
      <c r="X4584" s="122">
        <v>3.3586631792999998E-2</v>
      </c>
      <c r="Y4584" s="122">
        <v>3.6643912390799997E-2</v>
      </c>
      <c r="Z4584" s="122">
        <v>4.0165342417200003E-2</v>
      </c>
      <c r="AA4584" s="122">
        <v>4.3990664632199999E-2</v>
      </c>
      <c r="AB4584" s="122">
        <v>4.7582943579600002E-2</v>
      </c>
      <c r="AC4584" s="122">
        <v>5.1228152203799997E-2</v>
      </c>
      <c r="AD4584" s="122">
        <v>5.4977985519600002E-2</v>
      </c>
      <c r="AE4584" s="122">
        <v>7.0499523322800003E-2</v>
      </c>
      <c r="AF4584" s="122">
        <v>8.3347927891799997E-2</v>
      </c>
      <c r="AG4584" s="122">
        <v>9.8296967769000002E-2</v>
      </c>
      <c r="AH4584" s="122">
        <v>0.1036306653954</v>
      </c>
      <c r="AI4584" s="122">
        <v>0.1046297368116</v>
      </c>
      <c r="AJ4584" s="122">
        <v>0.1023961985904</v>
      </c>
      <c r="AK4584" s="122">
        <v>0.1062170841732</v>
      </c>
      <c r="AL4584" s="122">
        <v>0</v>
      </c>
    </row>
    <row r="4585" spans="1:38" hidden="1" x14ac:dyDescent="0.25">
      <c r="A4585" s="122" t="s">
        <v>2025</v>
      </c>
      <c r="B4585" s="122">
        <v>1</v>
      </c>
      <c r="C4585" s="122" t="s">
        <v>2225</v>
      </c>
      <c r="D4585" s="122" t="s">
        <v>2125</v>
      </c>
      <c r="E4585" s="122">
        <v>83</v>
      </c>
      <c r="F4585" s="122">
        <v>0</v>
      </c>
      <c r="G4585" s="122">
        <v>0</v>
      </c>
      <c r="H4585" s="122">
        <v>0</v>
      </c>
      <c r="I4585" s="122">
        <v>0</v>
      </c>
      <c r="J4585" s="122">
        <v>0</v>
      </c>
      <c r="K4585" s="122">
        <v>0</v>
      </c>
      <c r="L4585" s="122">
        <v>0</v>
      </c>
      <c r="M4585" s="122">
        <v>0</v>
      </c>
      <c r="N4585" s="122">
        <v>0</v>
      </c>
      <c r="O4585" s="122">
        <v>0</v>
      </c>
      <c r="P4585" s="122">
        <v>0</v>
      </c>
      <c r="Q4585" s="122">
        <v>2.4015154019999999E-4</v>
      </c>
      <c r="R4585" s="122">
        <v>3.0803745258000002E-3</v>
      </c>
      <c r="S4585" s="122">
        <v>6.4432364568000004E-3</v>
      </c>
      <c r="T4585" s="122">
        <v>7.3128079596000003E-3</v>
      </c>
      <c r="U4585" s="122">
        <v>8.1995573087999991E-3</v>
      </c>
      <c r="V4585" s="122">
        <v>9.1358790665999993E-3</v>
      </c>
      <c r="W4585" s="122">
        <v>1.0080364179599999E-2</v>
      </c>
      <c r="X4585" s="122">
        <v>1.09572519342E-2</v>
      </c>
      <c r="Y4585" s="122">
        <v>1.1943297280200001E-2</v>
      </c>
      <c r="Z4585" s="122">
        <v>1.3087899396E-2</v>
      </c>
      <c r="AA4585" s="122">
        <v>1.43139892038E-2</v>
      </c>
      <c r="AB4585" s="122">
        <v>1.5449301153E-2</v>
      </c>
      <c r="AC4585" s="122">
        <v>1.6559103990000001E-2</v>
      </c>
      <c r="AD4585" s="122">
        <v>1.7684171161799999E-2</v>
      </c>
      <c r="AE4585" s="122">
        <v>2.2550004047999998E-2</v>
      </c>
      <c r="AF4585" s="122">
        <v>2.64459158964E-2</v>
      </c>
      <c r="AG4585" s="122">
        <v>3.0859051937999999E-2</v>
      </c>
      <c r="AH4585" s="122">
        <v>3.2215843373999999E-2</v>
      </c>
      <c r="AI4585" s="122">
        <v>3.2249168694599997E-2</v>
      </c>
      <c r="AJ4585" s="122">
        <v>3.1102930287000001E-2</v>
      </c>
      <c r="AK4585" s="122">
        <v>3.2120702413800002E-2</v>
      </c>
      <c r="AL4585" s="122">
        <v>0</v>
      </c>
    </row>
    <row r="4586" spans="1:38" hidden="1" x14ac:dyDescent="0.25">
      <c r="A4586" s="122" t="s">
        <v>2025</v>
      </c>
      <c r="B4586" s="122">
        <v>1</v>
      </c>
      <c r="C4586" s="122" t="s">
        <v>2225</v>
      </c>
      <c r="D4586" s="122" t="s">
        <v>2126</v>
      </c>
      <c r="E4586" s="122">
        <v>83</v>
      </c>
      <c r="F4586" s="122">
        <v>0</v>
      </c>
      <c r="G4586" s="122">
        <v>0</v>
      </c>
      <c r="H4586" s="122">
        <v>0</v>
      </c>
      <c r="I4586" s="122">
        <v>0</v>
      </c>
      <c r="J4586" s="122">
        <v>0</v>
      </c>
      <c r="K4586" s="122">
        <v>0</v>
      </c>
      <c r="L4586" s="122">
        <v>0</v>
      </c>
      <c r="M4586" s="122">
        <v>0</v>
      </c>
      <c r="N4586" s="122">
        <v>0</v>
      </c>
      <c r="O4586" s="122">
        <v>0</v>
      </c>
      <c r="P4586" s="122">
        <v>0</v>
      </c>
      <c r="Q4586" s="122">
        <v>6.5941675799999997E-5</v>
      </c>
      <c r="R4586" s="122">
        <v>8.5312269900000002E-4</v>
      </c>
      <c r="S4586" s="122">
        <v>1.7899220196E-3</v>
      </c>
      <c r="T4586" s="122">
        <v>2.0496127079999999E-3</v>
      </c>
      <c r="U4586" s="122">
        <v>2.3157804383999998E-3</v>
      </c>
      <c r="V4586" s="122">
        <v>2.6122825014000001E-3</v>
      </c>
      <c r="W4586" s="122">
        <v>2.9397993767999999E-3</v>
      </c>
      <c r="X4586" s="122">
        <v>3.2511537630000001E-3</v>
      </c>
      <c r="Y4586" s="122">
        <v>3.6186585864E-3</v>
      </c>
      <c r="Z4586" s="122">
        <v>3.9846111162E-3</v>
      </c>
      <c r="AA4586" s="122">
        <v>4.3752201635999998E-3</v>
      </c>
      <c r="AB4586" s="122">
        <v>4.7963344572000003E-3</v>
      </c>
      <c r="AC4586" s="122">
        <v>5.2015482089999999E-3</v>
      </c>
      <c r="AD4586" s="122">
        <v>5.5727095710000002E-3</v>
      </c>
      <c r="AE4586" s="122">
        <v>7.1734632683999999E-3</v>
      </c>
      <c r="AF4586" s="122">
        <v>8.4462952859999992E-3</v>
      </c>
      <c r="AG4586" s="122">
        <v>9.8412230201999993E-3</v>
      </c>
      <c r="AH4586" s="122">
        <v>1.0329567276599999E-2</v>
      </c>
      <c r="AI4586" s="122">
        <v>1.0420901376599999E-2</v>
      </c>
      <c r="AJ4586" s="122">
        <v>1.00316880378E-2</v>
      </c>
      <c r="AK4586" s="122">
        <v>1.04273620308E-2</v>
      </c>
      <c r="AL4586" s="122">
        <v>0</v>
      </c>
    </row>
    <row r="4587" spans="1:38" hidden="1" x14ac:dyDescent="0.25">
      <c r="A4587" s="122" t="s">
        <v>2025</v>
      </c>
      <c r="B4587" s="122">
        <v>1</v>
      </c>
      <c r="C4587" s="122" t="s">
        <v>2226</v>
      </c>
      <c r="D4587" s="122" t="s">
        <v>2078</v>
      </c>
      <c r="E4587" s="122">
        <v>84</v>
      </c>
      <c r="F4587" s="122">
        <v>0</v>
      </c>
      <c r="G4587" s="122">
        <v>0</v>
      </c>
      <c r="H4587" s="122">
        <v>0</v>
      </c>
      <c r="I4587" s="122">
        <v>0</v>
      </c>
      <c r="J4587" s="122">
        <v>0</v>
      </c>
      <c r="K4587" s="122">
        <v>0</v>
      </c>
      <c r="L4587" s="122">
        <v>6.1776249999999996E-7</v>
      </c>
      <c r="M4587" s="122">
        <v>1.7394837999999999E-6</v>
      </c>
      <c r="N4587" s="122">
        <v>3.6950659999999999E-6</v>
      </c>
      <c r="O4587" s="122">
        <v>7.1240709999999999E-6</v>
      </c>
      <c r="P4587" s="122">
        <v>3.2569589900000002E-5</v>
      </c>
      <c r="Q4587" s="122">
        <v>8.0992285699999994E-5</v>
      </c>
      <c r="R4587" s="122">
        <v>1.5860620600000001E-4</v>
      </c>
      <c r="S4587" s="122">
        <v>2.6263693709999999E-4</v>
      </c>
      <c r="T4587" s="122">
        <v>4.0296414310000002E-4</v>
      </c>
      <c r="U4587" s="122">
        <v>5.9853190880000001E-4</v>
      </c>
      <c r="V4587" s="122">
        <v>9.7363777269999997E-4</v>
      </c>
      <c r="W4587" s="122">
        <v>1.3922039901000001E-3</v>
      </c>
      <c r="X4587" s="122">
        <v>1.8351766668E-3</v>
      </c>
      <c r="Y4587" s="122">
        <v>2.3778353593999998E-3</v>
      </c>
      <c r="Z4587" s="122">
        <v>3.3396014631999998E-3</v>
      </c>
      <c r="AA4587" s="122">
        <v>4.3062657297000002E-3</v>
      </c>
      <c r="AB4587" s="122">
        <v>5.3582734963000004E-3</v>
      </c>
      <c r="AC4587" s="122">
        <v>6.5364664805000004E-3</v>
      </c>
      <c r="AD4587" s="122">
        <v>7.7353304410999997E-3</v>
      </c>
      <c r="AE4587" s="122">
        <v>8.9867286538999995E-3</v>
      </c>
      <c r="AF4587" s="122">
        <v>1.04455681292E-2</v>
      </c>
      <c r="AG4587" s="122">
        <v>1.1948486059000001E-2</v>
      </c>
      <c r="AH4587" s="122">
        <v>1.34885618108E-2</v>
      </c>
      <c r="AI4587" s="122">
        <v>1.5078873806000001E-2</v>
      </c>
      <c r="AJ4587" s="122">
        <v>1.6827765739600001E-2</v>
      </c>
      <c r="AK4587" s="122">
        <v>2.0468885807000001E-2</v>
      </c>
      <c r="AL4587" s="122">
        <v>0</v>
      </c>
    </row>
    <row r="4588" spans="1:38" hidden="1" x14ac:dyDescent="0.25">
      <c r="A4588" s="122" t="s">
        <v>2025</v>
      </c>
      <c r="B4588" s="122">
        <v>1</v>
      </c>
      <c r="C4588" s="122" t="s">
        <v>2226</v>
      </c>
      <c r="D4588" s="122" t="s">
        <v>2079</v>
      </c>
      <c r="E4588" s="122">
        <v>84</v>
      </c>
      <c r="F4588" s="122">
        <v>0</v>
      </c>
      <c r="G4588" s="122">
        <v>0</v>
      </c>
      <c r="H4588" s="122">
        <v>0</v>
      </c>
      <c r="I4588" s="122">
        <v>0</v>
      </c>
      <c r="J4588" s="122">
        <v>0</v>
      </c>
      <c r="K4588" s="122">
        <v>0</v>
      </c>
      <c r="L4588" s="122">
        <v>7.8863730000000007E-6</v>
      </c>
      <c r="M4588" s="122">
        <v>2.2183732900000001E-5</v>
      </c>
      <c r="N4588" s="122">
        <v>4.68765632E-5</v>
      </c>
      <c r="O4588" s="122">
        <v>9.0048650099999999E-5</v>
      </c>
      <c r="P4588" s="122">
        <v>4.1129835159999997E-4</v>
      </c>
      <c r="Q4588" s="122">
        <v>1.0168313205E-3</v>
      </c>
      <c r="R4588" s="122">
        <v>1.9678225630999999E-3</v>
      </c>
      <c r="S4588" s="122">
        <v>3.2394549518999999E-3</v>
      </c>
      <c r="T4588" s="122">
        <v>4.9066407710000003E-3</v>
      </c>
      <c r="U4588" s="122">
        <v>7.2425577797999999E-3</v>
      </c>
      <c r="V4588" s="122">
        <v>1.1766049182200001E-2</v>
      </c>
      <c r="W4588" s="122">
        <v>1.67608801029E-2</v>
      </c>
      <c r="X4588" s="122">
        <v>2.19659624454E-2</v>
      </c>
      <c r="Y4588" s="122">
        <v>2.8081974284699999E-2</v>
      </c>
      <c r="Z4588" s="122">
        <v>3.8666787435400002E-2</v>
      </c>
      <c r="AA4588" s="122">
        <v>5.03307375029E-2</v>
      </c>
      <c r="AB4588" s="122">
        <v>5.1641774270499999E-2</v>
      </c>
      <c r="AC4588" s="122">
        <v>6.5519558816899998E-2</v>
      </c>
      <c r="AD4588" s="122">
        <v>7.5945639771899998E-2</v>
      </c>
      <c r="AE4588" s="122">
        <v>9.02452022237E-2</v>
      </c>
      <c r="AF4588" s="122">
        <v>9.3238425911799996E-2</v>
      </c>
      <c r="AG4588" s="122">
        <v>0.1206777959262</v>
      </c>
      <c r="AH4588" s="122">
        <v>0.1427144341928</v>
      </c>
      <c r="AI4588" s="122">
        <v>0.12871649616030001</v>
      </c>
      <c r="AJ4588" s="122">
        <v>0.17128112395869999</v>
      </c>
      <c r="AK4588" s="122">
        <v>0.20781100381590001</v>
      </c>
      <c r="AL4588" s="122">
        <v>0</v>
      </c>
    </row>
    <row r="4589" spans="1:38" hidden="1" x14ac:dyDescent="0.25">
      <c r="A4589" s="122" t="s">
        <v>2025</v>
      </c>
      <c r="B4589" s="122">
        <v>1</v>
      </c>
      <c r="C4589" s="122" t="s">
        <v>2226</v>
      </c>
      <c r="D4589" s="122" t="s">
        <v>2080</v>
      </c>
      <c r="E4589" s="122">
        <v>84</v>
      </c>
      <c r="F4589" s="122">
        <v>0</v>
      </c>
      <c r="G4589" s="122">
        <v>0</v>
      </c>
      <c r="H4589" s="122">
        <v>0</v>
      </c>
      <c r="I4589" s="122">
        <v>0</v>
      </c>
      <c r="J4589" s="122">
        <v>0</v>
      </c>
      <c r="K4589" s="122">
        <v>0</v>
      </c>
      <c r="L4589" s="122">
        <v>4.6834860000000002E-6</v>
      </c>
      <c r="M4589" s="122">
        <v>1.3210301000000001E-5</v>
      </c>
      <c r="N4589" s="122">
        <v>2.7950012699999999E-5</v>
      </c>
      <c r="O4589" s="122">
        <v>5.39026723E-5</v>
      </c>
      <c r="P4589" s="122">
        <v>2.4745189479999998E-4</v>
      </c>
      <c r="Q4589" s="122">
        <v>6.1260023960000003E-4</v>
      </c>
      <c r="R4589" s="122">
        <v>1.1885443141999999E-3</v>
      </c>
      <c r="S4589" s="122">
        <v>1.9600169562E-3</v>
      </c>
      <c r="T4589" s="122">
        <v>2.9778257293000001E-3</v>
      </c>
      <c r="U4589" s="122">
        <v>4.4076838500999999E-3</v>
      </c>
      <c r="V4589" s="122">
        <v>7.1724162470000003E-3</v>
      </c>
      <c r="W4589" s="122">
        <v>1.02177436153E-2</v>
      </c>
      <c r="X4589" s="122">
        <v>1.33827020965E-2</v>
      </c>
      <c r="Y4589" s="122">
        <v>1.7097547463899999E-2</v>
      </c>
      <c r="Z4589" s="122">
        <v>2.3609642689099999E-2</v>
      </c>
      <c r="AA4589" s="122">
        <v>3.0840760996799998E-2</v>
      </c>
      <c r="AB4589" s="122">
        <v>3.1659415935199997E-2</v>
      </c>
      <c r="AC4589" s="122">
        <v>4.0145817014000003E-2</v>
      </c>
      <c r="AD4589" s="122">
        <v>4.65475935998E-2</v>
      </c>
      <c r="AE4589" s="122">
        <v>5.5389789659099999E-2</v>
      </c>
      <c r="AF4589" s="122">
        <v>5.7317076034799998E-2</v>
      </c>
      <c r="AG4589" s="122">
        <v>7.4313123867499997E-2</v>
      </c>
      <c r="AH4589" s="122">
        <v>8.7880528285899998E-2</v>
      </c>
      <c r="AI4589" s="122">
        <v>7.9228479456400006E-2</v>
      </c>
      <c r="AJ4589" s="122">
        <v>0.1026783502809</v>
      </c>
      <c r="AK4589" s="122">
        <v>0.12476761757969999</v>
      </c>
      <c r="AL4589" s="122">
        <v>0</v>
      </c>
    </row>
    <row r="4590" spans="1:38" hidden="1" x14ac:dyDescent="0.25">
      <c r="A4590" s="122" t="s">
        <v>2025</v>
      </c>
      <c r="B4590" s="122">
        <v>1</v>
      </c>
      <c r="C4590" s="122" t="s">
        <v>2226</v>
      </c>
      <c r="D4590" s="122" t="s">
        <v>2133</v>
      </c>
      <c r="E4590" s="122">
        <v>84</v>
      </c>
      <c r="F4590" s="122">
        <v>0</v>
      </c>
      <c r="G4590" s="122">
        <v>0</v>
      </c>
      <c r="H4590" s="122">
        <v>0</v>
      </c>
      <c r="I4590" s="122">
        <v>0</v>
      </c>
      <c r="J4590" s="122">
        <v>0</v>
      </c>
      <c r="K4590" s="122">
        <v>0</v>
      </c>
      <c r="L4590" s="122">
        <v>5.5717100000000001E-8</v>
      </c>
      <c r="M4590" s="122">
        <v>1.5868879999999999E-7</v>
      </c>
      <c r="N4590" s="122">
        <v>3.3897389999999998E-7</v>
      </c>
      <c r="O4590" s="122">
        <v>6.5885639999999998E-7</v>
      </c>
      <c r="P4590" s="122">
        <v>2.9926108000000002E-6</v>
      </c>
      <c r="Q4590" s="122">
        <v>7.3713113999999999E-6</v>
      </c>
      <c r="R4590" s="122">
        <v>1.4211787099999999E-5</v>
      </c>
      <c r="S4590" s="122">
        <v>2.32592828E-5</v>
      </c>
      <c r="T4590" s="122">
        <v>3.5045717400000002E-5</v>
      </c>
      <c r="U4590" s="122">
        <v>5.14195717E-5</v>
      </c>
      <c r="V4590" s="122">
        <v>8.2370386900000006E-5</v>
      </c>
      <c r="W4590" s="122">
        <v>1.161670393E-4</v>
      </c>
      <c r="X4590" s="122">
        <v>1.5045695389999999E-4</v>
      </c>
      <c r="Y4590" s="122">
        <v>1.903948764E-4</v>
      </c>
      <c r="Z4590" s="122">
        <v>2.59733081E-4</v>
      </c>
      <c r="AA4590" s="122">
        <v>3.2820899069999998E-4</v>
      </c>
      <c r="AB4590" s="122">
        <v>3.9941612149999999E-4</v>
      </c>
      <c r="AC4590" s="122">
        <v>4.7681915629999998E-4</v>
      </c>
      <c r="AD4590" s="122">
        <v>5.5703404290000005E-4</v>
      </c>
      <c r="AE4590" s="122">
        <v>6.3610405480000001E-4</v>
      </c>
      <c r="AF4590" s="122">
        <v>7.2298536039999998E-4</v>
      </c>
      <c r="AG4590" s="122">
        <v>8.1380572279999999E-4</v>
      </c>
      <c r="AH4590" s="122">
        <v>9.0613593060000002E-4</v>
      </c>
      <c r="AI4590" s="122">
        <v>9.9599089099999989E-4</v>
      </c>
      <c r="AJ4590" s="122">
        <v>1.0888268854999999E-3</v>
      </c>
      <c r="AK4590" s="122">
        <v>1.2953396425E-3</v>
      </c>
      <c r="AL4590" s="122">
        <v>0</v>
      </c>
    </row>
    <row r="4591" spans="1:38" hidden="1" x14ac:dyDescent="0.25">
      <c r="A4591" s="122" t="s">
        <v>2025</v>
      </c>
      <c r="B4591" s="122">
        <v>1</v>
      </c>
      <c r="C4591" s="122" t="s">
        <v>2226</v>
      </c>
      <c r="D4591" s="122" t="s">
        <v>2081</v>
      </c>
      <c r="E4591" s="122">
        <v>84</v>
      </c>
      <c r="F4591" s="122">
        <v>0</v>
      </c>
      <c r="G4591" s="122">
        <v>0</v>
      </c>
      <c r="H4591" s="122">
        <v>0</v>
      </c>
      <c r="I4591" s="122">
        <v>0</v>
      </c>
      <c r="J4591" s="122">
        <v>0</v>
      </c>
      <c r="K4591" s="122">
        <v>0</v>
      </c>
      <c r="L4591" s="122">
        <v>2.7641233000000002E-6</v>
      </c>
      <c r="M4591" s="122">
        <v>7.8630842000000004E-6</v>
      </c>
      <c r="N4591" s="122">
        <v>1.6805577200000001E-5</v>
      </c>
      <c r="O4591" s="122">
        <v>3.26858308E-5</v>
      </c>
      <c r="P4591" s="122">
        <v>1.5098663869999999E-4</v>
      </c>
      <c r="Q4591" s="122">
        <v>3.7645566649999998E-4</v>
      </c>
      <c r="R4591" s="122">
        <v>7.3700711359999998E-4</v>
      </c>
      <c r="S4591" s="122">
        <v>1.224592127E-3</v>
      </c>
      <c r="T4591" s="122">
        <v>1.8744508585E-3</v>
      </c>
      <c r="U4591" s="122">
        <v>2.8030947373E-3</v>
      </c>
      <c r="V4591" s="122">
        <v>4.5751418988000002E-3</v>
      </c>
      <c r="W4591" s="122">
        <v>6.5606567060000004E-3</v>
      </c>
      <c r="X4591" s="122">
        <v>8.6383624621000007E-3</v>
      </c>
      <c r="Y4591" s="122">
        <v>1.10610168463E-2</v>
      </c>
      <c r="Z4591" s="122">
        <v>1.53021980978E-2</v>
      </c>
      <c r="AA4591" s="122">
        <v>1.8540245769799998E-2</v>
      </c>
      <c r="AB4591" s="122">
        <v>3.4879796344399999E-2</v>
      </c>
      <c r="AC4591" s="122">
        <v>2.5947744850800002E-2</v>
      </c>
      <c r="AD4591" s="122">
        <v>2.96415814865E-2</v>
      </c>
      <c r="AE4591" s="122">
        <v>3.0088367365699999E-2</v>
      </c>
      <c r="AF4591" s="122">
        <v>2.2938694527500001E-2</v>
      </c>
      <c r="AG4591" s="122">
        <v>2.3960369918400001E-2</v>
      </c>
      <c r="AH4591" s="122">
        <v>3.1702715230399997E-2</v>
      </c>
      <c r="AI4591" s="122">
        <v>6.7894159402600004E-2</v>
      </c>
      <c r="AJ4591" s="122">
        <v>6.62369298163E-2</v>
      </c>
      <c r="AK4591" s="122">
        <v>8.0829996004700005E-2</v>
      </c>
      <c r="AL4591" s="122">
        <v>0</v>
      </c>
    </row>
    <row r="4592" spans="1:38" x14ac:dyDescent="0.25">
      <c r="A4592" s="122" t="s">
        <v>2025</v>
      </c>
      <c r="B4592" s="122">
        <v>1</v>
      </c>
      <c r="C4592" s="122" t="s">
        <v>2226</v>
      </c>
      <c r="D4592" s="122" t="s">
        <v>2082</v>
      </c>
      <c r="E4592" s="122">
        <v>84</v>
      </c>
      <c r="F4592" s="122">
        <v>0</v>
      </c>
      <c r="G4592" s="122">
        <v>0</v>
      </c>
      <c r="H4592" s="122">
        <v>0</v>
      </c>
      <c r="I4592" s="122">
        <v>0</v>
      </c>
      <c r="J4592" s="122">
        <v>0</v>
      </c>
      <c r="K4592" s="122">
        <v>0</v>
      </c>
      <c r="L4592" s="122">
        <v>1.48766688E-5</v>
      </c>
      <c r="M4592" s="122">
        <v>4.2059505099999998E-5</v>
      </c>
      <c r="N4592" s="122">
        <v>8.9373748800000005E-5</v>
      </c>
      <c r="O4592" s="122">
        <v>1.7307328980000001E-4</v>
      </c>
      <c r="P4592" s="122">
        <v>7.9666083320000002E-4</v>
      </c>
      <c r="Q4592" s="122">
        <v>1.9836162961000001E-3</v>
      </c>
      <c r="R4592" s="122">
        <v>3.8676052044999999E-3</v>
      </c>
      <c r="S4592" s="122">
        <v>6.4017904642999996E-3</v>
      </c>
      <c r="T4592" s="122">
        <v>9.7477406980999992E-3</v>
      </c>
      <c r="U4592" s="122">
        <v>1.44275987905E-2</v>
      </c>
      <c r="V4592" s="122">
        <v>2.3343301004900001E-2</v>
      </c>
      <c r="W4592" s="122">
        <v>3.3394313534100002E-2</v>
      </c>
      <c r="X4592" s="122">
        <v>4.3930371040399999E-2</v>
      </c>
      <c r="Y4592" s="122">
        <v>5.64274972901E-2</v>
      </c>
      <c r="Z4592" s="122">
        <v>7.8213567634000003E-2</v>
      </c>
      <c r="AA4592" s="122">
        <v>8.1570659663000006E-2</v>
      </c>
      <c r="AB4592" s="122">
        <v>9.3650580668399999E-2</v>
      </c>
      <c r="AC4592" s="122">
        <v>0.12190733753250001</v>
      </c>
      <c r="AD4592" s="122">
        <v>0.14811024253239999</v>
      </c>
      <c r="AE4592" s="122">
        <v>0.15538697493369999</v>
      </c>
      <c r="AF4592" s="122">
        <v>0.18310639046630001</v>
      </c>
      <c r="AG4592" s="122">
        <v>0.27107189423509997</v>
      </c>
      <c r="AH4592" s="122">
        <v>0.2471434975373</v>
      </c>
      <c r="AI4592" s="122">
        <v>0.2859044562143</v>
      </c>
      <c r="AJ4592" s="122">
        <v>0.41570555755580002</v>
      </c>
      <c r="AK4592" s="122">
        <v>0.50508649629890001</v>
      </c>
      <c r="AL4592" s="122">
        <v>0</v>
      </c>
    </row>
    <row r="4593" spans="1:38" hidden="1" x14ac:dyDescent="0.25">
      <c r="A4593" s="122" t="s">
        <v>2025</v>
      </c>
      <c r="B4593" s="122">
        <v>1</v>
      </c>
      <c r="C4593" s="122" t="s">
        <v>2226</v>
      </c>
      <c r="D4593" s="122" t="s">
        <v>474</v>
      </c>
      <c r="E4593" s="122">
        <v>84</v>
      </c>
      <c r="F4593" s="122">
        <v>0</v>
      </c>
      <c r="G4593" s="122">
        <v>0</v>
      </c>
      <c r="H4593" s="122">
        <v>0</v>
      </c>
      <c r="I4593" s="122">
        <v>0</v>
      </c>
      <c r="J4593" s="122">
        <v>0</v>
      </c>
      <c r="K4593" s="122">
        <v>0</v>
      </c>
      <c r="L4593" s="122">
        <v>2.3621883999999999E-6</v>
      </c>
      <c r="M4593" s="122">
        <v>6.6700748E-6</v>
      </c>
      <c r="N4593" s="122">
        <v>1.4167037399999999E-5</v>
      </c>
      <c r="O4593" s="122">
        <v>2.74952041E-5</v>
      </c>
      <c r="P4593" s="122">
        <v>1.2659554729999999E-4</v>
      </c>
      <c r="Q4593" s="122">
        <v>3.159348453E-4</v>
      </c>
      <c r="R4593" s="122">
        <v>6.1328854550000002E-4</v>
      </c>
      <c r="S4593" s="122">
        <v>1.0064397766999999E-3</v>
      </c>
      <c r="T4593" s="122">
        <v>1.5171663425999999E-3</v>
      </c>
      <c r="U4593" s="122">
        <v>2.2235741394000001E-3</v>
      </c>
      <c r="V4593" s="122">
        <v>3.5820367880000001E-3</v>
      </c>
      <c r="W4593" s="122">
        <v>5.1099479330000003E-3</v>
      </c>
      <c r="X4593" s="122">
        <v>6.72560911E-3</v>
      </c>
      <c r="Y4593" s="122">
        <v>8.6703764380999995E-3</v>
      </c>
      <c r="Z4593" s="122">
        <v>1.20546775033E-2</v>
      </c>
      <c r="AA4593" s="122">
        <v>1.46694240706E-2</v>
      </c>
      <c r="AB4593" s="122">
        <v>2.7630307844800001E-2</v>
      </c>
      <c r="AC4593" s="122">
        <v>2.0613577835100001E-2</v>
      </c>
      <c r="AD4593" s="122">
        <v>2.3565070363099998E-2</v>
      </c>
      <c r="AE4593" s="122">
        <v>2.4018203997400001E-2</v>
      </c>
      <c r="AF4593" s="122">
        <v>1.83114197698E-2</v>
      </c>
      <c r="AG4593" s="122">
        <v>1.9096737332599999E-2</v>
      </c>
      <c r="AH4593" s="122">
        <v>2.5210711131099999E-2</v>
      </c>
      <c r="AI4593" s="122">
        <v>5.3617112481399998E-2</v>
      </c>
      <c r="AJ4593" s="122">
        <v>5.3376365323800003E-2</v>
      </c>
      <c r="AK4593" s="122">
        <v>6.4564198961000005E-2</v>
      </c>
      <c r="AL4593" s="122">
        <v>0</v>
      </c>
    </row>
    <row r="4594" spans="1:38" hidden="1" x14ac:dyDescent="0.25">
      <c r="A4594" s="122" t="s">
        <v>2025</v>
      </c>
      <c r="B4594" s="122">
        <v>1</v>
      </c>
      <c r="C4594" s="122" t="s">
        <v>2226</v>
      </c>
      <c r="D4594" s="122" t="s">
        <v>2083</v>
      </c>
      <c r="E4594" s="122">
        <v>84</v>
      </c>
      <c r="F4594" s="122">
        <v>0</v>
      </c>
      <c r="G4594" s="122">
        <v>0</v>
      </c>
      <c r="H4594" s="122">
        <v>0</v>
      </c>
      <c r="I4594" s="122">
        <v>0</v>
      </c>
      <c r="J4594" s="122">
        <v>0</v>
      </c>
      <c r="K4594" s="122">
        <v>0</v>
      </c>
      <c r="L4594" s="122">
        <v>1.8260721E-6</v>
      </c>
      <c r="M4594" s="122">
        <v>5.1591462000000002E-6</v>
      </c>
      <c r="N4594" s="122">
        <v>1.0951490500000001E-5</v>
      </c>
      <c r="O4594" s="122">
        <v>2.1177033899999999E-5</v>
      </c>
      <c r="P4594" s="122">
        <v>9.7439865300000001E-5</v>
      </c>
      <c r="Q4594" s="122">
        <v>2.42552175E-4</v>
      </c>
      <c r="R4594" s="122">
        <v>4.7384942809999998E-4</v>
      </c>
      <c r="S4594" s="122">
        <v>7.8598061660000004E-4</v>
      </c>
      <c r="T4594" s="122">
        <v>1.1965505839E-3</v>
      </c>
      <c r="U4594" s="122">
        <v>1.7737435881000001E-3</v>
      </c>
      <c r="V4594" s="122">
        <v>2.8765689380000001E-3</v>
      </c>
      <c r="W4594" s="122">
        <v>4.1187541963000002E-3</v>
      </c>
      <c r="X4594" s="122">
        <v>5.4244465227999998E-3</v>
      </c>
      <c r="Y4594" s="122">
        <v>6.9649778956000002E-3</v>
      </c>
      <c r="Z4594" s="122">
        <v>9.6440563202E-3</v>
      </c>
      <c r="AA4594" s="122">
        <v>1.6036418273200001E-2</v>
      </c>
      <c r="AB4594" s="122">
        <v>2.1529460940900001E-2</v>
      </c>
      <c r="AC4594" s="122">
        <v>3.0272633293399999E-2</v>
      </c>
      <c r="AD4594" s="122">
        <v>3.5149348362600003E-2</v>
      </c>
      <c r="AE4594" s="122">
        <v>4.2897037912600001E-2</v>
      </c>
      <c r="AF4594" s="122">
        <v>4.9310648526100002E-2</v>
      </c>
      <c r="AG4594" s="122">
        <v>4.8166870972299998E-2</v>
      </c>
      <c r="AH4594" s="122">
        <v>6.2335263252399999E-2</v>
      </c>
      <c r="AI4594" s="122">
        <v>6.71364702098E-2</v>
      </c>
      <c r="AJ4594" s="122">
        <v>9.4231206604199994E-2</v>
      </c>
      <c r="AK4594" s="122">
        <v>0.1154710495854</v>
      </c>
      <c r="AL4594" s="122">
        <v>0</v>
      </c>
    </row>
    <row r="4595" spans="1:38" hidden="1" x14ac:dyDescent="0.25">
      <c r="A4595" s="122" t="s">
        <v>2025</v>
      </c>
      <c r="B4595" s="122">
        <v>1</v>
      </c>
      <c r="C4595" s="122" t="s">
        <v>2226</v>
      </c>
      <c r="D4595" s="122" t="s">
        <v>2084</v>
      </c>
      <c r="E4595" s="122">
        <v>84</v>
      </c>
      <c r="F4595" s="122">
        <v>0</v>
      </c>
      <c r="G4595" s="122">
        <v>0</v>
      </c>
      <c r="H4595" s="122">
        <v>0</v>
      </c>
      <c r="I4595" s="122">
        <v>0</v>
      </c>
      <c r="J4595" s="122">
        <v>0</v>
      </c>
      <c r="K4595" s="122">
        <v>0</v>
      </c>
      <c r="L4595" s="122">
        <v>3.1324789999999998E-7</v>
      </c>
      <c r="M4595" s="122">
        <v>8.7448090000000002E-7</v>
      </c>
      <c r="N4595" s="122">
        <v>1.8393413E-6</v>
      </c>
      <c r="O4595" s="122">
        <v>3.5658944E-6</v>
      </c>
      <c r="P4595" s="122">
        <v>1.6337567099999999E-5</v>
      </c>
      <c r="Q4595" s="122">
        <v>4.0592446099999999E-5</v>
      </c>
      <c r="R4595" s="122">
        <v>7.8522792799999997E-5</v>
      </c>
      <c r="S4595" s="122">
        <v>1.2824011569999999E-4</v>
      </c>
      <c r="T4595" s="122">
        <v>1.943158573E-4</v>
      </c>
      <c r="U4595" s="122">
        <v>2.8684530620000002E-4</v>
      </c>
      <c r="V4595" s="122">
        <v>4.6670132360000002E-4</v>
      </c>
      <c r="W4595" s="122">
        <v>6.7072522550000002E-4</v>
      </c>
      <c r="X4595" s="122">
        <v>8.8771374509999997E-4</v>
      </c>
      <c r="Y4595" s="122">
        <v>1.1580793142E-3</v>
      </c>
      <c r="Z4595" s="122">
        <v>1.6309280686000001E-3</v>
      </c>
      <c r="AA4595" s="122">
        <v>2.7718723774E-3</v>
      </c>
      <c r="AB4595" s="122">
        <v>3.8070296816999998E-3</v>
      </c>
      <c r="AC4595" s="122">
        <v>5.4854136901000003E-3</v>
      </c>
      <c r="AD4595" s="122">
        <v>6.4869796084E-3</v>
      </c>
      <c r="AE4595" s="122">
        <v>8.0929083688000003E-3</v>
      </c>
      <c r="AF4595" s="122">
        <v>9.4710694155999992E-3</v>
      </c>
      <c r="AG4595" s="122">
        <v>9.3910689349000001E-3</v>
      </c>
      <c r="AH4595" s="122">
        <v>1.2279322825200001E-2</v>
      </c>
      <c r="AI4595" s="122">
        <v>1.33340754883E-2</v>
      </c>
      <c r="AJ4595" s="122">
        <v>1.8062111067100001E-2</v>
      </c>
      <c r="AK4595" s="122">
        <v>2.14586868193E-2</v>
      </c>
      <c r="AL4595" s="122">
        <v>0</v>
      </c>
    </row>
    <row r="4596" spans="1:38" hidden="1" x14ac:dyDescent="0.25">
      <c r="A4596" s="122" t="s">
        <v>2025</v>
      </c>
      <c r="B4596" s="122">
        <v>1</v>
      </c>
      <c r="C4596" s="122" t="s">
        <v>2226</v>
      </c>
      <c r="D4596" s="122" t="s">
        <v>2085</v>
      </c>
      <c r="E4596" s="122">
        <v>84</v>
      </c>
      <c r="F4596" s="122">
        <v>0</v>
      </c>
      <c r="G4596" s="122">
        <v>0</v>
      </c>
      <c r="H4596" s="122">
        <v>0</v>
      </c>
      <c r="I4596" s="122">
        <v>0</v>
      </c>
      <c r="J4596" s="122">
        <v>0</v>
      </c>
      <c r="K4596" s="122">
        <v>0</v>
      </c>
      <c r="L4596" s="122">
        <v>4.0552300000000002E-7</v>
      </c>
      <c r="M4596" s="122">
        <v>1.1575346000000001E-6</v>
      </c>
      <c r="N4596" s="122">
        <v>2.4840484000000001E-6</v>
      </c>
      <c r="O4596" s="122">
        <v>4.8464399000000002E-6</v>
      </c>
      <c r="P4596" s="122">
        <v>2.2458730299999999E-5</v>
      </c>
      <c r="Q4596" s="122">
        <v>5.6221329599999999E-5</v>
      </c>
      <c r="R4596" s="122">
        <v>1.1044530610000001E-4</v>
      </c>
      <c r="S4596" s="122">
        <v>1.8452135980000001E-4</v>
      </c>
      <c r="T4596" s="122">
        <v>2.8434528060000003E-4</v>
      </c>
      <c r="U4596" s="122">
        <v>4.2745881550000002E-4</v>
      </c>
      <c r="V4596" s="122">
        <v>7.0270697630000004E-4</v>
      </c>
      <c r="W4596" s="122">
        <v>1.0179316486E-3</v>
      </c>
      <c r="X4596" s="122">
        <v>1.3522551001999999E-3</v>
      </c>
      <c r="Y4596" s="122">
        <v>1.7437440256E-3</v>
      </c>
      <c r="Z4596" s="122">
        <v>2.4240924676E-3</v>
      </c>
      <c r="AA4596" s="122">
        <v>4.0557217728000002E-3</v>
      </c>
      <c r="AB4596" s="122">
        <v>5.4824623763000003E-3</v>
      </c>
      <c r="AC4596" s="122">
        <v>7.7795907378000002E-3</v>
      </c>
      <c r="AD4596" s="122">
        <v>9.1217215060999998E-3</v>
      </c>
      <c r="AE4596" s="122">
        <v>1.1261282179600001E-2</v>
      </c>
      <c r="AF4596" s="122">
        <v>1.3085697796000001E-2</v>
      </c>
      <c r="AG4596" s="122">
        <v>1.29054230541E-2</v>
      </c>
      <c r="AH4596" s="122">
        <v>1.6862844020699999E-2</v>
      </c>
      <c r="AI4596" s="122">
        <v>1.83874474791E-2</v>
      </c>
      <c r="AJ4596" s="122">
        <v>2.59610735591E-2</v>
      </c>
      <c r="AK4596" s="122">
        <v>3.2133875069500002E-2</v>
      </c>
      <c r="AL4596" s="122">
        <v>0</v>
      </c>
    </row>
    <row r="4597" spans="1:38" hidden="1" x14ac:dyDescent="0.25">
      <c r="A4597" s="122" t="s">
        <v>2025</v>
      </c>
      <c r="B4597" s="122">
        <v>1</v>
      </c>
      <c r="C4597" s="122" t="s">
        <v>2226</v>
      </c>
      <c r="D4597" s="122" t="s">
        <v>2086</v>
      </c>
      <c r="E4597" s="122">
        <v>84</v>
      </c>
      <c r="F4597" s="122">
        <v>0</v>
      </c>
      <c r="G4597" s="122">
        <v>0</v>
      </c>
      <c r="H4597" s="122">
        <v>0</v>
      </c>
      <c r="I4597" s="122">
        <v>0</v>
      </c>
      <c r="J4597" s="122">
        <v>0</v>
      </c>
      <c r="K4597" s="122">
        <v>0</v>
      </c>
      <c r="L4597" s="122">
        <v>2.6886851899999999E-5</v>
      </c>
      <c r="M4597" s="122">
        <v>7.6115380799999998E-5</v>
      </c>
      <c r="N4597" s="122">
        <v>1.6170781379999999E-4</v>
      </c>
      <c r="O4597" s="122">
        <v>3.1266331049999998E-4</v>
      </c>
      <c r="P4597" s="122">
        <v>1.4382430366E-3</v>
      </c>
      <c r="Q4597" s="122">
        <v>3.5864061460000002E-3</v>
      </c>
      <c r="R4597" s="122">
        <v>7.0174807349999997E-3</v>
      </c>
      <c r="S4597" s="122">
        <v>1.16537193112E-2</v>
      </c>
      <c r="T4597" s="122">
        <v>1.7827693859500001E-2</v>
      </c>
      <c r="U4597" s="122">
        <v>2.65233301154E-2</v>
      </c>
      <c r="V4597" s="122">
        <v>4.2885471435299999E-2</v>
      </c>
      <c r="W4597" s="122">
        <v>6.1107532756500001E-2</v>
      </c>
      <c r="X4597" s="122">
        <v>8.0022376707899995E-2</v>
      </c>
      <c r="Y4597" s="122">
        <v>0.1024961356632</v>
      </c>
      <c r="Z4597" s="122">
        <v>0.14202166286849999</v>
      </c>
      <c r="AA4597" s="122">
        <v>0.16690683624780001</v>
      </c>
      <c r="AB4597" s="122">
        <v>0.21891735088969999</v>
      </c>
      <c r="AC4597" s="122">
        <v>0.25435830901369999</v>
      </c>
      <c r="AD4597" s="122">
        <v>0.33234638121690002</v>
      </c>
      <c r="AE4597" s="122">
        <v>0.39690148576610002</v>
      </c>
      <c r="AF4597" s="122">
        <v>0.55704728359830002</v>
      </c>
      <c r="AG4597" s="122">
        <v>0.61316778785909998</v>
      </c>
      <c r="AH4597" s="122">
        <v>0.70454391567170005</v>
      </c>
      <c r="AI4597" s="122">
        <v>0.95533564191179998</v>
      </c>
      <c r="AJ4597" s="122">
        <v>0.7584585899631</v>
      </c>
      <c r="AK4597" s="122">
        <v>0.9239782137418</v>
      </c>
      <c r="AL4597" s="122">
        <v>0</v>
      </c>
    </row>
    <row r="4598" spans="1:38" hidden="1" x14ac:dyDescent="0.25">
      <c r="A4598" s="122" t="s">
        <v>2025</v>
      </c>
      <c r="B4598" s="122">
        <v>1</v>
      </c>
      <c r="C4598" s="122" t="s">
        <v>2226</v>
      </c>
      <c r="D4598" s="122" t="s">
        <v>2087</v>
      </c>
      <c r="E4598" s="122">
        <v>84</v>
      </c>
      <c r="F4598" s="122">
        <v>0</v>
      </c>
      <c r="G4598" s="122">
        <v>0</v>
      </c>
      <c r="H4598" s="122">
        <v>0</v>
      </c>
      <c r="I4598" s="122">
        <v>0</v>
      </c>
      <c r="J4598" s="122">
        <v>0</v>
      </c>
      <c r="K4598" s="122">
        <v>0</v>
      </c>
      <c r="L4598" s="122">
        <v>1.3578047399999999E-5</v>
      </c>
      <c r="M4598" s="122">
        <v>3.8518524300000001E-5</v>
      </c>
      <c r="N4598" s="122">
        <v>8.2109606499999998E-5</v>
      </c>
      <c r="O4598" s="122">
        <v>1.5963010080000001E-4</v>
      </c>
      <c r="P4598" s="122">
        <v>7.3736409570000002E-4</v>
      </c>
      <c r="Q4598" s="122">
        <v>1.8367379642E-3</v>
      </c>
      <c r="R4598" s="122">
        <v>3.5775180837999999E-3</v>
      </c>
      <c r="S4598" s="122">
        <v>5.9096157970999997E-3</v>
      </c>
      <c r="T4598" s="122">
        <v>8.9768984108000004E-3</v>
      </c>
      <c r="U4598" s="122">
        <v>1.32689536397E-2</v>
      </c>
      <c r="V4598" s="122">
        <v>2.1613451524200002E-2</v>
      </c>
      <c r="W4598" s="122">
        <v>3.11062506765E-2</v>
      </c>
      <c r="X4598" s="122">
        <v>4.10529285016E-2</v>
      </c>
      <c r="Y4598" s="122">
        <v>5.2866474920600003E-2</v>
      </c>
      <c r="Z4598" s="122">
        <v>7.3189727601799995E-2</v>
      </c>
      <c r="AA4598" s="122">
        <v>8.5869364724400002E-2</v>
      </c>
      <c r="AB4598" s="122">
        <v>0.1123232670681</v>
      </c>
      <c r="AC4598" s="122">
        <v>0.12977784889640001</v>
      </c>
      <c r="AD4598" s="122">
        <v>0.16858811497279999</v>
      </c>
      <c r="AE4598" s="122">
        <v>0.1998993890063</v>
      </c>
      <c r="AF4598" s="122">
        <v>0.27838384823840001</v>
      </c>
      <c r="AG4598" s="122">
        <v>0.30449352884890002</v>
      </c>
      <c r="AH4598" s="122">
        <v>0.34868959395530003</v>
      </c>
      <c r="AI4598" s="122">
        <v>0.47242228982669998</v>
      </c>
      <c r="AJ4598" s="122">
        <v>0.37714885445009999</v>
      </c>
      <c r="AK4598" s="122">
        <v>0.45812887663360002</v>
      </c>
      <c r="AL4598" s="122">
        <v>0</v>
      </c>
    </row>
    <row r="4599" spans="1:38" hidden="1" x14ac:dyDescent="0.25">
      <c r="A4599" s="122" t="s">
        <v>2025</v>
      </c>
      <c r="B4599" s="122">
        <v>1</v>
      </c>
      <c r="C4599" s="122" t="s">
        <v>2226</v>
      </c>
      <c r="D4599" s="122" t="s">
        <v>2134</v>
      </c>
      <c r="E4599" s="122">
        <v>84</v>
      </c>
      <c r="F4599" s="122">
        <v>0</v>
      </c>
      <c r="G4599" s="122">
        <v>0</v>
      </c>
      <c r="H4599" s="122">
        <v>0</v>
      </c>
      <c r="I4599" s="122">
        <v>0</v>
      </c>
      <c r="J4599" s="122">
        <v>0</v>
      </c>
      <c r="K4599" s="122">
        <v>0</v>
      </c>
      <c r="L4599" s="122">
        <v>1.4751829999999999E-7</v>
      </c>
      <c r="M4599" s="122">
        <v>4.1655810000000001E-7</v>
      </c>
      <c r="N4599" s="122">
        <v>8.9242140000000004E-7</v>
      </c>
      <c r="O4599" s="122">
        <v>1.73989E-6</v>
      </c>
      <c r="P4599" s="122">
        <v>8.0559615000000001E-6</v>
      </c>
      <c r="Q4599" s="122">
        <v>1.9998647699999998E-5</v>
      </c>
      <c r="R4599" s="122">
        <v>3.8853436199999998E-5</v>
      </c>
      <c r="S4599" s="122">
        <v>6.4022265199999999E-5</v>
      </c>
      <c r="T4599" s="122">
        <v>9.7086877500000002E-5</v>
      </c>
      <c r="U4599" s="122">
        <v>1.4321054900000001E-4</v>
      </c>
      <c r="V4599" s="122">
        <v>2.3111466619999999E-4</v>
      </c>
      <c r="W4599" s="122">
        <v>3.2971064439999998E-4</v>
      </c>
      <c r="X4599" s="122">
        <v>4.322410758E-4</v>
      </c>
      <c r="Y4599" s="122">
        <v>5.5341121280000002E-4</v>
      </c>
      <c r="Z4599" s="122">
        <v>7.639835326E-4</v>
      </c>
      <c r="AA4599" s="122">
        <v>9.7738388450000001E-4</v>
      </c>
      <c r="AB4599" s="122">
        <v>1.2071567367000001E-3</v>
      </c>
      <c r="AC4599" s="122">
        <v>1.4649197477000001E-3</v>
      </c>
      <c r="AD4599" s="122">
        <v>1.7406815484000001E-3</v>
      </c>
      <c r="AE4599" s="122">
        <v>2.0251446947000002E-3</v>
      </c>
      <c r="AF4599" s="122">
        <v>2.3476873985000001E-3</v>
      </c>
      <c r="AG4599" s="122">
        <v>2.698662139E-3</v>
      </c>
      <c r="AH4599" s="122">
        <v>3.0721460462999998E-3</v>
      </c>
      <c r="AI4599" s="122">
        <v>3.4562256805999998E-3</v>
      </c>
      <c r="AJ4599" s="122">
        <v>3.8710195186E-3</v>
      </c>
      <c r="AK4599" s="122">
        <v>4.7158396269000001E-3</v>
      </c>
      <c r="AL4599" s="122">
        <v>0</v>
      </c>
    </row>
    <row r="4600" spans="1:38" hidden="1" x14ac:dyDescent="0.25">
      <c r="A4600" s="122" t="s">
        <v>2025</v>
      </c>
      <c r="B4600" s="122">
        <v>1</v>
      </c>
      <c r="C4600" s="122" t="s">
        <v>2226</v>
      </c>
      <c r="D4600" s="122" t="s">
        <v>2088</v>
      </c>
      <c r="E4600" s="122">
        <v>84</v>
      </c>
      <c r="F4600" s="122">
        <v>0</v>
      </c>
      <c r="G4600" s="122">
        <v>0</v>
      </c>
      <c r="H4600" s="122">
        <v>0</v>
      </c>
      <c r="I4600" s="122">
        <v>0</v>
      </c>
      <c r="J4600" s="122">
        <v>0</v>
      </c>
      <c r="K4600" s="122">
        <v>0</v>
      </c>
      <c r="L4600" s="122">
        <v>1.2219173E-6</v>
      </c>
      <c r="M4600" s="122">
        <v>3.4384153E-6</v>
      </c>
      <c r="N4600" s="122">
        <v>7.2432907000000003E-6</v>
      </c>
      <c r="O4600" s="122">
        <v>1.3800441900000001E-5</v>
      </c>
      <c r="P4600" s="122">
        <v>6.2939742200000001E-5</v>
      </c>
      <c r="Q4600" s="122">
        <v>1.566831875E-4</v>
      </c>
      <c r="R4600" s="122">
        <v>3.0608598469999997E-4</v>
      </c>
      <c r="S4600" s="122">
        <v>5.0677390139999997E-4</v>
      </c>
      <c r="T4600" s="122">
        <v>7.7842191159999997E-4</v>
      </c>
      <c r="U4600" s="122">
        <v>1.1601232448999999E-3</v>
      </c>
      <c r="V4600" s="122">
        <v>1.8883456065E-3</v>
      </c>
      <c r="W4600" s="122">
        <v>2.6924709740000002E-3</v>
      </c>
      <c r="X4600" s="122">
        <v>3.5563727334999998E-3</v>
      </c>
      <c r="Y4600" s="122">
        <v>4.5819061443000001E-3</v>
      </c>
      <c r="Z4600" s="122">
        <v>6.3800344599999996E-3</v>
      </c>
      <c r="AA4600" s="122">
        <v>8.2242248402000003E-3</v>
      </c>
      <c r="AB4600" s="122">
        <v>1.0229550495299999E-2</v>
      </c>
      <c r="AC4600" s="122">
        <v>1.2484264129800001E-2</v>
      </c>
      <c r="AD4600" s="122">
        <v>1.4853419062900001E-2</v>
      </c>
      <c r="AE4600" s="122">
        <v>1.7317966342500001E-2</v>
      </c>
      <c r="AF4600" s="122">
        <v>2.0099674243599999E-2</v>
      </c>
      <c r="AG4600" s="122">
        <v>2.29906885337E-2</v>
      </c>
      <c r="AH4600" s="122">
        <v>2.6058883946500001E-2</v>
      </c>
      <c r="AI4600" s="122">
        <v>2.9097318236200001E-2</v>
      </c>
      <c r="AJ4600" s="122">
        <v>3.3357524000100003E-2</v>
      </c>
      <c r="AK4600" s="122">
        <v>4.0273060044100001E-2</v>
      </c>
      <c r="AL4600" s="122">
        <v>0</v>
      </c>
    </row>
    <row r="4601" spans="1:38" hidden="1" x14ac:dyDescent="0.25">
      <c r="A4601" s="122" t="s">
        <v>2025</v>
      </c>
      <c r="B4601" s="122">
        <v>1</v>
      </c>
      <c r="C4601" s="122" t="s">
        <v>2226</v>
      </c>
      <c r="D4601" s="122" t="s">
        <v>2089</v>
      </c>
      <c r="E4601" s="122">
        <v>84</v>
      </c>
      <c r="F4601" s="122">
        <v>0</v>
      </c>
      <c r="G4601" s="122">
        <v>0</v>
      </c>
      <c r="H4601" s="122">
        <v>0</v>
      </c>
      <c r="I4601" s="122">
        <v>0</v>
      </c>
      <c r="J4601" s="122">
        <v>0</v>
      </c>
      <c r="K4601" s="122">
        <v>0</v>
      </c>
      <c r="L4601" s="122">
        <v>2.7870735999999999E-6</v>
      </c>
      <c r="M4601" s="122">
        <v>7.8664692000000001E-6</v>
      </c>
      <c r="N4601" s="122">
        <v>1.6687711500000001E-5</v>
      </c>
      <c r="O4601" s="122">
        <v>3.2265278399999997E-5</v>
      </c>
      <c r="P4601" s="122">
        <v>1.4808880789999999E-4</v>
      </c>
      <c r="Q4601" s="122">
        <v>3.6729186219999999E-4</v>
      </c>
      <c r="R4601" s="122">
        <v>7.1409073129999996E-4</v>
      </c>
      <c r="S4601" s="122">
        <v>1.1799228546000001E-3</v>
      </c>
      <c r="T4601" s="122">
        <v>1.7970388872999999E-3</v>
      </c>
      <c r="U4601" s="122">
        <v>2.6637071395999999E-3</v>
      </c>
      <c r="V4601" s="122">
        <v>4.3291299830000001E-3</v>
      </c>
      <c r="W4601" s="122">
        <v>6.2131385921000001E-3</v>
      </c>
      <c r="X4601" s="122">
        <v>8.2010109840999993E-3</v>
      </c>
      <c r="Y4601" s="122">
        <v>1.05645952904E-2</v>
      </c>
      <c r="Z4601" s="122">
        <v>1.4681167921899999E-2</v>
      </c>
      <c r="AA4601" s="122">
        <v>1.78052642402E-2</v>
      </c>
      <c r="AB4601" s="122">
        <v>2.3277596327000001E-2</v>
      </c>
      <c r="AC4601" s="122">
        <v>2.6291420109599999E-2</v>
      </c>
      <c r="AD4601" s="122">
        <v>3.0280886668099999E-2</v>
      </c>
      <c r="AE4601" s="122">
        <v>3.3318882871099999E-2</v>
      </c>
      <c r="AF4601" s="122">
        <v>3.75941284608E-2</v>
      </c>
      <c r="AG4601" s="122">
        <v>4.3993330144800002E-2</v>
      </c>
      <c r="AH4601" s="122">
        <v>4.27011669186E-2</v>
      </c>
      <c r="AI4601" s="122">
        <v>4.6863979733299997E-2</v>
      </c>
      <c r="AJ4601" s="122">
        <v>4.9606564210600002E-2</v>
      </c>
      <c r="AK4601" s="122">
        <v>6.0560764199999999E-2</v>
      </c>
      <c r="AL4601" s="122">
        <v>0</v>
      </c>
    </row>
    <row r="4602" spans="1:38" hidden="1" x14ac:dyDescent="0.25">
      <c r="A4602" s="122" t="s">
        <v>2025</v>
      </c>
      <c r="B4602" s="122">
        <v>1</v>
      </c>
      <c r="C4602" s="122" t="s">
        <v>2226</v>
      </c>
      <c r="D4602" s="122" t="s">
        <v>2090</v>
      </c>
      <c r="E4602" s="122">
        <v>84</v>
      </c>
      <c r="F4602" s="122">
        <v>0</v>
      </c>
      <c r="G4602" s="122">
        <v>0</v>
      </c>
      <c r="H4602" s="122">
        <v>0</v>
      </c>
      <c r="I4602" s="122">
        <v>0</v>
      </c>
      <c r="J4602" s="122">
        <v>0</v>
      </c>
      <c r="K4602" s="122">
        <v>0</v>
      </c>
      <c r="L4602" s="122">
        <v>7.2499930000000005E-7</v>
      </c>
      <c r="M4602" s="122">
        <v>2.0392593999999998E-6</v>
      </c>
      <c r="N4602" s="122">
        <v>4.3097819999999997E-6</v>
      </c>
      <c r="O4602" s="122">
        <v>8.2997492000000001E-6</v>
      </c>
      <c r="P4602" s="122">
        <v>3.8018288999999998E-5</v>
      </c>
      <c r="Q4602" s="122">
        <v>9.4227635699999996E-5</v>
      </c>
      <c r="R4602" s="122">
        <v>1.830646589E-4</v>
      </c>
      <c r="S4602" s="122">
        <v>3.0298986059999999E-4</v>
      </c>
      <c r="T4602" s="122">
        <v>4.6154955670000002E-4</v>
      </c>
      <c r="U4602" s="122">
        <v>6.8563831689999997E-4</v>
      </c>
      <c r="V4602" s="122">
        <v>1.1144820036E-3</v>
      </c>
      <c r="W4602" s="122">
        <v>1.6010032468999999E-3</v>
      </c>
      <c r="X4602" s="122">
        <v>2.1103898267E-3</v>
      </c>
      <c r="Y4602" s="122">
        <v>2.7105878324999999E-3</v>
      </c>
      <c r="Z4602" s="122">
        <v>3.7514749939999998E-3</v>
      </c>
      <c r="AA4602" s="122">
        <v>4.5374485698000001E-3</v>
      </c>
      <c r="AB4602" s="122">
        <v>8.4902524641E-3</v>
      </c>
      <c r="AC4602" s="122">
        <v>6.3046110409000003E-3</v>
      </c>
      <c r="AD4602" s="122">
        <v>7.1859980178999999E-3</v>
      </c>
      <c r="AE4602" s="122">
        <v>7.2767831085999999E-3</v>
      </c>
      <c r="AF4602" s="122">
        <v>5.5624021977999996E-3</v>
      </c>
      <c r="AG4602" s="122">
        <v>5.8463694416000002E-3</v>
      </c>
      <c r="AH4602" s="122">
        <v>7.7531735885E-3</v>
      </c>
      <c r="AI4602" s="122">
        <v>1.6657890868599999E-2</v>
      </c>
      <c r="AJ4602" s="122">
        <v>1.7050847462300001E-2</v>
      </c>
      <c r="AK4602" s="122">
        <v>2.1116674746399999E-2</v>
      </c>
      <c r="AL4602" s="122">
        <v>0</v>
      </c>
    </row>
    <row r="4603" spans="1:38" hidden="1" x14ac:dyDescent="0.25">
      <c r="A4603" s="122" t="s">
        <v>2025</v>
      </c>
      <c r="B4603" s="122">
        <v>1</v>
      </c>
      <c r="C4603" s="122" t="s">
        <v>2226</v>
      </c>
      <c r="D4603" s="122" t="s">
        <v>2091</v>
      </c>
      <c r="E4603" s="122">
        <v>84</v>
      </c>
      <c r="F4603" s="122">
        <v>0</v>
      </c>
      <c r="G4603" s="122">
        <v>0</v>
      </c>
      <c r="H4603" s="122">
        <v>0</v>
      </c>
      <c r="I4603" s="122">
        <v>0</v>
      </c>
      <c r="J4603" s="122">
        <v>0</v>
      </c>
      <c r="K4603" s="122">
        <v>0</v>
      </c>
      <c r="L4603" s="122">
        <v>1.17115584E-5</v>
      </c>
      <c r="M4603" s="122">
        <v>3.31562104E-5</v>
      </c>
      <c r="N4603" s="122">
        <v>7.0546988099999999E-5</v>
      </c>
      <c r="O4603" s="122">
        <v>1.36674791E-4</v>
      </c>
      <c r="P4603" s="122">
        <v>6.2865082639999999E-4</v>
      </c>
      <c r="Q4603" s="122">
        <v>1.5644301498E-3</v>
      </c>
      <c r="R4603" s="122">
        <v>3.0482857228999998E-3</v>
      </c>
      <c r="S4603" s="122">
        <v>5.0357318757000002E-3</v>
      </c>
      <c r="T4603" s="122">
        <v>7.6598196890000003E-3</v>
      </c>
      <c r="U4603" s="122">
        <v>1.13306157129E-2</v>
      </c>
      <c r="V4603" s="122">
        <v>1.8351946885400001E-2</v>
      </c>
      <c r="W4603" s="122">
        <v>2.63006331995E-2</v>
      </c>
      <c r="X4603" s="122">
        <v>3.4652905684300003E-2</v>
      </c>
      <c r="Y4603" s="122">
        <v>4.4575857299699997E-2</v>
      </c>
      <c r="Z4603" s="122">
        <v>6.17913412101E-2</v>
      </c>
      <c r="AA4603" s="122">
        <v>7.4708611154900004E-2</v>
      </c>
      <c r="AB4603" s="122">
        <v>9.7465438230300003E-2</v>
      </c>
      <c r="AC4603" s="122">
        <v>0.1095848223104</v>
      </c>
      <c r="AD4603" s="122">
        <v>0.12543130484859999</v>
      </c>
      <c r="AE4603" s="122">
        <v>0.1372174157072</v>
      </c>
      <c r="AF4603" s="122">
        <v>0.15384253686470001</v>
      </c>
      <c r="AG4603" s="122">
        <v>0.17884148341129999</v>
      </c>
      <c r="AH4603" s="122">
        <v>0.17250036440069999</v>
      </c>
      <c r="AI4603" s="122">
        <v>0.18788061132360001</v>
      </c>
      <c r="AJ4603" s="122">
        <v>0.1989018228717</v>
      </c>
      <c r="AK4603" s="122">
        <v>0.24033036640889999</v>
      </c>
      <c r="AL4603" s="122">
        <v>0</v>
      </c>
    </row>
    <row r="4604" spans="1:38" hidden="1" x14ac:dyDescent="0.25">
      <c r="A4604" s="122" t="s">
        <v>2025</v>
      </c>
      <c r="B4604" s="122">
        <v>1</v>
      </c>
      <c r="C4604" s="122" t="s">
        <v>2226</v>
      </c>
      <c r="D4604" s="122" t="s">
        <v>2092</v>
      </c>
      <c r="E4604" s="122">
        <v>84</v>
      </c>
      <c r="F4604" s="122">
        <v>0</v>
      </c>
      <c r="G4604" s="122">
        <v>0</v>
      </c>
      <c r="H4604" s="122">
        <v>0</v>
      </c>
      <c r="I4604" s="122">
        <v>0</v>
      </c>
      <c r="J4604" s="122">
        <v>0</v>
      </c>
      <c r="K4604" s="122">
        <v>0</v>
      </c>
      <c r="L4604" s="122">
        <v>5.7154370999999998E-6</v>
      </c>
      <c r="M4604" s="122">
        <v>1.6203724200000001E-5</v>
      </c>
      <c r="N4604" s="122">
        <v>3.4485703000000002E-5</v>
      </c>
      <c r="O4604" s="122">
        <v>6.6849552600000003E-5</v>
      </c>
      <c r="P4604" s="122">
        <v>3.0799478619999998E-4</v>
      </c>
      <c r="Q4604" s="122">
        <v>7.6762579260000003E-4</v>
      </c>
      <c r="R4604" s="122">
        <v>1.4981488033E-3</v>
      </c>
      <c r="S4604" s="122">
        <v>2.4852335562E-3</v>
      </c>
      <c r="T4604" s="122">
        <v>3.7922613329E-3</v>
      </c>
      <c r="U4604" s="122">
        <v>5.6416440999999999E-3</v>
      </c>
      <c r="V4604" s="122">
        <v>9.1914915012999993E-3</v>
      </c>
      <c r="W4604" s="122">
        <v>1.3215915564099999E-2</v>
      </c>
      <c r="X4604" s="122">
        <v>1.7465876896300001E-2</v>
      </c>
      <c r="Y4604" s="122">
        <v>2.2500190998600001E-2</v>
      </c>
      <c r="Z4604" s="122">
        <v>3.1233884403300001E-2</v>
      </c>
      <c r="AA4604" s="122">
        <v>3.7838273752200002E-2</v>
      </c>
      <c r="AB4604" s="122">
        <v>4.94701539912E-2</v>
      </c>
      <c r="AC4604" s="122">
        <v>5.58349634659E-2</v>
      </c>
      <c r="AD4604" s="122">
        <v>6.4209651759200001E-2</v>
      </c>
      <c r="AE4604" s="122">
        <v>7.0546987761499994E-2</v>
      </c>
      <c r="AF4604" s="122">
        <v>7.9645472190399996E-2</v>
      </c>
      <c r="AG4604" s="122">
        <v>9.3228802762999996E-2</v>
      </c>
      <c r="AH4604" s="122">
        <v>9.0806995508900007E-2</v>
      </c>
      <c r="AI4604" s="122">
        <v>9.9836155070100005E-2</v>
      </c>
      <c r="AJ4604" s="122">
        <v>0.1055652012241</v>
      </c>
      <c r="AK4604" s="122">
        <v>0.129084076086</v>
      </c>
      <c r="AL4604" s="122">
        <v>0</v>
      </c>
    </row>
    <row r="4605" spans="1:38" hidden="1" x14ac:dyDescent="0.25">
      <c r="A4605" s="122" t="s">
        <v>2025</v>
      </c>
      <c r="B4605" s="122">
        <v>1</v>
      </c>
      <c r="C4605" s="122" t="s">
        <v>2226</v>
      </c>
      <c r="D4605" s="122" t="s">
        <v>2093</v>
      </c>
      <c r="E4605" s="122">
        <v>84</v>
      </c>
      <c r="F4605" s="122">
        <v>0</v>
      </c>
      <c r="G4605" s="122">
        <v>0</v>
      </c>
      <c r="H4605" s="122">
        <v>0</v>
      </c>
      <c r="I4605" s="122">
        <v>0</v>
      </c>
      <c r="J4605" s="122">
        <v>0</v>
      </c>
      <c r="K4605" s="122">
        <v>0</v>
      </c>
      <c r="L4605" s="122">
        <v>2.5302198000000002E-6</v>
      </c>
      <c r="M4605" s="122">
        <v>7.1703777999999999E-6</v>
      </c>
      <c r="N4605" s="122">
        <v>1.52949194E-5</v>
      </c>
      <c r="O4605" s="122">
        <v>2.9618953099999999E-5</v>
      </c>
      <c r="P4605" s="122">
        <v>1.3618809570000001E-4</v>
      </c>
      <c r="Q4605" s="122">
        <v>3.385004062E-4</v>
      </c>
      <c r="R4605" s="122">
        <v>6.603802593E-4</v>
      </c>
      <c r="S4605" s="122">
        <v>1.0920923273000001E-3</v>
      </c>
      <c r="T4605" s="122">
        <v>1.6636363758000001E-3</v>
      </c>
      <c r="U4605" s="122">
        <v>2.4667856447E-3</v>
      </c>
      <c r="V4605" s="122">
        <v>4.0102296068999996E-3</v>
      </c>
      <c r="W4605" s="122">
        <v>5.7668620877000002E-3</v>
      </c>
      <c r="X4605" s="122">
        <v>7.6337728586999996E-3</v>
      </c>
      <c r="Y4605" s="122">
        <v>9.8673439186000005E-3</v>
      </c>
      <c r="Z4605" s="122">
        <v>1.37545633702E-2</v>
      </c>
      <c r="AA4605" s="122">
        <v>1.6660957272399999E-2</v>
      </c>
      <c r="AB4605" s="122">
        <v>2.1833964167300001E-2</v>
      </c>
      <c r="AC4605" s="122">
        <v>2.4595027021099999E-2</v>
      </c>
      <c r="AD4605" s="122">
        <v>2.8248476003200001E-2</v>
      </c>
      <c r="AE4605" s="122">
        <v>3.1058627856200002E-2</v>
      </c>
      <c r="AF4605" s="122">
        <v>3.4951641141499998E-2</v>
      </c>
      <c r="AG4605" s="122">
        <v>4.0734945392800002E-2</v>
      </c>
      <c r="AH4605" s="122">
        <v>3.94862498994E-2</v>
      </c>
      <c r="AI4605" s="122">
        <v>4.3200987623800001E-2</v>
      </c>
      <c r="AJ4605" s="122">
        <v>4.5673890775899999E-2</v>
      </c>
      <c r="AK4605" s="122">
        <v>5.5658043055899997E-2</v>
      </c>
      <c r="AL4605" s="122">
        <v>0</v>
      </c>
    </row>
    <row r="4606" spans="1:38" hidden="1" x14ac:dyDescent="0.25">
      <c r="A4606" s="122" t="s">
        <v>2025</v>
      </c>
      <c r="B4606" s="122">
        <v>1</v>
      </c>
      <c r="C4606" s="122" t="s">
        <v>2226</v>
      </c>
      <c r="D4606" s="122" t="s">
        <v>2094</v>
      </c>
      <c r="E4606" s="122">
        <v>84</v>
      </c>
      <c r="F4606" s="122">
        <v>0</v>
      </c>
      <c r="G4606" s="122">
        <v>0</v>
      </c>
      <c r="H4606" s="122">
        <v>0</v>
      </c>
      <c r="I4606" s="122">
        <v>0</v>
      </c>
      <c r="J4606" s="122">
        <v>0</v>
      </c>
      <c r="K4606" s="122">
        <v>0</v>
      </c>
      <c r="L4606" s="122">
        <v>7.1369339999999999E-6</v>
      </c>
      <c r="M4606" s="122">
        <v>2.0075081000000002E-5</v>
      </c>
      <c r="N4606" s="122">
        <v>4.2414117699999999E-5</v>
      </c>
      <c r="O4606" s="122">
        <v>8.1672399899999996E-5</v>
      </c>
      <c r="P4606" s="122">
        <v>3.7405455060000002E-4</v>
      </c>
      <c r="Q4606" s="122">
        <v>9.2590487220000001E-4</v>
      </c>
      <c r="R4606" s="122">
        <v>1.7964259992E-3</v>
      </c>
      <c r="S4606" s="122">
        <v>2.9615662203000001E-3</v>
      </c>
      <c r="T4606" s="122">
        <v>4.4901004761E-3</v>
      </c>
      <c r="U4606" s="122">
        <v>6.6291123057000004E-3</v>
      </c>
      <c r="V4606" s="122">
        <v>1.07245576628E-2</v>
      </c>
      <c r="W4606" s="122">
        <v>1.5268138634000001E-2</v>
      </c>
      <c r="X4606" s="122">
        <v>1.9971849264299998E-2</v>
      </c>
      <c r="Y4606" s="122">
        <v>2.5479937106100001E-2</v>
      </c>
      <c r="Z4606" s="122">
        <v>3.5135438585199998E-2</v>
      </c>
      <c r="AA4606" s="122">
        <v>4.5833927482900001E-2</v>
      </c>
      <c r="AB4606" s="122">
        <v>4.70447262088E-2</v>
      </c>
      <c r="AC4606" s="122">
        <v>5.97606120778E-2</v>
      </c>
      <c r="AD4606" s="122">
        <v>6.9254644317900002E-2</v>
      </c>
      <c r="AE4606" s="122">
        <v>8.23323565604E-2</v>
      </c>
      <c r="AF4606" s="122">
        <v>8.5067210577800006E-2</v>
      </c>
      <c r="AG4606" s="122">
        <v>0.1102279609368</v>
      </c>
      <c r="AH4606" s="122">
        <v>0.13024624833910001</v>
      </c>
      <c r="AI4606" s="122">
        <v>0.11729190776990001</v>
      </c>
      <c r="AJ4606" s="122">
        <v>0.15352701160439999</v>
      </c>
      <c r="AK4606" s="122">
        <v>0.18593741348459999</v>
      </c>
      <c r="AL4606" s="122">
        <v>0</v>
      </c>
    </row>
    <row r="4607" spans="1:38" hidden="1" x14ac:dyDescent="0.25">
      <c r="A4607" s="122" t="s">
        <v>2025</v>
      </c>
      <c r="B4607" s="122">
        <v>1</v>
      </c>
      <c r="C4607" s="122" t="s">
        <v>2226</v>
      </c>
      <c r="D4607" s="122" t="s">
        <v>2095</v>
      </c>
      <c r="E4607" s="122">
        <v>84</v>
      </c>
      <c r="F4607" s="122">
        <v>0</v>
      </c>
      <c r="G4607" s="122">
        <v>0</v>
      </c>
      <c r="H4607" s="122">
        <v>0</v>
      </c>
      <c r="I4607" s="122">
        <v>0</v>
      </c>
      <c r="J4607" s="122">
        <v>0</v>
      </c>
      <c r="K4607" s="122">
        <v>0</v>
      </c>
      <c r="L4607" s="122">
        <v>8.0097901E-6</v>
      </c>
      <c r="M4607" s="122">
        <v>2.2453585099999999E-5</v>
      </c>
      <c r="N4607" s="122">
        <v>4.7255953999999997E-5</v>
      </c>
      <c r="O4607" s="122">
        <v>9.0672099400000006E-5</v>
      </c>
      <c r="P4607" s="122">
        <v>4.1311934620000002E-4</v>
      </c>
      <c r="Q4607" s="122">
        <v>1.0191621637999999E-3</v>
      </c>
      <c r="R4607" s="122">
        <v>1.9753677958000001E-3</v>
      </c>
      <c r="S4607" s="122">
        <v>3.2520797833000001E-3</v>
      </c>
      <c r="T4607" s="122">
        <v>4.9299343777000001E-3</v>
      </c>
      <c r="U4607" s="122">
        <v>7.2533713654E-3</v>
      </c>
      <c r="V4607" s="122">
        <v>1.09366117325E-2</v>
      </c>
      <c r="W4607" s="122">
        <v>1.5694650055700001E-2</v>
      </c>
      <c r="X4607" s="122">
        <v>2.0650203805899998E-2</v>
      </c>
      <c r="Y4607" s="122">
        <v>2.6510295766699998E-2</v>
      </c>
      <c r="Z4607" s="122">
        <v>3.6720493472299998E-2</v>
      </c>
      <c r="AA4607" s="122">
        <v>4.7988107362099998E-2</v>
      </c>
      <c r="AB4607" s="122">
        <v>4.9341304304699997E-2</v>
      </c>
      <c r="AC4607" s="122">
        <v>6.2732216650999997E-2</v>
      </c>
      <c r="AD4607" s="122">
        <v>7.2844321186300007E-2</v>
      </c>
      <c r="AE4607" s="122">
        <v>8.6754123364500002E-2</v>
      </c>
      <c r="AF4607" s="122">
        <v>8.9685045586000003E-2</v>
      </c>
      <c r="AG4607" s="122">
        <v>0.1156231710792</v>
      </c>
      <c r="AH4607" s="122">
        <v>0.1360864609396</v>
      </c>
      <c r="AI4607" s="122">
        <v>0.1221683780359</v>
      </c>
      <c r="AJ4607" s="122">
        <v>0.15854617133250001</v>
      </c>
      <c r="AK4607" s="122">
        <v>0.19066494056870001</v>
      </c>
      <c r="AL4607" s="122">
        <v>0</v>
      </c>
    </row>
    <row r="4608" spans="1:38" hidden="1" x14ac:dyDescent="0.25">
      <c r="A4608" s="122" t="s">
        <v>2025</v>
      </c>
      <c r="B4608" s="122">
        <v>1</v>
      </c>
      <c r="C4608" s="122" t="s">
        <v>2226</v>
      </c>
      <c r="D4608" s="122" t="s">
        <v>2096</v>
      </c>
      <c r="E4608" s="122">
        <v>84</v>
      </c>
      <c r="F4608" s="122">
        <v>0</v>
      </c>
      <c r="G4608" s="122">
        <v>0</v>
      </c>
      <c r="H4608" s="122">
        <v>0</v>
      </c>
      <c r="I4608" s="122">
        <v>0</v>
      </c>
      <c r="J4608" s="122">
        <v>0</v>
      </c>
      <c r="K4608" s="122">
        <v>0</v>
      </c>
      <c r="L4608" s="122">
        <v>3.3820211999999998E-6</v>
      </c>
      <c r="M4608" s="122">
        <v>9.5903143000000001E-6</v>
      </c>
      <c r="N4608" s="122">
        <v>2.0409789799999998E-5</v>
      </c>
      <c r="O4608" s="122">
        <v>3.95059288E-5</v>
      </c>
      <c r="P4608" s="122">
        <v>1.816722053E-4</v>
      </c>
      <c r="Q4608" s="122">
        <v>4.5203459249999999E-4</v>
      </c>
      <c r="R4608" s="122">
        <v>8.7915869919999998E-4</v>
      </c>
      <c r="S4608" s="122">
        <v>1.4487728915E-3</v>
      </c>
      <c r="T4608" s="122">
        <v>2.1946259579000002E-3</v>
      </c>
      <c r="U4608" s="122">
        <v>3.2386475617000002E-3</v>
      </c>
      <c r="V4608" s="122">
        <v>5.2421487018000004E-3</v>
      </c>
      <c r="W4608" s="122">
        <v>7.5100603835999997E-3</v>
      </c>
      <c r="X4608" s="122">
        <v>9.8969915764999996E-3</v>
      </c>
      <c r="Y4608" s="122">
        <v>1.27449439953E-2</v>
      </c>
      <c r="Z4608" s="122">
        <v>1.76932261562E-2</v>
      </c>
      <c r="AA4608" s="122">
        <v>2.9556768754400001E-2</v>
      </c>
      <c r="AB4608" s="122">
        <v>3.9908121975499998E-2</v>
      </c>
      <c r="AC4608" s="122">
        <v>5.6534281041700003E-2</v>
      </c>
      <c r="AD4608" s="122">
        <v>6.6129198670900002E-2</v>
      </c>
      <c r="AE4608" s="122">
        <v>8.1255948833700006E-2</v>
      </c>
      <c r="AF4608" s="122">
        <v>9.4042902642300003E-2</v>
      </c>
      <c r="AG4608" s="122">
        <v>9.2466083866399998E-2</v>
      </c>
      <c r="AH4608" s="122">
        <v>0.120077169921</v>
      </c>
      <c r="AI4608" s="122">
        <v>0.12980797857830001</v>
      </c>
      <c r="AJ4608" s="122">
        <v>0.18379568796820001</v>
      </c>
      <c r="AK4608" s="122">
        <v>0.22368925193879999</v>
      </c>
      <c r="AL4608" s="122">
        <v>0</v>
      </c>
    </row>
    <row r="4609" spans="1:38" hidden="1" x14ac:dyDescent="0.25">
      <c r="A4609" s="122" t="s">
        <v>2025</v>
      </c>
      <c r="B4609" s="122">
        <v>1</v>
      </c>
      <c r="C4609" s="122" t="s">
        <v>2226</v>
      </c>
      <c r="D4609" s="122" t="s">
        <v>2097</v>
      </c>
      <c r="E4609" s="122">
        <v>84</v>
      </c>
      <c r="F4609" s="122">
        <v>0</v>
      </c>
      <c r="G4609" s="122">
        <v>0</v>
      </c>
      <c r="H4609" s="122">
        <v>0</v>
      </c>
      <c r="I4609" s="122">
        <v>0</v>
      </c>
      <c r="J4609" s="122">
        <v>0</v>
      </c>
      <c r="K4609" s="122">
        <v>0</v>
      </c>
      <c r="L4609" s="122">
        <v>2.7976348000000001E-6</v>
      </c>
      <c r="M4609" s="122">
        <v>7.9440534000000003E-6</v>
      </c>
      <c r="N4609" s="122">
        <v>1.6936305900000001E-5</v>
      </c>
      <c r="O4609" s="122">
        <v>3.2859413599999998E-5</v>
      </c>
      <c r="P4609" s="122">
        <v>1.5168232389999999E-4</v>
      </c>
      <c r="Q4609" s="122">
        <v>3.7975698930000002E-4</v>
      </c>
      <c r="R4609" s="122">
        <v>7.453345521E-4</v>
      </c>
      <c r="S4609" s="122">
        <v>1.2398232729999999E-3</v>
      </c>
      <c r="T4609" s="122">
        <v>1.8984582263E-3</v>
      </c>
      <c r="U4609" s="122">
        <v>2.8285060676999998E-3</v>
      </c>
      <c r="V4609" s="122">
        <v>4.6020449309999998E-3</v>
      </c>
      <c r="W4609" s="122">
        <v>6.6014220578999999E-3</v>
      </c>
      <c r="X4609" s="122">
        <v>8.6975325328999993E-3</v>
      </c>
      <c r="Y4609" s="122">
        <v>1.1205555466199999E-2</v>
      </c>
      <c r="Z4609" s="122">
        <v>1.55978375663E-2</v>
      </c>
      <c r="AA4609" s="122">
        <v>2.6098119684600001E-2</v>
      </c>
      <c r="AB4609" s="122">
        <v>3.5261780054399998E-2</v>
      </c>
      <c r="AC4609" s="122">
        <v>4.9883673986E-2</v>
      </c>
      <c r="AD4609" s="122">
        <v>5.8261963039199997E-2</v>
      </c>
      <c r="AE4609" s="122">
        <v>7.1585828622799996E-2</v>
      </c>
      <c r="AF4609" s="122">
        <v>8.2744084468499998E-2</v>
      </c>
      <c r="AG4609" s="122">
        <v>8.1211900573399998E-2</v>
      </c>
      <c r="AH4609" s="122">
        <v>0.10536656042</v>
      </c>
      <c r="AI4609" s="122">
        <v>0.11399487694679999</v>
      </c>
      <c r="AJ4609" s="122">
        <v>0.16156027342980001</v>
      </c>
      <c r="AK4609" s="122">
        <v>0.19744134363470001</v>
      </c>
      <c r="AL4609" s="122">
        <v>0</v>
      </c>
    </row>
    <row r="4610" spans="1:38" hidden="1" x14ac:dyDescent="0.25">
      <c r="A4610" s="122" t="s">
        <v>2025</v>
      </c>
      <c r="B4610" s="122">
        <v>1</v>
      </c>
      <c r="C4610" s="122" t="s">
        <v>2226</v>
      </c>
      <c r="D4610" s="122" t="s">
        <v>2098</v>
      </c>
      <c r="E4610" s="122">
        <v>84</v>
      </c>
      <c r="F4610" s="122">
        <v>0</v>
      </c>
      <c r="G4610" s="122">
        <v>0</v>
      </c>
      <c r="H4610" s="122">
        <v>0</v>
      </c>
      <c r="I4610" s="122">
        <v>0</v>
      </c>
      <c r="J4610" s="122">
        <v>0</v>
      </c>
      <c r="K4610" s="122">
        <v>0</v>
      </c>
      <c r="L4610" s="122">
        <v>6.835669E-7</v>
      </c>
      <c r="M4610" s="122">
        <v>1.9327672999999999E-6</v>
      </c>
      <c r="N4610" s="122">
        <v>4.0974748000000002E-6</v>
      </c>
      <c r="O4610" s="122">
        <v>7.9220508999999993E-6</v>
      </c>
      <c r="P4610" s="122">
        <v>3.64729688E-5</v>
      </c>
      <c r="Q4610" s="122">
        <v>9.0842500300000005E-5</v>
      </c>
      <c r="R4610" s="122">
        <v>1.7754683809999999E-4</v>
      </c>
      <c r="S4610" s="122">
        <v>2.9471725909999998E-4</v>
      </c>
      <c r="T4610" s="122">
        <v>4.4961438520000003E-4</v>
      </c>
      <c r="U4610" s="122">
        <v>6.6701431770000005E-4</v>
      </c>
      <c r="V4610" s="122">
        <v>1.0824519149999999E-3</v>
      </c>
      <c r="W4610" s="122">
        <v>1.5495699321E-3</v>
      </c>
      <c r="X4610" s="122">
        <v>2.0355702239000001E-3</v>
      </c>
      <c r="Y4610" s="122">
        <v>2.5999625798E-3</v>
      </c>
      <c r="Z4610" s="122">
        <v>3.5773462611999999E-3</v>
      </c>
      <c r="AA4610" s="122">
        <v>5.9365096897999996E-3</v>
      </c>
      <c r="AB4610" s="122">
        <v>7.9531209349000005E-3</v>
      </c>
      <c r="AC4610" s="122">
        <v>1.1184878058300001E-2</v>
      </c>
      <c r="AD4610" s="122">
        <v>1.3013168281099999E-2</v>
      </c>
      <c r="AE4610" s="122">
        <v>1.5887807769099999E-2</v>
      </c>
      <c r="AF4610" s="122">
        <v>1.8352531813399998E-2</v>
      </c>
      <c r="AG4610" s="122">
        <v>1.79951693071E-2</v>
      </c>
      <c r="AH4610" s="122">
        <v>2.3369840352700001E-2</v>
      </c>
      <c r="AI4610" s="122">
        <v>2.5336424615099998E-2</v>
      </c>
      <c r="AJ4610" s="122">
        <v>3.5655560489400002E-2</v>
      </c>
      <c r="AK4610" s="122">
        <v>4.3946897355099997E-2</v>
      </c>
      <c r="AL4610" s="122">
        <v>0</v>
      </c>
    </row>
    <row r="4611" spans="1:38" hidden="1" x14ac:dyDescent="0.25">
      <c r="A4611" s="122" t="s">
        <v>2025</v>
      </c>
      <c r="B4611" s="122">
        <v>1</v>
      </c>
      <c r="C4611" s="122" t="s">
        <v>2226</v>
      </c>
      <c r="D4611" s="122" t="s">
        <v>2099</v>
      </c>
      <c r="E4611" s="122">
        <v>84</v>
      </c>
      <c r="F4611" s="122">
        <v>0</v>
      </c>
      <c r="G4611" s="122">
        <v>0</v>
      </c>
      <c r="H4611" s="122">
        <v>0</v>
      </c>
      <c r="I4611" s="122">
        <v>0</v>
      </c>
      <c r="J4611" s="122">
        <v>0</v>
      </c>
      <c r="K4611" s="122">
        <v>0</v>
      </c>
      <c r="L4611" s="122">
        <v>9.4438115000000007E-6</v>
      </c>
      <c r="M4611" s="122">
        <v>2.66895741E-5</v>
      </c>
      <c r="N4611" s="122">
        <v>5.6612703299999997E-5</v>
      </c>
      <c r="O4611" s="122">
        <v>1.0944930370000001E-4</v>
      </c>
      <c r="P4611" s="122">
        <v>5.0317957299999996E-4</v>
      </c>
      <c r="Q4611" s="122">
        <v>1.2515896684000001E-3</v>
      </c>
      <c r="R4611" s="122">
        <v>2.4374762837000002E-3</v>
      </c>
      <c r="S4611" s="122">
        <v>4.0271205538000001E-3</v>
      </c>
      <c r="T4611" s="122">
        <v>6.1178148256999998E-3</v>
      </c>
      <c r="U4611" s="122">
        <v>9.0314390879000003E-3</v>
      </c>
      <c r="V4611" s="122">
        <v>1.45667732686E-2</v>
      </c>
      <c r="W4611" s="122">
        <v>2.07185632039E-2</v>
      </c>
      <c r="X4611" s="122">
        <v>2.7040682412599999E-2</v>
      </c>
      <c r="Y4611" s="122">
        <v>3.4490862281599997E-2</v>
      </c>
      <c r="Z4611" s="122">
        <v>4.7533026540400002E-2</v>
      </c>
      <c r="AA4611" s="122">
        <v>5.7379671657899999E-2</v>
      </c>
      <c r="AB4611" s="122">
        <v>7.4884646725900006E-2</v>
      </c>
      <c r="AC4611" s="122">
        <v>8.4253297144299993E-2</v>
      </c>
      <c r="AD4611" s="122">
        <v>9.6684436474800003E-2</v>
      </c>
      <c r="AE4611" s="122">
        <v>0.1060052936043</v>
      </c>
      <c r="AF4611" s="122">
        <v>0.1194354521145</v>
      </c>
      <c r="AG4611" s="122">
        <v>0.1396144026519</v>
      </c>
      <c r="AH4611" s="122">
        <v>0.1353912080718</v>
      </c>
      <c r="AI4611" s="122">
        <v>0.14809717142260001</v>
      </c>
      <c r="AJ4611" s="122">
        <v>0.15662403983789999</v>
      </c>
      <c r="AK4611" s="122">
        <v>0.1906262873214</v>
      </c>
      <c r="AL4611" s="122">
        <v>0</v>
      </c>
    </row>
    <row r="4612" spans="1:38" hidden="1" x14ac:dyDescent="0.25">
      <c r="A4612" s="122" t="s">
        <v>2025</v>
      </c>
      <c r="B4612" s="122">
        <v>1</v>
      </c>
      <c r="C4612" s="122" t="s">
        <v>2226</v>
      </c>
      <c r="D4612" s="122" t="s">
        <v>2100</v>
      </c>
      <c r="E4612" s="122">
        <v>84</v>
      </c>
      <c r="F4612" s="122">
        <v>0</v>
      </c>
      <c r="G4612" s="122">
        <v>0</v>
      </c>
      <c r="H4612" s="122">
        <v>0</v>
      </c>
      <c r="I4612" s="122">
        <v>0</v>
      </c>
      <c r="J4612" s="122">
        <v>0</v>
      </c>
      <c r="K4612" s="122">
        <v>0</v>
      </c>
      <c r="L4612" s="122">
        <v>4.5607459000000003E-6</v>
      </c>
      <c r="M4612" s="122">
        <v>1.2960758799999999E-5</v>
      </c>
      <c r="N4612" s="122">
        <v>2.76708179E-5</v>
      </c>
      <c r="O4612" s="122">
        <v>5.3894412900000001E-5</v>
      </c>
      <c r="P4612" s="122">
        <v>2.4943936369999998E-4</v>
      </c>
      <c r="Q4612" s="122">
        <v>6.241958956E-4</v>
      </c>
      <c r="R4612" s="122">
        <v>1.2214346667000001E-3</v>
      </c>
      <c r="S4612" s="122">
        <v>2.0267936635999999E-3</v>
      </c>
      <c r="T4612" s="122">
        <v>3.0954461522E-3</v>
      </c>
      <c r="U4612" s="122">
        <v>4.6002096516999996E-3</v>
      </c>
      <c r="V4612" s="122">
        <v>7.4945922198999997E-3</v>
      </c>
      <c r="W4612" s="122">
        <v>1.07871913333E-2</v>
      </c>
      <c r="X4612" s="122">
        <v>1.42640525832E-2</v>
      </c>
      <c r="Y4612" s="122">
        <v>1.8396361267300002E-2</v>
      </c>
      <c r="Z4612" s="122">
        <v>2.5557305749299999E-2</v>
      </c>
      <c r="AA4612" s="122">
        <v>3.1041754037400001E-2</v>
      </c>
      <c r="AB4612" s="122">
        <v>4.0683009744E-2</v>
      </c>
      <c r="AC4612" s="122">
        <v>4.60128383406E-2</v>
      </c>
      <c r="AD4612" s="122">
        <v>5.3079550041700001E-2</v>
      </c>
      <c r="AE4612" s="122">
        <v>5.8516708119599997E-2</v>
      </c>
      <c r="AF4612" s="122">
        <v>6.6296575547299993E-2</v>
      </c>
      <c r="AG4612" s="122">
        <v>7.7936398485699998E-2</v>
      </c>
      <c r="AH4612" s="122">
        <v>7.6034376395999997E-2</v>
      </c>
      <c r="AI4612" s="122">
        <v>8.3654786696400002E-2</v>
      </c>
      <c r="AJ4612" s="122">
        <v>8.8787154432200005E-2</v>
      </c>
      <c r="AK4612" s="122">
        <v>0.10824783850230001</v>
      </c>
      <c r="AL4612" s="122">
        <v>0</v>
      </c>
    </row>
    <row r="4613" spans="1:38" hidden="1" x14ac:dyDescent="0.25">
      <c r="A4613" s="122" t="s">
        <v>2025</v>
      </c>
      <c r="B4613" s="122">
        <v>1</v>
      </c>
      <c r="C4613" s="122" t="s">
        <v>2226</v>
      </c>
      <c r="D4613" s="122" t="s">
        <v>2101</v>
      </c>
      <c r="E4613" s="122">
        <v>84</v>
      </c>
      <c r="F4613" s="122">
        <v>0</v>
      </c>
      <c r="G4613" s="122">
        <v>0</v>
      </c>
      <c r="H4613" s="122">
        <v>0</v>
      </c>
      <c r="I4613" s="122">
        <v>0</v>
      </c>
      <c r="J4613" s="122">
        <v>0</v>
      </c>
      <c r="K4613" s="122">
        <v>0</v>
      </c>
      <c r="L4613" s="122">
        <v>5.2562957E-6</v>
      </c>
      <c r="M4613" s="122">
        <v>1.4913836099999999E-5</v>
      </c>
      <c r="N4613" s="122">
        <v>3.1742905200000001E-5</v>
      </c>
      <c r="O4613" s="122">
        <v>6.1507954900000007E-5</v>
      </c>
      <c r="P4613" s="122">
        <v>2.83495104E-4</v>
      </c>
      <c r="Q4613" s="122">
        <v>7.0666702010000002E-4</v>
      </c>
      <c r="R4613" s="122">
        <v>1.3810554926E-3</v>
      </c>
      <c r="S4613" s="122">
        <v>2.2898223129000001E-3</v>
      </c>
      <c r="T4613" s="122">
        <v>3.4970177740000002E-3</v>
      </c>
      <c r="U4613" s="122">
        <v>5.2028682817000004E-3</v>
      </c>
      <c r="V4613" s="122">
        <v>8.4803365128000002E-3</v>
      </c>
      <c r="W4613" s="122">
        <v>1.2196720091899999E-2</v>
      </c>
      <c r="X4613" s="122">
        <v>1.6104204184499999E-2</v>
      </c>
      <c r="Y4613" s="122">
        <v>2.07646493696E-2</v>
      </c>
      <c r="Z4613" s="122">
        <v>2.8854412396399999E-2</v>
      </c>
      <c r="AA4613" s="122">
        <v>3.4900111286500002E-2</v>
      </c>
      <c r="AB4613" s="122">
        <v>4.5589384521699999E-2</v>
      </c>
      <c r="AC4613" s="122">
        <v>5.1351680853700003E-2</v>
      </c>
      <c r="AD4613" s="122">
        <v>5.8983248384900003E-2</v>
      </c>
      <c r="AE4613" s="122">
        <v>6.48273017418E-2</v>
      </c>
      <c r="AF4613" s="122">
        <v>7.3088070229599997E-2</v>
      </c>
      <c r="AG4613" s="122">
        <v>8.5522517449799995E-2</v>
      </c>
      <c r="AH4613" s="122">
        <v>8.3046049283399995E-2</v>
      </c>
      <c r="AI4613" s="122">
        <v>9.1077180725200005E-2</v>
      </c>
      <c r="AJ4613" s="122">
        <v>9.5746111225200006E-2</v>
      </c>
      <c r="AK4613" s="122">
        <v>0.11698743385760001</v>
      </c>
      <c r="AL4613" s="122">
        <v>0</v>
      </c>
    </row>
    <row r="4614" spans="1:38" hidden="1" x14ac:dyDescent="0.25">
      <c r="A4614" s="122" t="s">
        <v>2025</v>
      </c>
      <c r="B4614" s="122">
        <v>1</v>
      </c>
      <c r="C4614" s="122" t="s">
        <v>2226</v>
      </c>
      <c r="D4614" s="122" t="s">
        <v>2135</v>
      </c>
      <c r="E4614" s="122">
        <v>84</v>
      </c>
      <c r="F4614" s="122">
        <v>0</v>
      </c>
      <c r="G4614" s="122">
        <v>0</v>
      </c>
      <c r="H4614" s="122">
        <v>0</v>
      </c>
      <c r="I4614" s="122">
        <v>0</v>
      </c>
      <c r="J4614" s="122">
        <v>0</v>
      </c>
      <c r="K4614" s="122">
        <v>0</v>
      </c>
      <c r="L4614" s="122">
        <v>6.0726900000000006E-8</v>
      </c>
      <c r="M4614" s="122">
        <v>1.7710320000000001E-7</v>
      </c>
      <c r="N4614" s="122">
        <v>3.868378E-7</v>
      </c>
      <c r="O4614" s="122">
        <v>7.6758259999999995E-7</v>
      </c>
      <c r="P4614" s="122">
        <v>3.6163985999999998E-6</v>
      </c>
      <c r="Q4614" s="122">
        <v>8.8727620000000002E-6</v>
      </c>
      <c r="R4614" s="122">
        <v>1.7046183E-5</v>
      </c>
      <c r="S4614" s="122">
        <v>2.7782049E-5</v>
      </c>
      <c r="T4614" s="122">
        <v>4.1668808399999998E-5</v>
      </c>
      <c r="U4614" s="122">
        <v>6.0788642399999997E-5</v>
      </c>
      <c r="V4614" s="122">
        <v>9.5493490299999997E-5</v>
      </c>
      <c r="W4614" s="122">
        <v>1.3025689870000001E-4</v>
      </c>
      <c r="X4614" s="122">
        <v>1.6276345989999999E-4</v>
      </c>
      <c r="Y4614" s="122">
        <v>1.9772340140000001E-4</v>
      </c>
      <c r="Z4614" s="122">
        <v>2.5782468570000001E-4</v>
      </c>
      <c r="AA4614" s="122">
        <v>3.191475488E-4</v>
      </c>
      <c r="AB4614" s="122">
        <v>3.9156359849999999E-4</v>
      </c>
      <c r="AC4614" s="122">
        <v>4.719630353E-4</v>
      </c>
      <c r="AD4614" s="122">
        <v>5.5693960140000001E-4</v>
      </c>
      <c r="AE4614" s="122">
        <v>6.4334524679999995E-4</v>
      </c>
      <c r="AF4614" s="122">
        <v>7.406530971E-4</v>
      </c>
      <c r="AG4614" s="122">
        <v>8.4573358439999995E-4</v>
      </c>
      <c r="AH4614" s="122">
        <v>9.5671182490000004E-4</v>
      </c>
      <c r="AI4614" s="122">
        <v>1.0698228185E-3</v>
      </c>
      <c r="AJ4614" s="122">
        <v>1.1912720149E-3</v>
      </c>
      <c r="AK4614" s="122">
        <v>1.4432116073E-3</v>
      </c>
      <c r="AL4614" s="122">
        <v>0</v>
      </c>
    </row>
    <row r="4615" spans="1:38" hidden="1" x14ac:dyDescent="0.25">
      <c r="A4615" s="122" t="s">
        <v>2025</v>
      </c>
      <c r="B4615" s="122">
        <v>1</v>
      </c>
      <c r="C4615" s="122" t="s">
        <v>2226</v>
      </c>
      <c r="D4615" s="122" t="s">
        <v>2102</v>
      </c>
      <c r="E4615" s="122">
        <v>84</v>
      </c>
      <c r="F4615" s="122">
        <v>0</v>
      </c>
      <c r="G4615" s="122">
        <v>0</v>
      </c>
      <c r="H4615" s="122">
        <v>0</v>
      </c>
      <c r="I4615" s="122">
        <v>0</v>
      </c>
      <c r="J4615" s="122">
        <v>0</v>
      </c>
      <c r="K4615" s="122">
        <v>0</v>
      </c>
      <c r="L4615" s="122">
        <v>5.0039101000000003E-6</v>
      </c>
      <c r="M4615" s="122">
        <v>1.4103737899999999E-5</v>
      </c>
      <c r="N4615" s="122">
        <v>2.9850148600000002E-5</v>
      </c>
      <c r="O4615" s="122">
        <v>5.7491246199999998E-5</v>
      </c>
      <c r="P4615" s="122">
        <v>2.6313507369999999E-4</v>
      </c>
      <c r="Q4615" s="122">
        <v>6.4934008180000003E-4</v>
      </c>
      <c r="R4615" s="122">
        <v>1.2556395501000001E-3</v>
      </c>
      <c r="S4615" s="122">
        <v>2.0632366413000001E-3</v>
      </c>
      <c r="T4615" s="122">
        <v>3.1287093963000001E-3</v>
      </c>
      <c r="U4615" s="122">
        <v>4.6055488122000001E-3</v>
      </c>
      <c r="V4615" s="122">
        <v>7.3839391424999996E-3</v>
      </c>
      <c r="W4615" s="122">
        <v>1.05036173588E-2</v>
      </c>
      <c r="X4615" s="122">
        <v>1.3723732248600001E-2</v>
      </c>
      <c r="Y4615" s="122">
        <v>1.74630723561E-2</v>
      </c>
      <c r="Z4615" s="122">
        <v>2.4002466387700001E-2</v>
      </c>
      <c r="AA4615" s="122">
        <v>3.12403853635E-2</v>
      </c>
      <c r="AB4615" s="122">
        <v>3.19995357254E-2</v>
      </c>
      <c r="AC4615" s="122">
        <v>4.0544229618399999E-2</v>
      </c>
      <c r="AD4615" s="122">
        <v>4.69102991932E-2</v>
      </c>
      <c r="AE4615" s="122">
        <v>5.5584954000500002E-2</v>
      </c>
      <c r="AF4615" s="122">
        <v>5.72937033545E-2</v>
      </c>
      <c r="AG4615" s="122">
        <v>7.3987035782399999E-2</v>
      </c>
      <c r="AH4615" s="122">
        <v>8.7026218803999994E-2</v>
      </c>
      <c r="AI4615" s="122">
        <v>7.8107106337499996E-2</v>
      </c>
      <c r="AJ4615" s="122">
        <v>0.10079121846770001</v>
      </c>
      <c r="AK4615" s="122">
        <v>0.1216369343222</v>
      </c>
      <c r="AL4615" s="122">
        <v>0</v>
      </c>
    </row>
    <row r="4616" spans="1:38" hidden="1" x14ac:dyDescent="0.25">
      <c r="A4616" s="122" t="s">
        <v>2025</v>
      </c>
      <c r="B4616" s="122">
        <v>1</v>
      </c>
      <c r="C4616" s="122" t="s">
        <v>2226</v>
      </c>
      <c r="D4616" s="122" t="s">
        <v>2103</v>
      </c>
      <c r="E4616" s="122">
        <v>84</v>
      </c>
      <c r="F4616" s="122">
        <v>0</v>
      </c>
      <c r="G4616" s="122">
        <v>0</v>
      </c>
      <c r="H4616" s="122">
        <v>0</v>
      </c>
      <c r="I4616" s="122">
        <v>0</v>
      </c>
      <c r="J4616" s="122">
        <v>0</v>
      </c>
      <c r="K4616" s="122">
        <v>0</v>
      </c>
      <c r="L4616" s="122">
        <v>5.3408530000000004E-7</v>
      </c>
      <c r="M4616" s="122">
        <v>1.4771463E-6</v>
      </c>
      <c r="N4616" s="122">
        <v>3.0712104999999999E-6</v>
      </c>
      <c r="O4616" s="122">
        <v>5.8393281E-6</v>
      </c>
      <c r="P4616" s="122">
        <v>2.6442266E-5</v>
      </c>
      <c r="Q4616" s="122">
        <v>6.4744895000000004E-5</v>
      </c>
      <c r="R4616" s="122">
        <v>1.2451323069999999E-4</v>
      </c>
      <c r="S4616" s="122">
        <v>2.0437336929999999E-4</v>
      </c>
      <c r="T4616" s="122">
        <v>3.0840971949999999E-4</v>
      </c>
      <c r="U4616" s="122">
        <v>4.5130336480000001E-4</v>
      </c>
      <c r="V4616" s="122">
        <v>7.2293898589999999E-4</v>
      </c>
      <c r="W4616" s="122">
        <v>1.0261725665E-3</v>
      </c>
      <c r="X4616" s="122">
        <v>1.3430160135E-3</v>
      </c>
      <c r="Y4616" s="122">
        <v>1.7158406582000001E-3</v>
      </c>
      <c r="Z4616" s="122">
        <v>2.3660898155999999E-3</v>
      </c>
      <c r="AA4616" s="122">
        <v>2.8569504935E-3</v>
      </c>
      <c r="AB4616" s="122">
        <v>5.3421808677999996E-3</v>
      </c>
      <c r="AC4616" s="122">
        <v>3.9662912913999999E-3</v>
      </c>
      <c r="AD4616" s="122">
        <v>4.5022638642999999E-3</v>
      </c>
      <c r="AE4616" s="122">
        <v>4.5422015836999998E-3</v>
      </c>
      <c r="AF4616" s="122">
        <v>3.4421979020999999E-3</v>
      </c>
      <c r="AG4616" s="122">
        <v>3.5826628776E-3</v>
      </c>
      <c r="AH4616" s="122">
        <v>4.6986937895000004E-3</v>
      </c>
      <c r="AI4616" s="122">
        <v>9.9638872327999992E-3</v>
      </c>
      <c r="AJ4616" s="122">
        <v>1.0023158244299999E-2</v>
      </c>
      <c r="AK4616" s="122">
        <v>1.2266952207299999E-2</v>
      </c>
      <c r="AL4616" s="122">
        <v>0</v>
      </c>
    </row>
    <row r="4617" spans="1:38" hidden="1" x14ac:dyDescent="0.25">
      <c r="A4617" s="122" t="s">
        <v>2025</v>
      </c>
      <c r="B4617" s="122">
        <v>1</v>
      </c>
      <c r="C4617" s="122" t="s">
        <v>2226</v>
      </c>
      <c r="D4617" s="122" t="s">
        <v>2104</v>
      </c>
      <c r="E4617" s="122">
        <v>84</v>
      </c>
      <c r="F4617" s="122">
        <v>0</v>
      </c>
      <c r="G4617" s="122">
        <v>0</v>
      </c>
      <c r="H4617" s="122">
        <v>0</v>
      </c>
      <c r="I4617" s="122">
        <v>0</v>
      </c>
      <c r="J4617" s="122">
        <v>0</v>
      </c>
      <c r="K4617" s="122">
        <v>0</v>
      </c>
      <c r="L4617" s="122">
        <v>1.3577370399999999E-5</v>
      </c>
      <c r="M4617" s="122">
        <v>3.8376828200000001E-5</v>
      </c>
      <c r="N4617" s="122">
        <v>8.1541400400000005E-5</v>
      </c>
      <c r="O4617" s="122">
        <v>1.577135138E-4</v>
      </c>
      <c r="P4617" s="122">
        <v>7.2430686440000001E-4</v>
      </c>
      <c r="Q4617" s="122">
        <v>1.8001402243E-3</v>
      </c>
      <c r="R4617" s="122">
        <v>3.5009682720999998E-3</v>
      </c>
      <c r="S4617" s="122">
        <v>5.7723460585000002E-3</v>
      </c>
      <c r="T4617" s="122">
        <v>8.7556813492E-3</v>
      </c>
      <c r="U4617" s="122">
        <v>1.2941144011300001E-2</v>
      </c>
      <c r="V4617" s="122">
        <v>2.1050340661600001E-2</v>
      </c>
      <c r="W4617" s="122">
        <v>3.0334578454900001E-2</v>
      </c>
      <c r="X4617" s="122">
        <v>4.0208990727400001E-2</v>
      </c>
      <c r="Y4617" s="122">
        <v>5.1925292663300003E-2</v>
      </c>
      <c r="Z4617" s="122">
        <v>7.2152621620700005E-2</v>
      </c>
      <c r="AA4617" s="122">
        <v>8.4601797788300001E-2</v>
      </c>
      <c r="AB4617" s="122">
        <v>0.11060193979879999</v>
      </c>
      <c r="AC4617" s="122">
        <v>0.12810124458559999</v>
      </c>
      <c r="AD4617" s="122">
        <v>0.16634652938380001</v>
      </c>
      <c r="AE4617" s="122">
        <v>0.19703075653929999</v>
      </c>
      <c r="AF4617" s="122">
        <v>0.27442377282250002</v>
      </c>
      <c r="AG4617" s="122">
        <v>0.30036406870999999</v>
      </c>
      <c r="AH4617" s="122">
        <v>0.34444570890120002</v>
      </c>
      <c r="AI4617" s="122">
        <v>0.46679323860369998</v>
      </c>
      <c r="AJ4617" s="122">
        <v>0.36770332526569999</v>
      </c>
      <c r="AK4617" s="122">
        <v>0.44759131930149998</v>
      </c>
      <c r="AL4617" s="122">
        <v>0</v>
      </c>
    </row>
    <row r="4618" spans="1:38" hidden="1" x14ac:dyDescent="0.25">
      <c r="A4618" s="122" t="s">
        <v>2025</v>
      </c>
      <c r="B4618" s="122">
        <v>1</v>
      </c>
      <c r="C4618" s="122" t="s">
        <v>2226</v>
      </c>
      <c r="D4618" s="122" t="s">
        <v>2105</v>
      </c>
      <c r="E4618" s="122">
        <v>84</v>
      </c>
      <c r="F4618" s="122">
        <v>0</v>
      </c>
      <c r="G4618" s="122">
        <v>0</v>
      </c>
      <c r="H4618" s="122">
        <v>0</v>
      </c>
      <c r="I4618" s="122">
        <v>0</v>
      </c>
      <c r="J4618" s="122">
        <v>0</v>
      </c>
      <c r="K4618" s="122">
        <v>0</v>
      </c>
      <c r="L4618" s="122">
        <v>6.294069E-7</v>
      </c>
      <c r="M4618" s="122">
        <v>1.7678501000000001E-6</v>
      </c>
      <c r="N4618" s="122">
        <v>3.7224845E-6</v>
      </c>
      <c r="O4618" s="122">
        <v>7.1246802999999998E-6</v>
      </c>
      <c r="P4618" s="122">
        <v>3.2459645099999998E-5</v>
      </c>
      <c r="Q4618" s="122">
        <v>8.0055453100000003E-5</v>
      </c>
      <c r="R4618" s="122">
        <v>1.5530792969999999E-4</v>
      </c>
      <c r="S4618" s="122">
        <v>2.5620496320000001E-4</v>
      </c>
      <c r="T4618" s="122">
        <v>3.922488579E-4</v>
      </c>
      <c r="U4618" s="122">
        <v>5.8054259709999995E-4</v>
      </c>
      <c r="V4618" s="122">
        <v>9.4259732269999996E-4</v>
      </c>
      <c r="W4618" s="122">
        <v>1.3523797358999999E-3</v>
      </c>
      <c r="X4618" s="122">
        <v>1.7876055693E-3</v>
      </c>
      <c r="Y4618" s="122">
        <v>2.3163267275E-3</v>
      </c>
      <c r="Z4618" s="122">
        <v>3.2470452728000001E-3</v>
      </c>
      <c r="AA4618" s="122">
        <v>3.9800714233E-3</v>
      </c>
      <c r="AB4618" s="122">
        <v>5.3126374679000003E-3</v>
      </c>
      <c r="AC4618" s="122">
        <v>6.1451239901999999E-3</v>
      </c>
      <c r="AD4618" s="122">
        <v>7.1913045469999999E-3</v>
      </c>
      <c r="AE4618" s="122">
        <v>8.0619113822000005E-3</v>
      </c>
      <c r="AF4618" s="122">
        <v>9.0723082239000004E-3</v>
      </c>
      <c r="AG4618" s="122">
        <v>1.05900093965E-2</v>
      </c>
      <c r="AH4618" s="122">
        <v>1.0303671298700001E-2</v>
      </c>
      <c r="AI4618" s="122">
        <v>1.13277602623E-2</v>
      </c>
      <c r="AJ4618" s="122">
        <v>1.21184194905E-2</v>
      </c>
      <c r="AK4618" s="122">
        <v>1.4697864705200001E-2</v>
      </c>
      <c r="AL4618" s="122">
        <v>0</v>
      </c>
    </row>
    <row r="4619" spans="1:38" hidden="1" x14ac:dyDescent="0.25">
      <c r="A4619" s="122" t="s">
        <v>2025</v>
      </c>
      <c r="B4619" s="122">
        <v>1</v>
      </c>
      <c r="C4619" s="122" t="s">
        <v>2226</v>
      </c>
      <c r="D4619" s="122" t="s">
        <v>475</v>
      </c>
      <c r="E4619" s="122">
        <v>84</v>
      </c>
      <c r="F4619" s="122">
        <v>0</v>
      </c>
      <c r="G4619" s="122">
        <v>0</v>
      </c>
      <c r="H4619" s="122">
        <v>0</v>
      </c>
      <c r="I4619" s="122">
        <v>0</v>
      </c>
      <c r="J4619" s="122">
        <v>0</v>
      </c>
      <c r="K4619" s="122">
        <v>0</v>
      </c>
      <c r="L4619" s="122">
        <v>1.6197225E-6</v>
      </c>
      <c r="M4619" s="122">
        <v>4.5885705999999996E-6</v>
      </c>
      <c r="N4619" s="122">
        <v>9.7487322999999994E-6</v>
      </c>
      <c r="O4619" s="122">
        <v>1.8852486699999999E-5</v>
      </c>
      <c r="P4619" s="122">
        <v>8.6647943700000007E-5</v>
      </c>
      <c r="Q4619" s="122">
        <v>2.154442149E-4</v>
      </c>
      <c r="R4619" s="122">
        <v>4.2060628920000001E-4</v>
      </c>
      <c r="S4619" s="122">
        <v>6.9730295920000004E-4</v>
      </c>
      <c r="T4619" s="122">
        <v>1.0643447376E-3</v>
      </c>
      <c r="U4619" s="122">
        <v>1.5827913376000001E-3</v>
      </c>
      <c r="V4619" s="122">
        <v>2.5729582007000002E-3</v>
      </c>
      <c r="W4619" s="122">
        <v>3.6945570314E-3</v>
      </c>
      <c r="X4619" s="122">
        <v>4.8834653008000004E-3</v>
      </c>
      <c r="Y4619" s="122">
        <v>6.3142377778000001E-3</v>
      </c>
      <c r="Z4619" s="122">
        <v>8.8043678719000006E-3</v>
      </c>
      <c r="AA4619" s="122">
        <v>1.06880981663E-2</v>
      </c>
      <c r="AB4619" s="122">
        <v>1.4023938420600001E-2</v>
      </c>
      <c r="AC4619" s="122">
        <v>1.5855172577899999E-2</v>
      </c>
      <c r="AD4619" s="122">
        <v>1.8300622838400001E-2</v>
      </c>
      <c r="AE4619" s="122">
        <v>2.0189099918300001E-2</v>
      </c>
      <c r="AF4619" s="122">
        <v>2.2875123821300001E-2</v>
      </c>
      <c r="AG4619" s="122">
        <v>2.6826419156500001E-2</v>
      </c>
      <c r="AH4619" s="122">
        <v>2.6102926858499999E-2</v>
      </c>
      <c r="AI4619" s="122">
        <v>2.8664414106599999E-2</v>
      </c>
      <c r="AJ4619" s="122">
        <v>3.0514626401799999E-2</v>
      </c>
      <c r="AK4619" s="122">
        <v>3.7243891582599997E-2</v>
      </c>
      <c r="AL4619" s="122">
        <v>0</v>
      </c>
    </row>
    <row r="4620" spans="1:38" hidden="1" x14ac:dyDescent="0.25">
      <c r="A4620" s="122" t="s">
        <v>2025</v>
      </c>
      <c r="B4620" s="122">
        <v>1</v>
      </c>
      <c r="C4620" s="122" t="s">
        <v>2226</v>
      </c>
      <c r="D4620" s="122" t="s">
        <v>2106</v>
      </c>
      <c r="E4620" s="122">
        <v>84</v>
      </c>
      <c r="F4620" s="122">
        <v>0</v>
      </c>
      <c r="G4620" s="122">
        <v>0</v>
      </c>
      <c r="H4620" s="122">
        <v>0</v>
      </c>
      <c r="I4620" s="122">
        <v>0</v>
      </c>
      <c r="J4620" s="122">
        <v>0</v>
      </c>
      <c r="K4620" s="122">
        <v>0</v>
      </c>
      <c r="L4620" s="122">
        <v>6.4287919999999995E-7</v>
      </c>
      <c r="M4620" s="122">
        <v>1.8320974000000001E-6</v>
      </c>
      <c r="N4620" s="122">
        <v>3.9243658999999996E-6</v>
      </c>
      <c r="O4620" s="122">
        <v>7.6419083000000005E-6</v>
      </c>
      <c r="P4620" s="122">
        <v>3.5410823499999997E-5</v>
      </c>
      <c r="Q4620" s="122">
        <v>8.8710491900000004E-5</v>
      </c>
      <c r="R4620" s="122">
        <v>1.7386544749999999E-4</v>
      </c>
      <c r="S4620" s="122">
        <v>2.8870048930000001E-4</v>
      </c>
      <c r="T4620" s="122">
        <v>4.415484718E-4</v>
      </c>
      <c r="U4620" s="122">
        <v>6.5674957599999996E-4</v>
      </c>
      <c r="V4620" s="122">
        <v>1.0699968752000001E-3</v>
      </c>
      <c r="W4620" s="122">
        <v>1.5326384328999999E-3</v>
      </c>
      <c r="X4620" s="122">
        <v>2.0132288176999999E-3</v>
      </c>
      <c r="Y4620" s="122">
        <v>2.5735873367999998E-3</v>
      </c>
      <c r="Z4620" s="122">
        <v>3.5481271443000002E-3</v>
      </c>
      <c r="AA4620" s="122">
        <v>5.9006307208E-3</v>
      </c>
      <c r="AB4620" s="122">
        <v>7.9326586776000008E-3</v>
      </c>
      <c r="AC4620" s="122">
        <v>1.1174177599400001E-2</v>
      </c>
      <c r="AD4620" s="122">
        <v>1.30428854669E-2</v>
      </c>
      <c r="AE4620" s="122">
        <v>1.5988004716900001E-2</v>
      </c>
      <c r="AF4620" s="122">
        <v>1.85088181435E-2</v>
      </c>
      <c r="AG4620" s="122">
        <v>1.8192561452399999E-2</v>
      </c>
      <c r="AH4620" s="122">
        <v>2.3630390166499999E-2</v>
      </c>
      <c r="AI4620" s="122">
        <v>2.56190700164E-2</v>
      </c>
      <c r="AJ4620" s="122">
        <v>3.6063028645800001E-2</v>
      </c>
      <c r="AK4620" s="122">
        <v>4.4483164355300003E-2</v>
      </c>
      <c r="AL4620" s="122">
        <v>0</v>
      </c>
    </row>
    <row r="4621" spans="1:38" hidden="1" x14ac:dyDescent="0.25">
      <c r="A4621" s="122" t="s">
        <v>2025</v>
      </c>
      <c r="B4621" s="122">
        <v>1</v>
      </c>
      <c r="C4621" s="122" t="s">
        <v>2226</v>
      </c>
      <c r="D4621" s="122" t="s">
        <v>2107</v>
      </c>
      <c r="E4621" s="122">
        <v>84</v>
      </c>
      <c r="F4621" s="122">
        <v>0</v>
      </c>
      <c r="G4621" s="122">
        <v>0</v>
      </c>
      <c r="H4621" s="122">
        <v>0</v>
      </c>
      <c r="I4621" s="122">
        <v>0</v>
      </c>
      <c r="J4621" s="122">
        <v>0</v>
      </c>
      <c r="K4621" s="122">
        <v>0</v>
      </c>
      <c r="L4621" s="122">
        <v>4.4600760000000001E-6</v>
      </c>
      <c r="M4621" s="122">
        <v>1.2659832299999999E-5</v>
      </c>
      <c r="N4621" s="122">
        <v>2.69688366E-5</v>
      </c>
      <c r="O4621" s="122">
        <v>5.2277195300000003E-5</v>
      </c>
      <c r="P4621" s="122">
        <v>2.407772841E-4</v>
      </c>
      <c r="Q4621" s="122">
        <v>6.0006267349999997E-4</v>
      </c>
      <c r="R4621" s="122">
        <v>1.1717140265E-3</v>
      </c>
      <c r="S4621" s="122">
        <v>1.9402649395999999E-3</v>
      </c>
      <c r="T4621" s="122">
        <v>2.9552091903E-3</v>
      </c>
      <c r="U4621" s="122">
        <v>4.3759839344E-3</v>
      </c>
      <c r="V4621" s="122">
        <v>7.0834967651999996E-3</v>
      </c>
      <c r="W4621" s="122">
        <v>1.01330704806E-2</v>
      </c>
      <c r="X4621" s="122">
        <v>1.3327256811999999E-2</v>
      </c>
      <c r="Y4621" s="122">
        <v>1.7121246187400001E-2</v>
      </c>
      <c r="Z4621" s="122">
        <v>2.3710058510999998E-2</v>
      </c>
      <c r="AA4621" s="122">
        <v>3.9451900476499997E-2</v>
      </c>
      <c r="AB4621" s="122">
        <v>5.2971168637799999E-2</v>
      </c>
      <c r="AC4621" s="122">
        <v>7.4573158484300003E-2</v>
      </c>
      <c r="AD4621" s="122">
        <v>8.6681110268500006E-2</v>
      </c>
      <c r="AE4621" s="122">
        <v>0.106034176523</v>
      </c>
      <c r="AF4621" s="122">
        <v>0.12222987725749999</v>
      </c>
      <c r="AG4621" s="122">
        <v>0.119741379952</v>
      </c>
      <c r="AH4621" s="122">
        <v>0.15505913314780001</v>
      </c>
      <c r="AI4621" s="122">
        <v>0.1673931563544</v>
      </c>
      <c r="AJ4621" s="122">
        <v>0.24288284170380001</v>
      </c>
      <c r="AK4621" s="122">
        <v>0.29678447907389999</v>
      </c>
      <c r="AL4621" s="122">
        <v>0</v>
      </c>
    </row>
    <row r="4622" spans="1:38" hidden="1" x14ac:dyDescent="0.25">
      <c r="A4622" s="122" t="s">
        <v>2025</v>
      </c>
      <c r="B4622" s="122">
        <v>1</v>
      </c>
      <c r="C4622" s="122" t="s">
        <v>2226</v>
      </c>
      <c r="D4622" s="122" t="s">
        <v>2108</v>
      </c>
      <c r="E4622" s="122">
        <v>84</v>
      </c>
      <c r="F4622" s="122">
        <v>0</v>
      </c>
      <c r="G4622" s="122">
        <v>0</v>
      </c>
      <c r="H4622" s="122">
        <v>0</v>
      </c>
      <c r="I4622" s="122">
        <v>0</v>
      </c>
      <c r="J4622" s="122">
        <v>0</v>
      </c>
      <c r="K4622" s="122">
        <v>0</v>
      </c>
      <c r="L4622" s="122">
        <v>1.0559846E-6</v>
      </c>
      <c r="M4622" s="122">
        <v>2.9461008999999999E-6</v>
      </c>
      <c r="N4622" s="122">
        <v>6.1721413000000001E-6</v>
      </c>
      <c r="O4622" s="122">
        <v>1.17636874E-5</v>
      </c>
      <c r="P4622" s="122">
        <v>5.3284165100000003E-5</v>
      </c>
      <c r="Q4622" s="122">
        <v>1.307581495E-4</v>
      </c>
      <c r="R4622" s="122">
        <v>2.533935176E-4</v>
      </c>
      <c r="S4622" s="122">
        <v>4.1726143530000003E-4</v>
      </c>
      <c r="T4622" s="122">
        <v>6.3134102129999996E-4</v>
      </c>
      <c r="U4622" s="122">
        <v>9.2760326209999995E-4</v>
      </c>
      <c r="V4622" s="122">
        <v>1.4889443113E-3</v>
      </c>
      <c r="W4622" s="122">
        <v>2.1168679043E-3</v>
      </c>
      <c r="X4622" s="122">
        <v>2.7655773605999999E-3</v>
      </c>
      <c r="Y4622" s="122">
        <v>3.5517191031999998E-3</v>
      </c>
      <c r="Z4622" s="122">
        <v>4.9307704049999998E-3</v>
      </c>
      <c r="AA4622" s="122">
        <v>5.9592677217999998E-3</v>
      </c>
      <c r="AB4622" s="122">
        <v>1.1106658493799999E-2</v>
      </c>
      <c r="AC4622" s="122">
        <v>8.1849033938999997E-3</v>
      </c>
      <c r="AD4622" s="122">
        <v>9.2022975722000008E-3</v>
      </c>
      <c r="AE4622" s="122">
        <v>9.2036546863999997E-3</v>
      </c>
      <c r="AF4622" s="122">
        <v>6.9117480935999998E-3</v>
      </c>
      <c r="AG4622" s="122">
        <v>7.1147403829000004E-3</v>
      </c>
      <c r="AH4622" s="122">
        <v>9.2651555327999992E-3</v>
      </c>
      <c r="AI4622" s="122">
        <v>1.9549637266500001E-2</v>
      </c>
      <c r="AJ4622" s="122">
        <v>1.95404491579E-2</v>
      </c>
      <c r="AK4622" s="122">
        <v>2.3504521988000002E-2</v>
      </c>
      <c r="AL4622" s="122">
        <v>0</v>
      </c>
    </row>
    <row r="4623" spans="1:38" hidden="1" x14ac:dyDescent="0.25">
      <c r="A4623" s="122" t="s">
        <v>2025</v>
      </c>
      <c r="B4623" s="122">
        <v>1</v>
      </c>
      <c r="C4623" s="122" t="s">
        <v>2226</v>
      </c>
      <c r="D4623" s="122" t="s">
        <v>2109</v>
      </c>
      <c r="E4623" s="122">
        <v>84</v>
      </c>
      <c r="F4623" s="122">
        <v>0</v>
      </c>
      <c r="G4623" s="122">
        <v>0</v>
      </c>
      <c r="H4623" s="122">
        <v>0</v>
      </c>
      <c r="I4623" s="122">
        <v>0</v>
      </c>
      <c r="J4623" s="122">
        <v>0</v>
      </c>
      <c r="K4623" s="122">
        <v>0</v>
      </c>
      <c r="L4623" s="122">
        <v>1.0041264000000001E-6</v>
      </c>
      <c r="M4623" s="122">
        <v>2.9282958E-6</v>
      </c>
      <c r="N4623" s="122">
        <v>6.3776107999999999E-6</v>
      </c>
      <c r="O4623" s="122">
        <v>1.25875964E-5</v>
      </c>
      <c r="P4623" s="122">
        <v>5.90636464E-5</v>
      </c>
      <c r="Q4623" s="122">
        <v>1.497976236E-4</v>
      </c>
      <c r="R4623" s="122">
        <v>2.9689097069999999E-4</v>
      </c>
      <c r="S4623" s="122">
        <v>4.9977169039999996E-4</v>
      </c>
      <c r="T4623" s="122">
        <v>7.7805443600000002E-4</v>
      </c>
      <c r="U4623" s="122">
        <v>1.1675692971E-3</v>
      </c>
      <c r="V4623" s="122">
        <v>1.9142889912E-3</v>
      </c>
      <c r="W4623" s="122">
        <v>2.7668000902999999E-3</v>
      </c>
      <c r="X4623" s="122">
        <v>3.6499516678E-3</v>
      </c>
      <c r="Y4623" s="122">
        <v>4.6814447096000002E-3</v>
      </c>
      <c r="Z4623" s="122">
        <v>6.4541474779000003E-3</v>
      </c>
      <c r="AA4623" s="122">
        <v>7.7705187347000002E-3</v>
      </c>
      <c r="AB4623" s="122">
        <v>1.4601663749900001E-2</v>
      </c>
      <c r="AC4623" s="122">
        <v>1.0860454039199999E-2</v>
      </c>
      <c r="AD4623" s="122">
        <v>1.24104066117E-2</v>
      </c>
      <c r="AE4623" s="122">
        <v>1.26316133829E-2</v>
      </c>
      <c r="AF4623" s="122">
        <v>9.6433444546999997E-3</v>
      </c>
      <c r="AG4623" s="122">
        <v>1.0103810202099999E-2</v>
      </c>
      <c r="AH4623" s="122">
        <v>1.3411383878500001E-2</v>
      </c>
      <c r="AI4623" s="122">
        <v>2.8778087958E-2</v>
      </c>
      <c r="AJ4623" s="122">
        <v>2.8735985598800001E-2</v>
      </c>
      <c r="AK4623" s="122">
        <v>3.4925473263600001E-2</v>
      </c>
      <c r="AL4623" s="122">
        <v>0</v>
      </c>
    </row>
    <row r="4624" spans="1:38" hidden="1" x14ac:dyDescent="0.25">
      <c r="A4624" s="122" t="s">
        <v>2025</v>
      </c>
      <c r="B4624" s="122">
        <v>1</v>
      </c>
      <c r="C4624" s="122" t="s">
        <v>2226</v>
      </c>
      <c r="D4624" s="122" t="s">
        <v>2110</v>
      </c>
      <c r="E4624" s="122">
        <v>84</v>
      </c>
      <c r="F4624" s="122">
        <v>0</v>
      </c>
      <c r="G4624" s="122">
        <v>0</v>
      </c>
      <c r="H4624" s="122">
        <v>0</v>
      </c>
      <c r="I4624" s="122">
        <v>0</v>
      </c>
      <c r="J4624" s="122">
        <v>0</v>
      </c>
      <c r="K4624" s="122">
        <v>0</v>
      </c>
      <c r="L4624" s="122">
        <v>1.0173008200000001E-5</v>
      </c>
      <c r="M4624" s="122">
        <v>2.8737566800000001E-5</v>
      </c>
      <c r="N4624" s="122">
        <v>6.1035341200000004E-5</v>
      </c>
      <c r="O4624" s="122">
        <v>1.180843033E-4</v>
      </c>
      <c r="P4624" s="122">
        <v>5.4268807439999999E-4</v>
      </c>
      <c r="Q4624" s="122">
        <v>1.3483270785E-3</v>
      </c>
      <c r="R4624" s="122">
        <v>2.6218829596999999E-3</v>
      </c>
      <c r="S4624" s="122">
        <v>4.3256206857999998E-3</v>
      </c>
      <c r="T4624" s="122">
        <v>6.5615369414000002E-3</v>
      </c>
      <c r="U4624" s="122">
        <v>9.6768661774000002E-3</v>
      </c>
      <c r="V4624" s="122">
        <v>1.56237135895E-2</v>
      </c>
      <c r="W4624" s="122">
        <v>2.2340616276400001E-2</v>
      </c>
      <c r="X4624" s="122">
        <v>2.93934592263E-2</v>
      </c>
      <c r="Y4624" s="122">
        <v>3.7754232190799999E-2</v>
      </c>
      <c r="Z4624" s="122">
        <v>5.2273044274499997E-2</v>
      </c>
      <c r="AA4624" s="122">
        <v>8.7138745072700002E-2</v>
      </c>
      <c r="AB4624" s="122">
        <v>0.1172185615222</v>
      </c>
      <c r="AC4624" s="122">
        <v>0.16523354896619999</v>
      </c>
      <c r="AD4624" s="122">
        <v>0.19211999568169999</v>
      </c>
      <c r="AE4624" s="122">
        <v>0.23498021765730001</v>
      </c>
      <c r="AF4624" s="122">
        <v>0.27048300456649998</v>
      </c>
      <c r="AG4624" s="122">
        <v>0.2639689147639</v>
      </c>
      <c r="AH4624" s="122">
        <v>0.34082129055920002</v>
      </c>
      <c r="AI4624" s="122">
        <v>0.36642676776959998</v>
      </c>
      <c r="AJ4624" s="122">
        <v>0.52752402756250005</v>
      </c>
      <c r="AK4624" s="122">
        <v>0.63525504737899996</v>
      </c>
      <c r="AL4624" s="122">
        <v>0</v>
      </c>
    </row>
    <row r="4625" spans="1:38" hidden="1" x14ac:dyDescent="0.25">
      <c r="A4625" s="122" t="s">
        <v>2025</v>
      </c>
      <c r="B4625" s="122">
        <v>1</v>
      </c>
      <c r="C4625" s="122" t="s">
        <v>2226</v>
      </c>
      <c r="D4625" s="122" t="s">
        <v>2111</v>
      </c>
      <c r="E4625" s="122">
        <v>84</v>
      </c>
      <c r="F4625" s="122">
        <v>0</v>
      </c>
      <c r="G4625" s="122">
        <v>0</v>
      </c>
      <c r="H4625" s="122">
        <v>0</v>
      </c>
      <c r="I4625" s="122">
        <v>0</v>
      </c>
      <c r="J4625" s="122">
        <v>0</v>
      </c>
      <c r="K4625" s="122">
        <v>0</v>
      </c>
      <c r="L4625" s="122">
        <v>1.08801347E-5</v>
      </c>
      <c r="M4625" s="122">
        <v>3.0684686500000001E-5</v>
      </c>
      <c r="N4625" s="122">
        <v>6.5026459299999994E-5</v>
      </c>
      <c r="O4625" s="122">
        <v>1.253554187E-4</v>
      </c>
      <c r="P4625" s="122">
        <v>5.7452210380000001E-4</v>
      </c>
      <c r="Q4625" s="122">
        <v>1.4265025026000001E-3</v>
      </c>
      <c r="R4625" s="122">
        <v>2.7762843864000001E-3</v>
      </c>
      <c r="S4625" s="122">
        <v>4.5860543941E-3</v>
      </c>
      <c r="T4625" s="122">
        <v>6.9677330825000001E-3</v>
      </c>
      <c r="U4625" s="122">
        <v>1.0300354675700001E-2</v>
      </c>
      <c r="V4625" s="122">
        <v>1.66642961687E-2</v>
      </c>
      <c r="W4625" s="122">
        <v>2.3824258256E-2</v>
      </c>
      <c r="X4625" s="122">
        <v>3.1304665294900003E-2</v>
      </c>
      <c r="Y4625" s="122">
        <v>4.0159360669799998E-2</v>
      </c>
      <c r="Z4625" s="122">
        <v>5.5530199865300001E-2</v>
      </c>
      <c r="AA4625" s="122">
        <v>6.7032978912300006E-2</v>
      </c>
      <c r="AB4625" s="122">
        <v>8.7387869022099995E-2</v>
      </c>
      <c r="AC4625" s="122">
        <v>9.8401080596599994E-2</v>
      </c>
      <c r="AD4625" s="122">
        <v>0.11298542506170001</v>
      </c>
      <c r="AE4625" s="122">
        <v>0.1240152018107</v>
      </c>
      <c r="AF4625" s="122">
        <v>0.13966440505950001</v>
      </c>
      <c r="AG4625" s="122">
        <v>0.16324958008849999</v>
      </c>
      <c r="AH4625" s="122">
        <v>0.15835033452700001</v>
      </c>
      <c r="AI4625" s="122">
        <v>0.1734857453477</v>
      </c>
      <c r="AJ4625" s="122">
        <v>0.18342779100340001</v>
      </c>
      <c r="AK4625" s="122">
        <v>0.22342285663620001</v>
      </c>
      <c r="AL4625" s="122">
        <v>0</v>
      </c>
    </row>
    <row r="4626" spans="1:38" hidden="1" x14ac:dyDescent="0.25">
      <c r="A4626" s="122" t="s">
        <v>2025</v>
      </c>
      <c r="B4626" s="122">
        <v>1</v>
      </c>
      <c r="C4626" s="122" t="s">
        <v>2226</v>
      </c>
      <c r="D4626" s="122" t="s">
        <v>2112</v>
      </c>
      <c r="E4626" s="122">
        <v>84</v>
      </c>
      <c r="F4626" s="122">
        <v>0</v>
      </c>
      <c r="G4626" s="122">
        <v>0</v>
      </c>
      <c r="H4626" s="122">
        <v>0</v>
      </c>
      <c r="I4626" s="122">
        <v>0</v>
      </c>
      <c r="J4626" s="122">
        <v>0</v>
      </c>
      <c r="K4626" s="122">
        <v>0</v>
      </c>
      <c r="L4626" s="122">
        <v>6.0818972000000002E-6</v>
      </c>
      <c r="M4626" s="122">
        <v>1.7130266400000001E-5</v>
      </c>
      <c r="N4626" s="122">
        <v>3.6239471500000003E-5</v>
      </c>
      <c r="O4626" s="122">
        <v>6.9864707499999999E-5</v>
      </c>
      <c r="P4626" s="122">
        <v>3.1911938559999999E-4</v>
      </c>
      <c r="Q4626" s="122">
        <v>7.8911025220000002E-4</v>
      </c>
      <c r="R4626" s="122">
        <v>1.5325343779999999E-3</v>
      </c>
      <c r="S4626" s="122">
        <v>2.521141907E-3</v>
      </c>
      <c r="T4626" s="122">
        <v>3.8177193763000001E-3</v>
      </c>
      <c r="U4626" s="122">
        <v>5.6240733774000004E-3</v>
      </c>
      <c r="V4626" s="122">
        <v>9.1355396854000005E-3</v>
      </c>
      <c r="W4626" s="122">
        <v>1.30359455399E-2</v>
      </c>
      <c r="X4626" s="122">
        <v>1.7081193378000001E-2</v>
      </c>
      <c r="Y4626" s="122">
        <v>2.1941597689299999E-2</v>
      </c>
      <c r="Z4626" s="122">
        <v>3.0380782960200001E-2</v>
      </c>
      <c r="AA4626" s="122">
        <v>3.9730943763899997E-2</v>
      </c>
      <c r="AB4626" s="122">
        <v>4.0949041023699999E-2</v>
      </c>
      <c r="AC4626" s="122">
        <v>5.2261356411100003E-2</v>
      </c>
      <c r="AD4626" s="122">
        <v>6.0822323420799997E-2</v>
      </c>
      <c r="AE4626" s="122">
        <v>7.2692030510199998E-2</v>
      </c>
      <c r="AF4626" s="122">
        <v>7.5255211612300005E-2</v>
      </c>
      <c r="AG4626" s="122">
        <v>9.7314368591399997E-2</v>
      </c>
      <c r="AH4626" s="122">
        <v>0.1150522195411</v>
      </c>
      <c r="AI4626" s="122">
        <v>0.10387285510619999</v>
      </c>
      <c r="AJ4626" s="122">
        <v>0.13505427431129999</v>
      </c>
      <c r="AK4626" s="122">
        <v>0.16438247446109999</v>
      </c>
      <c r="AL4626" s="122">
        <v>0</v>
      </c>
    </row>
    <row r="4627" spans="1:38" hidden="1" x14ac:dyDescent="0.25">
      <c r="A4627" s="122" t="s">
        <v>2025</v>
      </c>
      <c r="B4627" s="122">
        <v>1</v>
      </c>
      <c r="C4627" s="122" t="s">
        <v>2226</v>
      </c>
      <c r="D4627" s="122" t="s">
        <v>2113</v>
      </c>
      <c r="E4627" s="122">
        <v>84</v>
      </c>
      <c r="F4627" s="122">
        <v>0</v>
      </c>
      <c r="G4627" s="122">
        <v>0</v>
      </c>
      <c r="H4627" s="122">
        <v>0</v>
      </c>
      <c r="I4627" s="122">
        <v>0</v>
      </c>
      <c r="J4627" s="122">
        <v>0</v>
      </c>
      <c r="K4627" s="122">
        <v>0</v>
      </c>
      <c r="L4627" s="122">
        <v>1.5086945E-6</v>
      </c>
      <c r="M4627" s="122">
        <v>4.2780983999999999E-6</v>
      </c>
      <c r="N4627" s="122">
        <v>9.0828350999999995E-6</v>
      </c>
      <c r="O4627" s="122">
        <v>1.7534773900000001E-5</v>
      </c>
      <c r="P4627" s="122">
        <v>8.0390635800000004E-5</v>
      </c>
      <c r="Q4627" s="122">
        <v>1.9951176459999999E-4</v>
      </c>
      <c r="R4627" s="122">
        <v>3.8967077420000001E-4</v>
      </c>
      <c r="S4627" s="122">
        <v>6.4418506530000003E-4</v>
      </c>
      <c r="T4627" s="122">
        <v>9.7806366020000007E-4</v>
      </c>
      <c r="U4627" s="122">
        <v>1.4550048118999999E-3</v>
      </c>
      <c r="V4627" s="122">
        <v>2.3788913440000001E-3</v>
      </c>
      <c r="W4627" s="122">
        <v>3.4291446651000001E-3</v>
      </c>
      <c r="X4627" s="122">
        <v>4.5230295530000004E-3</v>
      </c>
      <c r="Y4627" s="122">
        <v>5.8144648010999998E-3</v>
      </c>
      <c r="Z4627" s="122">
        <v>8.0427947978000004E-3</v>
      </c>
      <c r="AA4627" s="122">
        <v>8.3933946156999999E-3</v>
      </c>
      <c r="AB4627" s="122">
        <v>9.6258041970999995E-3</v>
      </c>
      <c r="AC4627" s="122">
        <v>1.25053773226E-2</v>
      </c>
      <c r="AD4627" s="122">
        <v>1.5220872118799999E-2</v>
      </c>
      <c r="AE4627" s="122">
        <v>1.6050388980599999E-2</v>
      </c>
      <c r="AF4627" s="122">
        <v>1.9144818955799999E-2</v>
      </c>
      <c r="AG4627" s="122">
        <v>2.8578498744600001E-2</v>
      </c>
      <c r="AH4627" s="122">
        <v>2.62170569402E-2</v>
      </c>
      <c r="AI4627" s="122">
        <v>3.05648935841E-2</v>
      </c>
      <c r="AJ4627" s="122">
        <v>4.46391166536E-2</v>
      </c>
      <c r="AK4627" s="122">
        <v>5.4658354526300003E-2</v>
      </c>
      <c r="AL4627" s="122">
        <v>0</v>
      </c>
    </row>
    <row r="4628" spans="1:38" hidden="1" x14ac:dyDescent="0.25">
      <c r="A4628" s="122" t="s">
        <v>2025</v>
      </c>
      <c r="B4628" s="122">
        <v>1</v>
      </c>
      <c r="C4628" s="122" t="s">
        <v>2226</v>
      </c>
      <c r="D4628" s="122" t="s">
        <v>2114</v>
      </c>
      <c r="E4628" s="122">
        <v>84</v>
      </c>
      <c r="F4628" s="122">
        <v>0</v>
      </c>
      <c r="G4628" s="122">
        <v>0</v>
      </c>
      <c r="H4628" s="122">
        <v>0</v>
      </c>
      <c r="I4628" s="122">
        <v>0</v>
      </c>
      <c r="J4628" s="122">
        <v>0</v>
      </c>
      <c r="K4628" s="122">
        <v>0</v>
      </c>
      <c r="L4628" s="122">
        <v>6.6879475999999998E-6</v>
      </c>
      <c r="M4628" s="122">
        <v>1.8835087799999999E-5</v>
      </c>
      <c r="N4628" s="122">
        <v>3.9849777100000001E-5</v>
      </c>
      <c r="O4628" s="122">
        <v>7.6692455600000005E-5</v>
      </c>
      <c r="P4628" s="122">
        <v>3.5083419529999998E-4</v>
      </c>
      <c r="Q4628" s="122">
        <v>8.6900254830000003E-4</v>
      </c>
      <c r="R4628" s="122">
        <v>1.6893540487000001E-3</v>
      </c>
      <c r="S4628" s="122">
        <v>2.7914187891000001E-3</v>
      </c>
      <c r="T4628" s="122">
        <v>4.2476136992999998E-3</v>
      </c>
      <c r="U4628" s="122">
        <v>6.2969394800000003E-3</v>
      </c>
      <c r="V4628" s="122">
        <v>1.02313044669E-2</v>
      </c>
      <c r="W4628" s="122">
        <v>1.4670770488199999E-2</v>
      </c>
      <c r="X4628" s="122">
        <v>1.92957668024E-2</v>
      </c>
      <c r="Y4628" s="122">
        <v>2.4769558365799998E-2</v>
      </c>
      <c r="Z4628" s="122">
        <v>3.4250793613399999E-2</v>
      </c>
      <c r="AA4628" s="122">
        <v>5.6962390521899997E-2</v>
      </c>
      <c r="AB4628" s="122">
        <v>7.6466258797199996E-2</v>
      </c>
      <c r="AC4628" s="122">
        <v>0.1075897235527</v>
      </c>
      <c r="AD4628" s="122">
        <v>0.12505064873560001</v>
      </c>
      <c r="AE4628" s="122">
        <v>0.1528875128685</v>
      </c>
      <c r="AF4628" s="122">
        <v>0.17615575332630001</v>
      </c>
      <c r="AG4628" s="122">
        <v>0.17237029489559999</v>
      </c>
      <c r="AH4628" s="122">
        <v>0.2233726201897</v>
      </c>
      <c r="AI4628" s="122">
        <v>0.24096088798939999</v>
      </c>
      <c r="AJ4628" s="122">
        <v>0.3399832336809</v>
      </c>
      <c r="AK4628" s="122">
        <v>0.41518038563780002</v>
      </c>
      <c r="AL4628" s="122">
        <v>0</v>
      </c>
    </row>
    <row r="4629" spans="1:38" hidden="1" x14ac:dyDescent="0.25">
      <c r="A4629" s="122" t="s">
        <v>2025</v>
      </c>
      <c r="B4629" s="122">
        <v>1</v>
      </c>
      <c r="C4629" s="122" t="s">
        <v>2226</v>
      </c>
      <c r="D4629" s="122" t="s">
        <v>2136</v>
      </c>
      <c r="E4629" s="122">
        <v>84</v>
      </c>
      <c r="F4629" s="122">
        <v>0</v>
      </c>
      <c r="G4629" s="122">
        <v>0</v>
      </c>
      <c r="H4629" s="122">
        <v>0</v>
      </c>
      <c r="I4629" s="122">
        <v>0</v>
      </c>
      <c r="J4629" s="122">
        <v>0</v>
      </c>
      <c r="K4629" s="122">
        <v>0</v>
      </c>
      <c r="L4629" s="122">
        <v>3.7402896E-6</v>
      </c>
      <c r="M4629" s="122">
        <v>1.05444781E-5</v>
      </c>
      <c r="N4629" s="122">
        <v>2.2340458399999999E-5</v>
      </c>
      <c r="O4629" s="122">
        <v>4.3125915499999999E-5</v>
      </c>
      <c r="P4629" s="122">
        <v>1.9763891180000001E-4</v>
      </c>
      <c r="Q4629" s="122">
        <v>4.8806135060000002E-4</v>
      </c>
      <c r="R4629" s="122">
        <v>9.441505638E-4</v>
      </c>
      <c r="S4629" s="122">
        <v>1.5497412808000001E-3</v>
      </c>
      <c r="T4629" s="122">
        <v>2.3390375725999999E-3</v>
      </c>
      <c r="U4629" s="122">
        <v>3.4293736265000002E-3</v>
      </c>
      <c r="V4629" s="122">
        <v>5.4862861400000002E-3</v>
      </c>
      <c r="W4629" s="122">
        <v>7.7417326947000001E-3</v>
      </c>
      <c r="X4629" s="122">
        <v>1.0039716784200001E-2</v>
      </c>
      <c r="Y4629" s="122">
        <v>1.2725916097899999E-2</v>
      </c>
      <c r="Z4629" s="122">
        <v>1.74071761219E-2</v>
      </c>
      <c r="AA4629" s="122">
        <v>2.1930670029199999E-2</v>
      </c>
      <c r="AB4629" s="122">
        <v>2.6647939412399999E-2</v>
      </c>
      <c r="AC4629" s="122">
        <v>3.1840021120799998E-2</v>
      </c>
      <c r="AD4629" s="122">
        <v>3.7097199561099997E-2</v>
      </c>
      <c r="AE4629" s="122">
        <v>4.2269400622900001E-2</v>
      </c>
      <c r="AF4629" s="122">
        <v>4.7920579658599999E-2</v>
      </c>
      <c r="AG4629" s="122">
        <v>5.3620811203200003E-2</v>
      </c>
      <c r="AH4629" s="122">
        <v>5.8474361431099998E-2</v>
      </c>
      <c r="AI4629" s="122">
        <v>6.5642019857499997E-2</v>
      </c>
      <c r="AJ4629" s="122">
        <v>7.5393038860399997E-2</v>
      </c>
      <c r="AK4629" s="122">
        <v>9.11756378507E-2</v>
      </c>
      <c r="AL4629" s="122">
        <v>0</v>
      </c>
    </row>
    <row r="4630" spans="1:38" hidden="1" x14ac:dyDescent="0.25">
      <c r="A4630" s="122" t="s">
        <v>2025</v>
      </c>
      <c r="B4630" s="122">
        <v>1</v>
      </c>
      <c r="C4630" s="122" t="s">
        <v>2226</v>
      </c>
      <c r="D4630" s="122" t="s">
        <v>2115</v>
      </c>
      <c r="E4630" s="122">
        <v>84</v>
      </c>
      <c r="F4630" s="122">
        <v>0</v>
      </c>
      <c r="G4630" s="122">
        <v>0</v>
      </c>
      <c r="H4630" s="122">
        <v>0</v>
      </c>
      <c r="I4630" s="122">
        <v>0</v>
      </c>
      <c r="J4630" s="122">
        <v>0</v>
      </c>
      <c r="K4630" s="122">
        <v>0</v>
      </c>
      <c r="L4630" s="122">
        <v>5.5872810000000002E-7</v>
      </c>
      <c r="M4630" s="122">
        <v>1.5793733E-6</v>
      </c>
      <c r="N4630" s="122">
        <v>3.3555505000000001E-6</v>
      </c>
      <c r="O4630" s="122">
        <v>6.5062408000000003E-6</v>
      </c>
      <c r="P4630" s="122">
        <v>2.9995500499999999E-5</v>
      </c>
      <c r="Q4630" s="122">
        <v>7.4693951599999996E-5</v>
      </c>
      <c r="R4630" s="122">
        <v>1.460415599E-4</v>
      </c>
      <c r="S4630" s="122">
        <v>2.4166841919999999E-4</v>
      </c>
      <c r="T4630" s="122">
        <v>3.6777848980000001E-4</v>
      </c>
      <c r="U4630" s="122">
        <v>5.4012914979999996E-4</v>
      </c>
      <c r="V4630" s="122">
        <v>8.6939690079999995E-4</v>
      </c>
      <c r="W4630" s="122">
        <v>1.2346150443E-3</v>
      </c>
      <c r="X4630" s="122">
        <v>1.6140684668000001E-3</v>
      </c>
      <c r="Y4630" s="122">
        <v>2.0603646041999998E-3</v>
      </c>
      <c r="Z4630" s="122">
        <v>2.8399793897999999E-3</v>
      </c>
      <c r="AA4630" s="122">
        <v>4.7092158588999998E-3</v>
      </c>
      <c r="AB4630" s="122">
        <v>6.3170917389999996E-3</v>
      </c>
      <c r="AC4630" s="122">
        <v>8.8866599299000006E-3</v>
      </c>
      <c r="AD4630" s="122">
        <v>1.03278093952E-2</v>
      </c>
      <c r="AE4630" s="122">
        <v>1.2633832588899999E-2</v>
      </c>
      <c r="AF4630" s="122">
        <v>1.45709692469E-2</v>
      </c>
      <c r="AG4630" s="122">
        <v>1.4233926827899999E-2</v>
      </c>
      <c r="AH4630" s="122">
        <v>1.8473349030299999E-2</v>
      </c>
      <c r="AI4630" s="122">
        <v>1.9921636241999999E-2</v>
      </c>
      <c r="AJ4630" s="122">
        <v>2.8692089257300001E-2</v>
      </c>
      <c r="AK4630" s="122">
        <v>3.5087458918199997E-2</v>
      </c>
      <c r="AL4630" s="122">
        <v>0</v>
      </c>
    </row>
    <row r="4631" spans="1:38" hidden="1" x14ac:dyDescent="0.25">
      <c r="A4631" s="122" t="s">
        <v>2025</v>
      </c>
      <c r="B4631" s="122">
        <v>1</v>
      </c>
      <c r="C4631" s="122" t="s">
        <v>2226</v>
      </c>
      <c r="D4631" s="122" t="s">
        <v>2116</v>
      </c>
      <c r="E4631" s="122">
        <v>84</v>
      </c>
      <c r="F4631" s="122">
        <v>0</v>
      </c>
      <c r="G4631" s="122">
        <v>0</v>
      </c>
      <c r="H4631" s="122">
        <v>0</v>
      </c>
      <c r="I4631" s="122">
        <v>0</v>
      </c>
      <c r="J4631" s="122">
        <v>0</v>
      </c>
      <c r="K4631" s="122">
        <v>0</v>
      </c>
      <c r="L4631" s="122">
        <v>6.8716854000000002E-6</v>
      </c>
      <c r="M4631" s="122">
        <v>1.93452073E-5</v>
      </c>
      <c r="N4631" s="122">
        <v>4.0923973000000003E-5</v>
      </c>
      <c r="O4631" s="122">
        <v>7.8856756899999998E-5</v>
      </c>
      <c r="P4631" s="122">
        <v>3.6066707869999998E-4</v>
      </c>
      <c r="Q4631" s="122">
        <v>8.9128525860000004E-4</v>
      </c>
      <c r="R4631" s="122">
        <v>1.7272294907E-3</v>
      </c>
      <c r="S4631" s="122">
        <v>2.8443986427000001E-3</v>
      </c>
      <c r="T4631" s="122">
        <v>4.3106310257E-3</v>
      </c>
      <c r="U4631" s="122">
        <v>6.3478509632000002E-3</v>
      </c>
      <c r="V4631" s="122">
        <v>1.02872475495E-2</v>
      </c>
      <c r="W4631" s="122">
        <v>1.47850029323E-2</v>
      </c>
      <c r="X4631" s="122">
        <v>1.9561453962999999E-2</v>
      </c>
      <c r="Y4631" s="122">
        <v>2.5221311393999999E-2</v>
      </c>
      <c r="Z4631" s="122">
        <v>3.4935029321699999E-2</v>
      </c>
      <c r="AA4631" s="122">
        <v>4.0927484666700001E-2</v>
      </c>
      <c r="AB4631" s="122">
        <v>5.3521709302899997E-2</v>
      </c>
      <c r="AC4631" s="122">
        <v>6.2009562275900001E-2</v>
      </c>
      <c r="AD4631" s="122">
        <v>8.0799762538699998E-2</v>
      </c>
      <c r="AE4631" s="122">
        <v>9.6108679319899998E-2</v>
      </c>
      <c r="AF4631" s="122">
        <v>0.1340287570808</v>
      </c>
      <c r="AG4631" s="122">
        <v>0.14694398316259999</v>
      </c>
      <c r="AH4631" s="122">
        <v>0.16877629517910001</v>
      </c>
      <c r="AI4631" s="122">
        <v>0.22926315433559999</v>
      </c>
      <c r="AJ4631" s="122">
        <v>0.18041065141019999</v>
      </c>
      <c r="AK4631" s="122">
        <v>0.2201951310478</v>
      </c>
      <c r="AL4631" s="122">
        <v>0</v>
      </c>
    </row>
    <row r="4632" spans="1:38" hidden="1" x14ac:dyDescent="0.25">
      <c r="A4632" s="122" t="s">
        <v>2025</v>
      </c>
      <c r="B4632" s="122">
        <v>1</v>
      </c>
      <c r="C4632" s="122" t="s">
        <v>2226</v>
      </c>
      <c r="D4632" s="122" t="s">
        <v>2117</v>
      </c>
      <c r="E4632" s="122">
        <v>84</v>
      </c>
      <c r="F4632" s="122">
        <v>0</v>
      </c>
      <c r="G4632" s="122">
        <v>0</v>
      </c>
      <c r="H4632" s="122">
        <v>0</v>
      </c>
      <c r="I4632" s="122">
        <v>0</v>
      </c>
      <c r="J4632" s="122">
        <v>0</v>
      </c>
      <c r="K4632" s="122">
        <v>0</v>
      </c>
      <c r="L4632" s="122">
        <v>7.1829699999999999E-7</v>
      </c>
      <c r="M4632" s="122">
        <v>2.0249746999999998E-6</v>
      </c>
      <c r="N4632" s="122">
        <v>4.2888627000000004E-6</v>
      </c>
      <c r="O4632" s="122">
        <v>8.2985982999999998E-6</v>
      </c>
      <c r="P4632" s="122">
        <v>3.8214212800000003E-5</v>
      </c>
      <c r="Q4632" s="122">
        <v>9.4951280999999995E-5</v>
      </c>
      <c r="R4632" s="122">
        <v>1.84962493E-4</v>
      </c>
      <c r="S4632" s="122">
        <v>3.0630235390000001E-4</v>
      </c>
      <c r="T4632" s="122">
        <v>4.687212885E-4</v>
      </c>
      <c r="U4632" s="122">
        <v>6.9681843030000004E-4</v>
      </c>
      <c r="V4632" s="122">
        <v>1.1365257329E-3</v>
      </c>
      <c r="W4632" s="122">
        <v>1.6399185609E-3</v>
      </c>
      <c r="X4632" s="122">
        <v>2.1724238106E-3</v>
      </c>
      <c r="Y4632" s="122">
        <v>2.8113095230000002E-3</v>
      </c>
      <c r="Z4632" s="122">
        <v>3.9276884129000001E-3</v>
      </c>
      <c r="AA4632" s="122">
        <v>4.7825232468E-3</v>
      </c>
      <c r="AB4632" s="122">
        <v>6.3084879490999998E-3</v>
      </c>
      <c r="AC4632" s="122">
        <v>7.1614693601000003E-3</v>
      </c>
      <c r="AD4632" s="122">
        <v>8.2712034273000005E-3</v>
      </c>
      <c r="AE4632" s="122">
        <v>9.1196293052999994E-3</v>
      </c>
      <c r="AF4632" s="122">
        <v>1.03631053995E-2</v>
      </c>
      <c r="AG4632" s="122">
        <v>1.22269823981E-2</v>
      </c>
      <c r="AH4632" s="122">
        <v>1.1921269982E-2</v>
      </c>
      <c r="AI4632" s="122">
        <v>1.31581068726E-2</v>
      </c>
      <c r="AJ4632" s="122">
        <v>1.3800721704100001E-2</v>
      </c>
      <c r="AK4632" s="122">
        <v>1.69819333305E-2</v>
      </c>
      <c r="AL4632" s="122">
        <v>0</v>
      </c>
    </row>
    <row r="4633" spans="1:38" hidden="1" x14ac:dyDescent="0.25">
      <c r="A4633" s="122" t="s">
        <v>2025</v>
      </c>
      <c r="B4633" s="122">
        <v>1</v>
      </c>
      <c r="C4633" s="122" t="s">
        <v>2226</v>
      </c>
      <c r="D4633" s="122" t="s">
        <v>2118</v>
      </c>
      <c r="E4633" s="122">
        <v>84</v>
      </c>
      <c r="F4633" s="122">
        <v>0</v>
      </c>
      <c r="G4633" s="122">
        <v>0</v>
      </c>
      <c r="H4633" s="122">
        <v>0</v>
      </c>
      <c r="I4633" s="122">
        <v>0</v>
      </c>
      <c r="J4633" s="122">
        <v>0</v>
      </c>
      <c r="K4633" s="122">
        <v>0</v>
      </c>
      <c r="L4633" s="122">
        <v>9.8630098999999993E-6</v>
      </c>
      <c r="M4633" s="122">
        <v>2.7929296500000001E-5</v>
      </c>
      <c r="N4633" s="122">
        <v>5.9278661600000002E-5</v>
      </c>
      <c r="O4633" s="122">
        <v>1.146144075E-4</v>
      </c>
      <c r="P4633" s="122">
        <v>5.2691803640000001E-4</v>
      </c>
      <c r="Q4633" s="122">
        <v>1.3088767991E-3</v>
      </c>
      <c r="R4633" s="122">
        <v>2.5457838269000001E-3</v>
      </c>
      <c r="S4633" s="122">
        <v>4.2064531148E-3</v>
      </c>
      <c r="T4633" s="122">
        <v>6.4012251693000002E-3</v>
      </c>
      <c r="U4633" s="122">
        <v>9.4950608062000005E-3</v>
      </c>
      <c r="V4633" s="122">
        <v>1.54765638483E-2</v>
      </c>
      <c r="W4633" s="122">
        <v>2.2151543784099999E-2</v>
      </c>
      <c r="X4633" s="122">
        <v>2.90852911958E-2</v>
      </c>
      <c r="Y4633" s="122">
        <v>3.7218951444200003E-2</v>
      </c>
      <c r="Z4633" s="122">
        <v>5.13523654361E-2</v>
      </c>
      <c r="AA4633" s="122">
        <v>6.7115780480500001E-2</v>
      </c>
      <c r="AB4633" s="122">
        <v>6.9215685878999997E-2</v>
      </c>
      <c r="AC4633" s="122">
        <v>8.8102920822600003E-2</v>
      </c>
      <c r="AD4633" s="122">
        <v>0.102613978616</v>
      </c>
      <c r="AE4633" s="122">
        <v>0.1226000427816</v>
      </c>
      <c r="AF4633" s="122">
        <v>0.1274249074363</v>
      </c>
      <c r="AG4633" s="122">
        <v>0.16611783851299999</v>
      </c>
      <c r="AH4633" s="122">
        <v>0.1977550466818</v>
      </c>
      <c r="AI4633" s="122">
        <v>0.1791323902436</v>
      </c>
      <c r="AJ4633" s="122">
        <v>0.23588701088719999</v>
      </c>
      <c r="AK4633" s="122">
        <v>0.28761159336050002</v>
      </c>
      <c r="AL4633" s="122">
        <v>0</v>
      </c>
    </row>
    <row r="4634" spans="1:38" hidden="1" x14ac:dyDescent="0.25">
      <c r="A4634" s="122" t="s">
        <v>2025</v>
      </c>
      <c r="B4634" s="122">
        <v>1</v>
      </c>
      <c r="C4634" s="122" t="s">
        <v>2226</v>
      </c>
      <c r="D4634" s="122" t="s">
        <v>2119</v>
      </c>
      <c r="E4634" s="122">
        <v>84</v>
      </c>
      <c r="F4634" s="122">
        <v>0</v>
      </c>
      <c r="G4634" s="122">
        <v>0</v>
      </c>
      <c r="H4634" s="122">
        <v>0</v>
      </c>
      <c r="I4634" s="122">
        <v>0</v>
      </c>
      <c r="J4634" s="122">
        <v>0</v>
      </c>
      <c r="K4634" s="122">
        <v>0</v>
      </c>
      <c r="L4634" s="122">
        <v>3.5216185999999998E-5</v>
      </c>
      <c r="M4634" s="122">
        <v>1.002564561E-4</v>
      </c>
      <c r="N4634" s="122">
        <v>2.145245104E-4</v>
      </c>
      <c r="O4634" s="122">
        <v>4.1787391720000001E-4</v>
      </c>
      <c r="P4634" s="122">
        <v>1.9348838051E-3</v>
      </c>
      <c r="Q4634" s="122">
        <v>4.8523356222E-3</v>
      </c>
      <c r="R4634" s="122">
        <v>9.5272015165999997E-3</v>
      </c>
      <c r="S4634" s="122">
        <v>1.5847308004299999E-2</v>
      </c>
      <c r="T4634" s="122">
        <v>2.4252041286799999E-2</v>
      </c>
      <c r="U4634" s="122">
        <v>3.6100418204900002E-2</v>
      </c>
      <c r="V4634" s="122">
        <v>5.9375911634499998E-2</v>
      </c>
      <c r="W4634" s="122">
        <v>8.5482278329999994E-2</v>
      </c>
      <c r="X4634" s="122">
        <v>0.1131725571366</v>
      </c>
      <c r="Y4634" s="122">
        <v>0.14638324735139999</v>
      </c>
      <c r="Z4634" s="122">
        <v>0.2039536538751</v>
      </c>
      <c r="AA4634" s="122">
        <v>0.26892779305800002</v>
      </c>
      <c r="AB4634" s="122">
        <v>0.27966226951549999</v>
      </c>
      <c r="AC4634" s="122">
        <v>0.35908182592580001</v>
      </c>
      <c r="AD4634" s="122">
        <v>0.42275814554750002</v>
      </c>
      <c r="AE4634" s="122">
        <v>0.5106083883061</v>
      </c>
      <c r="AF4634" s="122">
        <v>0.53477655829699999</v>
      </c>
      <c r="AG4634" s="122">
        <v>0.69989875362620002</v>
      </c>
      <c r="AH4634" s="122">
        <v>0.8351286024715</v>
      </c>
      <c r="AI4634" s="122">
        <v>0.76020887665210002</v>
      </c>
      <c r="AJ4634" s="122">
        <v>0.99594599919769999</v>
      </c>
      <c r="AK4634" s="122">
        <v>1.2175358762352</v>
      </c>
      <c r="AL4634" s="122">
        <v>0</v>
      </c>
    </row>
    <row r="4635" spans="1:38" hidden="1" x14ac:dyDescent="0.25">
      <c r="A4635" s="122" t="s">
        <v>2025</v>
      </c>
      <c r="B4635" s="122">
        <v>1</v>
      </c>
      <c r="C4635" s="122" t="s">
        <v>2226</v>
      </c>
      <c r="D4635" s="122" t="s">
        <v>2120</v>
      </c>
      <c r="E4635" s="122">
        <v>84</v>
      </c>
      <c r="F4635" s="122">
        <v>0</v>
      </c>
      <c r="G4635" s="122">
        <v>0</v>
      </c>
      <c r="H4635" s="122">
        <v>0</v>
      </c>
      <c r="I4635" s="122">
        <v>0</v>
      </c>
      <c r="J4635" s="122">
        <v>0</v>
      </c>
      <c r="K4635" s="122">
        <v>0</v>
      </c>
      <c r="L4635" s="122">
        <v>1.2461539000000001E-6</v>
      </c>
      <c r="M4635" s="122">
        <v>3.5187075E-6</v>
      </c>
      <c r="N4635" s="122">
        <v>7.4539731000000004E-6</v>
      </c>
      <c r="O4635" s="122">
        <v>1.43362197E-5</v>
      </c>
      <c r="P4635" s="122">
        <v>6.5668864600000002E-5</v>
      </c>
      <c r="Q4635" s="122">
        <v>1.6302667750000001E-4</v>
      </c>
      <c r="R4635" s="122">
        <v>3.175174682E-4</v>
      </c>
      <c r="S4635" s="122">
        <v>5.2450351589999997E-4</v>
      </c>
      <c r="T4635" s="122">
        <v>7.9641223879999999E-4</v>
      </c>
      <c r="U4635" s="122">
        <v>1.1798473013999999E-3</v>
      </c>
      <c r="V4635" s="122">
        <v>1.9164509230000001E-3</v>
      </c>
      <c r="W4635" s="122">
        <v>2.7632621560000001E-3</v>
      </c>
      <c r="X4635" s="122">
        <v>3.6628795921000001E-3</v>
      </c>
      <c r="Y4635" s="122">
        <v>4.7490263700000002E-3</v>
      </c>
      <c r="Z4635" s="122">
        <v>6.6283209604E-3</v>
      </c>
      <c r="AA4635" s="122">
        <v>8.0617448402000007E-3</v>
      </c>
      <c r="AB4635" s="122">
        <v>1.51840768303E-2</v>
      </c>
      <c r="AC4635" s="122">
        <v>1.1336870583600001E-2</v>
      </c>
      <c r="AD4635" s="122">
        <v>1.2936031781199999E-2</v>
      </c>
      <c r="AE4635" s="122">
        <v>1.3138435757500001E-2</v>
      </c>
      <c r="AF4635" s="122">
        <v>1.0055184609399999E-2</v>
      </c>
      <c r="AG4635" s="122">
        <v>1.0550658094500001E-2</v>
      </c>
      <c r="AH4635" s="122">
        <v>1.3961995222400001E-2</v>
      </c>
      <c r="AI4635" s="122">
        <v>2.98266153353E-2</v>
      </c>
      <c r="AJ4635" s="122">
        <v>3.0282682749099999E-2</v>
      </c>
      <c r="AK4635" s="122">
        <v>3.7080372252199997E-2</v>
      </c>
      <c r="AL4635" s="122">
        <v>0</v>
      </c>
    </row>
    <row r="4636" spans="1:38" hidden="1" x14ac:dyDescent="0.25">
      <c r="A4636" s="122" t="s">
        <v>2025</v>
      </c>
      <c r="B4636" s="122">
        <v>1</v>
      </c>
      <c r="C4636" s="122" t="s">
        <v>2226</v>
      </c>
      <c r="D4636" s="122" t="s">
        <v>2121</v>
      </c>
      <c r="E4636" s="122">
        <v>84</v>
      </c>
      <c r="F4636" s="122">
        <v>0</v>
      </c>
      <c r="G4636" s="122">
        <v>0</v>
      </c>
      <c r="H4636" s="122">
        <v>0</v>
      </c>
      <c r="I4636" s="122">
        <v>0</v>
      </c>
      <c r="J4636" s="122">
        <v>0</v>
      </c>
      <c r="K4636" s="122">
        <v>0</v>
      </c>
      <c r="L4636" s="122">
        <v>3.6945920999999999E-6</v>
      </c>
      <c r="M4636" s="122">
        <v>1.05192937E-5</v>
      </c>
      <c r="N4636" s="122">
        <v>2.24569024E-5</v>
      </c>
      <c r="O4636" s="122">
        <v>4.3776038600000003E-5</v>
      </c>
      <c r="P4636" s="122">
        <v>2.029411081E-4</v>
      </c>
      <c r="Q4636" s="122">
        <v>5.0861127939999995E-4</v>
      </c>
      <c r="R4636" s="122">
        <v>9.983032521999999E-4</v>
      </c>
      <c r="S4636" s="122">
        <v>1.6618090174E-3</v>
      </c>
      <c r="T4636" s="122">
        <v>2.5585420950000001E-3</v>
      </c>
      <c r="U4636" s="122">
        <v>3.8323381757999998E-3</v>
      </c>
      <c r="V4636" s="122">
        <v>6.2755507481999998E-3</v>
      </c>
      <c r="W4636" s="122">
        <v>9.0507570797999995E-3</v>
      </c>
      <c r="X4636" s="122">
        <v>1.1984609628099999E-2</v>
      </c>
      <c r="Y4636" s="122">
        <v>1.5498867884099999E-2</v>
      </c>
      <c r="Z4636" s="122">
        <v>2.1620622037399999E-2</v>
      </c>
      <c r="AA4636" s="122">
        <v>3.6207130871500001E-2</v>
      </c>
      <c r="AB4636" s="122">
        <v>4.9029532332399997E-2</v>
      </c>
      <c r="AC4636" s="122">
        <v>6.9505314061399995E-2</v>
      </c>
      <c r="AD4636" s="122">
        <v>8.1286589379800003E-2</v>
      </c>
      <c r="AE4636" s="122">
        <v>0.1000212938539</v>
      </c>
      <c r="AF4636" s="122">
        <v>0.1159495924514</v>
      </c>
      <c r="AG4636" s="122">
        <v>0.1141217114074</v>
      </c>
      <c r="AH4636" s="122">
        <v>0.1484183480081</v>
      </c>
      <c r="AI4636" s="122">
        <v>0.1610934371801</v>
      </c>
      <c r="AJ4636" s="122">
        <v>0.22593032767910001</v>
      </c>
      <c r="AK4636" s="122">
        <v>0.27677315278870002</v>
      </c>
      <c r="AL4636" s="122">
        <v>0</v>
      </c>
    </row>
    <row r="4637" spans="1:38" hidden="1" x14ac:dyDescent="0.25">
      <c r="A4637" s="122" t="s">
        <v>2025</v>
      </c>
      <c r="B4637" s="122">
        <v>1</v>
      </c>
      <c r="C4637" s="122" t="s">
        <v>2226</v>
      </c>
      <c r="D4637" s="122" t="s">
        <v>2138</v>
      </c>
      <c r="E4637" s="122">
        <v>84</v>
      </c>
      <c r="F4637" s="122">
        <v>0</v>
      </c>
      <c r="G4637" s="122">
        <v>0</v>
      </c>
      <c r="H4637" s="122">
        <v>0</v>
      </c>
      <c r="I4637" s="122">
        <v>0</v>
      </c>
      <c r="J4637" s="122">
        <v>0</v>
      </c>
      <c r="K4637" s="122">
        <v>0</v>
      </c>
      <c r="L4637" s="122">
        <v>1.097417E-7</v>
      </c>
      <c r="M4637" s="122">
        <v>3.0749340000000001E-7</v>
      </c>
      <c r="N4637" s="122">
        <v>6.4694119999999995E-7</v>
      </c>
      <c r="O4637" s="122">
        <v>1.2383007000000001E-6</v>
      </c>
      <c r="P4637" s="122">
        <v>5.6347386999999998E-6</v>
      </c>
      <c r="Q4637" s="122">
        <v>1.38732194E-5</v>
      </c>
      <c r="R4637" s="122">
        <v>2.67930874E-5</v>
      </c>
      <c r="S4637" s="122">
        <v>4.39494183E-5</v>
      </c>
      <c r="T4637" s="122">
        <v>6.6295834300000004E-5</v>
      </c>
      <c r="U4637" s="122">
        <v>9.7328092600000002E-5</v>
      </c>
      <c r="V4637" s="122">
        <v>1.5624442379999999E-4</v>
      </c>
      <c r="W4637" s="122">
        <v>2.217068711E-4</v>
      </c>
      <c r="X4637" s="122">
        <v>2.893682144E-4</v>
      </c>
      <c r="Y4637" s="122">
        <v>3.6882059589999998E-4</v>
      </c>
      <c r="Z4637" s="122">
        <v>5.0683239420000004E-4</v>
      </c>
      <c r="AA4637" s="122">
        <v>6.455681763E-4</v>
      </c>
      <c r="AB4637" s="122">
        <v>7.9323067729999996E-4</v>
      </c>
      <c r="AC4637" s="122">
        <v>9.5740439589999998E-4</v>
      </c>
      <c r="AD4637" s="122">
        <v>1.1321818300999999E-3</v>
      </c>
      <c r="AE4637" s="122">
        <v>1.3108602060000001E-3</v>
      </c>
      <c r="AF4637" s="122">
        <v>1.512393628E-3</v>
      </c>
      <c r="AG4637" s="122">
        <v>1.7299257109000001E-3</v>
      </c>
      <c r="AH4637" s="122">
        <v>1.9593301396999998E-3</v>
      </c>
      <c r="AI4637" s="122">
        <v>2.1925324708000002E-3</v>
      </c>
      <c r="AJ4637" s="122">
        <v>2.4420031119E-3</v>
      </c>
      <c r="AK4637" s="122">
        <v>2.9577191001000001E-3</v>
      </c>
      <c r="AL4637" s="122">
        <v>0</v>
      </c>
    </row>
    <row r="4638" spans="1:38" hidden="1" x14ac:dyDescent="0.25">
      <c r="A4638" s="122" t="s">
        <v>2025</v>
      </c>
      <c r="B4638" s="122">
        <v>1</v>
      </c>
      <c r="C4638" s="122" t="s">
        <v>2226</v>
      </c>
      <c r="D4638" s="122" t="s">
        <v>2122</v>
      </c>
      <c r="E4638" s="122">
        <v>84</v>
      </c>
      <c r="F4638" s="122">
        <v>0</v>
      </c>
      <c r="G4638" s="122">
        <v>0</v>
      </c>
      <c r="H4638" s="122">
        <v>0</v>
      </c>
      <c r="I4638" s="122">
        <v>0</v>
      </c>
      <c r="J4638" s="122">
        <v>0</v>
      </c>
      <c r="K4638" s="122">
        <v>0</v>
      </c>
      <c r="L4638" s="122">
        <v>3.2489230000000002E-7</v>
      </c>
      <c r="M4638" s="122">
        <v>9.1997529999999995E-7</v>
      </c>
      <c r="N4638" s="122">
        <v>1.9538897E-6</v>
      </c>
      <c r="O4638" s="122">
        <v>3.7814512000000001E-6</v>
      </c>
      <c r="P4638" s="122">
        <v>1.74106121E-5</v>
      </c>
      <c r="Q4638" s="122">
        <v>4.3257524299999998E-5</v>
      </c>
      <c r="R4638" s="122">
        <v>8.4315678700000004E-5</v>
      </c>
      <c r="S4638" s="122">
        <v>1.393735838E-4</v>
      </c>
      <c r="T4638" s="122">
        <v>2.1216983670000001E-4</v>
      </c>
      <c r="U4638" s="122">
        <v>3.1419732479999999E-4</v>
      </c>
      <c r="V4638" s="122">
        <v>5.0939930739999999E-4</v>
      </c>
      <c r="W4638" s="122">
        <v>7.2803185379999996E-4</v>
      </c>
      <c r="X4638" s="122">
        <v>9.5490010520000003E-4</v>
      </c>
      <c r="Y4638" s="122">
        <v>1.2218058657999999E-3</v>
      </c>
      <c r="Z4638" s="122">
        <v>1.6864453859000001E-3</v>
      </c>
      <c r="AA4638" s="122">
        <v>2.8027374844000002E-3</v>
      </c>
      <c r="AB4638" s="122">
        <v>3.7508826866999999E-3</v>
      </c>
      <c r="AC4638" s="122">
        <v>5.2753114790999997E-3</v>
      </c>
      <c r="AD4638" s="122">
        <v>6.1163944797E-3</v>
      </c>
      <c r="AE4638" s="122">
        <v>7.4808245447999999E-3</v>
      </c>
      <c r="AF4638" s="122">
        <v>8.6003783616000005E-3</v>
      </c>
      <c r="AG4638" s="122">
        <v>8.4217968644E-3</v>
      </c>
      <c r="AH4638" s="122">
        <v>1.08956588516E-2</v>
      </c>
      <c r="AI4638" s="122">
        <v>1.1748734501E-2</v>
      </c>
      <c r="AJ4638" s="122">
        <v>1.6816307446899999E-2</v>
      </c>
      <c r="AK4638" s="122">
        <v>2.0674702540299999E-2</v>
      </c>
      <c r="AL4638" s="122">
        <v>0</v>
      </c>
    </row>
    <row r="4639" spans="1:38" hidden="1" x14ac:dyDescent="0.25">
      <c r="A4639" s="122" t="s">
        <v>2025</v>
      </c>
      <c r="B4639" s="122">
        <v>1</v>
      </c>
      <c r="C4639" s="122" t="s">
        <v>2226</v>
      </c>
      <c r="D4639" s="122" t="s">
        <v>2123</v>
      </c>
      <c r="E4639" s="122">
        <v>84</v>
      </c>
      <c r="F4639" s="122">
        <v>0</v>
      </c>
      <c r="G4639" s="122">
        <v>0</v>
      </c>
      <c r="H4639" s="122">
        <v>0</v>
      </c>
      <c r="I4639" s="122">
        <v>0</v>
      </c>
      <c r="J4639" s="122">
        <v>0</v>
      </c>
      <c r="K4639" s="122">
        <v>0</v>
      </c>
      <c r="L4639" s="122">
        <v>2.5878325000000002E-6</v>
      </c>
      <c r="M4639" s="122">
        <v>7.3470748000000004E-6</v>
      </c>
      <c r="N4639" s="122">
        <v>1.56315238E-5</v>
      </c>
      <c r="O4639" s="122">
        <v>3.01855344E-5</v>
      </c>
      <c r="P4639" s="122">
        <v>1.385393844E-4</v>
      </c>
      <c r="Q4639" s="122">
        <v>3.4436085669999999E-4</v>
      </c>
      <c r="R4639" s="122">
        <v>6.7126066480000001E-4</v>
      </c>
      <c r="S4639" s="122">
        <v>1.1084755919E-3</v>
      </c>
      <c r="T4639" s="122">
        <v>1.6930019954999999E-3</v>
      </c>
      <c r="U4639" s="122">
        <v>2.5197619102000001E-3</v>
      </c>
      <c r="V4639" s="122">
        <v>4.1285241864000002E-3</v>
      </c>
      <c r="W4639" s="122">
        <v>5.9525078767999999E-3</v>
      </c>
      <c r="X4639" s="122">
        <v>7.8756034193999992E-3</v>
      </c>
      <c r="Y4639" s="122">
        <v>1.0178940818699999E-2</v>
      </c>
      <c r="Z4639" s="122">
        <v>1.41318635942E-2</v>
      </c>
      <c r="AA4639" s="122">
        <v>1.47974642005E-2</v>
      </c>
      <c r="AB4639" s="122">
        <v>1.7026365720600001E-2</v>
      </c>
      <c r="AC4639" s="122">
        <v>2.2200093688200001E-2</v>
      </c>
      <c r="AD4639" s="122">
        <v>2.70894496337E-2</v>
      </c>
      <c r="AE4639" s="122">
        <v>2.86267368902E-2</v>
      </c>
      <c r="AF4639" s="122">
        <v>3.4142970666799999E-2</v>
      </c>
      <c r="AG4639" s="122">
        <v>5.1185107373199999E-2</v>
      </c>
      <c r="AH4639" s="122">
        <v>4.7168296513899997E-2</v>
      </c>
      <c r="AI4639" s="122">
        <v>5.51981570913E-2</v>
      </c>
      <c r="AJ4639" s="122">
        <v>8.1234508988399998E-2</v>
      </c>
      <c r="AK4639" s="122">
        <v>9.9615810323000001E-2</v>
      </c>
      <c r="AL4639" s="122">
        <v>0</v>
      </c>
    </row>
    <row r="4640" spans="1:38" hidden="1" x14ac:dyDescent="0.25">
      <c r="A4640" s="122" t="s">
        <v>2025</v>
      </c>
      <c r="B4640" s="122">
        <v>1</v>
      </c>
      <c r="C4640" s="122" t="s">
        <v>2226</v>
      </c>
      <c r="D4640" s="122" t="s">
        <v>2124</v>
      </c>
      <c r="E4640" s="122">
        <v>84</v>
      </c>
      <c r="F4640" s="122">
        <v>0</v>
      </c>
      <c r="G4640" s="122">
        <v>0</v>
      </c>
      <c r="H4640" s="122">
        <v>0</v>
      </c>
      <c r="I4640" s="122">
        <v>0</v>
      </c>
      <c r="J4640" s="122">
        <v>0</v>
      </c>
      <c r="K4640" s="122">
        <v>0</v>
      </c>
      <c r="L4640" s="122">
        <v>5.0612519999999997E-6</v>
      </c>
      <c r="M4640" s="122">
        <v>1.4328908099999999E-5</v>
      </c>
      <c r="N4640" s="122">
        <v>3.0454641900000001E-5</v>
      </c>
      <c r="O4640" s="122">
        <v>5.8972386799999999E-5</v>
      </c>
      <c r="P4640" s="122">
        <v>2.717005454E-4</v>
      </c>
      <c r="Q4640" s="122">
        <v>6.7731534659999995E-4</v>
      </c>
      <c r="R4640" s="122">
        <v>1.3251635234999999E-3</v>
      </c>
      <c r="S4640" s="122">
        <v>2.1974979272999999E-3</v>
      </c>
      <c r="T4640" s="122">
        <v>3.3548217772000001E-3</v>
      </c>
      <c r="U4640" s="122">
        <v>4.9835019349999997E-3</v>
      </c>
      <c r="V4640" s="122">
        <v>8.0956337000000003E-3</v>
      </c>
      <c r="W4640" s="122">
        <v>1.16232272312E-2</v>
      </c>
      <c r="X4640" s="122">
        <v>1.53350843206E-2</v>
      </c>
      <c r="Y4640" s="122">
        <v>1.97481196526E-2</v>
      </c>
      <c r="Z4640" s="122">
        <v>2.7384038195100002E-2</v>
      </c>
      <c r="AA4640" s="122">
        <v>3.3127336823899997E-2</v>
      </c>
      <c r="AB4640" s="122">
        <v>4.3280405207499997E-2</v>
      </c>
      <c r="AC4640" s="122">
        <v>4.8760069001200002E-2</v>
      </c>
      <c r="AD4640" s="122">
        <v>5.6005130394700002E-2</v>
      </c>
      <c r="AE4640" s="122">
        <v>6.1492960297799999E-2</v>
      </c>
      <c r="AF4640" s="122">
        <v>6.9293945386499994E-2</v>
      </c>
      <c r="AG4640" s="122">
        <v>8.1069145306900001E-2</v>
      </c>
      <c r="AH4640" s="122">
        <v>7.87531985795E-2</v>
      </c>
      <c r="AI4640" s="122">
        <v>8.6391755797200001E-2</v>
      </c>
      <c r="AJ4640" s="122">
        <v>9.1667683007799997E-2</v>
      </c>
      <c r="AK4640" s="122">
        <v>0.1118233197639</v>
      </c>
      <c r="AL4640" s="122">
        <v>0</v>
      </c>
    </row>
    <row r="4641" spans="1:38" hidden="1" x14ac:dyDescent="0.25">
      <c r="A4641" s="122" t="s">
        <v>2025</v>
      </c>
      <c r="B4641" s="122">
        <v>1</v>
      </c>
      <c r="C4641" s="122" t="s">
        <v>2226</v>
      </c>
      <c r="D4641" s="122" t="s">
        <v>2125</v>
      </c>
      <c r="E4641" s="122">
        <v>84</v>
      </c>
      <c r="F4641" s="122">
        <v>0</v>
      </c>
      <c r="G4641" s="122">
        <v>0</v>
      </c>
      <c r="H4641" s="122">
        <v>0</v>
      </c>
      <c r="I4641" s="122">
        <v>0</v>
      </c>
      <c r="J4641" s="122">
        <v>0</v>
      </c>
      <c r="K4641" s="122">
        <v>0</v>
      </c>
      <c r="L4641" s="122">
        <v>9.9755950000000003E-7</v>
      </c>
      <c r="M4641" s="122">
        <v>2.8020353000000002E-6</v>
      </c>
      <c r="N4641" s="122">
        <v>5.9083144000000004E-6</v>
      </c>
      <c r="O4641" s="122">
        <v>1.1330204299999999E-5</v>
      </c>
      <c r="P4641" s="122">
        <v>5.1608251600000001E-5</v>
      </c>
      <c r="Q4641" s="122">
        <v>1.272864258E-4</v>
      </c>
      <c r="R4641" s="122">
        <v>2.4734215310000002E-4</v>
      </c>
      <c r="S4641" s="122">
        <v>4.0880922570000003E-4</v>
      </c>
      <c r="T4641" s="122">
        <v>6.2168233000000001E-4</v>
      </c>
      <c r="U4641" s="122">
        <v>9.2076603600000002E-4</v>
      </c>
      <c r="V4641" s="122">
        <v>1.4948612913000001E-3</v>
      </c>
      <c r="W4641" s="122">
        <v>2.1416022347000001E-3</v>
      </c>
      <c r="X4641" s="122">
        <v>2.8155241188E-3</v>
      </c>
      <c r="Y4641" s="122">
        <v>3.6132536642E-3</v>
      </c>
      <c r="Z4641" s="122">
        <v>4.9963039373000003E-3</v>
      </c>
      <c r="AA4641" s="122">
        <v>8.2965626964000005E-3</v>
      </c>
      <c r="AB4641" s="122">
        <v>1.11230776394E-2</v>
      </c>
      <c r="AC4641" s="122">
        <v>1.5615116637299999E-2</v>
      </c>
      <c r="AD4641" s="122">
        <v>1.80900377233E-2</v>
      </c>
      <c r="AE4641" s="122">
        <v>2.2034872109E-2</v>
      </c>
      <c r="AF4641" s="122">
        <v>2.52410193379E-2</v>
      </c>
      <c r="AG4641" s="122">
        <v>2.4501351275799998E-2</v>
      </c>
      <c r="AH4641" s="122">
        <v>3.14932534614E-2</v>
      </c>
      <c r="AI4641" s="122">
        <v>3.3798899972299998E-2</v>
      </c>
      <c r="AJ4641" s="122">
        <v>4.6845179240199999E-2</v>
      </c>
      <c r="AK4641" s="122">
        <v>5.7100154876699998E-2</v>
      </c>
      <c r="AL4641" s="122">
        <v>0</v>
      </c>
    </row>
    <row r="4642" spans="1:38" hidden="1" x14ac:dyDescent="0.25">
      <c r="A4642" s="122" t="s">
        <v>2025</v>
      </c>
      <c r="B4642" s="122">
        <v>1</v>
      </c>
      <c r="C4642" s="122" t="s">
        <v>2226</v>
      </c>
      <c r="D4642" s="122" t="s">
        <v>2126</v>
      </c>
      <c r="E4642" s="122">
        <v>84</v>
      </c>
      <c r="F4642" s="122">
        <v>0</v>
      </c>
      <c r="G4642" s="122">
        <v>0</v>
      </c>
      <c r="H4642" s="122">
        <v>0</v>
      </c>
      <c r="I4642" s="122">
        <v>0</v>
      </c>
      <c r="J4642" s="122">
        <v>0</v>
      </c>
      <c r="K4642" s="122">
        <v>0</v>
      </c>
      <c r="L4642" s="122">
        <v>2.9415649999999999E-7</v>
      </c>
      <c r="M4642" s="122">
        <v>8.1246769999999999E-7</v>
      </c>
      <c r="N4642" s="122">
        <v>1.6889796E-6</v>
      </c>
      <c r="O4642" s="122">
        <v>3.1995697E-6</v>
      </c>
      <c r="P4642" s="122">
        <v>1.4462074000000001E-5</v>
      </c>
      <c r="Q4642" s="122">
        <v>3.5311913799999998E-5</v>
      </c>
      <c r="R4642" s="122">
        <v>6.8291088699999996E-5</v>
      </c>
      <c r="S4642" s="122">
        <v>1.1188454040000001E-4</v>
      </c>
      <c r="T4642" s="122">
        <v>1.6882978609999999E-4</v>
      </c>
      <c r="U4642" s="122">
        <v>2.4682512819999998E-4</v>
      </c>
      <c r="V4642" s="122">
        <v>3.966196376E-4</v>
      </c>
      <c r="W4642" s="122">
        <v>5.6895580979999996E-4</v>
      </c>
      <c r="X4642" s="122">
        <v>7.5105818090000004E-4</v>
      </c>
      <c r="Y4642" s="122">
        <v>9.7625275289999998E-4</v>
      </c>
      <c r="Z4642" s="122">
        <v>1.3482291166000001E-3</v>
      </c>
      <c r="AA4642" s="122">
        <v>1.6253277214999999E-3</v>
      </c>
      <c r="AB4642" s="122">
        <v>3.0678139909999999E-3</v>
      </c>
      <c r="AC4642" s="122">
        <v>2.2785804570999999E-3</v>
      </c>
      <c r="AD4642" s="122">
        <v>2.5673668577000002E-3</v>
      </c>
      <c r="AE4642" s="122">
        <v>2.5821715614000001E-3</v>
      </c>
      <c r="AF4642" s="122">
        <v>1.9330684973E-3</v>
      </c>
      <c r="AG4642" s="122">
        <v>1.9717220830999999E-3</v>
      </c>
      <c r="AH4642" s="122">
        <v>2.5623953082000001E-3</v>
      </c>
      <c r="AI4642" s="122">
        <v>5.4014449061999996E-3</v>
      </c>
      <c r="AJ4642" s="122">
        <v>5.3268972543E-3</v>
      </c>
      <c r="AK4642" s="122">
        <v>6.4297158341999998E-3</v>
      </c>
      <c r="AL4642" s="122">
        <v>0</v>
      </c>
    </row>
    <row r="4643" spans="1:38" hidden="1" x14ac:dyDescent="0.25">
      <c r="A4643" s="122" t="s">
        <v>2025</v>
      </c>
      <c r="B4643" s="122">
        <v>1</v>
      </c>
      <c r="C4643" s="122" t="s">
        <v>2227</v>
      </c>
      <c r="D4643" s="122" t="s">
        <v>2078</v>
      </c>
      <c r="E4643" s="122">
        <v>85</v>
      </c>
      <c r="F4643" s="122">
        <v>0</v>
      </c>
      <c r="G4643" s="122">
        <v>0</v>
      </c>
      <c r="H4643" s="122">
        <v>0</v>
      </c>
      <c r="I4643" s="122">
        <v>0</v>
      </c>
      <c r="J4643" s="122">
        <v>0</v>
      </c>
      <c r="K4643" s="122">
        <v>1.395839775E-3</v>
      </c>
      <c r="L4643" s="122">
        <v>2.834017725E-3</v>
      </c>
      <c r="M4643" s="122">
        <v>2.876970855E-3</v>
      </c>
      <c r="N4643" s="122">
        <v>2.9334624000000001E-3</v>
      </c>
      <c r="O4643" s="122">
        <v>2.98114113E-3</v>
      </c>
      <c r="P4643" s="122">
        <v>3.02258022E-3</v>
      </c>
      <c r="Q4643" s="122">
        <v>3.0809849399999999E-3</v>
      </c>
      <c r="R4643" s="122">
        <v>3.1563473700000001E-3</v>
      </c>
      <c r="S4643" s="122">
        <v>3.2224815149999998E-3</v>
      </c>
      <c r="T4643" s="122">
        <v>3.3116811750000001E-3</v>
      </c>
      <c r="U4643" s="122">
        <v>3.3863298150000002E-3</v>
      </c>
      <c r="V4643" s="122">
        <v>3.4644101250000002E-3</v>
      </c>
      <c r="W4643" s="122">
        <v>3.526880775E-3</v>
      </c>
      <c r="X4643" s="122">
        <v>3.6017732850000001E-3</v>
      </c>
      <c r="Y4643" s="122">
        <v>3.70307124E-3</v>
      </c>
      <c r="Z4643" s="122">
        <v>3.8274851999999999E-3</v>
      </c>
      <c r="AA4643" s="122">
        <v>3.9220810199999999E-3</v>
      </c>
      <c r="AB4643" s="122">
        <v>4.0187612850000002E-3</v>
      </c>
      <c r="AC4643" s="122">
        <v>4.1096974050000004E-3</v>
      </c>
      <c r="AD4643" s="122">
        <v>4.1592774300000003E-3</v>
      </c>
      <c r="AE4643" s="122">
        <v>4.2202520250000002E-3</v>
      </c>
      <c r="AF4643" s="122">
        <v>4.2988324499999998E-3</v>
      </c>
      <c r="AG4643" s="122">
        <v>4.3492366500000003E-3</v>
      </c>
      <c r="AH4643" s="122">
        <v>4.3889770649999998E-3</v>
      </c>
      <c r="AI4643" s="122">
        <v>4.4383988550000001E-3</v>
      </c>
      <c r="AJ4643" s="122">
        <v>4.4760612599999998E-3</v>
      </c>
      <c r="AK4643" s="122">
        <v>4.561958445E-3</v>
      </c>
      <c r="AL4643" s="122">
        <v>0</v>
      </c>
    </row>
    <row r="4644" spans="1:38" hidden="1" x14ac:dyDescent="0.25">
      <c r="A4644" s="122" t="s">
        <v>2025</v>
      </c>
      <c r="B4644" s="122">
        <v>1</v>
      </c>
      <c r="C4644" s="122" t="s">
        <v>2227</v>
      </c>
      <c r="D4644" s="122" t="s">
        <v>2079</v>
      </c>
      <c r="E4644" s="122">
        <v>85</v>
      </c>
      <c r="F4644" s="122">
        <v>0</v>
      </c>
      <c r="G4644" s="122">
        <v>0</v>
      </c>
      <c r="H4644" s="122">
        <v>0</v>
      </c>
      <c r="I4644" s="122">
        <v>0</v>
      </c>
      <c r="J4644" s="122">
        <v>0</v>
      </c>
      <c r="K4644" s="122">
        <v>9.9231061049999993E-3</v>
      </c>
      <c r="L4644" s="122">
        <v>2.016931521E-2</v>
      </c>
      <c r="M4644" s="122">
        <v>2.0500942275E-2</v>
      </c>
      <c r="N4644" s="122">
        <v>2.0842648530000001E-2</v>
      </c>
      <c r="O4644" s="122">
        <v>2.1138475050000001E-2</v>
      </c>
      <c r="P4644" s="122">
        <v>2.1429686355000001E-2</v>
      </c>
      <c r="Q4644" s="122">
        <v>2.1720702464999998E-2</v>
      </c>
      <c r="R4644" s="122">
        <v>2.2014483809999999E-2</v>
      </c>
      <c r="S4644" s="122">
        <v>2.2381405529999999E-2</v>
      </c>
      <c r="T4644" s="122">
        <v>2.2758453299999998E-2</v>
      </c>
      <c r="U4644" s="122">
        <v>2.320257819E-2</v>
      </c>
      <c r="V4644" s="122">
        <v>2.3747432610000001E-2</v>
      </c>
      <c r="W4644" s="122">
        <v>2.4225415005000001E-2</v>
      </c>
      <c r="X4644" s="122">
        <v>2.4720030720000001E-2</v>
      </c>
      <c r="Y4644" s="122">
        <v>2.520977118E-2</v>
      </c>
      <c r="Z4644" s="122">
        <v>2.5653985665E-2</v>
      </c>
      <c r="AA4644" s="122">
        <v>2.6060235630000001E-2</v>
      </c>
      <c r="AB4644" s="122">
        <v>2.6486904015E-2</v>
      </c>
      <c r="AC4644" s="122">
        <v>2.6919274305000001E-2</v>
      </c>
      <c r="AD4644" s="122">
        <v>2.7332966100000002E-2</v>
      </c>
      <c r="AE4644" s="122">
        <v>2.7746017695E-2</v>
      </c>
      <c r="AF4644" s="122">
        <v>2.8174475340000001E-2</v>
      </c>
      <c r="AG4644" s="122">
        <v>2.8631599095000002E-2</v>
      </c>
      <c r="AH4644" s="122">
        <v>2.9145457275000002E-2</v>
      </c>
      <c r="AI4644" s="122">
        <v>2.9693862495000001E-2</v>
      </c>
      <c r="AJ4644" s="122">
        <v>3.0707354865000001E-2</v>
      </c>
      <c r="AK4644" s="122">
        <v>3.1380588360000003E-2</v>
      </c>
      <c r="AL4644" s="122">
        <v>0</v>
      </c>
    </row>
    <row r="4645" spans="1:38" hidden="1" x14ac:dyDescent="0.25">
      <c r="A4645" s="122" t="s">
        <v>2025</v>
      </c>
      <c r="B4645" s="122">
        <v>1</v>
      </c>
      <c r="C4645" s="122" t="s">
        <v>2227</v>
      </c>
      <c r="D4645" s="122" t="s">
        <v>2080</v>
      </c>
      <c r="E4645" s="122">
        <v>85</v>
      </c>
      <c r="F4645" s="122">
        <v>0</v>
      </c>
      <c r="G4645" s="122">
        <v>0</v>
      </c>
      <c r="H4645" s="122">
        <v>0</v>
      </c>
      <c r="I4645" s="122">
        <v>0</v>
      </c>
      <c r="J4645" s="122">
        <v>0</v>
      </c>
      <c r="K4645" s="122">
        <v>5.8552954350000004E-3</v>
      </c>
      <c r="L4645" s="122">
        <v>1.197793938E-2</v>
      </c>
      <c r="M4645" s="122">
        <v>1.2208239285E-2</v>
      </c>
      <c r="N4645" s="122">
        <v>1.242736308E-2</v>
      </c>
      <c r="O4645" s="122">
        <v>1.2653384205E-2</v>
      </c>
      <c r="P4645" s="122">
        <v>1.2892872795E-2</v>
      </c>
      <c r="Q4645" s="122">
        <v>1.3085855475E-2</v>
      </c>
      <c r="R4645" s="122">
        <v>1.32965184E-2</v>
      </c>
      <c r="S4645" s="122">
        <v>1.354176384E-2</v>
      </c>
      <c r="T4645" s="122">
        <v>1.3812037964999999E-2</v>
      </c>
      <c r="U4645" s="122">
        <v>1.412065083E-2</v>
      </c>
      <c r="V4645" s="122">
        <v>1.4476097295E-2</v>
      </c>
      <c r="W4645" s="122">
        <v>1.4768262630000001E-2</v>
      </c>
      <c r="X4645" s="122">
        <v>1.5060610455E-2</v>
      </c>
      <c r="Y4645" s="122">
        <v>1.5348823215E-2</v>
      </c>
      <c r="Z4645" s="122">
        <v>1.5664126170000001E-2</v>
      </c>
      <c r="AA4645" s="122">
        <v>1.5968720790000002E-2</v>
      </c>
      <c r="AB4645" s="122">
        <v>1.6238015145E-2</v>
      </c>
      <c r="AC4645" s="122">
        <v>1.6494254204999999E-2</v>
      </c>
      <c r="AD4645" s="122">
        <v>1.6752558899999999E-2</v>
      </c>
      <c r="AE4645" s="122">
        <v>1.702967079E-2</v>
      </c>
      <c r="AF4645" s="122">
        <v>1.7319882195000001E-2</v>
      </c>
      <c r="AG4645" s="122">
        <v>1.7631276465000002E-2</v>
      </c>
      <c r="AH4645" s="122">
        <v>1.7947155765E-2</v>
      </c>
      <c r="AI4645" s="122">
        <v>1.8277374225E-2</v>
      </c>
      <c r="AJ4645" s="122">
        <v>1.8408219555000001E-2</v>
      </c>
      <c r="AK4645" s="122">
        <v>1.8840586709999999E-2</v>
      </c>
      <c r="AL4645" s="122">
        <v>0</v>
      </c>
    </row>
    <row r="4646" spans="1:38" hidden="1" x14ac:dyDescent="0.25">
      <c r="A4646" s="122" t="s">
        <v>2025</v>
      </c>
      <c r="B4646" s="122">
        <v>1</v>
      </c>
      <c r="C4646" s="122" t="s">
        <v>2227</v>
      </c>
      <c r="D4646" s="122" t="s">
        <v>2133</v>
      </c>
      <c r="E4646" s="122">
        <v>85</v>
      </c>
      <c r="F4646" s="122">
        <v>0</v>
      </c>
      <c r="G4646" s="122">
        <v>0</v>
      </c>
      <c r="H4646" s="122">
        <v>0</v>
      </c>
      <c r="I4646" s="122">
        <v>0</v>
      </c>
      <c r="J4646" s="122">
        <v>0</v>
      </c>
      <c r="K4646" s="122">
        <v>1.2441296999999999E-4</v>
      </c>
      <c r="L4646" s="122">
        <v>2.5574521499999999E-4</v>
      </c>
      <c r="M4646" s="122">
        <v>2.6245164000000002E-4</v>
      </c>
      <c r="N4646" s="122">
        <v>2.6911797000000001E-4</v>
      </c>
      <c r="O4646" s="122">
        <v>2.7570757500000001E-4</v>
      </c>
      <c r="P4646" s="122">
        <v>2.7772321500000002E-4</v>
      </c>
      <c r="Q4646" s="122">
        <v>2.8040858999999998E-4</v>
      </c>
      <c r="R4646" s="122">
        <v>2.8282155000000002E-4</v>
      </c>
      <c r="S4646" s="122">
        <v>2.8538515500000001E-4</v>
      </c>
      <c r="T4646" s="122">
        <v>2.8801640999999998E-4</v>
      </c>
      <c r="U4646" s="122">
        <v>2.9091793500000002E-4</v>
      </c>
      <c r="V4646" s="122">
        <v>2.9309148000000002E-4</v>
      </c>
      <c r="W4646" s="122">
        <v>2.9428690500000001E-4</v>
      </c>
      <c r="X4646" s="122">
        <v>2.9529142500000003E-4</v>
      </c>
      <c r="Y4646" s="122">
        <v>2.96507475E-4</v>
      </c>
      <c r="Z4646" s="122">
        <v>2.9767748999999998E-4</v>
      </c>
      <c r="AA4646" s="122">
        <v>2.9892769499999998E-4</v>
      </c>
      <c r="AB4646" s="122">
        <v>2.9956624500000002E-4</v>
      </c>
      <c r="AC4646" s="122">
        <v>2.9979229500000002E-4</v>
      </c>
      <c r="AD4646" s="122">
        <v>2.9951658000000001E-4</v>
      </c>
      <c r="AE4646" s="122">
        <v>2.9872045500000001E-4</v>
      </c>
      <c r="AF4646" s="122">
        <v>2.9754186E-4</v>
      </c>
      <c r="AG4646" s="122">
        <v>2.962245E-4</v>
      </c>
      <c r="AH4646" s="122">
        <v>2.9484311999999999E-4</v>
      </c>
      <c r="AI4646" s="122">
        <v>2.9316539999999999E-4</v>
      </c>
      <c r="AJ4646" s="122">
        <v>2.8961987999999997E-4</v>
      </c>
      <c r="AK4646" s="122">
        <v>2.88696045E-4</v>
      </c>
      <c r="AL4646" s="122">
        <v>0</v>
      </c>
    </row>
    <row r="4647" spans="1:38" hidden="1" x14ac:dyDescent="0.25">
      <c r="A4647" s="122" t="s">
        <v>2025</v>
      </c>
      <c r="B4647" s="122">
        <v>1</v>
      </c>
      <c r="C4647" s="122" t="s">
        <v>2227</v>
      </c>
      <c r="D4647" s="122" t="s">
        <v>2081</v>
      </c>
      <c r="E4647" s="122">
        <v>85</v>
      </c>
      <c r="F4647" s="122">
        <v>0</v>
      </c>
      <c r="G4647" s="122">
        <v>0</v>
      </c>
      <c r="H4647" s="122">
        <v>0</v>
      </c>
      <c r="I4647" s="122">
        <v>0</v>
      </c>
      <c r="J4647" s="122">
        <v>0</v>
      </c>
      <c r="K4647" s="122">
        <v>1.0236491760000001E-2</v>
      </c>
      <c r="L4647" s="122">
        <v>2.1360715695000001E-2</v>
      </c>
      <c r="M4647" s="122">
        <v>2.2233105180000001E-2</v>
      </c>
      <c r="N4647" s="122">
        <v>2.3107534725E-2</v>
      </c>
      <c r="O4647" s="122">
        <v>2.39712363E-2</v>
      </c>
      <c r="P4647" s="122">
        <v>2.4839497320000001E-2</v>
      </c>
      <c r="Q4647" s="122">
        <v>2.5638542654999999E-2</v>
      </c>
      <c r="R4647" s="122">
        <v>2.6516385885E-2</v>
      </c>
      <c r="S4647" s="122">
        <v>2.7385353104999999E-2</v>
      </c>
      <c r="T4647" s="122">
        <v>2.8392775785000001E-2</v>
      </c>
      <c r="U4647" s="122">
        <v>2.964713829E-2</v>
      </c>
      <c r="V4647" s="122">
        <v>3.0930483375000001E-2</v>
      </c>
      <c r="W4647" s="122">
        <v>3.1975122629999998E-2</v>
      </c>
      <c r="X4647" s="122">
        <v>3.2904612675E-2</v>
      </c>
      <c r="Y4647" s="122">
        <v>3.3608983815E-2</v>
      </c>
      <c r="Z4647" s="122">
        <v>3.4348214175000003E-2</v>
      </c>
      <c r="AA4647" s="122">
        <v>3.5148193575E-2</v>
      </c>
      <c r="AB4647" s="122">
        <v>3.6053668859999999E-2</v>
      </c>
      <c r="AC4647" s="122">
        <v>3.6965302935E-2</v>
      </c>
      <c r="AD4647" s="122">
        <v>3.7993266300000002E-2</v>
      </c>
      <c r="AE4647" s="122">
        <v>3.9050661209999997E-2</v>
      </c>
      <c r="AF4647" s="122">
        <v>4.0203871619999998E-2</v>
      </c>
      <c r="AG4647" s="122">
        <v>4.1369103269999999E-2</v>
      </c>
      <c r="AH4647" s="122">
        <v>4.2686136569999998E-2</v>
      </c>
      <c r="AI4647" s="122">
        <v>4.4116651755E-2</v>
      </c>
      <c r="AJ4647" s="122">
        <v>4.3865792025000003E-2</v>
      </c>
      <c r="AK4647" s="122">
        <v>4.5305684489999998E-2</v>
      </c>
      <c r="AL4647" s="122">
        <v>0</v>
      </c>
    </row>
    <row r="4648" spans="1:38" x14ac:dyDescent="0.25">
      <c r="A4648" s="122" t="s">
        <v>2025</v>
      </c>
      <c r="B4648" s="122">
        <v>1</v>
      </c>
      <c r="C4648" s="122" t="s">
        <v>2227</v>
      </c>
      <c r="D4648" s="122" t="s">
        <v>2082</v>
      </c>
      <c r="E4648" s="122">
        <v>85</v>
      </c>
      <c r="F4648" s="122">
        <v>0</v>
      </c>
      <c r="G4648" s="122">
        <v>0</v>
      </c>
      <c r="H4648" s="122">
        <v>0</v>
      </c>
      <c r="I4648" s="122">
        <v>0</v>
      </c>
      <c r="J4648" s="122">
        <v>0</v>
      </c>
      <c r="K4648" s="122">
        <v>7.3200648344999994E-2</v>
      </c>
      <c r="L4648" s="122">
        <v>0.14910707625</v>
      </c>
      <c r="M4648" s="122">
        <v>0.15247338051000001</v>
      </c>
      <c r="N4648" s="122">
        <v>0.15609470827499999</v>
      </c>
      <c r="O4648" s="122">
        <v>0.15984188484</v>
      </c>
      <c r="P4648" s="122">
        <v>0.16359465011999999</v>
      </c>
      <c r="Q4648" s="122">
        <v>0.16763191664999999</v>
      </c>
      <c r="R4648" s="122">
        <v>0.17135499397500001</v>
      </c>
      <c r="S4648" s="122">
        <v>0.17520080440499999</v>
      </c>
      <c r="T4648" s="122">
        <v>0.178695818895</v>
      </c>
      <c r="U4648" s="122">
        <v>0.18191162385000001</v>
      </c>
      <c r="V4648" s="122">
        <v>0.18479468105999999</v>
      </c>
      <c r="W4648" s="122">
        <v>0.18793256988000001</v>
      </c>
      <c r="X4648" s="122">
        <v>0.19178059048500001</v>
      </c>
      <c r="Y4648" s="122">
        <v>0.19583780353499999</v>
      </c>
      <c r="Z4648" s="122">
        <v>0.20006110129499999</v>
      </c>
      <c r="AA4648" s="122">
        <v>0.20435089323</v>
      </c>
      <c r="AB4648" s="122">
        <v>0.20865901385999999</v>
      </c>
      <c r="AC4648" s="122">
        <v>0.21313160417999999</v>
      </c>
      <c r="AD4648" s="122">
        <v>0.21774285621</v>
      </c>
      <c r="AE4648" s="122">
        <v>0.222344611665</v>
      </c>
      <c r="AF4648" s="122">
        <v>0.22663810685999999</v>
      </c>
      <c r="AG4648" s="122">
        <v>0.2308950864</v>
      </c>
      <c r="AH4648" s="122">
        <v>0.23497757662499999</v>
      </c>
      <c r="AI4648" s="122">
        <v>0.23860295778000001</v>
      </c>
      <c r="AJ4648" s="122">
        <v>0.241389059505</v>
      </c>
      <c r="AK4648" s="122">
        <v>0.244312783605</v>
      </c>
      <c r="AL4648" s="122">
        <v>0</v>
      </c>
    </row>
    <row r="4649" spans="1:38" hidden="1" x14ac:dyDescent="0.25">
      <c r="A4649" s="122" t="s">
        <v>2025</v>
      </c>
      <c r="B4649" s="122">
        <v>1</v>
      </c>
      <c r="C4649" s="122" t="s">
        <v>2227</v>
      </c>
      <c r="D4649" s="122" t="s">
        <v>474</v>
      </c>
      <c r="E4649" s="122">
        <v>85</v>
      </c>
      <c r="F4649" s="122">
        <v>0</v>
      </c>
      <c r="G4649" s="122">
        <v>0</v>
      </c>
      <c r="H4649" s="122">
        <v>0</v>
      </c>
      <c r="I4649" s="122">
        <v>0</v>
      </c>
      <c r="J4649" s="122">
        <v>0</v>
      </c>
      <c r="K4649" s="122">
        <v>8.8373402700000006E-3</v>
      </c>
      <c r="L4649" s="122">
        <v>1.825474233E-2</v>
      </c>
      <c r="M4649" s="122">
        <v>1.885989435E-2</v>
      </c>
      <c r="N4649" s="122">
        <v>1.9479565215000001E-2</v>
      </c>
      <c r="O4649" s="122">
        <v>2.016449952E-2</v>
      </c>
      <c r="P4649" s="122">
        <v>2.0826809684999999E-2</v>
      </c>
      <c r="Q4649" s="122">
        <v>2.1516764939999999E-2</v>
      </c>
      <c r="R4649" s="122">
        <v>2.2065180060000002E-2</v>
      </c>
      <c r="S4649" s="122">
        <v>2.2506847935000001E-2</v>
      </c>
      <c r="T4649" s="122">
        <v>2.2980897720000001E-2</v>
      </c>
      <c r="U4649" s="122">
        <v>2.3517796335E-2</v>
      </c>
      <c r="V4649" s="122">
        <v>2.42165451E-2</v>
      </c>
      <c r="W4649" s="122">
        <v>2.4904703835E-2</v>
      </c>
      <c r="X4649" s="122">
        <v>2.5618693979999999E-2</v>
      </c>
      <c r="Y4649" s="122">
        <v>2.6345004674999999E-2</v>
      </c>
      <c r="Z4649" s="122">
        <v>2.7058638419999999E-2</v>
      </c>
      <c r="AA4649" s="122">
        <v>2.7809974335000001E-2</v>
      </c>
      <c r="AB4649" s="122">
        <v>2.8560200295000001E-2</v>
      </c>
      <c r="AC4649" s="122">
        <v>2.9366218695000001E-2</v>
      </c>
      <c r="AD4649" s="122">
        <v>3.0204663390000001E-2</v>
      </c>
      <c r="AE4649" s="122">
        <v>3.1172404229999999E-2</v>
      </c>
      <c r="AF4649" s="122">
        <v>3.2093804160000003E-2</v>
      </c>
      <c r="AG4649" s="122">
        <v>3.2971732035E-2</v>
      </c>
      <c r="AH4649" s="122">
        <v>3.394497447E-2</v>
      </c>
      <c r="AI4649" s="122">
        <v>3.4839631364999998E-2</v>
      </c>
      <c r="AJ4649" s="122">
        <v>3.5348808330000002E-2</v>
      </c>
      <c r="AK4649" s="122">
        <v>3.6188610315000001E-2</v>
      </c>
      <c r="AL4649" s="122">
        <v>0</v>
      </c>
    </row>
    <row r="4650" spans="1:38" hidden="1" x14ac:dyDescent="0.25">
      <c r="A4650" s="122" t="s">
        <v>2025</v>
      </c>
      <c r="B4650" s="122">
        <v>1</v>
      </c>
      <c r="C4650" s="122" t="s">
        <v>2227</v>
      </c>
      <c r="D4650" s="122" t="s">
        <v>2083</v>
      </c>
      <c r="E4650" s="122">
        <v>85</v>
      </c>
      <c r="F4650" s="122">
        <v>0</v>
      </c>
      <c r="G4650" s="122">
        <v>0</v>
      </c>
      <c r="H4650" s="122">
        <v>0</v>
      </c>
      <c r="I4650" s="122">
        <v>0</v>
      </c>
      <c r="J4650" s="122">
        <v>0</v>
      </c>
      <c r="K4650" s="122">
        <v>7.6768370250000001E-3</v>
      </c>
      <c r="L4650" s="122">
        <v>1.55384592E-2</v>
      </c>
      <c r="M4650" s="122">
        <v>1.5720194985000002E-2</v>
      </c>
      <c r="N4650" s="122">
        <v>1.5924542699999999E-2</v>
      </c>
      <c r="O4650" s="122">
        <v>1.6158256124999999E-2</v>
      </c>
      <c r="P4650" s="122">
        <v>1.6421938335E-2</v>
      </c>
      <c r="Q4650" s="122">
        <v>1.6689726075000001E-2</v>
      </c>
      <c r="R4650" s="122">
        <v>1.6995772530000001E-2</v>
      </c>
      <c r="S4650" s="122">
        <v>1.731641901E-2</v>
      </c>
      <c r="T4650" s="122">
        <v>1.7561344350000001E-2</v>
      </c>
      <c r="U4650" s="122">
        <v>1.7806103534999999E-2</v>
      </c>
      <c r="V4650" s="122">
        <v>1.804514745E-2</v>
      </c>
      <c r="W4650" s="122">
        <v>1.8286433880000001E-2</v>
      </c>
      <c r="X4650" s="122">
        <v>1.8576302414999999E-2</v>
      </c>
      <c r="Y4650" s="122">
        <v>1.8872112105000002E-2</v>
      </c>
      <c r="Z4650" s="122">
        <v>1.9187082750000001E-2</v>
      </c>
      <c r="AA4650" s="122">
        <v>1.9484910554999998E-2</v>
      </c>
      <c r="AB4650" s="122">
        <v>1.9770248024999999E-2</v>
      </c>
      <c r="AC4650" s="122">
        <v>2.0034024285E-2</v>
      </c>
      <c r="AD4650" s="122">
        <v>2.0290338750000001E-2</v>
      </c>
      <c r="AE4650" s="122">
        <v>2.0509231215E-2</v>
      </c>
      <c r="AF4650" s="122">
        <v>2.0723953140000001E-2</v>
      </c>
      <c r="AG4650" s="122">
        <v>2.0985542159999999E-2</v>
      </c>
      <c r="AH4650" s="122">
        <v>2.1298065854999999E-2</v>
      </c>
      <c r="AI4650" s="122">
        <v>2.1574922985000002E-2</v>
      </c>
      <c r="AJ4650" s="122">
        <v>2.2001750430000001E-2</v>
      </c>
      <c r="AK4650" s="122">
        <v>2.2450102454999999E-2</v>
      </c>
      <c r="AL4650" s="122">
        <v>0</v>
      </c>
    </row>
    <row r="4651" spans="1:38" hidden="1" x14ac:dyDescent="0.25">
      <c r="A4651" s="122" t="s">
        <v>2025</v>
      </c>
      <c r="B4651" s="122">
        <v>1</v>
      </c>
      <c r="C4651" s="122" t="s">
        <v>2227</v>
      </c>
      <c r="D4651" s="122" t="s">
        <v>2084</v>
      </c>
      <c r="E4651" s="122">
        <v>85</v>
      </c>
      <c r="F4651" s="122">
        <v>0</v>
      </c>
      <c r="G4651" s="122">
        <v>0</v>
      </c>
      <c r="H4651" s="122">
        <v>0</v>
      </c>
      <c r="I4651" s="122">
        <v>0</v>
      </c>
      <c r="J4651" s="122">
        <v>0</v>
      </c>
      <c r="K4651" s="122">
        <v>1.3406561850000001E-3</v>
      </c>
      <c r="L4651" s="122">
        <v>2.6654768250000001E-3</v>
      </c>
      <c r="M4651" s="122">
        <v>2.6646741000000002E-3</v>
      </c>
      <c r="N4651" s="122">
        <v>2.674617495E-3</v>
      </c>
      <c r="O4651" s="122">
        <v>2.7207787199999998E-3</v>
      </c>
      <c r="P4651" s="122">
        <v>2.7534343650000002E-3</v>
      </c>
      <c r="Q4651" s="122">
        <v>2.7931183500000002E-3</v>
      </c>
      <c r="R4651" s="122">
        <v>2.8164122249999999E-3</v>
      </c>
      <c r="S4651" s="122">
        <v>2.825335755E-3</v>
      </c>
      <c r="T4651" s="122">
        <v>2.851903725E-3</v>
      </c>
      <c r="U4651" s="122">
        <v>2.8795577250000002E-3</v>
      </c>
      <c r="V4651" s="122">
        <v>2.9276872349999999E-3</v>
      </c>
      <c r="W4651" s="122">
        <v>2.97788403E-3</v>
      </c>
      <c r="X4651" s="122">
        <v>3.0400223700000001E-3</v>
      </c>
      <c r="Y4651" s="122">
        <v>3.1378997100000002E-3</v>
      </c>
      <c r="Z4651" s="122">
        <v>3.2447707049999999E-3</v>
      </c>
      <c r="AA4651" s="122">
        <v>3.36793941E-3</v>
      </c>
      <c r="AB4651" s="122">
        <v>3.4959500400000001E-3</v>
      </c>
      <c r="AC4651" s="122">
        <v>3.6301735799999998E-3</v>
      </c>
      <c r="AD4651" s="122">
        <v>3.7446786300000001E-3</v>
      </c>
      <c r="AE4651" s="122">
        <v>3.8692491750000001E-3</v>
      </c>
      <c r="AF4651" s="122">
        <v>3.980438385E-3</v>
      </c>
      <c r="AG4651" s="122">
        <v>4.0915398149999997E-3</v>
      </c>
      <c r="AH4651" s="122">
        <v>4.1954716649999996E-3</v>
      </c>
      <c r="AI4651" s="122">
        <v>4.2850278900000002E-3</v>
      </c>
      <c r="AJ4651" s="122">
        <v>4.2172660199999998E-3</v>
      </c>
      <c r="AK4651" s="122">
        <v>4.1720390250000001E-3</v>
      </c>
      <c r="AL4651" s="122">
        <v>0</v>
      </c>
    </row>
    <row r="4652" spans="1:38" hidden="1" x14ac:dyDescent="0.25">
      <c r="A4652" s="122" t="s">
        <v>2025</v>
      </c>
      <c r="B4652" s="122">
        <v>1</v>
      </c>
      <c r="C4652" s="122" t="s">
        <v>2227</v>
      </c>
      <c r="D4652" s="122" t="s">
        <v>2085</v>
      </c>
      <c r="E4652" s="122">
        <v>85</v>
      </c>
      <c r="F4652" s="122">
        <v>0</v>
      </c>
      <c r="G4652" s="122">
        <v>0</v>
      </c>
      <c r="H4652" s="122">
        <v>0</v>
      </c>
      <c r="I4652" s="122">
        <v>0</v>
      </c>
      <c r="J4652" s="122">
        <v>0</v>
      </c>
      <c r="K4652" s="122">
        <v>1.685260665E-3</v>
      </c>
      <c r="L4652" s="122">
        <v>3.4506227250000001E-3</v>
      </c>
      <c r="M4652" s="122">
        <v>3.5271109500000001E-3</v>
      </c>
      <c r="N4652" s="122">
        <v>3.61203249E-3</v>
      </c>
      <c r="O4652" s="122">
        <v>3.69787473E-3</v>
      </c>
      <c r="P4652" s="122">
        <v>3.7850566049999999E-3</v>
      </c>
      <c r="Q4652" s="122">
        <v>3.8685221849999998E-3</v>
      </c>
      <c r="R4652" s="122">
        <v>3.9613932600000004E-3</v>
      </c>
      <c r="S4652" s="122">
        <v>4.0653033299999997E-3</v>
      </c>
      <c r="T4652" s="122">
        <v>4.1732337899999996E-3</v>
      </c>
      <c r="U4652" s="122">
        <v>4.2911368500000002E-3</v>
      </c>
      <c r="V4652" s="122">
        <v>4.4081858700000002E-3</v>
      </c>
      <c r="W4652" s="122">
        <v>4.5194103899999999E-3</v>
      </c>
      <c r="X4652" s="122">
        <v>4.630868715E-3</v>
      </c>
      <c r="Y4652" s="122">
        <v>4.72480074E-3</v>
      </c>
      <c r="Z4652" s="122">
        <v>4.8227904449999999E-3</v>
      </c>
      <c r="AA4652" s="122">
        <v>4.9278693750000003E-3</v>
      </c>
      <c r="AB4652" s="122">
        <v>5.03448E-3</v>
      </c>
      <c r="AC4652" s="122">
        <v>5.1484291650000001E-3</v>
      </c>
      <c r="AD4652" s="122">
        <v>5.2656116699999998E-3</v>
      </c>
      <c r="AE4652" s="122">
        <v>5.3840603850000002E-3</v>
      </c>
      <c r="AF4652" s="122">
        <v>5.4995704499999996E-3</v>
      </c>
      <c r="AG4652" s="122">
        <v>5.62268817E-3</v>
      </c>
      <c r="AH4652" s="122">
        <v>5.7615214800000002E-3</v>
      </c>
      <c r="AI4652" s="122">
        <v>5.9089755450000003E-3</v>
      </c>
      <c r="AJ4652" s="122">
        <v>6.0615700200000004E-3</v>
      </c>
      <c r="AK4652" s="122">
        <v>6.2475294750000002E-3</v>
      </c>
      <c r="AL4652" s="122">
        <v>0</v>
      </c>
    </row>
    <row r="4653" spans="1:38" hidden="1" x14ac:dyDescent="0.25">
      <c r="A4653" s="122" t="s">
        <v>2025</v>
      </c>
      <c r="B4653" s="122">
        <v>1</v>
      </c>
      <c r="C4653" s="122" t="s">
        <v>2227</v>
      </c>
      <c r="D4653" s="122" t="s">
        <v>2086</v>
      </c>
      <c r="E4653" s="122">
        <v>85</v>
      </c>
      <c r="F4653" s="122">
        <v>0</v>
      </c>
      <c r="G4653" s="122">
        <v>0</v>
      </c>
      <c r="H4653" s="122">
        <v>0</v>
      </c>
      <c r="I4653" s="122">
        <v>0</v>
      </c>
      <c r="J4653" s="122">
        <v>0</v>
      </c>
      <c r="K4653" s="122">
        <v>3.3574026255E-2</v>
      </c>
      <c r="L4653" s="122">
        <v>6.9169947989999994E-2</v>
      </c>
      <c r="M4653" s="122">
        <v>7.1277054584999999E-2</v>
      </c>
      <c r="N4653" s="122">
        <v>7.3281003014999999E-2</v>
      </c>
      <c r="O4653" s="122">
        <v>7.5196280939999999E-2</v>
      </c>
      <c r="P4653" s="122">
        <v>7.724165526E-2</v>
      </c>
      <c r="Q4653" s="122">
        <v>7.9524149099999997E-2</v>
      </c>
      <c r="R4653" s="122">
        <v>8.2009055205E-2</v>
      </c>
      <c r="S4653" s="122">
        <v>8.4506735114999995E-2</v>
      </c>
      <c r="T4653" s="122">
        <v>8.7479454809999996E-2</v>
      </c>
      <c r="U4653" s="122">
        <v>9.0590579145000003E-2</v>
      </c>
      <c r="V4653" s="122">
        <v>9.3199641809999997E-2</v>
      </c>
      <c r="W4653" s="122">
        <v>9.5224445084999998E-2</v>
      </c>
      <c r="X4653" s="122">
        <v>9.7069849799999997E-2</v>
      </c>
      <c r="Y4653" s="122">
        <v>9.8830394190000004E-2</v>
      </c>
      <c r="Z4653" s="122">
        <v>0.101029624575</v>
      </c>
      <c r="AA4653" s="122">
        <v>0.10346471817</v>
      </c>
      <c r="AB4653" s="122">
        <v>0.106142766675</v>
      </c>
      <c r="AC4653" s="122">
        <v>0.10893255004500001</v>
      </c>
      <c r="AD4653" s="122">
        <v>0.11203445401500001</v>
      </c>
      <c r="AE4653" s="122">
        <v>0.115555628595</v>
      </c>
      <c r="AF4653" s="122">
        <v>0.11941290289500001</v>
      </c>
      <c r="AG4653" s="122">
        <v>0.12312606768000001</v>
      </c>
      <c r="AH4653" s="122">
        <v>0.12664179247499999</v>
      </c>
      <c r="AI4653" s="122">
        <v>0.13002989108999999</v>
      </c>
      <c r="AJ4653" s="122">
        <v>0.13181721861000001</v>
      </c>
      <c r="AK4653" s="122">
        <v>0.13561930404</v>
      </c>
      <c r="AL4653" s="122">
        <v>0</v>
      </c>
    </row>
    <row r="4654" spans="1:38" hidden="1" x14ac:dyDescent="0.25">
      <c r="A4654" s="122" t="s">
        <v>2025</v>
      </c>
      <c r="B4654" s="122">
        <v>1</v>
      </c>
      <c r="C4654" s="122" t="s">
        <v>2227</v>
      </c>
      <c r="D4654" s="122" t="s">
        <v>2087</v>
      </c>
      <c r="E4654" s="122">
        <v>85</v>
      </c>
      <c r="F4654" s="122">
        <v>0</v>
      </c>
      <c r="G4654" s="122">
        <v>0</v>
      </c>
      <c r="H4654" s="122">
        <v>0</v>
      </c>
      <c r="I4654" s="122">
        <v>0</v>
      </c>
      <c r="J4654" s="122">
        <v>0</v>
      </c>
      <c r="K4654" s="122">
        <v>1.6924366965E-2</v>
      </c>
      <c r="L4654" s="122">
        <v>3.4931392814999997E-2</v>
      </c>
      <c r="M4654" s="122">
        <v>3.6070081410000003E-2</v>
      </c>
      <c r="N4654" s="122">
        <v>3.7209544349999998E-2</v>
      </c>
      <c r="O4654" s="122">
        <v>3.8391425984999998E-2</v>
      </c>
      <c r="P4654" s="122">
        <v>3.9600555060000001E-2</v>
      </c>
      <c r="Q4654" s="122">
        <v>4.0727407544999997E-2</v>
      </c>
      <c r="R4654" s="122">
        <v>4.1808290865E-2</v>
      </c>
      <c r="S4654" s="122">
        <v>4.2853472310000001E-2</v>
      </c>
      <c r="T4654" s="122">
        <v>4.4049117254999999E-2</v>
      </c>
      <c r="U4654" s="122">
        <v>4.5320183865000002E-2</v>
      </c>
      <c r="V4654" s="122">
        <v>4.6970824065E-2</v>
      </c>
      <c r="W4654" s="122">
        <v>4.8473164079999999E-2</v>
      </c>
      <c r="X4654" s="122">
        <v>4.9798590929999997E-2</v>
      </c>
      <c r="Y4654" s="122">
        <v>5.0975722379999998E-2</v>
      </c>
      <c r="Z4654" s="122">
        <v>5.2064808674999997E-2</v>
      </c>
      <c r="AA4654" s="122">
        <v>5.3229992310000002E-2</v>
      </c>
      <c r="AB4654" s="122">
        <v>5.4460289565E-2</v>
      </c>
      <c r="AC4654" s="122">
        <v>5.5579202745E-2</v>
      </c>
      <c r="AD4654" s="122">
        <v>5.6831301615000003E-2</v>
      </c>
      <c r="AE4654" s="122">
        <v>5.8199579459999998E-2</v>
      </c>
      <c r="AF4654" s="122">
        <v>5.967648423E-2</v>
      </c>
      <c r="AG4654" s="122">
        <v>6.1143281760000001E-2</v>
      </c>
      <c r="AH4654" s="122">
        <v>6.2676966165E-2</v>
      </c>
      <c r="AI4654" s="122">
        <v>6.4300980975000005E-2</v>
      </c>
      <c r="AJ4654" s="122">
        <v>6.5547036719999993E-2</v>
      </c>
      <c r="AK4654" s="122">
        <v>6.7243056704999998E-2</v>
      </c>
      <c r="AL4654" s="122">
        <v>0</v>
      </c>
    </row>
    <row r="4655" spans="1:38" hidden="1" x14ac:dyDescent="0.25">
      <c r="A4655" s="122" t="s">
        <v>2025</v>
      </c>
      <c r="B4655" s="122">
        <v>1</v>
      </c>
      <c r="C4655" s="122" t="s">
        <v>2227</v>
      </c>
      <c r="D4655" s="122" t="s">
        <v>2134</v>
      </c>
      <c r="E4655" s="122">
        <v>85</v>
      </c>
      <c r="F4655" s="122">
        <v>0</v>
      </c>
      <c r="G4655" s="122">
        <v>0</v>
      </c>
      <c r="H4655" s="122">
        <v>0</v>
      </c>
      <c r="I4655" s="122">
        <v>0</v>
      </c>
      <c r="J4655" s="122">
        <v>0</v>
      </c>
      <c r="K4655" s="122">
        <v>3.3299491500000001E-4</v>
      </c>
      <c r="L4655" s="122">
        <v>6.7675278E-4</v>
      </c>
      <c r="M4655" s="122">
        <v>6.8900237999999997E-4</v>
      </c>
      <c r="N4655" s="122">
        <v>7.0848046500000003E-4</v>
      </c>
      <c r="O4655" s="122">
        <v>7.2808510499999997E-4</v>
      </c>
      <c r="P4655" s="122">
        <v>7.4762242500000001E-4</v>
      </c>
      <c r="Q4655" s="122">
        <v>7.6075840499999995E-4</v>
      </c>
      <c r="R4655" s="122">
        <v>7.73204025E-4</v>
      </c>
      <c r="S4655" s="122">
        <v>7.8553496999999998E-4</v>
      </c>
      <c r="T4655" s="122">
        <v>7.9788951E-4</v>
      </c>
      <c r="U4655" s="122">
        <v>8.1024619500000001E-4</v>
      </c>
      <c r="V4655" s="122">
        <v>8.2235505E-4</v>
      </c>
      <c r="W4655" s="122">
        <v>8.3525854499999995E-4</v>
      </c>
      <c r="X4655" s="122">
        <v>8.4832951499999999E-4</v>
      </c>
      <c r="Y4655" s="122">
        <v>8.6184317999999998E-4</v>
      </c>
      <c r="Z4655" s="122">
        <v>8.7559411500000002E-4</v>
      </c>
      <c r="AA4655" s="122">
        <v>8.9018638500000004E-4</v>
      </c>
      <c r="AB4655" s="122">
        <v>9.0538024500000001E-4</v>
      </c>
      <c r="AC4655" s="122">
        <v>9.2104451999999997E-4</v>
      </c>
      <c r="AD4655" s="122">
        <v>9.35962335E-4</v>
      </c>
      <c r="AE4655" s="122">
        <v>9.5102700000000001E-4</v>
      </c>
      <c r="AF4655" s="122">
        <v>9.6618159000000001E-4</v>
      </c>
      <c r="AG4655" s="122">
        <v>9.8231017500000008E-4</v>
      </c>
      <c r="AH4655" s="122">
        <v>9.99630555E-4</v>
      </c>
      <c r="AI4655" s="122">
        <v>1.017324495E-3</v>
      </c>
      <c r="AJ4655" s="122">
        <v>1.029662535E-3</v>
      </c>
      <c r="AK4655" s="122">
        <v>1.0510325100000001E-3</v>
      </c>
      <c r="AL4655" s="122">
        <v>0</v>
      </c>
    </row>
    <row r="4656" spans="1:38" hidden="1" x14ac:dyDescent="0.25">
      <c r="A4656" s="122" t="s">
        <v>2025</v>
      </c>
      <c r="B4656" s="122">
        <v>1</v>
      </c>
      <c r="C4656" s="122" t="s">
        <v>2227</v>
      </c>
      <c r="D4656" s="122" t="s">
        <v>2088</v>
      </c>
      <c r="E4656" s="122">
        <v>85</v>
      </c>
      <c r="F4656" s="122">
        <v>0</v>
      </c>
      <c r="G4656" s="122">
        <v>0</v>
      </c>
      <c r="H4656" s="122">
        <v>0</v>
      </c>
      <c r="I4656" s="122">
        <v>0</v>
      </c>
      <c r="J4656" s="122">
        <v>0</v>
      </c>
      <c r="K4656" s="122">
        <v>2.7640357800000001E-3</v>
      </c>
      <c r="L4656" s="122">
        <v>5.6057128050000004E-3</v>
      </c>
      <c r="M4656" s="122">
        <v>5.6868433049999997E-3</v>
      </c>
      <c r="N4656" s="122">
        <v>5.7503730900000001E-3</v>
      </c>
      <c r="O4656" s="122">
        <v>5.7749620499999996E-3</v>
      </c>
      <c r="P4656" s="122">
        <v>5.841042405E-3</v>
      </c>
      <c r="Q4656" s="122">
        <v>5.9603029199999996E-3</v>
      </c>
      <c r="R4656" s="122">
        <v>6.091272E-3</v>
      </c>
      <c r="S4656" s="122">
        <v>6.2179728599999996E-3</v>
      </c>
      <c r="T4656" s="122">
        <v>6.3973062449999996E-3</v>
      </c>
      <c r="U4656" s="122">
        <v>6.5636599049999998E-3</v>
      </c>
      <c r="V4656" s="122">
        <v>6.7191351150000002E-3</v>
      </c>
      <c r="W4656" s="122">
        <v>6.8208569550000002E-3</v>
      </c>
      <c r="X4656" s="122">
        <v>6.9798448499999999E-3</v>
      </c>
      <c r="Y4656" s="122">
        <v>7.1355337350000004E-3</v>
      </c>
      <c r="Z4656" s="122">
        <v>7.3120962749999999E-3</v>
      </c>
      <c r="AA4656" s="122">
        <v>7.4904984000000001E-3</v>
      </c>
      <c r="AB4656" s="122">
        <v>7.6722701549999999E-3</v>
      </c>
      <c r="AC4656" s="122">
        <v>7.8492788550000008E-3</v>
      </c>
      <c r="AD4656" s="122">
        <v>7.986664785E-3</v>
      </c>
      <c r="AE4656" s="122">
        <v>8.1326792249999998E-3</v>
      </c>
      <c r="AF4656" s="122">
        <v>8.2719418650000001E-3</v>
      </c>
      <c r="AG4656" s="122">
        <v>8.3685868199999992E-3</v>
      </c>
      <c r="AH4656" s="122">
        <v>8.4791726249999998E-3</v>
      </c>
      <c r="AI4656" s="122">
        <v>8.5646652300000008E-3</v>
      </c>
      <c r="AJ4656" s="122">
        <v>8.8728545400000008E-3</v>
      </c>
      <c r="AK4656" s="122">
        <v>8.9757708150000007E-3</v>
      </c>
      <c r="AL4656" s="122">
        <v>0</v>
      </c>
    </row>
    <row r="4657" spans="1:38" hidden="1" x14ac:dyDescent="0.25">
      <c r="A4657" s="122" t="s">
        <v>2025</v>
      </c>
      <c r="B4657" s="122">
        <v>1</v>
      </c>
      <c r="C4657" s="122" t="s">
        <v>2227</v>
      </c>
      <c r="D4657" s="122" t="s">
        <v>2089</v>
      </c>
      <c r="E4657" s="122">
        <v>85</v>
      </c>
      <c r="F4657" s="122">
        <v>0</v>
      </c>
      <c r="G4657" s="122">
        <v>0</v>
      </c>
      <c r="H4657" s="122">
        <v>0</v>
      </c>
      <c r="I4657" s="122">
        <v>0</v>
      </c>
      <c r="J4657" s="122">
        <v>0</v>
      </c>
      <c r="K4657" s="122">
        <v>6.6219619949999999E-3</v>
      </c>
      <c r="L4657" s="122">
        <v>1.341174318E-2</v>
      </c>
      <c r="M4657" s="122">
        <v>1.356949308E-2</v>
      </c>
      <c r="N4657" s="122">
        <v>1.3736128889999999E-2</v>
      </c>
      <c r="O4657" s="122">
        <v>1.3921528335000001E-2</v>
      </c>
      <c r="P4657" s="122">
        <v>1.409850585E-2</v>
      </c>
      <c r="Q4657" s="122">
        <v>1.4254756395E-2</v>
      </c>
      <c r="R4657" s="122">
        <v>1.4418384750000001E-2</v>
      </c>
      <c r="S4657" s="122">
        <v>1.4621117774999999E-2</v>
      </c>
      <c r="T4657" s="122">
        <v>1.4836500855E-2</v>
      </c>
      <c r="U4657" s="122">
        <v>1.5051621584999999E-2</v>
      </c>
      <c r="V4657" s="122">
        <v>1.530145353E-2</v>
      </c>
      <c r="W4657" s="122">
        <v>1.554882153E-2</v>
      </c>
      <c r="X4657" s="122">
        <v>1.580553216E-2</v>
      </c>
      <c r="Y4657" s="122">
        <v>1.606955757E-2</v>
      </c>
      <c r="Z4657" s="122">
        <v>1.6354704465000001E-2</v>
      </c>
      <c r="AA4657" s="122">
        <v>1.6651408784999999E-2</v>
      </c>
      <c r="AB4657" s="122">
        <v>1.6919721554999999E-2</v>
      </c>
      <c r="AC4657" s="122">
        <v>1.723791828E-2</v>
      </c>
      <c r="AD4657" s="122">
        <v>1.755320325E-2</v>
      </c>
      <c r="AE4657" s="122">
        <v>1.7845848405E-2</v>
      </c>
      <c r="AF4657" s="122">
        <v>1.8138430365E-2</v>
      </c>
      <c r="AG4657" s="122">
        <v>1.8452303100000001E-2</v>
      </c>
      <c r="AH4657" s="122">
        <v>1.8767836725000001E-2</v>
      </c>
      <c r="AI4657" s="122">
        <v>1.9115989860000002E-2</v>
      </c>
      <c r="AJ4657" s="122">
        <v>1.9486453635000001E-2</v>
      </c>
      <c r="AK4657" s="122">
        <v>1.9881576000000001E-2</v>
      </c>
      <c r="AL4657" s="122">
        <v>0</v>
      </c>
    </row>
    <row r="4658" spans="1:38" hidden="1" x14ac:dyDescent="0.25">
      <c r="A4658" s="122" t="s">
        <v>2025</v>
      </c>
      <c r="B4658" s="122">
        <v>1</v>
      </c>
      <c r="C4658" s="122" t="s">
        <v>2227</v>
      </c>
      <c r="D4658" s="122" t="s">
        <v>2090</v>
      </c>
      <c r="E4658" s="122">
        <v>85</v>
      </c>
      <c r="F4658" s="122">
        <v>0</v>
      </c>
      <c r="G4658" s="122">
        <v>0</v>
      </c>
      <c r="H4658" s="122">
        <v>0</v>
      </c>
      <c r="I4658" s="122">
        <v>0</v>
      </c>
      <c r="J4658" s="122">
        <v>0</v>
      </c>
      <c r="K4658" s="122">
        <v>2.7189282450000001E-3</v>
      </c>
      <c r="L4658" s="122">
        <v>5.602583415E-3</v>
      </c>
      <c r="M4658" s="122">
        <v>5.7660697049999998E-3</v>
      </c>
      <c r="N4658" s="122">
        <v>5.9259127950000001E-3</v>
      </c>
      <c r="O4658" s="122">
        <v>6.0868950450000004E-3</v>
      </c>
      <c r="P4658" s="122">
        <v>6.2545586400000004E-3</v>
      </c>
      <c r="Q4658" s="122">
        <v>6.4173793200000004E-3</v>
      </c>
      <c r="R4658" s="122">
        <v>6.5863865100000002E-3</v>
      </c>
      <c r="S4658" s="122">
        <v>6.7757126250000002E-3</v>
      </c>
      <c r="T4658" s="122">
        <v>6.9912062550000001E-3</v>
      </c>
      <c r="U4658" s="122">
        <v>7.2517041299999998E-3</v>
      </c>
      <c r="V4658" s="122">
        <v>7.5345131399999999E-3</v>
      </c>
      <c r="W4658" s="122">
        <v>7.8029192999999998E-3</v>
      </c>
      <c r="X4658" s="122">
        <v>8.0387412599999993E-3</v>
      </c>
      <c r="Y4658" s="122">
        <v>8.2361416500000006E-3</v>
      </c>
      <c r="Z4658" s="122">
        <v>8.4207815999999998E-3</v>
      </c>
      <c r="AA4658" s="122">
        <v>8.6019959849999994E-3</v>
      </c>
      <c r="AB4658" s="122">
        <v>8.7759901349999999E-3</v>
      </c>
      <c r="AC4658" s="122">
        <v>8.9815842599999998E-3</v>
      </c>
      <c r="AD4658" s="122">
        <v>9.2106940200000001E-3</v>
      </c>
      <c r="AE4658" s="122">
        <v>9.4442874899999998E-3</v>
      </c>
      <c r="AF4658" s="122">
        <v>9.7490335800000001E-3</v>
      </c>
      <c r="AG4658" s="122">
        <v>1.009412877E-2</v>
      </c>
      <c r="AH4658" s="122">
        <v>1.0439264385000001E-2</v>
      </c>
      <c r="AI4658" s="122">
        <v>1.082405874E-2</v>
      </c>
      <c r="AJ4658" s="122">
        <v>1.129202283E-2</v>
      </c>
      <c r="AK4658" s="122">
        <v>1.1836019414999999E-2</v>
      </c>
      <c r="AL4658" s="122">
        <v>0</v>
      </c>
    </row>
    <row r="4659" spans="1:38" hidden="1" x14ac:dyDescent="0.25">
      <c r="A4659" s="122" t="s">
        <v>2025</v>
      </c>
      <c r="B4659" s="122">
        <v>1</v>
      </c>
      <c r="C4659" s="122" t="s">
        <v>2227</v>
      </c>
      <c r="D4659" s="122" t="s">
        <v>2091</v>
      </c>
      <c r="E4659" s="122">
        <v>85</v>
      </c>
      <c r="F4659" s="122">
        <v>0</v>
      </c>
      <c r="G4659" s="122">
        <v>0</v>
      </c>
      <c r="H4659" s="122">
        <v>0</v>
      </c>
      <c r="I4659" s="122">
        <v>0</v>
      </c>
      <c r="J4659" s="122">
        <v>0</v>
      </c>
      <c r="K4659" s="122">
        <v>2.7732497264999999E-2</v>
      </c>
      <c r="L4659" s="122">
        <v>5.6357248695000001E-2</v>
      </c>
      <c r="M4659" s="122">
        <v>5.7193763054999999E-2</v>
      </c>
      <c r="N4659" s="122">
        <v>5.8069275165000003E-2</v>
      </c>
      <c r="O4659" s="122">
        <v>5.8971223740000002E-2</v>
      </c>
      <c r="P4659" s="122">
        <v>5.9849464290000001E-2</v>
      </c>
      <c r="Q4659" s="122">
        <v>6.0716208794999997E-2</v>
      </c>
      <c r="R4659" s="122">
        <v>6.1548699135000003E-2</v>
      </c>
      <c r="S4659" s="122">
        <v>6.2400715740000001E-2</v>
      </c>
      <c r="T4659" s="122">
        <v>6.3240101430000001E-2</v>
      </c>
      <c r="U4659" s="122">
        <v>6.4025108235000003E-2</v>
      </c>
      <c r="V4659" s="122">
        <v>6.4865565269999995E-2</v>
      </c>
      <c r="W4659" s="122">
        <v>6.5819207025000007E-2</v>
      </c>
      <c r="X4659" s="122">
        <v>6.6785377724999997E-2</v>
      </c>
      <c r="Y4659" s="122">
        <v>6.7803289124999999E-2</v>
      </c>
      <c r="Z4659" s="122">
        <v>6.8835063000000002E-2</v>
      </c>
      <c r="AA4659" s="122">
        <v>6.9867180900000006E-2</v>
      </c>
      <c r="AB4659" s="122">
        <v>7.0844431020000001E-2</v>
      </c>
      <c r="AC4659" s="122">
        <v>7.1849075100000007E-2</v>
      </c>
      <c r="AD4659" s="122">
        <v>7.2709931084999999E-2</v>
      </c>
      <c r="AE4659" s="122">
        <v>7.3494696659999997E-2</v>
      </c>
      <c r="AF4659" s="122">
        <v>7.4226009494999995E-2</v>
      </c>
      <c r="AG4659" s="122">
        <v>7.5012217830000005E-2</v>
      </c>
      <c r="AH4659" s="122">
        <v>7.5816632595000003E-2</v>
      </c>
      <c r="AI4659" s="122">
        <v>7.6637192775000001E-2</v>
      </c>
      <c r="AJ4659" s="122">
        <v>7.8132626220000001E-2</v>
      </c>
      <c r="AK4659" s="122">
        <v>7.8898384289999998E-2</v>
      </c>
      <c r="AL4659" s="122">
        <v>0</v>
      </c>
    </row>
    <row r="4660" spans="1:38" hidden="1" x14ac:dyDescent="0.25">
      <c r="A4660" s="122" t="s">
        <v>2025</v>
      </c>
      <c r="B4660" s="122">
        <v>1</v>
      </c>
      <c r="C4660" s="122" t="s">
        <v>2227</v>
      </c>
      <c r="D4660" s="122" t="s">
        <v>2092</v>
      </c>
      <c r="E4660" s="122">
        <v>85</v>
      </c>
      <c r="F4660" s="122">
        <v>0</v>
      </c>
      <c r="G4660" s="122">
        <v>0</v>
      </c>
      <c r="H4660" s="122">
        <v>0</v>
      </c>
      <c r="I4660" s="122">
        <v>0</v>
      </c>
      <c r="J4660" s="122">
        <v>0</v>
      </c>
      <c r="K4660" s="122">
        <v>1.3513463204999999E-2</v>
      </c>
      <c r="L4660" s="122">
        <v>2.7503447895000002E-2</v>
      </c>
      <c r="M4660" s="122">
        <v>2.795109933E-2</v>
      </c>
      <c r="N4660" s="122">
        <v>2.8386160109999999E-2</v>
      </c>
      <c r="O4660" s="122">
        <v>2.8843647690000002E-2</v>
      </c>
      <c r="P4660" s="122">
        <v>2.9322035985000001E-2</v>
      </c>
      <c r="Q4660" s="122">
        <v>2.9791888004999999E-2</v>
      </c>
      <c r="R4660" s="122">
        <v>3.0249496365E-2</v>
      </c>
      <c r="S4660" s="122">
        <v>3.0795990884999999E-2</v>
      </c>
      <c r="T4660" s="122">
        <v>3.1309221734999997E-2</v>
      </c>
      <c r="U4660" s="122">
        <v>3.1878839190000001E-2</v>
      </c>
      <c r="V4660" s="122">
        <v>3.2487631769999997E-2</v>
      </c>
      <c r="W4660" s="122">
        <v>3.3073769684999997E-2</v>
      </c>
      <c r="X4660" s="122">
        <v>3.3661396065000002E-2</v>
      </c>
      <c r="Y4660" s="122">
        <v>3.4224511860000001E-2</v>
      </c>
      <c r="Z4660" s="122">
        <v>3.4794298935000002E-2</v>
      </c>
      <c r="AA4660" s="122">
        <v>3.5386195515000003E-2</v>
      </c>
      <c r="AB4660" s="122">
        <v>3.5958232695000002E-2</v>
      </c>
      <c r="AC4660" s="122">
        <v>3.6608085030000001E-2</v>
      </c>
      <c r="AD4660" s="122">
        <v>3.7221006075E-2</v>
      </c>
      <c r="AE4660" s="122">
        <v>3.7785505890000001E-2</v>
      </c>
      <c r="AF4660" s="122">
        <v>3.8427379650000003E-2</v>
      </c>
      <c r="AG4660" s="122">
        <v>3.9103339605000002E-2</v>
      </c>
      <c r="AH4660" s="122">
        <v>3.9911107665000001E-2</v>
      </c>
      <c r="AI4660" s="122">
        <v>4.0723535159999998E-2</v>
      </c>
      <c r="AJ4660" s="122">
        <v>4.1468128845E-2</v>
      </c>
      <c r="AK4660" s="122">
        <v>4.2377187764999998E-2</v>
      </c>
      <c r="AL4660" s="122">
        <v>0</v>
      </c>
    </row>
    <row r="4661" spans="1:38" hidden="1" x14ac:dyDescent="0.25">
      <c r="A4661" s="122" t="s">
        <v>2025</v>
      </c>
      <c r="B4661" s="122">
        <v>1</v>
      </c>
      <c r="C4661" s="122" t="s">
        <v>2227</v>
      </c>
      <c r="D4661" s="122" t="s">
        <v>2093</v>
      </c>
      <c r="E4661" s="122">
        <v>85</v>
      </c>
      <c r="F4661" s="122">
        <v>0</v>
      </c>
      <c r="G4661" s="122">
        <v>0</v>
      </c>
      <c r="H4661" s="122">
        <v>0</v>
      </c>
      <c r="I4661" s="122">
        <v>0</v>
      </c>
      <c r="J4661" s="122">
        <v>0</v>
      </c>
      <c r="K4661" s="122">
        <v>6.0068116350000004E-3</v>
      </c>
      <c r="L4661" s="122">
        <v>1.2175599645E-2</v>
      </c>
      <c r="M4661" s="122">
        <v>1.2368766795E-2</v>
      </c>
      <c r="N4661" s="122">
        <v>1.2589710210000001E-2</v>
      </c>
      <c r="O4661" s="122">
        <v>1.2779724375000001E-2</v>
      </c>
      <c r="P4661" s="122">
        <v>1.296552015E-2</v>
      </c>
      <c r="Q4661" s="122">
        <v>1.3137346695E-2</v>
      </c>
      <c r="R4661" s="122">
        <v>1.333390311E-2</v>
      </c>
      <c r="S4661" s="122">
        <v>1.3532758634999999E-2</v>
      </c>
      <c r="T4661" s="122">
        <v>1.3735118595E-2</v>
      </c>
      <c r="U4661" s="122">
        <v>1.393889112E-2</v>
      </c>
      <c r="V4661" s="122">
        <v>1.4174289689999999E-2</v>
      </c>
      <c r="W4661" s="122">
        <v>1.4431982895000001E-2</v>
      </c>
      <c r="X4661" s="122">
        <v>1.4712313275E-2</v>
      </c>
      <c r="Y4661" s="122">
        <v>1.5008984925E-2</v>
      </c>
      <c r="Z4661" s="122">
        <v>1.53224742E-2</v>
      </c>
      <c r="AA4661" s="122">
        <v>1.5581257560000001E-2</v>
      </c>
      <c r="AB4661" s="122">
        <v>1.587039267E-2</v>
      </c>
      <c r="AC4661" s="122">
        <v>1.6125681494999999E-2</v>
      </c>
      <c r="AD4661" s="122">
        <v>1.6375056884999999E-2</v>
      </c>
      <c r="AE4661" s="122">
        <v>1.6635238455E-2</v>
      </c>
      <c r="AF4661" s="122">
        <v>1.6863481965E-2</v>
      </c>
      <c r="AG4661" s="122">
        <v>1.7085625425000001E-2</v>
      </c>
      <c r="AH4661" s="122">
        <v>1.735483002E-2</v>
      </c>
      <c r="AI4661" s="122">
        <v>1.7621841765E-2</v>
      </c>
      <c r="AJ4661" s="122">
        <v>1.7941620509999999E-2</v>
      </c>
      <c r="AK4661" s="122">
        <v>1.8272054954999999E-2</v>
      </c>
      <c r="AL4661" s="122">
        <v>0</v>
      </c>
    </row>
    <row r="4662" spans="1:38" hidden="1" x14ac:dyDescent="0.25">
      <c r="A4662" s="122" t="s">
        <v>2025</v>
      </c>
      <c r="B4662" s="122">
        <v>1</v>
      </c>
      <c r="C4662" s="122" t="s">
        <v>2227</v>
      </c>
      <c r="D4662" s="122" t="s">
        <v>2094</v>
      </c>
      <c r="E4662" s="122">
        <v>85</v>
      </c>
      <c r="F4662" s="122">
        <v>0</v>
      </c>
      <c r="G4662" s="122">
        <v>0</v>
      </c>
      <c r="H4662" s="122">
        <v>0</v>
      </c>
      <c r="I4662" s="122">
        <v>0</v>
      </c>
      <c r="J4662" s="122">
        <v>0</v>
      </c>
      <c r="K4662" s="122">
        <v>8.9776929000000005E-3</v>
      </c>
      <c r="L4662" s="122">
        <v>1.8252707220000001E-2</v>
      </c>
      <c r="M4662" s="122">
        <v>1.8552253665000001E-2</v>
      </c>
      <c r="N4662" s="122">
        <v>1.88585067E-2</v>
      </c>
      <c r="O4662" s="122">
        <v>1.9172191830000001E-2</v>
      </c>
      <c r="P4662" s="122">
        <v>1.9489190985000002E-2</v>
      </c>
      <c r="Q4662" s="122">
        <v>1.9778407275E-2</v>
      </c>
      <c r="R4662" s="122">
        <v>2.0097030855E-2</v>
      </c>
      <c r="S4662" s="122">
        <v>2.046147114E-2</v>
      </c>
      <c r="T4662" s="122">
        <v>2.082641583E-2</v>
      </c>
      <c r="U4662" s="122">
        <v>2.1237317145E-2</v>
      </c>
      <c r="V4662" s="122">
        <v>2.1645388875000001E-2</v>
      </c>
      <c r="W4662" s="122">
        <v>2.2067874344999999E-2</v>
      </c>
      <c r="X4662" s="122">
        <v>2.247589773E-2</v>
      </c>
      <c r="Y4662" s="122">
        <v>2.2873868490000001E-2</v>
      </c>
      <c r="Z4662" s="122">
        <v>2.3311066185E-2</v>
      </c>
      <c r="AA4662" s="122">
        <v>2.3731878389999999E-2</v>
      </c>
      <c r="AB4662" s="122">
        <v>2.4129092625000001E-2</v>
      </c>
      <c r="AC4662" s="122">
        <v>2.4553161600000002E-2</v>
      </c>
      <c r="AD4662" s="122">
        <v>2.4924865349999999E-2</v>
      </c>
      <c r="AE4662" s="122">
        <v>2.5313201925000001E-2</v>
      </c>
      <c r="AF4662" s="122">
        <v>2.5705324920000001E-2</v>
      </c>
      <c r="AG4662" s="122">
        <v>2.6152307279999999E-2</v>
      </c>
      <c r="AH4662" s="122">
        <v>2.6599176780000001E-2</v>
      </c>
      <c r="AI4662" s="122">
        <v>2.7058301654999999E-2</v>
      </c>
      <c r="AJ4662" s="122">
        <v>2.7524389860000002E-2</v>
      </c>
      <c r="AK4662" s="122">
        <v>2.807755764E-2</v>
      </c>
      <c r="AL4662" s="122">
        <v>0</v>
      </c>
    </row>
    <row r="4663" spans="1:38" hidden="1" x14ac:dyDescent="0.25">
      <c r="A4663" s="122" t="s">
        <v>2025</v>
      </c>
      <c r="B4663" s="122">
        <v>1</v>
      </c>
      <c r="C4663" s="122" t="s">
        <v>2227</v>
      </c>
      <c r="D4663" s="122" t="s">
        <v>2095</v>
      </c>
      <c r="E4663" s="122">
        <v>85</v>
      </c>
      <c r="F4663" s="122">
        <v>0</v>
      </c>
      <c r="G4663" s="122">
        <v>0</v>
      </c>
      <c r="H4663" s="122">
        <v>0</v>
      </c>
      <c r="I4663" s="122">
        <v>0</v>
      </c>
      <c r="J4663" s="122">
        <v>0</v>
      </c>
      <c r="K4663" s="122">
        <v>1.011242991E-2</v>
      </c>
      <c r="L4663" s="122">
        <v>2.0484933645000002E-2</v>
      </c>
      <c r="M4663" s="122">
        <v>2.0750336639999999E-2</v>
      </c>
      <c r="N4663" s="122">
        <v>2.1011308065000001E-2</v>
      </c>
      <c r="O4663" s="122">
        <v>2.1284817344999998E-2</v>
      </c>
      <c r="P4663" s="122">
        <v>2.1524566304999999E-2</v>
      </c>
      <c r="Q4663" s="122">
        <v>2.1770492039999999E-2</v>
      </c>
      <c r="R4663" s="122">
        <v>2.2098894014999999E-2</v>
      </c>
      <c r="S4663" s="122">
        <v>2.2468630305000001E-2</v>
      </c>
      <c r="T4663" s="122">
        <v>2.286649596E-2</v>
      </c>
      <c r="U4663" s="122">
        <v>2.3237221095E-2</v>
      </c>
      <c r="V4663" s="122">
        <v>2.2073377920000001E-2</v>
      </c>
      <c r="W4663" s="122">
        <v>2.2684334475000002E-2</v>
      </c>
      <c r="X4663" s="122">
        <v>2.3239303560000001E-2</v>
      </c>
      <c r="Y4663" s="122">
        <v>2.3798842814999999E-2</v>
      </c>
      <c r="Z4663" s="122">
        <v>2.4362691539999998E-2</v>
      </c>
      <c r="AA4663" s="122">
        <v>2.484726915E-2</v>
      </c>
      <c r="AB4663" s="122">
        <v>2.5307000235000002E-2</v>
      </c>
      <c r="AC4663" s="122">
        <v>2.5774070850000001E-2</v>
      </c>
      <c r="AD4663" s="122">
        <v>2.6216796210000001E-2</v>
      </c>
      <c r="AE4663" s="122">
        <v>2.6672680484999999E-2</v>
      </c>
      <c r="AF4663" s="122">
        <v>2.7100726785000001E-2</v>
      </c>
      <c r="AG4663" s="122">
        <v>2.7432356160000001E-2</v>
      </c>
      <c r="AH4663" s="122">
        <v>2.7791877959999999E-2</v>
      </c>
      <c r="AI4663" s="122">
        <v>2.8183264065000001E-2</v>
      </c>
      <c r="AJ4663" s="122">
        <v>2.8424226930000001E-2</v>
      </c>
      <c r="AK4663" s="122">
        <v>2.8791439875000002E-2</v>
      </c>
      <c r="AL4663" s="122">
        <v>0</v>
      </c>
    </row>
    <row r="4664" spans="1:38" hidden="1" x14ac:dyDescent="0.25">
      <c r="A4664" s="122" t="s">
        <v>2025</v>
      </c>
      <c r="B4664" s="122">
        <v>1</v>
      </c>
      <c r="C4664" s="122" t="s">
        <v>2227</v>
      </c>
      <c r="D4664" s="122" t="s">
        <v>2096</v>
      </c>
      <c r="E4664" s="122">
        <v>85</v>
      </c>
      <c r="F4664" s="122">
        <v>0</v>
      </c>
      <c r="G4664" s="122">
        <v>0</v>
      </c>
      <c r="H4664" s="122">
        <v>0</v>
      </c>
      <c r="I4664" s="122">
        <v>0</v>
      </c>
      <c r="J4664" s="122">
        <v>0</v>
      </c>
      <c r="K4664" s="122">
        <v>1.4183161905E-2</v>
      </c>
      <c r="L4664" s="122">
        <v>2.8778229315000001E-2</v>
      </c>
      <c r="M4664" s="122">
        <v>2.9222059349999999E-2</v>
      </c>
      <c r="N4664" s="122">
        <v>2.9677772849999999E-2</v>
      </c>
      <c r="O4664" s="122">
        <v>3.0143293290000001E-2</v>
      </c>
      <c r="P4664" s="122">
        <v>3.0617961825000001E-2</v>
      </c>
      <c r="Q4664" s="122">
        <v>3.1103959095000001E-2</v>
      </c>
      <c r="R4664" s="122">
        <v>3.1533185475000003E-2</v>
      </c>
      <c r="S4664" s="122">
        <v>3.1918800705E-2</v>
      </c>
      <c r="T4664" s="122">
        <v>3.2209738935000003E-2</v>
      </c>
      <c r="U4664" s="122">
        <v>3.251185476E-2</v>
      </c>
      <c r="V4664" s="122">
        <v>3.2884783469999998E-2</v>
      </c>
      <c r="W4664" s="122">
        <v>3.3343146045000001E-2</v>
      </c>
      <c r="X4664" s="122">
        <v>3.3892768305000001E-2</v>
      </c>
      <c r="Y4664" s="122">
        <v>3.4533348795000002E-2</v>
      </c>
      <c r="Z4664" s="122">
        <v>3.5201100164999999E-2</v>
      </c>
      <c r="AA4664" s="122">
        <v>3.5912695005000002E-2</v>
      </c>
      <c r="AB4664" s="122">
        <v>3.6647153894999999E-2</v>
      </c>
      <c r="AC4664" s="122">
        <v>3.7413632024999997E-2</v>
      </c>
      <c r="AD4664" s="122">
        <v>3.8173789994999999E-2</v>
      </c>
      <c r="AE4664" s="122">
        <v>3.8848767210000003E-2</v>
      </c>
      <c r="AF4664" s="122">
        <v>3.9523728915E-2</v>
      </c>
      <c r="AG4664" s="122">
        <v>4.0286006970000003E-2</v>
      </c>
      <c r="AH4664" s="122">
        <v>4.1026721175000003E-2</v>
      </c>
      <c r="AI4664" s="122">
        <v>4.1714989304999998E-2</v>
      </c>
      <c r="AJ4664" s="122">
        <v>4.2913881615000003E-2</v>
      </c>
      <c r="AK4664" s="122">
        <v>4.3490092634999998E-2</v>
      </c>
      <c r="AL4664" s="122">
        <v>0</v>
      </c>
    </row>
    <row r="4665" spans="1:38" hidden="1" x14ac:dyDescent="0.25">
      <c r="A4665" s="122" t="s">
        <v>2025</v>
      </c>
      <c r="B4665" s="122">
        <v>1</v>
      </c>
      <c r="C4665" s="122" t="s">
        <v>2227</v>
      </c>
      <c r="D4665" s="122" t="s">
        <v>2097</v>
      </c>
      <c r="E4665" s="122">
        <v>85</v>
      </c>
      <c r="F4665" s="122">
        <v>0</v>
      </c>
      <c r="G4665" s="122">
        <v>0</v>
      </c>
      <c r="H4665" s="122">
        <v>0</v>
      </c>
      <c r="I4665" s="122">
        <v>0</v>
      </c>
      <c r="J4665" s="122">
        <v>0</v>
      </c>
      <c r="K4665" s="122">
        <v>1.170882405E-2</v>
      </c>
      <c r="L4665" s="122">
        <v>2.3805778919999999E-2</v>
      </c>
      <c r="M4665" s="122">
        <v>2.4205965465E-2</v>
      </c>
      <c r="N4665" s="122">
        <v>2.4627055035000001E-2</v>
      </c>
      <c r="O4665" s="122">
        <v>2.5071957570000001E-2</v>
      </c>
      <c r="P4665" s="122">
        <v>2.5563649979999999E-2</v>
      </c>
      <c r="Q4665" s="122">
        <v>2.6130623969999999E-2</v>
      </c>
      <c r="R4665" s="122">
        <v>2.6733253634999999E-2</v>
      </c>
      <c r="S4665" s="122">
        <v>2.7315303839999999E-2</v>
      </c>
      <c r="T4665" s="122">
        <v>2.7862990979999998E-2</v>
      </c>
      <c r="U4665" s="122">
        <v>2.8394561910000001E-2</v>
      </c>
      <c r="V4665" s="122">
        <v>2.8869316740000001E-2</v>
      </c>
      <c r="W4665" s="122">
        <v>2.9308975905E-2</v>
      </c>
      <c r="X4665" s="122">
        <v>2.9785157489999999E-2</v>
      </c>
      <c r="Y4665" s="122">
        <v>3.036226413E-2</v>
      </c>
      <c r="Z4665" s="122">
        <v>3.103227402E-2</v>
      </c>
      <c r="AA4665" s="122">
        <v>3.1710293505000001E-2</v>
      </c>
      <c r="AB4665" s="122">
        <v>3.2380473345000001E-2</v>
      </c>
      <c r="AC4665" s="122">
        <v>3.3012349094999997E-2</v>
      </c>
      <c r="AD4665" s="122">
        <v>3.3632343689999997E-2</v>
      </c>
      <c r="AE4665" s="122">
        <v>3.4225447244999999E-2</v>
      </c>
      <c r="AF4665" s="122">
        <v>3.4775136329999998E-2</v>
      </c>
      <c r="AG4665" s="122">
        <v>3.5382737609999999E-2</v>
      </c>
      <c r="AH4665" s="122">
        <v>3.6000552885000002E-2</v>
      </c>
      <c r="AI4665" s="122">
        <v>3.6633303465000003E-2</v>
      </c>
      <c r="AJ4665" s="122">
        <v>3.7722204135E-2</v>
      </c>
      <c r="AK4665" s="122">
        <v>3.838692396E-2</v>
      </c>
      <c r="AL4665" s="122">
        <v>0</v>
      </c>
    </row>
    <row r="4666" spans="1:38" hidden="1" x14ac:dyDescent="0.25">
      <c r="A4666" s="122" t="s">
        <v>2025</v>
      </c>
      <c r="B4666" s="122">
        <v>1</v>
      </c>
      <c r="C4666" s="122" t="s">
        <v>2227</v>
      </c>
      <c r="D4666" s="122" t="s">
        <v>2098</v>
      </c>
      <c r="E4666" s="122">
        <v>85</v>
      </c>
      <c r="F4666" s="122">
        <v>0</v>
      </c>
      <c r="G4666" s="122">
        <v>0</v>
      </c>
      <c r="H4666" s="122">
        <v>0</v>
      </c>
      <c r="I4666" s="122">
        <v>0</v>
      </c>
      <c r="J4666" s="122">
        <v>0</v>
      </c>
      <c r="K4666" s="122">
        <v>2.87171478E-3</v>
      </c>
      <c r="L4666" s="122">
        <v>5.8166917049999999E-3</v>
      </c>
      <c r="M4666" s="122">
        <v>5.8892930249999998E-3</v>
      </c>
      <c r="N4666" s="122">
        <v>5.958075585E-3</v>
      </c>
      <c r="O4666" s="122">
        <v>6.0445906950000001E-3</v>
      </c>
      <c r="P4666" s="122">
        <v>6.1469426699999998E-3</v>
      </c>
      <c r="Q4666" s="122">
        <v>6.250765785E-3</v>
      </c>
      <c r="R4666" s="122">
        <v>6.3681525599999997E-3</v>
      </c>
      <c r="S4666" s="122">
        <v>6.4930955099999996E-3</v>
      </c>
      <c r="T4666" s="122">
        <v>6.5988293249999996E-3</v>
      </c>
      <c r="U4666" s="122">
        <v>6.6959659800000003E-3</v>
      </c>
      <c r="V4666" s="122">
        <v>6.7903827750000001E-3</v>
      </c>
      <c r="W4666" s="122">
        <v>6.879776475E-3</v>
      </c>
      <c r="X4666" s="122">
        <v>6.9709171949999997E-3</v>
      </c>
      <c r="Y4666" s="122">
        <v>7.0447870349999997E-3</v>
      </c>
      <c r="Z4666" s="122">
        <v>7.1172165900000002E-3</v>
      </c>
      <c r="AA4666" s="122">
        <v>7.2131045249999998E-3</v>
      </c>
      <c r="AB4666" s="122">
        <v>7.3032564000000003E-3</v>
      </c>
      <c r="AC4666" s="122">
        <v>7.40200296E-3</v>
      </c>
      <c r="AD4666" s="122">
        <v>7.5119911349999999E-3</v>
      </c>
      <c r="AE4666" s="122">
        <v>7.5960191999999999E-3</v>
      </c>
      <c r="AF4666" s="122">
        <v>7.7130805950000004E-3</v>
      </c>
      <c r="AG4666" s="122">
        <v>7.8402099600000004E-3</v>
      </c>
      <c r="AH4666" s="122">
        <v>7.9847644799999999E-3</v>
      </c>
      <c r="AI4666" s="122">
        <v>8.1420933000000001E-3</v>
      </c>
      <c r="AJ4666" s="122">
        <v>8.3251055249999994E-3</v>
      </c>
      <c r="AK4666" s="122">
        <v>8.5442398800000003E-3</v>
      </c>
      <c r="AL4666" s="122">
        <v>0</v>
      </c>
    </row>
    <row r="4667" spans="1:38" hidden="1" x14ac:dyDescent="0.25">
      <c r="A4667" s="122" t="s">
        <v>2025</v>
      </c>
      <c r="B4667" s="122">
        <v>1</v>
      </c>
      <c r="C4667" s="122" t="s">
        <v>2227</v>
      </c>
      <c r="D4667" s="122" t="s">
        <v>2099</v>
      </c>
      <c r="E4667" s="122">
        <v>85</v>
      </c>
      <c r="F4667" s="122">
        <v>0</v>
      </c>
      <c r="G4667" s="122">
        <v>0</v>
      </c>
      <c r="H4667" s="122">
        <v>0</v>
      </c>
      <c r="I4667" s="122">
        <v>0</v>
      </c>
      <c r="J4667" s="122">
        <v>0</v>
      </c>
      <c r="K4667" s="122">
        <v>2.2346413155000001E-2</v>
      </c>
      <c r="L4667" s="122">
        <v>4.5444597495000003E-2</v>
      </c>
      <c r="M4667" s="122">
        <v>4.6038869250000003E-2</v>
      </c>
      <c r="N4667" s="122">
        <v>4.6599574890000002E-2</v>
      </c>
      <c r="O4667" s="122">
        <v>4.7224216875000002E-2</v>
      </c>
      <c r="P4667" s="122">
        <v>4.7904221475000001E-2</v>
      </c>
      <c r="Q4667" s="122">
        <v>4.8574736760000001E-2</v>
      </c>
      <c r="R4667" s="122">
        <v>4.9215693285000001E-2</v>
      </c>
      <c r="S4667" s="122">
        <v>4.9902418830000003E-2</v>
      </c>
      <c r="T4667" s="122">
        <v>5.0509182404999999E-2</v>
      </c>
      <c r="U4667" s="122">
        <v>5.1033313650000002E-2</v>
      </c>
      <c r="V4667" s="122">
        <v>5.1486743549999998E-2</v>
      </c>
      <c r="W4667" s="122">
        <v>5.1849679364999998E-2</v>
      </c>
      <c r="X4667" s="122">
        <v>5.2114596270000001E-2</v>
      </c>
      <c r="Y4667" s="122">
        <v>5.2463240114999997E-2</v>
      </c>
      <c r="Z4667" s="122">
        <v>5.2951413735000001E-2</v>
      </c>
      <c r="AA4667" s="122">
        <v>5.3661229215000002E-2</v>
      </c>
      <c r="AB4667" s="122">
        <v>5.4431194124999999E-2</v>
      </c>
      <c r="AC4667" s="122">
        <v>5.5240510049999997E-2</v>
      </c>
      <c r="AD4667" s="122">
        <v>5.6045966624999999E-2</v>
      </c>
      <c r="AE4667" s="122">
        <v>5.6777245470000001E-2</v>
      </c>
      <c r="AF4667" s="122">
        <v>5.7625265444999997E-2</v>
      </c>
      <c r="AG4667" s="122">
        <v>5.8559042355E-2</v>
      </c>
      <c r="AH4667" s="122">
        <v>5.9506572840000001E-2</v>
      </c>
      <c r="AI4667" s="122">
        <v>6.0409381230000003E-2</v>
      </c>
      <c r="AJ4667" s="122">
        <v>6.1525064865E-2</v>
      </c>
      <c r="AK4667" s="122">
        <v>6.2580964215000007E-2</v>
      </c>
      <c r="AL4667" s="122">
        <v>0</v>
      </c>
    </row>
    <row r="4668" spans="1:38" hidden="1" x14ac:dyDescent="0.25">
      <c r="A4668" s="122" t="s">
        <v>2025</v>
      </c>
      <c r="B4668" s="122">
        <v>1</v>
      </c>
      <c r="C4668" s="122" t="s">
        <v>2227</v>
      </c>
      <c r="D4668" s="122" t="s">
        <v>2100</v>
      </c>
      <c r="E4668" s="122">
        <v>85</v>
      </c>
      <c r="F4668" s="122">
        <v>0</v>
      </c>
      <c r="G4668" s="122">
        <v>0</v>
      </c>
      <c r="H4668" s="122">
        <v>0</v>
      </c>
      <c r="I4668" s="122">
        <v>0</v>
      </c>
      <c r="J4668" s="122">
        <v>0</v>
      </c>
      <c r="K4668" s="122">
        <v>1.0762302374999999E-2</v>
      </c>
      <c r="L4668" s="122">
        <v>2.194695327E-2</v>
      </c>
      <c r="M4668" s="122">
        <v>2.2357013910000001E-2</v>
      </c>
      <c r="N4668" s="122">
        <v>2.2776632174999999E-2</v>
      </c>
      <c r="O4668" s="122">
        <v>2.3253877515E-2</v>
      </c>
      <c r="P4668" s="122">
        <v>2.3747386245000002E-2</v>
      </c>
      <c r="Q4668" s="122">
        <v>2.4225312539999998E-2</v>
      </c>
      <c r="R4668" s="122">
        <v>2.4662292105000001E-2</v>
      </c>
      <c r="S4668" s="122">
        <v>2.5115192684999999E-2</v>
      </c>
      <c r="T4668" s="122">
        <v>2.555625798E-2</v>
      </c>
      <c r="U4668" s="122">
        <v>2.5994079045E-2</v>
      </c>
      <c r="V4668" s="122">
        <v>2.648988507E-2</v>
      </c>
      <c r="W4668" s="122">
        <v>2.6995714350000002E-2</v>
      </c>
      <c r="X4668" s="122">
        <v>2.7490627890000001E-2</v>
      </c>
      <c r="Y4668" s="122">
        <v>2.7982272945000001E-2</v>
      </c>
      <c r="Z4668" s="122">
        <v>2.847063549E-2</v>
      </c>
      <c r="AA4668" s="122">
        <v>2.9030118644999998E-2</v>
      </c>
      <c r="AB4668" s="122">
        <v>2.9571145725000001E-2</v>
      </c>
      <c r="AC4668" s="122">
        <v>3.0168227759999999E-2</v>
      </c>
      <c r="AD4668" s="122">
        <v>3.076911651E-2</v>
      </c>
      <c r="AE4668" s="122">
        <v>3.1341996179999998E-2</v>
      </c>
      <c r="AF4668" s="122">
        <v>3.1986798689999998E-2</v>
      </c>
      <c r="AG4668" s="122">
        <v>3.2689183725000001E-2</v>
      </c>
      <c r="AH4668" s="122">
        <v>3.3418308495E-2</v>
      </c>
      <c r="AI4668" s="122">
        <v>3.4123095435E-2</v>
      </c>
      <c r="AJ4668" s="122">
        <v>3.4877375444999997E-2</v>
      </c>
      <c r="AK4668" s="122">
        <v>3.5536830780000001E-2</v>
      </c>
      <c r="AL4668" s="122">
        <v>0</v>
      </c>
    </row>
    <row r="4669" spans="1:38" hidden="1" x14ac:dyDescent="0.25">
      <c r="A4669" s="122" t="s">
        <v>2025</v>
      </c>
      <c r="B4669" s="122">
        <v>1</v>
      </c>
      <c r="C4669" s="122" t="s">
        <v>2227</v>
      </c>
      <c r="D4669" s="122" t="s">
        <v>2101</v>
      </c>
      <c r="E4669" s="122">
        <v>85</v>
      </c>
      <c r="F4669" s="122">
        <v>0</v>
      </c>
      <c r="G4669" s="122">
        <v>0</v>
      </c>
      <c r="H4669" s="122">
        <v>0</v>
      </c>
      <c r="I4669" s="122">
        <v>0</v>
      </c>
      <c r="J4669" s="122">
        <v>0</v>
      </c>
      <c r="K4669" s="122">
        <v>1.2420619035E-2</v>
      </c>
      <c r="L4669" s="122">
        <v>2.5293956324999999E-2</v>
      </c>
      <c r="M4669" s="122">
        <v>2.5726028790000001E-2</v>
      </c>
      <c r="N4669" s="122">
        <v>2.612849481E-2</v>
      </c>
      <c r="O4669" s="122">
        <v>2.6538906734999999E-2</v>
      </c>
      <c r="P4669" s="122">
        <v>2.6989597800000001E-2</v>
      </c>
      <c r="Q4669" s="122">
        <v>2.7426053160000002E-2</v>
      </c>
      <c r="R4669" s="122">
        <v>2.7885236939999999E-2</v>
      </c>
      <c r="S4669" s="122">
        <v>2.8374535199999999E-2</v>
      </c>
      <c r="T4669" s="122">
        <v>2.8871666175000001E-2</v>
      </c>
      <c r="U4669" s="122">
        <v>2.939947956E-2</v>
      </c>
      <c r="V4669" s="122">
        <v>2.9974030844999999E-2</v>
      </c>
      <c r="W4669" s="122">
        <v>3.052316025E-2</v>
      </c>
      <c r="X4669" s="122">
        <v>3.1037090204999999E-2</v>
      </c>
      <c r="Y4669" s="122">
        <v>3.1584620265000002E-2</v>
      </c>
      <c r="Z4669" s="122">
        <v>3.2143586145E-2</v>
      </c>
      <c r="AA4669" s="122">
        <v>3.2638438140000003E-2</v>
      </c>
      <c r="AB4669" s="122">
        <v>3.3137428665000003E-2</v>
      </c>
      <c r="AC4669" s="122">
        <v>3.3668629499999998E-2</v>
      </c>
      <c r="AD4669" s="122">
        <v>3.4191368144999998E-2</v>
      </c>
      <c r="AE4669" s="122">
        <v>3.4721998245000003E-2</v>
      </c>
      <c r="AF4669" s="122">
        <v>3.5263561739999998E-2</v>
      </c>
      <c r="AG4669" s="122">
        <v>3.587106072E-2</v>
      </c>
      <c r="AH4669" s="122">
        <v>3.6500049299999997E-2</v>
      </c>
      <c r="AI4669" s="122">
        <v>3.7150717229999998E-2</v>
      </c>
      <c r="AJ4669" s="122">
        <v>3.761099331E-2</v>
      </c>
      <c r="AK4669" s="122">
        <v>3.8405964464999998E-2</v>
      </c>
      <c r="AL4669" s="122">
        <v>0</v>
      </c>
    </row>
    <row r="4670" spans="1:38" hidden="1" x14ac:dyDescent="0.25">
      <c r="A4670" s="122" t="s">
        <v>2025</v>
      </c>
      <c r="B4670" s="122">
        <v>1</v>
      </c>
      <c r="C4670" s="122" t="s">
        <v>2227</v>
      </c>
      <c r="D4670" s="122" t="s">
        <v>2135</v>
      </c>
      <c r="E4670" s="122">
        <v>85</v>
      </c>
      <c r="F4670" s="122">
        <v>0</v>
      </c>
      <c r="G4670" s="122">
        <v>0</v>
      </c>
      <c r="H4670" s="122">
        <v>0</v>
      </c>
      <c r="I4670" s="122">
        <v>0</v>
      </c>
      <c r="J4670" s="122">
        <v>0</v>
      </c>
      <c r="K4670" s="122">
        <v>1.3218413999999999E-4</v>
      </c>
      <c r="L4670" s="122">
        <v>2.7862889999999998E-4</v>
      </c>
      <c r="M4670" s="122">
        <v>2.9287961999999997E-4</v>
      </c>
      <c r="N4670" s="122">
        <v>3.0711994499999998E-4</v>
      </c>
      <c r="O4670" s="122">
        <v>3.2121341999999999E-4</v>
      </c>
      <c r="P4670" s="122">
        <v>3.3561280499999998E-4</v>
      </c>
      <c r="Q4670" s="122">
        <v>3.3752499000000002E-4</v>
      </c>
      <c r="R4670" s="122">
        <v>3.3922762499999999E-4</v>
      </c>
      <c r="S4670" s="122">
        <v>3.4087795499999999E-4</v>
      </c>
      <c r="T4670" s="122">
        <v>3.4244710500000002E-4</v>
      </c>
      <c r="U4670" s="122">
        <v>3.4392567E-4</v>
      </c>
      <c r="V4670" s="122">
        <v>3.3978615000000001E-4</v>
      </c>
      <c r="W4670" s="122">
        <v>3.2998085999999999E-4</v>
      </c>
      <c r="X4670" s="122">
        <v>3.1944445500000002E-4</v>
      </c>
      <c r="Y4670" s="122">
        <v>3.0792036000000002E-4</v>
      </c>
      <c r="Z4670" s="122">
        <v>2.95490415E-4</v>
      </c>
      <c r="AA4670" s="122">
        <v>2.9067472500000002E-4</v>
      </c>
      <c r="AB4670" s="122">
        <v>2.9367673499999998E-4</v>
      </c>
      <c r="AC4670" s="122">
        <v>2.9673913500000002E-4</v>
      </c>
      <c r="AD4670" s="122">
        <v>2.9946576000000001E-4</v>
      </c>
      <c r="AE4670" s="122">
        <v>3.0212094E-4</v>
      </c>
      <c r="AF4670" s="122">
        <v>3.0481291499999998E-4</v>
      </c>
      <c r="AG4670" s="122">
        <v>3.0784611000000001E-4</v>
      </c>
      <c r="AH4670" s="122">
        <v>3.1129972499999999E-4</v>
      </c>
      <c r="AI4670" s="122">
        <v>3.1489754999999999E-4</v>
      </c>
      <c r="AJ4670" s="122">
        <v>3.1686962999999998E-4</v>
      </c>
      <c r="AK4670" s="122">
        <v>3.2165265000000002E-4</v>
      </c>
      <c r="AL4670" s="122">
        <v>0</v>
      </c>
    </row>
    <row r="4671" spans="1:38" hidden="1" x14ac:dyDescent="0.25">
      <c r="A4671" s="122" t="s">
        <v>2025</v>
      </c>
      <c r="B4671" s="122">
        <v>1</v>
      </c>
      <c r="C4671" s="122" t="s">
        <v>2227</v>
      </c>
      <c r="D4671" s="122" t="s">
        <v>2102</v>
      </c>
      <c r="E4671" s="122">
        <v>85</v>
      </c>
      <c r="F4671" s="122">
        <v>0</v>
      </c>
      <c r="G4671" s="122">
        <v>0</v>
      </c>
      <c r="H4671" s="122">
        <v>0</v>
      </c>
      <c r="I4671" s="122">
        <v>0</v>
      </c>
      <c r="J4671" s="122">
        <v>0</v>
      </c>
      <c r="K4671" s="122">
        <v>6.2877569699999998E-3</v>
      </c>
      <c r="L4671" s="122">
        <v>1.2797434155000001E-2</v>
      </c>
      <c r="M4671" s="122">
        <v>1.3033893345E-2</v>
      </c>
      <c r="N4671" s="122">
        <v>1.3272221985000001E-2</v>
      </c>
      <c r="O4671" s="122">
        <v>1.349578527E-2</v>
      </c>
      <c r="P4671" s="122">
        <v>1.3710004275E-2</v>
      </c>
      <c r="Q4671" s="122">
        <v>1.387066032E-2</v>
      </c>
      <c r="R4671" s="122">
        <v>1.4047128645E-2</v>
      </c>
      <c r="S4671" s="122">
        <v>1.4254908855E-2</v>
      </c>
      <c r="T4671" s="122">
        <v>1.4511880845E-2</v>
      </c>
      <c r="U4671" s="122">
        <v>1.4754539745E-2</v>
      </c>
      <c r="V4671" s="122">
        <v>1.4903014169999999E-2</v>
      </c>
      <c r="W4671" s="122">
        <v>1.5181451505E-2</v>
      </c>
      <c r="X4671" s="122">
        <v>1.5444398640000001E-2</v>
      </c>
      <c r="Y4671" s="122">
        <v>1.567696251E-2</v>
      </c>
      <c r="Z4671" s="122">
        <v>1.5924750105E-2</v>
      </c>
      <c r="AA4671" s="122">
        <v>1.6175638215E-2</v>
      </c>
      <c r="AB4671" s="122">
        <v>1.6412461560000001E-2</v>
      </c>
      <c r="AC4671" s="122">
        <v>1.6657945425000001E-2</v>
      </c>
      <c r="AD4671" s="122">
        <v>1.6883097164999999E-2</v>
      </c>
      <c r="AE4671" s="122">
        <v>1.7089674360000001E-2</v>
      </c>
      <c r="AF4671" s="122">
        <v>1.7312819534999999E-2</v>
      </c>
      <c r="AG4671" s="122">
        <v>1.7553909780000002E-2</v>
      </c>
      <c r="AH4671" s="122">
        <v>1.7772686744999999E-2</v>
      </c>
      <c r="AI4671" s="122">
        <v>1.8018682439999999E-2</v>
      </c>
      <c r="AJ4671" s="122">
        <v>1.8069893819999999E-2</v>
      </c>
      <c r="AK4671" s="122">
        <v>1.8367836629999999E-2</v>
      </c>
      <c r="AL4671" s="122">
        <v>0</v>
      </c>
    </row>
    <row r="4672" spans="1:38" hidden="1" x14ac:dyDescent="0.25">
      <c r="A4672" s="122" t="s">
        <v>2025</v>
      </c>
      <c r="B4672" s="122">
        <v>1</v>
      </c>
      <c r="C4672" s="122" t="s">
        <v>2227</v>
      </c>
      <c r="D4672" s="122" t="s">
        <v>2103</v>
      </c>
      <c r="E4672" s="122">
        <v>85</v>
      </c>
      <c r="F4672" s="122">
        <v>0</v>
      </c>
      <c r="G4672" s="122">
        <v>0</v>
      </c>
      <c r="H4672" s="122">
        <v>0</v>
      </c>
      <c r="I4672" s="122">
        <v>0</v>
      </c>
      <c r="J4672" s="122">
        <v>0</v>
      </c>
      <c r="K4672" s="122">
        <v>2.0243270849999999E-3</v>
      </c>
      <c r="L4672" s="122">
        <v>4.1271565500000003E-3</v>
      </c>
      <c r="M4672" s="122">
        <v>4.1765893950000002E-3</v>
      </c>
      <c r="N4672" s="122">
        <v>4.2229030799999998E-3</v>
      </c>
      <c r="O4672" s="122">
        <v>4.2824662649999998E-3</v>
      </c>
      <c r="P4672" s="122">
        <v>4.3501390349999997E-3</v>
      </c>
      <c r="Q4672" s="122">
        <v>4.4094547199999999E-3</v>
      </c>
      <c r="R4672" s="122">
        <v>4.47979455E-3</v>
      </c>
      <c r="S4672" s="122">
        <v>4.5703681649999998E-3</v>
      </c>
      <c r="T4672" s="122">
        <v>4.6715587050000004E-3</v>
      </c>
      <c r="U4672" s="122">
        <v>4.7732430899999996E-3</v>
      </c>
      <c r="V4672" s="122">
        <v>4.8874663199999996E-3</v>
      </c>
      <c r="W4672" s="122">
        <v>5.0013275400000003E-3</v>
      </c>
      <c r="X4672" s="122">
        <v>5.1157174199999997E-3</v>
      </c>
      <c r="Y4672" s="122">
        <v>5.2135949250000004E-3</v>
      </c>
      <c r="Z4672" s="122">
        <v>5.3110643849999997E-3</v>
      </c>
      <c r="AA4672" s="122">
        <v>5.4161443050000004E-3</v>
      </c>
      <c r="AB4672" s="122">
        <v>5.5219708500000002E-3</v>
      </c>
      <c r="AC4672" s="122">
        <v>5.6504007449999999E-3</v>
      </c>
      <c r="AD4672" s="122">
        <v>5.7708024000000004E-3</v>
      </c>
      <c r="AE4672" s="122">
        <v>5.8951678499999998E-3</v>
      </c>
      <c r="AF4672" s="122">
        <v>6.0330233699999996E-3</v>
      </c>
      <c r="AG4672" s="122">
        <v>6.1856953950000003E-3</v>
      </c>
      <c r="AH4672" s="122">
        <v>6.3265585350000004E-3</v>
      </c>
      <c r="AI4672" s="122">
        <v>6.4743911099999999E-3</v>
      </c>
      <c r="AJ4672" s="122">
        <v>6.63789489E-3</v>
      </c>
      <c r="AK4672" s="122">
        <v>6.8756983350000004E-3</v>
      </c>
      <c r="AL4672" s="122">
        <v>0</v>
      </c>
    </row>
    <row r="4673" spans="1:38" hidden="1" x14ac:dyDescent="0.25">
      <c r="A4673" s="122" t="s">
        <v>2025</v>
      </c>
      <c r="B4673" s="122">
        <v>1</v>
      </c>
      <c r="C4673" s="122" t="s">
        <v>2227</v>
      </c>
      <c r="D4673" s="122" t="s">
        <v>2104</v>
      </c>
      <c r="E4673" s="122">
        <v>85</v>
      </c>
      <c r="F4673" s="122">
        <v>0</v>
      </c>
      <c r="G4673" s="122">
        <v>0</v>
      </c>
      <c r="H4673" s="122">
        <v>0</v>
      </c>
      <c r="I4673" s="122">
        <v>0</v>
      </c>
      <c r="J4673" s="122">
        <v>0</v>
      </c>
      <c r="K4673" s="122">
        <v>1.6961920304999999E-2</v>
      </c>
      <c r="L4673" s="122">
        <v>3.4929534749999998E-2</v>
      </c>
      <c r="M4673" s="122">
        <v>3.5937377025000002E-2</v>
      </c>
      <c r="N4673" s="122">
        <v>3.6952057560000001E-2</v>
      </c>
      <c r="O4673" s="122">
        <v>3.7930478684999998E-2</v>
      </c>
      <c r="P4673" s="122">
        <v>3.8899308855000002E-2</v>
      </c>
      <c r="Q4673" s="122">
        <v>3.9915896790000002E-2</v>
      </c>
      <c r="R4673" s="122">
        <v>4.0913699970000002E-2</v>
      </c>
      <c r="S4673" s="122">
        <v>4.1858062949999997E-2</v>
      </c>
      <c r="T4673" s="122">
        <v>4.2963618225E-2</v>
      </c>
      <c r="U4673" s="122">
        <v>4.4200548314999998E-2</v>
      </c>
      <c r="V4673" s="122">
        <v>4.5747059324999999E-2</v>
      </c>
      <c r="W4673" s="122">
        <v>4.7270659919999999E-2</v>
      </c>
      <c r="X4673" s="122">
        <v>4.8774865755000001E-2</v>
      </c>
      <c r="Y4673" s="122">
        <v>5.006820126E-2</v>
      </c>
      <c r="Z4673" s="122">
        <v>5.1327045000000002E-2</v>
      </c>
      <c r="AA4673" s="122">
        <v>5.244423393E-2</v>
      </c>
      <c r="AB4673" s="122">
        <v>5.3625698610000001E-2</v>
      </c>
      <c r="AC4673" s="122">
        <v>5.4861173234999998E-2</v>
      </c>
      <c r="AD4673" s="122">
        <v>5.6075659695000002E-2</v>
      </c>
      <c r="AE4673" s="122">
        <v>5.7364393350000001E-2</v>
      </c>
      <c r="AF4673" s="122">
        <v>5.8827572265000003E-2</v>
      </c>
      <c r="AG4673" s="122">
        <v>6.0314072939999998E-2</v>
      </c>
      <c r="AH4673" s="122">
        <v>6.1914127770000001E-2</v>
      </c>
      <c r="AI4673" s="122">
        <v>6.3534815684999996E-2</v>
      </c>
      <c r="AJ4673" s="122">
        <v>6.3905439674999995E-2</v>
      </c>
      <c r="AK4673" s="122">
        <v>6.5696379375000002E-2</v>
      </c>
      <c r="AL4673" s="122">
        <v>0</v>
      </c>
    </row>
    <row r="4674" spans="1:38" hidden="1" x14ac:dyDescent="0.25">
      <c r="A4674" s="122" t="s">
        <v>2025</v>
      </c>
      <c r="B4674" s="122">
        <v>1</v>
      </c>
      <c r="C4674" s="122" t="s">
        <v>2227</v>
      </c>
      <c r="D4674" s="122" t="s">
        <v>2105</v>
      </c>
      <c r="E4674" s="122">
        <v>85</v>
      </c>
      <c r="F4674" s="122">
        <v>0</v>
      </c>
      <c r="G4674" s="122">
        <v>0</v>
      </c>
      <c r="H4674" s="122">
        <v>0</v>
      </c>
      <c r="I4674" s="122">
        <v>0</v>
      </c>
      <c r="J4674" s="122">
        <v>0</v>
      </c>
      <c r="K4674" s="122">
        <v>1.4961147299999999E-3</v>
      </c>
      <c r="L4674" s="122">
        <v>3.0287348849999999E-3</v>
      </c>
      <c r="M4674" s="122">
        <v>3.04944783E-3</v>
      </c>
      <c r="N4674" s="122">
        <v>3.0640632000000002E-3</v>
      </c>
      <c r="O4674" s="122">
        <v>3.0740900849999999E-3</v>
      </c>
      <c r="P4674" s="122">
        <v>3.0902553000000002E-3</v>
      </c>
      <c r="Q4674" s="122">
        <v>3.1069858049999999E-3</v>
      </c>
      <c r="R4674" s="122">
        <v>3.1358616299999999E-3</v>
      </c>
      <c r="S4674" s="122">
        <v>3.1747864500000001E-3</v>
      </c>
      <c r="T4674" s="122">
        <v>3.2384388299999999E-3</v>
      </c>
      <c r="U4674" s="122">
        <v>3.2804311650000001E-3</v>
      </c>
      <c r="V4674" s="122">
        <v>3.3316415550000002E-3</v>
      </c>
      <c r="W4674" s="122">
        <v>3.3844265399999999E-3</v>
      </c>
      <c r="X4674" s="122">
        <v>3.4451920799999998E-3</v>
      </c>
      <c r="Y4674" s="122">
        <v>3.5233101750000002E-3</v>
      </c>
      <c r="Z4674" s="122">
        <v>3.6171826350000001E-3</v>
      </c>
      <c r="AA4674" s="122">
        <v>3.7221462299999999E-3</v>
      </c>
      <c r="AB4674" s="122">
        <v>3.8615819549999999E-3</v>
      </c>
      <c r="AC4674" s="122">
        <v>4.0290386399999996E-3</v>
      </c>
      <c r="AD4674" s="122">
        <v>4.1686504200000004E-3</v>
      </c>
      <c r="AE4674" s="122">
        <v>4.3180212899999997E-3</v>
      </c>
      <c r="AF4674" s="122">
        <v>4.3772109149999997E-3</v>
      </c>
      <c r="AG4674" s="122">
        <v>4.4418110549999997E-3</v>
      </c>
      <c r="AH4674" s="122">
        <v>4.5286261349999999E-3</v>
      </c>
      <c r="AI4674" s="122">
        <v>4.6206350849999998E-3</v>
      </c>
      <c r="AJ4674" s="122">
        <v>4.76035824E-3</v>
      </c>
      <c r="AK4674" s="122">
        <v>4.8251821200000003E-3</v>
      </c>
      <c r="AL4674" s="122">
        <v>0</v>
      </c>
    </row>
    <row r="4675" spans="1:38" hidden="1" x14ac:dyDescent="0.25">
      <c r="A4675" s="122" t="s">
        <v>2025</v>
      </c>
      <c r="B4675" s="122">
        <v>1</v>
      </c>
      <c r="C4675" s="122" t="s">
        <v>2227</v>
      </c>
      <c r="D4675" s="122" t="s">
        <v>475</v>
      </c>
      <c r="E4675" s="122">
        <v>85</v>
      </c>
      <c r="F4675" s="122">
        <v>0</v>
      </c>
      <c r="G4675" s="122">
        <v>0</v>
      </c>
      <c r="H4675" s="122">
        <v>0</v>
      </c>
      <c r="I4675" s="122">
        <v>0</v>
      </c>
      <c r="J4675" s="122">
        <v>0</v>
      </c>
      <c r="K4675" s="122">
        <v>3.8266867650000001E-3</v>
      </c>
      <c r="L4675" s="122">
        <v>7.7943648750000002E-3</v>
      </c>
      <c r="M4675" s="122">
        <v>7.9152181350000007E-3</v>
      </c>
      <c r="N4675" s="122">
        <v>8.0244486300000001E-3</v>
      </c>
      <c r="O4675" s="122">
        <v>8.1343034849999992E-3</v>
      </c>
      <c r="P4675" s="122">
        <v>8.2491459600000008E-3</v>
      </c>
      <c r="Q4675" s="122">
        <v>8.3614830750000004E-3</v>
      </c>
      <c r="R4675" s="122">
        <v>8.4925669950000008E-3</v>
      </c>
      <c r="S4675" s="122">
        <v>8.6406909600000009E-3</v>
      </c>
      <c r="T4675" s="122">
        <v>8.7873178799999993E-3</v>
      </c>
      <c r="U4675" s="122">
        <v>8.9437670850000001E-3</v>
      </c>
      <c r="V4675" s="122">
        <v>9.0942061650000003E-3</v>
      </c>
      <c r="W4675" s="122">
        <v>9.2458919850000008E-3</v>
      </c>
      <c r="X4675" s="122">
        <v>9.4117381049999994E-3</v>
      </c>
      <c r="Y4675" s="122">
        <v>9.6044386350000004E-3</v>
      </c>
      <c r="Z4675" s="122">
        <v>9.8079958349999996E-3</v>
      </c>
      <c r="AA4675" s="122">
        <v>9.9954647100000005E-3</v>
      </c>
      <c r="AB4675" s="122">
        <v>1.0193540940000001E-2</v>
      </c>
      <c r="AC4675" s="122">
        <v>1.0395412995000001E-2</v>
      </c>
      <c r="AD4675" s="122">
        <v>1.060849218E-2</v>
      </c>
      <c r="AE4675" s="122">
        <v>1.0813436205000001E-2</v>
      </c>
      <c r="AF4675" s="122">
        <v>1.1036799014999999E-2</v>
      </c>
      <c r="AG4675" s="122">
        <v>1.1251915124999999E-2</v>
      </c>
      <c r="AH4675" s="122">
        <v>1.147264833E-2</v>
      </c>
      <c r="AI4675" s="122">
        <v>1.169232009E-2</v>
      </c>
      <c r="AJ4675" s="122">
        <v>1.1986757475E-2</v>
      </c>
      <c r="AK4675" s="122">
        <v>1.2226847985000001E-2</v>
      </c>
      <c r="AL4675" s="122">
        <v>0</v>
      </c>
    </row>
    <row r="4676" spans="1:38" hidden="1" x14ac:dyDescent="0.25">
      <c r="A4676" s="122" t="s">
        <v>2025</v>
      </c>
      <c r="B4676" s="122">
        <v>1</v>
      </c>
      <c r="C4676" s="122" t="s">
        <v>2227</v>
      </c>
      <c r="D4676" s="122" t="s">
        <v>2106</v>
      </c>
      <c r="E4676" s="122">
        <v>85</v>
      </c>
      <c r="F4676" s="122">
        <v>0</v>
      </c>
      <c r="G4676" s="122">
        <v>0</v>
      </c>
      <c r="H4676" s="122">
        <v>0</v>
      </c>
      <c r="I4676" s="122">
        <v>0</v>
      </c>
      <c r="J4676" s="122">
        <v>0</v>
      </c>
      <c r="K4676" s="122">
        <v>2.6732918849999999E-3</v>
      </c>
      <c r="L4676" s="122">
        <v>5.4704964599999999E-3</v>
      </c>
      <c r="M4676" s="122">
        <v>5.582577E-3</v>
      </c>
      <c r="N4676" s="122">
        <v>5.7063994349999996E-3</v>
      </c>
      <c r="O4676" s="122">
        <v>5.8308556349999999E-3</v>
      </c>
      <c r="P4676" s="122">
        <v>5.9679356550000002E-3</v>
      </c>
      <c r="Q4676" s="122">
        <v>6.1040611500000003E-3</v>
      </c>
      <c r="R4676" s="122">
        <v>6.2361126300000003E-3</v>
      </c>
      <c r="S4676" s="122">
        <v>6.360536325E-3</v>
      </c>
      <c r="T4676" s="122">
        <v>6.4804490850000002E-3</v>
      </c>
      <c r="U4676" s="122">
        <v>6.5929206749999998E-3</v>
      </c>
      <c r="V4676" s="122">
        <v>6.7122504900000001E-3</v>
      </c>
      <c r="W4676" s="122">
        <v>6.8046041249999996E-3</v>
      </c>
      <c r="X4676" s="122">
        <v>6.89440785E-3</v>
      </c>
      <c r="Y4676" s="122">
        <v>6.9733212449999997E-3</v>
      </c>
      <c r="Z4676" s="122">
        <v>7.0590846149999999E-3</v>
      </c>
      <c r="AA4676" s="122">
        <v>7.1695100400000003E-3</v>
      </c>
      <c r="AB4676" s="122">
        <v>7.2844661999999999E-3</v>
      </c>
      <c r="AC4676" s="122">
        <v>7.3949214900000003E-3</v>
      </c>
      <c r="AD4676" s="122">
        <v>7.52914569E-3</v>
      </c>
      <c r="AE4676" s="122">
        <v>7.6439236500000004E-3</v>
      </c>
      <c r="AF4676" s="122">
        <v>7.7787636300000003E-3</v>
      </c>
      <c r="AG4676" s="122">
        <v>7.9262106000000006E-3</v>
      </c>
      <c r="AH4676" s="122">
        <v>8.0737864350000008E-3</v>
      </c>
      <c r="AI4676" s="122">
        <v>8.2329241499999994E-3</v>
      </c>
      <c r="AJ4676" s="122">
        <v>8.4202440299999994E-3</v>
      </c>
      <c r="AK4676" s="122">
        <v>8.6485018950000006E-3</v>
      </c>
      <c r="AL4676" s="122">
        <v>0</v>
      </c>
    </row>
    <row r="4677" spans="1:38" hidden="1" x14ac:dyDescent="0.25">
      <c r="A4677" s="122" t="s">
        <v>2025</v>
      </c>
      <c r="B4677" s="122">
        <v>1</v>
      </c>
      <c r="C4677" s="122" t="s">
        <v>2227</v>
      </c>
      <c r="D4677" s="122" t="s">
        <v>2107</v>
      </c>
      <c r="E4677" s="122">
        <v>85</v>
      </c>
      <c r="F4677" s="122">
        <v>0</v>
      </c>
      <c r="G4677" s="122">
        <v>0</v>
      </c>
      <c r="H4677" s="122">
        <v>0</v>
      </c>
      <c r="I4677" s="122">
        <v>0</v>
      </c>
      <c r="J4677" s="122">
        <v>0</v>
      </c>
      <c r="K4677" s="122">
        <v>1.8667582395E-2</v>
      </c>
      <c r="L4677" s="122">
        <v>3.7951489125000001E-2</v>
      </c>
      <c r="M4677" s="122">
        <v>3.8575049370000003E-2</v>
      </c>
      <c r="N4677" s="122">
        <v>3.9215315865000003E-2</v>
      </c>
      <c r="O4677" s="122">
        <v>3.9887901240000002E-2</v>
      </c>
      <c r="P4677" s="122">
        <v>4.057918755E-2</v>
      </c>
      <c r="Q4677" s="122">
        <v>4.1289590925000001E-2</v>
      </c>
      <c r="R4677" s="122">
        <v>4.2026401890000002E-2</v>
      </c>
      <c r="S4677" s="122">
        <v>4.2747163470000002E-2</v>
      </c>
      <c r="T4677" s="122">
        <v>4.3372546470000002E-2</v>
      </c>
      <c r="U4677" s="122">
        <v>4.392924921E-2</v>
      </c>
      <c r="V4677" s="122">
        <v>4.443583551E-2</v>
      </c>
      <c r="W4677" s="122">
        <v>4.4988778889999997E-2</v>
      </c>
      <c r="X4677" s="122">
        <v>4.5639891825000001E-2</v>
      </c>
      <c r="Y4677" s="122">
        <v>4.6391256780000001E-2</v>
      </c>
      <c r="Z4677" s="122">
        <v>4.7171733345000001E-2</v>
      </c>
      <c r="AA4677" s="122">
        <v>4.7935688625E-2</v>
      </c>
      <c r="AB4677" s="122">
        <v>4.8642794310000001E-2</v>
      </c>
      <c r="AC4677" s="122">
        <v>4.935152013E-2</v>
      </c>
      <c r="AD4677" s="122">
        <v>5.0037601515000002E-2</v>
      </c>
      <c r="AE4677" s="122">
        <v>5.0695328805000002E-2</v>
      </c>
      <c r="AF4677" s="122">
        <v>5.1369964140000002E-2</v>
      </c>
      <c r="AG4677" s="122">
        <v>5.2169421149999999E-2</v>
      </c>
      <c r="AH4677" s="122">
        <v>5.2978995299999998E-2</v>
      </c>
      <c r="AI4677" s="122">
        <v>5.3793332175E-2</v>
      </c>
      <c r="AJ4677" s="122">
        <v>5.6709956819999997E-2</v>
      </c>
      <c r="AK4677" s="122">
        <v>5.7701406509999997E-2</v>
      </c>
      <c r="AL4677" s="122">
        <v>0</v>
      </c>
    </row>
    <row r="4678" spans="1:38" hidden="1" x14ac:dyDescent="0.25">
      <c r="A4678" s="122" t="s">
        <v>2025</v>
      </c>
      <c r="B4678" s="122">
        <v>1</v>
      </c>
      <c r="C4678" s="122" t="s">
        <v>2227</v>
      </c>
      <c r="D4678" s="122" t="s">
        <v>2108</v>
      </c>
      <c r="E4678" s="122">
        <v>85</v>
      </c>
      <c r="F4678" s="122">
        <v>0</v>
      </c>
      <c r="G4678" s="122">
        <v>0</v>
      </c>
      <c r="H4678" s="122">
        <v>0</v>
      </c>
      <c r="I4678" s="122">
        <v>0</v>
      </c>
      <c r="J4678" s="122">
        <v>0</v>
      </c>
      <c r="K4678" s="122">
        <v>3.973108425E-3</v>
      </c>
      <c r="L4678" s="122">
        <v>8.1603286049999994E-3</v>
      </c>
      <c r="M4678" s="122">
        <v>8.3302228349999997E-3</v>
      </c>
      <c r="N4678" s="122">
        <v>8.4866048850000004E-3</v>
      </c>
      <c r="O4678" s="122">
        <v>8.6272866899999995E-3</v>
      </c>
      <c r="P4678" s="122">
        <v>8.7660183600000007E-3</v>
      </c>
      <c r="Q4678" s="122">
        <v>8.9052938700000007E-3</v>
      </c>
      <c r="R4678" s="122">
        <v>9.1167095250000007E-3</v>
      </c>
      <c r="S4678" s="122">
        <v>9.3311488049999999E-3</v>
      </c>
      <c r="T4678" s="122">
        <v>9.5630803949999996E-3</v>
      </c>
      <c r="U4678" s="122">
        <v>9.8108646900000006E-3</v>
      </c>
      <c r="V4678" s="122">
        <v>1.006608504E-2</v>
      </c>
      <c r="W4678" s="122">
        <v>1.0317124455E-2</v>
      </c>
      <c r="X4678" s="122">
        <v>1.0534433249999999E-2</v>
      </c>
      <c r="Y4678" s="122">
        <v>1.0791925484999999E-2</v>
      </c>
      <c r="Z4678" s="122">
        <v>1.1067897389999999E-2</v>
      </c>
      <c r="AA4678" s="122">
        <v>1.1297449845E-2</v>
      </c>
      <c r="AB4678" s="122">
        <v>1.1480450850000001E-2</v>
      </c>
      <c r="AC4678" s="122">
        <v>1.1660259270000001E-2</v>
      </c>
      <c r="AD4678" s="122">
        <v>1.1795097435E-2</v>
      </c>
      <c r="AE4678" s="122">
        <v>1.1945108175E-2</v>
      </c>
      <c r="AF4678" s="122">
        <v>1.2113986335E-2</v>
      </c>
      <c r="AG4678" s="122">
        <v>1.2284052E-2</v>
      </c>
      <c r="AH4678" s="122">
        <v>1.2475073325000001E-2</v>
      </c>
      <c r="AI4678" s="122">
        <v>1.2703074119999999E-2</v>
      </c>
      <c r="AJ4678" s="122">
        <v>1.294077609E-2</v>
      </c>
      <c r="AK4678" s="122">
        <v>1.3174421699999999E-2</v>
      </c>
      <c r="AL4678" s="122">
        <v>0</v>
      </c>
    </row>
    <row r="4679" spans="1:38" hidden="1" x14ac:dyDescent="0.25">
      <c r="A4679" s="122" t="s">
        <v>2025</v>
      </c>
      <c r="B4679" s="122">
        <v>1</v>
      </c>
      <c r="C4679" s="122" t="s">
        <v>2227</v>
      </c>
      <c r="D4679" s="122" t="s">
        <v>2109</v>
      </c>
      <c r="E4679" s="122">
        <v>85</v>
      </c>
      <c r="F4679" s="122">
        <v>0</v>
      </c>
      <c r="G4679" s="122">
        <v>0</v>
      </c>
      <c r="H4679" s="122">
        <v>0</v>
      </c>
      <c r="I4679" s="122">
        <v>0</v>
      </c>
      <c r="J4679" s="122">
        <v>0</v>
      </c>
      <c r="K4679" s="122">
        <v>3.6525243149999999E-3</v>
      </c>
      <c r="L4679" s="122">
        <v>7.7598110699999999E-3</v>
      </c>
      <c r="M4679" s="122">
        <v>8.2798379399999997E-3</v>
      </c>
      <c r="N4679" s="122">
        <v>8.7691329000000005E-3</v>
      </c>
      <c r="O4679" s="122">
        <v>9.2315318700000003E-3</v>
      </c>
      <c r="P4679" s="122">
        <v>9.7168250850000002E-3</v>
      </c>
      <c r="Q4679" s="122">
        <v>1.0201977225E-2</v>
      </c>
      <c r="R4679" s="122">
        <v>1.068168222E-2</v>
      </c>
      <c r="S4679" s="122">
        <v>1.1176312785E-2</v>
      </c>
      <c r="T4679" s="122">
        <v>1.1785384709999999E-2</v>
      </c>
      <c r="U4679" s="122">
        <v>1.2348883139999999E-2</v>
      </c>
      <c r="V4679" s="122">
        <v>1.2941649765E-2</v>
      </c>
      <c r="W4679" s="122">
        <v>1.3484743469999999E-2</v>
      </c>
      <c r="X4679" s="122">
        <v>1.3903126545E-2</v>
      </c>
      <c r="Y4679" s="122">
        <v>1.422460545E-2</v>
      </c>
      <c r="Z4679" s="122">
        <v>1.4487359205E-2</v>
      </c>
      <c r="AA4679" s="122">
        <v>1.473117987E-2</v>
      </c>
      <c r="AB4679" s="122">
        <v>1.5093079815E-2</v>
      </c>
      <c r="AC4679" s="122">
        <v>1.5471863715000001E-2</v>
      </c>
      <c r="AD4679" s="122">
        <v>1.5907109459999999E-2</v>
      </c>
      <c r="AE4679" s="122">
        <v>1.639413831E-2</v>
      </c>
      <c r="AF4679" s="122">
        <v>1.6901562645E-2</v>
      </c>
      <c r="AG4679" s="122">
        <v>1.7444871180000002E-2</v>
      </c>
      <c r="AH4679" s="122">
        <v>1.8057764340000001E-2</v>
      </c>
      <c r="AI4679" s="122">
        <v>1.8699589095E-2</v>
      </c>
      <c r="AJ4679" s="122">
        <v>1.903057365E-2</v>
      </c>
      <c r="AK4679" s="122">
        <v>1.957593165E-2</v>
      </c>
      <c r="AL4679" s="122">
        <v>0</v>
      </c>
    </row>
    <row r="4680" spans="1:38" hidden="1" x14ac:dyDescent="0.25">
      <c r="A4680" s="122" t="s">
        <v>2025</v>
      </c>
      <c r="B4680" s="122">
        <v>1</v>
      </c>
      <c r="C4680" s="122" t="s">
        <v>2227</v>
      </c>
      <c r="D4680" s="122" t="s">
        <v>2110</v>
      </c>
      <c r="E4680" s="122">
        <v>85</v>
      </c>
      <c r="F4680" s="122">
        <v>0</v>
      </c>
      <c r="G4680" s="122">
        <v>0</v>
      </c>
      <c r="H4680" s="122">
        <v>0</v>
      </c>
      <c r="I4680" s="122">
        <v>0</v>
      </c>
      <c r="J4680" s="122">
        <v>0</v>
      </c>
      <c r="K4680" s="122">
        <v>4.2779894190000001E-2</v>
      </c>
      <c r="L4680" s="122">
        <v>8.6563768169999999E-2</v>
      </c>
      <c r="M4680" s="122">
        <v>8.7564666750000006E-2</v>
      </c>
      <c r="N4680" s="122">
        <v>8.8751258639999997E-2</v>
      </c>
      <c r="O4680" s="122">
        <v>9.0099166410000001E-2</v>
      </c>
      <c r="P4680" s="122">
        <v>9.1461446835000001E-2</v>
      </c>
      <c r="Q4680" s="122">
        <v>9.2776768920000002E-2</v>
      </c>
      <c r="R4680" s="122">
        <v>9.4040272095000002E-2</v>
      </c>
      <c r="S4680" s="122">
        <v>9.5300393925000004E-2</v>
      </c>
      <c r="T4680" s="122">
        <v>9.6301326660000006E-2</v>
      </c>
      <c r="U4680" s="122">
        <v>9.7143287009999996E-2</v>
      </c>
      <c r="V4680" s="122">
        <v>9.8009894070000006E-2</v>
      </c>
      <c r="W4680" s="122">
        <v>9.9187807949999998E-2</v>
      </c>
      <c r="X4680" s="122">
        <v>0.10065944691000001</v>
      </c>
      <c r="Y4680" s="122">
        <v>0.102297826785</v>
      </c>
      <c r="Z4680" s="122">
        <v>0.103998482445</v>
      </c>
      <c r="AA4680" s="122">
        <v>0.105877174755</v>
      </c>
      <c r="AB4680" s="122">
        <v>0.10764041112</v>
      </c>
      <c r="AC4680" s="122">
        <v>0.10934935539</v>
      </c>
      <c r="AD4680" s="122">
        <v>0.11090333033999999</v>
      </c>
      <c r="AE4680" s="122">
        <v>0.11234490415499999</v>
      </c>
      <c r="AF4680" s="122">
        <v>0.113676807585</v>
      </c>
      <c r="AG4680" s="122">
        <v>0.11500707173999999</v>
      </c>
      <c r="AH4680" s="122">
        <v>0.11644828123500001</v>
      </c>
      <c r="AI4680" s="122">
        <v>0.1177546161</v>
      </c>
      <c r="AJ4680" s="122">
        <v>0.123169939035</v>
      </c>
      <c r="AK4680" s="122">
        <v>0.123507502305</v>
      </c>
      <c r="AL4680" s="122">
        <v>0</v>
      </c>
    </row>
    <row r="4681" spans="1:38" hidden="1" x14ac:dyDescent="0.25">
      <c r="A4681" s="122" t="s">
        <v>2025</v>
      </c>
      <c r="B4681" s="122">
        <v>1</v>
      </c>
      <c r="C4681" s="122" t="s">
        <v>2227</v>
      </c>
      <c r="D4681" s="122" t="s">
        <v>2111</v>
      </c>
      <c r="E4681" s="122">
        <v>85</v>
      </c>
      <c r="F4681" s="122">
        <v>0</v>
      </c>
      <c r="G4681" s="122">
        <v>0</v>
      </c>
      <c r="H4681" s="122">
        <v>0</v>
      </c>
      <c r="I4681" s="122">
        <v>0</v>
      </c>
      <c r="J4681" s="122">
        <v>0</v>
      </c>
      <c r="K4681" s="122">
        <v>2.58718317E-2</v>
      </c>
      <c r="L4681" s="122">
        <v>5.2356218310000001E-2</v>
      </c>
      <c r="M4681" s="122">
        <v>5.2930376729999999E-2</v>
      </c>
      <c r="N4681" s="122">
        <v>5.3525170050000001E-2</v>
      </c>
      <c r="O4681" s="122">
        <v>5.4087265320000001E-2</v>
      </c>
      <c r="P4681" s="122">
        <v>5.469624864E-2</v>
      </c>
      <c r="Q4681" s="122">
        <v>5.5363177649999998E-2</v>
      </c>
      <c r="R4681" s="122">
        <v>5.6056651530000001E-2</v>
      </c>
      <c r="S4681" s="122">
        <v>5.682849744E-2</v>
      </c>
      <c r="T4681" s="122">
        <v>5.7526177499999998E-2</v>
      </c>
      <c r="U4681" s="122">
        <v>5.820348534E-2</v>
      </c>
      <c r="V4681" s="122">
        <v>5.8900508040000001E-2</v>
      </c>
      <c r="W4681" s="122">
        <v>5.9621902395000002E-2</v>
      </c>
      <c r="X4681" s="122">
        <v>6.0332426879999998E-2</v>
      </c>
      <c r="Y4681" s="122">
        <v>6.108545982E-2</v>
      </c>
      <c r="Z4681" s="122">
        <v>6.1860201315000002E-2</v>
      </c>
      <c r="AA4681" s="122">
        <v>6.2688961830000001E-2</v>
      </c>
      <c r="AB4681" s="122">
        <v>6.351937647E-2</v>
      </c>
      <c r="AC4681" s="122">
        <v>6.4516476749999996E-2</v>
      </c>
      <c r="AD4681" s="122">
        <v>6.5495312190000002E-2</v>
      </c>
      <c r="AE4681" s="122">
        <v>6.6423489990000001E-2</v>
      </c>
      <c r="AF4681" s="122">
        <v>6.7385338845000003E-2</v>
      </c>
      <c r="AG4681" s="122">
        <v>6.8472441839999995E-2</v>
      </c>
      <c r="AH4681" s="122">
        <v>6.959747124E-2</v>
      </c>
      <c r="AI4681" s="122">
        <v>7.0765474065E-2</v>
      </c>
      <c r="AJ4681" s="122">
        <v>7.2054116145E-2</v>
      </c>
      <c r="AK4681" s="122">
        <v>7.3347794849999995E-2</v>
      </c>
      <c r="AL4681" s="122">
        <v>0</v>
      </c>
    </row>
    <row r="4682" spans="1:38" hidden="1" x14ac:dyDescent="0.25">
      <c r="A4682" s="122" t="s">
        <v>2025</v>
      </c>
      <c r="B4682" s="122">
        <v>1</v>
      </c>
      <c r="C4682" s="122" t="s">
        <v>2227</v>
      </c>
      <c r="D4682" s="122" t="s">
        <v>2112</v>
      </c>
      <c r="E4682" s="122">
        <v>85</v>
      </c>
      <c r="F4682" s="122">
        <v>0</v>
      </c>
      <c r="G4682" s="122">
        <v>0</v>
      </c>
      <c r="H4682" s="122">
        <v>0</v>
      </c>
      <c r="I4682" s="122">
        <v>0</v>
      </c>
      <c r="J4682" s="122">
        <v>0</v>
      </c>
      <c r="K4682" s="122">
        <v>7.6400342700000002E-3</v>
      </c>
      <c r="L4682" s="122">
        <v>1.5554497364999999E-2</v>
      </c>
      <c r="M4682" s="122">
        <v>1.5830816264999999E-2</v>
      </c>
      <c r="N4682" s="122">
        <v>1.6113071369999999E-2</v>
      </c>
      <c r="O4682" s="122">
        <v>1.6400391314999999E-2</v>
      </c>
      <c r="P4682" s="122">
        <v>1.6626927569999998E-2</v>
      </c>
      <c r="Q4682" s="122">
        <v>1.6856315354999998E-2</v>
      </c>
      <c r="R4682" s="122">
        <v>1.7144814554999999E-2</v>
      </c>
      <c r="S4682" s="122">
        <v>1.7418577934999999E-2</v>
      </c>
      <c r="T4682" s="122">
        <v>1.7707713375E-2</v>
      </c>
      <c r="U4682" s="122">
        <v>1.801753008E-2</v>
      </c>
      <c r="V4682" s="122">
        <v>1.8438271829999998E-2</v>
      </c>
      <c r="W4682" s="122">
        <v>1.8841563839999999E-2</v>
      </c>
      <c r="X4682" s="122">
        <v>1.9222814655E-2</v>
      </c>
      <c r="Y4682" s="122">
        <v>1.969742775E-2</v>
      </c>
      <c r="Z4682" s="122">
        <v>2.015652771E-2</v>
      </c>
      <c r="AA4682" s="122">
        <v>2.057187726E-2</v>
      </c>
      <c r="AB4682" s="122">
        <v>2.1002634675E-2</v>
      </c>
      <c r="AC4682" s="122">
        <v>2.147202783E-2</v>
      </c>
      <c r="AD4682" s="122">
        <v>2.1890058630000001E-2</v>
      </c>
      <c r="AE4682" s="122">
        <v>2.2349269799999998E-2</v>
      </c>
      <c r="AF4682" s="122">
        <v>2.2740367979999999E-2</v>
      </c>
      <c r="AG4682" s="122">
        <v>2.3088472605E-2</v>
      </c>
      <c r="AH4682" s="122">
        <v>2.3496218624999999E-2</v>
      </c>
      <c r="AI4682" s="122">
        <v>2.3962633859999999E-2</v>
      </c>
      <c r="AJ4682" s="122">
        <v>2.4212589390000001E-2</v>
      </c>
      <c r="AK4682" s="122">
        <v>2.4822644880000001E-2</v>
      </c>
      <c r="AL4682" s="122">
        <v>0</v>
      </c>
    </row>
    <row r="4683" spans="1:38" hidden="1" x14ac:dyDescent="0.25">
      <c r="A4683" s="122" t="s">
        <v>2025</v>
      </c>
      <c r="B4683" s="122">
        <v>1</v>
      </c>
      <c r="C4683" s="122" t="s">
        <v>2227</v>
      </c>
      <c r="D4683" s="122" t="s">
        <v>2113</v>
      </c>
      <c r="E4683" s="122">
        <v>85</v>
      </c>
      <c r="F4683" s="122">
        <v>0</v>
      </c>
      <c r="G4683" s="122">
        <v>0</v>
      </c>
      <c r="H4683" s="122">
        <v>0</v>
      </c>
      <c r="I4683" s="122">
        <v>0</v>
      </c>
      <c r="J4683" s="122">
        <v>0</v>
      </c>
      <c r="K4683" s="122">
        <v>7.3540382850000004E-3</v>
      </c>
      <c r="L4683" s="122">
        <v>1.5121325999999999E-2</v>
      </c>
      <c r="M4683" s="122">
        <v>1.55088087E-2</v>
      </c>
      <c r="N4683" s="122">
        <v>1.5863486925E-2</v>
      </c>
      <c r="O4683" s="122">
        <v>1.6194233384999999E-2</v>
      </c>
      <c r="P4683" s="122">
        <v>1.6508245875000001E-2</v>
      </c>
      <c r="Q4683" s="122">
        <v>1.6860384749999999E-2</v>
      </c>
      <c r="R4683" s="122">
        <v>1.726443741E-2</v>
      </c>
      <c r="S4683" s="122">
        <v>1.7629714575E-2</v>
      </c>
      <c r="T4683" s="122">
        <v>1.7929886535000002E-2</v>
      </c>
      <c r="U4683" s="122">
        <v>1.8345553380000001E-2</v>
      </c>
      <c r="V4683" s="122">
        <v>1.8832232595000001E-2</v>
      </c>
      <c r="W4683" s="122">
        <v>1.9298135009999998E-2</v>
      </c>
      <c r="X4683" s="122">
        <v>1.9745548679999999E-2</v>
      </c>
      <c r="Y4683" s="122">
        <v>2.0179736444999999E-2</v>
      </c>
      <c r="Z4683" s="122">
        <v>2.0572522574999998E-2</v>
      </c>
      <c r="AA4683" s="122">
        <v>2.1027139980000002E-2</v>
      </c>
      <c r="AB4683" s="122">
        <v>2.144685906E-2</v>
      </c>
      <c r="AC4683" s="122">
        <v>2.1863254379999999E-2</v>
      </c>
      <c r="AD4683" s="122">
        <v>2.2376819520000001E-2</v>
      </c>
      <c r="AE4683" s="122">
        <v>2.2966645184999999E-2</v>
      </c>
      <c r="AF4683" s="122">
        <v>2.3696308515E-2</v>
      </c>
      <c r="AG4683" s="122">
        <v>2.4342748484999999E-2</v>
      </c>
      <c r="AH4683" s="122">
        <v>2.4926492415000001E-2</v>
      </c>
      <c r="AI4683" s="122">
        <v>2.5508080950000001E-2</v>
      </c>
      <c r="AJ4683" s="122">
        <v>2.5920736874999999E-2</v>
      </c>
      <c r="AK4683" s="122">
        <v>2.6438510669999998E-2</v>
      </c>
      <c r="AL4683" s="122">
        <v>0</v>
      </c>
    </row>
    <row r="4684" spans="1:38" hidden="1" x14ac:dyDescent="0.25">
      <c r="A4684" s="122" t="s">
        <v>2025</v>
      </c>
      <c r="B4684" s="122">
        <v>1</v>
      </c>
      <c r="C4684" s="122" t="s">
        <v>2227</v>
      </c>
      <c r="D4684" s="122" t="s">
        <v>2114</v>
      </c>
      <c r="E4684" s="122">
        <v>85</v>
      </c>
      <c r="F4684" s="122">
        <v>0</v>
      </c>
      <c r="G4684" s="122">
        <v>0</v>
      </c>
      <c r="H4684" s="122">
        <v>0</v>
      </c>
      <c r="I4684" s="122">
        <v>0</v>
      </c>
      <c r="J4684" s="122">
        <v>0</v>
      </c>
      <c r="K4684" s="122">
        <v>2.8171208175E-2</v>
      </c>
      <c r="L4684" s="122">
        <v>5.6908932299999999E-2</v>
      </c>
      <c r="M4684" s="122">
        <v>5.7391355174999999E-2</v>
      </c>
      <c r="N4684" s="122">
        <v>5.7945417419999999E-2</v>
      </c>
      <c r="O4684" s="122">
        <v>5.8516903995000001E-2</v>
      </c>
      <c r="P4684" s="122">
        <v>5.9127525765000001E-2</v>
      </c>
      <c r="Q4684" s="122">
        <v>5.9795020890000002E-2</v>
      </c>
      <c r="R4684" s="122">
        <v>6.0592832520000001E-2</v>
      </c>
      <c r="S4684" s="122">
        <v>6.1499454225E-2</v>
      </c>
      <c r="T4684" s="122">
        <v>6.2340704580000003E-2</v>
      </c>
      <c r="U4684" s="122">
        <v>6.3213171284999994E-2</v>
      </c>
      <c r="V4684" s="122">
        <v>6.4182504540000004E-2</v>
      </c>
      <c r="W4684" s="122">
        <v>6.5135247209999997E-2</v>
      </c>
      <c r="X4684" s="122">
        <v>6.6079368299999997E-2</v>
      </c>
      <c r="Y4684" s="122">
        <v>6.7114912425000006E-2</v>
      </c>
      <c r="Z4684" s="122">
        <v>6.8142779924999994E-2</v>
      </c>
      <c r="AA4684" s="122">
        <v>6.9211657349999997E-2</v>
      </c>
      <c r="AB4684" s="122">
        <v>7.0218056205000004E-2</v>
      </c>
      <c r="AC4684" s="122">
        <v>7.1201441850000005E-2</v>
      </c>
      <c r="AD4684" s="122">
        <v>7.2186829605000002E-2</v>
      </c>
      <c r="AE4684" s="122">
        <v>7.309608075E-2</v>
      </c>
      <c r="AF4684" s="122">
        <v>7.403357445E-2</v>
      </c>
      <c r="AG4684" s="122">
        <v>7.5099005024999999E-2</v>
      </c>
      <c r="AH4684" s="122">
        <v>7.631963856E-2</v>
      </c>
      <c r="AI4684" s="122">
        <v>7.7435000279999999E-2</v>
      </c>
      <c r="AJ4684" s="122">
        <v>7.9381624245000004E-2</v>
      </c>
      <c r="AK4684" s="122">
        <v>8.0720165294999993E-2</v>
      </c>
      <c r="AL4684" s="122">
        <v>0</v>
      </c>
    </row>
    <row r="4685" spans="1:38" hidden="1" x14ac:dyDescent="0.25">
      <c r="A4685" s="122" t="s">
        <v>2025</v>
      </c>
      <c r="B4685" s="122">
        <v>1</v>
      </c>
      <c r="C4685" s="122" t="s">
        <v>2227</v>
      </c>
      <c r="D4685" s="122" t="s">
        <v>2136</v>
      </c>
      <c r="E4685" s="122">
        <v>85</v>
      </c>
      <c r="F4685" s="122">
        <v>0</v>
      </c>
      <c r="G4685" s="122">
        <v>0</v>
      </c>
      <c r="H4685" s="122">
        <v>0</v>
      </c>
      <c r="I4685" s="122">
        <v>0</v>
      </c>
      <c r="J4685" s="122">
        <v>0</v>
      </c>
      <c r="K4685" s="122">
        <v>8.4413698049999996E-3</v>
      </c>
      <c r="L4685" s="122">
        <v>1.7159296274999999E-2</v>
      </c>
      <c r="M4685" s="122">
        <v>1.7439793469999999E-2</v>
      </c>
      <c r="N4685" s="122">
        <v>1.7735908410000001E-2</v>
      </c>
      <c r="O4685" s="122">
        <v>1.8046544174999998E-2</v>
      </c>
      <c r="P4685" s="122">
        <v>1.8341620935E-2</v>
      </c>
      <c r="Q4685" s="122">
        <v>1.8566080830000001E-2</v>
      </c>
      <c r="R4685" s="122">
        <v>1.8789091859999999E-2</v>
      </c>
      <c r="S4685" s="122">
        <v>1.9014889409999999E-2</v>
      </c>
      <c r="T4685" s="122">
        <v>1.9222916295E-2</v>
      </c>
      <c r="U4685" s="122">
        <v>1.940245824E-2</v>
      </c>
      <c r="V4685" s="122">
        <v>1.9521372584999998E-2</v>
      </c>
      <c r="W4685" s="122">
        <v>1.9612189575000001E-2</v>
      </c>
      <c r="X4685" s="122">
        <v>1.9704252645E-2</v>
      </c>
      <c r="Y4685" s="122">
        <v>1.9818433965E-2</v>
      </c>
      <c r="Z4685" s="122">
        <v>1.9950197355000001E-2</v>
      </c>
      <c r="AA4685" s="122">
        <v>1.9974119384999999E-2</v>
      </c>
      <c r="AB4685" s="122">
        <v>1.998623418E-2</v>
      </c>
      <c r="AC4685" s="122">
        <v>2.001889758E-2</v>
      </c>
      <c r="AD4685" s="122">
        <v>1.994711763E-2</v>
      </c>
      <c r="AE4685" s="122">
        <v>1.9850106539999999E-2</v>
      </c>
      <c r="AF4685" s="122">
        <v>1.9721526164999999E-2</v>
      </c>
      <c r="AG4685" s="122">
        <v>1.9517919960000001E-2</v>
      </c>
      <c r="AH4685" s="122">
        <v>1.9026686250000001E-2</v>
      </c>
      <c r="AI4685" s="122">
        <v>1.9321434330000001E-2</v>
      </c>
      <c r="AJ4685" s="122">
        <v>2.0053990604999999E-2</v>
      </c>
      <c r="AK4685" s="122">
        <v>2.0320572525E-2</v>
      </c>
      <c r="AL4685" s="122">
        <v>0</v>
      </c>
    </row>
    <row r="4686" spans="1:38" hidden="1" x14ac:dyDescent="0.25">
      <c r="A4686" s="122" t="s">
        <v>2025</v>
      </c>
      <c r="B4686" s="122">
        <v>1</v>
      </c>
      <c r="C4686" s="122" t="s">
        <v>2227</v>
      </c>
      <c r="D4686" s="122" t="s">
        <v>2115</v>
      </c>
      <c r="E4686" s="122">
        <v>85</v>
      </c>
      <c r="F4686" s="122">
        <v>0</v>
      </c>
      <c r="G4686" s="122">
        <v>0</v>
      </c>
      <c r="H4686" s="122">
        <v>0</v>
      </c>
      <c r="I4686" s="122">
        <v>0</v>
      </c>
      <c r="J4686" s="122">
        <v>0</v>
      </c>
      <c r="K4686" s="122">
        <v>2.3486824349999999E-3</v>
      </c>
      <c r="L4686" s="122">
        <v>4.7541509400000001E-3</v>
      </c>
      <c r="M4686" s="122">
        <v>4.8125035199999998E-3</v>
      </c>
      <c r="N4686" s="122">
        <v>4.8793326449999997E-3</v>
      </c>
      <c r="O4686" s="122">
        <v>4.9642916400000001E-3</v>
      </c>
      <c r="P4686" s="122">
        <v>5.0552648849999998E-3</v>
      </c>
      <c r="Q4686" s="122">
        <v>5.1396034800000002E-3</v>
      </c>
      <c r="R4686" s="122">
        <v>5.2381391700000004E-3</v>
      </c>
      <c r="S4686" s="122">
        <v>5.3243449050000002E-3</v>
      </c>
      <c r="T4686" s="122">
        <v>5.3977530750000001E-3</v>
      </c>
      <c r="U4686" s="122">
        <v>5.4222017849999997E-3</v>
      </c>
      <c r="V4686" s="122">
        <v>5.4538570349999997E-3</v>
      </c>
      <c r="W4686" s="122">
        <v>5.48144058E-3</v>
      </c>
      <c r="X4686" s="122">
        <v>5.5274623799999997E-3</v>
      </c>
      <c r="Y4686" s="122">
        <v>5.5827071849999998E-3</v>
      </c>
      <c r="Z4686" s="122">
        <v>5.6502075299999996E-3</v>
      </c>
      <c r="AA4686" s="122">
        <v>5.7218917800000001E-3</v>
      </c>
      <c r="AB4686" s="122">
        <v>5.80091028E-3</v>
      </c>
      <c r="AC4686" s="122">
        <v>5.8810728900000001E-3</v>
      </c>
      <c r="AD4686" s="122">
        <v>5.961838905E-3</v>
      </c>
      <c r="AE4686" s="122">
        <v>6.0402817200000004E-3</v>
      </c>
      <c r="AF4686" s="122">
        <v>6.1237905300000001E-3</v>
      </c>
      <c r="AG4686" s="122">
        <v>6.2014962899999996E-3</v>
      </c>
      <c r="AH4686" s="122">
        <v>6.3117821250000001E-3</v>
      </c>
      <c r="AI4686" s="122">
        <v>6.4020013199999996E-3</v>
      </c>
      <c r="AJ4686" s="122">
        <v>6.6992263800000002E-3</v>
      </c>
      <c r="AK4686" s="122">
        <v>6.8217708900000004E-3</v>
      </c>
      <c r="AL4686" s="122">
        <v>0</v>
      </c>
    </row>
    <row r="4687" spans="1:38" hidden="1" x14ac:dyDescent="0.25">
      <c r="A4687" s="122" t="s">
        <v>2025</v>
      </c>
      <c r="B4687" s="122">
        <v>1</v>
      </c>
      <c r="C4687" s="122" t="s">
        <v>2227</v>
      </c>
      <c r="D4687" s="122" t="s">
        <v>2116</v>
      </c>
      <c r="E4687" s="122">
        <v>85</v>
      </c>
      <c r="F4687" s="122">
        <v>0</v>
      </c>
      <c r="G4687" s="122">
        <v>0</v>
      </c>
      <c r="H4687" s="122">
        <v>0</v>
      </c>
      <c r="I4687" s="122">
        <v>0</v>
      </c>
      <c r="J4687" s="122">
        <v>0</v>
      </c>
      <c r="K4687" s="122">
        <v>8.6570417999999993E-3</v>
      </c>
      <c r="L4687" s="122">
        <v>1.7678353934999998E-2</v>
      </c>
      <c r="M4687" s="122">
        <v>1.8115517970000002E-2</v>
      </c>
      <c r="N4687" s="122">
        <v>1.8545467215E-2</v>
      </c>
      <c r="O4687" s="122">
        <v>1.8965246519999999E-2</v>
      </c>
      <c r="P4687" s="122">
        <v>1.9369830479999999E-2</v>
      </c>
      <c r="Q4687" s="122">
        <v>1.976315583E-2</v>
      </c>
      <c r="R4687" s="122">
        <v>2.0185087064999999E-2</v>
      </c>
      <c r="S4687" s="122">
        <v>2.0626105334999999E-2</v>
      </c>
      <c r="T4687" s="122">
        <v>2.1152015279999999E-2</v>
      </c>
      <c r="U4687" s="122">
        <v>2.1681119624999998E-2</v>
      </c>
      <c r="V4687" s="122">
        <v>2.2356470730000001E-2</v>
      </c>
      <c r="W4687" s="122">
        <v>2.3039609669999999E-2</v>
      </c>
      <c r="X4687" s="122">
        <v>2.3728705275000001E-2</v>
      </c>
      <c r="Y4687" s="122">
        <v>2.4319279379999999E-2</v>
      </c>
      <c r="Z4687" s="122">
        <v>2.4851651714999999E-2</v>
      </c>
      <c r="AA4687" s="122">
        <v>2.5370744354999999E-2</v>
      </c>
      <c r="AB4687" s="122">
        <v>2.5950169245000002E-2</v>
      </c>
      <c r="AC4687" s="122">
        <v>2.655647379E-2</v>
      </c>
      <c r="AD4687" s="122">
        <v>2.7237718859999999E-2</v>
      </c>
      <c r="AE4687" s="122">
        <v>2.798149992E-2</v>
      </c>
      <c r="AF4687" s="122">
        <v>2.873142624E-2</v>
      </c>
      <c r="AG4687" s="122">
        <v>2.9506825260000001E-2</v>
      </c>
      <c r="AH4687" s="122">
        <v>3.0337544655E-2</v>
      </c>
      <c r="AI4687" s="122">
        <v>3.1204805610000001E-2</v>
      </c>
      <c r="AJ4687" s="122">
        <v>3.1354685175000001E-2</v>
      </c>
      <c r="AK4687" s="122">
        <v>3.2319712755E-2</v>
      </c>
      <c r="AL4687" s="122">
        <v>0</v>
      </c>
    </row>
    <row r="4688" spans="1:38" hidden="1" x14ac:dyDescent="0.25">
      <c r="A4688" s="122" t="s">
        <v>2025</v>
      </c>
      <c r="B4688" s="122">
        <v>1</v>
      </c>
      <c r="C4688" s="122" t="s">
        <v>2227</v>
      </c>
      <c r="D4688" s="122" t="s">
        <v>2117</v>
      </c>
      <c r="E4688" s="122">
        <v>85</v>
      </c>
      <c r="F4688" s="122">
        <v>0</v>
      </c>
      <c r="G4688" s="122">
        <v>0</v>
      </c>
      <c r="H4688" s="122">
        <v>0</v>
      </c>
      <c r="I4688" s="122">
        <v>0</v>
      </c>
      <c r="J4688" s="122">
        <v>0</v>
      </c>
      <c r="K4688" s="122">
        <v>1.7041770899999999E-3</v>
      </c>
      <c r="L4688" s="122">
        <v>3.4563785849999998E-3</v>
      </c>
      <c r="M4688" s="122">
        <v>3.4930173300000002E-3</v>
      </c>
      <c r="N4688" s="122">
        <v>3.5302792800000001E-3</v>
      </c>
      <c r="O4688" s="122">
        <v>3.580600485E-3</v>
      </c>
      <c r="P4688" s="122">
        <v>3.63811107E-3</v>
      </c>
      <c r="Q4688" s="122">
        <v>3.6851014200000001E-3</v>
      </c>
      <c r="R4688" s="122">
        <v>3.7346240250000001E-3</v>
      </c>
      <c r="S4688" s="122">
        <v>3.79557288E-3</v>
      </c>
      <c r="T4688" s="122">
        <v>3.86980143E-3</v>
      </c>
      <c r="U4688" s="122">
        <v>3.9374628149999999E-3</v>
      </c>
      <c r="V4688" s="122">
        <v>4.0170878550000004E-3</v>
      </c>
      <c r="W4688" s="122">
        <v>4.1040129900000001E-3</v>
      </c>
      <c r="X4688" s="122">
        <v>4.186839195E-3</v>
      </c>
      <c r="Y4688" s="122">
        <v>4.2762167250000004E-3</v>
      </c>
      <c r="Z4688" s="122">
        <v>4.375413735E-3</v>
      </c>
      <c r="AA4688" s="122">
        <v>4.4725957650000002E-3</v>
      </c>
      <c r="AB4688" s="122">
        <v>4.5854329950000003E-3</v>
      </c>
      <c r="AC4688" s="122">
        <v>4.6954033500000002E-3</v>
      </c>
      <c r="AD4688" s="122">
        <v>4.7946454049999998E-3</v>
      </c>
      <c r="AE4688" s="122">
        <v>4.88454318E-3</v>
      </c>
      <c r="AF4688" s="122">
        <v>4.9999953299999997E-3</v>
      </c>
      <c r="AG4688" s="122">
        <v>5.1284135099999998E-3</v>
      </c>
      <c r="AH4688" s="122">
        <v>5.2395863849999998E-3</v>
      </c>
      <c r="AI4688" s="122">
        <v>5.3672402849999998E-3</v>
      </c>
      <c r="AJ4688" s="122">
        <v>5.4212004000000003E-3</v>
      </c>
      <c r="AK4688" s="122">
        <v>5.5750221449999996E-3</v>
      </c>
      <c r="AL4688" s="122">
        <v>0</v>
      </c>
    </row>
    <row r="4689" spans="1:38" hidden="1" x14ac:dyDescent="0.25">
      <c r="A4689" s="122" t="s">
        <v>2025</v>
      </c>
      <c r="B4689" s="122">
        <v>1</v>
      </c>
      <c r="C4689" s="122" t="s">
        <v>2227</v>
      </c>
      <c r="D4689" s="122" t="s">
        <v>2118</v>
      </c>
      <c r="E4689" s="122">
        <v>85</v>
      </c>
      <c r="F4689" s="122">
        <v>0</v>
      </c>
      <c r="G4689" s="122">
        <v>0</v>
      </c>
      <c r="H4689" s="122">
        <v>0</v>
      </c>
      <c r="I4689" s="122">
        <v>0</v>
      </c>
      <c r="J4689" s="122">
        <v>0</v>
      </c>
      <c r="K4689" s="122">
        <v>1.230212049E-2</v>
      </c>
      <c r="L4689" s="122">
        <v>2.522452251E-2</v>
      </c>
      <c r="M4689" s="122">
        <v>2.5810699695000001E-2</v>
      </c>
      <c r="N4689" s="122">
        <v>2.63569515E-2</v>
      </c>
      <c r="O4689" s="122">
        <v>2.6905158554999999E-2</v>
      </c>
      <c r="P4689" s="122">
        <v>2.7453764415000002E-2</v>
      </c>
      <c r="Q4689" s="122">
        <v>2.7959133840000001E-2</v>
      </c>
      <c r="R4689" s="122">
        <v>2.8480269674999999E-2</v>
      </c>
      <c r="S4689" s="122">
        <v>2.9062398749999999E-2</v>
      </c>
      <c r="T4689" s="122">
        <v>2.9690778479999999E-2</v>
      </c>
      <c r="U4689" s="122">
        <v>3.0418796429999999E-2</v>
      </c>
      <c r="V4689" s="122">
        <v>3.1236369449999999E-2</v>
      </c>
      <c r="W4689" s="122">
        <v>3.2016835620000003E-2</v>
      </c>
      <c r="X4689" s="122">
        <v>3.2731973009999998E-2</v>
      </c>
      <c r="Y4689" s="122">
        <v>3.3412225274999999E-2</v>
      </c>
      <c r="Z4689" s="122">
        <v>3.407039823E-2</v>
      </c>
      <c r="AA4689" s="122">
        <v>3.4751190539999997E-2</v>
      </c>
      <c r="AB4689" s="122">
        <v>3.550050834E-2</v>
      </c>
      <c r="AC4689" s="122">
        <v>3.6197842889999998E-2</v>
      </c>
      <c r="AD4689" s="122">
        <v>3.6930947130000003E-2</v>
      </c>
      <c r="AE4689" s="122">
        <v>3.7693560134999998E-2</v>
      </c>
      <c r="AF4689" s="122">
        <v>3.850483197E-2</v>
      </c>
      <c r="AG4689" s="122">
        <v>3.9412547460000003E-2</v>
      </c>
      <c r="AH4689" s="122">
        <v>4.0385972880000003E-2</v>
      </c>
      <c r="AI4689" s="122">
        <v>4.1324404439999997E-2</v>
      </c>
      <c r="AJ4689" s="122">
        <v>4.2289926525E-2</v>
      </c>
      <c r="AK4689" s="122">
        <v>4.3430910104999998E-2</v>
      </c>
      <c r="AL4689" s="122">
        <v>0</v>
      </c>
    </row>
    <row r="4690" spans="1:38" hidden="1" x14ac:dyDescent="0.25">
      <c r="A4690" s="122" t="s">
        <v>2025</v>
      </c>
      <c r="B4690" s="122">
        <v>1</v>
      </c>
      <c r="C4690" s="122" t="s">
        <v>2227</v>
      </c>
      <c r="D4690" s="122" t="s">
        <v>2119</v>
      </c>
      <c r="E4690" s="122">
        <v>85</v>
      </c>
      <c r="F4690" s="122">
        <v>0</v>
      </c>
      <c r="G4690" s="122">
        <v>0</v>
      </c>
      <c r="H4690" s="122">
        <v>0</v>
      </c>
      <c r="I4690" s="122">
        <v>0</v>
      </c>
      <c r="J4690" s="122">
        <v>0</v>
      </c>
      <c r="K4690" s="122">
        <v>4.3783675649999999E-2</v>
      </c>
      <c r="L4690" s="122">
        <v>9.0065173770000007E-2</v>
      </c>
      <c r="M4690" s="122">
        <v>9.2651355719999995E-2</v>
      </c>
      <c r="N4690" s="122">
        <v>9.5383621904999993E-2</v>
      </c>
      <c r="O4690" s="122">
        <v>9.8093812409999995E-2</v>
      </c>
      <c r="P4690" s="122">
        <v>0.100812354555</v>
      </c>
      <c r="Q4690" s="122">
        <v>0.103651545195</v>
      </c>
      <c r="R4690" s="122">
        <v>0.10658299624500001</v>
      </c>
      <c r="S4690" s="122">
        <v>0.109489105275</v>
      </c>
      <c r="T4690" s="122">
        <v>0.11248815105</v>
      </c>
      <c r="U4690" s="122">
        <v>0.11565289527</v>
      </c>
      <c r="V4690" s="122">
        <v>0.11983848112499999</v>
      </c>
      <c r="W4690" s="122">
        <v>0.12355220377499999</v>
      </c>
      <c r="X4690" s="122">
        <v>0.12736200774000001</v>
      </c>
      <c r="Y4690" s="122">
        <v>0.13141127966999999</v>
      </c>
      <c r="Z4690" s="122">
        <v>0.13531571822999999</v>
      </c>
      <c r="AA4690" s="122">
        <v>0.13924535938499999</v>
      </c>
      <c r="AB4690" s="122">
        <v>0.14343790114499999</v>
      </c>
      <c r="AC4690" s="122">
        <v>0.14753185705499999</v>
      </c>
      <c r="AD4690" s="122">
        <v>0.15215138251499999</v>
      </c>
      <c r="AE4690" s="122">
        <v>0.156987286335</v>
      </c>
      <c r="AF4690" s="122">
        <v>0.161596990005</v>
      </c>
      <c r="AG4690" s="122">
        <v>0.166055573145</v>
      </c>
      <c r="AH4690" s="122">
        <v>0.17055180961499999</v>
      </c>
      <c r="AI4690" s="122">
        <v>0.17537408542499999</v>
      </c>
      <c r="AJ4690" s="122">
        <v>0.178553634435</v>
      </c>
      <c r="AK4690" s="122">
        <v>0.18385451897999999</v>
      </c>
      <c r="AL4690" s="122">
        <v>0</v>
      </c>
    </row>
    <row r="4691" spans="1:38" hidden="1" x14ac:dyDescent="0.25">
      <c r="A4691" s="122" t="s">
        <v>2025</v>
      </c>
      <c r="B4691" s="122">
        <v>1</v>
      </c>
      <c r="C4691" s="122" t="s">
        <v>2227</v>
      </c>
      <c r="D4691" s="122" t="s">
        <v>2120</v>
      </c>
      <c r="E4691" s="122">
        <v>85</v>
      </c>
      <c r="F4691" s="122">
        <v>0</v>
      </c>
      <c r="G4691" s="122">
        <v>0</v>
      </c>
      <c r="H4691" s="122">
        <v>0</v>
      </c>
      <c r="I4691" s="122">
        <v>0</v>
      </c>
      <c r="J4691" s="122">
        <v>0</v>
      </c>
      <c r="K4691" s="122">
        <v>4.6515760499999999E-3</v>
      </c>
      <c r="L4691" s="122">
        <v>9.6302649300000001E-3</v>
      </c>
      <c r="M4691" s="122">
        <v>9.9492252749999992E-3</v>
      </c>
      <c r="N4691" s="122">
        <v>1.024912779E-2</v>
      </c>
      <c r="O4691" s="122">
        <v>1.0513942890000001E-2</v>
      </c>
      <c r="P4691" s="122">
        <v>1.0803482580000001E-2</v>
      </c>
      <c r="Q4691" s="122">
        <v>1.1102944875E-2</v>
      </c>
      <c r="R4691" s="122">
        <v>1.1423791335000001E-2</v>
      </c>
      <c r="S4691" s="122">
        <v>1.172938569E-2</v>
      </c>
      <c r="T4691" s="122">
        <v>1.2063455250000001E-2</v>
      </c>
      <c r="U4691" s="122">
        <v>1.2478741935000001E-2</v>
      </c>
      <c r="V4691" s="122">
        <v>1.295626563E-2</v>
      </c>
      <c r="W4691" s="122">
        <v>1.3467500475E-2</v>
      </c>
      <c r="X4691" s="122">
        <v>1.395237063E-2</v>
      </c>
      <c r="Y4691" s="122">
        <v>1.4429952734999999E-2</v>
      </c>
      <c r="Z4691" s="122">
        <v>1.487831928E-2</v>
      </c>
      <c r="AA4691" s="122">
        <v>1.5283280099999999E-2</v>
      </c>
      <c r="AB4691" s="122">
        <v>1.5695093864999999E-2</v>
      </c>
      <c r="AC4691" s="122">
        <v>1.6150569600000001E-2</v>
      </c>
      <c r="AD4691" s="122">
        <v>1.6580832675000001E-2</v>
      </c>
      <c r="AE4691" s="122">
        <v>1.7051925660000002E-2</v>
      </c>
      <c r="AF4691" s="122">
        <v>1.7623380885000001E-2</v>
      </c>
      <c r="AG4691" s="122">
        <v>1.821638247E-2</v>
      </c>
      <c r="AH4691" s="122">
        <v>1.8799135410000001E-2</v>
      </c>
      <c r="AI4691" s="122">
        <v>1.9380907095E-2</v>
      </c>
      <c r="AJ4691" s="122">
        <v>2.005488276E-2</v>
      </c>
      <c r="AK4691" s="122">
        <v>2.0783764980000001E-2</v>
      </c>
      <c r="AL4691" s="122">
        <v>0</v>
      </c>
    </row>
    <row r="4692" spans="1:38" hidden="1" x14ac:dyDescent="0.25">
      <c r="A4692" s="122" t="s">
        <v>2025</v>
      </c>
      <c r="B4692" s="122">
        <v>1</v>
      </c>
      <c r="C4692" s="122" t="s">
        <v>2227</v>
      </c>
      <c r="D4692" s="122" t="s">
        <v>2121</v>
      </c>
      <c r="E4692" s="122">
        <v>85</v>
      </c>
      <c r="F4692" s="122">
        <v>0</v>
      </c>
      <c r="G4692" s="122">
        <v>0</v>
      </c>
      <c r="H4692" s="122">
        <v>0</v>
      </c>
      <c r="I4692" s="122">
        <v>0</v>
      </c>
      <c r="J4692" s="122">
        <v>0</v>
      </c>
      <c r="K4692" s="122">
        <v>1.540541673E-2</v>
      </c>
      <c r="L4692" s="122">
        <v>3.1437889725000001E-2</v>
      </c>
      <c r="M4692" s="122">
        <v>3.2052831854999998E-2</v>
      </c>
      <c r="N4692" s="122">
        <v>3.2654522669999998E-2</v>
      </c>
      <c r="O4692" s="122">
        <v>3.3401420745E-2</v>
      </c>
      <c r="P4692" s="122">
        <v>3.4202495909999998E-2</v>
      </c>
      <c r="Q4692" s="122">
        <v>3.4996931145E-2</v>
      </c>
      <c r="R4692" s="122">
        <v>3.5806598520000003E-2</v>
      </c>
      <c r="S4692" s="122">
        <v>3.6612330149999997E-2</v>
      </c>
      <c r="T4692" s="122">
        <v>3.755080593E-2</v>
      </c>
      <c r="U4692" s="122">
        <v>3.8471744685000003E-2</v>
      </c>
      <c r="V4692" s="122">
        <v>3.9367469294999999E-2</v>
      </c>
      <c r="W4692" s="122">
        <v>4.0183526955E-2</v>
      </c>
      <c r="X4692" s="122">
        <v>4.1041925925E-2</v>
      </c>
      <c r="Y4692" s="122">
        <v>4.1995305165000003E-2</v>
      </c>
      <c r="Z4692" s="122">
        <v>4.3014749084999998E-2</v>
      </c>
      <c r="AA4692" s="122">
        <v>4.3993159650000002E-2</v>
      </c>
      <c r="AB4692" s="122">
        <v>4.5023236500000001E-2</v>
      </c>
      <c r="AC4692" s="122">
        <v>4.5997688384999999E-2</v>
      </c>
      <c r="AD4692" s="122">
        <v>4.6923556514999999E-2</v>
      </c>
      <c r="AE4692" s="122">
        <v>4.7820547499999998E-2</v>
      </c>
      <c r="AF4692" s="122">
        <v>4.8730527614999998E-2</v>
      </c>
      <c r="AG4692" s="122">
        <v>4.9721020635000002E-2</v>
      </c>
      <c r="AH4692" s="122">
        <v>5.07100407E-2</v>
      </c>
      <c r="AI4692" s="122">
        <v>5.1768859394999998E-2</v>
      </c>
      <c r="AJ4692" s="122">
        <v>5.2751767200000001E-2</v>
      </c>
      <c r="AK4692" s="122">
        <v>5.3810766240000002E-2</v>
      </c>
      <c r="AL4692" s="122">
        <v>0</v>
      </c>
    </row>
    <row r="4693" spans="1:38" hidden="1" x14ac:dyDescent="0.25">
      <c r="A4693" s="122" t="s">
        <v>2025</v>
      </c>
      <c r="B4693" s="122">
        <v>1</v>
      </c>
      <c r="C4693" s="122" t="s">
        <v>2227</v>
      </c>
      <c r="D4693" s="122" t="s">
        <v>2138</v>
      </c>
      <c r="E4693" s="122">
        <v>85</v>
      </c>
      <c r="F4693" s="122">
        <v>0</v>
      </c>
      <c r="G4693" s="122">
        <v>0</v>
      </c>
      <c r="H4693" s="122">
        <v>0</v>
      </c>
      <c r="I4693" s="122">
        <v>0</v>
      </c>
      <c r="J4693" s="122">
        <v>0</v>
      </c>
      <c r="K4693" s="122">
        <v>2.4899687999999998E-4</v>
      </c>
      <c r="L4693" s="122">
        <v>5.0338282499999998E-4</v>
      </c>
      <c r="M4693" s="122">
        <v>5.0857455E-4</v>
      </c>
      <c r="N4693" s="122">
        <v>5.1358725E-4</v>
      </c>
      <c r="O4693" s="122">
        <v>5.1818150999999996E-4</v>
      </c>
      <c r="P4693" s="122">
        <v>5.2292756999999996E-4</v>
      </c>
      <c r="Q4693" s="122">
        <v>5.2774259999999998E-4</v>
      </c>
      <c r="R4693" s="122">
        <v>5.3319684E-4</v>
      </c>
      <c r="S4693" s="122">
        <v>5.3924706000000005E-4</v>
      </c>
      <c r="T4693" s="122">
        <v>5.44839075E-4</v>
      </c>
      <c r="U4693" s="122">
        <v>5.5065565500000003E-4</v>
      </c>
      <c r="V4693" s="122">
        <v>5.5595083499999996E-4</v>
      </c>
      <c r="W4693" s="122">
        <v>5.6165174999999996E-4</v>
      </c>
      <c r="X4693" s="122">
        <v>5.6792290499999996E-4</v>
      </c>
      <c r="Y4693" s="122">
        <v>5.7437489999999998E-4</v>
      </c>
      <c r="Z4693" s="122">
        <v>5.80875735E-4</v>
      </c>
      <c r="AA4693" s="122">
        <v>5.8797370499999999E-4</v>
      </c>
      <c r="AB4693" s="122">
        <v>5.9493125999999998E-4</v>
      </c>
      <c r="AC4693" s="122">
        <v>6.0195250500000004E-4</v>
      </c>
      <c r="AD4693" s="122">
        <v>6.0877277999999996E-4</v>
      </c>
      <c r="AE4693" s="122">
        <v>6.1559223000000004E-4</v>
      </c>
      <c r="AF4693" s="122">
        <v>6.2241960000000002E-4</v>
      </c>
      <c r="AG4693" s="122">
        <v>6.2969114999999998E-4</v>
      </c>
      <c r="AH4693" s="122">
        <v>6.3753690000000005E-4</v>
      </c>
      <c r="AI4693" s="122">
        <v>6.4536202500000003E-4</v>
      </c>
      <c r="AJ4693" s="122">
        <v>6.4955484E-4</v>
      </c>
      <c r="AK4693" s="122">
        <v>6.5919529500000002E-4</v>
      </c>
      <c r="AL4693" s="122">
        <v>0</v>
      </c>
    </row>
    <row r="4694" spans="1:38" hidden="1" x14ac:dyDescent="0.25">
      <c r="A4694" s="122" t="s">
        <v>2025</v>
      </c>
      <c r="B4694" s="122">
        <v>1</v>
      </c>
      <c r="C4694" s="122" t="s">
        <v>2227</v>
      </c>
      <c r="D4694" s="122" t="s">
        <v>2122</v>
      </c>
      <c r="E4694" s="122">
        <v>85</v>
      </c>
      <c r="F4694" s="122">
        <v>0</v>
      </c>
      <c r="G4694" s="122">
        <v>0</v>
      </c>
      <c r="H4694" s="122">
        <v>0</v>
      </c>
      <c r="I4694" s="122">
        <v>0</v>
      </c>
      <c r="J4694" s="122">
        <v>0</v>
      </c>
      <c r="K4694" s="122">
        <v>1.3602515850000001E-3</v>
      </c>
      <c r="L4694" s="122">
        <v>2.7647796E-3</v>
      </c>
      <c r="M4694" s="122">
        <v>2.8031465549999998E-3</v>
      </c>
      <c r="N4694" s="122">
        <v>2.8411145400000001E-3</v>
      </c>
      <c r="O4694" s="122">
        <v>2.8852526999999998E-3</v>
      </c>
      <c r="P4694" s="122">
        <v>2.9342801399999999E-3</v>
      </c>
      <c r="Q4694" s="122">
        <v>2.9765001750000001E-3</v>
      </c>
      <c r="R4694" s="122">
        <v>3.0241894649999999E-3</v>
      </c>
      <c r="S4694" s="122">
        <v>3.0706245899999999E-3</v>
      </c>
      <c r="T4694" s="122">
        <v>3.1139405549999999E-3</v>
      </c>
      <c r="U4694" s="122">
        <v>3.1541366999999999E-3</v>
      </c>
      <c r="V4694" s="122">
        <v>3.1955381700000001E-3</v>
      </c>
      <c r="W4694" s="122">
        <v>3.2323140299999999E-3</v>
      </c>
      <c r="X4694" s="122">
        <v>3.2701056299999998E-3</v>
      </c>
      <c r="Y4694" s="122">
        <v>3.3105713850000002E-3</v>
      </c>
      <c r="Z4694" s="122">
        <v>3.3552238500000001E-3</v>
      </c>
      <c r="AA4694" s="122">
        <v>3.4054417649999999E-3</v>
      </c>
      <c r="AB4694" s="122">
        <v>3.4443910050000002E-3</v>
      </c>
      <c r="AC4694" s="122">
        <v>3.49113072E-3</v>
      </c>
      <c r="AD4694" s="122">
        <v>3.5307543150000001E-3</v>
      </c>
      <c r="AE4694" s="122">
        <v>3.5766096300000002E-3</v>
      </c>
      <c r="AF4694" s="122">
        <v>3.6145101299999999E-3</v>
      </c>
      <c r="AG4694" s="122">
        <v>3.669243435E-3</v>
      </c>
      <c r="AH4694" s="122">
        <v>3.7227156450000002E-3</v>
      </c>
      <c r="AI4694" s="122">
        <v>3.77556399E-3</v>
      </c>
      <c r="AJ4694" s="122">
        <v>3.92638719E-3</v>
      </c>
      <c r="AK4694" s="122">
        <v>4.0196153249999998E-3</v>
      </c>
      <c r="AL4694" s="122">
        <v>0</v>
      </c>
    </row>
    <row r="4695" spans="1:38" hidden="1" x14ac:dyDescent="0.25">
      <c r="A4695" s="122" t="s">
        <v>2025</v>
      </c>
      <c r="B4695" s="122">
        <v>1</v>
      </c>
      <c r="C4695" s="122" t="s">
        <v>2227</v>
      </c>
      <c r="D4695" s="122" t="s">
        <v>2123</v>
      </c>
      <c r="E4695" s="122">
        <v>85</v>
      </c>
      <c r="F4695" s="122">
        <v>0</v>
      </c>
      <c r="G4695" s="122">
        <v>0</v>
      </c>
      <c r="H4695" s="122">
        <v>0</v>
      </c>
      <c r="I4695" s="122">
        <v>0</v>
      </c>
      <c r="J4695" s="122">
        <v>0</v>
      </c>
      <c r="K4695" s="122">
        <v>1.2657980940000001E-2</v>
      </c>
      <c r="L4695" s="122">
        <v>2.5937533709999998E-2</v>
      </c>
      <c r="M4695" s="122">
        <v>2.6634476220000002E-2</v>
      </c>
      <c r="N4695" s="122">
        <v>2.7301048004999998E-2</v>
      </c>
      <c r="O4695" s="122">
        <v>2.7877869690000001E-2</v>
      </c>
      <c r="P4695" s="122">
        <v>2.8449123119999999E-2</v>
      </c>
      <c r="Q4695" s="122">
        <v>2.9101329015E-2</v>
      </c>
      <c r="R4695" s="122">
        <v>2.9740333095000002E-2</v>
      </c>
      <c r="S4695" s="122">
        <v>3.0336171030000001E-2</v>
      </c>
      <c r="T4695" s="122">
        <v>3.1036154324999999E-2</v>
      </c>
      <c r="U4695" s="122">
        <v>3.1770635324999998E-2</v>
      </c>
      <c r="V4695" s="122">
        <v>3.268300893E-2</v>
      </c>
      <c r="W4695" s="122">
        <v>3.3498820244999998E-2</v>
      </c>
      <c r="X4695" s="122">
        <v>3.4381405080000003E-2</v>
      </c>
      <c r="Y4695" s="122">
        <v>3.5327127824999999E-2</v>
      </c>
      <c r="Z4695" s="122">
        <v>3.6147643950000002E-2</v>
      </c>
      <c r="AA4695" s="122">
        <v>3.707062128E-2</v>
      </c>
      <c r="AB4695" s="122">
        <v>3.7935746474999997E-2</v>
      </c>
      <c r="AC4695" s="122">
        <v>3.8812606965000003E-2</v>
      </c>
      <c r="AD4695" s="122">
        <v>3.982529529E-2</v>
      </c>
      <c r="AE4695" s="122">
        <v>4.0962253694999999E-2</v>
      </c>
      <c r="AF4695" s="122">
        <v>4.2260121089999998E-2</v>
      </c>
      <c r="AG4695" s="122">
        <v>4.3598727975000001E-2</v>
      </c>
      <c r="AH4695" s="122">
        <v>4.4846383230000002E-2</v>
      </c>
      <c r="AI4695" s="122">
        <v>4.6065891135000002E-2</v>
      </c>
      <c r="AJ4695" s="122">
        <v>4.717069896E-2</v>
      </c>
      <c r="AK4695" s="122">
        <v>4.8184649699999998E-2</v>
      </c>
      <c r="AL4695" s="122">
        <v>0</v>
      </c>
    </row>
    <row r="4696" spans="1:38" hidden="1" x14ac:dyDescent="0.25">
      <c r="A4696" s="122" t="s">
        <v>2025</v>
      </c>
      <c r="B4696" s="122">
        <v>1</v>
      </c>
      <c r="C4696" s="122" t="s">
        <v>2227</v>
      </c>
      <c r="D4696" s="122" t="s">
        <v>2124</v>
      </c>
      <c r="E4696" s="122">
        <v>85</v>
      </c>
      <c r="F4696" s="122">
        <v>0</v>
      </c>
      <c r="G4696" s="122">
        <v>0</v>
      </c>
      <c r="H4696" s="122">
        <v>0</v>
      </c>
      <c r="I4696" s="122">
        <v>0</v>
      </c>
      <c r="J4696" s="122">
        <v>0</v>
      </c>
      <c r="K4696" s="122">
        <v>1.1973952155E-2</v>
      </c>
      <c r="L4696" s="122">
        <v>2.4355287989999998E-2</v>
      </c>
      <c r="M4696" s="122">
        <v>2.4717018149999999E-2</v>
      </c>
      <c r="N4696" s="122">
        <v>2.5068106965E-2</v>
      </c>
      <c r="O4696" s="122">
        <v>2.5444884795000001E-2</v>
      </c>
      <c r="P4696" s="122">
        <v>2.5866719999999999E-2</v>
      </c>
      <c r="Q4696" s="122">
        <v>2.6286901410000001E-2</v>
      </c>
      <c r="R4696" s="122">
        <v>2.6756707394999999E-2</v>
      </c>
      <c r="S4696" s="122">
        <v>2.7230489385000001E-2</v>
      </c>
      <c r="T4696" s="122">
        <v>2.7697684739999999E-2</v>
      </c>
      <c r="U4696" s="122">
        <v>2.8159921514999998E-2</v>
      </c>
      <c r="V4696" s="122">
        <v>2.8614285975000001E-2</v>
      </c>
      <c r="W4696" s="122">
        <v>2.9087953619999999E-2</v>
      </c>
      <c r="X4696" s="122">
        <v>2.955479142E-2</v>
      </c>
      <c r="Y4696" s="122">
        <v>3.0038400810000001E-2</v>
      </c>
      <c r="Z4696" s="122">
        <v>3.050560095E-2</v>
      </c>
      <c r="AA4696" s="122">
        <v>3.0980547014999998E-2</v>
      </c>
      <c r="AB4696" s="122">
        <v>3.1459107404999999E-2</v>
      </c>
      <c r="AC4696" s="122">
        <v>3.1969444154999999E-2</v>
      </c>
      <c r="AD4696" s="122">
        <v>3.2465014889999998E-2</v>
      </c>
      <c r="AE4696" s="122">
        <v>3.293609946E-2</v>
      </c>
      <c r="AF4696" s="122">
        <v>3.3432970889999997E-2</v>
      </c>
      <c r="AG4696" s="122">
        <v>3.4003164524999997E-2</v>
      </c>
      <c r="AH4696" s="122">
        <v>3.4613273639999997E-2</v>
      </c>
      <c r="AI4696" s="122">
        <v>3.5239515135000003E-2</v>
      </c>
      <c r="AJ4696" s="122">
        <v>3.6008904855000003E-2</v>
      </c>
      <c r="AK4696" s="122">
        <v>3.6710630384999998E-2</v>
      </c>
      <c r="AL4696" s="122">
        <v>0</v>
      </c>
    </row>
    <row r="4697" spans="1:38" hidden="1" x14ac:dyDescent="0.25">
      <c r="A4697" s="122" t="s">
        <v>2025</v>
      </c>
      <c r="B4697" s="122">
        <v>1</v>
      </c>
      <c r="C4697" s="122" t="s">
        <v>2227</v>
      </c>
      <c r="D4697" s="122" t="s">
        <v>2125</v>
      </c>
      <c r="E4697" s="122">
        <v>85</v>
      </c>
      <c r="F4697" s="122">
        <v>0</v>
      </c>
      <c r="G4697" s="122">
        <v>0</v>
      </c>
      <c r="H4697" s="122">
        <v>0</v>
      </c>
      <c r="I4697" s="122">
        <v>0</v>
      </c>
      <c r="J4697" s="122">
        <v>0</v>
      </c>
      <c r="K4697" s="122">
        <v>4.2116850600000004E-3</v>
      </c>
      <c r="L4697" s="122">
        <v>8.4885530399999992E-3</v>
      </c>
      <c r="M4697" s="122">
        <v>8.5380231749999994E-3</v>
      </c>
      <c r="N4697" s="122">
        <v>8.5912983750000005E-3</v>
      </c>
      <c r="O4697" s="122">
        <v>8.6450223750000003E-3</v>
      </c>
      <c r="P4697" s="122">
        <v>8.6977512600000008E-3</v>
      </c>
      <c r="Q4697" s="122">
        <v>8.7584240699999996E-3</v>
      </c>
      <c r="R4697" s="122">
        <v>8.8715330550000002E-3</v>
      </c>
      <c r="S4697" s="122">
        <v>9.0067259700000006E-3</v>
      </c>
      <c r="T4697" s="122">
        <v>9.1242092699999992E-3</v>
      </c>
      <c r="U4697" s="122">
        <v>9.2433064349999993E-3</v>
      </c>
      <c r="V4697" s="122">
        <v>9.3774887250000008E-3</v>
      </c>
      <c r="W4697" s="122">
        <v>9.5082799350000007E-3</v>
      </c>
      <c r="X4697" s="122">
        <v>9.6419104650000004E-3</v>
      </c>
      <c r="Y4697" s="122">
        <v>9.7903725149999996E-3</v>
      </c>
      <c r="Z4697" s="122">
        <v>9.9402672599999999E-3</v>
      </c>
      <c r="AA4697" s="122">
        <v>1.008066642E-2</v>
      </c>
      <c r="AB4697" s="122">
        <v>1.0214189865000001E-2</v>
      </c>
      <c r="AC4697" s="122">
        <v>1.0333875584999999E-2</v>
      </c>
      <c r="AD4697" s="122">
        <v>1.04426685E-2</v>
      </c>
      <c r="AE4697" s="122">
        <v>1.0534953164999999E-2</v>
      </c>
      <c r="AF4697" s="122">
        <v>1.0608128519999999E-2</v>
      </c>
      <c r="AG4697" s="122">
        <v>1.0674850394999999E-2</v>
      </c>
      <c r="AH4697" s="122">
        <v>1.0760288054999999E-2</v>
      </c>
      <c r="AI4697" s="122">
        <v>1.0861587825E-2</v>
      </c>
      <c r="AJ4697" s="122">
        <v>1.0937734665000001E-2</v>
      </c>
      <c r="AK4697" s="122">
        <v>1.110152142E-2</v>
      </c>
      <c r="AL4697" s="122">
        <v>0</v>
      </c>
    </row>
    <row r="4698" spans="1:38" hidden="1" x14ac:dyDescent="0.25">
      <c r="A4698" s="122" t="s">
        <v>2025</v>
      </c>
      <c r="B4698" s="122">
        <v>1</v>
      </c>
      <c r="C4698" s="122" t="s">
        <v>2227</v>
      </c>
      <c r="D4698" s="122" t="s">
        <v>2126</v>
      </c>
      <c r="E4698" s="122">
        <v>85</v>
      </c>
      <c r="F4698" s="122">
        <v>0</v>
      </c>
      <c r="G4698" s="122">
        <v>0</v>
      </c>
      <c r="H4698" s="122">
        <v>0</v>
      </c>
      <c r="I4698" s="122">
        <v>0</v>
      </c>
      <c r="J4698" s="122">
        <v>0</v>
      </c>
      <c r="K4698" s="122">
        <v>1.1204371199999999E-3</v>
      </c>
      <c r="L4698" s="122">
        <v>2.2733231400000001E-3</v>
      </c>
      <c r="M4698" s="122">
        <v>2.2972426949999999E-3</v>
      </c>
      <c r="N4698" s="122">
        <v>2.3223598200000002E-3</v>
      </c>
      <c r="O4698" s="122">
        <v>2.34653463E-3</v>
      </c>
      <c r="P4698" s="122">
        <v>2.37921882E-3</v>
      </c>
      <c r="Q4698" s="122">
        <v>2.4049188900000002E-3</v>
      </c>
      <c r="R4698" s="122">
        <v>2.4570083999999998E-3</v>
      </c>
      <c r="S4698" s="122">
        <v>2.5020557100000002E-3</v>
      </c>
      <c r="T4698" s="122">
        <v>2.557307115E-3</v>
      </c>
      <c r="U4698" s="122">
        <v>2.6105638349999999E-3</v>
      </c>
      <c r="V4698" s="122">
        <v>2.6813674799999999E-3</v>
      </c>
      <c r="W4698" s="122">
        <v>2.7729588150000001E-3</v>
      </c>
      <c r="X4698" s="122">
        <v>2.8608754350000001E-3</v>
      </c>
      <c r="Y4698" s="122">
        <v>2.9663513550000002E-3</v>
      </c>
      <c r="Z4698" s="122">
        <v>3.0263145000000002E-3</v>
      </c>
      <c r="AA4698" s="122">
        <v>3.0812608199999999E-3</v>
      </c>
      <c r="AB4698" s="122">
        <v>3.1710605850000001E-3</v>
      </c>
      <c r="AC4698" s="122">
        <v>3.2460784950000001E-3</v>
      </c>
      <c r="AD4698" s="122">
        <v>3.2907370649999999E-3</v>
      </c>
      <c r="AE4698" s="122">
        <v>3.3513120299999998E-3</v>
      </c>
      <c r="AF4698" s="122">
        <v>3.38802354E-3</v>
      </c>
      <c r="AG4698" s="122">
        <v>3.4043035949999998E-3</v>
      </c>
      <c r="AH4698" s="122">
        <v>3.4501384500000001E-3</v>
      </c>
      <c r="AI4698" s="122">
        <v>3.5097814950000002E-3</v>
      </c>
      <c r="AJ4698" s="122">
        <v>3.5277686400000002E-3</v>
      </c>
      <c r="AK4698" s="122">
        <v>3.603893205E-3</v>
      </c>
      <c r="AL4698" s="122">
        <v>0</v>
      </c>
    </row>
    <row r="4699" spans="1:38" hidden="1" x14ac:dyDescent="0.25">
      <c r="A4699" s="122" t="s">
        <v>2025</v>
      </c>
      <c r="B4699" s="122">
        <v>1</v>
      </c>
      <c r="C4699" s="122" t="s">
        <v>2228</v>
      </c>
      <c r="D4699" s="122" t="s">
        <v>2078</v>
      </c>
      <c r="E4699" s="122">
        <v>86</v>
      </c>
      <c r="F4699" s="122">
        <v>0</v>
      </c>
      <c r="G4699" s="122">
        <v>0</v>
      </c>
      <c r="H4699" s="122">
        <v>0</v>
      </c>
      <c r="I4699" s="122">
        <v>0</v>
      </c>
      <c r="J4699" s="122">
        <v>0</v>
      </c>
      <c r="K4699" s="122">
        <v>0</v>
      </c>
      <c r="L4699" s="122">
        <v>0</v>
      </c>
      <c r="M4699" s="122">
        <v>0</v>
      </c>
      <c r="N4699" s="122">
        <v>0</v>
      </c>
      <c r="O4699" s="122">
        <v>0</v>
      </c>
      <c r="P4699" s="122">
        <v>0</v>
      </c>
      <c r="Q4699" s="122">
        <v>0</v>
      </c>
      <c r="R4699" s="122">
        <v>0</v>
      </c>
      <c r="S4699" s="122">
        <v>0</v>
      </c>
      <c r="T4699" s="122">
        <v>0</v>
      </c>
      <c r="U4699" s="122">
        <v>0</v>
      </c>
      <c r="V4699" s="122">
        <v>0</v>
      </c>
      <c r="W4699" s="122">
        <v>0</v>
      </c>
      <c r="X4699" s="122">
        <v>0</v>
      </c>
      <c r="Y4699" s="122">
        <v>0</v>
      </c>
      <c r="Z4699" s="122">
        <v>0</v>
      </c>
      <c r="AA4699" s="122">
        <v>0</v>
      </c>
      <c r="AB4699" s="122">
        <v>4.4599000000000003E-9</v>
      </c>
      <c r="AC4699" s="122">
        <v>1.3460300000000001E-8</v>
      </c>
      <c r="AD4699" s="122">
        <v>2.68712E-8</v>
      </c>
      <c r="AE4699" s="122">
        <v>4.48621E-8</v>
      </c>
      <c r="AF4699" s="122">
        <v>3.6818130000000001E-7</v>
      </c>
      <c r="AG4699" s="122">
        <v>9.9313700000000003E-7</v>
      </c>
      <c r="AH4699" s="122">
        <v>1.9252171E-6</v>
      </c>
      <c r="AI4699" s="122">
        <v>3.1691193E-6</v>
      </c>
      <c r="AJ4699" s="122">
        <v>4.7100134000000001E-6</v>
      </c>
      <c r="AK4699" s="122">
        <v>6.6098550000000003E-6</v>
      </c>
      <c r="AL4699" s="122">
        <v>0</v>
      </c>
    </row>
    <row r="4700" spans="1:38" hidden="1" x14ac:dyDescent="0.25">
      <c r="A4700" s="122" t="s">
        <v>2025</v>
      </c>
      <c r="B4700" s="122">
        <v>1</v>
      </c>
      <c r="C4700" s="122" t="s">
        <v>2228</v>
      </c>
      <c r="D4700" s="122" t="s">
        <v>2079</v>
      </c>
      <c r="E4700" s="122">
        <v>86</v>
      </c>
      <c r="F4700" s="122">
        <v>0</v>
      </c>
      <c r="G4700" s="122">
        <v>0</v>
      </c>
      <c r="H4700" s="122">
        <v>0</v>
      </c>
      <c r="I4700" s="122">
        <v>0</v>
      </c>
      <c r="J4700" s="122">
        <v>0</v>
      </c>
      <c r="K4700" s="122">
        <v>0</v>
      </c>
      <c r="L4700" s="122">
        <v>0</v>
      </c>
      <c r="M4700" s="122">
        <v>0</v>
      </c>
      <c r="N4700" s="122">
        <v>0</v>
      </c>
      <c r="O4700" s="122">
        <v>0</v>
      </c>
      <c r="P4700" s="122">
        <v>0</v>
      </c>
      <c r="Q4700" s="122">
        <v>0</v>
      </c>
      <c r="R4700" s="122">
        <v>0</v>
      </c>
      <c r="S4700" s="122">
        <v>0</v>
      </c>
      <c r="T4700" s="122">
        <v>0</v>
      </c>
      <c r="U4700" s="122">
        <v>0</v>
      </c>
      <c r="V4700" s="122">
        <v>0</v>
      </c>
      <c r="W4700" s="122">
        <v>0</v>
      </c>
      <c r="X4700" s="122">
        <v>0</v>
      </c>
      <c r="Y4700" s="122">
        <v>0</v>
      </c>
      <c r="Z4700" s="122">
        <v>0</v>
      </c>
      <c r="AA4700" s="122">
        <v>0</v>
      </c>
      <c r="AB4700" s="122">
        <v>2.93944E-8</v>
      </c>
      <c r="AC4700" s="122">
        <v>8.8167199999999996E-8</v>
      </c>
      <c r="AD4700" s="122">
        <v>1.765862E-7</v>
      </c>
      <c r="AE4700" s="122">
        <v>2.9494529999999997E-7</v>
      </c>
      <c r="AF4700" s="122">
        <v>2.4130539999999998E-6</v>
      </c>
      <c r="AG4700" s="122">
        <v>6.5379523000000001E-6</v>
      </c>
      <c r="AH4700" s="122">
        <v>1.2784603800000001E-5</v>
      </c>
      <c r="AI4700" s="122">
        <v>2.1202103500000001E-5</v>
      </c>
      <c r="AJ4700" s="122">
        <v>3.2312349300000001E-5</v>
      </c>
      <c r="AK4700" s="122">
        <v>4.5467563699999998E-5</v>
      </c>
      <c r="AL4700" s="122">
        <v>0</v>
      </c>
    </row>
    <row r="4701" spans="1:38" hidden="1" x14ac:dyDescent="0.25">
      <c r="A4701" s="122" t="s">
        <v>2025</v>
      </c>
      <c r="B4701" s="122">
        <v>1</v>
      </c>
      <c r="C4701" s="122" t="s">
        <v>2228</v>
      </c>
      <c r="D4701" s="122" t="s">
        <v>2080</v>
      </c>
      <c r="E4701" s="122">
        <v>86</v>
      </c>
      <c r="F4701" s="122">
        <v>0</v>
      </c>
      <c r="G4701" s="122">
        <v>0</v>
      </c>
      <c r="H4701" s="122">
        <v>0</v>
      </c>
      <c r="I4701" s="122">
        <v>0</v>
      </c>
      <c r="J4701" s="122">
        <v>0</v>
      </c>
      <c r="K4701" s="122">
        <v>0</v>
      </c>
      <c r="L4701" s="122">
        <v>0</v>
      </c>
      <c r="M4701" s="122">
        <v>0</v>
      </c>
      <c r="N4701" s="122">
        <v>0</v>
      </c>
      <c r="O4701" s="122">
        <v>0</v>
      </c>
      <c r="P4701" s="122">
        <v>0</v>
      </c>
      <c r="Q4701" s="122">
        <v>0</v>
      </c>
      <c r="R4701" s="122">
        <v>0</v>
      </c>
      <c r="S4701" s="122">
        <v>0</v>
      </c>
      <c r="T4701" s="122">
        <v>0</v>
      </c>
      <c r="U4701" s="122">
        <v>0</v>
      </c>
      <c r="V4701" s="122">
        <v>0</v>
      </c>
      <c r="W4701" s="122">
        <v>0</v>
      </c>
      <c r="X4701" s="122">
        <v>0</v>
      </c>
      <c r="Y4701" s="122">
        <v>0</v>
      </c>
      <c r="Z4701" s="122">
        <v>0</v>
      </c>
      <c r="AA4701" s="122">
        <v>0</v>
      </c>
      <c r="AB4701" s="122">
        <v>1.8020499999999999E-8</v>
      </c>
      <c r="AC4701" s="122">
        <v>5.4022699999999997E-8</v>
      </c>
      <c r="AD4701" s="122">
        <v>1.082308E-7</v>
      </c>
      <c r="AE4701" s="122">
        <v>1.8102850000000001E-7</v>
      </c>
      <c r="AF4701" s="122">
        <v>1.4833927000000001E-6</v>
      </c>
      <c r="AG4701" s="122">
        <v>4.0260568000000003E-6</v>
      </c>
      <c r="AH4701" s="122">
        <v>7.8724884999999998E-6</v>
      </c>
      <c r="AI4701" s="122">
        <v>1.3050467299999999E-5</v>
      </c>
      <c r="AJ4701" s="122">
        <v>1.93703699E-5</v>
      </c>
      <c r="AK4701" s="122">
        <v>2.7298263800000001E-5</v>
      </c>
      <c r="AL4701" s="122">
        <v>0</v>
      </c>
    </row>
    <row r="4702" spans="1:38" hidden="1" x14ac:dyDescent="0.25">
      <c r="A4702" s="122" t="s">
        <v>2025</v>
      </c>
      <c r="B4702" s="122">
        <v>1</v>
      </c>
      <c r="C4702" s="122" t="s">
        <v>2228</v>
      </c>
      <c r="D4702" s="122" t="s">
        <v>2133</v>
      </c>
      <c r="E4702" s="122">
        <v>86</v>
      </c>
      <c r="F4702" s="122">
        <v>0</v>
      </c>
      <c r="G4702" s="122">
        <v>0</v>
      </c>
      <c r="H4702" s="122">
        <v>0</v>
      </c>
      <c r="I4702" s="122">
        <v>0</v>
      </c>
      <c r="J4702" s="122">
        <v>0</v>
      </c>
      <c r="K4702" s="122">
        <v>0</v>
      </c>
      <c r="L4702" s="122">
        <v>0</v>
      </c>
      <c r="M4702" s="122">
        <v>0</v>
      </c>
      <c r="N4702" s="122">
        <v>0</v>
      </c>
      <c r="O4702" s="122">
        <v>0</v>
      </c>
      <c r="P4702" s="122">
        <v>0</v>
      </c>
      <c r="Q4702" s="122">
        <v>0</v>
      </c>
      <c r="R4702" s="122">
        <v>0</v>
      </c>
      <c r="S4702" s="122">
        <v>0</v>
      </c>
      <c r="T4702" s="122">
        <v>0</v>
      </c>
      <c r="U4702" s="122">
        <v>0</v>
      </c>
      <c r="V4702" s="122">
        <v>0</v>
      </c>
      <c r="W4702" s="122">
        <v>0</v>
      </c>
      <c r="X4702" s="122">
        <v>0</v>
      </c>
      <c r="Y4702" s="122">
        <v>0</v>
      </c>
      <c r="Z4702" s="122">
        <v>0</v>
      </c>
      <c r="AA4702" s="122">
        <v>0</v>
      </c>
      <c r="AB4702" s="122">
        <v>3.3240000000000001E-10</v>
      </c>
      <c r="AC4702" s="122">
        <v>9.8190000000000009E-10</v>
      </c>
      <c r="AD4702" s="122">
        <v>1.935E-9</v>
      </c>
      <c r="AE4702" s="122">
        <v>3.1755E-9</v>
      </c>
      <c r="AF4702" s="122">
        <v>2.5483500000000001E-8</v>
      </c>
      <c r="AG4702" s="122">
        <v>6.7642099999999997E-8</v>
      </c>
      <c r="AH4702" s="122">
        <v>1.293324E-7</v>
      </c>
      <c r="AI4702" s="122">
        <v>2.0932689999999999E-7</v>
      </c>
      <c r="AJ4702" s="122">
        <v>3.0475760000000001E-7</v>
      </c>
      <c r="AK4702" s="122">
        <v>4.1829379999999999E-7</v>
      </c>
      <c r="AL4702" s="122">
        <v>0</v>
      </c>
    </row>
    <row r="4703" spans="1:38" hidden="1" x14ac:dyDescent="0.25">
      <c r="A4703" s="122" t="s">
        <v>2025</v>
      </c>
      <c r="B4703" s="122">
        <v>1</v>
      </c>
      <c r="C4703" s="122" t="s">
        <v>2228</v>
      </c>
      <c r="D4703" s="122" t="s">
        <v>2081</v>
      </c>
      <c r="E4703" s="122">
        <v>86</v>
      </c>
      <c r="F4703" s="122">
        <v>0</v>
      </c>
      <c r="G4703" s="122">
        <v>0</v>
      </c>
      <c r="H4703" s="122">
        <v>0</v>
      </c>
      <c r="I4703" s="122">
        <v>0</v>
      </c>
      <c r="J4703" s="122">
        <v>0</v>
      </c>
      <c r="K4703" s="122">
        <v>0</v>
      </c>
      <c r="L4703" s="122">
        <v>0</v>
      </c>
      <c r="M4703" s="122">
        <v>0</v>
      </c>
      <c r="N4703" s="122">
        <v>0</v>
      </c>
      <c r="O4703" s="122">
        <v>0</v>
      </c>
      <c r="P4703" s="122">
        <v>0</v>
      </c>
      <c r="Q4703" s="122">
        <v>0</v>
      </c>
      <c r="R4703" s="122">
        <v>0</v>
      </c>
      <c r="S4703" s="122">
        <v>0</v>
      </c>
      <c r="T4703" s="122">
        <v>0</v>
      </c>
      <c r="U4703" s="122">
        <v>0</v>
      </c>
      <c r="V4703" s="122">
        <v>0</v>
      </c>
      <c r="W4703" s="122">
        <v>0</v>
      </c>
      <c r="X4703" s="122">
        <v>0</v>
      </c>
      <c r="Y4703" s="122">
        <v>0</v>
      </c>
      <c r="Z4703" s="122">
        <v>0</v>
      </c>
      <c r="AA4703" s="122">
        <v>0</v>
      </c>
      <c r="AB4703" s="122">
        <v>4.0011300000000003E-8</v>
      </c>
      <c r="AC4703" s="122">
        <v>1.2107040000000001E-7</v>
      </c>
      <c r="AD4703" s="122">
        <v>2.454576E-7</v>
      </c>
      <c r="AE4703" s="122">
        <v>4.1511569999999999E-7</v>
      </c>
      <c r="AF4703" s="122">
        <v>3.4433335000000001E-6</v>
      </c>
      <c r="AG4703" s="122">
        <v>9.4465286999999996E-6</v>
      </c>
      <c r="AH4703" s="122">
        <v>1.8724199100000002E-5</v>
      </c>
      <c r="AI4703" s="122">
        <v>3.1500308100000001E-5</v>
      </c>
      <c r="AJ4703" s="122">
        <v>4.6158544100000001E-5</v>
      </c>
      <c r="AK4703" s="122">
        <v>6.5643737200000001E-5</v>
      </c>
      <c r="AL4703" s="122">
        <v>0</v>
      </c>
    </row>
    <row r="4704" spans="1:38" x14ac:dyDescent="0.25">
      <c r="A4704" s="122" t="s">
        <v>2025</v>
      </c>
      <c r="B4704" s="122">
        <v>1</v>
      </c>
      <c r="C4704" s="122" t="s">
        <v>2228</v>
      </c>
      <c r="D4704" s="122" t="s">
        <v>2082</v>
      </c>
      <c r="E4704" s="122">
        <v>86</v>
      </c>
      <c r="F4704" s="122">
        <v>0</v>
      </c>
      <c r="G4704" s="122">
        <v>0</v>
      </c>
      <c r="H4704" s="122">
        <v>0</v>
      </c>
      <c r="I4704" s="122">
        <v>0</v>
      </c>
      <c r="J4704" s="122">
        <v>0</v>
      </c>
      <c r="K4704" s="122">
        <v>0</v>
      </c>
      <c r="L4704" s="122">
        <v>0</v>
      </c>
      <c r="M4704" s="122">
        <v>0</v>
      </c>
      <c r="N4704" s="122">
        <v>0</v>
      </c>
      <c r="O4704" s="122">
        <v>0</v>
      </c>
      <c r="P4704" s="122">
        <v>0</v>
      </c>
      <c r="Q4704" s="122">
        <v>0</v>
      </c>
      <c r="R4704" s="122">
        <v>0</v>
      </c>
      <c r="S4704" s="122">
        <v>0</v>
      </c>
      <c r="T4704" s="122">
        <v>0</v>
      </c>
      <c r="U4704" s="122">
        <v>0</v>
      </c>
      <c r="V4704" s="122">
        <v>0</v>
      </c>
      <c r="W4704" s="122">
        <v>0</v>
      </c>
      <c r="X4704" s="122">
        <v>0</v>
      </c>
      <c r="Y4704" s="122">
        <v>0</v>
      </c>
      <c r="Z4704" s="122">
        <v>0</v>
      </c>
      <c r="AA4704" s="122">
        <v>0</v>
      </c>
      <c r="AB4704" s="122">
        <v>2.315636E-7</v>
      </c>
      <c r="AC4704" s="122">
        <v>6.9805829999999997E-7</v>
      </c>
      <c r="AD4704" s="122">
        <v>1.4067398999999999E-6</v>
      </c>
      <c r="AE4704" s="122">
        <v>2.363564E-6</v>
      </c>
      <c r="AF4704" s="122">
        <v>1.9410831599999998E-5</v>
      </c>
      <c r="AG4704" s="122">
        <v>5.2724301400000002E-5</v>
      </c>
      <c r="AH4704" s="122">
        <v>1.030725028E-4</v>
      </c>
      <c r="AI4704" s="122">
        <v>1.7036802179999999E-4</v>
      </c>
      <c r="AJ4704" s="122">
        <v>2.54005845E-4</v>
      </c>
      <c r="AK4704" s="122">
        <v>3.539865768E-4</v>
      </c>
      <c r="AL4704" s="122">
        <v>0</v>
      </c>
    </row>
    <row r="4705" spans="1:38" hidden="1" x14ac:dyDescent="0.25">
      <c r="A4705" s="122" t="s">
        <v>2025</v>
      </c>
      <c r="B4705" s="122">
        <v>1</v>
      </c>
      <c r="C4705" s="122" t="s">
        <v>2228</v>
      </c>
      <c r="D4705" s="122" t="s">
        <v>474</v>
      </c>
      <c r="E4705" s="122">
        <v>86</v>
      </c>
      <c r="F4705" s="122">
        <v>0</v>
      </c>
      <c r="G4705" s="122">
        <v>0</v>
      </c>
      <c r="H4705" s="122">
        <v>0</v>
      </c>
      <c r="I4705" s="122">
        <v>0</v>
      </c>
      <c r="J4705" s="122">
        <v>0</v>
      </c>
      <c r="K4705" s="122">
        <v>0</v>
      </c>
      <c r="L4705" s="122">
        <v>0</v>
      </c>
      <c r="M4705" s="122">
        <v>0</v>
      </c>
      <c r="N4705" s="122">
        <v>0</v>
      </c>
      <c r="O4705" s="122">
        <v>0</v>
      </c>
      <c r="P4705" s="122">
        <v>0</v>
      </c>
      <c r="Q4705" s="122">
        <v>0</v>
      </c>
      <c r="R4705" s="122">
        <v>0</v>
      </c>
      <c r="S4705" s="122">
        <v>0</v>
      </c>
      <c r="T4705" s="122">
        <v>0</v>
      </c>
      <c r="U4705" s="122">
        <v>0</v>
      </c>
      <c r="V4705" s="122">
        <v>0</v>
      </c>
      <c r="W4705" s="122">
        <v>0</v>
      </c>
      <c r="X4705" s="122">
        <v>0</v>
      </c>
      <c r="Y4705" s="122">
        <v>0</v>
      </c>
      <c r="Z4705" s="122">
        <v>0</v>
      </c>
      <c r="AA4705" s="122">
        <v>0</v>
      </c>
      <c r="AB4705" s="122">
        <v>3.1695300000000003E-8</v>
      </c>
      <c r="AC4705" s="122">
        <v>9.6181599999999999E-8</v>
      </c>
      <c r="AD4705" s="122">
        <v>1.9513889999999999E-7</v>
      </c>
      <c r="AE4705" s="122">
        <v>3.313684E-7</v>
      </c>
      <c r="AF4705" s="122">
        <v>2.7487321E-6</v>
      </c>
      <c r="AG4705" s="122">
        <v>7.5290104999999998E-6</v>
      </c>
      <c r="AH4705" s="122">
        <v>1.4889903700000001E-5</v>
      </c>
      <c r="AI4705" s="122">
        <v>2.4876301299999999E-5</v>
      </c>
      <c r="AJ4705" s="122">
        <v>3.71963997E-5</v>
      </c>
      <c r="AK4705" s="122">
        <v>5.2433941799999998E-5</v>
      </c>
      <c r="AL4705" s="122">
        <v>0</v>
      </c>
    </row>
    <row r="4706" spans="1:38" hidden="1" x14ac:dyDescent="0.25">
      <c r="A4706" s="122" t="s">
        <v>2025</v>
      </c>
      <c r="B4706" s="122">
        <v>1</v>
      </c>
      <c r="C4706" s="122" t="s">
        <v>2228</v>
      </c>
      <c r="D4706" s="122" t="s">
        <v>2083</v>
      </c>
      <c r="E4706" s="122">
        <v>86</v>
      </c>
      <c r="F4706" s="122">
        <v>0</v>
      </c>
      <c r="G4706" s="122">
        <v>0</v>
      </c>
      <c r="H4706" s="122">
        <v>0</v>
      </c>
      <c r="I4706" s="122">
        <v>0</v>
      </c>
      <c r="J4706" s="122">
        <v>0</v>
      </c>
      <c r="K4706" s="122">
        <v>0</v>
      </c>
      <c r="L4706" s="122">
        <v>0</v>
      </c>
      <c r="M4706" s="122">
        <v>0</v>
      </c>
      <c r="N4706" s="122">
        <v>0</v>
      </c>
      <c r="O4706" s="122">
        <v>0</v>
      </c>
      <c r="P4706" s="122">
        <v>0</v>
      </c>
      <c r="Q4706" s="122">
        <v>0</v>
      </c>
      <c r="R4706" s="122">
        <v>0</v>
      </c>
      <c r="S4706" s="122">
        <v>0</v>
      </c>
      <c r="T4706" s="122">
        <v>0</v>
      </c>
      <c r="U4706" s="122">
        <v>0</v>
      </c>
      <c r="V4706" s="122">
        <v>0</v>
      </c>
      <c r="W4706" s="122">
        <v>0</v>
      </c>
      <c r="X4706" s="122">
        <v>0</v>
      </c>
      <c r="Y4706" s="122">
        <v>0</v>
      </c>
      <c r="Z4706" s="122">
        <v>0</v>
      </c>
      <c r="AA4706" s="122">
        <v>0</v>
      </c>
      <c r="AB4706" s="122">
        <v>2.1940399999999998E-8</v>
      </c>
      <c r="AC4706" s="122">
        <v>6.56163E-8</v>
      </c>
      <c r="AD4706" s="122">
        <v>1.310869E-7</v>
      </c>
      <c r="AE4706" s="122">
        <v>2.1801689999999999E-7</v>
      </c>
      <c r="AF4706" s="122">
        <v>1.7749405000000001E-6</v>
      </c>
      <c r="AG4706" s="122">
        <v>4.7919947999999998E-6</v>
      </c>
      <c r="AH4706" s="122">
        <v>9.3423592999999999E-6</v>
      </c>
      <c r="AI4706" s="122">
        <v>1.54049932E-5</v>
      </c>
      <c r="AJ4706" s="122">
        <v>2.31517253E-5</v>
      </c>
      <c r="AK4706" s="122">
        <v>3.2528117500000002E-5</v>
      </c>
      <c r="AL4706" s="122">
        <v>0</v>
      </c>
    </row>
    <row r="4707" spans="1:38" hidden="1" x14ac:dyDescent="0.25">
      <c r="A4707" s="122" t="s">
        <v>2025</v>
      </c>
      <c r="B4707" s="122">
        <v>1</v>
      </c>
      <c r="C4707" s="122" t="s">
        <v>2228</v>
      </c>
      <c r="D4707" s="122" t="s">
        <v>2084</v>
      </c>
      <c r="E4707" s="122">
        <v>86</v>
      </c>
      <c r="F4707" s="122">
        <v>0</v>
      </c>
      <c r="G4707" s="122">
        <v>0</v>
      </c>
      <c r="H4707" s="122">
        <v>0</v>
      </c>
      <c r="I4707" s="122">
        <v>0</v>
      </c>
      <c r="J4707" s="122">
        <v>0</v>
      </c>
      <c r="K4707" s="122">
        <v>0</v>
      </c>
      <c r="L4707" s="122">
        <v>0</v>
      </c>
      <c r="M4707" s="122">
        <v>0</v>
      </c>
      <c r="N4707" s="122">
        <v>0</v>
      </c>
      <c r="O4707" s="122">
        <v>0</v>
      </c>
      <c r="P4707" s="122">
        <v>0</v>
      </c>
      <c r="Q4707" s="122">
        <v>0</v>
      </c>
      <c r="R4707" s="122">
        <v>0</v>
      </c>
      <c r="S4707" s="122">
        <v>0</v>
      </c>
      <c r="T4707" s="122">
        <v>0</v>
      </c>
      <c r="U4707" s="122">
        <v>0</v>
      </c>
      <c r="V4707" s="122">
        <v>0</v>
      </c>
      <c r="W4707" s="122">
        <v>0</v>
      </c>
      <c r="X4707" s="122">
        <v>0</v>
      </c>
      <c r="Y4707" s="122">
        <v>0</v>
      </c>
      <c r="Z4707" s="122">
        <v>0</v>
      </c>
      <c r="AA4707" s="122">
        <v>0</v>
      </c>
      <c r="AB4707" s="122">
        <v>3.8797000000000002E-9</v>
      </c>
      <c r="AC4707" s="122">
        <v>1.18897E-8</v>
      </c>
      <c r="AD4707" s="122">
        <v>2.4192700000000001E-8</v>
      </c>
      <c r="AE4707" s="122">
        <v>4.1130800000000002E-8</v>
      </c>
      <c r="AF4707" s="122">
        <v>3.4091190000000001E-7</v>
      </c>
      <c r="AG4707" s="122">
        <v>9.3429260000000004E-7</v>
      </c>
      <c r="AH4707" s="122">
        <v>1.8403362999999999E-6</v>
      </c>
      <c r="AI4707" s="122">
        <v>3.0596089E-6</v>
      </c>
      <c r="AJ4707" s="122">
        <v>4.4376915999999999E-6</v>
      </c>
      <c r="AK4707" s="122">
        <v>6.0448977000000001E-6</v>
      </c>
      <c r="AL4707" s="122">
        <v>0</v>
      </c>
    </row>
    <row r="4708" spans="1:38" hidden="1" x14ac:dyDescent="0.25">
      <c r="A4708" s="122" t="s">
        <v>2025</v>
      </c>
      <c r="B4708" s="122">
        <v>1</v>
      </c>
      <c r="C4708" s="122" t="s">
        <v>2228</v>
      </c>
      <c r="D4708" s="122" t="s">
        <v>2085</v>
      </c>
      <c r="E4708" s="122">
        <v>86</v>
      </c>
      <c r="F4708" s="122">
        <v>0</v>
      </c>
      <c r="G4708" s="122">
        <v>0</v>
      </c>
      <c r="H4708" s="122">
        <v>0</v>
      </c>
      <c r="I4708" s="122">
        <v>0</v>
      </c>
      <c r="J4708" s="122">
        <v>0</v>
      </c>
      <c r="K4708" s="122">
        <v>0</v>
      </c>
      <c r="L4708" s="122">
        <v>0</v>
      </c>
      <c r="M4708" s="122">
        <v>0</v>
      </c>
      <c r="N4708" s="122">
        <v>0</v>
      </c>
      <c r="O4708" s="122">
        <v>0</v>
      </c>
      <c r="P4708" s="122">
        <v>0</v>
      </c>
      <c r="Q4708" s="122">
        <v>0</v>
      </c>
      <c r="R4708" s="122">
        <v>0</v>
      </c>
      <c r="S4708" s="122">
        <v>0</v>
      </c>
      <c r="T4708" s="122">
        <v>0</v>
      </c>
      <c r="U4708" s="122">
        <v>0</v>
      </c>
      <c r="V4708" s="122">
        <v>0</v>
      </c>
      <c r="W4708" s="122">
        <v>0</v>
      </c>
      <c r="X4708" s="122">
        <v>0</v>
      </c>
      <c r="Y4708" s="122">
        <v>0</v>
      </c>
      <c r="Z4708" s="122">
        <v>0</v>
      </c>
      <c r="AA4708" s="122">
        <v>0</v>
      </c>
      <c r="AB4708" s="122">
        <v>5.5871000000000003E-9</v>
      </c>
      <c r="AC4708" s="122">
        <v>1.6862400000000001E-8</v>
      </c>
      <c r="AD4708" s="122">
        <v>3.4018799999999998E-8</v>
      </c>
      <c r="AE4708" s="122">
        <v>5.7233500000000001E-8</v>
      </c>
      <c r="AF4708" s="122">
        <v>4.7102069999999999E-7</v>
      </c>
      <c r="AG4708" s="122">
        <v>1.2839265000000001E-6</v>
      </c>
      <c r="AH4708" s="122">
        <v>2.5272812999999999E-6</v>
      </c>
      <c r="AI4708" s="122">
        <v>4.2191449999999997E-6</v>
      </c>
      <c r="AJ4708" s="122">
        <v>6.3783927E-6</v>
      </c>
      <c r="AK4708" s="122">
        <v>9.0520910999999996E-6</v>
      </c>
      <c r="AL4708" s="122">
        <v>0</v>
      </c>
    </row>
    <row r="4709" spans="1:38" hidden="1" x14ac:dyDescent="0.25">
      <c r="A4709" s="122" t="s">
        <v>2025</v>
      </c>
      <c r="B4709" s="122">
        <v>1</v>
      </c>
      <c r="C4709" s="122" t="s">
        <v>2228</v>
      </c>
      <c r="D4709" s="122" t="s">
        <v>2086</v>
      </c>
      <c r="E4709" s="122">
        <v>86</v>
      </c>
      <c r="F4709" s="122">
        <v>0</v>
      </c>
      <c r="G4709" s="122">
        <v>0</v>
      </c>
      <c r="H4709" s="122">
        <v>0</v>
      </c>
      <c r="I4709" s="122">
        <v>0</v>
      </c>
      <c r="J4709" s="122">
        <v>0</v>
      </c>
      <c r="K4709" s="122">
        <v>0</v>
      </c>
      <c r="L4709" s="122">
        <v>0</v>
      </c>
      <c r="M4709" s="122">
        <v>0</v>
      </c>
      <c r="N4709" s="122">
        <v>0</v>
      </c>
      <c r="O4709" s="122">
        <v>0</v>
      </c>
      <c r="P4709" s="122">
        <v>0</v>
      </c>
      <c r="Q4709" s="122">
        <v>0</v>
      </c>
      <c r="R4709" s="122">
        <v>0</v>
      </c>
      <c r="S4709" s="122">
        <v>0</v>
      </c>
      <c r="T4709" s="122">
        <v>0</v>
      </c>
      <c r="U4709" s="122">
        <v>0</v>
      </c>
      <c r="V4709" s="122">
        <v>0</v>
      </c>
      <c r="W4709" s="122">
        <v>0</v>
      </c>
      <c r="X4709" s="122">
        <v>0</v>
      </c>
      <c r="Y4709" s="122">
        <v>0</v>
      </c>
      <c r="Z4709" s="122">
        <v>0</v>
      </c>
      <c r="AA4709" s="122">
        <v>0</v>
      </c>
      <c r="AB4709" s="122">
        <v>1.1779409999999999E-7</v>
      </c>
      <c r="AC4709" s="122">
        <v>3.5678079999999999E-7</v>
      </c>
      <c r="AD4709" s="122">
        <v>7.238048E-7</v>
      </c>
      <c r="AE4709" s="122">
        <v>1.2283775000000001E-6</v>
      </c>
      <c r="AF4709" s="122">
        <v>1.02273346E-5</v>
      </c>
      <c r="AG4709" s="122">
        <v>2.8115522100000001E-5</v>
      </c>
      <c r="AH4709" s="122">
        <v>5.5551200600000001E-5</v>
      </c>
      <c r="AI4709" s="122">
        <v>9.2844344900000006E-5</v>
      </c>
      <c r="AJ4709" s="122">
        <v>1.387069657E-4</v>
      </c>
      <c r="AK4709" s="122">
        <v>1.9649980040000001E-4</v>
      </c>
      <c r="AL4709" s="122">
        <v>0</v>
      </c>
    </row>
    <row r="4710" spans="1:38" hidden="1" x14ac:dyDescent="0.25">
      <c r="A4710" s="122" t="s">
        <v>2025</v>
      </c>
      <c r="B4710" s="122">
        <v>1</v>
      </c>
      <c r="C4710" s="122" t="s">
        <v>2228</v>
      </c>
      <c r="D4710" s="122" t="s">
        <v>2087</v>
      </c>
      <c r="E4710" s="122">
        <v>86</v>
      </c>
      <c r="F4710" s="122">
        <v>0</v>
      </c>
      <c r="G4710" s="122">
        <v>0</v>
      </c>
      <c r="H4710" s="122">
        <v>0</v>
      </c>
      <c r="I4710" s="122">
        <v>0</v>
      </c>
      <c r="J4710" s="122">
        <v>0</v>
      </c>
      <c r="K4710" s="122">
        <v>0</v>
      </c>
      <c r="L4710" s="122">
        <v>0</v>
      </c>
      <c r="M4710" s="122">
        <v>0</v>
      </c>
      <c r="N4710" s="122">
        <v>0</v>
      </c>
      <c r="O4710" s="122">
        <v>0</v>
      </c>
      <c r="P4710" s="122">
        <v>0</v>
      </c>
      <c r="Q4710" s="122">
        <v>0</v>
      </c>
      <c r="R4710" s="122">
        <v>0</v>
      </c>
      <c r="S4710" s="122">
        <v>0</v>
      </c>
      <c r="T4710" s="122">
        <v>0</v>
      </c>
      <c r="U4710" s="122">
        <v>0</v>
      </c>
      <c r="V4710" s="122">
        <v>0</v>
      </c>
      <c r="W4710" s="122">
        <v>0</v>
      </c>
      <c r="X4710" s="122">
        <v>0</v>
      </c>
      <c r="Y4710" s="122">
        <v>0</v>
      </c>
      <c r="Z4710" s="122">
        <v>0</v>
      </c>
      <c r="AA4710" s="122">
        <v>0</v>
      </c>
      <c r="AB4710" s="122">
        <v>6.0438399999999997E-8</v>
      </c>
      <c r="AC4710" s="122">
        <v>1.8203549999999999E-7</v>
      </c>
      <c r="AD4710" s="122">
        <v>3.6716179999999998E-7</v>
      </c>
      <c r="AE4710" s="122">
        <v>6.1867219999999995E-7</v>
      </c>
      <c r="AF4710" s="122">
        <v>5.1111006999999996E-6</v>
      </c>
      <c r="AG4710" s="122">
        <v>1.3961911700000001E-5</v>
      </c>
      <c r="AH4710" s="122">
        <v>2.74931415E-5</v>
      </c>
      <c r="AI4710" s="122">
        <v>4.59123852E-5</v>
      </c>
      <c r="AJ4710" s="122">
        <v>6.8973011699999996E-5</v>
      </c>
      <c r="AK4710" s="122">
        <v>9.7428956099999996E-5</v>
      </c>
      <c r="AL4710" s="122">
        <v>0</v>
      </c>
    </row>
    <row r="4711" spans="1:38" hidden="1" x14ac:dyDescent="0.25">
      <c r="A4711" s="122" t="s">
        <v>2025</v>
      </c>
      <c r="B4711" s="122">
        <v>1</v>
      </c>
      <c r="C4711" s="122" t="s">
        <v>2228</v>
      </c>
      <c r="D4711" s="122" t="s">
        <v>2134</v>
      </c>
      <c r="E4711" s="122">
        <v>86</v>
      </c>
      <c r="F4711" s="122">
        <v>0</v>
      </c>
      <c r="G4711" s="122">
        <v>0</v>
      </c>
      <c r="H4711" s="122">
        <v>0</v>
      </c>
      <c r="I4711" s="122">
        <v>0</v>
      </c>
      <c r="J4711" s="122">
        <v>0</v>
      </c>
      <c r="K4711" s="122">
        <v>0</v>
      </c>
      <c r="L4711" s="122">
        <v>0</v>
      </c>
      <c r="M4711" s="122">
        <v>0</v>
      </c>
      <c r="N4711" s="122">
        <v>0</v>
      </c>
      <c r="O4711" s="122">
        <v>0</v>
      </c>
      <c r="P4711" s="122">
        <v>0</v>
      </c>
      <c r="Q4711" s="122">
        <v>0</v>
      </c>
      <c r="R4711" s="122">
        <v>0</v>
      </c>
      <c r="S4711" s="122">
        <v>0</v>
      </c>
      <c r="T4711" s="122">
        <v>0</v>
      </c>
      <c r="U4711" s="122">
        <v>0</v>
      </c>
      <c r="V4711" s="122">
        <v>0</v>
      </c>
      <c r="W4711" s="122">
        <v>0</v>
      </c>
      <c r="X4711" s="122">
        <v>0</v>
      </c>
      <c r="Y4711" s="122">
        <v>0</v>
      </c>
      <c r="Z4711" s="122">
        <v>0</v>
      </c>
      <c r="AA4711" s="122">
        <v>0</v>
      </c>
      <c r="AB4711" s="122">
        <v>1.0048000000000001E-9</v>
      </c>
      <c r="AC4711" s="122">
        <v>3.0166000000000001E-9</v>
      </c>
      <c r="AD4711" s="122">
        <v>6.0468000000000003E-9</v>
      </c>
      <c r="AE4711" s="122">
        <v>1.0109600000000001E-8</v>
      </c>
      <c r="AF4711" s="122">
        <v>8.2750400000000005E-8</v>
      </c>
      <c r="AG4711" s="122">
        <v>2.24308E-7</v>
      </c>
      <c r="AH4711" s="122">
        <v>4.3848619999999998E-7</v>
      </c>
      <c r="AI4711" s="122">
        <v>7.2639320000000005E-7</v>
      </c>
      <c r="AJ4711" s="122">
        <v>1.0834803999999999E-6</v>
      </c>
      <c r="AK4711" s="122">
        <v>1.5228486999999999E-6</v>
      </c>
      <c r="AL4711" s="122">
        <v>0</v>
      </c>
    </row>
    <row r="4712" spans="1:38" hidden="1" x14ac:dyDescent="0.25">
      <c r="A4712" s="122" t="s">
        <v>2025</v>
      </c>
      <c r="B4712" s="122">
        <v>1</v>
      </c>
      <c r="C4712" s="122" t="s">
        <v>2228</v>
      </c>
      <c r="D4712" s="122" t="s">
        <v>2088</v>
      </c>
      <c r="E4712" s="122">
        <v>86</v>
      </c>
      <c r="F4712" s="122">
        <v>0</v>
      </c>
      <c r="G4712" s="122">
        <v>0</v>
      </c>
      <c r="H4712" s="122">
        <v>0</v>
      </c>
      <c r="I4712" s="122">
        <v>0</v>
      </c>
      <c r="J4712" s="122">
        <v>0</v>
      </c>
      <c r="K4712" s="122">
        <v>0</v>
      </c>
      <c r="L4712" s="122">
        <v>0</v>
      </c>
      <c r="M4712" s="122">
        <v>0</v>
      </c>
      <c r="N4712" s="122">
        <v>0</v>
      </c>
      <c r="O4712" s="122">
        <v>0</v>
      </c>
      <c r="P4712" s="122">
        <v>0</v>
      </c>
      <c r="Q4712" s="122">
        <v>0</v>
      </c>
      <c r="R4712" s="122">
        <v>0</v>
      </c>
      <c r="S4712" s="122">
        <v>0</v>
      </c>
      <c r="T4712" s="122">
        <v>0</v>
      </c>
      <c r="U4712" s="122">
        <v>0</v>
      </c>
      <c r="V4712" s="122">
        <v>0</v>
      </c>
      <c r="W4712" s="122">
        <v>0</v>
      </c>
      <c r="X4712" s="122">
        <v>0</v>
      </c>
      <c r="Y4712" s="122">
        <v>0</v>
      </c>
      <c r="Z4712" s="122">
        <v>0</v>
      </c>
      <c r="AA4712" s="122">
        <v>0</v>
      </c>
      <c r="AB4712" s="122">
        <v>8.5144999999999999E-9</v>
      </c>
      <c r="AC4712" s="122">
        <v>2.5708300000000001E-8</v>
      </c>
      <c r="AD4712" s="122">
        <v>5.15983E-8</v>
      </c>
      <c r="AE4712" s="122">
        <v>8.6451899999999993E-8</v>
      </c>
      <c r="AF4712" s="122">
        <v>7.0846549999999997E-7</v>
      </c>
      <c r="AG4712" s="122">
        <v>1.9109454000000001E-6</v>
      </c>
      <c r="AH4712" s="122">
        <v>3.7193742999999999E-6</v>
      </c>
      <c r="AI4712" s="122">
        <v>6.1153687000000003E-6</v>
      </c>
      <c r="AJ4712" s="122">
        <v>9.3366159000000002E-6</v>
      </c>
      <c r="AK4712" s="122">
        <v>1.3005060000000001E-5</v>
      </c>
      <c r="AL4712" s="122">
        <v>0</v>
      </c>
    </row>
    <row r="4713" spans="1:38" hidden="1" x14ac:dyDescent="0.25">
      <c r="A4713" s="122" t="s">
        <v>2025</v>
      </c>
      <c r="B4713" s="122">
        <v>1</v>
      </c>
      <c r="C4713" s="122" t="s">
        <v>2228</v>
      </c>
      <c r="D4713" s="122" t="s">
        <v>2089</v>
      </c>
      <c r="E4713" s="122">
        <v>86</v>
      </c>
      <c r="F4713" s="122">
        <v>0</v>
      </c>
      <c r="G4713" s="122">
        <v>0</v>
      </c>
      <c r="H4713" s="122">
        <v>0</v>
      </c>
      <c r="I4713" s="122">
        <v>0</v>
      </c>
      <c r="J4713" s="122">
        <v>0</v>
      </c>
      <c r="K4713" s="122">
        <v>0</v>
      </c>
      <c r="L4713" s="122">
        <v>0</v>
      </c>
      <c r="M4713" s="122">
        <v>0</v>
      </c>
      <c r="N4713" s="122">
        <v>0</v>
      </c>
      <c r="O4713" s="122">
        <v>0</v>
      </c>
      <c r="P4713" s="122">
        <v>0</v>
      </c>
      <c r="Q4713" s="122">
        <v>0</v>
      </c>
      <c r="R4713" s="122">
        <v>0</v>
      </c>
      <c r="S4713" s="122">
        <v>0</v>
      </c>
      <c r="T4713" s="122">
        <v>0</v>
      </c>
      <c r="U4713" s="122">
        <v>0</v>
      </c>
      <c r="V4713" s="122">
        <v>0</v>
      </c>
      <c r="W4713" s="122">
        <v>0</v>
      </c>
      <c r="X4713" s="122">
        <v>0</v>
      </c>
      <c r="Y4713" s="122">
        <v>0</v>
      </c>
      <c r="Z4713" s="122">
        <v>0</v>
      </c>
      <c r="AA4713" s="122">
        <v>0</v>
      </c>
      <c r="AB4713" s="122">
        <v>1.8777E-8</v>
      </c>
      <c r="AC4713" s="122">
        <v>5.6458399999999997E-8</v>
      </c>
      <c r="AD4713" s="122">
        <v>1.1340339999999999E-7</v>
      </c>
      <c r="AE4713" s="122">
        <v>1.897046E-7</v>
      </c>
      <c r="AF4713" s="122">
        <v>1.5534987999999999E-6</v>
      </c>
      <c r="AG4713" s="122">
        <v>4.2135360999999996E-6</v>
      </c>
      <c r="AH4713" s="122">
        <v>8.2324788000000006E-6</v>
      </c>
      <c r="AI4713" s="122">
        <v>1.36492582E-5</v>
      </c>
      <c r="AJ4713" s="122">
        <v>2.0504960400000001E-5</v>
      </c>
      <c r="AK4713" s="122">
        <v>2.8806560700000001E-5</v>
      </c>
      <c r="AL4713" s="122">
        <v>0</v>
      </c>
    </row>
    <row r="4714" spans="1:38" hidden="1" x14ac:dyDescent="0.25">
      <c r="A4714" s="122" t="s">
        <v>2025</v>
      </c>
      <c r="B4714" s="122">
        <v>1</v>
      </c>
      <c r="C4714" s="122" t="s">
        <v>2228</v>
      </c>
      <c r="D4714" s="122" t="s">
        <v>2090</v>
      </c>
      <c r="E4714" s="122">
        <v>86</v>
      </c>
      <c r="F4714" s="122">
        <v>0</v>
      </c>
      <c r="G4714" s="122">
        <v>0</v>
      </c>
      <c r="H4714" s="122">
        <v>0</v>
      </c>
      <c r="I4714" s="122">
        <v>0</v>
      </c>
      <c r="J4714" s="122">
        <v>0</v>
      </c>
      <c r="K4714" s="122">
        <v>0</v>
      </c>
      <c r="L4714" s="122">
        <v>0</v>
      </c>
      <c r="M4714" s="122">
        <v>0</v>
      </c>
      <c r="N4714" s="122">
        <v>0</v>
      </c>
      <c r="O4714" s="122">
        <v>0</v>
      </c>
      <c r="P4714" s="122">
        <v>0</v>
      </c>
      <c r="Q4714" s="122">
        <v>0</v>
      </c>
      <c r="R4714" s="122">
        <v>0</v>
      </c>
      <c r="S4714" s="122">
        <v>0</v>
      </c>
      <c r="T4714" s="122">
        <v>0</v>
      </c>
      <c r="U4714" s="122">
        <v>0</v>
      </c>
      <c r="V4714" s="122">
        <v>0</v>
      </c>
      <c r="W4714" s="122">
        <v>0</v>
      </c>
      <c r="X4714" s="122">
        <v>0</v>
      </c>
      <c r="Y4714" s="122">
        <v>0</v>
      </c>
      <c r="Z4714" s="122">
        <v>0</v>
      </c>
      <c r="AA4714" s="122">
        <v>0</v>
      </c>
      <c r="AB4714" s="122">
        <v>9.7393000000000001E-9</v>
      </c>
      <c r="AC4714" s="122">
        <v>2.9416899999999999E-8</v>
      </c>
      <c r="AD4714" s="122">
        <v>5.9506200000000001E-8</v>
      </c>
      <c r="AE4714" s="122">
        <v>1.0039450000000001E-7</v>
      </c>
      <c r="AF4714" s="122">
        <v>8.3497370000000005E-7</v>
      </c>
      <c r="AG4714" s="122">
        <v>2.3049685E-6</v>
      </c>
      <c r="AH4714" s="122">
        <v>4.5791651000000002E-6</v>
      </c>
      <c r="AI4714" s="122">
        <v>7.7286279000000008E-6</v>
      </c>
      <c r="AJ4714" s="122">
        <v>1.1882227899999999E-5</v>
      </c>
      <c r="AK4714" s="122">
        <v>1.7149295000000002E-5</v>
      </c>
      <c r="AL4714" s="122">
        <v>0</v>
      </c>
    </row>
    <row r="4715" spans="1:38" hidden="1" x14ac:dyDescent="0.25">
      <c r="A4715" s="122" t="s">
        <v>2025</v>
      </c>
      <c r="B4715" s="122">
        <v>1</v>
      </c>
      <c r="C4715" s="122" t="s">
        <v>2228</v>
      </c>
      <c r="D4715" s="122" t="s">
        <v>2091</v>
      </c>
      <c r="E4715" s="122">
        <v>86</v>
      </c>
      <c r="F4715" s="122">
        <v>0</v>
      </c>
      <c r="G4715" s="122">
        <v>0</v>
      </c>
      <c r="H4715" s="122">
        <v>0</v>
      </c>
      <c r="I4715" s="122">
        <v>0</v>
      </c>
      <c r="J4715" s="122">
        <v>0</v>
      </c>
      <c r="K4715" s="122">
        <v>0</v>
      </c>
      <c r="L4715" s="122">
        <v>0</v>
      </c>
      <c r="M4715" s="122">
        <v>0</v>
      </c>
      <c r="N4715" s="122">
        <v>0</v>
      </c>
      <c r="O4715" s="122">
        <v>0</v>
      </c>
      <c r="P4715" s="122">
        <v>0</v>
      </c>
      <c r="Q4715" s="122">
        <v>0</v>
      </c>
      <c r="R4715" s="122">
        <v>0</v>
      </c>
      <c r="S4715" s="122">
        <v>0</v>
      </c>
      <c r="T4715" s="122">
        <v>0</v>
      </c>
      <c r="U4715" s="122">
        <v>0</v>
      </c>
      <c r="V4715" s="122">
        <v>0</v>
      </c>
      <c r="W4715" s="122">
        <v>0</v>
      </c>
      <c r="X4715" s="122">
        <v>0</v>
      </c>
      <c r="Y4715" s="122">
        <v>0</v>
      </c>
      <c r="Z4715" s="122">
        <v>0</v>
      </c>
      <c r="AA4715" s="122">
        <v>0</v>
      </c>
      <c r="AB4715" s="122">
        <v>7.8621100000000005E-8</v>
      </c>
      <c r="AC4715" s="122">
        <v>2.3532339999999999E-7</v>
      </c>
      <c r="AD4715" s="122">
        <v>4.6974659999999998E-7</v>
      </c>
      <c r="AE4715" s="122">
        <v>7.8126209999999999E-7</v>
      </c>
      <c r="AF4715" s="122">
        <v>6.3572211999999997E-6</v>
      </c>
      <c r="AG4715" s="122">
        <v>1.7128847799999999E-5</v>
      </c>
      <c r="AH4715" s="122">
        <v>3.3256833200000003E-5</v>
      </c>
      <c r="AI4715" s="122">
        <v>5.4720725400000001E-5</v>
      </c>
      <c r="AJ4715" s="122">
        <v>8.2216417699999995E-5</v>
      </c>
      <c r="AK4715" s="122">
        <v>1.143164454E-4</v>
      </c>
      <c r="AL4715" s="122">
        <v>0</v>
      </c>
    </row>
    <row r="4716" spans="1:38" hidden="1" x14ac:dyDescent="0.25">
      <c r="A4716" s="122" t="s">
        <v>2025</v>
      </c>
      <c r="B4716" s="122">
        <v>1</v>
      </c>
      <c r="C4716" s="122" t="s">
        <v>2228</v>
      </c>
      <c r="D4716" s="122" t="s">
        <v>2092</v>
      </c>
      <c r="E4716" s="122">
        <v>86</v>
      </c>
      <c r="F4716" s="122">
        <v>0</v>
      </c>
      <c r="G4716" s="122">
        <v>0</v>
      </c>
      <c r="H4716" s="122">
        <v>0</v>
      </c>
      <c r="I4716" s="122">
        <v>0</v>
      </c>
      <c r="J4716" s="122">
        <v>0</v>
      </c>
      <c r="K4716" s="122">
        <v>0</v>
      </c>
      <c r="L4716" s="122">
        <v>0</v>
      </c>
      <c r="M4716" s="122">
        <v>0</v>
      </c>
      <c r="N4716" s="122">
        <v>0</v>
      </c>
      <c r="O4716" s="122">
        <v>0</v>
      </c>
      <c r="P4716" s="122">
        <v>0</v>
      </c>
      <c r="Q4716" s="122">
        <v>0</v>
      </c>
      <c r="R4716" s="122">
        <v>0</v>
      </c>
      <c r="S4716" s="122">
        <v>0</v>
      </c>
      <c r="T4716" s="122">
        <v>0</v>
      </c>
      <c r="U4716" s="122">
        <v>0</v>
      </c>
      <c r="V4716" s="122">
        <v>0</v>
      </c>
      <c r="W4716" s="122">
        <v>0</v>
      </c>
      <c r="X4716" s="122">
        <v>0</v>
      </c>
      <c r="Y4716" s="122">
        <v>0</v>
      </c>
      <c r="Z4716" s="122">
        <v>0</v>
      </c>
      <c r="AA4716" s="122">
        <v>0</v>
      </c>
      <c r="AB4716" s="122">
        <v>3.9905400000000001E-8</v>
      </c>
      <c r="AC4716" s="122">
        <v>1.199005E-7</v>
      </c>
      <c r="AD4716" s="122">
        <v>2.404684E-7</v>
      </c>
      <c r="AE4716" s="122">
        <v>4.016669E-7</v>
      </c>
      <c r="AF4716" s="122">
        <v>3.2911825999999999E-6</v>
      </c>
      <c r="AG4716" s="122">
        <v>8.9291474000000006E-6</v>
      </c>
      <c r="AH4716" s="122">
        <v>1.7506937499999999E-5</v>
      </c>
      <c r="AI4716" s="122">
        <v>2.9077544499999999E-5</v>
      </c>
      <c r="AJ4716" s="122">
        <v>4.3635561300000001E-5</v>
      </c>
      <c r="AK4716" s="122">
        <v>6.1400616800000006E-5</v>
      </c>
      <c r="AL4716" s="122">
        <v>0</v>
      </c>
    </row>
    <row r="4717" spans="1:38" hidden="1" x14ac:dyDescent="0.25">
      <c r="A4717" s="122" t="s">
        <v>2025</v>
      </c>
      <c r="B4717" s="122">
        <v>1</v>
      </c>
      <c r="C4717" s="122" t="s">
        <v>2228</v>
      </c>
      <c r="D4717" s="122" t="s">
        <v>2093</v>
      </c>
      <c r="E4717" s="122">
        <v>86</v>
      </c>
      <c r="F4717" s="122">
        <v>0</v>
      </c>
      <c r="G4717" s="122">
        <v>0</v>
      </c>
      <c r="H4717" s="122">
        <v>0</v>
      </c>
      <c r="I4717" s="122">
        <v>0</v>
      </c>
      <c r="J4717" s="122">
        <v>0</v>
      </c>
      <c r="K4717" s="122">
        <v>0</v>
      </c>
      <c r="L4717" s="122">
        <v>0</v>
      </c>
      <c r="M4717" s="122">
        <v>0</v>
      </c>
      <c r="N4717" s="122">
        <v>0</v>
      </c>
      <c r="O4717" s="122">
        <v>0</v>
      </c>
      <c r="P4717" s="122">
        <v>0</v>
      </c>
      <c r="Q4717" s="122">
        <v>0</v>
      </c>
      <c r="R4717" s="122">
        <v>0</v>
      </c>
      <c r="S4717" s="122">
        <v>0</v>
      </c>
      <c r="T4717" s="122">
        <v>0</v>
      </c>
      <c r="U4717" s="122">
        <v>0</v>
      </c>
      <c r="V4717" s="122">
        <v>0</v>
      </c>
      <c r="W4717" s="122">
        <v>0</v>
      </c>
      <c r="X4717" s="122">
        <v>0</v>
      </c>
      <c r="Y4717" s="122">
        <v>0</v>
      </c>
      <c r="Z4717" s="122">
        <v>0</v>
      </c>
      <c r="AA4717" s="122">
        <v>0</v>
      </c>
      <c r="AB4717" s="122">
        <v>1.76125E-8</v>
      </c>
      <c r="AC4717" s="122">
        <v>5.2815599999999999E-8</v>
      </c>
      <c r="AD4717" s="122">
        <v>1.05792E-7</v>
      </c>
      <c r="AE4717" s="122">
        <v>1.7683559999999999E-7</v>
      </c>
      <c r="AF4717" s="122">
        <v>1.4443035000000001E-6</v>
      </c>
      <c r="AG4717" s="122">
        <v>3.9014588000000003E-6</v>
      </c>
      <c r="AH4717" s="122">
        <v>7.6126657999999996E-6</v>
      </c>
      <c r="AI4717" s="122">
        <v>1.2582402E-5</v>
      </c>
      <c r="AJ4717" s="122">
        <v>1.8879383000000001E-5</v>
      </c>
      <c r="AK4717" s="122">
        <v>2.6474514E-5</v>
      </c>
      <c r="AL4717" s="122">
        <v>0</v>
      </c>
    </row>
    <row r="4718" spans="1:38" hidden="1" x14ac:dyDescent="0.25">
      <c r="A4718" s="122" t="s">
        <v>2025</v>
      </c>
      <c r="B4718" s="122">
        <v>1</v>
      </c>
      <c r="C4718" s="122" t="s">
        <v>2228</v>
      </c>
      <c r="D4718" s="122" t="s">
        <v>2094</v>
      </c>
      <c r="E4718" s="122">
        <v>86</v>
      </c>
      <c r="F4718" s="122">
        <v>0</v>
      </c>
      <c r="G4718" s="122">
        <v>0</v>
      </c>
      <c r="H4718" s="122">
        <v>0</v>
      </c>
      <c r="I4718" s="122">
        <v>0</v>
      </c>
      <c r="J4718" s="122">
        <v>0</v>
      </c>
      <c r="K4718" s="122">
        <v>0</v>
      </c>
      <c r="L4718" s="122">
        <v>0</v>
      </c>
      <c r="M4718" s="122">
        <v>0</v>
      </c>
      <c r="N4718" s="122">
        <v>0</v>
      </c>
      <c r="O4718" s="122">
        <v>0</v>
      </c>
      <c r="P4718" s="122">
        <v>0</v>
      </c>
      <c r="Q4718" s="122">
        <v>0</v>
      </c>
      <c r="R4718" s="122">
        <v>0</v>
      </c>
      <c r="S4718" s="122">
        <v>0</v>
      </c>
      <c r="T4718" s="122">
        <v>0</v>
      </c>
      <c r="U4718" s="122">
        <v>0</v>
      </c>
      <c r="V4718" s="122">
        <v>0</v>
      </c>
      <c r="W4718" s="122">
        <v>0</v>
      </c>
      <c r="X4718" s="122">
        <v>0</v>
      </c>
      <c r="Y4718" s="122">
        <v>0</v>
      </c>
      <c r="Z4718" s="122">
        <v>0</v>
      </c>
      <c r="AA4718" s="122">
        <v>0</v>
      </c>
      <c r="AB4718" s="122">
        <v>2.6777799999999999E-8</v>
      </c>
      <c r="AC4718" s="122">
        <v>8.0417600000000004E-8</v>
      </c>
      <c r="AD4718" s="122">
        <v>1.6102849999999999E-7</v>
      </c>
      <c r="AE4718" s="122">
        <v>2.6908399999999998E-7</v>
      </c>
      <c r="AF4718" s="122">
        <v>2.2015792000000002E-6</v>
      </c>
      <c r="AG4718" s="122">
        <v>5.9718123000000003E-6</v>
      </c>
      <c r="AH4718" s="122">
        <v>1.1667682400000001E-5</v>
      </c>
      <c r="AI4718" s="122">
        <v>1.9320252200000001E-5</v>
      </c>
      <c r="AJ4718" s="122">
        <v>2.8963018900000001E-5</v>
      </c>
      <c r="AK4718" s="122">
        <v>4.0681778300000002E-5</v>
      </c>
      <c r="AL4718" s="122">
        <v>0</v>
      </c>
    </row>
    <row r="4719" spans="1:38" hidden="1" x14ac:dyDescent="0.25">
      <c r="A4719" s="122" t="s">
        <v>2025</v>
      </c>
      <c r="B4719" s="122">
        <v>1</v>
      </c>
      <c r="C4719" s="122" t="s">
        <v>2228</v>
      </c>
      <c r="D4719" s="122" t="s">
        <v>2095</v>
      </c>
      <c r="E4719" s="122">
        <v>86</v>
      </c>
      <c r="F4719" s="122">
        <v>0</v>
      </c>
      <c r="G4719" s="122">
        <v>0</v>
      </c>
      <c r="H4719" s="122">
        <v>0</v>
      </c>
      <c r="I4719" s="122">
        <v>0</v>
      </c>
      <c r="J4719" s="122">
        <v>0</v>
      </c>
      <c r="K4719" s="122">
        <v>0</v>
      </c>
      <c r="L4719" s="122">
        <v>0</v>
      </c>
      <c r="M4719" s="122">
        <v>0</v>
      </c>
      <c r="N4719" s="122">
        <v>0</v>
      </c>
      <c r="O4719" s="122">
        <v>0</v>
      </c>
      <c r="P4719" s="122">
        <v>0</v>
      </c>
      <c r="Q4719" s="122">
        <v>0</v>
      </c>
      <c r="R4719" s="122">
        <v>0</v>
      </c>
      <c r="S4719" s="122">
        <v>0</v>
      </c>
      <c r="T4719" s="122">
        <v>0</v>
      </c>
      <c r="U4719" s="122">
        <v>0</v>
      </c>
      <c r="V4719" s="122">
        <v>0</v>
      </c>
      <c r="W4719" s="122">
        <v>0</v>
      </c>
      <c r="X4719" s="122">
        <v>0</v>
      </c>
      <c r="Y4719" s="122">
        <v>0</v>
      </c>
      <c r="Z4719" s="122">
        <v>0</v>
      </c>
      <c r="AA4719" s="122">
        <v>0</v>
      </c>
      <c r="AB4719" s="122">
        <v>2.8085E-8</v>
      </c>
      <c r="AC4719" s="122">
        <v>8.4416400000000001E-8</v>
      </c>
      <c r="AD4719" s="122">
        <v>1.6937510000000001E-7</v>
      </c>
      <c r="AE4719" s="122">
        <v>2.8353549999999999E-7</v>
      </c>
      <c r="AF4719" s="122">
        <v>2.3210909000000001E-6</v>
      </c>
      <c r="AG4719" s="122">
        <v>6.2641082999999999E-6</v>
      </c>
      <c r="AH4719" s="122">
        <v>1.21908586E-5</v>
      </c>
      <c r="AI4719" s="122">
        <v>2.0123501400000001E-5</v>
      </c>
      <c r="AJ4719" s="122">
        <v>2.99098882E-5</v>
      </c>
      <c r="AK4719" s="122">
        <v>4.1716127499999997E-5</v>
      </c>
      <c r="AL4719" s="122">
        <v>0</v>
      </c>
    </row>
    <row r="4720" spans="1:38" hidden="1" x14ac:dyDescent="0.25">
      <c r="A4720" s="122" t="s">
        <v>2025</v>
      </c>
      <c r="B4720" s="122">
        <v>1</v>
      </c>
      <c r="C4720" s="122" t="s">
        <v>2228</v>
      </c>
      <c r="D4720" s="122" t="s">
        <v>2096</v>
      </c>
      <c r="E4720" s="122">
        <v>86</v>
      </c>
      <c r="F4720" s="122">
        <v>0</v>
      </c>
      <c r="G4720" s="122">
        <v>0</v>
      </c>
      <c r="H4720" s="122">
        <v>0</v>
      </c>
      <c r="I4720" s="122">
        <v>0</v>
      </c>
      <c r="J4720" s="122">
        <v>0</v>
      </c>
      <c r="K4720" s="122">
        <v>0</v>
      </c>
      <c r="L4720" s="122">
        <v>0</v>
      </c>
      <c r="M4720" s="122">
        <v>0</v>
      </c>
      <c r="N4720" s="122">
        <v>0</v>
      </c>
      <c r="O4720" s="122">
        <v>0</v>
      </c>
      <c r="P4720" s="122">
        <v>0</v>
      </c>
      <c r="Q4720" s="122">
        <v>0</v>
      </c>
      <c r="R4720" s="122">
        <v>0</v>
      </c>
      <c r="S4720" s="122">
        <v>0</v>
      </c>
      <c r="T4720" s="122">
        <v>0</v>
      </c>
      <c r="U4720" s="122">
        <v>0</v>
      </c>
      <c r="V4720" s="122">
        <v>0</v>
      </c>
      <c r="W4720" s="122">
        <v>0</v>
      </c>
      <c r="X4720" s="122">
        <v>0</v>
      </c>
      <c r="Y4720" s="122">
        <v>0</v>
      </c>
      <c r="Z4720" s="122">
        <v>0</v>
      </c>
      <c r="AA4720" s="122">
        <v>0</v>
      </c>
      <c r="AB4720" s="122">
        <v>4.0669900000000001E-8</v>
      </c>
      <c r="AC4720" s="122">
        <v>1.225388E-7</v>
      </c>
      <c r="AD4720" s="122">
        <v>2.4662389999999998E-7</v>
      </c>
      <c r="AE4720" s="122">
        <v>4.1296950000000001E-7</v>
      </c>
      <c r="AF4720" s="122">
        <v>3.3850813999999999E-6</v>
      </c>
      <c r="AG4720" s="122">
        <v>9.1992064999999994E-6</v>
      </c>
      <c r="AH4720" s="122">
        <v>1.7996299500000001E-5</v>
      </c>
      <c r="AI4720" s="122">
        <v>2.9785465599999999E-5</v>
      </c>
      <c r="AJ4720" s="122">
        <v>4.5156879900000002E-5</v>
      </c>
      <c r="AK4720" s="122">
        <v>6.3013112800000001E-5</v>
      </c>
      <c r="AL4720" s="122">
        <v>0</v>
      </c>
    </row>
    <row r="4721" spans="1:38" hidden="1" x14ac:dyDescent="0.25">
      <c r="A4721" s="122" t="s">
        <v>2025</v>
      </c>
      <c r="B4721" s="122">
        <v>1</v>
      </c>
      <c r="C4721" s="122" t="s">
        <v>2228</v>
      </c>
      <c r="D4721" s="122" t="s">
        <v>2097</v>
      </c>
      <c r="E4721" s="122">
        <v>86</v>
      </c>
      <c r="F4721" s="122">
        <v>0</v>
      </c>
      <c r="G4721" s="122">
        <v>0</v>
      </c>
      <c r="H4721" s="122">
        <v>0</v>
      </c>
      <c r="I4721" s="122">
        <v>0</v>
      </c>
      <c r="J4721" s="122">
        <v>0</v>
      </c>
      <c r="K4721" s="122">
        <v>0</v>
      </c>
      <c r="L4721" s="122">
        <v>0</v>
      </c>
      <c r="M4721" s="122">
        <v>0</v>
      </c>
      <c r="N4721" s="122">
        <v>0</v>
      </c>
      <c r="O4721" s="122">
        <v>0</v>
      </c>
      <c r="P4721" s="122">
        <v>0</v>
      </c>
      <c r="Q4721" s="122">
        <v>0</v>
      </c>
      <c r="R4721" s="122">
        <v>0</v>
      </c>
      <c r="S4721" s="122">
        <v>0</v>
      </c>
      <c r="T4721" s="122">
        <v>0</v>
      </c>
      <c r="U4721" s="122">
        <v>0</v>
      </c>
      <c r="V4721" s="122">
        <v>0</v>
      </c>
      <c r="W4721" s="122">
        <v>0</v>
      </c>
      <c r="X4721" s="122">
        <v>0</v>
      </c>
      <c r="Y4721" s="122">
        <v>0</v>
      </c>
      <c r="Z4721" s="122">
        <v>0</v>
      </c>
      <c r="AA4721" s="122">
        <v>0</v>
      </c>
      <c r="AB4721" s="122">
        <v>3.5934899999999998E-8</v>
      </c>
      <c r="AC4721" s="122">
        <v>1.081235E-7</v>
      </c>
      <c r="AD4721" s="122">
        <v>2.1728360000000001E-7</v>
      </c>
      <c r="AE4721" s="122">
        <v>3.6382279999999998E-7</v>
      </c>
      <c r="AF4721" s="122">
        <v>2.9783795999999998E-6</v>
      </c>
      <c r="AG4721" s="122">
        <v>8.0795575000000001E-6</v>
      </c>
      <c r="AH4721" s="122">
        <v>1.57915795E-5</v>
      </c>
      <c r="AI4721" s="122">
        <v>2.6157024599999999E-5</v>
      </c>
      <c r="AJ4721" s="122">
        <v>3.9693846700000003E-5</v>
      </c>
      <c r="AK4721" s="122">
        <v>5.5619094599999997E-5</v>
      </c>
      <c r="AL4721" s="122">
        <v>0</v>
      </c>
    </row>
    <row r="4722" spans="1:38" hidden="1" x14ac:dyDescent="0.25">
      <c r="A4722" s="122" t="s">
        <v>2025</v>
      </c>
      <c r="B4722" s="122">
        <v>1</v>
      </c>
      <c r="C4722" s="122" t="s">
        <v>2228</v>
      </c>
      <c r="D4722" s="122" t="s">
        <v>2098</v>
      </c>
      <c r="E4722" s="122">
        <v>86</v>
      </c>
      <c r="F4722" s="122">
        <v>0</v>
      </c>
      <c r="G4722" s="122">
        <v>0</v>
      </c>
      <c r="H4722" s="122">
        <v>0</v>
      </c>
      <c r="I4722" s="122">
        <v>0</v>
      </c>
      <c r="J4722" s="122">
        <v>0</v>
      </c>
      <c r="K4722" s="122">
        <v>0</v>
      </c>
      <c r="L4722" s="122">
        <v>0</v>
      </c>
      <c r="M4722" s="122">
        <v>0</v>
      </c>
      <c r="N4722" s="122">
        <v>0</v>
      </c>
      <c r="O4722" s="122">
        <v>0</v>
      </c>
      <c r="P4722" s="122">
        <v>0</v>
      </c>
      <c r="Q4722" s="122">
        <v>0</v>
      </c>
      <c r="R4722" s="122">
        <v>0</v>
      </c>
      <c r="S4722" s="122">
        <v>0</v>
      </c>
      <c r="T4722" s="122">
        <v>0</v>
      </c>
      <c r="U4722" s="122">
        <v>0</v>
      </c>
      <c r="V4722" s="122">
        <v>0</v>
      </c>
      <c r="W4722" s="122">
        <v>0</v>
      </c>
      <c r="X4722" s="122">
        <v>0</v>
      </c>
      <c r="Y4722" s="122">
        <v>0</v>
      </c>
      <c r="Z4722" s="122">
        <v>0</v>
      </c>
      <c r="AA4722" s="122">
        <v>0</v>
      </c>
      <c r="AB4722" s="122">
        <v>8.1049E-9</v>
      </c>
      <c r="AC4722" s="122">
        <v>2.4243399999999999E-8</v>
      </c>
      <c r="AD4722" s="122">
        <v>4.8531599999999999E-8</v>
      </c>
      <c r="AE4722" s="122">
        <v>8.0747099999999994E-8</v>
      </c>
      <c r="AF4722" s="122">
        <v>6.6060080000000002E-7</v>
      </c>
      <c r="AG4722" s="122">
        <v>1.7902919000000001E-6</v>
      </c>
      <c r="AH4722" s="122">
        <v>3.5025029999999998E-6</v>
      </c>
      <c r="AI4722" s="122">
        <v>5.8136427E-6</v>
      </c>
      <c r="AJ4722" s="122">
        <v>8.7602374000000006E-6</v>
      </c>
      <c r="AK4722" s="122">
        <v>1.2379811599999999E-5</v>
      </c>
      <c r="AL4722" s="122">
        <v>0</v>
      </c>
    </row>
    <row r="4723" spans="1:38" hidden="1" x14ac:dyDescent="0.25">
      <c r="A4723" s="122" t="s">
        <v>2025</v>
      </c>
      <c r="B4723" s="122">
        <v>1</v>
      </c>
      <c r="C4723" s="122" t="s">
        <v>2228</v>
      </c>
      <c r="D4723" s="122" t="s">
        <v>2099</v>
      </c>
      <c r="E4723" s="122">
        <v>86</v>
      </c>
      <c r="F4723" s="122">
        <v>0</v>
      </c>
      <c r="G4723" s="122">
        <v>0</v>
      </c>
      <c r="H4723" s="122">
        <v>0</v>
      </c>
      <c r="I4723" s="122">
        <v>0</v>
      </c>
      <c r="J4723" s="122">
        <v>0</v>
      </c>
      <c r="K4723" s="122">
        <v>0</v>
      </c>
      <c r="L4723" s="122">
        <v>0</v>
      </c>
      <c r="M4723" s="122">
        <v>0</v>
      </c>
      <c r="N4723" s="122">
        <v>0</v>
      </c>
      <c r="O4723" s="122">
        <v>0</v>
      </c>
      <c r="P4723" s="122">
        <v>0</v>
      </c>
      <c r="Q4723" s="122">
        <v>0</v>
      </c>
      <c r="R4723" s="122">
        <v>0</v>
      </c>
      <c r="S4723" s="122">
        <v>0</v>
      </c>
      <c r="T4723" s="122">
        <v>0</v>
      </c>
      <c r="U4723" s="122">
        <v>0</v>
      </c>
      <c r="V4723" s="122">
        <v>0</v>
      </c>
      <c r="W4723" s="122">
        <v>0</v>
      </c>
      <c r="X4723" s="122">
        <v>0</v>
      </c>
      <c r="Y4723" s="122">
        <v>0</v>
      </c>
      <c r="Z4723" s="122">
        <v>0</v>
      </c>
      <c r="AA4723" s="122">
        <v>0</v>
      </c>
      <c r="AB4723" s="122">
        <v>6.0406099999999997E-8</v>
      </c>
      <c r="AC4723" s="122">
        <v>1.809262E-7</v>
      </c>
      <c r="AD4723" s="122">
        <v>3.6208810000000002E-7</v>
      </c>
      <c r="AE4723" s="122">
        <v>6.0355249999999999E-7</v>
      </c>
      <c r="AF4723" s="122">
        <v>4.9354202999999997E-6</v>
      </c>
      <c r="AG4723" s="122">
        <v>1.33718073E-5</v>
      </c>
      <c r="AH4723" s="122">
        <v>2.6102454E-5</v>
      </c>
      <c r="AI4723" s="122">
        <v>4.3133693299999999E-5</v>
      </c>
      <c r="AJ4723" s="122">
        <v>6.4740821899999997E-5</v>
      </c>
      <c r="AK4723" s="122">
        <v>9.0674016299999998E-5</v>
      </c>
      <c r="AL4723" s="122">
        <v>0</v>
      </c>
    </row>
    <row r="4724" spans="1:38" hidden="1" x14ac:dyDescent="0.25">
      <c r="A4724" s="122" t="s">
        <v>2025</v>
      </c>
      <c r="B4724" s="122">
        <v>1</v>
      </c>
      <c r="C4724" s="122" t="s">
        <v>2228</v>
      </c>
      <c r="D4724" s="122" t="s">
        <v>2100</v>
      </c>
      <c r="E4724" s="122">
        <v>86</v>
      </c>
      <c r="F4724" s="122">
        <v>0</v>
      </c>
      <c r="G4724" s="122">
        <v>0</v>
      </c>
      <c r="H4724" s="122">
        <v>0</v>
      </c>
      <c r="I4724" s="122">
        <v>0</v>
      </c>
      <c r="J4724" s="122">
        <v>0</v>
      </c>
      <c r="K4724" s="122">
        <v>0</v>
      </c>
      <c r="L4724" s="122">
        <v>0</v>
      </c>
      <c r="M4724" s="122">
        <v>0</v>
      </c>
      <c r="N4724" s="122">
        <v>0</v>
      </c>
      <c r="O4724" s="122">
        <v>0</v>
      </c>
      <c r="P4724" s="122">
        <v>0</v>
      </c>
      <c r="Q4724" s="122">
        <v>0</v>
      </c>
      <c r="R4724" s="122">
        <v>0</v>
      </c>
      <c r="S4724" s="122">
        <v>0</v>
      </c>
      <c r="T4724" s="122">
        <v>0</v>
      </c>
      <c r="U4724" s="122">
        <v>0</v>
      </c>
      <c r="V4724" s="122">
        <v>0</v>
      </c>
      <c r="W4724" s="122">
        <v>0</v>
      </c>
      <c r="X4724" s="122">
        <v>0</v>
      </c>
      <c r="Y4724" s="122">
        <v>0</v>
      </c>
      <c r="Z4724" s="122">
        <v>0</v>
      </c>
      <c r="AA4724" s="122">
        <v>0</v>
      </c>
      <c r="AB4724" s="122">
        <v>3.28172E-8</v>
      </c>
      <c r="AC4724" s="122">
        <v>9.8808299999999997E-8</v>
      </c>
      <c r="AD4724" s="122">
        <v>1.987856E-7</v>
      </c>
      <c r="AE4724" s="122">
        <v>3.3317120000000002E-7</v>
      </c>
      <c r="AF4724" s="122">
        <v>2.7395673999999999E-6</v>
      </c>
      <c r="AG4724" s="122">
        <v>7.4644912999999996E-6</v>
      </c>
      <c r="AH4724" s="122">
        <v>1.46588825E-5</v>
      </c>
      <c r="AI4724" s="122">
        <v>2.4364678099999999E-5</v>
      </c>
      <c r="AJ4724" s="122">
        <v>3.6700326199999999E-5</v>
      </c>
      <c r="AK4724" s="122">
        <v>5.1489573700000003E-5</v>
      </c>
      <c r="AL4724" s="122">
        <v>0</v>
      </c>
    </row>
    <row r="4725" spans="1:38" hidden="1" x14ac:dyDescent="0.25">
      <c r="A4725" s="122" t="s">
        <v>2025</v>
      </c>
      <c r="B4725" s="122">
        <v>1</v>
      </c>
      <c r="C4725" s="122" t="s">
        <v>2228</v>
      </c>
      <c r="D4725" s="122" t="s">
        <v>2101</v>
      </c>
      <c r="E4725" s="122">
        <v>86</v>
      </c>
      <c r="F4725" s="122">
        <v>0</v>
      </c>
      <c r="G4725" s="122">
        <v>0</v>
      </c>
      <c r="H4725" s="122">
        <v>0</v>
      </c>
      <c r="I4725" s="122">
        <v>0</v>
      </c>
      <c r="J4725" s="122">
        <v>0</v>
      </c>
      <c r="K4725" s="122">
        <v>0</v>
      </c>
      <c r="L4725" s="122">
        <v>0</v>
      </c>
      <c r="M4725" s="122">
        <v>0</v>
      </c>
      <c r="N4725" s="122">
        <v>0</v>
      </c>
      <c r="O4725" s="122">
        <v>0</v>
      </c>
      <c r="P4725" s="122">
        <v>0</v>
      </c>
      <c r="Q4725" s="122">
        <v>0</v>
      </c>
      <c r="R4725" s="122">
        <v>0</v>
      </c>
      <c r="S4725" s="122">
        <v>0</v>
      </c>
      <c r="T4725" s="122">
        <v>0</v>
      </c>
      <c r="U4725" s="122">
        <v>0</v>
      </c>
      <c r="V4725" s="122">
        <v>0</v>
      </c>
      <c r="W4725" s="122">
        <v>0</v>
      </c>
      <c r="X4725" s="122">
        <v>0</v>
      </c>
      <c r="Y4725" s="122">
        <v>0</v>
      </c>
      <c r="Z4725" s="122">
        <v>0</v>
      </c>
      <c r="AA4725" s="122">
        <v>0</v>
      </c>
      <c r="AB4725" s="122">
        <v>3.6774899999999998E-8</v>
      </c>
      <c r="AC4725" s="122">
        <v>1.10273E-7</v>
      </c>
      <c r="AD4725" s="122">
        <v>2.208952E-7</v>
      </c>
      <c r="AE4725" s="122">
        <v>3.691012E-7</v>
      </c>
      <c r="AF4725" s="122">
        <v>3.0202117E-6</v>
      </c>
      <c r="AG4725" s="122">
        <v>8.1910647999999996E-6</v>
      </c>
      <c r="AH4725" s="122">
        <v>1.6010682799999999E-5</v>
      </c>
      <c r="AI4725" s="122">
        <v>2.6526469999999999E-5</v>
      </c>
      <c r="AJ4725" s="122">
        <v>3.9576823200000003E-5</v>
      </c>
      <c r="AK4725" s="122">
        <v>5.5646682499999999E-5</v>
      </c>
      <c r="AL4725" s="122">
        <v>0</v>
      </c>
    </row>
    <row r="4726" spans="1:38" hidden="1" x14ac:dyDescent="0.25">
      <c r="A4726" s="122" t="s">
        <v>2025</v>
      </c>
      <c r="B4726" s="122">
        <v>1</v>
      </c>
      <c r="C4726" s="122" t="s">
        <v>2228</v>
      </c>
      <c r="D4726" s="122" t="s">
        <v>2135</v>
      </c>
      <c r="E4726" s="122">
        <v>86</v>
      </c>
      <c r="F4726" s="122">
        <v>0</v>
      </c>
      <c r="G4726" s="122">
        <v>0</v>
      </c>
      <c r="H4726" s="122">
        <v>0</v>
      </c>
      <c r="I4726" s="122">
        <v>0</v>
      </c>
      <c r="J4726" s="122">
        <v>0</v>
      </c>
      <c r="K4726" s="122">
        <v>0</v>
      </c>
      <c r="L4726" s="122">
        <v>0</v>
      </c>
      <c r="M4726" s="122">
        <v>0</v>
      </c>
      <c r="N4726" s="122">
        <v>0</v>
      </c>
      <c r="O4726" s="122">
        <v>0</v>
      </c>
      <c r="P4726" s="122">
        <v>0</v>
      </c>
      <c r="Q4726" s="122">
        <v>0</v>
      </c>
      <c r="R4726" s="122">
        <v>0</v>
      </c>
      <c r="S4726" s="122">
        <v>0</v>
      </c>
      <c r="T4726" s="122">
        <v>0</v>
      </c>
      <c r="U4726" s="122">
        <v>0</v>
      </c>
      <c r="V4726" s="122">
        <v>0</v>
      </c>
      <c r="W4726" s="122">
        <v>0</v>
      </c>
      <c r="X4726" s="122">
        <v>0</v>
      </c>
      <c r="Y4726" s="122">
        <v>0</v>
      </c>
      <c r="Z4726" s="122">
        <v>0</v>
      </c>
      <c r="AA4726" s="122">
        <v>0</v>
      </c>
      <c r="AB4726" s="122">
        <v>3.2589999999999998E-10</v>
      </c>
      <c r="AC4726" s="122">
        <v>9.7189999999999992E-10</v>
      </c>
      <c r="AD4726" s="122">
        <v>1.9346999999999999E-9</v>
      </c>
      <c r="AE4726" s="122">
        <v>3.2116E-9</v>
      </c>
      <c r="AF4726" s="122">
        <v>2.6106299999999999E-8</v>
      </c>
      <c r="AG4726" s="122">
        <v>7.0295900000000004E-8</v>
      </c>
      <c r="AH4726" s="122">
        <v>1.3655110000000001E-7</v>
      </c>
      <c r="AI4726" s="122">
        <v>2.2484409999999999E-7</v>
      </c>
      <c r="AJ4726" s="122">
        <v>3.3343149999999998E-7</v>
      </c>
      <c r="AK4726" s="122">
        <v>4.660449E-7</v>
      </c>
      <c r="AL4726" s="122">
        <v>0</v>
      </c>
    </row>
    <row r="4727" spans="1:38" hidden="1" x14ac:dyDescent="0.25">
      <c r="A4727" s="122" t="s">
        <v>2025</v>
      </c>
      <c r="B4727" s="122">
        <v>1</v>
      </c>
      <c r="C4727" s="122" t="s">
        <v>2228</v>
      </c>
      <c r="D4727" s="122" t="s">
        <v>2102</v>
      </c>
      <c r="E4727" s="122">
        <v>86</v>
      </c>
      <c r="F4727" s="122">
        <v>0</v>
      </c>
      <c r="G4727" s="122">
        <v>0</v>
      </c>
      <c r="H4727" s="122">
        <v>0</v>
      </c>
      <c r="I4727" s="122">
        <v>0</v>
      </c>
      <c r="J4727" s="122">
        <v>0</v>
      </c>
      <c r="K4727" s="122">
        <v>0</v>
      </c>
      <c r="L4727" s="122">
        <v>0</v>
      </c>
      <c r="M4727" s="122">
        <v>0</v>
      </c>
      <c r="N4727" s="122">
        <v>0</v>
      </c>
      <c r="O4727" s="122">
        <v>0</v>
      </c>
      <c r="P4727" s="122">
        <v>0</v>
      </c>
      <c r="Q4727" s="122">
        <v>0</v>
      </c>
      <c r="R4727" s="122">
        <v>0</v>
      </c>
      <c r="S4727" s="122">
        <v>0</v>
      </c>
      <c r="T4727" s="122">
        <v>0</v>
      </c>
      <c r="U4727" s="122">
        <v>0</v>
      </c>
      <c r="V4727" s="122">
        <v>0</v>
      </c>
      <c r="W4727" s="122">
        <v>0</v>
      </c>
      <c r="X4727" s="122">
        <v>0</v>
      </c>
      <c r="Y4727" s="122">
        <v>0</v>
      </c>
      <c r="Z4727" s="122">
        <v>0</v>
      </c>
      <c r="AA4727" s="122">
        <v>0</v>
      </c>
      <c r="AB4727" s="122">
        <v>1.8214099999999999E-8</v>
      </c>
      <c r="AC4727" s="122">
        <v>5.45589E-8</v>
      </c>
      <c r="AD4727" s="122">
        <v>1.090742E-7</v>
      </c>
      <c r="AE4727" s="122">
        <v>1.816664E-7</v>
      </c>
      <c r="AF4727" s="122">
        <v>1.4827878E-6</v>
      </c>
      <c r="AG4727" s="122">
        <v>4.0083903000000004E-6</v>
      </c>
      <c r="AH4727" s="122">
        <v>7.7959579999999997E-6</v>
      </c>
      <c r="AI4727" s="122">
        <v>1.28657554E-5</v>
      </c>
      <c r="AJ4727" s="122">
        <v>1.9014360599999999E-5</v>
      </c>
      <c r="AK4727" s="122">
        <v>2.6613292599999999E-5</v>
      </c>
      <c r="AL4727" s="122">
        <v>0</v>
      </c>
    </row>
    <row r="4728" spans="1:38" hidden="1" x14ac:dyDescent="0.25">
      <c r="A4728" s="122" t="s">
        <v>2025</v>
      </c>
      <c r="B4728" s="122">
        <v>1</v>
      </c>
      <c r="C4728" s="122" t="s">
        <v>2228</v>
      </c>
      <c r="D4728" s="122" t="s">
        <v>2103</v>
      </c>
      <c r="E4728" s="122">
        <v>86</v>
      </c>
      <c r="F4728" s="122">
        <v>0</v>
      </c>
      <c r="G4728" s="122">
        <v>0</v>
      </c>
      <c r="H4728" s="122">
        <v>0</v>
      </c>
      <c r="I4728" s="122">
        <v>0</v>
      </c>
      <c r="J4728" s="122">
        <v>0</v>
      </c>
      <c r="K4728" s="122">
        <v>0</v>
      </c>
      <c r="L4728" s="122">
        <v>0</v>
      </c>
      <c r="M4728" s="122">
        <v>0</v>
      </c>
      <c r="N4728" s="122">
        <v>0</v>
      </c>
      <c r="O4728" s="122">
        <v>0</v>
      </c>
      <c r="P4728" s="122">
        <v>0</v>
      </c>
      <c r="Q4728" s="122">
        <v>0</v>
      </c>
      <c r="R4728" s="122">
        <v>0</v>
      </c>
      <c r="S4728" s="122">
        <v>0</v>
      </c>
      <c r="T4728" s="122">
        <v>0</v>
      </c>
      <c r="U4728" s="122">
        <v>0</v>
      </c>
      <c r="V4728" s="122">
        <v>0</v>
      </c>
      <c r="W4728" s="122">
        <v>0</v>
      </c>
      <c r="X4728" s="122">
        <v>0</v>
      </c>
      <c r="Y4728" s="122">
        <v>0</v>
      </c>
      <c r="Z4728" s="122">
        <v>0</v>
      </c>
      <c r="AA4728" s="122">
        <v>0</v>
      </c>
      <c r="AB4728" s="122">
        <v>6.1281E-9</v>
      </c>
      <c r="AC4728" s="122">
        <v>1.8506399999999999E-8</v>
      </c>
      <c r="AD4728" s="122">
        <v>3.7282600000000002E-8</v>
      </c>
      <c r="AE4728" s="122">
        <v>6.2666699999999998E-8</v>
      </c>
      <c r="AF4728" s="122">
        <v>5.1670919999999998E-7</v>
      </c>
      <c r="AG4728" s="122">
        <v>1.4124877000000001E-6</v>
      </c>
      <c r="AH4728" s="122">
        <v>2.7751339000000001E-6</v>
      </c>
      <c r="AI4728" s="122">
        <v>4.6228647999999996E-6</v>
      </c>
      <c r="AJ4728" s="122">
        <v>6.9848405000000004E-6</v>
      </c>
      <c r="AK4728" s="122">
        <v>9.9622494999999997E-6</v>
      </c>
      <c r="AL4728" s="122">
        <v>0</v>
      </c>
    </row>
    <row r="4729" spans="1:38" hidden="1" x14ac:dyDescent="0.25">
      <c r="A4729" s="122" t="s">
        <v>2025</v>
      </c>
      <c r="B4729" s="122">
        <v>1</v>
      </c>
      <c r="C4729" s="122" t="s">
        <v>2228</v>
      </c>
      <c r="D4729" s="122" t="s">
        <v>2104</v>
      </c>
      <c r="E4729" s="122">
        <v>86</v>
      </c>
      <c r="F4729" s="122">
        <v>0</v>
      </c>
      <c r="G4729" s="122">
        <v>0</v>
      </c>
      <c r="H4729" s="122">
        <v>0</v>
      </c>
      <c r="I4729" s="122">
        <v>0</v>
      </c>
      <c r="J4729" s="122">
        <v>0</v>
      </c>
      <c r="K4729" s="122">
        <v>0</v>
      </c>
      <c r="L4729" s="122">
        <v>0</v>
      </c>
      <c r="M4729" s="122">
        <v>0</v>
      </c>
      <c r="N4729" s="122">
        <v>0</v>
      </c>
      <c r="O4729" s="122">
        <v>0</v>
      </c>
      <c r="P4729" s="122">
        <v>0</v>
      </c>
      <c r="Q4729" s="122">
        <v>0</v>
      </c>
      <c r="R4729" s="122">
        <v>0</v>
      </c>
      <c r="S4729" s="122">
        <v>0</v>
      </c>
      <c r="T4729" s="122">
        <v>0</v>
      </c>
      <c r="U4729" s="122">
        <v>0</v>
      </c>
      <c r="V4729" s="122">
        <v>0</v>
      </c>
      <c r="W4729" s="122">
        <v>0</v>
      </c>
      <c r="X4729" s="122">
        <v>0</v>
      </c>
      <c r="Y4729" s="122">
        <v>0</v>
      </c>
      <c r="Z4729" s="122">
        <v>0</v>
      </c>
      <c r="AA4729" s="122">
        <v>0</v>
      </c>
      <c r="AB4729" s="122">
        <v>5.9512200000000001E-8</v>
      </c>
      <c r="AC4729" s="122">
        <v>1.796838E-7</v>
      </c>
      <c r="AD4729" s="122">
        <v>3.6227989999999999E-7</v>
      </c>
      <c r="AE4729" s="122">
        <v>6.0979400000000001E-7</v>
      </c>
      <c r="AF4729" s="122">
        <v>5.0383941000000001E-6</v>
      </c>
      <c r="AG4729" s="122">
        <v>1.3772564000000001E-5</v>
      </c>
      <c r="AH4729" s="122">
        <v>2.71585238E-5</v>
      </c>
      <c r="AI4729" s="122">
        <v>4.5365325600000002E-5</v>
      </c>
      <c r="AJ4729" s="122">
        <v>6.7245612599999994E-5</v>
      </c>
      <c r="AK4729" s="122">
        <v>9.5187963900000001E-5</v>
      </c>
      <c r="AL4729" s="122">
        <v>0</v>
      </c>
    </row>
    <row r="4730" spans="1:38" hidden="1" x14ac:dyDescent="0.25">
      <c r="A4730" s="122" t="s">
        <v>2025</v>
      </c>
      <c r="B4730" s="122">
        <v>1</v>
      </c>
      <c r="C4730" s="122" t="s">
        <v>2228</v>
      </c>
      <c r="D4730" s="122" t="s">
        <v>2105</v>
      </c>
      <c r="E4730" s="122">
        <v>86</v>
      </c>
      <c r="F4730" s="122">
        <v>0</v>
      </c>
      <c r="G4730" s="122">
        <v>0</v>
      </c>
      <c r="H4730" s="122">
        <v>0</v>
      </c>
      <c r="I4730" s="122">
        <v>0</v>
      </c>
      <c r="J4730" s="122">
        <v>0</v>
      </c>
      <c r="K4730" s="122">
        <v>0</v>
      </c>
      <c r="L4730" s="122">
        <v>0</v>
      </c>
      <c r="M4730" s="122">
        <v>0</v>
      </c>
      <c r="N4730" s="122">
        <v>0</v>
      </c>
      <c r="O4730" s="122">
        <v>0</v>
      </c>
      <c r="P4730" s="122">
        <v>0</v>
      </c>
      <c r="Q4730" s="122">
        <v>0</v>
      </c>
      <c r="R4730" s="122">
        <v>0</v>
      </c>
      <c r="S4730" s="122">
        <v>0</v>
      </c>
      <c r="T4730" s="122">
        <v>0</v>
      </c>
      <c r="U4730" s="122">
        <v>0</v>
      </c>
      <c r="V4730" s="122">
        <v>0</v>
      </c>
      <c r="W4730" s="122">
        <v>0</v>
      </c>
      <c r="X4730" s="122">
        <v>0</v>
      </c>
      <c r="Y4730" s="122">
        <v>0</v>
      </c>
      <c r="Z4730" s="122">
        <v>0</v>
      </c>
      <c r="AA4730" s="122">
        <v>0</v>
      </c>
      <c r="AB4730" s="122">
        <v>4.2854999999999997E-9</v>
      </c>
      <c r="AC4730" s="122">
        <v>1.31961E-8</v>
      </c>
      <c r="AD4730" s="122">
        <v>2.6931800000000002E-8</v>
      </c>
      <c r="AE4730" s="122">
        <v>4.5901399999999997E-8</v>
      </c>
      <c r="AF4730" s="122">
        <v>3.7489419999999998E-7</v>
      </c>
      <c r="AG4730" s="122">
        <v>1.0142762E-6</v>
      </c>
      <c r="AH4730" s="122">
        <v>1.9864739000000001E-6</v>
      </c>
      <c r="AI4730" s="122">
        <v>3.2992401999999998E-6</v>
      </c>
      <c r="AJ4730" s="122">
        <v>5.0091699999999998E-6</v>
      </c>
      <c r="AK4730" s="122">
        <v>6.9912416000000002E-6</v>
      </c>
      <c r="AL4730" s="122">
        <v>0</v>
      </c>
    </row>
    <row r="4731" spans="1:38" hidden="1" x14ac:dyDescent="0.25">
      <c r="A4731" s="122" t="s">
        <v>2025</v>
      </c>
      <c r="B4731" s="122">
        <v>1</v>
      </c>
      <c r="C4731" s="122" t="s">
        <v>2228</v>
      </c>
      <c r="D4731" s="122" t="s">
        <v>475</v>
      </c>
      <c r="E4731" s="122">
        <v>86</v>
      </c>
      <c r="F4731" s="122">
        <v>0</v>
      </c>
      <c r="G4731" s="122">
        <v>0</v>
      </c>
      <c r="H4731" s="122">
        <v>0</v>
      </c>
      <c r="I4731" s="122">
        <v>0</v>
      </c>
      <c r="J4731" s="122">
        <v>0</v>
      </c>
      <c r="K4731" s="122">
        <v>0</v>
      </c>
      <c r="L4731" s="122">
        <v>0</v>
      </c>
      <c r="M4731" s="122">
        <v>0</v>
      </c>
      <c r="N4731" s="122">
        <v>0</v>
      </c>
      <c r="O4731" s="122">
        <v>0</v>
      </c>
      <c r="P4731" s="122">
        <v>0</v>
      </c>
      <c r="Q4731" s="122">
        <v>0</v>
      </c>
      <c r="R4731" s="122">
        <v>0</v>
      </c>
      <c r="S4731" s="122">
        <v>0</v>
      </c>
      <c r="T4731" s="122">
        <v>0</v>
      </c>
      <c r="U4731" s="122">
        <v>0</v>
      </c>
      <c r="V4731" s="122">
        <v>0</v>
      </c>
      <c r="W4731" s="122">
        <v>0</v>
      </c>
      <c r="X4731" s="122">
        <v>0</v>
      </c>
      <c r="Y4731" s="122">
        <v>0</v>
      </c>
      <c r="Z4731" s="122">
        <v>0</v>
      </c>
      <c r="AA4731" s="122">
        <v>0</v>
      </c>
      <c r="AB4731" s="122">
        <v>1.13125E-8</v>
      </c>
      <c r="AC4731" s="122">
        <v>3.4047500000000001E-8</v>
      </c>
      <c r="AD4731" s="122">
        <v>6.8536800000000003E-8</v>
      </c>
      <c r="AE4731" s="122">
        <v>1.1494879999999999E-7</v>
      </c>
      <c r="AF4731" s="122">
        <v>9.4526669999999999E-7</v>
      </c>
      <c r="AG4731" s="122">
        <v>2.5693460000000001E-6</v>
      </c>
      <c r="AH4731" s="122">
        <v>5.0324571000000003E-6</v>
      </c>
      <c r="AI4731" s="122">
        <v>8.3485864999999997E-6</v>
      </c>
      <c r="AJ4731" s="122">
        <v>1.26132744E-5</v>
      </c>
      <c r="AK4731" s="122">
        <v>1.77155695E-5</v>
      </c>
      <c r="AL4731" s="122">
        <v>0</v>
      </c>
    </row>
    <row r="4732" spans="1:38" hidden="1" x14ac:dyDescent="0.25">
      <c r="A4732" s="122" t="s">
        <v>2025</v>
      </c>
      <c r="B4732" s="122">
        <v>1</v>
      </c>
      <c r="C4732" s="122" t="s">
        <v>2228</v>
      </c>
      <c r="D4732" s="122" t="s">
        <v>2106</v>
      </c>
      <c r="E4732" s="122">
        <v>86</v>
      </c>
      <c r="F4732" s="122">
        <v>0</v>
      </c>
      <c r="G4732" s="122">
        <v>0</v>
      </c>
      <c r="H4732" s="122">
        <v>0</v>
      </c>
      <c r="I4732" s="122">
        <v>0</v>
      </c>
      <c r="J4732" s="122">
        <v>0</v>
      </c>
      <c r="K4732" s="122">
        <v>0</v>
      </c>
      <c r="L4732" s="122">
        <v>0</v>
      </c>
      <c r="M4732" s="122">
        <v>0</v>
      </c>
      <c r="N4732" s="122">
        <v>0</v>
      </c>
      <c r="O4732" s="122">
        <v>0</v>
      </c>
      <c r="P4732" s="122">
        <v>0</v>
      </c>
      <c r="Q4732" s="122">
        <v>0</v>
      </c>
      <c r="R4732" s="122">
        <v>0</v>
      </c>
      <c r="S4732" s="122">
        <v>0</v>
      </c>
      <c r="T4732" s="122">
        <v>0</v>
      </c>
      <c r="U4732" s="122">
        <v>0</v>
      </c>
      <c r="V4732" s="122">
        <v>0</v>
      </c>
      <c r="W4732" s="122">
        <v>0</v>
      </c>
      <c r="X4732" s="122">
        <v>0</v>
      </c>
      <c r="Y4732" s="122">
        <v>0</v>
      </c>
      <c r="Z4732" s="122">
        <v>0</v>
      </c>
      <c r="AA4732" s="122">
        <v>0</v>
      </c>
      <c r="AB4732" s="122">
        <v>8.0841000000000002E-9</v>
      </c>
      <c r="AC4732" s="122">
        <v>2.4220199999999999E-8</v>
      </c>
      <c r="AD4732" s="122">
        <v>4.86425E-8</v>
      </c>
      <c r="AE4732" s="122">
        <v>8.1256299999999999E-8</v>
      </c>
      <c r="AF4732" s="122">
        <v>6.6622629999999998E-7</v>
      </c>
      <c r="AG4732" s="122">
        <v>1.8099299000000001E-6</v>
      </c>
      <c r="AH4732" s="122">
        <v>3.5415522999999999E-6</v>
      </c>
      <c r="AI4732" s="122">
        <v>5.8784979000000001E-6</v>
      </c>
      <c r="AJ4732" s="122">
        <v>8.8603484999999999E-6</v>
      </c>
      <c r="AK4732" s="122">
        <v>1.2530877700000001E-5</v>
      </c>
      <c r="AL4732" s="122">
        <v>0</v>
      </c>
    </row>
    <row r="4733" spans="1:38" hidden="1" x14ac:dyDescent="0.25">
      <c r="A4733" s="122" t="s">
        <v>2025</v>
      </c>
      <c r="B4733" s="122">
        <v>1</v>
      </c>
      <c r="C4733" s="122" t="s">
        <v>2228</v>
      </c>
      <c r="D4733" s="122" t="s">
        <v>2107</v>
      </c>
      <c r="E4733" s="122">
        <v>86</v>
      </c>
      <c r="F4733" s="122">
        <v>0</v>
      </c>
      <c r="G4733" s="122">
        <v>0</v>
      </c>
      <c r="H4733" s="122">
        <v>0</v>
      </c>
      <c r="I4733" s="122">
        <v>0</v>
      </c>
      <c r="J4733" s="122">
        <v>0</v>
      </c>
      <c r="K4733" s="122">
        <v>0</v>
      </c>
      <c r="L4733" s="122">
        <v>0</v>
      </c>
      <c r="M4733" s="122">
        <v>0</v>
      </c>
      <c r="N4733" s="122">
        <v>0</v>
      </c>
      <c r="O4733" s="122">
        <v>0</v>
      </c>
      <c r="P4733" s="122">
        <v>0</v>
      </c>
      <c r="Q4733" s="122">
        <v>0</v>
      </c>
      <c r="R4733" s="122">
        <v>0</v>
      </c>
      <c r="S4733" s="122">
        <v>0</v>
      </c>
      <c r="T4733" s="122">
        <v>0</v>
      </c>
      <c r="U4733" s="122">
        <v>0</v>
      </c>
      <c r="V4733" s="122">
        <v>0</v>
      </c>
      <c r="W4733" s="122">
        <v>0</v>
      </c>
      <c r="X4733" s="122">
        <v>0</v>
      </c>
      <c r="Y4733" s="122">
        <v>0</v>
      </c>
      <c r="Z4733" s="122">
        <v>0</v>
      </c>
      <c r="AA4733" s="122">
        <v>0</v>
      </c>
      <c r="AB4733" s="122">
        <v>5.3982300000000003E-8</v>
      </c>
      <c r="AC4733" s="122">
        <v>1.6163830000000001E-7</v>
      </c>
      <c r="AD4733" s="122">
        <v>3.2327070000000001E-7</v>
      </c>
      <c r="AE4733" s="122">
        <v>5.3890059999999999E-7</v>
      </c>
      <c r="AF4733" s="122">
        <v>4.3996737000000003E-6</v>
      </c>
      <c r="AG4733" s="122">
        <v>1.19127536E-5</v>
      </c>
      <c r="AH4733" s="122">
        <v>2.32391436E-5</v>
      </c>
      <c r="AI4733" s="122">
        <v>3.84096814E-5</v>
      </c>
      <c r="AJ4733" s="122">
        <v>5.9674040400000001E-5</v>
      </c>
      <c r="AK4733" s="122">
        <v>8.3603989400000004E-5</v>
      </c>
      <c r="AL4733" s="122">
        <v>0</v>
      </c>
    </row>
    <row r="4734" spans="1:38" hidden="1" x14ac:dyDescent="0.25">
      <c r="A4734" s="122" t="s">
        <v>2025</v>
      </c>
      <c r="B4734" s="122">
        <v>1</v>
      </c>
      <c r="C4734" s="122" t="s">
        <v>2228</v>
      </c>
      <c r="D4734" s="122" t="s">
        <v>2108</v>
      </c>
      <c r="E4734" s="122">
        <v>86</v>
      </c>
      <c r="F4734" s="122">
        <v>0</v>
      </c>
      <c r="G4734" s="122">
        <v>0</v>
      </c>
      <c r="H4734" s="122">
        <v>0</v>
      </c>
      <c r="I4734" s="122">
        <v>0</v>
      </c>
      <c r="J4734" s="122">
        <v>0</v>
      </c>
      <c r="K4734" s="122">
        <v>0</v>
      </c>
      <c r="L4734" s="122">
        <v>0</v>
      </c>
      <c r="M4734" s="122">
        <v>0</v>
      </c>
      <c r="N4734" s="122">
        <v>0</v>
      </c>
      <c r="O4734" s="122">
        <v>0</v>
      </c>
      <c r="P4734" s="122">
        <v>0</v>
      </c>
      <c r="Q4734" s="122">
        <v>0</v>
      </c>
      <c r="R4734" s="122">
        <v>0</v>
      </c>
      <c r="S4734" s="122">
        <v>0</v>
      </c>
      <c r="T4734" s="122">
        <v>0</v>
      </c>
      <c r="U4734" s="122">
        <v>0</v>
      </c>
      <c r="V4734" s="122">
        <v>0</v>
      </c>
      <c r="W4734" s="122">
        <v>0</v>
      </c>
      <c r="X4734" s="122">
        <v>0</v>
      </c>
      <c r="Y4734" s="122">
        <v>0</v>
      </c>
      <c r="Z4734" s="122">
        <v>0</v>
      </c>
      <c r="AA4734" s="122">
        <v>0</v>
      </c>
      <c r="AB4734" s="122">
        <v>1.27407E-8</v>
      </c>
      <c r="AC4734" s="122">
        <v>3.8190199999999997E-8</v>
      </c>
      <c r="AD4734" s="122">
        <v>7.6202900000000005E-8</v>
      </c>
      <c r="AE4734" s="122">
        <v>1.2697870000000001E-7</v>
      </c>
      <c r="AF4734" s="122">
        <v>1.0375243000000001E-6</v>
      </c>
      <c r="AG4734" s="122">
        <v>2.8050318E-6</v>
      </c>
      <c r="AH4734" s="122">
        <v>5.4721691E-6</v>
      </c>
      <c r="AI4734" s="122">
        <v>9.0702883000000005E-6</v>
      </c>
      <c r="AJ4734" s="122">
        <v>1.36171572E-5</v>
      </c>
      <c r="AK4734" s="122">
        <v>1.9088515900000001E-5</v>
      </c>
      <c r="AL4734" s="122">
        <v>0</v>
      </c>
    </row>
    <row r="4735" spans="1:38" hidden="1" x14ac:dyDescent="0.25">
      <c r="A4735" s="122" t="s">
        <v>2025</v>
      </c>
      <c r="B4735" s="122">
        <v>1</v>
      </c>
      <c r="C4735" s="122" t="s">
        <v>2228</v>
      </c>
      <c r="D4735" s="122" t="s">
        <v>2109</v>
      </c>
      <c r="E4735" s="122">
        <v>86</v>
      </c>
      <c r="F4735" s="122">
        <v>0</v>
      </c>
      <c r="G4735" s="122">
        <v>0</v>
      </c>
      <c r="H4735" s="122">
        <v>0</v>
      </c>
      <c r="I4735" s="122">
        <v>0</v>
      </c>
      <c r="J4735" s="122">
        <v>0</v>
      </c>
      <c r="K4735" s="122">
        <v>0</v>
      </c>
      <c r="L4735" s="122">
        <v>0</v>
      </c>
      <c r="M4735" s="122">
        <v>0</v>
      </c>
      <c r="N4735" s="122">
        <v>0</v>
      </c>
      <c r="O4735" s="122">
        <v>0</v>
      </c>
      <c r="P4735" s="122">
        <v>0</v>
      </c>
      <c r="Q4735" s="122">
        <v>0</v>
      </c>
      <c r="R4735" s="122">
        <v>0</v>
      </c>
      <c r="S4735" s="122">
        <v>0</v>
      </c>
      <c r="T4735" s="122">
        <v>0</v>
      </c>
      <c r="U4735" s="122">
        <v>0</v>
      </c>
      <c r="V4735" s="122">
        <v>0</v>
      </c>
      <c r="W4735" s="122">
        <v>0</v>
      </c>
      <c r="X4735" s="122">
        <v>0</v>
      </c>
      <c r="Y4735" s="122">
        <v>0</v>
      </c>
      <c r="Z4735" s="122">
        <v>0</v>
      </c>
      <c r="AA4735" s="122">
        <v>0</v>
      </c>
      <c r="AB4735" s="122">
        <v>1.6749899999999999E-8</v>
      </c>
      <c r="AC4735" s="122">
        <v>5.0674199999999999E-8</v>
      </c>
      <c r="AD4735" s="122">
        <v>1.027688E-7</v>
      </c>
      <c r="AE4735" s="122">
        <v>1.7427270000000001E-7</v>
      </c>
      <c r="AF4735" s="122">
        <v>1.447565E-6</v>
      </c>
      <c r="AG4735" s="122">
        <v>3.9834916000000001E-6</v>
      </c>
      <c r="AH4735" s="122">
        <v>7.9210068000000002E-6</v>
      </c>
      <c r="AI4735" s="122">
        <v>1.33519384E-5</v>
      </c>
      <c r="AJ4735" s="122">
        <v>2.0025252699999999E-5</v>
      </c>
      <c r="AK4735" s="122">
        <v>2.83637103E-5</v>
      </c>
      <c r="AL4735" s="122">
        <v>0</v>
      </c>
    </row>
    <row r="4736" spans="1:38" hidden="1" x14ac:dyDescent="0.25">
      <c r="A4736" s="122" t="s">
        <v>2025</v>
      </c>
      <c r="B4736" s="122">
        <v>1</v>
      </c>
      <c r="C4736" s="122" t="s">
        <v>2228</v>
      </c>
      <c r="D4736" s="122" t="s">
        <v>2110</v>
      </c>
      <c r="E4736" s="122">
        <v>86</v>
      </c>
      <c r="F4736" s="122">
        <v>0</v>
      </c>
      <c r="G4736" s="122">
        <v>0</v>
      </c>
      <c r="H4736" s="122">
        <v>0</v>
      </c>
      <c r="I4736" s="122">
        <v>0</v>
      </c>
      <c r="J4736" s="122">
        <v>0</v>
      </c>
      <c r="K4736" s="122">
        <v>0</v>
      </c>
      <c r="L4736" s="122">
        <v>0</v>
      </c>
      <c r="M4736" s="122">
        <v>0</v>
      </c>
      <c r="N4736" s="122">
        <v>0</v>
      </c>
      <c r="O4736" s="122">
        <v>0</v>
      </c>
      <c r="P4736" s="122">
        <v>0</v>
      </c>
      <c r="Q4736" s="122">
        <v>0</v>
      </c>
      <c r="R4736" s="122">
        <v>0</v>
      </c>
      <c r="S4736" s="122">
        <v>0</v>
      </c>
      <c r="T4736" s="122">
        <v>0</v>
      </c>
      <c r="U4736" s="122">
        <v>0</v>
      </c>
      <c r="V4736" s="122">
        <v>0</v>
      </c>
      <c r="W4736" s="122">
        <v>0</v>
      </c>
      <c r="X4736" s="122">
        <v>0</v>
      </c>
      <c r="Y4736" s="122">
        <v>0</v>
      </c>
      <c r="Z4736" s="122">
        <v>0</v>
      </c>
      <c r="AA4736" s="122">
        <v>0</v>
      </c>
      <c r="AB4736" s="122">
        <v>1.1945619999999999E-7</v>
      </c>
      <c r="AC4736" s="122">
        <v>3.5814600000000001E-7</v>
      </c>
      <c r="AD4736" s="122">
        <v>7.1649710000000001E-7</v>
      </c>
      <c r="AE4736" s="122">
        <v>1.1942469E-6</v>
      </c>
      <c r="AF4736" s="122">
        <v>9.7360562999999993E-6</v>
      </c>
      <c r="AG4736" s="122">
        <v>2.6261570200000001E-5</v>
      </c>
      <c r="AH4736" s="122">
        <v>5.1079834799999998E-5</v>
      </c>
      <c r="AI4736" s="122">
        <v>8.40795151E-5</v>
      </c>
      <c r="AJ4736" s="122">
        <v>1.29607715E-4</v>
      </c>
      <c r="AK4736" s="122">
        <v>1.789509223E-4</v>
      </c>
      <c r="AL4736" s="122">
        <v>0</v>
      </c>
    </row>
    <row r="4737" spans="1:38" hidden="1" x14ac:dyDescent="0.25">
      <c r="A4737" s="122" t="s">
        <v>2025</v>
      </c>
      <c r="B4737" s="122">
        <v>1</v>
      </c>
      <c r="C4737" s="122" t="s">
        <v>2228</v>
      </c>
      <c r="D4737" s="122" t="s">
        <v>2111</v>
      </c>
      <c r="E4737" s="122">
        <v>86</v>
      </c>
      <c r="F4737" s="122">
        <v>0</v>
      </c>
      <c r="G4737" s="122">
        <v>0</v>
      </c>
      <c r="H4737" s="122">
        <v>0</v>
      </c>
      <c r="I4737" s="122">
        <v>0</v>
      </c>
      <c r="J4737" s="122">
        <v>0</v>
      </c>
      <c r="K4737" s="122">
        <v>0</v>
      </c>
      <c r="L4737" s="122">
        <v>0</v>
      </c>
      <c r="M4737" s="122">
        <v>0</v>
      </c>
      <c r="N4737" s="122">
        <v>0</v>
      </c>
      <c r="O4737" s="122">
        <v>0</v>
      </c>
      <c r="P4737" s="122">
        <v>0</v>
      </c>
      <c r="Q4737" s="122">
        <v>0</v>
      </c>
      <c r="R4737" s="122">
        <v>0</v>
      </c>
      <c r="S4737" s="122">
        <v>0</v>
      </c>
      <c r="T4737" s="122">
        <v>0</v>
      </c>
      <c r="U4737" s="122">
        <v>0</v>
      </c>
      <c r="V4737" s="122">
        <v>0</v>
      </c>
      <c r="W4737" s="122">
        <v>0</v>
      </c>
      <c r="X4737" s="122">
        <v>0</v>
      </c>
      <c r="Y4737" s="122">
        <v>0</v>
      </c>
      <c r="Z4737" s="122">
        <v>0</v>
      </c>
      <c r="AA4737" s="122">
        <v>0</v>
      </c>
      <c r="AB4737" s="122">
        <v>7.0491900000000001E-8</v>
      </c>
      <c r="AC4737" s="122">
        <v>2.113073E-7</v>
      </c>
      <c r="AD4737" s="122">
        <v>4.231361E-7</v>
      </c>
      <c r="AE4737" s="122">
        <v>7.060939E-7</v>
      </c>
      <c r="AF4737" s="122">
        <v>5.7713394999999998E-6</v>
      </c>
      <c r="AG4737" s="122">
        <v>1.5635506700000001E-5</v>
      </c>
      <c r="AH4737" s="122">
        <v>3.0528808899999998E-5</v>
      </c>
      <c r="AI4737" s="122">
        <v>5.0528182600000002E-5</v>
      </c>
      <c r="AJ4737" s="122">
        <v>7.5820199500000005E-5</v>
      </c>
      <c r="AK4737" s="122">
        <v>1.062741557E-4</v>
      </c>
      <c r="AL4737" s="122">
        <v>0</v>
      </c>
    </row>
    <row r="4738" spans="1:38" hidden="1" x14ac:dyDescent="0.25">
      <c r="A4738" s="122" t="s">
        <v>2025</v>
      </c>
      <c r="B4738" s="122">
        <v>1</v>
      </c>
      <c r="C4738" s="122" t="s">
        <v>2228</v>
      </c>
      <c r="D4738" s="122" t="s">
        <v>2112</v>
      </c>
      <c r="E4738" s="122">
        <v>86</v>
      </c>
      <c r="F4738" s="122">
        <v>0</v>
      </c>
      <c r="G4738" s="122">
        <v>0</v>
      </c>
      <c r="H4738" s="122">
        <v>0</v>
      </c>
      <c r="I4738" s="122">
        <v>0</v>
      </c>
      <c r="J4738" s="122">
        <v>0</v>
      </c>
      <c r="K4738" s="122">
        <v>0</v>
      </c>
      <c r="L4738" s="122">
        <v>0</v>
      </c>
      <c r="M4738" s="122">
        <v>0</v>
      </c>
      <c r="N4738" s="122">
        <v>0</v>
      </c>
      <c r="O4738" s="122">
        <v>0</v>
      </c>
      <c r="P4738" s="122">
        <v>0</v>
      </c>
      <c r="Q4738" s="122">
        <v>0</v>
      </c>
      <c r="R4738" s="122">
        <v>0</v>
      </c>
      <c r="S4738" s="122">
        <v>0</v>
      </c>
      <c r="T4738" s="122">
        <v>0</v>
      </c>
      <c r="U4738" s="122">
        <v>0</v>
      </c>
      <c r="V4738" s="122">
        <v>0</v>
      </c>
      <c r="W4738" s="122">
        <v>0</v>
      </c>
      <c r="X4738" s="122">
        <v>0</v>
      </c>
      <c r="Y4738" s="122">
        <v>0</v>
      </c>
      <c r="Z4738" s="122">
        <v>0</v>
      </c>
      <c r="AA4738" s="122">
        <v>0</v>
      </c>
      <c r="AB4738" s="122">
        <v>2.3308100000000001E-8</v>
      </c>
      <c r="AC4738" s="122">
        <v>7.0326200000000001E-8</v>
      </c>
      <c r="AD4738" s="122">
        <v>1.4142189999999999E-7</v>
      </c>
      <c r="AE4738" s="122">
        <v>2.375768E-7</v>
      </c>
      <c r="AF4738" s="122">
        <v>1.94764E-6</v>
      </c>
      <c r="AG4738" s="122">
        <v>5.2721935999999998E-6</v>
      </c>
      <c r="AH4738" s="122">
        <v>1.03065752E-5</v>
      </c>
      <c r="AI4738" s="122">
        <v>1.7109873900000001E-5</v>
      </c>
      <c r="AJ4738" s="122">
        <v>2.5478119200000001E-5</v>
      </c>
      <c r="AK4738" s="122">
        <v>3.59657116E-5</v>
      </c>
      <c r="AL4738" s="122">
        <v>0</v>
      </c>
    </row>
    <row r="4739" spans="1:38" hidden="1" x14ac:dyDescent="0.25">
      <c r="A4739" s="122" t="s">
        <v>2025</v>
      </c>
      <c r="B4739" s="122">
        <v>1</v>
      </c>
      <c r="C4739" s="122" t="s">
        <v>2228</v>
      </c>
      <c r="D4739" s="122" t="s">
        <v>2113</v>
      </c>
      <c r="E4739" s="122">
        <v>86</v>
      </c>
      <c r="F4739" s="122">
        <v>0</v>
      </c>
      <c r="G4739" s="122">
        <v>0</v>
      </c>
      <c r="H4739" s="122">
        <v>0</v>
      </c>
      <c r="I4739" s="122">
        <v>0</v>
      </c>
      <c r="J4739" s="122">
        <v>0</v>
      </c>
      <c r="K4739" s="122">
        <v>0</v>
      </c>
      <c r="L4739" s="122">
        <v>0</v>
      </c>
      <c r="M4739" s="122">
        <v>0</v>
      </c>
      <c r="N4739" s="122">
        <v>0</v>
      </c>
      <c r="O4739" s="122">
        <v>0</v>
      </c>
      <c r="P4739" s="122">
        <v>0</v>
      </c>
      <c r="Q4739" s="122">
        <v>0</v>
      </c>
      <c r="R4739" s="122">
        <v>0</v>
      </c>
      <c r="S4739" s="122">
        <v>0</v>
      </c>
      <c r="T4739" s="122">
        <v>0</v>
      </c>
      <c r="U4739" s="122">
        <v>0</v>
      </c>
      <c r="V4739" s="122">
        <v>0</v>
      </c>
      <c r="W4739" s="122">
        <v>0</v>
      </c>
      <c r="X4739" s="122">
        <v>0</v>
      </c>
      <c r="Y4739" s="122">
        <v>0</v>
      </c>
      <c r="Z4739" s="122">
        <v>0</v>
      </c>
      <c r="AA4739" s="122">
        <v>0</v>
      </c>
      <c r="AB4739" s="122">
        <v>2.3801100000000001E-8</v>
      </c>
      <c r="AC4739" s="122">
        <v>7.1607500000000001E-8</v>
      </c>
      <c r="AD4739" s="122">
        <v>1.445667E-7</v>
      </c>
      <c r="AE4739" s="122">
        <v>2.4413959999999999E-7</v>
      </c>
      <c r="AF4739" s="122">
        <v>2.0295133000000002E-6</v>
      </c>
      <c r="AG4739" s="122">
        <v>5.5586043000000004E-6</v>
      </c>
      <c r="AH4739" s="122">
        <v>1.09339623E-5</v>
      </c>
      <c r="AI4739" s="122">
        <v>1.8213358799999999E-5</v>
      </c>
      <c r="AJ4739" s="122">
        <v>2.7275547199999998E-5</v>
      </c>
      <c r="AK4739" s="122">
        <v>3.8306951299999998E-5</v>
      </c>
      <c r="AL4739" s="122">
        <v>0</v>
      </c>
    </row>
    <row r="4740" spans="1:38" hidden="1" x14ac:dyDescent="0.25">
      <c r="A4740" s="122" t="s">
        <v>2025</v>
      </c>
      <c r="B4740" s="122">
        <v>1</v>
      </c>
      <c r="C4740" s="122" t="s">
        <v>2228</v>
      </c>
      <c r="D4740" s="122" t="s">
        <v>2114</v>
      </c>
      <c r="E4740" s="122">
        <v>86</v>
      </c>
      <c r="F4740" s="122">
        <v>0</v>
      </c>
      <c r="G4740" s="122">
        <v>0</v>
      </c>
      <c r="H4740" s="122">
        <v>0</v>
      </c>
      <c r="I4740" s="122">
        <v>0</v>
      </c>
      <c r="J4740" s="122">
        <v>0</v>
      </c>
      <c r="K4740" s="122">
        <v>0</v>
      </c>
      <c r="L4740" s="122">
        <v>0</v>
      </c>
      <c r="M4740" s="122">
        <v>0</v>
      </c>
      <c r="N4740" s="122">
        <v>0</v>
      </c>
      <c r="O4740" s="122">
        <v>0</v>
      </c>
      <c r="P4740" s="122">
        <v>0</v>
      </c>
      <c r="Q4740" s="122">
        <v>0</v>
      </c>
      <c r="R4740" s="122">
        <v>0</v>
      </c>
      <c r="S4740" s="122">
        <v>0</v>
      </c>
      <c r="T4740" s="122">
        <v>0</v>
      </c>
      <c r="U4740" s="122">
        <v>0</v>
      </c>
      <c r="V4740" s="122">
        <v>0</v>
      </c>
      <c r="W4740" s="122">
        <v>0</v>
      </c>
      <c r="X4740" s="122">
        <v>0</v>
      </c>
      <c r="Y4740" s="122">
        <v>0</v>
      </c>
      <c r="Z4740" s="122">
        <v>0</v>
      </c>
      <c r="AA4740" s="122">
        <v>0</v>
      </c>
      <c r="AB4740" s="122">
        <v>7.79259E-8</v>
      </c>
      <c r="AC4740" s="122">
        <v>2.3320220000000001E-7</v>
      </c>
      <c r="AD4740" s="122">
        <v>4.6636699999999998E-7</v>
      </c>
      <c r="AE4740" s="122">
        <v>7.7702469999999996E-7</v>
      </c>
      <c r="AF4740" s="122">
        <v>6.3407396999999997E-6</v>
      </c>
      <c r="AG4740" s="122">
        <v>1.7148665400000001E-5</v>
      </c>
      <c r="AH4740" s="122">
        <v>3.3477475900000002E-5</v>
      </c>
      <c r="AI4740" s="122">
        <v>5.5290378400000001E-5</v>
      </c>
      <c r="AJ4740" s="122">
        <v>8.3530697699999996E-5</v>
      </c>
      <c r="AK4740" s="122">
        <v>1.1695603719999999E-4</v>
      </c>
      <c r="AL4740" s="122">
        <v>0</v>
      </c>
    </row>
    <row r="4741" spans="1:38" hidden="1" x14ac:dyDescent="0.25">
      <c r="A4741" s="122" t="s">
        <v>2025</v>
      </c>
      <c r="B4741" s="122">
        <v>1</v>
      </c>
      <c r="C4741" s="122" t="s">
        <v>2228</v>
      </c>
      <c r="D4741" s="122" t="s">
        <v>2136</v>
      </c>
      <c r="E4741" s="122">
        <v>86</v>
      </c>
      <c r="F4741" s="122">
        <v>0</v>
      </c>
      <c r="G4741" s="122">
        <v>0</v>
      </c>
      <c r="H4741" s="122">
        <v>0</v>
      </c>
      <c r="I4741" s="122">
        <v>0</v>
      </c>
      <c r="J4741" s="122">
        <v>0</v>
      </c>
      <c r="K4741" s="122">
        <v>0</v>
      </c>
      <c r="L4741" s="122">
        <v>0</v>
      </c>
      <c r="M4741" s="122">
        <v>0</v>
      </c>
      <c r="N4741" s="122">
        <v>0</v>
      </c>
      <c r="O4741" s="122">
        <v>0</v>
      </c>
      <c r="P4741" s="122">
        <v>0</v>
      </c>
      <c r="Q4741" s="122">
        <v>0</v>
      </c>
      <c r="R4741" s="122">
        <v>0</v>
      </c>
      <c r="S4741" s="122">
        <v>0</v>
      </c>
      <c r="T4741" s="122">
        <v>0</v>
      </c>
      <c r="U4741" s="122">
        <v>0</v>
      </c>
      <c r="V4741" s="122">
        <v>0</v>
      </c>
      <c r="W4741" s="122">
        <v>0</v>
      </c>
      <c r="X4741" s="122">
        <v>0</v>
      </c>
      <c r="Y4741" s="122">
        <v>0</v>
      </c>
      <c r="Z4741" s="122">
        <v>0</v>
      </c>
      <c r="AA4741" s="122">
        <v>0</v>
      </c>
      <c r="AB4741" s="122">
        <v>2.21801E-8</v>
      </c>
      <c r="AC4741" s="122">
        <v>6.5566799999999997E-8</v>
      </c>
      <c r="AD4741" s="122">
        <v>1.288695E-7</v>
      </c>
      <c r="AE4741" s="122">
        <v>2.1101030000000001E-7</v>
      </c>
      <c r="AF4741" s="122">
        <v>1.6890858999999999E-6</v>
      </c>
      <c r="AG4741" s="122">
        <v>4.4568670000000002E-6</v>
      </c>
      <c r="AH4741" s="122">
        <v>8.3460225999999992E-6</v>
      </c>
      <c r="AI4741" s="122">
        <v>1.3795950299999999E-5</v>
      </c>
      <c r="AJ4741" s="122">
        <v>2.1102160999999999E-5</v>
      </c>
      <c r="AK4741" s="122">
        <v>2.9442625900000001E-5</v>
      </c>
      <c r="AL4741" s="122">
        <v>0</v>
      </c>
    </row>
    <row r="4742" spans="1:38" hidden="1" x14ac:dyDescent="0.25">
      <c r="A4742" s="122" t="s">
        <v>2025</v>
      </c>
      <c r="B4742" s="122">
        <v>1</v>
      </c>
      <c r="C4742" s="122" t="s">
        <v>2228</v>
      </c>
      <c r="D4742" s="122" t="s">
        <v>2115</v>
      </c>
      <c r="E4742" s="122">
        <v>86</v>
      </c>
      <c r="F4742" s="122">
        <v>0</v>
      </c>
      <c r="G4742" s="122">
        <v>0</v>
      </c>
      <c r="H4742" s="122">
        <v>0</v>
      </c>
      <c r="I4742" s="122">
        <v>0</v>
      </c>
      <c r="J4742" s="122">
        <v>0</v>
      </c>
      <c r="K4742" s="122">
        <v>0</v>
      </c>
      <c r="L4742" s="122">
        <v>0</v>
      </c>
      <c r="M4742" s="122">
        <v>0</v>
      </c>
      <c r="N4742" s="122">
        <v>0</v>
      </c>
      <c r="O4742" s="122">
        <v>0</v>
      </c>
      <c r="P4742" s="122">
        <v>0</v>
      </c>
      <c r="Q4742" s="122">
        <v>0</v>
      </c>
      <c r="R4742" s="122">
        <v>0</v>
      </c>
      <c r="S4742" s="122">
        <v>0</v>
      </c>
      <c r="T4742" s="122">
        <v>0</v>
      </c>
      <c r="U4742" s="122">
        <v>0</v>
      </c>
      <c r="V4742" s="122">
        <v>0</v>
      </c>
      <c r="W4742" s="122">
        <v>0</v>
      </c>
      <c r="X4742" s="122">
        <v>0</v>
      </c>
      <c r="Y4742" s="122">
        <v>0</v>
      </c>
      <c r="Z4742" s="122">
        <v>0</v>
      </c>
      <c r="AA4742" s="122">
        <v>0</v>
      </c>
      <c r="AB4742" s="122">
        <v>6.4376999999999998E-9</v>
      </c>
      <c r="AC4742" s="122">
        <v>1.9262000000000001E-8</v>
      </c>
      <c r="AD4742" s="122">
        <v>3.8516800000000002E-8</v>
      </c>
      <c r="AE4742" s="122">
        <v>6.4209300000000006E-8</v>
      </c>
      <c r="AF4742" s="122">
        <v>5.2448310000000002E-7</v>
      </c>
      <c r="AG4742" s="122">
        <v>1.4160958000000001E-6</v>
      </c>
      <c r="AH4742" s="122">
        <v>2.7686522000000001E-6</v>
      </c>
      <c r="AI4742" s="122">
        <v>4.5711767000000001E-6</v>
      </c>
      <c r="AJ4742" s="122">
        <v>7.0493776999999998E-6</v>
      </c>
      <c r="AK4742" s="122">
        <v>9.8841136999999992E-6</v>
      </c>
      <c r="AL4742" s="122">
        <v>0</v>
      </c>
    </row>
    <row r="4743" spans="1:38" hidden="1" x14ac:dyDescent="0.25">
      <c r="A4743" s="122" t="s">
        <v>2025</v>
      </c>
      <c r="B4743" s="122">
        <v>1</v>
      </c>
      <c r="C4743" s="122" t="s">
        <v>2228</v>
      </c>
      <c r="D4743" s="122" t="s">
        <v>2116</v>
      </c>
      <c r="E4743" s="122">
        <v>86</v>
      </c>
      <c r="F4743" s="122">
        <v>0</v>
      </c>
      <c r="G4743" s="122">
        <v>0</v>
      </c>
      <c r="H4743" s="122">
        <v>0</v>
      </c>
      <c r="I4743" s="122">
        <v>0</v>
      </c>
      <c r="J4743" s="122">
        <v>0</v>
      </c>
      <c r="K4743" s="122">
        <v>0</v>
      </c>
      <c r="L4743" s="122">
        <v>0</v>
      </c>
      <c r="M4743" s="122">
        <v>0</v>
      </c>
      <c r="N4743" s="122">
        <v>0</v>
      </c>
      <c r="O4743" s="122">
        <v>0</v>
      </c>
      <c r="P4743" s="122">
        <v>0</v>
      </c>
      <c r="Q4743" s="122">
        <v>0</v>
      </c>
      <c r="R4743" s="122">
        <v>0</v>
      </c>
      <c r="S4743" s="122">
        <v>0</v>
      </c>
      <c r="T4743" s="122">
        <v>0</v>
      </c>
      <c r="U4743" s="122">
        <v>0</v>
      </c>
      <c r="V4743" s="122">
        <v>0</v>
      </c>
      <c r="W4743" s="122">
        <v>0</v>
      </c>
      <c r="X4743" s="122">
        <v>0</v>
      </c>
      <c r="Y4743" s="122">
        <v>0</v>
      </c>
      <c r="Z4743" s="122">
        <v>0</v>
      </c>
      <c r="AA4743" s="122">
        <v>0</v>
      </c>
      <c r="AB4743" s="122">
        <v>2.8798699999999999E-8</v>
      </c>
      <c r="AC4743" s="122">
        <v>8.6979000000000001E-8</v>
      </c>
      <c r="AD4743" s="122">
        <v>1.759708E-7</v>
      </c>
      <c r="AE4743" s="122">
        <v>2.9744850000000002E-7</v>
      </c>
      <c r="AF4743" s="122">
        <v>2.4607551E-6</v>
      </c>
      <c r="AG4743" s="122">
        <v>6.7378080000000003E-6</v>
      </c>
      <c r="AH4743" s="122">
        <v>1.3307510899999999E-5</v>
      </c>
      <c r="AI4743" s="122">
        <v>2.2280951800000001E-5</v>
      </c>
      <c r="AJ4743" s="122">
        <v>3.2993513900000002E-5</v>
      </c>
      <c r="AK4743" s="122">
        <v>4.6828267900000001E-5</v>
      </c>
      <c r="AL4743" s="122">
        <v>0</v>
      </c>
    </row>
    <row r="4744" spans="1:38" hidden="1" x14ac:dyDescent="0.25">
      <c r="A4744" s="122" t="s">
        <v>2025</v>
      </c>
      <c r="B4744" s="122">
        <v>1</v>
      </c>
      <c r="C4744" s="122" t="s">
        <v>2228</v>
      </c>
      <c r="D4744" s="122" t="s">
        <v>2117</v>
      </c>
      <c r="E4744" s="122">
        <v>86</v>
      </c>
      <c r="F4744" s="122">
        <v>0</v>
      </c>
      <c r="G4744" s="122">
        <v>0</v>
      </c>
      <c r="H4744" s="122">
        <v>0</v>
      </c>
      <c r="I4744" s="122">
        <v>0</v>
      </c>
      <c r="J4744" s="122">
        <v>0</v>
      </c>
      <c r="K4744" s="122">
        <v>0</v>
      </c>
      <c r="L4744" s="122">
        <v>0</v>
      </c>
      <c r="M4744" s="122">
        <v>0</v>
      </c>
      <c r="N4744" s="122">
        <v>0</v>
      </c>
      <c r="O4744" s="122">
        <v>0</v>
      </c>
      <c r="P4744" s="122">
        <v>0</v>
      </c>
      <c r="Q4744" s="122">
        <v>0</v>
      </c>
      <c r="R4744" s="122">
        <v>0</v>
      </c>
      <c r="S4744" s="122">
        <v>0</v>
      </c>
      <c r="T4744" s="122">
        <v>0</v>
      </c>
      <c r="U4744" s="122">
        <v>0</v>
      </c>
      <c r="V4744" s="122">
        <v>0</v>
      </c>
      <c r="W4744" s="122">
        <v>0</v>
      </c>
      <c r="X4744" s="122">
        <v>0</v>
      </c>
      <c r="Y4744" s="122">
        <v>0</v>
      </c>
      <c r="Z4744" s="122">
        <v>0</v>
      </c>
      <c r="AA4744" s="122">
        <v>0</v>
      </c>
      <c r="AB4744" s="122">
        <v>5.0888E-9</v>
      </c>
      <c r="AC4744" s="122">
        <v>1.53786E-8</v>
      </c>
      <c r="AD4744" s="122">
        <v>3.0976099999999998E-8</v>
      </c>
      <c r="AE4744" s="122">
        <v>5.19236E-8</v>
      </c>
      <c r="AF4744" s="122">
        <v>4.2823369999999999E-7</v>
      </c>
      <c r="AG4744" s="122">
        <v>1.1710601E-6</v>
      </c>
      <c r="AH4744" s="122">
        <v>2.2983354000000002E-6</v>
      </c>
      <c r="AI4744" s="122">
        <v>3.8323334999999997E-6</v>
      </c>
      <c r="AJ4744" s="122">
        <v>5.7045524999999996E-6</v>
      </c>
      <c r="AK4744" s="122">
        <v>8.0776901999999998E-6</v>
      </c>
      <c r="AL4744" s="122">
        <v>0</v>
      </c>
    </row>
    <row r="4745" spans="1:38" hidden="1" x14ac:dyDescent="0.25">
      <c r="A4745" s="122" t="s">
        <v>2025</v>
      </c>
      <c r="B4745" s="122">
        <v>1</v>
      </c>
      <c r="C4745" s="122" t="s">
        <v>2228</v>
      </c>
      <c r="D4745" s="122" t="s">
        <v>2118</v>
      </c>
      <c r="E4745" s="122">
        <v>86</v>
      </c>
      <c r="F4745" s="122">
        <v>0</v>
      </c>
      <c r="G4745" s="122">
        <v>0</v>
      </c>
      <c r="H4745" s="122">
        <v>0</v>
      </c>
      <c r="I4745" s="122">
        <v>0</v>
      </c>
      <c r="J4745" s="122">
        <v>0</v>
      </c>
      <c r="K4745" s="122">
        <v>0</v>
      </c>
      <c r="L4745" s="122">
        <v>0</v>
      </c>
      <c r="M4745" s="122">
        <v>0</v>
      </c>
      <c r="N4745" s="122">
        <v>0</v>
      </c>
      <c r="O4745" s="122">
        <v>0</v>
      </c>
      <c r="P4745" s="122">
        <v>0</v>
      </c>
      <c r="Q4745" s="122">
        <v>0</v>
      </c>
      <c r="R4745" s="122">
        <v>0</v>
      </c>
      <c r="S4745" s="122">
        <v>0</v>
      </c>
      <c r="T4745" s="122">
        <v>0</v>
      </c>
      <c r="U4745" s="122">
        <v>0</v>
      </c>
      <c r="V4745" s="122">
        <v>0</v>
      </c>
      <c r="W4745" s="122">
        <v>0</v>
      </c>
      <c r="X4745" s="122">
        <v>0</v>
      </c>
      <c r="Y4745" s="122">
        <v>0</v>
      </c>
      <c r="Z4745" s="122">
        <v>0</v>
      </c>
      <c r="AA4745" s="122">
        <v>0</v>
      </c>
      <c r="AB4745" s="122">
        <v>3.93974E-8</v>
      </c>
      <c r="AC4745" s="122">
        <v>1.185568E-7</v>
      </c>
      <c r="AD4745" s="122">
        <v>2.3859439999999999E-7</v>
      </c>
      <c r="AE4745" s="122">
        <v>4.0068950000000001E-7</v>
      </c>
      <c r="AF4745" s="122">
        <v>3.2978161999999999E-6</v>
      </c>
      <c r="AG4745" s="122">
        <v>8.9997542000000005E-6</v>
      </c>
      <c r="AH4745" s="122">
        <v>1.7715236299999999E-5</v>
      </c>
      <c r="AI4745" s="122">
        <v>2.9506579100000001E-5</v>
      </c>
      <c r="AJ4745" s="122">
        <v>4.4500312200000001E-5</v>
      </c>
      <c r="AK4745" s="122">
        <v>6.2927362800000006E-5</v>
      </c>
      <c r="AL4745" s="122">
        <v>0</v>
      </c>
    </row>
    <row r="4746" spans="1:38" hidden="1" x14ac:dyDescent="0.25">
      <c r="A4746" s="122" t="s">
        <v>2025</v>
      </c>
      <c r="B4746" s="122">
        <v>1</v>
      </c>
      <c r="C4746" s="122" t="s">
        <v>2228</v>
      </c>
      <c r="D4746" s="122" t="s">
        <v>2119</v>
      </c>
      <c r="E4746" s="122">
        <v>86</v>
      </c>
      <c r="F4746" s="122">
        <v>0</v>
      </c>
      <c r="G4746" s="122">
        <v>0</v>
      </c>
      <c r="H4746" s="122">
        <v>0</v>
      </c>
      <c r="I4746" s="122">
        <v>0</v>
      </c>
      <c r="J4746" s="122">
        <v>0</v>
      </c>
      <c r="K4746" s="122">
        <v>0</v>
      </c>
      <c r="L4746" s="122">
        <v>0</v>
      </c>
      <c r="M4746" s="122">
        <v>0</v>
      </c>
      <c r="N4746" s="122">
        <v>0</v>
      </c>
      <c r="O4746" s="122">
        <v>0</v>
      </c>
      <c r="P4746" s="122">
        <v>0</v>
      </c>
      <c r="Q4746" s="122">
        <v>0</v>
      </c>
      <c r="R4746" s="122">
        <v>0</v>
      </c>
      <c r="S4746" s="122">
        <v>0</v>
      </c>
      <c r="T4746" s="122">
        <v>0</v>
      </c>
      <c r="U4746" s="122">
        <v>0</v>
      </c>
      <c r="V4746" s="122">
        <v>0</v>
      </c>
      <c r="W4746" s="122">
        <v>0</v>
      </c>
      <c r="X4746" s="122">
        <v>0</v>
      </c>
      <c r="Y4746" s="122">
        <v>0</v>
      </c>
      <c r="Z4746" s="122">
        <v>0</v>
      </c>
      <c r="AA4746" s="122">
        <v>0</v>
      </c>
      <c r="AB4746" s="122">
        <v>1.5918319999999999E-7</v>
      </c>
      <c r="AC4746" s="122">
        <v>4.8320299999999996E-7</v>
      </c>
      <c r="AD4746" s="122">
        <v>9.8298249999999999E-7</v>
      </c>
      <c r="AE4746" s="122">
        <v>1.6688035999999999E-6</v>
      </c>
      <c r="AF4746" s="122">
        <v>1.38402672E-5</v>
      </c>
      <c r="AG4746" s="122">
        <v>3.7918364700000002E-5</v>
      </c>
      <c r="AH4746" s="122">
        <v>7.4812252799999997E-5</v>
      </c>
      <c r="AI4746" s="122">
        <v>1.2522114689999999E-4</v>
      </c>
      <c r="AJ4746" s="122">
        <v>1.8788617380000001E-4</v>
      </c>
      <c r="AK4746" s="122">
        <v>2.663881554E-4</v>
      </c>
      <c r="AL4746" s="122">
        <v>0</v>
      </c>
    </row>
    <row r="4747" spans="1:38" hidden="1" x14ac:dyDescent="0.25">
      <c r="A4747" s="122" t="s">
        <v>2025</v>
      </c>
      <c r="B4747" s="122">
        <v>1</v>
      </c>
      <c r="C4747" s="122" t="s">
        <v>2228</v>
      </c>
      <c r="D4747" s="122" t="s">
        <v>2120</v>
      </c>
      <c r="E4747" s="122">
        <v>86</v>
      </c>
      <c r="F4747" s="122">
        <v>0</v>
      </c>
      <c r="G4747" s="122">
        <v>0</v>
      </c>
      <c r="H4747" s="122">
        <v>0</v>
      </c>
      <c r="I4747" s="122">
        <v>0</v>
      </c>
      <c r="J4747" s="122">
        <v>0</v>
      </c>
      <c r="K4747" s="122">
        <v>0</v>
      </c>
      <c r="L4747" s="122">
        <v>0</v>
      </c>
      <c r="M4747" s="122">
        <v>0</v>
      </c>
      <c r="N4747" s="122">
        <v>0</v>
      </c>
      <c r="O4747" s="122">
        <v>0</v>
      </c>
      <c r="P4747" s="122">
        <v>0</v>
      </c>
      <c r="Q4747" s="122">
        <v>0</v>
      </c>
      <c r="R4747" s="122">
        <v>0</v>
      </c>
      <c r="S4747" s="122">
        <v>0</v>
      </c>
      <c r="T4747" s="122">
        <v>0</v>
      </c>
      <c r="U4747" s="122">
        <v>0</v>
      </c>
      <c r="V4747" s="122">
        <v>0</v>
      </c>
      <c r="W4747" s="122">
        <v>0</v>
      </c>
      <c r="X4747" s="122">
        <v>0</v>
      </c>
      <c r="Y4747" s="122">
        <v>0</v>
      </c>
      <c r="Z4747" s="122">
        <v>0</v>
      </c>
      <c r="AA4747" s="122">
        <v>0</v>
      </c>
      <c r="AB4747" s="122">
        <v>1.7418000000000001E-8</v>
      </c>
      <c r="AC4747" s="122">
        <v>5.2897099999999999E-8</v>
      </c>
      <c r="AD4747" s="122">
        <v>1.0712140000000001E-7</v>
      </c>
      <c r="AE4747" s="122">
        <v>1.8126509999999999E-7</v>
      </c>
      <c r="AF4747" s="122">
        <v>1.5093863999999999E-6</v>
      </c>
      <c r="AG4747" s="122">
        <v>4.1596642999999998E-6</v>
      </c>
      <c r="AH4747" s="122">
        <v>8.2462077999999994E-6</v>
      </c>
      <c r="AI4747" s="122">
        <v>1.38384153E-5</v>
      </c>
      <c r="AJ4747" s="122">
        <v>2.11030999E-5</v>
      </c>
      <c r="AK4747" s="122">
        <v>3.0113749E-5</v>
      </c>
      <c r="AL4747" s="122">
        <v>0</v>
      </c>
    </row>
    <row r="4748" spans="1:38" hidden="1" x14ac:dyDescent="0.25">
      <c r="A4748" s="122" t="s">
        <v>2025</v>
      </c>
      <c r="B4748" s="122">
        <v>1</v>
      </c>
      <c r="C4748" s="122" t="s">
        <v>2228</v>
      </c>
      <c r="D4748" s="122" t="s">
        <v>2121</v>
      </c>
      <c r="E4748" s="122">
        <v>86</v>
      </c>
      <c r="F4748" s="122">
        <v>0</v>
      </c>
      <c r="G4748" s="122">
        <v>0</v>
      </c>
      <c r="H4748" s="122">
        <v>0</v>
      </c>
      <c r="I4748" s="122">
        <v>0</v>
      </c>
      <c r="J4748" s="122">
        <v>0</v>
      </c>
      <c r="K4748" s="122">
        <v>0</v>
      </c>
      <c r="L4748" s="122">
        <v>0</v>
      </c>
      <c r="M4748" s="122">
        <v>0</v>
      </c>
      <c r="N4748" s="122">
        <v>0</v>
      </c>
      <c r="O4748" s="122">
        <v>0</v>
      </c>
      <c r="P4748" s="122">
        <v>0</v>
      </c>
      <c r="Q4748" s="122">
        <v>0</v>
      </c>
      <c r="R4748" s="122">
        <v>0</v>
      </c>
      <c r="S4748" s="122">
        <v>0</v>
      </c>
      <c r="T4748" s="122">
        <v>0</v>
      </c>
      <c r="U4748" s="122">
        <v>0</v>
      </c>
      <c r="V4748" s="122">
        <v>0</v>
      </c>
      <c r="W4748" s="122">
        <v>0</v>
      </c>
      <c r="X4748" s="122">
        <v>0</v>
      </c>
      <c r="Y4748" s="122">
        <v>0</v>
      </c>
      <c r="Z4748" s="122">
        <v>0</v>
      </c>
      <c r="AA4748" s="122">
        <v>0</v>
      </c>
      <c r="AB4748" s="122">
        <v>4.9965499999999998E-8</v>
      </c>
      <c r="AC4748" s="122">
        <v>1.5065369999999999E-7</v>
      </c>
      <c r="AD4748" s="122">
        <v>3.0315229999999999E-7</v>
      </c>
      <c r="AE4748" s="122">
        <v>5.0834120000000002E-7</v>
      </c>
      <c r="AF4748" s="122">
        <v>4.1736143999999999E-6</v>
      </c>
      <c r="AG4748" s="122">
        <v>1.13536677E-5</v>
      </c>
      <c r="AH4748" s="122">
        <v>2.22438706E-5</v>
      </c>
      <c r="AI4748" s="122">
        <v>3.6964161099999999E-5</v>
      </c>
      <c r="AJ4748" s="122">
        <v>5.55089664E-5</v>
      </c>
      <c r="AK4748" s="122">
        <v>7.7966812199999996E-5</v>
      </c>
      <c r="AL4748" s="122">
        <v>0</v>
      </c>
    </row>
    <row r="4749" spans="1:38" hidden="1" x14ac:dyDescent="0.25">
      <c r="A4749" s="122" t="s">
        <v>2025</v>
      </c>
      <c r="B4749" s="122">
        <v>1</v>
      </c>
      <c r="C4749" s="122" t="s">
        <v>2228</v>
      </c>
      <c r="D4749" s="122" t="s">
        <v>2138</v>
      </c>
      <c r="E4749" s="122">
        <v>86</v>
      </c>
      <c r="F4749" s="122">
        <v>0</v>
      </c>
      <c r="G4749" s="122">
        <v>0</v>
      </c>
      <c r="H4749" s="122">
        <v>0</v>
      </c>
      <c r="I4749" s="122">
        <v>0</v>
      </c>
      <c r="J4749" s="122">
        <v>0</v>
      </c>
      <c r="K4749" s="122">
        <v>0</v>
      </c>
      <c r="L4749" s="122">
        <v>0</v>
      </c>
      <c r="M4749" s="122">
        <v>0</v>
      </c>
      <c r="N4749" s="122">
        <v>0</v>
      </c>
      <c r="O4749" s="122">
        <v>0</v>
      </c>
      <c r="P4749" s="122">
        <v>0</v>
      </c>
      <c r="Q4749" s="122">
        <v>0</v>
      </c>
      <c r="R4749" s="122">
        <v>0</v>
      </c>
      <c r="S4749" s="122">
        <v>0</v>
      </c>
      <c r="T4749" s="122">
        <v>0</v>
      </c>
      <c r="U4749" s="122">
        <v>0</v>
      </c>
      <c r="V4749" s="122">
        <v>0</v>
      </c>
      <c r="W4749" s="122">
        <v>0</v>
      </c>
      <c r="X4749" s="122">
        <v>0</v>
      </c>
      <c r="Y4749" s="122">
        <v>0</v>
      </c>
      <c r="Z4749" s="122">
        <v>0</v>
      </c>
      <c r="AA4749" s="122">
        <v>0</v>
      </c>
      <c r="AB4749" s="122">
        <v>6.6019999999999995E-10</v>
      </c>
      <c r="AC4749" s="122">
        <v>1.9715000000000001E-9</v>
      </c>
      <c r="AD4749" s="122">
        <v>3.9330000000000004E-9</v>
      </c>
      <c r="AE4749" s="122">
        <v>6.5439000000000001E-9</v>
      </c>
      <c r="AF4749" s="122">
        <v>5.33083E-8</v>
      </c>
      <c r="AG4749" s="122">
        <v>1.4378840000000001E-7</v>
      </c>
      <c r="AH4749" s="122">
        <v>2.7965440000000002E-7</v>
      </c>
      <c r="AI4749" s="122">
        <v>4.608034E-7</v>
      </c>
      <c r="AJ4749" s="122">
        <v>6.8350529999999995E-7</v>
      </c>
      <c r="AK4749" s="122">
        <v>9.5511280000000003E-7</v>
      </c>
      <c r="AL4749" s="122">
        <v>0</v>
      </c>
    </row>
    <row r="4750" spans="1:38" hidden="1" x14ac:dyDescent="0.25">
      <c r="A4750" s="122" t="s">
        <v>2025</v>
      </c>
      <c r="B4750" s="122">
        <v>1</v>
      </c>
      <c r="C4750" s="122" t="s">
        <v>2228</v>
      </c>
      <c r="D4750" s="122" t="s">
        <v>2122</v>
      </c>
      <c r="E4750" s="122">
        <v>86</v>
      </c>
      <c r="F4750" s="122">
        <v>0</v>
      </c>
      <c r="G4750" s="122">
        <v>0</v>
      </c>
      <c r="H4750" s="122">
        <v>0</v>
      </c>
      <c r="I4750" s="122">
        <v>0</v>
      </c>
      <c r="J4750" s="122">
        <v>0</v>
      </c>
      <c r="K4750" s="122">
        <v>0</v>
      </c>
      <c r="L4750" s="122">
        <v>0</v>
      </c>
      <c r="M4750" s="122">
        <v>0</v>
      </c>
      <c r="N4750" s="122">
        <v>0</v>
      </c>
      <c r="O4750" s="122">
        <v>0</v>
      </c>
      <c r="P4750" s="122">
        <v>0</v>
      </c>
      <c r="Q4750" s="122">
        <v>0</v>
      </c>
      <c r="R4750" s="122">
        <v>0</v>
      </c>
      <c r="S4750" s="122">
        <v>0</v>
      </c>
      <c r="T4750" s="122">
        <v>0</v>
      </c>
      <c r="U4750" s="122">
        <v>0</v>
      </c>
      <c r="V4750" s="122">
        <v>0</v>
      </c>
      <c r="W4750" s="122">
        <v>0</v>
      </c>
      <c r="X4750" s="122">
        <v>0</v>
      </c>
      <c r="Y4750" s="122">
        <v>0</v>
      </c>
      <c r="Z4750" s="122">
        <v>0</v>
      </c>
      <c r="AA4750" s="122">
        <v>0</v>
      </c>
      <c r="AB4750" s="122">
        <v>3.8225E-9</v>
      </c>
      <c r="AC4750" s="122">
        <v>1.14343E-8</v>
      </c>
      <c r="AD4750" s="122">
        <v>2.28106E-8</v>
      </c>
      <c r="AE4750" s="122">
        <v>3.8019999999999999E-8</v>
      </c>
      <c r="AF4750" s="122">
        <v>3.0957129999999999E-7</v>
      </c>
      <c r="AG4750" s="122">
        <v>8.3786229999999999E-7</v>
      </c>
      <c r="AH4750" s="122">
        <v>1.6329627000000001E-6</v>
      </c>
      <c r="AI4750" s="122">
        <v>2.6958399E-6</v>
      </c>
      <c r="AJ4750" s="122">
        <v>4.1316092999999998E-6</v>
      </c>
      <c r="AK4750" s="122">
        <v>5.8240498999999998E-6</v>
      </c>
      <c r="AL4750" s="122">
        <v>0</v>
      </c>
    </row>
    <row r="4751" spans="1:38" hidden="1" x14ac:dyDescent="0.25">
      <c r="A4751" s="122" t="s">
        <v>2025</v>
      </c>
      <c r="B4751" s="122">
        <v>1</v>
      </c>
      <c r="C4751" s="122" t="s">
        <v>2228</v>
      </c>
      <c r="D4751" s="122" t="s">
        <v>2123</v>
      </c>
      <c r="E4751" s="122">
        <v>86</v>
      </c>
      <c r="F4751" s="122">
        <v>0</v>
      </c>
      <c r="G4751" s="122">
        <v>0</v>
      </c>
      <c r="H4751" s="122">
        <v>0</v>
      </c>
      <c r="I4751" s="122">
        <v>0</v>
      </c>
      <c r="J4751" s="122">
        <v>0</v>
      </c>
      <c r="K4751" s="122">
        <v>0</v>
      </c>
      <c r="L4751" s="122">
        <v>0</v>
      </c>
      <c r="M4751" s="122">
        <v>0</v>
      </c>
      <c r="N4751" s="122">
        <v>0</v>
      </c>
      <c r="O4751" s="122">
        <v>0</v>
      </c>
      <c r="P4751" s="122">
        <v>0</v>
      </c>
      <c r="Q4751" s="122">
        <v>0</v>
      </c>
      <c r="R4751" s="122">
        <v>0</v>
      </c>
      <c r="S4751" s="122">
        <v>0</v>
      </c>
      <c r="T4751" s="122">
        <v>0</v>
      </c>
      <c r="U4751" s="122">
        <v>0</v>
      </c>
      <c r="V4751" s="122">
        <v>0</v>
      </c>
      <c r="W4751" s="122">
        <v>0</v>
      </c>
      <c r="X4751" s="122">
        <v>0</v>
      </c>
      <c r="Y4751" s="122">
        <v>0</v>
      </c>
      <c r="Z4751" s="122">
        <v>0</v>
      </c>
      <c r="AA4751" s="122">
        <v>0</v>
      </c>
      <c r="AB4751" s="122">
        <v>4.21E-8</v>
      </c>
      <c r="AC4751" s="122">
        <v>1.2712080000000001E-7</v>
      </c>
      <c r="AD4751" s="122">
        <v>2.5729349999999999E-7</v>
      </c>
      <c r="AE4751" s="122">
        <v>4.3543630000000001E-7</v>
      </c>
      <c r="AF4751" s="122">
        <v>3.6194447E-6</v>
      </c>
      <c r="AG4751" s="122">
        <v>9.9556578000000005E-6</v>
      </c>
      <c r="AH4751" s="122">
        <v>1.9671787499999999E-5</v>
      </c>
      <c r="AI4751" s="122">
        <v>3.2892109999999997E-5</v>
      </c>
      <c r="AJ4751" s="122">
        <v>4.9636190100000002E-5</v>
      </c>
      <c r="AK4751" s="122">
        <v>6.9815090999999997E-5</v>
      </c>
      <c r="AL4751" s="122">
        <v>0</v>
      </c>
    </row>
    <row r="4752" spans="1:38" hidden="1" x14ac:dyDescent="0.25">
      <c r="A4752" s="122" t="s">
        <v>2025</v>
      </c>
      <c r="B4752" s="122">
        <v>1</v>
      </c>
      <c r="C4752" s="122" t="s">
        <v>2228</v>
      </c>
      <c r="D4752" s="122" t="s">
        <v>2124</v>
      </c>
      <c r="E4752" s="122">
        <v>86</v>
      </c>
      <c r="F4752" s="122">
        <v>0</v>
      </c>
      <c r="G4752" s="122">
        <v>0</v>
      </c>
      <c r="H4752" s="122">
        <v>0</v>
      </c>
      <c r="I4752" s="122">
        <v>0</v>
      </c>
      <c r="J4752" s="122">
        <v>0</v>
      </c>
      <c r="K4752" s="122">
        <v>0</v>
      </c>
      <c r="L4752" s="122">
        <v>0</v>
      </c>
      <c r="M4752" s="122">
        <v>0</v>
      </c>
      <c r="N4752" s="122">
        <v>0</v>
      </c>
      <c r="O4752" s="122">
        <v>0</v>
      </c>
      <c r="P4752" s="122">
        <v>0</v>
      </c>
      <c r="Q4752" s="122">
        <v>0</v>
      </c>
      <c r="R4752" s="122">
        <v>0</v>
      </c>
      <c r="S4752" s="122">
        <v>0</v>
      </c>
      <c r="T4752" s="122">
        <v>0</v>
      </c>
      <c r="U4752" s="122">
        <v>0</v>
      </c>
      <c r="V4752" s="122">
        <v>0</v>
      </c>
      <c r="W4752" s="122">
        <v>0</v>
      </c>
      <c r="X4752" s="122">
        <v>0</v>
      </c>
      <c r="Y4752" s="122">
        <v>0</v>
      </c>
      <c r="Z4752" s="122">
        <v>0</v>
      </c>
      <c r="AA4752" s="122">
        <v>0</v>
      </c>
      <c r="AB4752" s="122">
        <v>3.4912399999999997E-8</v>
      </c>
      <c r="AC4752" s="122">
        <v>1.047078E-7</v>
      </c>
      <c r="AD4752" s="122">
        <v>2.09742E-7</v>
      </c>
      <c r="AE4752" s="122">
        <v>3.501168E-7</v>
      </c>
      <c r="AF4752" s="122">
        <v>2.8634273999999998E-6</v>
      </c>
      <c r="AG4752" s="122">
        <v>7.7645355000000004E-6</v>
      </c>
      <c r="AH4752" s="122">
        <v>1.5183051900000001E-5</v>
      </c>
      <c r="AI4752" s="122">
        <v>2.51618276E-5</v>
      </c>
      <c r="AJ4752" s="122">
        <v>3.78909977E-5</v>
      </c>
      <c r="AK4752" s="122">
        <v>5.3190300600000001E-5</v>
      </c>
      <c r="AL4752" s="122">
        <v>0</v>
      </c>
    </row>
    <row r="4753" spans="1:38" hidden="1" x14ac:dyDescent="0.25">
      <c r="A4753" s="122" t="s">
        <v>2025</v>
      </c>
      <c r="B4753" s="122">
        <v>1</v>
      </c>
      <c r="C4753" s="122" t="s">
        <v>2228</v>
      </c>
      <c r="D4753" s="122" t="s">
        <v>2125</v>
      </c>
      <c r="E4753" s="122">
        <v>86</v>
      </c>
      <c r="F4753" s="122">
        <v>0</v>
      </c>
      <c r="G4753" s="122">
        <v>0</v>
      </c>
      <c r="H4753" s="122">
        <v>0</v>
      </c>
      <c r="I4753" s="122">
        <v>0</v>
      </c>
      <c r="J4753" s="122">
        <v>0</v>
      </c>
      <c r="K4753" s="122">
        <v>0</v>
      </c>
      <c r="L4753" s="122">
        <v>0</v>
      </c>
      <c r="M4753" s="122">
        <v>0</v>
      </c>
      <c r="N4753" s="122">
        <v>0</v>
      </c>
      <c r="O4753" s="122">
        <v>0</v>
      </c>
      <c r="P4753" s="122">
        <v>0</v>
      </c>
      <c r="Q4753" s="122">
        <v>0</v>
      </c>
      <c r="R4753" s="122">
        <v>0</v>
      </c>
      <c r="S4753" s="122">
        <v>0</v>
      </c>
      <c r="T4753" s="122">
        <v>0</v>
      </c>
      <c r="U4753" s="122">
        <v>0</v>
      </c>
      <c r="V4753" s="122">
        <v>0</v>
      </c>
      <c r="W4753" s="122">
        <v>0</v>
      </c>
      <c r="X4753" s="122">
        <v>0</v>
      </c>
      <c r="Y4753" s="122">
        <v>0</v>
      </c>
      <c r="Z4753" s="122">
        <v>0</v>
      </c>
      <c r="AA4753" s="122">
        <v>0</v>
      </c>
      <c r="AB4753" s="122">
        <v>1.13354E-8</v>
      </c>
      <c r="AC4753" s="122">
        <v>3.3845999999999997E-8</v>
      </c>
      <c r="AD4753" s="122">
        <v>6.7465399999999997E-8</v>
      </c>
      <c r="AE4753" s="122">
        <v>1.119885E-7</v>
      </c>
      <c r="AF4753" s="122">
        <v>9.0855239999999999E-7</v>
      </c>
      <c r="AG4753" s="122">
        <v>2.4375746999999999E-6</v>
      </c>
      <c r="AH4753" s="122">
        <v>4.7199814999999999E-6</v>
      </c>
      <c r="AI4753" s="122">
        <v>7.7554245000000007E-6</v>
      </c>
      <c r="AJ4753" s="122">
        <v>1.1509422E-5</v>
      </c>
      <c r="AK4753" s="122">
        <v>1.6085075499999999E-5</v>
      </c>
      <c r="AL4753" s="122">
        <v>0</v>
      </c>
    </row>
    <row r="4754" spans="1:38" hidden="1" x14ac:dyDescent="0.25">
      <c r="A4754" s="122" t="s">
        <v>2025</v>
      </c>
      <c r="B4754" s="122">
        <v>1</v>
      </c>
      <c r="C4754" s="122" t="s">
        <v>2228</v>
      </c>
      <c r="D4754" s="122" t="s">
        <v>2126</v>
      </c>
      <c r="E4754" s="122">
        <v>86</v>
      </c>
      <c r="F4754" s="122">
        <v>0</v>
      </c>
      <c r="G4754" s="122">
        <v>0</v>
      </c>
      <c r="H4754" s="122">
        <v>0</v>
      </c>
      <c r="I4754" s="122">
        <v>0</v>
      </c>
      <c r="J4754" s="122">
        <v>0</v>
      </c>
      <c r="K4754" s="122">
        <v>0</v>
      </c>
      <c r="L4754" s="122">
        <v>0</v>
      </c>
      <c r="M4754" s="122">
        <v>0</v>
      </c>
      <c r="N4754" s="122">
        <v>0</v>
      </c>
      <c r="O4754" s="122">
        <v>0</v>
      </c>
      <c r="P4754" s="122">
        <v>0</v>
      </c>
      <c r="Q4754" s="122">
        <v>0</v>
      </c>
      <c r="R4754" s="122">
        <v>0</v>
      </c>
      <c r="S4754" s="122">
        <v>0</v>
      </c>
      <c r="T4754" s="122">
        <v>0</v>
      </c>
      <c r="U4754" s="122">
        <v>0</v>
      </c>
      <c r="V4754" s="122">
        <v>0</v>
      </c>
      <c r="W4754" s="122">
        <v>0</v>
      </c>
      <c r="X4754" s="122">
        <v>0</v>
      </c>
      <c r="Y4754" s="122">
        <v>0</v>
      </c>
      <c r="Z4754" s="122">
        <v>0</v>
      </c>
      <c r="AA4754" s="122">
        <v>0</v>
      </c>
      <c r="AB4754" s="122">
        <v>3.5191E-9</v>
      </c>
      <c r="AC4754" s="122">
        <v>1.0631699999999999E-8</v>
      </c>
      <c r="AD4754" s="122">
        <v>2.126E-8</v>
      </c>
      <c r="AE4754" s="122">
        <v>3.5625100000000002E-8</v>
      </c>
      <c r="AF4754" s="122">
        <v>2.9017340000000001E-7</v>
      </c>
      <c r="AG4754" s="122">
        <v>7.7736400000000003E-7</v>
      </c>
      <c r="AH4754" s="122">
        <v>1.5133972E-6</v>
      </c>
      <c r="AI4754" s="122">
        <v>2.5060650000000001E-6</v>
      </c>
      <c r="AJ4754" s="122">
        <v>3.7121560999999998E-6</v>
      </c>
      <c r="AK4754" s="122">
        <v>5.2217072000000002E-6</v>
      </c>
      <c r="AL4754" s="122">
        <v>0</v>
      </c>
    </row>
    <row r="4755" spans="1:38" hidden="1" x14ac:dyDescent="0.25">
      <c r="A4755" s="122" t="s">
        <v>2025</v>
      </c>
      <c r="B4755" s="122">
        <v>1</v>
      </c>
      <c r="C4755" s="122" t="s">
        <v>2229</v>
      </c>
      <c r="D4755" s="122" t="s">
        <v>2078</v>
      </c>
      <c r="E4755" s="122">
        <v>87</v>
      </c>
      <c r="F4755" s="122">
        <v>0</v>
      </c>
      <c r="G4755" s="122">
        <v>0</v>
      </c>
      <c r="H4755" s="122">
        <v>0</v>
      </c>
      <c r="I4755" s="122">
        <v>0</v>
      </c>
      <c r="J4755" s="122">
        <v>0</v>
      </c>
      <c r="K4755" s="122">
        <v>0</v>
      </c>
      <c r="L4755" s="122">
        <v>0</v>
      </c>
      <c r="M4755" s="122">
        <v>0</v>
      </c>
      <c r="N4755" s="122">
        <v>0</v>
      </c>
      <c r="O4755" s="122">
        <v>0</v>
      </c>
      <c r="P4755" s="122">
        <v>0</v>
      </c>
      <c r="Q4755" s="122">
        <v>0</v>
      </c>
      <c r="R4755" s="122">
        <v>0</v>
      </c>
      <c r="S4755" s="122">
        <v>0</v>
      </c>
      <c r="T4755" s="122">
        <v>0</v>
      </c>
      <c r="U4755" s="122">
        <v>0</v>
      </c>
      <c r="V4755" s="122">
        <v>0</v>
      </c>
      <c r="W4755" s="122">
        <v>0</v>
      </c>
      <c r="X4755" s="122">
        <v>0</v>
      </c>
      <c r="Y4755" s="122">
        <v>0</v>
      </c>
      <c r="Z4755" s="122">
        <v>0</v>
      </c>
      <c r="AA4755" s="122">
        <v>0</v>
      </c>
      <c r="AB4755" s="122">
        <v>1.890861E-7</v>
      </c>
      <c r="AC4755" s="122">
        <v>4.0131879999999998E-7</v>
      </c>
      <c r="AD4755" s="122">
        <v>6.3025070000000002E-7</v>
      </c>
      <c r="AE4755" s="122">
        <v>8.7967840000000002E-7</v>
      </c>
      <c r="AF4755" s="122">
        <v>3.8301990999999999E-6</v>
      </c>
      <c r="AG4755" s="122">
        <v>7.2225147000000003E-6</v>
      </c>
      <c r="AH4755" s="122">
        <v>1.08396264E-5</v>
      </c>
      <c r="AI4755" s="122">
        <v>1.19042819E-5</v>
      </c>
      <c r="AJ4755" s="122">
        <v>1.31128174E-5</v>
      </c>
      <c r="AK4755" s="122">
        <v>1.46365165E-5</v>
      </c>
      <c r="AL4755" s="122">
        <v>0</v>
      </c>
    </row>
    <row r="4756" spans="1:38" hidden="1" x14ac:dyDescent="0.25">
      <c r="A4756" s="122" t="s">
        <v>2025</v>
      </c>
      <c r="B4756" s="122">
        <v>1</v>
      </c>
      <c r="C4756" s="122" t="s">
        <v>2229</v>
      </c>
      <c r="D4756" s="122" t="s">
        <v>2079</v>
      </c>
      <c r="E4756" s="122">
        <v>87</v>
      </c>
      <c r="F4756" s="122">
        <v>0</v>
      </c>
      <c r="G4756" s="122">
        <v>0</v>
      </c>
      <c r="H4756" s="122">
        <v>0</v>
      </c>
      <c r="I4756" s="122">
        <v>0</v>
      </c>
      <c r="J4756" s="122">
        <v>0</v>
      </c>
      <c r="K4756" s="122">
        <v>0</v>
      </c>
      <c r="L4756" s="122">
        <v>0</v>
      </c>
      <c r="M4756" s="122">
        <v>0</v>
      </c>
      <c r="N4756" s="122">
        <v>0</v>
      </c>
      <c r="O4756" s="122">
        <v>0</v>
      </c>
      <c r="P4756" s="122">
        <v>0</v>
      </c>
      <c r="Q4756" s="122">
        <v>0</v>
      </c>
      <c r="R4756" s="122">
        <v>0</v>
      </c>
      <c r="S4756" s="122">
        <v>0</v>
      </c>
      <c r="T4756" s="122">
        <v>0</v>
      </c>
      <c r="U4756" s="122">
        <v>0</v>
      </c>
      <c r="V4756" s="122">
        <v>0</v>
      </c>
      <c r="W4756" s="122">
        <v>0</v>
      </c>
      <c r="X4756" s="122">
        <v>0</v>
      </c>
      <c r="Y4756" s="122">
        <v>0</v>
      </c>
      <c r="Z4756" s="122">
        <v>0</v>
      </c>
      <c r="AA4756" s="122">
        <v>0</v>
      </c>
      <c r="AB4756" s="122">
        <v>1.2462311E-6</v>
      </c>
      <c r="AC4756" s="122">
        <v>2.6287119999999998E-6</v>
      </c>
      <c r="AD4756" s="122">
        <v>4.1417342000000001E-6</v>
      </c>
      <c r="AE4756" s="122">
        <v>5.7834397E-6</v>
      </c>
      <c r="AF4756" s="122">
        <v>2.5103059699999999E-5</v>
      </c>
      <c r="AG4756" s="122">
        <v>4.7546768400000002E-5</v>
      </c>
      <c r="AH4756" s="122">
        <v>7.19816615E-5</v>
      </c>
      <c r="AI4756" s="122">
        <v>7.9642258099999998E-5</v>
      </c>
      <c r="AJ4756" s="122">
        <v>8.9958542499999996E-5</v>
      </c>
      <c r="AK4756" s="122">
        <v>1.006809902E-4</v>
      </c>
      <c r="AL4756" s="122">
        <v>0</v>
      </c>
    </row>
    <row r="4757" spans="1:38" hidden="1" x14ac:dyDescent="0.25">
      <c r="A4757" s="122" t="s">
        <v>2025</v>
      </c>
      <c r="B4757" s="122">
        <v>1</v>
      </c>
      <c r="C4757" s="122" t="s">
        <v>2229</v>
      </c>
      <c r="D4757" s="122" t="s">
        <v>2080</v>
      </c>
      <c r="E4757" s="122">
        <v>87</v>
      </c>
      <c r="F4757" s="122">
        <v>0</v>
      </c>
      <c r="G4757" s="122">
        <v>0</v>
      </c>
      <c r="H4757" s="122">
        <v>0</v>
      </c>
      <c r="I4757" s="122">
        <v>0</v>
      </c>
      <c r="J4757" s="122">
        <v>0</v>
      </c>
      <c r="K4757" s="122">
        <v>0</v>
      </c>
      <c r="L4757" s="122">
        <v>0</v>
      </c>
      <c r="M4757" s="122">
        <v>0</v>
      </c>
      <c r="N4757" s="122">
        <v>0</v>
      </c>
      <c r="O4757" s="122">
        <v>0</v>
      </c>
      <c r="P4757" s="122">
        <v>0</v>
      </c>
      <c r="Q4757" s="122">
        <v>0</v>
      </c>
      <c r="R4757" s="122">
        <v>0</v>
      </c>
      <c r="S4757" s="122">
        <v>0</v>
      </c>
      <c r="T4757" s="122">
        <v>0</v>
      </c>
      <c r="U4757" s="122">
        <v>0</v>
      </c>
      <c r="V4757" s="122">
        <v>0</v>
      </c>
      <c r="W4757" s="122">
        <v>0</v>
      </c>
      <c r="X4757" s="122">
        <v>0</v>
      </c>
      <c r="Y4757" s="122">
        <v>0</v>
      </c>
      <c r="Z4757" s="122">
        <v>0</v>
      </c>
      <c r="AA4757" s="122">
        <v>0</v>
      </c>
      <c r="AB4757" s="122">
        <v>7.6401229999999995E-7</v>
      </c>
      <c r="AC4757" s="122">
        <v>1.6106914E-6</v>
      </c>
      <c r="AD4757" s="122">
        <v>2.5384968000000002E-6</v>
      </c>
      <c r="AE4757" s="122">
        <v>3.5497013000000001E-6</v>
      </c>
      <c r="AF4757" s="122">
        <v>1.5431770400000001E-5</v>
      </c>
      <c r="AG4757" s="122">
        <v>2.9279196400000001E-5</v>
      </c>
      <c r="AH4757" s="122">
        <v>4.4324783700000001E-5</v>
      </c>
      <c r="AI4757" s="122">
        <v>4.9021960699999998E-5</v>
      </c>
      <c r="AJ4757" s="122">
        <v>5.3927686399999997E-5</v>
      </c>
      <c r="AK4757" s="122">
        <v>6.0447844700000002E-5</v>
      </c>
      <c r="AL4757" s="122">
        <v>0</v>
      </c>
    </row>
    <row r="4758" spans="1:38" hidden="1" x14ac:dyDescent="0.25">
      <c r="A4758" s="122" t="s">
        <v>2025</v>
      </c>
      <c r="B4758" s="122">
        <v>1</v>
      </c>
      <c r="C4758" s="122" t="s">
        <v>2229</v>
      </c>
      <c r="D4758" s="122" t="s">
        <v>2133</v>
      </c>
      <c r="E4758" s="122">
        <v>87</v>
      </c>
      <c r="F4758" s="122">
        <v>0</v>
      </c>
      <c r="G4758" s="122">
        <v>0</v>
      </c>
      <c r="H4758" s="122">
        <v>0</v>
      </c>
      <c r="I4758" s="122">
        <v>0</v>
      </c>
      <c r="J4758" s="122">
        <v>0</v>
      </c>
      <c r="K4758" s="122">
        <v>0</v>
      </c>
      <c r="L4758" s="122">
        <v>0</v>
      </c>
      <c r="M4758" s="122">
        <v>0</v>
      </c>
      <c r="N4758" s="122">
        <v>0</v>
      </c>
      <c r="O4758" s="122">
        <v>0</v>
      </c>
      <c r="P4758" s="122">
        <v>0</v>
      </c>
      <c r="Q4758" s="122">
        <v>0</v>
      </c>
      <c r="R4758" s="122">
        <v>0</v>
      </c>
      <c r="S4758" s="122">
        <v>0</v>
      </c>
      <c r="T4758" s="122">
        <v>0</v>
      </c>
      <c r="U4758" s="122">
        <v>0</v>
      </c>
      <c r="V4758" s="122">
        <v>0</v>
      </c>
      <c r="W4758" s="122">
        <v>0</v>
      </c>
      <c r="X4758" s="122">
        <v>0</v>
      </c>
      <c r="Y4758" s="122">
        <v>0</v>
      </c>
      <c r="Z4758" s="122">
        <v>0</v>
      </c>
      <c r="AA4758" s="122">
        <v>0</v>
      </c>
      <c r="AB4758" s="122">
        <v>1.4094800000000001E-8</v>
      </c>
      <c r="AC4758" s="122">
        <v>2.92752E-8</v>
      </c>
      <c r="AD4758" s="122">
        <v>4.5385400000000001E-8</v>
      </c>
      <c r="AE4758" s="122">
        <v>6.2265900000000004E-8</v>
      </c>
      <c r="AF4758" s="122">
        <v>2.651055E-7</v>
      </c>
      <c r="AG4758" s="122">
        <v>4.9192210000000002E-7</v>
      </c>
      <c r="AH4758" s="122">
        <v>7.2818539999999995E-7</v>
      </c>
      <c r="AI4758" s="122">
        <v>7.8630249999999996E-7</v>
      </c>
      <c r="AJ4758" s="122">
        <v>8.4845419999999999E-7</v>
      </c>
      <c r="AK4758" s="122">
        <v>9.2624770000000005E-7</v>
      </c>
      <c r="AL4758" s="122">
        <v>0</v>
      </c>
    </row>
    <row r="4759" spans="1:38" hidden="1" x14ac:dyDescent="0.25">
      <c r="A4759" s="122" t="s">
        <v>2025</v>
      </c>
      <c r="B4759" s="122">
        <v>1</v>
      </c>
      <c r="C4759" s="122" t="s">
        <v>2229</v>
      </c>
      <c r="D4759" s="122" t="s">
        <v>2081</v>
      </c>
      <c r="E4759" s="122">
        <v>87</v>
      </c>
      <c r="F4759" s="122">
        <v>0</v>
      </c>
      <c r="G4759" s="122">
        <v>0</v>
      </c>
      <c r="H4759" s="122">
        <v>0</v>
      </c>
      <c r="I4759" s="122">
        <v>0</v>
      </c>
      <c r="J4759" s="122">
        <v>0</v>
      </c>
      <c r="K4759" s="122">
        <v>0</v>
      </c>
      <c r="L4759" s="122">
        <v>0</v>
      </c>
      <c r="M4759" s="122">
        <v>0</v>
      </c>
      <c r="N4759" s="122">
        <v>0</v>
      </c>
      <c r="O4759" s="122">
        <v>0</v>
      </c>
      <c r="P4759" s="122">
        <v>0</v>
      </c>
      <c r="Q4759" s="122">
        <v>0</v>
      </c>
      <c r="R4759" s="122">
        <v>0</v>
      </c>
      <c r="S4759" s="122">
        <v>0</v>
      </c>
      <c r="T4759" s="122">
        <v>0</v>
      </c>
      <c r="U4759" s="122">
        <v>0</v>
      </c>
      <c r="V4759" s="122">
        <v>0</v>
      </c>
      <c r="W4759" s="122">
        <v>0</v>
      </c>
      <c r="X4759" s="122">
        <v>0</v>
      </c>
      <c r="Y4759" s="122">
        <v>0</v>
      </c>
      <c r="Z4759" s="122">
        <v>0</v>
      </c>
      <c r="AA4759" s="122">
        <v>0</v>
      </c>
      <c r="AB4759" s="122">
        <v>1.6963554999999999E-6</v>
      </c>
      <c r="AC4759" s="122">
        <v>3.6097234000000001E-6</v>
      </c>
      <c r="AD4759" s="122">
        <v>5.7570778000000003E-6</v>
      </c>
      <c r="AE4759" s="122">
        <v>8.1398040000000005E-6</v>
      </c>
      <c r="AF4759" s="122">
        <v>3.5821081900000001E-5</v>
      </c>
      <c r="AG4759" s="122">
        <v>6.8699172500000003E-5</v>
      </c>
      <c r="AH4759" s="122">
        <v>1.054236003E-4</v>
      </c>
      <c r="AI4759" s="122">
        <v>1.1832579140000001E-4</v>
      </c>
      <c r="AJ4759" s="122">
        <v>1.2850676099999999E-4</v>
      </c>
      <c r="AK4759" s="122">
        <v>1.4535805159999999E-4</v>
      </c>
      <c r="AL4759" s="122">
        <v>0</v>
      </c>
    </row>
    <row r="4760" spans="1:38" x14ac:dyDescent="0.25">
      <c r="A4760" s="122" t="s">
        <v>2025</v>
      </c>
      <c r="B4760" s="122">
        <v>1</v>
      </c>
      <c r="C4760" s="122" t="s">
        <v>2229</v>
      </c>
      <c r="D4760" s="122" t="s">
        <v>2082</v>
      </c>
      <c r="E4760" s="122">
        <v>87</v>
      </c>
      <c r="F4760" s="122">
        <v>0</v>
      </c>
      <c r="G4760" s="122">
        <v>0</v>
      </c>
      <c r="H4760" s="122">
        <v>0</v>
      </c>
      <c r="I4760" s="122">
        <v>0</v>
      </c>
      <c r="J4760" s="122">
        <v>0</v>
      </c>
      <c r="K4760" s="122">
        <v>0</v>
      </c>
      <c r="L4760" s="122">
        <v>0</v>
      </c>
      <c r="M4760" s="122">
        <v>0</v>
      </c>
      <c r="N4760" s="122">
        <v>0</v>
      </c>
      <c r="O4760" s="122">
        <v>0</v>
      </c>
      <c r="P4760" s="122">
        <v>0</v>
      </c>
      <c r="Q4760" s="122">
        <v>0</v>
      </c>
      <c r="R4760" s="122">
        <v>0</v>
      </c>
      <c r="S4760" s="122">
        <v>0</v>
      </c>
      <c r="T4760" s="122">
        <v>0</v>
      </c>
      <c r="U4760" s="122">
        <v>0</v>
      </c>
      <c r="V4760" s="122">
        <v>0</v>
      </c>
      <c r="W4760" s="122">
        <v>0</v>
      </c>
      <c r="X4760" s="122">
        <v>0</v>
      </c>
      <c r="Y4760" s="122">
        <v>0</v>
      </c>
      <c r="Z4760" s="122">
        <v>0</v>
      </c>
      <c r="AA4760" s="122">
        <v>0</v>
      </c>
      <c r="AB4760" s="122">
        <v>9.8175822999999996E-6</v>
      </c>
      <c r="AC4760" s="122">
        <v>2.0812656200000001E-5</v>
      </c>
      <c r="AD4760" s="122">
        <v>3.2994334900000001E-5</v>
      </c>
      <c r="AE4760" s="122">
        <v>4.6345989999999999E-5</v>
      </c>
      <c r="AF4760" s="122">
        <v>2.01931353E-4</v>
      </c>
      <c r="AG4760" s="122">
        <v>3.8343353209999999E-4</v>
      </c>
      <c r="AH4760" s="122">
        <v>5.8033319650000002E-4</v>
      </c>
      <c r="AI4760" s="122">
        <v>6.3995980309999997E-4</v>
      </c>
      <c r="AJ4760" s="122">
        <v>7.0715983459999996E-4</v>
      </c>
      <c r="AK4760" s="122">
        <v>7.838493254E-4</v>
      </c>
      <c r="AL4760" s="122">
        <v>0</v>
      </c>
    </row>
    <row r="4761" spans="1:38" hidden="1" x14ac:dyDescent="0.25">
      <c r="A4761" s="122" t="s">
        <v>2025</v>
      </c>
      <c r="B4761" s="122">
        <v>1</v>
      </c>
      <c r="C4761" s="122" t="s">
        <v>2229</v>
      </c>
      <c r="D4761" s="122" t="s">
        <v>474</v>
      </c>
      <c r="E4761" s="122">
        <v>87</v>
      </c>
      <c r="F4761" s="122">
        <v>0</v>
      </c>
      <c r="G4761" s="122">
        <v>0</v>
      </c>
      <c r="H4761" s="122">
        <v>0</v>
      </c>
      <c r="I4761" s="122">
        <v>0</v>
      </c>
      <c r="J4761" s="122">
        <v>0</v>
      </c>
      <c r="K4761" s="122">
        <v>0</v>
      </c>
      <c r="L4761" s="122">
        <v>0</v>
      </c>
      <c r="M4761" s="122">
        <v>0</v>
      </c>
      <c r="N4761" s="122">
        <v>0</v>
      </c>
      <c r="O4761" s="122">
        <v>0</v>
      </c>
      <c r="P4761" s="122">
        <v>0</v>
      </c>
      <c r="Q4761" s="122">
        <v>0</v>
      </c>
      <c r="R4761" s="122">
        <v>0</v>
      </c>
      <c r="S4761" s="122">
        <v>0</v>
      </c>
      <c r="T4761" s="122">
        <v>0</v>
      </c>
      <c r="U4761" s="122">
        <v>0</v>
      </c>
      <c r="V4761" s="122">
        <v>0</v>
      </c>
      <c r="W4761" s="122">
        <v>0</v>
      </c>
      <c r="X4761" s="122">
        <v>0</v>
      </c>
      <c r="Y4761" s="122">
        <v>0</v>
      </c>
      <c r="Z4761" s="122">
        <v>0</v>
      </c>
      <c r="AA4761" s="122">
        <v>0</v>
      </c>
      <c r="AB4761" s="122">
        <v>1.3437815E-6</v>
      </c>
      <c r="AC4761" s="122">
        <v>2.8676602000000001E-6</v>
      </c>
      <c r="AD4761" s="122">
        <v>4.5768794E-6</v>
      </c>
      <c r="AE4761" s="122">
        <v>6.4976431000000003E-6</v>
      </c>
      <c r="AF4761" s="122">
        <v>2.8595126299999999E-5</v>
      </c>
      <c r="AG4761" s="122">
        <v>5.4754165100000001E-5</v>
      </c>
      <c r="AH4761" s="122">
        <v>8.3835214499999996E-5</v>
      </c>
      <c r="AI4761" s="122">
        <v>9.3443785499999998E-5</v>
      </c>
      <c r="AJ4761" s="122">
        <v>1.035558841E-4</v>
      </c>
      <c r="AK4761" s="122">
        <v>1.161069731E-4</v>
      </c>
      <c r="AL4761" s="122">
        <v>0</v>
      </c>
    </row>
    <row r="4762" spans="1:38" hidden="1" x14ac:dyDescent="0.25">
      <c r="A4762" s="122" t="s">
        <v>2025</v>
      </c>
      <c r="B4762" s="122">
        <v>1</v>
      </c>
      <c r="C4762" s="122" t="s">
        <v>2229</v>
      </c>
      <c r="D4762" s="122" t="s">
        <v>2083</v>
      </c>
      <c r="E4762" s="122">
        <v>87</v>
      </c>
      <c r="F4762" s="122">
        <v>0</v>
      </c>
      <c r="G4762" s="122">
        <v>0</v>
      </c>
      <c r="H4762" s="122">
        <v>0</v>
      </c>
      <c r="I4762" s="122">
        <v>0</v>
      </c>
      <c r="J4762" s="122">
        <v>0</v>
      </c>
      <c r="K4762" s="122">
        <v>0</v>
      </c>
      <c r="L4762" s="122">
        <v>0</v>
      </c>
      <c r="M4762" s="122">
        <v>0</v>
      </c>
      <c r="N4762" s="122">
        <v>0</v>
      </c>
      <c r="O4762" s="122">
        <v>0</v>
      </c>
      <c r="P4762" s="122">
        <v>0</v>
      </c>
      <c r="Q4762" s="122">
        <v>0</v>
      </c>
      <c r="R4762" s="122">
        <v>0</v>
      </c>
      <c r="S4762" s="122">
        <v>0</v>
      </c>
      <c r="T4762" s="122">
        <v>0</v>
      </c>
      <c r="U4762" s="122">
        <v>0</v>
      </c>
      <c r="V4762" s="122">
        <v>0</v>
      </c>
      <c r="W4762" s="122">
        <v>0</v>
      </c>
      <c r="X4762" s="122">
        <v>0</v>
      </c>
      <c r="Y4762" s="122">
        <v>0</v>
      </c>
      <c r="Z4762" s="122">
        <v>0</v>
      </c>
      <c r="AA4762" s="122">
        <v>0</v>
      </c>
      <c r="AB4762" s="122">
        <v>9.302068E-7</v>
      </c>
      <c r="AC4762" s="122">
        <v>1.9563558000000002E-6</v>
      </c>
      <c r="AD4762" s="122">
        <v>3.0745726999999998E-6</v>
      </c>
      <c r="AE4762" s="122">
        <v>4.2749884E-6</v>
      </c>
      <c r="AF4762" s="122">
        <v>1.8464749500000002E-5</v>
      </c>
      <c r="AG4762" s="122">
        <v>3.4849423000000002E-5</v>
      </c>
      <c r="AH4762" s="122">
        <v>5.2600655699999997E-5</v>
      </c>
      <c r="AI4762" s="122">
        <v>5.7866354899999997E-5</v>
      </c>
      <c r="AJ4762" s="122">
        <v>6.4455092500000002E-5</v>
      </c>
      <c r="AK4762" s="122">
        <v>7.2028558699999996E-5</v>
      </c>
      <c r="AL4762" s="122">
        <v>0</v>
      </c>
    </row>
    <row r="4763" spans="1:38" hidden="1" x14ac:dyDescent="0.25">
      <c r="A4763" s="122" t="s">
        <v>2025</v>
      </c>
      <c r="B4763" s="122">
        <v>1</v>
      </c>
      <c r="C4763" s="122" t="s">
        <v>2229</v>
      </c>
      <c r="D4763" s="122" t="s">
        <v>2084</v>
      </c>
      <c r="E4763" s="122">
        <v>87</v>
      </c>
      <c r="F4763" s="122">
        <v>0</v>
      </c>
      <c r="G4763" s="122">
        <v>0</v>
      </c>
      <c r="H4763" s="122">
        <v>0</v>
      </c>
      <c r="I4763" s="122">
        <v>0</v>
      </c>
      <c r="J4763" s="122">
        <v>0</v>
      </c>
      <c r="K4763" s="122">
        <v>0</v>
      </c>
      <c r="L4763" s="122">
        <v>0</v>
      </c>
      <c r="M4763" s="122">
        <v>0</v>
      </c>
      <c r="N4763" s="122">
        <v>0</v>
      </c>
      <c r="O4763" s="122">
        <v>0</v>
      </c>
      <c r="P4763" s="122">
        <v>0</v>
      </c>
      <c r="Q4763" s="122">
        <v>0</v>
      </c>
      <c r="R4763" s="122">
        <v>0</v>
      </c>
      <c r="S4763" s="122">
        <v>0</v>
      </c>
      <c r="T4763" s="122">
        <v>0</v>
      </c>
      <c r="U4763" s="122">
        <v>0</v>
      </c>
      <c r="V4763" s="122">
        <v>0</v>
      </c>
      <c r="W4763" s="122">
        <v>0</v>
      </c>
      <c r="X4763" s="122">
        <v>0</v>
      </c>
      <c r="Y4763" s="122">
        <v>0</v>
      </c>
      <c r="Z4763" s="122">
        <v>0</v>
      </c>
      <c r="AA4763" s="122">
        <v>0</v>
      </c>
      <c r="AB4763" s="122">
        <v>1.644874E-7</v>
      </c>
      <c r="AC4763" s="122">
        <v>3.5449250000000001E-7</v>
      </c>
      <c r="AD4763" s="122">
        <v>5.6742699999999996E-7</v>
      </c>
      <c r="AE4763" s="122">
        <v>8.0651460000000005E-7</v>
      </c>
      <c r="AF4763" s="122">
        <v>3.5465144E-6</v>
      </c>
      <c r="AG4763" s="122">
        <v>6.7945733000000003E-6</v>
      </c>
      <c r="AH4763" s="122">
        <v>1.03617182E-5</v>
      </c>
      <c r="AI4763" s="122">
        <v>1.14929239E-5</v>
      </c>
      <c r="AJ4763" s="122">
        <v>1.2354665499999999E-5</v>
      </c>
      <c r="AK4763" s="122">
        <v>1.33855048E-5</v>
      </c>
      <c r="AL4763" s="122">
        <v>0</v>
      </c>
    </row>
    <row r="4764" spans="1:38" hidden="1" x14ac:dyDescent="0.25">
      <c r="A4764" s="122" t="s">
        <v>2025</v>
      </c>
      <c r="B4764" s="122">
        <v>1</v>
      </c>
      <c r="C4764" s="122" t="s">
        <v>2229</v>
      </c>
      <c r="D4764" s="122" t="s">
        <v>2085</v>
      </c>
      <c r="E4764" s="122">
        <v>87</v>
      </c>
      <c r="F4764" s="122">
        <v>0</v>
      </c>
      <c r="G4764" s="122">
        <v>0</v>
      </c>
      <c r="H4764" s="122">
        <v>0</v>
      </c>
      <c r="I4764" s="122">
        <v>0</v>
      </c>
      <c r="J4764" s="122">
        <v>0</v>
      </c>
      <c r="K4764" s="122">
        <v>0</v>
      </c>
      <c r="L4764" s="122">
        <v>0</v>
      </c>
      <c r="M4764" s="122">
        <v>0</v>
      </c>
      <c r="N4764" s="122">
        <v>0</v>
      </c>
      <c r="O4764" s="122">
        <v>0</v>
      </c>
      <c r="P4764" s="122">
        <v>0</v>
      </c>
      <c r="Q4764" s="122">
        <v>0</v>
      </c>
      <c r="R4764" s="122">
        <v>0</v>
      </c>
      <c r="S4764" s="122">
        <v>0</v>
      </c>
      <c r="T4764" s="122">
        <v>0</v>
      </c>
      <c r="U4764" s="122">
        <v>0</v>
      </c>
      <c r="V4764" s="122">
        <v>0</v>
      </c>
      <c r="W4764" s="122">
        <v>0</v>
      </c>
      <c r="X4764" s="122">
        <v>0</v>
      </c>
      <c r="Y4764" s="122">
        <v>0</v>
      </c>
      <c r="Z4764" s="122">
        <v>0</v>
      </c>
      <c r="AA4764" s="122">
        <v>0</v>
      </c>
      <c r="AB4764" s="122">
        <v>2.368765E-7</v>
      </c>
      <c r="AC4764" s="122">
        <v>5.0275270000000003E-7</v>
      </c>
      <c r="AD4764" s="122">
        <v>7.9789230000000004E-7</v>
      </c>
      <c r="AE4764" s="122">
        <v>1.1222651000000001E-6</v>
      </c>
      <c r="AF4764" s="122">
        <v>4.9000396000000002E-6</v>
      </c>
      <c r="AG4764" s="122">
        <v>9.3372589000000008E-6</v>
      </c>
      <c r="AH4764" s="122">
        <v>1.42294523E-5</v>
      </c>
      <c r="AI4764" s="122">
        <v>1.5848532999999999E-5</v>
      </c>
      <c r="AJ4764" s="122">
        <v>1.7757635300000001E-5</v>
      </c>
      <c r="AK4764" s="122">
        <v>2.0044476199999998E-5</v>
      </c>
      <c r="AL4764" s="122">
        <v>0</v>
      </c>
    </row>
    <row r="4765" spans="1:38" hidden="1" x14ac:dyDescent="0.25">
      <c r="A4765" s="122" t="s">
        <v>2025</v>
      </c>
      <c r="B4765" s="122">
        <v>1</v>
      </c>
      <c r="C4765" s="122" t="s">
        <v>2229</v>
      </c>
      <c r="D4765" s="122" t="s">
        <v>2086</v>
      </c>
      <c r="E4765" s="122">
        <v>87</v>
      </c>
      <c r="F4765" s="122">
        <v>0</v>
      </c>
      <c r="G4765" s="122">
        <v>0</v>
      </c>
      <c r="H4765" s="122">
        <v>0</v>
      </c>
      <c r="I4765" s="122">
        <v>0</v>
      </c>
      <c r="J4765" s="122">
        <v>0</v>
      </c>
      <c r="K4765" s="122">
        <v>0</v>
      </c>
      <c r="L4765" s="122">
        <v>0</v>
      </c>
      <c r="M4765" s="122">
        <v>0</v>
      </c>
      <c r="N4765" s="122">
        <v>0</v>
      </c>
      <c r="O4765" s="122">
        <v>0</v>
      </c>
      <c r="P4765" s="122">
        <v>0</v>
      </c>
      <c r="Q4765" s="122">
        <v>0</v>
      </c>
      <c r="R4765" s="122">
        <v>0</v>
      </c>
      <c r="S4765" s="122">
        <v>0</v>
      </c>
      <c r="T4765" s="122">
        <v>0</v>
      </c>
      <c r="U4765" s="122">
        <v>0</v>
      </c>
      <c r="V4765" s="122">
        <v>0</v>
      </c>
      <c r="W4765" s="122">
        <v>0</v>
      </c>
      <c r="X4765" s="122">
        <v>0</v>
      </c>
      <c r="Y4765" s="122">
        <v>0</v>
      </c>
      <c r="Z4765" s="122">
        <v>0</v>
      </c>
      <c r="AA4765" s="122">
        <v>0</v>
      </c>
      <c r="AB4765" s="122">
        <v>4.9941064999999996E-6</v>
      </c>
      <c r="AC4765" s="122">
        <v>1.0637445000000001E-5</v>
      </c>
      <c r="AD4765" s="122">
        <v>1.69764573E-5</v>
      </c>
      <c r="AE4765" s="122">
        <v>2.4086664300000001E-5</v>
      </c>
      <c r="AF4765" s="122">
        <v>1.063952103E-4</v>
      </c>
      <c r="AG4765" s="122">
        <v>2.044680281E-4</v>
      </c>
      <c r="AH4765" s="122">
        <v>3.1277212599999999E-4</v>
      </c>
      <c r="AI4765" s="122">
        <v>3.4875470220000003E-4</v>
      </c>
      <c r="AJ4765" s="122">
        <v>3.8616432209999998E-4</v>
      </c>
      <c r="AK4765" s="122">
        <v>4.3511886040000002E-4</v>
      </c>
      <c r="AL4765" s="122">
        <v>0</v>
      </c>
    </row>
    <row r="4766" spans="1:38" hidden="1" x14ac:dyDescent="0.25">
      <c r="A4766" s="122" t="s">
        <v>2025</v>
      </c>
      <c r="B4766" s="122">
        <v>1</v>
      </c>
      <c r="C4766" s="122" t="s">
        <v>2229</v>
      </c>
      <c r="D4766" s="122" t="s">
        <v>2087</v>
      </c>
      <c r="E4766" s="122">
        <v>87</v>
      </c>
      <c r="F4766" s="122">
        <v>0</v>
      </c>
      <c r="G4766" s="122">
        <v>0</v>
      </c>
      <c r="H4766" s="122">
        <v>0</v>
      </c>
      <c r="I4766" s="122">
        <v>0</v>
      </c>
      <c r="J4766" s="122">
        <v>0</v>
      </c>
      <c r="K4766" s="122">
        <v>0</v>
      </c>
      <c r="L4766" s="122">
        <v>0</v>
      </c>
      <c r="M4766" s="122">
        <v>0</v>
      </c>
      <c r="N4766" s="122">
        <v>0</v>
      </c>
      <c r="O4766" s="122">
        <v>0</v>
      </c>
      <c r="P4766" s="122">
        <v>0</v>
      </c>
      <c r="Q4766" s="122">
        <v>0</v>
      </c>
      <c r="R4766" s="122">
        <v>0</v>
      </c>
      <c r="S4766" s="122">
        <v>0</v>
      </c>
      <c r="T4766" s="122">
        <v>0</v>
      </c>
      <c r="U4766" s="122">
        <v>0</v>
      </c>
      <c r="V4766" s="122">
        <v>0</v>
      </c>
      <c r="W4766" s="122">
        <v>0</v>
      </c>
      <c r="X4766" s="122">
        <v>0</v>
      </c>
      <c r="Y4766" s="122">
        <v>0</v>
      </c>
      <c r="Z4766" s="122">
        <v>0</v>
      </c>
      <c r="AA4766" s="122">
        <v>0</v>
      </c>
      <c r="AB4766" s="122">
        <v>2.5624025E-6</v>
      </c>
      <c r="AC4766" s="122">
        <v>5.4274016999999997E-6</v>
      </c>
      <c r="AD4766" s="122">
        <v>8.6115844999999999E-6</v>
      </c>
      <c r="AE4766" s="122">
        <v>1.2131245799999999E-5</v>
      </c>
      <c r="AF4766" s="122">
        <v>5.31709048E-5</v>
      </c>
      <c r="AG4766" s="122">
        <v>1.0153695720000001E-4</v>
      </c>
      <c r="AH4766" s="122">
        <v>1.5479572419999999E-4</v>
      </c>
      <c r="AI4766" s="122">
        <v>1.7246241820000001E-4</v>
      </c>
      <c r="AJ4766" s="122">
        <v>1.9202291809999999E-4</v>
      </c>
      <c r="AK4766" s="122">
        <v>2.157415747E-4</v>
      </c>
      <c r="AL4766" s="122">
        <v>0</v>
      </c>
    </row>
    <row r="4767" spans="1:38" hidden="1" x14ac:dyDescent="0.25">
      <c r="A4767" s="122" t="s">
        <v>2025</v>
      </c>
      <c r="B4767" s="122">
        <v>1</v>
      </c>
      <c r="C4767" s="122" t="s">
        <v>2229</v>
      </c>
      <c r="D4767" s="122" t="s">
        <v>2134</v>
      </c>
      <c r="E4767" s="122">
        <v>87</v>
      </c>
      <c r="F4767" s="122">
        <v>0</v>
      </c>
      <c r="G4767" s="122">
        <v>0</v>
      </c>
      <c r="H4767" s="122">
        <v>0</v>
      </c>
      <c r="I4767" s="122">
        <v>0</v>
      </c>
      <c r="J4767" s="122">
        <v>0</v>
      </c>
      <c r="K4767" s="122">
        <v>0</v>
      </c>
      <c r="L4767" s="122">
        <v>0</v>
      </c>
      <c r="M4767" s="122">
        <v>0</v>
      </c>
      <c r="N4767" s="122">
        <v>0</v>
      </c>
      <c r="O4767" s="122">
        <v>0</v>
      </c>
      <c r="P4767" s="122">
        <v>0</v>
      </c>
      <c r="Q4767" s="122">
        <v>0</v>
      </c>
      <c r="R4767" s="122">
        <v>0</v>
      </c>
      <c r="S4767" s="122">
        <v>0</v>
      </c>
      <c r="T4767" s="122">
        <v>0</v>
      </c>
      <c r="U4767" s="122">
        <v>0</v>
      </c>
      <c r="V4767" s="122">
        <v>0</v>
      </c>
      <c r="W4767" s="122">
        <v>0</v>
      </c>
      <c r="X4767" s="122">
        <v>0</v>
      </c>
      <c r="Y4767" s="122">
        <v>0</v>
      </c>
      <c r="Z4767" s="122">
        <v>0</v>
      </c>
      <c r="AA4767" s="122">
        <v>0</v>
      </c>
      <c r="AB4767" s="122">
        <v>4.2598899999999998E-8</v>
      </c>
      <c r="AC4767" s="122">
        <v>8.9941499999999998E-8</v>
      </c>
      <c r="AD4767" s="122">
        <v>1.4182529999999999E-7</v>
      </c>
      <c r="AE4767" s="122">
        <v>1.9823409999999999E-7</v>
      </c>
      <c r="AF4767" s="122">
        <v>8.6085410000000003E-7</v>
      </c>
      <c r="AG4767" s="122">
        <v>1.6312633E-6</v>
      </c>
      <c r="AH4767" s="122">
        <v>2.4688262000000002E-6</v>
      </c>
      <c r="AI4767" s="122">
        <v>2.7285781000000002E-6</v>
      </c>
      <c r="AJ4767" s="122">
        <v>3.0164416000000002E-6</v>
      </c>
      <c r="AK4767" s="122">
        <v>3.3721164000000001E-6</v>
      </c>
      <c r="AL4767" s="122">
        <v>0</v>
      </c>
    </row>
    <row r="4768" spans="1:38" hidden="1" x14ac:dyDescent="0.25">
      <c r="A4768" s="122" t="s">
        <v>2025</v>
      </c>
      <c r="B4768" s="122">
        <v>1</v>
      </c>
      <c r="C4768" s="122" t="s">
        <v>2229</v>
      </c>
      <c r="D4768" s="122" t="s">
        <v>2088</v>
      </c>
      <c r="E4768" s="122">
        <v>87</v>
      </c>
      <c r="F4768" s="122">
        <v>0</v>
      </c>
      <c r="G4768" s="122">
        <v>0</v>
      </c>
      <c r="H4768" s="122">
        <v>0</v>
      </c>
      <c r="I4768" s="122">
        <v>0</v>
      </c>
      <c r="J4768" s="122">
        <v>0</v>
      </c>
      <c r="K4768" s="122">
        <v>0</v>
      </c>
      <c r="L4768" s="122">
        <v>0</v>
      </c>
      <c r="M4768" s="122">
        <v>0</v>
      </c>
      <c r="N4768" s="122">
        <v>0</v>
      </c>
      <c r="O4768" s="122">
        <v>0</v>
      </c>
      <c r="P4768" s="122">
        <v>0</v>
      </c>
      <c r="Q4768" s="122">
        <v>0</v>
      </c>
      <c r="R4768" s="122">
        <v>0</v>
      </c>
      <c r="S4768" s="122">
        <v>0</v>
      </c>
      <c r="T4768" s="122">
        <v>0</v>
      </c>
      <c r="U4768" s="122">
        <v>0</v>
      </c>
      <c r="V4768" s="122">
        <v>0</v>
      </c>
      <c r="W4768" s="122">
        <v>0</v>
      </c>
      <c r="X4768" s="122">
        <v>0</v>
      </c>
      <c r="Y4768" s="122">
        <v>0</v>
      </c>
      <c r="Z4768" s="122">
        <v>0</v>
      </c>
      <c r="AA4768" s="122">
        <v>0</v>
      </c>
      <c r="AB4768" s="122">
        <v>3.6098679999999999E-7</v>
      </c>
      <c r="AC4768" s="122">
        <v>7.6649520000000005E-7</v>
      </c>
      <c r="AD4768" s="122">
        <v>1.2102105E-6</v>
      </c>
      <c r="AE4768" s="122">
        <v>1.6951932E-6</v>
      </c>
      <c r="AF4768" s="122">
        <v>7.3701834000000001E-6</v>
      </c>
      <c r="AG4768" s="122">
        <v>1.38972071E-5</v>
      </c>
      <c r="AH4768" s="122">
        <v>2.0941340200000002E-5</v>
      </c>
      <c r="AI4768" s="122">
        <v>2.2971389400000001E-5</v>
      </c>
      <c r="AJ4768" s="122">
        <v>2.5993416499999999E-5</v>
      </c>
      <c r="AK4768" s="122">
        <v>2.87977234E-5</v>
      </c>
      <c r="AL4768" s="122">
        <v>0</v>
      </c>
    </row>
    <row r="4769" spans="1:38" hidden="1" x14ac:dyDescent="0.25">
      <c r="A4769" s="122" t="s">
        <v>2025</v>
      </c>
      <c r="B4769" s="122">
        <v>1</v>
      </c>
      <c r="C4769" s="122" t="s">
        <v>2229</v>
      </c>
      <c r="D4769" s="122" t="s">
        <v>2089</v>
      </c>
      <c r="E4769" s="122">
        <v>87</v>
      </c>
      <c r="F4769" s="122">
        <v>0</v>
      </c>
      <c r="G4769" s="122">
        <v>0</v>
      </c>
      <c r="H4769" s="122">
        <v>0</v>
      </c>
      <c r="I4769" s="122">
        <v>0</v>
      </c>
      <c r="J4769" s="122">
        <v>0</v>
      </c>
      <c r="K4769" s="122">
        <v>0</v>
      </c>
      <c r="L4769" s="122">
        <v>0</v>
      </c>
      <c r="M4769" s="122">
        <v>0</v>
      </c>
      <c r="N4769" s="122">
        <v>0</v>
      </c>
      <c r="O4769" s="122">
        <v>0</v>
      </c>
      <c r="P4769" s="122">
        <v>0</v>
      </c>
      <c r="Q4769" s="122">
        <v>0</v>
      </c>
      <c r="R4769" s="122">
        <v>0</v>
      </c>
      <c r="S4769" s="122">
        <v>0</v>
      </c>
      <c r="T4769" s="122">
        <v>0</v>
      </c>
      <c r="U4769" s="122">
        <v>0</v>
      </c>
      <c r="V4769" s="122">
        <v>0</v>
      </c>
      <c r="W4769" s="122">
        <v>0</v>
      </c>
      <c r="X4769" s="122">
        <v>0</v>
      </c>
      <c r="Y4769" s="122">
        <v>0</v>
      </c>
      <c r="Z4769" s="122">
        <v>0</v>
      </c>
      <c r="AA4769" s="122">
        <v>0</v>
      </c>
      <c r="AB4769" s="122">
        <v>7.9608709999999999E-7</v>
      </c>
      <c r="AC4769" s="122">
        <v>1.6833114000000001E-6</v>
      </c>
      <c r="AD4769" s="122">
        <v>2.6598174999999999E-6</v>
      </c>
      <c r="AE4769" s="122">
        <v>3.7198271E-6</v>
      </c>
      <c r="AF4769" s="122">
        <v>1.6161085300000001E-5</v>
      </c>
      <c r="AG4769" s="122">
        <v>3.0642626000000001E-5</v>
      </c>
      <c r="AH4769" s="122">
        <v>4.63516513E-5</v>
      </c>
      <c r="AI4769" s="122">
        <v>5.1271221400000002E-5</v>
      </c>
      <c r="AJ4769" s="122">
        <v>5.7086420299999999E-5</v>
      </c>
      <c r="AK4769" s="122">
        <v>6.3787738400000003E-5</v>
      </c>
      <c r="AL4769" s="122">
        <v>0</v>
      </c>
    </row>
    <row r="4770" spans="1:38" hidden="1" x14ac:dyDescent="0.25">
      <c r="A4770" s="122" t="s">
        <v>2025</v>
      </c>
      <c r="B4770" s="122">
        <v>1</v>
      </c>
      <c r="C4770" s="122" t="s">
        <v>2229</v>
      </c>
      <c r="D4770" s="122" t="s">
        <v>2090</v>
      </c>
      <c r="E4770" s="122">
        <v>87</v>
      </c>
      <c r="F4770" s="122">
        <v>0</v>
      </c>
      <c r="G4770" s="122">
        <v>0</v>
      </c>
      <c r="H4770" s="122">
        <v>0</v>
      </c>
      <c r="I4770" s="122">
        <v>0</v>
      </c>
      <c r="J4770" s="122">
        <v>0</v>
      </c>
      <c r="K4770" s="122">
        <v>0</v>
      </c>
      <c r="L4770" s="122">
        <v>0</v>
      </c>
      <c r="M4770" s="122">
        <v>0</v>
      </c>
      <c r="N4770" s="122">
        <v>0</v>
      </c>
      <c r="O4770" s="122">
        <v>0</v>
      </c>
      <c r="P4770" s="122">
        <v>0</v>
      </c>
      <c r="Q4770" s="122">
        <v>0</v>
      </c>
      <c r="R4770" s="122">
        <v>0</v>
      </c>
      <c r="S4770" s="122">
        <v>0</v>
      </c>
      <c r="T4770" s="122">
        <v>0</v>
      </c>
      <c r="U4770" s="122">
        <v>0</v>
      </c>
      <c r="V4770" s="122">
        <v>0</v>
      </c>
      <c r="W4770" s="122">
        <v>0</v>
      </c>
      <c r="X4770" s="122">
        <v>0</v>
      </c>
      <c r="Y4770" s="122">
        <v>0</v>
      </c>
      <c r="Z4770" s="122">
        <v>0</v>
      </c>
      <c r="AA4770" s="122">
        <v>0</v>
      </c>
      <c r="AB4770" s="122">
        <v>4.1291769999999999E-7</v>
      </c>
      <c r="AC4770" s="122">
        <v>8.7706670000000005E-7</v>
      </c>
      <c r="AD4770" s="122">
        <v>1.3956863000000001E-6</v>
      </c>
      <c r="AE4770" s="122">
        <v>1.9685876999999999E-6</v>
      </c>
      <c r="AF4770" s="122">
        <v>8.6862512999999993E-6</v>
      </c>
      <c r="AG4770" s="122">
        <v>1.6762710399999998E-5</v>
      </c>
      <c r="AH4770" s="122">
        <v>2.5782254399999999E-5</v>
      </c>
      <c r="AI4770" s="122">
        <v>2.90313354E-5</v>
      </c>
      <c r="AJ4770" s="122">
        <v>3.30804762E-5</v>
      </c>
      <c r="AK4770" s="122">
        <v>3.7974500300000002E-5</v>
      </c>
      <c r="AL4770" s="122">
        <v>0</v>
      </c>
    </row>
    <row r="4771" spans="1:38" hidden="1" x14ac:dyDescent="0.25">
      <c r="A4771" s="122" t="s">
        <v>2025</v>
      </c>
      <c r="B4771" s="122">
        <v>1</v>
      </c>
      <c r="C4771" s="122" t="s">
        <v>2229</v>
      </c>
      <c r="D4771" s="122" t="s">
        <v>2091</v>
      </c>
      <c r="E4771" s="122">
        <v>87</v>
      </c>
      <c r="F4771" s="122">
        <v>0</v>
      </c>
      <c r="G4771" s="122">
        <v>0</v>
      </c>
      <c r="H4771" s="122">
        <v>0</v>
      </c>
      <c r="I4771" s="122">
        <v>0</v>
      </c>
      <c r="J4771" s="122">
        <v>0</v>
      </c>
      <c r="K4771" s="122">
        <v>0</v>
      </c>
      <c r="L4771" s="122">
        <v>0</v>
      </c>
      <c r="M4771" s="122">
        <v>0</v>
      </c>
      <c r="N4771" s="122">
        <v>0</v>
      </c>
      <c r="O4771" s="122">
        <v>0</v>
      </c>
      <c r="P4771" s="122">
        <v>0</v>
      </c>
      <c r="Q4771" s="122">
        <v>0</v>
      </c>
      <c r="R4771" s="122">
        <v>0</v>
      </c>
      <c r="S4771" s="122">
        <v>0</v>
      </c>
      <c r="T4771" s="122">
        <v>0</v>
      </c>
      <c r="U4771" s="122">
        <v>0</v>
      </c>
      <c r="V4771" s="122">
        <v>0</v>
      </c>
      <c r="W4771" s="122">
        <v>0</v>
      </c>
      <c r="X4771" s="122">
        <v>0</v>
      </c>
      <c r="Y4771" s="122">
        <v>0</v>
      </c>
      <c r="Z4771" s="122">
        <v>0</v>
      </c>
      <c r="AA4771" s="122">
        <v>0</v>
      </c>
      <c r="AB4771" s="122">
        <v>3.3332901E-6</v>
      </c>
      <c r="AC4771" s="122">
        <v>7.0161818999999998E-6</v>
      </c>
      <c r="AD4771" s="122">
        <v>1.1017655699999999E-5</v>
      </c>
      <c r="AE4771" s="122">
        <v>1.5319392999999999E-5</v>
      </c>
      <c r="AF4771" s="122">
        <v>6.6134326400000006E-5</v>
      </c>
      <c r="AG4771" s="122">
        <v>1.245682622E-4</v>
      </c>
      <c r="AH4771" s="122">
        <v>1.8724726589999999E-4</v>
      </c>
      <c r="AI4771" s="122">
        <v>2.0554951750000001E-4</v>
      </c>
      <c r="AJ4771" s="122">
        <v>2.288929546E-4</v>
      </c>
      <c r="AK4771" s="122">
        <v>2.5313634589999999E-4</v>
      </c>
      <c r="AL4771" s="122">
        <v>0</v>
      </c>
    </row>
    <row r="4772" spans="1:38" hidden="1" x14ac:dyDescent="0.25">
      <c r="A4772" s="122" t="s">
        <v>2025</v>
      </c>
      <c r="B4772" s="122">
        <v>1</v>
      </c>
      <c r="C4772" s="122" t="s">
        <v>2229</v>
      </c>
      <c r="D4772" s="122" t="s">
        <v>2092</v>
      </c>
      <c r="E4772" s="122">
        <v>87</v>
      </c>
      <c r="F4772" s="122">
        <v>0</v>
      </c>
      <c r="G4772" s="122">
        <v>0</v>
      </c>
      <c r="H4772" s="122">
        <v>0</v>
      </c>
      <c r="I4772" s="122">
        <v>0</v>
      </c>
      <c r="J4772" s="122">
        <v>0</v>
      </c>
      <c r="K4772" s="122">
        <v>0</v>
      </c>
      <c r="L4772" s="122">
        <v>0</v>
      </c>
      <c r="M4772" s="122">
        <v>0</v>
      </c>
      <c r="N4772" s="122">
        <v>0</v>
      </c>
      <c r="O4772" s="122">
        <v>0</v>
      </c>
      <c r="P4772" s="122">
        <v>0</v>
      </c>
      <c r="Q4772" s="122">
        <v>0</v>
      </c>
      <c r="R4772" s="122">
        <v>0</v>
      </c>
      <c r="S4772" s="122">
        <v>0</v>
      </c>
      <c r="T4772" s="122">
        <v>0</v>
      </c>
      <c r="U4772" s="122">
        <v>0</v>
      </c>
      <c r="V4772" s="122">
        <v>0</v>
      </c>
      <c r="W4772" s="122">
        <v>0</v>
      </c>
      <c r="X4772" s="122">
        <v>0</v>
      </c>
      <c r="Y4772" s="122">
        <v>0</v>
      </c>
      <c r="Z4772" s="122">
        <v>0</v>
      </c>
      <c r="AA4772" s="122">
        <v>0</v>
      </c>
      <c r="AB4772" s="122">
        <v>1.6918651000000001E-6</v>
      </c>
      <c r="AC4772" s="122">
        <v>3.5748405E-6</v>
      </c>
      <c r="AD4772" s="122">
        <v>5.6400579999999997E-6</v>
      </c>
      <c r="AE4772" s="122">
        <v>7.8760923000000003E-6</v>
      </c>
      <c r="AF4772" s="122">
        <v>3.4238252800000002E-5</v>
      </c>
      <c r="AG4772" s="122">
        <v>6.4936555599999997E-5</v>
      </c>
      <c r="AH4772" s="122">
        <v>9.8570004100000002E-5</v>
      </c>
      <c r="AI4772" s="122">
        <v>1.092250731E-4</v>
      </c>
      <c r="AJ4772" s="122">
        <v>1.214827018E-4</v>
      </c>
      <c r="AK4772" s="122">
        <v>1.359623082E-4</v>
      </c>
      <c r="AL4772" s="122">
        <v>0</v>
      </c>
    </row>
    <row r="4773" spans="1:38" hidden="1" x14ac:dyDescent="0.25">
      <c r="A4773" s="122" t="s">
        <v>2025</v>
      </c>
      <c r="B4773" s="122">
        <v>1</v>
      </c>
      <c r="C4773" s="122" t="s">
        <v>2229</v>
      </c>
      <c r="D4773" s="122" t="s">
        <v>2093</v>
      </c>
      <c r="E4773" s="122">
        <v>87</v>
      </c>
      <c r="F4773" s="122">
        <v>0</v>
      </c>
      <c r="G4773" s="122">
        <v>0</v>
      </c>
      <c r="H4773" s="122">
        <v>0</v>
      </c>
      <c r="I4773" s="122">
        <v>0</v>
      </c>
      <c r="J4773" s="122">
        <v>0</v>
      </c>
      <c r="K4773" s="122">
        <v>0</v>
      </c>
      <c r="L4773" s="122">
        <v>0</v>
      </c>
      <c r="M4773" s="122">
        <v>0</v>
      </c>
      <c r="N4773" s="122">
        <v>0</v>
      </c>
      <c r="O4773" s="122">
        <v>0</v>
      </c>
      <c r="P4773" s="122">
        <v>0</v>
      </c>
      <c r="Q4773" s="122">
        <v>0</v>
      </c>
      <c r="R4773" s="122">
        <v>0</v>
      </c>
      <c r="S4773" s="122">
        <v>0</v>
      </c>
      <c r="T4773" s="122">
        <v>0</v>
      </c>
      <c r="U4773" s="122">
        <v>0</v>
      </c>
      <c r="V4773" s="122">
        <v>0</v>
      </c>
      <c r="W4773" s="122">
        <v>0</v>
      </c>
      <c r="X4773" s="122">
        <v>0</v>
      </c>
      <c r="Y4773" s="122">
        <v>0</v>
      </c>
      <c r="Z4773" s="122">
        <v>0</v>
      </c>
      <c r="AA4773" s="122">
        <v>0</v>
      </c>
      <c r="AB4773" s="122">
        <v>7.467153E-7</v>
      </c>
      <c r="AC4773" s="122">
        <v>1.5746996999999999E-6</v>
      </c>
      <c r="AD4773" s="122">
        <v>2.4812942999999999E-6</v>
      </c>
      <c r="AE4773" s="122">
        <v>3.4674850000000001E-6</v>
      </c>
      <c r="AF4773" s="122">
        <v>1.50251243E-5</v>
      </c>
      <c r="AG4773" s="122">
        <v>2.8373066800000001E-5</v>
      </c>
      <c r="AH4773" s="122">
        <v>4.2861893900000002E-5</v>
      </c>
      <c r="AI4773" s="122">
        <v>4.7263749600000003E-5</v>
      </c>
      <c r="AJ4773" s="122">
        <v>5.2560764199999998E-5</v>
      </c>
      <c r="AK4773" s="122">
        <v>5.8623776300000002E-5</v>
      </c>
      <c r="AL4773" s="122">
        <v>0</v>
      </c>
    </row>
    <row r="4774" spans="1:38" hidden="1" x14ac:dyDescent="0.25">
      <c r="A4774" s="122" t="s">
        <v>2025</v>
      </c>
      <c r="B4774" s="122">
        <v>1</v>
      </c>
      <c r="C4774" s="122" t="s">
        <v>2229</v>
      </c>
      <c r="D4774" s="122" t="s">
        <v>2094</v>
      </c>
      <c r="E4774" s="122">
        <v>87</v>
      </c>
      <c r="F4774" s="122">
        <v>0</v>
      </c>
      <c r="G4774" s="122">
        <v>0</v>
      </c>
      <c r="H4774" s="122">
        <v>0</v>
      </c>
      <c r="I4774" s="122">
        <v>0</v>
      </c>
      <c r="J4774" s="122">
        <v>0</v>
      </c>
      <c r="K4774" s="122">
        <v>0</v>
      </c>
      <c r="L4774" s="122">
        <v>0</v>
      </c>
      <c r="M4774" s="122">
        <v>0</v>
      </c>
      <c r="N4774" s="122">
        <v>0</v>
      </c>
      <c r="O4774" s="122">
        <v>0</v>
      </c>
      <c r="P4774" s="122">
        <v>0</v>
      </c>
      <c r="Q4774" s="122">
        <v>0</v>
      </c>
      <c r="R4774" s="122">
        <v>0</v>
      </c>
      <c r="S4774" s="122">
        <v>0</v>
      </c>
      <c r="T4774" s="122">
        <v>0</v>
      </c>
      <c r="U4774" s="122">
        <v>0</v>
      </c>
      <c r="V4774" s="122">
        <v>0</v>
      </c>
      <c r="W4774" s="122">
        <v>0</v>
      </c>
      <c r="X4774" s="122">
        <v>0</v>
      </c>
      <c r="Y4774" s="122">
        <v>0</v>
      </c>
      <c r="Z4774" s="122">
        <v>0</v>
      </c>
      <c r="AA4774" s="122">
        <v>0</v>
      </c>
      <c r="AB4774" s="122">
        <v>1.1352940999999999E-6</v>
      </c>
      <c r="AC4774" s="122">
        <v>2.3976571000000002E-6</v>
      </c>
      <c r="AD4774" s="122">
        <v>3.7768374000000001E-6</v>
      </c>
      <c r="AE4774" s="122">
        <v>5.2763384000000002E-6</v>
      </c>
      <c r="AF4774" s="122">
        <v>2.29030815E-5</v>
      </c>
      <c r="AG4774" s="122">
        <v>4.3429558E-5</v>
      </c>
      <c r="AH4774" s="122">
        <v>6.5693014299999996E-5</v>
      </c>
      <c r="AI4774" s="122">
        <v>7.2573389300000004E-5</v>
      </c>
      <c r="AJ4774" s="122">
        <v>8.0633906900000001E-5</v>
      </c>
      <c r="AK4774" s="122">
        <v>9.0083597999999994E-5</v>
      </c>
      <c r="AL4774" s="122">
        <v>0</v>
      </c>
    </row>
    <row r="4775" spans="1:38" hidden="1" x14ac:dyDescent="0.25">
      <c r="A4775" s="122" t="s">
        <v>2025</v>
      </c>
      <c r="B4775" s="122">
        <v>1</v>
      </c>
      <c r="C4775" s="122" t="s">
        <v>2229</v>
      </c>
      <c r="D4775" s="122" t="s">
        <v>2095</v>
      </c>
      <c r="E4775" s="122">
        <v>87</v>
      </c>
      <c r="F4775" s="122">
        <v>0</v>
      </c>
      <c r="G4775" s="122">
        <v>0</v>
      </c>
      <c r="H4775" s="122">
        <v>0</v>
      </c>
      <c r="I4775" s="122">
        <v>0</v>
      </c>
      <c r="J4775" s="122">
        <v>0</v>
      </c>
      <c r="K4775" s="122">
        <v>0</v>
      </c>
      <c r="L4775" s="122">
        <v>0</v>
      </c>
      <c r="M4775" s="122">
        <v>0</v>
      </c>
      <c r="N4775" s="122">
        <v>0</v>
      </c>
      <c r="O4775" s="122">
        <v>0</v>
      </c>
      <c r="P4775" s="122">
        <v>0</v>
      </c>
      <c r="Q4775" s="122">
        <v>0</v>
      </c>
      <c r="R4775" s="122">
        <v>0</v>
      </c>
      <c r="S4775" s="122">
        <v>0</v>
      </c>
      <c r="T4775" s="122">
        <v>0</v>
      </c>
      <c r="U4775" s="122">
        <v>0</v>
      </c>
      <c r="V4775" s="122">
        <v>0</v>
      </c>
      <c r="W4775" s="122">
        <v>0</v>
      </c>
      <c r="X4775" s="122">
        <v>0</v>
      </c>
      <c r="Y4775" s="122">
        <v>0</v>
      </c>
      <c r="Z4775" s="122">
        <v>0</v>
      </c>
      <c r="AA4775" s="122">
        <v>0</v>
      </c>
      <c r="AB4775" s="122">
        <v>1.1907157000000001E-6</v>
      </c>
      <c r="AC4775" s="122">
        <v>2.5168810000000001E-6</v>
      </c>
      <c r="AD4775" s="122">
        <v>3.9726022000000002E-6</v>
      </c>
      <c r="AE4775" s="122">
        <v>5.5597110000000004E-6</v>
      </c>
      <c r="AF4775" s="122">
        <v>2.4146365000000001E-5</v>
      </c>
      <c r="AG4775" s="122">
        <v>4.5555258099999997E-5</v>
      </c>
      <c r="AH4775" s="122">
        <v>6.8638674299999994E-5</v>
      </c>
      <c r="AI4775" s="122">
        <v>7.5590664600000006E-5</v>
      </c>
      <c r="AJ4775" s="122">
        <v>8.3270019199999996E-5</v>
      </c>
      <c r="AK4775" s="122">
        <v>9.23740066E-5</v>
      </c>
      <c r="AL4775" s="122">
        <v>0</v>
      </c>
    </row>
    <row r="4776" spans="1:38" hidden="1" x14ac:dyDescent="0.25">
      <c r="A4776" s="122" t="s">
        <v>2025</v>
      </c>
      <c r="B4776" s="122">
        <v>1</v>
      </c>
      <c r="C4776" s="122" t="s">
        <v>2229</v>
      </c>
      <c r="D4776" s="122" t="s">
        <v>2096</v>
      </c>
      <c r="E4776" s="122">
        <v>87</v>
      </c>
      <c r="F4776" s="122">
        <v>0</v>
      </c>
      <c r="G4776" s="122">
        <v>0</v>
      </c>
      <c r="H4776" s="122">
        <v>0</v>
      </c>
      <c r="I4776" s="122">
        <v>0</v>
      </c>
      <c r="J4776" s="122">
        <v>0</v>
      </c>
      <c r="K4776" s="122">
        <v>0</v>
      </c>
      <c r="L4776" s="122">
        <v>0</v>
      </c>
      <c r="M4776" s="122">
        <v>0</v>
      </c>
      <c r="N4776" s="122">
        <v>0</v>
      </c>
      <c r="O4776" s="122">
        <v>0</v>
      </c>
      <c r="P4776" s="122">
        <v>0</v>
      </c>
      <c r="Q4776" s="122">
        <v>0</v>
      </c>
      <c r="R4776" s="122">
        <v>0</v>
      </c>
      <c r="S4776" s="122">
        <v>0</v>
      </c>
      <c r="T4776" s="122">
        <v>0</v>
      </c>
      <c r="U4776" s="122">
        <v>0</v>
      </c>
      <c r="V4776" s="122">
        <v>0</v>
      </c>
      <c r="W4776" s="122">
        <v>0</v>
      </c>
      <c r="X4776" s="122">
        <v>0</v>
      </c>
      <c r="Y4776" s="122">
        <v>0</v>
      </c>
      <c r="Z4776" s="122">
        <v>0</v>
      </c>
      <c r="AA4776" s="122">
        <v>0</v>
      </c>
      <c r="AB4776" s="122">
        <v>1.7242794E-6</v>
      </c>
      <c r="AC4776" s="122">
        <v>3.6535034999999998E-6</v>
      </c>
      <c r="AD4776" s="122">
        <v>5.7844322999999999E-6</v>
      </c>
      <c r="AE4776" s="122">
        <v>8.0977207999999996E-6</v>
      </c>
      <c r="AF4776" s="122">
        <v>3.5215084399999997E-5</v>
      </c>
      <c r="AG4776" s="122">
        <v>6.6900539900000005E-5</v>
      </c>
      <c r="AH4776" s="122">
        <v>1.013252778E-4</v>
      </c>
      <c r="AI4776" s="122">
        <v>1.11884264E-4</v>
      </c>
      <c r="AJ4776" s="122">
        <v>1.257180981E-4</v>
      </c>
      <c r="AK4776" s="122">
        <v>1.3953293470000001E-4</v>
      </c>
      <c r="AL4776" s="122">
        <v>0</v>
      </c>
    </row>
    <row r="4777" spans="1:38" hidden="1" x14ac:dyDescent="0.25">
      <c r="A4777" s="122" t="s">
        <v>2025</v>
      </c>
      <c r="B4777" s="122">
        <v>1</v>
      </c>
      <c r="C4777" s="122" t="s">
        <v>2229</v>
      </c>
      <c r="D4777" s="122" t="s">
        <v>2097</v>
      </c>
      <c r="E4777" s="122">
        <v>87</v>
      </c>
      <c r="F4777" s="122">
        <v>0</v>
      </c>
      <c r="G4777" s="122">
        <v>0</v>
      </c>
      <c r="H4777" s="122">
        <v>0</v>
      </c>
      <c r="I4777" s="122">
        <v>0</v>
      </c>
      <c r="J4777" s="122">
        <v>0</v>
      </c>
      <c r="K4777" s="122">
        <v>0</v>
      </c>
      <c r="L4777" s="122">
        <v>0</v>
      </c>
      <c r="M4777" s="122">
        <v>0</v>
      </c>
      <c r="N4777" s="122">
        <v>0</v>
      </c>
      <c r="O4777" s="122">
        <v>0</v>
      </c>
      <c r="P4777" s="122">
        <v>0</v>
      </c>
      <c r="Q4777" s="122">
        <v>0</v>
      </c>
      <c r="R4777" s="122">
        <v>0</v>
      </c>
      <c r="S4777" s="122">
        <v>0</v>
      </c>
      <c r="T4777" s="122">
        <v>0</v>
      </c>
      <c r="U4777" s="122">
        <v>0</v>
      </c>
      <c r="V4777" s="122">
        <v>0</v>
      </c>
      <c r="W4777" s="122">
        <v>0</v>
      </c>
      <c r="X4777" s="122">
        <v>0</v>
      </c>
      <c r="Y4777" s="122">
        <v>0</v>
      </c>
      <c r="Z4777" s="122">
        <v>0</v>
      </c>
      <c r="AA4777" s="122">
        <v>0</v>
      </c>
      <c r="AB4777" s="122">
        <v>1.5235284999999999E-6</v>
      </c>
      <c r="AC4777" s="122">
        <v>3.2237108999999999E-6</v>
      </c>
      <c r="AD4777" s="122">
        <v>5.0962719999999999E-6</v>
      </c>
      <c r="AE4777" s="122">
        <v>7.1340260000000001E-6</v>
      </c>
      <c r="AF4777" s="122">
        <v>3.0984155399999997E-5</v>
      </c>
      <c r="AG4777" s="122">
        <v>5.8757976699999998E-5</v>
      </c>
      <c r="AH4777" s="122">
        <v>8.8911955700000003E-5</v>
      </c>
      <c r="AI4777" s="122">
        <v>9.8254614499999996E-5</v>
      </c>
      <c r="AJ4777" s="122">
        <v>1.1050885099999999E-4</v>
      </c>
      <c r="AK4777" s="122">
        <v>1.2316000829999999E-4</v>
      </c>
      <c r="AL4777" s="122">
        <v>0</v>
      </c>
    </row>
    <row r="4778" spans="1:38" hidden="1" x14ac:dyDescent="0.25">
      <c r="A4778" s="122" t="s">
        <v>2025</v>
      </c>
      <c r="B4778" s="122">
        <v>1</v>
      </c>
      <c r="C4778" s="122" t="s">
        <v>2229</v>
      </c>
      <c r="D4778" s="122" t="s">
        <v>2098</v>
      </c>
      <c r="E4778" s="122">
        <v>87</v>
      </c>
      <c r="F4778" s="122">
        <v>0</v>
      </c>
      <c r="G4778" s="122">
        <v>0</v>
      </c>
      <c r="H4778" s="122">
        <v>0</v>
      </c>
      <c r="I4778" s="122">
        <v>0</v>
      </c>
      <c r="J4778" s="122">
        <v>0</v>
      </c>
      <c r="K4778" s="122">
        <v>0</v>
      </c>
      <c r="L4778" s="122">
        <v>0</v>
      </c>
      <c r="M4778" s="122">
        <v>0</v>
      </c>
      <c r="N4778" s="122">
        <v>0</v>
      </c>
      <c r="O4778" s="122">
        <v>0</v>
      </c>
      <c r="P4778" s="122">
        <v>0</v>
      </c>
      <c r="Q4778" s="122">
        <v>0</v>
      </c>
      <c r="R4778" s="122">
        <v>0</v>
      </c>
      <c r="S4778" s="122">
        <v>0</v>
      </c>
      <c r="T4778" s="122">
        <v>0</v>
      </c>
      <c r="U4778" s="122">
        <v>0</v>
      </c>
      <c r="V4778" s="122">
        <v>0</v>
      </c>
      <c r="W4778" s="122">
        <v>0</v>
      </c>
      <c r="X4778" s="122">
        <v>0</v>
      </c>
      <c r="Y4778" s="122">
        <v>0</v>
      </c>
      <c r="Z4778" s="122">
        <v>0</v>
      </c>
      <c r="AA4778" s="122">
        <v>0</v>
      </c>
      <c r="AB4778" s="122">
        <v>3.4362439999999998E-7</v>
      </c>
      <c r="AC4778" s="122">
        <v>7.2281790000000002E-7</v>
      </c>
      <c r="AD4778" s="122">
        <v>1.1382836999999999E-6</v>
      </c>
      <c r="AE4778" s="122">
        <v>1.5833306E-6</v>
      </c>
      <c r="AF4778" s="122">
        <v>6.8722459000000001E-6</v>
      </c>
      <c r="AG4778" s="122">
        <v>1.30197635E-5</v>
      </c>
      <c r="AH4778" s="122">
        <v>1.9720281300000001E-5</v>
      </c>
      <c r="AI4778" s="122">
        <v>2.1838004499999999E-5</v>
      </c>
      <c r="AJ4778" s="122">
        <v>2.4388761799999999E-5</v>
      </c>
      <c r="AK4778" s="122">
        <v>2.7413206099999998E-5</v>
      </c>
      <c r="AL4778" s="122">
        <v>0</v>
      </c>
    </row>
    <row r="4779" spans="1:38" hidden="1" x14ac:dyDescent="0.25">
      <c r="A4779" s="122" t="s">
        <v>2025</v>
      </c>
      <c r="B4779" s="122">
        <v>1</v>
      </c>
      <c r="C4779" s="122" t="s">
        <v>2229</v>
      </c>
      <c r="D4779" s="122" t="s">
        <v>2099</v>
      </c>
      <c r="E4779" s="122">
        <v>87</v>
      </c>
      <c r="F4779" s="122">
        <v>0</v>
      </c>
      <c r="G4779" s="122">
        <v>0</v>
      </c>
      <c r="H4779" s="122">
        <v>0</v>
      </c>
      <c r="I4779" s="122">
        <v>0</v>
      </c>
      <c r="J4779" s="122">
        <v>0</v>
      </c>
      <c r="K4779" s="122">
        <v>0</v>
      </c>
      <c r="L4779" s="122">
        <v>0</v>
      </c>
      <c r="M4779" s="122">
        <v>0</v>
      </c>
      <c r="N4779" s="122">
        <v>0</v>
      </c>
      <c r="O4779" s="122">
        <v>0</v>
      </c>
      <c r="P4779" s="122">
        <v>0</v>
      </c>
      <c r="Q4779" s="122">
        <v>0</v>
      </c>
      <c r="R4779" s="122">
        <v>0</v>
      </c>
      <c r="S4779" s="122">
        <v>0</v>
      </c>
      <c r="T4779" s="122">
        <v>0</v>
      </c>
      <c r="U4779" s="122">
        <v>0</v>
      </c>
      <c r="V4779" s="122">
        <v>0</v>
      </c>
      <c r="W4779" s="122">
        <v>0</v>
      </c>
      <c r="X4779" s="122">
        <v>0</v>
      </c>
      <c r="Y4779" s="122">
        <v>0</v>
      </c>
      <c r="Z4779" s="122">
        <v>0</v>
      </c>
      <c r="AA4779" s="122">
        <v>0</v>
      </c>
      <c r="AB4779" s="122">
        <v>2.5610335000000001E-6</v>
      </c>
      <c r="AC4779" s="122">
        <v>5.3943278000000002E-6</v>
      </c>
      <c r="AD4779" s="122">
        <v>8.4925835000000005E-6</v>
      </c>
      <c r="AE4779" s="122">
        <v>1.1834771399999999E-5</v>
      </c>
      <c r="AF4779" s="122">
        <v>5.1343297799999998E-5</v>
      </c>
      <c r="AG4779" s="122">
        <v>9.7245466600000006E-5</v>
      </c>
      <c r="AH4779" s="122">
        <v>1.4696568110000001E-4</v>
      </c>
      <c r="AI4779" s="122">
        <v>1.62024713E-4</v>
      </c>
      <c r="AJ4779" s="122">
        <v>1.8024037550000001E-4</v>
      </c>
      <c r="AK4779" s="122">
        <v>2.0078378999999999E-4</v>
      </c>
      <c r="AL4779" s="122">
        <v>0</v>
      </c>
    </row>
    <row r="4780" spans="1:38" hidden="1" x14ac:dyDescent="0.25">
      <c r="A4780" s="122" t="s">
        <v>2025</v>
      </c>
      <c r="B4780" s="122">
        <v>1</v>
      </c>
      <c r="C4780" s="122" t="s">
        <v>2229</v>
      </c>
      <c r="D4780" s="122" t="s">
        <v>2100</v>
      </c>
      <c r="E4780" s="122">
        <v>87</v>
      </c>
      <c r="F4780" s="122">
        <v>0</v>
      </c>
      <c r="G4780" s="122">
        <v>0</v>
      </c>
      <c r="H4780" s="122">
        <v>0</v>
      </c>
      <c r="I4780" s="122">
        <v>0</v>
      </c>
      <c r="J4780" s="122">
        <v>0</v>
      </c>
      <c r="K4780" s="122">
        <v>0</v>
      </c>
      <c r="L4780" s="122">
        <v>0</v>
      </c>
      <c r="M4780" s="122">
        <v>0</v>
      </c>
      <c r="N4780" s="122">
        <v>0</v>
      </c>
      <c r="O4780" s="122">
        <v>0</v>
      </c>
      <c r="P4780" s="122">
        <v>0</v>
      </c>
      <c r="Q4780" s="122">
        <v>0</v>
      </c>
      <c r="R4780" s="122">
        <v>0</v>
      </c>
      <c r="S4780" s="122">
        <v>0</v>
      </c>
      <c r="T4780" s="122">
        <v>0</v>
      </c>
      <c r="U4780" s="122">
        <v>0</v>
      </c>
      <c r="V4780" s="122">
        <v>0</v>
      </c>
      <c r="W4780" s="122">
        <v>0</v>
      </c>
      <c r="X4780" s="122">
        <v>0</v>
      </c>
      <c r="Y4780" s="122">
        <v>0</v>
      </c>
      <c r="Z4780" s="122">
        <v>0</v>
      </c>
      <c r="AA4780" s="122">
        <v>0</v>
      </c>
      <c r="AB4780" s="122">
        <v>1.3913473E-6</v>
      </c>
      <c r="AC4780" s="122">
        <v>2.9459776999999998E-6</v>
      </c>
      <c r="AD4780" s="122">
        <v>4.6624103000000001E-6</v>
      </c>
      <c r="AE4780" s="122">
        <v>6.5329931999999999E-6</v>
      </c>
      <c r="AF4780" s="122">
        <v>2.8499785900000001E-5</v>
      </c>
      <c r="AG4780" s="122">
        <v>5.4284954099999999E-5</v>
      </c>
      <c r="AH4780" s="122">
        <v>8.2534486999999998E-5</v>
      </c>
      <c r="AI4780" s="122">
        <v>9.1521955999999995E-5</v>
      </c>
      <c r="AJ4780" s="122">
        <v>1.021748007E-4</v>
      </c>
      <c r="AK4780" s="122">
        <v>1.140158138E-4</v>
      </c>
      <c r="AL4780" s="122">
        <v>0</v>
      </c>
    </row>
    <row r="4781" spans="1:38" hidden="1" x14ac:dyDescent="0.25">
      <c r="A4781" s="122" t="s">
        <v>2025</v>
      </c>
      <c r="B4781" s="122">
        <v>1</v>
      </c>
      <c r="C4781" s="122" t="s">
        <v>2229</v>
      </c>
      <c r="D4781" s="122" t="s">
        <v>2101</v>
      </c>
      <c r="E4781" s="122">
        <v>87</v>
      </c>
      <c r="F4781" s="122">
        <v>0</v>
      </c>
      <c r="G4781" s="122">
        <v>0</v>
      </c>
      <c r="H4781" s="122">
        <v>0</v>
      </c>
      <c r="I4781" s="122">
        <v>0</v>
      </c>
      <c r="J4781" s="122">
        <v>0</v>
      </c>
      <c r="K4781" s="122">
        <v>0</v>
      </c>
      <c r="L4781" s="122">
        <v>0</v>
      </c>
      <c r="M4781" s="122">
        <v>0</v>
      </c>
      <c r="N4781" s="122">
        <v>0</v>
      </c>
      <c r="O4781" s="122">
        <v>0</v>
      </c>
      <c r="P4781" s="122">
        <v>0</v>
      </c>
      <c r="Q4781" s="122">
        <v>0</v>
      </c>
      <c r="R4781" s="122">
        <v>0</v>
      </c>
      <c r="S4781" s="122">
        <v>0</v>
      </c>
      <c r="T4781" s="122">
        <v>0</v>
      </c>
      <c r="U4781" s="122">
        <v>0</v>
      </c>
      <c r="V4781" s="122">
        <v>0</v>
      </c>
      <c r="W4781" s="122">
        <v>0</v>
      </c>
      <c r="X4781" s="122">
        <v>0</v>
      </c>
      <c r="Y4781" s="122">
        <v>0</v>
      </c>
      <c r="Z4781" s="122">
        <v>0</v>
      </c>
      <c r="AA4781" s="122">
        <v>0</v>
      </c>
      <c r="AB4781" s="122">
        <v>1.5591439E-6</v>
      </c>
      <c r="AC4781" s="122">
        <v>3.2877978000000002E-6</v>
      </c>
      <c r="AD4781" s="122">
        <v>5.1809803000000001E-6</v>
      </c>
      <c r="AE4781" s="122">
        <v>7.2375282000000004E-6</v>
      </c>
      <c r="AF4781" s="122">
        <v>3.1419335599999998E-5</v>
      </c>
      <c r="AG4781" s="122">
        <v>5.9568905200000002E-5</v>
      </c>
      <c r="AH4781" s="122">
        <v>9.0145581500000006E-5</v>
      </c>
      <c r="AI4781" s="122">
        <v>9.9642376200000004E-5</v>
      </c>
      <c r="AJ4781" s="122">
        <v>1.10183054E-4</v>
      </c>
      <c r="AK4781" s="122">
        <v>1.2322109760000001E-4</v>
      </c>
      <c r="AL4781" s="122">
        <v>0</v>
      </c>
    </row>
    <row r="4782" spans="1:38" hidden="1" x14ac:dyDescent="0.25">
      <c r="A4782" s="122" t="s">
        <v>2025</v>
      </c>
      <c r="B4782" s="122">
        <v>1</v>
      </c>
      <c r="C4782" s="122" t="s">
        <v>2229</v>
      </c>
      <c r="D4782" s="122" t="s">
        <v>2135</v>
      </c>
      <c r="E4782" s="122">
        <v>87</v>
      </c>
      <c r="F4782" s="122">
        <v>0</v>
      </c>
      <c r="G4782" s="122">
        <v>0</v>
      </c>
      <c r="H4782" s="122">
        <v>0</v>
      </c>
      <c r="I4782" s="122">
        <v>0</v>
      </c>
      <c r="J4782" s="122">
        <v>0</v>
      </c>
      <c r="K4782" s="122">
        <v>0</v>
      </c>
      <c r="L4782" s="122">
        <v>0</v>
      </c>
      <c r="M4782" s="122">
        <v>0</v>
      </c>
      <c r="N4782" s="122">
        <v>0</v>
      </c>
      <c r="O4782" s="122">
        <v>0</v>
      </c>
      <c r="P4782" s="122">
        <v>0</v>
      </c>
      <c r="Q4782" s="122">
        <v>0</v>
      </c>
      <c r="R4782" s="122">
        <v>0</v>
      </c>
      <c r="S4782" s="122">
        <v>0</v>
      </c>
      <c r="T4782" s="122">
        <v>0</v>
      </c>
      <c r="U4782" s="122">
        <v>0</v>
      </c>
      <c r="V4782" s="122">
        <v>0</v>
      </c>
      <c r="W4782" s="122">
        <v>0</v>
      </c>
      <c r="X4782" s="122">
        <v>0</v>
      </c>
      <c r="Y4782" s="122">
        <v>0</v>
      </c>
      <c r="Z4782" s="122">
        <v>0</v>
      </c>
      <c r="AA4782" s="122">
        <v>0</v>
      </c>
      <c r="AB4782" s="122">
        <v>1.38177E-8</v>
      </c>
      <c r="AC4782" s="122">
        <v>2.8977100000000001E-8</v>
      </c>
      <c r="AD4782" s="122">
        <v>4.5377700000000001E-8</v>
      </c>
      <c r="AE4782" s="122">
        <v>6.2974700000000003E-8</v>
      </c>
      <c r="AF4782" s="122">
        <v>2.7158390000000001E-7</v>
      </c>
      <c r="AG4782" s="122">
        <v>5.1122150000000004E-7</v>
      </c>
      <c r="AH4782" s="122">
        <v>7.6882909999999995E-7</v>
      </c>
      <c r="AI4782" s="122">
        <v>8.4459040000000004E-7</v>
      </c>
      <c r="AJ4782" s="122">
        <v>9.2828329999999995E-7</v>
      </c>
      <c r="AK4782" s="122">
        <v>1.0319853000000001E-6</v>
      </c>
      <c r="AL4782" s="122">
        <v>0</v>
      </c>
    </row>
    <row r="4783" spans="1:38" hidden="1" x14ac:dyDescent="0.25">
      <c r="A4783" s="122" t="s">
        <v>2025</v>
      </c>
      <c r="B4783" s="122">
        <v>1</v>
      </c>
      <c r="C4783" s="122" t="s">
        <v>2229</v>
      </c>
      <c r="D4783" s="122" t="s">
        <v>2102</v>
      </c>
      <c r="E4783" s="122">
        <v>87</v>
      </c>
      <c r="F4783" s="122">
        <v>0</v>
      </c>
      <c r="G4783" s="122">
        <v>0</v>
      </c>
      <c r="H4783" s="122">
        <v>0</v>
      </c>
      <c r="I4783" s="122">
        <v>0</v>
      </c>
      <c r="J4783" s="122">
        <v>0</v>
      </c>
      <c r="K4783" s="122">
        <v>0</v>
      </c>
      <c r="L4783" s="122">
        <v>0</v>
      </c>
      <c r="M4783" s="122">
        <v>0</v>
      </c>
      <c r="N4783" s="122">
        <v>0</v>
      </c>
      <c r="O4783" s="122">
        <v>0</v>
      </c>
      <c r="P4783" s="122">
        <v>0</v>
      </c>
      <c r="Q4783" s="122">
        <v>0</v>
      </c>
      <c r="R4783" s="122">
        <v>0</v>
      </c>
      <c r="S4783" s="122">
        <v>0</v>
      </c>
      <c r="T4783" s="122">
        <v>0</v>
      </c>
      <c r="U4783" s="122">
        <v>0</v>
      </c>
      <c r="V4783" s="122">
        <v>0</v>
      </c>
      <c r="W4783" s="122">
        <v>0</v>
      </c>
      <c r="X4783" s="122">
        <v>0</v>
      </c>
      <c r="Y4783" s="122">
        <v>0</v>
      </c>
      <c r="Z4783" s="122">
        <v>0</v>
      </c>
      <c r="AA4783" s="122">
        <v>0</v>
      </c>
      <c r="AB4783" s="122">
        <v>7.7222009999999995E-7</v>
      </c>
      <c r="AC4783" s="122">
        <v>1.6266760999999999E-6</v>
      </c>
      <c r="AD4783" s="122">
        <v>2.5582771000000001E-6</v>
      </c>
      <c r="AE4783" s="122">
        <v>3.5622085999999998E-6</v>
      </c>
      <c r="AF4783" s="122">
        <v>1.5425477700000002E-5</v>
      </c>
      <c r="AG4783" s="122">
        <v>2.9150718499999999E-5</v>
      </c>
      <c r="AH4783" s="122">
        <v>4.3893890999999999E-5</v>
      </c>
      <c r="AI4783" s="122">
        <v>4.8328120399999997E-5</v>
      </c>
      <c r="AJ4783" s="122">
        <v>5.2936546100000001E-5</v>
      </c>
      <c r="AK4783" s="122">
        <v>5.8931080599999997E-5</v>
      </c>
      <c r="AL4783" s="122">
        <v>0</v>
      </c>
    </row>
    <row r="4784" spans="1:38" hidden="1" x14ac:dyDescent="0.25">
      <c r="A4784" s="122" t="s">
        <v>2025</v>
      </c>
      <c r="B4784" s="122">
        <v>1</v>
      </c>
      <c r="C4784" s="122" t="s">
        <v>2229</v>
      </c>
      <c r="D4784" s="122" t="s">
        <v>2103</v>
      </c>
      <c r="E4784" s="122">
        <v>87</v>
      </c>
      <c r="F4784" s="122">
        <v>0</v>
      </c>
      <c r="G4784" s="122">
        <v>0</v>
      </c>
      <c r="H4784" s="122">
        <v>0</v>
      </c>
      <c r="I4784" s="122">
        <v>0</v>
      </c>
      <c r="J4784" s="122">
        <v>0</v>
      </c>
      <c r="K4784" s="122">
        <v>0</v>
      </c>
      <c r="L4784" s="122">
        <v>0</v>
      </c>
      <c r="M4784" s="122">
        <v>0</v>
      </c>
      <c r="N4784" s="122">
        <v>0</v>
      </c>
      <c r="O4784" s="122">
        <v>0</v>
      </c>
      <c r="P4784" s="122">
        <v>0</v>
      </c>
      <c r="Q4784" s="122">
        <v>0</v>
      </c>
      <c r="R4784" s="122">
        <v>0</v>
      </c>
      <c r="S4784" s="122">
        <v>0</v>
      </c>
      <c r="T4784" s="122">
        <v>0</v>
      </c>
      <c r="U4784" s="122">
        <v>0</v>
      </c>
      <c r="V4784" s="122">
        <v>0</v>
      </c>
      <c r="W4784" s="122">
        <v>0</v>
      </c>
      <c r="X4784" s="122">
        <v>0</v>
      </c>
      <c r="Y4784" s="122">
        <v>0</v>
      </c>
      <c r="Z4784" s="122">
        <v>0</v>
      </c>
      <c r="AA4784" s="122">
        <v>0</v>
      </c>
      <c r="AB4784" s="122">
        <v>2.5981339999999999E-7</v>
      </c>
      <c r="AC4784" s="122">
        <v>5.5177110000000004E-7</v>
      </c>
      <c r="AD4784" s="122">
        <v>8.7444329999999999E-7</v>
      </c>
      <c r="AE4784" s="122">
        <v>1.2288014999999999E-6</v>
      </c>
      <c r="AF4784" s="122">
        <v>5.3753387000000002E-6</v>
      </c>
      <c r="AG4784" s="122">
        <v>1.02722111E-5</v>
      </c>
      <c r="AH4784" s="122">
        <v>1.5624946100000001E-5</v>
      </c>
      <c r="AI4784" s="122">
        <v>1.73650408E-5</v>
      </c>
      <c r="AJ4784" s="122">
        <v>1.9446004000000001E-5</v>
      </c>
      <c r="AK4784" s="122">
        <v>2.2059883199999999E-5</v>
      </c>
      <c r="AL4784" s="122">
        <v>0</v>
      </c>
    </row>
    <row r="4785" spans="1:38" hidden="1" x14ac:dyDescent="0.25">
      <c r="A4785" s="122" t="s">
        <v>2025</v>
      </c>
      <c r="B4785" s="122">
        <v>1</v>
      </c>
      <c r="C4785" s="122" t="s">
        <v>2229</v>
      </c>
      <c r="D4785" s="122" t="s">
        <v>2104</v>
      </c>
      <c r="E4785" s="122">
        <v>87</v>
      </c>
      <c r="F4785" s="122">
        <v>0</v>
      </c>
      <c r="G4785" s="122">
        <v>0</v>
      </c>
      <c r="H4785" s="122">
        <v>0</v>
      </c>
      <c r="I4785" s="122">
        <v>0</v>
      </c>
      <c r="J4785" s="122">
        <v>0</v>
      </c>
      <c r="K4785" s="122">
        <v>0</v>
      </c>
      <c r="L4785" s="122">
        <v>0</v>
      </c>
      <c r="M4785" s="122">
        <v>0</v>
      </c>
      <c r="N4785" s="122">
        <v>0</v>
      </c>
      <c r="O4785" s="122">
        <v>0</v>
      </c>
      <c r="P4785" s="122">
        <v>0</v>
      </c>
      <c r="Q4785" s="122">
        <v>0</v>
      </c>
      <c r="R4785" s="122">
        <v>0</v>
      </c>
      <c r="S4785" s="122">
        <v>0</v>
      </c>
      <c r="T4785" s="122">
        <v>0</v>
      </c>
      <c r="U4785" s="122">
        <v>0</v>
      </c>
      <c r="V4785" s="122">
        <v>0</v>
      </c>
      <c r="W4785" s="122">
        <v>0</v>
      </c>
      <c r="X4785" s="122">
        <v>0</v>
      </c>
      <c r="Y4785" s="122">
        <v>0</v>
      </c>
      <c r="Z4785" s="122">
        <v>0</v>
      </c>
      <c r="AA4785" s="122">
        <v>0</v>
      </c>
      <c r="AB4785" s="122">
        <v>2.5231342999999999E-6</v>
      </c>
      <c r="AC4785" s="122">
        <v>5.3572850000000002E-6</v>
      </c>
      <c r="AD4785" s="122">
        <v>8.4970829000000006E-6</v>
      </c>
      <c r="AE4785" s="122">
        <v>1.19571578E-5</v>
      </c>
      <c r="AF4785" s="122">
        <v>5.2414536199999999E-5</v>
      </c>
      <c r="AG4785" s="122">
        <v>1.0015994E-4</v>
      </c>
      <c r="AH4785" s="122">
        <v>1.5291171250000001E-4</v>
      </c>
      <c r="AI4785" s="122">
        <v>1.7040747750000001E-4</v>
      </c>
      <c r="AJ4785" s="122">
        <v>1.8721378750000001E-4</v>
      </c>
      <c r="AK4785" s="122">
        <v>2.1077923909999999E-4</v>
      </c>
      <c r="AL4785" s="122">
        <v>0</v>
      </c>
    </row>
    <row r="4786" spans="1:38" hidden="1" x14ac:dyDescent="0.25">
      <c r="A4786" s="122" t="s">
        <v>2025</v>
      </c>
      <c r="B4786" s="122">
        <v>1</v>
      </c>
      <c r="C4786" s="122" t="s">
        <v>2229</v>
      </c>
      <c r="D4786" s="122" t="s">
        <v>2105</v>
      </c>
      <c r="E4786" s="122">
        <v>87</v>
      </c>
      <c r="F4786" s="122">
        <v>0</v>
      </c>
      <c r="G4786" s="122">
        <v>0</v>
      </c>
      <c r="H4786" s="122">
        <v>0</v>
      </c>
      <c r="I4786" s="122">
        <v>0</v>
      </c>
      <c r="J4786" s="122">
        <v>0</v>
      </c>
      <c r="K4786" s="122">
        <v>0</v>
      </c>
      <c r="L4786" s="122">
        <v>0</v>
      </c>
      <c r="M4786" s="122">
        <v>0</v>
      </c>
      <c r="N4786" s="122">
        <v>0</v>
      </c>
      <c r="O4786" s="122">
        <v>0</v>
      </c>
      <c r="P4786" s="122">
        <v>0</v>
      </c>
      <c r="Q4786" s="122">
        <v>0</v>
      </c>
      <c r="R4786" s="122">
        <v>0</v>
      </c>
      <c r="S4786" s="122">
        <v>0</v>
      </c>
      <c r="T4786" s="122">
        <v>0</v>
      </c>
      <c r="U4786" s="122">
        <v>0</v>
      </c>
      <c r="V4786" s="122">
        <v>0</v>
      </c>
      <c r="W4786" s="122">
        <v>0</v>
      </c>
      <c r="X4786" s="122">
        <v>0</v>
      </c>
      <c r="Y4786" s="122">
        <v>0</v>
      </c>
      <c r="Z4786" s="122">
        <v>0</v>
      </c>
      <c r="AA4786" s="122">
        <v>0</v>
      </c>
      <c r="AB4786" s="122">
        <v>1.8169070000000001E-7</v>
      </c>
      <c r="AC4786" s="122">
        <v>3.9344229999999999E-7</v>
      </c>
      <c r="AD4786" s="122">
        <v>6.3167099999999997E-7</v>
      </c>
      <c r="AE4786" s="122">
        <v>9.0005770000000005E-7</v>
      </c>
      <c r="AF4786" s="122">
        <v>3.9000332000000001E-6</v>
      </c>
      <c r="AG4786" s="122">
        <v>7.3762475999999997E-6</v>
      </c>
      <c r="AH4786" s="122">
        <v>1.1184523000000001E-5</v>
      </c>
      <c r="AI4786" s="122">
        <v>1.2393059900000001E-5</v>
      </c>
      <c r="AJ4786" s="122">
        <v>1.3945678300000001E-5</v>
      </c>
      <c r="AK4786" s="122">
        <v>1.5481038900000001E-5</v>
      </c>
      <c r="AL4786" s="122">
        <v>0</v>
      </c>
    </row>
    <row r="4787" spans="1:38" hidden="1" x14ac:dyDescent="0.25">
      <c r="A4787" s="122" t="s">
        <v>2025</v>
      </c>
      <c r="B4787" s="122">
        <v>1</v>
      </c>
      <c r="C4787" s="122" t="s">
        <v>2229</v>
      </c>
      <c r="D4787" s="122" t="s">
        <v>475</v>
      </c>
      <c r="E4787" s="122">
        <v>87</v>
      </c>
      <c r="F4787" s="122">
        <v>0</v>
      </c>
      <c r="G4787" s="122">
        <v>0</v>
      </c>
      <c r="H4787" s="122">
        <v>0</v>
      </c>
      <c r="I4787" s="122">
        <v>0</v>
      </c>
      <c r="J4787" s="122">
        <v>0</v>
      </c>
      <c r="K4787" s="122">
        <v>0</v>
      </c>
      <c r="L4787" s="122">
        <v>0</v>
      </c>
      <c r="M4787" s="122">
        <v>0</v>
      </c>
      <c r="N4787" s="122">
        <v>0</v>
      </c>
      <c r="O4787" s="122">
        <v>0</v>
      </c>
      <c r="P4787" s="122">
        <v>0</v>
      </c>
      <c r="Q4787" s="122">
        <v>0</v>
      </c>
      <c r="R4787" s="122">
        <v>0</v>
      </c>
      <c r="S4787" s="122">
        <v>0</v>
      </c>
      <c r="T4787" s="122">
        <v>0</v>
      </c>
      <c r="U4787" s="122">
        <v>0</v>
      </c>
      <c r="V4787" s="122">
        <v>0</v>
      </c>
      <c r="W4787" s="122">
        <v>0</v>
      </c>
      <c r="X4787" s="122">
        <v>0</v>
      </c>
      <c r="Y4787" s="122">
        <v>0</v>
      </c>
      <c r="Z4787" s="122">
        <v>0</v>
      </c>
      <c r="AA4787" s="122">
        <v>0</v>
      </c>
      <c r="AB4787" s="122">
        <v>4.7961469999999999E-7</v>
      </c>
      <c r="AC4787" s="122">
        <v>1.0151294E-6</v>
      </c>
      <c r="AD4787" s="122">
        <v>1.6074931E-6</v>
      </c>
      <c r="AE4787" s="122">
        <v>2.2539760000000001E-6</v>
      </c>
      <c r="AF4787" s="122">
        <v>9.8336320999999993E-6</v>
      </c>
      <c r="AG4787" s="122">
        <v>1.86853762E-5</v>
      </c>
      <c r="AH4787" s="122">
        <v>2.8334442599999999E-5</v>
      </c>
      <c r="AI4787" s="122">
        <v>3.1360109199999999E-5</v>
      </c>
      <c r="AJ4787" s="122">
        <v>3.5115731399999998E-5</v>
      </c>
      <c r="AK4787" s="122">
        <v>3.9228428700000003E-5</v>
      </c>
      <c r="AL4787" s="122">
        <v>0</v>
      </c>
    </row>
    <row r="4788" spans="1:38" hidden="1" x14ac:dyDescent="0.25">
      <c r="A4788" s="122" t="s">
        <v>2025</v>
      </c>
      <c r="B4788" s="122">
        <v>1</v>
      </c>
      <c r="C4788" s="122" t="s">
        <v>2229</v>
      </c>
      <c r="D4788" s="122" t="s">
        <v>2106</v>
      </c>
      <c r="E4788" s="122">
        <v>87</v>
      </c>
      <c r="F4788" s="122">
        <v>0</v>
      </c>
      <c r="G4788" s="122">
        <v>0</v>
      </c>
      <c r="H4788" s="122">
        <v>0</v>
      </c>
      <c r="I4788" s="122">
        <v>0</v>
      </c>
      <c r="J4788" s="122">
        <v>0</v>
      </c>
      <c r="K4788" s="122">
        <v>0</v>
      </c>
      <c r="L4788" s="122">
        <v>0</v>
      </c>
      <c r="M4788" s="122">
        <v>0</v>
      </c>
      <c r="N4788" s="122">
        <v>0</v>
      </c>
      <c r="O4788" s="122">
        <v>0</v>
      </c>
      <c r="P4788" s="122">
        <v>0</v>
      </c>
      <c r="Q4788" s="122">
        <v>0</v>
      </c>
      <c r="R4788" s="122">
        <v>0</v>
      </c>
      <c r="S4788" s="122">
        <v>0</v>
      </c>
      <c r="T4788" s="122">
        <v>0</v>
      </c>
      <c r="U4788" s="122">
        <v>0</v>
      </c>
      <c r="V4788" s="122">
        <v>0</v>
      </c>
      <c r="W4788" s="122">
        <v>0</v>
      </c>
      <c r="X4788" s="122">
        <v>0</v>
      </c>
      <c r="Y4788" s="122">
        <v>0</v>
      </c>
      <c r="Z4788" s="122">
        <v>0</v>
      </c>
      <c r="AA4788" s="122">
        <v>0</v>
      </c>
      <c r="AB4788" s="122">
        <v>3.4274029999999999E-7</v>
      </c>
      <c r="AC4788" s="122">
        <v>7.2212639999999999E-7</v>
      </c>
      <c r="AD4788" s="122">
        <v>1.1408831000000001E-6</v>
      </c>
      <c r="AE4788" s="122">
        <v>1.5933158999999999E-6</v>
      </c>
      <c r="AF4788" s="122">
        <v>6.9307686000000002E-6</v>
      </c>
      <c r="AG4788" s="122">
        <v>1.3162579500000001E-5</v>
      </c>
      <c r="AH4788" s="122">
        <v>1.9940142200000001E-5</v>
      </c>
      <c r="AI4788" s="122">
        <v>2.2081622599999999E-5</v>
      </c>
      <c r="AJ4788" s="122">
        <v>2.4667474100000001E-5</v>
      </c>
      <c r="AK4788" s="122">
        <v>2.7747719000000001E-5</v>
      </c>
      <c r="AL4788" s="122">
        <v>0</v>
      </c>
    </row>
    <row r="4789" spans="1:38" hidden="1" x14ac:dyDescent="0.25">
      <c r="A4789" s="122" t="s">
        <v>2025</v>
      </c>
      <c r="B4789" s="122">
        <v>1</v>
      </c>
      <c r="C4789" s="122" t="s">
        <v>2229</v>
      </c>
      <c r="D4789" s="122" t="s">
        <v>2107</v>
      </c>
      <c r="E4789" s="122">
        <v>87</v>
      </c>
      <c r="F4789" s="122">
        <v>0</v>
      </c>
      <c r="G4789" s="122">
        <v>0</v>
      </c>
      <c r="H4789" s="122">
        <v>0</v>
      </c>
      <c r="I4789" s="122">
        <v>0</v>
      </c>
      <c r="J4789" s="122">
        <v>0</v>
      </c>
      <c r="K4789" s="122">
        <v>0</v>
      </c>
      <c r="L4789" s="122">
        <v>0</v>
      </c>
      <c r="M4789" s="122">
        <v>0</v>
      </c>
      <c r="N4789" s="122">
        <v>0</v>
      </c>
      <c r="O4789" s="122">
        <v>0</v>
      </c>
      <c r="P4789" s="122">
        <v>0</v>
      </c>
      <c r="Q4789" s="122">
        <v>0</v>
      </c>
      <c r="R4789" s="122">
        <v>0</v>
      </c>
      <c r="S4789" s="122">
        <v>0</v>
      </c>
      <c r="T4789" s="122">
        <v>0</v>
      </c>
      <c r="U4789" s="122">
        <v>0</v>
      </c>
      <c r="V4789" s="122">
        <v>0</v>
      </c>
      <c r="W4789" s="122">
        <v>0</v>
      </c>
      <c r="X4789" s="122">
        <v>0</v>
      </c>
      <c r="Y4789" s="122">
        <v>0</v>
      </c>
      <c r="Z4789" s="122">
        <v>0</v>
      </c>
      <c r="AA4789" s="122">
        <v>0</v>
      </c>
      <c r="AB4789" s="122">
        <v>2.2886844E-6</v>
      </c>
      <c r="AC4789" s="122">
        <v>4.8192580999999998E-6</v>
      </c>
      <c r="AD4789" s="122">
        <v>7.5821426000000002E-6</v>
      </c>
      <c r="AE4789" s="122">
        <v>1.05670436E-5</v>
      </c>
      <c r="AF4789" s="122">
        <v>4.5769912599999999E-5</v>
      </c>
      <c r="AG4789" s="122">
        <v>8.6634608400000001E-5</v>
      </c>
      <c r="AH4789" s="122">
        <v>1.3084427089999999E-4</v>
      </c>
      <c r="AI4789" s="122">
        <v>1.4427972990000001E-4</v>
      </c>
      <c r="AJ4789" s="122">
        <v>1.661343051E-4</v>
      </c>
      <c r="AK4789" s="122">
        <v>1.85128293E-4</v>
      </c>
      <c r="AL4789" s="122">
        <v>0</v>
      </c>
    </row>
    <row r="4790" spans="1:38" hidden="1" x14ac:dyDescent="0.25">
      <c r="A4790" s="122" t="s">
        <v>2025</v>
      </c>
      <c r="B4790" s="122">
        <v>1</v>
      </c>
      <c r="C4790" s="122" t="s">
        <v>2229</v>
      </c>
      <c r="D4790" s="122" t="s">
        <v>2108</v>
      </c>
      <c r="E4790" s="122">
        <v>87</v>
      </c>
      <c r="F4790" s="122">
        <v>0</v>
      </c>
      <c r="G4790" s="122">
        <v>0</v>
      </c>
      <c r="H4790" s="122">
        <v>0</v>
      </c>
      <c r="I4790" s="122">
        <v>0</v>
      </c>
      <c r="J4790" s="122">
        <v>0</v>
      </c>
      <c r="K4790" s="122">
        <v>0</v>
      </c>
      <c r="L4790" s="122">
        <v>0</v>
      </c>
      <c r="M4790" s="122">
        <v>0</v>
      </c>
      <c r="N4790" s="122">
        <v>0</v>
      </c>
      <c r="O4790" s="122">
        <v>0</v>
      </c>
      <c r="P4790" s="122">
        <v>0</v>
      </c>
      <c r="Q4790" s="122">
        <v>0</v>
      </c>
      <c r="R4790" s="122">
        <v>0</v>
      </c>
      <c r="S4790" s="122">
        <v>0</v>
      </c>
      <c r="T4790" s="122">
        <v>0</v>
      </c>
      <c r="U4790" s="122">
        <v>0</v>
      </c>
      <c r="V4790" s="122">
        <v>0</v>
      </c>
      <c r="W4790" s="122">
        <v>0</v>
      </c>
      <c r="X4790" s="122">
        <v>0</v>
      </c>
      <c r="Y4790" s="122">
        <v>0</v>
      </c>
      <c r="Z4790" s="122">
        <v>0</v>
      </c>
      <c r="AA4790" s="122">
        <v>0</v>
      </c>
      <c r="AB4790" s="122">
        <v>5.4016489999999997E-7</v>
      </c>
      <c r="AC4790" s="122">
        <v>1.1386436999999999E-6</v>
      </c>
      <c r="AD4790" s="122">
        <v>1.7872980999999999E-6</v>
      </c>
      <c r="AE4790" s="122">
        <v>2.4898640999999999E-6</v>
      </c>
      <c r="AF4790" s="122">
        <v>1.07933908E-5</v>
      </c>
      <c r="AG4790" s="122">
        <v>2.03993836E-5</v>
      </c>
      <c r="AH4790" s="122">
        <v>3.0810170299999998E-5</v>
      </c>
      <c r="AI4790" s="122">
        <v>3.4071064700000003E-5</v>
      </c>
      <c r="AJ4790" s="122">
        <v>3.7910571100000002E-5</v>
      </c>
      <c r="AK4790" s="122">
        <v>4.2268609300000003E-5</v>
      </c>
      <c r="AL4790" s="122">
        <v>0</v>
      </c>
    </row>
    <row r="4791" spans="1:38" hidden="1" x14ac:dyDescent="0.25">
      <c r="A4791" s="122" t="s">
        <v>2025</v>
      </c>
      <c r="B4791" s="122">
        <v>1</v>
      </c>
      <c r="C4791" s="122" t="s">
        <v>2229</v>
      </c>
      <c r="D4791" s="122" t="s">
        <v>2109</v>
      </c>
      <c r="E4791" s="122">
        <v>87</v>
      </c>
      <c r="F4791" s="122">
        <v>0</v>
      </c>
      <c r="G4791" s="122">
        <v>0</v>
      </c>
      <c r="H4791" s="122">
        <v>0</v>
      </c>
      <c r="I4791" s="122">
        <v>0</v>
      </c>
      <c r="J4791" s="122">
        <v>0</v>
      </c>
      <c r="K4791" s="122">
        <v>0</v>
      </c>
      <c r="L4791" s="122">
        <v>0</v>
      </c>
      <c r="M4791" s="122">
        <v>0</v>
      </c>
      <c r="N4791" s="122">
        <v>0</v>
      </c>
      <c r="O4791" s="122">
        <v>0</v>
      </c>
      <c r="P4791" s="122">
        <v>0</v>
      </c>
      <c r="Q4791" s="122">
        <v>0</v>
      </c>
      <c r="R4791" s="122">
        <v>0</v>
      </c>
      <c r="S4791" s="122">
        <v>0</v>
      </c>
      <c r="T4791" s="122">
        <v>0</v>
      </c>
      <c r="U4791" s="122">
        <v>0</v>
      </c>
      <c r="V4791" s="122">
        <v>0</v>
      </c>
      <c r="W4791" s="122">
        <v>0</v>
      </c>
      <c r="X4791" s="122">
        <v>0</v>
      </c>
      <c r="Y4791" s="122">
        <v>0</v>
      </c>
      <c r="Z4791" s="122">
        <v>0</v>
      </c>
      <c r="AA4791" s="122">
        <v>0</v>
      </c>
      <c r="AB4791" s="122">
        <v>7.1014210000000003E-7</v>
      </c>
      <c r="AC4791" s="122">
        <v>1.5108533E-6</v>
      </c>
      <c r="AD4791" s="122">
        <v>2.4103867999999998E-6</v>
      </c>
      <c r="AE4791" s="122">
        <v>3.4172294999999999E-6</v>
      </c>
      <c r="AF4791" s="122">
        <v>1.5059053600000001E-5</v>
      </c>
      <c r="AG4791" s="122">
        <v>2.8969644600000001E-5</v>
      </c>
      <c r="AH4791" s="122">
        <v>4.4597958199999997E-5</v>
      </c>
      <c r="AI4791" s="122">
        <v>5.0154388199999999E-5</v>
      </c>
      <c r="AJ4791" s="122">
        <v>5.5750899799999999E-5</v>
      </c>
      <c r="AK4791" s="122">
        <v>6.2807113599999996E-5</v>
      </c>
      <c r="AL4791" s="122">
        <v>0</v>
      </c>
    </row>
    <row r="4792" spans="1:38" hidden="1" x14ac:dyDescent="0.25">
      <c r="A4792" s="122" t="s">
        <v>2025</v>
      </c>
      <c r="B4792" s="122">
        <v>1</v>
      </c>
      <c r="C4792" s="122" t="s">
        <v>2229</v>
      </c>
      <c r="D4792" s="122" t="s">
        <v>2110</v>
      </c>
      <c r="E4792" s="122">
        <v>87</v>
      </c>
      <c r="F4792" s="122">
        <v>0</v>
      </c>
      <c r="G4792" s="122">
        <v>0</v>
      </c>
      <c r="H4792" s="122">
        <v>0</v>
      </c>
      <c r="I4792" s="122">
        <v>0</v>
      </c>
      <c r="J4792" s="122">
        <v>0</v>
      </c>
      <c r="K4792" s="122">
        <v>0</v>
      </c>
      <c r="L4792" s="122">
        <v>0</v>
      </c>
      <c r="M4792" s="122">
        <v>0</v>
      </c>
      <c r="N4792" s="122">
        <v>0</v>
      </c>
      <c r="O4792" s="122">
        <v>0</v>
      </c>
      <c r="P4792" s="122">
        <v>0</v>
      </c>
      <c r="Q4792" s="122">
        <v>0</v>
      </c>
      <c r="R4792" s="122">
        <v>0</v>
      </c>
      <c r="S4792" s="122">
        <v>0</v>
      </c>
      <c r="T4792" s="122">
        <v>0</v>
      </c>
      <c r="U4792" s="122">
        <v>0</v>
      </c>
      <c r="V4792" s="122">
        <v>0</v>
      </c>
      <c r="W4792" s="122">
        <v>0</v>
      </c>
      <c r="X4792" s="122">
        <v>0</v>
      </c>
      <c r="Y4792" s="122">
        <v>0</v>
      </c>
      <c r="Z4792" s="122">
        <v>0</v>
      </c>
      <c r="AA4792" s="122">
        <v>0</v>
      </c>
      <c r="AB4792" s="122">
        <v>5.0645719999999998E-6</v>
      </c>
      <c r="AC4792" s="122">
        <v>1.0678146700000001E-5</v>
      </c>
      <c r="AD4792" s="122">
        <v>1.68050594E-5</v>
      </c>
      <c r="AE4792" s="122">
        <v>2.34174139E-5</v>
      </c>
      <c r="AF4792" s="122">
        <v>1.012844304E-4</v>
      </c>
      <c r="AG4792" s="122">
        <v>1.909853015E-4</v>
      </c>
      <c r="AH4792" s="122">
        <v>2.8759681800000003E-4</v>
      </c>
      <c r="AI4792" s="122">
        <v>3.158310426E-4</v>
      </c>
      <c r="AJ4792" s="122">
        <v>3.6083173739999999E-4</v>
      </c>
      <c r="AK4792" s="122">
        <v>3.9625954449999998E-4</v>
      </c>
      <c r="AL4792" s="122">
        <v>0</v>
      </c>
    </row>
    <row r="4793" spans="1:38" hidden="1" x14ac:dyDescent="0.25">
      <c r="A4793" s="122" t="s">
        <v>2025</v>
      </c>
      <c r="B4793" s="122">
        <v>1</v>
      </c>
      <c r="C4793" s="122" t="s">
        <v>2229</v>
      </c>
      <c r="D4793" s="122" t="s">
        <v>2111</v>
      </c>
      <c r="E4793" s="122">
        <v>87</v>
      </c>
      <c r="F4793" s="122">
        <v>0</v>
      </c>
      <c r="G4793" s="122">
        <v>0</v>
      </c>
      <c r="H4793" s="122">
        <v>0</v>
      </c>
      <c r="I4793" s="122">
        <v>0</v>
      </c>
      <c r="J4793" s="122">
        <v>0</v>
      </c>
      <c r="K4793" s="122">
        <v>0</v>
      </c>
      <c r="L4793" s="122">
        <v>0</v>
      </c>
      <c r="M4793" s="122">
        <v>0</v>
      </c>
      <c r="N4793" s="122">
        <v>0</v>
      </c>
      <c r="O4793" s="122">
        <v>0</v>
      </c>
      <c r="P4793" s="122">
        <v>0</v>
      </c>
      <c r="Q4793" s="122">
        <v>0</v>
      </c>
      <c r="R4793" s="122">
        <v>0</v>
      </c>
      <c r="S4793" s="122">
        <v>0</v>
      </c>
      <c r="T4793" s="122">
        <v>0</v>
      </c>
      <c r="U4793" s="122">
        <v>0</v>
      </c>
      <c r="V4793" s="122">
        <v>0</v>
      </c>
      <c r="W4793" s="122">
        <v>0</v>
      </c>
      <c r="X4793" s="122">
        <v>0</v>
      </c>
      <c r="Y4793" s="122">
        <v>0</v>
      </c>
      <c r="Z4793" s="122">
        <v>0</v>
      </c>
      <c r="AA4793" s="122">
        <v>0</v>
      </c>
      <c r="AB4793" s="122">
        <v>2.9886400999999998E-6</v>
      </c>
      <c r="AC4793" s="122">
        <v>6.3001414000000003E-6</v>
      </c>
      <c r="AD4793" s="122">
        <v>9.9244324E-6</v>
      </c>
      <c r="AE4793" s="122">
        <v>1.38454554E-5</v>
      </c>
      <c r="AF4793" s="122">
        <v>6.0039385399999999E-5</v>
      </c>
      <c r="AG4793" s="122">
        <v>1.1370805080000001E-4</v>
      </c>
      <c r="AH4793" s="122">
        <v>1.718875626E-4</v>
      </c>
      <c r="AI4793" s="122">
        <v>1.8980091130000001E-4</v>
      </c>
      <c r="AJ4793" s="122">
        <v>2.1108569259999999E-4</v>
      </c>
      <c r="AK4793" s="122">
        <v>2.3532792120000001E-4</v>
      </c>
      <c r="AL4793" s="122">
        <v>0</v>
      </c>
    </row>
    <row r="4794" spans="1:38" hidden="1" x14ac:dyDescent="0.25">
      <c r="A4794" s="122" t="s">
        <v>2025</v>
      </c>
      <c r="B4794" s="122">
        <v>1</v>
      </c>
      <c r="C4794" s="122" t="s">
        <v>2229</v>
      </c>
      <c r="D4794" s="122" t="s">
        <v>2112</v>
      </c>
      <c r="E4794" s="122">
        <v>87</v>
      </c>
      <c r="F4794" s="122">
        <v>0</v>
      </c>
      <c r="G4794" s="122">
        <v>0</v>
      </c>
      <c r="H4794" s="122">
        <v>0</v>
      </c>
      <c r="I4794" s="122">
        <v>0</v>
      </c>
      <c r="J4794" s="122">
        <v>0</v>
      </c>
      <c r="K4794" s="122">
        <v>0</v>
      </c>
      <c r="L4794" s="122">
        <v>0</v>
      </c>
      <c r="M4794" s="122">
        <v>0</v>
      </c>
      <c r="N4794" s="122">
        <v>0</v>
      </c>
      <c r="O4794" s="122">
        <v>0</v>
      </c>
      <c r="P4794" s="122">
        <v>0</v>
      </c>
      <c r="Q4794" s="122">
        <v>0</v>
      </c>
      <c r="R4794" s="122">
        <v>0</v>
      </c>
      <c r="S4794" s="122">
        <v>0</v>
      </c>
      <c r="T4794" s="122">
        <v>0</v>
      </c>
      <c r="U4794" s="122">
        <v>0</v>
      </c>
      <c r="V4794" s="122">
        <v>0</v>
      </c>
      <c r="W4794" s="122">
        <v>0</v>
      </c>
      <c r="X4794" s="122">
        <v>0</v>
      </c>
      <c r="Y4794" s="122">
        <v>0</v>
      </c>
      <c r="Z4794" s="122">
        <v>0</v>
      </c>
      <c r="AA4794" s="122">
        <v>0</v>
      </c>
      <c r="AB4794" s="122">
        <v>9.8819159999999994E-7</v>
      </c>
      <c r="AC4794" s="122">
        <v>2.0967792999999999E-6</v>
      </c>
      <c r="AD4794" s="122">
        <v>3.3169765000000001E-6</v>
      </c>
      <c r="AE4794" s="122">
        <v>4.6585299999999999E-6</v>
      </c>
      <c r="AF4794" s="122">
        <v>2.0261346699999999E-5</v>
      </c>
      <c r="AG4794" s="122">
        <v>3.8341632899999998E-5</v>
      </c>
      <c r="AH4794" s="122">
        <v>5.8029518700000001E-5</v>
      </c>
      <c r="AI4794" s="122">
        <v>6.4270462500000001E-5</v>
      </c>
      <c r="AJ4794" s="122">
        <v>7.09318423E-5</v>
      </c>
      <c r="AK4794" s="122">
        <v>7.9640587000000002E-5</v>
      </c>
      <c r="AL4794" s="122">
        <v>0</v>
      </c>
    </row>
    <row r="4795" spans="1:38" hidden="1" x14ac:dyDescent="0.25">
      <c r="A4795" s="122" t="s">
        <v>2025</v>
      </c>
      <c r="B4795" s="122">
        <v>1</v>
      </c>
      <c r="C4795" s="122" t="s">
        <v>2229</v>
      </c>
      <c r="D4795" s="122" t="s">
        <v>2113</v>
      </c>
      <c r="E4795" s="122">
        <v>87</v>
      </c>
      <c r="F4795" s="122">
        <v>0</v>
      </c>
      <c r="G4795" s="122">
        <v>0</v>
      </c>
      <c r="H4795" s="122">
        <v>0</v>
      </c>
      <c r="I4795" s="122">
        <v>0</v>
      </c>
      <c r="J4795" s="122">
        <v>0</v>
      </c>
      <c r="K4795" s="122">
        <v>0</v>
      </c>
      <c r="L4795" s="122">
        <v>0</v>
      </c>
      <c r="M4795" s="122">
        <v>0</v>
      </c>
      <c r="N4795" s="122">
        <v>0</v>
      </c>
      <c r="O4795" s="122">
        <v>0</v>
      </c>
      <c r="P4795" s="122">
        <v>0</v>
      </c>
      <c r="Q4795" s="122">
        <v>0</v>
      </c>
      <c r="R4795" s="122">
        <v>0</v>
      </c>
      <c r="S4795" s="122">
        <v>0</v>
      </c>
      <c r="T4795" s="122">
        <v>0</v>
      </c>
      <c r="U4795" s="122">
        <v>0</v>
      </c>
      <c r="V4795" s="122">
        <v>0</v>
      </c>
      <c r="W4795" s="122">
        <v>0</v>
      </c>
      <c r="X4795" s="122">
        <v>0</v>
      </c>
      <c r="Y4795" s="122">
        <v>0</v>
      </c>
      <c r="Z4795" s="122">
        <v>0</v>
      </c>
      <c r="AA4795" s="122">
        <v>0</v>
      </c>
      <c r="AB4795" s="122">
        <v>1.0090927999999999E-6</v>
      </c>
      <c r="AC4795" s="122">
        <v>2.1349831999999999E-6</v>
      </c>
      <c r="AD4795" s="122">
        <v>3.3907348E-6</v>
      </c>
      <c r="AE4795" s="122">
        <v>4.7872170000000003E-6</v>
      </c>
      <c r="AF4795" s="122">
        <v>2.1113076299999999E-5</v>
      </c>
      <c r="AG4795" s="122">
        <v>4.0424532899999998E-5</v>
      </c>
      <c r="AH4795" s="122">
        <v>6.1561920999999995E-5</v>
      </c>
      <c r="AI4795" s="122">
        <v>6.8415524400000001E-5</v>
      </c>
      <c r="AJ4795" s="122">
        <v>7.5935935399999995E-5</v>
      </c>
      <c r="AK4795" s="122">
        <v>8.48249055E-5</v>
      </c>
      <c r="AL4795" s="122">
        <v>0</v>
      </c>
    </row>
    <row r="4796" spans="1:38" hidden="1" x14ac:dyDescent="0.25">
      <c r="A4796" s="122" t="s">
        <v>2025</v>
      </c>
      <c r="B4796" s="122">
        <v>1</v>
      </c>
      <c r="C4796" s="122" t="s">
        <v>2229</v>
      </c>
      <c r="D4796" s="122" t="s">
        <v>2114</v>
      </c>
      <c r="E4796" s="122">
        <v>87</v>
      </c>
      <c r="F4796" s="122">
        <v>0</v>
      </c>
      <c r="G4796" s="122">
        <v>0</v>
      </c>
      <c r="H4796" s="122">
        <v>0</v>
      </c>
      <c r="I4796" s="122">
        <v>0</v>
      </c>
      <c r="J4796" s="122">
        <v>0</v>
      </c>
      <c r="K4796" s="122">
        <v>0</v>
      </c>
      <c r="L4796" s="122">
        <v>0</v>
      </c>
      <c r="M4796" s="122">
        <v>0</v>
      </c>
      <c r="N4796" s="122">
        <v>0</v>
      </c>
      <c r="O4796" s="122">
        <v>0</v>
      </c>
      <c r="P4796" s="122">
        <v>0</v>
      </c>
      <c r="Q4796" s="122">
        <v>0</v>
      </c>
      <c r="R4796" s="122">
        <v>0</v>
      </c>
      <c r="S4796" s="122">
        <v>0</v>
      </c>
      <c r="T4796" s="122">
        <v>0</v>
      </c>
      <c r="U4796" s="122">
        <v>0</v>
      </c>
      <c r="V4796" s="122">
        <v>0</v>
      </c>
      <c r="W4796" s="122">
        <v>0</v>
      </c>
      <c r="X4796" s="122">
        <v>0</v>
      </c>
      <c r="Y4796" s="122">
        <v>0</v>
      </c>
      <c r="Z4796" s="122">
        <v>0</v>
      </c>
      <c r="AA4796" s="122">
        <v>0</v>
      </c>
      <c r="AB4796" s="122">
        <v>3.3038187000000001E-6</v>
      </c>
      <c r="AC4796" s="122">
        <v>6.9529393999999997E-6</v>
      </c>
      <c r="AD4796" s="122">
        <v>1.0938390700000001E-5</v>
      </c>
      <c r="AE4796" s="122">
        <v>1.5236304600000001E-5</v>
      </c>
      <c r="AF4796" s="122">
        <v>6.5962869499999998E-5</v>
      </c>
      <c r="AG4796" s="122">
        <v>1.2471238429999999E-4</v>
      </c>
      <c r="AH4796" s="122">
        <v>1.8848955900000001E-4</v>
      </c>
      <c r="AI4796" s="122">
        <v>2.076893262E-4</v>
      </c>
      <c r="AJ4796" s="122">
        <v>2.3255194929999999E-4</v>
      </c>
      <c r="AK4796" s="122">
        <v>2.5898131970000001E-4</v>
      </c>
      <c r="AL4796" s="122">
        <v>0</v>
      </c>
    </row>
    <row r="4797" spans="1:38" hidden="1" x14ac:dyDescent="0.25">
      <c r="A4797" s="122" t="s">
        <v>2025</v>
      </c>
      <c r="B4797" s="122">
        <v>1</v>
      </c>
      <c r="C4797" s="122" t="s">
        <v>2229</v>
      </c>
      <c r="D4797" s="122" t="s">
        <v>2136</v>
      </c>
      <c r="E4797" s="122">
        <v>87</v>
      </c>
      <c r="F4797" s="122">
        <v>0</v>
      </c>
      <c r="G4797" s="122">
        <v>0</v>
      </c>
      <c r="H4797" s="122">
        <v>0</v>
      </c>
      <c r="I4797" s="122">
        <v>0</v>
      </c>
      <c r="J4797" s="122">
        <v>0</v>
      </c>
      <c r="K4797" s="122">
        <v>0</v>
      </c>
      <c r="L4797" s="122">
        <v>0</v>
      </c>
      <c r="M4797" s="122">
        <v>0</v>
      </c>
      <c r="N4797" s="122">
        <v>0</v>
      </c>
      <c r="O4797" s="122">
        <v>0</v>
      </c>
      <c r="P4797" s="122">
        <v>0</v>
      </c>
      <c r="Q4797" s="122">
        <v>0</v>
      </c>
      <c r="R4797" s="122">
        <v>0</v>
      </c>
      <c r="S4797" s="122">
        <v>0</v>
      </c>
      <c r="T4797" s="122">
        <v>0</v>
      </c>
      <c r="U4797" s="122">
        <v>0</v>
      </c>
      <c r="V4797" s="122">
        <v>0</v>
      </c>
      <c r="W4797" s="122">
        <v>0</v>
      </c>
      <c r="X4797" s="122">
        <v>0</v>
      </c>
      <c r="Y4797" s="122">
        <v>0</v>
      </c>
      <c r="Z4797" s="122">
        <v>0</v>
      </c>
      <c r="AA4797" s="122">
        <v>0</v>
      </c>
      <c r="AB4797" s="122">
        <v>9.4036909999999996E-7</v>
      </c>
      <c r="AC4797" s="122">
        <v>1.9548786999999999E-6</v>
      </c>
      <c r="AD4797" s="122">
        <v>3.0225646999999999E-6</v>
      </c>
      <c r="AE4797" s="122">
        <v>4.1375989999999998E-6</v>
      </c>
      <c r="AF4797" s="122">
        <v>1.7571601300000001E-5</v>
      </c>
      <c r="AG4797" s="122">
        <v>3.2412231499999997E-5</v>
      </c>
      <c r="AH4797" s="122">
        <v>4.6990941900000001E-5</v>
      </c>
      <c r="AI4797" s="122">
        <v>5.18222467E-5</v>
      </c>
      <c r="AJ4797" s="122">
        <v>5.8749044500000001E-5</v>
      </c>
      <c r="AK4797" s="122">
        <v>6.5196208E-5</v>
      </c>
      <c r="AL4797" s="122">
        <v>0</v>
      </c>
    </row>
    <row r="4798" spans="1:38" hidden="1" x14ac:dyDescent="0.25">
      <c r="A4798" s="122" t="s">
        <v>2025</v>
      </c>
      <c r="B4798" s="122">
        <v>1</v>
      </c>
      <c r="C4798" s="122" t="s">
        <v>2229</v>
      </c>
      <c r="D4798" s="122" t="s">
        <v>2115</v>
      </c>
      <c r="E4798" s="122">
        <v>87</v>
      </c>
      <c r="F4798" s="122">
        <v>0</v>
      </c>
      <c r="G4798" s="122">
        <v>0</v>
      </c>
      <c r="H4798" s="122">
        <v>0</v>
      </c>
      <c r="I4798" s="122">
        <v>0</v>
      </c>
      <c r="J4798" s="122">
        <v>0</v>
      </c>
      <c r="K4798" s="122">
        <v>0</v>
      </c>
      <c r="L4798" s="122">
        <v>0</v>
      </c>
      <c r="M4798" s="122">
        <v>0</v>
      </c>
      <c r="N4798" s="122">
        <v>0</v>
      </c>
      <c r="O4798" s="122">
        <v>0</v>
      </c>
      <c r="P4798" s="122">
        <v>0</v>
      </c>
      <c r="Q4798" s="122">
        <v>0</v>
      </c>
      <c r="R4798" s="122">
        <v>0</v>
      </c>
      <c r="S4798" s="122">
        <v>0</v>
      </c>
      <c r="T4798" s="122">
        <v>0</v>
      </c>
      <c r="U4798" s="122">
        <v>0</v>
      </c>
      <c r="V4798" s="122">
        <v>0</v>
      </c>
      <c r="W4798" s="122">
        <v>0</v>
      </c>
      <c r="X4798" s="122">
        <v>0</v>
      </c>
      <c r="Y4798" s="122">
        <v>0</v>
      </c>
      <c r="Z4798" s="122">
        <v>0</v>
      </c>
      <c r="AA4798" s="122">
        <v>0</v>
      </c>
      <c r="AB4798" s="122">
        <v>2.7293769999999998E-7</v>
      </c>
      <c r="AC4798" s="122">
        <v>5.742966E-7</v>
      </c>
      <c r="AD4798" s="122">
        <v>9.0339090000000003E-7</v>
      </c>
      <c r="AE4798" s="122">
        <v>1.2590493E-6</v>
      </c>
      <c r="AF4798" s="122">
        <v>5.4562108999999997E-6</v>
      </c>
      <c r="AG4798" s="122">
        <v>1.0298450499999999E-5</v>
      </c>
      <c r="AH4798" s="122">
        <v>1.55884522E-5</v>
      </c>
      <c r="AI4798" s="122">
        <v>1.7170882999999999E-5</v>
      </c>
      <c r="AJ4798" s="122">
        <v>1.9625677499999999E-5</v>
      </c>
      <c r="AK4798" s="122">
        <v>2.1886863400000001E-5</v>
      </c>
      <c r="AL4798" s="122">
        <v>0</v>
      </c>
    </row>
    <row r="4799" spans="1:38" hidden="1" x14ac:dyDescent="0.25">
      <c r="A4799" s="122" t="s">
        <v>2025</v>
      </c>
      <c r="B4799" s="122">
        <v>1</v>
      </c>
      <c r="C4799" s="122" t="s">
        <v>2229</v>
      </c>
      <c r="D4799" s="122" t="s">
        <v>2116</v>
      </c>
      <c r="E4799" s="122">
        <v>87</v>
      </c>
      <c r="F4799" s="122">
        <v>0</v>
      </c>
      <c r="G4799" s="122">
        <v>0</v>
      </c>
      <c r="H4799" s="122">
        <v>0</v>
      </c>
      <c r="I4799" s="122">
        <v>0</v>
      </c>
      <c r="J4799" s="122">
        <v>0</v>
      </c>
      <c r="K4799" s="122">
        <v>0</v>
      </c>
      <c r="L4799" s="122">
        <v>0</v>
      </c>
      <c r="M4799" s="122">
        <v>0</v>
      </c>
      <c r="N4799" s="122">
        <v>0</v>
      </c>
      <c r="O4799" s="122">
        <v>0</v>
      </c>
      <c r="P4799" s="122">
        <v>0</v>
      </c>
      <c r="Q4799" s="122">
        <v>0</v>
      </c>
      <c r="R4799" s="122">
        <v>0</v>
      </c>
      <c r="S4799" s="122">
        <v>0</v>
      </c>
      <c r="T4799" s="122">
        <v>0</v>
      </c>
      <c r="U4799" s="122">
        <v>0</v>
      </c>
      <c r="V4799" s="122">
        <v>0</v>
      </c>
      <c r="W4799" s="122">
        <v>0</v>
      </c>
      <c r="X4799" s="122">
        <v>0</v>
      </c>
      <c r="Y4799" s="122">
        <v>0</v>
      </c>
      <c r="Z4799" s="122">
        <v>0</v>
      </c>
      <c r="AA4799" s="122">
        <v>0</v>
      </c>
      <c r="AB4799" s="122">
        <v>1.2209773000000001E-6</v>
      </c>
      <c r="AC4799" s="122">
        <v>2.5932838999999998E-6</v>
      </c>
      <c r="AD4799" s="122">
        <v>4.1273015000000002E-6</v>
      </c>
      <c r="AE4799" s="122">
        <v>5.8325241000000002E-6</v>
      </c>
      <c r="AF4799" s="122">
        <v>2.5599295099999999E-5</v>
      </c>
      <c r="AG4799" s="122">
        <v>4.9000203700000002E-5</v>
      </c>
      <c r="AH4799" s="122">
        <v>7.4925805900000005E-5</v>
      </c>
      <c r="AI4799" s="122">
        <v>8.3694776599999994E-5</v>
      </c>
      <c r="AJ4799" s="122">
        <v>9.1854924900000004E-5</v>
      </c>
      <c r="AK4799" s="122">
        <v>1.036940623E-4</v>
      </c>
      <c r="AL4799" s="122">
        <v>0</v>
      </c>
    </row>
    <row r="4800" spans="1:38" hidden="1" x14ac:dyDescent="0.25">
      <c r="A4800" s="122" t="s">
        <v>2025</v>
      </c>
      <c r="B4800" s="122">
        <v>1</v>
      </c>
      <c r="C4800" s="122" t="s">
        <v>2229</v>
      </c>
      <c r="D4800" s="122" t="s">
        <v>2117</v>
      </c>
      <c r="E4800" s="122">
        <v>87</v>
      </c>
      <c r="F4800" s="122">
        <v>0</v>
      </c>
      <c r="G4800" s="122">
        <v>0</v>
      </c>
      <c r="H4800" s="122">
        <v>0</v>
      </c>
      <c r="I4800" s="122">
        <v>0</v>
      </c>
      <c r="J4800" s="122">
        <v>0</v>
      </c>
      <c r="K4800" s="122">
        <v>0</v>
      </c>
      <c r="L4800" s="122">
        <v>0</v>
      </c>
      <c r="M4800" s="122">
        <v>0</v>
      </c>
      <c r="N4800" s="122">
        <v>0</v>
      </c>
      <c r="O4800" s="122">
        <v>0</v>
      </c>
      <c r="P4800" s="122">
        <v>0</v>
      </c>
      <c r="Q4800" s="122">
        <v>0</v>
      </c>
      <c r="R4800" s="122">
        <v>0</v>
      </c>
      <c r="S4800" s="122">
        <v>0</v>
      </c>
      <c r="T4800" s="122">
        <v>0</v>
      </c>
      <c r="U4800" s="122">
        <v>0</v>
      </c>
      <c r="V4800" s="122">
        <v>0</v>
      </c>
      <c r="W4800" s="122">
        <v>0</v>
      </c>
      <c r="X4800" s="122">
        <v>0</v>
      </c>
      <c r="Y4800" s="122">
        <v>0</v>
      </c>
      <c r="Z4800" s="122">
        <v>0</v>
      </c>
      <c r="AA4800" s="122">
        <v>0</v>
      </c>
      <c r="AB4800" s="122">
        <v>2.1574849999999999E-7</v>
      </c>
      <c r="AC4800" s="122">
        <v>4.58514E-7</v>
      </c>
      <c r="AD4800" s="122">
        <v>7.2652729999999998E-7</v>
      </c>
      <c r="AE4800" s="122">
        <v>1.0181447E-6</v>
      </c>
      <c r="AF4800" s="122">
        <v>4.4549252000000003E-6</v>
      </c>
      <c r="AG4800" s="122">
        <v>8.5164466000000008E-6</v>
      </c>
      <c r="AH4800" s="122">
        <v>1.29404087E-5</v>
      </c>
      <c r="AI4800" s="122">
        <v>1.43955381E-5</v>
      </c>
      <c r="AJ4800" s="122">
        <v>1.5881644099999999E-5</v>
      </c>
      <c r="AK4800" s="122">
        <v>1.7886814000000001E-5</v>
      </c>
      <c r="AL4800" s="122">
        <v>0</v>
      </c>
    </row>
    <row r="4801" spans="1:38" hidden="1" x14ac:dyDescent="0.25">
      <c r="A4801" s="122" t="s">
        <v>2025</v>
      </c>
      <c r="B4801" s="122">
        <v>1</v>
      </c>
      <c r="C4801" s="122" t="s">
        <v>2229</v>
      </c>
      <c r="D4801" s="122" t="s">
        <v>2118</v>
      </c>
      <c r="E4801" s="122">
        <v>87</v>
      </c>
      <c r="F4801" s="122">
        <v>0</v>
      </c>
      <c r="G4801" s="122">
        <v>0</v>
      </c>
      <c r="H4801" s="122">
        <v>0</v>
      </c>
      <c r="I4801" s="122">
        <v>0</v>
      </c>
      <c r="J4801" s="122">
        <v>0</v>
      </c>
      <c r="K4801" s="122">
        <v>0</v>
      </c>
      <c r="L4801" s="122">
        <v>0</v>
      </c>
      <c r="M4801" s="122">
        <v>0</v>
      </c>
      <c r="N4801" s="122">
        <v>0</v>
      </c>
      <c r="O4801" s="122">
        <v>0</v>
      </c>
      <c r="P4801" s="122">
        <v>0</v>
      </c>
      <c r="Q4801" s="122">
        <v>0</v>
      </c>
      <c r="R4801" s="122">
        <v>0</v>
      </c>
      <c r="S4801" s="122">
        <v>0</v>
      </c>
      <c r="T4801" s="122">
        <v>0</v>
      </c>
      <c r="U4801" s="122">
        <v>0</v>
      </c>
      <c r="V4801" s="122">
        <v>0</v>
      </c>
      <c r="W4801" s="122">
        <v>0</v>
      </c>
      <c r="X4801" s="122">
        <v>0</v>
      </c>
      <c r="Y4801" s="122">
        <v>0</v>
      </c>
      <c r="Z4801" s="122">
        <v>0</v>
      </c>
      <c r="AA4801" s="122">
        <v>0</v>
      </c>
      <c r="AB4801" s="122">
        <v>1.6703288E-6</v>
      </c>
      <c r="AC4801" s="122">
        <v>3.5347797000000001E-6</v>
      </c>
      <c r="AD4801" s="122">
        <v>5.5961056999999996E-6</v>
      </c>
      <c r="AE4801" s="122">
        <v>7.8569268999999999E-6</v>
      </c>
      <c r="AF4801" s="122">
        <v>3.4307261599999999E-5</v>
      </c>
      <c r="AG4801" s="122">
        <v>6.54500385E-5</v>
      </c>
      <c r="AH4801" s="122">
        <v>9.9742796999999995E-5</v>
      </c>
      <c r="AI4801" s="122">
        <v>1.1083667200000001E-4</v>
      </c>
      <c r="AJ4801" s="122">
        <v>1.238901941E-4</v>
      </c>
      <c r="AK4801" s="122">
        <v>1.393430546E-4</v>
      </c>
      <c r="AL4801" s="122">
        <v>0</v>
      </c>
    </row>
    <row r="4802" spans="1:38" hidden="1" x14ac:dyDescent="0.25">
      <c r="A4802" s="122" t="s">
        <v>2025</v>
      </c>
      <c r="B4802" s="122">
        <v>1</v>
      </c>
      <c r="C4802" s="122" t="s">
        <v>2229</v>
      </c>
      <c r="D4802" s="122" t="s">
        <v>2119</v>
      </c>
      <c r="E4802" s="122">
        <v>87</v>
      </c>
      <c r="F4802" s="122">
        <v>0</v>
      </c>
      <c r="G4802" s="122">
        <v>0</v>
      </c>
      <c r="H4802" s="122">
        <v>0</v>
      </c>
      <c r="I4802" s="122">
        <v>0</v>
      </c>
      <c r="J4802" s="122">
        <v>0</v>
      </c>
      <c r="K4802" s="122">
        <v>0</v>
      </c>
      <c r="L4802" s="122">
        <v>0</v>
      </c>
      <c r="M4802" s="122">
        <v>0</v>
      </c>
      <c r="N4802" s="122">
        <v>0</v>
      </c>
      <c r="O4802" s="122">
        <v>0</v>
      </c>
      <c r="P4802" s="122">
        <v>0</v>
      </c>
      <c r="Q4802" s="122">
        <v>0</v>
      </c>
      <c r="R4802" s="122">
        <v>0</v>
      </c>
      <c r="S4802" s="122">
        <v>0</v>
      </c>
      <c r="T4802" s="122">
        <v>0</v>
      </c>
      <c r="U4802" s="122">
        <v>0</v>
      </c>
      <c r="V4802" s="122">
        <v>0</v>
      </c>
      <c r="W4802" s="122">
        <v>0</v>
      </c>
      <c r="X4802" s="122">
        <v>0</v>
      </c>
      <c r="Y4802" s="122">
        <v>0</v>
      </c>
      <c r="Z4802" s="122">
        <v>0</v>
      </c>
      <c r="AA4802" s="122">
        <v>0</v>
      </c>
      <c r="AB4802" s="122">
        <v>6.7488739999999996E-6</v>
      </c>
      <c r="AC4802" s="122">
        <v>1.44067316E-5</v>
      </c>
      <c r="AD4802" s="122">
        <v>2.3055331200000001E-5</v>
      </c>
      <c r="AE4802" s="122">
        <v>3.2722768299999998E-5</v>
      </c>
      <c r="AF4802" s="122">
        <v>1.4398063640000001E-4</v>
      </c>
      <c r="AG4802" s="122">
        <v>2.7575846629999999E-4</v>
      </c>
      <c r="AH4802" s="122">
        <v>4.2121839139999998E-4</v>
      </c>
      <c r="AI4802" s="122">
        <v>4.7037290000000002E-4</v>
      </c>
      <c r="AJ4802" s="122">
        <v>5.2308070169999996E-4</v>
      </c>
      <c r="AK4802" s="122">
        <v>5.8987597160000001E-4</v>
      </c>
      <c r="AL4802" s="122">
        <v>0</v>
      </c>
    </row>
    <row r="4803" spans="1:38" hidden="1" x14ac:dyDescent="0.25">
      <c r="A4803" s="122" t="s">
        <v>2025</v>
      </c>
      <c r="B4803" s="122">
        <v>1</v>
      </c>
      <c r="C4803" s="122" t="s">
        <v>2229</v>
      </c>
      <c r="D4803" s="122" t="s">
        <v>2120</v>
      </c>
      <c r="E4803" s="122">
        <v>87</v>
      </c>
      <c r="F4803" s="122">
        <v>0</v>
      </c>
      <c r="G4803" s="122">
        <v>0</v>
      </c>
      <c r="H4803" s="122">
        <v>0</v>
      </c>
      <c r="I4803" s="122">
        <v>0</v>
      </c>
      <c r="J4803" s="122">
        <v>0</v>
      </c>
      <c r="K4803" s="122">
        <v>0</v>
      </c>
      <c r="L4803" s="122">
        <v>0</v>
      </c>
      <c r="M4803" s="122">
        <v>0</v>
      </c>
      <c r="N4803" s="122">
        <v>0</v>
      </c>
      <c r="O4803" s="122">
        <v>0</v>
      </c>
      <c r="P4803" s="122">
        <v>0</v>
      </c>
      <c r="Q4803" s="122">
        <v>0</v>
      </c>
      <c r="R4803" s="122">
        <v>0</v>
      </c>
      <c r="S4803" s="122">
        <v>0</v>
      </c>
      <c r="T4803" s="122">
        <v>0</v>
      </c>
      <c r="U4803" s="122">
        <v>0</v>
      </c>
      <c r="V4803" s="122">
        <v>0</v>
      </c>
      <c r="W4803" s="122">
        <v>0</v>
      </c>
      <c r="X4803" s="122">
        <v>0</v>
      </c>
      <c r="Y4803" s="122">
        <v>0</v>
      </c>
      <c r="Z4803" s="122">
        <v>0</v>
      </c>
      <c r="AA4803" s="122">
        <v>0</v>
      </c>
      <c r="AB4803" s="122">
        <v>7.3846740000000001E-7</v>
      </c>
      <c r="AC4803" s="122">
        <v>1.5771300000000001E-6</v>
      </c>
      <c r="AD4803" s="122">
        <v>2.5124752999999998E-6</v>
      </c>
      <c r="AE4803" s="122">
        <v>3.5543401000000002E-6</v>
      </c>
      <c r="AF4803" s="122">
        <v>1.5702183499999998E-5</v>
      </c>
      <c r="AG4803" s="122">
        <v>3.0250846699999999E-5</v>
      </c>
      <c r="AH4803" s="122">
        <v>4.6428950700000003E-5</v>
      </c>
      <c r="AI4803" s="122">
        <v>5.1981759399999999E-5</v>
      </c>
      <c r="AJ4803" s="122">
        <v>5.87516584E-5</v>
      </c>
      <c r="AK4803" s="122">
        <v>6.6682307600000006E-5</v>
      </c>
      <c r="AL4803" s="122">
        <v>0</v>
      </c>
    </row>
    <row r="4804" spans="1:38" hidden="1" x14ac:dyDescent="0.25">
      <c r="A4804" s="122" t="s">
        <v>2025</v>
      </c>
      <c r="B4804" s="122">
        <v>1</v>
      </c>
      <c r="C4804" s="122" t="s">
        <v>2229</v>
      </c>
      <c r="D4804" s="122" t="s">
        <v>2121</v>
      </c>
      <c r="E4804" s="122">
        <v>87</v>
      </c>
      <c r="F4804" s="122">
        <v>0</v>
      </c>
      <c r="G4804" s="122">
        <v>0</v>
      </c>
      <c r="H4804" s="122">
        <v>0</v>
      </c>
      <c r="I4804" s="122">
        <v>0</v>
      </c>
      <c r="J4804" s="122">
        <v>0</v>
      </c>
      <c r="K4804" s="122">
        <v>0</v>
      </c>
      <c r="L4804" s="122">
        <v>0</v>
      </c>
      <c r="M4804" s="122">
        <v>0</v>
      </c>
      <c r="N4804" s="122">
        <v>0</v>
      </c>
      <c r="O4804" s="122">
        <v>0</v>
      </c>
      <c r="P4804" s="122">
        <v>0</v>
      </c>
      <c r="Q4804" s="122">
        <v>0</v>
      </c>
      <c r="R4804" s="122">
        <v>0</v>
      </c>
      <c r="S4804" s="122">
        <v>0</v>
      </c>
      <c r="T4804" s="122">
        <v>0</v>
      </c>
      <c r="U4804" s="122">
        <v>0</v>
      </c>
      <c r="V4804" s="122">
        <v>0</v>
      </c>
      <c r="W4804" s="122">
        <v>0</v>
      </c>
      <c r="X4804" s="122">
        <v>0</v>
      </c>
      <c r="Y4804" s="122">
        <v>0</v>
      </c>
      <c r="Z4804" s="122">
        <v>0</v>
      </c>
      <c r="AA4804" s="122">
        <v>0</v>
      </c>
      <c r="AB4804" s="122">
        <v>2.1183811999999999E-6</v>
      </c>
      <c r="AC4804" s="122">
        <v>4.4917509000000001E-6</v>
      </c>
      <c r="AD4804" s="122">
        <v>7.1102748000000004E-6</v>
      </c>
      <c r="AE4804" s="122">
        <v>9.9678180000000006E-6</v>
      </c>
      <c r="AF4804" s="122">
        <v>4.3418212000000003E-5</v>
      </c>
      <c r="AG4804" s="122">
        <v>8.2568697500000004E-5</v>
      </c>
      <c r="AH4804" s="122">
        <v>1.2524054629999999E-4</v>
      </c>
      <c r="AI4804" s="122">
        <v>1.3884986770000001E-4</v>
      </c>
      <c r="AJ4804" s="122">
        <v>1.545386151E-4</v>
      </c>
      <c r="AK4804" s="122">
        <v>1.7264562310000001E-4</v>
      </c>
      <c r="AL4804" s="122">
        <v>0</v>
      </c>
    </row>
    <row r="4805" spans="1:38" hidden="1" x14ac:dyDescent="0.25">
      <c r="A4805" s="122" t="s">
        <v>2025</v>
      </c>
      <c r="B4805" s="122">
        <v>1</v>
      </c>
      <c r="C4805" s="122" t="s">
        <v>2229</v>
      </c>
      <c r="D4805" s="122" t="s">
        <v>2138</v>
      </c>
      <c r="E4805" s="122">
        <v>87</v>
      </c>
      <c r="F4805" s="122">
        <v>0</v>
      </c>
      <c r="G4805" s="122">
        <v>0</v>
      </c>
      <c r="H4805" s="122">
        <v>0</v>
      </c>
      <c r="I4805" s="122">
        <v>0</v>
      </c>
      <c r="J4805" s="122">
        <v>0</v>
      </c>
      <c r="K4805" s="122">
        <v>0</v>
      </c>
      <c r="L4805" s="122">
        <v>0</v>
      </c>
      <c r="M4805" s="122">
        <v>0</v>
      </c>
      <c r="N4805" s="122">
        <v>0</v>
      </c>
      <c r="O4805" s="122">
        <v>0</v>
      </c>
      <c r="P4805" s="122">
        <v>0</v>
      </c>
      <c r="Q4805" s="122">
        <v>0</v>
      </c>
      <c r="R4805" s="122">
        <v>0</v>
      </c>
      <c r="S4805" s="122">
        <v>0</v>
      </c>
      <c r="T4805" s="122">
        <v>0</v>
      </c>
      <c r="U4805" s="122">
        <v>0</v>
      </c>
      <c r="V4805" s="122">
        <v>0</v>
      </c>
      <c r="W4805" s="122">
        <v>0</v>
      </c>
      <c r="X4805" s="122">
        <v>0</v>
      </c>
      <c r="Y4805" s="122">
        <v>0</v>
      </c>
      <c r="Z4805" s="122">
        <v>0</v>
      </c>
      <c r="AA4805" s="122">
        <v>0</v>
      </c>
      <c r="AB4805" s="122">
        <v>2.7992E-8</v>
      </c>
      <c r="AC4805" s="122">
        <v>5.87817E-8</v>
      </c>
      <c r="AD4805" s="122">
        <v>9.2246700000000002E-8</v>
      </c>
      <c r="AE4805" s="122">
        <v>1.2831539999999999E-7</v>
      </c>
      <c r="AF4805" s="122">
        <v>5.5456710000000004E-7</v>
      </c>
      <c r="AG4805" s="122">
        <v>1.0456901000000001E-6</v>
      </c>
      <c r="AH4805" s="122">
        <v>1.5745494E-6</v>
      </c>
      <c r="AI4805" s="122">
        <v>1.7309332999999999E-6</v>
      </c>
      <c r="AJ4805" s="122">
        <v>1.9028990999999999E-6</v>
      </c>
      <c r="AK4805" s="122">
        <v>2.1149515999999998E-6</v>
      </c>
      <c r="AL4805" s="122">
        <v>0</v>
      </c>
    </row>
    <row r="4806" spans="1:38" hidden="1" x14ac:dyDescent="0.25">
      <c r="A4806" s="122" t="s">
        <v>2025</v>
      </c>
      <c r="B4806" s="122">
        <v>1</v>
      </c>
      <c r="C4806" s="122" t="s">
        <v>2229</v>
      </c>
      <c r="D4806" s="122" t="s">
        <v>2122</v>
      </c>
      <c r="E4806" s="122">
        <v>87</v>
      </c>
      <c r="F4806" s="122">
        <v>0</v>
      </c>
      <c r="G4806" s="122">
        <v>0</v>
      </c>
      <c r="H4806" s="122">
        <v>0</v>
      </c>
      <c r="I4806" s="122">
        <v>0</v>
      </c>
      <c r="J4806" s="122">
        <v>0</v>
      </c>
      <c r="K4806" s="122">
        <v>0</v>
      </c>
      <c r="L4806" s="122">
        <v>0</v>
      </c>
      <c r="M4806" s="122">
        <v>0</v>
      </c>
      <c r="N4806" s="122">
        <v>0</v>
      </c>
      <c r="O4806" s="122">
        <v>0</v>
      </c>
      <c r="P4806" s="122">
        <v>0</v>
      </c>
      <c r="Q4806" s="122">
        <v>0</v>
      </c>
      <c r="R4806" s="122">
        <v>0</v>
      </c>
      <c r="S4806" s="122">
        <v>0</v>
      </c>
      <c r="T4806" s="122">
        <v>0</v>
      </c>
      <c r="U4806" s="122">
        <v>0</v>
      </c>
      <c r="V4806" s="122">
        <v>0</v>
      </c>
      <c r="W4806" s="122">
        <v>0</v>
      </c>
      <c r="X4806" s="122">
        <v>0</v>
      </c>
      <c r="Y4806" s="122">
        <v>0</v>
      </c>
      <c r="Z4806" s="122">
        <v>0</v>
      </c>
      <c r="AA4806" s="122">
        <v>0</v>
      </c>
      <c r="AB4806" s="122">
        <v>1.620615E-7</v>
      </c>
      <c r="AC4806" s="122">
        <v>3.409147E-7</v>
      </c>
      <c r="AD4806" s="122">
        <v>5.3501129999999998E-7</v>
      </c>
      <c r="AE4806" s="122">
        <v>7.455162E-7</v>
      </c>
      <c r="AF4806" s="122">
        <v>3.2204774000000001E-6</v>
      </c>
      <c r="AG4806" s="122">
        <v>6.0932910000000001E-6</v>
      </c>
      <c r="AH4806" s="122">
        <v>9.1941345999999999E-6</v>
      </c>
      <c r="AI4806" s="122">
        <v>1.01264847E-5</v>
      </c>
      <c r="AJ4806" s="122">
        <v>1.15025233E-5</v>
      </c>
      <c r="AK4806" s="122">
        <v>1.28964709E-5</v>
      </c>
      <c r="AL4806" s="122">
        <v>0</v>
      </c>
    </row>
    <row r="4807" spans="1:38" hidden="1" x14ac:dyDescent="0.25">
      <c r="A4807" s="122" t="s">
        <v>2025</v>
      </c>
      <c r="B4807" s="122">
        <v>1</v>
      </c>
      <c r="C4807" s="122" t="s">
        <v>2229</v>
      </c>
      <c r="D4807" s="122" t="s">
        <v>2123</v>
      </c>
      <c r="E4807" s="122">
        <v>87</v>
      </c>
      <c r="F4807" s="122">
        <v>0</v>
      </c>
      <c r="G4807" s="122">
        <v>0</v>
      </c>
      <c r="H4807" s="122">
        <v>0</v>
      </c>
      <c r="I4807" s="122">
        <v>0</v>
      </c>
      <c r="J4807" s="122">
        <v>0</v>
      </c>
      <c r="K4807" s="122">
        <v>0</v>
      </c>
      <c r="L4807" s="122">
        <v>0</v>
      </c>
      <c r="M4807" s="122">
        <v>0</v>
      </c>
      <c r="N4807" s="122">
        <v>0</v>
      </c>
      <c r="O4807" s="122">
        <v>0</v>
      </c>
      <c r="P4807" s="122">
        <v>0</v>
      </c>
      <c r="Q4807" s="122">
        <v>0</v>
      </c>
      <c r="R4807" s="122">
        <v>0</v>
      </c>
      <c r="S4807" s="122">
        <v>0</v>
      </c>
      <c r="T4807" s="122">
        <v>0</v>
      </c>
      <c r="U4807" s="122">
        <v>0</v>
      </c>
      <c r="V4807" s="122">
        <v>0</v>
      </c>
      <c r="W4807" s="122">
        <v>0</v>
      </c>
      <c r="X4807" s="122">
        <v>0</v>
      </c>
      <c r="Y4807" s="122">
        <v>0</v>
      </c>
      <c r="Z4807" s="122">
        <v>0</v>
      </c>
      <c r="AA4807" s="122">
        <v>0</v>
      </c>
      <c r="AB4807" s="122">
        <v>1.7849088E-6</v>
      </c>
      <c r="AC4807" s="122">
        <v>3.7901157000000001E-6</v>
      </c>
      <c r="AD4807" s="122">
        <v>6.0346831000000001E-6</v>
      </c>
      <c r="AE4807" s="122">
        <v>8.5382604999999995E-6</v>
      </c>
      <c r="AF4807" s="122">
        <v>3.7653171199999998E-5</v>
      </c>
      <c r="AG4807" s="122">
        <v>7.2401775700000001E-5</v>
      </c>
      <c r="AH4807" s="122">
        <v>1.107588447E-4</v>
      </c>
      <c r="AI4807" s="122">
        <v>1.2355386900000001E-4</v>
      </c>
      <c r="AJ4807" s="122">
        <v>1.381886311E-4</v>
      </c>
      <c r="AK4807" s="122">
        <v>1.5459487890000001E-4</v>
      </c>
      <c r="AL4807" s="122">
        <v>0</v>
      </c>
    </row>
    <row r="4808" spans="1:38" hidden="1" x14ac:dyDescent="0.25">
      <c r="A4808" s="122" t="s">
        <v>2025</v>
      </c>
      <c r="B4808" s="122">
        <v>1</v>
      </c>
      <c r="C4808" s="122" t="s">
        <v>2229</v>
      </c>
      <c r="D4808" s="122" t="s">
        <v>2124</v>
      </c>
      <c r="E4808" s="122">
        <v>87</v>
      </c>
      <c r="F4808" s="122">
        <v>0</v>
      </c>
      <c r="G4808" s="122">
        <v>0</v>
      </c>
      <c r="H4808" s="122">
        <v>0</v>
      </c>
      <c r="I4808" s="122">
        <v>0</v>
      </c>
      <c r="J4808" s="122">
        <v>0</v>
      </c>
      <c r="K4808" s="122">
        <v>0</v>
      </c>
      <c r="L4808" s="122">
        <v>0</v>
      </c>
      <c r="M4808" s="122">
        <v>0</v>
      </c>
      <c r="N4808" s="122">
        <v>0</v>
      </c>
      <c r="O4808" s="122">
        <v>0</v>
      </c>
      <c r="P4808" s="122">
        <v>0</v>
      </c>
      <c r="Q4808" s="122">
        <v>0</v>
      </c>
      <c r="R4808" s="122">
        <v>0</v>
      </c>
      <c r="S4808" s="122">
        <v>0</v>
      </c>
      <c r="T4808" s="122">
        <v>0</v>
      </c>
      <c r="U4808" s="122">
        <v>0</v>
      </c>
      <c r="V4808" s="122">
        <v>0</v>
      </c>
      <c r="W4808" s="122">
        <v>0</v>
      </c>
      <c r="X4808" s="122">
        <v>0</v>
      </c>
      <c r="Y4808" s="122">
        <v>0</v>
      </c>
      <c r="Z4808" s="122">
        <v>0</v>
      </c>
      <c r="AA4808" s="122">
        <v>0</v>
      </c>
      <c r="AB4808" s="122">
        <v>1.4801774999999999E-6</v>
      </c>
      <c r="AC4808" s="122">
        <v>3.1218695E-6</v>
      </c>
      <c r="AD4808" s="122">
        <v>4.9193878999999996E-6</v>
      </c>
      <c r="AE4808" s="122">
        <v>6.8652715999999996E-6</v>
      </c>
      <c r="AF4808" s="122">
        <v>2.9788304899999999E-5</v>
      </c>
      <c r="AG4808" s="122">
        <v>5.64670027E-5</v>
      </c>
      <c r="AH4808" s="122">
        <v>8.5485738800000004E-5</v>
      </c>
      <c r="AI4808" s="122">
        <v>9.4516318500000002E-5</v>
      </c>
      <c r="AJ4808" s="122">
        <v>1.054896657E-4</v>
      </c>
      <c r="AK4808" s="122">
        <v>1.177818142E-4</v>
      </c>
      <c r="AL4808" s="122">
        <v>0</v>
      </c>
    </row>
    <row r="4809" spans="1:38" hidden="1" x14ac:dyDescent="0.25">
      <c r="A4809" s="122" t="s">
        <v>2025</v>
      </c>
      <c r="B4809" s="122">
        <v>1</v>
      </c>
      <c r="C4809" s="122" t="s">
        <v>2229</v>
      </c>
      <c r="D4809" s="122" t="s">
        <v>2125</v>
      </c>
      <c r="E4809" s="122">
        <v>87</v>
      </c>
      <c r="F4809" s="122">
        <v>0</v>
      </c>
      <c r="G4809" s="122">
        <v>0</v>
      </c>
      <c r="H4809" s="122">
        <v>0</v>
      </c>
      <c r="I4809" s="122">
        <v>0</v>
      </c>
      <c r="J4809" s="122">
        <v>0</v>
      </c>
      <c r="K4809" s="122">
        <v>0</v>
      </c>
      <c r="L4809" s="122">
        <v>0</v>
      </c>
      <c r="M4809" s="122">
        <v>0</v>
      </c>
      <c r="N4809" s="122">
        <v>0</v>
      </c>
      <c r="O4809" s="122">
        <v>0</v>
      </c>
      <c r="P4809" s="122">
        <v>0</v>
      </c>
      <c r="Q4809" s="122">
        <v>0</v>
      </c>
      <c r="R4809" s="122">
        <v>0</v>
      </c>
      <c r="S4809" s="122">
        <v>0</v>
      </c>
      <c r="T4809" s="122">
        <v>0</v>
      </c>
      <c r="U4809" s="122">
        <v>0</v>
      </c>
      <c r="V4809" s="122">
        <v>0</v>
      </c>
      <c r="W4809" s="122">
        <v>0</v>
      </c>
      <c r="X4809" s="122">
        <v>0</v>
      </c>
      <c r="Y4809" s="122">
        <v>0</v>
      </c>
      <c r="Z4809" s="122">
        <v>0</v>
      </c>
      <c r="AA4809" s="122">
        <v>0</v>
      </c>
      <c r="AB4809" s="122">
        <v>4.8058620000000002E-7</v>
      </c>
      <c r="AC4809" s="122">
        <v>1.0091202E-6</v>
      </c>
      <c r="AD4809" s="122">
        <v>1.582366E-6</v>
      </c>
      <c r="AE4809" s="122">
        <v>2.1959284000000001E-6</v>
      </c>
      <c r="AF4809" s="122">
        <v>9.4516928000000006E-6</v>
      </c>
      <c r="AG4809" s="122">
        <v>1.7727079600000001E-5</v>
      </c>
      <c r="AH4809" s="122">
        <v>2.6575098900000001E-5</v>
      </c>
      <c r="AI4809" s="122">
        <v>2.9131992399999999E-5</v>
      </c>
      <c r="AJ4809" s="122">
        <v>3.2042573500000001E-5</v>
      </c>
      <c r="AK4809" s="122">
        <v>3.5617948199999998E-5</v>
      </c>
      <c r="AL4809" s="122">
        <v>0</v>
      </c>
    </row>
    <row r="4810" spans="1:38" hidden="1" x14ac:dyDescent="0.25">
      <c r="A4810" s="122" t="s">
        <v>2025</v>
      </c>
      <c r="B4810" s="122">
        <v>1</v>
      </c>
      <c r="C4810" s="122" t="s">
        <v>2229</v>
      </c>
      <c r="D4810" s="122" t="s">
        <v>2126</v>
      </c>
      <c r="E4810" s="122">
        <v>87</v>
      </c>
      <c r="F4810" s="122">
        <v>0</v>
      </c>
      <c r="G4810" s="122">
        <v>0</v>
      </c>
      <c r="H4810" s="122">
        <v>0</v>
      </c>
      <c r="I4810" s="122">
        <v>0</v>
      </c>
      <c r="J4810" s="122">
        <v>0</v>
      </c>
      <c r="K4810" s="122">
        <v>0</v>
      </c>
      <c r="L4810" s="122">
        <v>0</v>
      </c>
      <c r="M4810" s="122">
        <v>0</v>
      </c>
      <c r="N4810" s="122">
        <v>0</v>
      </c>
      <c r="O4810" s="122">
        <v>0</v>
      </c>
      <c r="P4810" s="122">
        <v>0</v>
      </c>
      <c r="Q4810" s="122">
        <v>0</v>
      </c>
      <c r="R4810" s="122">
        <v>0</v>
      </c>
      <c r="S4810" s="122">
        <v>0</v>
      </c>
      <c r="T4810" s="122">
        <v>0</v>
      </c>
      <c r="U4810" s="122">
        <v>0</v>
      </c>
      <c r="V4810" s="122">
        <v>0</v>
      </c>
      <c r="W4810" s="122">
        <v>0</v>
      </c>
      <c r="X4810" s="122">
        <v>0</v>
      </c>
      <c r="Y4810" s="122">
        <v>0</v>
      </c>
      <c r="Z4810" s="122">
        <v>0</v>
      </c>
      <c r="AA4810" s="122">
        <v>0</v>
      </c>
      <c r="AB4810" s="122">
        <v>1.4920110000000001E-7</v>
      </c>
      <c r="AC4810" s="122">
        <v>3.16985E-7</v>
      </c>
      <c r="AD4810" s="122">
        <v>4.9864179999999999E-7</v>
      </c>
      <c r="AE4810" s="122">
        <v>6.9855469999999997E-7</v>
      </c>
      <c r="AF4810" s="122">
        <v>3.0186812E-6</v>
      </c>
      <c r="AG4810" s="122">
        <v>5.6533216000000002E-6</v>
      </c>
      <c r="AH4810" s="122">
        <v>8.5209399999999994E-6</v>
      </c>
      <c r="AI4810" s="122">
        <v>9.4136262000000001E-6</v>
      </c>
      <c r="AJ4810" s="122">
        <v>1.0334752999999999E-5</v>
      </c>
      <c r="AK4810" s="122">
        <v>1.1562675E-5</v>
      </c>
      <c r="AL4810" s="122">
        <v>0</v>
      </c>
    </row>
    <row r="4811" spans="1:38" hidden="1" x14ac:dyDescent="0.25">
      <c r="A4811" s="122" t="s">
        <v>2025</v>
      </c>
      <c r="B4811" s="122">
        <v>1</v>
      </c>
      <c r="C4811" s="122" t="s">
        <v>2230</v>
      </c>
      <c r="D4811" s="122" t="s">
        <v>2078</v>
      </c>
      <c r="E4811" s="122">
        <v>88</v>
      </c>
      <c r="F4811" s="122">
        <v>0</v>
      </c>
      <c r="G4811" s="122">
        <v>0</v>
      </c>
      <c r="H4811" s="122">
        <v>0</v>
      </c>
      <c r="I4811" s="122">
        <v>0</v>
      </c>
      <c r="J4811" s="122">
        <v>0</v>
      </c>
      <c r="K4811" s="122">
        <v>0</v>
      </c>
      <c r="L4811" s="122">
        <v>0</v>
      </c>
      <c r="M4811" s="122">
        <v>0</v>
      </c>
      <c r="N4811" s="122">
        <v>0</v>
      </c>
      <c r="O4811" s="122">
        <v>0</v>
      </c>
      <c r="P4811" s="122">
        <v>0</v>
      </c>
      <c r="Q4811" s="122">
        <v>0</v>
      </c>
      <c r="R4811" s="122">
        <v>0</v>
      </c>
      <c r="S4811" s="122">
        <v>0</v>
      </c>
      <c r="T4811" s="122">
        <v>0</v>
      </c>
      <c r="U4811" s="122">
        <v>0</v>
      </c>
      <c r="V4811" s="122">
        <v>0</v>
      </c>
      <c r="W4811" s="122">
        <v>0</v>
      </c>
      <c r="X4811" s="122">
        <v>0</v>
      </c>
      <c r="Y4811" s="122">
        <v>0</v>
      </c>
      <c r="Z4811" s="122">
        <v>0</v>
      </c>
      <c r="AA4811" s="122">
        <v>0</v>
      </c>
      <c r="AB4811" s="122">
        <v>0</v>
      </c>
      <c r="AC4811" s="122">
        <v>0</v>
      </c>
      <c r="AD4811" s="122">
        <v>0</v>
      </c>
      <c r="AE4811" s="122">
        <v>0</v>
      </c>
      <c r="AF4811" s="122">
        <v>1.6195904E-6</v>
      </c>
      <c r="AG4811" s="122">
        <v>3.5861103999999999E-6</v>
      </c>
      <c r="AH4811" s="122">
        <v>5.9619788E-6</v>
      </c>
      <c r="AI4811" s="122">
        <v>8.8101090000000002E-6</v>
      </c>
      <c r="AJ4811" s="122">
        <v>1.2163467800000001E-5</v>
      </c>
      <c r="AK4811" s="122">
        <v>1.4000625600000001E-5</v>
      </c>
      <c r="AL4811" s="122">
        <v>0</v>
      </c>
    </row>
    <row r="4812" spans="1:38" hidden="1" x14ac:dyDescent="0.25">
      <c r="A4812" s="122" t="s">
        <v>2025</v>
      </c>
      <c r="B4812" s="122">
        <v>1</v>
      </c>
      <c r="C4812" s="122" t="s">
        <v>2230</v>
      </c>
      <c r="D4812" s="122" t="s">
        <v>2079</v>
      </c>
      <c r="E4812" s="122">
        <v>88</v>
      </c>
      <c r="F4812" s="122">
        <v>0</v>
      </c>
      <c r="G4812" s="122">
        <v>0</v>
      </c>
      <c r="H4812" s="122">
        <v>0</v>
      </c>
      <c r="I4812" s="122">
        <v>0</v>
      </c>
      <c r="J4812" s="122">
        <v>0</v>
      </c>
      <c r="K4812" s="122">
        <v>0</v>
      </c>
      <c r="L4812" s="122">
        <v>0</v>
      </c>
      <c r="M4812" s="122">
        <v>0</v>
      </c>
      <c r="N4812" s="122">
        <v>0</v>
      </c>
      <c r="O4812" s="122">
        <v>0</v>
      </c>
      <c r="P4812" s="122">
        <v>0</v>
      </c>
      <c r="Q4812" s="122">
        <v>0</v>
      </c>
      <c r="R4812" s="122">
        <v>0</v>
      </c>
      <c r="S4812" s="122">
        <v>0</v>
      </c>
      <c r="T4812" s="122">
        <v>0</v>
      </c>
      <c r="U4812" s="122">
        <v>0</v>
      </c>
      <c r="V4812" s="122">
        <v>0</v>
      </c>
      <c r="W4812" s="122">
        <v>0</v>
      </c>
      <c r="X4812" s="122">
        <v>0</v>
      </c>
      <c r="Y4812" s="122">
        <v>0</v>
      </c>
      <c r="Z4812" s="122">
        <v>0</v>
      </c>
      <c r="AA4812" s="122">
        <v>0</v>
      </c>
      <c r="AB4812" s="122">
        <v>0</v>
      </c>
      <c r="AC4812" s="122">
        <v>0</v>
      </c>
      <c r="AD4812" s="122">
        <v>0</v>
      </c>
      <c r="AE4812" s="122">
        <v>0</v>
      </c>
      <c r="AF4812" s="122">
        <v>1.0614768399999999E-5</v>
      </c>
      <c r="AG4812" s="122">
        <v>2.3607839400000001E-5</v>
      </c>
      <c r="AH4812" s="122">
        <v>3.9591137800000002E-5</v>
      </c>
      <c r="AI4812" s="122">
        <v>5.8941562199999997E-5</v>
      </c>
      <c r="AJ4812" s="122">
        <v>8.3445669599999998E-5</v>
      </c>
      <c r="AK4812" s="122">
        <v>9.6306852599999996E-5</v>
      </c>
      <c r="AL4812" s="122">
        <v>0</v>
      </c>
    </row>
    <row r="4813" spans="1:38" hidden="1" x14ac:dyDescent="0.25">
      <c r="A4813" s="122" t="s">
        <v>2025</v>
      </c>
      <c r="B4813" s="122">
        <v>1</v>
      </c>
      <c r="C4813" s="122" t="s">
        <v>2230</v>
      </c>
      <c r="D4813" s="122" t="s">
        <v>2080</v>
      </c>
      <c r="E4813" s="122">
        <v>88</v>
      </c>
      <c r="F4813" s="122">
        <v>0</v>
      </c>
      <c r="G4813" s="122">
        <v>0</v>
      </c>
      <c r="H4813" s="122">
        <v>0</v>
      </c>
      <c r="I4813" s="122">
        <v>0</v>
      </c>
      <c r="J4813" s="122">
        <v>0</v>
      </c>
      <c r="K4813" s="122">
        <v>0</v>
      </c>
      <c r="L4813" s="122">
        <v>0</v>
      </c>
      <c r="M4813" s="122">
        <v>0</v>
      </c>
      <c r="N4813" s="122">
        <v>0</v>
      </c>
      <c r="O4813" s="122">
        <v>0</v>
      </c>
      <c r="P4813" s="122">
        <v>0</v>
      </c>
      <c r="Q4813" s="122">
        <v>0</v>
      </c>
      <c r="R4813" s="122">
        <v>0</v>
      </c>
      <c r="S4813" s="122">
        <v>0</v>
      </c>
      <c r="T4813" s="122">
        <v>0</v>
      </c>
      <c r="U4813" s="122">
        <v>0</v>
      </c>
      <c r="V4813" s="122">
        <v>0</v>
      </c>
      <c r="W4813" s="122">
        <v>0</v>
      </c>
      <c r="X4813" s="122">
        <v>0</v>
      </c>
      <c r="Y4813" s="122">
        <v>0</v>
      </c>
      <c r="Z4813" s="122">
        <v>0</v>
      </c>
      <c r="AA4813" s="122">
        <v>0</v>
      </c>
      <c r="AB4813" s="122">
        <v>0</v>
      </c>
      <c r="AC4813" s="122">
        <v>0</v>
      </c>
      <c r="AD4813" s="122">
        <v>0</v>
      </c>
      <c r="AE4813" s="122">
        <v>0</v>
      </c>
      <c r="AF4813" s="122">
        <v>6.5252870000000003E-6</v>
      </c>
      <c r="AG4813" s="122">
        <v>1.4537655999999999E-5</v>
      </c>
      <c r="AH4813" s="122">
        <v>2.4379384800000002E-5</v>
      </c>
      <c r="AI4813" s="122">
        <v>3.6280123199999998E-5</v>
      </c>
      <c r="AJ4813" s="122">
        <v>5.0023397200000001E-5</v>
      </c>
      <c r="AK4813" s="122">
        <v>5.7821656999999998E-5</v>
      </c>
      <c r="AL4813" s="122">
        <v>0</v>
      </c>
    </row>
    <row r="4814" spans="1:38" hidden="1" x14ac:dyDescent="0.25">
      <c r="A4814" s="122" t="s">
        <v>2025</v>
      </c>
      <c r="B4814" s="122">
        <v>1</v>
      </c>
      <c r="C4814" s="122" t="s">
        <v>2230</v>
      </c>
      <c r="D4814" s="122" t="s">
        <v>2133</v>
      </c>
      <c r="E4814" s="122">
        <v>88</v>
      </c>
      <c r="F4814" s="122">
        <v>0</v>
      </c>
      <c r="G4814" s="122">
        <v>0</v>
      </c>
      <c r="H4814" s="122">
        <v>0</v>
      </c>
      <c r="I4814" s="122">
        <v>0</v>
      </c>
      <c r="J4814" s="122">
        <v>0</v>
      </c>
      <c r="K4814" s="122">
        <v>0</v>
      </c>
      <c r="L4814" s="122">
        <v>0</v>
      </c>
      <c r="M4814" s="122">
        <v>0</v>
      </c>
      <c r="N4814" s="122">
        <v>0</v>
      </c>
      <c r="O4814" s="122">
        <v>0</v>
      </c>
      <c r="P4814" s="122">
        <v>0</v>
      </c>
      <c r="Q4814" s="122">
        <v>0</v>
      </c>
      <c r="R4814" s="122">
        <v>0</v>
      </c>
      <c r="S4814" s="122">
        <v>0</v>
      </c>
      <c r="T4814" s="122">
        <v>0</v>
      </c>
      <c r="U4814" s="122">
        <v>0</v>
      </c>
      <c r="V4814" s="122">
        <v>0</v>
      </c>
      <c r="W4814" s="122">
        <v>0</v>
      </c>
      <c r="X4814" s="122">
        <v>0</v>
      </c>
      <c r="Y4814" s="122">
        <v>0</v>
      </c>
      <c r="Z4814" s="122">
        <v>0</v>
      </c>
      <c r="AA4814" s="122">
        <v>0</v>
      </c>
      <c r="AB4814" s="122">
        <v>0</v>
      </c>
      <c r="AC4814" s="122">
        <v>0</v>
      </c>
      <c r="AD4814" s="122">
        <v>0</v>
      </c>
      <c r="AE4814" s="122">
        <v>0</v>
      </c>
      <c r="AF4814" s="122">
        <v>1.120992E-7</v>
      </c>
      <c r="AG4814" s="122">
        <v>2.4424820000000002E-7</v>
      </c>
      <c r="AH4814" s="122">
        <v>4.005144E-7</v>
      </c>
      <c r="AI4814" s="122">
        <v>5.8192599999999997E-7</v>
      </c>
      <c r="AJ4814" s="122">
        <v>7.8702720000000003E-7</v>
      </c>
      <c r="AK4814" s="122">
        <v>8.8600639999999999E-7</v>
      </c>
      <c r="AL4814" s="122">
        <v>0</v>
      </c>
    </row>
    <row r="4815" spans="1:38" hidden="1" x14ac:dyDescent="0.25">
      <c r="A4815" s="122" t="s">
        <v>2025</v>
      </c>
      <c r="B4815" s="122">
        <v>1</v>
      </c>
      <c r="C4815" s="122" t="s">
        <v>2230</v>
      </c>
      <c r="D4815" s="122" t="s">
        <v>2081</v>
      </c>
      <c r="E4815" s="122">
        <v>88</v>
      </c>
      <c r="F4815" s="122">
        <v>0</v>
      </c>
      <c r="G4815" s="122">
        <v>0</v>
      </c>
      <c r="H4815" s="122">
        <v>0</v>
      </c>
      <c r="I4815" s="122">
        <v>0</v>
      </c>
      <c r="J4815" s="122">
        <v>0</v>
      </c>
      <c r="K4815" s="122">
        <v>0</v>
      </c>
      <c r="L4815" s="122">
        <v>0</v>
      </c>
      <c r="M4815" s="122">
        <v>0</v>
      </c>
      <c r="N4815" s="122">
        <v>0</v>
      </c>
      <c r="O4815" s="122">
        <v>0</v>
      </c>
      <c r="P4815" s="122">
        <v>0</v>
      </c>
      <c r="Q4815" s="122">
        <v>0</v>
      </c>
      <c r="R4815" s="122">
        <v>0</v>
      </c>
      <c r="S4815" s="122">
        <v>0</v>
      </c>
      <c r="T4815" s="122">
        <v>0</v>
      </c>
      <c r="U4815" s="122">
        <v>0</v>
      </c>
      <c r="V4815" s="122">
        <v>0</v>
      </c>
      <c r="W4815" s="122">
        <v>0</v>
      </c>
      <c r="X4815" s="122">
        <v>0</v>
      </c>
      <c r="Y4815" s="122">
        <v>0</v>
      </c>
      <c r="Z4815" s="122">
        <v>0</v>
      </c>
      <c r="AA4815" s="122">
        <v>0</v>
      </c>
      <c r="AB4815" s="122">
        <v>0</v>
      </c>
      <c r="AC4815" s="122">
        <v>0</v>
      </c>
      <c r="AD4815" s="122">
        <v>0</v>
      </c>
      <c r="AE4815" s="122">
        <v>0</v>
      </c>
      <c r="AF4815" s="122">
        <v>1.5146858200000001E-5</v>
      </c>
      <c r="AG4815" s="122">
        <v>3.4110394599999998E-5</v>
      </c>
      <c r="AH4815" s="122">
        <v>5.7984773E-5</v>
      </c>
      <c r="AI4815" s="122">
        <v>8.7570432400000005E-5</v>
      </c>
      <c r="AJ4815" s="122">
        <v>1.1920305080000001E-4</v>
      </c>
      <c r="AK4815" s="122">
        <v>1.3904289579999999E-4</v>
      </c>
      <c r="AL4815" s="122">
        <v>0</v>
      </c>
    </row>
    <row r="4816" spans="1:38" x14ac:dyDescent="0.25">
      <c r="A4816" s="122" t="s">
        <v>2025</v>
      </c>
      <c r="B4816" s="122">
        <v>1</v>
      </c>
      <c r="C4816" s="122" t="s">
        <v>2230</v>
      </c>
      <c r="D4816" s="122" t="s">
        <v>2082</v>
      </c>
      <c r="E4816" s="122">
        <v>88</v>
      </c>
      <c r="F4816" s="122">
        <v>0</v>
      </c>
      <c r="G4816" s="122">
        <v>0</v>
      </c>
      <c r="H4816" s="122">
        <v>0</v>
      </c>
      <c r="I4816" s="122">
        <v>0</v>
      </c>
      <c r="J4816" s="122">
        <v>0</v>
      </c>
      <c r="K4816" s="122">
        <v>0</v>
      </c>
      <c r="L4816" s="122">
        <v>0</v>
      </c>
      <c r="M4816" s="122">
        <v>0</v>
      </c>
      <c r="N4816" s="122">
        <v>0</v>
      </c>
      <c r="O4816" s="122">
        <v>0</v>
      </c>
      <c r="P4816" s="122">
        <v>0</v>
      </c>
      <c r="Q4816" s="122">
        <v>0</v>
      </c>
      <c r="R4816" s="122">
        <v>0</v>
      </c>
      <c r="S4816" s="122">
        <v>0</v>
      </c>
      <c r="T4816" s="122">
        <v>0</v>
      </c>
      <c r="U4816" s="122">
        <v>0</v>
      </c>
      <c r="V4816" s="122">
        <v>0</v>
      </c>
      <c r="W4816" s="122">
        <v>0</v>
      </c>
      <c r="X4816" s="122">
        <v>0</v>
      </c>
      <c r="Y4816" s="122">
        <v>0</v>
      </c>
      <c r="Z4816" s="122">
        <v>0</v>
      </c>
      <c r="AA4816" s="122">
        <v>0</v>
      </c>
      <c r="AB4816" s="122">
        <v>0</v>
      </c>
      <c r="AC4816" s="122">
        <v>0</v>
      </c>
      <c r="AD4816" s="122">
        <v>0</v>
      </c>
      <c r="AE4816" s="122">
        <v>0</v>
      </c>
      <c r="AF4816" s="122">
        <v>8.5386186000000001E-5</v>
      </c>
      <c r="AG4816" s="122">
        <v>1.903817564E-4</v>
      </c>
      <c r="AH4816" s="122">
        <v>3.1919312679999998E-4</v>
      </c>
      <c r="AI4816" s="122">
        <v>4.7362080660000002E-4</v>
      </c>
      <c r="AJ4816" s="122">
        <v>6.5596244940000002E-4</v>
      </c>
      <c r="AK4816" s="122">
        <v>7.4979458620000002E-4</v>
      </c>
      <c r="AL4816" s="122">
        <v>0</v>
      </c>
    </row>
    <row r="4817" spans="1:38" hidden="1" x14ac:dyDescent="0.25">
      <c r="A4817" s="122" t="s">
        <v>2025</v>
      </c>
      <c r="B4817" s="122">
        <v>1</v>
      </c>
      <c r="C4817" s="122" t="s">
        <v>2230</v>
      </c>
      <c r="D4817" s="122" t="s">
        <v>474</v>
      </c>
      <c r="E4817" s="122">
        <v>88</v>
      </c>
      <c r="F4817" s="122">
        <v>0</v>
      </c>
      <c r="G4817" s="122">
        <v>0</v>
      </c>
      <c r="H4817" s="122">
        <v>0</v>
      </c>
      <c r="I4817" s="122">
        <v>0</v>
      </c>
      <c r="J4817" s="122">
        <v>0</v>
      </c>
      <c r="K4817" s="122">
        <v>0</v>
      </c>
      <c r="L4817" s="122">
        <v>0</v>
      </c>
      <c r="M4817" s="122">
        <v>0</v>
      </c>
      <c r="N4817" s="122">
        <v>0</v>
      </c>
      <c r="O4817" s="122">
        <v>0</v>
      </c>
      <c r="P4817" s="122">
        <v>0</v>
      </c>
      <c r="Q4817" s="122">
        <v>0</v>
      </c>
      <c r="R4817" s="122">
        <v>0</v>
      </c>
      <c r="S4817" s="122">
        <v>0</v>
      </c>
      <c r="T4817" s="122">
        <v>0</v>
      </c>
      <c r="U4817" s="122">
        <v>0</v>
      </c>
      <c r="V4817" s="122">
        <v>0</v>
      </c>
      <c r="W4817" s="122">
        <v>0</v>
      </c>
      <c r="X4817" s="122">
        <v>0</v>
      </c>
      <c r="Y4817" s="122">
        <v>0</v>
      </c>
      <c r="Z4817" s="122">
        <v>0</v>
      </c>
      <c r="AA4817" s="122">
        <v>0</v>
      </c>
      <c r="AB4817" s="122">
        <v>0</v>
      </c>
      <c r="AC4817" s="122">
        <v>0</v>
      </c>
      <c r="AD4817" s="122">
        <v>0</v>
      </c>
      <c r="AE4817" s="122">
        <v>0</v>
      </c>
      <c r="AF4817" s="122">
        <v>1.2091380199999999E-5</v>
      </c>
      <c r="AG4817" s="122">
        <v>2.7186443800000002E-5</v>
      </c>
      <c r="AH4817" s="122">
        <v>4.6110793600000003E-5</v>
      </c>
      <c r="AI4817" s="122">
        <v>6.9155782600000007E-5</v>
      </c>
      <c r="AJ4817" s="122">
        <v>9.6058582600000003E-5</v>
      </c>
      <c r="AK4817" s="122">
        <v>1.110626456E-4</v>
      </c>
      <c r="AL4817" s="122">
        <v>0</v>
      </c>
    </row>
    <row r="4818" spans="1:38" hidden="1" x14ac:dyDescent="0.25">
      <c r="A4818" s="122" t="s">
        <v>2025</v>
      </c>
      <c r="B4818" s="122">
        <v>1</v>
      </c>
      <c r="C4818" s="122" t="s">
        <v>2230</v>
      </c>
      <c r="D4818" s="122" t="s">
        <v>2083</v>
      </c>
      <c r="E4818" s="122">
        <v>88</v>
      </c>
      <c r="F4818" s="122">
        <v>0</v>
      </c>
      <c r="G4818" s="122">
        <v>0</v>
      </c>
      <c r="H4818" s="122">
        <v>0</v>
      </c>
      <c r="I4818" s="122">
        <v>0</v>
      </c>
      <c r="J4818" s="122">
        <v>0</v>
      </c>
      <c r="K4818" s="122">
        <v>0</v>
      </c>
      <c r="L4818" s="122">
        <v>0</v>
      </c>
      <c r="M4818" s="122">
        <v>0</v>
      </c>
      <c r="N4818" s="122">
        <v>0</v>
      </c>
      <c r="O4818" s="122">
        <v>0</v>
      </c>
      <c r="P4818" s="122">
        <v>0</v>
      </c>
      <c r="Q4818" s="122">
        <v>0</v>
      </c>
      <c r="R4818" s="122">
        <v>0</v>
      </c>
      <c r="S4818" s="122">
        <v>0</v>
      </c>
      <c r="T4818" s="122">
        <v>0</v>
      </c>
      <c r="U4818" s="122">
        <v>0</v>
      </c>
      <c r="V4818" s="122">
        <v>0</v>
      </c>
      <c r="W4818" s="122">
        <v>0</v>
      </c>
      <c r="X4818" s="122">
        <v>0</v>
      </c>
      <c r="Y4818" s="122">
        <v>0</v>
      </c>
      <c r="Z4818" s="122">
        <v>0</v>
      </c>
      <c r="AA4818" s="122">
        <v>0</v>
      </c>
      <c r="AB4818" s="122">
        <v>0</v>
      </c>
      <c r="AC4818" s="122">
        <v>0</v>
      </c>
      <c r="AD4818" s="122">
        <v>0</v>
      </c>
      <c r="AE4818" s="122">
        <v>0</v>
      </c>
      <c r="AF4818" s="122">
        <v>7.8077748000000001E-6</v>
      </c>
      <c r="AG4818" s="122">
        <v>1.7303375599999999E-5</v>
      </c>
      <c r="AH4818" s="122">
        <v>2.8931254999999999E-5</v>
      </c>
      <c r="AI4818" s="122">
        <v>4.2825673799999998E-5</v>
      </c>
      <c r="AJ4818" s="122">
        <v>5.9788633800000002E-5</v>
      </c>
      <c r="AK4818" s="122">
        <v>6.8899240799999995E-5</v>
      </c>
      <c r="AL4818" s="122">
        <v>0</v>
      </c>
    </row>
    <row r="4819" spans="1:38" hidden="1" x14ac:dyDescent="0.25">
      <c r="A4819" s="122" t="s">
        <v>2025</v>
      </c>
      <c r="B4819" s="122">
        <v>1</v>
      </c>
      <c r="C4819" s="122" t="s">
        <v>2230</v>
      </c>
      <c r="D4819" s="122" t="s">
        <v>2084</v>
      </c>
      <c r="E4819" s="122">
        <v>88</v>
      </c>
      <c r="F4819" s="122">
        <v>0</v>
      </c>
      <c r="G4819" s="122">
        <v>0</v>
      </c>
      <c r="H4819" s="122">
        <v>0</v>
      </c>
      <c r="I4819" s="122">
        <v>0</v>
      </c>
      <c r="J4819" s="122">
        <v>0</v>
      </c>
      <c r="K4819" s="122">
        <v>0</v>
      </c>
      <c r="L4819" s="122">
        <v>0</v>
      </c>
      <c r="M4819" s="122">
        <v>0</v>
      </c>
      <c r="N4819" s="122">
        <v>0</v>
      </c>
      <c r="O4819" s="122">
        <v>0</v>
      </c>
      <c r="P4819" s="122">
        <v>0</v>
      </c>
      <c r="Q4819" s="122">
        <v>0</v>
      </c>
      <c r="R4819" s="122">
        <v>0</v>
      </c>
      <c r="S4819" s="122">
        <v>0</v>
      </c>
      <c r="T4819" s="122">
        <v>0</v>
      </c>
      <c r="U4819" s="122">
        <v>0</v>
      </c>
      <c r="V4819" s="122">
        <v>0</v>
      </c>
      <c r="W4819" s="122">
        <v>0</v>
      </c>
      <c r="X4819" s="122">
        <v>0</v>
      </c>
      <c r="Y4819" s="122">
        <v>0</v>
      </c>
      <c r="Z4819" s="122">
        <v>0</v>
      </c>
      <c r="AA4819" s="122">
        <v>0</v>
      </c>
      <c r="AB4819" s="122">
        <v>0</v>
      </c>
      <c r="AC4819" s="122">
        <v>0</v>
      </c>
      <c r="AD4819" s="122">
        <v>0</v>
      </c>
      <c r="AE4819" s="122">
        <v>0</v>
      </c>
      <c r="AF4819" s="122">
        <v>1.4996349999999999E-6</v>
      </c>
      <c r="AG4819" s="122">
        <v>3.3736297999999999E-6</v>
      </c>
      <c r="AH4819" s="122">
        <v>5.6991212E-6</v>
      </c>
      <c r="AI4819" s="122">
        <v>8.5056715999999992E-6</v>
      </c>
      <c r="AJ4819" s="122">
        <v>1.1460204999999999E-5</v>
      </c>
      <c r="AK4819" s="122">
        <v>1.2803964599999999E-5</v>
      </c>
      <c r="AL4819" s="122">
        <v>0</v>
      </c>
    </row>
    <row r="4820" spans="1:38" hidden="1" x14ac:dyDescent="0.25">
      <c r="A4820" s="122" t="s">
        <v>2025</v>
      </c>
      <c r="B4820" s="122">
        <v>1</v>
      </c>
      <c r="C4820" s="122" t="s">
        <v>2230</v>
      </c>
      <c r="D4820" s="122" t="s">
        <v>2085</v>
      </c>
      <c r="E4820" s="122">
        <v>88</v>
      </c>
      <c r="F4820" s="122">
        <v>0</v>
      </c>
      <c r="G4820" s="122">
        <v>0</v>
      </c>
      <c r="H4820" s="122">
        <v>0</v>
      </c>
      <c r="I4820" s="122">
        <v>0</v>
      </c>
      <c r="J4820" s="122">
        <v>0</v>
      </c>
      <c r="K4820" s="122">
        <v>0</v>
      </c>
      <c r="L4820" s="122">
        <v>0</v>
      </c>
      <c r="M4820" s="122">
        <v>0</v>
      </c>
      <c r="N4820" s="122">
        <v>0</v>
      </c>
      <c r="O4820" s="122">
        <v>0</v>
      </c>
      <c r="P4820" s="122">
        <v>0</v>
      </c>
      <c r="Q4820" s="122">
        <v>0</v>
      </c>
      <c r="R4820" s="122">
        <v>0</v>
      </c>
      <c r="S4820" s="122">
        <v>0</v>
      </c>
      <c r="T4820" s="122">
        <v>0</v>
      </c>
      <c r="U4820" s="122">
        <v>0</v>
      </c>
      <c r="V4820" s="122">
        <v>0</v>
      </c>
      <c r="W4820" s="122">
        <v>0</v>
      </c>
      <c r="X4820" s="122">
        <v>0</v>
      </c>
      <c r="Y4820" s="122">
        <v>0</v>
      </c>
      <c r="Z4820" s="122">
        <v>0</v>
      </c>
      <c r="AA4820" s="122">
        <v>0</v>
      </c>
      <c r="AB4820" s="122">
        <v>0</v>
      </c>
      <c r="AC4820" s="122">
        <v>0</v>
      </c>
      <c r="AD4820" s="122">
        <v>0</v>
      </c>
      <c r="AE4820" s="122">
        <v>0</v>
      </c>
      <c r="AF4820" s="122">
        <v>2.0719699999999998E-6</v>
      </c>
      <c r="AG4820" s="122">
        <v>4.6361196000000003E-6</v>
      </c>
      <c r="AH4820" s="122">
        <v>7.8264405999999992E-6</v>
      </c>
      <c r="AI4820" s="122">
        <v>1.17291664E-5</v>
      </c>
      <c r="AJ4820" s="122">
        <v>1.64720072E-5</v>
      </c>
      <c r="AK4820" s="122">
        <v>1.9173633599999999E-5</v>
      </c>
      <c r="AL4820" s="122">
        <v>0</v>
      </c>
    </row>
    <row r="4821" spans="1:38" hidden="1" x14ac:dyDescent="0.25">
      <c r="A4821" s="122" t="s">
        <v>2025</v>
      </c>
      <c r="B4821" s="122">
        <v>1</v>
      </c>
      <c r="C4821" s="122" t="s">
        <v>2230</v>
      </c>
      <c r="D4821" s="122" t="s">
        <v>2086</v>
      </c>
      <c r="E4821" s="122">
        <v>88</v>
      </c>
      <c r="F4821" s="122">
        <v>0</v>
      </c>
      <c r="G4821" s="122">
        <v>0</v>
      </c>
      <c r="H4821" s="122">
        <v>0</v>
      </c>
      <c r="I4821" s="122">
        <v>0</v>
      </c>
      <c r="J4821" s="122">
        <v>0</v>
      </c>
      <c r="K4821" s="122">
        <v>0</v>
      </c>
      <c r="L4821" s="122">
        <v>0</v>
      </c>
      <c r="M4821" s="122">
        <v>0</v>
      </c>
      <c r="N4821" s="122">
        <v>0</v>
      </c>
      <c r="O4821" s="122">
        <v>0</v>
      </c>
      <c r="P4821" s="122">
        <v>0</v>
      </c>
      <c r="Q4821" s="122">
        <v>0</v>
      </c>
      <c r="R4821" s="122">
        <v>0</v>
      </c>
      <c r="S4821" s="122">
        <v>0</v>
      </c>
      <c r="T4821" s="122">
        <v>0</v>
      </c>
      <c r="U4821" s="122">
        <v>0</v>
      </c>
      <c r="V4821" s="122">
        <v>0</v>
      </c>
      <c r="W4821" s="122">
        <v>0</v>
      </c>
      <c r="X4821" s="122">
        <v>0</v>
      </c>
      <c r="Y4821" s="122">
        <v>0</v>
      </c>
      <c r="Z4821" s="122">
        <v>0</v>
      </c>
      <c r="AA4821" s="122">
        <v>0</v>
      </c>
      <c r="AB4821" s="122">
        <v>0</v>
      </c>
      <c r="AC4821" s="122">
        <v>0</v>
      </c>
      <c r="AD4821" s="122">
        <v>0</v>
      </c>
      <c r="AE4821" s="122">
        <v>0</v>
      </c>
      <c r="AF4821" s="122">
        <v>4.4988958200000001E-5</v>
      </c>
      <c r="AG4821" s="122">
        <v>1.0152211279999999E-4</v>
      </c>
      <c r="AH4821" s="122">
        <v>1.7202998800000001E-4</v>
      </c>
      <c r="AI4821" s="122">
        <v>2.5810602880000001E-4</v>
      </c>
      <c r="AJ4821" s="122">
        <v>3.5820656399999999E-4</v>
      </c>
      <c r="AK4821" s="122">
        <v>4.1621489660000001E-4</v>
      </c>
      <c r="AL4821" s="122">
        <v>0</v>
      </c>
    </row>
    <row r="4822" spans="1:38" hidden="1" x14ac:dyDescent="0.25">
      <c r="A4822" s="122" t="s">
        <v>2025</v>
      </c>
      <c r="B4822" s="122">
        <v>1</v>
      </c>
      <c r="C4822" s="122" t="s">
        <v>2230</v>
      </c>
      <c r="D4822" s="122" t="s">
        <v>2087</v>
      </c>
      <c r="E4822" s="122">
        <v>88</v>
      </c>
      <c r="F4822" s="122">
        <v>0</v>
      </c>
      <c r="G4822" s="122">
        <v>0</v>
      </c>
      <c r="H4822" s="122">
        <v>0</v>
      </c>
      <c r="I4822" s="122">
        <v>0</v>
      </c>
      <c r="J4822" s="122">
        <v>0</v>
      </c>
      <c r="K4822" s="122">
        <v>0</v>
      </c>
      <c r="L4822" s="122">
        <v>0</v>
      </c>
      <c r="M4822" s="122">
        <v>0</v>
      </c>
      <c r="N4822" s="122">
        <v>0</v>
      </c>
      <c r="O4822" s="122">
        <v>0</v>
      </c>
      <c r="P4822" s="122">
        <v>0</v>
      </c>
      <c r="Q4822" s="122">
        <v>0</v>
      </c>
      <c r="R4822" s="122">
        <v>0</v>
      </c>
      <c r="S4822" s="122">
        <v>0</v>
      </c>
      <c r="T4822" s="122">
        <v>0</v>
      </c>
      <c r="U4822" s="122">
        <v>0</v>
      </c>
      <c r="V4822" s="122">
        <v>0</v>
      </c>
      <c r="W4822" s="122">
        <v>0</v>
      </c>
      <c r="X4822" s="122">
        <v>0</v>
      </c>
      <c r="Y4822" s="122">
        <v>0</v>
      </c>
      <c r="Z4822" s="122">
        <v>0</v>
      </c>
      <c r="AA4822" s="122">
        <v>0</v>
      </c>
      <c r="AB4822" s="122">
        <v>0</v>
      </c>
      <c r="AC4822" s="122">
        <v>0</v>
      </c>
      <c r="AD4822" s="122">
        <v>0</v>
      </c>
      <c r="AE4822" s="122">
        <v>0</v>
      </c>
      <c r="AF4822" s="122">
        <v>2.2483188999999998E-5</v>
      </c>
      <c r="AG4822" s="122">
        <v>5.0414954799999998E-5</v>
      </c>
      <c r="AH4822" s="122">
        <v>8.5140280599999997E-5</v>
      </c>
      <c r="AI4822" s="122">
        <v>1.276358126E-4</v>
      </c>
      <c r="AJ4822" s="122">
        <v>1.7812072679999999E-4</v>
      </c>
      <c r="AK4822" s="122">
        <v>2.0636857040000001E-4</v>
      </c>
      <c r="AL4822" s="122">
        <v>0</v>
      </c>
    </row>
    <row r="4823" spans="1:38" hidden="1" x14ac:dyDescent="0.25">
      <c r="A4823" s="122" t="s">
        <v>2025</v>
      </c>
      <c r="B4823" s="122">
        <v>1</v>
      </c>
      <c r="C4823" s="122" t="s">
        <v>2230</v>
      </c>
      <c r="D4823" s="122" t="s">
        <v>2134</v>
      </c>
      <c r="E4823" s="122">
        <v>88</v>
      </c>
      <c r="F4823" s="122">
        <v>0</v>
      </c>
      <c r="G4823" s="122">
        <v>0</v>
      </c>
      <c r="H4823" s="122">
        <v>0</v>
      </c>
      <c r="I4823" s="122">
        <v>0</v>
      </c>
      <c r="J4823" s="122">
        <v>0</v>
      </c>
      <c r="K4823" s="122">
        <v>0</v>
      </c>
      <c r="L4823" s="122">
        <v>0</v>
      </c>
      <c r="M4823" s="122">
        <v>0</v>
      </c>
      <c r="N4823" s="122">
        <v>0</v>
      </c>
      <c r="O4823" s="122">
        <v>0</v>
      </c>
      <c r="P4823" s="122">
        <v>0</v>
      </c>
      <c r="Q4823" s="122">
        <v>0</v>
      </c>
      <c r="R4823" s="122">
        <v>0</v>
      </c>
      <c r="S4823" s="122">
        <v>0</v>
      </c>
      <c r="T4823" s="122">
        <v>0</v>
      </c>
      <c r="U4823" s="122">
        <v>0</v>
      </c>
      <c r="V4823" s="122">
        <v>0</v>
      </c>
      <c r="W4823" s="122">
        <v>0</v>
      </c>
      <c r="X4823" s="122">
        <v>0</v>
      </c>
      <c r="Y4823" s="122">
        <v>0</v>
      </c>
      <c r="Z4823" s="122">
        <v>0</v>
      </c>
      <c r="AA4823" s="122">
        <v>0</v>
      </c>
      <c r="AB4823" s="122">
        <v>0</v>
      </c>
      <c r="AC4823" s="122">
        <v>0</v>
      </c>
      <c r="AD4823" s="122">
        <v>0</v>
      </c>
      <c r="AE4823" s="122">
        <v>0</v>
      </c>
      <c r="AF4823" s="122">
        <v>3.6400999999999999E-7</v>
      </c>
      <c r="AG4823" s="122">
        <v>8.0995220000000001E-7</v>
      </c>
      <c r="AH4823" s="122">
        <v>1.3578964E-6</v>
      </c>
      <c r="AI4823" s="122">
        <v>2.0193633999999999E-6</v>
      </c>
      <c r="AJ4823" s="122">
        <v>2.7980553999999999E-6</v>
      </c>
      <c r="AK4823" s="122">
        <v>3.2256132000000001E-6</v>
      </c>
      <c r="AL4823" s="122">
        <v>0</v>
      </c>
    </row>
    <row r="4824" spans="1:38" hidden="1" x14ac:dyDescent="0.25">
      <c r="A4824" s="122" t="s">
        <v>2025</v>
      </c>
      <c r="B4824" s="122">
        <v>1</v>
      </c>
      <c r="C4824" s="122" t="s">
        <v>2230</v>
      </c>
      <c r="D4824" s="122" t="s">
        <v>2088</v>
      </c>
      <c r="E4824" s="122">
        <v>88</v>
      </c>
      <c r="F4824" s="122">
        <v>0</v>
      </c>
      <c r="G4824" s="122">
        <v>0</v>
      </c>
      <c r="H4824" s="122">
        <v>0</v>
      </c>
      <c r="I4824" s="122">
        <v>0</v>
      </c>
      <c r="J4824" s="122">
        <v>0</v>
      </c>
      <c r="K4824" s="122">
        <v>0</v>
      </c>
      <c r="L4824" s="122">
        <v>0</v>
      </c>
      <c r="M4824" s="122">
        <v>0</v>
      </c>
      <c r="N4824" s="122">
        <v>0</v>
      </c>
      <c r="O4824" s="122">
        <v>0</v>
      </c>
      <c r="P4824" s="122">
        <v>0</v>
      </c>
      <c r="Q4824" s="122">
        <v>0</v>
      </c>
      <c r="R4824" s="122">
        <v>0</v>
      </c>
      <c r="S4824" s="122">
        <v>0</v>
      </c>
      <c r="T4824" s="122">
        <v>0</v>
      </c>
      <c r="U4824" s="122">
        <v>0</v>
      </c>
      <c r="V4824" s="122">
        <v>0</v>
      </c>
      <c r="W4824" s="122">
        <v>0</v>
      </c>
      <c r="X4824" s="122">
        <v>0</v>
      </c>
      <c r="Y4824" s="122">
        <v>0</v>
      </c>
      <c r="Z4824" s="122">
        <v>0</v>
      </c>
      <c r="AA4824" s="122">
        <v>0</v>
      </c>
      <c r="AB4824" s="122">
        <v>0</v>
      </c>
      <c r="AC4824" s="122">
        <v>0</v>
      </c>
      <c r="AD4824" s="122">
        <v>0</v>
      </c>
      <c r="AE4824" s="122">
        <v>0</v>
      </c>
      <c r="AF4824" s="122">
        <v>3.1164641999999999E-6</v>
      </c>
      <c r="AG4824" s="122">
        <v>6.9002174E-6</v>
      </c>
      <c r="AH4824" s="122">
        <v>1.15180932E-5</v>
      </c>
      <c r="AI4824" s="122">
        <v>1.7000642799999999E-5</v>
      </c>
      <c r="AJ4824" s="122">
        <v>2.41115294E-5</v>
      </c>
      <c r="AK4824" s="122">
        <v>2.75465914E-5</v>
      </c>
      <c r="AL4824" s="122">
        <v>0</v>
      </c>
    </row>
    <row r="4825" spans="1:38" hidden="1" x14ac:dyDescent="0.25">
      <c r="A4825" s="122" t="s">
        <v>2025</v>
      </c>
      <c r="B4825" s="122">
        <v>1</v>
      </c>
      <c r="C4825" s="122" t="s">
        <v>2230</v>
      </c>
      <c r="D4825" s="122" t="s">
        <v>2089</v>
      </c>
      <c r="E4825" s="122">
        <v>88</v>
      </c>
      <c r="F4825" s="122">
        <v>0</v>
      </c>
      <c r="G4825" s="122">
        <v>0</v>
      </c>
      <c r="H4825" s="122">
        <v>0</v>
      </c>
      <c r="I4825" s="122">
        <v>0</v>
      </c>
      <c r="J4825" s="122">
        <v>0</v>
      </c>
      <c r="K4825" s="122">
        <v>0</v>
      </c>
      <c r="L4825" s="122">
        <v>0</v>
      </c>
      <c r="M4825" s="122">
        <v>0</v>
      </c>
      <c r="N4825" s="122">
        <v>0</v>
      </c>
      <c r="O4825" s="122">
        <v>0</v>
      </c>
      <c r="P4825" s="122">
        <v>0</v>
      </c>
      <c r="Q4825" s="122">
        <v>0</v>
      </c>
      <c r="R4825" s="122">
        <v>0</v>
      </c>
      <c r="S4825" s="122">
        <v>0</v>
      </c>
      <c r="T4825" s="122">
        <v>0</v>
      </c>
      <c r="U4825" s="122">
        <v>0</v>
      </c>
      <c r="V4825" s="122">
        <v>0</v>
      </c>
      <c r="W4825" s="122">
        <v>0</v>
      </c>
      <c r="X4825" s="122">
        <v>0</v>
      </c>
      <c r="Y4825" s="122">
        <v>0</v>
      </c>
      <c r="Z4825" s="122">
        <v>0</v>
      </c>
      <c r="AA4825" s="122">
        <v>0</v>
      </c>
      <c r="AB4825" s="122">
        <v>0</v>
      </c>
      <c r="AC4825" s="122">
        <v>0</v>
      </c>
      <c r="AD4825" s="122">
        <v>0</v>
      </c>
      <c r="AE4825" s="122">
        <v>0</v>
      </c>
      <c r="AF4825" s="122">
        <v>6.8336759999999997E-6</v>
      </c>
      <c r="AG4825" s="122">
        <v>1.5214623800000001E-5</v>
      </c>
      <c r="AH4825" s="122">
        <v>2.5494196599999999E-5</v>
      </c>
      <c r="AI4825" s="122">
        <v>3.7944753999999997E-5</v>
      </c>
      <c r="AJ4825" s="122">
        <v>5.2953443200000001E-5</v>
      </c>
      <c r="AK4825" s="122">
        <v>6.1016447199999999E-5</v>
      </c>
      <c r="AL4825" s="122">
        <v>0</v>
      </c>
    </row>
    <row r="4826" spans="1:38" hidden="1" x14ac:dyDescent="0.25">
      <c r="A4826" s="122" t="s">
        <v>2025</v>
      </c>
      <c r="B4826" s="122">
        <v>1</v>
      </c>
      <c r="C4826" s="122" t="s">
        <v>2230</v>
      </c>
      <c r="D4826" s="122" t="s">
        <v>2090</v>
      </c>
      <c r="E4826" s="122">
        <v>88</v>
      </c>
      <c r="F4826" s="122">
        <v>0</v>
      </c>
      <c r="G4826" s="122">
        <v>0</v>
      </c>
      <c r="H4826" s="122">
        <v>0</v>
      </c>
      <c r="I4826" s="122">
        <v>0</v>
      </c>
      <c r="J4826" s="122">
        <v>0</v>
      </c>
      <c r="K4826" s="122">
        <v>0</v>
      </c>
      <c r="L4826" s="122">
        <v>0</v>
      </c>
      <c r="M4826" s="122">
        <v>0</v>
      </c>
      <c r="N4826" s="122">
        <v>0</v>
      </c>
      <c r="O4826" s="122">
        <v>0</v>
      </c>
      <c r="P4826" s="122">
        <v>0</v>
      </c>
      <c r="Q4826" s="122">
        <v>0</v>
      </c>
      <c r="R4826" s="122">
        <v>0</v>
      </c>
      <c r="S4826" s="122">
        <v>0</v>
      </c>
      <c r="T4826" s="122">
        <v>0</v>
      </c>
      <c r="U4826" s="122">
        <v>0</v>
      </c>
      <c r="V4826" s="122">
        <v>0</v>
      </c>
      <c r="W4826" s="122">
        <v>0</v>
      </c>
      <c r="X4826" s="122">
        <v>0</v>
      </c>
      <c r="Y4826" s="122">
        <v>0</v>
      </c>
      <c r="Z4826" s="122">
        <v>0</v>
      </c>
      <c r="AA4826" s="122">
        <v>0</v>
      </c>
      <c r="AB4826" s="122">
        <v>0</v>
      </c>
      <c r="AC4826" s="122">
        <v>0</v>
      </c>
      <c r="AD4826" s="122">
        <v>0</v>
      </c>
      <c r="AE4826" s="122">
        <v>0</v>
      </c>
      <c r="AF4826" s="122">
        <v>3.6729604000000002E-6</v>
      </c>
      <c r="AG4826" s="122">
        <v>8.3229919999999995E-6</v>
      </c>
      <c r="AH4826" s="122">
        <v>1.4180678399999999E-5</v>
      </c>
      <c r="AI4826" s="122">
        <v>2.1485481600000001E-5</v>
      </c>
      <c r="AJ4826" s="122">
        <v>3.0685495800000002E-5</v>
      </c>
      <c r="AK4826" s="122">
        <v>3.6324678400000001E-5</v>
      </c>
      <c r="AL4826" s="122">
        <v>0</v>
      </c>
    </row>
    <row r="4827" spans="1:38" hidden="1" x14ac:dyDescent="0.25">
      <c r="A4827" s="122" t="s">
        <v>2025</v>
      </c>
      <c r="B4827" s="122">
        <v>1</v>
      </c>
      <c r="C4827" s="122" t="s">
        <v>2230</v>
      </c>
      <c r="D4827" s="122" t="s">
        <v>2091</v>
      </c>
      <c r="E4827" s="122">
        <v>88</v>
      </c>
      <c r="F4827" s="122">
        <v>0</v>
      </c>
      <c r="G4827" s="122">
        <v>0</v>
      </c>
      <c r="H4827" s="122">
        <v>0</v>
      </c>
      <c r="I4827" s="122">
        <v>0</v>
      </c>
      <c r="J4827" s="122">
        <v>0</v>
      </c>
      <c r="K4827" s="122">
        <v>0</v>
      </c>
      <c r="L4827" s="122">
        <v>0</v>
      </c>
      <c r="M4827" s="122">
        <v>0</v>
      </c>
      <c r="N4827" s="122">
        <v>0</v>
      </c>
      <c r="O4827" s="122">
        <v>0</v>
      </c>
      <c r="P4827" s="122">
        <v>0</v>
      </c>
      <c r="Q4827" s="122">
        <v>0</v>
      </c>
      <c r="R4827" s="122">
        <v>0</v>
      </c>
      <c r="S4827" s="122">
        <v>0</v>
      </c>
      <c r="T4827" s="122">
        <v>0</v>
      </c>
      <c r="U4827" s="122">
        <v>0</v>
      </c>
      <c r="V4827" s="122">
        <v>0</v>
      </c>
      <c r="W4827" s="122">
        <v>0</v>
      </c>
      <c r="X4827" s="122">
        <v>0</v>
      </c>
      <c r="Y4827" s="122">
        <v>0</v>
      </c>
      <c r="Z4827" s="122">
        <v>0</v>
      </c>
      <c r="AA4827" s="122">
        <v>0</v>
      </c>
      <c r="AB4827" s="122">
        <v>0</v>
      </c>
      <c r="AC4827" s="122">
        <v>0</v>
      </c>
      <c r="AD4827" s="122">
        <v>0</v>
      </c>
      <c r="AE4827" s="122">
        <v>0</v>
      </c>
      <c r="AF4827" s="122">
        <v>2.7964740599999999E-5</v>
      </c>
      <c r="AG4827" s="122">
        <v>6.1850418599999999E-5</v>
      </c>
      <c r="AH4827" s="122">
        <v>1.029891804E-4</v>
      </c>
      <c r="AI4827" s="122">
        <v>1.521228798E-4</v>
      </c>
      <c r="AJ4827" s="122">
        <v>2.12321424E-4</v>
      </c>
      <c r="AK4827" s="122">
        <v>2.4213870660000001E-4</v>
      </c>
      <c r="AL4827" s="122">
        <v>0</v>
      </c>
    </row>
    <row r="4828" spans="1:38" hidden="1" x14ac:dyDescent="0.25">
      <c r="A4828" s="122" t="s">
        <v>2025</v>
      </c>
      <c r="B4828" s="122">
        <v>1</v>
      </c>
      <c r="C4828" s="122" t="s">
        <v>2230</v>
      </c>
      <c r="D4828" s="122" t="s">
        <v>2092</v>
      </c>
      <c r="E4828" s="122">
        <v>88</v>
      </c>
      <c r="F4828" s="122">
        <v>0</v>
      </c>
      <c r="G4828" s="122">
        <v>0</v>
      </c>
      <c r="H4828" s="122">
        <v>0</v>
      </c>
      <c r="I4828" s="122">
        <v>0</v>
      </c>
      <c r="J4828" s="122">
        <v>0</v>
      </c>
      <c r="K4828" s="122">
        <v>0</v>
      </c>
      <c r="L4828" s="122">
        <v>0</v>
      </c>
      <c r="M4828" s="122">
        <v>0</v>
      </c>
      <c r="N4828" s="122">
        <v>0</v>
      </c>
      <c r="O4828" s="122">
        <v>0</v>
      </c>
      <c r="P4828" s="122">
        <v>0</v>
      </c>
      <c r="Q4828" s="122">
        <v>0</v>
      </c>
      <c r="R4828" s="122">
        <v>0</v>
      </c>
      <c r="S4828" s="122">
        <v>0</v>
      </c>
      <c r="T4828" s="122">
        <v>0</v>
      </c>
      <c r="U4828" s="122">
        <v>0</v>
      </c>
      <c r="V4828" s="122">
        <v>0</v>
      </c>
      <c r="W4828" s="122">
        <v>0</v>
      </c>
      <c r="X4828" s="122">
        <v>0</v>
      </c>
      <c r="Y4828" s="122">
        <v>0</v>
      </c>
      <c r="Z4828" s="122">
        <v>0</v>
      </c>
      <c r="AA4828" s="122">
        <v>0</v>
      </c>
      <c r="AB4828" s="122">
        <v>0</v>
      </c>
      <c r="AC4828" s="122">
        <v>0</v>
      </c>
      <c r="AD4828" s="122">
        <v>0</v>
      </c>
      <c r="AE4828" s="122">
        <v>0</v>
      </c>
      <c r="AF4828" s="122">
        <v>1.4477562600000001E-5</v>
      </c>
      <c r="AG4828" s="122">
        <v>3.2242186800000002E-5</v>
      </c>
      <c r="AH4828" s="122">
        <v>5.4215178400000002E-5</v>
      </c>
      <c r="AI4828" s="122">
        <v>8.0835182199999995E-5</v>
      </c>
      <c r="AJ4828" s="122">
        <v>1.126875236E-4</v>
      </c>
      <c r="AK4828" s="122">
        <v>1.300553554E-4</v>
      </c>
      <c r="AL4828" s="122">
        <v>0</v>
      </c>
    </row>
    <row r="4829" spans="1:38" hidden="1" x14ac:dyDescent="0.25">
      <c r="A4829" s="122" t="s">
        <v>2025</v>
      </c>
      <c r="B4829" s="122">
        <v>1</v>
      </c>
      <c r="C4829" s="122" t="s">
        <v>2230</v>
      </c>
      <c r="D4829" s="122" t="s">
        <v>2093</v>
      </c>
      <c r="E4829" s="122">
        <v>88</v>
      </c>
      <c r="F4829" s="122">
        <v>0</v>
      </c>
      <c r="G4829" s="122">
        <v>0</v>
      </c>
      <c r="H4829" s="122">
        <v>0</v>
      </c>
      <c r="I4829" s="122">
        <v>0</v>
      </c>
      <c r="J4829" s="122">
        <v>0</v>
      </c>
      <c r="K4829" s="122">
        <v>0</v>
      </c>
      <c r="L4829" s="122">
        <v>0</v>
      </c>
      <c r="M4829" s="122">
        <v>0</v>
      </c>
      <c r="N4829" s="122">
        <v>0</v>
      </c>
      <c r="O4829" s="122">
        <v>0</v>
      </c>
      <c r="P4829" s="122">
        <v>0</v>
      </c>
      <c r="Q4829" s="122">
        <v>0</v>
      </c>
      <c r="R4829" s="122">
        <v>0</v>
      </c>
      <c r="S4829" s="122">
        <v>0</v>
      </c>
      <c r="T4829" s="122">
        <v>0</v>
      </c>
      <c r="U4829" s="122">
        <v>0</v>
      </c>
      <c r="V4829" s="122">
        <v>0</v>
      </c>
      <c r="W4829" s="122">
        <v>0</v>
      </c>
      <c r="X4829" s="122">
        <v>0</v>
      </c>
      <c r="Y4829" s="122">
        <v>0</v>
      </c>
      <c r="Z4829" s="122">
        <v>0</v>
      </c>
      <c r="AA4829" s="122">
        <v>0</v>
      </c>
      <c r="AB4829" s="122">
        <v>0</v>
      </c>
      <c r="AC4829" s="122">
        <v>0</v>
      </c>
      <c r="AD4829" s="122">
        <v>0</v>
      </c>
      <c r="AE4829" s="122">
        <v>0</v>
      </c>
      <c r="AF4829" s="122">
        <v>6.3533375999999998E-6</v>
      </c>
      <c r="AG4829" s="122">
        <v>1.40877464E-5</v>
      </c>
      <c r="AH4829" s="122">
        <v>2.3574770600000001E-5</v>
      </c>
      <c r="AI4829" s="122">
        <v>3.4978908200000003E-5</v>
      </c>
      <c r="AJ4829" s="122">
        <v>4.8755438199999998E-5</v>
      </c>
      <c r="AK4829" s="122">
        <v>5.6076836000000003E-5</v>
      </c>
      <c r="AL4829" s="122">
        <v>0</v>
      </c>
    </row>
    <row r="4830" spans="1:38" hidden="1" x14ac:dyDescent="0.25">
      <c r="A4830" s="122" t="s">
        <v>2025</v>
      </c>
      <c r="B4830" s="122">
        <v>1</v>
      </c>
      <c r="C4830" s="122" t="s">
        <v>2230</v>
      </c>
      <c r="D4830" s="122" t="s">
        <v>2094</v>
      </c>
      <c r="E4830" s="122">
        <v>88</v>
      </c>
      <c r="F4830" s="122">
        <v>0</v>
      </c>
      <c r="G4830" s="122">
        <v>0</v>
      </c>
      <c r="H4830" s="122">
        <v>0</v>
      </c>
      <c r="I4830" s="122">
        <v>0</v>
      </c>
      <c r="J4830" s="122">
        <v>0</v>
      </c>
      <c r="K4830" s="122">
        <v>0</v>
      </c>
      <c r="L4830" s="122">
        <v>0</v>
      </c>
      <c r="M4830" s="122">
        <v>0</v>
      </c>
      <c r="N4830" s="122">
        <v>0</v>
      </c>
      <c r="O4830" s="122">
        <v>0</v>
      </c>
      <c r="P4830" s="122">
        <v>0</v>
      </c>
      <c r="Q4830" s="122">
        <v>0</v>
      </c>
      <c r="R4830" s="122">
        <v>0</v>
      </c>
      <c r="S4830" s="122">
        <v>0</v>
      </c>
      <c r="T4830" s="122">
        <v>0</v>
      </c>
      <c r="U4830" s="122">
        <v>0</v>
      </c>
      <c r="V4830" s="122">
        <v>0</v>
      </c>
      <c r="W4830" s="122">
        <v>0</v>
      </c>
      <c r="X4830" s="122">
        <v>0</v>
      </c>
      <c r="Y4830" s="122">
        <v>0</v>
      </c>
      <c r="Z4830" s="122">
        <v>0</v>
      </c>
      <c r="AA4830" s="122">
        <v>0</v>
      </c>
      <c r="AB4830" s="122">
        <v>0</v>
      </c>
      <c r="AC4830" s="122">
        <v>0</v>
      </c>
      <c r="AD4830" s="122">
        <v>0</v>
      </c>
      <c r="AE4830" s="122">
        <v>0</v>
      </c>
      <c r="AF4830" s="122">
        <v>9.6845127999999992E-6</v>
      </c>
      <c r="AG4830" s="122">
        <v>2.15635692E-5</v>
      </c>
      <c r="AH4830" s="122">
        <v>3.6132274999999998E-5</v>
      </c>
      <c r="AI4830" s="122">
        <v>5.3710040800000001E-5</v>
      </c>
      <c r="AJ4830" s="122">
        <v>7.4796124600000002E-5</v>
      </c>
      <c r="AK4830" s="122">
        <v>8.6169869599999995E-5</v>
      </c>
      <c r="AL4830" s="122">
        <v>0</v>
      </c>
    </row>
    <row r="4831" spans="1:38" hidden="1" x14ac:dyDescent="0.25">
      <c r="A4831" s="122" t="s">
        <v>2025</v>
      </c>
      <c r="B4831" s="122">
        <v>1</v>
      </c>
      <c r="C4831" s="122" t="s">
        <v>2230</v>
      </c>
      <c r="D4831" s="122" t="s">
        <v>2095</v>
      </c>
      <c r="E4831" s="122">
        <v>88</v>
      </c>
      <c r="F4831" s="122">
        <v>0</v>
      </c>
      <c r="G4831" s="122">
        <v>0</v>
      </c>
      <c r="H4831" s="122">
        <v>0</v>
      </c>
      <c r="I4831" s="122">
        <v>0</v>
      </c>
      <c r="J4831" s="122">
        <v>0</v>
      </c>
      <c r="K4831" s="122">
        <v>0</v>
      </c>
      <c r="L4831" s="122">
        <v>0</v>
      </c>
      <c r="M4831" s="122">
        <v>0</v>
      </c>
      <c r="N4831" s="122">
        <v>0</v>
      </c>
      <c r="O4831" s="122">
        <v>0</v>
      </c>
      <c r="P4831" s="122">
        <v>0</v>
      </c>
      <c r="Q4831" s="122">
        <v>0</v>
      </c>
      <c r="R4831" s="122">
        <v>0</v>
      </c>
      <c r="S4831" s="122">
        <v>0</v>
      </c>
      <c r="T4831" s="122">
        <v>0</v>
      </c>
      <c r="U4831" s="122">
        <v>0</v>
      </c>
      <c r="V4831" s="122">
        <v>0</v>
      </c>
      <c r="W4831" s="122">
        <v>0</v>
      </c>
      <c r="X4831" s="122">
        <v>0</v>
      </c>
      <c r="Y4831" s="122">
        <v>0</v>
      </c>
      <c r="Z4831" s="122">
        <v>0</v>
      </c>
      <c r="AA4831" s="122">
        <v>0</v>
      </c>
      <c r="AB4831" s="122">
        <v>0</v>
      </c>
      <c r="AC4831" s="122">
        <v>0</v>
      </c>
      <c r="AD4831" s="122">
        <v>0</v>
      </c>
      <c r="AE4831" s="122">
        <v>0</v>
      </c>
      <c r="AF4831" s="122">
        <v>1.02102322E-5</v>
      </c>
      <c r="AG4831" s="122">
        <v>2.2619018200000001E-5</v>
      </c>
      <c r="AH4831" s="122">
        <v>3.7752437999999999E-5</v>
      </c>
      <c r="AI4831" s="122">
        <v>5.5943062799999999E-5</v>
      </c>
      <c r="AJ4831" s="122">
        <v>7.7241386000000004E-5</v>
      </c>
      <c r="AK4831" s="122">
        <v>8.8360770199999997E-5</v>
      </c>
      <c r="AL4831" s="122">
        <v>0</v>
      </c>
    </row>
    <row r="4832" spans="1:38" hidden="1" x14ac:dyDescent="0.25">
      <c r="A4832" s="122" t="s">
        <v>2025</v>
      </c>
      <c r="B4832" s="122">
        <v>1</v>
      </c>
      <c r="C4832" s="122" t="s">
        <v>2230</v>
      </c>
      <c r="D4832" s="122" t="s">
        <v>2096</v>
      </c>
      <c r="E4832" s="122">
        <v>88</v>
      </c>
      <c r="F4832" s="122">
        <v>0</v>
      </c>
      <c r="G4832" s="122">
        <v>0</v>
      </c>
      <c r="H4832" s="122">
        <v>0</v>
      </c>
      <c r="I4832" s="122">
        <v>0</v>
      </c>
      <c r="J4832" s="122">
        <v>0</v>
      </c>
      <c r="K4832" s="122">
        <v>0</v>
      </c>
      <c r="L4832" s="122">
        <v>0</v>
      </c>
      <c r="M4832" s="122">
        <v>0</v>
      </c>
      <c r="N4832" s="122">
        <v>0</v>
      </c>
      <c r="O4832" s="122">
        <v>0</v>
      </c>
      <c r="P4832" s="122">
        <v>0</v>
      </c>
      <c r="Q4832" s="122">
        <v>0</v>
      </c>
      <c r="R4832" s="122">
        <v>0</v>
      </c>
      <c r="S4832" s="122">
        <v>0</v>
      </c>
      <c r="T4832" s="122">
        <v>0</v>
      </c>
      <c r="U4832" s="122">
        <v>0</v>
      </c>
      <c r="V4832" s="122">
        <v>0</v>
      </c>
      <c r="W4832" s="122">
        <v>0</v>
      </c>
      <c r="X4832" s="122">
        <v>0</v>
      </c>
      <c r="Y4832" s="122">
        <v>0</v>
      </c>
      <c r="Z4832" s="122">
        <v>0</v>
      </c>
      <c r="AA4832" s="122">
        <v>0</v>
      </c>
      <c r="AB4832" s="122">
        <v>0</v>
      </c>
      <c r="AC4832" s="122">
        <v>0</v>
      </c>
      <c r="AD4832" s="122">
        <v>0</v>
      </c>
      <c r="AE4832" s="122">
        <v>0</v>
      </c>
      <c r="AF4832" s="122">
        <v>1.48906136E-5</v>
      </c>
      <c r="AG4832" s="122">
        <v>3.32173408E-5</v>
      </c>
      <c r="AH4832" s="122">
        <v>5.5730626000000003E-5</v>
      </c>
      <c r="AI4832" s="122">
        <v>8.2803193399999994E-5</v>
      </c>
      <c r="AJ4832" s="122">
        <v>1.166162832E-4</v>
      </c>
      <c r="AK4832" s="122">
        <v>1.3347085419999999E-4</v>
      </c>
      <c r="AL4832" s="122">
        <v>0</v>
      </c>
    </row>
    <row r="4833" spans="1:38" hidden="1" x14ac:dyDescent="0.25">
      <c r="A4833" s="122" t="s">
        <v>2025</v>
      </c>
      <c r="B4833" s="122">
        <v>1</v>
      </c>
      <c r="C4833" s="122" t="s">
        <v>2230</v>
      </c>
      <c r="D4833" s="122" t="s">
        <v>2097</v>
      </c>
      <c r="E4833" s="122">
        <v>88</v>
      </c>
      <c r="F4833" s="122">
        <v>0</v>
      </c>
      <c r="G4833" s="122">
        <v>0</v>
      </c>
      <c r="H4833" s="122">
        <v>0</v>
      </c>
      <c r="I4833" s="122">
        <v>0</v>
      </c>
      <c r="J4833" s="122">
        <v>0</v>
      </c>
      <c r="K4833" s="122">
        <v>0</v>
      </c>
      <c r="L4833" s="122">
        <v>0</v>
      </c>
      <c r="M4833" s="122">
        <v>0</v>
      </c>
      <c r="N4833" s="122">
        <v>0</v>
      </c>
      <c r="O4833" s="122">
        <v>0</v>
      </c>
      <c r="P4833" s="122">
        <v>0</v>
      </c>
      <c r="Q4833" s="122">
        <v>0</v>
      </c>
      <c r="R4833" s="122">
        <v>0</v>
      </c>
      <c r="S4833" s="122">
        <v>0</v>
      </c>
      <c r="T4833" s="122">
        <v>0</v>
      </c>
      <c r="U4833" s="122">
        <v>0</v>
      </c>
      <c r="V4833" s="122">
        <v>0</v>
      </c>
      <c r="W4833" s="122">
        <v>0</v>
      </c>
      <c r="X4833" s="122">
        <v>0</v>
      </c>
      <c r="Y4833" s="122">
        <v>0</v>
      </c>
      <c r="Z4833" s="122">
        <v>0</v>
      </c>
      <c r="AA4833" s="122">
        <v>0</v>
      </c>
      <c r="AB4833" s="122">
        <v>0</v>
      </c>
      <c r="AC4833" s="122">
        <v>0</v>
      </c>
      <c r="AD4833" s="122">
        <v>0</v>
      </c>
      <c r="AE4833" s="122">
        <v>0</v>
      </c>
      <c r="AF4833" s="122">
        <v>1.31015754E-5</v>
      </c>
      <c r="AG4833" s="122">
        <v>2.9174409400000001E-5</v>
      </c>
      <c r="AH4833" s="122">
        <v>4.8903087599999997E-5</v>
      </c>
      <c r="AI4833" s="122">
        <v>7.2716176199999998E-5</v>
      </c>
      <c r="AJ4833" s="122">
        <v>1.025081644E-4</v>
      </c>
      <c r="AK4833" s="122">
        <v>1.1780925820000001E-4</v>
      </c>
      <c r="AL4833" s="122">
        <v>0</v>
      </c>
    </row>
    <row r="4834" spans="1:38" hidden="1" x14ac:dyDescent="0.25">
      <c r="A4834" s="122" t="s">
        <v>2025</v>
      </c>
      <c r="B4834" s="122">
        <v>1</v>
      </c>
      <c r="C4834" s="122" t="s">
        <v>2230</v>
      </c>
      <c r="D4834" s="122" t="s">
        <v>2098</v>
      </c>
      <c r="E4834" s="122">
        <v>88</v>
      </c>
      <c r="F4834" s="122">
        <v>0</v>
      </c>
      <c r="G4834" s="122">
        <v>0</v>
      </c>
      <c r="H4834" s="122">
        <v>0</v>
      </c>
      <c r="I4834" s="122">
        <v>0</v>
      </c>
      <c r="J4834" s="122">
        <v>0</v>
      </c>
      <c r="K4834" s="122">
        <v>0</v>
      </c>
      <c r="L4834" s="122">
        <v>0</v>
      </c>
      <c r="M4834" s="122">
        <v>0</v>
      </c>
      <c r="N4834" s="122">
        <v>0</v>
      </c>
      <c r="O4834" s="122">
        <v>0</v>
      </c>
      <c r="P4834" s="122">
        <v>0</v>
      </c>
      <c r="Q4834" s="122">
        <v>0</v>
      </c>
      <c r="R4834" s="122">
        <v>0</v>
      </c>
      <c r="S4834" s="122">
        <v>0</v>
      </c>
      <c r="T4834" s="122">
        <v>0</v>
      </c>
      <c r="U4834" s="122">
        <v>0</v>
      </c>
      <c r="V4834" s="122">
        <v>0</v>
      </c>
      <c r="W4834" s="122">
        <v>0</v>
      </c>
      <c r="X4834" s="122">
        <v>0</v>
      </c>
      <c r="Y4834" s="122">
        <v>0</v>
      </c>
      <c r="Z4834" s="122">
        <v>0</v>
      </c>
      <c r="AA4834" s="122">
        <v>0</v>
      </c>
      <c r="AB4834" s="122">
        <v>0</v>
      </c>
      <c r="AC4834" s="122">
        <v>0</v>
      </c>
      <c r="AD4834" s="122">
        <v>0</v>
      </c>
      <c r="AE4834" s="122">
        <v>0</v>
      </c>
      <c r="AF4834" s="122">
        <v>2.9059126E-6</v>
      </c>
      <c r="AG4834" s="122">
        <v>6.4645506000000003E-6</v>
      </c>
      <c r="AH4834" s="122">
        <v>1.084649E-5</v>
      </c>
      <c r="AI4834" s="122">
        <v>1.61618482E-5</v>
      </c>
      <c r="AJ4834" s="122">
        <v>2.2623049400000001E-5</v>
      </c>
      <c r="AK4834" s="122">
        <v>2.6222225199999999E-5</v>
      </c>
      <c r="AL4834" s="122">
        <v>0</v>
      </c>
    </row>
    <row r="4835" spans="1:38" hidden="1" x14ac:dyDescent="0.25">
      <c r="A4835" s="122" t="s">
        <v>2025</v>
      </c>
      <c r="B4835" s="122">
        <v>1</v>
      </c>
      <c r="C4835" s="122" t="s">
        <v>2230</v>
      </c>
      <c r="D4835" s="122" t="s">
        <v>2099</v>
      </c>
      <c r="E4835" s="122">
        <v>88</v>
      </c>
      <c r="F4835" s="122">
        <v>0</v>
      </c>
      <c r="G4835" s="122">
        <v>0</v>
      </c>
      <c r="H4835" s="122">
        <v>0</v>
      </c>
      <c r="I4835" s="122">
        <v>0</v>
      </c>
      <c r="J4835" s="122">
        <v>0</v>
      </c>
      <c r="K4835" s="122">
        <v>0</v>
      </c>
      <c r="L4835" s="122">
        <v>0</v>
      </c>
      <c r="M4835" s="122">
        <v>0</v>
      </c>
      <c r="N4835" s="122">
        <v>0</v>
      </c>
      <c r="O4835" s="122">
        <v>0</v>
      </c>
      <c r="P4835" s="122">
        <v>0</v>
      </c>
      <c r="Q4835" s="122">
        <v>0</v>
      </c>
      <c r="R4835" s="122">
        <v>0</v>
      </c>
      <c r="S4835" s="122">
        <v>0</v>
      </c>
      <c r="T4835" s="122">
        <v>0</v>
      </c>
      <c r="U4835" s="122">
        <v>0</v>
      </c>
      <c r="V4835" s="122">
        <v>0</v>
      </c>
      <c r="W4835" s="122">
        <v>0</v>
      </c>
      <c r="X4835" s="122">
        <v>0</v>
      </c>
      <c r="Y4835" s="122">
        <v>0</v>
      </c>
      <c r="Z4835" s="122">
        <v>0</v>
      </c>
      <c r="AA4835" s="122">
        <v>0</v>
      </c>
      <c r="AB4835" s="122">
        <v>0</v>
      </c>
      <c r="AC4835" s="122">
        <v>0</v>
      </c>
      <c r="AD4835" s="122">
        <v>0</v>
      </c>
      <c r="AE4835" s="122">
        <v>0</v>
      </c>
      <c r="AF4835" s="122">
        <v>2.1710389800000001E-5</v>
      </c>
      <c r="AG4835" s="122">
        <v>4.82841514E-5</v>
      </c>
      <c r="AH4835" s="122">
        <v>8.0833623799999994E-5</v>
      </c>
      <c r="AI4835" s="122">
        <v>1.199110864E-4</v>
      </c>
      <c r="AJ4835" s="122">
        <v>1.6719122399999999E-4</v>
      </c>
      <c r="AK4835" s="122">
        <v>1.9206063440000001E-4</v>
      </c>
      <c r="AL4835" s="122">
        <v>0</v>
      </c>
    </row>
    <row r="4836" spans="1:38" hidden="1" x14ac:dyDescent="0.25">
      <c r="A4836" s="122" t="s">
        <v>2025</v>
      </c>
      <c r="B4836" s="122">
        <v>1</v>
      </c>
      <c r="C4836" s="122" t="s">
        <v>2230</v>
      </c>
      <c r="D4836" s="122" t="s">
        <v>2100</v>
      </c>
      <c r="E4836" s="122">
        <v>88</v>
      </c>
      <c r="F4836" s="122">
        <v>0</v>
      </c>
      <c r="G4836" s="122">
        <v>0</v>
      </c>
      <c r="H4836" s="122">
        <v>0</v>
      </c>
      <c r="I4836" s="122">
        <v>0</v>
      </c>
      <c r="J4836" s="122">
        <v>0</v>
      </c>
      <c r="K4836" s="122">
        <v>0</v>
      </c>
      <c r="L4836" s="122">
        <v>0</v>
      </c>
      <c r="M4836" s="122">
        <v>0</v>
      </c>
      <c r="N4836" s="122">
        <v>0</v>
      </c>
      <c r="O4836" s="122">
        <v>0</v>
      </c>
      <c r="P4836" s="122">
        <v>0</v>
      </c>
      <c r="Q4836" s="122">
        <v>0</v>
      </c>
      <c r="R4836" s="122">
        <v>0</v>
      </c>
      <c r="S4836" s="122">
        <v>0</v>
      </c>
      <c r="T4836" s="122">
        <v>0</v>
      </c>
      <c r="U4836" s="122">
        <v>0</v>
      </c>
      <c r="V4836" s="122">
        <v>0</v>
      </c>
      <c r="W4836" s="122">
        <v>0</v>
      </c>
      <c r="X4836" s="122">
        <v>0</v>
      </c>
      <c r="Y4836" s="122">
        <v>0</v>
      </c>
      <c r="Z4836" s="122">
        <v>0</v>
      </c>
      <c r="AA4836" s="122">
        <v>0</v>
      </c>
      <c r="AB4836" s="122">
        <v>0</v>
      </c>
      <c r="AC4836" s="122">
        <v>0</v>
      </c>
      <c r="AD4836" s="122">
        <v>0</v>
      </c>
      <c r="AE4836" s="122">
        <v>0</v>
      </c>
      <c r="AF4836" s="122">
        <v>1.2051065799999999E-5</v>
      </c>
      <c r="AG4836" s="122">
        <v>2.6953471799999999E-5</v>
      </c>
      <c r="AH4836" s="122">
        <v>4.5395371400000003E-5</v>
      </c>
      <c r="AI4836" s="122">
        <v>6.7733477199999998E-5</v>
      </c>
      <c r="AJ4836" s="122">
        <v>9.4777487799999996E-5</v>
      </c>
      <c r="AK4836" s="122">
        <v>1.090623378E-4</v>
      </c>
      <c r="AL4836" s="122">
        <v>0</v>
      </c>
    </row>
    <row r="4837" spans="1:38" hidden="1" x14ac:dyDescent="0.25">
      <c r="A4837" s="122" t="s">
        <v>2025</v>
      </c>
      <c r="B4837" s="122">
        <v>1</v>
      </c>
      <c r="C4837" s="122" t="s">
        <v>2230</v>
      </c>
      <c r="D4837" s="122" t="s">
        <v>2101</v>
      </c>
      <c r="E4837" s="122">
        <v>88</v>
      </c>
      <c r="F4837" s="122">
        <v>0</v>
      </c>
      <c r="G4837" s="122">
        <v>0</v>
      </c>
      <c r="H4837" s="122">
        <v>0</v>
      </c>
      <c r="I4837" s="122">
        <v>0</v>
      </c>
      <c r="J4837" s="122">
        <v>0</v>
      </c>
      <c r="K4837" s="122">
        <v>0</v>
      </c>
      <c r="L4837" s="122">
        <v>0</v>
      </c>
      <c r="M4837" s="122">
        <v>0</v>
      </c>
      <c r="N4837" s="122">
        <v>0</v>
      </c>
      <c r="O4837" s="122">
        <v>0</v>
      </c>
      <c r="P4837" s="122">
        <v>0</v>
      </c>
      <c r="Q4837" s="122">
        <v>0</v>
      </c>
      <c r="R4837" s="122">
        <v>0</v>
      </c>
      <c r="S4837" s="122">
        <v>0</v>
      </c>
      <c r="T4837" s="122">
        <v>0</v>
      </c>
      <c r="U4837" s="122">
        <v>0</v>
      </c>
      <c r="V4837" s="122">
        <v>0</v>
      </c>
      <c r="W4837" s="122">
        <v>0</v>
      </c>
      <c r="X4837" s="122">
        <v>0</v>
      </c>
      <c r="Y4837" s="122">
        <v>0</v>
      </c>
      <c r="Z4837" s="122">
        <v>0</v>
      </c>
      <c r="AA4837" s="122">
        <v>0</v>
      </c>
      <c r="AB4837" s="122">
        <v>0</v>
      </c>
      <c r="AC4837" s="122">
        <v>0</v>
      </c>
      <c r="AD4837" s="122">
        <v>0</v>
      </c>
      <c r="AE4837" s="122">
        <v>0</v>
      </c>
      <c r="AF4837" s="122">
        <v>1.3285590399999999E-5</v>
      </c>
      <c r="AG4837" s="122">
        <v>2.9577049999999998E-5</v>
      </c>
      <c r="AH4837" s="122">
        <v>4.9581602799999998E-5</v>
      </c>
      <c r="AI4837" s="122">
        <v>7.3743229400000001E-5</v>
      </c>
      <c r="AJ4837" s="122">
        <v>1.022059546E-4</v>
      </c>
      <c r="AK4837" s="122">
        <v>1.1786769319999999E-4</v>
      </c>
      <c r="AL4837" s="122">
        <v>0</v>
      </c>
    </row>
    <row r="4838" spans="1:38" hidden="1" x14ac:dyDescent="0.25">
      <c r="A4838" s="122" t="s">
        <v>2025</v>
      </c>
      <c r="B4838" s="122">
        <v>1</v>
      </c>
      <c r="C4838" s="122" t="s">
        <v>2230</v>
      </c>
      <c r="D4838" s="122" t="s">
        <v>2135</v>
      </c>
      <c r="E4838" s="122">
        <v>88</v>
      </c>
      <c r="F4838" s="122">
        <v>0</v>
      </c>
      <c r="G4838" s="122">
        <v>0</v>
      </c>
      <c r="H4838" s="122">
        <v>0</v>
      </c>
      <c r="I4838" s="122">
        <v>0</v>
      </c>
      <c r="J4838" s="122">
        <v>0</v>
      </c>
      <c r="K4838" s="122">
        <v>0</v>
      </c>
      <c r="L4838" s="122">
        <v>0</v>
      </c>
      <c r="M4838" s="122">
        <v>0</v>
      </c>
      <c r="N4838" s="122">
        <v>0</v>
      </c>
      <c r="O4838" s="122">
        <v>0</v>
      </c>
      <c r="P4838" s="122">
        <v>0</v>
      </c>
      <c r="Q4838" s="122">
        <v>0</v>
      </c>
      <c r="R4838" s="122">
        <v>0</v>
      </c>
      <c r="S4838" s="122">
        <v>0</v>
      </c>
      <c r="T4838" s="122">
        <v>0</v>
      </c>
      <c r="U4838" s="122">
        <v>0</v>
      </c>
      <c r="V4838" s="122">
        <v>0</v>
      </c>
      <c r="W4838" s="122">
        <v>0</v>
      </c>
      <c r="X4838" s="122">
        <v>0</v>
      </c>
      <c r="Y4838" s="122">
        <v>0</v>
      </c>
      <c r="Z4838" s="122">
        <v>0</v>
      </c>
      <c r="AA4838" s="122">
        <v>0</v>
      </c>
      <c r="AB4838" s="122">
        <v>0</v>
      </c>
      <c r="AC4838" s="122">
        <v>0</v>
      </c>
      <c r="AD4838" s="122">
        <v>0</v>
      </c>
      <c r="AE4838" s="122">
        <v>0</v>
      </c>
      <c r="AF4838" s="122">
        <v>1.1483860000000001E-7</v>
      </c>
      <c r="AG4838" s="122">
        <v>2.5383079999999998E-7</v>
      </c>
      <c r="AH4838" s="122">
        <v>4.22869E-7</v>
      </c>
      <c r="AI4838" s="122">
        <v>6.2506360000000005E-7</v>
      </c>
      <c r="AJ4838" s="122">
        <v>8.6107680000000002E-7</v>
      </c>
      <c r="AK4838" s="122">
        <v>9.8715039999999991E-7</v>
      </c>
      <c r="AL4838" s="122">
        <v>0</v>
      </c>
    </row>
    <row r="4839" spans="1:38" hidden="1" x14ac:dyDescent="0.25">
      <c r="A4839" s="122" t="s">
        <v>2025</v>
      </c>
      <c r="B4839" s="122">
        <v>1</v>
      </c>
      <c r="C4839" s="122" t="s">
        <v>2230</v>
      </c>
      <c r="D4839" s="122" t="s">
        <v>2102</v>
      </c>
      <c r="E4839" s="122">
        <v>88</v>
      </c>
      <c r="F4839" s="122">
        <v>0</v>
      </c>
      <c r="G4839" s="122">
        <v>0</v>
      </c>
      <c r="H4839" s="122">
        <v>0</v>
      </c>
      <c r="I4839" s="122">
        <v>0</v>
      </c>
      <c r="J4839" s="122">
        <v>0</v>
      </c>
      <c r="K4839" s="122">
        <v>0</v>
      </c>
      <c r="L4839" s="122">
        <v>0</v>
      </c>
      <c r="M4839" s="122">
        <v>0</v>
      </c>
      <c r="N4839" s="122">
        <v>0</v>
      </c>
      <c r="O4839" s="122">
        <v>0</v>
      </c>
      <c r="P4839" s="122">
        <v>0</v>
      </c>
      <c r="Q4839" s="122">
        <v>0</v>
      </c>
      <c r="R4839" s="122">
        <v>0</v>
      </c>
      <c r="S4839" s="122">
        <v>0</v>
      </c>
      <c r="T4839" s="122">
        <v>0</v>
      </c>
      <c r="U4839" s="122">
        <v>0</v>
      </c>
      <c r="V4839" s="122">
        <v>0</v>
      </c>
      <c r="W4839" s="122">
        <v>0</v>
      </c>
      <c r="X4839" s="122">
        <v>0</v>
      </c>
      <c r="Y4839" s="122">
        <v>0</v>
      </c>
      <c r="Z4839" s="122">
        <v>0</v>
      </c>
      <c r="AA4839" s="122">
        <v>0</v>
      </c>
      <c r="AB4839" s="122">
        <v>0</v>
      </c>
      <c r="AC4839" s="122">
        <v>0</v>
      </c>
      <c r="AD4839" s="122">
        <v>0</v>
      </c>
      <c r="AE4839" s="122">
        <v>0</v>
      </c>
      <c r="AF4839" s="122">
        <v>6.5226260000000003E-6</v>
      </c>
      <c r="AG4839" s="122">
        <v>1.44738644E-5</v>
      </c>
      <c r="AH4839" s="122">
        <v>2.4142386399999999E-5</v>
      </c>
      <c r="AI4839" s="122">
        <v>3.5766626800000001E-5</v>
      </c>
      <c r="AJ4839" s="122">
        <v>4.9104014000000001E-5</v>
      </c>
      <c r="AK4839" s="122">
        <v>5.6370789400000002E-5</v>
      </c>
      <c r="AL4839" s="122">
        <v>0</v>
      </c>
    </row>
    <row r="4840" spans="1:38" hidden="1" x14ac:dyDescent="0.25">
      <c r="A4840" s="122" t="s">
        <v>2025</v>
      </c>
      <c r="B4840" s="122">
        <v>1</v>
      </c>
      <c r="C4840" s="122" t="s">
        <v>2230</v>
      </c>
      <c r="D4840" s="122" t="s">
        <v>2103</v>
      </c>
      <c r="E4840" s="122">
        <v>88</v>
      </c>
      <c r="F4840" s="122">
        <v>0</v>
      </c>
      <c r="G4840" s="122">
        <v>0</v>
      </c>
      <c r="H4840" s="122">
        <v>0</v>
      </c>
      <c r="I4840" s="122">
        <v>0</v>
      </c>
      <c r="J4840" s="122">
        <v>0</v>
      </c>
      <c r="K4840" s="122">
        <v>0</v>
      </c>
      <c r="L4840" s="122">
        <v>0</v>
      </c>
      <c r="M4840" s="122">
        <v>0</v>
      </c>
      <c r="N4840" s="122">
        <v>0</v>
      </c>
      <c r="O4840" s="122">
        <v>0</v>
      </c>
      <c r="P4840" s="122">
        <v>0</v>
      </c>
      <c r="Q4840" s="122">
        <v>0</v>
      </c>
      <c r="R4840" s="122">
        <v>0</v>
      </c>
      <c r="S4840" s="122">
        <v>0</v>
      </c>
      <c r="T4840" s="122">
        <v>0</v>
      </c>
      <c r="U4840" s="122">
        <v>0</v>
      </c>
      <c r="V4840" s="122">
        <v>0</v>
      </c>
      <c r="W4840" s="122">
        <v>0</v>
      </c>
      <c r="X4840" s="122">
        <v>0</v>
      </c>
      <c r="Y4840" s="122">
        <v>0</v>
      </c>
      <c r="Z4840" s="122">
        <v>0</v>
      </c>
      <c r="AA4840" s="122">
        <v>0</v>
      </c>
      <c r="AB4840" s="122">
        <v>0</v>
      </c>
      <c r="AC4840" s="122">
        <v>0</v>
      </c>
      <c r="AD4840" s="122">
        <v>0</v>
      </c>
      <c r="AE4840" s="122">
        <v>0</v>
      </c>
      <c r="AF4840" s="122">
        <v>2.2729490000000002E-6</v>
      </c>
      <c r="AG4840" s="122">
        <v>5.1003406E-6</v>
      </c>
      <c r="AH4840" s="122">
        <v>8.5939859999999994E-6</v>
      </c>
      <c r="AI4840" s="122">
        <v>1.2851501799999999E-5</v>
      </c>
      <c r="AJ4840" s="122">
        <v>1.8038140399999998E-5</v>
      </c>
      <c r="AK4840" s="122">
        <v>2.11014802E-5</v>
      </c>
      <c r="AL4840" s="122">
        <v>0</v>
      </c>
    </row>
    <row r="4841" spans="1:38" hidden="1" x14ac:dyDescent="0.25">
      <c r="A4841" s="122" t="s">
        <v>2025</v>
      </c>
      <c r="B4841" s="122">
        <v>1</v>
      </c>
      <c r="C4841" s="122" t="s">
        <v>2230</v>
      </c>
      <c r="D4841" s="122" t="s">
        <v>2104</v>
      </c>
      <c r="E4841" s="122">
        <v>88</v>
      </c>
      <c r="F4841" s="122">
        <v>0</v>
      </c>
      <c r="G4841" s="122">
        <v>0</v>
      </c>
      <c r="H4841" s="122">
        <v>0</v>
      </c>
      <c r="I4841" s="122">
        <v>0</v>
      </c>
      <c r="J4841" s="122">
        <v>0</v>
      </c>
      <c r="K4841" s="122">
        <v>0</v>
      </c>
      <c r="L4841" s="122">
        <v>0</v>
      </c>
      <c r="M4841" s="122">
        <v>0</v>
      </c>
      <c r="N4841" s="122">
        <v>0</v>
      </c>
      <c r="O4841" s="122">
        <v>0</v>
      </c>
      <c r="P4841" s="122">
        <v>0</v>
      </c>
      <c r="Q4841" s="122">
        <v>0</v>
      </c>
      <c r="R4841" s="122">
        <v>0</v>
      </c>
      <c r="S4841" s="122">
        <v>0</v>
      </c>
      <c r="T4841" s="122">
        <v>0</v>
      </c>
      <c r="U4841" s="122">
        <v>0</v>
      </c>
      <c r="V4841" s="122">
        <v>0</v>
      </c>
      <c r="W4841" s="122">
        <v>0</v>
      </c>
      <c r="X4841" s="122">
        <v>0</v>
      </c>
      <c r="Y4841" s="122">
        <v>0</v>
      </c>
      <c r="Z4841" s="122">
        <v>0</v>
      </c>
      <c r="AA4841" s="122">
        <v>0</v>
      </c>
      <c r="AB4841" s="122">
        <v>0</v>
      </c>
      <c r="AC4841" s="122">
        <v>0</v>
      </c>
      <c r="AD4841" s="122">
        <v>0</v>
      </c>
      <c r="AE4841" s="122">
        <v>0</v>
      </c>
      <c r="AF4841" s="122">
        <v>2.2163360399999999E-5</v>
      </c>
      <c r="AG4841" s="122">
        <v>4.9731240600000002E-5</v>
      </c>
      <c r="AH4841" s="122">
        <v>8.4104042199999998E-5</v>
      </c>
      <c r="AI4841" s="122">
        <v>1.2611499440000001E-4</v>
      </c>
      <c r="AJ4841" s="122">
        <v>1.7365977059999999E-4</v>
      </c>
      <c r="AK4841" s="122">
        <v>2.0162182600000001E-4</v>
      </c>
      <c r="AL4841" s="122">
        <v>0</v>
      </c>
    </row>
    <row r="4842" spans="1:38" hidden="1" x14ac:dyDescent="0.25">
      <c r="A4842" s="122" t="s">
        <v>2025</v>
      </c>
      <c r="B4842" s="122">
        <v>1</v>
      </c>
      <c r="C4842" s="122" t="s">
        <v>2230</v>
      </c>
      <c r="D4842" s="122" t="s">
        <v>2105</v>
      </c>
      <c r="E4842" s="122">
        <v>88</v>
      </c>
      <c r="F4842" s="122">
        <v>0</v>
      </c>
      <c r="G4842" s="122">
        <v>0</v>
      </c>
      <c r="H4842" s="122">
        <v>0</v>
      </c>
      <c r="I4842" s="122">
        <v>0</v>
      </c>
      <c r="J4842" s="122">
        <v>0</v>
      </c>
      <c r="K4842" s="122">
        <v>0</v>
      </c>
      <c r="L4842" s="122">
        <v>0</v>
      </c>
      <c r="M4842" s="122">
        <v>0</v>
      </c>
      <c r="N4842" s="122">
        <v>0</v>
      </c>
      <c r="O4842" s="122">
        <v>0</v>
      </c>
      <c r="P4842" s="122">
        <v>0</v>
      </c>
      <c r="Q4842" s="122">
        <v>0</v>
      </c>
      <c r="R4842" s="122">
        <v>0</v>
      </c>
      <c r="S4842" s="122">
        <v>0</v>
      </c>
      <c r="T4842" s="122">
        <v>0</v>
      </c>
      <c r="U4842" s="122">
        <v>0</v>
      </c>
      <c r="V4842" s="122">
        <v>0</v>
      </c>
      <c r="W4842" s="122">
        <v>0</v>
      </c>
      <c r="X4842" s="122">
        <v>0</v>
      </c>
      <c r="Y4842" s="122">
        <v>0</v>
      </c>
      <c r="Z4842" s="122">
        <v>0</v>
      </c>
      <c r="AA4842" s="122">
        <v>0</v>
      </c>
      <c r="AB4842" s="122">
        <v>0</v>
      </c>
      <c r="AC4842" s="122">
        <v>0</v>
      </c>
      <c r="AD4842" s="122">
        <v>0</v>
      </c>
      <c r="AE4842" s="122">
        <v>0</v>
      </c>
      <c r="AF4842" s="122">
        <v>1.6491196E-6</v>
      </c>
      <c r="AG4842" s="122">
        <v>3.6624416E-6</v>
      </c>
      <c r="AH4842" s="122">
        <v>6.1516777999999998E-6</v>
      </c>
      <c r="AI4842" s="122">
        <v>9.1718432E-6</v>
      </c>
      <c r="AJ4842" s="122">
        <v>1.29360306E-5</v>
      </c>
      <c r="AK4842" s="122">
        <v>1.48084572E-5</v>
      </c>
      <c r="AL4842" s="122">
        <v>0</v>
      </c>
    </row>
    <row r="4843" spans="1:38" hidden="1" x14ac:dyDescent="0.25">
      <c r="A4843" s="122" t="s">
        <v>2025</v>
      </c>
      <c r="B4843" s="122">
        <v>1</v>
      </c>
      <c r="C4843" s="122" t="s">
        <v>2230</v>
      </c>
      <c r="D4843" s="122" t="s">
        <v>475</v>
      </c>
      <c r="E4843" s="122">
        <v>88</v>
      </c>
      <c r="F4843" s="122">
        <v>0</v>
      </c>
      <c r="G4843" s="122">
        <v>0</v>
      </c>
      <c r="H4843" s="122">
        <v>0</v>
      </c>
      <c r="I4843" s="122">
        <v>0</v>
      </c>
      <c r="J4843" s="122">
        <v>0</v>
      </c>
      <c r="K4843" s="122">
        <v>0</v>
      </c>
      <c r="L4843" s="122">
        <v>0</v>
      </c>
      <c r="M4843" s="122">
        <v>0</v>
      </c>
      <c r="N4843" s="122">
        <v>0</v>
      </c>
      <c r="O4843" s="122">
        <v>0</v>
      </c>
      <c r="P4843" s="122">
        <v>0</v>
      </c>
      <c r="Q4843" s="122">
        <v>0</v>
      </c>
      <c r="R4843" s="122">
        <v>0</v>
      </c>
      <c r="S4843" s="122">
        <v>0</v>
      </c>
      <c r="T4843" s="122">
        <v>0</v>
      </c>
      <c r="U4843" s="122">
        <v>0</v>
      </c>
      <c r="V4843" s="122">
        <v>0</v>
      </c>
      <c r="W4843" s="122">
        <v>0</v>
      </c>
      <c r="X4843" s="122">
        <v>0</v>
      </c>
      <c r="Y4843" s="122">
        <v>0</v>
      </c>
      <c r="Z4843" s="122">
        <v>0</v>
      </c>
      <c r="AA4843" s="122">
        <v>0</v>
      </c>
      <c r="AB4843" s="122">
        <v>0</v>
      </c>
      <c r="AC4843" s="122">
        <v>0</v>
      </c>
      <c r="AD4843" s="122">
        <v>0</v>
      </c>
      <c r="AE4843" s="122">
        <v>0</v>
      </c>
      <c r="AF4843" s="122">
        <v>4.1581276000000002E-6</v>
      </c>
      <c r="AG4843" s="122">
        <v>9.2776308000000007E-6</v>
      </c>
      <c r="AH4843" s="122">
        <v>1.5584425200000001E-5</v>
      </c>
      <c r="AI4843" s="122">
        <v>2.3208957999999999E-5</v>
      </c>
      <c r="AJ4843" s="122">
        <v>3.2573401600000001E-5</v>
      </c>
      <c r="AK4843" s="122">
        <v>3.7524129199999998E-5</v>
      </c>
      <c r="AL4843" s="122">
        <v>0</v>
      </c>
    </row>
    <row r="4844" spans="1:38" hidden="1" x14ac:dyDescent="0.25">
      <c r="A4844" s="122" t="s">
        <v>2025</v>
      </c>
      <c r="B4844" s="122">
        <v>1</v>
      </c>
      <c r="C4844" s="122" t="s">
        <v>2230</v>
      </c>
      <c r="D4844" s="122" t="s">
        <v>2106</v>
      </c>
      <c r="E4844" s="122">
        <v>88</v>
      </c>
      <c r="F4844" s="122">
        <v>0</v>
      </c>
      <c r="G4844" s="122">
        <v>0</v>
      </c>
      <c r="H4844" s="122">
        <v>0</v>
      </c>
      <c r="I4844" s="122">
        <v>0</v>
      </c>
      <c r="J4844" s="122">
        <v>0</v>
      </c>
      <c r="K4844" s="122">
        <v>0</v>
      </c>
      <c r="L4844" s="122">
        <v>0</v>
      </c>
      <c r="M4844" s="122">
        <v>0</v>
      </c>
      <c r="N4844" s="122">
        <v>0</v>
      </c>
      <c r="O4844" s="122">
        <v>0</v>
      </c>
      <c r="P4844" s="122">
        <v>0</v>
      </c>
      <c r="Q4844" s="122">
        <v>0</v>
      </c>
      <c r="R4844" s="122">
        <v>0</v>
      </c>
      <c r="S4844" s="122">
        <v>0</v>
      </c>
      <c r="T4844" s="122">
        <v>0</v>
      </c>
      <c r="U4844" s="122">
        <v>0</v>
      </c>
      <c r="V4844" s="122">
        <v>0</v>
      </c>
      <c r="W4844" s="122">
        <v>0</v>
      </c>
      <c r="X4844" s="122">
        <v>0</v>
      </c>
      <c r="Y4844" s="122">
        <v>0</v>
      </c>
      <c r="Z4844" s="122">
        <v>0</v>
      </c>
      <c r="AA4844" s="122">
        <v>0</v>
      </c>
      <c r="AB4844" s="122">
        <v>0</v>
      </c>
      <c r="AC4844" s="122">
        <v>0</v>
      </c>
      <c r="AD4844" s="122">
        <v>0</v>
      </c>
      <c r="AE4844" s="122">
        <v>0</v>
      </c>
      <c r="AF4844" s="122">
        <v>2.9306587999999998E-6</v>
      </c>
      <c r="AG4844" s="122">
        <v>6.5354614000000001E-6</v>
      </c>
      <c r="AH4844" s="122">
        <v>1.0967417400000001E-5</v>
      </c>
      <c r="AI4844" s="122">
        <v>1.6342145E-5</v>
      </c>
      <c r="AJ4844" s="122">
        <v>2.2881583400000001E-5</v>
      </c>
      <c r="AK4844" s="122">
        <v>2.6542204999999998E-5</v>
      </c>
      <c r="AL4844" s="122">
        <v>0</v>
      </c>
    </row>
    <row r="4845" spans="1:38" hidden="1" x14ac:dyDescent="0.25">
      <c r="A4845" s="122" t="s">
        <v>2025</v>
      </c>
      <c r="B4845" s="122">
        <v>1</v>
      </c>
      <c r="C4845" s="122" t="s">
        <v>2230</v>
      </c>
      <c r="D4845" s="122" t="s">
        <v>2107</v>
      </c>
      <c r="E4845" s="122">
        <v>88</v>
      </c>
      <c r="F4845" s="122">
        <v>0</v>
      </c>
      <c r="G4845" s="122">
        <v>0</v>
      </c>
      <c r="H4845" s="122">
        <v>0</v>
      </c>
      <c r="I4845" s="122">
        <v>0</v>
      </c>
      <c r="J4845" s="122">
        <v>0</v>
      </c>
      <c r="K4845" s="122">
        <v>0</v>
      </c>
      <c r="L4845" s="122">
        <v>0</v>
      </c>
      <c r="M4845" s="122">
        <v>0</v>
      </c>
      <c r="N4845" s="122">
        <v>0</v>
      </c>
      <c r="O4845" s="122">
        <v>0</v>
      </c>
      <c r="P4845" s="122">
        <v>0</v>
      </c>
      <c r="Q4845" s="122">
        <v>0</v>
      </c>
      <c r="R4845" s="122">
        <v>0</v>
      </c>
      <c r="S4845" s="122">
        <v>0</v>
      </c>
      <c r="T4845" s="122">
        <v>0</v>
      </c>
      <c r="U4845" s="122">
        <v>0</v>
      </c>
      <c r="V4845" s="122">
        <v>0</v>
      </c>
      <c r="W4845" s="122">
        <v>0</v>
      </c>
      <c r="X4845" s="122">
        <v>0</v>
      </c>
      <c r="Y4845" s="122">
        <v>0</v>
      </c>
      <c r="Z4845" s="122">
        <v>0</v>
      </c>
      <c r="AA4845" s="122">
        <v>0</v>
      </c>
      <c r="AB4845" s="122">
        <v>0</v>
      </c>
      <c r="AC4845" s="122">
        <v>0</v>
      </c>
      <c r="AD4845" s="122">
        <v>0</v>
      </c>
      <c r="AE4845" s="122">
        <v>0</v>
      </c>
      <c r="AF4845" s="122">
        <v>1.9353697199999999E-5</v>
      </c>
      <c r="AG4845" s="122">
        <v>4.3015666400000002E-5</v>
      </c>
      <c r="AH4845" s="122">
        <v>7.1966574000000005E-5</v>
      </c>
      <c r="AI4845" s="122">
        <v>1.067783972E-4</v>
      </c>
      <c r="AJ4845" s="122">
        <v>1.541064132E-4</v>
      </c>
      <c r="AK4845" s="122">
        <v>1.7708529860000001E-4</v>
      </c>
      <c r="AL4845" s="122">
        <v>0</v>
      </c>
    </row>
    <row r="4846" spans="1:38" hidden="1" x14ac:dyDescent="0.25">
      <c r="A4846" s="122" t="s">
        <v>2025</v>
      </c>
      <c r="B4846" s="122">
        <v>1</v>
      </c>
      <c r="C4846" s="122" t="s">
        <v>2230</v>
      </c>
      <c r="D4846" s="122" t="s">
        <v>2108</v>
      </c>
      <c r="E4846" s="122">
        <v>88</v>
      </c>
      <c r="F4846" s="122">
        <v>0</v>
      </c>
      <c r="G4846" s="122">
        <v>0</v>
      </c>
      <c r="H4846" s="122">
        <v>0</v>
      </c>
      <c r="I4846" s="122">
        <v>0</v>
      </c>
      <c r="J4846" s="122">
        <v>0</v>
      </c>
      <c r="K4846" s="122">
        <v>0</v>
      </c>
      <c r="L4846" s="122">
        <v>0</v>
      </c>
      <c r="M4846" s="122">
        <v>0</v>
      </c>
      <c r="N4846" s="122">
        <v>0</v>
      </c>
      <c r="O4846" s="122">
        <v>0</v>
      </c>
      <c r="P4846" s="122">
        <v>0</v>
      </c>
      <c r="Q4846" s="122">
        <v>0</v>
      </c>
      <c r="R4846" s="122">
        <v>0</v>
      </c>
      <c r="S4846" s="122">
        <v>0</v>
      </c>
      <c r="T4846" s="122">
        <v>0</v>
      </c>
      <c r="U4846" s="122">
        <v>0</v>
      </c>
      <c r="V4846" s="122">
        <v>0</v>
      </c>
      <c r="W4846" s="122">
        <v>0</v>
      </c>
      <c r="X4846" s="122">
        <v>0</v>
      </c>
      <c r="Y4846" s="122">
        <v>0</v>
      </c>
      <c r="Z4846" s="122">
        <v>0</v>
      </c>
      <c r="AA4846" s="122">
        <v>0</v>
      </c>
      <c r="AB4846" s="122">
        <v>0</v>
      </c>
      <c r="AC4846" s="122">
        <v>0</v>
      </c>
      <c r="AD4846" s="122">
        <v>0</v>
      </c>
      <c r="AE4846" s="122">
        <v>0</v>
      </c>
      <c r="AF4846" s="122">
        <v>4.5639592000000001E-6</v>
      </c>
      <c r="AG4846" s="122">
        <v>1.01286668E-5</v>
      </c>
      <c r="AH4846" s="122">
        <v>1.69461176E-5</v>
      </c>
      <c r="AI4846" s="122">
        <v>2.5215279200000001E-5</v>
      </c>
      <c r="AJ4846" s="122">
        <v>3.5165898599999999E-5</v>
      </c>
      <c r="AK4846" s="122">
        <v>4.0432227599999999E-5</v>
      </c>
      <c r="AL4846" s="122">
        <v>0</v>
      </c>
    </row>
    <row r="4847" spans="1:38" hidden="1" x14ac:dyDescent="0.25">
      <c r="A4847" s="122" t="s">
        <v>2025</v>
      </c>
      <c r="B4847" s="122">
        <v>1</v>
      </c>
      <c r="C4847" s="122" t="s">
        <v>2230</v>
      </c>
      <c r="D4847" s="122" t="s">
        <v>2109</v>
      </c>
      <c r="E4847" s="122">
        <v>88</v>
      </c>
      <c r="F4847" s="122">
        <v>0</v>
      </c>
      <c r="G4847" s="122">
        <v>0</v>
      </c>
      <c r="H4847" s="122">
        <v>0</v>
      </c>
      <c r="I4847" s="122">
        <v>0</v>
      </c>
      <c r="J4847" s="122">
        <v>0</v>
      </c>
      <c r="K4847" s="122">
        <v>0</v>
      </c>
      <c r="L4847" s="122">
        <v>0</v>
      </c>
      <c r="M4847" s="122">
        <v>0</v>
      </c>
      <c r="N4847" s="122">
        <v>0</v>
      </c>
      <c r="O4847" s="122">
        <v>0</v>
      </c>
      <c r="P4847" s="122">
        <v>0</v>
      </c>
      <c r="Q4847" s="122">
        <v>0</v>
      </c>
      <c r="R4847" s="122">
        <v>0</v>
      </c>
      <c r="S4847" s="122">
        <v>0</v>
      </c>
      <c r="T4847" s="122">
        <v>0</v>
      </c>
      <c r="U4847" s="122">
        <v>0</v>
      </c>
      <c r="V4847" s="122">
        <v>0</v>
      </c>
      <c r="W4847" s="122">
        <v>0</v>
      </c>
      <c r="X4847" s="122">
        <v>0</v>
      </c>
      <c r="Y4847" s="122">
        <v>0</v>
      </c>
      <c r="Z4847" s="122">
        <v>0</v>
      </c>
      <c r="AA4847" s="122">
        <v>0</v>
      </c>
      <c r="AB4847" s="122">
        <v>0</v>
      </c>
      <c r="AC4847" s="122">
        <v>0</v>
      </c>
      <c r="AD4847" s="122">
        <v>0</v>
      </c>
      <c r="AE4847" s="122">
        <v>0</v>
      </c>
      <c r="AF4847" s="122">
        <v>6.3676846000000001E-6</v>
      </c>
      <c r="AG4847" s="122">
        <v>1.4383958E-5</v>
      </c>
      <c r="AH4847" s="122">
        <v>2.4529635399999999E-5</v>
      </c>
      <c r="AI4847" s="122">
        <v>3.7118208999999998E-5</v>
      </c>
      <c r="AJ4847" s="122">
        <v>5.17146124E-5</v>
      </c>
      <c r="AK4847" s="122">
        <v>6.0078426199999998E-5</v>
      </c>
      <c r="AL4847" s="122">
        <v>0</v>
      </c>
    </row>
    <row r="4848" spans="1:38" hidden="1" x14ac:dyDescent="0.25">
      <c r="A4848" s="122" t="s">
        <v>2025</v>
      </c>
      <c r="B4848" s="122">
        <v>1</v>
      </c>
      <c r="C4848" s="122" t="s">
        <v>2230</v>
      </c>
      <c r="D4848" s="122" t="s">
        <v>2110</v>
      </c>
      <c r="E4848" s="122">
        <v>88</v>
      </c>
      <c r="F4848" s="122">
        <v>0</v>
      </c>
      <c r="G4848" s="122">
        <v>0</v>
      </c>
      <c r="H4848" s="122">
        <v>0</v>
      </c>
      <c r="I4848" s="122">
        <v>0</v>
      </c>
      <c r="J4848" s="122">
        <v>0</v>
      </c>
      <c r="K4848" s="122">
        <v>0</v>
      </c>
      <c r="L4848" s="122">
        <v>0</v>
      </c>
      <c r="M4848" s="122">
        <v>0</v>
      </c>
      <c r="N4848" s="122">
        <v>0</v>
      </c>
      <c r="O4848" s="122">
        <v>0</v>
      </c>
      <c r="P4848" s="122">
        <v>0</v>
      </c>
      <c r="Q4848" s="122">
        <v>0</v>
      </c>
      <c r="R4848" s="122">
        <v>0</v>
      </c>
      <c r="S4848" s="122">
        <v>0</v>
      </c>
      <c r="T4848" s="122">
        <v>0</v>
      </c>
      <c r="U4848" s="122">
        <v>0</v>
      </c>
      <c r="V4848" s="122">
        <v>0</v>
      </c>
      <c r="W4848" s="122">
        <v>0</v>
      </c>
      <c r="X4848" s="122">
        <v>0</v>
      </c>
      <c r="Y4848" s="122">
        <v>0</v>
      </c>
      <c r="Z4848" s="122">
        <v>0</v>
      </c>
      <c r="AA4848" s="122">
        <v>0</v>
      </c>
      <c r="AB4848" s="122">
        <v>0</v>
      </c>
      <c r="AC4848" s="122">
        <v>0</v>
      </c>
      <c r="AD4848" s="122">
        <v>0</v>
      </c>
      <c r="AE4848" s="122">
        <v>0</v>
      </c>
      <c r="AF4848" s="122">
        <v>4.2827877400000001E-5</v>
      </c>
      <c r="AG4848" s="122">
        <v>9.4827692800000004E-5</v>
      </c>
      <c r="AH4848" s="122">
        <v>1.581831404E-4</v>
      </c>
      <c r="AI4848" s="122">
        <v>2.3373991999999999E-4</v>
      </c>
      <c r="AJ4848" s="122">
        <v>3.3470802319999999E-4</v>
      </c>
      <c r="AK4848" s="122">
        <v>3.7904384400000001E-4</v>
      </c>
      <c r="AL4848" s="122">
        <v>0</v>
      </c>
    </row>
    <row r="4849" spans="1:38" hidden="1" x14ac:dyDescent="0.25">
      <c r="A4849" s="122" t="s">
        <v>2025</v>
      </c>
      <c r="B4849" s="122">
        <v>1</v>
      </c>
      <c r="C4849" s="122" t="s">
        <v>2230</v>
      </c>
      <c r="D4849" s="122" t="s">
        <v>2111</v>
      </c>
      <c r="E4849" s="122">
        <v>88</v>
      </c>
      <c r="F4849" s="122">
        <v>0</v>
      </c>
      <c r="G4849" s="122">
        <v>0</v>
      </c>
      <c r="H4849" s="122">
        <v>0</v>
      </c>
      <c r="I4849" s="122">
        <v>0</v>
      </c>
      <c r="J4849" s="122">
        <v>0</v>
      </c>
      <c r="K4849" s="122">
        <v>0</v>
      </c>
      <c r="L4849" s="122">
        <v>0</v>
      </c>
      <c r="M4849" s="122">
        <v>0</v>
      </c>
      <c r="N4849" s="122">
        <v>0</v>
      </c>
      <c r="O4849" s="122">
        <v>0</v>
      </c>
      <c r="P4849" s="122">
        <v>0</v>
      </c>
      <c r="Q4849" s="122">
        <v>0</v>
      </c>
      <c r="R4849" s="122">
        <v>0</v>
      </c>
      <c r="S4849" s="122">
        <v>0</v>
      </c>
      <c r="T4849" s="122">
        <v>0</v>
      </c>
      <c r="U4849" s="122">
        <v>0</v>
      </c>
      <c r="V4849" s="122">
        <v>0</v>
      </c>
      <c r="W4849" s="122">
        <v>0</v>
      </c>
      <c r="X4849" s="122">
        <v>0</v>
      </c>
      <c r="Y4849" s="122">
        <v>0</v>
      </c>
      <c r="Z4849" s="122">
        <v>0</v>
      </c>
      <c r="AA4849" s="122">
        <v>0</v>
      </c>
      <c r="AB4849" s="122">
        <v>0</v>
      </c>
      <c r="AC4849" s="122">
        <v>0</v>
      </c>
      <c r="AD4849" s="122">
        <v>0</v>
      </c>
      <c r="AE4849" s="122">
        <v>0</v>
      </c>
      <c r="AF4849" s="122">
        <v>2.5387509400000002E-5</v>
      </c>
      <c r="AG4849" s="122">
        <v>5.6458125400000002E-5</v>
      </c>
      <c r="AH4849" s="122">
        <v>9.4541082400000006E-5</v>
      </c>
      <c r="AI4849" s="122">
        <v>1.4046766740000001E-4</v>
      </c>
      <c r="AJ4849" s="122">
        <v>1.95803383E-4</v>
      </c>
      <c r="AK4849" s="122">
        <v>2.2510397819999999E-4</v>
      </c>
      <c r="AL4849" s="122">
        <v>0</v>
      </c>
    </row>
    <row r="4850" spans="1:38" hidden="1" x14ac:dyDescent="0.25">
      <c r="A4850" s="122" t="s">
        <v>2025</v>
      </c>
      <c r="B4850" s="122">
        <v>1</v>
      </c>
      <c r="C4850" s="122" t="s">
        <v>2230</v>
      </c>
      <c r="D4850" s="122" t="s">
        <v>2112</v>
      </c>
      <c r="E4850" s="122">
        <v>88</v>
      </c>
      <c r="F4850" s="122">
        <v>0</v>
      </c>
      <c r="G4850" s="122">
        <v>0</v>
      </c>
      <c r="H4850" s="122">
        <v>0</v>
      </c>
      <c r="I4850" s="122">
        <v>0</v>
      </c>
      <c r="J4850" s="122">
        <v>0</v>
      </c>
      <c r="K4850" s="122">
        <v>0</v>
      </c>
      <c r="L4850" s="122">
        <v>0</v>
      </c>
      <c r="M4850" s="122">
        <v>0</v>
      </c>
      <c r="N4850" s="122">
        <v>0</v>
      </c>
      <c r="O4850" s="122">
        <v>0</v>
      </c>
      <c r="P4850" s="122">
        <v>0</v>
      </c>
      <c r="Q4850" s="122">
        <v>0</v>
      </c>
      <c r="R4850" s="122">
        <v>0</v>
      </c>
      <c r="S4850" s="122">
        <v>0</v>
      </c>
      <c r="T4850" s="122">
        <v>0</v>
      </c>
      <c r="U4850" s="122">
        <v>0</v>
      </c>
      <c r="V4850" s="122">
        <v>0</v>
      </c>
      <c r="W4850" s="122">
        <v>0</v>
      </c>
      <c r="X4850" s="122">
        <v>0</v>
      </c>
      <c r="Y4850" s="122">
        <v>0</v>
      </c>
      <c r="Z4850" s="122">
        <v>0</v>
      </c>
      <c r="AA4850" s="122">
        <v>0</v>
      </c>
      <c r="AB4850" s="122">
        <v>0</v>
      </c>
      <c r="AC4850" s="122">
        <v>0</v>
      </c>
      <c r="AD4850" s="122">
        <v>0</v>
      </c>
      <c r="AE4850" s="122">
        <v>0</v>
      </c>
      <c r="AF4850" s="122">
        <v>8.5674616000000002E-6</v>
      </c>
      <c r="AG4850" s="122">
        <v>1.9037321399999999E-5</v>
      </c>
      <c r="AH4850" s="122">
        <v>3.1917222E-5</v>
      </c>
      <c r="AI4850" s="122">
        <v>4.7565219199999998E-5</v>
      </c>
      <c r="AJ4850" s="122">
        <v>6.5796476E-5</v>
      </c>
      <c r="AK4850" s="122">
        <v>7.6180560399999997E-5</v>
      </c>
      <c r="AL4850" s="122">
        <v>0</v>
      </c>
    </row>
    <row r="4851" spans="1:38" hidden="1" x14ac:dyDescent="0.25">
      <c r="A4851" s="122" t="s">
        <v>2025</v>
      </c>
      <c r="B4851" s="122">
        <v>1</v>
      </c>
      <c r="C4851" s="122" t="s">
        <v>2230</v>
      </c>
      <c r="D4851" s="122" t="s">
        <v>2113</v>
      </c>
      <c r="E4851" s="122">
        <v>88</v>
      </c>
      <c r="F4851" s="122">
        <v>0</v>
      </c>
      <c r="G4851" s="122">
        <v>0</v>
      </c>
      <c r="H4851" s="122">
        <v>0</v>
      </c>
      <c r="I4851" s="122">
        <v>0</v>
      </c>
      <c r="J4851" s="122">
        <v>0</v>
      </c>
      <c r="K4851" s="122">
        <v>0</v>
      </c>
      <c r="L4851" s="122">
        <v>0</v>
      </c>
      <c r="M4851" s="122">
        <v>0</v>
      </c>
      <c r="N4851" s="122">
        <v>0</v>
      </c>
      <c r="O4851" s="122">
        <v>0</v>
      </c>
      <c r="P4851" s="122">
        <v>0</v>
      </c>
      <c r="Q4851" s="122">
        <v>0</v>
      </c>
      <c r="R4851" s="122">
        <v>0</v>
      </c>
      <c r="S4851" s="122">
        <v>0</v>
      </c>
      <c r="T4851" s="122">
        <v>0</v>
      </c>
      <c r="U4851" s="122">
        <v>0</v>
      </c>
      <c r="V4851" s="122">
        <v>0</v>
      </c>
      <c r="W4851" s="122">
        <v>0</v>
      </c>
      <c r="X4851" s="122">
        <v>0</v>
      </c>
      <c r="Y4851" s="122">
        <v>0</v>
      </c>
      <c r="Z4851" s="122">
        <v>0</v>
      </c>
      <c r="AA4851" s="122">
        <v>0</v>
      </c>
      <c r="AB4851" s="122">
        <v>0</v>
      </c>
      <c r="AC4851" s="122">
        <v>0</v>
      </c>
      <c r="AD4851" s="122">
        <v>0</v>
      </c>
      <c r="AE4851" s="122">
        <v>0</v>
      </c>
      <c r="AF4851" s="122">
        <v>8.9276133999999994E-6</v>
      </c>
      <c r="AG4851" s="122">
        <v>2.0071519400000001E-5</v>
      </c>
      <c r="AH4851" s="122">
        <v>3.3860103399999999E-5</v>
      </c>
      <c r="AI4851" s="122">
        <v>5.0632892200000002E-5</v>
      </c>
      <c r="AJ4851" s="122">
        <v>7.0438279800000002E-5</v>
      </c>
      <c r="AK4851" s="122">
        <v>8.1139643800000002E-5</v>
      </c>
      <c r="AL4851" s="122">
        <v>0</v>
      </c>
    </row>
    <row r="4852" spans="1:38" hidden="1" x14ac:dyDescent="0.25">
      <c r="A4852" s="122" t="s">
        <v>2025</v>
      </c>
      <c r="B4852" s="122">
        <v>1</v>
      </c>
      <c r="C4852" s="122" t="s">
        <v>2230</v>
      </c>
      <c r="D4852" s="122" t="s">
        <v>2114</v>
      </c>
      <c r="E4852" s="122">
        <v>88</v>
      </c>
      <c r="F4852" s="122">
        <v>0</v>
      </c>
      <c r="G4852" s="122">
        <v>0</v>
      </c>
      <c r="H4852" s="122">
        <v>0</v>
      </c>
      <c r="I4852" s="122">
        <v>0</v>
      </c>
      <c r="J4852" s="122">
        <v>0</v>
      </c>
      <c r="K4852" s="122">
        <v>0</v>
      </c>
      <c r="L4852" s="122">
        <v>0</v>
      </c>
      <c r="M4852" s="122">
        <v>0</v>
      </c>
      <c r="N4852" s="122">
        <v>0</v>
      </c>
      <c r="O4852" s="122">
        <v>0</v>
      </c>
      <c r="P4852" s="122">
        <v>0</v>
      </c>
      <c r="Q4852" s="122">
        <v>0</v>
      </c>
      <c r="R4852" s="122">
        <v>0</v>
      </c>
      <c r="S4852" s="122">
        <v>0</v>
      </c>
      <c r="T4852" s="122">
        <v>0</v>
      </c>
      <c r="U4852" s="122">
        <v>0</v>
      </c>
      <c r="V4852" s="122">
        <v>0</v>
      </c>
      <c r="W4852" s="122">
        <v>0</v>
      </c>
      <c r="X4852" s="122">
        <v>0</v>
      </c>
      <c r="Y4852" s="122">
        <v>0</v>
      </c>
      <c r="Z4852" s="122">
        <v>0</v>
      </c>
      <c r="AA4852" s="122">
        <v>0</v>
      </c>
      <c r="AB4852" s="122">
        <v>0</v>
      </c>
      <c r="AC4852" s="122">
        <v>0</v>
      </c>
      <c r="AD4852" s="122">
        <v>0</v>
      </c>
      <c r="AE4852" s="122">
        <v>0</v>
      </c>
      <c r="AF4852" s="122">
        <v>2.78922404E-5</v>
      </c>
      <c r="AG4852" s="122">
        <v>6.1921978199999997E-5</v>
      </c>
      <c r="AH4852" s="122">
        <v>1.036724628E-4</v>
      </c>
      <c r="AI4852" s="122">
        <v>1.537065072E-4</v>
      </c>
      <c r="AJ4852" s="122">
        <v>2.157155128E-4</v>
      </c>
      <c r="AK4852" s="122">
        <v>2.4772974240000001E-4</v>
      </c>
      <c r="AL4852" s="122">
        <v>0</v>
      </c>
    </row>
    <row r="4853" spans="1:38" hidden="1" x14ac:dyDescent="0.25">
      <c r="A4853" s="122" t="s">
        <v>2025</v>
      </c>
      <c r="B4853" s="122">
        <v>1</v>
      </c>
      <c r="C4853" s="122" t="s">
        <v>2230</v>
      </c>
      <c r="D4853" s="122" t="s">
        <v>2136</v>
      </c>
      <c r="E4853" s="122">
        <v>88</v>
      </c>
      <c r="F4853" s="122">
        <v>0</v>
      </c>
      <c r="G4853" s="122">
        <v>0</v>
      </c>
      <c r="H4853" s="122">
        <v>0</v>
      </c>
      <c r="I4853" s="122">
        <v>0</v>
      </c>
      <c r="J4853" s="122">
        <v>0</v>
      </c>
      <c r="K4853" s="122">
        <v>0</v>
      </c>
      <c r="L4853" s="122">
        <v>0</v>
      </c>
      <c r="M4853" s="122">
        <v>0</v>
      </c>
      <c r="N4853" s="122">
        <v>0</v>
      </c>
      <c r="O4853" s="122">
        <v>0</v>
      </c>
      <c r="P4853" s="122">
        <v>0</v>
      </c>
      <c r="Q4853" s="122">
        <v>0</v>
      </c>
      <c r="R4853" s="122">
        <v>0</v>
      </c>
      <c r="S4853" s="122">
        <v>0</v>
      </c>
      <c r="T4853" s="122">
        <v>0</v>
      </c>
      <c r="U4853" s="122">
        <v>0</v>
      </c>
      <c r="V4853" s="122">
        <v>0</v>
      </c>
      <c r="W4853" s="122">
        <v>0</v>
      </c>
      <c r="X4853" s="122">
        <v>0</v>
      </c>
      <c r="Y4853" s="122">
        <v>0</v>
      </c>
      <c r="Z4853" s="122">
        <v>0</v>
      </c>
      <c r="AA4853" s="122">
        <v>0</v>
      </c>
      <c r="AB4853" s="122">
        <v>0</v>
      </c>
      <c r="AC4853" s="122">
        <v>0</v>
      </c>
      <c r="AD4853" s="122">
        <v>0</v>
      </c>
      <c r="AE4853" s="122">
        <v>0</v>
      </c>
      <c r="AF4853" s="122">
        <v>7.4301091999999997E-6</v>
      </c>
      <c r="AG4853" s="122">
        <v>1.6093265200000001E-5</v>
      </c>
      <c r="AH4853" s="122">
        <v>2.5845817199999999E-5</v>
      </c>
      <c r="AI4853" s="122">
        <v>3.8352556000000002E-5</v>
      </c>
      <c r="AJ4853" s="122">
        <v>5.44956958E-5</v>
      </c>
      <c r="AK4853" s="122">
        <v>6.2363725000000002E-5</v>
      </c>
      <c r="AL4853" s="122">
        <v>0</v>
      </c>
    </row>
    <row r="4854" spans="1:38" hidden="1" x14ac:dyDescent="0.25">
      <c r="A4854" s="122" t="s">
        <v>2025</v>
      </c>
      <c r="B4854" s="122">
        <v>1</v>
      </c>
      <c r="C4854" s="122" t="s">
        <v>2230</v>
      </c>
      <c r="D4854" s="122" t="s">
        <v>2115</v>
      </c>
      <c r="E4854" s="122">
        <v>88</v>
      </c>
      <c r="F4854" s="122">
        <v>0</v>
      </c>
      <c r="G4854" s="122">
        <v>0</v>
      </c>
      <c r="H4854" s="122">
        <v>0</v>
      </c>
      <c r="I4854" s="122">
        <v>0</v>
      </c>
      <c r="J4854" s="122">
        <v>0</v>
      </c>
      <c r="K4854" s="122">
        <v>0</v>
      </c>
      <c r="L4854" s="122">
        <v>0</v>
      </c>
      <c r="M4854" s="122">
        <v>0</v>
      </c>
      <c r="N4854" s="122">
        <v>0</v>
      </c>
      <c r="O4854" s="122">
        <v>0</v>
      </c>
      <c r="P4854" s="122">
        <v>0</v>
      </c>
      <c r="Q4854" s="122">
        <v>0</v>
      </c>
      <c r="R4854" s="122">
        <v>0</v>
      </c>
      <c r="S4854" s="122">
        <v>0</v>
      </c>
      <c r="T4854" s="122">
        <v>0</v>
      </c>
      <c r="U4854" s="122">
        <v>0</v>
      </c>
      <c r="V4854" s="122">
        <v>0</v>
      </c>
      <c r="W4854" s="122">
        <v>0</v>
      </c>
      <c r="X4854" s="122">
        <v>0</v>
      </c>
      <c r="Y4854" s="122">
        <v>0</v>
      </c>
      <c r="Z4854" s="122">
        <v>0</v>
      </c>
      <c r="AA4854" s="122">
        <v>0</v>
      </c>
      <c r="AB4854" s="122">
        <v>0</v>
      </c>
      <c r="AC4854" s="122">
        <v>0</v>
      </c>
      <c r="AD4854" s="122">
        <v>0</v>
      </c>
      <c r="AE4854" s="122">
        <v>0</v>
      </c>
      <c r="AF4854" s="122">
        <v>2.3071456000000001E-6</v>
      </c>
      <c r="AG4854" s="122">
        <v>5.1133690000000002E-6</v>
      </c>
      <c r="AH4854" s="122">
        <v>8.5739137999999994E-6</v>
      </c>
      <c r="AI4854" s="122">
        <v>1.27078098E-5</v>
      </c>
      <c r="AJ4854" s="122">
        <v>1.8204805799999999E-5</v>
      </c>
      <c r="AK4854" s="122">
        <v>2.0935977400000001E-5</v>
      </c>
      <c r="AL4854" s="122">
        <v>0</v>
      </c>
    </row>
    <row r="4855" spans="1:38" hidden="1" x14ac:dyDescent="0.25">
      <c r="A4855" s="122" t="s">
        <v>2025</v>
      </c>
      <c r="B4855" s="122">
        <v>1</v>
      </c>
      <c r="C4855" s="122" t="s">
        <v>2230</v>
      </c>
      <c r="D4855" s="122" t="s">
        <v>2116</v>
      </c>
      <c r="E4855" s="122">
        <v>88</v>
      </c>
      <c r="F4855" s="122">
        <v>0</v>
      </c>
      <c r="G4855" s="122">
        <v>0</v>
      </c>
      <c r="H4855" s="122">
        <v>0</v>
      </c>
      <c r="I4855" s="122">
        <v>0</v>
      </c>
      <c r="J4855" s="122">
        <v>0</v>
      </c>
      <c r="K4855" s="122">
        <v>0</v>
      </c>
      <c r="L4855" s="122">
        <v>0</v>
      </c>
      <c r="M4855" s="122">
        <v>0</v>
      </c>
      <c r="N4855" s="122">
        <v>0</v>
      </c>
      <c r="O4855" s="122">
        <v>0</v>
      </c>
      <c r="P4855" s="122">
        <v>0</v>
      </c>
      <c r="Q4855" s="122">
        <v>0</v>
      </c>
      <c r="R4855" s="122">
        <v>0</v>
      </c>
      <c r="S4855" s="122">
        <v>0</v>
      </c>
      <c r="T4855" s="122">
        <v>0</v>
      </c>
      <c r="U4855" s="122">
        <v>0</v>
      </c>
      <c r="V4855" s="122">
        <v>0</v>
      </c>
      <c r="W4855" s="122">
        <v>0</v>
      </c>
      <c r="X4855" s="122">
        <v>0</v>
      </c>
      <c r="Y4855" s="122">
        <v>0</v>
      </c>
      <c r="Z4855" s="122">
        <v>0</v>
      </c>
      <c r="AA4855" s="122">
        <v>0</v>
      </c>
      <c r="AB4855" s="122">
        <v>0</v>
      </c>
      <c r="AC4855" s="122">
        <v>0</v>
      </c>
      <c r="AD4855" s="122">
        <v>0</v>
      </c>
      <c r="AE4855" s="122">
        <v>0</v>
      </c>
      <c r="AF4855" s="122">
        <v>1.08246002E-5</v>
      </c>
      <c r="AG4855" s="122">
        <v>2.43294968E-5</v>
      </c>
      <c r="AH4855" s="122">
        <v>4.1210467399999997E-5</v>
      </c>
      <c r="AI4855" s="122">
        <v>6.1940745999999994E-5</v>
      </c>
      <c r="AJ4855" s="122">
        <v>8.5204756599999997E-5</v>
      </c>
      <c r="AK4855" s="122">
        <v>9.91890202E-5</v>
      </c>
      <c r="AL4855" s="122">
        <v>0</v>
      </c>
    </row>
    <row r="4856" spans="1:38" hidden="1" x14ac:dyDescent="0.25">
      <c r="A4856" s="122" t="s">
        <v>2025</v>
      </c>
      <c r="B4856" s="122">
        <v>1</v>
      </c>
      <c r="C4856" s="122" t="s">
        <v>2230</v>
      </c>
      <c r="D4856" s="122" t="s">
        <v>2117</v>
      </c>
      <c r="E4856" s="122">
        <v>88</v>
      </c>
      <c r="F4856" s="122">
        <v>0</v>
      </c>
      <c r="G4856" s="122">
        <v>0</v>
      </c>
      <c r="H4856" s="122">
        <v>0</v>
      </c>
      <c r="I4856" s="122">
        <v>0</v>
      </c>
      <c r="J4856" s="122">
        <v>0</v>
      </c>
      <c r="K4856" s="122">
        <v>0</v>
      </c>
      <c r="L4856" s="122">
        <v>0</v>
      </c>
      <c r="M4856" s="122">
        <v>0</v>
      </c>
      <c r="N4856" s="122">
        <v>0</v>
      </c>
      <c r="O4856" s="122">
        <v>0</v>
      </c>
      <c r="P4856" s="122">
        <v>0</v>
      </c>
      <c r="Q4856" s="122">
        <v>0</v>
      </c>
      <c r="R4856" s="122">
        <v>0</v>
      </c>
      <c r="S4856" s="122">
        <v>0</v>
      </c>
      <c r="T4856" s="122">
        <v>0</v>
      </c>
      <c r="U4856" s="122">
        <v>0</v>
      </c>
      <c r="V4856" s="122">
        <v>0</v>
      </c>
      <c r="W4856" s="122">
        <v>0</v>
      </c>
      <c r="X4856" s="122">
        <v>0</v>
      </c>
      <c r="Y4856" s="122">
        <v>0</v>
      </c>
      <c r="Z4856" s="122">
        <v>0</v>
      </c>
      <c r="AA4856" s="122">
        <v>0</v>
      </c>
      <c r="AB4856" s="122">
        <v>0</v>
      </c>
      <c r="AC4856" s="122">
        <v>0</v>
      </c>
      <c r="AD4856" s="122">
        <v>0</v>
      </c>
      <c r="AE4856" s="122">
        <v>0</v>
      </c>
      <c r="AF4856" s="122">
        <v>1.8837544E-6</v>
      </c>
      <c r="AG4856" s="122">
        <v>4.2285714000000001E-6</v>
      </c>
      <c r="AH4856" s="122">
        <v>7.1174447999999997E-6</v>
      </c>
      <c r="AI4856" s="122">
        <v>1.06538354E-5</v>
      </c>
      <c r="AJ4856" s="122">
        <v>1.4731835200000001E-5</v>
      </c>
      <c r="AK4856" s="122">
        <v>1.7109711999999999E-5</v>
      </c>
      <c r="AL4856" s="122">
        <v>0</v>
      </c>
    </row>
    <row r="4857" spans="1:38" hidden="1" x14ac:dyDescent="0.25">
      <c r="A4857" s="122" t="s">
        <v>2025</v>
      </c>
      <c r="B4857" s="122">
        <v>1</v>
      </c>
      <c r="C4857" s="122" t="s">
        <v>2230</v>
      </c>
      <c r="D4857" s="122" t="s">
        <v>2118</v>
      </c>
      <c r="E4857" s="122">
        <v>88</v>
      </c>
      <c r="F4857" s="122">
        <v>0</v>
      </c>
      <c r="G4857" s="122">
        <v>0</v>
      </c>
      <c r="H4857" s="122">
        <v>0</v>
      </c>
      <c r="I4857" s="122">
        <v>0</v>
      </c>
      <c r="J4857" s="122">
        <v>0</v>
      </c>
      <c r="K4857" s="122">
        <v>0</v>
      </c>
      <c r="L4857" s="122">
        <v>0</v>
      </c>
      <c r="M4857" s="122">
        <v>0</v>
      </c>
      <c r="N4857" s="122">
        <v>0</v>
      </c>
      <c r="O4857" s="122">
        <v>0</v>
      </c>
      <c r="P4857" s="122">
        <v>0</v>
      </c>
      <c r="Q4857" s="122">
        <v>0</v>
      </c>
      <c r="R4857" s="122">
        <v>0</v>
      </c>
      <c r="S4857" s="122">
        <v>0</v>
      </c>
      <c r="T4857" s="122">
        <v>0</v>
      </c>
      <c r="U4857" s="122">
        <v>0</v>
      </c>
      <c r="V4857" s="122">
        <v>0</v>
      </c>
      <c r="W4857" s="122">
        <v>0</v>
      </c>
      <c r="X4857" s="122">
        <v>0</v>
      </c>
      <c r="Y4857" s="122">
        <v>0</v>
      </c>
      <c r="Z4857" s="122">
        <v>0</v>
      </c>
      <c r="AA4857" s="122">
        <v>0</v>
      </c>
      <c r="AB4857" s="122">
        <v>0</v>
      </c>
      <c r="AC4857" s="122">
        <v>0</v>
      </c>
      <c r="AD4857" s="122">
        <v>0</v>
      </c>
      <c r="AE4857" s="122">
        <v>0</v>
      </c>
      <c r="AF4857" s="122">
        <v>1.4506742800000001E-5</v>
      </c>
      <c r="AG4857" s="122">
        <v>3.24971404E-5</v>
      </c>
      <c r="AH4857" s="122">
        <v>5.4860234600000003E-5</v>
      </c>
      <c r="AI4857" s="122">
        <v>8.2027892599999995E-5</v>
      </c>
      <c r="AJ4857" s="122">
        <v>1.149207168E-4</v>
      </c>
      <c r="AK4857" s="122">
        <v>1.3328922360000001E-4</v>
      </c>
      <c r="AL4857" s="122">
        <v>0</v>
      </c>
    </row>
    <row r="4858" spans="1:38" hidden="1" x14ac:dyDescent="0.25">
      <c r="A4858" s="122" t="s">
        <v>2025</v>
      </c>
      <c r="B4858" s="122">
        <v>1</v>
      </c>
      <c r="C4858" s="122" t="s">
        <v>2230</v>
      </c>
      <c r="D4858" s="122" t="s">
        <v>2119</v>
      </c>
      <c r="E4858" s="122">
        <v>88</v>
      </c>
      <c r="F4858" s="122">
        <v>0</v>
      </c>
      <c r="G4858" s="122">
        <v>0</v>
      </c>
      <c r="H4858" s="122">
        <v>0</v>
      </c>
      <c r="I4858" s="122">
        <v>0</v>
      </c>
      <c r="J4858" s="122">
        <v>0</v>
      </c>
      <c r="K4858" s="122">
        <v>0</v>
      </c>
      <c r="L4858" s="122">
        <v>0</v>
      </c>
      <c r="M4858" s="122">
        <v>0</v>
      </c>
      <c r="N4858" s="122">
        <v>0</v>
      </c>
      <c r="O4858" s="122">
        <v>0</v>
      </c>
      <c r="P4858" s="122">
        <v>0</v>
      </c>
      <c r="Q4858" s="122">
        <v>0</v>
      </c>
      <c r="R4858" s="122">
        <v>0</v>
      </c>
      <c r="S4858" s="122">
        <v>0</v>
      </c>
      <c r="T4858" s="122">
        <v>0</v>
      </c>
      <c r="U4858" s="122">
        <v>0</v>
      </c>
      <c r="V4858" s="122">
        <v>0</v>
      </c>
      <c r="W4858" s="122">
        <v>0</v>
      </c>
      <c r="X4858" s="122">
        <v>0</v>
      </c>
      <c r="Y4858" s="122">
        <v>0</v>
      </c>
      <c r="Z4858" s="122">
        <v>0</v>
      </c>
      <c r="AA4858" s="122">
        <v>0</v>
      </c>
      <c r="AB4858" s="122">
        <v>0</v>
      </c>
      <c r="AC4858" s="122">
        <v>0</v>
      </c>
      <c r="AD4858" s="122">
        <v>0</v>
      </c>
      <c r="AE4858" s="122">
        <v>0</v>
      </c>
      <c r="AF4858" s="122">
        <v>6.0881865199999998E-5</v>
      </c>
      <c r="AG4858" s="122">
        <v>1.3691911819999999E-4</v>
      </c>
      <c r="AH4858" s="122">
        <v>2.3167727800000001E-4</v>
      </c>
      <c r="AI4858" s="122">
        <v>3.4811310219999997E-4</v>
      </c>
      <c r="AJ4858" s="122">
        <v>4.8521038879999998E-4</v>
      </c>
      <c r="AK4858" s="122">
        <v>5.6424850520000005E-4</v>
      </c>
      <c r="AL4858" s="122">
        <v>0</v>
      </c>
    </row>
    <row r="4859" spans="1:38" hidden="1" x14ac:dyDescent="0.25">
      <c r="A4859" s="122" t="s">
        <v>2025</v>
      </c>
      <c r="B4859" s="122">
        <v>1</v>
      </c>
      <c r="C4859" s="122" t="s">
        <v>2230</v>
      </c>
      <c r="D4859" s="122" t="s">
        <v>2120</v>
      </c>
      <c r="E4859" s="122">
        <v>88</v>
      </c>
      <c r="F4859" s="122">
        <v>0</v>
      </c>
      <c r="G4859" s="122">
        <v>0</v>
      </c>
      <c r="H4859" s="122">
        <v>0</v>
      </c>
      <c r="I4859" s="122">
        <v>0</v>
      </c>
      <c r="J4859" s="122">
        <v>0</v>
      </c>
      <c r="K4859" s="122">
        <v>0</v>
      </c>
      <c r="L4859" s="122">
        <v>0</v>
      </c>
      <c r="M4859" s="122">
        <v>0</v>
      </c>
      <c r="N4859" s="122">
        <v>0</v>
      </c>
      <c r="O4859" s="122">
        <v>0</v>
      </c>
      <c r="P4859" s="122">
        <v>0</v>
      </c>
      <c r="Q4859" s="122">
        <v>0</v>
      </c>
      <c r="R4859" s="122">
        <v>0</v>
      </c>
      <c r="S4859" s="122">
        <v>0</v>
      </c>
      <c r="T4859" s="122">
        <v>0</v>
      </c>
      <c r="U4859" s="122">
        <v>0</v>
      </c>
      <c r="V4859" s="122">
        <v>0</v>
      </c>
      <c r="W4859" s="122">
        <v>0</v>
      </c>
      <c r="X4859" s="122">
        <v>0</v>
      </c>
      <c r="Y4859" s="122">
        <v>0</v>
      </c>
      <c r="Z4859" s="122">
        <v>0</v>
      </c>
      <c r="AA4859" s="122">
        <v>0</v>
      </c>
      <c r="AB4859" s="122">
        <v>0</v>
      </c>
      <c r="AC4859" s="122">
        <v>0</v>
      </c>
      <c r="AD4859" s="122">
        <v>0</v>
      </c>
      <c r="AE4859" s="122">
        <v>0</v>
      </c>
      <c r="AF4859" s="122">
        <v>6.6396304000000001E-6</v>
      </c>
      <c r="AG4859" s="122">
        <v>1.50200982E-5</v>
      </c>
      <c r="AH4859" s="122">
        <v>2.5536712600000001E-5</v>
      </c>
      <c r="AI4859" s="122">
        <v>3.8470607999999999E-5</v>
      </c>
      <c r="AJ4859" s="122">
        <v>5.4498120199999997E-5</v>
      </c>
      <c r="AK4859" s="122">
        <v>6.3785260399999998E-5</v>
      </c>
      <c r="AL4859" s="122">
        <v>0</v>
      </c>
    </row>
    <row r="4860" spans="1:38" hidden="1" x14ac:dyDescent="0.25">
      <c r="A4860" s="122" t="s">
        <v>2025</v>
      </c>
      <c r="B4860" s="122">
        <v>1</v>
      </c>
      <c r="C4860" s="122" t="s">
        <v>2230</v>
      </c>
      <c r="D4860" s="122" t="s">
        <v>2121</v>
      </c>
      <c r="E4860" s="122">
        <v>88</v>
      </c>
      <c r="F4860" s="122">
        <v>0</v>
      </c>
      <c r="G4860" s="122">
        <v>0</v>
      </c>
      <c r="H4860" s="122">
        <v>0</v>
      </c>
      <c r="I4860" s="122">
        <v>0</v>
      </c>
      <c r="J4860" s="122">
        <v>0</v>
      </c>
      <c r="K4860" s="122">
        <v>0</v>
      </c>
      <c r="L4860" s="122">
        <v>0</v>
      </c>
      <c r="M4860" s="122">
        <v>0</v>
      </c>
      <c r="N4860" s="122">
        <v>0</v>
      </c>
      <c r="O4860" s="122">
        <v>0</v>
      </c>
      <c r="P4860" s="122">
        <v>0</v>
      </c>
      <c r="Q4860" s="122">
        <v>0</v>
      </c>
      <c r="R4860" s="122">
        <v>0</v>
      </c>
      <c r="S4860" s="122">
        <v>0</v>
      </c>
      <c r="T4860" s="122">
        <v>0</v>
      </c>
      <c r="U4860" s="122">
        <v>0</v>
      </c>
      <c r="V4860" s="122">
        <v>0</v>
      </c>
      <c r="W4860" s="122">
        <v>0</v>
      </c>
      <c r="X4860" s="122">
        <v>0</v>
      </c>
      <c r="Y4860" s="122">
        <v>0</v>
      </c>
      <c r="Z4860" s="122">
        <v>0</v>
      </c>
      <c r="AA4860" s="122">
        <v>0</v>
      </c>
      <c r="AB4860" s="122">
        <v>0</v>
      </c>
      <c r="AC4860" s="122">
        <v>0</v>
      </c>
      <c r="AD4860" s="122">
        <v>0</v>
      </c>
      <c r="AE4860" s="122">
        <v>0</v>
      </c>
      <c r="AF4860" s="122">
        <v>1.83592862E-5</v>
      </c>
      <c r="AG4860" s="122">
        <v>4.0996867400000003E-5</v>
      </c>
      <c r="AH4860" s="122">
        <v>6.8884430199999999E-5</v>
      </c>
      <c r="AI4860" s="122">
        <v>1.027598702E-4</v>
      </c>
      <c r="AJ4860" s="122">
        <v>1.43350235E-4</v>
      </c>
      <c r="AK4860" s="122">
        <v>1.651449448E-4</v>
      </c>
      <c r="AL4860" s="122">
        <v>0</v>
      </c>
    </row>
    <row r="4861" spans="1:38" hidden="1" x14ac:dyDescent="0.25">
      <c r="A4861" s="122" t="s">
        <v>2025</v>
      </c>
      <c r="B4861" s="122">
        <v>1</v>
      </c>
      <c r="C4861" s="122" t="s">
        <v>2230</v>
      </c>
      <c r="D4861" s="122" t="s">
        <v>2138</v>
      </c>
      <c r="E4861" s="122">
        <v>88</v>
      </c>
      <c r="F4861" s="122">
        <v>0</v>
      </c>
      <c r="G4861" s="122">
        <v>0</v>
      </c>
      <c r="H4861" s="122">
        <v>0</v>
      </c>
      <c r="I4861" s="122">
        <v>0</v>
      </c>
      <c r="J4861" s="122">
        <v>0</v>
      </c>
      <c r="K4861" s="122">
        <v>0</v>
      </c>
      <c r="L4861" s="122">
        <v>0</v>
      </c>
      <c r="M4861" s="122">
        <v>0</v>
      </c>
      <c r="N4861" s="122">
        <v>0</v>
      </c>
      <c r="O4861" s="122">
        <v>0</v>
      </c>
      <c r="P4861" s="122">
        <v>0</v>
      </c>
      <c r="Q4861" s="122">
        <v>0</v>
      </c>
      <c r="R4861" s="122">
        <v>0</v>
      </c>
      <c r="S4861" s="122">
        <v>0</v>
      </c>
      <c r="T4861" s="122">
        <v>0</v>
      </c>
      <c r="U4861" s="122">
        <v>0</v>
      </c>
      <c r="V4861" s="122">
        <v>0</v>
      </c>
      <c r="W4861" s="122">
        <v>0</v>
      </c>
      <c r="X4861" s="122">
        <v>0</v>
      </c>
      <c r="Y4861" s="122">
        <v>0</v>
      </c>
      <c r="Z4861" s="122">
        <v>0</v>
      </c>
      <c r="AA4861" s="122">
        <v>0</v>
      </c>
      <c r="AB4861" s="122">
        <v>0</v>
      </c>
      <c r="AC4861" s="122">
        <v>0</v>
      </c>
      <c r="AD4861" s="122">
        <v>0</v>
      </c>
      <c r="AE4861" s="122">
        <v>0</v>
      </c>
      <c r="AF4861" s="122">
        <v>2.3449740000000001E-7</v>
      </c>
      <c r="AG4861" s="122">
        <v>5.1920440000000002E-7</v>
      </c>
      <c r="AH4861" s="122">
        <v>8.6602900000000001E-7</v>
      </c>
      <c r="AI4861" s="122">
        <v>1.2810274E-6</v>
      </c>
      <c r="AJ4861" s="122">
        <v>1.7651318E-6</v>
      </c>
      <c r="AK4861" s="122">
        <v>2.0230666000000001E-6</v>
      </c>
      <c r="AL4861" s="122">
        <v>0</v>
      </c>
    </row>
    <row r="4862" spans="1:38" hidden="1" x14ac:dyDescent="0.25">
      <c r="A4862" s="122" t="s">
        <v>2025</v>
      </c>
      <c r="B4862" s="122">
        <v>1</v>
      </c>
      <c r="C4862" s="122" t="s">
        <v>2230</v>
      </c>
      <c r="D4862" s="122" t="s">
        <v>2122</v>
      </c>
      <c r="E4862" s="122">
        <v>88</v>
      </c>
      <c r="F4862" s="122">
        <v>0</v>
      </c>
      <c r="G4862" s="122">
        <v>0</v>
      </c>
      <c r="H4862" s="122">
        <v>0</v>
      </c>
      <c r="I4862" s="122">
        <v>0</v>
      </c>
      <c r="J4862" s="122">
        <v>0</v>
      </c>
      <c r="K4862" s="122">
        <v>0</v>
      </c>
      <c r="L4862" s="122">
        <v>0</v>
      </c>
      <c r="M4862" s="122">
        <v>0</v>
      </c>
      <c r="N4862" s="122">
        <v>0</v>
      </c>
      <c r="O4862" s="122">
        <v>0</v>
      </c>
      <c r="P4862" s="122">
        <v>0</v>
      </c>
      <c r="Q4862" s="122">
        <v>0</v>
      </c>
      <c r="R4862" s="122">
        <v>0</v>
      </c>
      <c r="S4862" s="122">
        <v>0</v>
      </c>
      <c r="T4862" s="122">
        <v>0</v>
      </c>
      <c r="U4862" s="122">
        <v>0</v>
      </c>
      <c r="V4862" s="122">
        <v>0</v>
      </c>
      <c r="W4862" s="122">
        <v>0</v>
      </c>
      <c r="X4862" s="122">
        <v>0</v>
      </c>
      <c r="Y4862" s="122">
        <v>0</v>
      </c>
      <c r="Z4862" s="122">
        <v>0</v>
      </c>
      <c r="AA4862" s="122">
        <v>0</v>
      </c>
      <c r="AB4862" s="122">
        <v>0</v>
      </c>
      <c r="AC4862" s="122">
        <v>0</v>
      </c>
      <c r="AD4862" s="122">
        <v>0</v>
      </c>
      <c r="AE4862" s="122">
        <v>0</v>
      </c>
      <c r="AF4862" s="122">
        <v>1.3617712E-6</v>
      </c>
      <c r="AG4862" s="122">
        <v>3.0254302000000001E-6</v>
      </c>
      <c r="AH4862" s="122">
        <v>5.0569304E-6</v>
      </c>
      <c r="AI4862" s="122">
        <v>7.4943985999999998E-6</v>
      </c>
      <c r="AJ4862" s="122">
        <v>1.06697566E-5</v>
      </c>
      <c r="AK4862" s="122">
        <v>1.2336176999999999E-5</v>
      </c>
      <c r="AL4862" s="122">
        <v>0</v>
      </c>
    </row>
    <row r="4863" spans="1:38" hidden="1" x14ac:dyDescent="0.25">
      <c r="A4863" s="122" t="s">
        <v>2025</v>
      </c>
      <c r="B4863" s="122">
        <v>1</v>
      </c>
      <c r="C4863" s="122" t="s">
        <v>2230</v>
      </c>
      <c r="D4863" s="122" t="s">
        <v>2123</v>
      </c>
      <c r="E4863" s="122">
        <v>88</v>
      </c>
      <c r="F4863" s="122">
        <v>0</v>
      </c>
      <c r="G4863" s="122">
        <v>0</v>
      </c>
      <c r="H4863" s="122">
        <v>0</v>
      </c>
      <c r="I4863" s="122">
        <v>0</v>
      </c>
      <c r="J4863" s="122">
        <v>0</v>
      </c>
      <c r="K4863" s="122">
        <v>0</v>
      </c>
      <c r="L4863" s="122">
        <v>0</v>
      </c>
      <c r="M4863" s="122">
        <v>0</v>
      </c>
      <c r="N4863" s="122">
        <v>0</v>
      </c>
      <c r="O4863" s="122">
        <v>0</v>
      </c>
      <c r="P4863" s="122">
        <v>0</v>
      </c>
      <c r="Q4863" s="122">
        <v>0</v>
      </c>
      <c r="R4863" s="122">
        <v>0</v>
      </c>
      <c r="S4863" s="122">
        <v>0</v>
      </c>
      <c r="T4863" s="122">
        <v>0</v>
      </c>
      <c r="U4863" s="122">
        <v>0</v>
      </c>
      <c r="V4863" s="122">
        <v>0</v>
      </c>
      <c r="W4863" s="122">
        <v>0</v>
      </c>
      <c r="X4863" s="122">
        <v>0</v>
      </c>
      <c r="Y4863" s="122">
        <v>0</v>
      </c>
      <c r="Z4863" s="122">
        <v>0</v>
      </c>
      <c r="AA4863" s="122">
        <v>0</v>
      </c>
      <c r="AB4863" s="122">
        <v>0</v>
      </c>
      <c r="AC4863" s="122">
        <v>0</v>
      </c>
      <c r="AD4863" s="122">
        <v>0</v>
      </c>
      <c r="AE4863" s="122">
        <v>0</v>
      </c>
      <c r="AF4863" s="122">
        <v>1.5921552599999998E-5</v>
      </c>
      <c r="AG4863" s="122">
        <v>3.5948804800000001E-5</v>
      </c>
      <c r="AH4863" s="122">
        <v>6.0919248199999999E-5</v>
      </c>
      <c r="AI4863" s="122">
        <v>9.1439622999999994E-5</v>
      </c>
      <c r="AJ4863" s="122">
        <v>1.281839672E-4</v>
      </c>
      <c r="AK4863" s="122">
        <v>1.4787842460000001E-4</v>
      </c>
      <c r="AL4863" s="122">
        <v>0</v>
      </c>
    </row>
    <row r="4864" spans="1:38" hidden="1" x14ac:dyDescent="0.25">
      <c r="A4864" s="122" t="s">
        <v>2025</v>
      </c>
      <c r="B4864" s="122">
        <v>1</v>
      </c>
      <c r="C4864" s="122" t="s">
        <v>2230</v>
      </c>
      <c r="D4864" s="122" t="s">
        <v>2124</v>
      </c>
      <c r="E4864" s="122">
        <v>88</v>
      </c>
      <c r="F4864" s="122">
        <v>0</v>
      </c>
      <c r="G4864" s="122">
        <v>0</v>
      </c>
      <c r="H4864" s="122">
        <v>0</v>
      </c>
      <c r="I4864" s="122">
        <v>0</v>
      </c>
      <c r="J4864" s="122">
        <v>0</v>
      </c>
      <c r="K4864" s="122">
        <v>0</v>
      </c>
      <c r="L4864" s="122">
        <v>0</v>
      </c>
      <c r="M4864" s="122">
        <v>0</v>
      </c>
      <c r="N4864" s="122">
        <v>0</v>
      </c>
      <c r="O4864" s="122">
        <v>0</v>
      </c>
      <c r="P4864" s="122">
        <v>0</v>
      </c>
      <c r="Q4864" s="122">
        <v>0</v>
      </c>
      <c r="R4864" s="122">
        <v>0</v>
      </c>
      <c r="S4864" s="122">
        <v>0</v>
      </c>
      <c r="T4864" s="122">
        <v>0</v>
      </c>
      <c r="U4864" s="122">
        <v>0</v>
      </c>
      <c r="V4864" s="122">
        <v>0</v>
      </c>
      <c r="W4864" s="122">
        <v>0</v>
      </c>
      <c r="X4864" s="122">
        <v>0</v>
      </c>
      <c r="Y4864" s="122">
        <v>0</v>
      </c>
      <c r="Z4864" s="122">
        <v>0</v>
      </c>
      <c r="AA4864" s="122">
        <v>0</v>
      </c>
      <c r="AB4864" s="122">
        <v>0</v>
      </c>
      <c r="AC4864" s="122">
        <v>0</v>
      </c>
      <c r="AD4864" s="122">
        <v>0</v>
      </c>
      <c r="AE4864" s="122">
        <v>0</v>
      </c>
      <c r="AF4864" s="122">
        <v>1.2595913E-5</v>
      </c>
      <c r="AG4864" s="122">
        <v>2.80368988E-5</v>
      </c>
      <c r="AH4864" s="122">
        <v>4.7018609999999998E-5</v>
      </c>
      <c r="AI4864" s="122">
        <v>6.9949541799999997E-5</v>
      </c>
      <c r="AJ4864" s="122">
        <v>9.7852361000000005E-5</v>
      </c>
      <c r="AK4864" s="122">
        <v>1.126647224E-4</v>
      </c>
      <c r="AL4864" s="122">
        <v>0</v>
      </c>
    </row>
    <row r="4865" spans="1:38" hidden="1" x14ac:dyDescent="0.25">
      <c r="A4865" s="122" t="s">
        <v>2025</v>
      </c>
      <c r="B4865" s="122">
        <v>1</v>
      </c>
      <c r="C4865" s="122" t="s">
        <v>2230</v>
      </c>
      <c r="D4865" s="122" t="s">
        <v>2125</v>
      </c>
      <c r="E4865" s="122">
        <v>88</v>
      </c>
      <c r="F4865" s="122">
        <v>0</v>
      </c>
      <c r="G4865" s="122">
        <v>0</v>
      </c>
      <c r="H4865" s="122">
        <v>0</v>
      </c>
      <c r="I4865" s="122">
        <v>0</v>
      </c>
      <c r="J4865" s="122">
        <v>0</v>
      </c>
      <c r="K4865" s="122">
        <v>0</v>
      </c>
      <c r="L4865" s="122">
        <v>0</v>
      </c>
      <c r="M4865" s="122">
        <v>0</v>
      </c>
      <c r="N4865" s="122">
        <v>0</v>
      </c>
      <c r="O4865" s="122">
        <v>0</v>
      </c>
      <c r="P4865" s="122">
        <v>0</v>
      </c>
      <c r="Q4865" s="122">
        <v>0</v>
      </c>
      <c r="R4865" s="122">
        <v>0</v>
      </c>
      <c r="S4865" s="122">
        <v>0</v>
      </c>
      <c r="T4865" s="122">
        <v>0</v>
      </c>
      <c r="U4865" s="122">
        <v>0</v>
      </c>
      <c r="V4865" s="122">
        <v>0</v>
      </c>
      <c r="W4865" s="122">
        <v>0</v>
      </c>
      <c r="X4865" s="122">
        <v>0</v>
      </c>
      <c r="Y4865" s="122">
        <v>0</v>
      </c>
      <c r="Z4865" s="122">
        <v>0</v>
      </c>
      <c r="AA4865" s="122">
        <v>0</v>
      </c>
      <c r="AB4865" s="122">
        <v>0</v>
      </c>
      <c r="AC4865" s="122">
        <v>0</v>
      </c>
      <c r="AD4865" s="122">
        <v>0</v>
      </c>
      <c r="AE4865" s="122">
        <v>0</v>
      </c>
      <c r="AF4865" s="122">
        <v>3.9966255999999997E-6</v>
      </c>
      <c r="AG4865" s="122">
        <v>8.8018189999999996E-6</v>
      </c>
      <c r="AH4865" s="122">
        <v>1.46167562E-5</v>
      </c>
      <c r="AI4865" s="122">
        <v>2.1559975600000002E-5</v>
      </c>
      <c r="AJ4865" s="122">
        <v>2.9722735800000001E-5</v>
      </c>
      <c r="AK4865" s="122">
        <v>3.4070508E-5</v>
      </c>
      <c r="AL4865" s="122">
        <v>0</v>
      </c>
    </row>
    <row r="4866" spans="1:38" hidden="1" x14ac:dyDescent="0.25">
      <c r="A4866" s="122" t="s">
        <v>2025</v>
      </c>
      <c r="B4866" s="122">
        <v>1</v>
      </c>
      <c r="C4866" s="122" t="s">
        <v>2230</v>
      </c>
      <c r="D4866" s="122" t="s">
        <v>2126</v>
      </c>
      <c r="E4866" s="122">
        <v>88</v>
      </c>
      <c r="F4866" s="122">
        <v>0</v>
      </c>
      <c r="G4866" s="122">
        <v>0</v>
      </c>
      <c r="H4866" s="122">
        <v>0</v>
      </c>
      <c r="I4866" s="122">
        <v>0</v>
      </c>
      <c r="J4866" s="122">
        <v>0</v>
      </c>
      <c r="K4866" s="122">
        <v>0</v>
      </c>
      <c r="L4866" s="122">
        <v>0</v>
      </c>
      <c r="M4866" s="122">
        <v>0</v>
      </c>
      <c r="N4866" s="122">
        <v>0</v>
      </c>
      <c r="O4866" s="122">
        <v>0</v>
      </c>
      <c r="P4866" s="122">
        <v>0</v>
      </c>
      <c r="Q4866" s="122">
        <v>0</v>
      </c>
      <c r="R4866" s="122">
        <v>0</v>
      </c>
      <c r="S4866" s="122">
        <v>0</v>
      </c>
      <c r="T4866" s="122">
        <v>0</v>
      </c>
      <c r="U4866" s="122">
        <v>0</v>
      </c>
      <c r="V4866" s="122">
        <v>0</v>
      </c>
      <c r="W4866" s="122">
        <v>0</v>
      </c>
      <c r="X4866" s="122">
        <v>0</v>
      </c>
      <c r="Y4866" s="122">
        <v>0</v>
      </c>
      <c r="Z4866" s="122">
        <v>0</v>
      </c>
      <c r="AA4866" s="122">
        <v>0</v>
      </c>
      <c r="AB4866" s="122">
        <v>0</v>
      </c>
      <c r="AC4866" s="122">
        <v>0</v>
      </c>
      <c r="AD4866" s="122">
        <v>0</v>
      </c>
      <c r="AE4866" s="122">
        <v>0</v>
      </c>
      <c r="AF4866" s="122">
        <v>1.2764420000000001E-6</v>
      </c>
      <c r="AG4866" s="122">
        <v>2.8069776E-6</v>
      </c>
      <c r="AH4866" s="122">
        <v>4.6866617999999999E-6</v>
      </c>
      <c r="AI4866" s="122">
        <v>6.9668269999999996E-6</v>
      </c>
      <c r="AJ4866" s="122">
        <v>9.5865312000000001E-6</v>
      </c>
      <c r="AK4866" s="122">
        <v>1.1060328599999999E-5</v>
      </c>
      <c r="AL4866" s="122">
        <v>0</v>
      </c>
    </row>
    <row r="4867" spans="1:38" hidden="1" x14ac:dyDescent="0.25">
      <c r="A4867" s="122" t="s">
        <v>2025</v>
      </c>
      <c r="B4867" s="122">
        <v>1</v>
      </c>
      <c r="C4867" s="122" t="s">
        <v>2231</v>
      </c>
      <c r="D4867" s="122" t="s">
        <v>2078</v>
      </c>
      <c r="E4867" s="122">
        <v>89</v>
      </c>
      <c r="F4867" s="122">
        <v>0</v>
      </c>
      <c r="G4867" s="122">
        <v>0</v>
      </c>
      <c r="H4867" s="122">
        <v>0</v>
      </c>
      <c r="I4867" s="122">
        <v>0</v>
      </c>
      <c r="J4867" s="122">
        <v>0</v>
      </c>
      <c r="K4867" s="122">
        <v>0</v>
      </c>
      <c r="L4867" s="122">
        <v>0</v>
      </c>
      <c r="M4867" s="122">
        <v>0</v>
      </c>
      <c r="N4867" s="122">
        <v>0</v>
      </c>
      <c r="O4867" s="122">
        <v>0</v>
      </c>
      <c r="P4867" s="122">
        <v>0</v>
      </c>
      <c r="Q4867" s="122">
        <v>0</v>
      </c>
      <c r="R4867" s="122">
        <v>0</v>
      </c>
      <c r="S4867" s="122">
        <v>0</v>
      </c>
      <c r="T4867" s="122">
        <v>0</v>
      </c>
      <c r="U4867" s="122">
        <v>0</v>
      </c>
      <c r="V4867" s="122">
        <v>0</v>
      </c>
      <c r="W4867" s="122">
        <v>0</v>
      </c>
      <c r="X4867" s="122">
        <v>0</v>
      </c>
      <c r="Y4867" s="122">
        <v>0</v>
      </c>
      <c r="Z4867" s="122">
        <v>0</v>
      </c>
      <c r="AA4867" s="122">
        <v>0</v>
      </c>
      <c r="AB4867" s="122">
        <v>0</v>
      </c>
      <c r="AC4867" s="122">
        <v>0</v>
      </c>
      <c r="AD4867" s="122">
        <v>0</v>
      </c>
      <c r="AE4867" s="122">
        <v>0</v>
      </c>
      <c r="AF4867" s="122">
        <v>0</v>
      </c>
      <c r="AG4867" s="122">
        <v>0</v>
      </c>
      <c r="AH4867" s="122">
        <v>0</v>
      </c>
      <c r="AI4867" s="122">
        <v>0</v>
      </c>
      <c r="AJ4867" s="122">
        <v>0</v>
      </c>
      <c r="AK4867" s="122">
        <v>0</v>
      </c>
      <c r="AL4867" s="122">
        <v>0</v>
      </c>
    </row>
    <row r="4868" spans="1:38" hidden="1" x14ac:dyDescent="0.25">
      <c r="A4868" s="122" t="s">
        <v>2025</v>
      </c>
      <c r="B4868" s="122">
        <v>1</v>
      </c>
      <c r="C4868" s="122" t="s">
        <v>2231</v>
      </c>
      <c r="D4868" s="122" t="s">
        <v>2079</v>
      </c>
      <c r="E4868" s="122">
        <v>89</v>
      </c>
      <c r="F4868" s="122">
        <v>0</v>
      </c>
      <c r="G4868" s="122">
        <v>0</v>
      </c>
      <c r="H4868" s="122">
        <v>0</v>
      </c>
      <c r="I4868" s="122">
        <v>0</v>
      </c>
      <c r="J4868" s="122">
        <v>0</v>
      </c>
      <c r="K4868" s="122">
        <v>0</v>
      </c>
      <c r="L4868" s="122">
        <v>0</v>
      </c>
      <c r="M4868" s="122">
        <v>0</v>
      </c>
      <c r="N4868" s="122">
        <v>0</v>
      </c>
      <c r="O4868" s="122">
        <v>0</v>
      </c>
      <c r="P4868" s="122">
        <v>0</v>
      </c>
      <c r="Q4868" s="122">
        <v>0</v>
      </c>
      <c r="R4868" s="122">
        <v>0</v>
      </c>
      <c r="S4868" s="122">
        <v>0</v>
      </c>
      <c r="T4868" s="122">
        <v>0</v>
      </c>
      <c r="U4868" s="122">
        <v>0</v>
      </c>
      <c r="V4868" s="122">
        <v>0</v>
      </c>
      <c r="W4868" s="122">
        <v>0</v>
      </c>
      <c r="X4868" s="122">
        <v>0</v>
      </c>
      <c r="Y4868" s="122">
        <v>0</v>
      </c>
      <c r="Z4868" s="122">
        <v>0</v>
      </c>
      <c r="AA4868" s="122">
        <v>0</v>
      </c>
      <c r="AB4868" s="122">
        <v>0</v>
      </c>
      <c r="AC4868" s="122">
        <v>0</v>
      </c>
      <c r="AD4868" s="122">
        <v>0</v>
      </c>
      <c r="AE4868" s="122">
        <v>0</v>
      </c>
      <c r="AF4868" s="122">
        <v>0</v>
      </c>
      <c r="AG4868" s="122">
        <v>0</v>
      </c>
      <c r="AH4868" s="122">
        <v>0</v>
      </c>
      <c r="AI4868" s="122">
        <v>0</v>
      </c>
      <c r="AJ4868" s="122">
        <v>0</v>
      </c>
      <c r="AK4868" s="122">
        <v>0</v>
      </c>
      <c r="AL4868" s="122">
        <v>0</v>
      </c>
    </row>
    <row r="4869" spans="1:38" hidden="1" x14ac:dyDescent="0.25">
      <c r="A4869" s="122" t="s">
        <v>2025</v>
      </c>
      <c r="B4869" s="122">
        <v>1</v>
      </c>
      <c r="C4869" s="122" t="s">
        <v>2231</v>
      </c>
      <c r="D4869" s="122" t="s">
        <v>2080</v>
      </c>
      <c r="E4869" s="122">
        <v>89</v>
      </c>
      <c r="F4869" s="122">
        <v>0</v>
      </c>
      <c r="G4869" s="122">
        <v>0</v>
      </c>
      <c r="H4869" s="122">
        <v>0</v>
      </c>
      <c r="I4869" s="122">
        <v>0</v>
      </c>
      <c r="J4869" s="122">
        <v>0</v>
      </c>
      <c r="K4869" s="122">
        <v>0</v>
      </c>
      <c r="L4869" s="122">
        <v>0</v>
      </c>
      <c r="M4869" s="122">
        <v>0</v>
      </c>
      <c r="N4869" s="122">
        <v>0</v>
      </c>
      <c r="O4869" s="122">
        <v>0</v>
      </c>
      <c r="P4869" s="122">
        <v>0</v>
      </c>
      <c r="Q4869" s="122">
        <v>0</v>
      </c>
      <c r="R4869" s="122">
        <v>0</v>
      </c>
      <c r="S4869" s="122">
        <v>0</v>
      </c>
      <c r="T4869" s="122">
        <v>0</v>
      </c>
      <c r="U4869" s="122">
        <v>0</v>
      </c>
      <c r="V4869" s="122">
        <v>0</v>
      </c>
      <c r="W4869" s="122">
        <v>0</v>
      </c>
      <c r="X4869" s="122">
        <v>0</v>
      </c>
      <c r="Y4869" s="122">
        <v>0</v>
      </c>
      <c r="Z4869" s="122">
        <v>0</v>
      </c>
      <c r="AA4869" s="122">
        <v>0</v>
      </c>
      <c r="AB4869" s="122">
        <v>0</v>
      </c>
      <c r="AC4869" s="122">
        <v>0</v>
      </c>
      <c r="AD4869" s="122">
        <v>0</v>
      </c>
      <c r="AE4869" s="122">
        <v>0</v>
      </c>
      <c r="AF4869" s="122">
        <v>0</v>
      </c>
      <c r="AG4869" s="122">
        <v>0</v>
      </c>
      <c r="AH4869" s="122">
        <v>0</v>
      </c>
      <c r="AI4869" s="122">
        <v>0</v>
      </c>
      <c r="AJ4869" s="122">
        <v>0</v>
      </c>
      <c r="AK4869" s="122">
        <v>0</v>
      </c>
      <c r="AL4869" s="122">
        <v>0</v>
      </c>
    </row>
    <row r="4870" spans="1:38" hidden="1" x14ac:dyDescent="0.25">
      <c r="A4870" s="122" t="s">
        <v>2025</v>
      </c>
      <c r="B4870" s="122">
        <v>1</v>
      </c>
      <c r="C4870" s="122" t="s">
        <v>2231</v>
      </c>
      <c r="D4870" s="122" t="s">
        <v>2133</v>
      </c>
      <c r="E4870" s="122">
        <v>89</v>
      </c>
      <c r="F4870" s="122">
        <v>0</v>
      </c>
      <c r="G4870" s="122">
        <v>0</v>
      </c>
      <c r="H4870" s="122">
        <v>0</v>
      </c>
      <c r="I4870" s="122">
        <v>0</v>
      </c>
      <c r="J4870" s="122">
        <v>0</v>
      </c>
      <c r="K4870" s="122">
        <v>0</v>
      </c>
      <c r="L4870" s="122">
        <v>0</v>
      </c>
      <c r="M4870" s="122">
        <v>0</v>
      </c>
      <c r="N4870" s="122">
        <v>0</v>
      </c>
      <c r="O4870" s="122">
        <v>0</v>
      </c>
      <c r="P4870" s="122">
        <v>0</v>
      </c>
      <c r="Q4870" s="122">
        <v>0</v>
      </c>
      <c r="R4870" s="122">
        <v>0</v>
      </c>
      <c r="S4870" s="122">
        <v>0</v>
      </c>
      <c r="T4870" s="122">
        <v>0</v>
      </c>
      <c r="U4870" s="122">
        <v>0</v>
      </c>
      <c r="V4870" s="122">
        <v>0</v>
      </c>
      <c r="W4870" s="122">
        <v>0</v>
      </c>
      <c r="X4870" s="122">
        <v>0</v>
      </c>
      <c r="Y4870" s="122">
        <v>0</v>
      </c>
      <c r="Z4870" s="122">
        <v>0</v>
      </c>
      <c r="AA4870" s="122">
        <v>0</v>
      </c>
      <c r="AB4870" s="122">
        <v>0</v>
      </c>
      <c r="AC4870" s="122">
        <v>0</v>
      </c>
      <c r="AD4870" s="122">
        <v>0</v>
      </c>
      <c r="AE4870" s="122">
        <v>0</v>
      </c>
      <c r="AF4870" s="122">
        <v>0</v>
      </c>
      <c r="AG4870" s="122">
        <v>0</v>
      </c>
      <c r="AH4870" s="122">
        <v>0</v>
      </c>
      <c r="AI4870" s="122">
        <v>0</v>
      </c>
      <c r="AJ4870" s="122">
        <v>0</v>
      </c>
      <c r="AK4870" s="122">
        <v>0</v>
      </c>
      <c r="AL4870" s="122">
        <v>0</v>
      </c>
    </row>
    <row r="4871" spans="1:38" hidden="1" x14ac:dyDescent="0.25">
      <c r="A4871" s="122" t="s">
        <v>2025</v>
      </c>
      <c r="B4871" s="122">
        <v>1</v>
      </c>
      <c r="C4871" s="122" t="s">
        <v>2231</v>
      </c>
      <c r="D4871" s="122" t="s">
        <v>2081</v>
      </c>
      <c r="E4871" s="122">
        <v>89</v>
      </c>
      <c r="F4871" s="122">
        <v>0</v>
      </c>
      <c r="G4871" s="122">
        <v>0</v>
      </c>
      <c r="H4871" s="122">
        <v>0</v>
      </c>
      <c r="I4871" s="122">
        <v>0</v>
      </c>
      <c r="J4871" s="122">
        <v>0</v>
      </c>
      <c r="K4871" s="122">
        <v>0</v>
      </c>
      <c r="L4871" s="122">
        <v>0</v>
      </c>
      <c r="M4871" s="122">
        <v>0</v>
      </c>
      <c r="N4871" s="122">
        <v>0</v>
      </c>
      <c r="O4871" s="122">
        <v>0</v>
      </c>
      <c r="P4871" s="122">
        <v>0</v>
      </c>
      <c r="Q4871" s="122">
        <v>0</v>
      </c>
      <c r="R4871" s="122">
        <v>0</v>
      </c>
      <c r="S4871" s="122">
        <v>0</v>
      </c>
      <c r="T4871" s="122">
        <v>0</v>
      </c>
      <c r="U4871" s="122">
        <v>0</v>
      </c>
      <c r="V4871" s="122">
        <v>0</v>
      </c>
      <c r="W4871" s="122">
        <v>0</v>
      </c>
      <c r="X4871" s="122">
        <v>0</v>
      </c>
      <c r="Y4871" s="122">
        <v>0</v>
      </c>
      <c r="Z4871" s="122">
        <v>0</v>
      </c>
      <c r="AA4871" s="122">
        <v>0</v>
      </c>
      <c r="AB4871" s="122">
        <v>0</v>
      </c>
      <c r="AC4871" s="122">
        <v>0</v>
      </c>
      <c r="AD4871" s="122">
        <v>0</v>
      </c>
      <c r="AE4871" s="122">
        <v>0</v>
      </c>
      <c r="AF4871" s="122">
        <v>0</v>
      </c>
      <c r="AG4871" s="122">
        <v>0</v>
      </c>
      <c r="AH4871" s="122">
        <v>0</v>
      </c>
      <c r="AI4871" s="122">
        <v>0</v>
      </c>
      <c r="AJ4871" s="122">
        <v>0</v>
      </c>
      <c r="AK4871" s="122">
        <v>0</v>
      </c>
      <c r="AL4871" s="122">
        <v>0</v>
      </c>
    </row>
    <row r="4872" spans="1:38" x14ac:dyDescent="0.25">
      <c r="A4872" s="122" t="s">
        <v>2025</v>
      </c>
      <c r="B4872" s="122">
        <v>1</v>
      </c>
      <c r="C4872" s="122" t="s">
        <v>2231</v>
      </c>
      <c r="D4872" s="122" t="s">
        <v>2082</v>
      </c>
      <c r="E4872" s="122">
        <v>89</v>
      </c>
      <c r="F4872" s="122">
        <v>0</v>
      </c>
      <c r="G4872" s="122">
        <v>0</v>
      </c>
      <c r="H4872" s="122">
        <v>0</v>
      </c>
      <c r="I4872" s="122">
        <v>0</v>
      </c>
      <c r="J4872" s="122">
        <v>0</v>
      </c>
      <c r="K4872" s="122">
        <v>0</v>
      </c>
      <c r="L4872" s="122">
        <v>0</v>
      </c>
      <c r="M4872" s="122">
        <v>0</v>
      </c>
      <c r="N4872" s="122">
        <v>0</v>
      </c>
      <c r="O4872" s="122">
        <v>0</v>
      </c>
      <c r="P4872" s="122">
        <v>0</v>
      </c>
      <c r="Q4872" s="122">
        <v>0</v>
      </c>
      <c r="R4872" s="122">
        <v>0</v>
      </c>
      <c r="S4872" s="122">
        <v>0</v>
      </c>
      <c r="T4872" s="122">
        <v>0</v>
      </c>
      <c r="U4872" s="122">
        <v>0</v>
      </c>
      <c r="V4872" s="122">
        <v>0</v>
      </c>
      <c r="W4872" s="122">
        <v>0</v>
      </c>
      <c r="X4872" s="122">
        <v>0</v>
      </c>
      <c r="Y4872" s="122">
        <v>0</v>
      </c>
      <c r="Z4872" s="122">
        <v>0</v>
      </c>
      <c r="AA4872" s="122">
        <v>0</v>
      </c>
      <c r="AB4872" s="122">
        <v>0</v>
      </c>
      <c r="AC4872" s="122">
        <v>0</v>
      </c>
      <c r="AD4872" s="122">
        <v>0</v>
      </c>
      <c r="AE4872" s="122">
        <v>0</v>
      </c>
      <c r="AF4872" s="122">
        <v>0</v>
      </c>
      <c r="AG4872" s="122">
        <v>0</v>
      </c>
      <c r="AH4872" s="122">
        <v>0</v>
      </c>
      <c r="AI4872" s="122">
        <v>0</v>
      </c>
      <c r="AJ4872" s="122">
        <v>0</v>
      </c>
      <c r="AK4872" s="122">
        <v>0</v>
      </c>
      <c r="AL4872" s="122">
        <v>0</v>
      </c>
    </row>
    <row r="4873" spans="1:38" hidden="1" x14ac:dyDescent="0.25">
      <c r="A4873" s="122" t="s">
        <v>2025</v>
      </c>
      <c r="B4873" s="122">
        <v>1</v>
      </c>
      <c r="C4873" s="122" t="s">
        <v>2231</v>
      </c>
      <c r="D4873" s="122" t="s">
        <v>474</v>
      </c>
      <c r="E4873" s="122">
        <v>89</v>
      </c>
      <c r="F4873" s="122">
        <v>0</v>
      </c>
      <c r="G4873" s="122">
        <v>0</v>
      </c>
      <c r="H4873" s="122">
        <v>0</v>
      </c>
      <c r="I4873" s="122">
        <v>0</v>
      </c>
      <c r="J4873" s="122">
        <v>0</v>
      </c>
      <c r="K4873" s="122">
        <v>0</v>
      </c>
      <c r="L4873" s="122">
        <v>0</v>
      </c>
      <c r="M4873" s="122">
        <v>0</v>
      </c>
      <c r="N4873" s="122">
        <v>0</v>
      </c>
      <c r="O4873" s="122">
        <v>0</v>
      </c>
      <c r="P4873" s="122">
        <v>0</v>
      </c>
      <c r="Q4873" s="122">
        <v>0</v>
      </c>
      <c r="R4873" s="122">
        <v>0</v>
      </c>
      <c r="S4873" s="122">
        <v>0</v>
      </c>
      <c r="T4873" s="122">
        <v>0</v>
      </c>
      <c r="U4873" s="122">
        <v>0</v>
      </c>
      <c r="V4873" s="122">
        <v>0</v>
      </c>
      <c r="W4873" s="122">
        <v>0</v>
      </c>
      <c r="X4873" s="122">
        <v>0</v>
      </c>
      <c r="Y4873" s="122">
        <v>0</v>
      </c>
      <c r="Z4873" s="122">
        <v>0</v>
      </c>
      <c r="AA4873" s="122">
        <v>0</v>
      </c>
      <c r="AB4873" s="122">
        <v>0</v>
      </c>
      <c r="AC4873" s="122">
        <v>0</v>
      </c>
      <c r="AD4873" s="122">
        <v>0</v>
      </c>
      <c r="AE4873" s="122">
        <v>0</v>
      </c>
      <c r="AF4873" s="122">
        <v>0</v>
      </c>
      <c r="AG4873" s="122">
        <v>0</v>
      </c>
      <c r="AH4873" s="122">
        <v>0</v>
      </c>
      <c r="AI4873" s="122">
        <v>0</v>
      </c>
      <c r="AJ4873" s="122">
        <v>0</v>
      </c>
      <c r="AK4873" s="122">
        <v>0</v>
      </c>
      <c r="AL4873" s="122">
        <v>0</v>
      </c>
    </row>
    <row r="4874" spans="1:38" hidden="1" x14ac:dyDescent="0.25">
      <c r="A4874" s="122" t="s">
        <v>2025</v>
      </c>
      <c r="B4874" s="122">
        <v>1</v>
      </c>
      <c r="C4874" s="122" t="s">
        <v>2231</v>
      </c>
      <c r="D4874" s="122" t="s">
        <v>2083</v>
      </c>
      <c r="E4874" s="122">
        <v>89</v>
      </c>
      <c r="F4874" s="122">
        <v>0</v>
      </c>
      <c r="G4874" s="122">
        <v>0</v>
      </c>
      <c r="H4874" s="122">
        <v>0</v>
      </c>
      <c r="I4874" s="122">
        <v>0</v>
      </c>
      <c r="J4874" s="122">
        <v>0</v>
      </c>
      <c r="K4874" s="122">
        <v>0</v>
      </c>
      <c r="L4874" s="122">
        <v>0</v>
      </c>
      <c r="M4874" s="122">
        <v>0</v>
      </c>
      <c r="N4874" s="122">
        <v>0</v>
      </c>
      <c r="O4874" s="122">
        <v>0</v>
      </c>
      <c r="P4874" s="122">
        <v>0</v>
      </c>
      <c r="Q4874" s="122">
        <v>0</v>
      </c>
      <c r="R4874" s="122">
        <v>0</v>
      </c>
      <c r="S4874" s="122">
        <v>0</v>
      </c>
      <c r="T4874" s="122">
        <v>0</v>
      </c>
      <c r="U4874" s="122">
        <v>0</v>
      </c>
      <c r="V4874" s="122">
        <v>0</v>
      </c>
      <c r="W4874" s="122">
        <v>0</v>
      </c>
      <c r="X4874" s="122">
        <v>0</v>
      </c>
      <c r="Y4874" s="122">
        <v>0</v>
      </c>
      <c r="Z4874" s="122">
        <v>0</v>
      </c>
      <c r="AA4874" s="122">
        <v>0</v>
      </c>
      <c r="AB4874" s="122">
        <v>0</v>
      </c>
      <c r="AC4874" s="122">
        <v>0</v>
      </c>
      <c r="AD4874" s="122">
        <v>0</v>
      </c>
      <c r="AE4874" s="122">
        <v>0</v>
      </c>
      <c r="AF4874" s="122">
        <v>0</v>
      </c>
      <c r="AG4874" s="122">
        <v>0</v>
      </c>
      <c r="AH4874" s="122">
        <v>0</v>
      </c>
      <c r="AI4874" s="122">
        <v>0</v>
      </c>
      <c r="AJ4874" s="122">
        <v>0</v>
      </c>
      <c r="AK4874" s="122">
        <v>0</v>
      </c>
      <c r="AL4874" s="122">
        <v>0</v>
      </c>
    </row>
    <row r="4875" spans="1:38" hidden="1" x14ac:dyDescent="0.25">
      <c r="A4875" s="122" t="s">
        <v>2025</v>
      </c>
      <c r="B4875" s="122">
        <v>1</v>
      </c>
      <c r="C4875" s="122" t="s">
        <v>2231</v>
      </c>
      <c r="D4875" s="122" t="s">
        <v>2084</v>
      </c>
      <c r="E4875" s="122">
        <v>89</v>
      </c>
      <c r="F4875" s="122">
        <v>0</v>
      </c>
      <c r="G4875" s="122">
        <v>0</v>
      </c>
      <c r="H4875" s="122">
        <v>0</v>
      </c>
      <c r="I4875" s="122">
        <v>0</v>
      </c>
      <c r="J4875" s="122">
        <v>0</v>
      </c>
      <c r="K4875" s="122">
        <v>0</v>
      </c>
      <c r="L4875" s="122">
        <v>0</v>
      </c>
      <c r="M4875" s="122">
        <v>0</v>
      </c>
      <c r="N4875" s="122">
        <v>0</v>
      </c>
      <c r="O4875" s="122">
        <v>0</v>
      </c>
      <c r="P4875" s="122">
        <v>0</v>
      </c>
      <c r="Q4875" s="122">
        <v>0</v>
      </c>
      <c r="R4875" s="122">
        <v>0</v>
      </c>
      <c r="S4875" s="122">
        <v>0</v>
      </c>
      <c r="T4875" s="122">
        <v>0</v>
      </c>
      <c r="U4875" s="122">
        <v>0</v>
      </c>
      <c r="V4875" s="122">
        <v>0</v>
      </c>
      <c r="W4875" s="122">
        <v>0</v>
      </c>
      <c r="X4875" s="122">
        <v>0</v>
      </c>
      <c r="Y4875" s="122">
        <v>0</v>
      </c>
      <c r="Z4875" s="122">
        <v>0</v>
      </c>
      <c r="AA4875" s="122">
        <v>0</v>
      </c>
      <c r="AB4875" s="122">
        <v>0</v>
      </c>
      <c r="AC4875" s="122">
        <v>0</v>
      </c>
      <c r="AD4875" s="122">
        <v>0</v>
      </c>
      <c r="AE4875" s="122">
        <v>0</v>
      </c>
      <c r="AF4875" s="122">
        <v>0</v>
      </c>
      <c r="AG4875" s="122">
        <v>0</v>
      </c>
      <c r="AH4875" s="122">
        <v>0</v>
      </c>
      <c r="AI4875" s="122">
        <v>0</v>
      </c>
      <c r="AJ4875" s="122">
        <v>0</v>
      </c>
      <c r="AK4875" s="122">
        <v>0</v>
      </c>
      <c r="AL4875" s="122">
        <v>0</v>
      </c>
    </row>
    <row r="4876" spans="1:38" hidden="1" x14ac:dyDescent="0.25">
      <c r="A4876" s="122" t="s">
        <v>2025</v>
      </c>
      <c r="B4876" s="122">
        <v>1</v>
      </c>
      <c r="C4876" s="122" t="s">
        <v>2231</v>
      </c>
      <c r="D4876" s="122" t="s">
        <v>2085</v>
      </c>
      <c r="E4876" s="122">
        <v>89</v>
      </c>
      <c r="F4876" s="122">
        <v>0</v>
      </c>
      <c r="G4876" s="122">
        <v>0</v>
      </c>
      <c r="H4876" s="122">
        <v>0</v>
      </c>
      <c r="I4876" s="122">
        <v>0</v>
      </c>
      <c r="J4876" s="122">
        <v>0</v>
      </c>
      <c r="K4876" s="122">
        <v>0</v>
      </c>
      <c r="L4876" s="122">
        <v>0</v>
      </c>
      <c r="M4876" s="122">
        <v>0</v>
      </c>
      <c r="N4876" s="122">
        <v>0</v>
      </c>
      <c r="O4876" s="122">
        <v>0</v>
      </c>
      <c r="P4876" s="122">
        <v>0</v>
      </c>
      <c r="Q4876" s="122">
        <v>0</v>
      </c>
      <c r="R4876" s="122">
        <v>0</v>
      </c>
      <c r="S4876" s="122">
        <v>0</v>
      </c>
      <c r="T4876" s="122">
        <v>0</v>
      </c>
      <c r="U4876" s="122">
        <v>0</v>
      </c>
      <c r="V4876" s="122">
        <v>0</v>
      </c>
      <c r="W4876" s="122">
        <v>0</v>
      </c>
      <c r="X4876" s="122">
        <v>0</v>
      </c>
      <c r="Y4876" s="122">
        <v>0</v>
      </c>
      <c r="Z4876" s="122">
        <v>0</v>
      </c>
      <c r="AA4876" s="122">
        <v>0</v>
      </c>
      <c r="AB4876" s="122">
        <v>0</v>
      </c>
      <c r="AC4876" s="122">
        <v>0</v>
      </c>
      <c r="AD4876" s="122">
        <v>0</v>
      </c>
      <c r="AE4876" s="122">
        <v>0</v>
      </c>
      <c r="AF4876" s="122">
        <v>0</v>
      </c>
      <c r="AG4876" s="122">
        <v>0</v>
      </c>
      <c r="AH4876" s="122">
        <v>0</v>
      </c>
      <c r="AI4876" s="122">
        <v>0</v>
      </c>
      <c r="AJ4876" s="122">
        <v>0</v>
      </c>
      <c r="AK4876" s="122">
        <v>0</v>
      </c>
      <c r="AL4876" s="122">
        <v>0</v>
      </c>
    </row>
    <row r="4877" spans="1:38" hidden="1" x14ac:dyDescent="0.25">
      <c r="A4877" s="122" t="s">
        <v>2025</v>
      </c>
      <c r="B4877" s="122">
        <v>1</v>
      </c>
      <c r="C4877" s="122" t="s">
        <v>2231</v>
      </c>
      <c r="D4877" s="122" t="s">
        <v>2086</v>
      </c>
      <c r="E4877" s="122">
        <v>89</v>
      </c>
      <c r="F4877" s="122">
        <v>0</v>
      </c>
      <c r="G4877" s="122">
        <v>0</v>
      </c>
      <c r="H4877" s="122">
        <v>0</v>
      </c>
      <c r="I4877" s="122">
        <v>0</v>
      </c>
      <c r="J4877" s="122">
        <v>0</v>
      </c>
      <c r="K4877" s="122">
        <v>0</v>
      </c>
      <c r="L4877" s="122">
        <v>0</v>
      </c>
      <c r="M4877" s="122">
        <v>0</v>
      </c>
      <c r="N4877" s="122">
        <v>0</v>
      </c>
      <c r="O4877" s="122">
        <v>0</v>
      </c>
      <c r="P4877" s="122">
        <v>0</v>
      </c>
      <c r="Q4877" s="122">
        <v>0</v>
      </c>
      <c r="R4877" s="122">
        <v>0</v>
      </c>
      <c r="S4877" s="122">
        <v>0</v>
      </c>
      <c r="T4877" s="122">
        <v>0</v>
      </c>
      <c r="U4877" s="122">
        <v>0</v>
      </c>
      <c r="V4877" s="122">
        <v>0</v>
      </c>
      <c r="W4877" s="122">
        <v>0</v>
      </c>
      <c r="X4877" s="122">
        <v>0</v>
      </c>
      <c r="Y4877" s="122">
        <v>0</v>
      </c>
      <c r="Z4877" s="122">
        <v>0</v>
      </c>
      <c r="AA4877" s="122">
        <v>0</v>
      </c>
      <c r="AB4877" s="122">
        <v>0</v>
      </c>
      <c r="AC4877" s="122">
        <v>0</v>
      </c>
      <c r="AD4877" s="122">
        <v>0</v>
      </c>
      <c r="AE4877" s="122">
        <v>0</v>
      </c>
      <c r="AF4877" s="122">
        <v>0</v>
      </c>
      <c r="AG4877" s="122">
        <v>0</v>
      </c>
      <c r="AH4877" s="122">
        <v>0</v>
      </c>
      <c r="AI4877" s="122">
        <v>0</v>
      </c>
      <c r="AJ4877" s="122">
        <v>0</v>
      </c>
      <c r="AK4877" s="122">
        <v>0</v>
      </c>
      <c r="AL4877" s="122">
        <v>0</v>
      </c>
    </row>
    <row r="4878" spans="1:38" hidden="1" x14ac:dyDescent="0.25">
      <c r="A4878" s="122" t="s">
        <v>2025</v>
      </c>
      <c r="B4878" s="122">
        <v>1</v>
      </c>
      <c r="C4878" s="122" t="s">
        <v>2231</v>
      </c>
      <c r="D4878" s="122" t="s">
        <v>2087</v>
      </c>
      <c r="E4878" s="122">
        <v>89</v>
      </c>
      <c r="F4878" s="122">
        <v>0</v>
      </c>
      <c r="G4878" s="122">
        <v>0</v>
      </c>
      <c r="H4878" s="122">
        <v>0</v>
      </c>
      <c r="I4878" s="122">
        <v>0</v>
      </c>
      <c r="J4878" s="122">
        <v>0</v>
      </c>
      <c r="K4878" s="122">
        <v>0</v>
      </c>
      <c r="L4878" s="122">
        <v>0</v>
      </c>
      <c r="M4878" s="122">
        <v>0</v>
      </c>
      <c r="N4878" s="122">
        <v>0</v>
      </c>
      <c r="O4878" s="122">
        <v>0</v>
      </c>
      <c r="P4878" s="122">
        <v>0</v>
      </c>
      <c r="Q4878" s="122">
        <v>0</v>
      </c>
      <c r="R4878" s="122">
        <v>0</v>
      </c>
      <c r="S4878" s="122">
        <v>0</v>
      </c>
      <c r="T4878" s="122">
        <v>0</v>
      </c>
      <c r="U4878" s="122">
        <v>0</v>
      </c>
      <c r="V4878" s="122">
        <v>0</v>
      </c>
      <c r="W4878" s="122">
        <v>0</v>
      </c>
      <c r="X4878" s="122">
        <v>0</v>
      </c>
      <c r="Y4878" s="122">
        <v>0</v>
      </c>
      <c r="Z4878" s="122">
        <v>0</v>
      </c>
      <c r="AA4878" s="122">
        <v>0</v>
      </c>
      <c r="AB4878" s="122">
        <v>0</v>
      </c>
      <c r="AC4878" s="122">
        <v>0</v>
      </c>
      <c r="AD4878" s="122">
        <v>0</v>
      </c>
      <c r="AE4878" s="122">
        <v>0</v>
      </c>
      <c r="AF4878" s="122">
        <v>0</v>
      </c>
      <c r="AG4878" s="122">
        <v>0</v>
      </c>
      <c r="AH4878" s="122">
        <v>0</v>
      </c>
      <c r="AI4878" s="122">
        <v>0</v>
      </c>
      <c r="AJ4878" s="122">
        <v>0</v>
      </c>
      <c r="AK4878" s="122">
        <v>0</v>
      </c>
      <c r="AL4878" s="122">
        <v>0</v>
      </c>
    </row>
    <row r="4879" spans="1:38" hidden="1" x14ac:dyDescent="0.25">
      <c r="A4879" s="122" t="s">
        <v>2025</v>
      </c>
      <c r="B4879" s="122">
        <v>1</v>
      </c>
      <c r="C4879" s="122" t="s">
        <v>2231</v>
      </c>
      <c r="D4879" s="122" t="s">
        <v>2134</v>
      </c>
      <c r="E4879" s="122">
        <v>89</v>
      </c>
      <c r="F4879" s="122">
        <v>0</v>
      </c>
      <c r="G4879" s="122">
        <v>0</v>
      </c>
      <c r="H4879" s="122">
        <v>0</v>
      </c>
      <c r="I4879" s="122">
        <v>0</v>
      </c>
      <c r="J4879" s="122">
        <v>0</v>
      </c>
      <c r="K4879" s="122">
        <v>0</v>
      </c>
      <c r="L4879" s="122">
        <v>0</v>
      </c>
      <c r="M4879" s="122">
        <v>0</v>
      </c>
      <c r="N4879" s="122">
        <v>0</v>
      </c>
      <c r="O4879" s="122">
        <v>0</v>
      </c>
      <c r="P4879" s="122">
        <v>0</v>
      </c>
      <c r="Q4879" s="122">
        <v>0</v>
      </c>
      <c r="R4879" s="122">
        <v>0</v>
      </c>
      <c r="S4879" s="122">
        <v>0</v>
      </c>
      <c r="T4879" s="122">
        <v>0</v>
      </c>
      <c r="U4879" s="122">
        <v>0</v>
      </c>
      <c r="V4879" s="122">
        <v>0</v>
      </c>
      <c r="W4879" s="122">
        <v>0</v>
      </c>
      <c r="X4879" s="122">
        <v>0</v>
      </c>
      <c r="Y4879" s="122">
        <v>0</v>
      </c>
      <c r="Z4879" s="122">
        <v>0</v>
      </c>
      <c r="AA4879" s="122">
        <v>0</v>
      </c>
      <c r="AB4879" s="122">
        <v>0</v>
      </c>
      <c r="AC4879" s="122">
        <v>0</v>
      </c>
      <c r="AD4879" s="122">
        <v>0</v>
      </c>
      <c r="AE4879" s="122">
        <v>0</v>
      </c>
      <c r="AF4879" s="122">
        <v>0</v>
      </c>
      <c r="AG4879" s="122">
        <v>0</v>
      </c>
      <c r="AH4879" s="122">
        <v>0</v>
      </c>
      <c r="AI4879" s="122">
        <v>0</v>
      </c>
      <c r="AJ4879" s="122">
        <v>0</v>
      </c>
      <c r="AK4879" s="122">
        <v>0</v>
      </c>
      <c r="AL4879" s="122">
        <v>0</v>
      </c>
    </row>
    <row r="4880" spans="1:38" hidden="1" x14ac:dyDescent="0.25">
      <c r="A4880" s="122" t="s">
        <v>2025</v>
      </c>
      <c r="B4880" s="122">
        <v>1</v>
      </c>
      <c r="C4880" s="122" t="s">
        <v>2231</v>
      </c>
      <c r="D4880" s="122" t="s">
        <v>2088</v>
      </c>
      <c r="E4880" s="122">
        <v>89</v>
      </c>
      <c r="F4880" s="122">
        <v>0</v>
      </c>
      <c r="G4880" s="122">
        <v>0</v>
      </c>
      <c r="H4880" s="122">
        <v>0</v>
      </c>
      <c r="I4880" s="122">
        <v>0</v>
      </c>
      <c r="J4880" s="122">
        <v>0</v>
      </c>
      <c r="K4880" s="122">
        <v>0</v>
      </c>
      <c r="L4880" s="122">
        <v>0</v>
      </c>
      <c r="M4880" s="122">
        <v>0</v>
      </c>
      <c r="N4880" s="122">
        <v>0</v>
      </c>
      <c r="O4880" s="122">
        <v>0</v>
      </c>
      <c r="P4880" s="122">
        <v>0</v>
      </c>
      <c r="Q4880" s="122">
        <v>0</v>
      </c>
      <c r="R4880" s="122">
        <v>0</v>
      </c>
      <c r="S4880" s="122">
        <v>0</v>
      </c>
      <c r="T4880" s="122">
        <v>0</v>
      </c>
      <c r="U4880" s="122">
        <v>0</v>
      </c>
      <c r="V4880" s="122">
        <v>0</v>
      </c>
      <c r="W4880" s="122">
        <v>0</v>
      </c>
      <c r="X4880" s="122">
        <v>0</v>
      </c>
      <c r="Y4880" s="122">
        <v>0</v>
      </c>
      <c r="Z4880" s="122">
        <v>0</v>
      </c>
      <c r="AA4880" s="122">
        <v>0</v>
      </c>
      <c r="AB4880" s="122">
        <v>0</v>
      </c>
      <c r="AC4880" s="122">
        <v>0</v>
      </c>
      <c r="AD4880" s="122">
        <v>0</v>
      </c>
      <c r="AE4880" s="122">
        <v>0</v>
      </c>
      <c r="AF4880" s="122">
        <v>0</v>
      </c>
      <c r="AG4880" s="122">
        <v>0</v>
      </c>
      <c r="AH4880" s="122">
        <v>0</v>
      </c>
      <c r="AI4880" s="122">
        <v>0</v>
      </c>
      <c r="AJ4880" s="122">
        <v>0</v>
      </c>
      <c r="AK4880" s="122">
        <v>0</v>
      </c>
      <c r="AL4880" s="122">
        <v>0</v>
      </c>
    </row>
    <row r="4881" spans="1:38" hidden="1" x14ac:dyDescent="0.25">
      <c r="A4881" s="122" t="s">
        <v>2025</v>
      </c>
      <c r="B4881" s="122">
        <v>1</v>
      </c>
      <c r="C4881" s="122" t="s">
        <v>2231</v>
      </c>
      <c r="D4881" s="122" t="s">
        <v>2089</v>
      </c>
      <c r="E4881" s="122">
        <v>89</v>
      </c>
      <c r="F4881" s="122">
        <v>0</v>
      </c>
      <c r="G4881" s="122">
        <v>0</v>
      </c>
      <c r="H4881" s="122">
        <v>0</v>
      </c>
      <c r="I4881" s="122">
        <v>0</v>
      </c>
      <c r="J4881" s="122">
        <v>0</v>
      </c>
      <c r="K4881" s="122">
        <v>0</v>
      </c>
      <c r="L4881" s="122">
        <v>0</v>
      </c>
      <c r="M4881" s="122">
        <v>0</v>
      </c>
      <c r="N4881" s="122">
        <v>0</v>
      </c>
      <c r="O4881" s="122">
        <v>0</v>
      </c>
      <c r="P4881" s="122">
        <v>0</v>
      </c>
      <c r="Q4881" s="122">
        <v>0</v>
      </c>
      <c r="R4881" s="122">
        <v>0</v>
      </c>
      <c r="S4881" s="122">
        <v>0</v>
      </c>
      <c r="T4881" s="122">
        <v>0</v>
      </c>
      <c r="U4881" s="122">
        <v>0</v>
      </c>
      <c r="V4881" s="122">
        <v>0</v>
      </c>
      <c r="W4881" s="122">
        <v>0</v>
      </c>
      <c r="X4881" s="122">
        <v>0</v>
      </c>
      <c r="Y4881" s="122">
        <v>0</v>
      </c>
      <c r="Z4881" s="122">
        <v>0</v>
      </c>
      <c r="AA4881" s="122">
        <v>0</v>
      </c>
      <c r="AB4881" s="122">
        <v>0</v>
      </c>
      <c r="AC4881" s="122">
        <v>0</v>
      </c>
      <c r="AD4881" s="122">
        <v>0</v>
      </c>
      <c r="AE4881" s="122">
        <v>0</v>
      </c>
      <c r="AF4881" s="122">
        <v>0</v>
      </c>
      <c r="AG4881" s="122">
        <v>0</v>
      </c>
      <c r="AH4881" s="122">
        <v>0</v>
      </c>
      <c r="AI4881" s="122">
        <v>0</v>
      </c>
      <c r="AJ4881" s="122">
        <v>0</v>
      </c>
      <c r="AK4881" s="122">
        <v>0</v>
      </c>
      <c r="AL4881" s="122">
        <v>0</v>
      </c>
    </row>
    <row r="4882" spans="1:38" hidden="1" x14ac:dyDescent="0.25">
      <c r="A4882" s="122" t="s">
        <v>2025</v>
      </c>
      <c r="B4882" s="122">
        <v>1</v>
      </c>
      <c r="C4882" s="122" t="s">
        <v>2231</v>
      </c>
      <c r="D4882" s="122" t="s">
        <v>2090</v>
      </c>
      <c r="E4882" s="122">
        <v>89</v>
      </c>
      <c r="F4882" s="122">
        <v>0</v>
      </c>
      <c r="G4882" s="122">
        <v>0</v>
      </c>
      <c r="H4882" s="122">
        <v>0</v>
      </c>
      <c r="I4882" s="122">
        <v>0</v>
      </c>
      <c r="J4882" s="122">
        <v>0</v>
      </c>
      <c r="K4882" s="122">
        <v>0</v>
      </c>
      <c r="L4882" s="122">
        <v>0</v>
      </c>
      <c r="M4882" s="122">
        <v>0</v>
      </c>
      <c r="N4882" s="122">
        <v>0</v>
      </c>
      <c r="O4882" s="122">
        <v>0</v>
      </c>
      <c r="P4882" s="122">
        <v>0</v>
      </c>
      <c r="Q4882" s="122">
        <v>0</v>
      </c>
      <c r="R4882" s="122">
        <v>0</v>
      </c>
      <c r="S4882" s="122">
        <v>0</v>
      </c>
      <c r="T4882" s="122">
        <v>0</v>
      </c>
      <c r="U4882" s="122">
        <v>0</v>
      </c>
      <c r="V4882" s="122">
        <v>0</v>
      </c>
      <c r="W4882" s="122">
        <v>0</v>
      </c>
      <c r="X4882" s="122">
        <v>0</v>
      </c>
      <c r="Y4882" s="122">
        <v>0</v>
      </c>
      <c r="Z4882" s="122">
        <v>0</v>
      </c>
      <c r="AA4882" s="122">
        <v>0</v>
      </c>
      <c r="AB4882" s="122">
        <v>0</v>
      </c>
      <c r="AC4882" s="122">
        <v>0</v>
      </c>
      <c r="AD4882" s="122">
        <v>0</v>
      </c>
      <c r="AE4882" s="122">
        <v>0</v>
      </c>
      <c r="AF4882" s="122">
        <v>0</v>
      </c>
      <c r="AG4882" s="122">
        <v>0</v>
      </c>
      <c r="AH4882" s="122">
        <v>0</v>
      </c>
      <c r="AI4882" s="122">
        <v>0</v>
      </c>
      <c r="AJ4882" s="122">
        <v>0</v>
      </c>
      <c r="AK4882" s="122">
        <v>0</v>
      </c>
      <c r="AL4882" s="122">
        <v>0</v>
      </c>
    </row>
    <row r="4883" spans="1:38" hidden="1" x14ac:dyDescent="0.25">
      <c r="A4883" s="122" t="s">
        <v>2025</v>
      </c>
      <c r="B4883" s="122">
        <v>1</v>
      </c>
      <c r="C4883" s="122" t="s">
        <v>2231</v>
      </c>
      <c r="D4883" s="122" t="s">
        <v>2091</v>
      </c>
      <c r="E4883" s="122">
        <v>89</v>
      </c>
      <c r="F4883" s="122">
        <v>0</v>
      </c>
      <c r="G4883" s="122">
        <v>0</v>
      </c>
      <c r="H4883" s="122">
        <v>0</v>
      </c>
      <c r="I4883" s="122">
        <v>0</v>
      </c>
      <c r="J4883" s="122">
        <v>0</v>
      </c>
      <c r="K4883" s="122">
        <v>0</v>
      </c>
      <c r="L4883" s="122">
        <v>0</v>
      </c>
      <c r="M4883" s="122">
        <v>0</v>
      </c>
      <c r="N4883" s="122">
        <v>0</v>
      </c>
      <c r="O4883" s="122">
        <v>0</v>
      </c>
      <c r="P4883" s="122">
        <v>0</v>
      </c>
      <c r="Q4883" s="122">
        <v>0</v>
      </c>
      <c r="R4883" s="122">
        <v>0</v>
      </c>
      <c r="S4883" s="122">
        <v>0</v>
      </c>
      <c r="T4883" s="122">
        <v>0</v>
      </c>
      <c r="U4883" s="122">
        <v>0</v>
      </c>
      <c r="V4883" s="122">
        <v>0</v>
      </c>
      <c r="W4883" s="122">
        <v>0</v>
      </c>
      <c r="X4883" s="122">
        <v>0</v>
      </c>
      <c r="Y4883" s="122">
        <v>0</v>
      </c>
      <c r="Z4883" s="122">
        <v>0</v>
      </c>
      <c r="AA4883" s="122">
        <v>0</v>
      </c>
      <c r="AB4883" s="122">
        <v>0</v>
      </c>
      <c r="AC4883" s="122">
        <v>0</v>
      </c>
      <c r="AD4883" s="122">
        <v>0</v>
      </c>
      <c r="AE4883" s="122">
        <v>0</v>
      </c>
      <c r="AF4883" s="122">
        <v>0</v>
      </c>
      <c r="AG4883" s="122">
        <v>0</v>
      </c>
      <c r="AH4883" s="122">
        <v>0</v>
      </c>
      <c r="AI4883" s="122">
        <v>0</v>
      </c>
      <c r="AJ4883" s="122">
        <v>0</v>
      </c>
      <c r="AK4883" s="122">
        <v>0</v>
      </c>
      <c r="AL4883" s="122">
        <v>0</v>
      </c>
    </row>
    <row r="4884" spans="1:38" hidden="1" x14ac:dyDescent="0.25">
      <c r="A4884" s="122" t="s">
        <v>2025</v>
      </c>
      <c r="B4884" s="122">
        <v>1</v>
      </c>
      <c r="C4884" s="122" t="s">
        <v>2231</v>
      </c>
      <c r="D4884" s="122" t="s">
        <v>2092</v>
      </c>
      <c r="E4884" s="122">
        <v>89</v>
      </c>
      <c r="F4884" s="122">
        <v>0</v>
      </c>
      <c r="G4884" s="122">
        <v>0</v>
      </c>
      <c r="H4884" s="122">
        <v>0</v>
      </c>
      <c r="I4884" s="122">
        <v>0</v>
      </c>
      <c r="J4884" s="122">
        <v>0</v>
      </c>
      <c r="K4884" s="122">
        <v>0</v>
      </c>
      <c r="L4884" s="122">
        <v>0</v>
      </c>
      <c r="M4884" s="122">
        <v>0</v>
      </c>
      <c r="N4884" s="122">
        <v>0</v>
      </c>
      <c r="O4884" s="122">
        <v>0</v>
      </c>
      <c r="P4884" s="122">
        <v>0</v>
      </c>
      <c r="Q4884" s="122">
        <v>0</v>
      </c>
      <c r="R4884" s="122">
        <v>0</v>
      </c>
      <c r="S4884" s="122">
        <v>0</v>
      </c>
      <c r="T4884" s="122">
        <v>0</v>
      </c>
      <c r="U4884" s="122">
        <v>0</v>
      </c>
      <c r="V4884" s="122">
        <v>0</v>
      </c>
      <c r="W4884" s="122">
        <v>0</v>
      </c>
      <c r="X4884" s="122">
        <v>0</v>
      </c>
      <c r="Y4884" s="122">
        <v>0</v>
      </c>
      <c r="Z4884" s="122">
        <v>0</v>
      </c>
      <c r="AA4884" s="122">
        <v>0</v>
      </c>
      <c r="AB4884" s="122">
        <v>0</v>
      </c>
      <c r="AC4884" s="122">
        <v>0</v>
      </c>
      <c r="AD4884" s="122">
        <v>0</v>
      </c>
      <c r="AE4884" s="122">
        <v>0</v>
      </c>
      <c r="AF4884" s="122">
        <v>0</v>
      </c>
      <c r="AG4884" s="122">
        <v>0</v>
      </c>
      <c r="AH4884" s="122">
        <v>0</v>
      </c>
      <c r="AI4884" s="122">
        <v>0</v>
      </c>
      <c r="AJ4884" s="122">
        <v>0</v>
      </c>
      <c r="AK4884" s="122">
        <v>0</v>
      </c>
      <c r="AL4884" s="122">
        <v>0</v>
      </c>
    </row>
    <row r="4885" spans="1:38" hidden="1" x14ac:dyDescent="0.25">
      <c r="A4885" s="122" t="s">
        <v>2025</v>
      </c>
      <c r="B4885" s="122">
        <v>1</v>
      </c>
      <c r="C4885" s="122" t="s">
        <v>2231</v>
      </c>
      <c r="D4885" s="122" t="s">
        <v>2093</v>
      </c>
      <c r="E4885" s="122">
        <v>89</v>
      </c>
      <c r="F4885" s="122">
        <v>0</v>
      </c>
      <c r="G4885" s="122">
        <v>0</v>
      </c>
      <c r="H4885" s="122">
        <v>0</v>
      </c>
      <c r="I4885" s="122">
        <v>0</v>
      </c>
      <c r="J4885" s="122">
        <v>0</v>
      </c>
      <c r="K4885" s="122">
        <v>0</v>
      </c>
      <c r="L4885" s="122">
        <v>0</v>
      </c>
      <c r="M4885" s="122">
        <v>0</v>
      </c>
      <c r="N4885" s="122">
        <v>0</v>
      </c>
      <c r="O4885" s="122">
        <v>0</v>
      </c>
      <c r="P4885" s="122">
        <v>0</v>
      </c>
      <c r="Q4885" s="122">
        <v>0</v>
      </c>
      <c r="R4885" s="122">
        <v>0</v>
      </c>
      <c r="S4885" s="122">
        <v>0</v>
      </c>
      <c r="T4885" s="122">
        <v>0</v>
      </c>
      <c r="U4885" s="122">
        <v>0</v>
      </c>
      <c r="V4885" s="122">
        <v>0</v>
      </c>
      <c r="W4885" s="122">
        <v>0</v>
      </c>
      <c r="X4885" s="122">
        <v>0</v>
      </c>
      <c r="Y4885" s="122">
        <v>0</v>
      </c>
      <c r="Z4885" s="122">
        <v>0</v>
      </c>
      <c r="AA4885" s="122">
        <v>0</v>
      </c>
      <c r="AB4885" s="122">
        <v>0</v>
      </c>
      <c r="AC4885" s="122">
        <v>0</v>
      </c>
      <c r="AD4885" s="122">
        <v>0</v>
      </c>
      <c r="AE4885" s="122">
        <v>0</v>
      </c>
      <c r="AF4885" s="122">
        <v>0</v>
      </c>
      <c r="AG4885" s="122">
        <v>0</v>
      </c>
      <c r="AH4885" s="122">
        <v>0</v>
      </c>
      <c r="AI4885" s="122">
        <v>0</v>
      </c>
      <c r="AJ4885" s="122">
        <v>0</v>
      </c>
      <c r="AK4885" s="122">
        <v>0</v>
      </c>
      <c r="AL4885" s="122">
        <v>0</v>
      </c>
    </row>
    <row r="4886" spans="1:38" hidden="1" x14ac:dyDescent="0.25">
      <c r="A4886" s="122" t="s">
        <v>2025</v>
      </c>
      <c r="B4886" s="122">
        <v>1</v>
      </c>
      <c r="C4886" s="122" t="s">
        <v>2231</v>
      </c>
      <c r="D4886" s="122" t="s">
        <v>2094</v>
      </c>
      <c r="E4886" s="122">
        <v>89</v>
      </c>
      <c r="F4886" s="122">
        <v>0</v>
      </c>
      <c r="G4886" s="122">
        <v>0</v>
      </c>
      <c r="H4886" s="122">
        <v>0</v>
      </c>
      <c r="I4886" s="122">
        <v>0</v>
      </c>
      <c r="J4886" s="122">
        <v>0</v>
      </c>
      <c r="K4886" s="122">
        <v>0</v>
      </c>
      <c r="L4886" s="122">
        <v>0</v>
      </c>
      <c r="M4886" s="122">
        <v>0</v>
      </c>
      <c r="N4886" s="122">
        <v>0</v>
      </c>
      <c r="O4886" s="122">
        <v>0</v>
      </c>
      <c r="P4886" s="122">
        <v>0</v>
      </c>
      <c r="Q4886" s="122">
        <v>0</v>
      </c>
      <c r="R4886" s="122">
        <v>0</v>
      </c>
      <c r="S4886" s="122">
        <v>0</v>
      </c>
      <c r="T4886" s="122">
        <v>0</v>
      </c>
      <c r="U4886" s="122">
        <v>0</v>
      </c>
      <c r="V4886" s="122">
        <v>0</v>
      </c>
      <c r="W4886" s="122">
        <v>0</v>
      </c>
      <c r="X4886" s="122">
        <v>0</v>
      </c>
      <c r="Y4886" s="122">
        <v>0</v>
      </c>
      <c r="Z4886" s="122">
        <v>0</v>
      </c>
      <c r="AA4886" s="122">
        <v>0</v>
      </c>
      <c r="AB4886" s="122">
        <v>0</v>
      </c>
      <c r="AC4886" s="122">
        <v>0</v>
      </c>
      <c r="AD4886" s="122">
        <v>0</v>
      </c>
      <c r="AE4886" s="122">
        <v>0</v>
      </c>
      <c r="AF4886" s="122">
        <v>0</v>
      </c>
      <c r="AG4886" s="122">
        <v>0</v>
      </c>
      <c r="AH4886" s="122">
        <v>0</v>
      </c>
      <c r="AI4886" s="122">
        <v>0</v>
      </c>
      <c r="AJ4886" s="122">
        <v>0</v>
      </c>
      <c r="AK4886" s="122">
        <v>0</v>
      </c>
      <c r="AL4886" s="122">
        <v>0</v>
      </c>
    </row>
    <row r="4887" spans="1:38" hidden="1" x14ac:dyDescent="0.25">
      <c r="A4887" s="122" t="s">
        <v>2025</v>
      </c>
      <c r="B4887" s="122">
        <v>1</v>
      </c>
      <c r="C4887" s="122" t="s">
        <v>2231</v>
      </c>
      <c r="D4887" s="122" t="s">
        <v>2095</v>
      </c>
      <c r="E4887" s="122">
        <v>89</v>
      </c>
      <c r="F4887" s="122">
        <v>0</v>
      </c>
      <c r="G4887" s="122">
        <v>0</v>
      </c>
      <c r="H4887" s="122">
        <v>0</v>
      </c>
      <c r="I4887" s="122">
        <v>0</v>
      </c>
      <c r="J4887" s="122">
        <v>0</v>
      </c>
      <c r="K4887" s="122">
        <v>0</v>
      </c>
      <c r="L4887" s="122">
        <v>0</v>
      </c>
      <c r="M4887" s="122">
        <v>0</v>
      </c>
      <c r="N4887" s="122">
        <v>0</v>
      </c>
      <c r="O4887" s="122">
        <v>0</v>
      </c>
      <c r="P4887" s="122">
        <v>0</v>
      </c>
      <c r="Q4887" s="122">
        <v>0</v>
      </c>
      <c r="R4887" s="122">
        <v>0</v>
      </c>
      <c r="S4887" s="122">
        <v>0</v>
      </c>
      <c r="T4887" s="122">
        <v>0</v>
      </c>
      <c r="U4887" s="122">
        <v>0</v>
      </c>
      <c r="V4887" s="122">
        <v>0</v>
      </c>
      <c r="W4887" s="122">
        <v>0</v>
      </c>
      <c r="X4887" s="122">
        <v>0</v>
      </c>
      <c r="Y4887" s="122">
        <v>0</v>
      </c>
      <c r="Z4887" s="122">
        <v>0</v>
      </c>
      <c r="AA4887" s="122">
        <v>0</v>
      </c>
      <c r="AB4887" s="122">
        <v>0</v>
      </c>
      <c r="AC4887" s="122">
        <v>0</v>
      </c>
      <c r="AD4887" s="122">
        <v>0</v>
      </c>
      <c r="AE4887" s="122">
        <v>0</v>
      </c>
      <c r="AF4887" s="122">
        <v>0</v>
      </c>
      <c r="AG4887" s="122">
        <v>0</v>
      </c>
      <c r="AH4887" s="122">
        <v>0</v>
      </c>
      <c r="AI4887" s="122">
        <v>0</v>
      </c>
      <c r="AJ4887" s="122">
        <v>0</v>
      </c>
      <c r="AK4887" s="122">
        <v>0</v>
      </c>
      <c r="AL4887" s="122">
        <v>0</v>
      </c>
    </row>
    <row r="4888" spans="1:38" hidden="1" x14ac:dyDescent="0.25">
      <c r="A4888" s="122" t="s">
        <v>2025</v>
      </c>
      <c r="B4888" s="122">
        <v>1</v>
      </c>
      <c r="C4888" s="122" t="s">
        <v>2231</v>
      </c>
      <c r="D4888" s="122" t="s">
        <v>2096</v>
      </c>
      <c r="E4888" s="122">
        <v>89</v>
      </c>
      <c r="F4888" s="122">
        <v>0</v>
      </c>
      <c r="G4888" s="122">
        <v>0</v>
      </c>
      <c r="H4888" s="122">
        <v>0</v>
      </c>
      <c r="I4888" s="122">
        <v>0</v>
      </c>
      <c r="J4888" s="122">
        <v>0</v>
      </c>
      <c r="K4888" s="122">
        <v>0</v>
      </c>
      <c r="L4888" s="122">
        <v>0</v>
      </c>
      <c r="M4888" s="122">
        <v>0</v>
      </c>
      <c r="N4888" s="122">
        <v>0</v>
      </c>
      <c r="O4888" s="122">
        <v>0</v>
      </c>
      <c r="P4888" s="122">
        <v>0</v>
      </c>
      <c r="Q4888" s="122">
        <v>0</v>
      </c>
      <c r="R4888" s="122">
        <v>0</v>
      </c>
      <c r="S4888" s="122">
        <v>0</v>
      </c>
      <c r="T4888" s="122">
        <v>0</v>
      </c>
      <c r="U4888" s="122">
        <v>0</v>
      </c>
      <c r="V4888" s="122">
        <v>0</v>
      </c>
      <c r="W4888" s="122">
        <v>0</v>
      </c>
      <c r="X4888" s="122">
        <v>0</v>
      </c>
      <c r="Y4888" s="122">
        <v>0</v>
      </c>
      <c r="Z4888" s="122">
        <v>0</v>
      </c>
      <c r="AA4888" s="122">
        <v>0</v>
      </c>
      <c r="AB4888" s="122">
        <v>0</v>
      </c>
      <c r="AC4888" s="122">
        <v>0</v>
      </c>
      <c r="AD4888" s="122">
        <v>0</v>
      </c>
      <c r="AE4888" s="122">
        <v>0</v>
      </c>
      <c r="AF4888" s="122">
        <v>0</v>
      </c>
      <c r="AG4888" s="122">
        <v>0</v>
      </c>
      <c r="AH4888" s="122">
        <v>0</v>
      </c>
      <c r="AI4888" s="122">
        <v>0</v>
      </c>
      <c r="AJ4888" s="122">
        <v>0</v>
      </c>
      <c r="AK4888" s="122">
        <v>0</v>
      </c>
      <c r="AL4888" s="122">
        <v>0</v>
      </c>
    </row>
    <row r="4889" spans="1:38" hidden="1" x14ac:dyDescent="0.25">
      <c r="A4889" s="122" t="s">
        <v>2025</v>
      </c>
      <c r="B4889" s="122">
        <v>1</v>
      </c>
      <c r="C4889" s="122" t="s">
        <v>2231</v>
      </c>
      <c r="D4889" s="122" t="s">
        <v>2097</v>
      </c>
      <c r="E4889" s="122">
        <v>89</v>
      </c>
      <c r="F4889" s="122">
        <v>0</v>
      </c>
      <c r="G4889" s="122">
        <v>0</v>
      </c>
      <c r="H4889" s="122">
        <v>0</v>
      </c>
      <c r="I4889" s="122">
        <v>0</v>
      </c>
      <c r="J4889" s="122">
        <v>0</v>
      </c>
      <c r="K4889" s="122">
        <v>0</v>
      </c>
      <c r="L4889" s="122">
        <v>0</v>
      </c>
      <c r="M4889" s="122">
        <v>0</v>
      </c>
      <c r="N4889" s="122">
        <v>0</v>
      </c>
      <c r="O4889" s="122">
        <v>0</v>
      </c>
      <c r="P4889" s="122">
        <v>0</v>
      </c>
      <c r="Q4889" s="122">
        <v>0</v>
      </c>
      <c r="R4889" s="122">
        <v>0</v>
      </c>
      <c r="S4889" s="122">
        <v>0</v>
      </c>
      <c r="T4889" s="122">
        <v>0</v>
      </c>
      <c r="U4889" s="122">
        <v>0</v>
      </c>
      <c r="V4889" s="122">
        <v>0</v>
      </c>
      <c r="W4889" s="122">
        <v>0</v>
      </c>
      <c r="X4889" s="122">
        <v>0</v>
      </c>
      <c r="Y4889" s="122">
        <v>0</v>
      </c>
      <c r="Z4889" s="122">
        <v>0</v>
      </c>
      <c r="AA4889" s="122">
        <v>0</v>
      </c>
      <c r="AB4889" s="122">
        <v>0</v>
      </c>
      <c r="AC4889" s="122">
        <v>0</v>
      </c>
      <c r="AD4889" s="122">
        <v>0</v>
      </c>
      <c r="AE4889" s="122">
        <v>0</v>
      </c>
      <c r="AF4889" s="122">
        <v>0</v>
      </c>
      <c r="AG4889" s="122">
        <v>0</v>
      </c>
      <c r="AH4889" s="122">
        <v>0</v>
      </c>
      <c r="AI4889" s="122">
        <v>0</v>
      </c>
      <c r="AJ4889" s="122">
        <v>0</v>
      </c>
      <c r="AK4889" s="122">
        <v>0</v>
      </c>
      <c r="AL4889" s="122">
        <v>0</v>
      </c>
    </row>
    <row r="4890" spans="1:38" hidden="1" x14ac:dyDescent="0.25">
      <c r="A4890" s="122" t="s">
        <v>2025</v>
      </c>
      <c r="B4890" s="122">
        <v>1</v>
      </c>
      <c r="C4890" s="122" t="s">
        <v>2231</v>
      </c>
      <c r="D4890" s="122" t="s">
        <v>2098</v>
      </c>
      <c r="E4890" s="122">
        <v>89</v>
      </c>
      <c r="F4890" s="122">
        <v>0</v>
      </c>
      <c r="G4890" s="122">
        <v>0</v>
      </c>
      <c r="H4890" s="122">
        <v>0</v>
      </c>
      <c r="I4890" s="122">
        <v>0</v>
      </c>
      <c r="J4890" s="122">
        <v>0</v>
      </c>
      <c r="K4890" s="122">
        <v>0</v>
      </c>
      <c r="L4890" s="122">
        <v>0</v>
      </c>
      <c r="M4890" s="122">
        <v>0</v>
      </c>
      <c r="N4890" s="122">
        <v>0</v>
      </c>
      <c r="O4890" s="122">
        <v>0</v>
      </c>
      <c r="P4890" s="122">
        <v>0</v>
      </c>
      <c r="Q4890" s="122">
        <v>0</v>
      </c>
      <c r="R4890" s="122">
        <v>0</v>
      </c>
      <c r="S4890" s="122">
        <v>0</v>
      </c>
      <c r="T4890" s="122">
        <v>0</v>
      </c>
      <c r="U4890" s="122">
        <v>0</v>
      </c>
      <c r="V4890" s="122">
        <v>0</v>
      </c>
      <c r="W4890" s="122">
        <v>0</v>
      </c>
      <c r="X4890" s="122">
        <v>0</v>
      </c>
      <c r="Y4890" s="122">
        <v>0</v>
      </c>
      <c r="Z4890" s="122">
        <v>0</v>
      </c>
      <c r="AA4890" s="122">
        <v>0</v>
      </c>
      <c r="AB4890" s="122">
        <v>0</v>
      </c>
      <c r="AC4890" s="122">
        <v>0</v>
      </c>
      <c r="AD4890" s="122">
        <v>0</v>
      </c>
      <c r="AE4890" s="122">
        <v>0</v>
      </c>
      <c r="AF4890" s="122">
        <v>0</v>
      </c>
      <c r="AG4890" s="122">
        <v>0</v>
      </c>
      <c r="AH4890" s="122">
        <v>0</v>
      </c>
      <c r="AI4890" s="122">
        <v>0</v>
      </c>
      <c r="AJ4890" s="122">
        <v>0</v>
      </c>
      <c r="AK4890" s="122">
        <v>0</v>
      </c>
      <c r="AL4890" s="122">
        <v>0</v>
      </c>
    </row>
    <row r="4891" spans="1:38" hidden="1" x14ac:dyDescent="0.25">
      <c r="A4891" s="122" t="s">
        <v>2025</v>
      </c>
      <c r="B4891" s="122">
        <v>1</v>
      </c>
      <c r="C4891" s="122" t="s">
        <v>2231</v>
      </c>
      <c r="D4891" s="122" t="s">
        <v>2099</v>
      </c>
      <c r="E4891" s="122">
        <v>89</v>
      </c>
      <c r="F4891" s="122">
        <v>0</v>
      </c>
      <c r="G4891" s="122">
        <v>0</v>
      </c>
      <c r="H4891" s="122">
        <v>0</v>
      </c>
      <c r="I4891" s="122">
        <v>0</v>
      </c>
      <c r="J4891" s="122">
        <v>0</v>
      </c>
      <c r="K4891" s="122">
        <v>0</v>
      </c>
      <c r="L4891" s="122">
        <v>0</v>
      </c>
      <c r="M4891" s="122">
        <v>0</v>
      </c>
      <c r="N4891" s="122">
        <v>0</v>
      </c>
      <c r="O4891" s="122">
        <v>0</v>
      </c>
      <c r="P4891" s="122">
        <v>0</v>
      </c>
      <c r="Q4891" s="122">
        <v>0</v>
      </c>
      <c r="R4891" s="122">
        <v>0</v>
      </c>
      <c r="S4891" s="122">
        <v>0</v>
      </c>
      <c r="T4891" s="122">
        <v>0</v>
      </c>
      <c r="U4891" s="122">
        <v>0</v>
      </c>
      <c r="V4891" s="122">
        <v>0</v>
      </c>
      <c r="W4891" s="122">
        <v>0</v>
      </c>
      <c r="X4891" s="122">
        <v>0</v>
      </c>
      <c r="Y4891" s="122">
        <v>0</v>
      </c>
      <c r="Z4891" s="122">
        <v>0</v>
      </c>
      <c r="AA4891" s="122">
        <v>0</v>
      </c>
      <c r="AB4891" s="122">
        <v>0</v>
      </c>
      <c r="AC4891" s="122">
        <v>0</v>
      </c>
      <c r="AD4891" s="122">
        <v>0</v>
      </c>
      <c r="AE4891" s="122">
        <v>0</v>
      </c>
      <c r="AF4891" s="122">
        <v>0</v>
      </c>
      <c r="AG4891" s="122">
        <v>0</v>
      </c>
      <c r="AH4891" s="122">
        <v>0</v>
      </c>
      <c r="AI4891" s="122">
        <v>0</v>
      </c>
      <c r="AJ4891" s="122">
        <v>0</v>
      </c>
      <c r="AK4891" s="122">
        <v>0</v>
      </c>
      <c r="AL4891" s="122">
        <v>0</v>
      </c>
    </row>
    <row r="4892" spans="1:38" hidden="1" x14ac:dyDescent="0.25">
      <c r="A4892" s="122" t="s">
        <v>2025</v>
      </c>
      <c r="B4892" s="122">
        <v>1</v>
      </c>
      <c r="C4892" s="122" t="s">
        <v>2231</v>
      </c>
      <c r="D4892" s="122" t="s">
        <v>2100</v>
      </c>
      <c r="E4892" s="122">
        <v>89</v>
      </c>
      <c r="F4892" s="122">
        <v>0</v>
      </c>
      <c r="G4892" s="122">
        <v>0</v>
      </c>
      <c r="H4892" s="122">
        <v>0</v>
      </c>
      <c r="I4892" s="122">
        <v>0</v>
      </c>
      <c r="J4892" s="122">
        <v>0</v>
      </c>
      <c r="K4892" s="122">
        <v>0</v>
      </c>
      <c r="L4892" s="122">
        <v>0</v>
      </c>
      <c r="M4892" s="122">
        <v>0</v>
      </c>
      <c r="N4892" s="122">
        <v>0</v>
      </c>
      <c r="O4892" s="122">
        <v>0</v>
      </c>
      <c r="P4892" s="122">
        <v>0</v>
      </c>
      <c r="Q4892" s="122">
        <v>0</v>
      </c>
      <c r="R4892" s="122">
        <v>0</v>
      </c>
      <c r="S4892" s="122">
        <v>0</v>
      </c>
      <c r="T4892" s="122">
        <v>0</v>
      </c>
      <c r="U4892" s="122">
        <v>0</v>
      </c>
      <c r="V4892" s="122">
        <v>0</v>
      </c>
      <c r="W4892" s="122">
        <v>0</v>
      </c>
      <c r="X4892" s="122">
        <v>0</v>
      </c>
      <c r="Y4892" s="122">
        <v>0</v>
      </c>
      <c r="Z4892" s="122">
        <v>0</v>
      </c>
      <c r="AA4892" s="122">
        <v>0</v>
      </c>
      <c r="AB4892" s="122">
        <v>0</v>
      </c>
      <c r="AC4892" s="122">
        <v>0</v>
      </c>
      <c r="AD4892" s="122">
        <v>0</v>
      </c>
      <c r="AE4892" s="122">
        <v>0</v>
      </c>
      <c r="AF4892" s="122">
        <v>0</v>
      </c>
      <c r="AG4892" s="122">
        <v>0</v>
      </c>
      <c r="AH4892" s="122">
        <v>0</v>
      </c>
      <c r="AI4892" s="122">
        <v>0</v>
      </c>
      <c r="AJ4892" s="122">
        <v>0</v>
      </c>
      <c r="AK4892" s="122">
        <v>0</v>
      </c>
      <c r="AL4892" s="122">
        <v>0</v>
      </c>
    </row>
    <row r="4893" spans="1:38" hidden="1" x14ac:dyDescent="0.25">
      <c r="A4893" s="122" t="s">
        <v>2025</v>
      </c>
      <c r="B4893" s="122">
        <v>1</v>
      </c>
      <c r="C4893" s="122" t="s">
        <v>2231</v>
      </c>
      <c r="D4893" s="122" t="s">
        <v>2101</v>
      </c>
      <c r="E4893" s="122">
        <v>89</v>
      </c>
      <c r="F4893" s="122">
        <v>0</v>
      </c>
      <c r="G4893" s="122">
        <v>0</v>
      </c>
      <c r="H4893" s="122">
        <v>0</v>
      </c>
      <c r="I4893" s="122">
        <v>0</v>
      </c>
      <c r="J4893" s="122">
        <v>0</v>
      </c>
      <c r="K4893" s="122">
        <v>0</v>
      </c>
      <c r="L4893" s="122">
        <v>0</v>
      </c>
      <c r="M4893" s="122">
        <v>0</v>
      </c>
      <c r="N4893" s="122">
        <v>0</v>
      </c>
      <c r="O4893" s="122">
        <v>0</v>
      </c>
      <c r="P4893" s="122">
        <v>0</v>
      </c>
      <c r="Q4893" s="122">
        <v>0</v>
      </c>
      <c r="R4893" s="122">
        <v>0</v>
      </c>
      <c r="S4893" s="122">
        <v>0</v>
      </c>
      <c r="T4893" s="122">
        <v>0</v>
      </c>
      <c r="U4893" s="122">
        <v>0</v>
      </c>
      <c r="V4893" s="122">
        <v>0</v>
      </c>
      <c r="W4893" s="122">
        <v>0</v>
      </c>
      <c r="X4893" s="122">
        <v>0</v>
      </c>
      <c r="Y4893" s="122">
        <v>0</v>
      </c>
      <c r="Z4893" s="122">
        <v>0</v>
      </c>
      <c r="AA4893" s="122">
        <v>0</v>
      </c>
      <c r="AB4893" s="122">
        <v>0</v>
      </c>
      <c r="AC4893" s="122">
        <v>0</v>
      </c>
      <c r="AD4893" s="122">
        <v>0</v>
      </c>
      <c r="AE4893" s="122">
        <v>0</v>
      </c>
      <c r="AF4893" s="122">
        <v>0</v>
      </c>
      <c r="AG4893" s="122">
        <v>0</v>
      </c>
      <c r="AH4893" s="122">
        <v>0</v>
      </c>
      <c r="AI4893" s="122">
        <v>0</v>
      </c>
      <c r="AJ4893" s="122">
        <v>0</v>
      </c>
      <c r="AK4893" s="122">
        <v>0</v>
      </c>
      <c r="AL4893" s="122">
        <v>0</v>
      </c>
    </row>
    <row r="4894" spans="1:38" hidden="1" x14ac:dyDescent="0.25">
      <c r="A4894" s="122" t="s">
        <v>2025</v>
      </c>
      <c r="B4894" s="122">
        <v>1</v>
      </c>
      <c r="C4894" s="122" t="s">
        <v>2231</v>
      </c>
      <c r="D4894" s="122" t="s">
        <v>2135</v>
      </c>
      <c r="E4894" s="122">
        <v>89</v>
      </c>
      <c r="F4894" s="122">
        <v>0</v>
      </c>
      <c r="G4894" s="122">
        <v>0</v>
      </c>
      <c r="H4894" s="122">
        <v>0</v>
      </c>
      <c r="I4894" s="122">
        <v>0</v>
      </c>
      <c r="J4894" s="122">
        <v>0</v>
      </c>
      <c r="K4894" s="122">
        <v>0</v>
      </c>
      <c r="L4894" s="122">
        <v>0</v>
      </c>
      <c r="M4894" s="122">
        <v>0</v>
      </c>
      <c r="N4894" s="122">
        <v>0</v>
      </c>
      <c r="O4894" s="122">
        <v>0</v>
      </c>
      <c r="P4894" s="122">
        <v>0</v>
      </c>
      <c r="Q4894" s="122">
        <v>0</v>
      </c>
      <c r="R4894" s="122">
        <v>0</v>
      </c>
      <c r="S4894" s="122">
        <v>0</v>
      </c>
      <c r="T4894" s="122">
        <v>0</v>
      </c>
      <c r="U4894" s="122">
        <v>0</v>
      </c>
      <c r="V4894" s="122">
        <v>0</v>
      </c>
      <c r="W4894" s="122">
        <v>0</v>
      </c>
      <c r="X4894" s="122">
        <v>0</v>
      </c>
      <c r="Y4894" s="122">
        <v>0</v>
      </c>
      <c r="Z4894" s="122">
        <v>0</v>
      </c>
      <c r="AA4894" s="122">
        <v>0</v>
      </c>
      <c r="AB4894" s="122">
        <v>0</v>
      </c>
      <c r="AC4894" s="122">
        <v>0</v>
      </c>
      <c r="AD4894" s="122">
        <v>0</v>
      </c>
      <c r="AE4894" s="122">
        <v>0</v>
      </c>
      <c r="AF4894" s="122">
        <v>0</v>
      </c>
      <c r="AG4894" s="122">
        <v>0</v>
      </c>
      <c r="AH4894" s="122">
        <v>0</v>
      </c>
      <c r="AI4894" s="122">
        <v>0</v>
      </c>
      <c r="AJ4894" s="122">
        <v>0</v>
      </c>
      <c r="AK4894" s="122">
        <v>0</v>
      </c>
      <c r="AL4894" s="122">
        <v>0</v>
      </c>
    </row>
    <row r="4895" spans="1:38" hidden="1" x14ac:dyDescent="0.25">
      <c r="A4895" s="122" t="s">
        <v>2025</v>
      </c>
      <c r="B4895" s="122">
        <v>1</v>
      </c>
      <c r="C4895" s="122" t="s">
        <v>2231</v>
      </c>
      <c r="D4895" s="122" t="s">
        <v>2102</v>
      </c>
      <c r="E4895" s="122">
        <v>89</v>
      </c>
      <c r="F4895" s="122">
        <v>0</v>
      </c>
      <c r="G4895" s="122">
        <v>0</v>
      </c>
      <c r="H4895" s="122">
        <v>0</v>
      </c>
      <c r="I4895" s="122">
        <v>0</v>
      </c>
      <c r="J4895" s="122">
        <v>0</v>
      </c>
      <c r="K4895" s="122">
        <v>0</v>
      </c>
      <c r="L4895" s="122">
        <v>0</v>
      </c>
      <c r="M4895" s="122">
        <v>0</v>
      </c>
      <c r="N4895" s="122">
        <v>0</v>
      </c>
      <c r="O4895" s="122">
        <v>0</v>
      </c>
      <c r="P4895" s="122">
        <v>0</v>
      </c>
      <c r="Q4895" s="122">
        <v>0</v>
      </c>
      <c r="R4895" s="122">
        <v>0</v>
      </c>
      <c r="S4895" s="122">
        <v>0</v>
      </c>
      <c r="T4895" s="122">
        <v>0</v>
      </c>
      <c r="U4895" s="122">
        <v>0</v>
      </c>
      <c r="V4895" s="122">
        <v>0</v>
      </c>
      <c r="W4895" s="122">
        <v>0</v>
      </c>
      <c r="X4895" s="122">
        <v>0</v>
      </c>
      <c r="Y4895" s="122">
        <v>0</v>
      </c>
      <c r="Z4895" s="122">
        <v>0</v>
      </c>
      <c r="AA4895" s="122">
        <v>0</v>
      </c>
      <c r="AB4895" s="122">
        <v>0</v>
      </c>
      <c r="AC4895" s="122">
        <v>0</v>
      </c>
      <c r="AD4895" s="122">
        <v>0</v>
      </c>
      <c r="AE4895" s="122">
        <v>0</v>
      </c>
      <c r="AF4895" s="122">
        <v>0</v>
      </c>
      <c r="AG4895" s="122">
        <v>0</v>
      </c>
      <c r="AH4895" s="122">
        <v>0</v>
      </c>
      <c r="AI4895" s="122">
        <v>0</v>
      </c>
      <c r="AJ4895" s="122">
        <v>0</v>
      </c>
      <c r="AK4895" s="122">
        <v>0</v>
      </c>
      <c r="AL4895" s="122">
        <v>0</v>
      </c>
    </row>
    <row r="4896" spans="1:38" hidden="1" x14ac:dyDescent="0.25">
      <c r="A4896" s="122" t="s">
        <v>2025</v>
      </c>
      <c r="B4896" s="122">
        <v>1</v>
      </c>
      <c r="C4896" s="122" t="s">
        <v>2231</v>
      </c>
      <c r="D4896" s="122" t="s">
        <v>2103</v>
      </c>
      <c r="E4896" s="122">
        <v>89</v>
      </c>
      <c r="F4896" s="122">
        <v>0</v>
      </c>
      <c r="G4896" s="122">
        <v>0</v>
      </c>
      <c r="H4896" s="122">
        <v>0</v>
      </c>
      <c r="I4896" s="122">
        <v>0</v>
      </c>
      <c r="J4896" s="122">
        <v>0</v>
      </c>
      <c r="K4896" s="122">
        <v>0</v>
      </c>
      <c r="L4896" s="122">
        <v>0</v>
      </c>
      <c r="M4896" s="122">
        <v>0</v>
      </c>
      <c r="N4896" s="122">
        <v>0</v>
      </c>
      <c r="O4896" s="122">
        <v>0</v>
      </c>
      <c r="P4896" s="122">
        <v>0</v>
      </c>
      <c r="Q4896" s="122">
        <v>0</v>
      </c>
      <c r="R4896" s="122">
        <v>0</v>
      </c>
      <c r="S4896" s="122">
        <v>0</v>
      </c>
      <c r="T4896" s="122">
        <v>0</v>
      </c>
      <c r="U4896" s="122">
        <v>0</v>
      </c>
      <c r="V4896" s="122">
        <v>0</v>
      </c>
      <c r="W4896" s="122">
        <v>0</v>
      </c>
      <c r="X4896" s="122">
        <v>0</v>
      </c>
      <c r="Y4896" s="122">
        <v>0</v>
      </c>
      <c r="Z4896" s="122">
        <v>0</v>
      </c>
      <c r="AA4896" s="122">
        <v>0</v>
      </c>
      <c r="AB4896" s="122">
        <v>0</v>
      </c>
      <c r="AC4896" s="122">
        <v>0</v>
      </c>
      <c r="AD4896" s="122">
        <v>0</v>
      </c>
      <c r="AE4896" s="122">
        <v>0</v>
      </c>
      <c r="AF4896" s="122">
        <v>0</v>
      </c>
      <c r="AG4896" s="122">
        <v>0</v>
      </c>
      <c r="AH4896" s="122">
        <v>0</v>
      </c>
      <c r="AI4896" s="122">
        <v>0</v>
      </c>
      <c r="AJ4896" s="122">
        <v>0</v>
      </c>
      <c r="AK4896" s="122">
        <v>0</v>
      </c>
      <c r="AL4896" s="122">
        <v>0</v>
      </c>
    </row>
    <row r="4897" spans="1:38" hidden="1" x14ac:dyDescent="0.25">
      <c r="A4897" s="122" t="s">
        <v>2025</v>
      </c>
      <c r="B4897" s="122">
        <v>1</v>
      </c>
      <c r="C4897" s="122" t="s">
        <v>2231</v>
      </c>
      <c r="D4897" s="122" t="s">
        <v>2104</v>
      </c>
      <c r="E4897" s="122">
        <v>89</v>
      </c>
      <c r="F4897" s="122">
        <v>0</v>
      </c>
      <c r="G4897" s="122">
        <v>0</v>
      </c>
      <c r="H4897" s="122">
        <v>0</v>
      </c>
      <c r="I4897" s="122">
        <v>0</v>
      </c>
      <c r="J4897" s="122">
        <v>0</v>
      </c>
      <c r="K4897" s="122">
        <v>0</v>
      </c>
      <c r="L4897" s="122">
        <v>0</v>
      </c>
      <c r="M4897" s="122">
        <v>0</v>
      </c>
      <c r="N4897" s="122">
        <v>0</v>
      </c>
      <c r="O4897" s="122">
        <v>0</v>
      </c>
      <c r="P4897" s="122">
        <v>0</v>
      </c>
      <c r="Q4897" s="122">
        <v>0</v>
      </c>
      <c r="R4897" s="122">
        <v>0</v>
      </c>
      <c r="S4897" s="122">
        <v>0</v>
      </c>
      <c r="T4897" s="122">
        <v>0</v>
      </c>
      <c r="U4897" s="122">
        <v>0</v>
      </c>
      <c r="V4897" s="122">
        <v>0</v>
      </c>
      <c r="W4897" s="122">
        <v>0</v>
      </c>
      <c r="X4897" s="122">
        <v>0</v>
      </c>
      <c r="Y4897" s="122">
        <v>0</v>
      </c>
      <c r="Z4897" s="122">
        <v>0</v>
      </c>
      <c r="AA4897" s="122">
        <v>0</v>
      </c>
      <c r="AB4897" s="122">
        <v>0</v>
      </c>
      <c r="AC4897" s="122">
        <v>0</v>
      </c>
      <c r="AD4897" s="122">
        <v>0</v>
      </c>
      <c r="AE4897" s="122">
        <v>0</v>
      </c>
      <c r="AF4897" s="122">
        <v>0</v>
      </c>
      <c r="AG4897" s="122">
        <v>0</v>
      </c>
      <c r="AH4897" s="122">
        <v>0</v>
      </c>
      <c r="AI4897" s="122">
        <v>0</v>
      </c>
      <c r="AJ4897" s="122">
        <v>0</v>
      </c>
      <c r="AK4897" s="122">
        <v>0</v>
      </c>
      <c r="AL4897" s="122">
        <v>0</v>
      </c>
    </row>
    <row r="4898" spans="1:38" hidden="1" x14ac:dyDescent="0.25">
      <c r="A4898" s="122" t="s">
        <v>2025</v>
      </c>
      <c r="B4898" s="122">
        <v>1</v>
      </c>
      <c r="C4898" s="122" t="s">
        <v>2231</v>
      </c>
      <c r="D4898" s="122" t="s">
        <v>2105</v>
      </c>
      <c r="E4898" s="122">
        <v>89</v>
      </c>
      <c r="F4898" s="122">
        <v>0</v>
      </c>
      <c r="G4898" s="122">
        <v>0</v>
      </c>
      <c r="H4898" s="122">
        <v>0</v>
      </c>
      <c r="I4898" s="122">
        <v>0</v>
      </c>
      <c r="J4898" s="122">
        <v>0</v>
      </c>
      <c r="K4898" s="122">
        <v>0</v>
      </c>
      <c r="L4898" s="122">
        <v>0</v>
      </c>
      <c r="M4898" s="122">
        <v>0</v>
      </c>
      <c r="N4898" s="122">
        <v>0</v>
      </c>
      <c r="O4898" s="122">
        <v>0</v>
      </c>
      <c r="P4898" s="122">
        <v>0</v>
      </c>
      <c r="Q4898" s="122">
        <v>0</v>
      </c>
      <c r="R4898" s="122">
        <v>0</v>
      </c>
      <c r="S4898" s="122">
        <v>0</v>
      </c>
      <c r="T4898" s="122">
        <v>0</v>
      </c>
      <c r="U4898" s="122">
        <v>0</v>
      </c>
      <c r="V4898" s="122">
        <v>0</v>
      </c>
      <c r="W4898" s="122">
        <v>0</v>
      </c>
      <c r="X4898" s="122">
        <v>0</v>
      </c>
      <c r="Y4898" s="122">
        <v>0</v>
      </c>
      <c r="Z4898" s="122">
        <v>0</v>
      </c>
      <c r="AA4898" s="122">
        <v>0</v>
      </c>
      <c r="AB4898" s="122">
        <v>0</v>
      </c>
      <c r="AC4898" s="122">
        <v>0</v>
      </c>
      <c r="AD4898" s="122">
        <v>0</v>
      </c>
      <c r="AE4898" s="122">
        <v>0</v>
      </c>
      <c r="AF4898" s="122">
        <v>0</v>
      </c>
      <c r="AG4898" s="122">
        <v>0</v>
      </c>
      <c r="AH4898" s="122">
        <v>0</v>
      </c>
      <c r="AI4898" s="122">
        <v>0</v>
      </c>
      <c r="AJ4898" s="122">
        <v>0</v>
      </c>
      <c r="AK4898" s="122">
        <v>0</v>
      </c>
      <c r="AL4898" s="122">
        <v>0</v>
      </c>
    </row>
    <row r="4899" spans="1:38" hidden="1" x14ac:dyDescent="0.25">
      <c r="A4899" s="122" t="s">
        <v>2025</v>
      </c>
      <c r="B4899" s="122">
        <v>1</v>
      </c>
      <c r="C4899" s="122" t="s">
        <v>2231</v>
      </c>
      <c r="D4899" s="122" t="s">
        <v>475</v>
      </c>
      <c r="E4899" s="122">
        <v>89</v>
      </c>
      <c r="F4899" s="122">
        <v>0</v>
      </c>
      <c r="G4899" s="122">
        <v>0</v>
      </c>
      <c r="H4899" s="122">
        <v>0</v>
      </c>
      <c r="I4899" s="122">
        <v>0</v>
      </c>
      <c r="J4899" s="122">
        <v>0</v>
      </c>
      <c r="K4899" s="122">
        <v>0</v>
      </c>
      <c r="L4899" s="122">
        <v>0</v>
      </c>
      <c r="M4899" s="122">
        <v>0</v>
      </c>
      <c r="N4899" s="122">
        <v>0</v>
      </c>
      <c r="O4899" s="122">
        <v>0</v>
      </c>
      <c r="P4899" s="122">
        <v>0</v>
      </c>
      <c r="Q4899" s="122">
        <v>0</v>
      </c>
      <c r="R4899" s="122">
        <v>0</v>
      </c>
      <c r="S4899" s="122">
        <v>0</v>
      </c>
      <c r="T4899" s="122">
        <v>0</v>
      </c>
      <c r="U4899" s="122">
        <v>0</v>
      </c>
      <c r="V4899" s="122">
        <v>0</v>
      </c>
      <c r="W4899" s="122">
        <v>0</v>
      </c>
      <c r="X4899" s="122">
        <v>0</v>
      </c>
      <c r="Y4899" s="122">
        <v>0</v>
      </c>
      <c r="Z4899" s="122">
        <v>0</v>
      </c>
      <c r="AA4899" s="122">
        <v>0</v>
      </c>
      <c r="AB4899" s="122">
        <v>0</v>
      </c>
      <c r="AC4899" s="122">
        <v>0</v>
      </c>
      <c r="AD4899" s="122">
        <v>0</v>
      </c>
      <c r="AE4899" s="122">
        <v>0</v>
      </c>
      <c r="AF4899" s="122">
        <v>0</v>
      </c>
      <c r="AG4899" s="122">
        <v>0</v>
      </c>
      <c r="AH4899" s="122">
        <v>0</v>
      </c>
      <c r="AI4899" s="122">
        <v>0</v>
      </c>
      <c r="AJ4899" s="122">
        <v>0</v>
      </c>
      <c r="AK4899" s="122">
        <v>0</v>
      </c>
      <c r="AL4899" s="122">
        <v>0</v>
      </c>
    </row>
    <row r="4900" spans="1:38" hidden="1" x14ac:dyDescent="0.25">
      <c r="A4900" s="122" t="s">
        <v>2025</v>
      </c>
      <c r="B4900" s="122">
        <v>1</v>
      </c>
      <c r="C4900" s="122" t="s">
        <v>2231</v>
      </c>
      <c r="D4900" s="122" t="s">
        <v>2106</v>
      </c>
      <c r="E4900" s="122">
        <v>89</v>
      </c>
      <c r="F4900" s="122">
        <v>0</v>
      </c>
      <c r="G4900" s="122">
        <v>0</v>
      </c>
      <c r="H4900" s="122">
        <v>0</v>
      </c>
      <c r="I4900" s="122">
        <v>0</v>
      </c>
      <c r="J4900" s="122">
        <v>0</v>
      </c>
      <c r="K4900" s="122">
        <v>0</v>
      </c>
      <c r="L4900" s="122">
        <v>0</v>
      </c>
      <c r="M4900" s="122">
        <v>0</v>
      </c>
      <c r="N4900" s="122">
        <v>0</v>
      </c>
      <c r="O4900" s="122">
        <v>0</v>
      </c>
      <c r="P4900" s="122">
        <v>0</v>
      </c>
      <c r="Q4900" s="122">
        <v>0</v>
      </c>
      <c r="R4900" s="122">
        <v>0</v>
      </c>
      <c r="S4900" s="122">
        <v>0</v>
      </c>
      <c r="T4900" s="122">
        <v>0</v>
      </c>
      <c r="U4900" s="122">
        <v>0</v>
      </c>
      <c r="V4900" s="122">
        <v>0</v>
      </c>
      <c r="W4900" s="122">
        <v>0</v>
      </c>
      <c r="X4900" s="122">
        <v>0</v>
      </c>
      <c r="Y4900" s="122">
        <v>0</v>
      </c>
      <c r="Z4900" s="122">
        <v>0</v>
      </c>
      <c r="AA4900" s="122">
        <v>0</v>
      </c>
      <c r="AB4900" s="122">
        <v>0</v>
      </c>
      <c r="AC4900" s="122">
        <v>0</v>
      </c>
      <c r="AD4900" s="122">
        <v>0</v>
      </c>
      <c r="AE4900" s="122">
        <v>0</v>
      </c>
      <c r="AF4900" s="122">
        <v>0</v>
      </c>
      <c r="AG4900" s="122">
        <v>0</v>
      </c>
      <c r="AH4900" s="122">
        <v>0</v>
      </c>
      <c r="AI4900" s="122">
        <v>0</v>
      </c>
      <c r="AJ4900" s="122">
        <v>0</v>
      </c>
      <c r="AK4900" s="122">
        <v>0</v>
      </c>
      <c r="AL4900" s="122">
        <v>0</v>
      </c>
    </row>
    <row r="4901" spans="1:38" hidden="1" x14ac:dyDescent="0.25">
      <c r="A4901" s="122" t="s">
        <v>2025</v>
      </c>
      <c r="B4901" s="122">
        <v>1</v>
      </c>
      <c r="C4901" s="122" t="s">
        <v>2231</v>
      </c>
      <c r="D4901" s="122" t="s">
        <v>2107</v>
      </c>
      <c r="E4901" s="122">
        <v>89</v>
      </c>
      <c r="F4901" s="122">
        <v>0</v>
      </c>
      <c r="G4901" s="122">
        <v>0</v>
      </c>
      <c r="H4901" s="122">
        <v>0</v>
      </c>
      <c r="I4901" s="122">
        <v>0</v>
      </c>
      <c r="J4901" s="122">
        <v>0</v>
      </c>
      <c r="K4901" s="122">
        <v>0</v>
      </c>
      <c r="L4901" s="122">
        <v>0</v>
      </c>
      <c r="M4901" s="122">
        <v>0</v>
      </c>
      <c r="N4901" s="122">
        <v>0</v>
      </c>
      <c r="O4901" s="122">
        <v>0</v>
      </c>
      <c r="P4901" s="122">
        <v>0</v>
      </c>
      <c r="Q4901" s="122">
        <v>0</v>
      </c>
      <c r="R4901" s="122">
        <v>0</v>
      </c>
      <c r="S4901" s="122">
        <v>0</v>
      </c>
      <c r="T4901" s="122">
        <v>0</v>
      </c>
      <c r="U4901" s="122">
        <v>0</v>
      </c>
      <c r="V4901" s="122">
        <v>0</v>
      </c>
      <c r="W4901" s="122">
        <v>0</v>
      </c>
      <c r="X4901" s="122">
        <v>0</v>
      </c>
      <c r="Y4901" s="122">
        <v>0</v>
      </c>
      <c r="Z4901" s="122">
        <v>0</v>
      </c>
      <c r="AA4901" s="122">
        <v>0</v>
      </c>
      <c r="AB4901" s="122">
        <v>0</v>
      </c>
      <c r="AC4901" s="122">
        <v>0</v>
      </c>
      <c r="AD4901" s="122">
        <v>0</v>
      </c>
      <c r="AE4901" s="122">
        <v>0</v>
      </c>
      <c r="AF4901" s="122">
        <v>0</v>
      </c>
      <c r="AG4901" s="122">
        <v>0</v>
      </c>
      <c r="AH4901" s="122">
        <v>0</v>
      </c>
      <c r="AI4901" s="122">
        <v>0</v>
      </c>
      <c r="AJ4901" s="122">
        <v>0</v>
      </c>
      <c r="AK4901" s="122">
        <v>0</v>
      </c>
      <c r="AL4901" s="122">
        <v>0</v>
      </c>
    </row>
    <row r="4902" spans="1:38" hidden="1" x14ac:dyDescent="0.25">
      <c r="A4902" s="122" t="s">
        <v>2025</v>
      </c>
      <c r="B4902" s="122">
        <v>1</v>
      </c>
      <c r="C4902" s="122" t="s">
        <v>2231</v>
      </c>
      <c r="D4902" s="122" t="s">
        <v>2108</v>
      </c>
      <c r="E4902" s="122">
        <v>89</v>
      </c>
      <c r="F4902" s="122">
        <v>0</v>
      </c>
      <c r="G4902" s="122">
        <v>0</v>
      </c>
      <c r="H4902" s="122">
        <v>0</v>
      </c>
      <c r="I4902" s="122">
        <v>0</v>
      </c>
      <c r="J4902" s="122">
        <v>0</v>
      </c>
      <c r="K4902" s="122">
        <v>0</v>
      </c>
      <c r="L4902" s="122">
        <v>0</v>
      </c>
      <c r="M4902" s="122">
        <v>0</v>
      </c>
      <c r="N4902" s="122">
        <v>0</v>
      </c>
      <c r="O4902" s="122">
        <v>0</v>
      </c>
      <c r="P4902" s="122">
        <v>0</v>
      </c>
      <c r="Q4902" s="122">
        <v>0</v>
      </c>
      <c r="R4902" s="122">
        <v>0</v>
      </c>
      <c r="S4902" s="122">
        <v>0</v>
      </c>
      <c r="T4902" s="122">
        <v>0</v>
      </c>
      <c r="U4902" s="122">
        <v>0</v>
      </c>
      <c r="V4902" s="122">
        <v>0</v>
      </c>
      <c r="W4902" s="122">
        <v>0</v>
      </c>
      <c r="X4902" s="122">
        <v>0</v>
      </c>
      <c r="Y4902" s="122">
        <v>0</v>
      </c>
      <c r="Z4902" s="122">
        <v>0</v>
      </c>
      <c r="AA4902" s="122">
        <v>0</v>
      </c>
      <c r="AB4902" s="122">
        <v>0</v>
      </c>
      <c r="AC4902" s="122">
        <v>0</v>
      </c>
      <c r="AD4902" s="122">
        <v>0</v>
      </c>
      <c r="AE4902" s="122">
        <v>0</v>
      </c>
      <c r="AF4902" s="122">
        <v>0</v>
      </c>
      <c r="AG4902" s="122">
        <v>0</v>
      </c>
      <c r="AH4902" s="122">
        <v>0</v>
      </c>
      <c r="AI4902" s="122">
        <v>0</v>
      </c>
      <c r="AJ4902" s="122">
        <v>0</v>
      </c>
      <c r="AK4902" s="122">
        <v>0</v>
      </c>
      <c r="AL4902" s="122">
        <v>0</v>
      </c>
    </row>
    <row r="4903" spans="1:38" hidden="1" x14ac:dyDescent="0.25">
      <c r="A4903" s="122" t="s">
        <v>2025</v>
      </c>
      <c r="B4903" s="122">
        <v>1</v>
      </c>
      <c r="C4903" s="122" t="s">
        <v>2231</v>
      </c>
      <c r="D4903" s="122" t="s">
        <v>2109</v>
      </c>
      <c r="E4903" s="122">
        <v>89</v>
      </c>
      <c r="F4903" s="122">
        <v>0</v>
      </c>
      <c r="G4903" s="122">
        <v>0</v>
      </c>
      <c r="H4903" s="122">
        <v>0</v>
      </c>
      <c r="I4903" s="122">
        <v>0</v>
      </c>
      <c r="J4903" s="122">
        <v>0</v>
      </c>
      <c r="K4903" s="122">
        <v>0</v>
      </c>
      <c r="L4903" s="122">
        <v>0</v>
      </c>
      <c r="M4903" s="122">
        <v>0</v>
      </c>
      <c r="N4903" s="122">
        <v>0</v>
      </c>
      <c r="O4903" s="122">
        <v>0</v>
      </c>
      <c r="P4903" s="122">
        <v>0</v>
      </c>
      <c r="Q4903" s="122">
        <v>0</v>
      </c>
      <c r="R4903" s="122">
        <v>0</v>
      </c>
      <c r="S4903" s="122">
        <v>0</v>
      </c>
      <c r="T4903" s="122">
        <v>0</v>
      </c>
      <c r="U4903" s="122">
        <v>0</v>
      </c>
      <c r="V4903" s="122">
        <v>0</v>
      </c>
      <c r="W4903" s="122">
        <v>0</v>
      </c>
      <c r="X4903" s="122">
        <v>0</v>
      </c>
      <c r="Y4903" s="122">
        <v>0</v>
      </c>
      <c r="Z4903" s="122">
        <v>0</v>
      </c>
      <c r="AA4903" s="122">
        <v>0</v>
      </c>
      <c r="AB4903" s="122">
        <v>0</v>
      </c>
      <c r="AC4903" s="122">
        <v>0</v>
      </c>
      <c r="AD4903" s="122">
        <v>0</v>
      </c>
      <c r="AE4903" s="122">
        <v>0</v>
      </c>
      <c r="AF4903" s="122">
        <v>0</v>
      </c>
      <c r="AG4903" s="122">
        <v>0</v>
      </c>
      <c r="AH4903" s="122">
        <v>0</v>
      </c>
      <c r="AI4903" s="122">
        <v>0</v>
      </c>
      <c r="AJ4903" s="122">
        <v>0</v>
      </c>
      <c r="AK4903" s="122">
        <v>0</v>
      </c>
      <c r="AL4903" s="122">
        <v>0</v>
      </c>
    </row>
    <row r="4904" spans="1:38" hidden="1" x14ac:dyDescent="0.25">
      <c r="A4904" s="122" t="s">
        <v>2025</v>
      </c>
      <c r="B4904" s="122">
        <v>1</v>
      </c>
      <c r="C4904" s="122" t="s">
        <v>2231</v>
      </c>
      <c r="D4904" s="122" t="s">
        <v>2110</v>
      </c>
      <c r="E4904" s="122">
        <v>89</v>
      </c>
      <c r="F4904" s="122">
        <v>0</v>
      </c>
      <c r="G4904" s="122">
        <v>0</v>
      </c>
      <c r="H4904" s="122">
        <v>0</v>
      </c>
      <c r="I4904" s="122">
        <v>0</v>
      </c>
      <c r="J4904" s="122">
        <v>0</v>
      </c>
      <c r="K4904" s="122">
        <v>0</v>
      </c>
      <c r="L4904" s="122">
        <v>0</v>
      </c>
      <c r="M4904" s="122">
        <v>0</v>
      </c>
      <c r="N4904" s="122">
        <v>0</v>
      </c>
      <c r="O4904" s="122">
        <v>0</v>
      </c>
      <c r="P4904" s="122">
        <v>0</v>
      </c>
      <c r="Q4904" s="122">
        <v>0</v>
      </c>
      <c r="R4904" s="122">
        <v>0</v>
      </c>
      <c r="S4904" s="122">
        <v>0</v>
      </c>
      <c r="T4904" s="122">
        <v>0</v>
      </c>
      <c r="U4904" s="122">
        <v>0</v>
      </c>
      <c r="V4904" s="122">
        <v>0</v>
      </c>
      <c r="W4904" s="122">
        <v>0</v>
      </c>
      <c r="X4904" s="122">
        <v>0</v>
      </c>
      <c r="Y4904" s="122">
        <v>0</v>
      </c>
      <c r="Z4904" s="122">
        <v>0</v>
      </c>
      <c r="AA4904" s="122">
        <v>0</v>
      </c>
      <c r="AB4904" s="122">
        <v>0</v>
      </c>
      <c r="AC4904" s="122">
        <v>0</v>
      </c>
      <c r="AD4904" s="122">
        <v>0</v>
      </c>
      <c r="AE4904" s="122">
        <v>0</v>
      </c>
      <c r="AF4904" s="122">
        <v>0</v>
      </c>
      <c r="AG4904" s="122">
        <v>0</v>
      </c>
      <c r="AH4904" s="122">
        <v>0</v>
      </c>
      <c r="AI4904" s="122">
        <v>0</v>
      </c>
      <c r="AJ4904" s="122">
        <v>0</v>
      </c>
      <c r="AK4904" s="122">
        <v>0</v>
      </c>
      <c r="AL4904" s="122">
        <v>0</v>
      </c>
    </row>
    <row r="4905" spans="1:38" hidden="1" x14ac:dyDescent="0.25">
      <c r="A4905" s="122" t="s">
        <v>2025</v>
      </c>
      <c r="B4905" s="122">
        <v>1</v>
      </c>
      <c r="C4905" s="122" t="s">
        <v>2231</v>
      </c>
      <c r="D4905" s="122" t="s">
        <v>2111</v>
      </c>
      <c r="E4905" s="122">
        <v>89</v>
      </c>
      <c r="F4905" s="122">
        <v>0</v>
      </c>
      <c r="G4905" s="122">
        <v>0</v>
      </c>
      <c r="H4905" s="122">
        <v>0</v>
      </c>
      <c r="I4905" s="122">
        <v>0</v>
      </c>
      <c r="J4905" s="122">
        <v>0</v>
      </c>
      <c r="K4905" s="122">
        <v>0</v>
      </c>
      <c r="L4905" s="122">
        <v>0</v>
      </c>
      <c r="M4905" s="122">
        <v>0</v>
      </c>
      <c r="N4905" s="122">
        <v>0</v>
      </c>
      <c r="O4905" s="122">
        <v>0</v>
      </c>
      <c r="P4905" s="122">
        <v>0</v>
      </c>
      <c r="Q4905" s="122">
        <v>0</v>
      </c>
      <c r="R4905" s="122">
        <v>0</v>
      </c>
      <c r="S4905" s="122">
        <v>0</v>
      </c>
      <c r="T4905" s="122">
        <v>0</v>
      </c>
      <c r="U4905" s="122">
        <v>0</v>
      </c>
      <c r="V4905" s="122">
        <v>0</v>
      </c>
      <c r="W4905" s="122">
        <v>0</v>
      </c>
      <c r="X4905" s="122">
        <v>0</v>
      </c>
      <c r="Y4905" s="122">
        <v>0</v>
      </c>
      <c r="Z4905" s="122">
        <v>0</v>
      </c>
      <c r="AA4905" s="122">
        <v>0</v>
      </c>
      <c r="AB4905" s="122">
        <v>0</v>
      </c>
      <c r="AC4905" s="122">
        <v>0</v>
      </c>
      <c r="AD4905" s="122">
        <v>0</v>
      </c>
      <c r="AE4905" s="122">
        <v>0</v>
      </c>
      <c r="AF4905" s="122">
        <v>0</v>
      </c>
      <c r="AG4905" s="122">
        <v>0</v>
      </c>
      <c r="AH4905" s="122">
        <v>0</v>
      </c>
      <c r="AI4905" s="122">
        <v>0</v>
      </c>
      <c r="AJ4905" s="122">
        <v>0</v>
      </c>
      <c r="AK4905" s="122">
        <v>0</v>
      </c>
      <c r="AL4905" s="122">
        <v>0</v>
      </c>
    </row>
    <row r="4906" spans="1:38" hidden="1" x14ac:dyDescent="0.25">
      <c r="A4906" s="122" t="s">
        <v>2025</v>
      </c>
      <c r="B4906" s="122">
        <v>1</v>
      </c>
      <c r="C4906" s="122" t="s">
        <v>2231</v>
      </c>
      <c r="D4906" s="122" t="s">
        <v>2112</v>
      </c>
      <c r="E4906" s="122">
        <v>89</v>
      </c>
      <c r="F4906" s="122">
        <v>0</v>
      </c>
      <c r="G4906" s="122">
        <v>0</v>
      </c>
      <c r="H4906" s="122">
        <v>0</v>
      </c>
      <c r="I4906" s="122">
        <v>0</v>
      </c>
      <c r="J4906" s="122">
        <v>0</v>
      </c>
      <c r="K4906" s="122">
        <v>0</v>
      </c>
      <c r="L4906" s="122">
        <v>0</v>
      </c>
      <c r="M4906" s="122">
        <v>0</v>
      </c>
      <c r="N4906" s="122">
        <v>0</v>
      </c>
      <c r="O4906" s="122">
        <v>0</v>
      </c>
      <c r="P4906" s="122">
        <v>0</v>
      </c>
      <c r="Q4906" s="122">
        <v>0</v>
      </c>
      <c r="R4906" s="122">
        <v>0</v>
      </c>
      <c r="S4906" s="122">
        <v>0</v>
      </c>
      <c r="T4906" s="122">
        <v>0</v>
      </c>
      <c r="U4906" s="122">
        <v>0</v>
      </c>
      <c r="V4906" s="122">
        <v>0</v>
      </c>
      <c r="W4906" s="122">
        <v>0</v>
      </c>
      <c r="X4906" s="122">
        <v>0</v>
      </c>
      <c r="Y4906" s="122">
        <v>0</v>
      </c>
      <c r="Z4906" s="122">
        <v>0</v>
      </c>
      <c r="AA4906" s="122">
        <v>0</v>
      </c>
      <c r="AB4906" s="122">
        <v>0</v>
      </c>
      <c r="AC4906" s="122">
        <v>0</v>
      </c>
      <c r="AD4906" s="122">
        <v>0</v>
      </c>
      <c r="AE4906" s="122">
        <v>0</v>
      </c>
      <c r="AF4906" s="122">
        <v>0</v>
      </c>
      <c r="AG4906" s="122">
        <v>0</v>
      </c>
      <c r="AH4906" s="122">
        <v>0</v>
      </c>
      <c r="AI4906" s="122">
        <v>0</v>
      </c>
      <c r="AJ4906" s="122">
        <v>0</v>
      </c>
      <c r="AK4906" s="122">
        <v>0</v>
      </c>
      <c r="AL4906" s="122">
        <v>0</v>
      </c>
    </row>
    <row r="4907" spans="1:38" hidden="1" x14ac:dyDescent="0.25">
      <c r="A4907" s="122" t="s">
        <v>2025</v>
      </c>
      <c r="B4907" s="122">
        <v>1</v>
      </c>
      <c r="C4907" s="122" t="s">
        <v>2231</v>
      </c>
      <c r="D4907" s="122" t="s">
        <v>2113</v>
      </c>
      <c r="E4907" s="122">
        <v>89</v>
      </c>
      <c r="F4907" s="122">
        <v>0</v>
      </c>
      <c r="G4907" s="122">
        <v>0</v>
      </c>
      <c r="H4907" s="122">
        <v>0</v>
      </c>
      <c r="I4907" s="122">
        <v>0</v>
      </c>
      <c r="J4907" s="122">
        <v>0</v>
      </c>
      <c r="K4907" s="122">
        <v>0</v>
      </c>
      <c r="L4907" s="122">
        <v>0</v>
      </c>
      <c r="M4907" s="122">
        <v>0</v>
      </c>
      <c r="N4907" s="122">
        <v>0</v>
      </c>
      <c r="O4907" s="122">
        <v>0</v>
      </c>
      <c r="P4907" s="122">
        <v>0</v>
      </c>
      <c r="Q4907" s="122">
        <v>0</v>
      </c>
      <c r="R4907" s="122">
        <v>0</v>
      </c>
      <c r="S4907" s="122">
        <v>0</v>
      </c>
      <c r="T4907" s="122">
        <v>0</v>
      </c>
      <c r="U4907" s="122">
        <v>0</v>
      </c>
      <c r="V4907" s="122">
        <v>0</v>
      </c>
      <c r="W4907" s="122">
        <v>0</v>
      </c>
      <c r="X4907" s="122">
        <v>0</v>
      </c>
      <c r="Y4907" s="122">
        <v>0</v>
      </c>
      <c r="Z4907" s="122">
        <v>0</v>
      </c>
      <c r="AA4907" s="122">
        <v>0</v>
      </c>
      <c r="AB4907" s="122">
        <v>0</v>
      </c>
      <c r="AC4907" s="122">
        <v>0</v>
      </c>
      <c r="AD4907" s="122">
        <v>0</v>
      </c>
      <c r="AE4907" s="122">
        <v>0</v>
      </c>
      <c r="AF4907" s="122">
        <v>0</v>
      </c>
      <c r="AG4907" s="122">
        <v>0</v>
      </c>
      <c r="AH4907" s="122">
        <v>0</v>
      </c>
      <c r="AI4907" s="122">
        <v>0</v>
      </c>
      <c r="AJ4907" s="122">
        <v>0</v>
      </c>
      <c r="AK4907" s="122">
        <v>0</v>
      </c>
      <c r="AL4907" s="122">
        <v>0</v>
      </c>
    </row>
    <row r="4908" spans="1:38" hidden="1" x14ac:dyDescent="0.25">
      <c r="A4908" s="122" t="s">
        <v>2025</v>
      </c>
      <c r="B4908" s="122">
        <v>1</v>
      </c>
      <c r="C4908" s="122" t="s">
        <v>2231</v>
      </c>
      <c r="D4908" s="122" t="s">
        <v>2114</v>
      </c>
      <c r="E4908" s="122">
        <v>89</v>
      </c>
      <c r="F4908" s="122">
        <v>0</v>
      </c>
      <c r="G4908" s="122">
        <v>0</v>
      </c>
      <c r="H4908" s="122">
        <v>0</v>
      </c>
      <c r="I4908" s="122">
        <v>0</v>
      </c>
      <c r="J4908" s="122">
        <v>0</v>
      </c>
      <c r="K4908" s="122">
        <v>0</v>
      </c>
      <c r="L4908" s="122">
        <v>0</v>
      </c>
      <c r="M4908" s="122">
        <v>0</v>
      </c>
      <c r="N4908" s="122">
        <v>0</v>
      </c>
      <c r="O4908" s="122">
        <v>0</v>
      </c>
      <c r="P4908" s="122">
        <v>0</v>
      </c>
      <c r="Q4908" s="122">
        <v>0</v>
      </c>
      <c r="R4908" s="122">
        <v>0</v>
      </c>
      <c r="S4908" s="122">
        <v>0</v>
      </c>
      <c r="T4908" s="122">
        <v>0</v>
      </c>
      <c r="U4908" s="122">
        <v>0</v>
      </c>
      <c r="V4908" s="122">
        <v>0</v>
      </c>
      <c r="W4908" s="122">
        <v>0</v>
      </c>
      <c r="X4908" s="122">
        <v>0</v>
      </c>
      <c r="Y4908" s="122">
        <v>0</v>
      </c>
      <c r="Z4908" s="122">
        <v>0</v>
      </c>
      <c r="AA4908" s="122">
        <v>0</v>
      </c>
      <c r="AB4908" s="122">
        <v>0</v>
      </c>
      <c r="AC4908" s="122">
        <v>0</v>
      </c>
      <c r="AD4908" s="122">
        <v>0</v>
      </c>
      <c r="AE4908" s="122">
        <v>0</v>
      </c>
      <c r="AF4908" s="122">
        <v>0</v>
      </c>
      <c r="AG4908" s="122">
        <v>0</v>
      </c>
      <c r="AH4908" s="122">
        <v>0</v>
      </c>
      <c r="AI4908" s="122">
        <v>0</v>
      </c>
      <c r="AJ4908" s="122">
        <v>0</v>
      </c>
      <c r="AK4908" s="122">
        <v>0</v>
      </c>
      <c r="AL4908" s="122">
        <v>0</v>
      </c>
    </row>
    <row r="4909" spans="1:38" hidden="1" x14ac:dyDescent="0.25">
      <c r="A4909" s="122" t="s">
        <v>2025</v>
      </c>
      <c r="B4909" s="122">
        <v>1</v>
      </c>
      <c r="C4909" s="122" t="s">
        <v>2231</v>
      </c>
      <c r="D4909" s="122" t="s">
        <v>2136</v>
      </c>
      <c r="E4909" s="122">
        <v>89</v>
      </c>
      <c r="F4909" s="122">
        <v>0</v>
      </c>
      <c r="G4909" s="122">
        <v>0</v>
      </c>
      <c r="H4909" s="122">
        <v>0</v>
      </c>
      <c r="I4909" s="122">
        <v>0</v>
      </c>
      <c r="J4909" s="122">
        <v>0</v>
      </c>
      <c r="K4909" s="122">
        <v>0</v>
      </c>
      <c r="L4909" s="122">
        <v>0</v>
      </c>
      <c r="M4909" s="122">
        <v>0</v>
      </c>
      <c r="N4909" s="122">
        <v>0</v>
      </c>
      <c r="O4909" s="122">
        <v>0</v>
      </c>
      <c r="P4909" s="122">
        <v>0</v>
      </c>
      <c r="Q4909" s="122">
        <v>0</v>
      </c>
      <c r="R4909" s="122">
        <v>0</v>
      </c>
      <c r="S4909" s="122">
        <v>0</v>
      </c>
      <c r="T4909" s="122">
        <v>0</v>
      </c>
      <c r="U4909" s="122">
        <v>0</v>
      </c>
      <c r="V4909" s="122">
        <v>0</v>
      </c>
      <c r="W4909" s="122">
        <v>0</v>
      </c>
      <c r="X4909" s="122">
        <v>0</v>
      </c>
      <c r="Y4909" s="122">
        <v>0</v>
      </c>
      <c r="Z4909" s="122">
        <v>0</v>
      </c>
      <c r="AA4909" s="122">
        <v>0</v>
      </c>
      <c r="AB4909" s="122">
        <v>0</v>
      </c>
      <c r="AC4909" s="122">
        <v>0</v>
      </c>
      <c r="AD4909" s="122">
        <v>0</v>
      </c>
      <c r="AE4909" s="122">
        <v>0</v>
      </c>
      <c r="AF4909" s="122">
        <v>0</v>
      </c>
      <c r="AG4909" s="122">
        <v>0</v>
      </c>
      <c r="AH4909" s="122">
        <v>0</v>
      </c>
      <c r="AI4909" s="122">
        <v>0</v>
      </c>
      <c r="AJ4909" s="122">
        <v>0</v>
      </c>
      <c r="AK4909" s="122">
        <v>0</v>
      </c>
      <c r="AL4909" s="122">
        <v>0</v>
      </c>
    </row>
    <row r="4910" spans="1:38" hidden="1" x14ac:dyDescent="0.25">
      <c r="A4910" s="122" t="s">
        <v>2025</v>
      </c>
      <c r="B4910" s="122">
        <v>1</v>
      </c>
      <c r="C4910" s="122" t="s">
        <v>2231</v>
      </c>
      <c r="D4910" s="122" t="s">
        <v>2115</v>
      </c>
      <c r="E4910" s="122">
        <v>89</v>
      </c>
      <c r="F4910" s="122">
        <v>0</v>
      </c>
      <c r="G4910" s="122">
        <v>0</v>
      </c>
      <c r="H4910" s="122">
        <v>0</v>
      </c>
      <c r="I4910" s="122">
        <v>0</v>
      </c>
      <c r="J4910" s="122">
        <v>0</v>
      </c>
      <c r="K4910" s="122">
        <v>0</v>
      </c>
      <c r="L4910" s="122">
        <v>0</v>
      </c>
      <c r="M4910" s="122">
        <v>0</v>
      </c>
      <c r="N4910" s="122">
        <v>0</v>
      </c>
      <c r="O4910" s="122">
        <v>0</v>
      </c>
      <c r="P4910" s="122">
        <v>0</v>
      </c>
      <c r="Q4910" s="122">
        <v>0</v>
      </c>
      <c r="R4910" s="122">
        <v>0</v>
      </c>
      <c r="S4910" s="122">
        <v>0</v>
      </c>
      <c r="T4910" s="122">
        <v>0</v>
      </c>
      <c r="U4910" s="122">
        <v>0</v>
      </c>
      <c r="V4910" s="122">
        <v>0</v>
      </c>
      <c r="W4910" s="122">
        <v>0</v>
      </c>
      <c r="X4910" s="122">
        <v>0</v>
      </c>
      <c r="Y4910" s="122">
        <v>0</v>
      </c>
      <c r="Z4910" s="122">
        <v>0</v>
      </c>
      <c r="AA4910" s="122">
        <v>0</v>
      </c>
      <c r="AB4910" s="122">
        <v>0</v>
      </c>
      <c r="AC4910" s="122">
        <v>0</v>
      </c>
      <c r="AD4910" s="122">
        <v>0</v>
      </c>
      <c r="AE4910" s="122">
        <v>0</v>
      </c>
      <c r="AF4910" s="122">
        <v>0</v>
      </c>
      <c r="AG4910" s="122">
        <v>0</v>
      </c>
      <c r="AH4910" s="122">
        <v>0</v>
      </c>
      <c r="AI4910" s="122">
        <v>0</v>
      </c>
      <c r="AJ4910" s="122">
        <v>0</v>
      </c>
      <c r="AK4910" s="122">
        <v>0</v>
      </c>
      <c r="AL4910" s="122">
        <v>0</v>
      </c>
    </row>
    <row r="4911" spans="1:38" hidden="1" x14ac:dyDescent="0.25">
      <c r="A4911" s="122" t="s">
        <v>2025</v>
      </c>
      <c r="B4911" s="122">
        <v>1</v>
      </c>
      <c r="C4911" s="122" t="s">
        <v>2231</v>
      </c>
      <c r="D4911" s="122" t="s">
        <v>2116</v>
      </c>
      <c r="E4911" s="122">
        <v>89</v>
      </c>
      <c r="F4911" s="122">
        <v>0</v>
      </c>
      <c r="G4911" s="122">
        <v>0</v>
      </c>
      <c r="H4911" s="122">
        <v>0</v>
      </c>
      <c r="I4911" s="122">
        <v>0</v>
      </c>
      <c r="J4911" s="122">
        <v>0</v>
      </c>
      <c r="K4911" s="122">
        <v>0</v>
      </c>
      <c r="L4911" s="122">
        <v>0</v>
      </c>
      <c r="M4911" s="122">
        <v>0</v>
      </c>
      <c r="N4911" s="122">
        <v>0</v>
      </c>
      <c r="O4911" s="122">
        <v>0</v>
      </c>
      <c r="P4911" s="122">
        <v>0</v>
      </c>
      <c r="Q4911" s="122">
        <v>0</v>
      </c>
      <c r="R4911" s="122">
        <v>0</v>
      </c>
      <c r="S4911" s="122">
        <v>0</v>
      </c>
      <c r="T4911" s="122">
        <v>0</v>
      </c>
      <c r="U4911" s="122">
        <v>0</v>
      </c>
      <c r="V4911" s="122">
        <v>0</v>
      </c>
      <c r="W4911" s="122">
        <v>0</v>
      </c>
      <c r="X4911" s="122">
        <v>0</v>
      </c>
      <c r="Y4911" s="122">
        <v>0</v>
      </c>
      <c r="Z4911" s="122">
        <v>0</v>
      </c>
      <c r="AA4911" s="122">
        <v>0</v>
      </c>
      <c r="AB4911" s="122">
        <v>0</v>
      </c>
      <c r="AC4911" s="122">
        <v>0</v>
      </c>
      <c r="AD4911" s="122">
        <v>0</v>
      </c>
      <c r="AE4911" s="122">
        <v>0</v>
      </c>
      <c r="AF4911" s="122">
        <v>0</v>
      </c>
      <c r="AG4911" s="122">
        <v>0</v>
      </c>
      <c r="AH4911" s="122">
        <v>0</v>
      </c>
      <c r="AI4911" s="122">
        <v>0</v>
      </c>
      <c r="AJ4911" s="122">
        <v>0</v>
      </c>
      <c r="AK4911" s="122">
        <v>0</v>
      </c>
      <c r="AL4911" s="122">
        <v>0</v>
      </c>
    </row>
    <row r="4912" spans="1:38" hidden="1" x14ac:dyDescent="0.25">
      <c r="A4912" s="122" t="s">
        <v>2025</v>
      </c>
      <c r="B4912" s="122">
        <v>1</v>
      </c>
      <c r="C4912" s="122" t="s">
        <v>2231</v>
      </c>
      <c r="D4912" s="122" t="s">
        <v>2117</v>
      </c>
      <c r="E4912" s="122">
        <v>89</v>
      </c>
      <c r="F4912" s="122">
        <v>0</v>
      </c>
      <c r="G4912" s="122">
        <v>0</v>
      </c>
      <c r="H4912" s="122">
        <v>0</v>
      </c>
      <c r="I4912" s="122">
        <v>0</v>
      </c>
      <c r="J4912" s="122">
        <v>0</v>
      </c>
      <c r="K4912" s="122">
        <v>0</v>
      </c>
      <c r="L4912" s="122">
        <v>0</v>
      </c>
      <c r="M4912" s="122">
        <v>0</v>
      </c>
      <c r="N4912" s="122">
        <v>0</v>
      </c>
      <c r="O4912" s="122">
        <v>0</v>
      </c>
      <c r="P4912" s="122">
        <v>0</v>
      </c>
      <c r="Q4912" s="122">
        <v>0</v>
      </c>
      <c r="R4912" s="122">
        <v>0</v>
      </c>
      <c r="S4912" s="122">
        <v>0</v>
      </c>
      <c r="T4912" s="122">
        <v>0</v>
      </c>
      <c r="U4912" s="122">
        <v>0</v>
      </c>
      <c r="V4912" s="122">
        <v>0</v>
      </c>
      <c r="W4912" s="122">
        <v>0</v>
      </c>
      <c r="X4912" s="122">
        <v>0</v>
      </c>
      <c r="Y4912" s="122">
        <v>0</v>
      </c>
      <c r="Z4912" s="122">
        <v>0</v>
      </c>
      <c r="AA4912" s="122">
        <v>0</v>
      </c>
      <c r="AB4912" s="122">
        <v>0</v>
      </c>
      <c r="AC4912" s="122">
        <v>0</v>
      </c>
      <c r="AD4912" s="122">
        <v>0</v>
      </c>
      <c r="AE4912" s="122">
        <v>0</v>
      </c>
      <c r="AF4912" s="122">
        <v>0</v>
      </c>
      <c r="AG4912" s="122">
        <v>0</v>
      </c>
      <c r="AH4912" s="122">
        <v>0</v>
      </c>
      <c r="AI4912" s="122">
        <v>0</v>
      </c>
      <c r="AJ4912" s="122">
        <v>0</v>
      </c>
      <c r="AK4912" s="122">
        <v>0</v>
      </c>
      <c r="AL4912" s="122">
        <v>0</v>
      </c>
    </row>
    <row r="4913" spans="1:38" hidden="1" x14ac:dyDescent="0.25">
      <c r="A4913" s="122" t="s">
        <v>2025</v>
      </c>
      <c r="B4913" s="122">
        <v>1</v>
      </c>
      <c r="C4913" s="122" t="s">
        <v>2231</v>
      </c>
      <c r="D4913" s="122" t="s">
        <v>2118</v>
      </c>
      <c r="E4913" s="122">
        <v>89</v>
      </c>
      <c r="F4913" s="122">
        <v>0</v>
      </c>
      <c r="G4913" s="122">
        <v>0</v>
      </c>
      <c r="H4913" s="122">
        <v>0</v>
      </c>
      <c r="I4913" s="122">
        <v>0</v>
      </c>
      <c r="J4913" s="122">
        <v>0</v>
      </c>
      <c r="K4913" s="122">
        <v>0</v>
      </c>
      <c r="L4913" s="122">
        <v>0</v>
      </c>
      <c r="M4913" s="122">
        <v>0</v>
      </c>
      <c r="N4913" s="122">
        <v>0</v>
      </c>
      <c r="O4913" s="122">
        <v>0</v>
      </c>
      <c r="P4913" s="122">
        <v>0</v>
      </c>
      <c r="Q4913" s="122">
        <v>0</v>
      </c>
      <c r="R4913" s="122">
        <v>0</v>
      </c>
      <c r="S4913" s="122">
        <v>0</v>
      </c>
      <c r="T4913" s="122">
        <v>0</v>
      </c>
      <c r="U4913" s="122">
        <v>0</v>
      </c>
      <c r="V4913" s="122">
        <v>0</v>
      </c>
      <c r="W4913" s="122">
        <v>0</v>
      </c>
      <c r="X4913" s="122">
        <v>0</v>
      </c>
      <c r="Y4913" s="122">
        <v>0</v>
      </c>
      <c r="Z4913" s="122">
        <v>0</v>
      </c>
      <c r="AA4913" s="122">
        <v>0</v>
      </c>
      <c r="AB4913" s="122">
        <v>0</v>
      </c>
      <c r="AC4913" s="122">
        <v>0</v>
      </c>
      <c r="AD4913" s="122">
        <v>0</v>
      </c>
      <c r="AE4913" s="122">
        <v>0</v>
      </c>
      <c r="AF4913" s="122">
        <v>0</v>
      </c>
      <c r="AG4913" s="122">
        <v>0</v>
      </c>
      <c r="AH4913" s="122">
        <v>0</v>
      </c>
      <c r="AI4913" s="122">
        <v>0</v>
      </c>
      <c r="AJ4913" s="122">
        <v>0</v>
      </c>
      <c r="AK4913" s="122">
        <v>0</v>
      </c>
      <c r="AL4913" s="122">
        <v>0</v>
      </c>
    </row>
    <row r="4914" spans="1:38" hidden="1" x14ac:dyDescent="0.25">
      <c r="A4914" s="122" t="s">
        <v>2025</v>
      </c>
      <c r="B4914" s="122">
        <v>1</v>
      </c>
      <c r="C4914" s="122" t="s">
        <v>2231</v>
      </c>
      <c r="D4914" s="122" t="s">
        <v>2119</v>
      </c>
      <c r="E4914" s="122">
        <v>89</v>
      </c>
      <c r="F4914" s="122">
        <v>0</v>
      </c>
      <c r="G4914" s="122">
        <v>0</v>
      </c>
      <c r="H4914" s="122">
        <v>0</v>
      </c>
      <c r="I4914" s="122">
        <v>0</v>
      </c>
      <c r="J4914" s="122">
        <v>0</v>
      </c>
      <c r="K4914" s="122">
        <v>0</v>
      </c>
      <c r="L4914" s="122">
        <v>0</v>
      </c>
      <c r="M4914" s="122">
        <v>0</v>
      </c>
      <c r="N4914" s="122">
        <v>0</v>
      </c>
      <c r="O4914" s="122">
        <v>0</v>
      </c>
      <c r="P4914" s="122">
        <v>0</v>
      </c>
      <c r="Q4914" s="122">
        <v>0</v>
      </c>
      <c r="R4914" s="122">
        <v>0</v>
      </c>
      <c r="S4914" s="122">
        <v>0</v>
      </c>
      <c r="T4914" s="122">
        <v>0</v>
      </c>
      <c r="U4914" s="122">
        <v>0</v>
      </c>
      <c r="V4914" s="122">
        <v>0</v>
      </c>
      <c r="W4914" s="122">
        <v>0</v>
      </c>
      <c r="X4914" s="122">
        <v>0</v>
      </c>
      <c r="Y4914" s="122">
        <v>0</v>
      </c>
      <c r="Z4914" s="122">
        <v>0</v>
      </c>
      <c r="AA4914" s="122">
        <v>0</v>
      </c>
      <c r="AB4914" s="122">
        <v>0</v>
      </c>
      <c r="AC4914" s="122">
        <v>0</v>
      </c>
      <c r="AD4914" s="122">
        <v>0</v>
      </c>
      <c r="AE4914" s="122">
        <v>0</v>
      </c>
      <c r="AF4914" s="122">
        <v>0</v>
      </c>
      <c r="AG4914" s="122">
        <v>0</v>
      </c>
      <c r="AH4914" s="122">
        <v>0</v>
      </c>
      <c r="AI4914" s="122">
        <v>0</v>
      </c>
      <c r="AJ4914" s="122">
        <v>0</v>
      </c>
      <c r="AK4914" s="122">
        <v>0</v>
      </c>
      <c r="AL4914" s="122">
        <v>0</v>
      </c>
    </row>
    <row r="4915" spans="1:38" hidden="1" x14ac:dyDescent="0.25">
      <c r="A4915" s="122" t="s">
        <v>2025</v>
      </c>
      <c r="B4915" s="122">
        <v>1</v>
      </c>
      <c r="C4915" s="122" t="s">
        <v>2231</v>
      </c>
      <c r="D4915" s="122" t="s">
        <v>2120</v>
      </c>
      <c r="E4915" s="122">
        <v>89</v>
      </c>
      <c r="F4915" s="122">
        <v>0</v>
      </c>
      <c r="G4915" s="122">
        <v>0</v>
      </c>
      <c r="H4915" s="122">
        <v>0</v>
      </c>
      <c r="I4915" s="122">
        <v>0</v>
      </c>
      <c r="J4915" s="122">
        <v>0</v>
      </c>
      <c r="K4915" s="122">
        <v>0</v>
      </c>
      <c r="L4915" s="122">
        <v>0</v>
      </c>
      <c r="M4915" s="122">
        <v>0</v>
      </c>
      <c r="N4915" s="122">
        <v>0</v>
      </c>
      <c r="O4915" s="122">
        <v>0</v>
      </c>
      <c r="P4915" s="122">
        <v>0</v>
      </c>
      <c r="Q4915" s="122">
        <v>0</v>
      </c>
      <c r="R4915" s="122">
        <v>0</v>
      </c>
      <c r="S4915" s="122">
        <v>0</v>
      </c>
      <c r="T4915" s="122">
        <v>0</v>
      </c>
      <c r="U4915" s="122">
        <v>0</v>
      </c>
      <c r="V4915" s="122">
        <v>0</v>
      </c>
      <c r="W4915" s="122">
        <v>0</v>
      </c>
      <c r="X4915" s="122">
        <v>0</v>
      </c>
      <c r="Y4915" s="122">
        <v>0</v>
      </c>
      <c r="Z4915" s="122">
        <v>0</v>
      </c>
      <c r="AA4915" s="122">
        <v>0</v>
      </c>
      <c r="AB4915" s="122">
        <v>0</v>
      </c>
      <c r="AC4915" s="122">
        <v>0</v>
      </c>
      <c r="AD4915" s="122">
        <v>0</v>
      </c>
      <c r="AE4915" s="122">
        <v>0</v>
      </c>
      <c r="AF4915" s="122">
        <v>0</v>
      </c>
      <c r="AG4915" s="122">
        <v>0</v>
      </c>
      <c r="AH4915" s="122">
        <v>0</v>
      </c>
      <c r="AI4915" s="122">
        <v>0</v>
      </c>
      <c r="AJ4915" s="122">
        <v>0</v>
      </c>
      <c r="AK4915" s="122">
        <v>0</v>
      </c>
      <c r="AL4915" s="122">
        <v>0</v>
      </c>
    </row>
    <row r="4916" spans="1:38" hidden="1" x14ac:dyDescent="0.25">
      <c r="A4916" s="122" t="s">
        <v>2025</v>
      </c>
      <c r="B4916" s="122">
        <v>1</v>
      </c>
      <c r="C4916" s="122" t="s">
        <v>2231</v>
      </c>
      <c r="D4916" s="122" t="s">
        <v>2121</v>
      </c>
      <c r="E4916" s="122">
        <v>89</v>
      </c>
      <c r="F4916" s="122">
        <v>0</v>
      </c>
      <c r="G4916" s="122">
        <v>0</v>
      </c>
      <c r="H4916" s="122">
        <v>0</v>
      </c>
      <c r="I4916" s="122">
        <v>0</v>
      </c>
      <c r="J4916" s="122">
        <v>0</v>
      </c>
      <c r="K4916" s="122">
        <v>0</v>
      </c>
      <c r="L4916" s="122">
        <v>0</v>
      </c>
      <c r="M4916" s="122">
        <v>0</v>
      </c>
      <c r="N4916" s="122">
        <v>0</v>
      </c>
      <c r="O4916" s="122">
        <v>0</v>
      </c>
      <c r="P4916" s="122">
        <v>0</v>
      </c>
      <c r="Q4916" s="122">
        <v>0</v>
      </c>
      <c r="R4916" s="122">
        <v>0</v>
      </c>
      <c r="S4916" s="122">
        <v>0</v>
      </c>
      <c r="T4916" s="122">
        <v>0</v>
      </c>
      <c r="U4916" s="122">
        <v>0</v>
      </c>
      <c r="V4916" s="122">
        <v>0</v>
      </c>
      <c r="W4916" s="122">
        <v>0</v>
      </c>
      <c r="X4916" s="122">
        <v>0</v>
      </c>
      <c r="Y4916" s="122">
        <v>0</v>
      </c>
      <c r="Z4916" s="122">
        <v>0</v>
      </c>
      <c r="AA4916" s="122">
        <v>0</v>
      </c>
      <c r="AB4916" s="122">
        <v>0</v>
      </c>
      <c r="AC4916" s="122">
        <v>0</v>
      </c>
      <c r="AD4916" s="122">
        <v>0</v>
      </c>
      <c r="AE4916" s="122">
        <v>0</v>
      </c>
      <c r="AF4916" s="122">
        <v>0</v>
      </c>
      <c r="AG4916" s="122">
        <v>0</v>
      </c>
      <c r="AH4916" s="122">
        <v>0</v>
      </c>
      <c r="AI4916" s="122">
        <v>0</v>
      </c>
      <c r="AJ4916" s="122">
        <v>0</v>
      </c>
      <c r="AK4916" s="122">
        <v>0</v>
      </c>
      <c r="AL4916" s="122">
        <v>0</v>
      </c>
    </row>
    <row r="4917" spans="1:38" hidden="1" x14ac:dyDescent="0.25">
      <c r="A4917" s="122" t="s">
        <v>2025</v>
      </c>
      <c r="B4917" s="122">
        <v>1</v>
      </c>
      <c r="C4917" s="122" t="s">
        <v>2231</v>
      </c>
      <c r="D4917" s="122" t="s">
        <v>2138</v>
      </c>
      <c r="E4917" s="122">
        <v>89</v>
      </c>
      <c r="F4917" s="122">
        <v>0</v>
      </c>
      <c r="G4917" s="122">
        <v>0</v>
      </c>
      <c r="H4917" s="122">
        <v>0</v>
      </c>
      <c r="I4917" s="122">
        <v>0</v>
      </c>
      <c r="J4917" s="122">
        <v>0</v>
      </c>
      <c r="K4917" s="122">
        <v>0</v>
      </c>
      <c r="L4917" s="122">
        <v>0</v>
      </c>
      <c r="M4917" s="122">
        <v>0</v>
      </c>
      <c r="N4917" s="122">
        <v>0</v>
      </c>
      <c r="O4917" s="122">
        <v>0</v>
      </c>
      <c r="P4917" s="122">
        <v>0</v>
      </c>
      <c r="Q4917" s="122">
        <v>0</v>
      </c>
      <c r="R4917" s="122">
        <v>0</v>
      </c>
      <c r="S4917" s="122">
        <v>0</v>
      </c>
      <c r="T4917" s="122">
        <v>0</v>
      </c>
      <c r="U4917" s="122">
        <v>0</v>
      </c>
      <c r="V4917" s="122">
        <v>0</v>
      </c>
      <c r="W4917" s="122">
        <v>0</v>
      </c>
      <c r="X4917" s="122">
        <v>0</v>
      </c>
      <c r="Y4917" s="122">
        <v>0</v>
      </c>
      <c r="Z4917" s="122">
        <v>0</v>
      </c>
      <c r="AA4917" s="122">
        <v>0</v>
      </c>
      <c r="AB4917" s="122">
        <v>0</v>
      </c>
      <c r="AC4917" s="122">
        <v>0</v>
      </c>
      <c r="AD4917" s="122">
        <v>0</v>
      </c>
      <c r="AE4917" s="122">
        <v>0</v>
      </c>
      <c r="AF4917" s="122">
        <v>0</v>
      </c>
      <c r="AG4917" s="122">
        <v>0</v>
      </c>
      <c r="AH4917" s="122">
        <v>0</v>
      </c>
      <c r="AI4917" s="122">
        <v>0</v>
      </c>
      <c r="AJ4917" s="122">
        <v>0</v>
      </c>
      <c r="AK4917" s="122">
        <v>0</v>
      </c>
      <c r="AL4917" s="122">
        <v>0</v>
      </c>
    </row>
    <row r="4918" spans="1:38" hidden="1" x14ac:dyDescent="0.25">
      <c r="A4918" s="122" t="s">
        <v>2025</v>
      </c>
      <c r="B4918" s="122">
        <v>1</v>
      </c>
      <c r="C4918" s="122" t="s">
        <v>2231</v>
      </c>
      <c r="D4918" s="122" t="s">
        <v>2122</v>
      </c>
      <c r="E4918" s="122">
        <v>89</v>
      </c>
      <c r="F4918" s="122">
        <v>0</v>
      </c>
      <c r="G4918" s="122">
        <v>0</v>
      </c>
      <c r="H4918" s="122">
        <v>0</v>
      </c>
      <c r="I4918" s="122">
        <v>0</v>
      </c>
      <c r="J4918" s="122">
        <v>0</v>
      </c>
      <c r="K4918" s="122">
        <v>0</v>
      </c>
      <c r="L4918" s="122">
        <v>0</v>
      </c>
      <c r="M4918" s="122">
        <v>0</v>
      </c>
      <c r="N4918" s="122">
        <v>0</v>
      </c>
      <c r="O4918" s="122">
        <v>0</v>
      </c>
      <c r="P4918" s="122">
        <v>0</v>
      </c>
      <c r="Q4918" s="122">
        <v>0</v>
      </c>
      <c r="R4918" s="122">
        <v>0</v>
      </c>
      <c r="S4918" s="122">
        <v>0</v>
      </c>
      <c r="T4918" s="122">
        <v>0</v>
      </c>
      <c r="U4918" s="122">
        <v>0</v>
      </c>
      <c r="V4918" s="122">
        <v>0</v>
      </c>
      <c r="W4918" s="122">
        <v>0</v>
      </c>
      <c r="X4918" s="122">
        <v>0</v>
      </c>
      <c r="Y4918" s="122">
        <v>0</v>
      </c>
      <c r="Z4918" s="122">
        <v>0</v>
      </c>
      <c r="AA4918" s="122">
        <v>0</v>
      </c>
      <c r="AB4918" s="122">
        <v>0</v>
      </c>
      <c r="AC4918" s="122">
        <v>0</v>
      </c>
      <c r="AD4918" s="122">
        <v>0</v>
      </c>
      <c r="AE4918" s="122">
        <v>0</v>
      </c>
      <c r="AF4918" s="122">
        <v>0</v>
      </c>
      <c r="AG4918" s="122">
        <v>0</v>
      </c>
      <c r="AH4918" s="122">
        <v>0</v>
      </c>
      <c r="AI4918" s="122">
        <v>0</v>
      </c>
      <c r="AJ4918" s="122">
        <v>0</v>
      </c>
      <c r="AK4918" s="122">
        <v>0</v>
      </c>
      <c r="AL4918" s="122">
        <v>0</v>
      </c>
    </row>
    <row r="4919" spans="1:38" hidden="1" x14ac:dyDescent="0.25">
      <c r="A4919" s="122" t="s">
        <v>2025</v>
      </c>
      <c r="B4919" s="122">
        <v>1</v>
      </c>
      <c r="C4919" s="122" t="s">
        <v>2231</v>
      </c>
      <c r="D4919" s="122" t="s">
        <v>2123</v>
      </c>
      <c r="E4919" s="122">
        <v>89</v>
      </c>
      <c r="F4919" s="122">
        <v>0</v>
      </c>
      <c r="G4919" s="122">
        <v>0</v>
      </c>
      <c r="H4919" s="122">
        <v>0</v>
      </c>
      <c r="I4919" s="122">
        <v>0</v>
      </c>
      <c r="J4919" s="122">
        <v>0</v>
      </c>
      <c r="K4919" s="122">
        <v>0</v>
      </c>
      <c r="L4919" s="122">
        <v>0</v>
      </c>
      <c r="M4919" s="122">
        <v>0</v>
      </c>
      <c r="N4919" s="122">
        <v>0</v>
      </c>
      <c r="O4919" s="122">
        <v>0</v>
      </c>
      <c r="P4919" s="122">
        <v>0</v>
      </c>
      <c r="Q4919" s="122">
        <v>0</v>
      </c>
      <c r="R4919" s="122">
        <v>0</v>
      </c>
      <c r="S4919" s="122">
        <v>0</v>
      </c>
      <c r="T4919" s="122">
        <v>0</v>
      </c>
      <c r="U4919" s="122">
        <v>0</v>
      </c>
      <c r="V4919" s="122">
        <v>0</v>
      </c>
      <c r="W4919" s="122">
        <v>0</v>
      </c>
      <c r="X4919" s="122">
        <v>0</v>
      </c>
      <c r="Y4919" s="122">
        <v>0</v>
      </c>
      <c r="Z4919" s="122">
        <v>0</v>
      </c>
      <c r="AA4919" s="122">
        <v>0</v>
      </c>
      <c r="AB4919" s="122">
        <v>0</v>
      </c>
      <c r="AC4919" s="122">
        <v>0</v>
      </c>
      <c r="AD4919" s="122">
        <v>0</v>
      </c>
      <c r="AE4919" s="122">
        <v>0</v>
      </c>
      <c r="AF4919" s="122">
        <v>0</v>
      </c>
      <c r="AG4919" s="122">
        <v>0</v>
      </c>
      <c r="AH4919" s="122">
        <v>0</v>
      </c>
      <c r="AI4919" s="122">
        <v>0</v>
      </c>
      <c r="AJ4919" s="122">
        <v>0</v>
      </c>
      <c r="AK4919" s="122">
        <v>0</v>
      </c>
      <c r="AL4919" s="122">
        <v>0</v>
      </c>
    </row>
    <row r="4920" spans="1:38" hidden="1" x14ac:dyDescent="0.25">
      <c r="A4920" s="122" t="s">
        <v>2025</v>
      </c>
      <c r="B4920" s="122">
        <v>1</v>
      </c>
      <c r="C4920" s="122" t="s">
        <v>2231</v>
      </c>
      <c r="D4920" s="122" t="s">
        <v>2124</v>
      </c>
      <c r="E4920" s="122">
        <v>89</v>
      </c>
      <c r="F4920" s="122">
        <v>0</v>
      </c>
      <c r="G4920" s="122">
        <v>0</v>
      </c>
      <c r="H4920" s="122">
        <v>0</v>
      </c>
      <c r="I4920" s="122">
        <v>0</v>
      </c>
      <c r="J4920" s="122">
        <v>0</v>
      </c>
      <c r="K4920" s="122">
        <v>0</v>
      </c>
      <c r="L4920" s="122">
        <v>0</v>
      </c>
      <c r="M4920" s="122">
        <v>0</v>
      </c>
      <c r="N4920" s="122">
        <v>0</v>
      </c>
      <c r="O4920" s="122">
        <v>0</v>
      </c>
      <c r="P4920" s="122">
        <v>0</v>
      </c>
      <c r="Q4920" s="122">
        <v>0</v>
      </c>
      <c r="R4920" s="122">
        <v>0</v>
      </c>
      <c r="S4920" s="122">
        <v>0</v>
      </c>
      <c r="T4920" s="122">
        <v>0</v>
      </c>
      <c r="U4920" s="122">
        <v>0</v>
      </c>
      <c r="V4920" s="122">
        <v>0</v>
      </c>
      <c r="W4920" s="122">
        <v>0</v>
      </c>
      <c r="X4920" s="122">
        <v>0</v>
      </c>
      <c r="Y4920" s="122">
        <v>0</v>
      </c>
      <c r="Z4920" s="122">
        <v>0</v>
      </c>
      <c r="AA4920" s="122">
        <v>0</v>
      </c>
      <c r="AB4920" s="122">
        <v>0</v>
      </c>
      <c r="AC4920" s="122">
        <v>0</v>
      </c>
      <c r="AD4920" s="122">
        <v>0</v>
      </c>
      <c r="AE4920" s="122">
        <v>0</v>
      </c>
      <c r="AF4920" s="122">
        <v>0</v>
      </c>
      <c r="AG4920" s="122">
        <v>0</v>
      </c>
      <c r="AH4920" s="122">
        <v>0</v>
      </c>
      <c r="AI4920" s="122">
        <v>0</v>
      </c>
      <c r="AJ4920" s="122">
        <v>0</v>
      </c>
      <c r="AK4920" s="122">
        <v>0</v>
      </c>
      <c r="AL4920" s="122">
        <v>0</v>
      </c>
    </row>
    <row r="4921" spans="1:38" hidden="1" x14ac:dyDescent="0.25">
      <c r="A4921" s="122" t="s">
        <v>2025</v>
      </c>
      <c r="B4921" s="122">
        <v>1</v>
      </c>
      <c r="C4921" s="122" t="s">
        <v>2231</v>
      </c>
      <c r="D4921" s="122" t="s">
        <v>2125</v>
      </c>
      <c r="E4921" s="122">
        <v>89</v>
      </c>
      <c r="F4921" s="122">
        <v>0</v>
      </c>
      <c r="G4921" s="122">
        <v>0</v>
      </c>
      <c r="H4921" s="122">
        <v>0</v>
      </c>
      <c r="I4921" s="122">
        <v>0</v>
      </c>
      <c r="J4921" s="122">
        <v>0</v>
      </c>
      <c r="K4921" s="122">
        <v>0</v>
      </c>
      <c r="L4921" s="122">
        <v>0</v>
      </c>
      <c r="M4921" s="122">
        <v>0</v>
      </c>
      <c r="N4921" s="122">
        <v>0</v>
      </c>
      <c r="O4921" s="122">
        <v>0</v>
      </c>
      <c r="P4921" s="122">
        <v>0</v>
      </c>
      <c r="Q4921" s="122">
        <v>0</v>
      </c>
      <c r="R4921" s="122">
        <v>0</v>
      </c>
      <c r="S4921" s="122">
        <v>0</v>
      </c>
      <c r="T4921" s="122">
        <v>0</v>
      </c>
      <c r="U4921" s="122">
        <v>0</v>
      </c>
      <c r="V4921" s="122">
        <v>0</v>
      </c>
      <c r="W4921" s="122">
        <v>0</v>
      </c>
      <c r="X4921" s="122">
        <v>0</v>
      </c>
      <c r="Y4921" s="122">
        <v>0</v>
      </c>
      <c r="Z4921" s="122">
        <v>0</v>
      </c>
      <c r="AA4921" s="122">
        <v>0</v>
      </c>
      <c r="AB4921" s="122">
        <v>0</v>
      </c>
      <c r="AC4921" s="122">
        <v>0</v>
      </c>
      <c r="AD4921" s="122">
        <v>0</v>
      </c>
      <c r="AE4921" s="122">
        <v>0</v>
      </c>
      <c r="AF4921" s="122">
        <v>0</v>
      </c>
      <c r="AG4921" s="122">
        <v>0</v>
      </c>
      <c r="AH4921" s="122">
        <v>0</v>
      </c>
      <c r="AI4921" s="122">
        <v>0</v>
      </c>
      <c r="AJ4921" s="122">
        <v>0</v>
      </c>
      <c r="AK4921" s="122">
        <v>0</v>
      </c>
      <c r="AL4921" s="122">
        <v>0</v>
      </c>
    </row>
    <row r="4922" spans="1:38" hidden="1" x14ac:dyDescent="0.25">
      <c r="A4922" s="122" t="s">
        <v>2025</v>
      </c>
      <c r="B4922" s="122">
        <v>1</v>
      </c>
      <c r="C4922" s="122" t="s">
        <v>2231</v>
      </c>
      <c r="D4922" s="122" t="s">
        <v>2126</v>
      </c>
      <c r="E4922" s="122">
        <v>89</v>
      </c>
      <c r="F4922" s="122">
        <v>0</v>
      </c>
      <c r="G4922" s="122">
        <v>0</v>
      </c>
      <c r="H4922" s="122">
        <v>0</v>
      </c>
      <c r="I4922" s="122">
        <v>0</v>
      </c>
      <c r="J4922" s="122">
        <v>0</v>
      </c>
      <c r="K4922" s="122">
        <v>0</v>
      </c>
      <c r="L4922" s="122">
        <v>0</v>
      </c>
      <c r="M4922" s="122">
        <v>0</v>
      </c>
      <c r="N4922" s="122">
        <v>0</v>
      </c>
      <c r="O4922" s="122">
        <v>0</v>
      </c>
      <c r="P4922" s="122">
        <v>0</v>
      </c>
      <c r="Q4922" s="122">
        <v>0</v>
      </c>
      <c r="R4922" s="122">
        <v>0</v>
      </c>
      <c r="S4922" s="122">
        <v>0</v>
      </c>
      <c r="T4922" s="122">
        <v>0</v>
      </c>
      <c r="U4922" s="122">
        <v>0</v>
      </c>
      <c r="V4922" s="122">
        <v>0</v>
      </c>
      <c r="W4922" s="122">
        <v>0</v>
      </c>
      <c r="X4922" s="122">
        <v>0</v>
      </c>
      <c r="Y4922" s="122">
        <v>0</v>
      </c>
      <c r="Z4922" s="122">
        <v>0</v>
      </c>
      <c r="AA4922" s="122">
        <v>0</v>
      </c>
      <c r="AB4922" s="122">
        <v>0</v>
      </c>
      <c r="AC4922" s="122">
        <v>0</v>
      </c>
      <c r="AD4922" s="122">
        <v>0</v>
      </c>
      <c r="AE4922" s="122">
        <v>0</v>
      </c>
      <c r="AF4922" s="122">
        <v>0</v>
      </c>
      <c r="AG4922" s="122">
        <v>0</v>
      </c>
      <c r="AH4922" s="122">
        <v>0</v>
      </c>
      <c r="AI4922" s="122">
        <v>0</v>
      </c>
      <c r="AJ4922" s="122">
        <v>0</v>
      </c>
      <c r="AK4922" s="122">
        <v>0</v>
      </c>
      <c r="AL4922" s="122">
        <v>0</v>
      </c>
    </row>
    <row r="4923" spans="1:38" hidden="1" x14ac:dyDescent="0.25">
      <c r="A4923" s="122" t="s">
        <v>2025</v>
      </c>
      <c r="B4923" s="122">
        <v>1</v>
      </c>
      <c r="C4923" s="122" t="s">
        <v>2232</v>
      </c>
      <c r="D4923" s="122" t="s">
        <v>2078</v>
      </c>
      <c r="E4923" s="122">
        <v>90</v>
      </c>
      <c r="F4923" s="122">
        <v>0</v>
      </c>
      <c r="G4923" s="122">
        <v>0</v>
      </c>
      <c r="H4923" s="122">
        <v>0</v>
      </c>
      <c r="I4923" s="122">
        <v>0</v>
      </c>
      <c r="J4923" s="122">
        <v>2.0792E-7</v>
      </c>
      <c r="K4923" s="122">
        <v>2.2632000000000002E-6</v>
      </c>
      <c r="L4923" s="122">
        <v>5.5282800000000004E-6</v>
      </c>
      <c r="M4923" s="122">
        <v>1.039232E-5</v>
      </c>
      <c r="N4923" s="122">
        <v>1.6907760000000002E-5</v>
      </c>
      <c r="O4923" s="122">
        <v>2.557324E-5</v>
      </c>
      <c r="P4923" s="122">
        <v>3.3489840000000002E-5</v>
      </c>
      <c r="Q4923" s="122">
        <v>4.1330079999999998E-5</v>
      </c>
      <c r="R4923" s="122">
        <v>4.880048E-5</v>
      </c>
      <c r="S4923" s="122">
        <v>4.8845560000000003E-5</v>
      </c>
      <c r="T4923" s="122">
        <v>4.9213560000000003E-5</v>
      </c>
      <c r="U4923" s="122">
        <v>4.9335919999999998E-5</v>
      </c>
      <c r="V4923" s="122">
        <v>4.9484039999999999E-5</v>
      </c>
      <c r="W4923" s="122">
        <v>4.9389279999999997E-5</v>
      </c>
      <c r="X4923" s="122">
        <v>4.9449079999999999E-5</v>
      </c>
      <c r="Y4923" s="122">
        <v>4.9842839999999999E-5</v>
      </c>
      <c r="Z4923" s="122">
        <v>5.0507080000000002E-5</v>
      </c>
      <c r="AA4923" s="122">
        <v>5.0740759999999998E-5</v>
      </c>
      <c r="AB4923" s="122">
        <v>5.0971679999999997E-5</v>
      </c>
      <c r="AC4923" s="122">
        <v>5.1103239999999998E-5</v>
      </c>
      <c r="AD4923" s="122">
        <v>5.0705799999999998E-5</v>
      </c>
      <c r="AE4923" s="122">
        <v>5.0439919999999999E-5</v>
      </c>
      <c r="AF4923" s="122">
        <v>5.0371840000000001E-5</v>
      </c>
      <c r="AG4923" s="122">
        <v>4.9963360000000001E-5</v>
      </c>
      <c r="AH4923" s="122">
        <v>4.943068E-5</v>
      </c>
      <c r="AI4923" s="122">
        <v>4.900748E-5</v>
      </c>
      <c r="AJ4923" s="122">
        <v>4.8453640000000003E-5</v>
      </c>
      <c r="AK4923" s="122">
        <v>4.8415000000000003E-5</v>
      </c>
      <c r="AL4923" s="122">
        <v>0</v>
      </c>
    </row>
    <row r="4924" spans="1:38" hidden="1" x14ac:dyDescent="0.25">
      <c r="A4924" s="122" t="s">
        <v>2025</v>
      </c>
      <c r="B4924" s="122">
        <v>1</v>
      </c>
      <c r="C4924" s="122" t="s">
        <v>2232</v>
      </c>
      <c r="D4924" s="122" t="s">
        <v>2079</v>
      </c>
      <c r="E4924" s="122">
        <v>90</v>
      </c>
      <c r="F4924" s="122">
        <v>0</v>
      </c>
      <c r="G4924" s="122">
        <v>0</v>
      </c>
      <c r="H4924" s="122">
        <v>0</v>
      </c>
      <c r="I4924" s="122">
        <v>0</v>
      </c>
      <c r="J4924" s="122">
        <v>1.4673999999999999E-6</v>
      </c>
      <c r="K4924" s="122">
        <v>1.6087119999999999E-5</v>
      </c>
      <c r="L4924" s="122">
        <v>3.9343800000000001E-5</v>
      </c>
      <c r="M4924" s="122">
        <v>7.4057240000000002E-5</v>
      </c>
      <c r="N4924" s="122">
        <v>1.2012992E-4</v>
      </c>
      <c r="O4924" s="122">
        <v>1.8133016000000001E-4</v>
      </c>
      <c r="P4924" s="122">
        <v>2.3743728E-4</v>
      </c>
      <c r="Q4924" s="122">
        <v>2.9137412000000001E-4</v>
      </c>
      <c r="R4924" s="122">
        <v>3.4036503999999997E-4</v>
      </c>
      <c r="S4924" s="122">
        <v>3.3925368000000002E-4</v>
      </c>
      <c r="T4924" s="122">
        <v>3.3820488E-4</v>
      </c>
      <c r="U4924" s="122">
        <v>3.3804203999999999E-4</v>
      </c>
      <c r="V4924" s="122">
        <v>3.3919848000000001E-4</v>
      </c>
      <c r="W4924" s="122">
        <v>3.3924264000000001E-4</v>
      </c>
      <c r="X4924" s="122">
        <v>3.3938247999999998E-4</v>
      </c>
      <c r="Y4924" s="122">
        <v>3.3931808000000003E-4</v>
      </c>
      <c r="Z4924" s="122">
        <v>3.3852596000000002E-4</v>
      </c>
      <c r="AA4924" s="122">
        <v>3.3714596000000002E-4</v>
      </c>
      <c r="AB4924" s="122">
        <v>3.3594444E-4</v>
      </c>
      <c r="AC4924" s="122">
        <v>3.3473371999999998E-4</v>
      </c>
      <c r="AD4924" s="122">
        <v>3.3321388000000002E-4</v>
      </c>
      <c r="AE4924" s="122">
        <v>3.3161859999999998E-4</v>
      </c>
      <c r="AF4924" s="122">
        <v>3.3013555999999999E-4</v>
      </c>
      <c r="AG4924" s="122">
        <v>3.2891288000000001E-4</v>
      </c>
      <c r="AH4924" s="122">
        <v>3.2825231999999998E-4</v>
      </c>
      <c r="AI4924" s="122">
        <v>3.2786959999999999E-4</v>
      </c>
      <c r="AJ4924" s="122">
        <v>3.3241164E-4</v>
      </c>
      <c r="AK4924" s="122">
        <v>3.3303815999999998E-4</v>
      </c>
      <c r="AL4924" s="122">
        <v>0</v>
      </c>
    </row>
    <row r="4925" spans="1:38" hidden="1" x14ac:dyDescent="0.25">
      <c r="A4925" s="122" t="s">
        <v>2025</v>
      </c>
      <c r="B4925" s="122">
        <v>1</v>
      </c>
      <c r="C4925" s="122" t="s">
        <v>2232</v>
      </c>
      <c r="D4925" s="122" t="s">
        <v>2080</v>
      </c>
      <c r="E4925" s="122">
        <v>90</v>
      </c>
      <c r="F4925" s="122">
        <v>0</v>
      </c>
      <c r="G4925" s="122">
        <v>0</v>
      </c>
      <c r="H4925" s="122">
        <v>0</v>
      </c>
      <c r="I4925" s="122">
        <v>0</v>
      </c>
      <c r="J4925" s="122">
        <v>8.5927999999999995E-7</v>
      </c>
      <c r="K4925" s="122">
        <v>9.4925600000000001E-6</v>
      </c>
      <c r="L4925" s="122">
        <v>2.3365240000000001E-5</v>
      </c>
      <c r="M4925" s="122">
        <v>4.4101119999999998E-5</v>
      </c>
      <c r="N4925" s="122">
        <v>7.1627520000000006E-5</v>
      </c>
      <c r="O4925" s="122">
        <v>1.0854344E-4</v>
      </c>
      <c r="P4925" s="122">
        <v>1.4285116E-4</v>
      </c>
      <c r="Q4925" s="122">
        <v>1.7554151999999999E-4</v>
      </c>
      <c r="R4925" s="122">
        <v>2.0557676000000001E-4</v>
      </c>
      <c r="S4925" s="122">
        <v>2.0526396E-4</v>
      </c>
      <c r="T4925" s="122">
        <v>2.0525567999999999E-4</v>
      </c>
      <c r="U4925" s="122">
        <v>2.057258E-4</v>
      </c>
      <c r="V4925" s="122">
        <v>2.0677092000000001E-4</v>
      </c>
      <c r="W4925" s="122">
        <v>2.0680863999999999E-4</v>
      </c>
      <c r="X4925" s="122">
        <v>2.0676816000000001E-4</v>
      </c>
      <c r="Y4925" s="122">
        <v>2.0659152000000001E-4</v>
      </c>
      <c r="Z4925" s="122">
        <v>2.06701E-4</v>
      </c>
      <c r="AA4925" s="122">
        <v>2.0658967999999999E-4</v>
      </c>
      <c r="AB4925" s="122">
        <v>2.0595396E-4</v>
      </c>
      <c r="AC4925" s="122">
        <v>2.0510112E-4</v>
      </c>
      <c r="AD4925" s="122">
        <v>2.0422896E-4</v>
      </c>
      <c r="AE4925" s="122">
        <v>2.0353803999999999E-4</v>
      </c>
      <c r="AF4925" s="122">
        <v>2.0294648E-4</v>
      </c>
      <c r="AG4925" s="122">
        <v>2.0254352E-4</v>
      </c>
      <c r="AH4925" s="122">
        <v>2.0213043999999999E-4</v>
      </c>
      <c r="AI4925" s="122">
        <v>2.0181212000000001E-4</v>
      </c>
      <c r="AJ4925" s="122">
        <v>1.9927200000000001E-4</v>
      </c>
      <c r="AK4925" s="122">
        <v>1.9995279999999999E-4</v>
      </c>
      <c r="AL4925" s="122">
        <v>0</v>
      </c>
    </row>
    <row r="4926" spans="1:38" hidden="1" x14ac:dyDescent="0.25">
      <c r="A4926" s="122" t="s">
        <v>2025</v>
      </c>
      <c r="B4926" s="122">
        <v>1</v>
      </c>
      <c r="C4926" s="122" t="s">
        <v>2232</v>
      </c>
      <c r="D4926" s="122" t="s">
        <v>2133</v>
      </c>
      <c r="E4926" s="122">
        <v>90</v>
      </c>
      <c r="F4926" s="122">
        <v>0</v>
      </c>
      <c r="G4926" s="122">
        <v>0</v>
      </c>
      <c r="H4926" s="122">
        <v>0</v>
      </c>
      <c r="I4926" s="122">
        <v>0</v>
      </c>
      <c r="J4926" s="122">
        <v>1.8399999999999999E-8</v>
      </c>
      <c r="K4926" s="122">
        <v>2.0148E-7</v>
      </c>
      <c r="L4926" s="122">
        <v>4.9864000000000002E-7</v>
      </c>
      <c r="M4926" s="122">
        <v>9.4852000000000003E-7</v>
      </c>
      <c r="N4926" s="122">
        <v>1.55112E-6</v>
      </c>
      <c r="O4926" s="122">
        <v>2.3653200000000002E-6</v>
      </c>
      <c r="P4926" s="122">
        <v>3.0774E-6</v>
      </c>
      <c r="Q4926" s="122">
        <v>3.7618799999999998E-6</v>
      </c>
      <c r="R4926" s="122">
        <v>4.3727599999999996E-6</v>
      </c>
      <c r="S4926" s="122">
        <v>4.3258400000000004E-6</v>
      </c>
      <c r="T4926" s="122">
        <v>4.2798400000000003E-6</v>
      </c>
      <c r="U4926" s="122">
        <v>4.2384400000000002E-6</v>
      </c>
      <c r="V4926" s="122">
        <v>4.1860000000000002E-6</v>
      </c>
      <c r="W4926" s="122">
        <v>4.1206799999999997E-6</v>
      </c>
      <c r="X4926" s="122">
        <v>4.0544399999999999E-6</v>
      </c>
      <c r="Y4926" s="122">
        <v>3.9909600000000002E-6</v>
      </c>
      <c r="Z4926" s="122">
        <v>3.9284000000000004E-6</v>
      </c>
      <c r="AA4926" s="122">
        <v>3.8676799999999997E-6</v>
      </c>
      <c r="AB4926" s="122">
        <v>3.7996E-6</v>
      </c>
      <c r="AC4926" s="122">
        <v>3.72784E-6</v>
      </c>
      <c r="AD4926" s="122">
        <v>3.65148E-6</v>
      </c>
      <c r="AE4926" s="122">
        <v>3.5705200000000001E-6</v>
      </c>
      <c r="AF4926" s="122">
        <v>3.4867999999999998E-6</v>
      </c>
      <c r="AG4926" s="122">
        <v>3.40308E-6</v>
      </c>
      <c r="AH4926" s="122">
        <v>3.3202800000000001E-6</v>
      </c>
      <c r="AI4926" s="122">
        <v>3.2374799999999998E-6</v>
      </c>
      <c r="AJ4926" s="122">
        <v>3.1353599999999998E-6</v>
      </c>
      <c r="AK4926" s="122">
        <v>3.0636000000000002E-6</v>
      </c>
      <c r="AL4926" s="122">
        <v>0</v>
      </c>
    </row>
    <row r="4927" spans="1:38" hidden="1" x14ac:dyDescent="0.25">
      <c r="A4927" s="122" t="s">
        <v>2025</v>
      </c>
      <c r="B4927" s="122">
        <v>1</v>
      </c>
      <c r="C4927" s="122" t="s">
        <v>2232</v>
      </c>
      <c r="D4927" s="122" t="s">
        <v>2081</v>
      </c>
      <c r="E4927" s="122">
        <v>90</v>
      </c>
      <c r="F4927" s="122">
        <v>0</v>
      </c>
      <c r="G4927" s="122">
        <v>0</v>
      </c>
      <c r="H4927" s="122">
        <v>0</v>
      </c>
      <c r="I4927" s="122">
        <v>0</v>
      </c>
      <c r="J4927" s="122">
        <v>1.46188E-6</v>
      </c>
      <c r="K4927" s="122">
        <v>1.659588E-5</v>
      </c>
      <c r="L4927" s="122">
        <v>4.1667720000000002E-5</v>
      </c>
      <c r="M4927" s="122">
        <v>8.0315079999999998E-5</v>
      </c>
      <c r="N4927" s="122">
        <v>1.3318379999999999E-4</v>
      </c>
      <c r="O4927" s="122">
        <v>2.0563012E-4</v>
      </c>
      <c r="P4927" s="122">
        <v>2.7521708000000002E-4</v>
      </c>
      <c r="Q4927" s="122">
        <v>3.4393096000000001E-4</v>
      </c>
      <c r="R4927" s="122">
        <v>4.0996856000000001E-4</v>
      </c>
      <c r="S4927" s="122">
        <v>4.1510308000000001E-4</v>
      </c>
      <c r="T4927" s="122">
        <v>4.2193408000000001E-4</v>
      </c>
      <c r="U4927" s="122">
        <v>4.3193356E-4</v>
      </c>
      <c r="V4927" s="122">
        <v>4.4179872000000002E-4</v>
      </c>
      <c r="W4927" s="122">
        <v>4.4776675999999999E-4</v>
      </c>
      <c r="X4927" s="122">
        <v>4.5174852000000001E-4</v>
      </c>
      <c r="Y4927" s="122">
        <v>4.5236951999999997E-4</v>
      </c>
      <c r="Z4927" s="122">
        <v>4.5325272000000001E-4</v>
      </c>
      <c r="AA4927" s="122">
        <v>4.5471828000000003E-4</v>
      </c>
      <c r="AB4927" s="122">
        <v>4.5728415999999998E-4</v>
      </c>
      <c r="AC4927" s="122">
        <v>4.5965315999999998E-4</v>
      </c>
      <c r="AD4927" s="122">
        <v>4.6317308E-4</v>
      </c>
      <c r="AE4927" s="122">
        <v>4.6673164E-4</v>
      </c>
      <c r="AF4927" s="122">
        <v>4.7109152000000002E-4</v>
      </c>
      <c r="AG4927" s="122">
        <v>4.7523796E-4</v>
      </c>
      <c r="AH4927" s="122">
        <v>4.8075519999999999E-4</v>
      </c>
      <c r="AI4927" s="122">
        <v>4.8712068000000001E-4</v>
      </c>
      <c r="AJ4927" s="122">
        <v>4.7485339999999999E-4</v>
      </c>
      <c r="AK4927" s="122">
        <v>4.8082236000000002E-4</v>
      </c>
      <c r="AL4927" s="122">
        <v>0</v>
      </c>
    </row>
    <row r="4928" spans="1:38" x14ac:dyDescent="0.25">
      <c r="A4928" s="122" t="s">
        <v>2025</v>
      </c>
      <c r="B4928" s="122">
        <v>1</v>
      </c>
      <c r="C4928" s="122" t="s">
        <v>2232</v>
      </c>
      <c r="D4928" s="122" t="s">
        <v>2082</v>
      </c>
      <c r="E4928" s="122">
        <v>90</v>
      </c>
      <c r="F4928" s="122">
        <v>0</v>
      </c>
      <c r="G4928" s="122">
        <v>0</v>
      </c>
      <c r="H4928" s="122">
        <v>0</v>
      </c>
      <c r="I4928" s="122">
        <v>0</v>
      </c>
      <c r="J4928" s="122">
        <v>1.0844039999999999E-5</v>
      </c>
      <c r="K4928" s="122">
        <v>1.1867264E-4</v>
      </c>
      <c r="L4928" s="122">
        <v>2.9085983999999998E-4</v>
      </c>
      <c r="M4928" s="122">
        <v>5.5079295999999999E-4</v>
      </c>
      <c r="N4928" s="122">
        <v>8.9967811999999996E-4</v>
      </c>
      <c r="O4928" s="122">
        <v>1.3711541999999999E-3</v>
      </c>
      <c r="P4928" s="122">
        <v>1.8126005600000001E-3</v>
      </c>
      <c r="Q4928" s="122">
        <v>2.2487136800000002E-3</v>
      </c>
      <c r="R4928" s="122">
        <v>2.6493111200000001E-3</v>
      </c>
      <c r="S4928" s="122">
        <v>2.6556655600000001E-3</v>
      </c>
      <c r="T4928" s="122">
        <v>2.6555321600000002E-3</v>
      </c>
      <c r="U4928" s="122">
        <v>2.6503001199999999E-3</v>
      </c>
      <c r="V4928" s="122">
        <v>2.63953244E-3</v>
      </c>
      <c r="W4928" s="122">
        <v>2.6317326799999998E-3</v>
      </c>
      <c r="X4928" s="122">
        <v>2.6329636399999999E-3</v>
      </c>
      <c r="Y4928" s="122">
        <v>2.63593432E-3</v>
      </c>
      <c r="Z4928" s="122">
        <v>2.6399722E-3</v>
      </c>
      <c r="AA4928" s="122">
        <v>2.6437212E-3</v>
      </c>
      <c r="AB4928" s="122">
        <v>2.6465097200000002E-3</v>
      </c>
      <c r="AC4928" s="122">
        <v>2.6502311199999998E-3</v>
      </c>
      <c r="AD4928" s="122">
        <v>2.6544879600000001E-3</v>
      </c>
      <c r="AE4928" s="122">
        <v>2.6574512800000001E-3</v>
      </c>
      <c r="AF4928" s="122">
        <v>2.6556444000000001E-3</v>
      </c>
      <c r="AG4928" s="122">
        <v>2.6524667200000002E-3</v>
      </c>
      <c r="AH4928" s="122">
        <v>2.6464471599999999E-3</v>
      </c>
      <c r="AI4928" s="122">
        <v>2.6345699599999999E-3</v>
      </c>
      <c r="AJ4928" s="122">
        <v>2.6130713999999999E-3</v>
      </c>
      <c r="AK4928" s="122">
        <v>2.5928571599999999E-3</v>
      </c>
      <c r="AL4928" s="122">
        <v>0</v>
      </c>
    </row>
    <row r="4929" spans="1:38" hidden="1" x14ac:dyDescent="0.25">
      <c r="A4929" s="122" t="s">
        <v>2025</v>
      </c>
      <c r="B4929" s="122">
        <v>1</v>
      </c>
      <c r="C4929" s="122" t="s">
        <v>2232</v>
      </c>
      <c r="D4929" s="122" t="s">
        <v>474</v>
      </c>
      <c r="E4929" s="122">
        <v>90</v>
      </c>
      <c r="F4929" s="122">
        <v>0</v>
      </c>
      <c r="G4929" s="122">
        <v>0</v>
      </c>
      <c r="H4929" s="122">
        <v>0</v>
      </c>
      <c r="I4929" s="122">
        <v>0</v>
      </c>
      <c r="J4929" s="122">
        <v>1.2824800000000001E-6</v>
      </c>
      <c r="K4929" s="122">
        <v>1.432716E-5</v>
      </c>
      <c r="L4929" s="122">
        <v>3.560952E-5</v>
      </c>
      <c r="M4929" s="122">
        <v>6.8129680000000005E-5</v>
      </c>
      <c r="N4929" s="122">
        <v>1.1227404000000001E-4</v>
      </c>
      <c r="O4929" s="122">
        <v>1.7297472E-4</v>
      </c>
      <c r="P4929" s="122">
        <v>2.3075716000000001E-4</v>
      </c>
      <c r="Q4929" s="122">
        <v>2.8863895999999998E-4</v>
      </c>
      <c r="R4929" s="122">
        <v>3.4114888E-4</v>
      </c>
      <c r="S4929" s="122">
        <v>3.4115532000000002E-4</v>
      </c>
      <c r="T4929" s="122">
        <v>3.4151043999999998E-4</v>
      </c>
      <c r="U4929" s="122">
        <v>3.4263468000000002E-4</v>
      </c>
      <c r="V4929" s="122">
        <v>3.4589883999999998E-4</v>
      </c>
      <c r="W4929" s="122">
        <v>3.4875543999999999E-4</v>
      </c>
      <c r="X4929" s="122">
        <v>3.5172060000000002E-4</v>
      </c>
      <c r="Y4929" s="122">
        <v>3.5459835999999999E-4</v>
      </c>
      <c r="Z4929" s="122">
        <v>3.570612E-4</v>
      </c>
      <c r="AA4929" s="122">
        <v>3.5978255999999999E-4</v>
      </c>
      <c r="AB4929" s="122">
        <v>3.622408E-4</v>
      </c>
      <c r="AC4929" s="122">
        <v>3.6516088000000001E-4</v>
      </c>
      <c r="AD4929" s="122">
        <v>3.6822264000000002E-4</v>
      </c>
      <c r="AE4929" s="122">
        <v>3.7257056E-4</v>
      </c>
      <c r="AF4929" s="122">
        <v>3.7606104000000002E-4</v>
      </c>
      <c r="AG4929" s="122">
        <v>3.7877135999999999E-4</v>
      </c>
      <c r="AH4929" s="122">
        <v>3.8230692000000002E-4</v>
      </c>
      <c r="AI4929" s="122">
        <v>3.8468695999999998E-4</v>
      </c>
      <c r="AJ4929" s="122">
        <v>3.8265560000000002E-4</v>
      </c>
      <c r="AK4929" s="122">
        <v>3.8406412E-4</v>
      </c>
      <c r="AL4929" s="122">
        <v>0</v>
      </c>
    </row>
    <row r="4930" spans="1:38" hidden="1" x14ac:dyDescent="0.25">
      <c r="A4930" s="122" t="s">
        <v>2025</v>
      </c>
      <c r="B4930" s="122">
        <v>1</v>
      </c>
      <c r="C4930" s="122" t="s">
        <v>2232</v>
      </c>
      <c r="D4930" s="122" t="s">
        <v>2083</v>
      </c>
      <c r="E4930" s="122">
        <v>90</v>
      </c>
      <c r="F4930" s="122">
        <v>0</v>
      </c>
      <c r="G4930" s="122">
        <v>0</v>
      </c>
      <c r="H4930" s="122">
        <v>0</v>
      </c>
      <c r="I4930" s="122">
        <v>0</v>
      </c>
      <c r="J4930" s="122">
        <v>1.1417199999999999E-6</v>
      </c>
      <c r="K4930" s="122">
        <v>1.2445759999999999E-5</v>
      </c>
      <c r="L4930" s="122">
        <v>3.0310320000000002E-5</v>
      </c>
      <c r="M4930" s="122">
        <v>5.6786999999999997E-5</v>
      </c>
      <c r="N4930" s="122">
        <v>9.17838E-5</v>
      </c>
      <c r="O4930" s="122">
        <v>1.3860903999999999E-4</v>
      </c>
      <c r="P4930" s="122">
        <v>1.8195207999999999E-4</v>
      </c>
      <c r="Q4930" s="122">
        <v>2.2388568E-4</v>
      </c>
      <c r="R4930" s="122">
        <v>2.6277039999999998E-4</v>
      </c>
      <c r="S4930" s="122">
        <v>2.6247968000000003E-4</v>
      </c>
      <c r="T4930" s="122">
        <v>2.6097271999999999E-4</v>
      </c>
      <c r="U4930" s="122">
        <v>2.5941975999999999E-4</v>
      </c>
      <c r="V4930" s="122">
        <v>2.5774996E-4</v>
      </c>
      <c r="W4930" s="122">
        <v>2.5607556000000002E-4</v>
      </c>
      <c r="X4930" s="122">
        <v>2.5503503999999998E-4</v>
      </c>
      <c r="Y4930" s="122">
        <v>2.5401476E-4</v>
      </c>
      <c r="Z4930" s="122">
        <v>2.5318952E-4</v>
      </c>
      <c r="AA4930" s="122">
        <v>2.5207908E-4</v>
      </c>
      <c r="AB4930" s="122">
        <v>2.5075428000000002E-4</v>
      </c>
      <c r="AC4930" s="122">
        <v>2.4911760000000002E-4</v>
      </c>
      <c r="AD4930" s="122">
        <v>2.4735856000000002E-4</v>
      </c>
      <c r="AE4930" s="122">
        <v>2.4512572E-4</v>
      </c>
      <c r="AF4930" s="122">
        <v>2.4283400000000001E-4</v>
      </c>
      <c r="AG4930" s="122">
        <v>2.4107680000000001E-4</v>
      </c>
      <c r="AH4930" s="122">
        <v>2.3987068000000001E-4</v>
      </c>
      <c r="AI4930" s="122">
        <v>2.3822296E-4</v>
      </c>
      <c r="AJ4930" s="122">
        <v>2.3817236000000001E-4</v>
      </c>
      <c r="AK4930" s="122">
        <v>2.3825976E-4</v>
      </c>
      <c r="AL4930" s="122">
        <v>0</v>
      </c>
    </row>
    <row r="4931" spans="1:38" hidden="1" x14ac:dyDescent="0.25">
      <c r="A4931" s="122" t="s">
        <v>2025</v>
      </c>
      <c r="B4931" s="122">
        <v>1</v>
      </c>
      <c r="C4931" s="122" t="s">
        <v>2232</v>
      </c>
      <c r="D4931" s="122" t="s">
        <v>2084</v>
      </c>
      <c r="E4931" s="122">
        <v>90</v>
      </c>
      <c r="F4931" s="122">
        <v>0</v>
      </c>
      <c r="G4931" s="122">
        <v>0</v>
      </c>
      <c r="H4931" s="122">
        <v>0</v>
      </c>
      <c r="I4931" s="122">
        <v>0</v>
      </c>
      <c r="J4931" s="122">
        <v>2.0332E-7</v>
      </c>
      <c r="K4931" s="122">
        <v>2.17304E-6</v>
      </c>
      <c r="L4931" s="122">
        <v>5.19984E-6</v>
      </c>
      <c r="M4931" s="122">
        <v>9.6259599999999996E-6</v>
      </c>
      <c r="N4931" s="122">
        <v>1.541552E-5</v>
      </c>
      <c r="O4931" s="122">
        <v>2.3339480000000001E-5</v>
      </c>
      <c r="P4931" s="122">
        <v>3.0507200000000002E-5</v>
      </c>
      <c r="Q4931" s="122">
        <v>3.7468839999999999E-5</v>
      </c>
      <c r="R4931" s="122">
        <v>4.3544519999999998E-5</v>
      </c>
      <c r="S4931" s="122">
        <v>4.2826E-5</v>
      </c>
      <c r="T4931" s="122">
        <v>4.238072E-5</v>
      </c>
      <c r="U4931" s="122">
        <v>4.1952919999999997E-5</v>
      </c>
      <c r="V4931" s="122">
        <v>4.1817680000000003E-5</v>
      </c>
      <c r="W4931" s="122">
        <v>4.1700840000000002E-5</v>
      </c>
      <c r="X4931" s="122">
        <v>4.1736719999999998E-5</v>
      </c>
      <c r="Y4931" s="122">
        <v>4.2235360000000003E-5</v>
      </c>
      <c r="Z4931" s="122">
        <v>4.2817720000000003E-5</v>
      </c>
      <c r="AA4931" s="122">
        <v>4.3571200000000001E-5</v>
      </c>
      <c r="AB4931" s="122">
        <v>4.4340320000000001E-5</v>
      </c>
      <c r="AC4931" s="122">
        <v>4.5139799999999998E-5</v>
      </c>
      <c r="AD4931" s="122">
        <v>4.5651320000000003E-5</v>
      </c>
      <c r="AE4931" s="122">
        <v>4.6244720000000003E-5</v>
      </c>
      <c r="AF4931" s="122">
        <v>4.6641239999999999E-5</v>
      </c>
      <c r="AG4931" s="122">
        <v>4.7002800000000003E-5</v>
      </c>
      <c r="AH4931" s="122">
        <v>4.7252120000000003E-5</v>
      </c>
      <c r="AI4931" s="122">
        <v>4.7313759999999998E-5</v>
      </c>
      <c r="AJ4931" s="122">
        <v>4.5652239999999999E-5</v>
      </c>
      <c r="AK4931" s="122">
        <v>4.4276839999999999E-5</v>
      </c>
      <c r="AL4931" s="122">
        <v>0</v>
      </c>
    </row>
    <row r="4932" spans="1:38" hidden="1" x14ac:dyDescent="0.25">
      <c r="A4932" s="122" t="s">
        <v>2025</v>
      </c>
      <c r="B4932" s="122">
        <v>1</v>
      </c>
      <c r="C4932" s="122" t="s">
        <v>2232</v>
      </c>
      <c r="D4932" s="122" t="s">
        <v>2085</v>
      </c>
      <c r="E4932" s="122">
        <v>90</v>
      </c>
      <c r="F4932" s="122">
        <v>0</v>
      </c>
      <c r="G4932" s="122">
        <v>0</v>
      </c>
      <c r="H4932" s="122">
        <v>0</v>
      </c>
      <c r="I4932" s="122">
        <v>0</v>
      </c>
      <c r="J4932" s="122">
        <v>2.4747999999999999E-7</v>
      </c>
      <c r="K4932" s="122">
        <v>2.7323999999999999E-6</v>
      </c>
      <c r="L4932" s="122">
        <v>6.7307200000000003E-6</v>
      </c>
      <c r="M4932" s="122">
        <v>1.2741079999999999E-5</v>
      </c>
      <c r="N4932" s="122">
        <v>2.081868E-5</v>
      </c>
      <c r="O4932" s="122">
        <v>3.1720680000000001E-5</v>
      </c>
      <c r="P4932" s="122">
        <v>4.1938199999999998E-5</v>
      </c>
      <c r="Q4932" s="122">
        <v>5.1894439999999998E-5</v>
      </c>
      <c r="R4932" s="122">
        <v>6.1247160000000003E-5</v>
      </c>
      <c r="S4932" s="122">
        <v>6.16216E-5</v>
      </c>
      <c r="T4932" s="122">
        <v>6.20172E-5</v>
      </c>
      <c r="U4932" s="122">
        <v>6.2518600000000001E-5</v>
      </c>
      <c r="V4932" s="122">
        <v>6.2964800000000004E-5</v>
      </c>
      <c r="W4932" s="122">
        <v>6.3287720000000002E-5</v>
      </c>
      <c r="X4932" s="122">
        <v>6.357752E-5</v>
      </c>
      <c r="Y4932" s="122">
        <v>6.3595000000000004E-5</v>
      </c>
      <c r="Z4932" s="122">
        <v>6.3640999999999996E-5</v>
      </c>
      <c r="AA4932" s="122">
        <v>6.3752320000000004E-5</v>
      </c>
      <c r="AB4932" s="122">
        <v>6.3854440000000006E-5</v>
      </c>
      <c r="AC4932" s="122">
        <v>6.4019120000000007E-5</v>
      </c>
      <c r="AD4932" s="122">
        <v>6.4193E-5</v>
      </c>
      <c r="AE4932" s="122">
        <v>6.4350320000000001E-5</v>
      </c>
      <c r="AF4932" s="122">
        <v>6.4441400000000003E-5</v>
      </c>
      <c r="AG4932" s="122">
        <v>6.459228E-5</v>
      </c>
      <c r="AH4932" s="122">
        <v>6.4889439999999999E-5</v>
      </c>
      <c r="AI4932" s="122">
        <v>6.5244559999999999E-5</v>
      </c>
      <c r="AJ4932" s="122">
        <v>6.5617160000000003E-5</v>
      </c>
      <c r="AK4932" s="122">
        <v>6.6304399999999995E-5</v>
      </c>
      <c r="AL4932" s="122">
        <v>0</v>
      </c>
    </row>
    <row r="4933" spans="1:38" hidden="1" x14ac:dyDescent="0.25">
      <c r="A4933" s="122" t="s">
        <v>2025</v>
      </c>
      <c r="B4933" s="122">
        <v>1</v>
      </c>
      <c r="C4933" s="122" t="s">
        <v>2232</v>
      </c>
      <c r="D4933" s="122" t="s">
        <v>2086</v>
      </c>
      <c r="E4933" s="122">
        <v>90</v>
      </c>
      <c r="F4933" s="122">
        <v>0</v>
      </c>
      <c r="G4933" s="122">
        <v>0</v>
      </c>
      <c r="H4933" s="122">
        <v>0</v>
      </c>
      <c r="I4933" s="122">
        <v>0</v>
      </c>
      <c r="J4933" s="122">
        <v>4.9045199999999999E-6</v>
      </c>
      <c r="K4933" s="122">
        <v>5.4429960000000003E-5</v>
      </c>
      <c r="L4933" s="122">
        <v>1.3492811999999999E-4</v>
      </c>
      <c r="M4933" s="122">
        <v>2.5748040000000001E-4</v>
      </c>
      <c r="N4933" s="122">
        <v>4.2236740000000002E-4</v>
      </c>
      <c r="O4933" s="122">
        <v>6.4504788E-4</v>
      </c>
      <c r="P4933" s="122">
        <v>8.5582447999999996E-4</v>
      </c>
      <c r="Q4933" s="122">
        <v>1.0667841600000001E-3</v>
      </c>
      <c r="R4933" s="122">
        <v>1.2679375599999999E-3</v>
      </c>
      <c r="S4933" s="122">
        <v>1.28093992E-3</v>
      </c>
      <c r="T4933" s="122">
        <v>1.29999956E-3</v>
      </c>
      <c r="U4933" s="122">
        <v>1.3198292399999999E-3</v>
      </c>
      <c r="V4933" s="122">
        <v>1.3312262000000001E-3</v>
      </c>
      <c r="W4933" s="122">
        <v>1.3334848000000001E-3</v>
      </c>
      <c r="X4933" s="122">
        <v>1.33267612E-3</v>
      </c>
      <c r="Y4933" s="122">
        <v>1.33023536E-3</v>
      </c>
      <c r="Z4933" s="122">
        <v>1.3331692400000001E-3</v>
      </c>
      <c r="AA4933" s="122">
        <v>1.3385401999999999E-3</v>
      </c>
      <c r="AB4933" s="122">
        <v>1.34625348E-3</v>
      </c>
      <c r="AC4933" s="122">
        <v>1.3545454399999999E-3</v>
      </c>
      <c r="AD4933" s="122">
        <v>1.3658043999999999E-3</v>
      </c>
      <c r="AE4933" s="122">
        <v>1.3811150400000001E-3</v>
      </c>
      <c r="AF4933" s="122">
        <v>1.39922708E-3</v>
      </c>
      <c r="AG4933" s="122">
        <v>1.41444296E-3</v>
      </c>
      <c r="AH4933" s="122">
        <v>1.4263100399999999E-3</v>
      </c>
      <c r="AI4933" s="122">
        <v>1.4357446399999999E-3</v>
      </c>
      <c r="AJ4933" s="122">
        <v>1.4269402399999999E-3</v>
      </c>
      <c r="AK4933" s="122">
        <v>1.43930872E-3</v>
      </c>
      <c r="AL4933" s="122">
        <v>0</v>
      </c>
    </row>
    <row r="4934" spans="1:38" hidden="1" x14ac:dyDescent="0.25">
      <c r="A4934" s="122" t="s">
        <v>2025</v>
      </c>
      <c r="B4934" s="122">
        <v>1</v>
      </c>
      <c r="C4934" s="122" t="s">
        <v>2232</v>
      </c>
      <c r="D4934" s="122" t="s">
        <v>2087</v>
      </c>
      <c r="E4934" s="122">
        <v>90</v>
      </c>
      <c r="F4934" s="122">
        <v>0</v>
      </c>
      <c r="G4934" s="122">
        <v>0</v>
      </c>
      <c r="H4934" s="122">
        <v>0</v>
      </c>
      <c r="I4934" s="122">
        <v>0</v>
      </c>
      <c r="J4934" s="122">
        <v>2.4646800000000002E-6</v>
      </c>
      <c r="K4934" s="122">
        <v>2.7438079999999999E-5</v>
      </c>
      <c r="L4934" s="122">
        <v>6.8139799999999994E-5</v>
      </c>
      <c r="M4934" s="122">
        <v>1.302996E-4</v>
      </c>
      <c r="N4934" s="122">
        <v>2.1446304E-4</v>
      </c>
      <c r="O4934" s="122">
        <v>3.2932871999999998E-4</v>
      </c>
      <c r="P4934" s="122">
        <v>4.3876731999999998E-4</v>
      </c>
      <c r="Q4934" s="122">
        <v>5.4634108E-4</v>
      </c>
      <c r="R4934" s="122">
        <v>6.4639568000000001E-4</v>
      </c>
      <c r="S4934" s="122">
        <v>6.4956599999999997E-4</v>
      </c>
      <c r="T4934" s="122">
        <v>6.5459747999999996E-4</v>
      </c>
      <c r="U4934" s="122">
        <v>6.6027755999999995E-4</v>
      </c>
      <c r="V4934" s="122">
        <v>6.7091183999999995E-4</v>
      </c>
      <c r="W4934" s="122">
        <v>6.78799E-4</v>
      </c>
      <c r="X4934" s="122">
        <v>6.8368696000000004E-4</v>
      </c>
      <c r="Y4934" s="122">
        <v>6.8612220000000002E-4</v>
      </c>
      <c r="Z4934" s="122">
        <v>6.8703852000000004E-4</v>
      </c>
      <c r="AA4934" s="122">
        <v>6.8864483999999998E-4</v>
      </c>
      <c r="AB4934" s="122">
        <v>6.9074244000000003E-4</v>
      </c>
      <c r="AC4934" s="122">
        <v>6.9111135999999997E-4</v>
      </c>
      <c r="AD4934" s="122">
        <v>6.9282624000000003E-4</v>
      </c>
      <c r="AE4934" s="122">
        <v>6.9559820000000003E-4</v>
      </c>
      <c r="AF4934" s="122">
        <v>6.9926256000000001E-4</v>
      </c>
      <c r="AG4934" s="122">
        <v>7.0239884000000002E-4</v>
      </c>
      <c r="AH4934" s="122">
        <v>7.0590219999999996E-4</v>
      </c>
      <c r="AI4934" s="122">
        <v>7.0998884000000005E-4</v>
      </c>
      <c r="AJ4934" s="122">
        <v>7.0955644000000005E-4</v>
      </c>
      <c r="AK4934" s="122">
        <v>7.1364124000000001E-4</v>
      </c>
      <c r="AL4934" s="122">
        <v>0</v>
      </c>
    </row>
    <row r="4935" spans="1:38" hidden="1" x14ac:dyDescent="0.25">
      <c r="A4935" s="122" t="s">
        <v>2025</v>
      </c>
      <c r="B4935" s="122">
        <v>1</v>
      </c>
      <c r="C4935" s="122" t="s">
        <v>2232</v>
      </c>
      <c r="D4935" s="122" t="s">
        <v>2134</v>
      </c>
      <c r="E4935" s="122">
        <v>90</v>
      </c>
      <c r="F4935" s="122">
        <v>0</v>
      </c>
      <c r="G4935" s="122">
        <v>0</v>
      </c>
      <c r="H4935" s="122">
        <v>0</v>
      </c>
      <c r="I4935" s="122">
        <v>0</v>
      </c>
      <c r="J4935" s="122">
        <v>4.9679999999999999E-8</v>
      </c>
      <c r="K4935" s="122">
        <v>5.4003999999999996E-7</v>
      </c>
      <c r="L4935" s="122">
        <v>1.3202000000000001E-6</v>
      </c>
      <c r="M4935" s="122">
        <v>2.4886000000000002E-6</v>
      </c>
      <c r="N4935" s="122">
        <v>4.0838800000000003E-6</v>
      </c>
      <c r="O4935" s="122">
        <v>6.2458800000000001E-6</v>
      </c>
      <c r="P4935" s="122">
        <v>8.2836800000000003E-6</v>
      </c>
      <c r="Q4935" s="122">
        <v>1.020556E-5</v>
      </c>
      <c r="R4935" s="122">
        <v>1.1954480000000001E-5</v>
      </c>
      <c r="S4935" s="122">
        <v>1.190664E-5</v>
      </c>
      <c r="T4935" s="122">
        <v>1.1856960000000001E-5</v>
      </c>
      <c r="U4935" s="122">
        <v>1.180452E-5</v>
      </c>
      <c r="V4935" s="122">
        <v>1.1746559999999999E-5</v>
      </c>
      <c r="W4935" s="122">
        <v>1.169688E-5</v>
      </c>
      <c r="X4935" s="122">
        <v>1.1647199999999999E-5</v>
      </c>
      <c r="Y4935" s="122">
        <v>1.160028E-5</v>
      </c>
      <c r="Z4935" s="122">
        <v>1.1554280000000001E-5</v>
      </c>
      <c r="AA4935" s="122">
        <v>1.151656E-5</v>
      </c>
      <c r="AB4935" s="122">
        <v>1.148344E-5</v>
      </c>
      <c r="AC4935" s="122">
        <v>1.1453080000000001E-5</v>
      </c>
      <c r="AD4935" s="122">
        <v>1.140984E-5</v>
      </c>
      <c r="AE4935" s="122">
        <v>1.1366600000000001E-5</v>
      </c>
      <c r="AF4935" s="122">
        <v>1.132152E-5</v>
      </c>
      <c r="AG4935" s="122">
        <v>1.128472E-5</v>
      </c>
      <c r="AH4935" s="122">
        <v>1.1258040000000001E-5</v>
      </c>
      <c r="AI4935" s="122">
        <v>1.1233199999999999E-5</v>
      </c>
      <c r="AJ4935" s="122">
        <v>1.1145799999999999E-5</v>
      </c>
      <c r="AK4935" s="122">
        <v>1.1154080000000001E-5</v>
      </c>
      <c r="AL4935" s="122">
        <v>0</v>
      </c>
    </row>
    <row r="4936" spans="1:38" hidden="1" x14ac:dyDescent="0.25">
      <c r="A4936" s="122" t="s">
        <v>2025</v>
      </c>
      <c r="B4936" s="122">
        <v>1</v>
      </c>
      <c r="C4936" s="122" t="s">
        <v>2232</v>
      </c>
      <c r="D4936" s="122" t="s">
        <v>2088</v>
      </c>
      <c r="E4936" s="122">
        <v>90</v>
      </c>
      <c r="F4936" s="122">
        <v>0</v>
      </c>
      <c r="G4936" s="122">
        <v>0</v>
      </c>
      <c r="H4936" s="122">
        <v>0</v>
      </c>
      <c r="I4936" s="122">
        <v>0</v>
      </c>
      <c r="J4936" s="122">
        <v>4.094E-7</v>
      </c>
      <c r="K4936" s="122">
        <v>4.4813200000000003E-6</v>
      </c>
      <c r="L4936" s="122">
        <v>1.0935119999999999E-5</v>
      </c>
      <c r="M4936" s="122">
        <v>2.0542680000000001E-5</v>
      </c>
      <c r="N4936" s="122">
        <v>3.3142999999999998E-5</v>
      </c>
      <c r="O4936" s="122">
        <v>4.9538320000000001E-5</v>
      </c>
      <c r="P4936" s="122">
        <v>6.4717399999999998E-5</v>
      </c>
      <c r="Q4936" s="122">
        <v>7.9955360000000001E-5</v>
      </c>
      <c r="R4936" s="122">
        <v>9.4176719999999997E-5</v>
      </c>
      <c r="S4936" s="122">
        <v>9.4251240000000006E-5</v>
      </c>
      <c r="T4936" s="122">
        <v>9.5068200000000006E-5</v>
      </c>
      <c r="U4936" s="122">
        <v>9.562664E-5</v>
      </c>
      <c r="V4936" s="122">
        <v>9.5973480000000004E-5</v>
      </c>
      <c r="W4936" s="122">
        <v>9.5516240000000001E-5</v>
      </c>
      <c r="X4936" s="122">
        <v>9.5826280000000006E-5</v>
      </c>
      <c r="Y4936" s="122">
        <v>9.6042480000000006E-5</v>
      </c>
      <c r="Z4936" s="122">
        <v>9.6489600000000005E-5</v>
      </c>
      <c r="AA4936" s="122">
        <v>9.6905439999999998E-5</v>
      </c>
      <c r="AB4936" s="122">
        <v>9.7310240000000005E-5</v>
      </c>
      <c r="AC4936" s="122">
        <v>9.7603720000000003E-5</v>
      </c>
      <c r="AD4936" s="122">
        <v>9.7364519999999994E-5</v>
      </c>
      <c r="AE4936" s="122">
        <v>9.720168E-5</v>
      </c>
      <c r="AF4936" s="122">
        <v>9.6926600000000001E-5</v>
      </c>
      <c r="AG4936" s="122">
        <v>9.6136319999999998E-5</v>
      </c>
      <c r="AH4936" s="122">
        <v>9.5496920000000005E-5</v>
      </c>
      <c r="AI4936" s="122">
        <v>9.4567720000000001E-5</v>
      </c>
      <c r="AJ4936" s="122">
        <v>9.6049840000000006E-5</v>
      </c>
      <c r="AK4936" s="122">
        <v>9.5258640000000006E-5</v>
      </c>
      <c r="AL4936" s="122">
        <v>0</v>
      </c>
    </row>
    <row r="4937" spans="1:38" hidden="1" x14ac:dyDescent="0.25">
      <c r="A4937" s="122" t="s">
        <v>2025</v>
      </c>
      <c r="B4937" s="122">
        <v>1</v>
      </c>
      <c r="C4937" s="122" t="s">
        <v>2232</v>
      </c>
      <c r="D4937" s="122" t="s">
        <v>2089</v>
      </c>
      <c r="E4937" s="122">
        <v>90</v>
      </c>
      <c r="F4937" s="122">
        <v>0</v>
      </c>
      <c r="G4937" s="122">
        <v>0</v>
      </c>
      <c r="H4937" s="122">
        <v>0</v>
      </c>
      <c r="I4937" s="122">
        <v>0</v>
      </c>
      <c r="J4937" s="122">
        <v>9.816400000000001E-7</v>
      </c>
      <c r="K4937" s="122">
        <v>1.0735479999999999E-5</v>
      </c>
      <c r="L4937" s="122">
        <v>2.6162040000000001E-5</v>
      </c>
      <c r="M4937" s="122">
        <v>4.901852E-5</v>
      </c>
      <c r="N4937" s="122">
        <v>7.9170600000000004E-5</v>
      </c>
      <c r="O4937" s="122">
        <v>1.1942152E-4</v>
      </c>
      <c r="P4937" s="122">
        <v>1.5620864000000001E-4</v>
      </c>
      <c r="Q4937" s="122">
        <v>1.9122200000000001E-4</v>
      </c>
      <c r="R4937" s="122">
        <v>2.2292152000000001E-4</v>
      </c>
      <c r="S4937" s="122">
        <v>2.2162432000000001E-4</v>
      </c>
      <c r="T4937" s="122">
        <v>2.2047983999999999E-4</v>
      </c>
      <c r="U4937" s="122">
        <v>2.1928936000000001E-4</v>
      </c>
      <c r="V4937" s="122">
        <v>2.1855980000000001E-4</v>
      </c>
      <c r="W4937" s="122">
        <v>2.1773916000000001E-4</v>
      </c>
      <c r="X4937" s="122">
        <v>2.1699488000000001E-4</v>
      </c>
      <c r="Y4937" s="122">
        <v>2.1629291999999999E-4</v>
      </c>
      <c r="Z4937" s="122">
        <v>2.1581359999999999E-4</v>
      </c>
      <c r="AA4937" s="122">
        <v>2.1542168E-4</v>
      </c>
      <c r="AB4937" s="122">
        <v>2.1460011999999999E-4</v>
      </c>
      <c r="AC4937" s="122">
        <v>2.1434895999999999E-4</v>
      </c>
      <c r="AD4937" s="122">
        <v>2.1399015999999999E-4</v>
      </c>
      <c r="AE4937" s="122">
        <v>2.1329279999999999E-4</v>
      </c>
      <c r="AF4937" s="122">
        <v>2.1253839999999999E-4</v>
      </c>
      <c r="AG4937" s="122">
        <v>2.1197535999999999E-4</v>
      </c>
      <c r="AH4937" s="122">
        <v>2.1137367999999999E-4</v>
      </c>
      <c r="AI4937" s="122">
        <v>2.1107192E-4</v>
      </c>
      <c r="AJ4937" s="122">
        <v>2.1094403999999999E-4</v>
      </c>
      <c r="AK4937" s="122">
        <v>2.1100015999999999E-4</v>
      </c>
      <c r="AL4937" s="122">
        <v>0</v>
      </c>
    </row>
    <row r="4938" spans="1:38" hidden="1" x14ac:dyDescent="0.25">
      <c r="A4938" s="122" t="s">
        <v>2025</v>
      </c>
      <c r="B4938" s="122">
        <v>1</v>
      </c>
      <c r="C4938" s="122" t="s">
        <v>2232</v>
      </c>
      <c r="D4938" s="122" t="s">
        <v>2090</v>
      </c>
      <c r="E4938" s="122">
        <v>90</v>
      </c>
      <c r="F4938" s="122">
        <v>0</v>
      </c>
      <c r="G4938" s="122">
        <v>0</v>
      </c>
      <c r="H4938" s="122">
        <v>0</v>
      </c>
      <c r="I4938" s="122">
        <v>0</v>
      </c>
      <c r="J4938" s="122">
        <v>3.9467999999999998E-7</v>
      </c>
      <c r="K4938" s="122">
        <v>4.4077199999999999E-6</v>
      </c>
      <c r="L4938" s="122">
        <v>1.092868E-5</v>
      </c>
      <c r="M4938" s="122">
        <v>2.082972E-5</v>
      </c>
      <c r="N4938" s="122">
        <v>3.4155000000000001E-5</v>
      </c>
      <c r="O4938" s="122">
        <v>5.22146E-5</v>
      </c>
      <c r="P4938" s="122">
        <v>6.9299000000000002E-5</v>
      </c>
      <c r="Q4938" s="122">
        <v>8.6086240000000005E-5</v>
      </c>
      <c r="R4938" s="122">
        <v>1.0183204E-4</v>
      </c>
      <c r="S4938" s="122">
        <v>1.0270511999999999E-4</v>
      </c>
      <c r="T4938" s="122">
        <v>1.0389376E-4</v>
      </c>
      <c r="U4938" s="122">
        <v>1.0565096000000001E-4</v>
      </c>
      <c r="V4938" s="122">
        <v>1.0761976E-4</v>
      </c>
      <c r="W4938" s="122">
        <v>1.0926932E-4</v>
      </c>
      <c r="X4938" s="122">
        <v>1.1036412E-4</v>
      </c>
      <c r="Y4938" s="122">
        <v>1.1085632000000001E-4</v>
      </c>
      <c r="Z4938" s="122">
        <v>1.1111943999999999E-4</v>
      </c>
      <c r="AA4938" s="122">
        <v>1.1128504000000001E-4</v>
      </c>
      <c r="AB4938" s="122">
        <v>1.1130987999999999E-4</v>
      </c>
      <c r="AC4938" s="122">
        <v>1.116834E-4</v>
      </c>
      <c r="AD4938" s="122">
        <v>1.1228692E-4</v>
      </c>
      <c r="AE4938" s="122">
        <v>1.1287756E-4</v>
      </c>
      <c r="AF4938" s="122">
        <v>1.1423456E-4</v>
      </c>
      <c r="AG4938" s="122">
        <v>1.1595863999999999E-4</v>
      </c>
      <c r="AH4938" s="122">
        <v>1.1757232E-4</v>
      </c>
      <c r="AI4938" s="122">
        <v>1.1951535999999999E-4</v>
      </c>
      <c r="AJ4938" s="122">
        <v>1.2223763999999999E-4</v>
      </c>
      <c r="AK4938" s="122">
        <v>1.2561404E-4</v>
      </c>
      <c r="AL4938" s="122">
        <v>0</v>
      </c>
    </row>
    <row r="4939" spans="1:38" hidden="1" x14ac:dyDescent="0.25">
      <c r="A4939" s="122" t="s">
        <v>2025</v>
      </c>
      <c r="B4939" s="122">
        <v>1</v>
      </c>
      <c r="C4939" s="122" t="s">
        <v>2232</v>
      </c>
      <c r="D4939" s="122" t="s">
        <v>2091</v>
      </c>
      <c r="E4939" s="122">
        <v>90</v>
      </c>
      <c r="F4939" s="122">
        <v>0</v>
      </c>
      <c r="G4939" s="122">
        <v>0</v>
      </c>
      <c r="H4939" s="122">
        <v>0</v>
      </c>
      <c r="I4939" s="122">
        <v>0</v>
      </c>
      <c r="J4939" s="122">
        <v>4.1031999999999999E-6</v>
      </c>
      <c r="K4939" s="122">
        <v>4.4960399999999997E-5</v>
      </c>
      <c r="L4939" s="122">
        <v>1.0993448E-4</v>
      </c>
      <c r="M4939" s="122">
        <v>2.0660624000000001E-4</v>
      </c>
      <c r="N4939" s="122">
        <v>3.3469232000000001E-4</v>
      </c>
      <c r="O4939" s="122">
        <v>5.0586659999999999E-4</v>
      </c>
      <c r="P4939" s="122">
        <v>6.631222E-4</v>
      </c>
      <c r="Q4939" s="122">
        <v>8.1448336000000004E-4</v>
      </c>
      <c r="R4939" s="122">
        <v>9.5160107999999995E-4</v>
      </c>
      <c r="S4939" s="122">
        <v>9.4586028000000005E-4</v>
      </c>
      <c r="T4939" s="122">
        <v>9.3978735999999995E-4</v>
      </c>
      <c r="U4939" s="122">
        <v>9.3279259999999998E-4</v>
      </c>
      <c r="V4939" s="122">
        <v>9.265136E-4</v>
      </c>
      <c r="W4939" s="122">
        <v>9.2170567999999998E-4</v>
      </c>
      <c r="X4939" s="122">
        <v>9.1689959999999998E-4</v>
      </c>
      <c r="Y4939" s="122">
        <v>9.1261792000000002E-4</v>
      </c>
      <c r="Z4939" s="122">
        <v>9.0833532000000005E-4</v>
      </c>
      <c r="AA4939" s="122">
        <v>9.0388344000000005E-4</v>
      </c>
      <c r="AB4939" s="122">
        <v>8.9854927999999997E-4</v>
      </c>
      <c r="AC4939" s="122">
        <v>8.9342304000000002E-4</v>
      </c>
      <c r="AD4939" s="122">
        <v>8.8640159999999997E-4</v>
      </c>
      <c r="AE4939" s="122">
        <v>8.7840496000000001E-4</v>
      </c>
      <c r="AF4939" s="122">
        <v>8.6974776000000003E-4</v>
      </c>
      <c r="AG4939" s="122">
        <v>8.6172259999999997E-4</v>
      </c>
      <c r="AH4939" s="122">
        <v>8.5388879999999997E-4</v>
      </c>
      <c r="AI4939" s="122">
        <v>8.4620127999999995E-4</v>
      </c>
      <c r="AJ4939" s="122">
        <v>8.4579648000000004E-4</v>
      </c>
      <c r="AK4939" s="122">
        <v>8.3733707999999996E-4</v>
      </c>
      <c r="AL4939" s="122">
        <v>0</v>
      </c>
    </row>
    <row r="4940" spans="1:38" hidden="1" x14ac:dyDescent="0.25">
      <c r="A4940" s="122" t="s">
        <v>2025</v>
      </c>
      <c r="B4940" s="122">
        <v>1</v>
      </c>
      <c r="C4940" s="122" t="s">
        <v>2232</v>
      </c>
      <c r="D4940" s="122" t="s">
        <v>2092</v>
      </c>
      <c r="E4940" s="122">
        <v>90</v>
      </c>
      <c r="F4940" s="122">
        <v>0</v>
      </c>
      <c r="G4940" s="122">
        <v>0</v>
      </c>
      <c r="H4940" s="122">
        <v>0</v>
      </c>
      <c r="I4940" s="122">
        <v>0</v>
      </c>
      <c r="J4940" s="122">
        <v>1.9954800000000001E-6</v>
      </c>
      <c r="K4940" s="122">
        <v>2.1907960000000002E-5</v>
      </c>
      <c r="L4940" s="122">
        <v>5.3650719999999999E-5</v>
      </c>
      <c r="M4940" s="122">
        <v>1.0097E-4</v>
      </c>
      <c r="N4940" s="122">
        <v>1.636082E-4</v>
      </c>
      <c r="O4940" s="122">
        <v>2.4742664000000002E-4</v>
      </c>
      <c r="P4940" s="122">
        <v>3.2488328000000001E-4</v>
      </c>
      <c r="Q4940" s="122">
        <v>3.9964615999999999E-4</v>
      </c>
      <c r="R4940" s="122">
        <v>4.6768568000000001E-4</v>
      </c>
      <c r="S4940" s="122">
        <v>4.6680064000000001E-4</v>
      </c>
      <c r="T4940" s="122">
        <v>4.6527435999999998E-4</v>
      </c>
      <c r="U4940" s="122">
        <v>4.6444820000000002E-4</v>
      </c>
      <c r="V4940" s="122">
        <v>4.6403972000000002E-4</v>
      </c>
      <c r="W4940" s="122">
        <v>4.6315191999999998E-4</v>
      </c>
      <c r="X4940" s="122">
        <v>4.6213899999999997E-4</v>
      </c>
      <c r="Y4940" s="122">
        <v>4.6065412000000002E-4</v>
      </c>
      <c r="Z4940" s="122">
        <v>4.5913980000000001E-4</v>
      </c>
      <c r="AA4940" s="122">
        <v>4.5779752E-4</v>
      </c>
      <c r="AB4940" s="122">
        <v>4.5607344000000001E-4</v>
      </c>
      <c r="AC4940" s="122">
        <v>4.5521139999999999E-4</v>
      </c>
      <c r="AD4940" s="122">
        <v>4.5375872000000001E-4</v>
      </c>
      <c r="AE4940" s="122">
        <v>4.5161052E-4</v>
      </c>
      <c r="AF4940" s="122">
        <v>4.5027468000000001E-4</v>
      </c>
      <c r="AG4940" s="122">
        <v>4.4920932000000002E-4</v>
      </c>
      <c r="AH4940" s="122">
        <v>4.4950095999999999E-4</v>
      </c>
      <c r="AI4940" s="122">
        <v>4.496546E-4</v>
      </c>
      <c r="AJ4940" s="122">
        <v>4.4889836000000001E-4</v>
      </c>
      <c r="AK4940" s="122">
        <v>4.4974292E-4</v>
      </c>
      <c r="AL4940" s="122">
        <v>0</v>
      </c>
    </row>
    <row r="4941" spans="1:38" hidden="1" x14ac:dyDescent="0.25">
      <c r="A4941" s="122" t="s">
        <v>2025</v>
      </c>
      <c r="B4941" s="122">
        <v>1</v>
      </c>
      <c r="C4941" s="122" t="s">
        <v>2232</v>
      </c>
      <c r="D4941" s="122" t="s">
        <v>2093</v>
      </c>
      <c r="E4941" s="122">
        <v>90</v>
      </c>
      <c r="F4941" s="122">
        <v>0</v>
      </c>
      <c r="G4941" s="122">
        <v>0</v>
      </c>
      <c r="H4941" s="122">
        <v>0</v>
      </c>
      <c r="I4941" s="122">
        <v>0</v>
      </c>
      <c r="J4941" s="122">
        <v>8.8871999999999998E-7</v>
      </c>
      <c r="K4941" s="122">
        <v>9.7381999999999994E-6</v>
      </c>
      <c r="L4941" s="122">
        <v>2.3750720000000001E-5</v>
      </c>
      <c r="M4941" s="122">
        <v>4.4680720000000002E-5</v>
      </c>
      <c r="N4941" s="122">
        <v>7.2563160000000001E-5</v>
      </c>
      <c r="O4941" s="122">
        <v>1.096272E-4</v>
      </c>
      <c r="P4941" s="122">
        <v>1.4365615999999999E-4</v>
      </c>
      <c r="Q4941" s="122">
        <v>1.7623243999999999E-4</v>
      </c>
      <c r="R4941" s="122">
        <v>2.0615451999999999E-4</v>
      </c>
      <c r="S4941" s="122">
        <v>2.0512779999999999E-4</v>
      </c>
      <c r="T4941" s="122">
        <v>2.0411212000000001E-4</v>
      </c>
      <c r="U4941" s="122">
        <v>2.0307804000000001E-4</v>
      </c>
      <c r="V4941" s="122">
        <v>2.024598E-4</v>
      </c>
      <c r="W4941" s="122">
        <v>2.0210008000000001E-4</v>
      </c>
      <c r="X4941" s="122">
        <v>2.01986E-4</v>
      </c>
      <c r="Y4941" s="122">
        <v>2.0201727999999999E-4</v>
      </c>
      <c r="Z4941" s="122">
        <v>2.0219300000000001E-4</v>
      </c>
      <c r="AA4941" s="122">
        <v>2.0157751999999999E-4</v>
      </c>
      <c r="AB4941" s="122">
        <v>2.0129048E-4</v>
      </c>
      <c r="AC4941" s="122">
        <v>2.0051859999999999E-4</v>
      </c>
      <c r="AD4941" s="122">
        <v>1.9962712E-4</v>
      </c>
      <c r="AE4941" s="122">
        <v>1.9882396E-4</v>
      </c>
      <c r="AF4941" s="122">
        <v>1.9759852000000001E-4</v>
      </c>
      <c r="AG4941" s="122">
        <v>1.9627556E-4</v>
      </c>
      <c r="AH4941" s="122">
        <v>1.9545952E-4</v>
      </c>
      <c r="AI4941" s="122">
        <v>1.9457447999999999E-4</v>
      </c>
      <c r="AJ4941" s="122">
        <v>1.9422028000000001E-4</v>
      </c>
      <c r="AK4941" s="122">
        <v>1.9391851999999999E-4</v>
      </c>
      <c r="AL4941" s="122">
        <v>0</v>
      </c>
    </row>
    <row r="4942" spans="1:38" hidden="1" x14ac:dyDescent="0.25">
      <c r="A4942" s="122" t="s">
        <v>2025</v>
      </c>
      <c r="B4942" s="122">
        <v>1</v>
      </c>
      <c r="C4942" s="122" t="s">
        <v>2232</v>
      </c>
      <c r="D4942" s="122" t="s">
        <v>2094</v>
      </c>
      <c r="E4942" s="122">
        <v>90</v>
      </c>
      <c r="F4942" s="122">
        <v>0</v>
      </c>
      <c r="G4942" s="122">
        <v>0</v>
      </c>
      <c r="H4942" s="122">
        <v>0</v>
      </c>
      <c r="I4942" s="122">
        <v>0</v>
      </c>
      <c r="J4942" s="122">
        <v>1.32572E-6</v>
      </c>
      <c r="K4942" s="122">
        <v>1.4554400000000001E-5</v>
      </c>
      <c r="L4942" s="122">
        <v>3.5604920000000003E-5</v>
      </c>
      <c r="M4942" s="122">
        <v>6.7018319999999996E-5</v>
      </c>
      <c r="N4942" s="122">
        <v>1.0869432E-4</v>
      </c>
      <c r="O4942" s="122">
        <v>1.6446287999999999E-4</v>
      </c>
      <c r="P4942" s="122">
        <v>2.1593687999999999E-4</v>
      </c>
      <c r="Q4942" s="122">
        <v>2.6531880000000001E-4</v>
      </c>
      <c r="R4942" s="122">
        <v>3.1071895999999999E-4</v>
      </c>
      <c r="S4942" s="122">
        <v>3.1015132000000001E-4</v>
      </c>
      <c r="T4942" s="122">
        <v>3.0949352000000002E-4</v>
      </c>
      <c r="U4942" s="122">
        <v>3.0940980000000002E-4</v>
      </c>
      <c r="V4942" s="122">
        <v>3.0917428000000002E-4</v>
      </c>
      <c r="W4942" s="122">
        <v>3.0902984E-4</v>
      </c>
      <c r="X4942" s="122">
        <v>3.085726E-4</v>
      </c>
      <c r="Y4942" s="122">
        <v>3.0787708000000003E-4</v>
      </c>
      <c r="Z4942" s="122">
        <v>3.0760843999999999E-4</v>
      </c>
      <c r="AA4942" s="122">
        <v>3.0702331999999999E-4</v>
      </c>
      <c r="AB4942" s="122">
        <v>3.0603983999999998E-4</v>
      </c>
      <c r="AC4942" s="122">
        <v>3.0531120000000002E-4</v>
      </c>
      <c r="AD4942" s="122">
        <v>3.0385759999999998E-4</v>
      </c>
      <c r="AE4942" s="122">
        <v>3.0254199999999999E-4</v>
      </c>
      <c r="AF4942" s="122">
        <v>3.0120340000000002E-4</v>
      </c>
      <c r="AG4942" s="122">
        <v>3.0043152000000002E-4</v>
      </c>
      <c r="AH4942" s="122">
        <v>2.99575E-4</v>
      </c>
      <c r="AI4942" s="122">
        <v>2.9876815999999999E-4</v>
      </c>
      <c r="AJ4942" s="122">
        <v>2.9795579999999998E-4</v>
      </c>
      <c r="AK4942" s="122">
        <v>2.9798340000000001E-4</v>
      </c>
      <c r="AL4942" s="122">
        <v>0</v>
      </c>
    </row>
    <row r="4943" spans="1:38" hidden="1" x14ac:dyDescent="0.25">
      <c r="A4943" s="122" t="s">
        <v>2025</v>
      </c>
      <c r="B4943" s="122">
        <v>1</v>
      </c>
      <c r="C4943" s="122" t="s">
        <v>2232</v>
      </c>
      <c r="D4943" s="122" t="s">
        <v>2095</v>
      </c>
      <c r="E4943" s="122">
        <v>90</v>
      </c>
      <c r="F4943" s="122">
        <v>0</v>
      </c>
      <c r="G4943" s="122">
        <v>0</v>
      </c>
      <c r="H4943" s="122">
        <v>0</v>
      </c>
      <c r="I4943" s="122">
        <v>0</v>
      </c>
      <c r="J4943" s="122">
        <v>1.49776E-6</v>
      </c>
      <c r="K4943" s="122">
        <v>1.63944E-5</v>
      </c>
      <c r="L4943" s="122">
        <v>3.9959280000000001E-5</v>
      </c>
      <c r="M4943" s="122">
        <v>7.4957920000000004E-5</v>
      </c>
      <c r="N4943" s="122">
        <v>1.2110236000000001E-4</v>
      </c>
      <c r="O4943" s="122">
        <v>1.8258504E-4</v>
      </c>
      <c r="P4943" s="122">
        <v>2.3848884E-4</v>
      </c>
      <c r="Q4943" s="122">
        <v>2.9204204000000001E-4</v>
      </c>
      <c r="R4943" s="122">
        <v>3.416696E-4</v>
      </c>
      <c r="S4943" s="122">
        <v>3.4057572000000002E-4</v>
      </c>
      <c r="T4943" s="122">
        <v>3.3981027999999998E-4</v>
      </c>
      <c r="U4943" s="122">
        <v>3.3854711999999998E-4</v>
      </c>
      <c r="V4943" s="122">
        <v>3.1528676000000002E-4</v>
      </c>
      <c r="W4943" s="122">
        <v>3.1766219999999998E-4</v>
      </c>
      <c r="X4943" s="122">
        <v>3.1905323999999999E-4</v>
      </c>
      <c r="Y4943" s="122">
        <v>3.2032744E-4</v>
      </c>
      <c r="Z4943" s="122">
        <v>3.2148571999999999E-4</v>
      </c>
      <c r="AA4943" s="122">
        <v>3.2145352000000001E-4</v>
      </c>
      <c r="AB4943" s="122">
        <v>3.2097971999999999E-4</v>
      </c>
      <c r="AC4943" s="122">
        <v>3.2049303999999999E-4</v>
      </c>
      <c r="AD4943" s="122">
        <v>3.1960708000000002E-4</v>
      </c>
      <c r="AE4943" s="122">
        <v>3.1879012000000001E-4</v>
      </c>
      <c r="AF4943" s="122">
        <v>3.1755455999999999E-4</v>
      </c>
      <c r="AG4943" s="122">
        <v>3.1513587999999998E-4</v>
      </c>
      <c r="AH4943" s="122">
        <v>3.1300791999999998E-4</v>
      </c>
      <c r="AI4943" s="122">
        <v>3.1118999999999998E-4</v>
      </c>
      <c r="AJ4943" s="122">
        <v>3.0769675999999999E-4</v>
      </c>
      <c r="AK4943" s="122">
        <v>3.0555959999999999E-4</v>
      </c>
      <c r="AL4943" s="122">
        <v>0</v>
      </c>
    </row>
    <row r="4944" spans="1:38" hidden="1" x14ac:dyDescent="0.25">
      <c r="A4944" s="122" t="s">
        <v>2025</v>
      </c>
      <c r="B4944" s="122">
        <v>1</v>
      </c>
      <c r="C4944" s="122" t="s">
        <v>2232</v>
      </c>
      <c r="D4944" s="122" t="s">
        <v>2096</v>
      </c>
      <c r="E4944" s="122">
        <v>90</v>
      </c>
      <c r="F4944" s="122">
        <v>0</v>
      </c>
      <c r="G4944" s="122">
        <v>0</v>
      </c>
      <c r="H4944" s="122">
        <v>0</v>
      </c>
      <c r="I4944" s="122">
        <v>0</v>
      </c>
      <c r="J4944" s="122">
        <v>2.09944E-6</v>
      </c>
      <c r="K4944" s="122">
        <v>2.299356E-5</v>
      </c>
      <c r="L4944" s="122">
        <v>5.6137480000000001E-5</v>
      </c>
      <c r="M4944" s="122">
        <v>1.0556172E-4</v>
      </c>
      <c r="N4944" s="122">
        <v>1.7105283999999999E-4</v>
      </c>
      <c r="O4944" s="122">
        <v>2.585752E-4</v>
      </c>
      <c r="P4944" s="122">
        <v>3.3924172E-4</v>
      </c>
      <c r="Q4944" s="122">
        <v>4.1724668000000002E-4</v>
      </c>
      <c r="R4944" s="122">
        <v>4.8753284E-4</v>
      </c>
      <c r="S4944" s="122">
        <v>4.8381972000000002E-4</v>
      </c>
      <c r="T4944" s="122">
        <v>4.7865667999999999E-4</v>
      </c>
      <c r="U4944" s="122">
        <v>4.7367028E-4</v>
      </c>
      <c r="V4944" s="122">
        <v>4.6971243999999998E-4</v>
      </c>
      <c r="W4944" s="122">
        <v>4.6692392000000001E-4</v>
      </c>
      <c r="X4944" s="122">
        <v>4.6531483999999999E-4</v>
      </c>
      <c r="Y4944" s="122">
        <v>4.6481160000000002E-4</v>
      </c>
      <c r="Z4944" s="122">
        <v>4.6450799999999998E-4</v>
      </c>
      <c r="AA4944" s="122">
        <v>4.6460828E-4</v>
      </c>
      <c r="AB4944" s="122">
        <v>4.6481160000000002E-4</v>
      </c>
      <c r="AC4944" s="122">
        <v>4.6522744E-4</v>
      </c>
      <c r="AD4944" s="122">
        <v>4.6537371999999999E-4</v>
      </c>
      <c r="AE4944" s="122">
        <v>4.6431848E-4</v>
      </c>
      <c r="AF4944" s="122">
        <v>4.6312156000000003E-4</v>
      </c>
      <c r="AG4944" s="122">
        <v>4.6279588000000001E-4</v>
      </c>
      <c r="AH4944" s="122">
        <v>4.6206539999999998E-4</v>
      </c>
      <c r="AI4944" s="122">
        <v>4.6060259999999999E-4</v>
      </c>
      <c r="AJ4944" s="122">
        <v>4.6454847999999999E-4</v>
      </c>
      <c r="AK4944" s="122">
        <v>4.6155388000000002E-4</v>
      </c>
      <c r="AL4944" s="122">
        <v>0</v>
      </c>
    </row>
    <row r="4945" spans="1:38" hidden="1" x14ac:dyDescent="0.25">
      <c r="A4945" s="122" t="s">
        <v>2025</v>
      </c>
      <c r="B4945" s="122">
        <v>1</v>
      </c>
      <c r="C4945" s="122" t="s">
        <v>2232</v>
      </c>
      <c r="D4945" s="122" t="s">
        <v>2097</v>
      </c>
      <c r="E4945" s="122">
        <v>90</v>
      </c>
      <c r="F4945" s="122">
        <v>0</v>
      </c>
      <c r="G4945" s="122">
        <v>0</v>
      </c>
      <c r="H4945" s="122">
        <v>0</v>
      </c>
      <c r="I4945" s="122">
        <v>0</v>
      </c>
      <c r="J4945" s="122">
        <v>1.7305199999999999E-6</v>
      </c>
      <c r="K4945" s="122">
        <v>1.898236E-5</v>
      </c>
      <c r="L4945" s="122">
        <v>4.6437000000000003E-5</v>
      </c>
      <c r="M4945" s="122">
        <v>8.7441400000000006E-5</v>
      </c>
      <c r="N4945" s="122">
        <v>1.419422E-4</v>
      </c>
      <c r="O4945" s="122">
        <v>2.1507208E-4</v>
      </c>
      <c r="P4945" s="122">
        <v>2.8324132000000002E-4</v>
      </c>
      <c r="Q4945" s="122">
        <v>3.5053196000000002E-4</v>
      </c>
      <c r="R4945" s="122">
        <v>4.1332195999999998E-4</v>
      </c>
      <c r="S4945" s="122">
        <v>4.140414E-4</v>
      </c>
      <c r="T4945" s="122">
        <v>4.1406164000000001E-4</v>
      </c>
      <c r="U4945" s="122">
        <v>4.1368535999999998E-4</v>
      </c>
      <c r="V4945" s="122">
        <v>4.1235780000000002E-4</v>
      </c>
      <c r="W4945" s="122">
        <v>4.1043132000000002E-4</v>
      </c>
      <c r="X4945" s="122">
        <v>4.0892160000000001E-4</v>
      </c>
      <c r="Y4945" s="122">
        <v>4.0866952E-4</v>
      </c>
      <c r="Z4945" s="122">
        <v>4.0949660000000001E-4</v>
      </c>
      <c r="AA4945" s="122">
        <v>4.1024087999999998E-4</v>
      </c>
      <c r="AB4945" s="122">
        <v>4.1069536000000001E-4</v>
      </c>
      <c r="AC4945" s="122">
        <v>4.1049940000000002E-4</v>
      </c>
      <c r="AD4945" s="122">
        <v>4.1000995999999998E-4</v>
      </c>
      <c r="AE4945" s="122">
        <v>4.0906052000000003E-4</v>
      </c>
      <c r="AF4945" s="122">
        <v>4.0747995999999999E-4</v>
      </c>
      <c r="AG4945" s="122">
        <v>4.0646796E-4</v>
      </c>
      <c r="AH4945" s="122">
        <v>4.0545780000000002E-4</v>
      </c>
      <c r="AI4945" s="122">
        <v>4.0449179999999999E-4</v>
      </c>
      <c r="AJ4945" s="122">
        <v>4.0834843999999998E-4</v>
      </c>
      <c r="AK4945" s="122">
        <v>4.0739531999999998E-4</v>
      </c>
      <c r="AL4945" s="122">
        <v>0</v>
      </c>
    </row>
    <row r="4946" spans="1:38" hidden="1" x14ac:dyDescent="0.25">
      <c r="A4946" s="122" t="s">
        <v>2025</v>
      </c>
      <c r="B4946" s="122">
        <v>1</v>
      </c>
      <c r="C4946" s="122" t="s">
        <v>2232</v>
      </c>
      <c r="D4946" s="122" t="s">
        <v>2098</v>
      </c>
      <c r="E4946" s="122">
        <v>90</v>
      </c>
      <c r="F4946" s="122">
        <v>0</v>
      </c>
      <c r="G4946" s="122">
        <v>0</v>
      </c>
      <c r="H4946" s="122">
        <v>0</v>
      </c>
      <c r="I4946" s="122">
        <v>0</v>
      </c>
      <c r="J4946" s="122">
        <v>4.2780000000000001E-7</v>
      </c>
      <c r="K4946" s="122">
        <v>4.6551999999999999E-6</v>
      </c>
      <c r="L4946" s="122">
        <v>1.1346359999999999E-5</v>
      </c>
      <c r="M4946" s="122">
        <v>2.1274079999999999E-5</v>
      </c>
      <c r="N4946" s="122">
        <v>3.4339920000000001E-5</v>
      </c>
      <c r="O4946" s="122">
        <v>5.1852119999999999E-5</v>
      </c>
      <c r="P4946" s="122">
        <v>6.8106679999999995E-5</v>
      </c>
      <c r="Q4946" s="122">
        <v>8.3851560000000006E-5</v>
      </c>
      <c r="R4946" s="122">
        <v>9.8457480000000002E-5</v>
      </c>
      <c r="S4946" s="122">
        <v>9.84216E-5</v>
      </c>
      <c r="T4946" s="122">
        <v>9.8062799999999999E-5</v>
      </c>
      <c r="U4946" s="122">
        <v>9.7554959999999994E-5</v>
      </c>
      <c r="V4946" s="122">
        <v>9.6990999999999993E-5</v>
      </c>
      <c r="W4946" s="122">
        <v>9.6341479999999998E-5</v>
      </c>
      <c r="X4946" s="122">
        <v>9.5703919999999998E-5</v>
      </c>
      <c r="Y4946" s="122">
        <v>9.4821639999999996E-5</v>
      </c>
      <c r="Z4946" s="122">
        <v>9.3917279999999995E-5</v>
      </c>
      <c r="AA4946" s="122">
        <v>9.3317440000000005E-5</v>
      </c>
      <c r="AB4946" s="122">
        <v>9.26302E-5</v>
      </c>
      <c r="AC4946" s="122">
        <v>9.2041399999999996E-5</v>
      </c>
      <c r="AD4946" s="122">
        <v>9.1577720000000004E-5</v>
      </c>
      <c r="AE4946" s="122">
        <v>9.078744E-5</v>
      </c>
      <c r="AF4946" s="122">
        <v>9.0378039999999997E-5</v>
      </c>
      <c r="AG4946" s="122">
        <v>9.0066159999999999E-5</v>
      </c>
      <c r="AH4946" s="122">
        <v>8.9929080000000005E-5</v>
      </c>
      <c r="AI4946" s="122">
        <v>8.9902399999999995E-5</v>
      </c>
      <c r="AJ4946" s="122">
        <v>9.0120440000000001E-5</v>
      </c>
      <c r="AK4946" s="122">
        <v>9.0678879999999995E-5</v>
      </c>
      <c r="AL4946" s="122">
        <v>0</v>
      </c>
    </row>
    <row r="4947" spans="1:38" hidden="1" x14ac:dyDescent="0.25">
      <c r="A4947" s="122" t="s">
        <v>2025</v>
      </c>
      <c r="B4947" s="122">
        <v>1</v>
      </c>
      <c r="C4947" s="122" t="s">
        <v>2232</v>
      </c>
      <c r="D4947" s="122" t="s">
        <v>2099</v>
      </c>
      <c r="E4947" s="122">
        <v>90</v>
      </c>
      <c r="F4947" s="122">
        <v>0</v>
      </c>
      <c r="G4947" s="122">
        <v>0</v>
      </c>
      <c r="H4947" s="122">
        <v>0</v>
      </c>
      <c r="I4947" s="122">
        <v>0</v>
      </c>
      <c r="J4947" s="122">
        <v>3.3055599999999999E-6</v>
      </c>
      <c r="K4947" s="122">
        <v>3.6227760000000003E-5</v>
      </c>
      <c r="L4947" s="122">
        <v>8.8647520000000003E-5</v>
      </c>
      <c r="M4947" s="122">
        <v>1.6631023999999999E-4</v>
      </c>
      <c r="N4947" s="122">
        <v>2.6858479999999999E-4</v>
      </c>
      <c r="O4947" s="122">
        <v>4.0509808000000001E-4</v>
      </c>
      <c r="P4947" s="122">
        <v>5.3077099999999998E-4</v>
      </c>
      <c r="Q4947" s="122">
        <v>6.5161023999999997E-4</v>
      </c>
      <c r="R4947" s="122">
        <v>7.6092095999999996E-4</v>
      </c>
      <c r="S4947" s="122">
        <v>7.5641295999999999E-4</v>
      </c>
      <c r="T4947" s="122">
        <v>7.5059856000000004E-4</v>
      </c>
      <c r="U4947" s="122">
        <v>7.4351272000000004E-4</v>
      </c>
      <c r="V4947" s="122">
        <v>7.3541579999999995E-4</v>
      </c>
      <c r="W4947" s="122">
        <v>7.2608239999999999E-4</v>
      </c>
      <c r="X4947" s="122">
        <v>7.1548399999999996E-4</v>
      </c>
      <c r="Y4947" s="122">
        <v>7.0614416000000003E-4</v>
      </c>
      <c r="Z4947" s="122">
        <v>6.9873815999999997E-4</v>
      </c>
      <c r="AA4947" s="122">
        <v>6.9422463999999995E-4</v>
      </c>
      <c r="AB4947" s="122">
        <v>6.9037351999999997E-4</v>
      </c>
      <c r="AC4947" s="122">
        <v>6.8689960000000003E-4</v>
      </c>
      <c r="AD4947" s="122">
        <v>6.8325272000000002E-4</v>
      </c>
      <c r="AE4947" s="122">
        <v>6.7859843999999996E-4</v>
      </c>
      <c r="AF4947" s="122">
        <v>6.7522755999999996E-4</v>
      </c>
      <c r="AG4947" s="122">
        <v>6.7271227999999997E-4</v>
      </c>
      <c r="AH4947" s="122">
        <v>6.7019607999999997E-4</v>
      </c>
      <c r="AI4947" s="122">
        <v>6.6701931999999995E-4</v>
      </c>
      <c r="AJ4947" s="122">
        <v>6.6601743999999995E-4</v>
      </c>
      <c r="AK4947" s="122">
        <v>6.6416271999999998E-4</v>
      </c>
      <c r="AL4947" s="122">
        <v>0</v>
      </c>
    </row>
    <row r="4948" spans="1:38" hidden="1" x14ac:dyDescent="0.25">
      <c r="A4948" s="122" t="s">
        <v>2025</v>
      </c>
      <c r="B4948" s="122">
        <v>1</v>
      </c>
      <c r="C4948" s="122" t="s">
        <v>2232</v>
      </c>
      <c r="D4948" s="122" t="s">
        <v>2100</v>
      </c>
      <c r="E4948" s="122">
        <v>90</v>
      </c>
      <c r="F4948" s="122">
        <v>0</v>
      </c>
      <c r="G4948" s="122">
        <v>0</v>
      </c>
      <c r="H4948" s="122">
        <v>0</v>
      </c>
      <c r="I4948" s="122">
        <v>0</v>
      </c>
      <c r="J4948" s="122">
        <v>1.58792E-6</v>
      </c>
      <c r="K4948" s="122">
        <v>1.7447799999999999E-5</v>
      </c>
      <c r="L4948" s="122">
        <v>4.281128E-5</v>
      </c>
      <c r="M4948" s="122">
        <v>8.0762199999999997E-5</v>
      </c>
      <c r="N4948" s="122">
        <v>1.3127664000000001E-4</v>
      </c>
      <c r="O4948" s="122">
        <v>1.9947623999999999E-4</v>
      </c>
      <c r="P4948" s="122">
        <v>2.6311724000000001E-4</v>
      </c>
      <c r="Q4948" s="122">
        <v>3.2497252000000001E-4</v>
      </c>
      <c r="R4948" s="122">
        <v>3.8130228E-4</v>
      </c>
      <c r="S4948" s="122">
        <v>3.8069231999999999E-4</v>
      </c>
      <c r="T4948" s="122">
        <v>3.7978243999999998E-4</v>
      </c>
      <c r="U4948" s="122">
        <v>3.7871155999999998E-4</v>
      </c>
      <c r="V4948" s="122">
        <v>3.7837116000000002E-4</v>
      </c>
      <c r="W4948" s="122">
        <v>3.7803720000000003E-4</v>
      </c>
      <c r="X4948" s="122">
        <v>3.7741987999999999E-4</v>
      </c>
      <c r="Y4948" s="122">
        <v>3.7663512000000001E-4</v>
      </c>
      <c r="Z4948" s="122">
        <v>3.7569395999999998E-4</v>
      </c>
      <c r="AA4948" s="122">
        <v>3.7556792E-4</v>
      </c>
      <c r="AB4948" s="122">
        <v>3.7506284000000001E-4</v>
      </c>
      <c r="AC4948" s="122">
        <v>3.7513367999999998E-4</v>
      </c>
      <c r="AD4948" s="122">
        <v>3.7510423999999998E-4</v>
      </c>
      <c r="AE4948" s="122">
        <v>3.7459823999999998E-4</v>
      </c>
      <c r="AF4948" s="122">
        <v>3.7480708000000001E-4</v>
      </c>
      <c r="AG4948" s="122">
        <v>3.7552560000000002E-4</v>
      </c>
      <c r="AH4948" s="122">
        <v>3.7637568000000002E-4</v>
      </c>
      <c r="AI4948" s="122">
        <v>3.7677495999999998E-4</v>
      </c>
      <c r="AJ4948" s="122">
        <v>3.7755235999999999E-4</v>
      </c>
      <c r="AK4948" s="122">
        <v>3.7714756000000002E-4</v>
      </c>
      <c r="AL4948" s="122">
        <v>0</v>
      </c>
    </row>
    <row r="4949" spans="1:38" hidden="1" x14ac:dyDescent="0.25">
      <c r="A4949" s="122" t="s">
        <v>2025</v>
      </c>
      <c r="B4949" s="122">
        <v>1</v>
      </c>
      <c r="C4949" s="122" t="s">
        <v>2232</v>
      </c>
      <c r="D4949" s="122" t="s">
        <v>2101</v>
      </c>
      <c r="E4949" s="122">
        <v>90</v>
      </c>
      <c r="F4949" s="122">
        <v>0</v>
      </c>
      <c r="G4949" s="122">
        <v>0</v>
      </c>
      <c r="H4949" s="122">
        <v>0</v>
      </c>
      <c r="I4949" s="122">
        <v>0</v>
      </c>
      <c r="J4949" s="122">
        <v>1.8335600000000001E-6</v>
      </c>
      <c r="K4949" s="122">
        <v>2.0136040000000001E-5</v>
      </c>
      <c r="L4949" s="122">
        <v>4.9340520000000001E-5</v>
      </c>
      <c r="M4949" s="122">
        <v>9.2931959999999994E-5</v>
      </c>
      <c r="N4949" s="122">
        <v>1.5059572E-4</v>
      </c>
      <c r="O4949" s="122">
        <v>2.2765584000000001E-4</v>
      </c>
      <c r="P4949" s="122">
        <v>2.9904048000000002E-4</v>
      </c>
      <c r="Q4949" s="122">
        <v>3.6790892000000003E-4</v>
      </c>
      <c r="R4949" s="122">
        <v>4.3113223999999999E-4</v>
      </c>
      <c r="S4949" s="122">
        <v>4.3009632000000001E-4</v>
      </c>
      <c r="T4949" s="122">
        <v>4.2905120000000002E-4</v>
      </c>
      <c r="U4949" s="122">
        <v>4.2832623999999999E-4</v>
      </c>
      <c r="V4949" s="122">
        <v>4.2813672000000002E-4</v>
      </c>
      <c r="W4949" s="122">
        <v>4.2743384000000002E-4</v>
      </c>
      <c r="X4949" s="122">
        <v>4.2610996E-4</v>
      </c>
      <c r="Y4949" s="122">
        <v>4.2512187999999999E-4</v>
      </c>
      <c r="Z4949" s="122">
        <v>4.2416140000000002E-4</v>
      </c>
      <c r="AA4949" s="122">
        <v>4.2224872000000001E-4</v>
      </c>
      <c r="AB4949" s="122">
        <v>4.2029555999999999E-4</v>
      </c>
      <c r="AC4949" s="122">
        <v>4.1865979999999999E-4</v>
      </c>
      <c r="AD4949" s="122">
        <v>4.1682440000000002E-4</v>
      </c>
      <c r="AE4949" s="122">
        <v>4.1499544000000001E-4</v>
      </c>
      <c r="AF4949" s="122">
        <v>4.1320236000000002E-4</v>
      </c>
      <c r="AG4949" s="122">
        <v>4.1207811999999998E-4</v>
      </c>
      <c r="AH4949" s="122">
        <v>4.1108360000000001E-4</v>
      </c>
      <c r="AI4949" s="122">
        <v>4.1020500000000002E-4</v>
      </c>
      <c r="AJ4949" s="122">
        <v>4.0714415999999997E-4</v>
      </c>
      <c r="AK4949" s="122">
        <v>4.0759679999999998E-4</v>
      </c>
      <c r="AL4949" s="122">
        <v>0</v>
      </c>
    </row>
    <row r="4950" spans="1:38" hidden="1" x14ac:dyDescent="0.25">
      <c r="A4950" s="122" t="s">
        <v>2025</v>
      </c>
      <c r="B4950" s="122">
        <v>1</v>
      </c>
      <c r="C4950" s="122" t="s">
        <v>2232</v>
      </c>
      <c r="D4950" s="122" t="s">
        <v>2135</v>
      </c>
      <c r="E4950" s="122">
        <v>90</v>
      </c>
      <c r="F4950" s="122">
        <v>0</v>
      </c>
      <c r="G4950" s="122">
        <v>0</v>
      </c>
      <c r="H4950" s="122">
        <v>0</v>
      </c>
      <c r="I4950" s="122">
        <v>0</v>
      </c>
      <c r="J4950" s="122">
        <v>1.8399999999999999E-8</v>
      </c>
      <c r="K4950" s="122">
        <v>2.1436E-7</v>
      </c>
      <c r="L4950" s="122">
        <v>5.4372E-7</v>
      </c>
      <c r="M4950" s="122">
        <v>1.0580000000000001E-6</v>
      </c>
      <c r="N4950" s="122">
        <v>1.7700800000000001E-6</v>
      </c>
      <c r="O4950" s="122">
        <v>2.7553999999999999E-6</v>
      </c>
      <c r="P4950" s="122">
        <v>3.7186400000000001E-6</v>
      </c>
      <c r="Q4950" s="122">
        <v>4.5273200000000004E-6</v>
      </c>
      <c r="R4950" s="122">
        <v>5.2449200000000001E-6</v>
      </c>
      <c r="S4950" s="122">
        <v>5.1667199999999997E-6</v>
      </c>
      <c r="T4950" s="122">
        <v>5.0885200000000002E-6</v>
      </c>
      <c r="U4950" s="122">
        <v>5.0103199999999998E-6</v>
      </c>
      <c r="V4950" s="122">
        <v>4.853E-6</v>
      </c>
      <c r="W4950" s="122">
        <v>4.6211599999999996E-6</v>
      </c>
      <c r="X4950" s="122">
        <v>4.3856400000000002E-6</v>
      </c>
      <c r="Y4950" s="122">
        <v>4.1446000000000001E-6</v>
      </c>
      <c r="Z4950" s="122">
        <v>3.89896E-6</v>
      </c>
      <c r="AA4950" s="122">
        <v>3.7609599999999998E-6</v>
      </c>
      <c r="AB4950" s="122">
        <v>3.72508E-6</v>
      </c>
      <c r="AC4950" s="122">
        <v>3.6901200000000002E-6</v>
      </c>
      <c r="AD4950" s="122">
        <v>3.65056E-6</v>
      </c>
      <c r="AE4950" s="122">
        <v>3.6109999999999998E-6</v>
      </c>
      <c r="AF4950" s="122">
        <v>3.5714400000000001E-6</v>
      </c>
      <c r="AG4950" s="122">
        <v>3.5364799999999998E-6</v>
      </c>
      <c r="AH4950" s="122">
        <v>3.5061199999999999E-6</v>
      </c>
      <c r="AI4950" s="122">
        <v>3.47668E-6</v>
      </c>
      <c r="AJ4950" s="122">
        <v>3.4297599999999999E-6</v>
      </c>
      <c r="AK4950" s="122">
        <v>3.4132000000000002E-6</v>
      </c>
      <c r="AL4950" s="122">
        <v>0</v>
      </c>
    </row>
    <row r="4951" spans="1:38" hidden="1" x14ac:dyDescent="0.25">
      <c r="A4951" s="122" t="s">
        <v>2025</v>
      </c>
      <c r="B4951" s="122">
        <v>1</v>
      </c>
      <c r="C4951" s="122" t="s">
        <v>2232</v>
      </c>
      <c r="D4951" s="122" t="s">
        <v>2102</v>
      </c>
      <c r="E4951" s="122">
        <v>90</v>
      </c>
      <c r="F4951" s="122">
        <v>0</v>
      </c>
      <c r="G4951" s="122">
        <v>0</v>
      </c>
      <c r="H4951" s="122">
        <v>0</v>
      </c>
      <c r="I4951" s="122">
        <v>0</v>
      </c>
      <c r="J4951" s="122">
        <v>9.2643999999999998E-7</v>
      </c>
      <c r="K4951" s="122">
        <v>1.01936E-5</v>
      </c>
      <c r="L4951" s="122">
        <v>2.4963280000000001E-5</v>
      </c>
      <c r="M4951" s="122">
        <v>4.7083760000000002E-5</v>
      </c>
      <c r="N4951" s="122">
        <v>7.6497080000000002E-5</v>
      </c>
      <c r="O4951" s="122">
        <v>1.1576912E-4</v>
      </c>
      <c r="P4951" s="122">
        <v>1.5190487999999999E-4</v>
      </c>
      <c r="Q4951" s="122">
        <v>1.8606908E-4</v>
      </c>
      <c r="R4951" s="122">
        <v>2.1718164000000001E-4</v>
      </c>
      <c r="S4951" s="122">
        <v>2.1607395999999999E-4</v>
      </c>
      <c r="T4951" s="122">
        <v>2.1565536000000001E-4</v>
      </c>
      <c r="U4951" s="122">
        <v>2.1496168E-4</v>
      </c>
      <c r="V4951" s="122">
        <v>2.1286868E-4</v>
      </c>
      <c r="W4951" s="122">
        <v>2.1259544E-4</v>
      </c>
      <c r="X4951" s="122">
        <v>2.1203699999999999E-4</v>
      </c>
      <c r="Y4951" s="122">
        <v>2.1100844E-4</v>
      </c>
      <c r="Z4951" s="122">
        <v>2.1013995999999999E-4</v>
      </c>
      <c r="AA4951" s="122">
        <v>2.0926688000000001E-4</v>
      </c>
      <c r="AB4951" s="122">
        <v>2.0816656000000001E-4</v>
      </c>
      <c r="AC4951" s="122">
        <v>2.0713708000000001E-4</v>
      </c>
      <c r="AD4951" s="122">
        <v>2.0582055999999999E-4</v>
      </c>
      <c r="AE4951" s="122">
        <v>2.0425472000000001E-4</v>
      </c>
      <c r="AF4951" s="122">
        <v>2.0286368000000001E-4</v>
      </c>
      <c r="AG4951" s="122">
        <v>2.0165480000000001E-4</v>
      </c>
      <c r="AH4951" s="122">
        <v>2.0016624000000001E-4</v>
      </c>
      <c r="AI4951" s="122">
        <v>1.9895551999999999E-4</v>
      </c>
      <c r="AJ4951" s="122">
        <v>1.9560948E-4</v>
      </c>
      <c r="AK4951" s="122">
        <v>1.9493512000000001E-4</v>
      </c>
      <c r="AL4951" s="122">
        <v>0</v>
      </c>
    </row>
    <row r="4952" spans="1:38" hidden="1" x14ac:dyDescent="0.25">
      <c r="A4952" s="122" t="s">
        <v>2025</v>
      </c>
      <c r="B4952" s="122">
        <v>1</v>
      </c>
      <c r="C4952" s="122" t="s">
        <v>2232</v>
      </c>
      <c r="D4952" s="122" t="s">
        <v>2103</v>
      </c>
      <c r="E4952" s="122">
        <v>90</v>
      </c>
      <c r="F4952" s="122">
        <v>0</v>
      </c>
      <c r="G4952" s="122">
        <v>0</v>
      </c>
      <c r="H4952" s="122">
        <v>0</v>
      </c>
      <c r="I4952" s="122">
        <v>0</v>
      </c>
      <c r="J4952" s="122">
        <v>2.9624000000000001E-7</v>
      </c>
      <c r="K4952" s="122">
        <v>3.2816399999999999E-6</v>
      </c>
      <c r="L4952" s="122">
        <v>8.0509200000000008E-6</v>
      </c>
      <c r="M4952" s="122">
        <v>1.508708E-5</v>
      </c>
      <c r="N4952" s="122">
        <v>2.4339520000000001E-5</v>
      </c>
      <c r="O4952" s="122">
        <v>3.6735600000000001E-5</v>
      </c>
      <c r="P4952" s="122">
        <v>4.8198799999999997E-5</v>
      </c>
      <c r="Q4952" s="122">
        <v>5.9151399999999997E-5</v>
      </c>
      <c r="R4952" s="122">
        <v>6.9262200000000002E-5</v>
      </c>
      <c r="S4952" s="122">
        <v>6.9276920000000002E-5</v>
      </c>
      <c r="T4952" s="122">
        <v>6.9422280000000006E-5</v>
      </c>
      <c r="U4952" s="122">
        <v>6.9541879999999998E-5</v>
      </c>
      <c r="V4952" s="122">
        <v>6.9810520000000007E-5</v>
      </c>
      <c r="W4952" s="122">
        <v>7.0036839999999996E-5</v>
      </c>
      <c r="X4952" s="122">
        <v>7.0233719999999999E-5</v>
      </c>
      <c r="Y4952" s="122">
        <v>7.0173920000000004E-5</v>
      </c>
      <c r="Z4952" s="122">
        <v>7.0083759999999999E-5</v>
      </c>
      <c r="AA4952" s="122">
        <v>7.0069959999999995E-5</v>
      </c>
      <c r="AB4952" s="122">
        <v>7.0037760000000006E-5</v>
      </c>
      <c r="AC4952" s="122">
        <v>7.0261320000000006E-5</v>
      </c>
      <c r="AD4952" s="122">
        <v>7.0351479999999997E-5</v>
      </c>
      <c r="AE4952" s="122">
        <v>7.0459120000000006E-5</v>
      </c>
      <c r="AF4952" s="122">
        <v>7.0691879999999998E-5</v>
      </c>
      <c r="AG4952" s="122">
        <v>7.1059880000000006E-5</v>
      </c>
      <c r="AH4952" s="122">
        <v>7.1253079999999996E-5</v>
      </c>
      <c r="AI4952" s="122">
        <v>7.1487679999999995E-5</v>
      </c>
      <c r="AJ4952" s="122">
        <v>7.1856599999999999E-5</v>
      </c>
      <c r="AK4952" s="122">
        <v>7.2970719999999997E-5</v>
      </c>
      <c r="AL4952" s="122">
        <v>0</v>
      </c>
    </row>
    <row r="4953" spans="1:38" hidden="1" x14ac:dyDescent="0.25">
      <c r="A4953" s="122" t="s">
        <v>2025</v>
      </c>
      <c r="B4953" s="122">
        <v>1</v>
      </c>
      <c r="C4953" s="122" t="s">
        <v>2232</v>
      </c>
      <c r="D4953" s="122" t="s">
        <v>2104</v>
      </c>
      <c r="E4953" s="122">
        <v>90</v>
      </c>
      <c r="F4953" s="122">
        <v>0</v>
      </c>
      <c r="G4953" s="122">
        <v>0</v>
      </c>
      <c r="H4953" s="122">
        <v>0</v>
      </c>
      <c r="I4953" s="122">
        <v>0</v>
      </c>
      <c r="J4953" s="122">
        <v>2.47572E-6</v>
      </c>
      <c r="K4953" s="122">
        <v>2.7498799999999998E-5</v>
      </c>
      <c r="L4953" s="122">
        <v>6.8136119999999994E-5</v>
      </c>
      <c r="M4953" s="122">
        <v>1.2981936000000001E-4</v>
      </c>
      <c r="N4953" s="122">
        <v>2.1297908E-4</v>
      </c>
      <c r="O4953" s="122">
        <v>3.2537456E-4</v>
      </c>
      <c r="P4953" s="122">
        <v>4.3099791999999998E-4</v>
      </c>
      <c r="Q4953" s="122">
        <v>5.3545564000000005E-4</v>
      </c>
      <c r="R4953" s="122">
        <v>6.3256439999999998E-4</v>
      </c>
      <c r="S4953" s="122">
        <v>6.3447799999999995E-4</v>
      </c>
      <c r="T4953" s="122">
        <v>6.3846620000000004E-4</v>
      </c>
      <c r="U4953" s="122">
        <v>6.4396503999999998E-4</v>
      </c>
      <c r="V4953" s="122">
        <v>6.5343276000000001E-4</v>
      </c>
      <c r="W4953" s="122">
        <v>6.6195931999999996E-4</v>
      </c>
      <c r="X4953" s="122">
        <v>6.6963212000000004E-4</v>
      </c>
      <c r="Y4953" s="122">
        <v>6.7390736000000004E-4</v>
      </c>
      <c r="Z4953" s="122">
        <v>6.7730307999999998E-4</v>
      </c>
      <c r="AA4953" s="122">
        <v>6.7847975999999995E-4</v>
      </c>
      <c r="AB4953" s="122">
        <v>6.8015692000000002E-4</v>
      </c>
      <c r="AC4953" s="122">
        <v>6.8218276000000003E-4</v>
      </c>
      <c r="AD4953" s="122">
        <v>6.8361428E-4</v>
      </c>
      <c r="AE4953" s="122">
        <v>6.8561619999999996E-4</v>
      </c>
      <c r="AF4953" s="122">
        <v>6.8931552000000001E-4</v>
      </c>
      <c r="AG4953" s="122">
        <v>6.9287316E-4</v>
      </c>
      <c r="AH4953" s="122">
        <v>6.9731123999999995E-4</v>
      </c>
      <c r="AI4953" s="122">
        <v>7.0152943999999997E-4</v>
      </c>
      <c r="AJ4953" s="122">
        <v>6.9178572000000004E-4</v>
      </c>
      <c r="AK4953" s="122">
        <v>6.972266E-4</v>
      </c>
      <c r="AL4953" s="122">
        <v>0</v>
      </c>
    </row>
    <row r="4954" spans="1:38" hidden="1" x14ac:dyDescent="0.25">
      <c r="A4954" s="122" t="s">
        <v>2025</v>
      </c>
      <c r="B4954" s="122">
        <v>1</v>
      </c>
      <c r="C4954" s="122" t="s">
        <v>2232</v>
      </c>
      <c r="D4954" s="122" t="s">
        <v>2105</v>
      </c>
      <c r="E4954" s="122">
        <v>90</v>
      </c>
      <c r="F4954" s="122">
        <v>0</v>
      </c>
      <c r="G4954" s="122">
        <v>0</v>
      </c>
      <c r="H4954" s="122">
        <v>0</v>
      </c>
      <c r="I4954" s="122">
        <v>0</v>
      </c>
      <c r="J4954" s="122">
        <v>2.2172E-7</v>
      </c>
      <c r="K4954" s="122">
        <v>2.42512E-6</v>
      </c>
      <c r="L4954" s="122">
        <v>5.9082399999999999E-6</v>
      </c>
      <c r="M4954" s="122">
        <v>1.101608E-5</v>
      </c>
      <c r="N4954" s="122">
        <v>1.7660319999999999E-5</v>
      </c>
      <c r="O4954" s="122">
        <v>2.6369960000000001E-5</v>
      </c>
      <c r="P4954" s="122">
        <v>3.4239639999999999E-5</v>
      </c>
      <c r="Q4954" s="122">
        <v>4.1678760000000002E-5</v>
      </c>
      <c r="R4954" s="122">
        <v>4.8483080000000002E-5</v>
      </c>
      <c r="S4954" s="122">
        <v>4.8123359999999998E-5</v>
      </c>
      <c r="T4954" s="122">
        <v>4.8125199999999998E-5</v>
      </c>
      <c r="U4954" s="122">
        <v>4.779308E-5</v>
      </c>
      <c r="V4954" s="122">
        <v>4.758792E-5</v>
      </c>
      <c r="W4954" s="122">
        <v>4.73938E-5</v>
      </c>
      <c r="X4954" s="122">
        <v>4.7299039999999998E-5</v>
      </c>
      <c r="Y4954" s="122">
        <v>4.742324E-5</v>
      </c>
      <c r="Z4954" s="122">
        <v>4.7731439999999998E-5</v>
      </c>
      <c r="AA4954" s="122">
        <v>4.8153720000000001E-5</v>
      </c>
      <c r="AB4954" s="122">
        <v>4.897804E-5</v>
      </c>
      <c r="AC4954" s="122">
        <v>5.0099519999999998E-5</v>
      </c>
      <c r="AD4954" s="122">
        <v>5.0819880000000003E-5</v>
      </c>
      <c r="AE4954" s="122">
        <v>5.160832E-5</v>
      </c>
      <c r="AF4954" s="122">
        <v>5.1289999999999999E-5</v>
      </c>
      <c r="AG4954" s="122">
        <v>5.1026880000000003E-5</v>
      </c>
      <c r="AH4954" s="122">
        <v>5.100388E-5</v>
      </c>
      <c r="AI4954" s="122">
        <v>5.1019520000000003E-5</v>
      </c>
      <c r="AJ4954" s="122">
        <v>5.1531959999999998E-5</v>
      </c>
      <c r="AK4954" s="122">
        <v>5.120904E-5</v>
      </c>
      <c r="AL4954" s="122">
        <v>0</v>
      </c>
    </row>
    <row r="4955" spans="1:38" hidden="1" x14ac:dyDescent="0.25">
      <c r="A4955" s="122" t="s">
        <v>2025</v>
      </c>
      <c r="B4955" s="122">
        <v>1</v>
      </c>
      <c r="C4955" s="122" t="s">
        <v>2232</v>
      </c>
      <c r="D4955" s="122" t="s">
        <v>475</v>
      </c>
      <c r="E4955" s="122">
        <v>90</v>
      </c>
      <c r="F4955" s="122">
        <v>0</v>
      </c>
      <c r="G4955" s="122">
        <v>0</v>
      </c>
      <c r="H4955" s="122">
        <v>0</v>
      </c>
      <c r="I4955" s="122">
        <v>0</v>
      </c>
      <c r="J4955" s="122">
        <v>5.6487999999999996E-7</v>
      </c>
      <c r="K4955" s="122">
        <v>6.2035599999999999E-6</v>
      </c>
      <c r="L4955" s="122">
        <v>1.520392E-5</v>
      </c>
      <c r="M4955" s="122">
        <v>2.859268E-5</v>
      </c>
      <c r="N4955" s="122">
        <v>4.6250240000000003E-5</v>
      </c>
      <c r="O4955" s="122">
        <v>6.9777399999999994E-5</v>
      </c>
      <c r="P4955" s="122">
        <v>9.139924E-5</v>
      </c>
      <c r="Q4955" s="122">
        <v>1.1216548E-4</v>
      </c>
      <c r="R4955" s="122">
        <v>1.3130332000000001E-4</v>
      </c>
      <c r="S4955" s="122">
        <v>1.3097396000000001E-4</v>
      </c>
      <c r="T4955" s="122">
        <v>1.305848E-4</v>
      </c>
      <c r="U4955" s="122">
        <v>1.3030328000000001E-4</v>
      </c>
      <c r="V4955" s="122">
        <v>1.2989756000000001E-4</v>
      </c>
      <c r="W4955" s="122">
        <v>1.2947619999999999E-4</v>
      </c>
      <c r="X4955" s="122">
        <v>1.29214E-4</v>
      </c>
      <c r="Y4955" s="122">
        <v>1.2927380000000001E-4</v>
      </c>
      <c r="Z4955" s="122">
        <v>1.2942467999999999E-4</v>
      </c>
      <c r="AA4955" s="122">
        <v>1.2931336000000001E-4</v>
      </c>
      <c r="AB4955" s="122">
        <v>1.2928852000000001E-4</v>
      </c>
      <c r="AC4955" s="122">
        <v>1.2926368000000001E-4</v>
      </c>
      <c r="AD4955" s="122">
        <v>1.2932716E-4</v>
      </c>
      <c r="AE4955" s="122">
        <v>1.2924160000000001E-4</v>
      </c>
      <c r="AF4955" s="122">
        <v>1.293244E-4</v>
      </c>
      <c r="AG4955" s="122">
        <v>1.2925908000000001E-4</v>
      </c>
      <c r="AH4955" s="122">
        <v>1.2921124E-4</v>
      </c>
      <c r="AI4955" s="122">
        <v>1.2910267999999999E-4</v>
      </c>
      <c r="AJ4955" s="122">
        <v>1.2975863999999999E-4</v>
      </c>
      <c r="AK4955" s="122">
        <v>1.2976139999999999E-4</v>
      </c>
      <c r="AL4955" s="122">
        <v>0</v>
      </c>
    </row>
    <row r="4956" spans="1:38" hidden="1" x14ac:dyDescent="0.25">
      <c r="A4956" s="122" t="s">
        <v>2025</v>
      </c>
      <c r="B4956" s="122">
        <v>1</v>
      </c>
      <c r="C4956" s="122" t="s">
        <v>2232</v>
      </c>
      <c r="D4956" s="122" t="s">
        <v>2106</v>
      </c>
      <c r="E4956" s="122">
        <v>90</v>
      </c>
      <c r="F4956" s="122">
        <v>0</v>
      </c>
      <c r="G4956" s="122">
        <v>0</v>
      </c>
      <c r="H4956" s="122">
        <v>0</v>
      </c>
      <c r="I4956" s="122">
        <v>0</v>
      </c>
      <c r="J4956" s="122">
        <v>3.9376E-7</v>
      </c>
      <c r="K4956" s="122">
        <v>4.3341200000000003E-6</v>
      </c>
      <c r="L4956" s="122">
        <v>1.067108E-5</v>
      </c>
      <c r="M4956" s="122">
        <v>2.0166400000000001E-5</v>
      </c>
      <c r="N4956" s="122">
        <v>3.2889999999999999E-5</v>
      </c>
      <c r="O4956" s="122">
        <v>5.001856E-5</v>
      </c>
      <c r="P4956" s="122">
        <v>6.6124079999999998E-5</v>
      </c>
      <c r="Q4956" s="122">
        <v>8.1883679999999995E-5</v>
      </c>
      <c r="R4956" s="122">
        <v>9.6416000000000007E-5</v>
      </c>
      <c r="S4956" s="122">
        <v>9.6412320000000007E-5</v>
      </c>
      <c r="T4956" s="122">
        <v>9.6303760000000002E-5</v>
      </c>
      <c r="U4956" s="122">
        <v>9.6053520000000006E-5</v>
      </c>
      <c r="V4956" s="122">
        <v>9.5875040000000002E-5</v>
      </c>
      <c r="W4956" s="122">
        <v>9.5289000000000002E-5</v>
      </c>
      <c r="X4956" s="122">
        <v>9.4653279999999996E-5</v>
      </c>
      <c r="Y4956" s="122">
        <v>9.3859320000000006E-5</v>
      </c>
      <c r="Z4956" s="122">
        <v>9.3150919999999998E-5</v>
      </c>
      <c r="AA4956" s="122">
        <v>9.2753480000000004E-5</v>
      </c>
      <c r="AB4956" s="122">
        <v>9.239192E-5</v>
      </c>
      <c r="AC4956" s="122">
        <v>9.1953999999999994E-5</v>
      </c>
      <c r="AD4956" s="122">
        <v>9.178748E-5</v>
      </c>
      <c r="AE4956" s="122">
        <v>9.1359679999999997E-5</v>
      </c>
      <c r="AF4956" s="122">
        <v>9.1148079999999994E-5</v>
      </c>
      <c r="AG4956" s="122">
        <v>9.1054240000000003E-5</v>
      </c>
      <c r="AH4956" s="122">
        <v>9.0931879999999994E-5</v>
      </c>
      <c r="AI4956" s="122">
        <v>9.0905199999999998E-5</v>
      </c>
      <c r="AJ4956" s="122">
        <v>9.1149920000000001E-5</v>
      </c>
      <c r="AK4956" s="122">
        <v>9.1785639999999994E-5</v>
      </c>
      <c r="AL4956" s="122">
        <v>0</v>
      </c>
    </row>
    <row r="4957" spans="1:38" hidden="1" x14ac:dyDescent="0.25">
      <c r="A4957" s="122" t="s">
        <v>2025</v>
      </c>
      <c r="B4957" s="122">
        <v>1</v>
      </c>
      <c r="C4957" s="122" t="s">
        <v>2232</v>
      </c>
      <c r="D4957" s="122" t="s">
        <v>2107</v>
      </c>
      <c r="E4957" s="122">
        <v>90</v>
      </c>
      <c r="F4957" s="122">
        <v>0</v>
      </c>
      <c r="G4957" s="122">
        <v>0</v>
      </c>
      <c r="H4957" s="122">
        <v>0</v>
      </c>
      <c r="I4957" s="122">
        <v>0</v>
      </c>
      <c r="J4957" s="122">
        <v>2.7599999999999998E-6</v>
      </c>
      <c r="K4957" s="122">
        <v>3.0264319999999999E-5</v>
      </c>
      <c r="L4957" s="122">
        <v>7.4031480000000003E-5</v>
      </c>
      <c r="M4957" s="122">
        <v>1.3934780000000001E-4</v>
      </c>
      <c r="N4957" s="122">
        <v>2.2602376E-4</v>
      </c>
      <c r="O4957" s="122">
        <v>3.421664E-4</v>
      </c>
      <c r="P4957" s="122">
        <v>4.4961044E-4</v>
      </c>
      <c r="Q4957" s="122">
        <v>5.5388324000000004E-4</v>
      </c>
      <c r="R4957" s="122">
        <v>6.4976840000000003E-4</v>
      </c>
      <c r="S4957" s="122">
        <v>6.4795415999999997E-4</v>
      </c>
      <c r="T4957" s="122">
        <v>6.4454371999999997E-4</v>
      </c>
      <c r="U4957" s="122">
        <v>6.4001271999999997E-4</v>
      </c>
      <c r="V4957" s="122">
        <v>6.3470340000000005E-4</v>
      </c>
      <c r="W4957" s="122">
        <v>6.3000496000000005E-4</v>
      </c>
      <c r="X4957" s="122">
        <v>6.2659176000000002E-4</v>
      </c>
      <c r="Y4957" s="122">
        <v>6.2441595999999998E-4</v>
      </c>
      <c r="Z4957" s="122">
        <v>6.2247015999999998E-4</v>
      </c>
      <c r="AA4957" s="122">
        <v>6.2015175999999999E-4</v>
      </c>
      <c r="AB4957" s="122">
        <v>6.1695659999999998E-4</v>
      </c>
      <c r="AC4957" s="122">
        <v>6.1367219999999996E-4</v>
      </c>
      <c r="AD4957" s="122">
        <v>6.1000507999999995E-4</v>
      </c>
      <c r="AE4957" s="122">
        <v>6.0590831999999997E-4</v>
      </c>
      <c r="AF4957" s="122">
        <v>6.0193023999999999E-4</v>
      </c>
      <c r="AG4957" s="122">
        <v>5.9931008000000004E-4</v>
      </c>
      <c r="AH4957" s="122">
        <v>5.9667887999999996E-4</v>
      </c>
      <c r="AI4957" s="122">
        <v>5.9396671999999997E-4</v>
      </c>
      <c r="AJ4957" s="122">
        <v>6.1389300000000001E-4</v>
      </c>
      <c r="AK4957" s="122">
        <v>6.1237683999999998E-4</v>
      </c>
      <c r="AL4957" s="122">
        <v>0</v>
      </c>
    </row>
    <row r="4958" spans="1:38" hidden="1" x14ac:dyDescent="0.25">
      <c r="A4958" s="122" t="s">
        <v>2025</v>
      </c>
      <c r="B4958" s="122">
        <v>1</v>
      </c>
      <c r="C4958" s="122" t="s">
        <v>2232</v>
      </c>
      <c r="D4958" s="122" t="s">
        <v>2108</v>
      </c>
      <c r="E4958" s="122">
        <v>90</v>
      </c>
      <c r="F4958" s="122">
        <v>0</v>
      </c>
      <c r="G4958" s="122">
        <v>0</v>
      </c>
      <c r="H4958" s="122">
        <v>0</v>
      </c>
      <c r="I4958" s="122">
        <v>0</v>
      </c>
      <c r="J4958" s="122">
        <v>5.7960000000000003E-7</v>
      </c>
      <c r="K4958" s="122">
        <v>6.4409200000000002E-6</v>
      </c>
      <c r="L4958" s="122">
        <v>1.5917840000000001E-5</v>
      </c>
      <c r="M4958" s="122">
        <v>3.0092279999999998E-5</v>
      </c>
      <c r="N4958" s="122">
        <v>4.8913640000000002E-5</v>
      </c>
      <c r="O4958" s="122">
        <v>7.400664E-5</v>
      </c>
      <c r="P4958" s="122">
        <v>9.7126239999999995E-5</v>
      </c>
      <c r="Q4958" s="122">
        <v>1.1946108000000001E-4</v>
      </c>
      <c r="R4958" s="122">
        <v>1.4095319999999999E-4</v>
      </c>
      <c r="S4958" s="122">
        <v>1.4143987999999999E-4</v>
      </c>
      <c r="T4958" s="122">
        <v>1.4211331999999999E-4</v>
      </c>
      <c r="U4958" s="122">
        <v>1.4293579999999999E-4</v>
      </c>
      <c r="V4958" s="122">
        <v>1.4377944E-4</v>
      </c>
      <c r="W4958" s="122">
        <v>1.4447679999999999E-4</v>
      </c>
      <c r="X4958" s="122">
        <v>1.4462768E-4</v>
      </c>
      <c r="Y4958" s="122">
        <v>1.4525696000000001E-4</v>
      </c>
      <c r="Z4958" s="122">
        <v>1.4605E-4</v>
      </c>
      <c r="AA4958" s="122">
        <v>1.4615672000000001E-4</v>
      </c>
      <c r="AB4958" s="122">
        <v>1.4561116000000001E-4</v>
      </c>
      <c r="AC4958" s="122">
        <v>1.4499200000000001E-4</v>
      </c>
      <c r="AD4958" s="122">
        <v>1.4379323999999999E-4</v>
      </c>
      <c r="AE4958" s="122">
        <v>1.4276744E-4</v>
      </c>
      <c r="AF4958" s="122">
        <v>1.4194587999999999E-4</v>
      </c>
      <c r="AG4958" s="122">
        <v>1.4111604E-4</v>
      </c>
      <c r="AH4958" s="122">
        <v>1.4050148E-4</v>
      </c>
      <c r="AI4958" s="122">
        <v>1.402632E-4</v>
      </c>
      <c r="AJ4958" s="122">
        <v>1.4008563999999999E-4</v>
      </c>
      <c r="AK4958" s="122">
        <v>1.3981791999999999E-4</v>
      </c>
      <c r="AL4958" s="122">
        <v>0</v>
      </c>
    </row>
    <row r="4959" spans="1:38" hidden="1" x14ac:dyDescent="0.25">
      <c r="A4959" s="122" t="s">
        <v>2025</v>
      </c>
      <c r="B4959" s="122">
        <v>1</v>
      </c>
      <c r="C4959" s="122" t="s">
        <v>2232</v>
      </c>
      <c r="D4959" s="122" t="s">
        <v>2109</v>
      </c>
      <c r="E4959" s="122">
        <v>90</v>
      </c>
      <c r="F4959" s="122">
        <v>0</v>
      </c>
      <c r="G4959" s="122">
        <v>0</v>
      </c>
      <c r="H4959" s="122">
        <v>0</v>
      </c>
      <c r="I4959" s="122">
        <v>0</v>
      </c>
      <c r="J4959" s="122">
        <v>5.1612000000000004E-7</v>
      </c>
      <c r="K4959" s="122">
        <v>5.9211199999999996E-6</v>
      </c>
      <c r="L4959" s="122">
        <v>1.5136759999999999E-5</v>
      </c>
      <c r="M4959" s="122">
        <v>2.9910120000000002E-5</v>
      </c>
      <c r="N4959" s="122">
        <v>5.0542040000000001E-5</v>
      </c>
      <c r="O4959" s="122">
        <v>7.918992E-5</v>
      </c>
      <c r="P4959" s="122">
        <v>1.0766116E-4</v>
      </c>
      <c r="Q4959" s="122">
        <v>1.3685552E-4</v>
      </c>
      <c r="R4959" s="122">
        <v>1.651492E-4</v>
      </c>
      <c r="S4959" s="122">
        <v>1.6940879999999999E-4</v>
      </c>
      <c r="T4959" s="122">
        <v>1.7513855999999999E-4</v>
      </c>
      <c r="U4959" s="122">
        <v>1.7991244000000001E-4</v>
      </c>
      <c r="V4959" s="122">
        <v>1.8485284E-4</v>
      </c>
      <c r="W4959" s="122">
        <v>1.8883459999999999E-4</v>
      </c>
      <c r="X4959" s="122">
        <v>1.90877E-4</v>
      </c>
      <c r="Y4959" s="122">
        <v>1.9146028000000001E-4</v>
      </c>
      <c r="Z4959" s="122">
        <v>1.9117232E-4</v>
      </c>
      <c r="AA4959" s="122">
        <v>1.9057984E-4</v>
      </c>
      <c r="AB4959" s="122">
        <v>1.9143175999999999E-4</v>
      </c>
      <c r="AC4959" s="122">
        <v>1.9238856E-4</v>
      </c>
      <c r="AD4959" s="122">
        <v>1.939222E-4</v>
      </c>
      <c r="AE4959" s="122">
        <v>1.959416E-4</v>
      </c>
      <c r="AF4959" s="122">
        <v>1.9804472E-4</v>
      </c>
      <c r="AG4959" s="122">
        <v>2.0040267999999999E-4</v>
      </c>
      <c r="AH4959" s="122">
        <v>2.0337611999999999E-4</v>
      </c>
      <c r="AI4959" s="122">
        <v>2.0647468E-4</v>
      </c>
      <c r="AJ4959" s="122">
        <v>2.0600824E-4</v>
      </c>
      <c r="AK4959" s="122">
        <v>2.0775624000000001E-4</v>
      </c>
      <c r="AL4959" s="122">
        <v>0</v>
      </c>
    </row>
    <row r="4960" spans="1:38" hidden="1" x14ac:dyDescent="0.25">
      <c r="A4960" s="122" t="s">
        <v>2025</v>
      </c>
      <c r="B4960" s="122">
        <v>1</v>
      </c>
      <c r="C4960" s="122" t="s">
        <v>2232</v>
      </c>
      <c r="D4960" s="122" t="s">
        <v>2110</v>
      </c>
      <c r="E4960" s="122">
        <v>90</v>
      </c>
      <c r="F4960" s="122">
        <v>0</v>
      </c>
      <c r="G4960" s="122">
        <v>0</v>
      </c>
      <c r="H4960" s="122">
        <v>0</v>
      </c>
      <c r="I4960" s="122">
        <v>0</v>
      </c>
      <c r="J4960" s="122">
        <v>6.3581199999999999E-6</v>
      </c>
      <c r="K4960" s="122">
        <v>6.9355119999999997E-5</v>
      </c>
      <c r="L4960" s="122">
        <v>1.6885772000000001E-4</v>
      </c>
      <c r="M4960" s="122">
        <v>3.1631808000000001E-4</v>
      </c>
      <c r="N4960" s="122">
        <v>5.1153288000000004E-4</v>
      </c>
      <c r="O4960" s="122">
        <v>7.7288832000000003E-4</v>
      </c>
      <c r="P4960" s="122">
        <v>1.0133772399999999E-3</v>
      </c>
      <c r="Q4960" s="122">
        <v>1.2445621999999999E-3</v>
      </c>
      <c r="R4960" s="122">
        <v>1.45395236E-3</v>
      </c>
      <c r="S4960" s="122">
        <v>1.4445481200000001E-3</v>
      </c>
      <c r="T4960" s="122">
        <v>1.4310986400000001E-3</v>
      </c>
      <c r="U4960" s="122">
        <v>1.4152967200000001E-3</v>
      </c>
      <c r="V4960" s="122">
        <v>1.39993364E-3</v>
      </c>
      <c r="W4960" s="122">
        <v>1.38898656E-3</v>
      </c>
      <c r="X4960" s="122">
        <v>1.3819577600000001E-3</v>
      </c>
      <c r="Y4960" s="122">
        <v>1.3769069600000001E-3</v>
      </c>
      <c r="Z4960" s="122">
        <v>1.3723465200000001E-3</v>
      </c>
      <c r="AA4960" s="122">
        <v>1.3697502800000001E-3</v>
      </c>
      <c r="AB4960" s="122">
        <v>1.3652487200000001E-3</v>
      </c>
      <c r="AC4960" s="122">
        <v>1.3597278000000001E-3</v>
      </c>
      <c r="AD4960" s="122">
        <v>1.35201452E-3</v>
      </c>
      <c r="AE4960" s="122">
        <v>1.34274092E-3</v>
      </c>
      <c r="AF4960" s="122">
        <v>1.3320146399999999E-3</v>
      </c>
      <c r="AG4960" s="122">
        <v>1.32117336E-3</v>
      </c>
      <c r="AH4960" s="122">
        <v>1.31150508E-3</v>
      </c>
      <c r="AI4960" s="122">
        <v>1.3002047200000001E-3</v>
      </c>
      <c r="AJ4960" s="122">
        <v>1.3333320799999999E-3</v>
      </c>
      <c r="AK4960" s="122">
        <v>1.3107672399999999E-3</v>
      </c>
      <c r="AL4960" s="122">
        <v>0</v>
      </c>
    </row>
    <row r="4961" spans="1:38" hidden="1" x14ac:dyDescent="0.25">
      <c r="A4961" s="122" t="s">
        <v>2025</v>
      </c>
      <c r="B4961" s="122">
        <v>1</v>
      </c>
      <c r="C4961" s="122" t="s">
        <v>2232</v>
      </c>
      <c r="D4961" s="122" t="s">
        <v>2111</v>
      </c>
      <c r="E4961" s="122">
        <v>90</v>
      </c>
      <c r="F4961" s="122">
        <v>0</v>
      </c>
      <c r="G4961" s="122">
        <v>0</v>
      </c>
      <c r="H4961" s="122">
        <v>0</v>
      </c>
      <c r="I4961" s="122">
        <v>0</v>
      </c>
      <c r="J4961" s="122">
        <v>3.8410000000000002E-6</v>
      </c>
      <c r="K4961" s="122">
        <v>4.1943719999999998E-5</v>
      </c>
      <c r="L4961" s="122">
        <v>1.0213011999999999E-4</v>
      </c>
      <c r="M4961" s="122">
        <v>1.9120543999999999E-4</v>
      </c>
      <c r="N4961" s="122">
        <v>3.0850084000000002E-4</v>
      </c>
      <c r="O4961" s="122">
        <v>4.6397072000000001E-4</v>
      </c>
      <c r="P4961" s="122">
        <v>6.0602515999999996E-4</v>
      </c>
      <c r="Q4961" s="122">
        <v>7.4267460000000001E-4</v>
      </c>
      <c r="R4961" s="122">
        <v>8.6668876000000001E-4</v>
      </c>
      <c r="S4961" s="122">
        <v>8.6139691999999996E-4</v>
      </c>
      <c r="T4961" s="122">
        <v>8.5487504000000001E-4</v>
      </c>
      <c r="U4961" s="122">
        <v>8.4797596000000001E-4</v>
      </c>
      <c r="V4961" s="122">
        <v>8.4131055999999999E-4</v>
      </c>
      <c r="W4961" s="122">
        <v>8.3492115999999998E-4</v>
      </c>
      <c r="X4961" s="122">
        <v>8.2830635999999998E-4</v>
      </c>
      <c r="Y4961" s="122">
        <v>8.2219756000000003E-4</v>
      </c>
      <c r="Z4961" s="122">
        <v>8.1629667999999999E-4</v>
      </c>
      <c r="AA4961" s="122">
        <v>8.1101771999999997E-4</v>
      </c>
      <c r="AB4961" s="122">
        <v>8.0564307999999999E-4</v>
      </c>
      <c r="AC4961" s="122">
        <v>8.0224368E-4</v>
      </c>
      <c r="AD4961" s="122">
        <v>7.9844867999999999E-4</v>
      </c>
      <c r="AE4961" s="122">
        <v>7.9389008000000001E-4</v>
      </c>
      <c r="AF4961" s="122">
        <v>7.8959183999999997E-4</v>
      </c>
      <c r="AG4961" s="122">
        <v>7.8659447999999998E-4</v>
      </c>
      <c r="AH4961" s="122">
        <v>7.8384552000000001E-4</v>
      </c>
      <c r="AI4961" s="122">
        <v>7.8136703999999999E-4</v>
      </c>
      <c r="AJ4961" s="122">
        <v>7.7999624000000005E-4</v>
      </c>
      <c r="AK4961" s="122">
        <v>7.7842948E-4</v>
      </c>
      <c r="AL4961" s="122">
        <v>0</v>
      </c>
    </row>
    <row r="4962" spans="1:38" hidden="1" x14ac:dyDescent="0.25">
      <c r="A4962" s="122" t="s">
        <v>2025</v>
      </c>
      <c r="B4962" s="122">
        <v>1</v>
      </c>
      <c r="C4962" s="122" t="s">
        <v>2232</v>
      </c>
      <c r="D4962" s="122" t="s">
        <v>2112</v>
      </c>
      <c r="E4962" s="122">
        <v>90</v>
      </c>
      <c r="F4962" s="122">
        <v>0</v>
      </c>
      <c r="G4962" s="122">
        <v>0</v>
      </c>
      <c r="H4962" s="122">
        <v>0</v>
      </c>
      <c r="I4962" s="122">
        <v>0</v>
      </c>
      <c r="J4962" s="122">
        <v>1.1297599999999999E-6</v>
      </c>
      <c r="K4962" s="122">
        <v>1.238596E-5</v>
      </c>
      <c r="L4962" s="122">
        <v>3.0341600000000001E-5</v>
      </c>
      <c r="M4962" s="122">
        <v>5.71872E-5</v>
      </c>
      <c r="N4962" s="122">
        <v>9.2870320000000006E-5</v>
      </c>
      <c r="O4962" s="122">
        <v>1.4068547999999999E-4</v>
      </c>
      <c r="P4962" s="122">
        <v>1.8422356E-4</v>
      </c>
      <c r="Q4962" s="122">
        <v>2.2612036000000001E-4</v>
      </c>
      <c r="R4962" s="122">
        <v>2.6507499999999998E-4</v>
      </c>
      <c r="S4962" s="122">
        <v>2.6402803999999998E-4</v>
      </c>
      <c r="T4962" s="122">
        <v>2.6314760000000002E-4</v>
      </c>
      <c r="U4962" s="122">
        <v>2.6249991999999998E-4</v>
      </c>
      <c r="V4962" s="122">
        <v>2.6336471999999998E-4</v>
      </c>
      <c r="W4962" s="122">
        <v>2.6384956000000001E-4</v>
      </c>
      <c r="X4962" s="122">
        <v>2.6391119999999999E-4</v>
      </c>
      <c r="Y4962" s="122">
        <v>2.6512284000000002E-4</v>
      </c>
      <c r="Z4962" s="122">
        <v>2.6598212000000001E-4</v>
      </c>
      <c r="AA4962" s="122">
        <v>2.6614219999999999E-4</v>
      </c>
      <c r="AB4962" s="122">
        <v>2.6638508000000001E-4</v>
      </c>
      <c r="AC4962" s="122">
        <v>2.6699872E-4</v>
      </c>
      <c r="AD4962" s="122">
        <v>2.6685979999999999E-4</v>
      </c>
      <c r="AE4962" s="122">
        <v>2.6711740000000001E-4</v>
      </c>
      <c r="AF4962" s="122">
        <v>2.6646143999999999E-4</v>
      </c>
      <c r="AG4962" s="122">
        <v>2.6523508000000001E-4</v>
      </c>
      <c r="AH4962" s="122">
        <v>2.6462696000000002E-4</v>
      </c>
      <c r="AI4962" s="122">
        <v>2.6458740000000002E-4</v>
      </c>
      <c r="AJ4962" s="122">
        <v>2.6210432000000001E-4</v>
      </c>
      <c r="AK4962" s="122">
        <v>2.6343923999999999E-4</v>
      </c>
      <c r="AL4962" s="122">
        <v>0</v>
      </c>
    </row>
    <row r="4963" spans="1:38" hidden="1" x14ac:dyDescent="0.25">
      <c r="A4963" s="122" t="s">
        <v>2025</v>
      </c>
      <c r="B4963" s="122">
        <v>1</v>
      </c>
      <c r="C4963" s="122" t="s">
        <v>2232</v>
      </c>
      <c r="D4963" s="122" t="s">
        <v>2113</v>
      </c>
      <c r="E4963" s="122">
        <v>90</v>
      </c>
      <c r="F4963" s="122">
        <v>0</v>
      </c>
      <c r="G4963" s="122">
        <v>0</v>
      </c>
      <c r="H4963" s="122">
        <v>0</v>
      </c>
      <c r="I4963" s="122">
        <v>0</v>
      </c>
      <c r="J4963" s="122">
        <v>1.07548E-6</v>
      </c>
      <c r="K4963" s="122">
        <v>1.192228E-5</v>
      </c>
      <c r="L4963" s="122">
        <v>2.9497039999999998E-5</v>
      </c>
      <c r="M4963" s="122">
        <v>5.6023400000000003E-5</v>
      </c>
      <c r="N4963" s="122">
        <v>9.1431440000000003E-5</v>
      </c>
      <c r="O4963" s="122">
        <v>1.3891724E-4</v>
      </c>
      <c r="P4963" s="122">
        <v>1.8290888E-4</v>
      </c>
      <c r="Q4963" s="122">
        <v>2.2617555999999999E-4</v>
      </c>
      <c r="R4963" s="122">
        <v>2.6692419999999999E-4</v>
      </c>
      <c r="S4963" s="122">
        <v>2.6722871999999999E-4</v>
      </c>
      <c r="T4963" s="122">
        <v>2.6644948000000002E-4</v>
      </c>
      <c r="U4963" s="122">
        <v>2.6727932000000001E-4</v>
      </c>
      <c r="V4963" s="122">
        <v>2.6899235999999999E-4</v>
      </c>
      <c r="W4963" s="122">
        <v>2.7024356000000002E-4</v>
      </c>
      <c r="X4963" s="122">
        <v>2.710872E-4</v>
      </c>
      <c r="Y4963" s="122">
        <v>2.7161528000000003E-4</v>
      </c>
      <c r="Z4963" s="122">
        <v>2.7147176000000002E-4</v>
      </c>
      <c r="AA4963" s="122">
        <v>2.7203204000000002E-4</v>
      </c>
      <c r="AB4963" s="122">
        <v>2.7201915999999998E-4</v>
      </c>
      <c r="AC4963" s="122">
        <v>2.7186368E-4</v>
      </c>
      <c r="AD4963" s="122">
        <v>2.7279471999999997E-4</v>
      </c>
      <c r="AE4963" s="122">
        <v>2.7449579999999998E-4</v>
      </c>
      <c r="AF4963" s="122">
        <v>2.7766244E-4</v>
      </c>
      <c r="AG4963" s="122">
        <v>2.7964320000000001E-4</v>
      </c>
      <c r="AH4963" s="122">
        <v>2.8073615999999997E-4</v>
      </c>
      <c r="AI4963" s="122">
        <v>2.8165155999999999E-4</v>
      </c>
      <c r="AJ4963" s="122">
        <v>2.8059539999999999E-4</v>
      </c>
      <c r="AK4963" s="122">
        <v>2.8058804000000002E-4</v>
      </c>
      <c r="AL4963" s="122">
        <v>0</v>
      </c>
    </row>
    <row r="4964" spans="1:38" hidden="1" x14ac:dyDescent="0.25">
      <c r="A4964" s="122" t="s">
        <v>2025</v>
      </c>
      <c r="B4964" s="122">
        <v>1</v>
      </c>
      <c r="C4964" s="122" t="s">
        <v>2232</v>
      </c>
      <c r="D4964" s="122" t="s">
        <v>2114</v>
      </c>
      <c r="E4964" s="122">
        <v>90</v>
      </c>
      <c r="F4964" s="122">
        <v>0</v>
      </c>
      <c r="G4964" s="122">
        <v>0</v>
      </c>
      <c r="H4964" s="122">
        <v>0</v>
      </c>
      <c r="I4964" s="122">
        <v>0</v>
      </c>
      <c r="J4964" s="122">
        <v>4.1906000000000002E-6</v>
      </c>
      <c r="K4964" s="122">
        <v>4.5671560000000002E-5</v>
      </c>
      <c r="L4964" s="122">
        <v>1.1101088E-4</v>
      </c>
      <c r="M4964" s="122">
        <v>2.0732016E-4</v>
      </c>
      <c r="N4964" s="122">
        <v>3.3397839999999999E-4</v>
      </c>
      <c r="O4964" s="122">
        <v>5.0196948000000004E-4</v>
      </c>
      <c r="P4964" s="122">
        <v>6.5512280000000001E-4</v>
      </c>
      <c r="Q4964" s="122">
        <v>8.0212592000000001E-4</v>
      </c>
      <c r="R4964" s="122">
        <v>9.3682311999999999E-4</v>
      </c>
      <c r="S4964" s="122">
        <v>9.3219920000000005E-4</v>
      </c>
      <c r="T4964" s="122">
        <v>9.2642251999999997E-4</v>
      </c>
      <c r="U4964" s="122">
        <v>9.2096324000000003E-4</v>
      </c>
      <c r="V4964" s="122">
        <v>9.1675700000000003E-4</v>
      </c>
      <c r="W4964" s="122">
        <v>9.1212848000000004E-4</v>
      </c>
      <c r="X4964" s="122">
        <v>9.0720647999999995E-4</v>
      </c>
      <c r="Y4964" s="122">
        <v>9.0335260000000005E-4</v>
      </c>
      <c r="Z4964" s="122">
        <v>8.9920064E-4</v>
      </c>
      <c r="AA4964" s="122">
        <v>8.9540287999999996E-4</v>
      </c>
      <c r="AB4964" s="122">
        <v>8.9060508000000005E-4</v>
      </c>
      <c r="AC4964" s="122">
        <v>8.8536935999999997E-4</v>
      </c>
      <c r="AD4964" s="122">
        <v>8.8002508E-4</v>
      </c>
      <c r="AE4964" s="122">
        <v>8.7364028000000004E-4</v>
      </c>
      <c r="AF4964" s="122">
        <v>8.6749283999999999E-4</v>
      </c>
      <c r="AG4964" s="122">
        <v>8.6271896000000002E-4</v>
      </c>
      <c r="AH4964" s="122">
        <v>8.5955416000000002E-4</v>
      </c>
      <c r="AI4964" s="122">
        <v>8.5501027999999998E-4</v>
      </c>
      <c r="AJ4964" s="122">
        <v>8.5931772000000001E-4</v>
      </c>
      <c r="AK4964" s="122">
        <v>8.5667179999999999E-4</v>
      </c>
      <c r="AL4964" s="122">
        <v>0</v>
      </c>
    </row>
    <row r="4965" spans="1:38" hidden="1" x14ac:dyDescent="0.25">
      <c r="A4965" s="122" t="s">
        <v>2025</v>
      </c>
      <c r="B4965" s="122">
        <v>1</v>
      </c>
      <c r="C4965" s="122" t="s">
        <v>2232</v>
      </c>
      <c r="D4965" s="122" t="s">
        <v>2136</v>
      </c>
      <c r="E4965" s="122">
        <v>90</v>
      </c>
      <c r="F4965" s="122">
        <v>0</v>
      </c>
      <c r="G4965" s="122">
        <v>0</v>
      </c>
      <c r="H4965" s="122">
        <v>0</v>
      </c>
      <c r="I4965" s="122">
        <v>0</v>
      </c>
      <c r="J4965" s="122">
        <v>1.24936E-6</v>
      </c>
      <c r="K4965" s="122">
        <v>1.3685E-5</v>
      </c>
      <c r="L4965" s="122">
        <v>3.3472359999999999E-5</v>
      </c>
      <c r="M4965" s="122">
        <v>6.2999759999999997E-5</v>
      </c>
      <c r="N4965" s="122">
        <v>1.0222396E-4</v>
      </c>
      <c r="O4965" s="122">
        <v>1.5480655999999999E-4</v>
      </c>
      <c r="P4965" s="122">
        <v>2.0322248000000001E-4</v>
      </c>
      <c r="Q4965" s="122">
        <v>2.4905595999999999E-4</v>
      </c>
      <c r="R4965" s="122">
        <v>2.9049735999999999E-4</v>
      </c>
      <c r="S4965" s="122">
        <v>2.8822496000000002E-4</v>
      </c>
      <c r="T4965" s="122">
        <v>2.8566460000000002E-4</v>
      </c>
      <c r="U4965" s="122">
        <v>2.8267735999999998E-4</v>
      </c>
      <c r="V4965" s="122">
        <v>2.7883543999999999E-4</v>
      </c>
      <c r="W4965" s="122">
        <v>2.7464116000000001E-4</v>
      </c>
      <c r="X4965" s="122">
        <v>2.7052047999999998E-4</v>
      </c>
      <c r="Y4965" s="122">
        <v>2.6675215999999999E-4</v>
      </c>
      <c r="Z4965" s="122">
        <v>2.6325892E-4</v>
      </c>
      <c r="AA4965" s="122">
        <v>2.5840868E-4</v>
      </c>
      <c r="AB4965" s="122">
        <v>2.5349404E-4</v>
      </c>
      <c r="AC4965" s="122">
        <v>2.48929E-4</v>
      </c>
      <c r="AD4965" s="122">
        <v>2.4317347999999999E-4</v>
      </c>
      <c r="AE4965" s="122">
        <v>2.3724776E-4</v>
      </c>
      <c r="AF4965" s="122">
        <v>2.3108836000000001E-4</v>
      </c>
      <c r="AG4965" s="122">
        <v>2.2421687999999999E-4</v>
      </c>
      <c r="AH4965" s="122">
        <v>2.1428916000000001E-4</v>
      </c>
      <c r="AI4965" s="122">
        <v>2.1334064E-4</v>
      </c>
      <c r="AJ4965" s="122">
        <v>2.1708688E-4</v>
      </c>
      <c r="AK4965" s="122">
        <v>2.1565903999999999E-4</v>
      </c>
      <c r="AL4965" s="122">
        <v>0</v>
      </c>
    </row>
    <row r="4966" spans="1:38" hidden="1" x14ac:dyDescent="0.25">
      <c r="A4966" s="122" t="s">
        <v>2025</v>
      </c>
      <c r="B4966" s="122">
        <v>1</v>
      </c>
      <c r="C4966" s="122" t="s">
        <v>2232</v>
      </c>
      <c r="D4966" s="122" t="s">
        <v>2115</v>
      </c>
      <c r="E4966" s="122">
        <v>90</v>
      </c>
      <c r="F4966" s="122">
        <v>0</v>
      </c>
      <c r="G4966" s="122">
        <v>0</v>
      </c>
      <c r="H4966" s="122">
        <v>0</v>
      </c>
      <c r="I4966" s="122">
        <v>0</v>
      </c>
      <c r="J4966" s="122">
        <v>3.4960000000000001E-7</v>
      </c>
      <c r="K4966" s="122">
        <v>3.8078799999999999E-6</v>
      </c>
      <c r="L4966" s="122">
        <v>9.2736000000000005E-6</v>
      </c>
      <c r="M4966" s="122">
        <v>1.738432E-5</v>
      </c>
      <c r="N4966" s="122">
        <v>2.8122560000000001E-5</v>
      </c>
      <c r="O4966" s="122">
        <v>4.2584959999999997E-5</v>
      </c>
      <c r="P4966" s="122">
        <v>5.601144E-5</v>
      </c>
      <c r="Q4966" s="122">
        <v>6.8945719999999994E-5</v>
      </c>
      <c r="R4966" s="122">
        <v>8.0986679999999994E-5</v>
      </c>
      <c r="S4966" s="122">
        <v>8.0705160000000005E-5</v>
      </c>
      <c r="T4966" s="122">
        <v>8.0213880000000007E-5</v>
      </c>
      <c r="U4966" s="122">
        <v>7.8996719999999997E-5</v>
      </c>
      <c r="V4966" s="122">
        <v>7.7900999999999998E-5</v>
      </c>
      <c r="W4966" s="122">
        <v>7.6760200000000004E-5</v>
      </c>
      <c r="X4966" s="122">
        <v>7.5887119999999995E-5</v>
      </c>
      <c r="Y4966" s="122">
        <v>7.5141920000000001E-5</v>
      </c>
      <c r="Z4966" s="122">
        <v>7.4559560000000001E-5</v>
      </c>
      <c r="AA4966" s="122">
        <v>7.402504E-5</v>
      </c>
      <c r="AB4966" s="122">
        <v>7.3575159999999997E-5</v>
      </c>
      <c r="AC4966" s="122">
        <v>7.3129880000000005E-5</v>
      </c>
      <c r="AD4966" s="122">
        <v>7.2680000000000002E-5</v>
      </c>
      <c r="AE4966" s="122">
        <v>7.219332E-5</v>
      </c>
      <c r="AF4966" s="122">
        <v>7.1755399999999994E-5</v>
      </c>
      <c r="AG4966" s="122">
        <v>7.1241119999999999E-5</v>
      </c>
      <c r="AH4966" s="122">
        <v>7.1086560000000002E-5</v>
      </c>
      <c r="AI4966" s="122">
        <v>7.0688199999999999E-5</v>
      </c>
      <c r="AJ4966" s="122">
        <v>7.2519919999999998E-5</v>
      </c>
      <c r="AK4966" s="122">
        <v>7.239848E-5</v>
      </c>
      <c r="AL4966" s="122">
        <v>0</v>
      </c>
    </row>
    <row r="4967" spans="1:38" hidden="1" x14ac:dyDescent="0.25">
      <c r="A4967" s="122" t="s">
        <v>2025</v>
      </c>
      <c r="B4967" s="122">
        <v>1</v>
      </c>
      <c r="C4967" s="122" t="s">
        <v>2232</v>
      </c>
      <c r="D4967" s="122" t="s">
        <v>2116</v>
      </c>
      <c r="E4967" s="122">
        <v>90</v>
      </c>
      <c r="F4967" s="122">
        <v>0</v>
      </c>
      <c r="G4967" s="122">
        <v>0</v>
      </c>
      <c r="H4967" s="122">
        <v>0</v>
      </c>
      <c r="I4967" s="122">
        <v>0</v>
      </c>
      <c r="J4967" s="122">
        <v>1.27604E-6</v>
      </c>
      <c r="K4967" s="122">
        <v>1.4034599999999999E-5</v>
      </c>
      <c r="L4967" s="122">
        <v>3.4484360000000002E-5</v>
      </c>
      <c r="M4967" s="122">
        <v>6.5440520000000006E-5</v>
      </c>
      <c r="N4967" s="122">
        <v>1.068902E-4</v>
      </c>
      <c r="O4967" s="122">
        <v>1.6268728E-4</v>
      </c>
      <c r="P4967" s="122">
        <v>2.1461483999999999E-4</v>
      </c>
      <c r="Q4967" s="122">
        <v>2.6511455999999998E-4</v>
      </c>
      <c r="R4967" s="122">
        <v>3.1208055999999999E-4</v>
      </c>
      <c r="S4967" s="122">
        <v>3.1264728000000001E-4</v>
      </c>
      <c r="T4967" s="122">
        <v>3.1433272000000001E-4</v>
      </c>
      <c r="U4967" s="122">
        <v>3.1587556000000001E-4</v>
      </c>
      <c r="V4967" s="122">
        <v>3.1933108000000001E-4</v>
      </c>
      <c r="W4967" s="122">
        <v>3.2263756000000001E-4</v>
      </c>
      <c r="X4967" s="122">
        <v>3.25772E-4</v>
      </c>
      <c r="Y4967" s="122">
        <v>3.2733232000000003E-4</v>
      </c>
      <c r="Z4967" s="122">
        <v>3.2793767999999998E-4</v>
      </c>
      <c r="AA4967" s="122">
        <v>3.2822564000000001E-4</v>
      </c>
      <c r="AB4967" s="122">
        <v>3.2913643999999998E-4</v>
      </c>
      <c r="AC4967" s="122">
        <v>3.3022204000000003E-4</v>
      </c>
      <c r="AD4967" s="122">
        <v>3.3205284E-4</v>
      </c>
      <c r="AE4967" s="122">
        <v>3.3443379999999998E-4</v>
      </c>
      <c r="AF4967" s="122">
        <v>3.3666204E-4</v>
      </c>
      <c r="AG4967" s="122">
        <v>3.3896756000000001E-4</v>
      </c>
      <c r="AH4967" s="122">
        <v>3.4167787999999998E-4</v>
      </c>
      <c r="AI4967" s="122">
        <v>3.4455287999999998E-4</v>
      </c>
      <c r="AJ4967" s="122">
        <v>3.3941928E-4</v>
      </c>
      <c r="AK4967" s="122">
        <v>3.4300451999999998E-4</v>
      </c>
      <c r="AL4967" s="122">
        <v>0</v>
      </c>
    </row>
    <row r="4968" spans="1:38" hidden="1" x14ac:dyDescent="0.25">
      <c r="A4968" s="122" t="s">
        <v>2025</v>
      </c>
      <c r="B4968" s="122">
        <v>1</v>
      </c>
      <c r="C4968" s="122" t="s">
        <v>2232</v>
      </c>
      <c r="D4968" s="122" t="s">
        <v>2117</v>
      </c>
      <c r="E4968" s="122">
        <v>90</v>
      </c>
      <c r="F4968" s="122">
        <v>0</v>
      </c>
      <c r="G4968" s="122">
        <v>0</v>
      </c>
      <c r="H4968" s="122">
        <v>0</v>
      </c>
      <c r="I4968" s="122">
        <v>0</v>
      </c>
      <c r="J4968" s="122">
        <v>2.5208000000000002E-7</v>
      </c>
      <c r="K4968" s="122">
        <v>2.7627600000000002E-6</v>
      </c>
      <c r="L4968" s="122">
        <v>6.7426800000000001E-6</v>
      </c>
      <c r="M4968" s="122">
        <v>1.26178E-5</v>
      </c>
      <c r="N4968" s="122">
        <v>2.0347640000000001E-5</v>
      </c>
      <c r="O4968" s="122">
        <v>3.0715120000000001E-5</v>
      </c>
      <c r="P4968" s="122">
        <v>4.0309799999999998E-5</v>
      </c>
      <c r="Q4968" s="122">
        <v>4.9434359999999999E-5</v>
      </c>
      <c r="R4968" s="122">
        <v>5.7741039999999998E-5</v>
      </c>
      <c r="S4968" s="122">
        <v>5.7533120000000001E-5</v>
      </c>
      <c r="T4968" s="122">
        <v>5.7507360000000002E-5</v>
      </c>
      <c r="U4968" s="122">
        <v>5.7365679999999997E-5</v>
      </c>
      <c r="V4968" s="122">
        <v>5.7378559999999997E-5</v>
      </c>
      <c r="W4968" s="122">
        <v>5.7470560000000002E-5</v>
      </c>
      <c r="X4968" s="122">
        <v>5.7481600000000002E-5</v>
      </c>
      <c r="Y4968" s="122">
        <v>5.7557040000000001E-5</v>
      </c>
      <c r="Z4968" s="122">
        <v>5.7737359999999998E-5</v>
      </c>
      <c r="AA4968" s="122">
        <v>5.7862480000000002E-5</v>
      </c>
      <c r="AB4968" s="122">
        <v>5.8158719999999997E-5</v>
      </c>
      <c r="AC4968" s="122">
        <v>5.8385959999999997E-5</v>
      </c>
      <c r="AD4968" s="122">
        <v>5.8451279999999999E-5</v>
      </c>
      <c r="AE4968" s="122">
        <v>5.837952E-5</v>
      </c>
      <c r="AF4968" s="122">
        <v>5.8587439999999997E-5</v>
      </c>
      <c r="AG4968" s="122">
        <v>5.8914040000000002E-5</v>
      </c>
      <c r="AH4968" s="122">
        <v>5.901156E-5</v>
      </c>
      <c r="AI4968" s="122">
        <v>5.9262719999999999E-5</v>
      </c>
      <c r="AJ4968" s="122">
        <v>5.8684960000000002E-5</v>
      </c>
      <c r="AK4968" s="122">
        <v>5.9167040000000001E-5</v>
      </c>
      <c r="AL4968" s="122">
        <v>0</v>
      </c>
    </row>
    <row r="4969" spans="1:38" hidden="1" x14ac:dyDescent="0.25">
      <c r="A4969" s="122" t="s">
        <v>2025</v>
      </c>
      <c r="B4969" s="122">
        <v>1</v>
      </c>
      <c r="C4969" s="122" t="s">
        <v>2232</v>
      </c>
      <c r="D4969" s="122" t="s">
        <v>2118</v>
      </c>
      <c r="E4969" s="122">
        <v>90</v>
      </c>
      <c r="F4969" s="122">
        <v>0</v>
      </c>
      <c r="G4969" s="122">
        <v>0</v>
      </c>
      <c r="H4969" s="122">
        <v>0</v>
      </c>
      <c r="I4969" s="122">
        <v>0</v>
      </c>
      <c r="J4969" s="122">
        <v>1.80228E-6</v>
      </c>
      <c r="K4969" s="122">
        <v>1.9944680000000001E-5</v>
      </c>
      <c r="L4969" s="122">
        <v>4.920528E-5</v>
      </c>
      <c r="M4969" s="122">
        <v>9.3238319999999999E-5</v>
      </c>
      <c r="N4969" s="122">
        <v>1.5191223999999999E-4</v>
      </c>
      <c r="O4969" s="122">
        <v>2.3079764E-4</v>
      </c>
      <c r="P4969" s="122">
        <v>3.0418327999999999E-4</v>
      </c>
      <c r="Q4969" s="122">
        <v>3.7506007999999998E-4</v>
      </c>
      <c r="R4969" s="122">
        <v>4.4033224E-4</v>
      </c>
      <c r="S4969" s="122">
        <v>4.405236E-4</v>
      </c>
      <c r="T4969" s="122">
        <v>4.4122372000000002E-4</v>
      </c>
      <c r="U4969" s="122">
        <v>4.4317595999999998E-4</v>
      </c>
      <c r="V4969" s="122">
        <v>4.4616779999999997E-4</v>
      </c>
      <c r="W4969" s="122">
        <v>4.4835095999999999E-4</v>
      </c>
      <c r="X4969" s="122">
        <v>4.4937859999999999E-4</v>
      </c>
      <c r="Y4969" s="122">
        <v>4.4972175999999998E-4</v>
      </c>
      <c r="Z4969" s="122">
        <v>4.4958744000000002E-4</v>
      </c>
      <c r="AA4969" s="122">
        <v>4.4958192000000001E-4</v>
      </c>
      <c r="AB4969" s="122">
        <v>4.5026824E-4</v>
      </c>
      <c r="AC4969" s="122">
        <v>4.5010999999999998E-4</v>
      </c>
      <c r="AD4969" s="122">
        <v>4.5022223999999998E-4</v>
      </c>
      <c r="AE4969" s="122">
        <v>4.5051112000000002E-4</v>
      </c>
      <c r="AF4969" s="122">
        <v>4.5118272E-4</v>
      </c>
      <c r="AG4969" s="122">
        <v>4.5276144000000001E-4</v>
      </c>
      <c r="AH4969" s="122">
        <v>4.5484892E-4</v>
      </c>
      <c r="AI4969" s="122">
        <v>4.5628964000000001E-4</v>
      </c>
      <c r="AJ4969" s="122">
        <v>4.5779475999999997E-4</v>
      </c>
      <c r="AK4969" s="122">
        <v>4.6092643999999999E-4</v>
      </c>
      <c r="AL4969" s="122">
        <v>0</v>
      </c>
    </row>
    <row r="4970" spans="1:38" hidden="1" x14ac:dyDescent="0.25">
      <c r="A4970" s="122" t="s">
        <v>2025</v>
      </c>
      <c r="B4970" s="122">
        <v>1</v>
      </c>
      <c r="C4970" s="122" t="s">
        <v>2232</v>
      </c>
      <c r="D4970" s="122" t="s">
        <v>2119</v>
      </c>
      <c r="E4970" s="122">
        <v>90</v>
      </c>
      <c r="F4970" s="122">
        <v>0</v>
      </c>
      <c r="G4970" s="122">
        <v>0</v>
      </c>
      <c r="H4970" s="122">
        <v>0</v>
      </c>
      <c r="I4970" s="122">
        <v>0</v>
      </c>
      <c r="J4970" s="122">
        <v>6.3940000000000001E-6</v>
      </c>
      <c r="K4970" s="122">
        <v>7.0982599999999994E-5</v>
      </c>
      <c r="L4970" s="122">
        <v>1.756878E-4</v>
      </c>
      <c r="M4970" s="122">
        <v>3.3469232000000001E-4</v>
      </c>
      <c r="N4970" s="122">
        <v>5.4975979999999998E-4</v>
      </c>
      <c r="O4970" s="122">
        <v>8.4146787999999999E-4</v>
      </c>
      <c r="P4970" s="122">
        <v>1.1169839600000001E-3</v>
      </c>
      <c r="Q4970" s="122">
        <v>1.39044292E-3</v>
      </c>
      <c r="R4970" s="122">
        <v>1.6478745600000001E-3</v>
      </c>
      <c r="S4970" s="122">
        <v>1.6596183599999999E-3</v>
      </c>
      <c r="T4970" s="122">
        <v>1.6716445999999999E-3</v>
      </c>
      <c r="U4970" s="122">
        <v>1.6849662E-3</v>
      </c>
      <c r="V4970" s="122">
        <v>1.7117244000000001E-3</v>
      </c>
      <c r="W4970" s="122">
        <v>1.73017592E-3</v>
      </c>
      <c r="X4970" s="122">
        <v>1.7485584400000001E-3</v>
      </c>
      <c r="Y4970" s="122">
        <v>1.7687671600000001E-3</v>
      </c>
      <c r="Z4970" s="122">
        <v>1.78560316E-3</v>
      </c>
      <c r="AA4970" s="122">
        <v>1.8014400399999999E-3</v>
      </c>
      <c r="AB4970" s="122">
        <v>1.8192834400000001E-3</v>
      </c>
      <c r="AC4970" s="122">
        <v>1.8345168000000001E-3</v>
      </c>
      <c r="AD4970" s="122">
        <v>1.8548671999999999E-3</v>
      </c>
      <c r="AE4970" s="122">
        <v>1.87630412E-3</v>
      </c>
      <c r="AF4970" s="122">
        <v>1.89352192E-3</v>
      </c>
      <c r="AG4970" s="122">
        <v>1.9076061999999999E-3</v>
      </c>
      <c r="AH4970" s="122">
        <v>1.9208486800000001E-3</v>
      </c>
      <c r="AI4970" s="122">
        <v>1.9364187600000001E-3</v>
      </c>
      <c r="AJ4970" s="122">
        <v>1.9328684799999999E-3</v>
      </c>
      <c r="AK4970" s="122">
        <v>1.9512215600000001E-3</v>
      </c>
      <c r="AL4970" s="122">
        <v>0</v>
      </c>
    </row>
    <row r="4971" spans="1:38" hidden="1" x14ac:dyDescent="0.25">
      <c r="A4971" s="122" t="s">
        <v>2025</v>
      </c>
      <c r="B4971" s="122">
        <v>1</v>
      </c>
      <c r="C4971" s="122" t="s">
        <v>2232</v>
      </c>
      <c r="D4971" s="122" t="s">
        <v>2120</v>
      </c>
      <c r="E4971" s="122">
        <v>90</v>
      </c>
      <c r="F4971" s="122">
        <v>0</v>
      </c>
      <c r="G4971" s="122">
        <v>0</v>
      </c>
      <c r="H4971" s="122">
        <v>0</v>
      </c>
      <c r="I4971" s="122">
        <v>0</v>
      </c>
      <c r="J4971" s="122">
        <v>6.7528E-7</v>
      </c>
      <c r="K4971" s="122">
        <v>7.5412400000000002E-6</v>
      </c>
      <c r="L4971" s="122">
        <v>1.878548E-5</v>
      </c>
      <c r="M4971" s="122">
        <v>3.5940720000000001E-5</v>
      </c>
      <c r="N4971" s="122">
        <v>5.9072279999999999E-5</v>
      </c>
      <c r="O4971" s="122">
        <v>9.019036E-5</v>
      </c>
      <c r="P4971" s="122">
        <v>1.197012E-4</v>
      </c>
      <c r="Q4971" s="122">
        <v>1.4894155999999999E-4</v>
      </c>
      <c r="R4971" s="122">
        <v>1.7662252000000001E-4</v>
      </c>
      <c r="S4971" s="122">
        <v>1.7779184000000001E-4</v>
      </c>
      <c r="T4971" s="122">
        <v>1.7927028E-4</v>
      </c>
      <c r="U4971" s="122">
        <v>1.8180487999999999E-4</v>
      </c>
      <c r="V4971" s="122">
        <v>1.8506168E-4</v>
      </c>
      <c r="W4971" s="122">
        <v>1.8859355999999999E-4</v>
      </c>
      <c r="X4971" s="122">
        <v>1.9155227999999999E-4</v>
      </c>
      <c r="Y4971" s="122">
        <v>1.9422396E-4</v>
      </c>
      <c r="Z4971" s="122">
        <v>1.9633167999999999E-4</v>
      </c>
      <c r="AA4971" s="122">
        <v>1.9772272E-4</v>
      </c>
      <c r="AB4971" s="122">
        <v>1.9906776000000001E-4</v>
      </c>
      <c r="AC4971" s="122">
        <v>2.0082771999999999E-4</v>
      </c>
      <c r="AD4971" s="122">
        <v>2.0213596E-4</v>
      </c>
      <c r="AE4971" s="122">
        <v>2.0380392E-4</v>
      </c>
      <c r="AF4971" s="122">
        <v>2.0650320000000001E-4</v>
      </c>
      <c r="AG4971" s="122">
        <v>2.0926504000000001E-4</v>
      </c>
      <c r="AH4971" s="122">
        <v>2.1172604E-4</v>
      </c>
      <c r="AI4971" s="122">
        <v>2.1399751999999999E-4</v>
      </c>
      <c r="AJ4971" s="122">
        <v>2.17097E-4</v>
      </c>
      <c r="AK4971" s="122">
        <v>2.2057551999999999E-4</v>
      </c>
      <c r="AL4971" s="122">
        <v>0</v>
      </c>
    </row>
    <row r="4972" spans="1:38" hidden="1" x14ac:dyDescent="0.25">
      <c r="A4972" s="122" t="s">
        <v>2025</v>
      </c>
      <c r="B4972" s="122">
        <v>1</v>
      </c>
      <c r="C4972" s="122" t="s">
        <v>2232</v>
      </c>
      <c r="D4972" s="122" t="s">
        <v>2121</v>
      </c>
      <c r="E4972" s="122">
        <v>90</v>
      </c>
      <c r="F4972" s="122">
        <v>0</v>
      </c>
      <c r="G4972" s="122">
        <v>0</v>
      </c>
      <c r="H4972" s="122">
        <v>0</v>
      </c>
      <c r="I4972" s="122">
        <v>0</v>
      </c>
      <c r="J4972" s="122">
        <v>2.2705600000000001E-6</v>
      </c>
      <c r="K4972" s="122">
        <v>2.497524E-5</v>
      </c>
      <c r="L4972" s="122">
        <v>6.1325359999999998E-5</v>
      </c>
      <c r="M4972" s="122">
        <v>1.1578752E-4</v>
      </c>
      <c r="N4972" s="122">
        <v>1.8820992000000001E-4</v>
      </c>
      <c r="O4972" s="122">
        <v>2.8652388000000002E-4</v>
      </c>
      <c r="P4972" s="122">
        <v>3.7895811999999999E-4</v>
      </c>
      <c r="Q4972" s="122">
        <v>4.6946956000000001E-4</v>
      </c>
      <c r="R4972" s="122">
        <v>5.5360448E-4</v>
      </c>
      <c r="S4972" s="122">
        <v>5.5496424000000004E-4</v>
      </c>
      <c r="T4972" s="122">
        <v>5.5802876000000002E-4</v>
      </c>
      <c r="U4972" s="122">
        <v>5.6050079999999996E-4</v>
      </c>
      <c r="V4972" s="122">
        <v>5.6230859999999996E-4</v>
      </c>
      <c r="W4972" s="122">
        <v>5.6271431999999999E-4</v>
      </c>
      <c r="X4972" s="122">
        <v>5.6346596000000004E-4</v>
      </c>
      <c r="Y4972" s="122">
        <v>5.6524799999999997E-4</v>
      </c>
      <c r="Z4972" s="122">
        <v>5.6761515999999995E-4</v>
      </c>
      <c r="AA4972" s="122">
        <v>5.6914696000000004E-4</v>
      </c>
      <c r="AB4972" s="122">
        <v>5.7104859999999999E-4</v>
      </c>
      <c r="AC4972" s="122">
        <v>5.7196860000000005E-4</v>
      </c>
      <c r="AD4972" s="122">
        <v>5.720422E-4</v>
      </c>
      <c r="AE4972" s="122">
        <v>5.7154907999999998E-4</v>
      </c>
      <c r="AF4972" s="122">
        <v>5.7100260000000002E-4</v>
      </c>
      <c r="AG4972" s="122">
        <v>5.7118291999999995E-4</v>
      </c>
      <c r="AH4972" s="122">
        <v>5.7112403999999995E-4</v>
      </c>
      <c r="AI4972" s="122">
        <v>5.7161348000000004E-4</v>
      </c>
      <c r="AJ4972" s="122">
        <v>5.7104583999999996E-4</v>
      </c>
      <c r="AK4972" s="122">
        <v>5.7108631999999997E-4</v>
      </c>
      <c r="AL4972" s="122">
        <v>0</v>
      </c>
    </row>
    <row r="4973" spans="1:38" hidden="1" x14ac:dyDescent="0.25">
      <c r="A4973" s="122" t="s">
        <v>2025</v>
      </c>
      <c r="B4973" s="122">
        <v>1</v>
      </c>
      <c r="C4973" s="122" t="s">
        <v>2232</v>
      </c>
      <c r="D4973" s="122" t="s">
        <v>2138</v>
      </c>
      <c r="E4973" s="122">
        <v>90</v>
      </c>
      <c r="F4973" s="122">
        <v>0</v>
      </c>
      <c r="G4973" s="122">
        <v>0</v>
      </c>
      <c r="H4973" s="122">
        <v>0</v>
      </c>
      <c r="I4973" s="122">
        <v>0</v>
      </c>
      <c r="J4973" s="122">
        <v>3.6799999999999999E-8</v>
      </c>
      <c r="K4973" s="122">
        <v>4.0387999999999999E-7</v>
      </c>
      <c r="L4973" s="122">
        <v>9.816400000000001E-7</v>
      </c>
      <c r="M4973" s="122">
        <v>1.83724E-6</v>
      </c>
      <c r="N4973" s="122">
        <v>2.9605599999999998E-6</v>
      </c>
      <c r="O4973" s="122">
        <v>4.4454400000000001E-6</v>
      </c>
      <c r="P4973" s="122">
        <v>5.7941600000000001E-6</v>
      </c>
      <c r="Q4973" s="122">
        <v>7.0794000000000004E-6</v>
      </c>
      <c r="R4973" s="122">
        <v>8.2441199999999993E-6</v>
      </c>
      <c r="S4973" s="122">
        <v>8.1742000000000004E-6</v>
      </c>
      <c r="T4973" s="122">
        <v>8.0969200000000001E-6</v>
      </c>
      <c r="U4973" s="122">
        <v>8.0223999999999996E-6</v>
      </c>
      <c r="V4973" s="122">
        <v>7.9405199999999993E-6</v>
      </c>
      <c r="W4973" s="122">
        <v>7.8650800000000006E-6</v>
      </c>
      <c r="X4973" s="122">
        <v>7.7970000000000001E-6</v>
      </c>
      <c r="Y4973" s="122">
        <v>7.7307599999999995E-6</v>
      </c>
      <c r="Z4973" s="122">
        <v>7.6654400000000006E-6</v>
      </c>
      <c r="AA4973" s="122">
        <v>7.6065599999999999E-6</v>
      </c>
      <c r="AB4973" s="122">
        <v>7.5458400000000001E-6</v>
      </c>
      <c r="AC4973" s="122">
        <v>7.4851200000000003E-6</v>
      </c>
      <c r="AD4973" s="122">
        <v>7.4216399999999996E-6</v>
      </c>
      <c r="AE4973" s="122">
        <v>7.3572399999999999E-6</v>
      </c>
      <c r="AF4973" s="122">
        <v>7.2928400000000001E-6</v>
      </c>
      <c r="AG4973" s="122">
        <v>7.2339600000000003E-6</v>
      </c>
      <c r="AH4973" s="122">
        <v>7.1806000000000003E-6</v>
      </c>
      <c r="AI4973" s="122">
        <v>7.1263200000000004E-6</v>
      </c>
      <c r="AJ4973" s="122">
        <v>7.0315600000000003E-6</v>
      </c>
      <c r="AK4973" s="122">
        <v>6.9956800000000001E-6</v>
      </c>
      <c r="AL4973" s="122">
        <v>0</v>
      </c>
    </row>
    <row r="4974" spans="1:38" hidden="1" x14ac:dyDescent="0.25">
      <c r="A4974" s="122" t="s">
        <v>2025</v>
      </c>
      <c r="B4974" s="122">
        <v>1</v>
      </c>
      <c r="C4974" s="122" t="s">
        <v>2232</v>
      </c>
      <c r="D4974" s="122" t="s">
        <v>2122</v>
      </c>
      <c r="E4974" s="122">
        <v>90</v>
      </c>
      <c r="F4974" s="122">
        <v>0</v>
      </c>
      <c r="G4974" s="122">
        <v>0</v>
      </c>
      <c r="H4974" s="122">
        <v>0</v>
      </c>
      <c r="I4974" s="122">
        <v>0</v>
      </c>
      <c r="J4974" s="122">
        <v>2.0148E-7</v>
      </c>
      <c r="K4974" s="122">
        <v>2.2052399999999999E-6</v>
      </c>
      <c r="L4974" s="122">
        <v>5.3930400000000001E-6</v>
      </c>
      <c r="M4974" s="122">
        <v>1.012644E-5</v>
      </c>
      <c r="N4974" s="122">
        <v>1.637508E-5</v>
      </c>
      <c r="O4974" s="122">
        <v>2.4749840000000001E-5</v>
      </c>
      <c r="P4974" s="122">
        <v>3.2510959999999998E-5</v>
      </c>
      <c r="Q4974" s="122">
        <v>3.9928919999999998E-5</v>
      </c>
      <c r="R4974" s="122">
        <v>4.6757159999999997E-5</v>
      </c>
      <c r="S4974" s="122">
        <v>4.6543720000000001E-5</v>
      </c>
      <c r="T4974" s="122">
        <v>4.6275079999999999E-5</v>
      </c>
      <c r="U4974" s="122">
        <v>4.5953079999999997E-5</v>
      </c>
      <c r="V4974" s="122">
        <v>4.5643960000000003E-5</v>
      </c>
      <c r="W4974" s="122">
        <v>4.5263999999999999E-5</v>
      </c>
      <c r="X4974" s="122">
        <v>4.4895080000000002E-5</v>
      </c>
      <c r="Y4974" s="122">
        <v>4.4559279999999997E-5</v>
      </c>
      <c r="Z4974" s="122">
        <v>4.4274999999999999E-5</v>
      </c>
      <c r="AA4974" s="122">
        <v>4.4056959999999999E-5</v>
      </c>
      <c r="AB4974" s="122">
        <v>4.3686200000000002E-5</v>
      </c>
      <c r="AC4974" s="122">
        <v>4.3411120000000003E-5</v>
      </c>
      <c r="AD4974" s="122">
        <v>4.3043120000000003E-5</v>
      </c>
      <c r="AE4974" s="122">
        <v>4.2747799999999998E-5</v>
      </c>
      <c r="AF4974" s="122">
        <v>4.2353120000000001E-5</v>
      </c>
      <c r="AG4974" s="122">
        <v>4.2151640000000001E-5</v>
      </c>
      <c r="AH4974" s="122">
        <v>4.1927159999999998E-5</v>
      </c>
      <c r="AI4974" s="122">
        <v>4.1688879999999999E-5</v>
      </c>
      <c r="AJ4974" s="122">
        <v>4.2503999999999998E-5</v>
      </c>
      <c r="AK4974" s="122">
        <v>4.2659479999999999E-5</v>
      </c>
      <c r="AL4974" s="122">
        <v>0</v>
      </c>
    </row>
    <row r="4975" spans="1:38" hidden="1" x14ac:dyDescent="0.25">
      <c r="A4975" s="122" t="s">
        <v>2025</v>
      </c>
      <c r="B4975" s="122">
        <v>1</v>
      </c>
      <c r="C4975" s="122" t="s">
        <v>2232</v>
      </c>
      <c r="D4975" s="122" t="s">
        <v>2123</v>
      </c>
      <c r="E4975" s="122">
        <v>90</v>
      </c>
      <c r="F4975" s="122">
        <v>0</v>
      </c>
      <c r="G4975" s="122">
        <v>0</v>
      </c>
      <c r="H4975" s="122">
        <v>0</v>
      </c>
      <c r="I4975" s="122">
        <v>0</v>
      </c>
      <c r="J4975" s="122">
        <v>1.85104E-6</v>
      </c>
      <c r="K4975" s="122">
        <v>2.0521520000000001E-5</v>
      </c>
      <c r="L4975" s="122">
        <v>5.05954E-5</v>
      </c>
      <c r="M4975" s="122">
        <v>9.6214520000000007E-5</v>
      </c>
      <c r="N4975" s="122">
        <v>1.5735403999999999E-4</v>
      </c>
      <c r="O4975" s="122">
        <v>2.3914204E-4</v>
      </c>
      <c r="P4975" s="122">
        <v>3.1521132E-4</v>
      </c>
      <c r="Q4975" s="122">
        <v>3.9038267999999998E-4</v>
      </c>
      <c r="R4975" s="122">
        <v>4.5981416000000002E-4</v>
      </c>
      <c r="S4975" s="122">
        <v>4.5983071999999999E-4</v>
      </c>
      <c r="T4975" s="122">
        <v>4.6121716E-4</v>
      </c>
      <c r="U4975" s="122">
        <v>4.6287131999999998E-4</v>
      </c>
      <c r="V4975" s="122">
        <v>4.6683100000000002E-4</v>
      </c>
      <c r="W4975" s="122">
        <v>4.6910432E-4</v>
      </c>
      <c r="X4975" s="122">
        <v>4.7202348E-4</v>
      </c>
      <c r="Y4975" s="122">
        <v>4.7549556000000003E-4</v>
      </c>
      <c r="Z4975" s="122">
        <v>4.7699792000000001E-4</v>
      </c>
      <c r="AA4975" s="122">
        <v>4.7958864000000002E-4</v>
      </c>
      <c r="AB4975" s="122">
        <v>4.8115540000000001E-4</v>
      </c>
      <c r="AC4975" s="122">
        <v>4.8262372E-4</v>
      </c>
      <c r="AD4975" s="122">
        <v>4.8550699999999999E-4</v>
      </c>
      <c r="AE4975" s="122">
        <v>4.8957891999999996E-4</v>
      </c>
      <c r="AF4975" s="122">
        <v>4.9518540000000001E-4</v>
      </c>
      <c r="AG4975" s="122">
        <v>5.0085167999999996E-4</v>
      </c>
      <c r="AH4975" s="122">
        <v>5.0508460000000003E-4</v>
      </c>
      <c r="AI4975" s="122">
        <v>5.0864316000000004E-4</v>
      </c>
      <c r="AJ4975" s="122">
        <v>5.1062944000000005E-4</v>
      </c>
      <c r="AK4975" s="122">
        <v>5.1137648000000005E-4</v>
      </c>
      <c r="AL4975" s="122">
        <v>0</v>
      </c>
    </row>
    <row r="4976" spans="1:38" hidden="1" x14ac:dyDescent="0.25">
      <c r="A4976" s="122" t="s">
        <v>2025</v>
      </c>
      <c r="B4976" s="122">
        <v>1</v>
      </c>
      <c r="C4976" s="122" t="s">
        <v>2232</v>
      </c>
      <c r="D4976" s="122" t="s">
        <v>2124</v>
      </c>
      <c r="E4976" s="122">
        <v>90</v>
      </c>
      <c r="F4976" s="122">
        <v>0</v>
      </c>
      <c r="G4976" s="122">
        <v>0</v>
      </c>
      <c r="H4976" s="122">
        <v>0</v>
      </c>
      <c r="I4976" s="122">
        <v>0</v>
      </c>
      <c r="J4976" s="122">
        <v>1.7682399999999999E-6</v>
      </c>
      <c r="K4976" s="122">
        <v>1.9412E-5</v>
      </c>
      <c r="L4976" s="122">
        <v>4.7509719999999998E-5</v>
      </c>
      <c r="M4976" s="122">
        <v>8.9287840000000005E-5</v>
      </c>
      <c r="N4976" s="122">
        <v>1.4448415999999999E-4</v>
      </c>
      <c r="O4976" s="122">
        <v>2.1827091999999999E-4</v>
      </c>
      <c r="P4976" s="122">
        <v>2.8659931999999998E-4</v>
      </c>
      <c r="Q4976" s="122">
        <v>3.5262771999999999E-4</v>
      </c>
      <c r="R4976" s="122">
        <v>4.1368444000000002E-4</v>
      </c>
      <c r="S4976" s="122">
        <v>4.1275524000000002E-4</v>
      </c>
      <c r="T4976" s="122">
        <v>4.1160524000000002E-4</v>
      </c>
      <c r="U4976" s="122">
        <v>4.1026664E-4</v>
      </c>
      <c r="V4976" s="122">
        <v>4.0871460000000001E-4</v>
      </c>
      <c r="W4976" s="122">
        <v>4.0733643999999998E-4</v>
      </c>
      <c r="X4976" s="122">
        <v>4.0575863999999998E-4</v>
      </c>
      <c r="Y4976" s="122">
        <v>4.0431056E-4</v>
      </c>
      <c r="Z4976" s="122">
        <v>4.0254692E-4</v>
      </c>
      <c r="AA4976" s="122">
        <v>4.0080075999999998E-4</v>
      </c>
      <c r="AB4976" s="122">
        <v>3.990086E-4</v>
      </c>
      <c r="AC4976" s="122">
        <v>3.9753108000000002E-4</v>
      </c>
      <c r="AD4976" s="122">
        <v>3.9577847999999998E-4</v>
      </c>
      <c r="AE4976" s="122">
        <v>3.9365051999999998E-4</v>
      </c>
      <c r="AF4976" s="122">
        <v>3.9175256000000002E-4</v>
      </c>
      <c r="AG4976" s="122">
        <v>3.9062004E-4</v>
      </c>
      <c r="AH4976" s="122">
        <v>3.8983344E-4</v>
      </c>
      <c r="AI4976" s="122">
        <v>3.8910204000000001E-4</v>
      </c>
      <c r="AJ4976" s="122">
        <v>3.8980124000000002E-4</v>
      </c>
      <c r="AK4976" s="122">
        <v>3.8960436000000002E-4</v>
      </c>
      <c r="AL4976" s="122">
        <v>0</v>
      </c>
    </row>
    <row r="4977" spans="1:38" hidden="1" x14ac:dyDescent="0.25">
      <c r="A4977" s="122" t="s">
        <v>2025</v>
      </c>
      <c r="B4977" s="122">
        <v>1</v>
      </c>
      <c r="C4977" s="122" t="s">
        <v>2232</v>
      </c>
      <c r="D4977" s="122" t="s">
        <v>2125</v>
      </c>
      <c r="E4977" s="122">
        <v>90</v>
      </c>
      <c r="F4977" s="122">
        <v>0</v>
      </c>
      <c r="G4977" s="122">
        <v>0</v>
      </c>
      <c r="H4977" s="122">
        <v>0</v>
      </c>
      <c r="I4977" s="122">
        <v>0</v>
      </c>
      <c r="J4977" s="122">
        <v>6.2743999999999996E-7</v>
      </c>
      <c r="K4977" s="122">
        <v>6.8282400000000004E-6</v>
      </c>
      <c r="L4977" s="122">
        <v>1.6558160000000001E-5</v>
      </c>
      <c r="M4977" s="122">
        <v>3.0843000000000003E-5</v>
      </c>
      <c r="N4977" s="122">
        <v>4.9517159999999998E-5</v>
      </c>
      <c r="O4977" s="122">
        <v>7.4158439999999994E-5</v>
      </c>
      <c r="P4977" s="122">
        <v>9.6370000000000001E-5</v>
      </c>
      <c r="Q4977" s="122">
        <v>1.1749044000000001E-4</v>
      </c>
      <c r="R4977" s="122">
        <v>1.3716187999999999E-4</v>
      </c>
      <c r="S4977" s="122">
        <v>1.3652248000000001E-4</v>
      </c>
      <c r="T4977" s="122">
        <v>1.3559143999999999E-4</v>
      </c>
      <c r="U4977" s="122">
        <v>1.3466684000000001E-4</v>
      </c>
      <c r="V4977" s="122">
        <v>1.3394464000000001E-4</v>
      </c>
      <c r="W4977" s="122">
        <v>1.3314975999999999E-4</v>
      </c>
      <c r="X4977" s="122">
        <v>1.323742E-4</v>
      </c>
      <c r="Y4977" s="122">
        <v>1.3177619999999999E-4</v>
      </c>
      <c r="Z4977" s="122">
        <v>1.3116992E-4</v>
      </c>
      <c r="AA4977" s="122">
        <v>1.3041552E-4</v>
      </c>
      <c r="AB4977" s="122">
        <v>1.2955072E-4</v>
      </c>
      <c r="AC4977" s="122">
        <v>1.2849916E-4</v>
      </c>
      <c r="AD4977" s="122">
        <v>1.2730592000000001E-4</v>
      </c>
      <c r="AE4977" s="122">
        <v>1.2591303999999999E-4</v>
      </c>
      <c r="AF4977" s="122">
        <v>1.2430119999999999E-4</v>
      </c>
      <c r="AG4977" s="122">
        <v>1.2263047999999999E-4</v>
      </c>
      <c r="AH4977" s="122">
        <v>1.2118792E-4</v>
      </c>
      <c r="AI4977" s="122">
        <v>1.1993028E-4</v>
      </c>
      <c r="AJ4977" s="122">
        <v>1.1840215999999999E-4</v>
      </c>
      <c r="AK4977" s="122">
        <v>1.1781888E-4</v>
      </c>
      <c r="AL4977" s="122">
        <v>0</v>
      </c>
    </row>
    <row r="4978" spans="1:38" hidden="1" x14ac:dyDescent="0.25">
      <c r="A4978" s="122" t="s">
        <v>2025</v>
      </c>
      <c r="B4978" s="122">
        <v>1</v>
      </c>
      <c r="C4978" s="122" t="s">
        <v>2232</v>
      </c>
      <c r="D4978" s="122" t="s">
        <v>2126</v>
      </c>
      <c r="E4978" s="122">
        <v>90</v>
      </c>
      <c r="F4978" s="122">
        <v>0</v>
      </c>
      <c r="G4978" s="122">
        <v>0</v>
      </c>
      <c r="H4978" s="122">
        <v>0</v>
      </c>
      <c r="I4978" s="122">
        <v>0</v>
      </c>
      <c r="J4978" s="122">
        <v>1.656E-7</v>
      </c>
      <c r="K4978" s="122">
        <v>1.8160799999999999E-6</v>
      </c>
      <c r="L4978" s="122">
        <v>4.4344000000000003E-6</v>
      </c>
      <c r="M4978" s="122">
        <v>8.2984E-6</v>
      </c>
      <c r="N4978" s="122">
        <v>1.338508E-5</v>
      </c>
      <c r="O4978" s="122">
        <v>2.0128680000000001E-5</v>
      </c>
      <c r="P4978" s="122">
        <v>2.6361680000000001E-5</v>
      </c>
      <c r="Q4978" s="122">
        <v>3.2260720000000002E-5</v>
      </c>
      <c r="R4978" s="122">
        <v>3.7987719999999997E-5</v>
      </c>
      <c r="S4978" s="122">
        <v>3.7926080000000001E-5</v>
      </c>
      <c r="T4978" s="122">
        <v>3.800336E-5</v>
      </c>
      <c r="U4978" s="122">
        <v>3.8033720000000003E-5</v>
      </c>
      <c r="V4978" s="122">
        <v>3.8299600000000002E-5</v>
      </c>
      <c r="W4978" s="122">
        <v>3.8831359999999999E-5</v>
      </c>
      <c r="X4978" s="122">
        <v>3.9276639999999999E-5</v>
      </c>
      <c r="Y4978" s="122">
        <v>3.9926160000000001E-5</v>
      </c>
      <c r="Z4978" s="122">
        <v>3.9934439999999998E-5</v>
      </c>
      <c r="AA4978" s="122">
        <v>3.9862679999999999E-5</v>
      </c>
      <c r="AB4978" s="122">
        <v>4.021964E-5</v>
      </c>
      <c r="AC4978" s="122">
        <v>4.0364080000000001E-5</v>
      </c>
      <c r="AD4978" s="122">
        <v>4.0117519999999998E-5</v>
      </c>
      <c r="AE4978" s="122">
        <v>4.0054959999999999E-5</v>
      </c>
      <c r="AF4978" s="122">
        <v>3.9698920000000002E-5</v>
      </c>
      <c r="AG4978" s="122">
        <v>3.9107360000000002E-5</v>
      </c>
      <c r="AH4978" s="122">
        <v>3.8857119999999999E-5</v>
      </c>
      <c r="AI4978" s="122">
        <v>3.8754080000000001E-5</v>
      </c>
      <c r="AJ4978" s="122">
        <v>3.818828E-5</v>
      </c>
      <c r="AK4978" s="122">
        <v>3.8247159999999999E-5</v>
      </c>
      <c r="AL4978" s="122">
        <v>0</v>
      </c>
    </row>
    <row r="4979" spans="1:38" hidden="1" x14ac:dyDescent="0.25">
      <c r="A4979" s="122" t="s">
        <v>2025</v>
      </c>
      <c r="B4979" s="122">
        <v>1</v>
      </c>
      <c r="C4979" s="122" t="s">
        <v>2233</v>
      </c>
      <c r="D4979" s="122" t="s">
        <v>2078</v>
      </c>
      <c r="E4979" s="122">
        <v>91</v>
      </c>
      <c r="F4979" s="122">
        <v>0</v>
      </c>
      <c r="G4979" s="122">
        <v>0</v>
      </c>
      <c r="H4979" s="122">
        <v>0</v>
      </c>
      <c r="I4979" s="122">
        <v>0</v>
      </c>
      <c r="J4979" s="122">
        <v>0</v>
      </c>
      <c r="K4979" s="122">
        <v>1.006954865E-3</v>
      </c>
      <c r="L4979" s="122">
        <v>2.4168617409999998E-3</v>
      </c>
      <c r="M4979" s="122">
        <v>2.8316755879999999E-3</v>
      </c>
      <c r="N4979" s="122">
        <v>2.8872132800000002E-3</v>
      </c>
      <c r="O4979" s="122">
        <v>2.9342247829999999E-3</v>
      </c>
      <c r="P4979" s="122">
        <v>2.3055886070000001E-3</v>
      </c>
      <c r="Q4979" s="122">
        <v>1.6678891529999999E-3</v>
      </c>
      <c r="R4979" s="122">
        <v>1.0097652880000001E-3</v>
      </c>
      <c r="S4979" s="122">
        <v>3.1715461399999998E-4</v>
      </c>
      <c r="T4979" s="122">
        <v>3.2603912600000001E-4</v>
      </c>
      <c r="U4979" s="122">
        <v>2.6665401000000003E-4</v>
      </c>
      <c r="V4979" s="122">
        <v>2.04430786E-4</v>
      </c>
      <c r="W4979" s="122">
        <v>1.3884423E-4</v>
      </c>
      <c r="X4979" s="122">
        <v>7.0917895999999996E-5</v>
      </c>
      <c r="Y4979" s="122">
        <v>0</v>
      </c>
      <c r="Z4979" s="122">
        <v>0</v>
      </c>
      <c r="AA4979" s="122">
        <v>0</v>
      </c>
      <c r="AB4979" s="122">
        <v>0</v>
      </c>
      <c r="AC4979" s="122">
        <v>0</v>
      </c>
      <c r="AD4979" s="122">
        <v>0</v>
      </c>
      <c r="AE4979" s="122">
        <v>0</v>
      </c>
      <c r="AF4979" s="122">
        <v>0</v>
      </c>
      <c r="AG4979" s="122">
        <v>0</v>
      </c>
      <c r="AH4979" s="122">
        <v>0</v>
      </c>
      <c r="AI4979" s="122">
        <v>0</v>
      </c>
      <c r="AJ4979" s="122">
        <v>0</v>
      </c>
      <c r="AK4979" s="122">
        <v>0</v>
      </c>
      <c r="AL4979" s="122">
        <v>0</v>
      </c>
    </row>
    <row r="4980" spans="1:38" hidden="1" x14ac:dyDescent="0.25">
      <c r="A4980" s="122" t="s">
        <v>2025</v>
      </c>
      <c r="B4980" s="122">
        <v>1</v>
      </c>
      <c r="C4980" s="122" t="s">
        <v>2233</v>
      </c>
      <c r="D4980" s="122" t="s">
        <v>2079</v>
      </c>
      <c r="E4980" s="122">
        <v>91</v>
      </c>
      <c r="F4980" s="122">
        <v>0</v>
      </c>
      <c r="G4980" s="122">
        <v>0</v>
      </c>
      <c r="H4980" s="122">
        <v>0</v>
      </c>
      <c r="I4980" s="122">
        <v>0</v>
      </c>
      <c r="J4980" s="122">
        <v>0</v>
      </c>
      <c r="K4980" s="122">
        <v>7.1585001669999997E-3</v>
      </c>
      <c r="L4980" s="122">
        <v>1.7200470602000001E-2</v>
      </c>
      <c r="M4980" s="122">
        <v>2.0178175864E-2</v>
      </c>
      <c r="N4980" s="122">
        <v>2.0514044746999999E-2</v>
      </c>
      <c r="O4980" s="122">
        <v>2.0805801932999999E-2</v>
      </c>
      <c r="P4980" s="122">
        <v>1.6346313207000002E-2</v>
      </c>
      <c r="Q4980" s="122">
        <v>1.1758485522E-2</v>
      </c>
      <c r="R4980" s="122">
        <v>7.042783195E-3</v>
      </c>
      <c r="S4980" s="122">
        <v>2.202762562E-3</v>
      </c>
      <c r="T4980" s="122">
        <v>2.2405953009999998E-3</v>
      </c>
      <c r="U4980" s="122">
        <v>1.827069202E-3</v>
      </c>
      <c r="V4980" s="122">
        <v>1.4013102879999999E-3</v>
      </c>
      <c r="W4980" s="122">
        <v>9.5369367099999995E-4</v>
      </c>
      <c r="X4980" s="122">
        <v>4.8672840299999998E-4</v>
      </c>
      <c r="Y4980" s="122">
        <v>0</v>
      </c>
      <c r="Z4980" s="122">
        <v>0</v>
      </c>
      <c r="AA4980" s="122">
        <v>0</v>
      </c>
      <c r="AB4980" s="122">
        <v>0</v>
      </c>
      <c r="AC4980" s="122">
        <v>0</v>
      </c>
      <c r="AD4980" s="122">
        <v>0</v>
      </c>
      <c r="AE4980" s="122">
        <v>0</v>
      </c>
      <c r="AF4980" s="122">
        <v>0</v>
      </c>
      <c r="AG4980" s="122">
        <v>0</v>
      </c>
      <c r="AH4980" s="122">
        <v>0</v>
      </c>
      <c r="AI4980" s="122">
        <v>0</v>
      </c>
      <c r="AJ4980" s="122">
        <v>0</v>
      </c>
      <c r="AK4980" s="122">
        <v>0</v>
      </c>
      <c r="AL4980" s="122">
        <v>0</v>
      </c>
    </row>
    <row r="4981" spans="1:38" hidden="1" x14ac:dyDescent="0.25">
      <c r="A4981" s="122" t="s">
        <v>2025</v>
      </c>
      <c r="B4981" s="122">
        <v>1</v>
      </c>
      <c r="C4981" s="122" t="s">
        <v>2233</v>
      </c>
      <c r="D4981" s="122" t="s">
        <v>2080</v>
      </c>
      <c r="E4981" s="122">
        <v>91</v>
      </c>
      <c r="F4981" s="122">
        <v>0</v>
      </c>
      <c r="G4981" s="122">
        <v>0</v>
      </c>
      <c r="H4981" s="122">
        <v>0</v>
      </c>
      <c r="I4981" s="122">
        <v>0</v>
      </c>
      <c r="J4981" s="122">
        <v>0</v>
      </c>
      <c r="K4981" s="122">
        <v>4.223993788E-3</v>
      </c>
      <c r="L4981" s="122">
        <v>1.0214833202E-2</v>
      </c>
      <c r="M4981" s="122">
        <v>1.2016032749E-2</v>
      </c>
      <c r="N4981" s="122">
        <v>1.2231433914000001E-2</v>
      </c>
      <c r="O4981" s="122">
        <v>1.2454248330999999E-2</v>
      </c>
      <c r="P4981" s="122">
        <v>9.8345322670000002E-3</v>
      </c>
      <c r="Q4981" s="122">
        <v>7.0840180250000004E-3</v>
      </c>
      <c r="R4981" s="122">
        <v>4.2537670280000002E-3</v>
      </c>
      <c r="S4981" s="122">
        <v>1.332770929E-3</v>
      </c>
      <c r="T4981" s="122">
        <v>1.359810473E-3</v>
      </c>
      <c r="U4981" s="122">
        <v>1.111919774E-3</v>
      </c>
      <c r="V4981" s="122">
        <v>8.5421909299999998E-4</v>
      </c>
      <c r="W4981" s="122">
        <v>5.8138895500000004E-4</v>
      </c>
      <c r="X4981" s="122">
        <v>2.9653798999999998E-4</v>
      </c>
      <c r="Y4981" s="122">
        <v>0</v>
      </c>
      <c r="Z4981" s="122">
        <v>0</v>
      </c>
      <c r="AA4981" s="122">
        <v>0</v>
      </c>
      <c r="AB4981" s="122">
        <v>0</v>
      </c>
      <c r="AC4981" s="122">
        <v>0</v>
      </c>
      <c r="AD4981" s="122">
        <v>0</v>
      </c>
      <c r="AE4981" s="122">
        <v>0</v>
      </c>
      <c r="AF4981" s="122">
        <v>0</v>
      </c>
      <c r="AG4981" s="122">
        <v>0</v>
      </c>
      <c r="AH4981" s="122">
        <v>0</v>
      </c>
      <c r="AI4981" s="122">
        <v>0</v>
      </c>
      <c r="AJ4981" s="122">
        <v>0</v>
      </c>
      <c r="AK4981" s="122">
        <v>0</v>
      </c>
      <c r="AL4981" s="122">
        <v>0</v>
      </c>
    </row>
    <row r="4982" spans="1:38" hidden="1" x14ac:dyDescent="0.25">
      <c r="A4982" s="122" t="s">
        <v>2025</v>
      </c>
      <c r="B4982" s="122">
        <v>1</v>
      </c>
      <c r="C4982" s="122" t="s">
        <v>2233</v>
      </c>
      <c r="D4982" s="122" t="s">
        <v>2133</v>
      </c>
      <c r="E4982" s="122">
        <v>91</v>
      </c>
      <c r="F4982" s="122">
        <v>0</v>
      </c>
      <c r="G4982" s="122">
        <v>0</v>
      </c>
      <c r="H4982" s="122">
        <v>0</v>
      </c>
      <c r="I4982" s="122">
        <v>0</v>
      </c>
      <c r="J4982" s="122">
        <v>0</v>
      </c>
      <c r="K4982" s="122">
        <v>8.9750814999999996E-5</v>
      </c>
      <c r="L4982" s="122">
        <v>2.1810084799999999E-4</v>
      </c>
      <c r="M4982" s="122">
        <v>2.5831924300000002E-4</v>
      </c>
      <c r="N4982" s="122">
        <v>2.6487505099999999E-4</v>
      </c>
      <c r="O4982" s="122">
        <v>2.7136837000000001E-4</v>
      </c>
      <c r="P4982" s="122">
        <v>2.11844038E-4</v>
      </c>
      <c r="Q4982" s="122">
        <v>1.51799228E-4</v>
      </c>
      <c r="R4982" s="122">
        <v>9.0479325999999997E-5</v>
      </c>
      <c r="S4982" s="122">
        <v>2.8087619000000001E-5</v>
      </c>
      <c r="T4982" s="122">
        <v>2.8355768E-5</v>
      </c>
      <c r="U4982" s="122">
        <v>2.2908151000000001E-5</v>
      </c>
      <c r="V4982" s="122">
        <v>1.7295215000000001E-5</v>
      </c>
      <c r="W4982" s="122">
        <v>1.1584986E-5</v>
      </c>
      <c r="X4982" s="122">
        <v>5.8138500000000002E-6</v>
      </c>
      <c r="Y4982" s="122">
        <v>0</v>
      </c>
      <c r="Z4982" s="122">
        <v>0</v>
      </c>
      <c r="AA4982" s="122">
        <v>0</v>
      </c>
      <c r="AB4982" s="122">
        <v>0</v>
      </c>
      <c r="AC4982" s="122">
        <v>0</v>
      </c>
      <c r="AD4982" s="122">
        <v>0</v>
      </c>
      <c r="AE4982" s="122">
        <v>0</v>
      </c>
      <c r="AF4982" s="122">
        <v>0</v>
      </c>
      <c r="AG4982" s="122">
        <v>0</v>
      </c>
      <c r="AH4982" s="122">
        <v>0</v>
      </c>
      <c r="AI4982" s="122">
        <v>0</v>
      </c>
      <c r="AJ4982" s="122">
        <v>0</v>
      </c>
      <c r="AK4982" s="122">
        <v>0</v>
      </c>
      <c r="AL4982" s="122">
        <v>0</v>
      </c>
    </row>
    <row r="4983" spans="1:38" hidden="1" x14ac:dyDescent="0.25">
      <c r="A4983" s="122" t="s">
        <v>2025</v>
      </c>
      <c r="B4983" s="122">
        <v>1</v>
      </c>
      <c r="C4983" s="122" t="s">
        <v>2233</v>
      </c>
      <c r="D4983" s="122" t="s">
        <v>2081</v>
      </c>
      <c r="E4983" s="122">
        <v>91</v>
      </c>
      <c r="F4983" s="122">
        <v>0</v>
      </c>
      <c r="G4983" s="122">
        <v>0</v>
      </c>
      <c r="H4983" s="122">
        <v>0</v>
      </c>
      <c r="I4983" s="122">
        <v>0</v>
      </c>
      <c r="J4983" s="122">
        <v>0</v>
      </c>
      <c r="K4983" s="122">
        <v>7.3845758770000004E-3</v>
      </c>
      <c r="L4983" s="122">
        <v>1.8216501401E-2</v>
      </c>
      <c r="M4983" s="122">
        <v>2.1883067206000001E-2</v>
      </c>
      <c r="N4983" s="122">
        <v>2.2743222753999998E-2</v>
      </c>
      <c r="O4983" s="122">
        <v>2.3593982013E-2</v>
      </c>
      <c r="P4983" s="122">
        <v>1.8947277033999999E-2</v>
      </c>
      <c r="Q4983" s="122">
        <v>1.3879404896E-2</v>
      </c>
      <c r="R4983" s="122">
        <v>8.4830130560000008E-3</v>
      </c>
      <c r="S4983" s="122">
        <v>2.6952470720000002E-3</v>
      </c>
      <c r="T4983" s="122">
        <v>2.7953006620000001E-3</v>
      </c>
      <c r="U4983" s="122">
        <v>2.3345415800000002E-3</v>
      </c>
      <c r="V4983" s="122">
        <v>1.8251739660000001E-3</v>
      </c>
      <c r="W4983" s="122">
        <v>1.2587799979999999E-3</v>
      </c>
      <c r="X4983" s="122">
        <v>6.4788041499999995E-4</v>
      </c>
      <c r="Y4983" s="122">
        <v>0</v>
      </c>
      <c r="Z4983" s="122">
        <v>0</v>
      </c>
      <c r="AA4983" s="122">
        <v>0</v>
      </c>
      <c r="AB4983" s="122">
        <v>0</v>
      </c>
      <c r="AC4983" s="122">
        <v>0</v>
      </c>
      <c r="AD4983" s="122">
        <v>0</v>
      </c>
      <c r="AE4983" s="122">
        <v>0</v>
      </c>
      <c r="AF4983" s="122">
        <v>0</v>
      </c>
      <c r="AG4983" s="122">
        <v>0</v>
      </c>
      <c r="AH4983" s="122">
        <v>0</v>
      </c>
      <c r="AI4983" s="122">
        <v>0</v>
      </c>
      <c r="AJ4983" s="122">
        <v>0</v>
      </c>
      <c r="AK4983" s="122">
        <v>0</v>
      </c>
      <c r="AL4983" s="122">
        <v>0</v>
      </c>
    </row>
    <row r="4984" spans="1:38" x14ac:dyDescent="0.25">
      <c r="A4984" s="122" t="s">
        <v>2025</v>
      </c>
      <c r="B4984" s="122">
        <v>1</v>
      </c>
      <c r="C4984" s="122" t="s">
        <v>2233</v>
      </c>
      <c r="D4984" s="122" t="s">
        <v>2082</v>
      </c>
      <c r="E4984" s="122">
        <v>91</v>
      </c>
      <c r="F4984" s="122">
        <v>0</v>
      </c>
      <c r="G4984" s="122">
        <v>0</v>
      </c>
      <c r="H4984" s="122">
        <v>0</v>
      </c>
      <c r="I4984" s="122">
        <v>0</v>
      </c>
      <c r="J4984" s="122">
        <v>0</v>
      </c>
      <c r="K4984" s="122">
        <v>5.2806739188000003E-2</v>
      </c>
      <c r="L4984" s="122">
        <v>0.127159096281</v>
      </c>
      <c r="M4984" s="122">
        <v>0.15007284044200001</v>
      </c>
      <c r="N4984" s="122">
        <v>0.15363373102</v>
      </c>
      <c r="O4984" s="122">
        <v>0.15732632705300001</v>
      </c>
      <c r="P4984" s="122">
        <v>0.12478807773599999</v>
      </c>
      <c r="Q4984" s="122">
        <v>9.0747408555999998E-2</v>
      </c>
      <c r="R4984" s="122">
        <v>5.4819183195000003E-2</v>
      </c>
      <c r="S4984" s="122">
        <v>1.7243141096999998E-2</v>
      </c>
      <c r="T4984" s="122">
        <v>1.7592806602000001E-2</v>
      </c>
      <c r="U4984" s="122">
        <v>1.4324494268000001E-2</v>
      </c>
      <c r="V4984" s="122">
        <v>1.0904533787000001E-2</v>
      </c>
      <c r="W4984" s="122">
        <v>7.3984310329999999E-3</v>
      </c>
      <c r="X4984" s="122">
        <v>3.7760924110000001E-3</v>
      </c>
      <c r="Y4984" s="122">
        <v>0</v>
      </c>
      <c r="Z4984" s="122">
        <v>0</v>
      </c>
      <c r="AA4984" s="122">
        <v>0</v>
      </c>
      <c r="AB4984" s="122">
        <v>0</v>
      </c>
      <c r="AC4984" s="122">
        <v>0</v>
      </c>
      <c r="AD4984" s="122">
        <v>0</v>
      </c>
      <c r="AE4984" s="122">
        <v>0</v>
      </c>
      <c r="AF4984" s="122">
        <v>0</v>
      </c>
      <c r="AG4984" s="122">
        <v>0</v>
      </c>
      <c r="AH4984" s="122">
        <v>0</v>
      </c>
      <c r="AI4984" s="122">
        <v>0</v>
      </c>
      <c r="AJ4984" s="122">
        <v>0</v>
      </c>
      <c r="AK4984" s="122">
        <v>0</v>
      </c>
      <c r="AL4984" s="122">
        <v>0</v>
      </c>
    </row>
    <row r="4985" spans="1:38" hidden="1" x14ac:dyDescent="0.25">
      <c r="A4985" s="122" t="s">
        <v>2025</v>
      </c>
      <c r="B4985" s="122">
        <v>1</v>
      </c>
      <c r="C4985" s="122" t="s">
        <v>2233</v>
      </c>
      <c r="D4985" s="122" t="s">
        <v>474</v>
      </c>
      <c r="E4985" s="122">
        <v>91</v>
      </c>
      <c r="F4985" s="122">
        <v>0</v>
      </c>
      <c r="G4985" s="122">
        <v>0</v>
      </c>
      <c r="H4985" s="122">
        <v>0</v>
      </c>
      <c r="I4985" s="122">
        <v>0</v>
      </c>
      <c r="J4985" s="122">
        <v>0</v>
      </c>
      <c r="K4985" s="122">
        <v>6.3752321919999999E-3</v>
      </c>
      <c r="L4985" s="122">
        <v>1.5567715296E-2</v>
      </c>
      <c r="M4985" s="122">
        <v>1.8562964147E-2</v>
      </c>
      <c r="N4985" s="122">
        <v>1.9172451795E-2</v>
      </c>
      <c r="O4985" s="122">
        <v>1.984715502E-2</v>
      </c>
      <c r="P4985" s="122">
        <v>1.5886445581999999E-2</v>
      </c>
      <c r="Q4985" s="122">
        <v>1.164808407E-2</v>
      </c>
      <c r="R4985" s="122">
        <v>7.0590010680000002E-3</v>
      </c>
      <c r="S4985" s="122">
        <v>2.2151084900000001E-3</v>
      </c>
      <c r="T4985" s="122">
        <v>2.262495718E-3</v>
      </c>
      <c r="U4985" s="122">
        <v>1.851890782E-3</v>
      </c>
      <c r="V4985" s="122">
        <v>1.428992124E-3</v>
      </c>
      <c r="W4985" s="122">
        <v>9.8043500799999996E-4</v>
      </c>
      <c r="X4985" s="122">
        <v>5.0442307299999997E-4</v>
      </c>
      <c r="Y4985" s="122">
        <v>0</v>
      </c>
      <c r="Z4985" s="122">
        <v>0</v>
      </c>
      <c r="AA4985" s="122">
        <v>0</v>
      </c>
      <c r="AB4985" s="122">
        <v>0</v>
      </c>
      <c r="AC4985" s="122">
        <v>0</v>
      </c>
      <c r="AD4985" s="122">
        <v>0</v>
      </c>
      <c r="AE4985" s="122">
        <v>0</v>
      </c>
      <c r="AF4985" s="122">
        <v>0</v>
      </c>
      <c r="AG4985" s="122">
        <v>0</v>
      </c>
      <c r="AH4985" s="122">
        <v>0</v>
      </c>
      <c r="AI4985" s="122">
        <v>0</v>
      </c>
      <c r="AJ4985" s="122">
        <v>0</v>
      </c>
      <c r="AK4985" s="122">
        <v>0</v>
      </c>
      <c r="AL4985" s="122">
        <v>0</v>
      </c>
    </row>
    <row r="4986" spans="1:38" hidden="1" x14ac:dyDescent="0.25">
      <c r="A4986" s="122" t="s">
        <v>2025</v>
      </c>
      <c r="B4986" s="122">
        <v>1</v>
      </c>
      <c r="C4986" s="122" t="s">
        <v>2233</v>
      </c>
      <c r="D4986" s="122" t="s">
        <v>2083</v>
      </c>
      <c r="E4986" s="122">
        <v>91</v>
      </c>
      <c r="F4986" s="122">
        <v>0</v>
      </c>
      <c r="G4986" s="122">
        <v>0</v>
      </c>
      <c r="H4986" s="122">
        <v>0</v>
      </c>
      <c r="I4986" s="122">
        <v>0</v>
      </c>
      <c r="J4986" s="122">
        <v>0</v>
      </c>
      <c r="K4986" s="122">
        <v>5.5380480750000004E-3</v>
      </c>
      <c r="L4986" s="122">
        <v>1.3251258348999999E-2</v>
      </c>
      <c r="M4986" s="122">
        <v>1.5472696421E-2</v>
      </c>
      <c r="N4986" s="122">
        <v>1.5673477533E-2</v>
      </c>
      <c r="O4986" s="122">
        <v>1.5903960695E-2</v>
      </c>
      <c r="P4986" s="122">
        <v>1.2526461885E-2</v>
      </c>
      <c r="Q4986" s="122">
        <v>9.0349704829999992E-3</v>
      </c>
      <c r="R4986" s="122">
        <v>5.4372177230000004E-3</v>
      </c>
      <c r="S4986" s="122">
        <v>1.7042696159999999E-3</v>
      </c>
      <c r="T4986" s="122">
        <v>1.728934578E-3</v>
      </c>
      <c r="U4986" s="122">
        <v>1.402128182E-3</v>
      </c>
      <c r="V4986" s="122">
        <v>1.0648244250000001E-3</v>
      </c>
      <c r="W4986" s="122">
        <v>7.1989068200000003E-4</v>
      </c>
      <c r="X4986" s="122">
        <v>3.6576077300000002E-4</v>
      </c>
      <c r="Y4986" s="122">
        <v>0</v>
      </c>
      <c r="Z4986" s="122">
        <v>0</v>
      </c>
      <c r="AA4986" s="122">
        <v>0</v>
      </c>
      <c r="AB4986" s="122">
        <v>0</v>
      </c>
      <c r="AC4986" s="122">
        <v>0</v>
      </c>
      <c r="AD4986" s="122">
        <v>0</v>
      </c>
      <c r="AE4986" s="122">
        <v>0</v>
      </c>
      <c r="AF4986" s="122">
        <v>0</v>
      </c>
      <c r="AG4986" s="122">
        <v>0</v>
      </c>
      <c r="AH4986" s="122">
        <v>0</v>
      </c>
      <c r="AI4986" s="122">
        <v>0</v>
      </c>
      <c r="AJ4986" s="122">
        <v>0</v>
      </c>
      <c r="AK4986" s="122">
        <v>0</v>
      </c>
      <c r="AL4986" s="122">
        <v>0</v>
      </c>
    </row>
    <row r="4987" spans="1:38" hidden="1" x14ac:dyDescent="0.25">
      <c r="A4987" s="122" t="s">
        <v>2025</v>
      </c>
      <c r="B4987" s="122">
        <v>1</v>
      </c>
      <c r="C4987" s="122" t="s">
        <v>2233</v>
      </c>
      <c r="D4987" s="122" t="s">
        <v>2084</v>
      </c>
      <c r="E4987" s="122">
        <v>91</v>
      </c>
      <c r="F4987" s="122">
        <v>0</v>
      </c>
      <c r="G4987" s="122">
        <v>0</v>
      </c>
      <c r="H4987" s="122">
        <v>0</v>
      </c>
      <c r="I4987" s="122">
        <v>0</v>
      </c>
      <c r="J4987" s="122">
        <v>0</v>
      </c>
      <c r="K4987" s="122">
        <v>9.6714541700000005E-4</v>
      </c>
      <c r="L4987" s="122">
        <v>2.2731291309999999E-3</v>
      </c>
      <c r="M4987" s="122">
        <v>2.6227210729999999E-3</v>
      </c>
      <c r="N4987" s="122">
        <v>2.6324495820000001E-3</v>
      </c>
      <c r="O4987" s="122">
        <v>2.6779597670000001E-3</v>
      </c>
      <c r="P4987" s="122">
        <v>2.1002877209999999E-3</v>
      </c>
      <c r="Q4987" s="122">
        <v>1.512052661E-3</v>
      </c>
      <c r="R4987" s="122">
        <v>9.01014653E-4</v>
      </c>
      <c r="S4987" s="122">
        <v>2.7806734900000002E-4</v>
      </c>
      <c r="T4987" s="122">
        <v>2.8077335999999997E-4</v>
      </c>
      <c r="U4987" s="122">
        <v>2.2674885099999999E-4</v>
      </c>
      <c r="V4987" s="122">
        <v>1.72759937E-4</v>
      </c>
      <c r="W4987" s="122">
        <v>1.17231737E-4</v>
      </c>
      <c r="X4987" s="122">
        <v>5.9857342999999998E-5</v>
      </c>
      <c r="Y4987" s="122">
        <v>0</v>
      </c>
      <c r="Z4987" s="122">
        <v>0</v>
      </c>
      <c r="AA4987" s="122">
        <v>0</v>
      </c>
      <c r="AB4987" s="122">
        <v>0</v>
      </c>
      <c r="AC4987" s="122">
        <v>0</v>
      </c>
      <c r="AD4987" s="122">
        <v>0</v>
      </c>
      <c r="AE4987" s="122">
        <v>0</v>
      </c>
      <c r="AF4987" s="122">
        <v>0</v>
      </c>
      <c r="AG4987" s="122">
        <v>0</v>
      </c>
      <c r="AH4987" s="122">
        <v>0</v>
      </c>
      <c r="AI4987" s="122">
        <v>0</v>
      </c>
      <c r="AJ4987" s="122">
        <v>0</v>
      </c>
      <c r="AK4987" s="122">
        <v>0</v>
      </c>
      <c r="AL4987" s="122">
        <v>0</v>
      </c>
    </row>
    <row r="4988" spans="1:38" hidden="1" x14ac:dyDescent="0.25">
      <c r="A4988" s="122" t="s">
        <v>2025</v>
      </c>
      <c r="B4988" s="122">
        <v>1</v>
      </c>
      <c r="C4988" s="122" t="s">
        <v>2233</v>
      </c>
      <c r="D4988" s="122" t="s">
        <v>2085</v>
      </c>
      <c r="E4988" s="122">
        <v>91</v>
      </c>
      <c r="F4988" s="122">
        <v>0</v>
      </c>
      <c r="G4988" s="122">
        <v>0</v>
      </c>
      <c r="H4988" s="122">
        <v>0</v>
      </c>
      <c r="I4988" s="122">
        <v>0</v>
      </c>
      <c r="J4988" s="122">
        <v>0</v>
      </c>
      <c r="K4988" s="122">
        <v>1.2157424789999999E-3</v>
      </c>
      <c r="L4988" s="122">
        <v>2.9427043030000001E-3</v>
      </c>
      <c r="M4988" s="122">
        <v>3.4715803500000001E-3</v>
      </c>
      <c r="N4988" s="122">
        <v>3.5550854289999999E-3</v>
      </c>
      <c r="O4988" s="122">
        <v>3.6396781329999998E-3</v>
      </c>
      <c r="P4988" s="122">
        <v>2.8871966689999998E-3</v>
      </c>
      <c r="Q4988" s="122">
        <v>2.0942215419999998E-3</v>
      </c>
      <c r="R4988" s="122">
        <v>1.2673125149999999E-3</v>
      </c>
      <c r="S4988" s="122">
        <v>4.0010441100000001E-4</v>
      </c>
      <c r="T4988" s="122">
        <v>4.1085963800000002E-4</v>
      </c>
      <c r="U4988" s="122">
        <v>3.37902544E-4</v>
      </c>
      <c r="V4988" s="122">
        <v>2.60121932E-4</v>
      </c>
      <c r="W4988" s="122">
        <v>1.77918048E-4</v>
      </c>
      <c r="X4988" s="122">
        <v>9.1180151999999993E-5</v>
      </c>
      <c r="Y4988" s="122">
        <v>0</v>
      </c>
      <c r="Z4988" s="122">
        <v>0</v>
      </c>
      <c r="AA4988" s="122">
        <v>0</v>
      </c>
      <c r="AB4988" s="122">
        <v>0</v>
      </c>
      <c r="AC4988" s="122">
        <v>0</v>
      </c>
      <c r="AD4988" s="122">
        <v>0</v>
      </c>
      <c r="AE4988" s="122">
        <v>0</v>
      </c>
      <c r="AF4988" s="122">
        <v>0</v>
      </c>
      <c r="AG4988" s="122">
        <v>0</v>
      </c>
      <c r="AH4988" s="122">
        <v>0</v>
      </c>
      <c r="AI4988" s="122">
        <v>0</v>
      </c>
      <c r="AJ4988" s="122">
        <v>0</v>
      </c>
      <c r="AK4988" s="122">
        <v>0</v>
      </c>
      <c r="AL4988" s="122">
        <v>0</v>
      </c>
    </row>
    <row r="4989" spans="1:38" hidden="1" x14ac:dyDescent="0.25">
      <c r="A4989" s="122" t="s">
        <v>2025</v>
      </c>
      <c r="B4989" s="122">
        <v>1</v>
      </c>
      <c r="C4989" s="122" t="s">
        <v>2233</v>
      </c>
      <c r="D4989" s="122" t="s">
        <v>2086</v>
      </c>
      <c r="E4989" s="122">
        <v>91</v>
      </c>
      <c r="F4989" s="122">
        <v>0</v>
      </c>
      <c r="G4989" s="122">
        <v>0</v>
      </c>
      <c r="H4989" s="122">
        <v>0</v>
      </c>
      <c r="I4989" s="122">
        <v>0</v>
      </c>
      <c r="J4989" s="122">
        <v>0</v>
      </c>
      <c r="K4989" s="122">
        <v>2.4220207221E-2</v>
      </c>
      <c r="L4989" s="122">
        <v>5.8988401815000001E-2</v>
      </c>
      <c r="M4989" s="122">
        <v>7.0154868923999997E-2</v>
      </c>
      <c r="N4989" s="122">
        <v>7.2125660453000007E-2</v>
      </c>
      <c r="O4989" s="122">
        <v>7.4012857520000003E-2</v>
      </c>
      <c r="P4989" s="122">
        <v>5.8919027159999998E-2</v>
      </c>
      <c r="Q4989" s="122">
        <v>4.3050336363999998E-2</v>
      </c>
      <c r="R4989" s="122">
        <v>2.6235998739999999E-2</v>
      </c>
      <c r="S4989" s="122">
        <v>8.3170936869999997E-3</v>
      </c>
      <c r="T4989" s="122">
        <v>8.6124515050000003E-3</v>
      </c>
      <c r="U4989" s="122">
        <v>7.1334871649999998E-3</v>
      </c>
      <c r="V4989" s="122">
        <v>5.4996102209999998E-3</v>
      </c>
      <c r="W4989" s="122">
        <v>3.748745959E-3</v>
      </c>
      <c r="X4989" s="122">
        <v>1.911271152E-3</v>
      </c>
      <c r="Y4989" s="122">
        <v>0</v>
      </c>
      <c r="Z4989" s="122">
        <v>0</v>
      </c>
      <c r="AA4989" s="122">
        <v>0</v>
      </c>
      <c r="AB4989" s="122">
        <v>0</v>
      </c>
      <c r="AC4989" s="122">
        <v>0</v>
      </c>
      <c r="AD4989" s="122">
        <v>0</v>
      </c>
      <c r="AE4989" s="122">
        <v>0</v>
      </c>
      <c r="AF4989" s="122">
        <v>0</v>
      </c>
      <c r="AG4989" s="122">
        <v>0</v>
      </c>
      <c r="AH4989" s="122">
        <v>0</v>
      </c>
      <c r="AI4989" s="122">
        <v>0</v>
      </c>
      <c r="AJ4989" s="122">
        <v>0</v>
      </c>
      <c r="AK4989" s="122">
        <v>0</v>
      </c>
      <c r="AL4989" s="122">
        <v>0</v>
      </c>
    </row>
    <row r="4990" spans="1:38" hidden="1" x14ac:dyDescent="0.25">
      <c r="A4990" s="122" t="s">
        <v>2025</v>
      </c>
      <c r="B4990" s="122">
        <v>1</v>
      </c>
      <c r="C4990" s="122" t="s">
        <v>2233</v>
      </c>
      <c r="D4990" s="122" t="s">
        <v>2087</v>
      </c>
      <c r="E4990" s="122">
        <v>91</v>
      </c>
      <c r="F4990" s="122">
        <v>0</v>
      </c>
      <c r="G4990" s="122">
        <v>0</v>
      </c>
      <c r="H4990" s="122">
        <v>0</v>
      </c>
      <c r="I4990" s="122">
        <v>0</v>
      </c>
      <c r="J4990" s="122">
        <v>0</v>
      </c>
      <c r="K4990" s="122">
        <v>1.2209190203E-2</v>
      </c>
      <c r="L4990" s="122">
        <v>2.9789627938E-2</v>
      </c>
      <c r="M4990" s="122">
        <v>3.5502194342999997E-2</v>
      </c>
      <c r="N4990" s="122">
        <v>3.6622901335999998E-2</v>
      </c>
      <c r="O4990" s="122">
        <v>3.7787229605999999E-2</v>
      </c>
      <c r="P4990" s="122">
        <v>3.0206838515000001E-2</v>
      </c>
      <c r="Q4990" s="122">
        <v>2.2047750242000001E-2</v>
      </c>
      <c r="R4990" s="122">
        <v>1.3375136068000001E-2</v>
      </c>
      <c r="S4990" s="122">
        <v>4.2176088360000004E-3</v>
      </c>
      <c r="T4990" s="122">
        <v>4.3366859760000003E-3</v>
      </c>
      <c r="U4990" s="122">
        <v>3.5687040759999999E-3</v>
      </c>
      <c r="V4990" s="122">
        <v>2.771697222E-3</v>
      </c>
      <c r="W4990" s="122">
        <v>1.9082661429999999E-3</v>
      </c>
      <c r="X4990" s="122">
        <v>9.805164810000001E-4</v>
      </c>
      <c r="Y4990" s="122">
        <v>0</v>
      </c>
      <c r="Z4990" s="122">
        <v>0</v>
      </c>
      <c r="AA4990" s="122">
        <v>0</v>
      </c>
      <c r="AB4990" s="122">
        <v>0</v>
      </c>
      <c r="AC4990" s="122">
        <v>0</v>
      </c>
      <c r="AD4990" s="122">
        <v>0</v>
      </c>
      <c r="AE4990" s="122">
        <v>0</v>
      </c>
      <c r="AF4990" s="122">
        <v>0</v>
      </c>
      <c r="AG4990" s="122">
        <v>0</v>
      </c>
      <c r="AH4990" s="122">
        <v>0</v>
      </c>
      <c r="AI4990" s="122">
        <v>0</v>
      </c>
      <c r="AJ4990" s="122">
        <v>0</v>
      </c>
      <c r="AK4990" s="122">
        <v>0</v>
      </c>
      <c r="AL4990" s="122">
        <v>0</v>
      </c>
    </row>
    <row r="4991" spans="1:38" hidden="1" x14ac:dyDescent="0.25">
      <c r="A4991" s="122" t="s">
        <v>2025</v>
      </c>
      <c r="B4991" s="122">
        <v>1</v>
      </c>
      <c r="C4991" s="122" t="s">
        <v>2233</v>
      </c>
      <c r="D4991" s="122" t="s">
        <v>2134</v>
      </c>
      <c r="E4991" s="122">
        <v>91</v>
      </c>
      <c r="F4991" s="122">
        <v>0</v>
      </c>
      <c r="G4991" s="122">
        <v>0</v>
      </c>
      <c r="H4991" s="122">
        <v>0</v>
      </c>
      <c r="I4991" s="122">
        <v>0</v>
      </c>
      <c r="J4991" s="122">
        <v>0</v>
      </c>
      <c r="K4991" s="122">
        <v>2.40221954E-4</v>
      </c>
      <c r="L4991" s="122">
        <v>5.7713733000000001E-4</v>
      </c>
      <c r="M4991" s="122">
        <v>6.78155149E-4</v>
      </c>
      <c r="N4991" s="122">
        <v>6.9731079599999999E-4</v>
      </c>
      <c r="O4991" s="122">
        <v>7.16627016E-4</v>
      </c>
      <c r="P4991" s="122">
        <v>5.7027777800000004E-4</v>
      </c>
      <c r="Q4991" s="122">
        <v>4.1183573199999999E-4</v>
      </c>
      <c r="R4991" s="122">
        <v>2.4735993799999999E-4</v>
      </c>
      <c r="S4991" s="122">
        <v>7.7311548999999994E-5</v>
      </c>
      <c r="T4991" s="122">
        <v>7.8553418999999998E-5</v>
      </c>
      <c r="U4991" s="122">
        <v>6.3802060000000001E-5</v>
      </c>
      <c r="V4991" s="122">
        <v>4.8526268000000002E-5</v>
      </c>
      <c r="W4991" s="122">
        <v>3.2881869999999999E-5</v>
      </c>
      <c r="X4991" s="122">
        <v>1.6703546999999999E-5</v>
      </c>
      <c r="Y4991" s="122">
        <v>0</v>
      </c>
      <c r="Z4991" s="122">
        <v>0</v>
      </c>
      <c r="AA4991" s="122">
        <v>0</v>
      </c>
      <c r="AB4991" s="122">
        <v>0</v>
      </c>
      <c r="AC4991" s="122">
        <v>0</v>
      </c>
      <c r="AD4991" s="122">
        <v>0</v>
      </c>
      <c r="AE4991" s="122">
        <v>0</v>
      </c>
      <c r="AF4991" s="122">
        <v>0</v>
      </c>
      <c r="AG4991" s="122">
        <v>0</v>
      </c>
      <c r="AH4991" s="122">
        <v>0</v>
      </c>
      <c r="AI4991" s="122">
        <v>0</v>
      </c>
      <c r="AJ4991" s="122">
        <v>0</v>
      </c>
      <c r="AK4991" s="122">
        <v>0</v>
      </c>
      <c r="AL4991" s="122">
        <v>0</v>
      </c>
    </row>
    <row r="4992" spans="1:38" hidden="1" x14ac:dyDescent="0.25">
      <c r="A4992" s="122" t="s">
        <v>2025</v>
      </c>
      <c r="B4992" s="122">
        <v>1</v>
      </c>
      <c r="C4992" s="122" t="s">
        <v>2233</v>
      </c>
      <c r="D4992" s="122" t="s">
        <v>2088</v>
      </c>
      <c r="E4992" s="122">
        <v>91</v>
      </c>
      <c r="F4992" s="122">
        <v>0</v>
      </c>
      <c r="G4992" s="122">
        <v>0</v>
      </c>
      <c r="H4992" s="122">
        <v>0</v>
      </c>
      <c r="I4992" s="122">
        <v>0</v>
      </c>
      <c r="J4992" s="122">
        <v>0</v>
      </c>
      <c r="K4992" s="122">
        <v>1.9939678289999999E-3</v>
      </c>
      <c r="L4992" s="122">
        <v>4.7805738190000004E-3</v>
      </c>
      <c r="M4992" s="122">
        <v>5.5973097949999998E-3</v>
      </c>
      <c r="N4992" s="122">
        <v>5.6597133670000001E-3</v>
      </c>
      <c r="O4992" s="122">
        <v>5.6840769580000002E-3</v>
      </c>
      <c r="P4992" s="122">
        <v>4.455478356E-3</v>
      </c>
      <c r="Q4992" s="122">
        <v>3.2266052770000002E-3</v>
      </c>
      <c r="R4992" s="122">
        <v>1.9486949440000001E-3</v>
      </c>
      <c r="S4992" s="122">
        <v>6.1196822400000003E-4</v>
      </c>
      <c r="T4992" s="122">
        <v>6.2982188499999996E-4</v>
      </c>
      <c r="U4992" s="122">
        <v>5.1685047399999996E-4</v>
      </c>
      <c r="V4992" s="122">
        <v>3.9648875E-4</v>
      </c>
      <c r="W4992" s="122">
        <v>2.6851997899999999E-4</v>
      </c>
      <c r="X4992" s="122">
        <v>1.3743071299999999E-4</v>
      </c>
      <c r="Y4992" s="122">
        <v>0</v>
      </c>
      <c r="Z4992" s="122">
        <v>0</v>
      </c>
      <c r="AA4992" s="122">
        <v>0</v>
      </c>
      <c r="AB4992" s="122">
        <v>0</v>
      </c>
      <c r="AC4992" s="122">
        <v>0</v>
      </c>
      <c r="AD4992" s="122">
        <v>0</v>
      </c>
      <c r="AE4992" s="122">
        <v>0</v>
      </c>
      <c r="AF4992" s="122">
        <v>0</v>
      </c>
      <c r="AG4992" s="122">
        <v>0</v>
      </c>
      <c r="AH4992" s="122">
        <v>0</v>
      </c>
      <c r="AI4992" s="122">
        <v>0</v>
      </c>
      <c r="AJ4992" s="122">
        <v>0</v>
      </c>
      <c r="AK4992" s="122">
        <v>0</v>
      </c>
      <c r="AL4992" s="122">
        <v>0</v>
      </c>
    </row>
    <row r="4993" spans="1:38" hidden="1" x14ac:dyDescent="0.25">
      <c r="A4993" s="122" t="s">
        <v>2025</v>
      </c>
      <c r="B4993" s="122">
        <v>1</v>
      </c>
      <c r="C4993" s="122" t="s">
        <v>2233</v>
      </c>
      <c r="D4993" s="122" t="s">
        <v>2089</v>
      </c>
      <c r="E4993" s="122">
        <v>91</v>
      </c>
      <c r="F4993" s="122">
        <v>0</v>
      </c>
      <c r="G4993" s="122">
        <v>0</v>
      </c>
      <c r="H4993" s="122">
        <v>0</v>
      </c>
      <c r="I4993" s="122">
        <v>0</v>
      </c>
      <c r="J4993" s="122">
        <v>0</v>
      </c>
      <c r="K4993" s="122">
        <v>4.7770641520000004E-3</v>
      </c>
      <c r="L4993" s="122">
        <v>1.1437587105000001E-2</v>
      </c>
      <c r="M4993" s="122">
        <v>1.3355854651999999E-2</v>
      </c>
      <c r="N4993" s="122">
        <v>1.3519566340000001E-2</v>
      </c>
      <c r="O4993" s="122">
        <v>1.3702434466E-2</v>
      </c>
      <c r="P4993" s="122">
        <v>1.075417497E-2</v>
      </c>
      <c r="Q4993" s="122">
        <v>7.7168014139999998E-3</v>
      </c>
      <c r="R4993" s="122">
        <v>4.6126698310000004E-3</v>
      </c>
      <c r="S4993" s="122">
        <v>1.4389998560000001E-3</v>
      </c>
      <c r="T4993" s="122">
        <v>1.4606700919999999E-3</v>
      </c>
      <c r="U4993" s="122">
        <v>1.185228863E-3</v>
      </c>
      <c r="V4993" s="122">
        <v>9.02922545E-4</v>
      </c>
      <c r="W4993" s="122">
        <v>6.1211772299999995E-4</v>
      </c>
      <c r="X4993" s="122">
        <v>3.11205503E-4</v>
      </c>
      <c r="Y4993" s="122">
        <v>0</v>
      </c>
      <c r="Z4993" s="122">
        <v>0</v>
      </c>
      <c r="AA4993" s="122">
        <v>0</v>
      </c>
      <c r="AB4993" s="122">
        <v>0</v>
      </c>
      <c r="AC4993" s="122">
        <v>0</v>
      </c>
      <c r="AD4993" s="122">
        <v>0</v>
      </c>
      <c r="AE4993" s="122">
        <v>0</v>
      </c>
      <c r="AF4993" s="122">
        <v>0</v>
      </c>
      <c r="AG4993" s="122">
        <v>0</v>
      </c>
      <c r="AH4993" s="122">
        <v>0</v>
      </c>
      <c r="AI4993" s="122">
        <v>0</v>
      </c>
      <c r="AJ4993" s="122">
        <v>0</v>
      </c>
      <c r="AK4993" s="122">
        <v>0</v>
      </c>
      <c r="AL4993" s="122">
        <v>0</v>
      </c>
    </row>
    <row r="4994" spans="1:38" hidden="1" x14ac:dyDescent="0.25">
      <c r="A4994" s="122" t="s">
        <v>2025</v>
      </c>
      <c r="B4994" s="122">
        <v>1</v>
      </c>
      <c r="C4994" s="122" t="s">
        <v>2233</v>
      </c>
      <c r="D4994" s="122" t="s">
        <v>2090</v>
      </c>
      <c r="E4994" s="122">
        <v>91</v>
      </c>
      <c r="F4994" s="122">
        <v>0</v>
      </c>
      <c r="G4994" s="122">
        <v>0</v>
      </c>
      <c r="H4994" s="122">
        <v>0</v>
      </c>
      <c r="I4994" s="122">
        <v>0</v>
      </c>
      <c r="J4994" s="122">
        <v>0</v>
      </c>
      <c r="K4994" s="122">
        <v>1.96142688E-3</v>
      </c>
      <c r="L4994" s="122">
        <v>4.7779049850000003E-3</v>
      </c>
      <c r="M4994" s="122">
        <v>5.6752889480000002E-3</v>
      </c>
      <c r="N4994" s="122">
        <v>5.8324851689999999E-3</v>
      </c>
      <c r="O4994" s="122">
        <v>5.991100444E-3</v>
      </c>
      <c r="P4994" s="122">
        <v>4.770903844E-3</v>
      </c>
      <c r="Q4994" s="122">
        <v>3.4740435240000001E-3</v>
      </c>
      <c r="R4994" s="122">
        <v>2.10708953E-3</v>
      </c>
      <c r="S4994" s="122">
        <v>6.6686125100000001E-4</v>
      </c>
      <c r="T4994" s="122">
        <v>6.8829181399999995E-4</v>
      </c>
      <c r="U4994" s="122">
        <v>5.7103001899999996E-4</v>
      </c>
      <c r="V4994" s="122">
        <v>4.4460369799999999E-4</v>
      </c>
      <c r="W4994" s="122">
        <v>3.07180895E-4</v>
      </c>
      <c r="X4994" s="122">
        <v>1.5827989100000001E-4</v>
      </c>
      <c r="Y4994" s="122">
        <v>0</v>
      </c>
      <c r="Z4994" s="122">
        <v>0</v>
      </c>
      <c r="AA4994" s="122">
        <v>0</v>
      </c>
      <c r="AB4994" s="122">
        <v>0</v>
      </c>
      <c r="AC4994" s="122">
        <v>0</v>
      </c>
      <c r="AD4994" s="122">
        <v>0</v>
      </c>
      <c r="AE4994" s="122">
        <v>0</v>
      </c>
      <c r="AF4994" s="122">
        <v>0</v>
      </c>
      <c r="AG4994" s="122">
        <v>0</v>
      </c>
      <c r="AH4994" s="122">
        <v>0</v>
      </c>
      <c r="AI4994" s="122">
        <v>0</v>
      </c>
      <c r="AJ4994" s="122">
        <v>0</v>
      </c>
      <c r="AK4994" s="122">
        <v>0</v>
      </c>
      <c r="AL4994" s="122">
        <v>0</v>
      </c>
    </row>
    <row r="4995" spans="1:38" hidden="1" x14ac:dyDescent="0.25">
      <c r="A4995" s="122" t="s">
        <v>2025</v>
      </c>
      <c r="B4995" s="122">
        <v>1</v>
      </c>
      <c r="C4995" s="122" t="s">
        <v>2233</v>
      </c>
      <c r="D4995" s="122" t="s">
        <v>2091</v>
      </c>
      <c r="E4995" s="122">
        <v>91</v>
      </c>
      <c r="F4995" s="122">
        <v>0</v>
      </c>
      <c r="G4995" s="122">
        <v>0</v>
      </c>
      <c r="H4995" s="122">
        <v>0</v>
      </c>
      <c r="I4995" s="122">
        <v>0</v>
      </c>
      <c r="J4995" s="122">
        <v>0</v>
      </c>
      <c r="K4995" s="122">
        <v>2.0006144438000001E-2</v>
      </c>
      <c r="L4995" s="122">
        <v>4.8061681268999998E-2</v>
      </c>
      <c r="M4995" s="122">
        <v>5.6293305033E-2</v>
      </c>
      <c r="N4995" s="122">
        <v>5.7153759578999999E-2</v>
      </c>
      <c r="O4995" s="122">
        <v>5.8043147322999998E-2</v>
      </c>
      <c r="P4995" s="122">
        <v>4.5652468497999997E-2</v>
      </c>
      <c r="Q4995" s="122">
        <v>3.2868672956000003E-2</v>
      </c>
      <c r="R4995" s="122">
        <v>1.9690405713999999E-2</v>
      </c>
      <c r="S4995" s="122">
        <v>6.1414347399999999E-3</v>
      </c>
      <c r="T4995" s="122">
        <v>6.2260598750000003E-3</v>
      </c>
      <c r="U4995" s="122">
        <v>5.0416093560000002E-3</v>
      </c>
      <c r="V4995" s="122">
        <v>3.8276466270000002E-3</v>
      </c>
      <c r="W4995" s="122">
        <v>2.591135652E-3</v>
      </c>
      <c r="X4995" s="122">
        <v>1.3149805480000001E-3</v>
      </c>
      <c r="Y4995" s="122">
        <v>0</v>
      </c>
      <c r="Z4995" s="122">
        <v>0</v>
      </c>
      <c r="AA4995" s="122">
        <v>0</v>
      </c>
      <c r="AB4995" s="122">
        <v>0</v>
      </c>
      <c r="AC4995" s="122">
        <v>0</v>
      </c>
      <c r="AD4995" s="122">
        <v>0</v>
      </c>
      <c r="AE4995" s="122">
        <v>0</v>
      </c>
      <c r="AF4995" s="122">
        <v>0</v>
      </c>
      <c r="AG4995" s="122">
        <v>0</v>
      </c>
      <c r="AH4995" s="122">
        <v>0</v>
      </c>
      <c r="AI4995" s="122">
        <v>0</v>
      </c>
      <c r="AJ4995" s="122">
        <v>0</v>
      </c>
      <c r="AK4995" s="122">
        <v>0</v>
      </c>
      <c r="AL4995" s="122">
        <v>0</v>
      </c>
    </row>
    <row r="4996" spans="1:38" hidden="1" x14ac:dyDescent="0.25">
      <c r="A4996" s="122" t="s">
        <v>2025</v>
      </c>
      <c r="B4996" s="122">
        <v>1</v>
      </c>
      <c r="C4996" s="122" t="s">
        <v>2233</v>
      </c>
      <c r="D4996" s="122" t="s">
        <v>2092</v>
      </c>
      <c r="E4996" s="122">
        <v>91</v>
      </c>
      <c r="F4996" s="122">
        <v>0</v>
      </c>
      <c r="G4996" s="122">
        <v>0</v>
      </c>
      <c r="H4996" s="122">
        <v>0</v>
      </c>
      <c r="I4996" s="122">
        <v>0</v>
      </c>
      <c r="J4996" s="122">
        <v>0</v>
      </c>
      <c r="K4996" s="122">
        <v>9.7485735060000005E-3</v>
      </c>
      <c r="L4996" s="122">
        <v>2.3455047608999999E-2</v>
      </c>
      <c r="M4996" s="122">
        <v>2.7511036951999999E-2</v>
      </c>
      <c r="N4996" s="122">
        <v>2.793862624E-2</v>
      </c>
      <c r="O4996" s="122">
        <v>2.8389712183000002E-2</v>
      </c>
      <c r="P4996" s="122">
        <v>2.2366505049E-2</v>
      </c>
      <c r="Q4996" s="122">
        <v>1.6127815277E-2</v>
      </c>
      <c r="R4996" s="122">
        <v>9.6772941230000003E-3</v>
      </c>
      <c r="S4996" s="122">
        <v>3.0309197869999999E-3</v>
      </c>
      <c r="T4996" s="122">
        <v>3.0824281249999998E-3</v>
      </c>
      <c r="U4996" s="122">
        <v>2.5102748860000002E-3</v>
      </c>
      <c r="V4996" s="122">
        <v>1.9170596900000001E-3</v>
      </c>
      <c r="W4996" s="122">
        <v>1.302031087E-3</v>
      </c>
      <c r="X4996" s="122">
        <v>6.6278127299999998E-4</v>
      </c>
      <c r="Y4996" s="122">
        <v>0</v>
      </c>
      <c r="Z4996" s="122">
        <v>0</v>
      </c>
      <c r="AA4996" s="122">
        <v>0</v>
      </c>
      <c r="AB4996" s="122">
        <v>0</v>
      </c>
      <c r="AC4996" s="122">
        <v>0</v>
      </c>
      <c r="AD4996" s="122">
        <v>0</v>
      </c>
      <c r="AE4996" s="122">
        <v>0</v>
      </c>
      <c r="AF4996" s="122">
        <v>0</v>
      </c>
      <c r="AG4996" s="122">
        <v>0</v>
      </c>
      <c r="AH4996" s="122">
        <v>0</v>
      </c>
      <c r="AI4996" s="122">
        <v>0</v>
      </c>
      <c r="AJ4996" s="122">
        <v>0</v>
      </c>
      <c r="AK4996" s="122">
        <v>0</v>
      </c>
      <c r="AL4996" s="122">
        <v>0</v>
      </c>
    </row>
    <row r="4997" spans="1:38" hidden="1" x14ac:dyDescent="0.25">
      <c r="A4997" s="122" t="s">
        <v>2025</v>
      </c>
      <c r="B4997" s="122">
        <v>1</v>
      </c>
      <c r="C4997" s="122" t="s">
        <v>2233</v>
      </c>
      <c r="D4997" s="122" t="s">
        <v>2093</v>
      </c>
      <c r="E4997" s="122">
        <v>91</v>
      </c>
      <c r="F4997" s="122">
        <v>0</v>
      </c>
      <c r="G4997" s="122">
        <v>0</v>
      </c>
      <c r="H4997" s="122">
        <v>0</v>
      </c>
      <c r="I4997" s="122">
        <v>0</v>
      </c>
      <c r="J4997" s="122">
        <v>0</v>
      </c>
      <c r="K4997" s="122">
        <v>4.3332965410000004E-3</v>
      </c>
      <c r="L4997" s="122">
        <v>1.0383398465999999E-2</v>
      </c>
      <c r="M4997" s="122">
        <v>1.2174032626E-2</v>
      </c>
      <c r="N4997" s="122">
        <v>1.2391221451E-2</v>
      </c>
      <c r="O4997" s="122">
        <v>1.2578599859000001E-2</v>
      </c>
      <c r="P4997" s="122">
        <v>9.8899465629999992E-3</v>
      </c>
      <c r="Q4997" s="122">
        <v>7.1118928650000003E-3</v>
      </c>
      <c r="R4997" s="122">
        <v>4.2657269479999997E-3</v>
      </c>
      <c r="S4997" s="122">
        <v>1.3318850090000001E-3</v>
      </c>
      <c r="T4997" s="122">
        <v>1.3522382299999999E-3</v>
      </c>
      <c r="U4997" s="122">
        <v>1.0976074200000001E-3</v>
      </c>
      <c r="V4997" s="122">
        <v>8.36409728E-4</v>
      </c>
      <c r="W4997" s="122">
        <v>5.6815077900000004E-4</v>
      </c>
      <c r="X4997" s="122">
        <v>2.8968001999999998E-4</v>
      </c>
      <c r="Y4997" s="122">
        <v>0</v>
      </c>
      <c r="Z4997" s="122">
        <v>0</v>
      </c>
      <c r="AA4997" s="122">
        <v>0</v>
      </c>
      <c r="AB4997" s="122">
        <v>0</v>
      </c>
      <c r="AC4997" s="122">
        <v>0</v>
      </c>
      <c r="AD4997" s="122">
        <v>0</v>
      </c>
      <c r="AE4997" s="122">
        <v>0</v>
      </c>
      <c r="AF4997" s="122">
        <v>0</v>
      </c>
      <c r="AG4997" s="122">
        <v>0</v>
      </c>
      <c r="AH4997" s="122">
        <v>0</v>
      </c>
      <c r="AI4997" s="122">
        <v>0</v>
      </c>
      <c r="AJ4997" s="122">
        <v>0</v>
      </c>
      <c r="AK4997" s="122">
        <v>0</v>
      </c>
      <c r="AL4997" s="122">
        <v>0</v>
      </c>
    </row>
    <row r="4998" spans="1:38" hidden="1" x14ac:dyDescent="0.25">
      <c r="A4998" s="122" t="s">
        <v>2025</v>
      </c>
      <c r="B4998" s="122">
        <v>1</v>
      </c>
      <c r="C4998" s="122" t="s">
        <v>2233</v>
      </c>
      <c r="D4998" s="122" t="s">
        <v>2094</v>
      </c>
      <c r="E4998" s="122">
        <v>91</v>
      </c>
      <c r="F4998" s="122">
        <v>0</v>
      </c>
      <c r="G4998" s="122">
        <v>0</v>
      </c>
      <c r="H4998" s="122">
        <v>0</v>
      </c>
      <c r="I4998" s="122">
        <v>0</v>
      </c>
      <c r="J4998" s="122">
        <v>0</v>
      </c>
      <c r="K4998" s="122">
        <v>6.4764817739999996E-3</v>
      </c>
      <c r="L4998" s="122">
        <v>1.5565979842E-2</v>
      </c>
      <c r="M4998" s="122">
        <v>1.8260166974E-2</v>
      </c>
      <c r="N4998" s="122">
        <v>1.8561185187999998E-2</v>
      </c>
      <c r="O4998" s="122">
        <v>1.8870463814999999E-2</v>
      </c>
      <c r="P4998" s="122">
        <v>1.4866125981000001E-2</v>
      </c>
      <c r="Q4998" s="122">
        <v>1.0707025833000001E-2</v>
      </c>
      <c r="R4998" s="122">
        <v>6.429359531E-3</v>
      </c>
      <c r="S4998" s="122">
        <v>2.0138037359999999E-3</v>
      </c>
      <c r="T4998" s="122">
        <v>2.0503843220000002E-3</v>
      </c>
      <c r="U4998" s="122">
        <v>1.6723163800000001E-3</v>
      </c>
      <c r="V4998" s="122">
        <v>1.277271205E-3</v>
      </c>
      <c r="W4998" s="122">
        <v>8.6875688199999999E-4</v>
      </c>
      <c r="X4998" s="122">
        <v>4.4254235199999998E-4</v>
      </c>
      <c r="Y4998" s="122">
        <v>0</v>
      </c>
      <c r="Z4998" s="122">
        <v>0</v>
      </c>
      <c r="AA4998" s="122">
        <v>0</v>
      </c>
      <c r="AB4998" s="122">
        <v>0</v>
      </c>
      <c r="AC4998" s="122">
        <v>0</v>
      </c>
      <c r="AD4998" s="122">
        <v>0</v>
      </c>
      <c r="AE4998" s="122">
        <v>0</v>
      </c>
      <c r="AF4998" s="122">
        <v>0</v>
      </c>
      <c r="AG4998" s="122">
        <v>0</v>
      </c>
      <c r="AH4998" s="122">
        <v>0</v>
      </c>
      <c r="AI4998" s="122">
        <v>0</v>
      </c>
      <c r="AJ4998" s="122">
        <v>0</v>
      </c>
      <c r="AK4998" s="122">
        <v>0</v>
      </c>
      <c r="AL4998" s="122">
        <v>0</v>
      </c>
    </row>
    <row r="4999" spans="1:38" hidden="1" x14ac:dyDescent="0.25">
      <c r="A4999" s="122" t="s">
        <v>2025</v>
      </c>
      <c r="B4999" s="122">
        <v>1</v>
      </c>
      <c r="C4999" s="122" t="s">
        <v>2233</v>
      </c>
      <c r="D4999" s="122" t="s">
        <v>2095</v>
      </c>
      <c r="E4999" s="122">
        <v>91</v>
      </c>
      <c r="F4999" s="122">
        <v>0</v>
      </c>
      <c r="G4999" s="122">
        <v>0</v>
      </c>
      <c r="H4999" s="122">
        <v>0</v>
      </c>
      <c r="I4999" s="122">
        <v>0</v>
      </c>
      <c r="J4999" s="122">
        <v>0</v>
      </c>
      <c r="K4999" s="122">
        <v>7.2950781820000001E-3</v>
      </c>
      <c r="L4999" s="122">
        <v>1.7469631291000001E-2</v>
      </c>
      <c r="M4999" s="122">
        <v>2.042364373E-2</v>
      </c>
      <c r="N4999" s="122">
        <v>2.0680045588999999E-2</v>
      </c>
      <c r="O4999" s="122">
        <v>2.0949841451000002E-2</v>
      </c>
      <c r="P4999" s="122">
        <v>1.6418686543000001E-2</v>
      </c>
      <c r="Q4999" s="122">
        <v>1.1785438847E-2</v>
      </c>
      <c r="R4999" s="122">
        <v>7.0697871440000004E-3</v>
      </c>
      <c r="S4999" s="122">
        <v>2.211347285E-3</v>
      </c>
      <c r="T4999" s="122">
        <v>2.2512326690000001E-3</v>
      </c>
      <c r="U4999" s="122">
        <v>1.8297973610000001E-3</v>
      </c>
      <c r="V4999" s="122">
        <v>1.3025262530000001E-3</v>
      </c>
      <c r="W4999" s="122">
        <v>8.9302476199999996E-4</v>
      </c>
      <c r="X4999" s="122">
        <v>4.5757372499999999E-4</v>
      </c>
      <c r="Y4999" s="122">
        <v>0</v>
      </c>
      <c r="Z4999" s="122">
        <v>0</v>
      </c>
      <c r="AA4999" s="122">
        <v>0</v>
      </c>
      <c r="AB4999" s="122">
        <v>0</v>
      </c>
      <c r="AC4999" s="122">
        <v>0</v>
      </c>
      <c r="AD4999" s="122">
        <v>0</v>
      </c>
      <c r="AE4999" s="122">
        <v>0</v>
      </c>
      <c r="AF4999" s="122">
        <v>0</v>
      </c>
      <c r="AG4999" s="122">
        <v>0</v>
      </c>
      <c r="AH4999" s="122">
        <v>0</v>
      </c>
      <c r="AI4999" s="122">
        <v>0</v>
      </c>
      <c r="AJ4999" s="122">
        <v>0</v>
      </c>
      <c r="AK4999" s="122">
        <v>0</v>
      </c>
      <c r="AL4999" s="122">
        <v>0</v>
      </c>
    </row>
    <row r="5000" spans="1:38" hidden="1" x14ac:dyDescent="0.25">
      <c r="A5000" s="122" t="s">
        <v>2025</v>
      </c>
      <c r="B5000" s="122">
        <v>1</v>
      </c>
      <c r="C5000" s="122" t="s">
        <v>2233</v>
      </c>
      <c r="D5000" s="122" t="s">
        <v>2096</v>
      </c>
      <c r="E5000" s="122">
        <v>91</v>
      </c>
      <c r="F5000" s="122">
        <v>0</v>
      </c>
      <c r="G5000" s="122">
        <v>0</v>
      </c>
      <c r="H5000" s="122">
        <v>0</v>
      </c>
      <c r="I5000" s="122">
        <v>0</v>
      </c>
      <c r="J5000" s="122">
        <v>0</v>
      </c>
      <c r="K5000" s="122">
        <v>1.0231692576E-2</v>
      </c>
      <c r="L5000" s="122">
        <v>2.4542186144E-2</v>
      </c>
      <c r="M5000" s="122">
        <v>2.8761987632E-2</v>
      </c>
      <c r="N5000" s="122">
        <v>2.9209875561999998E-2</v>
      </c>
      <c r="O5000" s="122">
        <v>2.9668904727000001E-2</v>
      </c>
      <c r="P5000" s="122">
        <v>2.3355021704000001E-2</v>
      </c>
      <c r="Q5000" s="122">
        <v>1.683810401E-2</v>
      </c>
      <c r="R5000" s="122">
        <v>1.0087966294E-2</v>
      </c>
      <c r="S5000" s="122">
        <v>3.1414264420000001E-3</v>
      </c>
      <c r="T5000" s="122">
        <v>3.1710849870000002E-3</v>
      </c>
      <c r="U5000" s="122">
        <v>2.5601213329999998E-3</v>
      </c>
      <c r="V5000" s="122">
        <v>1.940495438E-3</v>
      </c>
      <c r="W5000" s="122">
        <v>1.3126352330000001E-3</v>
      </c>
      <c r="X5000" s="122">
        <v>6.6733664199999996E-4</v>
      </c>
      <c r="Y5000" s="122">
        <v>0</v>
      </c>
      <c r="Z5000" s="122">
        <v>0</v>
      </c>
      <c r="AA5000" s="122">
        <v>0</v>
      </c>
      <c r="AB5000" s="122">
        <v>0</v>
      </c>
      <c r="AC5000" s="122">
        <v>0</v>
      </c>
      <c r="AD5000" s="122">
        <v>0</v>
      </c>
      <c r="AE5000" s="122">
        <v>0</v>
      </c>
      <c r="AF5000" s="122">
        <v>0</v>
      </c>
      <c r="AG5000" s="122">
        <v>0</v>
      </c>
      <c r="AH5000" s="122">
        <v>0</v>
      </c>
      <c r="AI5000" s="122">
        <v>0</v>
      </c>
      <c r="AJ5000" s="122">
        <v>0</v>
      </c>
      <c r="AK5000" s="122">
        <v>0</v>
      </c>
      <c r="AL5000" s="122">
        <v>0</v>
      </c>
    </row>
    <row r="5001" spans="1:38" hidden="1" x14ac:dyDescent="0.25">
      <c r="A5001" s="122" t="s">
        <v>2025</v>
      </c>
      <c r="B5001" s="122">
        <v>1</v>
      </c>
      <c r="C5001" s="122" t="s">
        <v>2233</v>
      </c>
      <c r="D5001" s="122" t="s">
        <v>2097</v>
      </c>
      <c r="E5001" s="122">
        <v>91</v>
      </c>
      <c r="F5001" s="122">
        <v>0</v>
      </c>
      <c r="G5001" s="122">
        <v>0</v>
      </c>
      <c r="H5001" s="122">
        <v>0</v>
      </c>
      <c r="I5001" s="122">
        <v>0</v>
      </c>
      <c r="J5001" s="122">
        <v>0</v>
      </c>
      <c r="K5001" s="122">
        <v>8.4467124840000001E-3</v>
      </c>
      <c r="L5001" s="122">
        <v>2.0301661246999999E-2</v>
      </c>
      <c r="M5001" s="122">
        <v>2.3824867002999999E-2</v>
      </c>
      <c r="N5001" s="122">
        <v>2.4238787019999999E-2</v>
      </c>
      <c r="O5001" s="122">
        <v>2.4677380700000001E-2</v>
      </c>
      <c r="P5001" s="122">
        <v>1.9499652108999999E-2</v>
      </c>
      <c r="Q5001" s="122">
        <v>1.4145793130000001E-2</v>
      </c>
      <c r="R5001" s="122">
        <v>8.5523924569999993E-3</v>
      </c>
      <c r="S5001" s="122">
        <v>2.6883535069999998E-3</v>
      </c>
      <c r="T5001" s="122">
        <v>2.7431429129999999E-3</v>
      </c>
      <c r="U5001" s="122">
        <v>2.2359086260000001E-3</v>
      </c>
      <c r="V5001" s="122">
        <v>1.7035474329999999E-3</v>
      </c>
      <c r="W5001" s="122">
        <v>1.1538206259999999E-3</v>
      </c>
      <c r="X5001" s="122">
        <v>5.8645926500000003E-4</v>
      </c>
      <c r="Y5001" s="122">
        <v>0</v>
      </c>
      <c r="Z5001" s="122">
        <v>0</v>
      </c>
      <c r="AA5001" s="122">
        <v>0</v>
      </c>
      <c r="AB5001" s="122">
        <v>0</v>
      </c>
      <c r="AC5001" s="122">
        <v>0</v>
      </c>
      <c r="AD5001" s="122">
        <v>0</v>
      </c>
      <c r="AE5001" s="122">
        <v>0</v>
      </c>
      <c r="AF5001" s="122">
        <v>0</v>
      </c>
      <c r="AG5001" s="122">
        <v>0</v>
      </c>
      <c r="AH5001" s="122">
        <v>0</v>
      </c>
      <c r="AI5001" s="122">
        <v>0</v>
      </c>
      <c r="AJ5001" s="122">
        <v>0</v>
      </c>
      <c r="AK5001" s="122">
        <v>0</v>
      </c>
      <c r="AL5001" s="122">
        <v>0</v>
      </c>
    </row>
    <row r="5002" spans="1:38" hidden="1" x14ac:dyDescent="0.25">
      <c r="A5002" s="122" t="s">
        <v>2025</v>
      </c>
      <c r="B5002" s="122">
        <v>1</v>
      </c>
      <c r="C5002" s="122" t="s">
        <v>2233</v>
      </c>
      <c r="D5002" s="122" t="s">
        <v>2098</v>
      </c>
      <c r="E5002" s="122">
        <v>91</v>
      </c>
      <c r="F5002" s="122">
        <v>0</v>
      </c>
      <c r="G5002" s="122">
        <v>0</v>
      </c>
      <c r="H5002" s="122">
        <v>0</v>
      </c>
      <c r="I5002" s="122">
        <v>0</v>
      </c>
      <c r="J5002" s="122">
        <v>0</v>
      </c>
      <c r="K5002" s="122">
        <v>2.0716471929999999E-3</v>
      </c>
      <c r="L5002" s="122">
        <v>4.9604970520000001E-3</v>
      </c>
      <c r="M5002" s="122">
        <v>5.7965721870000004E-3</v>
      </c>
      <c r="N5002" s="122">
        <v>5.8641409890000003E-3</v>
      </c>
      <c r="O5002" s="122">
        <v>5.949462204E-3</v>
      </c>
      <c r="P5002" s="122">
        <v>4.6888154459999998E-3</v>
      </c>
      <c r="Q5002" s="122">
        <v>3.383847376E-3</v>
      </c>
      <c r="R5002" s="122">
        <v>2.0372734969999998E-3</v>
      </c>
      <c r="S5002" s="122">
        <v>6.3904573599999996E-4</v>
      </c>
      <c r="T5002" s="122">
        <v>6.4966253799999998E-4</v>
      </c>
      <c r="U5002" s="122">
        <v>5.27268735E-4</v>
      </c>
      <c r="V5002" s="122">
        <v>4.0069291499999999E-4</v>
      </c>
      <c r="W5002" s="122">
        <v>2.7083919099999998E-4</v>
      </c>
      <c r="X5002" s="122">
        <v>1.3725511099999999E-4</v>
      </c>
      <c r="Y5002" s="122">
        <v>0</v>
      </c>
      <c r="Z5002" s="122">
        <v>0</v>
      </c>
      <c r="AA5002" s="122">
        <v>0</v>
      </c>
      <c r="AB5002" s="122">
        <v>0</v>
      </c>
      <c r="AC5002" s="122">
        <v>0</v>
      </c>
      <c r="AD5002" s="122">
        <v>0</v>
      </c>
      <c r="AE5002" s="122">
        <v>0</v>
      </c>
      <c r="AF5002" s="122">
        <v>0</v>
      </c>
      <c r="AG5002" s="122">
        <v>0</v>
      </c>
      <c r="AH5002" s="122">
        <v>0</v>
      </c>
      <c r="AI5002" s="122">
        <v>0</v>
      </c>
      <c r="AJ5002" s="122">
        <v>0</v>
      </c>
      <c r="AK5002" s="122">
        <v>0</v>
      </c>
      <c r="AL5002" s="122">
        <v>0</v>
      </c>
    </row>
    <row r="5003" spans="1:38" hidden="1" x14ac:dyDescent="0.25">
      <c r="A5003" s="122" t="s">
        <v>2025</v>
      </c>
      <c r="B5003" s="122">
        <v>1</v>
      </c>
      <c r="C5003" s="122" t="s">
        <v>2233</v>
      </c>
      <c r="D5003" s="122" t="s">
        <v>2099</v>
      </c>
      <c r="E5003" s="122">
        <v>91</v>
      </c>
      <c r="F5003" s="122">
        <v>0</v>
      </c>
      <c r="G5003" s="122">
        <v>0</v>
      </c>
      <c r="H5003" s="122">
        <v>0</v>
      </c>
      <c r="I5003" s="122">
        <v>0</v>
      </c>
      <c r="J5003" s="122">
        <v>0</v>
      </c>
      <c r="K5003" s="122">
        <v>1.6120638534E-2</v>
      </c>
      <c r="L5003" s="122">
        <v>3.8755329759999999E-2</v>
      </c>
      <c r="M5003" s="122">
        <v>4.5314033610999997E-2</v>
      </c>
      <c r="N5003" s="122">
        <v>4.5864889966000001E-2</v>
      </c>
      <c r="O5003" s="122">
        <v>4.6481012522000001E-2</v>
      </c>
      <c r="P5003" s="122">
        <v>3.6540777343E-2</v>
      </c>
      <c r="Q5003" s="122">
        <v>2.6295896424000001E-2</v>
      </c>
      <c r="R5003" s="122">
        <v>1.5744881894000001E-2</v>
      </c>
      <c r="S5003" s="122">
        <v>4.9113617140000001E-3</v>
      </c>
      <c r="T5003" s="122">
        <v>4.9726863619999999E-3</v>
      </c>
      <c r="U5003" s="122">
        <v>4.0185797890000003E-3</v>
      </c>
      <c r="V5003" s="122">
        <v>3.038177212E-3</v>
      </c>
      <c r="W5003" s="122">
        <v>2.0411913199999999E-3</v>
      </c>
      <c r="X5003" s="122">
        <v>1.026118422E-3</v>
      </c>
      <c r="Y5003" s="122">
        <v>0</v>
      </c>
      <c r="Z5003" s="122">
        <v>0</v>
      </c>
      <c r="AA5003" s="122">
        <v>0</v>
      </c>
      <c r="AB5003" s="122">
        <v>0</v>
      </c>
      <c r="AC5003" s="122">
        <v>0</v>
      </c>
      <c r="AD5003" s="122">
        <v>0</v>
      </c>
      <c r="AE5003" s="122">
        <v>0</v>
      </c>
      <c r="AF5003" s="122">
        <v>0</v>
      </c>
      <c r="AG5003" s="122">
        <v>0</v>
      </c>
      <c r="AH5003" s="122">
        <v>0</v>
      </c>
      <c r="AI5003" s="122">
        <v>0</v>
      </c>
      <c r="AJ5003" s="122">
        <v>0</v>
      </c>
      <c r="AK5003" s="122">
        <v>0</v>
      </c>
      <c r="AL5003" s="122">
        <v>0</v>
      </c>
    </row>
    <row r="5004" spans="1:38" hidden="1" x14ac:dyDescent="0.25">
      <c r="A5004" s="122" t="s">
        <v>2025</v>
      </c>
      <c r="B5004" s="122">
        <v>1</v>
      </c>
      <c r="C5004" s="122" t="s">
        <v>2233</v>
      </c>
      <c r="D5004" s="122" t="s">
        <v>2100</v>
      </c>
      <c r="E5004" s="122">
        <v>91</v>
      </c>
      <c r="F5004" s="122">
        <v>0</v>
      </c>
      <c r="G5004" s="122">
        <v>0</v>
      </c>
      <c r="H5004" s="122">
        <v>0</v>
      </c>
      <c r="I5004" s="122">
        <v>0</v>
      </c>
      <c r="J5004" s="122">
        <v>0</v>
      </c>
      <c r="K5004" s="122">
        <v>7.7638943899999997E-3</v>
      </c>
      <c r="L5004" s="122">
        <v>1.8716447414000002E-2</v>
      </c>
      <c r="M5004" s="122">
        <v>2.2005025168E-2</v>
      </c>
      <c r="N5004" s="122">
        <v>2.2417537995999999E-2</v>
      </c>
      <c r="O5004" s="122">
        <v>2.2887913265E-2</v>
      </c>
      <c r="P5004" s="122">
        <v>1.8114227473999999E-2</v>
      </c>
      <c r="Q5004" s="122">
        <v>1.3114354442000001E-2</v>
      </c>
      <c r="R5004" s="122">
        <v>7.8898587669999996E-3</v>
      </c>
      <c r="S5004" s="122">
        <v>2.4718196300000002E-3</v>
      </c>
      <c r="T5004" s="122">
        <v>2.5160428580000001E-3</v>
      </c>
      <c r="U5004" s="122">
        <v>2.046884147E-3</v>
      </c>
      <c r="V5004" s="122">
        <v>1.563139396E-3</v>
      </c>
      <c r="W5004" s="122">
        <v>1.062752796E-3</v>
      </c>
      <c r="X5004" s="122">
        <v>5.4128050900000002E-4</v>
      </c>
      <c r="Y5004" s="122">
        <v>0</v>
      </c>
      <c r="Z5004" s="122">
        <v>0</v>
      </c>
      <c r="AA5004" s="122">
        <v>0</v>
      </c>
      <c r="AB5004" s="122">
        <v>0</v>
      </c>
      <c r="AC5004" s="122">
        <v>0</v>
      </c>
      <c r="AD5004" s="122">
        <v>0</v>
      </c>
      <c r="AE5004" s="122">
        <v>0</v>
      </c>
      <c r="AF5004" s="122">
        <v>0</v>
      </c>
      <c r="AG5004" s="122">
        <v>0</v>
      </c>
      <c r="AH5004" s="122">
        <v>0</v>
      </c>
      <c r="AI5004" s="122">
        <v>0</v>
      </c>
      <c r="AJ5004" s="122">
        <v>0</v>
      </c>
      <c r="AK5004" s="122">
        <v>0</v>
      </c>
      <c r="AL5004" s="122">
        <v>0</v>
      </c>
    </row>
    <row r="5005" spans="1:38" hidden="1" x14ac:dyDescent="0.25">
      <c r="A5005" s="122" t="s">
        <v>2025</v>
      </c>
      <c r="B5005" s="122">
        <v>1</v>
      </c>
      <c r="C5005" s="122" t="s">
        <v>2233</v>
      </c>
      <c r="D5005" s="122" t="s">
        <v>2101</v>
      </c>
      <c r="E5005" s="122">
        <v>91</v>
      </c>
      <c r="F5005" s="122">
        <v>0</v>
      </c>
      <c r="G5005" s="122">
        <v>0</v>
      </c>
      <c r="H5005" s="122">
        <v>0</v>
      </c>
      <c r="I5005" s="122">
        <v>0</v>
      </c>
      <c r="J5005" s="122">
        <v>0</v>
      </c>
      <c r="K5005" s="122">
        <v>8.9601988350000005E-3</v>
      </c>
      <c r="L5005" s="122">
        <v>2.1570784361E-2</v>
      </c>
      <c r="M5005" s="122">
        <v>2.5320998415999999E-2</v>
      </c>
      <c r="N5005" s="122">
        <v>2.5716555368000001E-2</v>
      </c>
      <c r="O5005" s="122">
        <v>2.6121242833000002E-2</v>
      </c>
      <c r="P5005" s="122">
        <v>2.0587348299E-2</v>
      </c>
      <c r="Q5005" s="122">
        <v>1.4847072373E-2</v>
      </c>
      <c r="R5005" s="122">
        <v>8.9209296400000002E-3</v>
      </c>
      <c r="S5005" s="122">
        <v>2.79260177E-3</v>
      </c>
      <c r="T5005" s="122">
        <v>2.842448217E-3</v>
      </c>
      <c r="U5005" s="122">
        <v>2.3150402659999998E-3</v>
      </c>
      <c r="V5005" s="122">
        <v>1.768735325E-3</v>
      </c>
      <c r="W5005" s="122">
        <v>1.201619965E-3</v>
      </c>
      <c r="X5005" s="122">
        <v>6.1110919799999995E-4</v>
      </c>
      <c r="Y5005" s="122">
        <v>0</v>
      </c>
      <c r="Z5005" s="122">
        <v>0</v>
      </c>
      <c r="AA5005" s="122">
        <v>0</v>
      </c>
      <c r="AB5005" s="122">
        <v>0</v>
      </c>
      <c r="AC5005" s="122">
        <v>0</v>
      </c>
      <c r="AD5005" s="122">
        <v>0</v>
      </c>
      <c r="AE5005" s="122">
        <v>0</v>
      </c>
      <c r="AF5005" s="122">
        <v>0</v>
      </c>
      <c r="AG5005" s="122">
        <v>0</v>
      </c>
      <c r="AH5005" s="122">
        <v>0</v>
      </c>
      <c r="AI5005" s="122">
        <v>0</v>
      </c>
      <c r="AJ5005" s="122">
        <v>0</v>
      </c>
      <c r="AK5005" s="122">
        <v>0</v>
      </c>
      <c r="AL5005" s="122">
        <v>0</v>
      </c>
    </row>
    <row r="5006" spans="1:38" hidden="1" x14ac:dyDescent="0.25">
      <c r="A5006" s="122" t="s">
        <v>2025</v>
      </c>
      <c r="B5006" s="122">
        <v>1</v>
      </c>
      <c r="C5006" s="122" t="s">
        <v>2233</v>
      </c>
      <c r="D5006" s="122" t="s">
        <v>2135</v>
      </c>
      <c r="E5006" s="122">
        <v>91</v>
      </c>
      <c r="F5006" s="122">
        <v>0</v>
      </c>
      <c r="G5006" s="122">
        <v>0</v>
      </c>
      <c r="H5006" s="122">
        <v>0</v>
      </c>
      <c r="I5006" s="122">
        <v>0</v>
      </c>
      <c r="J5006" s="122">
        <v>0</v>
      </c>
      <c r="K5006" s="122">
        <v>9.5357423000000006E-5</v>
      </c>
      <c r="L5006" s="122">
        <v>2.37615609E-4</v>
      </c>
      <c r="M5006" s="122">
        <v>2.8826887600000002E-4</v>
      </c>
      <c r="N5006" s="122">
        <v>3.02277486E-4</v>
      </c>
      <c r="O5006" s="122">
        <v>3.16157954E-4</v>
      </c>
      <c r="P5006" s="122">
        <v>2.5600161299999999E-4</v>
      </c>
      <c r="Q5006" s="122">
        <v>1.82718627E-4</v>
      </c>
      <c r="R5006" s="122">
        <v>1.08524409E-4</v>
      </c>
      <c r="S5006" s="122">
        <v>3.3548683E-5</v>
      </c>
      <c r="T5006" s="122">
        <v>3.3714002000000002E-5</v>
      </c>
      <c r="U5006" s="122">
        <v>2.7082258000000002E-5</v>
      </c>
      <c r="V5006" s="122">
        <v>2.0050267999999999E-5</v>
      </c>
      <c r="W5006" s="122">
        <v>1.2990593E-5</v>
      </c>
      <c r="X5006" s="122">
        <v>6.290032E-6</v>
      </c>
      <c r="Y5006" s="122">
        <v>0</v>
      </c>
      <c r="Z5006" s="122">
        <v>0</v>
      </c>
      <c r="AA5006" s="122">
        <v>0</v>
      </c>
      <c r="AB5006" s="122">
        <v>0</v>
      </c>
      <c r="AC5006" s="122">
        <v>0</v>
      </c>
      <c r="AD5006" s="122">
        <v>0</v>
      </c>
      <c r="AE5006" s="122">
        <v>0</v>
      </c>
      <c r="AF5006" s="122">
        <v>0</v>
      </c>
      <c r="AG5006" s="122">
        <v>0</v>
      </c>
      <c r="AH5006" s="122">
        <v>0</v>
      </c>
      <c r="AI5006" s="122">
        <v>0</v>
      </c>
      <c r="AJ5006" s="122">
        <v>0</v>
      </c>
      <c r="AK5006" s="122">
        <v>0</v>
      </c>
      <c r="AL5006" s="122">
        <v>0</v>
      </c>
    </row>
    <row r="5007" spans="1:38" hidden="1" x14ac:dyDescent="0.25">
      <c r="A5007" s="122" t="s">
        <v>2025</v>
      </c>
      <c r="B5007" s="122">
        <v>1</v>
      </c>
      <c r="C5007" s="122" t="s">
        <v>2233</v>
      </c>
      <c r="D5007" s="122" t="s">
        <v>2102</v>
      </c>
      <c r="E5007" s="122">
        <v>91</v>
      </c>
      <c r="F5007" s="122">
        <v>0</v>
      </c>
      <c r="G5007" s="122">
        <v>0</v>
      </c>
      <c r="H5007" s="122">
        <v>0</v>
      </c>
      <c r="I5007" s="122">
        <v>0</v>
      </c>
      <c r="J5007" s="122">
        <v>0</v>
      </c>
      <c r="K5007" s="122">
        <v>4.5359697250000001E-3</v>
      </c>
      <c r="L5007" s="122">
        <v>1.0913701477E-2</v>
      </c>
      <c r="M5007" s="122">
        <v>1.2828687956E-2</v>
      </c>
      <c r="N5007" s="122">
        <v>1.3062973455E-2</v>
      </c>
      <c r="O5007" s="122">
        <v>1.3283391142000001E-2</v>
      </c>
      <c r="P5007" s="122">
        <v>1.0457829984E-2</v>
      </c>
      <c r="Q5007" s="122">
        <v>7.5088712440000002E-3</v>
      </c>
      <c r="R5007" s="122">
        <v>4.4938995989999998E-3</v>
      </c>
      <c r="S5007" s="122">
        <v>1.402957941E-3</v>
      </c>
      <c r="T5007" s="122">
        <v>1.4287113190000001E-3</v>
      </c>
      <c r="U5007" s="122">
        <v>1.161835038E-3</v>
      </c>
      <c r="V5007" s="122">
        <v>8.7941086099999999E-4</v>
      </c>
      <c r="W5007" s="122">
        <v>5.9765507900000001E-4</v>
      </c>
      <c r="X5007" s="122">
        <v>3.0409441300000001E-4</v>
      </c>
      <c r="Y5007" s="122">
        <v>0</v>
      </c>
      <c r="Z5007" s="122">
        <v>0</v>
      </c>
      <c r="AA5007" s="122">
        <v>0</v>
      </c>
      <c r="AB5007" s="122">
        <v>0</v>
      </c>
      <c r="AC5007" s="122">
        <v>0</v>
      </c>
      <c r="AD5007" s="122">
        <v>0</v>
      </c>
      <c r="AE5007" s="122">
        <v>0</v>
      </c>
      <c r="AF5007" s="122">
        <v>0</v>
      </c>
      <c r="AG5007" s="122">
        <v>0</v>
      </c>
      <c r="AH5007" s="122">
        <v>0</v>
      </c>
      <c r="AI5007" s="122">
        <v>0</v>
      </c>
      <c r="AJ5007" s="122">
        <v>0</v>
      </c>
      <c r="AK5007" s="122">
        <v>0</v>
      </c>
      <c r="AL5007" s="122">
        <v>0</v>
      </c>
    </row>
    <row r="5008" spans="1:38" hidden="1" x14ac:dyDescent="0.25">
      <c r="A5008" s="122" t="s">
        <v>2025</v>
      </c>
      <c r="B5008" s="122">
        <v>1</v>
      </c>
      <c r="C5008" s="122" t="s">
        <v>2233</v>
      </c>
      <c r="D5008" s="122" t="s">
        <v>2103</v>
      </c>
      <c r="E5008" s="122">
        <v>91</v>
      </c>
      <c r="F5008" s="122">
        <v>0</v>
      </c>
      <c r="G5008" s="122">
        <v>0</v>
      </c>
      <c r="H5008" s="122">
        <v>0</v>
      </c>
      <c r="I5008" s="122">
        <v>0</v>
      </c>
      <c r="J5008" s="122">
        <v>0</v>
      </c>
      <c r="K5008" s="122">
        <v>1.4603434089999999E-3</v>
      </c>
      <c r="L5008" s="122">
        <v>3.5196549570000002E-3</v>
      </c>
      <c r="M5008" s="122">
        <v>4.1108333279999999E-3</v>
      </c>
      <c r="N5008" s="122">
        <v>4.1563253200000002E-3</v>
      </c>
      <c r="O5008" s="122">
        <v>4.2150697259999998E-3</v>
      </c>
      <c r="P5008" s="122">
        <v>3.3182347169999999E-3</v>
      </c>
      <c r="Q5008" s="122">
        <v>2.3870552790000001E-3</v>
      </c>
      <c r="R5008" s="122">
        <v>1.4331575300000001E-3</v>
      </c>
      <c r="S5008" s="122">
        <v>4.4981243300000001E-4</v>
      </c>
      <c r="T5008" s="122">
        <v>4.5992062200000001E-4</v>
      </c>
      <c r="U5008" s="122">
        <v>3.7586579799999998E-4</v>
      </c>
      <c r="V5008" s="122">
        <v>2.8840413700000002E-4</v>
      </c>
      <c r="W5008" s="122">
        <v>1.9688939200000001E-4</v>
      </c>
      <c r="X5008" s="122">
        <v>1.00726731E-4</v>
      </c>
      <c r="Y5008" s="122">
        <v>0</v>
      </c>
      <c r="Z5008" s="122">
        <v>0</v>
      </c>
      <c r="AA5008" s="122">
        <v>0</v>
      </c>
      <c r="AB5008" s="122">
        <v>0</v>
      </c>
      <c r="AC5008" s="122">
        <v>0</v>
      </c>
      <c r="AD5008" s="122">
        <v>0</v>
      </c>
      <c r="AE5008" s="122">
        <v>0</v>
      </c>
      <c r="AF5008" s="122">
        <v>0</v>
      </c>
      <c r="AG5008" s="122">
        <v>0</v>
      </c>
      <c r="AH5008" s="122">
        <v>0</v>
      </c>
      <c r="AI5008" s="122">
        <v>0</v>
      </c>
      <c r="AJ5008" s="122">
        <v>0</v>
      </c>
      <c r="AK5008" s="122">
        <v>0</v>
      </c>
      <c r="AL5008" s="122">
        <v>0</v>
      </c>
    </row>
    <row r="5009" spans="1:38" hidden="1" x14ac:dyDescent="0.25">
      <c r="A5009" s="122" t="s">
        <v>2025</v>
      </c>
      <c r="B5009" s="122">
        <v>1</v>
      </c>
      <c r="C5009" s="122" t="s">
        <v>2233</v>
      </c>
      <c r="D5009" s="122" t="s">
        <v>2104</v>
      </c>
      <c r="E5009" s="122">
        <v>91</v>
      </c>
      <c r="F5009" s="122">
        <v>0</v>
      </c>
      <c r="G5009" s="122">
        <v>0</v>
      </c>
      <c r="H5009" s="122">
        <v>0</v>
      </c>
      <c r="I5009" s="122">
        <v>0</v>
      </c>
      <c r="J5009" s="122">
        <v>0</v>
      </c>
      <c r="K5009" s="122">
        <v>1.2236281162E-2</v>
      </c>
      <c r="L5009" s="122">
        <v>2.9788043564999998E-2</v>
      </c>
      <c r="M5009" s="122">
        <v>3.5371578886000003E-2</v>
      </c>
      <c r="N5009" s="122">
        <v>3.6369474428000002E-2</v>
      </c>
      <c r="O5009" s="122">
        <v>3.7333537318000001E-2</v>
      </c>
      <c r="P5009" s="122">
        <v>2.9671935839000001E-2</v>
      </c>
      <c r="Q5009" s="122">
        <v>2.1608439916000002E-2</v>
      </c>
      <c r="R5009" s="122">
        <v>1.3088941985E-2</v>
      </c>
      <c r="S5009" s="122">
        <v>4.1196411130000003E-3</v>
      </c>
      <c r="T5009" s="122">
        <v>4.2298171299999998E-3</v>
      </c>
      <c r="U5009" s="122">
        <v>3.4805392159999999E-3</v>
      </c>
      <c r="V5009" s="122">
        <v>2.6994844590000002E-3</v>
      </c>
      <c r="W5009" s="122">
        <v>1.860926375E-3</v>
      </c>
      <c r="X5009" s="122">
        <v>9.6036021900000005E-4</v>
      </c>
      <c r="Y5009" s="122">
        <v>0</v>
      </c>
      <c r="Z5009" s="122">
        <v>0</v>
      </c>
      <c r="AA5009" s="122">
        <v>0</v>
      </c>
      <c r="AB5009" s="122">
        <v>0</v>
      </c>
      <c r="AC5009" s="122">
        <v>0</v>
      </c>
      <c r="AD5009" s="122">
        <v>0</v>
      </c>
      <c r="AE5009" s="122">
        <v>0</v>
      </c>
      <c r="AF5009" s="122">
        <v>0</v>
      </c>
      <c r="AG5009" s="122">
        <v>0</v>
      </c>
      <c r="AH5009" s="122">
        <v>0</v>
      </c>
      <c r="AI5009" s="122">
        <v>0</v>
      </c>
      <c r="AJ5009" s="122">
        <v>0</v>
      </c>
      <c r="AK5009" s="122">
        <v>0</v>
      </c>
      <c r="AL5009" s="122">
        <v>0</v>
      </c>
    </row>
    <row r="5010" spans="1:38" hidden="1" x14ac:dyDescent="0.25">
      <c r="A5010" s="122" t="s">
        <v>2025</v>
      </c>
      <c r="B5010" s="122">
        <v>1</v>
      </c>
      <c r="C5010" s="122" t="s">
        <v>2233</v>
      </c>
      <c r="D5010" s="122" t="s">
        <v>2105</v>
      </c>
      <c r="E5010" s="122">
        <v>91</v>
      </c>
      <c r="F5010" s="122">
        <v>0</v>
      </c>
      <c r="G5010" s="122">
        <v>0</v>
      </c>
      <c r="H5010" s="122">
        <v>0</v>
      </c>
      <c r="I5010" s="122">
        <v>0</v>
      </c>
      <c r="J5010" s="122">
        <v>0</v>
      </c>
      <c r="K5010" s="122">
        <v>1.0792926060000001E-3</v>
      </c>
      <c r="L5010" s="122">
        <v>2.5829171619999999E-3</v>
      </c>
      <c r="M5010" s="122">
        <v>3.0014376350000001E-3</v>
      </c>
      <c r="N5010" s="122">
        <v>3.0157555259999998E-3</v>
      </c>
      <c r="O5010" s="122">
        <v>3.0257110520000002E-3</v>
      </c>
      <c r="P5010" s="122">
        <v>2.3572108489999999E-3</v>
      </c>
      <c r="Q5010" s="122">
        <v>1.681964207E-3</v>
      </c>
      <c r="R5010" s="122">
        <v>1.003211853E-3</v>
      </c>
      <c r="S5010" s="122">
        <v>3.1246002900000002E-4</v>
      </c>
      <c r="T5010" s="122">
        <v>3.1882836999999999E-4</v>
      </c>
      <c r="U5010" s="122">
        <v>2.58315288E-4</v>
      </c>
      <c r="V5010" s="122">
        <v>1.9659672199999999E-4</v>
      </c>
      <c r="W5010" s="122">
        <v>1.3323604000000001E-4</v>
      </c>
      <c r="X5010" s="122">
        <v>6.7834577999999996E-5</v>
      </c>
      <c r="Y5010" s="122">
        <v>0</v>
      </c>
      <c r="Z5010" s="122">
        <v>0</v>
      </c>
      <c r="AA5010" s="122">
        <v>0</v>
      </c>
      <c r="AB5010" s="122">
        <v>0</v>
      </c>
      <c r="AC5010" s="122">
        <v>0</v>
      </c>
      <c r="AD5010" s="122">
        <v>0</v>
      </c>
      <c r="AE5010" s="122">
        <v>0</v>
      </c>
      <c r="AF5010" s="122">
        <v>0</v>
      </c>
      <c r="AG5010" s="122">
        <v>0</v>
      </c>
      <c r="AH5010" s="122">
        <v>0</v>
      </c>
      <c r="AI5010" s="122">
        <v>0</v>
      </c>
      <c r="AJ5010" s="122">
        <v>0</v>
      </c>
      <c r="AK5010" s="122">
        <v>0</v>
      </c>
      <c r="AL5010" s="122">
        <v>0</v>
      </c>
    </row>
    <row r="5011" spans="1:38" hidden="1" x14ac:dyDescent="0.25">
      <c r="A5011" s="122" t="s">
        <v>2025</v>
      </c>
      <c r="B5011" s="122">
        <v>1</v>
      </c>
      <c r="C5011" s="122" t="s">
        <v>2233</v>
      </c>
      <c r="D5011" s="122" t="s">
        <v>475</v>
      </c>
      <c r="E5011" s="122">
        <v>91</v>
      </c>
      <c r="F5011" s="122">
        <v>0</v>
      </c>
      <c r="G5011" s="122">
        <v>0</v>
      </c>
      <c r="H5011" s="122">
        <v>0</v>
      </c>
      <c r="I5011" s="122">
        <v>0</v>
      </c>
      <c r="J5011" s="122">
        <v>0</v>
      </c>
      <c r="K5011" s="122">
        <v>2.7605607330000001E-3</v>
      </c>
      <c r="L5011" s="122">
        <v>6.6470648789999998E-3</v>
      </c>
      <c r="M5011" s="122">
        <v>7.7906009230000002E-3</v>
      </c>
      <c r="N5011" s="122">
        <v>7.8979356680000008E-3</v>
      </c>
      <c r="O5011" s="122">
        <v>8.0062876389999996E-3</v>
      </c>
      <c r="P5011" s="122">
        <v>6.2923520029999997E-3</v>
      </c>
      <c r="Q5011" s="122">
        <v>4.5264824710000004E-3</v>
      </c>
      <c r="R5011" s="122">
        <v>2.7169070250000001E-3</v>
      </c>
      <c r="S5011" s="122">
        <v>8.5041042800000004E-4</v>
      </c>
      <c r="T5011" s="122">
        <v>8.6512144600000001E-4</v>
      </c>
      <c r="U5011" s="122">
        <v>7.0427001399999995E-4</v>
      </c>
      <c r="V5011" s="122">
        <v>5.3663892099999999E-4</v>
      </c>
      <c r="W5011" s="122">
        <v>3.6398735099999998E-4</v>
      </c>
      <c r="X5011" s="122">
        <v>1.8531389800000001E-4</v>
      </c>
      <c r="Y5011" s="122">
        <v>0</v>
      </c>
      <c r="Z5011" s="122">
        <v>0</v>
      </c>
      <c r="AA5011" s="122">
        <v>0</v>
      </c>
      <c r="AB5011" s="122">
        <v>0</v>
      </c>
      <c r="AC5011" s="122">
        <v>0</v>
      </c>
      <c r="AD5011" s="122">
        <v>0</v>
      </c>
      <c r="AE5011" s="122">
        <v>0</v>
      </c>
      <c r="AF5011" s="122">
        <v>0</v>
      </c>
      <c r="AG5011" s="122">
        <v>0</v>
      </c>
      <c r="AH5011" s="122">
        <v>0</v>
      </c>
      <c r="AI5011" s="122">
        <v>0</v>
      </c>
      <c r="AJ5011" s="122">
        <v>0</v>
      </c>
      <c r="AK5011" s="122">
        <v>0</v>
      </c>
      <c r="AL5011" s="122">
        <v>0</v>
      </c>
    </row>
    <row r="5012" spans="1:38" hidden="1" x14ac:dyDescent="0.25">
      <c r="A5012" s="122" t="s">
        <v>2025</v>
      </c>
      <c r="B5012" s="122">
        <v>1</v>
      </c>
      <c r="C5012" s="122" t="s">
        <v>2233</v>
      </c>
      <c r="D5012" s="122" t="s">
        <v>2106</v>
      </c>
      <c r="E5012" s="122">
        <v>91</v>
      </c>
      <c r="F5012" s="122">
        <v>0</v>
      </c>
      <c r="G5012" s="122">
        <v>0</v>
      </c>
      <c r="H5012" s="122">
        <v>0</v>
      </c>
      <c r="I5012" s="122">
        <v>0</v>
      </c>
      <c r="J5012" s="122">
        <v>0</v>
      </c>
      <c r="K5012" s="122">
        <v>1.92850546E-3</v>
      </c>
      <c r="L5012" s="122">
        <v>4.6652610480000002E-3</v>
      </c>
      <c r="M5012" s="122">
        <v>5.4946846639999996E-3</v>
      </c>
      <c r="N5012" s="122">
        <v>5.6164330110000001E-3</v>
      </c>
      <c r="O5012" s="122">
        <v>5.739091008E-3</v>
      </c>
      <c r="P5012" s="122">
        <v>4.5522714440000001E-3</v>
      </c>
      <c r="Q5012" s="122">
        <v>3.3044286030000001E-3</v>
      </c>
      <c r="R5012" s="122">
        <v>1.9950317240000001E-3</v>
      </c>
      <c r="S5012" s="122">
        <v>6.2599977299999997E-4</v>
      </c>
      <c r="T5012" s="122">
        <v>6.3800794400000003E-4</v>
      </c>
      <c r="U5012" s="122">
        <v>5.1915465699999995E-4</v>
      </c>
      <c r="V5012" s="122">
        <v>3.9608296700000001E-4</v>
      </c>
      <c r="W5012" s="122">
        <v>2.6788005999999999E-4</v>
      </c>
      <c r="X5012" s="122">
        <v>1.35748256E-4</v>
      </c>
      <c r="Y5012" s="122">
        <v>0</v>
      </c>
      <c r="Z5012" s="122">
        <v>0</v>
      </c>
      <c r="AA5012" s="122">
        <v>0</v>
      </c>
      <c r="AB5012" s="122">
        <v>0</v>
      </c>
      <c r="AC5012" s="122">
        <v>0</v>
      </c>
      <c r="AD5012" s="122">
        <v>0</v>
      </c>
      <c r="AE5012" s="122">
        <v>0</v>
      </c>
      <c r="AF5012" s="122">
        <v>0</v>
      </c>
      <c r="AG5012" s="122">
        <v>0</v>
      </c>
      <c r="AH5012" s="122">
        <v>0</v>
      </c>
      <c r="AI5012" s="122">
        <v>0</v>
      </c>
      <c r="AJ5012" s="122">
        <v>0</v>
      </c>
      <c r="AK5012" s="122">
        <v>0</v>
      </c>
      <c r="AL5012" s="122">
        <v>0</v>
      </c>
    </row>
    <row r="5013" spans="1:38" hidden="1" x14ac:dyDescent="0.25">
      <c r="A5013" s="122" t="s">
        <v>2025</v>
      </c>
      <c r="B5013" s="122">
        <v>1</v>
      </c>
      <c r="C5013" s="122" t="s">
        <v>2233</v>
      </c>
      <c r="D5013" s="122" t="s">
        <v>2107</v>
      </c>
      <c r="E5013" s="122">
        <v>91</v>
      </c>
      <c r="F5013" s="122">
        <v>0</v>
      </c>
      <c r="G5013" s="122">
        <v>0</v>
      </c>
      <c r="H5013" s="122">
        <v>0</v>
      </c>
      <c r="I5013" s="122">
        <v>0</v>
      </c>
      <c r="J5013" s="122">
        <v>0</v>
      </c>
      <c r="K5013" s="122">
        <v>1.3466740987E-2</v>
      </c>
      <c r="L5013" s="122">
        <v>3.2365177725999998E-2</v>
      </c>
      <c r="M5013" s="122">
        <v>3.7967723941000002E-2</v>
      </c>
      <c r="N5013" s="122">
        <v>3.8597049868999998E-2</v>
      </c>
      <c r="O5013" s="122">
        <v>3.9260153870000002E-2</v>
      </c>
      <c r="P5013" s="122">
        <v>3.0953327363000001E-2</v>
      </c>
      <c r="Q5013" s="122">
        <v>2.2352088283000001E-2</v>
      </c>
      <c r="R5013" s="122">
        <v>1.3444913342000001E-2</v>
      </c>
      <c r="S5013" s="122">
        <v>4.2071462790000003E-3</v>
      </c>
      <c r="T5013" s="122">
        <v>4.2700766569999998E-3</v>
      </c>
      <c r="U5013" s="122">
        <v>3.459175888E-3</v>
      </c>
      <c r="V5013" s="122">
        <v>2.622110421E-3</v>
      </c>
      <c r="W5013" s="122">
        <v>1.7710948779999999E-3</v>
      </c>
      <c r="X5013" s="122">
        <v>8.9863374299999999E-4</v>
      </c>
      <c r="Y5013" s="122">
        <v>0</v>
      </c>
      <c r="Z5013" s="122">
        <v>0</v>
      </c>
      <c r="AA5013" s="122">
        <v>0</v>
      </c>
      <c r="AB5013" s="122">
        <v>0</v>
      </c>
      <c r="AC5013" s="122">
        <v>0</v>
      </c>
      <c r="AD5013" s="122">
        <v>0</v>
      </c>
      <c r="AE5013" s="122">
        <v>0</v>
      </c>
      <c r="AF5013" s="122">
        <v>0</v>
      </c>
      <c r="AG5013" s="122">
        <v>0</v>
      </c>
      <c r="AH5013" s="122">
        <v>0</v>
      </c>
      <c r="AI5013" s="122">
        <v>0</v>
      </c>
      <c r="AJ5013" s="122">
        <v>0</v>
      </c>
      <c r="AK5013" s="122">
        <v>0</v>
      </c>
      <c r="AL5013" s="122">
        <v>0</v>
      </c>
    </row>
    <row r="5014" spans="1:38" hidden="1" x14ac:dyDescent="0.25">
      <c r="A5014" s="122" t="s">
        <v>2025</v>
      </c>
      <c r="B5014" s="122">
        <v>1</v>
      </c>
      <c r="C5014" s="122" t="s">
        <v>2233</v>
      </c>
      <c r="D5014" s="122" t="s">
        <v>2108</v>
      </c>
      <c r="E5014" s="122">
        <v>91</v>
      </c>
      <c r="F5014" s="122">
        <v>0</v>
      </c>
      <c r="G5014" s="122">
        <v>0</v>
      </c>
      <c r="H5014" s="122">
        <v>0</v>
      </c>
      <c r="I5014" s="122">
        <v>0</v>
      </c>
      <c r="J5014" s="122">
        <v>0</v>
      </c>
      <c r="K5014" s="122">
        <v>2.866189291E-3</v>
      </c>
      <c r="L5014" s="122">
        <v>6.9591602570000001E-3</v>
      </c>
      <c r="M5014" s="122">
        <v>8.1990717409999997E-3</v>
      </c>
      <c r="N5014" s="122">
        <v>8.3528057549999996E-3</v>
      </c>
      <c r="O5014" s="122">
        <v>8.4915123509999996E-3</v>
      </c>
      <c r="P5014" s="122">
        <v>6.6866156699999998E-3</v>
      </c>
      <c r="Q5014" s="122">
        <v>4.8208736870000001E-3</v>
      </c>
      <c r="R5014" s="122">
        <v>2.916579946E-3</v>
      </c>
      <c r="S5014" s="122">
        <v>9.18365238E-4</v>
      </c>
      <c r="T5014" s="122">
        <v>9.4149645100000004E-4</v>
      </c>
      <c r="U5014" s="122">
        <v>7.7254913399999999E-4</v>
      </c>
      <c r="V5014" s="122">
        <v>5.9398879400000002E-4</v>
      </c>
      <c r="W5014" s="122">
        <v>4.0615951600000001E-4</v>
      </c>
      <c r="X5014" s="122">
        <v>2.07419184E-4</v>
      </c>
      <c r="Y5014" s="122">
        <v>0</v>
      </c>
      <c r="Z5014" s="122">
        <v>0</v>
      </c>
      <c r="AA5014" s="122">
        <v>0</v>
      </c>
      <c r="AB5014" s="122">
        <v>0</v>
      </c>
      <c r="AC5014" s="122">
        <v>0</v>
      </c>
      <c r="AD5014" s="122">
        <v>0</v>
      </c>
      <c r="AE5014" s="122">
        <v>0</v>
      </c>
      <c r="AF5014" s="122">
        <v>0</v>
      </c>
      <c r="AG5014" s="122">
        <v>0</v>
      </c>
      <c r="AH5014" s="122">
        <v>0</v>
      </c>
      <c r="AI5014" s="122">
        <v>0</v>
      </c>
      <c r="AJ5014" s="122">
        <v>0</v>
      </c>
      <c r="AK5014" s="122">
        <v>0</v>
      </c>
      <c r="AL5014" s="122">
        <v>0</v>
      </c>
    </row>
    <row r="5015" spans="1:38" hidden="1" x14ac:dyDescent="0.25">
      <c r="A5015" s="122" t="s">
        <v>2025</v>
      </c>
      <c r="B5015" s="122">
        <v>1</v>
      </c>
      <c r="C5015" s="122" t="s">
        <v>2233</v>
      </c>
      <c r="D5015" s="122" t="s">
        <v>2109</v>
      </c>
      <c r="E5015" s="122">
        <v>91</v>
      </c>
      <c r="F5015" s="122">
        <v>0</v>
      </c>
      <c r="G5015" s="122">
        <v>0</v>
      </c>
      <c r="H5015" s="122">
        <v>0</v>
      </c>
      <c r="I5015" s="122">
        <v>0</v>
      </c>
      <c r="J5015" s="122">
        <v>0</v>
      </c>
      <c r="K5015" s="122">
        <v>2.6349206660000002E-3</v>
      </c>
      <c r="L5015" s="122">
        <v>6.6175969649999999E-3</v>
      </c>
      <c r="M5015" s="122">
        <v>8.1494799960000006E-3</v>
      </c>
      <c r="N5015" s="122">
        <v>8.6308794319999993E-3</v>
      </c>
      <c r="O5015" s="122">
        <v>9.0862478489999992E-3</v>
      </c>
      <c r="P5015" s="122">
        <v>7.4118804060000001E-3</v>
      </c>
      <c r="Q5015" s="122">
        <v>5.5228323989999998E-3</v>
      </c>
      <c r="R5015" s="122">
        <v>3.4172394409999998E-3</v>
      </c>
      <c r="S5015" s="122">
        <v>1.0999645999999999E-3</v>
      </c>
      <c r="T5015" s="122">
        <v>1.160284678E-3</v>
      </c>
      <c r="U5015" s="122">
        <v>9.7240319400000003E-4</v>
      </c>
      <c r="V5015" s="122">
        <v>7.63672532E-4</v>
      </c>
      <c r="W5015" s="122">
        <v>5.3086066600000002E-4</v>
      </c>
      <c r="X5015" s="122">
        <v>2.73747698E-4</v>
      </c>
      <c r="Y5015" s="122">
        <v>0</v>
      </c>
      <c r="Z5015" s="122">
        <v>0</v>
      </c>
      <c r="AA5015" s="122">
        <v>0</v>
      </c>
      <c r="AB5015" s="122">
        <v>0</v>
      </c>
      <c r="AC5015" s="122">
        <v>0</v>
      </c>
      <c r="AD5015" s="122">
        <v>0</v>
      </c>
      <c r="AE5015" s="122">
        <v>0</v>
      </c>
      <c r="AF5015" s="122">
        <v>0</v>
      </c>
      <c r="AG5015" s="122">
        <v>0</v>
      </c>
      <c r="AH5015" s="122">
        <v>0</v>
      </c>
      <c r="AI5015" s="122">
        <v>0</v>
      </c>
      <c r="AJ5015" s="122">
        <v>0</v>
      </c>
      <c r="AK5015" s="122">
        <v>0</v>
      </c>
      <c r="AL5015" s="122">
        <v>0</v>
      </c>
    </row>
    <row r="5016" spans="1:38" hidden="1" x14ac:dyDescent="0.25">
      <c r="A5016" s="122" t="s">
        <v>2025</v>
      </c>
      <c r="B5016" s="122">
        <v>1</v>
      </c>
      <c r="C5016" s="122" t="s">
        <v>2233</v>
      </c>
      <c r="D5016" s="122" t="s">
        <v>2110</v>
      </c>
      <c r="E5016" s="122">
        <v>91</v>
      </c>
      <c r="F5016" s="122">
        <v>0</v>
      </c>
      <c r="G5016" s="122">
        <v>0</v>
      </c>
      <c r="H5016" s="122">
        <v>0</v>
      </c>
      <c r="I5016" s="122">
        <v>0</v>
      </c>
      <c r="J5016" s="122">
        <v>0</v>
      </c>
      <c r="K5016" s="122">
        <v>3.0861293721999999E-2</v>
      </c>
      <c r="L5016" s="122">
        <v>7.3821918821000004E-2</v>
      </c>
      <c r="M5016" s="122">
        <v>8.6186049313000002E-2</v>
      </c>
      <c r="N5016" s="122">
        <v>8.7352013371000001E-2</v>
      </c>
      <c r="O5016" s="122">
        <v>8.8681205025000001E-2</v>
      </c>
      <c r="P5016" s="122">
        <v>6.9765717490000004E-2</v>
      </c>
      <c r="Q5016" s="122">
        <v>5.0224632009999999E-2</v>
      </c>
      <c r="R5016" s="122">
        <v>3.0084976263999998E-2</v>
      </c>
      <c r="S5016" s="122">
        <v>9.3793987769999997E-3</v>
      </c>
      <c r="T5016" s="122">
        <v>9.4809750419999998E-3</v>
      </c>
      <c r="U5016" s="122">
        <v>7.6494746579999998E-3</v>
      </c>
      <c r="V5016" s="122">
        <v>5.7834574070000002E-3</v>
      </c>
      <c r="W5016" s="122">
        <v>3.9047738729999998E-3</v>
      </c>
      <c r="X5016" s="122">
        <v>1.981949375E-3</v>
      </c>
      <c r="Y5016" s="122">
        <v>0</v>
      </c>
      <c r="Z5016" s="122">
        <v>0</v>
      </c>
      <c r="AA5016" s="122">
        <v>0</v>
      </c>
      <c r="AB5016" s="122">
        <v>0</v>
      </c>
      <c r="AC5016" s="122">
        <v>0</v>
      </c>
      <c r="AD5016" s="122">
        <v>0</v>
      </c>
      <c r="AE5016" s="122">
        <v>0</v>
      </c>
      <c r="AF5016" s="122">
        <v>0</v>
      </c>
      <c r="AG5016" s="122">
        <v>0</v>
      </c>
      <c r="AH5016" s="122">
        <v>0</v>
      </c>
      <c r="AI5016" s="122">
        <v>0</v>
      </c>
      <c r="AJ5016" s="122">
        <v>0</v>
      </c>
      <c r="AK5016" s="122">
        <v>0</v>
      </c>
      <c r="AL5016" s="122">
        <v>0</v>
      </c>
    </row>
    <row r="5017" spans="1:38" hidden="1" x14ac:dyDescent="0.25">
      <c r="A5017" s="122" t="s">
        <v>2025</v>
      </c>
      <c r="B5017" s="122">
        <v>1</v>
      </c>
      <c r="C5017" s="122" t="s">
        <v>2233</v>
      </c>
      <c r="D5017" s="122" t="s">
        <v>2111</v>
      </c>
      <c r="E5017" s="122">
        <v>91</v>
      </c>
      <c r="F5017" s="122">
        <v>0</v>
      </c>
      <c r="G5017" s="122">
        <v>0</v>
      </c>
      <c r="H5017" s="122">
        <v>0</v>
      </c>
      <c r="I5017" s="122">
        <v>0</v>
      </c>
      <c r="J5017" s="122">
        <v>0</v>
      </c>
      <c r="K5017" s="122">
        <v>1.8663865689000001E-2</v>
      </c>
      <c r="L5017" s="122">
        <v>4.4649587283000003E-2</v>
      </c>
      <c r="M5017" s="122">
        <v>5.2097041332000001E-2</v>
      </c>
      <c r="N5017" s="122">
        <v>5.2681296080000002E-2</v>
      </c>
      <c r="O5017" s="122">
        <v>5.3236051274000003E-2</v>
      </c>
      <c r="P5017" s="122">
        <v>4.1721655695999997E-2</v>
      </c>
      <c r="Q5017" s="122">
        <v>2.9970813607000001E-2</v>
      </c>
      <c r="R5017" s="122">
        <v>1.7933412784E-2</v>
      </c>
      <c r="S5017" s="122">
        <v>5.5930209929999997E-3</v>
      </c>
      <c r="T5017" s="122">
        <v>5.6635172859999996E-3</v>
      </c>
      <c r="U5017" s="122">
        <v>4.5831892609999999E-3</v>
      </c>
      <c r="V5017" s="122">
        <v>3.4756547910000002E-3</v>
      </c>
      <c r="W5017" s="122">
        <v>2.3471635670000001E-3</v>
      </c>
      <c r="X5017" s="122">
        <v>1.1879245909999999E-3</v>
      </c>
      <c r="Y5017" s="122">
        <v>0</v>
      </c>
      <c r="Z5017" s="122">
        <v>0</v>
      </c>
      <c r="AA5017" s="122">
        <v>0</v>
      </c>
      <c r="AB5017" s="122">
        <v>0</v>
      </c>
      <c r="AC5017" s="122">
        <v>0</v>
      </c>
      <c r="AD5017" s="122">
        <v>0</v>
      </c>
      <c r="AE5017" s="122">
        <v>0</v>
      </c>
      <c r="AF5017" s="122">
        <v>0</v>
      </c>
      <c r="AG5017" s="122">
        <v>0</v>
      </c>
      <c r="AH5017" s="122">
        <v>0</v>
      </c>
      <c r="AI5017" s="122">
        <v>0</v>
      </c>
      <c r="AJ5017" s="122">
        <v>0</v>
      </c>
      <c r="AK5017" s="122">
        <v>0</v>
      </c>
      <c r="AL5017" s="122">
        <v>0</v>
      </c>
    </row>
    <row r="5018" spans="1:38" hidden="1" x14ac:dyDescent="0.25">
      <c r="A5018" s="122" t="s">
        <v>2025</v>
      </c>
      <c r="B5018" s="122">
        <v>1</v>
      </c>
      <c r="C5018" s="122" t="s">
        <v>2233</v>
      </c>
      <c r="D5018" s="122" t="s">
        <v>2112</v>
      </c>
      <c r="E5018" s="122">
        <v>91</v>
      </c>
      <c r="F5018" s="122">
        <v>0</v>
      </c>
      <c r="G5018" s="122">
        <v>0</v>
      </c>
      <c r="H5018" s="122">
        <v>0</v>
      </c>
      <c r="I5018" s="122">
        <v>0</v>
      </c>
      <c r="J5018" s="122">
        <v>0</v>
      </c>
      <c r="K5018" s="122">
        <v>5.5114989510000002E-3</v>
      </c>
      <c r="L5018" s="122">
        <v>1.3264936321000001E-2</v>
      </c>
      <c r="M5018" s="122">
        <v>1.5581575989E-2</v>
      </c>
      <c r="N5018" s="122">
        <v>1.5859034268000002E-2</v>
      </c>
      <c r="O5018" s="122">
        <v>1.6142285831000001E-2</v>
      </c>
      <c r="P5018" s="122">
        <v>1.2682825183000001E-2</v>
      </c>
      <c r="Q5018" s="122">
        <v>9.1251531839999997E-3</v>
      </c>
      <c r="R5018" s="122">
        <v>5.4848984120000003E-3</v>
      </c>
      <c r="S5018" s="122">
        <v>1.7143240170000001E-3</v>
      </c>
      <c r="T5018" s="122">
        <v>1.7433442249999999E-3</v>
      </c>
      <c r="U5018" s="122">
        <v>1.41877715E-3</v>
      </c>
      <c r="V5018" s="122">
        <v>1.088022082E-3</v>
      </c>
      <c r="W5018" s="122">
        <v>7.4174443000000004E-4</v>
      </c>
      <c r="X5018" s="122">
        <v>3.78490336E-4</v>
      </c>
      <c r="Y5018" s="122">
        <v>0</v>
      </c>
      <c r="Z5018" s="122">
        <v>0</v>
      </c>
      <c r="AA5018" s="122">
        <v>0</v>
      </c>
      <c r="AB5018" s="122">
        <v>0</v>
      </c>
      <c r="AC5018" s="122">
        <v>0</v>
      </c>
      <c r="AD5018" s="122">
        <v>0</v>
      </c>
      <c r="AE5018" s="122">
        <v>0</v>
      </c>
      <c r="AF5018" s="122">
        <v>0</v>
      </c>
      <c r="AG5018" s="122">
        <v>0</v>
      </c>
      <c r="AH5018" s="122">
        <v>0</v>
      </c>
      <c r="AI5018" s="122">
        <v>0</v>
      </c>
      <c r="AJ5018" s="122">
        <v>0</v>
      </c>
      <c r="AK5018" s="122">
        <v>0</v>
      </c>
      <c r="AL5018" s="122">
        <v>0</v>
      </c>
    </row>
    <row r="5019" spans="1:38" hidden="1" x14ac:dyDescent="0.25">
      <c r="A5019" s="122" t="s">
        <v>2025</v>
      </c>
      <c r="B5019" s="122">
        <v>1</v>
      </c>
      <c r="C5019" s="122" t="s">
        <v>2233</v>
      </c>
      <c r="D5019" s="122" t="s">
        <v>2113</v>
      </c>
      <c r="E5019" s="122">
        <v>91</v>
      </c>
      <c r="F5019" s="122">
        <v>0</v>
      </c>
      <c r="G5019" s="122">
        <v>0</v>
      </c>
      <c r="H5019" s="122">
        <v>0</v>
      </c>
      <c r="I5019" s="122">
        <v>0</v>
      </c>
      <c r="J5019" s="122">
        <v>0</v>
      </c>
      <c r="K5019" s="122">
        <v>5.3051824209999999E-3</v>
      </c>
      <c r="L5019" s="122">
        <v>1.2895525874000001E-2</v>
      </c>
      <c r="M5019" s="122">
        <v>1.5264638109000001E-2</v>
      </c>
      <c r="N5019" s="122">
        <v>1.5613384472000001E-2</v>
      </c>
      <c r="O5019" s="122">
        <v>1.5939372183000001E-2</v>
      </c>
      <c r="P5019" s="122">
        <v>1.2592296023999999E-2</v>
      </c>
      <c r="Q5019" s="122">
        <v>9.1273561190000005E-3</v>
      </c>
      <c r="R5019" s="122">
        <v>5.5231677829999997E-3</v>
      </c>
      <c r="S5019" s="122">
        <v>1.7351043779999999E-3</v>
      </c>
      <c r="T5019" s="122">
        <v>1.765217748E-3</v>
      </c>
      <c r="U5019" s="122">
        <v>1.4446064640000001E-3</v>
      </c>
      <c r="V5019" s="122">
        <v>1.1112695719999999E-3</v>
      </c>
      <c r="W5019" s="122">
        <v>7.5971911400000004E-4</v>
      </c>
      <c r="X5019" s="122">
        <v>3.88782828E-4</v>
      </c>
      <c r="Y5019" s="122">
        <v>0</v>
      </c>
      <c r="Z5019" s="122">
        <v>0</v>
      </c>
      <c r="AA5019" s="122">
        <v>0</v>
      </c>
      <c r="AB5019" s="122">
        <v>0</v>
      </c>
      <c r="AC5019" s="122">
        <v>0</v>
      </c>
      <c r="AD5019" s="122">
        <v>0</v>
      </c>
      <c r="AE5019" s="122">
        <v>0</v>
      </c>
      <c r="AF5019" s="122">
        <v>0</v>
      </c>
      <c r="AG5019" s="122">
        <v>0</v>
      </c>
      <c r="AH5019" s="122">
        <v>0</v>
      </c>
      <c r="AI5019" s="122">
        <v>0</v>
      </c>
      <c r="AJ5019" s="122">
        <v>0</v>
      </c>
      <c r="AK5019" s="122">
        <v>0</v>
      </c>
      <c r="AL5019" s="122">
        <v>0</v>
      </c>
    </row>
    <row r="5020" spans="1:38" hidden="1" x14ac:dyDescent="0.25">
      <c r="A5020" s="122" t="s">
        <v>2025</v>
      </c>
      <c r="B5020" s="122">
        <v>1</v>
      </c>
      <c r="C5020" s="122" t="s">
        <v>2233</v>
      </c>
      <c r="D5020" s="122" t="s">
        <v>2114</v>
      </c>
      <c r="E5020" s="122">
        <v>91</v>
      </c>
      <c r="F5020" s="122">
        <v>0</v>
      </c>
      <c r="G5020" s="122">
        <v>0</v>
      </c>
      <c r="H5020" s="122">
        <v>0</v>
      </c>
      <c r="I5020" s="122">
        <v>0</v>
      </c>
      <c r="J5020" s="122">
        <v>0</v>
      </c>
      <c r="K5020" s="122">
        <v>2.0322629075000001E-2</v>
      </c>
      <c r="L5020" s="122">
        <v>4.8532159367999997E-2</v>
      </c>
      <c r="M5020" s="122">
        <v>5.6487785829999998E-2</v>
      </c>
      <c r="N5020" s="122">
        <v>5.7031854613999997E-2</v>
      </c>
      <c r="O5020" s="122">
        <v>5.7595977621000001E-2</v>
      </c>
      <c r="P5020" s="122">
        <v>4.5101782207999999E-2</v>
      </c>
      <c r="Q5020" s="122">
        <v>3.2369988587999998E-2</v>
      </c>
      <c r="R5020" s="122">
        <v>1.9384609069000001E-2</v>
      </c>
      <c r="S5020" s="122">
        <v>6.0527335819999997E-3</v>
      </c>
      <c r="T5020" s="122">
        <v>6.137512962E-3</v>
      </c>
      <c r="U5020" s="122">
        <v>4.9776736169999999E-3</v>
      </c>
      <c r="V5020" s="122">
        <v>3.7873404310000002E-3</v>
      </c>
      <c r="W5020" s="122">
        <v>2.5642100119999999E-3</v>
      </c>
      <c r="X5020" s="122">
        <v>1.301079514E-3</v>
      </c>
      <c r="Y5020" s="122">
        <v>0</v>
      </c>
      <c r="Z5020" s="122">
        <v>0</v>
      </c>
      <c r="AA5020" s="122">
        <v>0</v>
      </c>
      <c r="AB5020" s="122">
        <v>0</v>
      </c>
      <c r="AC5020" s="122">
        <v>0</v>
      </c>
      <c r="AD5020" s="122">
        <v>0</v>
      </c>
      <c r="AE5020" s="122">
        <v>0</v>
      </c>
      <c r="AF5020" s="122">
        <v>0</v>
      </c>
      <c r="AG5020" s="122">
        <v>0</v>
      </c>
      <c r="AH5020" s="122">
        <v>0</v>
      </c>
      <c r="AI5020" s="122">
        <v>0</v>
      </c>
      <c r="AJ5020" s="122">
        <v>0</v>
      </c>
      <c r="AK5020" s="122">
        <v>0</v>
      </c>
      <c r="AL5020" s="122">
        <v>0</v>
      </c>
    </row>
    <row r="5021" spans="1:38" hidden="1" x14ac:dyDescent="0.25">
      <c r="A5021" s="122" t="s">
        <v>2025</v>
      </c>
      <c r="B5021" s="122">
        <v>1</v>
      </c>
      <c r="C5021" s="122" t="s">
        <v>2233</v>
      </c>
      <c r="D5021" s="122" t="s">
        <v>2136</v>
      </c>
      <c r="E5021" s="122">
        <v>91</v>
      </c>
      <c r="F5021" s="122">
        <v>0</v>
      </c>
      <c r="G5021" s="122">
        <v>0</v>
      </c>
      <c r="H5021" s="122">
        <v>0</v>
      </c>
      <c r="I5021" s="122">
        <v>0</v>
      </c>
      <c r="J5021" s="122">
        <v>0</v>
      </c>
      <c r="K5021" s="122">
        <v>6.089579944E-3</v>
      </c>
      <c r="L5021" s="122">
        <v>1.4633515029E-2</v>
      </c>
      <c r="M5021" s="122">
        <v>1.7165221269000001E-2</v>
      </c>
      <c r="N5021" s="122">
        <v>1.7456285538999999E-2</v>
      </c>
      <c r="O5021" s="122">
        <v>1.7762531472E-2</v>
      </c>
      <c r="P5021" s="122">
        <v>1.3990772950000001E-2</v>
      </c>
      <c r="Q5021" s="122">
        <v>1.0050733133000001E-2</v>
      </c>
      <c r="R5021" s="122">
        <v>6.010928441E-3</v>
      </c>
      <c r="S5021" s="122">
        <v>1.8714324369999999E-3</v>
      </c>
      <c r="T5021" s="122">
        <v>1.8925181240000001E-3</v>
      </c>
      <c r="U5021" s="122">
        <v>1.52783232E-3</v>
      </c>
      <c r="V5021" s="122">
        <v>1.151934882E-3</v>
      </c>
      <c r="W5021" s="122">
        <v>7.7208244399999996E-4</v>
      </c>
      <c r="X5021" s="122">
        <v>3.8796967999999999E-4</v>
      </c>
      <c r="Y5021" s="122">
        <v>0</v>
      </c>
      <c r="Z5021" s="122">
        <v>0</v>
      </c>
      <c r="AA5021" s="122">
        <v>0</v>
      </c>
      <c r="AB5021" s="122">
        <v>0</v>
      </c>
      <c r="AC5021" s="122">
        <v>0</v>
      </c>
      <c r="AD5021" s="122">
        <v>0</v>
      </c>
      <c r="AE5021" s="122">
        <v>0</v>
      </c>
      <c r="AF5021" s="122">
        <v>0</v>
      </c>
      <c r="AG5021" s="122">
        <v>0</v>
      </c>
      <c r="AH5021" s="122">
        <v>0</v>
      </c>
      <c r="AI5021" s="122">
        <v>0</v>
      </c>
      <c r="AJ5021" s="122">
        <v>0</v>
      </c>
      <c r="AK5021" s="122">
        <v>0</v>
      </c>
      <c r="AL5021" s="122">
        <v>0</v>
      </c>
    </row>
    <row r="5022" spans="1:38" hidden="1" x14ac:dyDescent="0.25">
      <c r="A5022" s="122" t="s">
        <v>2025</v>
      </c>
      <c r="B5022" s="122">
        <v>1</v>
      </c>
      <c r="C5022" s="122" t="s">
        <v>2233</v>
      </c>
      <c r="D5022" s="122" t="s">
        <v>2115</v>
      </c>
      <c r="E5022" s="122">
        <v>91</v>
      </c>
      <c r="F5022" s="122">
        <v>0</v>
      </c>
      <c r="G5022" s="122">
        <v>0</v>
      </c>
      <c r="H5022" s="122">
        <v>0</v>
      </c>
      <c r="I5022" s="122">
        <v>0</v>
      </c>
      <c r="J5022" s="122">
        <v>0</v>
      </c>
      <c r="K5022" s="122">
        <v>1.694333074E-3</v>
      </c>
      <c r="L5022" s="122">
        <v>4.0543583010000002E-3</v>
      </c>
      <c r="M5022" s="122">
        <v>4.736735808E-3</v>
      </c>
      <c r="N5022" s="122">
        <v>4.8024054189999997E-3</v>
      </c>
      <c r="O5022" s="122">
        <v>4.8861644089999998E-3</v>
      </c>
      <c r="P5022" s="122">
        <v>3.8560965239999999E-3</v>
      </c>
      <c r="Q5022" s="122">
        <v>2.7823203519999999E-3</v>
      </c>
      <c r="R5022" s="122">
        <v>1.675763558E-3</v>
      </c>
      <c r="S5022" s="122">
        <v>5.2401851600000001E-4</v>
      </c>
      <c r="T5022" s="122">
        <v>5.3141515699999995E-4</v>
      </c>
      <c r="U5022" s="122">
        <v>4.2696756200000002E-4</v>
      </c>
      <c r="V5022" s="122">
        <v>3.2182625999999998E-4</v>
      </c>
      <c r="W5022" s="122">
        <v>2.15790337E-4</v>
      </c>
      <c r="X5022" s="122">
        <v>1.0883369E-4</v>
      </c>
      <c r="Y5022" s="122">
        <v>0</v>
      </c>
      <c r="Z5022" s="122">
        <v>0</v>
      </c>
      <c r="AA5022" s="122">
        <v>0</v>
      </c>
      <c r="AB5022" s="122">
        <v>0</v>
      </c>
      <c r="AC5022" s="122">
        <v>0</v>
      </c>
      <c r="AD5022" s="122">
        <v>0</v>
      </c>
      <c r="AE5022" s="122">
        <v>0</v>
      </c>
      <c r="AF5022" s="122">
        <v>0</v>
      </c>
      <c r="AG5022" s="122">
        <v>0</v>
      </c>
      <c r="AH5022" s="122">
        <v>0</v>
      </c>
      <c r="AI5022" s="122">
        <v>0</v>
      </c>
      <c r="AJ5022" s="122">
        <v>0</v>
      </c>
      <c r="AK5022" s="122">
        <v>0</v>
      </c>
      <c r="AL5022" s="122">
        <v>0</v>
      </c>
    </row>
    <row r="5023" spans="1:38" hidden="1" x14ac:dyDescent="0.25">
      <c r="A5023" s="122" t="s">
        <v>2025</v>
      </c>
      <c r="B5023" s="122">
        <v>1</v>
      </c>
      <c r="C5023" s="122" t="s">
        <v>2233</v>
      </c>
      <c r="D5023" s="122" t="s">
        <v>2116</v>
      </c>
      <c r="E5023" s="122">
        <v>91</v>
      </c>
      <c r="F5023" s="122">
        <v>0</v>
      </c>
      <c r="G5023" s="122">
        <v>0</v>
      </c>
      <c r="H5023" s="122">
        <v>0</v>
      </c>
      <c r="I5023" s="122">
        <v>0</v>
      </c>
      <c r="J5023" s="122">
        <v>0</v>
      </c>
      <c r="K5023" s="122">
        <v>6.245164898E-3</v>
      </c>
      <c r="L5023" s="122">
        <v>1.5076168912000001E-2</v>
      </c>
      <c r="M5023" s="122">
        <v>1.7830307516E-2</v>
      </c>
      <c r="N5023" s="122">
        <v>1.8253080405E-2</v>
      </c>
      <c r="O5023" s="122">
        <v>1.8666775778000001E-2</v>
      </c>
      <c r="P5023" s="122">
        <v>1.4775079508E-2</v>
      </c>
      <c r="Q5023" s="122">
        <v>1.0698769375E-2</v>
      </c>
      <c r="R5023" s="122">
        <v>6.4575294140000001E-3</v>
      </c>
      <c r="S5023" s="122">
        <v>2.0300065799999998E-3</v>
      </c>
      <c r="T5023" s="122">
        <v>2.0824395969999999E-3</v>
      </c>
      <c r="U5023" s="122">
        <v>1.7072635510000001E-3</v>
      </c>
      <c r="V5023" s="122">
        <v>1.3192313819999999E-3</v>
      </c>
      <c r="W5023" s="122">
        <v>9.0701122399999997E-4</v>
      </c>
      <c r="X5023" s="122">
        <v>4.6720968700000002E-4</v>
      </c>
      <c r="Y5023" s="122">
        <v>0</v>
      </c>
      <c r="Z5023" s="122">
        <v>0</v>
      </c>
      <c r="AA5023" s="122">
        <v>0</v>
      </c>
      <c r="AB5023" s="122">
        <v>0</v>
      </c>
      <c r="AC5023" s="122">
        <v>0</v>
      </c>
      <c r="AD5023" s="122">
        <v>0</v>
      </c>
      <c r="AE5023" s="122">
        <v>0</v>
      </c>
      <c r="AF5023" s="122">
        <v>0</v>
      </c>
      <c r="AG5023" s="122">
        <v>0</v>
      </c>
      <c r="AH5023" s="122">
        <v>0</v>
      </c>
      <c r="AI5023" s="122">
        <v>0</v>
      </c>
      <c r="AJ5023" s="122">
        <v>0</v>
      </c>
      <c r="AK5023" s="122">
        <v>0</v>
      </c>
      <c r="AL5023" s="122">
        <v>0</v>
      </c>
    </row>
    <row r="5024" spans="1:38" hidden="1" x14ac:dyDescent="0.25">
      <c r="A5024" s="122" t="s">
        <v>2025</v>
      </c>
      <c r="B5024" s="122">
        <v>1</v>
      </c>
      <c r="C5024" s="122" t="s">
        <v>2233</v>
      </c>
      <c r="D5024" s="122" t="s">
        <v>2117</v>
      </c>
      <c r="E5024" s="122">
        <v>91</v>
      </c>
      <c r="F5024" s="122">
        <v>0</v>
      </c>
      <c r="G5024" s="122">
        <v>0</v>
      </c>
      <c r="H5024" s="122">
        <v>0</v>
      </c>
      <c r="I5024" s="122">
        <v>0</v>
      </c>
      <c r="J5024" s="122">
        <v>0</v>
      </c>
      <c r="K5024" s="122">
        <v>1.2293888110000001E-3</v>
      </c>
      <c r="L5024" s="122">
        <v>2.9476132489999998E-3</v>
      </c>
      <c r="M5024" s="122">
        <v>3.4380229659999998E-3</v>
      </c>
      <c r="N5024" s="122">
        <v>3.474620954E-3</v>
      </c>
      <c r="O5024" s="122">
        <v>3.5242498760000001E-3</v>
      </c>
      <c r="P5024" s="122">
        <v>2.775108014E-3</v>
      </c>
      <c r="Q5024" s="122">
        <v>1.9949265209999998E-3</v>
      </c>
      <c r="R5024" s="122">
        <v>1.194765159E-3</v>
      </c>
      <c r="S5024" s="122">
        <v>3.7355766000000002E-4</v>
      </c>
      <c r="T5024" s="122">
        <v>3.8098673199999999E-4</v>
      </c>
      <c r="U5024" s="122">
        <v>3.1005222499999997E-4</v>
      </c>
      <c r="V5024" s="122">
        <v>2.37043716E-4</v>
      </c>
      <c r="W5024" s="122">
        <v>1.6156491400000001E-4</v>
      </c>
      <c r="X5024" s="122">
        <v>8.2437229000000003E-5</v>
      </c>
      <c r="Y5024" s="122">
        <v>0</v>
      </c>
      <c r="Z5024" s="122">
        <v>0</v>
      </c>
      <c r="AA5024" s="122">
        <v>0</v>
      </c>
      <c r="AB5024" s="122">
        <v>0</v>
      </c>
      <c r="AC5024" s="122">
        <v>0</v>
      </c>
      <c r="AD5024" s="122">
        <v>0</v>
      </c>
      <c r="AE5024" s="122">
        <v>0</v>
      </c>
      <c r="AF5024" s="122">
        <v>0</v>
      </c>
      <c r="AG5024" s="122">
        <v>0</v>
      </c>
      <c r="AH5024" s="122">
        <v>0</v>
      </c>
      <c r="AI5024" s="122">
        <v>0</v>
      </c>
      <c r="AJ5024" s="122">
        <v>0</v>
      </c>
      <c r="AK5024" s="122">
        <v>0</v>
      </c>
      <c r="AL5024" s="122">
        <v>0</v>
      </c>
    </row>
    <row r="5025" spans="1:38" hidden="1" x14ac:dyDescent="0.25">
      <c r="A5025" s="122" t="s">
        <v>2025</v>
      </c>
      <c r="B5025" s="122">
        <v>1</v>
      </c>
      <c r="C5025" s="122" t="s">
        <v>2233</v>
      </c>
      <c r="D5025" s="122" t="s">
        <v>2118</v>
      </c>
      <c r="E5025" s="122">
        <v>91</v>
      </c>
      <c r="F5025" s="122">
        <v>0</v>
      </c>
      <c r="G5025" s="122">
        <v>0</v>
      </c>
      <c r="H5025" s="122">
        <v>0</v>
      </c>
      <c r="I5025" s="122">
        <v>0</v>
      </c>
      <c r="J5025" s="122">
        <v>0</v>
      </c>
      <c r="K5025" s="122">
        <v>8.8747146740000005E-3</v>
      </c>
      <c r="L5025" s="122">
        <v>2.1511570891999999E-2</v>
      </c>
      <c r="M5025" s="122">
        <v>2.5404335803E-2</v>
      </c>
      <c r="N5025" s="122">
        <v>2.5941409774000002E-2</v>
      </c>
      <c r="O5025" s="122">
        <v>2.6481730799999999E-2</v>
      </c>
      <c r="P5025" s="122">
        <v>2.0941409391000001E-2</v>
      </c>
      <c r="Q5025" s="122">
        <v>1.5135655276E-2</v>
      </c>
      <c r="R5025" s="122">
        <v>9.1112901179999997E-3</v>
      </c>
      <c r="S5025" s="122">
        <v>2.8603010870000001E-3</v>
      </c>
      <c r="T5025" s="122">
        <v>2.9230906670000001E-3</v>
      </c>
      <c r="U5025" s="122">
        <v>2.395305409E-3</v>
      </c>
      <c r="V5025" s="122">
        <v>1.8432245859999999E-3</v>
      </c>
      <c r="W5025" s="122">
        <v>1.260422114E-3</v>
      </c>
      <c r="X5025" s="122">
        <v>6.4448069700000004E-4</v>
      </c>
      <c r="Y5025" s="122">
        <v>0</v>
      </c>
      <c r="Z5025" s="122">
        <v>0</v>
      </c>
      <c r="AA5025" s="122">
        <v>0</v>
      </c>
      <c r="AB5025" s="122">
        <v>0</v>
      </c>
      <c r="AC5025" s="122">
        <v>0</v>
      </c>
      <c r="AD5025" s="122">
        <v>0</v>
      </c>
      <c r="AE5025" s="122">
        <v>0</v>
      </c>
      <c r="AF5025" s="122">
        <v>0</v>
      </c>
      <c r="AG5025" s="122">
        <v>0</v>
      </c>
      <c r="AH5025" s="122">
        <v>0</v>
      </c>
      <c r="AI5025" s="122">
        <v>0</v>
      </c>
      <c r="AJ5025" s="122">
        <v>0</v>
      </c>
      <c r="AK5025" s="122">
        <v>0</v>
      </c>
      <c r="AL5025" s="122">
        <v>0</v>
      </c>
    </row>
    <row r="5026" spans="1:38" hidden="1" x14ac:dyDescent="0.25">
      <c r="A5026" s="122" t="s">
        <v>2025</v>
      </c>
      <c r="B5026" s="122">
        <v>1</v>
      </c>
      <c r="C5026" s="122" t="s">
        <v>2233</v>
      </c>
      <c r="D5026" s="122" t="s">
        <v>2119</v>
      </c>
      <c r="E5026" s="122">
        <v>91</v>
      </c>
      <c r="F5026" s="122">
        <v>0</v>
      </c>
      <c r="G5026" s="122">
        <v>0</v>
      </c>
      <c r="H5026" s="122">
        <v>0</v>
      </c>
      <c r="I5026" s="122">
        <v>0</v>
      </c>
      <c r="J5026" s="122">
        <v>0</v>
      </c>
      <c r="K5026" s="122">
        <v>3.1585418626999998E-2</v>
      </c>
      <c r="L5026" s="122">
        <v>7.6807931955999997E-2</v>
      </c>
      <c r="M5026" s="122">
        <v>9.1192652964000004E-2</v>
      </c>
      <c r="N5026" s="122">
        <v>9.3879811270000002E-2</v>
      </c>
      <c r="O5026" s="122">
        <v>9.6550032684000003E-2</v>
      </c>
      <c r="P5026" s="122">
        <v>7.6898480098999994E-2</v>
      </c>
      <c r="Q5026" s="122">
        <v>5.6111683523E-2</v>
      </c>
      <c r="R5026" s="122">
        <v>3.4097592704E-2</v>
      </c>
      <c r="S5026" s="122">
        <v>1.0775841251E-2</v>
      </c>
      <c r="T5026" s="122">
        <v>1.1074586131E-2</v>
      </c>
      <c r="U5026" s="122">
        <v>9.1070005250000006E-3</v>
      </c>
      <c r="V5026" s="122">
        <v>7.0715392090000004E-3</v>
      </c>
      <c r="W5026" s="122">
        <v>4.8639381000000004E-3</v>
      </c>
      <c r="X5026" s="122">
        <v>2.5077128370000002E-3</v>
      </c>
      <c r="Y5026" s="122">
        <v>0</v>
      </c>
      <c r="Z5026" s="122">
        <v>0</v>
      </c>
      <c r="AA5026" s="122">
        <v>0</v>
      </c>
      <c r="AB5026" s="122">
        <v>0</v>
      </c>
      <c r="AC5026" s="122">
        <v>0</v>
      </c>
      <c r="AD5026" s="122">
        <v>0</v>
      </c>
      <c r="AE5026" s="122">
        <v>0</v>
      </c>
      <c r="AF5026" s="122">
        <v>0</v>
      </c>
      <c r="AG5026" s="122">
        <v>0</v>
      </c>
      <c r="AH5026" s="122">
        <v>0</v>
      </c>
      <c r="AI5026" s="122">
        <v>0</v>
      </c>
      <c r="AJ5026" s="122">
        <v>0</v>
      </c>
      <c r="AK5026" s="122">
        <v>0</v>
      </c>
      <c r="AL5026" s="122">
        <v>0</v>
      </c>
    </row>
    <row r="5027" spans="1:38" hidden="1" x14ac:dyDescent="0.25">
      <c r="A5027" s="122" t="s">
        <v>2025</v>
      </c>
      <c r="B5027" s="122">
        <v>1</v>
      </c>
      <c r="C5027" s="122" t="s">
        <v>2233</v>
      </c>
      <c r="D5027" s="122" t="s">
        <v>2120</v>
      </c>
      <c r="E5027" s="122">
        <v>91</v>
      </c>
      <c r="F5027" s="122">
        <v>0</v>
      </c>
      <c r="G5027" s="122">
        <v>0</v>
      </c>
      <c r="H5027" s="122">
        <v>0</v>
      </c>
      <c r="I5027" s="122">
        <v>0</v>
      </c>
      <c r="J5027" s="122">
        <v>0</v>
      </c>
      <c r="K5027" s="122">
        <v>3.3556339880000002E-3</v>
      </c>
      <c r="L5027" s="122">
        <v>8.2127275649999994E-3</v>
      </c>
      <c r="M5027" s="122">
        <v>9.7925847459999996E-3</v>
      </c>
      <c r="N5027" s="122">
        <v>1.0087540736E-2</v>
      </c>
      <c r="O5027" s="122">
        <v>1.0348476606999999E-2</v>
      </c>
      <c r="P5027" s="122">
        <v>8.2407693059999999E-3</v>
      </c>
      <c r="Q5027" s="122">
        <v>6.0105709090000001E-3</v>
      </c>
      <c r="R5027" s="122">
        <v>3.6546525539999999E-3</v>
      </c>
      <c r="S5027" s="122">
        <v>1.154398056E-3</v>
      </c>
      <c r="T5027" s="122">
        <v>1.1876611879999999E-3</v>
      </c>
      <c r="U5027" s="122">
        <v>9.8262924199999995E-4</v>
      </c>
      <c r="V5027" s="122">
        <v>7.6453551300000001E-4</v>
      </c>
      <c r="W5027" s="122">
        <v>5.3018119699999998E-4</v>
      </c>
      <c r="X5027" s="122">
        <v>2.7471746399999999E-4</v>
      </c>
      <c r="Y5027" s="122">
        <v>0</v>
      </c>
      <c r="Z5027" s="122">
        <v>0</v>
      </c>
      <c r="AA5027" s="122">
        <v>0</v>
      </c>
      <c r="AB5027" s="122">
        <v>0</v>
      </c>
      <c r="AC5027" s="122">
        <v>0</v>
      </c>
      <c r="AD5027" s="122">
        <v>0</v>
      </c>
      <c r="AE5027" s="122">
        <v>0</v>
      </c>
      <c r="AF5027" s="122">
        <v>0</v>
      </c>
      <c r="AG5027" s="122">
        <v>0</v>
      </c>
      <c r="AH5027" s="122">
        <v>0</v>
      </c>
      <c r="AI5027" s="122">
        <v>0</v>
      </c>
      <c r="AJ5027" s="122">
        <v>0</v>
      </c>
      <c r="AK5027" s="122">
        <v>0</v>
      </c>
      <c r="AL5027" s="122">
        <v>0</v>
      </c>
    </row>
    <row r="5028" spans="1:38" hidden="1" x14ac:dyDescent="0.25">
      <c r="A5028" s="122" t="s">
        <v>2025</v>
      </c>
      <c r="B5028" s="122">
        <v>1</v>
      </c>
      <c r="C5028" s="122" t="s">
        <v>2233</v>
      </c>
      <c r="D5028" s="122" t="s">
        <v>2121</v>
      </c>
      <c r="E5028" s="122">
        <v>91</v>
      </c>
      <c r="F5028" s="122">
        <v>0</v>
      </c>
      <c r="G5028" s="122">
        <v>0</v>
      </c>
      <c r="H5028" s="122">
        <v>0</v>
      </c>
      <c r="I5028" s="122">
        <v>0</v>
      </c>
      <c r="J5028" s="122">
        <v>0</v>
      </c>
      <c r="K5028" s="122">
        <v>1.1113423440000001E-2</v>
      </c>
      <c r="L5028" s="122">
        <v>2.6810354913999999E-2</v>
      </c>
      <c r="M5028" s="122">
        <v>3.1548192585000003E-2</v>
      </c>
      <c r="N5028" s="122">
        <v>3.2139693683999999E-2</v>
      </c>
      <c r="O5028" s="122">
        <v>3.2875756361E-2</v>
      </c>
      <c r="P5028" s="122">
        <v>2.6089261911999999E-2</v>
      </c>
      <c r="Q5028" s="122">
        <v>1.8945561355000001E-2</v>
      </c>
      <c r="R5028" s="122">
        <v>1.1455099054E-2</v>
      </c>
      <c r="S5028" s="122">
        <v>3.6033601590000001E-3</v>
      </c>
      <c r="T5028" s="122">
        <v>3.6969196389999999E-3</v>
      </c>
      <c r="U5028" s="122">
        <v>3.0294287519999998E-3</v>
      </c>
      <c r="V5028" s="122">
        <v>2.3230317389999998E-3</v>
      </c>
      <c r="W5028" s="122">
        <v>1.5819240639999999E-3</v>
      </c>
      <c r="X5028" s="122">
        <v>8.0810142000000004E-4</v>
      </c>
      <c r="Y5028" s="122">
        <v>0</v>
      </c>
      <c r="Z5028" s="122">
        <v>0</v>
      </c>
      <c r="AA5028" s="122">
        <v>0</v>
      </c>
      <c r="AB5028" s="122">
        <v>0</v>
      </c>
      <c r="AC5028" s="122">
        <v>0</v>
      </c>
      <c r="AD5028" s="122">
        <v>0</v>
      </c>
      <c r="AE5028" s="122">
        <v>0</v>
      </c>
      <c r="AF5028" s="122">
        <v>0</v>
      </c>
      <c r="AG5028" s="122">
        <v>0</v>
      </c>
      <c r="AH5028" s="122">
        <v>0</v>
      </c>
      <c r="AI5028" s="122">
        <v>0</v>
      </c>
      <c r="AJ5028" s="122">
        <v>0</v>
      </c>
      <c r="AK5028" s="122">
        <v>0</v>
      </c>
      <c r="AL5028" s="122">
        <v>0</v>
      </c>
    </row>
    <row r="5029" spans="1:38" hidden="1" x14ac:dyDescent="0.25">
      <c r="A5029" s="122" t="s">
        <v>2025</v>
      </c>
      <c r="B5029" s="122">
        <v>1</v>
      </c>
      <c r="C5029" s="122" t="s">
        <v>2233</v>
      </c>
      <c r="D5029" s="122" t="s">
        <v>2138</v>
      </c>
      <c r="E5029" s="122">
        <v>91</v>
      </c>
      <c r="F5029" s="122">
        <v>0</v>
      </c>
      <c r="G5029" s="122">
        <v>0</v>
      </c>
      <c r="H5029" s="122">
        <v>0</v>
      </c>
      <c r="I5029" s="122">
        <v>0</v>
      </c>
      <c r="J5029" s="122">
        <v>0</v>
      </c>
      <c r="K5029" s="122">
        <v>1.79625817E-4</v>
      </c>
      <c r="L5029" s="122">
        <v>4.2928677400000002E-4</v>
      </c>
      <c r="M5029" s="122">
        <v>5.0056773900000002E-4</v>
      </c>
      <c r="N5029" s="122">
        <v>5.0549013199999995E-4</v>
      </c>
      <c r="O5029" s="122">
        <v>5.1002651700000001E-4</v>
      </c>
      <c r="P5029" s="122">
        <v>3.98883107E-4</v>
      </c>
      <c r="Q5029" s="122">
        <v>2.8569338E-4</v>
      </c>
      <c r="R5029" s="122">
        <v>1.7057835900000001E-4</v>
      </c>
      <c r="S5029" s="122">
        <v>5.3072144999999999E-5</v>
      </c>
      <c r="T5029" s="122">
        <v>5.3640083000000002E-5</v>
      </c>
      <c r="U5029" s="122">
        <v>4.3361037999999998E-5</v>
      </c>
      <c r="V5029" s="122">
        <v>3.2805933999999997E-5</v>
      </c>
      <c r="W5029" s="122">
        <v>2.2110823000000001E-5</v>
      </c>
      <c r="X5029" s="122">
        <v>1.1182367E-5</v>
      </c>
      <c r="Y5029" s="122">
        <v>0</v>
      </c>
      <c r="Z5029" s="122">
        <v>0</v>
      </c>
      <c r="AA5029" s="122">
        <v>0</v>
      </c>
      <c r="AB5029" s="122">
        <v>0</v>
      </c>
      <c r="AC5029" s="122">
        <v>0</v>
      </c>
      <c r="AD5029" s="122">
        <v>0</v>
      </c>
      <c r="AE5029" s="122">
        <v>0</v>
      </c>
      <c r="AF5029" s="122">
        <v>0</v>
      </c>
      <c r="AG5029" s="122">
        <v>0</v>
      </c>
      <c r="AH5029" s="122">
        <v>0</v>
      </c>
      <c r="AI5029" s="122">
        <v>0</v>
      </c>
      <c r="AJ5029" s="122">
        <v>0</v>
      </c>
      <c r="AK5029" s="122">
        <v>0</v>
      </c>
      <c r="AL5029" s="122">
        <v>0</v>
      </c>
    </row>
    <row r="5030" spans="1:38" hidden="1" x14ac:dyDescent="0.25">
      <c r="A5030" s="122" t="s">
        <v>2025</v>
      </c>
      <c r="B5030" s="122">
        <v>1</v>
      </c>
      <c r="C5030" s="122" t="s">
        <v>2233</v>
      </c>
      <c r="D5030" s="122" t="s">
        <v>2122</v>
      </c>
      <c r="E5030" s="122">
        <v>91</v>
      </c>
      <c r="F5030" s="122">
        <v>0</v>
      </c>
      <c r="G5030" s="122">
        <v>0</v>
      </c>
      <c r="H5030" s="122">
        <v>0</v>
      </c>
      <c r="I5030" s="122">
        <v>0</v>
      </c>
      <c r="J5030" s="122">
        <v>0</v>
      </c>
      <c r="K5030" s="122">
        <v>9.8128137800000009E-4</v>
      </c>
      <c r="L5030" s="122">
        <v>2.3578151729999998E-3</v>
      </c>
      <c r="M5030" s="122">
        <v>2.7590135369999999E-3</v>
      </c>
      <c r="N5030" s="122">
        <v>2.7963218430000002E-3</v>
      </c>
      <c r="O5030" s="122">
        <v>2.839845036E-3</v>
      </c>
      <c r="P5030" s="122">
        <v>2.2382341660000002E-3</v>
      </c>
      <c r="Q5030" s="122">
        <v>1.6113263249999999E-3</v>
      </c>
      <c r="R5030" s="122">
        <v>9.6748633799999999E-4</v>
      </c>
      <c r="S5030" s="122">
        <v>3.0220866899999997E-4</v>
      </c>
      <c r="T5030" s="122">
        <v>3.0657103399999998E-4</v>
      </c>
      <c r="U5030" s="122">
        <v>2.4837004500000002E-4</v>
      </c>
      <c r="V5030" s="122">
        <v>1.8856490800000001E-4</v>
      </c>
      <c r="W5030" s="122">
        <v>1.2724817E-4</v>
      </c>
      <c r="X5030" s="122">
        <v>6.4387400000000006E-5</v>
      </c>
      <c r="Y5030" s="122">
        <v>0</v>
      </c>
      <c r="Z5030" s="122">
        <v>0</v>
      </c>
      <c r="AA5030" s="122">
        <v>0</v>
      </c>
      <c r="AB5030" s="122">
        <v>0</v>
      </c>
      <c r="AC5030" s="122">
        <v>0</v>
      </c>
      <c r="AD5030" s="122">
        <v>0</v>
      </c>
      <c r="AE5030" s="122">
        <v>0</v>
      </c>
      <c r="AF5030" s="122">
        <v>0</v>
      </c>
      <c r="AG5030" s="122">
        <v>0</v>
      </c>
      <c r="AH5030" s="122">
        <v>0</v>
      </c>
      <c r="AI5030" s="122">
        <v>0</v>
      </c>
      <c r="AJ5030" s="122">
        <v>0</v>
      </c>
      <c r="AK5030" s="122">
        <v>0</v>
      </c>
      <c r="AL5030" s="122">
        <v>0</v>
      </c>
    </row>
    <row r="5031" spans="1:38" hidden="1" x14ac:dyDescent="0.25">
      <c r="A5031" s="122" t="s">
        <v>2025</v>
      </c>
      <c r="B5031" s="122">
        <v>1</v>
      </c>
      <c r="C5031" s="122" t="s">
        <v>2233</v>
      </c>
      <c r="D5031" s="122" t="s">
        <v>2123</v>
      </c>
      <c r="E5031" s="122">
        <v>91</v>
      </c>
      <c r="F5031" s="122">
        <v>0</v>
      </c>
      <c r="G5031" s="122">
        <v>0</v>
      </c>
      <c r="H5031" s="122">
        <v>0</v>
      </c>
      <c r="I5031" s="122">
        <v>0</v>
      </c>
      <c r="J5031" s="122">
        <v>0</v>
      </c>
      <c r="K5031" s="122">
        <v>9.1314313510000005E-3</v>
      </c>
      <c r="L5031" s="122">
        <v>2.2119629993999999E-2</v>
      </c>
      <c r="M5031" s="122">
        <v>2.6215143234E-2</v>
      </c>
      <c r="N5031" s="122">
        <v>2.6870621995E-2</v>
      </c>
      <c r="O5031" s="122">
        <v>2.7439133470000002E-2</v>
      </c>
      <c r="P5031" s="122">
        <v>2.1700657068999998E-2</v>
      </c>
      <c r="Q5031" s="122">
        <v>1.5753981558000001E-2</v>
      </c>
      <c r="R5031" s="122">
        <v>9.5144050749999994E-3</v>
      </c>
      <c r="S5031" s="122">
        <v>2.9856650949999998E-3</v>
      </c>
      <c r="T5031" s="122">
        <v>3.055544408E-3</v>
      </c>
      <c r="U5031" s="122">
        <v>2.5017550249999999E-3</v>
      </c>
      <c r="V5031" s="122">
        <v>1.9285893059999999E-3</v>
      </c>
      <c r="W5031" s="122">
        <v>1.318763901E-3</v>
      </c>
      <c r="X5031" s="122">
        <v>6.7695757500000004E-4</v>
      </c>
      <c r="Y5031" s="122">
        <v>0</v>
      </c>
      <c r="Z5031" s="122">
        <v>0</v>
      </c>
      <c r="AA5031" s="122">
        <v>0</v>
      </c>
      <c r="AB5031" s="122">
        <v>0</v>
      </c>
      <c r="AC5031" s="122">
        <v>0</v>
      </c>
      <c r="AD5031" s="122">
        <v>0</v>
      </c>
      <c r="AE5031" s="122">
        <v>0</v>
      </c>
      <c r="AF5031" s="122">
        <v>0</v>
      </c>
      <c r="AG5031" s="122">
        <v>0</v>
      </c>
      <c r="AH5031" s="122">
        <v>0</v>
      </c>
      <c r="AI5031" s="122">
        <v>0</v>
      </c>
      <c r="AJ5031" s="122">
        <v>0</v>
      </c>
      <c r="AK5031" s="122">
        <v>0</v>
      </c>
      <c r="AL5031" s="122">
        <v>0</v>
      </c>
    </row>
    <row r="5032" spans="1:38" hidden="1" x14ac:dyDescent="0.25">
      <c r="A5032" s="122" t="s">
        <v>2025</v>
      </c>
      <c r="B5032" s="122">
        <v>1</v>
      </c>
      <c r="C5032" s="122" t="s">
        <v>2233</v>
      </c>
      <c r="D5032" s="122" t="s">
        <v>2124</v>
      </c>
      <c r="E5032" s="122">
        <v>91</v>
      </c>
      <c r="F5032" s="122">
        <v>0</v>
      </c>
      <c r="G5032" s="122">
        <v>0</v>
      </c>
      <c r="H5032" s="122">
        <v>0</v>
      </c>
      <c r="I5032" s="122">
        <v>0</v>
      </c>
      <c r="J5032" s="122">
        <v>0</v>
      </c>
      <c r="K5032" s="122">
        <v>8.6379747019999994E-3</v>
      </c>
      <c r="L5032" s="122">
        <v>2.0770284451000001E-2</v>
      </c>
      <c r="M5032" s="122">
        <v>2.4327873395000001E-2</v>
      </c>
      <c r="N5032" s="122">
        <v>2.4672885447000002E-2</v>
      </c>
      <c r="O5032" s="122">
        <v>2.5044438713000002E-2</v>
      </c>
      <c r="P5032" s="122">
        <v>1.9730830559999999E-2</v>
      </c>
      <c r="Q5032" s="122">
        <v>1.4230393744E-2</v>
      </c>
      <c r="R5032" s="122">
        <v>8.5598958829999992E-3</v>
      </c>
      <c r="S5032" s="122">
        <v>2.6800060840000001E-3</v>
      </c>
      <c r="T5032" s="122">
        <v>2.7268688789999999E-3</v>
      </c>
      <c r="U5032" s="122">
        <v>2.2174316570000002E-3</v>
      </c>
      <c r="V5032" s="122">
        <v>1.688497867E-3</v>
      </c>
      <c r="W5032" s="122">
        <v>1.1451196260000001E-3</v>
      </c>
      <c r="X5032" s="122">
        <v>5.8192367099999995E-4</v>
      </c>
      <c r="Y5032" s="122">
        <v>0</v>
      </c>
      <c r="Z5032" s="122">
        <v>0</v>
      </c>
      <c r="AA5032" s="122">
        <v>0</v>
      </c>
      <c r="AB5032" s="122">
        <v>0</v>
      </c>
      <c r="AC5032" s="122">
        <v>0</v>
      </c>
      <c r="AD5032" s="122">
        <v>0</v>
      </c>
      <c r="AE5032" s="122">
        <v>0</v>
      </c>
      <c r="AF5032" s="122">
        <v>0</v>
      </c>
      <c r="AG5032" s="122">
        <v>0</v>
      </c>
      <c r="AH5032" s="122">
        <v>0</v>
      </c>
      <c r="AI5032" s="122">
        <v>0</v>
      </c>
      <c r="AJ5032" s="122">
        <v>0</v>
      </c>
      <c r="AK5032" s="122">
        <v>0</v>
      </c>
      <c r="AL5032" s="122">
        <v>0</v>
      </c>
    </row>
    <row r="5033" spans="1:38" hidden="1" x14ac:dyDescent="0.25">
      <c r="A5033" s="122" t="s">
        <v>2025</v>
      </c>
      <c r="B5033" s="122">
        <v>1</v>
      </c>
      <c r="C5033" s="122" t="s">
        <v>2233</v>
      </c>
      <c r="D5033" s="122" t="s">
        <v>2125</v>
      </c>
      <c r="E5033" s="122">
        <v>91</v>
      </c>
      <c r="F5033" s="122">
        <v>0</v>
      </c>
      <c r="G5033" s="122">
        <v>0</v>
      </c>
      <c r="H5033" s="122">
        <v>0</v>
      </c>
      <c r="I5033" s="122">
        <v>0</v>
      </c>
      <c r="J5033" s="122">
        <v>0</v>
      </c>
      <c r="K5033" s="122">
        <v>3.0382974440000001E-3</v>
      </c>
      <c r="L5033" s="122">
        <v>7.2390714270000002E-3</v>
      </c>
      <c r="M5033" s="122">
        <v>8.4036006109999995E-3</v>
      </c>
      <c r="N5033" s="122">
        <v>8.4558485340000007E-3</v>
      </c>
      <c r="O5033" s="122">
        <v>8.5089689299999993E-3</v>
      </c>
      <c r="P5033" s="122">
        <v>6.6345425579999997E-3</v>
      </c>
      <c r="Q5033" s="122">
        <v>4.7413663219999999E-3</v>
      </c>
      <c r="R5033" s="122">
        <v>2.8381443860000001E-3</v>
      </c>
      <c r="S5033" s="122">
        <v>8.8643573199999998E-4</v>
      </c>
      <c r="T5033" s="122">
        <v>8.9828886700000002E-4</v>
      </c>
      <c r="U5033" s="122">
        <v>7.2785684300000003E-4</v>
      </c>
      <c r="V5033" s="122">
        <v>5.53355124E-4</v>
      </c>
      <c r="W5033" s="122">
        <v>3.7431702000000002E-4</v>
      </c>
      <c r="X5033" s="122">
        <v>1.89845537E-4</v>
      </c>
      <c r="Y5033" s="122">
        <v>0</v>
      </c>
      <c r="Z5033" s="122">
        <v>0</v>
      </c>
      <c r="AA5033" s="122">
        <v>0</v>
      </c>
      <c r="AB5033" s="122">
        <v>0</v>
      </c>
      <c r="AC5033" s="122">
        <v>0</v>
      </c>
      <c r="AD5033" s="122">
        <v>0</v>
      </c>
      <c r="AE5033" s="122">
        <v>0</v>
      </c>
      <c r="AF5033" s="122">
        <v>0</v>
      </c>
      <c r="AG5033" s="122">
        <v>0</v>
      </c>
      <c r="AH5033" s="122">
        <v>0</v>
      </c>
      <c r="AI5033" s="122">
        <v>0</v>
      </c>
      <c r="AJ5033" s="122">
        <v>0</v>
      </c>
      <c r="AK5033" s="122">
        <v>0</v>
      </c>
      <c r="AL5033" s="122">
        <v>0</v>
      </c>
    </row>
    <row r="5034" spans="1:38" hidden="1" x14ac:dyDescent="0.25">
      <c r="A5034" s="122" t="s">
        <v>2025</v>
      </c>
      <c r="B5034" s="122">
        <v>1</v>
      </c>
      <c r="C5034" s="122" t="s">
        <v>2233</v>
      </c>
      <c r="D5034" s="122" t="s">
        <v>2126</v>
      </c>
      <c r="E5034" s="122">
        <v>91</v>
      </c>
      <c r="F5034" s="122">
        <v>0</v>
      </c>
      <c r="G5034" s="122">
        <v>0</v>
      </c>
      <c r="H5034" s="122">
        <v>0</v>
      </c>
      <c r="I5034" s="122">
        <v>0</v>
      </c>
      <c r="J5034" s="122">
        <v>0</v>
      </c>
      <c r="K5034" s="122">
        <v>8.08280186E-4</v>
      </c>
      <c r="L5034" s="122">
        <v>1.938699077E-3</v>
      </c>
      <c r="M5034" s="122">
        <v>2.2610750820000001E-3</v>
      </c>
      <c r="N5034" s="122">
        <v>2.2857455809999999E-3</v>
      </c>
      <c r="O5034" s="122">
        <v>2.3096053049999998E-3</v>
      </c>
      <c r="P5034" s="122">
        <v>1.814840342E-3</v>
      </c>
      <c r="Q5034" s="122">
        <v>1.3019013629999999E-3</v>
      </c>
      <c r="R5034" s="122">
        <v>7.8603568400000001E-4</v>
      </c>
      <c r="S5034" s="122">
        <v>2.4625095600000002E-4</v>
      </c>
      <c r="T5034" s="122">
        <v>2.5176976299999998E-4</v>
      </c>
      <c r="U5034" s="122">
        <v>2.05566662E-4</v>
      </c>
      <c r="V5034" s="122">
        <v>1.58224521E-4</v>
      </c>
      <c r="W5034" s="122">
        <v>1.09164328E-4</v>
      </c>
      <c r="X5034" s="122">
        <v>5.6329482999999997E-5</v>
      </c>
      <c r="Y5034" s="122">
        <v>0</v>
      </c>
      <c r="Z5034" s="122">
        <v>0</v>
      </c>
      <c r="AA5034" s="122">
        <v>0</v>
      </c>
      <c r="AB5034" s="122">
        <v>0</v>
      </c>
      <c r="AC5034" s="122">
        <v>0</v>
      </c>
      <c r="AD5034" s="122">
        <v>0</v>
      </c>
      <c r="AE5034" s="122">
        <v>0</v>
      </c>
      <c r="AF5034" s="122">
        <v>0</v>
      </c>
      <c r="AG5034" s="122">
        <v>0</v>
      </c>
      <c r="AH5034" s="122">
        <v>0</v>
      </c>
      <c r="AI5034" s="122">
        <v>0</v>
      </c>
      <c r="AJ5034" s="122">
        <v>0</v>
      </c>
      <c r="AK5034" s="122">
        <v>0</v>
      </c>
      <c r="AL5034" s="122">
        <v>0</v>
      </c>
    </row>
    <row r="5035" spans="1:38" hidden="1" x14ac:dyDescent="0.25">
      <c r="A5035" s="122" t="s">
        <v>2025</v>
      </c>
      <c r="B5035" s="122">
        <v>1</v>
      </c>
      <c r="C5035" s="122" t="s">
        <v>2234</v>
      </c>
      <c r="D5035" s="122" t="s">
        <v>2078</v>
      </c>
      <c r="E5035" s="122">
        <v>92</v>
      </c>
      <c r="F5035" s="122">
        <v>0</v>
      </c>
      <c r="G5035" s="122">
        <v>0</v>
      </c>
      <c r="H5035" s="122">
        <v>0</v>
      </c>
      <c r="I5035" s="122">
        <v>0</v>
      </c>
      <c r="J5035" s="122">
        <v>0</v>
      </c>
      <c r="K5035" s="122">
        <v>0</v>
      </c>
      <c r="L5035" s="122">
        <v>0</v>
      </c>
      <c r="M5035" s="122">
        <v>0</v>
      </c>
      <c r="N5035" s="122">
        <v>0</v>
      </c>
      <c r="O5035" s="122">
        <v>0</v>
      </c>
      <c r="P5035" s="122">
        <v>0</v>
      </c>
      <c r="Q5035" s="122">
        <v>0</v>
      </c>
      <c r="R5035" s="122">
        <v>3.2384259719999998E-4</v>
      </c>
      <c r="S5035" s="122">
        <v>7.0365959400000005E-4</v>
      </c>
      <c r="T5035" s="122">
        <v>7.9782825479999999E-4</v>
      </c>
      <c r="U5035" s="122">
        <v>8.9245101480000004E-4</v>
      </c>
      <c r="V5035" s="122">
        <v>9.917659992E-4</v>
      </c>
      <c r="W5035" s="122">
        <v>1.0901543736E-3</v>
      </c>
      <c r="X5035" s="122">
        <v>1.1959184832E-3</v>
      </c>
      <c r="Y5035" s="122">
        <v>1.3148952071999999E-3</v>
      </c>
      <c r="Z5035" s="122">
        <v>1.4477651315999999E-3</v>
      </c>
      <c r="AA5035" s="122">
        <v>1.5749875188000001E-3</v>
      </c>
      <c r="AB5035" s="122">
        <v>1.7080524935999999E-3</v>
      </c>
      <c r="AC5035" s="122">
        <v>1.8437001576000001E-3</v>
      </c>
      <c r="AD5035" s="122">
        <v>1.9648031400000001E-3</v>
      </c>
      <c r="AE5035" s="122">
        <v>2.094622206E-3</v>
      </c>
      <c r="AF5035" s="122">
        <v>2.0172984707999999E-3</v>
      </c>
      <c r="AG5035" s="122">
        <v>1.889801598E-3</v>
      </c>
      <c r="AH5035" s="122">
        <v>1.73376168E-3</v>
      </c>
      <c r="AI5035" s="122">
        <v>1.5273215748E-3</v>
      </c>
      <c r="AJ5035" s="122">
        <v>1.2580406688E-3</v>
      </c>
      <c r="AK5035" s="122">
        <v>1.257038724E-3</v>
      </c>
      <c r="AL5035" s="122">
        <v>0</v>
      </c>
    </row>
    <row r="5036" spans="1:38" hidden="1" x14ac:dyDescent="0.25">
      <c r="A5036" s="122" t="s">
        <v>2025</v>
      </c>
      <c r="B5036" s="122">
        <v>1</v>
      </c>
      <c r="C5036" s="122" t="s">
        <v>2234</v>
      </c>
      <c r="D5036" s="122" t="s">
        <v>2079</v>
      </c>
      <c r="E5036" s="122">
        <v>92</v>
      </c>
      <c r="F5036" s="122">
        <v>0</v>
      </c>
      <c r="G5036" s="122">
        <v>0</v>
      </c>
      <c r="H5036" s="122">
        <v>0</v>
      </c>
      <c r="I5036" s="122">
        <v>0</v>
      </c>
      <c r="J5036" s="122">
        <v>0</v>
      </c>
      <c r="K5036" s="122">
        <v>0</v>
      </c>
      <c r="L5036" s="122">
        <v>0</v>
      </c>
      <c r="M5036" s="122">
        <v>0</v>
      </c>
      <c r="N5036" s="122">
        <v>0</v>
      </c>
      <c r="O5036" s="122">
        <v>0</v>
      </c>
      <c r="P5036" s="122">
        <v>0</v>
      </c>
      <c r="Q5036" s="122">
        <v>0</v>
      </c>
      <c r="R5036" s="122">
        <v>2.2586952899999999E-3</v>
      </c>
      <c r="S5036" s="122">
        <v>4.8871932743999999E-3</v>
      </c>
      <c r="T5036" s="122">
        <v>5.4828157704000001E-3</v>
      </c>
      <c r="U5036" s="122">
        <v>6.1149284496E-3</v>
      </c>
      <c r="V5036" s="122">
        <v>6.7982413763999997E-3</v>
      </c>
      <c r="W5036" s="122">
        <v>7.4880449147999998E-3</v>
      </c>
      <c r="X5036" s="122">
        <v>8.2079404044E-3</v>
      </c>
      <c r="Y5036" s="122">
        <v>8.9515448087999997E-3</v>
      </c>
      <c r="Z5036" s="122">
        <v>9.7037465459999996E-3</v>
      </c>
      <c r="AA5036" s="122">
        <v>1.0464991594800001E-2</v>
      </c>
      <c r="AB5036" s="122">
        <v>1.1257454516399999E-2</v>
      </c>
      <c r="AC5036" s="122">
        <v>1.2076575344400001E-2</v>
      </c>
      <c r="AD5036" s="122">
        <v>1.29118334976E-2</v>
      </c>
      <c r="AE5036" s="122">
        <v>1.3771079553599999E-2</v>
      </c>
      <c r="AF5036" s="122">
        <v>1.32213401316E-2</v>
      </c>
      <c r="AG5036" s="122">
        <v>1.24408136352E-2</v>
      </c>
      <c r="AH5036" s="122">
        <v>1.15132242024E-2</v>
      </c>
      <c r="AI5036" s="122">
        <v>1.02181161588E-2</v>
      </c>
      <c r="AJ5036" s="122">
        <v>8.6306016767999996E-3</v>
      </c>
      <c r="AK5036" s="122">
        <v>8.646859602E-3</v>
      </c>
      <c r="AL5036" s="122">
        <v>0</v>
      </c>
    </row>
    <row r="5037" spans="1:38" hidden="1" x14ac:dyDescent="0.25">
      <c r="A5037" s="122" t="s">
        <v>2025</v>
      </c>
      <c r="B5037" s="122">
        <v>1</v>
      </c>
      <c r="C5037" s="122" t="s">
        <v>2234</v>
      </c>
      <c r="D5037" s="122" t="s">
        <v>2080</v>
      </c>
      <c r="E5037" s="122">
        <v>92</v>
      </c>
      <c r="F5037" s="122">
        <v>0</v>
      </c>
      <c r="G5037" s="122">
        <v>0</v>
      </c>
      <c r="H5037" s="122">
        <v>0</v>
      </c>
      <c r="I5037" s="122">
        <v>0</v>
      </c>
      <c r="J5037" s="122">
        <v>0</v>
      </c>
      <c r="K5037" s="122">
        <v>0</v>
      </c>
      <c r="L5037" s="122">
        <v>0</v>
      </c>
      <c r="M5037" s="122">
        <v>0</v>
      </c>
      <c r="N5037" s="122">
        <v>0</v>
      </c>
      <c r="O5037" s="122">
        <v>0</v>
      </c>
      <c r="P5037" s="122">
        <v>0</v>
      </c>
      <c r="Q5037" s="122">
        <v>0</v>
      </c>
      <c r="R5037" s="122">
        <v>1.3642283256E-3</v>
      </c>
      <c r="S5037" s="122">
        <v>2.9569732295999999E-3</v>
      </c>
      <c r="T5037" s="122">
        <v>3.3275045892000002E-3</v>
      </c>
      <c r="U5037" s="122">
        <v>3.7214299368E-3</v>
      </c>
      <c r="V5037" s="122">
        <v>4.1441113091999996E-3</v>
      </c>
      <c r="W5037" s="122">
        <v>4.5648511823999996E-3</v>
      </c>
      <c r="X5037" s="122">
        <v>5.0006650103999999E-3</v>
      </c>
      <c r="Y5037" s="122">
        <v>5.4500961864000002E-3</v>
      </c>
      <c r="Z5037" s="122">
        <v>5.9250328955999998E-3</v>
      </c>
      <c r="AA5037" s="122">
        <v>6.4125486671999998E-3</v>
      </c>
      <c r="AB5037" s="122">
        <v>6.9014753784000004E-3</v>
      </c>
      <c r="AC5037" s="122">
        <v>7.3996833048000001E-3</v>
      </c>
      <c r="AD5037" s="122">
        <v>7.9137496487999993E-3</v>
      </c>
      <c r="AE5037" s="122">
        <v>8.4522742356000005E-3</v>
      </c>
      <c r="AF5037" s="122">
        <v>8.1276421104000008E-3</v>
      </c>
      <c r="AG5037" s="122">
        <v>7.6610259167999998E-3</v>
      </c>
      <c r="AH5037" s="122">
        <v>7.0895998008000003E-3</v>
      </c>
      <c r="AI5037" s="122">
        <v>6.2895264564000004E-3</v>
      </c>
      <c r="AJ5037" s="122">
        <v>5.1738097068000002E-3</v>
      </c>
      <c r="AK5037" s="122">
        <v>5.1914867724000002E-3</v>
      </c>
      <c r="AL5037" s="122">
        <v>0</v>
      </c>
    </row>
    <row r="5038" spans="1:38" hidden="1" x14ac:dyDescent="0.25">
      <c r="A5038" s="122" t="s">
        <v>2025</v>
      </c>
      <c r="B5038" s="122">
        <v>1</v>
      </c>
      <c r="C5038" s="122" t="s">
        <v>2234</v>
      </c>
      <c r="D5038" s="122" t="s">
        <v>2133</v>
      </c>
      <c r="E5038" s="122">
        <v>92</v>
      </c>
      <c r="F5038" s="122">
        <v>0</v>
      </c>
      <c r="G5038" s="122">
        <v>0</v>
      </c>
      <c r="H5038" s="122">
        <v>0</v>
      </c>
      <c r="I5038" s="122">
        <v>0</v>
      </c>
      <c r="J5038" s="122">
        <v>0</v>
      </c>
      <c r="K5038" s="122">
        <v>0</v>
      </c>
      <c r="L5038" s="122">
        <v>0</v>
      </c>
      <c r="M5038" s="122">
        <v>0</v>
      </c>
      <c r="N5038" s="122">
        <v>0</v>
      </c>
      <c r="O5038" s="122">
        <v>0</v>
      </c>
      <c r="P5038" s="122">
        <v>0</v>
      </c>
      <c r="Q5038" s="122">
        <v>0</v>
      </c>
      <c r="R5038" s="122">
        <v>2.90176464E-5</v>
      </c>
      <c r="S5038" s="122">
        <v>6.2316592799999997E-5</v>
      </c>
      <c r="T5038" s="122">
        <v>6.9386968799999997E-5</v>
      </c>
      <c r="U5038" s="122">
        <v>7.6670002800000001E-5</v>
      </c>
      <c r="V5038" s="122">
        <v>8.3904073200000005E-5</v>
      </c>
      <c r="W5038" s="122">
        <v>9.0963675600000006E-5</v>
      </c>
      <c r="X5038" s="122">
        <v>9.8047398E-5</v>
      </c>
      <c r="Y5038" s="122">
        <v>1.052845236E-4</v>
      </c>
      <c r="Z5038" s="122">
        <v>1.125980292E-4</v>
      </c>
      <c r="AA5038" s="122">
        <v>1.200402552E-4</v>
      </c>
      <c r="AB5038" s="122">
        <v>1.2732152040000001E-4</v>
      </c>
      <c r="AC5038" s="122">
        <v>1.3449336119999999E-4</v>
      </c>
      <c r="AD5038" s="122">
        <v>1.4148872400000001E-4</v>
      </c>
      <c r="AE5038" s="122">
        <v>1.48262826E-4</v>
      </c>
      <c r="AF5038" s="122">
        <v>1.396264188E-4</v>
      </c>
      <c r="AG5038" s="122">
        <v>1.2871348559999999E-4</v>
      </c>
      <c r="AH5038" s="122">
        <v>1.1647081680000001E-4</v>
      </c>
      <c r="AI5038" s="122">
        <v>1.0088278440000001E-4</v>
      </c>
      <c r="AJ5038" s="122">
        <v>8.1400497599999996E-5</v>
      </c>
      <c r="AK5038" s="122">
        <v>7.9549609199999996E-5</v>
      </c>
      <c r="AL5038" s="122">
        <v>0</v>
      </c>
    </row>
    <row r="5039" spans="1:38" hidden="1" x14ac:dyDescent="0.25">
      <c r="A5039" s="122" t="s">
        <v>2025</v>
      </c>
      <c r="B5039" s="122">
        <v>1</v>
      </c>
      <c r="C5039" s="122" t="s">
        <v>2234</v>
      </c>
      <c r="D5039" s="122" t="s">
        <v>2081</v>
      </c>
      <c r="E5039" s="122">
        <v>92</v>
      </c>
      <c r="F5039" s="122">
        <v>0</v>
      </c>
      <c r="G5039" s="122">
        <v>0</v>
      </c>
      <c r="H5039" s="122">
        <v>0</v>
      </c>
      <c r="I5039" s="122">
        <v>0</v>
      </c>
      <c r="J5039" s="122">
        <v>0</v>
      </c>
      <c r="K5039" s="122">
        <v>0</v>
      </c>
      <c r="L5039" s="122">
        <v>0</v>
      </c>
      <c r="M5039" s="122">
        <v>0</v>
      </c>
      <c r="N5039" s="122">
        <v>0</v>
      </c>
      <c r="O5039" s="122">
        <v>0</v>
      </c>
      <c r="P5039" s="122">
        <v>0</v>
      </c>
      <c r="Q5039" s="122">
        <v>0</v>
      </c>
      <c r="R5039" s="122">
        <v>2.7205922448000001E-3</v>
      </c>
      <c r="S5039" s="122">
        <v>5.9798529119999997E-3</v>
      </c>
      <c r="T5039" s="122">
        <v>6.8401994027999999E-3</v>
      </c>
      <c r="U5039" s="122">
        <v>7.8133614048000004E-3</v>
      </c>
      <c r="V5039" s="122">
        <v>8.8545526607999997E-3</v>
      </c>
      <c r="W5039" s="122">
        <v>9.8834696507999996E-3</v>
      </c>
      <c r="X5039" s="122">
        <v>1.09255163628E-2</v>
      </c>
      <c r="Y5039" s="122">
        <v>1.1933956920000001E-2</v>
      </c>
      <c r="Z5039" s="122">
        <v>1.29923813532E-2</v>
      </c>
      <c r="AA5039" s="122">
        <v>1.41144369192E-2</v>
      </c>
      <c r="AB5039" s="122">
        <v>1.5323517364799999E-2</v>
      </c>
      <c r="AC5039" s="122">
        <v>1.6583443494E-2</v>
      </c>
      <c r="AD5039" s="122">
        <v>1.7947658071199999E-2</v>
      </c>
      <c r="AE5039" s="122">
        <v>1.9381871943599999E-2</v>
      </c>
      <c r="AF5039" s="122">
        <v>1.8866333877599999E-2</v>
      </c>
      <c r="AG5039" s="122">
        <v>1.7975429839199999E-2</v>
      </c>
      <c r="AH5039" s="122">
        <v>1.68621496116E-2</v>
      </c>
      <c r="AI5039" s="122">
        <v>1.51812205404E-2</v>
      </c>
      <c r="AJ5039" s="122">
        <v>1.23289087344E-2</v>
      </c>
      <c r="AK5039" s="122">
        <v>1.2483892518E-2</v>
      </c>
      <c r="AL5039" s="122">
        <v>0</v>
      </c>
    </row>
    <row r="5040" spans="1:38" x14ac:dyDescent="0.25">
      <c r="A5040" s="122" t="s">
        <v>2025</v>
      </c>
      <c r="B5040" s="122">
        <v>1</v>
      </c>
      <c r="C5040" s="122" t="s">
        <v>2234</v>
      </c>
      <c r="D5040" s="122" t="s">
        <v>2082</v>
      </c>
      <c r="E5040" s="122">
        <v>92</v>
      </c>
      <c r="F5040" s="122">
        <v>0</v>
      </c>
      <c r="G5040" s="122">
        <v>0</v>
      </c>
      <c r="H5040" s="122">
        <v>0</v>
      </c>
      <c r="I5040" s="122">
        <v>0</v>
      </c>
      <c r="J5040" s="122">
        <v>0</v>
      </c>
      <c r="K5040" s="122">
        <v>0</v>
      </c>
      <c r="L5040" s="122">
        <v>0</v>
      </c>
      <c r="M5040" s="122">
        <v>0</v>
      </c>
      <c r="N5040" s="122">
        <v>0</v>
      </c>
      <c r="O5040" s="122">
        <v>0</v>
      </c>
      <c r="P5040" s="122">
        <v>0</v>
      </c>
      <c r="Q5040" s="122">
        <v>0</v>
      </c>
      <c r="R5040" s="122">
        <v>1.7581094129999999E-2</v>
      </c>
      <c r="S5040" s="122">
        <v>3.8256766009199999E-2</v>
      </c>
      <c r="T5040" s="122">
        <v>4.3050212320800002E-2</v>
      </c>
      <c r="U5040" s="122">
        <v>4.7941938145200001E-2</v>
      </c>
      <c r="V5040" s="122">
        <v>5.2901670148799998E-2</v>
      </c>
      <c r="W5040" s="122">
        <v>5.8089717972E-2</v>
      </c>
      <c r="X5040" s="122">
        <v>6.3678062280000003E-2</v>
      </c>
      <c r="Y5040" s="122">
        <v>6.9538547482800001E-2</v>
      </c>
      <c r="Z5040" s="122">
        <v>7.5674097647999997E-2</v>
      </c>
      <c r="AA5040" s="122">
        <v>8.2061053628399994E-2</v>
      </c>
      <c r="AB5040" s="122">
        <v>8.8684179382800002E-2</v>
      </c>
      <c r="AC5040" s="122">
        <v>9.5615499884400004E-2</v>
      </c>
      <c r="AD5040" s="122">
        <v>0.1028596564644</v>
      </c>
      <c r="AE5040" s="122">
        <v>0.1103554881192</v>
      </c>
      <c r="AF5040" s="122">
        <v>0.106353692448</v>
      </c>
      <c r="AG5040" s="122">
        <v>0.1003270100736</v>
      </c>
      <c r="AH5040" s="122">
        <v>9.2822339242800006E-2</v>
      </c>
      <c r="AI5040" s="122">
        <v>8.21069589732E-2</v>
      </c>
      <c r="AJ5040" s="122">
        <v>6.7844749989599995E-2</v>
      </c>
      <c r="AK5040" s="122">
        <v>6.73199086788E-2</v>
      </c>
      <c r="AL5040" s="122">
        <v>0</v>
      </c>
    </row>
    <row r="5041" spans="1:38" hidden="1" x14ac:dyDescent="0.25">
      <c r="A5041" s="122" t="s">
        <v>2025</v>
      </c>
      <c r="B5041" s="122">
        <v>1</v>
      </c>
      <c r="C5041" s="122" t="s">
        <v>2234</v>
      </c>
      <c r="D5041" s="122" t="s">
        <v>474</v>
      </c>
      <c r="E5041" s="122">
        <v>92</v>
      </c>
      <c r="F5041" s="122">
        <v>0</v>
      </c>
      <c r="G5041" s="122">
        <v>0</v>
      </c>
      <c r="H5041" s="122">
        <v>0</v>
      </c>
      <c r="I5041" s="122">
        <v>0</v>
      </c>
      <c r="J5041" s="122">
        <v>0</v>
      </c>
      <c r="K5041" s="122">
        <v>0</v>
      </c>
      <c r="L5041" s="122">
        <v>0</v>
      </c>
      <c r="M5041" s="122">
        <v>0</v>
      </c>
      <c r="N5041" s="122">
        <v>0</v>
      </c>
      <c r="O5041" s="122">
        <v>0</v>
      </c>
      <c r="P5041" s="122">
        <v>0</v>
      </c>
      <c r="Q5041" s="122">
        <v>0</v>
      </c>
      <c r="R5041" s="122">
        <v>2.2638966876E-3</v>
      </c>
      <c r="S5041" s="122">
        <v>4.9145848307999996E-3</v>
      </c>
      <c r="T5041" s="122">
        <v>5.5364055864000001E-3</v>
      </c>
      <c r="U5041" s="122">
        <v>6.1980027144000003E-3</v>
      </c>
      <c r="V5041" s="122">
        <v>6.9325355064000001E-3</v>
      </c>
      <c r="W5041" s="122">
        <v>7.6980122484E-3</v>
      </c>
      <c r="X5041" s="122">
        <v>8.5063289243999998E-3</v>
      </c>
      <c r="Y5041" s="122">
        <v>9.3546461280000007E-3</v>
      </c>
      <c r="Z5041" s="122">
        <v>1.02350633532E-2</v>
      </c>
      <c r="AA5041" s="122">
        <v>1.11676330836E-2</v>
      </c>
      <c r="AB5041" s="122">
        <v>1.2138646074E-2</v>
      </c>
      <c r="AC5041" s="122">
        <v>1.3174328080799999E-2</v>
      </c>
      <c r="AD5041" s="122">
        <v>1.42683960048E-2</v>
      </c>
      <c r="AE5041" s="122">
        <v>1.54716853992E-2</v>
      </c>
      <c r="AF5041" s="122">
        <v>1.50605501904E-2</v>
      </c>
      <c r="AG5041" s="122">
        <v>1.43266595532E-2</v>
      </c>
      <c r="AH5041" s="122">
        <v>1.3409160079200001E-2</v>
      </c>
      <c r="AI5041" s="122">
        <v>1.1988854602799999E-2</v>
      </c>
      <c r="AJ5041" s="122">
        <v>9.9351274547999999E-3</v>
      </c>
      <c r="AK5041" s="122">
        <v>9.9717006108000009E-3</v>
      </c>
      <c r="AL5041" s="122">
        <v>0</v>
      </c>
    </row>
    <row r="5042" spans="1:38" hidden="1" x14ac:dyDescent="0.25">
      <c r="A5042" s="122" t="s">
        <v>2025</v>
      </c>
      <c r="B5042" s="122">
        <v>1</v>
      </c>
      <c r="C5042" s="122" t="s">
        <v>2234</v>
      </c>
      <c r="D5042" s="122" t="s">
        <v>2083</v>
      </c>
      <c r="E5042" s="122">
        <v>92</v>
      </c>
      <c r="F5042" s="122">
        <v>0</v>
      </c>
      <c r="G5042" s="122">
        <v>0</v>
      </c>
      <c r="H5042" s="122">
        <v>0</v>
      </c>
      <c r="I5042" s="122">
        <v>0</v>
      </c>
      <c r="J5042" s="122">
        <v>0</v>
      </c>
      <c r="K5042" s="122">
        <v>0</v>
      </c>
      <c r="L5042" s="122">
        <v>0</v>
      </c>
      <c r="M5042" s="122">
        <v>0</v>
      </c>
      <c r="N5042" s="122">
        <v>0</v>
      </c>
      <c r="O5042" s="122">
        <v>0</v>
      </c>
      <c r="P5042" s="122">
        <v>0</v>
      </c>
      <c r="Q5042" s="122">
        <v>0</v>
      </c>
      <c r="R5042" s="122">
        <v>1.7437734096000001E-3</v>
      </c>
      <c r="S5042" s="122">
        <v>3.7812051659999999E-3</v>
      </c>
      <c r="T5042" s="122">
        <v>4.2307627308000003E-3</v>
      </c>
      <c r="U5042" s="122">
        <v>4.6927133928000003E-3</v>
      </c>
      <c r="V5042" s="122">
        <v>5.1658328208000004E-3</v>
      </c>
      <c r="W5042" s="122">
        <v>5.6523134424000003E-3</v>
      </c>
      <c r="X5042" s="122">
        <v>6.1680013739999996E-3</v>
      </c>
      <c r="Y5042" s="122">
        <v>6.7011539543999996E-3</v>
      </c>
      <c r="Z5042" s="122">
        <v>7.2576086256000002E-3</v>
      </c>
      <c r="AA5042" s="122">
        <v>7.8245427131999994E-3</v>
      </c>
      <c r="AB5042" s="122">
        <v>8.4027437352000005E-3</v>
      </c>
      <c r="AC5042" s="122">
        <v>8.9877015732000003E-3</v>
      </c>
      <c r="AD5042" s="122">
        <v>9.5849632644000003E-3</v>
      </c>
      <c r="AE5042" s="122">
        <v>1.0179271702800001E-2</v>
      </c>
      <c r="AF5042" s="122">
        <v>9.7250588975999995E-3</v>
      </c>
      <c r="AG5042" s="122">
        <v>9.1184993484000002E-3</v>
      </c>
      <c r="AH5042" s="122">
        <v>8.4132976020000003E-3</v>
      </c>
      <c r="AI5042" s="122">
        <v>7.4242638359999997E-3</v>
      </c>
      <c r="AJ5042" s="122">
        <v>6.1838065668000002E-3</v>
      </c>
      <c r="AK5042" s="122">
        <v>6.1860817260000001E-3</v>
      </c>
      <c r="AL5042" s="122">
        <v>0</v>
      </c>
    </row>
    <row r="5043" spans="1:38" hidden="1" x14ac:dyDescent="0.25">
      <c r="A5043" s="122" t="s">
        <v>2025</v>
      </c>
      <c r="B5043" s="122">
        <v>1</v>
      </c>
      <c r="C5043" s="122" t="s">
        <v>2234</v>
      </c>
      <c r="D5043" s="122" t="s">
        <v>2084</v>
      </c>
      <c r="E5043" s="122">
        <v>92</v>
      </c>
      <c r="F5043" s="122">
        <v>0</v>
      </c>
      <c r="G5043" s="122">
        <v>0</v>
      </c>
      <c r="H5043" s="122">
        <v>0</v>
      </c>
      <c r="I5043" s="122">
        <v>0</v>
      </c>
      <c r="J5043" s="122">
        <v>0</v>
      </c>
      <c r="K5043" s="122">
        <v>0</v>
      </c>
      <c r="L5043" s="122">
        <v>0</v>
      </c>
      <c r="M5043" s="122">
        <v>0</v>
      </c>
      <c r="N5043" s="122">
        <v>0</v>
      </c>
      <c r="O5043" s="122">
        <v>0</v>
      </c>
      <c r="P5043" s="122">
        <v>0</v>
      </c>
      <c r="Q5043" s="122">
        <v>0</v>
      </c>
      <c r="R5043" s="122">
        <v>2.889650772E-4</v>
      </c>
      <c r="S5043" s="122">
        <v>6.1693894800000004E-4</v>
      </c>
      <c r="T5043" s="122">
        <v>6.8706173760000005E-4</v>
      </c>
      <c r="U5043" s="122">
        <v>7.5889367040000001E-4</v>
      </c>
      <c r="V5043" s="122">
        <v>8.3811693600000002E-4</v>
      </c>
      <c r="W5043" s="122">
        <v>9.2046012360000003E-4</v>
      </c>
      <c r="X5043" s="122">
        <v>1.0093969152000001E-3</v>
      </c>
      <c r="Y5043" s="122">
        <v>1.1142127871999999E-3</v>
      </c>
      <c r="Z5043" s="122">
        <v>1.2273505416E-3</v>
      </c>
      <c r="AA5043" s="122">
        <v>1.3524612227999999E-3</v>
      </c>
      <c r="AB5043" s="122">
        <v>1.485847476E-3</v>
      </c>
      <c r="AC5043" s="122">
        <v>1.6285752444E-3</v>
      </c>
      <c r="AD5043" s="122">
        <v>1.7689505892E-3</v>
      </c>
      <c r="AE5043" s="122">
        <v>1.92041028E-3</v>
      </c>
      <c r="AF5043" s="122">
        <v>1.8678867288E-3</v>
      </c>
      <c r="AG5043" s="122">
        <v>1.77782892E-3</v>
      </c>
      <c r="AH5043" s="122">
        <v>1.6573219428E-3</v>
      </c>
      <c r="AI5043" s="122">
        <v>1.4745442008E-3</v>
      </c>
      <c r="AJ5043" s="122">
        <v>1.1853037536000001E-3</v>
      </c>
      <c r="AK5043" s="122">
        <v>1.1495971487999999E-3</v>
      </c>
      <c r="AL5043" s="122">
        <v>0</v>
      </c>
    </row>
    <row r="5044" spans="1:38" hidden="1" x14ac:dyDescent="0.25">
      <c r="A5044" s="122" t="s">
        <v>2025</v>
      </c>
      <c r="B5044" s="122">
        <v>1</v>
      </c>
      <c r="C5044" s="122" t="s">
        <v>2234</v>
      </c>
      <c r="D5044" s="122" t="s">
        <v>2085</v>
      </c>
      <c r="E5044" s="122">
        <v>92</v>
      </c>
      <c r="F5044" s="122">
        <v>0</v>
      </c>
      <c r="G5044" s="122">
        <v>0</v>
      </c>
      <c r="H5044" s="122">
        <v>0</v>
      </c>
      <c r="I5044" s="122">
        <v>0</v>
      </c>
      <c r="J5044" s="122">
        <v>0</v>
      </c>
      <c r="K5044" s="122">
        <v>0</v>
      </c>
      <c r="L5044" s="122">
        <v>0</v>
      </c>
      <c r="M5044" s="122">
        <v>0</v>
      </c>
      <c r="N5044" s="122">
        <v>0</v>
      </c>
      <c r="O5044" s="122">
        <v>0</v>
      </c>
      <c r="P5044" s="122">
        <v>0</v>
      </c>
      <c r="Q5044" s="122">
        <v>0</v>
      </c>
      <c r="R5044" s="122">
        <v>4.064405724E-4</v>
      </c>
      <c r="S5044" s="122">
        <v>8.8769776680000002E-4</v>
      </c>
      <c r="T5044" s="122">
        <v>1.0053878495999999E-3</v>
      </c>
      <c r="U5044" s="122">
        <v>1.1309085708000001E-3</v>
      </c>
      <c r="V5044" s="122">
        <v>1.2619432043999999E-3</v>
      </c>
      <c r="W5044" s="122">
        <v>1.3969439699999999E-3</v>
      </c>
      <c r="X5044" s="122">
        <v>1.5376151867999999E-3</v>
      </c>
      <c r="Y5044" s="122">
        <v>1.6776933732E-3</v>
      </c>
      <c r="Z5044" s="122">
        <v>1.8242442419999999E-3</v>
      </c>
      <c r="AA5044" s="122">
        <v>1.9788812604000002E-3</v>
      </c>
      <c r="AB5044" s="122">
        <v>2.1397528968000001E-3</v>
      </c>
      <c r="AC5044" s="122">
        <v>2.3096979948000001E-3</v>
      </c>
      <c r="AD5044" s="122">
        <v>2.4874249283999999E-3</v>
      </c>
      <c r="AE5044" s="122">
        <v>2.6722509408000001E-3</v>
      </c>
      <c r="AF5044" s="122">
        <v>2.5807647455999999E-3</v>
      </c>
      <c r="AG5044" s="122">
        <v>2.4431333723999998E-3</v>
      </c>
      <c r="AH5044" s="122">
        <v>2.2759529088E-3</v>
      </c>
      <c r="AI5044" s="122">
        <v>2.0333696268000001E-3</v>
      </c>
      <c r="AJ5044" s="122">
        <v>1.7036633772E-3</v>
      </c>
      <c r="AK5044" s="122">
        <v>1.7214944892E-3</v>
      </c>
      <c r="AL5044" s="122">
        <v>0</v>
      </c>
    </row>
    <row r="5045" spans="1:38" hidden="1" x14ac:dyDescent="0.25">
      <c r="A5045" s="122" t="s">
        <v>2025</v>
      </c>
      <c r="B5045" s="122">
        <v>1</v>
      </c>
      <c r="C5045" s="122" t="s">
        <v>2234</v>
      </c>
      <c r="D5045" s="122" t="s">
        <v>2086</v>
      </c>
      <c r="E5045" s="122">
        <v>92</v>
      </c>
      <c r="F5045" s="122">
        <v>0</v>
      </c>
      <c r="G5045" s="122">
        <v>0</v>
      </c>
      <c r="H5045" s="122">
        <v>0</v>
      </c>
      <c r="I5045" s="122">
        <v>0</v>
      </c>
      <c r="J5045" s="122">
        <v>0</v>
      </c>
      <c r="K5045" s="122">
        <v>0</v>
      </c>
      <c r="L5045" s="122">
        <v>0</v>
      </c>
      <c r="M5045" s="122">
        <v>0</v>
      </c>
      <c r="N5045" s="122">
        <v>0</v>
      </c>
      <c r="O5045" s="122">
        <v>0</v>
      </c>
      <c r="P5045" s="122">
        <v>0</v>
      </c>
      <c r="Q5045" s="122">
        <v>0</v>
      </c>
      <c r="R5045" s="122">
        <v>8.4141633491999993E-3</v>
      </c>
      <c r="S5045" s="122">
        <v>1.84528513104E-2</v>
      </c>
      <c r="T5045" s="122">
        <v>2.1074970439200001E-2</v>
      </c>
      <c r="U5045" s="122">
        <v>2.3874713750400001E-2</v>
      </c>
      <c r="V5045" s="122">
        <v>2.6680511985600001E-2</v>
      </c>
      <c r="W5045" s="122">
        <v>2.9433754670399999E-2</v>
      </c>
      <c r="X5045" s="122">
        <v>3.2230685670000002E-2</v>
      </c>
      <c r="Y5045" s="122">
        <v>3.5092928644800001E-2</v>
      </c>
      <c r="Z5045" s="122">
        <v>3.8214953426400002E-2</v>
      </c>
      <c r="AA5045" s="122">
        <v>4.1548258795200001E-2</v>
      </c>
      <c r="AB5045" s="122">
        <v>4.5112760715599998E-2</v>
      </c>
      <c r="AC5045" s="122">
        <v>4.8869524844399999E-2</v>
      </c>
      <c r="AD5045" s="122">
        <v>5.2924011620400002E-2</v>
      </c>
      <c r="AE5045" s="122">
        <v>5.7353302694399998E-2</v>
      </c>
      <c r="AF5045" s="122">
        <v>5.6036486168399999E-2</v>
      </c>
      <c r="AG5045" s="122">
        <v>5.3499926789999999E-2</v>
      </c>
      <c r="AH5045" s="122">
        <v>5.0026847629199997E-2</v>
      </c>
      <c r="AI5045" s="122">
        <v>4.4745291631200002E-2</v>
      </c>
      <c r="AJ5045" s="122">
        <v>3.7048515211199999E-2</v>
      </c>
      <c r="AK5045" s="122">
        <v>3.7369633454400003E-2</v>
      </c>
      <c r="AL5045" s="122">
        <v>0</v>
      </c>
    </row>
    <row r="5046" spans="1:38" hidden="1" x14ac:dyDescent="0.25">
      <c r="A5046" s="122" t="s">
        <v>2025</v>
      </c>
      <c r="B5046" s="122">
        <v>1</v>
      </c>
      <c r="C5046" s="122" t="s">
        <v>2234</v>
      </c>
      <c r="D5046" s="122" t="s">
        <v>2087</v>
      </c>
      <c r="E5046" s="122">
        <v>92</v>
      </c>
      <c r="F5046" s="122">
        <v>0</v>
      </c>
      <c r="G5046" s="122">
        <v>0</v>
      </c>
      <c r="H5046" s="122">
        <v>0</v>
      </c>
      <c r="I5046" s="122">
        <v>0</v>
      </c>
      <c r="J5046" s="122">
        <v>0</v>
      </c>
      <c r="K5046" s="122">
        <v>0</v>
      </c>
      <c r="L5046" s="122">
        <v>0</v>
      </c>
      <c r="M5046" s="122">
        <v>0</v>
      </c>
      <c r="N5046" s="122">
        <v>0</v>
      </c>
      <c r="O5046" s="122">
        <v>0</v>
      </c>
      <c r="P5046" s="122">
        <v>0</v>
      </c>
      <c r="Q5046" s="122">
        <v>0</v>
      </c>
      <c r="R5046" s="122">
        <v>4.2895481555999997E-3</v>
      </c>
      <c r="S5046" s="122">
        <v>9.3574642283999997E-3</v>
      </c>
      <c r="T5046" s="122">
        <v>1.06120214064E-2</v>
      </c>
      <c r="U5046" s="122">
        <v>1.1943917676000001E-2</v>
      </c>
      <c r="V5046" s="122">
        <v>1.3446464071200001E-2</v>
      </c>
      <c r="W5046" s="122">
        <v>1.49829932952E-2</v>
      </c>
      <c r="X5046" s="122">
        <v>1.6534925470799999E-2</v>
      </c>
      <c r="Y5046" s="122">
        <v>1.8100579273199999E-2</v>
      </c>
      <c r="Z5046" s="122">
        <v>1.9693770477600001E-2</v>
      </c>
      <c r="AA5046" s="122">
        <v>2.13755329752E-2</v>
      </c>
      <c r="AB5046" s="122">
        <v>2.3146692795599999E-2</v>
      </c>
      <c r="AC5046" s="122">
        <v>2.4934046140800002E-2</v>
      </c>
      <c r="AD5046" s="122">
        <v>2.68465669296E-2</v>
      </c>
      <c r="AE5046" s="122">
        <v>2.8885984485600001E-2</v>
      </c>
      <c r="AF5046" s="122">
        <v>2.8004180440800001E-2</v>
      </c>
      <c r="AG5046" s="122">
        <v>2.65675755528E-2</v>
      </c>
      <c r="AH5046" s="122">
        <v>2.4759054495600001E-2</v>
      </c>
      <c r="AI5046" s="122">
        <v>2.2126959575999999E-2</v>
      </c>
      <c r="AJ5046" s="122">
        <v>1.8422634096E-2</v>
      </c>
      <c r="AK5046" s="122">
        <v>1.8528692469600001E-2</v>
      </c>
      <c r="AL5046" s="122">
        <v>0</v>
      </c>
    </row>
    <row r="5047" spans="1:38" hidden="1" x14ac:dyDescent="0.25">
      <c r="A5047" s="122" t="s">
        <v>2025</v>
      </c>
      <c r="B5047" s="122">
        <v>1</v>
      </c>
      <c r="C5047" s="122" t="s">
        <v>2234</v>
      </c>
      <c r="D5047" s="122" t="s">
        <v>2134</v>
      </c>
      <c r="E5047" s="122">
        <v>92</v>
      </c>
      <c r="F5047" s="122">
        <v>0</v>
      </c>
      <c r="G5047" s="122">
        <v>0</v>
      </c>
      <c r="H5047" s="122">
        <v>0</v>
      </c>
      <c r="I5047" s="122">
        <v>0</v>
      </c>
      <c r="J5047" s="122">
        <v>0</v>
      </c>
      <c r="K5047" s="122">
        <v>0</v>
      </c>
      <c r="L5047" s="122">
        <v>0</v>
      </c>
      <c r="M5047" s="122">
        <v>0</v>
      </c>
      <c r="N5047" s="122">
        <v>0</v>
      </c>
      <c r="O5047" s="122">
        <v>0</v>
      </c>
      <c r="P5047" s="122">
        <v>0</v>
      </c>
      <c r="Q5047" s="122">
        <v>0</v>
      </c>
      <c r="R5047" s="122">
        <v>7.9331082000000001E-5</v>
      </c>
      <c r="S5047" s="122">
        <v>1.715290584E-4</v>
      </c>
      <c r="T5047" s="122">
        <v>1.9222224959999999E-4</v>
      </c>
      <c r="U5047" s="122">
        <v>2.1353653079999999E-4</v>
      </c>
      <c r="V5047" s="122">
        <v>2.3541779279999999E-4</v>
      </c>
      <c r="W5047" s="122">
        <v>2.5817734440000001E-4</v>
      </c>
      <c r="X5047" s="122">
        <v>2.8167593280000001E-4</v>
      </c>
      <c r="Y5047" s="122">
        <v>3.0602531400000002E-4</v>
      </c>
      <c r="Z5047" s="122">
        <v>3.3119783039999999E-4</v>
      </c>
      <c r="AA5047" s="122">
        <v>3.5747150519999999E-4</v>
      </c>
      <c r="AB5047" s="122">
        <v>3.848043696E-4</v>
      </c>
      <c r="AC5047" s="122">
        <v>4.132007652E-4</v>
      </c>
      <c r="AD5047" s="122">
        <v>4.421397E-4</v>
      </c>
      <c r="AE5047" s="122">
        <v>4.7201971680000001E-4</v>
      </c>
      <c r="AF5047" s="122">
        <v>4.5339674520000002E-4</v>
      </c>
      <c r="AG5047" s="122">
        <v>4.2682695719999998E-4</v>
      </c>
      <c r="AH5047" s="122">
        <v>3.9488041919999998E-4</v>
      </c>
      <c r="AI5047" s="122">
        <v>3.5007703680000002E-4</v>
      </c>
      <c r="AJ5047" s="122">
        <v>2.8939674479999997E-4</v>
      </c>
      <c r="AK5047" s="122">
        <v>2.8960996559999999E-4</v>
      </c>
      <c r="AL5047" s="122">
        <v>0</v>
      </c>
    </row>
    <row r="5048" spans="1:38" hidden="1" x14ac:dyDescent="0.25">
      <c r="A5048" s="122" t="s">
        <v>2025</v>
      </c>
      <c r="B5048" s="122">
        <v>1</v>
      </c>
      <c r="C5048" s="122" t="s">
        <v>2234</v>
      </c>
      <c r="D5048" s="122" t="s">
        <v>2088</v>
      </c>
      <c r="E5048" s="122">
        <v>92</v>
      </c>
      <c r="F5048" s="122">
        <v>0</v>
      </c>
      <c r="G5048" s="122">
        <v>0</v>
      </c>
      <c r="H5048" s="122">
        <v>0</v>
      </c>
      <c r="I5048" s="122">
        <v>0</v>
      </c>
      <c r="J5048" s="122">
        <v>0</v>
      </c>
      <c r="K5048" s="122">
        <v>0</v>
      </c>
      <c r="L5048" s="122">
        <v>0</v>
      </c>
      <c r="M5048" s="122">
        <v>0</v>
      </c>
      <c r="N5048" s="122">
        <v>0</v>
      </c>
      <c r="O5048" s="122">
        <v>0</v>
      </c>
      <c r="P5048" s="122">
        <v>0</v>
      </c>
      <c r="Q5048" s="122">
        <v>0</v>
      </c>
      <c r="R5048" s="122">
        <v>6.2496704879999999E-4</v>
      </c>
      <c r="S5048" s="122">
        <v>1.3577536332E-3</v>
      </c>
      <c r="T5048" s="122">
        <v>1.5411966047999999E-3</v>
      </c>
      <c r="U5048" s="122">
        <v>1.7298211956E-3</v>
      </c>
      <c r="V5048" s="122">
        <v>1.9235048759999999E-3</v>
      </c>
      <c r="W5048" s="122">
        <v>2.1083181852E-3</v>
      </c>
      <c r="X5048" s="122">
        <v>2.3175598283999999E-3</v>
      </c>
      <c r="Y5048" s="122">
        <v>2.5337021232000002E-3</v>
      </c>
      <c r="Z5048" s="122">
        <v>2.7658364604000001E-3</v>
      </c>
      <c r="AA5048" s="122">
        <v>3.0079544676000001E-3</v>
      </c>
      <c r="AB5048" s="122">
        <v>3.2608655316000001E-3</v>
      </c>
      <c r="AC5048" s="122">
        <v>3.5213582352000001E-3</v>
      </c>
      <c r="AD5048" s="122">
        <v>3.7728245916E-3</v>
      </c>
      <c r="AE5048" s="122">
        <v>4.0364629452000001E-3</v>
      </c>
      <c r="AF5048" s="122">
        <v>3.8817460091999999E-3</v>
      </c>
      <c r="AG5048" s="122">
        <v>3.6362631816000001E-3</v>
      </c>
      <c r="AH5048" s="122">
        <v>3.3494968032E-3</v>
      </c>
      <c r="AI5048" s="122">
        <v>2.9472334128E-3</v>
      </c>
      <c r="AJ5048" s="122">
        <v>2.4938023368E-3</v>
      </c>
      <c r="AK5048" s="122">
        <v>2.4732560363999998E-3</v>
      </c>
      <c r="AL5048" s="122">
        <v>0</v>
      </c>
    </row>
    <row r="5049" spans="1:38" hidden="1" x14ac:dyDescent="0.25">
      <c r="A5049" s="122" t="s">
        <v>2025</v>
      </c>
      <c r="B5049" s="122">
        <v>1</v>
      </c>
      <c r="C5049" s="122" t="s">
        <v>2234</v>
      </c>
      <c r="D5049" s="122" t="s">
        <v>2089</v>
      </c>
      <c r="E5049" s="122">
        <v>92</v>
      </c>
      <c r="F5049" s="122">
        <v>0</v>
      </c>
      <c r="G5049" s="122">
        <v>0</v>
      </c>
      <c r="H5049" s="122">
        <v>0</v>
      </c>
      <c r="I5049" s="122">
        <v>0</v>
      </c>
      <c r="J5049" s="122">
        <v>0</v>
      </c>
      <c r="K5049" s="122">
        <v>0</v>
      </c>
      <c r="L5049" s="122">
        <v>0</v>
      </c>
      <c r="M5049" s="122">
        <v>0</v>
      </c>
      <c r="N5049" s="122">
        <v>0</v>
      </c>
      <c r="O5049" s="122">
        <v>0</v>
      </c>
      <c r="P5049" s="122">
        <v>0</v>
      </c>
      <c r="Q5049" s="122">
        <v>0</v>
      </c>
      <c r="R5049" s="122">
        <v>1.4793323423999999E-3</v>
      </c>
      <c r="S5049" s="122">
        <v>3.1926604428000002E-3</v>
      </c>
      <c r="T5049" s="122">
        <v>3.5743114440000001E-3</v>
      </c>
      <c r="U5049" s="122">
        <v>3.9667828380000004E-3</v>
      </c>
      <c r="V5049" s="122">
        <v>4.3803882564E-3</v>
      </c>
      <c r="W5049" s="122">
        <v>4.8061209695999998E-3</v>
      </c>
      <c r="X5049" s="122">
        <v>5.248005882E-3</v>
      </c>
      <c r="Y5049" s="122">
        <v>5.7060163007999999E-3</v>
      </c>
      <c r="Z5049" s="122">
        <v>6.1862475912000002E-3</v>
      </c>
      <c r="AA5049" s="122">
        <v>6.6866952203999998E-3</v>
      </c>
      <c r="AB5049" s="122">
        <v>7.1912139839999997E-3</v>
      </c>
      <c r="AC5049" s="122">
        <v>7.7333072856000003E-3</v>
      </c>
      <c r="AD5049" s="122">
        <v>8.2919664444000007E-3</v>
      </c>
      <c r="AE5049" s="122">
        <v>8.8573646508000002E-3</v>
      </c>
      <c r="AF5049" s="122">
        <v>8.5117593816000005E-3</v>
      </c>
      <c r="AG5049" s="122">
        <v>8.0177730179999997E-3</v>
      </c>
      <c r="AH5049" s="122">
        <v>7.4137904496000004E-3</v>
      </c>
      <c r="AI5049" s="122">
        <v>6.5781069804000001E-3</v>
      </c>
      <c r="AJ5049" s="122">
        <v>5.4768578892E-3</v>
      </c>
      <c r="AK5049" s="122">
        <v>5.4783292895999999E-3</v>
      </c>
      <c r="AL5049" s="122">
        <v>0</v>
      </c>
    </row>
    <row r="5050" spans="1:38" hidden="1" x14ac:dyDescent="0.25">
      <c r="A5050" s="122" t="s">
        <v>2025</v>
      </c>
      <c r="B5050" s="122">
        <v>1</v>
      </c>
      <c r="C5050" s="122" t="s">
        <v>2234</v>
      </c>
      <c r="D5050" s="122" t="s">
        <v>2090</v>
      </c>
      <c r="E5050" s="122">
        <v>92</v>
      </c>
      <c r="F5050" s="122">
        <v>0</v>
      </c>
      <c r="G5050" s="122">
        <v>0</v>
      </c>
      <c r="H5050" s="122">
        <v>0</v>
      </c>
      <c r="I5050" s="122">
        <v>0</v>
      </c>
      <c r="J5050" s="122">
        <v>0</v>
      </c>
      <c r="K5050" s="122">
        <v>0</v>
      </c>
      <c r="L5050" s="122">
        <v>0</v>
      </c>
      <c r="M5050" s="122">
        <v>0</v>
      </c>
      <c r="N5050" s="122">
        <v>0</v>
      </c>
      <c r="O5050" s="122">
        <v>0</v>
      </c>
      <c r="P5050" s="122">
        <v>0</v>
      </c>
      <c r="Q5050" s="122">
        <v>0</v>
      </c>
      <c r="R5050" s="122">
        <v>6.7576601999999998E-4</v>
      </c>
      <c r="S5050" s="122">
        <v>1.4795414627999999E-3</v>
      </c>
      <c r="T5050" s="122">
        <v>1.684275078E-3</v>
      </c>
      <c r="U5050" s="122">
        <v>1.9111518984E-3</v>
      </c>
      <c r="V5050" s="122">
        <v>2.1569252915999999E-3</v>
      </c>
      <c r="W5050" s="122">
        <v>2.4118724052000001E-3</v>
      </c>
      <c r="X5050" s="122">
        <v>2.6691516012000002E-3</v>
      </c>
      <c r="Y5050" s="122">
        <v>2.9245085135999999E-3</v>
      </c>
      <c r="Z5050" s="122">
        <v>3.1852021368E-3</v>
      </c>
      <c r="AA5050" s="122">
        <v>3.4542978815999999E-3</v>
      </c>
      <c r="AB5050" s="122">
        <v>3.7299681756E-3</v>
      </c>
      <c r="AC5050" s="122">
        <v>4.0293351636000001E-3</v>
      </c>
      <c r="AD5050" s="122">
        <v>4.3510443468000003E-3</v>
      </c>
      <c r="AE5050" s="122">
        <v>4.6874487204000004E-3</v>
      </c>
      <c r="AF5050" s="122">
        <v>4.5748957955999998E-3</v>
      </c>
      <c r="AG5050" s="122">
        <v>4.3860342660000003E-3</v>
      </c>
      <c r="AH5050" s="122">
        <v>4.1237847419999998E-3</v>
      </c>
      <c r="AI5050" s="122">
        <v>3.7247256131999998E-3</v>
      </c>
      <c r="AJ5050" s="122">
        <v>3.1737331572000002E-3</v>
      </c>
      <c r="AK5050" s="122">
        <v>3.2613919908E-3</v>
      </c>
      <c r="AL5050" s="122">
        <v>0</v>
      </c>
    </row>
    <row r="5051" spans="1:38" hidden="1" x14ac:dyDescent="0.25">
      <c r="A5051" s="122" t="s">
        <v>2025</v>
      </c>
      <c r="B5051" s="122">
        <v>1</v>
      </c>
      <c r="C5051" s="122" t="s">
        <v>2234</v>
      </c>
      <c r="D5051" s="122" t="s">
        <v>2091</v>
      </c>
      <c r="E5051" s="122">
        <v>92</v>
      </c>
      <c r="F5051" s="122">
        <v>0</v>
      </c>
      <c r="G5051" s="122">
        <v>0</v>
      </c>
      <c r="H5051" s="122">
        <v>0</v>
      </c>
      <c r="I5051" s="122">
        <v>0</v>
      </c>
      <c r="J5051" s="122">
        <v>0</v>
      </c>
      <c r="K5051" s="122">
        <v>0</v>
      </c>
      <c r="L5051" s="122">
        <v>0</v>
      </c>
      <c r="M5051" s="122">
        <v>0</v>
      </c>
      <c r="N5051" s="122">
        <v>0</v>
      </c>
      <c r="O5051" s="122">
        <v>0</v>
      </c>
      <c r="P5051" s="122">
        <v>0</v>
      </c>
      <c r="Q5051" s="122">
        <v>0</v>
      </c>
      <c r="R5051" s="122">
        <v>6.3149223240000002E-3</v>
      </c>
      <c r="S5051" s="122">
        <v>1.3625791206E-2</v>
      </c>
      <c r="T5051" s="122">
        <v>1.52353861008E-2</v>
      </c>
      <c r="U5051" s="122">
        <v>1.6873511016000001E-2</v>
      </c>
      <c r="V5051" s="122">
        <v>1.8569239797600001E-2</v>
      </c>
      <c r="W5051" s="122">
        <v>2.0344633080000001E-2</v>
      </c>
      <c r="X5051" s="122">
        <v>2.2175150451600002E-2</v>
      </c>
      <c r="Y5051" s="122">
        <v>2.4075751216800001E-2</v>
      </c>
      <c r="Z5051" s="122">
        <v>2.6037201837599999E-2</v>
      </c>
      <c r="AA5051" s="122">
        <v>2.8056517866E-2</v>
      </c>
      <c r="AB5051" s="122">
        <v>3.0110274681600002E-2</v>
      </c>
      <c r="AC5051" s="122">
        <v>3.2233066796399999E-2</v>
      </c>
      <c r="AD5051" s="122">
        <v>3.4347480668400002E-2</v>
      </c>
      <c r="AE5051" s="122">
        <v>3.6477354093599999E-2</v>
      </c>
      <c r="AF5051" s="122">
        <v>3.4831786711199998E-2</v>
      </c>
      <c r="AG5051" s="122">
        <v>3.2593814119200003E-2</v>
      </c>
      <c r="AH5051" s="122">
        <v>2.9949569232000001E-2</v>
      </c>
      <c r="AI5051" s="122">
        <v>2.6372040421200001E-2</v>
      </c>
      <c r="AJ5051" s="122">
        <v>2.1959936857200001E-2</v>
      </c>
      <c r="AK5051" s="122">
        <v>2.1740295152399999E-2</v>
      </c>
      <c r="AL5051" s="122">
        <v>0</v>
      </c>
    </row>
    <row r="5052" spans="1:38" hidden="1" x14ac:dyDescent="0.25">
      <c r="A5052" s="122" t="s">
        <v>2025</v>
      </c>
      <c r="B5052" s="122">
        <v>1</v>
      </c>
      <c r="C5052" s="122" t="s">
        <v>2234</v>
      </c>
      <c r="D5052" s="122" t="s">
        <v>2092</v>
      </c>
      <c r="E5052" s="122">
        <v>92</v>
      </c>
      <c r="F5052" s="122">
        <v>0</v>
      </c>
      <c r="G5052" s="122">
        <v>0</v>
      </c>
      <c r="H5052" s="122">
        <v>0</v>
      </c>
      <c r="I5052" s="122">
        <v>0</v>
      </c>
      <c r="J5052" s="122">
        <v>0</v>
      </c>
      <c r="K5052" s="122">
        <v>0</v>
      </c>
      <c r="L5052" s="122">
        <v>0</v>
      </c>
      <c r="M5052" s="122">
        <v>0</v>
      </c>
      <c r="N5052" s="122">
        <v>0</v>
      </c>
      <c r="O5052" s="122">
        <v>0</v>
      </c>
      <c r="P5052" s="122">
        <v>0</v>
      </c>
      <c r="Q5052" s="122">
        <v>0</v>
      </c>
      <c r="R5052" s="122">
        <v>3.1036110107999998E-3</v>
      </c>
      <c r="S5052" s="122">
        <v>6.7245981923999996E-3</v>
      </c>
      <c r="T5052" s="122">
        <v>7.5428101787999996E-3</v>
      </c>
      <c r="U5052" s="122">
        <v>8.4015155448000003E-3</v>
      </c>
      <c r="V5052" s="122">
        <v>9.3003216971999994E-3</v>
      </c>
      <c r="W5052" s="122">
        <v>1.02230600352E-2</v>
      </c>
      <c r="X5052" s="122">
        <v>1.1176795708799999E-2</v>
      </c>
      <c r="Y5052" s="122">
        <v>1.21525201392E-2</v>
      </c>
      <c r="Z5052" s="122">
        <v>1.31611150644E-2</v>
      </c>
      <c r="AA5052" s="122">
        <v>1.4210011213199999E-2</v>
      </c>
      <c r="AB5052" s="122">
        <v>1.5282955243199999E-2</v>
      </c>
      <c r="AC5052" s="122">
        <v>1.6423187721600001E-2</v>
      </c>
      <c r="AD5052" s="122">
        <v>1.7582849583599999E-2</v>
      </c>
      <c r="AE5052" s="122">
        <v>1.8753941994E-2</v>
      </c>
      <c r="AF5052" s="122">
        <v>1.8032685573600001E-2</v>
      </c>
      <c r="AG5052" s="122">
        <v>1.6990925246400002E-2</v>
      </c>
      <c r="AH5052" s="122">
        <v>1.5765939992399999E-2</v>
      </c>
      <c r="AI5052" s="122">
        <v>1.40135967468E-2</v>
      </c>
      <c r="AJ5052" s="122">
        <v>1.1655022144799999E-2</v>
      </c>
      <c r="AK5052" s="122">
        <v>1.16769510036E-2</v>
      </c>
      <c r="AL5052" s="122">
        <v>0</v>
      </c>
    </row>
    <row r="5053" spans="1:38" hidden="1" x14ac:dyDescent="0.25">
      <c r="A5053" s="122" t="s">
        <v>2025</v>
      </c>
      <c r="B5053" s="122">
        <v>1</v>
      </c>
      <c r="C5053" s="122" t="s">
        <v>2234</v>
      </c>
      <c r="D5053" s="122" t="s">
        <v>2093</v>
      </c>
      <c r="E5053" s="122">
        <v>92</v>
      </c>
      <c r="F5053" s="122">
        <v>0</v>
      </c>
      <c r="G5053" s="122">
        <v>0</v>
      </c>
      <c r="H5053" s="122">
        <v>0</v>
      </c>
      <c r="I5053" s="122">
        <v>0</v>
      </c>
      <c r="J5053" s="122">
        <v>0</v>
      </c>
      <c r="K5053" s="122">
        <v>0</v>
      </c>
      <c r="L5053" s="122">
        <v>0</v>
      </c>
      <c r="M5053" s="122">
        <v>0</v>
      </c>
      <c r="N5053" s="122">
        <v>0</v>
      </c>
      <c r="O5053" s="122">
        <v>0</v>
      </c>
      <c r="P5053" s="122">
        <v>0</v>
      </c>
      <c r="Q5053" s="122">
        <v>0</v>
      </c>
      <c r="R5053" s="122">
        <v>1.3680640488000001E-3</v>
      </c>
      <c r="S5053" s="122">
        <v>2.9550068867999998E-3</v>
      </c>
      <c r="T5053" s="122">
        <v>3.3089737559999998E-3</v>
      </c>
      <c r="U5053" s="122">
        <v>3.6735280991999999E-3</v>
      </c>
      <c r="V5053" s="122">
        <v>4.0577120219999997E-3</v>
      </c>
      <c r="W5053" s="122">
        <v>4.4609075700000004E-3</v>
      </c>
      <c r="X5053" s="122">
        <v>4.8850178111999997E-3</v>
      </c>
      <c r="Y5053" s="122">
        <v>5.3294256756E-3</v>
      </c>
      <c r="Z5053" s="122">
        <v>5.7958013927999997E-3</v>
      </c>
      <c r="AA5053" s="122">
        <v>6.2569553712000002E-3</v>
      </c>
      <c r="AB5053" s="122">
        <v>6.7452285912000002E-3</v>
      </c>
      <c r="AC5053" s="122">
        <v>7.2343334687999996E-3</v>
      </c>
      <c r="AD5053" s="122">
        <v>7.7354212427999999E-3</v>
      </c>
      <c r="AE5053" s="122">
        <v>8.2565070696000008E-3</v>
      </c>
      <c r="AF5053" s="122">
        <v>7.9134687311999997E-3</v>
      </c>
      <c r="AG5053" s="122">
        <v>7.4239333115999999E-3</v>
      </c>
      <c r="AH5053" s="122">
        <v>6.8556155400000002E-3</v>
      </c>
      <c r="AI5053" s="122">
        <v>6.0639476135999999E-3</v>
      </c>
      <c r="AJ5053" s="122">
        <v>5.0426674980000004E-3</v>
      </c>
      <c r="AK5053" s="122">
        <v>5.0348288999999997E-3</v>
      </c>
      <c r="AL5053" s="122">
        <v>0</v>
      </c>
    </row>
    <row r="5054" spans="1:38" hidden="1" x14ac:dyDescent="0.25">
      <c r="A5054" s="122" t="s">
        <v>2025</v>
      </c>
      <c r="B5054" s="122">
        <v>1</v>
      </c>
      <c r="C5054" s="122" t="s">
        <v>2234</v>
      </c>
      <c r="D5054" s="122" t="s">
        <v>2094</v>
      </c>
      <c r="E5054" s="122">
        <v>92</v>
      </c>
      <c r="F5054" s="122">
        <v>0</v>
      </c>
      <c r="G5054" s="122">
        <v>0</v>
      </c>
      <c r="H5054" s="122">
        <v>0</v>
      </c>
      <c r="I5054" s="122">
        <v>0</v>
      </c>
      <c r="J5054" s="122">
        <v>0</v>
      </c>
      <c r="K5054" s="122">
        <v>0</v>
      </c>
      <c r="L5054" s="122">
        <v>0</v>
      </c>
      <c r="M5054" s="122">
        <v>0</v>
      </c>
      <c r="N5054" s="122">
        <v>0</v>
      </c>
      <c r="O5054" s="122">
        <v>0</v>
      </c>
      <c r="P5054" s="122">
        <v>0</v>
      </c>
      <c r="Q5054" s="122">
        <v>0</v>
      </c>
      <c r="R5054" s="122">
        <v>2.0619638064000002E-3</v>
      </c>
      <c r="S5054" s="122">
        <v>4.4679572831999997E-3</v>
      </c>
      <c r="T5054" s="122">
        <v>5.0173620804000001E-3</v>
      </c>
      <c r="U5054" s="122">
        <v>5.5969933380000001E-3</v>
      </c>
      <c r="V5054" s="122">
        <v>6.1964836367999999E-3</v>
      </c>
      <c r="W5054" s="122">
        <v>6.8211518388000001E-3</v>
      </c>
      <c r="X5054" s="122">
        <v>7.4628074352000003E-3</v>
      </c>
      <c r="Y5054" s="122">
        <v>8.1221069723999995E-3</v>
      </c>
      <c r="Z5054" s="122">
        <v>8.8175256468000004E-3</v>
      </c>
      <c r="AA5054" s="122">
        <v>9.5299948295999998E-3</v>
      </c>
      <c r="AB5054" s="122">
        <v>1.02553383036E-2</v>
      </c>
      <c r="AC5054" s="122">
        <v>1.10150853396E-2</v>
      </c>
      <c r="AD5054" s="122">
        <v>1.17742695756E-2</v>
      </c>
      <c r="AE5054" s="122">
        <v>1.25636089572E-2</v>
      </c>
      <c r="AF5054" s="122">
        <v>1.20626502252E-2</v>
      </c>
      <c r="AG5054" s="122">
        <v>1.13635280052E-2</v>
      </c>
      <c r="AH5054" s="122">
        <v>1.0507376303999999E-2</v>
      </c>
      <c r="AI5054" s="122">
        <v>9.3111790739999999E-3</v>
      </c>
      <c r="AJ5054" s="122">
        <v>7.7359982736000003E-3</v>
      </c>
      <c r="AK5054" s="122">
        <v>7.7367159239999997E-3</v>
      </c>
      <c r="AL5054" s="122">
        <v>0</v>
      </c>
    </row>
    <row r="5055" spans="1:38" hidden="1" x14ac:dyDescent="0.25">
      <c r="A5055" s="122" t="s">
        <v>2025</v>
      </c>
      <c r="B5055" s="122">
        <v>1</v>
      </c>
      <c r="C5055" s="122" t="s">
        <v>2234</v>
      </c>
      <c r="D5055" s="122" t="s">
        <v>2095</v>
      </c>
      <c r="E5055" s="122">
        <v>92</v>
      </c>
      <c r="F5055" s="122">
        <v>0</v>
      </c>
      <c r="G5055" s="122">
        <v>0</v>
      </c>
      <c r="H5055" s="122">
        <v>0</v>
      </c>
      <c r="I5055" s="122">
        <v>0</v>
      </c>
      <c r="J5055" s="122">
        <v>0</v>
      </c>
      <c r="K5055" s="122">
        <v>0</v>
      </c>
      <c r="L5055" s="122">
        <v>0</v>
      </c>
      <c r="M5055" s="122">
        <v>0</v>
      </c>
      <c r="N5055" s="122">
        <v>0</v>
      </c>
      <c r="O5055" s="122">
        <v>0</v>
      </c>
      <c r="P5055" s="122">
        <v>0</v>
      </c>
      <c r="Q5055" s="122">
        <v>0</v>
      </c>
      <c r="R5055" s="122">
        <v>2.2673557367999999E-3</v>
      </c>
      <c r="S5055" s="122">
        <v>4.9062396324000002E-3</v>
      </c>
      <c r="T5055" s="122">
        <v>5.5088446272E-3</v>
      </c>
      <c r="U5055" s="122">
        <v>6.1240584324000003E-3</v>
      </c>
      <c r="V5055" s="122">
        <v>6.3190052771999999E-3</v>
      </c>
      <c r="W5055" s="122">
        <v>7.0116988740000002E-3</v>
      </c>
      <c r="X5055" s="122">
        <v>7.7162856407999997E-3</v>
      </c>
      <c r="Y5055" s="122">
        <v>8.4505490123999993E-3</v>
      </c>
      <c r="Z5055" s="122">
        <v>9.2153081039999998E-3</v>
      </c>
      <c r="AA5055" s="122">
        <v>9.9779015412000006E-3</v>
      </c>
      <c r="AB5055" s="122">
        <v>1.07559722196E-2</v>
      </c>
      <c r="AC5055" s="122">
        <v>1.1562811947599999E-2</v>
      </c>
      <c r="AD5055" s="122">
        <v>1.23845654736E-2</v>
      </c>
      <c r="AE5055" s="122">
        <v>1.3238353977600001E-2</v>
      </c>
      <c r="AF5055" s="122">
        <v>1.2717465774E-2</v>
      </c>
      <c r="AG5055" s="122">
        <v>1.1919726522000001E-2</v>
      </c>
      <c r="AH5055" s="122">
        <v>1.09785246456E-2</v>
      </c>
      <c r="AI5055" s="122">
        <v>9.6982959887999994E-3</v>
      </c>
      <c r="AJ5055" s="122">
        <v>7.9889062823999997E-3</v>
      </c>
      <c r="AK5055" s="122">
        <v>7.9334248151999992E-3</v>
      </c>
      <c r="AL5055" s="122">
        <v>0</v>
      </c>
    </row>
    <row r="5056" spans="1:38" hidden="1" x14ac:dyDescent="0.25">
      <c r="A5056" s="122" t="s">
        <v>2025</v>
      </c>
      <c r="B5056" s="122">
        <v>1</v>
      </c>
      <c r="C5056" s="122" t="s">
        <v>2234</v>
      </c>
      <c r="D5056" s="122" t="s">
        <v>2096</v>
      </c>
      <c r="E5056" s="122">
        <v>92</v>
      </c>
      <c r="F5056" s="122">
        <v>0</v>
      </c>
      <c r="G5056" s="122">
        <v>0</v>
      </c>
      <c r="H5056" s="122">
        <v>0</v>
      </c>
      <c r="I5056" s="122">
        <v>0</v>
      </c>
      <c r="J5056" s="122">
        <v>0</v>
      </c>
      <c r="K5056" s="122">
        <v>0</v>
      </c>
      <c r="L5056" s="122">
        <v>0</v>
      </c>
      <c r="M5056" s="122">
        <v>0</v>
      </c>
      <c r="N5056" s="122">
        <v>0</v>
      </c>
      <c r="O5056" s="122">
        <v>0</v>
      </c>
      <c r="P5056" s="122">
        <v>0</v>
      </c>
      <c r="Q5056" s="122">
        <v>0</v>
      </c>
      <c r="R5056" s="122">
        <v>3.2353180296E-3</v>
      </c>
      <c r="S5056" s="122">
        <v>6.9697744548000004E-3</v>
      </c>
      <c r="T5056" s="122">
        <v>7.7597567952000001E-3</v>
      </c>
      <c r="U5056" s="122">
        <v>8.5683437759999995E-3</v>
      </c>
      <c r="V5056" s="122">
        <v>9.4140153372000001E-3</v>
      </c>
      <c r="W5056" s="122">
        <v>1.0306323963599999E-2</v>
      </c>
      <c r="X5056" s="122">
        <v>1.1253619597200001E-2</v>
      </c>
      <c r="Y5056" s="122">
        <v>1.2262182684000001E-2</v>
      </c>
      <c r="Z5056" s="122">
        <v>1.33149896496E-2</v>
      </c>
      <c r="AA5056" s="122">
        <v>1.4421437244E-2</v>
      </c>
      <c r="AB5056" s="122">
        <v>1.55757602244E-2</v>
      </c>
      <c r="AC5056" s="122">
        <v>1.6784573742E-2</v>
      </c>
      <c r="AD5056" s="122">
        <v>1.8032935698000001E-2</v>
      </c>
      <c r="AE5056" s="122">
        <v>1.9281666609599998E-2</v>
      </c>
      <c r="AF5056" s="122">
        <v>1.8547165656000002E-2</v>
      </c>
      <c r="AG5056" s="122">
        <v>1.75048100472E-2</v>
      </c>
      <c r="AH5056" s="122">
        <v>1.6206636753599998E-2</v>
      </c>
      <c r="AI5056" s="122">
        <v>1.4354771413200001E-2</v>
      </c>
      <c r="AJ5056" s="122">
        <v>1.2061365111599999E-2</v>
      </c>
      <c r="AK5056" s="122">
        <v>1.19836097892E-2</v>
      </c>
      <c r="AL5056" s="122">
        <v>0</v>
      </c>
    </row>
    <row r="5057" spans="1:38" hidden="1" x14ac:dyDescent="0.25">
      <c r="A5057" s="122" t="s">
        <v>2025</v>
      </c>
      <c r="B5057" s="122">
        <v>1</v>
      </c>
      <c r="C5057" s="122" t="s">
        <v>2234</v>
      </c>
      <c r="D5057" s="122" t="s">
        <v>2097</v>
      </c>
      <c r="E5057" s="122">
        <v>92</v>
      </c>
      <c r="F5057" s="122">
        <v>0</v>
      </c>
      <c r="G5057" s="122">
        <v>0</v>
      </c>
      <c r="H5057" s="122">
        <v>0</v>
      </c>
      <c r="I5057" s="122">
        <v>0</v>
      </c>
      <c r="J5057" s="122">
        <v>0</v>
      </c>
      <c r="K5057" s="122">
        <v>0</v>
      </c>
      <c r="L5057" s="122">
        <v>0</v>
      </c>
      <c r="M5057" s="122">
        <v>0</v>
      </c>
      <c r="N5057" s="122">
        <v>0</v>
      </c>
      <c r="O5057" s="122">
        <v>0</v>
      </c>
      <c r="P5057" s="122">
        <v>0</v>
      </c>
      <c r="Q5057" s="122">
        <v>0</v>
      </c>
      <c r="R5057" s="122">
        <v>2.7428430252000001E-3</v>
      </c>
      <c r="S5057" s="122">
        <v>5.9645570531999996E-3</v>
      </c>
      <c r="T5057" s="122">
        <v>6.7125671363999998E-3</v>
      </c>
      <c r="U5057" s="122">
        <v>7.4832509040000002E-3</v>
      </c>
      <c r="V5057" s="122">
        <v>8.2644968999999995E-3</v>
      </c>
      <c r="W5057" s="122">
        <v>9.0593671584000002E-3</v>
      </c>
      <c r="X5057" s="122">
        <v>9.8897448708000005E-3</v>
      </c>
      <c r="Y5057" s="122">
        <v>1.0781104134E-2</v>
      </c>
      <c r="Z5057" s="122">
        <v>1.17381106404E-2</v>
      </c>
      <c r="AA5057" s="122">
        <v>1.27338816852E-2</v>
      </c>
      <c r="AB5057" s="122">
        <v>1.37623371792E-2</v>
      </c>
      <c r="AC5057" s="122">
        <v>1.4810061899999999E-2</v>
      </c>
      <c r="AD5057" s="122">
        <v>1.5887599584E-2</v>
      </c>
      <c r="AE5057" s="122">
        <v>1.6986991113600001E-2</v>
      </c>
      <c r="AF5057" s="122">
        <v>1.6318809788400002E-2</v>
      </c>
      <c r="AG5057" s="122">
        <v>1.5374273804400001E-2</v>
      </c>
      <c r="AH5057" s="122">
        <v>1.4221167758400001E-2</v>
      </c>
      <c r="AI5057" s="122">
        <v>1.2606084920399999E-2</v>
      </c>
      <c r="AJ5057" s="122">
        <v>1.06021934712E-2</v>
      </c>
      <c r="AK5057" s="122">
        <v>1.0577441688000001E-2</v>
      </c>
      <c r="AL5057" s="122">
        <v>0</v>
      </c>
    </row>
    <row r="5058" spans="1:38" hidden="1" x14ac:dyDescent="0.25">
      <c r="A5058" s="122" t="s">
        <v>2025</v>
      </c>
      <c r="B5058" s="122">
        <v>1</v>
      </c>
      <c r="C5058" s="122" t="s">
        <v>2234</v>
      </c>
      <c r="D5058" s="122" t="s">
        <v>2098</v>
      </c>
      <c r="E5058" s="122">
        <v>92</v>
      </c>
      <c r="F5058" s="122">
        <v>0</v>
      </c>
      <c r="G5058" s="122">
        <v>0</v>
      </c>
      <c r="H5058" s="122">
        <v>0</v>
      </c>
      <c r="I5058" s="122">
        <v>0</v>
      </c>
      <c r="J5058" s="122">
        <v>0</v>
      </c>
      <c r="K5058" s="122">
        <v>0</v>
      </c>
      <c r="L5058" s="122">
        <v>0</v>
      </c>
      <c r="M5058" s="122">
        <v>0</v>
      </c>
      <c r="N5058" s="122">
        <v>0</v>
      </c>
      <c r="O5058" s="122">
        <v>0</v>
      </c>
      <c r="P5058" s="122">
        <v>0</v>
      </c>
      <c r="Q5058" s="122">
        <v>0</v>
      </c>
      <c r="R5058" s="122">
        <v>6.5337510240000003E-4</v>
      </c>
      <c r="S5058" s="122">
        <v>1.4178293172E-3</v>
      </c>
      <c r="T5058" s="122">
        <v>1.5897462252000001E-3</v>
      </c>
      <c r="U5058" s="122">
        <v>1.7646897912000001E-3</v>
      </c>
      <c r="V5058" s="122">
        <v>1.9439011500000001E-3</v>
      </c>
      <c r="W5058" s="122">
        <v>2.126530152E-3</v>
      </c>
      <c r="X5058" s="122">
        <v>2.3145955608000002E-3</v>
      </c>
      <c r="Y5058" s="122">
        <v>2.5014794915999999E-3</v>
      </c>
      <c r="Z5058" s="122">
        <v>2.6921222831999998E-3</v>
      </c>
      <c r="AA5058" s="122">
        <v>2.8965616344000002E-3</v>
      </c>
      <c r="AB5058" s="122">
        <v>3.1040274024000001E-3</v>
      </c>
      <c r="AC5058" s="122">
        <v>3.3207004175999999E-3</v>
      </c>
      <c r="AD5058" s="122">
        <v>3.5485932528000002E-3</v>
      </c>
      <c r="AE5058" s="122">
        <v>3.7701044183999998E-3</v>
      </c>
      <c r="AF5058" s="122">
        <v>3.6194910983999998E-3</v>
      </c>
      <c r="AG5058" s="122">
        <v>3.4066763183999999E-3</v>
      </c>
      <c r="AH5058" s="122">
        <v>3.1541925803999999E-3</v>
      </c>
      <c r="AI5058" s="122">
        <v>2.8018199628E-3</v>
      </c>
      <c r="AJ5058" s="122">
        <v>2.3398520952000001E-3</v>
      </c>
      <c r="AK5058" s="122">
        <v>2.3543485367999999E-3</v>
      </c>
      <c r="AL5058" s="122">
        <v>0</v>
      </c>
    </row>
    <row r="5059" spans="1:38" hidden="1" x14ac:dyDescent="0.25">
      <c r="A5059" s="122" t="s">
        <v>2025</v>
      </c>
      <c r="B5059" s="122">
        <v>1</v>
      </c>
      <c r="C5059" s="122" t="s">
        <v>2234</v>
      </c>
      <c r="D5059" s="122" t="s">
        <v>2099</v>
      </c>
      <c r="E5059" s="122">
        <v>92</v>
      </c>
      <c r="F5059" s="122">
        <v>0</v>
      </c>
      <c r="G5059" s="122">
        <v>0</v>
      </c>
      <c r="H5059" s="122">
        <v>0</v>
      </c>
      <c r="I5059" s="122">
        <v>0</v>
      </c>
      <c r="J5059" s="122">
        <v>0</v>
      </c>
      <c r="K5059" s="122">
        <v>0</v>
      </c>
      <c r="L5059" s="122">
        <v>0</v>
      </c>
      <c r="M5059" s="122">
        <v>0</v>
      </c>
      <c r="N5059" s="122">
        <v>0</v>
      </c>
      <c r="O5059" s="122">
        <v>0</v>
      </c>
      <c r="P5059" s="122">
        <v>0</v>
      </c>
      <c r="Q5059" s="122">
        <v>0</v>
      </c>
      <c r="R5059" s="122">
        <v>5.0495507028000004E-3</v>
      </c>
      <c r="S5059" s="122">
        <v>1.0896668923200001E-2</v>
      </c>
      <c r="T5059" s="122">
        <v>1.2168337472400001E-2</v>
      </c>
      <c r="U5059" s="122">
        <v>1.34495856816E-2</v>
      </c>
      <c r="V5059" s="122">
        <v>1.47392484744E-2</v>
      </c>
      <c r="W5059" s="122">
        <v>1.6026669875999999E-2</v>
      </c>
      <c r="X5059" s="122">
        <v>1.7303922687600001E-2</v>
      </c>
      <c r="Y5059" s="122">
        <v>1.86287706108E-2</v>
      </c>
      <c r="Z5059" s="122">
        <v>2.00291332692E-2</v>
      </c>
      <c r="AA5059" s="122">
        <v>2.1548704444800001E-2</v>
      </c>
      <c r="AB5059" s="122">
        <v>2.3134326632400001E-2</v>
      </c>
      <c r="AC5059" s="122">
        <v>2.4782101155599999E-2</v>
      </c>
      <c r="AD5059" s="122">
        <v>2.6475582114000001E-2</v>
      </c>
      <c r="AE5059" s="122">
        <v>2.8180042657200002E-2</v>
      </c>
      <c r="AF5059" s="122">
        <v>2.7041612023200001E-2</v>
      </c>
      <c r="AG5059" s="122">
        <v>2.5444688811599999E-2</v>
      </c>
      <c r="AH5059" s="122">
        <v>2.3506665464400001E-2</v>
      </c>
      <c r="AI5059" s="122">
        <v>2.0787800131200001E-2</v>
      </c>
      <c r="AJ5059" s="122">
        <v>1.7292219663599999E-2</v>
      </c>
      <c r="AK5059" s="122">
        <v>1.7244062073599999E-2</v>
      </c>
      <c r="AL5059" s="122">
        <v>0</v>
      </c>
    </row>
    <row r="5060" spans="1:38" hidden="1" x14ac:dyDescent="0.25">
      <c r="A5060" s="122" t="s">
        <v>2025</v>
      </c>
      <c r="B5060" s="122">
        <v>1</v>
      </c>
      <c r="C5060" s="122" t="s">
        <v>2234</v>
      </c>
      <c r="D5060" s="122" t="s">
        <v>2100</v>
      </c>
      <c r="E5060" s="122">
        <v>92</v>
      </c>
      <c r="F5060" s="122">
        <v>0</v>
      </c>
      <c r="G5060" s="122">
        <v>0</v>
      </c>
      <c r="H5060" s="122">
        <v>0</v>
      </c>
      <c r="I5060" s="122">
        <v>0</v>
      </c>
      <c r="J5060" s="122">
        <v>0</v>
      </c>
      <c r="K5060" s="122">
        <v>0</v>
      </c>
      <c r="L5060" s="122">
        <v>0</v>
      </c>
      <c r="M5060" s="122">
        <v>0</v>
      </c>
      <c r="N5060" s="122">
        <v>0</v>
      </c>
      <c r="O5060" s="122">
        <v>0</v>
      </c>
      <c r="P5060" s="122">
        <v>0</v>
      </c>
      <c r="Q5060" s="122">
        <v>0</v>
      </c>
      <c r="R5060" s="122">
        <v>2.5303615032E-3</v>
      </c>
      <c r="S5060" s="122">
        <v>5.4841417272000004E-3</v>
      </c>
      <c r="T5060" s="122">
        <v>6.1568442659999997E-3</v>
      </c>
      <c r="U5060" s="122">
        <v>6.8506152227999998E-3</v>
      </c>
      <c r="V5060" s="122">
        <v>7.5833305728000002E-3</v>
      </c>
      <c r="W5060" s="122">
        <v>8.3443409339999993E-3</v>
      </c>
      <c r="X5060" s="122">
        <v>9.1278784103999994E-3</v>
      </c>
      <c r="Y5060" s="122">
        <v>9.9360112115999995E-3</v>
      </c>
      <c r="Z5060" s="122">
        <v>1.07691582216E-2</v>
      </c>
      <c r="AA5060" s="122">
        <v>1.1657605638E-2</v>
      </c>
      <c r="AB5060" s="122">
        <v>1.2568317743999999E-2</v>
      </c>
      <c r="AC5060" s="122">
        <v>1.3534126924799999E-2</v>
      </c>
      <c r="AD5060" s="122">
        <v>1.45350382632E-2</v>
      </c>
      <c r="AE5060" s="122">
        <v>1.555585833E-2</v>
      </c>
      <c r="AF5060" s="122">
        <v>1.50103360488E-2</v>
      </c>
      <c r="AG5060" s="122">
        <v>1.4203888511999999E-2</v>
      </c>
      <c r="AH5060" s="122">
        <v>1.3201113099600001E-2</v>
      </c>
      <c r="AI5060" s="122">
        <v>1.1742283561200001E-2</v>
      </c>
      <c r="AJ5060" s="122">
        <v>9.8026266468000008E-3</v>
      </c>
      <c r="AK5060" s="122">
        <v>9.7921040555999997E-3</v>
      </c>
      <c r="AL5060" s="122">
        <v>0</v>
      </c>
    </row>
    <row r="5061" spans="1:38" hidden="1" x14ac:dyDescent="0.25">
      <c r="A5061" s="122" t="s">
        <v>2025</v>
      </c>
      <c r="B5061" s="122">
        <v>1</v>
      </c>
      <c r="C5061" s="122" t="s">
        <v>2234</v>
      </c>
      <c r="D5061" s="122" t="s">
        <v>2101</v>
      </c>
      <c r="E5061" s="122">
        <v>92</v>
      </c>
      <c r="F5061" s="122">
        <v>0</v>
      </c>
      <c r="G5061" s="122">
        <v>0</v>
      </c>
      <c r="H5061" s="122">
        <v>0</v>
      </c>
      <c r="I5061" s="122">
        <v>0</v>
      </c>
      <c r="J5061" s="122">
        <v>0</v>
      </c>
      <c r="K5061" s="122">
        <v>0</v>
      </c>
      <c r="L5061" s="122">
        <v>0</v>
      </c>
      <c r="M5061" s="122">
        <v>0</v>
      </c>
      <c r="N5061" s="122">
        <v>0</v>
      </c>
      <c r="O5061" s="122">
        <v>0</v>
      </c>
      <c r="P5061" s="122">
        <v>0</v>
      </c>
      <c r="Q5061" s="122">
        <v>0</v>
      </c>
      <c r="R5061" s="122">
        <v>2.8610369747999998E-3</v>
      </c>
      <c r="S5061" s="122">
        <v>6.1958502455999997E-3</v>
      </c>
      <c r="T5061" s="122">
        <v>6.9555705084000004E-3</v>
      </c>
      <c r="U5061" s="122">
        <v>7.7480922024000002E-3</v>
      </c>
      <c r="V5061" s="122">
        <v>8.5807464407999991E-3</v>
      </c>
      <c r="W5061" s="122">
        <v>9.4346699364000006E-3</v>
      </c>
      <c r="X5061" s="122">
        <v>1.0305431604E-2</v>
      </c>
      <c r="Y5061" s="122">
        <v>1.1215141202399999E-2</v>
      </c>
      <c r="Z5061" s="122">
        <v>1.21584699E-2</v>
      </c>
      <c r="AA5061" s="122">
        <v>1.3106596146E-2</v>
      </c>
      <c r="AB5061" s="122">
        <v>1.4084058020399999E-2</v>
      </c>
      <c r="AC5061" s="122">
        <v>1.51044836448E-2</v>
      </c>
      <c r="AD5061" s="122">
        <v>1.6151677484399999E-2</v>
      </c>
      <c r="AE5061" s="122">
        <v>1.72334424396E-2</v>
      </c>
      <c r="AF5061" s="122">
        <v>1.65480115356E-2</v>
      </c>
      <c r="AG5061" s="122">
        <v>1.55864567208E-2</v>
      </c>
      <c r="AH5061" s="122">
        <v>1.44184819812E-2</v>
      </c>
      <c r="AI5061" s="122">
        <v>1.27841349816E-2</v>
      </c>
      <c r="AJ5061" s="122">
        <v>1.05709366044E-2</v>
      </c>
      <c r="AK5061" s="122">
        <v>1.0582688270400001E-2</v>
      </c>
      <c r="AL5061" s="122">
        <v>0</v>
      </c>
    </row>
    <row r="5062" spans="1:38" hidden="1" x14ac:dyDescent="0.25">
      <c r="A5062" s="122" t="s">
        <v>2025</v>
      </c>
      <c r="B5062" s="122">
        <v>1</v>
      </c>
      <c r="C5062" s="122" t="s">
        <v>2234</v>
      </c>
      <c r="D5062" s="122" t="s">
        <v>2135</v>
      </c>
      <c r="E5062" s="122">
        <v>92</v>
      </c>
      <c r="F5062" s="122">
        <v>0</v>
      </c>
      <c r="G5062" s="122">
        <v>0</v>
      </c>
      <c r="H5062" s="122">
        <v>0</v>
      </c>
      <c r="I5062" s="122">
        <v>0</v>
      </c>
      <c r="J5062" s="122">
        <v>0</v>
      </c>
      <c r="K5062" s="122">
        <v>0</v>
      </c>
      <c r="L5062" s="122">
        <v>0</v>
      </c>
      <c r="M5062" s="122">
        <v>0</v>
      </c>
      <c r="N5062" s="122">
        <v>0</v>
      </c>
      <c r="O5062" s="122">
        <v>0</v>
      </c>
      <c r="P5062" s="122">
        <v>0</v>
      </c>
      <c r="Q5062" s="122">
        <v>0</v>
      </c>
      <c r="R5062" s="122">
        <v>3.4804918799999998E-5</v>
      </c>
      <c r="S5062" s="122">
        <v>7.4433918000000002E-5</v>
      </c>
      <c r="T5062" s="122">
        <v>8.2500047999999997E-5</v>
      </c>
      <c r="U5062" s="122">
        <v>9.0639985200000002E-5</v>
      </c>
      <c r="V5062" s="122">
        <v>9.7271538000000003E-5</v>
      </c>
      <c r="W5062" s="122">
        <v>1.01996646E-4</v>
      </c>
      <c r="X5062" s="122">
        <v>1.0606705680000001E-4</v>
      </c>
      <c r="Y5062" s="122">
        <v>1.093370856E-4</v>
      </c>
      <c r="Z5062" s="122">
        <v>1.117707132E-4</v>
      </c>
      <c r="AA5062" s="122">
        <v>1.167260868E-4</v>
      </c>
      <c r="AB5062" s="122">
        <v>1.2481842719999999E-4</v>
      </c>
      <c r="AC5062" s="122">
        <v>1.331236668E-4</v>
      </c>
      <c r="AD5062" s="122">
        <v>1.414647648E-4</v>
      </c>
      <c r="AE5062" s="122">
        <v>1.499505828E-4</v>
      </c>
      <c r="AF5062" s="122">
        <v>1.4303851440000001E-4</v>
      </c>
      <c r="AG5062" s="122">
        <v>1.3376324880000001E-4</v>
      </c>
      <c r="AH5062" s="122">
        <v>1.2297163919999999E-4</v>
      </c>
      <c r="AI5062" s="122">
        <v>1.0836111E-4</v>
      </c>
      <c r="AJ5062" s="122">
        <v>8.9059240800000005E-5</v>
      </c>
      <c r="AK5062" s="122">
        <v>8.8630789199999998E-5</v>
      </c>
      <c r="AL5062" s="122">
        <v>0</v>
      </c>
    </row>
    <row r="5063" spans="1:38" hidden="1" x14ac:dyDescent="0.25">
      <c r="A5063" s="122" t="s">
        <v>2025</v>
      </c>
      <c r="B5063" s="122">
        <v>1</v>
      </c>
      <c r="C5063" s="122" t="s">
        <v>2234</v>
      </c>
      <c r="D5063" s="122" t="s">
        <v>2102</v>
      </c>
      <c r="E5063" s="122">
        <v>92</v>
      </c>
      <c r="F5063" s="122">
        <v>0</v>
      </c>
      <c r="G5063" s="122">
        <v>0</v>
      </c>
      <c r="H5063" s="122">
        <v>0</v>
      </c>
      <c r="I5063" s="122">
        <v>0</v>
      </c>
      <c r="J5063" s="122">
        <v>0</v>
      </c>
      <c r="K5063" s="122">
        <v>0</v>
      </c>
      <c r="L5063" s="122">
        <v>0</v>
      </c>
      <c r="M5063" s="122">
        <v>0</v>
      </c>
      <c r="N5063" s="122">
        <v>0</v>
      </c>
      <c r="O5063" s="122">
        <v>0</v>
      </c>
      <c r="P5063" s="122">
        <v>0</v>
      </c>
      <c r="Q5063" s="122">
        <v>0</v>
      </c>
      <c r="R5063" s="122">
        <v>1.4412413148000001E-3</v>
      </c>
      <c r="S5063" s="122">
        <v>3.1126952459999998E-3</v>
      </c>
      <c r="T5063" s="122">
        <v>3.4961061227999999E-3</v>
      </c>
      <c r="U5063" s="122">
        <v>3.8884883531999999E-3</v>
      </c>
      <c r="V5063" s="122">
        <v>4.2663259020000004E-3</v>
      </c>
      <c r="W5063" s="122">
        <v>4.6925673060000004E-3</v>
      </c>
      <c r="X5063" s="122">
        <v>5.1280965180000001E-3</v>
      </c>
      <c r="Y5063" s="122">
        <v>5.5666126703999997E-3</v>
      </c>
      <c r="Z5063" s="122">
        <v>6.0236151948000003E-3</v>
      </c>
      <c r="AA5063" s="122">
        <v>6.4956403787999996E-3</v>
      </c>
      <c r="AB5063" s="122">
        <v>6.9756184895999997E-3</v>
      </c>
      <c r="AC5063" s="122">
        <v>7.4731187351999998E-3</v>
      </c>
      <c r="AD5063" s="122">
        <v>7.9754147604E-3</v>
      </c>
      <c r="AE5063" s="122">
        <v>8.4820556015999995E-3</v>
      </c>
      <c r="AF5063" s="122">
        <v>8.1243277811999994E-3</v>
      </c>
      <c r="AG5063" s="122">
        <v>7.6274091492000004E-3</v>
      </c>
      <c r="AH5063" s="122">
        <v>7.0206799559999998E-3</v>
      </c>
      <c r="AI5063" s="122">
        <v>6.2005066116000004E-3</v>
      </c>
      <c r="AJ5063" s="122">
        <v>5.0787199031999998E-3</v>
      </c>
      <c r="AK5063" s="122">
        <v>5.0612214060000004E-3</v>
      </c>
      <c r="AL5063" s="122">
        <v>0</v>
      </c>
    </row>
    <row r="5064" spans="1:38" hidden="1" x14ac:dyDescent="0.25">
      <c r="A5064" s="122" t="s">
        <v>2025</v>
      </c>
      <c r="B5064" s="122">
        <v>1</v>
      </c>
      <c r="C5064" s="122" t="s">
        <v>2234</v>
      </c>
      <c r="D5064" s="122" t="s">
        <v>2103</v>
      </c>
      <c r="E5064" s="122">
        <v>92</v>
      </c>
      <c r="F5064" s="122">
        <v>0</v>
      </c>
      <c r="G5064" s="122">
        <v>0</v>
      </c>
      <c r="H5064" s="122">
        <v>0</v>
      </c>
      <c r="I5064" s="122">
        <v>0</v>
      </c>
      <c r="J5064" s="122">
        <v>0</v>
      </c>
      <c r="K5064" s="122">
        <v>0</v>
      </c>
      <c r="L5064" s="122">
        <v>0</v>
      </c>
      <c r="M5064" s="122">
        <v>0</v>
      </c>
      <c r="N5064" s="122">
        <v>0</v>
      </c>
      <c r="O5064" s="122">
        <v>0</v>
      </c>
      <c r="P5064" s="122">
        <v>0</v>
      </c>
      <c r="Q5064" s="122">
        <v>0</v>
      </c>
      <c r="R5064" s="122">
        <v>4.5962879040000002E-4</v>
      </c>
      <c r="S5064" s="122">
        <v>9.9798349200000002E-4</v>
      </c>
      <c r="T5064" s="122">
        <v>1.1254409688E-3</v>
      </c>
      <c r="U5064" s="122">
        <v>1.2579654144E-3</v>
      </c>
      <c r="V5064" s="122">
        <v>1.3991481359999999E-3</v>
      </c>
      <c r="W5064" s="122">
        <v>1.5459039444E-3</v>
      </c>
      <c r="X5064" s="122">
        <v>1.6986024383999999E-3</v>
      </c>
      <c r="Y5064" s="122">
        <v>1.8512555064000001E-3</v>
      </c>
      <c r="Z5064" s="122">
        <v>2.0089363079999999E-3</v>
      </c>
      <c r="AA5064" s="122">
        <v>2.1749575644000002E-3</v>
      </c>
      <c r="AB5064" s="122">
        <v>2.3469461088000002E-3</v>
      </c>
      <c r="AC5064" s="122">
        <v>2.53489341E-3</v>
      </c>
      <c r="AD5064" s="122">
        <v>2.7260722283999998E-3</v>
      </c>
      <c r="AE5064" s="122">
        <v>2.9259270911999999E-3</v>
      </c>
      <c r="AF5064" s="122">
        <v>2.8310963363999998E-3</v>
      </c>
      <c r="AG5064" s="122">
        <v>2.6877675780000001E-3</v>
      </c>
      <c r="AH5064" s="122">
        <v>2.4991574592000002E-3</v>
      </c>
      <c r="AI5064" s="122">
        <v>2.2279378680000001E-3</v>
      </c>
      <c r="AJ5064" s="122">
        <v>1.8656450963999999E-3</v>
      </c>
      <c r="AK5064" s="122">
        <v>1.8945851567999999E-3</v>
      </c>
      <c r="AL5064" s="122">
        <v>0</v>
      </c>
    </row>
    <row r="5065" spans="1:38" hidden="1" x14ac:dyDescent="0.25">
      <c r="A5065" s="122" t="s">
        <v>2025</v>
      </c>
      <c r="B5065" s="122">
        <v>1</v>
      </c>
      <c r="C5065" s="122" t="s">
        <v>2234</v>
      </c>
      <c r="D5065" s="122" t="s">
        <v>2104</v>
      </c>
      <c r="E5065" s="122">
        <v>92</v>
      </c>
      <c r="F5065" s="122">
        <v>0</v>
      </c>
      <c r="G5065" s="122">
        <v>0</v>
      </c>
      <c r="H5065" s="122">
        <v>0</v>
      </c>
      <c r="I5065" s="122">
        <v>0</v>
      </c>
      <c r="J5065" s="122">
        <v>0</v>
      </c>
      <c r="K5065" s="122">
        <v>0</v>
      </c>
      <c r="L5065" s="122">
        <v>0</v>
      </c>
      <c r="M5065" s="122">
        <v>0</v>
      </c>
      <c r="N5065" s="122">
        <v>0</v>
      </c>
      <c r="O5065" s="122">
        <v>0</v>
      </c>
      <c r="P5065" s="122">
        <v>0</v>
      </c>
      <c r="Q5065" s="122">
        <v>0</v>
      </c>
      <c r="R5065" s="122">
        <v>4.1977627116000001E-3</v>
      </c>
      <c r="S5065" s="122">
        <v>9.1401071699999999E-3</v>
      </c>
      <c r="T5065" s="122">
        <v>1.0350510115200001E-2</v>
      </c>
      <c r="U5065" s="122">
        <v>1.1648843002800001E-2</v>
      </c>
      <c r="V5065" s="122">
        <v>1.3096133693999999E-2</v>
      </c>
      <c r="W5065" s="122">
        <v>1.4611300798800001E-2</v>
      </c>
      <c r="X5065" s="122">
        <v>1.6195011878400001E-2</v>
      </c>
      <c r="Y5065" s="122">
        <v>1.7778334545599999E-2</v>
      </c>
      <c r="Z5065" s="122">
        <v>1.9414707705599998E-2</v>
      </c>
      <c r="AA5065" s="122">
        <v>2.1059996502000002E-2</v>
      </c>
      <c r="AB5065" s="122">
        <v>2.2791975231599999E-2</v>
      </c>
      <c r="AC5065" s="122">
        <v>2.4611922334800002E-2</v>
      </c>
      <c r="AD5065" s="122">
        <v>2.6489608858800001E-2</v>
      </c>
      <c r="AE5065" s="122">
        <v>2.8471459612799999E-2</v>
      </c>
      <c r="AF5065" s="122">
        <v>2.7605814440400001E-2</v>
      </c>
      <c r="AG5065" s="122">
        <v>2.6207273163600001E-2</v>
      </c>
      <c r="AH5065" s="122">
        <v>2.4457713124799999E-2</v>
      </c>
      <c r="AI5065" s="122">
        <v>2.1863310287999999E-2</v>
      </c>
      <c r="AJ5065" s="122">
        <v>1.79612471988E-2</v>
      </c>
      <c r="AK5065" s="122">
        <v>1.8102508551600002E-2</v>
      </c>
      <c r="AL5065" s="122">
        <v>0</v>
      </c>
    </row>
    <row r="5066" spans="1:38" hidden="1" x14ac:dyDescent="0.25">
      <c r="A5066" s="122" t="s">
        <v>2025</v>
      </c>
      <c r="B5066" s="122">
        <v>1</v>
      </c>
      <c r="C5066" s="122" t="s">
        <v>2234</v>
      </c>
      <c r="D5066" s="122" t="s">
        <v>2105</v>
      </c>
      <c r="E5066" s="122">
        <v>92</v>
      </c>
      <c r="F5066" s="122">
        <v>0</v>
      </c>
      <c r="G5066" s="122">
        <v>0</v>
      </c>
      <c r="H5066" s="122">
        <v>0</v>
      </c>
      <c r="I5066" s="122">
        <v>0</v>
      </c>
      <c r="J5066" s="122">
        <v>0</v>
      </c>
      <c r="K5066" s="122">
        <v>0</v>
      </c>
      <c r="L5066" s="122">
        <v>0</v>
      </c>
      <c r="M5066" s="122">
        <v>0</v>
      </c>
      <c r="N5066" s="122">
        <v>0</v>
      </c>
      <c r="O5066" s="122">
        <v>0</v>
      </c>
      <c r="P5066" s="122">
        <v>0</v>
      </c>
      <c r="Q5066" s="122">
        <v>0</v>
      </c>
      <c r="R5066" s="122">
        <v>3.2174070000000001E-4</v>
      </c>
      <c r="S5066" s="122">
        <v>6.9324489960000005E-4</v>
      </c>
      <c r="T5066" s="122">
        <v>7.8018318839999997E-4</v>
      </c>
      <c r="U5066" s="122">
        <v>8.645419236E-4</v>
      </c>
      <c r="V5066" s="122">
        <v>9.537579444E-4</v>
      </c>
      <c r="W5066" s="122">
        <v>1.0461219468000001E-3</v>
      </c>
      <c r="X5066" s="122">
        <v>1.1439278232E-3</v>
      </c>
      <c r="Y5066" s="122">
        <v>1.2510652452000001E-3</v>
      </c>
      <c r="Z5066" s="122">
        <v>1.3682171304E-3</v>
      </c>
      <c r="AA5066" s="122">
        <v>1.4946997571999999E-3</v>
      </c>
      <c r="AB5066" s="122">
        <v>1.6412482139999999E-3</v>
      </c>
      <c r="AC5066" s="122">
        <v>1.8075148512000001E-3</v>
      </c>
      <c r="AD5066" s="122">
        <v>1.9692308484000002E-3</v>
      </c>
      <c r="AE5066" s="122">
        <v>2.1431477867999999E-3</v>
      </c>
      <c r="AF5066" s="122">
        <v>2.0540788979999999E-3</v>
      </c>
      <c r="AG5066" s="122">
        <v>1.9300264416000001E-3</v>
      </c>
      <c r="AH5066" s="122">
        <v>1.7889267732E-3</v>
      </c>
      <c r="AI5066" s="122">
        <v>1.590031806E-3</v>
      </c>
      <c r="AJ5066" s="122">
        <v>1.3379451636E-3</v>
      </c>
      <c r="AK5066" s="122">
        <v>1.3295694935999999E-3</v>
      </c>
      <c r="AL5066" s="122">
        <v>0</v>
      </c>
    </row>
    <row r="5067" spans="1:38" hidden="1" x14ac:dyDescent="0.25">
      <c r="A5067" s="122" t="s">
        <v>2025</v>
      </c>
      <c r="B5067" s="122">
        <v>1</v>
      </c>
      <c r="C5067" s="122" t="s">
        <v>2234</v>
      </c>
      <c r="D5067" s="122" t="s">
        <v>475</v>
      </c>
      <c r="E5067" s="122">
        <v>92</v>
      </c>
      <c r="F5067" s="122">
        <v>0</v>
      </c>
      <c r="G5067" s="122">
        <v>0</v>
      </c>
      <c r="H5067" s="122">
        <v>0</v>
      </c>
      <c r="I5067" s="122">
        <v>0</v>
      </c>
      <c r="J5067" s="122">
        <v>0</v>
      </c>
      <c r="K5067" s="122">
        <v>0</v>
      </c>
      <c r="L5067" s="122">
        <v>0</v>
      </c>
      <c r="M5067" s="122">
        <v>0</v>
      </c>
      <c r="N5067" s="122">
        <v>0</v>
      </c>
      <c r="O5067" s="122">
        <v>0</v>
      </c>
      <c r="P5067" s="122">
        <v>0</v>
      </c>
      <c r="Q5067" s="122">
        <v>0</v>
      </c>
      <c r="R5067" s="122">
        <v>8.7134094960000005E-4</v>
      </c>
      <c r="S5067" s="122">
        <v>1.8867772715999999E-3</v>
      </c>
      <c r="T5067" s="122">
        <v>2.1169823303999998E-3</v>
      </c>
      <c r="U5067" s="122">
        <v>2.3570870411999999E-3</v>
      </c>
      <c r="V5067" s="122">
        <v>2.6034228323999998E-3</v>
      </c>
      <c r="W5067" s="122">
        <v>2.8578934956000001E-3</v>
      </c>
      <c r="X5067" s="122">
        <v>3.1250360028000001E-3</v>
      </c>
      <c r="Y5067" s="122">
        <v>3.4103666784E-3</v>
      </c>
      <c r="Z5067" s="122">
        <v>3.7099227672000002E-3</v>
      </c>
      <c r="AA5067" s="122">
        <v>4.0138722336000004E-3</v>
      </c>
      <c r="AB5067" s="122">
        <v>4.3324551432000003E-3</v>
      </c>
      <c r="AC5067" s="122">
        <v>4.663609638E-3</v>
      </c>
      <c r="AD5067" s="122">
        <v>5.0113509744000003E-3</v>
      </c>
      <c r="AE5067" s="122">
        <v>5.3669932992000003E-3</v>
      </c>
      <c r="AF5067" s="122">
        <v>5.1792010895999998E-3</v>
      </c>
      <c r="AG5067" s="122">
        <v>4.88910792E-3</v>
      </c>
      <c r="AH5067" s="122">
        <v>4.5319986167999997E-3</v>
      </c>
      <c r="AI5067" s="122">
        <v>4.0235076912E-3</v>
      </c>
      <c r="AJ5067" s="122">
        <v>3.3689950895999998E-3</v>
      </c>
      <c r="AK5067" s="122">
        <v>3.369084012E-3</v>
      </c>
      <c r="AL5067" s="122">
        <v>0</v>
      </c>
    </row>
    <row r="5068" spans="1:38" hidden="1" x14ac:dyDescent="0.25">
      <c r="A5068" s="122" t="s">
        <v>2025</v>
      </c>
      <c r="B5068" s="122">
        <v>1</v>
      </c>
      <c r="C5068" s="122" t="s">
        <v>2234</v>
      </c>
      <c r="D5068" s="122" t="s">
        <v>2106</v>
      </c>
      <c r="E5068" s="122">
        <v>92</v>
      </c>
      <c r="F5068" s="122">
        <v>0</v>
      </c>
      <c r="G5068" s="122">
        <v>0</v>
      </c>
      <c r="H5068" s="122">
        <v>0</v>
      </c>
      <c r="I5068" s="122">
        <v>0</v>
      </c>
      <c r="J5068" s="122">
        <v>0</v>
      </c>
      <c r="K5068" s="122">
        <v>0</v>
      </c>
      <c r="L5068" s="122">
        <v>0</v>
      </c>
      <c r="M5068" s="122">
        <v>0</v>
      </c>
      <c r="N5068" s="122">
        <v>0</v>
      </c>
      <c r="O5068" s="122">
        <v>0</v>
      </c>
      <c r="P5068" s="122">
        <v>0</v>
      </c>
      <c r="Q5068" s="122">
        <v>0</v>
      </c>
      <c r="R5068" s="122">
        <v>6.3982778279999999E-4</v>
      </c>
      <c r="S5068" s="122">
        <v>1.3888837092E-3</v>
      </c>
      <c r="T5068" s="122">
        <v>1.5612268176E-3</v>
      </c>
      <c r="U5068" s="122">
        <v>1.7375326812E-3</v>
      </c>
      <c r="V5068" s="122">
        <v>1.9215339504E-3</v>
      </c>
      <c r="W5068" s="122">
        <v>2.1032944715999998E-3</v>
      </c>
      <c r="X5068" s="122">
        <v>2.2891916532E-3</v>
      </c>
      <c r="Y5068" s="122">
        <v>2.4761033219999999E-3</v>
      </c>
      <c r="Z5068" s="122">
        <v>2.6701335263999999E-3</v>
      </c>
      <c r="AA5068" s="122">
        <v>2.8790554188E-3</v>
      </c>
      <c r="AB5068" s="122">
        <v>3.09604119E-3</v>
      </c>
      <c r="AC5068" s="122">
        <v>3.3175235724E-3</v>
      </c>
      <c r="AD5068" s="122">
        <v>3.5566968492000001E-3</v>
      </c>
      <c r="AE5068" s="122">
        <v>3.7938807084E-3</v>
      </c>
      <c r="AF5068" s="122">
        <v>3.6503138856000001E-3</v>
      </c>
      <c r="AG5068" s="122">
        <v>3.4440447911999999E-3</v>
      </c>
      <c r="AH5068" s="122">
        <v>3.1893585756000002E-3</v>
      </c>
      <c r="AI5068" s="122">
        <v>2.8330761863999999E-3</v>
      </c>
      <c r="AJ5068" s="122">
        <v>2.3665916880000002E-3</v>
      </c>
      <c r="AK5068" s="122">
        <v>2.3830777884000002E-3</v>
      </c>
      <c r="AL5068" s="122">
        <v>0</v>
      </c>
    </row>
    <row r="5069" spans="1:38" hidden="1" x14ac:dyDescent="0.25">
      <c r="A5069" s="122" t="s">
        <v>2025</v>
      </c>
      <c r="B5069" s="122">
        <v>1</v>
      </c>
      <c r="C5069" s="122" t="s">
        <v>2234</v>
      </c>
      <c r="D5069" s="122" t="s">
        <v>2107</v>
      </c>
      <c r="E5069" s="122">
        <v>92</v>
      </c>
      <c r="F5069" s="122">
        <v>0</v>
      </c>
      <c r="G5069" s="122">
        <v>0</v>
      </c>
      <c r="H5069" s="122">
        <v>0</v>
      </c>
      <c r="I5069" s="122">
        <v>0</v>
      </c>
      <c r="J5069" s="122">
        <v>0</v>
      </c>
      <c r="K5069" s="122">
        <v>0</v>
      </c>
      <c r="L5069" s="122">
        <v>0</v>
      </c>
      <c r="M5069" s="122">
        <v>0</v>
      </c>
      <c r="N5069" s="122">
        <v>0</v>
      </c>
      <c r="O5069" s="122">
        <v>0</v>
      </c>
      <c r="P5069" s="122">
        <v>0</v>
      </c>
      <c r="Q5069" s="122">
        <v>0</v>
      </c>
      <c r="R5069" s="122">
        <v>4.3119264504000001E-3</v>
      </c>
      <c r="S5069" s="122">
        <v>9.3342506580000005E-3</v>
      </c>
      <c r="T5069" s="122">
        <v>1.0449026405999999E-2</v>
      </c>
      <c r="U5069" s="122">
        <v>1.1577343443600001E-2</v>
      </c>
      <c r="V5069" s="122">
        <v>1.2720766113600001E-2</v>
      </c>
      <c r="W5069" s="122">
        <v>1.3905974271599999E-2</v>
      </c>
      <c r="X5069" s="122">
        <v>1.5154087630799999E-2</v>
      </c>
      <c r="Y5069" s="122">
        <v>1.64727164532E-2</v>
      </c>
      <c r="Z5069" s="122">
        <v>1.7842940608800002E-2</v>
      </c>
      <c r="AA5069" s="122">
        <v>1.9249502911199999E-2</v>
      </c>
      <c r="AB5069" s="122">
        <v>2.0674142992800001E-2</v>
      </c>
      <c r="AC5069" s="122">
        <v>2.2140171466800002E-2</v>
      </c>
      <c r="AD5069" s="122">
        <v>2.3637287565600001E-2</v>
      </c>
      <c r="AE5069" s="122">
        <v>2.5161427149599999E-2</v>
      </c>
      <c r="AF5069" s="122">
        <v>2.4106208103600001E-2</v>
      </c>
      <c r="AG5069" s="122">
        <v>2.2668312715199999E-2</v>
      </c>
      <c r="AH5069" s="122">
        <v>2.09281002216E-2</v>
      </c>
      <c r="AI5069" s="122">
        <v>1.8511115582400001E-2</v>
      </c>
      <c r="AJ5069" s="122">
        <v>1.5938886583200002E-2</v>
      </c>
      <c r="AK5069" s="122">
        <v>1.5899509477200001E-2</v>
      </c>
      <c r="AL5069" s="122">
        <v>0</v>
      </c>
    </row>
    <row r="5070" spans="1:38" hidden="1" x14ac:dyDescent="0.25">
      <c r="A5070" s="122" t="s">
        <v>2025</v>
      </c>
      <c r="B5070" s="122">
        <v>1</v>
      </c>
      <c r="C5070" s="122" t="s">
        <v>2234</v>
      </c>
      <c r="D5070" s="122" t="s">
        <v>2108</v>
      </c>
      <c r="E5070" s="122">
        <v>92</v>
      </c>
      <c r="F5070" s="122">
        <v>0</v>
      </c>
      <c r="G5070" s="122">
        <v>0</v>
      </c>
      <c r="H5070" s="122">
        <v>0</v>
      </c>
      <c r="I5070" s="122">
        <v>0</v>
      </c>
      <c r="J5070" s="122">
        <v>0</v>
      </c>
      <c r="K5070" s="122">
        <v>0</v>
      </c>
      <c r="L5070" s="122">
        <v>0</v>
      </c>
      <c r="M5070" s="122">
        <v>0</v>
      </c>
      <c r="N5070" s="122">
        <v>0</v>
      </c>
      <c r="O5070" s="122">
        <v>0</v>
      </c>
      <c r="P5070" s="122">
        <v>0</v>
      </c>
      <c r="Q5070" s="122">
        <v>0</v>
      </c>
      <c r="R5070" s="122">
        <v>9.3537818280000002E-4</v>
      </c>
      <c r="S5070" s="122">
        <v>2.0375453615999999E-3</v>
      </c>
      <c r="T5070" s="122">
        <v>2.3038739796000002E-3</v>
      </c>
      <c r="U5070" s="122">
        <v>2.5856064335999999E-3</v>
      </c>
      <c r="V5070" s="122">
        <v>2.8816451831999998E-3</v>
      </c>
      <c r="W5070" s="122">
        <v>3.1890100415999999E-3</v>
      </c>
      <c r="X5070" s="122">
        <v>3.4978111655999998E-3</v>
      </c>
      <c r="Y5070" s="122">
        <v>3.8320223076000002E-3</v>
      </c>
      <c r="Z5070" s="122">
        <v>4.1864867724000004E-3</v>
      </c>
      <c r="AA5070" s="122">
        <v>4.5367094939999996E-3</v>
      </c>
      <c r="AB5070" s="122">
        <v>4.8794171472000001E-3</v>
      </c>
      <c r="AC5070" s="122">
        <v>5.2310474315999996E-3</v>
      </c>
      <c r="AD5070" s="122">
        <v>5.5718919755999999E-3</v>
      </c>
      <c r="AE5070" s="122">
        <v>5.9286718799999999E-3</v>
      </c>
      <c r="AF5070" s="122">
        <v>5.6846890751999996E-3</v>
      </c>
      <c r="AG5070" s="122">
        <v>5.3375852304E-3</v>
      </c>
      <c r="AH5070" s="122">
        <v>4.9279829279999998E-3</v>
      </c>
      <c r="AI5070" s="122">
        <v>4.3713237995999998E-3</v>
      </c>
      <c r="AJ5070" s="122">
        <v>3.6371313407999998E-3</v>
      </c>
      <c r="AK5070" s="122">
        <v>3.6301860672E-3</v>
      </c>
      <c r="AL5070" s="122">
        <v>0</v>
      </c>
    </row>
    <row r="5071" spans="1:38" hidden="1" x14ac:dyDescent="0.25">
      <c r="A5071" s="122" t="s">
        <v>2025</v>
      </c>
      <c r="B5071" s="122">
        <v>1</v>
      </c>
      <c r="C5071" s="122" t="s">
        <v>2234</v>
      </c>
      <c r="D5071" s="122" t="s">
        <v>2109</v>
      </c>
      <c r="E5071" s="122">
        <v>92</v>
      </c>
      <c r="F5071" s="122">
        <v>0</v>
      </c>
      <c r="G5071" s="122">
        <v>0</v>
      </c>
      <c r="H5071" s="122">
        <v>0</v>
      </c>
      <c r="I5071" s="122">
        <v>0</v>
      </c>
      <c r="J5071" s="122">
        <v>0</v>
      </c>
      <c r="K5071" s="122">
        <v>0</v>
      </c>
      <c r="L5071" s="122">
        <v>0</v>
      </c>
      <c r="M5071" s="122">
        <v>0</v>
      </c>
      <c r="N5071" s="122">
        <v>0</v>
      </c>
      <c r="O5071" s="122">
        <v>0</v>
      </c>
      <c r="P5071" s="122">
        <v>0</v>
      </c>
      <c r="Q5071" s="122">
        <v>0</v>
      </c>
      <c r="R5071" s="122">
        <v>1.0959450228E-3</v>
      </c>
      <c r="S5071" s="122">
        <v>2.4404544444000002E-3</v>
      </c>
      <c r="T5071" s="122">
        <v>2.8392567756000001E-3</v>
      </c>
      <c r="U5071" s="122">
        <v>3.2544890879999998E-3</v>
      </c>
      <c r="V5071" s="122">
        <v>3.7048408440000001E-3</v>
      </c>
      <c r="W5071" s="122">
        <v>4.1681170608000003E-3</v>
      </c>
      <c r="X5071" s="122">
        <v>4.6163386992000002E-3</v>
      </c>
      <c r="Y5071" s="122">
        <v>5.0509063271999997E-3</v>
      </c>
      <c r="Z5071" s="122">
        <v>5.4799150187999999E-3</v>
      </c>
      <c r="AA5071" s="122">
        <v>5.9155902372000002E-3</v>
      </c>
      <c r="AB5071" s="122">
        <v>6.4148553432000002E-3</v>
      </c>
      <c r="AC5071" s="122">
        <v>6.9410165003999996E-3</v>
      </c>
      <c r="AD5071" s="122">
        <v>7.5143673923999997E-3</v>
      </c>
      <c r="AE5071" s="122">
        <v>8.1368427647999994E-3</v>
      </c>
      <c r="AF5071" s="122">
        <v>7.9313386763999998E-3</v>
      </c>
      <c r="AG5071" s="122">
        <v>7.5800303939999999E-3</v>
      </c>
      <c r="AH5071" s="122">
        <v>7.1332931003999997E-3</v>
      </c>
      <c r="AI5071" s="122">
        <v>6.4348171355999998E-3</v>
      </c>
      <c r="AJ5071" s="122">
        <v>5.3487283487999998E-3</v>
      </c>
      <c r="AK5071" s="122">
        <v>5.3941095659999997E-3</v>
      </c>
      <c r="AL5071" s="122">
        <v>0</v>
      </c>
    </row>
    <row r="5072" spans="1:38" hidden="1" x14ac:dyDescent="0.25">
      <c r="A5072" s="122" t="s">
        <v>2025</v>
      </c>
      <c r="B5072" s="122">
        <v>1</v>
      </c>
      <c r="C5072" s="122" t="s">
        <v>2234</v>
      </c>
      <c r="D5072" s="122" t="s">
        <v>2110</v>
      </c>
      <c r="E5072" s="122">
        <v>92</v>
      </c>
      <c r="F5072" s="122">
        <v>0</v>
      </c>
      <c r="G5072" s="122">
        <v>0</v>
      </c>
      <c r="H5072" s="122">
        <v>0</v>
      </c>
      <c r="I5072" s="122">
        <v>0</v>
      </c>
      <c r="J5072" s="122">
        <v>0</v>
      </c>
      <c r="K5072" s="122">
        <v>0</v>
      </c>
      <c r="L5072" s="122">
        <v>0</v>
      </c>
      <c r="M5072" s="122">
        <v>0</v>
      </c>
      <c r="N5072" s="122">
        <v>0</v>
      </c>
      <c r="O5072" s="122">
        <v>0</v>
      </c>
      <c r="P5072" s="122">
        <v>0</v>
      </c>
      <c r="Q5072" s="122">
        <v>0</v>
      </c>
      <c r="R5072" s="122">
        <v>9.6485713224000007E-3</v>
      </c>
      <c r="S5072" s="122">
        <v>2.0809749572400001E-2</v>
      </c>
      <c r="T5072" s="122">
        <v>2.3200277385600002E-2</v>
      </c>
      <c r="U5072" s="122">
        <v>2.5601648586E-2</v>
      </c>
      <c r="V5072" s="122">
        <v>2.80575559104E-2</v>
      </c>
      <c r="W5072" s="122">
        <v>3.0658825067999999E-2</v>
      </c>
      <c r="X5072" s="122">
        <v>3.3422561239199997E-2</v>
      </c>
      <c r="Y5072" s="122">
        <v>3.6324152697599997E-2</v>
      </c>
      <c r="Z5072" s="122">
        <v>3.9337938577199999E-2</v>
      </c>
      <c r="AA5072" s="122">
        <v>4.25170273392E-2</v>
      </c>
      <c r="AB5072" s="122">
        <v>4.5749289043199998E-2</v>
      </c>
      <c r="AC5072" s="122">
        <v>4.9056512812799997E-2</v>
      </c>
      <c r="AD5072" s="122">
        <v>5.2389679491599998E-2</v>
      </c>
      <c r="AE5072" s="122">
        <v>5.5759735459200002E-2</v>
      </c>
      <c r="AF5072" s="122">
        <v>5.3344728257999997E-2</v>
      </c>
      <c r="AG5072" s="122">
        <v>4.9972114203600003E-2</v>
      </c>
      <c r="AH5072" s="122">
        <v>4.60001419476E-2</v>
      </c>
      <c r="AI5072" s="122">
        <v>4.0521180151200001E-2</v>
      </c>
      <c r="AJ5072" s="122">
        <v>3.4618112937599997E-2</v>
      </c>
      <c r="AK5072" s="122">
        <v>3.4032250197599999E-2</v>
      </c>
      <c r="AL5072" s="122">
        <v>0</v>
      </c>
    </row>
    <row r="5073" spans="1:38" hidden="1" x14ac:dyDescent="0.25">
      <c r="A5073" s="122" t="s">
        <v>2025</v>
      </c>
      <c r="B5073" s="122">
        <v>1</v>
      </c>
      <c r="C5073" s="122" t="s">
        <v>2234</v>
      </c>
      <c r="D5073" s="122" t="s">
        <v>2111</v>
      </c>
      <c r="E5073" s="122">
        <v>92</v>
      </c>
      <c r="F5073" s="122">
        <v>0</v>
      </c>
      <c r="G5073" s="122">
        <v>0</v>
      </c>
      <c r="H5073" s="122">
        <v>0</v>
      </c>
      <c r="I5073" s="122">
        <v>0</v>
      </c>
      <c r="J5073" s="122">
        <v>0</v>
      </c>
      <c r="K5073" s="122">
        <v>0</v>
      </c>
      <c r="L5073" s="122">
        <v>0</v>
      </c>
      <c r="M5073" s="122">
        <v>0</v>
      </c>
      <c r="N5073" s="122">
        <v>0</v>
      </c>
      <c r="O5073" s="122">
        <v>0</v>
      </c>
      <c r="P5073" s="122">
        <v>0</v>
      </c>
      <c r="Q5073" s="122">
        <v>0</v>
      </c>
      <c r="R5073" s="122">
        <v>5.7514359491999999E-3</v>
      </c>
      <c r="S5073" s="122">
        <v>1.24090442184E-2</v>
      </c>
      <c r="T5073" s="122">
        <v>1.385882538E-2</v>
      </c>
      <c r="U5073" s="122">
        <v>1.53392501172E-2</v>
      </c>
      <c r="V5073" s="122">
        <v>1.68616067508E-2</v>
      </c>
      <c r="W5073" s="122">
        <v>1.8429054116400001E-2</v>
      </c>
      <c r="X5073" s="122">
        <v>2.0032538369999998E-2</v>
      </c>
      <c r="Y5073" s="122">
        <v>2.1690368601600001E-2</v>
      </c>
      <c r="Z5073" s="122">
        <v>2.3398926087600001E-2</v>
      </c>
      <c r="AA5073" s="122">
        <v>2.51739651276E-2</v>
      </c>
      <c r="AB5073" s="122">
        <v>2.6996982626400001E-2</v>
      </c>
      <c r="AC5073" s="122">
        <v>2.8943502725999999E-2</v>
      </c>
      <c r="AD5073" s="122">
        <v>3.0939363179999999E-2</v>
      </c>
      <c r="AE5073" s="122">
        <v>3.2967727906799998E-2</v>
      </c>
      <c r="AF5073" s="122">
        <v>3.1621688392800003E-2</v>
      </c>
      <c r="AG5073" s="122">
        <v>2.9752193824799999E-2</v>
      </c>
      <c r="AH5073" s="122">
        <v>2.74928364408E-2</v>
      </c>
      <c r="AI5073" s="122">
        <v>2.4351491378400002E-2</v>
      </c>
      <c r="AJ5073" s="122">
        <v>2.0251512272400001E-2</v>
      </c>
      <c r="AK5073" s="122">
        <v>2.0210841128399999E-2</v>
      </c>
      <c r="AL5073" s="122">
        <v>0</v>
      </c>
    </row>
    <row r="5074" spans="1:38" hidden="1" x14ac:dyDescent="0.25">
      <c r="A5074" s="122" t="s">
        <v>2025</v>
      </c>
      <c r="B5074" s="122">
        <v>1</v>
      </c>
      <c r="C5074" s="122" t="s">
        <v>2234</v>
      </c>
      <c r="D5074" s="122" t="s">
        <v>2112</v>
      </c>
      <c r="E5074" s="122">
        <v>92</v>
      </c>
      <c r="F5074" s="122">
        <v>0</v>
      </c>
      <c r="G5074" s="122">
        <v>0</v>
      </c>
      <c r="H5074" s="122">
        <v>0</v>
      </c>
      <c r="I5074" s="122">
        <v>0</v>
      </c>
      <c r="J5074" s="122">
        <v>0</v>
      </c>
      <c r="K5074" s="122">
        <v>0</v>
      </c>
      <c r="L5074" s="122">
        <v>0</v>
      </c>
      <c r="M5074" s="122">
        <v>0</v>
      </c>
      <c r="N5074" s="122">
        <v>0</v>
      </c>
      <c r="O5074" s="122">
        <v>0</v>
      </c>
      <c r="P5074" s="122">
        <v>0</v>
      </c>
      <c r="Q5074" s="122">
        <v>0</v>
      </c>
      <c r="R5074" s="122">
        <v>1.759065168E-3</v>
      </c>
      <c r="S5074" s="122">
        <v>3.8035125480000002E-3</v>
      </c>
      <c r="T5074" s="122">
        <v>4.2660249647999996E-3</v>
      </c>
      <c r="U5074" s="122">
        <v>4.7484338891999999E-3</v>
      </c>
      <c r="V5074" s="122">
        <v>5.2783736855999998E-3</v>
      </c>
      <c r="W5074" s="122">
        <v>5.8239033636E-3</v>
      </c>
      <c r="X5074" s="122">
        <v>6.3826666403999999E-3</v>
      </c>
      <c r="Y5074" s="122">
        <v>6.9942088992000001E-3</v>
      </c>
      <c r="Z5074" s="122">
        <v>7.6243059503999996E-3</v>
      </c>
      <c r="AA5074" s="122">
        <v>8.2610351976000005E-3</v>
      </c>
      <c r="AB5074" s="122">
        <v>8.9265322883999992E-3</v>
      </c>
      <c r="AC5074" s="122">
        <v>9.6328213643999995E-3</v>
      </c>
      <c r="AD5074" s="122">
        <v>1.0340655728400001E-2</v>
      </c>
      <c r="AE5074" s="122">
        <v>1.1092531363200001E-2</v>
      </c>
      <c r="AF5074" s="122">
        <v>1.0671295020000001E-2</v>
      </c>
      <c r="AG5074" s="122">
        <v>1.0032250895999999E-2</v>
      </c>
      <c r="AH5074" s="122">
        <v>9.2816259636000001E-3</v>
      </c>
      <c r="AI5074" s="122">
        <v>8.2459120380000001E-3</v>
      </c>
      <c r="AJ5074" s="122">
        <v>6.8051844791999997E-3</v>
      </c>
      <c r="AK5074" s="122">
        <v>6.8398311708000002E-3</v>
      </c>
      <c r="AL5074" s="122">
        <v>0</v>
      </c>
    </row>
    <row r="5075" spans="1:38" hidden="1" x14ac:dyDescent="0.25">
      <c r="A5075" s="122" t="s">
        <v>2025</v>
      </c>
      <c r="B5075" s="122">
        <v>1</v>
      </c>
      <c r="C5075" s="122" t="s">
        <v>2234</v>
      </c>
      <c r="D5075" s="122" t="s">
        <v>2113</v>
      </c>
      <c r="E5075" s="122">
        <v>92</v>
      </c>
      <c r="F5075" s="122">
        <v>0</v>
      </c>
      <c r="G5075" s="122">
        <v>0</v>
      </c>
      <c r="H5075" s="122">
        <v>0</v>
      </c>
      <c r="I5075" s="122">
        <v>0</v>
      </c>
      <c r="J5075" s="122">
        <v>0</v>
      </c>
      <c r="K5075" s="122">
        <v>0</v>
      </c>
      <c r="L5075" s="122">
        <v>0</v>
      </c>
      <c r="M5075" s="122">
        <v>0</v>
      </c>
      <c r="N5075" s="122">
        <v>0</v>
      </c>
      <c r="O5075" s="122">
        <v>0</v>
      </c>
      <c r="P5075" s="122">
        <v>0</v>
      </c>
      <c r="Q5075" s="122">
        <v>0</v>
      </c>
      <c r="R5075" s="122">
        <v>1.7713384691999999E-3</v>
      </c>
      <c r="S5075" s="122">
        <v>3.8496162396000001E-3</v>
      </c>
      <c r="T5075" s="122">
        <v>4.3195494156000004E-3</v>
      </c>
      <c r="U5075" s="122">
        <v>4.8348828636000001E-3</v>
      </c>
      <c r="V5075" s="122">
        <v>5.3911538208000001E-3</v>
      </c>
      <c r="W5075" s="122">
        <v>5.9650289208000003E-3</v>
      </c>
      <c r="X5075" s="122">
        <v>6.5562331955999996E-3</v>
      </c>
      <c r="Y5075" s="122">
        <v>7.1654682156E-3</v>
      </c>
      <c r="Z5075" s="122">
        <v>7.7816580767999998E-3</v>
      </c>
      <c r="AA5075" s="122">
        <v>8.4438547475999999E-3</v>
      </c>
      <c r="AB5075" s="122">
        <v>9.1153363320000003E-3</v>
      </c>
      <c r="AC5075" s="122">
        <v>9.8083341623999998E-3</v>
      </c>
      <c r="AD5075" s="122">
        <v>1.05705969144E-2</v>
      </c>
      <c r="AE5075" s="122">
        <v>1.13989510392E-2</v>
      </c>
      <c r="AF5075" s="122">
        <v>1.1119886016000001E-2</v>
      </c>
      <c r="AG5075" s="122">
        <v>1.05772504968E-2</v>
      </c>
      <c r="AH5075" s="122">
        <v>9.8466218483999994E-3</v>
      </c>
      <c r="AI5075" s="122">
        <v>8.7777241895999995E-3</v>
      </c>
      <c r="AJ5075" s="122">
        <v>7.2852759539999996E-3</v>
      </c>
      <c r="AK5075" s="122">
        <v>7.2850797780000002E-3</v>
      </c>
      <c r="AL5075" s="122">
        <v>0</v>
      </c>
    </row>
    <row r="5076" spans="1:38" hidden="1" x14ac:dyDescent="0.25">
      <c r="A5076" s="122" t="s">
        <v>2025</v>
      </c>
      <c r="B5076" s="122">
        <v>1</v>
      </c>
      <c r="C5076" s="122" t="s">
        <v>2234</v>
      </c>
      <c r="D5076" s="122" t="s">
        <v>2114</v>
      </c>
      <c r="E5076" s="122">
        <v>92</v>
      </c>
      <c r="F5076" s="122">
        <v>0</v>
      </c>
      <c r="G5076" s="122">
        <v>0</v>
      </c>
      <c r="H5076" s="122">
        <v>0</v>
      </c>
      <c r="I5076" s="122">
        <v>0</v>
      </c>
      <c r="J5076" s="122">
        <v>0</v>
      </c>
      <c r="K5076" s="122">
        <v>0</v>
      </c>
      <c r="L5076" s="122">
        <v>0</v>
      </c>
      <c r="M5076" s="122">
        <v>0</v>
      </c>
      <c r="N5076" s="122">
        <v>0</v>
      </c>
      <c r="O5076" s="122">
        <v>0</v>
      </c>
      <c r="P5076" s="122">
        <v>0</v>
      </c>
      <c r="Q5076" s="122">
        <v>0</v>
      </c>
      <c r="R5076" s="122">
        <v>6.2168500020000003E-3</v>
      </c>
      <c r="S5076" s="122">
        <v>1.34289921864E-2</v>
      </c>
      <c r="T5076" s="122">
        <v>1.5018709387199999E-2</v>
      </c>
      <c r="U5076" s="122">
        <v>1.6659528828000002E-2</v>
      </c>
      <c r="V5076" s="122">
        <v>1.8373698153600002E-2</v>
      </c>
      <c r="W5076" s="122">
        <v>2.0133221923199999E-2</v>
      </c>
      <c r="X5076" s="122">
        <v>2.1940729860000001E-2</v>
      </c>
      <c r="Y5076" s="122">
        <v>2.3831320825200002E-2</v>
      </c>
      <c r="Z5076" s="122">
        <v>2.57753424144E-2</v>
      </c>
      <c r="AA5076" s="122">
        <v>2.7793279663199999E-2</v>
      </c>
      <c r="AB5076" s="122">
        <v>2.9844053076E-2</v>
      </c>
      <c r="AC5076" s="122">
        <v>3.19425242712E-2</v>
      </c>
      <c r="AD5076" s="122">
        <v>3.4100372474400002E-2</v>
      </c>
      <c r="AE5076" s="122">
        <v>3.6279510517199999E-2</v>
      </c>
      <c r="AF5076" s="122">
        <v>3.4741483360799998E-2</v>
      </c>
      <c r="AG5076" s="122">
        <v>3.2631524372400002E-2</v>
      </c>
      <c r="AH5076" s="122">
        <v>3.0148269791999999E-2</v>
      </c>
      <c r="AI5076" s="122">
        <v>2.6646578281200001E-2</v>
      </c>
      <c r="AJ5076" s="122">
        <v>2.23109799E-2</v>
      </c>
      <c r="AK5076" s="122">
        <v>2.2242283325999999E-2</v>
      </c>
      <c r="AL5076" s="122">
        <v>0</v>
      </c>
    </row>
    <row r="5077" spans="1:38" hidden="1" x14ac:dyDescent="0.25">
      <c r="A5077" s="122" t="s">
        <v>2025</v>
      </c>
      <c r="B5077" s="122">
        <v>1</v>
      </c>
      <c r="C5077" s="122" t="s">
        <v>2234</v>
      </c>
      <c r="D5077" s="122" t="s">
        <v>2136</v>
      </c>
      <c r="E5077" s="122">
        <v>92</v>
      </c>
      <c r="F5077" s="122">
        <v>0</v>
      </c>
      <c r="G5077" s="122">
        <v>0</v>
      </c>
      <c r="H5077" s="122">
        <v>0</v>
      </c>
      <c r="I5077" s="122">
        <v>0</v>
      </c>
      <c r="J5077" s="122">
        <v>0</v>
      </c>
      <c r="K5077" s="122">
        <v>0</v>
      </c>
      <c r="L5077" s="122">
        <v>0</v>
      </c>
      <c r="M5077" s="122">
        <v>0</v>
      </c>
      <c r="N5077" s="122">
        <v>0</v>
      </c>
      <c r="O5077" s="122">
        <v>0</v>
      </c>
      <c r="P5077" s="122">
        <v>0</v>
      </c>
      <c r="Q5077" s="122">
        <v>0</v>
      </c>
      <c r="R5077" s="122">
        <v>1.9277687291999999E-3</v>
      </c>
      <c r="S5077" s="122">
        <v>4.1520824064000001E-3</v>
      </c>
      <c r="T5077" s="122">
        <v>4.6310576075999999E-3</v>
      </c>
      <c r="U5077" s="122">
        <v>5.1134250455999999E-3</v>
      </c>
      <c r="V5077" s="122">
        <v>5.5884358031999997E-3</v>
      </c>
      <c r="W5077" s="122">
        <v>6.0621028356000004E-3</v>
      </c>
      <c r="X5077" s="122">
        <v>6.5425214579999998E-3</v>
      </c>
      <c r="Y5077" s="122">
        <v>7.0371761063999999E-3</v>
      </c>
      <c r="Z5077" s="122">
        <v>7.5462605448000002E-3</v>
      </c>
      <c r="AA5077" s="122">
        <v>8.0209940027999999E-3</v>
      </c>
      <c r="AB5077" s="122">
        <v>8.4945421236000008E-3</v>
      </c>
      <c r="AC5077" s="122">
        <v>8.9809154112000002E-3</v>
      </c>
      <c r="AD5077" s="122">
        <v>9.4228287851999999E-3</v>
      </c>
      <c r="AE5077" s="122">
        <v>9.8521307759999992E-3</v>
      </c>
      <c r="AF5077" s="122">
        <v>9.2546533716000006E-3</v>
      </c>
      <c r="AG5077" s="122">
        <v>8.4807978240000002E-3</v>
      </c>
      <c r="AH5077" s="122">
        <v>7.5160428479999998E-3</v>
      </c>
      <c r="AI5077" s="122">
        <v>6.6488036652000001E-3</v>
      </c>
      <c r="AJ5077" s="122">
        <v>5.6363696399999996E-3</v>
      </c>
      <c r="AK5077" s="122">
        <v>5.5992939036000004E-3</v>
      </c>
      <c r="AL5077" s="122">
        <v>0</v>
      </c>
    </row>
    <row r="5078" spans="1:38" hidden="1" x14ac:dyDescent="0.25">
      <c r="A5078" s="122" t="s">
        <v>2025</v>
      </c>
      <c r="B5078" s="122">
        <v>1</v>
      </c>
      <c r="C5078" s="122" t="s">
        <v>2234</v>
      </c>
      <c r="D5078" s="122" t="s">
        <v>2115</v>
      </c>
      <c r="E5078" s="122">
        <v>92</v>
      </c>
      <c r="F5078" s="122">
        <v>0</v>
      </c>
      <c r="G5078" s="122">
        <v>0</v>
      </c>
      <c r="H5078" s="122">
        <v>0</v>
      </c>
      <c r="I5078" s="122">
        <v>0</v>
      </c>
      <c r="J5078" s="122">
        <v>0</v>
      </c>
      <c r="K5078" s="122">
        <v>0</v>
      </c>
      <c r="L5078" s="122">
        <v>0</v>
      </c>
      <c r="M5078" s="122">
        <v>0</v>
      </c>
      <c r="N5078" s="122">
        <v>0</v>
      </c>
      <c r="O5078" s="122">
        <v>0</v>
      </c>
      <c r="P5078" s="122">
        <v>0</v>
      </c>
      <c r="Q5078" s="122">
        <v>0</v>
      </c>
      <c r="R5078" s="122">
        <v>5.3743524720000001E-4</v>
      </c>
      <c r="S5078" s="122">
        <v>1.1626214664E-3</v>
      </c>
      <c r="T5078" s="122">
        <v>1.3003908864000001E-3</v>
      </c>
      <c r="U5078" s="122">
        <v>1.4289953496E-3</v>
      </c>
      <c r="V5078" s="122">
        <v>1.5612903336E-3</v>
      </c>
      <c r="W5078" s="122">
        <v>1.6943062644E-3</v>
      </c>
      <c r="X5078" s="122">
        <v>1.8353166083999999E-3</v>
      </c>
      <c r="Y5078" s="122">
        <v>1.9823207724E-3</v>
      </c>
      <c r="Z5078" s="122">
        <v>2.1372188495999999E-3</v>
      </c>
      <c r="AA5078" s="122">
        <v>2.2977363239999999E-3</v>
      </c>
      <c r="AB5078" s="122">
        <v>2.4655008132000002E-3</v>
      </c>
      <c r="AC5078" s="122">
        <v>2.6383779384E-3</v>
      </c>
      <c r="AD5078" s="122">
        <v>2.8163160024E-3</v>
      </c>
      <c r="AE5078" s="122">
        <v>2.9979509388000001E-3</v>
      </c>
      <c r="AF5078" s="122">
        <v>2.8736903268000002E-3</v>
      </c>
      <c r="AG5078" s="122">
        <v>2.6946332556E-3</v>
      </c>
      <c r="AH5078" s="122">
        <v>2.4933204192000001E-3</v>
      </c>
      <c r="AI5078" s="122">
        <v>2.2030273752000002E-3</v>
      </c>
      <c r="AJ5078" s="122">
        <v>1.8828829368E-3</v>
      </c>
      <c r="AK5078" s="122">
        <v>1.8797256288E-3</v>
      </c>
      <c r="AL5078" s="122">
        <v>0</v>
      </c>
    </row>
    <row r="5079" spans="1:38" hidden="1" x14ac:dyDescent="0.25">
      <c r="A5079" s="122" t="s">
        <v>2025</v>
      </c>
      <c r="B5079" s="122">
        <v>1</v>
      </c>
      <c r="C5079" s="122" t="s">
        <v>2234</v>
      </c>
      <c r="D5079" s="122" t="s">
        <v>2116</v>
      </c>
      <c r="E5079" s="122">
        <v>92</v>
      </c>
      <c r="F5079" s="122">
        <v>0</v>
      </c>
      <c r="G5079" s="122">
        <v>0</v>
      </c>
      <c r="H5079" s="122">
        <v>0</v>
      </c>
      <c r="I5079" s="122">
        <v>0</v>
      </c>
      <c r="J5079" s="122">
        <v>0</v>
      </c>
      <c r="K5079" s="122">
        <v>0</v>
      </c>
      <c r="L5079" s="122">
        <v>0</v>
      </c>
      <c r="M5079" s="122">
        <v>0</v>
      </c>
      <c r="N5079" s="122">
        <v>0</v>
      </c>
      <c r="O5079" s="122">
        <v>0</v>
      </c>
      <c r="P5079" s="122">
        <v>0</v>
      </c>
      <c r="Q5079" s="122">
        <v>0</v>
      </c>
      <c r="R5079" s="122">
        <v>2.0709983543999999E-3</v>
      </c>
      <c r="S5079" s="122">
        <v>4.5039067764000001E-3</v>
      </c>
      <c r="T5079" s="122">
        <v>5.0958033756000002E-3</v>
      </c>
      <c r="U5079" s="122">
        <v>5.7139553987999997E-3</v>
      </c>
      <c r="V5079" s="122">
        <v>6.4000469495999997E-3</v>
      </c>
      <c r="W5079" s="122">
        <v>7.1215139375999997E-3</v>
      </c>
      <c r="X5079" s="122">
        <v>7.8787846536000003E-3</v>
      </c>
      <c r="Y5079" s="122">
        <v>8.6353468044000001E-3</v>
      </c>
      <c r="Z5079" s="122">
        <v>9.4002597012000002E-3</v>
      </c>
      <c r="AA5079" s="122">
        <v>1.01881130496E-2</v>
      </c>
      <c r="AB5079" s="122">
        <v>1.10293316568E-2</v>
      </c>
      <c r="AC5079" s="122">
        <v>1.19138150316E-2</v>
      </c>
      <c r="AD5079" s="122">
        <v>1.28668395672E-2</v>
      </c>
      <c r="AE5079" s="122">
        <v>1.3887955505999999E-2</v>
      </c>
      <c r="AF5079" s="122">
        <v>1.3482698502E-2</v>
      </c>
      <c r="AG5079" s="122">
        <v>1.28211111024E-2</v>
      </c>
      <c r="AH5079" s="122">
        <v>1.19841302184E-2</v>
      </c>
      <c r="AI5079" s="122">
        <v>1.0738054999200001E-2</v>
      </c>
      <c r="AJ5079" s="122">
        <v>8.8125401231999995E-3</v>
      </c>
      <c r="AK5079" s="122">
        <v>8.9056335143999996E-3</v>
      </c>
      <c r="AL5079" s="122">
        <v>0</v>
      </c>
    </row>
    <row r="5080" spans="1:38" hidden="1" x14ac:dyDescent="0.25">
      <c r="A5080" s="122" t="s">
        <v>2025</v>
      </c>
      <c r="B5080" s="122">
        <v>1</v>
      </c>
      <c r="C5080" s="122" t="s">
        <v>2234</v>
      </c>
      <c r="D5080" s="122" t="s">
        <v>2117</v>
      </c>
      <c r="E5080" s="122">
        <v>92</v>
      </c>
      <c r="F5080" s="122">
        <v>0</v>
      </c>
      <c r="G5080" s="122">
        <v>0</v>
      </c>
      <c r="H5080" s="122">
        <v>0</v>
      </c>
      <c r="I5080" s="122">
        <v>0</v>
      </c>
      <c r="J5080" s="122">
        <v>0</v>
      </c>
      <c r="K5080" s="122">
        <v>0</v>
      </c>
      <c r="L5080" s="122">
        <v>0</v>
      </c>
      <c r="M5080" s="122">
        <v>0</v>
      </c>
      <c r="N5080" s="122">
        <v>0</v>
      </c>
      <c r="O5080" s="122">
        <v>0</v>
      </c>
      <c r="P5080" s="122">
        <v>0</v>
      </c>
      <c r="Q5080" s="122">
        <v>0</v>
      </c>
      <c r="R5080" s="122">
        <v>3.8317401840000002E-4</v>
      </c>
      <c r="S5080" s="122">
        <v>8.2879954080000001E-4</v>
      </c>
      <c r="T5080" s="122">
        <v>9.3228688319999995E-4</v>
      </c>
      <c r="U5080" s="122">
        <v>1.037699484E-3</v>
      </c>
      <c r="V5080" s="122">
        <v>1.1499825060000001E-3</v>
      </c>
      <c r="W5080" s="122">
        <v>1.26854517E-3</v>
      </c>
      <c r="X5080" s="122">
        <v>1.3901813651999999E-3</v>
      </c>
      <c r="Y5080" s="122">
        <v>1.518409074E-3</v>
      </c>
      <c r="Z5080" s="122">
        <v>1.6550217792000001E-3</v>
      </c>
      <c r="AA5080" s="122">
        <v>1.7960573688000001E-3</v>
      </c>
      <c r="AB5080" s="122">
        <v>1.9488990552E-3</v>
      </c>
      <c r="AC5080" s="122">
        <v>2.1064607039999999E-3</v>
      </c>
      <c r="AD5080" s="122">
        <v>2.2649449428E-3</v>
      </c>
      <c r="AE5080" s="122">
        <v>2.4243274104E-3</v>
      </c>
      <c r="AF5080" s="122">
        <v>2.3463308076000001E-3</v>
      </c>
      <c r="AG5080" s="122">
        <v>2.2283643900000002E-3</v>
      </c>
      <c r="AH5080" s="122">
        <v>2.0697747467999998E-3</v>
      </c>
      <c r="AI5080" s="122">
        <v>1.8469501668E-3</v>
      </c>
      <c r="AJ5080" s="122">
        <v>1.5236812236000001E-3</v>
      </c>
      <c r="AK5080" s="122">
        <v>1.5361863984E-3</v>
      </c>
      <c r="AL5080" s="122">
        <v>0</v>
      </c>
    </row>
    <row r="5081" spans="1:38" hidden="1" x14ac:dyDescent="0.25">
      <c r="A5081" s="122" t="s">
        <v>2025</v>
      </c>
      <c r="B5081" s="122">
        <v>1</v>
      </c>
      <c r="C5081" s="122" t="s">
        <v>2234</v>
      </c>
      <c r="D5081" s="122" t="s">
        <v>2118</v>
      </c>
      <c r="E5081" s="122">
        <v>92</v>
      </c>
      <c r="F5081" s="122">
        <v>0</v>
      </c>
      <c r="G5081" s="122">
        <v>0</v>
      </c>
      <c r="H5081" s="122">
        <v>0</v>
      </c>
      <c r="I5081" s="122">
        <v>0</v>
      </c>
      <c r="J5081" s="122">
        <v>0</v>
      </c>
      <c r="K5081" s="122">
        <v>0</v>
      </c>
      <c r="L5081" s="122">
        <v>0</v>
      </c>
      <c r="M5081" s="122">
        <v>0</v>
      </c>
      <c r="N5081" s="122">
        <v>0</v>
      </c>
      <c r="O5081" s="122">
        <v>0</v>
      </c>
      <c r="P5081" s="122">
        <v>0</v>
      </c>
      <c r="Q5081" s="122">
        <v>0</v>
      </c>
      <c r="R5081" s="122">
        <v>2.9220875891999998E-3</v>
      </c>
      <c r="S5081" s="122">
        <v>6.3460518372000004E-3</v>
      </c>
      <c r="T5081" s="122">
        <v>7.1529055548000004E-3</v>
      </c>
      <c r="U5081" s="122">
        <v>8.0167283004000008E-3</v>
      </c>
      <c r="V5081" s="122">
        <v>8.9421194363999996E-3</v>
      </c>
      <c r="W5081" s="122">
        <v>9.8963630771999999E-3</v>
      </c>
      <c r="X5081" s="122">
        <v>1.0868193735599999E-2</v>
      </c>
      <c r="Y5081" s="122">
        <v>1.18640914908E-2</v>
      </c>
      <c r="Z5081" s="122">
        <v>1.28872960608E-2</v>
      </c>
      <c r="AA5081" s="122">
        <v>1.3955012724E-2</v>
      </c>
      <c r="AB5081" s="122">
        <v>1.50884132928E-2</v>
      </c>
      <c r="AC5081" s="122">
        <v>1.6239144162000001E-2</v>
      </c>
      <c r="AD5081" s="122">
        <v>1.7445828526799999E-2</v>
      </c>
      <c r="AE5081" s="122">
        <v>1.8708306954000001E-2</v>
      </c>
      <c r="AF5081" s="122">
        <v>1.80690313584E-2</v>
      </c>
      <c r="AG5081" s="122">
        <v>1.7125280158800001E-2</v>
      </c>
      <c r="AH5081" s="122">
        <v>1.59535242876E-2</v>
      </c>
      <c r="AI5081" s="122">
        <v>1.42203651252E-2</v>
      </c>
      <c r="AJ5081" s="122">
        <v>1.18859963904E-2</v>
      </c>
      <c r="AK5081" s="122">
        <v>1.1967302176800001E-2</v>
      </c>
      <c r="AL5081" s="122">
        <v>0</v>
      </c>
    </row>
    <row r="5082" spans="1:38" hidden="1" x14ac:dyDescent="0.25">
      <c r="A5082" s="122" t="s">
        <v>2025</v>
      </c>
      <c r="B5082" s="122">
        <v>1</v>
      </c>
      <c r="C5082" s="122" t="s">
        <v>2234</v>
      </c>
      <c r="D5082" s="122" t="s">
        <v>2119</v>
      </c>
      <c r="E5082" s="122">
        <v>92</v>
      </c>
      <c r="F5082" s="122">
        <v>0</v>
      </c>
      <c r="G5082" s="122">
        <v>0</v>
      </c>
      <c r="H5082" s="122">
        <v>0</v>
      </c>
      <c r="I5082" s="122">
        <v>0</v>
      </c>
      <c r="J5082" s="122">
        <v>0</v>
      </c>
      <c r="K5082" s="122">
        <v>0</v>
      </c>
      <c r="L5082" s="122">
        <v>0</v>
      </c>
      <c r="M5082" s="122">
        <v>0</v>
      </c>
      <c r="N5082" s="122">
        <v>0</v>
      </c>
      <c r="O5082" s="122">
        <v>0</v>
      </c>
      <c r="P5082" s="122">
        <v>0</v>
      </c>
      <c r="Q5082" s="122">
        <v>0</v>
      </c>
      <c r="R5082" s="122">
        <v>1.0935459993600001E-2</v>
      </c>
      <c r="S5082" s="122">
        <v>2.3907990024E-2</v>
      </c>
      <c r="T5082" s="122">
        <v>2.7099899771999999E-2</v>
      </c>
      <c r="U5082" s="122">
        <v>3.0479767273199999E-2</v>
      </c>
      <c r="V5082" s="122">
        <v>3.4306484145600002E-2</v>
      </c>
      <c r="W5082" s="122">
        <v>3.8189828747999997E-2</v>
      </c>
      <c r="X5082" s="122">
        <v>4.2288773025600003E-2</v>
      </c>
      <c r="Y5082" s="122">
        <v>4.6661825987999998E-2</v>
      </c>
      <c r="Z5082" s="122">
        <v>5.1183837397199998E-2</v>
      </c>
      <c r="AA5082" s="122">
        <v>5.5916667254399997E-2</v>
      </c>
      <c r="AB5082" s="122">
        <v>6.0963925431600001E-2</v>
      </c>
      <c r="AC5082" s="122">
        <v>6.6186018313200007E-2</v>
      </c>
      <c r="AD5082" s="122">
        <v>7.1874867525600003E-2</v>
      </c>
      <c r="AE5082" s="122">
        <v>7.7916925837200002E-2</v>
      </c>
      <c r="AF5082" s="122">
        <v>7.5832069095600002E-2</v>
      </c>
      <c r="AG5082" s="122">
        <v>7.2153372401999996E-2</v>
      </c>
      <c r="AH5082" s="122">
        <v>6.7372462379999998E-2</v>
      </c>
      <c r="AI5082" s="122">
        <v>6.03489284652E-2</v>
      </c>
      <c r="AJ5082" s="122">
        <v>5.0184240839999998E-2</v>
      </c>
      <c r="AK5082" s="122">
        <v>5.0660752343999998E-2</v>
      </c>
      <c r="AL5082" s="122">
        <v>0</v>
      </c>
    </row>
    <row r="5083" spans="1:38" hidden="1" x14ac:dyDescent="0.25">
      <c r="A5083" s="122" t="s">
        <v>2025</v>
      </c>
      <c r="B5083" s="122">
        <v>1</v>
      </c>
      <c r="C5083" s="122" t="s">
        <v>2234</v>
      </c>
      <c r="D5083" s="122" t="s">
        <v>2120</v>
      </c>
      <c r="E5083" s="122">
        <v>92</v>
      </c>
      <c r="F5083" s="122">
        <v>0</v>
      </c>
      <c r="G5083" s="122">
        <v>0</v>
      </c>
      <c r="H5083" s="122">
        <v>0</v>
      </c>
      <c r="I5083" s="122">
        <v>0</v>
      </c>
      <c r="J5083" s="122">
        <v>0</v>
      </c>
      <c r="K5083" s="122">
        <v>0</v>
      </c>
      <c r="L5083" s="122">
        <v>0</v>
      </c>
      <c r="M5083" s="122">
        <v>0</v>
      </c>
      <c r="N5083" s="122">
        <v>0</v>
      </c>
      <c r="O5083" s="122">
        <v>0</v>
      </c>
      <c r="P5083" s="122">
        <v>0</v>
      </c>
      <c r="Q5083" s="122">
        <v>0</v>
      </c>
      <c r="R5083" s="122">
        <v>1.1720857524E-3</v>
      </c>
      <c r="S5083" s="122">
        <v>2.5612232040000001E-3</v>
      </c>
      <c r="T5083" s="122">
        <v>2.9062476635999999E-3</v>
      </c>
      <c r="U5083" s="122">
        <v>3.2887127148000001E-3</v>
      </c>
      <c r="V5083" s="122">
        <v>3.7090250208000001E-3</v>
      </c>
      <c r="W5083" s="122">
        <v>4.1627872644000004E-3</v>
      </c>
      <c r="X5083" s="122">
        <v>4.6326894863999999E-3</v>
      </c>
      <c r="Y5083" s="122">
        <v>5.1238214891999997E-3</v>
      </c>
      <c r="Z5083" s="122">
        <v>5.6277976331999997E-3</v>
      </c>
      <c r="AA5083" s="122">
        <v>6.1372966943999997E-3</v>
      </c>
      <c r="AB5083" s="122">
        <v>6.6707231975999997E-3</v>
      </c>
      <c r="AC5083" s="122">
        <v>7.2454987776000004E-3</v>
      </c>
      <c r="AD5083" s="122">
        <v>7.8326278175999998E-3</v>
      </c>
      <c r="AE5083" s="122">
        <v>8.4633199092000004E-3</v>
      </c>
      <c r="AF5083" s="122">
        <v>8.2700639567999997E-3</v>
      </c>
      <c r="AG5083" s="122">
        <v>7.9152623747999994E-3</v>
      </c>
      <c r="AH5083" s="122">
        <v>7.4261542007999998E-3</v>
      </c>
      <c r="AI5083" s="122">
        <v>6.6692691636000001E-3</v>
      </c>
      <c r="AJ5083" s="122">
        <v>5.6366204075999999E-3</v>
      </c>
      <c r="AK5083" s="122">
        <v>5.7269256876000003E-3</v>
      </c>
      <c r="AL5083" s="122">
        <v>0</v>
      </c>
    </row>
    <row r="5084" spans="1:38" hidden="1" x14ac:dyDescent="0.25">
      <c r="A5084" s="122" t="s">
        <v>2025</v>
      </c>
      <c r="B5084" s="122">
        <v>1</v>
      </c>
      <c r="C5084" s="122" t="s">
        <v>2234</v>
      </c>
      <c r="D5084" s="122" t="s">
        <v>2121</v>
      </c>
      <c r="E5084" s="122">
        <v>92</v>
      </c>
      <c r="F5084" s="122">
        <v>0</v>
      </c>
      <c r="G5084" s="122">
        <v>0</v>
      </c>
      <c r="H5084" s="122">
        <v>0</v>
      </c>
      <c r="I5084" s="122">
        <v>0</v>
      </c>
      <c r="J5084" s="122">
        <v>0</v>
      </c>
      <c r="K5084" s="122">
        <v>0</v>
      </c>
      <c r="L5084" s="122">
        <v>0</v>
      </c>
      <c r="M5084" s="122">
        <v>0</v>
      </c>
      <c r="N5084" s="122">
        <v>0</v>
      </c>
      <c r="O5084" s="122">
        <v>0</v>
      </c>
      <c r="P5084" s="122">
        <v>0</v>
      </c>
      <c r="Q5084" s="122">
        <v>0</v>
      </c>
      <c r="R5084" s="122">
        <v>3.6737719524000002E-3</v>
      </c>
      <c r="S5084" s="122">
        <v>7.9946513447999995E-3</v>
      </c>
      <c r="T5084" s="122">
        <v>9.0464912592000003E-3</v>
      </c>
      <c r="U5084" s="122">
        <v>1.0139044206E-2</v>
      </c>
      <c r="V5084" s="122">
        <v>1.1269831292399999E-2</v>
      </c>
      <c r="W5084" s="122">
        <v>1.2420676972800001E-2</v>
      </c>
      <c r="X5084" s="122">
        <v>1.36273973568E-2</v>
      </c>
      <c r="Y5084" s="122">
        <v>1.49117916984E-2</v>
      </c>
      <c r="Z5084" s="122">
        <v>1.6270540844400001E-2</v>
      </c>
      <c r="AA5084" s="122">
        <v>1.7666304140400001E-2</v>
      </c>
      <c r="AB5084" s="122">
        <v>1.91357599056E-2</v>
      </c>
      <c r="AC5084" s="122">
        <v>2.0635569163200002E-2</v>
      </c>
      <c r="AD5084" s="122">
        <v>2.2166242292399999E-2</v>
      </c>
      <c r="AE5084" s="122">
        <v>2.3734597534799999E-2</v>
      </c>
      <c r="AF5084" s="122">
        <v>2.2867608717600001E-2</v>
      </c>
      <c r="AG5084" s="122">
        <v>2.1604449945599999E-2</v>
      </c>
      <c r="AH5084" s="122">
        <v>2.0031803353200001E-2</v>
      </c>
      <c r="AI5084" s="122">
        <v>1.7814463250399998E-2</v>
      </c>
      <c r="AJ5084" s="122">
        <v>1.4826398778000001E-2</v>
      </c>
      <c r="AK5084" s="122">
        <v>1.4827451133599999E-2</v>
      </c>
      <c r="AL5084" s="122">
        <v>0</v>
      </c>
    </row>
    <row r="5085" spans="1:38" hidden="1" x14ac:dyDescent="0.25">
      <c r="A5085" s="122" t="s">
        <v>2025</v>
      </c>
      <c r="B5085" s="122">
        <v>1</v>
      </c>
      <c r="C5085" s="122" t="s">
        <v>2234</v>
      </c>
      <c r="D5085" s="122" t="s">
        <v>2138</v>
      </c>
      <c r="E5085" s="122">
        <v>92</v>
      </c>
      <c r="F5085" s="122">
        <v>0</v>
      </c>
      <c r="G5085" s="122">
        <v>0</v>
      </c>
      <c r="H5085" s="122">
        <v>0</v>
      </c>
      <c r="I5085" s="122">
        <v>0</v>
      </c>
      <c r="J5085" s="122">
        <v>0</v>
      </c>
      <c r="K5085" s="122">
        <v>0</v>
      </c>
      <c r="L5085" s="122">
        <v>0</v>
      </c>
      <c r="M5085" s="122">
        <v>0</v>
      </c>
      <c r="N5085" s="122">
        <v>0</v>
      </c>
      <c r="O5085" s="122">
        <v>0</v>
      </c>
      <c r="P5085" s="122">
        <v>0</v>
      </c>
      <c r="Q5085" s="122">
        <v>0</v>
      </c>
      <c r="R5085" s="122">
        <v>5.4706250399999998E-5</v>
      </c>
      <c r="S5085" s="122">
        <v>1.177497396E-4</v>
      </c>
      <c r="T5085" s="122">
        <v>1.3125902999999999E-4</v>
      </c>
      <c r="U5085" s="122">
        <v>1.4512264320000001E-4</v>
      </c>
      <c r="V5085" s="122">
        <v>1.5915348840000001E-4</v>
      </c>
      <c r="W5085" s="122">
        <v>1.7360587079999999E-4</v>
      </c>
      <c r="X5085" s="122">
        <v>1.8857088359999999E-4</v>
      </c>
      <c r="Y5085" s="122">
        <v>2.039503584E-4</v>
      </c>
      <c r="Z5085" s="122">
        <v>2.1971913E-4</v>
      </c>
      <c r="AA5085" s="122">
        <v>2.3611220760000001E-4</v>
      </c>
      <c r="AB5085" s="122">
        <v>2.5285751760000002E-4</v>
      </c>
      <c r="AC5085" s="122">
        <v>2.7004904760000002E-4</v>
      </c>
      <c r="AD5085" s="122">
        <v>2.8757849879999998E-4</v>
      </c>
      <c r="AE5085" s="122">
        <v>3.055346328E-4</v>
      </c>
      <c r="AF5085" s="122">
        <v>2.9208073799999999E-4</v>
      </c>
      <c r="AG5085" s="122">
        <v>2.7360923999999998E-4</v>
      </c>
      <c r="AH5085" s="122">
        <v>2.5184383440000002E-4</v>
      </c>
      <c r="AI5085" s="122">
        <v>2.220790308E-4</v>
      </c>
      <c r="AJ5085" s="122">
        <v>1.825637172E-4</v>
      </c>
      <c r="AK5085" s="122">
        <v>1.816399212E-4</v>
      </c>
      <c r="AL5085" s="122">
        <v>0</v>
      </c>
    </row>
    <row r="5086" spans="1:38" hidden="1" x14ac:dyDescent="0.25">
      <c r="A5086" s="122" t="s">
        <v>2025</v>
      </c>
      <c r="B5086" s="122">
        <v>1</v>
      </c>
      <c r="C5086" s="122" t="s">
        <v>2234</v>
      </c>
      <c r="D5086" s="122" t="s">
        <v>2122</v>
      </c>
      <c r="E5086" s="122">
        <v>92</v>
      </c>
      <c r="F5086" s="122">
        <v>0</v>
      </c>
      <c r="G5086" s="122">
        <v>0</v>
      </c>
      <c r="H5086" s="122">
        <v>0</v>
      </c>
      <c r="I5086" s="122">
        <v>0</v>
      </c>
      <c r="J5086" s="122">
        <v>0</v>
      </c>
      <c r="K5086" s="122">
        <v>0</v>
      </c>
      <c r="L5086" s="122">
        <v>0</v>
      </c>
      <c r="M5086" s="122">
        <v>0</v>
      </c>
      <c r="N5086" s="122">
        <v>0</v>
      </c>
      <c r="O5086" s="122">
        <v>0</v>
      </c>
      <c r="P5086" s="122">
        <v>0</v>
      </c>
      <c r="Q5086" s="122">
        <v>0</v>
      </c>
      <c r="R5086" s="122">
        <v>3.1028313720000002E-4</v>
      </c>
      <c r="S5086" s="122">
        <v>6.7050014160000004E-4</v>
      </c>
      <c r="T5086" s="122">
        <v>7.5018988799999999E-4</v>
      </c>
      <c r="U5086" s="122">
        <v>8.3125761000000002E-4</v>
      </c>
      <c r="V5086" s="122">
        <v>9.1479530040000005E-4</v>
      </c>
      <c r="W5086" s="122">
        <v>9.9910410719999997E-4</v>
      </c>
      <c r="X5086" s="122">
        <v>1.0857928344E-3</v>
      </c>
      <c r="Y5086" s="122">
        <v>1.1755255056E-3</v>
      </c>
      <c r="Z5086" s="122">
        <v>1.2691299192000001E-3</v>
      </c>
      <c r="AA5086" s="122">
        <v>1.3675210272000001E-3</v>
      </c>
      <c r="AB5086" s="122">
        <v>1.4639338128E-3</v>
      </c>
      <c r="AC5086" s="122">
        <v>1.5661975475999999E-3</v>
      </c>
      <c r="AD5086" s="122">
        <v>1.667894784E-3</v>
      </c>
      <c r="AE5086" s="122">
        <v>1.7751655896000001E-3</v>
      </c>
      <c r="AF5086" s="122">
        <v>1.6961688107999999E-3</v>
      </c>
      <c r="AG5086" s="122">
        <v>1.5943354572E-3</v>
      </c>
      <c r="AH5086" s="122">
        <v>1.4705708328E-3</v>
      </c>
      <c r="AI5086" s="122">
        <v>1.29922983E-3</v>
      </c>
      <c r="AJ5086" s="122">
        <v>1.1035494156000001E-3</v>
      </c>
      <c r="AK5086" s="122">
        <v>1.1075970732E-3</v>
      </c>
      <c r="AL5086" s="122">
        <v>0</v>
      </c>
    </row>
    <row r="5087" spans="1:38" hidden="1" x14ac:dyDescent="0.25">
      <c r="A5087" s="122" t="s">
        <v>2025</v>
      </c>
      <c r="B5087" s="122">
        <v>1</v>
      </c>
      <c r="C5087" s="122" t="s">
        <v>2234</v>
      </c>
      <c r="D5087" s="122" t="s">
        <v>2123</v>
      </c>
      <c r="E5087" s="122">
        <v>92</v>
      </c>
      <c r="F5087" s="122">
        <v>0</v>
      </c>
      <c r="G5087" s="122">
        <v>0</v>
      </c>
      <c r="H5087" s="122">
        <v>0</v>
      </c>
      <c r="I5087" s="122">
        <v>0</v>
      </c>
      <c r="J5087" s="122">
        <v>0</v>
      </c>
      <c r="K5087" s="122">
        <v>0</v>
      </c>
      <c r="L5087" s="122">
        <v>0</v>
      </c>
      <c r="M5087" s="122">
        <v>0</v>
      </c>
      <c r="N5087" s="122">
        <v>0</v>
      </c>
      <c r="O5087" s="122">
        <v>0</v>
      </c>
      <c r="P5087" s="122">
        <v>0</v>
      </c>
      <c r="Q5087" s="122">
        <v>0</v>
      </c>
      <c r="R5087" s="122">
        <v>3.0513706283999999E-3</v>
      </c>
      <c r="S5087" s="122">
        <v>6.6241921800000002E-3</v>
      </c>
      <c r="T5087" s="122">
        <v>7.4770245672000002E-3</v>
      </c>
      <c r="U5087" s="122">
        <v>8.3729989512000003E-3</v>
      </c>
      <c r="V5087" s="122">
        <v>9.3562528416000004E-3</v>
      </c>
      <c r="W5087" s="122">
        <v>1.0354442639999999E-2</v>
      </c>
      <c r="X5087" s="122">
        <v>1.1415864546E-2</v>
      </c>
      <c r="Y5087" s="122">
        <v>1.2544039597199999E-2</v>
      </c>
      <c r="Z5087" s="122">
        <v>1.36730245176E-2</v>
      </c>
      <c r="AA5087" s="122">
        <v>1.4886425016E-2</v>
      </c>
      <c r="AB5087" s="122">
        <v>1.61234373864E-2</v>
      </c>
      <c r="AC5087" s="122">
        <v>1.7412184503599999E-2</v>
      </c>
      <c r="AD5087" s="122">
        <v>1.8813091067999999E-2</v>
      </c>
      <c r="AE5087" s="122">
        <v>2.0330645650799999E-2</v>
      </c>
      <c r="AF5087" s="122">
        <v>1.9831263080400001E-2</v>
      </c>
      <c r="AG5087" s="122">
        <v>1.89442317492E-2</v>
      </c>
      <c r="AH5087" s="122">
        <v>1.7715504036000002E-2</v>
      </c>
      <c r="AI5087" s="122">
        <v>1.5851983831200001E-2</v>
      </c>
      <c r="AJ5087" s="122">
        <v>1.325778513E-2</v>
      </c>
      <c r="AK5087" s="122">
        <v>1.32771858108E-2</v>
      </c>
      <c r="AL5087" s="122">
        <v>0</v>
      </c>
    </row>
    <row r="5088" spans="1:38" hidden="1" x14ac:dyDescent="0.25">
      <c r="A5088" s="122" t="s">
        <v>2025</v>
      </c>
      <c r="B5088" s="122">
        <v>1</v>
      </c>
      <c r="C5088" s="122" t="s">
        <v>2234</v>
      </c>
      <c r="D5088" s="122" t="s">
        <v>2124</v>
      </c>
      <c r="E5088" s="122">
        <v>92</v>
      </c>
      <c r="F5088" s="122">
        <v>0</v>
      </c>
      <c r="G5088" s="122">
        <v>0</v>
      </c>
      <c r="H5088" s="122">
        <v>0</v>
      </c>
      <c r="I5088" s="122">
        <v>0</v>
      </c>
      <c r="J5088" s="122">
        <v>0</v>
      </c>
      <c r="K5088" s="122">
        <v>0</v>
      </c>
      <c r="L5088" s="122">
        <v>0</v>
      </c>
      <c r="M5088" s="122">
        <v>0</v>
      </c>
      <c r="N5088" s="122">
        <v>0</v>
      </c>
      <c r="O5088" s="122">
        <v>0</v>
      </c>
      <c r="P5088" s="122">
        <v>0</v>
      </c>
      <c r="Q5088" s="122">
        <v>0</v>
      </c>
      <c r="R5088" s="122">
        <v>2.7452493971999998E-3</v>
      </c>
      <c r="S5088" s="122">
        <v>5.9460369936E-3</v>
      </c>
      <c r="T5088" s="122">
        <v>6.6727426044000003E-3</v>
      </c>
      <c r="U5088" s="122">
        <v>7.4214126107999996E-3</v>
      </c>
      <c r="V5088" s="122">
        <v>8.1914885544000001E-3</v>
      </c>
      <c r="W5088" s="122">
        <v>8.9910494291999994E-3</v>
      </c>
      <c r="X5088" s="122">
        <v>9.8132550443999992E-3</v>
      </c>
      <c r="Y5088" s="122">
        <v>1.0666105923600001E-2</v>
      </c>
      <c r="Z5088" s="122">
        <v>1.1538893912400001E-2</v>
      </c>
      <c r="AA5088" s="122">
        <v>1.24408378356E-2</v>
      </c>
      <c r="AB5088" s="122">
        <v>1.3370738527200001E-2</v>
      </c>
      <c r="AC5088" s="122">
        <v>1.43421920292E-2</v>
      </c>
      <c r="AD5088" s="122">
        <v>1.5336164526E-2</v>
      </c>
      <c r="AE5088" s="122">
        <v>1.6347053826000001E-2</v>
      </c>
      <c r="AF5088" s="122">
        <v>1.5688976368800001E-2</v>
      </c>
      <c r="AG5088" s="122">
        <v>1.47748307808E-2</v>
      </c>
      <c r="AH5088" s="122">
        <v>1.36731558912E-2</v>
      </c>
      <c r="AI5088" s="122">
        <v>1.21264608108E-2</v>
      </c>
      <c r="AJ5088" s="122">
        <v>1.0120653992399999E-2</v>
      </c>
      <c r="AK5088" s="122">
        <v>1.01155422408E-2</v>
      </c>
      <c r="AL5088" s="122">
        <v>0</v>
      </c>
    </row>
    <row r="5089" spans="1:38" hidden="1" x14ac:dyDescent="0.25">
      <c r="A5089" s="122" t="s">
        <v>2025</v>
      </c>
      <c r="B5089" s="122">
        <v>1</v>
      </c>
      <c r="C5089" s="122" t="s">
        <v>2234</v>
      </c>
      <c r="D5089" s="122" t="s">
        <v>2125</v>
      </c>
      <c r="E5089" s="122">
        <v>92</v>
      </c>
      <c r="F5089" s="122">
        <v>0</v>
      </c>
      <c r="G5089" s="122">
        <v>0</v>
      </c>
      <c r="H5089" s="122">
        <v>0</v>
      </c>
      <c r="I5089" s="122">
        <v>0</v>
      </c>
      <c r="J5089" s="122">
        <v>0</v>
      </c>
      <c r="K5089" s="122">
        <v>0</v>
      </c>
      <c r="L5089" s="122">
        <v>0</v>
      </c>
      <c r="M5089" s="122">
        <v>0</v>
      </c>
      <c r="N5089" s="122">
        <v>0</v>
      </c>
      <c r="O5089" s="122">
        <v>0</v>
      </c>
      <c r="P5089" s="122">
        <v>0</v>
      </c>
      <c r="Q5089" s="122">
        <v>0</v>
      </c>
      <c r="R5089" s="122">
        <v>9.1022303279999996E-4</v>
      </c>
      <c r="S5089" s="122">
        <v>1.9667045195999999E-3</v>
      </c>
      <c r="T5089" s="122">
        <v>2.1981440399999998E-3</v>
      </c>
      <c r="U5089" s="122">
        <v>2.436029148E-3</v>
      </c>
      <c r="V5089" s="122">
        <v>2.6845189356000001E-3</v>
      </c>
      <c r="W5089" s="122">
        <v>2.9389972367999998E-3</v>
      </c>
      <c r="X5089" s="122">
        <v>3.2014615091999999E-3</v>
      </c>
      <c r="Y5089" s="122">
        <v>3.4763884247999998E-3</v>
      </c>
      <c r="Z5089" s="122">
        <v>3.759955044E-3</v>
      </c>
      <c r="AA5089" s="122">
        <v>4.0480865339999998E-3</v>
      </c>
      <c r="AB5089" s="122">
        <v>4.3412313660000004E-3</v>
      </c>
      <c r="AC5089" s="122">
        <v>4.6360026096E-3</v>
      </c>
      <c r="AD5089" s="122">
        <v>4.9330174151999999E-3</v>
      </c>
      <c r="AE5089" s="122">
        <v>5.2287747647999996E-3</v>
      </c>
      <c r="AF5089" s="122">
        <v>4.9780403699999998E-3</v>
      </c>
      <c r="AG5089" s="122">
        <v>4.6383655656000002E-3</v>
      </c>
      <c r="AH5089" s="122">
        <v>4.2505974912E-3</v>
      </c>
      <c r="AI5089" s="122">
        <v>3.7376399435999999E-3</v>
      </c>
      <c r="AJ5089" s="122">
        <v>3.0741570336000001E-3</v>
      </c>
      <c r="AK5089" s="122">
        <v>3.0590024376E-3</v>
      </c>
      <c r="AL5089" s="122">
        <v>0</v>
      </c>
    </row>
    <row r="5090" spans="1:38" hidden="1" x14ac:dyDescent="0.25">
      <c r="A5090" s="122" t="s">
        <v>2025</v>
      </c>
      <c r="B5090" s="122">
        <v>1</v>
      </c>
      <c r="C5090" s="122" t="s">
        <v>2234</v>
      </c>
      <c r="D5090" s="122" t="s">
        <v>2126</v>
      </c>
      <c r="E5090" s="122">
        <v>92</v>
      </c>
      <c r="F5090" s="122">
        <v>0</v>
      </c>
      <c r="G5090" s="122">
        <v>0</v>
      </c>
      <c r="H5090" s="122">
        <v>0</v>
      </c>
      <c r="I5090" s="122">
        <v>0</v>
      </c>
      <c r="J5090" s="122">
        <v>0</v>
      </c>
      <c r="K5090" s="122">
        <v>0</v>
      </c>
      <c r="L5090" s="122">
        <v>0</v>
      </c>
      <c r="M5090" s="122">
        <v>0</v>
      </c>
      <c r="N5090" s="122">
        <v>0</v>
      </c>
      <c r="O5090" s="122">
        <v>0</v>
      </c>
      <c r="P5090" s="122">
        <v>0</v>
      </c>
      <c r="Q5090" s="122">
        <v>0</v>
      </c>
      <c r="R5090" s="122">
        <v>2.5209009960000002E-4</v>
      </c>
      <c r="S5090" s="122">
        <v>5.4634774800000003E-4</v>
      </c>
      <c r="T5090" s="122">
        <v>6.1608944159999995E-4</v>
      </c>
      <c r="U5090" s="122">
        <v>6.8800161359999995E-4</v>
      </c>
      <c r="V5090" s="122">
        <v>7.6760227679999995E-4</v>
      </c>
      <c r="W5090" s="122">
        <v>8.5711802879999996E-4</v>
      </c>
      <c r="X5090" s="122">
        <v>9.499136988E-4</v>
      </c>
      <c r="Y5090" s="122">
        <v>1.0532990136E-3</v>
      </c>
      <c r="Z5090" s="122">
        <v>1.1447183963999999E-3</v>
      </c>
      <c r="AA5090" s="122">
        <v>1.2373399200000001E-3</v>
      </c>
      <c r="AB5090" s="122">
        <v>1.3477630487999999E-3</v>
      </c>
      <c r="AC5090" s="122">
        <v>1.4562618036000001E-3</v>
      </c>
      <c r="AD5090" s="122">
        <v>1.5545129352E-3</v>
      </c>
      <c r="AE5090" s="122">
        <v>1.6633444655999999E-3</v>
      </c>
      <c r="AF5090" s="122">
        <v>1.5898862819999999E-3</v>
      </c>
      <c r="AG5090" s="122">
        <v>1.4792156015999999E-3</v>
      </c>
      <c r="AH5090" s="122">
        <v>1.3628956151999999E-3</v>
      </c>
      <c r="AI5090" s="122">
        <v>1.2077699256000001E-3</v>
      </c>
      <c r="AJ5090" s="122">
        <v>9.915137844000001E-4</v>
      </c>
      <c r="AK5090" s="122">
        <v>9.9304572600000004E-4</v>
      </c>
      <c r="AL5090" s="122">
        <v>0</v>
      </c>
    </row>
    <row r="5091" spans="1:38" hidden="1" x14ac:dyDescent="0.25">
      <c r="A5091" s="122" t="s">
        <v>2235</v>
      </c>
      <c r="B5091" s="122">
        <v>1</v>
      </c>
      <c r="C5091" s="122" t="s">
        <v>2236</v>
      </c>
      <c r="D5091" s="122" t="s">
        <v>2078</v>
      </c>
      <c r="E5091" s="122">
        <v>93</v>
      </c>
      <c r="F5091" s="122">
        <v>0</v>
      </c>
      <c r="G5091" s="122">
        <v>0</v>
      </c>
      <c r="H5091" s="122">
        <v>0</v>
      </c>
      <c r="I5091" s="122">
        <v>0</v>
      </c>
      <c r="J5091" s="122">
        <v>0</v>
      </c>
      <c r="K5091" s="122">
        <v>0</v>
      </c>
      <c r="L5091" s="122">
        <v>0</v>
      </c>
      <c r="M5091" s="122">
        <v>0</v>
      </c>
      <c r="N5091" s="122">
        <v>0</v>
      </c>
      <c r="O5091" s="122">
        <v>0</v>
      </c>
      <c r="P5091" s="122">
        <v>0</v>
      </c>
      <c r="Q5091" s="122">
        <v>0</v>
      </c>
      <c r="R5091" s="122">
        <v>0</v>
      </c>
      <c r="S5091" s="122">
        <v>0</v>
      </c>
      <c r="T5091" s="122">
        <v>0</v>
      </c>
      <c r="U5091" s="122">
        <v>0</v>
      </c>
      <c r="V5091" s="122">
        <v>0</v>
      </c>
      <c r="W5091" s="122">
        <v>0</v>
      </c>
      <c r="X5091" s="122">
        <v>0</v>
      </c>
      <c r="Y5091" s="122">
        <v>0</v>
      </c>
      <c r="Z5091" s="122">
        <v>0</v>
      </c>
      <c r="AA5091" s="122">
        <v>0</v>
      </c>
      <c r="AB5091" s="122">
        <v>0</v>
      </c>
      <c r="AC5091" s="122">
        <v>0</v>
      </c>
      <c r="AD5091" s="122">
        <v>0</v>
      </c>
      <c r="AE5091" s="122">
        <v>0</v>
      </c>
      <c r="AF5091" s="122">
        <v>0</v>
      </c>
      <c r="AG5091" s="122">
        <v>0</v>
      </c>
      <c r="AH5091" s="122">
        <v>0</v>
      </c>
      <c r="AI5091" s="122">
        <v>0</v>
      </c>
      <c r="AJ5091" s="122">
        <v>0</v>
      </c>
      <c r="AK5091" s="122">
        <v>0</v>
      </c>
      <c r="AL5091" s="122">
        <v>0</v>
      </c>
    </row>
    <row r="5092" spans="1:38" hidden="1" x14ac:dyDescent="0.25">
      <c r="A5092" s="122" t="s">
        <v>2235</v>
      </c>
      <c r="B5092" s="122">
        <v>1</v>
      </c>
      <c r="C5092" s="122" t="s">
        <v>2236</v>
      </c>
      <c r="D5092" s="122" t="s">
        <v>2079</v>
      </c>
      <c r="E5092" s="122">
        <v>93</v>
      </c>
      <c r="F5092" s="122">
        <v>0</v>
      </c>
      <c r="G5092" s="122">
        <v>0</v>
      </c>
      <c r="H5092" s="122">
        <v>0</v>
      </c>
      <c r="I5092" s="122">
        <v>2.7739134800000001E-3</v>
      </c>
      <c r="J5092" s="122">
        <v>4.1608708399999998E-3</v>
      </c>
      <c r="K5092" s="122">
        <v>4.1608708399999998E-3</v>
      </c>
      <c r="L5092" s="122">
        <v>5.5478269600000001E-3</v>
      </c>
      <c r="M5092" s="122">
        <v>5.5478269600000001E-3</v>
      </c>
      <c r="N5092" s="122">
        <v>5.5478269600000001E-3</v>
      </c>
      <c r="O5092" s="122">
        <v>5.5478269600000001E-3</v>
      </c>
      <c r="P5092" s="122">
        <v>5.5478269600000001E-3</v>
      </c>
      <c r="Q5092" s="122">
        <v>5.5478269600000001E-3</v>
      </c>
      <c r="R5092" s="122">
        <v>5.5478269600000001E-3</v>
      </c>
      <c r="S5092" s="122">
        <v>5.5478269600000001E-3</v>
      </c>
      <c r="T5092" s="122">
        <v>5.5478269600000001E-3</v>
      </c>
      <c r="U5092" s="122">
        <v>5.5478269600000001E-3</v>
      </c>
      <c r="V5092" s="122">
        <v>5.5478269600000001E-3</v>
      </c>
      <c r="W5092" s="122">
        <v>5.5478269600000001E-3</v>
      </c>
      <c r="X5092" s="122">
        <v>5.5478269600000001E-3</v>
      </c>
      <c r="Y5092" s="122">
        <v>5.5478269600000001E-3</v>
      </c>
      <c r="Z5092" s="122">
        <v>5.6420000000000003E-3</v>
      </c>
      <c r="AA5092" s="122">
        <v>5.0965673999999999E-3</v>
      </c>
      <c r="AB5092" s="122">
        <v>5.6168651999999996E-3</v>
      </c>
      <c r="AC5092" s="122">
        <v>5.6168651999999996E-3</v>
      </c>
      <c r="AD5092" s="122">
        <v>5.7668382399999997E-3</v>
      </c>
      <c r="AE5092" s="122">
        <v>4.5008651999999998E-3</v>
      </c>
      <c r="AF5092" s="122">
        <v>3.36308088E-3</v>
      </c>
      <c r="AG5092" s="122">
        <v>3.1460808799999998E-3</v>
      </c>
      <c r="AH5092" s="122">
        <v>3.4820539199999999E-3</v>
      </c>
      <c r="AI5092" s="122">
        <v>4.4380269599999999E-3</v>
      </c>
      <c r="AJ5092" s="122">
        <v>4.1255134799999997E-3</v>
      </c>
      <c r="AK5092" s="122">
        <v>3.1837843199999999E-3</v>
      </c>
      <c r="AL5092" s="122">
        <v>0</v>
      </c>
    </row>
    <row r="5093" spans="1:38" hidden="1" x14ac:dyDescent="0.25">
      <c r="A5093" s="122" t="s">
        <v>2235</v>
      </c>
      <c r="B5093" s="122">
        <v>1</v>
      </c>
      <c r="C5093" s="122" t="s">
        <v>2236</v>
      </c>
      <c r="D5093" s="122" t="s">
        <v>2080</v>
      </c>
      <c r="E5093" s="122">
        <v>93</v>
      </c>
      <c r="F5093" s="122">
        <v>0</v>
      </c>
      <c r="G5093" s="122">
        <v>0</v>
      </c>
      <c r="H5093" s="122">
        <v>0</v>
      </c>
      <c r="I5093" s="122">
        <v>0</v>
      </c>
      <c r="J5093" s="122">
        <v>0</v>
      </c>
      <c r="K5093" s="122">
        <v>0</v>
      </c>
      <c r="L5093" s="122">
        <v>0</v>
      </c>
      <c r="M5093" s="122">
        <v>0</v>
      </c>
      <c r="N5093" s="122">
        <v>0</v>
      </c>
      <c r="O5093" s="122">
        <v>0</v>
      </c>
      <c r="P5093" s="122">
        <v>0</v>
      </c>
      <c r="Q5093" s="122">
        <v>0</v>
      </c>
      <c r="R5093" s="122">
        <v>0</v>
      </c>
      <c r="S5093" s="122">
        <v>0</v>
      </c>
      <c r="T5093" s="122">
        <v>0</v>
      </c>
      <c r="U5093" s="122">
        <v>0</v>
      </c>
      <c r="V5093" s="122">
        <v>0</v>
      </c>
      <c r="W5093" s="122">
        <v>0</v>
      </c>
      <c r="X5093" s="122">
        <v>0</v>
      </c>
      <c r="Y5093" s="122">
        <v>0</v>
      </c>
      <c r="Z5093" s="122">
        <v>0</v>
      </c>
      <c r="AA5093" s="122">
        <v>0</v>
      </c>
      <c r="AB5093" s="122">
        <v>0</v>
      </c>
      <c r="AC5093" s="122">
        <v>0</v>
      </c>
      <c r="AD5093" s="122">
        <v>0</v>
      </c>
      <c r="AE5093" s="122">
        <v>0</v>
      </c>
      <c r="AF5093" s="122">
        <v>0</v>
      </c>
      <c r="AG5093" s="122">
        <v>0</v>
      </c>
      <c r="AH5093" s="122">
        <v>0</v>
      </c>
      <c r="AI5093" s="122">
        <v>0</v>
      </c>
      <c r="AJ5093" s="122">
        <v>0</v>
      </c>
      <c r="AK5093" s="122">
        <v>0</v>
      </c>
      <c r="AL5093" s="122">
        <v>0</v>
      </c>
    </row>
    <row r="5094" spans="1:38" hidden="1" x14ac:dyDescent="0.25">
      <c r="A5094" s="122" t="s">
        <v>2235</v>
      </c>
      <c r="B5094" s="122">
        <v>1</v>
      </c>
      <c r="C5094" s="122" t="s">
        <v>2236</v>
      </c>
      <c r="D5094" s="122" t="s">
        <v>2133</v>
      </c>
      <c r="E5094" s="122">
        <v>93</v>
      </c>
      <c r="F5094" s="122">
        <v>0</v>
      </c>
      <c r="G5094" s="122">
        <v>0</v>
      </c>
      <c r="H5094" s="122">
        <v>0</v>
      </c>
      <c r="I5094" s="122">
        <v>0</v>
      </c>
      <c r="J5094" s="122">
        <v>0</v>
      </c>
      <c r="K5094" s="122">
        <v>0</v>
      </c>
      <c r="L5094" s="122">
        <v>0</v>
      </c>
      <c r="M5094" s="122">
        <v>0</v>
      </c>
      <c r="N5094" s="122">
        <v>0</v>
      </c>
      <c r="O5094" s="122">
        <v>0</v>
      </c>
      <c r="P5094" s="122">
        <v>0</v>
      </c>
      <c r="Q5094" s="122">
        <v>0</v>
      </c>
      <c r="R5094" s="122">
        <v>0</v>
      </c>
      <c r="S5094" s="122">
        <v>0</v>
      </c>
      <c r="T5094" s="122">
        <v>0</v>
      </c>
      <c r="U5094" s="122">
        <v>0</v>
      </c>
      <c r="V5094" s="122">
        <v>0</v>
      </c>
      <c r="W5094" s="122">
        <v>0</v>
      </c>
      <c r="X5094" s="122">
        <v>0</v>
      </c>
      <c r="Y5094" s="122">
        <v>0</v>
      </c>
      <c r="Z5094" s="122">
        <v>0</v>
      </c>
      <c r="AA5094" s="122">
        <v>0</v>
      </c>
      <c r="AB5094" s="122">
        <v>0</v>
      </c>
      <c r="AC5094" s="122">
        <v>0</v>
      </c>
      <c r="AD5094" s="122">
        <v>0</v>
      </c>
      <c r="AE5094" s="122">
        <v>0</v>
      </c>
      <c r="AF5094" s="122">
        <v>0</v>
      </c>
      <c r="AG5094" s="122">
        <v>0</v>
      </c>
      <c r="AH5094" s="122">
        <v>0</v>
      </c>
      <c r="AI5094" s="122">
        <v>0</v>
      </c>
      <c r="AJ5094" s="122">
        <v>0</v>
      </c>
      <c r="AK5094" s="122">
        <v>0</v>
      </c>
      <c r="AL5094" s="122">
        <v>0</v>
      </c>
    </row>
    <row r="5095" spans="1:38" hidden="1" x14ac:dyDescent="0.25">
      <c r="A5095" s="122" t="s">
        <v>2235</v>
      </c>
      <c r="B5095" s="122">
        <v>1</v>
      </c>
      <c r="C5095" s="122" t="s">
        <v>2236</v>
      </c>
      <c r="D5095" s="122" t="s">
        <v>2081</v>
      </c>
      <c r="E5095" s="122">
        <v>93</v>
      </c>
      <c r="F5095" s="122">
        <v>0</v>
      </c>
      <c r="G5095" s="122">
        <v>0</v>
      </c>
      <c r="H5095" s="122">
        <v>0</v>
      </c>
      <c r="I5095" s="122">
        <v>0</v>
      </c>
      <c r="J5095" s="122">
        <v>0</v>
      </c>
      <c r="K5095" s="122">
        <v>0</v>
      </c>
      <c r="L5095" s="122">
        <v>0</v>
      </c>
      <c r="M5095" s="122">
        <v>0</v>
      </c>
      <c r="N5095" s="122">
        <v>0</v>
      </c>
      <c r="O5095" s="122">
        <v>0</v>
      </c>
      <c r="P5095" s="122">
        <v>0</v>
      </c>
      <c r="Q5095" s="122">
        <v>0</v>
      </c>
      <c r="R5095" s="122">
        <v>0</v>
      </c>
      <c r="S5095" s="122">
        <v>0</v>
      </c>
      <c r="T5095" s="122">
        <v>0</v>
      </c>
      <c r="U5095" s="122">
        <v>0</v>
      </c>
      <c r="V5095" s="122">
        <v>0</v>
      </c>
      <c r="W5095" s="122">
        <v>0</v>
      </c>
      <c r="X5095" s="122">
        <v>0</v>
      </c>
      <c r="Y5095" s="122">
        <v>0</v>
      </c>
      <c r="Z5095" s="122">
        <v>0</v>
      </c>
      <c r="AA5095" s="122">
        <v>0</v>
      </c>
      <c r="AB5095" s="122">
        <v>0</v>
      </c>
      <c r="AC5095" s="122">
        <v>0</v>
      </c>
      <c r="AD5095" s="122">
        <v>0</v>
      </c>
      <c r="AE5095" s="122">
        <v>0</v>
      </c>
      <c r="AF5095" s="122">
        <v>0</v>
      </c>
      <c r="AG5095" s="122">
        <v>0</v>
      </c>
      <c r="AH5095" s="122">
        <v>0</v>
      </c>
      <c r="AI5095" s="122">
        <v>0</v>
      </c>
      <c r="AJ5095" s="122">
        <v>0</v>
      </c>
      <c r="AK5095" s="122">
        <v>0</v>
      </c>
      <c r="AL5095" s="122">
        <v>0</v>
      </c>
    </row>
    <row r="5096" spans="1:38" x14ac:dyDescent="0.25">
      <c r="A5096" s="122" t="s">
        <v>2235</v>
      </c>
      <c r="B5096" s="122">
        <v>1</v>
      </c>
      <c r="C5096" s="122" t="s">
        <v>2236</v>
      </c>
      <c r="D5096" s="122" t="s">
        <v>2082</v>
      </c>
      <c r="E5096" s="122">
        <v>93</v>
      </c>
      <c r="F5096" s="122">
        <v>0.94011254099999997</v>
      </c>
      <c r="G5096" s="122">
        <v>0.84480663948000001</v>
      </c>
      <c r="H5096" s="122">
        <v>0.96241627839999999</v>
      </c>
      <c r="I5096" s="122">
        <v>0</v>
      </c>
      <c r="J5096" s="122">
        <v>0</v>
      </c>
      <c r="K5096" s="122">
        <v>0</v>
      </c>
      <c r="L5096" s="122">
        <v>0</v>
      </c>
      <c r="M5096" s="122">
        <v>0</v>
      </c>
      <c r="N5096" s="122">
        <v>0</v>
      </c>
      <c r="O5096" s="122">
        <v>0</v>
      </c>
      <c r="P5096" s="122">
        <v>0</v>
      </c>
      <c r="Q5096" s="122">
        <v>0</v>
      </c>
      <c r="R5096" s="122">
        <v>0</v>
      </c>
      <c r="S5096" s="122">
        <v>0</v>
      </c>
      <c r="T5096" s="122">
        <v>0</v>
      </c>
      <c r="U5096" s="122">
        <v>0</v>
      </c>
      <c r="V5096" s="122">
        <v>0</v>
      </c>
      <c r="W5096" s="122">
        <v>0</v>
      </c>
      <c r="X5096" s="122">
        <v>0</v>
      </c>
      <c r="Y5096" s="122">
        <v>0</v>
      </c>
      <c r="Z5096" s="122">
        <v>0</v>
      </c>
      <c r="AA5096" s="122">
        <v>0</v>
      </c>
      <c r="AB5096" s="122">
        <v>0</v>
      </c>
      <c r="AC5096" s="122">
        <v>0</v>
      </c>
      <c r="AD5096" s="122">
        <v>0</v>
      </c>
      <c r="AE5096" s="122">
        <v>0</v>
      </c>
      <c r="AF5096" s="122">
        <v>0</v>
      </c>
      <c r="AG5096" s="122">
        <v>0</v>
      </c>
      <c r="AH5096" s="122">
        <v>0</v>
      </c>
      <c r="AI5096" s="122">
        <v>0</v>
      </c>
      <c r="AJ5096" s="122">
        <v>0</v>
      </c>
      <c r="AK5096" s="122">
        <v>0</v>
      </c>
      <c r="AL5096" s="122">
        <v>0</v>
      </c>
    </row>
    <row r="5097" spans="1:38" hidden="1" x14ac:dyDescent="0.25">
      <c r="A5097" s="122" t="s">
        <v>2235</v>
      </c>
      <c r="B5097" s="122">
        <v>1</v>
      </c>
      <c r="C5097" s="122" t="s">
        <v>2236</v>
      </c>
      <c r="D5097" s="122" t="s">
        <v>474</v>
      </c>
      <c r="E5097" s="122">
        <v>93</v>
      </c>
      <c r="F5097" s="122">
        <v>0</v>
      </c>
      <c r="G5097" s="122">
        <v>0</v>
      </c>
      <c r="H5097" s="122">
        <v>0</v>
      </c>
      <c r="I5097" s="122">
        <v>0</v>
      </c>
      <c r="J5097" s="122">
        <v>0</v>
      </c>
      <c r="K5097" s="122">
        <v>0</v>
      </c>
      <c r="L5097" s="122">
        <v>0</v>
      </c>
      <c r="M5097" s="122">
        <v>0</v>
      </c>
      <c r="N5097" s="122">
        <v>0</v>
      </c>
      <c r="O5097" s="122">
        <v>0</v>
      </c>
      <c r="P5097" s="122">
        <v>0</v>
      </c>
      <c r="Q5097" s="122">
        <v>0</v>
      </c>
      <c r="R5097" s="122">
        <v>0</v>
      </c>
      <c r="S5097" s="122">
        <v>0</v>
      </c>
      <c r="T5097" s="122">
        <v>0</v>
      </c>
      <c r="U5097" s="122">
        <v>0</v>
      </c>
      <c r="V5097" s="122">
        <v>0</v>
      </c>
      <c r="W5097" s="122">
        <v>0</v>
      </c>
      <c r="X5097" s="122">
        <v>0</v>
      </c>
      <c r="Y5097" s="122">
        <v>0</v>
      </c>
      <c r="Z5097" s="122">
        <v>0</v>
      </c>
      <c r="AA5097" s="122">
        <v>0</v>
      </c>
      <c r="AB5097" s="122">
        <v>0</v>
      </c>
      <c r="AC5097" s="122">
        <v>0</v>
      </c>
      <c r="AD5097" s="122">
        <v>0</v>
      </c>
      <c r="AE5097" s="122">
        <v>0</v>
      </c>
      <c r="AF5097" s="122">
        <v>0</v>
      </c>
      <c r="AG5097" s="122">
        <v>0</v>
      </c>
      <c r="AH5097" s="122">
        <v>0</v>
      </c>
      <c r="AI5097" s="122">
        <v>0</v>
      </c>
      <c r="AJ5097" s="122">
        <v>0</v>
      </c>
      <c r="AK5097" s="122">
        <v>0</v>
      </c>
      <c r="AL5097" s="122">
        <v>0</v>
      </c>
    </row>
    <row r="5098" spans="1:38" hidden="1" x14ac:dyDescent="0.25">
      <c r="A5098" s="122" t="s">
        <v>2235</v>
      </c>
      <c r="B5098" s="122">
        <v>1</v>
      </c>
      <c r="C5098" s="122" t="s">
        <v>2236</v>
      </c>
      <c r="D5098" s="122" t="s">
        <v>2083</v>
      </c>
      <c r="E5098" s="122">
        <v>93</v>
      </c>
      <c r="F5098" s="122">
        <v>0</v>
      </c>
      <c r="G5098" s="122">
        <v>0</v>
      </c>
      <c r="H5098" s="122">
        <v>0</v>
      </c>
      <c r="I5098" s="122">
        <v>0</v>
      </c>
      <c r="J5098" s="122">
        <v>0</v>
      </c>
      <c r="K5098" s="122">
        <v>0</v>
      </c>
      <c r="L5098" s="122">
        <v>0</v>
      </c>
      <c r="M5098" s="122">
        <v>0</v>
      </c>
      <c r="N5098" s="122">
        <v>0</v>
      </c>
      <c r="O5098" s="122">
        <v>0</v>
      </c>
      <c r="P5098" s="122">
        <v>0</v>
      </c>
      <c r="Q5098" s="122">
        <v>0</v>
      </c>
      <c r="R5098" s="122">
        <v>0</v>
      </c>
      <c r="S5098" s="122">
        <v>0</v>
      </c>
      <c r="T5098" s="122">
        <v>0</v>
      </c>
      <c r="U5098" s="122">
        <v>0</v>
      </c>
      <c r="V5098" s="122">
        <v>0</v>
      </c>
      <c r="W5098" s="122">
        <v>0</v>
      </c>
      <c r="X5098" s="122">
        <v>0</v>
      </c>
      <c r="Y5098" s="122">
        <v>0</v>
      </c>
      <c r="Z5098" s="122">
        <v>0</v>
      </c>
      <c r="AA5098" s="122">
        <v>0</v>
      </c>
      <c r="AB5098" s="122">
        <v>0</v>
      </c>
      <c r="AC5098" s="122">
        <v>0</v>
      </c>
      <c r="AD5098" s="122">
        <v>0</v>
      </c>
      <c r="AE5098" s="122">
        <v>0</v>
      </c>
      <c r="AF5098" s="122">
        <v>0</v>
      </c>
      <c r="AG5098" s="122">
        <v>0</v>
      </c>
      <c r="AH5098" s="122">
        <v>0</v>
      </c>
      <c r="AI5098" s="122">
        <v>0</v>
      </c>
      <c r="AJ5098" s="122">
        <v>0</v>
      </c>
      <c r="AK5098" s="122">
        <v>0</v>
      </c>
      <c r="AL5098" s="122">
        <v>0</v>
      </c>
    </row>
    <row r="5099" spans="1:38" hidden="1" x14ac:dyDescent="0.25">
      <c r="A5099" s="122" t="s">
        <v>2235</v>
      </c>
      <c r="B5099" s="122">
        <v>1</v>
      </c>
      <c r="C5099" s="122" t="s">
        <v>2236</v>
      </c>
      <c r="D5099" s="122" t="s">
        <v>2084</v>
      </c>
      <c r="E5099" s="122">
        <v>93</v>
      </c>
      <c r="F5099" s="122">
        <v>0</v>
      </c>
      <c r="G5099" s="122">
        <v>0</v>
      </c>
      <c r="H5099" s="122">
        <v>0</v>
      </c>
      <c r="I5099" s="122">
        <v>0</v>
      </c>
      <c r="J5099" s="122">
        <v>0</v>
      </c>
      <c r="K5099" s="122">
        <v>0</v>
      </c>
      <c r="L5099" s="122">
        <v>0</v>
      </c>
      <c r="M5099" s="122">
        <v>0</v>
      </c>
      <c r="N5099" s="122">
        <v>0</v>
      </c>
      <c r="O5099" s="122">
        <v>0</v>
      </c>
      <c r="P5099" s="122">
        <v>0</v>
      </c>
      <c r="Q5099" s="122">
        <v>0</v>
      </c>
      <c r="R5099" s="122">
        <v>0</v>
      </c>
      <c r="S5099" s="122">
        <v>0</v>
      </c>
      <c r="T5099" s="122">
        <v>0</v>
      </c>
      <c r="U5099" s="122">
        <v>0</v>
      </c>
      <c r="V5099" s="122">
        <v>0</v>
      </c>
      <c r="W5099" s="122">
        <v>0</v>
      </c>
      <c r="X5099" s="122">
        <v>0</v>
      </c>
      <c r="Y5099" s="122">
        <v>0</v>
      </c>
      <c r="Z5099" s="122">
        <v>0</v>
      </c>
      <c r="AA5099" s="122">
        <v>0</v>
      </c>
      <c r="AB5099" s="122">
        <v>0</v>
      </c>
      <c r="AC5099" s="122">
        <v>0</v>
      </c>
      <c r="AD5099" s="122">
        <v>0</v>
      </c>
      <c r="AE5099" s="122">
        <v>0</v>
      </c>
      <c r="AF5099" s="122">
        <v>0</v>
      </c>
      <c r="AG5099" s="122">
        <v>0</v>
      </c>
      <c r="AH5099" s="122">
        <v>0</v>
      </c>
      <c r="AI5099" s="122">
        <v>0</v>
      </c>
      <c r="AJ5099" s="122">
        <v>0</v>
      </c>
      <c r="AK5099" s="122">
        <v>0</v>
      </c>
      <c r="AL5099" s="122">
        <v>0</v>
      </c>
    </row>
    <row r="5100" spans="1:38" hidden="1" x14ac:dyDescent="0.25">
      <c r="A5100" s="122" t="s">
        <v>2235</v>
      </c>
      <c r="B5100" s="122">
        <v>1</v>
      </c>
      <c r="C5100" s="122" t="s">
        <v>2236</v>
      </c>
      <c r="D5100" s="122" t="s">
        <v>2085</v>
      </c>
      <c r="E5100" s="122">
        <v>93</v>
      </c>
      <c r="F5100" s="122">
        <v>0</v>
      </c>
      <c r="G5100" s="122">
        <v>0</v>
      </c>
      <c r="H5100" s="122">
        <v>0</v>
      </c>
      <c r="I5100" s="122">
        <v>0</v>
      </c>
      <c r="J5100" s="122">
        <v>0</v>
      </c>
      <c r="K5100" s="122">
        <v>0</v>
      </c>
      <c r="L5100" s="122">
        <v>0</v>
      </c>
      <c r="M5100" s="122">
        <v>0</v>
      </c>
      <c r="N5100" s="122">
        <v>0</v>
      </c>
      <c r="O5100" s="122">
        <v>0</v>
      </c>
      <c r="P5100" s="122">
        <v>0</v>
      </c>
      <c r="Q5100" s="122">
        <v>0</v>
      </c>
      <c r="R5100" s="122">
        <v>0</v>
      </c>
      <c r="S5100" s="122">
        <v>0</v>
      </c>
      <c r="T5100" s="122">
        <v>0</v>
      </c>
      <c r="U5100" s="122">
        <v>0</v>
      </c>
      <c r="V5100" s="122">
        <v>0</v>
      </c>
      <c r="W5100" s="122">
        <v>0</v>
      </c>
      <c r="X5100" s="122">
        <v>0</v>
      </c>
      <c r="Y5100" s="122">
        <v>0</v>
      </c>
      <c r="Z5100" s="122">
        <v>0</v>
      </c>
      <c r="AA5100" s="122">
        <v>0</v>
      </c>
      <c r="AB5100" s="122">
        <v>0</v>
      </c>
      <c r="AC5100" s="122">
        <v>0</v>
      </c>
      <c r="AD5100" s="122">
        <v>0</v>
      </c>
      <c r="AE5100" s="122">
        <v>0</v>
      </c>
      <c r="AF5100" s="122">
        <v>0</v>
      </c>
      <c r="AG5100" s="122">
        <v>0</v>
      </c>
      <c r="AH5100" s="122">
        <v>0</v>
      </c>
      <c r="AI5100" s="122">
        <v>0</v>
      </c>
      <c r="AJ5100" s="122">
        <v>0</v>
      </c>
      <c r="AK5100" s="122">
        <v>0</v>
      </c>
      <c r="AL5100" s="122">
        <v>0</v>
      </c>
    </row>
    <row r="5101" spans="1:38" hidden="1" x14ac:dyDescent="0.25">
      <c r="A5101" s="122" t="s">
        <v>2235</v>
      </c>
      <c r="B5101" s="122">
        <v>1</v>
      </c>
      <c r="C5101" s="122" t="s">
        <v>2236</v>
      </c>
      <c r="D5101" s="122" t="s">
        <v>2086</v>
      </c>
      <c r="E5101" s="122">
        <v>93</v>
      </c>
      <c r="F5101" s="122">
        <v>0</v>
      </c>
      <c r="G5101" s="122">
        <v>0</v>
      </c>
      <c r="H5101" s="122">
        <v>0</v>
      </c>
      <c r="I5101" s="122">
        <v>0</v>
      </c>
      <c r="J5101" s="122">
        <v>0</v>
      </c>
      <c r="K5101" s="122">
        <v>0</v>
      </c>
      <c r="L5101" s="122">
        <v>0</v>
      </c>
      <c r="M5101" s="122">
        <v>0</v>
      </c>
      <c r="N5101" s="122">
        <v>0</v>
      </c>
      <c r="O5101" s="122">
        <v>0</v>
      </c>
      <c r="P5101" s="122">
        <v>0</v>
      </c>
      <c r="Q5101" s="122">
        <v>0</v>
      </c>
      <c r="R5101" s="122">
        <v>0</v>
      </c>
      <c r="S5101" s="122">
        <v>0</v>
      </c>
      <c r="T5101" s="122">
        <v>0</v>
      </c>
      <c r="U5101" s="122">
        <v>0</v>
      </c>
      <c r="V5101" s="122">
        <v>0</v>
      </c>
      <c r="W5101" s="122">
        <v>0</v>
      </c>
      <c r="X5101" s="122">
        <v>0</v>
      </c>
      <c r="Y5101" s="122">
        <v>0</v>
      </c>
      <c r="Z5101" s="122">
        <v>0</v>
      </c>
      <c r="AA5101" s="122">
        <v>0</v>
      </c>
      <c r="AB5101" s="122">
        <v>0</v>
      </c>
      <c r="AC5101" s="122">
        <v>0</v>
      </c>
      <c r="AD5101" s="122">
        <v>0</v>
      </c>
      <c r="AE5101" s="122">
        <v>0</v>
      </c>
      <c r="AF5101" s="122">
        <v>0</v>
      </c>
      <c r="AG5101" s="122">
        <v>0</v>
      </c>
      <c r="AH5101" s="122">
        <v>0</v>
      </c>
      <c r="AI5101" s="122">
        <v>0</v>
      </c>
      <c r="AJ5101" s="122">
        <v>0</v>
      </c>
      <c r="AK5101" s="122">
        <v>0</v>
      </c>
      <c r="AL5101" s="122">
        <v>0</v>
      </c>
    </row>
    <row r="5102" spans="1:38" hidden="1" x14ac:dyDescent="0.25">
      <c r="A5102" s="122" t="s">
        <v>2235</v>
      </c>
      <c r="B5102" s="122">
        <v>1</v>
      </c>
      <c r="C5102" s="122" t="s">
        <v>2236</v>
      </c>
      <c r="D5102" s="122" t="s">
        <v>2087</v>
      </c>
      <c r="E5102" s="122">
        <v>93</v>
      </c>
      <c r="F5102" s="122">
        <v>0</v>
      </c>
      <c r="G5102" s="122">
        <v>0</v>
      </c>
      <c r="H5102" s="122">
        <v>0</v>
      </c>
      <c r="I5102" s="122">
        <v>0</v>
      </c>
      <c r="J5102" s="122">
        <v>0</v>
      </c>
      <c r="K5102" s="122">
        <v>0</v>
      </c>
      <c r="L5102" s="122">
        <v>0</v>
      </c>
      <c r="M5102" s="122">
        <v>0</v>
      </c>
      <c r="N5102" s="122">
        <v>0</v>
      </c>
      <c r="O5102" s="122">
        <v>0</v>
      </c>
      <c r="P5102" s="122">
        <v>0</v>
      </c>
      <c r="Q5102" s="122">
        <v>0</v>
      </c>
      <c r="R5102" s="122">
        <v>0</v>
      </c>
      <c r="S5102" s="122">
        <v>0</v>
      </c>
      <c r="T5102" s="122">
        <v>0</v>
      </c>
      <c r="U5102" s="122">
        <v>0</v>
      </c>
      <c r="V5102" s="122">
        <v>0</v>
      </c>
      <c r="W5102" s="122">
        <v>0</v>
      </c>
      <c r="X5102" s="122">
        <v>0</v>
      </c>
      <c r="Y5102" s="122">
        <v>0</v>
      </c>
      <c r="Z5102" s="122">
        <v>0</v>
      </c>
      <c r="AA5102" s="122">
        <v>0</v>
      </c>
      <c r="AB5102" s="122">
        <v>0</v>
      </c>
      <c r="AC5102" s="122">
        <v>0</v>
      </c>
      <c r="AD5102" s="122">
        <v>0</v>
      </c>
      <c r="AE5102" s="122">
        <v>0</v>
      </c>
      <c r="AF5102" s="122">
        <v>0</v>
      </c>
      <c r="AG5102" s="122">
        <v>0</v>
      </c>
      <c r="AH5102" s="122">
        <v>0</v>
      </c>
      <c r="AI5102" s="122">
        <v>0</v>
      </c>
      <c r="AJ5102" s="122">
        <v>0</v>
      </c>
      <c r="AK5102" s="122">
        <v>0</v>
      </c>
      <c r="AL5102" s="122">
        <v>0</v>
      </c>
    </row>
    <row r="5103" spans="1:38" hidden="1" x14ac:dyDescent="0.25">
      <c r="A5103" s="122" t="s">
        <v>2235</v>
      </c>
      <c r="B5103" s="122">
        <v>1</v>
      </c>
      <c r="C5103" s="122" t="s">
        <v>2236</v>
      </c>
      <c r="D5103" s="122" t="s">
        <v>2134</v>
      </c>
      <c r="E5103" s="122">
        <v>93</v>
      </c>
      <c r="F5103" s="122">
        <v>0</v>
      </c>
      <c r="G5103" s="122">
        <v>0</v>
      </c>
      <c r="H5103" s="122">
        <v>0</v>
      </c>
      <c r="I5103" s="122">
        <v>0</v>
      </c>
      <c r="J5103" s="122">
        <v>0</v>
      </c>
      <c r="K5103" s="122">
        <v>0</v>
      </c>
      <c r="L5103" s="122">
        <v>0</v>
      </c>
      <c r="M5103" s="122">
        <v>0</v>
      </c>
      <c r="N5103" s="122">
        <v>0</v>
      </c>
      <c r="O5103" s="122">
        <v>0</v>
      </c>
      <c r="P5103" s="122">
        <v>0</v>
      </c>
      <c r="Q5103" s="122">
        <v>0</v>
      </c>
      <c r="R5103" s="122">
        <v>0</v>
      </c>
      <c r="S5103" s="122">
        <v>0</v>
      </c>
      <c r="T5103" s="122">
        <v>0</v>
      </c>
      <c r="U5103" s="122">
        <v>0</v>
      </c>
      <c r="V5103" s="122">
        <v>0</v>
      </c>
      <c r="W5103" s="122">
        <v>0</v>
      </c>
      <c r="X5103" s="122">
        <v>0</v>
      </c>
      <c r="Y5103" s="122">
        <v>0</v>
      </c>
      <c r="Z5103" s="122">
        <v>0</v>
      </c>
      <c r="AA5103" s="122">
        <v>0</v>
      </c>
      <c r="AB5103" s="122">
        <v>0</v>
      </c>
      <c r="AC5103" s="122">
        <v>0</v>
      </c>
      <c r="AD5103" s="122">
        <v>0</v>
      </c>
      <c r="AE5103" s="122">
        <v>0</v>
      </c>
      <c r="AF5103" s="122">
        <v>0</v>
      </c>
      <c r="AG5103" s="122">
        <v>0</v>
      </c>
      <c r="AH5103" s="122">
        <v>0</v>
      </c>
      <c r="AI5103" s="122">
        <v>0</v>
      </c>
      <c r="AJ5103" s="122">
        <v>0</v>
      </c>
      <c r="AK5103" s="122">
        <v>0</v>
      </c>
      <c r="AL5103" s="122">
        <v>0</v>
      </c>
    </row>
    <row r="5104" spans="1:38" hidden="1" x14ac:dyDescent="0.25">
      <c r="A5104" s="122" t="s">
        <v>2235</v>
      </c>
      <c r="B5104" s="122">
        <v>1</v>
      </c>
      <c r="C5104" s="122" t="s">
        <v>2236</v>
      </c>
      <c r="D5104" s="122" t="s">
        <v>2088</v>
      </c>
      <c r="E5104" s="122">
        <v>93</v>
      </c>
      <c r="F5104" s="122">
        <v>0</v>
      </c>
      <c r="G5104" s="122">
        <v>0</v>
      </c>
      <c r="H5104" s="122">
        <v>0</v>
      </c>
      <c r="I5104" s="122">
        <v>0</v>
      </c>
      <c r="J5104" s="122">
        <v>0</v>
      </c>
      <c r="K5104" s="122">
        <v>0</v>
      </c>
      <c r="L5104" s="122">
        <v>0</v>
      </c>
      <c r="M5104" s="122">
        <v>0</v>
      </c>
      <c r="N5104" s="122">
        <v>0</v>
      </c>
      <c r="O5104" s="122">
        <v>0</v>
      </c>
      <c r="P5104" s="122">
        <v>0</v>
      </c>
      <c r="Q5104" s="122">
        <v>0</v>
      </c>
      <c r="R5104" s="122">
        <v>0</v>
      </c>
      <c r="S5104" s="122">
        <v>0</v>
      </c>
      <c r="T5104" s="122">
        <v>0</v>
      </c>
      <c r="U5104" s="122">
        <v>0</v>
      </c>
      <c r="V5104" s="122">
        <v>0</v>
      </c>
      <c r="W5104" s="122">
        <v>0</v>
      </c>
      <c r="X5104" s="122">
        <v>0</v>
      </c>
      <c r="Y5104" s="122">
        <v>0</v>
      </c>
      <c r="Z5104" s="122">
        <v>0</v>
      </c>
      <c r="AA5104" s="122">
        <v>0</v>
      </c>
      <c r="AB5104" s="122">
        <v>0</v>
      </c>
      <c r="AC5104" s="122">
        <v>0</v>
      </c>
      <c r="AD5104" s="122">
        <v>0</v>
      </c>
      <c r="AE5104" s="122">
        <v>0</v>
      </c>
      <c r="AF5104" s="122">
        <v>0</v>
      </c>
      <c r="AG5104" s="122">
        <v>0</v>
      </c>
      <c r="AH5104" s="122">
        <v>0</v>
      </c>
      <c r="AI5104" s="122">
        <v>0</v>
      </c>
      <c r="AJ5104" s="122">
        <v>0</v>
      </c>
      <c r="AK5104" s="122">
        <v>0</v>
      </c>
      <c r="AL5104" s="122">
        <v>0</v>
      </c>
    </row>
    <row r="5105" spans="1:38" hidden="1" x14ac:dyDescent="0.25">
      <c r="A5105" s="122" t="s">
        <v>2235</v>
      </c>
      <c r="B5105" s="122">
        <v>1</v>
      </c>
      <c r="C5105" s="122" t="s">
        <v>2236</v>
      </c>
      <c r="D5105" s="122" t="s">
        <v>2089</v>
      </c>
      <c r="E5105" s="122">
        <v>93</v>
      </c>
      <c r="F5105" s="122">
        <v>0</v>
      </c>
      <c r="G5105" s="122">
        <v>0</v>
      </c>
      <c r="H5105" s="122">
        <v>0</v>
      </c>
      <c r="I5105" s="122">
        <v>0</v>
      </c>
      <c r="J5105" s="122">
        <v>0</v>
      </c>
      <c r="K5105" s="122">
        <v>0</v>
      </c>
      <c r="L5105" s="122">
        <v>0</v>
      </c>
      <c r="M5105" s="122">
        <v>0</v>
      </c>
      <c r="N5105" s="122">
        <v>0</v>
      </c>
      <c r="O5105" s="122">
        <v>0</v>
      </c>
      <c r="P5105" s="122">
        <v>0</v>
      </c>
      <c r="Q5105" s="122">
        <v>0</v>
      </c>
      <c r="R5105" s="122">
        <v>0</v>
      </c>
      <c r="S5105" s="122">
        <v>0</v>
      </c>
      <c r="T5105" s="122">
        <v>0</v>
      </c>
      <c r="U5105" s="122">
        <v>0</v>
      </c>
      <c r="V5105" s="122">
        <v>0</v>
      </c>
      <c r="W5105" s="122">
        <v>0</v>
      </c>
      <c r="X5105" s="122">
        <v>0</v>
      </c>
      <c r="Y5105" s="122">
        <v>0</v>
      </c>
      <c r="Z5105" s="122">
        <v>0</v>
      </c>
      <c r="AA5105" s="122">
        <v>0</v>
      </c>
      <c r="AB5105" s="122">
        <v>0</v>
      </c>
      <c r="AC5105" s="122">
        <v>0</v>
      </c>
      <c r="AD5105" s="122">
        <v>0</v>
      </c>
      <c r="AE5105" s="122">
        <v>0</v>
      </c>
      <c r="AF5105" s="122">
        <v>0</v>
      </c>
      <c r="AG5105" s="122">
        <v>0</v>
      </c>
      <c r="AH5105" s="122">
        <v>0</v>
      </c>
      <c r="AI5105" s="122">
        <v>0</v>
      </c>
      <c r="AJ5105" s="122">
        <v>0</v>
      </c>
      <c r="AK5105" s="122">
        <v>0</v>
      </c>
      <c r="AL5105" s="122">
        <v>0</v>
      </c>
    </row>
    <row r="5106" spans="1:38" hidden="1" x14ac:dyDescent="0.25">
      <c r="A5106" s="122" t="s">
        <v>2235</v>
      </c>
      <c r="B5106" s="122">
        <v>1</v>
      </c>
      <c r="C5106" s="122" t="s">
        <v>2236</v>
      </c>
      <c r="D5106" s="122" t="s">
        <v>2090</v>
      </c>
      <c r="E5106" s="122">
        <v>93</v>
      </c>
      <c r="F5106" s="122">
        <v>0</v>
      </c>
      <c r="G5106" s="122">
        <v>0</v>
      </c>
      <c r="H5106" s="122">
        <v>0</v>
      </c>
      <c r="I5106" s="122">
        <v>0</v>
      </c>
      <c r="J5106" s="122">
        <v>0</v>
      </c>
      <c r="K5106" s="122">
        <v>0</v>
      </c>
      <c r="L5106" s="122">
        <v>0</v>
      </c>
      <c r="M5106" s="122">
        <v>0</v>
      </c>
      <c r="N5106" s="122">
        <v>0</v>
      </c>
      <c r="O5106" s="122">
        <v>0</v>
      </c>
      <c r="P5106" s="122">
        <v>0</v>
      </c>
      <c r="Q5106" s="122">
        <v>0</v>
      </c>
      <c r="R5106" s="122">
        <v>0</v>
      </c>
      <c r="S5106" s="122">
        <v>0</v>
      </c>
      <c r="T5106" s="122">
        <v>0</v>
      </c>
      <c r="U5106" s="122">
        <v>0</v>
      </c>
      <c r="V5106" s="122">
        <v>0</v>
      </c>
      <c r="W5106" s="122">
        <v>0</v>
      </c>
      <c r="X5106" s="122">
        <v>0</v>
      </c>
      <c r="Y5106" s="122">
        <v>0</v>
      </c>
      <c r="Z5106" s="122">
        <v>0</v>
      </c>
      <c r="AA5106" s="122">
        <v>0</v>
      </c>
      <c r="AB5106" s="122">
        <v>0</v>
      </c>
      <c r="AC5106" s="122">
        <v>0</v>
      </c>
      <c r="AD5106" s="122">
        <v>0</v>
      </c>
      <c r="AE5106" s="122">
        <v>0</v>
      </c>
      <c r="AF5106" s="122">
        <v>0</v>
      </c>
      <c r="AG5106" s="122">
        <v>0</v>
      </c>
      <c r="AH5106" s="122">
        <v>0</v>
      </c>
      <c r="AI5106" s="122">
        <v>0</v>
      </c>
      <c r="AJ5106" s="122">
        <v>0</v>
      </c>
      <c r="AK5106" s="122">
        <v>0</v>
      </c>
      <c r="AL5106" s="122">
        <v>0</v>
      </c>
    </row>
    <row r="5107" spans="1:38" hidden="1" x14ac:dyDescent="0.25">
      <c r="A5107" s="122" t="s">
        <v>2235</v>
      </c>
      <c r="B5107" s="122">
        <v>1</v>
      </c>
      <c r="C5107" s="122" t="s">
        <v>2236</v>
      </c>
      <c r="D5107" s="122" t="s">
        <v>2091</v>
      </c>
      <c r="E5107" s="122">
        <v>93</v>
      </c>
      <c r="F5107" s="122">
        <v>0</v>
      </c>
      <c r="G5107" s="122">
        <v>0</v>
      </c>
      <c r="H5107" s="122">
        <v>0</v>
      </c>
      <c r="I5107" s="122">
        <v>0</v>
      </c>
      <c r="J5107" s="122">
        <v>0</v>
      </c>
      <c r="K5107" s="122">
        <v>0</v>
      </c>
      <c r="L5107" s="122">
        <v>0</v>
      </c>
      <c r="M5107" s="122">
        <v>0</v>
      </c>
      <c r="N5107" s="122">
        <v>0</v>
      </c>
      <c r="O5107" s="122">
        <v>0</v>
      </c>
      <c r="P5107" s="122">
        <v>0</v>
      </c>
      <c r="Q5107" s="122">
        <v>0</v>
      </c>
      <c r="R5107" s="122">
        <v>0</v>
      </c>
      <c r="S5107" s="122">
        <v>0</v>
      </c>
      <c r="T5107" s="122">
        <v>0</v>
      </c>
      <c r="U5107" s="122">
        <v>0</v>
      </c>
      <c r="V5107" s="122">
        <v>0</v>
      </c>
      <c r="W5107" s="122">
        <v>0</v>
      </c>
      <c r="X5107" s="122">
        <v>0</v>
      </c>
      <c r="Y5107" s="122">
        <v>0</v>
      </c>
      <c r="Z5107" s="122">
        <v>0</v>
      </c>
      <c r="AA5107" s="122">
        <v>0</v>
      </c>
      <c r="AB5107" s="122">
        <v>0</v>
      </c>
      <c r="AC5107" s="122">
        <v>0</v>
      </c>
      <c r="AD5107" s="122">
        <v>0</v>
      </c>
      <c r="AE5107" s="122">
        <v>0</v>
      </c>
      <c r="AF5107" s="122">
        <v>0</v>
      </c>
      <c r="AG5107" s="122">
        <v>0</v>
      </c>
      <c r="AH5107" s="122">
        <v>0</v>
      </c>
      <c r="AI5107" s="122">
        <v>0</v>
      </c>
      <c r="AJ5107" s="122">
        <v>0</v>
      </c>
      <c r="AK5107" s="122">
        <v>0</v>
      </c>
      <c r="AL5107" s="122">
        <v>0</v>
      </c>
    </row>
    <row r="5108" spans="1:38" hidden="1" x14ac:dyDescent="0.25">
      <c r="A5108" s="122" t="s">
        <v>2235</v>
      </c>
      <c r="B5108" s="122">
        <v>1</v>
      </c>
      <c r="C5108" s="122" t="s">
        <v>2236</v>
      </c>
      <c r="D5108" s="122" t="s">
        <v>2092</v>
      </c>
      <c r="E5108" s="122">
        <v>93</v>
      </c>
      <c r="F5108" s="122">
        <v>0</v>
      </c>
      <c r="G5108" s="122">
        <v>0</v>
      </c>
      <c r="H5108" s="122">
        <v>0</v>
      </c>
      <c r="I5108" s="122">
        <v>0</v>
      </c>
      <c r="J5108" s="122">
        <v>0</v>
      </c>
      <c r="K5108" s="122">
        <v>0</v>
      </c>
      <c r="L5108" s="122">
        <v>0</v>
      </c>
      <c r="M5108" s="122">
        <v>0</v>
      </c>
      <c r="N5108" s="122">
        <v>0</v>
      </c>
      <c r="O5108" s="122">
        <v>0</v>
      </c>
      <c r="P5108" s="122">
        <v>0</v>
      </c>
      <c r="Q5108" s="122">
        <v>0</v>
      </c>
      <c r="R5108" s="122">
        <v>0</v>
      </c>
      <c r="S5108" s="122">
        <v>0</v>
      </c>
      <c r="T5108" s="122">
        <v>0</v>
      </c>
      <c r="U5108" s="122">
        <v>0</v>
      </c>
      <c r="V5108" s="122">
        <v>0</v>
      </c>
      <c r="W5108" s="122">
        <v>0</v>
      </c>
      <c r="X5108" s="122">
        <v>0</v>
      </c>
      <c r="Y5108" s="122">
        <v>0</v>
      </c>
      <c r="Z5108" s="122">
        <v>0</v>
      </c>
      <c r="AA5108" s="122">
        <v>0</v>
      </c>
      <c r="AB5108" s="122">
        <v>0</v>
      </c>
      <c r="AC5108" s="122">
        <v>0</v>
      </c>
      <c r="AD5108" s="122">
        <v>0</v>
      </c>
      <c r="AE5108" s="122">
        <v>0</v>
      </c>
      <c r="AF5108" s="122">
        <v>0</v>
      </c>
      <c r="AG5108" s="122">
        <v>0</v>
      </c>
      <c r="AH5108" s="122">
        <v>0</v>
      </c>
      <c r="AI5108" s="122">
        <v>0</v>
      </c>
      <c r="AJ5108" s="122">
        <v>0</v>
      </c>
      <c r="AK5108" s="122">
        <v>0</v>
      </c>
      <c r="AL5108" s="122">
        <v>0</v>
      </c>
    </row>
    <row r="5109" spans="1:38" hidden="1" x14ac:dyDescent="0.25">
      <c r="A5109" s="122" t="s">
        <v>2235</v>
      </c>
      <c r="B5109" s="122">
        <v>1</v>
      </c>
      <c r="C5109" s="122" t="s">
        <v>2236</v>
      </c>
      <c r="D5109" s="122" t="s">
        <v>2093</v>
      </c>
      <c r="E5109" s="122">
        <v>93</v>
      </c>
      <c r="F5109" s="122">
        <v>3.7396741958800002</v>
      </c>
      <c r="G5109" s="122">
        <v>3.36055679552</v>
      </c>
      <c r="H5109" s="122">
        <v>3.8283962442399999</v>
      </c>
      <c r="I5109" s="122">
        <v>3.5717336513600002</v>
      </c>
      <c r="J5109" s="122">
        <v>3.4935575227600002</v>
      </c>
      <c r="K5109" s="122">
        <v>3.6521026071199998</v>
      </c>
      <c r="L5109" s="122">
        <v>3.5432657388000002</v>
      </c>
      <c r="M5109" s="122">
        <v>3.4217856109999998</v>
      </c>
      <c r="N5109" s="122">
        <v>4.4907219913200001</v>
      </c>
      <c r="O5109" s="122">
        <v>3.4588804342000001</v>
      </c>
      <c r="P5109" s="122">
        <v>3.3885070452799999</v>
      </c>
      <c r="Q5109" s="122">
        <v>1.9896744942</v>
      </c>
      <c r="R5109" s="122">
        <v>1.1436419894800001</v>
      </c>
      <c r="S5109" s="122">
        <v>0</v>
      </c>
      <c r="T5109" s="122">
        <v>0</v>
      </c>
      <c r="U5109" s="122">
        <v>0</v>
      </c>
      <c r="V5109" s="122">
        <v>0</v>
      </c>
      <c r="W5109" s="122">
        <v>0</v>
      </c>
      <c r="X5109" s="122">
        <v>0</v>
      </c>
      <c r="Y5109" s="122">
        <v>0</v>
      </c>
      <c r="Z5109" s="122">
        <v>0</v>
      </c>
      <c r="AA5109" s="122">
        <v>0</v>
      </c>
      <c r="AB5109" s="122">
        <v>0</v>
      </c>
      <c r="AC5109" s="122">
        <v>0</v>
      </c>
      <c r="AD5109" s="122">
        <v>0</v>
      </c>
      <c r="AE5109" s="122">
        <v>0</v>
      </c>
      <c r="AF5109" s="122">
        <v>0</v>
      </c>
      <c r="AG5109" s="122">
        <v>0</v>
      </c>
      <c r="AH5109" s="122">
        <v>0</v>
      </c>
      <c r="AI5109" s="122">
        <v>0</v>
      </c>
      <c r="AJ5109" s="122">
        <v>0</v>
      </c>
      <c r="AK5109" s="122">
        <v>0</v>
      </c>
      <c r="AL5109" s="122">
        <v>0</v>
      </c>
    </row>
    <row r="5110" spans="1:38" hidden="1" x14ac:dyDescent="0.25">
      <c r="A5110" s="122" t="s">
        <v>2235</v>
      </c>
      <c r="B5110" s="122">
        <v>1</v>
      </c>
      <c r="C5110" s="122" t="s">
        <v>2236</v>
      </c>
      <c r="D5110" s="122" t="s">
        <v>2094</v>
      </c>
      <c r="E5110" s="122">
        <v>93</v>
      </c>
      <c r="F5110" s="122">
        <v>21.67452835896</v>
      </c>
      <c r="G5110" s="122">
        <v>19.47722709668</v>
      </c>
      <c r="H5110" s="122">
        <v>21.22633028952</v>
      </c>
      <c r="I5110" s="122">
        <v>19.803278797480001</v>
      </c>
      <c r="J5110" s="122">
        <v>19.369835598400002</v>
      </c>
      <c r="K5110" s="122">
        <v>20.24888000808</v>
      </c>
      <c r="L5110" s="122">
        <v>19.645440044400001</v>
      </c>
      <c r="M5110" s="122">
        <v>18.971900223399999</v>
      </c>
      <c r="N5110" s="122">
        <v>24.898558596360001</v>
      </c>
      <c r="O5110" s="122">
        <v>19.177570410360001</v>
      </c>
      <c r="P5110" s="122">
        <v>17.548742043000001</v>
      </c>
      <c r="Q5110" s="122">
        <v>12.018436816199999</v>
      </c>
      <c r="R5110" s="122">
        <v>13.08974145144</v>
      </c>
      <c r="S5110" s="122">
        <v>7.7712555269600001</v>
      </c>
      <c r="T5110" s="122">
        <v>10.48588570808</v>
      </c>
      <c r="U5110" s="122">
        <v>9.2205421404399992</v>
      </c>
      <c r="V5110" s="122">
        <v>7.6474418555600003</v>
      </c>
      <c r="W5110" s="122">
        <v>8.8151853592399991</v>
      </c>
      <c r="X5110" s="122">
        <v>6.5385582515199996</v>
      </c>
      <c r="Y5110" s="122">
        <v>2.3447223252399998</v>
      </c>
      <c r="Z5110" s="122">
        <v>3.4604881078399998</v>
      </c>
      <c r="AA5110" s="122">
        <v>4.9925374325999998</v>
      </c>
      <c r="AB5110" s="122">
        <v>2.7776000000000001</v>
      </c>
      <c r="AC5110" s="122">
        <v>3.4247065673999999</v>
      </c>
      <c r="AD5110" s="122">
        <v>4.2083371347999998</v>
      </c>
      <c r="AE5110" s="122">
        <v>3.5681125674</v>
      </c>
      <c r="AF5110" s="122">
        <v>2.3397065673999999</v>
      </c>
      <c r="AG5110" s="122">
        <v>4.3200611348000004</v>
      </c>
      <c r="AH5110" s="122">
        <v>2.7450005674</v>
      </c>
      <c r="AI5110" s="122">
        <v>3.1065100000000001</v>
      </c>
      <c r="AJ5110" s="122">
        <v>1.7562245674000001</v>
      </c>
      <c r="AK5110" s="122">
        <v>2.2320745674000002</v>
      </c>
      <c r="AL5110" s="122">
        <v>0</v>
      </c>
    </row>
    <row r="5111" spans="1:38" hidden="1" x14ac:dyDescent="0.25">
      <c r="A5111" s="122" t="s">
        <v>2235</v>
      </c>
      <c r="B5111" s="122">
        <v>1</v>
      </c>
      <c r="C5111" s="122" t="s">
        <v>2236</v>
      </c>
      <c r="D5111" s="122" t="s">
        <v>2095</v>
      </c>
      <c r="E5111" s="122">
        <v>93</v>
      </c>
      <c r="F5111" s="122">
        <v>11.307320449360001</v>
      </c>
      <c r="G5111" s="122">
        <v>10.161016868080001</v>
      </c>
      <c r="H5111" s="122">
        <v>11.575581423159999</v>
      </c>
      <c r="I5111" s="122">
        <v>10.79953355248</v>
      </c>
      <c r="J5111" s="122">
        <v>9.6849177992000008</v>
      </c>
      <c r="K5111" s="122">
        <v>10.12444000404</v>
      </c>
      <c r="L5111" s="122">
        <v>9.8227200222000004</v>
      </c>
      <c r="M5111" s="122">
        <v>9.4859501123199994</v>
      </c>
      <c r="N5111" s="122">
        <v>12.44927929756</v>
      </c>
      <c r="O5111" s="122">
        <v>9.5887852045600006</v>
      </c>
      <c r="P5111" s="122">
        <v>9.3852438669599998</v>
      </c>
      <c r="Q5111" s="122">
        <v>6.9085554977600001</v>
      </c>
      <c r="R5111" s="122">
        <v>8.1329610754800008</v>
      </c>
      <c r="S5111" s="122">
        <v>5.2533656604000001</v>
      </c>
      <c r="T5111" s="122">
        <v>7.7724265916400004</v>
      </c>
      <c r="U5111" s="122">
        <v>7.5644172872800004</v>
      </c>
      <c r="V5111" s="122">
        <v>7.0239993179600004</v>
      </c>
      <c r="W5111" s="122">
        <v>9.1960718142799998</v>
      </c>
      <c r="X5111" s="122">
        <v>7.8929553232399998</v>
      </c>
      <c r="Y5111" s="122">
        <v>3.3581088495200002</v>
      </c>
      <c r="Z5111" s="122">
        <v>3.2656640000000001</v>
      </c>
      <c r="AA5111" s="122">
        <v>2.3454600000000001</v>
      </c>
      <c r="AB5111" s="122">
        <v>1.8044480000000001</v>
      </c>
      <c r="AC5111" s="122">
        <v>0</v>
      </c>
      <c r="AD5111" s="122">
        <v>0</v>
      </c>
      <c r="AE5111" s="122">
        <v>0</v>
      </c>
      <c r="AF5111" s="122">
        <v>0</v>
      </c>
      <c r="AG5111" s="122">
        <v>0</v>
      </c>
      <c r="AH5111" s="122">
        <v>0</v>
      </c>
      <c r="AI5111" s="122">
        <v>0</v>
      </c>
      <c r="AJ5111" s="122">
        <v>0</v>
      </c>
      <c r="AK5111" s="122">
        <v>0</v>
      </c>
      <c r="AL5111" s="122">
        <v>0</v>
      </c>
    </row>
    <row r="5112" spans="1:38" hidden="1" x14ac:dyDescent="0.25">
      <c r="A5112" s="122" t="s">
        <v>2235</v>
      </c>
      <c r="B5112" s="122">
        <v>1</v>
      </c>
      <c r="C5112" s="122" t="s">
        <v>2236</v>
      </c>
      <c r="D5112" s="122" t="s">
        <v>2096</v>
      </c>
      <c r="E5112" s="122">
        <v>93</v>
      </c>
      <c r="F5112" s="122">
        <v>0</v>
      </c>
      <c r="G5112" s="122">
        <v>0</v>
      </c>
      <c r="H5112" s="122">
        <v>0</v>
      </c>
      <c r="I5112" s="122">
        <v>0</v>
      </c>
      <c r="J5112" s="122">
        <v>0</v>
      </c>
      <c r="K5112" s="122">
        <v>0</v>
      </c>
      <c r="L5112" s="122">
        <v>0</v>
      </c>
      <c r="M5112" s="122">
        <v>0</v>
      </c>
      <c r="N5112" s="122">
        <v>0</v>
      </c>
      <c r="O5112" s="122">
        <v>0</v>
      </c>
      <c r="P5112" s="122">
        <v>0</v>
      </c>
      <c r="Q5112" s="122">
        <v>0</v>
      </c>
      <c r="R5112" s="122">
        <v>0</v>
      </c>
      <c r="S5112" s="122">
        <v>0</v>
      </c>
      <c r="T5112" s="122">
        <v>0</v>
      </c>
      <c r="U5112" s="122">
        <v>0</v>
      </c>
      <c r="V5112" s="122">
        <v>0</v>
      </c>
      <c r="W5112" s="122">
        <v>0</v>
      </c>
      <c r="X5112" s="122">
        <v>0</v>
      </c>
      <c r="Y5112" s="122">
        <v>0</v>
      </c>
      <c r="Z5112" s="122">
        <v>0</v>
      </c>
      <c r="AA5112" s="122">
        <v>0</v>
      </c>
      <c r="AB5112" s="122">
        <v>0</v>
      </c>
      <c r="AC5112" s="122">
        <v>0</v>
      </c>
      <c r="AD5112" s="122">
        <v>0</v>
      </c>
      <c r="AE5112" s="122">
        <v>0</v>
      </c>
      <c r="AF5112" s="122">
        <v>0</v>
      </c>
      <c r="AG5112" s="122">
        <v>0</v>
      </c>
      <c r="AH5112" s="122">
        <v>0</v>
      </c>
      <c r="AI5112" s="122">
        <v>0</v>
      </c>
      <c r="AJ5112" s="122">
        <v>0</v>
      </c>
      <c r="AK5112" s="122">
        <v>0</v>
      </c>
      <c r="AL5112" s="122">
        <v>0</v>
      </c>
    </row>
    <row r="5113" spans="1:38" hidden="1" x14ac:dyDescent="0.25">
      <c r="A5113" s="122" t="s">
        <v>2235</v>
      </c>
      <c r="B5113" s="122">
        <v>1</v>
      </c>
      <c r="C5113" s="122" t="s">
        <v>2236</v>
      </c>
      <c r="D5113" s="122" t="s">
        <v>2097</v>
      </c>
      <c r="E5113" s="122">
        <v>93</v>
      </c>
      <c r="F5113" s="122">
        <v>0</v>
      </c>
      <c r="G5113" s="122">
        <v>0</v>
      </c>
      <c r="H5113" s="122">
        <v>0</v>
      </c>
      <c r="I5113" s="122">
        <v>0</v>
      </c>
      <c r="J5113" s="122">
        <v>0</v>
      </c>
      <c r="K5113" s="122">
        <v>0</v>
      </c>
      <c r="L5113" s="122">
        <v>0</v>
      </c>
      <c r="M5113" s="122">
        <v>0</v>
      </c>
      <c r="N5113" s="122">
        <v>0</v>
      </c>
      <c r="O5113" s="122">
        <v>0</v>
      </c>
      <c r="P5113" s="122">
        <v>0</v>
      </c>
      <c r="Q5113" s="122">
        <v>0</v>
      </c>
      <c r="R5113" s="122">
        <v>0</v>
      </c>
      <c r="S5113" s="122">
        <v>0</v>
      </c>
      <c r="T5113" s="122">
        <v>0</v>
      </c>
      <c r="U5113" s="122">
        <v>0</v>
      </c>
      <c r="V5113" s="122">
        <v>0</v>
      </c>
      <c r="W5113" s="122">
        <v>0</v>
      </c>
      <c r="X5113" s="122">
        <v>0</v>
      </c>
      <c r="Y5113" s="122">
        <v>0</v>
      </c>
      <c r="Z5113" s="122">
        <v>0</v>
      </c>
      <c r="AA5113" s="122">
        <v>0</v>
      </c>
      <c r="AB5113" s="122">
        <v>0</v>
      </c>
      <c r="AC5113" s="122">
        <v>0</v>
      </c>
      <c r="AD5113" s="122">
        <v>0</v>
      </c>
      <c r="AE5113" s="122">
        <v>0</v>
      </c>
      <c r="AF5113" s="122">
        <v>0</v>
      </c>
      <c r="AG5113" s="122">
        <v>0</v>
      </c>
      <c r="AH5113" s="122">
        <v>0</v>
      </c>
      <c r="AI5113" s="122">
        <v>0</v>
      </c>
      <c r="AJ5113" s="122">
        <v>0</v>
      </c>
      <c r="AK5113" s="122">
        <v>0</v>
      </c>
      <c r="AL5113" s="122">
        <v>0</v>
      </c>
    </row>
    <row r="5114" spans="1:38" hidden="1" x14ac:dyDescent="0.25">
      <c r="A5114" s="122" t="s">
        <v>2235</v>
      </c>
      <c r="B5114" s="122">
        <v>1</v>
      </c>
      <c r="C5114" s="122" t="s">
        <v>2236</v>
      </c>
      <c r="D5114" s="122" t="s">
        <v>2098</v>
      </c>
      <c r="E5114" s="122">
        <v>93</v>
      </c>
      <c r="F5114" s="122">
        <v>0</v>
      </c>
      <c r="G5114" s="122">
        <v>0</v>
      </c>
      <c r="H5114" s="122">
        <v>0</v>
      </c>
      <c r="I5114" s="122">
        <v>0</v>
      </c>
      <c r="J5114" s="122">
        <v>0</v>
      </c>
      <c r="K5114" s="122">
        <v>0</v>
      </c>
      <c r="L5114" s="122">
        <v>0</v>
      </c>
      <c r="M5114" s="122">
        <v>0</v>
      </c>
      <c r="N5114" s="122">
        <v>0</v>
      </c>
      <c r="O5114" s="122">
        <v>0</v>
      </c>
      <c r="P5114" s="122">
        <v>0</v>
      </c>
      <c r="Q5114" s="122">
        <v>0</v>
      </c>
      <c r="R5114" s="122">
        <v>0</v>
      </c>
      <c r="S5114" s="122">
        <v>0</v>
      </c>
      <c r="T5114" s="122">
        <v>0</v>
      </c>
      <c r="U5114" s="122">
        <v>0</v>
      </c>
      <c r="V5114" s="122">
        <v>0</v>
      </c>
      <c r="W5114" s="122">
        <v>0</v>
      </c>
      <c r="X5114" s="122">
        <v>0</v>
      </c>
      <c r="Y5114" s="122">
        <v>0</v>
      </c>
      <c r="Z5114" s="122">
        <v>0</v>
      </c>
      <c r="AA5114" s="122">
        <v>0</v>
      </c>
      <c r="AB5114" s="122">
        <v>0</v>
      </c>
      <c r="AC5114" s="122">
        <v>0</v>
      </c>
      <c r="AD5114" s="122">
        <v>0</v>
      </c>
      <c r="AE5114" s="122">
        <v>0</v>
      </c>
      <c r="AF5114" s="122">
        <v>0</v>
      </c>
      <c r="AG5114" s="122">
        <v>0</v>
      </c>
      <c r="AH5114" s="122">
        <v>0</v>
      </c>
      <c r="AI5114" s="122">
        <v>0</v>
      </c>
      <c r="AJ5114" s="122">
        <v>0</v>
      </c>
      <c r="AK5114" s="122">
        <v>0</v>
      </c>
      <c r="AL5114" s="122">
        <v>0</v>
      </c>
    </row>
    <row r="5115" spans="1:38" hidden="1" x14ac:dyDescent="0.25">
      <c r="A5115" s="122" t="s">
        <v>2235</v>
      </c>
      <c r="B5115" s="122">
        <v>1</v>
      </c>
      <c r="C5115" s="122" t="s">
        <v>2236</v>
      </c>
      <c r="D5115" s="122" t="s">
        <v>2099</v>
      </c>
      <c r="E5115" s="122">
        <v>93</v>
      </c>
      <c r="F5115" s="122">
        <v>0.94011254099999997</v>
      </c>
      <c r="G5115" s="122">
        <v>0.84480663948000001</v>
      </c>
      <c r="H5115" s="122">
        <v>0.96241627839999999</v>
      </c>
      <c r="I5115" s="122">
        <v>0.89789415435999997</v>
      </c>
      <c r="J5115" s="122">
        <v>0.87824154440000002</v>
      </c>
      <c r="K5115" s="122">
        <v>0.91809801623999998</v>
      </c>
      <c r="L5115" s="122">
        <v>0</v>
      </c>
      <c r="M5115" s="122">
        <v>0</v>
      </c>
      <c r="N5115" s="122">
        <v>0</v>
      </c>
      <c r="O5115" s="122">
        <v>0</v>
      </c>
      <c r="P5115" s="122">
        <v>0</v>
      </c>
      <c r="Q5115" s="122">
        <v>0</v>
      </c>
      <c r="R5115" s="122">
        <v>0</v>
      </c>
      <c r="S5115" s="122">
        <v>0</v>
      </c>
      <c r="T5115" s="122">
        <v>0</v>
      </c>
      <c r="U5115" s="122">
        <v>0</v>
      </c>
      <c r="V5115" s="122">
        <v>0</v>
      </c>
      <c r="W5115" s="122">
        <v>0</v>
      </c>
      <c r="X5115" s="122">
        <v>0</v>
      </c>
      <c r="Y5115" s="122">
        <v>0</v>
      </c>
      <c r="Z5115" s="122">
        <v>0</v>
      </c>
      <c r="AA5115" s="122">
        <v>0</v>
      </c>
      <c r="AB5115" s="122">
        <v>0</v>
      </c>
      <c r="AC5115" s="122">
        <v>0</v>
      </c>
      <c r="AD5115" s="122">
        <v>0</v>
      </c>
      <c r="AE5115" s="122">
        <v>0</v>
      </c>
      <c r="AF5115" s="122">
        <v>0</v>
      </c>
      <c r="AG5115" s="122">
        <v>0</v>
      </c>
      <c r="AH5115" s="122">
        <v>0</v>
      </c>
      <c r="AI5115" s="122">
        <v>0</v>
      </c>
      <c r="AJ5115" s="122">
        <v>0</v>
      </c>
      <c r="AK5115" s="122">
        <v>0</v>
      </c>
      <c r="AL5115" s="122">
        <v>0</v>
      </c>
    </row>
    <row r="5116" spans="1:38" hidden="1" x14ac:dyDescent="0.25">
      <c r="A5116" s="122" t="s">
        <v>2235</v>
      </c>
      <c r="B5116" s="122">
        <v>1</v>
      </c>
      <c r="C5116" s="122" t="s">
        <v>2236</v>
      </c>
      <c r="D5116" s="122" t="s">
        <v>2100</v>
      </c>
      <c r="E5116" s="122">
        <v>93</v>
      </c>
      <c r="F5116" s="122">
        <v>0</v>
      </c>
      <c r="G5116" s="122">
        <v>0</v>
      </c>
      <c r="H5116" s="122">
        <v>0</v>
      </c>
      <c r="I5116" s="122">
        <v>0</v>
      </c>
      <c r="J5116" s="122">
        <v>0</v>
      </c>
      <c r="K5116" s="122">
        <v>0</v>
      </c>
      <c r="L5116" s="122">
        <v>0</v>
      </c>
      <c r="M5116" s="122">
        <v>0</v>
      </c>
      <c r="N5116" s="122">
        <v>0</v>
      </c>
      <c r="O5116" s="122">
        <v>0</v>
      </c>
      <c r="P5116" s="122">
        <v>0</v>
      </c>
      <c r="Q5116" s="122">
        <v>0</v>
      </c>
      <c r="R5116" s="122">
        <v>0</v>
      </c>
      <c r="S5116" s="122">
        <v>0</v>
      </c>
      <c r="T5116" s="122">
        <v>0</v>
      </c>
      <c r="U5116" s="122">
        <v>0</v>
      </c>
      <c r="V5116" s="122">
        <v>0</v>
      </c>
      <c r="W5116" s="122">
        <v>0</v>
      </c>
      <c r="X5116" s="122">
        <v>0</v>
      </c>
      <c r="Y5116" s="122">
        <v>0</v>
      </c>
      <c r="Z5116" s="122">
        <v>0</v>
      </c>
      <c r="AA5116" s="122">
        <v>0</v>
      </c>
      <c r="AB5116" s="122">
        <v>0</v>
      </c>
      <c r="AC5116" s="122">
        <v>0</v>
      </c>
      <c r="AD5116" s="122">
        <v>0</v>
      </c>
      <c r="AE5116" s="122">
        <v>0</v>
      </c>
      <c r="AF5116" s="122">
        <v>0</v>
      </c>
      <c r="AG5116" s="122">
        <v>0</v>
      </c>
      <c r="AH5116" s="122">
        <v>0</v>
      </c>
      <c r="AI5116" s="122">
        <v>0</v>
      </c>
      <c r="AJ5116" s="122">
        <v>0</v>
      </c>
      <c r="AK5116" s="122">
        <v>0</v>
      </c>
      <c r="AL5116" s="122">
        <v>0</v>
      </c>
    </row>
    <row r="5117" spans="1:38" hidden="1" x14ac:dyDescent="0.25">
      <c r="A5117" s="122" t="s">
        <v>2235</v>
      </c>
      <c r="B5117" s="122">
        <v>1</v>
      </c>
      <c r="C5117" s="122" t="s">
        <v>2236</v>
      </c>
      <c r="D5117" s="122" t="s">
        <v>2101</v>
      </c>
      <c r="E5117" s="122">
        <v>93</v>
      </c>
      <c r="F5117" s="122">
        <v>0</v>
      </c>
      <c r="G5117" s="122">
        <v>0</v>
      </c>
      <c r="H5117" s="122">
        <v>0</v>
      </c>
      <c r="I5117" s="122">
        <v>0</v>
      </c>
      <c r="J5117" s="122">
        <v>0</v>
      </c>
      <c r="K5117" s="122">
        <v>0</v>
      </c>
      <c r="L5117" s="122">
        <v>0</v>
      </c>
      <c r="M5117" s="122">
        <v>0</v>
      </c>
      <c r="N5117" s="122">
        <v>0</v>
      </c>
      <c r="O5117" s="122">
        <v>0</v>
      </c>
      <c r="P5117" s="122">
        <v>0</v>
      </c>
      <c r="Q5117" s="122">
        <v>0</v>
      </c>
      <c r="R5117" s="122">
        <v>0</v>
      </c>
      <c r="S5117" s="122">
        <v>0</v>
      </c>
      <c r="T5117" s="122">
        <v>0</v>
      </c>
      <c r="U5117" s="122">
        <v>0</v>
      </c>
      <c r="V5117" s="122">
        <v>0</v>
      </c>
      <c r="W5117" s="122">
        <v>0</v>
      </c>
      <c r="X5117" s="122">
        <v>0</v>
      </c>
      <c r="Y5117" s="122">
        <v>0</v>
      </c>
      <c r="Z5117" s="122">
        <v>0</v>
      </c>
      <c r="AA5117" s="122">
        <v>0</v>
      </c>
      <c r="AB5117" s="122">
        <v>0</v>
      </c>
      <c r="AC5117" s="122">
        <v>0</v>
      </c>
      <c r="AD5117" s="122">
        <v>0</v>
      </c>
      <c r="AE5117" s="122">
        <v>0</v>
      </c>
      <c r="AF5117" s="122">
        <v>0</v>
      </c>
      <c r="AG5117" s="122">
        <v>0</v>
      </c>
      <c r="AH5117" s="122">
        <v>0</v>
      </c>
      <c r="AI5117" s="122">
        <v>0</v>
      </c>
      <c r="AJ5117" s="122">
        <v>0</v>
      </c>
      <c r="AK5117" s="122">
        <v>0</v>
      </c>
      <c r="AL5117" s="122">
        <v>0</v>
      </c>
    </row>
    <row r="5118" spans="1:38" hidden="1" x14ac:dyDescent="0.25">
      <c r="A5118" s="122" t="s">
        <v>2235</v>
      </c>
      <c r="B5118" s="122">
        <v>1</v>
      </c>
      <c r="C5118" s="122" t="s">
        <v>2236</v>
      </c>
      <c r="D5118" s="122" t="s">
        <v>2135</v>
      </c>
      <c r="E5118" s="122">
        <v>93</v>
      </c>
      <c r="F5118" s="122">
        <v>0</v>
      </c>
      <c r="G5118" s="122">
        <v>0</v>
      </c>
      <c r="H5118" s="122">
        <v>0</v>
      </c>
      <c r="I5118" s="122">
        <v>0</v>
      </c>
      <c r="J5118" s="122">
        <v>0</v>
      </c>
      <c r="K5118" s="122">
        <v>0</v>
      </c>
      <c r="L5118" s="122">
        <v>0</v>
      </c>
      <c r="M5118" s="122">
        <v>0</v>
      </c>
      <c r="N5118" s="122">
        <v>0</v>
      </c>
      <c r="O5118" s="122">
        <v>0</v>
      </c>
      <c r="P5118" s="122">
        <v>0</v>
      </c>
      <c r="Q5118" s="122">
        <v>0</v>
      </c>
      <c r="R5118" s="122">
        <v>0</v>
      </c>
      <c r="S5118" s="122">
        <v>0</v>
      </c>
      <c r="T5118" s="122">
        <v>0</v>
      </c>
      <c r="U5118" s="122">
        <v>0</v>
      </c>
      <c r="V5118" s="122">
        <v>0</v>
      </c>
      <c r="W5118" s="122">
        <v>0</v>
      </c>
      <c r="X5118" s="122">
        <v>0</v>
      </c>
      <c r="Y5118" s="122">
        <v>0</v>
      </c>
      <c r="Z5118" s="122">
        <v>0</v>
      </c>
      <c r="AA5118" s="122">
        <v>0</v>
      </c>
      <c r="AB5118" s="122">
        <v>0</v>
      </c>
      <c r="AC5118" s="122">
        <v>0</v>
      </c>
      <c r="AD5118" s="122">
        <v>0</v>
      </c>
      <c r="AE5118" s="122">
        <v>0</v>
      </c>
      <c r="AF5118" s="122">
        <v>0</v>
      </c>
      <c r="AG5118" s="122">
        <v>0</v>
      </c>
      <c r="AH5118" s="122">
        <v>0</v>
      </c>
      <c r="AI5118" s="122">
        <v>0</v>
      </c>
      <c r="AJ5118" s="122">
        <v>0</v>
      </c>
      <c r="AK5118" s="122">
        <v>0</v>
      </c>
      <c r="AL5118" s="122">
        <v>0</v>
      </c>
    </row>
    <row r="5119" spans="1:38" hidden="1" x14ac:dyDescent="0.25">
      <c r="A5119" s="122" t="s">
        <v>2235</v>
      </c>
      <c r="B5119" s="122">
        <v>1</v>
      </c>
      <c r="C5119" s="122" t="s">
        <v>2236</v>
      </c>
      <c r="D5119" s="122" t="s">
        <v>2102</v>
      </c>
      <c r="E5119" s="122">
        <v>93</v>
      </c>
      <c r="F5119" s="122">
        <v>0</v>
      </c>
      <c r="G5119" s="122">
        <v>0</v>
      </c>
      <c r="H5119" s="122">
        <v>0</v>
      </c>
      <c r="I5119" s="122">
        <v>0</v>
      </c>
      <c r="J5119" s="122">
        <v>0</v>
      </c>
      <c r="K5119" s="122">
        <v>0</v>
      </c>
      <c r="L5119" s="122">
        <v>0</v>
      </c>
      <c r="M5119" s="122">
        <v>0</v>
      </c>
      <c r="N5119" s="122">
        <v>0</v>
      </c>
      <c r="O5119" s="122">
        <v>0</v>
      </c>
      <c r="P5119" s="122">
        <v>0</v>
      </c>
      <c r="Q5119" s="122">
        <v>0</v>
      </c>
      <c r="R5119" s="122">
        <v>0</v>
      </c>
      <c r="S5119" s="122">
        <v>0</v>
      </c>
      <c r="T5119" s="122">
        <v>0</v>
      </c>
      <c r="U5119" s="122">
        <v>0</v>
      </c>
      <c r="V5119" s="122">
        <v>0</v>
      </c>
      <c r="W5119" s="122">
        <v>0</v>
      </c>
      <c r="X5119" s="122">
        <v>0</v>
      </c>
      <c r="Y5119" s="122">
        <v>0</v>
      </c>
      <c r="Z5119" s="122">
        <v>0</v>
      </c>
      <c r="AA5119" s="122">
        <v>0</v>
      </c>
      <c r="AB5119" s="122">
        <v>0</v>
      </c>
      <c r="AC5119" s="122">
        <v>0</v>
      </c>
      <c r="AD5119" s="122">
        <v>0</v>
      </c>
      <c r="AE5119" s="122">
        <v>0</v>
      </c>
      <c r="AF5119" s="122">
        <v>0</v>
      </c>
      <c r="AG5119" s="122">
        <v>0</v>
      </c>
      <c r="AH5119" s="122">
        <v>0</v>
      </c>
      <c r="AI5119" s="122">
        <v>0</v>
      </c>
      <c r="AJ5119" s="122">
        <v>0</v>
      </c>
      <c r="AK5119" s="122">
        <v>0</v>
      </c>
      <c r="AL5119" s="122">
        <v>0</v>
      </c>
    </row>
    <row r="5120" spans="1:38" hidden="1" x14ac:dyDescent="0.25">
      <c r="A5120" s="122" t="s">
        <v>2235</v>
      </c>
      <c r="B5120" s="122">
        <v>1</v>
      </c>
      <c r="C5120" s="122" t="s">
        <v>2236</v>
      </c>
      <c r="D5120" s="122" t="s">
        <v>2103</v>
      </c>
      <c r="E5120" s="122">
        <v>93</v>
      </c>
      <c r="F5120" s="122">
        <v>0</v>
      </c>
      <c r="G5120" s="122">
        <v>0</v>
      </c>
      <c r="H5120" s="122">
        <v>0</v>
      </c>
      <c r="I5120" s="122">
        <v>0</v>
      </c>
      <c r="J5120" s="122">
        <v>0</v>
      </c>
      <c r="K5120" s="122">
        <v>0</v>
      </c>
      <c r="L5120" s="122">
        <v>0</v>
      </c>
      <c r="M5120" s="122">
        <v>0</v>
      </c>
      <c r="N5120" s="122">
        <v>0</v>
      </c>
      <c r="O5120" s="122">
        <v>0</v>
      </c>
      <c r="P5120" s="122">
        <v>0</v>
      </c>
      <c r="Q5120" s="122">
        <v>0</v>
      </c>
      <c r="R5120" s="122">
        <v>0</v>
      </c>
      <c r="S5120" s="122">
        <v>0</v>
      </c>
      <c r="T5120" s="122">
        <v>0</v>
      </c>
      <c r="U5120" s="122">
        <v>0</v>
      </c>
      <c r="V5120" s="122">
        <v>0</v>
      </c>
      <c r="W5120" s="122">
        <v>0</v>
      </c>
      <c r="X5120" s="122">
        <v>0</v>
      </c>
      <c r="Y5120" s="122">
        <v>0</v>
      </c>
      <c r="Z5120" s="122">
        <v>0</v>
      </c>
      <c r="AA5120" s="122">
        <v>0</v>
      </c>
      <c r="AB5120" s="122">
        <v>0</v>
      </c>
      <c r="AC5120" s="122">
        <v>0</v>
      </c>
      <c r="AD5120" s="122">
        <v>0</v>
      </c>
      <c r="AE5120" s="122">
        <v>0</v>
      </c>
      <c r="AF5120" s="122">
        <v>0</v>
      </c>
      <c r="AG5120" s="122">
        <v>0</v>
      </c>
      <c r="AH5120" s="122">
        <v>0</v>
      </c>
      <c r="AI5120" s="122">
        <v>0</v>
      </c>
      <c r="AJ5120" s="122">
        <v>0</v>
      </c>
      <c r="AK5120" s="122">
        <v>0</v>
      </c>
      <c r="AL5120" s="122">
        <v>0</v>
      </c>
    </row>
    <row r="5121" spans="1:38" hidden="1" x14ac:dyDescent="0.25">
      <c r="A5121" s="122" t="s">
        <v>2235</v>
      </c>
      <c r="B5121" s="122">
        <v>1</v>
      </c>
      <c r="C5121" s="122" t="s">
        <v>2236</v>
      </c>
      <c r="D5121" s="122" t="s">
        <v>2104</v>
      </c>
      <c r="E5121" s="122">
        <v>93</v>
      </c>
      <c r="F5121" s="122">
        <v>0</v>
      </c>
      <c r="G5121" s="122">
        <v>0</v>
      </c>
      <c r="H5121" s="122">
        <v>0</v>
      </c>
      <c r="I5121" s="122">
        <v>0</v>
      </c>
      <c r="J5121" s="122">
        <v>0</v>
      </c>
      <c r="K5121" s="122">
        <v>0</v>
      </c>
      <c r="L5121" s="122">
        <v>0</v>
      </c>
      <c r="M5121" s="122">
        <v>0</v>
      </c>
      <c r="N5121" s="122">
        <v>0</v>
      </c>
      <c r="O5121" s="122">
        <v>0</v>
      </c>
      <c r="P5121" s="122">
        <v>0</v>
      </c>
      <c r="Q5121" s="122">
        <v>0</v>
      </c>
      <c r="R5121" s="122">
        <v>0</v>
      </c>
      <c r="S5121" s="122">
        <v>0</v>
      </c>
      <c r="T5121" s="122">
        <v>0</v>
      </c>
      <c r="U5121" s="122">
        <v>0</v>
      </c>
      <c r="V5121" s="122">
        <v>0</v>
      </c>
      <c r="W5121" s="122">
        <v>0</v>
      </c>
      <c r="X5121" s="122">
        <v>0</v>
      </c>
      <c r="Y5121" s="122">
        <v>0</v>
      </c>
      <c r="Z5121" s="122">
        <v>0</v>
      </c>
      <c r="AA5121" s="122">
        <v>0</v>
      </c>
      <c r="AB5121" s="122">
        <v>0</v>
      </c>
      <c r="AC5121" s="122">
        <v>0</v>
      </c>
      <c r="AD5121" s="122">
        <v>0</v>
      </c>
      <c r="AE5121" s="122">
        <v>0</v>
      </c>
      <c r="AF5121" s="122">
        <v>0</v>
      </c>
      <c r="AG5121" s="122">
        <v>0</v>
      </c>
      <c r="AH5121" s="122">
        <v>0</v>
      </c>
      <c r="AI5121" s="122">
        <v>0</v>
      </c>
      <c r="AJ5121" s="122">
        <v>0</v>
      </c>
      <c r="AK5121" s="122">
        <v>0</v>
      </c>
      <c r="AL5121" s="122">
        <v>0</v>
      </c>
    </row>
    <row r="5122" spans="1:38" hidden="1" x14ac:dyDescent="0.25">
      <c r="A5122" s="122" t="s">
        <v>2235</v>
      </c>
      <c r="B5122" s="122">
        <v>1</v>
      </c>
      <c r="C5122" s="122" t="s">
        <v>2236</v>
      </c>
      <c r="D5122" s="122" t="s">
        <v>2105</v>
      </c>
      <c r="E5122" s="122">
        <v>93</v>
      </c>
      <c r="F5122" s="122">
        <v>0</v>
      </c>
      <c r="G5122" s="122">
        <v>0</v>
      </c>
      <c r="H5122" s="122">
        <v>0</v>
      </c>
      <c r="I5122" s="122">
        <v>0</v>
      </c>
      <c r="J5122" s="122">
        <v>0</v>
      </c>
      <c r="K5122" s="122">
        <v>0</v>
      </c>
      <c r="L5122" s="122">
        <v>0</v>
      </c>
      <c r="M5122" s="122">
        <v>0</v>
      </c>
      <c r="N5122" s="122">
        <v>0</v>
      </c>
      <c r="O5122" s="122">
        <v>0</v>
      </c>
      <c r="P5122" s="122">
        <v>0</v>
      </c>
      <c r="Q5122" s="122">
        <v>0</v>
      </c>
      <c r="R5122" s="122">
        <v>0</v>
      </c>
      <c r="S5122" s="122">
        <v>0</v>
      </c>
      <c r="T5122" s="122">
        <v>0</v>
      </c>
      <c r="U5122" s="122">
        <v>0</v>
      </c>
      <c r="V5122" s="122">
        <v>0</v>
      </c>
      <c r="W5122" s="122">
        <v>0</v>
      </c>
      <c r="X5122" s="122">
        <v>0</v>
      </c>
      <c r="Y5122" s="122">
        <v>0</v>
      </c>
      <c r="Z5122" s="122">
        <v>0</v>
      </c>
      <c r="AA5122" s="122">
        <v>0</v>
      </c>
      <c r="AB5122" s="122">
        <v>0</v>
      </c>
      <c r="AC5122" s="122">
        <v>0</v>
      </c>
      <c r="AD5122" s="122">
        <v>0</v>
      </c>
      <c r="AE5122" s="122">
        <v>0</v>
      </c>
      <c r="AF5122" s="122">
        <v>0</v>
      </c>
      <c r="AG5122" s="122">
        <v>0</v>
      </c>
      <c r="AH5122" s="122">
        <v>0</v>
      </c>
      <c r="AI5122" s="122">
        <v>0</v>
      </c>
      <c r="AJ5122" s="122">
        <v>0</v>
      </c>
      <c r="AK5122" s="122">
        <v>0</v>
      </c>
      <c r="AL5122" s="122">
        <v>0</v>
      </c>
    </row>
    <row r="5123" spans="1:38" hidden="1" x14ac:dyDescent="0.25">
      <c r="A5123" s="122" t="s">
        <v>2235</v>
      </c>
      <c r="B5123" s="122">
        <v>1</v>
      </c>
      <c r="C5123" s="122" t="s">
        <v>2236</v>
      </c>
      <c r="D5123" s="122" t="s">
        <v>475</v>
      </c>
      <c r="E5123" s="122">
        <v>93</v>
      </c>
      <c r="F5123" s="122">
        <v>0</v>
      </c>
      <c r="G5123" s="122">
        <v>0</v>
      </c>
      <c r="H5123" s="122">
        <v>0</v>
      </c>
      <c r="I5123" s="122">
        <v>0</v>
      </c>
      <c r="J5123" s="122">
        <v>0</v>
      </c>
      <c r="K5123" s="122">
        <v>0</v>
      </c>
      <c r="L5123" s="122">
        <v>0</v>
      </c>
      <c r="M5123" s="122">
        <v>0</v>
      </c>
      <c r="N5123" s="122">
        <v>0</v>
      </c>
      <c r="O5123" s="122">
        <v>0</v>
      </c>
      <c r="P5123" s="122">
        <v>0</v>
      </c>
      <c r="Q5123" s="122">
        <v>0</v>
      </c>
      <c r="R5123" s="122">
        <v>0</v>
      </c>
      <c r="S5123" s="122">
        <v>0</v>
      </c>
      <c r="T5123" s="122">
        <v>0</v>
      </c>
      <c r="U5123" s="122">
        <v>0</v>
      </c>
      <c r="V5123" s="122">
        <v>0</v>
      </c>
      <c r="W5123" s="122">
        <v>0</v>
      </c>
      <c r="X5123" s="122">
        <v>0</v>
      </c>
      <c r="Y5123" s="122">
        <v>0</v>
      </c>
      <c r="Z5123" s="122">
        <v>0</v>
      </c>
      <c r="AA5123" s="122">
        <v>0</v>
      </c>
      <c r="AB5123" s="122">
        <v>0</v>
      </c>
      <c r="AC5123" s="122">
        <v>0</v>
      </c>
      <c r="AD5123" s="122">
        <v>0</v>
      </c>
      <c r="AE5123" s="122">
        <v>0</v>
      </c>
      <c r="AF5123" s="122">
        <v>0</v>
      </c>
      <c r="AG5123" s="122">
        <v>0</v>
      </c>
      <c r="AH5123" s="122">
        <v>0</v>
      </c>
      <c r="AI5123" s="122">
        <v>0</v>
      </c>
      <c r="AJ5123" s="122">
        <v>0</v>
      </c>
      <c r="AK5123" s="122">
        <v>0</v>
      </c>
      <c r="AL5123" s="122">
        <v>0</v>
      </c>
    </row>
    <row r="5124" spans="1:38" hidden="1" x14ac:dyDescent="0.25">
      <c r="A5124" s="122" t="s">
        <v>2235</v>
      </c>
      <c r="B5124" s="122">
        <v>1</v>
      </c>
      <c r="C5124" s="122" t="s">
        <v>2236</v>
      </c>
      <c r="D5124" s="122" t="s">
        <v>2106</v>
      </c>
      <c r="E5124" s="122">
        <v>93</v>
      </c>
      <c r="F5124" s="122">
        <v>0</v>
      </c>
      <c r="G5124" s="122">
        <v>0</v>
      </c>
      <c r="H5124" s="122">
        <v>0</v>
      </c>
      <c r="I5124" s="122">
        <v>0</v>
      </c>
      <c r="J5124" s="122">
        <v>0</v>
      </c>
      <c r="K5124" s="122">
        <v>0</v>
      </c>
      <c r="L5124" s="122">
        <v>0</v>
      </c>
      <c r="M5124" s="122">
        <v>0</v>
      </c>
      <c r="N5124" s="122">
        <v>0</v>
      </c>
      <c r="O5124" s="122">
        <v>0</v>
      </c>
      <c r="P5124" s="122">
        <v>0</v>
      </c>
      <c r="Q5124" s="122">
        <v>0</v>
      </c>
      <c r="R5124" s="122">
        <v>0</v>
      </c>
      <c r="S5124" s="122">
        <v>0</v>
      </c>
      <c r="T5124" s="122">
        <v>0</v>
      </c>
      <c r="U5124" s="122">
        <v>0</v>
      </c>
      <c r="V5124" s="122">
        <v>0</v>
      </c>
      <c r="W5124" s="122">
        <v>0</v>
      </c>
      <c r="X5124" s="122">
        <v>0</v>
      </c>
      <c r="Y5124" s="122">
        <v>0</v>
      </c>
      <c r="Z5124" s="122">
        <v>0</v>
      </c>
      <c r="AA5124" s="122">
        <v>0</v>
      </c>
      <c r="AB5124" s="122">
        <v>0</v>
      </c>
      <c r="AC5124" s="122">
        <v>0</v>
      </c>
      <c r="AD5124" s="122">
        <v>0</v>
      </c>
      <c r="AE5124" s="122">
        <v>0</v>
      </c>
      <c r="AF5124" s="122">
        <v>0</v>
      </c>
      <c r="AG5124" s="122">
        <v>0</v>
      </c>
      <c r="AH5124" s="122">
        <v>0</v>
      </c>
      <c r="AI5124" s="122">
        <v>0</v>
      </c>
      <c r="AJ5124" s="122">
        <v>0</v>
      </c>
      <c r="AK5124" s="122">
        <v>0</v>
      </c>
      <c r="AL5124" s="122">
        <v>0</v>
      </c>
    </row>
    <row r="5125" spans="1:38" hidden="1" x14ac:dyDescent="0.25">
      <c r="A5125" s="122" t="s">
        <v>2235</v>
      </c>
      <c r="B5125" s="122">
        <v>1</v>
      </c>
      <c r="C5125" s="122" t="s">
        <v>2236</v>
      </c>
      <c r="D5125" s="122" t="s">
        <v>2107</v>
      </c>
      <c r="E5125" s="122">
        <v>93</v>
      </c>
      <c r="F5125" s="122">
        <v>0</v>
      </c>
      <c r="G5125" s="122">
        <v>0</v>
      </c>
      <c r="H5125" s="122">
        <v>0</v>
      </c>
      <c r="I5125" s="122">
        <v>0</v>
      </c>
      <c r="J5125" s="122">
        <v>0</v>
      </c>
      <c r="K5125" s="122">
        <v>0</v>
      </c>
      <c r="L5125" s="122">
        <v>0</v>
      </c>
      <c r="M5125" s="122">
        <v>0</v>
      </c>
      <c r="N5125" s="122">
        <v>0</v>
      </c>
      <c r="O5125" s="122">
        <v>0</v>
      </c>
      <c r="P5125" s="122">
        <v>0</v>
      </c>
      <c r="Q5125" s="122">
        <v>0</v>
      </c>
      <c r="R5125" s="122">
        <v>0</v>
      </c>
      <c r="S5125" s="122">
        <v>0</v>
      </c>
      <c r="T5125" s="122">
        <v>0</v>
      </c>
      <c r="U5125" s="122">
        <v>0</v>
      </c>
      <c r="V5125" s="122">
        <v>0</v>
      </c>
      <c r="W5125" s="122">
        <v>0</v>
      </c>
      <c r="X5125" s="122">
        <v>0</v>
      </c>
      <c r="Y5125" s="122">
        <v>0</v>
      </c>
      <c r="Z5125" s="122">
        <v>0</v>
      </c>
      <c r="AA5125" s="122">
        <v>0</v>
      </c>
      <c r="AB5125" s="122">
        <v>0</v>
      </c>
      <c r="AC5125" s="122">
        <v>0</v>
      </c>
      <c r="AD5125" s="122">
        <v>0</v>
      </c>
      <c r="AE5125" s="122">
        <v>0</v>
      </c>
      <c r="AF5125" s="122">
        <v>0</v>
      </c>
      <c r="AG5125" s="122">
        <v>0</v>
      </c>
      <c r="AH5125" s="122">
        <v>0</v>
      </c>
      <c r="AI5125" s="122">
        <v>0</v>
      </c>
      <c r="AJ5125" s="122">
        <v>0</v>
      </c>
      <c r="AK5125" s="122">
        <v>0</v>
      </c>
      <c r="AL5125" s="122">
        <v>0</v>
      </c>
    </row>
    <row r="5126" spans="1:38" hidden="1" x14ac:dyDescent="0.25">
      <c r="A5126" s="122" t="s">
        <v>2235</v>
      </c>
      <c r="B5126" s="122">
        <v>1</v>
      </c>
      <c r="C5126" s="122" t="s">
        <v>2236</v>
      </c>
      <c r="D5126" s="122" t="s">
        <v>2108</v>
      </c>
      <c r="E5126" s="122">
        <v>93</v>
      </c>
      <c r="F5126" s="122">
        <v>0</v>
      </c>
      <c r="G5126" s="122">
        <v>0</v>
      </c>
      <c r="H5126" s="122">
        <v>0</v>
      </c>
      <c r="I5126" s="122">
        <v>0</v>
      </c>
      <c r="J5126" s="122">
        <v>0</v>
      </c>
      <c r="K5126" s="122">
        <v>0</v>
      </c>
      <c r="L5126" s="122">
        <v>0</v>
      </c>
      <c r="M5126" s="122">
        <v>0</v>
      </c>
      <c r="N5126" s="122">
        <v>0</v>
      </c>
      <c r="O5126" s="122">
        <v>0</v>
      </c>
      <c r="P5126" s="122">
        <v>0</v>
      </c>
      <c r="Q5126" s="122">
        <v>0</v>
      </c>
      <c r="R5126" s="122">
        <v>0</v>
      </c>
      <c r="S5126" s="122">
        <v>0</v>
      </c>
      <c r="T5126" s="122">
        <v>0</v>
      </c>
      <c r="U5126" s="122">
        <v>0</v>
      </c>
      <c r="V5126" s="122">
        <v>0</v>
      </c>
      <c r="W5126" s="122">
        <v>0</v>
      </c>
      <c r="X5126" s="122">
        <v>0</v>
      </c>
      <c r="Y5126" s="122">
        <v>0</v>
      </c>
      <c r="Z5126" s="122">
        <v>0</v>
      </c>
      <c r="AA5126" s="122">
        <v>0</v>
      </c>
      <c r="AB5126" s="122">
        <v>0</v>
      </c>
      <c r="AC5126" s="122">
        <v>0</v>
      </c>
      <c r="AD5126" s="122">
        <v>0</v>
      </c>
      <c r="AE5126" s="122">
        <v>0</v>
      </c>
      <c r="AF5126" s="122">
        <v>0</v>
      </c>
      <c r="AG5126" s="122">
        <v>0</v>
      </c>
      <c r="AH5126" s="122">
        <v>0</v>
      </c>
      <c r="AI5126" s="122">
        <v>0</v>
      </c>
      <c r="AJ5126" s="122">
        <v>0</v>
      </c>
      <c r="AK5126" s="122">
        <v>0</v>
      </c>
      <c r="AL5126" s="122">
        <v>0</v>
      </c>
    </row>
    <row r="5127" spans="1:38" hidden="1" x14ac:dyDescent="0.25">
      <c r="A5127" s="122" t="s">
        <v>2235</v>
      </c>
      <c r="B5127" s="122">
        <v>1</v>
      </c>
      <c r="C5127" s="122" t="s">
        <v>2236</v>
      </c>
      <c r="D5127" s="122" t="s">
        <v>2109</v>
      </c>
      <c r="E5127" s="122">
        <v>93</v>
      </c>
      <c r="F5127" s="122">
        <v>0</v>
      </c>
      <c r="G5127" s="122">
        <v>0</v>
      </c>
      <c r="H5127" s="122">
        <v>0</v>
      </c>
      <c r="I5127" s="122">
        <v>0</v>
      </c>
      <c r="J5127" s="122">
        <v>0</v>
      </c>
      <c r="K5127" s="122">
        <v>0</v>
      </c>
      <c r="L5127" s="122">
        <v>0</v>
      </c>
      <c r="M5127" s="122">
        <v>0</v>
      </c>
      <c r="N5127" s="122">
        <v>0</v>
      </c>
      <c r="O5127" s="122">
        <v>0</v>
      </c>
      <c r="P5127" s="122">
        <v>0</v>
      </c>
      <c r="Q5127" s="122">
        <v>0</v>
      </c>
      <c r="R5127" s="122">
        <v>0</v>
      </c>
      <c r="S5127" s="122">
        <v>0</v>
      </c>
      <c r="T5127" s="122">
        <v>0</v>
      </c>
      <c r="U5127" s="122">
        <v>0</v>
      </c>
      <c r="V5127" s="122">
        <v>0</v>
      </c>
      <c r="W5127" s="122">
        <v>0</v>
      </c>
      <c r="X5127" s="122">
        <v>0</v>
      </c>
      <c r="Y5127" s="122">
        <v>0</v>
      </c>
      <c r="Z5127" s="122">
        <v>0</v>
      </c>
      <c r="AA5127" s="122">
        <v>0</v>
      </c>
      <c r="AB5127" s="122">
        <v>0</v>
      </c>
      <c r="AC5127" s="122">
        <v>0</v>
      </c>
      <c r="AD5127" s="122">
        <v>0</v>
      </c>
      <c r="AE5127" s="122">
        <v>0</v>
      </c>
      <c r="AF5127" s="122">
        <v>0</v>
      </c>
      <c r="AG5127" s="122">
        <v>0</v>
      </c>
      <c r="AH5127" s="122">
        <v>0</v>
      </c>
      <c r="AI5127" s="122">
        <v>0</v>
      </c>
      <c r="AJ5127" s="122">
        <v>0</v>
      </c>
      <c r="AK5127" s="122">
        <v>0</v>
      </c>
      <c r="AL5127" s="122">
        <v>0</v>
      </c>
    </row>
    <row r="5128" spans="1:38" hidden="1" x14ac:dyDescent="0.25">
      <c r="A5128" s="122" t="s">
        <v>2235</v>
      </c>
      <c r="B5128" s="122">
        <v>1</v>
      </c>
      <c r="C5128" s="122" t="s">
        <v>2236</v>
      </c>
      <c r="D5128" s="122" t="s">
        <v>2110</v>
      </c>
      <c r="E5128" s="122">
        <v>93</v>
      </c>
      <c r="F5128" s="122">
        <v>0</v>
      </c>
      <c r="G5128" s="122">
        <v>0</v>
      </c>
      <c r="H5128" s="122">
        <v>0</v>
      </c>
      <c r="I5128" s="122">
        <v>0</v>
      </c>
      <c r="J5128" s="122">
        <v>0</v>
      </c>
      <c r="K5128" s="122">
        <v>0</v>
      </c>
      <c r="L5128" s="122">
        <v>0</v>
      </c>
      <c r="M5128" s="122">
        <v>0</v>
      </c>
      <c r="N5128" s="122">
        <v>0</v>
      </c>
      <c r="O5128" s="122">
        <v>0</v>
      </c>
      <c r="P5128" s="122">
        <v>0</v>
      </c>
      <c r="Q5128" s="122">
        <v>0</v>
      </c>
      <c r="R5128" s="122">
        <v>0</v>
      </c>
      <c r="S5128" s="122">
        <v>0</v>
      </c>
      <c r="T5128" s="122">
        <v>0</v>
      </c>
      <c r="U5128" s="122">
        <v>0</v>
      </c>
      <c r="V5128" s="122">
        <v>0</v>
      </c>
      <c r="W5128" s="122">
        <v>0</v>
      </c>
      <c r="X5128" s="122">
        <v>0</v>
      </c>
      <c r="Y5128" s="122">
        <v>0</v>
      </c>
      <c r="Z5128" s="122">
        <v>0</v>
      </c>
      <c r="AA5128" s="122">
        <v>0</v>
      </c>
      <c r="AB5128" s="122">
        <v>0</v>
      </c>
      <c r="AC5128" s="122">
        <v>0</v>
      </c>
      <c r="AD5128" s="122">
        <v>0</v>
      </c>
      <c r="AE5128" s="122">
        <v>0</v>
      </c>
      <c r="AF5128" s="122">
        <v>0</v>
      </c>
      <c r="AG5128" s="122">
        <v>0</v>
      </c>
      <c r="AH5128" s="122">
        <v>0</v>
      </c>
      <c r="AI5128" s="122">
        <v>0</v>
      </c>
      <c r="AJ5128" s="122">
        <v>0</v>
      </c>
      <c r="AK5128" s="122">
        <v>0</v>
      </c>
      <c r="AL5128" s="122">
        <v>0</v>
      </c>
    </row>
    <row r="5129" spans="1:38" hidden="1" x14ac:dyDescent="0.25">
      <c r="A5129" s="122" t="s">
        <v>2235</v>
      </c>
      <c r="B5129" s="122">
        <v>1</v>
      </c>
      <c r="C5129" s="122" t="s">
        <v>2236</v>
      </c>
      <c r="D5129" s="122" t="s">
        <v>2111</v>
      </c>
      <c r="E5129" s="122">
        <v>93</v>
      </c>
      <c r="F5129" s="122">
        <v>0</v>
      </c>
      <c r="G5129" s="122">
        <v>0</v>
      </c>
      <c r="H5129" s="122">
        <v>0</v>
      </c>
      <c r="I5129" s="122">
        <v>0</v>
      </c>
      <c r="J5129" s="122">
        <v>0</v>
      </c>
      <c r="K5129" s="122">
        <v>0</v>
      </c>
      <c r="L5129" s="122">
        <v>0</v>
      </c>
      <c r="M5129" s="122">
        <v>0</v>
      </c>
      <c r="N5129" s="122">
        <v>0</v>
      </c>
      <c r="O5129" s="122">
        <v>0</v>
      </c>
      <c r="P5129" s="122">
        <v>0</v>
      </c>
      <c r="Q5129" s="122">
        <v>0</v>
      </c>
      <c r="R5129" s="122">
        <v>0</v>
      </c>
      <c r="S5129" s="122">
        <v>0</v>
      </c>
      <c r="T5129" s="122">
        <v>0</v>
      </c>
      <c r="U5129" s="122">
        <v>0</v>
      </c>
      <c r="V5129" s="122">
        <v>0</v>
      </c>
      <c r="W5129" s="122">
        <v>0</v>
      </c>
      <c r="X5129" s="122">
        <v>0</v>
      </c>
      <c r="Y5129" s="122">
        <v>0</v>
      </c>
      <c r="Z5129" s="122">
        <v>0</v>
      </c>
      <c r="AA5129" s="122">
        <v>0</v>
      </c>
      <c r="AB5129" s="122">
        <v>0</v>
      </c>
      <c r="AC5129" s="122">
        <v>0</v>
      </c>
      <c r="AD5129" s="122">
        <v>0</v>
      </c>
      <c r="AE5129" s="122">
        <v>0</v>
      </c>
      <c r="AF5129" s="122">
        <v>0</v>
      </c>
      <c r="AG5129" s="122">
        <v>0</v>
      </c>
      <c r="AH5129" s="122">
        <v>0</v>
      </c>
      <c r="AI5129" s="122">
        <v>0</v>
      </c>
      <c r="AJ5129" s="122">
        <v>0</v>
      </c>
      <c r="AK5129" s="122">
        <v>0</v>
      </c>
      <c r="AL5129" s="122">
        <v>0</v>
      </c>
    </row>
    <row r="5130" spans="1:38" hidden="1" x14ac:dyDescent="0.25">
      <c r="A5130" s="122" t="s">
        <v>2235</v>
      </c>
      <c r="B5130" s="122">
        <v>1</v>
      </c>
      <c r="C5130" s="122" t="s">
        <v>2236</v>
      </c>
      <c r="D5130" s="122" t="s">
        <v>2112</v>
      </c>
      <c r="E5130" s="122">
        <v>93</v>
      </c>
      <c r="F5130" s="122">
        <v>0</v>
      </c>
      <c r="G5130" s="122">
        <v>0</v>
      </c>
      <c r="H5130" s="122">
        <v>0</v>
      </c>
      <c r="I5130" s="122">
        <v>0</v>
      </c>
      <c r="J5130" s="122">
        <v>0</v>
      </c>
      <c r="K5130" s="122">
        <v>0</v>
      </c>
      <c r="L5130" s="122">
        <v>0</v>
      </c>
      <c r="M5130" s="122">
        <v>0</v>
      </c>
      <c r="N5130" s="122">
        <v>0</v>
      </c>
      <c r="O5130" s="122">
        <v>0</v>
      </c>
      <c r="P5130" s="122">
        <v>0</v>
      </c>
      <c r="Q5130" s="122">
        <v>0</v>
      </c>
      <c r="R5130" s="122">
        <v>0</v>
      </c>
      <c r="S5130" s="122">
        <v>0</v>
      </c>
      <c r="T5130" s="122">
        <v>0</v>
      </c>
      <c r="U5130" s="122">
        <v>0</v>
      </c>
      <c r="V5130" s="122">
        <v>0</v>
      </c>
      <c r="W5130" s="122">
        <v>0</v>
      </c>
      <c r="X5130" s="122">
        <v>0</v>
      </c>
      <c r="Y5130" s="122">
        <v>0</v>
      </c>
      <c r="Z5130" s="122">
        <v>0</v>
      </c>
      <c r="AA5130" s="122">
        <v>0</v>
      </c>
      <c r="AB5130" s="122">
        <v>0</v>
      </c>
      <c r="AC5130" s="122">
        <v>0</v>
      </c>
      <c r="AD5130" s="122">
        <v>0</v>
      </c>
      <c r="AE5130" s="122">
        <v>0</v>
      </c>
      <c r="AF5130" s="122">
        <v>0</v>
      </c>
      <c r="AG5130" s="122">
        <v>0</v>
      </c>
      <c r="AH5130" s="122">
        <v>0</v>
      </c>
      <c r="AI5130" s="122">
        <v>0</v>
      </c>
      <c r="AJ5130" s="122">
        <v>0</v>
      </c>
      <c r="AK5130" s="122">
        <v>0</v>
      </c>
      <c r="AL5130" s="122">
        <v>0</v>
      </c>
    </row>
    <row r="5131" spans="1:38" hidden="1" x14ac:dyDescent="0.25">
      <c r="A5131" s="122" t="s">
        <v>2235</v>
      </c>
      <c r="B5131" s="122">
        <v>1</v>
      </c>
      <c r="C5131" s="122" t="s">
        <v>2236</v>
      </c>
      <c r="D5131" s="122" t="s">
        <v>2113</v>
      </c>
      <c r="E5131" s="122">
        <v>93</v>
      </c>
      <c r="F5131" s="122">
        <v>0</v>
      </c>
      <c r="G5131" s="122">
        <v>0</v>
      </c>
      <c r="H5131" s="122">
        <v>0</v>
      </c>
      <c r="I5131" s="122">
        <v>0</v>
      </c>
      <c r="J5131" s="122">
        <v>0</v>
      </c>
      <c r="K5131" s="122">
        <v>0</v>
      </c>
      <c r="L5131" s="122">
        <v>0</v>
      </c>
      <c r="M5131" s="122">
        <v>0</v>
      </c>
      <c r="N5131" s="122">
        <v>0</v>
      </c>
      <c r="O5131" s="122">
        <v>0</v>
      </c>
      <c r="P5131" s="122">
        <v>0</v>
      </c>
      <c r="Q5131" s="122">
        <v>0</v>
      </c>
      <c r="R5131" s="122">
        <v>0</v>
      </c>
      <c r="S5131" s="122">
        <v>0</v>
      </c>
      <c r="T5131" s="122">
        <v>0</v>
      </c>
      <c r="U5131" s="122">
        <v>0</v>
      </c>
      <c r="V5131" s="122">
        <v>0</v>
      </c>
      <c r="W5131" s="122">
        <v>0</v>
      </c>
      <c r="X5131" s="122">
        <v>0</v>
      </c>
      <c r="Y5131" s="122">
        <v>0</v>
      </c>
      <c r="Z5131" s="122">
        <v>0</v>
      </c>
      <c r="AA5131" s="122">
        <v>0</v>
      </c>
      <c r="AB5131" s="122">
        <v>0</v>
      </c>
      <c r="AC5131" s="122">
        <v>0</v>
      </c>
      <c r="AD5131" s="122">
        <v>0</v>
      </c>
      <c r="AE5131" s="122">
        <v>0</v>
      </c>
      <c r="AF5131" s="122">
        <v>0</v>
      </c>
      <c r="AG5131" s="122">
        <v>0</v>
      </c>
      <c r="AH5131" s="122">
        <v>0</v>
      </c>
      <c r="AI5131" s="122">
        <v>0</v>
      </c>
      <c r="AJ5131" s="122">
        <v>0</v>
      </c>
      <c r="AK5131" s="122">
        <v>0</v>
      </c>
      <c r="AL5131" s="122">
        <v>0</v>
      </c>
    </row>
    <row r="5132" spans="1:38" hidden="1" x14ac:dyDescent="0.25">
      <c r="A5132" s="122" t="s">
        <v>2235</v>
      </c>
      <c r="B5132" s="122">
        <v>1</v>
      </c>
      <c r="C5132" s="122" t="s">
        <v>2236</v>
      </c>
      <c r="D5132" s="122" t="s">
        <v>2114</v>
      </c>
      <c r="E5132" s="122">
        <v>93</v>
      </c>
      <c r="F5132" s="122">
        <v>0</v>
      </c>
      <c r="G5132" s="122">
        <v>0</v>
      </c>
      <c r="H5132" s="122">
        <v>0</v>
      </c>
      <c r="I5132" s="122">
        <v>0</v>
      </c>
      <c r="J5132" s="122">
        <v>0</v>
      </c>
      <c r="K5132" s="122">
        <v>0</v>
      </c>
      <c r="L5132" s="122">
        <v>0</v>
      </c>
      <c r="M5132" s="122">
        <v>0</v>
      </c>
      <c r="N5132" s="122">
        <v>0</v>
      </c>
      <c r="O5132" s="122">
        <v>0</v>
      </c>
      <c r="P5132" s="122">
        <v>0</v>
      </c>
      <c r="Q5132" s="122">
        <v>0</v>
      </c>
      <c r="R5132" s="122">
        <v>0</v>
      </c>
      <c r="S5132" s="122">
        <v>0</v>
      </c>
      <c r="T5132" s="122">
        <v>0</v>
      </c>
      <c r="U5132" s="122">
        <v>0</v>
      </c>
      <c r="V5132" s="122">
        <v>0</v>
      </c>
      <c r="W5132" s="122">
        <v>0</v>
      </c>
      <c r="X5132" s="122">
        <v>0</v>
      </c>
      <c r="Y5132" s="122">
        <v>0</v>
      </c>
      <c r="Z5132" s="122">
        <v>0</v>
      </c>
      <c r="AA5132" s="122">
        <v>0</v>
      </c>
      <c r="AB5132" s="122">
        <v>0</v>
      </c>
      <c r="AC5132" s="122">
        <v>0</v>
      </c>
      <c r="AD5132" s="122">
        <v>0</v>
      </c>
      <c r="AE5132" s="122">
        <v>0</v>
      </c>
      <c r="AF5132" s="122">
        <v>0</v>
      </c>
      <c r="AG5132" s="122">
        <v>0</v>
      </c>
      <c r="AH5132" s="122">
        <v>0</v>
      </c>
      <c r="AI5132" s="122">
        <v>0</v>
      </c>
      <c r="AJ5132" s="122">
        <v>0</v>
      </c>
      <c r="AK5132" s="122">
        <v>0</v>
      </c>
      <c r="AL5132" s="122">
        <v>0</v>
      </c>
    </row>
    <row r="5133" spans="1:38" hidden="1" x14ac:dyDescent="0.25">
      <c r="A5133" s="122" t="s">
        <v>2235</v>
      </c>
      <c r="B5133" s="122">
        <v>1</v>
      </c>
      <c r="C5133" s="122" t="s">
        <v>2236</v>
      </c>
      <c r="D5133" s="122" t="s">
        <v>2136</v>
      </c>
      <c r="E5133" s="122">
        <v>93</v>
      </c>
      <c r="F5133" s="122">
        <v>0</v>
      </c>
      <c r="G5133" s="122">
        <v>0</v>
      </c>
      <c r="H5133" s="122">
        <v>0</v>
      </c>
      <c r="I5133" s="122">
        <v>0</v>
      </c>
      <c r="J5133" s="122">
        <v>0</v>
      </c>
      <c r="K5133" s="122">
        <v>0</v>
      </c>
      <c r="L5133" s="122">
        <v>0</v>
      </c>
      <c r="M5133" s="122">
        <v>0</v>
      </c>
      <c r="N5133" s="122">
        <v>0</v>
      </c>
      <c r="O5133" s="122">
        <v>0</v>
      </c>
      <c r="P5133" s="122">
        <v>0</v>
      </c>
      <c r="Q5133" s="122">
        <v>0</v>
      </c>
      <c r="R5133" s="122">
        <v>0</v>
      </c>
      <c r="S5133" s="122">
        <v>0</v>
      </c>
      <c r="T5133" s="122">
        <v>0</v>
      </c>
      <c r="U5133" s="122">
        <v>0</v>
      </c>
      <c r="V5133" s="122">
        <v>0</v>
      </c>
      <c r="W5133" s="122">
        <v>0</v>
      </c>
      <c r="X5133" s="122">
        <v>0</v>
      </c>
      <c r="Y5133" s="122">
        <v>0</v>
      </c>
      <c r="Z5133" s="122">
        <v>0</v>
      </c>
      <c r="AA5133" s="122">
        <v>0</v>
      </c>
      <c r="AB5133" s="122">
        <v>0</v>
      </c>
      <c r="AC5133" s="122">
        <v>0</v>
      </c>
      <c r="AD5133" s="122">
        <v>0</v>
      </c>
      <c r="AE5133" s="122">
        <v>0</v>
      </c>
      <c r="AF5133" s="122">
        <v>0</v>
      </c>
      <c r="AG5133" s="122">
        <v>0</v>
      </c>
      <c r="AH5133" s="122">
        <v>0</v>
      </c>
      <c r="AI5133" s="122">
        <v>0</v>
      </c>
      <c r="AJ5133" s="122">
        <v>0</v>
      </c>
      <c r="AK5133" s="122">
        <v>0</v>
      </c>
      <c r="AL5133" s="122">
        <v>0</v>
      </c>
    </row>
    <row r="5134" spans="1:38" hidden="1" x14ac:dyDescent="0.25">
      <c r="A5134" s="122" t="s">
        <v>2235</v>
      </c>
      <c r="B5134" s="122">
        <v>1</v>
      </c>
      <c r="C5134" s="122" t="s">
        <v>2236</v>
      </c>
      <c r="D5134" s="122" t="s">
        <v>2115</v>
      </c>
      <c r="E5134" s="122">
        <v>93</v>
      </c>
      <c r="F5134" s="122">
        <v>0</v>
      </c>
      <c r="G5134" s="122">
        <v>0</v>
      </c>
      <c r="H5134" s="122">
        <v>0</v>
      </c>
      <c r="I5134" s="122">
        <v>0</v>
      </c>
      <c r="J5134" s="122">
        <v>0</v>
      </c>
      <c r="K5134" s="122">
        <v>0</v>
      </c>
      <c r="L5134" s="122">
        <v>0</v>
      </c>
      <c r="M5134" s="122">
        <v>0</v>
      </c>
      <c r="N5134" s="122">
        <v>0</v>
      </c>
      <c r="O5134" s="122">
        <v>0</v>
      </c>
      <c r="P5134" s="122">
        <v>0</v>
      </c>
      <c r="Q5134" s="122">
        <v>0</v>
      </c>
      <c r="R5134" s="122">
        <v>0</v>
      </c>
      <c r="S5134" s="122">
        <v>0</v>
      </c>
      <c r="T5134" s="122">
        <v>0</v>
      </c>
      <c r="U5134" s="122">
        <v>0</v>
      </c>
      <c r="V5134" s="122">
        <v>0</v>
      </c>
      <c r="W5134" s="122">
        <v>0</v>
      </c>
      <c r="X5134" s="122">
        <v>0</v>
      </c>
      <c r="Y5134" s="122">
        <v>0</v>
      </c>
      <c r="Z5134" s="122">
        <v>0</v>
      </c>
      <c r="AA5134" s="122">
        <v>0</v>
      </c>
      <c r="AB5134" s="122">
        <v>0</v>
      </c>
      <c r="AC5134" s="122">
        <v>0</v>
      </c>
      <c r="AD5134" s="122">
        <v>0</v>
      </c>
      <c r="AE5134" s="122">
        <v>0</v>
      </c>
      <c r="AF5134" s="122">
        <v>0</v>
      </c>
      <c r="AG5134" s="122">
        <v>0</v>
      </c>
      <c r="AH5134" s="122">
        <v>0</v>
      </c>
      <c r="AI5134" s="122">
        <v>0</v>
      </c>
      <c r="AJ5134" s="122">
        <v>0</v>
      </c>
      <c r="AK5134" s="122">
        <v>0</v>
      </c>
      <c r="AL5134" s="122">
        <v>0</v>
      </c>
    </row>
    <row r="5135" spans="1:38" hidden="1" x14ac:dyDescent="0.25">
      <c r="A5135" s="122" t="s">
        <v>2235</v>
      </c>
      <c r="B5135" s="122">
        <v>1</v>
      </c>
      <c r="C5135" s="122" t="s">
        <v>2236</v>
      </c>
      <c r="D5135" s="122" t="s">
        <v>2116</v>
      </c>
      <c r="E5135" s="122">
        <v>93</v>
      </c>
      <c r="F5135" s="122">
        <v>0</v>
      </c>
      <c r="G5135" s="122">
        <v>0</v>
      </c>
      <c r="H5135" s="122">
        <v>0</v>
      </c>
      <c r="I5135" s="122">
        <v>0</v>
      </c>
      <c r="J5135" s="122">
        <v>0</v>
      </c>
      <c r="K5135" s="122">
        <v>0</v>
      </c>
      <c r="L5135" s="122">
        <v>0</v>
      </c>
      <c r="M5135" s="122">
        <v>0</v>
      </c>
      <c r="N5135" s="122">
        <v>0</v>
      </c>
      <c r="O5135" s="122">
        <v>0</v>
      </c>
      <c r="P5135" s="122">
        <v>0</v>
      </c>
      <c r="Q5135" s="122">
        <v>0</v>
      </c>
      <c r="R5135" s="122">
        <v>0</v>
      </c>
      <c r="S5135" s="122">
        <v>0</v>
      </c>
      <c r="T5135" s="122">
        <v>0</v>
      </c>
      <c r="U5135" s="122">
        <v>0</v>
      </c>
      <c r="V5135" s="122">
        <v>0</v>
      </c>
      <c r="W5135" s="122">
        <v>0</v>
      </c>
      <c r="X5135" s="122">
        <v>0</v>
      </c>
      <c r="Y5135" s="122">
        <v>0</v>
      </c>
      <c r="Z5135" s="122">
        <v>0</v>
      </c>
      <c r="AA5135" s="122">
        <v>0</v>
      </c>
      <c r="AB5135" s="122">
        <v>0</v>
      </c>
      <c r="AC5135" s="122">
        <v>0</v>
      </c>
      <c r="AD5135" s="122">
        <v>0</v>
      </c>
      <c r="AE5135" s="122">
        <v>0</v>
      </c>
      <c r="AF5135" s="122">
        <v>0</v>
      </c>
      <c r="AG5135" s="122">
        <v>0</v>
      </c>
      <c r="AH5135" s="122">
        <v>0</v>
      </c>
      <c r="AI5135" s="122">
        <v>0</v>
      </c>
      <c r="AJ5135" s="122">
        <v>0</v>
      </c>
      <c r="AK5135" s="122">
        <v>0</v>
      </c>
      <c r="AL5135" s="122">
        <v>0</v>
      </c>
    </row>
    <row r="5136" spans="1:38" hidden="1" x14ac:dyDescent="0.25">
      <c r="A5136" s="122" t="s">
        <v>2235</v>
      </c>
      <c r="B5136" s="122">
        <v>1</v>
      </c>
      <c r="C5136" s="122" t="s">
        <v>2236</v>
      </c>
      <c r="D5136" s="122" t="s">
        <v>2117</v>
      </c>
      <c r="E5136" s="122">
        <v>93</v>
      </c>
      <c r="F5136" s="122">
        <v>0</v>
      </c>
      <c r="G5136" s="122">
        <v>0</v>
      </c>
      <c r="H5136" s="122">
        <v>0</v>
      </c>
      <c r="I5136" s="122">
        <v>0</v>
      </c>
      <c r="J5136" s="122">
        <v>0</v>
      </c>
      <c r="K5136" s="122">
        <v>0</v>
      </c>
      <c r="L5136" s="122">
        <v>0</v>
      </c>
      <c r="M5136" s="122">
        <v>0</v>
      </c>
      <c r="N5136" s="122">
        <v>0</v>
      </c>
      <c r="O5136" s="122">
        <v>0</v>
      </c>
      <c r="P5136" s="122">
        <v>0</v>
      </c>
      <c r="Q5136" s="122">
        <v>0</v>
      </c>
      <c r="R5136" s="122">
        <v>0</v>
      </c>
      <c r="S5136" s="122">
        <v>0</v>
      </c>
      <c r="T5136" s="122">
        <v>0</v>
      </c>
      <c r="U5136" s="122">
        <v>0</v>
      </c>
      <c r="V5136" s="122">
        <v>0</v>
      </c>
      <c r="W5136" s="122">
        <v>0</v>
      </c>
      <c r="X5136" s="122">
        <v>0</v>
      </c>
      <c r="Y5136" s="122">
        <v>0</v>
      </c>
      <c r="Z5136" s="122">
        <v>0</v>
      </c>
      <c r="AA5136" s="122">
        <v>0</v>
      </c>
      <c r="AB5136" s="122">
        <v>0</v>
      </c>
      <c r="AC5136" s="122">
        <v>0</v>
      </c>
      <c r="AD5136" s="122">
        <v>0</v>
      </c>
      <c r="AE5136" s="122">
        <v>0</v>
      </c>
      <c r="AF5136" s="122">
        <v>0</v>
      </c>
      <c r="AG5136" s="122">
        <v>0</v>
      </c>
      <c r="AH5136" s="122">
        <v>0</v>
      </c>
      <c r="AI5136" s="122">
        <v>0</v>
      </c>
      <c r="AJ5136" s="122">
        <v>0</v>
      </c>
      <c r="AK5136" s="122">
        <v>0</v>
      </c>
      <c r="AL5136" s="122">
        <v>0</v>
      </c>
    </row>
    <row r="5137" spans="1:38" hidden="1" x14ac:dyDescent="0.25">
      <c r="A5137" s="122" t="s">
        <v>2235</v>
      </c>
      <c r="B5137" s="122">
        <v>1</v>
      </c>
      <c r="C5137" s="122" t="s">
        <v>2236</v>
      </c>
      <c r="D5137" s="122" t="s">
        <v>2118</v>
      </c>
      <c r="E5137" s="122">
        <v>93</v>
      </c>
      <c r="F5137" s="122">
        <v>0</v>
      </c>
      <c r="G5137" s="122">
        <v>0</v>
      </c>
      <c r="H5137" s="122">
        <v>0</v>
      </c>
      <c r="I5137" s="122">
        <v>0</v>
      </c>
      <c r="J5137" s="122">
        <v>0</v>
      </c>
      <c r="K5137" s="122">
        <v>0</v>
      </c>
      <c r="L5137" s="122">
        <v>0</v>
      </c>
      <c r="M5137" s="122">
        <v>0</v>
      </c>
      <c r="N5137" s="122">
        <v>0</v>
      </c>
      <c r="O5137" s="122">
        <v>0</v>
      </c>
      <c r="P5137" s="122">
        <v>0</v>
      </c>
      <c r="Q5137" s="122">
        <v>0</v>
      </c>
      <c r="R5137" s="122">
        <v>0</v>
      </c>
      <c r="S5137" s="122">
        <v>0</v>
      </c>
      <c r="T5137" s="122">
        <v>0</v>
      </c>
      <c r="U5137" s="122">
        <v>0</v>
      </c>
      <c r="V5137" s="122">
        <v>0</v>
      </c>
      <c r="W5137" s="122">
        <v>0</v>
      </c>
      <c r="X5137" s="122">
        <v>0</v>
      </c>
      <c r="Y5137" s="122">
        <v>0</v>
      </c>
      <c r="Z5137" s="122">
        <v>0</v>
      </c>
      <c r="AA5137" s="122">
        <v>0</v>
      </c>
      <c r="AB5137" s="122">
        <v>0</v>
      </c>
      <c r="AC5137" s="122">
        <v>0</v>
      </c>
      <c r="AD5137" s="122">
        <v>0</v>
      </c>
      <c r="AE5137" s="122">
        <v>0</v>
      </c>
      <c r="AF5137" s="122">
        <v>0</v>
      </c>
      <c r="AG5137" s="122">
        <v>0</v>
      </c>
      <c r="AH5137" s="122">
        <v>0</v>
      </c>
      <c r="AI5137" s="122">
        <v>0</v>
      </c>
      <c r="AJ5137" s="122">
        <v>0</v>
      </c>
      <c r="AK5137" s="122">
        <v>0</v>
      </c>
      <c r="AL5137" s="122">
        <v>0</v>
      </c>
    </row>
    <row r="5138" spans="1:38" hidden="1" x14ac:dyDescent="0.25">
      <c r="A5138" s="122" t="s">
        <v>2235</v>
      </c>
      <c r="B5138" s="122">
        <v>1</v>
      </c>
      <c r="C5138" s="122" t="s">
        <v>2236</v>
      </c>
      <c r="D5138" s="122" t="s">
        <v>2119</v>
      </c>
      <c r="E5138" s="122">
        <v>93</v>
      </c>
      <c r="F5138" s="122">
        <v>0</v>
      </c>
      <c r="G5138" s="122">
        <v>0</v>
      </c>
      <c r="H5138" s="122">
        <v>0</v>
      </c>
      <c r="I5138" s="122">
        <v>0</v>
      </c>
      <c r="J5138" s="122">
        <v>0</v>
      </c>
      <c r="K5138" s="122">
        <v>0</v>
      </c>
      <c r="L5138" s="122">
        <v>0</v>
      </c>
      <c r="M5138" s="122">
        <v>0</v>
      </c>
      <c r="N5138" s="122">
        <v>0</v>
      </c>
      <c r="O5138" s="122">
        <v>0</v>
      </c>
      <c r="P5138" s="122">
        <v>0</v>
      </c>
      <c r="Q5138" s="122">
        <v>0</v>
      </c>
      <c r="R5138" s="122">
        <v>0</v>
      </c>
      <c r="S5138" s="122">
        <v>0</v>
      </c>
      <c r="T5138" s="122">
        <v>0</v>
      </c>
      <c r="U5138" s="122">
        <v>0</v>
      </c>
      <c r="V5138" s="122">
        <v>0</v>
      </c>
      <c r="W5138" s="122">
        <v>0</v>
      </c>
      <c r="X5138" s="122">
        <v>0</v>
      </c>
      <c r="Y5138" s="122">
        <v>0</v>
      </c>
      <c r="Z5138" s="122">
        <v>0</v>
      </c>
      <c r="AA5138" s="122">
        <v>0</v>
      </c>
      <c r="AB5138" s="122">
        <v>0</v>
      </c>
      <c r="AC5138" s="122">
        <v>0</v>
      </c>
      <c r="AD5138" s="122">
        <v>0</v>
      </c>
      <c r="AE5138" s="122">
        <v>0</v>
      </c>
      <c r="AF5138" s="122">
        <v>0</v>
      </c>
      <c r="AG5138" s="122">
        <v>0</v>
      </c>
      <c r="AH5138" s="122">
        <v>0</v>
      </c>
      <c r="AI5138" s="122">
        <v>0</v>
      </c>
      <c r="AJ5138" s="122">
        <v>0</v>
      </c>
      <c r="AK5138" s="122">
        <v>0</v>
      </c>
      <c r="AL5138" s="122">
        <v>0</v>
      </c>
    </row>
    <row r="5139" spans="1:38" hidden="1" x14ac:dyDescent="0.25">
      <c r="A5139" s="122" t="s">
        <v>2235</v>
      </c>
      <c r="B5139" s="122">
        <v>1</v>
      </c>
      <c r="C5139" s="122" t="s">
        <v>2236</v>
      </c>
      <c r="D5139" s="122" t="s">
        <v>2137</v>
      </c>
      <c r="E5139" s="122">
        <v>93</v>
      </c>
      <c r="F5139" s="122">
        <v>0</v>
      </c>
      <c r="G5139" s="122">
        <v>0</v>
      </c>
      <c r="H5139" s="122">
        <v>0</v>
      </c>
      <c r="I5139" s="122">
        <v>0</v>
      </c>
      <c r="J5139" s="122">
        <v>0</v>
      </c>
      <c r="K5139" s="122">
        <v>0</v>
      </c>
      <c r="L5139" s="122">
        <v>0</v>
      </c>
      <c r="M5139" s="122">
        <v>0</v>
      </c>
      <c r="N5139" s="122">
        <v>0</v>
      </c>
      <c r="O5139" s="122">
        <v>0</v>
      </c>
      <c r="P5139" s="122">
        <v>0</v>
      </c>
      <c r="Q5139" s="122">
        <v>0</v>
      </c>
      <c r="R5139" s="122">
        <v>0</v>
      </c>
      <c r="S5139" s="122">
        <v>0</v>
      </c>
      <c r="T5139" s="122">
        <v>0</v>
      </c>
      <c r="U5139" s="122">
        <v>0</v>
      </c>
      <c r="V5139" s="122">
        <v>0</v>
      </c>
      <c r="W5139" s="122">
        <v>0</v>
      </c>
      <c r="X5139" s="122">
        <v>0</v>
      </c>
      <c r="Y5139" s="122">
        <v>0</v>
      </c>
      <c r="Z5139" s="122">
        <v>0</v>
      </c>
      <c r="AA5139" s="122">
        <v>0</v>
      </c>
      <c r="AB5139" s="122">
        <v>0</v>
      </c>
      <c r="AC5139" s="122">
        <v>0</v>
      </c>
      <c r="AD5139" s="122">
        <v>0</v>
      </c>
      <c r="AE5139" s="122">
        <v>0</v>
      </c>
      <c r="AF5139" s="122">
        <v>0</v>
      </c>
      <c r="AG5139" s="122">
        <v>0</v>
      </c>
      <c r="AH5139" s="122">
        <v>0</v>
      </c>
      <c r="AI5139" s="122">
        <v>0</v>
      </c>
      <c r="AJ5139" s="122">
        <v>0</v>
      </c>
      <c r="AK5139" s="122">
        <v>0</v>
      </c>
      <c r="AL5139" s="122">
        <v>0</v>
      </c>
    </row>
    <row r="5140" spans="1:38" hidden="1" x14ac:dyDescent="0.25">
      <c r="A5140" s="122" t="s">
        <v>2235</v>
      </c>
      <c r="B5140" s="122">
        <v>1</v>
      </c>
      <c r="C5140" s="122" t="s">
        <v>2236</v>
      </c>
      <c r="D5140" s="122" t="s">
        <v>2120</v>
      </c>
      <c r="E5140" s="122">
        <v>93</v>
      </c>
      <c r="F5140" s="122">
        <v>0</v>
      </c>
      <c r="G5140" s="122">
        <v>0</v>
      </c>
      <c r="H5140" s="122">
        <v>0</v>
      </c>
      <c r="I5140" s="122">
        <v>0</v>
      </c>
      <c r="J5140" s="122">
        <v>0</v>
      </c>
      <c r="K5140" s="122">
        <v>0</v>
      </c>
      <c r="L5140" s="122">
        <v>0</v>
      </c>
      <c r="M5140" s="122">
        <v>0</v>
      </c>
      <c r="N5140" s="122">
        <v>0</v>
      </c>
      <c r="O5140" s="122">
        <v>0</v>
      </c>
      <c r="P5140" s="122">
        <v>0</v>
      </c>
      <c r="Q5140" s="122">
        <v>0</v>
      </c>
      <c r="R5140" s="122">
        <v>0</v>
      </c>
      <c r="S5140" s="122">
        <v>0</v>
      </c>
      <c r="T5140" s="122">
        <v>0</v>
      </c>
      <c r="U5140" s="122">
        <v>0</v>
      </c>
      <c r="V5140" s="122">
        <v>0</v>
      </c>
      <c r="W5140" s="122">
        <v>0</v>
      </c>
      <c r="X5140" s="122">
        <v>0</v>
      </c>
      <c r="Y5140" s="122">
        <v>0</v>
      </c>
      <c r="Z5140" s="122">
        <v>0</v>
      </c>
      <c r="AA5140" s="122">
        <v>0</v>
      </c>
      <c r="AB5140" s="122">
        <v>0</v>
      </c>
      <c r="AC5140" s="122">
        <v>0</v>
      </c>
      <c r="AD5140" s="122">
        <v>0</v>
      </c>
      <c r="AE5140" s="122">
        <v>0</v>
      </c>
      <c r="AF5140" s="122">
        <v>0</v>
      </c>
      <c r="AG5140" s="122">
        <v>0</v>
      </c>
      <c r="AH5140" s="122">
        <v>0</v>
      </c>
      <c r="AI5140" s="122">
        <v>0</v>
      </c>
      <c r="AJ5140" s="122">
        <v>0</v>
      </c>
      <c r="AK5140" s="122">
        <v>0</v>
      </c>
      <c r="AL5140" s="122">
        <v>0</v>
      </c>
    </row>
    <row r="5141" spans="1:38" hidden="1" x14ac:dyDescent="0.25">
      <c r="A5141" s="122" t="s">
        <v>2235</v>
      </c>
      <c r="B5141" s="122">
        <v>1</v>
      </c>
      <c r="C5141" s="122" t="s">
        <v>2236</v>
      </c>
      <c r="D5141" s="122" t="s">
        <v>2121</v>
      </c>
      <c r="E5141" s="122">
        <v>93</v>
      </c>
      <c r="F5141" s="122">
        <v>0</v>
      </c>
      <c r="G5141" s="122">
        <v>0</v>
      </c>
      <c r="H5141" s="122">
        <v>0</v>
      </c>
      <c r="I5141" s="122">
        <v>0</v>
      </c>
      <c r="J5141" s="122">
        <v>0</v>
      </c>
      <c r="K5141" s="122">
        <v>0</v>
      </c>
      <c r="L5141" s="122">
        <v>0</v>
      </c>
      <c r="M5141" s="122">
        <v>0</v>
      </c>
      <c r="N5141" s="122">
        <v>0</v>
      </c>
      <c r="O5141" s="122">
        <v>0</v>
      </c>
      <c r="P5141" s="122">
        <v>0</v>
      </c>
      <c r="Q5141" s="122">
        <v>0</v>
      </c>
      <c r="R5141" s="122">
        <v>0</v>
      </c>
      <c r="S5141" s="122">
        <v>0</v>
      </c>
      <c r="T5141" s="122">
        <v>0</v>
      </c>
      <c r="U5141" s="122">
        <v>0</v>
      </c>
      <c r="V5141" s="122">
        <v>0</v>
      </c>
      <c r="W5141" s="122">
        <v>0</v>
      </c>
      <c r="X5141" s="122">
        <v>0</v>
      </c>
      <c r="Y5141" s="122">
        <v>0</v>
      </c>
      <c r="Z5141" s="122">
        <v>0</v>
      </c>
      <c r="AA5141" s="122">
        <v>0</v>
      </c>
      <c r="AB5141" s="122">
        <v>0</v>
      </c>
      <c r="AC5141" s="122">
        <v>0</v>
      </c>
      <c r="AD5141" s="122">
        <v>0</v>
      </c>
      <c r="AE5141" s="122">
        <v>0</v>
      </c>
      <c r="AF5141" s="122">
        <v>0</v>
      </c>
      <c r="AG5141" s="122">
        <v>0</v>
      </c>
      <c r="AH5141" s="122">
        <v>0</v>
      </c>
      <c r="AI5141" s="122">
        <v>0</v>
      </c>
      <c r="AJ5141" s="122">
        <v>0</v>
      </c>
      <c r="AK5141" s="122">
        <v>0</v>
      </c>
      <c r="AL5141" s="122">
        <v>0</v>
      </c>
    </row>
    <row r="5142" spans="1:38" hidden="1" x14ac:dyDescent="0.25">
      <c r="A5142" s="122" t="s">
        <v>2235</v>
      </c>
      <c r="B5142" s="122">
        <v>1</v>
      </c>
      <c r="C5142" s="122" t="s">
        <v>2236</v>
      </c>
      <c r="D5142" s="122" t="s">
        <v>2138</v>
      </c>
      <c r="E5142" s="122">
        <v>93</v>
      </c>
      <c r="F5142" s="122">
        <v>0</v>
      </c>
      <c r="G5142" s="122">
        <v>0</v>
      </c>
      <c r="H5142" s="122">
        <v>0</v>
      </c>
      <c r="I5142" s="122">
        <v>0</v>
      </c>
      <c r="J5142" s="122">
        <v>0</v>
      </c>
      <c r="K5142" s="122">
        <v>0</v>
      </c>
      <c r="L5142" s="122">
        <v>0</v>
      </c>
      <c r="M5142" s="122">
        <v>0</v>
      </c>
      <c r="N5142" s="122">
        <v>0</v>
      </c>
      <c r="O5142" s="122">
        <v>0</v>
      </c>
      <c r="P5142" s="122">
        <v>0</v>
      </c>
      <c r="Q5142" s="122">
        <v>0</v>
      </c>
      <c r="R5142" s="122">
        <v>0</v>
      </c>
      <c r="S5142" s="122">
        <v>0</v>
      </c>
      <c r="T5142" s="122">
        <v>0</v>
      </c>
      <c r="U5142" s="122">
        <v>0</v>
      </c>
      <c r="V5142" s="122">
        <v>0</v>
      </c>
      <c r="W5142" s="122">
        <v>0</v>
      </c>
      <c r="X5142" s="122">
        <v>0</v>
      </c>
      <c r="Y5142" s="122">
        <v>0</v>
      </c>
      <c r="Z5142" s="122">
        <v>0</v>
      </c>
      <c r="AA5142" s="122">
        <v>0</v>
      </c>
      <c r="AB5142" s="122">
        <v>0</v>
      </c>
      <c r="AC5142" s="122">
        <v>0</v>
      </c>
      <c r="AD5142" s="122">
        <v>0</v>
      </c>
      <c r="AE5142" s="122">
        <v>0</v>
      </c>
      <c r="AF5142" s="122">
        <v>0</v>
      </c>
      <c r="AG5142" s="122">
        <v>0</v>
      </c>
      <c r="AH5142" s="122">
        <v>0</v>
      </c>
      <c r="AI5142" s="122">
        <v>0</v>
      </c>
      <c r="AJ5142" s="122">
        <v>0</v>
      </c>
      <c r="AK5142" s="122">
        <v>0</v>
      </c>
      <c r="AL5142" s="122">
        <v>0</v>
      </c>
    </row>
    <row r="5143" spans="1:38" hidden="1" x14ac:dyDescent="0.25">
      <c r="A5143" s="122" t="s">
        <v>2235</v>
      </c>
      <c r="B5143" s="122">
        <v>1</v>
      </c>
      <c r="C5143" s="122" t="s">
        <v>2236</v>
      </c>
      <c r="D5143" s="122" t="s">
        <v>2122</v>
      </c>
      <c r="E5143" s="122">
        <v>93</v>
      </c>
      <c r="F5143" s="122">
        <v>0</v>
      </c>
      <c r="G5143" s="122">
        <v>0</v>
      </c>
      <c r="H5143" s="122">
        <v>0</v>
      </c>
      <c r="I5143" s="122">
        <v>0</v>
      </c>
      <c r="J5143" s="122">
        <v>0</v>
      </c>
      <c r="K5143" s="122">
        <v>0</v>
      </c>
      <c r="L5143" s="122">
        <v>0</v>
      </c>
      <c r="M5143" s="122">
        <v>0</v>
      </c>
      <c r="N5143" s="122">
        <v>0</v>
      </c>
      <c r="O5143" s="122">
        <v>0</v>
      </c>
      <c r="P5143" s="122">
        <v>0</v>
      </c>
      <c r="Q5143" s="122">
        <v>0</v>
      </c>
      <c r="R5143" s="122">
        <v>0</v>
      </c>
      <c r="S5143" s="122">
        <v>0</v>
      </c>
      <c r="T5143" s="122">
        <v>0</v>
      </c>
      <c r="U5143" s="122">
        <v>0</v>
      </c>
      <c r="V5143" s="122">
        <v>0</v>
      </c>
      <c r="W5143" s="122">
        <v>0</v>
      </c>
      <c r="X5143" s="122">
        <v>0</v>
      </c>
      <c r="Y5143" s="122">
        <v>0</v>
      </c>
      <c r="Z5143" s="122">
        <v>0</v>
      </c>
      <c r="AA5143" s="122">
        <v>0</v>
      </c>
      <c r="AB5143" s="122">
        <v>0</v>
      </c>
      <c r="AC5143" s="122">
        <v>0</v>
      </c>
      <c r="AD5143" s="122">
        <v>0</v>
      </c>
      <c r="AE5143" s="122">
        <v>0</v>
      </c>
      <c r="AF5143" s="122">
        <v>0</v>
      </c>
      <c r="AG5143" s="122">
        <v>0</v>
      </c>
      <c r="AH5143" s="122">
        <v>0</v>
      </c>
      <c r="AI5143" s="122">
        <v>0</v>
      </c>
      <c r="AJ5143" s="122">
        <v>0</v>
      </c>
      <c r="AK5143" s="122">
        <v>0</v>
      </c>
      <c r="AL5143" s="122">
        <v>0</v>
      </c>
    </row>
    <row r="5144" spans="1:38" hidden="1" x14ac:dyDescent="0.25">
      <c r="A5144" s="122" t="s">
        <v>2235</v>
      </c>
      <c r="B5144" s="122">
        <v>1</v>
      </c>
      <c r="C5144" s="122" t="s">
        <v>2236</v>
      </c>
      <c r="D5144" s="122" t="s">
        <v>2123</v>
      </c>
      <c r="E5144" s="122">
        <v>93</v>
      </c>
      <c r="F5144" s="122">
        <v>0</v>
      </c>
      <c r="G5144" s="122">
        <v>0</v>
      </c>
      <c r="H5144" s="122">
        <v>0</v>
      </c>
      <c r="I5144" s="122">
        <v>0</v>
      </c>
      <c r="J5144" s="122">
        <v>0</v>
      </c>
      <c r="K5144" s="122">
        <v>0</v>
      </c>
      <c r="L5144" s="122">
        <v>0</v>
      </c>
      <c r="M5144" s="122">
        <v>0</v>
      </c>
      <c r="N5144" s="122">
        <v>0</v>
      </c>
      <c r="O5144" s="122">
        <v>0</v>
      </c>
      <c r="P5144" s="122">
        <v>0</v>
      </c>
      <c r="Q5144" s="122">
        <v>0</v>
      </c>
      <c r="R5144" s="122">
        <v>0</v>
      </c>
      <c r="S5144" s="122">
        <v>0</v>
      </c>
      <c r="T5144" s="122">
        <v>0</v>
      </c>
      <c r="U5144" s="122">
        <v>0</v>
      </c>
      <c r="V5144" s="122">
        <v>0</v>
      </c>
      <c r="W5144" s="122">
        <v>0</v>
      </c>
      <c r="X5144" s="122">
        <v>0</v>
      </c>
      <c r="Y5144" s="122">
        <v>0</v>
      </c>
      <c r="Z5144" s="122">
        <v>0</v>
      </c>
      <c r="AA5144" s="122">
        <v>0</v>
      </c>
      <c r="AB5144" s="122">
        <v>0</v>
      </c>
      <c r="AC5144" s="122">
        <v>0</v>
      </c>
      <c r="AD5144" s="122">
        <v>0</v>
      </c>
      <c r="AE5144" s="122">
        <v>0</v>
      </c>
      <c r="AF5144" s="122">
        <v>0</v>
      </c>
      <c r="AG5144" s="122">
        <v>0</v>
      </c>
      <c r="AH5144" s="122">
        <v>0</v>
      </c>
      <c r="AI5144" s="122">
        <v>0</v>
      </c>
      <c r="AJ5144" s="122">
        <v>0</v>
      </c>
      <c r="AK5144" s="122">
        <v>0</v>
      </c>
      <c r="AL5144" s="122">
        <v>0</v>
      </c>
    </row>
    <row r="5145" spans="1:38" hidden="1" x14ac:dyDescent="0.25">
      <c r="A5145" s="122" t="s">
        <v>2235</v>
      </c>
      <c r="B5145" s="122">
        <v>1</v>
      </c>
      <c r="C5145" s="122" t="s">
        <v>2236</v>
      </c>
      <c r="D5145" s="122" t="s">
        <v>2124</v>
      </c>
      <c r="E5145" s="122">
        <v>93</v>
      </c>
      <c r="F5145" s="122">
        <v>0</v>
      </c>
      <c r="G5145" s="122">
        <v>0</v>
      </c>
      <c r="H5145" s="122">
        <v>0</v>
      </c>
      <c r="I5145" s="122">
        <v>0</v>
      </c>
      <c r="J5145" s="122">
        <v>0</v>
      </c>
      <c r="K5145" s="122">
        <v>0</v>
      </c>
      <c r="L5145" s="122">
        <v>0</v>
      </c>
      <c r="M5145" s="122">
        <v>0</v>
      </c>
      <c r="N5145" s="122">
        <v>0</v>
      </c>
      <c r="O5145" s="122">
        <v>0</v>
      </c>
      <c r="P5145" s="122">
        <v>0</v>
      </c>
      <c r="Q5145" s="122">
        <v>0</v>
      </c>
      <c r="R5145" s="122">
        <v>0</v>
      </c>
      <c r="S5145" s="122">
        <v>0</v>
      </c>
      <c r="T5145" s="122">
        <v>0</v>
      </c>
      <c r="U5145" s="122">
        <v>0</v>
      </c>
      <c r="V5145" s="122">
        <v>0</v>
      </c>
      <c r="W5145" s="122">
        <v>0</v>
      </c>
      <c r="X5145" s="122">
        <v>0</v>
      </c>
      <c r="Y5145" s="122">
        <v>0</v>
      </c>
      <c r="Z5145" s="122">
        <v>0</v>
      </c>
      <c r="AA5145" s="122">
        <v>0</v>
      </c>
      <c r="AB5145" s="122">
        <v>0</v>
      </c>
      <c r="AC5145" s="122">
        <v>0</v>
      </c>
      <c r="AD5145" s="122">
        <v>0</v>
      </c>
      <c r="AE5145" s="122">
        <v>0</v>
      </c>
      <c r="AF5145" s="122">
        <v>0</v>
      </c>
      <c r="AG5145" s="122">
        <v>0</v>
      </c>
      <c r="AH5145" s="122">
        <v>0</v>
      </c>
      <c r="AI5145" s="122">
        <v>0</v>
      </c>
      <c r="AJ5145" s="122">
        <v>0</v>
      </c>
      <c r="AK5145" s="122">
        <v>0</v>
      </c>
      <c r="AL5145" s="122">
        <v>0</v>
      </c>
    </row>
    <row r="5146" spans="1:38" hidden="1" x14ac:dyDescent="0.25">
      <c r="A5146" s="122" t="s">
        <v>2235</v>
      </c>
      <c r="B5146" s="122">
        <v>1</v>
      </c>
      <c r="C5146" s="122" t="s">
        <v>2236</v>
      </c>
      <c r="D5146" s="122" t="s">
        <v>2125</v>
      </c>
      <c r="E5146" s="122">
        <v>93</v>
      </c>
      <c r="F5146" s="122">
        <v>0</v>
      </c>
      <c r="G5146" s="122">
        <v>0</v>
      </c>
      <c r="H5146" s="122">
        <v>0</v>
      </c>
      <c r="I5146" s="122">
        <v>0</v>
      </c>
      <c r="J5146" s="122">
        <v>0</v>
      </c>
      <c r="K5146" s="122">
        <v>0</v>
      </c>
      <c r="L5146" s="122">
        <v>0</v>
      </c>
      <c r="M5146" s="122">
        <v>0</v>
      </c>
      <c r="N5146" s="122">
        <v>0</v>
      </c>
      <c r="O5146" s="122">
        <v>0</v>
      </c>
      <c r="P5146" s="122">
        <v>3.5398280000000002E-5</v>
      </c>
      <c r="Q5146" s="122">
        <v>3.5398280000000002E-5</v>
      </c>
      <c r="R5146" s="122">
        <v>3.5398280000000002E-5</v>
      </c>
      <c r="S5146" s="122">
        <v>3.5398280000000002E-5</v>
      </c>
      <c r="T5146" s="122">
        <v>3.5398280000000002E-5</v>
      </c>
      <c r="U5146" s="122">
        <v>3.5398280000000002E-5</v>
      </c>
      <c r="V5146" s="122">
        <v>3.5398280000000002E-5</v>
      </c>
      <c r="W5146" s="122">
        <v>3.5398280000000002E-5</v>
      </c>
      <c r="X5146" s="122">
        <v>3.5398280000000002E-5</v>
      </c>
      <c r="Y5146" s="122">
        <v>3.5398280000000002E-5</v>
      </c>
      <c r="Z5146" s="122">
        <v>1.7594359999999999E-5</v>
      </c>
      <c r="AA5146" s="122">
        <v>6.9540440000000005E-5</v>
      </c>
      <c r="AB5146" s="122">
        <v>4.1053919999999998E-5</v>
      </c>
      <c r="AC5146" s="122">
        <v>1.340564E-5</v>
      </c>
      <c r="AD5146" s="122">
        <v>8.3824000000000002E-7</v>
      </c>
      <c r="AE5146" s="122">
        <v>0</v>
      </c>
      <c r="AF5146" s="122">
        <v>0</v>
      </c>
      <c r="AG5146" s="122">
        <v>0</v>
      </c>
      <c r="AH5146" s="122">
        <v>1.7594359999999999E-5</v>
      </c>
      <c r="AI5146" s="122">
        <v>8.3824000000000002E-7</v>
      </c>
      <c r="AJ5146" s="122">
        <v>0</v>
      </c>
      <c r="AK5146" s="122">
        <v>0</v>
      </c>
      <c r="AL5146" s="122">
        <v>0</v>
      </c>
    </row>
    <row r="5147" spans="1:38" hidden="1" x14ac:dyDescent="0.25">
      <c r="A5147" s="122" t="s">
        <v>2235</v>
      </c>
      <c r="B5147" s="122">
        <v>1</v>
      </c>
      <c r="C5147" s="122" t="s">
        <v>2236</v>
      </c>
      <c r="D5147" s="122" t="s">
        <v>2126</v>
      </c>
      <c r="E5147" s="122">
        <v>93</v>
      </c>
      <c r="F5147" s="122">
        <v>0</v>
      </c>
      <c r="G5147" s="122">
        <v>0</v>
      </c>
      <c r="H5147" s="122">
        <v>0</v>
      </c>
      <c r="I5147" s="122">
        <v>0</v>
      </c>
      <c r="J5147" s="122">
        <v>0</v>
      </c>
      <c r="K5147" s="122">
        <v>0</v>
      </c>
      <c r="L5147" s="122">
        <v>0</v>
      </c>
      <c r="M5147" s="122">
        <v>0</v>
      </c>
      <c r="N5147" s="122">
        <v>0</v>
      </c>
      <c r="O5147" s="122">
        <v>0</v>
      </c>
      <c r="P5147" s="122">
        <v>0</v>
      </c>
      <c r="Q5147" s="122">
        <v>0</v>
      </c>
      <c r="R5147" s="122">
        <v>0</v>
      </c>
      <c r="S5147" s="122">
        <v>0</v>
      </c>
      <c r="T5147" s="122">
        <v>0</v>
      </c>
      <c r="U5147" s="122">
        <v>0</v>
      </c>
      <c r="V5147" s="122">
        <v>0</v>
      </c>
      <c r="W5147" s="122">
        <v>0</v>
      </c>
      <c r="X5147" s="122">
        <v>0</v>
      </c>
      <c r="Y5147" s="122">
        <v>0</v>
      </c>
      <c r="Z5147" s="122">
        <v>0</v>
      </c>
      <c r="AA5147" s="122">
        <v>0</v>
      </c>
      <c r="AB5147" s="122">
        <v>0</v>
      </c>
      <c r="AC5147" s="122">
        <v>0</v>
      </c>
      <c r="AD5147" s="122">
        <v>0</v>
      </c>
      <c r="AE5147" s="122">
        <v>0</v>
      </c>
      <c r="AF5147" s="122">
        <v>0</v>
      </c>
      <c r="AG5147" s="122">
        <v>0</v>
      </c>
      <c r="AH5147" s="122">
        <v>0</v>
      </c>
      <c r="AI5147" s="122">
        <v>0</v>
      </c>
      <c r="AJ5147" s="122">
        <v>0</v>
      </c>
      <c r="AK5147" s="122">
        <v>0</v>
      </c>
      <c r="AL5147" s="122">
        <v>0</v>
      </c>
    </row>
    <row r="5148" spans="1:38" hidden="1" x14ac:dyDescent="0.25">
      <c r="A5148" s="122" t="s">
        <v>2027</v>
      </c>
      <c r="B5148" s="122">
        <v>1</v>
      </c>
      <c r="C5148" s="122" t="s">
        <v>2237</v>
      </c>
      <c r="D5148" s="122" t="s">
        <v>2078</v>
      </c>
      <c r="E5148" s="122">
        <v>94</v>
      </c>
      <c r="F5148" s="122">
        <v>0</v>
      </c>
      <c r="G5148" s="122">
        <v>0</v>
      </c>
      <c r="H5148" s="122">
        <v>0</v>
      </c>
      <c r="I5148" s="122">
        <v>0</v>
      </c>
      <c r="J5148" s="122">
        <v>0</v>
      </c>
      <c r="K5148" s="122">
        <v>0</v>
      </c>
      <c r="L5148" s="122">
        <v>0</v>
      </c>
      <c r="M5148" s="122">
        <v>0</v>
      </c>
      <c r="N5148" s="122">
        <v>0</v>
      </c>
      <c r="O5148" s="122">
        <v>0</v>
      </c>
      <c r="P5148" s="122">
        <v>0</v>
      </c>
      <c r="Q5148" s="122">
        <v>0</v>
      </c>
      <c r="R5148" s="122">
        <v>0</v>
      </c>
      <c r="S5148" s="122">
        <v>0</v>
      </c>
      <c r="T5148" s="122">
        <v>0</v>
      </c>
      <c r="U5148" s="122">
        <v>0</v>
      </c>
      <c r="V5148" s="122">
        <v>0</v>
      </c>
      <c r="W5148" s="122">
        <v>0</v>
      </c>
      <c r="X5148" s="122">
        <v>0</v>
      </c>
      <c r="Y5148" s="122">
        <v>0</v>
      </c>
      <c r="Z5148" s="122">
        <v>0</v>
      </c>
      <c r="AA5148" s="122">
        <v>0</v>
      </c>
      <c r="AB5148" s="122">
        <v>0</v>
      </c>
      <c r="AC5148" s="122">
        <v>0</v>
      </c>
      <c r="AD5148" s="122">
        <v>0</v>
      </c>
      <c r="AE5148" s="122">
        <v>0</v>
      </c>
      <c r="AF5148" s="122">
        <v>0</v>
      </c>
      <c r="AG5148" s="122">
        <v>0</v>
      </c>
      <c r="AH5148" s="122">
        <v>0</v>
      </c>
      <c r="AI5148" s="122">
        <v>0</v>
      </c>
      <c r="AJ5148" s="122">
        <v>0</v>
      </c>
      <c r="AK5148" s="122">
        <v>0</v>
      </c>
      <c r="AL5148" s="122">
        <v>0</v>
      </c>
    </row>
    <row r="5149" spans="1:38" hidden="1" x14ac:dyDescent="0.25">
      <c r="A5149" s="122" t="s">
        <v>2027</v>
      </c>
      <c r="B5149" s="122">
        <v>1</v>
      </c>
      <c r="C5149" s="122" t="s">
        <v>2237</v>
      </c>
      <c r="D5149" s="122" t="s">
        <v>2079</v>
      </c>
      <c r="E5149" s="122">
        <v>94</v>
      </c>
      <c r="F5149" s="122">
        <v>0</v>
      </c>
      <c r="G5149" s="122">
        <v>0</v>
      </c>
      <c r="H5149" s="122">
        <v>0</v>
      </c>
      <c r="I5149" s="122">
        <v>0</v>
      </c>
      <c r="J5149" s="122">
        <v>0</v>
      </c>
      <c r="K5149" s="122">
        <v>0</v>
      </c>
      <c r="L5149" s="122">
        <v>0</v>
      </c>
      <c r="M5149" s="122">
        <v>0</v>
      </c>
      <c r="N5149" s="122">
        <v>0</v>
      </c>
      <c r="O5149" s="122">
        <v>0</v>
      </c>
      <c r="P5149" s="122">
        <v>0</v>
      </c>
      <c r="Q5149" s="122">
        <v>0</v>
      </c>
      <c r="R5149" s="122">
        <v>0</v>
      </c>
      <c r="S5149" s="122">
        <v>0</v>
      </c>
      <c r="T5149" s="122">
        <v>0</v>
      </c>
      <c r="U5149" s="122">
        <v>0</v>
      </c>
      <c r="V5149" s="122">
        <v>0</v>
      </c>
      <c r="W5149" s="122">
        <v>0</v>
      </c>
      <c r="X5149" s="122">
        <v>0</v>
      </c>
      <c r="Y5149" s="122">
        <v>0</v>
      </c>
      <c r="Z5149" s="122">
        <v>0</v>
      </c>
      <c r="AA5149" s="122">
        <v>0</v>
      </c>
      <c r="AB5149" s="122">
        <v>0</v>
      </c>
      <c r="AC5149" s="122">
        <v>0</v>
      </c>
      <c r="AD5149" s="122">
        <v>0</v>
      </c>
      <c r="AE5149" s="122">
        <v>0</v>
      </c>
      <c r="AF5149" s="122">
        <v>0</v>
      </c>
      <c r="AG5149" s="122">
        <v>0</v>
      </c>
      <c r="AH5149" s="122">
        <v>0</v>
      </c>
      <c r="AI5149" s="122">
        <v>0</v>
      </c>
      <c r="AJ5149" s="122">
        <v>0</v>
      </c>
      <c r="AK5149" s="122">
        <v>0</v>
      </c>
      <c r="AL5149" s="122">
        <v>0</v>
      </c>
    </row>
    <row r="5150" spans="1:38" hidden="1" x14ac:dyDescent="0.25">
      <c r="A5150" s="122" t="s">
        <v>2027</v>
      </c>
      <c r="B5150" s="122">
        <v>1</v>
      </c>
      <c r="C5150" s="122" t="s">
        <v>2237</v>
      </c>
      <c r="D5150" s="122" t="s">
        <v>2080</v>
      </c>
      <c r="E5150" s="122">
        <v>94</v>
      </c>
      <c r="F5150" s="122">
        <v>0</v>
      </c>
      <c r="G5150" s="122">
        <v>0</v>
      </c>
      <c r="H5150" s="122">
        <v>0</v>
      </c>
      <c r="I5150" s="122">
        <v>0</v>
      </c>
      <c r="J5150" s="122">
        <v>0</v>
      </c>
      <c r="K5150" s="122">
        <v>0</v>
      </c>
      <c r="L5150" s="122">
        <v>0</v>
      </c>
      <c r="M5150" s="122">
        <v>0</v>
      </c>
      <c r="N5150" s="122">
        <v>0</v>
      </c>
      <c r="O5150" s="122">
        <v>0</v>
      </c>
      <c r="P5150" s="122">
        <v>0</v>
      </c>
      <c r="Q5150" s="122">
        <v>0</v>
      </c>
      <c r="R5150" s="122">
        <v>0</v>
      </c>
      <c r="S5150" s="122">
        <v>0</v>
      </c>
      <c r="T5150" s="122">
        <v>0</v>
      </c>
      <c r="U5150" s="122">
        <v>0</v>
      </c>
      <c r="V5150" s="122">
        <v>0</v>
      </c>
      <c r="W5150" s="122">
        <v>0</v>
      </c>
      <c r="X5150" s="122">
        <v>0</v>
      </c>
      <c r="Y5150" s="122">
        <v>0</v>
      </c>
      <c r="Z5150" s="122">
        <v>0</v>
      </c>
      <c r="AA5150" s="122">
        <v>0</v>
      </c>
      <c r="AB5150" s="122">
        <v>0</v>
      </c>
      <c r="AC5150" s="122">
        <v>0</v>
      </c>
      <c r="AD5150" s="122">
        <v>0</v>
      </c>
      <c r="AE5150" s="122">
        <v>0</v>
      </c>
      <c r="AF5150" s="122">
        <v>0</v>
      </c>
      <c r="AG5150" s="122">
        <v>0</v>
      </c>
      <c r="AH5150" s="122">
        <v>0</v>
      </c>
      <c r="AI5150" s="122">
        <v>0</v>
      </c>
      <c r="AJ5150" s="122">
        <v>0</v>
      </c>
      <c r="AK5150" s="122">
        <v>0</v>
      </c>
      <c r="AL5150" s="122">
        <v>0</v>
      </c>
    </row>
    <row r="5151" spans="1:38" hidden="1" x14ac:dyDescent="0.25">
      <c r="A5151" s="122" t="s">
        <v>2027</v>
      </c>
      <c r="B5151" s="122">
        <v>1</v>
      </c>
      <c r="C5151" s="122" t="s">
        <v>2237</v>
      </c>
      <c r="D5151" s="122" t="s">
        <v>2133</v>
      </c>
      <c r="E5151" s="122">
        <v>94</v>
      </c>
      <c r="F5151" s="122">
        <v>0</v>
      </c>
      <c r="G5151" s="122">
        <v>0</v>
      </c>
      <c r="H5151" s="122">
        <v>0</v>
      </c>
      <c r="I5151" s="122">
        <v>0</v>
      </c>
      <c r="J5151" s="122">
        <v>0</v>
      </c>
      <c r="K5151" s="122">
        <v>0</v>
      </c>
      <c r="L5151" s="122">
        <v>0</v>
      </c>
      <c r="M5151" s="122">
        <v>0</v>
      </c>
      <c r="N5151" s="122">
        <v>0</v>
      </c>
      <c r="O5151" s="122">
        <v>0</v>
      </c>
      <c r="P5151" s="122">
        <v>0</v>
      </c>
      <c r="Q5151" s="122">
        <v>0</v>
      </c>
      <c r="R5151" s="122">
        <v>0</v>
      </c>
      <c r="S5151" s="122">
        <v>0</v>
      </c>
      <c r="T5151" s="122">
        <v>0</v>
      </c>
      <c r="U5151" s="122">
        <v>0</v>
      </c>
      <c r="V5151" s="122">
        <v>0</v>
      </c>
      <c r="W5151" s="122">
        <v>0</v>
      </c>
      <c r="X5151" s="122">
        <v>0</v>
      </c>
      <c r="Y5151" s="122">
        <v>0</v>
      </c>
      <c r="Z5151" s="122">
        <v>0</v>
      </c>
      <c r="AA5151" s="122">
        <v>0</v>
      </c>
      <c r="AB5151" s="122">
        <v>0</v>
      </c>
      <c r="AC5151" s="122">
        <v>0</v>
      </c>
      <c r="AD5151" s="122">
        <v>0</v>
      </c>
      <c r="AE5151" s="122">
        <v>0</v>
      </c>
      <c r="AF5151" s="122">
        <v>0</v>
      </c>
      <c r="AG5151" s="122">
        <v>0</v>
      </c>
      <c r="AH5151" s="122">
        <v>0</v>
      </c>
      <c r="AI5151" s="122">
        <v>0</v>
      </c>
      <c r="AJ5151" s="122">
        <v>0</v>
      </c>
      <c r="AK5151" s="122">
        <v>0</v>
      </c>
      <c r="AL5151" s="122">
        <v>0</v>
      </c>
    </row>
    <row r="5152" spans="1:38" hidden="1" x14ac:dyDescent="0.25">
      <c r="A5152" s="122" t="s">
        <v>2027</v>
      </c>
      <c r="B5152" s="122">
        <v>1</v>
      </c>
      <c r="C5152" s="122" t="s">
        <v>2237</v>
      </c>
      <c r="D5152" s="122" t="s">
        <v>2081</v>
      </c>
      <c r="E5152" s="122">
        <v>94</v>
      </c>
      <c r="F5152" s="122">
        <v>2.4917389694600001E-2</v>
      </c>
      <c r="G5152" s="122">
        <v>2.4917389694600001E-2</v>
      </c>
      <c r="H5152" s="122">
        <v>2.4917389694600001E-2</v>
      </c>
      <c r="I5152" s="122">
        <v>3.11467369956E-2</v>
      </c>
      <c r="J5152" s="122">
        <v>3.42614113845E-2</v>
      </c>
      <c r="K5152" s="122">
        <v>4.3054973349700001E-2</v>
      </c>
      <c r="L5152" s="122">
        <v>4.7810947772100001E-2</v>
      </c>
      <c r="M5152" s="122">
        <v>5.0526612216099998E-2</v>
      </c>
      <c r="N5152" s="122">
        <v>6.1954520943499999E-2</v>
      </c>
      <c r="O5152" s="122">
        <v>6.2868937550800003E-2</v>
      </c>
      <c r="P5152" s="122">
        <v>3.8286288315E-2</v>
      </c>
      <c r="Q5152" s="122">
        <v>2.54416277535E-2</v>
      </c>
      <c r="R5152" s="122">
        <v>2.43225204391E-2</v>
      </c>
      <c r="S5152" s="122">
        <v>2.54334909141E-2</v>
      </c>
      <c r="T5152" s="122">
        <v>2.5322926587799999E-2</v>
      </c>
      <c r="U5152" s="122">
        <v>2.43088356494E-2</v>
      </c>
      <c r="V5152" s="122">
        <v>2.8941692592099999E-2</v>
      </c>
      <c r="W5152" s="122">
        <v>2.81635633104E-2</v>
      </c>
      <c r="X5152" s="122">
        <v>2.6619042930499999E-2</v>
      </c>
      <c r="Y5152" s="122">
        <v>2.9672192515300001E-2</v>
      </c>
      <c r="Z5152" s="122">
        <v>4.31782474542E-2</v>
      </c>
      <c r="AA5152" s="122">
        <v>4.2267300428000002E-3</v>
      </c>
      <c r="AB5152" s="122">
        <v>4.6438483359000004E-3</v>
      </c>
      <c r="AC5152" s="122">
        <v>1.5287576232600001E-2</v>
      </c>
      <c r="AD5152" s="122">
        <v>2.8292917113299999E-2</v>
      </c>
      <c r="AE5152" s="122">
        <v>3.4820876195000003E-2</v>
      </c>
      <c r="AF5152" s="122">
        <v>3.6200064325200003E-2</v>
      </c>
      <c r="AG5152" s="122">
        <v>3.8378051022000002E-2</v>
      </c>
      <c r="AH5152" s="122">
        <v>4.9738649986799999E-2</v>
      </c>
      <c r="AI5152" s="122">
        <v>5.00504046162E-2</v>
      </c>
      <c r="AJ5152" s="122">
        <v>5.47143668853E-2</v>
      </c>
      <c r="AK5152" s="122">
        <v>6.6763968378799998E-2</v>
      </c>
      <c r="AL5152" s="122">
        <v>0</v>
      </c>
    </row>
    <row r="5153" spans="1:38" x14ac:dyDescent="0.25">
      <c r="A5153" s="122" t="s">
        <v>2027</v>
      </c>
      <c r="B5153" s="122">
        <v>1</v>
      </c>
      <c r="C5153" s="122" t="s">
        <v>2237</v>
      </c>
      <c r="D5153" s="122" t="s">
        <v>2082</v>
      </c>
      <c r="E5153" s="122">
        <v>94</v>
      </c>
      <c r="F5153" s="122">
        <v>9.5480642725000002E-3</v>
      </c>
      <c r="G5153" s="122">
        <v>9.5480642725000002E-3</v>
      </c>
      <c r="H5153" s="122">
        <v>9.5480642725000002E-3</v>
      </c>
      <c r="I5153" s="122">
        <v>1.1935080140599999E-2</v>
      </c>
      <c r="J5153" s="122">
        <v>1.31285885424E-2</v>
      </c>
      <c r="K5153" s="122">
        <v>1.64981823004E-2</v>
      </c>
      <c r="L5153" s="122">
        <v>1.8320619056699999E-2</v>
      </c>
      <c r="M5153" s="122">
        <v>1.93612306091E-2</v>
      </c>
      <c r="N5153" s="122">
        <v>2.3746897653000001E-2</v>
      </c>
      <c r="O5153" s="122">
        <v>2.41039117597E-2</v>
      </c>
      <c r="P5153" s="122">
        <v>1.4690736857700001E-2</v>
      </c>
      <c r="Q5153" s="122">
        <v>9.7688075302999992E-3</v>
      </c>
      <c r="R5153" s="122">
        <v>9.3399774007000003E-3</v>
      </c>
      <c r="S5153" s="122">
        <v>9.8073945302000008E-3</v>
      </c>
      <c r="T5153" s="122">
        <v>9.7650287450999993E-3</v>
      </c>
      <c r="U5153" s="122">
        <v>9.3764400581000003E-3</v>
      </c>
      <c r="V5153" s="122">
        <v>1.11516992398E-2</v>
      </c>
      <c r="W5153" s="122">
        <v>1.0853528684799999E-2</v>
      </c>
      <c r="X5153" s="122">
        <v>1.0219979112499999E-2</v>
      </c>
      <c r="Y5153" s="122">
        <v>7.0700846311000003E-3</v>
      </c>
      <c r="Z5153" s="122">
        <v>6.2451035178E-3</v>
      </c>
      <c r="AA5153" s="122">
        <v>8.0483102073799995E-2</v>
      </c>
      <c r="AB5153" s="122">
        <v>8.7556342353500002E-2</v>
      </c>
      <c r="AC5153" s="122">
        <v>2.5262675871E-2</v>
      </c>
      <c r="AD5153" s="122">
        <v>1.8052316247800002E-2</v>
      </c>
      <c r="AE5153" s="122">
        <v>1.64611190287E-2</v>
      </c>
      <c r="AF5153" s="122">
        <v>1.51481103701E-2</v>
      </c>
      <c r="AG5153" s="122">
        <v>1.32685158372E-2</v>
      </c>
      <c r="AH5153" s="122">
        <v>1.3341334586499999E-2</v>
      </c>
      <c r="AI5153" s="122">
        <v>7.9030185197999994E-3</v>
      </c>
      <c r="AJ5153" s="122">
        <v>7.9623342446999996E-3</v>
      </c>
      <c r="AK5153" s="122">
        <v>8.3078528208000001E-3</v>
      </c>
      <c r="AL5153" s="122">
        <v>0</v>
      </c>
    </row>
    <row r="5154" spans="1:38" hidden="1" x14ac:dyDescent="0.25">
      <c r="A5154" s="122" t="s">
        <v>2027</v>
      </c>
      <c r="B5154" s="122">
        <v>1</v>
      </c>
      <c r="C5154" s="122" t="s">
        <v>2237</v>
      </c>
      <c r="D5154" s="122" t="s">
        <v>474</v>
      </c>
      <c r="E5154" s="122">
        <v>94</v>
      </c>
      <c r="F5154" s="122">
        <v>1.7222755336E-3</v>
      </c>
      <c r="G5154" s="122">
        <v>1.7222755336E-3</v>
      </c>
      <c r="H5154" s="122">
        <v>1.7222755336E-3</v>
      </c>
      <c r="I5154" s="122">
        <v>2.1528446533000001E-3</v>
      </c>
      <c r="J5154" s="122">
        <v>2.3681286269999998E-3</v>
      </c>
      <c r="K5154" s="122">
        <v>2.9759339869000001E-3</v>
      </c>
      <c r="L5154" s="122">
        <v>3.3046647431999999E-3</v>
      </c>
      <c r="M5154" s="122">
        <v>3.4923696805999999E-3</v>
      </c>
      <c r="N5154" s="122">
        <v>4.2822597918999996E-3</v>
      </c>
      <c r="O5154" s="122">
        <v>4.3454643134999997E-3</v>
      </c>
      <c r="P5154" s="122">
        <v>2.6463257747999999E-3</v>
      </c>
      <c r="Q5154" s="122">
        <v>1.7585100911E-3</v>
      </c>
      <c r="R5154" s="122">
        <v>1.6811587657E-3</v>
      </c>
      <c r="S5154" s="122">
        <v>1.7579476280999999E-3</v>
      </c>
      <c r="T5154" s="122">
        <v>1.7503057339E-3</v>
      </c>
      <c r="U5154" s="122">
        <v>1.6802121792999999E-3</v>
      </c>
      <c r="V5154" s="122">
        <v>2.0004325801000001E-3</v>
      </c>
      <c r="W5154" s="122">
        <v>1.9466491717000001E-3</v>
      </c>
      <c r="X5154" s="122">
        <v>1.8398931706999999E-3</v>
      </c>
      <c r="Y5154" s="122">
        <v>1.4120474237999999E-3</v>
      </c>
      <c r="Z5154" s="122">
        <v>1.8864671272999999E-3</v>
      </c>
      <c r="AA5154" s="122">
        <v>0</v>
      </c>
      <c r="AB5154" s="122">
        <v>0</v>
      </c>
      <c r="AC5154" s="122">
        <v>1.0528200160000001E-2</v>
      </c>
      <c r="AD5154" s="122">
        <v>1.1895319999999999E-2</v>
      </c>
      <c r="AE5154" s="122">
        <v>1.028637E-2</v>
      </c>
      <c r="AF5154" s="122">
        <v>9.1460527600000004E-3</v>
      </c>
      <c r="AG5154" s="122">
        <v>1.1130703E-2</v>
      </c>
      <c r="AH5154" s="122">
        <v>1.1115139E-2</v>
      </c>
      <c r="AI5154" s="122">
        <v>7.4672799999999998E-3</v>
      </c>
      <c r="AJ5154" s="122">
        <v>4.4905398000000003E-3</v>
      </c>
      <c r="AK5154" s="122">
        <v>6.4328720000000001E-3</v>
      </c>
      <c r="AL5154" s="122">
        <v>0</v>
      </c>
    </row>
    <row r="5155" spans="1:38" hidden="1" x14ac:dyDescent="0.25">
      <c r="A5155" s="122" t="s">
        <v>2027</v>
      </c>
      <c r="B5155" s="122">
        <v>1</v>
      </c>
      <c r="C5155" s="122" t="s">
        <v>2237</v>
      </c>
      <c r="D5155" s="122" t="s">
        <v>2083</v>
      </c>
      <c r="E5155" s="122">
        <v>94</v>
      </c>
      <c r="F5155" s="122">
        <v>0</v>
      </c>
      <c r="G5155" s="122">
        <v>0</v>
      </c>
      <c r="H5155" s="122">
        <v>0</v>
      </c>
      <c r="I5155" s="122">
        <v>0</v>
      </c>
      <c r="J5155" s="122">
        <v>0</v>
      </c>
      <c r="K5155" s="122">
        <v>0</v>
      </c>
      <c r="L5155" s="122">
        <v>0</v>
      </c>
      <c r="M5155" s="122">
        <v>0</v>
      </c>
      <c r="N5155" s="122">
        <v>0</v>
      </c>
      <c r="O5155" s="122">
        <v>0</v>
      </c>
      <c r="P5155" s="122">
        <v>0</v>
      </c>
      <c r="Q5155" s="122">
        <v>0</v>
      </c>
      <c r="R5155" s="122">
        <v>0</v>
      </c>
      <c r="S5155" s="122">
        <v>0</v>
      </c>
      <c r="T5155" s="122">
        <v>0</v>
      </c>
      <c r="U5155" s="122">
        <v>0</v>
      </c>
      <c r="V5155" s="122">
        <v>0</v>
      </c>
      <c r="W5155" s="122">
        <v>0</v>
      </c>
      <c r="X5155" s="122">
        <v>0</v>
      </c>
      <c r="Y5155" s="122">
        <v>0</v>
      </c>
      <c r="Z5155" s="122">
        <v>0</v>
      </c>
      <c r="AA5155" s="122">
        <v>0</v>
      </c>
      <c r="AB5155" s="122">
        <v>0</v>
      </c>
      <c r="AC5155" s="122">
        <v>0</v>
      </c>
      <c r="AD5155" s="122">
        <v>0</v>
      </c>
      <c r="AE5155" s="122">
        <v>0</v>
      </c>
      <c r="AF5155" s="122">
        <v>0</v>
      </c>
      <c r="AG5155" s="122">
        <v>0</v>
      </c>
      <c r="AH5155" s="122">
        <v>0</v>
      </c>
      <c r="AI5155" s="122">
        <v>0</v>
      </c>
      <c r="AJ5155" s="122">
        <v>0</v>
      </c>
      <c r="AK5155" s="122">
        <v>0</v>
      </c>
      <c r="AL5155" s="122">
        <v>0</v>
      </c>
    </row>
    <row r="5156" spans="1:38" hidden="1" x14ac:dyDescent="0.25">
      <c r="A5156" s="122" t="s">
        <v>2027</v>
      </c>
      <c r="B5156" s="122">
        <v>1</v>
      </c>
      <c r="C5156" s="122" t="s">
        <v>2237</v>
      </c>
      <c r="D5156" s="122" t="s">
        <v>2084</v>
      </c>
      <c r="E5156" s="122">
        <v>94</v>
      </c>
      <c r="F5156" s="122">
        <v>0</v>
      </c>
      <c r="G5156" s="122">
        <v>0</v>
      </c>
      <c r="H5156" s="122">
        <v>0</v>
      </c>
      <c r="I5156" s="122">
        <v>0</v>
      </c>
      <c r="J5156" s="122">
        <v>0</v>
      </c>
      <c r="K5156" s="122">
        <v>0</v>
      </c>
      <c r="L5156" s="122">
        <v>0</v>
      </c>
      <c r="M5156" s="122">
        <v>0</v>
      </c>
      <c r="N5156" s="122">
        <v>0</v>
      </c>
      <c r="O5156" s="122">
        <v>0</v>
      </c>
      <c r="P5156" s="122">
        <v>0</v>
      </c>
      <c r="Q5156" s="122">
        <v>0</v>
      </c>
      <c r="R5156" s="122">
        <v>0</v>
      </c>
      <c r="S5156" s="122">
        <v>0</v>
      </c>
      <c r="T5156" s="122">
        <v>0</v>
      </c>
      <c r="U5156" s="122">
        <v>0</v>
      </c>
      <c r="V5156" s="122">
        <v>0</v>
      </c>
      <c r="W5156" s="122">
        <v>0</v>
      </c>
      <c r="X5156" s="122">
        <v>0</v>
      </c>
      <c r="Y5156" s="122">
        <v>0</v>
      </c>
      <c r="Z5156" s="122">
        <v>0</v>
      </c>
      <c r="AA5156" s="122">
        <v>0</v>
      </c>
      <c r="AB5156" s="122">
        <v>0</v>
      </c>
      <c r="AC5156" s="122">
        <v>0</v>
      </c>
      <c r="AD5156" s="122">
        <v>0</v>
      </c>
      <c r="AE5156" s="122">
        <v>0</v>
      </c>
      <c r="AF5156" s="122">
        <v>0</v>
      </c>
      <c r="AG5156" s="122">
        <v>0</v>
      </c>
      <c r="AH5156" s="122">
        <v>0</v>
      </c>
      <c r="AI5156" s="122">
        <v>0</v>
      </c>
      <c r="AJ5156" s="122">
        <v>0</v>
      </c>
      <c r="AK5156" s="122">
        <v>0</v>
      </c>
      <c r="AL5156" s="122">
        <v>0</v>
      </c>
    </row>
    <row r="5157" spans="1:38" hidden="1" x14ac:dyDescent="0.25">
      <c r="A5157" s="122" t="s">
        <v>2027</v>
      </c>
      <c r="B5157" s="122">
        <v>1</v>
      </c>
      <c r="C5157" s="122" t="s">
        <v>2237</v>
      </c>
      <c r="D5157" s="122" t="s">
        <v>2085</v>
      </c>
      <c r="E5157" s="122">
        <v>94</v>
      </c>
      <c r="F5157" s="122">
        <v>0</v>
      </c>
      <c r="G5157" s="122">
        <v>0</v>
      </c>
      <c r="H5157" s="122">
        <v>0</v>
      </c>
      <c r="I5157" s="122">
        <v>0</v>
      </c>
      <c r="J5157" s="122">
        <v>0</v>
      </c>
      <c r="K5157" s="122">
        <v>0</v>
      </c>
      <c r="L5157" s="122">
        <v>0</v>
      </c>
      <c r="M5157" s="122">
        <v>0</v>
      </c>
      <c r="N5157" s="122">
        <v>0</v>
      </c>
      <c r="O5157" s="122">
        <v>0</v>
      </c>
      <c r="P5157" s="122">
        <v>0</v>
      </c>
      <c r="Q5157" s="122">
        <v>0</v>
      </c>
      <c r="R5157" s="122">
        <v>0</v>
      </c>
      <c r="S5157" s="122">
        <v>0</v>
      </c>
      <c r="T5157" s="122">
        <v>0</v>
      </c>
      <c r="U5157" s="122">
        <v>0</v>
      </c>
      <c r="V5157" s="122">
        <v>0</v>
      </c>
      <c r="W5157" s="122">
        <v>0</v>
      </c>
      <c r="X5157" s="122">
        <v>0</v>
      </c>
      <c r="Y5157" s="122">
        <v>0</v>
      </c>
      <c r="Z5157" s="122">
        <v>0</v>
      </c>
      <c r="AA5157" s="122">
        <v>0</v>
      </c>
      <c r="AB5157" s="122">
        <v>0</v>
      </c>
      <c r="AC5157" s="122">
        <v>0</v>
      </c>
      <c r="AD5157" s="122">
        <v>0</v>
      </c>
      <c r="AE5157" s="122">
        <v>0</v>
      </c>
      <c r="AF5157" s="122">
        <v>0</v>
      </c>
      <c r="AG5157" s="122">
        <v>0</v>
      </c>
      <c r="AH5157" s="122">
        <v>0</v>
      </c>
      <c r="AI5157" s="122">
        <v>0</v>
      </c>
      <c r="AJ5157" s="122">
        <v>0</v>
      </c>
      <c r="AK5157" s="122">
        <v>0</v>
      </c>
      <c r="AL5157" s="122">
        <v>0</v>
      </c>
    </row>
    <row r="5158" spans="1:38" hidden="1" x14ac:dyDescent="0.25">
      <c r="A5158" s="122" t="s">
        <v>2027</v>
      </c>
      <c r="B5158" s="122">
        <v>1</v>
      </c>
      <c r="C5158" s="122" t="s">
        <v>2237</v>
      </c>
      <c r="D5158" s="122" t="s">
        <v>2086</v>
      </c>
      <c r="E5158" s="122">
        <v>94</v>
      </c>
      <c r="F5158" s="122">
        <v>8.9756750949999996E-4</v>
      </c>
      <c r="G5158" s="122">
        <v>8.9756750949999996E-4</v>
      </c>
      <c r="H5158" s="122">
        <v>8.9756750949999996E-4</v>
      </c>
      <c r="I5158" s="122">
        <v>1.1219590967000001E-3</v>
      </c>
      <c r="J5158" s="122">
        <v>1.2341543352999999E-3</v>
      </c>
      <c r="K5158" s="122">
        <v>1.5509133990999999E-3</v>
      </c>
      <c r="L5158" s="122">
        <v>1.7222320194999999E-3</v>
      </c>
      <c r="M5158" s="122">
        <v>1.8200553151E-3</v>
      </c>
      <c r="N5158" s="122">
        <v>2.2317076027999999E-3</v>
      </c>
      <c r="O5158" s="122">
        <v>2.2646467560999998E-3</v>
      </c>
      <c r="P5158" s="122">
        <v>1.3791381291999999E-3</v>
      </c>
      <c r="Q5158" s="122">
        <v>9.1645147569999999E-4</v>
      </c>
      <c r="R5158" s="122">
        <v>8.7613825790000001E-4</v>
      </c>
      <c r="S5158" s="122">
        <v>9.161583978E-4</v>
      </c>
      <c r="T5158" s="122">
        <v>9.1217535399999998E-4</v>
      </c>
      <c r="U5158" s="122">
        <v>8.7564641899999995E-4</v>
      </c>
      <c r="V5158" s="122">
        <v>1.0425286875000001E-3</v>
      </c>
      <c r="W5158" s="122">
        <v>1.0144993561999999E-3</v>
      </c>
      <c r="X5158" s="122">
        <v>9.5886299869999997E-4</v>
      </c>
      <c r="Y5158" s="122">
        <v>7.7164027470000003E-4</v>
      </c>
      <c r="Z5158" s="122">
        <v>1.0176538157999999E-3</v>
      </c>
      <c r="AA5158" s="122">
        <v>3.7807211679200002E-2</v>
      </c>
      <c r="AB5158" s="122">
        <v>4.1138313490200001E-2</v>
      </c>
      <c r="AC5158" s="122">
        <v>2.6561246743000001E-3</v>
      </c>
      <c r="AD5158" s="122">
        <v>1.4825552421E-3</v>
      </c>
      <c r="AE5158" s="122">
        <v>1.5644644534999999E-3</v>
      </c>
      <c r="AF5158" s="122">
        <v>1.6426873611E-3</v>
      </c>
      <c r="AG5158" s="122">
        <v>1.5914608786000001E-3</v>
      </c>
      <c r="AH5158" s="122">
        <v>1.3561083909999999E-3</v>
      </c>
      <c r="AI5158" s="122">
        <v>3.7173077030000002E-4</v>
      </c>
      <c r="AJ5158" s="122">
        <v>3.5318038870000001E-4</v>
      </c>
      <c r="AK5158" s="122">
        <v>3.6943970170000002E-4</v>
      </c>
      <c r="AL5158" s="122">
        <v>0</v>
      </c>
    </row>
    <row r="5159" spans="1:38" hidden="1" x14ac:dyDescent="0.25">
      <c r="A5159" s="122" t="s">
        <v>2027</v>
      </c>
      <c r="B5159" s="122">
        <v>1</v>
      </c>
      <c r="C5159" s="122" t="s">
        <v>2237</v>
      </c>
      <c r="D5159" s="122" t="s">
        <v>2168</v>
      </c>
      <c r="E5159" s="122">
        <v>94</v>
      </c>
      <c r="F5159" s="122">
        <v>0</v>
      </c>
      <c r="G5159" s="122">
        <v>0</v>
      </c>
      <c r="H5159" s="122">
        <v>0</v>
      </c>
      <c r="I5159" s="122">
        <v>0</v>
      </c>
      <c r="J5159" s="122">
        <v>0</v>
      </c>
      <c r="K5159" s="122">
        <v>0</v>
      </c>
      <c r="L5159" s="122">
        <v>0</v>
      </c>
      <c r="M5159" s="122">
        <v>0</v>
      </c>
      <c r="N5159" s="122">
        <v>0</v>
      </c>
      <c r="O5159" s="122">
        <v>0</v>
      </c>
      <c r="P5159" s="122">
        <v>0</v>
      </c>
      <c r="Q5159" s="122">
        <v>0</v>
      </c>
      <c r="R5159" s="122">
        <v>0</v>
      </c>
      <c r="S5159" s="122">
        <v>0</v>
      </c>
      <c r="T5159" s="122">
        <v>0</v>
      </c>
      <c r="U5159" s="122">
        <v>0</v>
      </c>
      <c r="V5159" s="122">
        <v>0</v>
      </c>
      <c r="W5159" s="122">
        <v>0</v>
      </c>
      <c r="X5159" s="122">
        <v>0</v>
      </c>
      <c r="Y5159" s="122">
        <v>0</v>
      </c>
      <c r="Z5159" s="122">
        <v>0</v>
      </c>
      <c r="AA5159" s="122">
        <v>0</v>
      </c>
      <c r="AB5159" s="122">
        <v>0</v>
      </c>
      <c r="AC5159" s="122">
        <v>0</v>
      </c>
      <c r="AD5159" s="122">
        <v>0</v>
      </c>
      <c r="AE5159" s="122">
        <v>0</v>
      </c>
      <c r="AF5159" s="122">
        <v>0</v>
      </c>
      <c r="AG5159" s="122">
        <v>0</v>
      </c>
      <c r="AH5159" s="122">
        <v>0</v>
      </c>
      <c r="AI5159" s="122">
        <v>0</v>
      </c>
      <c r="AJ5159" s="122">
        <v>0</v>
      </c>
      <c r="AK5159" s="122">
        <v>0</v>
      </c>
      <c r="AL5159" s="122">
        <v>0</v>
      </c>
    </row>
    <row r="5160" spans="1:38" hidden="1" x14ac:dyDescent="0.25">
      <c r="A5160" s="122" t="s">
        <v>2027</v>
      </c>
      <c r="B5160" s="122">
        <v>1</v>
      </c>
      <c r="C5160" s="122" t="s">
        <v>2237</v>
      </c>
      <c r="D5160" s="122" t="s">
        <v>2087</v>
      </c>
      <c r="E5160" s="122">
        <v>94</v>
      </c>
      <c r="F5160" s="122">
        <v>0</v>
      </c>
      <c r="G5160" s="122">
        <v>0</v>
      </c>
      <c r="H5160" s="122">
        <v>0</v>
      </c>
      <c r="I5160" s="122">
        <v>0</v>
      </c>
      <c r="J5160" s="122">
        <v>0</v>
      </c>
      <c r="K5160" s="122">
        <v>0</v>
      </c>
      <c r="L5160" s="122">
        <v>0</v>
      </c>
      <c r="M5160" s="122">
        <v>0</v>
      </c>
      <c r="N5160" s="122">
        <v>0</v>
      </c>
      <c r="O5160" s="122">
        <v>0</v>
      </c>
      <c r="P5160" s="122">
        <v>0</v>
      </c>
      <c r="Q5160" s="122">
        <v>0</v>
      </c>
      <c r="R5160" s="122">
        <v>0</v>
      </c>
      <c r="S5160" s="122">
        <v>0</v>
      </c>
      <c r="T5160" s="122">
        <v>0</v>
      </c>
      <c r="U5160" s="122">
        <v>0</v>
      </c>
      <c r="V5160" s="122">
        <v>0</v>
      </c>
      <c r="W5160" s="122">
        <v>0</v>
      </c>
      <c r="X5160" s="122">
        <v>2.4824799999999998E-6</v>
      </c>
      <c r="Y5160" s="122">
        <v>3.4755960000000001E-5</v>
      </c>
      <c r="Z5160" s="122">
        <v>3.3558120000000001E-5</v>
      </c>
      <c r="AA5160" s="122">
        <v>5.3251043E-5</v>
      </c>
      <c r="AB5160" s="122">
        <v>5.4002047600000001E-5</v>
      </c>
      <c r="AC5160" s="122">
        <v>3.2052961700000001E-5</v>
      </c>
      <c r="AD5160" s="122">
        <v>3.2342782400000002E-5</v>
      </c>
      <c r="AE5160" s="122">
        <v>2.3023182499999999E-5</v>
      </c>
      <c r="AF5160" s="122">
        <v>2.3041794099999999E-5</v>
      </c>
      <c r="AG5160" s="122">
        <v>3.1731702500000003E-5</v>
      </c>
      <c r="AH5160" s="122">
        <v>3.1685834099999999E-5</v>
      </c>
      <c r="AI5160" s="122">
        <v>3.1648622499999999E-5</v>
      </c>
      <c r="AJ5160" s="122">
        <v>6.4814915999999997E-6</v>
      </c>
      <c r="AK5160" s="122">
        <v>6.5051308999999996E-6</v>
      </c>
      <c r="AL5160" s="122">
        <v>0</v>
      </c>
    </row>
    <row r="5161" spans="1:38" hidden="1" x14ac:dyDescent="0.25">
      <c r="A5161" s="122" t="s">
        <v>2027</v>
      </c>
      <c r="B5161" s="122">
        <v>1</v>
      </c>
      <c r="C5161" s="122" t="s">
        <v>2237</v>
      </c>
      <c r="D5161" s="122" t="s">
        <v>2134</v>
      </c>
      <c r="E5161" s="122">
        <v>94</v>
      </c>
      <c r="F5161" s="122">
        <v>0</v>
      </c>
      <c r="G5161" s="122">
        <v>0</v>
      </c>
      <c r="H5161" s="122">
        <v>0</v>
      </c>
      <c r="I5161" s="122">
        <v>0</v>
      </c>
      <c r="J5161" s="122">
        <v>0</v>
      </c>
      <c r="K5161" s="122">
        <v>0</v>
      </c>
      <c r="L5161" s="122">
        <v>0</v>
      </c>
      <c r="M5161" s="122">
        <v>0</v>
      </c>
      <c r="N5161" s="122">
        <v>0</v>
      </c>
      <c r="O5161" s="122">
        <v>0</v>
      </c>
      <c r="P5161" s="122">
        <v>0</v>
      </c>
      <c r="Q5161" s="122">
        <v>0</v>
      </c>
      <c r="R5161" s="122">
        <v>0</v>
      </c>
      <c r="S5161" s="122">
        <v>0</v>
      </c>
      <c r="T5161" s="122">
        <v>0</v>
      </c>
      <c r="U5161" s="122">
        <v>0</v>
      </c>
      <c r="V5161" s="122">
        <v>0</v>
      </c>
      <c r="W5161" s="122">
        <v>0</v>
      </c>
      <c r="X5161" s="122">
        <v>0</v>
      </c>
      <c r="Y5161" s="122">
        <v>0</v>
      </c>
      <c r="Z5161" s="122">
        <v>0</v>
      </c>
      <c r="AA5161" s="122">
        <v>0</v>
      </c>
      <c r="AB5161" s="122">
        <v>0</v>
      </c>
      <c r="AC5161" s="122">
        <v>0</v>
      </c>
      <c r="AD5161" s="122">
        <v>0</v>
      </c>
      <c r="AE5161" s="122">
        <v>0</v>
      </c>
      <c r="AF5161" s="122">
        <v>0</v>
      </c>
      <c r="AG5161" s="122">
        <v>0</v>
      </c>
      <c r="AH5161" s="122">
        <v>0</v>
      </c>
      <c r="AI5161" s="122">
        <v>0</v>
      </c>
      <c r="AJ5161" s="122">
        <v>0</v>
      </c>
      <c r="AK5161" s="122">
        <v>0</v>
      </c>
      <c r="AL5161" s="122">
        <v>0</v>
      </c>
    </row>
    <row r="5162" spans="1:38" hidden="1" x14ac:dyDescent="0.25">
      <c r="A5162" s="122" t="s">
        <v>2027</v>
      </c>
      <c r="B5162" s="122">
        <v>1</v>
      </c>
      <c r="C5162" s="122" t="s">
        <v>2237</v>
      </c>
      <c r="D5162" s="122" t="s">
        <v>2088</v>
      </c>
      <c r="E5162" s="122">
        <v>94</v>
      </c>
      <c r="F5162" s="122">
        <v>1.7875529320000001E-4</v>
      </c>
      <c r="G5162" s="122">
        <v>1.7875529320000001E-4</v>
      </c>
      <c r="H5162" s="122">
        <v>1.7875529320000001E-4</v>
      </c>
      <c r="I5162" s="122">
        <v>2.2344466859999999E-4</v>
      </c>
      <c r="J5162" s="122">
        <v>2.4578824630000002E-4</v>
      </c>
      <c r="K5162" s="122">
        <v>3.088732734E-4</v>
      </c>
      <c r="L5162" s="122">
        <v>3.4299196409999998E-4</v>
      </c>
      <c r="M5162" s="122">
        <v>3.6247368280000001E-4</v>
      </c>
      <c r="N5162" s="122">
        <v>4.444569926E-4</v>
      </c>
      <c r="O5162" s="122">
        <v>4.5101644790000001E-4</v>
      </c>
      <c r="P5162" s="122">
        <v>2.7466221650000001E-4</v>
      </c>
      <c r="Q5162" s="122">
        <v>1.825163217E-4</v>
      </c>
      <c r="R5162" s="122">
        <v>1.744875479E-4</v>
      </c>
      <c r="S5162" s="122">
        <v>1.8245815409999999E-4</v>
      </c>
      <c r="T5162" s="122">
        <v>1.816640976E-4</v>
      </c>
      <c r="U5162" s="122">
        <v>1.743889767E-4</v>
      </c>
      <c r="V5162" s="122">
        <v>2.076251885E-4</v>
      </c>
      <c r="W5162" s="122">
        <v>2.0204322329999999E-4</v>
      </c>
      <c r="X5162" s="122">
        <v>1.9096280870000001E-4</v>
      </c>
      <c r="Y5162" s="122">
        <v>1.4655674840000001E-4</v>
      </c>
      <c r="Z5162" s="122">
        <v>1.95796837E-4</v>
      </c>
      <c r="AA5162" s="122">
        <v>3.5362912030999999E-3</v>
      </c>
      <c r="AB5162" s="122">
        <v>3.8482458774E-3</v>
      </c>
      <c r="AC5162" s="122">
        <v>1.4233451500000001E-4</v>
      </c>
      <c r="AD5162" s="122">
        <v>2.758600879E-4</v>
      </c>
      <c r="AE5162" s="122">
        <v>3.8492166299999999E-4</v>
      </c>
      <c r="AF5162" s="122">
        <v>3.9061313100000001E-4</v>
      </c>
      <c r="AG5162" s="122">
        <v>3.8653211659999998E-4</v>
      </c>
      <c r="AH5162" s="122">
        <v>3.4577655180000001E-4</v>
      </c>
      <c r="AI5162" s="122">
        <v>2.901692838E-4</v>
      </c>
      <c r="AJ5162" s="122">
        <v>2.9739385759999998E-4</v>
      </c>
      <c r="AK5162" s="122">
        <v>3.1128843039999999E-4</v>
      </c>
      <c r="AL5162" s="122">
        <v>0</v>
      </c>
    </row>
    <row r="5163" spans="1:38" hidden="1" x14ac:dyDescent="0.25">
      <c r="A5163" s="122" t="s">
        <v>2027</v>
      </c>
      <c r="B5163" s="122">
        <v>1</v>
      </c>
      <c r="C5163" s="122" t="s">
        <v>2237</v>
      </c>
      <c r="D5163" s="122" t="s">
        <v>2089</v>
      </c>
      <c r="E5163" s="122">
        <v>94</v>
      </c>
      <c r="F5163" s="122">
        <v>0</v>
      </c>
      <c r="G5163" s="122">
        <v>0</v>
      </c>
      <c r="H5163" s="122">
        <v>0</v>
      </c>
      <c r="I5163" s="122">
        <v>0</v>
      </c>
      <c r="J5163" s="122">
        <v>0</v>
      </c>
      <c r="K5163" s="122">
        <v>0</v>
      </c>
      <c r="L5163" s="122">
        <v>0</v>
      </c>
      <c r="M5163" s="122">
        <v>0</v>
      </c>
      <c r="N5163" s="122">
        <v>0</v>
      </c>
      <c r="O5163" s="122">
        <v>0</v>
      </c>
      <c r="P5163" s="122">
        <v>0</v>
      </c>
      <c r="Q5163" s="122">
        <v>0</v>
      </c>
      <c r="R5163" s="122">
        <v>0</v>
      </c>
      <c r="S5163" s="122">
        <v>0</v>
      </c>
      <c r="T5163" s="122">
        <v>0</v>
      </c>
      <c r="U5163" s="122">
        <v>0</v>
      </c>
      <c r="V5163" s="122">
        <v>0</v>
      </c>
      <c r="W5163" s="122">
        <v>0</v>
      </c>
      <c r="X5163" s="122">
        <v>0</v>
      </c>
      <c r="Y5163" s="122">
        <v>0</v>
      </c>
      <c r="Z5163" s="122">
        <v>0</v>
      </c>
      <c r="AA5163" s="122">
        <v>0</v>
      </c>
      <c r="AB5163" s="122">
        <v>0</v>
      </c>
      <c r="AC5163" s="122">
        <v>0</v>
      </c>
      <c r="AD5163" s="122">
        <v>0</v>
      </c>
      <c r="AE5163" s="122">
        <v>0</v>
      </c>
      <c r="AF5163" s="122">
        <v>0</v>
      </c>
      <c r="AG5163" s="122">
        <v>0</v>
      </c>
      <c r="AH5163" s="122">
        <v>0</v>
      </c>
      <c r="AI5163" s="122">
        <v>0</v>
      </c>
      <c r="AJ5163" s="122">
        <v>0</v>
      </c>
      <c r="AK5163" s="122">
        <v>0</v>
      </c>
      <c r="AL5163" s="122">
        <v>0</v>
      </c>
    </row>
    <row r="5164" spans="1:38" hidden="1" x14ac:dyDescent="0.25">
      <c r="A5164" s="122" t="s">
        <v>2027</v>
      </c>
      <c r="B5164" s="122">
        <v>1</v>
      </c>
      <c r="C5164" s="122" t="s">
        <v>2237</v>
      </c>
      <c r="D5164" s="122" t="s">
        <v>2090</v>
      </c>
      <c r="E5164" s="122">
        <v>94</v>
      </c>
      <c r="F5164" s="122">
        <v>7.3514707530999996E-3</v>
      </c>
      <c r="G5164" s="122">
        <v>7.3514707530999996E-3</v>
      </c>
      <c r="H5164" s="122">
        <v>7.3514707530999996E-3</v>
      </c>
      <c r="I5164" s="122">
        <v>9.1893380862000003E-3</v>
      </c>
      <c r="J5164" s="122">
        <v>1.01082724039E-2</v>
      </c>
      <c r="K5164" s="122">
        <v>1.2702670256E-2</v>
      </c>
      <c r="L5164" s="122">
        <v>1.4105842587099999E-2</v>
      </c>
      <c r="M5164" s="122">
        <v>1.49070562138E-2</v>
      </c>
      <c r="N5164" s="122">
        <v>1.8278674345099999E-2</v>
      </c>
      <c r="O5164" s="122">
        <v>1.8548458288900001E-2</v>
      </c>
      <c r="P5164" s="122">
        <v>1.12957472418E-2</v>
      </c>
      <c r="Q5164" s="122">
        <v>7.5061381927999998E-3</v>
      </c>
      <c r="R5164" s="122">
        <v>7.1759643343E-3</v>
      </c>
      <c r="S5164" s="122">
        <v>7.5037373543999997E-3</v>
      </c>
      <c r="T5164" s="122">
        <v>7.4711184575000002E-3</v>
      </c>
      <c r="U5164" s="122">
        <v>7.1719273053000004E-3</v>
      </c>
      <c r="V5164" s="122">
        <v>8.5387753374000005E-3</v>
      </c>
      <c r="W5164" s="122">
        <v>8.3092015410000004E-3</v>
      </c>
      <c r="X5164" s="122">
        <v>7.8535162983000006E-3</v>
      </c>
      <c r="Y5164" s="122">
        <v>4.7710752796999998E-3</v>
      </c>
      <c r="Z5164" s="122">
        <v>6.1815840549999995E-4</v>
      </c>
      <c r="AA5164" s="122">
        <v>6.7492605289999998E-4</v>
      </c>
      <c r="AB5164" s="122">
        <v>1.6347297573E-3</v>
      </c>
      <c r="AC5164" s="122">
        <v>1.2735262883999999E-3</v>
      </c>
      <c r="AD5164" s="122">
        <v>1.5124818688999999E-3</v>
      </c>
      <c r="AE5164" s="122">
        <v>1.6900038577E-3</v>
      </c>
      <c r="AF5164" s="122">
        <v>2.4177446997000001E-3</v>
      </c>
      <c r="AG5164" s="122">
        <v>3.439236221E-3</v>
      </c>
      <c r="AH5164" s="122">
        <v>4.1649079265999997E-3</v>
      </c>
      <c r="AI5164" s="122">
        <v>2.3615271818999998E-3</v>
      </c>
      <c r="AJ5164" s="122">
        <v>2.8707190473000002E-3</v>
      </c>
      <c r="AK5164" s="122">
        <v>2.9504809725999998E-3</v>
      </c>
      <c r="AL5164" s="122">
        <v>0</v>
      </c>
    </row>
    <row r="5165" spans="1:38" hidden="1" x14ac:dyDescent="0.25">
      <c r="A5165" s="122" t="s">
        <v>2027</v>
      </c>
      <c r="B5165" s="122">
        <v>1</v>
      </c>
      <c r="C5165" s="122" t="s">
        <v>2237</v>
      </c>
      <c r="D5165" s="122" t="s">
        <v>2091</v>
      </c>
      <c r="E5165" s="122">
        <v>94</v>
      </c>
      <c r="F5165" s="122">
        <v>0</v>
      </c>
      <c r="G5165" s="122">
        <v>0</v>
      </c>
      <c r="H5165" s="122">
        <v>0</v>
      </c>
      <c r="I5165" s="122">
        <v>0</v>
      </c>
      <c r="J5165" s="122">
        <v>0</v>
      </c>
      <c r="K5165" s="122">
        <v>0</v>
      </c>
      <c r="L5165" s="122">
        <v>0</v>
      </c>
      <c r="M5165" s="122">
        <v>0</v>
      </c>
      <c r="N5165" s="122">
        <v>0</v>
      </c>
      <c r="O5165" s="122">
        <v>0</v>
      </c>
      <c r="P5165" s="122">
        <v>0</v>
      </c>
      <c r="Q5165" s="122">
        <v>0</v>
      </c>
      <c r="R5165" s="122">
        <v>0</v>
      </c>
      <c r="S5165" s="122">
        <v>0</v>
      </c>
      <c r="T5165" s="122">
        <v>0</v>
      </c>
      <c r="U5165" s="122">
        <v>0</v>
      </c>
      <c r="V5165" s="122">
        <v>0</v>
      </c>
      <c r="W5165" s="122">
        <v>0</v>
      </c>
      <c r="X5165" s="122">
        <v>0</v>
      </c>
      <c r="Y5165" s="122">
        <v>0</v>
      </c>
      <c r="Z5165" s="122">
        <v>0</v>
      </c>
      <c r="AA5165" s="122">
        <v>0</v>
      </c>
      <c r="AB5165" s="122">
        <v>0</v>
      </c>
      <c r="AC5165" s="122">
        <v>0</v>
      </c>
      <c r="AD5165" s="122">
        <v>0</v>
      </c>
      <c r="AE5165" s="122">
        <v>0</v>
      </c>
      <c r="AF5165" s="122">
        <v>0</v>
      </c>
      <c r="AG5165" s="122">
        <v>0</v>
      </c>
      <c r="AH5165" s="122">
        <v>0</v>
      </c>
      <c r="AI5165" s="122">
        <v>0</v>
      </c>
      <c r="AJ5165" s="122">
        <v>0</v>
      </c>
      <c r="AK5165" s="122">
        <v>0</v>
      </c>
      <c r="AL5165" s="122">
        <v>0</v>
      </c>
    </row>
    <row r="5166" spans="1:38" hidden="1" x14ac:dyDescent="0.25">
      <c r="A5166" s="122" t="s">
        <v>2027</v>
      </c>
      <c r="B5166" s="122">
        <v>1</v>
      </c>
      <c r="C5166" s="122" t="s">
        <v>2237</v>
      </c>
      <c r="D5166" s="122" t="s">
        <v>2092</v>
      </c>
      <c r="E5166" s="122">
        <v>94</v>
      </c>
      <c r="F5166" s="122">
        <v>4.1863852899999999E-4</v>
      </c>
      <c r="G5166" s="122">
        <v>4.1863852899999999E-4</v>
      </c>
      <c r="H5166" s="122">
        <v>4.1863852899999999E-4</v>
      </c>
      <c r="I5166" s="122">
        <v>5.2329878280000001E-4</v>
      </c>
      <c r="J5166" s="122">
        <v>5.7562759890000001E-4</v>
      </c>
      <c r="K5166" s="122">
        <v>7.2336854850000003E-4</v>
      </c>
      <c r="L5166" s="122">
        <v>8.0327405090000002E-4</v>
      </c>
      <c r="M5166" s="122">
        <v>8.4890035720000003E-4</v>
      </c>
      <c r="N5166" s="122">
        <v>1.0409014161999999E-3</v>
      </c>
      <c r="O5166" s="122">
        <v>1.0562648903000001E-3</v>
      </c>
      <c r="P5166" s="122">
        <v>6.4325029960000002E-4</v>
      </c>
      <c r="Q5166" s="122">
        <v>4.2744586880000003E-4</v>
      </c>
      <c r="R5166" s="122">
        <v>4.0864460369999998E-4</v>
      </c>
      <c r="S5166" s="122">
        <v>4.273095114E-4</v>
      </c>
      <c r="T5166" s="122">
        <v>4.2545138550000001E-4</v>
      </c>
      <c r="U5166" s="122">
        <v>4.0841369989999998E-4</v>
      </c>
      <c r="V5166" s="122">
        <v>4.8625147000000001E-4</v>
      </c>
      <c r="W5166" s="122">
        <v>4.7317711810000002E-4</v>
      </c>
      <c r="X5166" s="122">
        <v>4.4722857700000001E-4</v>
      </c>
      <c r="Y5166" s="122">
        <v>3.4323037590000002E-4</v>
      </c>
      <c r="Z5166" s="122">
        <v>4.585487869E-4</v>
      </c>
      <c r="AA5166" s="122">
        <v>1.07481107E-5</v>
      </c>
      <c r="AB5166" s="122">
        <v>1.1682672200000001E-5</v>
      </c>
      <c r="AC5166" s="122">
        <v>3.6732180060000002E-4</v>
      </c>
      <c r="AD5166" s="122">
        <v>2.274966134E-4</v>
      </c>
      <c r="AE5166" s="122">
        <v>6.8346525000000002E-5</v>
      </c>
      <c r="AF5166" s="122">
        <v>2.1985884397999998E-3</v>
      </c>
      <c r="AG5166" s="122">
        <v>8.8758346890000005E-4</v>
      </c>
      <c r="AH5166" s="122">
        <v>1.2352237E-6</v>
      </c>
      <c r="AI5166" s="122">
        <v>1.0368566000000001E-6</v>
      </c>
      <c r="AJ5166" s="122">
        <v>1.0627147999999999E-6</v>
      </c>
      <c r="AK5166" s="122">
        <v>1.1113127E-6</v>
      </c>
      <c r="AL5166" s="122">
        <v>0</v>
      </c>
    </row>
    <row r="5167" spans="1:38" hidden="1" x14ac:dyDescent="0.25">
      <c r="A5167" s="122" t="s">
        <v>2027</v>
      </c>
      <c r="B5167" s="122">
        <v>1</v>
      </c>
      <c r="C5167" s="122" t="s">
        <v>2237</v>
      </c>
      <c r="D5167" s="122" t="s">
        <v>2093</v>
      </c>
      <c r="E5167" s="122">
        <v>94</v>
      </c>
      <c r="F5167" s="122">
        <v>0</v>
      </c>
      <c r="G5167" s="122">
        <v>0</v>
      </c>
      <c r="H5167" s="122">
        <v>0</v>
      </c>
      <c r="I5167" s="122">
        <v>0</v>
      </c>
      <c r="J5167" s="122">
        <v>0</v>
      </c>
      <c r="K5167" s="122">
        <v>0</v>
      </c>
      <c r="L5167" s="122">
        <v>0</v>
      </c>
      <c r="M5167" s="122">
        <v>0</v>
      </c>
      <c r="N5167" s="122">
        <v>0</v>
      </c>
      <c r="O5167" s="122">
        <v>0</v>
      </c>
      <c r="P5167" s="122">
        <v>0</v>
      </c>
      <c r="Q5167" s="122">
        <v>0</v>
      </c>
      <c r="R5167" s="122">
        <v>0</v>
      </c>
      <c r="S5167" s="122">
        <v>0</v>
      </c>
      <c r="T5167" s="122">
        <v>0</v>
      </c>
      <c r="U5167" s="122">
        <v>0</v>
      </c>
      <c r="V5167" s="122">
        <v>0</v>
      </c>
      <c r="W5167" s="122">
        <v>0</v>
      </c>
      <c r="X5167" s="122">
        <v>0</v>
      </c>
      <c r="Y5167" s="122">
        <v>0</v>
      </c>
      <c r="Z5167" s="122">
        <v>0</v>
      </c>
      <c r="AA5167" s="122">
        <v>0</v>
      </c>
      <c r="AB5167" s="122">
        <v>0</v>
      </c>
      <c r="AC5167" s="122">
        <v>0</v>
      </c>
      <c r="AD5167" s="122">
        <v>0</v>
      </c>
      <c r="AE5167" s="122">
        <v>0</v>
      </c>
      <c r="AF5167" s="122">
        <v>0</v>
      </c>
      <c r="AG5167" s="122">
        <v>0</v>
      </c>
      <c r="AH5167" s="122">
        <v>0</v>
      </c>
      <c r="AI5167" s="122">
        <v>0</v>
      </c>
      <c r="AJ5167" s="122">
        <v>0</v>
      </c>
      <c r="AK5167" s="122">
        <v>0</v>
      </c>
      <c r="AL5167" s="122">
        <v>0</v>
      </c>
    </row>
    <row r="5168" spans="1:38" hidden="1" x14ac:dyDescent="0.25">
      <c r="A5168" s="122" t="s">
        <v>2027</v>
      </c>
      <c r="B5168" s="122">
        <v>1</v>
      </c>
      <c r="C5168" s="122" t="s">
        <v>2237</v>
      </c>
      <c r="D5168" s="122" t="s">
        <v>2094</v>
      </c>
      <c r="E5168" s="122">
        <v>94</v>
      </c>
      <c r="F5168" s="122">
        <v>0</v>
      </c>
      <c r="G5168" s="122">
        <v>0</v>
      </c>
      <c r="H5168" s="122">
        <v>0</v>
      </c>
      <c r="I5168" s="122">
        <v>0</v>
      </c>
      <c r="J5168" s="122">
        <v>0</v>
      </c>
      <c r="K5168" s="122">
        <v>0</v>
      </c>
      <c r="L5168" s="122">
        <v>0</v>
      </c>
      <c r="M5168" s="122">
        <v>0</v>
      </c>
      <c r="N5168" s="122">
        <v>0</v>
      </c>
      <c r="O5168" s="122">
        <v>0</v>
      </c>
      <c r="P5168" s="122">
        <v>0</v>
      </c>
      <c r="Q5168" s="122">
        <v>0</v>
      </c>
      <c r="R5168" s="122">
        <v>0</v>
      </c>
      <c r="S5168" s="122">
        <v>0</v>
      </c>
      <c r="T5168" s="122">
        <v>0</v>
      </c>
      <c r="U5168" s="122">
        <v>0</v>
      </c>
      <c r="V5168" s="122">
        <v>0</v>
      </c>
      <c r="W5168" s="122">
        <v>0</v>
      </c>
      <c r="X5168" s="122">
        <v>0</v>
      </c>
      <c r="Y5168" s="122">
        <v>0</v>
      </c>
      <c r="Z5168" s="122">
        <v>0</v>
      </c>
      <c r="AA5168" s="122">
        <v>0</v>
      </c>
      <c r="AB5168" s="122">
        <v>0</v>
      </c>
      <c r="AC5168" s="122">
        <v>0</v>
      </c>
      <c r="AD5168" s="122">
        <v>0</v>
      </c>
      <c r="AE5168" s="122">
        <v>0</v>
      </c>
      <c r="AF5168" s="122">
        <v>0</v>
      </c>
      <c r="AG5168" s="122">
        <v>0</v>
      </c>
      <c r="AH5168" s="122">
        <v>0</v>
      </c>
      <c r="AI5168" s="122">
        <v>0</v>
      </c>
      <c r="AJ5168" s="122">
        <v>0</v>
      </c>
      <c r="AK5168" s="122">
        <v>0</v>
      </c>
      <c r="AL5168" s="122">
        <v>0</v>
      </c>
    </row>
    <row r="5169" spans="1:38" hidden="1" x14ac:dyDescent="0.25">
      <c r="A5169" s="122" t="s">
        <v>2027</v>
      </c>
      <c r="B5169" s="122">
        <v>1</v>
      </c>
      <c r="C5169" s="122" t="s">
        <v>2237</v>
      </c>
      <c r="D5169" s="122" t="s">
        <v>2095</v>
      </c>
      <c r="E5169" s="122">
        <v>94</v>
      </c>
      <c r="F5169" s="122">
        <v>0</v>
      </c>
      <c r="G5169" s="122">
        <v>0</v>
      </c>
      <c r="H5169" s="122">
        <v>0</v>
      </c>
      <c r="I5169" s="122">
        <v>0</v>
      </c>
      <c r="J5169" s="122">
        <v>0</v>
      </c>
      <c r="K5169" s="122">
        <v>0</v>
      </c>
      <c r="L5169" s="122">
        <v>0</v>
      </c>
      <c r="M5169" s="122">
        <v>0</v>
      </c>
      <c r="N5169" s="122">
        <v>0</v>
      </c>
      <c r="O5169" s="122">
        <v>0</v>
      </c>
      <c r="P5169" s="122">
        <v>0</v>
      </c>
      <c r="Q5169" s="122">
        <v>0</v>
      </c>
      <c r="R5169" s="122">
        <v>0</v>
      </c>
      <c r="S5169" s="122">
        <v>0</v>
      </c>
      <c r="T5169" s="122">
        <v>0</v>
      </c>
      <c r="U5169" s="122">
        <v>0</v>
      </c>
      <c r="V5169" s="122">
        <v>0</v>
      </c>
      <c r="W5169" s="122">
        <v>0</v>
      </c>
      <c r="X5169" s="122">
        <v>0</v>
      </c>
      <c r="Y5169" s="122">
        <v>0</v>
      </c>
      <c r="Z5169" s="122">
        <v>0</v>
      </c>
      <c r="AA5169" s="122">
        <v>0</v>
      </c>
      <c r="AB5169" s="122">
        <v>0</v>
      </c>
      <c r="AC5169" s="122">
        <v>0</v>
      </c>
      <c r="AD5169" s="122">
        <v>0</v>
      </c>
      <c r="AE5169" s="122">
        <v>0</v>
      </c>
      <c r="AF5169" s="122">
        <v>0</v>
      </c>
      <c r="AG5169" s="122">
        <v>0</v>
      </c>
      <c r="AH5169" s="122">
        <v>0</v>
      </c>
      <c r="AI5169" s="122">
        <v>0</v>
      </c>
      <c r="AJ5169" s="122">
        <v>0</v>
      </c>
      <c r="AK5169" s="122">
        <v>0</v>
      </c>
      <c r="AL5169" s="122">
        <v>0</v>
      </c>
    </row>
    <row r="5170" spans="1:38" hidden="1" x14ac:dyDescent="0.25">
      <c r="A5170" s="122" t="s">
        <v>2027</v>
      </c>
      <c r="B5170" s="122">
        <v>1</v>
      </c>
      <c r="C5170" s="122" t="s">
        <v>2237</v>
      </c>
      <c r="D5170" s="122" t="s">
        <v>2096</v>
      </c>
      <c r="E5170" s="122">
        <v>94</v>
      </c>
      <c r="F5170" s="122">
        <v>3.7983501225E-3</v>
      </c>
      <c r="G5170" s="122">
        <v>3.8033634424999999E-3</v>
      </c>
      <c r="H5170" s="122">
        <v>3.8083767624999998E-3</v>
      </c>
      <c r="I5170" s="122">
        <v>4.7629767042999998E-3</v>
      </c>
      <c r="J5170" s="122">
        <v>5.2427833324999997E-3</v>
      </c>
      <c r="K5170" s="122">
        <v>6.5882671607000003E-3</v>
      </c>
      <c r="L5170" s="122">
        <v>7.3182703181000003E-3</v>
      </c>
      <c r="M5170" s="122">
        <v>7.7372525012999998E-3</v>
      </c>
      <c r="N5170" s="122">
        <v>9.4843106435000008E-3</v>
      </c>
      <c r="O5170" s="122">
        <v>9.6287150342E-3</v>
      </c>
      <c r="P5170" s="122">
        <v>5.8864057922E-3</v>
      </c>
      <c r="Q5170" s="122">
        <v>3.9334078779999998E-3</v>
      </c>
      <c r="R5170" s="122">
        <v>3.7678268105000002E-3</v>
      </c>
      <c r="S5170" s="122">
        <v>3.9421933119999997E-3</v>
      </c>
      <c r="T5170" s="122">
        <v>3.9303530438000002E-3</v>
      </c>
      <c r="U5170" s="122">
        <v>3.7807806674999998E-3</v>
      </c>
      <c r="V5170" s="122">
        <v>4.4979744852E-3</v>
      </c>
      <c r="W5170" s="122">
        <v>4.3952945371E-3</v>
      </c>
      <c r="X5170" s="122">
        <v>4.1971367107000003E-3</v>
      </c>
      <c r="Y5170" s="122">
        <v>3.3534047765000001E-3</v>
      </c>
      <c r="Z5170" s="122">
        <v>4.3822724310999999E-3</v>
      </c>
      <c r="AA5170" s="122">
        <v>3.4460260362000001E-3</v>
      </c>
      <c r="AB5170" s="122">
        <v>3.6782426500999998E-3</v>
      </c>
      <c r="AC5170" s="122">
        <v>2.4575312044000002E-3</v>
      </c>
      <c r="AD5170" s="122">
        <v>2.3211491567E-3</v>
      </c>
      <c r="AE5170" s="122">
        <v>1.2750409942E-3</v>
      </c>
      <c r="AF5170" s="122">
        <v>1.2656275262000001E-3</v>
      </c>
      <c r="AG5170" s="122">
        <v>3.925316838E-3</v>
      </c>
      <c r="AH5170" s="122">
        <v>3.5196877195999999E-3</v>
      </c>
      <c r="AI5170" s="122">
        <v>3.5164877646999999E-3</v>
      </c>
      <c r="AJ5170" s="122">
        <v>2.6288615471999999E-3</v>
      </c>
      <c r="AK5170" s="122">
        <v>2.2073759880000001E-3</v>
      </c>
      <c r="AL5170" s="122">
        <v>0</v>
      </c>
    </row>
    <row r="5171" spans="1:38" hidden="1" x14ac:dyDescent="0.25">
      <c r="A5171" s="122" t="s">
        <v>2027</v>
      </c>
      <c r="B5171" s="122">
        <v>1</v>
      </c>
      <c r="C5171" s="122" t="s">
        <v>2237</v>
      </c>
      <c r="D5171" s="122" t="s">
        <v>2097</v>
      </c>
      <c r="E5171" s="122">
        <v>94</v>
      </c>
      <c r="F5171" s="122">
        <v>0</v>
      </c>
      <c r="G5171" s="122">
        <v>0</v>
      </c>
      <c r="H5171" s="122">
        <v>0</v>
      </c>
      <c r="I5171" s="122">
        <v>0</v>
      </c>
      <c r="J5171" s="122">
        <v>0</v>
      </c>
      <c r="K5171" s="122">
        <v>0</v>
      </c>
      <c r="L5171" s="122">
        <v>0</v>
      </c>
      <c r="M5171" s="122">
        <v>0</v>
      </c>
      <c r="N5171" s="122">
        <v>0</v>
      </c>
      <c r="O5171" s="122">
        <v>0</v>
      </c>
      <c r="P5171" s="122">
        <v>0</v>
      </c>
      <c r="Q5171" s="122">
        <v>0</v>
      </c>
      <c r="R5171" s="122">
        <v>9.9299199999999993E-6</v>
      </c>
      <c r="S5171" s="122">
        <v>1.9861080000000001E-5</v>
      </c>
      <c r="T5171" s="122">
        <v>1.9861080000000001E-5</v>
      </c>
      <c r="U5171" s="122">
        <v>2.4826039999999999E-5</v>
      </c>
      <c r="V5171" s="122">
        <v>3.9720920000000003E-5</v>
      </c>
      <c r="W5171" s="122">
        <v>4.2700639999999998E-5</v>
      </c>
      <c r="X5171" s="122">
        <v>4.2700639999999998E-5</v>
      </c>
      <c r="Y5171" s="122">
        <v>4.2700639999999998E-5</v>
      </c>
      <c r="Z5171" s="122">
        <v>4.1228759999999998E-5</v>
      </c>
      <c r="AA5171" s="122">
        <v>3.6503365313000002E-3</v>
      </c>
      <c r="AB5171" s="122">
        <v>3.9675047106E-3</v>
      </c>
      <c r="AC5171" s="122">
        <v>1.8367054740000001E-4</v>
      </c>
      <c r="AD5171" s="122">
        <v>1.191830952E-4</v>
      </c>
      <c r="AE5171" s="122">
        <v>2.1195985890000001E-4</v>
      </c>
      <c r="AF5171" s="122">
        <v>2.1508868539999999E-4</v>
      </c>
      <c r="AG5171" s="122">
        <v>2.2304293600000001E-4</v>
      </c>
      <c r="AH5171" s="122">
        <v>2.039590047E-4</v>
      </c>
      <c r="AI5171" s="122">
        <v>1.7852143369999999E-4</v>
      </c>
      <c r="AJ5171" s="122">
        <v>1.4903074139999999E-4</v>
      </c>
      <c r="AK5171" s="122">
        <v>1.557341746E-4</v>
      </c>
      <c r="AL5171" s="122">
        <v>0</v>
      </c>
    </row>
    <row r="5172" spans="1:38" hidden="1" x14ac:dyDescent="0.25">
      <c r="A5172" s="122" t="s">
        <v>2027</v>
      </c>
      <c r="B5172" s="122">
        <v>1</v>
      </c>
      <c r="C5172" s="122" t="s">
        <v>2237</v>
      </c>
      <c r="D5172" s="122" t="s">
        <v>2098</v>
      </c>
      <c r="E5172" s="122">
        <v>94</v>
      </c>
      <c r="F5172" s="122">
        <v>4.1369077405000003E-3</v>
      </c>
      <c r="G5172" s="122">
        <v>4.1369077405000003E-3</v>
      </c>
      <c r="H5172" s="122">
        <v>4.1369077405000003E-3</v>
      </c>
      <c r="I5172" s="122">
        <v>5.1711352461999999E-3</v>
      </c>
      <c r="J5172" s="122">
        <v>5.6882490979E-3</v>
      </c>
      <c r="K5172" s="122">
        <v>7.1481995621000003E-3</v>
      </c>
      <c r="L5172" s="122">
        <v>7.9378098205000001E-3</v>
      </c>
      <c r="M5172" s="122">
        <v>8.3886781745999995E-3</v>
      </c>
      <c r="N5172" s="122">
        <v>1.02859950019E-2</v>
      </c>
      <c r="O5172" s="122">
        <v>1.04378119727E-2</v>
      </c>
      <c r="P5172" s="122">
        <v>6.3564783218000003E-3</v>
      </c>
      <c r="Q5172" s="122">
        <v>4.2239450836E-3</v>
      </c>
      <c r="R5172" s="122">
        <v>4.0381451244999996E-3</v>
      </c>
      <c r="S5172" s="122">
        <v>4.2225937333999998E-3</v>
      </c>
      <c r="T5172" s="122">
        <v>4.2042379777000004E-3</v>
      </c>
      <c r="U5172" s="122">
        <v>4.0358728230999999E-3</v>
      </c>
      <c r="V5172" s="122">
        <v>4.8050426273999998E-3</v>
      </c>
      <c r="W5172" s="122">
        <v>4.6758541982999998E-3</v>
      </c>
      <c r="X5172" s="122">
        <v>4.4194243582999998E-3</v>
      </c>
      <c r="Y5172" s="122">
        <v>3.3917415784999998E-3</v>
      </c>
      <c r="Z5172" s="122">
        <v>4.8949212544000002E-3</v>
      </c>
      <c r="AA5172" s="122">
        <v>7.3810800000000001E-8</v>
      </c>
      <c r="AB5172" s="122">
        <v>8.8508000000000001E-8</v>
      </c>
      <c r="AC5172" s="122">
        <v>5.2670859999999998E-3</v>
      </c>
      <c r="AD5172" s="122">
        <v>6.0314875999999996E-3</v>
      </c>
      <c r="AE5172" s="122">
        <v>6.4431211999999996E-3</v>
      </c>
      <c r="AF5172" s="122">
        <v>5.0865728000000004E-3</v>
      </c>
      <c r="AG5172" s="122">
        <v>6.2621507999999996E-3</v>
      </c>
      <c r="AH5172" s="122">
        <v>3.6977612E-3</v>
      </c>
      <c r="AI5172" s="122">
        <v>3.6159095999999998E-3</v>
      </c>
      <c r="AJ5172" s="122">
        <v>2.9289612E-3</v>
      </c>
      <c r="AK5172" s="122">
        <v>4.6475780000000003E-3</v>
      </c>
      <c r="AL5172" s="122">
        <v>0</v>
      </c>
    </row>
    <row r="5173" spans="1:38" hidden="1" x14ac:dyDescent="0.25">
      <c r="A5173" s="122" t="s">
        <v>2027</v>
      </c>
      <c r="B5173" s="122">
        <v>1</v>
      </c>
      <c r="C5173" s="122" t="s">
        <v>2237</v>
      </c>
      <c r="D5173" s="122" t="s">
        <v>2169</v>
      </c>
      <c r="E5173" s="122">
        <v>94</v>
      </c>
      <c r="F5173" s="122">
        <v>0</v>
      </c>
      <c r="G5173" s="122">
        <v>0</v>
      </c>
      <c r="H5173" s="122">
        <v>0</v>
      </c>
      <c r="I5173" s="122">
        <v>0</v>
      </c>
      <c r="J5173" s="122">
        <v>0</v>
      </c>
      <c r="K5173" s="122">
        <v>0</v>
      </c>
      <c r="L5173" s="122">
        <v>0</v>
      </c>
      <c r="M5173" s="122">
        <v>0</v>
      </c>
      <c r="N5173" s="122">
        <v>0</v>
      </c>
      <c r="O5173" s="122">
        <v>0</v>
      </c>
      <c r="P5173" s="122">
        <v>0</v>
      </c>
      <c r="Q5173" s="122">
        <v>0</v>
      </c>
      <c r="R5173" s="122">
        <v>0</v>
      </c>
      <c r="S5173" s="122">
        <v>0</v>
      </c>
      <c r="T5173" s="122">
        <v>0</v>
      </c>
      <c r="U5173" s="122">
        <v>0</v>
      </c>
      <c r="V5173" s="122">
        <v>0</v>
      </c>
      <c r="W5173" s="122">
        <v>0</v>
      </c>
      <c r="X5173" s="122">
        <v>0</v>
      </c>
      <c r="Y5173" s="122">
        <v>0</v>
      </c>
      <c r="Z5173" s="122">
        <v>0</v>
      </c>
      <c r="AA5173" s="122">
        <v>0</v>
      </c>
      <c r="AB5173" s="122">
        <v>0</v>
      </c>
      <c r="AC5173" s="122">
        <v>0</v>
      </c>
      <c r="AD5173" s="122">
        <v>0</v>
      </c>
      <c r="AE5173" s="122">
        <v>0</v>
      </c>
      <c r="AF5173" s="122">
        <v>0</v>
      </c>
      <c r="AG5173" s="122">
        <v>0</v>
      </c>
      <c r="AH5173" s="122">
        <v>0</v>
      </c>
      <c r="AI5173" s="122">
        <v>0</v>
      </c>
      <c r="AJ5173" s="122">
        <v>0</v>
      </c>
      <c r="AK5173" s="122">
        <v>0</v>
      </c>
      <c r="AL5173" s="122">
        <v>0</v>
      </c>
    </row>
    <row r="5174" spans="1:38" hidden="1" x14ac:dyDescent="0.25">
      <c r="A5174" s="122" t="s">
        <v>2027</v>
      </c>
      <c r="B5174" s="122">
        <v>1</v>
      </c>
      <c r="C5174" s="122" t="s">
        <v>2237</v>
      </c>
      <c r="D5174" s="122" t="s">
        <v>2099</v>
      </c>
      <c r="E5174" s="122">
        <v>94</v>
      </c>
      <c r="F5174" s="122">
        <v>0</v>
      </c>
      <c r="G5174" s="122">
        <v>0</v>
      </c>
      <c r="H5174" s="122">
        <v>0</v>
      </c>
      <c r="I5174" s="122">
        <v>0</v>
      </c>
      <c r="J5174" s="122">
        <v>0</v>
      </c>
      <c r="K5174" s="122">
        <v>0</v>
      </c>
      <c r="L5174" s="122">
        <v>0</v>
      </c>
      <c r="M5174" s="122">
        <v>0</v>
      </c>
      <c r="N5174" s="122">
        <v>0</v>
      </c>
      <c r="O5174" s="122">
        <v>0</v>
      </c>
      <c r="P5174" s="122">
        <v>0</v>
      </c>
      <c r="Q5174" s="122">
        <v>0</v>
      </c>
      <c r="R5174" s="122">
        <v>0</v>
      </c>
      <c r="S5174" s="122">
        <v>0</v>
      </c>
      <c r="T5174" s="122">
        <v>0</v>
      </c>
      <c r="U5174" s="122">
        <v>0</v>
      </c>
      <c r="V5174" s="122">
        <v>0</v>
      </c>
      <c r="W5174" s="122">
        <v>0</v>
      </c>
      <c r="X5174" s="122">
        <v>0</v>
      </c>
      <c r="Y5174" s="122">
        <v>0</v>
      </c>
      <c r="Z5174" s="122">
        <v>0</v>
      </c>
      <c r="AA5174" s="122">
        <v>0</v>
      </c>
      <c r="AB5174" s="122">
        <v>0</v>
      </c>
      <c r="AC5174" s="122">
        <v>0</v>
      </c>
      <c r="AD5174" s="122">
        <v>0</v>
      </c>
      <c r="AE5174" s="122">
        <v>0</v>
      </c>
      <c r="AF5174" s="122">
        <v>0</v>
      </c>
      <c r="AG5174" s="122">
        <v>0</v>
      </c>
      <c r="AH5174" s="122">
        <v>0</v>
      </c>
      <c r="AI5174" s="122">
        <v>0</v>
      </c>
      <c r="AJ5174" s="122">
        <v>0</v>
      </c>
      <c r="AK5174" s="122">
        <v>0</v>
      </c>
      <c r="AL5174" s="122">
        <v>0</v>
      </c>
    </row>
    <row r="5175" spans="1:38" hidden="1" x14ac:dyDescent="0.25">
      <c r="A5175" s="122" t="s">
        <v>2027</v>
      </c>
      <c r="B5175" s="122">
        <v>1</v>
      </c>
      <c r="C5175" s="122" t="s">
        <v>2237</v>
      </c>
      <c r="D5175" s="122" t="s">
        <v>2100</v>
      </c>
      <c r="E5175" s="122">
        <v>94</v>
      </c>
      <c r="F5175" s="122">
        <v>2.1770085171000002E-3</v>
      </c>
      <c r="G5175" s="122">
        <v>2.1770085171000002E-3</v>
      </c>
      <c r="H5175" s="122">
        <v>2.1770085171000002E-3</v>
      </c>
      <c r="I5175" s="122">
        <v>2.7212597275000001E-3</v>
      </c>
      <c r="J5175" s="122">
        <v>2.9933865076999999E-3</v>
      </c>
      <c r="K5175" s="122">
        <v>3.7616709243000002E-3</v>
      </c>
      <c r="L5175" s="122">
        <v>4.1771964707E-3</v>
      </c>
      <c r="M5175" s="122">
        <v>4.4144605511000001E-3</v>
      </c>
      <c r="N5175" s="122">
        <v>5.4129059331E-3</v>
      </c>
      <c r="O5175" s="122">
        <v>5.4927977162000001E-3</v>
      </c>
      <c r="P5175" s="122">
        <v>3.3450354364999999E-3</v>
      </c>
      <c r="Q5175" s="122">
        <v>2.2228104173000001E-3</v>
      </c>
      <c r="R5175" s="122">
        <v>2.1250342612E-3</v>
      </c>
      <c r="S5175" s="122">
        <v>2.2220986054000001E-3</v>
      </c>
      <c r="T5175" s="122">
        <v>2.2124393905999999E-3</v>
      </c>
      <c r="U5175" s="122">
        <v>2.1238392888000002E-3</v>
      </c>
      <c r="V5175" s="122">
        <v>2.5286070457000002E-3</v>
      </c>
      <c r="W5175" s="122">
        <v>2.4606234328000002E-3</v>
      </c>
      <c r="X5175" s="122">
        <v>2.325680032E-3</v>
      </c>
      <c r="Y5175" s="122">
        <v>1.7848713641000001E-3</v>
      </c>
      <c r="Z5175" s="122">
        <v>2.3845523405999999E-3</v>
      </c>
      <c r="AA5175" s="122">
        <v>3.0997519330000002E-4</v>
      </c>
      <c r="AB5175" s="122">
        <v>3.367218442E-4</v>
      </c>
      <c r="AC5175" s="122">
        <v>1.31394457019E-2</v>
      </c>
      <c r="AD5175" s="122">
        <v>1.33226617961E-2</v>
      </c>
      <c r="AE5175" s="122">
        <v>1.1926544967399999E-2</v>
      </c>
      <c r="AF5175" s="122">
        <v>1.17355429566E-2</v>
      </c>
      <c r="AG5175" s="122">
        <v>1.3035948170899999E-2</v>
      </c>
      <c r="AH5175" s="122">
        <v>1.13893885927E-2</v>
      </c>
      <c r="AI5175" s="122">
        <v>8.0050772457999995E-3</v>
      </c>
      <c r="AJ5175" s="122">
        <v>8.9716271564999998E-3</v>
      </c>
      <c r="AK5175" s="122">
        <v>1.2439340433999999E-2</v>
      </c>
      <c r="AL5175" s="122">
        <v>0</v>
      </c>
    </row>
    <row r="5176" spans="1:38" hidden="1" x14ac:dyDescent="0.25">
      <c r="A5176" s="122" t="s">
        <v>2027</v>
      </c>
      <c r="B5176" s="122">
        <v>1</v>
      </c>
      <c r="C5176" s="122" t="s">
        <v>2237</v>
      </c>
      <c r="D5176" s="122" t="s">
        <v>2101</v>
      </c>
      <c r="E5176" s="122">
        <v>94</v>
      </c>
      <c r="F5176" s="122">
        <v>3.2798425560000001E-4</v>
      </c>
      <c r="G5176" s="122">
        <v>3.2798425560000001E-4</v>
      </c>
      <c r="H5176" s="122">
        <v>3.2798425560000001E-4</v>
      </c>
      <c r="I5176" s="122">
        <v>4.0997997699999999E-4</v>
      </c>
      <c r="J5176" s="122">
        <v>4.509778377E-4</v>
      </c>
      <c r="K5176" s="122">
        <v>5.667264965E-4</v>
      </c>
      <c r="L5176" s="122">
        <v>6.2932881189999999E-4</v>
      </c>
      <c r="M5176" s="122">
        <v>6.6507495239999999E-4</v>
      </c>
      <c r="N5176" s="122">
        <v>8.1549836699999995E-4</v>
      </c>
      <c r="O5176" s="122">
        <v>8.2753480060000003E-4</v>
      </c>
      <c r="P5176" s="122">
        <v>5.0395641579999997E-4</v>
      </c>
      <c r="Q5176" s="122">
        <v>3.3488481950000001E-4</v>
      </c>
      <c r="R5176" s="122">
        <v>3.201534595E-4</v>
      </c>
      <c r="S5176" s="122">
        <v>3.347778453E-4</v>
      </c>
      <c r="T5176" s="122">
        <v>3.3332203080000002E-4</v>
      </c>
      <c r="U5176" s="122">
        <v>3.1997413629999998E-4</v>
      </c>
      <c r="V5176" s="122">
        <v>3.8095567999999998E-4</v>
      </c>
      <c r="W5176" s="122">
        <v>3.7071316479999998E-4</v>
      </c>
      <c r="X5176" s="122">
        <v>3.5038224590000001E-4</v>
      </c>
      <c r="Y5176" s="122">
        <v>2.6890548929999999E-4</v>
      </c>
      <c r="Z5176" s="122">
        <v>3.5925175289999999E-4</v>
      </c>
      <c r="AA5176" s="122">
        <v>9.0933427686000004E-3</v>
      </c>
      <c r="AB5176" s="122">
        <v>9.8954879899000002E-3</v>
      </c>
      <c r="AC5176" s="122">
        <v>3.660021838E-4</v>
      </c>
      <c r="AD5176" s="122">
        <v>4.4334183300000002E-5</v>
      </c>
      <c r="AE5176" s="122">
        <v>6.1861777200000005E-5</v>
      </c>
      <c r="AF5176" s="122">
        <v>1.8057655959999999E-4</v>
      </c>
      <c r="AG5176" s="122">
        <v>2.3821609041999999E-3</v>
      </c>
      <c r="AH5176" s="122">
        <v>5.5571072500000002E-5</v>
      </c>
      <c r="AI5176" s="122">
        <v>4.6633847599999999E-5</v>
      </c>
      <c r="AJ5176" s="122">
        <v>4.7795857000000003E-5</v>
      </c>
      <c r="AK5176" s="122">
        <v>5.0028828400000001E-5</v>
      </c>
      <c r="AL5176" s="122">
        <v>0</v>
      </c>
    </row>
    <row r="5177" spans="1:38" hidden="1" x14ac:dyDescent="0.25">
      <c r="A5177" s="122" t="s">
        <v>2027</v>
      </c>
      <c r="B5177" s="122">
        <v>1</v>
      </c>
      <c r="C5177" s="122" t="s">
        <v>2237</v>
      </c>
      <c r="D5177" s="122" t="s">
        <v>2135</v>
      </c>
      <c r="E5177" s="122">
        <v>94</v>
      </c>
      <c r="F5177" s="122">
        <v>0</v>
      </c>
      <c r="G5177" s="122">
        <v>0</v>
      </c>
      <c r="H5177" s="122">
        <v>0</v>
      </c>
      <c r="I5177" s="122">
        <v>0</v>
      </c>
      <c r="J5177" s="122">
        <v>0</v>
      </c>
      <c r="K5177" s="122">
        <v>0</v>
      </c>
      <c r="L5177" s="122">
        <v>0</v>
      </c>
      <c r="M5177" s="122">
        <v>0</v>
      </c>
      <c r="N5177" s="122">
        <v>0</v>
      </c>
      <c r="O5177" s="122">
        <v>0</v>
      </c>
      <c r="P5177" s="122">
        <v>0</v>
      </c>
      <c r="Q5177" s="122">
        <v>0</v>
      </c>
      <c r="R5177" s="122">
        <v>0</v>
      </c>
      <c r="S5177" s="122">
        <v>0</v>
      </c>
      <c r="T5177" s="122">
        <v>0</v>
      </c>
      <c r="U5177" s="122">
        <v>0</v>
      </c>
      <c r="V5177" s="122">
        <v>0</v>
      </c>
      <c r="W5177" s="122">
        <v>0</v>
      </c>
      <c r="X5177" s="122">
        <v>0</v>
      </c>
      <c r="Y5177" s="122">
        <v>0</v>
      </c>
      <c r="Z5177" s="122">
        <v>0</v>
      </c>
      <c r="AA5177" s="122">
        <v>0</v>
      </c>
      <c r="AB5177" s="122">
        <v>0</v>
      </c>
      <c r="AC5177" s="122">
        <v>0</v>
      </c>
      <c r="AD5177" s="122">
        <v>0</v>
      </c>
      <c r="AE5177" s="122">
        <v>0</v>
      </c>
      <c r="AF5177" s="122">
        <v>0</v>
      </c>
      <c r="AG5177" s="122">
        <v>0</v>
      </c>
      <c r="AH5177" s="122">
        <v>0</v>
      </c>
      <c r="AI5177" s="122">
        <v>0</v>
      </c>
      <c r="AJ5177" s="122">
        <v>0</v>
      </c>
      <c r="AK5177" s="122">
        <v>0</v>
      </c>
      <c r="AL5177" s="122">
        <v>0</v>
      </c>
    </row>
    <row r="5178" spans="1:38" hidden="1" x14ac:dyDescent="0.25">
      <c r="A5178" s="122" t="s">
        <v>2027</v>
      </c>
      <c r="B5178" s="122">
        <v>1</v>
      </c>
      <c r="C5178" s="122" t="s">
        <v>2237</v>
      </c>
      <c r="D5178" s="122" t="s">
        <v>2102</v>
      </c>
      <c r="E5178" s="122">
        <v>94</v>
      </c>
      <c r="F5178" s="122">
        <v>1.5960641E-5</v>
      </c>
      <c r="G5178" s="122">
        <v>1.5960641E-5</v>
      </c>
      <c r="H5178" s="122">
        <v>1.5960641E-5</v>
      </c>
      <c r="I5178" s="122">
        <v>1.9950897200000001E-5</v>
      </c>
      <c r="J5178" s="122">
        <v>2.1945340299999999E-5</v>
      </c>
      <c r="K5178" s="122">
        <v>2.7577926300000002E-5</v>
      </c>
      <c r="L5178" s="122">
        <v>3.0623755499999998E-5</v>
      </c>
      <c r="M5178" s="122">
        <v>3.2364397299999998E-5</v>
      </c>
      <c r="N5178" s="122">
        <v>3.9683925599999999E-5</v>
      </c>
      <c r="O5178" s="122">
        <v>4.0268810900000002E-5</v>
      </c>
      <c r="P5178" s="122">
        <v>2.4523013699999999E-5</v>
      </c>
      <c r="Q5178" s="122">
        <v>1.6296231500000001E-5</v>
      </c>
      <c r="R5178" s="122">
        <v>1.55796206E-5</v>
      </c>
      <c r="S5178" s="122">
        <v>1.6291182600000001E-5</v>
      </c>
      <c r="T5178" s="122">
        <v>1.62204528E-5</v>
      </c>
      <c r="U5178" s="122">
        <v>1.55699547E-5</v>
      </c>
      <c r="V5178" s="122">
        <v>1.85385474E-5</v>
      </c>
      <c r="W5178" s="122">
        <v>1.8039898400000001E-5</v>
      </c>
      <c r="X5178" s="122">
        <v>1.70499203E-5</v>
      </c>
      <c r="Y5178" s="122">
        <v>1.30849287E-5</v>
      </c>
      <c r="Z5178" s="122">
        <v>1.74822919E-5</v>
      </c>
      <c r="AA5178" s="122">
        <v>5.0518462340000002E-4</v>
      </c>
      <c r="AB5178" s="122">
        <v>5.4974907279999995E-4</v>
      </c>
      <c r="AC5178" s="122">
        <v>2.03329417E-5</v>
      </c>
      <c r="AD5178" s="122">
        <v>5.2954834699999997E-5</v>
      </c>
      <c r="AE5178" s="122">
        <v>8.2483560600000004E-5</v>
      </c>
      <c r="AF5178" s="122">
        <v>8.3702879699999998E-5</v>
      </c>
      <c r="AG5178" s="122">
        <v>8.2827880000000006E-5</v>
      </c>
      <c r="AH5178" s="122">
        <v>7.4094804600000001E-5</v>
      </c>
      <c r="AI5178" s="122">
        <v>6.2179312699999997E-5</v>
      </c>
      <c r="AJ5178" s="122">
        <v>6.3726997500000005E-5</v>
      </c>
      <c r="AK5178" s="122">
        <v>6.67046725E-5</v>
      </c>
      <c r="AL5178" s="122">
        <v>0</v>
      </c>
    </row>
    <row r="5179" spans="1:38" hidden="1" x14ac:dyDescent="0.25">
      <c r="A5179" s="122" t="s">
        <v>2027</v>
      </c>
      <c r="B5179" s="122">
        <v>1</v>
      </c>
      <c r="C5179" s="122" t="s">
        <v>2237</v>
      </c>
      <c r="D5179" s="122" t="s">
        <v>2103</v>
      </c>
      <c r="E5179" s="122">
        <v>94</v>
      </c>
      <c r="F5179" s="122">
        <v>0</v>
      </c>
      <c r="G5179" s="122">
        <v>0</v>
      </c>
      <c r="H5179" s="122">
        <v>0</v>
      </c>
      <c r="I5179" s="122">
        <v>0</v>
      </c>
      <c r="J5179" s="122">
        <v>0</v>
      </c>
      <c r="K5179" s="122">
        <v>0</v>
      </c>
      <c r="L5179" s="122">
        <v>0</v>
      </c>
      <c r="M5179" s="122">
        <v>0</v>
      </c>
      <c r="N5179" s="122">
        <v>0</v>
      </c>
      <c r="O5179" s="122">
        <v>0</v>
      </c>
      <c r="P5179" s="122">
        <v>0</v>
      </c>
      <c r="Q5179" s="122">
        <v>0</v>
      </c>
      <c r="R5179" s="122">
        <v>0</v>
      </c>
      <c r="S5179" s="122">
        <v>0</v>
      </c>
      <c r="T5179" s="122">
        <v>0</v>
      </c>
      <c r="U5179" s="122">
        <v>0</v>
      </c>
      <c r="V5179" s="122">
        <v>0</v>
      </c>
      <c r="W5179" s="122">
        <v>0</v>
      </c>
      <c r="X5179" s="122">
        <v>0</v>
      </c>
      <c r="Y5179" s="122">
        <v>0</v>
      </c>
      <c r="Z5179" s="122">
        <v>0</v>
      </c>
      <c r="AA5179" s="122">
        <v>0</v>
      </c>
      <c r="AB5179" s="122">
        <v>0</v>
      </c>
      <c r="AC5179" s="122">
        <v>0</v>
      </c>
      <c r="AD5179" s="122">
        <v>0</v>
      </c>
      <c r="AE5179" s="122">
        <v>0</v>
      </c>
      <c r="AF5179" s="122">
        <v>0</v>
      </c>
      <c r="AG5179" s="122">
        <v>0</v>
      </c>
      <c r="AH5179" s="122">
        <v>0</v>
      </c>
      <c r="AI5179" s="122">
        <v>0</v>
      </c>
      <c r="AJ5179" s="122">
        <v>0</v>
      </c>
      <c r="AK5179" s="122">
        <v>0</v>
      </c>
      <c r="AL5179" s="122">
        <v>0</v>
      </c>
    </row>
    <row r="5180" spans="1:38" hidden="1" x14ac:dyDescent="0.25">
      <c r="A5180" s="122" t="s">
        <v>2027</v>
      </c>
      <c r="B5180" s="122">
        <v>1</v>
      </c>
      <c r="C5180" s="122" t="s">
        <v>2237</v>
      </c>
      <c r="D5180" s="122" t="s">
        <v>2104</v>
      </c>
      <c r="E5180" s="122">
        <v>94</v>
      </c>
      <c r="F5180" s="122">
        <v>1.3538343129999999E-4</v>
      </c>
      <c r="G5180" s="122">
        <v>1.3538343129999999E-4</v>
      </c>
      <c r="H5180" s="122">
        <v>1.3538343129999999E-4</v>
      </c>
      <c r="I5180" s="122">
        <v>1.69228413E-4</v>
      </c>
      <c r="J5180" s="122">
        <v>1.8615217189999999E-4</v>
      </c>
      <c r="K5180" s="122">
        <v>2.3392963900000001E-4</v>
      </c>
      <c r="L5180" s="122">
        <v>2.5977064350000002E-4</v>
      </c>
      <c r="M5180" s="122">
        <v>2.7452567229999998E-4</v>
      </c>
      <c r="N5180" s="122">
        <v>3.3661667669999999E-4</v>
      </c>
      <c r="O5180" s="122">
        <v>3.4158475629999998E-4</v>
      </c>
      <c r="P5180" s="122">
        <v>2.0802028510000001E-4</v>
      </c>
      <c r="Q5180" s="122">
        <v>1.3823127500000001E-4</v>
      </c>
      <c r="R5180" s="122">
        <v>1.321515689E-4</v>
      </c>
      <c r="S5180" s="122">
        <v>1.381874592E-4</v>
      </c>
      <c r="T5180" s="122">
        <v>1.3758680600000001E-4</v>
      </c>
      <c r="U5180" s="122">
        <v>1.3207692849999999E-4</v>
      </c>
      <c r="V5180" s="122">
        <v>1.5724871000000001E-4</v>
      </c>
      <c r="W5180" s="122">
        <v>1.5302061749999999E-4</v>
      </c>
      <c r="X5180" s="122">
        <v>1.4462814860000001E-4</v>
      </c>
      <c r="Y5180" s="122">
        <v>1.109971381E-4</v>
      </c>
      <c r="Z5180" s="122">
        <v>1.4829012929999999E-4</v>
      </c>
      <c r="AA5180" s="122">
        <v>1.4819050357E-3</v>
      </c>
      <c r="AB5180" s="122">
        <v>1.6127407916000001E-3</v>
      </c>
      <c r="AC5180" s="122">
        <v>5.5867213365999998E-3</v>
      </c>
      <c r="AD5180" s="122">
        <v>3.9555213070000001E-3</v>
      </c>
      <c r="AE5180" s="122">
        <v>8.6915210519000006E-3</v>
      </c>
      <c r="AF5180" s="122">
        <v>1.90089535329E-2</v>
      </c>
      <c r="AG5180" s="122">
        <v>1.2138312635899999E-2</v>
      </c>
      <c r="AH5180" s="122">
        <v>1.20312061495E-2</v>
      </c>
      <c r="AI5180" s="122">
        <v>9.9176639245999992E-3</v>
      </c>
      <c r="AJ5180" s="122">
        <v>1.1880648237699999E-2</v>
      </c>
      <c r="AK5180" s="122">
        <v>1.29127310081E-2</v>
      </c>
      <c r="AL5180" s="122">
        <v>0</v>
      </c>
    </row>
    <row r="5181" spans="1:38" hidden="1" x14ac:dyDescent="0.25">
      <c r="A5181" s="122" t="s">
        <v>2027</v>
      </c>
      <c r="B5181" s="122">
        <v>1</v>
      </c>
      <c r="C5181" s="122" t="s">
        <v>2237</v>
      </c>
      <c r="D5181" s="122" t="s">
        <v>2105</v>
      </c>
      <c r="E5181" s="122">
        <v>94</v>
      </c>
      <c r="F5181" s="122">
        <v>0</v>
      </c>
      <c r="G5181" s="122">
        <v>0</v>
      </c>
      <c r="H5181" s="122">
        <v>0</v>
      </c>
      <c r="I5181" s="122">
        <v>0</v>
      </c>
      <c r="J5181" s="122">
        <v>0</v>
      </c>
      <c r="K5181" s="122">
        <v>0</v>
      </c>
      <c r="L5181" s="122">
        <v>0</v>
      </c>
      <c r="M5181" s="122">
        <v>0</v>
      </c>
      <c r="N5181" s="122">
        <v>0</v>
      </c>
      <c r="O5181" s="122">
        <v>0</v>
      </c>
      <c r="P5181" s="122">
        <v>0</v>
      </c>
      <c r="Q5181" s="122">
        <v>0</v>
      </c>
      <c r="R5181" s="122">
        <v>0</v>
      </c>
      <c r="S5181" s="122">
        <v>0</v>
      </c>
      <c r="T5181" s="122">
        <v>0</v>
      </c>
      <c r="U5181" s="122">
        <v>0</v>
      </c>
      <c r="V5181" s="122">
        <v>0</v>
      </c>
      <c r="W5181" s="122">
        <v>0</v>
      </c>
      <c r="X5181" s="122">
        <v>0</v>
      </c>
      <c r="Y5181" s="122">
        <v>0</v>
      </c>
      <c r="Z5181" s="122">
        <v>0</v>
      </c>
      <c r="AA5181" s="122">
        <v>0</v>
      </c>
      <c r="AB5181" s="122">
        <v>0</v>
      </c>
      <c r="AC5181" s="122">
        <v>0</v>
      </c>
      <c r="AD5181" s="122">
        <v>0</v>
      </c>
      <c r="AE5181" s="122">
        <v>0</v>
      </c>
      <c r="AF5181" s="122">
        <v>0</v>
      </c>
      <c r="AG5181" s="122">
        <v>0</v>
      </c>
      <c r="AH5181" s="122">
        <v>0</v>
      </c>
      <c r="AI5181" s="122">
        <v>0</v>
      </c>
      <c r="AJ5181" s="122">
        <v>0</v>
      </c>
      <c r="AK5181" s="122">
        <v>0</v>
      </c>
      <c r="AL5181" s="122">
        <v>0</v>
      </c>
    </row>
    <row r="5182" spans="1:38" hidden="1" x14ac:dyDescent="0.25">
      <c r="A5182" s="122" t="s">
        <v>2027</v>
      </c>
      <c r="B5182" s="122">
        <v>1</v>
      </c>
      <c r="C5182" s="122" t="s">
        <v>2237</v>
      </c>
      <c r="D5182" s="122" t="s">
        <v>475</v>
      </c>
      <c r="E5182" s="122">
        <v>94</v>
      </c>
      <c r="F5182" s="122">
        <v>0</v>
      </c>
      <c r="G5182" s="122">
        <v>0</v>
      </c>
      <c r="H5182" s="122">
        <v>0</v>
      </c>
      <c r="I5182" s="122">
        <v>0</v>
      </c>
      <c r="J5182" s="122">
        <v>0</v>
      </c>
      <c r="K5182" s="122">
        <v>0</v>
      </c>
      <c r="L5182" s="122">
        <v>0</v>
      </c>
      <c r="M5182" s="122">
        <v>0</v>
      </c>
      <c r="N5182" s="122">
        <v>0</v>
      </c>
      <c r="O5182" s="122">
        <v>0</v>
      </c>
      <c r="P5182" s="122">
        <v>0</v>
      </c>
      <c r="Q5182" s="122">
        <v>0</v>
      </c>
      <c r="R5182" s="122">
        <v>0</v>
      </c>
      <c r="S5182" s="122">
        <v>0</v>
      </c>
      <c r="T5182" s="122">
        <v>0</v>
      </c>
      <c r="U5182" s="122">
        <v>0</v>
      </c>
      <c r="V5182" s="122">
        <v>0</v>
      </c>
      <c r="W5182" s="122">
        <v>0</v>
      </c>
      <c r="X5182" s="122">
        <v>0</v>
      </c>
      <c r="Y5182" s="122">
        <v>0</v>
      </c>
      <c r="Z5182" s="122">
        <v>0</v>
      </c>
      <c r="AA5182" s="122">
        <v>0</v>
      </c>
      <c r="AB5182" s="122">
        <v>0</v>
      </c>
      <c r="AC5182" s="122">
        <v>0</v>
      </c>
      <c r="AD5182" s="122">
        <v>0</v>
      </c>
      <c r="AE5182" s="122">
        <v>0</v>
      </c>
      <c r="AF5182" s="122">
        <v>0</v>
      </c>
      <c r="AG5182" s="122">
        <v>0</v>
      </c>
      <c r="AH5182" s="122">
        <v>0</v>
      </c>
      <c r="AI5182" s="122">
        <v>0</v>
      </c>
      <c r="AJ5182" s="122">
        <v>0</v>
      </c>
      <c r="AK5182" s="122">
        <v>0</v>
      </c>
      <c r="AL5182" s="122">
        <v>0</v>
      </c>
    </row>
    <row r="5183" spans="1:38" hidden="1" x14ac:dyDescent="0.25">
      <c r="A5183" s="122" t="s">
        <v>2027</v>
      </c>
      <c r="B5183" s="122">
        <v>1</v>
      </c>
      <c r="C5183" s="122" t="s">
        <v>2237</v>
      </c>
      <c r="D5183" s="122" t="s">
        <v>2106</v>
      </c>
      <c r="E5183" s="122">
        <v>94</v>
      </c>
      <c r="F5183" s="122">
        <v>0</v>
      </c>
      <c r="G5183" s="122">
        <v>0</v>
      </c>
      <c r="H5183" s="122">
        <v>0</v>
      </c>
      <c r="I5183" s="122">
        <v>0</v>
      </c>
      <c r="J5183" s="122">
        <v>0</v>
      </c>
      <c r="K5183" s="122">
        <v>0</v>
      </c>
      <c r="L5183" s="122">
        <v>0</v>
      </c>
      <c r="M5183" s="122">
        <v>0</v>
      </c>
      <c r="N5183" s="122">
        <v>0</v>
      </c>
      <c r="O5183" s="122">
        <v>0</v>
      </c>
      <c r="P5183" s="122">
        <v>0</v>
      </c>
      <c r="Q5183" s="122">
        <v>0</v>
      </c>
      <c r="R5183" s="122">
        <v>0</v>
      </c>
      <c r="S5183" s="122">
        <v>0</v>
      </c>
      <c r="T5183" s="122">
        <v>0</v>
      </c>
      <c r="U5183" s="122">
        <v>0</v>
      </c>
      <c r="V5183" s="122">
        <v>0</v>
      </c>
      <c r="W5183" s="122">
        <v>0</v>
      </c>
      <c r="X5183" s="122">
        <v>0</v>
      </c>
      <c r="Y5183" s="122">
        <v>0</v>
      </c>
      <c r="Z5183" s="122">
        <v>0</v>
      </c>
      <c r="AA5183" s="122">
        <v>0</v>
      </c>
      <c r="AB5183" s="122">
        <v>0</v>
      </c>
      <c r="AC5183" s="122">
        <v>0</v>
      </c>
      <c r="AD5183" s="122">
        <v>0</v>
      </c>
      <c r="AE5183" s="122">
        <v>0</v>
      </c>
      <c r="AF5183" s="122">
        <v>0</v>
      </c>
      <c r="AG5183" s="122">
        <v>0</v>
      </c>
      <c r="AH5183" s="122">
        <v>0</v>
      </c>
      <c r="AI5183" s="122">
        <v>0</v>
      </c>
      <c r="AJ5183" s="122">
        <v>5.3112294E-6</v>
      </c>
      <c r="AK5183" s="122">
        <v>5.5590318999999997E-6</v>
      </c>
      <c r="AL5183" s="122">
        <v>0</v>
      </c>
    </row>
    <row r="5184" spans="1:38" hidden="1" x14ac:dyDescent="0.25">
      <c r="A5184" s="122" t="s">
        <v>2027</v>
      </c>
      <c r="B5184" s="122">
        <v>1</v>
      </c>
      <c r="C5184" s="122" t="s">
        <v>2237</v>
      </c>
      <c r="D5184" s="122" t="s">
        <v>2107</v>
      </c>
      <c r="E5184" s="122">
        <v>94</v>
      </c>
      <c r="F5184" s="122">
        <v>7.6609615099999998E-5</v>
      </c>
      <c r="G5184" s="122">
        <v>7.6609615099999998E-5</v>
      </c>
      <c r="H5184" s="122">
        <v>7.6609615099999998E-5</v>
      </c>
      <c r="I5184" s="122">
        <v>9.5761687499999997E-5</v>
      </c>
      <c r="J5184" s="122">
        <v>1.053382818E-4</v>
      </c>
      <c r="K5184" s="122">
        <v>1.3237367619999999E-4</v>
      </c>
      <c r="L5184" s="122">
        <v>1.4699692890000001E-4</v>
      </c>
      <c r="M5184" s="122">
        <v>1.553455001E-4</v>
      </c>
      <c r="N5184" s="122">
        <v>1.904818644E-4</v>
      </c>
      <c r="O5184" s="122">
        <v>1.932925832E-4</v>
      </c>
      <c r="P5184" s="122">
        <v>1.177124383E-4</v>
      </c>
      <c r="Q5184" s="122">
        <v>7.8221647799999998E-5</v>
      </c>
      <c r="R5184" s="122">
        <v>7.4780763499999997E-5</v>
      </c>
      <c r="S5184" s="122">
        <v>7.81956085E-5</v>
      </c>
      <c r="T5184" s="122">
        <v>7.7855635000000003E-5</v>
      </c>
      <c r="U5184" s="122">
        <v>7.4738438699999994E-5</v>
      </c>
      <c r="V5184" s="122">
        <v>8.8982394299999995E-5</v>
      </c>
      <c r="W5184" s="122">
        <v>8.6590130899999996E-5</v>
      </c>
      <c r="X5184" s="122">
        <v>8.18415378E-5</v>
      </c>
      <c r="Y5184" s="122">
        <v>6.2810563399999996E-5</v>
      </c>
      <c r="Z5184" s="122">
        <v>8.3912345499999994E-5</v>
      </c>
      <c r="AA5184" s="122">
        <v>2.9363769020999998E-3</v>
      </c>
      <c r="AB5184" s="122">
        <v>3.1954179543999999E-3</v>
      </c>
      <c r="AC5184" s="122">
        <v>1.18187718E-4</v>
      </c>
      <c r="AD5184" s="122">
        <v>2.1690363939999999E-4</v>
      </c>
      <c r="AE5184" s="122">
        <v>3.0553604400000001E-4</v>
      </c>
      <c r="AF5184" s="122">
        <v>3.1020675339999998E-4</v>
      </c>
      <c r="AG5184" s="122">
        <v>3.0666325370000001E-4</v>
      </c>
      <c r="AH5184" s="122">
        <v>2.7447840549999999E-4</v>
      </c>
      <c r="AI5184" s="122">
        <v>2.3079045E-4</v>
      </c>
      <c r="AJ5184" s="122">
        <v>2.536517675E-4</v>
      </c>
      <c r="AK5184" s="122">
        <v>2.4677537170000001E-4</v>
      </c>
      <c r="AL5184" s="122">
        <v>0</v>
      </c>
    </row>
    <row r="5185" spans="1:38" hidden="1" x14ac:dyDescent="0.25">
      <c r="A5185" s="122" t="s">
        <v>2027</v>
      </c>
      <c r="B5185" s="122">
        <v>1</v>
      </c>
      <c r="C5185" s="122" t="s">
        <v>2237</v>
      </c>
      <c r="D5185" s="122" t="s">
        <v>2108</v>
      </c>
      <c r="E5185" s="122">
        <v>94</v>
      </c>
      <c r="F5185" s="122">
        <v>1.6432718312100001E-2</v>
      </c>
      <c r="G5185" s="122">
        <v>1.6432718312100001E-2</v>
      </c>
      <c r="H5185" s="122">
        <v>1.6432718312100001E-2</v>
      </c>
      <c r="I5185" s="122">
        <v>2.0540897329799999E-2</v>
      </c>
      <c r="J5185" s="122">
        <v>2.2594988035900002E-2</v>
      </c>
      <c r="K5185" s="122">
        <v>2.8394235384099999E-2</v>
      </c>
      <c r="L5185" s="122">
        <v>3.1530744259699997E-2</v>
      </c>
      <c r="M5185" s="122">
        <v>3.3321692596199999E-2</v>
      </c>
      <c r="N5185" s="122">
        <v>4.0858260415100003E-2</v>
      </c>
      <c r="O5185" s="122">
        <v>4.1461306556500002E-2</v>
      </c>
      <c r="P5185" s="122">
        <v>2.5249345549400001E-2</v>
      </c>
      <c r="Q5185" s="122">
        <v>1.6778446594100001E-2</v>
      </c>
      <c r="R5185" s="122">
        <v>1.6040408631200001E-2</v>
      </c>
      <c r="S5185" s="122">
        <v>1.6773080388299999E-2</v>
      </c>
      <c r="T5185" s="122">
        <v>1.6700164354499999E-2</v>
      </c>
      <c r="U5185" s="122">
        <v>1.60313845021E-2</v>
      </c>
      <c r="V5185" s="122">
        <v>1.9086697065700001E-2</v>
      </c>
      <c r="W5185" s="122">
        <v>1.8592150805800001E-2</v>
      </c>
      <c r="X5185" s="122">
        <v>1.75797642135E-2</v>
      </c>
      <c r="Y5185" s="122">
        <v>1.5331541857300001E-2</v>
      </c>
      <c r="Z5185" s="122">
        <v>2.3542696528299999E-2</v>
      </c>
      <c r="AA5185" s="122">
        <v>4.5649802900000001E-5</v>
      </c>
      <c r="AB5185" s="122">
        <v>5.7758345800000002E-5</v>
      </c>
      <c r="AC5185" s="122">
        <v>5.56354272E-3</v>
      </c>
      <c r="AD5185" s="122">
        <v>1.0242066039999999E-2</v>
      </c>
      <c r="AE5185" s="122">
        <v>9.1834199199999998E-3</v>
      </c>
      <c r="AF5185" s="122">
        <v>4.4186425999999997E-3</v>
      </c>
      <c r="AG5185" s="122">
        <v>3.31773936E-3</v>
      </c>
      <c r="AH5185" s="122">
        <v>3.2820093600000001E-3</v>
      </c>
      <c r="AI5185" s="122">
        <v>2.9966933599999998E-3</v>
      </c>
      <c r="AJ5185" s="122">
        <v>1.7591101200000001E-3</v>
      </c>
      <c r="AK5185" s="122">
        <v>1.39294512E-3</v>
      </c>
      <c r="AL5185" s="122">
        <v>0</v>
      </c>
    </row>
    <row r="5186" spans="1:38" hidden="1" x14ac:dyDescent="0.25">
      <c r="A5186" s="122" t="s">
        <v>2027</v>
      </c>
      <c r="B5186" s="122">
        <v>1</v>
      </c>
      <c r="C5186" s="122" t="s">
        <v>2237</v>
      </c>
      <c r="D5186" s="122" t="s">
        <v>2109</v>
      </c>
      <c r="E5186" s="122">
        <v>94</v>
      </c>
      <c r="F5186" s="122">
        <v>0</v>
      </c>
      <c r="G5186" s="122">
        <v>0</v>
      </c>
      <c r="H5186" s="122">
        <v>0</v>
      </c>
      <c r="I5186" s="122">
        <v>0</v>
      </c>
      <c r="J5186" s="122">
        <v>0</v>
      </c>
      <c r="K5186" s="122">
        <v>0</v>
      </c>
      <c r="L5186" s="122">
        <v>0</v>
      </c>
      <c r="M5186" s="122">
        <v>0</v>
      </c>
      <c r="N5186" s="122">
        <v>0</v>
      </c>
      <c r="O5186" s="122">
        <v>0</v>
      </c>
      <c r="P5186" s="122">
        <v>0</v>
      </c>
      <c r="Q5186" s="122">
        <v>0</v>
      </c>
      <c r="R5186" s="122">
        <v>0</v>
      </c>
      <c r="S5186" s="122">
        <v>0</v>
      </c>
      <c r="T5186" s="122">
        <v>0</v>
      </c>
      <c r="U5186" s="122">
        <v>0</v>
      </c>
      <c r="V5186" s="122">
        <v>0</v>
      </c>
      <c r="W5186" s="122">
        <v>0</v>
      </c>
      <c r="X5186" s="122">
        <v>0</v>
      </c>
      <c r="Y5186" s="122">
        <v>0</v>
      </c>
      <c r="Z5186" s="122">
        <v>0</v>
      </c>
      <c r="AA5186" s="122">
        <v>0</v>
      </c>
      <c r="AB5186" s="122">
        <v>0</v>
      </c>
      <c r="AC5186" s="122">
        <v>0</v>
      </c>
      <c r="AD5186" s="122">
        <v>0</v>
      </c>
      <c r="AE5186" s="122">
        <v>0</v>
      </c>
      <c r="AF5186" s="122">
        <v>0</v>
      </c>
      <c r="AG5186" s="122">
        <v>0</v>
      </c>
      <c r="AH5186" s="122">
        <v>0</v>
      </c>
      <c r="AI5186" s="122">
        <v>0</v>
      </c>
      <c r="AJ5186" s="122">
        <v>0</v>
      </c>
      <c r="AK5186" s="122">
        <v>0</v>
      </c>
      <c r="AL5186" s="122">
        <v>0</v>
      </c>
    </row>
    <row r="5187" spans="1:38" hidden="1" x14ac:dyDescent="0.25">
      <c r="A5187" s="122" t="s">
        <v>2027</v>
      </c>
      <c r="B5187" s="122">
        <v>1</v>
      </c>
      <c r="C5187" s="122" t="s">
        <v>2237</v>
      </c>
      <c r="D5187" s="122" t="s">
        <v>2110</v>
      </c>
      <c r="E5187" s="122">
        <v>94</v>
      </c>
      <c r="F5187" s="122">
        <v>8.0152890038000003E-3</v>
      </c>
      <c r="G5187" s="122">
        <v>8.0154898838000008E-3</v>
      </c>
      <c r="H5187" s="122">
        <v>8.0156907637999996E-3</v>
      </c>
      <c r="I5187" s="122">
        <v>1.00197138903E-2</v>
      </c>
      <c r="J5187" s="122">
        <v>1.10218265505E-2</v>
      </c>
      <c r="K5187" s="122">
        <v>1.38506920756E-2</v>
      </c>
      <c r="L5187" s="122">
        <v>1.53807679528E-2</v>
      </c>
      <c r="M5187" s="122">
        <v>1.62545281655E-2</v>
      </c>
      <c r="N5187" s="122">
        <v>1.9930795956399999E-2</v>
      </c>
      <c r="O5187" s="122">
        <v>2.0225141279600001E-2</v>
      </c>
      <c r="P5187" s="122">
        <v>1.2317730828100001E-2</v>
      </c>
      <c r="Q5187" s="122">
        <v>8.1861321720999997E-3</v>
      </c>
      <c r="R5187" s="122">
        <v>7.8263441469999997E-3</v>
      </c>
      <c r="S5187" s="122">
        <v>8.1839162651000004E-3</v>
      </c>
      <c r="T5187" s="122">
        <v>8.1485517797999993E-3</v>
      </c>
      <c r="U5187" s="122">
        <v>7.8225447922000008E-3</v>
      </c>
      <c r="V5187" s="122">
        <v>9.3130166049000002E-3</v>
      </c>
      <c r="W5187" s="122">
        <v>9.0629129313E-3</v>
      </c>
      <c r="X5187" s="122">
        <v>8.5662808741999996E-3</v>
      </c>
      <c r="Y5187" s="122">
        <v>6.1262216987999999E-3</v>
      </c>
      <c r="Z5187" s="122">
        <v>6.6575895806999996E-3</v>
      </c>
      <c r="AA5187" s="122">
        <v>1.0356235182699999E-2</v>
      </c>
      <c r="AB5187" s="122">
        <v>1.12690619721E-2</v>
      </c>
      <c r="AC5187" s="122">
        <v>5.2837644860000003E-4</v>
      </c>
      <c r="AD5187" s="122">
        <v>9.7488737029999999E-4</v>
      </c>
      <c r="AE5187" s="122">
        <v>7.7763724399999997E-4</v>
      </c>
      <c r="AF5187" s="122">
        <v>8.0077062210000001E-4</v>
      </c>
      <c r="AG5187" s="122">
        <v>1.0983048418E-3</v>
      </c>
      <c r="AH5187" s="122">
        <v>1.5942260048999999E-3</v>
      </c>
      <c r="AI5187" s="122">
        <v>1.5578757663999999E-3</v>
      </c>
      <c r="AJ5187" s="122">
        <v>1.5158215942999999E-3</v>
      </c>
      <c r="AK5187" s="122">
        <v>1.8224587484000001E-3</v>
      </c>
      <c r="AL5187" s="122">
        <v>0</v>
      </c>
    </row>
    <row r="5188" spans="1:38" hidden="1" x14ac:dyDescent="0.25">
      <c r="A5188" s="122" t="s">
        <v>2027</v>
      </c>
      <c r="B5188" s="122">
        <v>1</v>
      </c>
      <c r="C5188" s="122" t="s">
        <v>2237</v>
      </c>
      <c r="D5188" s="122" t="s">
        <v>2111</v>
      </c>
      <c r="E5188" s="122">
        <v>94</v>
      </c>
      <c r="F5188" s="122">
        <v>0</v>
      </c>
      <c r="G5188" s="122">
        <v>0</v>
      </c>
      <c r="H5188" s="122">
        <v>0</v>
      </c>
      <c r="I5188" s="122">
        <v>0</v>
      </c>
      <c r="J5188" s="122">
        <v>0</v>
      </c>
      <c r="K5188" s="122">
        <v>0</v>
      </c>
      <c r="L5188" s="122">
        <v>0</v>
      </c>
      <c r="M5188" s="122">
        <v>0</v>
      </c>
      <c r="N5188" s="122">
        <v>0</v>
      </c>
      <c r="O5188" s="122">
        <v>0</v>
      </c>
      <c r="P5188" s="122">
        <v>0</v>
      </c>
      <c r="Q5188" s="122">
        <v>0</v>
      </c>
      <c r="R5188" s="122">
        <v>0</v>
      </c>
      <c r="S5188" s="122">
        <v>0</v>
      </c>
      <c r="T5188" s="122">
        <v>0</v>
      </c>
      <c r="U5188" s="122">
        <v>0</v>
      </c>
      <c r="V5188" s="122">
        <v>0</v>
      </c>
      <c r="W5188" s="122">
        <v>0</v>
      </c>
      <c r="X5188" s="122">
        <v>0</v>
      </c>
      <c r="Y5188" s="122">
        <v>0</v>
      </c>
      <c r="Z5188" s="122">
        <v>0</v>
      </c>
      <c r="AA5188" s="122">
        <v>0</v>
      </c>
      <c r="AB5188" s="122">
        <v>0</v>
      </c>
      <c r="AC5188" s="122">
        <v>0</v>
      </c>
      <c r="AD5188" s="122">
        <v>0</v>
      </c>
      <c r="AE5188" s="122">
        <v>0</v>
      </c>
      <c r="AF5188" s="122">
        <v>0</v>
      </c>
      <c r="AG5188" s="122">
        <v>0</v>
      </c>
      <c r="AH5188" s="122">
        <v>0</v>
      </c>
      <c r="AI5188" s="122">
        <v>0</v>
      </c>
      <c r="AJ5188" s="122">
        <v>0</v>
      </c>
      <c r="AK5188" s="122">
        <v>0</v>
      </c>
      <c r="AL5188" s="122">
        <v>0</v>
      </c>
    </row>
    <row r="5189" spans="1:38" hidden="1" x14ac:dyDescent="0.25">
      <c r="A5189" s="122" t="s">
        <v>2027</v>
      </c>
      <c r="B5189" s="122">
        <v>1</v>
      </c>
      <c r="C5189" s="122" t="s">
        <v>2237</v>
      </c>
      <c r="D5189" s="122" t="s">
        <v>2112</v>
      </c>
      <c r="E5189" s="122">
        <v>94</v>
      </c>
      <c r="F5189" s="122">
        <v>0</v>
      </c>
      <c r="G5189" s="122">
        <v>0</v>
      </c>
      <c r="H5189" s="122">
        <v>0</v>
      </c>
      <c r="I5189" s="122">
        <v>0</v>
      </c>
      <c r="J5189" s="122">
        <v>0</v>
      </c>
      <c r="K5189" s="122">
        <v>0</v>
      </c>
      <c r="L5189" s="122">
        <v>0</v>
      </c>
      <c r="M5189" s="122">
        <v>0</v>
      </c>
      <c r="N5189" s="122">
        <v>0</v>
      </c>
      <c r="O5189" s="122">
        <v>0</v>
      </c>
      <c r="P5189" s="122">
        <v>0</v>
      </c>
      <c r="Q5189" s="122">
        <v>0</v>
      </c>
      <c r="R5189" s="122">
        <v>0</v>
      </c>
      <c r="S5189" s="122">
        <v>0</v>
      </c>
      <c r="T5189" s="122">
        <v>0</v>
      </c>
      <c r="U5189" s="122">
        <v>0</v>
      </c>
      <c r="V5189" s="122">
        <v>0</v>
      </c>
      <c r="W5189" s="122">
        <v>0</v>
      </c>
      <c r="X5189" s="122">
        <v>0</v>
      </c>
      <c r="Y5189" s="122">
        <v>0</v>
      </c>
      <c r="Z5189" s="122">
        <v>0</v>
      </c>
      <c r="AA5189" s="122">
        <v>0</v>
      </c>
      <c r="AB5189" s="122">
        <v>0</v>
      </c>
      <c r="AC5189" s="122">
        <v>0</v>
      </c>
      <c r="AD5189" s="122">
        <v>0</v>
      </c>
      <c r="AE5189" s="122">
        <v>0</v>
      </c>
      <c r="AF5189" s="122">
        <v>0</v>
      </c>
      <c r="AG5189" s="122">
        <v>0</v>
      </c>
      <c r="AH5189" s="122">
        <v>0</v>
      </c>
      <c r="AI5189" s="122">
        <v>0</v>
      </c>
      <c r="AJ5189" s="122">
        <v>0</v>
      </c>
      <c r="AK5189" s="122">
        <v>0</v>
      </c>
      <c r="AL5189" s="122">
        <v>0</v>
      </c>
    </row>
    <row r="5190" spans="1:38" hidden="1" x14ac:dyDescent="0.25">
      <c r="A5190" s="122" t="s">
        <v>2027</v>
      </c>
      <c r="B5190" s="122">
        <v>1</v>
      </c>
      <c r="C5190" s="122" t="s">
        <v>2237</v>
      </c>
      <c r="D5190" s="122" t="s">
        <v>2113</v>
      </c>
      <c r="E5190" s="122">
        <v>94</v>
      </c>
      <c r="F5190" s="122">
        <v>2.3452055417999999E-2</v>
      </c>
      <c r="G5190" s="122">
        <v>2.3452055417999999E-2</v>
      </c>
      <c r="H5190" s="122">
        <v>2.3452055417999999E-2</v>
      </c>
      <c r="I5190" s="122">
        <v>2.9315069620600001E-2</v>
      </c>
      <c r="J5190" s="122">
        <v>3.2246576713399998E-2</v>
      </c>
      <c r="K5190" s="122">
        <v>4.0523008695299997E-2</v>
      </c>
      <c r="L5190" s="122">
        <v>4.4999296331799998E-2</v>
      </c>
      <c r="M5190" s="122">
        <v>4.7555258133000003E-2</v>
      </c>
      <c r="N5190" s="122">
        <v>5.8311118213699997E-2</v>
      </c>
      <c r="O5190" s="122">
        <v>5.9171760045299997E-2</v>
      </c>
      <c r="P5190" s="122">
        <v>3.6034760304100001E-2</v>
      </c>
      <c r="Q5190" s="122">
        <v>2.3945464280200002E-2</v>
      </c>
      <c r="R5190" s="122">
        <v>2.2892169020099998E-2</v>
      </c>
      <c r="S5190" s="122">
        <v>2.3937804473999999E-2</v>
      </c>
      <c r="T5190" s="122">
        <v>2.3833743429E-2</v>
      </c>
      <c r="U5190" s="122">
        <v>2.2879289308400001E-2</v>
      </c>
      <c r="V5190" s="122">
        <v>2.72396983078E-2</v>
      </c>
      <c r="W5190" s="122">
        <v>2.65073284814E-2</v>
      </c>
      <c r="X5190" s="122">
        <v>2.5098323569500001E-2</v>
      </c>
      <c r="Y5190" s="122">
        <v>1.50904706417E-2</v>
      </c>
      <c r="Z5190" s="122">
        <v>2.1829497522099998E-2</v>
      </c>
      <c r="AA5190" s="122">
        <v>9.9314960094999995E-3</v>
      </c>
      <c r="AB5190" s="122">
        <v>1.07905192197E-2</v>
      </c>
      <c r="AC5190" s="122">
        <v>1.15415907859E-2</v>
      </c>
      <c r="AD5190" s="122">
        <v>2.5725122923700001E-2</v>
      </c>
      <c r="AE5190" s="122">
        <v>2.6490543018399999E-2</v>
      </c>
      <c r="AF5190" s="122">
        <v>3.09554137372E-2</v>
      </c>
      <c r="AG5190" s="122">
        <v>3.3731507906199998E-2</v>
      </c>
      <c r="AH5190" s="122">
        <v>3.7196387323700002E-2</v>
      </c>
      <c r="AI5190" s="122">
        <v>4.3364158893599999E-2</v>
      </c>
      <c r="AJ5190" s="122">
        <v>5.1349367962799999E-2</v>
      </c>
      <c r="AK5190" s="122">
        <v>7.3672408968099998E-2</v>
      </c>
      <c r="AL5190" s="122">
        <v>0</v>
      </c>
    </row>
    <row r="5191" spans="1:38" hidden="1" x14ac:dyDescent="0.25">
      <c r="A5191" s="122" t="s">
        <v>2027</v>
      </c>
      <c r="B5191" s="122">
        <v>1</v>
      </c>
      <c r="C5191" s="122" t="s">
        <v>2237</v>
      </c>
      <c r="D5191" s="122" t="s">
        <v>2114</v>
      </c>
      <c r="E5191" s="122">
        <v>94</v>
      </c>
      <c r="F5191" s="122">
        <v>3.1920109699999999E-5</v>
      </c>
      <c r="G5191" s="122">
        <v>3.1920109699999999E-5</v>
      </c>
      <c r="H5191" s="122">
        <v>3.1920109699999999E-5</v>
      </c>
      <c r="I5191" s="122">
        <v>3.99004244E-5</v>
      </c>
      <c r="J5191" s="122">
        <v>4.3890680599999998E-5</v>
      </c>
      <c r="K5191" s="122">
        <v>5.5155734200000001E-5</v>
      </c>
      <c r="L5191" s="122">
        <v>6.1248609400000006E-5</v>
      </c>
      <c r="M5191" s="122">
        <v>6.4727356899999997E-5</v>
      </c>
      <c r="N5191" s="122">
        <v>7.93668205E-5</v>
      </c>
      <c r="O5191" s="122">
        <v>8.05387202E-5</v>
      </c>
      <c r="P5191" s="122">
        <v>4.9047069700000003E-5</v>
      </c>
      <c r="Q5191" s="122">
        <v>3.2592592999999998E-5</v>
      </c>
      <c r="R5191" s="122">
        <v>3.1157945200000002E-5</v>
      </c>
      <c r="S5191" s="122">
        <v>3.2582285899999998E-5</v>
      </c>
      <c r="T5191" s="122">
        <v>3.2439597900000003E-5</v>
      </c>
      <c r="U5191" s="122">
        <v>3.1141279299999997E-5</v>
      </c>
      <c r="V5191" s="122">
        <v>3.70757364E-5</v>
      </c>
      <c r="W5191" s="122">
        <v>4.84911545E-5</v>
      </c>
      <c r="X5191" s="122">
        <v>8.3750810599999995E-5</v>
      </c>
      <c r="Y5191" s="122">
        <v>9.2207365199999995E-5</v>
      </c>
      <c r="Z5191" s="122">
        <v>9.87240138E-5</v>
      </c>
      <c r="AA5191" s="122">
        <v>9.6205093979999997E-4</v>
      </c>
      <c r="AB5191" s="122">
        <v>1.0394127751E-3</v>
      </c>
      <c r="AC5191" s="122">
        <v>1.0000884946E-3</v>
      </c>
      <c r="AD5191" s="122">
        <v>6.8591770309999996E-4</v>
      </c>
      <c r="AE5191" s="122">
        <v>7.2618763879999998E-4</v>
      </c>
      <c r="AF5191" s="122">
        <v>8.6247728730000004E-4</v>
      </c>
      <c r="AG5191" s="122">
        <v>1.0639532351000001E-3</v>
      </c>
      <c r="AH5191" s="122">
        <v>9.5702446499999999E-4</v>
      </c>
      <c r="AI5191" s="122">
        <v>1.2443135388E-3</v>
      </c>
      <c r="AJ5191" s="122">
        <v>9.6161189329999996E-4</v>
      </c>
      <c r="AK5191" s="122">
        <v>1.0883229395E-3</v>
      </c>
      <c r="AL5191" s="122">
        <v>0</v>
      </c>
    </row>
    <row r="5192" spans="1:38" hidden="1" x14ac:dyDescent="0.25">
      <c r="A5192" s="122" t="s">
        <v>2027</v>
      </c>
      <c r="B5192" s="122">
        <v>1</v>
      </c>
      <c r="C5192" s="122" t="s">
        <v>2237</v>
      </c>
      <c r="D5192" s="122" t="s">
        <v>2136</v>
      </c>
      <c r="E5192" s="122">
        <v>94</v>
      </c>
      <c r="F5192" s="122">
        <v>0</v>
      </c>
      <c r="G5192" s="122">
        <v>0</v>
      </c>
      <c r="H5192" s="122">
        <v>0</v>
      </c>
      <c r="I5192" s="122">
        <v>0</v>
      </c>
      <c r="J5192" s="122">
        <v>0</v>
      </c>
      <c r="K5192" s="122">
        <v>0</v>
      </c>
      <c r="L5192" s="122">
        <v>0</v>
      </c>
      <c r="M5192" s="122">
        <v>0</v>
      </c>
      <c r="N5192" s="122">
        <v>0</v>
      </c>
      <c r="O5192" s="122">
        <v>0</v>
      </c>
      <c r="P5192" s="122">
        <v>0</v>
      </c>
      <c r="Q5192" s="122">
        <v>0</v>
      </c>
      <c r="R5192" s="122">
        <v>0</v>
      </c>
      <c r="S5192" s="122">
        <v>0</v>
      </c>
      <c r="T5192" s="122">
        <v>0</v>
      </c>
      <c r="U5192" s="122">
        <v>0</v>
      </c>
      <c r="V5192" s="122">
        <v>0</v>
      </c>
      <c r="W5192" s="122">
        <v>0</v>
      </c>
      <c r="X5192" s="122">
        <v>0</v>
      </c>
      <c r="Y5192" s="122">
        <v>0</v>
      </c>
      <c r="Z5192" s="122">
        <v>0</v>
      </c>
      <c r="AA5192" s="122">
        <v>0</v>
      </c>
      <c r="AB5192" s="122">
        <v>0</v>
      </c>
      <c r="AC5192" s="122">
        <v>0</v>
      </c>
      <c r="AD5192" s="122">
        <v>0</v>
      </c>
      <c r="AE5192" s="122">
        <v>0</v>
      </c>
      <c r="AF5192" s="122">
        <v>0</v>
      </c>
      <c r="AG5192" s="122">
        <v>0</v>
      </c>
      <c r="AH5192" s="122">
        <v>0</v>
      </c>
      <c r="AI5192" s="122">
        <v>0</v>
      </c>
      <c r="AJ5192" s="122">
        <v>0</v>
      </c>
      <c r="AK5192" s="122">
        <v>0</v>
      </c>
      <c r="AL5192" s="122">
        <v>0</v>
      </c>
    </row>
    <row r="5193" spans="1:38" hidden="1" x14ac:dyDescent="0.25">
      <c r="A5193" s="122" t="s">
        <v>2027</v>
      </c>
      <c r="B5193" s="122">
        <v>1</v>
      </c>
      <c r="C5193" s="122" t="s">
        <v>2237</v>
      </c>
      <c r="D5193" s="122" t="s">
        <v>2170</v>
      </c>
      <c r="E5193" s="122">
        <v>94</v>
      </c>
      <c r="F5193" s="122">
        <v>0</v>
      </c>
      <c r="G5193" s="122">
        <v>0</v>
      </c>
      <c r="H5193" s="122">
        <v>0</v>
      </c>
      <c r="I5193" s="122">
        <v>0</v>
      </c>
      <c r="J5193" s="122">
        <v>0</v>
      </c>
      <c r="K5193" s="122">
        <v>0</v>
      </c>
      <c r="L5193" s="122">
        <v>0</v>
      </c>
      <c r="M5193" s="122">
        <v>0</v>
      </c>
      <c r="N5193" s="122">
        <v>0</v>
      </c>
      <c r="O5193" s="122">
        <v>0</v>
      </c>
      <c r="P5193" s="122">
        <v>0</v>
      </c>
      <c r="Q5193" s="122">
        <v>0</v>
      </c>
      <c r="R5193" s="122">
        <v>0</v>
      </c>
      <c r="S5193" s="122">
        <v>0</v>
      </c>
      <c r="T5193" s="122">
        <v>0</v>
      </c>
      <c r="U5193" s="122">
        <v>0</v>
      </c>
      <c r="V5193" s="122">
        <v>0</v>
      </c>
      <c r="W5193" s="122">
        <v>0</v>
      </c>
      <c r="X5193" s="122">
        <v>0</v>
      </c>
      <c r="Y5193" s="122">
        <v>0</v>
      </c>
      <c r="Z5193" s="122">
        <v>0</v>
      </c>
      <c r="AA5193" s="122">
        <v>0</v>
      </c>
      <c r="AB5193" s="122">
        <v>0</v>
      </c>
      <c r="AC5193" s="122">
        <v>0</v>
      </c>
      <c r="AD5193" s="122">
        <v>0</v>
      </c>
      <c r="AE5193" s="122">
        <v>0</v>
      </c>
      <c r="AF5193" s="122">
        <v>0</v>
      </c>
      <c r="AG5193" s="122">
        <v>0</v>
      </c>
      <c r="AH5193" s="122">
        <v>0</v>
      </c>
      <c r="AI5193" s="122">
        <v>0</v>
      </c>
      <c r="AJ5193" s="122">
        <v>0</v>
      </c>
      <c r="AK5193" s="122">
        <v>0</v>
      </c>
      <c r="AL5193" s="122">
        <v>0</v>
      </c>
    </row>
    <row r="5194" spans="1:38" hidden="1" x14ac:dyDescent="0.25">
      <c r="A5194" s="122" t="s">
        <v>2027</v>
      </c>
      <c r="B5194" s="122">
        <v>1</v>
      </c>
      <c r="C5194" s="122" t="s">
        <v>2237</v>
      </c>
      <c r="D5194" s="122" t="s">
        <v>2115</v>
      </c>
      <c r="E5194" s="122">
        <v>94</v>
      </c>
      <c r="F5194" s="122">
        <v>0</v>
      </c>
      <c r="G5194" s="122">
        <v>0</v>
      </c>
      <c r="H5194" s="122">
        <v>0</v>
      </c>
      <c r="I5194" s="122">
        <v>0</v>
      </c>
      <c r="J5194" s="122">
        <v>0</v>
      </c>
      <c r="K5194" s="122">
        <v>0</v>
      </c>
      <c r="L5194" s="122">
        <v>0</v>
      </c>
      <c r="M5194" s="122">
        <v>0</v>
      </c>
      <c r="N5194" s="122">
        <v>0</v>
      </c>
      <c r="O5194" s="122">
        <v>0</v>
      </c>
      <c r="P5194" s="122">
        <v>0</v>
      </c>
      <c r="Q5194" s="122">
        <v>0</v>
      </c>
      <c r="R5194" s="122">
        <v>0</v>
      </c>
      <c r="S5194" s="122">
        <v>0</v>
      </c>
      <c r="T5194" s="122">
        <v>0</v>
      </c>
      <c r="U5194" s="122">
        <v>0</v>
      </c>
      <c r="V5194" s="122">
        <v>0</v>
      </c>
      <c r="W5194" s="122">
        <v>0</v>
      </c>
      <c r="X5194" s="122">
        <v>0</v>
      </c>
      <c r="Y5194" s="122">
        <v>0</v>
      </c>
      <c r="Z5194" s="122">
        <v>0</v>
      </c>
      <c r="AA5194" s="122">
        <v>0</v>
      </c>
      <c r="AB5194" s="122">
        <v>0</v>
      </c>
      <c r="AC5194" s="122">
        <v>0</v>
      </c>
      <c r="AD5194" s="122">
        <v>0</v>
      </c>
      <c r="AE5194" s="122">
        <v>0</v>
      </c>
      <c r="AF5194" s="122">
        <v>0</v>
      </c>
      <c r="AG5194" s="122">
        <v>0</v>
      </c>
      <c r="AH5194" s="122">
        <v>0</v>
      </c>
      <c r="AI5194" s="122">
        <v>0</v>
      </c>
      <c r="AJ5194" s="122">
        <v>0</v>
      </c>
      <c r="AK5194" s="122">
        <v>0</v>
      </c>
      <c r="AL5194" s="122">
        <v>0</v>
      </c>
    </row>
    <row r="5195" spans="1:38" hidden="1" x14ac:dyDescent="0.25">
      <c r="A5195" s="122" t="s">
        <v>2027</v>
      </c>
      <c r="B5195" s="122">
        <v>1</v>
      </c>
      <c r="C5195" s="122" t="s">
        <v>2237</v>
      </c>
      <c r="D5195" s="122" t="s">
        <v>2116</v>
      </c>
      <c r="E5195" s="122">
        <v>94</v>
      </c>
      <c r="F5195" s="122">
        <v>0</v>
      </c>
      <c r="G5195" s="122">
        <v>0</v>
      </c>
      <c r="H5195" s="122">
        <v>0</v>
      </c>
      <c r="I5195" s="122">
        <v>0</v>
      </c>
      <c r="J5195" s="122">
        <v>0</v>
      </c>
      <c r="K5195" s="122">
        <v>0</v>
      </c>
      <c r="L5195" s="122">
        <v>0</v>
      </c>
      <c r="M5195" s="122">
        <v>0</v>
      </c>
      <c r="N5195" s="122">
        <v>0</v>
      </c>
      <c r="O5195" s="122">
        <v>0</v>
      </c>
      <c r="P5195" s="122">
        <v>0</v>
      </c>
      <c r="Q5195" s="122">
        <v>0</v>
      </c>
      <c r="R5195" s="122">
        <v>0</v>
      </c>
      <c r="S5195" s="122">
        <v>0</v>
      </c>
      <c r="T5195" s="122">
        <v>0</v>
      </c>
      <c r="U5195" s="122">
        <v>0</v>
      </c>
      <c r="V5195" s="122">
        <v>0</v>
      </c>
      <c r="W5195" s="122">
        <v>0</v>
      </c>
      <c r="X5195" s="122">
        <v>0</v>
      </c>
      <c r="Y5195" s="122">
        <v>0</v>
      </c>
      <c r="Z5195" s="122">
        <v>0</v>
      </c>
      <c r="AA5195" s="122">
        <v>3.157408759E-4</v>
      </c>
      <c r="AB5195" s="122">
        <v>3.4359379630000001E-4</v>
      </c>
      <c r="AC5195" s="122">
        <v>1.27077672E-5</v>
      </c>
      <c r="AD5195" s="122">
        <v>2.4630232899999999E-5</v>
      </c>
      <c r="AE5195" s="122">
        <v>0</v>
      </c>
      <c r="AF5195" s="122">
        <v>0</v>
      </c>
      <c r="AG5195" s="122">
        <v>0</v>
      </c>
      <c r="AH5195" s="122">
        <v>0</v>
      </c>
      <c r="AI5195" s="122">
        <v>0</v>
      </c>
      <c r="AJ5195" s="122">
        <v>0</v>
      </c>
      <c r="AK5195" s="122">
        <v>0</v>
      </c>
      <c r="AL5195" s="122">
        <v>0</v>
      </c>
    </row>
    <row r="5196" spans="1:38" hidden="1" x14ac:dyDescent="0.25">
      <c r="A5196" s="122" t="s">
        <v>2027</v>
      </c>
      <c r="B5196" s="122">
        <v>1</v>
      </c>
      <c r="C5196" s="122" t="s">
        <v>2237</v>
      </c>
      <c r="D5196" s="122" t="s">
        <v>2117</v>
      </c>
      <c r="E5196" s="122">
        <v>94</v>
      </c>
      <c r="F5196" s="122">
        <v>0</v>
      </c>
      <c r="G5196" s="122">
        <v>0</v>
      </c>
      <c r="H5196" s="122">
        <v>0</v>
      </c>
      <c r="I5196" s="122">
        <v>0</v>
      </c>
      <c r="J5196" s="122">
        <v>0</v>
      </c>
      <c r="K5196" s="122">
        <v>0</v>
      </c>
      <c r="L5196" s="122">
        <v>0</v>
      </c>
      <c r="M5196" s="122">
        <v>0</v>
      </c>
      <c r="N5196" s="122">
        <v>0</v>
      </c>
      <c r="O5196" s="122">
        <v>0</v>
      </c>
      <c r="P5196" s="122">
        <v>0</v>
      </c>
      <c r="Q5196" s="122">
        <v>0</v>
      </c>
      <c r="R5196" s="122">
        <v>0</v>
      </c>
      <c r="S5196" s="122">
        <v>0</v>
      </c>
      <c r="T5196" s="122">
        <v>0</v>
      </c>
      <c r="U5196" s="122">
        <v>0</v>
      </c>
      <c r="V5196" s="122">
        <v>0</v>
      </c>
      <c r="W5196" s="122">
        <v>0</v>
      </c>
      <c r="X5196" s="122">
        <v>0</v>
      </c>
      <c r="Y5196" s="122">
        <v>0</v>
      </c>
      <c r="Z5196" s="122">
        <v>0</v>
      </c>
      <c r="AA5196" s="122">
        <v>0</v>
      </c>
      <c r="AB5196" s="122">
        <v>0</v>
      </c>
      <c r="AC5196" s="122">
        <v>0</v>
      </c>
      <c r="AD5196" s="122">
        <v>0</v>
      </c>
      <c r="AE5196" s="122">
        <v>0</v>
      </c>
      <c r="AF5196" s="122">
        <v>0</v>
      </c>
      <c r="AG5196" s="122">
        <v>0</v>
      </c>
      <c r="AH5196" s="122">
        <v>0</v>
      </c>
      <c r="AI5196" s="122">
        <v>0</v>
      </c>
      <c r="AJ5196" s="122">
        <v>0</v>
      </c>
      <c r="AK5196" s="122">
        <v>0</v>
      </c>
      <c r="AL5196" s="122">
        <v>0</v>
      </c>
    </row>
    <row r="5197" spans="1:38" hidden="1" x14ac:dyDescent="0.25">
      <c r="A5197" s="122" t="s">
        <v>2027</v>
      </c>
      <c r="B5197" s="122">
        <v>1</v>
      </c>
      <c r="C5197" s="122" t="s">
        <v>2237</v>
      </c>
      <c r="D5197" s="122" t="s">
        <v>2118</v>
      </c>
      <c r="E5197" s="122">
        <v>94</v>
      </c>
      <c r="F5197" s="122">
        <v>0</v>
      </c>
      <c r="G5197" s="122">
        <v>0</v>
      </c>
      <c r="H5197" s="122">
        <v>0</v>
      </c>
      <c r="I5197" s="122">
        <v>0</v>
      </c>
      <c r="J5197" s="122">
        <v>0</v>
      </c>
      <c r="K5197" s="122">
        <v>0</v>
      </c>
      <c r="L5197" s="122">
        <v>0</v>
      </c>
      <c r="M5197" s="122">
        <v>0</v>
      </c>
      <c r="N5197" s="122">
        <v>0</v>
      </c>
      <c r="O5197" s="122">
        <v>0</v>
      </c>
      <c r="P5197" s="122">
        <v>0</v>
      </c>
      <c r="Q5197" s="122">
        <v>0</v>
      </c>
      <c r="R5197" s="122">
        <v>0</v>
      </c>
      <c r="S5197" s="122">
        <v>0</v>
      </c>
      <c r="T5197" s="122">
        <v>0</v>
      </c>
      <c r="U5197" s="122">
        <v>0</v>
      </c>
      <c r="V5197" s="122">
        <v>0</v>
      </c>
      <c r="W5197" s="122">
        <v>0</v>
      </c>
      <c r="X5197" s="122">
        <v>0</v>
      </c>
      <c r="Y5197" s="122">
        <v>0</v>
      </c>
      <c r="Z5197" s="122">
        <v>0</v>
      </c>
      <c r="AA5197" s="122">
        <v>0</v>
      </c>
      <c r="AB5197" s="122">
        <v>0</v>
      </c>
      <c r="AC5197" s="122">
        <v>0</v>
      </c>
      <c r="AD5197" s="122">
        <v>0</v>
      </c>
      <c r="AE5197" s="122">
        <v>0</v>
      </c>
      <c r="AF5197" s="122">
        <v>0</v>
      </c>
      <c r="AG5197" s="122">
        <v>0</v>
      </c>
      <c r="AH5197" s="122">
        <v>0</v>
      </c>
      <c r="AI5197" s="122">
        <v>0</v>
      </c>
      <c r="AJ5197" s="122">
        <v>0</v>
      </c>
      <c r="AK5197" s="122">
        <v>0</v>
      </c>
      <c r="AL5197" s="122">
        <v>0</v>
      </c>
    </row>
    <row r="5198" spans="1:38" hidden="1" x14ac:dyDescent="0.25">
      <c r="A5198" s="122" t="s">
        <v>2027</v>
      </c>
      <c r="B5198" s="122">
        <v>1</v>
      </c>
      <c r="C5198" s="122" t="s">
        <v>2237</v>
      </c>
      <c r="D5198" s="122" t="s">
        <v>2119</v>
      </c>
      <c r="E5198" s="122">
        <v>94</v>
      </c>
      <c r="F5198" s="122">
        <v>4.0849623033999999E-2</v>
      </c>
      <c r="G5198" s="122">
        <v>4.0849623033999999E-2</v>
      </c>
      <c r="H5198" s="122">
        <v>4.0849623033999999E-2</v>
      </c>
      <c r="I5198" s="122">
        <v>5.10620294775E-2</v>
      </c>
      <c r="J5198" s="122">
        <v>5.6168232118899999E-2</v>
      </c>
      <c r="K5198" s="122">
        <v>7.0584416140600001E-2</v>
      </c>
      <c r="L5198" s="122">
        <v>7.8381372929199999E-2</v>
      </c>
      <c r="M5198" s="122">
        <v>8.2833439480099996E-2</v>
      </c>
      <c r="N5198" s="122">
        <v>0.1015683771633</v>
      </c>
      <c r="O5198" s="122">
        <v>0.1030674730689</v>
      </c>
      <c r="P5198" s="122">
        <v>6.2766624271300003E-2</v>
      </c>
      <c r="Q5198" s="122">
        <v>4.1709060448199997E-2</v>
      </c>
      <c r="R5198" s="122">
        <v>3.9874392566900001E-2</v>
      </c>
      <c r="S5198" s="122">
        <v>4.1695719515500003E-2</v>
      </c>
      <c r="T5198" s="122">
        <v>4.1514461641900001E-2</v>
      </c>
      <c r="U5198" s="122">
        <v>3.98519586218E-2</v>
      </c>
      <c r="V5198" s="122">
        <v>4.7447073856300002E-2</v>
      </c>
      <c r="W5198" s="122">
        <v>4.6171408129600001E-2</v>
      </c>
      <c r="X5198" s="122">
        <v>4.3639316918100003E-2</v>
      </c>
      <c r="Y5198" s="122">
        <v>3.6053487428500001E-2</v>
      </c>
      <c r="Z5198" s="122">
        <v>4.6839805604699997E-2</v>
      </c>
      <c r="AA5198" s="122">
        <v>6.2841722510000003E-2</v>
      </c>
      <c r="AB5198" s="122">
        <v>6.8383250857700001E-2</v>
      </c>
      <c r="AC5198" s="122">
        <v>7.6287027526299997E-2</v>
      </c>
      <c r="AD5198" s="122">
        <v>8.3985984982700004E-2</v>
      </c>
      <c r="AE5198" s="122">
        <v>9.0328259310700001E-2</v>
      </c>
      <c r="AF5198" s="122">
        <v>9.8836308652700003E-2</v>
      </c>
      <c r="AG5198" s="122">
        <v>0.11901246439469999</v>
      </c>
      <c r="AH5198" s="122">
        <v>0.12802001718700001</v>
      </c>
      <c r="AI5198" s="122">
        <v>0.1244310764388</v>
      </c>
      <c r="AJ5198" s="122">
        <v>0.13014950078849999</v>
      </c>
      <c r="AK5198" s="122">
        <v>0.13599445613989999</v>
      </c>
      <c r="AL5198" s="122">
        <v>0</v>
      </c>
    </row>
    <row r="5199" spans="1:38" hidden="1" x14ac:dyDescent="0.25">
      <c r="A5199" s="122" t="s">
        <v>2027</v>
      </c>
      <c r="B5199" s="122">
        <v>1</v>
      </c>
      <c r="C5199" s="122" t="s">
        <v>2237</v>
      </c>
      <c r="D5199" s="122" t="s">
        <v>2120</v>
      </c>
      <c r="E5199" s="122">
        <v>94</v>
      </c>
      <c r="F5199" s="122">
        <v>8.7478373468999997E-3</v>
      </c>
      <c r="G5199" s="122">
        <v>8.7478373468999997E-3</v>
      </c>
      <c r="H5199" s="122">
        <v>8.7478373468999997E-3</v>
      </c>
      <c r="I5199" s="122">
        <v>1.0934795730899999E-2</v>
      </c>
      <c r="J5199" s="122">
        <v>1.20282761745E-2</v>
      </c>
      <c r="K5199" s="122">
        <v>1.5115462269100001E-2</v>
      </c>
      <c r="L5199" s="122">
        <v>1.6785160015300001E-2</v>
      </c>
      <c r="M5199" s="122">
        <v>1.7738557697000001E-2</v>
      </c>
      <c r="N5199" s="122">
        <v>2.1750594217499999E-2</v>
      </c>
      <c r="O5199" s="122">
        <v>2.2071622161999999E-2</v>
      </c>
      <c r="P5199" s="122">
        <v>1.3441303625299999E-2</v>
      </c>
      <c r="Q5199" s="122">
        <v>8.9318825540000008E-3</v>
      </c>
      <c r="R5199" s="122">
        <v>8.5389936154999999E-3</v>
      </c>
      <c r="S5199" s="122">
        <v>8.9290260973999992E-3</v>
      </c>
      <c r="T5199" s="122">
        <v>8.8902103435000001E-3</v>
      </c>
      <c r="U5199" s="122">
        <v>8.5341894529999997E-3</v>
      </c>
      <c r="V5199" s="122">
        <v>1.01606626228E-2</v>
      </c>
      <c r="W5199" s="122">
        <v>9.8874830151000001E-3</v>
      </c>
      <c r="X5199" s="122">
        <v>9.3452420822000004E-3</v>
      </c>
      <c r="Y5199" s="122">
        <v>7.3193309895999998E-3</v>
      </c>
      <c r="Z5199" s="122">
        <v>9.7784776181000007E-3</v>
      </c>
      <c r="AA5199" s="122">
        <v>1.3125747649999999E-4</v>
      </c>
      <c r="AB5199" s="122">
        <v>1.3960883649999999E-4</v>
      </c>
      <c r="AC5199" s="122">
        <v>1.6882019679999999E-2</v>
      </c>
      <c r="AD5199" s="122">
        <v>1.72359482E-2</v>
      </c>
      <c r="AE5199" s="122">
        <v>1.6149976999999999E-2</v>
      </c>
      <c r="AF5199" s="122">
        <v>1.6385102039599999E-2</v>
      </c>
      <c r="AG5199" s="122">
        <v>1.76333784E-2</v>
      </c>
      <c r="AH5199" s="122">
        <v>1.04106302704E-2</v>
      </c>
      <c r="AI5199" s="122">
        <v>1.43440484596E-2</v>
      </c>
      <c r="AJ5199" s="122">
        <v>7.1073336418999997E-3</v>
      </c>
      <c r="AK5199" s="122">
        <v>4.2610171564000003E-3</v>
      </c>
      <c r="AL5199" s="122">
        <v>0</v>
      </c>
    </row>
    <row r="5200" spans="1:38" hidden="1" x14ac:dyDescent="0.25">
      <c r="A5200" s="122" t="s">
        <v>2027</v>
      </c>
      <c r="B5200" s="122">
        <v>1</v>
      </c>
      <c r="C5200" s="122" t="s">
        <v>2237</v>
      </c>
      <c r="D5200" s="122" t="s">
        <v>2121</v>
      </c>
      <c r="E5200" s="122">
        <v>94</v>
      </c>
      <c r="F5200" s="122">
        <v>1.6392219492399999E-2</v>
      </c>
      <c r="G5200" s="122">
        <v>1.6392219492399999E-2</v>
      </c>
      <c r="H5200" s="122">
        <v>1.6392219492399999E-2</v>
      </c>
      <c r="I5200" s="122">
        <v>2.04902742653E-2</v>
      </c>
      <c r="J5200" s="122">
        <v>2.2539301059799999E-2</v>
      </c>
      <c r="K5200" s="122">
        <v>2.83242560977E-2</v>
      </c>
      <c r="L5200" s="122">
        <v>3.1453034869899997E-2</v>
      </c>
      <c r="M5200" s="122">
        <v>3.3239568637999997E-2</v>
      </c>
      <c r="N5200" s="122">
        <v>4.0757562990499999E-2</v>
      </c>
      <c r="O5200" s="122">
        <v>4.1359123575899999E-2</v>
      </c>
      <c r="P5200" s="122">
        <v>2.5187117494099999E-2</v>
      </c>
      <c r="Q5200" s="122">
        <v>1.6737095625899999E-2</v>
      </c>
      <c r="R5200" s="122">
        <v>1.6000876243499999E-2</v>
      </c>
      <c r="S5200" s="122">
        <v>1.6731742366500001E-2</v>
      </c>
      <c r="T5200" s="122">
        <v>1.6659007060600001E-2</v>
      </c>
      <c r="U5200" s="122">
        <v>1.5991874597200001E-2</v>
      </c>
      <c r="V5200" s="122">
        <v>1.90396577006E-2</v>
      </c>
      <c r="W5200" s="122">
        <v>1.85277556194E-2</v>
      </c>
      <c r="X5200" s="122">
        <v>1.75116725147E-2</v>
      </c>
      <c r="Y5200" s="122">
        <v>8.5030711905000004E-3</v>
      </c>
      <c r="Z5200" s="122">
        <v>8.8993586548000003E-3</v>
      </c>
      <c r="AA5200" s="122">
        <v>1.31476982453E-2</v>
      </c>
      <c r="AB5200" s="122">
        <v>1.42868440492E-2</v>
      </c>
      <c r="AC5200" s="122">
        <v>1.67436093031E-2</v>
      </c>
      <c r="AD5200" s="122">
        <v>1.4187308079699999E-2</v>
      </c>
      <c r="AE5200" s="122">
        <v>1.391523672E-2</v>
      </c>
      <c r="AF5200" s="122">
        <v>1.46623997716E-2</v>
      </c>
      <c r="AG5200" s="122">
        <v>1.4313574631600001E-2</v>
      </c>
      <c r="AH5200" s="122">
        <v>1.4112691646900001E-2</v>
      </c>
      <c r="AI5200" s="122">
        <v>1.3217540472700001E-2</v>
      </c>
      <c r="AJ5200" s="122">
        <v>1.2768439852400001E-2</v>
      </c>
      <c r="AK5200" s="122">
        <v>1.49749234645E-2</v>
      </c>
      <c r="AL5200" s="122">
        <v>0</v>
      </c>
    </row>
    <row r="5201" spans="1:38" hidden="1" x14ac:dyDescent="0.25">
      <c r="A5201" s="122" t="s">
        <v>2027</v>
      </c>
      <c r="B5201" s="122">
        <v>1</v>
      </c>
      <c r="C5201" s="122" t="s">
        <v>2237</v>
      </c>
      <c r="D5201" s="122" t="s">
        <v>2138</v>
      </c>
      <c r="E5201" s="122">
        <v>94</v>
      </c>
      <c r="F5201" s="122">
        <v>0</v>
      </c>
      <c r="G5201" s="122">
        <v>0</v>
      </c>
      <c r="H5201" s="122">
        <v>0</v>
      </c>
      <c r="I5201" s="122">
        <v>0</v>
      </c>
      <c r="J5201" s="122">
        <v>0</v>
      </c>
      <c r="K5201" s="122">
        <v>0</v>
      </c>
      <c r="L5201" s="122">
        <v>0</v>
      </c>
      <c r="M5201" s="122">
        <v>0</v>
      </c>
      <c r="N5201" s="122">
        <v>0</v>
      </c>
      <c r="O5201" s="122">
        <v>0</v>
      </c>
      <c r="P5201" s="122">
        <v>0</v>
      </c>
      <c r="Q5201" s="122">
        <v>0</v>
      </c>
      <c r="R5201" s="122">
        <v>0</v>
      </c>
      <c r="S5201" s="122">
        <v>0</v>
      </c>
      <c r="T5201" s="122">
        <v>0</v>
      </c>
      <c r="U5201" s="122">
        <v>0</v>
      </c>
      <c r="V5201" s="122">
        <v>0</v>
      </c>
      <c r="W5201" s="122">
        <v>0</v>
      </c>
      <c r="X5201" s="122">
        <v>0</v>
      </c>
      <c r="Y5201" s="122">
        <v>0</v>
      </c>
      <c r="Z5201" s="122">
        <v>0</v>
      </c>
      <c r="AA5201" s="122">
        <v>0</v>
      </c>
      <c r="AB5201" s="122">
        <v>0</v>
      </c>
      <c r="AC5201" s="122">
        <v>0</v>
      </c>
      <c r="AD5201" s="122">
        <v>0</v>
      </c>
      <c r="AE5201" s="122">
        <v>0</v>
      </c>
      <c r="AF5201" s="122">
        <v>0</v>
      </c>
      <c r="AG5201" s="122">
        <v>0</v>
      </c>
      <c r="AH5201" s="122">
        <v>0</v>
      </c>
      <c r="AI5201" s="122">
        <v>0</v>
      </c>
      <c r="AJ5201" s="122">
        <v>0</v>
      </c>
      <c r="AK5201" s="122">
        <v>0</v>
      </c>
      <c r="AL5201" s="122">
        <v>0</v>
      </c>
    </row>
    <row r="5202" spans="1:38" hidden="1" x14ac:dyDescent="0.25">
      <c r="A5202" s="122" t="s">
        <v>2027</v>
      </c>
      <c r="B5202" s="122">
        <v>1</v>
      </c>
      <c r="C5202" s="122" t="s">
        <v>2237</v>
      </c>
      <c r="D5202" s="122" t="s">
        <v>2122</v>
      </c>
      <c r="E5202" s="122">
        <v>94</v>
      </c>
      <c r="F5202" s="122">
        <v>7.9226901367999997E-3</v>
      </c>
      <c r="G5202" s="122">
        <v>7.9226901367999997E-3</v>
      </c>
      <c r="H5202" s="122">
        <v>7.9226901367999997E-3</v>
      </c>
      <c r="I5202" s="122">
        <v>9.9033627330999997E-3</v>
      </c>
      <c r="J5202" s="122">
        <v>1.08936983182E-2</v>
      </c>
      <c r="K5202" s="122">
        <v>1.3689683811300001E-2</v>
      </c>
      <c r="L5202" s="122">
        <v>1.52018861366E-2</v>
      </c>
      <c r="M5202" s="122">
        <v>1.6065353634699998E-2</v>
      </c>
      <c r="N5202" s="122">
        <v>1.9698950803699999E-2</v>
      </c>
      <c r="O5202" s="122">
        <v>1.9989697304399999E-2</v>
      </c>
      <c r="P5202" s="122">
        <v>1.2173441940399999E-2</v>
      </c>
      <c r="Q5202" s="122">
        <v>8.0893758678999995E-3</v>
      </c>
      <c r="R5202" s="122">
        <v>7.7335457466000002E-3</v>
      </c>
      <c r="S5202" s="122">
        <v>8.0867879449000001E-3</v>
      </c>
      <c r="T5202" s="122">
        <v>8.0516332513000007E-3</v>
      </c>
      <c r="U5202" s="122">
        <v>7.7291955259000001E-3</v>
      </c>
      <c r="V5202" s="122">
        <v>9.2022502767999999E-3</v>
      </c>
      <c r="W5202" s="122">
        <v>8.9548377599000008E-3</v>
      </c>
      <c r="X5202" s="122">
        <v>8.4637444644999997E-3</v>
      </c>
      <c r="Y5202" s="122">
        <v>6.4956037311999998E-3</v>
      </c>
      <c r="Z5202" s="122">
        <v>8.6779950135000006E-3</v>
      </c>
      <c r="AA5202" s="122">
        <v>1.2615812634999999E-3</v>
      </c>
      <c r="AB5202" s="122">
        <v>5.944611616E-4</v>
      </c>
      <c r="AC5202" s="122">
        <v>1.20365205769E-2</v>
      </c>
      <c r="AD5202" s="122">
        <v>1.313133566E-2</v>
      </c>
      <c r="AE5202" s="122">
        <v>1.4547097956700001E-2</v>
      </c>
      <c r="AF5202" s="122">
        <v>1.20966652E-2</v>
      </c>
      <c r="AG5202" s="122">
        <v>1.70596212E-2</v>
      </c>
      <c r="AH5202" s="122">
        <v>1.56611653835E-2</v>
      </c>
      <c r="AI5202" s="122">
        <v>1.6011800832699999E-2</v>
      </c>
      <c r="AJ5202" s="122">
        <v>1.6110334519999998E-2</v>
      </c>
      <c r="AK5202" s="122">
        <v>1.6420460238699999E-2</v>
      </c>
      <c r="AL5202" s="122">
        <v>0</v>
      </c>
    </row>
    <row r="5203" spans="1:38" hidden="1" x14ac:dyDescent="0.25">
      <c r="A5203" s="122" t="s">
        <v>2027</v>
      </c>
      <c r="B5203" s="122">
        <v>1</v>
      </c>
      <c r="C5203" s="122" t="s">
        <v>2237</v>
      </c>
      <c r="D5203" s="122" t="s">
        <v>2123</v>
      </c>
      <c r="E5203" s="122">
        <v>94</v>
      </c>
      <c r="F5203" s="122">
        <v>3.7066981063999999E-3</v>
      </c>
      <c r="G5203" s="122">
        <v>3.7066981063999999E-3</v>
      </c>
      <c r="H5203" s="122">
        <v>3.7066981063999999E-3</v>
      </c>
      <c r="I5203" s="122">
        <v>4.6333726061000002E-3</v>
      </c>
      <c r="J5203" s="122">
        <v>5.0967105721000001E-3</v>
      </c>
      <c r="K5203" s="122">
        <v>6.4048367322999998E-3</v>
      </c>
      <c r="L5203" s="122">
        <v>7.1123328964000001E-3</v>
      </c>
      <c r="M5203" s="122">
        <v>7.5163132825000001E-3</v>
      </c>
      <c r="N5203" s="122">
        <v>9.2163238287999993E-3</v>
      </c>
      <c r="O5203" s="122">
        <v>9.3523516379000003E-3</v>
      </c>
      <c r="P5203" s="122">
        <v>5.6954488107999997E-3</v>
      </c>
      <c r="Q5203" s="122">
        <v>3.7846832094999999E-3</v>
      </c>
      <c r="R5203" s="122">
        <v>3.6182061403999999E-3</v>
      </c>
      <c r="S5203" s="122">
        <v>3.7834734798999998E-3</v>
      </c>
      <c r="T5203" s="122">
        <v>3.7670261789E-3</v>
      </c>
      <c r="U5203" s="122">
        <v>3.6161705451E-3</v>
      </c>
      <c r="V5203" s="122">
        <v>4.3053514491999999E-3</v>
      </c>
      <c r="W5203" s="122">
        <v>4.1895976930999999E-3</v>
      </c>
      <c r="X5203" s="122">
        <v>3.9598353923999997E-3</v>
      </c>
      <c r="Y5203" s="122">
        <v>3.1008520836999999E-3</v>
      </c>
      <c r="Z5203" s="122">
        <v>4.1867304128000004E-3</v>
      </c>
      <c r="AA5203" s="122">
        <v>2.673443593E-4</v>
      </c>
      <c r="AB5203" s="122">
        <v>2.9161663460000001E-4</v>
      </c>
      <c r="AC5203" s="122">
        <v>9.1839333269000002E-3</v>
      </c>
      <c r="AD5203" s="122">
        <v>8.7351996546E-3</v>
      </c>
      <c r="AE5203" s="122">
        <v>8.9277497366000002E-3</v>
      </c>
      <c r="AF5203" s="122">
        <v>9.6445268892000006E-3</v>
      </c>
      <c r="AG5203" s="122">
        <v>9.4188125482999995E-3</v>
      </c>
      <c r="AH5203" s="122">
        <v>1.0998654033899999E-2</v>
      </c>
      <c r="AI5203" s="122">
        <v>9.4879045248000005E-3</v>
      </c>
      <c r="AJ5203" s="122">
        <v>1.23663384501E-2</v>
      </c>
      <c r="AK5203" s="122">
        <v>1.1662518961E-2</v>
      </c>
      <c r="AL5203" s="122">
        <v>0</v>
      </c>
    </row>
    <row r="5204" spans="1:38" hidden="1" x14ac:dyDescent="0.25">
      <c r="A5204" s="122" t="s">
        <v>2027</v>
      </c>
      <c r="B5204" s="122">
        <v>1</v>
      </c>
      <c r="C5204" s="122" t="s">
        <v>2237</v>
      </c>
      <c r="D5204" s="122" t="s">
        <v>2124</v>
      </c>
      <c r="E5204" s="122">
        <v>94</v>
      </c>
      <c r="F5204" s="122">
        <v>0</v>
      </c>
      <c r="G5204" s="122">
        <v>0</v>
      </c>
      <c r="H5204" s="122">
        <v>0</v>
      </c>
      <c r="I5204" s="122">
        <v>0</v>
      </c>
      <c r="J5204" s="122">
        <v>0</v>
      </c>
      <c r="K5204" s="122">
        <v>0</v>
      </c>
      <c r="L5204" s="122">
        <v>0</v>
      </c>
      <c r="M5204" s="122">
        <v>0</v>
      </c>
      <c r="N5204" s="122">
        <v>0</v>
      </c>
      <c r="O5204" s="122">
        <v>0</v>
      </c>
      <c r="P5204" s="122">
        <v>0</v>
      </c>
      <c r="Q5204" s="122">
        <v>0</v>
      </c>
      <c r="R5204" s="122">
        <v>0</v>
      </c>
      <c r="S5204" s="122">
        <v>0</v>
      </c>
      <c r="T5204" s="122">
        <v>0</v>
      </c>
      <c r="U5204" s="122">
        <v>0</v>
      </c>
      <c r="V5204" s="122">
        <v>0</v>
      </c>
      <c r="W5204" s="122">
        <v>0</v>
      </c>
      <c r="X5204" s="122">
        <v>0</v>
      </c>
      <c r="Y5204" s="122">
        <v>0</v>
      </c>
      <c r="Z5204" s="122">
        <v>0</v>
      </c>
      <c r="AA5204" s="122">
        <v>0</v>
      </c>
      <c r="AB5204" s="122">
        <v>0</v>
      </c>
      <c r="AC5204" s="122">
        <v>0</v>
      </c>
      <c r="AD5204" s="122">
        <v>0</v>
      </c>
      <c r="AE5204" s="122">
        <v>0</v>
      </c>
      <c r="AF5204" s="122">
        <v>0</v>
      </c>
      <c r="AG5204" s="122">
        <v>0</v>
      </c>
      <c r="AH5204" s="122">
        <v>0</v>
      </c>
      <c r="AI5204" s="122">
        <v>0</v>
      </c>
      <c r="AJ5204" s="122">
        <v>0</v>
      </c>
      <c r="AK5204" s="122">
        <v>0</v>
      </c>
      <c r="AL5204" s="122">
        <v>0</v>
      </c>
    </row>
    <row r="5205" spans="1:38" hidden="1" x14ac:dyDescent="0.25">
      <c r="A5205" s="122" t="s">
        <v>2027</v>
      </c>
      <c r="B5205" s="122">
        <v>1</v>
      </c>
      <c r="C5205" s="122" t="s">
        <v>2237</v>
      </c>
      <c r="D5205" s="122" t="s">
        <v>2125</v>
      </c>
      <c r="E5205" s="122">
        <v>94</v>
      </c>
      <c r="F5205" s="122">
        <v>0</v>
      </c>
      <c r="G5205" s="122">
        <v>0</v>
      </c>
      <c r="H5205" s="122">
        <v>0</v>
      </c>
      <c r="I5205" s="122">
        <v>0</v>
      </c>
      <c r="J5205" s="122">
        <v>0</v>
      </c>
      <c r="K5205" s="122">
        <v>0</v>
      </c>
      <c r="L5205" s="122">
        <v>0</v>
      </c>
      <c r="M5205" s="122">
        <v>0</v>
      </c>
      <c r="N5205" s="122">
        <v>0</v>
      </c>
      <c r="O5205" s="122">
        <v>0</v>
      </c>
      <c r="P5205" s="122">
        <v>0</v>
      </c>
      <c r="Q5205" s="122">
        <v>0</v>
      </c>
      <c r="R5205" s="122">
        <v>0</v>
      </c>
      <c r="S5205" s="122">
        <v>0</v>
      </c>
      <c r="T5205" s="122">
        <v>0</v>
      </c>
      <c r="U5205" s="122">
        <v>0</v>
      </c>
      <c r="V5205" s="122">
        <v>0</v>
      </c>
      <c r="W5205" s="122">
        <v>0</v>
      </c>
      <c r="X5205" s="122">
        <v>0</v>
      </c>
      <c r="Y5205" s="122">
        <v>0</v>
      </c>
      <c r="Z5205" s="122">
        <v>0</v>
      </c>
      <c r="AA5205" s="122">
        <v>0</v>
      </c>
      <c r="AB5205" s="122">
        <v>0</v>
      </c>
      <c r="AC5205" s="122">
        <v>0</v>
      </c>
      <c r="AD5205" s="122">
        <v>0</v>
      </c>
      <c r="AE5205" s="122">
        <v>0</v>
      </c>
      <c r="AF5205" s="122">
        <v>0</v>
      </c>
      <c r="AG5205" s="122">
        <v>0</v>
      </c>
      <c r="AH5205" s="122">
        <v>0</v>
      </c>
      <c r="AI5205" s="122">
        <v>0</v>
      </c>
      <c r="AJ5205" s="122">
        <v>0</v>
      </c>
      <c r="AK5205" s="122">
        <v>0</v>
      </c>
      <c r="AL5205" s="122">
        <v>0</v>
      </c>
    </row>
    <row r="5206" spans="1:38" hidden="1" x14ac:dyDescent="0.25">
      <c r="A5206" s="122" t="s">
        <v>2027</v>
      </c>
      <c r="B5206" s="122">
        <v>1</v>
      </c>
      <c r="C5206" s="122" t="s">
        <v>2237</v>
      </c>
      <c r="D5206" s="122" t="s">
        <v>2126</v>
      </c>
      <c r="E5206" s="122">
        <v>94</v>
      </c>
      <c r="F5206" s="122">
        <v>0</v>
      </c>
      <c r="G5206" s="122">
        <v>0</v>
      </c>
      <c r="H5206" s="122">
        <v>0</v>
      </c>
      <c r="I5206" s="122">
        <v>0</v>
      </c>
      <c r="J5206" s="122">
        <v>0</v>
      </c>
      <c r="K5206" s="122">
        <v>0</v>
      </c>
      <c r="L5206" s="122">
        <v>0</v>
      </c>
      <c r="M5206" s="122">
        <v>0</v>
      </c>
      <c r="N5206" s="122">
        <v>0</v>
      </c>
      <c r="O5206" s="122">
        <v>0</v>
      </c>
      <c r="P5206" s="122">
        <v>0</v>
      </c>
      <c r="Q5206" s="122">
        <v>0</v>
      </c>
      <c r="R5206" s="122">
        <v>0</v>
      </c>
      <c r="S5206" s="122">
        <v>0</v>
      </c>
      <c r="T5206" s="122">
        <v>0</v>
      </c>
      <c r="U5206" s="122">
        <v>0</v>
      </c>
      <c r="V5206" s="122">
        <v>0</v>
      </c>
      <c r="W5206" s="122">
        <v>0</v>
      </c>
      <c r="X5206" s="122">
        <v>0</v>
      </c>
      <c r="Y5206" s="122">
        <v>0</v>
      </c>
      <c r="Z5206" s="122">
        <v>0</v>
      </c>
      <c r="AA5206" s="122">
        <v>0</v>
      </c>
      <c r="AB5206" s="122">
        <v>0</v>
      </c>
      <c r="AC5206" s="122">
        <v>0</v>
      </c>
      <c r="AD5206" s="122">
        <v>0</v>
      </c>
      <c r="AE5206" s="122">
        <v>0</v>
      </c>
      <c r="AF5206" s="122">
        <v>0</v>
      </c>
      <c r="AG5206" s="122">
        <v>0</v>
      </c>
      <c r="AH5206" s="122">
        <v>0</v>
      </c>
      <c r="AI5206" s="122">
        <v>0</v>
      </c>
      <c r="AJ5206" s="122">
        <v>0</v>
      </c>
      <c r="AK5206" s="122">
        <v>0</v>
      </c>
      <c r="AL5206" s="122">
        <v>0</v>
      </c>
    </row>
    <row r="5207" spans="1:38" hidden="1" x14ac:dyDescent="0.25">
      <c r="A5207" s="122" t="s">
        <v>2238</v>
      </c>
      <c r="B5207" s="122">
        <v>1</v>
      </c>
      <c r="C5207" s="122" t="s">
        <v>2239</v>
      </c>
      <c r="D5207" s="122" t="s">
        <v>2078</v>
      </c>
      <c r="E5207" s="122">
        <v>95</v>
      </c>
      <c r="F5207" s="122">
        <v>0</v>
      </c>
      <c r="G5207" s="122">
        <v>0</v>
      </c>
      <c r="H5207" s="122">
        <v>0</v>
      </c>
      <c r="I5207" s="122">
        <v>0</v>
      </c>
      <c r="J5207" s="122">
        <v>0</v>
      </c>
      <c r="K5207" s="122">
        <v>0</v>
      </c>
      <c r="L5207" s="122">
        <v>0</v>
      </c>
      <c r="M5207" s="122">
        <v>0</v>
      </c>
      <c r="N5207" s="122">
        <v>0</v>
      </c>
      <c r="O5207" s="122">
        <v>0</v>
      </c>
      <c r="P5207" s="122">
        <v>0</v>
      </c>
      <c r="Q5207" s="122">
        <v>0</v>
      </c>
      <c r="R5207" s="122">
        <v>0</v>
      </c>
      <c r="S5207" s="122">
        <v>0</v>
      </c>
      <c r="T5207" s="122">
        <v>0</v>
      </c>
      <c r="U5207" s="122">
        <v>0</v>
      </c>
      <c r="V5207" s="122">
        <v>0</v>
      </c>
      <c r="W5207" s="122">
        <v>0</v>
      </c>
      <c r="X5207" s="122">
        <v>0</v>
      </c>
      <c r="Y5207" s="122">
        <v>0</v>
      </c>
      <c r="Z5207" s="122">
        <v>0</v>
      </c>
      <c r="AA5207" s="122">
        <v>0</v>
      </c>
      <c r="AB5207" s="122">
        <v>0</v>
      </c>
      <c r="AC5207" s="122">
        <v>0</v>
      </c>
      <c r="AD5207" s="122">
        <v>0</v>
      </c>
      <c r="AE5207" s="122">
        <v>0</v>
      </c>
      <c r="AF5207" s="122">
        <v>0</v>
      </c>
      <c r="AG5207" s="122">
        <v>0</v>
      </c>
      <c r="AH5207" s="122">
        <v>0</v>
      </c>
      <c r="AI5207" s="122">
        <v>0</v>
      </c>
      <c r="AJ5207" s="122">
        <v>0</v>
      </c>
      <c r="AK5207" s="122">
        <v>0</v>
      </c>
      <c r="AL5207" s="122">
        <v>0</v>
      </c>
    </row>
    <row r="5208" spans="1:38" hidden="1" x14ac:dyDescent="0.25">
      <c r="A5208" s="122" t="s">
        <v>2238</v>
      </c>
      <c r="B5208" s="122">
        <v>1</v>
      </c>
      <c r="C5208" s="122" t="s">
        <v>2239</v>
      </c>
      <c r="D5208" s="122" t="s">
        <v>2079</v>
      </c>
      <c r="E5208" s="122">
        <v>95</v>
      </c>
      <c r="F5208" s="122">
        <v>0</v>
      </c>
      <c r="G5208" s="122">
        <v>0</v>
      </c>
      <c r="H5208" s="122">
        <v>0</v>
      </c>
      <c r="I5208" s="122">
        <v>0</v>
      </c>
      <c r="J5208" s="122">
        <v>0</v>
      </c>
      <c r="K5208" s="122">
        <v>0</v>
      </c>
      <c r="L5208" s="122">
        <v>0</v>
      </c>
      <c r="M5208" s="122">
        <v>0</v>
      </c>
      <c r="N5208" s="122">
        <v>0</v>
      </c>
      <c r="O5208" s="122">
        <v>0</v>
      </c>
      <c r="P5208" s="122">
        <v>0</v>
      </c>
      <c r="Q5208" s="122">
        <v>0</v>
      </c>
      <c r="R5208" s="122">
        <v>0</v>
      </c>
      <c r="S5208" s="122">
        <v>0</v>
      </c>
      <c r="T5208" s="122">
        <v>0</v>
      </c>
      <c r="U5208" s="122">
        <v>0</v>
      </c>
      <c r="V5208" s="122">
        <v>0</v>
      </c>
      <c r="W5208" s="122">
        <v>0</v>
      </c>
      <c r="X5208" s="122">
        <v>0</v>
      </c>
      <c r="Y5208" s="122">
        <v>0</v>
      </c>
      <c r="Z5208" s="122">
        <v>0</v>
      </c>
      <c r="AA5208" s="122">
        <v>0</v>
      </c>
      <c r="AB5208" s="122">
        <v>0</v>
      </c>
      <c r="AC5208" s="122">
        <v>0</v>
      </c>
      <c r="AD5208" s="122">
        <v>0</v>
      </c>
      <c r="AE5208" s="122">
        <v>0</v>
      </c>
      <c r="AF5208" s="122">
        <v>0</v>
      </c>
      <c r="AG5208" s="122">
        <v>0</v>
      </c>
      <c r="AH5208" s="122">
        <v>0</v>
      </c>
      <c r="AI5208" s="122">
        <v>0</v>
      </c>
      <c r="AJ5208" s="122">
        <v>0</v>
      </c>
      <c r="AK5208" s="122">
        <v>0</v>
      </c>
      <c r="AL5208" s="122">
        <v>0</v>
      </c>
    </row>
    <row r="5209" spans="1:38" hidden="1" x14ac:dyDescent="0.25">
      <c r="A5209" s="122" t="s">
        <v>2238</v>
      </c>
      <c r="B5209" s="122">
        <v>1</v>
      </c>
      <c r="C5209" s="122" t="s">
        <v>2239</v>
      </c>
      <c r="D5209" s="122" t="s">
        <v>2080</v>
      </c>
      <c r="E5209" s="122">
        <v>95</v>
      </c>
      <c r="F5209" s="122">
        <v>0</v>
      </c>
      <c r="G5209" s="122">
        <v>0</v>
      </c>
      <c r="H5209" s="122">
        <v>0</v>
      </c>
      <c r="I5209" s="122">
        <v>0</v>
      </c>
      <c r="J5209" s="122">
        <v>0</v>
      </c>
      <c r="K5209" s="122">
        <v>0</v>
      </c>
      <c r="L5209" s="122">
        <v>0</v>
      </c>
      <c r="M5209" s="122">
        <v>0</v>
      </c>
      <c r="N5209" s="122">
        <v>0</v>
      </c>
      <c r="O5209" s="122">
        <v>0</v>
      </c>
      <c r="P5209" s="122">
        <v>0</v>
      </c>
      <c r="Q5209" s="122">
        <v>0</v>
      </c>
      <c r="R5209" s="122">
        <v>0</v>
      </c>
      <c r="S5209" s="122">
        <v>0</v>
      </c>
      <c r="T5209" s="122">
        <v>0</v>
      </c>
      <c r="U5209" s="122">
        <v>0</v>
      </c>
      <c r="V5209" s="122">
        <v>0</v>
      </c>
      <c r="W5209" s="122">
        <v>0</v>
      </c>
      <c r="X5209" s="122">
        <v>0</v>
      </c>
      <c r="Y5209" s="122">
        <v>0</v>
      </c>
      <c r="Z5209" s="122">
        <v>0</v>
      </c>
      <c r="AA5209" s="122">
        <v>0</v>
      </c>
      <c r="AB5209" s="122">
        <v>0</v>
      </c>
      <c r="AC5209" s="122">
        <v>0</v>
      </c>
      <c r="AD5209" s="122">
        <v>0</v>
      </c>
      <c r="AE5209" s="122">
        <v>0</v>
      </c>
      <c r="AF5209" s="122">
        <v>0</v>
      </c>
      <c r="AG5209" s="122">
        <v>0</v>
      </c>
      <c r="AH5209" s="122">
        <v>0</v>
      </c>
      <c r="AI5209" s="122">
        <v>0</v>
      </c>
      <c r="AJ5209" s="122">
        <v>0</v>
      </c>
      <c r="AK5209" s="122">
        <v>0</v>
      </c>
      <c r="AL5209" s="122">
        <v>0</v>
      </c>
    </row>
    <row r="5210" spans="1:38" hidden="1" x14ac:dyDescent="0.25">
      <c r="A5210" s="122" t="s">
        <v>2238</v>
      </c>
      <c r="B5210" s="122">
        <v>1</v>
      </c>
      <c r="C5210" s="122" t="s">
        <v>2239</v>
      </c>
      <c r="D5210" s="122" t="s">
        <v>2133</v>
      </c>
      <c r="E5210" s="122">
        <v>95</v>
      </c>
      <c r="F5210" s="122">
        <v>0</v>
      </c>
      <c r="G5210" s="122">
        <v>0</v>
      </c>
      <c r="H5210" s="122">
        <v>0</v>
      </c>
      <c r="I5210" s="122">
        <v>0</v>
      </c>
      <c r="J5210" s="122">
        <v>0</v>
      </c>
      <c r="K5210" s="122">
        <v>0</v>
      </c>
      <c r="L5210" s="122">
        <v>0</v>
      </c>
      <c r="M5210" s="122">
        <v>0</v>
      </c>
      <c r="N5210" s="122">
        <v>0</v>
      </c>
      <c r="O5210" s="122">
        <v>0</v>
      </c>
      <c r="P5210" s="122">
        <v>0</v>
      </c>
      <c r="Q5210" s="122">
        <v>0</v>
      </c>
      <c r="R5210" s="122">
        <v>0</v>
      </c>
      <c r="S5210" s="122">
        <v>0</v>
      </c>
      <c r="T5210" s="122">
        <v>0</v>
      </c>
      <c r="U5210" s="122">
        <v>0</v>
      </c>
      <c r="V5210" s="122">
        <v>0</v>
      </c>
      <c r="W5210" s="122">
        <v>0</v>
      </c>
      <c r="X5210" s="122">
        <v>0</v>
      </c>
      <c r="Y5210" s="122">
        <v>0</v>
      </c>
      <c r="Z5210" s="122">
        <v>0</v>
      </c>
      <c r="AA5210" s="122">
        <v>0</v>
      </c>
      <c r="AB5210" s="122">
        <v>0</v>
      </c>
      <c r="AC5210" s="122">
        <v>0</v>
      </c>
      <c r="AD5210" s="122">
        <v>0</v>
      </c>
      <c r="AE5210" s="122">
        <v>0</v>
      </c>
      <c r="AF5210" s="122">
        <v>0</v>
      </c>
      <c r="AG5210" s="122">
        <v>0</v>
      </c>
      <c r="AH5210" s="122">
        <v>0</v>
      </c>
      <c r="AI5210" s="122">
        <v>0</v>
      </c>
      <c r="AJ5210" s="122">
        <v>0</v>
      </c>
      <c r="AK5210" s="122">
        <v>0</v>
      </c>
      <c r="AL5210" s="122">
        <v>0</v>
      </c>
    </row>
    <row r="5211" spans="1:38" hidden="1" x14ac:dyDescent="0.25">
      <c r="A5211" s="122" t="s">
        <v>2238</v>
      </c>
      <c r="B5211" s="122">
        <v>1</v>
      </c>
      <c r="C5211" s="122" t="s">
        <v>2239</v>
      </c>
      <c r="D5211" s="122" t="s">
        <v>2081</v>
      </c>
      <c r="E5211" s="122">
        <v>95</v>
      </c>
      <c r="F5211" s="122">
        <v>0</v>
      </c>
      <c r="G5211" s="122">
        <v>0</v>
      </c>
      <c r="H5211" s="122">
        <v>0</v>
      </c>
      <c r="I5211" s="122">
        <v>0</v>
      </c>
      <c r="J5211" s="122">
        <v>0</v>
      </c>
      <c r="K5211" s="122">
        <v>0</v>
      </c>
      <c r="L5211" s="122">
        <v>0</v>
      </c>
      <c r="M5211" s="122">
        <v>0</v>
      </c>
      <c r="N5211" s="122">
        <v>0</v>
      </c>
      <c r="O5211" s="122">
        <v>0</v>
      </c>
      <c r="P5211" s="122">
        <v>0</v>
      </c>
      <c r="Q5211" s="122">
        <v>0</v>
      </c>
      <c r="R5211" s="122">
        <v>0</v>
      </c>
      <c r="S5211" s="122">
        <v>0</v>
      </c>
      <c r="T5211" s="122">
        <v>0</v>
      </c>
      <c r="U5211" s="122">
        <v>0</v>
      </c>
      <c r="V5211" s="122">
        <v>0</v>
      </c>
      <c r="W5211" s="122">
        <v>0</v>
      </c>
      <c r="X5211" s="122">
        <v>0</v>
      </c>
      <c r="Y5211" s="122">
        <v>0</v>
      </c>
      <c r="Z5211" s="122">
        <v>0</v>
      </c>
      <c r="AA5211" s="122">
        <v>0</v>
      </c>
      <c r="AB5211" s="122">
        <v>0</v>
      </c>
      <c r="AC5211" s="122">
        <v>0</v>
      </c>
      <c r="AD5211" s="122">
        <v>0</v>
      </c>
      <c r="AE5211" s="122">
        <v>0</v>
      </c>
      <c r="AF5211" s="122">
        <v>0</v>
      </c>
      <c r="AG5211" s="122">
        <v>0</v>
      </c>
      <c r="AH5211" s="122">
        <v>0</v>
      </c>
      <c r="AI5211" s="122">
        <v>0</v>
      </c>
      <c r="AJ5211" s="122">
        <v>0</v>
      </c>
      <c r="AK5211" s="122">
        <v>0</v>
      </c>
      <c r="AL5211" s="122">
        <v>0</v>
      </c>
    </row>
    <row r="5212" spans="1:38" x14ac:dyDescent="0.25">
      <c r="A5212" s="122" t="s">
        <v>2238</v>
      </c>
      <c r="B5212" s="122">
        <v>1</v>
      </c>
      <c r="C5212" s="122" t="s">
        <v>2239</v>
      </c>
      <c r="D5212" s="122" t="s">
        <v>2082</v>
      </c>
      <c r="E5212" s="122">
        <v>95</v>
      </c>
      <c r="F5212" s="122">
        <v>0</v>
      </c>
      <c r="G5212" s="122">
        <v>0</v>
      </c>
      <c r="H5212" s="122">
        <v>0</v>
      </c>
      <c r="I5212" s="122">
        <v>0</v>
      </c>
      <c r="J5212" s="122">
        <v>0</v>
      </c>
      <c r="K5212" s="122">
        <v>0</v>
      </c>
      <c r="L5212" s="122">
        <v>0</v>
      </c>
      <c r="M5212" s="122">
        <v>0</v>
      </c>
      <c r="N5212" s="122">
        <v>0</v>
      </c>
      <c r="O5212" s="122">
        <v>0</v>
      </c>
      <c r="P5212" s="122">
        <v>0</v>
      </c>
      <c r="Q5212" s="122">
        <v>0</v>
      </c>
      <c r="R5212" s="122">
        <v>0</v>
      </c>
      <c r="S5212" s="122">
        <v>0</v>
      </c>
      <c r="T5212" s="122">
        <v>0</v>
      </c>
      <c r="U5212" s="122">
        <v>0</v>
      </c>
      <c r="V5212" s="122">
        <v>0</v>
      </c>
      <c r="W5212" s="122">
        <v>0</v>
      </c>
      <c r="X5212" s="122">
        <v>0</v>
      </c>
      <c r="Y5212" s="122">
        <v>0</v>
      </c>
      <c r="Z5212" s="122">
        <v>0</v>
      </c>
      <c r="AA5212" s="122">
        <v>0</v>
      </c>
      <c r="AB5212" s="122">
        <v>0</v>
      </c>
      <c r="AC5212" s="122">
        <v>0</v>
      </c>
      <c r="AD5212" s="122">
        <v>0</v>
      </c>
      <c r="AE5212" s="122">
        <v>0</v>
      </c>
      <c r="AF5212" s="122">
        <v>0</v>
      </c>
      <c r="AG5212" s="122">
        <v>0</v>
      </c>
      <c r="AH5212" s="122">
        <v>0</v>
      </c>
      <c r="AI5212" s="122">
        <v>0</v>
      </c>
      <c r="AJ5212" s="122">
        <v>0</v>
      </c>
      <c r="AK5212" s="122">
        <v>0</v>
      </c>
      <c r="AL5212" s="122">
        <v>0</v>
      </c>
    </row>
    <row r="5213" spans="1:38" hidden="1" x14ac:dyDescent="0.25">
      <c r="A5213" s="122" t="s">
        <v>2238</v>
      </c>
      <c r="B5213" s="122">
        <v>1</v>
      </c>
      <c r="C5213" s="122" t="s">
        <v>2239</v>
      </c>
      <c r="D5213" s="122" t="s">
        <v>474</v>
      </c>
      <c r="E5213" s="122">
        <v>95</v>
      </c>
      <c r="F5213" s="122">
        <v>0</v>
      </c>
      <c r="G5213" s="122">
        <v>0</v>
      </c>
      <c r="H5213" s="122">
        <v>0</v>
      </c>
      <c r="I5213" s="122">
        <v>0</v>
      </c>
      <c r="J5213" s="122">
        <v>0</v>
      </c>
      <c r="K5213" s="122">
        <v>0</v>
      </c>
      <c r="L5213" s="122">
        <v>0</v>
      </c>
      <c r="M5213" s="122">
        <v>0</v>
      </c>
      <c r="N5213" s="122">
        <v>0</v>
      </c>
      <c r="O5213" s="122">
        <v>0</v>
      </c>
      <c r="P5213" s="122">
        <v>0</v>
      </c>
      <c r="Q5213" s="122">
        <v>0</v>
      </c>
      <c r="R5213" s="122">
        <v>0</v>
      </c>
      <c r="S5213" s="122">
        <v>0</v>
      </c>
      <c r="T5213" s="122">
        <v>0</v>
      </c>
      <c r="U5213" s="122">
        <v>0</v>
      </c>
      <c r="V5213" s="122">
        <v>0</v>
      </c>
      <c r="W5213" s="122">
        <v>0</v>
      </c>
      <c r="X5213" s="122">
        <v>0</v>
      </c>
      <c r="Y5213" s="122">
        <v>0</v>
      </c>
      <c r="Z5213" s="122">
        <v>0</v>
      </c>
      <c r="AA5213" s="122">
        <v>0</v>
      </c>
      <c r="AB5213" s="122">
        <v>0</v>
      </c>
      <c r="AC5213" s="122">
        <v>0</v>
      </c>
      <c r="AD5213" s="122">
        <v>0</v>
      </c>
      <c r="AE5213" s="122">
        <v>0</v>
      </c>
      <c r="AF5213" s="122">
        <v>0</v>
      </c>
      <c r="AG5213" s="122">
        <v>0</v>
      </c>
      <c r="AH5213" s="122">
        <v>0</v>
      </c>
      <c r="AI5213" s="122">
        <v>0</v>
      </c>
      <c r="AJ5213" s="122">
        <v>0</v>
      </c>
      <c r="AK5213" s="122">
        <v>0</v>
      </c>
      <c r="AL5213" s="122">
        <v>0</v>
      </c>
    </row>
    <row r="5214" spans="1:38" hidden="1" x14ac:dyDescent="0.25">
      <c r="A5214" s="122" t="s">
        <v>2238</v>
      </c>
      <c r="B5214" s="122">
        <v>1</v>
      </c>
      <c r="C5214" s="122" t="s">
        <v>2239</v>
      </c>
      <c r="D5214" s="122" t="s">
        <v>2083</v>
      </c>
      <c r="E5214" s="122">
        <v>95</v>
      </c>
      <c r="F5214" s="122">
        <v>0</v>
      </c>
      <c r="G5214" s="122">
        <v>0</v>
      </c>
      <c r="H5214" s="122">
        <v>0</v>
      </c>
      <c r="I5214" s="122">
        <v>0</v>
      </c>
      <c r="J5214" s="122">
        <v>0</v>
      </c>
      <c r="K5214" s="122">
        <v>0</v>
      </c>
      <c r="L5214" s="122">
        <v>0</v>
      </c>
      <c r="M5214" s="122">
        <v>0</v>
      </c>
      <c r="N5214" s="122">
        <v>0</v>
      </c>
      <c r="O5214" s="122">
        <v>0</v>
      </c>
      <c r="P5214" s="122">
        <v>0</v>
      </c>
      <c r="Q5214" s="122">
        <v>0</v>
      </c>
      <c r="R5214" s="122">
        <v>0</v>
      </c>
      <c r="S5214" s="122">
        <v>0</v>
      </c>
      <c r="T5214" s="122">
        <v>0</v>
      </c>
      <c r="U5214" s="122">
        <v>0</v>
      </c>
      <c r="V5214" s="122">
        <v>0</v>
      </c>
      <c r="W5214" s="122">
        <v>0</v>
      </c>
      <c r="X5214" s="122">
        <v>0</v>
      </c>
      <c r="Y5214" s="122">
        <v>0</v>
      </c>
      <c r="Z5214" s="122">
        <v>0</v>
      </c>
      <c r="AA5214" s="122">
        <v>0</v>
      </c>
      <c r="AB5214" s="122">
        <v>0</v>
      </c>
      <c r="AC5214" s="122">
        <v>0</v>
      </c>
      <c r="AD5214" s="122">
        <v>0</v>
      </c>
      <c r="AE5214" s="122">
        <v>0</v>
      </c>
      <c r="AF5214" s="122">
        <v>0</v>
      </c>
      <c r="AG5214" s="122">
        <v>0</v>
      </c>
      <c r="AH5214" s="122">
        <v>0</v>
      </c>
      <c r="AI5214" s="122">
        <v>0</v>
      </c>
      <c r="AJ5214" s="122">
        <v>0</v>
      </c>
      <c r="AK5214" s="122">
        <v>0</v>
      </c>
      <c r="AL5214" s="122">
        <v>0</v>
      </c>
    </row>
    <row r="5215" spans="1:38" hidden="1" x14ac:dyDescent="0.25">
      <c r="A5215" s="122" t="s">
        <v>2238</v>
      </c>
      <c r="B5215" s="122">
        <v>1</v>
      </c>
      <c r="C5215" s="122" t="s">
        <v>2239</v>
      </c>
      <c r="D5215" s="122" t="s">
        <v>2084</v>
      </c>
      <c r="E5215" s="122">
        <v>95</v>
      </c>
      <c r="F5215" s="122">
        <v>0</v>
      </c>
      <c r="G5215" s="122">
        <v>0</v>
      </c>
      <c r="H5215" s="122">
        <v>0</v>
      </c>
      <c r="I5215" s="122">
        <v>0</v>
      </c>
      <c r="J5215" s="122">
        <v>0</v>
      </c>
      <c r="K5215" s="122">
        <v>0</v>
      </c>
      <c r="L5215" s="122">
        <v>0</v>
      </c>
      <c r="M5215" s="122">
        <v>0</v>
      </c>
      <c r="N5215" s="122">
        <v>0</v>
      </c>
      <c r="O5215" s="122">
        <v>0</v>
      </c>
      <c r="P5215" s="122">
        <v>0</v>
      </c>
      <c r="Q5215" s="122">
        <v>0</v>
      </c>
      <c r="R5215" s="122">
        <v>0</v>
      </c>
      <c r="S5215" s="122">
        <v>0</v>
      </c>
      <c r="T5215" s="122">
        <v>0</v>
      </c>
      <c r="U5215" s="122">
        <v>0</v>
      </c>
      <c r="V5215" s="122">
        <v>0</v>
      </c>
      <c r="W5215" s="122">
        <v>0</v>
      </c>
      <c r="X5215" s="122">
        <v>0</v>
      </c>
      <c r="Y5215" s="122">
        <v>0</v>
      </c>
      <c r="Z5215" s="122">
        <v>0</v>
      </c>
      <c r="AA5215" s="122">
        <v>0</v>
      </c>
      <c r="AB5215" s="122">
        <v>0</v>
      </c>
      <c r="AC5215" s="122">
        <v>0</v>
      </c>
      <c r="AD5215" s="122">
        <v>0</v>
      </c>
      <c r="AE5215" s="122">
        <v>0</v>
      </c>
      <c r="AF5215" s="122">
        <v>0</v>
      </c>
      <c r="AG5215" s="122">
        <v>0</v>
      </c>
      <c r="AH5215" s="122">
        <v>0</v>
      </c>
      <c r="AI5215" s="122">
        <v>0</v>
      </c>
      <c r="AJ5215" s="122">
        <v>0</v>
      </c>
      <c r="AK5215" s="122">
        <v>0</v>
      </c>
      <c r="AL5215" s="122">
        <v>0</v>
      </c>
    </row>
    <row r="5216" spans="1:38" hidden="1" x14ac:dyDescent="0.25">
      <c r="A5216" s="122" t="s">
        <v>2238</v>
      </c>
      <c r="B5216" s="122">
        <v>1</v>
      </c>
      <c r="C5216" s="122" t="s">
        <v>2239</v>
      </c>
      <c r="D5216" s="122" t="s">
        <v>2085</v>
      </c>
      <c r="E5216" s="122">
        <v>95</v>
      </c>
      <c r="F5216" s="122">
        <v>0</v>
      </c>
      <c r="G5216" s="122">
        <v>0</v>
      </c>
      <c r="H5216" s="122">
        <v>0</v>
      </c>
      <c r="I5216" s="122">
        <v>0</v>
      </c>
      <c r="J5216" s="122">
        <v>0</v>
      </c>
      <c r="K5216" s="122">
        <v>0</v>
      </c>
      <c r="L5216" s="122">
        <v>0</v>
      </c>
      <c r="M5216" s="122">
        <v>0</v>
      </c>
      <c r="N5216" s="122">
        <v>0</v>
      </c>
      <c r="O5216" s="122">
        <v>0</v>
      </c>
      <c r="P5216" s="122">
        <v>0</v>
      </c>
      <c r="Q5216" s="122">
        <v>0</v>
      </c>
      <c r="R5216" s="122">
        <v>0</v>
      </c>
      <c r="S5216" s="122">
        <v>0</v>
      </c>
      <c r="T5216" s="122">
        <v>0</v>
      </c>
      <c r="U5216" s="122">
        <v>0</v>
      </c>
      <c r="V5216" s="122">
        <v>0</v>
      </c>
      <c r="W5216" s="122">
        <v>0</v>
      </c>
      <c r="X5216" s="122">
        <v>0</v>
      </c>
      <c r="Y5216" s="122">
        <v>0</v>
      </c>
      <c r="Z5216" s="122">
        <v>0</v>
      </c>
      <c r="AA5216" s="122">
        <v>0</v>
      </c>
      <c r="AB5216" s="122">
        <v>0</v>
      </c>
      <c r="AC5216" s="122">
        <v>0</v>
      </c>
      <c r="AD5216" s="122">
        <v>0</v>
      </c>
      <c r="AE5216" s="122">
        <v>0</v>
      </c>
      <c r="AF5216" s="122">
        <v>0</v>
      </c>
      <c r="AG5216" s="122">
        <v>0</v>
      </c>
      <c r="AH5216" s="122">
        <v>0</v>
      </c>
      <c r="AI5216" s="122">
        <v>0</v>
      </c>
      <c r="AJ5216" s="122">
        <v>0</v>
      </c>
      <c r="AK5216" s="122">
        <v>0</v>
      </c>
      <c r="AL5216" s="122">
        <v>0</v>
      </c>
    </row>
    <row r="5217" spans="1:38" hidden="1" x14ac:dyDescent="0.25">
      <c r="A5217" s="122" t="s">
        <v>2238</v>
      </c>
      <c r="B5217" s="122">
        <v>1</v>
      </c>
      <c r="C5217" s="122" t="s">
        <v>2239</v>
      </c>
      <c r="D5217" s="122" t="s">
        <v>2086</v>
      </c>
      <c r="E5217" s="122">
        <v>95</v>
      </c>
      <c r="F5217" s="122">
        <v>0</v>
      </c>
      <c r="G5217" s="122">
        <v>0</v>
      </c>
      <c r="H5217" s="122">
        <v>0</v>
      </c>
      <c r="I5217" s="122">
        <v>0</v>
      </c>
      <c r="J5217" s="122">
        <v>0</v>
      </c>
      <c r="K5217" s="122">
        <v>0</v>
      </c>
      <c r="L5217" s="122">
        <v>0</v>
      </c>
      <c r="M5217" s="122">
        <v>0</v>
      </c>
      <c r="N5217" s="122">
        <v>0</v>
      </c>
      <c r="O5217" s="122">
        <v>0</v>
      </c>
      <c r="P5217" s="122">
        <v>0</v>
      </c>
      <c r="Q5217" s="122">
        <v>0</v>
      </c>
      <c r="R5217" s="122">
        <v>0</v>
      </c>
      <c r="S5217" s="122">
        <v>0</v>
      </c>
      <c r="T5217" s="122">
        <v>0</v>
      </c>
      <c r="U5217" s="122">
        <v>0</v>
      </c>
      <c r="V5217" s="122">
        <v>0</v>
      </c>
      <c r="W5217" s="122">
        <v>0</v>
      </c>
      <c r="X5217" s="122">
        <v>0</v>
      </c>
      <c r="Y5217" s="122">
        <v>0</v>
      </c>
      <c r="Z5217" s="122">
        <v>0</v>
      </c>
      <c r="AA5217" s="122">
        <v>0</v>
      </c>
      <c r="AB5217" s="122">
        <v>0</v>
      </c>
      <c r="AC5217" s="122">
        <v>0</v>
      </c>
      <c r="AD5217" s="122">
        <v>0</v>
      </c>
      <c r="AE5217" s="122">
        <v>0</v>
      </c>
      <c r="AF5217" s="122">
        <v>0</v>
      </c>
      <c r="AG5217" s="122">
        <v>0</v>
      </c>
      <c r="AH5217" s="122">
        <v>0</v>
      </c>
      <c r="AI5217" s="122">
        <v>0</v>
      </c>
      <c r="AJ5217" s="122">
        <v>0</v>
      </c>
      <c r="AK5217" s="122">
        <v>0</v>
      </c>
      <c r="AL5217" s="122">
        <v>0</v>
      </c>
    </row>
    <row r="5218" spans="1:38" hidden="1" x14ac:dyDescent="0.25">
      <c r="A5218" s="122" t="s">
        <v>2238</v>
      </c>
      <c r="B5218" s="122">
        <v>1</v>
      </c>
      <c r="C5218" s="122" t="s">
        <v>2239</v>
      </c>
      <c r="D5218" s="122" t="s">
        <v>2168</v>
      </c>
      <c r="E5218" s="122">
        <v>95</v>
      </c>
      <c r="F5218" s="122">
        <v>0</v>
      </c>
      <c r="G5218" s="122">
        <v>0</v>
      </c>
      <c r="H5218" s="122">
        <v>0</v>
      </c>
      <c r="I5218" s="122">
        <v>0</v>
      </c>
      <c r="J5218" s="122">
        <v>0</v>
      </c>
      <c r="K5218" s="122">
        <v>0</v>
      </c>
      <c r="L5218" s="122">
        <v>0</v>
      </c>
      <c r="M5218" s="122">
        <v>0</v>
      </c>
      <c r="N5218" s="122">
        <v>0</v>
      </c>
      <c r="O5218" s="122">
        <v>0</v>
      </c>
      <c r="P5218" s="122">
        <v>0</v>
      </c>
      <c r="Q5218" s="122">
        <v>0</v>
      </c>
      <c r="R5218" s="122">
        <v>0</v>
      </c>
      <c r="S5218" s="122">
        <v>0</v>
      </c>
      <c r="T5218" s="122">
        <v>0</v>
      </c>
      <c r="U5218" s="122">
        <v>0</v>
      </c>
      <c r="V5218" s="122">
        <v>0</v>
      </c>
      <c r="W5218" s="122">
        <v>0</v>
      </c>
      <c r="X5218" s="122">
        <v>0</v>
      </c>
      <c r="Y5218" s="122">
        <v>0</v>
      </c>
      <c r="Z5218" s="122">
        <v>0</v>
      </c>
      <c r="AA5218" s="122">
        <v>0</v>
      </c>
      <c r="AB5218" s="122">
        <v>0</v>
      </c>
      <c r="AC5218" s="122">
        <v>0</v>
      </c>
      <c r="AD5218" s="122">
        <v>0</v>
      </c>
      <c r="AE5218" s="122">
        <v>0</v>
      </c>
      <c r="AF5218" s="122">
        <v>0</v>
      </c>
      <c r="AG5218" s="122">
        <v>0</v>
      </c>
      <c r="AH5218" s="122">
        <v>0</v>
      </c>
      <c r="AI5218" s="122">
        <v>0</v>
      </c>
      <c r="AJ5218" s="122">
        <v>0</v>
      </c>
      <c r="AK5218" s="122">
        <v>0</v>
      </c>
      <c r="AL5218" s="122">
        <v>0</v>
      </c>
    </row>
    <row r="5219" spans="1:38" hidden="1" x14ac:dyDescent="0.25">
      <c r="A5219" s="122" t="s">
        <v>2238</v>
      </c>
      <c r="B5219" s="122">
        <v>1</v>
      </c>
      <c r="C5219" s="122" t="s">
        <v>2239</v>
      </c>
      <c r="D5219" s="122" t="s">
        <v>2087</v>
      </c>
      <c r="E5219" s="122">
        <v>95</v>
      </c>
      <c r="F5219" s="122">
        <v>0</v>
      </c>
      <c r="G5219" s="122">
        <v>0</v>
      </c>
      <c r="H5219" s="122">
        <v>0</v>
      </c>
      <c r="I5219" s="122">
        <v>0</v>
      </c>
      <c r="J5219" s="122">
        <v>0</v>
      </c>
      <c r="K5219" s="122">
        <v>0</v>
      </c>
      <c r="L5219" s="122">
        <v>0</v>
      </c>
      <c r="M5219" s="122">
        <v>0</v>
      </c>
      <c r="N5219" s="122">
        <v>0</v>
      </c>
      <c r="O5219" s="122">
        <v>0</v>
      </c>
      <c r="P5219" s="122">
        <v>0</v>
      </c>
      <c r="Q5219" s="122">
        <v>0</v>
      </c>
      <c r="R5219" s="122">
        <v>0</v>
      </c>
      <c r="S5219" s="122">
        <v>0</v>
      </c>
      <c r="T5219" s="122">
        <v>0</v>
      </c>
      <c r="U5219" s="122">
        <v>0</v>
      </c>
      <c r="V5219" s="122">
        <v>0</v>
      </c>
      <c r="W5219" s="122">
        <v>0</v>
      </c>
      <c r="X5219" s="122">
        <v>0</v>
      </c>
      <c r="Y5219" s="122">
        <v>0</v>
      </c>
      <c r="Z5219" s="122">
        <v>0</v>
      </c>
      <c r="AA5219" s="122">
        <v>0</v>
      </c>
      <c r="AB5219" s="122">
        <v>0</v>
      </c>
      <c r="AC5219" s="122">
        <v>0</v>
      </c>
      <c r="AD5219" s="122">
        <v>0</v>
      </c>
      <c r="AE5219" s="122">
        <v>0</v>
      </c>
      <c r="AF5219" s="122">
        <v>0</v>
      </c>
      <c r="AG5219" s="122">
        <v>0</v>
      </c>
      <c r="AH5219" s="122">
        <v>0</v>
      </c>
      <c r="AI5219" s="122">
        <v>0</v>
      </c>
      <c r="AJ5219" s="122">
        <v>0</v>
      </c>
      <c r="AK5219" s="122">
        <v>0</v>
      </c>
      <c r="AL5219" s="122">
        <v>0</v>
      </c>
    </row>
    <row r="5220" spans="1:38" hidden="1" x14ac:dyDescent="0.25">
      <c r="A5220" s="122" t="s">
        <v>2238</v>
      </c>
      <c r="B5220" s="122">
        <v>1</v>
      </c>
      <c r="C5220" s="122" t="s">
        <v>2239</v>
      </c>
      <c r="D5220" s="122" t="s">
        <v>2134</v>
      </c>
      <c r="E5220" s="122">
        <v>95</v>
      </c>
      <c r="F5220" s="122">
        <v>0</v>
      </c>
      <c r="G5220" s="122">
        <v>0</v>
      </c>
      <c r="H5220" s="122">
        <v>0</v>
      </c>
      <c r="I5220" s="122">
        <v>0</v>
      </c>
      <c r="J5220" s="122">
        <v>0</v>
      </c>
      <c r="K5220" s="122">
        <v>0</v>
      </c>
      <c r="L5220" s="122">
        <v>0</v>
      </c>
      <c r="M5220" s="122">
        <v>0</v>
      </c>
      <c r="N5220" s="122">
        <v>0</v>
      </c>
      <c r="O5220" s="122">
        <v>0</v>
      </c>
      <c r="P5220" s="122">
        <v>0</v>
      </c>
      <c r="Q5220" s="122">
        <v>0</v>
      </c>
      <c r="R5220" s="122">
        <v>0</v>
      </c>
      <c r="S5220" s="122">
        <v>0</v>
      </c>
      <c r="T5220" s="122">
        <v>0</v>
      </c>
      <c r="U5220" s="122">
        <v>0</v>
      </c>
      <c r="V5220" s="122">
        <v>0</v>
      </c>
      <c r="W5220" s="122">
        <v>0</v>
      </c>
      <c r="X5220" s="122">
        <v>0</v>
      </c>
      <c r="Y5220" s="122">
        <v>0</v>
      </c>
      <c r="Z5220" s="122">
        <v>0</v>
      </c>
      <c r="AA5220" s="122">
        <v>0</v>
      </c>
      <c r="AB5220" s="122">
        <v>0</v>
      </c>
      <c r="AC5220" s="122">
        <v>0</v>
      </c>
      <c r="AD5220" s="122">
        <v>0</v>
      </c>
      <c r="AE5220" s="122">
        <v>0</v>
      </c>
      <c r="AF5220" s="122">
        <v>0</v>
      </c>
      <c r="AG5220" s="122">
        <v>0</v>
      </c>
      <c r="AH5220" s="122">
        <v>0</v>
      </c>
      <c r="AI5220" s="122">
        <v>0</v>
      </c>
      <c r="AJ5220" s="122">
        <v>0</v>
      </c>
      <c r="AK5220" s="122">
        <v>0</v>
      </c>
      <c r="AL5220" s="122">
        <v>0</v>
      </c>
    </row>
    <row r="5221" spans="1:38" hidden="1" x14ac:dyDescent="0.25">
      <c r="A5221" s="122" t="s">
        <v>2238</v>
      </c>
      <c r="B5221" s="122">
        <v>1</v>
      </c>
      <c r="C5221" s="122" t="s">
        <v>2239</v>
      </c>
      <c r="D5221" s="122" t="s">
        <v>2088</v>
      </c>
      <c r="E5221" s="122">
        <v>95</v>
      </c>
      <c r="F5221" s="122">
        <v>0</v>
      </c>
      <c r="G5221" s="122">
        <v>0</v>
      </c>
      <c r="H5221" s="122">
        <v>0</v>
      </c>
      <c r="I5221" s="122">
        <v>0</v>
      </c>
      <c r="J5221" s="122">
        <v>0</v>
      </c>
      <c r="K5221" s="122">
        <v>0</v>
      </c>
      <c r="L5221" s="122">
        <v>0</v>
      </c>
      <c r="M5221" s="122">
        <v>0</v>
      </c>
      <c r="N5221" s="122">
        <v>0</v>
      </c>
      <c r="O5221" s="122">
        <v>0</v>
      </c>
      <c r="P5221" s="122">
        <v>0</v>
      </c>
      <c r="Q5221" s="122">
        <v>0</v>
      </c>
      <c r="R5221" s="122">
        <v>0</v>
      </c>
      <c r="S5221" s="122">
        <v>0</v>
      </c>
      <c r="T5221" s="122">
        <v>0</v>
      </c>
      <c r="U5221" s="122">
        <v>0</v>
      </c>
      <c r="V5221" s="122">
        <v>0</v>
      </c>
      <c r="W5221" s="122">
        <v>0</v>
      </c>
      <c r="X5221" s="122">
        <v>0</v>
      </c>
      <c r="Y5221" s="122">
        <v>0</v>
      </c>
      <c r="Z5221" s="122">
        <v>0</v>
      </c>
      <c r="AA5221" s="122">
        <v>0</v>
      </c>
      <c r="AB5221" s="122">
        <v>0</v>
      </c>
      <c r="AC5221" s="122">
        <v>0</v>
      </c>
      <c r="AD5221" s="122">
        <v>0</v>
      </c>
      <c r="AE5221" s="122">
        <v>0</v>
      </c>
      <c r="AF5221" s="122">
        <v>0</v>
      </c>
      <c r="AG5221" s="122">
        <v>0</v>
      </c>
      <c r="AH5221" s="122">
        <v>0</v>
      </c>
      <c r="AI5221" s="122">
        <v>0</v>
      </c>
      <c r="AJ5221" s="122">
        <v>0</v>
      </c>
      <c r="AK5221" s="122">
        <v>0</v>
      </c>
      <c r="AL5221" s="122">
        <v>0</v>
      </c>
    </row>
    <row r="5222" spans="1:38" hidden="1" x14ac:dyDescent="0.25">
      <c r="A5222" s="122" t="s">
        <v>2238</v>
      </c>
      <c r="B5222" s="122">
        <v>1</v>
      </c>
      <c r="C5222" s="122" t="s">
        <v>2239</v>
      </c>
      <c r="D5222" s="122" t="s">
        <v>2089</v>
      </c>
      <c r="E5222" s="122">
        <v>95</v>
      </c>
      <c r="F5222" s="122">
        <v>0</v>
      </c>
      <c r="G5222" s="122">
        <v>0</v>
      </c>
      <c r="H5222" s="122">
        <v>0</v>
      </c>
      <c r="I5222" s="122">
        <v>0</v>
      </c>
      <c r="J5222" s="122">
        <v>0</v>
      </c>
      <c r="K5222" s="122">
        <v>0</v>
      </c>
      <c r="L5222" s="122">
        <v>0</v>
      </c>
      <c r="M5222" s="122">
        <v>0</v>
      </c>
      <c r="N5222" s="122">
        <v>0</v>
      </c>
      <c r="O5222" s="122">
        <v>0</v>
      </c>
      <c r="P5222" s="122">
        <v>0</v>
      </c>
      <c r="Q5222" s="122">
        <v>0</v>
      </c>
      <c r="R5222" s="122">
        <v>0</v>
      </c>
      <c r="S5222" s="122">
        <v>0</v>
      </c>
      <c r="T5222" s="122">
        <v>0</v>
      </c>
      <c r="U5222" s="122">
        <v>0</v>
      </c>
      <c r="V5222" s="122">
        <v>0</v>
      </c>
      <c r="W5222" s="122">
        <v>0</v>
      </c>
      <c r="X5222" s="122">
        <v>0</v>
      </c>
      <c r="Y5222" s="122">
        <v>0</v>
      </c>
      <c r="Z5222" s="122">
        <v>0</v>
      </c>
      <c r="AA5222" s="122">
        <v>0</v>
      </c>
      <c r="AB5222" s="122">
        <v>0</v>
      </c>
      <c r="AC5222" s="122">
        <v>0</v>
      </c>
      <c r="AD5222" s="122">
        <v>0</v>
      </c>
      <c r="AE5222" s="122">
        <v>0</v>
      </c>
      <c r="AF5222" s="122">
        <v>0</v>
      </c>
      <c r="AG5222" s="122">
        <v>0</v>
      </c>
      <c r="AH5222" s="122">
        <v>0</v>
      </c>
      <c r="AI5222" s="122">
        <v>0</v>
      </c>
      <c r="AJ5222" s="122">
        <v>0</v>
      </c>
      <c r="AK5222" s="122">
        <v>0</v>
      </c>
      <c r="AL5222" s="122">
        <v>0</v>
      </c>
    </row>
    <row r="5223" spans="1:38" hidden="1" x14ac:dyDescent="0.25">
      <c r="A5223" s="122" t="s">
        <v>2238</v>
      </c>
      <c r="B5223" s="122">
        <v>1</v>
      </c>
      <c r="C5223" s="122" t="s">
        <v>2239</v>
      </c>
      <c r="D5223" s="122" t="s">
        <v>2090</v>
      </c>
      <c r="E5223" s="122">
        <v>95</v>
      </c>
      <c r="F5223" s="122">
        <v>0</v>
      </c>
      <c r="G5223" s="122">
        <v>0</v>
      </c>
      <c r="H5223" s="122">
        <v>0</v>
      </c>
      <c r="I5223" s="122">
        <v>0</v>
      </c>
      <c r="J5223" s="122">
        <v>0</v>
      </c>
      <c r="K5223" s="122">
        <v>0</v>
      </c>
      <c r="L5223" s="122">
        <v>0</v>
      </c>
      <c r="M5223" s="122">
        <v>0</v>
      </c>
      <c r="N5223" s="122">
        <v>0</v>
      </c>
      <c r="O5223" s="122">
        <v>0</v>
      </c>
      <c r="P5223" s="122">
        <v>0</v>
      </c>
      <c r="Q5223" s="122">
        <v>0</v>
      </c>
      <c r="R5223" s="122">
        <v>0</v>
      </c>
      <c r="S5223" s="122">
        <v>0</v>
      </c>
      <c r="T5223" s="122">
        <v>0</v>
      </c>
      <c r="U5223" s="122">
        <v>0</v>
      </c>
      <c r="V5223" s="122">
        <v>0</v>
      </c>
      <c r="W5223" s="122">
        <v>0</v>
      </c>
      <c r="X5223" s="122">
        <v>0</v>
      </c>
      <c r="Y5223" s="122">
        <v>0</v>
      </c>
      <c r="Z5223" s="122">
        <v>0</v>
      </c>
      <c r="AA5223" s="122">
        <v>0</v>
      </c>
      <c r="AB5223" s="122">
        <v>0</v>
      </c>
      <c r="AC5223" s="122">
        <v>0</v>
      </c>
      <c r="AD5223" s="122">
        <v>0</v>
      </c>
      <c r="AE5223" s="122">
        <v>0</v>
      </c>
      <c r="AF5223" s="122">
        <v>0</v>
      </c>
      <c r="AG5223" s="122">
        <v>0</v>
      </c>
      <c r="AH5223" s="122">
        <v>0</v>
      </c>
      <c r="AI5223" s="122">
        <v>0</v>
      </c>
      <c r="AJ5223" s="122">
        <v>0</v>
      </c>
      <c r="AK5223" s="122">
        <v>0</v>
      </c>
      <c r="AL5223" s="122">
        <v>0</v>
      </c>
    </row>
    <row r="5224" spans="1:38" hidden="1" x14ac:dyDescent="0.25">
      <c r="A5224" s="122" t="s">
        <v>2238</v>
      </c>
      <c r="B5224" s="122">
        <v>1</v>
      </c>
      <c r="C5224" s="122" t="s">
        <v>2239</v>
      </c>
      <c r="D5224" s="122" t="s">
        <v>2091</v>
      </c>
      <c r="E5224" s="122">
        <v>95</v>
      </c>
      <c r="F5224" s="122">
        <v>0</v>
      </c>
      <c r="G5224" s="122">
        <v>0</v>
      </c>
      <c r="H5224" s="122">
        <v>0</v>
      </c>
      <c r="I5224" s="122">
        <v>0</v>
      </c>
      <c r="J5224" s="122">
        <v>0</v>
      </c>
      <c r="K5224" s="122">
        <v>0</v>
      </c>
      <c r="L5224" s="122">
        <v>0</v>
      </c>
      <c r="M5224" s="122">
        <v>0</v>
      </c>
      <c r="N5224" s="122">
        <v>0</v>
      </c>
      <c r="O5224" s="122">
        <v>0</v>
      </c>
      <c r="P5224" s="122">
        <v>0</v>
      </c>
      <c r="Q5224" s="122">
        <v>0</v>
      </c>
      <c r="R5224" s="122">
        <v>0</v>
      </c>
      <c r="S5224" s="122">
        <v>0</v>
      </c>
      <c r="T5224" s="122">
        <v>0</v>
      </c>
      <c r="U5224" s="122">
        <v>0</v>
      </c>
      <c r="V5224" s="122">
        <v>0</v>
      </c>
      <c r="W5224" s="122">
        <v>0</v>
      </c>
      <c r="X5224" s="122">
        <v>0</v>
      </c>
      <c r="Y5224" s="122">
        <v>0</v>
      </c>
      <c r="Z5224" s="122">
        <v>0</v>
      </c>
      <c r="AA5224" s="122">
        <v>0</v>
      </c>
      <c r="AB5224" s="122">
        <v>0</v>
      </c>
      <c r="AC5224" s="122">
        <v>0</v>
      </c>
      <c r="AD5224" s="122">
        <v>0</v>
      </c>
      <c r="AE5224" s="122">
        <v>0</v>
      </c>
      <c r="AF5224" s="122">
        <v>0</v>
      </c>
      <c r="AG5224" s="122">
        <v>0</v>
      </c>
      <c r="AH5224" s="122">
        <v>0</v>
      </c>
      <c r="AI5224" s="122">
        <v>0</v>
      </c>
      <c r="AJ5224" s="122">
        <v>0</v>
      </c>
      <c r="AK5224" s="122">
        <v>0</v>
      </c>
      <c r="AL5224" s="122">
        <v>0</v>
      </c>
    </row>
    <row r="5225" spans="1:38" hidden="1" x14ac:dyDescent="0.25">
      <c r="A5225" s="122" t="s">
        <v>2238</v>
      </c>
      <c r="B5225" s="122">
        <v>1</v>
      </c>
      <c r="C5225" s="122" t="s">
        <v>2239</v>
      </c>
      <c r="D5225" s="122" t="s">
        <v>2092</v>
      </c>
      <c r="E5225" s="122">
        <v>95</v>
      </c>
      <c r="F5225" s="122">
        <v>0</v>
      </c>
      <c r="G5225" s="122">
        <v>0</v>
      </c>
      <c r="H5225" s="122">
        <v>0</v>
      </c>
      <c r="I5225" s="122">
        <v>0</v>
      </c>
      <c r="J5225" s="122">
        <v>0</v>
      </c>
      <c r="K5225" s="122">
        <v>0</v>
      </c>
      <c r="L5225" s="122">
        <v>0</v>
      </c>
      <c r="M5225" s="122">
        <v>0</v>
      </c>
      <c r="N5225" s="122">
        <v>0</v>
      </c>
      <c r="O5225" s="122">
        <v>0</v>
      </c>
      <c r="P5225" s="122">
        <v>0</v>
      </c>
      <c r="Q5225" s="122">
        <v>0</v>
      </c>
      <c r="R5225" s="122">
        <v>0</v>
      </c>
      <c r="S5225" s="122">
        <v>0</v>
      </c>
      <c r="T5225" s="122">
        <v>0</v>
      </c>
      <c r="U5225" s="122">
        <v>0</v>
      </c>
      <c r="V5225" s="122">
        <v>0</v>
      </c>
      <c r="W5225" s="122">
        <v>0</v>
      </c>
      <c r="X5225" s="122">
        <v>0</v>
      </c>
      <c r="Y5225" s="122">
        <v>0</v>
      </c>
      <c r="Z5225" s="122">
        <v>0</v>
      </c>
      <c r="AA5225" s="122">
        <v>0</v>
      </c>
      <c r="AB5225" s="122">
        <v>0</v>
      </c>
      <c r="AC5225" s="122">
        <v>0</v>
      </c>
      <c r="AD5225" s="122">
        <v>0</v>
      </c>
      <c r="AE5225" s="122">
        <v>0</v>
      </c>
      <c r="AF5225" s="122">
        <v>0</v>
      </c>
      <c r="AG5225" s="122">
        <v>0</v>
      </c>
      <c r="AH5225" s="122">
        <v>0</v>
      </c>
      <c r="AI5225" s="122">
        <v>0</v>
      </c>
      <c r="AJ5225" s="122">
        <v>0</v>
      </c>
      <c r="AK5225" s="122">
        <v>0</v>
      </c>
      <c r="AL5225" s="122">
        <v>0</v>
      </c>
    </row>
    <row r="5226" spans="1:38" hidden="1" x14ac:dyDescent="0.25">
      <c r="A5226" s="122" t="s">
        <v>2238</v>
      </c>
      <c r="B5226" s="122">
        <v>1</v>
      </c>
      <c r="C5226" s="122" t="s">
        <v>2239</v>
      </c>
      <c r="D5226" s="122" t="s">
        <v>2093</v>
      </c>
      <c r="E5226" s="122">
        <v>95</v>
      </c>
      <c r="F5226" s="122">
        <v>0</v>
      </c>
      <c r="G5226" s="122">
        <v>0</v>
      </c>
      <c r="H5226" s="122">
        <v>0</v>
      </c>
      <c r="I5226" s="122">
        <v>0</v>
      </c>
      <c r="J5226" s="122">
        <v>0</v>
      </c>
      <c r="K5226" s="122">
        <v>0</v>
      </c>
      <c r="L5226" s="122">
        <v>0</v>
      </c>
      <c r="M5226" s="122">
        <v>0</v>
      </c>
      <c r="N5226" s="122">
        <v>0</v>
      </c>
      <c r="O5226" s="122">
        <v>0</v>
      </c>
      <c r="P5226" s="122">
        <v>0</v>
      </c>
      <c r="Q5226" s="122">
        <v>0</v>
      </c>
      <c r="R5226" s="122">
        <v>0</v>
      </c>
      <c r="S5226" s="122">
        <v>0</v>
      </c>
      <c r="T5226" s="122">
        <v>0</v>
      </c>
      <c r="U5226" s="122">
        <v>0</v>
      </c>
      <c r="V5226" s="122">
        <v>0</v>
      </c>
      <c r="W5226" s="122">
        <v>0</v>
      </c>
      <c r="X5226" s="122">
        <v>0</v>
      </c>
      <c r="Y5226" s="122">
        <v>0</v>
      </c>
      <c r="Z5226" s="122">
        <v>0</v>
      </c>
      <c r="AA5226" s="122">
        <v>0</v>
      </c>
      <c r="AB5226" s="122">
        <v>0</v>
      </c>
      <c r="AC5226" s="122">
        <v>0</v>
      </c>
      <c r="AD5226" s="122">
        <v>0</v>
      </c>
      <c r="AE5226" s="122">
        <v>0</v>
      </c>
      <c r="AF5226" s="122">
        <v>0</v>
      </c>
      <c r="AG5226" s="122">
        <v>0</v>
      </c>
      <c r="AH5226" s="122">
        <v>0</v>
      </c>
      <c r="AI5226" s="122">
        <v>0</v>
      </c>
      <c r="AJ5226" s="122">
        <v>0</v>
      </c>
      <c r="AK5226" s="122">
        <v>0</v>
      </c>
      <c r="AL5226" s="122">
        <v>0</v>
      </c>
    </row>
    <row r="5227" spans="1:38" hidden="1" x14ac:dyDescent="0.25">
      <c r="A5227" s="122" t="s">
        <v>2238</v>
      </c>
      <c r="B5227" s="122">
        <v>1</v>
      </c>
      <c r="C5227" s="122" t="s">
        <v>2239</v>
      </c>
      <c r="D5227" s="122" t="s">
        <v>2094</v>
      </c>
      <c r="E5227" s="122">
        <v>95</v>
      </c>
      <c r="F5227" s="122">
        <v>0</v>
      </c>
      <c r="G5227" s="122">
        <v>0</v>
      </c>
      <c r="H5227" s="122">
        <v>0</v>
      </c>
      <c r="I5227" s="122">
        <v>0</v>
      </c>
      <c r="J5227" s="122">
        <v>0</v>
      </c>
      <c r="K5227" s="122">
        <v>0</v>
      </c>
      <c r="L5227" s="122">
        <v>0</v>
      </c>
      <c r="M5227" s="122">
        <v>0</v>
      </c>
      <c r="N5227" s="122">
        <v>0</v>
      </c>
      <c r="O5227" s="122">
        <v>0</v>
      </c>
      <c r="P5227" s="122">
        <v>0</v>
      </c>
      <c r="Q5227" s="122">
        <v>0</v>
      </c>
      <c r="R5227" s="122">
        <v>0</v>
      </c>
      <c r="S5227" s="122">
        <v>0</v>
      </c>
      <c r="T5227" s="122">
        <v>0</v>
      </c>
      <c r="U5227" s="122">
        <v>0</v>
      </c>
      <c r="V5227" s="122">
        <v>0</v>
      </c>
      <c r="W5227" s="122">
        <v>0</v>
      </c>
      <c r="X5227" s="122">
        <v>0</v>
      </c>
      <c r="Y5227" s="122">
        <v>0</v>
      </c>
      <c r="Z5227" s="122">
        <v>0</v>
      </c>
      <c r="AA5227" s="122">
        <v>0</v>
      </c>
      <c r="AB5227" s="122">
        <v>0</v>
      </c>
      <c r="AC5227" s="122">
        <v>0</v>
      </c>
      <c r="AD5227" s="122">
        <v>0</v>
      </c>
      <c r="AE5227" s="122">
        <v>0</v>
      </c>
      <c r="AF5227" s="122">
        <v>0</v>
      </c>
      <c r="AG5227" s="122">
        <v>0</v>
      </c>
      <c r="AH5227" s="122">
        <v>0</v>
      </c>
      <c r="AI5227" s="122">
        <v>0</v>
      </c>
      <c r="AJ5227" s="122">
        <v>0</v>
      </c>
      <c r="AK5227" s="122">
        <v>0</v>
      </c>
      <c r="AL5227" s="122">
        <v>0</v>
      </c>
    </row>
    <row r="5228" spans="1:38" hidden="1" x14ac:dyDescent="0.25">
      <c r="A5228" s="122" t="s">
        <v>2238</v>
      </c>
      <c r="B5228" s="122">
        <v>1</v>
      </c>
      <c r="C5228" s="122" t="s">
        <v>2239</v>
      </c>
      <c r="D5228" s="122" t="s">
        <v>2095</v>
      </c>
      <c r="E5228" s="122">
        <v>95</v>
      </c>
      <c r="F5228" s="122">
        <v>0</v>
      </c>
      <c r="G5228" s="122">
        <v>0</v>
      </c>
      <c r="H5228" s="122">
        <v>0</v>
      </c>
      <c r="I5228" s="122">
        <v>0</v>
      </c>
      <c r="J5228" s="122">
        <v>0</v>
      </c>
      <c r="K5228" s="122">
        <v>0</v>
      </c>
      <c r="L5228" s="122">
        <v>0</v>
      </c>
      <c r="M5228" s="122">
        <v>0</v>
      </c>
      <c r="N5228" s="122">
        <v>0</v>
      </c>
      <c r="O5228" s="122">
        <v>0</v>
      </c>
      <c r="P5228" s="122">
        <v>0</v>
      </c>
      <c r="Q5228" s="122">
        <v>0</v>
      </c>
      <c r="R5228" s="122">
        <v>0</v>
      </c>
      <c r="S5228" s="122">
        <v>0</v>
      </c>
      <c r="T5228" s="122">
        <v>0</v>
      </c>
      <c r="U5228" s="122">
        <v>0</v>
      </c>
      <c r="V5228" s="122">
        <v>0</v>
      </c>
      <c r="W5228" s="122">
        <v>0</v>
      </c>
      <c r="X5228" s="122">
        <v>0</v>
      </c>
      <c r="Y5228" s="122">
        <v>0</v>
      </c>
      <c r="Z5228" s="122">
        <v>0</v>
      </c>
      <c r="AA5228" s="122">
        <v>0</v>
      </c>
      <c r="AB5228" s="122">
        <v>0</v>
      </c>
      <c r="AC5228" s="122">
        <v>0</v>
      </c>
      <c r="AD5228" s="122">
        <v>0</v>
      </c>
      <c r="AE5228" s="122">
        <v>0</v>
      </c>
      <c r="AF5228" s="122">
        <v>0</v>
      </c>
      <c r="AG5228" s="122">
        <v>0</v>
      </c>
      <c r="AH5228" s="122">
        <v>0</v>
      </c>
      <c r="AI5228" s="122">
        <v>0</v>
      </c>
      <c r="AJ5228" s="122">
        <v>0</v>
      </c>
      <c r="AK5228" s="122">
        <v>0</v>
      </c>
      <c r="AL5228" s="122">
        <v>0</v>
      </c>
    </row>
    <row r="5229" spans="1:38" hidden="1" x14ac:dyDescent="0.25">
      <c r="A5229" s="122" t="s">
        <v>2238</v>
      </c>
      <c r="B5229" s="122">
        <v>1</v>
      </c>
      <c r="C5229" s="122" t="s">
        <v>2239</v>
      </c>
      <c r="D5229" s="122" t="s">
        <v>2096</v>
      </c>
      <c r="E5229" s="122">
        <v>95</v>
      </c>
      <c r="F5229" s="122">
        <v>0</v>
      </c>
      <c r="G5229" s="122">
        <v>0</v>
      </c>
      <c r="H5229" s="122">
        <v>0</v>
      </c>
      <c r="I5229" s="122">
        <v>0</v>
      </c>
      <c r="J5229" s="122">
        <v>0</v>
      </c>
      <c r="K5229" s="122">
        <v>0</v>
      </c>
      <c r="L5229" s="122">
        <v>0</v>
      </c>
      <c r="M5229" s="122">
        <v>0</v>
      </c>
      <c r="N5229" s="122">
        <v>0</v>
      </c>
      <c r="O5229" s="122">
        <v>0</v>
      </c>
      <c r="P5229" s="122">
        <v>0</v>
      </c>
      <c r="Q5229" s="122">
        <v>0</v>
      </c>
      <c r="R5229" s="122">
        <v>0</v>
      </c>
      <c r="S5229" s="122">
        <v>0</v>
      </c>
      <c r="T5229" s="122">
        <v>0</v>
      </c>
      <c r="U5229" s="122">
        <v>0</v>
      </c>
      <c r="V5229" s="122">
        <v>0</v>
      </c>
      <c r="W5229" s="122">
        <v>0</v>
      </c>
      <c r="X5229" s="122">
        <v>0</v>
      </c>
      <c r="Y5229" s="122">
        <v>0</v>
      </c>
      <c r="Z5229" s="122">
        <v>0</v>
      </c>
      <c r="AA5229" s="122">
        <v>0</v>
      </c>
      <c r="AB5229" s="122">
        <v>0</v>
      </c>
      <c r="AC5229" s="122">
        <v>0</v>
      </c>
      <c r="AD5229" s="122">
        <v>0</v>
      </c>
      <c r="AE5229" s="122">
        <v>0</v>
      </c>
      <c r="AF5229" s="122">
        <v>0</v>
      </c>
      <c r="AG5229" s="122">
        <v>0</v>
      </c>
      <c r="AH5229" s="122">
        <v>0</v>
      </c>
      <c r="AI5229" s="122">
        <v>0</v>
      </c>
      <c r="AJ5229" s="122">
        <v>0</v>
      </c>
      <c r="AK5229" s="122">
        <v>0</v>
      </c>
      <c r="AL5229" s="122">
        <v>0</v>
      </c>
    </row>
    <row r="5230" spans="1:38" hidden="1" x14ac:dyDescent="0.25">
      <c r="A5230" s="122" t="s">
        <v>2238</v>
      </c>
      <c r="B5230" s="122">
        <v>1</v>
      </c>
      <c r="C5230" s="122" t="s">
        <v>2239</v>
      </c>
      <c r="D5230" s="122" t="s">
        <v>2097</v>
      </c>
      <c r="E5230" s="122">
        <v>95</v>
      </c>
      <c r="F5230" s="122">
        <v>0</v>
      </c>
      <c r="G5230" s="122">
        <v>0</v>
      </c>
      <c r="H5230" s="122">
        <v>0</v>
      </c>
      <c r="I5230" s="122">
        <v>0</v>
      </c>
      <c r="J5230" s="122">
        <v>0</v>
      </c>
      <c r="K5230" s="122">
        <v>0</v>
      </c>
      <c r="L5230" s="122">
        <v>0</v>
      </c>
      <c r="M5230" s="122">
        <v>0</v>
      </c>
      <c r="N5230" s="122">
        <v>0</v>
      </c>
      <c r="O5230" s="122">
        <v>0</v>
      </c>
      <c r="P5230" s="122">
        <v>0</v>
      </c>
      <c r="Q5230" s="122">
        <v>0</v>
      </c>
      <c r="R5230" s="122">
        <v>0</v>
      </c>
      <c r="S5230" s="122">
        <v>0</v>
      </c>
      <c r="T5230" s="122">
        <v>0</v>
      </c>
      <c r="U5230" s="122">
        <v>0</v>
      </c>
      <c r="V5230" s="122">
        <v>0</v>
      </c>
      <c r="W5230" s="122">
        <v>0</v>
      </c>
      <c r="X5230" s="122">
        <v>0</v>
      </c>
      <c r="Y5230" s="122">
        <v>0</v>
      </c>
      <c r="Z5230" s="122">
        <v>0</v>
      </c>
      <c r="AA5230" s="122">
        <v>0</v>
      </c>
      <c r="AB5230" s="122">
        <v>0</v>
      </c>
      <c r="AC5230" s="122">
        <v>0</v>
      </c>
      <c r="AD5230" s="122">
        <v>0</v>
      </c>
      <c r="AE5230" s="122">
        <v>0</v>
      </c>
      <c r="AF5230" s="122">
        <v>0</v>
      </c>
      <c r="AG5230" s="122">
        <v>0</v>
      </c>
      <c r="AH5230" s="122">
        <v>0</v>
      </c>
      <c r="AI5230" s="122">
        <v>0</v>
      </c>
      <c r="AJ5230" s="122">
        <v>0</v>
      </c>
      <c r="AK5230" s="122">
        <v>0</v>
      </c>
      <c r="AL5230" s="122">
        <v>0</v>
      </c>
    </row>
    <row r="5231" spans="1:38" hidden="1" x14ac:dyDescent="0.25">
      <c r="A5231" s="122" t="s">
        <v>2238</v>
      </c>
      <c r="B5231" s="122">
        <v>1</v>
      </c>
      <c r="C5231" s="122" t="s">
        <v>2239</v>
      </c>
      <c r="D5231" s="122" t="s">
        <v>2098</v>
      </c>
      <c r="E5231" s="122">
        <v>95</v>
      </c>
      <c r="F5231" s="122">
        <v>0</v>
      </c>
      <c r="G5231" s="122">
        <v>0</v>
      </c>
      <c r="H5231" s="122">
        <v>0</v>
      </c>
      <c r="I5231" s="122">
        <v>0</v>
      </c>
      <c r="J5231" s="122">
        <v>0</v>
      </c>
      <c r="K5231" s="122">
        <v>0</v>
      </c>
      <c r="L5231" s="122">
        <v>0</v>
      </c>
      <c r="M5231" s="122">
        <v>0</v>
      </c>
      <c r="N5231" s="122">
        <v>0</v>
      </c>
      <c r="O5231" s="122">
        <v>0</v>
      </c>
      <c r="P5231" s="122">
        <v>0</v>
      </c>
      <c r="Q5231" s="122">
        <v>0</v>
      </c>
      <c r="R5231" s="122">
        <v>0</v>
      </c>
      <c r="S5231" s="122">
        <v>0</v>
      </c>
      <c r="T5231" s="122">
        <v>0</v>
      </c>
      <c r="U5231" s="122">
        <v>0</v>
      </c>
      <c r="V5231" s="122">
        <v>0</v>
      </c>
      <c r="W5231" s="122">
        <v>0</v>
      </c>
      <c r="X5231" s="122">
        <v>0</v>
      </c>
      <c r="Y5231" s="122">
        <v>0</v>
      </c>
      <c r="Z5231" s="122">
        <v>0</v>
      </c>
      <c r="AA5231" s="122">
        <v>0</v>
      </c>
      <c r="AB5231" s="122">
        <v>0</v>
      </c>
      <c r="AC5231" s="122">
        <v>0</v>
      </c>
      <c r="AD5231" s="122">
        <v>0</v>
      </c>
      <c r="AE5231" s="122">
        <v>0</v>
      </c>
      <c r="AF5231" s="122">
        <v>0</v>
      </c>
      <c r="AG5231" s="122">
        <v>0</v>
      </c>
      <c r="AH5231" s="122">
        <v>0</v>
      </c>
      <c r="AI5231" s="122">
        <v>0</v>
      </c>
      <c r="AJ5231" s="122">
        <v>0</v>
      </c>
      <c r="AK5231" s="122">
        <v>0</v>
      </c>
      <c r="AL5231" s="122">
        <v>0</v>
      </c>
    </row>
    <row r="5232" spans="1:38" hidden="1" x14ac:dyDescent="0.25">
      <c r="A5232" s="122" t="s">
        <v>2238</v>
      </c>
      <c r="B5232" s="122">
        <v>1</v>
      </c>
      <c r="C5232" s="122" t="s">
        <v>2239</v>
      </c>
      <c r="D5232" s="122" t="s">
        <v>2169</v>
      </c>
      <c r="E5232" s="122">
        <v>95</v>
      </c>
      <c r="F5232" s="122">
        <v>0</v>
      </c>
      <c r="G5232" s="122">
        <v>0</v>
      </c>
      <c r="H5232" s="122">
        <v>0</v>
      </c>
      <c r="I5232" s="122">
        <v>0</v>
      </c>
      <c r="J5232" s="122">
        <v>0</v>
      </c>
      <c r="K5232" s="122">
        <v>0</v>
      </c>
      <c r="L5232" s="122">
        <v>0</v>
      </c>
      <c r="M5232" s="122">
        <v>0</v>
      </c>
      <c r="N5232" s="122">
        <v>0</v>
      </c>
      <c r="O5232" s="122">
        <v>0</v>
      </c>
      <c r="P5232" s="122">
        <v>0</v>
      </c>
      <c r="Q5232" s="122">
        <v>0</v>
      </c>
      <c r="R5232" s="122">
        <v>0</v>
      </c>
      <c r="S5232" s="122">
        <v>0</v>
      </c>
      <c r="T5232" s="122">
        <v>0</v>
      </c>
      <c r="U5232" s="122">
        <v>0</v>
      </c>
      <c r="V5232" s="122">
        <v>0</v>
      </c>
      <c r="W5232" s="122">
        <v>0</v>
      </c>
      <c r="X5232" s="122">
        <v>0</v>
      </c>
      <c r="Y5232" s="122">
        <v>0</v>
      </c>
      <c r="Z5232" s="122">
        <v>0</v>
      </c>
      <c r="AA5232" s="122">
        <v>0</v>
      </c>
      <c r="AB5232" s="122">
        <v>0</v>
      </c>
      <c r="AC5232" s="122">
        <v>0</v>
      </c>
      <c r="AD5232" s="122">
        <v>0</v>
      </c>
      <c r="AE5232" s="122">
        <v>0</v>
      </c>
      <c r="AF5232" s="122">
        <v>0</v>
      </c>
      <c r="AG5232" s="122">
        <v>0</v>
      </c>
      <c r="AH5232" s="122">
        <v>0</v>
      </c>
      <c r="AI5232" s="122">
        <v>0</v>
      </c>
      <c r="AJ5232" s="122">
        <v>0</v>
      </c>
      <c r="AK5232" s="122">
        <v>0</v>
      </c>
      <c r="AL5232" s="122">
        <v>0</v>
      </c>
    </row>
    <row r="5233" spans="1:38" hidden="1" x14ac:dyDescent="0.25">
      <c r="A5233" s="122" t="s">
        <v>2238</v>
      </c>
      <c r="B5233" s="122">
        <v>1</v>
      </c>
      <c r="C5233" s="122" t="s">
        <v>2239</v>
      </c>
      <c r="D5233" s="122" t="s">
        <v>2099</v>
      </c>
      <c r="E5233" s="122">
        <v>95</v>
      </c>
      <c r="F5233" s="122">
        <v>0</v>
      </c>
      <c r="G5233" s="122">
        <v>0</v>
      </c>
      <c r="H5233" s="122">
        <v>0</v>
      </c>
      <c r="I5233" s="122">
        <v>0</v>
      </c>
      <c r="J5233" s="122">
        <v>0</v>
      </c>
      <c r="K5233" s="122">
        <v>0</v>
      </c>
      <c r="L5233" s="122">
        <v>0</v>
      </c>
      <c r="M5233" s="122">
        <v>0</v>
      </c>
      <c r="N5233" s="122">
        <v>0</v>
      </c>
      <c r="O5233" s="122">
        <v>0</v>
      </c>
      <c r="P5233" s="122">
        <v>0</v>
      </c>
      <c r="Q5233" s="122">
        <v>0</v>
      </c>
      <c r="R5233" s="122">
        <v>0</v>
      </c>
      <c r="S5233" s="122">
        <v>0</v>
      </c>
      <c r="T5233" s="122">
        <v>0</v>
      </c>
      <c r="U5233" s="122">
        <v>0</v>
      </c>
      <c r="V5233" s="122">
        <v>0</v>
      </c>
      <c r="W5233" s="122">
        <v>0</v>
      </c>
      <c r="X5233" s="122">
        <v>0</v>
      </c>
      <c r="Y5233" s="122">
        <v>0</v>
      </c>
      <c r="Z5233" s="122">
        <v>0</v>
      </c>
      <c r="AA5233" s="122">
        <v>0</v>
      </c>
      <c r="AB5233" s="122">
        <v>0</v>
      </c>
      <c r="AC5233" s="122">
        <v>0</v>
      </c>
      <c r="AD5233" s="122">
        <v>0</v>
      </c>
      <c r="AE5233" s="122">
        <v>0</v>
      </c>
      <c r="AF5233" s="122">
        <v>0</v>
      </c>
      <c r="AG5233" s="122">
        <v>0</v>
      </c>
      <c r="AH5233" s="122">
        <v>0</v>
      </c>
      <c r="AI5233" s="122">
        <v>0</v>
      </c>
      <c r="AJ5233" s="122">
        <v>0</v>
      </c>
      <c r="AK5233" s="122">
        <v>0</v>
      </c>
      <c r="AL5233" s="122">
        <v>0</v>
      </c>
    </row>
    <row r="5234" spans="1:38" hidden="1" x14ac:dyDescent="0.25">
      <c r="A5234" s="122" t="s">
        <v>2238</v>
      </c>
      <c r="B5234" s="122">
        <v>1</v>
      </c>
      <c r="C5234" s="122" t="s">
        <v>2239</v>
      </c>
      <c r="D5234" s="122" t="s">
        <v>2100</v>
      </c>
      <c r="E5234" s="122">
        <v>95</v>
      </c>
      <c r="F5234" s="122">
        <v>0</v>
      </c>
      <c r="G5234" s="122">
        <v>0</v>
      </c>
      <c r="H5234" s="122">
        <v>0</v>
      </c>
      <c r="I5234" s="122">
        <v>0</v>
      </c>
      <c r="J5234" s="122">
        <v>0</v>
      </c>
      <c r="K5234" s="122">
        <v>0</v>
      </c>
      <c r="L5234" s="122">
        <v>0</v>
      </c>
      <c r="M5234" s="122">
        <v>0</v>
      </c>
      <c r="N5234" s="122">
        <v>0</v>
      </c>
      <c r="O5234" s="122">
        <v>0</v>
      </c>
      <c r="P5234" s="122">
        <v>0</v>
      </c>
      <c r="Q5234" s="122">
        <v>0</v>
      </c>
      <c r="R5234" s="122">
        <v>0</v>
      </c>
      <c r="S5234" s="122">
        <v>0</v>
      </c>
      <c r="T5234" s="122">
        <v>0</v>
      </c>
      <c r="U5234" s="122">
        <v>0</v>
      </c>
      <c r="V5234" s="122">
        <v>0</v>
      </c>
      <c r="W5234" s="122">
        <v>0</v>
      </c>
      <c r="X5234" s="122">
        <v>0</v>
      </c>
      <c r="Y5234" s="122">
        <v>0</v>
      </c>
      <c r="Z5234" s="122">
        <v>0</v>
      </c>
      <c r="AA5234" s="122">
        <v>0</v>
      </c>
      <c r="AB5234" s="122">
        <v>0</v>
      </c>
      <c r="AC5234" s="122">
        <v>0</v>
      </c>
      <c r="AD5234" s="122">
        <v>0</v>
      </c>
      <c r="AE5234" s="122">
        <v>0</v>
      </c>
      <c r="AF5234" s="122">
        <v>0</v>
      </c>
      <c r="AG5234" s="122">
        <v>0</v>
      </c>
      <c r="AH5234" s="122">
        <v>0</v>
      </c>
      <c r="AI5234" s="122">
        <v>0</v>
      </c>
      <c r="AJ5234" s="122">
        <v>0</v>
      </c>
      <c r="AK5234" s="122">
        <v>0</v>
      </c>
      <c r="AL5234" s="122">
        <v>0</v>
      </c>
    </row>
    <row r="5235" spans="1:38" hidden="1" x14ac:dyDescent="0.25">
      <c r="A5235" s="122" t="s">
        <v>2238</v>
      </c>
      <c r="B5235" s="122">
        <v>1</v>
      </c>
      <c r="C5235" s="122" t="s">
        <v>2239</v>
      </c>
      <c r="D5235" s="122" t="s">
        <v>2101</v>
      </c>
      <c r="E5235" s="122">
        <v>95</v>
      </c>
      <c r="F5235" s="122">
        <v>0</v>
      </c>
      <c r="G5235" s="122">
        <v>0</v>
      </c>
      <c r="H5235" s="122">
        <v>0</v>
      </c>
      <c r="I5235" s="122">
        <v>0</v>
      </c>
      <c r="J5235" s="122">
        <v>0</v>
      </c>
      <c r="K5235" s="122">
        <v>0</v>
      </c>
      <c r="L5235" s="122">
        <v>0</v>
      </c>
      <c r="M5235" s="122">
        <v>0</v>
      </c>
      <c r="N5235" s="122">
        <v>0</v>
      </c>
      <c r="O5235" s="122">
        <v>0</v>
      </c>
      <c r="P5235" s="122">
        <v>0</v>
      </c>
      <c r="Q5235" s="122">
        <v>0</v>
      </c>
      <c r="R5235" s="122">
        <v>0</v>
      </c>
      <c r="S5235" s="122">
        <v>0</v>
      </c>
      <c r="T5235" s="122">
        <v>0</v>
      </c>
      <c r="U5235" s="122">
        <v>0</v>
      </c>
      <c r="V5235" s="122">
        <v>1.3377E-3</v>
      </c>
      <c r="W5235" s="122">
        <v>1.9292000000000001E-3</v>
      </c>
      <c r="X5235" s="122">
        <v>8.1769999999999998E-4</v>
      </c>
      <c r="Y5235" s="122">
        <v>5.421E-4</v>
      </c>
      <c r="Z5235" s="122">
        <v>7.0719999999999995E-4</v>
      </c>
      <c r="AA5235" s="122">
        <v>3.7959999999999999E-3</v>
      </c>
      <c r="AB5235" s="122">
        <v>5.4239900000000001E-3</v>
      </c>
      <c r="AC5235" s="122">
        <v>8.0210000000000004E-3</v>
      </c>
      <c r="AD5235" s="122">
        <v>8.8400000000000006E-3</v>
      </c>
      <c r="AE5235" s="122">
        <v>7.5269999999999998E-3</v>
      </c>
      <c r="AF5235" s="122">
        <v>1.0036E-2</v>
      </c>
      <c r="AG5235" s="122">
        <v>5.0179999999999999E-3</v>
      </c>
      <c r="AH5235" s="122">
        <v>0</v>
      </c>
      <c r="AI5235" s="122">
        <v>0</v>
      </c>
      <c r="AJ5235" s="122">
        <v>0</v>
      </c>
      <c r="AK5235" s="122">
        <v>0</v>
      </c>
      <c r="AL5235" s="122">
        <v>0</v>
      </c>
    </row>
    <row r="5236" spans="1:38" hidden="1" x14ac:dyDescent="0.25">
      <c r="A5236" s="122" t="s">
        <v>2238</v>
      </c>
      <c r="B5236" s="122">
        <v>1</v>
      </c>
      <c r="C5236" s="122" t="s">
        <v>2239</v>
      </c>
      <c r="D5236" s="122" t="s">
        <v>2135</v>
      </c>
      <c r="E5236" s="122">
        <v>95</v>
      </c>
      <c r="F5236" s="122">
        <v>0</v>
      </c>
      <c r="G5236" s="122">
        <v>0</v>
      </c>
      <c r="H5236" s="122">
        <v>0</v>
      </c>
      <c r="I5236" s="122">
        <v>0</v>
      </c>
      <c r="J5236" s="122">
        <v>0</v>
      </c>
      <c r="K5236" s="122">
        <v>0</v>
      </c>
      <c r="L5236" s="122">
        <v>0</v>
      </c>
      <c r="M5236" s="122">
        <v>0</v>
      </c>
      <c r="N5236" s="122">
        <v>0</v>
      </c>
      <c r="O5236" s="122">
        <v>0</v>
      </c>
      <c r="P5236" s="122">
        <v>0</v>
      </c>
      <c r="Q5236" s="122">
        <v>0</v>
      </c>
      <c r="R5236" s="122">
        <v>0</v>
      </c>
      <c r="S5236" s="122">
        <v>0</v>
      </c>
      <c r="T5236" s="122">
        <v>0</v>
      </c>
      <c r="U5236" s="122">
        <v>0</v>
      </c>
      <c r="V5236" s="122">
        <v>0</v>
      </c>
      <c r="W5236" s="122">
        <v>0</v>
      </c>
      <c r="X5236" s="122">
        <v>0</v>
      </c>
      <c r="Y5236" s="122">
        <v>0</v>
      </c>
      <c r="Z5236" s="122">
        <v>0</v>
      </c>
      <c r="AA5236" s="122">
        <v>0</v>
      </c>
      <c r="AB5236" s="122">
        <v>0</v>
      </c>
      <c r="AC5236" s="122">
        <v>0</v>
      </c>
      <c r="AD5236" s="122">
        <v>0</v>
      </c>
      <c r="AE5236" s="122">
        <v>0</v>
      </c>
      <c r="AF5236" s="122">
        <v>0</v>
      </c>
      <c r="AG5236" s="122">
        <v>0</v>
      </c>
      <c r="AH5236" s="122">
        <v>0</v>
      </c>
      <c r="AI5236" s="122">
        <v>0</v>
      </c>
      <c r="AJ5236" s="122">
        <v>0</v>
      </c>
      <c r="AK5236" s="122">
        <v>0</v>
      </c>
      <c r="AL5236" s="122">
        <v>0</v>
      </c>
    </row>
    <row r="5237" spans="1:38" hidden="1" x14ac:dyDescent="0.25">
      <c r="A5237" s="122" t="s">
        <v>2238</v>
      </c>
      <c r="B5237" s="122">
        <v>1</v>
      </c>
      <c r="C5237" s="122" t="s">
        <v>2239</v>
      </c>
      <c r="D5237" s="122" t="s">
        <v>2102</v>
      </c>
      <c r="E5237" s="122">
        <v>95</v>
      </c>
      <c r="F5237" s="122">
        <v>0</v>
      </c>
      <c r="G5237" s="122">
        <v>0</v>
      </c>
      <c r="H5237" s="122">
        <v>0</v>
      </c>
      <c r="I5237" s="122">
        <v>0</v>
      </c>
      <c r="J5237" s="122">
        <v>0</v>
      </c>
      <c r="K5237" s="122">
        <v>0</v>
      </c>
      <c r="L5237" s="122">
        <v>0</v>
      </c>
      <c r="M5237" s="122">
        <v>0</v>
      </c>
      <c r="N5237" s="122">
        <v>0</v>
      </c>
      <c r="O5237" s="122">
        <v>0</v>
      </c>
      <c r="P5237" s="122">
        <v>0</v>
      </c>
      <c r="Q5237" s="122">
        <v>0</v>
      </c>
      <c r="R5237" s="122">
        <v>0</v>
      </c>
      <c r="S5237" s="122">
        <v>0</v>
      </c>
      <c r="T5237" s="122">
        <v>0</v>
      </c>
      <c r="U5237" s="122">
        <v>0</v>
      </c>
      <c r="V5237" s="122">
        <v>0</v>
      </c>
      <c r="W5237" s="122">
        <v>0</v>
      </c>
      <c r="X5237" s="122">
        <v>0</v>
      </c>
      <c r="Y5237" s="122">
        <v>0</v>
      </c>
      <c r="Z5237" s="122">
        <v>0</v>
      </c>
      <c r="AA5237" s="122">
        <v>0</v>
      </c>
      <c r="AB5237" s="122">
        <v>0</v>
      </c>
      <c r="AC5237" s="122">
        <v>0</v>
      </c>
      <c r="AD5237" s="122">
        <v>0</v>
      </c>
      <c r="AE5237" s="122">
        <v>0</v>
      </c>
      <c r="AF5237" s="122">
        <v>0</v>
      </c>
      <c r="AG5237" s="122">
        <v>0</v>
      </c>
      <c r="AH5237" s="122">
        <v>0</v>
      </c>
      <c r="AI5237" s="122">
        <v>0</v>
      </c>
      <c r="AJ5237" s="122">
        <v>0</v>
      </c>
      <c r="AK5237" s="122">
        <v>0</v>
      </c>
      <c r="AL5237" s="122">
        <v>0</v>
      </c>
    </row>
    <row r="5238" spans="1:38" hidden="1" x14ac:dyDescent="0.25">
      <c r="A5238" s="122" t="s">
        <v>2238</v>
      </c>
      <c r="B5238" s="122">
        <v>1</v>
      </c>
      <c r="C5238" s="122" t="s">
        <v>2239</v>
      </c>
      <c r="D5238" s="122" t="s">
        <v>2103</v>
      </c>
      <c r="E5238" s="122">
        <v>95</v>
      </c>
      <c r="F5238" s="122">
        <v>0</v>
      </c>
      <c r="G5238" s="122">
        <v>0</v>
      </c>
      <c r="H5238" s="122">
        <v>0</v>
      </c>
      <c r="I5238" s="122">
        <v>0</v>
      </c>
      <c r="J5238" s="122">
        <v>0</v>
      </c>
      <c r="K5238" s="122">
        <v>0</v>
      </c>
      <c r="L5238" s="122">
        <v>0</v>
      </c>
      <c r="M5238" s="122">
        <v>0</v>
      </c>
      <c r="N5238" s="122">
        <v>0</v>
      </c>
      <c r="O5238" s="122">
        <v>0</v>
      </c>
      <c r="P5238" s="122">
        <v>0</v>
      </c>
      <c r="Q5238" s="122">
        <v>0</v>
      </c>
      <c r="R5238" s="122">
        <v>0</v>
      </c>
      <c r="S5238" s="122">
        <v>0</v>
      </c>
      <c r="T5238" s="122">
        <v>0</v>
      </c>
      <c r="U5238" s="122">
        <v>0</v>
      </c>
      <c r="V5238" s="122">
        <v>0</v>
      </c>
      <c r="W5238" s="122">
        <v>0</v>
      </c>
      <c r="X5238" s="122">
        <v>0</v>
      </c>
      <c r="Y5238" s="122">
        <v>0</v>
      </c>
      <c r="Z5238" s="122">
        <v>0</v>
      </c>
      <c r="AA5238" s="122">
        <v>0</v>
      </c>
      <c r="AB5238" s="122">
        <v>0</v>
      </c>
      <c r="AC5238" s="122">
        <v>0</v>
      </c>
      <c r="AD5238" s="122">
        <v>0</v>
      </c>
      <c r="AE5238" s="122">
        <v>0</v>
      </c>
      <c r="AF5238" s="122">
        <v>0</v>
      </c>
      <c r="AG5238" s="122">
        <v>0</v>
      </c>
      <c r="AH5238" s="122">
        <v>0</v>
      </c>
      <c r="AI5238" s="122">
        <v>0</v>
      </c>
      <c r="AJ5238" s="122">
        <v>0</v>
      </c>
      <c r="AK5238" s="122">
        <v>0</v>
      </c>
      <c r="AL5238" s="122">
        <v>0</v>
      </c>
    </row>
    <row r="5239" spans="1:38" hidden="1" x14ac:dyDescent="0.25">
      <c r="A5239" s="122" t="s">
        <v>2238</v>
      </c>
      <c r="B5239" s="122">
        <v>1</v>
      </c>
      <c r="C5239" s="122" t="s">
        <v>2239</v>
      </c>
      <c r="D5239" s="122" t="s">
        <v>2104</v>
      </c>
      <c r="E5239" s="122">
        <v>95</v>
      </c>
      <c r="F5239" s="122">
        <v>0</v>
      </c>
      <c r="G5239" s="122">
        <v>0</v>
      </c>
      <c r="H5239" s="122">
        <v>0</v>
      </c>
      <c r="I5239" s="122">
        <v>0</v>
      </c>
      <c r="J5239" s="122">
        <v>0</v>
      </c>
      <c r="K5239" s="122">
        <v>0</v>
      </c>
      <c r="L5239" s="122">
        <v>0</v>
      </c>
      <c r="M5239" s="122">
        <v>0</v>
      </c>
      <c r="N5239" s="122">
        <v>0</v>
      </c>
      <c r="O5239" s="122">
        <v>0</v>
      </c>
      <c r="P5239" s="122">
        <v>0</v>
      </c>
      <c r="Q5239" s="122">
        <v>0</v>
      </c>
      <c r="R5239" s="122">
        <v>0</v>
      </c>
      <c r="S5239" s="122">
        <v>0</v>
      </c>
      <c r="T5239" s="122">
        <v>0</v>
      </c>
      <c r="U5239" s="122">
        <v>0</v>
      </c>
      <c r="V5239" s="122">
        <v>0</v>
      </c>
      <c r="W5239" s="122">
        <v>0</v>
      </c>
      <c r="X5239" s="122">
        <v>0</v>
      </c>
      <c r="Y5239" s="122">
        <v>0</v>
      </c>
      <c r="Z5239" s="122">
        <v>0</v>
      </c>
      <c r="AA5239" s="122">
        <v>0</v>
      </c>
      <c r="AB5239" s="122">
        <v>0</v>
      </c>
      <c r="AC5239" s="122">
        <v>0</v>
      </c>
      <c r="AD5239" s="122">
        <v>0</v>
      </c>
      <c r="AE5239" s="122">
        <v>0</v>
      </c>
      <c r="AF5239" s="122">
        <v>0</v>
      </c>
      <c r="AG5239" s="122">
        <v>0</v>
      </c>
      <c r="AH5239" s="122">
        <v>0</v>
      </c>
      <c r="AI5239" s="122">
        <v>0</v>
      </c>
      <c r="AJ5239" s="122">
        <v>0</v>
      </c>
      <c r="AK5239" s="122">
        <v>0</v>
      </c>
      <c r="AL5239" s="122">
        <v>0</v>
      </c>
    </row>
    <row r="5240" spans="1:38" hidden="1" x14ac:dyDescent="0.25">
      <c r="A5240" s="122" t="s">
        <v>2238</v>
      </c>
      <c r="B5240" s="122">
        <v>1</v>
      </c>
      <c r="C5240" s="122" t="s">
        <v>2239</v>
      </c>
      <c r="D5240" s="122" t="s">
        <v>2105</v>
      </c>
      <c r="E5240" s="122">
        <v>95</v>
      </c>
      <c r="F5240" s="122">
        <v>0</v>
      </c>
      <c r="G5240" s="122">
        <v>0</v>
      </c>
      <c r="H5240" s="122">
        <v>0</v>
      </c>
      <c r="I5240" s="122">
        <v>0</v>
      </c>
      <c r="J5240" s="122">
        <v>0</v>
      </c>
      <c r="K5240" s="122">
        <v>0</v>
      </c>
      <c r="L5240" s="122">
        <v>0</v>
      </c>
      <c r="M5240" s="122">
        <v>0</v>
      </c>
      <c r="N5240" s="122">
        <v>0</v>
      </c>
      <c r="O5240" s="122">
        <v>0</v>
      </c>
      <c r="P5240" s="122">
        <v>0</v>
      </c>
      <c r="Q5240" s="122">
        <v>0</v>
      </c>
      <c r="R5240" s="122">
        <v>0</v>
      </c>
      <c r="S5240" s="122">
        <v>0</v>
      </c>
      <c r="T5240" s="122">
        <v>0</v>
      </c>
      <c r="U5240" s="122">
        <v>0</v>
      </c>
      <c r="V5240" s="122">
        <v>0</v>
      </c>
      <c r="W5240" s="122">
        <v>0</v>
      </c>
      <c r="X5240" s="122">
        <v>0</v>
      </c>
      <c r="Y5240" s="122">
        <v>0</v>
      </c>
      <c r="Z5240" s="122">
        <v>0</v>
      </c>
      <c r="AA5240" s="122">
        <v>0</v>
      </c>
      <c r="AB5240" s="122">
        <v>0</v>
      </c>
      <c r="AC5240" s="122">
        <v>0</v>
      </c>
      <c r="AD5240" s="122">
        <v>0</v>
      </c>
      <c r="AE5240" s="122">
        <v>0</v>
      </c>
      <c r="AF5240" s="122">
        <v>0</v>
      </c>
      <c r="AG5240" s="122">
        <v>0</v>
      </c>
      <c r="AH5240" s="122">
        <v>0</v>
      </c>
      <c r="AI5240" s="122">
        <v>0</v>
      </c>
      <c r="AJ5240" s="122">
        <v>0</v>
      </c>
      <c r="AK5240" s="122">
        <v>0</v>
      </c>
      <c r="AL5240" s="122">
        <v>0</v>
      </c>
    </row>
    <row r="5241" spans="1:38" hidden="1" x14ac:dyDescent="0.25">
      <c r="A5241" s="122" t="s">
        <v>2238</v>
      </c>
      <c r="B5241" s="122">
        <v>1</v>
      </c>
      <c r="C5241" s="122" t="s">
        <v>2239</v>
      </c>
      <c r="D5241" s="122" t="s">
        <v>475</v>
      </c>
      <c r="E5241" s="122">
        <v>95</v>
      </c>
      <c r="F5241" s="122">
        <v>0</v>
      </c>
      <c r="G5241" s="122">
        <v>0</v>
      </c>
      <c r="H5241" s="122">
        <v>0</v>
      </c>
      <c r="I5241" s="122">
        <v>0</v>
      </c>
      <c r="J5241" s="122">
        <v>0</v>
      </c>
      <c r="K5241" s="122">
        <v>0</v>
      </c>
      <c r="L5241" s="122">
        <v>0</v>
      </c>
      <c r="M5241" s="122">
        <v>0</v>
      </c>
      <c r="N5241" s="122">
        <v>0</v>
      </c>
      <c r="O5241" s="122">
        <v>0</v>
      </c>
      <c r="P5241" s="122">
        <v>0</v>
      </c>
      <c r="Q5241" s="122">
        <v>0</v>
      </c>
      <c r="R5241" s="122">
        <v>0</v>
      </c>
      <c r="S5241" s="122">
        <v>0</v>
      </c>
      <c r="T5241" s="122">
        <v>0</v>
      </c>
      <c r="U5241" s="122">
        <v>0</v>
      </c>
      <c r="V5241" s="122">
        <v>0</v>
      </c>
      <c r="W5241" s="122">
        <v>0</v>
      </c>
      <c r="X5241" s="122">
        <v>0</v>
      </c>
      <c r="Y5241" s="122">
        <v>0</v>
      </c>
      <c r="Z5241" s="122">
        <v>0</v>
      </c>
      <c r="AA5241" s="122">
        <v>0</v>
      </c>
      <c r="AB5241" s="122">
        <v>0</v>
      </c>
      <c r="AC5241" s="122">
        <v>0</v>
      </c>
      <c r="AD5241" s="122">
        <v>0</v>
      </c>
      <c r="AE5241" s="122">
        <v>0</v>
      </c>
      <c r="AF5241" s="122">
        <v>0</v>
      </c>
      <c r="AG5241" s="122">
        <v>0</v>
      </c>
      <c r="AH5241" s="122">
        <v>0</v>
      </c>
      <c r="AI5241" s="122">
        <v>0</v>
      </c>
      <c r="AJ5241" s="122">
        <v>0</v>
      </c>
      <c r="AK5241" s="122">
        <v>0</v>
      </c>
      <c r="AL5241" s="122">
        <v>0</v>
      </c>
    </row>
    <row r="5242" spans="1:38" hidden="1" x14ac:dyDescent="0.25">
      <c r="A5242" s="122" t="s">
        <v>2238</v>
      </c>
      <c r="B5242" s="122">
        <v>1</v>
      </c>
      <c r="C5242" s="122" t="s">
        <v>2239</v>
      </c>
      <c r="D5242" s="122" t="s">
        <v>2106</v>
      </c>
      <c r="E5242" s="122">
        <v>95</v>
      </c>
      <c r="F5242" s="122">
        <v>0</v>
      </c>
      <c r="G5242" s="122">
        <v>0</v>
      </c>
      <c r="H5242" s="122">
        <v>0</v>
      </c>
      <c r="I5242" s="122">
        <v>0</v>
      </c>
      <c r="J5242" s="122">
        <v>0</v>
      </c>
      <c r="K5242" s="122">
        <v>0</v>
      </c>
      <c r="L5242" s="122">
        <v>0</v>
      </c>
      <c r="M5242" s="122">
        <v>0</v>
      </c>
      <c r="N5242" s="122">
        <v>0</v>
      </c>
      <c r="O5242" s="122">
        <v>0</v>
      </c>
      <c r="P5242" s="122">
        <v>0</v>
      </c>
      <c r="Q5242" s="122">
        <v>0</v>
      </c>
      <c r="R5242" s="122">
        <v>0</v>
      </c>
      <c r="S5242" s="122">
        <v>0</v>
      </c>
      <c r="T5242" s="122">
        <v>0</v>
      </c>
      <c r="U5242" s="122">
        <v>0</v>
      </c>
      <c r="V5242" s="122">
        <v>0</v>
      </c>
      <c r="W5242" s="122">
        <v>0</v>
      </c>
      <c r="X5242" s="122">
        <v>0</v>
      </c>
      <c r="Y5242" s="122">
        <v>0</v>
      </c>
      <c r="Z5242" s="122">
        <v>0</v>
      </c>
      <c r="AA5242" s="122">
        <v>0</v>
      </c>
      <c r="AB5242" s="122">
        <v>0</v>
      </c>
      <c r="AC5242" s="122">
        <v>0</v>
      </c>
      <c r="AD5242" s="122">
        <v>0</v>
      </c>
      <c r="AE5242" s="122">
        <v>0</v>
      </c>
      <c r="AF5242" s="122">
        <v>0</v>
      </c>
      <c r="AG5242" s="122">
        <v>0</v>
      </c>
      <c r="AH5242" s="122">
        <v>0</v>
      </c>
      <c r="AI5242" s="122">
        <v>0</v>
      </c>
      <c r="AJ5242" s="122">
        <v>0</v>
      </c>
      <c r="AK5242" s="122">
        <v>0</v>
      </c>
      <c r="AL5242" s="122">
        <v>0</v>
      </c>
    </row>
    <row r="5243" spans="1:38" hidden="1" x14ac:dyDescent="0.25">
      <c r="A5243" s="122" t="s">
        <v>2238</v>
      </c>
      <c r="B5243" s="122">
        <v>1</v>
      </c>
      <c r="C5243" s="122" t="s">
        <v>2239</v>
      </c>
      <c r="D5243" s="122" t="s">
        <v>2107</v>
      </c>
      <c r="E5243" s="122">
        <v>95</v>
      </c>
      <c r="F5243" s="122">
        <v>0</v>
      </c>
      <c r="G5243" s="122">
        <v>0</v>
      </c>
      <c r="H5243" s="122">
        <v>0</v>
      </c>
      <c r="I5243" s="122">
        <v>0</v>
      </c>
      <c r="J5243" s="122">
        <v>0</v>
      </c>
      <c r="K5243" s="122">
        <v>0</v>
      </c>
      <c r="L5243" s="122">
        <v>0</v>
      </c>
      <c r="M5243" s="122">
        <v>0</v>
      </c>
      <c r="N5243" s="122">
        <v>0</v>
      </c>
      <c r="O5243" s="122">
        <v>0</v>
      </c>
      <c r="P5243" s="122">
        <v>0</v>
      </c>
      <c r="Q5243" s="122">
        <v>0</v>
      </c>
      <c r="R5243" s="122">
        <v>0</v>
      </c>
      <c r="S5243" s="122">
        <v>0</v>
      </c>
      <c r="T5243" s="122">
        <v>0</v>
      </c>
      <c r="U5243" s="122">
        <v>0</v>
      </c>
      <c r="V5243" s="122">
        <v>0</v>
      </c>
      <c r="W5243" s="122">
        <v>0</v>
      </c>
      <c r="X5243" s="122">
        <v>0</v>
      </c>
      <c r="Y5243" s="122">
        <v>0</v>
      </c>
      <c r="Z5243" s="122">
        <v>0</v>
      </c>
      <c r="AA5243" s="122">
        <v>0</v>
      </c>
      <c r="AB5243" s="122">
        <v>0</v>
      </c>
      <c r="AC5243" s="122">
        <v>0</v>
      </c>
      <c r="AD5243" s="122">
        <v>0</v>
      </c>
      <c r="AE5243" s="122">
        <v>0</v>
      </c>
      <c r="AF5243" s="122">
        <v>0</v>
      </c>
      <c r="AG5243" s="122">
        <v>0</v>
      </c>
      <c r="AH5243" s="122">
        <v>0</v>
      </c>
      <c r="AI5243" s="122">
        <v>0</v>
      </c>
      <c r="AJ5243" s="122">
        <v>0</v>
      </c>
      <c r="AK5243" s="122">
        <v>0</v>
      </c>
      <c r="AL5243" s="122">
        <v>0</v>
      </c>
    </row>
    <row r="5244" spans="1:38" hidden="1" x14ac:dyDescent="0.25">
      <c r="A5244" s="122" t="s">
        <v>2238</v>
      </c>
      <c r="B5244" s="122">
        <v>1</v>
      </c>
      <c r="C5244" s="122" t="s">
        <v>2239</v>
      </c>
      <c r="D5244" s="122" t="s">
        <v>2108</v>
      </c>
      <c r="E5244" s="122">
        <v>95</v>
      </c>
      <c r="F5244" s="122">
        <v>0</v>
      </c>
      <c r="G5244" s="122">
        <v>0</v>
      </c>
      <c r="H5244" s="122">
        <v>0</v>
      </c>
      <c r="I5244" s="122">
        <v>0</v>
      </c>
      <c r="J5244" s="122">
        <v>0</v>
      </c>
      <c r="K5244" s="122">
        <v>0</v>
      </c>
      <c r="L5244" s="122">
        <v>0</v>
      </c>
      <c r="M5244" s="122">
        <v>0</v>
      </c>
      <c r="N5244" s="122">
        <v>0</v>
      </c>
      <c r="O5244" s="122">
        <v>0</v>
      </c>
      <c r="P5244" s="122">
        <v>0</v>
      </c>
      <c r="Q5244" s="122">
        <v>0</v>
      </c>
      <c r="R5244" s="122">
        <v>0</v>
      </c>
      <c r="S5244" s="122">
        <v>0</v>
      </c>
      <c r="T5244" s="122">
        <v>0</v>
      </c>
      <c r="U5244" s="122">
        <v>0</v>
      </c>
      <c r="V5244" s="122">
        <v>0</v>
      </c>
      <c r="W5244" s="122">
        <v>0</v>
      </c>
      <c r="X5244" s="122">
        <v>0</v>
      </c>
      <c r="Y5244" s="122">
        <v>0</v>
      </c>
      <c r="Z5244" s="122">
        <v>0</v>
      </c>
      <c r="AA5244" s="122">
        <v>0</v>
      </c>
      <c r="AB5244" s="122">
        <v>0</v>
      </c>
      <c r="AC5244" s="122">
        <v>0</v>
      </c>
      <c r="AD5244" s="122">
        <v>0</v>
      </c>
      <c r="AE5244" s="122">
        <v>0</v>
      </c>
      <c r="AF5244" s="122">
        <v>0</v>
      </c>
      <c r="AG5244" s="122">
        <v>0</v>
      </c>
      <c r="AH5244" s="122">
        <v>0</v>
      </c>
      <c r="AI5244" s="122">
        <v>0</v>
      </c>
      <c r="AJ5244" s="122">
        <v>0</v>
      </c>
      <c r="AK5244" s="122">
        <v>0</v>
      </c>
      <c r="AL5244" s="122">
        <v>0</v>
      </c>
    </row>
    <row r="5245" spans="1:38" hidden="1" x14ac:dyDescent="0.25">
      <c r="A5245" s="122" t="s">
        <v>2238</v>
      </c>
      <c r="B5245" s="122">
        <v>1</v>
      </c>
      <c r="C5245" s="122" t="s">
        <v>2239</v>
      </c>
      <c r="D5245" s="122" t="s">
        <v>2109</v>
      </c>
      <c r="E5245" s="122">
        <v>95</v>
      </c>
      <c r="F5245" s="122">
        <v>0</v>
      </c>
      <c r="G5245" s="122">
        <v>0</v>
      </c>
      <c r="H5245" s="122">
        <v>0</v>
      </c>
      <c r="I5245" s="122">
        <v>0</v>
      </c>
      <c r="J5245" s="122">
        <v>0</v>
      </c>
      <c r="K5245" s="122">
        <v>0</v>
      </c>
      <c r="L5245" s="122">
        <v>0</v>
      </c>
      <c r="M5245" s="122">
        <v>0</v>
      </c>
      <c r="N5245" s="122">
        <v>0</v>
      </c>
      <c r="O5245" s="122">
        <v>0</v>
      </c>
      <c r="P5245" s="122">
        <v>0</v>
      </c>
      <c r="Q5245" s="122">
        <v>0</v>
      </c>
      <c r="R5245" s="122">
        <v>0</v>
      </c>
      <c r="S5245" s="122">
        <v>0</v>
      </c>
      <c r="T5245" s="122">
        <v>0</v>
      </c>
      <c r="U5245" s="122">
        <v>0</v>
      </c>
      <c r="V5245" s="122">
        <v>0</v>
      </c>
      <c r="W5245" s="122">
        <v>0</v>
      </c>
      <c r="X5245" s="122">
        <v>0</v>
      </c>
      <c r="Y5245" s="122">
        <v>0</v>
      </c>
      <c r="Z5245" s="122">
        <v>0</v>
      </c>
      <c r="AA5245" s="122">
        <v>0</v>
      </c>
      <c r="AB5245" s="122">
        <v>0</v>
      </c>
      <c r="AC5245" s="122">
        <v>0</v>
      </c>
      <c r="AD5245" s="122">
        <v>0</v>
      </c>
      <c r="AE5245" s="122">
        <v>0</v>
      </c>
      <c r="AF5245" s="122">
        <v>0</v>
      </c>
      <c r="AG5245" s="122">
        <v>0</v>
      </c>
      <c r="AH5245" s="122">
        <v>0</v>
      </c>
      <c r="AI5245" s="122">
        <v>0</v>
      </c>
      <c r="AJ5245" s="122">
        <v>0</v>
      </c>
      <c r="AK5245" s="122">
        <v>0</v>
      </c>
      <c r="AL5245" s="122">
        <v>0</v>
      </c>
    </row>
    <row r="5246" spans="1:38" hidden="1" x14ac:dyDescent="0.25">
      <c r="A5246" s="122" t="s">
        <v>2238</v>
      </c>
      <c r="B5246" s="122">
        <v>1</v>
      </c>
      <c r="C5246" s="122" t="s">
        <v>2239</v>
      </c>
      <c r="D5246" s="122" t="s">
        <v>2110</v>
      </c>
      <c r="E5246" s="122">
        <v>95</v>
      </c>
      <c r="F5246" s="122">
        <v>0</v>
      </c>
      <c r="G5246" s="122">
        <v>0</v>
      </c>
      <c r="H5246" s="122">
        <v>0</v>
      </c>
      <c r="I5246" s="122">
        <v>0</v>
      </c>
      <c r="J5246" s="122">
        <v>0</v>
      </c>
      <c r="K5246" s="122">
        <v>0</v>
      </c>
      <c r="L5246" s="122">
        <v>0</v>
      </c>
      <c r="M5246" s="122">
        <v>0</v>
      </c>
      <c r="N5246" s="122">
        <v>0</v>
      </c>
      <c r="O5246" s="122">
        <v>0</v>
      </c>
      <c r="P5246" s="122">
        <v>0</v>
      </c>
      <c r="Q5246" s="122">
        <v>0</v>
      </c>
      <c r="R5246" s="122">
        <v>0</v>
      </c>
      <c r="S5246" s="122">
        <v>0</v>
      </c>
      <c r="T5246" s="122">
        <v>0</v>
      </c>
      <c r="U5246" s="122">
        <v>0</v>
      </c>
      <c r="V5246" s="122">
        <v>0</v>
      </c>
      <c r="W5246" s="122">
        <v>0</v>
      </c>
      <c r="X5246" s="122">
        <v>0</v>
      </c>
      <c r="Y5246" s="122">
        <v>0</v>
      </c>
      <c r="Z5246" s="122">
        <v>0</v>
      </c>
      <c r="AA5246" s="122">
        <v>0</v>
      </c>
      <c r="AB5246" s="122">
        <v>0</v>
      </c>
      <c r="AC5246" s="122">
        <v>0</v>
      </c>
      <c r="AD5246" s="122">
        <v>0</v>
      </c>
      <c r="AE5246" s="122">
        <v>0</v>
      </c>
      <c r="AF5246" s="122">
        <v>0</v>
      </c>
      <c r="AG5246" s="122">
        <v>0</v>
      </c>
      <c r="AH5246" s="122">
        <v>0</v>
      </c>
      <c r="AI5246" s="122">
        <v>0</v>
      </c>
      <c r="AJ5246" s="122">
        <v>0</v>
      </c>
      <c r="AK5246" s="122">
        <v>0</v>
      </c>
      <c r="AL5246" s="122">
        <v>0</v>
      </c>
    </row>
    <row r="5247" spans="1:38" hidden="1" x14ac:dyDescent="0.25">
      <c r="A5247" s="122" t="s">
        <v>2238</v>
      </c>
      <c r="B5247" s="122">
        <v>1</v>
      </c>
      <c r="C5247" s="122" t="s">
        <v>2239</v>
      </c>
      <c r="D5247" s="122" t="s">
        <v>2111</v>
      </c>
      <c r="E5247" s="122">
        <v>95</v>
      </c>
      <c r="F5247" s="122">
        <v>0</v>
      </c>
      <c r="G5247" s="122">
        <v>0</v>
      </c>
      <c r="H5247" s="122">
        <v>0</v>
      </c>
      <c r="I5247" s="122">
        <v>0</v>
      </c>
      <c r="J5247" s="122">
        <v>0</v>
      </c>
      <c r="K5247" s="122">
        <v>0</v>
      </c>
      <c r="L5247" s="122">
        <v>0</v>
      </c>
      <c r="M5247" s="122">
        <v>0</v>
      </c>
      <c r="N5247" s="122">
        <v>0</v>
      </c>
      <c r="O5247" s="122">
        <v>0</v>
      </c>
      <c r="P5247" s="122">
        <v>0</v>
      </c>
      <c r="Q5247" s="122">
        <v>0</v>
      </c>
      <c r="R5247" s="122">
        <v>0</v>
      </c>
      <c r="S5247" s="122">
        <v>0</v>
      </c>
      <c r="T5247" s="122">
        <v>0</v>
      </c>
      <c r="U5247" s="122">
        <v>0</v>
      </c>
      <c r="V5247" s="122">
        <v>0</v>
      </c>
      <c r="W5247" s="122">
        <v>0</v>
      </c>
      <c r="X5247" s="122">
        <v>0</v>
      </c>
      <c r="Y5247" s="122">
        <v>0</v>
      </c>
      <c r="Z5247" s="122">
        <v>3.5243000000000002E-3</v>
      </c>
      <c r="AA5247" s="122">
        <v>9.7297200000000007E-3</v>
      </c>
      <c r="AB5247" s="122">
        <v>6.7860000000000004E-3</v>
      </c>
      <c r="AC5247" s="122">
        <v>5.0911899999999998E-3</v>
      </c>
      <c r="AD5247" s="122">
        <v>2.9353999999999999E-3</v>
      </c>
      <c r="AE5247" s="122">
        <v>3.7128E-3</v>
      </c>
      <c r="AF5247" s="122">
        <v>1.6146000000000001E-3</v>
      </c>
      <c r="AG5247" s="122">
        <v>3.5503000000000002E-3</v>
      </c>
      <c r="AH5247" s="122">
        <v>1.504841E-2</v>
      </c>
      <c r="AI5247" s="122">
        <v>1.0374E-2</v>
      </c>
      <c r="AJ5247" s="122">
        <v>9.4249999999999994E-3</v>
      </c>
      <c r="AK5247" s="122">
        <v>5.1636E-3</v>
      </c>
      <c r="AL5247" s="122">
        <v>0</v>
      </c>
    </row>
    <row r="5248" spans="1:38" hidden="1" x14ac:dyDescent="0.25">
      <c r="A5248" s="122" t="s">
        <v>2238</v>
      </c>
      <c r="B5248" s="122">
        <v>1</v>
      </c>
      <c r="C5248" s="122" t="s">
        <v>2239</v>
      </c>
      <c r="D5248" s="122" t="s">
        <v>2112</v>
      </c>
      <c r="E5248" s="122">
        <v>95</v>
      </c>
      <c r="F5248" s="122">
        <v>0</v>
      </c>
      <c r="G5248" s="122">
        <v>0</v>
      </c>
      <c r="H5248" s="122">
        <v>0</v>
      </c>
      <c r="I5248" s="122">
        <v>0</v>
      </c>
      <c r="J5248" s="122">
        <v>0</v>
      </c>
      <c r="K5248" s="122">
        <v>0</v>
      </c>
      <c r="L5248" s="122">
        <v>0</v>
      </c>
      <c r="M5248" s="122">
        <v>0</v>
      </c>
      <c r="N5248" s="122">
        <v>0</v>
      </c>
      <c r="O5248" s="122">
        <v>0</v>
      </c>
      <c r="P5248" s="122">
        <v>0</v>
      </c>
      <c r="Q5248" s="122">
        <v>0</v>
      </c>
      <c r="R5248" s="122">
        <v>0</v>
      </c>
      <c r="S5248" s="122">
        <v>0</v>
      </c>
      <c r="T5248" s="122">
        <v>0</v>
      </c>
      <c r="U5248" s="122">
        <v>0</v>
      </c>
      <c r="V5248" s="122">
        <v>0</v>
      </c>
      <c r="W5248" s="122">
        <v>0</v>
      </c>
      <c r="X5248" s="122">
        <v>0</v>
      </c>
      <c r="Y5248" s="122">
        <v>0</v>
      </c>
      <c r="Z5248" s="122">
        <v>0</v>
      </c>
      <c r="AA5248" s="122">
        <v>0</v>
      </c>
      <c r="AB5248" s="122">
        <v>0</v>
      </c>
      <c r="AC5248" s="122">
        <v>0</v>
      </c>
      <c r="AD5248" s="122">
        <v>0</v>
      </c>
      <c r="AE5248" s="122">
        <v>0</v>
      </c>
      <c r="AF5248" s="122">
        <v>0</v>
      </c>
      <c r="AG5248" s="122">
        <v>0</v>
      </c>
      <c r="AH5248" s="122">
        <v>0</v>
      </c>
      <c r="AI5248" s="122">
        <v>0</v>
      </c>
      <c r="AJ5248" s="122">
        <v>0</v>
      </c>
      <c r="AK5248" s="122">
        <v>0</v>
      </c>
      <c r="AL5248" s="122">
        <v>0</v>
      </c>
    </row>
    <row r="5249" spans="1:38" hidden="1" x14ac:dyDescent="0.25">
      <c r="A5249" s="122" t="s">
        <v>2238</v>
      </c>
      <c r="B5249" s="122">
        <v>1</v>
      </c>
      <c r="C5249" s="122" t="s">
        <v>2239</v>
      </c>
      <c r="D5249" s="122" t="s">
        <v>2113</v>
      </c>
      <c r="E5249" s="122">
        <v>95</v>
      </c>
      <c r="F5249" s="122">
        <v>0</v>
      </c>
      <c r="G5249" s="122">
        <v>0</v>
      </c>
      <c r="H5249" s="122">
        <v>0</v>
      </c>
      <c r="I5249" s="122">
        <v>0</v>
      </c>
      <c r="J5249" s="122">
        <v>0</v>
      </c>
      <c r="K5249" s="122">
        <v>0</v>
      </c>
      <c r="L5249" s="122">
        <v>0</v>
      </c>
      <c r="M5249" s="122">
        <v>0</v>
      </c>
      <c r="N5249" s="122">
        <v>0</v>
      </c>
      <c r="O5249" s="122">
        <v>0</v>
      </c>
      <c r="P5249" s="122">
        <v>0</v>
      </c>
      <c r="Q5249" s="122">
        <v>0</v>
      </c>
      <c r="R5249" s="122">
        <v>0</v>
      </c>
      <c r="S5249" s="122">
        <v>0</v>
      </c>
      <c r="T5249" s="122">
        <v>0</v>
      </c>
      <c r="U5249" s="122">
        <v>0</v>
      </c>
      <c r="V5249" s="122">
        <v>0</v>
      </c>
      <c r="W5249" s="122">
        <v>0</v>
      </c>
      <c r="X5249" s="122">
        <v>0</v>
      </c>
      <c r="Y5249" s="122">
        <v>0</v>
      </c>
      <c r="Z5249" s="122">
        <v>0</v>
      </c>
      <c r="AA5249" s="122">
        <v>0</v>
      </c>
      <c r="AB5249" s="122">
        <v>0</v>
      </c>
      <c r="AC5249" s="122">
        <v>0</v>
      </c>
      <c r="AD5249" s="122">
        <v>0</v>
      </c>
      <c r="AE5249" s="122">
        <v>0</v>
      </c>
      <c r="AF5249" s="122">
        <v>0</v>
      </c>
      <c r="AG5249" s="122">
        <v>0</v>
      </c>
      <c r="AH5249" s="122">
        <v>0</v>
      </c>
      <c r="AI5249" s="122">
        <v>0</v>
      </c>
      <c r="AJ5249" s="122">
        <v>0</v>
      </c>
      <c r="AK5249" s="122">
        <v>0</v>
      </c>
      <c r="AL5249" s="122">
        <v>0</v>
      </c>
    </row>
    <row r="5250" spans="1:38" hidden="1" x14ac:dyDescent="0.25">
      <c r="A5250" s="122" t="s">
        <v>2238</v>
      </c>
      <c r="B5250" s="122">
        <v>1</v>
      </c>
      <c r="C5250" s="122" t="s">
        <v>2239</v>
      </c>
      <c r="D5250" s="122" t="s">
        <v>2114</v>
      </c>
      <c r="E5250" s="122">
        <v>95</v>
      </c>
      <c r="F5250" s="122">
        <v>0</v>
      </c>
      <c r="G5250" s="122">
        <v>0</v>
      </c>
      <c r="H5250" s="122">
        <v>0</v>
      </c>
      <c r="I5250" s="122">
        <v>0</v>
      </c>
      <c r="J5250" s="122">
        <v>0</v>
      </c>
      <c r="K5250" s="122">
        <v>0</v>
      </c>
      <c r="L5250" s="122">
        <v>0</v>
      </c>
      <c r="M5250" s="122">
        <v>0</v>
      </c>
      <c r="N5250" s="122">
        <v>0</v>
      </c>
      <c r="O5250" s="122">
        <v>0</v>
      </c>
      <c r="P5250" s="122">
        <v>0</v>
      </c>
      <c r="Q5250" s="122">
        <v>0</v>
      </c>
      <c r="R5250" s="122">
        <v>0</v>
      </c>
      <c r="S5250" s="122">
        <v>0</v>
      </c>
      <c r="T5250" s="122">
        <v>0</v>
      </c>
      <c r="U5250" s="122">
        <v>0</v>
      </c>
      <c r="V5250" s="122">
        <v>0</v>
      </c>
      <c r="W5250" s="122">
        <v>0</v>
      </c>
      <c r="X5250" s="122">
        <v>0</v>
      </c>
      <c r="Y5250" s="122">
        <v>0</v>
      </c>
      <c r="Z5250" s="122">
        <v>0</v>
      </c>
      <c r="AA5250" s="122">
        <v>0</v>
      </c>
      <c r="AB5250" s="122">
        <v>0</v>
      </c>
      <c r="AC5250" s="122">
        <v>0</v>
      </c>
      <c r="AD5250" s="122">
        <v>0</v>
      </c>
      <c r="AE5250" s="122">
        <v>0</v>
      </c>
      <c r="AF5250" s="122">
        <v>0</v>
      </c>
      <c r="AG5250" s="122">
        <v>0</v>
      </c>
      <c r="AH5250" s="122">
        <v>0</v>
      </c>
      <c r="AI5250" s="122">
        <v>0</v>
      </c>
      <c r="AJ5250" s="122">
        <v>0</v>
      </c>
      <c r="AK5250" s="122">
        <v>0</v>
      </c>
      <c r="AL5250" s="122">
        <v>0</v>
      </c>
    </row>
    <row r="5251" spans="1:38" hidden="1" x14ac:dyDescent="0.25">
      <c r="A5251" s="122" t="s">
        <v>2238</v>
      </c>
      <c r="B5251" s="122">
        <v>1</v>
      </c>
      <c r="C5251" s="122" t="s">
        <v>2239</v>
      </c>
      <c r="D5251" s="122" t="s">
        <v>2136</v>
      </c>
      <c r="E5251" s="122">
        <v>95</v>
      </c>
      <c r="F5251" s="122">
        <v>0</v>
      </c>
      <c r="G5251" s="122">
        <v>0</v>
      </c>
      <c r="H5251" s="122">
        <v>0</v>
      </c>
      <c r="I5251" s="122">
        <v>0</v>
      </c>
      <c r="J5251" s="122">
        <v>0</v>
      </c>
      <c r="K5251" s="122">
        <v>0</v>
      </c>
      <c r="L5251" s="122">
        <v>0</v>
      </c>
      <c r="M5251" s="122">
        <v>0</v>
      </c>
      <c r="N5251" s="122">
        <v>0</v>
      </c>
      <c r="O5251" s="122">
        <v>0</v>
      </c>
      <c r="P5251" s="122">
        <v>0</v>
      </c>
      <c r="Q5251" s="122">
        <v>0</v>
      </c>
      <c r="R5251" s="122">
        <v>0</v>
      </c>
      <c r="S5251" s="122">
        <v>0</v>
      </c>
      <c r="T5251" s="122">
        <v>0</v>
      </c>
      <c r="U5251" s="122">
        <v>0</v>
      </c>
      <c r="V5251" s="122">
        <v>0</v>
      </c>
      <c r="W5251" s="122">
        <v>0</v>
      </c>
      <c r="X5251" s="122">
        <v>0</v>
      </c>
      <c r="Y5251" s="122">
        <v>0</v>
      </c>
      <c r="Z5251" s="122">
        <v>0</v>
      </c>
      <c r="AA5251" s="122">
        <v>0</v>
      </c>
      <c r="AB5251" s="122">
        <v>0</v>
      </c>
      <c r="AC5251" s="122">
        <v>0</v>
      </c>
      <c r="AD5251" s="122">
        <v>0</v>
      </c>
      <c r="AE5251" s="122">
        <v>0</v>
      </c>
      <c r="AF5251" s="122">
        <v>0</v>
      </c>
      <c r="AG5251" s="122">
        <v>0</v>
      </c>
      <c r="AH5251" s="122">
        <v>0</v>
      </c>
      <c r="AI5251" s="122">
        <v>0</v>
      </c>
      <c r="AJ5251" s="122">
        <v>0</v>
      </c>
      <c r="AK5251" s="122">
        <v>0</v>
      </c>
      <c r="AL5251" s="122">
        <v>0</v>
      </c>
    </row>
    <row r="5252" spans="1:38" hidden="1" x14ac:dyDescent="0.25">
      <c r="A5252" s="122" t="s">
        <v>2238</v>
      </c>
      <c r="B5252" s="122">
        <v>1</v>
      </c>
      <c r="C5252" s="122" t="s">
        <v>2239</v>
      </c>
      <c r="D5252" s="122" t="s">
        <v>2170</v>
      </c>
      <c r="E5252" s="122">
        <v>95</v>
      </c>
      <c r="F5252" s="122">
        <v>0</v>
      </c>
      <c r="G5252" s="122">
        <v>0</v>
      </c>
      <c r="H5252" s="122">
        <v>0</v>
      </c>
      <c r="I5252" s="122">
        <v>0</v>
      </c>
      <c r="J5252" s="122">
        <v>0</v>
      </c>
      <c r="K5252" s="122">
        <v>0</v>
      </c>
      <c r="L5252" s="122">
        <v>0</v>
      </c>
      <c r="M5252" s="122">
        <v>0</v>
      </c>
      <c r="N5252" s="122">
        <v>0</v>
      </c>
      <c r="O5252" s="122">
        <v>0</v>
      </c>
      <c r="P5252" s="122">
        <v>0</v>
      </c>
      <c r="Q5252" s="122">
        <v>0</v>
      </c>
      <c r="R5252" s="122">
        <v>0</v>
      </c>
      <c r="S5252" s="122">
        <v>0</v>
      </c>
      <c r="T5252" s="122">
        <v>0</v>
      </c>
      <c r="U5252" s="122">
        <v>0</v>
      </c>
      <c r="V5252" s="122">
        <v>0</v>
      </c>
      <c r="W5252" s="122">
        <v>0</v>
      </c>
      <c r="X5252" s="122">
        <v>0</v>
      </c>
      <c r="Y5252" s="122">
        <v>0</v>
      </c>
      <c r="Z5252" s="122">
        <v>0</v>
      </c>
      <c r="AA5252" s="122">
        <v>0</v>
      </c>
      <c r="AB5252" s="122">
        <v>0</v>
      </c>
      <c r="AC5252" s="122">
        <v>0</v>
      </c>
      <c r="AD5252" s="122">
        <v>0</v>
      </c>
      <c r="AE5252" s="122">
        <v>0</v>
      </c>
      <c r="AF5252" s="122">
        <v>0</v>
      </c>
      <c r="AG5252" s="122">
        <v>0</v>
      </c>
      <c r="AH5252" s="122">
        <v>0</v>
      </c>
      <c r="AI5252" s="122">
        <v>0</v>
      </c>
      <c r="AJ5252" s="122">
        <v>0</v>
      </c>
      <c r="AK5252" s="122">
        <v>0</v>
      </c>
      <c r="AL5252" s="122">
        <v>0</v>
      </c>
    </row>
    <row r="5253" spans="1:38" hidden="1" x14ac:dyDescent="0.25">
      <c r="A5253" s="122" t="s">
        <v>2238</v>
      </c>
      <c r="B5253" s="122">
        <v>1</v>
      </c>
      <c r="C5253" s="122" t="s">
        <v>2239</v>
      </c>
      <c r="D5253" s="122" t="s">
        <v>2115</v>
      </c>
      <c r="E5253" s="122">
        <v>95</v>
      </c>
      <c r="F5253" s="122">
        <v>0</v>
      </c>
      <c r="G5253" s="122">
        <v>0</v>
      </c>
      <c r="H5253" s="122">
        <v>0</v>
      </c>
      <c r="I5253" s="122">
        <v>0</v>
      </c>
      <c r="J5253" s="122">
        <v>0</v>
      </c>
      <c r="K5253" s="122">
        <v>0</v>
      </c>
      <c r="L5253" s="122">
        <v>0</v>
      </c>
      <c r="M5253" s="122">
        <v>0</v>
      </c>
      <c r="N5253" s="122">
        <v>0</v>
      </c>
      <c r="O5253" s="122">
        <v>0</v>
      </c>
      <c r="P5253" s="122">
        <v>0</v>
      </c>
      <c r="Q5253" s="122">
        <v>0</v>
      </c>
      <c r="R5253" s="122">
        <v>0</v>
      </c>
      <c r="S5253" s="122">
        <v>0</v>
      </c>
      <c r="T5253" s="122">
        <v>0</v>
      </c>
      <c r="U5253" s="122">
        <v>0</v>
      </c>
      <c r="V5253" s="122">
        <v>0</v>
      </c>
      <c r="W5253" s="122">
        <v>0</v>
      </c>
      <c r="X5253" s="122">
        <v>0</v>
      </c>
      <c r="Y5253" s="122">
        <v>0</v>
      </c>
      <c r="Z5253" s="122">
        <v>0</v>
      </c>
      <c r="AA5253" s="122">
        <v>0</v>
      </c>
      <c r="AB5253" s="122">
        <v>0</v>
      </c>
      <c r="AC5253" s="122">
        <v>0</v>
      </c>
      <c r="AD5253" s="122">
        <v>0</v>
      </c>
      <c r="AE5253" s="122">
        <v>0</v>
      </c>
      <c r="AF5253" s="122">
        <v>0</v>
      </c>
      <c r="AG5253" s="122">
        <v>0</v>
      </c>
      <c r="AH5253" s="122">
        <v>0</v>
      </c>
      <c r="AI5253" s="122">
        <v>0</v>
      </c>
      <c r="AJ5253" s="122">
        <v>0</v>
      </c>
      <c r="AK5253" s="122">
        <v>0</v>
      </c>
      <c r="AL5253" s="122">
        <v>0</v>
      </c>
    </row>
    <row r="5254" spans="1:38" hidden="1" x14ac:dyDescent="0.25">
      <c r="A5254" s="122" t="s">
        <v>2238</v>
      </c>
      <c r="B5254" s="122">
        <v>1</v>
      </c>
      <c r="C5254" s="122" t="s">
        <v>2239</v>
      </c>
      <c r="D5254" s="122" t="s">
        <v>2116</v>
      </c>
      <c r="E5254" s="122">
        <v>95</v>
      </c>
      <c r="F5254" s="122">
        <v>0</v>
      </c>
      <c r="G5254" s="122">
        <v>0</v>
      </c>
      <c r="H5254" s="122">
        <v>0</v>
      </c>
      <c r="I5254" s="122">
        <v>0</v>
      </c>
      <c r="J5254" s="122">
        <v>0</v>
      </c>
      <c r="K5254" s="122">
        <v>0</v>
      </c>
      <c r="L5254" s="122">
        <v>0</v>
      </c>
      <c r="M5254" s="122">
        <v>0</v>
      </c>
      <c r="N5254" s="122">
        <v>0</v>
      </c>
      <c r="O5254" s="122">
        <v>0</v>
      </c>
      <c r="P5254" s="122">
        <v>0</v>
      </c>
      <c r="Q5254" s="122">
        <v>0</v>
      </c>
      <c r="R5254" s="122">
        <v>0</v>
      </c>
      <c r="S5254" s="122">
        <v>0</v>
      </c>
      <c r="T5254" s="122">
        <v>0</v>
      </c>
      <c r="U5254" s="122">
        <v>0</v>
      </c>
      <c r="V5254" s="122">
        <v>0</v>
      </c>
      <c r="W5254" s="122">
        <v>0</v>
      </c>
      <c r="X5254" s="122">
        <v>0</v>
      </c>
      <c r="Y5254" s="122">
        <v>0</v>
      </c>
      <c r="Z5254" s="122">
        <v>0</v>
      </c>
      <c r="AA5254" s="122">
        <v>0</v>
      </c>
      <c r="AB5254" s="122">
        <v>0</v>
      </c>
      <c r="AC5254" s="122">
        <v>0</v>
      </c>
      <c r="AD5254" s="122">
        <v>0</v>
      </c>
      <c r="AE5254" s="122">
        <v>0</v>
      </c>
      <c r="AF5254" s="122">
        <v>0</v>
      </c>
      <c r="AG5254" s="122">
        <v>0</v>
      </c>
      <c r="AH5254" s="122">
        <v>0</v>
      </c>
      <c r="AI5254" s="122">
        <v>0</v>
      </c>
      <c r="AJ5254" s="122">
        <v>0</v>
      </c>
      <c r="AK5254" s="122">
        <v>0</v>
      </c>
      <c r="AL5254" s="122">
        <v>0</v>
      </c>
    </row>
    <row r="5255" spans="1:38" hidden="1" x14ac:dyDescent="0.25">
      <c r="A5255" s="122" t="s">
        <v>2238</v>
      </c>
      <c r="B5255" s="122">
        <v>1</v>
      </c>
      <c r="C5255" s="122" t="s">
        <v>2239</v>
      </c>
      <c r="D5255" s="122" t="s">
        <v>2117</v>
      </c>
      <c r="E5255" s="122">
        <v>95</v>
      </c>
      <c r="F5255" s="122">
        <v>0</v>
      </c>
      <c r="G5255" s="122">
        <v>0</v>
      </c>
      <c r="H5255" s="122">
        <v>0</v>
      </c>
      <c r="I5255" s="122">
        <v>0</v>
      </c>
      <c r="J5255" s="122">
        <v>0</v>
      </c>
      <c r="K5255" s="122">
        <v>0</v>
      </c>
      <c r="L5255" s="122">
        <v>0</v>
      </c>
      <c r="M5255" s="122">
        <v>0</v>
      </c>
      <c r="N5255" s="122">
        <v>0</v>
      </c>
      <c r="O5255" s="122">
        <v>0</v>
      </c>
      <c r="P5255" s="122">
        <v>0</v>
      </c>
      <c r="Q5255" s="122">
        <v>0</v>
      </c>
      <c r="R5255" s="122">
        <v>0</v>
      </c>
      <c r="S5255" s="122">
        <v>0</v>
      </c>
      <c r="T5255" s="122">
        <v>0</v>
      </c>
      <c r="U5255" s="122">
        <v>0</v>
      </c>
      <c r="V5255" s="122">
        <v>0</v>
      </c>
      <c r="W5255" s="122">
        <v>0</v>
      </c>
      <c r="X5255" s="122">
        <v>0</v>
      </c>
      <c r="Y5255" s="122">
        <v>0</v>
      </c>
      <c r="Z5255" s="122">
        <v>0</v>
      </c>
      <c r="AA5255" s="122">
        <v>0</v>
      </c>
      <c r="AB5255" s="122">
        <v>0</v>
      </c>
      <c r="AC5255" s="122">
        <v>0</v>
      </c>
      <c r="AD5255" s="122">
        <v>0</v>
      </c>
      <c r="AE5255" s="122">
        <v>0</v>
      </c>
      <c r="AF5255" s="122">
        <v>0</v>
      </c>
      <c r="AG5255" s="122">
        <v>0</v>
      </c>
      <c r="AH5255" s="122">
        <v>0</v>
      </c>
      <c r="AI5255" s="122">
        <v>0</v>
      </c>
      <c r="AJ5255" s="122">
        <v>0</v>
      </c>
      <c r="AK5255" s="122">
        <v>0</v>
      </c>
      <c r="AL5255" s="122">
        <v>0</v>
      </c>
    </row>
    <row r="5256" spans="1:38" hidden="1" x14ac:dyDescent="0.25">
      <c r="A5256" s="122" t="s">
        <v>2238</v>
      </c>
      <c r="B5256" s="122">
        <v>1</v>
      </c>
      <c r="C5256" s="122" t="s">
        <v>2239</v>
      </c>
      <c r="D5256" s="122" t="s">
        <v>2118</v>
      </c>
      <c r="E5256" s="122">
        <v>95</v>
      </c>
      <c r="F5256" s="122">
        <v>0</v>
      </c>
      <c r="G5256" s="122">
        <v>0</v>
      </c>
      <c r="H5256" s="122">
        <v>0</v>
      </c>
      <c r="I5256" s="122">
        <v>0</v>
      </c>
      <c r="J5256" s="122">
        <v>0</v>
      </c>
      <c r="K5256" s="122">
        <v>0</v>
      </c>
      <c r="L5256" s="122">
        <v>0</v>
      </c>
      <c r="M5256" s="122">
        <v>0</v>
      </c>
      <c r="N5256" s="122">
        <v>0</v>
      </c>
      <c r="O5256" s="122">
        <v>0</v>
      </c>
      <c r="P5256" s="122">
        <v>0</v>
      </c>
      <c r="Q5256" s="122">
        <v>0</v>
      </c>
      <c r="R5256" s="122">
        <v>0</v>
      </c>
      <c r="S5256" s="122">
        <v>0</v>
      </c>
      <c r="T5256" s="122">
        <v>0</v>
      </c>
      <c r="U5256" s="122">
        <v>0</v>
      </c>
      <c r="V5256" s="122">
        <v>0</v>
      </c>
      <c r="W5256" s="122">
        <v>0</v>
      </c>
      <c r="X5256" s="122">
        <v>0</v>
      </c>
      <c r="Y5256" s="122">
        <v>0</v>
      </c>
      <c r="Z5256" s="122">
        <v>0</v>
      </c>
      <c r="AA5256" s="122">
        <v>0</v>
      </c>
      <c r="AB5256" s="122">
        <v>0</v>
      </c>
      <c r="AC5256" s="122">
        <v>0</v>
      </c>
      <c r="AD5256" s="122">
        <v>0</v>
      </c>
      <c r="AE5256" s="122">
        <v>0</v>
      </c>
      <c r="AF5256" s="122">
        <v>0</v>
      </c>
      <c r="AG5256" s="122">
        <v>0</v>
      </c>
      <c r="AH5256" s="122">
        <v>0</v>
      </c>
      <c r="AI5256" s="122">
        <v>0</v>
      </c>
      <c r="AJ5256" s="122">
        <v>0</v>
      </c>
      <c r="AK5256" s="122">
        <v>0</v>
      </c>
      <c r="AL5256" s="122">
        <v>0</v>
      </c>
    </row>
    <row r="5257" spans="1:38" hidden="1" x14ac:dyDescent="0.25">
      <c r="A5257" s="122" t="s">
        <v>2238</v>
      </c>
      <c r="B5257" s="122">
        <v>1</v>
      </c>
      <c r="C5257" s="122" t="s">
        <v>2239</v>
      </c>
      <c r="D5257" s="122" t="s">
        <v>2119</v>
      </c>
      <c r="E5257" s="122">
        <v>95</v>
      </c>
      <c r="F5257" s="122">
        <v>0</v>
      </c>
      <c r="G5257" s="122">
        <v>0</v>
      </c>
      <c r="H5257" s="122">
        <v>0</v>
      </c>
      <c r="I5257" s="122">
        <v>0</v>
      </c>
      <c r="J5257" s="122">
        <v>0</v>
      </c>
      <c r="K5257" s="122">
        <v>0</v>
      </c>
      <c r="L5257" s="122">
        <v>0</v>
      </c>
      <c r="M5257" s="122">
        <v>0</v>
      </c>
      <c r="N5257" s="122">
        <v>0</v>
      </c>
      <c r="O5257" s="122">
        <v>0</v>
      </c>
      <c r="P5257" s="122">
        <v>0</v>
      </c>
      <c r="Q5257" s="122">
        <v>0</v>
      </c>
      <c r="R5257" s="122">
        <v>0</v>
      </c>
      <c r="S5257" s="122">
        <v>0</v>
      </c>
      <c r="T5257" s="122">
        <v>0</v>
      </c>
      <c r="U5257" s="122">
        <v>0</v>
      </c>
      <c r="V5257" s="122">
        <v>0</v>
      </c>
      <c r="W5257" s="122">
        <v>0</v>
      </c>
      <c r="X5257" s="122">
        <v>0</v>
      </c>
      <c r="Y5257" s="122">
        <v>0</v>
      </c>
      <c r="Z5257" s="122">
        <v>0</v>
      </c>
      <c r="AA5257" s="122">
        <v>0</v>
      </c>
      <c r="AB5257" s="122">
        <v>0</v>
      </c>
      <c r="AC5257" s="122">
        <v>0</v>
      </c>
      <c r="AD5257" s="122">
        <v>0</v>
      </c>
      <c r="AE5257" s="122">
        <v>0</v>
      </c>
      <c r="AF5257" s="122">
        <v>0</v>
      </c>
      <c r="AG5257" s="122">
        <v>0</v>
      </c>
      <c r="AH5257" s="122">
        <v>0</v>
      </c>
      <c r="AI5257" s="122">
        <v>0</v>
      </c>
      <c r="AJ5257" s="122">
        <v>0</v>
      </c>
      <c r="AK5257" s="122">
        <v>0</v>
      </c>
      <c r="AL5257" s="122">
        <v>0</v>
      </c>
    </row>
    <row r="5258" spans="1:38" hidden="1" x14ac:dyDescent="0.25">
      <c r="A5258" s="122" t="s">
        <v>2238</v>
      </c>
      <c r="B5258" s="122">
        <v>1</v>
      </c>
      <c r="C5258" s="122" t="s">
        <v>2239</v>
      </c>
      <c r="D5258" s="122" t="s">
        <v>2120</v>
      </c>
      <c r="E5258" s="122">
        <v>95</v>
      </c>
      <c r="F5258" s="122">
        <v>0</v>
      </c>
      <c r="G5258" s="122">
        <v>0</v>
      </c>
      <c r="H5258" s="122">
        <v>0</v>
      </c>
      <c r="I5258" s="122">
        <v>0</v>
      </c>
      <c r="J5258" s="122">
        <v>0</v>
      </c>
      <c r="K5258" s="122">
        <v>0</v>
      </c>
      <c r="L5258" s="122">
        <v>0</v>
      </c>
      <c r="M5258" s="122">
        <v>0</v>
      </c>
      <c r="N5258" s="122">
        <v>0</v>
      </c>
      <c r="O5258" s="122">
        <v>0</v>
      </c>
      <c r="P5258" s="122">
        <v>0</v>
      </c>
      <c r="Q5258" s="122">
        <v>0</v>
      </c>
      <c r="R5258" s="122">
        <v>0</v>
      </c>
      <c r="S5258" s="122">
        <v>0</v>
      </c>
      <c r="T5258" s="122">
        <v>0</v>
      </c>
      <c r="U5258" s="122">
        <v>0</v>
      </c>
      <c r="V5258" s="122">
        <v>0</v>
      </c>
      <c r="W5258" s="122">
        <v>0</v>
      </c>
      <c r="X5258" s="122">
        <v>0</v>
      </c>
      <c r="Y5258" s="122">
        <v>0</v>
      </c>
      <c r="Z5258" s="122">
        <v>0</v>
      </c>
      <c r="AA5258" s="122">
        <v>0</v>
      </c>
      <c r="AB5258" s="122">
        <v>0</v>
      </c>
      <c r="AC5258" s="122">
        <v>6.0319999999999999E-2</v>
      </c>
      <c r="AD5258" s="122">
        <v>5.8500000000000003E-2</v>
      </c>
      <c r="AE5258" s="122">
        <v>7.2682999999999998E-2</v>
      </c>
      <c r="AF5258" s="122">
        <v>7.5920650000000006E-2</v>
      </c>
      <c r="AG5258" s="122">
        <v>8.3199999999999996E-2</v>
      </c>
      <c r="AH5258" s="122">
        <v>5.6607200000000003E-2</v>
      </c>
      <c r="AI5258" s="122">
        <v>5.0127999999999999E-2</v>
      </c>
      <c r="AJ5258" s="122">
        <v>4.3042999999999998E-2</v>
      </c>
      <c r="AK5258" s="122">
        <v>3.4790599999999998E-2</v>
      </c>
      <c r="AL5258" s="122">
        <v>0</v>
      </c>
    </row>
    <row r="5259" spans="1:38" hidden="1" x14ac:dyDescent="0.25">
      <c r="A5259" s="122" t="s">
        <v>2238</v>
      </c>
      <c r="B5259" s="122">
        <v>1</v>
      </c>
      <c r="C5259" s="122" t="s">
        <v>2239</v>
      </c>
      <c r="D5259" s="122" t="s">
        <v>2121</v>
      </c>
      <c r="E5259" s="122">
        <v>95</v>
      </c>
      <c r="F5259" s="122">
        <v>0</v>
      </c>
      <c r="G5259" s="122">
        <v>0</v>
      </c>
      <c r="H5259" s="122">
        <v>0</v>
      </c>
      <c r="I5259" s="122">
        <v>0</v>
      </c>
      <c r="J5259" s="122">
        <v>0</v>
      </c>
      <c r="K5259" s="122">
        <v>0</v>
      </c>
      <c r="L5259" s="122">
        <v>0</v>
      </c>
      <c r="M5259" s="122">
        <v>0</v>
      </c>
      <c r="N5259" s="122">
        <v>0</v>
      </c>
      <c r="O5259" s="122">
        <v>0</v>
      </c>
      <c r="P5259" s="122">
        <v>0</v>
      </c>
      <c r="Q5259" s="122">
        <v>0</v>
      </c>
      <c r="R5259" s="122">
        <v>0</v>
      </c>
      <c r="S5259" s="122">
        <v>0</v>
      </c>
      <c r="T5259" s="122">
        <v>0</v>
      </c>
      <c r="U5259" s="122">
        <v>0</v>
      </c>
      <c r="V5259" s="122">
        <v>0</v>
      </c>
      <c r="W5259" s="122">
        <v>0</v>
      </c>
      <c r="X5259" s="122">
        <v>0</v>
      </c>
      <c r="Y5259" s="122">
        <v>0</v>
      </c>
      <c r="Z5259" s="122">
        <v>0</v>
      </c>
      <c r="AA5259" s="122">
        <v>0</v>
      </c>
      <c r="AB5259" s="122">
        <v>0</v>
      </c>
      <c r="AC5259" s="122">
        <v>0</v>
      </c>
      <c r="AD5259" s="122">
        <v>0</v>
      </c>
      <c r="AE5259" s="122">
        <v>0</v>
      </c>
      <c r="AF5259" s="122">
        <v>0</v>
      </c>
      <c r="AG5259" s="122">
        <v>0</v>
      </c>
      <c r="AH5259" s="122">
        <v>0</v>
      </c>
      <c r="AI5259" s="122">
        <v>0</v>
      </c>
      <c r="AJ5259" s="122">
        <v>0</v>
      </c>
      <c r="AK5259" s="122">
        <v>0</v>
      </c>
      <c r="AL5259" s="122">
        <v>0</v>
      </c>
    </row>
    <row r="5260" spans="1:38" hidden="1" x14ac:dyDescent="0.25">
      <c r="A5260" s="122" t="s">
        <v>2238</v>
      </c>
      <c r="B5260" s="122">
        <v>1</v>
      </c>
      <c r="C5260" s="122" t="s">
        <v>2239</v>
      </c>
      <c r="D5260" s="122" t="s">
        <v>2138</v>
      </c>
      <c r="E5260" s="122">
        <v>95</v>
      </c>
      <c r="F5260" s="122">
        <v>0</v>
      </c>
      <c r="G5260" s="122">
        <v>0</v>
      </c>
      <c r="H5260" s="122">
        <v>0</v>
      </c>
      <c r="I5260" s="122">
        <v>0</v>
      </c>
      <c r="J5260" s="122">
        <v>0</v>
      </c>
      <c r="K5260" s="122">
        <v>0</v>
      </c>
      <c r="L5260" s="122">
        <v>0</v>
      </c>
      <c r="M5260" s="122">
        <v>0</v>
      </c>
      <c r="N5260" s="122">
        <v>0</v>
      </c>
      <c r="O5260" s="122">
        <v>0</v>
      </c>
      <c r="P5260" s="122">
        <v>0</v>
      </c>
      <c r="Q5260" s="122">
        <v>0</v>
      </c>
      <c r="R5260" s="122">
        <v>0</v>
      </c>
      <c r="S5260" s="122">
        <v>0</v>
      </c>
      <c r="T5260" s="122">
        <v>0</v>
      </c>
      <c r="U5260" s="122">
        <v>0</v>
      </c>
      <c r="V5260" s="122">
        <v>0</v>
      </c>
      <c r="W5260" s="122">
        <v>0</v>
      </c>
      <c r="X5260" s="122">
        <v>0</v>
      </c>
      <c r="Y5260" s="122">
        <v>0</v>
      </c>
      <c r="Z5260" s="122">
        <v>0</v>
      </c>
      <c r="AA5260" s="122">
        <v>0</v>
      </c>
      <c r="AB5260" s="122">
        <v>0</v>
      </c>
      <c r="AC5260" s="122">
        <v>0</v>
      </c>
      <c r="AD5260" s="122">
        <v>0</v>
      </c>
      <c r="AE5260" s="122">
        <v>0</v>
      </c>
      <c r="AF5260" s="122">
        <v>0</v>
      </c>
      <c r="AG5260" s="122">
        <v>0</v>
      </c>
      <c r="AH5260" s="122">
        <v>0</v>
      </c>
      <c r="AI5260" s="122">
        <v>0</v>
      </c>
      <c r="AJ5260" s="122">
        <v>0</v>
      </c>
      <c r="AK5260" s="122">
        <v>0</v>
      </c>
      <c r="AL5260" s="122">
        <v>0</v>
      </c>
    </row>
    <row r="5261" spans="1:38" hidden="1" x14ac:dyDescent="0.25">
      <c r="A5261" s="122" t="s">
        <v>2238</v>
      </c>
      <c r="B5261" s="122">
        <v>1</v>
      </c>
      <c r="C5261" s="122" t="s">
        <v>2239</v>
      </c>
      <c r="D5261" s="122" t="s">
        <v>2122</v>
      </c>
      <c r="E5261" s="122">
        <v>95</v>
      </c>
      <c r="F5261" s="122">
        <v>0</v>
      </c>
      <c r="G5261" s="122">
        <v>0</v>
      </c>
      <c r="H5261" s="122">
        <v>0</v>
      </c>
      <c r="I5261" s="122">
        <v>0</v>
      </c>
      <c r="J5261" s="122">
        <v>0</v>
      </c>
      <c r="K5261" s="122">
        <v>0</v>
      </c>
      <c r="L5261" s="122">
        <v>0</v>
      </c>
      <c r="M5261" s="122">
        <v>0</v>
      </c>
      <c r="N5261" s="122">
        <v>0</v>
      </c>
      <c r="O5261" s="122">
        <v>0</v>
      </c>
      <c r="P5261" s="122">
        <v>0</v>
      </c>
      <c r="Q5261" s="122">
        <v>0</v>
      </c>
      <c r="R5261" s="122">
        <v>0</v>
      </c>
      <c r="S5261" s="122">
        <v>0</v>
      </c>
      <c r="T5261" s="122">
        <v>0</v>
      </c>
      <c r="U5261" s="122">
        <v>0</v>
      </c>
      <c r="V5261" s="122">
        <v>0</v>
      </c>
      <c r="W5261" s="122">
        <v>0</v>
      </c>
      <c r="X5261" s="122">
        <v>0</v>
      </c>
      <c r="Y5261" s="122">
        <v>0</v>
      </c>
      <c r="Z5261" s="122">
        <v>0</v>
      </c>
      <c r="AA5261" s="122">
        <v>0</v>
      </c>
      <c r="AB5261" s="122">
        <v>0</v>
      </c>
      <c r="AC5261" s="122">
        <v>0</v>
      </c>
      <c r="AD5261" s="122">
        <v>0</v>
      </c>
      <c r="AE5261" s="122">
        <v>0</v>
      </c>
      <c r="AF5261" s="122">
        <v>0</v>
      </c>
      <c r="AG5261" s="122">
        <v>0</v>
      </c>
      <c r="AH5261" s="122">
        <v>0</v>
      </c>
      <c r="AI5261" s="122">
        <v>0</v>
      </c>
      <c r="AJ5261" s="122">
        <v>0</v>
      </c>
      <c r="AK5261" s="122">
        <v>0</v>
      </c>
      <c r="AL5261" s="122">
        <v>0</v>
      </c>
    </row>
    <row r="5262" spans="1:38" hidden="1" x14ac:dyDescent="0.25">
      <c r="A5262" s="122" t="s">
        <v>2238</v>
      </c>
      <c r="B5262" s="122">
        <v>1</v>
      </c>
      <c r="C5262" s="122" t="s">
        <v>2239</v>
      </c>
      <c r="D5262" s="122" t="s">
        <v>2123</v>
      </c>
      <c r="E5262" s="122">
        <v>95</v>
      </c>
      <c r="F5262" s="122">
        <v>0</v>
      </c>
      <c r="G5262" s="122">
        <v>0</v>
      </c>
      <c r="H5262" s="122">
        <v>0</v>
      </c>
      <c r="I5262" s="122">
        <v>0</v>
      </c>
      <c r="J5262" s="122">
        <v>0</v>
      </c>
      <c r="K5262" s="122">
        <v>0</v>
      </c>
      <c r="L5262" s="122">
        <v>0</v>
      </c>
      <c r="M5262" s="122">
        <v>0</v>
      </c>
      <c r="N5262" s="122">
        <v>0</v>
      </c>
      <c r="O5262" s="122">
        <v>0</v>
      </c>
      <c r="P5262" s="122">
        <v>0</v>
      </c>
      <c r="Q5262" s="122">
        <v>0</v>
      </c>
      <c r="R5262" s="122">
        <v>0</v>
      </c>
      <c r="S5262" s="122">
        <v>0</v>
      </c>
      <c r="T5262" s="122">
        <v>0</v>
      </c>
      <c r="U5262" s="122">
        <v>0</v>
      </c>
      <c r="V5262" s="122">
        <v>0</v>
      </c>
      <c r="W5262" s="122">
        <v>0</v>
      </c>
      <c r="X5262" s="122">
        <v>0</v>
      </c>
      <c r="Y5262" s="122">
        <v>0</v>
      </c>
      <c r="Z5262" s="122">
        <v>0</v>
      </c>
      <c r="AA5262" s="122">
        <v>0</v>
      </c>
      <c r="AB5262" s="122">
        <v>0</v>
      </c>
      <c r="AC5262" s="122">
        <v>0</v>
      </c>
      <c r="AD5262" s="122">
        <v>0</v>
      </c>
      <c r="AE5262" s="122">
        <v>0</v>
      </c>
      <c r="AF5262" s="122">
        <v>0</v>
      </c>
      <c r="AG5262" s="122">
        <v>0</v>
      </c>
      <c r="AH5262" s="122">
        <v>0</v>
      </c>
      <c r="AI5262" s="122">
        <v>0</v>
      </c>
      <c r="AJ5262" s="122">
        <v>0</v>
      </c>
      <c r="AK5262" s="122">
        <v>0</v>
      </c>
      <c r="AL5262" s="122">
        <v>0</v>
      </c>
    </row>
    <row r="5263" spans="1:38" hidden="1" x14ac:dyDescent="0.25">
      <c r="A5263" s="122" t="s">
        <v>2238</v>
      </c>
      <c r="B5263" s="122">
        <v>1</v>
      </c>
      <c r="C5263" s="122" t="s">
        <v>2239</v>
      </c>
      <c r="D5263" s="122" t="s">
        <v>2124</v>
      </c>
      <c r="E5263" s="122">
        <v>95</v>
      </c>
      <c r="F5263" s="122">
        <v>0</v>
      </c>
      <c r="G5263" s="122">
        <v>0</v>
      </c>
      <c r="H5263" s="122">
        <v>0</v>
      </c>
      <c r="I5263" s="122">
        <v>0</v>
      </c>
      <c r="J5263" s="122">
        <v>0</v>
      </c>
      <c r="K5263" s="122">
        <v>0</v>
      </c>
      <c r="L5263" s="122">
        <v>0</v>
      </c>
      <c r="M5263" s="122">
        <v>0</v>
      </c>
      <c r="N5263" s="122">
        <v>0</v>
      </c>
      <c r="O5263" s="122">
        <v>0</v>
      </c>
      <c r="P5263" s="122">
        <v>0</v>
      </c>
      <c r="Q5263" s="122">
        <v>0</v>
      </c>
      <c r="R5263" s="122">
        <v>0</v>
      </c>
      <c r="S5263" s="122">
        <v>0</v>
      </c>
      <c r="T5263" s="122">
        <v>0</v>
      </c>
      <c r="U5263" s="122">
        <v>0</v>
      </c>
      <c r="V5263" s="122">
        <v>0</v>
      </c>
      <c r="W5263" s="122">
        <v>0</v>
      </c>
      <c r="X5263" s="122">
        <v>0</v>
      </c>
      <c r="Y5263" s="122">
        <v>0</v>
      </c>
      <c r="Z5263" s="122">
        <v>0</v>
      </c>
      <c r="AA5263" s="122">
        <v>0</v>
      </c>
      <c r="AB5263" s="122">
        <v>0</v>
      </c>
      <c r="AC5263" s="122">
        <v>0</v>
      </c>
      <c r="AD5263" s="122">
        <v>0</v>
      </c>
      <c r="AE5263" s="122">
        <v>0</v>
      </c>
      <c r="AF5263" s="122">
        <v>0</v>
      </c>
      <c r="AG5263" s="122">
        <v>0</v>
      </c>
      <c r="AH5263" s="122">
        <v>0</v>
      </c>
      <c r="AI5263" s="122">
        <v>0</v>
      </c>
      <c r="AJ5263" s="122">
        <v>0</v>
      </c>
      <c r="AK5263" s="122">
        <v>0</v>
      </c>
      <c r="AL5263" s="122">
        <v>0</v>
      </c>
    </row>
    <row r="5264" spans="1:38" hidden="1" x14ac:dyDescent="0.25">
      <c r="A5264" s="122" t="s">
        <v>2238</v>
      </c>
      <c r="B5264" s="122">
        <v>1</v>
      </c>
      <c r="C5264" s="122" t="s">
        <v>2239</v>
      </c>
      <c r="D5264" s="122" t="s">
        <v>2125</v>
      </c>
      <c r="E5264" s="122">
        <v>95</v>
      </c>
      <c r="F5264" s="122">
        <v>0</v>
      </c>
      <c r="G5264" s="122">
        <v>0</v>
      </c>
      <c r="H5264" s="122">
        <v>0</v>
      </c>
      <c r="I5264" s="122">
        <v>0</v>
      </c>
      <c r="J5264" s="122">
        <v>0</v>
      </c>
      <c r="K5264" s="122">
        <v>0</v>
      </c>
      <c r="L5264" s="122">
        <v>0</v>
      </c>
      <c r="M5264" s="122">
        <v>0</v>
      </c>
      <c r="N5264" s="122">
        <v>0</v>
      </c>
      <c r="O5264" s="122">
        <v>0</v>
      </c>
      <c r="P5264" s="122">
        <v>0</v>
      </c>
      <c r="Q5264" s="122">
        <v>0</v>
      </c>
      <c r="R5264" s="122">
        <v>0</v>
      </c>
      <c r="S5264" s="122">
        <v>0</v>
      </c>
      <c r="T5264" s="122">
        <v>0</v>
      </c>
      <c r="U5264" s="122">
        <v>0</v>
      </c>
      <c r="V5264" s="122">
        <v>0</v>
      </c>
      <c r="W5264" s="122">
        <v>0</v>
      </c>
      <c r="X5264" s="122">
        <v>0</v>
      </c>
      <c r="Y5264" s="122">
        <v>0</v>
      </c>
      <c r="Z5264" s="122">
        <v>0</v>
      </c>
      <c r="AA5264" s="122">
        <v>0</v>
      </c>
      <c r="AB5264" s="122">
        <v>0</v>
      </c>
      <c r="AC5264" s="122">
        <v>0</v>
      </c>
      <c r="AD5264" s="122">
        <v>0</v>
      </c>
      <c r="AE5264" s="122">
        <v>0</v>
      </c>
      <c r="AF5264" s="122">
        <v>0</v>
      </c>
      <c r="AG5264" s="122">
        <v>0</v>
      </c>
      <c r="AH5264" s="122">
        <v>0</v>
      </c>
      <c r="AI5264" s="122">
        <v>0</v>
      </c>
      <c r="AJ5264" s="122">
        <v>0</v>
      </c>
      <c r="AK5264" s="122">
        <v>0</v>
      </c>
      <c r="AL5264" s="122">
        <v>0</v>
      </c>
    </row>
    <row r="5265" spans="1:38" hidden="1" x14ac:dyDescent="0.25">
      <c r="A5265" s="122" t="s">
        <v>2238</v>
      </c>
      <c r="B5265" s="122">
        <v>1</v>
      </c>
      <c r="C5265" s="122" t="s">
        <v>2239</v>
      </c>
      <c r="D5265" s="122" t="s">
        <v>2126</v>
      </c>
      <c r="E5265" s="122">
        <v>95</v>
      </c>
      <c r="F5265" s="122">
        <v>0</v>
      </c>
      <c r="G5265" s="122">
        <v>0</v>
      </c>
      <c r="H5265" s="122">
        <v>0</v>
      </c>
      <c r="I5265" s="122">
        <v>0</v>
      </c>
      <c r="J5265" s="122">
        <v>0</v>
      </c>
      <c r="K5265" s="122">
        <v>0</v>
      </c>
      <c r="L5265" s="122">
        <v>0</v>
      </c>
      <c r="M5265" s="122">
        <v>0</v>
      </c>
      <c r="N5265" s="122">
        <v>0</v>
      </c>
      <c r="O5265" s="122">
        <v>0</v>
      </c>
      <c r="P5265" s="122">
        <v>0</v>
      </c>
      <c r="Q5265" s="122">
        <v>0</v>
      </c>
      <c r="R5265" s="122">
        <v>0</v>
      </c>
      <c r="S5265" s="122">
        <v>0</v>
      </c>
      <c r="T5265" s="122">
        <v>0</v>
      </c>
      <c r="U5265" s="122">
        <v>0</v>
      </c>
      <c r="V5265" s="122">
        <v>0</v>
      </c>
      <c r="W5265" s="122">
        <v>0</v>
      </c>
      <c r="X5265" s="122">
        <v>0</v>
      </c>
      <c r="Y5265" s="122">
        <v>0</v>
      </c>
      <c r="Z5265" s="122">
        <v>0</v>
      </c>
      <c r="AA5265" s="122">
        <v>0</v>
      </c>
      <c r="AB5265" s="122">
        <v>0</v>
      </c>
      <c r="AC5265" s="122">
        <v>0</v>
      </c>
      <c r="AD5265" s="122">
        <v>0</v>
      </c>
      <c r="AE5265" s="122">
        <v>0</v>
      </c>
      <c r="AF5265" s="122">
        <v>0</v>
      </c>
      <c r="AG5265" s="122">
        <v>0</v>
      </c>
      <c r="AH5265" s="122">
        <v>0</v>
      </c>
      <c r="AI5265" s="122">
        <v>0</v>
      </c>
      <c r="AJ5265" s="122">
        <v>0</v>
      </c>
      <c r="AK5265" s="122">
        <v>0</v>
      </c>
      <c r="AL5265" s="122">
        <v>0</v>
      </c>
    </row>
    <row r="5266" spans="1:38" hidden="1" x14ac:dyDescent="0.25">
      <c r="A5266" s="122" t="s">
        <v>2031</v>
      </c>
      <c r="B5266" s="122">
        <v>1</v>
      </c>
      <c r="C5266" s="122" t="s">
        <v>2240</v>
      </c>
      <c r="D5266" s="122" t="s">
        <v>2078</v>
      </c>
      <c r="E5266" s="122">
        <v>96</v>
      </c>
      <c r="F5266" s="122">
        <v>0</v>
      </c>
      <c r="G5266" s="122">
        <v>0</v>
      </c>
      <c r="H5266" s="122">
        <v>0</v>
      </c>
      <c r="I5266" s="122">
        <v>0</v>
      </c>
      <c r="J5266" s="122">
        <v>0</v>
      </c>
      <c r="K5266" s="122">
        <v>0</v>
      </c>
      <c r="L5266" s="122">
        <v>0</v>
      </c>
      <c r="M5266" s="122">
        <v>0</v>
      </c>
      <c r="N5266" s="122">
        <v>0</v>
      </c>
      <c r="O5266" s="122">
        <v>0</v>
      </c>
      <c r="P5266" s="122">
        <v>0</v>
      </c>
      <c r="Q5266" s="122">
        <v>0</v>
      </c>
      <c r="R5266" s="122">
        <v>0</v>
      </c>
      <c r="S5266" s="122">
        <v>0</v>
      </c>
      <c r="T5266" s="122">
        <v>0</v>
      </c>
      <c r="U5266" s="122">
        <v>0</v>
      </c>
      <c r="V5266" s="122">
        <v>0</v>
      </c>
      <c r="W5266" s="122">
        <v>0</v>
      </c>
      <c r="X5266" s="122">
        <v>0</v>
      </c>
      <c r="Y5266" s="122">
        <v>0</v>
      </c>
      <c r="Z5266" s="122">
        <v>0</v>
      </c>
      <c r="AA5266" s="122">
        <v>0</v>
      </c>
      <c r="AB5266" s="122">
        <v>0</v>
      </c>
      <c r="AC5266" s="122">
        <v>0</v>
      </c>
      <c r="AD5266" s="122">
        <v>0</v>
      </c>
      <c r="AE5266" s="122">
        <v>0</v>
      </c>
      <c r="AF5266" s="122">
        <v>0</v>
      </c>
      <c r="AG5266" s="122">
        <v>0</v>
      </c>
      <c r="AH5266" s="122">
        <v>0</v>
      </c>
      <c r="AI5266" s="122">
        <v>0</v>
      </c>
      <c r="AJ5266" s="122">
        <v>0</v>
      </c>
      <c r="AK5266" s="122">
        <v>0</v>
      </c>
      <c r="AL5266" s="122">
        <v>0</v>
      </c>
    </row>
    <row r="5267" spans="1:38" hidden="1" x14ac:dyDescent="0.25">
      <c r="A5267" s="122" t="s">
        <v>2031</v>
      </c>
      <c r="B5267" s="122">
        <v>1</v>
      </c>
      <c r="C5267" s="122" t="s">
        <v>2240</v>
      </c>
      <c r="D5267" s="122" t="s">
        <v>2079</v>
      </c>
      <c r="E5267" s="122">
        <v>96</v>
      </c>
      <c r="F5267" s="122">
        <v>0</v>
      </c>
      <c r="G5267" s="122">
        <v>0</v>
      </c>
      <c r="H5267" s="122">
        <v>0</v>
      </c>
      <c r="I5267" s="122">
        <v>0</v>
      </c>
      <c r="J5267" s="122">
        <v>0</v>
      </c>
      <c r="K5267" s="122">
        <v>0</v>
      </c>
      <c r="L5267" s="122">
        <v>0</v>
      </c>
      <c r="M5267" s="122">
        <v>0</v>
      </c>
      <c r="N5267" s="122">
        <v>0</v>
      </c>
      <c r="O5267" s="122">
        <v>0</v>
      </c>
      <c r="P5267" s="122">
        <v>0</v>
      </c>
      <c r="Q5267" s="122">
        <v>0</v>
      </c>
      <c r="R5267" s="122">
        <v>0</v>
      </c>
      <c r="S5267" s="122">
        <v>0</v>
      </c>
      <c r="T5267" s="122">
        <v>0</v>
      </c>
      <c r="U5267" s="122">
        <v>0</v>
      </c>
      <c r="V5267" s="122">
        <v>0</v>
      </c>
      <c r="W5267" s="122">
        <v>0</v>
      </c>
      <c r="X5267" s="122">
        <v>0</v>
      </c>
      <c r="Y5267" s="122">
        <v>0</v>
      </c>
      <c r="Z5267" s="122">
        <v>0</v>
      </c>
      <c r="AA5267" s="122">
        <v>0</v>
      </c>
      <c r="AB5267" s="122">
        <v>0</v>
      </c>
      <c r="AC5267" s="122">
        <v>0</v>
      </c>
      <c r="AD5267" s="122">
        <v>0</v>
      </c>
      <c r="AE5267" s="122">
        <v>0</v>
      </c>
      <c r="AF5267" s="122">
        <v>0</v>
      </c>
      <c r="AG5267" s="122">
        <v>0</v>
      </c>
      <c r="AH5267" s="122">
        <v>0</v>
      </c>
      <c r="AI5267" s="122">
        <v>0</v>
      </c>
      <c r="AJ5267" s="122">
        <v>0</v>
      </c>
      <c r="AK5267" s="122">
        <v>0</v>
      </c>
      <c r="AL5267" s="122">
        <v>0</v>
      </c>
    </row>
    <row r="5268" spans="1:38" hidden="1" x14ac:dyDescent="0.25">
      <c r="A5268" s="122" t="s">
        <v>2031</v>
      </c>
      <c r="B5268" s="122">
        <v>1</v>
      </c>
      <c r="C5268" s="122" t="s">
        <v>2240</v>
      </c>
      <c r="D5268" s="122" t="s">
        <v>2080</v>
      </c>
      <c r="E5268" s="122">
        <v>96</v>
      </c>
      <c r="F5268" s="122">
        <v>0</v>
      </c>
      <c r="G5268" s="122">
        <v>0</v>
      </c>
      <c r="H5268" s="122">
        <v>0</v>
      </c>
      <c r="I5268" s="122">
        <v>0</v>
      </c>
      <c r="J5268" s="122">
        <v>0</v>
      </c>
      <c r="K5268" s="122">
        <v>0</v>
      </c>
      <c r="L5268" s="122">
        <v>0</v>
      </c>
      <c r="M5268" s="122">
        <v>0</v>
      </c>
      <c r="N5268" s="122">
        <v>0</v>
      </c>
      <c r="O5268" s="122">
        <v>0</v>
      </c>
      <c r="P5268" s="122">
        <v>0</v>
      </c>
      <c r="Q5268" s="122">
        <v>0</v>
      </c>
      <c r="R5268" s="122">
        <v>0</v>
      </c>
      <c r="S5268" s="122">
        <v>0</v>
      </c>
      <c r="T5268" s="122">
        <v>0</v>
      </c>
      <c r="U5268" s="122">
        <v>0</v>
      </c>
      <c r="V5268" s="122">
        <v>0</v>
      </c>
      <c r="W5268" s="122">
        <v>0</v>
      </c>
      <c r="X5268" s="122">
        <v>0</v>
      </c>
      <c r="Y5268" s="122">
        <v>0</v>
      </c>
      <c r="Z5268" s="122">
        <v>0</v>
      </c>
      <c r="AA5268" s="122">
        <v>0</v>
      </c>
      <c r="AB5268" s="122">
        <v>0</v>
      </c>
      <c r="AC5268" s="122">
        <v>0</v>
      </c>
      <c r="AD5268" s="122">
        <v>0</v>
      </c>
      <c r="AE5268" s="122">
        <v>0</v>
      </c>
      <c r="AF5268" s="122">
        <v>0</v>
      </c>
      <c r="AG5268" s="122">
        <v>0</v>
      </c>
      <c r="AH5268" s="122">
        <v>0</v>
      </c>
      <c r="AI5268" s="122">
        <v>0</v>
      </c>
      <c r="AJ5268" s="122">
        <v>0</v>
      </c>
      <c r="AK5268" s="122">
        <v>0</v>
      </c>
      <c r="AL5268" s="122">
        <v>0</v>
      </c>
    </row>
    <row r="5269" spans="1:38" hidden="1" x14ac:dyDescent="0.25">
      <c r="A5269" s="122" t="s">
        <v>2031</v>
      </c>
      <c r="B5269" s="122">
        <v>1</v>
      </c>
      <c r="C5269" s="122" t="s">
        <v>2240</v>
      </c>
      <c r="D5269" s="122" t="s">
        <v>2133</v>
      </c>
      <c r="E5269" s="122">
        <v>96</v>
      </c>
      <c r="F5269" s="122">
        <v>0</v>
      </c>
      <c r="G5269" s="122">
        <v>0</v>
      </c>
      <c r="H5269" s="122">
        <v>0</v>
      </c>
      <c r="I5269" s="122">
        <v>0</v>
      </c>
      <c r="J5269" s="122">
        <v>0</v>
      </c>
      <c r="K5269" s="122">
        <v>0</v>
      </c>
      <c r="L5269" s="122">
        <v>0</v>
      </c>
      <c r="M5269" s="122">
        <v>0</v>
      </c>
      <c r="N5269" s="122">
        <v>0</v>
      </c>
      <c r="O5269" s="122">
        <v>0</v>
      </c>
      <c r="P5269" s="122">
        <v>0</v>
      </c>
      <c r="Q5269" s="122">
        <v>0</v>
      </c>
      <c r="R5269" s="122">
        <v>0</v>
      </c>
      <c r="S5269" s="122">
        <v>0</v>
      </c>
      <c r="T5269" s="122">
        <v>0</v>
      </c>
      <c r="U5269" s="122">
        <v>0</v>
      </c>
      <c r="V5269" s="122">
        <v>0</v>
      </c>
      <c r="W5269" s="122">
        <v>0</v>
      </c>
      <c r="X5269" s="122">
        <v>0</v>
      </c>
      <c r="Y5269" s="122">
        <v>0</v>
      </c>
      <c r="Z5269" s="122">
        <v>0</v>
      </c>
      <c r="AA5269" s="122">
        <v>0</v>
      </c>
      <c r="AB5269" s="122">
        <v>0</v>
      </c>
      <c r="AC5269" s="122">
        <v>0</v>
      </c>
      <c r="AD5269" s="122">
        <v>0</v>
      </c>
      <c r="AE5269" s="122">
        <v>0</v>
      </c>
      <c r="AF5269" s="122">
        <v>0</v>
      </c>
      <c r="AG5269" s="122">
        <v>0</v>
      </c>
      <c r="AH5269" s="122">
        <v>0</v>
      </c>
      <c r="AI5269" s="122">
        <v>0</v>
      </c>
      <c r="AJ5269" s="122">
        <v>0</v>
      </c>
      <c r="AK5269" s="122">
        <v>0</v>
      </c>
      <c r="AL5269" s="122">
        <v>0</v>
      </c>
    </row>
    <row r="5270" spans="1:38" hidden="1" x14ac:dyDescent="0.25">
      <c r="A5270" s="122" t="s">
        <v>2031</v>
      </c>
      <c r="B5270" s="122">
        <v>1</v>
      </c>
      <c r="C5270" s="122" t="s">
        <v>2240</v>
      </c>
      <c r="D5270" s="122" t="s">
        <v>2081</v>
      </c>
      <c r="E5270" s="122">
        <v>96</v>
      </c>
      <c r="F5270" s="122">
        <v>0.34929551622083632</v>
      </c>
      <c r="G5270" s="122">
        <v>0.34929551622083632</v>
      </c>
      <c r="H5270" s="122">
        <v>0.34929551622083632</v>
      </c>
      <c r="I5270" s="122">
        <v>0.43661939560854529</v>
      </c>
      <c r="J5270" s="122">
        <v>0.48028133452940008</v>
      </c>
      <c r="K5270" s="122">
        <v>0.60355073421762695</v>
      </c>
      <c r="L5270" s="122">
        <v>0.67022067337877556</v>
      </c>
      <c r="M5270" s="122">
        <v>0.70828924586923669</v>
      </c>
      <c r="N5270" s="122">
        <v>0.8684872913419891</v>
      </c>
      <c r="O5270" s="122">
        <v>0.88130570984731516</v>
      </c>
      <c r="P5270" s="122">
        <v>0.75169331135886619</v>
      </c>
      <c r="Q5270" s="122">
        <v>0.52902233614955685</v>
      </c>
      <c r="R5270" s="122">
        <v>0.51823821821985627</v>
      </c>
      <c r="S5270" s="122">
        <v>0.4738134329310143</v>
      </c>
      <c r="T5270" s="122">
        <v>0.44009738703834722</v>
      </c>
      <c r="U5270" s="122">
        <v>0.40549086871203349</v>
      </c>
      <c r="V5270" s="122">
        <v>0.4332335385876902</v>
      </c>
      <c r="W5270" s="122">
        <v>0.41398306986977279</v>
      </c>
      <c r="X5270" s="122">
        <v>0.37621445917679508</v>
      </c>
      <c r="Y5270" s="122">
        <v>0.3748231869307439</v>
      </c>
      <c r="Z5270" s="122">
        <v>0.54875662883025655</v>
      </c>
      <c r="AA5270" s="122">
        <v>0.11635606697337141</v>
      </c>
      <c r="AB5270" s="122">
        <v>0.1058544725971434</v>
      </c>
      <c r="AC5270" s="122">
        <v>0.12895542916021441</v>
      </c>
      <c r="AD5270" s="122">
        <v>0.15776919030335279</v>
      </c>
      <c r="AE5270" s="122">
        <v>0.19819929595466429</v>
      </c>
      <c r="AF5270" s="122">
        <v>0.18956023015458731</v>
      </c>
      <c r="AG5270" s="122">
        <v>0.19297201421528101</v>
      </c>
      <c r="AH5270" s="122">
        <v>0.22910222777490349</v>
      </c>
      <c r="AI5270" s="122">
        <v>0.20378901228810001</v>
      </c>
      <c r="AJ5270" s="122">
        <v>0.2516818760727938</v>
      </c>
      <c r="AK5270" s="122">
        <v>0.29766098632309629</v>
      </c>
      <c r="AL5270" s="122">
        <v>0</v>
      </c>
    </row>
    <row r="5271" spans="1:38" x14ac:dyDescent="0.25">
      <c r="A5271" s="122" t="s">
        <v>2031</v>
      </c>
      <c r="B5271" s="122">
        <v>1</v>
      </c>
      <c r="C5271" s="122" t="s">
        <v>2240</v>
      </c>
      <c r="D5271" s="122" t="s">
        <v>2082</v>
      </c>
      <c r="E5271" s="122">
        <v>96</v>
      </c>
      <c r="F5271" s="122">
        <v>0.13384612005131249</v>
      </c>
      <c r="G5271" s="122">
        <v>0.13384612005131249</v>
      </c>
      <c r="H5271" s="122">
        <v>0.13384612005131249</v>
      </c>
      <c r="I5271" s="122">
        <v>0.1673076507271907</v>
      </c>
      <c r="J5271" s="122">
        <v>0.1840384164019295</v>
      </c>
      <c r="K5271" s="122">
        <v>0.23127386567151861</v>
      </c>
      <c r="L5271" s="122">
        <v>0.25682103826749758</v>
      </c>
      <c r="M5271" s="122">
        <v>0.2714084881310766</v>
      </c>
      <c r="N5271" s="122">
        <v>0.33304658973348589</v>
      </c>
      <c r="O5271" s="122">
        <v>0.33821047383711972</v>
      </c>
      <c r="P5271" s="122">
        <v>0.28879646642537049</v>
      </c>
      <c r="Q5271" s="122">
        <v>0.20347144959101249</v>
      </c>
      <c r="R5271" s="122">
        <v>0.19933909633971059</v>
      </c>
      <c r="S5271" s="122">
        <v>0.18390367737803751</v>
      </c>
      <c r="T5271" s="122">
        <v>0.17098406787609169</v>
      </c>
      <c r="U5271" s="122">
        <v>0.1577232386112265</v>
      </c>
      <c r="V5271" s="122">
        <v>0.16835391618786821</v>
      </c>
      <c r="W5271" s="122">
        <v>0.16097735398587701</v>
      </c>
      <c r="X5271" s="122">
        <v>0.14491718696792641</v>
      </c>
      <c r="Y5271" s="122">
        <v>8.9966960542895602E-2</v>
      </c>
      <c r="Z5271" s="122">
        <v>8.0001789988583705E-2</v>
      </c>
      <c r="AA5271" s="122">
        <v>0.29331321039288177</v>
      </c>
      <c r="AB5271" s="122">
        <v>0.23928228911482849</v>
      </c>
      <c r="AC5271" s="122">
        <v>0.2095444963104327</v>
      </c>
      <c r="AD5271" s="122">
        <v>0.21546395952739339</v>
      </c>
      <c r="AE5271" s="122">
        <v>0.2094478976626753</v>
      </c>
      <c r="AF5271" s="122">
        <v>0.1491903962600907</v>
      </c>
      <c r="AG5271" s="122">
        <v>0.1014208330404589</v>
      </c>
      <c r="AH5271" s="122">
        <v>9.1908194264926593E-2</v>
      </c>
      <c r="AI5271" s="122">
        <v>5.4009572097783801E-2</v>
      </c>
      <c r="AJ5271" s="122">
        <v>5.1052132420198799E-2</v>
      </c>
      <c r="AK5271" s="122">
        <v>5.8117378194092101E-2</v>
      </c>
      <c r="AL5271" s="122">
        <v>0</v>
      </c>
    </row>
    <row r="5272" spans="1:38" hidden="1" x14ac:dyDescent="0.25">
      <c r="A5272" s="122" t="s">
        <v>2031</v>
      </c>
      <c r="B5272" s="122">
        <v>1</v>
      </c>
      <c r="C5272" s="122" t="s">
        <v>2240</v>
      </c>
      <c r="D5272" s="122" t="s">
        <v>474</v>
      </c>
      <c r="E5272" s="122">
        <v>96</v>
      </c>
      <c r="F5272" s="122">
        <v>2.4143099205426101E-2</v>
      </c>
      <c r="G5272" s="122">
        <v>2.4143099205426101E-2</v>
      </c>
      <c r="H5272" s="122">
        <v>2.4143099205426101E-2</v>
      </c>
      <c r="I5272" s="122">
        <v>3.0178874560782401E-2</v>
      </c>
      <c r="J5272" s="122">
        <v>3.3196762572060702E-2</v>
      </c>
      <c r="K5272" s="122">
        <v>4.1717070270257298E-2</v>
      </c>
      <c r="L5272" s="122">
        <v>4.6325257609241499E-2</v>
      </c>
      <c r="M5272" s="122">
        <v>4.8956534416602401E-2</v>
      </c>
      <c r="N5272" s="122">
        <v>6.0029329339695098E-2</v>
      </c>
      <c r="O5272" s="122">
        <v>6.0915330408822903E-2</v>
      </c>
      <c r="P5272" s="122">
        <v>5.1956597643167401E-2</v>
      </c>
      <c r="Q5272" s="122">
        <v>3.6565711712991097E-2</v>
      </c>
      <c r="R5272" s="122">
        <v>3.58203208380206E-2</v>
      </c>
      <c r="S5272" s="122">
        <v>3.2749704702890702E-2</v>
      </c>
      <c r="T5272" s="122">
        <v>3.0419271711441001E-2</v>
      </c>
      <c r="U5272" s="122">
        <v>2.8027289944177702E-2</v>
      </c>
      <c r="V5272" s="122">
        <v>2.9944846118966299E-2</v>
      </c>
      <c r="W5272" s="122">
        <v>2.8614265279852402E-2</v>
      </c>
      <c r="X5272" s="122">
        <v>2.60037211667772E-2</v>
      </c>
      <c r="Y5272" s="122">
        <v>1.7837181908757702E-2</v>
      </c>
      <c r="Z5272" s="122">
        <v>2.3975302337498498E-2</v>
      </c>
      <c r="AA5272" s="122">
        <v>0.35516487103060002</v>
      </c>
      <c r="AB5272" s="122">
        <v>0.23483570219559999</v>
      </c>
      <c r="AC5272" s="122">
        <v>0.22061638764300001</v>
      </c>
      <c r="AD5272" s="122">
        <v>0.25639656804599997</v>
      </c>
      <c r="AE5272" s="122">
        <v>0.21783546894</v>
      </c>
      <c r="AF5272" s="122">
        <v>0.20407712840100001</v>
      </c>
      <c r="AG5272" s="122">
        <v>0.2161593684</v>
      </c>
      <c r="AH5272" s="122">
        <v>0.2205117818</v>
      </c>
      <c r="AI5272" s="122">
        <v>0.15343324189800001</v>
      </c>
      <c r="AJ5272" s="122">
        <v>0.10358159792</v>
      </c>
      <c r="AK5272" s="122">
        <v>0.10111952948</v>
      </c>
      <c r="AL5272" s="122">
        <v>0</v>
      </c>
    </row>
    <row r="5273" spans="1:38" hidden="1" x14ac:dyDescent="0.25">
      <c r="A5273" s="122" t="s">
        <v>2031</v>
      </c>
      <c r="B5273" s="122">
        <v>1</v>
      </c>
      <c r="C5273" s="122" t="s">
        <v>2240</v>
      </c>
      <c r="D5273" s="122" t="s">
        <v>2083</v>
      </c>
      <c r="E5273" s="122">
        <v>96</v>
      </c>
      <c r="F5273" s="122">
        <v>0</v>
      </c>
      <c r="G5273" s="122">
        <v>0</v>
      </c>
      <c r="H5273" s="122">
        <v>0</v>
      </c>
      <c r="I5273" s="122">
        <v>0</v>
      </c>
      <c r="J5273" s="122">
        <v>0</v>
      </c>
      <c r="K5273" s="122">
        <v>0</v>
      </c>
      <c r="L5273" s="122">
        <v>0</v>
      </c>
      <c r="M5273" s="122">
        <v>0</v>
      </c>
      <c r="N5273" s="122">
        <v>0</v>
      </c>
      <c r="O5273" s="122">
        <v>0</v>
      </c>
      <c r="P5273" s="122">
        <v>0</v>
      </c>
      <c r="Q5273" s="122">
        <v>0</v>
      </c>
      <c r="R5273" s="122">
        <v>0</v>
      </c>
      <c r="S5273" s="122">
        <v>0</v>
      </c>
      <c r="T5273" s="122">
        <v>0</v>
      </c>
      <c r="U5273" s="122">
        <v>0</v>
      </c>
      <c r="V5273" s="122">
        <v>0</v>
      </c>
      <c r="W5273" s="122">
        <v>0</v>
      </c>
      <c r="X5273" s="122">
        <v>0</v>
      </c>
      <c r="Y5273" s="122">
        <v>0</v>
      </c>
      <c r="Z5273" s="122">
        <v>0</v>
      </c>
      <c r="AA5273" s="122">
        <v>0</v>
      </c>
      <c r="AB5273" s="122">
        <v>0</v>
      </c>
      <c r="AC5273" s="122">
        <v>0</v>
      </c>
      <c r="AD5273" s="122">
        <v>0</v>
      </c>
      <c r="AE5273" s="122">
        <v>0</v>
      </c>
      <c r="AF5273" s="122">
        <v>0</v>
      </c>
      <c r="AG5273" s="122">
        <v>0</v>
      </c>
      <c r="AH5273" s="122">
        <v>0</v>
      </c>
      <c r="AI5273" s="122">
        <v>0</v>
      </c>
      <c r="AJ5273" s="122">
        <v>0</v>
      </c>
      <c r="AK5273" s="122">
        <v>0</v>
      </c>
      <c r="AL5273" s="122">
        <v>0</v>
      </c>
    </row>
    <row r="5274" spans="1:38" hidden="1" x14ac:dyDescent="0.25">
      <c r="A5274" s="122" t="s">
        <v>2031</v>
      </c>
      <c r="B5274" s="122">
        <v>1</v>
      </c>
      <c r="C5274" s="122" t="s">
        <v>2240</v>
      </c>
      <c r="D5274" s="122" t="s">
        <v>2084</v>
      </c>
      <c r="E5274" s="122">
        <v>96</v>
      </c>
      <c r="F5274" s="122">
        <v>0</v>
      </c>
      <c r="G5274" s="122">
        <v>0</v>
      </c>
      <c r="H5274" s="122">
        <v>0</v>
      </c>
      <c r="I5274" s="122">
        <v>0</v>
      </c>
      <c r="J5274" s="122">
        <v>0</v>
      </c>
      <c r="K5274" s="122">
        <v>0</v>
      </c>
      <c r="L5274" s="122">
        <v>0</v>
      </c>
      <c r="M5274" s="122">
        <v>0</v>
      </c>
      <c r="N5274" s="122">
        <v>0</v>
      </c>
      <c r="O5274" s="122">
        <v>0</v>
      </c>
      <c r="P5274" s="122">
        <v>0</v>
      </c>
      <c r="Q5274" s="122">
        <v>0</v>
      </c>
      <c r="R5274" s="122">
        <v>0</v>
      </c>
      <c r="S5274" s="122">
        <v>0</v>
      </c>
      <c r="T5274" s="122">
        <v>0</v>
      </c>
      <c r="U5274" s="122">
        <v>0</v>
      </c>
      <c r="V5274" s="122">
        <v>0</v>
      </c>
      <c r="W5274" s="122">
        <v>0</v>
      </c>
      <c r="X5274" s="122">
        <v>0</v>
      </c>
      <c r="Y5274" s="122">
        <v>0</v>
      </c>
      <c r="Z5274" s="122">
        <v>0</v>
      </c>
      <c r="AA5274" s="122">
        <v>0</v>
      </c>
      <c r="AB5274" s="122">
        <v>0</v>
      </c>
      <c r="AC5274" s="122">
        <v>0</v>
      </c>
      <c r="AD5274" s="122">
        <v>0</v>
      </c>
      <c r="AE5274" s="122">
        <v>0</v>
      </c>
      <c r="AF5274" s="122">
        <v>0</v>
      </c>
      <c r="AG5274" s="122">
        <v>0</v>
      </c>
      <c r="AH5274" s="122">
        <v>0</v>
      </c>
      <c r="AI5274" s="122">
        <v>0</v>
      </c>
      <c r="AJ5274" s="122">
        <v>0</v>
      </c>
      <c r="AK5274" s="122">
        <v>0</v>
      </c>
      <c r="AL5274" s="122">
        <v>0</v>
      </c>
    </row>
    <row r="5275" spans="1:38" hidden="1" x14ac:dyDescent="0.25">
      <c r="A5275" s="122" t="s">
        <v>2031</v>
      </c>
      <c r="B5275" s="122">
        <v>1</v>
      </c>
      <c r="C5275" s="122" t="s">
        <v>2240</v>
      </c>
      <c r="D5275" s="122" t="s">
        <v>2085</v>
      </c>
      <c r="E5275" s="122">
        <v>96</v>
      </c>
      <c r="F5275" s="122">
        <v>0</v>
      </c>
      <c r="G5275" s="122">
        <v>0</v>
      </c>
      <c r="H5275" s="122">
        <v>0</v>
      </c>
      <c r="I5275" s="122">
        <v>0</v>
      </c>
      <c r="J5275" s="122">
        <v>0</v>
      </c>
      <c r="K5275" s="122">
        <v>0</v>
      </c>
      <c r="L5275" s="122">
        <v>0</v>
      </c>
      <c r="M5275" s="122">
        <v>0</v>
      </c>
      <c r="N5275" s="122">
        <v>0</v>
      </c>
      <c r="O5275" s="122">
        <v>0</v>
      </c>
      <c r="P5275" s="122">
        <v>0</v>
      </c>
      <c r="Q5275" s="122">
        <v>0</v>
      </c>
      <c r="R5275" s="122">
        <v>0</v>
      </c>
      <c r="S5275" s="122">
        <v>0</v>
      </c>
      <c r="T5275" s="122">
        <v>0</v>
      </c>
      <c r="U5275" s="122">
        <v>0</v>
      </c>
      <c r="V5275" s="122">
        <v>0</v>
      </c>
      <c r="W5275" s="122">
        <v>0</v>
      </c>
      <c r="X5275" s="122">
        <v>0</v>
      </c>
      <c r="Y5275" s="122">
        <v>0</v>
      </c>
      <c r="Z5275" s="122">
        <v>0</v>
      </c>
      <c r="AA5275" s="122">
        <v>0</v>
      </c>
      <c r="AB5275" s="122">
        <v>0</v>
      </c>
      <c r="AC5275" s="122">
        <v>0</v>
      </c>
      <c r="AD5275" s="122">
        <v>0</v>
      </c>
      <c r="AE5275" s="122">
        <v>0</v>
      </c>
      <c r="AF5275" s="122">
        <v>0</v>
      </c>
      <c r="AG5275" s="122">
        <v>0</v>
      </c>
      <c r="AH5275" s="122">
        <v>0</v>
      </c>
      <c r="AI5275" s="122">
        <v>0</v>
      </c>
      <c r="AJ5275" s="122">
        <v>0</v>
      </c>
      <c r="AK5275" s="122">
        <v>0</v>
      </c>
      <c r="AL5275" s="122">
        <v>0</v>
      </c>
    </row>
    <row r="5276" spans="1:38" hidden="1" x14ac:dyDescent="0.25">
      <c r="A5276" s="122" t="s">
        <v>2031</v>
      </c>
      <c r="B5276" s="122">
        <v>1</v>
      </c>
      <c r="C5276" s="122" t="s">
        <v>2240</v>
      </c>
      <c r="D5276" s="122" t="s">
        <v>2086</v>
      </c>
      <c r="E5276" s="122">
        <v>96</v>
      </c>
      <c r="F5276" s="122">
        <v>1.2582222234332301E-2</v>
      </c>
      <c r="G5276" s="122">
        <v>1.2582222234332301E-2</v>
      </c>
      <c r="H5276" s="122">
        <v>1.2582222234332301E-2</v>
      </c>
      <c r="I5276" s="122">
        <v>1.5727776739715298E-2</v>
      </c>
      <c r="J5276" s="122">
        <v>1.7300555323807101E-2</v>
      </c>
      <c r="K5276" s="122">
        <v>2.17409300314533E-2</v>
      </c>
      <c r="L5276" s="122">
        <v>2.41424955162255E-2</v>
      </c>
      <c r="M5276" s="122">
        <v>2.55137896423514E-2</v>
      </c>
      <c r="N5276" s="122">
        <v>3.1284397833690199E-2</v>
      </c>
      <c r="O5276" s="122">
        <v>3.1746139236869399E-2</v>
      </c>
      <c r="P5276" s="122">
        <v>2.7077278750775601E-2</v>
      </c>
      <c r="Q5276" s="122">
        <v>1.9056288726277799E-2</v>
      </c>
      <c r="R5276" s="122">
        <v>1.86678270007101E-2</v>
      </c>
      <c r="S5276" s="122">
        <v>1.70675708076168E-2</v>
      </c>
      <c r="T5276" s="122">
        <v>1.58530595637573E-2</v>
      </c>
      <c r="U5276" s="122">
        <v>1.46064742248425E-2</v>
      </c>
      <c r="V5276" s="122">
        <v>1.56058134312875E-2</v>
      </c>
      <c r="W5276" s="122">
        <v>1.49123780460252E-2</v>
      </c>
      <c r="X5276" s="122">
        <v>1.35518887396956E-2</v>
      </c>
      <c r="Y5276" s="122">
        <v>1.0656731169189601E-2</v>
      </c>
      <c r="Z5276" s="122">
        <v>1.38087402035252E-2</v>
      </c>
      <c r="AA5276" s="122">
        <v>3.2417526807644703E-2</v>
      </c>
      <c r="AB5276" s="122">
        <v>3.17132314682287E-2</v>
      </c>
      <c r="AC5276" s="122">
        <v>2.2716226779237101E-2</v>
      </c>
      <c r="AD5276" s="122">
        <v>8.7061607770523002E-3</v>
      </c>
      <c r="AE5276" s="122">
        <v>1.2733612618178E-2</v>
      </c>
      <c r="AF5276" s="122">
        <v>1.3052481561359601E-2</v>
      </c>
      <c r="AG5276" s="122">
        <v>9.8646359589587007E-3</v>
      </c>
      <c r="AH5276" s="122">
        <v>1.17570591692028E-2</v>
      </c>
      <c r="AI5276" s="122">
        <v>5.1287107288000003E-3</v>
      </c>
      <c r="AJ5276" s="122">
        <v>3.2469203362474998E-3</v>
      </c>
      <c r="AK5276" s="122">
        <v>3.3279782393886999E-3</v>
      </c>
      <c r="AL5276" s="122">
        <v>0</v>
      </c>
    </row>
    <row r="5277" spans="1:38" hidden="1" x14ac:dyDescent="0.25">
      <c r="A5277" s="122" t="s">
        <v>2031</v>
      </c>
      <c r="B5277" s="122">
        <v>1</v>
      </c>
      <c r="C5277" s="122" t="s">
        <v>2240</v>
      </c>
      <c r="D5277" s="122" t="s">
        <v>2168</v>
      </c>
      <c r="E5277" s="122">
        <v>96</v>
      </c>
      <c r="F5277" s="122">
        <v>0</v>
      </c>
      <c r="G5277" s="122">
        <v>0</v>
      </c>
      <c r="H5277" s="122">
        <v>0</v>
      </c>
      <c r="I5277" s="122">
        <v>0</v>
      </c>
      <c r="J5277" s="122">
        <v>0</v>
      </c>
      <c r="K5277" s="122">
        <v>0</v>
      </c>
      <c r="L5277" s="122">
        <v>0</v>
      </c>
      <c r="M5277" s="122">
        <v>0</v>
      </c>
      <c r="N5277" s="122">
        <v>0</v>
      </c>
      <c r="O5277" s="122">
        <v>0</v>
      </c>
      <c r="P5277" s="122">
        <v>0</v>
      </c>
      <c r="Q5277" s="122">
        <v>0</v>
      </c>
      <c r="R5277" s="122">
        <v>0</v>
      </c>
      <c r="S5277" s="122">
        <v>0</v>
      </c>
      <c r="T5277" s="122">
        <v>0</v>
      </c>
      <c r="U5277" s="122">
        <v>0</v>
      </c>
      <c r="V5277" s="122">
        <v>0</v>
      </c>
      <c r="W5277" s="122">
        <v>0</v>
      </c>
      <c r="X5277" s="122">
        <v>0</v>
      </c>
      <c r="Y5277" s="122">
        <v>0</v>
      </c>
      <c r="Z5277" s="122">
        <v>0</v>
      </c>
      <c r="AA5277" s="122">
        <v>0</v>
      </c>
      <c r="AB5277" s="122">
        <v>0</v>
      </c>
      <c r="AC5277" s="122">
        <v>0</v>
      </c>
      <c r="AD5277" s="122">
        <v>0</v>
      </c>
      <c r="AE5277" s="122">
        <v>0</v>
      </c>
      <c r="AF5277" s="122">
        <v>0</v>
      </c>
      <c r="AG5277" s="122">
        <v>0</v>
      </c>
      <c r="AH5277" s="122">
        <v>0</v>
      </c>
      <c r="AI5277" s="122">
        <v>0</v>
      </c>
      <c r="AJ5277" s="122">
        <v>0</v>
      </c>
      <c r="AK5277" s="122">
        <v>0</v>
      </c>
      <c r="AL5277" s="122">
        <v>0</v>
      </c>
    </row>
    <row r="5278" spans="1:38" hidden="1" x14ac:dyDescent="0.25">
      <c r="A5278" s="122" t="s">
        <v>2031</v>
      </c>
      <c r="B5278" s="122">
        <v>1</v>
      </c>
      <c r="C5278" s="122" t="s">
        <v>2240</v>
      </c>
      <c r="D5278" s="122" t="s">
        <v>2087</v>
      </c>
      <c r="E5278" s="122">
        <v>96</v>
      </c>
      <c r="F5278" s="122">
        <v>0</v>
      </c>
      <c r="G5278" s="122">
        <v>0</v>
      </c>
      <c r="H5278" s="122">
        <v>0</v>
      </c>
      <c r="I5278" s="122">
        <v>0</v>
      </c>
      <c r="J5278" s="122">
        <v>0</v>
      </c>
      <c r="K5278" s="122">
        <v>0</v>
      </c>
      <c r="L5278" s="122">
        <v>0</v>
      </c>
      <c r="M5278" s="122">
        <v>0</v>
      </c>
      <c r="N5278" s="122">
        <v>0</v>
      </c>
      <c r="O5278" s="122">
        <v>0</v>
      </c>
      <c r="P5278" s="122">
        <v>0</v>
      </c>
      <c r="Q5278" s="122">
        <v>0</v>
      </c>
      <c r="R5278" s="122">
        <v>0</v>
      </c>
      <c r="S5278" s="122">
        <v>0</v>
      </c>
      <c r="T5278" s="122">
        <v>0</v>
      </c>
      <c r="U5278" s="122">
        <v>0</v>
      </c>
      <c r="V5278" s="122">
        <v>0</v>
      </c>
      <c r="W5278" s="122">
        <v>0</v>
      </c>
      <c r="X5278" s="122">
        <v>9.4504179000000005E-5</v>
      </c>
      <c r="Y5278" s="122">
        <v>1.323049914E-3</v>
      </c>
      <c r="Z5278" s="122">
        <v>1.277467488E-3</v>
      </c>
      <c r="AA5278" s="122">
        <v>1.2039799226158999E-3</v>
      </c>
      <c r="AB5278" s="122">
        <v>1.1580115690177E-3</v>
      </c>
      <c r="AC5278" s="122">
        <v>1.1959715400214001E-3</v>
      </c>
      <c r="AD5278" s="122">
        <v>1.2185453078042E-3</v>
      </c>
      <c r="AE5278" s="122">
        <v>8.6180018760060001E-4</v>
      </c>
      <c r="AF5278" s="122">
        <v>8.6110542240029999E-4</v>
      </c>
      <c r="AG5278" s="122">
        <v>1.1927864978003E-3</v>
      </c>
      <c r="AH5278" s="122">
        <v>1.1924690834002999E-3</v>
      </c>
      <c r="AI5278" s="122">
        <v>1.1919686083999999E-3</v>
      </c>
      <c r="AJ5278" s="122">
        <v>2.3444736480030001E-4</v>
      </c>
      <c r="AK5278" s="122">
        <v>2.3457357480029999E-4</v>
      </c>
      <c r="AL5278" s="122">
        <v>0</v>
      </c>
    </row>
    <row r="5279" spans="1:38" hidden="1" x14ac:dyDescent="0.25">
      <c r="A5279" s="122" t="s">
        <v>2031</v>
      </c>
      <c r="B5279" s="122">
        <v>1</v>
      </c>
      <c r="C5279" s="122" t="s">
        <v>2240</v>
      </c>
      <c r="D5279" s="122" t="s">
        <v>2134</v>
      </c>
      <c r="E5279" s="122">
        <v>96</v>
      </c>
      <c r="F5279" s="122">
        <v>0</v>
      </c>
      <c r="G5279" s="122">
        <v>0</v>
      </c>
      <c r="H5279" s="122">
        <v>0</v>
      </c>
      <c r="I5279" s="122">
        <v>0</v>
      </c>
      <c r="J5279" s="122">
        <v>0</v>
      </c>
      <c r="K5279" s="122">
        <v>0</v>
      </c>
      <c r="L5279" s="122">
        <v>0</v>
      </c>
      <c r="M5279" s="122">
        <v>0</v>
      </c>
      <c r="N5279" s="122">
        <v>0</v>
      </c>
      <c r="O5279" s="122">
        <v>0</v>
      </c>
      <c r="P5279" s="122">
        <v>0</v>
      </c>
      <c r="Q5279" s="122">
        <v>0</v>
      </c>
      <c r="R5279" s="122">
        <v>0</v>
      </c>
      <c r="S5279" s="122">
        <v>0</v>
      </c>
      <c r="T5279" s="122">
        <v>0</v>
      </c>
      <c r="U5279" s="122">
        <v>0</v>
      </c>
      <c r="V5279" s="122">
        <v>0</v>
      </c>
      <c r="W5279" s="122">
        <v>0</v>
      </c>
      <c r="X5279" s="122">
        <v>0</v>
      </c>
      <c r="Y5279" s="122">
        <v>0</v>
      </c>
      <c r="Z5279" s="122">
        <v>0</v>
      </c>
      <c r="AA5279" s="122">
        <v>0</v>
      </c>
      <c r="AB5279" s="122">
        <v>0</v>
      </c>
      <c r="AC5279" s="122">
        <v>0</v>
      </c>
      <c r="AD5279" s="122">
        <v>0</v>
      </c>
      <c r="AE5279" s="122">
        <v>0</v>
      </c>
      <c r="AF5279" s="122">
        <v>0</v>
      </c>
      <c r="AG5279" s="122">
        <v>0</v>
      </c>
      <c r="AH5279" s="122">
        <v>0</v>
      </c>
      <c r="AI5279" s="122">
        <v>0</v>
      </c>
      <c r="AJ5279" s="122">
        <v>0</v>
      </c>
      <c r="AK5279" s="122">
        <v>0</v>
      </c>
      <c r="AL5279" s="122">
        <v>0</v>
      </c>
    </row>
    <row r="5280" spans="1:38" hidden="1" x14ac:dyDescent="0.25">
      <c r="A5280" s="122" t="s">
        <v>2031</v>
      </c>
      <c r="B5280" s="122">
        <v>1</v>
      </c>
      <c r="C5280" s="122" t="s">
        <v>2240</v>
      </c>
      <c r="D5280" s="122" t="s">
        <v>2088</v>
      </c>
      <c r="E5280" s="122">
        <v>96</v>
      </c>
      <c r="F5280" s="122">
        <v>2.5058162280577E-3</v>
      </c>
      <c r="G5280" s="122">
        <v>2.5058162280577E-3</v>
      </c>
      <c r="H5280" s="122">
        <v>2.5058162280577E-3</v>
      </c>
      <c r="I5280" s="122">
        <v>3.1322711183721999E-3</v>
      </c>
      <c r="J5280" s="122">
        <v>3.4454986734293001E-3</v>
      </c>
      <c r="K5280" s="122">
        <v>4.3298223579555997E-3</v>
      </c>
      <c r="L5280" s="122">
        <v>4.8081068083483001E-3</v>
      </c>
      <c r="M5280" s="122">
        <v>5.0812088503726996E-3</v>
      </c>
      <c r="N5280" s="122">
        <v>6.2304551657164997E-3</v>
      </c>
      <c r="O5280" s="122">
        <v>6.3224146293918001E-3</v>
      </c>
      <c r="P5280" s="122">
        <v>5.3925860219767004E-3</v>
      </c>
      <c r="Q5280" s="122">
        <v>3.7951617548023001E-3</v>
      </c>
      <c r="R5280" s="122">
        <v>3.7177982767883999E-3</v>
      </c>
      <c r="S5280" s="122">
        <v>3.3990982649503999E-3</v>
      </c>
      <c r="T5280" s="122">
        <v>3.1572221338791E-3</v>
      </c>
      <c r="U5280" s="122">
        <v>2.9089576905170999E-3</v>
      </c>
      <c r="V5280" s="122">
        <v>3.1079813448649002E-3</v>
      </c>
      <c r="W5280" s="122">
        <v>2.9698803595937001E-3</v>
      </c>
      <c r="X5280" s="122">
        <v>2.6989306820884998E-3</v>
      </c>
      <c r="Y5280" s="122">
        <v>1.8513251444702999E-3</v>
      </c>
      <c r="Z5280" s="122">
        <v>2.4884012547351998E-3</v>
      </c>
      <c r="AA5280" s="122">
        <v>2.9205682387316999E-3</v>
      </c>
      <c r="AB5280" s="122">
        <v>2.8590247260484999E-3</v>
      </c>
      <c r="AC5280" s="122">
        <v>1.547077522027E-3</v>
      </c>
      <c r="AD5280" s="122">
        <v>2.9798036461742999E-3</v>
      </c>
      <c r="AE5280" s="122">
        <v>5.0983582990428E-3</v>
      </c>
      <c r="AF5280" s="122">
        <v>4.5194490433461002E-3</v>
      </c>
      <c r="AG5280" s="122">
        <v>4.3504336157358997E-3</v>
      </c>
      <c r="AH5280" s="122">
        <v>4.0168443981737001E-3</v>
      </c>
      <c r="AI5280" s="122">
        <v>3.3387720516000001E-3</v>
      </c>
      <c r="AJ5280" s="122">
        <v>2.5796905110121002E-3</v>
      </c>
      <c r="AK5280" s="122">
        <v>2.6488181521617002E-3</v>
      </c>
      <c r="AL5280" s="122">
        <v>0</v>
      </c>
    </row>
    <row r="5281" spans="1:38" hidden="1" x14ac:dyDescent="0.25">
      <c r="A5281" s="122" t="s">
        <v>2031</v>
      </c>
      <c r="B5281" s="122">
        <v>1</v>
      </c>
      <c r="C5281" s="122" t="s">
        <v>2240</v>
      </c>
      <c r="D5281" s="122" t="s">
        <v>2089</v>
      </c>
      <c r="E5281" s="122">
        <v>96</v>
      </c>
      <c r="F5281" s="122">
        <v>0</v>
      </c>
      <c r="G5281" s="122">
        <v>0</v>
      </c>
      <c r="H5281" s="122">
        <v>0</v>
      </c>
      <c r="I5281" s="122">
        <v>0</v>
      </c>
      <c r="J5281" s="122">
        <v>0</v>
      </c>
      <c r="K5281" s="122">
        <v>0</v>
      </c>
      <c r="L5281" s="122">
        <v>0</v>
      </c>
      <c r="M5281" s="122">
        <v>0</v>
      </c>
      <c r="N5281" s="122">
        <v>0</v>
      </c>
      <c r="O5281" s="122">
        <v>0</v>
      </c>
      <c r="P5281" s="122">
        <v>0</v>
      </c>
      <c r="Q5281" s="122">
        <v>0</v>
      </c>
      <c r="R5281" s="122">
        <v>0</v>
      </c>
      <c r="S5281" s="122">
        <v>0</v>
      </c>
      <c r="T5281" s="122">
        <v>0</v>
      </c>
      <c r="U5281" s="122">
        <v>0</v>
      </c>
      <c r="V5281" s="122">
        <v>0</v>
      </c>
      <c r="W5281" s="122">
        <v>0</v>
      </c>
      <c r="X5281" s="122">
        <v>0</v>
      </c>
      <c r="Y5281" s="122">
        <v>0</v>
      </c>
      <c r="Z5281" s="122">
        <v>0</v>
      </c>
      <c r="AA5281" s="122">
        <v>0</v>
      </c>
      <c r="AB5281" s="122">
        <v>0</v>
      </c>
      <c r="AC5281" s="122">
        <v>0</v>
      </c>
      <c r="AD5281" s="122">
        <v>0</v>
      </c>
      <c r="AE5281" s="122">
        <v>0</v>
      </c>
      <c r="AF5281" s="122">
        <v>0</v>
      </c>
      <c r="AG5281" s="122">
        <v>0</v>
      </c>
      <c r="AH5281" s="122">
        <v>0</v>
      </c>
      <c r="AI5281" s="122">
        <v>0</v>
      </c>
      <c r="AJ5281" s="122">
        <v>0</v>
      </c>
      <c r="AK5281" s="122">
        <v>0</v>
      </c>
      <c r="AL5281" s="122">
        <v>0</v>
      </c>
    </row>
    <row r="5282" spans="1:38" hidden="1" x14ac:dyDescent="0.25">
      <c r="A5282" s="122" t="s">
        <v>2031</v>
      </c>
      <c r="B5282" s="122">
        <v>1</v>
      </c>
      <c r="C5282" s="122" t="s">
        <v>2240</v>
      </c>
      <c r="D5282" s="122" t="s">
        <v>2090</v>
      </c>
      <c r="E5282" s="122">
        <v>96</v>
      </c>
      <c r="F5282" s="122">
        <v>0.1030539640272264</v>
      </c>
      <c r="G5282" s="122">
        <v>0.1030539640272264</v>
      </c>
      <c r="H5282" s="122">
        <v>0.1030539640272264</v>
      </c>
      <c r="I5282" s="122">
        <v>0.12881745414478299</v>
      </c>
      <c r="J5282" s="122">
        <v>0.1416992004269613</v>
      </c>
      <c r="K5282" s="122">
        <v>0.1780678322062266</v>
      </c>
      <c r="L5282" s="122">
        <v>0.1977377142595792</v>
      </c>
      <c r="M5282" s="122">
        <v>0.20896922767060239</v>
      </c>
      <c r="N5282" s="122">
        <v>0.2562330572288149</v>
      </c>
      <c r="O5282" s="122">
        <v>0.26001492341312049</v>
      </c>
      <c r="P5282" s="122">
        <v>0.2217748908937901</v>
      </c>
      <c r="Q5282" s="122">
        <v>0.1560794408700894</v>
      </c>
      <c r="R5282" s="122">
        <v>0.1528977618871297</v>
      </c>
      <c r="S5282" s="122">
        <v>0.1397909509589525</v>
      </c>
      <c r="T5282" s="122">
        <v>0.12984357910201089</v>
      </c>
      <c r="U5282" s="122">
        <v>0.1196334889413392</v>
      </c>
      <c r="V5282" s="122">
        <v>0.12781851283033471</v>
      </c>
      <c r="W5282" s="122">
        <v>0.12213897527407711</v>
      </c>
      <c r="X5282" s="122">
        <v>0.1109959605812456</v>
      </c>
      <c r="Y5282" s="122">
        <v>6.02688809470351E-2</v>
      </c>
      <c r="Z5282" s="122">
        <v>7.8562385070722E-3</v>
      </c>
      <c r="AA5282" s="122">
        <v>1.8798509290000001E-2</v>
      </c>
      <c r="AB5282" s="122">
        <v>3.4142027548300001E-2</v>
      </c>
      <c r="AC5282" s="122">
        <v>5.6673158110002999E-3</v>
      </c>
      <c r="AD5282" s="122">
        <v>6.9917075169E-3</v>
      </c>
      <c r="AE5282" s="122">
        <v>9.7482975810999992E-3</v>
      </c>
      <c r="AF5282" s="122">
        <v>1.0628332424100001E-2</v>
      </c>
      <c r="AG5282" s="122">
        <v>1.52214419200963E-2</v>
      </c>
      <c r="AH5282" s="122">
        <v>1.7203419267221701E-2</v>
      </c>
      <c r="AI5282" s="122">
        <v>1.5990785923500599E-2</v>
      </c>
      <c r="AJ5282" s="122">
        <v>1.8195584497726899E-2</v>
      </c>
      <c r="AK5282" s="122">
        <v>1.5978471293525E-2</v>
      </c>
      <c r="AL5282" s="122">
        <v>0</v>
      </c>
    </row>
    <row r="5283" spans="1:38" hidden="1" x14ac:dyDescent="0.25">
      <c r="A5283" s="122" t="s">
        <v>2031</v>
      </c>
      <c r="B5283" s="122">
        <v>1</v>
      </c>
      <c r="C5283" s="122" t="s">
        <v>2240</v>
      </c>
      <c r="D5283" s="122" t="s">
        <v>2091</v>
      </c>
      <c r="E5283" s="122">
        <v>96</v>
      </c>
      <c r="F5283" s="122">
        <v>0</v>
      </c>
      <c r="G5283" s="122">
        <v>0</v>
      </c>
      <c r="H5283" s="122">
        <v>0</v>
      </c>
      <c r="I5283" s="122">
        <v>0</v>
      </c>
      <c r="J5283" s="122">
        <v>0</v>
      </c>
      <c r="K5283" s="122">
        <v>0</v>
      </c>
      <c r="L5283" s="122">
        <v>0</v>
      </c>
      <c r="M5283" s="122">
        <v>0</v>
      </c>
      <c r="N5283" s="122">
        <v>0</v>
      </c>
      <c r="O5283" s="122">
        <v>0</v>
      </c>
      <c r="P5283" s="122">
        <v>0</v>
      </c>
      <c r="Q5283" s="122">
        <v>0</v>
      </c>
      <c r="R5283" s="122">
        <v>0</v>
      </c>
      <c r="S5283" s="122">
        <v>0</v>
      </c>
      <c r="T5283" s="122">
        <v>0</v>
      </c>
      <c r="U5283" s="122">
        <v>0</v>
      </c>
      <c r="V5283" s="122">
        <v>0</v>
      </c>
      <c r="W5283" s="122">
        <v>0</v>
      </c>
      <c r="X5283" s="122">
        <v>0</v>
      </c>
      <c r="Y5283" s="122">
        <v>0</v>
      </c>
      <c r="Z5283" s="122">
        <v>0</v>
      </c>
      <c r="AA5283" s="122">
        <v>0</v>
      </c>
      <c r="AB5283" s="122">
        <v>0</v>
      </c>
      <c r="AC5283" s="122">
        <v>0</v>
      </c>
      <c r="AD5283" s="122">
        <v>0</v>
      </c>
      <c r="AE5283" s="122">
        <v>0</v>
      </c>
      <c r="AF5283" s="122">
        <v>0</v>
      </c>
      <c r="AG5283" s="122">
        <v>0</v>
      </c>
      <c r="AH5283" s="122">
        <v>0</v>
      </c>
      <c r="AI5283" s="122">
        <v>0</v>
      </c>
      <c r="AJ5283" s="122">
        <v>0</v>
      </c>
      <c r="AK5283" s="122">
        <v>0</v>
      </c>
      <c r="AL5283" s="122">
        <v>0</v>
      </c>
    </row>
    <row r="5284" spans="1:38" hidden="1" x14ac:dyDescent="0.25">
      <c r="A5284" s="122" t="s">
        <v>2031</v>
      </c>
      <c r="B5284" s="122">
        <v>1</v>
      </c>
      <c r="C5284" s="122" t="s">
        <v>2240</v>
      </c>
      <c r="D5284" s="122" t="s">
        <v>2092</v>
      </c>
      <c r="E5284" s="122">
        <v>96</v>
      </c>
      <c r="F5284" s="122">
        <v>5.8685342682192002E-3</v>
      </c>
      <c r="G5284" s="122">
        <v>5.8729492812192004E-3</v>
      </c>
      <c r="H5284" s="122">
        <v>5.8773642942191997E-3</v>
      </c>
      <c r="I5284" s="122">
        <v>7.3489122076239996E-3</v>
      </c>
      <c r="J5284" s="122">
        <v>8.0868938942264008E-3</v>
      </c>
      <c r="K5284" s="122">
        <v>1.01623661973271E-2</v>
      </c>
      <c r="L5284" s="122">
        <v>1.12869060988469E-2</v>
      </c>
      <c r="M5284" s="122">
        <v>1.1930913730972201E-2</v>
      </c>
      <c r="N5284" s="122">
        <v>1.4626824865182299E-2</v>
      </c>
      <c r="O5284" s="122">
        <v>1.48466038733593E-2</v>
      </c>
      <c r="P5284" s="122">
        <v>1.26733927674498E-2</v>
      </c>
      <c r="Q5284" s="122">
        <v>8.9367021157657003E-3</v>
      </c>
      <c r="R5284" s="122">
        <v>8.7599341197673007E-3</v>
      </c>
      <c r="S5284" s="122">
        <v>8.0179648754442005E-3</v>
      </c>
      <c r="T5284" s="122">
        <v>7.4559139425430998E-3</v>
      </c>
      <c r="U5284" s="122">
        <v>6.8789032138629998E-3</v>
      </c>
      <c r="V5284" s="122">
        <v>7.3494241940438004E-3</v>
      </c>
      <c r="W5284" s="122">
        <v>7.0304112344084001E-3</v>
      </c>
      <c r="X5284" s="122">
        <v>6.4002735524281004E-3</v>
      </c>
      <c r="Y5284" s="122">
        <v>4.4196232172463001E-3</v>
      </c>
      <c r="Z5284" s="122">
        <v>5.9160496615686996E-3</v>
      </c>
      <c r="AA5284" s="122">
        <v>1.9898492618035401E-2</v>
      </c>
      <c r="AB5284" s="122">
        <v>1.4918255428208699E-2</v>
      </c>
      <c r="AC5284" s="122">
        <v>6.4734636667073998E-3</v>
      </c>
      <c r="AD5284" s="122">
        <v>4.5615541378093002E-3</v>
      </c>
      <c r="AE5284" s="122">
        <v>3.5609812396015001E-3</v>
      </c>
      <c r="AF5284" s="122">
        <v>6.7085595844006002E-3</v>
      </c>
      <c r="AG5284" s="122">
        <v>6.5190563136006E-3</v>
      </c>
      <c r="AH5284" s="122">
        <v>1.4346808200600001E-5</v>
      </c>
      <c r="AI5284" s="122">
        <v>1.1923434799999999E-5</v>
      </c>
      <c r="AJ5284" s="122">
        <v>9.2131630009000002E-6</v>
      </c>
      <c r="AK5284" s="122">
        <v>9.4601492005999992E-6</v>
      </c>
      <c r="AL5284" s="122">
        <v>0</v>
      </c>
    </row>
    <row r="5285" spans="1:38" hidden="1" x14ac:dyDescent="0.25">
      <c r="A5285" s="122" t="s">
        <v>2031</v>
      </c>
      <c r="B5285" s="122">
        <v>1</v>
      </c>
      <c r="C5285" s="122" t="s">
        <v>2240</v>
      </c>
      <c r="D5285" s="122" t="s">
        <v>2093</v>
      </c>
      <c r="E5285" s="122">
        <v>96</v>
      </c>
      <c r="F5285" s="122">
        <v>0</v>
      </c>
      <c r="G5285" s="122">
        <v>0</v>
      </c>
      <c r="H5285" s="122">
        <v>0</v>
      </c>
      <c r="I5285" s="122">
        <v>0</v>
      </c>
      <c r="J5285" s="122">
        <v>0</v>
      </c>
      <c r="K5285" s="122">
        <v>0</v>
      </c>
      <c r="L5285" s="122">
        <v>0</v>
      </c>
      <c r="M5285" s="122">
        <v>0</v>
      </c>
      <c r="N5285" s="122">
        <v>0</v>
      </c>
      <c r="O5285" s="122">
        <v>0</v>
      </c>
      <c r="P5285" s="122">
        <v>0</v>
      </c>
      <c r="Q5285" s="122">
        <v>0</v>
      </c>
      <c r="R5285" s="122">
        <v>0</v>
      </c>
      <c r="S5285" s="122">
        <v>0</v>
      </c>
      <c r="T5285" s="122">
        <v>0</v>
      </c>
      <c r="U5285" s="122">
        <v>0</v>
      </c>
      <c r="V5285" s="122">
        <v>0</v>
      </c>
      <c r="W5285" s="122">
        <v>0</v>
      </c>
      <c r="X5285" s="122">
        <v>0</v>
      </c>
      <c r="Y5285" s="122">
        <v>0</v>
      </c>
      <c r="Z5285" s="122">
        <v>0</v>
      </c>
      <c r="AA5285" s="122">
        <v>0</v>
      </c>
      <c r="AB5285" s="122">
        <v>0</v>
      </c>
      <c r="AC5285" s="122">
        <v>0</v>
      </c>
      <c r="AD5285" s="122">
        <v>0</v>
      </c>
      <c r="AE5285" s="122">
        <v>0</v>
      </c>
      <c r="AF5285" s="122">
        <v>0</v>
      </c>
      <c r="AG5285" s="122">
        <v>0</v>
      </c>
      <c r="AH5285" s="122">
        <v>0</v>
      </c>
      <c r="AI5285" s="122">
        <v>0</v>
      </c>
      <c r="AJ5285" s="122">
        <v>0</v>
      </c>
      <c r="AK5285" s="122">
        <v>0</v>
      </c>
      <c r="AL5285" s="122">
        <v>0</v>
      </c>
    </row>
    <row r="5286" spans="1:38" hidden="1" x14ac:dyDescent="0.25">
      <c r="A5286" s="122" t="s">
        <v>2031</v>
      </c>
      <c r="B5286" s="122">
        <v>1</v>
      </c>
      <c r="C5286" s="122" t="s">
        <v>2240</v>
      </c>
      <c r="D5286" s="122" t="s">
        <v>2094</v>
      </c>
      <c r="E5286" s="122">
        <v>96</v>
      </c>
      <c r="F5286" s="122">
        <v>0</v>
      </c>
      <c r="G5286" s="122">
        <v>0</v>
      </c>
      <c r="H5286" s="122">
        <v>0</v>
      </c>
      <c r="I5286" s="122">
        <v>0</v>
      </c>
      <c r="J5286" s="122">
        <v>0</v>
      </c>
      <c r="K5286" s="122">
        <v>0</v>
      </c>
      <c r="L5286" s="122">
        <v>0</v>
      </c>
      <c r="M5286" s="122">
        <v>0</v>
      </c>
      <c r="N5286" s="122">
        <v>0</v>
      </c>
      <c r="O5286" s="122">
        <v>0</v>
      </c>
      <c r="P5286" s="122">
        <v>0</v>
      </c>
      <c r="Q5286" s="122">
        <v>0</v>
      </c>
      <c r="R5286" s="122">
        <v>0</v>
      </c>
      <c r="S5286" s="122">
        <v>0</v>
      </c>
      <c r="T5286" s="122">
        <v>0</v>
      </c>
      <c r="U5286" s="122">
        <v>0</v>
      </c>
      <c r="V5286" s="122">
        <v>0</v>
      </c>
      <c r="W5286" s="122">
        <v>0</v>
      </c>
      <c r="X5286" s="122">
        <v>0</v>
      </c>
      <c r="Y5286" s="122">
        <v>0</v>
      </c>
      <c r="Z5286" s="122">
        <v>0</v>
      </c>
      <c r="AA5286" s="122">
        <v>0</v>
      </c>
      <c r="AB5286" s="122">
        <v>0</v>
      </c>
      <c r="AC5286" s="122">
        <v>0</v>
      </c>
      <c r="AD5286" s="122">
        <v>0</v>
      </c>
      <c r="AE5286" s="122">
        <v>0</v>
      </c>
      <c r="AF5286" s="122">
        <v>0</v>
      </c>
      <c r="AG5286" s="122">
        <v>0</v>
      </c>
      <c r="AH5286" s="122">
        <v>0</v>
      </c>
      <c r="AI5286" s="122">
        <v>0</v>
      </c>
      <c r="AJ5286" s="122">
        <v>0</v>
      </c>
      <c r="AK5286" s="122">
        <v>0</v>
      </c>
      <c r="AL5286" s="122">
        <v>0</v>
      </c>
    </row>
    <row r="5287" spans="1:38" hidden="1" x14ac:dyDescent="0.25">
      <c r="A5287" s="122" t="s">
        <v>2031</v>
      </c>
      <c r="B5287" s="122">
        <v>1</v>
      </c>
      <c r="C5287" s="122" t="s">
        <v>2240</v>
      </c>
      <c r="D5287" s="122" t="s">
        <v>2095</v>
      </c>
      <c r="E5287" s="122">
        <v>96</v>
      </c>
      <c r="F5287" s="122">
        <v>0</v>
      </c>
      <c r="G5287" s="122">
        <v>0</v>
      </c>
      <c r="H5287" s="122">
        <v>0</v>
      </c>
      <c r="I5287" s="122">
        <v>0</v>
      </c>
      <c r="J5287" s="122">
        <v>0</v>
      </c>
      <c r="K5287" s="122">
        <v>0</v>
      </c>
      <c r="L5287" s="122">
        <v>0</v>
      </c>
      <c r="M5287" s="122">
        <v>0</v>
      </c>
      <c r="N5287" s="122">
        <v>0</v>
      </c>
      <c r="O5287" s="122">
        <v>0</v>
      </c>
      <c r="P5287" s="122">
        <v>0</v>
      </c>
      <c r="Q5287" s="122">
        <v>0</v>
      </c>
      <c r="R5287" s="122">
        <v>0</v>
      </c>
      <c r="S5287" s="122">
        <v>0</v>
      </c>
      <c r="T5287" s="122">
        <v>0</v>
      </c>
      <c r="U5287" s="122">
        <v>0</v>
      </c>
      <c r="V5287" s="122">
        <v>0</v>
      </c>
      <c r="W5287" s="122">
        <v>0</v>
      </c>
      <c r="X5287" s="122">
        <v>0</v>
      </c>
      <c r="Y5287" s="122">
        <v>0</v>
      </c>
      <c r="Z5287" s="122">
        <v>0</v>
      </c>
      <c r="AA5287" s="122">
        <v>0</v>
      </c>
      <c r="AB5287" s="122">
        <v>0</v>
      </c>
      <c r="AC5287" s="122">
        <v>0</v>
      </c>
      <c r="AD5287" s="122">
        <v>0</v>
      </c>
      <c r="AE5287" s="122">
        <v>0</v>
      </c>
      <c r="AF5287" s="122">
        <v>0</v>
      </c>
      <c r="AG5287" s="122">
        <v>0</v>
      </c>
      <c r="AH5287" s="122">
        <v>0</v>
      </c>
      <c r="AI5287" s="122">
        <v>0</v>
      </c>
      <c r="AJ5287" s="122">
        <v>0</v>
      </c>
      <c r="AK5287" s="122">
        <v>0</v>
      </c>
      <c r="AL5287" s="122">
        <v>0</v>
      </c>
    </row>
    <row r="5288" spans="1:38" hidden="1" x14ac:dyDescent="0.25">
      <c r="A5288" s="122" t="s">
        <v>2031</v>
      </c>
      <c r="B5288" s="122">
        <v>1</v>
      </c>
      <c r="C5288" s="122" t="s">
        <v>2240</v>
      </c>
      <c r="D5288" s="122" t="s">
        <v>2096</v>
      </c>
      <c r="E5288" s="122">
        <v>96</v>
      </c>
      <c r="F5288" s="122">
        <v>5.3245807368324703E-2</v>
      </c>
      <c r="G5288" s="122">
        <v>5.3303933478324697E-2</v>
      </c>
      <c r="H5288" s="122">
        <v>5.3362061141324697E-2</v>
      </c>
      <c r="I5288" s="122">
        <v>6.6731639700655807E-2</v>
      </c>
      <c r="J5288" s="122">
        <v>7.3445492483921501E-2</v>
      </c>
      <c r="K5288" s="122">
        <v>9.2294522152752301E-2</v>
      </c>
      <c r="L5288" s="122">
        <v>0.102515660932698</v>
      </c>
      <c r="M5288" s="122">
        <v>0.1083768732032635</v>
      </c>
      <c r="N5288" s="122">
        <v>0.13285522286611701</v>
      </c>
      <c r="O5288" s="122">
        <v>0.13486736009212141</v>
      </c>
      <c r="P5288" s="122">
        <v>0.115167670004597</v>
      </c>
      <c r="Q5288" s="122">
        <v>8.1282343823722597E-2</v>
      </c>
      <c r="R5288" s="122">
        <v>7.9696564673251993E-2</v>
      </c>
      <c r="S5288" s="122">
        <v>7.29826788598186E-2</v>
      </c>
      <c r="T5288" s="122">
        <v>6.7901208582280506E-2</v>
      </c>
      <c r="U5288" s="122">
        <v>6.2683996916233206E-2</v>
      </c>
      <c r="V5288" s="122">
        <v>6.7197959601400903E-2</v>
      </c>
      <c r="W5288" s="122">
        <v>6.4737404137036103E-2</v>
      </c>
      <c r="X5288" s="122">
        <v>6.0266718717179799E-2</v>
      </c>
      <c r="Y5288" s="122">
        <v>4.5924184720519401E-2</v>
      </c>
      <c r="Z5288" s="122">
        <v>5.9108457221910299E-2</v>
      </c>
      <c r="AA5288" s="122">
        <v>7.1200654421036902E-2</v>
      </c>
      <c r="AB5288" s="122">
        <v>7.7859108529289303E-2</v>
      </c>
      <c r="AC5288" s="122">
        <v>6.30771793802445E-2</v>
      </c>
      <c r="AD5288" s="122">
        <v>5.9568586180786497E-2</v>
      </c>
      <c r="AE5288" s="122">
        <v>5.3658068100971401E-2</v>
      </c>
      <c r="AF5288" s="122">
        <v>4.8796716626922698E-2</v>
      </c>
      <c r="AG5288" s="122">
        <v>5.5913557339131399E-2</v>
      </c>
      <c r="AH5288" s="122">
        <v>5.2835026466768902E-2</v>
      </c>
      <c r="AI5288" s="122">
        <v>4.6238710973400002E-2</v>
      </c>
      <c r="AJ5288" s="122">
        <v>3.8102584992260102E-2</v>
      </c>
      <c r="AK5288" s="122">
        <v>4.57976241659983E-2</v>
      </c>
      <c r="AL5288" s="122">
        <v>0</v>
      </c>
    </row>
    <row r="5289" spans="1:38" hidden="1" x14ac:dyDescent="0.25">
      <c r="A5289" s="122" t="s">
        <v>2031</v>
      </c>
      <c r="B5289" s="122">
        <v>1</v>
      </c>
      <c r="C5289" s="122" t="s">
        <v>2240</v>
      </c>
      <c r="D5289" s="122" t="s">
        <v>2097</v>
      </c>
      <c r="E5289" s="122">
        <v>96</v>
      </c>
      <c r="F5289" s="122">
        <v>0</v>
      </c>
      <c r="G5289" s="122">
        <v>0</v>
      </c>
      <c r="H5289" s="122">
        <v>0</v>
      </c>
      <c r="I5289" s="122">
        <v>0</v>
      </c>
      <c r="J5289" s="122">
        <v>0</v>
      </c>
      <c r="K5289" s="122">
        <v>0</v>
      </c>
      <c r="L5289" s="122">
        <v>0</v>
      </c>
      <c r="M5289" s="122">
        <v>0</v>
      </c>
      <c r="N5289" s="122">
        <v>0</v>
      </c>
      <c r="O5289" s="122">
        <v>0</v>
      </c>
      <c r="P5289" s="122">
        <v>0</v>
      </c>
      <c r="Q5289" s="122">
        <v>0</v>
      </c>
      <c r="R5289" s="122">
        <v>3.7801348199999999E-4</v>
      </c>
      <c r="S5289" s="122">
        <v>7.5602858100000002E-4</v>
      </c>
      <c r="T5289" s="122">
        <v>7.5602858100000002E-4</v>
      </c>
      <c r="U5289" s="122">
        <v>9.4503643200000002E-4</v>
      </c>
      <c r="V5289" s="122">
        <v>1.5120566550000001E-3</v>
      </c>
      <c r="W5289" s="122">
        <v>1.6254617160000001E-3</v>
      </c>
      <c r="X5289" s="122">
        <v>1.6254617160000001E-3</v>
      </c>
      <c r="Y5289" s="122">
        <v>1.6254617160000001E-3</v>
      </c>
      <c r="Z5289" s="122">
        <v>1.5694595820000001E-3</v>
      </c>
      <c r="AA5289" s="122">
        <v>4.439897751586E-3</v>
      </c>
      <c r="AB5289" s="122">
        <v>4.3210358957097E-3</v>
      </c>
      <c r="AC5289" s="122">
        <v>3.0376865055863002E-3</v>
      </c>
      <c r="AD5289" s="122">
        <v>2.3552619595466999E-3</v>
      </c>
      <c r="AE5289" s="122">
        <v>3.4915773426121002E-3</v>
      </c>
      <c r="AF5289" s="122">
        <v>3.2189977484701998E-3</v>
      </c>
      <c r="AG5289" s="122">
        <v>3.5370108348650999E-3</v>
      </c>
      <c r="AH5289" s="122">
        <v>3.3821731420831001E-3</v>
      </c>
      <c r="AI5289" s="122">
        <v>3.0711468493999998E-3</v>
      </c>
      <c r="AJ5289" s="122">
        <v>1.5116982895011001E-3</v>
      </c>
      <c r="AK5289" s="122">
        <v>1.5453498894770999E-3</v>
      </c>
      <c r="AL5289" s="122">
        <v>0</v>
      </c>
    </row>
    <row r="5290" spans="1:38" hidden="1" x14ac:dyDescent="0.25">
      <c r="A5290" s="122" t="s">
        <v>2031</v>
      </c>
      <c r="B5290" s="122">
        <v>1</v>
      </c>
      <c r="C5290" s="122" t="s">
        <v>2240</v>
      </c>
      <c r="D5290" s="122" t="s">
        <v>2098</v>
      </c>
      <c r="E5290" s="122">
        <v>96</v>
      </c>
      <c r="F5290" s="122">
        <v>5.7991766516222003E-2</v>
      </c>
      <c r="G5290" s="122">
        <v>5.7991766516222003E-2</v>
      </c>
      <c r="H5290" s="122">
        <v>5.7991766516222003E-2</v>
      </c>
      <c r="I5290" s="122">
        <v>7.2489707811127499E-2</v>
      </c>
      <c r="J5290" s="122">
        <v>7.9738677572080099E-2</v>
      </c>
      <c r="K5290" s="122">
        <v>0.10020447326948639</v>
      </c>
      <c r="L5290" s="122">
        <v>0.1112733456521761</v>
      </c>
      <c r="M5290" s="122">
        <v>0.1175936776277661</v>
      </c>
      <c r="N5290" s="122">
        <v>0.1441905476126073</v>
      </c>
      <c r="O5290" s="122">
        <v>0.14631872595535481</v>
      </c>
      <c r="P5290" s="122">
        <v>0.1247998346344863</v>
      </c>
      <c r="Q5290" s="122">
        <v>8.7830900223798705E-2</v>
      </c>
      <c r="R5290" s="122">
        <v>8.6040468861790703E-2</v>
      </c>
      <c r="S5290" s="122">
        <v>7.8664845739596298E-2</v>
      </c>
      <c r="T5290" s="122">
        <v>7.3067141759233595E-2</v>
      </c>
      <c r="U5290" s="122">
        <v>6.73215963246791E-2</v>
      </c>
      <c r="V5290" s="122">
        <v>7.1927571959716594E-2</v>
      </c>
      <c r="W5290" s="122">
        <v>6.8731512974737896E-2</v>
      </c>
      <c r="X5290" s="122">
        <v>6.2460981972293099E-2</v>
      </c>
      <c r="Y5290" s="122">
        <v>4.2844939385072799E-2</v>
      </c>
      <c r="Z5290" s="122">
        <v>6.2210031557178198E-2</v>
      </c>
      <c r="AA5290" s="122">
        <v>9.5007549492000007E-2</v>
      </c>
      <c r="AB5290" s="122">
        <v>0.1029872625366</v>
      </c>
      <c r="AC5290" s="122">
        <v>0.100927373178</v>
      </c>
      <c r="AD5290" s="122">
        <v>9.1505747799999995E-2</v>
      </c>
      <c r="AE5290" s="122">
        <v>9.6453679599999995E-2</v>
      </c>
      <c r="AF5290" s="122">
        <v>8.3874704800000005E-2</v>
      </c>
      <c r="AG5290" s="122">
        <v>8.6147003999999999E-2</v>
      </c>
      <c r="AH5290" s="122">
        <v>8.0424893999999997E-2</v>
      </c>
      <c r="AI5290" s="122">
        <v>7.1992210400000006E-2</v>
      </c>
      <c r="AJ5290" s="122">
        <v>6.3436773500000002E-2</v>
      </c>
      <c r="AK5290" s="122">
        <v>6.6032950600000001E-2</v>
      </c>
      <c r="AL5290" s="122">
        <v>0</v>
      </c>
    </row>
    <row r="5291" spans="1:38" hidden="1" x14ac:dyDescent="0.25">
      <c r="A5291" s="122" t="s">
        <v>2031</v>
      </c>
      <c r="B5291" s="122">
        <v>1</v>
      </c>
      <c r="C5291" s="122" t="s">
        <v>2240</v>
      </c>
      <c r="D5291" s="122" t="s">
        <v>2169</v>
      </c>
      <c r="E5291" s="122">
        <v>96</v>
      </c>
      <c r="F5291" s="122">
        <v>0</v>
      </c>
      <c r="G5291" s="122">
        <v>0</v>
      </c>
      <c r="H5291" s="122">
        <v>0</v>
      </c>
      <c r="I5291" s="122">
        <v>0</v>
      </c>
      <c r="J5291" s="122">
        <v>0</v>
      </c>
      <c r="K5291" s="122">
        <v>0</v>
      </c>
      <c r="L5291" s="122">
        <v>0</v>
      </c>
      <c r="M5291" s="122">
        <v>0</v>
      </c>
      <c r="N5291" s="122">
        <v>0</v>
      </c>
      <c r="O5291" s="122">
        <v>0</v>
      </c>
      <c r="P5291" s="122">
        <v>0</v>
      </c>
      <c r="Q5291" s="122">
        <v>0</v>
      </c>
      <c r="R5291" s="122">
        <v>0</v>
      </c>
      <c r="S5291" s="122">
        <v>0</v>
      </c>
      <c r="T5291" s="122">
        <v>0</v>
      </c>
      <c r="U5291" s="122">
        <v>0</v>
      </c>
      <c r="V5291" s="122">
        <v>0</v>
      </c>
      <c r="W5291" s="122">
        <v>0</v>
      </c>
      <c r="X5291" s="122">
        <v>0</v>
      </c>
      <c r="Y5291" s="122">
        <v>0</v>
      </c>
      <c r="Z5291" s="122">
        <v>0</v>
      </c>
      <c r="AA5291" s="122">
        <v>0</v>
      </c>
      <c r="AB5291" s="122">
        <v>0</v>
      </c>
      <c r="AC5291" s="122">
        <v>0</v>
      </c>
      <c r="AD5291" s="122">
        <v>0</v>
      </c>
      <c r="AE5291" s="122">
        <v>0</v>
      </c>
      <c r="AF5291" s="122">
        <v>0</v>
      </c>
      <c r="AG5291" s="122">
        <v>0</v>
      </c>
      <c r="AH5291" s="122">
        <v>0</v>
      </c>
      <c r="AI5291" s="122">
        <v>0</v>
      </c>
      <c r="AJ5291" s="122">
        <v>0</v>
      </c>
      <c r="AK5291" s="122">
        <v>0</v>
      </c>
      <c r="AL5291" s="122">
        <v>0</v>
      </c>
    </row>
    <row r="5292" spans="1:38" hidden="1" x14ac:dyDescent="0.25">
      <c r="A5292" s="122" t="s">
        <v>2031</v>
      </c>
      <c r="B5292" s="122">
        <v>1</v>
      </c>
      <c r="C5292" s="122" t="s">
        <v>2240</v>
      </c>
      <c r="D5292" s="122" t="s">
        <v>2099</v>
      </c>
      <c r="E5292" s="122">
        <v>96</v>
      </c>
      <c r="F5292" s="122">
        <v>0</v>
      </c>
      <c r="G5292" s="122">
        <v>0</v>
      </c>
      <c r="H5292" s="122">
        <v>0</v>
      </c>
      <c r="I5292" s="122">
        <v>0</v>
      </c>
      <c r="J5292" s="122">
        <v>0</v>
      </c>
      <c r="K5292" s="122">
        <v>0</v>
      </c>
      <c r="L5292" s="122">
        <v>0</v>
      </c>
      <c r="M5292" s="122">
        <v>0</v>
      </c>
      <c r="N5292" s="122">
        <v>0</v>
      </c>
      <c r="O5292" s="122">
        <v>0</v>
      </c>
      <c r="P5292" s="122">
        <v>0</v>
      </c>
      <c r="Q5292" s="122">
        <v>0</v>
      </c>
      <c r="R5292" s="122">
        <v>0</v>
      </c>
      <c r="S5292" s="122">
        <v>0</v>
      </c>
      <c r="T5292" s="122">
        <v>0</v>
      </c>
      <c r="U5292" s="122">
        <v>0</v>
      </c>
      <c r="V5292" s="122">
        <v>0</v>
      </c>
      <c r="W5292" s="122">
        <v>0</v>
      </c>
      <c r="X5292" s="122">
        <v>0</v>
      </c>
      <c r="Y5292" s="122">
        <v>0</v>
      </c>
      <c r="Z5292" s="122">
        <v>0</v>
      </c>
      <c r="AA5292" s="122">
        <v>0</v>
      </c>
      <c r="AB5292" s="122">
        <v>0</v>
      </c>
      <c r="AC5292" s="122">
        <v>0</v>
      </c>
      <c r="AD5292" s="122">
        <v>0</v>
      </c>
      <c r="AE5292" s="122">
        <v>0</v>
      </c>
      <c r="AF5292" s="122">
        <v>0</v>
      </c>
      <c r="AG5292" s="122">
        <v>0</v>
      </c>
      <c r="AH5292" s="122">
        <v>0</v>
      </c>
      <c r="AI5292" s="122">
        <v>0</v>
      </c>
      <c r="AJ5292" s="122">
        <v>0</v>
      </c>
      <c r="AK5292" s="122">
        <v>0</v>
      </c>
      <c r="AL5292" s="122">
        <v>0</v>
      </c>
    </row>
    <row r="5293" spans="1:38" hidden="1" x14ac:dyDescent="0.25">
      <c r="A5293" s="122" t="s">
        <v>2031</v>
      </c>
      <c r="B5293" s="122">
        <v>1</v>
      </c>
      <c r="C5293" s="122" t="s">
        <v>2240</v>
      </c>
      <c r="D5293" s="122" t="s">
        <v>2100</v>
      </c>
      <c r="E5293" s="122">
        <v>96</v>
      </c>
      <c r="F5293" s="122">
        <v>3.0517608279460502E-2</v>
      </c>
      <c r="G5293" s="122">
        <v>3.0552856620460499E-2</v>
      </c>
      <c r="H5293" s="122">
        <v>3.0588103188460499E-2</v>
      </c>
      <c r="I5293" s="122">
        <v>3.8252753776925698E-2</v>
      </c>
      <c r="J5293" s="122">
        <v>4.2102701654658299E-2</v>
      </c>
      <c r="K5293" s="122">
        <v>5.2907875640502297E-2</v>
      </c>
      <c r="L5293" s="122">
        <v>5.8768010582285798E-2</v>
      </c>
      <c r="M5293" s="122">
        <v>6.2129273676616997E-2</v>
      </c>
      <c r="N5293" s="122">
        <v>7.6160867975310603E-2</v>
      </c>
      <c r="O5293" s="122">
        <v>7.7316048550630401E-2</v>
      </c>
      <c r="P5293" s="122">
        <v>6.6027188396301006E-2</v>
      </c>
      <c r="Q5293" s="122">
        <v>4.6607890451183201E-2</v>
      </c>
      <c r="R5293" s="122">
        <v>4.57009402097317E-2</v>
      </c>
      <c r="S5293" s="122">
        <v>4.1854838059750502E-2</v>
      </c>
      <c r="T5293" s="122">
        <v>3.8944347686765197E-2</v>
      </c>
      <c r="U5293" s="122">
        <v>3.5956058653989702E-2</v>
      </c>
      <c r="V5293" s="122">
        <v>3.84151557967089E-2</v>
      </c>
      <c r="W5293" s="122">
        <v>3.6768510364704701E-2</v>
      </c>
      <c r="X5293" s="122">
        <v>3.3503950676307799E-2</v>
      </c>
      <c r="Y5293" s="122">
        <v>2.3216448103161601E-2</v>
      </c>
      <c r="Z5293" s="122">
        <v>3.1010462406138799E-2</v>
      </c>
      <c r="AA5293" s="122">
        <v>0.18186625442234439</v>
      </c>
      <c r="AB5293" s="122">
        <v>0.18597251109805971</v>
      </c>
      <c r="AC5293" s="122">
        <v>0.18200204448259991</v>
      </c>
      <c r="AD5293" s="122">
        <v>0.17123903065056781</v>
      </c>
      <c r="AE5293" s="122">
        <v>0.1504675505290968</v>
      </c>
      <c r="AF5293" s="122">
        <v>0.1075984777025793</v>
      </c>
      <c r="AG5293" s="122">
        <v>0.1143503377512303</v>
      </c>
      <c r="AH5293" s="122">
        <v>0.11899693962556331</v>
      </c>
      <c r="AI5293" s="122">
        <v>9.5781300355369206E-2</v>
      </c>
      <c r="AJ5293" s="122">
        <v>8.3624145981784401E-2</v>
      </c>
      <c r="AK5293" s="122">
        <v>0.1005829433027835</v>
      </c>
      <c r="AL5293" s="122">
        <v>0</v>
      </c>
    </row>
    <row r="5294" spans="1:38" hidden="1" x14ac:dyDescent="0.25">
      <c r="A5294" s="122" t="s">
        <v>2031</v>
      </c>
      <c r="B5294" s="122">
        <v>1</v>
      </c>
      <c r="C5294" s="122" t="s">
        <v>2240</v>
      </c>
      <c r="D5294" s="122" t="s">
        <v>2101</v>
      </c>
      <c r="E5294" s="122">
        <v>96</v>
      </c>
      <c r="F5294" s="122">
        <v>4.5977266339754996E-3</v>
      </c>
      <c r="G5294" s="122">
        <v>4.5977266339754996E-3</v>
      </c>
      <c r="H5294" s="122">
        <v>4.5977266339754996E-3</v>
      </c>
      <c r="I5294" s="122">
        <v>5.7471587385196001E-3</v>
      </c>
      <c r="J5294" s="122">
        <v>6.3218745671915003E-3</v>
      </c>
      <c r="K5294" s="122">
        <v>7.9444510011238006E-3</v>
      </c>
      <c r="L5294" s="122">
        <v>8.8220190412444006E-3</v>
      </c>
      <c r="M5294" s="122">
        <v>9.3231102342560008E-3</v>
      </c>
      <c r="N5294" s="122">
        <v>1.14317738593876E-2</v>
      </c>
      <c r="O5294" s="122">
        <v>1.1600501223126201E-2</v>
      </c>
      <c r="P5294" s="122">
        <v>9.8944310150301008E-3</v>
      </c>
      <c r="Q5294" s="122">
        <v>6.9634447202925002E-3</v>
      </c>
      <c r="R5294" s="122">
        <v>6.8214952464502997E-3</v>
      </c>
      <c r="S5294" s="122">
        <v>6.2367377376970996E-3</v>
      </c>
      <c r="T5294" s="122">
        <v>5.7929394633829999E-3</v>
      </c>
      <c r="U5294" s="122">
        <v>5.3374184531850997E-3</v>
      </c>
      <c r="V5294" s="122">
        <v>5.7025909562402003E-3</v>
      </c>
      <c r="W5294" s="122">
        <v>5.4492001930421998E-3</v>
      </c>
      <c r="X5294" s="122">
        <v>4.952056754366E-3</v>
      </c>
      <c r="Y5294" s="122">
        <v>3.3968493429484001E-3</v>
      </c>
      <c r="Z5294" s="122">
        <v>4.5657718965845997E-3</v>
      </c>
      <c r="AA5294" s="122">
        <v>7.5100313538222002E-3</v>
      </c>
      <c r="AB5294" s="122">
        <v>7.3517788163248001E-3</v>
      </c>
      <c r="AC5294" s="122">
        <v>3.9781991334983001E-3</v>
      </c>
      <c r="AD5294" s="122">
        <v>6.3439989744136999E-3</v>
      </c>
      <c r="AE5294" s="122">
        <v>6.6844814092710996E-3</v>
      </c>
      <c r="AF5294" s="122">
        <v>5.2291023374234002E-3</v>
      </c>
      <c r="AG5294" s="122">
        <v>7.6385880942190002E-4</v>
      </c>
      <c r="AH5294" s="122">
        <v>6.4556345802790004E-4</v>
      </c>
      <c r="AI5294" s="122">
        <v>5.3658849419999999E-4</v>
      </c>
      <c r="AJ5294" s="122">
        <v>4.1459274803419999E-4</v>
      </c>
      <c r="AK5294" s="122">
        <v>4.2570205062610002E-4</v>
      </c>
      <c r="AL5294" s="122">
        <v>0</v>
      </c>
    </row>
    <row r="5295" spans="1:38" hidden="1" x14ac:dyDescent="0.25">
      <c r="A5295" s="122" t="s">
        <v>2031</v>
      </c>
      <c r="B5295" s="122">
        <v>1</v>
      </c>
      <c r="C5295" s="122" t="s">
        <v>2240</v>
      </c>
      <c r="D5295" s="122" t="s">
        <v>2135</v>
      </c>
      <c r="E5295" s="122">
        <v>96</v>
      </c>
      <c r="F5295" s="122">
        <v>0</v>
      </c>
      <c r="G5295" s="122">
        <v>0</v>
      </c>
      <c r="H5295" s="122">
        <v>0</v>
      </c>
      <c r="I5295" s="122">
        <v>0</v>
      </c>
      <c r="J5295" s="122">
        <v>0</v>
      </c>
      <c r="K5295" s="122">
        <v>0</v>
      </c>
      <c r="L5295" s="122">
        <v>0</v>
      </c>
      <c r="M5295" s="122">
        <v>0</v>
      </c>
      <c r="N5295" s="122">
        <v>0</v>
      </c>
      <c r="O5295" s="122">
        <v>0</v>
      </c>
      <c r="P5295" s="122">
        <v>0</v>
      </c>
      <c r="Q5295" s="122">
        <v>0</v>
      </c>
      <c r="R5295" s="122">
        <v>0</v>
      </c>
      <c r="S5295" s="122">
        <v>0</v>
      </c>
      <c r="T5295" s="122">
        <v>0</v>
      </c>
      <c r="U5295" s="122">
        <v>0</v>
      </c>
      <c r="V5295" s="122">
        <v>0</v>
      </c>
      <c r="W5295" s="122">
        <v>0</v>
      </c>
      <c r="X5295" s="122">
        <v>0</v>
      </c>
      <c r="Y5295" s="122">
        <v>0</v>
      </c>
      <c r="Z5295" s="122">
        <v>0</v>
      </c>
      <c r="AA5295" s="122">
        <v>0</v>
      </c>
      <c r="AB5295" s="122">
        <v>0</v>
      </c>
      <c r="AC5295" s="122">
        <v>0</v>
      </c>
      <c r="AD5295" s="122">
        <v>0</v>
      </c>
      <c r="AE5295" s="122">
        <v>0</v>
      </c>
      <c r="AF5295" s="122">
        <v>0</v>
      </c>
      <c r="AG5295" s="122">
        <v>0</v>
      </c>
      <c r="AH5295" s="122">
        <v>0</v>
      </c>
      <c r="AI5295" s="122">
        <v>0</v>
      </c>
      <c r="AJ5295" s="122">
        <v>0</v>
      </c>
      <c r="AK5295" s="122">
        <v>0</v>
      </c>
      <c r="AL5295" s="122">
        <v>0</v>
      </c>
    </row>
    <row r="5296" spans="1:38" hidden="1" x14ac:dyDescent="0.25">
      <c r="A5296" s="122" t="s">
        <v>2031</v>
      </c>
      <c r="B5296" s="122">
        <v>1</v>
      </c>
      <c r="C5296" s="122" t="s">
        <v>2240</v>
      </c>
      <c r="D5296" s="122" t="s">
        <v>2102</v>
      </c>
      <c r="E5296" s="122">
        <v>96</v>
      </c>
      <c r="F5296" s="122">
        <v>2.2373450738359999E-4</v>
      </c>
      <c r="G5296" s="122">
        <v>2.2373450738359999E-4</v>
      </c>
      <c r="H5296" s="122">
        <v>2.2373450738359999E-4</v>
      </c>
      <c r="I5296" s="122">
        <v>2.7966746842979999E-4</v>
      </c>
      <c r="J5296" s="122">
        <v>3.0763405905259998E-4</v>
      </c>
      <c r="K5296" s="122">
        <v>3.8659080671739999E-4</v>
      </c>
      <c r="L5296" s="122">
        <v>4.2929469595249999E-4</v>
      </c>
      <c r="M5296" s="122">
        <v>4.5367927817259999E-4</v>
      </c>
      <c r="N5296" s="122">
        <v>5.5629143785690003E-4</v>
      </c>
      <c r="O5296" s="122">
        <v>5.6450210386349998E-4</v>
      </c>
      <c r="P5296" s="122">
        <v>4.814802433909E-4</v>
      </c>
      <c r="Q5296" s="122">
        <v>3.388538348769E-4</v>
      </c>
      <c r="R5296" s="122">
        <v>3.3194628028469997E-4</v>
      </c>
      <c r="S5296" s="122">
        <v>3.0349092287239998E-4</v>
      </c>
      <c r="T5296" s="122">
        <v>2.8189476965710002E-4</v>
      </c>
      <c r="U5296" s="122">
        <v>2.597271255427E-4</v>
      </c>
      <c r="V5296" s="122">
        <v>2.774985784646E-4</v>
      </c>
      <c r="W5296" s="122">
        <v>2.6516775564060002E-4</v>
      </c>
      <c r="X5296" s="122">
        <v>2.4097596502229999E-4</v>
      </c>
      <c r="Y5296" s="122">
        <v>1.6529696495809999E-4</v>
      </c>
      <c r="Z5296" s="122">
        <v>2.2217881990849999E-4</v>
      </c>
      <c r="AA5296" s="122">
        <v>4.1722404876179999E-4</v>
      </c>
      <c r="AB5296" s="122">
        <v>4.0843206260679998E-4</v>
      </c>
      <c r="AC5296" s="122">
        <v>2.2101129186100001E-4</v>
      </c>
      <c r="AD5296" s="122">
        <v>5.7201455849409995E-4</v>
      </c>
      <c r="AE5296" s="122">
        <v>1.0925046496947999E-3</v>
      </c>
      <c r="AF5296" s="122">
        <v>9.6845319163120004E-4</v>
      </c>
      <c r="AG5296" s="122">
        <v>9.3223583762909999E-4</v>
      </c>
      <c r="AH5296" s="122">
        <v>8.6075296883720003E-4</v>
      </c>
      <c r="AI5296" s="122">
        <v>7.1545021320000004E-4</v>
      </c>
      <c r="AJ5296" s="122">
        <v>5.5278984224560001E-4</v>
      </c>
      <c r="AK5296" s="122">
        <v>5.6760408763450001E-4</v>
      </c>
      <c r="AL5296" s="122">
        <v>0</v>
      </c>
    </row>
    <row r="5297" spans="1:38" hidden="1" x14ac:dyDescent="0.25">
      <c r="A5297" s="122" t="s">
        <v>2031</v>
      </c>
      <c r="B5297" s="122">
        <v>1</v>
      </c>
      <c r="C5297" s="122" t="s">
        <v>2240</v>
      </c>
      <c r="D5297" s="122" t="s">
        <v>2103</v>
      </c>
      <c r="E5297" s="122">
        <v>96</v>
      </c>
      <c r="F5297" s="122">
        <v>0</v>
      </c>
      <c r="G5297" s="122">
        <v>0</v>
      </c>
      <c r="H5297" s="122">
        <v>0</v>
      </c>
      <c r="I5297" s="122">
        <v>0</v>
      </c>
      <c r="J5297" s="122">
        <v>0</v>
      </c>
      <c r="K5297" s="122">
        <v>0</v>
      </c>
      <c r="L5297" s="122">
        <v>0</v>
      </c>
      <c r="M5297" s="122">
        <v>0</v>
      </c>
      <c r="N5297" s="122">
        <v>0</v>
      </c>
      <c r="O5297" s="122">
        <v>0</v>
      </c>
      <c r="P5297" s="122">
        <v>0</v>
      </c>
      <c r="Q5297" s="122">
        <v>0</v>
      </c>
      <c r="R5297" s="122">
        <v>0</v>
      </c>
      <c r="S5297" s="122">
        <v>0</v>
      </c>
      <c r="T5297" s="122">
        <v>0</v>
      </c>
      <c r="U5297" s="122">
        <v>0</v>
      </c>
      <c r="V5297" s="122">
        <v>0</v>
      </c>
      <c r="W5297" s="122">
        <v>0</v>
      </c>
      <c r="X5297" s="122">
        <v>0</v>
      </c>
      <c r="Y5297" s="122">
        <v>0</v>
      </c>
      <c r="Z5297" s="122">
        <v>0</v>
      </c>
      <c r="AA5297" s="122">
        <v>0</v>
      </c>
      <c r="AB5297" s="122">
        <v>0</v>
      </c>
      <c r="AC5297" s="122">
        <v>0</v>
      </c>
      <c r="AD5297" s="122">
        <v>0</v>
      </c>
      <c r="AE5297" s="122">
        <v>0</v>
      </c>
      <c r="AF5297" s="122">
        <v>0</v>
      </c>
      <c r="AG5297" s="122">
        <v>0</v>
      </c>
      <c r="AH5297" s="122">
        <v>0</v>
      </c>
      <c r="AI5297" s="122">
        <v>0</v>
      </c>
      <c r="AJ5297" s="122">
        <v>0</v>
      </c>
      <c r="AK5297" s="122">
        <v>0</v>
      </c>
      <c r="AL5297" s="122">
        <v>0</v>
      </c>
    </row>
    <row r="5298" spans="1:38" hidden="1" x14ac:dyDescent="0.25">
      <c r="A5298" s="122" t="s">
        <v>2031</v>
      </c>
      <c r="B5298" s="122">
        <v>1</v>
      </c>
      <c r="C5298" s="122" t="s">
        <v>2240</v>
      </c>
      <c r="D5298" s="122" t="s">
        <v>2104</v>
      </c>
      <c r="E5298" s="122">
        <v>96</v>
      </c>
      <c r="F5298" s="122">
        <v>1.8978209837584999E-3</v>
      </c>
      <c r="G5298" s="122">
        <v>1.8978209837584999E-3</v>
      </c>
      <c r="H5298" s="122">
        <v>1.8978209837584999E-3</v>
      </c>
      <c r="I5298" s="122">
        <v>2.3722760097482001E-3</v>
      </c>
      <c r="J5298" s="122">
        <v>2.6095038561429001E-3</v>
      </c>
      <c r="K5298" s="122">
        <v>3.2792607786927999E-3</v>
      </c>
      <c r="L5298" s="122">
        <v>3.6414973753903998E-3</v>
      </c>
      <c r="M5298" s="122">
        <v>3.8483352253602002E-3</v>
      </c>
      <c r="N5298" s="122">
        <v>4.7187356956750999E-3</v>
      </c>
      <c r="O5298" s="122">
        <v>4.7883823659320996E-3</v>
      </c>
      <c r="P5298" s="122">
        <v>4.0841609713147004E-3</v>
      </c>
      <c r="Q5298" s="122">
        <v>2.8743266620496E-3</v>
      </c>
      <c r="R5298" s="122">
        <v>2.815733511515E-3</v>
      </c>
      <c r="S5298" s="122">
        <v>2.5743614131103001E-3</v>
      </c>
      <c r="T5298" s="122">
        <v>2.3911730643806999E-3</v>
      </c>
      <c r="U5298" s="122">
        <v>2.2031457767576999E-3</v>
      </c>
      <c r="V5298" s="122">
        <v>2.3538799272455001E-3</v>
      </c>
      <c r="W5298" s="122">
        <v>2.2492868011399999E-3</v>
      </c>
      <c r="X5298" s="122">
        <v>2.0440784709848999E-3</v>
      </c>
      <c r="Y5298" s="122">
        <v>1.402130136841E-3</v>
      </c>
      <c r="Z5298" s="122">
        <v>1.8846304462685E-3</v>
      </c>
      <c r="AA5298" s="122">
        <v>1.8325885272314199E-2</v>
      </c>
      <c r="AB5298" s="122">
        <v>3.72776186363937E-2</v>
      </c>
      <c r="AC5298" s="122">
        <v>2.7088747593047E-2</v>
      </c>
      <c r="AD5298" s="122">
        <v>2.55860722042285E-2</v>
      </c>
      <c r="AE5298" s="122">
        <v>1.9986799454619099E-2</v>
      </c>
      <c r="AF5298" s="122">
        <v>3.2753299193821001E-2</v>
      </c>
      <c r="AG5298" s="122">
        <v>4.6107362463419503E-2</v>
      </c>
      <c r="AH5298" s="122">
        <v>5.2986947808824902E-2</v>
      </c>
      <c r="AI5298" s="122">
        <v>4.8659723595200002E-2</v>
      </c>
      <c r="AJ5298" s="122">
        <v>6.9507916750498402E-2</v>
      </c>
      <c r="AK5298" s="122">
        <v>7.1655529421023101E-2</v>
      </c>
      <c r="AL5298" s="122">
        <v>0</v>
      </c>
    </row>
    <row r="5299" spans="1:38" hidden="1" x14ac:dyDescent="0.25">
      <c r="A5299" s="122" t="s">
        <v>2031</v>
      </c>
      <c r="B5299" s="122">
        <v>1</v>
      </c>
      <c r="C5299" s="122" t="s">
        <v>2240</v>
      </c>
      <c r="D5299" s="122" t="s">
        <v>2105</v>
      </c>
      <c r="E5299" s="122">
        <v>96</v>
      </c>
      <c r="F5299" s="122">
        <v>0</v>
      </c>
      <c r="G5299" s="122">
        <v>0</v>
      </c>
      <c r="H5299" s="122">
        <v>0</v>
      </c>
      <c r="I5299" s="122">
        <v>0</v>
      </c>
      <c r="J5299" s="122">
        <v>0</v>
      </c>
      <c r="K5299" s="122">
        <v>0</v>
      </c>
      <c r="L5299" s="122">
        <v>0</v>
      </c>
      <c r="M5299" s="122">
        <v>0</v>
      </c>
      <c r="N5299" s="122">
        <v>0</v>
      </c>
      <c r="O5299" s="122">
        <v>0</v>
      </c>
      <c r="P5299" s="122">
        <v>0</v>
      </c>
      <c r="Q5299" s="122">
        <v>0</v>
      </c>
      <c r="R5299" s="122">
        <v>0</v>
      </c>
      <c r="S5299" s="122">
        <v>0</v>
      </c>
      <c r="T5299" s="122">
        <v>0</v>
      </c>
      <c r="U5299" s="122">
        <v>0</v>
      </c>
      <c r="V5299" s="122">
        <v>0</v>
      </c>
      <c r="W5299" s="122">
        <v>0</v>
      </c>
      <c r="X5299" s="122">
        <v>0</v>
      </c>
      <c r="Y5299" s="122">
        <v>0</v>
      </c>
      <c r="Z5299" s="122">
        <v>0</v>
      </c>
      <c r="AA5299" s="122">
        <v>0</v>
      </c>
      <c r="AB5299" s="122">
        <v>0</v>
      </c>
      <c r="AC5299" s="122">
        <v>0</v>
      </c>
      <c r="AD5299" s="122">
        <v>0</v>
      </c>
      <c r="AE5299" s="122">
        <v>0</v>
      </c>
      <c r="AF5299" s="122">
        <v>0</v>
      </c>
      <c r="AG5299" s="122">
        <v>0</v>
      </c>
      <c r="AH5299" s="122">
        <v>0</v>
      </c>
      <c r="AI5299" s="122">
        <v>0</v>
      </c>
      <c r="AJ5299" s="122">
        <v>0</v>
      </c>
      <c r="AK5299" s="122">
        <v>0</v>
      </c>
      <c r="AL5299" s="122">
        <v>0</v>
      </c>
    </row>
    <row r="5300" spans="1:38" hidden="1" x14ac:dyDescent="0.25">
      <c r="A5300" s="122" t="s">
        <v>2031</v>
      </c>
      <c r="B5300" s="122">
        <v>1</v>
      </c>
      <c r="C5300" s="122" t="s">
        <v>2240</v>
      </c>
      <c r="D5300" s="122" t="s">
        <v>475</v>
      </c>
      <c r="E5300" s="122">
        <v>96</v>
      </c>
      <c r="F5300" s="122">
        <v>0</v>
      </c>
      <c r="G5300" s="122">
        <v>0</v>
      </c>
      <c r="H5300" s="122">
        <v>0</v>
      </c>
      <c r="I5300" s="122">
        <v>0</v>
      </c>
      <c r="J5300" s="122">
        <v>0</v>
      </c>
      <c r="K5300" s="122">
        <v>0</v>
      </c>
      <c r="L5300" s="122">
        <v>0</v>
      </c>
      <c r="M5300" s="122">
        <v>0</v>
      </c>
      <c r="N5300" s="122">
        <v>0</v>
      </c>
      <c r="O5300" s="122">
        <v>0</v>
      </c>
      <c r="P5300" s="122">
        <v>0</v>
      </c>
      <c r="Q5300" s="122">
        <v>0</v>
      </c>
      <c r="R5300" s="122">
        <v>0</v>
      </c>
      <c r="S5300" s="122">
        <v>0</v>
      </c>
      <c r="T5300" s="122">
        <v>0</v>
      </c>
      <c r="U5300" s="122">
        <v>0</v>
      </c>
      <c r="V5300" s="122">
        <v>0</v>
      </c>
      <c r="W5300" s="122">
        <v>0</v>
      </c>
      <c r="X5300" s="122">
        <v>0</v>
      </c>
      <c r="Y5300" s="122">
        <v>0</v>
      </c>
      <c r="Z5300" s="122">
        <v>0</v>
      </c>
      <c r="AA5300" s="122">
        <v>0</v>
      </c>
      <c r="AB5300" s="122">
        <v>0</v>
      </c>
      <c r="AC5300" s="122">
        <v>0</v>
      </c>
      <c r="AD5300" s="122">
        <v>0</v>
      </c>
      <c r="AE5300" s="122">
        <v>0</v>
      </c>
      <c r="AF5300" s="122">
        <v>0</v>
      </c>
      <c r="AG5300" s="122">
        <v>0</v>
      </c>
      <c r="AH5300" s="122">
        <v>0</v>
      </c>
      <c r="AI5300" s="122">
        <v>0</v>
      </c>
      <c r="AJ5300" s="122">
        <v>0</v>
      </c>
      <c r="AK5300" s="122">
        <v>0</v>
      </c>
      <c r="AL5300" s="122">
        <v>0</v>
      </c>
    </row>
    <row r="5301" spans="1:38" hidden="1" x14ac:dyDescent="0.25">
      <c r="A5301" s="122" t="s">
        <v>2031</v>
      </c>
      <c r="B5301" s="122">
        <v>1</v>
      </c>
      <c r="C5301" s="122" t="s">
        <v>2240</v>
      </c>
      <c r="D5301" s="122" t="s">
        <v>2106</v>
      </c>
      <c r="E5301" s="122">
        <v>96</v>
      </c>
      <c r="F5301" s="122">
        <v>0</v>
      </c>
      <c r="G5301" s="122">
        <v>0</v>
      </c>
      <c r="H5301" s="122">
        <v>0</v>
      </c>
      <c r="I5301" s="122">
        <v>0</v>
      </c>
      <c r="J5301" s="122">
        <v>0</v>
      </c>
      <c r="K5301" s="122">
        <v>0</v>
      </c>
      <c r="L5301" s="122">
        <v>0</v>
      </c>
      <c r="M5301" s="122">
        <v>0</v>
      </c>
      <c r="N5301" s="122">
        <v>0</v>
      </c>
      <c r="O5301" s="122">
        <v>0</v>
      </c>
      <c r="P5301" s="122">
        <v>0</v>
      </c>
      <c r="Q5301" s="122">
        <v>0</v>
      </c>
      <c r="R5301" s="122">
        <v>0</v>
      </c>
      <c r="S5301" s="122">
        <v>0</v>
      </c>
      <c r="T5301" s="122">
        <v>0</v>
      </c>
      <c r="U5301" s="122">
        <v>0</v>
      </c>
      <c r="V5301" s="122">
        <v>0</v>
      </c>
      <c r="W5301" s="122">
        <v>0</v>
      </c>
      <c r="X5301" s="122">
        <v>0</v>
      </c>
      <c r="Y5301" s="122">
        <v>0</v>
      </c>
      <c r="Z5301" s="122">
        <v>0</v>
      </c>
      <c r="AA5301" s="122">
        <v>0</v>
      </c>
      <c r="AB5301" s="122">
        <v>0</v>
      </c>
      <c r="AC5301" s="122">
        <v>0</v>
      </c>
      <c r="AD5301" s="122">
        <v>0</v>
      </c>
      <c r="AE5301" s="122">
        <v>0</v>
      </c>
      <c r="AF5301" s="122">
        <v>0</v>
      </c>
      <c r="AG5301" s="122">
        <v>0</v>
      </c>
      <c r="AH5301" s="122">
        <v>0</v>
      </c>
      <c r="AI5301" s="122">
        <v>0</v>
      </c>
      <c r="AJ5301" s="122">
        <v>4.6066113203899999E-5</v>
      </c>
      <c r="AK5301" s="122">
        <v>4.7299273603E-5</v>
      </c>
      <c r="AL5301" s="122">
        <v>0</v>
      </c>
    </row>
    <row r="5302" spans="1:38" hidden="1" x14ac:dyDescent="0.25">
      <c r="A5302" s="122" t="s">
        <v>2031</v>
      </c>
      <c r="B5302" s="122">
        <v>1</v>
      </c>
      <c r="C5302" s="122" t="s">
        <v>2240</v>
      </c>
      <c r="D5302" s="122" t="s">
        <v>2107</v>
      </c>
      <c r="E5302" s="122">
        <v>96</v>
      </c>
      <c r="F5302" s="122">
        <v>1.0739214620820001E-3</v>
      </c>
      <c r="G5302" s="122">
        <v>1.0739214620820001E-3</v>
      </c>
      <c r="H5302" s="122">
        <v>1.0739214620820001E-3</v>
      </c>
      <c r="I5302" s="122">
        <v>1.3424019383024999E-3</v>
      </c>
      <c r="J5302" s="122">
        <v>1.4766418448126E-3</v>
      </c>
      <c r="K5302" s="122">
        <v>1.8556385329236999E-3</v>
      </c>
      <c r="L5302" s="122">
        <v>2.060618092092E-3</v>
      </c>
      <c r="M5302" s="122">
        <v>2.1776600463883E-3</v>
      </c>
      <c r="N5302" s="122">
        <v>2.6701947219926999E-3</v>
      </c>
      <c r="O5302" s="122">
        <v>2.7096065858251001E-3</v>
      </c>
      <c r="P5302" s="122">
        <v>2.3111079694755998E-3</v>
      </c>
      <c r="Q5302" s="122">
        <v>1.6264983731296E-3</v>
      </c>
      <c r="R5302" s="122">
        <v>1.5933415278664999E-3</v>
      </c>
      <c r="S5302" s="122">
        <v>1.4567558679073999E-3</v>
      </c>
      <c r="T5302" s="122">
        <v>1.3530961074338999E-3</v>
      </c>
      <c r="U5302" s="122">
        <v>1.2466959590642999E-3</v>
      </c>
      <c r="V5302" s="122">
        <v>1.3319923139708E-3</v>
      </c>
      <c r="W5302" s="122">
        <v>1.2728056562543999E-3</v>
      </c>
      <c r="X5302" s="122">
        <v>1.1566853920665001E-3</v>
      </c>
      <c r="Y5302" s="122">
        <v>7.934248481587E-4</v>
      </c>
      <c r="Z5302" s="122">
        <v>1.0664586598008001E-3</v>
      </c>
      <c r="AA5302" s="122">
        <v>2.4251138924571E-3</v>
      </c>
      <c r="AB5302" s="122">
        <v>2.3740116571652E-3</v>
      </c>
      <c r="AC5302" s="122">
        <v>1.2846266962170999E-3</v>
      </c>
      <c r="AD5302" s="122">
        <v>2.3429577506240999E-3</v>
      </c>
      <c r="AE5302" s="122">
        <v>4.0468845213515996E-3</v>
      </c>
      <c r="AF5302" s="122">
        <v>3.5891455995161001E-3</v>
      </c>
      <c r="AG5302" s="122">
        <v>3.4515113671079998E-3</v>
      </c>
      <c r="AH5302" s="122">
        <v>3.1885828407377001E-3</v>
      </c>
      <c r="AI5302" s="122">
        <v>2.6555312702E-3</v>
      </c>
      <c r="AJ5302" s="122">
        <v>2.2002615207809E-3</v>
      </c>
      <c r="AK5302" s="122">
        <v>2.0998615007280998E-3</v>
      </c>
      <c r="AL5302" s="122">
        <v>0</v>
      </c>
    </row>
    <row r="5303" spans="1:38" hidden="1" x14ac:dyDescent="0.25">
      <c r="A5303" s="122" t="s">
        <v>2031</v>
      </c>
      <c r="B5303" s="122">
        <v>1</v>
      </c>
      <c r="C5303" s="122" t="s">
        <v>2240</v>
      </c>
      <c r="D5303" s="122" t="s">
        <v>2108</v>
      </c>
      <c r="E5303" s="122">
        <v>96</v>
      </c>
      <c r="F5303" s="122">
        <v>0.230356182540565</v>
      </c>
      <c r="G5303" s="122">
        <v>0.230356182540565</v>
      </c>
      <c r="H5303" s="122">
        <v>0.230356182540565</v>
      </c>
      <c r="I5303" s="122">
        <v>0.28794522756385638</v>
      </c>
      <c r="J5303" s="122">
        <v>0.31673975163050211</v>
      </c>
      <c r="K5303" s="122">
        <v>0.39803443483745993</v>
      </c>
      <c r="L5303" s="122">
        <v>0.44200245480376582</v>
      </c>
      <c r="M5303" s="122">
        <v>0.46710821855718238</v>
      </c>
      <c r="N5303" s="122">
        <v>0.57275689903593974</v>
      </c>
      <c r="O5303" s="122">
        <v>0.58121049249728141</v>
      </c>
      <c r="P5303" s="122">
        <v>0.49573267637993118</v>
      </c>
      <c r="Q5303" s="122">
        <v>0.34888385419170009</v>
      </c>
      <c r="R5303" s="122">
        <v>0.3417718579476135</v>
      </c>
      <c r="S5303" s="122">
        <v>0.31247424802002383</v>
      </c>
      <c r="T5303" s="122">
        <v>0.29023892272688367</v>
      </c>
      <c r="U5303" s="122">
        <v>0.26741633957107042</v>
      </c>
      <c r="V5303" s="122">
        <v>0.28571229534625991</v>
      </c>
      <c r="W5303" s="122">
        <v>0.2737256203731197</v>
      </c>
      <c r="X5303" s="122">
        <v>0.2490539372749731</v>
      </c>
      <c r="Y5303" s="122">
        <v>0.19421948341184611</v>
      </c>
      <c r="Z5303" s="122">
        <v>0.2997352729684285</v>
      </c>
      <c r="AA5303" s="122">
        <v>3.6110953884182097E-2</v>
      </c>
      <c r="AB5303" s="122">
        <v>4.3129050628064103E-2</v>
      </c>
      <c r="AC5303" s="122">
        <v>3.0974693933000001E-2</v>
      </c>
      <c r="AD5303" s="122">
        <v>3.7698734211599999E-2</v>
      </c>
      <c r="AE5303" s="122">
        <v>3.8463771565500002E-2</v>
      </c>
      <c r="AF5303" s="122">
        <v>2.2589230140499999E-2</v>
      </c>
      <c r="AG5303" s="122">
        <v>2.0028545213300001E-2</v>
      </c>
      <c r="AH5303" s="122">
        <v>1.9941946737000001E-2</v>
      </c>
      <c r="AI5303" s="122">
        <v>1.8599236689000001E-2</v>
      </c>
      <c r="AJ5303" s="122">
        <v>1.4154573705E-2</v>
      </c>
      <c r="AK5303" s="122">
        <v>2.2399194774E-2</v>
      </c>
      <c r="AL5303" s="122">
        <v>0</v>
      </c>
    </row>
    <row r="5304" spans="1:38" hidden="1" x14ac:dyDescent="0.25">
      <c r="A5304" s="122" t="s">
        <v>2031</v>
      </c>
      <c r="B5304" s="122">
        <v>1</v>
      </c>
      <c r="C5304" s="122" t="s">
        <v>2240</v>
      </c>
      <c r="D5304" s="122" t="s">
        <v>2109</v>
      </c>
      <c r="E5304" s="122">
        <v>96</v>
      </c>
      <c r="F5304" s="122">
        <v>0</v>
      </c>
      <c r="G5304" s="122">
        <v>0</v>
      </c>
      <c r="H5304" s="122">
        <v>0</v>
      </c>
      <c r="I5304" s="122">
        <v>0</v>
      </c>
      <c r="J5304" s="122">
        <v>0</v>
      </c>
      <c r="K5304" s="122">
        <v>0</v>
      </c>
      <c r="L5304" s="122">
        <v>0</v>
      </c>
      <c r="M5304" s="122">
        <v>0</v>
      </c>
      <c r="N5304" s="122">
        <v>0</v>
      </c>
      <c r="O5304" s="122">
        <v>0</v>
      </c>
      <c r="P5304" s="122">
        <v>0</v>
      </c>
      <c r="Q5304" s="122">
        <v>0</v>
      </c>
      <c r="R5304" s="122">
        <v>0</v>
      </c>
      <c r="S5304" s="122">
        <v>0</v>
      </c>
      <c r="T5304" s="122">
        <v>0</v>
      </c>
      <c r="U5304" s="122">
        <v>0</v>
      </c>
      <c r="V5304" s="122">
        <v>0</v>
      </c>
      <c r="W5304" s="122">
        <v>0</v>
      </c>
      <c r="X5304" s="122">
        <v>0</v>
      </c>
      <c r="Y5304" s="122">
        <v>0</v>
      </c>
      <c r="Z5304" s="122">
        <v>0</v>
      </c>
      <c r="AA5304" s="122">
        <v>0</v>
      </c>
      <c r="AB5304" s="122">
        <v>0</v>
      </c>
      <c r="AC5304" s="122">
        <v>0</v>
      </c>
      <c r="AD5304" s="122">
        <v>0</v>
      </c>
      <c r="AE5304" s="122">
        <v>0</v>
      </c>
      <c r="AF5304" s="122">
        <v>0</v>
      </c>
      <c r="AG5304" s="122">
        <v>0</v>
      </c>
      <c r="AH5304" s="122">
        <v>0</v>
      </c>
      <c r="AI5304" s="122">
        <v>0</v>
      </c>
      <c r="AJ5304" s="122">
        <v>0</v>
      </c>
      <c r="AK5304" s="122">
        <v>0</v>
      </c>
      <c r="AL5304" s="122">
        <v>0</v>
      </c>
    </row>
    <row r="5305" spans="1:38" hidden="1" x14ac:dyDescent="0.25">
      <c r="A5305" s="122" t="s">
        <v>2031</v>
      </c>
      <c r="B5305" s="122">
        <v>1</v>
      </c>
      <c r="C5305" s="122" t="s">
        <v>2240</v>
      </c>
      <c r="D5305" s="122" t="s">
        <v>2110</v>
      </c>
      <c r="E5305" s="122">
        <v>96</v>
      </c>
      <c r="F5305" s="122">
        <v>0.11235946661066799</v>
      </c>
      <c r="G5305" s="122">
        <v>0.11237645735066799</v>
      </c>
      <c r="H5305" s="122">
        <v>0.112393447136668</v>
      </c>
      <c r="I5305" s="122">
        <v>0.14050030452873499</v>
      </c>
      <c r="J5305" s="122">
        <v>0.1545622274206685</v>
      </c>
      <c r="K5305" s="122">
        <v>0.19423184290743051</v>
      </c>
      <c r="L5305" s="122">
        <v>0.2156948538136417</v>
      </c>
      <c r="M5305" s="122">
        <v>0.22795753366509769</v>
      </c>
      <c r="N5305" s="122">
        <v>0.27950615207781482</v>
      </c>
      <c r="O5305" s="122">
        <v>0.28364650222300092</v>
      </c>
      <c r="P5305" s="122">
        <v>0.24197048454004261</v>
      </c>
      <c r="Q5305" s="122">
        <v>0.17035989874251031</v>
      </c>
      <c r="R5305" s="122">
        <v>0.1669079117895704</v>
      </c>
      <c r="S5305" s="122">
        <v>0.15263458188238049</v>
      </c>
      <c r="T5305" s="122">
        <v>0.14180597835830319</v>
      </c>
      <c r="U5305" s="122">
        <v>0.1306909342653291</v>
      </c>
      <c r="V5305" s="122">
        <v>0.139632033615845</v>
      </c>
      <c r="W5305" s="122">
        <v>0.13345663972037999</v>
      </c>
      <c r="X5305" s="122">
        <v>0.1213244286359874</v>
      </c>
      <c r="Y5305" s="122">
        <v>7.7661899917459601E-2</v>
      </c>
      <c r="Z5305" s="122">
        <v>8.4900734022952395E-2</v>
      </c>
      <c r="AA5305" s="122">
        <v>3.4604916160478699E-2</v>
      </c>
      <c r="AB5305" s="122">
        <v>1.8706907971509E-2</v>
      </c>
      <c r="AC5305" s="122">
        <v>1.79890945130542E-2</v>
      </c>
      <c r="AD5305" s="122">
        <v>4.31460844726472E-2</v>
      </c>
      <c r="AE5305" s="122">
        <v>4.85915207446245E-2</v>
      </c>
      <c r="AF5305" s="122">
        <v>5.0310045297781401E-2</v>
      </c>
      <c r="AG5305" s="122">
        <v>6.5062188485964206E-2</v>
      </c>
      <c r="AH5305" s="122">
        <v>9.3724693570461495E-2</v>
      </c>
      <c r="AI5305" s="122">
        <v>0.1100265282746198</v>
      </c>
      <c r="AJ5305" s="122">
        <v>0.1185703603544707</v>
      </c>
      <c r="AK5305" s="122">
        <v>0.1082981054637443</v>
      </c>
      <c r="AL5305" s="122">
        <v>0</v>
      </c>
    </row>
    <row r="5306" spans="1:38" hidden="1" x14ac:dyDescent="0.25">
      <c r="A5306" s="122" t="s">
        <v>2031</v>
      </c>
      <c r="B5306" s="122">
        <v>1</v>
      </c>
      <c r="C5306" s="122" t="s">
        <v>2240</v>
      </c>
      <c r="D5306" s="122" t="s">
        <v>2111</v>
      </c>
      <c r="E5306" s="122">
        <v>96</v>
      </c>
      <c r="F5306" s="122">
        <v>0</v>
      </c>
      <c r="G5306" s="122">
        <v>0</v>
      </c>
      <c r="H5306" s="122">
        <v>0</v>
      </c>
      <c r="I5306" s="122">
        <v>0</v>
      </c>
      <c r="J5306" s="122">
        <v>0</v>
      </c>
      <c r="K5306" s="122">
        <v>0</v>
      </c>
      <c r="L5306" s="122">
        <v>0</v>
      </c>
      <c r="M5306" s="122">
        <v>0</v>
      </c>
      <c r="N5306" s="122">
        <v>0</v>
      </c>
      <c r="O5306" s="122">
        <v>0</v>
      </c>
      <c r="P5306" s="122">
        <v>0</v>
      </c>
      <c r="Q5306" s="122">
        <v>0</v>
      </c>
      <c r="R5306" s="122">
        <v>0</v>
      </c>
      <c r="S5306" s="122">
        <v>0</v>
      </c>
      <c r="T5306" s="122">
        <v>0</v>
      </c>
      <c r="U5306" s="122">
        <v>0</v>
      </c>
      <c r="V5306" s="122">
        <v>0</v>
      </c>
      <c r="W5306" s="122">
        <v>0</v>
      </c>
      <c r="X5306" s="122">
        <v>0</v>
      </c>
      <c r="Y5306" s="122">
        <v>0</v>
      </c>
      <c r="Z5306" s="122">
        <v>0</v>
      </c>
      <c r="AA5306" s="122">
        <v>0</v>
      </c>
      <c r="AB5306" s="122">
        <v>0</v>
      </c>
      <c r="AC5306" s="122">
        <v>0</v>
      </c>
      <c r="AD5306" s="122">
        <v>0</v>
      </c>
      <c r="AE5306" s="122">
        <v>0</v>
      </c>
      <c r="AF5306" s="122">
        <v>0</v>
      </c>
      <c r="AG5306" s="122">
        <v>0</v>
      </c>
      <c r="AH5306" s="122">
        <v>0</v>
      </c>
      <c r="AI5306" s="122">
        <v>0</v>
      </c>
      <c r="AJ5306" s="122">
        <v>0</v>
      </c>
      <c r="AK5306" s="122">
        <v>0</v>
      </c>
      <c r="AL5306" s="122">
        <v>0</v>
      </c>
    </row>
    <row r="5307" spans="1:38" hidden="1" x14ac:dyDescent="0.25">
      <c r="A5307" s="122" t="s">
        <v>2031</v>
      </c>
      <c r="B5307" s="122">
        <v>1</v>
      </c>
      <c r="C5307" s="122" t="s">
        <v>2240</v>
      </c>
      <c r="D5307" s="122" t="s">
        <v>2112</v>
      </c>
      <c r="E5307" s="122">
        <v>96</v>
      </c>
      <c r="F5307" s="122">
        <v>0</v>
      </c>
      <c r="G5307" s="122">
        <v>0</v>
      </c>
      <c r="H5307" s="122">
        <v>0</v>
      </c>
      <c r="I5307" s="122">
        <v>0</v>
      </c>
      <c r="J5307" s="122">
        <v>0</v>
      </c>
      <c r="K5307" s="122">
        <v>0</v>
      </c>
      <c r="L5307" s="122">
        <v>0</v>
      </c>
      <c r="M5307" s="122">
        <v>0</v>
      </c>
      <c r="N5307" s="122">
        <v>0</v>
      </c>
      <c r="O5307" s="122">
        <v>0</v>
      </c>
      <c r="P5307" s="122">
        <v>0</v>
      </c>
      <c r="Q5307" s="122">
        <v>0</v>
      </c>
      <c r="R5307" s="122">
        <v>0</v>
      </c>
      <c r="S5307" s="122">
        <v>0</v>
      </c>
      <c r="T5307" s="122">
        <v>0</v>
      </c>
      <c r="U5307" s="122">
        <v>0</v>
      </c>
      <c r="V5307" s="122">
        <v>0</v>
      </c>
      <c r="W5307" s="122">
        <v>0</v>
      </c>
      <c r="X5307" s="122">
        <v>0</v>
      </c>
      <c r="Y5307" s="122">
        <v>0</v>
      </c>
      <c r="Z5307" s="122">
        <v>0</v>
      </c>
      <c r="AA5307" s="122">
        <v>0</v>
      </c>
      <c r="AB5307" s="122">
        <v>0</v>
      </c>
      <c r="AC5307" s="122">
        <v>0</v>
      </c>
      <c r="AD5307" s="122">
        <v>0</v>
      </c>
      <c r="AE5307" s="122">
        <v>0</v>
      </c>
      <c r="AF5307" s="122">
        <v>0</v>
      </c>
      <c r="AG5307" s="122">
        <v>0</v>
      </c>
      <c r="AH5307" s="122">
        <v>0</v>
      </c>
      <c r="AI5307" s="122">
        <v>0</v>
      </c>
      <c r="AJ5307" s="122">
        <v>0</v>
      </c>
      <c r="AK5307" s="122">
        <v>0</v>
      </c>
      <c r="AL5307" s="122">
        <v>0</v>
      </c>
    </row>
    <row r="5308" spans="1:38" hidden="1" x14ac:dyDescent="0.25">
      <c r="A5308" s="122" t="s">
        <v>2031</v>
      </c>
      <c r="B5308" s="122">
        <v>1</v>
      </c>
      <c r="C5308" s="122" t="s">
        <v>2240</v>
      </c>
      <c r="D5308" s="122" t="s">
        <v>2113</v>
      </c>
      <c r="E5308" s="122">
        <v>96</v>
      </c>
      <c r="F5308" s="122">
        <v>0.32875424801876818</v>
      </c>
      <c r="G5308" s="122">
        <v>0.32875424801876818</v>
      </c>
      <c r="H5308" s="122">
        <v>0.32875424801876818</v>
      </c>
      <c r="I5308" s="122">
        <v>0.41094281152066009</v>
      </c>
      <c r="J5308" s="122">
        <v>0.45203709094020622</v>
      </c>
      <c r="K5308" s="122">
        <v>0.56805730138748023</v>
      </c>
      <c r="L5308" s="122">
        <v>0.63080653328900915</v>
      </c>
      <c r="M5308" s="122">
        <v>0.66663637997003189</v>
      </c>
      <c r="N5308" s="122">
        <v>0.81741354586784787</v>
      </c>
      <c r="O5308" s="122">
        <v>0.82947814450695545</v>
      </c>
      <c r="P5308" s="122">
        <v>0.70748795247398955</v>
      </c>
      <c r="Q5308" s="122">
        <v>0.497911747191225</v>
      </c>
      <c r="R5308" s="122">
        <v>0.48776181789581879</v>
      </c>
      <c r="S5308" s="122">
        <v>0.44594955299460842</v>
      </c>
      <c r="T5308" s="122">
        <v>0.41421627023334467</v>
      </c>
      <c r="U5308" s="122">
        <v>0.38164488261896118</v>
      </c>
      <c r="V5308" s="122">
        <v>0.40775606800528569</v>
      </c>
      <c r="W5308" s="122">
        <v>0.3896376756065919</v>
      </c>
      <c r="X5308" s="122">
        <v>0.35579121485559478</v>
      </c>
      <c r="Y5308" s="122">
        <v>0.19567635256769561</v>
      </c>
      <c r="Z5308" s="122">
        <v>0.28229592404945819</v>
      </c>
      <c r="AA5308" s="122">
        <v>0.28437079236314772</v>
      </c>
      <c r="AB5308" s="122">
        <v>0.29074825639680479</v>
      </c>
      <c r="AC5308" s="122">
        <v>0.2203339330306244</v>
      </c>
      <c r="AD5308" s="122">
        <v>0.27683946275261911</v>
      </c>
      <c r="AE5308" s="122">
        <v>0.2670767064713177</v>
      </c>
      <c r="AF5308" s="122">
        <v>0.30105925375068199</v>
      </c>
      <c r="AG5308" s="122">
        <v>0.2828005235627738</v>
      </c>
      <c r="AH5308" s="122">
        <v>0.29448142878421513</v>
      </c>
      <c r="AI5308" s="122">
        <v>0.30615868886773862</v>
      </c>
      <c r="AJ5308" s="122">
        <v>0.33729524814859202</v>
      </c>
      <c r="AK5308" s="122">
        <v>0.41220639957550798</v>
      </c>
      <c r="AL5308" s="122">
        <v>0</v>
      </c>
    </row>
    <row r="5309" spans="1:38" hidden="1" x14ac:dyDescent="0.25">
      <c r="A5309" s="122" t="s">
        <v>2031</v>
      </c>
      <c r="B5309" s="122">
        <v>1</v>
      </c>
      <c r="C5309" s="122" t="s">
        <v>2240</v>
      </c>
      <c r="D5309" s="122" t="s">
        <v>2114</v>
      </c>
      <c r="E5309" s="122">
        <v>96</v>
      </c>
      <c r="F5309" s="122">
        <v>4.474674617675E-4</v>
      </c>
      <c r="G5309" s="122">
        <v>4.474674617675E-4</v>
      </c>
      <c r="H5309" s="122">
        <v>4.474674617675E-4</v>
      </c>
      <c r="I5309" s="122">
        <v>5.5933404685929995E-4</v>
      </c>
      <c r="J5309" s="122">
        <v>6.1526789810519998E-4</v>
      </c>
      <c r="K5309" s="122">
        <v>7.7318338663480001E-4</v>
      </c>
      <c r="L5309" s="122">
        <v>8.5859050190499999E-4</v>
      </c>
      <c r="M5309" s="122">
        <v>9.0735855614520002E-4</v>
      </c>
      <c r="N5309" s="122">
        <v>1.1125808755135E-3</v>
      </c>
      <c r="O5309" s="122">
        <v>1.1290022077269999E-3</v>
      </c>
      <c r="P5309" s="122">
        <v>9.6296144098150004E-4</v>
      </c>
      <c r="Q5309" s="122">
        <v>6.7770715855410002E-4</v>
      </c>
      <c r="R5309" s="122">
        <v>6.6389183376939999E-4</v>
      </c>
      <c r="S5309" s="122">
        <v>6.0698168984480003E-4</v>
      </c>
      <c r="T5309" s="122">
        <v>5.637899863142E-4</v>
      </c>
      <c r="U5309" s="122">
        <v>5.1945720498510004E-4</v>
      </c>
      <c r="V5309" s="122">
        <v>5.549964936295E-4</v>
      </c>
      <c r="W5309" s="122">
        <v>1.0028531722809E-3</v>
      </c>
      <c r="X5309" s="122">
        <v>2.3720225739443002E-3</v>
      </c>
      <c r="Y5309" s="122">
        <v>2.8443871518162001E-3</v>
      </c>
      <c r="Z5309" s="122">
        <v>2.8715457506170001E-3</v>
      </c>
      <c r="AA5309" s="122">
        <v>2.36662355300939E-2</v>
      </c>
      <c r="AB5309" s="122">
        <v>2.2649751674327201E-2</v>
      </c>
      <c r="AC5309" s="122">
        <v>2.7528866806045001E-2</v>
      </c>
      <c r="AD5309" s="122">
        <v>2.7529809765112701E-2</v>
      </c>
      <c r="AE5309" s="122">
        <v>1.8405076964487298E-2</v>
      </c>
      <c r="AF5309" s="122">
        <v>8.4609542368284992E-3</v>
      </c>
      <c r="AG5309" s="122">
        <v>9.4895377376264002E-3</v>
      </c>
      <c r="AH5309" s="122">
        <v>7.0802504042336003E-3</v>
      </c>
      <c r="AI5309" s="122">
        <v>8.4940257550000006E-3</v>
      </c>
      <c r="AJ5309" s="122">
        <v>6.5497192080407997E-3</v>
      </c>
      <c r="AK5309" s="122">
        <v>6.3363716156312E-3</v>
      </c>
      <c r="AL5309" s="122">
        <v>0</v>
      </c>
    </row>
    <row r="5310" spans="1:38" hidden="1" x14ac:dyDescent="0.25">
      <c r="A5310" s="122" t="s">
        <v>2031</v>
      </c>
      <c r="B5310" s="122">
        <v>1</v>
      </c>
      <c r="C5310" s="122" t="s">
        <v>2240</v>
      </c>
      <c r="D5310" s="122" t="s">
        <v>2136</v>
      </c>
      <c r="E5310" s="122">
        <v>96</v>
      </c>
      <c r="F5310" s="122">
        <v>0</v>
      </c>
      <c r="G5310" s="122">
        <v>0</v>
      </c>
      <c r="H5310" s="122">
        <v>0</v>
      </c>
      <c r="I5310" s="122">
        <v>0</v>
      </c>
      <c r="J5310" s="122">
        <v>0</v>
      </c>
      <c r="K5310" s="122">
        <v>0</v>
      </c>
      <c r="L5310" s="122">
        <v>0</v>
      </c>
      <c r="M5310" s="122">
        <v>0</v>
      </c>
      <c r="N5310" s="122">
        <v>0</v>
      </c>
      <c r="O5310" s="122">
        <v>0</v>
      </c>
      <c r="P5310" s="122">
        <v>0</v>
      </c>
      <c r="Q5310" s="122">
        <v>0</v>
      </c>
      <c r="R5310" s="122">
        <v>0</v>
      </c>
      <c r="S5310" s="122">
        <v>0</v>
      </c>
      <c r="T5310" s="122">
        <v>0</v>
      </c>
      <c r="U5310" s="122">
        <v>0</v>
      </c>
      <c r="V5310" s="122">
        <v>0</v>
      </c>
      <c r="W5310" s="122">
        <v>0</v>
      </c>
      <c r="X5310" s="122">
        <v>0</v>
      </c>
      <c r="Y5310" s="122">
        <v>0</v>
      </c>
      <c r="Z5310" s="122">
        <v>0</v>
      </c>
      <c r="AA5310" s="122">
        <v>0</v>
      </c>
      <c r="AB5310" s="122">
        <v>0</v>
      </c>
      <c r="AC5310" s="122">
        <v>0</v>
      </c>
      <c r="AD5310" s="122">
        <v>0</v>
      </c>
      <c r="AE5310" s="122">
        <v>0</v>
      </c>
      <c r="AF5310" s="122">
        <v>0</v>
      </c>
      <c r="AG5310" s="122">
        <v>0</v>
      </c>
      <c r="AH5310" s="122">
        <v>0</v>
      </c>
      <c r="AI5310" s="122">
        <v>0</v>
      </c>
      <c r="AJ5310" s="122">
        <v>0</v>
      </c>
      <c r="AK5310" s="122">
        <v>0</v>
      </c>
      <c r="AL5310" s="122">
        <v>0</v>
      </c>
    </row>
    <row r="5311" spans="1:38" hidden="1" x14ac:dyDescent="0.25">
      <c r="A5311" s="122" t="s">
        <v>2031</v>
      </c>
      <c r="B5311" s="122">
        <v>1</v>
      </c>
      <c r="C5311" s="122" t="s">
        <v>2240</v>
      </c>
      <c r="D5311" s="122" t="s">
        <v>2170</v>
      </c>
      <c r="E5311" s="122">
        <v>96</v>
      </c>
      <c r="F5311" s="122">
        <v>0</v>
      </c>
      <c r="G5311" s="122">
        <v>0</v>
      </c>
      <c r="H5311" s="122">
        <v>0</v>
      </c>
      <c r="I5311" s="122">
        <v>0</v>
      </c>
      <c r="J5311" s="122">
        <v>0</v>
      </c>
      <c r="K5311" s="122">
        <v>0</v>
      </c>
      <c r="L5311" s="122">
        <v>0</v>
      </c>
      <c r="M5311" s="122">
        <v>0</v>
      </c>
      <c r="N5311" s="122">
        <v>0</v>
      </c>
      <c r="O5311" s="122">
        <v>0</v>
      </c>
      <c r="P5311" s="122">
        <v>0</v>
      </c>
      <c r="Q5311" s="122">
        <v>0</v>
      </c>
      <c r="R5311" s="122">
        <v>0</v>
      </c>
      <c r="S5311" s="122">
        <v>0</v>
      </c>
      <c r="T5311" s="122">
        <v>0</v>
      </c>
      <c r="U5311" s="122">
        <v>0</v>
      </c>
      <c r="V5311" s="122">
        <v>0</v>
      </c>
      <c r="W5311" s="122">
        <v>0</v>
      </c>
      <c r="X5311" s="122">
        <v>0</v>
      </c>
      <c r="Y5311" s="122">
        <v>0</v>
      </c>
      <c r="Z5311" s="122">
        <v>0</v>
      </c>
      <c r="AA5311" s="122">
        <v>0</v>
      </c>
      <c r="AB5311" s="122">
        <v>0</v>
      </c>
      <c r="AC5311" s="122">
        <v>0</v>
      </c>
      <c r="AD5311" s="122">
        <v>0</v>
      </c>
      <c r="AE5311" s="122">
        <v>0</v>
      </c>
      <c r="AF5311" s="122">
        <v>0</v>
      </c>
      <c r="AG5311" s="122">
        <v>0</v>
      </c>
      <c r="AH5311" s="122">
        <v>0</v>
      </c>
      <c r="AI5311" s="122">
        <v>0</v>
      </c>
      <c r="AJ5311" s="122">
        <v>0</v>
      </c>
      <c r="AK5311" s="122">
        <v>0</v>
      </c>
      <c r="AL5311" s="122">
        <v>0</v>
      </c>
    </row>
    <row r="5312" spans="1:38" hidden="1" x14ac:dyDescent="0.25">
      <c r="A5312" s="122" t="s">
        <v>2031</v>
      </c>
      <c r="B5312" s="122">
        <v>1</v>
      </c>
      <c r="C5312" s="122" t="s">
        <v>2240</v>
      </c>
      <c r="D5312" s="122" t="s">
        <v>2115</v>
      </c>
      <c r="E5312" s="122">
        <v>96</v>
      </c>
      <c r="F5312" s="122">
        <v>0</v>
      </c>
      <c r="G5312" s="122">
        <v>0</v>
      </c>
      <c r="H5312" s="122">
        <v>0</v>
      </c>
      <c r="I5312" s="122">
        <v>0</v>
      </c>
      <c r="J5312" s="122">
        <v>0</v>
      </c>
      <c r="K5312" s="122">
        <v>0</v>
      </c>
      <c r="L5312" s="122">
        <v>0</v>
      </c>
      <c r="M5312" s="122">
        <v>0</v>
      </c>
      <c r="N5312" s="122">
        <v>0</v>
      </c>
      <c r="O5312" s="122">
        <v>0</v>
      </c>
      <c r="P5312" s="122">
        <v>0</v>
      </c>
      <c r="Q5312" s="122">
        <v>0</v>
      </c>
      <c r="R5312" s="122">
        <v>0</v>
      </c>
      <c r="S5312" s="122">
        <v>0</v>
      </c>
      <c r="T5312" s="122">
        <v>0</v>
      </c>
      <c r="U5312" s="122">
        <v>0</v>
      </c>
      <c r="V5312" s="122">
        <v>0</v>
      </c>
      <c r="W5312" s="122">
        <v>0</v>
      </c>
      <c r="X5312" s="122">
        <v>0</v>
      </c>
      <c r="Y5312" s="122">
        <v>0</v>
      </c>
      <c r="Z5312" s="122">
        <v>0</v>
      </c>
      <c r="AA5312" s="122">
        <v>0</v>
      </c>
      <c r="AB5312" s="122">
        <v>0</v>
      </c>
      <c r="AC5312" s="122">
        <v>0</v>
      </c>
      <c r="AD5312" s="122">
        <v>0</v>
      </c>
      <c r="AE5312" s="122">
        <v>0</v>
      </c>
      <c r="AF5312" s="122">
        <v>0</v>
      </c>
      <c r="AG5312" s="122">
        <v>0</v>
      </c>
      <c r="AH5312" s="122">
        <v>0</v>
      </c>
      <c r="AI5312" s="122">
        <v>0</v>
      </c>
      <c r="AJ5312" s="122">
        <v>0</v>
      </c>
      <c r="AK5312" s="122">
        <v>0</v>
      </c>
      <c r="AL5312" s="122">
        <v>0</v>
      </c>
    </row>
    <row r="5313" spans="1:38" hidden="1" x14ac:dyDescent="0.25">
      <c r="A5313" s="122" t="s">
        <v>2031</v>
      </c>
      <c r="B5313" s="122">
        <v>1</v>
      </c>
      <c r="C5313" s="122" t="s">
        <v>2240</v>
      </c>
      <c r="D5313" s="122" t="s">
        <v>2116</v>
      </c>
      <c r="E5313" s="122">
        <v>96</v>
      </c>
      <c r="F5313" s="122">
        <v>0</v>
      </c>
      <c r="G5313" s="122">
        <v>0</v>
      </c>
      <c r="H5313" s="122">
        <v>0</v>
      </c>
      <c r="I5313" s="122">
        <v>0</v>
      </c>
      <c r="J5313" s="122">
        <v>0</v>
      </c>
      <c r="K5313" s="122">
        <v>0</v>
      </c>
      <c r="L5313" s="122">
        <v>0</v>
      </c>
      <c r="M5313" s="122">
        <v>0</v>
      </c>
      <c r="N5313" s="122">
        <v>0</v>
      </c>
      <c r="O5313" s="122">
        <v>0</v>
      </c>
      <c r="P5313" s="122">
        <v>0</v>
      </c>
      <c r="Q5313" s="122">
        <v>0</v>
      </c>
      <c r="R5313" s="122">
        <v>0</v>
      </c>
      <c r="S5313" s="122">
        <v>0</v>
      </c>
      <c r="T5313" s="122">
        <v>0</v>
      </c>
      <c r="U5313" s="122">
        <v>0</v>
      </c>
      <c r="V5313" s="122">
        <v>0</v>
      </c>
      <c r="W5313" s="122">
        <v>0</v>
      </c>
      <c r="X5313" s="122">
        <v>0</v>
      </c>
      <c r="Y5313" s="122">
        <v>0</v>
      </c>
      <c r="Z5313" s="122">
        <v>0</v>
      </c>
      <c r="AA5313" s="122">
        <v>2.6076514982619999E-4</v>
      </c>
      <c r="AB5313" s="122">
        <v>2.552702700544E-4</v>
      </c>
      <c r="AC5313" s="122">
        <v>1.381321641632E-4</v>
      </c>
      <c r="AD5313" s="122">
        <v>2.6605415362980001E-4</v>
      </c>
      <c r="AE5313" s="122">
        <v>0</v>
      </c>
      <c r="AF5313" s="122">
        <v>0</v>
      </c>
      <c r="AG5313" s="122">
        <v>0</v>
      </c>
      <c r="AH5313" s="122">
        <v>0</v>
      </c>
      <c r="AI5313" s="122">
        <v>0</v>
      </c>
      <c r="AJ5313" s="122">
        <v>0</v>
      </c>
      <c r="AK5313" s="122">
        <v>0</v>
      </c>
      <c r="AL5313" s="122">
        <v>0</v>
      </c>
    </row>
    <row r="5314" spans="1:38" hidden="1" x14ac:dyDescent="0.25">
      <c r="A5314" s="122" t="s">
        <v>2031</v>
      </c>
      <c r="B5314" s="122">
        <v>1</v>
      </c>
      <c r="C5314" s="122" t="s">
        <v>2240</v>
      </c>
      <c r="D5314" s="122" t="s">
        <v>2117</v>
      </c>
      <c r="E5314" s="122">
        <v>96</v>
      </c>
      <c r="F5314" s="122">
        <v>0</v>
      </c>
      <c r="G5314" s="122">
        <v>0</v>
      </c>
      <c r="H5314" s="122">
        <v>0</v>
      </c>
      <c r="I5314" s="122">
        <v>0</v>
      </c>
      <c r="J5314" s="122">
        <v>0</v>
      </c>
      <c r="K5314" s="122">
        <v>0</v>
      </c>
      <c r="L5314" s="122">
        <v>0</v>
      </c>
      <c r="M5314" s="122">
        <v>0</v>
      </c>
      <c r="N5314" s="122">
        <v>0</v>
      </c>
      <c r="O5314" s="122">
        <v>0</v>
      </c>
      <c r="P5314" s="122">
        <v>0</v>
      </c>
      <c r="Q5314" s="122">
        <v>0</v>
      </c>
      <c r="R5314" s="122">
        <v>0</v>
      </c>
      <c r="S5314" s="122">
        <v>0</v>
      </c>
      <c r="T5314" s="122">
        <v>0</v>
      </c>
      <c r="U5314" s="122">
        <v>0</v>
      </c>
      <c r="V5314" s="122">
        <v>0</v>
      </c>
      <c r="W5314" s="122">
        <v>0</v>
      </c>
      <c r="X5314" s="122">
        <v>0</v>
      </c>
      <c r="Y5314" s="122">
        <v>0</v>
      </c>
      <c r="Z5314" s="122">
        <v>0</v>
      </c>
      <c r="AA5314" s="122">
        <v>0</v>
      </c>
      <c r="AB5314" s="122">
        <v>0</v>
      </c>
      <c r="AC5314" s="122">
        <v>0</v>
      </c>
      <c r="AD5314" s="122">
        <v>0</v>
      </c>
      <c r="AE5314" s="122">
        <v>0</v>
      </c>
      <c r="AF5314" s="122">
        <v>0</v>
      </c>
      <c r="AG5314" s="122">
        <v>0</v>
      </c>
      <c r="AH5314" s="122">
        <v>0</v>
      </c>
      <c r="AI5314" s="122">
        <v>0</v>
      </c>
      <c r="AJ5314" s="122">
        <v>0</v>
      </c>
      <c r="AK5314" s="122">
        <v>0</v>
      </c>
      <c r="AL5314" s="122">
        <v>0</v>
      </c>
    </row>
    <row r="5315" spans="1:38" hidden="1" x14ac:dyDescent="0.25">
      <c r="A5315" s="122" t="s">
        <v>2031</v>
      </c>
      <c r="B5315" s="122">
        <v>1</v>
      </c>
      <c r="C5315" s="122" t="s">
        <v>2240</v>
      </c>
      <c r="D5315" s="122" t="s">
        <v>2118</v>
      </c>
      <c r="E5315" s="122">
        <v>96</v>
      </c>
      <c r="F5315" s="122">
        <v>0</v>
      </c>
      <c r="G5315" s="122">
        <v>0</v>
      </c>
      <c r="H5315" s="122">
        <v>0</v>
      </c>
      <c r="I5315" s="122">
        <v>0</v>
      </c>
      <c r="J5315" s="122">
        <v>0</v>
      </c>
      <c r="K5315" s="122">
        <v>0</v>
      </c>
      <c r="L5315" s="122">
        <v>0</v>
      </c>
      <c r="M5315" s="122">
        <v>0</v>
      </c>
      <c r="N5315" s="122">
        <v>0</v>
      </c>
      <c r="O5315" s="122">
        <v>0</v>
      </c>
      <c r="P5315" s="122">
        <v>0</v>
      </c>
      <c r="Q5315" s="122">
        <v>0</v>
      </c>
      <c r="R5315" s="122">
        <v>0</v>
      </c>
      <c r="S5315" s="122">
        <v>0</v>
      </c>
      <c r="T5315" s="122">
        <v>0</v>
      </c>
      <c r="U5315" s="122">
        <v>0</v>
      </c>
      <c r="V5315" s="122">
        <v>0</v>
      </c>
      <c r="W5315" s="122">
        <v>0</v>
      </c>
      <c r="X5315" s="122">
        <v>0</v>
      </c>
      <c r="Y5315" s="122">
        <v>0</v>
      </c>
      <c r="Z5315" s="122">
        <v>0</v>
      </c>
      <c r="AA5315" s="122">
        <v>0</v>
      </c>
      <c r="AB5315" s="122">
        <v>0</v>
      </c>
      <c r="AC5315" s="122">
        <v>0</v>
      </c>
      <c r="AD5315" s="122">
        <v>0</v>
      </c>
      <c r="AE5315" s="122">
        <v>0</v>
      </c>
      <c r="AF5315" s="122">
        <v>0</v>
      </c>
      <c r="AG5315" s="122">
        <v>0</v>
      </c>
      <c r="AH5315" s="122">
        <v>0</v>
      </c>
      <c r="AI5315" s="122">
        <v>0</v>
      </c>
      <c r="AJ5315" s="122">
        <v>0</v>
      </c>
      <c r="AK5315" s="122">
        <v>0</v>
      </c>
      <c r="AL5315" s="122">
        <v>0</v>
      </c>
    </row>
    <row r="5316" spans="1:38" hidden="1" x14ac:dyDescent="0.25">
      <c r="A5316" s="122" t="s">
        <v>2031</v>
      </c>
      <c r="B5316" s="122">
        <v>1</v>
      </c>
      <c r="C5316" s="122" t="s">
        <v>2240</v>
      </c>
      <c r="D5316" s="122" t="s">
        <v>2119</v>
      </c>
      <c r="E5316" s="122">
        <v>96</v>
      </c>
      <c r="F5316" s="122">
        <v>0.57263582989324013</v>
      </c>
      <c r="G5316" s="122">
        <v>0.57263582989324013</v>
      </c>
      <c r="H5316" s="122">
        <v>0.57263582989324013</v>
      </c>
      <c r="I5316" s="122">
        <v>0.71579478814580022</v>
      </c>
      <c r="J5316" s="122">
        <v>0.78737426660558008</v>
      </c>
      <c r="K5316" s="122">
        <v>0.98946238786293195</v>
      </c>
      <c r="L5316" s="122">
        <v>1.098761232421487</v>
      </c>
      <c r="M5316" s="122">
        <v>1.161170931157937</v>
      </c>
      <c r="N5316" s="122">
        <v>1.423799956706004</v>
      </c>
      <c r="O5316" s="122">
        <v>1.444814502264461</v>
      </c>
      <c r="P5316" s="122">
        <v>1.2323276513811441</v>
      </c>
      <c r="Q5316" s="122">
        <v>0.86728037278707049</v>
      </c>
      <c r="R5316" s="122">
        <v>0.84960086435614268</v>
      </c>
      <c r="S5316" s="122">
        <v>0.7767707749836974</v>
      </c>
      <c r="T5316" s="122">
        <v>0.72149661606186932</v>
      </c>
      <c r="U5316" s="122">
        <v>0.66476261467499675</v>
      </c>
      <c r="V5316" s="122">
        <v>0.71024400582594915</v>
      </c>
      <c r="W5316" s="122">
        <v>0.67868474649775079</v>
      </c>
      <c r="X5316" s="122">
        <v>0.61676680515980042</v>
      </c>
      <c r="Y5316" s="122">
        <v>0.45543256656613068</v>
      </c>
      <c r="Z5316" s="122">
        <v>0.59529172712602552</v>
      </c>
      <c r="AA5316" s="122">
        <v>1.12474965029451</v>
      </c>
      <c r="AB5316" s="122">
        <v>0.9716335339244081</v>
      </c>
      <c r="AC5316" s="122">
        <v>0.92409448980907261</v>
      </c>
      <c r="AD5316" s="122">
        <v>0.96931525488642245</v>
      </c>
      <c r="AE5316" s="122">
        <v>1.0198669196593231</v>
      </c>
      <c r="AF5316" s="122">
        <v>1.0408853894100221</v>
      </c>
      <c r="AG5316" s="122">
        <v>1.117649450637815</v>
      </c>
      <c r="AH5316" s="122">
        <v>1.114565093316203</v>
      </c>
      <c r="AI5316" s="122">
        <v>0.98628164620383141</v>
      </c>
      <c r="AJ5316" s="122">
        <v>0.9393727800366275</v>
      </c>
      <c r="AK5316" s="122">
        <v>0.9644114098926807</v>
      </c>
      <c r="AL5316" s="122">
        <v>0</v>
      </c>
    </row>
    <row r="5317" spans="1:38" hidden="1" x14ac:dyDescent="0.25">
      <c r="A5317" s="122" t="s">
        <v>2031</v>
      </c>
      <c r="B5317" s="122">
        <v>1</v>
      </c>
      <c r="C5317" s="122" t="s">
        <v>2240</v>
      </c>
      <c r="D5317" s="122" t="s">
        <v>2120</v>
      </c>
      <c r="E5317" s="122">
        <v>96</v>
      </c>
      <c r="F5317" s="122">
        <v>0.12262842255070069</v>
      </c>
      <c r="G5317" s="122">
        <v>0.12262842255070069</v>
      </c>
      <c r="H5317" s="122">
        <v>0.12262842255070069</v>
      </c>
      <c r="I5317" s="122">
        <v>0.1532855272466758</v>
      </c>
      <c r="J5317" s="122">
        <v>0.1686140807048635</v>
      </c>
      <c r="K5317" s="122">
        <v>0.2118907080264015</v>
      </c>
      <c r="L5317" s="122">
        <v>0.23529676141782219</v>
      </c>
      <c r="M5317" s="122">
        <v>0.2486616309763974</v>
      </c>
      <c r="N5317" s="122">
        <v>0.30490292909138178</v>
      </c>
      <c r="O5317" s="122">
        <v>0.3094031380206772</v>
      </c>
      <c r="P5317" s="122">
        <v>0.26389965041217811</v>
      </c>
      <c r="Q5317" s="122">
        <v>0.18572575902472399</v>
      </c>
      <c r="R5317" s="122">
        <v>0.1819397387929369</v>
      </c>
      <c r="S5317" s="122">
        <v>0.1663433713008815</v>
      </c>
      <c r="T5317" s="122">
        <v>0.15450655879360251</v>
      </c>
      <c r="U5317" s="122">
        <v>0.1423571244518633</v>
      </c>
      <c r="V5317" s="122">
        <v>0.15209684168209531</v>
      </c>
      <c r="W5317" s="122">
        <v>0.14533851225501851</v>
      </c>
      <c r="X5317" s="122">
        <v>0.13207895212188561</v>
      </c>
      <c r="Y5317" s="122">
        <v>9.2458786979318405E-2</v>
      </c>
      <c r="Z5317" s="122">
        <v>0.12427564721482109</v>
      </c>
      <c r="AA5317" s="122">
        <v>0.15375102029407769</v>
      </c>
      <c r="AB5317" s="122">
        <v>0.14735514751053849</v>
      </c>
      <c r="AC5317" s="122">
        <v>0.14982307022899999</v>
      </c>
      <c r="AD5317" s="122">
        <v>0.15678152568029999</v>
      </c>
      <c r="AE5317" s="122">
        <v>0.1433545784677</v>
      </c>
      <c r="AF5317" s="122">
        <v>0.13786370744767021</v>
      </c>
      <c r="AG5317" s="122">
        <v>0.13627719945450001</v>
      </c>
      <c r="AH5317" s="122">
        <v>0.12370302882338401</v>
      </c>
      <c r="AI5317" s="122">
        <v>0.15245771494719421</v>
      </c>
      <c r="AJ5317" s="122">
        <v>8.82187009260363E-2</v>
      </c>
      <c r="AK5317" s="122">
        <v>5.23831883893923E-2</v>
      </c>
      <c r="AL5317" s="122">
        <v>0</v>
      </c>
    </row>
    <row r="5318" spans="1:38" hidden="1" x14ac:dyDescent="0.25">
      <c r="A5318" s="122" t="s">
        <v>2031</v>
      </c>
      <c r="B5318" s="122">
        <v>1</v>
      </c>
      <c r="C5318" s="122" t="s">
        <v>2240</v>
      </c>
      <c r="D5318" s="122" t="s">
        <v>2121</v>
      </c>
      <c r="E5318" s="122">
        <v>96</v>
      </c>
      <c r="F5318" s="122">
        <v>0.22978845846729881</v>
      </c>
      <c r="G5318" s="122">
        <v>0.22978845846729881</v>
      </c>
      <c r="H5318" s="122">
        <v>0.22978845846729881</v>
      </c>
      <c r="I5318" s="122">
        <v>0.28723557303027353</v>
      </c>
      <c r="J5318" s="122">
        <v>0.31595913108826101</v>
      </c>
      <c r="K5318" s="122">
        <v>0.39705345829445438</v>
      </c>
      <c r="L5318" s="122">
        <v>0.44091311830487151</v>
      </c>
      <c r="M5318" s="122">
        <v>0.46595700775703708</v>
      </c>
      <c r="N5318" s="122">
        <v>0.57134531223158047</v>
      </c>
      <c r="O5318" s="122">
        <v>0.57977807052690511</v>
      </c>
      <c r="P5318" s="122">
        <v>0.49451092000953972</v>
      </c>
      <c r="Q5318" s="122">
        <v>0.34802401248969722</v>
      </c>
      <c r="R5318" s="122">
        <v>0.34092954445389112</v>
      </c>
      <c r="S5318" s="122">
        <v>0.31170414030913263</v>
      </c>
      <c r="T5318" s="122">
        <v>0.2895236139549312</v>
      </c>
      <c r="U5318" s="122">
        <v>0.2667572795470548</v>
      </c>
      <c r="V5318" s="122">
        <v>0.28500814381828821</v>
      </c>
      <c r="W5318" s="122">
        <v>0.27234398020890949</v>
      </c>
      <c r="X5318" s="122">
        <v>0.2474974250889091</v>
      </c>
      <c r="Y5318" s="122">
        <v>0.1074119523528182</v>
      </c>
      <c r="Z5318" s="122">
        <v>0.11310283604393639</v>
      </c>
      <c r="AA5318" s="122">
        <v>0.1064317608207722</v>
      </c>
      <c r="AB5318" s="122">
        <v>0.1087339353028268</v>
      </c>
      <c r="AC5318" s="122">
        <v>0.1024416481750955</v>
      </c>
      <c r="AD5318" s="122">
        <v>0.10510897106383831</v>
      </c>
      <c r="AE5318" s="122">
        <v>0.1024660022592</v>
      </c>
      <c r="AF5318" s="122">
        <v>0.10748205660097</v>
      </c>
      <c r="AG5318" s="122">
        <v>0.1055339210391</v>
      </c>
      <c r="AH5318" s="122">
        <v>0.10745548621036891</v>
      </c>
      <c r="AI5318" s="122">
        <v>8.7856541932161497E-2</v>
      </c>
      <c r="AJ5318" s="122">
        <v>9.0285608031599698E-2</v>
      </c>
      <c r="AK5318" s="122">
        <v>9.7251827621236894E-2</v>
      </c>
      <c r="AL5318" s="122">
        <v>0</v>
      </c>
    </row>
    <row r="5319" spans="1:38" hidden="1" x14ac:dyDescent="0.25">
      <c r="A5319" s="122" t="s">
        <v>2031</v>
      </c>
      <c r="B5319" s="122">
        <v>1</v>
      </c>
      <c r="C5319" s="122" t="s">
        <v>2240</v>
      </c>
      <c r="D5319" s="122" t="s">
        <v>2138</v>
      </c>
      <c r="E5319" s="122">
        <v>96</v>
      </c>
      <c r="F5319" s="122">
        <v>0</v>
      </c>
      <c r="G5319" s="122">
        <v>0</v>
      </c>
      <c r="H5319" s="122">
        <v>0</v>
      </c>
      <c r="I5319" s="122">
        <v>0</v>
      </c>
      <c r="J5319" s="122">
        <v>0</v>
      </c>
      <c r="K5319" s="122">
        <v>0</v>
      </c>
      <c r="L5319" s="122">
        <v>0</v>
      </c>
      <c r="M5319" s="122">
        <v>0</v>
      </c>
      <c r="N5319" s="122">
        <v>0</v>
      </c>
      <c r="O5319" s="122">
        <v>0</v>
      </c>
      <c r="P5319" s="122">
        <v>0</v>
      </c>
      <c r="Q5319" s="122">
        <v>0</v>
      </c>
      <c r="R5319" s="122">
        <v>0</v>
      </c>
      <c r="S5319" s="122">
        <v>0</v>
      </c>
      <c r="T5319" s="122">
        <v>0</v>
      </c>
      <c r="U5319" s="122">
        <v>0</v>
      </c>
      <c r="V5319" s="122">
        <v>0</v>
      </c>
      <c r="W5319" s="122">
        <v>0</v>
      </c>
      <c r="X5319" s="122">
        <v>0</v>
      </c>
      <c r="Y5319" s="122">
        <v>0</v>
      </c>
      <c r="Z5319" s="122">
        <v>0</v>
      </c>
      <c r="AA5319" s="122">
        <v>0</v>
      </c>
      <c r="AB5319" s="122">
        <v>0</v>
      </c>
      <c r="AC5319" s="122">
        <v>0</v>
      </c>
      <c r="AD5319" s="122">
        <v>0</v>
      </c>
      <c r="AE5319" s="122">
        <v>0</v>
      </c>
      <c r="AF5319" s="122">
        <v>0</v>
      </c>
      <c r="AG5319" s="122">
        <v>0</v>
      </c>
      <c r="AH5319" s="122">
        <v>0</v>
      </c>
      <c r="AI5319" s="122">
        <v>0</v>
      </c>
      <c r="AJ5319" s="122">
        <v>0</v>
      </c>
      <c r="AK5319" s="122">
        <v>0</v>
      </c>
      <c r="AL5319" s="122">
        <v>0</v>
      </c>
    </row>
    <row r="5320" spans="1:38" hidden="1" x14ac:dyDescent="0.25">
      <c r="A5320" s="122" t="s">
        <v>2031</v>
      </c>
      <c r="B5320" s="122">
        <v>1</v>
      </c>
      <c r="C5320" s="122" t="s">
        <v>2240</v>
      </c>
      <c r="D5320" s="122" t="s">
        <v>2122</v>
      </c>
      <c r="E5320" s="122">
        <v>96</v>
      </c>
      <c r="F5320" s="122">
        <v>0.11106139251420211</v>
      </c>
      <c r="G5320" s="122">
        <v>0.11106139251420211</v>
      </c>
      <c r="H5320" s="122">
        <v>0.11106139251420211</v>
      </c>
      <c r="I5320" s="122">
        <v>0.1388267395348024</v>
      </c>
      <c r="J5320" s="122">
        <v>0.15270941382140271</v>
      </c>
      <c r="K5320" s="122">
        <v>0.19190393637138881</v>
      </c>
      <c r="L5320" s="122">
        <v>0.2131021935651963</v>
      </c>
      <c r="M5320" s="122">
        <v>0.22520641002733621</v>
      </c>
      <c r="N5320" s="122">
        <v>0.27614270093756432</v>
      </c>
      <c r="O5320" s="122">
        <v>0.28021842273471143</v>
      </c>
      <c r="P5320" s="122">
        <v>0.2390070905827755</v>
      </c>
      <c r="Q5320" s="122">
        <v>0.16820701671610319</v>
      </c>
      <c r="R5320" s="122">
        <v>0.16477811784671861</v>
      </c>
      <c r="S5320" s="122">
        <v>0.1506528911670004</v>
      </c>
      <c r="T5320" s="122">
        <v>0.13993259643531161</v>
      </c>
      <c r="U5320" s="122">
        <v>0.12892916745612151</v>
      </c>
      <c r="V5320" s="122">
        <v>0.13775017922650901</v>
      </c>
      <c r="W5320" s="122">
        <v>0.13162933324768469</v>
      </c>
      <c r="X5320" s="122">
        <v>0.119620491729398</v>
      </c>
      <c r="Y5320" s="122">
        <v>8.20533516299677E-2</v>
      </c>
      <c r="Z5320" s="122">
        <v>0.1102894976858964</v>
      </c>
      <c r="AA5320" s="122">
        <v>0.25665125156079999</v>
      </c>
      <c r="AB5320" s="122">
        <v>0.22297488425760001</v>
      </c>
      <c r="AC5320" s="122">
        <v>0.174787839162</v>
      </c>
      <c r="AD5320" s="122">
        <v>0.1094721845938</v>
      </c>
      <c r="AE5320" s="122">
        <v>0.1052075952</v>
      </c>
      <c r="AF5320" s="122">
        <v>0.10615305379999999</v>
      </c>
      <c r="AG5320" s="122">
        <v>0.103019504</v>
      </c>
      <c r="AH5320" s="122">
        <v>9.6088544485700006E-2</v>
      </c>
      <c r="AI5320" s="122">
        <v>9.9848921600000001E-2</v>
      </c>
      <c r="AJ5320" s="122">
        <v>9.8341918200000003E-2</v>
      </c>
      <c r="AK5320" s="122">
        <v>0.1084531782</v>
      </c>
      <c r="AL5320" s="122">
        <v>0</v>
      </c>
    </row>
    <row r="5321" spans="1:38" hidden="1" x14ac:dyDescent="0.25">
      <c r="A5321" s="122" t="s">
        <v>2031</v>
      </c>
      <c r="B5321" s="122">
        <v>1</v>
      </c>
      <c r="C5321" s="122" t="s">
        <v>2240</v>
      </c>
      <c r="D5321" s="122" t="s">
        <v>2123</v>
      </c>
      <c r="E5321" s="122">
        <v>96</v>
      </c>
      <c r="F5321" s="122">
        <v>5.1961024860869599E-2</v>
      </c>
      <c r="G5321" s="122">
        <v>5.1961024860869599E-2</v>
      </c>
      <c r="H5321" s="122">
        <v>5.1961024860869599E-2</v>
      </c>
      <c r="I5321" s="122">
        <v>6.4951282075937006E-2</v>
      </c>
      <c r="J5321" s="122">
        <v>7.1446410020670703E-2</v>
      </c>
      <c r="K5321" s="122">
        <v>8.9783903667529197E-2</v>
      </c>
      <c r="L5321" s="122">
        <v>9.9701690503873605E-2</v>
      </c>
      <c r="M5321" s="122">
        <v>0.1053647514907239</v>
      </c>
      <c r="N5321" s="122">
        <v>0.12919573274749349</v>
      </c>
      <c r="O5321" s="122">
        <v>0.13110259422265949</v>
      </c>
      <c r="P5321" s="122">
        <v>0.11182151852495301</v>
      </c>
      <c r="Q5321" s="122">
        <v>7.8697097394431995E-2</v>
      </c>
      <c r="R5321" s="122">
        <v>7.7092857595317005E-2</v>
      </c>
      <c r="S5321" s="122">
        <v>7.0484248281354703E-2</v>
      </c>
      <c r="T5321" s="122">
        <v>6.5468665328804201E-2</v>
      </c>
      <c r="U5321" s="122">
        <v>6.0320618439240303E-2</v>
      </c>
      <c r="V5321" s="122">
        <v>6.4447602137280804E-2</v>
      </c>
      <c r="W5321" s="122">
        <v>6.1583913466055198E-2</v>
      </c>
      <c r="X5321" s="122">
        <v>5.5965474123703902E-2</v>
      </c>
      <c r="Y5321" s="122">
        <v>3.9170391930958601E-2</v>
      </c>
      <c r="Z5321" s="122">
        <v>5.32095718249323E-2</v>
      </c>
      <c r="AA5321" s="122">
        <v>0.1344777975385899</v>
      </c>
      <c r="AB5321" s="122">
        <v>9.3018173534413606E-2</v>
      </c>
      <c r="AC5321" s="122">
        <v>0.1055067433154571</v>
      </c>
      <c r="AD5321" s="122">
        <v>8.40908961284519E-2</v>
      </c>
      <c r="AE5321" s="122">
        <v>7.3105247456608097E-2</v>
      </c>
      <c r="AF5321" s="122">
        <v>5.5737793755602699E-2</v>
      </c>
      <c r="AG5321" s="122">
        <v>3.2562012887002403E-2</v>
      </c>
      <c r="AH5321" s="122">
        <v>3.6599459302203298E-2</v>
      </c>
      <c r="AI5321" s="122">
        <v>2.85661654742E-2</v>
      </c>
      <c r="AJ5321" s="122">
        <v>3.8094067207003597E-2</v>
      </c>
      <c r="AK5321" s="122">
        <v>3.6557760488802701E-2</v>
      </c>
      <c r="AL5321" s="122">
        <v>0</v>
      </c>
    </row>
    <row r="5322" spans="1:38" hidden="1" x14ac:dyDescent="0.25">
      <c r="A5322" s="122" t="s">
        <v>2031</v>
      </c>
      <c r="B5322" s="122">
        <v>1</v>
      </c>
      <c r="C5322" s="122" t="s">
        <v>2240</v>
      </c>
      <c r="D5322" s="122" t="s">
        <v>2124</v>
      </c>
      <c r="E5322" s="122">
        <v>96</v>
      </c>
      <c r="F5322" s="122">
        <v>0</v>
      </c>
      <c r="G5322" s="122">
        <v>0</v>
      </c>
      <c r="H5322" s="122">
        <v>0</v>
      </c>
      <c r="I5322" s="122">
        <v>0</v>
      </c>
      <c r="J5322" s="122">
        <v>0</v>
      </c>
      <c r="K5322" s="122">
        <v>0</v>
      </c>
      <c r="L5322" s="122">
        <v>0</v>
      </c>
      <c r="M5322" s="122">
        <v>0</v>
      </c>
      <c r="N5322" s="122">
        <v>0</v>
      </c>
      <c r="O5322" s="122">
        <v>0</v>
      </c>
      <c r="P5322" s="122">
        <v>0</v>
      </c>
      <c r="Q5322" s="122">
        <v>0</v>
      </c>
      <c r="R5322" s="122">
        <v>0</v>
      </c>
      <c r="S5322" s="122">
        <v>0</v>
      </c>
      <c r="T5322" s="122">
        <v>0</v>
      </c>
      <c r="U5322" s="122">
        <v>0</v>
      </c>
      <c r="V5322" s="122">
        <v>0</v>
      </c>
      <c r="W5322" s="122">
        <v>0</v>
      </c>
      <c r="X5322" s="122">
        <v>0</v>
      </c>
      <c r="Y5322" s="122">
        <v>0</v>
      </c>
      <c r="Z5322" s="122">
        <v>0</v>
      </c>
      <c r="AA5322" s="122">
        <v>0</v>
      </c>
      <c r="AB5322" s="122">
        <v>0</v>
      </c>
      <c r="AC5322" s="122">
        <v>0</v>
      </c>
      <c r="AD5322" s="122">
        <v>0</v>
      </c>
      <c r="AE5322" s="122">
        <v>0</v>
      </c>
      <c r="AF5322" s="122">
        <v>0</v>
      </c>
      <c r="AG5322" s="122">
        <v>0</v>
      </c>
      <c r="AH5322" s="122">
        <v>0</v>
      </c>
      <c r="AI5322" s="122">
        <v>0</v>
      </c>
      <c r="AJ5322" s="122">
        <v>0</v>
      </c>
      <c r="AK5322" s="122">
        <v>0</v>
      </c>
      <c r="AL5322" s="122">
        <v>0</v>
      </c>
    </row>
    <row r="5323" spans="1:38" hidden="1" x14ac:dyDescent="0.25">
      <c r="A5323" s="122" t="s">
        <v>2031</v>
      </c>
      <c r="B5323" s="122">
        <v>1</v>
      </c>
      <c r="C5323" s="122" t="s">
        <v>2240</v>
      </c>
      <c r="D5323" s="122" t="s">
        <v>2125</v>
      </c>
      <c r="E5323" s="122">
        <v>96</v>
      </c>
      <c r="F5323" s="122">
        <v>0</v>
      </c>
      <c r="G5323" s="122">
        <v>0</v>
      </c>
      <c r="H5323" s="122">
        <v>0</v>
      </c>
      <c r="I5323" s="122">
        <v>0</v>
      </c>
      <c r="J5323" s="122">
        <v>0</v>
      </c>
      <c r="K5323" s="122">
        <v>0</v>
      </c>
      <c r="L5323" s="122">
        <v>0</v>
      </c>
      <c r="M5323" s="122">
        <v>0</v>
      </c>
      <c r="N5323" s="122">
        <v>0</v>
      </c>
      <c r="O5323" s="122">
        <v>0</v>
      </c>
      <c r="P5323" s="122">
        <v>0</v>
      </c>
      <c r="Q5323" s="122">
        <v>0</v>
      </c>
      <c r="R5323" s="122">
        <v>0</v>
      </c>
      <c r="S5323" s="122">
        <v>0</v>
      </c>
      <c r="T5323" s="122">
        <v>0</v>
      </c>
      <c r="U5323" s="122">
        <v>0</v>
      </c>
      <c r="V5323" s="122">
        <v>0</v>
      </c>
      <c r="W5323" s="122">
        <v>0</v>
      </c>
      <c r="X5323" s="122">
        <v>0</v>
      </c>
      <c r="Y5323" s="122">
        <v>0</v>
      </c>
      <c r="Z5323" s="122">
        <v>0</v>
      </c>
      <c r="AA5323" s="122">
        <v>0</v>
      </c>
      <c r="AB5323" s="122">
        <v>0</v>
      </c>
      <c r="AC5323" s="122">
        <v>0</v>
      </c>
      <c r="AD5323" s="122">
        <v>0</v>
      </c>
      <c r="AE5323" s="122">
        <v>0</v>
      </c>
      <c r="AF5323" s="122">
        <v>0</v>
      </c>
      <c r="AG5323" s="122">
        <v>0</v>
      </c>
      <c r="AH5323" s="122">
        <v>0</v>
      </c>
      <c r="AI5323" s="122">
        <v>0</v>
      </c>
      <c r="AJ5323" s="122">
        <v>0</v>
      </c>
      <c r="AK5323" s="122">
        <v>0</v>
      </c>
      <c r="AL5323" s="122">
        <v>0</v>
      </c>
    </row>
    <row r="5324" spans="1:38" hidden="1" x14ac:dyDescent="0.25">
      <c r="A5324" s="122" t="s">
        <v>2031</v>
      </c>
      <c r="B5324" s="122">
        <v>1</v>
      </c>
      <c r="C5324" s="122" t="s">
        <v>2240</v>
      </c>
      <c r="D5324" s="122" t="s">
        <v>2126</v>
      </c>
      <c r="E5324" s="122">
        <v>96</v>
      </c>
      <c r="F5324" s="122">
        <v>0</v>
      </c>
      <c r="G5324" s="122">
        <v>0</v>
      </c>
      <c r="H5324" s="122">
        <v>0</v>
      </c>
      <c r="I5324" s="122">
        <v>0</v>
      </c>
      <c r="J5324" s="122">
        <v>0</v>
      </c>
      <c r="K5324" s="122">
        <v>0</v>
      </c>
      <c r="L5324" s="122">
        <v>0</v>
      </c>
      <c r="M5324" s="122">
        <v>0</v>
      </c>
      <c r="N5324" s="122">
        <v>0</v>
      </c>
      <c r="O5324" s="122">
        <v>0</v>
      </c>
      <c r="P5324" s="122">
        <v>0</v>
      </c>
      <c r="Q5324" s="122">
        <v>0</v>
      </c>
      <c r="R5324" s="122">
        <v>0</v>
      </c>
      <c r="S5324" s="122">
        <v>0</v>
      </c>
      <c r="T5324" s="122">
        <v>0</v>
      </c>
      <c r="U5324" s="122">
        <v>0</v>
      </c>
      <c r="V5324" s="122">
        <v>0</v>
      </c>
      <c r="W5324" s="122">
        <v>0</v>
      </c>
      <c r="X5324" s="122">
        <v>0</v>
      </c>
      <c r="Y5324" s="122">
        <v>0</v>
      </c>
      <c r="Z5324" s="122">
        <v>0</v>
      </c>
      <c r="AA5324" s="122">
        <v>0</v>
      </c>
      <c r="AB5324" s="122">
        <v>0</v>
      </c>
      <c r="AC5324" s="122">
        <v>0</v>
      </c>
      <c r="AD5324" s="122">
        <v>0</v>
      </c>
      <c r="AE5324" s="122">
        <v>0</v>
      </c>
      <c r="AF5324" s="122">
        <v>0</v>
      </c>
      <c r="AG5324" s="122">
        <v>0</v>
      </c>
      <c r="AH5324" s="122">
        <v>0</v>
      </c>
      <c r="AI5324" s="122">
        <v>0</v>
      </c>
      <c r="AJ5324" s="122">
        <v>0</v>
      </c>
      <c r="AK5324" s="122">
        <v>0</v>
      </c>
      <c r="AL5324" s="122">
        <v>0</v>
      </c>
    </row>
    <row r="5325" spans="1:38" hidden="1" x14ac:dyDescent="0.25">
      <c r="A5325" s="122" t="s">
        <v>2030</v>
      </c>
      <c r="B5325" s="122">
        <v>1</v>
      </c>
      <c r="C5325" s="122" t="s">
        <v>2241</v>
      </c>
      <c r="D5325" s="122" t="s">
        <v>2078</v>
      </c>
      <c r="E5325" s="122">
        <v>97</v>
      </c>
      <c r="F5325" s="122">
        <v>0</v>
      </c>
      <c r="G5325" s="122">
        <v>0</v>
      </c>
      <c r="H5325" s="122">
        <v>0</v>
      </c>
      <c r="I5325" s="122">
        <v>0</v>
      </c>
      <c r="J5325" s="122">
        <v>0</v>
      </c>
      <c r="K5325" s="122">
        <v>0</v>
      </c>
      <c r="L5325" s="122">
        <v>0</v>
      </c>
      <c r="M5325" s="122">
        <v>0</v>
      </c>
      <c r="N5325" s="122">
        <v>0</v>
      </c>
      <c r="O5325" s="122">
        <v>0</v>
      </c>
      <c r="P5325" s="122">
        <v>0</v>
      </c>
      <c r="Q5325" s="122">
        <v>0</v>
      </c>
      <c r="R5325" s="122">
        <v>0</v>
      </c>
      <c r="S5325" s="122">
        <v>0</v>
      </c>
      <c r="T5325" s="122">
        <v>0</v>
      </c>
      <c r="U5325" s="122">
        <v>0</v>
      </c>
      <c r="V5325" s="122">
        <v>0</v>
      </c>
      <c r="W5325" s="122">
        <v>0</v>
      </c>
      <c r="X5325" s="122">
        <v>0</v>
      </c>
      <c r="Y5325" s="122">
        <v>0</v>
      </c>
      <c r="Z5325" s="122">
        <v>0</v>
      </c>
      <c r="AA5325" s="122">
        <v>0</v>
      </c>
      <c r="AB5325" s="122">
        <v>0</v>
      </c>
      <c r="AC5325" s="122">
        <v>0</v>
      </c>
      <c r="AD5325" s="122">
        <v>0</v>
      </c>
      <c r="AE5325" s="122">
        <v>0</v>
      </c>
      <c r="AF5325" s="122">
        <v>0</v>
      </c>
      <c r="AG5325" s="122">
        <v>0</v>
      </c>
      <c r="AH5325" s="122">
        <v>0</v>
      </c>
      <c r="AI5325" s="122">
        <v>0</v>
      </c>
      <c r="AJ5325" s="122">
        <v>0</v>
      </c>
      <c r="AK5325" s="122">
        <v>0</v>
      </c>
      <c r="AL5325" s="122">
        <v>0</v>
      </c>
    </row>
    <row r="5326" spans="1:38" hidden="1" x14ac:dyDescent="0.25">
      <c r="A5326" s="122" t="s">
        <v>2030</v>
      </c>
      <c r="B5326" s="122">
        <v>1</v>
      </c>
      <c r="C5326" s="122" t="s">
        <v>2241</v>
      </c>
      <c r="D5326" s="122" t="s">
        <v>2079</v>
      </c>
      <c r="E5326" s="122">
        <v>97</v>
      </c>
      <c r="F5326" s="122">
        <v>0</v>
      </c>
      <c r="G5326" s="122">
        <v>0</v>
      </c>
      <c r="H5326" s="122">
        <v>0</v>
      </c>
      <c r="I5326" s="122">
        <v>0</v>
      </c>
      <c r="J5326" s="122">
        <v>0</v>
      </c>
      <c r="K5326" s="122">
        <v>0</v>
      </c>
      <c r="L5326" s="122">
        <v>0</v>
      </c>
      <c r="M5326" s="122">
        <v>0</v>
      </c>
      <c r="N5326" s="122">
        <v>0</v>
      </c>
      <c r="O5326" s="122">
        <v>0</v>
      </c>
      <c r="P5326" s="122">
        <v>0</v>
      </c>
      <c r="Q5326" s="122">
        <v>0</v>
      </c>
      <c r="R5326" s="122">
        <v>0</v>
      </c>
      <c r="S5326" s="122">
        <v>0</v>
      </c>
      <c r="T5326" s="122">
        <v>0</v>
      </c>
      <c r="U5326" s="122">
        <v>0</v>
      </c>
      <c r="V5326" s="122">
        <v>0</v>
      </c>
      <c r="W5326" s="122">
        <v>0</v>
      </c>
      <c r="X5326" s="122">
        <v>0</v>
      </c>
      <c r="Y5326" s="122">
        <v>0</v>
      </c>
      <c r="Z5326" s="122">
        <v>0</v>
      </c>
      <c r="AA5326" s="122">
        <v>0</v>
      </c>
      <c r="AB5326" s="122">
        <v>0</v>
      </c>
      <c r="AC5326" s="122">
        <v>0</v>
      </c>
      <c r="AD5326" s="122">
        <v>0</v>
      </c>
      <c r="AE5326" s="122">
        <v>0</v>
      </c>
      <c r="AF5326" s="122">
        <v>0</v>
      </c>
      <c r="AG5326" s="122">
        <v>0</v>
      </c>
      <c r="AH5326" s="122">
        <v>0</v>
      </c>
      <c r="AI5326" s="122">
        <v>0</v>
      </c>
      <c r="AJ5326" s="122">
        <v>0</v>
      </c>
      <c r="AK5326" s="122">
        <v>0</v>
      </c>
      <c r="AL5326" s="122">
        <v>0</v>
      </c>
    </row>
    <row r="5327" spans="1:38" hidden="1" x14ac:dyDescent="0.25">
      <c r="A5327" s="122" t="s">
        <v>2030</v>
      </c>
      <c r="B5327" s="122">
        <v>1</v>
      </c>
      <c r="C5327" s="122" t="s">
        <v>2241</v>
      </c>
      <c r="D5327" s="122" t="s">
        <v>2080</v>
      </c>
      <c r="E5327" s="122">
        <v>97</v>
      </c>
      <c r="F5327" s="122">
        <v>0</v>
      </c>
      <c r="G5327" s="122">
        <v>0</v>
      </c>
      <c r="H5327" s="122">
        <v>0</v>
      </c>
      <c r="I5327" s="122">
        <v>0</v>
      </c>
      <c r="J5327" s="122">
        <v>0</v>
      </c>
      <c r="K5327" s="122">
        <v>0</v>
      </c>
      <c r="L5327" s="122">
        <v>0</v>
      </c>
      <c r="M5327" s="122">
        <v>0</v>
      </c>
      <c r="N5327" s="122">
        <v>0</v>
      </c>
      <c r="O5327" s="122">
        <v>0</v>
      </c>
      <c r="P5327" s="122">
        <v>0</v>
      </c>
      <c r="Q5327" s="122">
        <v>0</v>
      </c>
      <c r="R5327" s="122">
        <v>0</v>
      </c>
      <c r="S5327" s="122">
        <v>0</v>
      </c>
      <c r="T5327" s="122">
        <v>0</v>
      </c>
      <c r="U5327" s="122">
        <v>0</v>
      </c>
      <c r="V5327" s="122">
        <v>0</v>
      </c>
      <c r="W5327" s="122">
        <v>0</v>
      </c>
      <c r="X5327" s="122">
        <v>0</v>
      </c>
      <c r="Y5327" s="122">
        <v>0</v>
      </c>
      <c r="Z5327" s="122">
        <v>0</v>
      </c>
      <c r="AA5327" s="122">
        <v>0</v>
      </c>
      <c r="AB5327" s="122">
        <v>0</v>
      </c>
      <c r="AC5327" s="122">
        <v>0</v>
      </c>
      <c r="AD5327" s="122">
        <v>0</v>
      </c>
      <c r="AE5327" s="122">
        <v>0</v>
      </c>
      <c r="AF5327" s="122">
        <v>0</v>
      </c>
      <c r="AG5327" s="122">
        <v>0</v>
      </c>
      <c r="AH5327" s="122">
        <v>0</v>
      </c>
      <c r="AI5327" s="122">
        <v>0</v>
      </c>
      <c r="AJ5327" s="122">
        <v>0</v>
      </c>
      <c r="AK5327" s="122">
        <v>0</v>
      </c>
      <c r="AL5327" s="122">
        <v>0</v>
      </c>
    </row>
    <row r="5328" spans="1:38" hidden="1" x14ac:dyDescent="0.25">
      <c r="A5328" s="122" t="s">
        <v>2030</v>
      </c>
      <c r="B5328" s="122">
        <v>1</v>
      </c>
      <c r="C5328" s="122" t="s">
        <v>2241</v>
      </c>
      <c r="D5328" s="122" t="s">
        <v>2133</v>
      </c>
      <c r="E5328" s="122">
        <v>97</v>
      </c>
      <c r="F5328" s="122">
        <v>0</v>
      </c>
      <c r="G5328" s="122">
        <v>0</v>
      </c>
      <c r="H5328" s="122">
        <v>0</v>
      </c>
      <c r="I5328" s="122">
        <v>0</v>
      </c>
      <c r="J5328" s="122">
        <v>0</v>
      </c>
      <c r="K5328" s="122">
        <v>0</v>
      </c>
      <c r="L5328" s="122">
        <v>0</v>
      </c>
      <c r="M5328" s="122">
        <v>0</v>
      </c>
      <c r="N5328" s="122">
        <v>0</v>
      </c>
      <c r="O5328" s="122">
        <v>0</v>
      </c>
      <c r="P5328" s="122">
        <v>0</v>
      </c>
      <c r="Q5328" s="122">
        <v>0</v>
      </c>
      <c r="R5328" s="122">
        <v>0</v>
      </c>
      <c r="S5328" s="122">
        <v>0</v>
      </c>
      <c r="T5328" s="122">
        <v>0</v>
      </c>
      <c r="U5328" s="122">
        <v>0</v>
      </c>
      <c r="V5328" s="122">
        <v>0</v>
      </c>
      <c r="W5328" s="122">
        <v>0</v>
      </c>
      <c r="X5328" s="122">
        <v>0</v>
      </c>
      <c r="Y5328" s="122">
        <v>0</v>
      </c>
      <c r="Z5328" s="122">
        <v>0</v>
      </c>
      <c r="AA5328" s="122">
        <v>0</v>
      </c>
      <c r="AB5328" s="122">
        <v>0</v>
      </c>
      <c r="AC5328" s="122">
        <v>0</v>
      </c>
      <c r="AD5328" s="122">
        <v>0</v>
      </c>
      <c r="AE5328" s="122">
        <v>0</v>
      </c>
      <c r="AF5328" s="122">
        <v>0</v>
      </c>
      <c r="AG5328" s="122">
        <v>0</v>
      </c>
      <c r="AH5328" s="122">
        <v>0</v>
      </c>
      <c r="AI5328" s="122">
        <v>0</v>
      </c>
      <c r="AJ5328" s="122">
        <v>0</v>
      </c>
      <c r="AK5328" s="122">
        <v>0</v>
      </c>
      <c r="AL5328" s="122">
        <v>0</v>
      </c>
    </row>
    <row r="5329" spans="1:38" hidden="1" x14ac:dyDescent="0.25">
      <c r="A5329" s="122" t="s">
        <v>2030</v>
      </c>
      <c r="B5329" s="122">
        <v>1</v>
      </c>
      <c r="C5329" s="122" t="s">
        <v>2241</v>
      </c>
      <c r="D5329" s="122" t="s">
        <v>2081</v>
      </c>
      <c r="E5329" s="122">
        <v>97</v>
      </c>
      <c r="F5329" s="122">
        <v>0</v>
      </c>
      <c r="G5329" s="122">
        <v>0</v>
      </c>
      <c r="H5329" s="122">
        <v>0</v>
      </c>
      <c r="I5329" s="122">
        <v>0</v>
      </c>
      <c r="J5329" s="122">
        <v>0</v>
      </c>
      <c r="K5329" s="122">
        <v>0</v>
      </c>
      <c r="L5329" s="122">
        <v>0</v>
      </c>
      <c r="M5329" s="122">
        <v>0</v>
      </c>
      <c r="N5329" s="122">
        <v>0</v>
      </c>
      <c r="O5329" s="122">
        <v>0</v>
      </c>
      <c r="P5329" s="122">
        <v>0</v>
      </c>
      <c r="Q5329" s="122">
        <v>0</v>
      </c>
      <c r="R5329" s="122">
        <v>0</v>
      </c>
      <c r="S5329" s="122">
        <v>0</v>
      </c>
      <c r="T5329" s="122">
        <v>0</v>
      </c>
      <c r="U5329" s="122">
        <v>0</v>
      </c>
      <c r="V5329" s="122">
        <v>0</v>
      </c>
      <c r="W5329" s="122">
        <v>0</v>
      </c>
      <c r="X5329" s="122">
        <v>0</v>
      </c>
      <c r="Y5329" s="122">
        <v>0</v>
      </c>
      <c r="Z5329" s="122">
        <v>0</v>
      </c>
      <c r="AA5329" s="122">
        <v>0</v>
      </c>
      <c r="AB5329" s="122">
        <v>0</v>
      </c>
      <c r="AC5329" s="122">
        <v>0</v>
      </c>
      <c r="AD5329" s="122">
        <v>0</v>
      </c>
      <c r="AE5329" s="122">
        <v>0</v>
      </c>
      <c r="AF5329" s="122">
        <v>0</v>
      </c>
      <c r="AG5329" s="122">
        <v>0</v>
      </c>
      <c r="AH5329" s="122">
        <v>0</v>
      </c>
      <c r="AI5329" s="122">
        <v>0</v>
      </c>
      <c r="AJ5329" s="122">
        <v>0</v>
      </c>
      <c r="AK5329" s="122">
        <v>0</v>
      </c>
      <c r="AL5329" s="122">
        <v>0</v>
      </c>
    </row>
    <row r="5330" spans="1:38" x14ac:dyDescent="0.25">
      <c r="A5330" s="122" t="s">
        <v>2030</v>
      </c>
      <c r="B5330" s="122">
        <v>1</v>
      </c>
      <c r="C5330" s="122" t="s">
        <v>2241</v>
      </c>
      <c r="D5330" s="122" t="s">
        <v>2082</v>
      </c>
      <c r="E5330" s="122">
        <v>97</v>
      </c>
      <c r="F5330" s="122">
        <v>0</v>
      </c>
      <c r="G5330" s="122">
        <v>0</v>
      </c>
      <c r="H5330" s="122">
        <v>0</v>
      </c>
      <c r="I5330" s="122">
        <v>0</v>
      </c>
      <c r="J5330" s="122">
        <v>0</v>
      </c>
      <c r="K5330" s="122">
        <v>0</v>
      </c>
      <c r="L5330" s="122">
        <v>0</v>
      </c>
      <c r="M5330" s="122">
        <v>0</v>
      </c>
      <c r="N5330" s="122">
        <v>0</v>
      </c>
      <c r="O5330" s="122">
        <v>0</v>
      </c>
      <c r="P5330" s="122">
        <v>0</v>
      </c>
      <c r="Q5330" s="122">
        <v>0</v>
      </c>
      <c r="R5330" s="122">
        <v>0</v>
      </c>
      <c r="S5330" s="122">
        <v>0</v>
      </c>
      <c r="T5330" s="122">
        <v>0</v>
      </c>
      <c r="U5330" s="122">
        <v>0</v>
      </c>
      <c r="V5330" s="122">
        <v>0</v>
      </c>
      <c r="W5330" s="122">
        <v>0</v>
      </c>
      <c r="X5330" s="122">
        <v>0</v>
      </c>
      <c r="Y5330" s="122">
        <v>0</v>
      </c>
      <c r="Z5330" s="122">
        <v>0</v>
      </c>
      <c r="AA5330" s="122">
        <v>0</v>
      </c>
      <c r="AB5330" s="122">
        <v>0</v>
      </c>
      <c r="AC5330" s="122">
        <v>0</v>
      </c>
      <c r="AD5330" s="122">
        <v>0</v>
      </c>
      <c r="AE5330" s="122">
        <v>0</v>
      </c>
      <c r="AF5330" s="122">
        <v>0</v>
      </c>
      <c r="AG5330" s="122">
        <v>0</v>
      </c>
      <c r="AH5330" s="122">
        <v>0</v>
      </c>
      <c r="AI5330" s="122">
        <v>0</v>
      </c>
      <c r="AJ5330" s="122">
        <v>0</v>
      </c>
      <c r="AK5330" s="122">
        <v>0</v>
      </c>
      <c r="AL5330" s="122">
        <v>0</v>
      </c>
    </row>
    <row r="5331" spans="1:38" hidden="1" x14ac:dyDescent="0.25">
      <c r="A5331" s="122" t="s">
        <v>2030</v>
      </c>
      <c r="B5331" s="122">
        <v>1</v>
      </c>
      <c r="C5331" s="122" t="s">
        <v>2241</v>
      </c>
      <c r="D5331" s="122" t="s">
        <v>474</v>
      </c>
      <c r="E5331" s="122">
        <v>97</v>
      </c>
      <c r="F5331" s="122">
        <v>0</v>
      </c>
      <c r="G5331" s="122">
        <v>0</v>
      </c>
      <c r="H5331" s="122">
        <v>0</v>
      </c>
      <c r="I5331" s="122">
        <v>0</v>
      </c>
      <c r="J5331" s="122">
        <v>0</v>
      </c>
      <c r="K5331" s="122">
        <v>0</v>
      </c>
      <c r="L5331" s="122">
        <v>0</v>
      </c>
      <c r="M5331" s="122">
        <v>0</v>
      </c>
      <c r="N5331" s="122">
        <v>0</v>
      </c>
      <c r="O5331" s="122">
        <v>0</v>
      </c>
      <c r="P5331" s="122">
        <v>0</v>
      </c>
      <c r="Q5331" s="122">
        <v>0</v>
      </c>
      <c r="R5331" s="122">
        <v>0</v>
      </c>
      <c r="S5331" s="122">
        <v>0</v>
      </c>
      <c r="T5331" s="122">
        <v>0</v>
      </c>
      <c r="U5331" s="122">
        <v>0</v>
      </c>
      <c r="V5331" s="122">
        <v>0</v>
      </c>
      <c r="W5331" s="122">
        <v>0</v>
      </c>
      <c r="X5331" s="122">
        <v>0</v>
      </c>
      <c r="Y5331" s="122">
        <v>0</v>
      </c>
      <c r="Z5331" s="122">
        <v>0</v>
      </c>
      <c r="AA5331" s="122">
        <v>0</v>
      </c>
      <c r="AB5331" s="122">
        <v>0</v>
      </c>
      <c r="AC5331" s="122">
        <v>0</v>
      </c>
      <c r="AD5331" s="122">
        <v>0</v>
      </c>
      <c r="AE5331" s="122">
        <v>0</v>
      </c>
      <c r="AF5331" s="122">
        <v>0</v>
      </c>
      <c r="AG5331" s="122">
        <v>0</v>
      </c>
      <c r="AH5331" s="122">
        <v>0</v>
      </c>
      <c r="AI5331" s="122">
        <v>0</v>
      </c>
      <c r="AJ5331" s="122">
        <v>0</v>
      </c>
      <c r="AK5331" s="122">
        <v>0</v>
      </c>
      <c r="AL5331" s="122">
        <v>0</v>
      </c>
    </row>
    <row r="5332" spans="1:38" hidden="1" x14ac:dyDescent="0.25">
      <c r="A5332" s="122" t="s">
        <v>2030</v>
      </c>
      <c r="B5332" s="122">
        <v>1</v>
      </c>
      <c r="C5332" s="122" t="s">
        <v>2241</v>
      </c>
      <c r="D5332" s="122" t="s">
        <v>2083</v>
      </c>
      <c r="E5332" s="122">
        <v>97</v>
      </c>
      <c r="F5332" s="122">
        <v>0</v>
      </c>
      <c r="G5332" s="122">
        <v>0</v>
      </c>
      <c r="H5332" s="122">
        <v>0</v>
      </c>
      <c r="I5332" s="122">
        <v>0</v>
      </c>
      <c r="J5332" s="122">
        <v>0</v>
      </c>
      <c r="K5332" s="122">
        <v>0</v>
      </c>
      <c r="L5332" s="122">
        <v>0</v>
      </c>
      <c r="M5332" s="122">
        <v>0</v>
      </c>
      <c r="N5332" s="122">
        <v>0</v>
      </c>
      <c r="O5332" s="122">
        <v>0</v>
      </c>
      <c r="P5332" s="122">
        <v>0</v>
      </c>
      <c r="Q5332" s="122">
        <v>0</v>
      </c>
      <c r="R5332" s="122">
        <v>0</v>
      </c>
      <c r="S5332" s="122">
        <v>0</v>
      </c>
      <c r="T5332" s="122">
        <v>0</v>
      </c>
      <c r="U5332" s="122">
        <v>0</v>
      </c>
      <c r="V5332" s="122">
        <v>0</v>
      </c>
      <c r="W5332" s="122">
        <v>0</v>
      </c>
      <c r="X5332" s="122">
        <v>0</v>
      </c>
      <c r="Y5332" s="122">
        <v>0</v>
      </c>
      <c r="Z5332" s="122">
        <v>0</v>
      </c>
      <c r="AA5332" s="122">
        <v>0</v>
      </c>
      <c r="AB5332" s="122">
        <v>0</v>
      </c>
      <c r="AC5332" s="122">
        <v>0</v>
      </c>
      <c r="AD5332" s="122">
        <v>0</v>
      </c>
      <c r="AE5332" s="122">
        <v>0</v>
      </c>
      <c r="AF5332" s="122">
        <v>0</v>
      </c>
      <c r="AG5332" s="122">
        <v>0</v>
      </c>
      <c r="AH5332" s="122">
        <v>0</v>
      </c>
      <c r="AI5332" s="122">
        <v>0</v>
      </c>
      <c r="AJ5332" s="122">
        <v>0</v>
      </c>
      <c r="AK5332" s="122">
        <v>0</v>
      </c>
      <c r="AL5332" s="122">
        <v>0</v>
      </c>
    </row>
    <row r="5333" spans="1:38" hidden="1" x14ac:dyDescent="0.25">
      <c r="A5333" s="122" t="s">
        <v>2030</v>
      </c>
      <c r="B5333" s="122">
        <v>1</v>
      </c>
      <c r="C5333" s="122" t="s">
        <v>2241</v>
      </c>
      <c r="D5333" s="122" t="s">
        <v>2084</v>
      </c>
      <c r="E5333" s="122">
        <v>97</v>
      </c>
      <c r="F5333" s="122">
        <v>0</v>
      </c>
      <c r="G5333" s="122">
        <v>0</v>
      </c>
      <c r="H5333" s="122">
        <v>0</v>
      </c>
      <c r="I5333" s="122">
        <v>0</v>
      </c>
      <c r="J5333" s="122">
        <v>0</v>
      </c>
      <c r="K5333" s="122">
        <v>0</v>
      </c>
      <c r="L5333" s="122">
        <v>0</v>
      </c>
      <c r="M5333" s="122">
        <v>0</v>
      </c>
      <c r="N5333" s="122">
        <v>0</v>
      </c>
      <c r="O5333" s="122">
        <v>0</v>
      </c>
      <c r="P5333" s="122">
        <v>0</v>
      </c>
      <c r="Q5333" s="122">
        <v>0</v>
      </c>
      <c r="R5333" s="122">
        <v>0</v>
      </c>
      <c r="S5333" s="122">
        <v>0</v>
      </c>
      <c r="T5333" s="122">
        <v>0</v>
      </c>
      <c r="U5333" s="122">
        <v>0</v>
      </c>
      <c r="V5333" s="122">
        <v>0</v>
      </c>
      <c r="W5333" s="122">
        <v>0</v>
      </c>
      <c r="X5333" s="122">
        <v>0</v>
      </c>
      <c r="Y5333" s="122">
        <v>0</v>
      </c>
      <c r="Z5333" s="122">
        <v>0</v>
      </c>
      <c r="AA5333" s="122">
        <v>0</v>
      </c>
      <c r="AB5333" s="122">
        <v>0</v>
      </c>
      <c r="AC5333" s="122">
        <v>0</v>
      </c>
      <c r="AD5333" s="122">
        <v>0</v>
      </c>
      <c r="AE5333" s="122">
        <v>0</v>
      </c>
      <c r="AF5333" s="122">
        <v>0</v>
      </c>
      <c r="AG5333" s="122">
        <v>0</v>
      </c>
      <c r="AH5333" s="122">
        <v>0</v>
      </c>
      <c r="AI5333" s="122">
        <v>0</v>
      </c>
      <c r="AJ5333" s="122">
        <v>0</v>
      </c>
      <c r="AK5333" s="122">
        <v>0</v>
      </c>
      <c r="AL5333" s="122">
        <v>0</v>
      </c>
    </row>
    <row r="5334" spans="1:38" hidden="1" x14ac:dyDescent="0.25">
      <c r="A5334" s="122" t="s">
        <v>2030</v>
      </c>
      <c r="B5334" s="122">
        <v>1</v>
      </c>
      <c r="C5334" s="122" t="s">
        <v>2241</v>
      </c>
      <c r="D5334" s="122" t="s">
        <v>2085</v>
      </c>
      <c r="E5334" s="122">
        <v>97</v>
      </c>
      <c r="F5334" s="122">
        <v>0</v>
      </c>
      <c r="G5334" s="122">
        <v>0</v>
      </c>
      <c r="H5334" s="122">
        <v>0</v>
      </c>
      <c r="I5334" s="122">
        <v>0</v>
      </c>
      <c r="J5334" s="122">
        <v>0</v>
      </c>
      <c r="K5334" s="122">
        <v>0</v>
      </c>
      <c r="L5334" s="122">
        <v>0</v>
      </c>
      <c r="M5334" s="122">
        <v>0</v>
      </c>
      <c r="N5334" s="122">
        <v>0</v>
      </c>
      <c r="O5334" s="122">
        <v>0</v>
      </c>
      <c r="P5334" s="122">
        <v>0</v>
      </c>
      <c r="Q5334" s="122">
        <v>0</v>
      </c>
      <c r="R5334" s="122">
        <v>0</v>
      </c>
      <c r="S5334" s="122">
        <v>0</v>
      </c>
      <c r="T5334" s="122">
        <v>0</v>
      </c>
      <c r="U5334" s="122">
        <v>0</v>
      </c>
      <c r="V5334" s="122">
        <v>0</v>
      </c>
      <c r="W5334" s="122">
        <v>0</v>
      </c>
      <c r="X5334" s="122">
        <v>0</v>
      </c>
      <c r="Y5334" s="122">
        <v>0</v>
      </c>
      <c r="Z5334" s="122">
        <v>0</v>
      </c>
      <c r="AA5334" s="122">
        <v>0</v>
      </c>
      <c r="AB5334" s="122">
        <v>0</v>
      </c>
      <c r="AC5334" s="122">
        <v>0</v>
      </c>
      <c r="AD5334" s="122">
        <v>0</v>
      </c>
      <c r="AE5334" s="122">
        <v>0</v>
      </c>
      <c r="AF5334" s="122">
        <v>0</v>
      </c>
      <c r="AG5334" s="122">
        <v>0</v>
      </c>
      <c r="AH5334" s="122">
        <v>0</v>
      </c>
      <c r="AI5334" s="122">
        <v>0</v>
      </c>
      <c r="AJ5334" s="122">
        <v>0</v>
      </c>
      <c r="AK5334" s="122">
        <v>0</v>
      </c>
      <c r="AL5334" s="122">
        <v>0</v>
      </c>
    </row>
    <row r="5335" spans="1:38" hidden="1" x14ac:dyDescent="0.25">
      <c r="A5335" s="122" t="s">
        <v>2030</v>
      </c>
      <c r="B5335" s="122">
        <v>1</v>
      </c>
      <c r="C5335" s="122" t="s">
        <v>2241</v>
      </c>
      <c r="D5335" s="122" t="s">
        <v>2086</v>
      </c>
      <c r="E5335" s="122">
        <v>97</v>
      </c>
      <c r="F5335" s="122">
        <v>0</v>
      </c>
      <c r="G5335" s="122">
        <v>0</v>
      </c>
      <c r="H5335" s="122">
        <v>0</v>
      </c>
      <c r="I5335" s="122">
        <v>0</v>
      </c>
      <c r="J5335" s="122">
        <v>0</v>
      </c>
      <c r="K5335" s="122">
        <v>0</v>
      </c>
      <c r="L5335" s="122">
        <v>0</v>
      </c>
      <c r="M5335" s="122">
        <v>0</v>
      </c>
      <c r="N5335" s="122">
        <v>0</v>
      </c>
      <c r="O5335" s="122">
        <v>0</v>
      </c>
      <c r="P5335" s="122">
        <v>0</v>
      </c>
      <c r="Q5335" s="122">
        <v>0</v>
      </c>
      <c r="R5335" s="122">
        <v>0</v>
      </c>
      <c r="S5335" s="122">
        <v>0</v>
      </c>
      <c r="T5335" s="122">
        <v>0</v>
      </c>
      <c r="U5335" s="122">
        <v>0</v>
      </c>
      <c r="V5335" s="122">
        <v>0</v>
      </c>
      <c r="W5335" s="122">
        <v>0</v>
      </c>
      <c r="X5335" s="122">
        <v>0</v>
      </c>
      <c r="Y5335" s="122">
        <v>0</v>
      </c>
      <c r="Z5335" s="122">
        <v>0</v>
      </c>
      <c r="AA5335" s="122">
        <v>0</v>
      </c>
      <c r="AB5335" s="122">
        <v>0</v>
      </c>
      <c r="AC5335" s="122">
        <v>0</v>
      </c>
      <c r="AD5335" s="122">
        <v>0</v>
      </c>
      <c r="AE5335" s="122">
        <v>0</v>
      </c>
      <c r="AF5335" s="122">
        <v>0</v>
      </c>
      <c r="AG5335" s="122">
        <v>0</v>
      </c>
      <c r="AH5335" s="122">
        <v>0</v>
      </c>
      <c r="AI5335" s="122">
        <v>0</v>
      </c>
      <c r="AJ5335" s="122">
        <v>0</v>
      </c>
      <c r="AK5335" s="122">
        <v>0</v>
      </c>
      <c r="AL5335" s="122">
        <v>0</v>
      </c>
    </row>
    <row r="5336" spans="1:38" hidden="1" x14ac:dyDescent="0.25">
      <c r="A5336" s="122" t="s">
        <v>2030</v>
      </c>
      <c r="B5336" s="122">
        <v>1</v>
      </c>
      <c r="C5336" s="122" t="s">
        <v>2241</v>
      </c>
      <c r="D5336" s="122" t="s">
        <v>2087</v>
      </c>
      <c r="E5336" s="122">
        <v>97</v>
      </c>
      <c r="F5336" s="122">
        <v>0</v>
      </c>
      <c r="G5336" s="122">
        <v>0</v>
      </c>
      <c r="H5336" s="122">
        <v>0</v>
      </c>
      <c r="I5336" s="122">
        <v>0</v>
      </c>
      <c r="J5336" s="122">
        <v>0</v>
      </c>
      <c r="K5336" s="122">
        <v>0</v>
      </c>
      <c r="L5336" s="122">
        <v>0</v>
      </c>
      <c r="M5336" s="122">
        <v>0</v>
      </c>
      <c r="N5336" s="122">
        <v>0</v>
      </c>
      <c r="O5336" s="122">
        <v>0</v>
      </c>
      <c r="P5336" s="122">
        <v>0</v>
      </c>
      <c r="Q5336" s="122">
        <v>0</v>
      </c>
      <c r="R5336" s="122">
        <v>0</v>
      </c>
      <c r="S5336" s="122">
        <v>0</v>
      </c>
      <c r="T5336" s="122">
        <v>0</v>
      </c>
      <c r="U5336" s="122">
        <v>0</v>
      </c>
      <c r="V5336" s="122">
        <v>0</v>
      </c>
      <c r="W5336" s="122">
        <v>0</v>
      </c>
      <c r="X5336" s="122">
        <v>0</v>
      </c>
      <c r="Y5336" s="122">
        <v>0</v>
      </c>
      <c r="Z5336" s="122">
        <v>0</v>
      </c>
      <c r="AA5336" s="122">
        <v>0</v>
      </c>
      <c r="AB5336" s="122">
        <v>0</v>
      </c>
      <c r="AC5336" s="122">
        <v>0</v>
      </c>
      <c r="AD5336" s="122">
        <v>0</v>
      </c>
      <c r="AE5336" s="122">
        <v>0</v>
      </c>
      <c r="AF5336" s="122">
        <v>0</v>
      </c>
      <c r="AG5336" s="122">
        <v>0</v>
      </c>
      <c r="AH5336" s="122">
        <v>0</v>
      </c>
      <c r="AI5336" s="122">
        <v>0</v>
      </c>
      <c r="AJ5336" s="122">
        <v>0</v>
      </c>
      <c r="AK5336" s="122">
        <v>0</v>
      </c>
      <c r="AL5336" s="122">
        <v>0</v>
      </c>
    </row>
    <row r="5337" spans="1:38" hidden="1" x14ac:dyDescent="0.25">
      <c r="A5337" s="122" t="s">
        <v>2030</v>
      </c>
      <c r="B5337" s="122">
        <v>1</v>
      </c>
      <c r="C5337" s="122" t="s">
        <v>2241</v>
      </c>
      <c r="D5337" s="122" t="s">
        <v>2134</v>
      </c>
      <c r="E5337" s="122">
        <v>97</v>
      </c>
      <c r="F5337" s="122">
        <v>0</v>
      </c>
      <c r="G5337" s="122">
        <v>0</v>
      </c>
      <c r="H5337" s="122">
        <v>0</v>
      </c>
      <c r="I5337" s="122">
        <v>0</v>
      </c>
      <c r="J5337" s="122">
        <v>0</v>
      </c>
      <c r="K5337" s="122">
        <v>0</v>
      </c>
      <c r="L5337" s="122">
        <v>0</v>
      </c>
      <c r="M5337" s="122">
        <v>0</v>
      </c>
      <c r="N5337" s="122">
        <v>0</v>
      </c>
      <c r="O5337" s="122">
        <v>0</v>
      </c>
      <c r="P5337" s="122">
        <v>0</v>
      </c>
      <c r="Q5337" s="122">
        <v>0</v>
      </c>
      <c r="R5337" s="122">
        <v>0</v>
      </c>
      <c r="S5337" s="122">
        <v>0</v>
      </c>
      <c r="T5337" s="122">
        <v>0</v>
      </c>
      <c r="U5337" s="122">
        <v>0</v>
      </c>
      <c r="V5337" s="122">
        <v>0</v>
      </c>
      <c r="W5337" s="122">
        <v>0</v>
      </c>
      <c r="X5337" s="122">
        <v>0</v>
      </c>
      <c r="Y5337" s="122">
        <v>0</v>
      </c>
      <c r="Z5337" s="122">
        <v>0</v>
      </c>
      <c r="AA5337" s="122">
        <v>0</v>
      </c>
      <c r="AB5337" s="122">
        <v>0</v>
      </c>
      <c r="AC5337" s="122">
        <v>0</v>
      </c>
      <c r="AD5337" s="122">
        <v>0</v>
      </c>
      <c r="AE5337" s="122">
        <v>0</v>
      </c>
      <c r="AF5337" s="122">
        <v>0</v>
      </c>
      <c r="AG5337" s="122">
        <v>0</v>
      </c>
      <c r="AH5337" s="122">
        <v>0</v>
      </c>
      <c r="AI5337" s="122">
        <v>0</v>
      </c>
      <c r="AJ5337" s="122">
        <v>0</v>
      </c>
      <c r="AK5337" s="122">
        <v>0</v>
      </c>
      <c r="AL5337" s="122">
        <v>0</v>
      </c>
    </row>
    <row r="5338" spans="1:38" hidden="1" x14ac:dyDescent="0.25">
      <c r="A5338" s="122" t="s">
        <v>2030</v>
      </c>
      <c r="B5338" s="122">
        <v>1</v>
      </c>
      <c r="C5338" s="122" t="s">
        <v>2241</v>
      </c>
      <c r="D5338" s="122" t="s">
        <v>2088</v>
      </c>
      <c r="E5338" s="122">
        <v>97</v>
      </c>
      <c r="F5338" s="122">
        <v>0</v>
      </c>
      <c r="G5338" s="122">
        <v>0</v>
      </c>
      <c r="H5338" s="122">
        <v>0</v>
      </c>
      <c r="I5338" s="122">
        <v>0</v>
      </c>
      <c r="J5338" s="122">
        <v>0</v>
      </c>
      <c r="K5338" s="122">
        <v>0</v>
      </c>
      <c r="L5338" s="122">
        <v>0</v>
      </c>
      <c r="M5338" s="122">
        <v>0</v>
      </c>
      <c r="N5338" s="122">
        <v>0</v>
      </c>
      <c r="O5338" s="122">
        <v>0</v>
      </c>
      <c r="P5338" s="122">
        <v>0</v>
      </c>
      <c r="Q5338" s="122">
        <v>0</v>
      </c>
      <c r="R5338" s="122">
        <v>0</v>
      </c>
      <c r="S5338" s="122">
        <v>0</v>
      </c>
      <c r="T5338" s="122">
        <v>0</v>
      </c>
      <c r="U5338" s="122">
        <v>0</v>
      </c>
      <c r="V5338" s="122">
        <v>0</v>
      </c>
      <c r="W5338" s="122">
        <v>0</v>
      </c>
      <c r="X5338" s="122">
        <v>0</v>
      </c>
      <c r="Y5338" s="122">
        <v>0</v>
      </c>
      <c r="Z5338" s="122">
        <v>0</v>
      </c>
      <c r="AA5338" s="122">
        <v>0</v>
      </c>
      <c r="AB5338" s="122">
        <v>0</v>
      </c>
      <c r="AC5338" s="122">
        <v>0</v>
      </c>
      <c r="AD5338" s="122">
        <v>0</v>
      </c>
      <c r="AE5338" s="122">
        <v>0</v>
      </c>
      <c r="AF5338" s="122">
        <v>0</v>
      </c>
      <c r="AG5338" s="122">
        <v>0</v>
      </c>
      <c r="AH5338" s="122">
        <v>0</v>
      </c>
      <c r="AI5338" s="122">
        <v>0</v>
      </c>
      <c r="AJ5338" s="122">
        <v>0</v>
      </c>
      <c r="AK5338" s="122">
        <v>0</v>
      </c>
      <c r="AL5338" s="122">
        <v>0</v>
      </c>
    </row>
    <row r="5339" spans="1:38" hidden="1" x14ac:dyDescent="0.25">
      <c r="A5339" s="122" t="s">
        <v>2030</v>
      </c>
      <c r="B5339" s="122">
        <v>1</v>
      </c>
      <c r="C5339" s="122" t="s">
        <v>2241</v>
      </c>
      <c r="D5339" s="122" t="s">
        <v>2089</v>
      </c>
      <c r="E5339" s="122">
        <v>97</v>
      </c>
      <c r="F5339" s="122">
        <v>0</v>
      </c>
      <c r="G5339" s="122">
        <v>0</v>
      </c>
      <c r="H5339" s="122">
        <v>0</v>
      </c>
      <c r="I5339" s="122">
        <v>0</v>
      </c>
      <c r="J5339" s="122">
        <v>0</v>
      </c>
      <c r="K5339" s="122">
        <v>0</v>
      </c>
      <c r="L5339" s="122">
        <v>0</v>
      </c>
      <c r="M5339" s="122">
        <v>0</v>
      </c>
      <c r="N5339" s="122">
        <v>0</v>
      </c>
      <c r="O5339" s="122">
        <v>0</v>
      </c>
      <c r="P5339" s="122">
        <v>0</v>
      </c>
      <c r="Q5339" s="122">
        <v>0</v>
      </c>
      <c r="R5339" s="122">
        <v>0</v>
      </c>
      <c r="S5339" s="122">
        <v>0</v>
      </c>
      <c r="T5339" s="122">
        <v>0</v>
      </c>
      <c r="U5339" s="122">
        <v>0</v>
      </c>
      <c r="V5339" s="122">
        <v>0</v>
      </c>
      <c r="W5339" s="122">
        <v>0</v>
      </c>
      <c r="X5339" s="122">
        <v>0</v>
      </c>
      <c r="Y5339" s="122">
        <v>0</v>
      </c>
      <c r="Z5339" s="122">
        <v>0</v>
      </c>
      <c r="AA5339" s="122">
        <v>0</v>
      </c>
      <c r="AB5339" s="122">
        <v>0</v>
      </c>
      <c r="AC5339" s="122">
        <v>0</v>
      </c>
      <c r="AD5339" s="122">
        <v>0</v>
      </c>
      <c r="AE5339" s="122">
        <v>0</v>
      </c>
      <c r="AF5339" s="122">
        <v>0</v>
      </c>
      <c r="AG5339" s="122">
        <v>0</v>
      </c>
      <c r="AH5339" s="122">
        <v>0</v>
      </c>
      <c r="AI5339" s="122">
        <v>0</v>
      </c>
      <c r="AJ5339" s="122">
        <v>0</v>
      </c>
      <c r="AK5339" s="122">
        <v>0</v>
      </c>
      <c r="AL5339" s="122">
        <v>0</v>
      </c>
    </row>
    <row r="5340" spans="1:38" hidden="1" x14ac:dyDescent="0.25">
      <c r="A5340" s="122" t="s">
        <v>2030</v>
      </c>
      <c r="B5340" s="122">
        <v>1</v>
      </c>
      <c r="C5340" s="122" t="s">
        <v>2241</v>
      </c>
      <c r="D5340" s="122" t="s">
        <v>2090</v>
      </c>
      <c r="E5340" s="122">
        <v>97</v>
      </c>
      <c r="F5340" s="122">
        <v>0</v>
      </c>
      <c r="G5340" s="122">
        <v>0</v>
      </c>
      <c r="H5340" s="122">
        <v>0</v>
      </c>
      <c r="I5340" s="122">
        <v>0</v>
      </c>
      <c r="J5340" s="122">
        <v>0</v>
      </c>
      <c r="K5340" s="122">
        <v>0</v>
      </c>
      <c r="L5340" s="122">
        <v>0</v>
      </c>
      <c r="M5340" s="122">
        <v>0</v>
      </c>
      <c r="N5340" s="122">
        <v>0</v>
      </c>
      <c r="O5340" s="122">
        <v>0</v>
      </c>
      <c r="P5340" s="122">
        <v>0</v>
      </c>
      <c r="Q5340" s="122">
        <v>0</v>
      </c>
      <c r="R5340" s="122">
        <v>0</v>
      </c>
      <c r="S5340" s="122">
        <v>0</v>
      </c>
      <c r="T5340" s="122">
        <v>0</v>
      </c>
      <c r="U5340" s="122">
        <v>0</v>
      </c>
      <c r="V5340" s="122">
        <v>0</v>
      </c>
      <c r="W5340" s="122">
        <v>0</v>
      </c>
      <c r="X5340" s="122">
        <v>0</v>
      </c>
      <c r="Y5340" s="122">
        <v>0</v>
      </c>
      <c r="Z5340" s="122">
        <v>0</v>
      </c>
      <c r="AA5340" s="122">
        <v>0</v>
      </c>
      <c r="AB5340" s="122">
        <v>0</v>
      </c>
      <c r="AC5340" s="122">
        <v>0</v>
      </c>
      <c r="AD5340" s="122">
        <v>0</v>
      </c>
      <c r="AE5340" s="122">
        <v>0</v>
      </c>
      <c r="AF5340" s="122">
        <v>0</v>
      </c>
      <c r="AG5340" s="122">
        <v>0</v>
      </c>
      <c r="AH5340" s="122">
        <v>0</v>
      </c>
      <c r="AI5340" s="122">
        <v>0</v>
      </c>
      <c r="AJ5340" s="122">
        <v>0</v>
      </c>
      <c r="AK5340" s="122">
        <v>0</v>
      </c>
      <c r="AL5340" s="122">
        <v>0</v>
      </c>
    </row>
    <row r="5341" spans="1:38" hidden="1" x14ac:dyDescent="0.25">
      <c r="A5341" s="122" t="s">
        <v>2030</v>
      </c>
      <c r="B5341" s="122">
        <v>1</v>
      </c>
      <c r="C5341" s="122" t="s">
        <v>2241</v>
      </c>
      <c r="D5341" s="122" t="s">
        <v>2091</v>
      </c>
      <c r="E5341" s="122">
        <v>97</v>
      </c>
      <c r="F5341" s="122">
        <v>0</v>
      </c>
      <c r="G5341" s="122">
        <v>0</v>
      </c>
      <c r="H5341" s="122">
        <v>0</v>
      </c>
      <c r="I5341" s="122">
        <v>0</v>
      </c>
      <c r="J5341" s="122">
        <v>0</v>
      </c>
      <c r="K5341" s="122">
        <v>0</v>
      </c>
      <c r="L5341" s="122">
        <v>0</v>
      </c>
      <c r="M5341" s="122">
        <v>0</v>
      </c>
      <c r="N5341" s="122">
        <v>0</v>
      </c>
      <c r="O5341" s="122">
        <v>0</v>
      </c>
      <c r="P5341" s="122">
        <v>0</v>
      </c>
      <c r="Q5341" s="122">
        <v>0</v>
      </c>
      <c r="R5341" s="122">
        <v>0</v>
      </c>
      <c r="S5341" s="122">
        <v>0</v>
      </c>
      <c r="T5341" s="122">
        <v>0</v>
      </c>
      <c r="U5341" s="122">
        <v>0</v>
      </c>
      <c r="V5341" s="122">
        <v>0</v>
      </c>
      <c r="W5341" s="122">
        <v>0</v>
      </c>
      <c r="X5341" s="122">
        <v>0</v>
      </c>
      <c r="Y5341" s="122">
        <v>0</v>
      </c>
      <c r="Z5341" s="122">
        <v>0</v>
      </c>
      <c r="AA5341" s="122">
        <v>0</v>
      </c>
      <c r="AB5341" s="122">
        <v>0</v>
      </c>
      <c r="AC5341" s="122">
        <v>0</v>
      </c>
      <c r="AD5341" s="122">
        <v>0</v>
      </c>
      <c r="AE5341" s="122">
        <v>0</v>
      </c>
      <c r="AF5341" s="122">
        <v>0</v>
      </c>
      <c r="AG5341" s="122">
        <v>0</v>
      </c>
      <c r="AH5341" s="122">
        <v>0</v>
      </c>
      <c r="AI5341" s="122">
        <v>0</v>
      </c>
      <c r="AJ5341" s="122">
        <v>0</v>
      </c>
      <c r="AK5341" s="122">
        <v>0</v>
      </c>
      <c r="AL5341" s="122">
        <v>0</v>
      </c>
    </row>
    <row r="5342" spans="1:38" hidden="1" x14ac:dyDescent="0.25">
      <c r="A5342" s="122" t="s">
        <v>2030</v>
      </c>
      <c r="B5342" s="122">
        <v>1</v>
      </c>
      <c r="C5342" s="122" t="s">
        <v>2241</v>
      </c>
      <c r="D5342" s="122" t="s">
        <v>2092</v>
      </c>
      <c r="E5342" s="122">
        <v>97</v>
      </c>
      <c r="F5342" s="122">
        <v>0.29323250944200002</v>
      </c>
      <c r="G5342" s="122">
        <v>0.26674518675600001</v>
      </c>
      <c r="H5342" s="122">
        <v>0.23220040958999999</v>
      </c>
      <c r="I5342" s="122">
        <v>0.183471752967</v>
      </c>
      <c r="J5342" s="122">
        <v>0.138129873042</v>
      </c>
      <c r="K5342" s="122">
        <v>0.122304214188</v>
      </c>
      <c r="L5342" s="122">
        <v>0.110842826178</v>
      </c>
      <c r="M5342" s="122">
        <v>9.8123992409999999E-2</v>
      </c>
      <c r="N5342" s="122">
        <v>9.4681154034000001E-2</v>
      </c>
      <c r="O5342" s="122">
        <v>8.6520230148000005E-2</v>
      </c>
      <c r="P5342" s="122">
        <v>6.5942753187000006E-2</v>
      </c>
      <c r="Q5342" s="122">
        <v>6.3492228939000001E-2</v>
      </c>
      <c r="R5342" s="122">
        <v>5.8731651039E-2</v>
      </c>
      <c r="S5342" s="122">
        <v>3.6684387749999998E-2</v>
      </c>
      <c r="T5342" s="122">
        <v>3.008808273E-2</v>
      </c>
      <c r="U5342" s="122">
        <v>3.4535680977000001E-2</v>
      </c>
      <c r="V5342" s="122">
        <v>6.6293450342999993E-2</v>
      </c>
      <c r="W5342" s="122">
        <v>0.115130936886</v>
      </c>
      <c r="X5342" s="122">
        <v>5.9551276367999999E-2</v>
      </c>
      <c r="Y5342" s="122">
        <v>3.5609285865E-2</v>
      </c>
      <c r="Z5342" s="122">
        <v>0.11031847860000001</v>
      </c>
      <c r="AA5342" s="122">
        <v>0.110387165871</v>
      </c>
      <c r="AB5342" s="122">
        <v>7.8914599752000006E-2</v>
      </c>
      <c r="AC5342" s="122">
        <v>7.1543760683999993E-2</v>
      </c>
      <c r="AD5342" s="122">
        <v>0.16248848649600001</v>
      </c>
      <c r="AE5342" s="122">
        <v>0.14354003202900001</v>
      </c>
      <c r="AF5342" s="122">
        <v>3.8318520002999998E-2</v>
      </c>
      <c r="AG5342" s="122">
        <v>1.4847289289999999E-2</v>
      </c>
      <c r="AH5342" s="122">
        <v>0.10075529204399999</v>
      </c>
      <c r="AI5342" s="122">
        <v>0.10618148786999999</v>
      </c>
      <c r="AJ5342" s="122">
        <v>0.11547553089</v>
      </c>
      <c r="AK5342" s="122">
        <v>0.118565655132</v>
      </c>
      <c r="AL5342" s="122">
        <v>0</v>
      </c>
    </row>
    <row r="5343" spans="1:38" hidden="1" x14ac:dyDescent="0.25">
      <c r="A5343" s="122" t="s">
        <v>2030</v>
      </c>
      <c r="B5343" s="122">
        <v>1</v>
      </c>
      <c r="C5343" s="122" t="s">
        <v>2241</v>
      </c>
      <c r="D5343" s="122" t="s">
        <v>2093</v>
      </c>
      <c r="E5343" s="122">
        <v>97</v>
      </c>
      <c r="F5343" s="122">
        <v>0</v>
      </c>
      <c r="G5343" s="122">
        <v>0</v>
      </c>
      <c r="H5343" s="122">
        <v>0</v>
      </c>
      <c r="I5343" s="122">
        <v>0</v>
      </c>
      <c r="J5343" s="122">
        <v>0</v>
      </c>
      <c r="K5343" s="122">
        <v>0</v>
      </c>
      <c r="L5343" s="122">
        <v>0</v>
      </c>
      <c r="M5343" s="122">
        <v>0</v>
      </c>
      <c r="N5343" s="122">
        <v>0</v>
      </c>
      <c r="O5343" s="122">
        <v>0</v>
      </c>
      <c r="P5343" s="122">
        <v>0</v>
      </c>
      <c r="Q5343" s="122">
        <v>0</v>
      </c>
      <c r="R5343" s="122">
        <v>0</v>
      </c>
      <c r="S5343" s="122">
        <v>0</v>
      </c>
      <c r="T5343" s="122">
        <v>0</v>
      </c>
      <c r="U5343" s="122">
        <v>0</v>
      </c>
      <c r="V5343" s="122">
        <v>0</v>
      </c>
      <c r="W5343" s="122">
        <v>0</v>
      </c>
      <c r="X5343" s="122">
        <v>0</v>
      </c>
      <c r="Y5343" s="122">
        <v>0</v>
      </c>
      <c r="Z5343" s="122">
        <v>0</v>
      </c>
      <c r="AA5343" s="122">
        <v>0</v>
      </c>
      <c r="AB5343" s="122">
        <v>0</v>
      </c>
      <c r="AC5343" s="122">
        <v>0</v>
      </c>
      <c r="AD5343" s="122">
        <v>0</v>
      </c>
      <c r="AE5343" s="122">
        <v>0</v>
      </c>
      <c r="AF5343" s="122">
        <v>0</v>
      </c>
      <c r="AG5343" s="122">
        <v>0</v>
      </c>
      <c r="AH5343" s="122">
        <v>0</v>
      </c>
      <c r="AI5343" s="122">
        <v>0</v>
      </c>
      <c r="AJ5343" s="122">
        <v>0</v>
      </c>
      <c r="AK5343" s="122">
        <v>0</v>
      </c>
      <c r="AL5343" s="122">
        <v>0</v>
      </c>
    </row>
    <row r="5344" spans="1:38" hidden="1" x14ac:dyDescent="0.25">
      <c r="A5344" s="122" t="s">
        <v>2030</v>
      </c>
      <c r="B5344" s="122">
        <v>1</v>
      </c>
      <c r="C5344" s="122" t="s">
        <v>2241</v>
      </c>
      <c r="D5344" s="122" t="s">
        <v>2094</v>
      </c>
      <c r="E5344" s="122">
        <v>97</v>
      </c>
      <c r="F5344" s="122">
        <v>0.88939451172299999</v>
      </c>
      <c r="G5344" s="122">
        <v>0.86126293833900003</v>
      </c>
      <c r="H5344" s="122">
        <v>0.85709121335399996</v>
      </c>
      <c r="I5344" s="122">
        <v>0.84418450340100004</v>
      </c>
      <c r="J5344" s="122">
        <v>0.58779206200199996</v>
      </c>
      <c r="K5344" s="122">
        <v>0.50732749231800001</v>
      </c>
      <c r="L5344" s="122">
        <v>0.46197366867599998</v>
      </c>
      <c r="M5344" s="122">
        <v>0.50712371339999995</v>
      </c>
      <c r="N5344" s="122">
        <v>0.37544837022900002</v>
      </c>
      <c r="O5344" s="122">
        <v>0.32212381581600003</v>
      </c>
      <c r="P5344" s="122">
        <v>0.48454553435699999</v>
      </c>
      <c r="Q5344" s="122">
        <v>0.45209098406100001</v>
      </c>
      <c r="R5344" s="122">
        <v>0.40615870328100001</v>
      </c>
      <c r="S5344" s="122">
        <v>0.51870776883900005</v>
      </c>
      <c r="T5344" s="122">
        <v>0.31397055080399999</v>
      </c>
      <c r="U5344" s="122">
        <v>0.39308842401900002</v>
      </c>
      <c r="V5344" s="122">
        <v>0.38425448941500001</v>
      </c>
      <c r="W5344" s="122">
        <v>0.48761782001699999</v>
      </c>
      <c r="X5344" s="122">
        <v>0.43625488022699999</v>
      </c>
      <c r="Y5344" s="122">
        <v>0.36153527095799998</v>
      </c>
      <c r="Z5344" s="122">
        <v>0.38448674126100002</v>
      </c>
      <c r="AA5344" s="122">
        <v>1.2667598914380001</v>
      </c>
      <c r="AB5344" s="122">
        <v>0.790946476377</v>
      </c>
      <c r="AC5344" s="122">
        <v>0.895114879089</v>
      </c>
      <c r="AD5344" s="122">
        <v>0.81881211747899996</v>
      </c>
      <c r="AE5344" s="122">
        <v>0.46474789860600002</v>
      </c>
      <c r="AF5344" s="122">
        <v>0.31702264536899999</v>
      </c>
      <c r="AG5344" s="122">
        <v>0.22014855438</v>
      </c>
      <c r="AH5344" s="122">
        <v>0.42776912956500002</v>
      </c>
      <c r="AI5344" s="122">
        <v>0.39237012905700003</v>
      </c>
      <c r="AJ5344" s="122">
        <v>0.73675012367399995</v>
      </c>
      <c r="AK5344" s="122">
        <v>0.58784967939900001</v>
      </c>
      <c r="AL5344" s="122">
        <v>0</v>
      </c>
    </row>
    <row r="5345" spans="1:38" hidden="1" x14ac:dyDescent="0.25">
      <c r="A5345" s="122" t="s">
        <v>2030</v>
      </c>
      <c r="B5345" s="122">
        <v>1</v>
      </c>
      <c r="C5345" s="122" t="s">
        <v>2241</v>
      </c>
      <c r="D5345" s="122" t="s">
        <v>2095</v>
      </c>
      <c r="E5345" s="122">
        <v>97</v>
      </c>
      <c r="F5345" s="122">
        <v>0</v>
      </c>
      <c r="G5345" s="122">
        <v>0</v>
      </c>
      <c r="H5345" s="122">
        <v>0</v>
      </c>
      <c r="I5345" s="122">
        <v>0</v>
      </c>
      <c r="J5345" s="122">
        <v>0</v>
      </c>
      <c r="K5345" s="122">
        <v>0</v>
      </c>
      <c r="L5345" s="122">
        <v>0</v>
      </c>
      <c r="M5345" s="122">
        <v>0</v>
      </c>
      <c r="N5345" s="122">
        <v>0</v>
      </c>
      <c r="O5345" s="122">
        <v>0</v>
      </c>
      <c r="P5345" s="122">
        <v>0</v>
      </c>
      <c r="Q5345" s="122">
        <v>0</v>
      </c>
      <c r="R5345" s="122">
        <v>0</v>
      </c>
      <c r="S5345" s="122">
        <v>0</v>
      </c>
      <c r="T5345" s="122">
        <v>0</v>
      </c>
      <c r="U5345" s="122">
        <v>0</v>
      </c>
      <c r="V5345" s="122">
        <v>0</v>
      </c>
      <c r="W5345" s="122">
        <v>0</v>
      </c>
      <c r="X5345" s="122">
        <v>0</v>
      </c>
      <c r="Y5345" s="122">
        <v>0</v>
      </c>
      <c r="Z5345" s="122">
        <v>0</v>
      </c>
      <c r="AA5345" s="122">
        <v>0</v>
      </c>
      <c r="AB5345" s="122">
        <v>0</v>
      </c>
      <c r="AC5345" s="122">
        <v>0</v>
      </c>
      <c r="AD5345" s="122">
        <v>0</v>
      </c>
      <c r="AE5345" s="122">
        <v>0</v>
      </c>
      <c r="AF5345" s="122">
        <v>0</v>
      </c>
      <c r="AG5345" s="122">
        <v>0</v>
      </c>
      <c r="AH5345" s="122">
        <v>0</v>
      </c>
      <c r="AI5345" s="122">
        <v>0</v>
      </c>
      <c r="AJ5345" s="122">
        <v>0</v>
      </c>
      <c r="AK5345" s="122">
        <v>0</v>
      </c>
      <c r="AL5345" s="122">
        <v>0</v>
      </c>
    </row>
    <row r="5346" spans="1:38" hidden="1" x14ac:dyDescent="0.25">
      <c r="A5346" s="122" t="s">
        <v>2030</v>
      </c>
      <c r="B5346" s="122">
        <v>1</v>
      </c>
      <c r="C5346" s="122" t="s">
        <v>2241</v>
      </c>
      <c r="D5346" s="122" t="s">
        <v>2096</v>
      </c>
      <c r="E5346" s="122">
        <v>97</v>
      </c>
      <c r="F5346" s="122">
        <v>0</v>
      </c>
      <c r="G5346" s="122">
        <v>0</v>
      </c>
      <c r="H5346" s="122">
        <v>0</v>
      </c>
      <c r="I5346" s="122">
        <v>0</v>
      </c>
      <c r="J5346" s="122">
        <v>0</v>
      </c>
      <c r="K5346" s="122">
        <v>0</v>
      </c>
      <c r="L5346" s="122">
        <v>0</v>
      </c>
      <c r="M5346" s="122">
        <v>0</v>
      </c>
      <c r="N5346" s="122">
        <v>0</v>
      </c>
      <c r="O5346" s="122">
        <v>0</v>
      </c>
      <c r="P5346" s="122">
        <v>0</v>
      </c>
      <c r="Q5346" s="122">
        <v>0</v>
      </c>
      <c r="R5346" s="122">
        <v>0</v>
      </c>
      <c r="S5346" s="122">
        <v>0</v>
      </c>
      <c r="T5346" s="122">
        <v>0</v>
      </c>
      <c r="U5346" s="122">
        <v>0</v>
      </c>
      <c r="V5346" s="122">
        <v>0</v>
      </c>
      <c r="W5346" s="122">
        <v>0</v>
      </c>
      <c r="X5346" s="122">
        <v>0</v>
      </c>
      <c r="Y5346" s="122">
        <v>0</v>
      </c>
      <c r="Z5346" s="122">
        <v>0</v>
      </c>
      <c r="AA5346" s="122">
        <v>0</v>
      </c>
      <c r="AB5346" s="122">
        <v>0</v>
      </c>
      <c r="AC5346" s="122">
        <v>0</v>
      </c>
      <c r="AD5346" s="122">
        <v>0</v>
      </c>
      <c r="AE5346" s="122">
        <v>0</v>
      </c>
      <c r="AF5346" s="122">
        <v>0</v>
      </c>
      <c r="AG5346" s="122">
        <v>0</v>
      </c>
      <c r="AH5346" s="122">
        <v>0</v>
      </c>
      <c r="AI5346" s="122">
        <v>0</v>
      </c>
      <c r="AJ5346" s="122">
        <v>0</v>
      </c>
      <c r="AK5346" s="122">
        <v>0</v>
      </c>
      <c r="AL5346" s="122">
        <v>0</v>
      </c>
    </row>
    <row r="5347" spans="1:38" hidden="1" x14ac:dyDescent="0.25">
      <c r="A5347" s="122" t="s">
        <v>2030</v>
      </c>
      <c r="B5347" s="122">
        <v>1</v>
      </c>
      <c r="C5347" s="122" t="s">
        <v>2241</v>
      </c>
      <c r="D5347" s="122" t="s">
        <v>2097</v>
      </c>
      <c r="E5347" s="122">
        <v>97</v>
      </c>
      <c r="F5347" s="122">
        <v>3.8111488502099999</v>
      </c>
      <c r="G5347" s="122">
        <v>3.322120934145</v>
      </c>
      <c r="H5347" s="122">
        <v>3.4180241462400001</v>
      </c>
      <c r="I5347" s="122">
        <v>3.3514929646499998</v>
      </c>
      <c r="J5347" s="122">
        <v>3.4141361326170001</v>
      </c>
      <c r="K5347" s="122">
        <v>3.1695926353589998</v>
      </c>
      <c r="L5347" s="122">
        <v>3.2592585693929998</v>
      </c>
      <c r="M5347" s="122">
        <v>1.9639422400319999</v>
      </c>
      <c r="N5347" s="122">
        <v>0.39563494818</v>
      </c>
      <c r="O5347" s="122">
        <v>0.16353203004</v>
      </c>
      <c r="P5347" s="122">
        <v>0.49179360339599998</v>
      </c>
      <c r="Q5347" s="122">
        <v>0.17700372040199999</v>
      </c>
      <c r="R5347" s="122">
        <v>0.42572055986399998</v>
      </c>
      <c r="S5347" s="122">
        <v>0.26593852956000003</v>
      </c>
      <c r="T5347" s="122">
        <v>0.215619168162</v>
      </c>
      <c r="U5347" s="122">
        <v>0.248487932094</v>
      </c>
      <c r="V5347" s="122">
        <v>0</v>
      </c>
      <c r="W5347" s="122">
        <v>0</v>
      </c>
      <c r="X5347" s="122">
        <v>0</v>
      </c>
      <c r="Y5347" s="122">
        <v>0</v>
      </c>
      <c r="Z5347" s="122">
        <v>0</v>
      </c>
      <c r="AA5347" s="122">
        <v>0</v>
      </c>
      <c r="AB5347" s="122">
        <v>0</v>
      </c>
      <c r="AC5347" s="122">
        <v>0</v>
      </c>
      <c r="AD5347" s="122">
        <v>0</v>
      </c>
      <c r="AE5347" s="122">
        <v>0</v>
      </c>
      <c r="AF5347" s="122">
        <v>0</v>
      </c>
      <c r="AG5347" s="122">
        <v>0</v>
      </c>
      <c r="AH5347" s="122">
        <v>0</v>
      </c>
      <c r="AI5347" s="122">
        <v>0</v>
      </c>
      <c r="AJ5347" s="122">
        <v>0</v>
      </c>
      <c r="AK5347" s="122">
        <v>0</v>
      </c>
      <c r="AL5347" s="122">
        <v>0</v>
      </c>
    </row>
    <row r="5348" spans="1:38" hidden="1" x14ac:dyDescent="0.25">
      <c r="A5348" s="122" t="s">
        <v>2030</v>
      </c>
      <c r="B5348" s="122">
        <v>1</v>
      </c>
      <c r="C5348" s="122" t="s">
        <v>2241</v>
      </c>
      <c r="D5348" s="122" t="s">
        <v>2098</v>
      </c>
      <c r="E5348" s="122">
        <v>97</v>
      </c>
      <c r="F5348" s="122">
        <v>0</v>
      </c>
      <c r="G5348" s="122">
        <v>0</v>
      </c>
      <c r="H5348" s="122">
        <v>0</v>
      </c>
      <c r="I5348" s="122">
        <v>0</v>
      </c>
      <c r="J5348" s="122">
        <v>0</v>
      </c>
      <c r="K5348" s="122">
        <v>0</v>
      </c>
      <c r="L5348" s="122">
        <v>0</v>
      </c>
      <c r="M5348" s="122">
        <v>0</v>
      </c>
      <c r="N5348" s="122">
        <v>0</v>
      </c>
      <c r="O5348" s="122">
        <v>0</v>
      </c>
      <c r="P5348" s="122">
        <v>0</v>
      </c>
      <c r="Q5348" s="122">
        <v>0</v>
      </c>
      <c r="R5348" s="122">
        <v>0</v>
      </c>
      <c r="S5348" s="122">
        <v>0</v>
      </c>
      <c r="T5348" s="122">
        <v>0</v>
      </c>
      <c r="U5348" s="122">
        <v>0</v>
      </c>
      <c r="V5348" s="122">
        <v>0</v>
      </c>
      <c r="W5348" s="122">
        <v>0</v>
      </c>
      <c r="X5348" s="122">
        <v>0</v>
      </c>
      <c r="Y5348" s="122">
        <v>0</v>
      </c>
      <c r="Z5348" s="122">
        <v>0</v>
      </c>
      <c r="AA5348" s="122">
        <v>0</v>
      </c>
      <c r="AB5348" s="122">
        <v>0</v>
      </c>
      <c r="AC5348" s="122">
        <v>0</v>
      </c>
      <c r="AD5348" s="122">
        <v>0</v>
      </c>
      <c r="AE5348" s="122">
        <v>0</v>
      </c>
      <c r="AF5348" s="122">
        <v>0</v>
      </c>
      <c r="AG5348" s="122">
        <v>0</v>
      </c>
      <c r="AH5348" s="122">
        <v>0</v>
      </c>
      <c r="AI5348" s="122">
        <v>0</v>
      </c>
      <c r="AJ5348" s="122">
        <v>0</v>
      </c>
      <c r="AK5348" s="122">
        <v>0</v>
      </c>
      <c r="AL5348" s="122">
        <v>0</v>
      </c>
    </row>
    <row r="5349" spans="1:38" hidden="1" x14ac:dyDescent="0.25">
      <c r="A5349" s="122" t="s">
        <v>2030</v>
      </c>
      <c r="B5349" s="122">
        <v>1</v>
      </c>
      <c r="C5349" s="122" t="s">
        <v>2241</v>
      </c>
      <c r="D5349" s="122" t="s">
        <v>2099</v>
      </c>
      <c r="E5349" s="122">
        <v>97</v>
      </c>
      <c r="F5349" s="122">
        <v>0</v>
      </c>
      <c r="G5349" s="122">
        <v>0</v>
      </c>
      <c r="H5349" s="122">
        <v>0</v>
      </c>
      <c r="I5349" s="122">
        <v>0</v>
      </c>
      <c r="J5349" s="122">
        <v>0</v>
      </c>
      <c r="K5349" s="122">
        <v>0</v>
      </c>
      <c r="L5349" s="122">
        <v>0</v>
      </c>
      <c r="M5349" s="122">
        <v>0</v>
      </c>
      <c r="N5349" s="122">
        <v>0</v>
      </c>
      <c r="O5349" s="122">
        <v>0</v>
      </c>
      <c r="P5349" s="122">
        <v>0</v>
      </c>
      <c r="Q5349" s="122">
        <v>0</v>
      </c>
      <c r="R5349" s="122">
        <v>0</v>
      </c>
      <c r="S5349" s="122">
        <v>0</v>
      </c>
      <c r="T5349" s="122">
        <v>0</v>
      </c>
      <c r="U5349" s="122">
        <v>0</v>
      </c>
      <c r="V5349" s="122">
        <v>0</v>
      </c>
      <c r="W5349" s="122">
        <v>0</v>
      </c>
      <c r="X5349" s="122">
        <v>0</v>
      </c>
      <c r="Y5349" s="122">
        <v>0</v>
      </c>
      <c r="Z5349" s="122">
        <v>0</v>
      </c>
      <c r="AA5349" s="122">
        <v>0</v>
      </c>
      <c r="AB5349" s="122">
        <v>0</v>
      </c>
      <c r="AC5349" s="122">
        <v>0</v>
      </c>
      <c r="AD5349" s="122">
        <v>0</v>
      </c>
      <c r="AE5349" s="122">
        <v>0</v>
      </c>
      <c r="AF5349" s="122">
        <v>0</v>
      </c>
      <c r="AG5349" s="122">
        <v>0</v>
      </c>
      <c r="AH5349" s="122">
        <v>0</v>
      </c>
      <c r="AI5349" s="122">
        <v>0</v>
      </c>
      <c r="AJ5349" s="122">
        <v>0</v>
      </c>
      <c r="AK5349" s="122">
        <v>0</v>
      </c>
      <c r="AL5349" s="122">
        <v>0</v>
      </c>
    </row>
    <row r="5350" spans="1:38" hidden="1" x14ac:dyDescent="0.25">
      <c r="A5350" s="122" t="s">
        <v>2030</v>
      </c>
      <c r="B5350" s="122">
        <v>1</v>
      </c>
      <c r="C5350" s="122" t="s">
        <v>2241</v>
      </c>
      <c r="D5350" s="122" t="s">
        <v>2100</v>
      </c>
      <c r="E5350" s="122">
        <v>97</v>
      </c>
      <c r="F5350" s="122">
        <v>0</v>
      </c>
      <c r="G5350" s="122">
        <v>0</v>
      </c>
      <c r="H5350" s="122">
        <v>0</v>
      </c>
      <c r="I5350" s="122">
        <v>0</v>
      </c>
      <c r="J5350" s="122">
        <v>0</v>
      </c>
      <c r="K5350" s="122">
        <v>0</v>
      </c>
      <c r="L5350" s="122">
        <v>0</v>
      </c>
      <c r="M5350" s="122">
        <v>0</v>
      </c>
      <c r="N5350" s="122">
        <v>0</v>
      </c>
      <c r="O5350" s="122">
        <v>0</v>
      </c>
      <c r="P5350" s="122">
        <v>0</v>
      </c>
      <c r="Q5350" s="122">
        <v>0</v>
      </c>
      <c r="R5350" s="122">
        <v>0</v>
      </c>
      <c r="S5350" s="122">
        <v>0</v>
      </c>
      <c r="T5350" s="122">
        <v>0</v>
      </c>
      <c r="U5350" s="122">
        <v>0</v>
      </c>
      <c r="V5350" s="122">
        <v>0</v>
      </c>
      <c r="W5350" s="122">
        <v>0</v>
      </c>
      <c r="X5350" s="122">
        <v>0</v>
      </c>
      <c r="Y5350" s="122">
        <v>0</v>
      </c>
      <c r="Z5350" s="122">
        <v>0</v>
      </c>
      <c r="AA5350" s="122">
        <v>0</v>
      </c>
      <c r="AB5350" s="122">
        <v>0</v>
      </c>
      <c r="AC5350" s="122">
        <v>0</v>
      </c>
      <c r="AD5350" s="122">
        <v>0</v>
      </c>
      <c r="AE5350" s="122">
        <v>0</v>
      </c>
      <c r="AF5350" s="122">
        <v>0</v>
      </c>
      <c r="AG5350" s="122">
        <v>0</v>
      </c>
      <c r="AH5350" s="122">
        <v>0</v>
      </c>
      <c r="AI5350" s="122">
        <v>0</v>
      </c>
      <c r="AJ5350" s="122">
        <v>0</v>
      </c>
      <c r="AK5350" s="122">
        <v>0</v>
      </c>
      <c r="AL5350" s="122">
        <v>0</v>
      </c>
    </row>
    <row r="5351" spans="1:38" hidden="1" x14ac:dyDescent="0.25">
      <c r="A5351" s="122" t="s">
        <v>2030</v>
      </c>
      <c r="B5351" s="122">
        <v>1</v>
      </c>
      <c r="C5351" s="122" t="s">
        <v>2241</v>
      </c>
      <c r="D5351" s="122" t="s">
        <v>2101</v>
      </c>
      <c r="E5351" s="122">
        <v>97</v>
      </c>
      <c r="F5351" s="122">
        <v>2.1817122580260002</v>
      </c>
      <c r="G5351" s="122">
        <v>0.62944418791500001</v>
      </c>
      <c r="H5351" s="122">
        <v>0.50743575147599995</v>
      </c>
      <c r="I5351" s="122">
        <v>0.55541147756099996</v>
      </c>
      <c r="J5351" s="122">
        <v>0.50077550831399997</v>
      </c>
      <c r="K5351" s="122">
        <v>0.51366670187999997</v>
      </c>
      <c r="L5351" s="122">
        <v>0.31463563649100001</v>
      </c>
      <c r="M5351" s="122">
        <v>0.33422158687499998</v>
      </c>
      <c r="N5351" s="122">
        <v>0.24129313983</v>
      </c>
      <c r="O5351" s="122">
        <v>0.27369629379900001</v>
      </c>
      <c r="P5351" s="122">
        <v>0.31540562641800002</v>
      </c>
      <c r="Q5351" s="122">
        <v>0.369271834041</v>
      </c>
      <c r="R5351" s="122">
        <v>0.32961160690500002</v>
      </c>
      <c r="S5351" s="122">
        <v>0.37056680220900001</v>
      </c>
      <c r="T5351" s="122">
        <v>0.27222416362200003</v>
      </c>
      <c r="U5351" s="122">
        <v>0.35337489737700001</v>
      </c>
      <c r="V5351" s="122">
        <v>0.21990244249800001</v>
      </c>
      <c r="W5351" s="122">
        <v>0.16265214737100001</v>
      </c>
      <c r="X5351" s="122">
        <v>0.123134356662</v>
      </c>
      <c r="Y5351" s="122">
        <v>0.31952419460999998</v>
      </c>
      <c r="Z5351" s="122">
        <v>0.18075553550099999</v>
      </c>
      <c r="AA5351" s="122">
        <v>0.131462082831</v>
      </c>
      <c r="AB5351" s="122">
        <v>0.233345220273</v>
      </c>
      <c r="AC5351" s="122">
        <v>0.23667692991</v>
      </c>
      <c r="AD5351" s="122">
        <v>0.25919142074399998</v>
      </c>
      <c r="AE5351" s="122">
        <v>0.36121850071200001</v>
      </c>
      <c r="AF5351" s="122">
        <v>3.1979441070000003E-2</v>
      </c>
      <c r="AG5351" s="122">
        <v>0</v>
      </c>
      <c r="AH5351" s="122">
        <v>8.4513488888999996E-2</v>
      </c>
      <c r="AI5351" s="122">
        <v>0.22377398399099999</v>
      </c>
      <c r="AJ5351" s="122">
        <v>0.108134765976</v>
      </c>
      <c r="AK5351" s="122">
        <v>0.113462804505</v>
      </c>
      <c r="AL5351" s="122">
        <v>0</v>
      </c>
    </row>
    <row r="5352" spans="1:38" hidden="1" x14ac:dyDescent="0.25">
      <c r="A5352" s="122" t="s">
        <v>2030</v>
      </c>
      <c r="B5352" s="122">
        <v>1</v>
      </c>
      <c r="C5352" s="122" t="s">
        <v>2241</v>
      </c>
      <c r="D5352" s="122" t="s">
        <v>2135</v>
      </c>
      <c r="E5352" s="122">
        <v>97</v>
      </c>
      <c r="F5352" s="122">
        <v>0</v>
      </c>
      <c r="G5352" s="122">
        <v>0</v>
      </c>
      <c r="H5352" s="122">
        <v>0</v>
      </c>
      <c r="I5352" s="122">
        <v>0</v>
      </c>
      <c r="J5352" s="122">
        <v>0</v>
      </c>
      <c r="K5352" s="122">
        <v>0</v>
      </c>
      <c r="L5352" s="122">
        <v>0</v>
      </c>
      <c r="M5352" s="122">
        <v>0</v>
      </c>
      <c r="N5352" s="122">
        <v>0</v>
      </c>
      <c r="O5352" s="122">
        <v>0</v>
      </c>
      <c r="P5352" s="122">
        <v>0</v>
      </c>
      <c r="Q5352" s="122">
        <v>0</v>
      </c>
      <c r="R5352" s="122">
        <v>0</v>
      </c>
      <c r="S5352" s="122">
        <v>0</v>
      </c>
      <c r="T5352" s="122">
        <v>0</v>
      </c>
      <c r="U5352" s="122">
        <v>0</v>
      </c>
      <c r="V5352" s="122">
        <v>0</v>
      </c>
      <c r="W5352" s="122">
        <v>0</v>
      </c>
      <c r="X5352" s="122">
        <v>0</v>
      </c>
      <c r="Y5352" s="122">
        <v>0</v>
      </c>
      <c r="Z5352" s="122">
        <v>0</v>
      </c>
      <c r="AA5352" s="122">
        <v>0</v>
      </c>
      <c r="AB5352" s="122">
        <v>0</v>
      </c>
      <c r="AC5352" s="122">
        <v>0</v>
      </c>
      <c r="AD5352" s="122">
        <v>0</v>
      </c>
      <c r="AE5352" s="122">
        <v>0</v>
      </c>
      <c r="AF5352" s="122">
        <v>0</v>
      </c>
      <c r="AG5352" s="122">
        <v>0</v>
      </c>
      <c r="AH5352" s="122">
        <v>0</v>
      </c>
      <c r="AI5352" s="122">
        <v>0</v>
      </c>
      <c r="AJ5352" s="122">
        <v>0</v>
      </c>
      <c r="AK5352" s="122">
        <v>0</v>
      </c>
      <c r="AL5352" s="122">
        <v>0</v>
      </c>
    </row>
    <row r="5353" spans="1:38" hidden="1" x14ac:dyDescent="0.25">
      <c r="A5353" s="122" t="s">
        <v>2030</v>
      </c>
      <c r="B5353" s="122">
        <v>1</v>
      </c>
      <c r="C5353" s="122" t="s">
        <v>2241</v>
      </c>
      <c r="D5353" s="122" t="s">
        <v>2102</v>
      </c>
      <c r="E5353" s="122">
        <v>97</v>
      </c>
      <c r="F5353" s="122">
        <v>0</v>
      </c>
      <c r="G5353" s="122">
        <v>0</v>
      </c>
      <c r="H5353" s="122">
        <v>0</v>
      </c>
      <c r="I5353" s="122">
        <v>0</v>
      </c>
      <c r="J5353" s="122">
        <v>0</v>
      </c>
      <c r="K5353" s="122">
        <v>0</v>
      </c>
      <c r="L5353" s="122">
        <v>0</v>
      </c>
      <c r="M5353" s="122">
        <v>0</v>
      </c>
      <c r="N5353" s="122">
        <v>0</v>
      </c>
      <c r="O5353" s="122">
        <v>0</v>
      </c>
      <c r="P5353" s="122">
        <v>0</v>
      </c>
      <c r="Q5353" s="122">
        <v>0</v>
      </c>
      <c r="R5353" s="122">
        <v>0</v>
      </c>
      <c r="S5353" s="122">
        <v>0</v>
      </c>
      <c r="T5353" s="122">
        <v>0</v>
      </c>
      <c r="U5353" s="122">
        <v>0</v>
      </c>
      <c r="V5353" s="122">
        <v>0</v>
      </c>
      <c r="W5353" s="122">
        <v>0</v>
      </c>
      <c r="X5353" s="122">
        <v>0</v>
      </c>
      <c r="Y5353" s="122">
        <v>0</v>
      </c>
      <c r="Z5353" s="122">
        <v>0</v>
      </c>
      <c r="AA5353" s="122">
        <v>0</v>
      </c>
      <c r="AB5353" s="122">
        <v>0</v>
      </c>
      <c r="AC5353" s="122">
        <v>0</v>
      </c>
      <c r="AD5353" s="122">
        <v>0</v>
      </c>
      <c r="AE5353" s="122">
        <v>0</v>
      </c>
      <c r="AF5353" s="122">
        <v>0</v>
      </c>
      <c r="AG5353" s="122">
        <v>0</v>
      </c>
      <c r="AH5353" s="122">
        <v>0</v>
      </c>
      <c r="AI5353" s="122">
        <v>0</v>
      </c>
      <c r="AJ5353" s="122">
        <v>0</v>
      </c>
      <c r="AK5353" s="122">
        <v>0</v>
      </c>
      <c r="AL5353" s="122">
        <v>0</v>
      </c>
    </row>
    <row r="5354" spans="1:38" hidden="1" x14ac:dyDescent="0.25">
      <c r="A5354" s="122" t="s">
        <v>2030</v>
      </c>
      <c r="B5354" s="122">
        <v>1</v>
      </c>
      <c r="C5354" s="122" t="s">
        <v>2241</v>
      </c>
      <c r="D5354" s="122" t="s">
        <v>2103</v>
      </c>
      <c r="E5354" s="122">
        <v>97</v>
      </c>
      <c r="F5354" s="122">
        <v>1.479535877217</v>
      </c>
      <c r="G5354" s="122">
        <v>1.271644125141</v>
      </c>
      <c r="H5354" s="122">
        <v>1.2073301872740001</v>
      </c>
      <c r="I5354" s="122">
        <v>1.084355006919</v>
      </c>
      <c r="J5354" s="122">
        <v>1.553716656732</v>
      </c>
      <c r="K5354" s="122">
        <v>1.4872045377959999</v>
      </c>
      <c r="L5354" s="122">
        <v>1.2179076187260001</v>
      </c>
      <c r="M5354" s="122">
        <v>1.1161312359360001</v>
      </c>
      <c r="N5354" s="122">
        <v>1.1009947168980001</v>
      </c>
      <c r="O5354" s="122">
        <v>1.1014876309079999</v>
      </c>
      <c r="P5354" s="122">
        <v>1.3598270667900001</v>
      </c>
      <c r="Q5354" s="122">
        <v>4.5799546397999998E-2</v>
      </c>
      <c r="R5354" s="122">
        <v>0.439181951535</v>
      </c>
      <c r="S5354" s="122">
        <v>0.212827091961</v>
      </c>
      <c r="T5354" s="122">
        <v>0.15225622911</v>
      </c>
      <c r="U5354" s="122">
        <v>9.2624395944000001E-2</v>
      </c>
      <c r="V5354" s="122">
        <v>6.6771648119999999E-2</v>
      </c>
      <c r="W5354" s="122">
        <v>0.25857685697999999</v>
      </c>
      <c r="X5354" s="122">
        <v>0.230864155983</v>
      </c>
      <c r="Y5354" s="122">
        <v>4.2077045480999997E-2</v>
      </c>
      <c r="Z5354" s="122">
        <v>0</v>
      </c>
      <c r="AA5354" s="122">
        <v>0</v>
      </c>
      <c r="AB5354" s="122">
        <v>0</v>
      </c>
      <c r="AC5354" s="122">
        <v>0</v>
      </c>
      <c r="AD5354" s="122">
        <v>0</v>
      </c>
      <c r="AE5354" s="122">
        <v>0</v>
      </c>
      <c r="AF5354" s="122">
        <v>0</v>
      </c>
      <c r="AG5354" s="122">
        <v>0</v>
      </c>
      <c r="AH5354" s="122">
        <v>0</v>
      </c>
      <c r="AI5354" s="122">
        <v>0</v>
      </c>
      <c r="AJ5354" s="122">
        <v>0</v>
      </c>
      <c r="AK5354" s="122">
        <v>0</v>
      </c>
      <c r="AL5354" s="122">
        <v>0</v>
      </c>
    </row>
    <row r="5355" spans="1:38" hidden="1" x14ac:dyDescent="0.25">
      <c r="A5355" s="122" t="s">
        <v>2030</v>
      </c>
      <c r="B5355" s="122">
        <v>1</v>
      </c>
      <c r="C5355" s="122" t="s">
        <v>2241</v>
      </c>
      <c r="D5355" s="122" t="s">
        <v>2104</v>
      </c>
      <c r="E5355" s="122">
        <v>97</v>
      </c>
      <c r="F5355" s="122">
        <v>0</v>
      </c>
      <c r="G5355" s="122">
        <v>0</v>
      </c>
      <c r="H5355" s="122">
        <v>0</v>
      </c>
      <c r="I5355" s="122">
        <v>0</v>
      </c>
      <c r="J5355" s="122">
        <v>0</v>
      </c>
      <c r="K5355" s="122">
        <v>0</v>
      </c>
      <c r="L5355" s="122">
        <v>0</v>
      </c>
      <c r="M5355" s="122">
        <v>0</v>
      </c>
      <c r="N5355" s="122">
        <v>0</v>
      </c>
      <c r="O5355" s="122">
        <v>0</v>
      </c>
      <c r="P5355" s="122">
        <v>0</v>
      </c>
      <c r="Q5355" s="122">
        <v>0</v>
      </c>
      <c r="R5355" s="122">
        <v>0</v>
      </c>
      <c r="S5355" s="122">
        <v>0</v>
      </c>
      <c r="T5355" s="122">
        <v>0</v>
      </c>
      <c r="U5355" s="122">
        <v>0</v>
      </c>
      <c r="V5355" s="122">
        <v>0</v>
      </c>
      <c r="W5355" s="122">
        <v>0</v>
      </c>
      <c r="X5355" s="122">
        <v>0</v>
      </c>
      <c r="Y5355" s="122">
        <v>0</v>
      </c>
      <c r="Z5355" s="122">
        <v>0</v>
      </c>
      <c r="AA5355" s="122">
        <v>0</v>
      </c>
      <c r="AB5355" s="122">
        <v>0</v>
      </c>
      <c r="AC5355" s="122">
        <v>0</v>
      </c>
      <c r="AD5355" s="122">
        <v>0</v>
      </c>
      <c r="AE5355" s="122">
        <v>0</v>
      </c>
      <c r="AF5355" s="122">
        <v>0</v>
      </c>
      <c r="AG5355" s="122">
        <v>0</v>
      </c>
      <c r="AH5355" s="122">
        <v>0</v>
      </c>
      <c r="AI5355" s="122">
        <v>0</v>
      </c>
      <c r="AJ5355" s="122">
        <v>0</v>
      </c>
      <c r="AK5355" s="122">
        <v>0</v>
      </c>
      <c r="AL5355" s="122">
        <v>0</v>
      </c>
    </row>
    <row r="5356" spans="1:38" hidden="1" x14ac:dyDescent="0.25">
      <c r="A5356" s="122" t="s">
        <v>2030</v>
      </c>
      <c r="B5356" s="122">
        <v>1</v>
      </c>
      <c r="C5356" s="122" t="s">
        <v>2241</v>
      </c>
      <c r="D5356" s="122" t="s">
        <v>2105</v>
      </c>
      <c r="E5356" s="122">
        <v>97</v>
      </c>
      <c r="F5356" s="122">
        <v>0</v>
      </c>
      <c r="G5356" s="122">
        <v>0</v>
      </c>
      <c r="H5356" s="122">
        <v>0</v>
      </c>
      <c r="I5356" s="122">
        <v>0</v>
      </c>
      <c r="J5356" s="122">
        <v>0</v>
      </c>
      <c r="K5356" s="122">
        <v>0</v>
      </c>
      <c r="L5356" s="122">
        <v>0</v>
      </c>
      <c r="M5356" s="122">
        <v>0</v>
      </c>
      <c r="N5356" s="122">
        <v>0</v>
      </c>
      <c r="O5356" s="122">
        <v>0</v>
      </c>
      <c r="P5356" s="122">
        <v>0</v>
      </c>
      <c r="Q5356" s="122">
        <v>0</v>
      </c>
      <c r="R5356" s="122">
        <v>0</v>
      </c>
      <c r="S5356" s="122">
        <v>0</v>
      </c>
      <c r="T5356" s="122">
        <v>0</v>
      </c>
      <c r="U5356" s="122">
        <v>0</v>
      </c>
      <c r="V5356" s="122">
        <v>0</v>
      </c>
      <c r="W5356" s="122">
        <v>0</v>
      </c>
      <c r="X5356" s="122">
        <v>0</v>
      </c>
      <c r="Y5356" s="122">
        <v>0</v>
      </c>
      <c r="Z5356" s="122">
        <v>0</v>
      </c>
      <c r="AA5356" s="122">
        <v>0</v>
      </c>
      <c r="AB5356" s="122">
        <v>0</v>
      </c>
      <c r="AC5356" s="122">
        <v>0</v>
      </c>
      <c r="AD5356" s="122">
        <v>0</v>
      </c>
      <c r="AE5356" s="122">
        <v>0</v>
      </c>
      <c r="AF5356" s="122">
        <v>0</v>
      </c>
      <c r="AG5356" s="122">
        <v>0</v>
      </c>
      <c r="AH5356" s="122">
        <v>0</v>
      </c>
      <c r="AI5356" s="122">
        <v>0</v>
      </c>
      <c r="AJ5356" s="122">
        <v>0</v>
      </c>
      <c r="AK5356" s="122">
        <v>0</v>
      </c>
      <c r="AL5356" s="122">
        <v>0</v>
      </c>
    </row>
    <row r="5357" spans="1:38" hidden="1" x14ac:dyDescent="0.25">
      <c r="A5357" s="122" t="s">
        <v>2030</v>
      </c>
      <c r="B5357" s="122">
        <v>1</v>
      </c>
      <c r="C5357" s="122" t="s">
        <v>2241</v>
      </c>
      <c r="D5357" s="122" t="s">
        <v>475</v>
      </c>
      <c r="E5357" s="122">
        <v>97</v>
      </c>
      <c r="F5357" s="122">
        <v>0</v>
      </c>
      <c r="G5357" s="122">
        <v>0</v>
      </c>
      <c r="H5357" s="122">
        <v>0</v>
      </c>
      <c r="I5357" s="122">
        <v>0</v>
      </c>
      <c r="J5357" s="122">
        <v>0</v>
      </c>
      <c r="K5357" s="122">
        <v>0</v>
      </c>
      <c r="L5357" s="122">
        <v>0</v>
      </c>
      <c r="M5357" s="122">
        <v>0</v>
      </c>
      <c r="N5357" s="122">
        <v>0</v>
      </c>
      <c r="O5357" s="122">
        <v>0</v>
      </c>
      <c r="P5357" s="122">
        <v>0</v>
      </c>
      <c r="Q5357" s="122">
        <v>0</v>
      </c>
      <c r="R5357" s="122">
        <v>0</v>
      </c>
      <c r="S5357" s="122">
        <v>0</v>
      </c>
      <c r="T5357" s="122">
        <v>0</v>
      </c>
      <c r="U5357" s="122">
        <v>0</v>
      </c>
      <c r="V5357" s="122">
        <v>0</v>
      </c>
      <c r="W5357" s="122">
        <v>0</v>
      </c>
      <c r="X5357" s="122">
        <v>0</v>
      </c>
      <c r="Y5357" s="122">
        <v>0</v>
      </c>
      <c r="Z5357" s="122">
        <v>0</v>
      </c>
      <c r="AA5357" s="122">
        <v>0</v>
      </c>
      <c r="AB5357" s="122">
        <v>0</v>
      </c>
      <c r="AC5357" s="122">
        <v>0</v>
      </c>
      <c r="AD5357" s="122">
        <v>0</v>
      </c>
      <c r="AE5357" s="122">
        <v>0</v>
      </c>
      <c r="AF5357" s="122">
        <v>0</v>
      </c>
      <c r="AG5357" s="122">
        <v>0</v>
      </c>
      <c r="AH5357" s="122">
        <v>0</v>
      </c>
      <c r="AI5357" s="122">
        <v>0</v>
      </c>
      <c r="AJ5357" s="122">
        <v>0</v>
      </c>
      <c r="AK5357" s="122">
        <v>0</v>
      </c>
      <c r="AL5357" s="122">
        <v>0</v>
      </c>
    </row>
    <row r="5358" spans="1:38" hidden="1" x14ac:dyDescent="0.25">
      <c r="A5358" s="122" t="s">
        <v>2030</v>
      </c>
      <c r="B5358" s="122">
        <v>1</v>
      </c>
      <c r="C5358" s="122" t="s">
        <v>2241</v>
      </c>
      <c r="D5358" s="122" t="s">
        <v>2106</v>
      </c>
      <c r="E5358" s="122">
        <v>97</v>
      </c>
      <c r="F5358" s="122">
        <v>0</v>
      </c>
      <c r="G5358" s="122">
        <v>0</v>
      </c>
      <c r="H5358" s="122">
        <v>0</v>
      </c>
      <c r="I5358" s="122">
        <v>0</v>
      </c>
      <c r="J5358" s="122">
        <v>0</v>
      </c>
      <c r="K5358" s="122">
        <v>0</v>
      </c>
      <c r="L5358" s="122">
        <v>0</v>
      </c>
      <c r="M5358" s="122">
        <v>0</v>
      </c>
      <c r="N5358" s="122">
        <v>0</v>
      </c>
      <c r="O5358" s="122">
        <v>0</v>
      </c>
      <c r="P5358" s="122">
        <v>0</v>
      </c>
      <c r="Q5358" s="122">
        <v>0</v>
      </c>
      <c r="R5358" s="122">
        <v>0</v>
      </c>
      <c r="S5358" s="122">
        <v>0</v>
      </c>
      <c r="T5358" s="122">
        <v>0</v>
      </c>
      <c r="U5358" s="122">
        <v>0</v>
      </c>
      <c r="V5358" s="122">
        <v>0</v>
      </c>
      <c r="W5358" s="122">
        <v>0</v>
      </c>
      <c r="X5358" s="122">
        <v>0</v>
      </c>
      <c r="Y5358" s="122">
        <v>0</v>
      </c>
      <c r="Z5358" s="122">
        <v>0</v>
      </c>
      <c r="AA5358" s="122">
        <v>0</v>
      </c>
      <c r="AB5358" s="122">
        <v>0</v>
      </c>
      <c r="AC5358" s="122">
        <v>0</v>
      </c>
      <c r="AD5358" s="122">
        <v>0</v>
      </c>
      <c r="AE5358" s="122">
        <v>0</v>
      </c>
      <c r="AF5358" s="122">
        <v>0</v>
      </c>
      <c r="AG5358" s="122">
        <v>0</v>
      </c>
      <c r="AH5358" s="122">
        <v>0</v>
      </c>
      <c r="AI5358" s="122">
        <v>0</v>
      </c>
      <c r="AJ5358" s="122">
        <v>0</v>
      </c>
      <c r="AK5358" s="122">
        <v>0</v>
      </c>
      <c r="AL5358" s="122">
        <v>0</v>
      </c>
    </row>
    <row r="5359" spans="1:38" hidden="1" x14ac:dyDescent="0.25">
      <c r="A5359" s="122" t="s">
        <v>2030</v>
      </c>
      <c r="B5359" s="122">
        <v>1</v>
      </c>
      <c r="C5359" s="122" t="s">
        <v>2241</v>
      </c>
      <c r="D5359" s="122" t="s">
        <v>2107</v>
      </c>
      <c r="E5359" s="122">
        <v>97</v>
      </c>
      <c r="F5359" s="122">
        <v>0</v>
      </c>
      <c r="G5359" s="122">
        <v>0</v>
      </c>
      <c r="H5359" s="122">
        <v>0</v>
      </c>
      <c r="I5359" s="122">
        <v>0</v>
      </c>
      <c r="J5359" s="122">
        <v>0</v>
      </c>
      <c r="K5359" s="122">
        <v>0</v>
      </c>
      <c r="L5359" s="122">
        <v>0</v>
      </c>
      <c r="M5359" s="122">
        <v>0</v>
      </c>
      <c r="N5359" s="122">
        <v>0</v>
      </c>
      <c r="O5359" s="122">
        <v>0</v>
      </c>
      <c r="P5359" s="122">
        <v>0</v>
      </c>
      <c r="Q5359" s="122">
        <v>0</v>
      </c>
      <c r="R5359" s="122">
        <v>0</v>
      </c>
      <c r="S5359" s="122">
        <v>0</v>
      </c>
      <c r="T5359" s="122">
        <v>0</v>
      </c>
      <c r="U5359" s="122">
        <v>0</v>
      </c>
      <c r="V5359" s="122">
        <v>0</v>
      </c>
      <c r="W5359" s="122">
        <v>0</v>
      </c>
      <c r="X5359" s="122">
        <v>0</v>
      </c>
      <c r="Y5359" s="122">
        <v>0</v>
      </c>
      <c r="Z5359" s="122">
        <v>0</v>
      </c>
      <c r="AA5359" s="122">
        <v>0</v>
      </c>
      <c r="AB5359" s="122">
        <v>0</v>
      </c>
      <c r="AC5359" s="122">
        <v>0</v>
      </c>
      <c r="AD5359" s="122">
        <v>0</v>
      </c>
      <c r="AE5359" s="122">
        <v>0</v>
      </c>
      <c r="AF5359" s="122">
        <v>0</v>
      </c>
      <c r="AG5359" s="122">
        <v>0</v>
      </c>
      <c r="AH5359" s="122">
        <v>0</v>
      </c>
      <c r="AI5359" s="122">
        <v>0</v>
      </c>
      <c r="AJ5359" s="122">
        <v>0</v>
      </c>
      <c r="AK5359" s="122">
        <v>0</v>
      </c>
      <c r="AL5359" s="122">
        <v>0</v>
      </c>
    </row>
    <row r="5360" spans="1:38" hidden="1" x14ac:dyDescent="0.25">
      <c r="A5360" s="122" t="s">
        <v>2030</v>
      </c>
      <c r="B5360" s="122">
        <v>1</v>
      </c>
      <c r="C5360" s="122" t="s">
        <v>2241</v>
      </c>
      <c r="D5360" s="122" t="s">
        <v>2108</v>
      </c>
      <c r="E5360" s="122">
        <v>97</v>
      </c>
      <c r="F5360" s="122">
        <v>0</v>
      </c>
      <c r="G5360" s="122">
        <v>0</v>
      </c>
      <c r="H5360" s="122">
        <v>0</v>
      </c>
      <c r="I5360" s="122">
        <v>0</v>
      </c>
      <c r="J5360" s="122">
        <v>0</v>
      </c>
      <c r="K5360" s="122">
        <v>0</v>
      </c>
      <c r="L5360" s="122">
        <v>0</v>
      </c>
      <c r="M5360" s="122">
        <v>0</v>
      </c>
      <c r="N5360" s="122">
        <v>0</v>
      </c>
      <c r="O5360" s="122">
        <v>0</v>
      </c>
      <c r="P5360" s="122">
        <v>0</v>
      </c>
      <c r="Q5360" s="122">
        <v>0</v>
      </c>
      <c r="R5360" s="122">
        <v>0</v>
      </c>
      <c r="S5360" s="122">
        <v>0</v>
      </c>
      <c r="T5360" s="122">
        <v>0</v>
      </c>
      <c r="U5360" s="122">
        <v>0</v>
      </c>
      <c r="V5360" s="122">
        <v>0</v>
      </c>
      <c r="W5360" s="122">
        <v>0</v>
      </c>
      <c r="X5360" s="122">
        <v>0</v>
      </c>
      <c r="Y5360" s="122">
        <v>0</v>
      </c>
      <c r="Z5360" s="122">
        <v>0</v>
      </c>
      <c r="AA5360" s="122">
        <v>0</v>
      </c>
      <c r="AB5360" s="122">
        <v>0</v>
      </c>
      <c r="AC5360" s="122">
        <v>0</v>
      </c>
      <c r="AD5360" s="122">
        <v>0</v>
      </c>
      <c r="AE5360" s="122">
        <v>0</v>
      </c>
      <c r="AF5360" s="122">
        <v>0</v>
      </c>
      <c r="AG5360" s="122">
        <v>0</v>
      </c>
      <c r="AH5360" s="122">
        <v>0</v>
      </c>
      <c r="AI5360" s="122">
        <v>0</v>
      </c>
      <c r="AJ5360" s="122">
        <v>0</v>
      </c>
      <c r="AK5360" s="122">
        <v>0</v>
      </c>
      <c r="AL5360" s="122">
        <v>0</v>
      </c>
    </row>
    <row r="5361" spans="1:38" hidden="1" x14ac:dyDescent="0.25">
      <c r="A5361" s="122" t="s">
        <v>2030</v>
      </c>
      <c r="B5361" s="122">
        <v>1</v>
      </c>
      <c r="C5361" s="122" t="s">
        <v>2241</v>
      </c>
      <c r="D5361" s="122" t="s">
        <v>2109</v>
      </c>
      <c r="E5361" s="122">
        <v>97</v>
      </c>
      <c r="F5361" s="122">
        <v>0</v>
      </c>
      <c r="G5361" s="122">
        <v>0</v>
      </c>
      <c r="H5361" s="122">
        <v>0</v>
      </c>
      <c r="I5361" s="122">
        <v>0</v>
      </c>
      <c r="J5361" s="122">
        <v>0</v>
      </c>
      <c r="K5361" s="122">
        <v>0</v>
      </c>
      <c r="L5361" s="122">
        <v>0</v>
      </c>
      <c r="M5361" s="122">
        <v>0</v>
      </c>
      <c r="N5361" s="122">
        <v>0</v>
      </c>
      <c r="O5361" s="122">
        <v>0</v>
      </c>
      <c r="P5361" s="122">
        <v>0</v>
      </c>
      <c r="Q5361" s="122">
        <v>0</v>
      </c>
      <c r="R5361" s="122">
        <v>0</v>
      </c>
      <c r="S5361" s="122">
        <v>0</v>
      </c>
      <c r="T5361" s="122">
        <v>0</v>
      </c>
      <c r="U5361" s="122">
        <v>0</v>
      </c>
      <c r="V5361" s="122">
        <v>0</v>
      </c>
      <c r="W5361" s="122">
        <v>0</v>
      </c>
      <c r="X5361" s="122">
        <v>0</v>
      </c>
      <c r="Y5361" s="122">
        <v>0</v>
      </c>
      <c r="Z5361" s="122">
        <v>0</v>
      </c>
      <c r="AA5361" s="122">
        <v>0</v>
      </c>
      <c r="AB5361" s="122">
        <v>0</v>
      </c>
      <c r="AC5361" s="122">
        <v>0</v>
      </c>
      <c r="AD5361" s="122">
        <v>0</v>
      </c>
      <c r="AE5361" s="122">
        <v>0</v>
      </c>
      <c r="AF5361" s="122">
        <v>0</v>
      </c>
      <c r="AG5361" s="122">
        <v>0</v>
      </c>
      <c r="AH5361" s="122">
        <v>0</v>
      </c>
      <c r="AI5361" s="122">
        <v>0</v>
      </c>
      <c r="AJ5361" s="122">
        <v>0</v>
      </c>
      <c r="AK5361" s="122">
        <v>0</v>
      </c>
      <c r="AL5361" s="122">
        <v>0</v>
      </c>
    </row>
    <row r="5362" spans="1:38" hidden="1" x14ac:dyDescent="0.25">
      <c r="A5362" s="122" t="s">
        <v>2030</v>
      </c>
      <c r="B5362" s="122">
        <v>1</v>
      </c>
      <c r="C5362" s="122" t="s">
        <v>2241</v>
      </c>
      <c r="D5362" s="122" t="s">
        <v>2110</v>
      </c>
      <c r="E5362" s="122">
        <v>97</v>
      </c>
      <c r="F5362" s="122">
        <v>1.7299629148290001</v>
      </c>
      <c r="G5362" s="122">
        <v>1.59656276148</v>
      </c>
      <c r="H5362" s="122">
        <v>1.418826541401</v>
      </c>
      <c r="I5362" s="122">
        <v>1.1495825600580001</v>
      </c>
      <c r="J5362" s="122">
        <v>0.89215611394200001</v>
      </c>
      <c r="K5362" s="122">
        <v>0.81929418399300002</v>
      </c>
      <c r="L5362" s="122">
        <v>0.77557992219600003</v>
      </c>
      <c r="M5362" s="122">
        <v>0.72296333486700004</v>
      </c>
      <c r="N5362" s="122">
        <v>0.74122465907099999</v>
      </c>
      <c r="O5362" s="122">
        <v>0.72688580832899996</v>
      </c>
      <c r="P5362" s="122">
        <v>0.66657437710199996</v>
      </c>
      <c r="Q5362" s="122">
        <v>0.74829315357600001</v>
      </c>
      <c r="R5362" s="122">
        <v>0.30060521458200001</v>
      </c>
      <c r="S5362" s="122">
        <v>0.18781011719099999</v>
      </c>
      <c r="T5362" s="122">
        <v>0.14983027022699999</v>
      </c>
      <c r="U5362" s="122">
        <v>0.17365498569900001</v>
      </c>
      <c r="V5362" s="122">
        <v>0.378000834216</v>
      </c>
      <c r="W5362" s="122">
        <v>0.58381184128800001</v>
      </c>
      <c r="X5362" s="122">
        <v>0.33040518650099998</v>
      </c>
      <c r="Y5362" s="122">
        <v>0.19647156973800001</v>
      </c>
      <c r="Z5362" s="122">
        <v>2.5771095720000001E-2</v>
      </c>
      <c r="AA5362" s="122">
        <v>0.45468473722199998</v>
      </c>
      <c r="AB5362" s="122">
        <v>0.59067527246399998</v>
      </c>
      <c r="AC5362" s="122">
        <v>0.563462309424</v>
      </c>
      <c r="AD5362" s="122">
        <v>0.15178359923699999</v>
      </c>
      <c r="AE5362" s="122">
        <v>1.9456364043E-2</v>
      </c>
      <c r="AF5362" s="122">
        <v>1.8016407585000001E-2</v>
      </c>
      <c r="AG5362" s="122">
        <v>2.4198656156999999E-2</v>
      </c>
      <c r="AH5362" s="122">
        <v>2.8302023369999998E-2</v>
      </c>
      <c r="AI5362" s="122">
        <v>2.6814183392999999E-2</v>
      </c>
      <c r="AJ5362" s="122">
        <v>2.6009274557999999E-2</v>
      </c>
      <c r="AK5362" s="122">
        <v>2.6806509198000001E-2</v>
      </c>
      <c r="AL5362" s="122">
        <v>0</v>
      </c>
    </row>
    <row r="5363" spans="1:38" hidden="1" x14ac:dyDescent="0.25">
      <c r="A5363" s="122" t="s">
        <v>2030</v>
      </c>
      <c r="B5363" s="122">
        <v>1</v>
      </c>
      <c r="C5363" s="122" t="s">
        <v>2241</v>
      </c>
      <c r="D5363" s="122" t="s">
        <v>2111</v>
      </c>
      <c r="E5363" s="122">
        <v>97</v>
      </c>
      <c r="F5363" s="122">
        <v>0.73404457879200002</v>
      </c>
      <c r="G5363" s="122">
        <v>0.63026369511900004</v>
      </c>
      <c r="H5363" s="122">
        <v>0.65521683216000004</v>
      </c>
      <c r="I5363" s="122">
        <v>0.48193118041799998</v>
      </c>
      <c r="J5363" s="122">
        <v>0.363406425624</v>
      </c>
      <c r="K5363" s="122">
        <v>0.29977389966899998</v>
      </c>
      <c r="L5363" s="122">
        <v>0.440569106544</v>
      </c>
      <c r="M5363" s="122">
        <v>0.33352437279000002</v>
      </c>
      <c r="N5363" s="122">
        <v>0.36605530707299999</v>
      </c>
      <c r="O5363" s="122">
        <v>0.37958667978900001</v>
      </c>
      <c r="P5363" s="122">
        <v>0.39477691689299999</v>
      </c>
      <c r="Q5363" s="122">
        <v>0.25327282888500002</v>
      </c>
      <c r="R5363" s="122">
        <v>0.45206491852199998</v>
      </c>
      <c r="S5363" s="122">
        <v>0.41816952496499998</v>
      </c>
      <c r="T5363" s="122">
        <v>0.23379293304900001</v>
      </c>
      <c r="U5363" s="122">
        <v>4.3180794599999997E-3</v>
      </c>
      <c r="V5363" s="122">
        <v>2.8031150729999998E-3</v>
      </c>
      <c r="W5363" s="122">
        <v>0.26082504522</v>
      </c>
      <c r="X5363" s="122">
        <v>0.430205190111</v>
      </c>
      <c r="Y5363" s="122">
        <v>0.28485113577299997</v>
      </c>
      <c r="Z5363" s="122">
        <v>0.340715879562</v>
      </c>
      <c r="AA5363" s="122">
        <v>0.49840838576099999</v>
      </c>
      <c r="AB5363" s="122">
        <v>0.31565347274400002</v>
      </c>
      <c r="AC5363" s="122">
        <v>0.18401663573400001</v>
      </c>
      <c r="AD5363" s="122">
        <v>0</v>
      </c>
      <c r="AE5363" s="122">
        <v>0</v>
      </c>
      <c r="AF5363" s="122">
        <v>0</v>
      </c>
      <c r="AG5363" s="122">
        <v>0</v>
      </c>
      <c r="AH5363" s="122">
        <v>0</v>
      </c>
      <c r="AI5363" s="122">
        <v>0</v>
      </c>
      <c r="AJ5363" s="122">
        <v>0</v>
      </c>
      <c r="AK5363" s="122">
        <v>0</v>
      </c>
      <c r="AL5363" s="122">
        <v>0</v>
      </c>
    </row>
    <row r="5364" spans="1:38" hidden="1" x14ac:dyDescent="0.25">
      <c r="A5364" s="122" t="s">
        <v>2030</v>
      </c>
      <c r="B5364" s="122">
        <v>1</v>
      </c>
      <c r="C5364" s="122" t="s">
        <v>2241</v>
      </c>
      <c r="D5364" s="122" t="s">
        <v>2112</v>
      </c>
      <c r="E5364" s="122">
        <v>97</v>
      </c>
      <c r="F5364" s="122">
        <v>0</v>
      </c>
      <c r="G5364" s="122">
        <v>0</v>
      </c>
      <c r="H5364" s="122">
        <v>0</v>
      </c>
      <c r="I5364" s="122">
        <v>0</v>
      </c>
      <c r="J5364" s="122">
        <v>0</v>
      </c>
      <c r="K5364" s="122">
        <v>0</v>
      </c>
      <c r="L5364" s="122">
        <v>0</v>
      </c>
      <c r="M5364" s="122">
        <v>0</v>
      </c>
      <c r="N5364" s="122">
        <v>0</v>
      </c>
      <c r="O5364" s="122">
        <v>0</v>
      </c>
      <c r="P5364" s="122">
        <v>0</v>
      </c>
      <c r="Q5364" s="122">
        <v>0</v>
      </c>
      <c r="R5364" s="122">
        <v>0</v>
      </c>
      <c r="S5364" s="122">
        <v>0</v>
      </c>
      <c r="T5364" s="122">
        <v>0</v>
      </c>
      <c r="U5364" s="122">
        <v>0</v>
      </c>
      <c r="V5364" s="122">
        <v>0</v>
      </c>
      <c r="W5364" s="122">
        <v>0</v>
      </c>
      <c r="X5364" s="122">
        <v>0</v>
      </c>
      <c r="Y5364" s="122">
        <v>0</v>
      </c>
      <c r="Z5364" s="122">
        <v>0</v>
      </c>
      <c r="AA5364" s="122">
        <v>0</v>
      </c>
      <c r="AB5364" s="122">
        <v>0</v>
      </c>
      <c r="AC5364" s="122">
        <v>0</v>
      </c>
      <c r="AD5364" s="122">
        <v>0</v>
      </c>
      <c r="AE5364" s="122">
        <v>0</v>
      </c>
      <c r="AF5364" s="122">
        <v>0</v>
      </c>
      <c r="AG5364" s="122">
        <v>0</v>
      </c>
      <c r="AH5364" s="122">
        <v>0</v>
      </c>
      <c r="AI5364" s="122">
        <v>0</v>
      </c>
      <c r="AJ5364" s="122">
        <v>0</v>
      </c>
      <c r="AK5364" s="122">
        <v>0</v>
      </c>
      <c r="AL5364" s="122">
        <v>0</v>
      </c>
    </row>
    <row r="5365" spans="1:38" hidden="1" x14ac:dyDescent="0.25">
      <c r="A5365" s="122" t="s">
        <v>2030</v>
      </c>
      <c r="B5365" s="122">
        <v>1</v>
      </c>
      <c r="C5365" s="122" t="s">
        <v>2241</v>
      </c>
      <c r="D5365" s="122" t="s">
        <v>2113</v>
      </c>
      <c r="E5365" s="122">
        <v>97</v>
      </c>
      <c r="F5365" s="122">
        <v>0.94347141349800001</v>
      </c>
      <c r="G5365" s="122">
        <v>0.79514226855299996</v>
      </c>
      <c r="H5365" s="122">
        <v>0.36118158364199998</v>
      </c>
      <c r="I5365" s="122">
        <v>0.31009704433200003</v>
      </c>
      <c r="J5365" s="122">
        <v>0.20505744815999999</v>
      </c>
      <c r="K5365" s="122">
        <v>0.242841209103</v>
      </c>
      <c r="L5365" s="122">
        <v>0.26961009127800001</v>
      </c>
      <c r="M5365" s="122">
        <v>0.30574637302199997</v>
      </c>
      <c r="N5365" s="122">
        <v>0.167130487065</v>
      </c>
      <c r="O5365" s="122">
        <v>0.16710060956100001</v>
      </c>
      <c r="P5365" s="122">
        <v>0.19822646252100001</v>
      </c>
      <c r="Q5365" s="122">
        <v>0</v>
      </c>
      <c r="R5365" s="122">
        <v>0</v>
      </c>
      <c r="S5365" s="122">
        <v>0</v>
      </c>
      <c r="T5365" s="122">
        <v>0</v>
      </c>
      <c r="U5365" s="122">
        <v>0</v>
      </c>
      <c r="V5365" s="122">
        <v>0</v>
      </c>
      <c r="W5365" s="122">
        <v>0</v>
      </c>
      <c r="X5365" s="122">
        <v>0</v>
      </c>
      <c r="Y5365" s="122">
        <v>0</v>
      </c>
      <c r="Z5365" s="122">
        <v>0</v>
      </c>
      <c r="AA5365" s="122">
        <v>0</v>
      </c>
      <c r="AB5365" s="122">
        <v>0</v>
      </c>
      <c r="AC5365" s="122">
        <v>0</v>
      </c>
      <c r="AD5365" s="122">
        <v>0</v>
      </c>
      <c r="AE5365" s="122">
        <v>0</v>
      </c>
      <c r="AF5365" s="122">
        <v>0</v>
      </c>
      <c r="AG5365" s="122">
        <v>0</v>
      </c>
      <c r="AH5365" s="122">
        <v>0</v>
      </c>
      <c r="AI5365" s="122">
        <v>0</v>
      </c>
      <c r="AJ5365" s="122">
        <v>0</v>
      </c>
      <c r="AK5365" s="122">
        <v>0</v>
      </c>
      <c r="AL5365" s="122">
        <v>0</v>
      </c>
    </row>
    <row r="5366" spans="1:38" hidden="1" x14ac:dyDescent="0.25">
      <c r="A5366" s="122" t="s">
        <v>2030</v>
      </c>
      <c r="B5366" s="122">
        <v>1</v>
      </c>
      <c r="C5366" s="122" t="s">
        <v>2241</v>
      </c>
      <c r="D5366" s="122" t="s">
        <v>2114</v>
      </c>
      <c r="E5366" s="122">
        <v>97</v>
      </c>
      <c r="F5366" s="122">
        <v>0</v>
      </c>
      <c r="G5366" s="122">
        <v>0</v>
      </c>
      <c r="H5366" s="122">
        <v>0</v>
      </c>
      <c r="I5366" s="122">
        <v>0</v>
      </c>
      <c r="J5366" s="122">
        <v>0</v>
      </c>
      <c r="K5366" s="122">
        <v>0</v>
      </c>
      <c r="L5366" s="122">
        <v>0</v>
      </c>
      <c r="M5366" s="122">
        <v>0</v>
      </c>
      <c r="N5366" s="122">
        <v>0</v>
      </c>
      <c r="O5366" s="122">
        <v>0</v>
      </c>
      <c r="P5366" s="122">
        <v>0</v>
      </c>
      <c r="Q5366" s="122">
        <v>0</v>
      </c>
      <c r="R5366" s="122">
        <v>0</v>
      </c>
      <c r="S5366" s="122">
        <v>0</v>
      </c>
      <c r="T5366" s="122">
        <v>0</v>
      </c>
      <c r="U5366" s="122">
        <v>0</v>
      </c>
      <c r="V5366" s="122">
        <v>0</v>
      </c>
      <c r="W5366" s="122">
        <v>0</v>
      </c>
      <c r="X5366" s="122">
        <v>0</v>
      </c>
      <c r="Y5366" s="122">
        <v>0</v>
      </c>
      <c r="Z5366" s="122">
        <v>0</v>
      </c>
      <c r="AA5366" s="122">
        <v>0</v>
      </c>
      <c r="AB5366" s="122">
        <v>0</v>
      </c>
      <c r="AC5366" s="122">
        <v>0</v>
      </c>
      <c r="AD5366" s="122">
        <v>0</v>
      </c>
      <c r="AE5366" s="122">
        <v>0</v>
      </c>
      <c r="AF5366" s="122">
        <v>0</v>
      </c>
      <c r="AG5366" s="122">
        <v>0</v>
      </c>
      <c r="AH5366" s="122">
        <v>0</v>
      </c>
      <c r="AI5366" s="122">
        <v>0</v>
      </c>
      <c r="AJ5366" s="122">
        <v>0</v>
      </c>
      <c r="AK5366" s="122">
        <v>0</v>
      </c>
      <c r="AL5366" s="122">
        <v>0</v>
      </c>
    </row>
    <row r="5367" spans="1:38" hidden="1" x14ac:dyDescent="0.25">
      <c r="A5367" s="122" t="s">
        <v>2030</v>
      </c>
      <c r="B5367" s="122">
        <v>1</v>
      </c>
      <c r="C5367" s="122" t="s">
        <v>2241</v>
      </c>
      <c r="D5367" s="122" t="s">
        <v>2136</v>
      </c>
      <c r="E5367" s="122">
        <v>97</v>
      </c>
      <c r="F5367" s="122">
        <v>0</v>
      </c>
      <c r="G5367" s="122">
        <v>0</v>
      </c>
      <c r="H5367" s="122">
        <v>0</v>
      </c>
      <c r="I5367" s="122">
        <v>0</v>
      </c>
      <c r="J5367" s="122">
        <v>0</v>
      </c>
      <c r="K5367" s="122">
        <v>0</v>
      </c>
      <c r="L5367" s="122">
        <v>0</v>
      </c>
      <c r="M5367" s="122">
        <v>0</v>
      </c>
      <c r="N5367" s="122">
        <v>0</v>
      </c>
      <c r="O5367" s="122">
        <v>0</v>
      </c>
      <c r="P5367" s="122">
        <v>0</v>
      </c>
      <c r="Q5367" s="122">
        <v>0</v>
      </c>
      <c r="R5367" s="122">
        <v>0</v>
      </c>
      <c r="S5367" s="122">
        <v>0</v>
      </c>
      <c r="T5367" s="122">
        <v>0</v>
      </c>
      <c r="U5367" s="122">
        <v>0</v>
      </c>
      <c r="V5367" s="122">
        <v>0</v>
      </c>
      <c r="W5367" s="122">
        <v>0</v>
      </c>
      <c r="X5367" s="122">
        <v>0</v>
      </c>
      <c r="Y5367" s="122">
        <v>0</v>
      </c>
      <c r="Z5367" s="122">
        <v>0</v>
      </c>
      <c r="AA5367" s="122">
        <v>0</v>
      </c>
      <c r="AB5367" s="122">
        <v>0</v>
      </c>
      <c r="AC5367" s="122">
        <v>0</v>
      </c>
      <c r="AD5367" s="122">
        <v>0</v>
      </c>
      <c r="AE5367" s="122">
        <v>0</v>
      </c>
      <c r="AF5367" s="122">
        <v>0</v>
      </c>
      <c r="AG5367" s="122">
        <v>0</v>
      </c>
      <c r="AH5367" s="122">
        <v>0</v>
      </c>
      <c r="AI5367" s="122">
        <v>0</v>
      </c>
      <c r="AJ5367" s="122">
        <v>0</v>
      </c>
      <c r="AK5367" s="122">
        <v>0</v>
      </c>
      <c r="AL5367" s="122">
        <v>0</v>
      </c>
    </row>
    <row r="5368" spans="1:38" hidden="1" x14ac:dyDescent="0.25">
      <c r="A5368" s="122" t="s">
        <v>2030</v>
      </c>
      <c r="B5368" s="122">
        <v>1</v>
      </c>
      <c r="C5368" s="122" t="s">
        <v>2241</v>
      </c>
      <c r="D5368" s="122" t="s">
        <v>2115</v>
      </c>
      <c r="E5368" s="122">
        <v>97</v>
      </c>
      <c r="F5368" s="122">
        <v>0</v>
      </c>
      <c r="G5368" s="122">
        <v>0</v>
      </c>
      <c r="H5368" s="122">
        <v>0</v>
      </c>
      <c r="I5368" s="122">
        <v>0</v>
      </c>
      <c r="J5368" s="122">
        <v>0</v>
      </c>
      <c r="K5368" s="122">
        <v>0</v>
      </c>
      <c r="L5368" s="122">
        <v>0</v>
      </c>
      <c r="M5368" s="122">
        <v>0</v>
      </c>
      <c r="N5368" s="122">
        <v>0</v>
      </c>
      <c r="O5368" s="122">
        <v>0</v>
      </c>
      <c r="P5368" s="122">
        <v>0</v>
      </c>
      <c r="Q5368" s="122">
        <v>0</v>
      </c>
      <c r="R5368" s="122">
        <v>0</v>
      </c>
      <c r="S5368" s="122">
        <v>0</v>
      </c>
      <c r="T5368" s="122">
        <v>0</v>
      </c>
      <c r="U5368" s="122">
        <v>0</v>
      </c>
      <c r="V5368" s="122">
        <v>0</v>
      </c>
      <c r="W5368" s="122">
        <v>0</v>
      </c>
      <c r="X5368" s="122">
        <v>0</v>
      </c>
      <c r="Y5368" s="122">
        <v>0</v>
      </c>
      <c r="Z5368" s="122">
        <v>0</v>
      </c>
      <c r="AA5368" s="122">
        <v>0</v>
      </c>
      <c r="AB5368" s="122">
        <v>0</v>
      </c>
      <c r="AC5368" s="122">
        <v>0</v>
      </c>
      <c r="AD5368" s="122">
        <v>0</v>
      </c>
      <c r="AE5368" s="122">
        <v>0</v>
      </c>
      <c r="AF5368" s="122">
        <v>0</v>
      </c>
      <c r="AG5368" s="122">
        <v>0</v>
      </c>
      <c r="AH5368" s="122">
        <v>0</v>
      </c>
      <c r="AI5368" s="122">
        <v>0</v>
      </c>
      <c r="AJ5368" s="122">
        <v>0</v>
      </c>
      <c r="AK5368" s="122">
        <v>0</v>
      </c>
      <c r="AL5368" s="122">
        <v>0</v>
      </c>
    </row>
    <row r="5369" spans="1:38" hidden="1" x14ac:dyDescent="0.25">
      <c r="A5369" s="122" t="s">
        <v>2030</v>
      </c>
      <c r="B5369" s="122">
        <v>1</v>
      </c>
      <c r="C5369" s="122" t="s">
        <v>2241</v>
      </c>
      <c r="D5369" s="122" t="s">
        <v>2116</v>
      </c>
      <c r="E5369" s="122">
        <v>97</v>
      </c>
      <c r="F5369" s="122">
        <v>0.20215721799299999</v>
      </c>
      <c r="G5369" s="122">
        <v>0.18756665753400001</v>
      </c>
      <c r="H5369" s="122">
        <v>0.16846902683699999</v>
      </c>
      <c r="I5369" s="122">
        <v>0.128010165195</v>
      </c>
      <c r="J5369" s="122">
        <v>7.4485483355999998E-2</v>
      </c>
      <c r="K5369" s="122">
        <v>8.4168959055000006E-2</v>
      </c>
      <c r="L5369" s="122">
        <v>5.6346503036999999E-2</v>
      </c>
      <c r="M5369" s="122">
        <v>6.8574474279E-2</v>
      </c>
      <c r="N5369" s="122">
        <v>7.5337661333999995E-2</v>
      </c>
      <c r="O5369" s="122">
        <v>5.1324714675000001E-2</v>
      </c>
      <c r="P5369" s="122">
        <v>5.2827087564000001E-2</v>
      </c>
      <c r="Q5369" s="122">
        <v>5.8174087731000003E-2</v>
      </c>
      <c r="R5369" s="122">
        <v>4.6353300053999999E-2</v>
      </c>
      <c r="S5369" s="122">
        <v>2.8954394769E-2</v>
      </c>
      <c r="T5369" s="122">
        <v>2.3606289345E-2</v>
      </c>
      <c r="U5369" s="122">
        <v>2.7152224581000001E-2</v>
      </c>
      <c r="V5369" s="122">
        <v>0.119754990726</v>
      </c>
      <c r="W5369" s="122">
        <v>6.8068190585999999E-2</v>
      </c>
      <c r="X5369" s="122">
        <v>3.2260373789999998E-2</v>
      </c>
      <c r="Y5369" s="122">
        <v>1.9195292316E-2</v>
      </c>
      <c r="Z5369" s="122">
        <v>4.1505125979000003E-2</v>
      </c>
      <c r="AA5369" s="122">
        <v>5.8481862365999997E-2</v>
      </c>
      <c r="AB5369" s="122">
        <v>6.1940693076000003E-2</v>
      </c>
      <c r="AC5369" s="122">
        <v>6.3431098404000005E-2</v>
      </c>
      <c r="AD5369" s="122">
        <v>7.8628877175E-2</v>
      </c>
      <c r="AE5369" s="122">
        <v>0.111023134839</v>
      </c>
      <c r="AF5369" s="122">
        <v>4.9146879801E-2</v>
      </c>
      <c r="AG5369" s="122">
        <v>4.3329552197999999E-2</v>
      </c>
      <c r="AH5369" s="122">
        <v>5.5699512297000001E-2</v>
      </c>
      <c r="AI5369" s="122">
        <v>4.1270871197999999E-2</v>
      </c>
      <c r="AJ5369" s="122">
        <v>5.5063595994E-2</v>
      </c>
      <c r="AK5369" s="122">
        <v>6.7249542428999998E-2</v>
      </c>
      <c r="AL5369" s="122">
        <v>0</v>
      </c>
    </row>
    <row r="5370" spans="1:38" hidden="1" x14ac:dyDescent="0.25">
      <c r="A5370" s="122" t="s">
        <v>2030</v>
      </c>
      <c r="B5370" s="122">
        <v>1</v>
      </c>
      <c r="C5370" s="122" t="s">
        <v>2241</v>
      </c>
      <c r="D5370" s="122" t="s">
        <v>2117</v>
      </c>
      <c r="E5370" s="122">
        <v>97</v>
      </c>
      <c r="F5370" s="122">
        <v>0</v>
      </c>
      <c r="G5370" s="122">
        <v>0</v>
      </c>
      <c r="H5370" s="122">
        <v>0</v>
      </c>
      <c r="I5370" s="122">
        <v>0</v>
      </c>
      <c r="J5370" s="122">
        <v>0</v>
      </c>
      <c r="K5370" s="122">
        <v>0</v>
      </c>
      <c r="L5370" s="122">
        <v>0</v>
      </c>
      <c r="M5370" s="122">
        <v>0</v>
      </c>
      <c r="N5370" s="122">
        <v>0</v>
      </c>
      <c r="O5370" s="122">
        <v>0</v>
      </c>
      <c r="P5370" s="122">
        <v>0</v>
      </c>
      <c r="Q5370" s="122">
        <v>0</v>
      </c>
      <c r="R5370" s="122">
        <v>0</v>
      </c>
      <c r="S5370" s="122">
        <v>0</v>
      </c>
      <c r="T5370" s="122">
        <v>0</v>
      </c>
      <c r="U5370" s="122">
        <v>0</v>
      </c>
      <c r="V5370" s="122">
        <v>0</v>
      </c>
      <c r="W5370" s="122">
        <v>0</v>
      </c>
      <c r="X5370" s="122">
        <v>0</v>
      </c>
      <c r="Y5370" s="122">
        <v>0</v>
      </c>
      <c r="Z5370" s="122">
        <v>0</v>
      </c>
      <c r="AA5370" s="122">
        <v>0</v>
      </c>
      <c r="AB5370" s="122">
        <v>0</v>
      </c>
      <c r="AC5370" s="122">
        <v>0</v>
      </c>
      <c r="AD5370" s="122">
        <v>0</v>
      </c>
      <c r="AE5370" s="122">
        <v>0</v>
      </c>
      <c r="AF5370" s="122">
        <v>0</v>
      </c>
      <c r="AG5370" s="122">
        <v>0</v>
      </c>
      <c r="AH5370" s="122">
        <v>0</v>
      </c>
      <c r="AI5370" s="122">
        <v>0</v>
      </c>
      <c r="AJ5370" s="122">
        <v>0</v>
      </c>
      <c r="AK5370" s="122">
        <v>0</v>
      </c>
      <c r="AL5370" s="122">
        <v>0</v>
      </c>
    </row>
    <row r="5371" spans="1:38" hidden="1" x14ac:dyDescent="0.25">
      <c r="A5371" s="122" t="s">
        <v>2030</v>
      </c>
      <c r="B5371" s="122">
        <v>1</v>
      </c>
      <c r="C5371" s="122" t="s">
        <v>2241</v>
      </c>
      <c r="D5371" s="122" t="s">
        <v>2118</v>
      </c>
      <c r="E5371" s="122">
        <v>97</v>
      </c>
      <c r="F5371" s="122">
        <v>0.50818219781999996</v>
      </c>
      <c r="G5371" s="122">
        <v>0.46227874043700001</v>
      </c>
      <c r="H5371" s="122">
        <v>0.40241143360800002</v>
      </c>
      <c r="I5371" s="122">
        <v>0.31796296624800002</v>
      </c>
      <c r="J5371" s="122">
        <v>0.23938390166099999</v>
      </c>
      <c r="K5371" s="122">
        <v>0.211957482675</v>
      </c>
      <c r="L5371" s="122">
        <v>0.19209449557200001</v>
      </c>
      <c r="M5371" s="122">
        <v>0.17005231187700001</v>
      </c>
      <c r="N5371" s="122">
        <v>0.16408575112500001</v>
      </c>
      <c r="O5371" s="122">
        <v>0.14994258548100001</v>
      </c>
      <c r="P5371" s="122">
        <v>0.11428109897700001</v>
      </c>
      <c r="Q5371" s="122">
        <v>0.11003425353</v>
      </c>
      <c r="R5371" s="122">
        <v>0.10677240840299999</v>
      </c>
      <c r="S5371" s="122">
        <v>6.6679315274999998E-2</v>
      </c>
      <c r="T5371" s="122">
        <v>5.5704127302000001E-2</v>
      </c>
      <c r="U5371" s="122">
        <v>6.3534077699999997E-2</v>
      </c>
      <c r="V5371" s="122">
        <v>0.11119341112800001</v>
      </c>
      <c r="W5371" s="122">
        <v>0.17884027305299999</v>
      </c>
      <c r="X5371" s="122">
        <v>0.10209081789299999</v>
      </c>
      <c r="Y5371" s="122">
        <v>6.1310777057999997E-2</v>
      </c>
      <c r="Z5371" s="122">
        <v>0</v>
      </c>
      <c r="AA5371" s="122">
        <v>0</v>
      </c>
      <c r="AB5371" s="122">
        <v>0</v>
      </c>
      <c r="AC5371" s="122">
        <v>0</v>
      </c>
      <c r="AD5371" s="122">
        <v>0</v>
      </c>
      <c r="AE5371" s="122">
        <v>0</v>
      </c>
      <c r="AF5371" s="122">
        <v>0</v>
      </c>
      <c r="AG5371" s="122">
        <v>0</v>
      </c>
      <c r="AH5371" s="122">
        <v>0</v>
      </c>
      <c r="AI5371" s="122">
        <v>0</v>
      </c>
      <c r="AJ5371" s="122">
        <v>0</v>
      </c>
      <c r="AK5371" s="122">
        <v>0</v>
      </c>
      <c r="AL5371" s="122">
        <v>0</v>
      </c>
    </row>
    <row r="5372" spans="1:38" hidden="1" x14ac:dyDescent="0.25">
      <c r="A5372" s="122" t="s">
        <v>2030</v>
      </c>
      <c r="B5372" s="122">
        <v>1</v>
      </c>
      <c r="C5372" s="122" t="s">
        <v>2241</v>
      </c>
      <c r="D5372" s="122" t="s">
        <v>2119</v>
      </c>
      <c r="E5372" s="122">
        <v>97</v>
      </c>
      <c r="F5372" s="122">
        <v>1.2054215102250001</v>
      </c>
      <c r="G5372" s="122">
        <v>1.0965373046069999</v>
      </c>
      <c r="H5372" s="122">
        <v>0.95453048004899999</v>
      </c>
      <c r="I5372" s="122">
        <v>0.75421649783099998</v>
      </c>
      <c r="J5372" s="122">
        <v>0.56782489813500003</v>
      </c>
      <c r="K5372" s="122">
        <v>0.50276871218399999</v>
      </c>
      <c r="L5372" s="122">
        <v>0.455653184037</v>
      </c>
      <c r="M5372" s="122">
        <v>0.40336854690899998</v>
      </c>
      <c r="N5372" s="122">
        <v>0.38921570914199999</v>
      </c>
      <c r="O5372" s="122">
        <v>0.35566774821899999</v>
      </c>
      <c r="P5372" s="122">
        <v>0.27107776689599999</v>
      </c>
      <c r="Q5372" s="122">
        <v>0.26100413589600002</v>
      </c>
      <c r="R5372" s="122">
        <v>0.24655886922600001</v>
      </c>
      <c r="S5372" s="122">
        <v>0.15399104052900001</v>
      </c>
      <c r="T5372" s="122">
        <v>0.127343813418</v>
      </c>
      <c r="U5372" s="122">
        <v>0.14575245941100001</v>
      </c>
      <c r="V5372" s="122">
        <v>0.26872310612400002</v>
      </c>
      <c r="W5372" s="122">
        <v>0.41731844351699998</v>
      </c>
      <c r="X5372" s="122">
        <v>0.24365963550600001</v>
      </c>
      <c r="Y5372" s="122">
        <v>0</v>
      </c>
      <c r="Z5372" s="122">
        <v>0</v>
      </c>
      <c r="AA5372" s="122">
        <v>0</v>
      </c>
      <c r="AB5372" s="122">
        <v>0</v>
      </c>
      <c r="AC5372" s="122">
        <v>0</v>
      </c>
      <c r="AD5372" s="122">
        <v>0</v>
      </c>
      <c r="AE5372" s="122">
        <v>0</v>
      </c>
      <c r="AF5372" s="122">
        <v>0</v>
      </c>
      <c r="AG5372" s="122">
        <v>0</v>
      </c>
      <c r="AH5372" s="122">
        <v>0</v>
      </c>
      <c r="AI5372" s="122">
        <v>0</v>
      </c>
      <c r="AJ5372" s="122">
        <v>0</v>
      </c>
      <c r="AK5372" s="122">
        <v>0</v>
      </c>
      <c r="AL5372" s="122">
        <v>0</v>
      </c>
    </row>
    <row r="5373" spans="1:38" hidden="1" x14ac:dyDescent="0.25">
      <c r="A5373" s="122" t="s">
        <v>2030</v>
      </c>
      <c r="B5373" s="122">
        <v>1</v>
      </c>
      <c r="C5373" s="122" t="s">
        <v>2241</v>
      </c>
      <c r="D5373" s="122" t="s">
        <v>2137</v>
      </c>
      <c r="E5373" s="122">
        <v>97</v>
      </c>
      <c r="F5373" s="122">
        <v>0</v>
      </c>
      <c r="G5373" s="122">
        <v>0</v>
      </c>
      <c r="H5373" s="122">
        <v>0</v>
      </c>
      <c r="I5373" s="122">
        <v>0</v>
      </c>
      <c r="J5373" s="122">
        <v>0</v>
      </c>
      <c r="K5373" s="122">
        <v>0</v>
      </c>
      <c r="L5373" s="122">
        <v>0</v>
      </c>
      <c r="M5373" s="122">
        <v>0</v>
      </c>
      <c r="N5373" s="122">
        <v>0</v>
      </c>
      <c r="O5373" s="122">
        <v>0</v>
      </c>
      <c r="P5373" s="122">
        <v>0</v>
      </c>
      <c r="Q5373" s="122">
        <v>0</v>
      </c>
      <c r="R5373" s="122">
        <v>0</v>
      </c>
      <c r="S5373" s="122">
        <v>0</v>
      </c>
      <c r="T5373" s="122">
        <v>0</v>
      </c>
      <c r="U5373" s="122">
        <v>0</v>
      </c>
      <c r="V5373" s="122">
        <v>0</v>
      </c>
      <c r="W5373" s="122">
        <v>0</v>
      </c>
      <c r="X5373" s="122">
        <v>0</v>
      </c>
      <c r="Y5373" s="122">
        <v>0</v>
      </c>
      <c r="Z5373" s="122">
        <v>0</v>
      </c>
      <c r="AA5373" s="122">
        <v>0</v>
      </c>
      <c r="AB5373" s="122">
        <v>0</v>
      </c>
      <c r="AC5373" s="122">
        <v>0</v>
      </c>
      <c r="AD5373" s="122">
        <v>0</v>
      </c>
      <c r="AE5373" s="122">
        <v>0</v>
      </c>
      <c r="AF5373" s="122">
        <v>0</v>
      </c>
      <c r="AG5373" s="122">
        <v>0</v>
      </c>
      <c r="AH5373" s="122">
        <v>0</v>
      </c>
      <c r="AI5373" s="122">
        <v>0</v>
      </c>
      <c r="AJ5373" s="122">
        <v>0</v>
      </c>
      <c r="AK5373" s="122">
        <v>0</v>
      </c>
      <c r="AL5373" s="122">
        <v>0</v>
      </c>
    </row>
    <row r="5374" spans="1:38" hidden="1" x14ac:dyDescent="0.25">
      <c r="A5374" s="122" t="s">
        <v>2030</v>
      </c>
      <c r="B5374" s="122">
        <v>1</v>
      </c>
      <c r="C5374" s="122" t="s">
        <v>2241</v>
      </c>
      <c r="D5374" s="122" t="s">
        <v>2120</v>
      </c>
      <c r="E5374" s="122">
        <v>97</v>
      </c>
      <c r="F5374" s="122">
        <v>0</v>
      </c>
      <c r="G5374" s="122">
        <v>0</v>
      </c>
      <c r="H5374" s="122">
        <v>0</v>
      </c>
      <c r="I5374" s="122">
        <v>0</v>
      </c>
      <c r="J5374" s="122">
        <v>0</v>
      </c>
      <c r="K5374" s="122">
        <v>0</v>
      </c>
      <c r="L5374" s="122">
        <v>0</v>
      </c>
      <c r="M5374" s="122">
        <v>0</v>
      </c>
      <c r="N5374" s="122">
        <v>0</v>
      </c>
      <c r="O5374" s="122">
        <v>0</v>
      </c>
      <c r="P5374" s="122">
        <v>0</v>
      </c>
      <c r="Q5374" s="122">
        <v>0</v>
      </c>
      <c r="R5374" s="122">
        <v>0</v>
      </c>
      <c r="S5374" s="122">
        <v>0</v>
      </c>
      <c r="T5374" s="122">
        <v>0</v>
      </c>
      <c r="U5374" s="122">
        <v>0</v>
      </c>
      <c r="V5374" s="122">
        <v>0</v>
      </c>
      <c r="W5374" s="122">
        <v>0</v>
      </c>
      <c r="X5374" s="122">
        <v>0</v>
      </c>
      <c r="Y5374" s="122">
        <v>0</v>
      </c>
      <c r="Z5374" s="122">
        <v>0</v>
      </c>
      <c r="AA5374" s="122">
        <v>0</v>
      </c>
      <c r="AB5374" s="122">
        <v>0</v>
      </c>
      <c r="AC5374" s="122">
        <v>0</v>
      </c>
      <c r="AD5374" s="122">
        <v>0</v>
      </c>
      <c r="AE5374" s="122">
        <v>0</v>
      </c>
      <c r="AF5374" s="122">
        <v>0</v>
      </c>
      <c r="AG5374" s="122">
        <v>0</v>
      </c>
      <c r="AH5374" s="122">
        <v>0</v>
      </c>
      <c r="AI5374" s="122">
        <v>0</v>
      </c>
      <c r="AJ5374" s="122">
        <v>0</v>
      </c>
      <c r="AK5374" s="122">
        <v>0</v>
      </c>
      <c r="AL5374" s="122">
        <v>0</v>
      </c>
    </row>
    <row r="5375" spans="1:38" hidden="1" x14ac:dyDescent="0.25">
      <c r="A5375" s="122" t="s">
        <v>2030</v>
      </c>
      <c r="B5375" s="122">
        <v>1</v>
      </c>
      <c r="C5375" s="122" t="s">
        <v>2241</v>
      </c>
      <c r="D5375" s="122" t="s">
        <v>2121</v>
      </c>
      <c r="E5375" s="122">
        <v>97</v>
      </c>
      <c r="F5375" s="122">
        <v>0</v>
      </c>
      <c r="G5375" s="122">
        <v>0</v>
      </c>
      <c r="H5375" s="122">
        <v>0</v>
      </c>
      <c r="I5375" s="122">
        <v>0</v>
      </c>
      <c r="J5375" s="122">
        <v>0</v>
      </c>
      <c r="K5375" s="122">
        <v>0</v>
      </c>
      <c r="L5375" s="122">
        <v>0</v>
      </c>
      <c r="M5375" s="122">
        <v>0</v>
      </c>
      <c r="N5375" s="122">
        <v>0</v>
      </c>
      <c r="O5375" s="122">
        <v>0</v>
      </c>
      <c r="P5375" s="122">
        <v>0</v>
      </c>
      <c r="Q5375" s="122">
        <v>0</v>
      </c>
      <c r="R5375" s="122">
        <v>0</v>
      </c>
      <c r="S5375" s="122">
        <v>0</v>
      </c>
      <c r="T5375" s="122">
        <v>0</v>
      </c>
      <c r="U5375" s="122">
        <v>0</v>
      </c>
      <c r="V5375" s="122">
        <v>0</v>
      </c>
      <c r="W5375" s="122">
        <v>0</v>
      </c>
      <c r="X5375" s="122">
        <v>0</v>
      </c>
      <c r="Y5375" s="122">
        <v>0</v>
      </c>
      <c r="Z5375" s="122">
        <v>0</v>
      </c>
      <c r="AA5375" s="122">
        <v>0</v>
      </c>
      <c r="AB5375" s="122">
        <v>0</v>
      </c>
      <c r="AC5375" s="122">
        <v>0</v>
      </c>
      <c r="AD5375" s="122">
        <v>0</v>
      </c>
      <c r="AE5375" s="122">
        <v>0</v>
      </c>
      <c r="AF5375" s="122">
        <v>0</v>
      </c>
      <c r="AG5375" s="122">
        <v>0</v>
      </c>
      <c r="AH5375" s="122">
        <v>0</v>
      </c>
      <c r="AI5375" s="122">
        <v>0</v>
      </c>
      <c r="AJ5375" s="122">
        <v>0</v>
      </c>
      <c r="AK5375" s="122">
        <v>0</v>
      </c>
      <c r="AL5375" s="122">
        <v>0</v>
      </c>
    </row>
    <row r="5376" spans="1:38" hidden="1" x14ac:dyDescent="0.25">
      <c r="A5376" s="122" t="s">
        <v>2030</v>
      </c>
      <c r="B5376" s="122">
        <v>1</v>
      </c>
      <c r="C5376" s="122" t="s">
        <v>2241</v>
      </c>
      <c r="D5376" s="122" t="s">
        <v>2138</v>
      </c>
      <c r="E5376" s="122">
        <v>97</v>
      </c>
      <c r="F5376" s="122">
        <v>0</v>
      </c>
      <c r="G5376" s="122">
        <v>0</v>
      </c>
      <c r="H5376" s="122">
        <v>0</v>
      </c>
      <c r="I5376" s="122">
        <v>0</v>
      </c>
      <c r="J5376" s="122">
        <v>0</v>
      </c>
      <c r="K5376" s="122">
        <v>0</v>
      </c>
      <c r="L5376" s="122">
        <v>0</v>
      </c>
      <c r="M5376" s="122">
        <v>0</v>
      </c>
      <c r="N5376" s="122">
        <v>0</v>
      </c>
      <c r="O5376" s="122">
        <v>0</v>
      </c>
      <c r="P5376" s="122">
        <v>0</v>
      </c>
      <c r="Q5376" s="122">
        <v>0</v>
      </c>
      <c r="R5376" s="122">
        <v>0</v>
      </c>
      <c r="S5376" s="122">
        <v>0</v>
      </c>
      <c r="T5376" s="122">
        <v>0</v>
      </c>
      <c r="U5376" s="122">
        <v>0</v>
      </c>
      <c r="V5376" s="122">
        <v>0</v>
      </c>
      <c r="W5376" s="122">
        <v>0</v>
      </c>
      <c r="X5376" s="122">
        <v>0</v>
      </c>
      <c r="Y5376" s="122">
        <v>0</v>
      </c>
      <c r="Z5376" s="122">
        <v>0</v>
      </c>
      <c r="AA5376" s="122">
        <v>0</v>
      </c>
      <c r="AB5376" s="122">
        <v>0</v>
      </c>
      <c r="AC5376" s="122">
        <v>0</v>
      </c>
      <c r="AD5376" s="122">
        <v>0</v>
      </c>
      <c r="AE5376" s="122">
        <v>0</v>
      </c>
      <c r="AF5376" s="122">
        <v>0</v>
      </c>
      <c r="AG5376" s="122">
        <v>0</v>
      </c>
      <c r="AH5376" s="122">
        <v>0</v>
      </c>
      <c r="AI5376" s="122">
        <v>0</v>
      </c>
      <c r="AJ5376" s="122">
        <v>0</v>
      </c>
      <c r="AK5376" s="122">
        <v>0</v>
      </c>
      <c r="AL5376" s="122">
        <v>0</v>
      </c>
    </row>
    <row r="5377" spans="1:38" hidden="1" x14ac:dyDescent="0.25">
      <c r="A5377" s="122" t="s">
        <v>2030</v>
      </c>
      <c r="B5377" s="122">
        <v>1</v>
      </c>
      <c r="C5377" s="122" t="s">
        <v>2241</v>
      </c>
      <c r="D5377" s="122" t="s">
        <v>2122</v>
      </c>
      <c r="E5377" s="122">
        <v>97</v>
      </c>
      <c r="F5377" s="122">
        <v>0</v>
      </c>
      <c r="G5377" s="122">
        <v>0</v>
      </c>
      <c r="H5377" s="122">
        <v>0</v>
      </c>
      <c r="I5377" s="122">
        <v>0</v>
      </c>
      <c r="J5377" s="122">
        <v>0</v>
      </c>
      <c r="K5377" s="122">
        <v>0</v>
      </c>
      <c r="L5377" s="122">
        <v>0</v>
      </c>
      <c r="M5377" s="122">
        <v>0</v>
      </c>
      <c r="N5377" s="122">
        <v>0</v>
      </c>
      <c r="O5377" s="122">
        <v>0</v>
      </c>
      <c r="P5377" s="122">
        <v>0</v>
      </c>
      <c r="Q5377" s="122">
        <v>0</v>
      </c>
      <c r="R5377" s="122">
        <v>0</v>
      </c>
      <c r="S5377" s="122">
        <v>0</v>
      </c>
      <c r="T5377" s="122">
        <v>0</v>
      </c>
      <c r="U5377" s="122">
        <v>0</v>
      </c>
      <c r="V5377" s="122">
        <v>0</v>
      </c>
      <c r="W5377" s="122">
        <v>0</v>
      </c>
      <c r="X5377" s="122">
        <v>0</v>
      </c>
      <c r="Y5377" s="122">
        <v>0</v>
      </c>
      <c r="Z5377" s="122">
        <v>0</v>
      </c>
      <c r="AA5377" s="122">
        <v>0</v>
      </c>
      <c r="AB5377" s="122">
        <v>0</v>
      </c>
      <c r="AC5377" s="122">
        <v>0</v>
      </c>
      <c r="AD5377" s="122">
        <v>0</v>
      </c>
      <c r="AE5377" s="122">
        <v>0</v>
      </c>
      <c r="AF5377" s="122">
        <v>0</v>
      </c>
      <c r="AG5377" s="122">
        <v>0</v>
      </c>
      <c r="AH5377" s="122">
        <v>0</v>
      </c>
      <c r="AI5377" s="122">
        <v>0</v>
      </c>
      <c r="AJ5377" s="122">
        <v>0</v>
      </c>
      <c r="AK5377" s="122">
        <v>0</v>
      </c>
      <c r="AL5377" s="122">
        <v>0</v>
      </c>
    </row>
    <row r="5378" spans="1:38" hidden="1" x14ac:dyDescent="0.25">
      <c r="A5378" s="122" t="s">
        <v>2030</v>
      </c>
      <c r="B5378" s="122">
        <v>1</v>
      </c>
      <c r="C5378" s="122" t="s">
        <v>2241</v>
      </c>
      <c r="D5378" s="122" t="s">
        <v>2123</v>
      </c>
      <c r="E5378" s="122">
        <v>97</v>
      </c>
      <c r="F5378" s="122">
        <v>5.1483700997639996</v>
      </c>
      <c r="G5378" s="122">
        <v>4.9708941865440002</v>
      </c>
      <c r="H5378" s="122">
        <v>4.634177636025</v>
      </c>
      <c r="I5378" s="122">
        <v>5.0145994548989998</v>
      </c>
      <c r="J5378" s="122">
        <v>3.9456359334840001</v>
      </c>
      <c r="K5378" s="122">
        <v>4.2319292851080004</v>
      </c>
      <c r="L5378" s="122">
        <v>5.2469614047209996</v>
      </c>
      <c r="M5378" s="122">
        <v>5.0236977453030001</v>
      </c>
      <c r="N5378" s="122">
        <v>4.5820519057739997</v>
      </c>
      <c r="O5378" s="122">
        <v>4.7032685994839998</v>
      </c>
      <c r="P5378" s="122">
        <v>4.2121277245590001</v>
      </c>
      <c r="Q5378" s="122">
        <v>0.784988511858</v>
      </c>
      <c r="R5378" s="122">
        <v>2.4748157251589999</v>
      </c>
      <c r="S5378" s="122">
        <v>1.545126898008</v>
      </c>
      <c r="T5378" s="122">
        <v>1.1973912968160001</v>
      </c>
      <c r="U5378" s="122">
        <v>1.3967481564540001</v>
      </c>
      <c r="V5378" s="122">
        <v>0.96568911426299997</v>
      </c>
      <c r="W5378" s="122">
        <v>1.51347835362</v>
      </c>
      <c r="X5378" s="122">
        <v>0.92578170463800002</v>
      </c>
      <c r="Y5378" s="122">
        <v>0.56057246835300001</v>
      </c>
      <c r="Z5378" s="122">
        <v>0.69527254960200002</v>
      </c>
      <c r="AA5378" s="122">
        <v>0.72626774644199998</v>
      </c>
      <c r="AB5378" s="122">
        <v>0.71329050003600003</v>
      </c>
      <c r="AC5378" s="122">
        <v>0.785199623904</v>
      </c>
      <c r="AD5378" s="122">
        <v>0.90560881505400004</v>
      </c>
      <c r="AE5378" s="122">
        <v>0.792645800781</v>
      </c>
      <c r="AF5378" s="122">
        <v>0.81703133895299995</v>
      </c>
      <c r="AG5378" s="122">
        <v>0.68561656066499999</v>
      </c>
      <c r="AH5378" s="122">
        <v>0.72716376871199995</v>
      </c>
      <c r="AI5378" s="122">
        <v>0.64147062045600001</v>
      </c>
      <c r="AJ5378" s="122">
        <v>0.39215381788199999</v>
      </c>
      <c r="AK5378" s="122">
        <v>0</v>
      </c>
      <c r="AL5378" s="122">
        <v>0</v>
      </c>
    </row>
    <row r="5379" spans="1:38" hidden="1" x14ac:dyDescent="0.25">
      <c r="A5379" s="122" t="s">
        <v>2030</v>
      </c>
      <c r="B5379" s="122">
        <v>1</v>
      </c>
      <c r="C5379" s="122" t="s">
        <v>2241</v>
      </c>
      <c r="D5379" s="122" t="s">
        <v>2124</v>
      </c>
      <c r="E5379" s="122">
        <v>97</v>
      </c>
      <c r="F5379" s="122">
        <v>0</v>
      </c>
      <c r="G5379" s="122">
        <v>0</v>
      </c>
      <c r="H5379" s="122">
        <v>0</v>
      </c>
      <c r="I5379" s="122">
        <v>0</v>
      </c>
      <c r="J5379" s="122">
        <v>0</v>
      </c>
      <c r="K5379" s="122">
        <v>0</v>
      </c>
      <c r="L5379" s="122">
        <v>0</v>
      </c>
      <c r="M5379" s="122">
        <v>0</v>
      </c>
      <c r="N5379" s="122">
        <v>0</v>
      </c>
      <c r="O5379" s="122">
        <v>0</v>
      </c>
      <c r="P5379" s="122">
        <v>0</v>
      </c>
      <c r="Q5379" s="122">
        <v>0</v>
      </c>
      <c r="R5379" s="122">
        <v>0</v>
      </c>
      <c r="S5379" s="122">
        <v>0</v>
      </c>
      <c r="T5379" s="122">
        <v>0</v>
      </c>
      <c r="U5379" s="122">
        <v>0</v>
      </c>
      <c r="V5379" s="122">
        <v>0</v>
      </c>
      <c r="W5379" s="122">
        <v>0</v>
      </c>
      <c r="X5379" s="122">
        <v>0</v>
      </c>
      <c r="Y5379" s="122">
        <v>0</v>
      </c>
      <c r="Z5379" s="122">
        <v>0</v>
      </c>
      <c r="AA5379" s="122">
        <v>0</v>
      </c>
      <c r="AB5379" s="122">
        <v>0</v>
      </c>
      <c r="AC5379" s="122">
        <v>0</v>
      </c>
      <c r="AD5379" s="122">
        <v>0</v>
      </c>
      <c r="AE5379" s="122">
        <v>0</v>
      </c>
      <c r="AF5379" s="122">
        <v>0</v>
      </c>
      <c r="AG5379" s="122">
        <v>0</v>
      </c>
      <c r="AH5379" s="122">
        <v>0</v>
      </c>
      <c r="AI5379" s="122">
        <v>0</v>
      </c>
      <c r="AJ5379" s="122">
        <v>0</v>
      </c>
      <c r="AK5379" s="122">
        <v>0</v>
      </c>
      <c r="AL5379" s="122">
        <v>0</v>
      </c>
    </row>
    <row r="5380" spans="1:38" hidden="1" x14ac:dyDescent="0.25">
      <c r="A5380" s="122" t="s">
        <v>2030</v>
      </c>
      <c r="B5380" s="122">
        <v>1</v>
      </c>
      <c r="C5380" s="122" t="s">
        <v>2241</v>
      </c>
      <c r="D5380" s="122" t="s">
        <v>2125</v>
      </c>
      <c r="E5380" s="122">
        <v>97</v>
      </c>
      <c r="F5380" s="122">
        <v>0.16365302387399999</v>
      </c>
      <c r="G5380" s="122">
        <v>0.19341489024</v>
      </c>
      <c r="H5380" s="122">
        <v>0.18037930320000001</v>
      </c>
      <c r="I5380" s="122">
        <v>0.1935695616</v>
      </c>
      <c r="J5380" s="122">
        <v>0.2058774528</v>
      </c>
      <c r="K5380" s="122">
        <v>0.18923382720000001</v>
      </c>
      <c r="L5380" s="122">
        <v>0.19931338128000001</v>
      </c>
      <c r="M5380" s="122">
        <v>0.23496883199999999</v>
      </c>
      <c r="N5380" s="122">
        <v>0.264339936</v>
      </c>
      <c r="O5380" s="122">
        <v>0.32039555184000001</v>
      </c>
      <c r="P5380" s="122">
        <v>0.26198007028199999</v>
      </c>
      <c r="Q5380" s="122">
        <v>0.27835760899200002</v>
      </c>
      <c r="R5380" s="122">
        <v>0.19184265816599999</v>
      </c>
      <c r="S5380" s="122">
        <v>0.13137549936599999</v>
      </c>
      <c r="T5380" s="122">
        <v>0.191416219833</v>
      </c>
      <c r="U5380" s="122">
        <v>0.16402669356899999</v>
      </c>
      <c r="V5380" s="122">
        <v>0.14672218701299999</v>
      </c>
      <c r="W5380" s="122">
        <v>0.13872648455700001</v>
      </c>
      <c r="X5380" s="122">
        <v>7.7145095109E-2</v>
      </c>
      <c r="Y5380" s="122">
        <v>4.9219632252000003E-2</v>
      </c>
      <c r="Z5380" s="122">
        <v>0</v>
      </c>
      <c r="AA5380" s="122">
        <v>0</v>
      </c>
      <c r="AB5380" s="122">
        <v>0</v>
      </c>
      <c r="AC5380" s="122">
        <v>0</v>
      </c>
      <c r="AD5380" s="122">
        <v>0</v>
      </c>
      <c r="AE5380" s="122">
        <v>0</v>
      </c>
      <c r="AF5380" s="122">
        <v>0</v>
      </c>
      <c r="AG5380" s="122">
        <v>0</v>
      </c>
      <c r="AH5380" s="122">
        <v>0</v>
      </c>
      <c r="AI5380" s="122">
        <v>0</v>
      </c>
      <c r="AJ5380" s="122">
        <v>0</v>
      </c>
      <c r="AK5380" s="122">
        <v>0</v>
      </c>
      <c r="AL5380" s="122">
        <v>0</v>
      </c>
    </row>
    <row r="5381" spans="1:38" hidden="1" x14ac:dyDescent="0.25">
      <c r="A5381" s="122" t="s">
        <v>2030</v>
      </c>
      <c r="B5381" s="122">
        <v>1</v>
      </c>
      <c r="C5381" s="122" t="s">
        <v>2241</v>
      </c>
      <c r="D5381" s="122" t="s">
        <v>2126</v>
      </c>
      <c r="E5381" s="122">
        <v>97</v>
      </c>
      <c r="F5381" s="122">
        <v>0</v>
      </c>
      <c r="G5381" s="122">
        <v>0</v>
      </c>
      <c r="H5381" s="122">
        <v>0</v>
      </c>
      <c r="I5381" s="122">
        <v>0</v>
      </c>
      <c r="J5381" s="122">
        <v>0</v>
      </c>
      <c r="K5381" s="122">
        <v>0</v>
      </c>
      <c r="L5381" s="122">
        <v>0</v>
      </c>
      <c r="M5381" s="122">
        <v>0</v>
      </c>
      <c r="N5381" s="122">
        <v>0</v>
      </c>
      <c r="O5381" s="122">
        <v>0</v>
      </c>
      <c r="P5381" s="122">
        <v>0</v>
      </c>
      <c r="Q5381" s="122">
        <v>0</v>
      </c>
      <c r="R5381" s="122">
        <v>0</v>
      </c>
      <c r="S5381" s="122">
        <v>0</v>
      </c>
      <c r="T5381" s="122">
        <v>0</v>
      </c>
      <c r="U5381" s="122">
        <v>0</v>
      </c>
      <c r="V5381" s="122">
        <v>0</v>
      </c>
      <c r="W5381" s="122">
        <v>0</v>
      </c>
      <c r="X5381" s="122">
        <v>0</v>
      </c>
      <c r="Y5381" s="122">
        <v>0</v>
      </c>
      <c r="Z5381" s="122">
        <v>0</v>
      </c>
      <c r="AA5381" s="122">
        <v>0</v>
      </c>
      <c r="AB5381" s="122">
        <v>0</v>
      </c>
      <c r="AC5381" s="122">
        <v>0</v>
      </c>
      <c r="AD5381" s="122">
        <v>0</v>
      </c>
      <c r="AE5381" s="122">
        <v>0</v>
      </c>
      <c r="AF5381" s="122">
        <v>0</v>
      </c>
      <c r="AG5381" s="122">
        <v>0</v>
      </c>
      <c r="AH5381" s="122">
        <v>0</v>
      </c>
      <c r="AI5381" s="122">
        <v>0</v>
      </c>
      <c r="AJ5381" s="122">
        <v>0</v>
      </c>
      <c r="AK5381" s="122">
        <v>0</v>
      </c>
      <c r="AL5381" s="122">
        <v>0</v>
      </c>
    </row>
    <row r="5382" spans="1:38" hidden="1" x14ac:dyDescent="0.25">
      <c r="A5382" s="122" t="s">
        <v>2242</v>
      </c>
      <c r="B5382" s="122">
        <v>1</v>
      </c>
      <c r="C5382" s="122" t="s">
        <v>2243</v>
      </c>
      <c r="D5382" s="122" t="s">
        <v>2078</v>
      </c>
      <c r="E5382" s="122">
        <v>98</v>
      </c>
      <c r="F5382" s="122">
        <v>0</v>
      </c>
      <c r="G5382" s="122">
        <v>0</v>
      </c>
      <c r="H5382" s="122">
        <v>0</v>
      </c>
      <c r="I5382" s="122">
        <v>0</v>
      </c>
      <c r="J5382" s="122">
        <v>0</v>
      </c>
      <c r="K5382" s="122">
        <v>0</v>
      </c>
      <c r="L5382" s="122">
        <v>0</v>
      </c>
      <c r="M5382" s="122">
        <v>0</v>
      </c>
      <c r="N5382" s="122">
        <v>0</v>
      </c>
      <c r="O5382" s="122">
        <v>0</v>
      </c>
      <c r="P5382" s="122">
        <v>0</v>
      </c>
      <c r="Q5382" s="122">
        <v>0</v>
      </c>
      <c r="R5382" s="122">
        <v>0</v>
      </c>
      <c r="S5382" s="122">
        <v>0</v>
      </c>
      <c r="T5382" s="122">
        <v>0</v>
      </c>
      <c r="U5382" s="122">
        <v>0</v>
      </c>
      <c r="V5382" s="122">
        <v>0</v>
      </c>
      <c r="W5382" s="122">
        <v>0</v>
      </c>
      <c r="X5382" s="122">
        <v>0</v>
      </c>
      <c r="Y5382" s="122">
        <v>0</v>
      </c>
      <c r="Z5382" s="122">
        <v>0</v>
      </c>
      <c r="AA5382" s="122">
        <v>0</v>
      </c>
      <c r="AB5382" s="122">
        <v>0</v>
      </c>
      <c r="AC5382" s="122">
        <v>0</v>
      </c>
      <c r="AD5382" s="122">
        <v>0</v>
      </c>
      <c r="AE5382" s="122">
        <v>0</v>
      </c>
      <c r="AF5382" s="122">
        <v>0</v>
      </c>
      <c r="AG5382" s="122">
        <v>0</v>
      </c>
      <c r="AH5382" s="122">
        <v>0</v>
      </c>
      <c r="AI5382" s="122">
        <v>0</v>
      </c>
      <c r="AJ5382" s="122">
        <v>0</v>
      </c>
      <c r="AK5382" s="122">
        <v>0</v>
      </c>
      <c r="AL5382" s="122">
        <v>0</v>
      </c>
    </row>
    <row r="5383" spans="1:38" hidden="1" x14ac:dyDescent="0.25">
      <c r="A5383" s="122" t="s">
        <v>2242</v>
      </c>
      <c r="B5383" s="122">
        <v>1</v>
      </c>
      <c r="C5383" s="122" t="s">
        <v>2243</v>
      </c>
      <c r="D5383" s="122" t="s">
        <v>2079</v>
      </c>
      <c r="E5383" s="122">
        <v>98</v>
      </c>
      <c r="F5383" s="122">
        <v>0</v>
      </c>
      <c r="G5383" s="122">
        <v>0</v>
      </c>
      <c r="H5383" s="122">
        <v>0</v>
      </c>
      <c r="I5383" s="122">
        <v>0</v>
      </c>
      <c r="J5383" s="122">
        <v>0</v>
      </c>
      <c r="K5383" s="122">
        <v>0</v>
      </c>
      <c r="L5383" s="122">
        <v>0</v>
      </c>
      <c r="M5383" s="122">
        <v>0</v>
      </c>
      <c r="N5383" s="122">
        <v>0</v>
      </c>
      <c r="O5383" s="122">
        <v>0</v>
      </c>
      <c r="P5383" s="122">
        <v>0</v>
      </c>
      <c r="Q5383" s="122">
        <v>0</v>
      </c>
      <c r="R5383" s="122">
        <v>0</v>
      </c>
      <c r="S5383" s="122">
        <v>0</v>
      </c>
      <c r="T5383" s="122">
        <v>0</v>
      </c>
      <c r="U5383" s="122">
        <v>0</v>
      </c>
      <c r="V5383" s="122">
        <v>0</v>
      </c>
      <c r="W5383" s="122">
        <v>0</v>
      </c>
      <c r="X5383" s="122">
        <v>0</v>
      </c>
      <c r="Y5383" s="122">
        <v>0</v>
      </c>
      <c r="Z5383" s="122">
        <v>0</v>
      </c>
      <c r="AA5383" s="122">
        <v>0</v>
      </c>
      <c r="AB5383" s="122">
        <v>0</v>
      </c>
      <c r="AC5383" s="122">
        <v>0</v>
      </c>
      <c r="AD5383" s="122">
        <v>0</v>
      </c>
      <c r="AE5383" s="122">
        <v>0</v>
      </c>
      <c r="AF5383" s="122">
        <v>0</v>
      </c>
      <c r="AG5383" s="122">
        <v>0</v>
      </c>
      <c r="AH5383" s="122">
        <v>0</v>
      </c>
      <c r="AI5383" s="122">
        <v>0</v>
      </c>
      <c r="AJ5383" s="122">
        <v>0</v>
      </c>
      <c r="AK5383" s="122">
        <v>0</v>
      </c>
      <c r="AL5383" s="122">
        <v>0</v>
      </c>
    </row>
    <row r="5384" spans="1:38" hidden="1" x14ac:dyDescent="0.25">
      <c r="A5384" s="122" t="s">
        <v>2242</v>
      </c>
      <c r="B5384" s="122">
        <v>1</v>
      </c>
      <c r="C5384" s="122" t="s">
        <v>2243</v>
      </c>
      <c r="D5384" s="122" t="s">
        <v>2080</v>
      </c>
      <c r="E5384" s="122">
        <v>98</v>
      </c>
      <c r="F5384" s="122">
        <v>0</v>
      </c>
      <c r="G5384" s="122">
        <v>0</v>
      </c>
      <c r="H5384" s="122">
        <v>0</v>
      </c>
      <c r="I5384" s="122">
        <v>0</v>
      </c>
      <c r="J5384" s="122">
        <v>0</v>
      </c>
      <c r="K5384" s="122">
        <v>0</v>
      </c>
      <c r="L5384" s="122">
        <v>0</v>
      </c>
      <c r="M5384" s="122">
        <v>0</v>
      </c>
      <c r="N5384" s="122">
        <v>0</v>
      </c>
      <c r="O5384" s="122">
        <v>0</v>
      </c>
      <c r="P5384" s="122">
        <v>0</v>
      </c>
      <c r="Q5384" s="122">
        <v>0</v>
      </c>
      <c r="R5384" s="122">
        <v>0</v>
      </c>
      <c r="S5384" s="122">
        <v>0</v>
      </c>
      <c r="T5384" s="122">
        <v>0</v>
      </c>
      <c r="U5384" s="122">
        <v>0</v>
      </c>
      <c r="V5384" s="122">
        <v>0</v>
      </c>
      <c r="W5384" s="122">
        <v>0</v>
      </c>
      <c r="X5384" s="122">
        <v>0</v>
      </c>
      <c r="Y5384" s="122">
        <v>0</v>
      </c>
      <c r="Z5384" s="122">
        <v>0</v>
      </c>
      <c r="AA5384" s="122">
        <v>0</v>
      </c>
      <c r="AB5384" s="122">
        <v>0</v>
      </c>
      <c r="AC5384" s="122">
        <v>0</v>
      </c>
      <c r="AD5384" s="122">
        <v>0</v>
      </c>
      <c r="AE5384" s="122">
        <v>0</v>
      </c>
      <c r="AF5384" s="122">
        <v>0</v>
      </c>
      <c r="AG5384" s="122">
        <v>0</v>
      </c>
      <c r="AH5384" s="122">
        <v>0</v>
      </c>
      <c r="AI5384" s="122">
        <v>0</v>
      </c>
      <c r="AJ5384" s="122">
        <v>0</v>
      </c>
      <c r="AK5384" s="122">
        <v>0</v>
      </c>
      <c r="AL5384" s="122">
        <v>0</v>
      </c>
    </row>
    <row r="5385" spans="1:38" hidden="1" x14ac:dyDescent="0.25">
      <c r="A5385" s="122" t="s">
        <v>2242</v>
      </c>
      <c r="B5385" s="122">
        <v>1</v>
      </c>
      <c r="C5385" s="122" t="s">
        <v>2243</v>
      </c>
      <c r="D5385" s="122" t="s">
        <v>2133</v>
      </c>
      <c r="E5385" s="122">
        <v>98</v>
      </c>
      <c r="F5385" s="122">
        <v>0</v>
      </c>
      <c r="G5385" s="122">
        <v>0</v>
      </c>
      <c r="H5385" s="122">
        <v>0</v>
      </c>
      <c r="I5385" s="122">
        <v>0</v>
      </c>
      <c r="J5385" s="122">
        <v>0</v>
      </c>
      <c r="K5385" s="122">
        <v>0</v>
      </c>
      <c r="L5385" s="122">
        <v>0</v>
      </c>
      <c r="M5385" s="122">
        <v>0</v>
      </c>
      <c r="N5385" s="122">
        <v>0</v>
      </c>
      <c r="O5385" s="122">
        <v>0</v>
      </c>
      <c r="P5385" s="122">
        <v>0</v>
      </c>
      <c r="Q5385" s="122">
        <v>0</v>
      </c>
      <c r="R5385" s="122">
        <v>0</v>
      </c>
      <c r="S5385" s="122">
        <v>0</v>
      </c>
      <c r="T5385" s="122">
        <v>0</v>
      </c>
      <c r="U5385" s="122">
        <v>0</v>
      </c>
      <c r="V5385" s="122">
        <v>0</v>
      </c>
      <c r="W5385" s="122">
        <v>0</v>
      </c>
      <c r="X5385" s="122">
        <v>0</v>
      </c>
      <c r="Y5385" s="122">
        <v>0</v>
      </c>
      <c r="Z5385" s="122">
        <v>0</v>
      </c>
      <c r="AA5385" s="122">
        <v>0</v>
      </c>
      <c r="AB5385" s="122">
        <v>0</v>
      </c>
      <c r="AC5385" s="122">
        <v>0</v>
      </c>
      <c r="AD5385" s="122">
        <v>0</v>
      </c>
      <c r="AE5385" s="122">
        <v>0</v>
      </c>
      <c r="AF5385" s="122">
        <v>0</v>
      </c>
      <c r="AG5385" s="122">
        <v>0</v>
      </c>
      <c r="AH5385" s="122">
        <v>0</v>
      </c>
      <c r="AI5385" s="122">
        <v>0</v>
      </c>
      <c r="AJ5385" s="122">
        <v>0</v>
      </c>
      <c r="AK5385" s="122">
        <v>0</v>
      </c>
      <c r="AL5385" s="122">
        <v>0</v>
      </c>
    </row>
    <row r="5386" spans="1:38" hidden="1" x14ac:dyDescent="0.25">
      <c r="A5386" s="122" t="s">
        <v>2242</v>
      </c>
      <c r="B5386" s="122">
        <v>1</v>
      </c>
      <c r="C5386" s="122" t="s">
        <v>2243</v>
      </c>
      <c r="D5386" s="122" t="s">
        <v>2081</v>
      </c>
      <c r="E5386" s="122">
        <v>98</v>
      </c>
      <c r="F5386" s="122">
        <v>0</v>
      </c>
      <c r="G5386" s="122">
        <v>0</v>
      </c>
      <c r="H5386" s="122">
        <v>0</v>
      </c>
      <c r="I5386" s="122">
        <v>0</v>
      </c>
      <c r="J5386" s="122">
        <v>0</v>
      </c>
      <c r="K5386" s="122">
        <v>0</v>
      </c>
      <c r="L5386" s="122">
        <v>0</v>
      </c>
      <c r="M5386" s="122">
        <v>0</v>
      </c>
      <c r="N5386" s="122">
        <v>0</v>
      </c>
      <c r="O5386" s="122">
        <v>0</v>
      </c>
      <c r="P5386" s="122">
        <v>0</v>
      </c>
      <c r="Q5386" s="122">
        <v>0</v>
      </c>
      <c r="R5386" s="122">
        <v>0</v>
      </c>
      <c r="S5386" s="122">
        <v>0</v>
      </c>
      <c r="T5386" s="122">
        <v>0</v>
      </c>
      <c r="U5386" s="122">
        <v>0</v>
      </c>
      <c r="V5386" s="122">
        <v>0</v>
      </c>
      <c r="W5386" s="122">
        <v>0</v>
      </c>
      <c r="X5386" s="122">
        <v>0</v>
      </c>
      <c r="Y5386" s="122">
        <v>0</v>
      </c>
      <c r="Z5386" s="122">
        <v>0</v>
      </c>
      <c r="AA5386" s="122">
        <v>0</v>
      </c>
      <c r="AB5386" s="122">
        <v>0</v>
      </c>
      <c r="AC5386" s="122">
        <v>0</v>
      </c>
      <c r="AD5386" s="122">
        <v>0</v>
      </c>
      <c r="AE5386" s="122">
        <v>0</v>
      </c>
      <c r="AF5386" s="122">
        <v>0</v>
      </c>
      <c r="AG5386" s="122">
        <v>0</v>
      </c>
      <c r="AH5386" s="122">
        <v>0</v>
      </c>
      <c r="AI5386" s="122">
        <v>0</v>
      </c>
      <c r="AJ5386" s="122">
        <v>0</v>
      </c>
      <c r="AK5386" s="122">
        <v>0</v>
      </c>
      <c r="AL5386" s="122">
        <v>0</v>
      </c>
    </row>
    <row r="5387" spans="1:38" x14ac:dyDescent="0.25">
      <c r="A5387" s="122" t="s">
        <v>2242</v>
      </c>
      <c r="B5387" s="122">
        <v>1</v>
      </c>
      <c r="C5387" s="122" t="s">
        <v>2243</v>
      </c>
      <c r="D5387" s="122" t="s">
        <v>2082</v>
      </c>
      <c r="E5387" s="122">
        <v>98</v>
      </c>
      <c r="F5387" s="122">
        <v>0</v>
      </c>
      <c r="G5387" s="122">
        <v>0</v>
      </c>
      <c r="H5387" s="122">
        <v>0</v>
      </c>
      <c r="I5387" s="122">
        <v>0</v>
      </c>
      <c r="J5387" s="122">
        <v>0</v>
      </c>
      <c r="K5387" s="122">
        <v>0</v>
      </c>
      <c r="L5387" s="122">
        <v>0</v>
      </c>
      <c r="M5387" s="122">
        <v>0</v>
      </c>
      <c r="N5387" s="122">
        <v>0</v>
      </c>
      <c r="O5387" s="122">
        <v>0</v>
      </c>
      <c r="P5387" s="122">
        <v>0</v>
      </c>
      <c r="Q5387" s="122">
        <v>0</v>
      </c>
      <c r="R5387" s="122">
        <v>0</v>
      </c>
      <c r="S5387" s="122">
        <v>0</v>
      </c>
      <c r="T5387" s="122">
        <v>0</v>
      </c>
      <c r="U5387" s="122">
        <v>0</v>
      </c>
      <c r="V5387" s="122">
        <v>0</v>
      </c>
      <c r="W5387" s="122">
        <v>0</v>
      </c>
      <c r="X5387" s="122">
        <v>0</v>
      </c>
      <c r="Y5387" s="122">
        <v>0</v>
      </c>
      <c r="Z5387" s="122">
        <v>0</v>
      </c>
      <c r="AA5387" s="122">
        <v>0</v>
      </c>
      <c r="AB5387" s="122">
        <v>0</v>
      </c>
      <c r="AC5387" s="122">
        <v>0</v>
      </c>
      <c r="AD5387" s="122">
        <v>0</v>
      </c>
      <c r="AE5387" s="122">
        <v>0</v>
      </c>
      <c r="AF5387" s="122">
        <v>0</v>
      </c>
      <c r="AG5387" s="122">
        <v>0</v>
      </c>
      <c r="AH5387" s="122">
        <v>0</v>
      </c>
      <c r="AI5387" s="122">
        <v>0</v>
      </c>
      <c r="AJ5387" s="122">
        <v>0</v>
      </c>
      <c r="AK5387" s="122">
        <v>0</v>
      </c>
      <c r="AL5387" s="122">
        <v>0</v>
      </c>
    </row>
    <row r="5388" spans="1:38" hidden="1" x14ac:dyDescent="0.25">
      <c r="A5388" s="122" t="s">
        <v>2242</v>
      </c>
      <c r="B5388" s="122">
        <v>1</v>
      </c>
      <c r="C5388" s="122" t="s">
        <v>2243</v>
      </c>
      <c r="D5388" s="122" t="s">
        <v>474</v>
      </c>
      <c r="E5388" s="122">
        <v>98</v>
      </c>
      <c r="F5388" s="122">
        <v>0</v>
      </c>
      <c r="G5388" s="122">
        <v>0</v>
      </c>
      <c r="H5388" s="122">
        <v>0</v>
      </c>
      <c r="I5388" s="122">
        <v>0</v>
      </c>
      <c r="J5388" s="122">
        <v>0</v>
      </c>
      <c r="K5388" s="122">
        <v>0</v>
      </c>
      <c r="L5388" s="122">
        <v>0</v>
      </c>
      <c r="M5388" s="122">
        <v>0</v>
      </c>
      <c r="N5388" s="122">
        <v>0</v>
      </c>
      <c r="O5388" s="122">
        <v>0</v>
      </c>
      <c r="P5388" s="122">
        <v>0</v>
      </c>
      <c r="Q5388" s="122">
        <v>0</v>
      </c>
      <c r="R5388" s="122">
        <v>0</v>
      </c>
      <c r="S5388" s="122">
        <v>0</v>
      </c>
      <c r="T5388" s="122">
        <v>0</v>
      </c>
      <c r="U5388" s="122">
        <v>0</v>
      </c>
      <c r="V5388" s="122">
        <v>0</v>
      </c>
      <c r="W5388" s="122">
        <v>0</v>
      </c>
      <c r="X5388" s="122">
        <v>0</v>
      </c>
      <c r="Y5388" s="122">
        <v>0</v>
      </c>
      <c r="Z5388" s="122">
        <v>0</v>
      </c>
      <c r="AA5388" s="122">
        <v>0</v>
      </c>
      <c r="AB5388" s="122">
        <v>0</v>
      </c>
      <c r="AC5388" s="122">
        <v>0</v>
      </c>
      <c r="AD5388" s="122">
        <v>0</v>
      </c>
      <c r="AE5388" s="122">
        <v>0</v>
      </c>
      <c r="AF5388" s="122">
        <v>0</v>
      </c>
      <c r="AG5388" s="122">
        <v>0</v>
      </c>
      <c r="AH5388" s="122">
        <v>0</v>
      </c>
      <c r="AI5388" s="122">
        <v>0</v>
      </c>
      <c r="AJ5388" s="122">
        <v>0</v>
      </c>
      <c r="AK5388" s="122">
        <v>0</v>
      </c>
      <c r="AL5388" s="122">
        <v>0</v>
      </c>
    </row>
    <row r="5389" spans="1:38" hidden="1" x14ac:dyDescent="0.25">
      <c r="A5389" s="122" t="s">
        <v>2242</v>
      </c>
      <c r="B5389" s="122">
        <v>1</v>
      </c>
      <c r="C5389" s="122" t="s">
        <v>2243</v>
      </c>
      <c r="D5389" s="122" t="s">
        <v>2083</v>
      </c>
      <c r="E5389" s="122">
        <v>98</v>
      </c>
      <c r="F5389" s="122">
        <v>0</v>
      </c>
      <c r="G5389" s="122">
        <v>0</v>
      </c>
      <c r="H5389" s="122">
        <v>0</v>
      </c>
      <c r="I5389" s="122">
        <v>0</v>
      </c>
      <c r="J5389" s="122">
        <v>0</v>
      </c>
      <c r="K5389" s="122">
        <v>0</v>
      </c>
      <c r="L5389" s="122">
        <v>0</v>
      </c>
      <c r="M5389" s="122">
        <v>0</v>
      </c>
      <c r="N5389" s="122">
        <v>0</v>
      </c>
      <c r="O5389" s="122">
        <v>0</v>
      </c>
      <c r="P5389" s="122">
        <v>0</v>
      </c>
      <c r="Q5389" s="122">
        <v>0</v>
      </c>
      <c r="R5389" s="122">
        <v>0</v>
      </c>
      <c r="S5389" s="122">
        <v>0</v>
      </c>
      <c r="T5389" s="122">
        <v>0</v>
      </c>
      <c r="U5389" s="122">
        <v>0</v>
      </c>
      <c r="V5389" s="122">
        <v>0</v>
      </c>
      <c r="W5389" s="122">
        <v>0</v>
      </c>
      <c r="X5389" s="122">
        <v>0</v>
      </c>
      <c r="Y5389" s="122">
        <v>0</v>
      </c>
      <c r="Z5389" s="122">
        <v>0</v>
      </c>
      <c r="AA5389" s="122">
        <v>0</v>
      </c>
      <c r="AB5389" s="122">
        <v>0</v>
      </c>
      <c r="AC5389" s="122">
        <v>0</v>
      </c>
      <c r="AD5389" s="122">
        <v>0</v>
      </c>
      <c r="AE5389" s="122">
        <v>0</v>
      </c>
      <c r="AF5389" s="122">
        <v>0</v>
      </c>
      <c r="AG5389" s="122">
        <v>0</v>
      </c>
      <c r="AH5389" s="122">
        <v>0</v>
      </c>
      <c r="AI5389" s="122">
        <v>0</v>
      </c>
      <c r="AJ5389" s="122">
        <v>0</v>
      </c>
      <c r="AK5389" s="122">
        <v>0</v>
      </c>
      <c r="AL5389" s="122">
        <v>0</v>
      </c>
    </row>
    <row r="5390" spans="1:38" hidden="1" x14ac:dyDescent="0.25">
      <c r="A5390" s="122" t="s">
        <v>2242</v>
      </c>
      <c r="B5390" s="122">
        <v>1</v>
      </c>
      <c r="C5390" s="122" t="s">
        <v>2243</v>
      </c>
      <c r="D5390" s="122" t="s">
        <v>2084</v>
      </c>
      <c r="E5390" s="122">
        <v>98</v>
      </c>
      <c r="F5390" s="122">
        <v>0</v>
      </c>
      <c r="G5390" s="122">
        <v>0</v>
      </c>
      <c r="H5390" s="122">
        <v>0</v>
      </c>
      <c r="I5390" s="122">
        <v>0</v>
      </c>
      <c r="J5390" s="122">
        <v>0</v>
      </c>
      <c r="K5390" s="122">
        <v>0</v>
      </c>
      <c r="L5390" s="122">
        <v>0</v>
      </c>
      <c r="M5390" s="122">
        <v>0</v>
      </c>
      <c r="N5390" s="122">
        <v>0</v>
      </c>
      <c r="O5390" s="122">
        <v>0</v>
      </c>
      <c r="P5390" s="122">
        <v>0</v>
      </c>
      <c r="Q5390" s="122">
        <v>0</v>
      </c>
      <c r="R5390" s="122">
        <v>0</v>
      </c>
      <c r="S5390" s="122">
        <v>0</v>
      </c>
      <c r="T5390" s="122">
        <v>0</v>
      </c>
      <c r="U5390" s="122">
        <v>0</v>
      </c>
      <c r="V5390" s="122">
        <v>0</v>
      </c>
      <c r="W5390" s="122">
        <v>0</v>
      </c>
      <c r="X5390" s="122">
        <v>0</v>
      </c>
      <c r="Y5390" s="122">
        <v>0</v>
      </c>
      <c r="Z5390" s="122">
        <v>0</v>
      </c>
      <c r="AA5390" s="122">
        <v>0</v>
      </c>
      <c r="AB5390" s="122">
        <v>0</v>
      </c>
      <c r="AC5390" s="122">
        <v>0</v>
      </c>
      <c r="AD5390" s="122">
        <v>0</v>
      </c>
      <c r="AE5390" s="122">
        <v>0</v>
      </c>
      <c r="AF5390" s="122">
        <v>0</v>
      </c>
      <c r="AG5390" s="122">
        <v>0</v>
      </c>
      <c r="AH5390" s="122">
        <v>0</v>
      </c>
      <c r="AI5390" s="122">
        <v>0</v>
      </c>
      <c r="AJ5390" s="122">
        <v>0</v>
      </c>
      <c r="AK5390" s="122">
        <v>0</v>
      </c>
      <c r="AL5390" s="122">
        <v>0</v>
      </c>
    </row>
    <row r="5391" spans="1:38" hidden="1" x14ac:dyDescent="0.25">
      <c r="A5391" s="122" t="s">
        <v>2242</v>
      </c>
      <c r="B5391" s="122">
        <v>1</v>
      </c>
      <c r="C5391" s="122" t="s">
        <v>2243</v>
      </c>
      <c r="D5391" s="122" t="s">
        <v>2085</v>
      </c>
      <c r="E5391" s="122">
        <v>98</v>
      </c>
      <c r="F5391" s="122">
        <v>0</v>
      </c>
      <c r="G5391" s="122">
        <v>0</v>
      </c>
      <c r="H5391" s="122">
        <v>0</v>
      </c>
      <c r="I5391" s="122">
        <v>0</v>
      </c>
      <c r="J5391" s="122">
        <v>0</v>
      </c>
      <c r="K5391" s="122">
        <v>0</v>
      </c>
      <c r="L5391" s="122">
        <v>0</v>
      </c>
      <c r="M5391" s="122">
        <v>0</v>
      </c>
      <c r="N5391" s="122">
        <v>0</v>
      </c>
      <c r="O5391" s="122">
        <v>0</v>
      </c>
      <c r="P5391" s="122">
        <v>0</v>
      </c>
      <c r="Q5391" s="122">
        <v>0</v>
      </c>
      <c r="R5391" s="122">
        <v>0</v>
      </c>
      <c r="S5391" s="122">
        <v>0</v>
      </c>
      <c r="T5391" s="122">
        <v>0</v>
      </c>
      <c r="U5391" s="122">
        <v>0</v>
      </c>
      <c r="V5391" s="122">
        <v>0</v>
      </c>
      <c r="W5391" s="122">
        <v>0</v>
      </c>
      <c r="X5391" s="122">
        <v>0</v>
      </c>
      <c r="Y5391" s="122">
        <v>0</v>
      </c>
      <c r="Z5391" s="122">
        <v>0</v>
      </c>
      <c r="AA5391" s="122">
        <v>0</v>
      </c>
      <c r="AB5391" s="122">
        <v>0</v>
      </c>
      <c r="AC5391" s="122">
        <v>0</v>
      </c>
      <c r="AD5391" s="122">
        <v>0</v>
      </c>
      <c r="AE5391" s="122">
        <v>0</v>
      </c>
      <c r="AF5391" s="122">
        <v>0</v>
      </c>
      <c r="AG5391" s="122">
        <v>0</v>
      </c>
      <c r="AH5391" s="122">
        <v>0</v>
      </c>
      <c r="AI5391" s="122">
        <v>0</v>
      </c>
      <c r="AJ5391" s="122">
        <v>0</v>
      </c>
      <c r="AK5391" s="122">
        <v>0</v>
      </c>
      <c r="AL5391" s="122">
        <v>0</v>
      </c>
    </row>
    <row r="5392" spans="1:38" hidden="1" x14ac:dyDescent="0.25">
      <c r="A5392" s="122" t="s">
        <v>2242</v>
      </c>
      <c r="B5392" s="122">
        <v>1</v>
      </c>
      <c r="C5392" s="122" t="s">
        <v>2243</v>
      </c>
      <c r="D5392" s="122" t="s">
        <v>2086</v>
      </c>
      <c r="E5392" s="122">
        <v>98</v>
      </c>
      <c r="F5392" s="122">
        <v>0</v>
      </c>
      <c r="G5392" s="122">
        <v>0</v>
      </c>
      <c r="H5392" s="122">
        <v>0</v>
      </c>
      <c r="I5392" s="122">
        <v>0</v>
      </c>
      <c r="J5392" s="122">
        <v>0</v>
      </c>
      <c r="K5392" s="122">
        <v>0</v>
      </c>
      <c r="L5392" s="122">
        <v>0</v>
      </c>
      <c r="M5392" s="122">
        <v>0</v>
      </c>
      <c r="N5392" s="122">
        <v>0</v>
      </c>
      <c r="O5392" s="122">
        <v>0</v>
      </c>
      <c r="P5392" s="122">
        <v>0</v>
      </c>
      <c r="Q5392" s="122">
        <v>0</v>
      </c>
      <c r="R5392" s="122">
        <v>0</v>
      </c>
      <c r="S5392" s="122">
        <v>0</v>
      </c>
      <c r="T5392" s="122">
        <v>0</v>
      </c>
      <c r="U5392" s="122">
        <v>0</v>
      </c>
      <c r="V5392" s="122">
        <v>0</v>
      </c>
      <c r="W5392" s="122">
        <v>0</v>
      </c>
      <c r="X5392" s="122">
        <v>0</v>
      </c>
      <c r="Y5392" s="122">
        <v>0</v>
      </c>
      <c r="Z5392" s="122">
        <v>0</v>
      </c>
      <c r="AA5392" s="122">
        <v>0</v>
      </c>
      <c r="AB5392" s="122">
        <v>0</v>
      </c>
      <c r="AC5392" s="122">
        <v>0</v>
      </c>
      <c r="AD5392" s="122">
        <v>0</v>
      </c>
      <c r="AE5392" s="122">
        <v>0</v>
      </c>
      <c r="AF5392" s="122">
        <v>0</v>
      </c>
      <c r="AG5392" s="122">
        <v>0</v>
      </c>
      <c r="AH5392" s="122">
        <v>0</v>
      </c>
      <c r="AI5392" s="122">
        <v>0</v>
      </c>
      <c r="AJ5392" s="122">
        <v>0</v>
      </c>
      <c r="AK5392" s="122">
        <v>0</v>
      </c>
      <c r="AL5392" s="122">
        <v>0</v>
      </c>
    </row>
    <row r="5393" spans="1:38" hidden="1" x14ac:dyDescent="0.25">
      <c r="A5393" s="122" t="s">
        <v>2242</v>
      </c>
      <c r="B5393" s="122">
        <v>1</v>
      </c>
      <c r="C5393" s="122" t="s">
        <v>2243</v>
      </c>
      <c r="D5393" s="122" t="s">
        <v>2168</v>
      </c>
      <c r="E5393" s="122">
        <v>98</v>
      </c>
      <c r="F5393" s="122">
        <v>0</v>
      </c>
      <c r="G5393" s="122">
        <v>0</v>
      </c>
      <c r="H5393" s="122">
        <v>0</v>
      </c>
      <c r="I5393" s="122">
        <v>0</v>
      </c>
      <c r="J5393" s="122">
        <v>0</v>
      </c>
      <c r="K5393" s="122">
        <v>0</v>
      </c>
      <c r="L5393" s="122">
        <v>0</v>
      </c>
      <c r="M5393" s="122">
        <v>0</v>
      </c>
      <c r="N5393" s="122">
        <v>0</v>
      </c>
      <c r="O5393" s="122">
        <v>0</v>
      </c>
      <c r="P5393" s="122">
        <v>0</v>
      </c>
      <c r="Q5393" s="122">
        <v>0</v>
      </c>
      <c r="R5393" s="122">
        <v>0</v>
      </c>
      <c r="S5393" s="122">
        <v>0</v>
      </c>
      <c r="T5393" s="122">
        <v>0</v>
      </c>
      <c r="U5393" s="122">
        <v>0</v>
      </c>
      <c r="V5393" s="122">
        <v>0</v>
      </c>
      <c r="W5393" s="122">
        <v>0</v>
      </c>
      <c r="X5393" s="122">
        <v>0</v>
      </c>
      <c r="Y5393" s="122">
        <v>0</v>
      </c>
      <c r="Z5393" s="122">
        <v>0</v>
      </c>
      <c r="AA5393" s="122">
        <v>0</v>
      </c>
      <c r="AB5393" s="122">
        <v>0</v>
      </c>
      <c r="AC5393" s="122">
        <v>0</v>
      </c>
      <c r="AD5393" s="122">
        <v>0</v>
      </c>
      <c r="AE5393" s="122">
        <v>0</v>
      </c>
      <c r="AF5393" s="122">
        <v>0</v>
      </c>
      <c r="AG5393" s="122">
        <v>0</v>
      </c>
      <c r="AH5393" s="122">
        <v>0</v>
      </c>
      <c r="AI5393" s="122">
        <v>0</v>
      </c>
      <c r="AJ5393" s="122">
        <v>0</v>
      </c>
      <c r="AK5393" s="122">
        <v>0</v>
      </c>
      <c r="AL5393" s="122">
        <v>0</v>
      </c>
    </row>
    <row r="5394" spans="1:38" hidden="1" x14ac:dyDescent="0.25">
      <c r="A5394" s="122" t="s">
        <v>2242</v>
      </c>
      <c r="B5394" s="122">
        <v>1</v>
      </c>
      <c r="C5394" s="122" t="s">
        <v>2243</v>
      </c>
      <c r="D5394" s="122" t="s">
        <v>2087</v>
      </c>
      <c r="E5394" s="122">
        <v>98</v>
      </c>
      <c r="F5394" s="122">
        <v>0</v>
      </c>
      <c r="G5394" s="122">
        <v>0</v>
      </c>
      <c r="H5394" s="122">
        <v>0</v>
      </c>
      <c r="I5394" s="122">
        <v>0</v>
      </c>
      <c r="J5394" s="122">
        <v>0</v>
      </c>
      <c r="K5394" s="122">
        <v>0</v>
      </c>
      <c r="L5394" s="122">
        <v>0</v>
      </c>
      <c r="M5394" s="122">
        <v>0</v>
      </c>
      <c r="N5394" s="122">
        <v>0</v>
      </c>
      <c r="O5394" s="122">
        <v>0</v>
      </c>
      <c r="P5394" s="122">
        <v>0</v>
      </c>
      <c r="Q5394" s="122">
        <v>0</v>
      </c>
      <c r="R5394" s="122">
        <v>0</v>
      </c>
      <c r="S5394" s="122">
        <v>0</v>
      </c>
      <c r="T5394" s="122">
        <v>0</v>
      </c>
      <c r="U5394" s="122">
        <v>0</v>
      </c>
      <c r="V5394" s="122">
        <v>0</v>
      </c>
      <c r="W5394" s="122">
        <v>0</v>
      </c>
      <c r="X5394" s="122">
        <v>0</v>
      </c>
      <c r="Y5394" s="122">
        <v>0</v>
      </c>
      <c r="Z5394" s="122">
        <v>0</v>
      </c>
      <c r="AA5394" s="122">
        <v>0</v>
      </c>
      <c r="AB5394" s="122">
        <v>0</v>
      </c>
      <c r="AC5394" s="122">
        <v>0</v>
      </c>
      <c r="AD5394" s="122">
        <v>0</v>
      </c>
      <c r="AE5394" s="122">
        <v>0</v>
      </c>
      <c r="AF5394" s="122">
        <v>0</v>
      </c>
      <c r="AG5394" s="122">
        <v>0</v>
      </c>
      <c r="AH5394" s="122">
        <v>0</v>
      </c>
      <c r="AI5394" s="122">
        <v>0</v>
      </c>
      <c r="AJ5394" s="122">
        <v>0</v>
      </c>
      <c r="AK5394" s="122">
        <v>0</v>
      </c>
      <c r="AL5394" s="122">
        <v>0</v>
      </c>
    </row>
    <row r="5395" spans="1:38" hidden="1" x14ac:dyDescent="0.25">
      <c r="A5395" s="122" t="s">
        <v>2242</v>
      </c>
      <c r="B5395" s="122">
        <v>1</v>
      </c>
      <c r="C5395" s="122" t="s">
        <v>2243</v>
      </c>
      <c r="D5395" s="122" t="s">
        <v>2134</v>
      </c>
      <c r="E5395" s="122">
        <v>98</v>
      </c>
      <c r="F5395" s="122">
        <v>0</v>
      </c>
      <c r="G5395" s="122">
        <v>0</v>
      </c>
      <c r="H5395" s="122">
        <v>0</v>
      </c>
      <c r="I5395" s="122">
        <v>0</v>
      </c>
      <c r="J5395" s="122">
        <v>0</v>
      </c>
      <c r="K5395" s="122">
        <v>0</v>
      </c>
      <c r="L5395" s="122">
        <v>0</v>
      </c>
      <c r="M5395" s="122">
        <v>0</v>
      </c>
      <c r="N5395" s="122">
        <v>0</v>
      </c>
      <c r="O5395" s="122">
        <v>0</v>
      </c>
      <c r="P5395" s="122">
        <v>0</v>
      </c>
      <c r="Q5395" s="122">
        <v>0</v>
      </c>
      <c r="R5395" s="122">
        <v>0</v>
      </c>
      <c r="S5395" s="122">
        <v>0</v>
      </c>
      <c r="T5395" s="122">
        <v>0</v>
      </c>
      <c r="U5395" s="122">
        <v>0</v>
      </c>
      <c r="V5395" s="122">
        <v>0</v>
      </c>
      <c r="W5395" s="122">
        <v>0</v>
      </c>
      <c r="X5395" s="122">
        <v>0</v>
      </c>
      <c r="Y5395" s="122">
        <v>0</v>
      </c>
      <c r="Z5395" s="122">
        <v>0</v>
      </c>
      <c r="AA5395" s="122">
        <v>0</v>
      </c>
      <c r="AB5395" s="122">
        <v>0</v>
      </c>
      <c r="AC5395" s="122">
        <v>0</v>
      </c>
      <c r="AD5395" s="122">
        <v>0</v>
      </c>
      <c r="AE5395" s="122">
        <v>0</v>
      </c>
      <c r="AF5395" s="122">
        <v>0</v>
      </c>
      <c r="AG5395" s="122">
        <v>0</v>
      </c>
      <c r="AH5395" s="122">
        <v>0</v>
      </c>
      <c r="AI5395" s="122">
        <v>0</v>
      </c>
      <c r="AJ5395" s="122">
        <v>0</v>
      </c>
      <c r="AK5395" s="122">
        <v>0</v>
      </c>
      <c r="AL5395" s="122">
        <v>0</v>
      </c>
    </row>
    <row r="5396" spans="1:38" hidden="1" x14ac:dyDescent="0.25">
      <c r="A5396" s="122" t="s">
        <v>2242</v>
      </c>
      <c r="B5396" s="122">
        <v>1</v>
      </c>
      <c r="C5396" s="122" t="s">
        <v>2243</v>
      </c>
      <c r="D5396" s="122" t="s">
        <v>2088</v>
      </c>
      <c r="E5396" s="122">
        <v>98</v>
      </c>
      <c r="F5396" s="122">
        <v>0</v>
      </c>
      <c r="G5396" s="122">
        <v>0</v>
      </c>
      <c r="H5396" s="122">
        <v>0</v>
      </c>
      <c r="I5396" s="122">
        <v>0</v>
      </c>
      <c r="J5396" s="122">
        <v>0</v>
      </c>
      <c r="K5396" s="122">
        <v>0</v>
      </c>
      <c r="L5396" s="122">
        <v>0</v>
      </c>
      <c r="M5396" s="122">
        <v>0</v>
      </c>
      <c r="N5396" s="122">
        <v>0</v>
      </c>
      <c r="O5396" s="122">
        <v>0</v>
      </c>
      <c r="P5396" s="122">
        <v>0</v>
      </c>
      <c r="Q5396" s="122">
        <v>0</v>
      </c>
      <c r="R5396" s="122">
        <v>0</v>
      </c>
      <c r="S5396" s="122">
        <v>0</v>
      </c>
      <c r="T5396" s="122">
        <v>0</v>
      </c>
      <c r="U5396" s="122">
        <v>0</v>
      </c>
      <c r="V5396" s="122">
        <v>0</v>
      </c>
      <c r="W5396" s="122">
        <v>0</v>
      </c>
      <c r="X5396" s="122">
        <v>0</v>
      </c>
      <c r="Y5396" s="122">
        <v>0</v>
      </c>
      <c r="Z5396" s="122">
        <v>0</v>
      </c>
      <c r="AA5396" s="122">
        <v>0</v>
      </c>
      <c r="AB5396" s="122">
        <v>0</v>
      </c>
      <c r="AC5396" s="122">
        <v>0</v>
      </c>
      <c r="AD5396" s="122">
        <v>0</v>
      </c>
      <c r="AE5396" s="122">
        <v>0</v>
      </c>
      <c r="AF5396" s="122">
        <v>0</v>
      </c>
      <c r="AG5396" s="122">
        <v>0</v>
      </c>
      <c r="AH5396" s="122">
        <v>0</v>
      </c>
      <c r="AI5396" s="122">
        <v>0</v>
      </c>
      <c r="AJ5396" s="122">
        <v>0</v>
      </c>
      <c r="AK5396" s="122">
        <v>0</v>
      </c>
      <c r="AL5396" s="122">
        <v>0</v>
      </c>
    </row>
    <row r="5397" spans="1:38" hidden="1" x14ac:dyDescent="0.25">
      <c r="A5397" s="122" t="s">
        <v>2242</v>
      </c>
      <c r="B5397" s="122">
        <v>1</v>
      </c>
      <c r="C5397" s="122" t="s">
        <v>2243</v>
      </c>
      <c r="D5397" s="122" t="s">
        <v>2089</v>
      </c>
      <c r="E5397" s="122">
        <v>98</v>
      </c>
      <c r="F5397" s="122">
        <v>0</v>
      </c>
      <c r="G5397" s="122">
        <v>0</v>
      </c>
      <c r="H5397" s="122">
        <v>0</v>
      </c>
      <c r="I5397" s="122">
        <v>0</v>
      </c>
      <c r="J5397" s="122">
        <v>0</v>
      </c>
      <c r="K5397" s="122">
        <v>0</v>
      </c>
      <c r="L5397" s="122">
        <v>0</v>
      </c>
      <c r="M5397" s="122">
        <v>0</v>
      </c>
      <c r="N5397" s="122">
        <v>0</v>
      </c>
      <c r="O5397" s="122">
        <v>0</v>
      </c>
      <c r="P5397" s="122">
        <v>0</v>
      </c>
      <c r="Q5397" s="122">
        <v>0</v>
      </c>
      <c r="R5397" s="122">
        <v>0</v>
      </c>
      <c r="S5397" s="122">
        <v>0</v>
      </c>
      <c r="T5397" s="122">
        <v>0</v>
      </c>
      <c r="U5397" s="122">
        <v>0</v>
      </c>
      <c r="V5397" s="122">
        <v>0</v>
      </c>
      <c r="W5397" s="122">
        <v>0</v>
      </c>
      <c r="X5397" s="122">
        <v>0</v>
      </c>
      <c r="Y5397" s="122">
        <v>0</v>
      </c>
      <c r="Z5397" s="122">
        <v>0</v>
      </c>
      <c r="AA5397" s="122">
        <v>0</v>
      </c>
      <c r="AB5397" s="122">
        <v>0</v>
      </c>
      <c r="AC5397" s="122">
        <v>0</v>
      </c>
      <c r="AD5397" s="122">
        <v>0</v>
      </c>
      <c r="AE5397" s="122">
        <v>0</v>
      </c>
      <c r="AF5397" s="122">
        <v>0</v>
      </c>
      <c r="AG5397" s="122">
        <v>0</v>
      </c>
      <c r="AH5397" s="122">
        <v>0</v>
      </c>
      <c r="AI5397" s="122">
        <v>0</v>
      </c>
      <c r="AJ5397" s="122">
        <v>0</v>
      </c>
      <c r="AK5397" s="122">
        <v>0</v>
      </c>
      <c r="AL5397" s="122">
        <v>0</v>
      </c>
    </row>
    <row r="5398" spans="1:38" hidden="1" x14ac:dyDescent="0.25">
      <c r="A5398" s="122" t="s">
        <v>2242</v>
      </c>
      <c r="B5398" s="122">
        <v>1</v>
      </c>
      <c r="C5398" s="122" t="s">
        <v>2243</v>
      </c>
      <c r="D5398" s="122" t="s">
        <v>2090</v>
      </c>
      <c r="E5398" s="122">
        <v>98</v>
      </c>
      <c r="F5398" s="122">
        <v>0</v>
      </c>
      <c r="G5398" s="122">
        <v>0</v>
      </c>
      <c r="H5398" s="122">
        <v>0</v>
      </c>
      <c r="I5398" s="122">
        <v>0</v>
      </c>
      <c r="J5398" s="122">
        <v>0</v>
      </c>
      <c r="K5398" s="122">
        <v>0</v>
      </c>
      <c r="L5398" s="122">
        <v>0</v>
      </c>
      <c r="M5398" s="122">
        <v>0</v>
      </c>
      <c r="N5398" s="122">
        <v>0</v>
      </c>
      <c r="O5398" s="122">
        <v>0</v>
      </c>
      <c r="P5398" s="122">
        <v>0</v>
      </c>
      <c r="Q5398" s="122">
        <v>0</v>
      </c>
      <c r="R5398" s="122">
        <v>0</v>
      </c>
      <c r="S5398" s="122">
        <v>0</v>
      </c>
      <c r="T5398" s="122">
        <v>0</v>
      </c>
      <c r="U5398" s="122">
        <v>0</v>
      </c>
      <c r="V5398" s="122">
        <v>0</v>
      </c>
      <c r="W5398" s="122">
        <v>0</v>
      </c>
      <c r="X5398" s="122">
        <v>0</v>
      </c>
      <c r="Y5398" s="122">
        <v>0</v>
      </c>
      <c r="Z5398" s="122">
        <v>0</v>
      </c>
      <c r="AA5398" s="122">
        <v>0</v>
      </c>
      <c r="AB5398" s="122">
        <v>0</v>
      </c>
      <c r="AC5398" s="122">
        <v>0</v>
      </c>
      <c r="AD5398" s="122">
        <v>0</v>
      </c>
      <c r="AE5398" s="122">
        <v>0</v>
      </c>
      <c r="AF5398" s="122">
        <v>0</v>
      </c>
      <c r="AG5398" s="122">
        <v>0</v>
      </c>
      <c r="AH5398" s="122">
        <v>0</v>
      </c>
      <c r="AI5398" s="122">
        <v>0</v>
      </c>
      <c r="AJ5398" s="122">
        <v>0</v>
      </c>
      <c r="AK5398" s="122">
        <v>0</v>
      </c>
      <c r="AL5398" s="122">
        <v>0</v>
      </c>
    </row>
    <row r="5399" spans="1:38" hidden="1" x14ac:dyDescent="0.25">
      <c r="A5399" s="122" t="s">
        <v>2242</v>
      </c>
      <c r="B5399" s="122">
        <v>1</v>
      </c>
      <c r="C5399" s="122" t="s">
        <v>2243</v>
      </c>
      <c r="D5399" s="122" t="s">
        <v>2091</v>
      </c>
      <c r="E5399" s="122">
        <v>98</v>
      </c>
      <c r="F5399" s="122">
        <v>0</v>
      </c>
      <c r="G5399" s="122">
        <v>0</v>
      </c>
      <c r="H5399" s="122">
        <v>0</v>
      </c>
      <c r="I5399" s="122">
        <v>0</v>
      </c>
      <c r="J5399" s="122">
        <v>0</v>
      </c>
      <c r="K5399" s="122">
        <v>0</v>
      </c>
      <c r="L5399" s="122">
        <v>0</v>
      </c>
      <c r="M5399" s="122">
        <v>0</v>
      </c>
      <c r="N5399" s="122">
        <v>0</v>
      </c>
      <c r="O5399" s="122">
        <v>0</v>
      </c>
      <c r="P5399" s="122">
        <v>0</v>
      </c>
      <c r="Q5399" s="122">
        <v>0</v>
      </c>
      <c r="R5399" s="122">
        <v>0</v>
      </c>
      <c r="S5399" s="122">
        <v>0</v>
      </c>
      <c r="T5399" s="122">
        <v>0</v>
      </c>
      <c r="U5399" s="122">
        <v>0</v>
      </c>
      <c r="V5399" s="122">
        <v>0</v>
      </c>
      <c r="W5399" s="122">
        <v>0</v>
      </c>
      <c r="X5399" s="122">
        <v>0</v>
      </c>
      <c r="Y5399" s="122">
        <v>0</v>
      </c>
      <c r="Z5399" s="122">
        <v>0</v>
      </c>
      <c r="AA5399" s="122">
        <v>0</v>
      </c>
      <c r="AB5399" s="122">
        <v>0</v>
      </c>
      <c r="AC5399" s="122">
        <v>0</v>
      </c>
      <c r="AD5399" s="122">
        <v>0</v>
      </c>
      <c r="AE5399" s="122">
        <v>0</v>
      </c>
      <c r="AF5399" s="122">
        <v>0</v>
      </c>
      <c r="AG5399" s="122">
        <v>0</v>
      </c>
      <c r="AH5399" s="122">
        <v>0</v>
      </c>
      <c r="AI5399" s="122">
        <v>0</v>
      </c>
      <c r="AJ5399" s="122">
        <v>0</v>
      </c>
      <c r="AK5399" s="122">
        <v>0</v>
      </c>
      <c r="AL5399" s="122">
        <v>0</v>
      </c>
    </row>
    <row r="5400" spans="1:38" hidden="1" x14ac:dyDescent="0.25">
      <c r="A5400" s="122" t="s">
        <v>2242</v>
      </c>
      <c r="B5400" s="122">
        <v>1</v>
      </c>
      <c r="C5400" s="122" t="s">
        <v>2243</v>
      </c>
      <c r="D5400" s="122" t="s">
        <v>2092</v>
      </c>
      <c r="E5400" s="122">
        <v>98</v>
      </c>
      <c r="F5400" s="122">
        <v>0</v>
      </c>
      <c r="G5400" s="122">
        <v>0</v>
      </c>
      <c r="H5400" s="122">
        <v>0</v>
      </c>
      <c r="I5400" s="122">
        <v>0</v>
      </c>
      <c r="J5400" s="122">
        <v>0</v>
      </c>
      <c r="K5400" s="122">
        <v>0</v>
      </c>
      <c r="L5400" s="122">
        <v>0</v>
      </c>
      <c r="M5400" s="122">
        <v>0</v>
      </c>
      <c r="N5400" s="122">
        <v>0</v>
      </c>
      <c r="O5400" s="122">
        <v>0</v>
      </c>
      <c r="P5400" s="122">
        <v>0</v>
      </c>
      <c r="Q5400" s="122">
        <v>0</v>
      </c>
      <c r="R5400" s="122">
        <v>0</v>
      </c>
      <c r="S5400" s="122">
        <v>0</v>
      </c>
      <c r="T5400" s="122">
        <v>0</v>
      </c>
      <c r="U5400" s="122">
        <v>0</v>
      </c>
      <c r="V5400" s="122">
        <v>0</v>
      </c>
      <c r="W5400" s="122">
        <v>0</v>
      </c>
      <c r="X5400" s="122">
        <v>0</v>
      </c>
      <c r="Y5400" s="122">
        <v>0</v>
      </c>
      <c r="Z5400" s="122">
        <v>0</v>
      </c>
      <c r="AA5400" s="122">
        <v>0</v>
      </c>
      <c r="AB5400" s="122">
        <v>0</v>
      </c>
      <c r="AC5400" s="122">
        <v>0</v>
      </c>
      <c r="AD5400" s="122">
        <v>0</v>
      </c>
      <c r="AE5400" s="122">
        <v>0</v>
      </c>
      <c r="AF5400" s="122">
        <v>0</v>
      </c>
      <c r="AG5400" s="122">
        <v>0</v>
      </c>
      <c r="AH5400" s="122">
        <v>0</v>
      </c>
      <c r="AI5400" s="122">
        <v>0</v>
      </c>
      <c r="AJ5400" s="122">
        <v>0</v>
      </c>
      <c r="AK5400" s="122">
        <v>0</v>
      </c>
      <c r="AL5400" s="122">
        <v>0</v>
      </c>
    </row>
    <row r="5401" spans="1:38" hidden="1" x14ac:dyDescent="0.25">
      <c r="A5401" s="122" t="s">
        <v>2242</v>
      </c>
      <c r="B5401" s="122">
        <v>1</v>
      </c>
      <c r="C5401" s="122" t="s">
        <v>2243</v>
      </c>
      <c r="D5401" s="122" t="s">
        <v>2093</v>
      </c>
      <c r="E5401" s="122">
        <v>98</v>
      </c>
      <c r="F5401" s="122">
        <v>0</v>
      </c>
      <c r="G5401" s="122">
        <v>0</v>
      </c>
      <c r="H5401" s="122">
        <v>0</v>
      </c>
      <c r="I5401" s="122">
        <v>0</v>
      </c>
      <c r="J5401" s="122">
        <v>0</v>
      </c>
      <c r="K5401" s="122">
        <v>0</v>
      </c>
      <c r="L5401" s="122">
        <v>0</v>
      </c>
      <c r="M5401" s="122">
        <v>0</v>
      </c>
      <c r="N5401" s="122">
        <v>0</v>
      </c>
      <c r="O5401" s="122">
        <v>0</v>
      </c>
      <c r="P5401" s="122">
        <v>0</v>
      </c>
      <c r="Q5401" s="122">
        <v>0</v>
      </c>
      <c r="R5401" s="122">
        <v>0</v>
      </c>
      <c r="S5401" s="122">
        <v>0</v>
      </c>
      <c r="T5401" s="122">
        <v>0</v>
      </c>
      <c r="U5401" s="122">
        <v>0</v>
      </c>
      <c r="V5401" s="122">
        <v>0</v>
      </c>
      <c r="W5401" s="122">
        <v>0</v>
      </c>
      <c r="X5401" s="122">
        <v>0</v>
      </c>
      <c r="Y5401" s="122">
        <v>0</v>
      </c>
      <c r="Z5401" s="122">
        <v>0</v>
      </c>
      <c r="AA5401" s="122">
        <v>0</v>
      </c>
      <c r="AB5401" s="122">
        <v>0</v>
      </c>
      <c r="AC5401" s="122">
        <v>0</v>
      </c>
      <c r="AD5401" s="122">
        <v>0</v>
      </c>
      <c r="AE5401" s="122">
        <v>0</v>
      </c>
      <c r="AF5401" s="122">
        <v>0</v>
      </c>
      <c r="AG5401" s="122">
        <v>0</v>
      </c>
      <c r="AH5401" s="122">
        <v>0</v>
      </c>
      <c r="AI5401" s="122">
        <v>0</v>
      </c>
      <c r="AJ5401" s="122">
        <v>0</v>
      </c>
      <c r="AK5401" s="122">
        <v>0</v>
      </c>
      <c r="AL5401" s="122">
        <v>0</v>
      </c>
    </row>
    <row r="5402" spans="1:38" hidden="1" x14ac:dyDescent="0.25">
      <c r="A5402" s="122" t="s">
        <v>2242</v>
      </c>
      <c r="B5402" s="122">
        <v>1</v>
      </c>
      <c r="C5402" s="122" t="s">
        <v>2243</v>
      </c>
      <c r="D5402" s="122" t="s">
        <v>2094</v>
      </c>
      <c r="E5402" s="122">
        <v>98</v>
      </c>
      <c r="F5402" s="122">
        <v>0</v>
      </c>
      <c r="G5402" s="122">
        <v>0</v>
      </c>
      <c r="H5402" s="122">
        <v>0</v>
      </c>
      <c r="I5402" s="122">
        <v>0</v>
      </c>
      <c r="J5402" s="122">
        <v>0</v>
      </c>
      <c r="K5402" s="122">
        <v>0</v>
      </c>
      <c r="L5402" s="122">
        <v>0</v>
      </c>
      <c r="M5402" s="122">
        <v>0</v>
      </c>
      <c r="N5402" s="122">
        <v>0</v>
      </c>
      <c r="O5402" s="122">
        <v>0</v>
      </c>
      <c r="P5402" s="122">
        <v>0</v>
      </c>
      <c r="Q5402" s="122">
        <v>0</v>
      </c>
      <c r="R5402" s="122">
        <v>0</v>
      </c>
      <c r="S5402" s="122">
        <v>0</v>
      </c>
      <c r="T5402" s="122">
        <v>0</v>
      </c>
      <c r="U5402" s="122">
        <v>0</v>
      </c>
      <c r="V5402" s="122">
        <v>0</v>
      </c>
      <c r="W5402" s="122">
        <v>0</v>
      </c>
      <c r="X5402" s="122">
        <v>0</v>
      </c>
      <c r="Y5402" s="122">
        <v>0</v>
      </c>
      <c r="Z5402" s="122">
        <v>0</v>
      </c>
      <c r="AA5402" s="122">
        <v>0</v>
      </c>
      <c r="AB5402" s="122">
        <v>0</v>
      </c>
      <c r="AC5402" s="122">
        <v>0</v>
      </c>
      <c r="AD5402" s="122">
        <v>0</v>
      </c>
      <c r="AE5402" s="122">
        <v>0</v>
      </c>
      <c r="AF5402" s="122">
        <v>0</v>
      </c>
      <c r="AG5402" s="122">
        <v>0</v>
      </c>
      <c r="AH5402" s="122">
        <v>0</v>
      </c>
      <c r="AI5402" s="122">
        <v>0</v>
      </c>
      <c r="AJ5402" s="122">
        <v>0</v>
      </c>
      <c r="AK5402" s="122">
        <v>0</v>
      </c>
      <c r="AL5402" s="122">
        <v>0</v>
      </c>
    </row>
    <row r="5403" spans="1:38" hidden="1" x14ac:dyDescent="0.25">
      <c r="A5403" s="122" t="s">
        <v>2242</v>
      </c>
      <c r="B5403" s="122">
        <v>1</v>
      </c>
      <c r="C5403" s="122" t="s">
        <v>2243</v>
      </c>
      <c r="D5403" s="122" t="s">
        <v>2095</v>
      </c>
      <c r="E5403" s="122">
        <v>98</v>
      </c>
      <c r="F5403" s="122">
        <v>0</v>
      </c>
      <c r="G5403" s="122">
        <v>0</v>
      </c>
      <c r="H5403" s="122">
        <v>0</v>
      </c>
      <c r="I5403" s="122">
        <v>0</v>
      </c>
      <c r="J5403" s="122">
        <v>0</v>
      </c>
      <c r="K5403" s="122">
        <v>0</v>
      </c>
      <c r="L5403" s="122">
        <v>0</v>
      </c>
      <c r="M5403" s="122">
        <v>0</v>
      </c>
      <c r="N5403" s="122">
        <v>0</v>
      </c>
      <c r="O5403" s="122">
        <v>0</v>
      </c>
      <c r="P5403" s="122">
        <v>0</v>
      </c>
      <c r="Q5403" s="122">
        <v>0</v>
      </c>
      <c r="R5403" s="122">
        <v>0</v>
      </c>
      <c r="S5403" s="122">
        <v>0</v>
      </c>
      <c r="T5403" s="122">
        <v>0</v>
      </c>
      <c r="U5403" s="122">
        <v>0</v>
      </c>
      <c r="V5403" s="122">
        <v>0</v>
      </c>
      <c r="W5403" s="122">
        <v>0</v>
      </c>
      <c r="X5403" s="122">
        <v>0</v>
      </c>
      <c r="Y5403" s="122">
        <v>0</v>
      </c>
      <c r="Z5403" s="122">
        <v>0</v>
      </c>
      <c r="AA5403" s="122">
        <v>0</v>
      </c>
      <c r="AB5403" s="122">
        <v>0</v>
      </c>
      <c r="AC5403" s="122">
        <v>0</v>
      </c>
      <c r="AD5403" s="122">
        <v>0</v>
      </c>
      <c r="AE5403" s="122">
        <v>0</v>
      </c>
      <c r="AF5403" s="122">
        <v>0</v>
      </c>
      <c r="AG5403" s="122">
        <v>0</v>
      </c>
      <c r="AH5403" s="122">
        <v>0</v>
      </c>
      <c r="AI5403" s="122">
        <v>0</v>
      </c>
      <c r="AJ5403" s="122">
        <v>0</v>
      </c>
      <c r="AK5403" s="122">
        <v>0</v>
      </c>
      <c r="AL5403" s="122">
        <v>0</v>
      </c>
    </row>
    <row r="5404" spans="1:38" hidden="1" x14ac:dyDescent="0.25">
      <c r="A5404" s="122" t="s">
        <v>2242</v>
      </c>
      <c r="B5404" s="122">
        <v>1</v>
      </c>
      <c r="C5404" s="122" t="s">
        <v>2243</v>
      </c>
      <c r="D5404" s="122" t="s">
        <v>2096</v>
      </c>
      <c r="E5404" s="122">
        <v>98</v>
      </c>
      <c r="F5404" s="122">
        <v>0</v>
      </c>
      <c r="G5404" s="122">
        <v>0</v>
      </c>
      <c r="H5404" s="122">
        <v>0</v>
      </c>
      <c r="I5404" s="122">
        <v>0</v>
      </c>
      <c r="J5404" s="122">
        <v>0</v>
      </c>
      <c r="K5404" s="122">
        <v>0</v>
      </c>
      <c r="L5404" s="122">
        <v>0</v>
      </c>
      <c r="M5404" s="122">
        <v>0</v>
      </c>
      <c r="N5404" s="122">
        <v>0</v>
      </c>
      <c r="O5404" s="122">
        <v>0</v>
      </c>
      <c r="P5404" s="122">
        <v>0</v>
      </c>
      <c r="Q5404" s="122">
        <v>0</v>
      </c>
      <c r="R5404" s="122">
        <v>0</v>
      </c>
      <c r="S5404" s="122">
        <v>0</v>
      </c>
      <c r="T5404" s="122">
        <v>0</v>
      </c>
      <c r="U5404" s="122">
        <v>0</v>
      </c>
      <c r="V5404" s="122">
        <v>0</v>
      </c>
      <c r="W5404" s="122">
        <v>0</v>
      </c>
      <c r="X5404" s="122">
        <v>0</v>
      </c>
      <c r="Y5404" s="122">
        <v>0</v>
      </c>
      <c r="Z5404" s="122">
        <v>0</v>
      </c>
      <c r="AA5404" s="122">
        <v>0</v>
      </c>
      <c r="AB5404" s="122">
        <v>0</v>
      </c>
      <c r="AC5404" s="122">
        <v>0</v>
      </c>
      <c r="AD5404" s="122">
        <v>0</v>
      </c>
      <c r="AE5404" s="122">
        <v>0</v>
      </c>
      <c r="AF5404" s="122">
        <v>0</v>
      </c>
      <c r="AG5404" s="122">
        <v>0</v>
      </c>
      <c r="AH5404" s="122">
        <v>0</v>
      </c>
      <c r="AI5404" s="122">
        <v>0</v>
      </c>
      <c r="AJ5404" s="122">
        <v>0</v>
      </c>
      <c r="AK5404" s="122">
        <v>0</v>
      </c>
      <c r="AL5404" s="122">
        <v>0</v>
      </c>
    </row>
    <row r="5405" spans="1:38" hidden="1" x14ac:dyDescent="0.25">
      <c r="A5405" s="122" t="s">
        <v>2242</v>
      </c>
      <c r="B5405" s="122">
        <v>1</v>
      </c>
      <c r="C5405" s="122" t="s">
        <v>2243</v>
      </c>
      <c r="D5405" s="122" t="s">
        <v>2097</v>
      </c>
      <c r="E5405" s="122">
        <v>98</v>
      </c>
      <c r="F5405" s="122">
        <v>0</v>
      </c>
      <c r="G5405" s="122">
        <v>0</v>
      </c>
      <c r="H5405" s="122">
        <v>0</v>
      </c>
      <c r="I5405" s="122">
        <v>0</v>
      </c>
      <c r="J5405" s="122">
        <v>0</v>
      </c>
      <c r="K5405" s="122">
        <v>0</v>
      </c>
      <c r="L5405" s="122">
        <v>0</v>
      </c>
      <c r="M5405" s="122">
        <v>0</v>
      </c>
      <c r="N5405" s="122">
        <v>0</v>
      </c>
      <c r="O5405" s="122">
        <v>0</v>
      </c>
      <c r="P5405" s="122">
        <v>0</v>
      </c>
      <c r="Q5405" s="122">
        <v>0</v>
      </c>
      <c r="R5405" s="122">
        <v>0</v>
      </c>
      <c r="S5405" s="122">
        <v>0</v>
      </c>
      <c r="T5405" s="122">
        <v>0</v>
      </c>
      <c r="U5405" s="122">
        <v>0</v>
      </c>
      <c r="V5405" s="122">
        <v>0</v>
      </c>
      <c r="W5405" s="122">
        <v>0</v>
      </c>
      <c r="X5405" s="122">
        <v>0</v>
      </c>
      <c r="Y5405" s="122">
        <v>0</v>
      </c>
      <c r="Z5405" s="122">
        <v>0</v>
      </c>
      <c r="AA5405" s="122">
        <v>0</v>
      </c>
      <c r="AB5405" s="122">
        <v>0</v>
      </c>
      <c r="AC5405" s="122">
        <v>0</v>
      </c>
      <c r="AD5405" s="122">
        <v>0</v>
      </c>
      <c r="AE5405" s="122">
        <v>0</v>
      </c>
      <c r="AF5405" s="122">
        <v>0</v>
      </c>
      <c r="AG5405" s="122">
        <v>0</v>
      </c>
      <c r="AH5405" s="122">
        <v>0</v>
      </c>
      <c r="AI5405" s="122">
        <v>0</v>
      </c>
      <c r="AJ5405" s="122">
        <v>0</v>
      </c>
      <c r="AK5405" s="122">
        <v>0</v>
      </c>
      <c r="AL5405" s="122">
        <v>0</v>
      </c>
    </row>
    <row r="5406" spans="1:38" hidden="1" x14ac:dyDescent="0.25">
      <c r="A5406" s="122" t="s">
        <v>2242</v>
      </c>
      <c r="B5406" s="122">
        <v>1</v>
      </c>
      <c r="C5406" s="122" t="s">
        <v>2243</v>
      </c>
      <c r="D5406" s="122" t="s">
        <v>2098</v>
      </c>
      <c r="E5406" s="122">
        <v>98</v>
      </c>
      <c r="F5406" s="122">
        <v>0</v>
      </c>
      <c r="G5406" s="122">
        <v>0</v>
      </c>
      <c r="H5406" s="122">
        <v>0</v>
      </c>
      <c r="I5406" s="122">
        <v>0</v>
      </c>
      <c r="J5406" s="122">
        <v>0</v>
      </c>
      <c r="K5406" s="122">
        <v>0</v>
      </c>
      <c r="L5406" s="122">
        <v>0</v>
      </c>
      <c r="M5406" s="122">
        <v>0</v>
      </c>
      <c r="N5406" s="122">
        <v>0</v>
      </c>
      <c r="O5406" s="122">
        <v>0</v>
      </c>
      <c r="P5406" s="122">
        <v>0</v>
      </c>
      <c r="Q5406" s="122">
        <v>0</v>
      </c>
      <c r="R5406" s="122">
        <v>0</v>
      </c>
      <c r="S5406" s="122">
        <v>0</v>
      </c>
      <c r="T5406" s="122">
        <v>0</v>
      </c>
      <c r="U5406" s="122">
        <v>0</v>
      </c>
      <c r="V5406" s="122">
        <v>0</v>
      </c>
      <c r="W5406" s="122">
        <v>0</v>
      </c>
      <c r="X5406" s="122">
        <v>0</v>
      </c>
      <c r="Y5406" s="122">
        <v>0</v>
      </c>
      <c r="Z5406" s="122">
        <v>0</v>
      </c>
      <c r="AA5406" s="122">
        <v>0</v>
      </c>
      <c r="AB5406" s="122">
        <v>0</v>
      </c>
      <c r="AC5406" s="122">
        <v>0</v>
      </c>
      <c r="AD5406" s="122">
        <v>0</v>
      </c>
      <c r="AE5406" s="122">
        <v>0</v>
      </c>
      <c r="AF5406" s="122">
        <v>0</v>
      </c>
      <c r="AG5406" s="122">
        <v>0</v>
      </c>
      <c r="AH5406" s="122">
        <v>0</v>
      </c>
      <c r="AI5406" s="122">
        <v>0</v>
      </c>
      <c r="AJ5406" s="122">
        <v>0</v>
      </c>
      <c r="AK5406" s="122">
        <v>0</v>
      </c>
      <c r="AL5406" s="122">
        <v>0</v>
      </c>
    </row>
    <row r="5407" spans="1:38" hidden="1" x14ac:dyDescent="0.25">
      <c r="A5407" s="122" t="s">
        <v>2242</v>
      </c>
      <c r="B5407" s="122">
        <v>1</v>
      </c>
      <c r="C5407" s="122" t="s">
        <v>2243</v>
      </c>
      <c r="D5407" s="122" t="s">
        <v>2169</v>
      </c>
      <c r="E5407" s="122">
        <v>98</v>
      </c>
      <c r="F5407" s="122">
        <v>0</v>
      </c>
      <c r="G5407" s="122">
        <v>0</v>
      </c>
      <c r="H5407" s="122">
        <v>0</v>
      </c>
      <c r="I5407" s="122">
        <v>0</v>
      </c>
      <c r="J5407" s="122">
        <v>0</v>
      </c>
      <c r="K5407" s="122">
        <v>0</v>
      </c>
      <c r="L5407" s="122">
        <v>0</v>
      </c>
      <c r="M5407" s="122">
        <v>0</v>
      </c>
      <c r="N5407" s="122">
        <v>0</v>
      </c>
      <c r="O5407" s="122">
        <v>0</v>
      </c>
      <c r="P5407" s="122">
        <v>0</v>
      </c>
      <c r="Q5407" s="122">
        <v>0</v>
      </c>
      <c r="R5407" s="122">
        <v>0</v>
      </c>
      <c r="S5407" s="122">
        <v>0</v>
      </c>
      <c r="T5407" s="122">
        <v>0</v>
      </c>
      <c r="U5407" s="122">
        <v>0</v>
      </c>
      <c r="V5407" s="122">
        <v>0</v>
      </c>
      <c r="W5407" s="122">
        <v>0</v>
      </c>
      <c r="X5407" s="122">
        <v>0</v>
      </c>
      <c r="Y5407" s="122">
        <v>0</v>
      </c>
      <c r="Z5407" s="122">
        <v>0</v>
      </c>
      <c r="AA5407" s="122">
        <v>0</v>
      </c>
      <c r="AB5407" s="122">
        <v>0</v>
      </c>
      <c r="AC5407" s="122">
        <v>0</v>
      </c>
      <c r="AD5407" s="122">
        <v>0</v>
      </c>
      <c r="AE5407" s="122">
        <v>0</v>
      </c>
      <c r="AF5407" s="122">
        <v>0</v>
      </c>
      <c r="AG5407" s="122">
        <v>0</v>
      </c>
      <c r="AH5407" s="122">
        <v>0</v>
      </c>
      <c r="AI5407" s="122">
        <v>0</v>
      </c>
      <c r="AJ5407" s="122">
        <v>0</v>
      </c>
      <c r="AK5407" s="122">
        <v>0</v>
      </c>
      <c r="AL5407" s="122">
        <v>0</v>
      </c>
    </row>
    <row r="5408" spans="1:38" hidden="1" x14ac:dyDescent="0.25">
      <c r="A5408" s="122" t="s">
        <v>2242</v>
      </c>
      <c r="B5408" s="122">
        <v>1</v>
      </c>
      <c r="C5408" s="122" t="s">
        <v>2243</v>
      </c>
      <c r="D5408" s="122" t="s">
        <v>2099</v>
      </c>
      <c r="E5408" s="122">
        <v>98</v>
      </c>
      <c r="F5408" s="122">
        <v>0</v>
      </c>
      <c r="G5408" s="122">
        <v>0</v>
      </c>
      <c r="H5408" s="122">
        <v>0</v>
      </c>
      <c r="I5408" s="122">
        <v>0</v>
      </c>
      <c r="J5408" s="122">
        <v>0</v>
      </c>
      <c r="K5408" s="122">
        <v>0</v>
      </c>
      <c r="L5408" s="122">
        <v>0</v>
      </c>
      <c r="M5408" s="122">
        <v>0</v>
      </c>
      <c r="N5408" s="122">
        <v>0</v>
      </c>
      <c r="O5408" s="122">
        <v>0</v>
      </c>
      <c r="P5408" s="122">
        <v>0</v>
      </c>
      <c r="Q5408" s="122">
        <v>0</v>
      </c>
      <c r="R5408" s="122">
        <v>0</v>
      </c>
      <c r="S5408" s="122">
        <v>0</v>
      </c>
      <c r="T5408" s="122">
        <v>0</v>
      </c>
      <c r="U5408" s="122">
        <v>0</v>
      </c>
      <c r="V5408" s="122">
        <v>0</v>
      </c>
      <c r="W5408" s="122">
        <v>0</v>
      </c>
      <c r="X5408" s="122">
        <v>0</v>
      </c>
      <c r="Y5408" s="122">
        <v>0</v>
      </c>
      <c r="Z5408" s="122">
        <v>0</v>
      </c>
      <c r="AA5408" s="122">
        <v>0</v>
      </c>
      <c r="AB5408" s="122">
        <v>0</v>
      </c>
      <c r="AC5408" s="122">
        <v>0</v>
      </c>
      <c r="AD5408" s="122">
        <v>0</v>
      </c>
      <c r="AE5408" s="122">
        <v>0</v>
      </c>
      <c r="AF5408" s="122">
        <v>0</v>
      </c>
      <c r="AG5408" s="122">
        <v>0</v>
      </c>
      <c r="AH5408" s="122">
        <v>0</v>
      </c>
      <c r="AI5408" s="122">
        <v>0</v>
      </c>
      <c r="AJ5408" s="122">
        <v>0</v>
      </c>
      <c r="AK5408" s="122">
        <v>0</v>
      </c>
      <c r="AL5408" s="122">
        <v>0</v>
      </c>
    </row>
    <row r="5409" spans="1:38" hidden="1" x14ac:dyDescent="0.25">
      <c r="A5409" s="122" t="s">
        <v>2242</v>
      </c>
      <c r="B5409" s="122">
        <v>1</v>
      </c>
      <c r="C5409" s="122" t="s">
        <v>2243</v>
      </c>
      <c r="D5409" s="122" t="s">
        <v>2100</v>
      </c>
      <c r="E5409" s="122">
        <v>98</v>
      </c>
      <c r="F5409" s="122">
        <v>0</v>
      </c>
      <c r="G5409" s="122">
        <v>0</v>
      </c>
      <c r="H5409" s="122">
        <v>0</v>
      </c>
      <c r="I5409" s="122">
        <v>0</v>
      </c>
      <c r="J5409" s="122">
        <v>0</v>
      </c>
      <c r="K5409" s="122">
        <v>0</v>
      </c>
      <c r="L5409" s="122">
        <v>0</v>
      </c>
      <c r="M5409" s="122">
        <v>0</v>
      </c>
      <c r="N5409" s="122">
        <v>0</v>
      </c>
      <c r="O5409" s="122">
        <v>0</v>
      </c>
      <c r="P5409" s="122">
        <v>0</v>
      </c>
      <c r="Q5409" s="122">
        <v>0</v>
      </c>
      <c r="R5409" s="122">
        <v>0</v>
      </c>
      <c r="S5409" s="122">
        <v>0</v>
      </c>
      <c r="T5409" s="122">
        <v>0</v>
      </c>
      <c r="U5409" s="122">
        <v>0</v>
      </c>
      <c r="V5409" s="122">
        <v>0</v>
      </c>
      <c r="W5409" s="122">
        <v>0</v>
      </c>
      <c r="X5409" s="122">
        <v>0</v>
      </c>
      <c r="Y5409" s="122">
        <v>0</v>
      </c>
      <c r="Z5409" s="122">
        <v>0</v>
      </c>
      <c r="AA5409" s="122">
        <v>0</v>
      </c>
      <c r="AB5409" s="122">
        <v>0</v>
      </c>
      <c r="AC5409" s="122">
        <v>0</v>
      </c>
      <c r="AD5409" s="122">
        <v>0</v>
      </c>
      <c r="AE5409" s="122">
        <v>0</v>
      </c>
      <c r="AF5409" s="122">
        <v>0</v>
      </c>
      <c r="AG5409" s="122">
        <v>0</v>
      </c>
      <c r="AH5409" s="122">
        <v>0</v>
      </c>
      <c r="AI5409" s="122">
        <v>0</v>
      </c>
      <c r="AJ5409" s="122">
        <v>0</v>
      </c>
      <c r="AK5409" s="122">
        <v>0</v>
      </c>
      <c r="AL5409" s="122">
        <v>0</v>
      </c>
    </row>
    <row r="5410" spans="1:38" hidden="1" x14ac:dyDescent="0.25">
      <c r="A5410" s="122" t="s">
        <v>2242</v>
      </c>
      <c r="B5410" s="122">
        <v>1</v>
      </c>
      <c r="C5410" s="122" t="s">
        <v>2243</v>
      </c>
      <c r="D5410" s="122" t="s">
        <v>2101</v>
      </c>
      <c r="E5410" s="122">
        <v>98</v>
      </c>
      <c r="F5410" s="122">
        <v>0</v>
      </c>
      <c r="G5410" s="122">
        <v>0</v>
      </c>
      <c r="H5410" s="122">
        <v>0</v>
      </c>
      <c r="I5410" s="122">
        <v>0</v>
      </c>
      <c r="J5410" s="122">
        <v>0</v>
      </c>
      <c r="K5410" s="122">
        <v>0</v>
      </c>
      <c r="L5410" s="122">
        <v>0</v>
      </c>
      <c r="M5410" s="122">
        <v>0</v>
      </c>
      <c r="N5410" s="122">
        <v>0</v>
      </c>
      <c r="O5410" s="122">
        <v>0</v>
      </c>
      <c r="P5410" s="122">
        <v>0</v>
      </c>
      <c r="Q5410" s="122">
        <v>0</v>
      </c>
      <c r="R5410" s="122">
        <v>0</v>
      </c>
      <c r="S5410" s="122">
        <v>0</v>
      </c>
      <c r="T5410" s="122">
        <v>0</v>
      </c>
      <c r="U5410" s="122">
        <v>0</v>
      </c>
      <c r="V5410" s="122">
        <v>0</v>
      </c>
      <c r="W5410" s="122">
        <v>0</v>
      </c>
      <c r="X5410" s="122">
        <v>0</v>
      </c>
      <c r="Y5410" s="122">
        <v>0</v>
      </c>
      <c r="Z5410" s="122">
        <v>0</v>
      </c>
      <c r="AA5410" s="122">
        <v>0</v>
      </c>
      <c r="AB5410" s="122">
        <v>0</v>
      </c>
      <c r="AC5410" s="122">
        <v>0</v>
      </c>
      <c r="AD5410" s="122">
        <v>0</v>
      </c>
      <c r="AE5410" s="122">
        <v>0</v>
      </c>
      <c r="AF5410" s="122">
        <v>0</v>
      </c>
      <c r="AG5410" s="122">
        <v>0</v>
      </c>
      <c r="AH5410" s="122">
        <v>0</v>
      </c>
      <c r="AI5410" s="122">
        <v>0</v>
      </c>
      <c r="AJ5410" s="122">
        <v>0</v>
      </c>
      <c r="AK5410" s="122">
        <v>0</v>
      </c>
      <c r="AL5410" s="122">
        <v>0</v>
      </c>
    </row>
    <row r="5411" spans="1:38" hidden="1" x14ac:dyDescent="0.25">
      <c r="A5411" s="122" t="s">
        <v>2242</v>
      </c>
      <c r="B5411" s="122">
        <v>1</v>
      </c>
      <c r="C5411" s="122" t="s">
        <v>2243</v>
      </c>
      <c r="D5411" s="122" t="s">
        <v>2135</v>
      </c>
      <c r="E5411" s="122">
        <v>98</v>
      </c>
      <c r="F5411" s="122">
        <v>0</v>
      </c>
      <c r="G5411" s="122">
        <v>0</v>
      </c>
      <c r="H5411" s="122">
        <v>0</v>
      </c>
      <c r="I5411" s="122">
        <v>0</v>
      </c>
      <c r="J5411" s="122">
        <v>0</v>
      </c>
      <c r="K5411" s="122">
        <v>0</v>
      </c>
      <c r="L5411" s="122">
        <v>0</v>
      </c>
      <c r="M5411" s="122">
        <v>0</v>
      </c>
      <c r="N5411" s="122">
        <v>0</v>
      </c>
      <c r="O5411" s="122">
        <v>0</v>
      </c>
      <c r="P5411" s="122">
        <v>0</v>
      </c>
      <c r="Q5411" s="122">
        <v>0</v>
      </c>
      <c r="R5411" s="122">
        <v>0</v>
      </c>
      <c r="S5411" s="122">
        <v>0</v>
      </c>
      <c r="T5411" s="122">
        <v>0</v>
      </c>
      <c r="U5411" s="122">
        <v>0</v>
      </c>
      <c r="V5411" s="122">
        <v>0</v>
      </c>
      <c r="W5411" s="122">
        <v>0</v>
      </c>
      <c r="X5411" s="122">
        <v>0</v>
      </c>
      <c r="Y5411" s="122">
        <v>0</v>
      </c>
      <c r="Z5411" s="122">
        <v>0</v>
      </c>
      <c r="AA5411" s="122">
        <v>0</v>
      </c>
      <c r="AB5411" s="122">
        <v>0</v>
      </c>
      <c r="AC5411" s="122">
        <v>0</v>
      </c>
      <c r="AD5411" s="122">
        <v>0</v>
      </c>
      <c r="AE5411" s="122">
        <v>0</v>
      </c>
      <c r="AF5411" s="122">
        <v>0</v>
      </c>
      <c r="AG5411" s="122">
        <v>0</v>
      </c>
      <c r="AH5411" s="122">
        <v>0</v>
      </c>
      <c r="AI5411" s="122">
        <v>0</v>
      </c>
      <c r="AJ5411" s="122">
        <v>0</v>
      </c>
      <c r="AK5411" s="122">
        <v>0</v>
      </c>
      <c r="AL5411" s="122">
        <v>0</v>
      </c>
    </row>
    <row r="5412" spans="1:38" hidden="1" x14ac:dyDescent="0.25">
      <c r="A5412" s="122" t="s">
        <v>2242</v>
      </c>
      <c r="B5412" s="122">
        <v>1</v>
      </c>
      <c r="C5412" s="122" t="s">
        <v>2243</v>
      </c>
      <c r="D5412" s="122" t="s">
        <v>2102</v>
      </c>
      <c r="E5412" s="122">
        <v>98</v>
      </c>
      <c r="F5412" s="122">
        <v>0</v>
      </c>
      <c r="G5412" s="122">
        <v>0</v>
      </c>
      <c r="H5412" s="122">
        <v>0</v>
      </c>
      <c r="I5412" s="122">
        <v>0</v>
      </c>
      <c r="J5412" s="122">
        <v>0</v>
      </c>
      <c r="K5412" s="122">
        <v>0</v>
      </c>
      <c r="L5412" s="122">
        <v>0</v>
      </c>
      <c r="M5412" s="122">
        <v>0</v>
      </c>
      <c r="N5412" s="122">
        <v>0</v>
      </c>
      <c r="O5412" s="122">
        <v>0</v>
      </c>
      <c r="P5412" s="122">
        <v>0</v>
      </c>
      <c r="Q5412" s="122">
        <v>0</v>
      </c>
      <c r="R5412" s="122">
        <v>0</v>
      </c>
      <c r="S5412" s="122">
        <v>0</v>
      </c>
      <c r="T5412" s="122">
        <v>0</v>
      </c>
      <c r="U5412" s="122">
        <v>0</v>
      </c>
      <c r="V5412" s="122">
        <v>0</v>
      </c>
      <c r="W5412" s="122">
        <v>0</v>
      </c>
      <c r="X5412" s="122">
        <v>0</v>
      </c>
      <c r="Y5412" s="122">
        <v>0</v>
      </c>
      <c r="Z5412" s="122">
        <v>0</v>
      </c>
      <c r="AA5412" s="122">
        <v>0</v>
      </c>
      <c r="AB5412" s="122">
        <v>0</v>
      </c>
      <c r="AC5412" s="122">
        <v>0</v>
      </c>
      <c r="AD5412" s="122">
        <v>0</v>
      </c>
      <c r="AE5412" s="122">
        <v>0</v>
      </c>
      <c r="AF5412" s="122">
        <v>0</v>
      </c>
      <c r="AG5412" s="122">
        <v>0</v>
      </c>
      <c r="AH5412" s="122">
        <v>0</v>
      </c>
      <c r="AI5412" s="122">
        <v>0</v>
      </c>
      <c r="AJ5412" s="122">
        <v>0</v>
      </c>
      <c r="AK5412" s="122">
        <v>0</v>
      </c>
      <c r="AL5412" s="122">
        <v>0</v>
      </c>
    </row>
    <row r="5413" spans="1:38" hidden="1" x14ac:dyDescent="0.25">
      <c r="A5413" s="122" t="s">
        <v>2242</v>
      </c>
      <c r="B5413" s="122">
        <v>1</v>
      </c>
      <c r="C5413" s="122" t="s">
        <v>2243</v>
      </c>
      <c r="D5413" s="122" t="s">
        <v>2103</v>
      </c>
      <c r="E5413" s="122">
        <v>98</v>
      </c>
      <c r="F5413" s="122">
        <v>0</v>
      </c>
      <c r="G5413" s="122">
        <v>0</v>
      </c>
      <c r="H5413" s="122">
        <v>0</v>
      </c>
      <c r="I5413" s="122">
        <v>0</v>
      </c>
      <c r="J5413" s="122">
        <v>0</v>
      </c>
      <c r="K5413" s="122">
        <v>0</v>
      </c>
      <c r="L5413" s="122">
        <v>0</v>
      </c>
      <c r="M5413" s="122">
        <v>0</v>
      </c>
      <c r="N5413" s="122">
        <v>0</v>
      </c>
      <c r="O5413" s="122">
        <v>0</v>
      </c>
      <c r="P5413" s="122">
        <v>0</v>
      </c>
      <c r="Q5413" s="122">
        <v>0</v>
      </c>
      <c r="R5413" s="122">
        <v>0</v>
      </c>
      <c r="S5413" s="122">
        <v>0</v>
      </c>
      <c r="T5413" s="122">
        <v>0</v>
      </c>
      <c r="U5413" s="122">
        <v>0</v>
      </c>
      <c r="V5413" s="122">
        <v>0</v>
      </c>
      <c r="W5413" s="122">
        <v>0</v>
      </c>
      <c r="X5413" s="122">
        <v>0</v>
      </c>
      <c r="Y5413" s="122">
        <v>0</v>
      </c>
      <c r="Z5413" s="122">
        <v>0</v>
      </c>
      <c r="AA5413" s="122">
        <v>0</v>
      </c>
      <c r="AB5413" s="122">
        <v>0</v>
      </c>
      <c r="AC5413" s="122">
        <v>0</v>
      </c>
      <c r="AD5413" s="122">
        <v>0</v>
      </c>
      <c r="AE5413" s="122">
        <v>0</v>
      </c>
      <c r="AF5413" s="122">
        <v>0</v>
      </c>
      <c r="AG5413" s="122">
        <v>0</v>
      </c>
      <c r="AH5413" s="122">
        <v>0</v>
      </c>
      <c r="AI5413" s="122">
        <v>0</v>
      </c>
      <c r="AJ5413" s="122">
        <v>0</v>
      </c>
      <c r="AK5413" s="122">
        <v>0</v>
      </c>
      <c r="AL5413" s="122">
        <v>0</v>
      </c>
    </row>
    <row r="5414" spans="1:38" hidden="1" x14ac:dyDescent="0.25">
      <c r="A5414" s="122" t="s">
        <v>2242</v>
      </c>
      <c r="B5414" s="122">
        <v>1</v>
      </c>
      <c r="C5414" s="122" t="s">
        <v>2243</v>
      </c>
      <c r="D5414" s="122" t="s">
        <v>2104</v>
      </c>
      <c r="E5414" s="122">
        <v>98</v>
      </c>
      <c r="F5414" s="122">
        <v>0</v>
      </c>
      <c r="G5414" s="122">
        <v>0</v>
      </c>
      <c r="H5414" s="122">
        <v>0</v>
      </c>
      <c r="I5414" s="122">
        <v>0</v>
      </c>
      <c r="J5414" s="122">
        <v>0</v>
      </c>
      <c r="K5414" s="122">
        <v>0</v>
      </c>
      <c r="L5414" s="122">
        <v>0</v>
      </c>
      <c r="M5414" s="122">
        <v>0</v>
      </c>
      <c r="N5414" s="122">
        <v>0</v>
      </c>
      <c r="O5414" s="122">
        <v>0</v>
      </c>
      <c r="P5414" s="122">
        <v>0</v>
      </c>
      <c r="Q5414" s="122">
        <v>0</v>
      </c>
      <c r="R5414" s="122">
        <v>0</v>
      </c>
      <c r="S5414" s="122">
        <v>0</v>
      </c>
      <c r="T5414" s="122">
        <v>0</v>
      </c>
      <c r="U5414" s="122">
        <v>0</v>
      </c>
      <c r="V5414" s="122">
        <v>0</v>
      </c>
      <c r="W5414" s="122">
        <v>0</v>
      </c>
      <c r="X5414" s="122">
        <v>0</v>
      </c>
      <c r="Y5414" s="122">
        <v>0</v>
      </c>
      <c r="Z5414" s="122">
        <v>0</v>
      </c>
      <c r="AA5414" s="122">
        <v>0</v>
      </c>
      <c r="AB5414" s="122">
        <v>0</v>
      </c>
      <c r="AC5414" s="122">
        <v>0</v>
      </c>
      <c r="AD5414" s="122">
        <v>0</v>
      </c>
      <c r="AE5414" s="122">
        <v>0</v>
      </c>
      <c r="AF5414" s="122">
        <v>0</v>
      </c>
      <c r="AG5414" s="122">
        <v>0</v>
      </c>
      <c r="AH5414" s="122">
        <v>0</v>
      </c>
      <c r="AI5414" s="122">
        <v>0</v>
      </c>
      <c r="AJ5414" s="122">
        <v>0</v>
      </c>
      <c r="AK5414" s="122">
        <v>0</v>
      </c>
      <c r="AL5414" s="122">
        <v>0</v>
      </c>
    </row>
    <row r="5415" spans="1:38" hidden="1" x14ac:dyDescent="0.25">
      <c r="A5415" s="122" t="s">
        <v>2242</v>
      </c>
      <c r="B5415" s="122">
        <v>1</v>
      </c>
      <c r="C5415" s="122" t="s">
        <v>2243</v>
      </c>
      <c r="D5415" s="122" t="s">
        <v>2105</v>
      </c>
      <c r="E5415" s="122">
        <v>98</v>
      </c>
      <c r="F5415" s="122">
        <v>0</v>
      </c>
      <c r="G5415" s="122">
        <v>0</v>
      </c>
      <c r="H5415" s="122">
        <v>0</v>
      </c>
      <c r="I5415" s="122">
        <v>0</v>
      </c>
      <c r="J5415" s="122">
        <v>0</v>
      </c>
      <c r="K5415" s="122">
        <v>0</v>
      </c>
      <c r="L5415" s="122">
        <v>0</v>
      </c>
      <c r="M5415" s="122">
        <v>0</v>
      </c>
      <c r="N5415" s="122">
        <v>0</v>
      </c>
      <c r="O5415" s="122">
        <v>0</v>
      </c>
      <c r="P5415" s="122">
        <v>0</v>
      </c>
      <c r="Q5415" s="122">
        <v>0</v>
      </c>
      <c r="R5415" s="122">
        <v>0</v>
      </c>
      <c r="S5415" s="122">
        <v>0</v>
      </c>
      <c r="T5415" s="122">
        <v>0</v>
      </c>
      <c r="U5415" s="122">
        <v>0</v>
      </c>
      <c r="V5415" s="122">
        <v>0</v>
      </c>
      <c r="W5415" s="122">
        <v>0</v>
      </c>
      <c r="X5415" s="122">
        <v>0</v>
      </c>
      <c r="Y5415" s="122">
        <v>0</v>
      </c>
      <c r="Z5415" s="122">
        <v>0</v>
      </c>
      <c r="AA5415" s="122">
        <v>0</v>
      </c>
      <c r="AB5415" s="122">
        <v>0</v>
      </c>
      <c r="AC5415" s="122">
        <v>0</v>
      </c>
      <c r="AD5415" s="122">
        <v>0</v>
      </c>
      <c r="AE5415" s="122">
        <v>0</v>
      </c>
      <c r="AF5415" s="122">
        <v>0</v>
      </c>
      <c r="AG5415" s="122">
        <v>0</v>
      </c>
      <c r="AH5415" s="122">
        <v>0</v>
      </c>
      <c r="AI5415" s="122">
        <v>0</v>
      </c>
      <c r="AJ5415" s="122">
        <v>0</v>
      </c>
      <c r="AK5415" s="122">
        <v>0</v>
      </c>
      <c r="AL5415" s="122">
        <v>0</v>
      </c>
    </row>
    <row r="5416" spans="1:38" hidden="1" x14ac:dyDescent="0.25">
      <c r="A5416" s="122" t="s">
        <v>2242</v>
      </c>
      <c r="B5416" s="122">
        <v>1</v>
      </c>
      <c r="C5416" s="122" t="s">
        <v>2243</v>
      </c>
      <c r="D5416" s="122" t="s">
        <v>475</v>
      </c>
      <c r="E5416" s="122">
        <v>98</v>
      </c>
      <c r="F5416" s="122">
        <v>0</v>
      </c>
      <c r="G5416" s="122">
        <v>0</v>
      </c>
      <c r="H5416" s="122">
        <v>0</v>
      </c>
      <c r="I5416" s="122">
        <v>0</v>
      </c>
      <c r="J5416" s="122">
        <v>0</v>
      </c>
      <c r="K5416" s="122">
        <v>0</v>
      </c>
      <c r="L5416" s="122">
        <v>0</v>
      </c>
      <c r="M5416" s="122">
        <v>0</v>
      </c>
      <c r="N5416" s="122">
        <v>0</v>
      </c>
      <c r="O5416" s="122">
        <v>0</v>
      </c>
      <c r="P5416" s="122">
        <v>0</v>
      </c>
      <c r="Q5416" s="122">
        <v>0</v>
      </c>
      <c r="R5416" s="122">
        <v>0</v>
      </c>
      <c r="S5416" s="122">
        <v>0</v>
      </c>
      <c r="T5416" s="122">
        <v>0</v>
      </c>
      <c r="U5416" s="122">
        <v>0</v>
      </c>
      <c r="V5416" s="122">
        <v>0</v>
      </c>
      <c r="W5416" s="122">
        <v>0</v>
      </c>
      <c r="X5416" s="122">
        <v>0</v>
      </c>
      <c r="Y5416" s="122">
        <v>0</v>
      </c>
      <c r="Z5416" s="122">
        <v>0</v>
      </c>
      <c r="AA5416" s="122">
        <v>0</v>
      </c>
      <c r="AB5416" s="122">
        <v>0</v>
      </c>
      <c r="AC5416" s="122">
        <v>0</v>
      </c>
      <c r="AD5416" s="122">
        <v>0</v>
      </c>
      <c r="AE5416" s="122">
        <v>0</v>
      </c>
      <c r="AF5416" s="122">
        <v>0</v>
      </c>
      <c r="AG5416" s="122">
        <v>0</v>
      </c>
      <c r="AH5416" s="122">
        <v>0</v>
      </c>
      <c r="AI5416" s="122">
        <v>0</v>
      </c>
      <c r="AJ5416" s="122">
        <v>0</v>
      </c>
      <c r="AK5416" s="122">
        <v>0</v>
      </c>
      <c r="AL5416" s="122">
        <v>0</v>
      </c>
    </row>
    <row r="5417" spans="1:38" hidden="1" x14ac:dyDescent="0.25">
      <c r="A5417" s="122" t="s">
        <v>2242</v>
      </c>
      <c r="B5417" s="122">
        <v>1</v>
      </c>
      <c r="C5417" s="122" t="s">
        <v>2243</v>
      </c>
      <c r="D5417" s="122" t="s">
        <v>2106</v>
      </c>
      <c r="E5417" s="122">
        <v>98</v>
      </c>
      <c r="F5417" s="122">
        <v>0</v>
      </c>
      <c r="G5417" s="122">
        <v>0</v>
      </c>
      <c r="H5417" s="122">
        <v>0</v>
      </c>
      <c r="I5417" s="122">
        <v>0</v>
      </c>
      <c r="J5417" s="122">
        <v>0</v>
      </c>
      <c r="K5417" s="122">
        <v>0</v>
      </c>
      <c r="L5417" s="122">
        <v>0</v>
      </c>
      <c r="M5417" s="122">
        <v>0</v>
      </c>
      <c r="N5417" s="122">
        <v>0</v>
      </c>
      <c r="O5417" s="122">
        <v>0</v>
      </c>
      <c r="P5417" s="122">
        <v>0</v>
      </c>
      <c r="Q5417" s="122">
        <v>0</v>
      </c>
      <c r="R5417" s="122">
        <v>0</v>
      </c>
      <c r="S5417" s="122">
        <v>0</v>
      </c>
      <c r="T5417" s="122">
        <v>0</v>
      </c>
      <c r="U5417" s="122">
        <v>0</v>
      </c>
      <c r="V5417" s="122">
        <v>0</v>
      </c>
      <c r="W5417" s="122">
        <v>0</v>
      </c>
      <c r="X5417" s="122">
        <v>0</v>
      </c>
      <c r="Y5417" s="122">
        <v>0</v>
      </c>
      <c r="Z5417" s="122">
        <v>0</v>
      </c>
      <c r="AA5417" s="122">
        <v>0</v>
      </c>
      <c r="AB5417" s="122">
        <v>0</v>
      </c>
      <c r="AC5417" s="122">
        <v>0</v>
      </c>
      <c r="AD5417" s="122">
        <v>0</v>
      </c>
      <c r="AE5417" s="122">
        <v>0</v>
      </c>
      <c r="AF5417" s="122">
        <v>0</v>
      </c>
      <c r="AG5417" s="122">
        <v>0</v>
      </c>
      <c r="AH5417" s="122">
        <v>0</v>
      </c>
      <c r="AI5417" s="122">
        <v>0</v>
      </c>
      <c r="AJ5417" s="122">
        <v>0</v>
      </c>
      <c r="AK5417" s="122">
        <v>0</v>
      </c>
      <c r="AL5417" s="122">
        <v>0</v>
      </c>
    </row>
    <row r="5418" spans="1:38" hidden="1" x14ac:dyDescent="0.25">
      <c r="A5418" s="122" t="s">
        <v>2242</v>
      </c>
      <c r="B5418" s="122">
        <v>1</v>
      </c>
      <c r="C5418" s="122" t="s">
        <v>2243</v>
      </c>
      <c r="D5418" s="122" t="s">
        <v>2107</v>
      </c>
      <c r="E5418" s="122">
        <v>98</v>
      </c>
      <c r="F5418" s="122">
        <v>0</v>
      </c>
      <c r="G5418" s="122">
        <v>0</v>
      </c>
      <c r="H5418" s="122">
        <v>0</v>
      </c>
      <c r="I5418" s="122">
        <v>0</v>
      </c>
      <c r="J5418" s="122">
        <v>0</v>
      </c>
      <c r="K5418" s="122">
        <v>0</v>
      </c>
      <c r="L5418" s="122">
        <v>0</v>
      </c>
      <c r="M5418" s="122">
        <v>0</v>
      </c>
      <c r="N5418" s="122">
        <v>0</v>
      </c>
      <c r="O5418" s="122">
        <v>0</v>
      </c>
      <c r="P5418" s="122">
        <v>0</v>
      </c>
      <c r="Q5418" s="122">
        <v>0</v>
      </c>
      <c r="R5418" s="122">
        <v>0</v>
      </c>
      <c r="S5418" s="122">
        <v>0</v>
      </c>
      <c r="T5418" s="122">
        <v>0</v>
      </c>
      <c r="U5418" s="122">
        <v>0</v>
      </c>
      <c r="V5418" s="122">
        <v>0</v>
      </c>
      <c r="W5418" s="122">
        <v>0</v>
      </c>
      <c r="X5418" s="122">
        <v>0</v>
      </c>
      <c r="Y5418" s="122">
        <v>0</v>
      </c>
      <c r="Z5418" s="122">
        <v>0</v>
      </c>
      <c r="AA5418" s="122">
        <v>0</v>
      </c>
      <c r="AB5418" s="122">
        <v>0</v>
      </c>
      <c r="AC5418" s="122">
        <v>0</v>
      </c>
      <c r="AD5418" s="122">
        <v>0</v>
      </c>
      <c r="AE5418" s="122">
        <v>0</v>
      </c>
      <c r="AF5418" s="122">
        <v>0</v>
      </c>
      <c r="AG5418" s="122">
        <v>0</v>
      </c>
      <c r="AH5418" s="122">
        <v>0</v>
      </c>
      <c r="AI5418" s="122">
        <v>0</v>
      </c>
      <c r="AJ5418" s="122">
        <v>0</v>
      </c>
      <c r="AK5418" s="122">
        <v>0</v>
      </c>
      <c r="AL5418" s="122">
        <v>0</v>
      </c>
    </row>
    <row r="5419" spans="1:38" hidden="1" x14ac:dyDescent="0.25">
      <c r="A5419" s="122" t="s">
        <v>2242</v>
      </c>
      <c r="B5419" s="122">
        <v>1</v>
      </c>
      <c r="C5419" s="122" t="s">
        <v>2243</v>
      </c>
      <c r="D5419" s="122" t="s">
        <v>2108</v>
      </c>
      <c r="E5419" s="122">
        <v>98</v>
      </c>
      <c r="F5419" s="122">
        <v>0</v>
      </c>
      <c r="G5419" s="122">
        <v>0</v>
      </c>
      <c r="H5419" s="122">
        <v>0</v>
      </c>
      <c r="I5419" s="122">
        <v>0</v>
      </c>
      <c r="J5419" s="122">
        <v>0</v>
      </c>
      <c r="K5419" s="122">
        <v>0</v>
      </c>
      <c r="L5419" s="122">
        <v>0</v>
      </c>
      <c r="M5419" s="122">
        <v>0</v>
      </c>
      <c r="N5419" s="122">
        <v>0</v>
      </c>
      <c r="O5419" s="122">
        <v>0</v>
      </c>
      <c r="P5419" s="122">
        <v>0</v>
      </c>
      <c r="Q5419" s="122">
        <v>0</v>
      </c>
      <c r="R5419" s="122">
        <v>0</v>
      </c>
      <c r="S5419" s="122">
        <v>0</v>
      </c>
      <c r="T5419" s="122">
        <v>0</v>
      </c>
      <c r="U5419" s="122">
        <v>0</v>
      </c>
      <c r="V5419" s="122">
        <v>0</v>
      </c>
      <c r="W5419" s="122">
        <v>0</v>
      </c>
      <c r="X5419" s="122">
        <v>0</v>
      </c>
      <c r="Y5419" s="122">
        <v>0</v>
      </c>
      <c r="Z5419" s="122">
        <v>0</v>
      </c>
      <c r="AA5419" s="122">
        <v>0</v>
      </c>
      <c r="AB5419" s="122">
        <v>0</v>
      </c>
      <c r="AC5419" s="122">
        <v>0</v>
      </c>
      <c r="AD5419" s="122">
        <v>0</v>
      </c>
      <c r="AE5419" s="122">
        <v>0</v>
      </c>
      <c r="AF5419" s="122">
        <v>0</v>
      </c>
      <c r="AG5419" s="122">
        <v>0</v>
      </c>
      <c r="AH5419" s="122">
        <v>0</v>
      </c>
      <c r="AI5419" s="122">
        <v>0</v>
      </c>
      <c r="AJ5419" s="122">
        <v>0</v>
      </c>
      <c r="AK5419" s="122">
        <v>0</v>
      </c>
      <c r="AL5419" s="122">
        <v>0</v>
      </c>
    </row>
    <row r="5420" spans="1:38" hidden="1" x14ac:dyDescent="0.25">
      <c r="A5420" s="122" t="s">
        <v>2242</v>
      </c>
      <c r="B5420" s="122">
        <v>1</v>
      </c>
      <c r="C5420" s="122" t="s">
        <v>2243</v>
      </c>
      <c r="D5420" s="122" t="s">
        <v>2109</v>
      </c>
      <c r="E5420" s="122">
        <v>98</v>
      </c>
      <c r="F5420" s="122">
        <v>0</v>
      </c>
      <c r="G5420" s="122">
        <v>0</v>
      </c>
      <c r="H5420" s="122">
        <v>0</v>
      </c>
      <c r="I5420" s="122">
        <v>0</v>
      </c>
      <c r="J5420" s="122">
        <v>0</v>
      </c>
      <c r="K5420" s="122">
        <v>0</v>
      </c>
      <c r="L5420" s="122">
        <v>0</v>
      </c>
      <c r="M5420" s="122">
        <v>0</v>
      </c>
      <c r="N5420" s="122">
        <v>0</v>
      </c>
      <c r="O5420" s="122">
        <v>0</v>
      </c>
      <c r="P5420" s="122">
        <v>0</v>
      </c>
      <c r="Q5420" s="122">
        <v>0</v>
      </c>
      <c r="R5420" s="122">
        <v>0</v>
      </c>
      <c r="S5420" s="122">
        <v>0</v>
      </c>
      <c r="T5420" s="122">
        <v>0</v>
      </c>
      <c r="U5420" s="122">
        <v>0</v>
      </c>
      <c r="V5420" s="122">
        <v>0</v>
      </c>
      <c r="W5420" s="122">
        <v>0</v>
      </c>
      <c r="X5420" s="122">
        <v>0</v>
      </c>
      <c r="Y5420" s="122">
        <v>0</v>
      </c>
      <c r="Z5420" s="122">
        <v>0</v>
      </c>
      <c r="AA5420" s="122">
        <v>0</v>
      </c>
      <c r="AB5420" s="122">
        <v>0</v>
      </c>
      <c r="AC5420" s="122">
        <v>0</v>
      </c>
      <c r="AD5420" s="122">
        <v>0</v>
      </c>
      <c r="AE5420" s="122">
        <v>0</v>
      </c>
      <c r="AF5420" s="122">
        <v>0</v>
      </c>
      <c r="AG5420" s="122">
        <v>0</v>
      </c>
      <c r="AH5420" s="122">
        <v>0</v>
      </c>
      <c r="AI5420" s="122">
        <v>0</v>
      </c>
      <c r="AJ5420" s="122">
        <v>0</v>
      </c>
      <c r="AK5420" s="122">
        <v>0</v>
      </c>
      <c r="AL5420" s="122">
        <v>0</v>
      </c>
    </row>
    <row r="5421" spans="1:38" hidden="1" x14ac:dyDescent="0.25">
      <c r="A5421" s="122" t="s">
        <v>2242</v>
      </c>
      <c r="B5421" s="122">
        <v>1</v>
      </c>
      <c r="C5421" s="122" t="s">
        <v>2243</v>
      </c>
      <c r="D5421" s="122" t="s">
        <v>2110</v>
      </c>
      <c r="E5421" s="122">
        <v>98</v>
      </c>
      <c r="F5421" s="122">
        <v>0</v>
      </c>
      <c r="G5421" s="122">
        <v>0</v>
      </c>
      <c r="H5421" s="122">
        <v>0</v>
      </c>
      <c r="I5421" s="122">
        <v>0</v>
      </c>
      <c r="J5421" s="122">
        <v>0</v>
      </c>
      <c r="K5421" s="122">
        <v>0</v>
      </c>
      <c r="L5421" s="122">
        <v>0</v>
      </c>
      <c r="M5421" s="122">
        <v>0</v>
      </c>
      <c r="N5421" s="122">
        <v>0</v>
      </c>
      <c r="O5421" s="122">
        <v>0</v>
      </c>
      <c r="P5421" s="122">
        <v>0</v>
      </c>
      <c r="Q5421" s="122">
        <v>0</v>
      </c>
      <c r="R5421" s="122">
        <v>0</v>
      </c>
      <c r="S5421" s="122">
        <v>0</v>
      </c>
      <c r="T5421" s="122">
        <v>0</v>
      </c>
      <c r="U5421" s="122">
        <v>0</v>
      </c>
      <c r="V5421" s="122">
        <v>0</v>
      </c>
      <c r="W5421" s="122">
        <v>0</v>
      </c>
      <c r="X5421" s="122">
        <v>0</v>
      </c>
      <c r="Y5421" s="122">
        <v>0</v>
      </c>
      <c r="Z5421" s="122">
        <v>0</v>
      </c>
      <c r="AA5421" s="122">
        <v>0</v>
      </c>
      <c r="AB5421" s="122">
        <v>0</v>
      </c>
      <c r="AC5421" s="122">
        <v>0</v>
      </c>
      <c r="AD5421" s="122">
        <v>0</v>
      </c>
      <c r="AE5421" s="122">
        <v>0</v>
      </c>
      <c r="AF5421" s="122">
        <v>0</v>
      </c>
      <c r="AG5421" s="122">
        <v>0</v>
      </c>
      <c r="AH5421" s="122">
        <v>0</v>
      </c>
      <c r="AI5421" s="122">
        <v>0</v>
      </c>
      <c r="AJ5421" s="122">
        <v>0</v>
      </c>
      <c r="AK5421" s="122">
        <v>0</v>
      </c>
      <c r="AL5421" s="122">
        <v>0</v>
      </c>
    </row>
    <row r="5422" spans="1:38" hidden="1" x14ac:dyDescent="0.25">
      <c r="A5422" s="122" t="s">
        <v>2242</v>
      </c>
      <c r="B5422" s="122">
        <v>1</v>
      </c>
      <c r="C5422" s="122" t="s">
        <v>2243</v>
      </c>
      <c r="D5422" s="122" t="s">
        <v>2111</v>
      </c>
      <c r="E5422" s="122">
        <v>98</v>
      </c>
      <c r="F5422" s="122">
        <v>0</v>
      </c>
      <c r="G5422" s="122">
        <v>0</v>
      </c>
      <c r="H5422" s="122">
        <v>0</v>
      </c>
      <c r="I5422" s="122">
        <v>0</v>
      </c>
      <c r="J5422" s="122">
        <v>0</v>
      </c>
      <c r="K5422" s="122">
        <v>0</v>
      </c>
      <c r="L5422" s="122">
        <v>0</v>
      </c>
      <c r="M5422" s="122">
        <v>0</v>
      </c>
      <c r="N5422" s="122">
        <v>0</v>
      </c>
      <c r="O5422" s="122">
        <v>0</v>
      </c>
      <c r="P5422" s="122">
        <v>0</v>
      </c>
      <c r="Q5422" s="122">
        <v>0</v>
      </c>
      <c r="R5422" s="122">
        <v>0</v>
      </c>
      <c r="S5422" s="122">
        <v>0</v>
      </c>
      <c r="T5422" s="122">
        <v>0</v>
      </c>
      <c r="U5422" s="122">
        <v>0</v>
      </c>
      <c r="V5422" s="122">
        <v>0</v>
      </c>
      <c r="W5422" s="122">
        <v>0</v>
      </c>
      <c r="X5422" s="122">
        <v>0</v>
      </c>
      <c r="Y5422" s="122">
        <v>0</v>
      </c>
      <c r="Z5422" s="122">
        <v>0</v>
      </c>
      <c r="AA5422" s="122">
        <v>0</v>
      </c>
      <c r="AB5422" s="122">
        <v>0</v>
      </c>
      <c r="AC5422" s="122">
        <v>0</v>
      </c>
      <c r="AD5422" s="122">
        <v>0</v>
      </c>
      <c r="AE5422" s="122">
        <v>0</v>
      </c>
      <c r="AF5422" s="122">
        <v>0</v>
      </c>
      <c r="AG5422" s="122">
        <v>0</v>
      </c>
      <c r="AH5422" s="122">
        <v>0</v>
      </c>
      <c r="AI5422" s="122">
        <v>0</v>
      </c>
      <c r="AJ5422" s="122">
        <v>0</v>
      </c>
      <c r="AK5422" s="122">
        <v>0</v>
      </c>
      <c r="AL5422" s="122">
        <v>0</v>
      </c>
    </row>
    <row r="5423" spans="1:38" hidden="1" x14ac:dyDescent="0.25">
      <c r="A5423" s="122" t="s">
        <v>2242</v>
      </c>
      <c r="B5423" s="122">
        <v>1</v>
      </c>
      <c r="C5423" s="122" t="s">
        <v>2243</v>
      </c>
      <c r="D5423" s="122" t="s">
        <v>2112</v>
      </c>
      <c r="E5423" s="122">
        <v>98</v>
      </c>
      <c r="F5423" s="122">
        <v>0</v>
      </c>
      <c r="G5423" s="122">
        <v>0</v>
      </c>
      <c r="H5423" s="122">
        <v>0</v>
      </c>
      <c r="I5423" s="122">
        <v>0</v>
      </c>
      <c r="J5423" s="122">
        <v>0</v>
      </c>
      <c r="K5423" s="122">
        <v>0</v>
      </c>
      <c r="L5423" s="122">
        <v>0</v>
      </c>
      <c r="M5423" s="122">
        <v>0</v>
      </c>
      <c r="N5423" s="122">
        <v>0</v>
      </c>
      <c r="O5423" s="122">
        <v>0</v>
      </c>
      <c r="P5423" s="122">
        <v>0</v>
      </c>
      <c r="Q5423" s="122">
        <v>0</v>
      </c>
      <c r="R5423" s="122">
        <v>0</v>
      </c>
      <c r="S5423" s="122">
        <v>0</v>
      </c>
      <c r="T5423" s="122">
        <v>0</v>
      </c>
      <c r="U5423" s="122">
        <v>0</v>
      </c>
      <c r="V5423" s="122">
        <v>0</v>
      </c>
      <c r="W5423" s="122">
        <v>0</v>
      </c>
      <c r="X5423" s="122">
        <v>0</v>
      </c>
      <c r="Y5423" s="122">
        <v>0</v>
      </c>
      <c r="Z5423" s="122">
        <v>0</v>
      </c>
      <c r="AA5423" s="122">
        <v>0</v>
      </c>
      <c r="AB5423" s="122">
        <v>0</v>
      </c>
      <c r="AC5423" s="122">
        <v>0</v>
      </c>
      <c r="AD5423" s="122">
        <v>0</v>
      </c>
      <c r="AE5423" s="122">
        <v>0</v>
      </c>
      <c r="AF5423" s="122">
        <v>0</v>
      </c>
      <c r="AG5423" s="122">
        <v>0</v>
      </c>
      <c r="AH5423" s="122">
        <v>0</v>
      </c>
      <c r="AI5423" s="122">
        <v>0</v>
      </c>
      <c r="AJ5423" s="122">
        <v>0</v>
      </c>
      <c r="AK5423" s="122">
        <v>0</v>
      </c>
      <c r="AL5423" s="122">
        <v>0</v>
      </c>
    </row>
    <row r="5424" spans="1:38" hidden="1" x14ac:dyDescent="0.25">
      <c r="A5424" s="122" t="s">
        <v>2242</v>
      </c>
      <c r="B5424" s="122">
        <v>1</v>
      </c>
      <c r="C5424" s="122" t="s">
        <v>2243</v>
      </c>
      <c r="D5424" s="122" t="s">
        <v>2113</v>
      </c>
      <c r="E5424" s="122">
        <v>98</v>
      </c>
      <c r="F5424" s="122">
        <v>0</v>
      </c>
      <c r="G5424" s="122">
        <v>0</v>
      </c>
      <c r="H5424" s="122">
        <v>0</v>
      </c>
      <c r="I5424" s="122">
        <v>0</v>
      </c>
      <c r="J5424" s="122">
        <v>0</v>
      </c>
      <c r="K5424" s="122">
        <v>0</v>
      </c>
      <c r="L5424" s="122">
        <v>0</v>
      </c>
      <c r="M5424" s="122">
        <v>0</v>
      </c>
      <c r="N5424" s="122">
        <v>0</v>
      </c>
      <c r="O5424" s="122">
        <v>0</v>
      </c>
      <c r="P5424" s="122">
        <v>0</v>
      </c>
      <c r="Q5424" s="122">
        <v>0</v>
      </c>
      <c r="R5424" s="122">
        <v>0</v>
      </c>
      <c r="S5424" s="122">
        <v>0</v>
      </c>
      <c r="T5424" s="122">
        <v>0</v>
      </c>
      <c r="U5424" s="122">
        <v>0</v>
      </c>
      <c r="V5424" s="122">
        <v>0</v>
      </c>
      <c r="W5424" s="122">
        <v>0</v>
      </c>
      <c r="X5424" s="122">
        <v>0</v>
      </c>
      <c r="Y5424" s="122">
        <v>0</v>
      </c>
      <c r="Z5424" s="122">
        <v>0</v>
      </c>
      <c r="AA5424" s="122">
        <v>0</v>
      </c>
      <c r="AB5424" s="122">
        <v>0</v>
      </c>
      <c r="AC5424" s="122">
        <v>0</v>
      </c>
      <c r="AD5424" s="122">
        <v>0</v>
      </c>
      <c r="AE5424" s="122">
        <v>0</v>
      </c>
      <c r="AF5424" s="122">
        <v>0</v>
      </c>
      <c r="AG5424" s="122">
        <v>0</v>
      </c>
      <c r="AH5424" s="122">
        <v>0</v>
      </c>
      <c r="AI5424" s="122">
        <v>0</v>
      </c>
      <c r="AJ5424" s="122">
        <v>0</v>
      </c>
      <c r="AK5424" s="122">
        <v>0</v>
      </c>
      <c r="AL5424" s="122">
        <v>0</v>
      </c>
    </row>
    <row r="5425" spans="1:38" hidden="1" x14ac:dyDescent="0.25">
      <c r="A5425" s="122" t="s">
        <v>2242</v>
      </c>
      <c r="B5425" s="122">
        <v>1</v>
      </c>
      <c r="C5425" s="122" t="s">
        <v>2243</v>
      </c>
      <c r="D5425" s="122" t="s">
        <v>2114</v>
      </c>
      <c r="E5425" s="122">
        <v>98</v>
      </c>
      <c r="F5425" s="122">
        <v>0</v>
      </c>
      <c r="G5425" s="122">
        <v>9.3284298899999998E-4</v>
      </c>
      <c r="H5425" s="122">
        <v>1.3534528410000001E-3</v>
      </c>
      <c r="I5425" s="122">
        <v>1.3275660060000001E-3</v>
      </c>
      <c r="J5425" s="122">
        <v>1.3494688739999999E-3</v>
      </c>
      <c r="K5425" s="122">
        <v>1.566564246E-3</v>
      </c>
      <c r="L5425" s="122">
        <v>1.2861483959999999E-3</v>
      </c>
      <c r="M5425" s="122">
        <v>9.4872913199999995E-4</v>
      </c>
      <c r="N5425" s="122">
        <v>1.053689988E-3</v>
      </c>
      <c r="O5425" s="122">
        <v>1.78436505E-3</v>
      </c>
      <c r="P5425" s="122">
        <v>1.9817461169999999E-3</v>
      </c>
      <c r="Q5425" s="122">
        <v>1.7139517980000001E-3</v>
      </c>
      <c r="R5425" s="122">
        <v>2.3102427269999998E-3</v>
      </c>
      <c r="S5425" s="122">
        <v>1.764029514E-3</v>
      </c>
      <c r="T5425" s="122">
        <v>1.713367032E-3</v>
      </c>
      <c r="U5425" s="122">
        <v>2.0195775600000002E-3</v>
      </c>
      <c r="V5425" s="122">
        <v>1.991323152E-3</v>
      </c>
      <c r="W5425" s="122">
        <v>1.5487640219999999E-3</v>
      </c>
      <c r="X5425" s="122">
        <v>2.5127149710000001E-3</v>
      </c>
      <c r="Y5425" s="122">
        <v>1.264541889E-3</v>
      </c>
      <c r="Z5425" s="122">
        <v>1.625247702E-3</v>
      </c>
      <c r="AA5425" s="122">
        <v>4.7202815400000002E-4</v>
      </c>
      <c r="AB5425" s="122">
        <v>1.639016886E-3</v>
      </c>
      <c r="AC5425" s="122">
        <v>2.2644765000000001E-5</v>
      </c>
      <c r="AD5425" s="122">
        <v>7.8436811699999999E-4</v>
      </c>
      <c r="AE5425" s="122">
        <v>0</v>
      </c>
      <c r="AF5425" s="122">
        <v>2.8413130200000001E-4</v>
      </c>
      <c r="AG5425" s="122">
        <v>7.8160406999999997E-5</v>
      </c>
      <c r="AH5425" s="122">
        <v>0</v>
      </c>
      <c r="AI5425" s="122">
        <v>4.2574544999999999E-4</v>
      </c>
      <c r="AJ5425" s="122">
        <v>1.17074529E-4</v>
      </c>
      <c r="AK5425" s="122">
        <v>1.0645897080000001E-3</v>
      </c>
      <c r="AL5425" s="122">
        <v>0</v>
      </c>
    </row>
    <row r="5426" spans="1:38" hidden="1" x14ac:dyDescent="0.25">
      <c r="A5426" s="122" t="s">
        <v>2242</v>
      </c>
      <c r="B5426" s="122">
        <v>1</v>
      </c>
      <c r="C5426" s="122" t="s">
        <v>2243</v>
      </c>
      <c r="D5426" s="122" t="s">
        <v>2136</v>
      </c>
      <c r="E5426" s="122">
        <v>98</v>
      </c>
      <c r="F5426" s="122">
        <v>0</v>
      </c>
      <c r="G5426" s="122">
        <v>0</v>
      </c>
      <c r="H5426" s="122">
        <v>0</v>
      </c>
      <c r="I5426" s="122">
        <v>0</v>
      </c>
      <c r="J5426" s="122">
        <v>0</v>
      </c>
      <c r="K5426" s="122">
        <v>0</v>
      </c>
      <c r="L5426" s="122">
        <v>0</v>
      </c>
      <c r="M5426" s="122">
        <v>0</v>
      </c>
      <c r="N5426" s="122">
        <v>0</v>
      </c>
      <c r="O5426" s="122">
        <v>0</v>
      </c>
      <c r="P5426" s="122">
        <v>0</v>
      </c>
      <c r="Q5426" s="122">
        <v>0</v>
      </c>
      <c r="R5426" s="122">
        <v>0</v>
      </c>
      <c r="S5426" s="122">
        <v>0</v>
      </c>
      <c r="T5426" s="122">
        <v>0</v>
      </c>
      <c r="U5426" s="122">
        <v>0</v>
      </c>
      <c r="V5426" s="122">
        <v>0</v>
      </c>
      <c r="W5426" s="122">
        <v>0</v>
      </c>
      <c r="X5426" s="122">
        <v>0</v>
      </c>
      <c r="Y5426" s="122">
        <v>0</v>
      </c>
      <c r="Z5426" s="122">
        <v>0</v>
      </c>
      <c r="AA5426" s="122">
        <v>0</v>
      </c>
      <c r="AB5426" s="122">
        <v>0</v>
      </c>
      <c r="AC5426" s="122">
        <v>0</v>
      </c>
      <c r="AD5426" s="122">
        <v>0</v>
      </c>
      <c r="AE5426" s="122">
        <v>0</v>
      </c>
      <c r="AF5426" s="122">
        <v>0</v>
      </c>
      <c r="AG5426" s="122">
        <v>0</v>
      </c>
      <c r="AH5426" s="122">
        <v>0</v>
      </c>
      <c r="AI5426" s="122">
        <v>0</v>
      </c>
      <c r="AJ5426" s="122">
        <v>0</v>
      </c>
      <c r="AK5426" s="122">
        <v>0</v>
      </c>
      <c r="AL5426" s="122">
        <v>0</v>
      </c>
    </row>
    <row r="5427" spans="1:38" hidden="1" x14ac:dyDescent="0.25">
      <c r="A5427" s="122" t="s">
        <v>2242</v>
      </c>
      <c r="B5427" s="122">
        <v>1</v>
      </c>
      <c r="C5427" s="122" t="s">
        <v>2243</v>
      </c>
      <c r="D5427" s="122" t="s">
        <v>2170</v>
      </c>
      <c r="E5427" s="122">
        <v>98</v>
      </c>
      <c r="F5427" s="122">
        <v>0</v>
      </c>
      <c r="G5427" s="122">
        <v>0</v>
      </c>
      <c r="H5427" s="122">
        <v>0</v>
      </c>
      <c r="I5427" s="122">
        <v>0</v>
      </c>
      <c r="J5427" s="122">
        <v>0</v>
      </c>
      <c r="K5427" s="122">
        <v>0</v>
      </c>
      <c r="L5427" s="122">
        <v>0</v>
      </c>
      <c r="M5427" s="122">
        <v>0</v>
      </c>
      <c r="N5427" s="122">
        <v>0</v>
      </c>
      <c r="O5427" s="122">
        <v>0</v>
      </c>
      <c r="P5427" s="122">
        <v>0</v>
      </c>
      <c r="Q5427" s="122">
        <v>0</v>
      </c>
      <c r="R5427" s="122">
        <v>0</v>
      </c>
      <c r="S5427" s="122">
        <v>0</v>
      </c>
      <c r="T5427" s="122">
        <v>0</v>
      </c>
      <c r="U5427" s="122">
        <v>0</v>
      </c>
      <c r="V5427" s="122">
        <v>0</v>
      </c>
      <c r="W5427" s="122">
        <v>0</v>
      </c>
      <c r="X5427" s="122">
        <v>0</v>
      </c>
      <c r="Y5427" s="122">
        <v>0</v>
      </c>
      <c r="Z5427" s="122">
        <v>0</v>
      </c>
      <c r="AA5427" s="122">
        <v>0</v>
      </c>
      <c r="AB5427" s="122">
        <v>0</v>
      </c>
      <c r="AC5427" s="122">
        <v>0</v>
      </c>
      <c r="AD5427" s="122">
        <v>0</v>
      </c>
      <c r="AE5427" s="122">
        <v>0</v>
      </c>
      <c r="AF5427" s="122">
        <v>0</v>
      </c>
      <c r="AG5427" s="122">
        <v>0</v>
      </c>
      <c r="AH5427" s="122">
        <v>0</v>
      </c>
      <c r="AI5427" s="122">
        <v>0</v>
      </c>
      <c r="AJ5427" s="122">
        <v>0</v>
      </c>
      <c r="AK5427" s="122">
        <v>0</v>
      </c>
      <c r="AL5427" s="122">
        <v>0</v>
      </c>
    </row>
    <row r="5428" spans="1:38" hidden="1" x14ac:dyDescent="0.25">
      <c r="A5428" s="122" t="s">
        <v>2242</v>
      </c>
      <c r="B5428" s="122">
        <v>1</v>
      </c>
      <c r="C5428" s="122" t="s">
        <v>2243</v>
      </c>
      <c r="D5428" s="122" t="s">
        <v>2115</v>
      </c>
      <c r="E5428" s="122">
        <v>98</v>
      </c>
      <c r="F5428" s="122">
        <v>0</v>
      </c>
      <c r="G5428" s="122">
        <v>0</v>
      </c>
      <c r="H5428" s="122">
        <v>0</v>
      </c>
      <c r="I5428" s="122">
        <v>0</v>
      </c>
      <c r="J5428" s="122">
        <v>0</v>
      </c>
      <c r="K5428" s="122">
        <v>0</v>
      </c>
      <c r="L5428" s="122">
        <v>0</v>
      </c>
      <c r="M5428" s="122">
        <v>0</v>
      </c>
      <c r="N5428" s="122">
        <v>0</v>
      </c>
      <c r="O5428" s="122">
        <v>0</v>
      </c>
      <c r="P5428" s="122">
        <v>0</v>
      </c>
      <c r="Q5428" s="122">
        <v>0</v>
      </c>
      <c r="R5428" s="122">
        <v>0</v>
      </c>
      <c r="S5428" s="122">
        <v>0</v>
      </c>
      <c r="T5428" s="122">
        <v>0</v>
      </c>
      <c r="U5428" s="122">
        <v>0</v>
      </c>
      <c r="V5428" s="122">
        <v>0</v>
      </c>
      <c r="W5428" s="122">
        <v>0</v>
      </c>
      <c r="X5428" s="122">
        <v>0</v>
      </c>
      <c r="Y5428" s="122">
        <v>0</v>
      </c>
      <c r="Z5428" s="122">
        <v>0</v>
      </c>
      <c r="AA5428" s="122">
        <v>0</v>
      </c>
      <c r="AB5428" s="122">
        <v>0</v>
      </c>
      <c r="AC5428" s="122">
        <v>0</v>
      </c>
      <c r="AD5428" s="122">
        <v>0</v>
      </c>
      <c r="AE5428" s="122">
        <v>0</v>
      </c>
      <c r="AF5428" s="122">
        <v>0</v>
      </c>
      <c r="AG5428" s="122">
        <v>0</v>
      </c>
      <c r="AH5428" s="122">
        <v>0</v>
      </c>
      <c r="AI5428" s="122">
        <v>0</v>
      </c>
      <c r="AJ5428" s="122">
        <v>0</v>
      </c>
      <c r="AK5428" s="122">
        <v>0</v>
      </c>
      <c r="AL5428" s="122">
        <v>0</v>
      </c>
    </row>
    <row r="5429" spans="1:38" hidden="1" x14ac:dyDescent="0.25">
      <c r="A5429" s="122" t="s">
        <v>2242</v>
      </c>
      <c r="B5429" s="122">
        <v>1</v>
      </c>
      <c r="C5429" s="122" t="s">
        <v>2243</v>
      </c>
      <c r="D5429" s="122" t="s">
        <v>2116</v>
      </c>
      <c r="E5429" s="122">
        <v>98</v>
      </c>
      <c r="F5429" s="122">
        <v>0</v>
      </c>
      <c r="G5429" s="122">
        <v>0</v>
      </c>
      <c r="H5429" s="122">
        <v>0</v>
      </c>
      <c r="I5429" s="122">
        <v>0</v>
      </c>
      <c r="J5429" s="122">
        <v>0</v>
      </c>
      <c r="K5429" s="122">
        <v>0</v>
      </c>
      <c r="L5429" s="122">
        <v>0</v>
      </c>
      <c r="M5429" s="122">
        <v>0</v>
      </c>
      <c r="N5429" s="122">
        <v>0</v>
      </c>
      <c r="O5429" s="122">
        <v>0</v>
      </c>
      <c r="P5429" s="122">
        <v>0</v>
      </c>
      <c r="Q5429" s="122">
        <v>0</v>
      </c>
      <c r="R5429" s="122">
        <v>0</v>
      </c>
      <c r="S5429" s="122">
        <v>0</v>
      </c>
      <c r="T5429" s="122">
        <v>0</v>
      </c>
      <c r="U5429" s="122">
        <v>0</v>
      </c>
      <c r="V5429" s="122">
        <v>0</v>
      </c>
      <c r="W5429" s="122">
        <v>0</v>
      </c>
      <c r="X5429" s="122">
        <v>0</v>
      </c>
      <c r="Y5429" s="122">
        <v>0</v>
      </c>
      <c r="Z5429" s="122">
        <v>0</v>
      </c>
      <c r="AA5429" s="122">
        <v>0</v>
      </c>
      <c r="AB5429" s="122">
        <v>0</v>
      </c>
      <c r="AC5429" s="122">
        <v>0</v>
      </c>
      <c r="AD5429" s="122">
        <v>0</v>
      </c>
      <c r="AE5429" s="122">
        <v>0</v>
      </c>
      <c r="AF5429" s="122">
        <v>0</v>
      </c>
      <c r="AG5429" s="122">
        <v>0</v>
      </c>
      <c r="AH5429" s="122">
        <v>0</v>
      </c>
      <c r="AI5429" s="122">
        <v>0</v>
      </c>
      <c r="AJ5429" s="122">
        <v>0</v>
      </c>
      <c r="AK5429" s="122">
        <v>0</v>
      </c>
      <c r="AL5429" s="122">
        <v>0</v>
      </c>
    </row>
    <row r="5430" spans="1:38" hidden="1" x14ac:dyDescent="0.25">
      <c r="A5430" s="122" t="s">
        <v>2242</v>
      </c>
      <c r="B5430" s="122">
        <v>1</v>
      </c>
      <c r="C5430" s="122" t="s">
        <v>2243</v>
      </c>
      <c r="D5430" s="122" t="s">
        <v>2117</v>
      </c>
      <c r="E5430" s="122">
        <v>98</v>
      </c>
      <c r="F5430" s="122">
        <v>0</v>
      </c>
      <c r="G5430" s="122">
        <v>0</v>
      </c>
      <c r="H5430" s="122">
        <v>0</v>
      </c>
      <c r="I5430" s="122">
        <v>0</v>
      </c>
      <c r="J5430" s="122">
        <v>0</v>
      </c>
      <c r="K5430" s="122">
        <v>0</v>
      </c>
      <c r="L5430" s="122">
        <v>0</v>
      </c>
      <c r="M5430" s="122">
        <v>0</v>
      </c>
      <c r="N5430" s="122">
        <v>0</v>
      </c>
      <c r="O5430" s="122">
        <v>0</v>
      </c>
      <c r="P5430" s="122">
        <v>0</v>
      </c>
      <c r="Q5430" s="122">
        <v>0</v>
      </c>
      <c r="R5430" s="122">
        <v>0</v>
      </c>
      <c r="S5430" s="122">
        <v>0</v>
      </c>
      <c r="T5430" s="122">
        <v>0</v>
      </c>
      <c r="U5430" s="122">
        <v>0</v>
      </c>
      <c r="V5430" s="122">
        <v>0</v>
      </c>
      <c r="W5430" s="122">
        <v>0</v>
      </c>
      <c r="X5430" s="122">
        <v>0</v>
      </c>
      <c r="Y5430" s="122">
        <v>0</v>
      </c>
      <c r="Z5430" s="122">
        <v>0</v>
      </c>
      <c r="AA5430" s="122">
        <v>0</v>
      </c>
      <c r="AB5430" s="122">
        <v>0</v>
      </c>
      <c r="AC5430" s="122">
        <v>0</v>
      </c>
      <c r="AD5430" s="122">
        <v>0</v>
      </c>
      <c r="AE5430" s="122">
        <v>0</v>
      </c>
      <c r="AF5430" s="122">
        <v>0</v>
      </c>
      <c r="AG5430" s="122">
        <v>0</v>
      </c>
      <c r="AH5430" s="122">
        <v>0</v>
      </c>
      <c r="AI5430" s="122">
        <v>0</v>
      </c>
      <c r="AJ5430" s="122">
        <v>0</v>
      </c>
      <c r="AK5430" s="122">
        <v>0</v>
      </c>
      <c r="AL5430" s="122">
        <v>0</v>
      </c>
    </row>
    <row r="5431" spans="1:38" hidden="1" x14ac:dyDescent="0.25">
      <c r="A5431" s="122" t="s">
        <v>2242</v>
      </c>
      <c r="B5431" s="122">
        <v>1</v>
      </c>
      <c r="C5431" s="122" t="s">
        <v>2243</v>
      </c>
      <c r="D5431" s="122" t="s">
        <v>2118</v>
      </c>
      <c r="E5431" s="122">
        <v>98</v>
      </c>
      <c r="F5431" s="122">
        <v>0</v>
      </c>
      <c r="G5431" s="122">
        <v>0</v>
      </c>
      <c r="H5431" s="122">
        <v>0</v>
      </c>
      <c r="I5431" s="122">
        <v>0</v>
      </c>
      <c r="J5431" s="122">
        <v>0</v>
      </c>
      <c r="K5431" s="122">
        <v>0</v>
      </c>
      <c r="L5431" s="122">
        <v>0</v>
      </c>
      <c r="M5431" s="122">
        <v>0</v>
      </c>
      <c r="N5431" s="122">
        <v>0</v>
      </c>
      <c r="O5431" s="122">
        <v>0</v>
      </c>
      <c r="P5431" s="122">
        <v>0</v>
      </c>
      <c r="Q5431" s="122">
        <v>0</v>
      </c>
      <c r="R5431" s="122">
        <v>0</v>
      </c>
      <c r="S5431" s="122">
        <v>0</v>
      </c>
      <c r="T5431" s="122">
        <v>0</v>
      </c>
      <c r="U5431" s="122">
        <v>0</v>
      </c>
      <c r="V5431" s="122">
        <v>0</v>
      </c>
      <c r="W5431" s="122">
        <v>0</v>
      </c>
      <c r="X5431" s="122">
        <v>0</v>
      </c>
      <c r="Y5431" s="122">
        <v>0</v>
      </c>
      <c r="Z5431" s="122">
        <v>0</v>
      </c>
      <c r="AA5431" s="122">
        <v>0</v>
      </c>
      <c r="AB5431" s="122">
        <v>0</v>
      </c>
      <c r="AC5431" s="122">
        <v>0</v>
      </c>
      <c r="AD5431" s="122">
        <v>0</v>
      </c>
      <c r="AE5431" s="122">
        <v>0</v>
      </c>
      <c r="AF5431" s="122">
        <v>0</v>
      </c>
      <c r="AG5431" s="122">
        <v>0</v>
      </c>
      <c r="AH5431" s="122">
        <v>0</v>
      </c>
      <c r="AI5431" s="122">
        <v>0</v>
      </c>
      <c r="AJ5431" s="122">
        <v>0</v>
      </c>
      <c r="AK5431" s="122">
        <v>0</v>
      </c>
      <c r="AL5431" s="122">
        <v>0</v>
      </c>
    </row>
    <row r="5432" spans="1:38" hidden="1" x14ac:dyDescent="0.25">
      <c r="A5432" s="122" t="s">
        <v>2242</v>
      </c>
      <c r="B5432" s="122">
        <v>1</v>
      </c>
      <c r="C5432" s="122" t="s">
        <v>2243</v>
      </c>
      <c r="D5432" s="122" t="s">
        <v>2119</v>
      </c>
      <c r="E5432" s="122">
        <v>98</v>
      </c>
      <c r="F5432" s="122">
        <v>0</v>
      </c>
      <c r="G5432" s="122">
        <v>0</v>
      </c>
      <c r="H5432" s="122">
        <v>0</v>
      </c>
      <c r="I5432" s="122">
        <v>0</v>
      </c>
      <c r="J5432" s="122">
        <v>0</v>
      </c>
      <c r="K5432" s="122">
        <v>0</v>
      </c>
      <c r="L5432" s="122">
        <v>0</v>
      </c>
      <c r="M5432" s="122">
        <v>0</v>
      </c>
      <c r="N5432" s="122">
        <v>0</v>
      </c>
      <c r="O5432" s="122">
        <v>0</v>
      </c>
      <c r="P5432" s="122">
        <v>0</v>
      </c>
      <c r="Q5432" s="122">
        <v>0</v>
      </c>
      <c r="R5432" s="122">
        <v>0</v>
      </c>
      <c r="S5432" s="122">
        <v>0</v>
      </c>
      <c r="T5432" s="122">
        <v>0</v>
      </c>
      <c r="U5432" s="122">
        <v>0</v>
      </c>
      <c r="V5432" s="122">
        <v>0</v>
      </c>
      <c r="W5432" s="122">
        <v>0</v>
      </c>
      <c r="X5432" s="122">
        <v>0</v>
      </c>
      <c r="Y5432" s="122">
        <v>0</v>
      </c>
      <c r="Z5432" s="122">
        <v>0</v>
      </c>
      <c r="AA5432" s="122">
        <v>0</v>
      </c>
      <c r="AB5432" s="122">
        <v>0</v>
      </c>
      <c r="AC5432" s="122">
        <v>0</v>
      </c>
      <c r="AD5432" s="122">
        <v>0</v>
      </c>
      <c r="AE5432" s="122">
        <v>0</v>
      </c>
      <c r="AF5432" s="122">
        <v>0</v>
      </c>
      <c r="AG5432" s="122">
        <v>0</v>
      </c>
      <c r="AH5432" s="122">
        <v>0</v>
      </c>
      <c r="AI5432" s="122">
        <v>0</v>
      </c>
      <c r="AJ5432" s="122">
        <v>0</v>
      </c>
      <c r="AK5432" s="122">
        <v>0</v>
      </c>
      <c r="AL5432" s="122">
        <v>0</v>
      </c>
    </row>
    <row r="5433" spans="1:38" hidden="1" x14ac:dyDescent="0.25">
      <c r="A5433" s="122" t="s">
        <v>2242</v>
      </c>
      <c r="B5433" s="122">
        <v>1</v>
      </c>
      <c r="C5433" s="122" t="s">
        <v>2243</v>
      </c>
      <c r="D5433" s="122" t="s">
        <v>2120</v>
      </c>
      <c r="E5433" s="122">
        <v>98</v>
      </c>
      <c r="F5433" s="122">
        <v>0</v>
      </c>
      <c r="G5433" s="122">
        <v>0</v>
      </c>
      <c r="H5433" s="122">
        <v>0</v>
      </c>
      <c r="I5433" s="122">
        <v>0</v>
      </c>
      <c r="J5433" s="122">
        <v>0</v>
      </c>
      <c r="K5433" s="122">
        <v>0</v>
      </c>
      <c r="L5433" s="122">
        <v>0</v>
      </c>
      <c r="M5433" s="122">
        <v>0</v>
      </c>
      <c r="N5433" s="122">
        <v>0</v>
      </c>
      <c r="O5433" s="122">
        <v>0</v>
      </c>
      <c r="P5433" s="122">
        <v>0</v>
      </c>
      <c r="Q5433" s="122">
        <v>0</v>
      </c>
      <c r="R5433" s="122">
        <v>0</v>
      </c>
      <c r="S5433" s="122">
        <v>0</v>
      </c>
      <c r="T5433" s="122">
        <v>0</v>
      </c>
      <c r="U5433" s="122">
        <v>0</v>
      </c>
      <c r="V5433" s="122">
        <v>0</v>
      </c>
      <c r="W5433" s="122">
        <v>0</v>
      </c>
      <c r="X5433" s="122">
        <v>0</v>
      </c>
      <c r="Y5433" s="122">
        <v>0</v>
      </c>
      <c r="Z5433" s="122">
        <v>0</v>
      </c>
      <c r="AA5433" s="122">
        <v>0</v>
      </c>
      <c r="AB5433" s="122">
        <v>0</v>
      </c>
      <c r="AC5433" s="122">
        <v>0</v>
      </c>
      <c r="AD5433" s="122">
        <v>0</v>
      </c>
      <c r="AE5433" s="122">
        <v>0</v>
      </c>
      <c r="AF5433" s="122">
        <v>0</v>
      </c>
      <c r="AG5433" s="122">
        <v>0</v>
      </c>
      <c r="AH5433" s="122">
        <v>0</v>
      </c>
      <c r="AI5433" s="122">
        <v>0</v>
      </c>
      <c r="AJ5433" s="122">
        <v>0</v>
      </c>
      <c r="AK5433" s="122">
        <v>0</v>
      </c>
      <c r="AL5433" s="122">
        <v>0</v>
      </c>
    </row>
    <row r="5434" spans="1:38" hidden="1" x14ac:dyDescent="0.25">
      <c r="A5434" s="122" t="s">
        <v>2242</v>
      </c>
      <c r="B5434" s="122">
        <v>1</v>
      </c>
      <c r="C5434" s="122" t="s">
        <v>2243</v>
      </c>
      <c r="D5434" s="122" t="s">
        <v>2121</v>
      </c>
      <c r="E5434" s="122">
        <v>98</v>
      </c>
      <c r="F5434" s="122">
        <v>0</v>
      </c>
      <c r="G5434" s="122">
        <v>0</v>
      </c>
      <c r="H5434" s="122">
        <v>0</v>
      </c>
      <c r="I5434" s="122">
        <v>0</v>
      </c>
      <c r="J5434" s="122">
        <v>0</v>
      </c>
      <c r="K5434" s="122">
        <v>0</v>
      </c>
      <c r="L5434" s="122">
        <v>0</v>
      </c>
      <c r="M5434" s="122">
        <v>0</v>
      </c>
      <c r="N5434" s="122">
        <v>0</v>
      </c>
      <c r="O5434" s="122">
        <v>0</v>
      </c>
      <c r="P5434" s="122">
        <v>0</v>
      </c>
      <c r="Q5434" s="122">
        <v>0</v>
      </c>
      <c r="R5434" s="122">
        <v>0</v>
      </c>
      <c r="S5434" s="122">
        <v>0</v>
      </c>
      <c r="T5434" s="122">
        <v>0</v>
      </c>
      <c r="U5434" s="122">
        <v>0</v>
      </c>
      <c r="V5434" s="122">
        <v>0</v>
      </c>
      <c r="W5434" s="122">
        <v>0</v>
      </c>
      <c r="X5434" s="122">
        <v>0</v>
      </c>
      <c r="Y5434" s="122">
        <v>0</v>
      </c>
      <c r="Z5434" s="122">
        <v>0</v>
      </c>
      <c r="AA5434" s="122">
        <v>0</v>
      </c>
      <c r="AB5434" s="122">
        <v>0</v>
      </c>
      <c r="AC5434" s="122">
        <v>0</v>
      </c>
      <c r="AD5434" s="122">
        <v>0</v>
      </c>
      <c r="AE5434" s="122">
        <v>0</v>
      </c>
      <c r="AF5434" s="122">
        <v>0</v>
      </c>
      <c r="AG5434" s="122">
        <v>0</v>
      </c>
      <c r="AH5434" s="122">
        <v>0</v>
      </c>
      <c r="AI5434" s="122">
        <v>0</v>
      </c>
      <c r="AJ5434" s="122">
        <v>0</v>
      </c>
      <c r="AK5434" s="122">
        <v>0</v>
      </c>
      <c r="AL5434" s="122">
        <v>0</v>
      </c>
    </row>
    <row r="5435" spans="1:38" hidden="1" x14ac:dyDescent="0.25">
      <c r="A5435" s="122" t="s">
        <v>2242</v>
      </c>
      <c r="B5435" s="122">
        <v>1</v>
      </c>
      <c r="C5435" s="122" t="s">
        <v>2243</v>
      </c>
      <c r="D5435" s="122" t="s">
        <v>2138</v>
      </c>
      <c r="E5435" s="122">
        <v>98</v>
      </c>
      <c r="F5435" s="122">
        <v>0</v>
      </c>
      <c r="G5435" s="122">
        <v>0</v>
      </c>
      <c r="H5435" s="122">
        <v>0</v>
      </c>
      <c r="I5435" s="122">
        <v>0</v>
      </c>
      <c r="J5435" s="122">
        <v>0</v>
      </c>
      <c r="K5435" s="122">
        <v>0</v>
      </c>
      <c r="L5435" s="122">
        <v>0</v>
      </c>
      <c r="M5435" s="122">
        <v>0</v>
      </c>
      <c r="N5435" s="122">
        <v>0</v>
      </c>
      <c r="O5435" s="122">
        <v>0</v>
      </c>
      <c r="P5435" s="122">
        <v>0</v>
      </c>
      <c r="Q5435" s="122">
        <v>0</v>
      </c>
      <c r="R5435" s="122">
        <v>0</v>
      </c>
      <c r="S5435" s="122">
        <v>0</v>
      </c>
      <c r="T5435" s="122">
        <v>0</v>
      </c>
      <c r="U5435" s="122">
        <v>0</v>
      </c>
      <c r="V5435" s="122">
        <v>0</v>
      </c>
      <c r="W5435" s="122">
        <v>0</v>
      </c>
      <c r="X5435" s="122">
        <v>0</v>
      </c>
      <c r="Y5435" s="122">
        <v>0</v>
      </c>
      <c r="Z5435" s="122">
        <v>0</v>
      </c>
      <c r="AA5435" s="122">
        <v>0</v>
      </c>
      <c r="AB5435" s="122">
        <v>0</v>
      </c>
      <c r="AC5435" s="122">
        <v>0</v>
      </c>
      <c r="AD5435" s="122">
        <v>0</v>
      </c>
      <c r="AE5435" s="122">
        <v>0</v>
      </c>
      <c r="AF5435" s="122">
        <v>0</v>
      </c>
      <c r="AG5435" s="122">
        <v>0</v>
      </c>
      <c r="AH5435" s="122">
        <v>0</v>
      </c>
      <c r="AI5435" s="122">
        <v>0</v>
      </c>
      <c r="AJ5435" s="122">
        <v>0</v>
      </c>
      <c r="AK5435" s="122">
        <v>0</v>
      </c>
      <c r="AL5435" s="122">
        <v>0</v>
      </c>
    </row>
    <row r="5436" spans="1:38" hidden="1" x14ac:dyDescent="0.25">
      <c r="A5436" s="122" t="s">
        <v>2242</v>
      </c>
      <c r="B5436" s="122">
        <v>1</v>
      </c>
      <c r="C5436" s="122" t="s">
        <v>2243</v>
      </c>
      <c r="D5436" s="122" t="s">
        <v>2122</v>
      </c>
      <c r="E5436" s="122">
        <v>98</v>
      </c>
      <c r="F5436" s="122">
        <v>0</v>
      </c>
      <c r="G5436" s="122">
        <v>0</v>
      </c>
      <c r="H5436" s="122">
        <v>0</v>
      </c>
      <c r="I5436" s="122">
        <v>0</v>
      </c>
      <c r="J5436" s="122">
        <v>0</v>
      </c>
      <c r="K5436" s="122">
        <v>0</v>
      </c>
      <c r="L5436" s="122">
        <v>0</v>
      </c>
      <c r="M5436" s="122">
        <v>0</v>
      </c>
      <c r="N5436" s="122">
        <v>0</v>
      </c>
      <c r="O5436" s="122">
        <v>0</v>
      </c>
      <c r="P5436" s="122">
        <v>0</v>
      </c>
      <c r="Q5436" s="122">
        <v>0</v>
      </c>
      <c r="R5436" s="122">
        <v>0</v>
      </c>
      <c r="S5436" s="122">
        <v>0</v>
      </c>
      <c r="T5436" s="122">
        <v>0</v>
      </c>
      <c r="U5436" s="122">
        <v>0</v>
      </c>
      <c r="V5436" s="122">
        <v>0</v>
      </c>
      <c r="W5436" s="122">
        <v>0</v>
      </c>
      <c r="X5436" s="122">
        <v>0</v>
      </c>
      <c r="Y5436" s="122">
        <v>0</v>
      </c>
      <c r="Z5436" s="122">
        <v>0</v>
      </c>
      <c r="AA5436" s="122">
        <v>0</v>
      </c>
      <c r="AB5436" s="122">
        <v>0</v>
      </c>
      <c r="AC5436" s="122">
        <v>0</v>
      </c>
      <c r="AD5436" s="122">
        <v>0</v>
      </c>
      <c r="AE5436" s="122">
        <v>0</v>
      </c>
      <c r="AF5436" s="122">
        <v>0</v>
      </c>
      <c r="AG5436" s="122">
        <v>0</v>
      </c>
      <c r="AH5436" s="122">
        <v>0</v>
      </c>
      <c r="AI5436" s="122">
        <v>0</v>
      </c>
      <c r="AJ5436" s="122">
        <v>0</v>
      </c>
      <c r="AK5436" s="122">
        <v>0</v>
      </c>
      <c r="AL5436" s="122">
        <v>0</v>
      </c>
    </row>
    <row r="5437" spans="1:38" hidden="1" x14ac:dyDescent="0.25">
      <c r="A5437" s="122" t="s">
        <v>2242</v>
      </c>
      <c r="B5437" s="122">
        <v>1</v>
      </c>
      <c r="C5437" s="122" t="s">
        <v>2243</v>
      </c>
      <c r="D5437" s="122" t="s">
        <v>2123</v>
      </c>
      <c r="E5437" s="122">
        <v>98</v>
      </c>
      <c r="F5437" s="122">
        <v>0</v>
      </c>
      <c r="G5437" s="122">
        <v>0</v>
      </c>
      <c r="H5437" s="122">
        <v>0</v>
      </c>
      <c r="I5437" s="122">
        <v>0</v>
      </c>
      <c r="J5437" s="122">
        <v>0</v>
      </c>
      <c r="K5437" s="122">
        <v>0</v>
      </c>
      <c r="L5437" s="122">
        <v>0</v>
      </c>
      <c r="M5437" s="122">
        <v>0</v>
      </c>
      <c r="N5437" s="122">
        <v>0</v>
      </c>
      <c r="O5437" s="122">
        <v>0</v>
      </c>
      <c r="P5437" s="122">
        <v>0</v>
      </c>
      <c r="Q5437" s="122">
        <v>0</v>
      </c>
      <c r="R5437" s="122">
        <v>0</v>
      </c>
      <c r="S5437" s="122">
        <v>0</v>
      </c>
      <c r="T5437" s="122">
        <v>0</v>
      </c>
      <c r="U5437" s="122">
        <v>0</v>
      </c>
      <c r="V5437" s="122">
        <v>0</v>
      </c>
      <c r="W5437" s="122">
        <v>0</v>
      </c>
      <c r="X5437" s="122">
        <v>0</v>
      </c>
      <c r="Y5437" s="122">
        <v>0</v>
      </c>
      <c r="Z5437" s="122">
        <v>0</v>
      </c>
      <c r="AA5437" s="122">
        <v>0</v>
      </c>
      <c r="AB5437" s="122">
        <v>0</v>
      </c>
      <c r="AC5437" s="122">
        <v>0</v>
      </c>
      <c r="AD5437" s="122">
        <v>0</v>
      </c>
      <c r="AE5437" s="122">
        <v>0</v>
      </c>
      <c r="AF5437" s="122">
        <v>0</v>
      </c>
      <c r="AG5437" s="122">
        <v>0</v>
      </c>
      <c r="AH5437" s="122">
        <v>0</v>
      </c>
      <c r="AI5437" s="122">
        <v>0</v>
      </c>
      <c r="AJ5437" s="122">
        <v>0</v>
      </c>
      <c r="AK5437" s="122">
        <v>0</v>
      </c>
      <c r="AL5437" s="122">
        <v>0</v>
      </c>
    </row>
    <row r="5438" spans="1:38" hidden="1" x14ac:dyDescent="0.25">
      <c r="A5438" s="122" t="s">
        <v>2242</v>
      </c>
      <c r="B5438" s="122">
        <v>1</v>
      </c>
      <c r="C5438" s="122" t="s">
        <v>2243</v>
      </c>
      <c r="D5438" s="122" t="s">
        <v>2124</v>
      </c>
      <c r="E5438" s="122">
        <v>98</v>
      </c>
      <c r="F5438" s="122">
        <v>0</v>
      </c>
      <c r="G5438" s="122">
        <v>0</v>
      </c>
      <c r="H5438" s="122">
        <v>0</v>
      </c>
      <c r="I5438" s="122">
        <v>0</v>
      </c>
      <c r="J5438" s="122">
        <v>0</v>
      </c>
      <c r="K5438" s="122">
        <v>0</v>
      </c>
      <c r="L5438" s="122">
        <v>0</v>
      </c>
      <c r="M5438" s="122">
        <v>0</v>
      </c>
      <c r="N5438" s="122">
        <v>0</v>
      </c>
      <c r="O5438" s="122">
        <v>0</v>
      </c>
      <c r="P5438" s="122">
        <v>0</v>
      </c>
      <c r="Q5438" s="122">
        <v>0</v>
      </c>
      <c r="R5438" s="122">
        <v>0</v>
      </c>
      <c r="S5438" s="122">
        <v>0</v>
      </c>
      <c r="T5438" s="122">
        <v>0</v>
      </c>
      <c r="U5438" s="122">
        <v>0</v>
      </c>
      <c r="V5438" s="122">
        <v>0</v>
      </c>
      <c r="W5438" s="122">
        <v>0</v>
      </c>
      <c r="X5438" s="122">
        <v>0</v>
      </c>
      <c r="Y5438" s="122">
        <v>0</v>
      </c>
      <c r="Z5438" s="122">
        <v>0</v>
      </c>
      <c r="AA5438" s="122">
        <v>0</v>
      </c>
      <c r="AB5438" s="122">
        <v>0</v>
      </c>
      <c r="AC5438" s="122">
        <v>0</v>
      </c>
      <c r="AD5438" s="122">
        <v>0</v>
      </c>
      <c r="AE5438" s="122">
        <v>0</v>
      </c>
      <c r="AF5438" s="122">
        <v>0</v>
      </c>
      <c r="AG5438" s="122">
        <v>0</v>
      </c>
      <c r="AH5438" s="122">
        <v>0</v>
      </c>
      <c r="AI5438" s="122">
        <v>0</v>
      </c>
      <c r="AJ5438" s="122">
        <v>0</v>
      </c>
      <c r="AK5438" s="122">
        <v>0</v>
      </c>
      <c r="AL5438" s="122">
        <v>0</v>
      </c>
    </row>
    <row r="5439" spans="1:38" hidden="1" x14ac:dyDescent="0.25">
      <c r="A5439" s="122" t="s">
        <v>2242</v>
      </c>
      <c r="B5439" s="122">
        <v>1</v>
      </c>
      <c r="C5439" s="122" t="s">
        <v>2243</v>
      </c>
      <c r="D5439" s="122" t="s">
        <v>2125</v>
      </c>
      <c r="E5439" s="122">
        <v>98</v>
      </c>
      <c r="F5439" s="122">
        <v>0</v>
      </c>
      <c r="G5439" s="122">
        <v>0</v>
      </c>
      <c r="H5439" s="122">
        <v>0</v>
      </c>
      <c r="I5439" s="122">
        <v>0</v>
      </c>
      <c r="J5439" s="122">
        <v>0</v>
      </c>
      <c r="K5439" s="122">
        <v>0</v>
      </c>
      <c r="L5439" s="122">
        <v>0</v>
      </c>
      <c r="M5439" s="122">
        <v>0</v>
      </c>
      <c r="N5439" s="122">
        <v>0</v>
      </c>
      <c r="O5439" s="122">
        <v>0</v>
      </c>
      <c r="P5439" s="122">
        <v>0</v>
      </c>
      <c r="Q5439" s="122">
        <v>0</v>
      </c>
      <c r="R5439" s="122">
        <v>0</v>
      </c>
      <c r="S5439" s="122">
        <v>0</v>
      </c>
      <c r="T5439" s="122">
        <v>0</v>
      </c>
      <c r="U5439" s="122">
        <v>0</v>
      </c>
      <c r="V5439" s="122">
        <v>0</v>
      </c>
      <c r="W5439" s="122">
        <v>0</v>
      </c>
      <c r="X5439" s="122">
        <v>0</v>
      </c>
      <c r="Y5439" s="122">
        <v>0</v>
      </c>
      <c r="Z5439" s="122">
        <v>0</v>
      </c>
      <c r="AA5439" s="122">
        <v>0</v>
      </c>
      <c r="AB5439" s="122">
        <v>0</v>
      </c>
      <c r="AC5439" s="122">
        <v>0</v>
      </c>
      <c r="AD5439" s="122">
        <v>0</v>
      </c>
      <c r="AE5439" s="122">
        <v>0</v>
      </c>
      <c r="AF5439" s="122">
        <v>0</v>
      </c>
      <c r="AG5439" s="122">
        <v>0</v>
      </c>
      <c r="AH5439" s="122">
        <v>0</v>
      </c>
      <c r="AI5439" s="122">
        <v>0</v>
      </c>
      <c r="AJ5439" s="122">
        <v>0</v>
      </c>
      <c r="AK5439" s="122">
        <v>0</v>
      </c>
      <c r="AL5439" s="122">
        <v>0</v>
      </c>
    </row>
    <row r="5440" spans="1:38" hidden="1" x14ac:dyDescent="0.25">
      <c r="A5440" s="122" t="s">
        <v>2242</v>
      </c>
      <c r="B5440" s="122">
        <v>1</v>
      </c>
      <c r="C5440" s="122" t="s">
        <v>2243</v>
      </c>
      <c r="D5440" s="122" t="s">
        <v>2126</v>
      </c>
      <c r="E5440" s="122">
        <v>98</v>
      </c>
      <c r="F5440" s="122">
        <v>0</v>
      </c>
      <c r="G5440" s="122">
        <v>0</v>
      </c>
      <c r="H5440" s="122">
        <v>0</v>
      </c>
      <c r="I5440" s="122">
        <v>0</v>
      </c>
      <c r="J5440" s="122">
        <v>0</v>
      </c>
      <c r="K5440" s="122">
        <v>0</v>
      </c>
      <c r="L5440" s="122">
        <v>0</v>
      </c>
      <c r="M5440" s="122">
        <v>0</v>
      </c>
      <c r="N5440" s="122">
        <v>0</v>
      </c>
      <c r="O5440" s="122">
        <v>0</v>
      </c>
      <c r="P5440" s="122">
        <v>0</v>
      </c>
      <c r="Q5440" s="122">
        <v>0</v>
      </c>
      <c r="R5440" s="122">
        <v>0</v>
      </c>
      <c r="S5440" s="122">
        <v>0</v>
      </c>
      <c r="T5440" s="122">
        <v>0</v>
      </c>
      <c r="U5440" s="122">
        <v>0</v>
      </c>
      <c r="V5440" s="122">
        <v>0</v>
      </c>
      <c r="W5440" s="122">
        <v>0</v>
      </c>
      <c r="X5440" s="122">
        <v>0</v>
      </c>
      <c r="Y5440" s="122">
        <v>0</v>
      </c>
      <c r="Z5440" s="122">
        <v>0</v>
      </c>
      <c r="AA5440" s="122">
        <v>0</v>
      </c>
      <c r="AB5440" s="122">
        <v>0</v>
      </c>
      <c r="AC5440" s="122">
        <v>0</v>
      </c>
      <c r="AD5440" s="122">
        <v>0</v>
      </c>
      <c r="AE5440" s="122">
        <v>0</v>
      </c>
      <c r="AF5440" s="122">
        <v>0</v>
      </c>
      <c r="AG5440" s="122">
        <v>0</v>
      </c>
      <c r="AH5440" s="122">
        <v>0</v>
      </c>
      <c r="AI5440" s="122">
        <v>0</v>
      </c>
      <c r="AJ5440" s="122">
        <v>0</v>
      </c>
      <c r="AK5440" s="122">
        <v>0</v>
      </c>
      <c r="AL5440" s="122">
        <v>0</v>
      </c>
    </row>
    <row r="5441" spans="1:38" hidden="1" x14ac:dyDescent="0.25">
      <c r="A5441" s="122" t="s">
        <v>2244</v>
      </c>
      <c r="B5441" s="122">
        <v>1</v>
      </c>
      <c r="C5441" s="122" t="s">
        <v>2245</v>
      </c>
      <c r="D5441" s="122" t="s">
        <v>2078</v>
      </c>
      <c r="E5441" s="122">
        <v>99</v>
      </c>
      <c r="F5441" s="122">
        <v>0</v>
      </c>
      <c r="G5441" s="122">
        <v>0</v>
      </c>
      <c r="H5441" s="122">
        <v>0</v>
      </c>
      <c r="I5441" s="122">
        <v>0</v>
      </c>
      <c r="J5441" s="122">
        <v>2.9835000000000002E-8</v>
      </c>
      <c r="K5441" s="122">
        <v>8.8841999999999996E-8</v>
      </c>
      <c r="L5441" s="122">
        <v>7.9692600000000003E-7</v>
      </c>
      <c r="M5441" s="122">
        <v>2.1852479999999999E-6</v>
      </c>
      <c r="N5441" s="122">
        <v>4.2982289999999999E-6</v>
      </c>
      <c r="O5441" s="122">
        <v>7.1610630000000004E-6</v>
      </c>
      <c r="P5441" s="122">
        <v>1.0776401999999999E-5</v>
      </c>
      <c r="Q5441" s="122">
        <v>1.4540916E-5</v>
      </c>
      <c r="R5441" s="122">
        <v>1.8503004E-5</v>
      </c>
      <c r="S5441" s="122">
        <v>2.2545978E-5</v>
      </c>
      <c r="T5441" s="122">
        <v>2.6883324E-5</v>
      </c>
      <c r="U5441" s="122">
        <v>3.1263765000000001E-5</v>
      </c>
      <c r="V5441" s="122">
        <v>3.5808629999999997E-5</v>
      </c>
      <c r="W5441" s="122">
        <v>4.0312389E-5</v>
      </c>
      <c r="X5441" s="122">
        <v>4.5081348000000003E-5</v>
      </c>
      <c r="Y5441" s="122">
        <v>5.0340263999999998E-5</v>
      </c>
      <c r="Z5441" s="122">
        <v>5.6122287000000001E-5</v>
      </c>
      <c r="AA5441" s="122">
        <v>6.1674249000000001E-5</v>
      </c>
      <c r="AB5441" s="122">
        <v>6.7429751999999998E-5</v>
      </c>
      <c r="AC5441" s="122">
        <v>7.3257521999999995E-5</v>
      </c>
      <c r="AD5441" s="122">
        <v>7.8467375999999995E-5</v>
      </c>
      <c r="AE5441" s="122">
        <v>8.3975579999999995E-5</v>
      </c>
      <c r="AF5441" s="122">
        <v>8.9953188000000005E-5</v>
      </c>
      <c r="AG5441" s="122">
        <v>9.5444153999999998E-5</v>
      </c>
      <c r="AH5441" s="122">
        <v>1.00736883E-4</v>
      </c>
      <c r="AI5441" s="122">
        <v>1.06291497E-4</v>
      </c>
      <c r="AJ5441" s="122">
        <v>1.0739274E-4</v>
      </c>
      <c r="AK5441" s="122">
        <v>1.09015101E-4</v>
      </c>
      <c r="AL5441" s="122">
        <v>0</v>
      </c>
    </row>
    <row r="5442" spans="1:38" hidden="1" x14ac:dyDescent="0.25">
      <c r="A5442" s="122" t="s">
        <v>2244</v>
      </c>
      <c r="B5442" s="122">
        <v>1</v>
      </c>
      <c r="C5442" s="122" t="s">
        <v>2245</v>
      </c>
      <c r="D5442" s="122" t="s">
        <v>2079</v>
      </c>
      <c r="E5442" s="122">
        <v>99</v>
      </c>
      <c r="F5442" s="122">
        <v>0</v>
      </c>
      <c r="G5442" s="122">
        <v>0</v>
      </c>
      <c r="H5442" s="122">
        <v>0</v>
      </c>
      <c r="I5442" s="122">
        <v>0</v>
      </c>
      <c r="J5442" s="122">
        <v>2.11497E-7</v>
      </c>
      <c r="K5442" s="122">
        <v>6.3250200000000003E-7</v>
      </c>
      <c r="L5442" s="122">
        <v>5.6706390000000004E-6</v>
      </c>
      <c r="M5442" s="122">
        <v>1.5571218E-5</v>
      </c>
      <c r="N5442" s="122">
        <v>3.0540431999999997E-5</v>
      </c>
      <c r="O5442" s="122">
        <v>5.0777181E-5</v>
      </c>
      <c r="P5442" s="122">
        <v>7.6401468000000003E-5</v>
      </c>
      <c r="Q5442" s="122">
        <v>1.02511071E-4</v>
      </c>
      <c r="R5442" s="122">
        <v>1.2905427600000001E-4</v>
      </c>
      <c r="S5442" s="122">
        <v>1.5659131800000001E-4</v>
      </c>
      <c r="T5442" s="122">
        <v>1.8474826500000001E-4</v>
      </c>
      <c r="U5442" s="122">
        <v>2.14215963E-4</v>
      </c>
      <c r="V5442" s="122">
        <v>2.4545851200000001E-4</v>
      </c>
      <c r="W5442" s="122">
        <v>2.7689730899999997E-4</v>
      </c>
      <c r="X5442" s="122">
        <v>3.0940486200000002E-4</v>
      </c>
      <c r="Y5442" s="122">
        <v>3.4270801499999999E-4</v>
      </c>
      <c r="Z5442" s="122">
        <v>3.7616299500000002E-4</v>
      </c>
      <c r="AA5442" s="122">
        <v>4.0979367000000002E-4</v>
      </c>
      <c r="AB5442" s="122">
        <v>4.44417519E-4</v>
      </c>
      <c r="AC5442" s="122">
        <v>4.7985022799999999E-4</v>
      </c>
      <c r="AD5442" s="122">
        <v>5.1565554299999995E-4</v>
      </c>
      <c r="AE5442" s="122">
        <v>5.5209800099999999E-4</v>
      </c>
      <c r="AF5442" s="122">
        <v>5.8955087099999998E-4</v>
      </c>
      <c r="AG5442" s="122">
        <v>6.2832112199999999E-4</v>
      </c>
      <c r="AH5442" s="122">
        <v>6.6895175100000002E-4</v>
      </c>
      <c r="AI5442" s="122">
        <v>7.1111324699999997E-4</v>
      </c>
      <c r="AJ5442" s="122">
        <v>7.3675013100000001E-4</v>
      </c>
      <c r="AK5442" s="122">
        <v>7.4988880200000003E-4</v>
      </c>
      <c r="AL5442" s="122">
        <v>0</v>
      </c>
    </row>
    <row r="5443" spans="1:38" hidden="1" x14ac:dyDescent="0.25">
      <c r="A5443" s="122" t="s">
        <v>2244</v>
      </c>
      <c r="B5443" s="122">
        <v>1</v>
      </c>
      <c r="C5443" s="122" t="s">
        <v>2245</v>
      </c>
      <c r="D5443" s="122" t="s">
        <v>2080</v>
      </c>
      <c r="E5443" s="122">
        <v>99</v>
      </c>
      <c r="F5443" s="122">
        <v>0</v>
      </c>
      <c r="G5443" s="122">
        <v>0</v>
      </c>
      <c r="H5443" s="122">
        <v>0</v>
      </c>
      <c r="I5443" s="122">
        <v>0</v>
      </c>
      <c r="J5443" s="122">
        <v>1.23981E-7</v>
      </c>
      <c r="K5443" s="122">
        <v>3.7326899999999998E-7</v>
      </c>
      <c r="L5443" s="122">
        <v>3.3673770000000002E-6</v>
      </c>
      <c r="M5443" s="122">
        <v>9.2727179999999994E-6</v>
      </c>
      <c r="N5443" s="122">
        <v>1.8209295000000002E-5</v>
      </c>
      <c r="O5443" s="122">
        <v>3.0394571999999999E-5</v>
      </c>
      <c r="P5443" s="122">
        <v>4.5965789999999999E-5</v>
      </c>
      <c r="Q5443" s="122">
        <v>6.1758450000000005E-5</v>
      </c>
      <c r="R5443" s="122">
        <v>7.7947584000000002E-5</v>
      </c>
      <c r="S5443" s="122">
        <v>9.4744688999999998E-5</v>
      </c>
      <c r="T5443" s="122">
        <v>1.1212324499999999E-4</v>
      </c>
      <c r="U5443" s="122">
        <v>1.3036767899999999E-4</v>
      </c>
      <c r="V5443" s="122">
        <v>1.4962782899999999E-4</v>
      </c>
      <c r="W5443" s="122">
        <v>1.6880178899999999E-4</v>
      </c>
      <c r="X5443" s="122">
        <v>1.8850415999999999E-4</v>
      </c>
      <c r="Y5443" s="122">
        <v>2.0865538199999999E-4</v>
      </c>
      <c r="Z5443" s="122">
        <v>2.2968242699999999E-4</v>
      </c>
      <c r="AA5443" s="122">
        <v>2.5110594600000002E-4</v>
      </c>
      <c r="AB5443" s="122">
        <v>2.7245388300000002E-4</v>
      </c>
      <c r="AC5443" s="122">
        <v>2.9401862100000002E-4</v>
      </c>
      <c r="AD5443" s="122">
        <v>3.1604878499999999E-4</v>
      </c>
      <c r="AE5443" s="122">
        <v>3.3886128900000002E-4</v>
      </c>
      <c r="AF5443" s="122">
        <v>3.6241834199999997E-4</v>
      </c>
      <c r="AG5443" s="122">
        <v>3.8691884400000003E-4</v>
      </c>
      <c r="AH5443" s="122">
        <v>4.1192654100000002E-4</v>
      </c>
      <c r="AI5443" s="122">
        <v>4.3770928499999999E-4</v>
      </c>
      <c r="AJ5443" s="122">
        <v>4.4166142800000001E-4</v>
      </c>
      <c r="AK5443" s="122">
        <v>4.5022606199999999E-4</v>
      </c>
      <c r="AL5443" s="122">
        <v>0</v>
      </c>
    </row>
    <row r="5444" spans="1:38" hidden="1" x14ac:dyDescent="0.25">
      <c r="A5444" s="122" t="s">
        <v>2244</v>
      </c>
      <c r="B5444" s="122">
        <v>1</v>
      </c>
      <c r="C5444" s="122" t="s">
        <v>2245</v>
      </c>
      <c r="D5444" s="122" t="s">
        <v>2133</v>
      </c>
      <c r="E5444" s="122">
        <v>99</v>
      </c>
      <c r="F5444" s="122">
        <v>0</v>
      </c>
      <c r="G5444" s="122">
        <v>0</v>
      </c>
      <c r="H5444" s="122">
        <v>0</v>
      </c>
      <c r="I5444" s="122">
        <v>0</v>
      </c>
      <c r="J5444" s="122">
        <v>2.6519999999999999E-9</v>
      </c>
      <c r="K5444" s="122">
        <v>7.9560000000000002E-9</v>
      </c>
      <c r="L5444" s="122">
        <v>7.1603999999999997E-8</v>
      </c>
      <c r="M5444" s="122">
        <v>1.99563E-7</v>
      </c>
      <c r="N5444" s="122">
        <v>3.94485E-7</v>
      </c>
      <c r="O5444" s="122">
        <v>6.6233699999999996E-7</v>
      </c>
      <c r="P5444" s="122">
        <v>9.8985899999999997E-7</v>
      </c>
      <c r="Q5444" s="122">
        <v>1.3233479999999999E-6</v>
      </c>
      <c r="R5444" s="122">
        <v>1.6581630000000001E-6</v>
      </c>
      <c r="S5444" s="122">
        <v>1.9969560000000002E-6</v>
      </c>
      <c r="T5444" s="122">
        <v>2.3377379999999999E-6</v>
      </c>
      <c r="U5444" s="122">
        <v>2.6858129999999999E-6</v>
      </c>
      <c r="V5444" s="122">
        <v>3.029247E-6</v>
      </c>
      <c r="W5444" s="122">
        <v>3.363399E-6</v>
      </c>
      <c r="X5444" s="122">
        <v>3.6962249999999999E-6</v>
      </c>
      <c r="Y5444" s="122">
        <v>4.0310400000000003E-6</v>
      </c>
      <c r="Z5444" s="122">
        <v>4.3645289999999996E-6</v>
      </c>
      <c r="AA5444" s="122">
        <v>4.7006700000000002E-6</v>
      </c>
      <c r="AB5444" s="122">
        <v>5.0262030000000001E-6</v>
      </c>
      <c r="AC5444" s="122">
        <v>5.3437799999999999E-6</v>
      </c>
      <c r="AD5444" s="122">
        <v>5.6507489999999998E-6</v>
      </c>
      <c r="AE5444" s="122">
        <v>5.9437950000000002E-6</v>
      </c>
      <c r="AF5444" s="122">
        <v>6.2262330000000001E-6</v>
      </c>
      <c r="AG5444" s="122">
        <v>6.5007149999999996E-6</v>
      </c>
      <c r="AH5444" s="122">
        <v>6.7672409999999998E-6</v>
      </c>
      <c r="AI5444" s="122">
        <v>7.0205069999999999E-6</v>
      </c>
      <c r="AJ5444" s="122">
        <v>6.9489030000000004E-6</v>
      </c>
      <c r="AK5444" s="122">
        <v>6.8991779999999998E-6</v>
      </c>
      <c r="AL5444" s="122">
        <v>0</v>
      </c>
    </row>
    <row r="5445" spans="1:38" hidden="1" x14ac:dyDescent="0.25">
      <c r="A5445" s="122" t="s">
        <v>2244</v>
      </c>
      <c r="B5445" s="122">
        <v>1</v>
      </c>
      <c r="C5445" s="122" t="s">
        <v>2245</v>
      </c>
      <c r="D5445" s="122" t="s">
        <v>2081</v>
      </c>
      <c r="E5445" s="122">
        <v>99</v>
      </c>
      <c r="F5445" s="122">
        <v>0</v>
      </c>
      <c r="G5445" s="122">
        <v>0</v>
      </c>
      <c r="H5445" s="122">
        <v>0</v>
      </c>
      <c r="I5445" s="122">
        <v>0</v>
      </c>
      <c r="J5445" s="122">
        <v>2.1083399999999999E-7</v>
      </c>
      <c r="K5445" s="122">
        <v>6.5239199999999998E-7</v>
      </c>
      <c r="L5445" s="122">
        <v>6.0054540000000004E-6</v>
      </c>
      <c r="M5445" s="122">
        <v>1.6887273E-5</v>
      </c>
      <c r="N5445" s="122">
        <v>3.3858746999999997E-5</v>
      </c>
      <c r="O5445" s="122">
        <v>5.7581550000000001E-5</v>
      </c>
      <c r="P5445" s="122">
        <v>8.8558235999999994E-5</v>
      </c>
      <c r="Q5445" s="122">
        <v>1.21001478E-4</v>
      </c>
      <c r="R5445" s="122">
        <v>1.55445654E-4</v>
      </c>
      <c r="S5445" s="122">
        <v>1.9160169599999999E-4</v>
      </c>
      <c r="T5445" s="122">
        <v>2.30485983E-4</v>
      </c>
      <c r="U5445" s="122">
        <v>2.7371490899999999E-4</v>
      </c>
      <c r="V5445" s="122">
        <v>3.1970390399999998E-4</v>
      </c>
      <c r="W5445" s="122">
        <v>3.6547676099999999E-4</v>
      </c>
      <c r="X5445" s="122">
        <v>4.1184565500000002E-4</v>
      </c>
      <c r="Y5445" s="122">
        <v>4.56888549E-4</v>
      </c>
      <c r="Z5445" s="122">
        <v>5.03645961E-4</v>
      </c>
      <c r="AA5445" s="122">
        <v>5.5270066799999998E-4</v>
      </c>
      <c r="AB5445" s="122">
        <v>6.0493644899999998E-4</v>
      </c>
      <c r="AC5445" s="122">
        <v>6.5892652799999995E-4</v>
      </c>
      <c r="AD5445" s="122">
        <v>7.1676930000000002E-4</v>
      </c>
      <c r="AE5445" s="122">
        <v>7.7704064100000004E-4</v>
      </c>
      <c r="AF5445" s="122">
        <v>8.41266114E-4</v>
      </c>
      <c r="AG5445" s="122">
        <v>9.0784589999999999E-4</v>
      </c>
      <c r="AH5445" s="122">
        <v>9.797402939999999E-4</v>
      </c>
      <c r="AI5445" s="122">
        <v>1.0565130420000001E-3</v>
      </c>
      <c r="AJ5445" s="122">
        <v>1.0524554819999999E-3</v>
      </c>
      <c r="AK5445" s="122">
        <v>1.082651154E-3</v>
      </c>
      <c r="AL5445" s="122">
        <v>0</v>
      </c>
    </row>
    <row r="5446" spans="1:38" x14ac:dyDescent="0.25">
      <c r="A5446" s="122" t="s">
        <v>2244</v>
      </c>
      <c r="B5446" s="122">
        <v>1</v>
      </c>
      <c r="C5446" s="122" t="s">
        <v>2245</v>
      </c>
      <c r="D5446" s="122" t="s">
        <v>2082</v>
      </c>
      <c r="E5446" s="122">
        <v>99</v>
      </c>
      <c r="F5446" s="122">
        <v>0</v>
      </c>
      <c r="G5446" s="122">
        <v>0</v>
      </c>
      <c r="H5446" s="122">
        <v>0</v>
      </c>
      <c r="I5446" s="122">
        <v>0</v>
      </c>
      <c r="J5446" s="122">
        <v>1.5626910000000001E-6</v>
      </c>
      <c r="K5446" s="122">
        <v>4.664868E-6</v>
      </c>
      <c r="L5446" s="122">
        <v>4.1921490000000001E-5</v>
      </c>
      <c r="M5446" s="122">
        <v>1.15810188E-4</v>
      </c>
      <c r="N5446" s="122">
        <v>2.28721077E-4</v>
      </c>
      <c r="O5446" s="122">
        <v>3.8395722300000001E-4</v>
      </c>
      <c r="P5446" s="122">
        <v>5.8325038199999999E-4</v>
      </c>
      <c r="Q5446" s="122">
        <v>7.9113999899999997E-4</v>
      </c>
      <c r="R5446" s="122">
        <v>1.004525223E-3</v>
      </c>
      <c r="S5446" s="122">
        <v>1.225792191E-3</v>
      </c>
      <c r="T5446" s="122">
        <v>1.4506121759999999E-3</v>
      </c>
      <c r="U5446" s="122">
        <v>1.6794830909999999E-3</v>
      </c>
      <c r="V5446" s="122">
        <v>1.9100771429999999E-3</v>
      </c>
      <c r="W5446" s="122">
        <v>2.1480749160000001E-3</v>
      </c>
      <c r="X5446" s="122">
        <v>2.400394152E-3</v>
      </c>
      <c r="Y5446" s="122">
        <v>2.6622665549999999E-3</v>
      </c>
      <c r="Z5446" s="122">
        <v>2.9334839429999999E-3</v>
      </c>
      <c r="AA5446" s="122">
        <v>3.2133906090000002E-3</v>
      </c>
      <c r="AB5446" s="122">
        <v>3.5010417779999998E-3</v>
      </c>
      <c r="AC5446" s="122">
        <v>3.7991849219999999E-3</v>
      </c>
      <c r="AD5446" s="122">
        <v>4.1078691030000001E-3</v>
      </c>
      <c r="AE5446" s="122">
        <v>4.4242739189999996E-3</v>
      </c>
      <c r="AF5446" s="122">
        <v>4.7424025349999998E-3</v>
      </c>
      <c r="AG5446" s="122">
        <v>5.0669980529999999E-3</v>
      </c>
      <c r="AH5446" s="122">
        <v>5.3932490819999998E-3</v>
      </c>
      <c r="AI5446" s="122">
        <v>5.7141026279999996E-3</v>
      </c>
      <c r="AJ5446" s="122">
        <v>5.7915569400000004E-3</v>
      </c>
      <c r="AK5446" s="122">
        <v>5.838242748E-3</v>
      </c>
      <c r="AL5446" s="122">
        <v>0</v>
      </c>
    </row>
    <row r="5447" spans="1:38" hidden="1" x14ac:dyDescent="0.25">
      <c r="A5447" s="122" t="s">
        <v>2244</v>
      </c>
      <c r="B5447" s="122">
        <v>1</v>
      </c>
      <c r="C5447" s="122" t="s">
        <v>2245</v>
      </c>
      <c r="D5447" s="122" t="s">
        <v>474</v>
      </c>
      <c r="E5447" s="122">
        <v>99</v>
      </c>
      <c r="F5447" s="122">
        <v>0</v>
      </c>
      <c r="G5447" s="122">
        <v>0</v>
      </c>
      <c r="H5447" s="122">
        <v>0</v>
      </c>
      <c r="I5447" s="122">
        <v>0</v>
      </c>
      <c r="J5447" s="122">
        <v>1.84977E-7</v>
      </c>
      <c r="K5447" s="122">
        <v>5.62887E-7</v>
      </c>
      <c r="L5447" s="122">
        <v>5.1322830000000001E-6</v>
      </c>
      <c r="M5447" s="122">
        <v>1.4324778E-5</v>
      </c>
      <c r="N5447" s="122">
        <v>2.8542812999999999E-5</v>
      </c>
      <c r="O5447" s="122">
        <v>4.8437453999999999E-5</v>
      </c>
      <c r="P5447" s="122">
        <v>7.4252022E-5</v>
      </c>
      <c r="Q5447" s="122">
        <v>1.01548395E-4</v>
      </c>
      <c r="R5447" s="122">
        <v>1.2935130000000001E-4</v>
      </c>
      <c r="S5447" s="122">
        <v>1.5746913E-4</v>
      </c>
      <c r="T5447" s="122">
        <v>1.8655361399999999E-4</v>
      </c>
      <c r="U5447" s="122">
        <v>2.1712587E-4</v>
      </c>
      <c r="V5447" s="122">
        <v>2.5030769400000001E-4</v>
      </c>
      <c r="W5447" s="122">
        <v>2.8466170199999998E-4</v>
      </c>
      <c r="X5447" s="122">
        <v>3.2065265700000002E-4</v>
      </c>
      <c r="Y5447" s="122">
        <v>3.5814066600000001E-4</v>
      </c>
      <c r="Z5447" s="122">
        <v>3.9675909000000002E-4</v>
      </c>
      <c r="AA5447" s="122">
        <v>4.3730816999999999E-4</v>
      </c>
      <c r="AB5447" s="122">
        <v>4.7920512899999999E-4</v>
      </c>
      <c r="AC5447" s="122">
        <v>5.2346833499999999E-4</v>
      </c>
      <c r="AD5447" s="122">
        <v>5.6983192500000002E-4</v>
      </c>
      <c r="AE5447" s="122">
        <v>6.2027694300000004E-4</v>
      </c>
      <c r="AF5447" s="122">
        <v>6.7156264500000003E-4</v>
      </c>
      <c r="AG5447" s="122">
        <v>7.2356571299999999E-4</v>
      </c>
      <c r="AH5447" s="122">
        <v>7.7911118999999997E-4</v>
      </c>
      <c r="AI5447" s="122">
        <v>8.34345057E-4</v>
      </c>
      <c r="AJ5447" s="122">
        <v>8.48110926E-4</v>
      </c>
      <c r="AK5447" s="122">
        <v>8.6478471300000003E-4</v>
      </c>
      <c r="AL5447" s="122">
        <v>0</v>
      </c>
    </row>
    <row r="5448" spans="1:38" hidden="1" x14ac:dyDescent="0.25">
      <c r="A5448" s="122" t="s">
        <v>2244</v>
      </c>
      <c r="B5448" s="122">
        <v>1</v>
      </c>
      <c r="C5448" s="122" t="s">
        <v>2245</v>
      </c>
      <c r="D5448" s="122" t="s">
        <v>2083</v>
      </c>
      <c r="E5448" s="122">
        <v>99</v>
      </c>
      <c r="F5448" s="122">
        <v>0</v>
      </c>
      <c r="G5448" s="122">
        <v>0</v>
      </c>
      <c r="H5448" s="122">
        <v>0</v>
      </c>
      <c r="I5448" s="122">
        <v>0</v>
      </c>
      <c r="J5448" s="122">
        <v>1.6442399999999999E-7</v>
      </c>
      <c r="K5448" s="122">
        <v>4.8929399999999996E-7</v>
      </c>
      <c r="L5448" s="122">
        <v>4.3685069999999997E-6</v>
      </c>
      <c r="M5448" s="122">
        <v>1.1939967000000001E-5</v>
      </c>
      <c r="N5448" s="122">
        <v>2.3333622E-5</v>
      </c>
      <c r="O5448" s="122">
        <v>3.8814009000000003E-5</v>
      </c>
      <c r="P5448" s="122">
        <v>5.8547541E-5</v>
      </c>
      <c r="Q5448" s="122">
        <v>7.8767051999999995E-5</v>
      </c>
      <c r="R5448" s="122">
        <v>9.9633651E-5</v>
      </c>
      <c r="S5448" s="122">
        <v>1.21153968E-4</v>
      </c>
      <c r="T5448" s="122">
        <v>1.4255892300000001E-4</v>
      </c>
      <c r="U5448" s="122">
        <v>1.6439350200000001E-4</v>
      </c>
      <c r="V5448" s="122">
        <v>1.8651847499999999E-4</v>
      </c>
      <c r="W5448" s="122">
        <v>2.0901472800000001E-4</v>
      </c>
      <c r="X5448" s="122">
        <v>2.3250747000000001E-4</v>
      </c>
      <c r="Y5448" s="122">
        <v>2.5655182799999999E-4</v>
      </c>
      <c r="Z5448" s="122">
        <v>2.8133874600000001E-4</v>
      </c>
      <c r="AA5448" s="122">
        <v>3.0639749400000001E-4</v>
      </c>
      <c r="AB5448" s="122">
        <v>3.3172077900000001E-4</v>
      </c>
      <c r="AC5448" s="122">
        <v>3.5711699400000003E-4</v>
      </c>
      <c r="AD5448" s="122">
        <v>3.8279100599999998E-4</v>
      </c>
      <c r="AE5448" s="122">
        <v>4.0809837900000003E-4</v>
      </c>
      <c r="AF5448" s="122">
        <v>4.3364841000000001E-4</v>
      </c>
      <c r="AG5448" s="122">
        <v>4.6052841899999999E-4</v>
      </c>
      <c r="AH5448" s="122">
        <v>4.8883719299999998E-4</v>
      </c>
      <c r="AI5448" s="122">
        <v>5.1667987799999999E-4</v>
      </c>
      <c r="AJ5448" s="122">
        <v>5.2787993700000003E-4</v>
      </c>
      <c r="AK5448" s="122">
        <v>5.3648103599999997E-4</v>
      </c>
      <c r="AL5448" s="122">
        <v>0</v>
      </c>
    </row>
    <row r="5449" spans="1:38" hidden="1" x14ac:dyDescent="0.25">
      <c r="A5449" s="122" t="s">
        <v>2244</v>
      </c>
      <c r="B5449" s="122">
        <v>1</v>
      </c>
      <c r="C5449" s="122" t="s">
        <v>2245</v>
      </c>
      <c r="D5449" s="122" t="s">
        <v>2084</v>
      </c>
      <c r="E5449" s="122">
        <v>99</v>
      </c>
      <c r="F5449" s="122">
        <v>0</v>
      </c>
      <c r="G5449" s="122">
        <v>0</v>
      </c>
      <c r="H5449" s="122">
        <v>0</v>
      </c>
      <c r="I5449" s="122">
        <v>0</v>
      </c>
      <c r="J5449" s="122">
        <v>2.9172000000000001E-8</v>
      </c>
      <c r="K5449" s="122">
        <v>8.5526999999999996E-8</v>
      </c>
      <c r="L5449" s="122">
        <v>7.4919E-7</v>
      </c>
      <c r="M5449" s="122">
        <v>2.0241389999999998E-6</v>
      </c>
      <c r="N5449" s="122">
        <v>3.9189930000000001E-6</v>
      </c>
      <c r="O5449" s="122">
        <v>6.5358540000000004E-6</v>
      </c>
      <c r="P5449" s="122">
        <v>9.8163779999999995E-6</v>
      </c>
      <c r="Q5449" s="122">
        <v>1.3182429E-5</v>
      </c>
      <c r="R5449" s="122">
        <v>1.6510689000000001E-5</v>
      </c>
      <c r="S5449" s="122">
        <v>1.9767344999999999E-5</v>
      </c>
      <c r="T5449" s="122">
        <v>2.3151297000000002E-5</v>
      </c>
      <c r="U5449" s="122">
        <v>2.6584973999999999E-5</v>
      </c>
      <c r="V5449" s="122">
        <v>3.0261308999999999E-5</v>
      </c>
      <c r="W5449" s="122">
        <v>3.4037093999999997E-5</v>
      </c>
      <c r="X5449" s="122">
        <v>3.8050233000000001E-5</v>
      </c>
      <c r="Y5449" s="122">
        <v>4.2657419999999997E-5</v>
      </c>
      <c r="Z5449" s="122">
        <v>4.7577543000000001E-5</v>
      </c>
      <c r="AA5449" s="122">
        <v>5.2960439999999998E-5</v>
      </c>
      <c r="AB5449" s="122">
        <v>5.8657599000000003E-5</v>
      </c>
      <c r="AC5449" s="122">
        <v>6.4709463E-5</v>
      </c>
      <c r="AD5449" s="122">
        <v>7.0645965000000005E-5</v>
      </c>
      <c r="AE5449" s="122">
        <v>7.6991538E-5</v>
      </c>
      <c r="AF5449" s="122">
        <v>8.3290701000000001E-5</v>
      </c>
      <c r="AG5449" s="122">
        <v>8.9788763999999998E-5</v>
      </c>
      <c r="AH5449" s="122">
        <v>9.6295446000000006E-5</v>
      </c>
      <c r="AI5449" s="122">
        <v>1.02618477E-4</v>
      </c>
      <c r="AJ5449" s="122">
        <v>1.0118308199999999E-4</v>
      </c>
      <c r="AK5449" s="122">
        <v>9.9697299000000002E-5</v>
      </c>
      <c r="AL5449" s="122">
        <v>0</v>
      </c>
    </row>
    <row r="5450" spans="1:38" hidden="1" x14ac:dyDescent="0.25">
      <c r="A5450" s="122" t="s">
        <v>2244</v>
      </c>
      <c r="B5450" s="122">
        <v>1</v>
      </c>
      <c r="C5450" s="122" t="s">
        <v>2245</v>
      </c>
      <c r="D5450" s="122" t="s">
        <v>2085</v>
      </c>
      <c r="E5450" s="122">
        <v>99</v>
      </c>
      <c r="F5450" s="122">
        <v>0</v>
      </c>
      <c r="G5450" s="122">
        <v>0</v>
      </c>
      <c r="H5450" s="122">
        <v>0</v>
      </c>
      <c r="I5450" s="122">
        <v>0</v>
      </c>
      <c r="J5450" s="122">
        <v>3.5801999999999999E-8</v>
      </c>
      <c r="K5450" s="122">
        <v>1.07406E-7</v>
      </c>
      <c r="L5450" s="122">
        <v>9.6996900000000002E-7</v>
      </c>
      <c r="M5450" s="122">
        <v>2.6791829999999999E-6</v>
      </c>
      <c r="N5450" s="122">
        <v>5.2927290000000003E-6</v>
      </c>
      <c r="O5450" s="122">
        <v>8.8828739999999998E-6</v>
      </c>
      <c r="P5450" s="122">
        <v>1.3494702E-5</v>
      </c>
      <c r="Q5450" s="122">
        <v>1.8257694E-5</v>
      </c>
      <c r="R5450" s="122">
        <v>2.3222901E-5</v>
      </c>
      <c r="S5450" s="122">
        <v>2.8442700000000001E-5</v>
      </c>
      <c r="T5450" s="122">
        <v>3.3877310999999998E-5</v>
      </c>
      <c r="U5450" s="122">
        <v>3.9617565000000003E-5</v>
      </c>
      <c r="V5450" s="122">
        <v>4.5564011999999999E-5</v>
      </c>
      <c r="W5450" s="122">
        <v>5.1656982000000001E-5</v>
      </c>
      <c r="X5450" s="122">
        <v>5.7961448999999998E-5</v>
      </c>
      <c r="Y5450" s="122">
        <v>6.4230114000000005E-5</v>
      </c>
      <c r="Z5450" s="122">
        <v>7.0716242999999997E-5</v>
      </c>
      <c r="AA5450" s="122">
        <v>7.7490113999999997E-5</v>
      </c>
      <c r="AB5450" s="122">
        <v>8.4472166999999997E-5</v>
      </c>
      <c r="AC5450" s="122">
        <v>9.1773785999999994E-5</v>
      </c>
      <c r="AD5450" s="122">
        <v>9.9339279000000002E-5</v>
      </c>
      <c r="AE5450" s="122">
        <v>1.07133507E-4</v>
      </c>
      <c r="AF5450" s="122">
        <v>1.15078236E-4</v>
      </c>
      <c r="AG5450" s="122">
        <v>1.2339026700000001E-4</v>
      </c>
      <c r="AH5450" s="122">
        <v>1.32239328E-4</v>
      </c>
      <c r="AI5450" s="122">
        <v>1.41509394E-4</v>
      </c>
      <c r="AJ5450" s="122">
        <v>1.4543302800000001E-4</v>
      </c>
      <c r="AK5450" s="122">
        <v>1.4929434000000001E-4</v>
      </c>
      <c r="AL5450" s="122">
        <v>0</v>
      </c>
    </row>
    <row r="5451" spans="1:38" hidden="1" x14ac:dyDescent="0.25">
      <c r="A5451" s="122" t="s">
        <v>2244</v>
      </c>
      <c r="B5451" s="122">
        <v>1</v>
      </c>
      <c r="C5451" s="122" t="s">
        <v>2245</v>
      </c>
      <c r="D5451" s="122" t="s">
        <v>2086</v>
      </c>
      <c r="E5451" s="122">
        <v>99</v>
      </c>
      <c r="F5451" s="122">
        <v>0</v>
      </c>
      <c r="G5451" s="122">
        <v>0</v>
      </c>
      <c r="H5451" s="122">
        <v>0</v>
      </c>
      <c r="I5451" s="122">
        <v>0</v>
      </c>
      <c r="J5451" s="122">
        <v>7.0675799999999996E-7</v>
      </c>
      <c r="K5451" s="122">
        <v>2.1395009999999998E-6</v>
      </c>
      <c r="L5451" s="122">
        <v>1.9447115999999999E-5</v>
      </c>
      <c r="M5451" s="122">
        <v>5.4137927999999999E-5</v>
      </c>
      <c r="N5451" s="122">
        <v>1.07376165E-4</v>
      </c>
      <c r="O5451" s="122">
        <v>1.8062970900000001E-4</v>
      </c>
      <c r="P5451" s="122">
        <v>2.7538368000000002E-4</v>
      </c>
      <c r="Q5451" s="122">
        <v>3.7531435500000001E-4</v>
      </c>
      <c r="R5451" s="122">
        <v>4.8075721200000003E-4</v>
      </c>
      <c r="S5451" s="122">
        <v>5.9125146599999998E-4</v>
      </c>
      <c r="T5451" s="122">
        <v>7.1013863699999997E-4</v>
      </c>
      <c r="U5451" s="122">
        <v>8.3636985900000004E-4</v>
      </c>
      <c r="V5451" s="122">
        <v>9.6333170699999999E-4</v>
      </c>
      <c r="W5451" s="122">
        <v>1.0884185910000001E-3</v>
      </c>
      <c r="X5451" s="122">
        <v>1.21496076E-3</v>
      </c>
      <c r="Y5451" s="122">
        <v>1.3435244160000001E-3</v>
      </c>
      <c r="Z5451" s="122">
        <v>1.481391288E-3</v>
      </c>
      <c r="AA5451" s="122">
        <v>1.62696885E-3</v>
      </c>
      <c r="AB5451" s="122">
        <v>1.780945296E-3</v>
      </c>
      <c r="AC5451" s="122">
        <v>1.9417811399999999E-3</v>
      </c>
      <c r="AD5451" s="122">
        <v>2.1136068720000001E-3</v>
      </c>
      <c r="AE5451" s="122">
        <v>2.2993575929999999E-3</v>
      </c>
      <c r="AF5451" s="122">
        <v>2.4987150630000001E-3</v>
      </c>
      <c r="AG5451" s="122">
        <v>2.7020047859999999E-3</v>
      </c>
      <c r="AH5451" s="122">
        <v>2.9067060360000001E-3</v>
      </c>
      <c r="AI5451" s="122">
        <v>3.1139770740000001E-3</v>
      </c>
      <c r="AJ5451" s="122">
        <v>3.1626406110000001E-3</v>
      </c>
      <c r="AK5451" s="122">
        <v>3.240839472E-3</v>
      </c>
      <c r="AL5451" s="122">
        <v>0</v>
      </c>
    </row>
    <row r="5452" spans="1:38" hidden="1" x14ac:dyDescent="0.25">
      <c r="A5452" s="122" t="s">
        <v>2244</v>
      </c>
      <c r="B5452" s="122">
        <v>1</v>
      </c>
      <c r="C5452" s="122" t="s">
        <v>2245</v>
      </c>
      <c r="D5452" s="122" t="s">
        <v>2087</v>
      </c>
      <c r="E5452" s="122">
        <v>99</v>
      </c>
      <c r="F5452" s="122">
        <v>0</v>
      </c>
      <c r="G5452" s="122">
        <v>0</v>
      </c>
      <c r="H5452" s="122">
        <v>0</v>
      </c>
      <c r="I5452" s="122">
        <v>0</v>
      </c>
      <c r="J5452" s="122">
        <v>3.5536799999999998E-7</v>
      </c>
      <c r="K5452" s="122">
        <v>1.078701E-6</v>
      </c>
      <c r="L5452" s="122">
        <v>9.821019E-6</v>
      </c>
      <c r="M5452" s="122">
        <v>2.7396485999999999E-5</v>
      </c>
      <c r="N5452" s="122">
        <v>5.4521804999999997E-5</v>
      </c>
      <c r="O5452" s="122">
        <v>9.2220647999999994E-5</v>
      </c>
      <c r="P5452" s="122">
        <v>1.41184524E-4</v>
      </c>
      <c r="Q5452" s="122">
        <v>1.9221298199999999E-4</v>
      </c>
      <c r="R5452" s="122">
        <v>2.4509054699999998E-4</v>
      </c>
      <c r="S5452" s="122">
        <v>2.9982451199999998E-4</v>
      </c>
      <c r="T5452" s="122">
        <v>3.5758043099999999E-4</v>
      </c>
      <c r="U5452" s="122">
        <v>4.1841465900000001E-4</v>
      </c>
      <c r="V5452" s="122">
        <v>4.8550031399999998E-4</v>
      </c>
      <c r="W5452" s="122">
        <v>5.5404987300000002E-4</v>
      </c>
      <c r="X5452" s="122">
        <v>6.2329690800000002E-4</v>
      </c>
      <c r="Y5452" s="122">
        <v>6.9297621899999998E-4</v>
      </c>
      <c r="Z5452" s="122">
        <v>7.63423284E-4</v>
      </c>
      <c r="AA5452" s="122">
        <v>8.3703484800000004E-4</v>
      </c>
      <c r="AB5452" s="122">
        <v>9.1377643500000004E-4</v>
      </c>
      <c r="AC5452" s="122">
        <v>9.9072885600000001E-4</v>
      </c>
      <c r="AD5452" s="122">
        <v>1.072161831E-3</v>
      </c>
      <c r="AE5452" s="122">
        <v>1.1580713820000001E-3</v>
      </c>
      <c r="AF5452" s="122">
        <v>1.2487306649999999E-3</v>
      </c>
      <c r="AG5452" s="122">
        <v>1.341790671E-3</v>
      </c>
      <c r="AH5452" s="122">
        <v>1.4385734219999999E-3</v>
      </c>
      <c r="AI5452" s="122">
        <v>1.5398904299999999E-3</v>
      </c>
      <c r="AJ5452" s="122">
        <v>1.5726452820000001E-3</v>
      </c>
      <c r="AK5452" s="122">
        <v>1.60687995E-3</v>
      </c>
      <c r="AL5452" s="122">
        <v>0</v>
      </c>
    </row>
    <row r="5453" spans="1:38" hidden="1" x14ac:dyDescent="0.25">
      <c r="A5453" s="122" t="s">
        <v>2244</v>
      </c>
      <c r="B5453" s="122">
        <v>1</v>
      </c>
      <c r="C5453" s="122" t="s">
        <v>2245</v>
      </c>
      <c r="D5453" s="122" t="s">
        <v>2134</v>
      </c>
      <c r="E5453" s="122">
        <v>99</v>
      </c>
      <c r="F5453" s="122">
        <v>0</v>
      </c>
      <c r="G5453" s="122">
        <v>0</v>
      </c>
      <c r="H5453" s="122">
        <v>0</v>
      </c>
      <c r="I5453" s="122">
        <v>0</v>
      </c>
      <c r="J5453" s="122">
        <v>7.2930000000000004E-9</v>
      </c>
      <c r="K5453" s="122">
        <v>2.1216E-8</v>
      </c>
      <c r="L5453" s="122">
        <v>1.9028100000000001E-7</v>
      </c>
      <c r="M5453" s="122">
        <v>5.23107E-7</v>
      </c>
      <c r="N5453" s="122">
        <v>1.038258E-6</v>
      </c>
      <c r="O5453" s="122">
        <v>1.7489939999999999E-6</v>
      </c>
      <c r="P5453" s="122">
        <v>2.6652599999999999E-6</v>
      </c>
      <c r="Q5453" s="122">
        <v>3.5901449999999999E-6</v>
      </c>
      <c r="R5453" s="122">
        <v>4.5329310000000001E-6</v>
      </c>
      <c r="S5453" s="122">
        <v>5.4962699999999998E-6</v>
      </c>
      <c r="T5453" s="122">
        <v>6.4768469999999998E-6</v>
      </c>
      <c r="U5453" s="122">
        <v>7.4806290000000002E-6</v>
      </c>
      <c r="V5453" s="122">
        <v>8.5003230000000002E-6</v>
      </c>
      <c r="W5453" s="122">
        <v>9.5472000000000007E-6</v>
      </c>
      <c r="X5453" s="122">
        <v>1.0617945E-5</v>
      </c>
      <c r="Y5453" s="122">
        <v>1.1715873E-5</v>
      </c>
      <c r="Z5453" s="122">
        <v>1.2838995E-5</v>
      </c>
      <c r="AA5453" s="122">
        <v>1.3997919000000001E-5</v>
      </c>
      <c r="AB5453" s="122">
        <v>1.5191319E-5</v>
      </c>
      <c r="AC5453" s="122">
        <v>1.6417868999999999E-5</v>
      </c>
      <c r="AD5453" s="122">
        <v>1.7657679000000001E-5</v>
      </c>
      <c r="AE5453" s="122">
        <v>1.8924008999999998E-5</v>
      </c>
      <c r="AF5453" s="122">
        <v>2.0217522000000001E-5</v>
      </c>
      <c r="AG5453" s="122">
        <v>2.1556782000000001E-5</v>
      </c>
      <c r="AH5453" s="122">
        <v>2.2943777999999999E-5</v>
      </c>
      <c r="AI5453" s="122">
        <v>2.4363261000000001E-5</v>
      </c>
      <c r="AJ5453" s="122">
        <v>2.4704043E-5</v>
      </c>
      <c r="AK5453" s="122">
        <v>2.5115766000000001E-5</v>
      </c>
      <c r="AL5453" s="122">
        <v>0</v>
      </c>
    </row>
    <row r="5454" spans="1:38" hidden="1" x14ac:dyDescent="0.25">
      <c r="A5454" s="122" t="s">
        <v>2244</v>
      </c>
      <c r="B5454" s="122">
        <v>1</v>
      </c>
      <c r="C5454" s="122" t="s">
        <v>2245</v>
      </c>
      <c r="D5454" s="122" t="s">
        <v>2088</v>
      </c>
      <c r="E5454" s="122">
        <v>99</v>
      </c>
      <c r="F5454" s="122">
        <v>0</v>
      </c>
      <c r="G5454" s="122">
        <v>0</v>
      </c>
      <c r="H5454" s="122">
        <v>0</v>
      </c>
      <c r="I5454" s="122">
        <v>0</v>
      </c>
      <c r="J5454" s="122">
        <v>5.9007E-8</v>
      </c>
      <c r="K5454" s="122">
        <v>1.76358E-7</v>
      </c>
      <c r="L5454" s="122">
        <v>1.5759509999999999E-6</v>
      </c>
      <c r="M5454" s="122">
        <v>4.3194450000000003E-6</v>
      </c>
      <c r="N5454" s="122">
        <v>8.4260670000000002E-6</v>
      </c>
      <c r="O5454" s="122">
        <v>1.3871949000000001E-5</v>
      </c>
      <c r="P5454" s="122">
        <v>2.082483E-5</v>
      </c>
      <c r="Q5454" s="122">
        <v>2.8129764000000001E-5</v>
      </c>
      <c r="R5454" s="122">
        <v>3.5708516999999999E-5</v>
      </c>
      <c r="S5454" s="122">
        <v>4.3504071000000003E-5</v>
      </c>
      <c r="T5454" s="122">
        <v>5.1932126999999998E-5</v>
      </c>
      <c r="U5454" s="122">
        <v>6.0598199999999999E-5</v>
      </c>
      <c r="V5454" s="122">
        <v>6.9450575999999996E-5</v>
      </c>
      <c r="W5454" s="122">
        <v>7.7962833000000002E-5</v>
      </c>
      <c r="X5454" s="122">
        <v>8.7362184000000005E-5</v>
      </c>
      <c r="Y5454" s="122">
        <v>9.7002204000000002E-5</v>
      </c>
      <c r="Z5454" s="122">
        <v>1.07217045E-4</v>
      </c>
      <c r="AA5454" s="122">
        <v>1.17787254E-4</v>
      </c>
      <c r="AB5454" s="122">
        <v>1.2873139500000001E-4</v>
      </c>
      <c r="AC5454" s="122">
        <v>1.39917531E-4</v>
      </c>
      <c r="AD5454" s="122">
        <v>1.5067404299999999E-4</v>
      </c>
      <c r="AE5454" s="122">
        <v>1.6182636600000001E-4</v>
      </c>
      <c r="AF5454" s="122">
        <v>1.7309007299999999E-4</v>
      </c>
      <c r="AG5454" s="122">
        <v>1.8364901100000001E-4</v>
      </c>
      <c r="AH5454" s="122">
        <v>1.94615694E-4</v>
      </c>
      <c r="AI5454" s="122">
        <v>2.0510833199999999E-4</v>
      </c>
      <c r="AJ5454" s="122">
        <v>2.12883333E-4</v>
      </c>
      <c r="AK5454" s="122">
        <v>2.14490445E-4</v>
      </c>
      <c r="AL5454" s="122">
        <v>0</v>
      </c>
    </row>
    <row r="5455" spans="1:38" hidden="1" x14ac:dyDescent="0.25">
      <c r="A5455" s="122" t="s">
        <v>2244</v>
      </c>
      <c r="B5455" s="122">
        <v>1</v>
      </c>
      <c r="C5455" s="122" t="s">
        <v>2245</v>
      </c>
      <c r="D5455" s="122" t="s">
        <v>2089</v>
      </c>
      <c r="E5455" s="122">
        <v>99</v>
      </c>
      <c r="F5455" s="122">
        <v>0</v>
      </c>
      <c r="G5455" s="122">
        <v>0</v>
      </c>
      <c r="H5455" s="122">
        <v>0</v>
      </c>
      <c r="I5455" s="122">
        <v>0</v>
      </c>
      <c r="J5455" s="122">
        <v>1.4121899999999999E-7</v>
      </c>
      <c r="K5455" s="122">
        <v>4.2166799999999999E-7</v>
      </c>
      <c r="L5455" s="122">
        <v>3.7704809999999998E-6</v>
      </c>
      <c r="M5455" s="122">
        <v>1.0306335000000001E-5</v>
      </c>
      <c r="N5455" s="122">
        <v>2.0127354000000001E-5</v>
      </c>
      <c r="O5455" s="122">
        <v>3.3441057000000003E-5</v>
      </c>
      <c r="P5455" s="122">
        <v>5.0264018999999997E-5</v>
      </c>
      <c r="Q5455" s="122">
        <v>6.7275273000000002E-5</v>
      </c>
      <c r="R5455" s="122">
        <v>8.4523880999999994E-5</v>
      </c>
      <c r="S5455" s="122">
        <v>1.02296922E-4</v>
      </c>
      <c r="T5455" s="122">
        <v>1.20439254E-4</v>
      </c>
      <c r="U5455" s="122">
        <v>1.38962811E-4</v>
      </c>
      <c r="V5455" s="122">
        <v>1.58159313E-4</v>
      </c>
      <c r="W5455" s="122">
        <v>1.7772377999999999E-4</v>
      </c>
      <c r="X5455" s="122">
        <v>1.97827929E-4</v>
      </c>
      <c r="Y5455" s="122">
        <v>2.1845319599999999E-4</v>
      </c>
      <c r="Z5455" s="122">
        <v>2.3980776299999999E-4</v>
      </c>
      <c r="AA5455" s="122">
        <v>2.6184124200000002E-4</v>
      </c>
      <c r="AB5455" s="122">
        <v>2.83891959E-4</v>
      </c>
      <c r="AC5455" s="122">
        <v>3.07275306E-4</v>
      </c>
      <c r="AD5455" s="122">
        <v>3.3115325100000002E-4</v>
      </c>
      <c r="AE5455" s="122">
        <v>3.5510147399999998E-4</v>
      </c>
      <c r="AF5455" s="122">
        <v>3.7954694699999998E-4</v>
      </c>
      <c r="AG5455" s="122">
        <v>4.0493653199999999E-4</v>
      </c>
      <c r="AH5455" s="122">
        <v>4.30763034E-4</v>
      </c>
      <c r="AI5455" s="122">
        <v>4.57792881E-4</v>
      </c>
      <c r="AJ5455" s="122">
        <v>4.6753102499999999E-4</v>
      </c>
      <c r="AK5455" s="122">
        <v>4.7510182199999999E-4</v>
      </c>
      <c r="AL5455" s="122">
        <v>0</v>
      </c>
    </row>
    <row r="5456" spans="1:38" hidden="1" x14ac:dyDescent="0.25">
      <c r="A5456" s="122" t="s">
        <v>2244</v>
      </c>
      <c r="B5456" s="122">
        <v>1</v>
      </c>
      <c r="C5456" s="122" t="s">
        <v>2245</v>
      </c>
      <c r="D5456" s="122" t="s">
        <v>2090</v>
      </c>
      <c r="E5456" s="122">
        <v>99</v>
      </c>
      <c r="F5456" s="122">
        <v>0</v>
      </c>
      <c r="G5456" s="122">
        <v>0</v>
      </c>
      <c r="H5456" s="122">
        <v>0</v>
      </c>
      <c r="I5456" s="122">
        <v>0</v>
      </c>
      <c r="J5456" s="122">
        <v>5.7018000000000001E-8</v>
      </c>
      <c r="K5456" s="122">
        <v>1.73043E-7</v>
      </c>
      <c r="L5456" s="122">
        <v>1.5752880000000001E-6</v>
      </c>
      <c r="M5456" s="122">
        <v>4.3797779999999998E-6</v>
      </c>
      <c r="N5456" s="122">
        <v>8.6833110000000005E-6</v>
      </c>
      <c r="O5456" s="122">
        <v>1.4621139E-5</v>
      </c>
      <c r="P5456" s="122">
        <v>2.2298679E-5</v>
      </c>
      <c r="Q5456" s="122">
        <v>3.0287166000000001E-5</v>
      </c>
      <c r="R5456" s="122">
        <v>3.8611130999999998E-5</v>
      </c>
      <c r="S5456" s="122">
        <v>4.7406488999999997E-5</v>
      </c>
      <c r="T5456" s="122">
        <v>5.6752800000000003E-5</v>
      </c>
      <c r="U5456" s="122">
        <v>6.6950403000000003E-5</v>
      </c>
      <c r="V5456" s="122">
        <v>7.7878631999999998E-5</v>
      </c>
      <c r="W5456" s="122">
        <v>8.9187423000000002E-5</v>
      </c>
      <c r="X5456" s="122">
        <v>1.0061555399999999E-4</v>
      </c>
      <c r="Y5456" s="122">
        <v>1.11964125E-4</v>
      </c>
      <c r="Z5456" s="122">
        <v>1.23473142E-4</v>
      </c>
      <c r="AA5456" s="122">
        <v>1.3526525999999999E-4</v>
      </c>
      <c r="AB5456" s="122">
        <v>1.4725031100000001E-4</v>
      </c>
      <c r="AC5456" s="122">
        <v>1.6010123999999999E-4</v>
      </c>
      <c r="AD5456" s="122">
        <v>1.73766333E-4</v>
      </c>
      <c r="AE5456" s="122">
        <v>1.8792469799999999E-4</v>
      </c>
      <c r="AF5456" s="122">
        <v>2.0399847000000001E-4</v>
      </c>
      <c r="AG5456" s="122">
        <v>2.21515593E-4</v>
      </c>
      <c r="AH5456" s="122">
        <v>2.3960422200000001E-4</v>
      </c>
      <c r="AI5456" s="122">
        <v>2.5921642499999998E-4</v>
      </c>
      <c r="AJ5456" s="122">
        <v>2.7092500500000002E-4</v>
      </c>
      <c r="AK5456" s="122">
        <v>2.82840441E-4</v>
      </c>
      <c r="AL5456" s="122">
        <v>0</v>
      </c>
    </row>
    <row r="5457" spans="1:38" hidden="1" x14ac:dyDescent="0.25">
      <c r="A5457" s="122" t="s">
        <v>2244</v>
      </c>
      <c r="B5457" s="122">
        <v>1</v>
      </c>
      <c r="C5457" s="122" t="s">
        <v>2245</v>
      </c>
      <c r="D5457" s="122" t="s">
        <v>2091</v>
      </c>
      <c r="E5457" s="122">
        <v>99</v>
      </c>
      <c r="F5457" s="122">
        <v>0</v>
      </c>
      <c r="G5457" s="122">
        <v>0</v>
      </c>
      <c r="H5457" s="122">
        <v>0</v>
      </c>
      <c r="I5457" s="122">
        <v>0</v>
      </c>
      <c r="J5457" s="122">
        <v>5.9139599999999996E-7</v>
      </c>
      <c r="K5457" s="122">
        <v>1.7675579999999999E-6</v>
      </c>
      <c r="L5457" s="122">
        <v>1.5845036999999999E-5</v>
      </c>
      <c r="M5457" s="122">
        <v>4.3441086000000002E-5</v>
      </c>
      <c r="N5457" s="122">
        <v>8.5087431000000006E-5</v>
      </c>
      <c r="O5457" s="122">
        <v>1.4165525400000001E-4</v>
      </c>
      <c r="P5457" s="122">
        <v>2.1337660500000001E-4</v>
      </c>
      <c r="Q5457" s="122">
        <v>2.8655058899999998E-4</v>
      </c>
      <c r="R5457" s="122">
        <v>3.6081388199999998E-4</v>
      </c>
      <c r="S5457" s="122">
        <v>4.3658616299999998E-4</v>
      </c>
      <c r="T5457" s="122">
        <v>5.1336885599999999E-4</v>
      </c>
      <c r="U5457" s="122">
        <v>5.91106269E-4</v>
      </c>
      <c r="V5457" s="122">
        <v>6.7046405399999996E-4</v>
      </c>
      <c r="W5457" s="122">
        <v>7.5231538200000003E-4</v>
      </c>
      <c r="X5457" s="122">
        <v>8.3590973700000001E-4</v>
      </c>
      <c r="Y5457" s="122">
        <v>9.2173442400000005E-4</v>
      </c>
      <c r="Z5457" s="122">
        <v>1.009324017E-3</v>
      </c>
      <c r="AA5457" s="122">
        <v>1.0986519960000001E-3</v>
      </c>
      <c r="AB5457" s="122">
        <v>1.188682755E-3</v>
      </c>
      <c r="AC5457" s="122">
        <v>1.280748261E-3</v>
      </c>
      <c r="AD5457" s="122">
        <v>1.3717231319999999E-3</v>
      </c>
      <c r="AE5457" s="122">
        <v>1.4624175540000001E-3</v>
      </c>
      <c r="AF5457" s="122">
        <v>1.553179602E-3</v>
      </c>
      <c r="AG5457" s="122">
        <v>1.6461447990000001E-3</v>
      </c>
      <c r="AH5457" s="122">
        <v>1.740157536E-3</v>
      </c>
      <c r="AI5457" s="122">
        <v>1.835319915E-3</v>
      </c>
      <c r="AJ5457" s="122">
        <v>1.874606643E-3</v>
      </c>
      <c r="AK5457" s="122">
        <v>1.885402272E-3</v>
      </c>
      <c r="AL5457" s="122">
        <v>0</v>
      </c>
    </row>
    <row r="5458" spans="1:38" hidden="1" x14ac:dyDescent="0.25">
      <c r="A5458" s="122" t="s">
        <v>2244</v>
      </c>
      <c r="B5458" s="122">
        <v>1</v>
      </c>
      <c r="C5458" s="122" t="s">
        <v>2245</v>
      </c>
      <c r="D5458" s="122" t="s">
        <v>2092</v>
      </c>
      <c r="E5458" s="122">
        <v>99</v>
      </c>
      <c r="F5458" s="122">
        <v>0</v>
      </c>
      <c r="G5458" s="122">
        <v>0</v>
      </c>
      <c r="H5458" s="122">
        <v>0</v>
      </c>
      <c r="I5458" s="122">
        <v>0</v>
      </c>
      <c r="J5458" s="122">
        <v>2.8774200000000001E-7</v>
      </c>
      <c r="K5458" s="122">
        <v>8.6123699999999997E-7</v>
      </c>
      <c r="L5458" s="122">
        <v>7.7325689999999997E-6</v>
      </c>
      <c r="M5458" s="122">
        <v>2.1229923000000001E-5</v>
      </c>
      <c r="N5458" s="122">
        <v>4.1593305000000001E-5</v>
      </c>
      <c r="O5458" s="122">
        <v>6.9285488999999996E-5</v>
      </c>
      <c r="P5458" s="122">
        <v>1.04539188E-4</v>
      </c>
      <c r="Q5458" s="122">
        <v>1.40603073E-4</v>
      </c>
      <c r="R5458" s="122">
        <v>1.7732995799999999E-4</v>
      </c>
      <c r="S5458" s="122">
        <v>2.1546439199999999E-4</v>
      </c>
      <c r="T5458" s="122">
        <v>2.5416105E-4</v>
      </c>
      <c r="U5458" s="122">
        <v>2.9431829700000002E-4</v>
      </c>
      <c r="V5458" s="122">
        <v>3.3579889200000001E-4</v>
      </c>
      <c r="W5458" s="122">
        <v>3.7803398099999999E-4</v>
      </c>
      <c r="X5458" s="122">
        <v>4.2131793599999999E-4</v>
      </c>
      <c r="Y5458" s="122">
        <v>4.6525627199999999E-4</v>
      </c>
      <c r="Z5458" s="122">
        <v>5.1018645599999995E-4</v>
      </c>
      <c r="AA5458" s="122">
        <v>5.5644330299999998E-4</v>
      </c>
      <c r="AB5458" s="122">
        <v>6.0333464100000001E-4</v>
      </c>
      <c r="AC5458" s="122">
        <v>6.52558413E-4</v>
      </c>
      <c r="AD5458" s="122">
        <v>7.02199875E-4</v>
      </c>
      <c r="AE5458" s="122">
        <v>7.5186653099999995E-4</v>
      </c>
      <c r="AF5458" s="122">
        <v>8.0409302999999996E-4</v>
      </c>
      <c r="AG5458" s="122">
        <v>8.5812355199999999E-4</v>
      </c>
      <c r="AH5458" s="122">
        <v>9.1604721000000005E-4</v>
      </c>
      <c r="AI5458" s="122">
        <v>9.7525377299999998E-4</v>
      </c>
      <c r="AJ5458" s="122">
        <v>9.9492896100000002E-4</v>
      </c>
      <c r="AK5458" s="122">
        <v>1.012670178E-3</v>
      </c>
      <c r="AL5458" s="122">
        <v>0</v>
      </c>
    </row>
    <row r="5459" spans="1:38" hidden="1" x14ac:dyDescent="0.25">
      <c r="A5459" s="122" t="s">
        <v>2244</v>
      </c>
      <c r="B5459" s="122">
        <v>1</v>
      </c>
      <c r="C5459" s="122" t="s">
        <v>2245</v>
      </c>
      <c r="D5459" s="122" t="s">
        <v>2093</v>
      </c>
      <c r="E5459" s="122">
        <v>99</v>
      </c>
      <c r="F5459" s="122">
        <v>0</v>
      </c>
      <c r="G5459" s="122">
        <v>0</v>
      </c>
      <c r="H5459" s="122">
        <v>0</v>
      </c>
      <c r="I5459" s="122">
        <v>0</v>
      </c>
      <c r="J5459" s="122">
        <v>1.2795899999999999E-7</v>
      </c>
      <c r="K5459" s="122">
        <v>3.8255100000000002E-7</v>
      </c>
      <c r="L5459" s="122">
        <v>3.4230690000000001E-6</v>
      </c>
      <c r="M5459" s="122">
        <v>9.3947100000000007E-6</v>
      </c>
      <c r="N5459" s="122">
        <v>1.8447312000000002E-5</v>
      </c>
      <c r="O5459" s="122">
        <v>3.0698226000000001E-5</v>
      </c>
      <c r="P5459" s="122">
        <v>4.6225023000000002E-5</v>
      </c>
      <c r="Q5459" s="122">
        <v>6.2001771000000001E-5</v>
      </c>
      <c r="R5459" s="122">
        <v>7.8166374000000007E-5</v>
      </c>
      <c r="S5459" s="122">
        <v>9.4681704000000003E-5</v>
      </c>
      <c r="T5459" s="122">
        <v>1.1149869899999999E-4</v>
      </c>
      <c r="U5459" s="122">
        <v>1.2868962599999999E-4</v>
      </c>
      <c r="V5459" s="122">
        <v>1.46508414E-4</v>
      </c>
      <c r="W5459" s="122">
        <v>1.6495771499999999E-4</v>
      </c>
      <c r="X5459" s="122">
        <v>1.8414427199999999E-4</v>
      </c>
      <c r="Y5459" s="122">
        <v>2.04035598E-4</v>
      </c>
      <c r="Z5459" s="122">
        <v>2.2467279900000001E-4</v>
      </c>
      <c r="AA5459" s="122">
        <v>2.4501297600000002E-4</v>
      </c>
      <c r="AB5459" s="122">
        <v>2.6628599399999999E-4</v>
      </c>
      <c r="AC5459" s="122">
        <v>2.8744895400000003E-4</v>
      </c>
      <c r="AD5459" s="122">
        <v>3.0892683900000001E-4</v>
      </c>
      <c r="AE5459" s="122">
        <v>3.3101269499999998E-4</v>
      </c>
      <c r="AF5459" s="122">
        <v>3.5286848999999999E-4</v>
      </c>
      <c r="AG5459" s="122">
        <v>3.7494440100000002E-4</v>
      </c>
      <c r="AH5459" s="122">
        <v>3.98331063E-4</v>
      </c>
      <c r="AI5459" s="122">
        <v>4.2201077100000002E-4</v>
      </c>
      <c r="AJ5459" s="122">
        <v>4.3046667299999998E-4</v>
      </c>
      <c r="AK5459" s="122">
        <v>4.3663986600000001E-4</v>
      </c>
      <c r="AL5459" s="122">
        <v>0</v>
      </c>
    </row>
    <row r="5460" spans="1:38" hidden="1" x14ac:dyDescent="0.25">
      <c r="A5460" s="122" t="s">
        <v>2244</v>
      </c>
      <c r="B5460" s="122">
        <v>1</v>
      </c>
      <c r="C5460" s="122" t="s">
        <v>2245</v>
      </c>
      <c r="D5460" s="122" t="s">
        <v>2094</v>
      </c>
      <c r="E5460" s="122">
        <v>99</v>
      </c>
      <c r="F5460" s="122">
        <v>0</v>
      </c>
      <c r="G5460" s="122">
        <v>0</v>
      </c>
      <c r="H5460" s="122">
        <v>0</v>
      </c>
      <c r="I5460" s="122">
        <v>0</v>
      </c>
      <c r="J5460" s="122">
        <v>1.9094399999999999E-7</v>
      </c>
      <c r="K5460" s="122">
        <v>5.7216899999999999E-7</v>
      </c>
      <c r="L5460" s="122">
        <v>5.1316199999999998E-6</v>
      </c>
      <c r="M5460" s="122">
        <v>1.4091402000000001E-5</v>
      </c>
      <c r="N5460" s="122">
        <v>2.7632513999999998E-5</v>
      </c>
      <c r="O5460" s="122">
        <v>4.6053968999999998E-5</v>
      </c>
      <c r="P5460" s="122">
        <v>6.9483063000000004E-5</v>
      </c>
      <c r="Q5460" s="122">
        <v>9.3344432999999997E-5</v>
      </c>
      <c r="R5460" s="122">
        <v>1.17813774E-4</v>
      </c>
      <c r="S5460" s="122">
        <v>1.4315893799999999E-4</v>
      </c>
      <c r="T5460" s="122">
        <v>1.69064337E-4</v>
      </c>
      <c r="U5460" s="122">
        <v>1.9607164200000001E-4</v>
      </c>
      <c r="V5460" s="122">
        <v>2.2373133899999999E-4</v>
      </c>
      <c r="W5460" s="122">
        <v>2.52236361E-4</v>
      </c>
      <c r="X5460" s="122">
        <v>2.8131620399999999E-4</v>
      </c>
      <c r="Y5460" s="122">
        <v>3.1095296700000001E-4</v>
      </c>
      <c r="Z5460" s="122">
        <v>3.4180898699999999E-4</v>
      </c>
      <c r="AA5460" s="122">
        <v>3.73180821E-4</v>
      </c>
      <c r="AB5460" s="122">
        <v>4.04856309E-4</v>
      </c>
      <c r="AC5460" s="122">
        <v>4.3767348299999999E-4</v>
      </c>
      <c r="AD5460" s="122">
        <v>4.7022479400000001E-4</v>
      </c>
      <c r="AE5460" s="122">
        <v>5.0368905599999997E-4</v>
      </c>
      <c r="AF5460" s="122">
        <v>5.3788394399999998E-4</v>
      </c>
      <c r="AG5460" s="122">
        <v>5.7391269000000005E-4</v>
      </c>
      <c r="AH5460" s="122">
        <v>6.10508964E-4</v>
      </c>
      <c r="AI5460" s="122">
        <v>6.4799697299999998E-4</v>
      </c>
      <c r="AJ5460" s="122">
        <v>6.6038247599999999E-4</v>
      </c>
      <c r="AK5460" s="122">
        <v>6.7095798899999997E-4</v>
      </c>
      <c r="AL5460" s="122">
        <v>0</v>
      </c>
    </row>
    <row r="5461" spans="1:38" hidden="1" x14ac:dyDescent="0.25">
      <c r="A5461" s="122" t="s">
        <v>2244</v>
      </c>
      <c r="B5461" s="122">
        <v>1</v>
      </c>
      <c r="C5461" s="122" t="s">
        <v>2245</v>
      </c>
      <c r="D5461" s="122" t="s">
        <v>2095</v>
      </c>
      <c r="E5461" s="122">
        <v>99</v>
      </c>
      <c r="F5461" s="122">
        <v>0</v>
      </c>
      <c r="G5461" s="122">
        <v>0</v>
      </c>
      <c r="H5461" s="122">
        <v>0</v>
      </c>
      <c r="I5461" s="122">
        <v>0</v>
      </c>
      <c r="J5461" s="122">
        <v>2.16138E-7</v>
      </c>
      <c r="K5461" s="122">
        <v>6.4443599999999996E-7</v>
      </c>
      <c r="L5461" s="122">
        <v>5.7594810000000002E-6</v>
      </c>
      <c r="M5461" s="122">
        <v>1.5760835999999998E-5</v>
      </c>
      <c r="N5461" s="122">
        <v>3.0787068000000001E-5</v>
      </c>
      <c r="O5461" s="122">
        <v>5.1128570999999998E-5</v>
      </c>
      <c r="P5461" s="122">
        <v>7.6739597999999994E-5</v>
      </c>
      <c r="Q5461" s="122">
        <v>1.0274577299999999E-4</v>
      </c>
      <c r="R5461" s="122">
        <v>1.29548874E-4</v>
      </c>
      <c r="S5461" s="122">
        <v>1.57201941E-4</v>
      </c>
      <c r="T5461" s="122">
        <v>1.8562475099999999E-4</v>
      </c>
      <c r="U5461" s="122">
        <v>2.1453552899999999E-4</v>
      </c>
      <c r="V5461" s="122">
        <v>2.28154875E-4</v>
      </c>
      <c r="W5461" s="122">
        <v>2.5928272499999998E-4</v>
      </c>
      <c r="X5461" s="122">
        <v>2.9087136000000003E-4</v>
      </c>
      <c r="Y5461" s="122">
        <v>3.2352742499999998E-4</v>
      </c>
      <c r="Z5461" s="122">
        <v>3.5722837800000002E-4</v>
      </c>
      <c r="AA5461" s="122">
        <v>3.90719823E-4</v>
      </c>
      <c r="AB5461" s="122">
        <v>4.2462033900000001E-4</v>
      </c>
      <c r="AC5461" s="122">
        <v>4.5943645799999998E-4</v>
      </c>
      <c r="AD5461" s="122">
        <v>4.9459799999999996E-4</v>
      </c>
      <c r="AE5461" s="122">
        <v>5.3074011899999999E-4</v>
      </c>
      <c r="AF5461" s="122">
        <v>5.6708246399999999E-4</v>
      </c>
      <c r="AG5461" s="122">
        <v>6.0200399999999995E-4</v>
      </c>
      <c r="AH5461" s="122">
        <v>6.3788423399999995E-4</v>
      </c>
      <c r="AI5461" s="122">
        <v>6.7493731499999995E-4</v>
      </c>
      <c r="AJ5461" s="122">
        <v>6.8197174500000003E-4</v>
      </c>
      <c r="AK5461" s="122">
        <v>6.8801697900000005E-4</v>
      </c>
      <c r="AL5461" s="122">
        <v>0</v>
      </c>
    </row>
    <row r="5462" spans="1:38" hidden="1" x14ac:dyDescent="0.25">
      <c r="A5462" s="122" t="s">
        <v>2244</v>
      </c>
      <c r="B5462" s="122">
        <v>1</v>
      </c>
      <c r="C5462" s="122" t="s">
        <v>2245</v>
      </c>
      <c r="D5462" s="122" t="s">
        <v>2096</v>
      </c>
      <c r="E5462" s="122">
        <v>99</v>
      </c>
      <c r="F5462" s="122">
        <v>0</v>
      </c>
      <c r="G5462" s="122">
        <v>0</v>
      </c>
      <c r="H5462" s="122">
        <v>0</v>
      </c>
      <c r="I5462" s="122">
        <v>0</v>
      </c>
      <c r="J5462" s="122">
        <v>3.0232799999999998E-7</v>
      </c>
      <c r="K5462" s="122">
        <v>9.0366900000000002E-7</v>
      </c>
      <c r="L5462" s="122">
        <v>8.0912520000000003E-6</v>
      </c>
      <c r="M5462" s="122">
        <v>2.2195251E-5</v>
      </c>
      <c r="N5462" s="122">
        <v>4.3486170000000002E-5</v>
      </c>
      <c r="O5462" s="122">
        <v>7.2407556000000001E-5</v>
      </c>
      <c r="P5462" s="122">
        <v>1.09159635E-4</v>
      </c>
      <c r="Q5462" s="122">
        <v>1.46795493E-4</v>
      </c>
      <c r="R5462" s="122">
        <v>1.8485500800000001E-4</v>
      </c>
      <c r="S5462" s="122">
        <v>2.2331961600000001E-4</v>
      </c>
      <c r="T5462" s="122">
        <v>2.6147128799999998E-4</v>
      </c>
      <c r="U5462" s="122">
        <v>3.0016264200000001E-4</v>
      </c>
      <c r="V5462" s="122">
        <v>3.3990418799999998E-4</v>
      </c>
      <c r="W5462" s="122">
        <v>3.8111295300000001E-4</v>
      </c>
      <c r="X5462" s="122">
        <v>4.2421392000000001E-4</v>
      </c>
      <c r="Y5462" s="122">
        <v>4.6945438799999998E-4</v>
      </c>
      <c r="Z5462" s="122">
        <v>5.1615146700000004E-4</v>
      </c>
      <c r="AA5462" s="122">
        <v>5.6472218399999995E-4</v>
      </c>
      <c r="AB5462" s="122">
        <v>6.1489404599999998E-4</v>
      </c>
      <c r="AC5462" s="122">
        <v>6.6691766699999999E-4</v>
      </c>
      <c r="AD5462" s="122">
        <v>7.20175131E-4</v>
      </c>
      <c r="AE5462" s="122">
        <v>7.7302352400000004E-4</v>
      </c>
      <c r="AF5462" s="122">
        <v>8.2703415599999996E-4</v>
      </c>
      <c r="AG5462" s="122">
        <v>8.8407735000000005E-4</v>
      </c>
      <c r="AH5462" s="122">
        <v>9.4165293300000003E-4</v>
      </c>
      <c r="AI5462" s="122">
        <v>9.9899712900000008E-4</v>
      </c>
      <c r="AJ5462" s="122">
        <v>1.029616458E-3</v>
      </c>
      <c r="AK5462" s="122">
        <v>1.039265097E-3</v>
      </c>
      <c r="AL5462" s="122">
        <v>0</v>
      </c>
    </row>
    <row r="5463" spans="1:38" hidden="1" x14ac:dyDescent="0.25">
      <c r="A5463" s="122" t="s">
        <v>2244</v>
      </c>
      <c r="B5463" s="122">
        <v>1</v>
      </c>
      <c r="C5463" s="122" t="s">
        <v>2245</v>
      </c>
      <c r="D5463" s="122" t="s">
        <v>2097</v>
      </c>
      <c r="E5463" s="122">
        <v>99</v>
      </c>
      <c r="F5463" s="122">
        <v>0</v>
      </c>
      <c r="G5463" s="122">
        <v>0</v>
      </c>
      <c r="H5463" s="122">
        <v>0</v>
      </c>
      <c r="I5463" s="122">
        <v>0</v>
      </c>
      <c r="J5463" s="122">
        <v>2.4928799999999998E-7</v>
      </c>
      <c r="K5463" s="122">
        <v>7.4587499999999997E-7</v>
      </c>
      <c r="L5463" s="122">
        <v>6.6929849999999999E-6</v>
      </c>
      <c r="M5463" s="122">
        <v>1.8385653000000001E-5</v>
      </c>
      <c r="N5463" s="122">
        <v>3.6085101000000001E-5</v>
      </c>
      <c r="O5463" s="122">
        <v>6.0225593999999998E-5</v>
      </c>
      <c r="P5463" s="122">
        <v>9.1139958000000003E-5</v>
      </c>
      <c r="Q5463" s="122">
        <v>1.23323304E-4</v>
      </c>
      <c r="R5463" s="122">
        <v>1.5671662499999999E-4</v>
      </c>
      <c r="S5463" s="122">
        <v>1.91111739E-4</v>
      </c>
      <c r="T5463" s="122">
        <v>2.26185102E-4</v>
      </c>
      <c r="U5463" s="122">
        <v>2.6215020000000002E-4</v>
      </c>
      <c r="V5463" s="122">
        <v>2.98399725E-4</v>
      </c>
      <c r="W5463" s="122">
        <v>3.3500262900000002E-4</v>
      </c>
      <c r="X5463" s="122">
        <v>3.7280158500000002E-4</v>
      </c>
      <c r="Y5463" s="122">
        <v>4.12751976E-4</v>
      </c>
      <c r="Z5463" s="122">
        <v>4.5502419299999999E-4</v>
      </c>
      <c r="AA5463" s="122">
        <v>4.9864031100000001E-4</v>
      </c>
      <c r="AB5463" s="122">
        <v>5.4330463199999996E-4</v>
      </c>
      <c r="AC5463" s="122">
        <v>5.8846288800000002E-4</v>
      </c>
      <c r="AD5463" s="122">
        <v>6.3449763000000001E-4</v>
      </c>
      <c r="AE5463" s="122">
        <v>6.8102763300000003E-4</v>
      </c>
      <c r="AF5463" s="122">
        <v>7.27669683E-4</v>
      </c>
      <c r="AG5463" s="122">
        <v>7.7647510200000002E-4</v>
      </c>
      <c r="AH5463" s="122">
        <v>8.2629159600000005E-4</v>
      </c>
      <c r="AI5463" s="122">
        <v>8.7730016400000002E-4</v>
      </c>
      <c r="AJ5463" s="122">
        <v>9.0505467E-4</v>
      </c>
      <c r="AK5463" s="122">
        <v>9.17316855E-4</v>
      </c>
      <c r="AL5463" s="122">
        <v>0</v>
      </c>
    </row>
    <row r="5464" spans="1:38" hidden="1" x14ac:dyDescent="0.25">
      <c r="A5464" s="122" t="s">
        <v>2244</v>
      </c>
      <c r="B5464" s="122">
        <v>1</v>
      </c>
      <c r="C5464" s="122" t="s">
        <v>2245</v>
      </c>
      <c r="D5464" s="122" t="s">
        <v>2098</v>
      </c>
      <c r="E5464" s="122">
        <v>99</v>
      </c>
      <c r="F5464" s="122">
        <v>0</v>
      </c>
      <c r="G5464" s="122">
        <v>0</v>
      </c>
      <c r="H5464" s="122">
        <v>0</v>
      </c>
      <c r="I5464" s="122">
        <v>0</v>
      </c>
      <c r="J5464" s="122">
        <v>6.1658999999999996E-8</v>
      </c>
      <c r="K5464" s="122">
        <v>1.82988E-7</v>
      </c>
      <c r="L5464" s="122">
        <v>1.635621E-6</v>
      </c>
      <c r="M5464" s="122">
        <v>4.473261E-6</v>
      </c>
      <c r="N5464" s="122">
        <v>8.7303839999999999E-6</v>
      </c>
      <c r="O5464" s="122">
        <v>1.4519699999999999E-5</v>
      </c>
      <c r="P5464" s="122">
        <v>2.1915465000000001E-5</v>
      </c>
      <c r="Q5464" s="122">
        <v>2.9500847999999998E-5</v>
      </c>
      <c r="R5464" s="122">
        <v>3.7331540999999999E-5</v>
      </c>
      <c r="S5464" s="122">
        <v>4.5428759999999998E-5</v>
      </c>
      <c r="T5464" s="122">
        <v>5.3567747999999997E-5</v>
      </c>
      <c r="U5464" s="122">
        <v>6.1820108999999999E-5</v>
      </c>
      <c r="V5464" s="122">
        <v>7.0187169E-5</v>
      </c>
      <c r="W5464" s="122">
        <v>7.8635778000000003E-5</v>
      </c>
      <c r="X5464" s="122">
        <v>8.7250799999999995E-5</v>
      </c>
      <c r="Y5464" s="122">
        <v>9.5768361000000003E-5</v>
      </c>
      <c r="Z5464" s="122">
        <v>1.04359515E-4</v>
      </c>
      <c r="AA5464" s="122">
        <v>1.13425377E-4</v>
      </c>
      <c r="AB5464" s="122">
        <v>1.2253963800000001E-4</v>
      </c>
      <c r="AC5464" s="122">
        <v>1.31944956E-4</v>
      </c>
      <c r="AD5464" s="122">
        <v>1.4171890199999999E-4</v>
      </c>
      <c r="AE5464" s="122">
        <v>1.51147425E-4</v>
      </c>
      <c r="AF5464" s="122">
        <v>1.6139607899999999E-4</v>
      </c>
      <c r="AG5464" s="122">
        <v>1.7205380399999999E-4</v>
      </c>
      <c r="AH5464" s="122">
        <v>1.8326778600000001E-4</v>
      </c>
      <c r="AI5464" s="122">
        <v>1.9498829999999999E-4</v>
      </c>
      <c r="AJ5464" s="122">
        <v>1.9974134699999999E-4</v>
      </c>
      <c r="AK5464" s="122">
        <v>2.0417814300000001E-4</v>
      </c>
      <c r="AL5464" s="122">
        <v>0</v>
      </c>
    </row>
    <row r="5465" spans="1:38" hidden="1" x14ac:dyDescent="0.25">
      <c r="A5465" s="122" t="s">
        <v>2244</v>
      </c>
      <c r="B5465" s="122">
        <v>1</v>
      </c>
      <c r="C5465" s="122" t="s">
        <v>2245</v>
      </c>
      <c r="D5465" s="122" t="s">
        <v>2099</v>
      </c>
      <c r="E5465" s="122">
        <v>99</v>
      </c>
      <c r="F5465" s="122">
        <v>0</v>
      </c>
      <c r="G5465" s="122">
        <v>0</v>
      </c>
      <c r="H5465" s="122">
        <v>0</v>
      </c>
      <c r="I5465" s="122">
        <v>0</v>
      </c>
      <c r="J5465" s="122">
        <v>4.76697E-7</v>
      </c>
      <c r="K5465" s="122">
        <v>1.4241240000000001E-6</v>
      </c>
      <c r="L5465" s="122">
        <v>1.2776673E-5</v>
      </c>
      <c r="M5465" s="122">
        <v>3.4968609000000001E-5</v>
      </c>
      <c r="N5465" s="122">
        <v>6.8281044000000006E-5</v>
      </c>
      <c r="O5465" s="122">
        <v>1.13437311E-4</v>
      </c>
      <c r="P5465" s="122">
        <v>1.7078880000000001E-4</v>
      </c>
      <c r="Q5465" s="122">
        <v>2.2924882499999999E-4</v>
      </c>
      <c r="R5465" s="122">
        <v>2.8851439500000002E-4</v>
      </c>
      <c r="S5465" s="122">
        <v>3.4914243E-4</v>
      </c>
      <c r="T5465" s="122">
        <v>4.1002174200000001E-4</v>
      </c>
      <c r="U5465" s="122">
        <v>4.7116028699999997E-4</v>
      </c>
      <c r="V5465" s="122">
        <v>5.32178166E-4</v>
      </c>
      <c r="W5465" s="122">
        <v>5.9264376599999999E-4</v>
      </c>
      <c r="X5465" s="122">
        <v>6.5228459399999995E-4</v>
      </c>
      <c r="Y5465" s="122">
        <v>7.13197719E-4</v>
      </c>
      <c r="Z5465" s="122">
        <v>7.7642338800000001E-4</v>
      </c>
      <c r="AA5465" s="122">
        <v>8.4381601200000001E-4</v>
      </c>
      <c r="AB5465" s="122">
        <v>9.1328846700000003E-4</v>
      </c>
      <c r="AC5465" s="122">
        <v>9.8469157800000007E-4</v>
      </c>
      <c r="AD5465" s="122">
        <v>1.0573457700000001E-3</v>
      </c>
      <c r="AE5465" s="122">
        <v>1.129769238E-3</v>
      </c>
      <c r="AF5465" s="122">
        <v>1.205808708E-3</v>
      </c>
      <c r="AG5465" s="122">
        <v>1.28507964E-3</v>
      </c>
      <c r="AH5465" s="122">
        <v>1.3658058569999999E-3</v>
      </c>
      <c r="AI5465" s="122">
        <v>1.4466938460000001E-3</v>
      </c>
      <c r="AJ5465" s="122">
        <v>1.476147621E-3</v>
      </c>
      <c r="AK5465" s="122">
        <v>1.495472082E-3</v>
      </c>
      <c r="AL5465" s="122">
        <v>0</v>
      </c>
    </row>
    <row r="5466" spans="1:38" hidden="1" x14ac:dyDescent="0.25">
      <c r="A5466" s="122" t="s">
        <v>2244</v>
      </c>
      <c r="B5466" s="122">
        <v>1</v>
      </c>
      <c r="C5466" s="122" t="s">
        <v>2245</v>
      </c>
      <c r="D5466" s="122" t="s">
        <v>2100</v>
      </c>
      <c r="E5466" s="122">
        <v>99</v>
      </c>
      <c r="F5466" s="122">
        <v>0</v>
      </c>
      <c r="G5466" s="122">
        <v>0</v>
      </c>
      <c r="H5466" s="122">
        <v>0</v>
      </c>
      <c r="I5466" s="122">
        <v>0</v>
      </c>
      <c r="J5466" s="122">
        <v>2.2873499999999999E-7</v>
      </c>
      <c r="K5466" s="122">
        <v>6.8554200000000004E-7</v>
      </c>
      <c r="L5466" s="122">
        <v>6.1705410000000001E-6</v>
      </c>
      <c r="M5466" s="122">
        <v>1.6981418999999998E-5</v>
      </c>
      <c r="N5466" s="122">
        <v>3.3374094E-5</v>
      </c>
      <c r="O5466" s="122">
        <v>5.5858413000000003E-5</v>
      </c>
      <c r="P5466" s="122">
        <v>8.4664437000000003E-5</v>
      </c>
      <c r="Q5466" s="122">
        <v>1.14331698E-4</v>
      </c>
      <c r="R5466" s="122">
        <v>1.44576432E-4</v>
      </c>
      <c r="S5466" s="122">
        <v>1.7571820499999999E-4</v>
      </c>
      <c r="T5466" s="122">
        <v>2.07459993E-4</v>
      </c>
      <c r="U5466" s="122">
        <v>2.3998809899999999E-4</v>
      </c>
      <c r="V5466" s="122">
        <v>2.7380507699999998E-4</v>
      </c>
      <c r="W5466" s="122">
        <v>3.0856152600000001E-4</v>
      </c>
      <c r="X5466" s="122">
        <v>3.4408241399999998E-4</v>
      </c>
      <c r="Y5466" s="122">
        <v>3.8039757600000001E-4</v>
      </c>
      <c r="Z5466" s="122">
        <v>4.1746325399999999E-4</v>
      </c>
      <c r="AA5466" s="122">
        <v>4.5649472700000002E-4</v>
      </c>
      <c r="AB5466" s="122">
        <v>4.9616732099999996E-4</v>
      </c>
      <c r="AC5466" s="122">
        <v>5.3776460400000001E-4</v>
      </c>
      <c r="AD5466" s="122">
        <v>5.8048036800000002E-4</v>
      </c>
      <c r="AE5466" s="122">
        <v>6.2365161299999996E-4</v>
      </c>
      <c r="AF5466" s="122">
        <v>6.6932369400000003E-4</v>
      </c>
      <c r="AG5466" s="122">
        <v>7.1736467399999997E-4</v>
      </c>
      <c r="AH5466" s="122">
        <v>7.6702337399999995E-4</v>
      </c>
      <c r="AI5466" s="122">
        <v>8.1718529100000003E-4</v>
      </c>
      <c r="AJ5466" s="122">
        <v>8.3679948299999996E-4</v>
      </c>
      <c r="AK5466" s="122">
        <v>8.4920885400000001E-4</v>
      </c>
      <c r="AL5466" s="122">
        <v>0</v>
      </c>
    </row>
    <row r="5467" spans="1:38" hidden="1" x14ac:dyDescent="0.25">
      <c r="A5467" s="122" t="s">
        <v>2244</v>
      </c>
      <c r="B5467" s="122">
        <v>1</v>
      </c>
      <c r="C5467" s="122" t="s">
        <v>2245</v>
      </c>
      <c r="D5467" s="122" t="s">
        <v>2101</v>
      </c>
      <c r="E5467" s="122">
        <v>99</v>
      </c>
      <c r="F5467" s="122">
        <v>0</v>
      </c>
      <c r="G5467" s="122">
        <v>0</v>
      </c>
      <c r="H5467" s="122">
        <v>0</v>
      </c>
      <c r="I5467" s="122">
        <v>0</v>
      </c>
      <c r="J5467" s="122">
        <v>2.6453699999999998E-7</v>
      </c>
      <c r="K5467" s="122">
        <v>7.9162200000000005E-7</v>
      </c>
      <c r="L5467" s="122">
        <v>7.1113379999999998E-6</v>
      </c>
      <c r="M5467" s="122">
        <v>1.9539936000000001E-5</v>
      </c>
      <c r="N5467" s="122">
        <v>3.8285597999999999E-5</v>
      </c>
      <c r="O5467" s="122">
        <v>6.3749438999999997E-5</v>
      </c>
      <c r="P5467" s="122">
        <v>9.6223842E-5</v>
      </c>
      <c r="Q5467" s="122">
        <v>1.2943749000000001E-4</v>
      </c>
      <c r="R5467" s="122">
        <v>1.6346994299999999E-4</v>
      </c>
      <c r="S5467" s="122">
        <v>1.9852208999999999E-4</v>
      </c>
      <c r="T5467" s="122">
        <v>2.3437381500000001E-4</v>
      </c>
      <c r="U5467" s="122">
        <v>2.7142822200000002E-4</v>
      </c>
      <c r="V5467" s="122">
        <v>3.0981791099999998E-4</v>
      </c>
      <c r="W5467" s="122">
        <v>3.4888054500000002E-4</v>
      </c>
      <c r="X5467" s="122">
        <v>3.8847092700000001E-4</v>
      </c>
      <c r="Y5467" s="122">
        <v>4.2936874500000002E-4</v>
      </c>
      <c r="Z5467" s="122">
        <v>4.7131940699999999E-4</v>
      </c>
      <c r="AA5467" s="122">
        <v>5.1323492999999997E-4</v>
      </c>
      <c r="AB5467" s="122">
        <v>5.5600506000000002E-4</v>
      </c>
      <c r="AC5467" s="122">
        <v>6.0016152299999996E-4</v>
      </c>
      <c r="AD5467" s="122">
        <v>6.4504397100000001E-4</v>
      </c>
      <c r="AE5467" s="122">
        <v>6.9090765900000001E-4</v>
      </c>
      <c r="AF5467" s="122">
        <v>7.3788982799999998E-4</v>
      </c>
      <c r="AG5467" s="122">
        <v>7.8719117099999999E-4</v>
      </c>
      <c r="AH5467" s="122">
        <v>8.3775619200000004E-4</v>
      </c>
      <c r="AI5467" s="122">
        <v>8.8969163400000003E-4</v>
      </c>
      <c r="AJ5467" s="122">
        <v>9.0238609499999998E-4</v>
      </c>
      <c r="AK5467" s="122">
        <v>9.1777167299999997E-4</v>
      </c>
      <c r="AL5467" s="122">
        <v>0</v>
      </c>
    </row>
    <row r="5468" spans="1:38" hidden="1" x14ac:dyDescent="0.25">
      <c r="A5468" s="122" t="s">
        <v>2244</v>
      </c>
      <c r="B5468" s="122">
        <v>1</v>
      </c>
      <c r="C5468" s="122" t="s">
        <v>2245</v>
      </c>
      <c r="D5468" s="122" t="s">
        <v>2135</v>
      </c>
      <c r="E5468" s="122">
        <v>99</v>
      </c>
      <c r="F5468" s="122">
        <v>0</v>
      </c>
      <c r="G5468" s="122">
        <v>0</v>
      </c>
      <c r="H5468" s="122">
        <v>0</v>
      </c>
      <c r="I5468" s="122">
        <v>0</v>
      </c>
      <c r="J5468" s="122">
        <v>2.6519999999999999E-9</v>
      </c>
      <c r="K5468" s="122">
        <v>8.6189999999999993E-9</v>
      </c>
      <c r="L5468" s="122">
        <v>7.8233999999999998E-8</v>
      </c>
      <c r="M5468" s="122">
        <v>2.22768E-7</v>
      </c>
      <c r="N5468" s="122">
        <v>4.50177E-7</v>
      </c>
      <c r="O5468" s="122">
        <v>7.7173199999999999E-7</v>
      </c>
      <c r="P5468" s="122">
        <v>1.1967149999999999E-6</v>
      </c>
      <c r="Q5468" s="122">
        <v>1.593189E-6</v>
      </c>
      <c r="R5468" s="122">
        <v>1.9883370000000001E-6</v>
      </c>
      <c r="S5468" s="122">
        <v>2.3848110000000001E-6</v>
      </c>
      <c r="T5468" s="122">
        <v>2.779959E-6</v>
      </c>
      <c r="U5468" s="122">
        <v>3.1751069999999999E-6</v>
      </c>
      <c r="V5468" s="122">
        <v>3.5119109999999999E-6</v>
      </c>
      <c r="W5468" s="122">
        <v>3.771807E-6</v>
      </c>
      <c r="X5468" s="122">
        <v>3.9985529999999999E-6</v>
      </c>
      <c r="Y5468" s="122">
        <v>4.1861819999999998E-6</v>
      </c>
      <c r="Z5468" s="122">
        <v>4.3327050000000004E-6</v>
      </c>
      <c r="AA5468" s="122">
        <v>4.5707220000000003E-6</v>
      </c>
      <c r="AB5468" s="122">
        <v>4.9274160000000001E-6</v>
      </c>
      <c r="AC5468" s="122">
        <v>5.2894139999999997E-6</v>
      </c>
      <c r="AD5468" s="122">
        <v>5.6494230000000001E-6</v>
      </c>
      <c r="AE5468" s="122">
        <v>6.0114209999999997E-6</v>
      </c>
      <c r="AF5468" s="122">
        <v>6.3780599999999997E-6</v>
      </c>
      <c r="AG5468" s="122">
        <v>6.7559699999999998E-6</v>
      </c>
      <c r="AH5468" s="122">
        <v>7.1451509999999999E-6</v>
      </c>
      <c r="AI5468" s="122">
        <v>7.5409619999999997E-6</v>
      </c>
      <c r="AJ5468" s="122">
        <v>7.6026209999999998E-6</v>
      </c>
      <c r="AK5468" s="122">
        <v>7.6861590000000006E-6</v>
      </c>
      <c r="AL5468" s="122">
        <v>0</v>
      </c>
    </row>
    <row r="5469" spans="1:38" hidden="1" x14ac:dyDescent="0.25">
      <c r="A5469" s="122" t="s">
        <v>2244</v>
      </c>
      <c r="B5469" s="122">
        <v>1</v>
      </c>
      <c r="C5469" s="122" t="s">
        <v>2245</v>
      </c>
      <c r="D5469" s="122" t="s">
        <v>2102</v>
      </c>
      <c r="E5469" s="122">
        <v>99</v>
      </c>
      <c r="F5469" s="122">
        <v>0</v>
      </c>
      <c r="G5469" s="122">
        <v>0</v>
      </c>
      <c r="H5469" s="122">
        <v>0</v>
      </c>
      <c r="I5469" s="122">
        <v>0</v>
      </c>
      <c r="J5469" s="122">
        <v>1.3326299999999999E-7</v>
      </c>
      <c r="K5469" s="122">
        <v>4.0045200000000002E-7</v>
      </c>
      <c r="L5469" s="122">
        <v>3.5981010000000001E-6</v>
      </c>
      <c r="M5469" s="122">
        <v>9.8999160000000003E-6</v>
      </c>
      <c r="N5469" s="122">
        <v>1.9447115999999999E-5</v>
      </c>
      <c r="O5469" s="122">
        <v>3.2418047999999998E-5</v>
      </c>
      <c r="P5469" s="122">
        <v>4.8879011999999997E-5</v>
      </c>
      <c r="Q5469" s="122">
        <v>6.5462631000000004E-5</v>
      </c>
      <c r="R5469" s="122">
        <v>8.2347915000000006E-5</v>
      </c>
      <c r="S5469" s="122">
        <v>9.9734427000000006E-5</v>
      </c>
      <c r="T5469" s="122">
        <v>1.17803829E-4</v>
      </c>
      <c r="U5469" s="122">
        <v>1.3621997999999999E-4</v>
      </c>
      <c r="V5469" s="122">
        <v>1.5404075699999999E-4</v>
      </c>
      <c r="W5469" s="122">
        <v>1.7352433799999999E-4</v>
      </c>
      <c r="X5469" s="122">
        <v>1.9330759499999999E-4</v>
      </c>
      <c r="Y5469" s="122">
        <v>2.13116709E-4</v>
      </c>
      <c r="Z5469" s="122">
        <v>2.3350395899999999E-4</v>
      </c>
      <c r="AA5469" s="122">
        <v>2.5435995000000001E-4</v>
      </c>
      <c r="AB5469" s="122">
        <v>2.7538102799999999E-4</v>
      </c>
      <c r="AC5469" s="122">
        <v>2.9693648399999999E-4</v>
      </c>
      <c r="AD5469" s="122">
        <v>3.1851116699999998E-4</v>
      </c>
      <c r="AE5469" s="122">
        <v>3.4005468900000002E-4</v>
      </c>
      <c r="AF5469" s="122">
        <v>3.6227049300000002E-4</v>
      </c>
      <c r="AG5469" s="122">
        <v>3.8522090100000001E-4</v>
      </c>
      <c r="AH5469" s="122">
        <v>4.0792202099999999E-4</v>
      </c>
      <c r="AI5469" s="122">
        <v>4.3151421299999999E-4</v>
      </c>
      <c r="AJ5469" s="122">
        <v>4.3354431899999998E-4</v>
      </c>
      <c r="AK5469" s="122">
        <v>4.38928542E-4</v>
      </c>
      <c r="AL5469" s="122">
        <v>0</v>
      </c>
    </row>
    <row r="5470" spans="1:38" hidden="1" x14ac:dyDescent="0.25">
      <c r="A5470" s="122" t="s">
        <v>2244</v>
      </c>
      <c r="B5470" s="122">
        <v>1</v>
      </c>
      <c r="C5470" s="122" t="s">
        <v>2245</v>
      </c>
      <c r="D5470" s="122" t="s">
        <v>2103</v>
      </c>
      <c r="E5470" s="122">
        <v>99</v>
      </c>
      <c r="F5470" s="122">
        <v>0</v>
      </c>
      <c r="G5470" s="122">
        <v>0</v>
      </c>
      <c r="H5470" s="122">
        <v>0</v>
      </c>
      <c r="I5470" s="122">
        <v>0</v>
      </c>
      <c r="J5470" s="122">
        <v>4.2431999999999999E-8</v>
      </c>
      <c r="K5470" s="122">
        <v>1.2928500000000001E-7</v>
      </c>
      <c r="L5470" s="122">
        <v>1.16025E-6</v>
      </c>
      <c r="M5470" s="122">
        <v>3.1724549999999999E-6</v>
      </c>
      <c r="N5470" s="122">
        <v>6.1877790000000003E-6</v>
      </c>
      <c r="O5470" s="122">
        <v>1.0287108E-5</v>
      </c>
      <c r="P5470" s="122">
        <v>1.5508895999999999E-5</v>
      </c>
      <c r="Q5470" s="122">
        <v>2.0810244E-5</v>
      </c>
      <c r="R5470" s="122">
        <v>2.6261430000000001E-5</v>
      </c>
      <c r="S5470" s="122">
        <v>3.1976490000000001E-5</v>
      </c>
      <c r="T5470" s="122">
        <v>3.7922936999999997E-5</v>
      </c>
      <c r="U5470" s="122">
        <v>4.4068284000000002E-5</v>
      </c>
      <c r="V5470" s="122">
        <v>5.0517947999999998E-5</v>
      </c>
      <c r="W5470" s="122">
        <v>5.7165186000000001E-5</v>
      </c>
      <c r="X5470" s="122">
        <v>6.4029887999999995E-5</v>
      </c>
      <c r="Y5470" s="122">
        <v>7.0874699999999994E-5</v>
      </c>
      <c r="Z5470" s="122">
        <v>7.7875979999999996E-5</v>
      </c>
      <c r="AA5470" s="122">
        <v>8.5168317000000002E-5</v>
      </c>
      <c r="AB5470" s="122">
        <v>9.2651598E-5</v>
      </c>
      <c r="AC5470" s="122">
        <v>1.00721634E-4</v>
      </c>
      <c r="AD5470" s="122">
        <v>1.08869904E-4</v>
      </c>
      <c r="AE5470" s="122">
        <v>1.1730392699999999E-4</v>
      </c>
      <c r="AF5470" s="122">
        <v>1.2624116700000001E-4</v>
      </c>
      <c r="AG5470" s="122">
        <v>1.3574527199999999E-4</v>
      </c>
      <c r="AH5470" s="122">
        <v>1.45208271E-4</v>
      </c>
      <c r="AI5470" s="122">
        <v>1.5504984300000001E-4</v>
      </c>
      <c r="AJ5470" s="122">
        <v>1.5926055599999999E-4</v>
      </c>
      <c r="AK5470" s="122">
        <v>1.64305986E-4</v>
      </c>
      <c r="AL5470" s="122">
        <v>0</v>
      </c>
    </row>
    <row r="5471" spans="1:38" hidden="1" x14ac:dyDescent="0.25">
      <c r="A5471" s="122" t="s">
        <v>2244</v>
      </c>
      <c r="B5471" s="122">
        <v>1</v>
      </c>
      <c r="C5471" s="122" t="s">
        <v>2245</v>
      </c>
      <c r="D5471" s="122" t="s">
        <v>2104</v>
      </c>
      <c r="E5471" s="122">
        <v>99</v>
      </c>
      <c r="F5471" s="122">
        <v>0</v>
      </c>
      <c r="G5471" s="122">
        <v>0</v>
      </c>
      <c r="H5471" s="122">
        <v>0</v>
      </c>
      <c r="I5471" s="122">
        <v>0</v>
      </c>
      <c r="J5471" s="122">
        <v>3.56694E-7</v>
      </c>
      <c r="K5471" s="122">
        <v>1.08069E-6</v>
      </c>
      <c r="L5471" s="122">
        <v>9.8203559999999997E-6</v>
      </c>
      <c r="M5471" s="122">
        <v>2.7295710000000001E-5</v>
      </c>
      <c r="N5471" s="122">
        <v>5.4144558000000002E-5</v>
      </c>
      <c r="O5471" s="122">
        <v>9.1112774999999998E-5</v>
      </c>
      <c r="P5471" s="122">
        <v>1.3868435100000001E-4</v>
      </c>
      <c r="Q5471" s="122">
        <v>1.8838349400000001E-4</v>
      </c>
      <c r="R5471" s="122">
        <v>2.3984621699999999E-4</v>
      </c>
      <c r="S5471" s="122">
        <v>2.92859697E-4</v>
      </c>
      <c r="T5471" s="122">
        <v>3.4876916099999997E-4</v>
      </c>
      <c r="U5471" s="122">
        <v>4.0807782600000002E-4</v>
      </c>
      <c r="V5471" s="122">
        <v>4.7285159999999998E-4</v>
      </c>
      <c r="W5471" s="122">
        <v>5.4030522000000003E-4</v>
      </c>
      <c r="X5471" s="122">
        <v>6.1048376999999995E-4</v>
      </c>
      <c r="Y5471" s="122">
        <v>6.80639115E-4</v>
      </c>
      <c r="Z5471" s="122">
        <v>7.5260511300000003E-4</v>
      </c>
      <c r="AA5471" s="122">
        <v>8.2467851700000002E-4</v>
      </c>
      <c r="AB5471" s="122">
        <v>8.99773212E-4</v>
      </c>
      <c r="AC5471" s="122">
        <v>9.7792964100000004E-4</v>
      </c>
      <c r="AD5471" s="122">
        <v>1.0579060049999999E-3</v>
      </c>
      <c r="AE5471" s="122">
        <v>1.1414526239999999E-3</v>
      </c>
      <c r="AF5471" s="122">
        <v>1.2309669060000001E-3</v>
      </c>
      <c r="AG5471" s="122">
        <v>1.3235939730000001E-3</v>
      </c>
      <c r="AH5471" s="122">
        <v>1.4210649179999999E-3</v>
      </c>
      <c r="AI5471" s="122">
        <v>1.521541905E-3</v>
      </c>
      <c r="AJ5471" s="122">
        <v>1.5332591039999999E-3</v>
      </c>
      <c r="AK5471" s="122">
        <v>1.569919689E-3</v>
      </c>
      <c r="AL5471" s="122">
        <v>0</v>
      </c>
    </row>
    <row r="5472" spans="1:38" hidden="1" x14ac:dyDescent="0.25">
      <c r="A5472" s="122" t="s">
        <v>2244</v>
      </c>
      <c r="B5472" s="122">
        <v>1</v>
      </c>
      <c r="C5472" s="122" t="s">
        <v>2245</v>
      </c>
      <c r="D5472" s="122" t="s">
        <v>2105</v>
      </c>
      <c r="E5472" s="122">
        <v>99</v>
      </c>
      <c r="F5472" s="122">
        <v>0</v>
      </c>
      <c r="G5472" s="122">
        <v>0</v>
      </c>
      <c r="H5472" s="122">
        <v>0</v>
      </c>
      <c r="I5472" s="122">
        <v>0</v>
      </c>
      <c r="J5472" s="122">
        <v>3.1824000000000001E-8</v>
      </c>
      <c r="K5472" s="122">
        <v>9.5471999999999996E-8</v>
      </c>
      <c r="L5472" s="122">
        <v>8.51292E-7</v>
      </c>
      <c r="M5472" s="122">
        <v>2.3158590000000001E-6</v>
      </c>
      <c r="N5472" s="122">
        <v>4.4898359999999999E-6</v>
      </c>
      <c r="O5472" s="122">
        <v>7.3844939999999996E-6</v>
      </c>
      <c r="P5472" s="122">
        <v>1.1017733999999999E-5</v>
      </c>
      <c r="Q5472" s="122">
        <v>1.4663571E-5</v>
      </c>
      <c r="R5472" s="122">
        <v>1.8383000999999999E-5</v>
      </c>
      <c r="S5472" s="122">
        <v>2.2212489000000001E-5</v>
      </c>
      <c r="T5472" s="122">
        <v>2.6288613E-5</v>
      </c>
      <c r="U5472" s="122">
        <v>3.0286503E-5</v>
      </c>
      <c r="V5472" s="122">
        <v>3.4436883000000002E-5</v>
      </c>
      <c r="W5472" s="122">
        <v>3.8684060999999998E-5</v>
      </c>
      <c r="X5472" s="122">
        <v>4.3121519999999998E-5</v>
      </c>
      <c r="Y5472" s="122">
        <v>4.7896445999999997E-5</v>
      </c>
      <c r="Z5472" s="122">
        <v>5.3038674E-5</v>
      </c>
      <c r="AA5472" s="122">
        <v>5.8530302999999999E-5</v>
      </c>
      <c r="AB5472" s="122">
        <v>6.4792338000000004E-5</v>
      </c>
      <c r="AC5472" s="122">
        <v>7.1819474999999997E-5</v>
      </c>
      <c r="AD5472" s="122">
        <v>7.8644397000000001E-5</v>
      </c>
      <c r="AE5472" s="122">
        <v>8.5921485000000006E-5</v>
      </c>
      <c r="AF5472" s="122">
        <v>9.1593450000000006E-5</v>
      </c>
      <c r="AG5472" s="122">
        <v>9.7475586000000001E-5</v>
      </c>
      <c r="AH5472" s="122">
        <v>1.03941825E-4</v>
      </c>
      <c r="AI5472" s="122">
        <v>1.10656026E-4</v>
      </c>
      <c r="AJ5472" s="122">
        <v>1.14213684E-4</v>
      </c>
      <c r="AK5472" s="122">
        <v>1.1530564500000001E-4</v>
      </c>
      <c r="AL5472" s="122">
        <v>0</v>
      </c>
    </row>
    <row r="5473" spans="1:38" hidden="1" x14ac:dyDescent="0.25">
      <c r="A5473" s="122" t="s">
        <v>2244</v>
      </c>
      <c r="B5473" s="122">
        <v>1</v>
      </c>
      <c r="C5473" s="122" t="s">
        <v>2245</v>
      </c>
      <c r="D5473" s="122" t="s">
        <v>475</v>
      </c>
      <c r="E5473" s="122">
        <v>99</v>
      </c>
      <c r="F5473" s="122">
        <v>0</v>
      </c>
      <c r="G5473" s="122">
        <v>0</v>
      </c>
      <c r="H5473" s="122">
        <v>0</v>
      </c>
      <c r="I5473" s="122">
        <v>0</v>
      </c>
      <c r="J5473" s="122">
        <v>8.1548999999999998E-8</v>
      </c>
      <c r="K5473" s="122">
        <v>2.43984E-7</v>
      </c>
      <c r="L5473" s="122">
        <v>2.1912150000000001E-6</v>
      </c>
      <c r="M5473" s="122">
        <v>6.012084E-6</v>
      </c>
      <c r="N5473" s="122">
        <v>1.1758304999999999E-5</v>
      </c>
      <c r="O5473" s="122">
        <v>1.9539273000000001E-5</v>
      </c>
      <c r="P5473" s="122">
        <v>2.9410017000000001E-5</v>
      </c>
      <c r="Q5473" s="122">
        <v>3.9461759999999999E-5</v>
      </c>
      <c r="R5473" s="122">
        <v>4.9785333000000003E-5</v>
      </c>
      <c r="S5473" s="122">
        <v>6.0454329000000001E-5</v>
      </c>
      <c r="T5473" s="122">
        <v>7.1333496E-5</v>
      </c>
      <c r="U5473" s="122">
        <v>8.2572672000000007E-5</v>
      </c>
      <c r="V5473" s="122">
        <v>9.3999476999999997E-5</v>
      </c>
      <c r="W5473" s="122">
        <v>1.05680874E-4</v>
      </c>
      <c r="X5473" s="122">
        <v>1.17800514E-4</v>
      </c>
      <c r="Y5473" s="122">
        <v>1.3056525300000001E-4</v>
      </c>
      <c r="Z5473" s="122">
        <v>1.4381398199999999E-4</v>
      </c>
      <c r="AA5473" s="122">
        <v>1.5717741E-4</v>
      </c>
      <c r="AB5473" s="122">
        <v>1.71034773E-4</v>
      </c>
      <c r="AC5473" s="122">
        <v>1.8530385900000001E-4</v>
      </c>
      <c r="AD5473" s="122">
        <v>2.0013649500000001E-4</v>
      </c>
      <c r="AE5473" s="122">
        <v>2.15168694E-4</v>
      </c>
      <c r="AF5473" s="122">
        <v>2.3094477899999999E-4</v>
      </c>
      <c r="AG5473" s="122">
        <v>2.4692374199999998E-4</v>
      </c>
      <c r="AH5473" s="122">
        <v>2.6332238400000001E-4</v>
      </c>
      <c r="AI5473" s="122">
        <v>2.8000943100000002E-4</v>
      </c>
      <c r="AJ5473" s="122">
        <v>2.87593488E-4</v>
      </c>
      <c r="AK5473" s="122">
        <v>2.9218012200000001E-4</v>
      </c>
      <c r="AL5473" s="122">
        <v>0</v>
      </c>
    </row>
    <row r="5474" spans="1:38" hidden="1" x14ac:dyDescent="0.25">
      <c r="A5474" s="122" t="s">
        <v>2244</v>
      </c>
      <c r="B5474" s="122">
        <v>1</v>
      </c>
      <c r="C5474" s="122" t="s">
        <v>2245</v>
      </c>
      <c r="D5474" s="122" t="s">
        <v>2106</v>
      </c>
      <c r="E5474" s="122">
        <v>99</v>
      </c>
      <c r="F5474" s="122">
        <v>0</v>
      </c>
      <c r="G5474" s="122">
        <v>0</v>
      </c>
      <c r="H5474" s="122">
        <v>0</v>
      </c>
      <c r="I5474" s="122">
        <v>0</v>
      </c>
      <c r="J5474" s="122">
        <v>5.7018000000000001E-8</v>
      </c>
      <c r="K5474" s="122">
        <v>1.7039100000000001E-7</v>
      </c>
      <c r="L5474" s="122">
        <v>1.5381599999999999E-6</v>
      </c>
      <c r="M5474" s="122">
        <v>4.2398849999999996E-6</v>
      </c>
      <c r="N5474" s="122">
        <v>8.3610929999999995E-6</v>
      </c>
      <c r="O5474" s="122">
        <v>1.4006537999999999E-5</v>
      </c>
      <c r="P5474" s="122">
        <v>2.1276995999999999E-5</v>
      </c>
      <c r="Q5474" s="122">
        <v>2.8808013000000002E-5</v>
      </c>
      <c r="R5474" s="122">
        <v>3.6557819999999999E-5</v>
      </c>
      <c r="S5474" s="122">
        <v>4.4501223000000003E-5</v>
      </c>
      <c r="T5474" s="122">
        <v>5.2607061E-5</v>
      </c>
      <c r="U5474" s="122">
        <v>6.0868704E-5</v>
      </c>
      <c r="V5474" s="122">
        <v>6.9378972000000004E-5</v>
      </c>
      <c r="W5474" s="122">
        <v>7.7776530000000005E-5</v>
      </c>
      <c r="X5474" s="122">
        <v>8.6292764999999999E-5</v>
      </c>
      <c r="Y5474" s="122">
        <v>9.4797066000000001E-5</v>
      </c>
      <c r="Z5474" s="122">
        <v>1.03506897E-4</v>
      </c>
      <c r="AA5474" s="122">
        <v>1.12739835E-4</v>
      </c>
      <c r="AB5474" s="122">
        <v>1.2222471300000001E-4</v>
      </c>
      <c r="AC5474" s="122">
        <v>1.31818323E-4</v>
      </c>
      <c r="AD5474" s="122">
        <v>1.42042446E-4</v>
      </c>
      <c r="AE5474" s="122">
        <v>1.5210081899999999E-4</v>
      </c>
      <c r="AF5474" s="122">
        <v>1.62770478E-4</v>
      </c>
      <c r="AG5474" s="122">
        <v>1.7394070199999999E-4</v>
      </c>
      <c r="AH5474" s="122">
        <v>1.85311152E-4</v>
      </c>
      <c r="AI5474" s="122">
        <v>1.9716360300000001E-4</v>
      </c>
      <c r="AJ5474" s="122">
        <v>2.02024056E-4</v>
      </c>
      <c r="AK5474" s="122">
        <v>2.0666969699999999E-4</v>
      </c>
      <c r="AL5474" s="122">
        <v>0</v>
      </c>
    </row>
    <row r="5475" spans="1:38" hidden="1" x14ac:dyDescent="0.25">
      <c r="A5475" s="122" t="s">
        <v>2244</v>
      </c>
      <c r="B5475" s="122">
        <v>1</v>
      </c>
      <c r="C5475" s="122" t="s">
        <v>2245</v>
      </c>
      <c r="D5475" s="122" t="s">
        <v>2107</v>
      </c>
      <c r="E5475" s="122">
        <v>99</v>
      </c>
      <c r="F5475" s="122">
        <v>0</v>
      </c>
      <c r="G5475" s="122">
        <v>0</v>
      </c>
      <c r="H5475" s="122">
        <v>0</v>
      </c>
      <c r="I5475" s="122">
        <v>0</v>
      </c>
      <c r="J5475" s="122">
        <v>3.9779999999999998E-7</v>
      </c>
      <c r="K5475" s="122">
        <v>1.189422E-6</v>
      </c>
      <c r="L5475" s="122">
        <v>1.0670322E-5</v>
      </c>
      <c r="M5475" s="122">
        <v>2.9299296000000002E-5</v>
      </c>
      <c r="N5475" s="122">
        <v>5.7460884E-5</v>
      </c>
      <c r="O5475" s="122">
        <v>9.5814770999999997E-5</v>
      </c>
      <c r="P5475" s="122">
        <v>1.4467389300000001E-4</v>
      </c>
      <c r="Q5475" s="122">
        <v>1.9486630799999999E-4</v>
      </c>
      <c r="R5475" s="122">
        <v>2.4636881100000002E-4</v>
      </c>
      <c r="S5475" s="122">
        <v>2.9908062600000001E-4</v>
      </c>
      <c r="T5475" s="122">
        <v>3.5208813900000001E-4</v>
      </c>
      <c r="U5475" s="122">
        <v>4.0557301200000001E-4</v>
      </c>
      <c r="V5475" s="122">
        <v>4.5929855399999997E-4</v>
      </c>
      <c r="W5475" s="122">
        <v>5.1422346299999995E-4</v>
      </c>
      <c r="X5475" s="122">
        <v>5.7124477799999998E-4</v>
      </c>
      <c r="Y5475" s="122">
        <v>6.3065421900000002E-4</v>
      </c>
      <c r="Z5475" s="122">
        <v>6.9167607600000003E-4</v>
      </c>
      <c r="AA5475" s="122">
        <v>7.5378260100000003E-4</v>
      </c>
      <c r="AB5475" s="122">
        <v>8.1616626000000005E-4</v>
      </c>
      <c r="AC5475" s="122">
        <v>8.7971746200000002E-4</v>
      </c>
      <c r="AD5475" s="122">
        <v>9.4399398600000003E-4</v>
      </c>
      <c r="AE5475" s="122">
        <v>1.0087491960000001E-3</v>
      </c>
      <c r="AF5475" s="122">
        <v>1.074916596E-3</v>
      </c>
      <c r="AG5475" s="122">
        <v>1.144859118E-3</v>
      </c>
      <c r="AH5475" s="122">
        <v>1.2159837690000001E-3</v>
      </c>
      <c r="AI5475" s="122">
        <v>1.288251432E-3</v>
      </c>
      <c r="AJ5475" s="122">
        <v>1.3606205339999999E-3</v>
      </c>
      <c r="AK5475" s="122">
        <v>1.3788669569999999E-3</v>
      </c>
      <c r="AL5475" s="122">
        <v>0</v>
      </c>
    </row>
    <row r="5476" spans="1:38" hidden="1" x14ac:dyDescent="0.25">
      <c r="A5476" s="122" t="s">
        <v>2244</v>
      </c>
      <c r="B5476" s="122">
        <v>1</v>
      </c>
      <c r="C5476" s="122" t="s">
        <v>2245</v>
      </c>
      <c r="D5476" s="122" t="s">
        <v>2108</v>
      </c>
      <c r="E5476" s="122">
        <v>99</v>
      </c>
      <c r="F5476" s="122">
        <v>0</v>
      </c>
      <c r="G5476" s="122">
        <v>0</v>
      </c>
      <c r="H5476" s="122">
        <v>0</v>
      </c>
      <c r="I5476" s="122">
        <v>0</v>
      </c>
      <c r="J5476" s="122">
        <v>8.3538000000000003E-8</v>
      </c>
      <c r="K5476" s="122">
        <v>2.5326599999999999E-7</v>
      </c>
      <c r="L5476" s="122">
        <v>2.2939799999999998E-6</v>
      </c>
      <c r="M5476" s="122">
        <v>6.3270090000000002E-6</v>
      </c>
      <c r="N5476" s="122">
        <v>1.2435228000000001E-5</v>
      </c>
      <c r="O5476" s="122">
        <v>2.0723391000000001E-5</v>
      </c>
      <c r="P5476" s="122">
        <v>3.1252494000000003E-5</v>
      </c>
      <c r="Q5476" s="122">
        <v>4.2028896000000002E-5</v>
      </c>
      <c r="R5476" s="122">
        <v>5.3444430000000002E-5</v>
      </c>
      <c r="S5476" s="122">
        <v>6.5285609999999998E-5</v>
      </c>
      <c r="T5476" s="122">
        <v>7.7630670000000007E-5</v>
      </c>
      <c r="U5476" s="122">
        <v>9.0577734000000005E-5</v>
      </c>
      <c r="V5476" s="122">
        <v>1.04045253E-4</v>
      </c>
      <c r="W5476" s="122">
        <v>1.17925158E-4</v>
      </c>
      <c r="X5476" s="122">
        <v>1.3185279899999999E-4</v>
      </c>
      <c r="Y5476" s="122">
        <v>1.4670797699999999E-4</v>
      </c>
      <c r="Z5476" s="122">
        <v>1.62287814E-4</v>
      </c>
      <c r="AA5476" s="122">
        <v>1.7765085E-4</v>
      </c>
      <c r="AB5476" s="122">
        <v>1.9262802E-4</v>
      </c>
      <c r="AC5476" s="122">
        <v>2.0785049999999999E-4</v>
      </c>
      <c r="AD5476" s="122">
        <v>2.2252268999999999E-4</v>
      </c>
      <c r="AE5476" s="122">
        <v>2.3768682600000001E-4</v>
      </c>
      <c r="AF5476" s="122">
        <v>2.53485453E-4</v>
      </c>
      <c r="AG5476" s="122">
        <v>2.6957381100000001E-4</v>
      </c>
      <c r="AH5476" s="122">
        <v>2.8633047300000001E-4</v>
      </c>
      <c r="AI5476" s="122">
        <v>3.0421556100000002E-4</v>
      </c>
      <c r="AJ5476" s="122">
        <v>3.1048289999999998E-4</v>
      </c>
      <c r="AK5476" s="122">
        <v>3.1482356100000003E-4</v>
      </c>
      <c r="AL5476" s="122">
        <v>0</v>
      </c>
    </row>
    <row r="5477" spans="1:38" hidden="1" x14ac:dyDescent="0.25">
      <c r="A5477" s="122" t="s">
        <v>2244</v>
      </c>
      <c r="B5477" s="122">
        <v>1</v>
      </c>
      <c r="C5477" s="122" t="s">
        <v>2245</v>
      </c>
      <c r="D5477" s="122" t="s">
        <v>2109</v>
      </c>
      <c r="E5477" s="122">
        <v>99</v>
      </c>
      <c r="F5477" s="122">
        <v>0</v>
      </c>
      <c r="G5477" s="122">
        <v>0</v>
      </c>
      <c r="H5477" s="122">
        <v>0</v>
      </c>
      <c r="I5477" s="122">
        <v>0</v>
      </c>
      <c r="J5477" s="122">
        <v>7.4256E-8</v>
      </c>
      <c r="K5477" s="122">
        <v>2.32713E-7</v>
      </c>
      <c r="L5477" s="122">
        <v>2.1819330000000001E-6</v>
      </c>
      <c r="M5477" s="122">
        <v>6.2892179999999999E-6</v>
      </c>
      <c r="N5477" s="122">
        <v>1.2848939999999999E-5</v>
      </c>
      <c r="O5477" s="122">
        <v>2.2175361000000001E-5</v>
      </c>
      <c r="P5477" s="122">
        <v>3.4642413000000001E-5</v>
      </c>
      <c r="Q5477" s="122">
        <v>4.8148386000000003E-5</v>
      </c>
      <c r="R5477" s="122">
        <v>6.2618360999999997E-5</v>
      </c>
      <c r="S5477" s="122">
        <v>7.8194882999999999E-5</v>
      </c>
      <c r="T5477" s="122">
        <v>9.5670900000000006E-5</v>
      </c>
      <c r="U5477" s="122">
        <v>1.14010143E-4</v>
      </c>
      <c r="V5477" s="122">
        <v>1.3376754299999999E-4</v>
      </c>
      <c r="W5477" s="122">
        <v>1.5413092500000001E-4</v>
      </c>
      <c r="X5477" s="122">
        <v>1.7401628400000001E-4</v>
      </c>
      <c r="Y5477" s="122">
        <v>1.9337256900000001E-4</v>
      </c>
      <c r="Z5477" s="122">
        <v>2.1242718900000001E-4</v>
      </c>
      <c r="AA5477" s="122">
        <v>2.3164556999999999E-4</v>
      </c>
      <c r="AB5477" s="122">
        <v>2.5324345800000001E-4</v>
      </c>
      <c r="AC5477" s="122">
        <v>2.7579407700000001E-4</v>
      </c>
      <c r="AD5477" s="122">
        <v>3.0009833099999998E-4</v>
      </c>
      <c r="AE5477" s="122">
        <v>3.2621522699999999E-4</v>
      </c>
      <c r="AF5477" s="122">
        <v>3.5366541599999999E-4</v>
      </c>
      <c r="AG5477" s="122">
        <v>3.8282813399999999E-4</v>
      </c>
      <c r="AH5477" s="122">
        <v>4.1446516800000002E-4</v>
      </c>
      <c r="AI5477" s="122">
        <v>4.4782069800000001E-4</v>
      </c>
      <c r="AJ5477" s="122">
        <v>4.5659351399999999E-4</v>
      </c>
      <c r="AK5477" s="122">
        <v>4.6779821400000002E-4</v>
      </c>
      <c r="AL5477" s="122">
        <v>0</v>
      </c>
    </row>
    <row r="5478" spans="1:38" hidden="1" x14ac:dyDescent="0.25">
      <c r="A5478" s="122" t="s">
        <v>2244</v>
      </c>
      <c r="B5478" s="122">
        <v>1</v>
      </c>
      <c r="C5478" s="122" t="s">
        <v>2245</v>
      </c>
      <c r="D5478" s="122" t="s">
        <v>2110</v>
      </c>
      <c r="E5478" s="122">
        <v>99</v>
      </c>
      <c r="F5478" s="122">
        <v>0</v>
      </c>
      <c r="G5478" s="122">
        <v>0</v>
      </c>
      <c r="H5478" s="122">
        <v>0</v>
      </c>
      <c r="I5478" s="122">
        <v>0</v>
      </c>
      <c r="J5478" s="122">
        <v>9.1626600000000003E-7</v>
      </c>
      <c r="K5478" s="122">
        <v>2.7262560000000001E-6</v>
      </c>
      <c r="L5478" s="122">
        <v>2.4337403999999999E-5</v>
      </c>
      <c r="M5478" s="122">
        <v>6.6509507999999999E-5</v>
      </c>
      <c r="N5478" s="122">
        <v>1.3004479800000001E-4</v>
      </c>
      <c r="O5478" s="122">
        <v>2.16427731E-4</v>
      </c>
      <c r="P5478" s="122">
        <v>3.2607997500000001E-4</v>
      </c>
      <c r="Q5478" s="122">
        <v>4.3786044899999998E-4</v>
      </c>
      <c r="R5478" s="122">
        <v>5.5128715199999996E-4</v>
      </c>
      <c r="S5478" s="122">
        <v>6.6676915500000003E-4</v>
      </c>
      <c r="T5478" s="122">
        <v>7.8175258199999998E-4</v>
      </c>
      <c r="U5478" s="122">
        <v>8.9686661999999998E-4</v>
      </c>
      <c r="V5478" s="122">
        <v>1.013051403E-3</v>
      </c>
      <c r="W5478" s="122">
        <v>1.133719392E-3</v>
      </c>
      <c r="X5478" s="122">
        <v>1.2598896180000001E-3</v>
      </c>
      <c r="Y5478" s="122">
        <v>1.390661064E-3</v>
      </c>
      <c r="Z5478" s="122">
        <v>1.5249232049999999E-3</v>
      </c>
      <c r="AA5478" s="122">
        <v>1.664904384E-3</v>
      </c>
      <c r="AB5478" s="122">
        <v>1.806073659E-3</v>
      </c>
      <c r="AC5478" s="122">
        <v>1.949210718E-3</v>
      </c>
      <c r="AD5478" s="122">
        <v>2.092267554E-3</v>
      </c>
      <c r="AE5478" s="122">
        <v>2.2354695870000002E-3</v>
      </c>
      <c r="AF5478" s="122">
        <v>2.378687532E-3</v>
      </c>
      <c r="AG5478" s="122">
        <v>2.5238328179999999E-3</v>
      </c>
      <c r="AH5478" s="122">
        <v>2.6727426179999998E-3</v>
      </c>
      <c r="AI5478" s="122">
        <v>2.820006852E-3</v>
      </c>
      <c r="AJ5478" s="122">
        <v>2.95517001E-3</v>
      </c>
      <c r="AK5478" s="122">
        <v>2.9514081479999998E-3</v>
      </c>
      <c r="AL5478" s="122">
        <v>0</v>
      </c>
    </row>
    <row r="5479" spans="1:38" hidden="1" x14ac:dyDescent="0.25">
      <c r="A5479" s="122" t="s">
        <v>2244</v>
      </c>
      <c r="B5479" s="122">
        <v>1</v>
      </c>
      <c r="C5479" s="122" t="s">
        <v>2245</v>
      </c>
      <c r="D5479" s="122" t="s">
        <v>2111</v>
      </c>
      <c r="E5479" s="122">
        <v>99</v>
      </c>
      <c r="F5479" s="122">
        <v>0</v>
      </c>
      <c r="G5479" s="122">
        <v>0</v>
      </c>
      <c r="H5479" s="122">
        <v>0</v>
      </c>
      <c r="I5479" s="122">
        <v>0</v>
      </c>
      <c r="J5479" s="122">
        <v>5.5360500000000001E-7</v>
      </c>
      <c r="K5479" s="122">
        <v>1.6488809999999999E-6</v>
      </c>
      <c r="L5479" s="122">
        <v>1.4719926000000001E-5</v>
      </c>
      <c r="M5479" s="122">
        <v>4.0202993999999998E-5</v>
      </c>
      <c r="N5479" s="122">
        <v>7.8428922000000004E-5</v>
      </c>
      <c r="O5479" s="122">
        <v>1.2992346899999999E-4</v>
      </c>
      <c r="P5479" s="122">
        <v>1.95004212E-4</v>
      </c>
      <c r="Q5479" s="122">
        <v>2.6128697400000002E-4</v>
      </c>
      <c r="R5479" s="122">
        <v>3.28617939E-4</v>
      </c>
      <c r="S5479" s="122">
        <v>3.97600437E-4</v>
      </c>
      <c r="T5479" s="122">
        <v>4.6698471300000001E-4</v>
      </c>
      <c r="U5479" s="122">
        <v>5.3735884800000001E-4</v>
      </c>
      <c r="V5479" s="122">
        <v>6.0880836900000001E-4</v>
      </c>
      <c r="W5479" s="122">
        <v>6.8148046200000004E-4</v>
      </c>
      <c r="X5479" s="122">
        <v>7.5514175100000001E-4</v>
      </c>
      <c r="Y5479" s="122">
        <v>8.3041081499999995E-4</v>
      </c>
      <c r="Z5479" s="122">
        <v>9.0705228900000003E-4</v>
      </c>
      <c r="AA5479" s="122">
        <v>9.8577558299999999E-4</v>
      </c>
      <c r="AB5479" s="122">
        <v>1.065777141E-3</v>
      </c>
      <c r="AC5479" s="122">
        <v>1.1500404630000001E-3</v>
      </c>
      <c r="AD5479" s="122">
        <v>1.235613873E-3</v>
      </c>
      <c r="AE5479" s="122">
        <v>1.321713042E-3</v>
      </c>
      <c r="AF5479" s="122">
        <v>1.4100385650000001E-3</v>
      </c>
      <c r="AG5479" s="122">
        <v>1.5026291670000001E-3</v>
      </c>
      <c r="AH5479" s="122">
        <v>1.597414299E-3</v>
      </c>
      <c r="AI5479" s="122">
        <v>1.694702919E-3</v>
      </c>
      <c r="AJ5479" s="122">
        <v>1.7287671960000001E-3</v>
      </c>
      <c r="AK5479" s="122">
        <v>1.7527624919999999E-3</v>
      </c>
      <c r="AL5479" s="122">
        <v>0</v>
      </c>
    </row>
    <row r="5480" spans="1:38" hidden="1" x14ac:dyDescent="0.25">
      <c r="A5480" s="122" t="s">
        <v>2244</v>
      </c>
      <c r="B5480" s="122">
        <v>1</v>
      </c>
      <c r="C5480" s="122" t="s">
        <v>2245</v>
      </c>
      <c r="D5480" s="122" t="s">
        <v>2112</v>
      </c>
      <c r="E5480" s="122">
        <v>99</v>
      </c>
      <c r="F5480" s="122">
        <v>0</v>
      </c>
      <c r="G5480" s="122">
        <v>0</v>
      </c>
      <c r="H5480" s="122">
        <v>0</v>
      </c>
      <c r="I5480" s="122">
        <v>0</v>
      </c>
      <c r="J5480" s="122">
        <v>1.63098E-7</v>
      </c>
      <c r="K5480" s="122">
        <v>4.8664200000000002E-7</v>
      </c>
      <c r="L5480" s="122">
        <v>4.3731480000000002E-6</v>
      </c>
      <c r="M5480" s="122">
        <v>1.2024168E-5</v>
      </c>
      <c r="N5480" s="122">
        <v>2.3610093E-5</v>
      </c>
      <c r="O5480" s="122">
        <v>3.9395460000000003E-5</v>
      </c>
      <c r="P5480" s="122">
        <v>5.9278830000000001E-5</v>
      </c>
      <c r="Q5480" s="122">
        <v>7.9553370000000001E-5</v>
      </c>
      <c r="R5480" s="122">
        <v>1.00506822E-4</v>
      </c>
      <c r="S5480" s="122">
        <v>1.21869345E-4</v>
      </c>
      <c r="T5480" s="122">
        <v>1.4374701900000001E-4</v>
      </c>
      <c r="U5480" s="122">
        <v>1.66345374E-4</v>
      </c>
      <c r="V5480" s="122">
        <v>1.90582002E-4</v>
      </c>
      <c r="W5480" s="122">
        <v>2.1535963800000001E-4</v>
      </c>
      <c r="X5480" s="122">
        <v>2.4059938500000001E-4</v>
      </c>
      <c r="Y5480" s="122">
        <v>2.6777177700000002E-4</v>
      </c>
      <c r="Z5480" s="122">
        <v>2.9555412899999998E-4</v>
      </c>
      <c r="AA5480" s="122">
        <v>3.2349029700000001E-4</v>
      </c>
      <c r="AB5480" s="122">
        <v>3.5239842300000001E-4</v>
      </c>
      <c r="AC5480" s="122">
        <v>3.8275056299999998E-4</v>
      </c>
      <c r="AD5480" s="122">
        <v>4.12970766E-4</v>
      </c>
      <c r="AE5480" s="122">
        <v>4.44711891E-4</v>
      </c>
      <c r="AF5480" s="122">
        <v>4.7584239299999998E-4</v>
      </c>
      <c r="AG5480" s="122">
        <v>5.0667719700000005E-4</v>
      </c>
      <c r="AH5480" s="122">
        <v>5.3928950400000003E-4</v>
      </c>
      <c r="AI5480" s="122">
        <v>5.7386097600000004E-4</v>
      </c>
      <c r="AJ5480" s="122">
        <v>5.8092325199999998E-4</v>
      </c>
      <c r="AK5480" s="122">
        <v>5.9317681800000004E-4</v>
      </c>
      <c r="AL5480" s="122">
        <v>0</v>
      </c>
    </row>
    <row r="5481" spans="1:38" hidden="1" x14ac:dyDescent="0.25">
      <c r="A5481" s="122" t="s">
        <v>2244</v>
      </c>
      <c r="B5481" s="122">
        <v>1</v>
      </c>
      <c r="C5481" s="122" t="s">
        <v>2245</v>
      </c>
      <c r="D5481" s="122" t="s">
        <v>2113</v>
      </c>
      <c r="E5481" s="122">
        <v>99</v>
      </c>
      <c r="F5481" s="122">
        <v>0</v>
      </c>
      <c r="G5481" s="122">
        <v>0</v>
      </c>
      <c r="H5481" s="122">
        <v>0</v>
      </c>
      <c r="I5481" s="122">
        <v>0</v>
      </c>
      <c r="J5481" s="122">
        <v>1.55142E-7</v>
      </c>
      <c r="K5481" s="122">
        <v>4.6874099999999998E-7</v>
      </c>
      <c r="L5481" s="122">
        <v>4.2511559999999997E-6</v>
      </c>
      <c r="M5481" s="122">
        <v>1.1779521E-5</v>
      </c>
      <c r="N5481" s="122">
        <v>2.3244117E-5</v>
      </c>
      <c r="O5481" s="122">
        <v>3.8900199000000001E-5</v>
      </c>
      <c r="P5481" s="122">
        <v>5.8855172999999998E-5</v>
      </c>
      <c r="Q5481" s="122">
        <v>7.9572597000000003E-5</v>
      </c>
      <c r="R5481" s="122">
        <v>1.0120827600000001E-4</v>
      </c>
      <c r="S5481" s="122">
        <v>1.2334650900000001E-4</v>
      </c>
      <c r="T5481" s="122">
        <v>1.45551042E-4</v>
      </c>
      <c r="U5481" s="122">
        <v>1.69373958E-4</v>
      </c>
      <c r="V5481" s="122">
        <v>1.94654148E-4</v>
      </c>
      <c r="W5481" s="122">
        <v>2.2057811099999999E-4</v>
      </c>
      <c r="X5481" s="122">
        <v>2.4714253199999999E-4</v>
      </c>
      <c r="Y5481" s="122">
        <v>2.7432818399999998E-4</v>
      </c>
      <c r="Z5481" s="122">
        <v>3.0165372899999999E-4</v>
      </c>
      <c r="AA5481" s="122">
        <v>3.30648708E-4</v>
      </c>
      <c r="AB5481" s="122">
        <v>3.59851869E-4</v>
      </c>
      <c r="AC5481" s="122">
        <v>3.89723997E-4</v>
      </c>
      <c r="AD5481" s="122">
        <v>4.2215397900000003E-4</v>
      </c>
      <c r="AE5481" s="122">
        <v>4.5699661800000001E-4</v>
      </c>
      <c r="AF5481" s="122">
        <v>4.9584510299999999E-4</v>
      </c>
      <c r="AG5481" s="122">
        <v>5.3420230499999998E-4</v>
      </c>
      <c r="AH5481" s="122">
        <v>5.7211728599999997E-4</v>
      </c>
      <c r="AI5481" s="122">
        <v>6.1087162500000002E-4</v>
      </c>
      <c r="AJ5481" s="122">
        <v>6.2190659699999998E-4</v>
      </c>
      <c r="AK5481" s="122">
        <v>6.31790601E-4</v>
      </c>
      <c r="AL5481" s="122">
        <v>0</v>
      </c>
    </row>
    <row r="5482" spans="1:38" hidden="1" x14ac:dyDescent="0.25">
      <c r="A5482" s="122" t="s">
        <v>2244</v>
      </c>
      <c r="B5482" s="122">
        <v>1</v>
      </c>
      <c r="C5482" s="122" t="s">
        <v>2245</v>
      </c>
      <c r="D5482" s="122" t="s">
        <v>2114</v>
      </c>
      <c r="E5482" s="122">
        <v>99</v>
      </c>
      <c r="F5482" s="122">
        <v>0</v>
      </c>
      <c r="G5482" s="122">
        <v>0</v>
      </c>
      <c r="H5482" s="122">
        <v>0</v>
      </c>
      <c r="I5482" s="122">
        <v>0</v>
      </c>
      <c r="J5482" s="122">
        <v>6.0399299999999997E-7</v>
      </c>
      <c r="K5482" s="122">
        <v>1.7954039999999999E-6</v>
      </c>
      <c r="L5482" s="122">
        <v>1.6000178999999999E-5</v>
      </c>
      <c r="M5482" s="122">
        <v>4.3591587000000002E-5</v>
      </c>
      <c r="N5482" s="122">
        <v>8.4905769000000005E-5</v>
      </c>
      <c r="O5482" s="122">
        <v>1.4056395599999999E-4</v>
      </c>
      <c r="P5482" s="122">
        <v>2.1080283899999999E-4</v>
      </c>
      <c r="Q5482" s="122">
        <v>2.8220263500000002E-4</v>
      </c>
      <c r="R5482" s="122">
        <v>3.55210206E-4</v>
      </c>
      <c r="S5482" s="122">
        <v>4.30281033E-4</v>
      </c>
      <c r="T5482" s="122">
        <v>5.060679E-4</v>
      </c>
      <c r="U5482" s="122">
        <v>5.8361039099999999E-4</v>
      </c>
      <c r="V5482" s="122">
        <v>6.6340443000000005E-4</v>
      </c>
      <c r="W5482" s="122">
        <v>7.44497949E-4</v>
      </c>
      <c r="X5482" s="122">
        <v>8.2707261000000004E-4</v>
      </c>
      <c r="Y5482" s="122">
        <v>9.1237617900000005E-4</v>
      </c>
      <c r="Z5482" s="122">
        <v>9.9917348699999991E-4</v>
      </c>
      <c r="AA5482" s="122">
        <v>1.0883443349999999E-3</v>
      </c>
      <c r="AB5482" s="122">
        <v>1.1781728790000001E-3</v>
      </c>
      <c r="AC5482" s="122">
        <v>1.269203442E-3</v>
      </c>
      <c r="AD5482" s="122">
        <v>1.361854377E-3</v>
      </c>
      <c r="AE5482" s="122">
        <v>1.4544860849999999E-3</v>
      </c>
      <c r="AF5482" s="122">
        <v>1.54915254E-3</v>
      </c>
      <c r="AG5482" s="122">
        <v>1.648049598E-3</v>
      </c>
      <c r="AH5482" s="122">
        <v>1.751702355E-3</v>
      </c>
      <c r="AI5482" s="122">
        <v>1.854426249E-3</v>
      </c>
      <c r="AJ5482" s="122">
        <v>1.90457358E-3</v>
      </c>
      <c r="AK5482" s="122">
        <v>1.9289368409999999E-3</v>
      </c>
      <c r="AL5482" s="122">
        <v>0</v>
      </c>
    </row>
    <row r="5483" spans="1:38" hidden="1" x14ac:dyDescent="0.25">
      <c r="A5483" s="122" t="s">
        <v>2244</v>
      </c>
      <c r="B5483" s="122">
        <v>1</v>
      </c>
      <c r="C5483" s="122" t="s">
        <v>2245</v>
      </c>
      <c r="D5483" s="122" t="s">
        <v>2136</v>
      </c>
      <c r="E5483" s="122">
        <v>99</v>
      </c>
      <c r="F5483" s="122">
        <v>0</v>
      </c>
      <c r="G5483" s="122">
        <v>0</v>
      </c>
      <c r="H5483" s="122">
        <v>0</v>
      </c>
      <c r="I5483" s="122">
        <v>0</v>
      </c>
      <c r="J5483" s="122">
        <v>1.8033600000000001E-7</v>
      </c>
      <c r="K5483" s="122">
        <v>5.3769299999999997E-7</v>
      </c>
      <c r="L5483" s="122">
        <v>4.8246509999999999E-6</v>
      </c>
      <c r="M5483" s="122">
        <v>1.3246077000000001E-5</v>
      </c>
      <c r="N5483" s="122">
        <v>2.5987610999999998E-5</v>
      </c>
      <c r="O5483" s="122">
        <v>4.3349592000000001E-5</v>
      </c>
      <c r="P5483" s="122">
        <v>6.5391690000000005E-5</v>
      </c>
      <c r="Q5483" s="122">
        <v>8.7622742999999995E-5</v>
      </c>
      <c r="R5483" s="122">
        <v>1.10146179E-4</v>
      </c>
      <c r="S5483" s="122">
        <v>1.3303758000000001E-4</v>
      </c>
      <c r="T5483" s="122">
        <v>1.56046995E-4</v>
      </c>
      <c r="U5483" s="122">
        <v>1.79131329E-4</v>
      </c>
      <c r="V5483" s="122">
        <v>2.0177675700000001E-4</v>
      </c>
      <c r="W5483" s="122">
        <v>2.2416825599999999E-4</v>
      </c>
      <c r="X5483" s="122">
        <v>2.46625392E-4</v>
      </c>
      <c r="Y5483" s="122">
        <v>2.6941668000000002E-4</v>
      </c>
      <c r="Z5483" s="122">
        <v>2.9252819699999999E-4</v>
      </c>
      <c r="AA5483" s="122">
        <v>3.14090283E-4</v>
      </c>
      <c r="AB5483" s="122">
        <v>3.3534473699999999E-4</v>
      </c>
      <c r="AC5483" s="122">
        <v>3.5684781600000003E-4</v>
      </c>
      <c r="AD5483" s="122">
        <v>3.7631614800000003E-4</v>
      </c>
      <c r="AE5483" s="122">
        <v>3.9498291299999998E-4</v>
      </c>
      <c r="AF5483" s="122">
        <v>4.1267307900000002E-4</v>
      </c>
      <c r="AG5483" s="122">
        <v>4.28321205E-4</v>
      </c>
      <c r="AH5483" s="122">
        <v>4.36704177E-4</v>
      </c>
      <c r="AI5483" s="122">
        <v>4.62713004E-4</v>
      </c>
      <c r="AJ5483" s="122">
        <v>4.8114771900000002E-4</v>
      </c>
      <c r="AK5483" s="122">
        <v>4.8559247099999998E-4</v>
      </c>
      <c r="AL5483" s="122">
        <v>0</v>
      </c>
    </row>
    <row r="5484" spans="1:38" hidden="1" x14ac:dyDescent="0.25">
      <c r="A5484" s="122" t="s">
        <v>2244</v>
      </c>
      <c r="B5484" s="122">
        <v>1</v>
      </c>
      <c r="C5484" s="122" t="s">
        <v>2245</v>
      </c>
      <c r="D5484" s="122" t="s">
        <v>2115</v>
      </c>
      <c r="E5484" s="122">
        <v>99</v>
      </c>
      <c r="F5484" s="122">
        <v>0</v>
      </c>
      <c r="G5484" s="122">
        <v>0</v>
      </c>
      <c r="H5484" s="122">
        <v>0</v>
      </c>
      <c r="I5484" s="122">
        <v>0</v>
      </c>
      <c r="J5484" s="122">
        <v>5.0388000000000001E-8</v>
      </c>
      <c r="K5484" s="122">
        <v>1.4983799999999999E-7</v>
      </c>
      <c r="L5484" s="122">
        <v>1.3366080000000001E-6</v>
      </c>
      <c r="M5484" s="122">
        <v>3.6551189999999998E-6</v>
      </c>
      <c r="N5484" s="122">
        <v>7.1497920000000003E-6</v>
      </c>
      <c r="O5484" s="122">
        <v>1.1924718E-5</v>
      </c>
      <c r="P5484" s="122">
        <v>1.8022992000000002E-5</v>
      </c>
      <c r="Q5484" s="122">
        <v>2.4256518E-5</v>
      </c>
      <c r="R5484" s="122">
        <v>3.0707507999999999E-5</v>
      </c>
      <c r="S5484" s="122">
        <v>3.7251981000000003E-5</v>
      </c>
      <c r="T5484" s="122">
        <v>4.3817669999999997E-5</v>
      </c>
      <c r="U5484" s="122">
        <v>5.0059814999999999E-5</v>
      </c>
      <c r="V5484" s="122">
        <v>5.6372237999999999E-5</v>
      </c>
      <c r="W5484" s="122">
        <v>6.2652836999999999E-5</v>
      </c>
      <c r="X5484" s="122">
        <v>6.9183387000000004E-5</v>
      </c>
      <c r="Y5484" s="122">
        <v>7.5892946999999995E-5</v>
      </c>
      <c r="Z5484" s="122">
        <v>8.2848479999999997E-5</v>
      </c>
      <c r="AA5484" s="122">
        <v>8.9975730000000002E-5</v>
      </c>
      <c r="AB5484" s="122">
        <v>9.7332378000000003E-5</v>
      </c>
      <c r="AC5484" s="122">
        <v>1.0483356E-4</v>
      </c>
      <c r="AD5484" s="122">
        <v>1.12473972E-4</v>
      </c>
      <c r="AE5484" s="122">
        <v>1.20191292E-4</v>
      </c>
      <c r="AF5484" s="122">
        <v>1.2813999900000001E-4</v>
      </c>
      <c r="AG5484" s="122">
        <v>1.3609202100000001E-4</v>
      </c>
      <c r="AH5484" s="122">
        <v>1.4486947800000001E-4</v>
      </c>
      <c r="AI5484" s="122">
        <v>1.5331609800000001E-4</v>
      </c>
      <c r="AJ5484" s="122">
        <v>1.60731753E-4</v>
      </c>
      <c r="AK5484" s="122">
        <v>1.6301711400000001E-4</v>
      </c>
      <c r="AL5484" s="122">
        <v>0</v>
      </c>
    </row>
    <row r="5485" spans="1:38" hidden="1" x14ac:dyDescent="0.25">
      <c r="A5485" s="122" t="s">
        <v>2244</v>
      </c>
      <c r="B5485" s="122">
        <v>1</v>
      </c>
      <c r="C5485" s="122" t="s">
        <v>2245</v>
      </c>
      <c r="D5485" s="122" t="s">
        <v>2116</v>
      </c>
      <c r="E5485" s="122">
        <v>99</v>
      </c>
      <c r="F5485" s="122">
        <v>0</v>
      </c>
      <c r="G5485" s="122">
        <v>0</v>
      </c>
      <c r="H5485" s="122">
        <v>0</v>
      </c>
      <c r="I5485" s="122">
        <v>0</v>
      </c>
      <c r="J5485" s="122">
        <v>1.8365100000000001E-7</v>
      </c>
      <c r="K5485" s="122">
        <v>5.5161599999999995E-7</v>
      </c>
      <c r="L5485" s="122">
        <v>4.9705110000000002E-6</v>
      </c>
      <c r="M5485" s="122">
        <v>1.3759239E-5</v>
      </c>
      <c r="N5485" s="122">
        <v>2.7174381E-5</v>
      </c>
      <c r="O5485" s="122">
        <v>4.5556719000000002E-5</v>
      </c>
      <c r="P5485" s="122">
        <v>6.9057417E-5</v>
      </c>
      <c r="Q5485" s="122">
        <v>9.3272165999999998E-5</v>
      </c>
      <c r="R5485" s="122">
        <v>1.18330251E-4</v>
      </c>
      <c r="S5485" s="122">
        <v>1.4431056900000001E-4</v>
      </c>
      <c r="T5485" s="122">
        <v>1.71707055E-4</v>
      </c>
      <c r="U5485" s="122">
        <v>2.00168982E-4</v>
      </c>
      <c r="V5485" s="122">
        <v>2.3108135699999999E-4</v>
      </c>
      <c r="W5485" s="122">
        <v>2.6334360000000002E-4</v>
      </c>
      <c r="X5485" s="122">
        <v>2.9699681699999999E-4</v>
      </c>
      <c r="Y5485" s="122">
        <v>3.3060229799999999E-4</v>
      </c>
      <c r="Z5485" s="122">
        <v>3.6439806000000002E-4</v>
      </c>
      <c r="AA5485" s="122">
        <v>3.9895163100000001E-4</v>
      </c>
      <c r="AB5485" s="122">
        <v>4.3541199000000002E-4</v>
      </c>
      <c r="AC5485" s="122">
        <v>4.7338332600000002E-4</v>
      </c>
      <c r="AD5485" s="122">
        <v>5.1385815000000001E-4</v>
      </c>
      <c r="AE5485" s="122">
        <v>5.5678342199999998E-4</v>
      </c>
      <c r="AF5485" s="122">
        <v>6.0120508500000004E-4</v>
      </c>
      <c r="AG5485" s="122">
        <v>6.4752823200000002E-4</v>
      </c>
      <c r="AH5485" s="122">
        <v>6.9631309799999999E-4</v>
      </c>
      <c r="AI5485" s="122">
        <v>7.4729779800000002E-4</v>
      </c>
      <c r="AJ5485" s="122">
        <v>7.5228090599999999E-4</v>
      </c>
      <c r="AK5485" s="122">
        <v>7.7233068899999996E-4</v>
      </c>
      <c r="AL5485" s="122">
        <v>0</v>
      </c>
    </row>
    <row r="5486" spans="1:38" hidden="1" x14ac:dyDescent="0.25">
      <c r="A5486" s="122" t="s">
        <v>2244</v>
      </c>
      <c r="B5486" s="122">
        <v>1</v>
      </c>
      <c r="C5486" s="122" t="s">
        <v>2245</v>
      </c>
      <c r="D5486" s="122" t="s">
        <v>2117</v>
      </c>
      <c r="E5486" s="122">
        <v>99</v>
      </c>
      <c r="F5486" s="122">
        <v>0</v>
      </c>
      <c r="G5486" s="122">
        <v>0</v>
      </c>
      <c r="H5486" s="122">
        <v>0</v>
      </c>
      <c r="I5486" s="122">
        <v>0</v>
      </c>
      <c r="J5486" s="122">
        <v>3.6465000000000003E-8</v>
      </c>
      <c r="K5486" s="122">
        <v>1.08732E-7</v>
      </c>
      <c r="L5486" s="122">
        <v>9.7195800000000008E-7</v>
      </c>
      <c r="M5486" s="122">
        <v>2.6533259999999999E-6</v>
      </c>
      <c r="N5486" s="122">
        <v>5.1727259999999999E-6</v>
      </c>
      <c r="O5486" s="122">
        <v>8.6010990000000003E-6</v>
      </c>
      <c r="P5486" s="122">
        <v>1.2970932000000001E-5</v>
      </c>
      <c r="Q5486" s="122">
        <v>1.7391815999999999E-5</v>
      </c>
      <c r="R5486" s="122">
        <v>2.1893586000000002E-5</v>
      </c>
      <c r="S5486" s="122">
        <v>2.6555802E-5</v>
      </c>
      <c r="T5486" s="122">
        <v>3.1414266000000002E-5</v>
      </c>
      <c r="U5486" s="122">
        <v>3.635229E-5</v>
      </c>
      <c r="V5486" s="122">
        <v>4.1521701000000002E-5</v>
      </c>
      <c r="W5486" s="122">
        <v>4.6909239000000001E-5</v>
      </c>
      <c r="X5486" s="122">
        <v>5.2404183000000002E-5</v>
      </c>
      <c r="Y5486" s="122">
        <v>5.8131840000000001E-5</v>
      </c>
      <c r="Z5486" s="122">
        <v>6.4156521000000006E-5</v>
      </c>
      <c r="AA5486" s="122">
        <v>7.0331040000000004E-5</v>
      </c>
      <c r="AB5486" s="122">
        <v>7.6937834999999996E-5</v>
      </c>
      <c r="AC5486" s="122">
        <v>8.3697782999999997E-5</v>
      </c>
      <c r="AD5486" s="122">
        <v>9.0454416000000003E-5</v>
      </c>
      <c r="AE5486" s="122">
        <v>9.7193811000000001E-5</v>
      </c>
      <c r="AF5486" s="122">
        <v>1.04624715E-4</v>
      </c>
      <c r="AG5486" s="122">
        <v>1.12542924E-4</v>
      </c>
      <c r="AH5486" s="122">
        <v>1.20260244E-4</v>
      </c>
      <c r="AI5486" s="122">
        <v>1.2853581E-4</v>
      </c>
      <c r="AJ5486" s="122">
        <v>1.30068666E-4</v>
      </c>
      <c r="AK5486" s="122">
        <v>1.3322388299999999E-4</v>
      </c>
      <c r="AL5486" s="122">
        <v>0</v>
      </c>
    </row>
    <row r="5487" spans="1:38" hidden="1" x14ac:dyDescent="0.25">
      <c r="A5487" s="122" t="s">
        <v>2244</v>
      </c>
      <c r="B5487" s="122">
        <v>1</v>
      </c>
      <c r="C5487" s="122" t="s">
        <v>2245</v>
      </c>
      <c r="D5487" s="122" t="s">
        <v>2118</v>
      </c>
      <c r="E5487" s="122">
        <v>99</v>
      </c>
      <c r="F5487" s="122">
        <v>0</v>
      </c>
      <c r="G5487" s="122">
        <v>0</v>
      </c>
      <c r="H5487" s="122">
        <v>0</v>
      </c>
      <c r="I5487" s="122">
        <v>0</v>
      </c>
      <c r="J5487" s="122">
        <v>2.5989599999999999E-7</v>
      </c>
      <c r="K5487" s="122">
        <v>7.8366600000000002E-7</v>
      </c>
      <c r="L5487" s="122">
        <v>7.0921110000000003E-6</v>
      </c>
      <c r="M5487" s="122">
        <v>1.9604247E-5</v>
      </c>
      <c r="N5487" s="122">
        <v>3.8619750000000002E-5</v>
      </c>
      <c r="O5487" s="122">
        <v>6.4629239999999997E-5</v>
      </c>
      <c r="P5487" s="122">
        <v>9.7878689999999994E-5</v>
      </c>
      <c r="Q5487" s="122">
        <v>1.3195357500000001E-4</v>
      </c>
      <c r="R5487" s="122">
        <v>1.6695864899999999E-4</v>
      </c>
      <c r="S5487" s="122">
        <v>2.03334807E-4</v>
      </c>
      <c r="T5487" s="122">
        <v>2.4102304200000001E-4</v>
      </c>
      <c r="U5487" s="122">
        <v>2.8083884399999999E-4</v>
      </c>
      <c r="V5487" s="122">
        <v>3.2286575100000001E-4</v>
      </c>
      <c r="W5487" s="122">
        <v>3.6595345799999998E-4</v>
      </c>
      <c r="X5487" s="122">
        <v>4.09684938E-4</v>
      </c>
      <c r="Y5487" s="122">
        <v>4.5421400700000001E-4</v>
      </c>
      <c r="Z5487" s="122">
        <v>4.9957248899999999E-4</v>
      </c>
      <c r="AA5487" s="122">
        <v>5.4645786000000001E-4</v>
      </c>
      <c r="AB5487" s="122">
        <v>5.9565511200000004E-4</v>
      </c>
      <c r="AC5487" s="122">
        <v>6.4524618600000005E-4</v>
      </c>
      <c r="AD5487" s="122">
        <v>6.9672747300000002E-4</v>
      </c>
      <c r="AE5487" s="122">
        <v>7.5003665100000004E-4</v>
      </c>
      <c r="AF5487" s="122">
        <v>8.0571340200000002E-4</v>
      </c>
      <c r="AG5487" s="122">
        <v>8.6490935699999995E-4</v>
      </c>
      <c r="AH5487" s="122">
        <v>9.2694626700000002E-4</v>
      </c>
      <c r="AI5487" s="122">
        <v>9.8964352499999997E-4</v>
      </c>
      <c r="AJ5487" s="122">
        <v>1.014646581E-3</v>
      </c>
      <c r="AK5487" s="122">
        <v>1.0378509179999999E-3</v>
      </c>
      <c r="AL5487" s="122">
        <v>0</v>
      </c>
    </row>
    <row r="5488" spans="1:38" hidden="1" x14ac:dyDescent="0.25">
      <c r="A5488" s="122" t="s">
        <v>2244</v>
      </c>
      <c r="B5488" s="122">
        <v>1</v>
      </c>
      <c r="C5488" s="122" t="s">
        <v>2245</v>
      </c>
      <c r="D5488" s="122" t="s">
        <v>2119</v>
      </c>
      <c r="E5488" s="122">
        <v>99</v>
      </c>
      <c r="F5488" s="122">
        <v>0</v>
      </c>
      <c r="G5488" s="122">
        <v>0</v>
      </c>
      <c r="H5488" s="122">
        <v>0</v>
      </c>
      <c r="I5488" s="122">
        <v>0</v>
      </c>
      <c r="J5488" s="122">
        <v>9.2157000000000001E-7</v>
      </c>
      <c r="K5488" s="122">
        <v>2.7899039999999999E-6</v>
      </c>
      <c r="L5488" s="122">
        <v>2.5321959E-5</v>
      </c>
      <c r="M5488" s="122">
        <v>7.0372809000000003E-5</v>
      </c>
      <c r="N5488" s="122">
        <v>1.3976305200000001E-4</v>
      </c>
      <c r="O5488" s="122">
        <v>2.35632189E-4</v>
      </c>
      <c r="P5488" s="122">
        <v>3.5941826699999998E-4</v>
      </c>
      <c r="Q5488" s="122">
        <v>4.8918394200000005E-4</v>
      </c>
      <c r="R5488" s="122">
        <v>6.2481584100000003E-4</v>
      </c>
      <c r="S5488" s="122">
        <v>7.6604014500000002E-4</v>
      </c>
      <c r="T5488" s="122">
        <v>9.13153215E-4</v>
      </c>
      <c r="U5488" s="122">
        <v>1.0677555329999999E-3</v>
      </c>
      <c r="V5488" s="122">
        <v>1.23867627E-3</v>
      </c>
      <c r="W5488" s="122">
        <v>1.412205249E-3</v>
      </c>
      <c r="X5488" s="122">
        <v>1.594107918E-3</v>
      </c>
      <c r="Y5488" s="122">
        <v>1.786436925E-3</v>
      </c>
      <c r="Z5488" s="122">
        <v>1.9841262869999998E-3</v>
      </c>
      <c r="AA5488" s="122">
        <v>2.189614518E-3</v>
      </c>
      <c r="AB5488" s="122">
        <v>2.4067118790000001E-3</v>
      </c>
      <c r="AC5488" s="122">
        <v>2.629833921E-3</v>
      </c>
      <c r="AD5488" s="122">
        <v>2.8704405989999999E-3</v>
      </c>
      <c r="AE5488" s="122">
        <v>3.123776214E-3</v>
      </c>
      <c r="AF5488" s="122">
        <v>3.3814173510000002E-3</v>
      </c>
      <c r="AG5488" s="122">
        <v>3.6440933099999998E-3</v>
      </c>
      <c r="AH5488" s="122">
        <v>3.9145369769999997E-3</v>
      </c>
      <c r="AI5488" s="122">
        <v>4.1998875359999998E-3</v>
      </c>
      <c r="AJ5488" s="122">
        <v>4.2839698589999999E-3</v>
      </c>
      <c r="AK5488" s="122">
        <v>4.3934961330000001E-3</v>
      </c>
      <c r="AL5488" s="122">
        <v>0</v>
      </c>
    </row>
    <row r="5489" spans="1:38" hidden="1" x14ac:dyDescent="0.25">
      <c r="A5489" s="122" t="s">
        <v>2244</v>
      </c>
      <c r="B5489" s="122">
        <v>1</v>
      </c>
      <c r="C5489" s="122" t="s">
        <v>2245</v>
      </c>
      <c r="D5489" s="122" t="s">
        <v>2120</v>
      </c>
      <c r="E5489" s="122">
        <v>99</v>
      </c>
      <c r="F5489" s="122">
        <v>0</v>
      </c>
      <c r="G5489" s="122">
        <v>0</v>
      </c>
      <c r="H5489" s="122">
        <v>0</v>
      </c>
      <c r="I5489" s="122">
        <v>0</v>
      </c>
      <c r="J5489" s="122">
        <v>9.7461000000000002E-8</v>
      </c>
      <c r="K5489" s="122">
        <v>2.9636100000000002E-7</v>
      </c>
      <c r="L5489" s="122">
        <v>2.7076920000000001E-6</v>
      </c>
      <c r="M5489" s="122">
        <v>7.5568740000000001E-6</v>
      </c>
      <c r="N5489" s="122">
        <v>1.5017613000000001E-5</v>
      </c>
      <c r="O5489" s="122">
        <v>2.5255659000000001E-5</v>
      </c>
      <c r="P5489" s="122">
        <v>3.8516985000000003E-5</v>
      </c>
      <c r="Q5489" s="122">
        <v>5.2400205000000001E-5</v>
      </c>
      <c r="R5489" s="122">
        <v>6.6968966999999998E-5</v>
      </c>
      <c r="S5489" s="122">
        <v>8.2064814000000006E-5</v>
      </c>
      <c r="T5489" s="122">
        <v>9.7928414999999997E-5</v>
      </c>
      <c r="U5489" s="122">
        <v>1.15208847E-4</v>
      </c>
      <c r="V5489" s="122">
        <v>1.3391870700000001E-4</v>
      </c>
      <c r="W5489" s="122">
        <v>1.5393401399999999E-4</v>
      </c>
      <c r="X5489" s="122">
        <v>1.7463287400000001E-4</v>
      </c>
      <c r="Y5489" s="122">
        <v>1.96164462E-4</v>
      </c>
      <c r="Z5489" s="122">
        <v>2.1816015000000001E-4</v>
      </c>
      <c r="AA5489" s="122">
        <v>2.4032755500000001E-4</v>
      </c>
      <c r="AB5489" s="122">
        <v>2.6334426300000002E-4</v>
      </c>
      <c r="AC5489" s="122">
        <v>2.8789250099999999E-4</v>
      </c>
      <c r="AD5489" s="122">
        <v>3.1280870399999998E-4</v>
      </c>
      <c r="AE5489" s="122">
        <v>3.3930417299999998E-4</v>
      </c>
      <c r="AF5489" s="122">
        <v>3.6876921900000001E-4</v>
      </c>
      <c r="AG5489" s="122">
        <v>3.9975916500000001E-4</v>
      </c>
      <c r="AH5489" s="122">
        <v>4.3148106300000002E-4</v>
      </c>
      <c r="AI5489" s="122">
        <v>4.6413712800000002E-4</v>
      </c>
      <c r="AJ5489" s="122">
        <v>4.8116893499999998E-4</v>
      </c>
      <c r="AK5489" s="122">
        <v>4.9666125599999997E-4</v>
      </c>
      <c r="AL5489" s="122">
        <v>0</v>
      </c>
    </row>
    <row r="5490" spans="1:38" hidden="1" x14ac:dyDescent="0.25">
      <c r="A5490" s="122" t="s">
        <v>2244</v>
      </c>
      <c r="B5490" s="122">
        <v>1</v>
      </c>
      <c r="C5490" s="122" t="s">
        <v>2245</v>
      </c>
      <c r="D5490" s="122" t="s">
        <v>2121</v>
      </c>
      <c r="E5490" s="122">
        <v>99</v>
      </c>
      <c r="F5490" s="122">
        <v>0</v>
      </c>
      <c r="G5490" s="122">
        <v>0</v>
      </c>
      <c r="H5490" s="122">
        <v>0</v>
      </c>
      <c r="I5490" s="122">
        <v>0</v>
      </c>
      <c r="J5490" s="122">
        <v>3.2752200000000001E-7</v>
      </c>
      <c r="K5490" s="122">
        <v>9.8190299999999995E-7</v>
      </c>
      <c r="L5490" s="122">
        <v>8.8391160000000002E-6</v>
      </c>
      <c r="M5490" s="122">
        <v>2.434536E-5</v>
      </c>
      <c r="N5490" s="122">
        <v>4.7847384000000002E-5</v>
      </c>
      <c r="O5490" s="122">
        <v>8.0233607999999999E-5</v>
      </c>
      <c r="P5490" s="122">
        <v>1.21939623E-4</v>
      </c>
      <c r="Q5490" s="122">
        <v>1.6516788600000001E-4</v>
      </c>
      <c r="R5490" s="122">
        <v>2.0990712599999999E-4</v>
      </c>
      <c r="S5490" s="122">
        <v>2.5615800600000001E-4</v>
      </c>
      <c r="T5490" s="122">
        <v>3.0482883600000001E-4</v>
      </c>
      <c r="U5490" s="122">
        <v>3.5518700100000002E-4</v>
      </c>
      <c r="V5490" s="122">
        <v>4.0691028300000003E-4</v>
      </c>
      <c r="W5490" s="122">
        <v>4.5929921699999998E-4</v>
      </c>
      <c r="X5490" s="122">
        <v>5.13695052E-4</v>
      </c>
      <c r="Y5490" s="122">
        <v>5.7089405099999997E-4</v>
      </c>
      <c r="Z5490" s="122">
        <v>6.3072250800000004E-4</v>
      </c>
      <c r="AA5490" s="122">
        <v>6.9178679699999997E-4</v>
      </c>
      <c r="AB5490" s="122">
        <v>7.5543479699999999E-4</v>
      </c>
      <c r="AC5490" s="122">
        <v>8.1993342600000004E-4</v>
      </c>
      <c r="AD5490" s="122">
        <v>8.8524555600000005E-4</v>
      </c>
      <c r="AE5490" s="122">
        <v>9.5154621900000005E-4</v>
      </c>
      <c r="AF5490" s="122">
        <v>1.0196860439999999E-3</v>
      </c>
      <c r="AG5490" s="122">
        <v>1.091128935E-3</v>
      </c>
      <c r="AH5490" s="122">
        <v>1.1639064450000001E-3</v>
      </c>
      <c r="AI5490" s="122">
        <v>1.2397688939999999E-3</v>
      </c>
      <c r="AJ5490" s="122">
        <v>1.265653077E-3</v>
      </c>
      <c r="AK5490" s="122">
        <v>1.285893804E-3</v>
      </c>
      <c r="AL5490" s="122">
        <v>0</v>
      </c>
    </row>
    <row r="5491" spans="1:38" hidden="1" x14ac:dyDescent="0.25">
      <c r="A5491" s="122" t="s">
        <v>2244</v>
      </c>
      <c r="B5491" s="122">
        <v>1</v>
      </c>
      <c r="C5491" s="122" t="s">
        <v>2245</v>
      </c>
      <c r="D5491" s="122" t="s">
        <v>2138</v>
      </c>
      <c r="E5491" s="122">
        <v>99</v>
      </c>
      <c r="F5491" s="122">
        <v>0</v>
      </c>
      <c r="G5491" s="122">
        <v>0</v>
      </c>
      <c r="H5491" s="122">
        <v>0</v>
      </c>
      <c r="I5491" s="122">
        <v>0</v>
      </c>
      <c r="J5491" s="122">
        <v>5.3039999999999999E-9</v>
      </c>
      <c r="K5491" s="122">
        <v>1.5912E-8</v>
      </c>
      <c r="L5491" s="122">
        <v>1.4121899999999999E-7</v>
      </c>
      <c r="M5491" s="122">
        <v>3.8652899999999998E-7</v>
      </c>
      <c r="N5491" s="122">
        <v>7.5250500000000003E-7</v>
      </c>
      <c r="O5491" s="122">
        <v>1.244451E-6</v>
      </c>
      <c r="P5491" s="122">
        <v>1.8643559999999999E-6</v>
      </c>
      <c r="Q5491" s="122">
        <v>2.4908910000000001E-6</v>
      </c>
      <c r="R5491" s="122">
        <v>3.126045E-6</v>
      </c>
      <c r="S5491" s="122">
        <v>3.7731330000000002E-6</v>
      </c>
      <c r="T5491" s="122">
        <v>4.4228729999999999E-6</v>
      </c>
      <c r="U5491" s="122">
        <v>5.0838840000000001E-6</v>
      </c>
      <c r="V5491" s="122">
        <v>5.7462210000000001E-6</v>
      </c>
      <c r="W5491" s="122">
        <v>6.4198290000000001E-6</v>
      </c>
      <c r="X5491" s="122">
        <v>7.108023E-6</v>
      </c>
      <c r="Y5491" s="122">
        <v>7.8081510000000002E-6</v>
      </c>
      <c r="Z5491" s="122">
        <v>8.5175609999999995E-6</v>
      </c>
      <c r="AA5491" s="122">
        <v>9.2455350000000006E-6</v>
      </c>
      <c r="AB5491" s="122">
        <v>9.9821280000000005E-6</v>
      </c>
      <c r="AC5491" s="122">
        <v>1.0729992E-5</v>
      </c>
      <c r="AD5491" s="122">
        <v>1.1485149E-5</v>
      </c>
      <c r="AE5491" s="122">
        <v>1.2248925000000001E-5</v>
      </c>
      <c r="AF5491" s="122">
        <v>1.3023971999999999E-5</v>
      </c>
      <c r="AG5491" s="122">
        <v>1.3818909E-5</v>
      </c>
      <c r="AH5491" s="122">
        <v>1.4633073E-5</v>
      </c>
      <c r="AI5491" s="122">
        <v>1.5455193000000002E-5</v>
      </c>
      <c r="AJ5491" s="122">
        <v>1.5584477999999999E-5</v>
      </c>
      <c r="AK5491" s="122">
        <v>1.5752217000000001E-5</v>
      </c>
      <c r="AL5491" s="122">
        <v>0</v>
      </c>
    </row>
    <row r="5492" spans="1:38" hidden="1" x14ac:dyDescent="0.25">
      <c r="A5492" s="122" t="s">
        <v>2244</v>
      </c>
      <c r="B5492" s="122">
        <v>1</v>
      </c>
      <c r="C5492" s="122" t="s">
        <v>2245</v>
      </c>
      <c r="D5492" s="122" t="s">
        <v>2122</v>
      </c>
      <c r="E5492" s="122">
        <v>99</v>
      </c>
      <c r="F5492" s="122">
        <v>0</v>
      </c>
      <c r="G5492" s="122">
        <v>0</v>
      </c>
      <c r="H5492" s="122">
        <v>0</v>
      </c>
      <c r="I5492" s="122">
        <v>0</v>
      </c>
      <c r="J5492" s="122">
        <v>2.9172000000000001E-8</v>
      </c>
      <c r="K5492" s="122">
        <v>8.6853000000000004E-8</v>
      </c>
      <c r="L5492" s="122">
        <v>7.7703599999999997E-7</v>
      </c>
      <c r="M5492" s="122">
        <v>2.1288930000000001E-6</v>
      </c>
      <c r="N5492" s="122">
        <v>4.1629770000000002E-6</v>
      </c>
      <c r="O5492" s="122">
        <v>6.9310019999999998E-6</v>
      </c>
      <c r="P5492" s="122">
        <v>1.0461477E-5</v>
      </c>
      <c r="Q5492" s="122">
        <v>1.4047643999999999E-5</v>
      </c>
      <c r="R5492" s="122">
        <v>1.772862E-5</v>
      </c>
      <c r="S5492" s="122">
        <v>2.1483852000000001E-5</v>
      </c>
      <c r="T5492" s="122">
        <v>2.5278201000000001E-5</v>
      </c>
      <c r="U5492" s="122">
        <v>2.9120286000000001E-5</v>
      </c>
      <c r="V5492" s="122">
        <v>3.3029996999999999E-5</v>
      </c>
      <c r="W5492" s="122">
        <v>3.6945674999999999E-5</v>
      </c>
      <c r="X5492" s="122">
        <v>4.0929641999999997E-5</v>
      </c>
      <c r="Y5492" s="122">
        <v>4.5004440000000002E-5</v>
      </c>
      <c r="Z5492" s="122">
        <v>4.9197251999999999E-5</v>
      </c>
      <c r="AA5492" s="122">
        <v>5.3549847000000002E-5</v>
      </c>
      <c r="AB5492" s="122">
        <v>5.7792384000000002E-5</v>
      </c>
      <c r="AC5492" s="122">
        <v>6.2231168999999997E-5</v>
      </c>
      <c r="AD5492" s="122">
        <v>6.6610284000000005E-5</v>
      </c>
      <c r="AE5492" s="122">
        <v>7.1168408999999999E-5</v>
      </c>
      <c r="AF5492" s="122">
        <v>7.5633714000000006E-5</v>
      </c>
      <c r="AG5492" s="122">
        <v>8.0521349999999994E-5</v>
      </c>
      <c r="AH5492" s="122">
        <v>8.5444787999999999E-5</v>
      </c>
      <c r="AI5492" s="122">
        <v>9.0417951000000007E-5</v>
      </c>
      <c r="AJ5492" s="122">
        <v>9.4204344000000002E-5</v>
      </c>
      <c r="AK5492" s="122">
        <v>9.6054776999999998E-5</v>
      </c>
      <c r="AL5492" s="122">
        <v>0</v>
      </c>
    </row>
    <row r="5493" spans="1:38" hidden="1" x14ac:dyDescent="0.25">
      <c r="A5493" s="122" t="s">
        <v>2244</v>
      </c>
      <c r="B5493" s="122">
        <v>1</v>
      </c>
      <c r="C5493" s="122" t="s">
        <v>2245</v>
      </c>
      <c r="D5493" s="122" t="s">
        <v>2123</v>
      </c>
      <c r="E5493" s="122">
        <v>99</v>
      </c>
      <c r="F5493" s="122">
        <v>0</v>
      </c>
      <c r="G5493" s="122">
        <v>0</v>
      </c>
      <c r="H5493" s="122">
        <v>0</v>
      </c>
      <c r="I5493" s="122">
        <v>0</v>
      </c>
      <c r="J5493" s="122">
        <v>2.6652599999999999E-7</v>
      </c>
      <c r="K5493" s="122">
        <v>8.06871E-7</v>
      </c>
      <c r="L5493" s="122">
        <v>7.292337E-6</v>
      </c>
      <c r="M5493" s="122">
        <v>2.0230119E-5</v>
      </c>
      <c r="N5493" s="122">
        <v>4.0003431000000002E-5</v>
      </c>
      <c r="O5493" s="122">
        <v>6.6965652000000004E-5</v>
      </c>
      <c r="P5493" s="122">
        <v>1.01427066E-4</v>
      </c>
      <c r="Q5493" s="122">
        <v>1.3734376500000001E-4</v>
      </c>
      <c r="R5493" s="122">
        <v>1.74345132E-4</v>
      </c>
      <c r="S5493" s="122">
        <v>2.1224685300000001E-4</v>
      </c>
      <c r="T5493" s="122">
        <v>2.5194464100000003E-4</v>
      </c>
      <c r="U5493" s="122">
        <v>2.9331981899999998E-4</v>
      </c>
      <c r="V5493" s="122">
        <v>3.3781839E-4</v>
      </c>
      <c r="W5493" s="122">
        <v>3.8289244499999998E-4</v>
      </c>
      <c r="X5493" s="122">
        <v>4.3033009499999998E-4</v>
      </c>
      <c r="Y5493" s="122">
        <v>4.8024537599999998E-4</v>
      </c>
      <c r="Z5493" s="122">
        <v>5.3003070900000001E-4</v>
      </c>
      <c r="AA5493" s="122">
        <v>5.8293081600000005E-4</v>
      </c>
      <c r="AB5493" s="122">
        <v>6.3651513900000003E-4</v>
      </c>
      <c r="AC5493" s="122">
        <v>6.9185574900000005E-4</v>
      </c>
      <c r="AD5493" s="122">
        <v>7.5133149000000004E-4</v>
      </c>
      <c r="AE5493" s="122">
        <v>8.1507827699999998E-4</v>
      </c>
      <c r="AF5493" s="122">
        <v>8.8429282500000002E-4</v>
      </c>
      <c r="AG5493" s="122">
        <v>9.5677529999999998E-4</v>
      </c>
      <c r="AH5493" s="122">
        <v>1.0293227490000001E-3</v>
      </c>
      <c r="AI5493" s="122">
        <v>1.1031935459999999E-3</v>
      </c>
      <c r="AJ5493" s="122">
        <v>1.131748956E-3</v>
      </c>
      <c r="AK5493" s="122">
        <v>1.1514486749999999E-3</v>
      </c>
      <c r="AL5493" s="122">
        <v>0</v>
      </c>
    </row>
    <row r="5494" spans="1:38" hidden="1" x14ac:dyDescent="0.25">
      <c r="A5494" s="122" t="s">
        <v>2244</v>
      </c>
      <c r="B5494" s="122">
        <v>1</v>
      </c>
      <c r="C5494" s="122" t="s">
        <v>2245</v>
      </c>
      <c r="D5494" s="122" t="s">
        <v>2124</v>
      </c>
      <c r="E5494" s="122">
        <v>99</v>
      </c>
      <c r="F5494" s="122">
        <v>0</v>
      </c>
      <c r="G5494" s="122">
        <v>0</v>
      </c>
      <c r="H5494" s="122">
        <v>0</v>
      </c>
      <c r="I5494" s="122">
        <v>0</v>
      </c>
      <c r="J5494" s="122">
        <v>2.5459200000000001E-7</v>
      </c>
      <c r="K5494" s="122">
        <v>7.6311299999999999E-7</v>
      </c>
      <c r="L5494" s="122">
        <v>6.8474639999999999E-6</v>
      </c>
      <c r="M5494" s="122">
        <v>1.8773508000000001E-5</v>
      </c>
      <c r="N5494" s="122">
        <v>3.6731525999999997E-5</v>
      </c>
      <c r="O5494" s="122">
        <v>6.1121307000000006E-5</v>
      </c>
      <c r="P5494" s="122">
        <v>9.2220647999999994E-5</v>
      </c>
      <c r="Q5494" s="122">
        <v>1.2406122299999999E-4</v>
      </c>
      <c r="R5494" s="122">
        <v>1.56854529E-4</v>
      </c>
      <c r="S5494" s="122">
        <v>1.90518354E-4</v>
      </c>
      <c r="T5494" s="122">
        <v>2.2484318999999999E-4</v>
      </c>
      <c r="U5494" s="122">
        <v>2.5998417899999999E-4</v>
      </c>
      <c r="V5494" s="122">
        <v>2.95763637E-4</v>
      </c>
      <c r="W5494" s="122">
        <v>3.3247593599999999E-4</v>
      </c>
      <c r="X5494" s="122">
        <v>3.6991819800000003E-4</v>
      </c>
      <c r="Y5494" s="122">
        <v>4.0834899299999999E-4</v>
      </c>
      <c r="Z5494" s="122">
        <v>4.47301569E-4</v>
      </c>
      <c r="AA5494" s="122">
        <v>4.8716510700000002E-4</v>
      </c>
      <c r="AB5494" s="122">
        <v>5.2784546099999999E-4</v>
      </c>
      <c r="AC5494" s="122">
        <v>5.6987236799999996E-4</v>
      </c>
      <c r="AD5494" s="122">
        <v>6.1247475900000001E-4</v>
      </c>
      <c r="AE5494" s="122">
        <v>6.5537152200000005E-4</v>
      </c>
      <c r="AF5494" s="122">
        <v>6.9958500299999995E-4</v>
      </c>
      <c r="AG5494" s="122">
        <v>7.4620053299999996E-4</v>
      </c>
      <c r="AH5494" s="122">
        <v>7.9445035800000002E-4</v>
      </c>
      <c r="AI5494" s="122">
        <v>8.4392142899999999E-4</v>
      </c>
      <c r="AJ5494" s="122">
        <v>8.6394800699999999E-4</v>
      </c>
      <c r="AK5494" s="122">
        <v>8.7725905800000001E-4</v>
      </c>
      <c r="AL5494" s="122">
        <v>0</v>
      </c>
    </row>
    <row r="5495" spans="1:38" hidden="1" x14ac:dyDescent="0.25">
      <c r="A5495" s="122" t="s">
        <v>2244</v>
      </c>
      <c r="B5495" s="122">
        <v>1</v>
      </c>
      <c r="C5495" s="122" t="s">
        <v>2245</v>
      </c>
      <c r="D5495" s="122" t="s">
        <v>2125</v>
      </c>
      <c r="E5495" s="122">
        <v>99</v>
      </c>
      <c r="F5495" s="122">
        <v>0</v>
      </c>
      <c r="G5495" s="122">
        <v>0</v>
      </c>
      <c r="H5495" s="122">
        <v>0</v>
      </c>
      <c r="I5495" s="122">
        <v>0</v>
      </c>
      <c r="J5495" s="122">
        <v>9.0168000000000004E-8</v>
      </c>
      <c r="K5495" s="122">
        <v>2.6851499999999999E-7</v>
      </c>
      <c r="L5495" s="122">
        <v>2.3868000000000002E-6</v>
      </c>
      <c r="M5495" s="122">
        <v>6.484803E-6</v>
      </c>
      <c r="N5495" s="122">
        <v>1.2588380999999999E-5</v>
      </c>
      <c r="O5495" s="122">
        <v>2.0766486E-5</v>
      </c>
      <c r="P5495" s="122">
        <v>3.1009173000000001E-5</v>
      </c>
      <c r="Q5495" s="122">
        <v>4.1335397999999999E-5</v>
      </c>
      <c r="R5495" s="122">
        <v>5.2007045999999998E-5</v>
      </c>
      <c r="S5495" s="122">
        <v>6.3015497999999994E-5</v>
      </c>
      <c r="T5495" s="122">
        <v>7.4068371000000005E-5</v>
      </c>
      <c r="U5495" s="122">
        <v>8.5338044999999998E-5</v>
      </c>
      <c r="V5495" s="122">
        <v>9.6927947999999995E-5</v>
      </c>
      <c r="W5495" s="122">
        <v>1.08679623E-4</v>
      </c>
      <c r="X5495" s="122">
        <v>1.20681249E-4</v>
      </c>
      <c r="Y5495" s="122">
        <v>1.33092609E-4</v>
      </c>
      <c r="Z5495" s="122">
        <v>1.4575325699999999E-4</v>
      </c>
      <c r="AA5495" s="122">
        <v>1.58517333E-4</v>
      </c>
      <c r="AB5495" s="122">
        <v>1.7138152199999999E-4</v>
      </c>
      <c r="AC5495" s="122">
        <v>1.84206594E-4</v>
      </c>
      <c r="AD5495" s="122">
        <v>1.9700846100000001E-4</v>
      </c>
      <c r="AE5495" s="122">
        <v>2.0962733999999999E-4</v>
      </c>
      <c r="AF5495" s="122">
        <v>2.21975052E-4</v>
      </c>
      <c r="AG5495" s="122">
        <v>2.3425977900000001E-4</v>
      </c>
      <c r="AH5495" s="122">
        <v>2.4697214100000001E-4</v>
      </c>
      <c r="AI5495" s="122">
        <v>2.6011479000000002E-4</v>
      </c>
      <c r="AJ5495" s="122">
        <v>2.6242468200000002E-4</v>
      </c>
      <c r="AK5495" s="122">
        <v>2.6528884200000002E-4</v>
      </c>
      <c r="AL5495" s="122">
        <v>0</v>
      </c>
    </row>
    <row r="5496" spans="1:38" hidden="1" x14ac:dyDescent="0.25">
      <c r="A5496" s="122" t="s">
        <v>2244</v>
      </c>
      <c r="B5496" s="122">
        <v>1</v>
      </c>
      <c r="C5496" s="122" t="s">
        <v>2245</v>
      </c>
      <c r="D5496" s="122" t="s">
        <v>2126</v>
      </c>
      <c r="E5496" s="122">
        <v>99</v>
      </c>
      <c r="F5496" s="122">
        <v>0</v>
      </c>
      <c r="G5496" s="122">
        <v>0</v>
      </c>
      <c r="H5496" s="122">
        <v>0</v>
      </c>
      <c r="I5496" s="122">
        <v>0</v>
      </c>
      <c r="J5496" s="122">
        <v>2.3867999999999999E-8</v>
      </c>
      <c r="K5496" s="122">
        <v>7.1603999999999997E-8</v>
      </c>
      <c r="L5496" s="122">
        <v>6.3913199999999998E-7</v>
      </c>
      <c r="M5496" s="122">
        <v>1.745016E-6</v>
      </c>
      <c r="N5496" s="122">
        <v>3.4031789999999999E-6</v>
      </c>
      <c r="O5496" s="122">
        <v>5.6368260000000003E-6</v>
      </c>
      <c r="P5496" s="122">
        <v>8.4824220000000005E-6</v>
      </c>
      <c r="Q5496" s="122">
        <v>1.1349897E-5</v>
      </c>
      <c r="R5496" s="122">
        <v>1.4403675000000001E-5</v>
      </c>
      <c r="S5496" s="122">
        <v>1.7505852E-5</v>
      </c>
      <c r="T5496" s="122">
        <v>2.0759856000000001E-5</v>
      </c>
      <c r="U5496" s="122">
        <v>2.4102039000000001E-5</v>
      </c>
      <c r="V5496" s="122">
        <v>2.7715388999999999E-5</v>
      </c>
      <c r="W5496" s="122">
        <v>3.1694715000000001E-5</v>
      </c>
      <c r="X5496" s="122">
        <v>3.5807967000000003E-5</v>
      </c>
      <c r="Y5496" s="122">
        <v>4.0324985999999999E-5</v>
      </c>
      <c r="Z5496" s="122">
        <v>4.437459E-5</v>
      </c>
      <c r="AA5496" s="122">
        <v>4.8452702999999999E-5</v>
      </c>
      <c r="AB5496" s="122">
        <v>5.3206413000000002E-5</v>
      </c>
      <c r="AC5496" s="122">
        <v>5.7863325000000001E-5</v>
      </c>
      <c r="AD5496" s="122">
        <v>6.2081994000000003E-5</v>
      </c>
      <c r="AE5496" s="122">
        <v>6.6685203000000005E-5</v>
      </c>
      <c r="AF5496" s="122">
        <v>7.0894590000000003E-5</v>
      </c>
      <c r="AG5496" s="122">
        <v>7.4707502999999997E-5</v>
      </c>
      <c r="AH5496" s="122">
        <v>7.9188057000000004E-5</v>
      </c>
      <c r="AI5496" s="122">
        <v>8.4053150999999996E-5</v>
      </c>
      <c r="AJ5496" s="122">
        <v>8.4640569000000006E-5</v>
      </c>
      <c r="AK5496" s="122">
        <v>8.6121047999999996E-5</v>
      </c>
      <c r="AL5496" s="122">
        <v>0</v>
      </c>
    </row>
    <row r="5497" spans="1:38" hidden="1" x14ac:dyDescent="0.25">
      <c r="A5497" s="122" t="s">
        <v>2246</v>
      </c>
      <c r="B5497" s="122">
        <v>1</v>
      </c>
      <c r="C5497" s="122" t="s">
        <v>2247</v>
      </c>
      <c r="D5497" s="122" t="s">
        <v>2078</v>
      </c>
      <c r="E5497" s="122">
        <v>100</v>
      </c>
      <c r="F5497" s="122">
        <v>0.12048709674999999</v>
      </c>
      <c r="G5497" s="122">
        <v>0.1154371371</v>
      </c>
      <c r="H5497" s="122">
        <v>0.11436216955</v>
      </c>
      <c r="I5497" s="122">
        <v>0.1108390284</v>
      </c>
      <c r="J5497" s="122">
        <v>0.10423592555</v>
      </c>
      <c r="K5497" s="122">
        <v>9.5553187849999999E-2</v>
      </c>
      <c r="L5497" s="122">
        <v>8.7625963400000006E-2</v>
      </c>
      <c r="M5497" s="122">
        <v>8.0715915299999996E-2</v>
      </c>
      <c r="N5497" s="122">
        <v>6.8235084099999996E-2</v>
      </c>
      <c r="O5497" s="122">
        <v>6.8625548349999996E-2</v>
      </c>
      <c r="P5497" s="122">
        <v>6.5927182000000001E-2</v>
      </c>
      <c r="Q5497" s="122">
        <v>6.5000612250000006E-2</v>
      </c>
      <c r="R5497" s="122">
        <v>6.0312792300000001E-2</v>
      </c>
      <c r="S5497" s="122">
        <v>5.888247185E-2</v>
      </c>
      <c r="T5497" s="122">
        <v>5.7300449500000003E-2</v>
      </c>
      <c r="U5497" s="122">
        <v>5.524138655E-2</v>
      </c>
      <c r="V5497" s="122">
        <v>5.0960795750000003E-2</v>
      </c>
      <c r="W5497" s="122">
        <v>4.7944932650000001E-2</v>
      </c>
      <c r="X5497" s="122">
        <v>4.6066377899999997E-2</v>
      </c>
      <c r="Y5497" s="122">
        <v>4.2410121000000002E-2</v>
      </c>
      <c r="Z5497" s="122">
        <v>3.5696246199999997E-2</v>
      </c>
      <c r="AA5497" s="122">
        <v>3.7054696599999999E-2</v>
      </c>
      <c r="AB5497" s="122">
        <v>3.1315101249999998E-2</v>
      </c>
      <c r="AC5497" s="122">
        <v>2.9113936149999999E-2</v>
      </c>
      <c r="AD5497" s="122">
        <v>3.00861805E-2</v>
      </c>
      <c r="AE5497" s="122">
        <v>2.8395877199999999E-2</v>
      </c>
      <c r="AF5497" s="122">
        <v>2.9308730000000002E-2</v>
      </c>
      <c r="AG5497" s="122">
        <v>2.7630049800000001E-2</v>
      </c>
      <c r="AH5497" s="122">
        <v>2.8580326350000001E-2</v>
      </c>
      <c r="AI5497" s="122">
        <v>3.1014249550000001E-2</v>
      </c>
      <c r="AJ5497" s="122">
        <v>3.2043493149999998E-2</v>
      </c>
      <c r="AK5497" s="122">
        <v>3.1200522299999998E-2</v>
      </c>
      <c r="AL5497" s="122">
        <v>0</v>
      </c>
    </row>
    <row r="5498" spans="1:38" hidden="1" x14ac:dyDescent="0.25">
      <c r="A5498" s="122" t="s">
        <v>2246</v>
      </c>
      <c r="B5498" s="122">
        <v>1</v>
      </c>
      <c r="C5498" s="122" t="s">
        <v>2247</v>
      </c>
      <c r="D5498" s="122" t="s">
        <v>2079</v>
      </c>
      <c r="E5498" s="122">
        <v>100</v>
      </c>
      <c r="F5498" s="122">
        <v>0.55390319445000002</v>
      </c>
      <c r="G5498" s="122">
        <v>0.53068751859999996</v>
      </c>
      <c r="H5498" s="122">
        <v>0.52574568715000003</v>
      </c>
      <c r="I5498" s="122">
        <v>0.50954910409999998</v>
      </c>
      <c r="J5498" s="122">
        <v>0.47919331985000002</v>
      </c>
      <c r="K5498" s="122">
        <v>0.43927704470000001</v>
      </c>
      <c r="L5498" s="122">
        <v>0.40283401079999998</v>
      </c>
      <c r="M5498" s="122">
        <v>0.37106714554999998</v>
      </c>
      <c r="N5498" s="122">
        <v>0.31369027405</v>
      </c>
      <c r="O5498" s="122">
        <v>0.3154853192</v>
      </c>
      <c r="P5498" s="122">
        <v>0.30308039534999998</v>
      </c>
      <c r="Q5498" s="122">
        <v>0.29882076185000001</v>
      </c>
      <c r="R5498" s="122">
        <v>0.2772699247</v>
      </c>
      <c r="S5498" s="122">
        <v>0.27069445785000001</v>
      </c>
      <c r="T5498" s="122">
        <v>0.26342158384999997</v>
      </c>
      <c r="U5498" s="122">
        <v>0.25395566400000003</v>
      </c>
      <c r="V5498" s="122">
        <v>0.23427693320000001</v>
      </c>
      <c r="W5498" s="122">
        <v>0.22041241495</v>
      </c>
      <c r="X5498" s="122">
        <v>0.21177631769999999</v>
      </c>
      <c r="Y5498" s="122">
        <v>0.1949677735</v>
      </c>
      <c r="Z5498" s="122">
        <v>0.16410275834999999</v>
      </c>
      <c r="AA5498" s="122">
        <v>4.5275833199999997E-2</v>
      </c>
      <c r="AB5498" s="122">
        <v>3.9605870699999997E-2</v>
      </c>
      <c r="AC5498" s="122">
        <v>3.805530545E-2</v>
      </c>
      <c r="AD5498" s="122">
        <v>3.9252715049999998E-2</v>
      </c>
      <c r="AE5498" s="122">
        <v>3.7154294300000001E-2</v>
      </c>
      <c r="AF5498" s="122">
        <v>3.9076556700000001E-2</v>
      </c>
      <c r="AG5498" s="122">
        <v>3.69859497E-2</v>
      </c>
      <c r="AH5498" s="122">
        <v>3.8348190650000002E-2</v>
      </c>
      <c r="AI5498" s="122">
        <v>4.1317974950000003E-2</v>
      </c>
      <c r="AJ5498" s="122">
        <v>4.9897658099999999E-2</v>
      </c>
      <c r="AK5498" s="122">
        <v>5.0807928250000002E-2</v>
      </c>
      <c r="AL5498" s="122">
        <v>0</v>
      </c>
    </row>
    <row r="5499" spans="1:38" hidden="1" x14ac:dyDescent="0.25">
      <c r="A5499" s="122" t="s">
        <v>2246</v>
      </c>
      <c r="B5499" s="122">
        <v>1</v>
      </c>
      <c r="C5499" s="122" t="s">
        <v>2247</v>
      </c>
      <c r="D5499" s="122" t="s">
        <v>2080</v>
      </c>
      <c r="E5499" s="122">
        <v>100</v>
      </c>
      <c r="F5499" s="122">
        <v>0.35140938849999998</v>
      </c>
      <c r="G5499" s="122">
        <v>0.33668081049999998</v>
      </c>
      <c r="H5499" s="122">
        <v>0.33354559560000002</v>
      </c>
      <c r="I5499" s="122">
        <v>0.32327009839999998</v>
      </c>
      <c r="J5499" s="122">
        <v>0.30401166275000002</v>
      </c>
      <c r="K5499" s="122">
        <v>0.27868782775000001</v>
      </c>
      <c r="L5499" s="122">
        <v>0.25556749844999999</v>
      </c>
      <c r="M5499" s="122">
        <v>0.23541384204999999</v>
      </c>
      <c r="N5499" s="122">
        <v>0.19901258645</v>
      </c>
      <c r="O5499" s="122">
        <v>0.20015140584999999</v>
      </c>
      <c r="P5499" s="122">
        <v>0.19228142740000001</v>
      </c>
      <c r="Q5499" s="122">
        <v>0.18957901434999999</v>
      </c>
      <c r="R5499" s="122">
        <v>0.17590664854999999</v>
      </c>
      <c r="S5499" s="122">
        <v>0.17173501785</v>
      </c>
      <c r="T5499" s="122">
        <v>0.16712093149999999</v>
      </c>
      <c r="U5499" s="122">
        <v>0.16111552765000001</v>
      </c>
      <c r="V5499" s="122">
        <v>0.14863087065</v>
      </c>
      <c r="W5499" s="122">
        <v>0.1398348888</v>
      </c>
      <c r="X5499" s="122">
        <v>0.13435594370000001</v>
      </c>
      <c r="Y5499" s="122">
        <v>0.123692203</v>
      </c>
      <c r="Z5499" s="122">
        <v>0.10411070109999999</v>
      </c>
      <c r="AA5499" s="122">
        <v>3.1963083199999999E-2</v>
      </c>
      <c r="AB5499" s="122">
        <v>2.68509026E-2</v>
      </c>
      <c r="AC5499" s="122">
        <v>2.71636876E-2</v>
      </c>
      <c r="AD5499" s="122">
        <v>2.925232295E-2</v>
      </c>
      <c r="AE5499" s="122">
        <v>2.7752122899999999E-2</v>
      </c>
      <c r="AF5499" s="122">
        <v>2.824277E-2</v>
      </c>
      <c r="AG5499" s="122">
        <v>2.6709211699999999E-2</v>
      </c>
      <c r="AH5499" s="122">
        <v>2.7462955399999999E-2</v>
      </c>
      <c r="AI5499" s="122">
        <v>2.9997623099999999E-2</v>
      </c>
      <c r="AJ5499" s="122">
        <v>3.110422635E-2</v>
      </c>
      <c r="AK5499" s="122">
        <v>3.1321815199999999E-2</v>
      </c>
      <c r="AL5499" s="122">
        <v>0</v>
      </c>
    </row>
    <row r="5500" spans="1:38" hidden="1" x14ac:dyDescent="0.25">
      <c r="A5500" s="122" t="s">
        <v>2246</v>
      </c>
      <c r="B5500" s="122">
        <v>1</v>
      </c>
      <c r="C5500" s="122" t="s">
        <v>2247</v>
      </c>
      <c r="D5500" s="122" t="s">
        <v>2133</v>
      </c>
      <c r="E5500" s="122">
        <v>100</v>
      </c>
      <c r="F5500" s="122">
        <v>0</v>
      </c>
      <c r="G5500" s="122">
        <v>0</v>
      </c>
      <c r="H5500" s="122">
        <v>0</v>
      </c>
      <c r="I5500" s="122">
        <v>0</v>
      </c>
      <c r="J5500" s="122">
        <v>0</v>
      </c>
      <c r="K5500" s="122">
        <v>0</v>
      </c>
      <c r="L5500" s="122">
        <v>0</v>
      </c>
      <c r="M5500" s="122">
        <v>0</v>
      </c>
      <c r="N5500" s="122">
        <v>0</v>
      </c>
      <c r="O5500" s="122">
        <v>0</v>
      </c>
      <c r="P5500" s="122">
        <v>0</v>
      </c>
      <c r="Q5500" s="122">
        <v>0</v>
      </c>
      <c r="R5500" s="122">
        <v>0</v>
      </c>
      <c r="S5500" s="122">
        <v>0</v>
      </c>
      <c r="T5500" s="122">
        <v>0</v>
      </c>
      <c r="U5500" s="122">
        <v>0</v>
      </c>
      <c r="V5500" s="122">
        <v>0</v>
      </c>
      <c r="W5500" s="122">
        <v>0</v>
      </c>
      <c r="X5500" s="122">
        <v>0</v>
      </c>
      <c r="Y5500" s="122">
        <v>0</v>
      </c>
      <c r="Z5500" s="122">
        <v>0</v>
      </c>
      <c r="AA5500" s="122">
        <v>0</v>
      </c>
      <c r="AB5500" s="122">
        <v>0</v>
      </c>
      <c r="AC5500" s="122">
        <v>0</v>
      </c>
      <c r="AD5500" s="122">
        <v>0</v>
      </c>
      <c r="AE5500" s="122">
        <v>0</v>
      </c>
      <c r="AF5500" s="122">
        <v>0</v>
      </c>
      <c r="AG5500" s="122">
        <v>0</v>
      </c>
      <c r="AH5500" s="122">
        <v>0</v>
      </c>
      <c r="AI5500" s="122">
        <v>0</v>
      </c>
      <c r="AJ5500" s="122">
        <v>0</v>
      </c>
      <c r="AK5500" s="122">
        <v>0</v>
      </c>
      <c r="AL5500" s="122">
        <v>0</v>
      </c>
    </row>
    <row r="5501" spans="1:38" hidden="1" x14ac:dyDescent="0.25">
      <c r="A5501" s="122" t="s">
        <v>2246</v>
      </c>
      <c r="B5501" s="122">
        <v>1</v>
      </c>
      <c r="C5501" s="122" t="s">
        <v>2247</v>
      </c>
      <c r="D5501" s="122" t="s">
        <v>2081</v>
      </c>
      <c r="E5501" s="122">
        <v>100</v>
      </c>
      <c r="F5501" s="122">
        <v>0.46905327899999999</v>
      </c>
      <c r="G5501" s="122">
        <v>0.44939390750000002</v>
      </c>
      <c r="H5501" s="122">
        <v>0.44520909330000003</v>
      </c>
      <c r="I5501" s="122">
        <v>0.4314935909</v>
      </c>
      <c r="J5501" s="122">
        <v>0.40578786914999998</v>
      </c>
      <c r="K5501" s="122">
        <v>0.37198618825000002</v>
      </c>
      <c r="L5501" s="122">
        <v>0.34112569684999999</v>
      </c>
      <c r="M5501" s="122">
        <v>0.31422505415000002</v>
      </c>
      <c r="N5501" s="122">
        <v>0.26563748580000002</v>
      </c>
      <c r="O5501" s="122">
        <v>0.2671575551</v>
      </c>
      <c r="P5501" s="122">
        <v>0.25665288590000002</v>
      </c>
      <c r="Q5501" s="122">
        <v>0.25304576750000002</v>
      </c>
      <c r="R5501" s="122">
        <v>0.23479620330000001</v>
      </c>
      <c r="S5501" s="122">
        <v>0.22922800285</v>
      </c>
      <c r="T5501" s="122">
        <v>0.2230692286</v>
      </c>
      <c r="U5501" s="122">
        <v>0.21505335040000001</v>
      </c>
      <c r="V5501" s="122">
        <v>0.19838911265</v>
      </c>
      <c r="W5501" s="122">
        <v>0.18664843745000001</v>
      </c>
      <c r="X5501" s="122">
        <v>0.17933526564999999</v>
      </c>
      <c r="Y5501" s="122">
        <v>0.16510154595000001</v>
      </c>
      <c r="Z5501" s="122">
        <v>0.13896460155000001</v>
      </c>
      <c r="AA5501" s="122">
        <v>9.3541117849999994E-2</v>
      </c>
      <c r="AB5501" s="122">
        <v>8.0252523500000006E-2</v>
      </c>
      <c r="AC5501" s="122">
        <v>7.5002799750000002E-2</v>
      </c>
      <c r="AD5501" s="122">
        <v>7.7778974599999995E-2</v>
      </c>
      <c r="AE5501" s="122">
        <v>7.4078443699999996E-2</v>
      </c>
      <c r="AF5501" s="122">
        <v>6.6504351399999995E-2</v>
      </c>
      <c r="AG5501" s="122">
        <v>6.2035154299999999E-2</v>
      </c>
      <c r="AH5501" s="122">
        <v>6.4166261200000005E-2</v>
      </c>
      <c r="AI5501" s="122">
        <v>6.9896787899999993E-2</v>
      </c>
      <c r="AJ5501" s="122">
        <v>7.1934724350000007E-2</v>
      </c>
      <c r="AK5501" s="122">
        <v>7.2441786199999997E-2</v>
      </c>
      <c r="AL5501" s="122">
        <v>0</v>
      </c>
    </row>
    <row r="5502" spans="1:38" x14ac:dyDescent="0.25">
      <c r="A5502" s="122" t="s">
        <v>2246</v>
      </c>
      <c r="B5502" s="122">
        <v>1</v>
      </c>
      <c r="C5502" s="122" t="s">
        <v>2247</v>
      </c>
      <c r="D5502" s="122" t="s">
        <v>2082</v>
      </c>
      <c r="E5502" s="122">
        <v>100</v>
      </c>
      <c r="F5502" s="122">
        <v>1.58453827645</v>
      </c>
      <c r="G5502" s="122">
        <v>1.5181257207500001</v>
      </c>
      <c r="H5502" s="122">
        <v>1.50398873645</v>
      </c>
      <c r="I5502" s="122">
        <v>1.4576555395499999</v>
      </c>
      <c r="J5502" s="122">
        <v>1.37081743245</v>
      </c>
      <c r="K5502" s="122">
        <v>1.25662985615</v>
      </c>
      <c r="L5502" s="122">
        <v>1.1523780986500001</v>
      </c>
      <c r="M5502" s="122">
        <v>1.0615033471999999</v>
      </c>
      <c r="N5502" s="122">
        <v>0.89736663605</v>
      </c>
      <c r="O5502" s="122">
        <v>0.90250167979999996</v>
      </c>
      <c r="P5502" s="122">
        <v>0.86701519459999998</v>
      </c>
      <c r="Q5502" s="122">
        <v>0.85482976310000003</v>
      </c>
      <c r="R5502" s="122">
        <v>0.79317976675000001</v>
      </c>
      <c r="S5502" s="122">
        <v>0.77436948314999998</v>
      </c>
      <c r="T5502" s="122">
        <v>0.75356413649999998</v>
      </c>
      <c r="U5502" s="122">
        <v>0.72648519695000002</v>
      </c>
      <c r="V5502" s="122">
        <v>0.67019069315000002</v>
      </c>
      <c r="W5502" s="122">
        <v>0.63052878435000004</v>
      </c>
      <c r="X5502" s="122">
        <v>0.60582369965000005</v>
      </c>
      <c r="Y5502" s="122">
        <v>0.55773987965000005</v>
      </c>
      <c r="Z5502" s="122">
        <v>0.46944503339999999</v>
      </c>
      <c r="AA5502" s="122">
        <v>0.24491209789999999</v>
      </c>
      <c r="AB5502" s="122">
        <v>0.2356651816</v>
      </c>
      <c r="AC5502" s="122">
        <v>0.29414311505000001</v>
      </c>
      <c r="AD5502" s="122">
        <v>0.17240451170000001</v>
      </c>
      <c r="AE5502" s="122">
        <v>0.13766241485</v>
      </c>
      <c r="AF5502" s="122">
        <v>0.1035092609</v>
      </c>
      <c r="AG5502" s="122">
        <v>0.1835112321</v>
      </c>
      <c r="AH5502" s="122">
        <v>0.13766241485</v>
      </c>
      <c r="AI5502" s="122">
        <v>0.17146869940000001</v>
      </c>
      <c r="AJ5502" s="122">
        <v>0.2384404</v>
      </c>
      <c r="AK5502" s="122">
        <v>0.2384404</v>
      </c>
      <c r="AL5502" s="122">
        <v>0</v>
      </c>
    </row>
    <row r="5503" spans="1:38" hidden="1" x14ac:dyDescent="0.25">
      <c r="A5503" s="122" t="s">
        <v>2246</v>
      </c>
      <c r="B5503" s="122">
        <v>1</v>
      </c>
      <c r="C5503" s="122" t="s">
        <v>2247</v>
      </c>
      <c r="D5503" s="122" t="s">
        <v>474</v>
      </c>
      <c r="E5503" s="122">
        <v>100</v>
      </c>
      <c r="F5503" s="122">
        <v>0.56760219749999996</v>
      </c>
      <c r="G5503" s="122">
        <v>0.54381235790000004</v>
      </c>
      <c r="H5503" s="122">
        <v>0.53874830529999995</v>
      </c>
      <c r="I5503" s="122">
        <v>0.52215115300000003</v>
      </c>
      <c r="J5503" s="122">
        <v>0.49104461425000001</v>
      </c>
      <c r="K5503" s="122">
        <v>0.45014114170000002</v>
      </c>
      <c r="L5503" s="122">
        <v>0.41279680759999998</v>
      </c>
      <c r="M5503" s="122">
        <v>0.38024429035000001</v>
      </c>
      <c r="N5503" s="122">
        <v>0.32144838780000001</v>
      </c>
      <c r="O5503" s="122">
        <v>0.32328782680000001</v>
      </c>
      <c r="P5503" s="122">
        <v>0.31057610810000003</v>
      </c>
      <c r="Q5503" s="122">
        <v>0.30621112644999998</v>
      </c>
      <c r="R5503" s="122">
        <v>0.28412729754999999</v>
      </c>
      <c r="S5503" s="122">
        <v>0.2773892107</v>
      </c>
      <c r="T5503" s="122">
        <v>0.26993646534999999</v>
      </c>
      <c r="U5503" s="122">
        <v>0.26023643614999997</v>
      </c>
      <c r="V5503" s="122">
        <v>0.2400710133</v>
      </c>
      <c r="W5503" s="122">
        <v>0.22586360185000001</v>
      </c>
      <c r="X5503" s="122">
        <v>0.21701392015000001</v>
      </c>
      <c r="Y5503" s="122">
        <v>0.1997896727</v>
      </c>
      <c r="Z5503" s="122">
        <v>0.16816130939999999</v>
      </c>
      <c r="AA5503" s="122">
        <v>0.15039917750000001</v>
      </c>
      <c r="AB5503" s="122">
        <v>0.13210002125</v>
      </c>
      <c r="AC5503" s="122">
        <v>0.12806209615</v>
      </c>
      <c r="AD5503" s="122">
        <v>0.12166255970000001</v>
      </c>
      <c r="AE5503" s="122">
        <v>0.11699686030000001</v>
      </c>
      <c r="AF5503" s="122">
        <v>0.12626564805000001</v>
      </c>
      <c r="AG5503" s="122">
        <v>0.13828974969999999</v>
      </c>
      <c r="AH5503" s="122">
        <v>0.12737740719999999</v>
      </c>
      <c r="AI5503" s="122">
        <v>0.13507686260000001</v>
      </c>
      <c r="AJ5503" s="122">
        <v>0.1189804107</v>
      </c>
      <c r="AK5503" s="122">
        <v>0.14246715904999999</v>
      </c>
      <c r="AL5503" s="122">
        <v>0</v>
      </c>
    </row>
    <row r="5504" spans="1:38" hidden="1" x14ac:dyDescent="0.25">
      <c r="A5504" s="122" t="s">
        <v>2246</v>
      </c>
      <c r="B5504" s="122">
        <v>1</v>
      </c>
      <c r="C5504" s="122" t="s">
        <v>2247</v>
      </c>
      <c r="D5504" s="122" t="s">
        <v>2083</v>
      </c>
      <c r="E5504" s="122">
        <v>100</v>
      </c>
      <c r="F5504" s="122">
        <v>9.3620808700000002E-2</v>
      </c>
      <c r="G5504" s="122">
        <v>8.9979415549999997E-2</v>
      </c>
      <c r="H5504" s="122">
        <v>9.5212752750000004E-2</v>
      </c>
      <c r="I5504" s="122">
        <v>9.2503115799999994E-2</v>
      </c>
      <c r="J5504" s="122">
        <v>8.8420590049999997E-2</v>
      </c>
      <c r="K5504" s="122">
        <v>8.5715204249999996E-2</v>
      </c>
      <c r="L5504" s="122">
        <v>7.647642365E-2</v>
      </c>
      <c r="M5504" s="122">
        <v>6.7108101650000002E-2</v>
      </c>
      <c r="N5504" s="122">
        <v>6.0290439100000003E-2</v>
      </c>
      <c r="O5504" s="122">
        <v>7.0883569349999995E-2</v>
      </c>
      <c r="P5504" s="122">
        <v>7.1880079799999996E-2</v>
      </c>
      <c r="Q5504" s="122">
        <v>6.7476518200000002E-2</v>
      </c>
      <c r="R5504" s="122">
        <v>7.2791163049999996E-2</v>
      </c>
      <c r="S5504" s="122">
        <v>6.4115047650000007E-2</v>
      </c>
      <c r="T5504" s="122">
        <v>6.2346228500000003E-2</v>
      </c>
      <c r="U5504" s="122">
        <v>6.5307085149999999E-2</v>
      </c>
      <c r="V5504" s="122">
        <v>6.2060123049999999E-2</v>
      </c>
      <c r="W5504" s="122">
        <v>5.3795234150000003E-2</v>
      </c>
      <c r="X5504" s="122">
        <v>6.6178105599999995E-2</v>
      </c>
      <c r="Y5504" s="122">
        <v>4.6094011550000001E-2</v>
      </c>
      <c r="Z5504" s="122">
        <v>4.6729258849999997E-2</v>
      </c>
      <c r="AA5504" s="122">
        <v>5.5672096900000002E-2</v>
      </c>
      <c r="AB5504" s="122">
        <v>4.9834713349999997E-2</v>
      </c>
      <c r="AC5504" s="122">
        <v>4.16517478E-2</v>
      </c>
      <c r="AD5504" s="122">
        <v>3.7664824749999999E-2</v>
      </c>
      <c r="AE5504" s="122">
        <v>4.3405122749999997E-2</v>
      </c>
      <c r="AF5504" s="122">
        <v>2.685068405E-2</v>
      </c>
      <c r="AG5504" s="122">
        <v>2.5734053350000001E-2</v>
      </c>
      <c r="AH5504" s="122">
        <v>2.7510272650000001E-2</v>
      </c>
      <c r="AI5504" s="122">
        <v>2.5658808700000001E-2</v>
      </c>
      <c r="AJ5504" s="122">
        <v>2.5789605E-2</v>
      </c>
      <c r="AK5504" s="122">
        <v>2.4780343449999999E-2</v>
      </c>
      <c r="AL5504" s="122">
        <v>0</v>
      </c>
    </row>
    <row r="5505" spans="1:38" hidden="1" x14ac:dyDescent="0.25">
      <c r="A5505" s="122" t="s">
        <v>2246</v>
      </c>
      <c r="B5505" s="122">
        <v>1</v>
      </c>
      <c r="C5505" s="122" t="s">
        <v>2247</v>
      </c>
      <c r="D5505" s="122" t="s">
        <v>2084</v>
      </c>
      <c r="E5505" s="122">
        <v>100</v>
      </c>
      <c r="F5505" s="122">
        <v>3.3116740499999999E-3</v>
      </c>
      <c r="G5505" s="122">
        <v>3.1728736500000001E-3</v>
      </c>
      <c r="H5505" s="122">
        <v>3.1433271E-3</v>
      </c>
      <c r="I5505" s="122">
        <v>3.0464906499999998E-3</v>
      </c>
      <c r="J5505" s="122">
        <v>2.8650001500000002E-3</v>
      </c>
      <c r="K5505" s="122">
        <v>2.62634825E-3</v>
      </c>
      <c r="L5505" s="122">
        <v>2.4084633000000001E-3</v>
      </c>
      <c r="M5505" s="122">
        <v>2.2185362999999998E-3</v>
      </c>
      <c r="N5505" s="122">
        <v>1.87549035E-3</v>
      </c>
      <c r="O5505" s="122">
        <v>1.8862228E-3</v>
      </c>
      <c r="P5505" s="122">
        <v>1.8120568000000001E-3</v>
      </c>
      <c r="Q5505" s="122">
        <v>1.78658985E-3</v>
      </c>
      <c r="R5505" s="122">
        <v>1.6577416999999999E-3</v>
      </c>
      <c r="S5505" s="122">
        <v>1.6184261999999999E-3</v>
      </c>
      <c r="T5505" s="122">
        <v>1.57494415E-3</v>
      </c>
      <c r="U5505" s="122">
        <v>1.5183491E-3</v>
      </c>
      <c r="V5505" s="122">
        <v>1.4006940000000001E-3</v>
      </c>
      <c r="W5505" s="122">
        <v>1.3178001000000001E-3</v>
      </c>
      <c r="X5505" s="122">
        <v>1.2661682499999999E-3</v>
      </c>
      <c r="Y5505" s="122">
        <v>1.16567285E-3</v>
      </c>
      <c r="Z5505" s="122">
        <v>9.811367499999999E-4</v>
      </c>
      <c r="AA5505" s="122">
        <v>1.0184758999999999E-3</v>
      </c>
      <c r="AB5505" s="122">
        <v>8.6071805000000003E-4</v>
      </c>
      <c r="AC5505" s="122">
        <v>8.0021729999999998E-4</v>
      </c>
      <c r="AD5505" s="122">
        <v>8.2694150000000004E-4</v>
      </c>
      <c r="AE5505" s="122">
        <v>7.8048199999999999E-4</v>
      </c>
      <c r="AF5505" s="122">
        <v>8.0557060000000002E-4</v>
      </c>
      <c r="AG5505" s="122">
        <v>7.5943305000000002E-4</v>
      </c>
      <c r="AH5505" s="122">
        <v>7.8555094999999998E-4</v>
      </c>
      <c r="AI5505" s="122">
        <v>8.5244840000000004E-4</v>
      </c>
      <c r="AJ5505" s="122">
        <v>8.7165025000000005E-4</v>
      </c>
      <c r="AK5505" s="122">
        <v>8.4870954999999998E-4</v>
      </c>
      <c r="AL5505" s="122">
        <v>0</v>
      </c>
    </row>
    <row r="5506" spans="1:38" hidden="1" x14ac:dyDescent="0.25">
      <c r="A5506" s="122" t="s">
        <v>2246</v>
      </c>
      <c r="B5506" s="122">
        <v>1</v>
      </c>
      <c r="C5506" s="122" t="s">
        <v>2247</v>
      </c>
      <c r="D5506" s="122" t="s">
        <v>2085</v>
      </c>
      <c r="E5506" s="122">
        <v>100</v>
      </c>
      <c r="F5506" s="122">
        <v>3.9397865150000003E-2</v>
      </c>
      <c r="G5506" s="122">
        <v>3.7746588300000002E-2</v>
      </c>
      <c r="H5506" s="122">
        <v>3.7395087049999998E-2</v>
      </c>
      <c r="I5506" s="122">
        <v>3.6243060649999999E-2</v>
      </c>
      <c r="J5506" s="122">
        <v>3.4083922949999998E-2</v>
      </c>
      <c r="K5506" s="122">
        <v>3.1244770450000001E-2</v>
      </c>
      <c r="L5506" s="122">
        <v>2.8652661699999998E-2</v>
      </c>
      <c r="M5506" s="122">
        <v>2.6393155500000001E-2</v>
      </c>
      <c r="N5506" s="122">
        <v>2.23120703E-2</v>
      </c>
      <c r="O5506" s="122">
        <v>2.2439748150000001E-2</v>
      </c>
      <c r="P5506" s="122">
        <v>2.1557414800000001E-2</v>
      </c>
      <c r="Q5506" s="122">
        <v>2.1254436349999999E-2</v>
      </c>
      <c r="R5506" s="122">
        <v>1.9721576000000001E-2</v>
      </c>
      <c r="S5506" s="122">
        <v>1.9253876650000001E-2</v>
      </c>
      <c r="T5506" s="122">
        <v>1.8736573499999999E-2</v>
      </c>
      <c r="U5506" s="122">
        <v>1.8063284400000001E-2</v>
      </c>
      <c r="V5506" s="122">
        <v>1.6663582100000001E-2</v>
      </c>
      <c r="W5506" s="122">
        <v>1.5677430450000002E-2</v>
      </c>
      <c r="X5506" s="122">
        <v>1.506316395E-2</v>
      </c>
      <c r="Y5506" s="122">
        <v>1.386761085E-2</v>
      </c>
      <c r="Z5506" s="122">
        <v>1.16722526E-2</v>
      </c>
      <c r="AA5506" s="122">
        <v>3.3925427199999997E-2</v>
      </c>
      <c r="AB5506" s="122">
        <v>2.6192249300000001E-2</v>
      </c>
      <c r="AC5506" s="122">
        <v>3.056615625E-2</v>
      </c>
      <c r="AD5506" s="122">
        <v>1.9089609300000001E-2</v>
      </c>
      <c r="AE5506" s="122">
        <v>6.0333592149999997E-2</v>
      </c>
      <c r="AF5506" s="122">
        <v>1.6241230700000001E-2</v>
      </c>
      <c r="AG5506" s="122">
        <v>3.6097001099999998E-2</v>
      </c>
      <c r="AH5506" s="122">
        <v>1.369937905E-2</v>
      </c>
      <c r="AI5506" s="122">
        <v>2.0657094550000001E-2</v>
      </c>
      <c r="AJ5506" s="122">
        <v>2.8771668050000001E-2</v>
      </c>
      <c r="AK5506" s="122">
        <v>2.4247751200000001E-2</v>
      </c>
      <c r="AL5506" s="122">
        <v>0</v>
      </c>
    </row>
    <row r="5507" spans="1:38" hidden="1" x14ac:dyDescent="0.25">
      <c r="A5507" s="122" t="s">
        <v>2246</v>
      </c>
      <c r="B5507" s="122">
        <v>1</v>
      </c>
      <c r="C5507" s="122" t="s">
        <v>2247</v>
      </c>
      <c r="D5507" s="122" t="s">
        <v>2086</v>
      </c>
      <c r="E5507" s="122">
        <v>100</v>
      </c>
      <c r="F5507" s="122">
        <v>0.68428288645000002</v>
      </c>
      <c r="G5507" s="122">
        <v>0.65560262400000002</v>
      </c>
      <c r="H5507" s="122">
        <v>0.64949756604999997</v>
      </c>
      <c r="I5507" s="122">
        <v>0.62948857565000005</v>
      </c>
      <c r="J5507" s="122">
        <v>0.59198753650000002</v>
      </c>
      <c r="K5507" s="122">
        <v>0.54267562764999999</v>
      </c>
      <c r="L5507" s="122">
        <v>0.49765450389999999</v>
      </c>
      <c r="M5507" s="122">
        <v>0.45841024180000001</v>
      </c>
      <c r="N5507" s="122">
        <v>0.38752780045000002</v>
      </c>
      <c r="O5507" s="122">
        <v>0.38974536855000003</v>
      </c>
      <c r="P5507" s="122">
        <v>0.37442052975000001</v>
      </c>
      <c r="Q5507" s="122">
        <v>0.36915824995000002</v>
      </c>
      <c r="R5507" s="122">
        <v>0.34253469809999998</v>
      </c>
      <c r="S5507" s="122">
        <v>0.33441147659999998</v>
      </c>
      <c r="T5507" s="122">
        <v>0.32542668870000002</v>
      </c>
      <c r="U5507" s="122">
        <v>0.31373264690000002</v>
      </c>
      <c r="V5507" s="122">
        <v>0.28942186399999997</v>
      </c>
      <c r="W5507" s="122">
        <v>0.27229386784999998</v>
      </c>
      <c r="X5507" s="122">
        <v>0.26162497829999998</v>
      </c>
      <c r="Y5507" s="122">
        <v>0.24085997880000001</v>
      </c>
      <c r="Z5507" s="122">
        <v>0.20272984699999999</v>
      </c>
      <c r="AA5507" s="122">
        <v>0.11319997705</v>
      </c>
      <c r="AB5507" s="122">
        <v>0.10550606764999999</v>
      </c>
      <c r="AC5507" s="122">
        <v>0.10249039255</v>
      </c>
      <c r="AD5507" s="122">
        <v>0.16673845255</v>
      </c>
      <c r="AE5507" s="122">
        <v>9.9643181900000002E-2</v>
      </c>
      <c r="AF5507" s="122">
        <v>0.14073412569999999</v>
      </c>
      <c r="AG5507" s="122">
        <v>0.14543281205</v>
      </c>
      <c r="AH5507" s="122">
        <v>0.10865949975</v>
      </c>
      <c r="AI5507" s="122">
        <v>0.12661296159999999</v>
      </c>
      <c r="AJ5507" s="122">
        <v>6.1526181899999997E-2</v>
      </c>
      <c r="AK5507" s="122">
        <v>9.7053752150000006E-2</v>
      </c>
      <c r="AL5507" s="122">
        <v>0</v>
      </c>
    </row>
    <row r="5508" spans="1:38" hidden="1" x14ac:dyDescent="0.25">
      <c r="A5508" s="122" t="s">
        <v>2246</v>
      </c>
      <c r="B5508" s="122">
        <v>1</v>
      </c>
      <c r="C5508" s="122" t="s">
        <v>2247</v>
      </c>
      <c r="D5508" s="122" t="s">
        <v>2168</v>
      </c>
      <c r="E5508" s="122">
        <v>100</v>
      </c>
      <c r="F5508" s="122">
        <v>0</v>
      </c>
      <c r="G5508" s="122">
        <v>0</v>
      </c>
      <c r="H5508" s="122">
        <v>0</v>
      </c>
      <c r="I5508" s="122">
        <v>0</v>
      </c>
      <c r="J5508" s="122">
        <v>0</v>
      </c>
      <c r="K5508" s="122">
        <v>0</v>
      </c>
      <c r="L5508" s="122">
        <v>0</v>
      </c>
      <c r="M5508" s="122">
        <v>0</v>
      </c>
      <c r="N5508" s="122">
        <v>0</v>
      </c>
      <c r="O5508" s="122">
        <v>0</v>
      </c>
      <c r="P5508" s="122">
        <v>0</v>
      </c>
      <c r="Q5508" s="122">
        <v>0</v>
      </c>
      <c r="R5508" s="122">
        <v>0</v>
      </c>
      <c r="S5508" s="122">
        <v>0</v>
      </c>
      <c r="T5508" s="122">
        <v>0</v>
      </c>
      <c r="U5508" s="122">
        <v>0</v>
      </c>
      <c r="V5508" s="122">
        <v>0</v>
      </c>
      <c r="W5508" s="122">
        <v>0</v>
      </c>
      <c r="X5508" s="122">
        <v>0</v>
      </c>
      <c r="Y5508" s="122">
        <v>0</v>
      </c>
      <c r="Z5508" s="122">
        <v>0</v>
      </c>
      <c r="AA5508" s="122">
        <v>0</v>
      </c>
      <c r="AB5508" s="122">
        <v>0</v>
      </c>
      <c r="AC5508" s="122">
        <v>0</v>
      </c>
      <c r="AD5508" s="122">
        <v>0</v>
      </c>
      <c r="AE5508" s="122">
        <v>0</v>
      </c>
      <c r="AF5508" s="122">
        <v>0</v>
      </c>
      <c r="AG5508" s="122">
        <v>0</v>
      </c>
      <c r="AH5508" s="122">
        <v>0</v>
      </c>
      <c r="AI5508" s="122">
        <v>0</v>
      </c>
      <c r="AJ5508" s="122">
        <v>0</v>
      </c>
      <c r="AK5508" s="122">
        <v>0</v>
      </c>
      <c r="AL5508" s="122">
        <v>0</v>
      </c>
    </row>
    <row r="5509" spans="1:38" hidden="1" x14ac:dyDescent="0.25">
      <c r="A5509" s="122" t="s">
        <v>2246</v>
      </c>
      <c r="B5509" s="122">
        <v>1</v>
      </c>
      <c r="C5509" s="122" t="s">
        <v>2247</v>
      </c>
      <c r="D5509" s="122" t="s">
        <v>2087</v>
      </c>
      <c r="E5509" s="122">
        <v>100</v>
      </c>
      <c r="F5509" s="122">
        <v>0.63513424620000003</v>
      </c>
      <c r="G5509" s="122">
        <v>0.60851394439999995</v>
      </c>
      <c r="H5509" s="122">
        <v>0.60284738469999999</v>
      </c>
      <c r="I5509" s="122">
        <v>0.58427553914999997</v>
      </c>
      <c r="J5509" s="122">
        <v>0.54946801359999997</v>
      </c>
      <c r="K5509" s="122">
        <v>0.50369793544999997</v>
      </c>
      <c r="L5509" s="122">
        <v>0.46191045400000003</v>
      </c>
      <c r="M5509" s="122">
        <v>0.42548491114999998</v>
      </c>
      <c r="N5509" s="122">
        <v>0.35969360379999998</v>
      </c>
      <c r="O5509" s="122">
        <v>0.36175189595000001</v>
      </c>
      <c r="P5509" s="122">
        <v>0.34752776424999998</v>
      </c>
      <c r="Q5509" s="122">
        <v>0.34264344670000002</v>
      </c>
      <c r="R5509" s="122">
        <v>0.31793213214999999</v>
      </c>
      <c r="S5509" s="122">
        <v>0.3103923616</v>
      </c>
      <c r="T5509" s="122">
        <v>0.3020529072</v>
      </c>
      <c r="U5509" s="122">
        <v>0.29119879064999998</v>
      </c>
      <c r="V5509" s="122">
        <v>0.26863413060000002</v>
      </c>
      <c r="W5509" s="122">
        <v>0.25273635239999998</v>
      </c>
      <c r="X5509" s="122">
        <v>0.24283375555</v>
      </c>
      <c r="Y5509" s="122">
        <v>0.22356020234999999</v>
      </c>
      <c r="Z5509" s="122">
        <v>0.18816876995000001</v>
      </c>
      <c r="AA5509" s="122">
        <v>0.13098076794999999</v>
      </c>
      <c r="AB5509" s="122">
        <v>0.1228277978</v>
      </c>
      <c r="AC5509" s="122">
        <v>0.12776949530000001</v>
      </c>
      <c r="AD5509" s="122">
        <v>6.4595535699999998E-2</v>
      </c>
      <c r="AE5509" s="122">
        <v>8.9922397500000001E-2</v>
      </c>
      <c r="AF5509" s="122">
        <v>0.1224317664</v>
      </c>
      <c r="AG5509" s="122">
        <v>6.0957145849999998E-2</v>
      </c>
      <c r="AH5509" s="122">
        <v>9.0382609749999995E-2</v>
      </c>
      <c r="AI5509" s="122">
        <v>8.6872830700000001E-2</v>
      </c>
      <c r="AJ5509" s="122">
        <v>0.11285618615</v>
      </c>
      <c r="AK5509" s="122">
        <v>6.8034638499999994E-2</v>
      </c>
      <c r="AL5509" s="122">
        <v>0</v>
      </c>
    </row>
    <row r="5510" spans="1:38" hidden="1" x14ac:dyDescent="0.25">
      <c r="A5510" s="122" t="s">
        <v>2246</v>
      </c>
      <c r="B5510" s="122">
        <v>1</v>
      </c>
      <c r="C5510" s="122" t="s">
        <v>2247</v>
      </c>
      <c r="D5510" s="122" t="s">
        <v>2134</v>
      </c>
      <c r="E5510" s="122">
        <v>100</v>
      </c>
      <c r="F5510" s="122">
        <v>0</v>
      </c>
      <c r="G5510" s="122">
        <v>0</v>
      </c>
      <c r="H5510" s="122">
        <v>0</v>
      </c>
      <c r="I5510" s="122">
        <v>0</v>
      </c>
      <c r="J5510" s="122">
        <v>0</v>
      </c>
      <c r="K5510" s="122">
        <v>0</v>
      </c>
      <c r="L5510" s="122">
        <v>0</v>
      </c>
      <c r="M5510" s="122">
        <v>0</v>
      </c>
      <c r="N5510" s="122">
        <v>0</v>
      </c>
      <c r="O5510" s="122">
        <v>0</v>
      </c>
      <c r="P5510" s="122">
        <v>0</v>
      </c>
      <c r="Q5510" s="122">
        <v>0</v>
      </c>
      <c r="R5510" s="122">
        <v>0</v>
      </c>
      <c r="S5510" s="122">
        <v>0</v>
      </c>
      <c r="T5510" s="122">
        <v>0</v>
      </c>
      <c r="U5510" s="122">
        <v>0</v>
      </c>
      <c r="V5510" s="122">
        <v>0</v>
      </c>
      <c r="W5510" s="122">
        <v>0</v>
      </c>
      <c r="X5510" s="122">
        <v>0</v>
      </c>
      <c r="Y5510" s="122">
        <v>0</v>
      </c>
      <c r="Z5510" s="122">
        <v>0</v>
      </c>
      <c r="AA5510" s="122">
        <v>0</v>
      </c>
      <c r="AB5510" s="122">
        <v>0</v>
      </c>
      <c r="AC5510" s="122">
        <v>0</v>
      </c>
      <c r="AD5510" s="122">
        <v>0</v>
      </c>
      <c r="AE5510" s="122">
        <v>0</v>
      </c>
      <c r="AF5510" s="122">
        <v>0</v>
      </c>
      <c r="AG5510" s="122">
        <v>0</v>
      </c>
      <c r="AH5510" s="122">
        <v>0</v>
      </c>
      <c r="AI5510" s="122">
        <v>0</v>
      </c>
      <c r="AJ5510" s="122">
        <v>2.363771E-4</v>
      </c>
      <c r="AK5510" s="122">
        <v>2.3015430000000001E-4</v>
      </c>
      <c r="AL5510" s="122">
        <v>0</v>
      </c>
    </row>
    <row r="5511" spans="1:38" hidden="1" x14ac:dyDescent="0.25">
      <c r="A5511" s="122" t="s">
        <v>2246</v>
      </c>
      <c r="B5511" s="122">
        <v>1</v>
      </c>
      <c r="C5511" s="122" t="s">
        <v>2247</v>
      </c>
      <c r="D5511" s="122" t="s">
        <v>2088</v>
      </c>
      <c r="E5511" s="122">
        <v>100</v>
      </c>
      <c r="F5511" s="122">
        <v>2.6381379650000002E-2</v>
      </c>
      <c r="G5511" s="122">
        <v>2.5275659999999998E-2</v>
      </c>
      <c r="H5511" s="122">
        <v>2.50402887E-2</v>
      </c>
      <c r="I5511" s="122">
        <v>2.42688777E-2</v>
      </c>
      <c r="J5511" s="122">
        <v>2.2823087200000002E-2</v>
      </c>
      <c r="K5511" s="122">
        <v>2.0921948950000002E-2</v>
      </c>
      <c r="L5511" s="122">
        <v>1.918623425E-2</v>
      </c>
      <c r="M5511" s="122">
        <v>1.767323845E-2</v>
      </c>
      <c r="N5511" s="122">
        <v>1.4940484550000001E-2</v>
      </c>
      <c r="O5511" s="122">
        <v>1.50259799E-2</v>
      </c>
      <c r="P5511" s="122">
        <v>1.443515465E-2</v>
      </c>
      <c r="Q5511" s="122">
        <v>1.4232276800000001E-2</v>
      </c>
      <c r="R5511" s="122">
        <v>1.3205850850000001E-2</v>
      </c>
      <c r="S5511" s="122">
        <v>1.28926734E-2</v>
      </c>
      <c r="T5511" s="122">
        <v>1.254628105E-2</v>
      </c>
      <c r="U5511" s="122">
        <v>1.20954359E-2</v>
      </c>
      <c r="V5511" s="122">
        <v>1.115817365E-2</v>
      </c>
      <c r="W5511" s="122">
        <v>1.049783305E-2</v>
      </c>
      <c r="X5511" s="122">
        <v>1.0086512549999999E-2</v>
      </c>
      <c r="Y5511" s="122">
        <v>9.2859521500000004E-3</v>
      </c>
      <c r="Z5511" s="122">
        <v>7.8159096499999994E-3</v>
      </c>
      <c r="AA5511" s="122">
        <v>1.2647396849999999E-2</v>
      </c>
      <c r="AB5511" s="122">
        <v>3.7428480549999997E-2</v>
      </c>
      <c r="AC5511" s="122">
        <v>3.03726502E-2</v>
      </c>
      <c r="AD5511" s="122">
        <v>4.0179891099999997E-2</v>
      </c>
      <c r="AE5511" s="122">
        <v>2.249962145E-2</v>
      </c>
      <c r="AF5511" s="122">
        <v>2.2842836599999999E-2</v>
      </c>
      <c r="AG5511" s="122">
        <v>4.9539417049999999E-2</v>
      </c>
      <c r="AH5511" s="122">
        <v>5.6133911850000003E-2</v>
      </c>
      <c r="AI5511" s="122">
        <v>1.3125020249999999E-2</v>
      </c>
      <c r="AJ5511" s="122">
        <v>3.6709404049999998E-2</v>
      </c>
      <c r="AK5511" s="122">
        <v>3.9309044549999998E-2</v>
      </c>
      <c r="AL5511" s="122">
        <v>0</v>
      </c>
    </row>
    <row r="5512" spans="1:38" hidden="1" x14ac:dyDescent="0.25">
      <c r="A5512" s="122" t="s">
        <v>2246</v>
      </c>
      <c r="B5512" s="122">
        <v>1</v>
      </c>
      <c r="C5512" s="122" t="s">
        <v>2247</v>
      </c>
      <c r="D5512" s="122" t="s">
        <v>2089</v>
      </c>
      <c r="E5512" s="122">
        <v>100</v>
      </c>
      <c r="F5512" s="122">
        <v>0.40632009715</v>
      </c>
      <c r="G5512" s="122">
        <v>0.38929005370000003</v>
      </c>
      <c r="H5512" s="122">
        <v>0.38566493429999998</v>
      </c>
      <c r="I5512" s="122">
        <v>0.37378380194999999</v>
      </c>
      <c r="J5512" s="122">
        <v>0.3515160738</v>
      </c>
      <c r="K5512" s="122">
        <v>0.3222351725</v>
      </c>
      <c r="L5512" s="122">
        <v>0.29550209654999998</v>
      </c>
      <c r="M5512" s="122">
        <v>0.27219925919999999</v>
      </c>
      <c r="N5512" s="122">
        <v>0.23010999779999999</v>
      </c>
      <c r="O5512" s="122">
        <v>0.23142676625</v>
      </c>
      <c r="P5512" s="122">
        <v>0.22232703749999999</v>
      </c>
      <c r="Q5512" s="122">
        <v>0.21920234825000001</v>
      </c>
      <c r="R5512" s="122">
        <v>0.20339355984999999</v>
      </c>
      <c r="S5512" s="122">
        <v>0.19857007439999999</v>
      </c>
      <c r="T5512" s="122">
        <v>0.19323500099999999</v>
      </c>
      <c r="U5512" s="122">
        <v>0.18629119985000001</v>
      </c>
      <c r="V5512" s="122">
        <v>0.17185570915000001</v>
      </c>
      <c r="W5512" s="122">
        <v>0.16168528045</v>
      </c>
      <c r="X5512" s="122">
        <v>0.15535020450000001</v>
      </c>
      <c r="Y5512" s="122">
        <v>0.14302016340000001</v>
      </c>
      <c r="Z5512" s="122">
        <v>0.1203788863</v>
      </c>
      <c r="AA5512" s="122">
        <v>0.12094507885</v>
      </c>
      <c r="AB5512" s="122">
        <v>0.10228862155</v>
      </c>
      <c r="AC5512" s="122">
        <v>9.4493474150000006E-2</v>
      </c>
      <c r="AD5512" s="122">
        <v>0.10056996785</v>
      </c>
      <c r="AE5512" s="122">
        <v>9.8486897300000001E-2</v>
      </c>
      <c r="AF5512" s="122">
        <v>9.8320902700000004E-2</v>
      </c>
      <c r="AG5512" s="122">
        <v>9.3146712650000005E-2</v>
      </c>
      <c r="AH5512" s="122">
        <v>9.6414209050000005E-2</v>
      </c>
      <c r="AI5512" s="122">
        <v>0.10794441589999999</v>
      </c>
      <c r="AJ5512" s="122">
        <v>0.10672598085</v>
      </c>
      <c r="AK5512" s="122">
        <v>0.1093413499</v>
      </c>
      <c r="AL5512" s="122">
        <v>0</v>
      </c>
    </row>
    <row r="5513" spans="1:38" hidden="1" x14ac:dyDescent="0.25">
      <c r="A5513" s="122" t="s">
        <v>2246</v>
      </c>
      <c r="B5513" s="122">
        <v>1</v>
      </c>
      <c r="C5513" s="122" t="s">
        <v>2247</v>
      </c>
      <c r="D5513" s="122" t="s">
        <v>2090</v>
      </c>
      <c r="E5513" s="122">
        <v>100</v>
      </c>
      <c r="F5513" s="122">
        <v>0.41033361515</v>
      </c>
      <c r="G5513" s="122">
        <v>0.39313535399999999</v>
      </c>
      <c r="H5513" s="122">
        <v>0.38947442765000001</v>
      </c>
      <c r="I5513" s="122">
        <v>0.37747593629999998</v>
      </c>
      <c r="J5513" s="122">
        <v>0.35498825285000002</v>
      </c>
      <c r="K5513" s="122">
        <v>0.32541812295</v>
      </c>
      <c r="L5513" s="122">
        <v>0.29842098454999999</v>
      </c>
      <c r="M5513" s="122">
        <v>0.27488796705000001</v>
      </c>
      <c r="N5513" s="122">
        <v>0.23238296010000001</v>
      </c>
      <c r="O5513" s="122">
        <v>0.23371273814999999</v>
      </c>
      <c r="P5513" s="122">
        <v>0.22452312190000001</v>
      </c>
      <c r="Q5513" s="122">
        <v>0.22136757009999999</v>
      </c>
      <c r="R5513" s="122">
        <v>0.20540262419999999</v>
      </c>
      <c r="S5513" s="122">
        <v>0.20053149484999999</v>
      </c>
      <c r="T5513" s="122">
        <v>0.19514372269999999</v>
      </c>
      <c r="U5513" s="122">
        <v>0.18813133209999999</v>
      </c>
      <c r="V5513" s="122">
        <v>0.1735532528</v>
      </c>
      <c r="W5513" s="122">
        <v>0.16328236395000001</v>
      </c>
      <c r="X5513" s="122">
        <v>0.15688470985</v>
      </c>
      <c r="Y5513" s="122">
        <v>0.14443287765000001</v>
      </c>
      <c r="Z5513" s="122">
        <v>0.12156795575</v>
      </c>
      <c r="AA5513" s="122">
        <v>0.1184327479</v>
      </c>
      <c r="AB5513" s="122">
        <v>0.10036475645</v>
      </c>
      <c r="AC5513" s="122">
        <v>9.3698060250000006E-2</v>
      </c>
      <c r="AD5513" s="122">
        <v>9.6857893749999993E-2</v>
      </c>
      <c r="AE5513" s="122">
        <v>9.1349865050000006E-2</v>
      </c>
      <c r="AF5513" s="122">
        <v>9.4092723949999998E-2</v>
      </c>
      <c r="AG5513" s="122">
        <v>8.858083185E-2</v>
      </c>
      <c r="AH5513" s="122">
        <v>9.1719997100000006E-2</v>
      </c>
      <c r="AI5513" s="122">
        <v>9.9260291700000003E-2</v>
      </c>
      <c r="AJ5513" s="122">
        <v>0.10133690445</v>
      </c>
      <c r="AK5513" s="122">
        <v>9.8048678700000003E-2</v>
      </c>
      <c r="AL5513" s="122">
        <v>0</v>
      </c>
    </row>
    <row r="5514" spans="1:38" hidden="1" x14ac:dyDescent="0.25">
      <c r="A5514" s="122" t="s">
        <v>2246</v>
      </c>
      <c r="B5514" s="122">
        <v>1</v>
      </c>
      <c r="C5514" s="122" t="s">
        <v>2247</v>
      </c>
      <c r="D5514" s="122" t="s">
        <v>2091</v>
      </c>
      <c r="E5514" s="122">
        <v>100</v>
      </c>
      <c r="F5514" s="122">
        <v>0.78698891029999996</v>
      </c>
      <c r="G5514" s="122">
        <v>0.75796721869999995</v>
      </c>
      <c r="H5514" s="122">
        <v>0.83607676779999995</v>
      </c>
      <c r="I5514" s="122">
        <v>0.81345612604999995</v>
      </c>
      <c r="J5514" s="122">
        <v>0.78503089265000003</v>
      </c>
      <c r="K5514" s="122">
        <v>0.78500889664999995</v>
      </c>
      <c r="L5514" s="122">
        <v>0.69003550785000001</v>
      </c>
      <c r="M5514" s="122">
        <v>0.58880148639999996</v>
      </c>
      <c r="N5514" s="122">
        <v>0.54768360220000001</v>
      </c>
      <c r="O5514" s="122">
        <v>0.69457928219999998</v>
      </c>
      <c r="P5514" s="122">
        <v>0.72034588070000005</v>
      </c>
      <c r="Q5514" s="122">
        <v>0.66261991904999995</v>
      </c>
      <c r="R5514" s="122">
        <v>0.757652361</v>
      </c>
      <c r="S5514" s="122">
        <v>0.64219118809999998</v>
      </c>
      <c r="T5514" s="122">
        <v>0.624288921</v>
      </c>
      <c r="U5514" s="122">
        <v>0.67481882780000002</v>
      </c>
      <c r="V5514" s="122">
        <v>0.6479693634</v>
      </c>
      <c r="W5514" s="122">
        <v>0.54520314665000003</v>
      </c>
      <c r="X5514" s="122">
        <v>0.72711739630000005</v>
      </c>
      <c r="Y5514" s="122">
        <v>0.46134783579999999</v>
      </c>
      <c r="Z5514" s="122">
        <v>0.49958780660000002</v>
      </c>
      <c r="AA5514" s="122">
        <v>0.74173351269999999</v>
      </c>
      <c r="AB5514" s="122">
        <v>0.42573305</v>
      </c>
      <c r="AC5514" s="122">
        <v>0.37833280740000003</v>
      </c>
      <c r="AD5514" s="122">
        <v>0.46323054769999999</v>
      </c>
      <c r="AE5514" s="122">
        <v>0.36509073835</v>
      </c>
      <c r="AF5514" s="122">
        <v>0.29942090015</v>
      </c>
      <c r="AG5514" s="122">
        <v>0.44532217060000001</v>
      </c>
      <c r="AH5514" s="122">
        <v>0.48236572350000001</v>
      </c>
      <c r="AI5514" s="122">
        <v>0.55707388025000004</v>
      </c>
      <c r="AJ5514" s="122">
        <v>0.68183161555000005</v>
      </c>
      <c r="AK5514" s="122">
        <v>0.44222169574999998</v>
      </c>
      <c r="AL5514" s="122">
        <v>0</v>
      </c>
    </row>
    <row r="5515" spans="1:38" hidden="1" x14ac:dyDescent="0.25">
      <c r="A5515" s="122" t="s">
        <v>2246</v>
      </c>
      <c r="B5515" s="122">
        <v>1</v>
      </c>
      <c r="C5515" s="122" t="s">
        <v>2247</v>
      </c>
      <c r="D5515" s="122" t="s">
        <v>2092</v>
      </c>
      <c r="E5515" s="122">
        <v>100</v>
      </c>
      <c r="F5515" s="122">
        <v>0.60486424164999997</v>
      </c>
      <c r="G5515" s="122">
        <v>0.57951264140000003</v>
      </c>
      <c r="H5515" s="122">
        <v>0.57411614369999997</v>
      </c>
      <c r="I5515" s="122">
        <v>0.55642941859999995</v>
      </c>
      <c r="J5515" s="122">
        <v>0.52328079329999999</v>
      </c>
      <c r="K5515" s="122">
        <v>0.47969208149999998</v>
      </c>
      <c r="L5515" s="122">
        <v>0.43989615924999997</v>
      </c>
      <c r="M5515" s="122">
        <v>0.4052066319</v>
      </c>
      <c r="N5515" s="122">
        <v>0.34255088490000002</v>
      </c>
      <c r="O5515" s="122">
        <v>0.344511081</v>
      </c>
      <c r="P5515" s="122">
        <v>0.33096486084999999</v>
      </c>
      <c r="Q5515" s="122">
        <v>0.32631332725000001</v>
      </c>
      <c r="R5515" s="122">
        <v>0.30277973400000002</v>
      </c>
      <c r="S5515" s="122">
        <v>0.29559930429999998</v>
      </c>
      <c r="T5515" s="122">
        <v>0.28765729834999998</v>
      </c>
      <c r="U5515" s="122">
        <v>0.27732048025</v>
      </c>
      <c r="V5515" s="122">
        <v>0.25583123660000001</v>
      </c>
      <c r="W5515" s="122">
        <v>0.24069113365</v>
      </c>
      <c r="X5515" s="122">
        <v>0.23126048730000001</v>
      </c>
      <c r="Y5515" s="122">
        <v>0.2129054974</v>
      </c>
      <c r="Z5515" s="122">
        <v>0.17920079159999999</v>
      </c>
      <c r="AA5515" s="122">
        <v>0.1030309983</v>
      </c>
      <c r="AB5515" s="122">
        <v>9.6556301799999994E-2</v>
      </c>
      <c r="AC5515" s="122">
        <v>9.647489075E-2</v>
      </c>
      <c r="AD5515" s="122">
        <v>8.8097389849999999E-2</v>
      </c>
      <c r="AE5515" s="122">
        <v>8.3051582649999997E-2</v>
      </c>
      <c r="AF5515" s="122">
        <v>9.2737885500000006E-2</v>
      </c>
      <c r="AG5515" s="122">
        <v>0.10740222155</v>
      </c>
      <c r="AH5515" s="122">
        <v>9.3738318099999995E-2</v>
      </c>
      <c r="AI5515" s="122">
        <v>7.3095626699999999E-2</v>
      </c>
      <c r="AJ5515" s="122">
        <v>8.9830042499999999E-2</v>
      </c>
      <c r="AK5515" s="122">
        <v>0.11276769925000001</v>
      </c>
      <c r="AL5515" s="122">
        <v>0</v>
      </c>
    </row>
    <row r="5516" spans="1:38" hidden="1" x14ac:dyDescent="0.25">
      <c r="A5516" s="122" t="s">
        <v>2246</v>
      </c>
      <c r="B5516" s="122">
        <v>1</v>
      </c>
      <c r="C5516" s="122" t="s">
        <v>2247</v>
      </c>
      <c r="D5516" s="122" t="s">
        <v>2093</v>
      </c>
      <c r="E5516" s="122">
        <v>100</v>
      </c>
      <c r="F5516" s="122">
        <v>0.44177471870000001</v>
      </c>
      <c r="G5516" s="122">
        <v>0.42325867155000002</v>
      </c>
      <c r="H5516" s="122">
        <v>0.41931723040000002</v>
      </c>
      <c r="I5516" s="122">
        <v>0.40639937674999999</v>
      </c>
      <c r="J5516" s="122">
        <v>0.3821886122</v>
      </c>
      <c r="K5516" s="122">
        <v>0.35035272509999998</v>
      </c>
      <c r="L5516" s="122">
        <v>0.32128697569999998</v>
      </c>
      <c r="M5516" s="122">
        <v>0.29595078205000003</v>
      </c>
      <c r="N5516" s="122">
        <v>0.25018890305000002</v>
      </c>
      <c r="O5516" s="122">
        <v>0.25162057240000002</v>
      </c>
      <c r="P5516" s="122">
        <v>0.2417268186</v>
      </c>
      <c r="Q5516" s="122">
        <v>0.23832947765000001</v>
      </c>
      <c r="R5516" s="122">
        <v>0.22114124630000001</v>
      </c>
      <c r="S5516" s="122">
        <v>0.2158968735</v>
      </c>
      <c r="T5516" s="122">
        <v>0.21009627215000001</v>
      </c>
      <c r="U5516" s="122">
        <v>0.20254657049999999</v>
      </c>
      <c r="V5516" s="122">
        <v>0.1868514704</v>
      </c>
      <c r="W5516" s="122">
        <v>0.1757935924</v>
      </c>
      <c r="X5516" s="122">
        <v>0.16890573065</v>
      </c>
      <c r="Y5516" s="122">
        <v>0.1554997961</v>
      </c>
      <c r="Z5516" s="122">
        <v>0.13088288810000001</v>
      </c>
      <c r="AA5516" s="122">
        <v>0.13586374835000001</v>
      </c>
      <c r="AB5516" s="122">
        <v>0.1148191012</v>
      </c>
      <c r="AC5516" s="122">
        <v>0.10674836460000001</v>
      </c>
      <c r="AD5516" s="122">
        <v>0.11031317594999999</v>
      </c>
      <c r="AE5516" s="122">
        <v>0.10411555385</v>
      </c>
      <c r="AF5516" s="122">
        <v>0.10746259775</v>
      </c>
      <c r="AG5516" s="122">
        <v>0.10130759289999999</v>
      </c>
      <c r="AH5516" s="122">
        <v>0.10479185095</v>
      </c>
      <c r="AI5516" s="122">
        <v>0.11371600649999999</v>
      </c>
      <c r="AJ5516" s="122">
        <v>0.11623787375</v>
      </c>
      <c r="AK5516" s="122">
        <v>0.11900488125</v>
      </c>
      <c r="AL5516" s="122">
        <v>0</v>
      </c>
    </row>
    <row r="5517" spans="1:38" hidden="1" x14ac:dyDescent="0.25">
      <c r="A5517" s="122" t="s">
        <v>2246</v>
      </c>
      <c r="B5517" s="122">
        <v>1</v>
      </c>
      <c r="C5517" s="122" t="s">
        <v>2247</v>
      </c>
      <c r="D5517" s="122" t="s">
        <v>2094</v>
      </c>
      <c r="E5517" s="122">
        <v>100</v>
      </c>
      <c r="F5517" s="122">
        <v>0.55555347254999998</v>
      </c>
      <c r="G5517" s="122">
        <v>0.53226862914999995</v>
      </c>
      <c r="H5517" s="122">
        <v>0.52731207494999999</v>
      </c>
      <c r="I5517" s="122">
        <v>0.51106723700000001</v>
      </c>
      <c r="J5517" s="122">
        <v>0.48062100829999999</v>
      </c>
      <c r="K5517" s="122">
        <v>0.44058580905</v>
      </c>
      <c r="L5517" s="122">
        <v>0.40403420044999999</v>
      </c>
      <c r="M5517" s="122">
        <v>0.37217268895</v>
      </c>
      <c r="N5517" s="122">
        <v>0.31462487140000001</v>
      </c>
      <c r="O5517" s="122">
        <v>0.31642526515000002</v>
      </c>
      <c r="P5517" s="122">
        <v>0.30398338050000001</v>
      </c>
      <c r="Q5517" s="122">
        <v>0.299711057</v>
      </c>
      <c r="R5517" s="122">
        <v>0.27809601080000002</v>
      </c>
      <c r="S5517" s="122">
        <v>0.27150095434999999</v>
      </c>
      <c r="T5517" s="122">
        <v>0.26420641335</v>
      </c>
      <c r="U5517" s="122">
        <v>0.25471229114999999</v>
      </c>
      <c r="V5517" s="122">
        <v>0.23497492784999999</v>
      </c>
      <c r="W5517" s="122">
        <v>0.22106910364999999</v>
      </c>
      <c r="X5517" s="122">
        <v>0.21240727625</v>
      </c>
      <c r="Y5517" s="122">
        <v>0.19554865355000001</v>
      </c>
      <c r="Z5517" s="122">
        <v>0.16459168055000001</v>
      </c>
      <c r="AA5517" s="122">
        <v>6.1443656950000002E-2</v>
      </c>
      <c r="AB5517" s="122">
        <v>5.3307094499999999E-2</v>
      </c>
      <c r="AC5517" s="122">
        <v>4.9900019849999998E-2</v>
      </c>
      <c r="AD5517" s="122">
        <v>5.022976715E-2</v>
      </c>
      <c r="AE5517" s="122">
        <v>5.1167621599999998E-2</v>
      </c>
      <c r="AF5517" s="122">
        <v>5.165941315E-2</v>
      </c>
      <c r="AG5517" s="122">
        <v>4.8319562599999998E-2</v>
      </c>
      <c r="AH5517" s="122">
        <v>5.2920190499999999E-2</v>
      </c>
      <c r="AI5517" s="122">
        <v>5.6463957600000003E-2</v>
      </c>
      <c r="AJ5517" s="122">
        <v>5.59781045E-2</v>
      </c>
      <c r="AK5517" s="122">
        <v>5.9477059450000001E-2</v>
      </c>
      <c r="AL5517" s="122">
        <v>0</v>
      </c>
    </row>
    <row r="5518" spans="1:38" hidden="1" x14ac:dyDescent="0.25">
      <c r="A5518" s="122" t="s">
        <v>2246</v>
      </c>
      <c r="B5518" s="122">
        <v>1</v>
      </c>
      <c r="C5518" s="122" t="s">
        <v>2247</v>
      </c>
      <c r="D5518" s="122" t="s">
        <v>2095</v>
      </c>
      <c r="E5518" s="122">
        <v>100</v>
      </c>
      <c r="F5518" s="122">
        <v>0.34555560665000001</v>
      </c>
      <c r="G5518" s="122">
        <v>0.33107237805</v>
      </c>
      <c r="H5518" s="122">
        <v>0.32798938955000001</v>
      </c>
      <c r="I5518" s="122">
        <v>0.31788505929999999</v>
      </c>
      <c r="J5518" s="122">
        <v>0.2989474339</v>
      </c>
      <c r="K5518" s="122">
        <v>0.27404544269999997</v>
      </c>
      <c r="L5518" s="122">
        <v>0.25131025255</v>
      </c>
      <c r="M5518" s="122">
        <v>0.23149231479999999</v>
      </c>
      <c r="N5518" s="122">
        <v>0.19569743205000001</v>
      </c>
      <c r="O5518" s="122">
        <v>0.19681728225</v>
      </c>
      <c r="P5518" s="122">
        <v>0.1890784009</v>
      </c>
      <c r="Q5518" s="122">
        <v>0.18642100445000001</v>
      </c>
      <c r="R5518" s="122">
        <v>0.1729763936</v>
      </c>
      <c r="S5518" s="122">
        <v>0.16887425240000001</v>
      </c>
      <c r="T5518" s="122">
        <v>0.16433702985000001</v>
      </c>
      <c r="U5518" s="122">
        <v>0.15843166315000001</v>
      </c>
      <c r="V5518" s="122">
        <v>0.1461549741</v>
      </c>
      <c r="W5518" s="122">
        <v>0.13750551945</v>
      </c>
      <c r="X5518" s="122">
        <v>0.13211784130000001</v>
      </c>
      <c r="Y5518" s="122">
        <v>0.1216317371</v>
      </c>
      <c r="Z5518" s="122">
        <v>0.1023764246</v>
      </c>
      <c r="AA5518" s="122">
        <v>5.8654897849999998E-2</v>
      </c>
      <c r="AB5518" s="122">
        <v>0.13379021175</v>
      </c>
      <c r="AC5518" s="122">
        <v>6.7782100449999994E-2</v>
      </c>
      <c r="AD5518" s="122">
        <v>6.1953468300000002E-2</v>
      </c>
      <c r="AE5518" s="122">
        <v>4.9703811299999998E-2</v>
      </c>
      <c r="AF5518" s="122">
        <v>6.3805007450000006E-2</v>
      </c>
      <c r="AG5518" s="122">
        <v>4.7822415399999998E-2</v>
      </c>
      <c r="AH5518" s="122">
        <v>6.9909962000000006E-2</v>
      </c>
      <c r="AI5518" s="122">
        <v>5.1372656750000002E-2</v>
      </c>
      <c r="AJ5518" s="122">
        <v>5.1190957099999997E-2</v>
      </c>
      <c r="AK5518" s="122">
        <v>5.3476268649999999E-2</v>
      </c>
      <c r="AL5518" s="122">
        <v>0</v>
      </c>
    </row>
    <row r="5519" spans="1:38" hidden="1" x14ac:dyDescent="0.25">
      <c r="A5519" s="122" t="s">
        <v>2246</v>
      </c>
      <c r="B5519" s="122">
        <v>1</v>
      </c>
      <c r="C5519" s="122" t="s">
        <v>2247</v>
      </c>
      <c r="D5519" s="122" t="s">
        <v>2096</v>
      </c>
      <c r="E5519" s="122">
        <v>100</v>
      </c>
      <c r="F5519" s="122">
        <v>0.15708490635</v>
      </c>
      <c r="G5519" s="122">
        <v>0.1505010265</v>
      </c>
      <c r="H5519" s="122">
        <v>0.14909954289999999</v>
      </c>
      <c r="I5519" s="122">
        <v>0.1445062517</v>
      </c>
      <c r="J5519" s="122">
        <v>0.13589746145000001</v>
      </c>
      <c r="K5519" s="122">
        <v>0.124577354</v>
      </c>
      <c r="L5519" s="122">
        <v>0.11424224199999999</v>
      </c>
      <c r="M5519" s="122">
        <v>0.1052332773</v>
      </c>
      <c r="N5519" s="122">
        <v>8.8961407300000003E-2</v>
      </c>
      <c r="O5519" s="122">
        <v>8.9470476049999997E-2</v>
      </c>
      <c r="P5519" s="122">
        <v>8.5952483750000003E-2</v>
      </c>
      <c r="Q5519" s="122">
        <v>8.4744468599999997E-2</v>
      </c>
      <c r="R5519" s="122">
        <v>7.8632729600000006E-2</v>
      </c>
      <c r="S5519" s="122">
        <v>7.6767952900000005E-2</v>
      </c>
      <c r="T5519" s="122">
        <v>7.4705390799999993E-2</v>
      </c>
      <c r="U5519" s="122">
        <v>7.20208918E-2</v>
      </c>
      <c r="V5519" s="122">
        <v>6.6440076550000005E-2</v>
      </c>
      <c r="W5519" s="122">
        <v>6.2508150550000002E-2</v>
      </c>
      <c r="X5519" s="122">
        <v>6.0058985250000002E-2</v>
      </c>
      <c r="Y5519" s="122">
        <v>5.5292144199999997E-2</v>
      </c>
      <c r="Z5519" s="122">
        <v>4.65389394E-2</v>
      </c>
      <c r="AA5519" s="122">
        <v>4.8310016900000002E-2</v>
      </c>
      <c r="AB5519" s="122">
        <v>4.0827024699999999E-2</v>
      </c>
      <c r="AC5519" s="122">
        <v>3.795725875E-2</v>
      </c>
      <c r="AD5519" s="122">
        <v>3.9224822899999998E-2</v>
      </c>
      <c r="AE5519" s="122">
        <v>3.70210916E-2</v>
      </c>
      <c r="AF5519" s="122">
        <v>3.8211223250000002E-2</v>
      </c>
      <c r="AG5519" s="122">
        <v>3.6022644749999999E-2</v>
      </c>
      <c r="AH5519" s="122">
        <v>3.7261567099999997E-2</v>
      </c>
      <c r="AI5519" s="122">
        <v>4.0434790900000003E-2</v>
      </c>
      <c r="AJ5519" s="122">
        <v>4.1330061000000001E-2</v>
      </c>
      <c r="AK5519" s="122">
        <v>4.1440102100000001E-2</v>
      </c>
      <c r="AL5519" s="122">
        <v>0</v>
      </c>
    </row>
    <row r="5520" spans="1:38" hidden="1" x14ac:dyDescent="0.25">
      <c r="A5520" s="122" t="s">
        <v>2246</v>
      </c>
      <c r="B5520" s="122">
        <v>1</v>
      </c>
      <c r="C5520" s="122" t="s">
        <v>2247</v>
      </c>
      <c r="D5520" s="122" t="s">
        <v>2097</v>
      </c>
      <c r="E5520" s="122">
        <v>100</v>
      </c>
      <c r="F5520" s="122">
        <v>0.17099786750000001</v>
      </c>
      <c r="G5520" s="122">
        <v>0.16383085629999999</v>
      </c>
      <c r="H5520" s="122">
        <v>0.16230524099999999</v>
      </c>
      <c r="I5520" s="122">
        <v>0.15730512250000001</v>
      </c>
      <c r="J5520" s="122">
        <v>0.14793385595</v>
      </c>
      <c r="K5520" s="122">
        <v>0.1356111304</v>
      </c>
      <c r="L5520" s="122">
        <v>0.1243606417</v>
      </c>
      <c r="M5520" s="122">
        <v>0.11455375330000001</v>
      </c>
      <c r="N5520" s="122">
        <v>9.6840691749999999E-2</v>
      </c>
      <c r="O5520" s="122">
        <v>9.7394847600000001E-2</v>
      </c>
      <c r="P5520" s="122">
        <v>9.3565268800000004E-2</v>
      </c>
      <c r="Q5520" s="122">
        <v>9.225025815E-2</v>
      </c>
      <c r="R5520" s="122">
        <v>8.5597206049999999E-2</v>
      </c>
      <c r="S5520" s="122">
        <v>8.3567264299999999E-2</v>
      </c>
      <c r="T5520" s="122">
        <v>8.1322024950000002E-2</v>
      </c>
      <c r="U5520" s="122">
        <v>7.8399759999999999E-2</v>
      </c>
      <c r="V5520" s="122">
        <v>7.23246528E-2</v>
      </c>
      <c r="W5520" s="122">
        <v>6.8044475600000001E-2</v>
      </c>
      <c r="X5520" s="122">
        <v>6.5378388849999997E-2</v>
      </c>
      <c r="Y5520" s="122">
        <v>6.0189351500000002E-2</v>
      </c>
      <c r="Z5520" s="122">
        <v>5.0660877E-2</v>
      </c>
      <c r="AA5520" s="122">
        <v>0.18794819660000001</v>
      </c>
      <c r="AB5520" s="122">
        <v>0.13056853800000001</v>
      </c>
      <c r="AC5520" s="122">
        <v>0.11442642560000001</v>
      </c>
      <c r="AD5520" s="122">
        <v>0.13072350169999999</v>
      </c>
      <c r="AE5520" s="122">
        <v>9.0595884000000002E-2</v>
      </c>
      <c r="AF5520" s="122">
        <v>0.1480286338</v>
      </c>
      <c r="AG5520" s="122">
        <v>6.2060155950000001E-2</v>
      </c>
      <c r="AH5520" s="122">
        <v>8.0643876049999993E-2</v>
      </c>
      <c r="AI5520" s="122">
        <v>0.12768538409999999</v>
      </c>
      <c r="AJ5520" s="122">
        <v>8.9292078149999995E-2</v>
      </c>
      <c r="AK5520" s="122">
        <v>0.10956547175</v>
      </c>
      <c r="AL5520" s="122">
        <v>0</v>
      </c>
    </row>
    <row r="5521" spans="1:38" hidden="1" x14ac:dyDescent="0.25">
      <c r="A5521" s="122" t="s">
        <v>2246</v>
      </c>
      <c r="B5521" s="122">
        <v>1</v>
      </c>
      <c r="C5521" s="122" t="s">
        <v>2247</v>
      </c>
      <c r="D5521" s="122" t="s">
        <v>2098</v>
      </c>
      <c r="E5521" s="122">
        <v>100</v>
      </c>
      <c r="F5521" s="122">
        <v>0.13608103639999999</v>
      </c>
      <c r="G5521" s="122">
        <v>0.13037749004999999</v>
      </c>
      <c r="H5521" s="122">
        <v>0.1291633978</v>
      </c>
      <c r="I5521" s="122">
        <v>0.12518427674999999</v>
      </c>
      <c r="J5521" s="122">
        <v>0.11772657055000001</v>
      </c>
      <c r="K5521" s="122">
        <v>0.10792007695</v>
      </c>
      <c r="L5521" s="122">
        <v>9.8966877750000001E-2</v>
      </c>
      <c r="M5521" s="122">
        <v>9.1162504249999998E-2</v>
      </c>
      <c r="N5521" s="122">
        <v>7.7066351199999994E-2</v>
      </c>
      <c r="O5521" s="122">
        <v>7.7507352200000004E-2</v>
      </c>
      <c r="P5521" s="122">
        <v>7.4459752350000005E-2</v>
      </c>
      <c r="Q5521" s="122">
        <v>7.3413259750000001E-2</v>
      </c>
      <c r="R5521" s="122">
        <v>6.8118723849999993E-2</v>
      </c>
      <c r="S5521" s="122">
        <v>6.6503286849999996E-2</v>
      </c>
      <c r="T5521" s="122">
        <v>6.4716511350000006E-2</v>
      </c>
      <c r="U5521" s="122">
        <v>6.2390956050000002E-2</v>
      </c>
      <c r="V5521" s="122">
        <v>5.7556352749999998E-2</v>
      </c>
      <c r="W5521" s="122">
        <v>5.4150166399999998E-2</v>
      </c>
      <c r="X5521" s="122">
        <v>5.202848065E-2</v>
      </c>
      <c r="Y5521" s="122">
        <v>4.7899013650000002E-2</v>
      </c>
      <c r="Z5521" s="122">
        <v>4.0316202850000003E-2</v>
      </c>
      <c r="AA5521" s="122">
        <v>4.1850470850000002E-2</v>
      </c>
      <c r="AB5521" s="122">
        <v>3.5368031100000002E-2</v>
      </c>
      <c r="AC5521" s="122">
        <v>3.2881982550000001E-2</v>
      </c>
      <c r="AD5521" s="122">
        <v>3.3980059999999999E-2</v>
      </c>
      <c r="AE5521" s="122">
        <v>3.20709905E-2</v>
      </c>
      <c r="AF5521" s="122">
        <v>3.3101987200000002E-2</v>
      </c>
      <c r="AG5521" s="122">
        <v>3.1206044799999999E-2</v>
      </c>
      <c r="AH5521" s="122">
        <v>3.2279310950000001E-2</v>
      </c>
      <c r="AI5521" s="122">
        <v>3.5028242250000001E-2</v>
      </c>
      <c r="AJ5521" s="122">
        <v>3.5818326349999999E-2</v>
      </c>
      <c r="AK5521" s="122">
        <v>3.5948130949999997E-2</v>
      </c>
      <c r="AL5521" s="122">
        <v>0</v>
      </c>
    </row>
    <row r="5522" spans="1:38" hidden="1" x14ac:dyDescent="0.25">
      <c r="A5522" s="122" t="s">
        <v>2246</v>
      </c>
      <c r="B5522" s="122">
        <v>1</v>
      </c>
      <c r="C5522" s="122" t="s">
        <v>2247</v>
      </c>
      <c r="D5522" s="122" t="s">
        <v>2169</v>
      </c>
      <c r="E5522" s="122">
        <v>100</v>
      </c>
      <c r="F5522" s="122">
        <v>0</v>
      </c>
      <c r="G5522" s="122">
        <v>0</v>
      </c>
      <c r="H5522" s="122">
        <v>0</v>
      </c>
      <c r="I5522" s="122">
        <v>0</v>
      </c>
      <c r="J5522" s="122">
        <v>0</v>
      </c>
      <c r="K5522" s="122">
        <v>0</v>
      </c>
      <c r="L5522" s="122">
        <v>0</v>
      </c>
      <c r="M5522" s="122">
        <v>0</v>
      </c>
      <c r="N5522" s="122">
        <v>0</v>
      </c>
      <c r="O5522" s="122">
        <v>0</v>
      </c>
      <c r="P5522" s="122">
        <v>0</v>
      </c>
      <c r="Q5522" s="122">
        <v>0</v>
      </c>
      <c r="R5522" s="122">
        <v>0</v>
      </c>
      <c r="S5522" s="122">
        <v>0</v>
      </c>
      <c r="T5522" s="122">
        <v>0</v>
      </c>
      <c r="U5522" s="122">
        <v>0</v>
      </c>
      <c r="V5522" s="122">
        <v>0</v>
      </c>
      <c r="W5522" s="122">
        <v>0</v>
      </c>
      <c r="X5522" s="122">
        <v>0</v>
      </c>
      <c r="Y5522" s="122">
        <v>0</v>
      </c>
      <c r="Z5522" s="122">
        <v>0</v>
      </c>
      <c r="AA5522" s="122">
        <v>0</v>
      </c>
      <c r="AB5522" s="122">
        <v>0</v>
      </c>
      <c r="AC5522" s="122">
        <v>0</v>
      </c>
      <c r="AD5522" s="122">
        <v>0</v>
      </c>
      <c r="AE5522" s="122">
        <v>0</v>
      </c>
      <c r="AF5522" s="122">
        <v>0</v>
      </c>
      <c r="AG5522" s="122">
        <v>0</v>
      </c>
      <c r="AH5522" s="122">
        <v>0</v>
      </c>
      <c r="AI5522" s="122">
        <v>0</v>
      </c>
      <c r="AJ5522" s="122">
        <v>0</v>
      </c>
      <c r="AK5522" s="122">
        <v>0</v>
      </c>
      <c r="AL5522" s="122">
        <v>0</v>
      </c>
    </row>
    <row r="5523" spans="1:38" hidden="1" x14ac:dyDescent="0.25">
      <c r="A5523" s="122" t="s">
        <v>2246</v>
      </c>
      <c r="B5523" s="122">
        <v>1</v>
      </c>
      <c r="C5523" s="122" t="s">
        <v>2247</v>
      </c>
      <c r="D5523" s="122" t="s">
        <v>2099</v>
      </c>
      <c r="E5523" s="122">
        <v>100</v>
      </c>
      <c r="F5523" s="122">
        <v>0.62970143160000003</v>
      </c>
      <c r="G5523" s="122">
        <v>0.60330883540000002</v>
      </c>
      <c r="H5523" s="122">
        <v>0.59769074445000003</v>
      </c>
      <c r="I5523" s="122">
        <v>0.57927775889999999</v>
      </c>
      <c r="J5523" s="122">
        <v>0.54476797129999999</v>
      </c>
      <c r="K5523" s="122">
        <v>0.49938940079999999</v>
      </c>
      <c r="L5523" s="122">
        <v>0.45795936375000001</v>
      </c>
      <c r="M5523" s="122">
        <v>0.42184539799999998</v>
      </c>
      <c r="N5523" s="122">
        <v>0.35661685454999997</v>
      </c>
      <c r="O5523" s="122">
        <v>0.35865754049999998</v>
      </c>
      <c r="P5523" s="122">
        <v>0.34455508005000002</v>
      </c>
      <c r="Q5523" s="122">
        <v>0.33971254314999999</v>
      </c>
      <c r="R5523" s="122">
        <v>0.31521260405000001</v>
      </c>
      <c r="S5523" s="122">
        <v>0.3077373269</v>
      </c>
      <c r="T5523" s="122">
        <v>0.29946920440000002</v>
      </c>
      <c r="U5523" s="122">
        <v>0.28870793165000003</v>
      </c>
      <c r="V5523" s="122">
        <v>0.26633628650000002</v>
      </c>
      <c r="W5523" s="122">
        <v>0.25057449575000001</v>
      </c>
      <c r="X5523" s="122">
        <v>0.24075660230000001</v>
      </c>
      <c r="Y5523" s="122">
        <v>0.22164791335</v>
      </c>
      <c r="Z5523" s="122">
        <v>0.1865592103</v>
      </c>
      <c r="AA5523" s="122">
        <v>9.6238722799999996E-2</v>
      </c>
      <c r="AB5523" s="122">
        <v>8.3289064250000003E-2</v>
      </c>
      <c r="AC5523" s="122">
        <v>7.9730635499999994E-2</v>
      </c>
      <c r="AD5523" s="122">
        <v>7.6410249999999999E-2</v>
      </c>
      <c r="AE5523" s="122">
        <v>7.2279551600000005E-2</v>
      </c>
      <c r="AF5523" s="122">
        <v>3.4069609100000002E-2</v>
      </c>
      <c r="AG5523" s="122">
        <v>3.2238174199999997E-2</v>
      </c>
      <c r="AH5523" s="122">
        <v>3.4270703299999997E-2</v>
      </c>
      <c r="AI5523" s="122">
        <v>3.8087566250000003E-2</v>
      </c>
      <c r="AJ5523" s="122">
        <v>4.3099531099999998E-2</v>
      </c>
      <c r="AK5523" s="122">
        <v>4.342537975E-2</v>
      </c>
      <c r="AL5523" s="122">
        <v>0</v>
      </c>
    </row>
    <row r="5524" spans="1:38" hidden="1" x14ac:dyDescent="0.25">
      <c r="A5524" s="122" t="s">
        <v>2246</v>
      </c>
      <c r="B5524" s="122">
        <v>1</v>
      </c>
      <c r="C5524" s="122" t="s">
        <v>2247</v>
      </c>
      <c r="D5524" s="122" t="s">
        <v>2100</v>
      </c>
      <c r="E5524" s="122">
        <v>100</v>
      </c>
      <c r="F5524" s="122">
        <v>0.74611973835000001</v>
      </c>
      <c r="G5524" s="122">
        <v>0.71484771494999999</v>
      </c>
      <c r="H5524" s="122">
        <v>0.70819095924999997</v>
      </c>
      <c r="I5524" s="122">
        <v>0.68637380834999995</v>
      </c>
      <c r="J5524" s="122">
        <v>0.64548389765000003</v>
      </c>
      <c r="K5524" s="122">
        <v>0.59171580364999998</v>
      </c>
      <c r="L5524" s="122">
        <v>0.54262623769999996</v>
      </c>
      <c r="M5524" s="122">
        <v>0.49983557415000002</v>
      </c>
      <c r="N5524" s="122">
        <v>0.42254767199999999</v>
      </c>
      <c r="O5524" s="122">
        <v>0.42496563635000001</v>
      </c>
      <c r="P5524" s="122">
        <v>0.4082559308</v>
      </c>
      <c r="Q5524" s="122">
        <v>0.40251811440000002</v>
      </c>
      <c r="R5524" s="122">
        <v>0.37348866074999998</v>
      </c>
      <c r="S5524" s="122">
        <v>0.36463136504999999</v>
      </c>
      <c r="T5524" s="122">
        <v>0.35483464510000001</v>
      </c>
      <c r="U5524" s="122">
        <v>0.34208384354999999</v>
      </c>
      <c r="V5524" s="122">
        <v>0.31557616080000001</v>
      </c>
      <c r="W5524" s="122">
        <v>0.29690035125000003</v>
      </c>
      <c r="X5524" s="122">
        <v>0.28526734129999998</v>
      </c>
      <c r="Y5524" s="122">
        <v>0.26262586445000002</v>
      </c>
      <c r="Z5524" s="122">
        <v>0.22105001225000001</v>
      </c>
      <c r="AA5524" s="122">
        <v>0.2902092691</v>
      </c>
      <c r="AB5524" s="122">
        <v>0.27642288835000001</v>
      </c>
      <c r="AC5524" s="122">
        <v>0.21763672889999999</v>
      </c>
      <c r="AD5524" s="122">
        <v>0.32038867175000002</v>
      </c>
      <c r="AE5524" s="122">
        <v>0.25448759355</v>
      </c>
      <c r="AF5524" s="122">
        <v>0.26498319879999999</v>
      </c>
      <c r="AG5524" s="122">
        <v>0.27620391065</v>
      </c>
      <c r="AH5524" s="122">
        <v>0.21319411029999999</v>
      </c>
      <c r="AI5524" s="122">
        <v>0.24153793265000001</v>
      </c>
      <c r="AJ5524" s="122">
        <v>0.25254756984999999</v>
      </c>
      <c r="AK5524" s="122">
        <v>0.22789661035</v>
      </c>
      <c r="AL5524" s="122">
        <v>0</v>
      </c>
    </row>
    <row r="5525" spans="1:38" hidden="1" x14ac:dyDescent="0.25">
      <c r="A5525" s="122" t="s">
        <v>2246</v>
      </c>
      <c r="B5525" s="122">
        <v>1</v>
      </c>
      <c r="C5525" s="122" t="s">
        <v>2247</v>
      </c>
      <c r="D5525" s="122" t="s">
        <v>2101</v>
      </c>
      <c r="E5525" s="122">
        <v>100</v>
      </c>
      <c r="F5525" s="122">
        <v>0.60370097990000005</v>
      </c>
      <c r="G5525" s="122">
        <v>0.57839813510000004</v>
      </c>
      <c r="H5525" s="122">
        <v>0.57301201734999996</v>
      </c>
      <c r="I5525" s="122">
        <v>0.55535930614999995</v>
      </c>
      <c r="J5525" s="122">
        <v>0.52227443164999998</v>
      </c>
      <c r="K5525" s="122">
        <v>0.47876954669999999</v>
      </c>
      <c r="L5525" s="122">
        <v>0.43905016159999999</v>
      </c>
      <c r="M5525" s="122">
        <v>0.40442734605000003</v>
      </c>
      <c r="N5525" s="122">
        <v>0.34189209765</v>
      </c>
      <c r="O5525" s="122">
        <v>0.34384852435000002</v>
      </c>
      <c r="P5525" s="122">
        <v>0.33032835630000001</v>
      </c>
      <c r="Q5525" s="122">
        <v>0.3256857668</v>
      </c>
      <c r="R5525" s="122">
        <v>0.30219743454999998</v>
      </c>
      <c r="S5525" s="122">
        <v>0.29503081344999998</v>
      </c>
      <c r="T5525" s="122">
        <v>0.28710408250000002</v>
      </c>
      <c r="U5525" s="122">
        <v>0.27678714305000002</v>
      </c>
      <c r="V5525" s="122">
        <v>0.25533922650000002</v>
      </c>
      <c r="W5525" s="122">
        <v>0.24022824240000001</v>
      </c>
      <c r="X5525" s="122">
        <v>0.230815731</v>
      </c>
      <c r="Y5525" s="122">
        <v>0.21249604280000001</v>
      </c>
      <c r="Z5525" s="122">
        <v>0.17885615704999999</v>
      </c>
      <c r="AA5525" s="122">
        <v>0.1374678748</v>
      </c>
      <c r="AB5525" s="122">
        <v>0.11478319554999999</v>
      </c>
      <c r="AC5525" s="122">
        <v>0.1084326566</v>
      </c>
      <c r="AD5525" s="122">
        <v>0.1138023643</v>
      </c>
      <c r="AE5525" s="122">
        <v>0.106361423</v>
      </c>
      <c r="AF5525" s="122">
        <v>0.10852448285000001</v>
      </c>
      <c r="AG5525" s="122">
        <v>0.10189027069999999</v>
      </c>
      <c r="AH5525" s="122">
        <v>0.10611750239999999</v>
      </c>
      <c r="AI5525" s="122">
        <v>0.11416872694999999</v>
      </c>
      <c r="AJ5525" s="122">
        <v>0.12800388195000001</v>
      </c>
      <c r="AK5525" s="122">
        <v>0.12776440989999999</v>
      </c>
      <c r="AL5525" s="122">
        <v>0</v>
      </c>
    </row>
    <row r="5526" spans="1:38" hidden="1" x14ac:dyDescent="0.25">
      <c r="A5526" s="122" t="s">
        <v>2246</v>
      </c>
      <c r="B5526" s="122">
        <v>1</v>
      </c>
      <c r="C5526" s="122" t="s">
        <v>2247</v>
      </c>
      <c r="D5526" s="122" t="s">
        <v>2135</v>
      </c>
      <c r="E5526" s="122">
        <v>100</v>
      </c>
      <c r="F5526" s="122">
        <v>0</v>
      </c>
      <c r="G5526" s="122">
        <v>0</v>
      </c>
      <c r="H5526" s="122">
        <v>0</v>
      </c>
      <c r="I5526" s="122">
        <v>0</v>
      </c>
      <c r="J5526" s="122">
        <v>0</v>
      </c>
      <c r="K5526" s="122">
        <v>0</v>
      </c>
      <c r="L5526" s="122">
        <v>0</v>
      </c>
      <c r="M5526" s="122">
        <v>0</v>
      </c>
      <c r="N5526" s="122">
        <v>0</v>
      </c>
      <c r="O5526" s="122">
        <v>0</v>
      </c>
      <c r="P5526" s="122">
        <v>0</v>
      </c>
      <c r="Q5526" s="122">
        <v>0</v>
      </c>
      <c r="R5526" s="122">
        <v>0</v>
      </c>
      <c r="S5526" s="122">
        <v>0</v>
      </c>
      <c r="T5526" s="122">
        <v>0</v>
      </c>
      <c r="U5526" s="122">
        <v>0</v>
      </c>
      <c r="V5526" s="122">
        <v>0</v>
      </c>
      <c r="W5526" s="122">
        <v>0</v>
      </c>
      <c r="X5526" s="122">
        <v>0</v>
      </c>
      <c r="Y5526" s="122">
        <v>0</v>
      </c>
      <c r="Z5526" s="122">
        <v>0</v>
      </c>
      <c r="AA5526" s="122">
        <v>0</v>
      </c>
      <c r="AB5526" s="122">
        <v>0</v>
      </c>
      <c r="AC5526" s="122">
        <v>0</v>
      </c>
      <c r="AD5526" s="122">
        <v>0</v>
      </c>
      <c r="AE5526" s="122">
        <v>0</v>
      </c>
      <c r="AF5526" s="122">
        <v>0</v>
      </c>
      <c r="AG5526" s="122">
        <v>0</v>
      </c>
      <c r="AH5526" s="122">
        <v>0</v>
      </c>
      <c r="AI5526" s="122">
        <v>0</v>
      </c>
      <c r="AJ5526" s="122">
        <v>0</v>
      </c>
      <c r="AK5526" s="122">
        <v>0</v>
      </c>
      <c r="AL5526" s="122">
        <v>0</v>
      </c>
    </row>
    <row r="5527" spans="1:38" hidden="1" x14ac:dyDescent="0.25">
      <c r="A5527" s="122" t="s">
        <v>2246</v>
      </c>
      <c r="B5527" s="122">
        <v>1</v>
      </c>
      <c r="C5527" s="122" t="s">
        <v>2247</v>
      </c>
      <c r="D5527" s="122" t="s">
        <v>2102</v>
      </c>
      <c r="E5527" s="122">
        <v>100</v>
      </c>
      <c r="F5527" s="122">
        <v>0.36789063174999997</v>
      </c>
      <c r="G5527" s="122">
        <v>0.35250421119999997</v>
      </c>
      <c r="H5527" s="122">
        <v>0.34992938904999998</v>
      </c>
      <c r="I5527" s="122">
        <v>0.339175218</v>
      </c>
      <c r="J5527" s="122">
        <v>0.31913574810000001</v>
      </c>
      <c r="K5527" s="122">
        <v>0.29309531584999998</v>
      </c>
      <c r="L5527" s="122">
        <v>0.26853168705000002</v>
      </c>
      <c r="M5527" s="122">
        <v>0.24696663005</v>
      </c>
      <c r="N5527" s="122">
        <v>0.20919389564999999</v>
      </c>
      <c r="O5527" s="122">
        <v>0.21158562929999999</v>
      </c>
      <c r="P5527" s="122">
        <v>0.20370712504999999</v>
      </c>
      <c r="Q5527" s="122">
        <v>0.200448561</v>
      </c>
      <c r="R5527" s="122">
        <v>0.18717911679999999</v>
      </c>
      <c r="S5527" s="122">
        <v>0.18192999465000001</v>
      </c>
      <c r="T5527" s="122">
        <v>0.17703660844999999</v>
      </c>
      <c r="U5527" s="122">
        <v>0.17128121169999999</v>
      </c>
      <c r="V5527" s="122">
        <v>0.15822024539999999</v>
      </c>
      <c r="W5527" s="122">
        <v>0.14832144380000001</v>
      </c>
      <c r="X5527" s="122">
        <v>0.14419919835</v>
      </c>
      <c r="Y5527" s="122">
        <v>0.13102524404999999</v>
      </c>
      <c r="Z5527" s="122">
        <v>0.1112075554</v>
      </c>
      <c r="AA5527" s="122">
        <v>8.3099315849999994E-2</v>
      </c>
      <c r="AB5527" s="122">
        <v>6.2748026799999995E-2</v>
      </c>
      <c r="AC5527" s="122">
        <v>6.2293217200000001E-2</v>
      </c>
      <c r="AD5527" s="122">
        <v>0.11621681305000001</v>
      </c>
      <c r="AE5527" s="122">
        <v>6.1902348750000002E-2</v>
      </c>
      <c r="AF5527" s="122">
        <v>9.6140511600000006E-2</v>
      </c>
      <c r="AG5527" s="122">
        <v>0.10032206635</v>
      </c>
      <c r="AH5527" s="122">
        <v>6.9107671999999995E-2</v>
      </c>
      <c r="AI5527" s="122">
        <v>9.1842798700000006E-2</v>
      </c>
      <c r="AJ5527" s="122">
        <v>3.86052125E-2</v>
      </c>
      <c r="AK5527" s="122">
        <v>7.0408996249999994E-2</v>
      </c>
      <c r="AL5527" s="122">
        <v>0</v>
      </c>
    </row>
    <row r="5528" spans="1:38" hidden="1" x14ac:dyDescent="0.25">
      <c r="A5528" s="122" t="s">
        <v>2246</v>
      </c>
      <c r="B5528" s="122">
        <v>1</v>
      </c>
      <c r="C5528" s="122" t="s">
        <v>2247</v>
      </c>
      <c r="D5528" s="122" t="s">
        <v>2103</v>
      </c>
      <c r="E5528" s="122">
        <v>100</v>
      </c>
      <c r="F5528" s="122">
        <v>0.64382606899999995</v>
      </c>
      <c r="G5528" s="122">
        <v>0.61684146785000005</v>
      </c>
      <c r="H5528" s="122">
        <v>0.61109736049999996</v>
      </c>
      <c r="I5528" s="122">
        <v>0.59227135774999995</v>
      </c>
      <c r="J5528" s="122">
        <v>0.55698749189999996</v>
      </c>
      <c r="K5528" s="122">
        <v>0.51059104945</v>
      </c>
      <c r="L5528" s="122">
        <v>0.46823170725000002</v>
      </c>
      <c r="M5528" s="122">
        <v>0.43130768004999998</v>
      </c>
      <c r="N5528" s="122">
        <v>0.36461601719999998</v>
      </c>
      <c r="O5528" s="122">
        <v>0.36670247644999998</v>
      </c>
      <c r="P5528" s="122">
        <v>0.35228368719999997</v>
      </c>
      <c r="Q5528" s="122">
        <v>0.34733252860000002</v>
      </c>
      <c r="R5528" s="122">
        <v>0.32228303964999999</v>
      </c>
      <c r="S5528" s="122">
        <v>0.31464008765000001</v>
      </c>
      <c r="T5528" s="122">
        <v>0.30618650549999998</v>
      </c>
      <c r="U5528" s="122">
        <v>0.29518385014999998</v>
      </c>
      <c r="V5528" s="122">
        <v>0.27231039304999999</v>
      </c>
      <c r="W5528" s="122">
        <v>0.25619505419999999</v>
      </c>
      <c r="X5528" s="122">
        <v>0.24615693990000001</v>
      </c>
      <c r="Y5528" s="122">
        <v>0.2266196274</v>
      </c>
      <c r="Z5528" s="122">
        <v>0.19074386234999999</v>
      </c>
      <c r="AA5528" s="122">
        <v>0.21165223065</v>
      </c>
      <c r="AB5528" s="122">
        <v>0.17833260525</v>
      </c>
      <c r="AC5528" s="122">
        <v>0.16718533325000001</v>
      </c>
      <c r="AD5528" s="122">
        <v>0.17277764000000001</v>
      </c>
      <c r="AE5528" s="122">
        <v>0.15873471210000001</v>
      </c>
      <c r="AF5528" s="122">
        <v>0.15696409284999999</v>
      </c>
      <c r="AG5528" s="122">
        <v>0.17010533985000001</v>
      </c>
      <c r="AH5528" s="122">
        <v>0.1601434196</v>
      </c>
      <c r="AI5528" s="122">
        <v>0.18194783819999999</v>
      </c>
      <c r="AJ5528" s="122">
        <v>0.18364552049999999</v>
      </c>
      <c r="AK5528" s="122">
        <v>0.17206285695000001</v>
      </c>
      <c r="AL5528" s="122">
        <v>0</v>
      </c>
    </row>
    <row r="5529" spans="1:38" hidden="1" x14ac:dyDescent="0.25">
      <c r="A5529" s="122" t="s">
        <v>2246</v>
      </c>
      <c r="B5529" s="122">
        <v>1</v>
      </c>
      <c r="C5529" s="122" t="s">
        <v>2247</v>
      </c>
      <c r="D5529" s="122" t="s">
        <v>2104</v>
      </c>
      <c r="E5529" s="122">
        <v>100</v>
      </c>
      <c r="F5529" s="122">
        <v>0.66405039695000001</v>
      </c>
      <c r="G5529" s="122">
        <v>0.63621813670000005</v>
      </c>
      <c r="H5529" s="122">
        <v>0.63029358930000001</v>
      </c>
      <c r="I5529" s="122">
        <v>0.61087621375000001</v>
      </c>
      <c r="J5529" s="122">
        <v>0.57448398450000004</v>
      </c>
      <c r="K5529" s="122">
        <v>0.52663010259999998</v>
      </c>
      <c r="L5529" s="122">
        <v>0.48294013870000002</v>
      </c>
      <c r="M5529" s="122">
        <v>0.44485622670000002</v>
      </c>
      <c r="N5529" s="122">
        <v>0.37606959760000003</v>
      </c>
      <c r="O5529" s="122">
        <v>0.37822159835000002</v>
      </c>
      <c r="P5529" s="122">
        <v>0.36334987479999997</v>
      </c>
      <c r="Q5529" s="122">
        <v>0.35824318849999998</v>
      </c>
      <c r="R5529" s="122">
        <v>0.33240682555000001</v>
      </c>
      <c r="S5529" s="122">
        <v>0.32452378814999999</v>
      </c>
      <c r="T5529" s="122">
        <v>0.31580465600000002</v>
      </c>
      <c r="U5529" s="122">
        <v>0.30445637674999998</v>
      </c>
      <c r="V5529" s="122">
        <v>0.28086440244999999</v>
      </c>
      <c r="W5529" s="122">
        <v>0.26424283599999998</v>
      </c>
      <c r="X5529" s="122">
        <v>0.25388939869999999</v>
      </c>
      <c r="Y5529" s="122">
        <v>0.23373836725</v>
      </c>
      <c r="Z5529" s="122">
        <v>0.19673564560000001</v>
      </c>
      <c r="AA5529" s="122">
        <v>0.12377110895</v>
      </c>
      <c r="AB5529" s="122">
        <v>7.4051468049999999E-2</v>
      </c>
      <c r="AC5529" s="122">
        <v>7.7949410699999999E-2</v>
      </c>
      <c r="AD5529" s="122">
        <v>8.1962045100000006E-2</v>
      </c>
      <c r="AE5529" s="122">
        <v>7.7049830700000002E-2</v>
      </c>
      <c r="AF5529" s="122">
        <v>7.4376379049999997E-2</v>
      </c>
      <c r="AG5529" s="122">
        <v>7.7447156949999998E-2</v>
      </c>
      <c r="AH5529" s="122">
        <v>9.0124274249999997E-2</v>
      </c>
      <c r="AI5529" s="122">
        <v>8.7364798499999993E-2</v>
      </c>
      <c r="AJ5529" s="122">
        <v>8.9290973649999994E-2</v>
      </c>
      <c r="AK5529" s="122">
        <v>8.8112782350000002E-2</v>
      </c>
      <c r="AL5529" s="122">
        <v>0</v>
      </c>
    </row>
    <row r="5530" spans="1:38" hidden="1" x14ac:dyDescent="0.25">
      <c r="A5530" s="122" t="s">
        <v>2246</v>
      </c>
      <c r="B5530" s="122">
        <v>1</v>
      </c>
      <c r="C5530" s="122" t="s">
        <v>2247</v>
      </c>
      <c r="D5530" s="122" t="s">
        <v>2105</v>
      </c>
      <c r="E5530" s="122">
        <v>100</v>
      </c>
      <c r="F5530" s="122">
        <v>0.64202530160000004</v>
      </c>
      <c r="G5530" s="122">
        <v>0.61511617539999996</v>
      </c>
      <c r="H5530" s="122">
        <v>0.60938813265000003</v>
      </c>
      <c r="I5530" s="122">
        <v>0.59061478634999998</v>
      </c>
      <c r="J5530" s="122">
        <v>0.55542960875000003</v>
      </c>
      <c r="K5530" s="122">
        <v>0.50916293565000004</v>
      </c>
      <c r="L5530" s="122">
        <v>0.46692207105</v>
      </c>
      <c r="M5530" s="122">
        <v>0.43010132164999998</v>
      </c>
      <c r="N5530" s="122">
        <v>0.36359619240000002</v>
      </c>
      <c r="O5530" s="122">
        <v>0.36567681660000001</v>
      </c>
      <c r="P5530" s="122">
        <v>0.35129835570000001</v>
      </c>
      <c r="Q5530" s="122">
        <v>0.34636104564999998</v>
      </c>
      <c r="R5530" s="122">
        <v>0.3213816196</v>
      </c>
      <c r="S5530" s="122">
        <v>0.31376004554999998</v>
      </c>
      <c r="T5530" s="122">
        <v>0.30533010675</v>
      </c>
      <c r="U5530" s="122">
        <v>0.29435822699999997</v>
      </c>
      <c r="V5530" s="122">
        <v>0.27154874629999998</v>
      </c>
      <c r="W5530" s="122">
        <v>0.25547848044999999</v>
      </c>
      <c r="X5530" s="122">
        <v>0.24546844395</v>
      </c>
      <c r="Y5530" s="122">
        <v>0.22598577835</v>
      </c>
      <c r="Z5530" s="122">
        <v>0.19021035594999999</v>
      </c>
      <c r="AA5530" s="122">
        <v>0.17547118884999999</v>
      </c>
      <c r="AB5530" s="122">
        <v>0.2259074458</v>
      </c>
      <c r="AC5530" s="122">
        <v>0.20256366440000001</v>
      </c>
      <c r="AD5530" s="122">
        <v>0.15648947745</v>
      </c>
      <c r="AE5530" s="122">
        <v>0.20188168500000001</v>
      </c>
      <c r="AF5530" s="122">
        <v>0.2043151852</v>
      </c>
      <c r="AG5530" s="122">
        <v>0.16625043745000001</v>
      </c>
      <c r="AH5530" s="122">
        <v>0.16088005764999999</v>
      </c>
      <c r="AI5530" s="122">
        <v>0.1670347147</v>
      </c>
      <c r="AJ5530" s="122">
        <v>0.17048109075000001</v>
      </c>
      <c r="AK5530" s="122">
        <v>0.17470055805000001</v>
      </c>
      <c r="AL5530" s="122">
        <v>0</v>
      </c>
    </row>
    <row r="5531" spans="1:38" hidden="1" x14ac:dyDescent="0.25">
      <c r="A5531" s="122" t="s">
        <v>2246</v>
      </c>
      <c r="B5531" s="122">
        <v>1</v>
      </c>
      <c r="C5531" s="122" t="s">
        <v>2247</v>
      </c>
      <c r="D5531" s="122" t="s">
        <v>475</v>
      </c>
      <c r="E5531" s="122">
        <v>100</v>
      </c>
      <c r="F5531" s="122">
        <v>0.45794165180000002</v>
      </c>
      <c r="G5531" s="122">
        <v>0.43874800094999999</v>
      </c>
      <c r="H5531" s="122">
        <v>0.4346623215</v>
      </c>
      <c r="I5531" s="122">
        <v>0.42127173244999999</v>
      </c>
      <c r="J5531" s="122">
        <v>0.39617496619999998</v>
      </c>
      <c r="K5531" s="122">
        <v>0.36317403134999998</v>
      </c>
      <c r="L5531" s="122">
        <v>0.33304460850000001</v>
      </c>
      <c r="M5531" s="122">
        <v>0.30678122704999999</v>
      </c>
      <c r="N5531" s="122">
        <v>0.25934467225000002</v>
      </c>
      <c r="O5531" s="122">
        <v>0.26082873249999999</v>
      </c>
      <c r="P5531" s="122">
        <v>0.25057291185000002</v>
      </c>
      <c r="Q5531" s="122">
        <v>0.24705124414999999</v>
      </c>
      <c r="R5531" s="122">
        <v>0.2292340024</v>
      </c>
      <c r="S5531" s="122">
        <v>0.22379771214999999</v>
      </c>
      <c r="T5531" s="122">
        <v>0.21778483530000001</v>
      </c>
      <c r="U5531" s="122">
        <v>0.20995884884999999</v>
      </c>
      <c r="V5531" s="122">
        <v>0.19368937820000001</v>
      </c>
      <c r="W5531" s="122">
        <v>0.1822268349</v>
      </c>
      <c r="X5531" s="122">
        <v>0.17508690745</v>
      </c>
      <c r="Y5531" s="122">
        <v>0.16119037750000001</v>
      </c>
      <c r="Z5531" s="122">
        <v>0.13567260405000001</v>
      </c>
      <c r="AA5531" s="122">
        <v>0.1328147667</v>
      </c>
      <c r="AB5531" s="122">
        <v>0.11315798724999999</v>
      </c>
      <c r="AC5531" s="122">
        <v>0.10587129995</v>
      </c>
      <c r="AD5531" s="122">
        <v>0.1081531664</v>
      </c>
      <c r="AE5531" s="122">
        <v>0.10274379305</v>
      </c>
      <c r="AF5531" s="122">
        <v>0.10563254699999999</v>
      </c>
      <c r="AG5531" s="122">
        <v>9.9279345500000005E-2</v>
      </c>
      <c r="AH5531" s="122">
        <v>0.10258037170000001</v>
      </c>
      <c r="AI5531" s="122">
        <v>0.11128818155</v>
      </c>
      <c r="AJ5531" s="122">
        <v>0.114964397</v>
      </c>
      <c r="AK5531" s="122">
        <v>0.116165905</v>
      </c>
      <c r="AL5531" s="122">
        <v>0</v>
      </c>
    </row>
    <row r="5532" spans="1:38" hidden="1" x14ac:dyDescent="0.25">
      <c r="A5532" s="122" t="s">
        <v>2246</v>
      </c>
      <c r="B5532" s="122">
        <v>1</v>
      </c>
      <c r="C5532" s="122" t="s">
        <v>2247</v>
      </c>
      <c r="D5532" s="122" t="s">
        <v>2106</v>
      </c>
      <c r="E5532" s="122">
        <v>100</v>
      </c>
      <c r="F5532" s="122">
        <v>7.3834957849999994E-2</v>
      </c>
      <c r="G5532" s="122">
        <v>7.0740322750000001E-2</v>
      </c>
      <c r="H5532" s="122">
        <v>7.0081580150000003E-2</v>
      </c>
      <c r="I5532" s="122">
        <v>6.7922585800000004E-2</v>
      </c>
      <c r="J5532" s="122">
        <v>6.3876177199999995E-2</v>
      </c>
      <c r="K5532" s="122">
        <v>5.85553636E-2</v>
      </c>
      <c r="L5532" s="122">
        <v>5.3697528199999997E-2</v>
      </c>
      <c r="M5532" s="122">
        <v>4.9463025600000002E-2</v>
      </c>
      <c r="N5532" s="122">
        <v>4.1814722649999997E-2</v>
      </c>
      <c r="O5532" s="122">
        <v>4.2054002E-2</v>
      </c>
      <c r="P5532" s="122">
        <v>4.0400431549999997E-2</v>
      </c>
      <c r="Q5532" s="122">
        <v>3.9832626900000001E-2</v>
      </c>
      <c r="R5532" s="122">
        <v>3.69599117E-2</v>
      </c>
      <c r="S5532" s="122">
        <v>3.608340635E-2</v>
      </c>
      <c r="T5532" s="122">
        <v>3.5113937349999999E-2</v>
      </c>
      <c r="U5532" s="122">
        <v>3.3852135399999997E-2</v>
      </c>
      <c r="V5532" s="122">
        <v>3.12289714E-2</v>
      </c>
      <c r="W5532" s="122">
        <v>2.9380839749999998E-2</v>
      </c>
      <c r="X5532" s="122">
        <v>2.8229654650000002E-2</v>
      </c>
      <c r="Y5532" s="122">
        <v>2.5989084749999999E-2</v>
      </c>
      <c r="Z5532" s="122">
        <v>2.187479875E-2</v>
      </c>
      <c r="AA5532" s="122">
        <v>2.2707262749999998E-2</v>
      </c>
      <c r="AB5532" s="122">
        <v>1.91900154E-2</v>
      </c>
      <c r="AC5532" s="122">
        <v>1.7841131850000001E-2</v>
      </c>
      <c r="AD5532" s="122">
        <v>1.843692735E-2</v>
      </c>
      <c r="AE5532" s="122">
        <v>1.7401103750000001E-2</v>
      </c>
      <c r="AF5532" s="122">
        <v>1.7960502449999999E-2</v>
      </c>
      <c r="AG5532" s="122">
        <v>1.6931801699999999E-2</v>
      </c>
      <c r="AH5532" s="122">
        <v>1.7514134050000001E-2</v>
      </c>
      <c r="AI5532" s="122">
        <v>1.90056532E-2</v>
      </c>
      <c r="AJ5532" s="122">
        <v>1.9421450449999999E-2</v>
      </c>
      <c r="AK5532" s="122">
        <v>1.96149753E-2</v>
      </c>
      <c r="AL5532" s="122">
        <v>0</v>
      </c>
    </row>
    <row r="5533" spans="1:38" hidden="1" x14ac:dyDescent="0.25">
      <c r="A5533" s="122" t="s">
        <v>2246</v>
      </c>
      <c r="B5533" s="122">
        <v>1</v>
      </c>
      <c r="C5533" s="122" t="s">
        <v>2247</v>
      </c>
      <c r="D5533" s="122" t="s">
        <v>2107</v>
      </c>
      <c r="E5533" s="122">
        <v>100</v>
      </c>
      <c r="F5533" s="122">
        <v>0.13276215490000001</v>
      </c>
      <c r="G5533" s="122">
        <v>0.1271977121</v>
      </c>
      <c r="H5533" s="122">
        <v>0.12601322984999999</v>
      </c>
      <c r="I5533" s="122">
        <v>0.12213115675</v>
      </c>
      <c r="J5533" s="122">
        <v>0.11485533585</v>
      </c>
      <c r="K5533" s="122">
        <v>0.1052880135</v>
      </c>
      <c r="L5533" s="122">
        <v>9.6553173950000001E-2</v>
      </c>
      <c r="M5533" s="122">
        <v>8.8939141050000003E-2</v>
      </c>
      <c r="N5533" s="122">
        <v>7.5186778900000001E-2</v>
      </c>
      <c r="O5533" s="122">
        <v>7.5617023950000001E-2</v>
      </c>
      <c r="P5533" s="122">
        <v>7.2643752249999999E-2</v>
      </c>
      <c r="Q5533" s="122">
        <v>7.1622782999999995E-2</v>
      </c>
      <c r="R5533" s="122">
        <v>6.6457374900000005E-2</v>
      </c>
      <c r="S5533" s="122">
        <v>6.4881337999999997E-2</v>
      </c>
      <c r="T5533" s="122">
        <v>6.31381409E-2</v>
      </c>
      <c r="U5533" s="122">
        <v>6.0869302850000001E-2</v>
      </c>
      <c r="V5533" s="122">
        <v>5.6152610800000002E-2</v>
      </c>
      <c r="W5533" s="122">
        <v>5.2829496949999999E-2</v>
      </c>
      <c r="X5533" s="122">
        <v>5.0759555849999999E-2</v>
      </c>
      <c r="Y5533" s="122">
        <v>4.6730805149999999E-2</v>
      </c>
      <c r="Z5533" s="122">
        <v>3.9332929949999998E-2</v>
      </c>
      <c r="AA5533" s="122">
        <v>7.350620695E-2</v>
      </c>
      <c r="AB5533" s="122">
        <v>3.2782563450000003E-2</v>
      </c>
      <c r="AC5533" s="122">
        <v>3.1363748599999998E-2</v>
      </c>
      <c r="AD5533" s="122">
        <v>5.6072398250000002E-2</v>
      </c>
      <c r="AE5533" s="122">
        <v>2.292100465E-2</v>
      </c>
      <c r="AF5533" s="122">
        <v>2.2605709849999999E-2</v>
      </c>
      <c r="AG5533" s="122">
        <v>3.70163352E-2</v>
      </c>
      <c r="AH5533" s="122">
        <v>3.1309614E-2</v>
      </c>
      <c r="AI5533" s="122">
        <v>2.8480665200000001E-2</v>
      </c>
      <c r="AJ5533" s="122">
        <v>2.269015945E-2</v>
      </c>
      <c r="AK5533" s="122">
        <v>2.3278644099999999E-2</v>
      </c>
      <c r="AL5533" s="122">
        <v>0</v>
      </c>
    </row>
    <row r="5534" spans="1:38" hidden="1" x14ac:dyDescent="0.25">
      <c r="A5534" s="122" t="s">
        <v>2246</v>
      </c>
      <c r="B5534" s="122">
        <v>1</v>
      </c>
      <c r="C5534" s="122" t="s">
        <v>2247</v>
      </c>
      <c r="D5534" s="122" t="s">
        <v>2108</v>
      </c>
      <c r="E5534" s="122">
        <v>100</v>
      </c>
      <c r="F5534" s="122">
        <v>0.34084413395000002</v>
      </c>
      <c r="G5534" s="122">
        <v>0.32655837585000003</v>
      </c>
      <c r="H5534" s="122">
        <v>0.32351742179999998</v>
      </c>
      <c r="I5534" s="122">
        <v>0.31355086030000001</v>
      </c>
      <c r="J5534" s="122">
        <v>0.2948714388</v>
      </c>
      <c r="K5534" s="122">
        <v>0.27030897324999997</v>
      </c>
      <c r="L5534" s="122">
        <v>0.24788376455</v>
      </c>
      <c r="M5534" s="122">
        <v>0.22833603685000001</v>
      </c>
      <c r="N5534" s="122">
        <v>0.19302919974999999</v>
      </c>
      <c r="O5534" s="122">
        <v>0.19413377965</v>
      </c>
      <c r="P5534" s="122">
        <v>0.1865004133</v>
      </c>
      <c r="Q5534" s="122">
        <v>0.18387924915000001</v>
      </c>
      <c r="R5534" s="122">
        <v>0.17061794769999999</v>
      </c>
      <c r="S5534" s="122">
        <v>0.16657173885000001</v>
      </c>
      <c r="T5534" s="122">
        <v>0.16209637769999999</v>
      </c>
      <c r="U5534" s="122">
        <v>0.1562715267</v>
      </c>
      <c r="V5534" s="122">
        <v>0.14416222579999999</v>
      </c>
      <c r="W5534" s="122">
        <v>0.13563070120000001</v>
      </c>
      <c r="X5534" s="122">
        <v>0.13031648169999999</v>
      </c>
      <c r="Y5534" s="122">
        <v>0.11997335150000001</v>
      </c>
      <c r="Z5534" s="122">
        <v>0.10098057395</v>
      </c>
      <c r="AA5534" s="122">
        <v>6.8769779599999997E-2</v>
      </c>
      <c r="AB5534" s="122">
        <v>6.3137642699999996E-2</v>
      </c>
      <c r="AC5534" s="122">
        <v>6.0414779949999997E-2</v>
      </c>
      <c r="AD5534" s="122">
        <v>5.501317335E-2</v>
      </c>
      <c r="AE5534" s="122">
        <v>5.267957635E-2</v>
      </c>
      <c r="AF5534" s="122">
        <v>5.4438546650000003E-2</v>
      </c>
      <c r="AG5534" s="122">
        <v>5.0743719200000002E-2</v>
      </c>
      <c r="AH5534" s="122">
        <v>5.2930253199999999E-2</v>
      </c>
      <c r="AI5534" s="122">
        <v>5.7256687799999997E-2</v>
      </c>
      <c r="AJ5534" s="122">
        <v>6.3808008400000005E-2</v>
      </c>
      <c r="AK5534" s="122">
        <v>6.020834655E-2</v>
      </c>
      <c r="AL5534" s="122">
        <v>0</v>
      </c>
    </row>
    <row r="5535" spans="1:38" hidden="1" x14ac:dyDescent="0.25">
      <c r="A5535" s="122" t="s">
        <v>2246</v>
      </c>
      <c r="B5535" s="122">
        <v>1</v>
      </c>
      <c r="C5535" s="122" t="s">
        <v>2247</v>
      </c>
      <c r="D5535" s="122" t="s">
        <v>2109</v>
      </c>
      <c r="E5535" s="122">
        <v>100</v>
      </c>
      <c r="F5535" s="122">
        <v>0.26873374475</v>
      </c>
      <c r="G5535" s="122">
        <v>0.25747034045</v>
      </c>
      <c r="H5535" s="122">
        <v>0.25507274354999998</v>
      </c>
      <c r="I5535" s="122">
        <v>0.24721474774999999</v>
      </c>
      <c r="J5535" s="122">
        <v>0.23248722020000001</v>
      </c>
      <c r="K5535" s="122">
        <v>0.21312129320000001</v>
      </c>
      <c r="L5535" s="122">
        <v>0.19544045485</v>
      </c>
      <c r="M5535" s="122">
        <v>0.18002832295000001</v>
      </c>
      <c r="N5535" s="122">
        <v>0.15219114650000001</v>
      </c>
      <c r="O5535" s="122">
        <v>0.15306203534999999</v>
      </c>
      <c r="P5535" s="122">
        <v>0.1470436172</v>
      </c>
      <c r="Q5535" s="122">
        <v>0.14497699665</v>
      </c>
      <c r="R5535" s="122">
        <v>0.13452131319999999</v>
      </c>
      <c r="S5535" s="122">
        <v>0.13133113415</v>
      </c>
      <c r="T5535" s="122">
        <v>0.12780259975</v>
      </c>
      <c r="U5535" s="122">
        <v>0.12321007935</v>
      </c>
      <c r="V5535" s="122">
        <v>0.1136626709</v>
      </c>
      <c r="W5535" s="122">
        <v>0.1069361108</v>
      </c>
      <c r="X5535" s="122">
        <v>0.10274619005000001</v>
      </c>
      <c r="Y5535" s="122">
        <v>9.4591292899999999E-2</v>
      </c>
      <c r="Z5535" s="122">
        <v>7.9616707499999995E-2</v>
      </c>
      <c r="AA5535" s="122">
        <v>0.1105675047</v>
      </c>
      <c r="AB5535" s="122">
        <v>0.10316674369999999</v>
      </c>
      <c r="AC5535" s="122">
        <v>8.9805217100000001E-2</v>
      </c>
      <c r="AD5535" s="122">
        <v>0.1186833989</v>
      </c>
      <c r="AE5535" s="122">
        <v>8.3522313500000001E-2</v>
      </c>
      <c r="AF5535" s="122">
        <v>0.1091621906</v>
      </c>
      <c r="AG5535" s="122">
        <v>0.1174345713</v>
      </c>
      <c r="AH5535" s="122">
        <v>9.3601038149999996E-2</v>
      </c>
      <c r="AI5535" s="122">
        <v>0.12025367595</v>
      </c>
      <c r="AJ5535" s="122">
        <v>6.2644229649999994E-2</v>
      </c>
      <c r="AK5535" s="122">
        <v>8.7695215549999997E-2</v>
      </c>
      <c r="AL5535" s="122">
        <v>0</v>
      </c>
    </row>
    <row r="5536" spans="1:38" hidden="1" x14ac:dyDescent="0.25">
      <c r="A5536" s="122" t="s">
        <v>2246</v>
      </c>
      <c r="B5536" s="122">
        <v>1</v>
      </c>
      <c r="C5536" s="122" t="s">
        <v>2247</v>
      </c>
      <c r="D5536" s="122" t="s">
        <v>2110</v>
      </c>
      <c r="E5536" s="122">
        <v>100</v>
      </c>
      <c r="F5536" s="122">
        <v>0.64797622539999999</v>
      </c>
      <c r="G5536" s="122">
        <v>0.62081767960000001</v>
      </c>
      <c r="H5536" s="122">
        <v>0.61503654330000002</v>
      </c>
      <c r="I5536" s="122">
        <v>0.59608918889999996</v>
      </c>
      <c r="J5536" s="122">
        <v>0.56057787830000005</v>
      </c>
      <c r="K5536" s="122">
        <v>0.51388236075000004</v>
      </c>
      <c r="L5536" s="122">
        <v>0.47124996735000002</v>
      </c>
      <c r="M5536" s="122">
        <v>0.43408792509999999</v>
      </c>
      <c r="N5536" s="122">
        <v>0.36696636030000002</v>
      </c>
      <c r="O5536" s="122">
        <v>0.36906627095</v>
      </c>
      <c r="P5536" s="122">
        <v>0.35455453684999999</v>
      </c>
      <c r="Q5536" s="122">
        <v>0.34957146290000002</v>
      </c>
      <c r="R5536" s="122">
        <v>0.32436050309999997</v>
      </c>
      <c r="S5536" s="122">
        <v>0.31666828335000002</v>
      </c>
      <c r="T5536" s="122">
        <v>0.3081602094</v>
      </c>
      <c r="U5536" s="122">
        <v>0.29708662870000002</v>
      </c>
      <c r="V5536" s="122">
        <v>0.2740657279</v>
      </c>
      <c r="W5536" s="122">
        <v>0.25784650730000003</v>
      </c>
      <c r="X5536" s="122">
        <v>0.24774368575</v>
      </c>
      <c r="Y5536" s="122">
        <v>0.22808043675</v>
      </c>
      <c r="Z5536" s="122">
        <v>0.1919734129</v>
      </c>
      <c r="AA5536" s="122">
        <v>0.14524847569999999</v>
      </c>
      <c r="AB5536" s="122">
        <v>0.12559512254999999</v>
      </c>
      <c r="AC5536" s="122">
        <v>0.11415359999999999</v>
      </c>
      <c r="AD5536" s="122">
        <v>0.11422924180000001</v>
      </c>
      <c r="AE5536" s="122">
        <v>0.10957135849999999</v>
      </c>
      <c r="AF5536" s="122">
        <v>0.1108093808</v>
      </c>
      <c r="AG5536" s="122">
        <v>0.10688587015000001</v>
      </c>
      <c r="AH5536" s="122">
        <v>0.11369699264999999</v>
      </c>
      <c r="AI5536" s="122">
        <v>0.12642581465</v>
      </c>
      <c r="AJ5536" s="122">
        <v>0.13283892235</v>
      </c>
      <c r="AK5536" s="122">
        <v>0.12738391904999999</v>
      </c>
      <c r="AL5536" s="122">
        <v>0</v>
      </c>
    </row>
    <row r="5537" spans="1:38" hidden="1" x14ac:dyDescent="0.25">
      <c r="A5537" s="122" t="s">
        <v>2246</v>
      </c>
      <c r="B5537" s="122">
        <v>1</v>
      </c>
      <c r="C5537" s="122" t="s">
        <v>2247</v>
      </c>
      <c r="D5537" s="122" t="s">
        <v>2111</v>
      </c>
      <c r="E5537" s="122">
        <v>100</v>
      </c>
      <c r="F5537" s="122">
        <v>0.69733500265000004</v>
      </c>
      <c r="G5537" s="122">
        <v>0.66810768605000004</v>
      </c>
      <c r="H5537" s="122">
        <v>0.66188618089999995</v>
      </c>
      <c r="I5537" s="122">
        <v>0.64149553405000004</v>
      </c>
      <c r="J5537" s="122">
        <v>0.60327919485000003</v>
      </c>
      <c r="K5537" s="122">
        <v>0.55302670555</v>
      </c>
      <c r="L5537" s="122">
        <v>0.50714684244999997</v>
      </c>
      <c r="M5537" s="122">
        <v>0.46715402779999998</v>
      </c>
      <c r="N5537" s="122">
        <v>0.3949195633</v>
      </c>
      <c r="O5537" s="122">
        <v>0.3971794314</v>
      </c>
      <c r="P5537" s="122">
        <v>0.38156228315000001</v>
      </c>
      <c r="Q5537" s="122">
        <v>0.37619963015000002</v>
      </c>
      <c r="R5537" s="122">
        <v>0.34906825740000003</v>
      </c>
      <c r="S5537" s="122">
        <v>0.34079009334999999</v>
      </c>
      <c r="T5537" s="122">
        <v>0.331633927</v>
      </c>
      <c r="U5537" s="122">
        <v>0.31971683024999997</v>
      </c>
      <c r="V5537" s="122">
        <v>0.29494234065000002</v>
      </c>
      <c r="W5537" s="122">
        <v>0.27748764279999999</v>
      </c>
      <c r="X5537" s="122">
        <v>0.26661525265000002</v>
      </c>
      <c r="Y5537" s="122">
        <v>0.2454541771</v>
      </c>
      <c r="Z5537" s="122">
        <v>0.20659674615000001</v>
      </c>
      <c r="AA5537" s="122">
        <v>0.1112717104</v>
      </c>
      <c r="AB5537" s="122">
        <v>9.6548530349999995E-2</v>
      </c>
      <c r="AC5537" s="122">
        <v>9.7406548250000002E-2</v>
      </c>
      <c r="AD5537" s="122">
        <v>0.11911264755000001</v>
      </c>
      <c r="AE5537" s="122">
        <v>9.7718214649999996E-2</v>
      </c>
      <c r="AF5537" s="122">
        <v>0.11217673535</v>
      </c>
      <c r="AG5537" s="122">
        <v>0.11103052519999999</v>
      </c>
      <c r="AH5537" s="122">
        <v>0.1156231772</v>
      </c>
      <c r="AI5537" s="122">
        <v>9.1720356650000001E-2</v>
      </c>
      <c r="AJ5537" s="122">
        <v>0.12443074455</v>
      </c>
      <c r="AK5537" s="122">
        <v>0.119867531</v>
      </c>
      <c r="AL5537" s="122">
        <v>0</v>
      </c>
    </row>
    <row r="5538" spans="1:38" hidden="1" x14ac:dyDescent="0.25">
      <c r="A5538" s="122" t="s">
        <v>2246</v>
      </c>
      <c r="B5538" s="122">
        <v>1</v>
      </c>
      <c r="C5538" s="122" t="s">
        <v>2247</v>
      </c>
      <c r="D5538" s="122" t="s">
        <v>2112</v>
      </c>
      <c r="E5538" s="122">
        <v>100</v>
      </c>
      <c r="F5538" s="122">
        <v>0.6841853967</v>
      </c>
      <c r="G5538" s="122">
        <v>0.65550921854999999</v>
      </c>
      <c r="H5538" s="122">
        <v>0.64940503245000003</v>
      </c>
      <c r="I5538" s="122">
        <v>0.62939889024999995</v>
      </c>
      <c r="J5538" s="122">
        <v>0.59190319499999999</v>
      </c>
      <c r="K5538" s="122">
        <v>0.54259831265000003</v>
      </c>
      <c r="L5538" s="122">
        <v>0.49758360439999999</v>
      </c>
      <c r="M5538" s="122">
        <v>0.45834493059999998</v>
      </c>
      <c r="N5538" s="122">
        <v>0.38747258955000002</v>
      </c>
      <c r="O5538" s="122">
        <v>0.38968984039999999</v>
      </c>
      <c r="P5538" s="122">
        <v>0.37436718475000003</v>
      </c>
      <c r="Q5538" s="122">
        <v>0.36910565695000003</v>
      </c>
      <c r="R5538" s="122">
        <v>0.34248589800000001</v>
      </c>
      <c r="S5538" s="122">
        <v>0.33436383269999997</v>
      </c>
      <c r="T5538" s="122">
        <v>0.32538032319999999</v>
      </c>
      <c r="U5538" s="122">
        <v>0.31368794989999998</v>
      </c>
      <c r="V5538" s="122">
        <v>0.28938063089999999</v>
      </c>
      <c r="W5538" s="122">
        <v>0.27225507404999999</v>
      </c>
      <c r="X5538" s="122">
        <v>0.26158770260000003</v>
      </c>
      <c r="Y5538" s="122">
        <v>0.2408256641</v>
      </c>
      <c r="Z5538" s="122">
        <v>0.20270096315</v>
      </c>
      <c r="AA5538" s="122">
        <v>0.31266447320000001</v>
      </c>
      <c r="AB5538" s="122">
        <v>0.28535182380000002</v>
      </c>
      <c r="AC5538" s="122">
        <v>0.28131343575000001</v>
      </c>
      <c r="AD5538" s="122">
        <v>0.27737677449999998</v>
      </c>
      <c r="AE5538" s="122">
        <v>0.2588051851</v>
      </c>
      <c r="AF5538" s="122">
        <v>0.22149968005000001</v>
      </c>
      <c r="AG5538" s="122">
        <v>0.18289652614999999</v>
      </c>
      <c r="AH5538" s="122">
        <v>0.17716332279999999</v>
      </c>
      <c r="AI5538" s="122">
        <v>0.20851329569999999</v>
      </c>
      <c r="AJ5538" s="122">
        <v>0.17623291315</v>
      </c>
      <c r="AK5538" s="122">
        <v>0.18839494805000001</v>
      </c>
      <c r="AL5538" s="122">
        <v>0</v>
      </c>
    </row>
    <row r="5539" spans="1:38" hidden="1" x14ac:dyDescent="0.25">
      <c r="A5539" s="122" t="s">
        <v>2246</v>
      </c>
      <c r="B5539" s="122">
        <v>1</v>
      </c>
      <c r="C5539" s="122" t="s">
        <v>2247</v>
      </c>
      <c r="D5539" s="122" t="s">
        <v>2113</v>
      </c>
      <c r="E5539" s="122">
        <v>100</v>
      </c>
      <c r="F5539" s="122">
        <v>0.57809470780000005</v>
      </c>
      <c r="G5539" s="122">
        <v>0.55386509859999999</v>
      </c>
      <c r="H5539" s="122">
        <v>0.54870743374999997</v>
      </c>
      <c r="I5539" s="122">
        <v>0.53180347014999996</v>
      </c>
      <c r="J5539" s="122">
        <v>0.50012190754999997</v>
      </c>
      <c r="K5539" s="122">
        <v>0.45846230370000002</v>
      </c>
      <c r="L5539" s="122">
        <v>0.42042763594999999</v>
      </c>
      <c r="M5539" s="122">
        <v>0.38727336359999998</v>
      </c>
      <c r="N5539" s="122">
        <v>0.32739057900000001</v>
      </c>
      <c r="O5539" s="122">
        <v>0.32926402249999998</v>
      </c>
      <c r="P5539" s="122">
        <v>0.31631731790000001</v>
      </c>
      <c r="Q5539" s="122">
        <v>0.31187164665</v>
      </c>
      <c r="R5539" s="122">
        <v>0.28937958279999998</v>
      </c>
      <c r="S5539" s="122">
        <v>0.28251693654999999</v>
      </c>
      <c r="T5539" s="122">
        <v>0.27492642244999999</v>
      </c>
      <c r="U5539" s="122">
        <v>0.26504708355000001</v>
      </c>
      <c r="V5539" s="122">
        <v>0.2445088896</v>
      </c>
      <c r="W5539" s="122">
        <v>0.23003884450000001</v>
      </c>
      <c r="X5539" s="122">
        <v>0.2210255699</v>
      </c>
      <c r="Y5539" s="122">
        <v>0.20348291860000001</v>
      </c>
      <c r="Z5539" s="122">
        <v>0.17126988470000001</v>
      </c>
      <c r="AA5539" s="122">
        <v>0.33521200644999999</v>
      </c>
      <c r="AB5539" s="122">
        <v>0.26356738489999998</v>
      </c>
      <c r="AC5539" s="122">
        <v>0.22865740405000001</v>
      </c>
      <c r="AD5539" s="122">
        <v>0.30951243699999997</v>
      </c>
      <c r="AE5539" s="122">
        <v>0.2324805603</v>
      </c>
      <c r="AF5539" s="122">
        <v>0.35977841999999999</v>
      </c>
      <c r="AG5539" s="122">
        <v>0.30731747120000003</v>
      </c>
      <c r="AH5539" s="122">
        <v>0.27438423514999999</v>
      </c>
      <c r="AI5539" s="122">
        <v>0.33213419970000002</v>
      </c>
      <c r="AJ5539" s="122">
        <v>0.27675796544999998</v>
      </c>
      <c r="AK5539" s="122">
        <v>0.30719109054999999</v>
      </c>
      <c r="AL5539" s="122">
        <v>0</v>
      </c>
    </row>
    <row r="5540" spans="1:38" hidden="1" x14ac:dyDescent="0.25">
      <c r="A5540" s="122" t="s">
        <v>2246</v>
      </c>
      <c r="B5540" s="122">
        <v>1</v>
      </c>
      <c r="C5540" s="122" t="s">
        <v>2247</v>
      </c>
      <c r="D5540" s="122" t="s">
        <v>2114</v>
      </c>
      <c r="E5540" s="122">
        <v>100</v>
      </c>
      <c r="F5540" s="122">
        <v>0.66227272535000004</v>
      </c>
      <c r="G5540" s="122">
        <v>0.63703708115000002</v>
      </c>
      <c r="H5540" s="122">
        <v>0.68530319299999998</v>
      </c>
      <c r="I5540" s="122">
        <v>0.66618697464999999</v>
      </c>
      <c r="J5540" s="122">
        <v>0.63924963904999998</v>
      </c>
      <c r="K5540" s="122">
        <v>0.62760051279999995</v>
      </c>
      <c r="L5540" s="122">
        <v>0.55653954665000005</v>
      </c>
      <c r="M5540" s="122">
        <v>0.48285754795000002</v>
      </c>
      <c r="N5540" s="122">
        <v>0.43996665689999997</v>
      </c>
      <c r="O5540" s="122">
        <v>0.53396993984999996</v>
      </c>
      <c r="P5540" s="122">
        <v>0.54675114805000002</v>
      </c>
      <c r="Q5540" s="122">
        <v>0.50877442660000005</v>
      </c>
      <c r="R5540" s="122">
        <v>0.56296843460000001</v>
      </c>
      <c r="S5540" s="122">
        <v>0.48757569699999997</v>
      </c>
      <c r="T5540" s="122">
        <v>0.4740632675</v>
      </c>
      <c r="U5540" s="122">
        <v>0.50345979585</v>
      </c>
      <c r="V5540" s="122">
        <v>0.48063747239999999</v>
      </c>
      <c r="W5540" s="122">
        <v>0.41119875589999999</v>
      </c>
      <c r="X5540" s="122">
        <v>0.52444626405000005</v>
      </c>
      <c r="Y5540" s="122">
        <v>0.35041890814999999</v>
      </c>
      <c r="Z5540" s="122">
        <v>0.36575689755000002</v>
      </c>
      <c r="AA5540" s="122">
        <v>0.21081577870000001</v>
      </c>
      <c r="AB5540" s="122">
        <v>0.20098113679999999</v>
      </c>
      <c r="AC5540" s="122">
        <v>0.34597466334999999</v>
      </c>
      <c r="AD5540" s="122">
        <v>0.19372435090000001</v>
      </c>
      <c r="AE5540" s="122">
        <v>0.18153273889999999</v>
      </c>
      <c r="AF5540" s="122">
        <v>0.1758907696</v>
      </c>
      <c r="AG5540" s="122">
        <v>0.1961011832</v>
      </c>
      <c r="AH5540" s="122">
        <v>0.19337871995</v>
      </c>
      <c r="AI5540" s="122">
        <v>0.23972091030000001</v>
      </c>
      <c r="AJ5540" s="122">
        <v>0.20464653990000001</v>
      </c>
      <c r="AK5540" s="122">
        <v>0.19676109845</v>
      </c>
      <c r="AL5540" s="122">
        <v>0</v>
      </c>
    </row>
    <row r="5541" spans="1:38" hidden="1" x14ac:dyDescent="0.25">
      <c r="A5541" s="122" t="s">
        <v>2246</v>
      </c>
      <c r="B5541" s="122">
        <v>1</v>
      </c>
      <c r="C5541" s="122" t="s">
        <v>2247</v>
      </c>
      <c r="D5541" s="122" t="s">
        <v>2136</v>
      </c>
      <c r="E5541" s="122">
        <v>100</v>
      </c>
      <c r="F5541" s="122">
        <v>8.6631713649999997E-2</v>
      </c>
      <c r="G5541" s="122">
        <v>8.3000728649999994E-2</v>
      </c>
      <c r="H5541" s="122">
        <v>8.2227813649999995E-2</v>
      </c>
      <c r="I5541" s="122">
        <v>7.9694633500000001E-2</v>
      </c>
      <c r="J5541" s="122">
        <v>7.4946919099999995E-2</v>
      </c>
      <c r="K5541" s="122">
        <v>6.8703923200000003E-2</v>
      </c>
      <c r="L5541" s="122">
        <v>6.3004150950000004E-2</v>
      </c>
      <c r="M5541" s="122">
        <v>5.8035741000000002E-2</v>
      </c>
      <c r="N5541" s="122">
        <v>4.9061868850000002E-2</v>
      </c>
      <c r="O5541" s="122">
        <v>4.9342618650000003E-2</v>
      </c>
      <c r="P5541" s="122">
        <v>4.740245865E-2</v>
      </c>
      <c r="Q5541" s="122">
        <v>4.6736243050000001E-2</v>
      </c>
      <c r="R5541" s="122">
        <v>4.3365642750000002E-2</v>
      </c>
      <c r="S5541" s="122">
        <v>4.233722635E-2</v>
      </c>
      <c r="T5541" s="122">
        <v>4.1199732349999997E-2</v>
      </c>
      <c r="U5541" s="122">
        <v>3.9719239400000002E-2</v>
      </c>
      <c r="V5541" s="122">
        <v>3.664144205E-2</v>
      </c>
      <c r="W5541" s="122">
        <v>3.4473000699999999E-2</v>
      </c>
      <c r="X5541" s="122">
        <v>3.3122295900000001E-2</v>
      </c>
      <c r="Y5541" s="122">
        <v>3.049340025E-2</v>
      </c>
      <c r="Z5541" s="122">
        <v>2.5666042E-2</v>
      </c>
      <c r="AA5541" s="122">
        <v>2.61368786E-2</v>
      </c>
      <c r="AB5541" s="122">
        <v>3.3779675500000002E-2</v>
      </c>
      <c r="AC5541" s="122">
        <v>6.0001830899999997E-2</v>
      </c>
      <c r="AD5541" s="122">
        <v>3.5361213750000002E-2</v>
      </c>
      <c r="AE5541" s="122">
        <v>3.1349331350000002E-2</v>
      </c>
      <c r="AF5541" s="122">
        <v>1.57865903E-2</v>
      </c>
      <c r="AG5541" s="122">
        <v>3.0846205750000001E-2</v>
      </c>
      <c r="AH5541" s="122">
        <v>3.8344035849999999E-2</v>
      </c>
      <c r="AI5541" s="122">
        <v>1.582496345E-2</v>
      </c>
      <c r="AJ5541" s="122">
        <v>1.0041166949999999E-2</v>
      </c>
      <c r="AK5541" s="122">
        <v>3.6988158700000003E-2</v>
      </c>
      <c r="AL5541" s="122">
        <v>0</v>
      </c>
    </row>
    <row r="5542" spans="1:38" hidden="1" x14ac:dyDescent="0.25">
      <c r="A5542" s="122" t="s">
        <v>2246</v>
      </c>
      <c r="B5542" s="122">
        <v>1</v>
      </c>
      <c r="C5542" s="122" t="s">
        <v>2247</v>
      </c>
      <c r="D5542" s="122" t="s">
        <v>2170</v>
      </c>
      <c r="E5542" s="122">
        <v>100</v>
      </c>
      <c r="F5542" s="122">
        <v>0</v>
      </c>
      <c r="G5542" s="122">
        <v>0</v>
      </c>
      <c r="H5542" s="122">
        <v>0</v>
      </c>
      <c r="I5542" s="122">
        <v>0</v>
      </c>
      <c r="J5542" s="122">
        <v>0</v>
      </c>
      <c r="K5542" s="122">
        <v>0</v>
      </c>
      <c r="L5542" s="122">
        <v>0</v>
      </c>
      <c r="M5542" s="122">
        <v>0</v>
      </c>
      <c r="N5542" s="122">
        <v>0</v>
      </c>
      <c r="O5542" s="122">
        <v>0</v>
      </c>
      <c r="P5542" s="122">
        <v>0</v>
      </c>
      <c r="Q5542" s="122">
        <v>0</v>
      </c>
      <c r="R5542" s="122">
        <v>0</v>
      </c>
      <c r="S5542" s="122">
        <v>0</v>
      </c>
      <c r="T5542" s="122">
        <v>0</v>
      </c>
      <c r="U5542" s="122">
        <v>0</v>
      </c>
      <c r="V5542" s="122">
        <v>0</v>
      </c>
      <c r="W5542" s="122">
        <v>0</v>
      </c>
      <c r="X5542" s="122">
        <v>0</v>
      </c>
      <c r="Y5542" s="122">
        <v>0</v>
      </c>
      <c r="Z5542" s="122">
        <v>0</v>
      </c>
      <c r="AA5542" s="122">
        <v>0</v>
      </c>
      <c r="AB5542" s="122">
        <v>0</v>
      </c>
      <c r="AC5542" s="122">
        <v>0</v>
      </c>
      <c r="AD5542" s="122">
        <v>0</v>
      </c>
      <c r="AE5542" s="122">
        <v>0</v>
      </c>
      <c r="AF5542" s="122">
        <v>0</v>
      </c>
      <c r="AG5542" s="122">
        <v>0</v>
      </c>
      <c r="AH5542" s="122">
        <v>0</v>
      </c>
      <c r="AI5542" s="122">
        <v>0</v>
      </c>
      <c r="AJ5542" s="122">
        <v>0</v>
      </c>
      <c r="AK5542" s="122">
        <v>0</v>
      </c>
      <c r="AL5542" s="122">
        <v>0</v>
      </c>
    </row>
    <row r="5543" spans="1:38" hidden="1" x14ac:dyDescent="0.25">
      <c r="A5543" s="122" t="s">
        <v>2246</v>
      </c>
      <c r="B5543" s="122">
        <v>1</v>
      </c>
      <c r="C5543" s="122" t="s">
        <v>2247</v>
      </c>
      <c r="D5543" s="122" t="s">
        <v>2115</v>
      </c>
      <c r="E5543" s="122">
        <v>100</v>
      </c>
      <c r="F5543" s="122">
        <v>1.6734603800000001E-2</v>
      </c>
      <c r="G5543" s="122">
        <v>1.6033208699999999E-2</v>
      </c>
      <c r="H5543" s="122">
        <v>1.5883903800000002E-2</v>
      </c>
      <c r="I5543" s="122">
        <v>1.5394570349999999E-2</v>
      </c>
      <c r="J5543" s="122">
        <v>1.4477456999999999E-2</v>
      </c>
      <c r="K5543" s="122">
        <v>1.32715028E-2</v>
      </c>
      <c r="L5543" s="122">
        <v>1.2170478449999999E-2</v>
      </c>
      <c r="M5543" s="122">
        <v>1.121073375E-2</v>
      </c>
      <c r="N5543" s="122">
        <v>9.4772562499999997E-3</v>
      </c>
      <c r="O5543" s="122">
        <v>9.5314871999999991E-3</v>
      </c>
      <c r="P5543" s="122">
        <v>9.1567091999999999E-3</v>
      </c>
      <c r="Q5543" s="122">
        <v>9.0280161500000001E-3</v>
      </c>
      <c r="R5543" s="122">
        <v>8.3769181000000002E-3</v>
      </c>
      <c r="S5543" s="122">
        <v>8.1782608500000006E-3</v>
      </c>
      <c r="T5543" s="122">
        <v>7.9585311499999999E-3</v>
      </c>
      <c r="U5543" s="122">
        <v>7.6725455499999998E-3</v>
      </c>
      <c r="V5543" s="122">
        <v>7.0780096499999997E-3</v>
      </c>
      <c r="W5543" s="122">
        <v>6.65913155E-3</v>
      </c>
      <c r="X5543" s="122">
        <v>6.3982157500000001E-3</v>
      </c>
      <c r="Y5543" s="122">
        <v>5.8903948500000003E-3</v>
      </c>
      <c r="Z5543" s="122">
        <v>4.9578960499999996E-3</v>
      </c>
      <c r="AA5543" s="122">
        <v>5.1465728500000004E-3</v>
      </c>
      <c r="AB5543" s="122">
        <v>4.3493941E-3</v>
      </c>
      <c r="AC5543" s="122">
        <v>4.0436708500000001E-3</v>
      </c>
      <c r="AD5543" s="122">
        <v>4.1787065500000003E-3</v>
      </c>
      <c r="AE5543" s="122">
        <v>3.9439391999999997E-3</v>
      </c>
      <c r="AF5543" s="122">
        <v>4.0707264000000003E-3</v>
      </c>
      <c r="AG5543" s="122">
        <v>3.83757115E-3</v>
      </c>
      <c r="AH5543" s="122">
        <v>3.9695565500000004E-3</v>
      </c>
      <c r="AI5543" s="122">
        <v>4.3076087499999997E-3</v>
      </c>
      <c r="AJ5543" s="122">
        <v>4.4024171499999999E-3</v>
      </c>
      <c r="AK5543" s="122">
        <v>4.77802E-3</v>
      </c>
      <c r="AL5543" s="122">
        <v>0</v>
      </c>
    </row>
    <row r="5544" spans="1:38" hidden="1" x14ac:dyDescent="0.25">
      <c r="A5544" s="122" t="s">
        <v>2246</v>
      </c>
      <c r="B5544" s="122">
        <v>1</v>
      </c>
      <c r="C5544" s="122" t="s">
        <v>2247</v>
      </c>
      <c r="D5544" s="122" t="s">
        <v>2116</v>
      </c>
      <c r="E5544" s="122">
        <v>100</v>
      </c>
      <c r="F5544" s="122">
        <v>0.55614517669999997</v>
      </c>
      <c r="G5544" s="122">
        <v>0.53283553375000003</v>
      </c>
      <c r="H5544" s="122">
        <v>0.52787369910000004</v>
      </c>
      <c r="I5544" s="122">
        <v>0.51161155810000003</v>
      </c>
      <c r="J5544" s="122">
        <v>0.48113290409999998</v>
      </c>
      <c r="K5544" s="122">
        <v>0.4410550641</v>
      </c>
      <c r="L5544" s="122">
        <v>0.40446452305000002</v>
      </c>
      <c r="M5544" s="122">
        <v>0.37256907755000002</v>
      </c>
      <c r="N5544" s="122">
        <v>0.31495996965</v>
      </c>
      <c r="O5544" s="122">
        <v>0.31676227865000001</v>
      </c>
      <c r="P5544" s="122">
        <v>0.30430714469999998</v>
      </c>
      <c r="Q5544" s="122">
        <v>0.30003027160000001</v>
      </c>
      <c r="R5544" s="122">
        <v>0.27839220245000001</v>
      </c>
      <c r="S5544" s="122">
        <v>0.27179012185000001</v>
      </c>
      <c r="T5544" s="122">
        <v>0.26448781175000002</v>
      </c>
      <c r="U5544" s="122">
        <v>0.2549835775</v>
      </c>
      <c r="V5544" s="122">
        <v>0.23522519345000001</v>
      </c>
      <c r="W5544" s="122">
        <v>0.2213045572</v>
      </c>
      <c r="X5544" s="122">
        <v>0.21263350605</v>
      </c>
      <c r="Y5544" s="122">
        <v>0.195756927</v>
      </c>
      <c r="Z5544" s="122">
        <v>0.16476698349999999</v>
      </c>
      <c r="AA5544" s="122">
        <v>0.17457958709999999</v>
      </c>
      <c r="AB5544" s="122">
        <v>0.14721498625000001</v>
      </c>
      <c r="AC5544" s="122">
        <v>0.12794144245</v>
      </c>
      <c r="AD5544" s="122">
        <v>0.17610298164999999</v>
      </c>
      <c r="AE5544" s="122">
        <v>0.12545781675000001</v>
      </c>
      <c r="AF5544" s="122">
        <v>0.12461415735</v>
      </c>
      <c r="AG5544" s="122">
        <v>0.1122880008</v>
      </c>
      <c r="AH5544" s="122">
        <v>0.10132249190000001</v>
      </c>
      <c r="AI5544" s="122">
        <v>0.195488416</v>
      </c>
      <c r="AJ5544" s="122">
        <v>0.20791555910000001</v>
      </c>
      <c r="AK5544" s="122">
        <v>0.21877032895000001</v>
      </c>
      <c r="AL5544" s="122">
        <v>0</v>
      </c>
    </row>
    <row r="5545" spans="1:38" hidden="1" x14ac:dyDescent="0.25">
      <c r="A5545" s="122" t="s">
        <v>2246</v>
      </c>
      <c r="B5545" s="122">
        <v>1</v>
      </c>
      <c r="C5545" s="122" t="s">
        <v>2247</v>
      </c>
      <c r="D5545" s="122" t="s">
        <v>2117</v>
      </c>
      <c r="E5545" s="122">
        <v>100</v>
      </c>
      <c r="F5545" s="122">
        <v>0.43703037890000002</v>
      </c>
      <c r="G5545" s="122">
        <v>0.41871317935000002</v>
      </c>
      <c r="H5545" s="122">
        <v>0.41481406640000001</v>
      </c>
      <c r="I5545" s="122">
        <v>0.40203494029999998</v>
      </c>
      <c r="J5545" s="122">
        <v>0.37808418445000003</v>
      </c>
      <c r="K5545" s="122">
        <v>0.34659018944999997</v>
      </c>
      <c r="L5545" s="122">
        <v>0.31783658585000002</v>
      </c>
      <c r="M5545" s="122">
        <v>0.29277248459999999</v>
      </c>
      <c r="N5545" s="122">
        <v>0.2475020564</v>
      </c>
      <c r="O5545" s="122">
        <v>0.24891834970000001</v>
      </c>
      <c r="P5545" s="122">
        <v>0.23913084644999999</v>
      </c>
      <c r="Q5545" s="122">
        <v>0.23576999160000001</v>
      </c>
      <c r="R5545" s="122">
        <v>0.2187663504</v>
      </c>
      <c r="S5545" s="122">
        <v>0.2135782977</v>
      </c>
      <c r="T5545" s="122">
        <v>0.20783999014999999</v>
      </c>
      <c r="U5545" s="122">
        <v>0.20037136820000001</v>
      </c>
      <c r="V5545" s="122">
        <v>0.18484481950000001</v>
      </c>
      <c r="W5545" s="122">
        <v>0.1739056964</v>
      </c>
      <c r="X5545" s="122">
        <v>0.1670918056</v>
      </c>
      <c r="Y5545" s="122">
        <v>0.15382984145</v>
      </c>
      <c r="Z5545" s="122">
        <v>0.12947730139999999</v>
      </c>
      <c r="AA5545" s="122">
        <v>9.8924709350000001E-2</v>
      </c>
      <c r="AB5545" s="122">
        <v>9.0025332200000002E-2</v>
      </c>
      <c r="AC5545" s="122">
        <v>8.4291726999999997E-2</v>
      </c>
      <c r="AD5545" s="122">
        <v>0.10875108864999999</v>
      </c>
      <c r="AE5545" s="122">
        <v>8.6960112049999996E-2</v>
      </c>
      <c r="AF5545" s="122">
        <v>8.0529924550000007E-2</v>
      </c>
      <c r="AG5545" s="122">
        <v>7.743204645E-2</v>
      </c>
      <c r="AH5545" s="122">
        <v>8.3070408499999998E-2</v>
      </c>
      <c r="AI5545" s="122">
        <v>9.9262183449999999E-2</v>
      </c>
      <c r="AJ5545" s="122">
        <v>9.1973106200000002E-2</v>
      </c>
      <c r="AK5545" s="122">
        <v>0.10885916750000001</v>
      </c>
      <c r="AL5545" s="122">
        <v>0</v>
      </c>
    </row>
    <row r="5546" spans="1:38" hidden="1" x14ac:dyDescent="0.25">
      <c r="A5546" s="122" t="s">
        <v>2246</v>
      </c>
      <c r="B5546" s="122">
        <v>1</v>
      </c>
      <c r="C5546" s="122" t="s">
        <v>2247</v>
      </c>
      <c r="D5546" s="122" t="s">
        <v>2118</v>
      </c>
      <c r="E5546" s="122">
        <v>100</v>
      </c>
      <c r="F5546" s="122">
        <v>0.53182871855000002</v>
      </c>
      <c r="G5546" s="122">
        <v>0.50953824709999995</v>
      </c>
      <c r="H5546" s="122">
        <v>0.50479336210000003</v>
      </c>
      <c r="I5546" s="122">
        <v>0.48924225355000001</v>
      </c>
      <c r="J5546" s="122">
        <v>0.46009622345000001</v>
      </c>
      <c r="K5546" s="122">
        <v>0.42177071734999999</v>
      </c>
      <c r="L5546" s="122">
        <v>0.38678003280000001</v>
      </c>
      <c r="M5546" s="122">
        <v>0.35627915955</v>
      </c>
      <c r="N5546" s="122">
        <v>0.30118890385000002</v>
      </c>
      <c r="O5546" s="122">
        <v>0.30291241265000002</v>
      </c>
      <c r="P5546" s="122">
        <v>0.29100185595</v>
      </c>
      <c r="Q5546" s="122">
        <v>0.28691198174999999</v>
      </c>
      <c r="R5546" s="122">
        <v>0.26621999909999999</v>
      </c>
      <c r="S5546" s="122">
        <v>0.25990658309999998</v>
      </c>
      <c r="T5546" s="122">
        <v>0.25292355104999997</v>
      </c>
      <c r="U5546" s="122">
        <v>0.24383487435000001</v>
      </c>
      <c r="V5546" s="122">
        <v>0.22494039025000001</v>
      </c>
      <c r="W5546" s="122">
        <v>0.21162840869999999</v>
      </c>
      <c r="X5546" s="122">
        <v>0.20333648304999999</v>
      </c>
      <c r="Y5546" s="122">
        <v>0.187197804</v>
      </c>
      <c r="Z5546" s="122">
        <v>0.15756283995000001</v>
      </c>
      <c r="AA5546" s="122">
        <v>0.13960744875</v>
      </c>
      <c r="AB5546" s="122">
        <v>0.1026563284</v>
      </c>
      <c r="AC5546" s="122">
        <v>0.14286313170000001</v>
      </c>
      <c r="AD5546" s="122">
        <v>0.13570122940000001</v>
      </c>
      <c r="AE5546" s="122">
        <v>0.12183194535</v>
      </c>
      <c r="AF5546" s="122">
        <v>9.9606129449999997E-2</v>
      </c>
      <c r="AG5546" s="122">
        <v>7.3908120399999999E-2</v>
      </c>
      <c r="AH5546" s="122">
        <v>9.1956700850000003E-2</v>
      </c>
      <c r="AI5546" s="122">
        <v>7.4992306999999994E-2</v>
      </c>
      <c r="AJ5546" s="122">
        <v>5.9430484800000002E-2</v>
      </c>
      <c r="AK5546" s="122">
        <v>6.5267229149999995E-2</v>
      </c>
      <c r="AL5546" s="122">
        <v>0</v>
      </c>
    </row>
    <row r="5547" spans="1:38" hidden="1" x14ac:dyDescent="0.25">
      <c r="A5547" s="122" t="s">
        <v>2246</v>
      </c>
      <c r="B5547" s="122">
        <v>1</v>
      </c>
      <c r="C5547" s="122" t="s">
        <v>2247</v>
      </c>
      <c r="D5547" s="122" t="s">
        <v>2119</v>
      </c>
      <c r="E5547" s="122">
        <v>100</v>
      </c>
      <c r="F5547" s="122">
        <v>2.1651602047999998</v>
      </c>
      <c r="G5547" s="122">
        <v>2.074412116</v>
      </c>
      <c r="H5547" s="122">
        <v>2.0550949209499998</v>
      </c>
      <c r="I5547" s="122">
        <v>1.9917838623499999</v>
      </c>
      <c r="J5547" s="122">
        <v>1.8731256907</v>
      </c>
      <c r="K5547" s="122">
        <v>1.71709639025</v>
      </c>
      <c r="L5547" s="122">
        <v>1.5746436907500001</v>
      </c>
      <c r="M5547" s="122">
        <v>1.4504697283500001</v>
      </c>
      <c r="N5547" s="122">
        <v>1.2261884473</v>
      </c>
      <c r="O5547" s="122">
        <v>1.2332051243</v>
      </c>
      <c r="P5547" s="122">
        <v>1.1847153371000001</v>
      </c>
      <c r="Q5547" s="122">
        <v>1.16806479985</v>
      </c>
      <c r="R5547" s="122">
        <v>1.0838244132999999</v>
      </c>
      <c r="S5547" s="122">
        <v>1.0581214833499999</v>
      </c>
      <c r="T5547" s="122">
        <v>1.0296924382499999</v>
      </c>
      <c r="U5547" s="122">
        <v>0.99269096914999999</v>
      </c>
      <c r="V5547" s="122">
        <v>0.91576848730000004</v>
      </c>
      <c r="W5547" s="122">
        <v>0.86157327375000003</v>
      </c>
      <c r="X5547" s="122">
        <v>0.82781551435</v>
      </c>
      <c r="Y5547" s="122">
        <v>0.76211235315000003</v>
      </c>
      <c r="Z5547" s="122">
        <v>0.64146364924999999</v>
      </c>
      <c r="AA5547" s="122">
        <v>0.30917510155</v>
      </c>
      <c r="AB5547" s="122">
        <v>0.27465667770000002</v>
      </c>
      <c r="AC5547" s="122">
        <v>0.28541639005000002</v>
      </c>
      <c r="AD5547" s="122">
        <v>0.2693714337</v>
      </c>
      <c r="AE5547" s="122">
        <v>0.25306627594999997</v>
      </c>
      <c r="AF5547" s="122">
        <v>0.24287616835</v>
      </c>
      <c r="AG5547" s="122">
        <v>0.24353281474999999</v>
      </c>
      <c r="AH5547" s="122">
        <v>0.25477241355000002</v>
      </c>
      <c r="AI5547" s="122">
        <v>0.23930649955</v>
      </c>
      <c r="AJ5547" s="122">
        <v>0.24236236435</v>
      </c>
      <c r="AK5547" s="122">
        <v>0.2849693566</v>
      </c>
      <c r="AL5547" s="122">
        <v>0</v>
      </c>
    </row>
    <row r="5548" spans="1:38" hidden="1" x14ac:dyDescent="0.25">
      <c r="A5548" s="122" t="s">
        <v>2246</v>
      </c>
      <c r="B5548" s="122">
        <v>1</v>
      </c>
      <c r="C5548" s="122" t="s">
        <v>2247</v>
      </c>
      <c r="D5548" s="122" t="s">
        <v>2120</v>
      </c>
      <c r="E5548" s="122">
        <v>100</v>
      </c>
      <c r="F5548" s="122">
        <v>0.40775422929999999</v>
      </c>
      <c r="G5548" s="122">
        <v>0.39066407754999999</v>
      </c>
      <c r="H5548" s="122">
        <v>0.38702616239999998</v>
      </c>
      <c r="I5548" s="122">
        <v>0.3751030943</v>
      </c>
      <c r="J5548" s="122">
        <v>0.35275677039999997</v>
      </c>
      <c r="K5548" s="122">
        <v>0.32337252080000001</v>
      </c>
      <c r="L5548" s="122">
        <v>0.29654508764999998</v>
      </c>
      <c r="M5548" s="122">
        <v>0.27316000265000001</v>
      </c>
      <c r="N5548" s="122">
        <v>0.230922186</v>
      </c>
      <c r="O5548" s="122">
        <v>0.23224360275</v>
      </c>
      <c r="P5548" s="122">
        <v>0.22311175420000001</v>
      </c>
      <c r="Q5548" s="122">
        <v>0.21997603639999999</v>
      </c>
      <c r="R5548" s="122">
        <v>0.20411144959999999</v>
      </c>
      <c r="S5548" s="122">
        <v>0.19927094074999999</v>
      </c>
      <c r="T5548" s="122">
        <v>0.19391703445</v>
      </c>
      <c r="U5548" s="122">
        <v>0.18694872514999999</v>
      </c>
      <c r="V5548" s="122">
        <v>0.1724622841</v>
      </c>
      <c r="W5548" s="122">
        <v>0.16225595914999999</v>
      </c>
      <c r="X5548" s="122">
        <v>0.15589852295000001</v>
      </c>
      <c r="Y5548" s="122">
        <v>0.14352496219999999</v>
      </c>
      <c r="Z5548" s="122">
        <v>0.120803771</v>
      </c>
      <c r="AA5548" s="122">
        <v>0.25629026445000003</v>
      </c>
      <c r="AB5548" s="122">
        <v>0.2047955957</v>
      </c>
      <c r="AC5548" s="122">
        <v>0.17712889295000001</v>
      </c>
      <c r="AD5548" s="122">
        <v>0.23912554720000001</v>
      </c>
      <c r="AE5548" s="122">
        <v>0.17889347505</v>
      </c>
      <c r="AF5548" s="122">
        <v>0.28274579599999999</v>
      </c>
      <c r="AG5548" s="122">
        <v>0.2407087939</v>
      </c>
      <c r="AH5548" s="122">
        <v>0.21390278099999999</v>
      </c>
      <c r="AI5548" s="122">
        <v>0.26001857704999998</v>
      </c>
      <c r="AJ5548" s="122">
        <v>0.21656569055</v>
      </c>
      <c r="AK5548" s="122">
        <v>0.2423009518</v>
      </c>
      <c r="AL5548" s="122">
        <v>0</v>
      </c>
    </row>
    <row r="5549" spans="1:38" hidden="1" x14ac:dyDescent="0.25">
      <c r="A5549" s="122" t="s">
        <v>2246</v>
      </c>
      <c r="B5549" s="122">
        <v>1</v>
      </c>
      <c r="C5549" s="122" t="s">
        <v>2247</v>
      </c>
      <c r="D5549" s="122" t="s">
        <v>2121</v>
      </c>
      <c r="E5549" s="122">
        <v>100</v>
      </c>
      <c r="F5549" s="122">
        <v>0.41726051980000001</v>
      </c>
      <c r="G5549" s="122">
        <v>0.39977193259999999</v>
      </c>
      <c r="H5549" s="122">
        <v>0.39604920360000001</v>
      </c>
      <c r="I5549" s="122">
        <v>0.38384816575000003</v>
      </c>
      <c r="J5549" s="122">
        <v>0.36098086330000001</v>
      </c>
      <c r="K5549" s="122">
        <v>0.33091155579999998</v>
      </c>
      <c r="L5549" s="122">
        <v>0.30345867485</v>
      </c>
      <c r="M5549" s="122">
        <v>0.27952839455</v>
      </c>
      <c r="N5549" s="122">
        <v>0.23630585270000001</v>
      </c>
      <c r="O5549" s="122">
        <v>0.23765807794999999</v>
      </c>
      <c r="P5549" s="122">
        <v>0.22831333114999999</v>
      </c>
      <c r="Q5549" s="122">
        <v>0.22510450955</v>
      </c>
      <c r="R5549" s="122">
        <v>0.20887005859999999</v>
      </c>
      <c r="S5549" s="122">
        <v>0.20391669805000001</v>
      </c>
      <c r="T5549" s="122">
        <v>0.19843797385</v>
      </c>
      <c r="U5549" s="122">
        <v>0.19130720670000001</v>
      </c>
      <c r="V5549" s="122">
        <v>0.17648303069999999</v>
      </c>
      <c r="W5549" s="122">
        <v>0.16603875885</v>
      </c>
      <c r="X5549" s="122">
        <v>0.15953310579999999</v>
      </c>
      <c r="Y5549" s="122">
        <v>0.1468710708</v>
      </c>
      <c r="Z5549" s="122">
        <v>0.1236201614</v>
      </c>
      <c r="AA5549" s="122">
        <v>0.18766982500000001</v>
      </c>
      <c r="AB5549" s="122">
        <v>0.18408073110000001</v>
      </c>
      <c r="AC5549" s="122">
        <v>0.10827594685</v>
      </c>
      <c r="AD5549" s="122">
        <v>9.2517081850000002E-2</v>
      </c>
      <c r="AE5549" s="122">
        <v>0.10224645785</v>
      </c>
      <c r="AF5549" s="122">
        <v>0.11489323429999999</v>
      </c>
      <c r="AG5549" s="122">
        <v>0.14563789890000001</v>
      </c>
      <c r="AH5549" s="122">
        <v>0.11491947205</v>
      </c>
      <c r="AI5549" s="122">
        <v>0.2764984244</v>
      </c>
      <c r="AJ5549" s="122">
        <v>5.695923655E-2</v>
      </c>
      <c r="AK5549" s="122">
        <v>8.9455146999999999E-2</v>
      </c>
      <c r="AL5549" s="122">
        <v>0</v>
      </c>
    </row>
    <row r="5550" spans="1:38" hidden="1" x14ac:dyDescent="0.25">
      <c r="A5550" s="122" t="s">
        <v>2246</v>
      </c>
      <c r="B5550" s="122">
        <v>1</v>
      </c>
      <c r="C5550" s="122" t="s">
        <v>2247</v>
      </c>
      <c r="D5550" s="122" t="s">
        <v>2138</v>
      </c>
      <c r="E5550" s="122">
        <v>100</v>
      </c>
      <c r="F5550" s="122">
        <v>1.1747462E-3</v>
      </c>
      <c r="G5550" s="122">
        <v>1.125509E-3</v>
      </c>
      <c r="H5550" s="122">
        <v>1.1150279999999999E-3</v>
      </c>
      <c r="I5550" s="122">
        <v>1.0806780500000001E-3</v>
      </c>
      <c r="J5550" s="122">
        <v>1.0162974499999999E-3</v>
      </c>
      <c r="K5550" s="122">
        <v>9.3164105E-4</v>
      </c>
      <c r="L5550" s="122">
        <v>8.5435190000000003E-4</v>
      </c>
      <c r="M5550" s="122">
        <v>7.8697740000000004E-4</v>
      </c>
      <c r="N5550" s="122">
        <v>6.6528970000000003E-4</v>
      </c>
      <c r="O5550" s="122">
        <v>6.6909670000000001E-4</v>
      </c>
      <c r="P5550" s="122">
        <v>6.4278844999999998E-4</v>
      </c>
      <c r="Q5550" s="122">
        <v>6.3375504999999997E-4</v>
      </c>
      <c r="R5550" s="122">
        <v>5.8804755000000004E-4</v>
      </c>
      <c r="S5550" s="122">
        <v>5.7410264999999995E-4</v>
      </c>
      <c r="T5550" s="122">
        <v>5.5867725000000002E-4</v>
      </c>
      <c r="U5550" s="122">
        <v>5.3860119999999995E-4</v>
      </c>
      <c r="V5550" s="122">
        <v>4.9686754999999998E-4</v>
      </c>
      <c r="W5550" s="122">
        <v>4.6746199999999998E-4</v>
      </c>
      <c r="X5550" s="122">
        <v>4.4914610000000002E-4</v>
      </c>
      <c r="Y5550" s="122">
        <v>4.134966E-4</v>
      </c>
      <c r="Z5550" s="122">
        <v>3.4803735E-4</v>
      </c>
      <c r="AA5550" s="122">
        <v>3.6128195000000002E-4</v>
      </c>
      <c r="AB5550" s="122">
        <v>3.0532139999999997E-4</v>
      </c>
      <c r="AC5550" s="122">
        <v>2.8386120000000001E-4</v>
      </c>
      <c r="AD5550" s="122">
        <v>2.9333875000000001E-4</v>
      </c>
      <c r="AE5550" s="122">
        <v>2.7685820000000001E-4</v>
      </c>
      <c r="AF5550" s="122">
        <v>2.8575999999999997E-4</v>
      </c>
      <c r="AG5550" s="122">
        <v>2.6939225E-4</v>
      </c>
      <c r="AH5550" s="122">
        <v>2.7865829999999998E-4</v>
      </c>
      <c r="AI5550" s="122">
        <v>3.0238859999999999E-4</v>
      </c>
      <c r="AJ5550" s="122">
        <v>3.102E-4</v>
      </c>
      <c r="AK5550" s="122">
        <v>3.0312414999999999E-4</v>
      </c>
      <c r="AL5550" s="122">
        <v>0</v>
      </c>
    </row>
    <row r="5551" spans="1:38" hidden="1" x14ac:dyDescent="0.25">
      <c r="A5551" s="122" t="s">
        <v>2246</v>
      </c>
      <c r="B5551" s="122">
        <v>1</v>
      </c>
      <c r="C5551" s="122" t="s">
        <v>2247</v>
      </c>
      <c r="D5551" s="122" t="s">
        <v>2122</v>
      </c>
      <c r="E5551" s="122">
        <v>100</v>
      </c>
      <c r="F5551" s="122">
        <v>5.9513782899999999E-2</v>
      </c>
      <c r="G5551" s="122">
        <v>5.7019389500000003E-2</v>
      </c>
      <c r="H5551" s="122">
        <v>5.6488416399999998E-2</v>
      </c>
      <c r="I5551" s="122">
        <v>5.4748184999999998E-2</v>
      </c>
      <c r="J5551" s="122">
        <v>5.1486627049999997E-2</v>
      </c>
      <c r="K5551" s="122">
        <v>4.7197848850000002E-2</v>
      </c>
      <c r="L5551" s="122">
        <v>4.3282248299999999E-2</v>
      </c>
      <c r="M5551" s="122">
        <v>3.9869077750000002E-2</v>
      </c>
      <c r="N5551" s="122">
        <v>3.3704256949999997E-2</v>
      </c>
      <c r="O5551" s="122">
        <v>3.3897123799999998E-2</v>
      </c>
      <c r="P5551" s="122">
        <v>3.2564283700000002E-2</v>
      </c>
      <c r="Q5551" s="122">
        <v>3.2106609449999997E-2</v>
      </c>
      <c r="R5551" s="122">
        <v>2.9791093349999999E-2</v>
      </c>
      <c r="S5551" s="122">
        <v>2.9084596399999999E-2</v>
      </c>
      <c r="T5551" s="122">
        <v>2.8303167349999998E-2</v>
      </c>
      <c r="U5551" s="122">
        <v>2.72861085E-2</v>
      </c>
      <c r="V5551" s="122">
        <v>2.51717383E-2</v>
      </c>
      <c r="W5551" s="122">
        <v>2.3682073299999998E-2</v>
      </c>
      <c r="X5551" s="122">
        <v>2.2754173450000002E-2</v>
      </c>
      <c r="Y5551" s="122">
        <v>2.09481914E-2</v>
      </c>
      <c r="Z5551" s="122">
        <v>1.7631918399999998E-2</v>
      </c>
      <c r="AA5551" s="122">
        <v>1.409559845E-2</v>
      </c>
      <c r="AB5551" s="122">
        <v>2.0260111399999999E-2</v>
      </c>
      <c r="AC5551" s="122">
        <v>2.6959832150000002E-2</v>
      </c>
      <c r="AD5551" s="122">
        <v>1.1048057349999999E-2</v>
      </c>
      <c r="AE5551" s="122">
        <v>1.6689902100000001E-2</v>
      </c>
      <c r="AF5551" s="122">
        <v>1.166640815E-2</v>
      </c>
      <c r="AG5551" s="122">
        <v>9.9770495500000004E-3</v>
      </c>
      <c r="AH5551" s="122">
        <v>9.8519942999999999E-3</v>
      </c>
      <c r="AI5551" s="122">
        <v>1.0372665E-2</v>
      </c>
      <c r="AJ5551" s="122">
        <v>2.322780185E-2</v>
      </c>
      <c r="AK5551" s="122">
        <v>1.41292528E-2</v>
      </c>
      <c r="AL5551" s="122">
        <v>0</v>
      </c>
    </row>
    <row r="5552" spans="1:38" hidden="1" x14ac:dyDescent="0.25">
      <c r="A5552" s="122" t="s">
        <v>2246</v>
      </c>
      <c r="B5552" s="122">
        <v>1</v>
      </c>
      <c r="C5552" s="122" t="s">
        <v>2247</v>
      </c>
      <c r="D5552" s="122" t="s">
        <v>2123</v>
      </c>
      <c r="E5552" s="122">
        <v>100</v>
      </c>
      <c r="F5552" s="122">
        <v>0.78290057064999996</v>
      </c>
      <c r="G5552" s="122">
        <v>0.75008695665000003</v>
      </c>
      <c r="H5552" s="122">
        <v>0.74310204930000001</v>
      </c>
      <c r="I5552" s="122">
        <v>0.72020939505000003</v>
      </c>
      <c r="J5552" s="122">
        <v>0.67730377185000001</v>
      </c>
      <c r="K5552" s="122">
        <v>0.6208851152</v>
      </c>
      <c r="L5552" s="122">
        <v>0.56937562500000005</v>
      </c>
      <c r="M5552" s="122">
        <v>0.52447554505000005</v>
      </c>
      <c r="N5552" s="122">
        <v>0.44337764665000001</v>
      </c>
      <c r="O5552" s="122">
        <v>0.44591480770000003</v>
      </c>
      <c r="P5552" s="122">
        <v>0.42838137780000002</v>
      </c>
      <c r="Q5552" s="122">
        <v>0.42236070835</v>
      </c>
      <c r="R5552" s="122">
        <v>0.39190021515000001</v>
      </c>
      <c r="S5552" s="122">
        <v>0.38260628945000003</v>
      </c>
      <c r="T5552" s="122">
        <v>0.37232662805</v>
      </c>
      <c r="U5552" s="122">
        <v>0.35894726025000001</v>
      </c>
      <c r="V5552" s="122">
        <v>0.33113285059999997</v>
      </c>
      <c r="W5552" s="122">
        <v>0.31153639565000002</v>
      </c>
      <c r="X5552" s="122">
        <v>0.29932992224999999</v>
      </c>
      <c r="Y5552" s="122">
        <v>0.2755723082</v>
      </c>
      <c r="Z5552" s="122">
        <v>0.231946927</v>
      </c>
      <c r="AA5552" s="122">
        <v>0.37929768450000001</v>
      </c>
      <c r="AB5552" s="122">
        <v>0.30837559865000003</v>
      </c>
      <c r="AC5552" s="122">
        <v>0.31122188104999998</v>
      </c>
      <c r="AD5552" s="122">
        <v>0.37105378579999998</v>
      </c>
      <c r="AE5552" s="122">
        <v>0.31149550329999998</v>
      </c>
      <c r="AF5552" s="122">
        <v>0.3400434208</v>
      </c>
      <c r="AG5552" s="122">
        <v>0.28296097845000001</v>
      </c>
      <c r="AH5552" s="122">
        <v>0.20274867990000001</v>
      </c>
      <c r="AI5552" s="122">
        <v>0.35821368190000002</v>
      </c>
      <c r="AJ5552" s="122">
        <v>0.36976657094999998</v>
      </c>
      <c r="AK5552" s="122">
        <v>0.47876770429999999</v>
      </c>
      <c r="AL5552" s="122">
        <v>0</v>
      </c>
    </row>
    <row r="5553" spans="1:38" hidden="1" x14ac:dyDescent="0.25">
      <c r="A5553" s="122" t="s">
        <v>2246</v>
      </c>
      <c r="B5553" s="122">
        <v>1</v>
      </c>
      <c r="C5553" s="122" t="s">
        <v>2247</v>
      </c>
      <c r="D5553" s="122" t="s">
        <v>2124</v>
      </c>
      <c r="E5553" s="122">
        <v>100</v>
      </c>
      <c r="F5553" s="122">
        <v>0.57513639149999995</v>
      </c>
      <c r="G5553" s="122">
        <v>0.55103077064999995</v>
      </c>
      <c r="H5553" s="122">
        <v>0.54589950099999995</v>
      </c>
      <c r="I5553" s="122">
        <v>0.52908204324999997</v>
      </c>
      <c r="J5553" s="122">
        <v>0.49756260479999997</v>
      </c>
      <c r="K5553" s="122">
        <v>0.45611618825</v>
      </c>
      <c r="L5553" s="122">
        <v>0.41827615689999997</v>
      </c>
      <c r="M5553" s="122">
        <v>0.3852915475</v>
      </c>
      <c r="N5553" s="122">
        <v>0.32571520524999997</v>
      </c>
      <c r="O5553" s="122">
        <v>0.32757906074999998</v>
      </c>
      <c r="P5553" s="122">
        <v>0.31469860970000002</v>
      </c>
      <c r="Q5553" s="122">
        <v>0.3102756888</v>
      </c>
      <c r="R5553" s="122">
        <v>0.28789872560000002</v>
      </c>
      <c r="S5553" s="122">
        <v>0.28107119775</v>
      </c>
      <c r="T5553" s="122">
        <v>0.27351952680000002</v>
      </c>
      <c r="U5553" s="122">
        <v>0.26369074110000001</v>
      </c>
      <c r="V5553" s="122">
        <v>0.24325765090000001</v>
      </c>
      <c r="W5553" s="122">
        <v>0.22886165429999999</v>
      </c>
      <c r="X5553" s="122">
        <v>0.21989450315</v>
      </c>
      <c r="Y5553" s="122">
        <v>0.2024416242</v>
      </c>
      <c r="Z5553" s="122">
        <v>0.17039343574999999</v>
      </c>
      <c r="AA5553" s="122">
        <v>0.17687790119999999</v>
      </c>
      <c r="AB5553" s="122">
        <v>0.14948035805000001</v>
      </c>
      <c r="AC5553" s="122">
        <v>0.13897325190000001</v>
      </c>
      <c r="AD5553" s="122">
        <v>0.14361419875000001</v>
      </c>
      <c r="AE5553" s="122">
        <v>0.13554565469999999</v>
      </c>
      <c r="AF5553" s="122">
        <v>0.13990309284999999</v>
      </c>
      <c r="AG5553" s="122">
        <v>0.13189003464999999</v>
      </c>
      <c r="AH5553" s="122">
        <v>0.13642611274999999</v>
      </c>
      <c r="AI5553" s="122">
        <v>0.14804426365000001</v>
      </c>
      <c r="AJ5553" s="122">
        <v>0.15132549344999999</v>
      </c>
      <c r="AK5553" s="122">
        <v>0.14981241775000001</v>
      </c>
      <c r="AL5553" s="122">
        <v>0</v>
      </c>
    </row>
    <row r="5554" spans="1:38" hidden="1" x14ac:dyDescent="0.25">
      <c r="A5554" s="122" t="s">
        <v>2246</v>
      </c>
      <c r="B5554" s="122">
        <v>1</v>
      </c>
      <c r="C5554" s="122" t="s">
        <v>2247</v>
      </c>
      <c r="D5554" s="122" t="s">
        <v>2125</v>
      </c>
      <c r="E5554" s="122">
        <v>100</v>
      </c>
      <c r="F5554" s="122">
        <v>0.24844713239999999</v>
      </c>
      <c r="G5554" s="122">
        <v>0.23803399805</v>
      </c>
      <c r="H5554" s="122">
        <v>0.2358173958</v>
      </c>
      <c r="I5554" s="122">
        <v>0.22855259875</v>
      </c>
      <c r="J5554" s="122">
        <v>0.2149368468</v>
      </c>
      <c r="K5554" s="122">
        <v>0.19703284539999999</v>
      </c>
      <c r="L5554" s="122">
        <v>0.18068672715</v>
      </c>
      <c r="M5554" s="122">
        <v>0.16643805205000001</v>
      </c>
      <c r="N5554" s="122">
        <v>0.1407022926</v>
      </c>
      <c r="O5554" s="122">
        <v>0.1415074402</v>
      </c>
      <c r="P5554" s="122">
        <v>0.13594334755000001</v>
      </c>
      <c r="Q5554" s="122">
        <v>0.1340327388</v>
      </c>
      <c r="R5554" s="122">
        <v>0.1243663475</v>
      </c>
      <c r="S5554" s="122">
        <v>0.12141699644999999</v>
      </c>
      <c r="T5554" s="122">
        <v>0.11815482985</v>
      </c>
      <c r="U5554" s="122">
        <v>0.11390899555</v>
      </c>
      <c r="V5554" s="122">
        <v>0.10508231799999999</v>
      </c>
      <c r="W5554" s="122">
        <v>9.8863543550000002E-2</v>
      </c>
      <c r="X5554" s="122">
        <v>9.4989918699999995E-2</v>
      </c>
      <c r="Y5554" s="122">
        <v>8.7450632249999993E-2</v>
      </c>
      <c r="Z5554" s="122">
        <v>7.3606472049999996E-2</v>
      </c>
      <c r="AA5554" s="122">
        <v>4.0604214149999998E-2</v>
      </c>
      <c r="AB5554" s="122">
        <v>3.4436404150000002E-2</v>
      </c>
      <c r="AC5554" s="122">
        <v>3.3716791849999997E-2</v>
      </c>
      <c r="AD5554" s="122">
        <v>3.3853230499999998E-2</v>
      </c>
      <c r="AE5554" s="122">
        <v>3.2232802099999999E-2</v>
      </c>
      <c r="AF5554" s="122">
        <v>3.2659876999999997E-2</v>
      </c>
      <c r="AG5554" s="122">
        <v>3.0806815049999998E-2</v>
      </c>
      <c r="AH5554" s="122">
        <v>3.1927257450000003E-2</v>
      </c>
      <c r="AI5554" s="122">
        <v>3.4857810849999997E-2</v>
      </c>
      <c r="AJ5554" s="122">
        <v>3.8525493450000003E-2</v>
      </c>
      <c r="AK5554" s="122">
        <v>3.7073158199999998E-2</v>
      </c>
      <c r="AL5554" s="122">
        <v>0</v>
      </c>
    </row>
    <row r="5555" spans="1:38" hidden="1" x14ac:dyDescent="0.25">
      <c r="A5555" s="122" t="s">
        <v>2246</v>
      </c>
      <c r="B5555" s="122">
        <v>1</v>
      </c>
      <c r="C5555" s="122" t="s">
        <v>2247</v>
      </c>
      <c r="D5555" s="122" t="s">
        <v>2126</v>
      </c>
      <c r="E5555" s="122">
        <v>100</v>
      </c>
      <c r="F5555" s="122">
        <v>0.38319374244999999</v>
      </c>
      <c r="G5555" s="122">
        <v>0.36713299175000003</v>
      </c>
      <c r="H5555" s="122">
        <v>0.36371419999999999</v>
      </c>
      <c r="I5555" s="122">
        <v>0.35250930130000002</v>
      </c>
      <c r="J5555" s="122">
        <v>0.33150897750000002</v>
      </c>
      <c r="K5555" s="122">
        <v>0.30389464449999998</v>
      </c>
      <c r="L5555" s="122">
        <v>0.27868312304999998</v>
      </c>
      <c r="M5555" s="122">
        <v>0.25670660454999999</v>
      </c>
      <c r="N5555" s="122">
        <v>0.2170129214</v>
      </c>
      <c r="O5555" s="122">
        <v>0.21825474365</v>
      </c>
      <c r="P5555" s="122">
        <v>0.20967293845000001</v>
      </c>
      <c r="Q5555" s="122">
        <v>0.20672609954999999</v>
      </c>
      <c r="R5555" s="122">
        <v>0.19181709089999999</v>
      </c>
      <c r="S5555" s="122">
        <v>0.18726814419999999</v>
      </c>
      <c r="T5555" s="122">
        <v>0.18223672369999999</v>
      </c>
      <c r="U5555" s="122">
        <v>0.17568813850000001</v>
      </c>
      <c r="V5555" s="122">
        <v>0.16207426655000001</v>
      </c>
      <c r="W5555" s="122">
        <v>0.15248270629999999</v>
      </c>
      <c r="X5555" s="122">
        <v>0.14650820025</v>
      </c>
      <c r="Y5555" s="122">
        <v>0.134879942</v>
      </c>
      <c r="Z5555" s="122">
        <v>0.1135273297</v>
      </c>
      <c r="AA5555" s="122">
        <v>0.11784770835</v>
      </c>
      <c r="AB5555" s="122">
        <v>9.9593660350000002E-2</v>
      </c>
      <c r="AC5555" s="122">
        <v>9.2593132549999999E-2</v>
      </c>
      <c r="AD5555" s="122">
        <v>9.5685236699999995E-2</v>
      </c>
      <c r="AE5555" s="122">
        <v>9.0309442500000003E-2</v>
      </c>
      <c r="AF5555" s="122">
        <v>9.3212656000000005E-2</v>
      </c>
      <c r="AG5555" s="122">
        <v>8.7873827299999999E-2</v>
      </c>
      <c r="AH5555" s="122">
        <v>9.0896061249999993E-2</v>
      </c>
      <c r="AI5555" s="122">
        <v>9.8636839049999994E-2</v>
      </c>
      <c r="AJ5555" s="122">
        <v>0.10079345989999999</v>
      </c>
      <c r="AK5555" s="122">
        <v>9.8416376149999998E-2</v>
      </c>
      <c r="AL5555" s="122">
        <v>0</v>
      </c>
    </row>
    <row r="5556" spans="1:38" hidden="1" x14ac:dyDescent="0.25">
      <c r="A5556" s="122" t="s">
        <v>2248</v>
      </c>
      <c r="B5556" s="122">
        <v>1</v>
      </c>
      <c r="C5556" s="122" t="s">
        <v>2249</v>
      </c>
      <c r="D5556" s="122" t="s">
        <v>2078</v>
      </c>
      <c r="E5556" s="122">
        <v>101</v>
      </c>
      <c r="F5556" s="122">
        <v>0</v>
      </c>
      <c r="G5556" s="122">
        <v>0</v>
      </c>
      <c r="H5556" s="122">
        <v>0</v>
      </c>
      <c r="I5556" s="122">
        <v>0</v>
      </c>
      <c r="J5556" s="122">
        <v>0</v>
      </c>
      <c r="K5556" s="122">
        <v>0</v>
      </c>
      <c r="L5556" s="122">
        <v>0</v>
      </c>
      <c r="M5556" s="122">
        <v>0</v>
      </c>
      <c r="N5556" s="122">
        <v>0</v>
      </c>
      <c r="O5556" s="122">
        <v>0</v>
      </c>
      <c r="P5556" s="122">
        <v>0</v>
      </c>
      <c r="Q5556" s="122">
        <v>0</v>
      </c>
      <c r="R5556" s="122">
        <v>0</v>
      </c>
      <c r="S5556" s="122">
        <v>0</v>
      </c>
      <c r="T5556" s="122">
        <v>0</v>
      </c>
      <c r="U5556" s="122">
        <v>0</v>
      </c>
      <c r="V5556" s="122">
        <v>0</v>
      </c>
      <c r="W5556" s="122">
        <v>0</v>
      </c>
      <c r="X5556" s="122">
        <v>0</v>
      </c>
      <c r="Y5556" s="122">
        <v>0</v>
      </c>
      <c r="Z5556" s="122">
        <v>0</v>
      </c>
      <c r="AA5556" s="122">
        <v>0</v>
      </c>
      <c r="AB5556" s="122">
        <v>0</v>
      </c>
      <c r="AC5556" s="122">
        <v>0</v>
      </c>
      <c r="AD5556" s="122">
        <v>0</v>
      </c>
      <c r="AE5556" s="122">
        <v>0</v>
      </c>
      <c r="AF5556" s="122">
        <v>0</v>
      </c>
      <c r="AG5556" s="122">
        <v>0</v>
      </c>
      <c r="AH5556" s="122">
        <v>0</v>
      </c>
      <c r="AI5556" s="122">
        <v>0</v>
      </c>
      <c r="AJ5556" s="122">
        <v>0</v>
      </c>
      <c r="AK5556" s="122">
        <v>0</v>
      </c>
      <c r="AL5556" s="122">
        <v>0</v>
      </c>
    </row>
    <row r="5557" spans="1:38" hidden="1" x14ac:dyDescent="0.25">
      <c r="A5557" s="122" t="s">
        <v>2248</v>
      </c>
      <c r="B5557" s="122">
        <v>1</v>
      </c>
      <c r="C5557" s="122" t="s">
        <v>2249</v>
      </c>
      <c r="D5557" s="122" t="s">
        <v>2079</v>
      </c>
      <c r="E5557" s="122">
        <v>101</v>
      </c>
      <c r="F5557" s="122">
        <v>0</v>
      </c>
      <c r="G5557" s="122">
        <v>0</v>
      </c>
      <c r="H5557" s="122">
        <v>0</v>
      </c>
      <c r="I5557" s="122">
        <v>0</v>
      </c>
      <c r="J5557" s="122">
        <v>0</v>
      </c>
      <c r="K5557" s="122">
        <v>0</v>
      </c>
      <c r="L5557" s="122">
        <v>0</v>
      </c>
      <c r="M5557" s="122">
        <v>0</v>
      </c>
      <c r="N5557" s="122">
        <v>0</v>
      </c>
      <c r="O5557" s="122">
        <v>0</v>
      </c>
      <c r="P5557" s="122">
        <v>0</v>
      </c>
      <c r="Q5557" s="122">
        <v>0</v>
      </c>
      <c r="R5557" s="122">
        <v>0</v>
      </c>
      <c r="S5557" s="122">
        <v>0</v>
      </c>
      <c r="T5557" s="122">
        <v>0</v>
      </c>
      <c r="U5557" s="122">
        <v>0</v>
      </c>
      <c r="V5557" s="122">
        <v>0</v>
      </c>
      <c r="W5557" s="122">
        <v>0</v>
      </c>
      <c r="X5557" s="122">
        <v>0</v>
      </c>
      <c r="Y5557" s="122">
        <v>0</v>
      </c>
      <c r="Z5557" s="122">
        <v>0</v>
      </c>
      <c r="AA5557" s="122">
        <v>0</v>
      </c>
      <c r="AB5557" s="122">
        <v>0</v>
      </c>
      <c r="AC5557" s="122">
        <v>0</v>
      </c>
      <c r="AD5557" s="122">
        <v>0</v>
      </c>
      <c r="AE5557" s="122">
        <v>0</v>
      </c>
      <c r="AF5557" s="122">
        <v>0</v>
      </c>
      <c r="AG5557" s="122">
        <v>0</v>
      </c>
      <c r="AH5557" s="122">
        <v>0</v>
      </c>
      <c r="AI5557" s="122">
        <v>0</v>
      </c>
      <c r="AJ5557" s="122">
        <v>0</v>
      </c>
      <c r="AK5557" s="122">
        <v>0</v>
      </c>
      <c r="AL5557" s="122">
        <v>0</v>
      </c>
    </row>
    <row r="5558" spans="1:38" hidden="1" x14ac:dyDescent="0.25">
      <c r="A5558" s="122" t="s">
        <v>2248</v>
      </c>
      <c r="B5558" s="122">
        <v>1</v>
      </c>
      <c r="C5558" s="122" t="s">
        <v>2249</v>
      </c>
      <c r="D5558" s="122" t="s">
        <v>2080</v>
      </c>
      <c r="E5558" s="122">
        <v>101</v>
      </c>
      <c r="F5558" s="122">
        <v>0</v>
      </c>
      <c r="G5558" s="122">
        <v>0</v>
      </c>
      <c r="H5558" s="122">
        <v>0</v>
      </c>
      <c r="I5558" s="122">
        <v>0</v>
      </c>
      <c r="J5558" s="122">
        <v>0</v>
      </c>
      <c r="K5558" s="122">
        <v>0</v>
      </c>
      <c r="L5558" s="122">
        <v>0</v>
      </c>
      <c r="M5558" s="122">
        <v>0</v>
      </c>
      <c r="N5558" s="122">
        <v>0</v>
      </c>
      <c r="O5558" s="122">
        <v>0</v>
      </c>
      <c r="P5558" s="122">
        <v>0</v>
      </c>
      <c r="Q5558" s="122">
        <v>0</v>
      </c>
      <c r="R5558" s="122">
        <v>0</v>
      </c>
      <c r="S5558" s="122">
        <v>0</v>
      </c>
      <c r="T5558" s="122">
        <v>0</v>
      </c>
      <c r="U5558" s="122">
        <v>0</v>
      </c>
      <c r="V5558" s="122">
        <v>0</v>
      </c>
      <c r="W5558" s="122">
        <v>0</v>
      </c>
      <c r="X5558" s="122">
        <v>0</v>
      </c>
      <c r="Y5558" s="122">
        <v>0</v>
      </c>
      <c r="Z5558" s="122">
        <v>0</v>
      </c>
      <c r="AA5558" s="122">
        <v>0</v>
      </c>
      <c r="AB5558" s="122">
        <v>0</v>
      </c>
      <c r="AC5558" s="122">
        <v>0</v>
      </c>
      <c r="AD5558" s="122">
        <v>0</v>
      </c>
      <c r="AE5558" s="122">
        <v>0</v>
      </c>
      <c r="AF5558" s="122">
        <v>0</v>
      </c>
      <c r="AG5558" s="122">
        <v>0</v>
      </c>
      <c r="AH5558" s="122">
        <v>0</v>
      </c>
      <c r="AI5558" s="122">
        <v>0</v>
      </c>
      <c r="AJ5558" s="122">
        <v>0</v>
      </c>
      <c r="AK5558" s="122">
        <v>0</v>
      </c>
      <c r="AL5558" s="122">
        <v>0</v>
      </c>
    </row>
    <row r="5559" spans="1:38" hidden="1" x14ac:dyDescent="0.25">
      <c r="A5559" s="122" t="s">
        <v>2248</v>
      </c>
      <c r="B5559" s="122">
        <v>1</v>
      </c>
      <c r="C5559" s="122" t="s">
        <v>2249</v>
      </c>
      <c r="D5559" s="122" t="s">
        <v>2133</v>
      </c>
      <c r="E5559" s="122">
        <v>101</v>
      </c>
      <c r="F5559" s="122">
        <v>0</v>
      </c>
      <c r="G5559" s="122">
        <v>0</v>
      </c>
      <c r="H5559" s="122">
        <v>0</v>
      </c>
      <c r="I5559" s="122">
        <v>0</v>
      </c>
      <c r="J5559" s="122">
        <v>0</v>
      </c>
      <c r="K5559" s="122">
        <v>0</v>
      </c>
      <c r="L5559" s="122">
        <v>0</v>
      </c>
      <c r="M5559" s="122">
        <v>0</v>
      </c>
      <c r="N5559" s="122">
        <v>0</v>
      </c>
      <c r="O5559" s="122">
        <v>0</v>
      </c>
      <c r="P5559" s="122">
        <v>0</v>
      </c>
      <c r="Q5559" s="122">
        <v>0</v>
      </c>
      <c r="R5559" s="122">
        <v>0</v>
      </c>
      <c r="S5559" s="122">
        <v>0</v>
      </c>
      <c r="T5559" s="122">
        <v>0</v>
      </c>
      <c r="U5559" s="122">
        <v>0</v>
      </c>
      <c r="V5559" s="122">
        <v>0</v>
      </c>
      <c r="W5559" s="122">
        <v>0</v>
      </c>
      <c r="X5559" s="122">
        <v>0</v>
      </c>
      <c r="Y5559" s="122">
        <v>0</v>
      </c>
      <c r="Z5559" s="122">
        <v>0</v>
      </c>
      <c r="AA5559" s="122">
        <v>0</v>
      </c>
      <c r="AB5559" s="122">
        <v>0</v>
      </c>
      <c r="AC5559" s="122">
        <v>0</v>
      </c>
      <c r="AD5559" s="122">
        <v>0</v>
      </c>
      <c r="AE5559" s="122">
        <v>0</v>
      </c>
      <c r="AF5559" s="122">
        <v>0</v>
      </c>
      <c r="AG5559" s="122">
        <v>0</v>
      </c>
      <c r="AH5559" s="122">
        <v>0</v>
      </c>
      <c r="AI5559" s="122">
        <v>0</v>
      </c>
      <c r="AJ5559" s="122">
        <v>0</v>
      </c>
      <c r="AK5559" s="122">
        <v>0</v>
      </c>
      <c r="AL5559" s="122">
        <v>0</v>
      </c>
    </row>
    <row r="5560" spans="1:38" hidden="1" x14ac:dyDescent="0.25">
      <c r="A5560" s="122" t="s">
        <v>2248</v>
      </c>
      <c r="B5560" s="122">
        <v>1</v>
      </c>
      <c r="C5560" s="122" t="s">
        <v>2249</v>
      </c>
      <c r="D5560" s="122" t="s">
        <v>2081</v>
      </c>
      <c r="E5560" s="122">
        <v>101</v>
      </c>
      <c r="F5560" s="122">
        <v>0</v>
      </c>
      <c r="G5560" s="122">
        <v>0</v>
      </c>
      <c r="H5560" s="122">
        <v>0</v>
      </c>
      <c r="I5560" s="122">
        <v>0</v>
      </c>
      <c r="J5560" s="122">
        <v>0</v>
      </c>
      <c r="K5560" s="122">
        <v>0</v>
      </c>
      <c r="L5560" s="122">
        <v>0</v>
      </c>
      <c r="M5560" s="122">
        <v>0</v>
      </c>
      <c r="N5560" s="122">
        <v>0</v>
      </c>
      <c r="O5560" s="122">
        <v>0</v>
      </c>
      <c r="P5560" s="122">
        <v>0</v>
      </c>
      <c r="Q5560" s="122">
        <v>0</v>
      </c>
      <c r="R5560" s="122">
        <v>0</v>
      </c>
      <c r="S5560" s="122">
        <v>0</v>
      </c>
      <c r="T5560" s="122">
        <v>0</v>
      </c>
      <c r="U5560" s="122">
        <v>0</v>
      </c>
      <c r="V5560" s="122">
        <v>0</v>
      </c>
      <c r="W5560" s="122">
        <v>0</v>
      </c>
      <c r="X5560" s="122">
        <v>0</v>
      </c>
      <c r="Y5560" s="122">
        <v>0</v>
      </c>
      <c r="Z5560" s="122">
        <v>0</v>
      </c>
      <c r="AA5560" s="122">
        <v>0</v>
      </c>
      <c r="AB5560" s="122">
        <v>0</v>
      </c>
      <c r="AC5560" s="122">
        <v>0</v>
      </c>
      <c r="AD5560" s="122">
        <v>0</v>
      </c>
      <c r="AE5560" s="122">
        <v>0</v>
      </c>
      <c r="AF5560" s="122">
        <v>0</v>
      </c>
      <c r="AG5560" s="122">
        <v>0</v>
      </c>
      <c r="AH5560" s="122">
        <v>0</v>
      </c>
      <c r="AI5560" s="122">
        <v>0</v>
      </c>
      <c r="AJ5560" s="122">
        <v>0</v>
      </c>
      <c r="AK5560" s="122">
        <v>0</v>
      </c>
      <c r="AL5560" s="122">
        <v>0</v>
      </c>
    </row>
    <row r="5561" spans="1:38" x14ac:dyDescent="0.25">
      <c r="A5561" s="122" t="s">
        <v>2248</v>
      </c>
      <c r="B5561" s="122">
        <v>1</v>
      </c>
      <c r="C5561" s="122" t="s">
        <v>2249</v>
      </c>
      <c r="D5561" s="122" t="s">
        <v>2082</v>
      </c>
      <c r="E5561" s="122">
        <v>101</v>
      </c>
      <c r="F5561" s="122">
        <v>6.4591944900000003E-2</v>
      </c>
      <c r="G5561" s="122">
        <v>6.1380667549999997E-2</v>
      </c>
      <c r="H5561" s="122">
        <v>6.4738129000000005E-2</v>
      </c>
      <c r="I5561" s="122">
        <v>6.5990234849999996E-2</v>
      </c>
      <c r="J5561" s="122">
        <v>6.4456147800000002E-2</v>
      </c>
      <c r="K5561" s="122">
        <v>6.6816593549999997E-2</v>
      </c>
      <c r="L5561" s="122">
        <v>7.8367139650000001E-2</v>
      </c>
      <c r="M5561" s="122">
        <v>7.5176194500000001E-2</v>
      </c>
      <c r="N5561" s="122">
        <v>6.7278187599999997E-2</v>
      </c>
      <c r="O5561" s="122">
        <v>5.9854824299999998E-2</v>
      </c>
      <c r="P5561" s="122">
        <v>1.3475917550000001E-2</v>
      </c>
      <c r="Q5561" s="122">
        <v>1.790257495E-2</v>
      </c>
      <c r="R5561" s="122">
        <v>4.3730980799999999E-2</v>
      </c>
      <c r="S5561" s="122">
        <v>4.9112029600000003E-2</v>
      </c>
      <c r="T5561" s="122">
        <v>4.9381609850000001E-2</v>
      </c>
      <c r="U5561" s="122">
        <v>3.9051153200000001E-2</v>
      </c>
      <c r="V5561" s="122">
        <v>5.6731002199999998E-2</v>
      </c>
      <c r="W5561" s="122">
        <v>2.9157777749999999E-2</v>
      </c>
      <c r="X5561" s="122">
        <v>2.9611687300000002E-2</v>
      </c>
      <c r="Y5561" s="122">
        <v>2.4926447649999999E-2</v>
      </c>
      <c r="Z5561" s="122">
        <v>2.5341229699999999E-2</v>
      </c>
      <c r="AA5561" s="122">
        <v>2.4620717350000001E-2</v>
      </c>
      <c r="AB5561" s="122">
        <v>2.4362095149999999E-2</v>
      </c>
      <c r="AC5561" s="122">
        <v>2.6405161650000002E-2</v>
      </c>
      <c r="AD5561" s="122">
        <v>2.6097541950000001E-2</v>
      </c>
      <c r="AE5561" s="122">
        <v>0</v>
      </c>
      <c r="AF5561" s="122">
        <v>0</v>
      </c>
      <c r="AG5561" s="122">
        <v>0</v>
      </c>
      <c r="AH5561" s="122">
        <v>0</v>
      </c>
      <c r="AI5561" s="122">
        <v>0</v>
      </c>
      <c r="AJ5561" s="122">
        <v>0</v>
      </c>
      <c r="AK5561" s="122">
        <v>0</v>
      </c>
      <c r="AL5561" s="122">
        <v>0</v>
      </c>
    </row>
    <row r="5562" spans="1:38" hidden="1" x14ac:dyDescent="0.25">
      <c r="A5562" s="122" t="s">
        <v>2248</v>
      </c>
      <c r="B5562" s="122">
        <v>1</v>
      </c>
      <c r="C5562" s="122" t="s">
        <v>2249</v>
      </c>
      <c r="D5562" s="122" t="s">
        <v>474</v>
      </c>
      <c r="E5562" s="122">
        <v>101</v>
      </c>
      <c r="F5562" s="122">
        <v>0</v>
      </c>
      <c r="G5562" s="122">
        <v>0</v>
      </c>
      <c r="H5562" s="122">
        <v>0</v>
      </c>
      <c r="I5562" s="122">
        <v>0</v>
      </c>
      <c r="J5562" s="122">
        <v>0</v>
      </c>
      <c r="K5562" s="122">
        <v>0</v>
      </c>
      <c r="L5562" s="122">
        <v>0</v>
      </c>
      <c r="M5562" s="122">
        <v>0</v>
      </c>
      <c r="N5562" s="122">
        <v>0</v>
      </c>
      <c r="O5562" s="122">
        <v>0</v>
      </c>
      <c r="P5562" s="122">
        <v>0</v>
      </c>
      <c r="Q5562" s="122">
        <v>0</v>
      </c>
      <c r="R5562" s="122">
        <v>0</v>
      </c>
      <c r="S5562" s="122">
        <v>0</v>
      </c>
      <c r="T5562" s="122">
        <v>0</v>
      </c>
      <c r="U5562" s="122">
        <v>0</v>
      </c>
      <c r="V5562" s="122">
        <v>0</v>
      </c>
      <c r="W5562" s="122">
        <v>0</v>
      </c>
      <c r="X5562" s="122">
        <v>0</v>
      </c>
      <c r="Y5562" s="122">
        <v>0</v>
      </c>
      <c r="Z5562" s="122">
        <v>0</v>
      </c>
      <c r="AA5562" s="122">
        <v>0</v>
      </c>
      <c r="AB5562" s="122">
        <v>0</v>
      </c>
      <c r="AC5562" s="122">
        <v>0</v>
      </c>
      <c r="AD5562" s="122">
        <v>0</v>
      </c>
      <c r="AE5562" s="122">
        <v>0</v>
      </c>
      <c r="AF5562" s="122">
        <v>0</v>
      </c>
      <c r="AG5562" s="122">
        <v>0</v>
      </c>
      <c r="AH5562" s="122">
        <v>0</v>
      </c>
      <c r="AI5562" s="122">
        <v>0</v>
      </c>
      <c r="AJ5562" s="122">
        <v>0</v>
      </c>
      <c r="AK5562" s="122">
        <v>0</v>
      </c>
      <c r="AL5562" s="122">
        <v>0</v>
      </c>
    </row>
    <row r="5563" spans="1:38" hidden="1" x14ac:dyDescent="0.25">
      <c r="A5563" s="122" t="s">
        <v>2248</v>
      </c>
      <c r="B5563" s="122">
        <v>1</v>
      </c>
      <c r="C5563" s="122" t="s">
        <v>2249</v>
      </c>
      <c r="D5563" s="122" t="s">
        <v>2083</v>
      </c>
      <c r="E5563" s="122">
        <v>101</v>
      </c>
      <c r="F5563" s="122">
        <v>0</v>
      </c>
      <c r="G5563" s="122">
        <v>0</v>
      </c>
      <c r="H5563" s="122">
        <v>0</v>
      </c>
      <c r="I5563" s="122">
        <v>0</v>
      </c>
      <c r="J5563" s="122">
        <v>0</v>
      </c>
      <c r="K5563" s="122">
        <v>0</v>
      </c>
      <c r="L5563" s="122">
        <v>0</v>
      </c>
      <c r="M5563" s="122">
        <v>0</v>
      </c>
      <c r="N5563" s="122">
        <v>0</v>
      </c>
      <c r="O5563" s="122">
        <v>0</v>
      </c>
      <c r="P5563" s="122">
        <v>0</v>
      </c>
      <c r="Q5563" s="122">
        <v>0</v>
      </c>
      <c r="R5563" s="122">
        <v>0</v>
      </c>
      <c r="S5563" s="122">
        <v>0</v>
      </c>
      <c r="T5563" s="122">
        <v>0</v>
      </c>
      <c r="U5563" s="122">
        <v>0</v>
      </c>
      <c r="V5563" s="122">
        <v>0</v>
      </c>
      <c r="W5563" s="122">
        <v>0</v>
      </c>
      <c r="X5563" s="122">
        <v>0</v>
      </c>
      <c r="Y5563" s="122">
        <v>0</v>
      </c>
      <c r="Z5563" s="122">
        <v>0</v>
      </c>
      <c r="AA5563" s="122">
        <v>0</v>
      </c>
      <c r="AB5563" s="122">
        <v>0</v>
      </c>
      <c r="AC5563" s="122">
        <v>0</v>
      </c>
      <c r="AD5563" s="122">
        <v>0</v>
      </c>
      <c r="AE5563" s="122">
        <v>0</v>
      </c>
      <c r="AF5563" s="122">
        <v>0</v>
      </c>
      <c r="AG5563" s="122">
        <v>0</v>
      </c>
      <c r="AH5563" s="122">
        <v>0</v>
      </c>
      <c r="AI5563" s="122">
        <v>0</v>
      </c>
      <c r="AJ5563" s="122">
        <v>0</v>
      </c>
      <c r="AK5563" s="122">
        <v>0</v>
      </c>
      <c r="AL5563" s="122">
        <v>0</v>
      </c>
    </row>
    <row r="5564" spans="1:38" hidden="1" x14ac:dyDescent="0.25">
      <c r="A5564" s="122" t="s">
        <v>2248</v>
      </c>
      <c r="B5564" s="122">
        <v>1</v>
      </c>
      <c r="C5564" s="122" t="s">
        <v>2249</v>
      </c>
      <c r="D5564" s="122" t="s">
        <v>2084</v>
      </c>
      <c r="E5564" s="122">
        <v>101</v>
      </c>
      <c r="F5564" s="122">
        <v>0</v>
      </c>
      <c r="G5564" s="122">
        <v>0</v>
      </c>
      <c r="H5564" s="122">
        <v>0</v>
      </c>
      <c r="I5564" s="122">
        <v>0</v>
      </c>
      <c r="J5564" s="122">
        <v>0</v>
      </c>
      <c r="K5564" s="122">
        <v>0</v>
      </c>
      <c r="L5564" s="122">
        <v>0</v>
      </c>
      <c r="M5564" s="122">
        <v>0</v>
      </c>
      <c r="N5564" s="122">
        <v>0</v>
      </c>
      <c r="O5564" s="122">
        <v>0</v>
      </c>
      <c r="P5564" s="122">
        <v>0</v>
      </c>
      <c r="Q5564" s="122">
        <v>0</v>
      </c>
      <c r="R5564" s="122">
        <v>0</v>
      </c>
      <c r="S5564" s="122">
        <v>0</v>
      </c>
      <c r="T5564" s="122">
        <v>0</v>
      </c>
      <c r="U5564" s="122">
        <v>0</v>
      </c>
      <c r="V5564" s="122">
        <v>0</v>
      </c>
      <c r="W5564" s="122">
        <v>0</v>
      </c>
      <c r="X5564" s="122">
        <v>0</v>
      </c>
      <c r="Y5564" s="122">
        <v>0</v>
      </c>
      <c r="Z5564" s="122">
        <v>0</v>
      </c>
      <c r="AA5564" s="122">
        <v>0</v>
      </c>
      <c r="AB5564" s="122">
        <v>0</v>
      </c>
      <c r="AC5564" s="122">
        <v>0</v>
      </c>
      <c r="AD5564" s="122">
        <v>0</v>
      </c>
      <c r="AE5564" s="122">
        <v>0</v>
      </c>
      <c r="AF5564" s="122">
        <v>0</v>
      </c>
      <c r="AG5564" s="122">
        <v>0</v>
      </c>
      <c r="AH5564" s="122">
        <v>0</v>
      </c>
      <c r="AI5564" s="122">
        <v>0</v>
      </c>
      <c r="AJ5564" s="122">
        <v>0</v>
      </c>
      <c r="AK5564" s="122">
        <v>0</v>
      </c>
      <c r="AL5564" s="122">
        <v>0</v>
      </c>
    </row>
    <row r="5565" spans="1:38" hidden="1" x14ac:dyDescent="0.25">
      <c r="A5565" s="122" t="s">
        <v>2248</v>
      </c>
      <c r="B5565" s="122">
        <v>1</v>
      </c>
      <c r="C5565" s="122" t="s">
        <v>2249</v>
      </c>
      <c r="D5565" s="122" t="s">
        <v>2085</v>
      </c>
      <c r="E5565" s="122">
        <v>101</v>
      </c>
      <c r="F5565" s="122">
        <v>0</v>
      </c>
      <c r="G5565" s="122">
        <v>0</v>
      </c>
      <c r="H5565" s="122">
        <v>0</v>
      </c>
      <c r="I5565" s="122">
        <v>0</v>
      </c>
      <c r="J5565" s="122">
        <v>0</v>
      </c>
      <c r="K5565" s="122">
        <v>0</v>
      </c>
      <c r="L5565" s="122">
        <v>0</v>
      </c>
      <c r="M5565" s="122">
        <v>0</v>
      </c>
      <c r="N5565" s="122">
        <v>0</v>
      </c>
      <c r="O5565" s="122">
        <v>0</v>
      </c>
      <c r="P5565" s="122">
        <v>0</v>
      </c>
      <c r="Q5565" s="122">
        <v>0</v>
      </c>
      <c r="R5565" s="122">
        <v>0</v>
      </c>
      <c r="S5565" s="122">
        <v>0</v>
      </c>
      <c r="T5565" s="122">
        <v>0</v>
      </c>
      <c r="U5565" s="122">
        <v>0</v>
      </c>
      <c r="V5565" s="122">
        <v>0</v>
      </c>
      <c r="W5565" s="122">
        <v>0</v>
      </c>
      <c r="X5565" s="122">
        <v>0</v>
      </c>
      <c r="Y5565" s="122">
        <v>0</v>
      </c>
      <c r="Z5565" s="122">
        <v>0</v>
      </c>
      <c r="AA5565" s="122">
        <v>0</v>
      </c>
      <c r="AB5565" s="122">
        <v>0</v>
      </c>
      <c r="AC5565" s="122">
        <v>0</v>
      </c>
      <c r="AD5565" s="122">
        <v>0</v>
      </c>
      <c r="AE5565" s="122">
        <v>0</v>
      </c>
      <c r="AF5565" s="122">
        <v>0</v>
      </c>
      <c r="AG5565" s="122">
        <v>0</v>
      </c>
      <c r="AH5565" s="122">
        <v>0</v>
      </c>
      <c r="AI5565" s="122">
        <v>0</v>
      </c>
      <c r="AJ5565" s="122">
        <v>0</v>
      </c>
      <c r="AK5565" s="122">
        <v>0</v>
      </c>
      <c r="AL5565" s="122">
        <v>0</v>
      </c>
    </row>
    <row r="5566" spans="1:38" hidden="1" x14ac:dyDescent="0.25">
      <c r="A5566" s="122" t="s">
        <v>2248</v>
      </c>
      <c r="B5566" s="122">
        <v>1</v>
      </c>
      <c r="C5566" s="122" t="s">
        <v>2249</v>
      </c>
      <c r="D5566" s="122" t="s">
        <v>2086</v>
      </c>
      <c r="E5566" s="122">
        <v>101</v>
      </c>
      <c r="F5566" s="122">
        <v>0</v>
      </c>
      <c r="G5566" s="122">
        <v>0</v>
      </c>
      <c r="H5566" s="122">
        <v>0</v>
      </c>
      <c r="I5566" s="122">
        <v>0</v>
      </c>
      <c r="J5566" s="122">
        <v>0</v>
      </c>
      <c r="K5566" s="122">
        <v>0</v>
      </c>
      <c r="L5566" s="122">
        <v>0</v>
      </c>
      <c r="M5566" s="122">
        <v>0</v>
      </c>
      <c r="N5566" s="122">
        <v>0</v>
      </c>
      <c r="O5566" s="122">
        <v>0</v>
      </c>
      <c r="P5566" s="122">
        <v>0</v>
      </c>
      <c r="Q5566" s="122">
        <v>0</v>
      </c>
      <c r="R5566" s="122">
        <v>0</v>
      </c>
      <c r="S5566" s="122">
        <v>0</v>
      </c>
      <c r="T5566" s="122">
        <v>0</v>
      </c>
      <c r="U5566" s="122">
        <v>0</v>
      </c>
      <c r="V5566" s="122">
        <v>0</v>
      </c>
      <c r="W5566" s="122">
        <v>0</v>
      </c>
      <c r="X5566" s="122">
        <v>0</v>
      </c>
      <c r="Y5566" s="122">
        <v>0</v>
      </c>
      <c r="Z5566" s="122">
        <v>0</v>
      </c>
      <c r="AA5566" s="122">
        <v>0</v>
      </c>
      <c r="AB5566" s="122">
        <v>0</v>
      </c>
      <c r="AC5566" s="122">
        <v>0</v>
      </c>
      <c r="AD5566" s="122">
        <v>0</v>
      </c>
      <c r="AE5566" s="122">
        <v>0</v>
      </c>
      <c r="AF5566" s="122">
        <v>0</v>
      </c>
      <c r="AG5566" s="122">
        <v>0</v>
      </c>
      <c r="AH5566" s="122">
        <v>0</v>
      </c>
      <c r="AI5566" s="122">
        <v>0</v>
      </c>
      <c r="AJ5566" s="122">
        <v>0</v>
      </c>
      <c r="AK5566" s="122">
        <v>0</v>
      </c>
      <c r="AL5566" s="122">
        <v>0</v>
      </c>
    </row>
    <row r="5567" spans="1:38" hidden="1" x14ac:dyDescent="0.25">
      <c r="A5567" s="122" t="s">
        <v>2248</v>
      </c>
      <c r="B5567" s="122">
        <v>1</v>
      </c>
      <c r="C5567" s="122" t="s">
        <v>2249</v>
      </c>
      <c r="D5567" s="122" t="s">
        <v>2168</v>
      </c>
      <c r="E5567" s="122">
        <v>101</v>
      </c>
      <c r="F5567" s="122">
        <v>0</v>
      </c>
      <c r="G5567" s="122">
        <v>0</v>
      </c>
      <c r="H5567" s="122">
        <v>0</v>
      </c>
      <c r="I5567" s="122">
        <v>0</v>
      </c>
      <c r="J5567" s="122">
        <v>0</v>
      </c>
      <c r="K5567" s="122">
        <v>0</v>
      </c>
      <c r="L5567" s="122">
        <v>0</v>
      </c>
      <c r="M5567" s="122">
        <v>0</v>
      </c>
      <c r="N5567" s="122">
        <v>0</v>
      </c>
      <c r="O5567" s="122">
        <v>0</v>
      </c>
      <c r="P5567" s="122">
        <v>0</v>
      </c>
      <c r="Q5567" s="122">
        <v>0</v>
      </c>
      <c r="R5567" s="122">
        <v>0</v>
      </c>
      <c r="S5567" s="122">
        <v>0</v>
      </c>
      <c r="T5567" s="122">
        <v>0</v>
      </c>
      <c r="U5567" s="122">
        <v>0</v>
      </c>
      <c r="V5567" s="122">
        <v>0</v>
      </c>
      <c r="W5567" s="122">
        <v>0</v>
      </c>
      <c r="X5567" s="122">
        <v>0</v>
      </c>
      <c r="Y5567" s="122">
        <v>0</v>
      </c>
      <c r="Z5567" s="122">
        <v>0</v>
      </c>
      <c r="AA5567" s="122">
        <v>0</v>
      </c>
      <c r="AB5567" s="122">
        <v>0</v>
      </c>
      <c r="AC5567" s="122">
        <v>0</v>
      </c>
      <c r="AD5567" s="122">
        <v>0</v>
      </c>
      <c r="AE5567" s="122">
        <v>0</v>
      </c>
      <c r="AF5567" s="122">
        <v>0</v>
      </c>
      <c r="AG5567" s="122">
        <v>0</v>
      </c>
      <c r="AH5567" s="122">
        <v>0</v>
      </c>
      <c r="AI5567" s="122">
        <v>0</v>
      </c>
      <c r="AJ5567" s="122">
        <v>0</v>
      </c>
      <c r="AK5567" s="122">
        <v>0</v>
      </c>
      <c r="AL5567" s="122">
        <v>0</v>
      </c>
    </row>
    <row r="5568" spans="1:38" hidden="1" x14ac:dyDescent="0.25">
      <c r="A5568" s="122" t="s">
        <v>2248</v>
      </c>
      <c r="B5568" s="122">
        <v>1</v>
      </c>
      <c r="C5568" s="122" t="s">
        <v>2249</v>
      </c>
      <c r="D5568" s="122" t="s">
        <v>2087</v>
      </c>
      <c r="E5568" s="122">
        <v>101</v>
      </c>
      <c r="F5568" s="122">
        <v>0</v>
      </c>
      <c r="G5568" s="122">
        <v>0</v>
      </c>
      <c r="H5568" s="122">
        <v>0</v>
      </c>
      <c r="I5568" s="122">
        <v>0</v>
      </c>
      <c r="J5568" s="122">
        <v>0</v>
      </c>
      <c r="K5568" s="122">
        <v>0</v>
      </c>
      <c r="L5568" s="122">
        <v>0</v>
      </c>
      <c r="M5568" s="122">
        <v>0</v>
      </c>
      <c r="N5568" s="122">
        <v>0</v>
      </c>
      <c r="O5568" s="122">
        <v>0</v>
      </c>
      <c r="P5568" s="122">
        <v>0</v>
      </c>
      <c r="Q5568" s="122">
        <v>0</v>
      </c>
      <c r="R5568" s="122">
        <v>0</v>
      </c>
      <c r="S5568" s="122">
        <v>0</v>
      </c>
      <c r="T5568" s="122">
        <v>0</v>
      </c>
      <c r="U5568" s="122">
        <v>0</v>
      </c>
      <c r="V5568" s="122">
        <v>0</v>
      </c>
      <c r="W5568" s="122">
        <v>0</v>
      </c>
      <c r="X5568" s="122">
        <v>0</v>
      </c>
      <c r="Y5568" s="122">
        <v>0</v>
      </c>
      <c r="Z5568" s="122">
        <v>0</v>
      </c>
      <c r="AA5568" s="122">
        <v>0</v>
      </c>
      <c r="AB5568" s="122">
        <v>0</v>
      </c>
      <c r="AC5568" s="122">
        <v>0</v>
      </c>
      <c r="AD5568" s="122">
        <v>0</v>
      </c>
      <c r="AE5568" s="122">
        <v>0</v>
      </c>
      <c r="AF5568" s="122">
        <v>0</v>
      </c>
      <c r="AG5568" s="122">
        <v>0</v>
      </c>
      <c r="AH5568" s="122">
        <v>0</v>
      </c>
      <c r="AI5568" s="122">
        <v>0</v>
      </c>
      <c r="AJ5568" s="122">
        <v>0</v>
      </c>
      <c r="AK5568" s="122">
        <v>0</v>
      </c>
      <c r="AL5568" s="122">
        <v>0</v>
      </c>
    </row>
    <row r="5569" spans="1:38" hidden="1" x14ac:dyDescent="0.25">
      <c r="A5569" s="122" t="s">
        <v>2248</v>
      </c>
      <c r="B5569" s="122">
        <v>1</v>
      </c>
      <c r="C5569" s="122" t="s">
        <v>2249</v>
      </c>
      <c r="D5569" s="122" t="s">
        <v>2134</v>
      </c>
      <c r="E5569" s="122">
        <v>101</v>
      </c>
      <c r="F5569" s="122">
        <v>0</v>
      </c>
      <c r="G5569" s="122">
        <v>0</v>
      </c>
      <c r="H5569" s="122">
        <v>0</v>
      </c>
      <c r="I5569" s="122">
        <v>0</v>
      </c>
      <c r="J5569" s="122">
        <v>0</v>
      </c>
      <c r="K5569" s="122">
        <v>0</v>
      </c>
      <c r="L5569" s="122">
        <v>0</v>
      </c>
      <c r="M5569" s="122">
        <v>0</v>
      </c>
      <c r="N5569" s="122">
        <v>0</v>
      </c>
      <c r="O5569" s="122">
        <v>0</v>
      </c>
      <c r="P5569" s="122">
        <v>0</v>
      </c>
      <c r="Q5569" s="122">
        <v>0</v>
      </c>
      <c r="R5569" s="122">
        <v>0</v>
      </c>
      <c r="S5569" s="122">
        <v>0</v>
      </c>
      <c r="T5569" s="122">
        <v>0</v>
      </c>
      <c r="U5569" s="122">
        <v>0</v>
      </c>
      <c r="V5569" s="122">
        <v>0</v>
      </c>
      <c r="W5569" s="122">
        <v>0</v>
      </c>
      <c r="X5569" s="122">
        <v>0</v>
      </c>
      <c r="Y5569" s="122">
        <v>0</v>
      </c>
      <c r="Z5569" s="122">
        <v>0</v>
      </c>
      <c r="AA5569" s="122">
        <v>0</v>
      </c>
      <c r="AB5569" s="122">
        <v>0</v>
      </c>
      <c r="AC5569" s="122">
        <v>0</v>
      </c>
      <c r="AD5569" s="122">
        <v>0</v>
      </c>
      <c r="AE5569" s="122">
        <v>0</v>
      </c>
      <c r="AF5569" s="122">
        <v>0</v>
      </c>
      <c r="AG5569" s="122">
        <v>0</v>
      </c>
      <c r="AH5569" s="122">
        <v>0</v>
      </c>
      <c r="AI5569" s="122">
        <v>0</v>
      </c>
      <c r="AJ5569" s="122">
        <v>0</v>
      </c>
      <c r="AK5569" s="122">
        <v>0</v>
      </c>
      <c r="AL5569" s="122">
        <v>0</v>
      </c>
    </row>
    <row r="5570" spans="1:38" hidden="1" x14ac:dyDescent="0.25">
      <c r="A5570" s="122" t="s">
        <v>2248</v>
      </c>
      <c r="B5570" s="122">
        <v>1</v>
      </c>
      <c r="C5570" s="122" t="s">
        <v>2249</v>
      </c>
      <c r="D5570" s="122" t="s">
        <v>2088</v>
      </c>
      <c r="E5570" s="122">
        <v>101</v>
      </c>
      <c r="F5570" s="122">
        <v>0</v>
      </c>
      <c r="G5570" s="122">
        <v>0</v>
      </c>
      <c r="H5570" s="122">
        <v>0</v>
      </c>
      <c r="I5570" s="122">
        <v>0</v>
      </c>
      <c r="J5570" s="122">
        <v>0</v>
      </c>
      <c r="K5570" s="122">
        <v>0</v>
      </c>
      <c r="L5570" s="122">
        <v>0</v>
      </c>
      <c r="M5570" s="122">
        <v>0</v>
      </c>
      <c r="N5570" s="122">
        <v>0</v>
      </c>
      <c r="O5570" s="122">
        <v>0</v>
      </c>
      <c r="P5570" s="122">
        <v>0</v>
      </c>
      <c r="Q5570" s="122">
        <v>0</v>
      </c>
      <c r="R5570" s="122">
        <v>0</v>
      </c>
      <c r="S5570" s="122">
        <v>0</v>
      </c>
      <c r="T5570" s="122">
        <v>0</v>
      </c>
      <c r="U5570" s="122">
        <v>0</v>
      </c>
      <c r="V5570" s="122">
        <v>0</v>
      </c>
      <c r="W5570" s="122">
        <v>0</v>
      </c>
      <c r="X5570" s="122">
        <v>0</v>
      </c>
      <c r="Y5570" s="122">
        <v>0</v>
      </c>
      <c r="Z5570" s="122">
        <v>0</v>
      </c>
      <c r="AA5570" s="122">
        <v>0</v>
      </c>
      <c r="AB5570" s="122">
        <v>0</v>
      </c>
      <c r="AC5570" s="122">
        <v>0</v>
      </c>
      <c r="AD5570" s="122">
        <v>0</v>
      </c>
      <c r="AE5570" s="122">
        <v>0</v>
      </c>
      <c r="AF5570" s="122">
        <v>0</v>
      </c>
      <c r="AG5570" s="122">
        <v>0</v>
      </c>
      <c r="AH5570" s="122">
        <v>0</v>
      </c>
      <c r="AI5570" s="122">
        <v>0</v>
      </c>
      <c r="AJ5570" s="122">
        <v>0</v>
      </c>
      <c r="AK5570" s="122">
        <v>0</v>
      </c>
      <c r="AL5570" s="122">
        <v>0</v>
      </c>
    </row>
    <row r="5571" spans="1:38" hidden="1" x14ac:dyDescent="0.25">
      <c r="A5571" s="122" t="s">
        <v>2248</v>
      </c>
      <c r="B5571" s="122">
        <v>1</v>
      </c>
      <c r="C5571" s="122" t="s">
        <v>2249</v>
      </c>
      <c r="D5571" s="122" t="s">
        <v>2089</v>
      </c>
      <c r="E5571" s="122">
        <v>101</v>
      </c>
      <c r="F5571" s="122">
        <v>0</v>
      </c>
      <c r="G5571" s="122">
        <v>0</v>
      </c>
      <c r="H5571" s="122">
        <v>0</v>
      </c>
      <c r="I5571" s="122">
        <v>0</v>
      </c>
      <c r="J5571" s="122">
        <v>0</v>
      </c>
      <c r="K5571" s="122">
        <v>0</v>
      </c>
      <c r="L5571" s="122">
        <v>0</v>
      </c>
      <c r="M5571" s="122">
        <v>0</v>
      </c>
      <c r="N5571" s="122">
        <v>0</v>
      </c>
      <c r="O5571" s="122">
        <v>0</v>
      </c>
      <c r="P5571" s="122">
        <v>0</v>
      </c>
      <c r="Q5571" s="122">
        <v>0</v>
      </c>
      <c r="R5571" s="122">
        <v>0</v>
      </c>
      <c r="S5571" s="122">
        <v>0</v>
      </c>
      <c r="T5571" s="122">
        <v>0</v>
      </c>
      <c r="U5571" s="122">
        <v>0</v>
      </c>
      <c r="V5571" s="122">
        <v>0</v>
      </c>
      <c r="W5571" s="122">
        <v>0</v>
      </c>
      <c r="X5571" s="122">
        <v>0</v>
      </c>
      <c r="Y5571" s="122">
        <v>0</v>
      </c>
      <c r="Z5571" s="122">
        <v>0</v>
      </c>
      <c r="AA5571" s="122">
        <v>0</v>
      </c>
      <c r="AB5571" s="122">
        <v>0</v>
      </c>
      <c r="AC5571" s="122">
        <v>0</v>
      </c>
      <c r="AD5571" s="122">
        <v>0</v>
      </c>
      <c r="AE5571" s="122">
        <v>0</v>
      </c>
      <c r="AF5571" s="122">
        <v>0</v>
      </c>
      <c r="AG5571" s="122">
        <v>0</v>
      </c>
      <c r="AH5571" s="122">
        <v>0</v>
      </c>
      <c r="AI5571" s="122">
        <v>0</v>
      </c>
      <c r="AJ5571" s="122">
        <v>0</v>
      </c>
      <c r="AK5571" s="122">
        <v>0</v>
      </c>
      <c r="AL5571" s="122">
        <v>0</v>
      </c>
    </row>
    <row r="5572" spans="1:38" hidden="1" x14ac:dyDescent="0.25">
      <c r="A5572" s="122" t="s">
        <v>2248</v>
      </c>
      <c r="B5572" s="122">
        <v>1</v>
      </c>
      <c r="C5572" s="122" t="s">
        <v>2249</v>
      </c>
      <c r="D5572" s="122" t="s">
        <v>2090</v>
      </c>
      <c r="E5572" s="122">
        <v>101</v>
      </c>
      <c r="F5572" s="122">
        <v>0</v>
      </c>
      <c r="G5572" s="122">
        <v>0</v>
      </c>
      <c r="H5572" s="122">
        <v>0</v>
      </c>
      <c r="I5572" s="122">
        <v>0</v>
      </c>
      <c r="J5572" s="122">
        <v>0</v>
      </c>
      <c r="K5572" s="122">
        <v>0</v>
      </c>
      <c r="L5572" s="122">
        <v>0</v>
      </c>
      <c r="M5572" s="122">
        <v>0</v>
      </c>
      <c r="N5572" s="122">
        <v>0</v>
      </c>
      <c r="O5572" s="122">
        <v>0</v>
      </c>
      <c r="P5572" s="122">
        <v>0</v>
      </c>
      <c r="Q5572" s="122">
        <v>0</v>
      </c>
      <c r="R5572" s="122">
        <v>0</v>
      </c>
      <c r="S5572" s="122">
        <v>0</v>
      </c>
      <c r="T5572" s="122">
        <v>0</v>
      </c>
      <c r="U5572" s="122">
        <v>0</v>
      </c>
      <c r="V5572" s="122">
        <v>0</v>
      </c>
      <c r="W5572" s="122">
        <v>0</v>
      </c>
      <c r="X5572" s="122">
        <v>0</v>
      </c>
      <c r="Y5572" s="122">
        <v>0</v>
      </c>
      <c r="Z5572" s="122">
        <v>0</v>
      </c>
      <c r="AA5572" s="122">
        <v>0</v>
      </c>
      <c r="AB5572" s="122">
        <v>0</v>
      </c>
      <c r="AC5572" s="122">
        <v>0</v>
      </c>
      <c r="AD5572" s="122">
        <v>0</v>
      </c>
      <c r="AE5572" s="122">
        <v>0</v>
      </c>
      <c r="AF5572" s="122">
        <v>0</v>
      </c>
      <c r="AG5572" s="122">
        <v>0</v>
      </c>
      <c r="AH5572" s="122">
        <v>0</v>
      </c>
      <c r="AI5572" s="122">
        <v>0</v>
      </c>
      <c r="AJ5572" s="122">
        <v>0</v>
      </c>
      <c r="AK5572" s="122">
        <v>0</v>
      </c>
      <c r="AL5572" s="122">
        <v>0</v>
      </c>
    </row>
    <row r="5573" spans="1:38" hidden="1" x14ac:dyDescent="0.25">
      <c r="A5573" s="122" t="s">
        <v>2248</v>
      </c>
      <c r="B5573" s="122">
        <v>1</v>
      </c>
      <c r="C5573" s="122" t="s">
        <v>2249</v>
      </c>
      <c r="D5573" s="122" t="s">
        <v>2091</v>
      </c>
      <c r="E5573" s="122">
        <v>101</v>
      </c>
      <c r="F5573" s="122">
        <v>1.08512903695</v>
      </c>
      <c r="G5573" s="122">
        <v>1.0311803525000001</v>
      </c>
      <c r="H5573" s="122">
        <v>1.0875849044499999</v>
      </c>
      <c r="I5573" s="122">
        <v>1.10861998945</v>
      </c>
      <c r="J5573" s="122">
        <v>1.0828476898499999</v>
      </c>
      <c r="K5573" s="122">
        <v>1.1225026120999999</v>
      </c>
      <c r="L5573" s="122">
        <v>1.3165490117</v>
      </c>
      <c r="M5573" s="122">
        <v>1.26294187625</v>
      </c>
      <c r="N5573" s="122">
        <v>1.13025728075</v>
      </c>
      <c r="O5573" s="122">
        <v>1.00554659245</v>
      </c>
      <c r="P5573" s="122">
        <v>0.46430037815000003</v>
      </c>
      <c r="Q5573" s="122">
        <v>0.34089607129999999</v>
      </c>
      <c r="R5573" s="122">
        <v>0.38379429669999998</v>
      </c>
      <c r="S5573" s="122">
        <v>0.35583950510000001</v>
      </c>
      <c r="T5573" s="122">
        <v>0.39641896199999999</v>
      </c>
      <c r="U5573" s="122">
        <v>0.40191540284999999</v>
      </c>
      <c r="V5573" s="122">
        <v>0.38038670035</v>
      </c>
      <c r="W5573" s="122">
        <v>0.23748649035</v>
      </c>
      <c r="X5573" s="122">
        <v>0.18484539994999999</v>
      </c>
      <c r="Y5573" s="122">
        <v>0.14510910190000001</v>
      </c>
      <c r="Z5573" s="122">
        <v>0.19103175380000001</v>
      </c>
      <c r="AA5573" s="122">
        <v>0.2386670763</v>
      </c>
      <c r="AB5573" s="122">
        <v>0.26131553499999999</v>
      </c>
      <c r="AC5573" s="122">
        <v>0.19858592985000001</v>
      </c>
      <c r="AD5573" s="122">
        <v>0.21055165749999999</v>
      </c>
      <c r="AE5573" s="122">
        <v>0.23170957465</v>
      </c>
      <c r="AF5573" s="122">
        <v>0.19941710604999999</v>
      </c>
      <c r="AG5573" s="122">
        <v>0.20023860025000001</v>
      </c>
      <c r="AH5573" s="122">
        <v>0.22198001065</v>
      </c>
      <c r="AI5573" s="122">
        <v>0.19348839209999999</v>
      </c>
      <c r="AJ5573" s="122">
        <v>0.17839140695</v>
      </c>
      <c r="AK5573" s="122">
        <v>0.24466624795</v>
      </c>
      <c r="AL5573" s="122">
        <v>0</v>
      </c>
    </row>
    <row r="5574" spans="1:38" hidden="1" x14ac:dyDescent="0.25">
      <c r="A5574" s="122" t="s">
        <v>2248</v>
      </c>
      <c r="B5574" s="122">
        <v>1</v>
      </c>
      <c r="C5574" s="122" t="s">
        <v>2249</v>
      </c>
      <c r="D5574" s="122" t="s">
        <v>2092</v>
      </c>
      <c r="E5574" s="122">
        <v>101</v>
      </c>
      <c r="F5574" s="122">
        <v>0</v>
      </c>
      <c r="G5574" s="122">
        <v>0</v>
      </c>
      <c r="H5574" s="122">
        <v>0</v>
      </c>
      <c r="I5574" s="122">
        <v>0</v>
      </c>
      <c r="J5574" s="122">
        <v>0</v>
      </c>
      <c r="K5574" s="122">
        <v>0</v>
      </c>
      <c r="L5574" s="122">
        <v>0</v>
      </c>
      <c r="M5574" s="122">
        <v>0</v>
      </c>
      <c r="N5574" s="122">
        <v>0</v>
      </c>
      <c r="O5574" s="122">
        <v>0</v>
      </c>
      <c r="P5574" s="122">
        <v>0</v>
      </c>
      <c r="Q5574" s="122">
        <v>0.57250599420000003</v>
      </c>
      <c r="R5574" s="122">
        <v>0.57614368375000002</v>
      </c>
      <c r="S5574" s="122">
        <v>0.56910749000000005</v>
      </c>
      <c r="T5574" s="122">
        <v>0.25524593620000002</v>
      </c>
      <c r="U5574" s="122">
        <v>0.1973334621</v>
      </c>
      <c r="V5574" s="122">
        <v>0.27710423560000003</v>
      </c>
      <c r="W5574" s="122">
        <v>0.26697911725000001</v>
      </c>
      <c r="X5574" s="122">
        <v>0.13255275345</v>
      </c>
      <c r="Y5574" s="122">
        <v>4.86776368E-2</v>
      </c>
      <c r="Z5574" s="122">
        <v>8.8055219099999998E-2</v>
      </c>
      <c r="AA5574" s="122">
        <v>0.13371317169999999</v>
      </c>
      <c r="AB5574" s="122">
        <v>0.11734943785</v>
      </c>
      <c r="AC5574" s="122">
        <v>0.15403011550000001</v>
      </c>
      <c r="AD5574" s="122">
        <v>0.15704310925000001</v>
      </c>
      <c r="AE5574" s="122">
        <v>0.18707954730000001</v>
      </c>
      <c r="AF5574" s="122">
        <v>0.27416267480000001</v>
      </c>
      <c r="AG5574" s="122">
        <v>0.22056638695</v>
      </c>
      <c r="AH5574" s="122">
        <v>0.24144630380000001</v>
      </c>
      <c r="AI5574" s="122">
        <v>0.35503364780000002</v>
      </c>
      <c r="AJ5574" s="122">
        <v>0.36427079044999999</v>
      </c>
      <c r="AK5574" s="122">
        <v>0.43620637255</v>
      </c>
      <c r="AL5574" s="122">
        <v>0</v>
      </c>
    </row>
    <row r="5575" spans="1:38" hidden="1" x14ac:dyDescent="0.25">
      <c r="A5575" s="122" t="s">
        <v>2248</v>
      </c>
      <c r="B5575" s="122">
        <v>1</v>
      </c>
      <c r="C5575" s="122" t="s">
        <v>2249</v>
      </c>
      <c r="D5575" s="122" t="s">
        <v>2093</v>
      </c>
      <c r="E5575" s="122">
        <v>101</v>
      </c>
      <c r="F5575" s="122">
        <v>0</v>
      </c>
      <c r="G5575" s="122">
        <v>0</v>
      </c>
      <c r="H5575" s="122">
        <v>0</v>
      </c>
      <c r="I5575" s="122">
        <v>0</v>
      </c>
      <c r="J5575" s="122">
        <v>0</v>
      </c>
      <c r="K5575" s="122">
        <v>0</v>
      </c>
      <c r="L5575" s="122">
        <v>0</v>
      </c>
      <c r="M5575" s="122">
        <v>0</v>
      </c>
      <c r="N5575" s="122">
        <v>0</v>
      </c>
      <c r="O5575" s="122">
        <v>0</v>
      </c>
      <c r="P5575" s="122">
        <v>0</v>
      </c>
      <c r="Q5575" s="122">
        <v>0</v>
      </c>
      <c r="R5575" s="122">
        <v>0</v>
      </c>
      <c r="S5575" s="122">
        <v>0</v>
      </c>
      <c r="T5575" s="122">
        <v>0</v>
      </c>
      <c r="U5575" s="122">
        <v>0</v>
      </c>
      <c r="V5575" s="122">
        <v>0</v>
      </c>
      <c r="W5575" s="122">
        <v>0</v>
      </c>
      <c r="X5575" s="122">
        <v>0</v>
      </c>
      <c r="Y5575" s="122">
        <v>0</v>
      </c>
      <c r="Z5575" s="122">
        <v>0</v>
      </c>
      <c r="AA5575" s="122">
        <v>0</v>
      </c>
      <c r="AB5575" s="122">
        <v>0</v>
      </c>
      <c r="AC5575" s="122">
        <v>0</v>
      </c>
      <c r="AD5575" s="122">
        <v>0</v>
      </c>
      <c r="AE5575" s="122">
        <v>0</v>
      </c>
      <c r="AF5575" s="122">
        <v>0</v>
      </c>
      <c r="AG5575" s="122">
        <v>0</v>
      </c>
      <c r="AH5575" s="122">
        <v>0</v>
      </c>
      <c r="AI5575" s="122">
        <v>0</v>
      </c>
      <c r="AJ5575" s="122">
        <v>0</v>
      </c>
      <c r="AK5575" s="122">
        <v>0</v>
      </c>
      <c r="AL5575" s="122">
        <v>0</v>
      </c>
    </row>
    <row r="5576" spans="1:38" hidden="1" x14ac:dyDescent="0.25">
      <c r="A5576" s="122" t="s">
        <v>2248</v>
      </c>
      <c r="B5576" s="122">
        <v>1</v>
      </c>
      <c r="C5576" s="122" t="s">
        <v>2249</v>
      </c>
      <c r="D5576" s="122" t="s">
        <v>2094</v>
      </c>
      <c r="E5576" s="122">
        <v>101</v>
      </c>
      <c r="F5576" s="122">
        <v>0</v>
      </c>
      <c r="G5576" s="122">
        <v>0</v>
      </c>
      <c r="H5576" s="122">
        <v>0</v>
      </c>
      <c r="I5576" s="122">
        <v>0</v>
      </c>
      <c r="J5576" s="122">
        <v>0</v>
      </c>
      <c r="K5576" s="122">
        <v>0</v>
      </c>
      <c r="L5576" s="122">
        <v>0</v>
      </c>
      <c r="M5576" s="122">
        <v>0</v>
      </c>
      <c r="N5576" s="122">
        <v>0</v>
      </c>
      <c r="O5576" s="122">
        <v>0</v>
      </c>
      <c r="P5576" s="122">
        <v>0</v>
      </c>
      <c r="Q5576" s="122">
        <v>0</v>
      </c>
      <c r="R5576" s="122">
        <v>0</v>
      </c>
      <c r="S5576" s="122">
        <v>0</v>
      </c>
      <c r="T5576" s="122">
        <v>0</v>
      </c>
      <c r="U5576" s="122">
        <v>0</v>
      </c>
      <c r="V5576" s="122">
        <v>0</v>
      </c>
      <c r="W5576" s="122">
        <v>0</v>
      </c>
      <c r="X5576" s="122">
        <v>0</v>
      </c>
      <c r="Y5576" s="122">
        <v>0</v>
      </c>
      <c r="Z5576" s="122">
        <v>0</v>
      </c>
      <c r="AA5576" s="122">
        <v>0</v>
      </c>
      <c r="AB5576" s="122">
        <v>0</v>
      </c>
      <c r="AC5576" s="122">
        <v>0</v>
      </c>
      <c r="AD5576" s="122">
        <v>0</v>
      </c>
      <c r="AE5576" s="122">
        <v>0</v>
      </c>
      <c r="AF5576" s="122">
        <v>0</v>
      </c>
      <c r="AG5576" s="122">
        <v>0</v>
      </c>
      <c r="AH5576" s="122">
        <v>0</v>
      </c>
      <c r="AI5576" s="122">
        <v>0</v>
      </c>
      <c r="AJ5576" s="122">
        <v>0</v>
      </c>
      <c r="AK5576" s="122">
        <v>0</v>
      </c>
      <c r="AL5576" s="122">
        <v>0</v>
      </c>
    </row>
    <row r="5577" spans="1:38" hidden="1" x14ac:dyDescent="0.25">
      <c r="A5577" s="122" t="s">
        <v>2248</v>
      </c>
      <c r="B5577" s="122">
        <v>1</v>
      </c>
      <c r="C5577" s="122" t="s">
        <v>2249</v>
      </c>
      <c r="D5577" s="122" t="s">
        <v>2095</v>
      </c>
      <c r="E5577" s="122">
        <v>101</v>
      </c>
      <c r="F5577" s="122">
        <v>0</v>
      </c>
      <c r="G5577" s="122">
        <v>0</v>
      </c>
      <c r="H5577" s="122">
        <v>0</v>
      </c>
      <c r="I5577" s="122">
        <v>0</v>
      </c>
      <c r="J5577" s="122">
        <v>0</v>
      </c>
      <c r="K5577" s="122">
        <v>0</v>
      </c>
      <c r="L5577" s="122">
        <v>0</v>
      </c>
      <c r="M5577" s="122">
        <v>0</v>
      </c>
      <c r="N5577" s="122">
        <v>0</v>
      </c>
      <c r="O5577" s="122">
        <v>0</v>
      </c>
      <c r="P5577" s="122">
        <v>0</v>
      </c>
      <c r="Q5577" s="122">
        <v>0</v>
      </c>
      <c r="R5577" s="122">
        <v>0</v>
      </c>
      <c r="S5577" s="122">
        <v>0</v>
      </c>
      <c r="T5577" s="122">
        <v>0</v>
      </c>
      <c r="U5577" s="122">
        <v>0</v>
      </c>
      <c r="V5577" s="122">
        <v>0</v>
      </c>
      <c r="W5577" s="122">
        <v>0</v>
      </c>
      <c r="X5577" s="122">
        <v>0</v>
      </c>
      <c r="Y5577" s="122">
        <v>0</v>
      </c>
      <c r="Z5577" s="122">
        <v>0</v>
      </c>
      <c r="AA5577" s="122">
        <v>0</v>
      </c>
      <c r="AB5577" s="122">
        <v>0</v>
      </c>
      <c r="AC5577" s="122">
        <v>0</v>
      </c>
      <c r="AD5577" s="122">
        <v>0</v>
      </c>
      <c r="AE5577" s="122">
        <v>0</v>
      </c>
      <c r="AF5577" s="122">
        <v>0</v>
      </c>
      <c r="AG5577" s="122">
        <v>0</v>
      </c>
      <c r="AH5577" s="122">
        <v>0</v>
      </c>
      <c r="AI5577" s="122">
        <v>0</v>
      </c>
      <c r="AJ5577" s="122">
        <v>0</v>
      </c>
      <c r="AK5577" s="122">
        <v>0</v>
      </c>
      <c r="AL5577" s="122">
        <v>0</v>
      </c>
    </row>
    <row r="5578" spans="1:38" hidden="1" x14ac:dyDescent="0.25">
      <c r="A5578" s="122" t="s">
        <v>2248</v>
      </c>
      <c r="B5578" s="122">
        <v>1</v>
      </c>
      <c r="C5578" s="122" t="s">
        <v>2249</v>
      </c>
      <c r="D5578" s="122" t="s">
        <v>2096</v>
      </c>
      <c r="E5578" s="122">
        <v>101</v>
      </c>
      <c r="F5578" s="122">
        <v>0</v>
      </c>
      <c r="G5578" s="122">
        <v>0</v>
      </c>
      <c r="H5578" s="122">
        <v>0</v>
      </c>
      <c r="I5578" s="122">
        <v>0</v>
      </c>
      <c r="J5578" s="122">
        <v>0</v>
      </c>
      <c r="K5578" s="122">
        <v>0</v>
      </c>
      <c r="L5578" s="122">
        <v>0</v>
      </c>
      <c r="M5578" s="122">
        <v>0</v>
      </c>
      <c r="N5578" s="122">
        <v>0</v>
      </c>
      <c r="O5578" s="122">
        <v>0</v>
      </c>
      <c r="P5578" s="122">
        <v>0</v>
      </c>
      <c r="Q5578" s="122">
        <v>0</v>
      </c>
      <c r="R5578" s="122">
        <v>0</v>
      </c>
      <c r="S5578" s="122">
        <v>0</v>
      </c>
      <c r="T5578" s="122">
        <v>0</v>
      </c>
      <c r="U5578" s="122">
        <v>0</v>
      </c>
      <c r="V5578" s="122">
        <v>0</v>
      </c>
      <c r="W5578" s="122">
        <v>0</v>
      </c>
      <c r="X5578" s="122">
        <v>0</v>
      </c>
      <c r="Y5578" s="122">
        <v>0</v>
      </c>
      <c r="Z5578" s="122">
        <v>0</v>
      </c>
      <c r="AA5578" s="122">
        <v>0</v>
      </c>
      <c r="AB5578" s="122">
        <v>0</v>
      </c>
      <c r="AC5578" s="122">
        <v>0</v>
      </c>
      <c r="AD5578" s="122">
        <v>0</v>
      </c>
      <c r="AE5578" s="122">
        <v>0</v>
      </c>
      <c r="AF5578" s="122">
        <v>0</v>
      </c>
      <c r="AG5578" s="122">
        <v>0</v>
      </c>
      <c r="AH5578" s="122">
        <v>0</v>
      </c>
      <c r="AI5578" s="122">
        <v>0</v>
      </c>
      <c r="AJ5578" s="122">
        <v>0</v>
      </c>
      <c r="AK5578" s="122">
        <v>0</v>
      </c>
      <c r="AL5578" s="122">
        <v>0</v>
      </c>
    </row>
    <row r="5579" spans="1:38" hidden="1" x14ac:dyDescent="0.25">
      <c r="A5579" s="122" t="s">
        <v>2248</v>
      </c>
      <c r="B5579" s="122">
        <v>1</v>
      </c>
      <c r="C5579" s="122" t="s">
        <v>2249</v>
      </c>
      <c r="D5579" s="122" t="s">
        <v>2097</v>
      </c>
      <c r="E5579" s="122">
        <v>101</v>
      </c>
      <c r="F5579" s="122">
        <v>0</v>
      </c>
      <c r="G5579" s="122">
        <v>0</v>
      </c>
      <c r="H5579" s="122">
        <v>0</v>
      </c>
      <c r="I5579" s="122">
        <v>0</v>
      </c>
      <c r="J5579" s="122">
        <v>0</v>
      </c>
      <c r="K5579" s="122">
        <v>0</v>
      </c>
      <c r="L5579" s="122">
        <v>0</v>
      </c>
      <c r="M5579" s="122">
        <v>0</v>
      </c>
      <c r="N5579" s="122">
        <v>0</v>
      </c>
      <c r="O5579" s="122">
        <v>0</v>
      </c>
      <c r="P5579" s="122">
        <v>0</v>
      </c>
      <c r="Q5579" s="122">
        <v>0</v>
      </c>
      <c r="R5579" s="122">
        <v>0</v>
      </c>
      <c r="S5579" s="122">
        <v>0</v>
      </c>
      <c r="T5579" s="122">
        <v>0</v>
      </c>
      <c r="U5579" s="122">
        <v>0</v>
      </c>
      <c r="V5579" s="122">
        <v>0</v>
      </c>
      <c r="W5579" s="122">
        <v>0</v>
      </c>
      <c r="X5579" s="122">
        <v>0</v>
      </c>
      <c r="Y5579" s="122">
        <v>0</v>
      </c>
      <c r="Z5579" s="122">
        <v>0</v>
      </c>
      <c r="AA5579" s="122">
        <v>0</v>
      </c>
      <c r="AB5579" s="122">
        <v>0</v>
      </c>
      <c r="AC5579" s="122">
        <v>0</v>
      </c>
      <c r="AD5579" s="122">
        <v>0</v>
      </c>
      <c r="AE5579" s="122">
        <v>0</v>
      </c>
      <c r="AF5579" s="122">
        <v>0</v>
      </c>
      <c r="AG5579" s="122">
        <v>0</v>
      </c>
      <c r="AH5579" s="122">
        <v>0</v>
      </c>
      <c r="AI5579" s="122">
        <v>0</v>
      </c>
      <c r="AJ5579" s="122">
        <v>0</v>
      </c>
      <c r="AK5579" s="122">
        <v>0</v>
      </c>
      <c r="AL5579" s="122">
        <v>0</v>
      </c>
    </row>
    <row r="5580" spans="1:38" hidden="1" x14ac:dyDescent="0.25">
      <c r="A5580" s="122" t="s">
        <v>2248</v>
      </c>
      <c r="B5580" s="122">
        <v>1</v>
      </c>
      <c r="C5580" s="122" t="s">
        <v>2249</v>
      </c>
      <c r="D5580" s="122" t="s">
        <v>2098</v>
      </c>
      <c r="E5580" s="122">
        <v>101</v>
      </c>
      <c r="F5580" s="122">
        <v>0</v>
      </c>
      <c r="G5580" s="122">
        <v>0</v>
      </c>
      <c r="H5580" s="122">
        <v>0</v>
      </c>
      <c r="I5580" s="122">
        <v>0</v>
      </c>
      <c r="J5580" s="122">
        <v>0</v>
      </c>
      <c r="K5580" s="122">
        <v>0</v>
      </c>
      <c r="L5580" s="122">
        <v>0</v>
      </c>
      <c r="M5580" s="122">
        <v>0</v>
      </c>
      <c r="N5580" s="122">
        <v>0</v>
      </c>
      <c r="O5580" s="122">
        <v>0</v>
      </c>
      <c r="P5580" s="122">
        <v>0</v>
      </c>
      <c r="Q5580" s="122">
        <v>0</v>
      </c>
      <c r="R5580" s="122">
        <v>0</v>
      </c>
      <c r="S5580" s="122">
        <v>0</v>
      </c>
      <c r="T5580" s="122">
        <v>0</v>
      </c>
      <c r="U5580" s="122">
        <v>0</v>
      </c>
      <c r="V5580" s="122">
        <v>0</v>
      </c>
      <c r="W5580" s="122">
        <v>0</v>
      </c>
      <c r="X5580" s="122">
        <v>0</v>
      </c>
      <c r="Y5580" s="122">
        <v>0</v>
      </c>
      <c r="Z5580" s="122">
        <v>0</v>
      </c>
      <c r="AA5580" s="122">
        <v>0</v>
      </c>
      <c r="AB5580" s="122">
        <v>0</v>
      </c>
      <c r="AC5580" s="122">
        <v>0</v>
      </c>
      <c r="AD5580" s="122">
        <v>0</v>
      </c>
      <c r="AE5580" s="122">
        <v>0</v>
      </c>
      <c r="AF5580" s="122">
        <v>0</v>
      </c>
      <c r="AG5580" s="122">
        <v>0</v>
      </c>
      <c r="AH5580" s="122">
        <v>0</v>
      </c>
      <c r="AI5580" s="122">
        <v>0</v>
      </c>
      <c r="AJ5580" s="122">
        <v>0</v>
      </c>
      <c r="AK5580" s="122">
        <v>0</v>
      </c>
      <c r="AL5580" s="122">
        <v>0</v>
      </c>
    </row>
    <row r="5581" spans="1:38" hidden="1" x14ac:dyDescent="0.25">
      <c r="A5581" s="122" t="s">
        <v>2248</v>
      </c>
      <c r="B5581" s="122">
        <v>1</v>
      </c>
      <c r="C5581" s="122" t="s">
        <v>2249</v>
      </c>
      <c r="D5581" s="122" t="s">
        <v>2169</v>
      </c>
      <c r="E5581" s="122">
        <v>101</v>
      </c>
      <c r="F5581" s="122">
        <v>0</v>
      </c>
      <c r="G5581" s="122">
        <v>0</v>
      </c>
      <c r="H5581" s="122">
        <v>0</v>
      </c>
      <c r="I5581" s="122">
        <v>0</v>
      </c>
      <c r="J5581" s="122">
        <v>0</v>
      </c>
      <c r="K5581" s="122">
        <v>0</v>
      </c>
      <c r="L5581" s="122">
        <v>0</v>
      </c>
      <c r="M5581" s="122">
        <v>0</v>
      </c>
      <c r="N5581" s="122">
        <v>0</v>
      </c>
      <c r="O5581" s="122">
        <v>0</v>
      </c>
      <c r="P5581" s="122">
        <v>0</v>
      </c>
      <c r="Q5581" s="122">
        <v>0</v>
      </c>
      <c r="R5581" s="122">
        <v>0</v>
      </c>
      <c r="S5581" s="122">
        <v>0</v>
      </c>
      <c r="T5581" s="122">
        <v>0</v>
      </c>
      <c r="U5581" s="122">
        <v>0</v>
      </c>
      <c r="V5581" s="122">
        <v>0</v>
      </c>
      <c r="W5581" s="122">
        <v>0</v>
      </c>
      <c r="X5581" s="122">
        <v>0</v>
      </c>
      <c r="Y5581" s="122">
        <v>0</v>
      </c>
      <c r="Z5581" s="122">
        <v>0</v>
      </c>
      <c r="AA5581" s="122">
        <v>0</v>
      </c>
      <c r="AB5581" s="122">
        <v>0</v>
      </c>
      <c r="AC5581" s="122">
        <v>0</v>
      </c>
      <c r="AD5581" s="122">
        <v>0</v>
      </c>
      <c r="AE5581" s="122">
        <v>0</v>
      </c>
      <c r="AF5581" s="122">
        <v>0</v>
      </c>
      <c r="AG5581" s="122">
        <v>0</v>
      </c>
      <c r="AH5581" s="122">
        <v>0</v>
      </c>
      <c r="AI5581" s="122">
        <v>0</v>
      </c>
      <c r="AJ5581" s="122">
        <v>0</v>
      </c>
      <c r="AK5581" s="122">
        <v>0</v>
      </c>
      <c r="AL5581" s="122">
        <v>0</v>
      </c>
    </row>
    <row r="5582" spans="1:38" hidden="1" x14ac:dyDescent="0.25">
      <c r="A5582" s="122" t="s">
        <v>2248</v>
      </c>
      <c r="B5582" s="122">
        <v>1</v>
      </c>
      <c r="C5582" s="122" t="s">
        <v>2249</v>
      </c>
      <c r="D5582" s="122" t="s">
        <v>2099</v>
      </c>
      <c r="E5582" s="122">
        <v>101</v>
      </c>
      <c r="F5582" s="122">
        <v>0.35831251115000001</v>
      </c>
      <c r="G5582" s="122">
        <v>0.34049851240000001</v>
      </c>
      <c r="H5582" s="122">
        <v>0.35912344445</v>
      </c>
      <c r="I5582" s="122">
        <v>0.36606928775000003</v>
      </c>
      <c r="J5582" s="122">
        <v>0.35755920455000001</v>
      </c>
      <c r="K5582" s="122">
        <v>0.37065336695000001</v>
      </c>
      <c r="L5582" s="122">
        <v>0.43472800634999997</v>
      </c>
      <c r="M5582" s="122">
        <v>0.41702678645000002</v>
      </c>
      <c r="N5582" s="122">
        <v>0.37321397865</v>
      </c>
      <c r="O5582" s="122">
        <v>0.33203417429999998</v>
      </c>
      <c r="P5582" s="122">
        <v>0.25656664559999998</v>
      </c>
      <c r="Q5582" s="122">
        <v>0.62470190530000003</v>
      </c>
      <c r="R5582" s="122">
        <v>0.70765057440000001</v>
      </c>
      <c r="S5582" s="122">
        <v>0.73739828910000005</v>
      </c>
      <c r="T5582" s="122">
        <v>0.57002301710000003</v>
      </c>
      <c r="U5582" s="122">
        <v>0.72752333999999996</v>
      </c>
      <c r="V5582" s="122">
        <v>0.67640500260000003</v>
      </c>
      <c r="W5582" s="122">
        <v>0.66354549240000005</v>
      </c>
      <c r="X5582" s="122">
        <v>0.39203875235000002</v>
      </c>
      <c r="Y5582" s="122">
        <v>0.13310504810000001</v>
      </c>
      <c r="Z5582" s="122">
        <v>0.1208987862</v>
      </c>
      <c r="AA5582" s="122">
        <v>0.23087321434999999</v>
      </c>
      <c r="AB5582" s="122">
        <v>8.4890685600000002E-2</v>
      </c>
      <c r="AC5582" s="122">
        <v>9.3082541199999994E-2</v>
      </c>
      <c r="AD5582" s="122">
        <v>9.3058343249999995E-2</v>
      </c>
      <c r="AE5582" s="122">
        <v>9.5407403249999995E-2</v>
      </c>
      <c r="AF5582" s="122">
        <v>0.11523971125</v>
      </c>
      <c r="AG5582" s="122">
        <v>0.1106983762</v>
      </c>
      <c r="AH5582" s="122">
        <v>4.19254617E-2</v>
      </c>
      <c r="AI5582" s="122">
        <v>8.4634483900000002E-2</v>
      </c>
      <c r="AJ5582" s="122">
        <v>0.12223834024999999</v>
      </c>
      <c r="AK5582" s="122">
        <v>0.11781263459999999</v>
      </c>
      <c r="AL5582" s="122">
        <v>0</v>
      </c>
    </row>
    <row r="5583" spans="1:38" hidden="1" x14ac:dyDescent="0.25">
      <c r="A5583" s="122" t="s">
        <v>2248</v>
      </c>
      <c r="B5583" s="122">
        <v>1</v>
      </c>
      <c r="C5583" s="122" t="s">
        <v>2249</v>
      </c>
      <c r="D5583" s="122" t="s">
        <v>2100</v>
      </c>
      <c r="E5583" s="122">
        <v>101</v>
      </c>
      <c r="F5583" s="122">
        <v>4.80452424E-2</v>
      </c>
      <c r="G5583" s="122">
        <v>4.565660605E-2</v>
      </c>
      <c r="H5583" s="122">
        <v>4.8153979249999999E-2</v>
      </c>
      <c r="I5583" s="122">
        <v>4.9085328900000003E-2</v>
      </c>
      <c r="J5583" s="122">
        <v>4.7944232349999998E-2</v>
      </c>
      <c r="K5583" s="122">
        <v>4.9699997250000003E-2</v>
      </c>
      <c r="L5583" s="122">
        <v>5.8291606650000001E-2</v>
      </c>
      <c r="M5583" s="122">
        <v>5.59180949E-2</v>
      </c>
      <c r="N5583" s="122">
        <v>5.0043343999999997E-2</v>
      </c>
      <c r="O5583" s="122">
        <v>4.452164535E-2</v>
      </c>
      <c r="P5583" s="122">
        <v>1.0793068249999999E-2</v>
      </c>
      <c r="Q5583" s="122">
        <v>1.1414760750000001E-2</v>
      </c>
      <c r="R5583" s="122">
        <v>1.2131508399999999E-2</v>
      </c>
      <c r="S5583" s="122">
        <v>1.475324125E-2</v>
      </c>
      <c r="T5583" s="122">
        <v>1.716488645E-2</v>
      </c>
      <c r="U5583" s="122">
        <v>3.0912193750000001E-2</v>
      </c>
      <c r="V5583" s="122">
        <v>3.1692553550000002E-2</v>
      </c>
      <c r="W5583" s="122">
        <v>3.3314563499999998E-2</v>
      </c>
      <c r="X5583" s="122">
        <v>1.944362975E-2</v>
      </c>
      <c r="Y5583" s="122">
        <v>1.9178606149999999E-2</v>
      </c>
      <c r="Z5583" s="122">
        <v>3.0623432799999999E-2</v>
      </c>
      <c r="AA5583" s="122">
        <v>0.2032316002</v>
      </c>
      <c r="AB5583" s="122">
        <v>4.8948580050000003E-2</v>
      </c>
      <c r="AC5583" s="122">
        <v>5.3044843899999999E-2</v>
      </c>
      <c r="AD5583" s="122">
        <v>6.4376800050000002E-2</v>
      </c>
      <c r="AE5583" s="122">
        <v>5.6997534500000002E-2</v>
      </c>
      <c r="AF5583" s="122">
        <v>5.0455385950000001E-2</v>
      </c>
      <c r="AG5583" s="122">
        <v>5.6786114399999997E-2</v>
      </c>
      <c r="AH5583" s="122">
        <v>5.9870113400000001E-2</v>
      </c>
      <c r="AI5583" s="122">
        <v>8.4130117500000004E-2</v>
      </c>
      <c r="AJ5583" s="122">
        <v>6.0805201900000001E-2</v>
      </c>
      <c r="AK5583" s="122">
        <v>6.1588771799999997E-2</v>
      </c>
      <c r="AL5583" s="122">
        <v>0</v>
      </c>
    </row>
    <row r="5584" spans="1:38" hidden="1" x14ac:dyDescent="0.25">
      <c r="A5584" s="122" t="s">
        <v>2248</v>
      </c>
      <c r="B5584" s="122">
        <v>1</v>
      </c>
      <c r="C5584" s="122" t="s">
        <v>2249</v>
      </c>
      <c r="D5584" s="122" t="s">
        <v>2101</v>
      </c>
      <c r="E5584" s="122">
        <v>101</v>
      </c>
      <c r="F5584" s="122">
        <v>0.91423085410000005</v>
      </c>
      <c r="G5584" s="122">
        <v>0.86877860875000001</v>
      </c>
      <c r="H5584" s="122">
        <v>0.91629994214999999</v>
      </c>
      <c r="I5584" s="122">
        <v>0.93402218984999996</v>
      </c>
      <c r="J5584" s="122">
        <v>0.91230879850000002</v>
      </c>
      <c r="K5584" s="122">
        <v>0.94571842419999996</v>
      </c>
      <c r="L5584" s="122">
        <v>1.1092042393999999</v>
      </c>
      <c r="M5584" s="122">
        <v>1.0640397492</v>
      </c>
      <c r="N5584" s="122">
        <v>0.9522518002</v>
      </c>
      <c r="O5584" s="122">
        <v>0.84718193720000001</v>
      </c>
      <c r="P5584" s="122">
        <v>0.29795035240000001</v>
      </c>
      <c r="Q5584" s="122">
        <v>0.26329114240000001</v>
      </c>
      <c r="R5584" s="122">
        <v>0.30025122799999998</v>
      </c>
      <c r="S5584" s="122">
        <v>0.31758495725000002</v>
      </c>
      <c r="T5584" s="122">
        <v>0.34465154284999999</v>
      </c>
      <c r="U5584" s="122">
        <v>0.32754573539999998</v>
      </c>
      <c r="V5584" s="122">
        <v>0.30930817734999999</v>
      </c>
      <c r="W5584" s="122">
        <v>0.18246792610000001</v>
      </c>
      <c r="X5584" s="122">
        <v>0.16364346260000001</v>
      </c>
      <c r="Y5584" s="122">
        <v>0.13534897614999999</v>
      </c>
      <c r="Z5584" s="122">
        <v>0.16569052409999999</v>
      </c>
      <c r="AA5584" s="122">
        <v>0.11088771335</v>
      </c>
      <c r="AB5584" s="122">
        <v>5.3350853849999998E-2</v>
      </c>
      <c r="AC5584" s="122">
        <v>5.0523035399999999E-2</v>
      </c>
      <c r="AD5584" s="122">
        <v>4.5441773749999997E-2</v>
      </c>
      <c r="AE5584" s="122">
        <v>4.7418809950000002E-2</v>
      </c>
      <c r="AF5584" s="122">
        <v>5.8456524949999998E-2</v>
      </c>
      <c r="AG5584" s="122">
        <v>2.7538362199999999E-2</v>
      </c>
      <c r="AH5584" s="122">
        <v>5.5856510800000002E-2</v>
      </c>
      <c r="AI5584" s="122">
        <v>5.1544159749999999E-2</v>
      </c>
      <c r="AJ5584" s="122">
        <v>2.9911392200000001E-2</v>
      </c>
      <c r="AK5584" s="122">
        <v>4.971768335E-2</v>
      </c>
      <c r="AL5584" s="122">
        <v>0</v>
      </c>
    </row>
    <row r="5585" spans="1:38" hidden="1" x14ac:dyDescent="0.25">
      <c r="A5585" s="122" t="s">
        <v>2248</v>
      </c>
      <c r="B5585" s="122">
        <v>1</v>
      </c>
      <c r="C5585" s="122" t="s">
        <v>2249</v>
      </c>
      <c r="D5585" s="122" t="s">
        <v>2135</v>
      </c>
      <c r="E5585" s="122">
        <v>101</v>
      </c>
      <c r="F5585" s="122">
        <v>0</v>
      </c>
      <c r="G5585" s="122">
        <v>0</v>
      </c>
      <c r="H5585" s="122">
        <v>0</v>
      </c>
      <c r="I5585" s="122">
        <v>0</v>
      </c>
      <c r="J5585" s="122">
        <v>0</v>
      </c>
      <c r="K5585" s="122">
        <v>0</v>
      </c>
      <c r="L5585" s="122">
        <v>0</v>
      </c>
      <c r="M5585" s="122">
        <v>0</v>
      </c>
      <c r="N5585" s="122">
        <v>0</v>
      </c>
      <c r="O5585" s="122">
        <v>0</v>
      </c>
      <c r="P5585" s="122">
        <v>0</v>
      </c>
      <c r="Q5585" s="122">
        <v>0</v>
      </c>
      <c r="R5585" s="122">
        <v>0</v>
      </c>
      <c r="S5585" s="122">
        <v>0</v>
      </c>
      <c r="T5585" s="122">
        <v>0</v>
      </c>
      <c r="U5585" s="122">
        <v>0</v>
      </c>
      <c r="V5585" s="122">
        <v>0</v>
      </c>
      <c r="W5585" s="122">
        <v>0</v>
      </c>
      <c r="X5585" s="122">
        <v>0</v>
      </c>
      <c r="Y5585" s="122">
        <v>0</v>
      </c>
      <c r="Z5585" s="122">
        <v>0</v>
      </c>
      <c r="AA5585" s="122">
        <v>0</v>
      </c>
      <c r="AB5585" s="122">
        <v>0</v>
      </c>
      <c r="AC5585" s="122">
        <v>0</v>
      </c>
      <c r="AD5585" s="122">
        <v>0</v>
      </c>
      <c r="AE5585" s="122">
        <v>0</v>
      </c>
      <c r="AF5585" s="122">
        <v>0</v>
      </c>
      <c r="AG5585" s="122">
        <v>0</v>
      </c>
      <c r="AH5585" s="122">
        <v>0</v>
      </c>
      <c r="AI5585" s="122">
        <v>0</v>
      </c>
      <c r="AJ5585" s="122">
        <v>0</v>
      </c>
      <c r="AK5585" s="122">
        <v>0</v>
      </c>
      <c r="AL5585" s="122">
        <v>0</v>
      </c>
    </row>
    <row r="5586" spans="1:38" hidden="1" x14ac:dyDescent="0.25">
      <c r="A5586" s="122" t="s">
        <v>2248</v>
      </c>
      <c r="B5586" s="122">
        <v>1</v>
      </c>
      <c r="C5586" s="122" t="s">
        <v>2249</v>
      </c>
      <c r="D5586" s="122" t="s">
        <v>2102</v>
      </c>
      <c r="E5586" s="122">
        <v>101</v>
      </c>
      <c r="F5586" s="122">
        <v>0</v>
      </c>
      <c r="G5586" s="122">
        <v>0</v>
      </c>
      <c r="H5586" s="122">
        <v>0</v>
      </c>
      <c r="I5586" s="122">
        <v>0</v>
      </c>
      <c r="J5586" s="122">
        <v>0</v>
      </c>
      <c r="K5586" s="122">
        <v>0</v>
      </c>
      <c r="L5586" s="122">
        <v>0</v>
      </c>
      <c r="M5586" s="122">
        <v>0</v>
      </c>
      <c r="N5586" s="122">
        <v>0</v>
      </c>
      <c r="O5586" s="122">
        <v>0</v>
      </c>
      <c r="P5586" s="122">
        <v>0</v>
      </c>
      <c r="Q5586" s="122">
        <v>0</v>
      </c>
      <c r="R5586" s="122">
        <v>0</v>
      </c>
      <c r="S5586" s="122">
        <v>0</v>
      </c>
      <c r="T5586" s="122">
        <v>0</v>
      </c>
      <c r="U5586" s="122">
        <v>0</v>
      </c>
      <c r="V5586" s="122">
        <v>0</v>
      </c>
      <c r="W5586" s="122">
        <v>0</v>
      </c>
      <c r="X5586" s="122">
        <v>0</v>
      </c>
      <c r="Y5586" s="122">
        <v>0</v>
      </c>
      <c r="Z5586" s="122">
        <v>0</v>
      </c>
      <c r="AA5586" s="122">
        <v>0</v>
      </c>
      <c r="AB5586" s="122">
        <v>0</v>
      </c>
      <c r="AC5586" s="122">
        <v>0</v>
      </c>
      <c r="AD5586" s="122">
        <v>0</v>
      </c>
      <c r="AE5586" s="122">
        <v>0</v>
      </c>
      <c r="AF5586" s="122">
        <v>0</v>
      </c>
      <c r="AG5586" s="122">
        <v>0</v>
      </c>
      <c r="AH5586" s="122">
        <v>0</v>
      </c>
      <c r="AI5586" s="122">
        <v>0</v>
      </c>
      <c r="AJ5586" s="122">
        <v>0</v>
      </c>
      <c r="AK5586" s="122">
        <v>0</v>
      </c>
      <c r="AL5586" s="122">
        <v>0</v>
      </c>
    </row>
    <row r="5587" spans="1:38" hidden="1" x14ac:dyDescent="0.25">
      <c r="A5587" s="122" t="s">
        <v>2248</v>
      </c>
      <c r="B5587" s="122">
        <v>1</v>
      </c>
      <c r="C5587" s="122" t="s">
        <v>2249</v>
      </c>
      <c r="D5587" s="122" t="s">
        <v>2103</v>
      </c>
      <c r="E5587" s="122">
        <v>101</v>
      </c>
      <c r="F5587" s="122">
        <v>0</v>
      </c>
      <c r="G5587" s="122">
        <v>0</v>
      </c>
      <c r="H5587" s="122">
        <v>0</v>
      </c>
      <c r="I5587" s="122">
        <v>0</v>
      </c>
      <c r="J5587" s="122">
        <v>0</v>
      </c>
      <c r="K5587" s="122">
        <v>0</v>
      </c>
      <c r="L5587" s="122">
        <v>0</v>
      </c>
      <c r="M5587" s="122">
        <v>0</v>
      </c>
      <c r="N5587" s="122">
        <v>0</v>
      </c>
      <c r="O5587" s="122">
        <v>0</v>
      </c>
      <c r="P5587" s="122">
        <v>0</v>
      </c>
      <c r="Q5587" s="122">
        <v>0</v>
      </c>
      <c r="R5587" s="122">
        <v>0</v>
      </c>
      <c r="S5587" s="122">
        <v>0</v>
      </c>
      <c r="T5587" s="122">
        <v>0</v>
      </c>
      <c r="U5587" s="122">
        <v>0</v>
      </c>
      <c r="V5587" s="122">
        <v>0</v>
      </c>
      <c r="W5587" s="122">
        <v>0</v>
      </c>
      <c r="X5587" s="122">
        <v>0</v>
      </c>
      <c r="Y5587" s="122">
        <v>0</v>
      </c>
      <c r="Z5587" s="122">
        <v>0</v>
      </c>
      <c r="AA5587" s="122">
        <v>0</v>
      </c>
      <c r="AB5587" s="122">
        <v>0</v>
      </c>
      <c r="AC5587" s="122">
        <v>0</v>
      </c>
      <c r="AD5587" s="122">
        <v>0</v>
      </c>
      <c r="AE5587" s="122">
        <v>0</v>
      </c>
      <c r="AF5587" s="122">
        <v>0</v>
      </c>
      <c r="AG5587" s="122">
        <v>0</v>
      </c>
      <c r="AH5587" s="122">
        <v>0</v>
      </c>
      <c r="AI5587" s="122">
        <v>0</v>
      </c>
      <c r="AJ5587" s="122">
        <v>0</v>
      </c>
      <c r="AK5587" s="122">
        <v>0</v>
      </c>
      <c r="AL5587" s="122">
        <v>0</v>
      </c>
    </row>
    <row r="5588" spans="1:38" hidden="1" x14ac:dyDescent="0.25">
      <c r="A5588" s="122" t="s">
        <v>2248</v>
      </c>
      <c r="B5588" s="122">
        <v>1</v>
      </c>
      <c r="C5588" s="122" t="s">
        <v>2249</v>
      </c>
      <c r="D5588" s="122" t="s">
        <v>2104</v>
      </c>
      <c r="E5588" s="122">
        <v>101</v>
      </c>
      <c r="F5588" s="122">
        <v>0</v>
      </c>
      <c r="G5588" s="122">
        <v>0</v>
      </c>
      <c r="H5588" s="122">
        <v>0</v>
      </c>
      <c r="I5588" s="122">
        <v>0</v>
      </c>
      <c r="J5588" s="122">
        <v>0</v>
      </c>
      <c r="K5588" s="122">
        <v>0</v>
      </c>
      <c r="L5588" s="122">
        <v>0</v>
      </c>
      <c r="M5588" s="122">
        <v>0</v>
      </c>
      <c r="N5588" s="122">
        <v>0</v>
      </c>
      <c r="O5588" s="122">
        <v>0</v>
      </c>
      <c r="P5588" s="122">
        <v>0</v>
      </c>
      <c r="Q5588" s="122">
        <v>0</v>
      </c>
      <c r="R5588" s="122">
        <v>0</v>
      </c>
      <c r="S5588" s="122">
        <v>0</v>
      </c>
      <c r="T5588" s="122">
        <v>0</v>
      </c>
      <c r="U5588" s="122">
        <v>0</v>
      </c>
      <c r="V5588" s="122">
        <v>0</v>
      </c>
      <c r="W5588" s="122">
        <v>0</v>
      </c>
      <c r="X5588" s="122">
        <v>0</v>
      </c>
      <c r="Y5588" s="122">
        <v>0</v>
      </c>
      <c r="Z5588" s="122">
        <v>0</v>
      </c>
      <c r="AA5588" s="122">
        <v>0</v>
      </c>
      <c r="AB5588" s="122">
        <v>0</v>
      </c>
      <c r="AC5588" s="122">
        <v>0</v>
      </c>
      <c r="AD5588" s="122">
        <v>0</v>
      </c>
      <c r="AE5588" s="122">
        <v>0</v>
      </c>
      <c r="AF5588" s="122">
        <v>0</v>
      </c>
      <c r="AG5588" s="122">
        <v>0</v>
      </c>
      <c r="AH5588" s="122">
        <v>0</v>
      </c>
      <c r="AI5588" s="122">
        <v>0</v>
      </c>
      <c r="AJ5588" s="122">
        <v>0</v>
      </c>
      <c r="AK5588" s="122">
        <v>0</v>
      </c>
      <c r="AL5588" s="122">
        <v>0</v>
      </c>
    </row>
    <row r="5589" spans="1:38" hidden="1" x14ac:dyDescent="0.25">
      <c r="A5589" s="122" t="s">
        <v>2248</v>
      </c>
      <c r="B5589" s="122">
        <v>1</v>
      </c>
      <c r="C5589" s="122" t="s">
        <v>2249</v>
      </c>
      <c r="D5589" s="122" t="s">
        <v>2105</v>
      </c>
      <c r="E5589" s="122">
        <v>101</v>
      </c>
      <c r="F5589" s="122">
        <v>0</v>
      </c>
      <c r="G5589" s="122">
        <v>0</v>
      </c>
      <c r="H5589" s="122">
        <v>0</v>
      </c>
      <c r="I5589" s="122">
        <v>0</v>
      </c>
      <c r="J5589" s="122">
        <v>0</v>
      </c>
      <c r="K5589" s="122">
        <v>0</v>
      </c>
      <c r="L5589" s="122">
        <v>0</v>
      </c>
      <c r="M5589" s="122">
        <v>0</v>
      </c>
      <c r="N5589" s="122">
        <v>0</v>
      </c>
      <c r="O5589" s="122">
        <v>0</v>
      </c>
      <c r="P5589" s="122">
        <v>0</v>
      </c>
      <c r="Q5589" s="122">
        <v>0</v>
      </c>
      <c r="R5589" s="122">
        <v>0</v>
      </c>
      <c r="S5589" s="122">
        <v>0</v>
      </c>
      <c r="T5589" s="122">
        <v>0</v>
      </c>
      <c r="U5589" s="122">
        <v>0</v>
      </c>
      <c r="V5589" s="122">
        <v>0</v>
      </c>
      <c r="W5589" s="122">
        <v>0</v>
      </c>
      <c r="X5589" s="122">
        <v>0</v>
      </c>
      <c r="Y5589" s="122">
        <v>0</v>
      </c>
      <c r="Z5589" s="122">
        <v>0</v>
      </c>
      <c r="AA5589" s="122">
        <v>0</v>
      </c>
      <c r="AB5589" s="122">
        <v>0</v>
      </c>
      <c r="AC5589" s="122">
        <v>0</v>
      </c>
      <c r="AD5589" s="122">
        <v>0</v>
      </c>
      <c r="AE5589" s="122">
        <v>0</v>
      </c>
      <c r="AF5589" s="122">
        <v>0</v>
      </c>
      <c r="AG5589" s="122">
        <v>0</v>
      </c>
      <c r="AH5589" s="122">
        <v>0</v>
      </c>
      <c r="AI5589" s="122">
        <v>0</v>
      </c>
      <c r="AJ5589" s="122">
        <v>0</v>
      </c>
      <c r="AK5589" s="122">
        <v>0</v>
      </c>
      <c r="AL5589" s="122">
        <v>0</v>
      </c>
    </row>
    <row r="5590" spans="1:38" hidden="1" x14ac:dyDescent="0.25">
      <c r="A5590" s="122" t="s">
        <v>2248</v>
      </c>
      <c r="B5590" s="122">
        <v>1</v>
      </c>
      <c r="C5590" s="122" t="s">
        <v>2249</v>
      </c>
      <c r="D5590" s="122" t="s">
        <v>475</v>
      </c>
      <c r="E5590" s="122">
        <v>101</v>
      </c>
      <c r="F5590" s="122">
        <v>0</v>
      </c>
      <c r="G5590" s="122">
        <v>0</v>
      </c>
      <c r="H5590" s="122">
        <v>0</v>
      </c>
      <c r="I5590" s="122">
        <v>0</v>
      </c>
      <c r="J5590" s="122">
        <v>0</v>
      </c>
      <c r="K5590" s="122">
        <v>0</v>
      </c>
      <c r="L5590" s="122">
        <v>0</v>
      </c>
      <c r="M5590" s="122">
        <v>0</v>
      </c>
      <c r="N5590" s="122">
        <v>0</v>
      </c>
      <c r="O5590" s="122">
        <v>0</v>
      </c>
      <c r="P5590" s="122">
        <v>0</v>
      </c>
      <c r="Q5590" s="122">
        <v>0</v>
      </c>
      <c r="R5590" s="122">
        <v>0</v>
      </c>
      <c r="S5590" s="122">
        <v>0</v>
      </c>
      <c r="T5590" s="122">
        <v>0</v>
      </c>
      <c r="U5590" s="122">
        <v>0</v>
      </c>
      <c r="V5590" s="122">
        <v>0</v>
      </c>
      <c r="W5590" s="122">
        <v>0</v>
      </c>
      <c r="X5590" s="122">
        <v>0</v>
      </c>
      <c r="Y5590" s="122">
        <v>0</v>
      </c>
      <c r="Z5590" s="122">
        <v>0</v>
      </c>
      <c r="AA5590" s="122">
        <v>0</v>
      </c>
      <c r="AB5590" s="122">
        <v>0</v>
      </c>
      <c r="AC5590" s="122">
        <v>0</v>
      </c>
      <c r="AD5590" s="122">
        <v>0</v>
      </c>
      <c r="AE5590" s="122">
        <v>0</v>
      </c>
      <c r="AF5590" s="122">
        <v>0</v>
      </c>
      <c r="AG5590" s="122">
        <v>0</v>
      </c>
      <c r="AH5590" s="122">
        <v>0</v>
      </c>
      <c r="AI5590" s="122">
        <v>0</v>
      </c>
      <c r="AJ5590" s="122">
        <v>0</v>
      </c>
      <c r="AK5590" s="122">
        <v>0</v>
      </c>
      <c r="AL5590" s="122">
        <v>0</v>
      </c>
    </row>
    <row r="5591" spans="1:38" hidden="1" x14ac:dyDescent="0.25">
      <c r="A5591" s="122" t="s">
        <v>2248</v>
      </c>
      <c r="B5591" s="122">
        <v>1</v>
      </c>
      <c r="C5591" s="122" t="s">
        <v>2249</v>
      </c>
      <c r="D5591" s="122" t="s">
        <v>2106</v>
      </c>
      <c r="E5591" s="122">
        <v>101</v>
      </c>
      <c r="F5591" s="122">
        <v>0</v>
      </c>
      <c r="G5591" s="122">
        <v>0</v>
      </c>
      <c r="H5591" s="122">
        <v>0</v>
      </c>
      <c r="I5591" s="122">
        <v>0</v>
      </c>
      <c r="J5591" s="122">
        <v>0</v>
      </c>
      <c r="K5591" s="122">
        <v>0</v>
      </c>
      <c r="L5591" s="122">
        <v>0</v>
      </c>
      <c r="M5591" s="122">
        <v>0</v>
      </c>
      <c r="N5591" s="122">
        <v>0</v>
      </c>
      <c r="O5591" s="122">
        <v>0</v>
      </c>
      <c r="P5591" s="122">
        <v>0</v>
      </c>
      <c r="Q5591" s="122">
        <v>0</v>
      </c>
      <c r="R5591" s="122">
        <v>0</v>
      </c>
      <c r="S5591" s="122">
        <v>0</v>
      </c>
      <c r="T5591" s="122">
        <v>0</v>
      </c>
      <c r="U5591" s="122">
        <v>0</v>
      </c>
      <c r="V5591" s="122">
        <v>0</v>
      </c>
      <c r="W5591" s="122">
        <v>0</v>
      </c>
      <c r="X5591" s="122">
        <v>0</v>
      </c>
      <c r="Y5591" s="122">
        <v>0</v>
      </c>
      <c r="Z5591" s="122">
        <v>0</v>
      </c>
      <c r="AA5591" s="122">
        <v>0</v>
      </c>
      <c r="AB5591" s="122">
        <v>0</v>
      </c>
      <c r="AC5591" s="122">
        <v>0</v>
      </c>
      <c r="AD5591" s="122">
        <v>0</v>
      </c>
      <c r="AE5591" s="122">
        <v>0</v>
      </c>
      <c r="AF5591" s="122">
        <v>0</v>
      </c>
      <c r="AG5591" s="122">
        <v>0</v>
      </c>
      <c r="AH5591" s="122">
        <v>0</v>
      </c>
      <c r="AI5591" s="122">
        <v>0</v>
      </c>
      <c r="AJ5591" s="122">
        <v>0</v>
      </c>
      <c r="AK5591" s="122">
        <v>0</v>
      </c>
      <c r="AL5591" s="122">
        <v>0</v>
      </c>
    </row>
    <row r="5592" spans="1:38" hidden="1" x14ac:dyDescent="0.25">
      <c r="A5592" s="122" t="s">
        <v>2248</v>
      </c>
      <c r="B5592" s="122">
        <v>1</v>
      </c>
      <c r="C5592" s="122" t="s">
        <v>2249</v>
      </c>
      <c r="D5592" s="122" t="s">
        <v>2107</v>
      </c>
      <c r="E5592" s="122">
        <v>101</v>
      </c>
      <c r="F5592" s="122">
        <v>0</v>
      </c>
      <c r="G5592" s="122">
        <v>0</v>
      </c>
      <c r="H5592" s="122">
        <v>0</v>
      </c>
      <c r="I5592" s="122">
        <v>0</v>
      </c>
      <c r="J5592" s="122">
        <v>0</v>
      </c>
      <c r="K5592" s="122">
        <v>0</v>
      </c>
      <c r="L5592" s="122">
        <v>0</v>
      </c>
      <c r="M5592" s="122">
        <v>0</v>
      </c>
      <c r="N5592" s="122">
        <v>0</v>
      </c>
      <c r="O5592" s="122">
        <v>0</v>
      </c>
      <c r="P5592" s="122">
        <v>0</v>
      </c>
      <c r="Q5592" s="122">
        <v>0</v>
      </c>
      <c r="R5592" s="122">
        <v>0</v>
      </c>
      <c r="S5592" s="122">
        <v>0</v>
      </c>
      <c r="T5592" s="122">
        <v>0</v>
      </c>
      <c r="U5592" s="122">
        <v>0</v>
      </c>
      <c r="V5592" s="122">
        <v>0</v>
      </c>
      <c r="W5592" s="122">
        <v>0</v>
      </c>
      <c r="X5592" s="122">
        <v>0</v>
      </c>
      <c r="Y5592" s="122">
        <v>0</v>
      </c>
      <c r="Z5592" s="122">
        <v>0</v>
      </c>
      <c r="AA5592" s="122">
        <v>0</v>
      </c>
      <c r="AB5592" s="122">
        <v>0</v>
      </c>
      <c r="AC5592" s="122">
        <v>0</v>
      </c>
      <c r="AD5592" s="122">
        <v>0</v>
      </c>
      <c r="AE5592" s="122">
        <v>0</v>
      </c>
      <c r="AF5592" s="122">
        <v>0</v>
      </c>
      <c r="AG5592" s="122">
        <v>0</v>
      </c>
      <c r="AH5592" s="122">
        <v>0</v>
      </c>
      <c r="AI5592" s="122">
        <v>0</v>
      </c>
      <c r="AJ5592" s="122">
        <v>0</v>
      </c>
      <c r="AK5592" s="122">
        <v>0</v>
      </c>
      <c r="AL5592" s="122">
        <v>0</v>
      </c>
    </row>
    <row r="5593" spans="1:38" hidden="1" x14ac:dyDescent="0.25">
      <c r="A5593" s="122" t="s">
        <v>2248</v>
      </c>
      <c r="B5593" s="122">
        <v>1</v>
      </c>
      <c r="C5593" s="122" t="s">
        <v>2249</v>
      </c>
      <c r="D5593" s="122" t="s">
        <v>2108</v>
      </c>
      <c r="E5593" s="122">
        <v>101</v>
      </c>
      <c r="F5593" s="122">
        <v>0</v>
      </c>
      <c r="G5593" s="122">
        <v>0</v>
      </c>
      <c r="H5593" s="122">
        <v>0</v>
      </c>
      <c r="I5593" s="122">
        <v>0</v>
      </c>
      <c r="J5593" s="122">
        <v>0</v>
      </c>
      <c r="K5593" s="122">
        <v>0</v>
      </c>
      <c r="L5593" s="122">
        <v>0</v>
      </c>
      <c r="M5593" s="122">
        <v>0</v>
      </c>
      <c r="N5593" s="122">
        <v>0</v>
      </c>
      <c r="O5593" s="122">
        <v>0</v>
      </c>
      <c r="P5593" s="122">
        <v>0</v>
      </c>
      <c r="Q5593" s="122">
        <v>0</v>
      </c>
      <c r="R5593" s="122">
        <v>0</v>
      </c>
      <c r="S5593" s="122">
        <v>0</v>
      </c>
      <c r="T5593" s="122">
        <v>0</v>
      </c>
      <c r="U5593" s="122">
        <v>0</v>
      </c>
      <c r="V5593" s="122">
        <v>0</v>
      </c>
      <c r="W5593" s="122">
        <v>0</v>
      </c>
      <c r="X5593" s="122">
        <v>0</v>
      </c>
      <c r="Y5593" s="122">
        <v>0</v>
      </c>
      <c r="Z5593" s="122">
        <v>0</v>
      </c>
      <c r="AA5593" s="122">
        <v>0</v>
      </c>
      <c r="AB5593" s="122">
        <v>0</v>
      </c>
      <c r="AC5593" s="122">
        <v>0</v>
      </c>
      <c r="AD5593" s="122">
        <v>0</v>
      </c>
      <c r="AE5593" s="122">
        <v>0</v>
      </c>
      <c r="AF5593" s="122">
        <v>0</v>
      </c>
      <c r="AG5593" s="122">
        <v>0</v>
      </c>
      <c r="AH5593" s="122">
        <v>0</v>
      </c>
      <c r="AI5593" s="122">
        <v>0</v>
      </c>
      <c r="AJ5593" s="122">
        <v>0</v>
      </c>
      <c r="AK5593" s="122">
        <v>0</v>
      </c>
      <c r="AL5593" s="122">
        <v>0</v>
      </c>
    </row>
    <row r="5594" spans="1:38" hidden="1" x14ac:dyDescent="0.25">
      <c r="A5594" s="122" t="s">
        <v>2248</v>
      </c>
      <c r="B5594" s="122">
        <v>1</v>
      </c>
      <c r="C5594" s="122" t="s">
        <v>2249</v>
      </c>
      <c r="D5594" s="122" t="s">
        <v>2109</v>
      </c>
      <c r="E5594" s="122">
        <v>101</v>
      </c>
      <c r="F5594" s="122">
        <v>0</v>
      </c>
      <c r="G5594" s="122">
        <v>0</v>
      </c>
      <c r="H5594" s="122">
        <v>0</v>
      </c>
      <c r="I5594" s="122">
        <v>0</v>
      </c>
      <c r="J5594" s="122">
        <v>0</v>
      </c>
      <c r="K5594" s="122">
        <v>0</v>
      </c>
      <c r="L5594" s="122">
        <v>0</v>
      </c>
      <c r="M5594" s="122">
        <v>0</v>
      </c>
      <c r="N5594" s="122">
        <v>0</v>
      </c>
      <c r="O5594" s="122">
        <v>0</v>
      </c>
      <c r="P5594" s="122">
        <v>0</v>
      </c>
      <c r="Q5594" s="122">
        <v>0</v>
      </c>
      <c r="R5594" s="122">
        <v>0</v>
      </c>
      <c r="S5594" s="122">
        <v>0</v>
      </c>
      <c r="T5594" s="122">
        <v>0</v>
      </c>
      <c r="U5594" s="122">
        <v>0</v>
      </c>
      <c r="V5594" s="122">
        <v>0</v>
      </c>
      <c r="W5594" s="122">
        <v>0</v>
      </c>
      <c r="X5594" s="122">
        <v>0</v>
      </c>
      <c r="Y5594" s="122">
        <v>0</v>
      </c>
      <c r="Z5594" s="122">
        <v>0</v>
      </c>
      <c r="AA5594" s="122">
        <v>0</v>
      </c>
      <c r="AB5594" s="122">
        <v>0</v>
      </c>
      <c r="AC5594" s="122">
        <v>0</v>
      </c>
      <c r="AD5594" s="122">
        <v>0</v>
      </c>
      <c r="AE5594" s="122">
        <v>0</v>
      </c>
      <c r="AF5594" s="122">
        <v>0</v>
      </c>
      <c r="AG5594" s="122">
        <v>0</v>
      </c>
      <c r="AH5594" s="122">
        <v>0</v>
      </c>
      <c r="AI5594" s="122">
        <v>0</v>
      </c>
      <c r="AJ5594" s="122">
        <v>0</v>
      </c>
      <c r="AK5594" s="122">
        <v>0</v>
      </c>
      <c r="AL5594" s="122">
        <v>0</v>
      </c>
    </row>
    <row r="5595" spans="1:38" hidden="1" x14ac:dyDescent="0.25">
      <c r="A5595" s="122" t="s">
        <v>2248</v>
      </c>
      <c r="B5595" s="122">
        <v>1</v>
      </c>
      <c r="C5595" s="122" t="s">
        <v>2249</v>
      </c>
      <c r="D5595" s="122" t="s">
        <v>2110</v>
      </c>
      <c r="E5595" s="122">
        <v>101</v>
      </c>
      <c r="F5595" s="122">
        <v>0</v>
      </c>
      <c r="G5595" s="122">
        <v>0</v>
      </c>
      <c r="H5595" s="122">
        <v>0</v>
      </c>
      <c r="I5595" s="122">
        <v>0</v>
      </c>
      <c r="J5595" s="122">
        <v>0</v>
      </c>
      <c r="K5595" s="122">
        <v>0</v>
      </c>
      <c r="L5595" s="122">
        <v>0</v>
      </c>
      <c r="M5595" s="122">
        <v>0</v>
      </c>
      <c r="N5595" s="122">
        <v>0</v>
      </c>
      <c r="O5595" s="122">
        <v>0</v>
      </c>
      <c r="P5595" s="122">
        <v>0</v>
      </c>
      <c r="Q5595" s="122">
        <v>0</v>
      </c>
      <c r="R5595" s="122">
        <v>0</v>
      </c>
      <c r="S5595" s="122">
        <v>0</v>
      </c>
      <c r="T5595" s="122">
        <v>0</v>
      </c>
      <c r="U5595" s="122">
        <v>0</v>
      </c>
      <c r="V5595" s="122">
        <v>0</v>
      </c>
      <c r="W5595" s="122">
        <v>0</v>
      </c>
      <c r="X5595" s="122">
        <v>0</v>
      </c>
      <c r="Y5595" s="122">
        <v>0</v>
      </c>
      <c r="Z5595" s="122">
        <v>0</v>
      </c>
      <c r="AA5595" s="122">
        <v>0</v>
      </c>
      <c r="AB5595" s="122">
        <v>0</v>
      </c>
      <c r="AC5595" s="122">
        <v>0</v>
      </c>
      <c r="AD5595" s="122">
        <v>0</v>
      </c>
      <c r="AE5595" s="122">
        <v>0</v>
      </c>
      <c r="AF5595" s="122">
        <v>0</v>
      </c>
      <c r="AG5595" s="122">
        <v>0</v>
      </c>
      <c r="AH5595" s="122">
        <v>0</v>
      </c>
      <c r="AI5595" s="122">
        <v>0</v>
      </c>
      <c r="AJ5595" s="122">
        <v>0</v>
      </c>
      <c r="AK5595" s="122">
        <v>0</v>
      </c>
      <c r="AL5595" s="122">
        <v>0</v>
      </c>
    </row>
    <row r="5596" spans="1:38" hidden="1" x14ac:dyDescent="0.25">
      <c r="A5596" s="122" t="s">
        <v>2248</v>
      </c>
      <c r="B5596" s="122">
        <v>1</v>
      </c>
      <c r="C5596" s="122" t="s">
        <v>2249</v>
      </c>
      <c r="D5596" s="122" t="s">
        <v>2111</v>
      </c>
      <c r="E5596" s="122">
        <v>101</v>
      </c>
      <c r="F5596" s="122">
        <v>0.97180307404999999</v>
      </c>
      <c r="G5596" s="122">
        <v>0.92348854515000001</v>
      </c>
      <c r="H5596" s="122">
        <v>0.97400246020000003</v>
      </c>
      <c r="I5596" s="122">
        <v>0.99284073699999997</v>
      </c>
      <c r="J5596" s="122">
        <v>0.96975997935000002</v>
      </c>
      <c r="K5596" s="122">
        <v>1.0052735201</v>
      </c>
      <c r="L5596" s="122">
        <v>1.1790545936500001</v>
      </c>
      <c r="M5596" s="122">
        <v>1.1310459431</v>
      </c>
      <c r="N5596" s="122">
        <v>1.01221832705</v>
      </c>
      <c r="O5596" s="122">
        <v>0.90053185810000003</v>
      </c>
      <c r="P5596" s="122">
        <v>0.47042358044999999</v>
      </c>
      <c r="Q5596" s="122">
        <v>0.37641593825000003</v>
      </c>
      <c r="R5596" s="122">
        <v>0.36634410615000002</v>
      </c>
      <c r="S5596" s="122">
        <v>0.36571450589999999</v>
      </c>
      <c r="T5596" s="122">
        <v>0.47981762319999999</v>
      </c>
      <c r="U5596" s="122">
        <v>0.50223336375000005</v>
      </c>
      <c r="V5596" s="122">
        <v>0.55146692360000005</v>
      </c>
      <c r="W5596" s="122">
        <v>0.46995021525000003</v>
      </c>
      <c r="X5596" s="122">
        <v>0.37421762604999997</v>
      </c>
      <c r="Y5596" s="122">
        <v>0.17959615325</v>
      </c>
      <c r="Z5596" s="122">
        <v>0.18666928429999999</v>
      </c>
      <c r="AA5596" s="122">
        <v>0.32529852440000001</v>
      </c>
      <c r="AB5596" s="122">
        <v>0.38597093249999997</v>
      </c>
      <c r="AC5596" s="122">
        <v>0.32170289515</v>
      </c>
      <c r="AD5596" s="122">
        <v>0.27041861955000002</v>
      </c>
      <c r="AE5596" s="122">
        <v>0.299675478</v>
      </c>
      <c r="AF5596" s="122">
        <v>0.39319969700000001</v>
      </c>
      <c r="AG5596" s="122">
        <v>0.39421051894999998</v>
      </c>
      <c r="AH5596" s="122">
        <v>0.42466384935000001</v>
      </c>
      <c r="AI5596" s="122">
        <v>0.1126547794</v>
      </c>
      <c r="AJ5596" s="122">
        <v>0.1121981039</v>
      </c>
      <c r="AK5596" s="122">
        <v>0.19249067375000001</v>
      </c>
      <c r="AL5596" s="122">
        <v>0</v>
      </c>
    </row>
    <row r="5597" spans="1:38" hidden="1" x14ac:dyDescent="0.25">
      <c r="A5597" s="122" t="s">
        <v>2248</v>
      </c>
      <c r="B5597" s="122">
        <v>1</v>
      </c>
      <c r="C5597" s="122" t="s">
        <v>2249</v>
      </c>
      <c r="D5597" s="122" t="s">
        <v>2112</v>
      </c>
      <c r="E5597" s="122">
        <v>101</v>
      </c>
      <c r="F5597" s="122">
        <v>0</v>
      </c>
      <c r="G5597" s="122">
        <v>0</v>
      </c>
      <c r="H5597" s="122">
        <v>0</v>
      </c>
      <c r="I5597" s="122">
        <v>0</v>
      </c>
      <c r="J5597" s="122">
        <v>0</v>
      </c>
      <c r="K5597" s="122">
        <v>0</v>
      </c>
      <c r="L5597" s="122">
        <v>0</v>
      </c>
      <c r="M5597" s="122">
        <v>0</v>
      </c>
      <c r="N5597" s="122">
        <v>0</v>
      </c>
      <c r="O5597" s="122">
        <v>0</v>
      </c>
      <c r="P5597" s="122">
        <v>0</v>
      </c>
      <c r="Q5597" s="122">
        <v>0</v>
      </c>
      <c r="R5597" s="122">
        <v>0</v>
      </c>
      <c r="S5597" s="122">
        <v>0</v>
      </c>
      <c r="T5597" s="122">
        <v>0</v>
      </c>
      <c r="U5597" s="122">
        <v>0</v>
      </c>
      <c r="V5597" s="122">
        <v>0</v>
      </c>
      <c r="W5597" s="122">
        <v>0</v>
      </c>
      <c r="X5597" s="122">
        <v>0</v>
      </c>
      <c r="Y5597" s="122">
        <v>0</v>
      </c>
      <c r="Z5597" s="122">
        <v>0</v>
      </c>
      <c r="AA5597" s="122">
        <v>0</v>
      </c>
      <c r="AB5597" s="122">
        <v>0</v>
      </c>
      <c r="AC5597" s="122">
        <v>0</v>
      </c>
      <c r="AD5597" s="122">
        <v>0</v>
      </c>
      <c r="AE5597" s="122">
        <v>0</v>
      </c>
      <c r="AF5597" s="122">
        <v>0</v>
      </c>
      <c r="AG5597" s="122">
        <v>0</v>
      </c>
      <c r="AH5597" s="122">
        <v>0</v>
      </c>
      <c r="AI5597" s="122">
        <v>0</v>
      </c>
      <c r="AJ5597" s="122">
        <v>0</v>
      </c>
      <c r="AK5597" s="122">
        <v>0</v>
      </c>
      <c r="AL5597" s="122">
        <v>0</v>
      </c>
    </row>
    <row r="5598" spans="1:38" hidden="1" x14ac:dyDescent="0.25">
      <c r="A5598" s="122" t="s">
        <v>2248</v>
      </c>
      <c r="B5598" s="122">
        <v>1</v>
      </c>
      <c r="C5598" s="122" t="s">
        <v>2249</v>
      </c>
      <c r="D5598" s="122" t="s">
        <v>2113</v>
      </c>
      <c r="E5598" s="122">
        <v>101</v>
      </c>
      <c r="F5598" s="122">
        <v>0</v>
      </c>
      <c r="G5598" s="122">
        <v>0</v>
      </c>
      <c r="H5598" s="122">
        <v>0</v>
      </c>
      <c r="I5598" s="122">
        <v>0</v>
      </c>
      <c r="J5598" s="122">
        <v>0</v>
      </c>
      <c r="K5598" s="122">
        <v>0</v>
      </c>
      <c r="L5598" s="122">
        <v>0</v>
      </c>
      <c r="M5598" s="122">
        <v>0</v>
      </c>
      <c r="N5598" s="122">
        <v>0</v>
      </c>
      <c r="O5598" s="122">
        <v>0</v>
      </c>
      <c r="P5598" s="122">
        <v>0</v>
      </c>
      <c r="Q5598" s="122">
        <v>0</v>
      </c>
      <c r="R5598" s="122">
        <v>0</v>
      </c>
      <c r="S5598" s="122">
        <v>0</v>
      </c>
      <c r="T5598" s="122">
        <v>0</v>
      </c>
      <c r="U5598" s="122">
        <v>0</v>
      </c>
      <c r="V5598" s="122">
        <v>0</v>
      </c>
      <c r="W5598" s="122">
        <v>0</v>
      </c>
      <c r="X5598" s="122">
        <v>0</v>
      </c>
      <c r="Y5598" s="122">
        <v>0</v>
      </c>
      <c r="Z5598" s="122">
        <v>0</v>
      </c>
      <c r="AA5598" s="122">
        <v>0</v>
      </c>
      <c r="AB5598" s="122">
        <v>0</v>
      </c>
      <c r="AC5598" s="122">
        <v>0</v>
      </c>
      <c r="AD5598" s="122">
        <v>0</v>
      </c>
      <c r="AE5598" s="122">
        <v>0</v>
      </c>
      <c r="AF5598" s="122">
        <v>0</v>
      </c>
      <c r="AG5598" s="122">
        <v>0</v>
      </c>
      <c r="AH5598" s="122">
        <v>0</v>
      </c>
      <c r="AI5598" s="122">
        <v>0</v>
      </c>
      <c r="AJ5598" s="122">
        <v>0</v>
      </c>
      <c r="AK5598" s="122">
        <v>0</v>
      </c>
      <c r="AL5598" s="122">
        <v>0</v>
      </c>
    </row>
    <row r="5599" spans="1:38" hidden="1" x14ac:dyDescent="0.25">
      <c r="A5599" s="122" t="s">
        <v>2248</v>
      </c>
      <c r="B5599" s="122">
        <v>1</v>
      </c>
      <c r="C5599" s="122" t="s">
        <v>2249</v>
      </c>
      <c r="D5599" s="122" t="s">
        <v>2114</v>
      </c>
      <c r="E5599" s="122">
        <v>101</v>
      </c>
      <c r="F5599" s="122">
        <v>0</v>
      </c>
      <c r="G5599" s="122">
        <v>0</v>
      </c>
      <c r="H5599" s="122">
        <v>0</v>
      </c>
      <c r="I5599" s="122">
        <v>0</v>
      </c>
      <c r="J5599" s="122">
        <v>0</v>
      </c>
      <c r="K5599" s="122">
        <v>0</v>
      </c>
      <c r="L5599" s="122">
        <v>0</v>
      </c>
      <c r="M5599" s="122">
        <v>0</v>
      </c>
      <c r="N5599" s="122">
        <v>0</v>
      </c>
      <c r="O5599" s="122">
        <v>0</v>
      </c>
      <c r="P5599" s="122">
        <v>0</v>
      </c>
      <c r="Q5599" s="122">
        <v>0</v>
      </c>
      <c r="R5599" s="122">
        <v>0</v>
      </c>
      <c r="S5599" s="122">
        <v>0</v>
      </c>
      <c r="T5599" s="122">
        <v>0</v>
      </c>
      <c r="U5599" s="122">
        <v>0</v>
      </c>
      <c r="V5599" s="122">
        <v>0</v>
      </c>
      <c r="W5599" s="122">
        <v>0</v>
      </c>
      <c r="X5599" s="122">
        <v>0</v>
      </c>
      <c r="Y5599" s="122">
        <v>0</v>
      </c>
      <c r="Z5599" s="122">
        <v>0</v>
      </c>
      <c r="AA5599" s="122">
        <v>0</v>
      </c>
      <c r="AB5599" s="122">
        <v>0</v>
      </c>
      <c r="AC5599" s="122">
        <v>0</v>
      </c>
      <c r="AD5599" s="122">
        <v>0</v>
      </c>
      <c r="AE5599" s="122">
        <v>0</v>
      </c>
      <c r="AF5599" s="122">
        <v>0</v>
      </c>
      <c r="AG5599" s="122">
        <v>0</v>
      </c>
      <c r="AH5599" s="122">
        <v>0</v>
      </c>
      <c r="AI5599" s="122">
        <v>0</v>
      </c>
      <c r="AJ5599" s="122">
        <v>0</v>
      </c>
      <c r="AK5599" s="122">
        <v>0</v>
      </c>
      <c r="AL5599" s="122">
        <v>0</v>
      </c>
    </row>
    <row r="5600" spans="1:38" hidden="1" x14ac:dyDescent="0.25">
      <c r="A5600" s="122" t="s">
        <v>2248</v>
      </c>
      <c r="B5600" s="122">
        <v>1</v>
      </c>
      <c r="C5600" s="122" t="s">
        <v>2249</v>
      </c>
      <c r="D5600" s="122" t="s">
        <v>2136</v>
      </c>
      <c r="E5600" s="122">
        <v>101</v>
      </c>
      <c r="F5600" s="122">
        <v>0</v>
      </c>
      <c r="G5600" s="122">
        <v>0</v>
      </c>
      <c r="H5600" s="122">
        <v>0</v>
      </c>
      <c r="I5600" s="122">
        <v>0</v>
      </c>
      <c r="J5600" s="122">
        <v>0</v>
      </c>
      <c r="K5600" s="122">
        <v>0</v>
      </c>
      <c r="L5600" s="122">
        <v>0</v>
      </c>
      <c r="M5600" s="122">
        <v>0</v>
      </c>
      <c r="N5600" s="122">
        <v>0</v>
      </c>
      <c r="O5600" s="122">
        <v>0</v>
      </c>
      <c r="P5600" s="122">
        <v>0</v>
      </c>
      <c r="Q5600" s="122">
        <v>0</v>
      </c>
      <c r="R5600" s="122">
        <v>0</v>
      </c>
      <c r="S5600" s="122">
        <v>0</v>
      </c>
      <c r="T5600" s="122">
        <v>0</v>
      </c>
      <c r="U5600" s="122">
        <v>0</v>
      </c>
      <c r="V5600" s="122">
        <v>0</v>
      </c>
      <c r="W5600" s="122">
        <v>0</v>
      </c>
      <c r="X5600" s="122">
        <v>0</v>
      </c>
      <c r="Y5600" s="122">
        <v>0</v>
      </c>
      <c r="Z5600" s="122">
        <v>0</v>
      </c>
      <c r="AA5600" s="122">
        <v>0</v>
      </c>
      <c r="AB5600" s="122">
        <v>0</v>
      </c>
      <c r="AC5600" s="122">
        <v>0</v>
      </c>
      <c r="AD5600" s="122">
        <v>0</v>
      </c>
      <c r="AE5600" s="122">
        <v>0</v>
      </c>
      <c r="AF5600" s="122">
        <v>0</v>
      </c>
      <c r="AG5600" s="122">
        <v>0</v>
      </c>
      <c r="AH5600" s="122">
        <v>0</v>
      </c>
      <c r="AI5600" s="122">
        <v>0</v>
      </c>
      <c r="AJ5600" s="122">
        <v>0</v>
      </c>
      <c r="AK5600" s="122">
        <v>0</v>
      </c>
      <c r="AL5600" s="122">
        <v>0</v>
      </c>
    </row>
    <row r="5601" spans="1:38" hidden="1" x14ac:dyDescent="0.25">
      <c r="A5601" s="122" t="s">
        <v>2248</v>
      </c>
      <c r="B5601" s="122">
        <v>1</v>
      </c>
      <c r="C5601" s="122" t="s">
        <v>2249</v>
      </c>
      <c r="D5601" s="122" t="s">
        <v>2170</v>
      </c>
      <c r="E5601" s="122">
        <v>101</v>
      </c>
      <c r="F5601" s="122">
        <v>0</v>
      </c>
      <c r="G5601" s="122">
        <v>0</v>
      </c>
      <c r="H5601" s="122">
        <v>0</v>
      </c>
      <c r="I5601" s="122">
        <v>0</v>
      </c>
      <c r="J5601" s="122">
        <v>0</v>
      </c>
      <c r="K5601" s="122">
        <v>0</v>
      </c>
      <c r="L5601" s="122">
        <v>0</v>
      </c>
      <c r="M5601" s="122">
        <v>0</v>
      </c>
      <c r="N5601" s="122">
        <v>0</v>
      </c>
      <c r="O5601" s="122">
        <v>0</v>
      </c>
      <c r="P5601" s="122">
        <v>0</v>
      </c>
      <c r="Q5601" s="122">
        <v>0</v>
      </c>
      <c r="R5601" s="122">
        <v>0</v>
      </c>
      <c r="S5601" s="122">
        <v>0</v>
      </c>
      <c r="T5601" s="122">
        <v>0</v>
      </c>
      <c r="U5601" s="122">
        <v>0</v>
      </c>
      <c r="V5601" s="122">
        <v>0</v>
      </c>
      <c r="W5601" s="122">
        <v>0</v>
      </c>
      <c r="X5601" s="122">
        <v>0</v>
      </c>
      <c r="Y5601" s="122">
        <v>0</v>
      </c>
      <c r="Z5601" s="122">
        <v>0</v>
      </c>
      <c r="AA5601" s="122">
        <v>0</v>
      </c>
      <c r="AB5601" s="122">
        <v>0</v>
      </c>
      <c r="AC5601" s="122">
        <v>0</v>
      </c>
      <c r="AD5601" s="122">
        <v>0</v>
      </c>
      <c r="AE5601" s="122">
        <v>0</v>
      </c>
      <c r="AF5601" s="122">
        <v>0</v>
      </c>
      <c r="AG5601" s="122">
        <v>0</v>
      </c>
      <c r="AH5601" s="122">
        <v>0</v>
      </c>
      <c r="AI5601" s="122">
        <v>0</v>
      </c>
      <c r="AJ5601" s="122">
        <v>0</v>
      </c>
      <c r="AK5601" s="122">
        <v>0</v>
      </c>
      <c r="AL5601" s="122">
        <v>0</v>
      </c>
    </row>
    <row r="5602" spans="1:38" hidden="1" x14ac:dyDescent="0.25">
      <c r="A5602" s="122" t="s">
        <v>2248</v>
      </c>
      <c r="B5602" s="122">
        <v>1</v>
      </c>
      <c r="C5602" s="122" t="s">
        <v>2249</v>
      </c>
      <c r="D5602" s="122" t="s">
        <v>2115</v>
      </c>
      <c r="E5602" s="122">
        <v>101</v>
      </c>
      <c r="F5602" s="122">
        <v>0</v>
      </c>
      <c r="G5602" s="122">
        <v>0</v>
      </c>
      <c r="H5602" s="122">
        <v>0</v>
      </c>
      <c r="I5602" s="122">
        <v>0</v>
      </c>
      <c r="J5602" s="122">
        <v>0</v>
      </c>
      <c r="K5602" s="122">
        <v>0</v>
      </c>
      <c r="L5602" s="122">
        <v>0</v>
      </c>
      <c r="M5602" s="122">
        <v>0</v>
      </c>
      <c r="N5602" s="122">
        <v>0</v>
      </c>
      <c r="O5602" s="122">
        <v>0</v>
      </c>
      <c r="P5602" s="122">
        <v>0</v>
      </c>
      <c r="Q5602" s="122">
        <v>0</v>
      </c>
      <c r="R5602" s="122">
        <v>0</v>
      </c>
      <c r="S5602" s="122">
        <v>0</v>
      </c>
      <c r="T5602" s="122">
        <v>0</v>
      </c>
      <c r="U5602" s="122">
        <v>0</v>
      </c>
      <c r="V5602" s="122">
        <v>0</v>
      </c>
      <c r="W5602" s="122">
        <v>0</v>
      </c>
      <c r="X5602" s="122">
        <v>0</v>
      </c>
      <c r="Y5602" s="122">
        <v>0</v>
      </c>
      <c r="Z5602" s="122">
        <v>0</v>
      </c>
      <c r="AA5602" s="122">
        <v>0</v>
      </c>
      <c r="AB5602" s="122">
        <v>0</v>
      </c>
      <c r="AC5602" s="122">
        <v>0</v>
      </c>
      <c r="AD5602" s="122">
        <v>0</v>
      </c>
      <c r="AE5602" s="122">
        <v>0</v>
      </c>
      <c r="AF5602" s="122">
        <v>0</v>
      </c>
      <c r="AG5602" s="122">
        <v>0</v>
      </c>
      <c r="AH5602" s="122">
        <v>0</v>
      </c>
      <c r="AI5602" s="122">
        <v>0</v>
      </c>
      <c r="AJ5602" s="122">
        <v>0</v>
      </c>
      <c r="AK5602" s="122">
        <v>0</v>
      </c>
      <c r="AL5602" s="122">
        <v>0</v>
      </c>
    </row>
    <row r="5603" spans="1:38" hidden="1" x14ac:dyDescent="0.25">
      <c r="A5603" s="122" t="s">
        <v>2248</v>
      </c>
      <c r="B5603" s="122">
        <v>1</v>
      </c>
      <c r="C5603" s="122" t="s">
        <v>2249</v>
      </c>
      <c r="D5603" s="122" t="s">
        <v>2116</v>
      </c>
      <c r="E5603" s="122">
        <v>101</v>
      </c>
      <c r="F5603" s="122">
        <v>0</v>
      </c>
      <c r="G5603" s="122">
        <v>0</v>
      </c>
      <c r="H5603" s="122">
        <v>0</v>
      </c>
      <c r="I5603" s="122">
        <v>0</v>
      </c>
      <c r="J5603" s="122">
        <v>0</v>
      </c>
      <c r="K5603" s="122">
        <v>0</v>
      </c>
      <c r="L5603" s="122">
        <v>0</v>
      </c>
      <c r="M5603" s="122">
        <v>0</v>
      </c>
      <c r="N5603" s="122">
        <v>0</v>
      </c>
      <c r="O5603" s="122">
        <v>0</v>
      </c>
      <c r="P5603" s="122">
        <v>0</v>
      </c>
      <c r="Q5603" s="122">
        <v>0</v>
      </c>
      <c r="R5603" s="122">
        <v>0</v>
      </c>
      <c r="S5603" s="122">
        <v>0</v>
      </c>
      <c r="T5603" s="122">
        <v>0</v>
      </c>
      <c r="U5603" s="122">
        <v>0</v>
      </c>
      <c r="V5603" s="122">
        <v>0</v>
      </c>
      <c r="W5603" s="122">
        <v>0</v>
      </c>
      <c r="X5603" s="122">
        <v>0</v>
      </c>
      <c r="Y5603" s="122">
        <v>0</v>
      </c>
      <c r="Z5603" s="122">
        <v>0</v>
      </c>
      <c r="AA5603" s="122">
        <v>0</v>
      </c>
      <c r="AB5603" s="122">
        <v>0</v>
      </c>
      <c r="AC5603" s="122">
        <v>0</v>
      </c>
      <c r="AD5603" s="122">
        <v>0</v>
      </c>
      <c r="AE5603" s="122">
        <v>0</v>
      </c>
      <c r="AF5603" s="122">
        <v>0</v>
      </c>
      <c r="AG5603" s="122">
        <v>0</v>
      </c>
      <c r="AH5603" s="122">
        <v>0</v>
      </c>
      <c r="AI5603" s="122">
        <v>0</v>
      </c>
      <c r="AJ5603" s="122">
        <v>0</v>
      </c>
      <c r="AK5603" s="122">
        <v>0</v>
      </c>
      <c r="AL5603" s="122">
        <v>0</v>
      </c>
    </row>
    <row r="5604" spans="1:38" hidden="1" x14ac:dyDescent="0.25">
      <c r="A5604" s="122" t="s">
        <v>2248</v>
      </c>
      <c r="B5604" s="122">
        <v>1</v>
      </c>
      <c r="C5604" s="122" t="s">
        <v>2249</v>
      </c>
      <c r="D5604" s="122" t="s">
        <v>2117</v>
      </c>
      <c r="E5604" s="122">
        <v>101</v>
      </c>
      <c r="F5604" s="122">
        <v>0</v>
      </c>
      <c r="G5604" s="122">
        <v>0</v>
      </c>
      <c r="H5604" s="122">
        <v>0</v>
      </c>
      <c r="I5604" s="122">
        <v>0</v>
      </c>
      <c r="J5604" s="122">
        <v>0</v>
      </c>
      <c r="K5604" s="122">
        <v>0</v>
      </c>
      <c r="L5604" s="122">
        <v>0</v>
      </c>
      <c r="M5604" s="122">
        <v>0</v>
      </c>
      <c r="N5604" s="122">
        <v>0</v>
      </c>
      <c r="O5604" s="122">
        <v>0</v>
      </c>
      <c r="P5604" s="122">
        <v>0</v>
      </c>
      <c r="Q5604" s="122">
        <v>0</v>
      </c>
      <c r="R5604" s="122">
        <v>0</v>
      </c>
      <c r="S5604" s="122">
        <v>0</v>
      </c>
      <c r="T5604" s="122">
        <v>0</v>
      </c>
      <c r="U5604" s="122">
        <v>0</v>
      </c>
      <c r="V5604" s="122">
        <v>0</v>
      </c>
      <c r="W5604" s="122">
        <v>0</v>
      </c>
      <c r="X5604" s="122">
        <v>0</v>
      </c>
      <c r="Y5604" s="122">
        <v>0</v>
      </c>
      <c r="Z5604" s="122">
        <v>0</v>
      </c>
      <c r="AA5604" s="122">
        <v>0</v>
      </c>
      <c r="AB5604" s="122">
        <v>0</v>
      </c>
      <c r="AC5604" s="122">
        <v>0</v>
      </c>
      <c r="AD5604" s="122">
        <v>0</v>
      </c>
      <c r="AE5604" s="122">
        <v>0</v>
      </c>
      <c r="AF5604" s="122">
        <v>0</v>
      </c>
      <c r="AG5604" s="122">
        <v>0</v>
      </c>
      <c r="AH5604" s="122">
        <v>0</v>
      </c>
      <c r="AI5604" s="122">
        <v>0</v>
      </c>
      <c r="AJ5604" s="122">
        <v>0</v>
      </c>
      <c r="AK5604" s="122">
        <v>0</v>
      </c>
      <c r="AL5604" s="122">
        <v>0</v>
      </c>
    </row>
    <row r="5605" spans="1:38" hidden="1" x14ac:dyDescent="0.25">
      <c r="A5605" s="122" t="s">
        <v>2248</v>
      </c>
      <c r="B5605" s="122">
        <v>1</v>
      </c>
      <c r="C5605" s="122" t="s">
        <v>2249</v>
      </c>
      <c r="D5605" s="122" t="s">
        <v>2118</v>
      </c>
      <c r="E5605" s="122">
        <v>101</v>
      </c>
      <c r="F5605" s="122">
        <v>0</v>
      </c>
      <c r="G5605" s="122">
        <v>0</v>
      </c>
      <c r="H5605" s="122">
        <v>0</v>
      </c>
      <c r="I5605" s="122">
        <v>0</v>
      </c>
      <c r="J5605" s="122">
        <v>0</v>
      </c>
      <c r="K5605" s="122">
        <v>0</v>
      </c>
      <c r="L5605" s="122">
        <v>0</v>
      </c>
      <c r="M5605" s="122">
        <v>0</v>
      </c>
      <c r="N5605" s="122">
        <v>0</v>
      </c>
      <c r="O5605" s="122">
        <v>0</v>
      </c>
      <c r="P5605" s="122">
        <v>0</v>
      </c>
      <c r="Q5605" s="122">
        <v>0</v>
      </c>
      <c r="R5605" s="122">
        <v>0</v>
      </c>
      <c r="S5605" s="122">
        <v>0.1457943196</v>
      </c>
      <c r="T5605" s="122">
        <v>4.6206346250000002E-2</v>
      </c>
      <c r="U5605" s="122">
        <v>0</v>
      </c>
      <c r="V5605" s="122">
        <v>4.631257565E-2</v>
      </c>
      <c r="W5605" s="122">
        <v>4.7059415049999997E-2</v>
      </c>
      <c r="X5605" s="122">
        <v>4.7531673400000002E-2</v>
      </c>
      <c r="Y5605" s="122">
        <v>0</v>
      </c>
      <c r="Z5605" s="122">
        <v>0</v>
      </c>
      <c r="AA5605" s="122">
        <v>0</v>
      </c>
      <c r="AB5605" s="122">
        <v>0</v>
      </c>
      <c r="AC5605" s="122">
        <v>0</v>
      </c>
      <c r="AD5605" s="122">
        <v>0</v>
      </c>
      <c r="AE5605" s="122">
        <v>0</v>
      </c>
      <c r="AF5605" s="122">
        <v>0</v>
      </c>
      <c r="AG5605" s="122">
        <v>1.52125934E-2</v>
      </c>
      <c r="AH5605" s="122">
        <v>1.31466003E-2</v>
      </c>
      <c r="AI5605" s="122">
        <v>1.37563172E-2</v>
      </c>
      <c r="AJ5605" s="122">
        <v>1.4088062E-2</v>
      </c>
      <c r="AK5605" s="122">
        <v>1.283701835E-2</v>
      </c>
      <c r="AL5605" s="122">
        <v>0</v>
      </c>
    </row>
    <row r="5606" spans="1:38" hidden="1" x14ac:dyDescent="0.25">
      <c r="A5606" s="122" t="s">
        <v>2248</v>
      </c>
      <c r="B5606" s="122">
        <v>1</v>
      </c>
      <c r="C5606" s="122" t="s">
        <v>2249</v>
      </c>
      <c r="D5606" s="122" t="s">
        <v>2119</v>
      </c>
      <c r="E5606" s="122">
        <v>101</v>
      </c>
      <c r="F5606" s="122">
        <v>0</v>
      </c>
      <c r="G5606" s="122">
        <v>0</v>
      </c>
      <c r="H5606" s="122">
        <v>0</v>
      </c>
      <c r="I5606" s="122">
        <v>0</v>
      </c>
      <c r="J5606" s="122">
        <v>0</v>
      </c>
      <c r="K5606" s="122">
        <v>0</v>
      </c>
      <c r="L5606" s="122">
        <v>0</v>
      </c>
      <c r="M5606" s="122">
        <v>0</v>
      </c>
      <c r="N5606" s="122">
        <v>0</v>
      </c>
      <c r="O5606" s="122">
        <v>0</v>
      </c>
      <c r="P5606" s="122">
        <v>0</v>
      </c>
      <c r="Q5606" s="122">
        <v>0</v>
      </c>
      <c r="R5606" s="122">
        <v>0</v>
      </c>
      <c r="S5606" s="122">
        <v>0</v>
      </c>
      <c r="T5606" s="122">
        <v>0</v>
      </c>
      <c r="U5606" s="122">
        <v>0</v>
      </c>
      <c r="V5606" s="122">
        <v>0</v>
      </c>
      <c r="W5606" s="122">
        <v>0</v>
      </c>
      <c r="X5606" s="122">
        <v>0</v>
      </c>
      <c r="Y5606" s="122">
        <v>0</v>
      </c>
      <c r="Z5606" s="122">
        <v>0</v>
      </c>
      <c r="AA5606" s="122">
        <v>0</v>
      </c>
      <c r="AB5606" s="122">
        <v>0</v>
      </c>
      <c r="AC5606" s="122">
        <v>0</v>
      </c>
      <c r="AD5606" s="122">
        <v>0</v>
      </c>
      <c r="AE5606" s="122">
        <v>0</v>
      </c>
      <c r="AF5606" s="122">
        <v>0</v>
      </c>
      <c r="AG5606" s="122">
        <v>0</v>
      </c>
      <c r="AH5606" s="122">
        <v>0</v>
      </c>
      <c r="AI5606" s="122">
        <v>0</v>
      </c>
      <c r="AJ5606" s="122">
        <v>0</v>
      </c>
      <c r="AK5606" s="122">
        <v>0</v>
      </c>
      <c r="AL5606" s="122">
        <v>0</v>
      </c>
    </row>
    <row r="5607" spans="1:38" hidden="1" x14ac:dyDescent="0.25">
      <c r="A5607" s="122" t="s">
        <v>2248</v>
      </c>
      <c r="B5607" s="122">
        <v>1</v>
      </c>
      <c r="C5607" s="122" t="s">
        <v>2249</v>
      </c>
      <c r="D5607" s="122" t="s">
        <v>2120</v>
      </c>
      <c r="E5607" s="122">
        <v>101</v>
      </c>
      <c r="F5607" s="122">
        <v>0.85216776299999997</v>
      </c>
      <c r="G5607" s="122">
        <v>0.80980107000000001</v>
      </c>
      <c r="H5607" s="122">
        <v>0.85409639154999994</v>
      </c>
      <c r="I5607" s="122">
        <v>0.87061555204999996</v>
      </c>
      <c r="J5607" s="122">
        <v>0.85037618645000002</v>
      </c>
      <c r="K5607" s="122">
        <v>0.88151778015000004</v>
      </c>
      <c r="L5607" s="122">
        <v>1.0339052667999999</v>
      </c>
      <c r="M5607" s="122">
        <v>0.99180679574999997</v>
      </c>
      <c r="N5607" s="122">
        <v>0.88760763595000003</v>
      </c>
      <c r="O5607" s="122">
        <v>0.78967050000000005</v>
      </c>
      <c r="P5607" s="122">
        <v>0.46334950000000003</v>
      </c>
      <c r="Q5607" s="122">
        <v>0.27809899999999999</v>
      </c>
      <c r="R5607" s="122">
        <v>0.50752949999999997</v>
      </c>
      <c r="S5607" s="122">
        <v>0.82739716500000005</v>
      </c>
      <c r="T5607" s="122">
        <v>0.67197686000000001</v>
      </c>
      <c r="U5607" s="122">
        <v>0.63273749999999995</v>
      </c>
      <c r="V5607" s="122">
        <v>0.57809999999999995</v>
      </c>
      <c r="W5607" s="122">
        <v>0.66006799999999999</v>
      </c>
      <c r="X5607" s="122">
        <v>0.56298950000000003</v>
      </c>
      <c r="Y5607" s="122">
        <v>0.37995509700000002</v>
      </c>
      <c r="Z5607" s="122">
        <v>0.46953</v>
      </c>
      <c r="AA5607" s="122">
        <v>0.52859959999999995</v>
      </c>
      <c r="AB5607" s="122">
        <v>0.52254365000000003</v>
      </c>
      <c r="AC5607" s="122">
        <v>0.43945000000000001</v>
      </c>
      <c r="AD5607" s="122">
        <v>0.10316500000000001</v>
      </c>
      <c r="AE5607" s="122">
        <v>8.8430499999999995E-2</v>
      </c>
      <c r="AF5607" s="122">
        <v>6.5301799999999993E-2</v>
      </c>
      <c r="AG5607" s="122">
        <v>0</v>
      </c>
      <c r="AH5607" s="122">
        <v>0</v>
      </c>
      <c r="AI5607" s="122">
        <v>0</v>
      </c>
      <c r="AJ5607" s="122">
        <v>0</v>
      </c>
      <c r="AK5607" s="122">
        <v>0</v>
      </c>
      <c r="AL5607" s="122">
        <v>0</v>
      </c>
    </row>
    <row r="5608" spans="1:38" hidden="1" x14ac:dyDescent="0.25">
      <c r="A5608" s="122" t="s">
        <v>2248</v>
      </c>
      <c r="B5608" s="122">
        <v>1</v>
      </c>
      <c r="C5608" s="122" t="s">
        <v>2249</v>
      </c>
      <c r="D5608" s="122" t="s">
        <v>2121</v>
      </c>
      <c r="E5608" s="122">
        <v>101</v>
      </c>
      <c r="F5608" s="122">
        <v>0</v>
      </c>
      <c r="G5608" s="122">
        <v>0</v>
      </c>
      <c r="H5608" s="122">
        <v>0</v>
      </c>
      <c r="I5608" s="122">
        <v>0</v>
      </c>
      <c r="J5608" s="122">
        <v>0</v>
      </c>
      <c r="K5608" s="122">
        <v>0</v>
      </c>
      <c r="L5608" s="122">
        <v>0</v>
      </c>
      <c r="M5608" s="122">
        <v>0</v>
      </c>
      <c r="N5608" s="122">
        <v>0</v>
      </c>
      <c r="O5608" s="122">
        <v>0</v>
      </c>
      <c r="P5608" s="122">
        <v>0</v>
      </c>
      <c r="Q5608" s="122">
        <v>0</v>
      </c>
      <c r="R5608" s="122">
        <v>0</v>
      </c>
      <c r="S5608" s="122">
        <v>0</v>
      </c>
      <c r="T5608" s="122">
        <v>0</v>
      </c>
      <c r="U5608" s="122">
        <v>0</v>
      </c>
      <c r="V5608" s="122">
        <v>0</v>
      </c>
      <c r="W5608" s="122">
        <v>0</v>
      </c>
      <c r="X5608" s="122">
        <v>0</v>
      </c>
      <c r="Y5608" s="122">
        <v>0</v>
      </c>
      <c r="Z5608" s="122">
        <v>0</v>
      </c>
      <c r="AA5608" s="122">
        <v>0</v>
      </c>
      <c r="AB5608" s="122">
        <v>0</v>
      </c>
      <c r="AC5608" s="122">
        <v>0</v>
      </c>
      <c r="AD5608" s="122">
        <v>0</v>
      </c>
      <c r="AE5608" s="122">
        <v>0</v>
      </c>
      <c r="AF5608" s="122">
        <v>0</v>
      </c>
      <c r="AG5608" s="122">
        <v>0</v>
      </c>
      <c r="AH5608" s="122">
        <v>0</v>
      </c>
      <c r="AI5608" s="122">
        <v>0</v>
      </c>
      <c r="AJ5608" s="122">
        <v>0</v>
      </c>
      <c r="AK5608" s="122">
        <v>0</v>
      </c>
      <c r="AL5608" s="122">
        <v>0</v>
      </c>
    </row>
    <row r="5609" spans="1:38" hidden="1" x14ac:dyDescent="0.25">
      <c r="A5609" s="122" t="s">
        <v>2248</v>
      </c>
      <c r="B5609" s="122">
        <v>1</v>
      </c>
      <c r="C5609" s="122" t="s">
        <v>2249</v>
      </c>
      <c r="D5609" s="122" t="s">
        <v>2138</v>
      </c>
      <c r="E5609" s="122">
        <v>101</v>
      </c>
      <c r="F5609" s="122">
        <v>0</v>
      </c>
      <c r="G5609" s="122">
        <v>0</v>
      </c>
      <c r="H5609" s="122">
        <v>0</v>
      </c>
      <c r="I5609" s="122">
        <v>0</v>
      </c>
      <c r="J5609" s="122">
        <v>0</v>
      </c>
      <c r="K5609" s="122">
        <v>0</v>
      </c>
      <c r="L5609" s="122">
        <v>0</v>
      </c>
      <c r="M5609" s="122">
        <v>0</v>
      </c>
      <c r="N5609" s="122">
        <v>0</v>
      </c>
      <c r="O5609" s="122">
        <v>0</v>
      </c>
      <c r="P5609" s="122">
        <v>0</v>
      </c>
      <c r="Q5609" s="122">
        <v>0</v>
      </c>
      <c r="R5609" s="122">
        <v>0</v>
      </c>
      <c r="S5609" s="122">
        <v>0</v>
      </c>
      <c r="T5609" s="122">
        <v>0</v>
      </c>
      <c r="U5609" s="122">
        <v>0</v>
      </c>
      <c r="V5609" s="122">
        <v>0</v>
      </c>
      <c r="W5609" s="122">
        <v>0</v>
      </c>
      <c r="X5609" s="122">
        <v>0</v>
      </c>
      <c r="Y5609" s="122">
        <v>0</v>
      </c>
      <c r="Z5609" s="122">
        <v>0</v>
      </c>
      <c r="AA5609" s="122">
        <v>0</v>
      </c>
      <c r="AB5609" s="122">
        <v>0</v>
      </c>
      <c r="AC5609" s="122">
        <v>0</v>
      </c>
      <c r="AD5609" s="122">
        <v>0</v>
      </c>
      <c r="AE5609" s="122">
        <v>0</v>
      </c>
      <c r="AF5609" s="122">
        <v>0</v>
      </c>
      <c r="AG5609" s="122">
        <v>0</v>
      </c>
      <c r="AH5609" s="122">
        <v>0</v>
      </c>
      <c r="AI5609" s="122">
        <v>0</v>
      </c>
      <c r="AJ5609" s="122">
        <v>0</v>
      </c>
      <c r="AK5609" s="122">
        <v>0</v>
      </c>
      <c r="AL5609" s="122">
        <v>0</v>
      </c>
    </row>
    <row r="5610" spans="1:38" hidden="1" x14ac:dyDescent="0.25">
      <c r="A5610" s="122" t="s">
        <v>2248</v>
      </c>
      <c r="B5610" s="122">
        <v>1</v>
      </c>
      <c r="C5610" s="122" t="s">
        <v>2249</v>
      </c>
      <c r="D5610" s="122" t="s">
        <v>2122</v>
      </c>
      <c r="E5610" s="122">
        <v>101</v>
      </c>
      <c r="F5610" s="122">
        <v>0</v>
      </c>
      <c r="G5610" s="122">
        <v>0</v>
      </c>
      <c r="H5610" s="122">
        <v>0</v>
      </c>
      <c r="I5610" s="122">
        <v>0</v>
      </c>
      <c r="J5610" s="122">
        <v>0</v>
      </c>
      <c r="K5610" s="122">
        <v>0</v>
      </c>
      <c r="L5610" s="122">
        <v>0</v>
      </c>
      <c r="M5610" s="122">
        <v>0</v>
      </c>
      <c r="N5610" s="122">
        <v>0</v>
      </c>
      <c r="O5610" s="122">
        <v>0</v>
      </c>
      <c r="P5610" s="122">
        <v>0</v>
      </c>
      <c r="Q5610" s="122">
        <v>0</v>
      </c>
      <c r="R5610" s="122">
        <v>0</v>
      </c>
      <c r="S5610" s="122">
        <v>0</v>
      </c>
      <c r="T5610" s="122">
        <v>0</v>
      </c>
      <c r="U5610" s="122">
        <v>0</v>
      </c>
      <c r="V5610" s="122">
        <v>0</v>
      </c>
      <c r="W5610" s="122">
        <v>0</v>
      </c>
      <c r="X5610" s="122">
        <v>0</v>
      </c>
      <c r="Y5610" s="122">
        <v>0</v>
      </c>
      <c r="Z5610" s="122">
        <v>0</v>
      </c>
      <c r="AA5610" s="122">
        <v>0</v>
      </c>
      <c r="AB5610" s="122">
        <v>0</v>
      </c>
      <c r="AC5610" s="122">
        <v>0</v>
      </c>
      <c r="AD5610" s="122">
        <v>0</v>
      </c>
      <c r="AE5610" s="122">
        <v>0</v>
      </c>
      <c r="AF5610" s="122">
        <v>0</v>
      </c>
      <c r="AG5610" s="122">
        <v>0</v>
      </c>
      <c r="AH5610" s="122">
        <v>0</v>
      </c>
      <c r="AI5610" s="122">
        <v>0</v>
      </c>
      <c r="AJ5610" s="122">
        <v>0</v>
      </c>
      <c r="AK5610" s="122">
        <v>0</v>
      </c>
      <c r="AL5610" s="122">
        <v>0</v>
      </c>
    </row>
    <row r="5611" spans="1:38" hidden="1" x14ac:dyDescent="0.25">
      <c r="A5611" s="122" t="s">
        <v>2248</v>
      </c>
      <c r="B5611" s="122">
        <v>1</v>
      </c>
      <c r="C5611" s="122" t="s">
        <v>2249</v>
      </c>
      <c r="D5611" s="122" t="s">
        <v>2123</v>
      </c>
      <c r="E5611" s="122">
        <v>101</v>
      </c>
      <c r="F5611" s="122">
        <v>1.0604737464</v>
      </c>
      <c r="G5611" s="122">
        <v>1.00775083605</v>
      </c>
      <c r="H5611" s="122">
        <v>1.06287381315</v>
      </c>
      <c r="I5611" s="122">
        <v>1.08343095985</v>
      </c>
      <c r="J5611" s="122">
        <v>1.0582442355999999</v>
      </c>
      <c r="K5611" s="122">
        <v>1.0969981561</v>
      </c>
      <c r="L5611" s="122">
        <v>1.2866356126</v>
      </c>
      <c r="M5611" s="122">
        <v>1.2342464892</v>
      </c>
      <c r="N5611" s="122">
        <v>1.1045766288000001</v>
      </c>
      <c r="O5611" s="122">
        <v>0.98269949999999995</v>
      </c>
      <c r="P5611" s="122">
        <v>0.98636550000000001</v>
      </c>
      <c r="Q5611" s="122">
        <v>0.37101800000000001</v>
      </c>
      <c r="R5611" s="122">
        <v>0</v>
      </c>
      <c r="S5611" s="122">
        <v>0</v>
      </c>
      <c r="T5611" s="122">
        <v>0</v>
      </c>
      <c r="U5611" s="122">
        <v>0</v>
      </c>
      <c r="V5611" s="122">
        <v>0</v>
      </c>
      <c r="W5611" s="122">
        <v>0</v>
      </c>
      <c r="X5611" s="122">
        <v>0</v>
      </c>
      <c r="Y5611" s="122">
        <v>0</v>
      </c>
      <c r="Z5611" s="122">
        <v>0</v>
      </c>
      <c r="AA5611" s="122">
        <v>0</v>
      </c>
      <c r="AB5611" s="122">
        <v>0</v>
      </c>
      <c r="AC5611" s="122">
        <v>0</v>
      </c>
      <c r="AD5611" s="122">
        <v>0</v>
      </c>
      <c r="AE5611" s="122">
        <v>0</v>
      </c>
      <c r="AF5611" s="122">
        <v>0</v>
      </c>
      <c r="AG5611" s="122">
        <v>0</v>
      </c>
      <c r="AH5611" s="122">
        <v>0</v>
      </c>
      <c r="AI5611" s="122">
        <v>0</v>
      </c>
      <c r="AJ5611" s="122">
        <v>0</v>
      </c>
      <c r="AK5611" s="122">
        <v>0</v>
      </c>
      <c r="AL5611" s="122">
        <v>0</v>
      </c>
    </row>
    <row r="5612" spans="1:38" hidden="1" x14ac:dyDescent="0.25">
      <c r="A5612" s="122" t="s">
        <v>2248</v>
      </c>
      <c r="B5612" s="122">
        <v>1</v>
      </c>
      <c r="C5612" s="122" t="s">
        <v>2249</v>
      </c>
      <c r="D5612" s="122" t="s">
        <v>2124</v>
      </c>
      <c r="E5612" s="122">
        <v>101</v>
      </c>
      <c r="F5612" s="122">
        <v>0</v>
      </c>
      <c r="G5612" s="122">
        <v>0</v>
      </c>
      <c r="H5612" s="122">
        <v>0</v>
      </c>
      <c r="I5612" s="122">
        <v>0</v>
      </c>
      <c r="J5612" s="122">
        <v>0</v>
      </c>
      <c r="K5612" s="122">
        <v>0</v>
      </c>
      <c r="L5612" s="122">
        <v>0</v>
      </c>
      <c r="M5612" s="122">
        <v>0</v>
      </c>
      <c r="N5612" s="122">
        <v>0</v>
      </c>
      <c r="O5612" s="122">
        <v>0</v>
      </c>
      <c r="P5612" s="122">
        <v>0</v>
      </c>
      <c r="Q5612" s="122">
        <v>0</v>
      </c>
      <c r="R5612" s="122">
        <v>0</v>
      </c>
      <c r="S5612" s="122">
        <v>0</v>
      </c>
      <c r="T5612" s="122">
        <v>0</v>
      </c>
      <c r="U5612" s="122">
        <v>0</v>
      </c>
      <c r="V5612" s="122">
        <v>0</v>
      </c>
      <c r="W5612" s="122">
        <v>0</v>
      </c>
      <c r="X5612" s="122">
        <v>0</v>
      </c>
      <c r="Y5612" s="122">
        <v>0</v>
      </c>
      <c r="Z5612" s="122">
        <v>0</v>
      </c>
      <c r="AA5612" s="122">
        <v>0</v>
      </c>
      <c r="AB5612" s="122">
        <v>0</v>
      </c>
      <c r="AC5612" s="122">
        <v>0</v>
      </c>
      <c r="AD5612" s="122">
        <v>0</v>
      </c>
      <c r="AE5612" s="122">
        <v>0</v>
      </c>
      <c r="AF5612" s="122">
        <v>0</v>
      </c>
      <c r="AG5612" s="122">
        <v>0</v>
      </c>
      <c r="AH5612" s="122">
        <v>0</v>
      </c>
      <c r="AI5612" s="122">
        <v>0</v>
      </c>
      <c r="AJ5612" s="122">
        <v>0</v>
      </c>
      <c r="AK5612" s="122">
        <v>0</v>
      </c>
      <c r="AL5612" s="122">
        <v>0</v>
      </c>
    </row>
    <row r="5613" spans="1:38" hidden="1" x14ac:dyDescent="0.25">
      <c r="A5613" s="122" t="s">
        <v>2248</v>
      </c>
      <c r="B5613" s="122">
        <v>1</v>
      </c>
      <c r="C5613" s="122" t="s">
        <v>2249</v>
      </c>
      <c r="D5613" s="122" t="s">
        <v>2125</v>
      </c>
      <c r="E5613" s="122">
        <v>101</v>
      </c>
      <c r="F5613" s="122">
        <v>0</v>
      </c>
      <c r="G5613" s="122">
        <v>0</v>
      </c>
      <c r="H5613" s="122">
        <v>0</v>
      </c>
      <c r="I5613" s="122">
        <v>0</v>
      </c>
      <c r="J5613" s="122">
        <v>0</v>
      </c>
      <c r="K5613" s="122">
        <v>0</v>
      </c>
      <c r="L5613" s="122">
        <v>0</v>
      </c>
      <c r="M5613" s="122">
        <v>0</v>
      </c>
      <c r="N5613" s="122">
        <v>0</v>
      </c>
      <c r="O5613" s="122">
        <v>0</v>
      </c>
      <c r="P5613" s="122">
        <v>0</v>
      </c>
      <c r="Q5613" s="122">
        <v>0</v>
      </c>
      <c r="R5613" s="122">
        <v>0</v>
      </c>
      <c r="S5613" s="122">
        <v>0</v>
      </c>
      <c r="T5613" s="122">
        <v>0</v>
      </c>
      <c r="U5613" s="122">
        <v>0</v>
      </c>
      <c r="V5613" s="122">
        <v>0</v>
      </c>
      <c r="W5613" s="122">
        <v>0</v>
      </c>
      <c r="X5613" s="122">
        <v>0</v>
      </c>
      <c r="Y5613" s="122">
        <v>0</v>
      </c>
      <c r="Z5613" s="122">
        <v>0</v>
      </c>
      <c r="AA5613" s="122">
        <v>0</v>
      </c>
      <c r="AB5613" s="122">
        <v>0</v>
      </c>
      <c r="AC5613" s="122">
        <v>0</v>
      </c>
      <c r="AD5613" s="122">
        <v>0</v>
      </c>
      <c r="AE5613" s="122">
        <v>0</v>
      </c>
      <c r="AF5613" s="122">
        <v>0</v>
      </c>
      <c r="AG5613" s="122">
        <v>0</v>
      </c>
      <c r="AH5613" s="122">
        <v>0</v>
      </c>
      <c r="AI5613" s="122">
        <v>0</v>
      </c>
      <c r="AJ5613" s="122">
        <v>0</v>
      </c>
      <c r="AK5613" s="122">
        <v>0</v>
      </c>
      <c r="AL5613" s="122">
        <v>0</v>
      </c>
    </row>
    <row r="5614" spans="1:38" hidden="1" x14ac:dyDescent="0.25">
      <c r="A5614" s="122" t="s">
        <v>2248</v>
      </c>
      <c r="B5614" s="122">
        <v>1</v>
      </c>
      <c r="C5614" s="122" t="s">
        <v>2249</v>
      </c>
      <c r="D5614" s="122" t="s">
        <v>2126</v>
      </c>
      <c r="E5614" s="122">
        <v>101</v>
      </c>
      <c r="F5614" s="122">
        <v>0</v>
      </c>
      <c r="G5614" s="122">
        <v>0</v>
      </c>
      <c r="H5614" s="122">
        <v>0</v>
      </c>
      <c r="I5614" s="122">
        <v>0</v>
      </c>
      <c r="J5614" s="122">
        <v>0</v>
      </c>
      <c r="K5614" s="122">
        <v>0</v>
      </c>
      <c r="L5614" s="122">
        <v>0</v>
      </c>
      <c r="M5614" s="122">
        <v>0</v>
      </c>
      <c r="N5614" s="122">
        <v>0</v>
      </c>
      <c r="O5614" s="122">
        <v>0</v>
      </c>
      <c r="P5614" s="122">
        <v>0</v>
      </c>
      <c r="Q5614" s="122">
        <v>0</v>
      </c>
      <c r="R5614" s="122">
        <v>0</v>
      </c>
      <c r="S5614" s="122">
        <v>0</v>
      </c>
      <c r="T5614" s="122">
        <v>0</v>
      </c>
      <c r="U5614" s="122">
        <v>0</v>
      </c>
      <c r="V5614" s="122">
        <v>0</v>
      </c>
      <c r="W5614" s="122">
        <v>0</v>
      </c>
      <c r="X5614" s="122">
        <v>0</v>
      </c>
      <c r="Y5614" s="122">
        <v>0</v>
      </c>
      <c r="Z5614" s="122">
        <v>0</v>
      </c>
      <c r="AA5614" s="122">
        <v>0</v>
      </c>
      <c r="AB5614" s="122">
        <v>0</v>
      </c>
      <c r="AC5614" s="122">
        <v>0</v>
      </c>
      <c r="AD5614" s="122">
        <v>0</v>
      </c>
      <c r="AE5614" s="122">
        <v>0</v>
      </c>
      <c r="AF5614" s="122">
        <v>0</v>
      </c>
      <c r="AG5614" s="122">
        <v>0</v>
      </c>
      <c r="AH5614" s="122">
        <v>0</v>
      </c>
      <c r="AI5614" s="122">
        <v>0</v>
      </c>
      <c r="AJ5614" s="122">
        <v>0</v>
      </c>
      <c r="AK5614" s="122">
        <v>0</v>
      </c>
      <c r="AL5614" s="122">
        <v>0</v>
      </c>
    </row>
    <row r="5615" spans="1:38" hidden="1" x14ac:dyDescent="0.25">
      <c r="A5615" s="122" t="s">
        <v>2035</v>
      </c>
      <c r="B5615" s="122">
        <v>1</v>
      </c>
      <c r="C5615" s="122" t="s">
        <v>2250</v>
      </c>
      <c r="D5615" s="122" t="s">
        <v>2078</v>
      </c>
      <c r="E5615" s="122">
        <v>102</v>
      </c>
      <c r="F5615" s="122">
        <v>0</v>
      </c>
      <c r="G5615" s="122">
        <v>0</v>
      </c>
      <c r="H5615" s="122">
        <v>0</v>
      </c>
      <c r="I5615" s="122">
        <v>0</v>
      </c>
      <c r="J5615" s="122">
        <v>0</v>
      </c>
      <c r="K5615" s="122">
        <v>0</v>
      </c>
      <c r="L5615" s="122">
        <v>0</v>
      </c>
      <c r="M5615" s="122">
        <v>0</v>
      </c>
      <c r="N5615" s="122">
        <v>0</v>
      </c>
      <c r="O5615" s="122">
        <v>0</v>
      </c>
      <c r="P5615" s="122">
        <v>0</v>
      </c>
      <c r="Q5615" s="122">
        <v>0</v>
      </c>
      <c r="R5615" s="122">
        <v>0</v>
      </c>
      <c r="S5615" s="122">
        <v>0</v>
      </c>
      <c r="T5615" s="122">
        <v>0</v>
      </c>
      <c r="U5615" s="122">
        <v>0</v>
      </c>
      <c r="V5615" s="122">
        <v>0</v>
      </c>
      <c r="W5615" s="122">
        <v>0</v>
      </c>
      <c r="X5615" s="122">
        <v>0</v>
      </c>
      <c r="Y5615" s="122">
        <v>0</v>
      </c>
      <c r="Z5615" s="122">
        <v>0</v>
      </c>
      <c r="AA5615" s="122">
        <v>0</v>
      </c>
      <c r="AB5615" s="122">
        <v>0</v>
      </c>
      <c r="AC5615" s="122">
        <v>0</v>
      </c>
      <c r="AD5615" s="122">
        <v>0</v>
      </c>
      <c r="AE5615" s="122">
        <v>0</v>
      </c>
      <c r="AF5615" s="122">
        <v>0</v>
      </c>
      <c r="AG5615" s="122">
        <v>0</v>
      </c>
      <c r="AH5615" s="122">
        <v>0</v>
      </c>
      <c r="AI5615" s="122">
        <v>0</v>
      </c>
      <c r="AJ5615" s="122">
        <v>0</v>
      </c>
      <c r="AK5615" s="122">
        <v>0</v>
      </c>
      <c r="AL5615" s="122">
        <v>0</v>
      </c>
    </row>
    <row r="5616" spans="1:38" hidden="1" x14ac:dyDescent="0.25">
      <c r="A5616" s="122" t="s">
        <v>2035</v>
      </c>
      <c r="B5616" s="122">
        <v>1</v>
      </c>
      <c r="C5616" s="122" t="s">
        <v>2250</v>
      </c>
      <c r="D5616" s="122" t="s">
        <v>2079</v>
      </c>
      <c r="E5616" s="122">
        <v>102</v>
      </c>
      <c r="F5616" s="122">
        <v>0</v>
      </c>
      <c r="G5616" s="122">
        <v>0</v>
      </c>
      <c r="H5616" s="122">
        <v>0</v>
      </c>
      <c r="I5616" s="122">
        <v>0</v>
      </c>
      <c r="J5616" s="122">
        <v>0</v>
      </c>
      <c r="K5616" s="122">
        <v>0</v>
      </c>
      <c r="L5616" s="122">
        <v>0</v>
      </c>
      <c r="M5616" s="122">
        <v>0</v>
      </c>
      <c r="N5616" s="122">
        <v>0</v>
      </c>
      <c r="O5616" s="122">
        <v>0</v>
      </c>
      <c r="P5616" s="122">
        <v>0</v>
      </c>
      <c r="Q5616" s="122">
        <v>0</v>
      </c>
      <c r="R5616" s="122">
        <v>0</v>
      </c>
      <c r="S5616" s="122">
        <v>0</v>
      </c>
      <c r="T5616" s="122">
        <v>0</v>
      </c>
      <c r="U5616" s="122">
        <v>0</v>
      </c>
      <c r="V5616" s="122">
        <v>0</v>
      </c>
      <c r="W5616" s="122">
        <v>0</v>
      </c>
      <c r="X5616" s="122">
        <v>0</v>
      </c>
      <c r="Y5616" s="122">
        <v>0</v>
      </c>
      <c r="Z5616" s="122">
        <v>0</v>
      </c>
      <c r="AA5616" s="122">
        <v>0</v>
      </c>
      <c r="AB5616" s="122">
        <v>0</v>
      </c>
      <c r="AC5616" s="122">
        <v>0</v>
      </c>
      <c r="AD5616" s="122">
        <v>0</v>
      </c>
      <c r="AE5616" s="122">
        <v>0</v>
      </c>
      <c r="AF5616" s="122">
        <v>0</v>
      </c>
      <c r="AG5616" s="122">
        <v>0</v>
      </c>
      <c r="AH5616" s="122">
        <v>0</v>
      </c>
      <c r="AI5616" s="122">
        <v>0</v>
      </c>
      <c r="AJ5616" s="122">
        <v>0</v>
      </c>
      <c r="AK5616" s="122">
        <v>0</v>
      </c>
      <c r="AL5616" s="122">
        <v>0</v>
      </c>
    </row>
    <row r="5617" spans="1:38" hidden="1" x14ac:dyDescent="0.25">
      <c r="A5617" s="122" t="s">
        <v>2035</v>
      </c>
      <c r="B5617" s="122">
        <v>1</v>
      </c>
      <c r="C5617" s="122" t="s">
        <v>2250</v>
      </c>
      <c r="D5617" s="122" t="s">
        <v>2080</v>
      </c>
      <c r="E5617" s="122">
        <v>102</v>
      </c>
      <c r="F5617" s="122">
        <v>0</v>
      </c>
      <c r="G5617" s="122">
        <v>0</v>
      </c>
      <c r="H5617" s="122">
        <v>0</v>
      </c>
      <c r="I5617" s="122">
        <v>0</v>
      </c>
      <c r="J5617" s="122">
        <v>0</v>
      </c>
      <c r="K5617" s="122">
        <v>0</v>
      </c>
      <c r="L5617" s="122">
        <v>0</v>
      </c>
      <c r="M5617" s="122">
        <v>0</v>
      </c>
      <c r="N5617" s="122">
        <v>0</v>
      </c>
      <c r="O5617" s="122">
        <v>0</v>
      </c>
      <c r="P5617" s="122">
        <v>0</v>
      </c>
      <c r="Q5617" s="122">
        <v>0</v>
      </c>
      <c r="R5617" s="122">
        <v>0</v>
      </c>
      <c r="S5617" s="122">
        <v>0</v>
      </c>
      <c r="T5617" s="122">
        <v>0</v>
      </c>
      <c r="U5617" s="122">
        <v>0</v>
      </c>
      <c r="V5617" s="122">
        <v>0</v>
      </c>
      <c r="W5617" s="122">
        <v>0</v>
      </c>
      <c r="X5617" s="122">
        <v>0</v>
      </c>
      <c r="Y5617" s="122">
        <v>0</v>
      </c>
      <c r="Z5617" s="122">
        <v>0</v>
      </c>
      <c r="AA5617" s="122">
        <v>0</v>
      </c>
      <c r="AB5617" s="122">
        <v>0</v>
      </c>
      <c r="AC5617" s="122">
        <v>0</v>
      </c>
      <c r="AD5617" s="122">
        <v>0</v>
      </c>
      <c r="AE5617" s="122">
        <v>0</v>
      </c>
      <c r="AF5617" s="122">
        <v>0</v>
      </c>
      <c r="AG5617" s="122">
        <v>0</v>
      </c>
      <c r="AH5617" s="122">
        <v>0</v>
      </c>
      <c r="AI5617" s="122">
        <v>0</v>
      </c>
      <c r="AJ5617" s="122">
        <v>0</v>
      </c>
      <c r="AK5617" s="122">
        <v>0</v>
      </c>
      <c r="AL5617" s="122">
        <v>0</v>
      </c>
    </row>
    <row r="5618" spans="1:38" hidden="1" x14ac:dyDescent="0.25">
      <c r="A5618" s="122" t="s">
        <v>2035</v>
      </c>
      <c r="B5618" s="122">
        <v>1</v>
      </c>
      <c r="C5618" s="122" t="s">
        <v>2250</v>
      </c>
      <c r="D5618" s="122" t="s">
        <v>2133</v>
      </c>
      <c r="E5618" s="122">
        <v>102</v>
      </c>
      <c r="F5618" s="122">
        <v>0</v>
      </c>
      <c r="G5618" s="122">
        <v>0</v>
      </c>
      <c r="H5618" s="122">
        <v>0</v>
      </c>
      <c r="I5618" s="122">
        <v>0</v>
      </c>
      <c r="J5618" s="122">
        <v>0</v>
      </c>
      <c r="K5618" s="122">
        <v>0</v>
      </c>
      <c r="L5618" s="122">
        <v>0</v>
      </c>
      <c r="M5618" s="122">
        <v>0</v>
      </c>
      <c r="N5618" s="122">
        <v>0</v>
      </c>
      <c r="O5618" s="122">
        <v>0</v>
      </c>
      <c r="P5618" s="122">
        <v>0</v>
      </c>
      <c r="Q5618" s="122">
        <v>0</v>
      </c>
      <c r="R5618" s="122">
        <v>0</v>
      </c>
      <c r="S5618" s="122">
        <v>0</v>
      </c>
      <c r="T5618" s="122">
        <v>0</v>
      </c>
      <c r="U5618" s="122">
        <v>0</v>
      </c>
      <c r="V5618" s="122">
        <v>0</v>
      </c>
      <c r="W5618" s="122">
        <v>0</v>
      </c>
      <c r="X5618" s="122">
        <v>0</v>
      </c>
      <c r="Y5618" s="122">
        <v>0</v>
      </c>
      <c r="Z5618" s="122">
        <v>0</v>
      </c>
      <c r="AA5618" s="122">
        <v>0</v>
      </c>
      <c r="AB5618" s="122">
        <v>0</v>
      </c>
      <c r="AC5618" s="122">
        <v>0</v>
      </c>
      <c r="AD5618" s="122">
        <v>0</v>
      </c>
      <c r="AE5618" s="122">
        <v>0</v>
      </c>
      <c r="AF5618" s="122">
        <v>0</v>
      </c>
      <c r="AG5618" s="122">
        <v>0</v>
      </c>
      <c r="AH5618" s="122">
        <v>0</v>
      </c>
      <c r="AI5618" s="122">
        <v>0</v>
      </c>
      <c r="AJ5618" s="122">
        <v>0</v>
      </c>
      <c r="AK5618" s="122">
        <v>0</v>
      </c>
      <c r="AL5618" s="122">
        <v>0</v>
      </c>
    </row>
    <row r="5619" spans="1:38" hidden="1" x14ac:dyDescent="0.25">
      <c r="A5619" s="122" t="s">
        <v>2035</v>
      </c>
      <c r="B5619" s="122">
        <v>1</v>
      </c>
      <c r="C5619" s="122" t="s">
        <v>2250</v>
      </c>
      <c r="D5619" s="122" t="s">
        <v>2081</v>
      </c>
      <c r="E5619" s="122">
        <v>102</v>
      </c>
      <c r="F5619" s="122">
        <v>7.0213629E-2</v>
      </c>
      <c r="G5619" s="122">
        <v>7.0213629E-2</v>
      </c>
      <c r="H5619" s="122">
        <v>7.0213629E-2</v>
      </c>
      <c r="I5619" s="122">
        <v>8.776703625E-2</v>
      </c>
      <c r="J5619" s="122">
        <v>9.6543738700000006E-2</v>
      </c>
      <c r="K5619" s="122">
        <v>0.12132273324999999</v>
      </c>
      <c r="L5619" s="122">
        <v>0.13472438845000001</v>
      </c>
      <c r="M5619" s="122">
        <v>0.14237674280000001</v>
      </c>
      <c r="N5619" s="122">
        <v>0.1745789479</v>
      </c>
      <c r="O5619" s="122">
        <v>0.177155643</v>
      </c>
      <c r="P5619" s="122">
        <v>0.14318624260000001</v>
      </c>
      <c r="Q5619" s="122">
        <v>9.7354462850000004E-2</v>
      </c>
      <c r="R5619" s="122">
        <v>8.6413196550000002E-2</v>
      </c>
      <c r="S5619" s="122">
        <v>0.1041028615</v>
      </c>
      <c r="T5619" s="122">
        <v>9.9931971049999999E-2</v>
      </c>
      <c r="U5619" s="122">
        <v>0.10866759315000001</v>
      </c>
      <c r="V5619" s="122">
        <v>0.10552761715</v>
      </c>
      <c r="W5619" s="122">
        <v>8.4904555300000004E-2</v>
      </c>
      <c r="X5619" s="122">
        <v>7.7966034599999998E-2</v>
      </c>
      <c r="Y5619" s="122">
        <v>8.6527876549999994E-2</v>
      </c>
      <c r="Z5619" s="122">
        <v>0.123220229</v>
      </c>
      <c r="AA5619" s="122">
        <v>2.46463206E-2</v>
      </c>
      <c r="AB5619" s="122">
        <v>2.5205230499999998E-2</v>
      </c>
      <c r="AC5619" s="122">
        <v>4.7427589550000003E-2</v>
      </c>
      <c r="AD5619" s="122">
        <v>7.0589307049999994E-2</v>
      </c>
      <c r="AE5619" s="122">
        <v>7.1229381250000001E-2</v>
      </c>
      <c r="AF5619" s="122">
        <v>6.7076113450000002E-2</v>
      </c>
      <c r="AG5619" s="122">
        <v>6.2023834350000001E-2</v>
      </c>
      <c r="AH5619" s="122">
        <v>9.5509393250000005E-2</v>
      </c>
      <c r="AI5619" s="122">
        <v>8.4958906099999995E-2</v>
      </c>
      <c r="AJ5619" s="122">
        <v>9.4058406900000002E-2</v>
      </c>
      <c r="AK5619" s="122">
        <v>0.10230576245</v>
      </c>
      <c r="AL5619" s="122">
        <v>0</v>
      </c>
    </row>
    <row r="5620" spans="1:38" x14ac:dyDescent="0.25">
      <c r="A5620" s="122" t="s">
        <v>2035</v>
      </c>
      <c r="B5620" s="122">
        <v>1</v>
      </c>
      <c r="C5620" s="122" t="s">
        <v>2250</v>
      </c>
      <c r="D5620" s="122" t="s">
        <v>2082</v>
      </c>
      <c r="E5620" s="122">
        <v>102</v>
      </c>
      <c r="F5620" s="122">
        <v>2.6905074800000001E-2</v>
      </c>
      <c r="G5620" s="122">
        <v>2.6905074800000001E-2</v>
      </c>
      <c r="H5620" s="122">
        <v>2.6905074800000001E-2</v>
      </c>
      <c r="I5620" s="122">
        <v>3.3631343500000001E-2</v>
      </c>
      <c r="J5620" s="122">
        <v>3.6994477849999999E-2</v>
      </c>
      <c r="K5620" s="122">
        <v>4.6489509499999998E-2</v>
      </c>
      <c r="L5620" s="122">
        <v>5.1624872850000003E-2</v>
      </c>
      <c r="M5620" s="122">
        <v>5.4557169949999998E-2</v>
      </c>
      <c r="N5620" s="122">
        <v>6.6896693300000004E-2</v>
      </c>
      <c r="O5620" s="122">
        <v>6.7884052850000001E-2</v>
      </c>
      <c r="P5620" s="122">
        <v>5.4867360550000001E-2</v>
      </c>
      <c r="Q5620" s="122">
        <v>3.7305138449999997E-2</v>
      </c>
      <c r="R5620" s="122">
        <v>3.3112569250000001E-2</v>
      </c>
      <c r="S5620" s="122">
        <v>3.9891047899999997E-2</v>
      </c>
      <c r="T5620" s="122">
        <v>3.829281055E-2</v>
      </c>
      <c r="U5620" s="122">
        <v>4.1640202250000001E-2</v>
      </c>
      <c r="V5620" s="122">
        <v>4.0436997549999999E-2</v>
      </c>
      <c r="W5620" s="122">
        <v>3.2534471600000003E-2</v>
      </c>
      <c r="X5620" s="122">
        <v>2.9875709800000001E-2</v>
      </c>
      <c r="Y5620" s="122">
        <v>2.0541972750000002E-2</v>
      </c>
      <c r="Z5620" s="122">
        <v>1.7750866000000001E-2</v>
      </c>
      <c r="AA5620" s="122">
        <v>6.9247877700000002E-2</v>
      </c>
      <c r="AB5620" s="122">
        <v>4.1924474699999999E-2</v>
      </c>
      <c r="AC5620" s="122">
        <v>4.2464871299999998E-2</v>
      </c>
      <c r="AD5620" s="122">
        <v>3.3106243049999998E-2</v>
      </c>
      <c r="AE5620" s="122">
        <v>3.1209428800000001E-2</v>
      </c>
      <c r="AF5620" s="122">
        <v>3.0373491499999999E-2</v>
      </c>
      <c r="AG5620" s="122">
        <v>2.9518615549999998E-2</v>
      </c>
      <c r="AH5620" s="122">
        <v>3.0688222300000002E-2</v>
      </c>
      <c r="AI5620" s="122">
        <v>1.8489609649999999E-2</v>
      </c>
      <c r="AJ5620" s="122">
        <v>2.15470325E-2</v>
      </c>
      <c r="AK5620" s="122">
        <v>2.6001058000000001E-2</v>
      </c>
      <c r="AL5620" s="122">
        <v>0</v>
      </c>
    </row>
    <row r="5621" spans="1:38" hidden="1" x14ac:dyDescent="0.25">
      <c r="A5621" s="122" t="s">
        <v>2035</v>
      </c>
      <c r="B5621" s="122">
        <v>1</v>
      </c>
      <c r="C5621" s="122" t="s">
        <v>2250</v>
      </c>
      <c r="D5621" s="122" t="s">
        <v>474</v>
      </c>
      <c r="E5621" s="122">
        <v>102</v>
      </c>
      <c r="F5621" s="122">
        <v>4.85312365E-3</v>
      </c>
      <c r="G5621" s="122">
        <v>4.85312365E-3</v>
      </c>
      <c r="H5621" s="122">
        <v>4.85312365E-3</v>
      </c>
      <c r="I5621" s="122">
        <v>6.0664051499999998E-3</v>
      </c>
      <c r="J5621" s="122">
        <v>6.6730458999999997E-3</v>
      </c>
      <c r="K5621" s="122">
        <v>8.3857564500000002E-3</v>
      </c>
      <c r="L5621" s="122">
        <v>9.3120700499999993E-3</v>
      </c>
      <c r="M5621" s="122">
        <v>9.8409963E-3</v>
      </c>
      <c r="N5621" s="122">
        <v>1.20667941E-2</v>
      </c>
      <c r="O5621" s="122">
        <v>1.224489355E-2</v>
      </c>
      <c r="P5621" s="122">
        <v>9.8969474500000005E-3</v>
      </c>
      <c r="Q5621" s="122">
        <v>6.7290839999999998E-3</v>
      </c>
      <c r="R5621" s="122">
        <v>5.9728304999999999E-3</v>
      </c>
      <c r="S5621" s="122">
        <v>7.1955284499999996E-3</v>
      </c>
      <c r="T5621" s="122">
        <v>6.90723985E-3</v>
      </c>
      <c r="U5621" s="122">
        <v>7.5110394499999997E-3</v>
      </c>
      <c r="V5621" s="122">
        <v>7.2940052000000002E-3</v>
      </c>
      <c r="W5621" s="122">
        <v>5.86855395E-3</v>
      </c>
      <c r="X5621" s="122">
        <v>5.3889659499999996E-3</v>
      </c>
      <c r="Y5621" s="122">
        <v>4.1177122999999996E-3</v>
      </c>
      <c r="Z5621" s="122">
        <v>5.3835186500000003E-3</v>
      </c>
      <c r="AA5621" s="122">
        <v>8.7710812499999999E-2</v>
      </c>
      <c r="AB5621" s="122">
        <v>0.1069960875</v>
      </c>
      <c r="AC5621" s="122">
        <v>0.145832775</v>
      </c>
      <c r="AD5621" s="122">
        <v>0.21017459999999999</v>
      </c>
      <c r="AE5621" s="122">
        <v>0.26324229999999998</v>
      </c>
      <c r="AF5621" s="122">
        <v>0.25978163830000001</v>
      </c>
      <c r="AG5621" s="122">
        <v>0.19885230000000001</v>
      </c>
      <c r="AH5621" s="122">
        <v>0.17452275</v>
      </c>
      <c r="AI5621" s="122">
        <v>0.16648104999999999</v>
      </c>
      <c r="AJ5621" s="122">
        <v>0.1144027</v>
      </c>
      <c r="AK5621" s="122">
        <v>0.11176670499999999</v>
      </c>
      <c r="AL5621" s="122">
        <v>0</v>
      </c>
    </row>
    <row r="5622" spans="1:38" hidden="1" x14ac:dyDescent="0.25">
      <c r="A5622" s="122" t="s">
        <v>2035</v>
      </c>
      <c r="B5622" s="122">
        <v>1</v>
      </c>
      <c r="C5622" s="122" t="s">
        <v>2250</v>
      </c>
      <c r="D5622" s="122" t="s">
        <v>2083</v>
      </c>
      <c r="E5622" s="122">
        <v>102</v>
      </c>
      <c r="F5622" s="122">
        <v>0</v>
      </c>
      <c r="G5622" s="122">
        <v>0</v>
      </c>
      <c r="H5622" s="122">
        <v>0</v>
      </c>
      <c r="I5622" s="122">
        <v>0</v>
      </c>
      <c r="J5622" s="122">
        <v>0</v>
      </c>
      <c r="K5622" s="122">
        <v>0</v>
      </c>
      <c r="L5622" s="122">
        <v>0</v>
      </c>
      <c r="M5622" s="122">
        <v>0</v>
      </c>
      <c r="N5622" s="122">
        <v>0</v>
      </c>
      <c r="O5622" s="122">
        <v>0</v>
      </c>
      <c r="P5622" s="122">
        <v>0</v>
      </c>
      <c r="Q5622" s="122">
        <v>0</v>
      </c>
      <c r="R5622" s="122">
        <v>0</v>
      </c>
      <c r="S5622" s="122">
        <v>0</v>
      </c>
      <c r="T5622" s="122">
        <v>0</v>
      </c>
      <c r="U5622" s="122">
        <v>0</v>
      </c>
      <c r="V5622" s="122">
        <v>0</v>
      </c>
      <c r="W5622" s="122">
        <v>0</v>
      </c>
      <c r="X5622" s="122">
        <v>0</v>
      </c>
      <c r="Y5622" s="122">
        <v>0</v>
      </c>
      <c r="Z5622" s="122">
        <v>0</v>
      </c>
      <c r="AA5622" s="122">
        <v>0</v>
      </c>
      <c r="AB5622" s="122">
        <v>0</v>
      </c>
      <c r="AC5622" s="122">
        <v>0</v>
      </c>
      <c r="AD5622" s="122">
        <v>0</v>
      </c>
      <c r="AE5622" s="122">
        <v>0</v>
      </c>
      <c r="AF5622" s="122">
        <v>0</v>
      </c>
      <c r="AG5622" s="122">
        <v>0</v>
      </c>
      <c r="AH5622" s="122">
        <v>0</v>
      </c>
      <c r="AI5622" s="122">
        <v>0</v>
      </c>
      <c r="AJ5622" s="122">
        <v>0</v>
      </c>
      <c r="AK5622" s="122">
        <v>0</v>
      </c>
      <c r="AL5622" s="122">
        <v>0</v>
      </c>
    </row>
    <row r="5623" spans="1:38" hidden="1" x14ac:dyDescent="0.25">
      <c r="A5623" s="122" t="s">
        <v>2035</v>
      </c>
      <c r="B5623" s="122">
        <v>1</v>
      </c>
      <c r="C5623" s="122" t="s">
        <v>2250</v>
      </c>
      <c r="D5623" s="122" t="s">
        <v>2084</v>
      </c>
      <c r="E5623" s="122">
        <v>102</v>
      </c>
      <c r="F5623" s="122">
        <v>0</v>
      </c>
      <c r="G5623" s="122">
        <v>0</v>
      </c>
      <c r="H5623" s="122">
        <v>0</v>
      </c>
      <c r="I5623" s="122">
        <v>0</v>
      </c>
      <c r="J5623" s="122">
        <v>0</v>
      </c>
      <c r="K5623" s="122">
        <v>0</v>
      </c>
      <c r="L5623" s="122">
        <v>0</v>
      </c>
      <c r="M5623" s="122">
        <v>0</v>
      </c>
      <c r="N5623" s="122">
        <v>0</v>
      </c>
      <c r="O5623" s="122">
        <v>0</v>
      </c>
      <c r="P5623" s="122">
        <v>0</v>
      </c>
      <c r="Q5623" s="122">
        <v>0</v>
      </c>
      <c r="R5623" s="122">
        <v>0</v>
      </c>
      <c r="S5623" s="122">
        <v>0</v>
      </c>
      <c r="T5623" s="122">
        <v>0</v>
      </c>
      <c r="U5623" s="122">
        <v>0</v>
      </c>
      <c r="V5623" s="122">
        <v>0</v>
      </c>
      <c r="W5623" s="122">
        <v>0</v>
      </c>
      <c r="X5623" s="122">
        <v>0</v>
      </c>
      <c r="Y5623" s="122">
        <v>0</v>
      </c>
      <c r="Z5623" s="122">
        <v>0</v>
      </c>
      <c r="AA5623" s="122">
        <v>0</v>
      </c>
      <c r="AB5623" s="122">
        <v>0</v>
      </c>
      <c r="AC5623" s="122">
        <v>0</v>
      </c>
      <c r="AD5623" s="122">
        <v>0</v>
      </c>
      <c r="AE5623" s="122">
        <v>0</v>
      </c>
      <c r="AF5623" s="122">
        <v>0</v>
      </c>
      <c r="AG5623" s="122">
        <v>0</v>
      </c>
      <c r="AH5623" s="122">
        <v>0</v>
      </c>
      <c r="AI5623" s="122">
        <v>0</v>
      </c>
      <c r="AJ5623" s="122">
        <v>0</v>
      </c>
      <c r="AK5623" s="122">
        <v>0</v>
      </c>
      <c r="AL5623" s="122">
        <v>0</v>
      </c>
    </row>
    <row r="5624" spans="1:38" hidden="1" x14ac:dyDescent="0.25">
      <c r="A5624" s="122" t="s">
        <v>2035</v>
      </c>
      <c r="B5624" s="122">
        <v>1</v>
      </c>
      <c r="C5624" s="122" t="s">
        <v>2250</v>
      </c>
      <c r="D5624" s="122" t="s">
        <v>2085</v>
      </c>
      <c r="E5624" s="122">
        <v>102</v>
      </c>
      <c r="F5624" s="122">
        <v>0</v>
      </c>
      <c r="G5624" s="122">
        <v>0</v>
      </c>
      <c r="H5624" s="122">
        <v>0</v>
      </c>
      <c r="I5624" s="122">
        <v>0</v>
      </c>
      <c r="J5624" s="122">
        <v>0</v>
      </c>
      <c r="K5624" s="122">
        <v>0</v>
      </c>
      <c r="L5624" s="122">
        <v>0</v>
      </c>
      <c r="M5624" s="122">
        <v>0</v>
      </c>
      <c r="N5624" s="122">
        <v>0</v>
      </c>
      <c r="O5624" s="122">
        <v>0</v>
      </c>
      <c r="P5624" s="122">
        <v>0</v>
      </c>
      <c r="Q5624" s="122">
        <v>0</v>
      </c>
      <c r="R5624" s="122">
        <v>0</v>
      </c>
      <c r="S5624" s="122">
        <v>0</v>
      </c>
      <c r="T5624" s="122">
        <v>0</v>
      </c>
      <c r="U5624" s="122">
        <v>0</v>
      </c>
      <c r="V5624" s="122">
        <v>0</v>
      </c>
      <c r="W5624" s="122">
        <v>0</v>
      </c>
      <c r="X5624" s="122">
        <v>0</v>
      </c>
      <c r="Y5624" s="122">
        <v>0</v>
      </c>
      <c r="Z5624" s="122">
        <v>0</v>
      </c>
      <c r="AA5624" s="122">
        <v>0</v>
      </c>
      <c r="AB5624" s="122">
        <v>0</v>
      </c>
      <c r="AC5624" s="122">
        <v>0</v>
      </c>
      <c r="AD5624" s="122">
        <v>0</v>
      </c>
      <c r="AE5624" s="122">
        <v>0</v>
      </c>
      <c r="AF5624" s="122">
        <v>0</v>
      </c>
      <c r="AG5624" s="122">
        <v>0</v>
      </c>
      <c r="AH5624" s="122">
        <v>0</v>
      </c>
      <c r="AI5624" s="122">
        <v>0</v>
      </c>
      <c r="AJ5624" s="122">
        <v>0</v>
      </c>
      <c r="AK5624" s="122">
        <v>0</v>
      </c>
      <c r="AL5624" s="122">
        <v>0</v>
      </c>
    </row>
    <row r="5625" spans="1:38" hidden="1" x14ac:dyDescent="0.25">
      <c r="A5625" s="122" t="s">
        <v>2035</v>
      </c>
      <c r="B5625" s="122">
        <v>1</v>
      </c>
      <c r="C5625" s="122" t="s">
        <v>2250</v>
      </c>
      <c r="D5625" s="122" t="s">
        <v>2086</v>
      </c>
      <c r="E5625" s="122">
        <v>102</v>
      </c>
      <c r="F5625" s="122">
        <v>2.5292156999999998E-3</v>
      </c>
      <c r="G5625" s="122">
        <v>2.5292156999999998E-3</v>
      </c>
      <c r="H5625" s="122">
        <v>2.5292156999999998E-3</v>
      </c>
      <c r="I5625" s="122">
        <v>3.1615184499999998E-3</v>
      </c>
      <c r="J5625" s="122">
        <v>3.4776709999999999E-3</v>
      </c>
      <c r="K5625" s="122">
        <v>4.3702526999999996E-3</v>
      </c>
      <c r="L5625" s="122">
        <v>4.8530038000000001E-3</v>
      </c>
      <c r="M5625" s="122">
        <v>5.1286541000000003E-3</v>
      </c>
      <c r="N5625" s="122">
        <v>6.2886328999999996E-3</v>
      </c>
      <c r="O5625" s="122">
        <v>6.3814485000000002E-3</v>
      </c>
      <c r="P5625" s="122">
        <v>5.1578129000000002E-3</v>
      </c>
      <c r="Q5625" s="122">
        <v>3.50687445E-3</v>
      </c>
      <c r="R5625" s="122">
        <v>3.1127512499999998E-3</v>
      </c>
      <c r="S5625" s="122">
        <v>3.7499631500000001E-3</v>
      </c>
      <c r="T5625" s="122">
        <v>3.5997206E-3</v>
      </c>
      <c r="U5625" s="122">
        <v>3.91439265E-3</v>
      </c>
      <c r="V5625" s="122">
        <v>3.8012871499999998E-3</v>
      </c>
      <c r="W5625" s="122">
        <v>3.0584075000000001E-3</v>
      </c>
      <c r="X5625" s="122">
        <v>2.8084708999999999E-3</v>
      </c>
      <c r="Y5625" s="122">
        <v>2.1459518500000002E-3</v>
      </c>
      <c r="Z5625" s="122">
        <v>2.8056321000000002E-3</v>
      </c>
      <c r="AA5625" s="122">
        <v>3.4906641499999999E-3</v>
      </c>
      <c r="AB5625" s="122">
        <v>3.6739641499999999E-3</v>
      </c>
      <c r="AC5625" s="122">
        <v>5.4754577000000002E-3</v>
      </c>
      <c r="AD5625" s="122">
        <v>1.4874654E-3</v>
      </c>
      <c r="AE5625" s="122">
        <v>2.1569569000000001E-3</v>
      </c>
      <c r="AF5625" s="122">
        <v>2.6866774500000001E-3</v>
      </c>
      <c r="AG5625" s="122">
        <v>2.6108030000000001E-3</v>
      </c>
      <c r="AH5625" s="122">
        <v>1.9844762999999999E-3</v>
      </c>
      <c r="AI5625" s="122">
        <v>1.3178752999999999E-3</v>
      </c>
      <c r="AJ5625" s="122">
        <v>1.5936055000000001E-3</v>
      </c>
      <c r="AK5625" s="122">
        <v>1.9395842499999999E-3</v>
      </c>
      <c r="AL5625" s="122">
        <v>0</v>
      </c>
    </row>
    <row r="5626" spans="1:38" hidden="1" x14ac:dyDescent="0.25">
      <c r="A5626" s="122" t="s">
        <v>2035</v>
      </c>
      <c r="B5626" s="122">
        <v>1</v>
      </c>
      <c r="C5626" s="122" t="s">
        <v>2250</v>
      </c>
      <c r="D5626" s="122" t="s">
        <v>2168</v>
      </c>
      <c r="E5626" s="122">
        <v>102</v>
      </c>
      <c r="F5626" s="122">
        <v>0</v>
      </c>
      <c r="G5626" s="122">
        <v>0</v>
      </c>
      <c r="H5626" s="122">
        <v>0</v>
      </c>
      <c r="I5626" s="122">
        <v>0</v>
      </c>
      <c r="J5626" s="122">
        <v>0</v>
      </c>
      <c r="K5626" s="122">
        <v>0</v>
      </c>
      <c r="L5626" s="122">
        <v>0</v>
      </c>
      <c r="M5626" s="122">
        <v>0</v>
      </c>
      <c r="N5626" s="122">
        <v>0</v>
      </c>
      <c r="O5626" s="122">
        <v>0</v>
      </c>
      <c r="P5626" s="122">
        <v>0</v>
      </c>
      <c r="Q5626" s="122">
        <v>0</v>
      </c>
      <c r="R5626" s="122">
        <v>0</v>
      </c>
      <c r="S5626" s="122">
        <v>0</v>
      </c>
      <c r="T5626" s="122">
        <v>0</v>
      </c>
      <c r="U5626" s="122">
        <v>0</v>
      </c>
      <c r="V5626" s="122">
        <v>0</v>
      </c>
      <c r="W5626" s="122">
        <v>0</v>
      </c>
      <c r="X5626" s="122">
        <v>0</v>
      </c>
      <c r="Y5626" s="122">
        <v>0</v>
      </c>
      <c r="Z5626" s="122">
        <v>0</v>
      </c>
      <c r="AA5626" s="122">
        <v>0</v>
      </c>
      <c r="AB5626" s="122">
        <v>0</v>
      </c>
      <c r="AC5626" s="122">
        <v>0</v>
      </c>
      <c r="AD5626" s="122">
        <v>0</v>
      </c>
      <c r="AE5626" s="122">
        <v>0</v>
      </c>
      <c r="AF5626" s="122">
        <v>0</v>
      </c>
      <c r="AG5626" s="122">
        <v>0</v>
      </c>
      <c r="AH5626" s="122">
        <v>0</v>
      </c>
      <c r="AI5626" s="122">
        <v>0</v>
      </c>
      <c r="AJ5626" s="122">
        <v>0</v>
      </c>
      <c r="AK5626" s="122">
        <v>0</v>
      </c>
      <c r="AL5626" s="122">
        <v>0</v>
      </c>
    </row>
    <row r="5627" spans="1:38" hidden="1" x14ac:dyDescent="0.25">
      <c r="A5627" s="122" t="s">
        <v>2035</v>
      </c>
      <c r="B5627" s="122">
        <v>1</v>
      </c>
      <c r="C5627" s="122" t="s">
        <v>2250</v>
      </c>
      <c r="D5627" s="122" t="s">
        <v>2087</v>
      </c>
      <c r="E5627" s="122">
        <v>102</v>
      </c>
      <c r="F5627" s="122">
        <v>0</v>
      </c>
      <c r="G5627" s="122">
        <v>0</v>
      </c>
      <c r="H5627" s="122">
        <v>0</v>
      </c>
      <c r="I5627" s="122">
        <v>0</v>
      </c>
      <c r="J5627" s="122">
        <v>0</v>
      </c>
      <c r="K5627" s="122">
        <v>0</v>
      </c>
      <c r="L5627" s="122">
        <v>0</v>
      </c>
      <c r="M5627" s="122">
        <v>0</v>
      </c>
      <c r="N5627" s="122">
        <v>0</v>
      </c>
      <c r="O5627" s="122">
        <v>0</v>
      </c>
      <c r="P5627" s="122">
        <v>0</v>
      </c>
      <c r="Q5627" s="122">
        <v>0</v>
      </c>
      <c r="R5627" s="122">
        <v>0</v>
      </c>
      <c r="S5627" s="122">
        <v>0</v>
      </c>
      <c r="T5627" s="122">
        <v>0</v>
      </c>
      <c r="U5627" s="122">
        <v>0</v>
      </c>
      <c r="V5627" s="122">
        <v>0</v>
      </c>
      <c r="W5627" s="122">
        <v>0</v>
      </c>
      <c r="X5627" s="122">
        <v>0</v>
      </c>
      <c r="Y5627" s="122">
        <v>0</v>
      </c>
      <c r="Z5627" s="122">
        <v>0</v>
      </c>
      <c r="AA5627" s="122">
        <v>2.04215E-6</v>
      </c>
      <c r="AB5627" s="122">
        <v>2.1502499999999999E-6</v>
      </c>
      <c r="AC5627" s="122">
        <v>2.4886499999999999E-6</v>
      </c>
      <c r="AD5627" s="122">
        <v>1.3347999999999999E-6</v>
      </c>
      <c r="AE5627" s="122">
        <v>1.6708500000000001E-6</v>
      </c>
      <c r="AF5627" s="122">
        <v>2.1032500000000001E-6</v>
      </c>
      <c r="AG5627" s="122">
        <v>1.7672E-6</v>
      </c>
      <c r="AH5627" s="122">
        <v>1.8000999999999999E-6</v>
      </c>
      <c r="AI5627" s="122">
        <v>1.9081999999999998E-6</v>
      </c>
      <c r="AJ5627" s="122">
        <v>1.9317000000000001E-6</v>
      </c>
      <c r="AK5627" s="122">
        <v>2.3688000000000001E-6</v>
      </c>
      <c r="AL5627" s="122">
        <v>0</v>
      </c>
    </row>
    <row r="5628" spans="1:38" hidden="1" x14ac:dyDescent="0.25">
      <c r="A5628" s="122" t="s">
        <v>2035</v>
      </c>
      <c r="B5628" s="122">
        <v>1</v>
      </c>
      <c r="C5628" s="122" t="s">
        <v>2250</v>
      </c>
      <c r="D5628" s="122" t="s">
        <v>2134</v>
      </c>
      <c r="E5628" s="122">
        <v>102</v>
      </c>
      <c r="F5628" s="122">
        <v>0</v>
      </c>
      <c r="G5628" s="122">
        <v>0</v>
      </c>
      <c r="H5628" s="122">
        <v>0</v>
      </c>
      <c r="I5628" s="122">
        <v>0</v>
      </c>
      <c r="J5628" s="122">
        <v>0</v>
      </c>
      <c r="K5628" s="122">
        <v>0</v>
      </c>
      <c r="L5628" s="122">
        <v>0</v>
      </c>
      <c r="M5628" s="122">
        <v>0</v>
      </c>
      <c r="N5628" s="122">
        <v>0</v>
      </c>
      <c r="O5628" s="122">
        <v>0</v>
      </c>
      <c r="P5628" s="122">
        <v>0</v>
      </c>
      <c r="Q5628" s="122">
        <v>0</v>
      </c>
      <c r="R5628" s="122">
        <v>0</v>
      </c>
      <c r="S5628" s="122">
        <v>0</v>
      </c>
      <c r="T5628" s="122">
        <v>0</v>
      </c>
      <c r="U5628" s="122">
        <v>0</v>
      </c>
      <c r="V5628" s="122">
        <v>0</v>
      </c>
      <c r="W5628" s="122">
        <v>0</v>
      </c>
      <c r="X5628" s="122">
        <v>0</v>
      </c>
      <c r="Y5628" s="122">
        <v>0</v>
      </c>
      <c r="Z5628" s="122">
        <v>0</v>
      </c>
      <c r="AA5628" s="122">
        <v>0</v>
      </c>
      <c r="AB5628" s="122">
        <v>0</v>
      </c>
      <c r="AC5628" s="122">
        <v>0</v>
      </c>
      <c r="AD5628" s="122">
        <v>0</v>
      </c>
      <c r="AE5628" s="122">
        <v>0</v>
      </c>
      <c r="AF5628" s="122">
        <v>0</v>
      </c>
      <c r="AG5628" s="122">
        <v>0</v>
      </c>
      <c r="AH5628" s="122">
        <v>0</v>
      </c>
      <c r="AI5628" s="122">
        <v>0</v>
      </c>
      <c r="AJ5628" s="122">
        <v>0</v>
      </c>
      <c r="AK5628" s="122">
        <v>0</v>
      </c>
      <c r="AL5628" s="122">
        <v>0</v>
      </c>
    </row>
    <row r="5629" spans="1:38" hidden="1" x14ac:dyDescent="0.25">
      <c r="A5629" s="122" t="s">
        <v>2035</v>
      </c>
      <c r="B5629" s="122">
        <v>1</v>
      </c>
      <c r="C5629" s="122" t="s">
        <v>2250</v>
      </c>
      <c r="D5629" s="122" t="s">
        <v>2088</v>
      </c>
      <c r="E5629" s="122">
        <v>102</v>
      </c>
      <c r="F5629" s="122">
        <v>5.0370605000000005E-4</v>
      </c>
      <c r="G5629" s="122">
        <v>5.0370605000000005E-4</v>
      </c>
      <c r="H5629" s="122">
        <v>5.0370605000000005E-4</v>
      </c>
      <c r="I5629" s="122">
        <v>6.2963315000000005E-4</v>
      </c>
      <c r="J5629" s="122">
        <v>6.9259669999999999E-4</v>
      </c>
      <c r="K5629" s="122">
        <v>8.7036009999999996E-4</v>
      </c>
      <c r="L5629" s="122">
        <v>9.6650095000000002E-4</v>
      </c>
      <c r="M5629" s="122">
        <v>1.0213993E-3</v>
      </c>
      <c r="N5629" s="122">
        <v>1.2524160499999999E-3</v>
      </c>
      <c r="O5629" s="122">
        <v>1.2708988E-3</v>
      </c>
      <c r="P5629" s="122">
        <v>1.02720615E-3</v>
      </c>
      <c r="Q5629" s="122">
        <v>6.9841295000000003E-4</v>
      </c>
      <c r="R5629" s="122">
        <v>6.1992060000000003E-4</v>
      </c>
      <c r="S5629" s="122">
        <v>7.468253E-4</v>
      </c>
      <c r="T5629" s="122">
        <v>7.1690510000000003E-4</v>
      </c>
      <c r="U5629" s="122">
        <v>7.7957255000000005E-4</v>
      </c>
      <c r="V5629" s="122">
        <v>7.5704780000000001E-4</v>
      </c>
      <c r="W5629" s="122">
        <v>6.0909650000000001E-4</v>
      </c>
      <c r="X5629" s="122">
        <v>5.5932115000000004E-4</v>
      </c>
      <c r="Y5629" s="122">
        <v>4.2737804999999998E-4</v>
      </c>
      <c r="Z5629" s="122">
        <v>5.5875714999999995E-4</v>
      </c>
      <c r="AA5629" s="122">
        <v>3.2677455000000002E-4</v>
      </c>
      <c r="AB5629" s="122">
        <v>3.4393424999999998E-4</v>
      </c>
      <c r="AC5629" s="122">
        <v>3.9799600000000002E-4</v>
      </c>
      <c r="AD5629" s="122">
        <v>7.9531519999999996E-4</v>
      </c>
      <c r="AE5629" s="122">
        <v>1.0929074500000001E-3</v>
      </c>
      <c r="AF5629" s="122">
        <v>1.3395328999999999E-3</v>
      </c>
      <c r="AG5629" s="122">
        <v>1.1875442999999999E-3</v>
      </c>
      <c r="AH5629" s="122">
        <v>1.1745817000000001E-3</v>
      </c>
      <c r="AI5629" s="122">
        <v>1.1257722E-3</v>
      </c>
      <c r="AJ5629" s="122">
        <v>1.3659986E-3</v>
      </c>
      <c r="AK5629" s="122">
        <v>1.66234065E-3</v>
      </c>
      <c r="AL5629" s="122">
        <v>0</v>
      </c>
    </row>
    <row r="5630" spans="1:38" hidden="1" x14ac:dyDescent="0.25">
      <c r="A5630" s="122" t="s">
        <v>2035</v>
      </c>
      <c r="B5630" s="122">
        <v>1</v>
      </c>
      <c r="C5630" s="122" t="s">
        <v>2250</v>
      </c>
      <c r="D5630" s="122" t="s">
        <v>2089</v>
      </c>
      <c r="E5630" s="122">
        <v>102</v>
      </c>
      <c r="F5630" s="122">
        <v>0</v>
      </c>
      <c r="G5630" s="122">
        <v>0</v>
      </c>
      <c r="H5630" s="122">
        <v>0</v>
      </c>
      <c r="I5630" s="122">
        <v>0</v>
      </c>
      <c r="J5630" s="122">
        <v>0</v>
      </c>
      <c r="K5630" s="122">
        <v>0</v>
      </c>
      <c r="L5630" s="122">
        <v>0</v>
      </c>
      <c r="M5630" s="122">
        <v>0</v>
      </c>
      <c r="N5630" s="122">
        <v>0</v>
      </c>
      <c r="O5630" s="122">
        <v>0</v>
      </c>
      <c r="P5630" s="122">
        <v>0</v>
      </c>
      <c r="Q5630" s="122">
        <v>0</v>
      </c>
      <c r="R5630" s="122">
        <v>0</v>
      </c>
      <c r="S5630" s="122">
        <v>0</v>
      </c>
      <c r="T5630" s="122">
        <v>0</v>
      </c>
      <c r="U5630" s="122">
        <v>0</v>
      </c>
      <c r="V5630" s="122">
        <v>0</v>
      </c>
      <c r="W5630" s="122">
        <v>0</v>
      </c>
      <c r="X5630" s="122">
        <v>0</v>
      </c>
      <c r="Y5630" s="122">
        <v>0</v>
      </c>
      <c r="Z5630" s="122">
        <v>0</v>
      </c>
      <c r="AA5630" s="122">
        <v>0</v>
      </c>
      <c r="AB5630" s="122">
        <v>0</v>
      </c>
      <c r="AC5630" s="122">
        <v>0</v>
      </c>
      <c r="AD5630" s="122">
        <v>0</v>
      </c>
      <c r="AE5630" s="122">
        <v>0</v>
      </c>
      <c r="AF5630" s="122">
        <v>0</v>
      </c>
      <c r="AG5630" s="122">
        <v>0</v>
      </c>
      <c r="AH5630" s="122">
        <v>0</v>
      </c>
      <c r="AI5630" s="122">
        <v>0</v>
      </c>
      <c r="AJ5630" s="122">
        <v>0</v>
      </c>
      <c r="AK5630" s="122">
        <v>0</v>
      </c>
      <c r="AL5630" s="122">
        <v>0</v>
      </c>
    </row>
    <row r="5631" spans="1:38" hidden="1" x14ac:dyDescent="0.25">
      <c r="A5631" s="122" t="s">
        <v>2035</v>
      </c>
      <c r="B5631" s="122">
        <v>1</v>
      </c>
      <c r="C5631" s="122" t="s">
        <v>2250</v>
      </c>
      <c r="D5631" s="122" t="s">
        <v>2090</v>
      </c>
      <c r="E5631" s="122">
        <v>102</v>
      </c>
      <c r="F5631" s="122">
        <v>2.071538865E-2</v>
      </c>
      <c r="G5631" s="122">
        <v>2.071538865E-2</v>
      </c>
      <c r="H5631" s="122">
        <v>2.071538865E-2</v>
      </c>
      <c r="I5631" s="122">
        <v>2.5894236399999999E-2</v>
      </c>
      <c r="J5631" s="122">
        <v>2.8483661449999999E-2</v>
      </c>
      <c r="K5631" s="122">
        <v>3.5794299949999997E-2</v>
      </c>
      <c r="L5631" s="122">
        <v>3.9748240749999997E-2</v>
      </c>
      <c r="M5631" s="122">
        <v>4.2005942150000003E-2</v>
      </c>
      <c r="N5631" s="122">
        <v>5.1506679600000001E-2</v>
      </c>
      <c r="O5631" s="122">
        <v>5.2266892850000003E-2</v>
      </c>
      <c r="P5631" s="122">
        <v>4.2244772649999998E-2</v>
      </c>
      <c r="Q5631" s="122">
        <v>2.87228515E-2</v>
      </c>
      <c r="R5631" s="122">
        <v>2.549480925E-2</v>
      </c>
      <c r="S5631" s="122">
        <v>3.0713856099999999E-2</v>
      </c>
      <c r="T5631" s="122">
        <v>2.9483304450000001E-2</v>
      </c>
      <c r="U5631" s="122">
        <v>3.206060585E-2</v>
      </c>
      <c r="V5631" s="122">
        <v>3.1134207649999999E-2</v>
      </c>
      <c r="W5631" s="122">
        <v>2.5049707500000001E-2</v>
      </c>
      <c r="X5631" s="122">
        <v>2.3002613099999999E-2</v>
      </c>
      <c r="Y5631" s="122">
        <v>1.39130622E-2</v>
      </c>
      <c r="Z5631" s="122">
        <v>1.7640745E-3</v>
      </c>
      <c r="AA5631" s="122">
        <v>5.82917735E-3</v>
      </c>
      <c r="AB5631" s="122">
        <v>8.7777905000000003E-3</v>
      </c>
      <c r="AC5631" s="122">
        <v>7.7064584000000004E-3</v>
      </c>
      <c r="AD5631" s="122">
        <v>9.3804526999999999E-3</v>
      </c>
      <c r="AE5631" s="122">
        <v>1.8459696500000001E-2</v>
      </c>
      <c r="AF5631" s="122">
        <v>2.410359515E-2</v>
      </c>
      <c r="AG5631" s="122">
        <v>1.0439865600000001E-2</v>
      </c>
      <c r="AH5631" s="122">
        <v>1.2844087150000001E-2</v>
      </c>
      <c r="AI5631" s="122">
        <v>8.7059533500000001E-3</v>
      </c>
      <c r="AJ5631" s="122">
        <v>1.5849520950000001E-2</v>
      </c>
      <c r="AK5631" s="122">
        <v>1.1973757599999999E-2</v>
      </c>
      <c r="AL5631" s="122">
        <v>0</v>
      </c>
    </row>
    <row r="5632" spans="1:38" hidden="1" x14ac:dyDescent="0.25">
      <c r="A5632" s="122" t="s">
        <v>2035</v>
      </c>
      <c r="B5632" s="122">
        <v>1</v>
      </c>
      <c r="C5632" s="122" t="s">
        <v>2250</v>
      </c>
      <c r="D5632" s="122" t="s">
        <v>2091</v>
      </c>
      <c r="E5632" s="122">
        <v>102</v>
      </c>
      <c r="F5632" s="122">
        <v>0</v>
      </c>
      <c r="G5632" s="122">
        <v>0</v>
      </c>
      <c r="H5632" s="122">
        <v>0</v>
      </c>
      <c r="I5632" s="122">
        <v>0</v>
      </c>
      <c r="J5632" s="122">
        <v>0</v>
      </c>
      <c r="K5632" s="122">
        <v>0</v>
      </c>
      <c r="L5632" s="122">
        <v>0</v>
      </c>
      <c r="M5632" s="122">
        <v>0</v>
      </c>
      <c r="N5632" s="122">
        <v>0</v>
      </c>
      <c r="O5632" s="122">
        <v>0</v>
      </c>
      <c r="P5632" s="122">
        <v>0</v>
      </c>
      <c r="Q5632" s="122">
        <v>0</v>
      </c>
      <c r="R5632" s="122">
        <v>0</v>
      </c>
      <c r="S5632" s="122">
        <v>0</v>
      </c>
      <c r="T5632" s="122">
        <v>0</v>
      </c>
      <c r="U5632" s="122">
        <v>0</v>
      </c>
      <c r="V5632" s="122">
        <v>0</v>
      </c>
      <c r="W5632" s="122">
        <v>0</v>
      </c>
      <c r="X5632" s="122">
        <v>0</v>
      </c>
      <c r="Y5632" s="122">
        <v>0</v>
      </c>
      <c r="Z5632" s="122">
        <v>0</v>
      </c>
      <c r="AA5632" s="122">
        <v>0</v>
      </c>
      <c r="AB5632" s="122">
        <v>0</v>
      </c>
      <c r="AC5632" s="122">
        <v>0</v>
      </c>
      <c r="AD5632" s="122">
        <v>0</v>
      </c>
      <c r="AE5632" s="122">
        <v>0</v>
      </c>
      <c r="AF5632" s="122">
        <v>0</v>
      </c>
      <c r="AG5632" s="122">
        <v>0</v>
      </c>
      <c r="AH5632" s="122">
        <v>0</v>
      </c>
      <c r="AI5632" s="122">
        <v>0</v>
      </c>
      <c r="AJ5632" s="122">
        <v>0</v>
      </c>
      <c r="AK5632" s="122">
        <v>0</v>
      </c>
      <c r="AL5632" s="122">
        <v>0</v>
      </c>
    </row>
    <row r="5633" spans="1:38" hidden="1" x14ac:dyDescent="0.25">
      <c r="A5633" s="122" t="s">
        <v>2035</v>
      </c>
      <c r="B5633" s="122">
        <v>1</v>
      </c>
      <c r="C5633" s="122" t="s">
        <v>2250</v>
      </c>
      <c r="D5633" s="122" t="s">
        <v>2092</v>
      </c>
      <c r="E5633" s="122">
        <v>102</v>
      </c>
      <c r="F5633" s="122">
        <v>1.1796624000000001E-3</v>
      </c>
      <c r="G5633" s="122">
        <v>1.1851449500000001E-3</v>
      </c>
      <c r="H5633" s="122">
        <v>1.19062985E-3</v>
      </c>
      <c r="I5633" s="122">
        <v>1.4910279999999999E-3</v>
      </c>
      <c r="J5633" s="122">
        <v>1.6439683499999999E-3</v>
      </c>
      <c r="K5633" s="122">
        <v>2.0657675000000002E-3</v>
      </c>
      <c r="L5633" s="122">
        <v>2.29641295E-3</v>
      </c>
      <c r="M5633" s="122">
        <v>2.4304616500000001E-3</v>
      </c>
      <c r="N5633" s="122">
        <v>2.97697765E-3</v>
      </c>
      <c r="O5633" s="122">
        <v>3.0257519E-3</v>
      </c>
      <c r="P5633" s="122">
        <v>2.46051345E-3</v>
      </c>
      <c r="Q5633" s="122">
        <v>1.6959761999999999E-3</v>
      </c>
      <c r="R5633" s="122">
        <v>1.51763235E-3</v>
      </c>
      <c r="S5633" s="122">
        <v>1.8203194000000001E-3</v>
      </c>
      <c r="T5633" s="122">
        <v>1.7557320000000001E-3</v>
      </c>
      <c r="U5633" s="122">
        <v>1.9079814499999999E-3</v>
      </c>
      <c r="V5633" s="122">
        <v>1.8607088500000001E-3</v>
      </c>
      <c r="W5633" s="122">
        <v>1.5197027E-3</v>
      </c>
      <c r="X5633" s="122">
        <v>1.4086134999999999E-3</v>
      </c>
      <c r="Y5633" s="122">
        <v>1.1050851500000001E-3</v>
      </c>
      <c r="Z5633" s="122">
        <v>1.41825555E-3</v>
      </c>
      <c r="AA5633" s="122">
        <v>4.8685420000000001E-4</v>
      </c>
      <c r="AB5633" s="122">
        <v>1.3857809E-3</v>
      </c>
      <c r="AC5633" s="122">
        <v>9.9702040000000007E-4</v>
      </c>
      <c r="AD5633" s="122">
        <v>2.8411499999999999E-6</v>
      </c>
      <c r="AE5633" s="122">
        <v>8.4149034999999998E-4</v>
      </c>
      <c r="AF5633" s="122">
        <v>4.5381225999999997E-3</v>
      </c>
      <c r="AG5633" s="122">
        <v>2.0995722499999999E-3</v>
      </c>
      <c r="AH5633" s="122">
        <v>4.1947499999999999E-6</v>
      </c>
      <c r="AI5633" s="122">
        <v>4.0208499999999998E-6</v>
      </c>
      <c r="AJ5633" s="122">
        <v>4.8786000000000002E-6</v>
      </c>
      <c r="AK5633" s="122">
        <v>5.9360999999999998E-6</v>
      </c>
      <c r="AL5633" s="122">
        <v>0</v>
      </c>
    </row>
    <row r="5634" spans="1:38" hidden="1" x14ac:dyDescent="0.25">
      <c r="A5634" s="122" t="s">
        <v>2035</v>
      </c>
      <c r="B5634" s="122">
        <v>1</v>
      </c>
      <c r="C5634" s="122" t="s">
        <v>2250</v>
      </c>
      <c r="D5634" s="122" t="s">
        <v>2093</v>
      </c>
      <c r="E5634" s="122">
        <v>102</v>
      </c>
      <c r="F5634" s="122">
        <v>0</v>
      </c>
      <c r="G5634" s="122">
        <v>0</v>
      </c>
      <c r="H5634" s="122">
        <v>0</v>
      </c>
      <c r="I5634" s="122">
        <v>0</v>
      </c>
      <c r="J5634" s="122">
        <v>0</v>
      </c>
      <c r="K5634" s="122">
        <v>0</v>
      </c>
      <c r="L5634" s="122">
        <v>0</v>
      </c>
      <c r="M5634" s="122">
        <v>0</v>
      </c>
      <c r="N5634" s="122">
        <v>0</v>
      </c>
      <c r="O5634" s="122">
        <v>0</v>
      </c>
      <c r="P5634" s="122">
        <v>0</v>
      </c>
      <c r="Q5634" s="122">
        <v>0</v>
      </c>
      <c r="R5634" s="122">
        <v>0</v>
      </c>
      <c r="S5634" s="122">
        <v>0</v>
      </c>
      <c r="T5634" s="122">
        <v>0</v>
      </c>
      <c r="U5634" s="122">
        <v>0</v>
      </c>
      <c r="V5634" s="122">
        <v>0</v>
      </c>
      <c r="W5634" s="122">
        <v>0</v>
      </c>
      <c r="X5634" s="122">
        <v>0</v>
      </c>
      <c r="Y5634" s="122">
        <v>0</v>
      </c>
      <c r="Z5634" s="122">
        <v>0</v>
      </c>
      <c r="AA5634" s="122">
        <v>0</v>
      </c>
      <c r="AB5634" s="122">
        <v>0</v>
      </c>
      <c r="AC5634" s="122">
        <v>0</v>
      </c>
      <c r="AD5634" s="122">
        <v>0</v>
      </c>
      <c r="AE5634" s="122">
        <v>0</v>
      </c>
      <c r="AF5634" s="122">
        <v>0</v>
      </c>
      <c r="AG5634" s="122">
        <v>0</v>
      </c>
      <c r="AH5634" s="122">
        <v>0</v>
      </c>
      <c r="AI5634" s="122">
        <v>0</v>
      </c>
      <c r="AJ5634" s="122">
        <v>0</v>
      </c>
      <c r="AK5634" s="122">
        <v>0</v>
      </c>
      <c r="AL5634" s="122">
        <v>0</v>
      </c>
    </row>
    <row r="5635" spans="1:38" hidden="1" x14ac:dyDescent="0.25">
      <c r="A5635" s="122" t="s">
        <v>2035</v>
      </c>
      <c r="B5635" s="122">
        <v>1</v>
      </c>
      <c r="C5635" s="122" t="s">
        <v>2250</v>
      </c>
      <c r="D5635" s="122" t="s">
        <v>2094</v>
      </c>
      <c r="E5635" s="122">
        <v>102</v>
      </c>
      <c r="F5635" s="122">
        <v>0</v>
      </c>
      <c r="G5635" s="122">
        <v>0</v>
      </c>
      <c r="H5635" s="122">
        <v>0</v>
      </c>
      <c r="I5635" s="122">
        <v>0</v>
      </c>
      <c r="J5635" s="122">
        <v>0</v>
      </c>
      <c r="K5635" s="122">
        <v>0</v>
      </c>
      <c r="L5635" s="122">
        <v>0</v>
      </c>
      <c r="M5635" s="122">
        <v>0</v>
      </c>
      <c r="N5635" s="122">
        <v>0</v>
      </c>
      <c r="O5635" s="122">
        <v>0</v>
      </c>
      <c r="P5635" s="122">
        <v>0</v>
      </c>
      <c r="Q5635" s="122">
        <v>0</v>
      </c>
      <c r="R5635" s="122">
        <v>0</v>
      </c>
      <c r="S5635" s="122">
        <v>0</v>
      </c>
      <c r="T5635" s="122">
        <v>0</v>
      </c>
      <c r="U5635" s="122">
        <v>0</v>
      </c>
      <c r="V5635" s="122">
        <v>0</v>
      </c>
      <c r="W5635" s="122">
        <v>0</v>
      </c>
      <c r="X5635" s="122">
        <v>0</v>
      </c>
      <c r="Y5635" s="122">
        <v>0</v>
      </c>
      <c r="Z5635" s="122">
        <v>0</v>
      </c>
      <c r="AA5635" s="122">
        <v>0</v>
      </c>
      <c r="AB5635" s="122">
        <v>0</v>
      </c>
      <c r="AC5635" s="122">
        <v>0</v>
      </c>
      <c r="AD5635" s="122">
        <v>0</v>
      </c>
      <c r="AE5635" s="122">
        <v>0</v>
      </c>
      <c r="AF5635" s="122">
        <v>0</v>
      </c>
      <c r="AG5635" s="122">
        <v>0</v>
      </c>
      <c r="AH5635" s="122">
        <v>0</v>
      </c>
      <c r="AI5635" s="122">
        <v>0</v>
      </c>
      <c r="AJ5635" s="122">
        <v>0</v>
      </c>
      <c r="AK5635" s="122">
        <v>0</v>
      </c>
      <c r="AL5635" s="122">
        <v>0</v>
      </c>
    </row>
    <row r="5636" spans="1:38" hidden="1" x14ac:dyDescent="0.25">
      <c r="A5636" s="122" t="s">
        <v>2035</v>
      </c>
      <c r="B5636" s="122">
        <v>1</v>
      </c>
      <c r="C5636" s="122" t="s">
        <v>2250</v>
      </c>
      <c r="D5636" s="122" t="s">
        <v>2095</v>
      </c>
      <c r="E5636" s="122">
        <v>102</v>
      </c>
      <c r="F5636" s="122">
        <v>0</v>
      </c>
      <c r="G5636" s="122">
        <v>0</v>
      </c>
      <c r="H5636" s="122">
        <v>0</v>
      </c>
      <c r="I5636" s="122">
        <v>0</v>
      </c>
      <c r="J5636" s="122">
        <v>0</v>
      </c>
      <c r="K5636" s="122">
        <v>0</v>
      </c>
      <c r="L5636" s="122">
        <v>0</v>
      </c>
      <c r="M5636" s="122">
        <v>0</v>
      </c>
      <c r="N5636" s="122">
        <v>0</v>
      </c>
      <c r="O5636" s="122">
        <v>0</v>
      </c>
      <c r="P5636" s="122">
        <v>0</v>
      </c>
      <c r="Q5636" s="122">
        <v>0</v>
      </c>
      <c r="R5636" s="122">
        <v>0</v>
      </c>
      <c r="S5636" s="122">
        <v>0</v>
      </c>
      <c r="T5636" s="122">
        <v>0</v>
      </c>
      <c r="U5636" s="122">
        <v>0</v>
      </c>
      <c r="V5636" s="122">
        <v>0</v>
      </c>
      <c r="W5636" s="122">
        <v>0</v>
      </c>
      <c r="X5636" s="122">
        <v>0</v>
      </c>
      <c r="Y5636" s="122">
        <v>0</v>
      </c>
      <c r="Z5636" s="122">
        <v>0</v>
      </c>
      <c r="AA5636" s="122">
        <v>0</v>
      </c>
      <c r="AB5636" s="122">
        <v>0</v>
      </c>
      <c r="AC5636" s="122">
        <v>0</v>
      </c>
      <c r="AD5636" s="122">
        <v>0</v>
      </c>
      <c r="AE5636" s="122">
        <v>0</v>
      </c>
      <c r="AF5636" s="122">
        <v>0</v>
      </c>
      <c r="AG5636" s="122">
        <v>0</v>
      </c>
      <c r="AH5636" s="122">
        <v>0</v>
      </c>
      <c r="AI5636" s="122">
        <v>0</v>
      </c>
      <c r="AJ5636" s="122">
        <v>0</v>
      </c>
      <c r="AK5636" s="122">
        <v>0</v>
      </c>
      <c r="AL5636" s="122">
        <v>0</v>
      </c>
    </row>
    <row r="5637" spans="1:38" hidden="1" x14ac:dyDescent="0.25">
      <c r="A5637" s="122" t="s">
        <v>2035</v>
      </c>
      <c r="B5637" s="122">
        <v>1</v>
      </c>
      <c r="C5637" s="122" t="s">
        <v>2250</v>
      </c>
      <c r="D5637" s="122" t="s">
        <v>2096</v>
      </c>
      <c r="E5637" s="122">
        <v>102</v>
      </c>
      <c r="F5637" s="122">
        <v>1.0703204250000001E-2</v>
      </c>
      <c r="G5637" s="122">
        <v>1.08037067E-2</v>
      </c>
      <c r="H5637" s="122">
        <v>1.09042068E-2</v>
      </c>
      <c r="I5637" s="122">
        <v>1.36805109E-2</v>
      </c>
      <c r="J5637" s="122">
        <v>1.5118912999999999E-2</v>
      </c>
      <c r="K5637" s="122">
        <v>1.8996666799999999E-2</v>
      </c>
      <c r="L5637" s="122">
        <v>2.1140087700000001E-2</v>
      </c>
      <c r="M5637" s="122">
        <v>2.2407097250000001E-2</v>
      </c>
      <c r="N5637" s="122">
        <v>2.741642775E-2</v>
      </c>
      <c r="O5637" s="122">
        <v>2.7909713900000001E-2</v>
      </c>
      <c r="P5637" s="122">
        <v>2.2832000750000001E-2</v>
      </c>
      <c r="Q5637" s="122">
        <v>1.5946009600000002E-2</v>
      </c>
      <c r="R5637" s="122">
        <v>1.4378651250000001E-2</v>
      </c>
      <c r="S5637" s="122">
        <v>1.7175724650000002E-2</v>
      </c>
      <c r="T5637" s="122">
        <v>1.6640422849999999E-2</v>
      </c>
      <c r="U5637" s="122">
        <v>1.807256455E-2</v>
      </c>
      <c r="V5637" s="122">
        <v>1.7694416649999999E-2</v>
      </c>
      <c r="W5637" s="122">
        <v>1.46511831E-2</v>
      </c>
      <c r="X5637" s="122">
        <v>1.369399285E-2</v>
      </c>
      <c r="Y5637" s="122">
        <v>1.0990837200000001E-2</v>
      </c>
      <c r="Z5637" s="122">
        <v>1.38330964E-2</v>
      </c>
      <c r="AA5637" s="122">
        <v>3.414286565E-2</v>
      </c>
      <c r="AB5637" s="122">
        <v>2.2084707799999999E-2</v>
      </c>
      <c r="AC5637" s="122">
        <v>2.1877635199999999E-2</v>
      </c>
      <c r="AD5637" s="122">
        <v>1.9013523349999999E-2</v>
      </c>
      <c r="AE5637" s="122">
        <v>1.019656775E-2</v>
      </c>
      <c r="AF5637" s="122">
        <v>1.1477482250000001E-2</v>
      </c>
      <c r="AG5637" s="122">
        <v>9.1268101499999994E-3</v>
      </c>
      <c r="AH5637" s="122">
        <v>9.3469017500000008E-3</v>
      </c>
      <c r="AI5637" s="122">
        <v>1.079954015E-2</v>
      </c>
      <c r="AJ5637" s="122">
        <v>1.112036215E-2</v>
      </c>
      <c r="AK5637" s="122">
        <v>1.7175151249999999E-2</v>
      </c>
      <c r="AL5637" s="122">
        <v>0</v>
      </c>
    </row>
    <row r="5638" spans="1:38" hidden="1" x14ac:dyDescent="0.25">
      <c r="A5638" s="122" t="s">
        <v>2035</v>
      </c>
      <c r="B5638" s="122">
        <v>1</v>
      </c>
      <c r="C5638" s="122" t="s">
        <v>2250</v>
      </c>
      <c r="D5638" s="122" t="s">
        <v>2097</v>
      </c>
      <c r="E5638" s="122">
        <v>102</v>
      </c>
      <c r="F5638" s="122">
        <v>0</v>
      </c>
      <c r="G5638" s="122">
        <v>0</v>
      </c>
      <c r="H5638" s="122">
        <v>0</v>
      </c>
      <c r="I5638" s="122">
        <v>0</v>
      </c>
      <c r="J5638" s="122">
        <v>0</v>
      </c>
      <c r="K5638" s="122">
        <v>0</v>
      </c>
      <c r="L5638" s="122">
        <v>0</v>
      </c>
      <c r="M5638" s="122">
        <v>0</v>
      </c>
      <c r="N5638" s="122">
        <v>0</v>
      </c>
      <c r="O5638" s="122">
        <v>0</v>
      </c>
      <c r="P5638" s="122">
        <v>0</v>
      </c>
      <c r="Q5638" s="122">
        <v>0</v>
      </c>
      <c r="R5638" s="122">
        <v>0</v>
      </c>
      <c r="S5638" s="122">
        <v>0</v>
      </c>
      <c r="T5638" s="122">
        <v>0</v>
      </c>
      <c r="U5638" s="122">
        <v>0</v>
      </c>
      <c r="V5638" s="122">
        <v>0</v>
      </c>
      <c r="W5638" s="122">
        <v>0</v>
      </c>
      <c r="X5638" s="122">
        <v>0</v>
      </c>
      <c r="Y5638" s="122">
        <v>0</v>
      </c>
      <c r="Z5638" s="122">
        <v>0</v>
      </c>
      <c r="AA5638" s="122">
        <v>3.3377755000000002E-4</v>
      </c>
      <c r="AB5638" s="122">
        <v>3.5130619999999997E-4</v>
      </c>
      <c r="AC5638" s="122">
        <v>4.065265E-4</v>
      </c>
      <c r="AD5638" s="122">
        <v>2.3069245E-4</v>
      </c>
      <c r="AE5638" s="122">
        <v>5.2355885E-4</v>
      </c>
      <c r="AF5638" s="122">
        <v>6.4311040000000004E-4</v>
      </c>
      <c r="AG5638" s="122">
        <v>5.6765660000000003E-4</v>
      </c>
      <c r="AH5638" s="122">
        <v>5.6281090000000005E-4</v>
      </c>
      <c r="AI5638" s="122">
        <v>5.4410254999999995E-4</v>
      </c>
      <c r="AJ5638" s="122">
        <v>6.5032960000000004E-4</v>
      </c>
      <c r="AK5638" s="122">
        <v>7.9187715000000002E-4</v>
      </c>
      <c r="AL5638" s="122">
        <v>0</v>
      </c>
    </row>
    <row r="5639" spans="1:38" hidden="1" x14ac:dyDescent="0.25">
      <c r="A5639" s="122" t="s">
        <v>2035</v>
      </c>
      <c r="B5639" s="122">
        <v>1</v>
      </c>
      <c r="C5639" s="122" t="s">
        <v>2250</v>
      </c>
      <c r="D5639" s="122" t="s">
        <v>2098</v>
      </c>
      <c r="E5639" s="122">
        <v>102</v>
      </c>
      <c r="F5639" s="122">
        <v>1.1657212599999999E-2</v>
      </c>
      <c r="G5639" s="122">
        <v>1.1657212599999999E-2</v>
      </c>
      <c r="H5639" s="122">
        <v>1.1657212599999999E-2</v>
      </c>
      <c r="I5639" s="122">
        <v>1.457151575E-2</v>
      </c>
      <c r="J5639" s="122">
        <v>1.6028668499999999E-2</v>
      </c>
      <c r="K5639" s="122">
        <v>2.0142599649999999E-2</v>
      </c>
      <c r="L5639" s="122">
        <v>2.2367607849999999E-2</v>
      </c>
      <c r="M5639" s="122">
        <v>2.3638090699999999E-2</v>
      </c>
      <c r="N5639" s="122">
        <v>2.89844582E-2</v>
      </c>
      <c r="O5639" s="122">
        <v>2.9412254549999999E-2</v>
      </c>
      <c r="P5639" s="122">
        <v>2.3772487200000001E-2</v>
      </c>
      <c r="Q5639" s="122">
        <v>1.61632671E-2</v>
      </c>
      <c r="R5639" s="122">
        <v>1.43467453E-2</v>
      </c>
      <c r="S5639" s="122">
        <v>1.7283669549999998E-2</v>
      </c>
      <c r="T5639" s="122">
        <v>1.65911974E-2</v>
      </c>
      <c r="U5639" s="122">
        <v>1.8041530449999999E-2</v>
      </c>
      <c r="V5639" s="122">
        <v>1.752021585E-2</v>
      </c>
      <c r="W5639" s="122">
        <v>1.40962729E-2</v>
      </c>
      <c r="X5639" s="122">
        <v>1.294430525E-2</v>
      </c>
      <c r="Y5639" s="122">
        <v>9.8907481499999998E-3</v>
      </c>
      <c r="Z5639" s="122">
        <v>1.3968914650000001E-2</v>
      </c>
      <c r="AA5639" s="122">
        <v>8.4106218000000003E-3</v>
      </c>
      <c r="AB5639" s="122">
        <v>7.1022875000000003E-3</v>
      </c>
      <c r="AC5639" s="122">
        <v>1.7112700000000002E-2</v>
      </c>
      <c r="AD5639" s="122">
        <v>8.4670500000000003E-3</v>
      </c>
      <c r="AE5639" s="122">
        <v>7.8936500000000003E-3</v>
      </c>
      <c r="AF5639" s="122">
        <v>8.7513999999999995E-3</v>
      </c>
      <c r="AG5639" s="122">
        <v>6.2721499999999998E-3</v>
      </c>
      <c r="AH5639" s="122">
        <v>5.8256499999999999E-3</v>
      </c>
      <c r="AI5639" s="122">
        <v>4.2770000000000004E-3</v>
      </c>
      <c r="AJ5639" s="122">
        <v>4.0631499999999997E-3</v>
      </c>
      <c r="AK5639" s="122">
        <v>8.7020499999999994E-3</v>
      </c>
      <c r="AL5639" s="122">
        <v>0</v>
      </c>
    </row>
    <row r="5640" spans="1:38" hidden="1" x14ac:dyDescent="0.25">
      <c r="A5640" s="122" t="s">
        <v>2035</v>
      </c>
      <c r="B5640" s="122">
        <v>1</v>
      </c>
      <c r="C5640" s="122" t="s">
        <v>2250</v>
      </c>
      <c r="D5640" s="122" t="s">
        <v>2169</v>
      </c>
      <c r="E5640" s="122">
        <v>102</v>
      </c>
      <c r="F5640" s="122">
        <v>0</v>
      </c>
      <c r="G5640" s="122">
        <v>0</v>
      </c>
      <c r="H5640" s="122">
        <v>0</v>
      </c>
      <c r="I5640" s="122">
        <v>0</v>
      </c>
      <c r="J5640" s="122">
        <v>0</v>
      </c>
      <c r="K5640" s="122">
        <v>0</v>
      </c>
      <c r="L5640" s="122">
        <v>0</v>
      </c>
      <c r="M5640" s="122">
        <v>0</v>
      </c>
      <c r="N5640" s="122">
        <v>0</v>
      </c>
      <c r="O5640" s="122">
        <v>0</v>
      </c>
      <c r="P5640" s="122">
        <v>0</v>
      </c>
      <c r="Q5640" s="122">
        <v>0</v>
      </c>
      <c r="R5640" s="122">
        <v>0</v>
      </c>
      <c r="S5640" s="122">
        <v>0</v>
      </c>
      <c r="T5640" s="122">
        <v>0</v>
      </c>
      <c r="U5640" s="122">
        <v>0</v>
      </c>
      <c r="V5640" s="122">
        <v>0</v>
      </c>
      <c r="W5640" s="122">
        <v>0</v>
      </c>
      <c r="X5640" s="122">
        <v>0</v>
      </c>
      <c r="Y5640" s="122">
        <v>0</v>
      </c>
      <c r="Z5640" s="122">
        <v>0</v>
      </c>
      <c r="AA5640" s="122">
        <v>0</v>
      </c>
      <c r="AB5640" s="122">
        <v>0</v>
      </c>
      <c r="AC5640" s="122">
        <v>0</v>
      </c>
      <c r="AD5640" s="122">
        <v>0</v>
      </c>
      <c r="AE5640" s="122">
        <v>0</v>
      </c>
      <c r="AF5640" s="122">
        <v>0</v>
      </c>
      <c r="AG5640" s="122">
        <v>0</v>
      </c>
      <c r="AH5640" s="122">
        <v>0</v>
      </c>
      <c r="AI5640" s="122">
        <v>0</v>
      </c>
      <c r="AJ5640" s="122">
        <v>0</v>
      </c>
      <c r="AK5640" s="122">
        <v>0</v>
      </c>
      <c r="AL5640" s="122">
        <v>0</v>
      </c>
    </row>
    <row r="5641" spans="1:38" hidden="1" x14ac:dyDescent="0.25">
      <c r="A5641" s="122" t="s">
        <v>2035</v>
      </c>
      <c r="B5641" s="122">
        <v>1</v>
      </c>
      <c r="C5641" s="122" t="s">
        <v>2250</v>
      </c>
      <c r="D5641" s="122" t="s">
        <v>2099</v>
      </c>
      <c r="E5641" s="122">
        <v>102</v>
      </c>
      <c r="F5641" s="122">
        <v>0</v>
      </c>
      <c r="G5641" s="122">
        <v>0</v>
      </c>
      <c r="H5641" s="122">
        <v>0</v>
      </c>
      <c r="I5641" s="122">
        <v>0</v>
      </c>
      <c r="J5641" s="122">
        <v>0</v>
      </c>
      <c r="K5641" s="122">
        <v>0</v>
      </c>
      <c r="L5641" s="122">
        <v>0</v>
      </c>
      <c r="M5641" s="122">
        <v>0</v>
      </c>
      <c r="N5641" s="122">
        <v>0</v>
      </c>
      <c r="O5641" s="122">
        <v>0</v>
      </c>
      <c r="P5641" s="122">
        <v>0</v>
      </c>
      <c r="Q5641" s="122">
        <v>0</v>
      </c>
      <c r="R5641" s="122">
        <v>0</v>
      </c>
      <c r="S5641" s="122">
        <v>0</v>
      </c>
      <c r="T5641" s="122">
        <v>0</v>
      </c>
      <c r="U5641" s="122">
        <v>0</v>
      </c>
      <c r="V5641" s="122">
        <v>0</v>
      </c>
      <c r="W5641" s="122">
        <v>0</v>
      </c>
      <c r="X5641" s="122">
        <v>0</v>
      </c>
      <c r="Y5641" s="122">
        <v>0</v>
      </c>
      <c r="Z5641" s="122">
        <v>0</v>
      </c>
      <c r="AA5641" s="122">
        <v>0</v>
      </c>
      <c r="AB5641" s="122">
        <v>0</v>
      </c>
      <c r="AC5641" s="122">
        <v>0</v>
      </c>
      <c r="AD5641" s="122">
        <v>0</v>
      </c>
      <c r="AE5641" s="122">
        <v>0</v>
      </c>
      <c r="AF5641" s="122">
        <v>0</v>
      </c>
      <c r="AG5641" s="122">
        <v>0</v>
      </c>
      <c r="AH5641" s="122">
        <v>0</v>
      </c>
      <c r="AI5641" s="122">
        <v>0</v>
      </c>
      <c r="AJ5641" s="122">
        <v>0</v>
      </c>
      <c r="AK5641" s="122">
        <v>0</v>
      </c>
      <c r="AL5641" s="122">
        <v>0</v>
      </c>
    </row>
    <row r="5642" spans="1:38" hidden="1" x14ac:dyDescent="0.25">
      <c r="A5642" s="122" t="s">
        <v>2035</v>
      </c>
      <c r="B5642" s="122">
        <v>1</v>
      </c>
      <c r="C5642" s="122" t="s">
        <v>2250</v>
      </c>
      <c r="D5642" s="122" t="s">
        <v>2100</v>
      </c>
      <c r="E5642" s="122">
        <v>102</v>
      </c>
      <c r="F5642" s="122">
        <v>6.1344963999999998E-3</v>
      </c>
      <c r="G5642" s="122">
        <v>6.1446789500000003E-3</v>
      </c>
      <c r="H5642" s="122">
        <v>6.1548638500000001E-3</v>
      </c>
      <c r="I5642" s="122">
        <v>7.6986705000000001E-3</v>
      </c>
      <c r="J5642" s="122">
        <v>8.4756650999999999E-3</v>
      </c>
      <c r="K5642" s="122">
        <v>1.065076635E-2</v>
      </c>
      <c r="L5642" s="122">
        <v>1.183183875E-2</v>
      </c>
      <c r="M5642" s="122">
        <v>1.251059865E-2</v>
      </c>
      <c r="N5642" s="122">
        <v>1.533425995E-2</v>
      </c>
      <c r="O5642" s="122">
        <v>1.556956545E-2</v>
      </c>
      <c r="P5642" s="122">
        <v>1.261187425E-2</v>
      </c>
      <c r="Q5642" s="122">
        <v>8.6177813499999992E-3</v>
      </c>
      <c r="R5642" s="122">
        <v>7.6720356E-3</v>
      </c>
      <c r="S5642" s="122">
        <v>9.2277473499999992E-3</v>
      </c>
      <c r="T5642" s="122">
        <v>8.8735271499999994E-3</v>
      </c>
      <c r="U5642" s="122">
        <v>9.6469309500000003E-3</v>
      </c>
      <c r="V5642" s="122">
        <v>9.3827768499999999E-3</v>
      </c>
      <c r="W5642" s="122">
        <v>7.5911462499999999E-3</v>
      </c>
      <c r="X5642" s="122">
        <v>6.9951157500000001E-3</v>
      </c>
      <c r="Y5642" s="122">
        <v>5.3983918000000001E-3</v>
      </c>
      <c r="Z5642" s="122">
        <v>7.00860005E-3</v>
      </c>
      <c r="AA5642" s="122">
        <v>4.10870475E-3</v>
      </c>
      <c r="AB5642" s="122">
        <v>5.1378402500000002E-3</v>
      </c>
      <c r="AC5642" s="122">
        <v>5.9338111000000002E-3</v>
      </c>
      <c r="AD5642" s="122">
        <v>7.7550422999999999E-3</v>
      </c>
      <c r="AE5642" s="122">
        <v>7.9893678499999999E-3</v>
      </c>
      <c r="AF5642" s="122">
        <v>8.9723845999999993E-3</v>
      </c>
      <c r="AG5642" s="122">
        <v>8.7162980499999997E-3</v>
      </c>
      <c r="AH5642" s="122">
        <v>7.2598949499999999E-3</v>
      </c>
      <c r="AI5642" s="122">
        <v>5.1041412500000003E-3</v>
      </c>
      <c r="AJ5642" s="122">
        <v>7.0105129499999997E-3</v>
      </c>
      <c r="AK5642" s="122">
        <v>7.5629627000000001E-3</v>
      </c>
      <c r="AL5642" s="122">
        <v>0</v>
      </c>
    </row>
    <row r="5643" spans="1:38" hidden="1" x14ac:dyDescent="0.25">
      <c r="A5643" s="122" t="s">
        <v>2035</v>
      </c>
      <c r="B5643" s="122">
        <v>1</v>
      </c>
      <c r="C5643" s="122" t="s">
        <v>2250</v>
      </c>
      <c r="D5643" s="122" t="s">
        <v>2101</v>
      </c>
      <c r="E5643" s="122">
        <v>102</v>
      </c>
      <c r="F5643" s="122">
        <v>9.2421270000000002E-4</v>
      </c>
      <c r="G5643" s="122">
        <v>9.2421270000000002E-4</v>
      </c>
      <c r="H5643" s="122">
        <v>9.2421270000000002E-4</v>
      </c>
      <c r="I5643" s="122">
        <v>1.1552647000000001E-3</v>
      </c>
      <c r="J5643" s="122">
        <v>1.2707907E-3</v>
      </c>
      <c r="K5643" s="122">
        <v>1.5969542499999999E-3</v>
      </c>
      <c r="L5643" s="122">
        <v>1.7733569999999999E-3</v>
      </c>
      <c r="M5643" s="122">
        <v>1.87408505E-3</v>
      </c>
      <c r="N5643" s="122">
        <v>2.2979569000000002E-3</v>
      </c>
      <c r="O5643" s="122">
        <v>2.3318744500000002E-3</v>
      </c>
      <c r="P5643" s="122">
        <v>1.88473995E-3</v>
      </c>
      <c r="Q5643" s="122">
        <v>1.2814644000000001E-3</v>
      </c>
      <c r="R5643" s="122">
        <v>1.13744465E-3</v>
      </c>
      <c r="S5643" s="122">
        <v>1.37029205E-3</v>
      </c>
      <c r="T5643" s="122">
        <v>1.3153889999999999E-3</v>
      </c>
      <c r="U5643" s="122">
        <v>1.43037685E-3</v>
      </c>
      <c r="V5643" s="122">
        <v>1.38904505E-3</v>
      </c>
      <c r="W5643" s="122">
        <v>1.11758715E-3</v>
      </c>
      <c r="X5643" s="122">
        <v>1.02625675E-3</v>
      </c>
      <c r="Y5643" s="122">
        <v>7.8416209999999996E-4</v>
      </c>
      <c r="Z5643" s="122">
        <v>1.0252180500000001E-3</v>
      </c>
      <c r="AA5643" s="122">
        <v>8.4028010000000003E-4</v>
      </c>
      <c r="AB5643" s="122">
        <v>8.8440369999999999E-4</v>
      </c>
      <c r="AC5643" s="122">
        <v>1.0234203E-3</v>
      </c>
      <c r="AD5643" s="122">
        <v>1.2781884999999999E-4</v>
      </c>
      <c r="AE5643" s="122">
        <v>1.7564605E-4</v>
      </c>
      <c r="AF5643" s="122">
        <v>2.1528115E-4</v>
      </c>
      <c r="AG5643" s="122">
        <v>1.9085525000000001E-4</v>
      </c>
      <c r="AH5643" s="122">
        <v>1.8877314999999999E-4</v>
      </c>
      <c r="AI5643" s="122">
        <v>1.8092885E-4</v>
      </c>
      <c r="AJ5643" s="122">
        <v>2.1953464999999999E-4</v>
      </c>
      <c r="AK5643" s="122">
        <v>2.6716210000000002E-4</v>
      </c>
      <c r="AL5643" s="122">
        <v>0</v>
      </c>
    </row>
    <row r="5644" spans="1:38" hidden="1" x14ac:dyDescent="0.25">
      <c r="A5644" s="122" t="s">
        <v>2035</v>
      </c>
      <c r="B5644" s="122">
        <v>1</v>
      </c>
      <c r="C5644" s="122" t="s">
        <v>2250</v>
      </c>
      <c r="D5644" s="122" t="s">
        <v>2135</v>
      </c>
      <c r="E5644" s="122">
        <v>102</v>
      </c>
      <c r="F5644" s="122">
        <v>0</v>
      </c>
      <c r="G5644" s="122">
        <v>0</v>
      </c>
      <c r="H5644" s="122">
        <v>0</v>
      </c>
      <c r="I5644" s="122">
        <v>0</v>
      </c>
      <c r="J5644" s="122">
        <v>0</v>
      </c>
      <c r="K5644" s="122">
        <v>0</v>
      </c>
      <c r="L5644" s="122">
        <v>0</v>
      </c>
      <c r="M5644" s="122">
        <v>0</v>
      </c>
      <c r="N5644" s="122">
        <v>0</v>
      </c>
      <c r="O5644" s="122">
        <v>0</v>
      </c>
      <c r="P5644" s="122">
        <v>0</v>
      </c>
      <c r="Q5644" s="122">
        <v>0</v>
      </c>
      <c r="R5644" s="122">
        <v>0</v>
      </c>
      <c r="S5644" s="122">
        <v>0</v>
      </c>
      <c r="T5644" s="122">
        <v>0</v>
      </c>
      <c r="U5644" s="122">
        <v>0</v>
      </c>
      <c r="V5644" s="122">
        <v>0</v>
      </c>
      <c r="W5644" s="122">
        <v>0</v>
      </c>
      <c r="X5644" s="122">
        <v>0</v>
      </c>
      <c r="Y5644" s="122">
        <v>0</v>
      </c>
      <c r="Z5644" s="122">
        <v>0</v>
      </c>
      <c r="AA5644" s="122">
        <v>0</v>
      </c>
      <c r="AB5644" s="122">
        <v>0</v>
      </c>
      <c r="AC5644" s="122">
        <v>0</v>
      </c>
      <c r="AD5644" s="122">
        <v>0</v>
      </c>
      <c r="AE5644" s="122">
        <v>0</v>
      </c>
      <c r="AF5644" s="122">
        <v>0</v>
      </c>
      <c r="AG5644" s="122">
        <v>0</v>
      </c>
      <c r="AH5644" s="122">
        <v>0</v>
      </c>
      <c r="AI5644" s="122">
        <v>0</v>
      </c>
      <c r="AJ5644" s="122">
        <v>0</v>
      </c>
      <c r="AK5644" s="122">
        <v>0</v>
      </c>
      <c r="AL5644" s="122">
        <v>0</v>
      </c>
    </row>
    <row r="5645" spans="1:38" hidden="1" x14ac:dyDescent="0.25">
      <c r="A5645" s="122" t="s">
        <v>2035</v>
      </c>
      <c r="B5645" s="122">
        <v>1</v>
      </c>
      <c r="C5645" s="122" t="s">
        <v>2250</v>
      </c>
      <c r="D5645" s="122" t="s">
        <v>2102</v>
      </c>
      <c r="E5645" s="122">
        <v>102</v>
      </c>
      <c r="F5645" s="122">
        <v>4.4974300000000001E-5</v>
      </c>
      <c r="G5645" s="122">
        <v>4.4974300000000001E-5</v>
      </c>
      <c r="H5645" s="122">
        <v>4.4974300000000001E-5</v>
      </c>
      <c r="I5645" s="122">
        <v>5.62167E-5</v>
      </c>
      <c r="J5645" s="122">
        <v>6.1837900000000006E-5</v>
      </c>
      <c r="K5645" s="122">
        <v>7.7709799999999999E-5</v>
      </c>
      <c r="L5645" s="122">
        <v>8.6294349999999995E-5</v>
      </c>
      <c r="M5645" s="122">
        <v>9.1196450000000003E-5</v>
      </c>
      <c r="N5645" s="122">
        <v>1.118224E-4</v>
      </c>
      <c r="O5645" s="122">
        <v>1.1347209999999999E-4</v>
      </c>
      <c r="P5645" s="122">
        <v>9.17158E-5</v>
      </c>
      <c r="Q5645" s="122">
        <v>6.2357250000000003E-5</v>
      </c>
      <c r="R5645" s="122">
        <v>5.5351900000000001E-5</v>
      </c>
      <c r="S5645" s="122">
        <v>6.6681249999999998E-5</v>
      </c>
      <c r="T5645" s="122">
        <v>6.4009299999999997E-5</v>
      </c>
      <c r="U5645" s="122">
        <v>6.9604649999999998E-5</v>
      </c>
      <c r="V5645" s="122">
        <v>6.7593050000000005E-5</v>
      </c>
      <c r="W5645" s="122">
        <v>5.4383699999999999E-5</v>
      </c>
      <c r="X5645" s="122">
        <v>4.9939850000000003E-5</v>
      </c>
      <c r="Y5645" s="122">
        <v>3.8159299999999999E-5</v>
      </c>
      <c r="Z5645" s="122">
        <v>4.9890499999999999E-5</v>
      </c>
      <c r="AA5645" s="122">
        <v>4.6682750000000003E-5</v>
      </c>
      <c r="AB5645" s="122">
        <v>4.91338E-5</v>
      </c>
      <c r="AC5645" s="122">
        <v>5.6855899999999999E-5</v>
      </c>
      <c r="AD5645" s="122">
        <v>1.5267245000000001E-4</v>
      </c>
      <c r="AE5645" s="122">
        <v>2.3419395E-4</v>
      </c>
      <c r="AF5645" s="122">
        <v>2.8704309999999999E-4</v>
      </c>
      <c r="AG5645" s="122">
        <v>2.5447445000000002E-4</v>
      </c>
      <c r="AH5645" s="122">
        <v>2.5169675000000002E-4</v>
      </c>
      <c r="AI5645" s="122">
        <v>2.4123689999999999E-4</v>
      </c>
      <c r="AJ5645" s="122">
        <v>2.9271365000000001E-4</v>
      </c>
      <c r="AK5645" s="122">
        <v>3.5621535000000001E-4</v>
      </c>
      <c r="AL5645" s="122">
        <v>0</v>
      </c>
    </row>
    <row r="5646" spans="1:38" hidden="1" x14ac:dyDescent="0.25">
      <c r="A5646" s="122" t="s">
        <v>2035</v>
      </c>
      <c r="B5646" s="122">
        <v>1</v>
      </c>
      <c r="C5646" s="122" t="s">
        <v>2250</v>
      </c>
      <c r="D5646" s="122" t="s">
        <v>2103</v>
      </c>
      <c r="E5646" s="122">
        <v>102</v>
      </c>
      <c r="F5646" s="122">
        <v>0</v>
      </c>
      <c r="G5646" s="122">
        <v>0</v>
      </c>
      <c r="H5646" s="122">
        <v>0</v>
      </c>
      <c r="I5646" s="122">
        <v>0</v>
      </c>
      <c r="J5646" s="122">
        <v>0</v>
      </c>
      <c r="K5646" s="122">
        <v>0</v>
      </c>
      <c r="L5646" s="122">
        <v>0</v>
      </c>
      <c r="M5646" s="122">
        <v>0</v>
      </c>
      <c r="N5646" s="122">
        <v>0</v>
      </c>
      <c r="O5646" s="122">
        <v>0</v>
      </c>
      <c r="P5646" s="122">
        <v>0</v>
      </c>
      <c r="Q5646" s="122">
        <v>0</v>
      </c>
      <c r="R5646" s="122">
        <v>0</v>
      </c>
      <c r="S5646" s="122">
        <v>0</v>
      </c>
      <c r="T5646" s="122">
        <v>0</v>
      </c>
      <c r="U5646" s="122">
        <v>0</v>
      </c>
      <c r="V5646" s="122">
        <v>0</v>
      </c>
      <c r="W5646" s="122">
        <v>0</v>
      </c>
      <c r="X5646" s="122">
        <v>0</v>
      </c>
      <c r="Y5646" s="122">
        <v>0</v>
      </c>
      <c r="Z5646" s="122">
        <v>0</v>
      </c>
      <c r="AA5646" s="122">
        <v>0</v>
      </c>
      <c r="AB5646" s="122">
        <v>0</v>
      </c>
      <c r="AC5646" s="122">
        <v>0</v>
      </c>
      <c r="AD5646" s="122">
        <v>0</v>
      </c>
      <c r="AE5646" s="122">
        <v>0</v>
      </c>
      <c r="AF5646" s="122">
        <v>0</v>
      </c>
      <c r="AG5646" s="122">
        <v>0</v>
      </c>
      <c r="AH5646" s="122">
        <v>0</v>
      </c>
      <c r="AI5646" s="122">
        <v>0</v>
      </c>
      <c r="AJ5646" s="122">
        <v>0</v>
      </c>
      <c r="AK5646" s="122">
        <v>0</v>
      </c>
      <c r="AL5646" s="122">
        <v>0</v>
      </c>
    </row>
    <row r="5647" spans="1:38" hidden="1" x14ac:dyDescent="0.25">
      <c r="A5647" s="122" t="s">
        <v>2035</v>
      </c>
      <c r="B5647" s="122">
        <v>1</v>
      </c>
      <c r="C5647" s="122" t="s">
        <v>2250</v>
      </c>
      <c r="D5647" s="122" t="s">
        <v>2104</v>
      </c>
      <c r="E5647" s="122">
        <v>102</v>
      </c>
      <c r="F5647" s="122">
        <v>3.8148959999999998E-4</v>
      </c>
      <c r="G5647" s="122">
        <v>3.8148959999999998E-4</v>
      </c>
      <c r="H5647" s="122">
        <v>3.8148959999999998E-4</v>
      </c>
      <c r="I5647" s="122">
        <v>4.7686199999999999E-4</v>
      </c>
      <c r="J5647" s="122">
        <v>5.2454819999999997E-4</v>
      </c>
      <c r="K5647" s="122">
        <v>6.5917969999999999E-4</v>
      </c>
      <c r="L5647" s="122">
        <v>7.3199444999999996E-4</v>
      </c>
      <c r="M5647" s="122">
        <v>7.7357299999999995E-4</v>
      </c>
      <c r="N5647" s="122">
        <v>9.4853755000000003E-4</v>
      </c>
      <c r="O5647" s="122">
        <v>9.6253650000000001E-4</v>
      </c>
      <c r="P5647" s="122">
        <v>7.779722E-4</v>
      </c>
      <c r="Q5647" s="122">
        <v>5.2895445000000004E-4</v>
      </c>
      <c r="R5647" s="122">
        <v>4.6950650000000002E-4</v>
      </c>
      <c r="S5647" s="122">
        <v>5.6561915E-4</v>
      </c>
      <c r="T5647" s="122">
        <v>5.4295809999999999E-4</v>
      </c>
      <c r="U5647" s="122">
        <v>5.904234E-4</v>
      </c>
      <c r="V5647" s="122">
        <v>5.7336004999999999E-4</v>
      </c>
      <c r="W5647" s="122">
        <v>4.6130969999999999E-4</v>
      </c>
      <c r="X5647" s="122">
        <v>4.2361335E-4</v>
      </c>
      <c r="Y5647" s="122">
        <v>3.2368194999999998E-4</v>
      </c>
      <c r="Z5647" s="122">
        <v>4.2318329999999998E-4</v>
      </c>
      <c r="AA5647" s="122">
        <v>8.1606863749999994E-2</v>
      </c>
      <c r="AB5647" s="122">
        <v>9.7925752549999995E-2</v>
      </c>
      <c r="AC5647" s="122">
        <v>8.12659986E-2</v>
      </c>
      <c r="AD5647" s="122">
        <v>8.0833220250000004E-2</v>
      </c>
      <c r="AE5647" s="122">
        <v>6.4559794549999994E-2</v>
      </c>
      <c r="AF5647" s="122">
        <v>0.12809951285000001</v>
      </c>
      <c r="AG5647" s="122">
        <v>0.15126632044999999</v>
      </c>
      <c r="AH5647" s="122">
        <v>0.16215695129999999</v>
      </c>
      <c r="AI5647" s="122">
        <v>0.15782361710000001</v>
      </c>
      <c r="AJ5647" s="122">
        <v>0.18262619390000001</v>
      </c>
      <c r="AK5647" s="122">
        <v>0.2676989669</v>
      </c>
      <c r="AL5647" s="122">
        <v>0</v>
      </c>
    </row>
    <row r="5648" spans="1:38" hidden="1" x14ac:dyDescent="0.25">
      <c r="A5648" s="122" t="s">
        <v>2035</v>
      </c>
      <c r="B5648" s="122">
        <v>1</v>
      </c>
      <c r="C5648" s="122" t="s">
        <v>2250</v>
      </c>
      <c r="D5648" s="122" t="s">
        <v>2105</v>
      </c>
      <c r="E5648" s="122">
        <v>102</v>
      </c>
      <c r="F5648" s="122">
        <v>0</v>
      </c>
      <c r="G5648" s="122">
        <v>0</v>
      </c>
      <c r="H5648" s="122">
        <v>0</v>
      </c>
      <c r="I5648" s="122">
        <v>0</v>
      </c>
      <c r="J5648" s="122">
        <v>0</v>
      </c>
      <c r="K5648" s="122">
        <v>0</v>
      </c>
      <c r="L5648" s="122">
        <v>0</v>
      </c>
      <c r="M5648" s="122">
        <v>0</v>
      </c>
      <c r="N5648" s="122">
        <v>0</v>
      </c>
      <c r="O5648" s="122">
        <v>0</v>
      </c>
      <c r="P5648" s="122">
        <v>0</v>
      </c>
      <c r="Q5648" s="122">
        <v>0</v>
      </c>
      <c r="R5648" s="122">
        <v>0</v>
      </c>
      <c r="S5648" s="122">
        <v>0</v>
      </c>
      <c r="T5648" s="122">
        <v>0</v>
      </c>
      <c r="U5648" s="122">
        <v>0</v>
      </c>
      <c r="V5648" s="122">
        <v>0</v>
      </c>
      <c r="W5648" s="122">
        <v>0</v>
      </c>
      <c r="X5648" s="122">
        <v>0</v>
      </c>
      <c r="Y5648" s="122">
        <v>0</v>
      </c>
      <c r="Z5648" s="122">
        <v>0</v>
      </c>
      <c r="AA5648" s="122">
        <v>0</v>
      </c>
      <c r="AB5648" s="122">
        <v>0</v>
      </c>
      <c r="AC5648" s="122">
        <v>0</v>
      </c>
      <c r="AD5648" s="122">
        <v>0</v>
      </c>
      <c r="AE5648" s="122">
        <v>0</v>
      </c>
      <c r="AF5648" s="122">
        <v>0</v>
      </c>
      <c r="AG5648" s="122">
        <v>0</v>
      </c>
      <c r="AH5648" s="122">
        <v>0</v>
      </c>
      <c r="AI5648" s="122">
        <v>0</v>
      </c>
      <c r="AJ5648" s="122">
        <v>0</v>
      </c>
      <c r="AK5648" s="122">
        <v>0</v>
      </c>
      <c r="AL5648" s="122">
        <v>0</v>
      </c>
    </row>
    <row r="5649" spans="1:38" hidden="1" x14ac:dyDescent="0.25">
      <c r="A5649" s="122" t="s">
        <v>2035</v>
      </c>
      <c r="B5649" s="122">
        <v>1</v>
      </c>
      <c r="C5649" s="122" t="s">
        <v>2250</v>
      </c>
      <c r="D5649" s="122" t="s">
        <v>475</v>
      </c>
      <c r="E5649" s="122">
        <v>102</v>
      </c>
      <c r="F5649" s="122">
        <v>0</v>
      </c>
      <c r="G5649" s="122">
        <v>0</v>
      </c>
      <c r="H5649" s="122">
        <v>0</v>
      </c>
      <c r="I5649" s="122">
        <v>0</v>
      </c>
      <c r="J5649" s="122">
        <v>0</v>
      </c>
      <c r="K5649" s="122">
        <v>0</v>
      </c>
      <c r="L5649" s="122">
        <v>0</v>
      </c>
      <c r="M5649" s="122">
        <v>0</v>
      </c>
      <c r="N5649" s="122">
        <v>0</v>
      </c>
      <c r="O5649" s="122">
        <v>0</v>
      </c>
      <c r="P5649" s="122">
        <v>0</v>
      </c>
      <c r="Q5649" s="122">
        <v>0</v>
      </c>
      <c r="R5649" s="122">
        <v>0</v>
      </c>
      <c r="S5649" s="122">
        <v>0</v>
      </c>
      <c r="T5649" s="122">
        <v>0</v>
      </c>
      <c r="U5649" s="122">
        <v>0</v>
      </c>
      <c r="V5649" s="122">
        <v>0</v>
      </c>
      <c r="W5649" s="122">
        <v>0</v>
      </c>
      <c r="X5649" s="122">
        <v>0</v>
      </c>
      <c r="Y5649" s="122">
        <v>0</v>
      </c>
      <c r="Z5649" s="122">
        <v>0</v>
      </c>
      <c r="AA5649" s="122">
        <v>0</v>
      </c>
      <c r="AB5649" s="122">
        <v>0</v>
      </c>
      <c r="AC5649" s="122">
        <v>0</v>
      </c>
      <c r="AD5649" s="122">
        <v>0</v>
      </c>
      <c r="AE5649" s="122">
        <v>0</v>
      </c>
      <c r="AF5649" s="122">
        <v>0</v>
      </c>
      <c r="AG5649" s="122">
        <v>0</v>
      </c>
      <c r="AH5649" s="122">
        <v>0</v>
      </c>
      <c r="AI5649" s="122">
        <v>0</v>
      </c>
      <c r="AJ5649" s="122">
        <v>0</v>
      </c>
      <c r="AK5649" s="122">
        <v>0</v>
      </c>
      <c r="AL5649" s="122">
        <v>0</v>
      </c>
    </row>
    <row r="5650" spans="1:38" hidden="1" x14ac:dyDescent="0.25">
      <c r="A5650" s="122" t="s">
        <v>2035</v>
      </c>
      <c r="B5650" s="122">
        <v>1</v>
      </c>
      <c r="C5650" s="122" t="s">
        <v>2250</v>
      </c>
      <c r="D5650" s="122" t="s">
        <v>2106</v>
      </c>
      <c r="E5650" s="122">
        <v>102</v>
      </c>
      <c r="F5650" s="122">
        <v>0</v>
      </c>
      <c r="G5650" s="122">
        <v>0</v>
      </c>
      <c r="H5650" s="122">
        <v>0</v>
      </c>
      <c r="I5650" s="122">
        <v>0</v>
      </c>
      <c r="J5650" s="122">
        <v>0</v>
      </c>
      <c r="K5650" s="122">
        <v>0</v>
      </c>
      <c r="L5650" s="122">
        <v>0</v>
      </c>
      <c r="M5650" s="122">
        <v>0</v>
      </c>
      <c r="N5650" s="122">
        <v>0</v>
      </c>
      <c r="O5650" s="122">
        <v>0</v>
      </c>
      <c r="P5650" s="122">
        <v>0</v>
      </c>
      <c r="Q5650" s="122">
        <v>0</v>
      </c>
      <c r="R5650" s="122">
        <v>0</v>
      </c>
      <c r="S5650" s="122">
        <v>0</v>
      </c>
      <c r="T5650" s="122">
        <v>0</v>
      </c>
      <c r="U5650" s="122">
        <v>0</v>
      </c>
      <c r="V5650" s="122">
        <v>0</v>
      </c>
      <c r="W5650" s="122">
        <v>0</v>
      </c>
      <c r="X5650" s="122">
        <v>0</v>
      </c>
      <c r="Y5650" s="122">
        <v>0</v>
      </c>
      <c r="Z5650" s="122">
        <v>0</v>
      </c>
      <c r="AA5650" s="122">
        <v>0</v>
      </c>
      <c r="AB5650" s="122">
        <v>0</v>
      </c>
      <c r="AC5650" s="122">
        <v>0</v>
      </c>
      <c r="AD5650" s="122">
        <v>0</v>
      </c>
      <c r="AE5650" s="122">
        <v>0</v>
      </c>
      <c r="AF5650" s="122">
        <v>0</v>
      </c>
      <c r="AG5650" s="122">
        <v>0</v>
      </c>
      <c r="AH5650" s="122">
        <v>0</v>
      </c>
      <c r="AI5650" s="122">
        <v>0</v>
      </c>
      <c r="AJ5650" s="122">
        <v>2.4392999999999998E-5</v>
      </c>
      <c r="AK5650" s="122">
        <v>2.9685200000000002E-5</v>
      </c>
      <c r="AL5650" s="122">
        <v>0</v>
      </c>
    </row>
    <row r="5651" spans="1:38" hidden="1" x14ac:dyDescent="0.25">
      <c r="A5651" s="122" t="s">
        <v>2035</v>
      </c>
      <c r="B5651" s="122">
        <v>1</v>
      </c>
      <c r="C5651" s="122" t="s">
        <v>2250</v>
      </c>
      <c r="D5651" s="122" t="s">
        <v>2107</v>
      </c>
      <c r="E5651" s="122">
        <v>102</v>
      </c>
      <c r="F5651" s="122">
        <v>2.1587335000000001E-4</v>
      </c>
      <c r="G5651" s="122">
        <v>2.1587335000000001E-4</v>
      </c>
      <c r="H5651" s="122">
        <v>2.1587335000000001E-4</v>
      </c>
      <c r="I5651" s="122">
        <v>2.6984345000000002E-4</v>
      </c>
      <c r="J5651" s="122">
        <v>2.9682614999999998E-4</v>
      </c>
      <c r="K5651" s="122">
        <v>3.7301080000000001E-4</v>
      </c>
      <c r="L5651" s="122">
        <v>4.1421570000000003E-4</v>
      </c>
      <c r="M5651" s="122">
        <v>4.3774154999999998E-4</v>
      </c>
      <c r="N5651" s="122">
        <v>5.3674940000000002E-4</v>
      </c>
      <c r="O5651" s="122">
        <v>5.4467125000000002E-4</v>
      </c>
      <c r="P5651" s="122">
        <v>4.4023020000000002E-4</v>
      </c>
      <c r="Q5651" s="122">
        <v>2.9931949999999999E-4</v>
      </c>
      <c r="R5651" s="122">
        <v>2.6568160000000002E-4</v>
      </c>
      <c r="S5651" s="122">
        <v>3.2006765E-4</v>
      </c>
      <c r="T5651" s="122">
        <v>3.0724369999999998E-4</v>
      </c>
      <c r="U5651" s="122">
        <v>3.3410420000000001E-4</v>
      </c>
      <c r="V5651" s="122">
        <v>3.2444804999999998E-4</v>
      </c>
      <c r="W5651" s="122">
        <v>2.6104269999999998E-4</v>
      </c>
      <c r="X5651" s="122">
        <v>2.3970940000000001E-4</v>
      </c>
      <c r="Y5651" s="122">
        <v>1.8316369999999999E-4</v>
      </c>
      <c r="Z5651" s="122">
        <v>2.3946500000000001E-4</v>
      </c>
      <c r="AA5651" s="122">
        <v>2.7134039999999999E-4</v>
      </c>
      <c r="AB5651" s="122">
        <v>2.8558845000000002E-4</v>
      </c>
      <c r="AC5651" s="122">
        <v>3.3048049999999997E-4</v>
      </c>
      <c r="AD5651" s="122">
        <v>6.2533969999999995E-4</v>
      </c>
      <c r="AE5651" s="122">
        <v>8.6750955E-4</v>
      </c>
      <c r="AF5651" s="122">
        <v>1.0637979999999999E-3</v>
      </c>
      <c r="AG5651" s="122">
        <v>9.4216435000000001E-4</v>
      </c>
      <c r="AH5651" s="122">
        <v>9.32386E-4</v>
      </c>
      <c r="AI5651" s="122">
        <v>8.9539700000000003E-4</v>
      </c>
      <c r="AJ5651" s="122">
        <v>1.1650853500000001E-3</v>
      </c>
      <c r="AK5651" s="122">
        <v>1.3178282999999999E-3</v>
      </c>
      <c r="AL5651" s="122">
        <v>0</v>
      </c>
    </row>
    <row r="5652" spans="1:38" hidden="1" x14ac:dyDescent="0.25">
      <c r="A5652" s="122" t="s">
        <v>2035</v>
      </c>
      <c r="B5652" s="122">
        <v>1</v>
      </c>
      <c r="C5652" s="122" t="s">
        <v>2250</v>
      </c>
      <c r="D5652" s="122" t="s">
        <v>2108</v>
      </c>
      <c r="E5652" s="122">
        <v>102</v>
      </c>
      <c r="F5652" s="122">
        <v>4.6305041550000002E-2</v>
      </c>
      <c r="G5652" s="122">
        <v>4.6305041550000002E-2</v>
      </c>
      <c r="H5652" s="122">
        <v>4.6305041550000002E-2</v>
      </c>
      <c r="I5652" s="122">
        <v>5.7881301349999997E-2</v>
      </c>
      <c r="J5652" s="122">
        <v>6.3669431250000005E-2</v>
      </c>
      <c r="K5652" s="122">
        <v>8.0010880049999997E-2</v>
      </c>
      <c r="L5652" s="122">
        <v>8.8849110199999998E-2</v>
      </c>
      <c r="M5652" s="122">
        <v>9.3895744599999997E-2</v>
      </c>
      <c r="N5652" s="122">
        <v>0.11513271105</v>
      </c>
      <c r="O5652" s="122">
        <v>0.11683201015</v>
      </c>
      <c r="P5652" s="122">
        <v>9.442960115E-2</v>
      </c>
      <c r="Q5652" s="122">
        <v>6.4204096200000005E-2</v>
      </c>
      <c r="R5652" s="122">
        <v>5.6988461150000003E-2</v>
      </c>
      <c r="S5652" s="122">
        <v>6.86545826E-2</v>
      </c>
      <c r="T5652" s="122">
        <v>6.5903928749999993E-2</v>
      </c>
      <c r="U5652" s="122">
        <v>7.1664967849999997E-2</v>
      </c>
      <c r="V5652" s="122">
        <v>6.9594192499999999E-2</v>
      </c>
      <c r="W5652" s="122">
        <v>5.5993529899999998E-2</v>
      </c>
      <c r="X5652" s="122">
        <v>5.1417659249999997E-2</v>
      </c>
      <c r="Y5652" s="122">
        <v>4.4645739449999999E-2</v>
      </c>
      <c r="Z5652" s="122">
        <v>6.7125620900000002E-2</v>
      </c>
      <c r="AA5652" s="122">
        <v>7.8003079999999997E-3</v>
      </c>
      <c r="AB5652" s="122">
        <v>8.17422355E-3</v>
      </c>
      <c r="AC5652" s="122">
        <v>5.0917003499999997E-3</v>
      </c>
      <c r="AD5652" s="122">
        <v>6.4859999999999996E-3</v>
      </c>
      <c r="AE5652" s="122">
        <v>6.9794999999999996E-3</v>
      </c>
      <c r="AF5652" s="122">
        <v>3.4074999999999999E-3</v>
      </c>
      <c r="AG5652" s="122">
        <v>2.7729999999999999E-3</v>
      </c>
      <c r="AH5652" s="122">
        <v>2.7260000000000001E-3</v>
      </c>
      <c r="AI5652" s="122">
        <v>2.6319999999999998E-3</v>
      </c>
      <c r="AJ5652" s="122">
        <v>1.3395E-3</v>
      </c>
      <c r="AK5652" s="122">
        <v>2.5849999999999999E-4</v>
      </c>
      <c r="AL5652" s="122">
        <v>0</v>
      </c>
    </row>
    <row r="5653" spans="1:38" hidden="1" x14ac:dyDescent="0.25">
      <c r="A5653" s="122" t="s">
        <v>2035</v>
      </c>
      <c r="B5653" s="122">
        <v>1</v>
      </c>
      <c r="C5653" s="122" t="s">
        <v>2250</v>
      </c>
      <c r="D5653" s="122" t="s">
        <v>2109</v>
      </c>
      <c r="E5653" s="122">
        <v>102</v>
      </c>
      <c r="F5653" s="122">
        <v>0</v>
      </c>
      <c r="G5653" s="122">
        <v>0</v>
      </c>
      <c r="H5653" s="122">
        <v>0</v>
      </c>
      <c r="I5653" s="122">
        <v>0</v>
      </c>
      <c r="J5653" s="122">
        <v>0</v>
      </c>
      <c r="K5653" s="122">
        <v>0</v>
      </c>
      <c r="L5653" s="122">
        <v>0</v>
      </c>
      <c r="M5653" s="122">
        <v>0</v>
      </c>
      <c r="N5653" s="122">
        <v>0</v>
      </c>
      <c r="O5653" s="122">
        <v>0</v>
      </c>
      <c r="P5653" s="122">
        <v>0</v>
      </c>
      <c r="Q5653" s="122">
        <v>0</v>
      </c>
      <c r="R5653" s="122">
        <v>0</v>
      </c>
      <c r="S5653" s="122">
        <v>0</v>
      </c>
      <c r="T5653" s="122">
        <v>0</v>
      </c>
      <c r="U5653" s="122">
        <v>0</v>
      </c>
      <c r="V5653" s="122">
        <v>0</v>
      </c>
      <c r="W5653" s="122">
        <v>0</v>
      </c>
      <c r="X5653" s="122">
        <v>0</v>
      </c>
      <c r="Y5653" s="122">
        <v>0</v>
      </c>
      <c r="Z5653" s="122">
        <v>0</v>
      </c>
      <c r="AA5653" s="122">
        <v>0</v>
      </c>
      <c r="AB5653" s="122">
        <v>0</v>
      </c>
      <c r="AC5653" s="122">
        <v>0</v>
      </c>
      <c r="AD5653" s="122">
        <v>0</v>
      </c>
      <c r="AE5653" s="122">
        <v>0</v>
      </c>
      <c r="AF5653" s="122">
        <v>0</v>
      </c>
      <c r="AG5653" s="122">
        <v>0</v>
      </c>
      <c r="AH5653" s="122">
        <v>0</v>
      </c>
      <c r="AI5653" s="122">
        <v>0</v>
      </c>
      <c r="AJ5653" s="122">
        <v>0</v>
      </c>
      <c r="AK5653" s="122">
        <v>0</v>
      </c>
      <c r="AL5653" s="122">
        <v>0</v>
      </c>
    </row>
    <row r="5654" spans="1:38" hidden="1" x14ac:dyDescent="0.25">
      <c r="A5654" s="122" t="s">
        <v>2035</v>
      </c>
      <c r="B5654" s="122">
        <v>1</v>
      </c>
      <c r="C5654" s="122" t="s">
        <v>2250</v>
      </c>
      <c r="D5654" s="122" t="s">
        <v>2110</v>
      </c>
      <c r="E5654" s="122">
        <v>102</v>
      </c>
      <c r="F5654" s="122">
        <v>2.25859346E-2</v>
      </c>
      <c r="G5654" s="122">
        <v>2.261144855E-2</v>
      </c>
      <c r="H5654" s="122">
        <v>2.26369625E-2</v>
      </c>
      <c r="I5654" s="122">
        <v>2.8308960099999999E-2</v>
      </c>
      <c r="J5654" s="122">
        <v>3.1157719399999999E-2</v>
      </c>
      <c r="K5654" s="122">
        <v>3.9154003299999997E-2</v>
      </c>
      <c r="L5654" s="122">
        <v>4.3490488850000002E-2</v>
      </c>
      <c r="M5654" s="122">
        <v>4.597756905E-2</v>
      </c>
      <c r="N5654" s="122">
        <v>5.6361713799999998E-2</v>
      </c>
      <c r="O5654" s="122">
        <v>5.72160845E-2</v>
      </c>
      <c r="P5654" s="122">
        <v>4.6314507349999999E-2</v>
      </c>
      <c r="Q5654" s="122">
        <v>3.1597108300000003E-2</v>
      </c>
      <c r="R5654" s="122">
        <v>2.81030954E-2</v>
      </c>
      <c r="S5654" s="122">
        <v>3.3818922850000002E-2</v>
      </c>
      <c r="T5654" s="122">
        <v>3.2502767750000001E-2</v>
      </c>
      <c r="U5654" s="122">
        <v>3.5338308300000003E-2</v>
      </c>
      <c r="V5654" s="122">
        <v>3.435377345E-2</v>
      </c>
      <c r="W5654" s="122">
        <v>2.7745373699999999E-2</v>
      </c>
      <c r="X5654" s="122">
        <v>2.5538944599999999E-2</v>
      </c>
      <c r="Y5654" s="122">
        <v>1.8338490549999999E-2</v>
      </c>
      <c r="Z5654" s="122">
        <v>1.9497971150000001E-2</v>
      </c>
      <c r="AA5654" s="122">
        <v>3.9702215999999997E-3</v>
      </c>
      <c r="AB5654" s="122">
        <v>2.8714391500000002E-3</v>
      </c>
      <c r="AC5654" s="122">
        <v>3.0063667499999999E-3</v>
      </c>
      <c r="AD5654" s="122">
        <v>6.7824149000000004E-3</v>
      </c>
      <c r="AE5654" s="122">
        <v>3.3635056500000001E-3</v>
      </c>
      <c r="AF5654" s="122">
        <v>1.7226816E-3</v>
      </c>
      <c r="AG5654" s="122">
        <v>1.0816979500000001E-3</v>
      </c>
      <c r="AH5654" s="122">
        <v>1.3692274999999999E-3</v>
      </c>
      <c r="AI5654" s="122">
        <v>1.5803562000000001E-3</v>
      </c>
      <c r="AJ5654" s="122">
        <v>1.6299223999999999E-3</v>
      </c>
      <c r="AK5654" s="122">
        <v>1.6148588999999999E-3</v>
      </c>
      <c r="AL5654" s="122">
        <v>0</v>
      </c>
    </row>
    <row r="5655" spans="1:38" hidden="1" x14ac:dyDescent="0.25">
      <c r="A5655" s="122" t="s">
        <v>2035</v>
      </c>
      <c r="B5655" s="122">
        <v>1</v>
      </c>
      <c r="C5655" s="122" t="s">
        <v>2250</v>
      </c>
      <c r="D5655" s="122" t="s">
        <v>2111</v>
      </c>
      <c r="E5655" s="122">
        <v>102</v>
      </c>
      <c r="F5655" s="122">
        <v>0</v>
      </c>
      <c r="G5655" s="122">
        <v>0</v>
      </c>
      <c r="H5655" s="122">
        <v>0</v>
      </c>
      <c r="I5655" s="122">
        <v>0</v>
      </c>
      <c r="J5655" s="122">
        <v>0</v>
      </c>
      <c r="K5655" s="122">
        <v>0</v>
      </c>
      <c r="L5655" s="122">
        <v>0</v>
      </c>
      <c r="M5655" s="122">
        <v>0</v>
      </c>
      <c r="N5655" s="122">
        <v>0</v>
      </c>
      <c r="O5655" s="122">
        <v>0</v>
      </c>
      <c r="P5655" s="122">
        <v>0</v>
      </c>
      <c r="Q5655" s="122">
        <v>0</v>
      </c>
      <c r="R5655" s="122">
        <v>0</v>
      </c>
      <c r="S5655" s="122">
        <v>0</v>
      </c>
      <c r="T5655" s="122">
        <v>0</v>
      </c>
      <c r="U5655" s="122">
        <v>0</v>
      </c>
      <c r="V5655" s="122">
        <v>0</v>
      </c>
      <c r="W5655" s="122">
        <v>0</v>
      </c>
      <c r="X5655" s="122">
        <v>0</v>
      </c>
      <c r="Y5655" s="122">
        <v>0</v>
      </c>
      <c r="Z5655" s="122">
        <v>0</v>
      </c>
      <c r="AA5655" s="122">
        <v>0</v>
      </c>
      <c r="AB5655" s="122">
        <v>0</v>
      </c>
      <c r="AC5655" s="122">
        <v>0</v>
      </c>
      <c r="AD5655" s="122">
        <v>0</v>
      </c>
      <c r="AE5655" s="122">
        <v>0</v>
      </c>
      <c r="AF5655" s="122">
        <v>0</v>
      </c>
      <c r="AG5655" s="122">
        <v>0</v>
      </c>
      <c r="AH5655" s="122">
        <v>0</v>
      </c>
      <c r="AI5655" s="122">
        <v>0</v>
      </c>
      <c r="AJ5655" s="122">
        <v>0</v>
      </c>
      <c r="AK5655" s="122">
        <v>0</v>
      </c>
      <c r="AL5655" s="122">
        <v>0</v>
      </c>
    </row>
    <row r="5656" spans="1:38" hidden="1" x14ac:dyDescent="0.25">
      <c r="A5656" s="122" t="s">
        <v>2035</v>
      </c>
      <c r="B5656" s="122">
        <v>1</v>
      </c>
      <c r="C5656" s="122" t="s">
        <v>2250</v>
      </c>
      <c r="D5656" s="122" t="s">
        <v>2112</v>
      </c>
      <c r="E5656" s="122">
        <v>102</v>
      </c>
      <c r="F5656" s="122">
        <v>0</v>
      </c>
      <c r="G5656" s="122">
        <v>0</v>
      </c>
      <c r="H5656" s="122">
        <v>0</v>
      </c>
      <c r="I5656" s="122">
        <v>0</v>
      </c>
      <c r="J5656" s="122">
        <v>0</v>
      </c>
      <c r="K5656" s="122">
        <v>0</v>
      </c>
      <c r="L5656" s="122">
        <v>0</v>
      </c>
      <c r="M5656" s="122">
        <v>0</v>
      </c>
      <c r="N5656" s="122">
        <v>0</v>
      </c>
      <c r="O5656" s="122">
        <v>0</v>
      </c>
      <c r="P5656" s="122">
        <v>0</v>
      </c>
      <c r="Q5656" s="122">
        <v>0</v>
      </c>
      <c r="R5656" s="122">
        <v>0</v>
      </c>
      <c r="S5656" s="122">
        <v>0</v>
      </c>
      <c r="T5656" s="122">
        <v>0</v>
      </c>
      <c r="U5656" s="122">
        <v>0</v>
      </c>
      <c r="V5656" s="122">
        <v>0</v>
      </c>
      <c r="W5656" s="122">
        <v>0</v>
      </c>
      <c r="X5656" s="122">
        <v>0</v>
      </c>
      <c r="Y5656" s="122">
        <v>0</v>
      </c>
      <c r="Z5656" s="122">
        <v>0</v>
      </c>
      <c r="AA5656" s="122">
        <v>0</v>
      </c>
      <c r="AB5656" s="122">
        <v>0</v>
      </c>
      <c r="AC5656" s="122">
        <v>0</v>
      </c>
      <c r="AD5656" s="122">
        <v>0</v>
      </c>
      <c r="AE5656" s="122">
        <v>0</v>
      </c>
      <c r="AF5656" s="122">
        <v>0</v>
      </c>
      <c r="AG5656" s="122">
        <v>0</v>
      </c>
      <c r="AH5656" s="122">
        <v>0</v>
      </c>
      <c r="AI5656" s="122">
        <v>0</v>
      </c>
      <c r="AJ5656" s="122">
        <v>0</v>
      </c>
      <c r="AK5656" s="122">
        <v>0</v>
      </c>
      <c r="AL5656" s="122">
        <v>0</v>
      </c>
    </row>
    <row r="5657" spans="1:38" hidden="1" x14ac:dyDescent="0.25">
      <c r="A5657" s="122" t="s">
        <v>2035</v>
      </c>
      <c r="B5657" s="122">
        <v>1</v>
      </c>
      <c r="C5657" s="122" t="s">
        <v>2250</v>
      </c>
      <c r="D5657" s="122" t="s">
        <v>2113</v>
      </c>
      <c r="E5657" s="122">
        <v>102</v>
      </c>
      <c r="F5657" s="122">
        <v>6.6084526249999997E-2</v>
      </c>
      <c r="G5657" s="122">
        <v>6.6084526249999997E-2</v>
      </c>
      <c r="H5657" s="122">
        <v>6.6084526249999997E-2</v>
      </c>
      <c r="I5657" s="122">
        <v>8.2605656050000004E-2</v>
      </c>
      <c r="J5657" s="122">
        <v>9.0866223300000007E-2</v>
      </c>
      <c r="K5657" s="122">
        <v>0.1141880228</v>
      </c>
      <c r="L5657" s="122">
        <v>0.12680155614999999</v>
      </c>
      <c r="M5657" s="122">
        <v>0.13400389255</v>
      </c>
      <c r="N5657" s="122">
        <v>0.16431235955000001</v>
      </c>
      <c r="O5657" s="122">
        <v>0.1667375243</v>
      </c>
      <c r="P5657" s="122">
        <v>0.1347657884</v>
      </c>
      <c r="Q5657" s="122">
        <v>9.1629270649999997E-2</v>
      </c>
      <c r="R5657" s="122">
        <v>8.1331434349999995E-2</v>
      </c>
      <c r="S5657" s="122">
        <v>9.7980810700000004E-2</v>
      </c>
      <c r="T5657" s="122">
        <v>9.4055201500000005E-2</v>
      </c>
      <c r="U5657" s="122">
        <v>0.1022770995</v>
      </c>
      <c r="V5657" s="122">
        <v>9.9321781799999995E-2</v>
      </c>
      <c r="W5657" s="122">
        <v>7.9911512650000002E-2</v>
      </c>
      <c r="X5657" s="122">
        <v>7.338103185E-2</v>
      </c>
      <c r="Y5657" s="122">
        <v>4.342656885E-2</v>
      </c>
      <c r="Z5657" s="122">
        <v>6.1748837350000002E-2</v>
      </c>
      <c r="AA5657" s="122">
        <v>7.5805317699999999E-2</v>
      </c>
      <c r="AB5657" s="122">
        <v>6.31807276E-2</v>
      </c>
      <c r="AC5657" s="122">
        <v>5.8736313599999999E-2</v>
      </c>
      <c r="AD5657" s="122">
        <v>8.3374914450000004E-2</v>
      </c>
      <c r="AE5657" s="122">
        <v>8.3450699599999997E-2</v>
      </c>
      <c r="AF5657" s="122">
        <v>8.8349514300000001E-2</v>
      </c>
      <c r="AG5657" s="122">
        <v>7.5509448000000007E-2</v>
      </c>
      <c r="AH5657" s="122">
        <v>0.1059822928</v>
      </c>
      <c r="AI5657" s="122">
        <v>0.11354343190000001</v>
      </c>
      <c r="AJ5657" s="122">
        <v>0.11721481575000001</v>
      </c>
      <c r="AK5657" s="122">
        <v>0.15575753470000001</v>
      </c>
      <c r="AL5657" s="122">
        <v>0</v>
      </c>
    </row>
    <row r="5658" spans="1:38" hidden="1" x14ac:dyDescent="0.25">
      <c r="A5658" s="122" t="s">
        <v>2035</v>
      </c>
      <c r="B5658" s="122">
        <v>1</v>
      </c>
      <c r="C5658" s="122" t="s">
        <v>2250</v>
      </c>
      <c r="D5658" s="122" t="s">
        <v>2114</v>
      </c>
      <c r="E5658" s="122">
        <v>102</v>
      </c>
      <c r="F5658" s="122">
        <v>8.9948600000000001E-5</v>
      </c>
      <c r="G5658" s="122">
        <v>8.9948600000000001E-5</v>
      </c>
      <c r="H5658" s="122">
        <v>8.9948600000000001E-5</v>
      </c>
      <c r="I5658" s="122">
        <v>1.124334E-4</v>
      </c>
      <c r="J5658" s="122">
        <v>1.2367815E-4</v>
      </c>
      <c r="K5658" s="122">
        <v>1.5542194999999999E-4</v>
      </c>
      <c r="L5658" s="122">
        <v>1.7258869999999999E-4</v>
      </c>
      <c r="M5658" s="122">
        <v>1.8239290000000001E-4</v>
      </c>
      <c r="N5658" s="122">
        <v>2.236448E-4</v>
      </c>
      <c r="O5658" s="122">
        <v>2.2694655E-4</v>
      </c>
      <c r="P5658" s="122">
        <v>1.8342925000000001E-4</v>
      </c>
      <c r="Q5658" s="122">
        <v>1.2471684999999999E-4</v>
      </c>
      <c r="R5658" s="122">
        <v>1.106991E-4</v>
      </c>
      <c r="S5658" s="122">
        <v>1.333625E-4</v>
      </c>
      <c r="T5658" s="122">
        <v>1.2801859999999999E-4</v>
      </c>
      <c r="U5658" s="122">
        <v>1.392093E-4</v>
      </c>
      <c r="V5658" s="122">
        <v>1.3518610000000001E-4</v>
      </c>
      <c r="W5658" s="122">
        <v>1.087674E-4</v>
      </c>
      <c r="X5658" s="122">
        <v>9.9877350000000004E-5</v>
      </c>
      <c r="Y5658" s="122">
        <v>7.6316249999999996E-5</v>
      </c>
      <c r="Z5658" s="122">
        <v>9.9778649999999997E-5</v>
      </c>
      <c r="AA5658" s="122">
        <v>4.8786046999999997E-3</v>
      </c>
      <c r="AB5658" s="122">
        <v>8.4244351000000006E-3</v>
      </c>
      <c r="AC5658" s="122">
        <v>7.4786399999999999E-4</v>
      </c>
      <c r="AD5658" s="122">
        <v>8.5009158500000005E-3</v>
      </c>
      <c r="AE5658" s="122">
        <v>9.1221806500000006E-3</v>
      </c>
      <c r="AF5658" s="122">
        <v>9.7541567499999995E-3</v>
      </c>
      <c r="AG5658" s="122">
        <v>1.03346749E-2</v>
      </c>
      <c r="AH5658" s="122">
        <v>1.0332691499999999E-2</v>
      </c>
      <c r="AI5658" s="122">
        <v>1.5659544599999999E-2</v>
      </c>
      <c r="AJ5658" s="122">
        <v>1.4527669450000001E-2</v>
      </c>
      <c r="AK5658" s="122">
        <v>1.3973941300000001E-2</v>
      </c>
      <c r="AL5658" s="122">
        <v>0</v>
      </c>
    </row>
    <row r="5659" spans="1:38" hidden="1" x14ac:dyDescent="0.25">
      <c r="A5659" s="122" t="s">
        <v>2035</v>
      </c>
      <c r="B5659" s="122">
        <v>1</v>
      </c>
      <c r="C5659" s="122" t="s">
        <v>2250</v>
      </c>
      <c r="D5659" s="122" t="s">
        <v>2136</v>
      </c>
      <c r="E5659" s="122">
        <v>102</v>
      </c>
      <c r="F5659" s="122">
        <v>0</v>
      </c>
      <c r="G5659" s="122">
        <v>0</v>
      </c>
      <c r="H5659" s="122">
        <v>0</v>
      </c>
      <c r="I5659" s="122">
        <v>0</v>
      </c>
      <c r="J5659" s="122">
        <v>0</v>
      </c>
      <c r="K5659" s="122">
        <v>0</v>
      </c>
      <c r="L5659" s="122">
        <v>0</v>
      </c>
      <c r="M5659" s="122">
        <v>0</v>
      </c>
      <c r="N5659" s="122">
        <v>0</v>
      </c>
      <c r="O5659" s="122">
        <v>0</v>
      </c>
      <c r="P5659" s="122">
        <v>0</v>
      </c>
      <c r="Q5659" s="122">
        <v>0</v>
      </c>
      <c r="R5659" s="122">
        <v>0</v>
      </c>
      <c r="S5659" s="122">
        <v>0</v>
      </c>
      <c r="T5659" s="122">
        <v>0</v>
      </c>
      <c r="U5659" s="122">
        <v>0</v>
      </c>
      <c r="V5659" s="122">
        <v>0</v>
      </c>
      <c r="W5659" s="122">
        <v>0</v>
      </c>
      <c r="X5659" s="122">
        <v>0</v>
      </c>
      <c r="Y5659" s="122">
        <v>0</v>
      </c>
      <c r="Z5659" s="122">
        <v>0</v>
      </c>
      <c r="AA5659" s="122">
        <v>0</v>
      </c>
      <c r="AB5659" s="122">
        <v>0</v>
      </c>
      <c r="AC5659" s="122">
        <v>0</v>
      </c>
      <c r="AD5659" s="122">
        <v>0</v>
      </c>
      <c r="AE5659" s="122">
        <v>0</v>
      </c>
      <c r="AF5659" s="122">
        <v>0</v>
      </c>
      <c r="AG5659" s="122">
        <v>0</v>
      </c>
      <c r="AH5659" s="122">
        <v>0</v>
      </c>
      <c r="AI5659" s="122">
        <v>0</v>
      </c>
      <c r="AJ5659" s="122">
        <v>0</v>
      </c>
      <c r="AK5659" s="122">
        <v>0</v>
      </c>
      <c r="AL5659" s="122">
        <v>0</v>
      </c>
    </row>
    <row r="5660" spans="1:38" hidden="1" x14ac:dyDescent="0.25">
      <c r="A5660" s="122" t="s">
        <v>2035</v>
      </c>
      <c r="B5660" s="122">
        <v>1</v>
      </c>
      <c r="C5660" s="122" t="s">
        <v>2250</v>
      </c>
      <c r="D5660" s="122" t="s">
        <v>2170</v>
      </c>
      <c r="E5660" s="122">
        <v>102</v>
      </c>
      <c r="F5660" s="122">
        <v>0</v>
      </c>
      <c r="G5660" s="122">
        <v>0</v>
      </c>
      <c r="H5660" s="122">
        <v>0</v>
      </c>
      <c r="I5660" s="122">
        <v>0</v>
      </c>
      <c r="J5660" s="122">
        <v>0</v>
      </c>
      <c r="K5660" s="122">
        <v>0</v>
      </c>
      <c r="L5660" s="122">
        <v>0</v>
      </c>
      <c r="M5660" s="122">
        <v>0</v>
      </c>
      <c r="N5660" s="122">
        <v>0</v>
      </c>
      <c r="O5660" s="122">
        <v>0</v>
      </c>
      <c r="P5660" s="122">
        <v>0</v>
      </c>
      <c r="Q5660" s="122">
        <v>0</v>
      </c>
      <c r="R5660" s="122">
        <v>0</v>
      </c>
      <c r="S5660" s="122">
        <v>0</v>
      </c>
      <c r="T5660" s="122">
        <v>0</v>
      </c>
      <c r="U5660" s="122">
        <v>0</v>
      </c>
      <c r="V5660" s="122">
        <v>0</v>
      </c>
      <c r="W5660" s="122">
        <v>0</v>
      </c>
      <c r="X5660" s="122">
        <v>0</v>
      </c>
      <c r="Y5660" s="122">
        <v>0</v>
      </c>
      <c r="Z5660" s="122">
        <v>0</v>
      </c>
      <c r="AA5660" s="122">
        <v>0</v>
      </c>
      <c r="AB5660" s="122">
        <v>0</v>
      </c>
      <c r="AC5660" s="122">
        <v>0</v>
      </c>
      <c r="AD5660" s="122">
        <v>0</v>
      </c>
      <c r="AE5660" s="122">
        <v>0</v>
      </c>
      <c r="AF5660" s="122">
        <v>0</v>
      </c>
      <c r="AG5660" s="122">
        <v>0</v>
      </c>
      <c r="AH5660" s="122">
        <v>0</v>
      </c>
      <c r="AI5660" s="122">
        <v>0</v>
      </c>
      <c r="AJ5660" s="122">
        <v>0</v>
      </c>
      <c r="AK5660" s="122">
        <v>0</v>
      </c>
      <c r="AL5660" s="122">
        <v>0</v>
      </c>
    </row>
    <row r="5661" spans="1:38" hidden="1" x14ac:dyDescent="0.25">
      <c r="A5661" s="122" t="s">
        <v>2035</v>
      </c>
      <c r="B5661" s="122">
        <v>1</v>
      </c>
      <c r="C5661" s="122" t="s">
        <v>2250</v>
      </c>
      <c r="D5661" s="122" t="s">
        <v>2115</v>
      </c>
      <c r="E5661" s="122">
        <v>102</v>
      </c>
      <c r="F5661" s="122">
        <v>0</v>
      </c>
      <c r="G5661" s="122">
        <v>0</v>
      </c>
      <c r="H5661" s="122">
        <v>0</v>
      </c>
      <c r="I5661" s="122">
        <v>0</v>
      </c>
      <c r="J5661" s="122">
        <v>0</v>
      </c>
      <c r="K5661" s="122">
        <v>0</v>
      </c>
      <c r="L5661" s="122">
        <v>0</v>
      </c>
      <c r="M5661" s="122">
        <v>0</v>
      </c>
      <c r="N5661" s="122">
        <v>0</v>
      </c>
      <c r="O5661" s="122">
        <v>0</v>
      </c>
      <c r="P5661" s="122">
        <v>0</v>
      </c>
      <c r="Q5661" s="122">
        <v>0</v>
      </c>
      <c r="R5661" s="122">
        <v>0</v>
      </c>
      <c r="S5661" s="122">
        <v>0</v>
      </c>
      <c r="T5661" s="122">
        <v>0</v>
      </c>
      <c r="U5661" s="122">
        <v>0</v>
      </c>
      <c r="V5661" s="122">
        <v>0</v>
      </c>
      <c r="W5661" s="122">
        <v>0</v>
      </c>
      <c r="X5661" s="122">
        <v>0</v>
      </c>
      <c r="Y5661" s="122">
        <v>0</v>
      </c>
      <c r="Z5661" s="122">
        <v>0</v>
      </c>
      <c r="AA5661" s="122">
        <v>0</v>
      </c>
      <c r="AB5661" s="122">
        <v>0</v>
      </c>
      <c r="AC5661" s="122">
        <v>0</v>
      </c>
      <c r="AD5661" s="122">
        <v>0</v>
      </c>
      <c r="AE5661" s="122">
        <v>0</v>
      </c>
      <c r="AF5661" s="122">
        <v>0</v>
      </c>
      <c r="AG5661" s="122">
        <v>0</v>
      </c>
      <c r="AH5661" s="122">
        <v>0</v>
      </c>
      <c r="AI5661" s="122">
        <v>0</v>
      </c>
      <c r="AJ5661" s="122">
        <v>0</v>
      </c>
      <c r="AK5661" s="122">
        <v>0</v>
      </c>
      <c r="AL5661" s="122">
        <v>0</v>
      </c>
    </row>
    <row r="5662" spans="1:38" hidden="1" x14ac:dyDescent="0.25">
      <c r="A5662" s="122" t="s">
        <v>2035</v>
      </c>
      <c r="B5662" s="122">
        <v>1</v>
      </c>
      <c r="C5662" s="122" t="s">
        <v>2250</v>
      </c>
      <c r="D5662" s="122" t="s">
        <v>2116</v>
      </c>
      <c r="E5662" s="122">
        <v>102</v>
      </c>
      <c r="F5662" s="122">
        <v>0</v>
      </c>
      <c r="G5662" s="122">
        <v>0</v>
      </c>
      <c r="H5662" s="122">
        <v>0</v>
      </c>
      <c r="I5662" s="122">
        <v>0</v>
      </c>
      <c r="J5662" s="122">
        <v>0</v>
      </c>
      <c r="K5662" s="122">
        <v>0</v>
      </c>
      <c r="L5662" s="122">
        <v>0</v>
      </c>
      <c r="M5662" s="122">
        <v>0</v>
      </c>
      <c r="N5662" s="122">
        <v>0</v>
      </c>
      <c r="O5662" s="122">
        <v>0</v>
      </c>
      <c r="P5662" s="122">
        <v>0</v>
      </c>
      <c r="Q5662" s="122">
        <v>0</v>
      </c>
      <c r="R5662" s="122">
        <v>0</v>
      </c>
      <c r="S5662" s="122">
        <v>0</v>
      </c>
      <c r="T5662" s="122">
        <v>0</v>
      </c>
      <c r="U5662" s="122">
        <v>0</v>
      </c>
      <c r="V5662" s="122">
        <v>0</v>
      </c>
      <c r="W5662" s="122">
        <v>0</v>
      </c>
      <c r="X5662" s="122">
        <v>0</v>
      </c>
      <c r="Y5662" s="122">
        <v>0</v>
      </c>
      <c r="Z5662" s="122">
        <v>0</v>
      </c>
      <c r="AA5662" s="122">
        <v>2.9175250000000002E-5</v>
      </c>
      <c r="AB5662" s="122">
        <v>3.070745E-5</v>
      </c>
      <c r="AC5662" s="122">
        <v>3.553435E-5</v>
      </c>
      <c r="AD5662" s="122">
        <v>7.1009949999999996E-5</v>
      </c>
      <c r="AE5662" s="122">
        <v>0</v>
      </c>
      <c r="AF5662" s="122">
        <v>0</v>
      </c>
      <c r="AG5662" s="122">
        <v>0</v>
      </c>
      <c r="AH5662" s="122">
        <v>0</v>
      </c>
      <c r="AI5662" s="122">
        <v>0</v>
      </c>
      <c r="AJ5662" s="122">
        <v>0</v>
      </c>
      <c r="AK5662" s="122">
        <v>0</v>
      </c>
      <c r="AL5662" s="122">
        <v>0</v>
      </c>
    </row>
    <row r="5663" spans="1:38" hidden="1" x14ac:dyDescent="0.25">
      <c r="A5663" s="122" t="s">
        <v>2035</v>
      </c>
      <c r="B5663" s="122">
        <v>1</v>
      </c>
      <c r="C5663" s="122" t="s">
        <v>2250</v>
      </c>
      <c r="D5663" s="122" t="s">
        <v>2117</v>
      </c>
      <c r="E5663" s="122">
        <v>102</v>
      </c>
      <c r="F5663" s="122">
        <v>0</v>
      </c>
      <c r="G5663" s="122">
        <v>0</v>
      </c>
      <c r="H5663" s="122">
        <v>0</v>
      </c>
      <c r="I5663" s="122">
        <v>0</v>
      </c>
      <c r="J5663" s="122">
        <v>0</v>
      </c>
      <c r="K5663" s="122">
        <v>0</v>
      </c>
      <c r="L5663" s="122">
        <v>0</v>
      </c>
      <c r="M5663" s="122">
        <v>0</v>
      </c>
      <c r="N5663" s="122">
        <v>0</v>
      </c>
      <c r="O5663" s="122">
        <v>0</v>
      </c>
      <c r="P5663" s="122">
        <v>0</v>
      </c>
      <c r="Q5663" s="122">
        <v>0</v>
      </c>
      <c r="R5663" s="122">
        <v>0</v>
      </c>
      <c r="S5663" s="122">
        <v>0</v>
      </c>
      <c r="T5663" s="122">
        <v>0</v>
      </c>
      <c r="U5663" s="122">
        <v>0</v>
      </c>
      <c r="V5663" s="122">
        <v>0</v>
      </c>
      <c r="W5663" s="122">
        <v>0</v>
      </c>
      <c r="X5663" s="122">
        <v>0</v>
      </c>
      <c r="Y5663" s="122">
        <v>0</v>
      </c>
      <c r="Z5663" s="122">
        <v>0</v>
      </c>
      <c r="AA5663" s="122">
        <v>0</v>
      </c>
      <c r="AB5663" s="122">
        <v>0</v>
      </c>
      <c r="AC5663" s="122">
        <v>0</v>
      </c>
      <c r="AD5663" s="122">
        <v>0</v>
      </c>
      <c r="AE5663" s="122">
        <v>0</v>
      </c>
      <c r="AF5663" s="122">
        <v>0</v>
      </c>
      <c r="AG5663" s="122">
        <v>0</v>
      </c>
      <c r="AH5663" s="122">
        <v>0</v>
      </c>
      <c r="AI5663" s="122">
        <v>0</v>
      </c>
      <c r="AJ5663" s="122">
        <v>0</v>
      </c>
      <c r="AK5663" s="122">
        <v>0</v>
      </c>
      <c r="AL5663" s="122">
        <v>0</v>
      </c>
    </row>
    <row r="5664" spans="1:38" hidden="1" x14ac:dyDescent="0.25">
      <c r="A5664" s="122" t="s">
        <v>2035</v>
      </c>
      <c r="B5664" s="122">
        <v>1</v>
      </c>
      <c r="C5664" s="122" t="s">
        <v>2250</v>
      </c>
      <c r="D5664" s="122" t="s">
        <v>2118</v>
      </c>
      <c r="E5664" s="122">
        <v>102</v>
      </c>
      <c r="F5664" s="122">
        <v>0</v>
      </c>
      <c r="G5664" s="122">
        <v>0</v>
      </c>
      <c r="H5664" s="122">
        <v>0</v>
      </c>
      <c r="I5664" s="122">
        <v>0</v>
      </c>
      <c r="J5664" s="122">
        <v>0</v>
      </c>
      <c r="K5664" s="122">
        <v>0</v>
      </c>
      <c r="L5664" s="122">
        <v>0</v>
      </c>
      <c r="M5664" s="122">
        <v>0</v>
      </c>
      <c r="N5664" s="122">
        <v>0</v>
      </c>
      <c r="O5664" s="122">
        <v>0</v>
      </c>
      <c r="P5664" s="122">
        <v>0</v>
      </c>
      <c r="Q5664" s="122">
        <v>0</v>
      </c>
      <c r="R5664" s="122">
        <v>0</v>
      </c>
      <c r="S5664" s="122">
        <v>0</v>
      </c>
      <c r="T5664" s="122">
        <v>0</v>
      </c>
      <c r="U5664" s="122">
        <v>0</v>
      </c>
      <c r="V5664" s="122">
        <v>0</v>
      </c>
      <c r="W5664" s="122">
        <v>0</v>
      </c>
      <c r="X5664" s="122">
        <v>0</v>
      </c>
      <c r="Y5664" s="122">
        <v>0</v>
      </c>
      <c r="Z5664" s="122">
        <v>0</v>
      </c>
      <c r="AA5664" s="122">
        <v>0</v>
      </c>
      <c r="AB5664" s="122">
        <v>0</v>
      </c>
      <c r="AC5664" s="122">
        <v>0</v>
      </c>
      <c r="AD5664" s="122">
        <v>0</v>
      </c>
      <c r="AE5664" s="122">
        <v>0</v>
      </c>
      <c r="AF5664" s="122">
        <v>0</v>
      </c>
      <c r="AG5664" s="122">
        <v>0</v>
      </c>
      <c r="AH5664" s="122">
        <v>0</v>
      </c>
      <c r="AI5664" s="122">
        <v>0</v>
      </c>
      <c r="AJ5664" s="122">
        <v>0</v>
      </c>
      <c r="AK5664" s="122">
        <v>0</v>
      </c>
      <c r="AL5664" s="122">
        <v>0</v>
      </c>
    </row>
    <row r="5665" spans="1:38" hidden="1" x14ac:dyDescent="0.25">
      <c r="A5665" s="122" t="s">
        <v>2035</v>
      </c>
      <c r="B5665" s="122">
        <v>1</v>
      </c>
      <c r="C5665" s="122" t="s">
        <v>2250</v>
      </c>
      <c r="D5665" s="122" t="s">
        <v>2119</v>
      </c>
      <c r="E5665" s="122">
        <v>102</v>
      </c>
      <c r="F5665" s="122">
        <v>0.11510837445</v>
      </c>
      <c r="G5665" s="122">
        <v>0.11510837445</v>
      </c>
      <c r="H5665" s="122">
        <v>0.11510837445</v>
      </c>
      <c r="I5665" s="122">
        <v>0.14388546864999999</v>
      </c>
      <c r="J5665" s="122">
        <v>0.15827401575</v>
      </c>
      <c r="K5665" s="122">
        <v>0.1988967526</v>
      </c>
      <c r="L5665" s="122">
        <v>0.22086745720000001</v>
      </c>
      <c r="M5665" s="122">
        <v>0.23341274184999999</v>
      </c>
      <c r="N5665" s="122">
        <v>0.28620510645000002</v>
      </c>
      <c r="O5665" s="122">
        <v>0.29042934425</v>
      </c>
      <c r="P5665" s="122">
        <v>0.2347398362</v>
      </c>
      <c r="Q5665" s="122">
        <v>0.15960311934999999</v>
      </c>
      <c r="R5665" s="122">
        <v>0.14166598294999999</v>
      </c>
      <c r="S5665" s="122">
        <v>0.17066645875</v>
      </c>
      <c r="T5665" s="122">
        <v>0.16382868959999999</v>
      </c>
      <c r="U5665" s="122">
        <v>0.17814988805000001</v>
      </c>
      <c r="V5665" s="122">
        <v>0.17300220834999999</v>
      </c>
      <c r="W5665" s="122">
        <v>0.139192709</v>
      </c>
      <c r="X5665" s="122">
        <v>0.12781768674999999</v>
      </c>
      <c r="Y5665" s="122">
        <v>0.10513654190000001</v>
      </c>
      <c r="Z5665" s="122">
        <v>0.13366942409999999</v>
      </c>
      <c r="AA5665" s="122">
        <v>0.17741698650000001</v>
      </c>
      <c r="AB5665" s="122">
        <v>0.16592227170000001</v>
      </c>
      <c r="AC5665" s="122">
        <v>0.14485140090000001</v>
      </c>
      <c r="AD5665" s="122">
        <v>0.117973196</v>
      </c>
      <c r="AE5665" s="122">
        <v>0.10038960769999999</v>
      </c>
      <c r="AF5665" s="122">
        <v>0.11961680715</v>
      </c>
      <c r="AG5665" s="122">
        <v>0.11273962144999999</v>
      </c>
      <c r="AH5665" s="122">
        <v>0.13040654544999999</v>
      </c>
      <c r="AI5665" s="122">
        <v>0.1214958366</v>
      </c>
      <c r="AJ5665" s="122">
        <v>0.1217426383</v>
      </c>
      <c r="AK5665" s="122">
        <v>0.12863570999999999</v>
      </c>
      <c r="AL5665" s="122">
        <v>0</v>
      </c>
    </row>
    <row r="5666" spans="1:38" hidden="1" x14ac:dyDescent="0.25">
      <c r="A5666" s="122" t="s">
        <v>2035</v>
      </c>
      <c r="B5666" s="122">
        <v>1</v>
      </c>
      <c r="C5666" s="122" t="s">
        <v>2250</v>
      </c>
      <c r="D5666" s="122" t="s">
        <v>2120</v>
      </c>
      <c r="E5666" s="122">
        <v>102</v>
      </c>
      <c r="F5666" s="122">
        <v>2.465014875E-2</v>
      </c>
      <c r="G5666" s="122">
        <v>2.465014875E-2</v>
      </c>
      <c r="H5666" s="122">
        <v>2.465014875E-2</v>
      </c>
      <c r="I5666" s="122">
        <v>3.0812685350000001E-2</v>
      </c>
      <c r="J5666" s="122">
        <v>3.3893953650000003E-2</v>
      </c>
      <c r="K5666" s="122">
        <v>4.2593204799999999E-2</v>
      </c>
      <c r="L5666" s="122">
        <v>4.7298172700000002E-2</v>
      </c>
      <c r="M5666" s="122">
        <v>4.9984711500000001E-2</v>
      </c>
      <c r="N5666" s="122">
        <v>6.1290053900000002E-2</v>
      </c>
      <c r="O5666" s="122">
        <v>6.2194662900000003E-2</v>
      </c>
      <c r="P5666" s="122">
        <v>5.026890405E-2</v>
      </c>
      <c r="Q5666" s="122">
        <v>3.4178578600000002E-2</v>
      </c>
      <c r="R5666" s="122">
        <v>3.0337388449999999E-2</v>
      </c>
      <c r="S5666" s="122">
        <v>3.6547764000000003E-2</v>
      </c>
      <c r="T5666" s="122">
        <v>3.508347195E-2</v>
      </c>
      <c r="U5666" s="122">
        <v>3.81503183E-2</v>
      </c>
      <c r="V5666" s="122">
        <v>3.7047956799999997E-2</v>
      </c>
      <c r="W5666" s="122">
        <v>2.9807745449999999E-2</v>
      </c>
      <c r="X5666" s="122">
        <v>2.7371815349999998E-2</v>
      </c>
      <c r="Y5666" s="122">
        <v>2.1344098249999999E-2</v>
      </c>
      <c r="Z5666" s="122">
        <v>2.7905399300000001E-2</v>
      </c>
      <c r="AA5666" s="122">
        <v>1.1478546799999999E-2</v>
      </c>
      <c r="AB5666" s="122">
        <v>1.33791798E-2</v>
      </c>
      <c r="AC5666" s="122">
        <v>1.45858625E-2</v>
      </c>
      <c r="AD5666" s="122">
        <v>1.309655E-2</v>
      </c>
      <c r="AE5666" s="122">
        <v>1.2036699999999999E-2</v>
      </c>
      <c r="AF5666" s="122">
        <v>7.1281139999999996E-4</v>
      </c>
      <c r="AG5666" s="122">
        <v>2.50745E-3</v>
      </c>
      <c r="AH5666" s="122">
        <v>3.939728E-3</v>
      </c>
      <c r="AI5666" s="122">
        <v>6.4465199999999999E-3</v>
      </c>
      <c r="AJ5666" s="122">
        <v>3.9395400000000001E-3</v>
      </c>
      <c r="AK5666" s="122">
        <v>2.14884E-3</v>
      </c>
      <c r="AL5666" s="122">
        <v>0</v>
      </c>
    </row>
    <row r="5667" spans="1:38" hidden="1" x14ac:dyDescent="0.25">
      <c r="A5667" s="122" t="s">
        <v>2035</v>
      </c>
      <c r="B5667" s="122">
        <v>1</v>
      </c>
      <c r="C5667" s="122" t="s">
        <v>2250</v>
      </c>
      <c r="D5667" s="122" t="s">
        <v>2121</v>
      </c>
      <c r="E5667" s="122">
        <v>102</v>
      </c>
      <c r="F5667" s="122">
        <v>4.6190920849999997E-2</v>
      </c>
      <c r="G5667" s="122">
        <v>4.6190920849999997E-2</v>
      </c>
      <c r="H5667" s="122">
        <v>4.6190920849999997E-2</v>
      </c>
      <c r="I5667" s="122">
        <v>5.77386493E-2</v>
      </c>
      <c r="J5667" s="122">
        <v>6.3512514699999995E-2</v>
      </c>
      <c r="K5667" s="122">
        <v>7.9813689199999996E-2</v>
      </c>
      <c r="L5667" s="122">
        <v>8.86301372E-2</v>
      </c>
      <c r="M5667" s="122">
        <v>9.3664335400000007E-2</v>
      </c>
      <c r="N5667" s="122">
        <v>0.1148489603</v>
      </c>
      <c r="O5667" s="122">
        <v>0.1165440717</v>
      </c>
      <c r="P5667" s="122">
        <v>9.4196873599999995E-2</v>
      </c>
      <c r="Q5667" s="122">
        <v>6.4045861300000007E-2</v>
      </c>
      <c r="R5667" s="122">
        <v>5.6848011050000001E-2</v>
      </c>
      <c r="S5667" s="122">
        <v>6.8485377900000005E-2</v>
      </c>
      <c r="T5667" s="122">
        <v>6.5741508500000004E-2</v>
      </c>
      <c r="U5667" s="122">
        <v>7.1488346549999998E-2</v>
      </c>
      <c r="V5667" s="122">
        <v>6.9422673049999994E-2</v>
      </c>
      <c r="W5667" s="122">
        <v>5.5855530850000001E-2</v>
      </c>
      <c r="X5667" s="122">
        <v>5.1290937850000003E-2</v>
      </c>
      <c r="Y5667" s="122">
        <v>2.479603205E-2</v>
      </c>
      <c r="Z5667" s="122">
        <v>2.5396609800000001E-2</v>
      </c>
      <c r="AA5667" s="122">
        <v>2.1926369500000001E-3</v>
      </c>
      <c r="AB5667" s="122">
        <v>3.1061030999999998E-3</v>
      </c>
      <c r="AC5667" s="122">
        <v>2.5175667500000002E-3</v>
      </c>
      <c r="AD5667" s="122">
        <v>4.14042035E-3</v>
      </c>
      <c r="AE5667" s="122">
        <v>4.4793937500000004E-3</v>
      </c>
      <c r="AF5667" s="122">
        <v>8.3569595499999993E-3</v>
      </c>
      <c r="AG5667" s="122">
        <v>2.6558172499999999E-3</v>
      </c>
      <c r="AH5667" s="122">
        <v>1.309854515E-2</v>
      </c>
      <c r="AI5667" s="122">
        <v>7.9496528500000007E-3</v>
      </c>
      <c r="AJ5667" s="122">
        <v>2.6279203999999999E-3</v>
      </c>
      <c r="AK5667" s="122">
        <v>3.3929511499999998E-3</v>
      </c>
      <c r="AL5667" s="122">
        <v>0</v>
      </c>
    </row>
    <row r="5668" spans="1:38" hidden="1" x14ac:dyDescent="0.25">
      <c r="A5668" s="122" t="s">
        <v>2035</v>
      </c>
      <c r="B5668" s="122">
        <v>1</v>
      </c>
      <c r="C5668" s="122" t="s">
        <v>2250</v>
      </c>
      <c r="D5668" s="122" t="s">
        <v>2138</v>
      </c>
      <c r="E5668" s="122">
        <v>102</v>
      </c>
      <c r="F5668" s="122">
        <v>0</v>
      </c>
      <c r="G5668" s="122">
        <v>0</v>
      </c>
      <c r="H5668" s="122">
        <v>0</v>
      </c>
      <c r="I5668" s="122">
        <v>0</v>
      </c>
      <c r="J5668" s="122">
        <v>0</v>
      </c>
      <c r="K5668" s="122">
        <v>0</v>
      </c>
      <c r="L5668" s="122">
        <v>0</v>
      </c>
      <c r="M5668" s="122">
        <v>0</v>
      </c>
      <c r="N5668" s="122">
        <v>0</v>
      </c>
      <c r="O5668" s="122">
        <v>0</v>
      </c>
      <c r="P5668" s="122">
        <v>0</v>
      </c>
      <c r="Q5668" s="122">
        <v>0</v>
      </c>
      <c r="R5668" s="122">
        <v>0</v>
      </c>
      <c r="S5668" s="122">
        <v>0</v>
      </c>
      <c r="T5668" s="122">
        <v>0</v>
      </c>
      <c r="U5668" s="122">
        <v>0</v>
      </c>
      <c r="V5668" s="122">
        <v>0</v>
      </c>
      <c r="W5668" s="122">
        <v>0</v>
      </c>
      <c r="X5668" s="122">
        <v>0</v>
      </c>
      <c r="Y5668" s="122">
        <v>0</v>
      </c>
      <c r="Z5668" s="122">
        <v>0</v>
      </c>
      <c r="AA5668" s="122">
        <v>0</v>
      </c>
      <c r="AB5668" s="122">
        <v>0</v>
      </c>
      <c r="AC5668" s="122">
        <v>0</v>
      </c>
      <c r="AD5668" s="122">
        <v>0</v>
      </c>
      <c r="AE5668" s="122">
        <v>0</v>
      </c>
      <c r="AF5668" s="122">
        <v>0</v>
      </c>
      <c r="AG5668" s="122">
        <v>0</v>
      </c>
      <c r="AH5668" s="122">
        <v>0</v>
      </c>
      <c r="AI5668" s="122">
        <v>0</v>
      </c>
      <c r="AJ5668" s="122">
        <v>0</v>
      </c>
      <c r="AK5668" s="122">
        <v>0</v>
      </c>
      <c r="AL5668" s="122">
        <v>0</v>
      </c>
    </row>
    <row r="5669" spans="1:38" hidden="1" x14ac:dyDescent="0.25">
      <c r="A5669" s="122" t="s">
        <v>2035</v>
      </c>
      <c r="B5669" s="122">
        <v>1</v>
      </c>
      <c r="C5669" s="122" t="s">
        <v>2250</v>
      </c>
      <c r="D5669" s="122" t="s">
        <v>2122</v>
      </c>
      <c r="E5669" s="122">
        <v>102</v>
      </c>
      <c r="F5669" s="122">
        <v>2.2325002350000001E-2</v>
      </c>
      <c r="G5669" s="122">
        <v>2.2325002350000001E-2</v>
      </c>
      <c r="H5669" s="122">
        <v>2.2325002350000001E-2</v>
      </c>
      <c r="I5669" s="122">
        <v>2.7906252350000001E-2</v>
      </c>
      <c r="J5669" s="122">
        <v>3.0696877349999999E-2</v>
      </c>
      <c r="K5669" s="122">
        <v>3.8575564899999998E-2</v>
      </c>
      <c r="L5669" s="122">
        <v>4.2836730599999998E-2</v>
      </c>
      <c r="M5669" s="122">
        <v>4.5269859500000002E-2</v>
      </c>
      <c r="N5669" s="122">
        <v>5.5508816549999999E-2</v>
      </c>
      <c r="O5669" s="122">
        <v>5.6328097049999998E-2</v>
      </c>
      <c r="P5669" s="122">
        <v>4.5527247950000002E-2</v>
      </c>
      <c r="Q5669" s="122">
        <v>3.0954653549999999E-2</v>
      </c>
      <c r="R5669" s="122">
        <v>2.7475791100000001E-2</v>
      </c>
      <c r="S5669" s="122">
        <v>3.3100365700000002E-2</v>
      </c>
      <c r="T5669" s="122">
        <v>3.1774194899999997E-2</v>
      </c>
      <c r="U5669" s="122">
        <v>3.4551758600000003E-2</v>
      </c>
      <c r="V5669" s="122">
        <v>3.3553377549999999E-2</v>
      </c>
      <c r="W5669" s="122">
        <v>2.6996104399999998E-2</v>
      </c>
      <c r="X5669" s="122">
        <v>2.4789943200000001E-2</v>
      </c>
      <c r="Y5669" s="122">
        <v>1.8942003450000001E-2</v>
      </c>
      <c r="Z5669" s="122">
        <v>2.4764889849999999E-2</v>
      </c>
      <c r="AA5669" s="122">
        <v>3.58251625E-2</v>
      </c>
      <c r="AB5669" s="122">
        <v>5.1590137500000001E-2</v>
      </c>
      <c r="AC5669" s="122">
        <v>4.8620912500000002E-2</v>
      </c>
      <c r="AD5669" s="122">
        <v>4.4241099999999998E-2</v>
      </c>
      <c r="AE5669" s="122">
        <v>3.6770450000000003E-2</v>
      </c>
      <c r="AF5669" s="122">
        <v>3.3355900000000001E-2</v>
      </c>
      <c r="AG5669" s="122">
        <v>1.243385E-2</v>
      </c>
      <c r="AH5669" s="122">
        <v>1.336445E-2</v>
      </c>
      <c r="AI5669" s="122">
        <v>2.5934599999999999E-2</v>
      </c>
      <c r="AJ5669" s="122">
        <v>3.1534649999999997E-2</v>
      </c>
      <c r="AK5669" s="122">
        <v>3.9430649999999998E-2</v>
      </c>
      <c r="AL5669" s="122">
        <v>0</v>
      </c>
    </row>
    <row r="5670" spans="1:38" hidden="1" x14ac:dyDescent="0.25">
      <c r="A5670" s="122" t="s">
        <v>2035</v>
      </c>
      <c r="B5670" s="122">
        <v>1</v>
      </c>
      <c r="C5670" s="122" t="s">
        <v>2250</v>
      </c>
      <c r="D5670" s="122" t="s">
        <v>2123</v>
      </c>
      <c r="E5670" s="122">
        <v>102</v>
      </c>
      <c r="F5670" s="122">
        <v>1.044494395E-2</v>
      </c>
      <c r="G5670" s="122">
        <v>1.044494395E-2</v>
      </c>
      <c r="H5670" s="122">
        <v>1.044494395E-2</v>
      </c>
      <c r="I5670" s="122">
        <v>1.3056179350000001E-2</v>
      </c>
      <c r="J5670" s="122">
        <v>1.436179705E-2</v>
      </c>
      <c r="K5670" s="122">
        <v>1.8047908349999999E-2</v>
      </c>
      <c r="L5670" s="122">
        <v>2.0041533199999999E-2</v>
      </c>
      <c r="M5670" s="122">
        <v>2.1179891999999999E-2</v>
      </c>
      <c r="N5670" s="122">
        <v>2.5970275349999999E-2</v>
      </c>
      <c r="O5670" s="122">
        <v>2.6353583850000001E-2</v>
      </c>
      <c r="P5670" s="122">
        <v>2.1300313049999998E-2</v>
      </c>
      <c r="Q5670" s="122">
        <v>1.4482401400000001E-2</v>
      </c>
      <c r="R5670" s="122">
        <v>1.2854784350000001E-2</v>
      </c>
      <c r="S5670" s="122">
        <v>1.5486288500000001E-2</v>
      </c>
      <c r="T5670" s="122">
        <v>1.486582975E-2</v>
      </c>
      <c r="U5670" s="122">
        <v>1.6165335100000001E-2</v>
      </c>
      <c r="V5670" s="122">
        <v>1.5698235000000001E-2</v>
      </c>
      <c r="W5670" s="122">
        <v>1.2630357E-2</v>
      </c>
      <c r="X5670" s="122">
        <v>1.1598187649999999E-2</v>
      </c>
      <c r="Y5670" s="122">
        <v>9.0424804000000004E-3</v>
      </c>
      <c r="Z5670" s="122">
        <v>1.19479123E-2</v>
      </c>
      <c r="AA5670" s="122">
        <v>4.5714383150000003E-2</v>
      </c>
      <c r="AB5670" s="122">
        <v>5.4412903450000001E-2</v>
      </c>
      <c r="AC5670" s="122">
        <v>5.33415972E-2</v>
      </c>
      <c r="AD5670" s="122">
        <v>4.5458444649999999E-2</v>
      </c>
      <c r="AE5670" s="122">
        <v>4.0416552549999998E-2</v>
      </c>
      <c r="AF5670" s="122">
        <v>4.04099843E-2</v>
      </c>
      <c r="AG5670" s="122">
        <v>2.3133463449999999E-2</v>
      </c>
      <c r="AH5670" s="122">
        <v>1.4353059749999999E-2</v>
      </c>
      <c r="AI5670" s="122">
        <v>1.6576827150000001E-2</v>
      </c>
      <c r="AJ5670" s="122">
        <v>1.9680921000000001E-2</v>
      </c>
      <c r="AK5670" s="122">
        <v>1.6177616200000002E-2</v>
      </c>
      <c r="AL5670" s="122">
        <v>0</v>
      </c>
    </row>
    <row r="5671" spans="1:38" hidden="1" x14ac:dyDescent="0.25">
      <c r="A5671" s="122" t="s">
        <v>2035</v>
      </c>
      <c r="B5671" s="122">
        <v>1</v>
      </c>
      <c r="C5671" s="122" t="s">
        <v>2250</v>
      </c>
      <c r="D5671" s="122" t="s">
        <v>2124</v>
      </c>
      <c r="E5671" s="122">
        <v>102</v>
      </c>
      <c r="F5671" s="122">
        <v>0</v>
      </c>
      <c r="G5671" s="122">
        <v>0</v>
      </c>
      <c r="H5671" s="122">
        <v>0</v>
      </c>
      <c r="I5671" s="122">
        <v>0</v>
      </c>
      <c r="J5671" s="122">
        <v>0</v>
      </c>
      <c r="K5671" s="122">
        <v>0</v>
      </c>
      <c r="L5671" s="122">
        <v>0</v>
      </c>
      <c r="M5671" s="122">
        <v>0</v>
      </c>
      <c r="N5671" s="122">
        <v>0</v>
      </c>
      <c r="O5671" s="122">
        <v>0</v>
      </c>
      <c r="P5671" s="122">
        <v>0</v>
      </c>
      <c r="Q5671" s="122">
        <v>0</v>
      </c>
      <c r="R5671" s="122">
        <v>0</v>
      </c>
      <c r="S5671" s="122">
        <v>0</v>
      </c>
      <c r="T5671" s="122">
        <v>0</v>
      </c>
      <c r="U5671" s="122">
        <v>0</v>
      </c>
      <c r="V5671" s="122">
        <v>0</v>
      </c>
      <c r="W5671" s="122">
        <v>0</v>
      </c>
      <c r="X5671" s="122">
        <v>0</v>
      </c>
      <c r="Y5671" s="122">
        <v>0</v>
      </c>
      <c r="Z5671" s="122">
        <v>0</v>
      </c>
      <c r="AA5671" s="122">
        <v>0</v>
      </c>
      <c r="AB5671" s="122">
        <v>0</v>
      </c>
      <c r="AC5671" s="122">
        <v>0</v>
      </c>
      <c r="AD5671" s="122">
        <v>0</v>
      </c>
      <c r="AE5671" s="122">
        <v>0</v>
      </c>
      <c r="AF5671" s="122">
        <v>0</v>
      </c>
      <c r="AG5671" s="122">
        <v>0</v>
      </c>
      <c r="AH5671" s="122">
        <v>0</v>
      </c>
      <c r="AI5671" s="122">
        <v>0</v>
      </c>
      <c r="AJ5671" s="122">
        <v>0</v>
      </c>
      <c r="AK5671" s="122">
        <v>0</v>
      </c>
      <c r="AL5671" s="122">
        <v>0</v>
      </c>
    </row>
    <row r="5672" spans="1:38" hidden="1" x14ac:dyDescent="0.25">
      <c r="A5672" s="122" t="s">
        <v>2035</v>
      </c>
      <c r="B5672" s="122">
        <v>1</v>
      </c>
      <c r="C5672" s="122" t="s">
        <v>2250</v>
      </c>
      <c r="D5672" s="122" t="s">
        <v>2125</v>
      </c>
      <c r="E5672" s="122">
        <v>102</v>
      </c>
      <c r="F5672" s="122">
        <v>0</v>
      </c>
      <c r="G5672" s="122">
        <v>0</v>
      </c>
      <c r="H5672" s="122">
        <v>0</v>
      </c>
      <c r="I5672" s="122">
        <v>0</v>
      </c>
      <c r="J5672" s="122">
        <v>0</v>
      </c>
      <c r="K5672" s="122">
        <v>0</v>
      </c>
      <c r="L5672" s="122">
        <v>0</v>
      </c>
      <c r="M5672" s="122">
        <v>0</v>
      </c>
      <c r="N5672" s="122">
        <v>0</v>
      </c>
      <c r="O5672" s="122">
        <v>0</v>
      </c>
      <c r="P5672" s="122">
        <v>0</v>
      </c>
      <c r="Q5672" s="122">
        <v>0</v>
      </c>
      <c r="R5672" s="122">
        <v>0</v>
      </c>
      <c r="S5672" s="122">
        <v>0</v>
      </c>
      <c r="T5672" s="122">
        <v>0</v>
      </c>
      <c r="U5672" s="122">
        <v>0</v>
      </c>
      <c r="V5672" s="122">
        <v>0</v>
      </c>
      <c r="W5672" s="122">
        <v>0</v>
      </c>
      <c r="X5672" s="122">
        <v>0</v>
      </c>
      <c r="Y5672" s="122">
        <v>0</v>
      </c>
      <c r="Z5672" s="122">
        <v>0</v>
      </c>
      <c r="AA5672" s="122">
        <v>0</v>
      </c>
      <c r="AB5672" s="122">
        <v>0</v>
      </c>
      <c r="AC5672" s="122">
        <v>0</v>
      </c>
      <c r="AD5672" s="122">
        <v>0</v>
      </c>
      <c r="AE5672" s="122">
        <v>0</v>
      </c>
      <c r="AF5672" s="122">
        <v>0</v>
      </c>
      <c r="AG5672" s="122">
        <v>0</v>
      </c>
      <c r="AH5672" s="122">
        <v>0</v>
      </c>
      <c r="AI5672" s="122">
        <v>0</v>
      </c>
      <c r="AJ5672" s="122">
        <v>0</v>
      </c>
      <c r="AK5672" s="122">
        <v>0</v>
      </c>
      <c r="AL5672" s="122">
        <v>0</v>
      </c>
    </row>
    <row r="5673" spans="1:38" hidden="1" x14ac:dyDescent="0.25">
      <c r="A5673" s="122" t="s">
        <v>2035</v>
      </c>
      <c r="B5673" s="122">
        <v>1</v>
      </c>
      <c r="C5673" s="122" t="s">
        <v>2250</v>
      </c>
      <c r="D5673" s="122" t="s">
        <v>2126</v>
      </c>
      <c r="E5673" s="122">
        <v>102</v>
      </c>
      <c r="F5673" s="122">
        <v>0</v>
      </c>
      <c r="G5673" s="122">
        <v>0</v>
      </c>
      <c r="H5673" s="122">
        <v>0</v>
      </c>
      <c r="I5673" s="122">
        <v>0</v>
      </c>
      <c r="J5673" s="122">
        <v>0</v>
      </c>
      <c r="K5673" s="122">
        <v>0</v>
      </c>
      <c r="L5673" s="122">
        <v>0</v>
      </c>
      <c r="M5673" s="122">
        <v>0</v>
      </c>
      <c r="N5673" s="122">
        <v>0</v>
      </c>
      <c r="O5673" s="122">
        <v>0</v>
      </c>
      <c r="P5673" s="122">
        <v>0</v>
      </c>
      <c r="Q5673" s="122">
        <v>0</v>
      </c>
      <c r="R5673" s="122">
        <v>0</v>
      </c>
      <c r="S5673" s="122">
        <v>0</v>
      </c>
      <c r="T5673" s="122">
        <v>0</v>
      </c>
      <c r="U5673" s="122">
        <v>0</v>
      </c>
      <c r="V5673" s="122">
        <v>0</v>
      </c>
      <c r="W5673" s="122">
        <v>0</v>
      </c>
      <c r="X5673" s="122">
        <v>0</v>
      </c>
      <c r="Y5673" s="122">
        <v>0</v>
      </c>
      <c r="Z5673" s="122">
        <v>0</v>
      </c>
      <c r="AA5673" s="122">
        <v>0</v>
      </c>
      <c r="AB5673" s="122">
        <v>0</v>
      </c>
      <c r="AC5673" s="122">
        <v>0</v>
      </c>
      <c r="AD5673" s="122">
        <v>0</v>
      </c>
      <c r="AE5673" s="122">
        <v>0</v>
      </c>
      <c r="AF5673" s="122">
        <v>0</v>
      </c>
      <c r="AG5673" s="122">
        <v>0</v>
      </c>
      <c r="AH5673" s="122">
        <v>0</v>
      </c>
      <c r="AI5673" s="122">
        <v>0</v>
      </c>
      <c r="AJ5673" s="122">
        <v>0</v>
      </c>
      <c r="AK5673" s="122">
        <v>0</v>
      </c>
      <c r="AL5673" s="122">
        <v>0</v>
      </c>
    </row>
    <row r="5674" spans="1:38" hidden="1" x14ac:dyDescent="0.25">
      <c r="A5674" s="122" t="s">
        <v>2038</v>
      </c>
      <c r="B5674" s="122">
        <v>1</v>
      </c>
      <c r="C5674" s="122" t="s">
        <v>2251</v>
      </c>
      <c r="D5674" s="122" t="s">
        <v>2078</v>
      </c>
      <c r="E5674" s="122">
        <v>103</v>
      </c>
      <c r="F5674" s="122">
        <v>0</v>
      </c>
      <c r="G5674" s="122">
        <v>0</v>
      </c>
      <c r="H5674" s="122">
        <v>0</v>
      </c>
      <c r="I5674" s="122">
        <v>0</v>
      </c>
      <c r="J5674" s="122">
        <v>0</v>
      </c>
      <c r="K5674" s="122">
        <v>0</v>
      </c>
      <c r="L5674" s="122">
        <v>0</v>
      </c>
      <c r="M5674" s="122">
        <v>0</v>
      </c>
      <c r="N5674" s="122">
        <v>0</v>
      </c>
      <c r="O5674" s="122">
        <v>0</v>
      </c>
      <c r="P5674" s="122">
        <v>0</v>
      </c>
      <c r="Q5674" s="122">
        <v>0</v>
      </c>
      <c r="R5674" s="122">
        <v>0</v>
      </c>
      <c r="S5674" s="122">
        <v>0</v>
      </c>
      <c r="T5674" s="122">
        <v>0</v>
      </c>
      <c r="U5674" s="122">
        <v>0</v>
      </c>
      <c r="V5674" s="122">
        <v>0</v>
      </c>
      <c r="W5674" s="122">
        <v>0</v>
      </c>
      <c r="X5674" s="122">
        <v>0</v>
      </c>
      <c r="Y5674" s="122">
        <v>0</v>
      </c>
      <c r="Z5674" s="122">
        <v>0</v>
      </c>
      <c r="AA5674" s="122">
        <v>0</v>
      </c>
      <c r="AB5674" s="122">
        <v>0</v>
      </c>
      <c r="AC5674" s="122">
        <v>0</v>
      </c>
      <c r="AD5674" s="122">
        <v>0</v>
      </c>
      <c r="AE5674" s="122">
        <v>0</v>
      </c>
      <c r="AF5674" s="122">
        <v>0</v>
      </c>
      <c r="AG5674" s="122">
        <v>0</v>
      </c>
      <c r="AH5674" s="122">
        <v>0</v>
      </c>
      <c r="AI5674" s="122">
        <v>0</v>
      </c>
      <c r="AJ5674" s="122">
        <v>0</v>
      </c>
      <c r="AK5674" s="122">
        <v>0</v>
      </c>
      <c r="AL5674" s="122">
        <v>0</v>
      </c>
    </row>
    <row r="5675" spans="1:38" hidden="1" x14ac:dyDescent="0.25">
      <c r="A5675" s="122" t="s">
        <v>2038</v>
      </c>
      <c r="B5675" s="122">
        <v>1</v>
      </c>
      <c r="C5675" s="122" t="s">
        <v>2251</v>
      </c>
      <c r="D5675" s="122" t="s">
        <v>2079</v>
      </c>
      <c r="E5675" s="122">
        <v>103</v>
      </c>
      <c r="F5675" s="122">
        <v>0</v>
      </c>
      <c r="G5675" s="122">
        <v>0</v>
      </c>
      <c r="H5675" s="122">
        <v>0</v>
      </c>
      <c r="I5675" s="122">
        <v>0</v>
      </c>
      <c r="J5675" s="122">
        <v>0</v>
      </c>
      <c r="K5675" s="122">
        <v>0</v>
      </c>
      <c r="L5675" s="122">
        <v>0</v>
      </c>
      <c r="M5675" s="122">
        <v>0</v>
      </c>
      <c r="N5675" s="122">
        <v>0</v>
      </c>
      <c r="O5675" s="122">
        <v>0</v>
      </c>
      <c r="P5675" s="122">
        <v>0</v>
      </c>
      <c r="Q5675" s="122">
        <v>0</v>
      </c>
      <c r="R5675" s="122">
        <v>0</v>
      </c>
      <c r="S5675" s="122">
        <v>0</v>
      </c>
      <c r="T5675" s="122">
        <v>0</v>
      </c>
      <c r="U5675" s="122">
        <v>0</v>
      </c>
      <c r="V5675" s="122">
        <v>0</v>
      </c>
      <c r="W5675" s="122">
        <v>0</v>
      </c>
      <c r="X5675" s="122">
        <v>0</v>
      </c>
      <c r="Y5675" s="122">
        <v>0</v>
      </c>
      <c r="Z5675" s="122">
        <v>0</v>
      </c>
      <c r="AA5675" s="122">
        <v>0</v>
      </c>
      <c r="AB5675" s="122">
        <v>0</v>
      </c>
      <c r="AC5675" s="122">
        <v>0</v>
      </c>
      <c r="AD5675" s="122">
        <v>0</v>
      </c>
      <c r="AE5675" s="122">
        <v>0</v>
      </c>
      <c r="AF5675" s="122">
        <v>0</v>
      </c>
      <c r="AG5675" s="122">
        <v>0</v>
      </c>
      <c r="AH5675" s="122">
        <v>0</v>
      </c>
      <c r="AI5675" s="122">
        <v>0</v>
      </c>
      <c r="AJ5675" s="122">
        <v>0</v>
      </c>
      <c r="AK5675" s="122">
        <v>0</v>
      </c>
      <c r="AL5675" s="122">
        <v>0</v>
      </c>
    </row>
    <row r="5676" spans="1:38" hidden="1" x14ac:dyDescent="0.25">
      <c r="A5676" s="122" t="s">
        <v>2038</v>
      </c>
      <c r="B5676" s="122">
        <v>1</v>
      </c>
      <c r="C5676" s="122" t="s">
        <v>2251</v>
      </c>
      <c r="D5676" s="122" t="s">
        <v>2080</v>
      </c>
      <c r="E5676" s="122">
        <v>103</v>
      </c>
      <c r="F5676" s="122">
        <v>0</v>
      </c>
      <c r="G5676" s="122">
        <v>0</v>
      </c>
      <c r="H5676" s="122">
        <v>0</v>
      </c>
      <c r="I5676" s="122">
        <v>0</v>
      </c>
      <c r="J5676" s="122">
        <v>0</v>
      </c>
      <c r="K5676" s="122">
        <v>0</v>
      </c>
      <c r="L5676" s="122">
        <v>0</v>
      </c>
      <c r="M5676" s="122">
        <v>0</v>
      </c>
      <c r="N5676" s="122">
        <v>0</v>
      </c>
      <c r="O5676" s="122">
        <v>0</v>
      </c>
      <c r="P5676" s="122">
        <v>0</v>
      </c>
      <c r="Q5676" s="122">
        <v>0</v>
      </c>
      <c r="R5676" s="122">
        <v>0</v>
      </c>
      <c r="S5676" s="122">
        <v>0</v>
      </c>
      <c r="T5676" s="122">
        <v>0</v>
      </c>
      <c r="U5676" s="122">
        <v>0</v>
      </c>
      <c r="V5676" s="122">
        <v>0</v>
      </c>
      <c r="W5676" s="122">
        <v>0</v>
      </c>
      <c r="X5676" s="122">
        <v>0</v>
      </c>
      <c r="Y5676" s="122">
        <v>0</v>
      </c>
      <c r="Z5676" s="122">
        <v>0</v>
      </c>
      <c r="AA5676" s="122">
        <v>0</v>
      </c>
      <c r="AB5676" s="122">
        <v>0</v>
      </c>
      <c r="AC5676" s="122">
        <v>0</v>
      </c>
      <c r="AD5676" s="122">
        <v>0</v>
      </c>
      <c r="AE5676" s="122">
        <v>0</v>
      </c>
      <c r="AF5676" s="122">
        <v>0</v>
      </c>
      <c r="AG5676" s="122">
        <v>0</v>
      </c>
      <c r="AH5676" s="122">
        <v>0</v>
      </c>
      <c r="AI5676" s="122">
        <v>0</v>
      </c>
      <c r="AJ5676" s="122">
        <v>0</v>
      </c>
      <c r="AK5676" s="122">
        <v>0</v>
      </c>
      <c r="AL5676" s="122">
        <v>0</v>
      </c>
    </row>
    <row r="5677" spans="1:38" hidden="1" x14ac:dyDescent="0.25">
      <c r="A5677" s="122" t="s">
        <v>2038</v>
      </c>
      <c r="B5677" s="122">
        <v>1</v>
      </c>
      <c r="C5677" s="122" t="s">
        <v>2251</v>
      </c>
      <c r="D5677" s="122" t="s">
        <v>2133</v>
      </c>
      <c r="E5677" s="122">
        <v>103</v>
      </c>
      <c r="F5677" s="122">
        <v>0</v>
      </c>
      <c r="G5677" s="122">
        <v>0</v>
      </c>
      <c r="H5677" s="122">
        <v>0</v>
      </c>
      <c r="I5677" s="122">
        <v>0</v>
      </c>
      <c r="J5677" s="122">
        <v>0</v>
      </c>
      <c r="K5677" s="122">
        <v>0</v>
      </c>
      <c r="L5677" s="122">
        <v>0</v>
      </c>
      <c r="M5677" s="122">
        <v>0</v>
      </c>
      <c r="N5677" s="122">
        <v>0</v>
      </c>
      <c r="O5677" s="122">
        <v>0</v>
      </c>
      <c r="P5677" s="122">
        <v>0</v>
      </c>
      <c r="Q5677" s="122">
        <v>0</v>
      </c>
      <c r="R5677" s="122">
        <v>0</v>
      </c>
      <c r="S5677" s="122">
        <v>0</v>
      </c>
      <c r="T5677" s="122">
        <v>0</v>
      </c>
      <c r="U5677" s="122">
        <v>0</v>
      </c>
      <c r="V5677" s="122">
        <v>0</v>
      </c>
      <c r="W5677" s="122">
        <v>0</v>
      </c>
      <c r="X5677" s="122">
        <v>0</v>
      </c>
      <c r="Y5677" s="122">
        <v>0</v>
      </c>
      <c r="Z5677" s="122">
        <v>0</v>
      </c>
      <c r="AA5677" s="122">
        <v>0</v>
      </c>
      <c r="AB5677" s="122">
        <v>0</v>
      </c>
      <c r="AC5677" s="122">
        <v>0</v>
      </c>
      <c r="AD5677" s="122">
        <v>0</v>
      </c>
      <c r="AE5677" s="122">
        <v>0</v>
      </c>
      <c r="AF5677" s="122">
        <v>0</v>
      </c>
      <c r="AG5677" s="122">
        <v>0</v>
      </c>
      <c r="AH5677" s="122">
        <v>0</v>
      </c>
      <c r="AI5677" s="122">
        <v>0</v>
      </c>
      <c r="AJ5677" s="122">
        <v>0</v>
      </c>
      <c r="AK5677" s="122">
        <v>0</v>
      </c>
      <c r="AL5677" s="122">
        <v>0</v>
      </c>
    </row>
    <row r="5678" spans="1:38" hidden="1" x14ac:dyDescent="0.25">
      <c r="A5678" s="122" t="s">
        <v>2038</v>
      </c>
      <c r="B5678" s="122">
        <v>1</v>
      </c>
      <c r="C5678" s="122" t="s">
        <v>2251</v>
      </c>
      <c r="D5678" s="122" t="s">
        <v>2081</v>
      </c>
      <c r="E5678" s="122">
        <v>103</v>
      </c>
      <c r="F5678" s="122">
        <v>6.1665865800000002E-3</v>
      </c>
      <c r="G5678" s="122">
        <v>6.1665865800000002E-3</v>
      </c>
      <c r="H5678" s="122">
        <v>6.1665865800000002E-3</v>
      </c>
      <c r="I5678" s="122">
        <v>7.7082340300000003E-3</v>
      </c>
      <c r="J5678" s="122">
        <v>8.4790569499999992E-3</v>
      </c>
      <c r="K5678" s="122">
        <v>1.0655298779999999E-2</v>
      </c>
      <c r="L5678" s="122">
        <v>1.183231343E-2</v>
      </c>
      <c r="M5678" s="122">
        <v>1.250439022E-2</v>
      </c>
      <c r="N5678" s="122">
        <v>1.533258384E-2</v>
      </c>
      <c r="O5678" s="122">
        <v>1.555888383E-2</v>
      </c>
      <c r="P5678" s="122">
        <v>2.519096643E-2</v>
      </c>
      <c r="Q5678" s="122">
        <v>2.7907411560000001E-2</v>
      </c>
      <c r="R5678" s="122">
        <v>6.9768585250000001E-2</v>
      </c>
      <c r="S5678" s="122">
        <v>6.5465886010000002E-2</v>
      </c>
      <c r="T5678" s="122">
        <v>6.6246525099999995E-2</v>
      </c>
      <c r="U5678" s="122">
        <v>5.7889776630000001E-2</v>
      </c>
      <c r="V5678" s="122">
        <v>8.3218306290000002E-2</v>
      </c>
      <c r="W5678" s="122">
        <v>6.4984032329999997E-2</v>
      </c>
      <c r="X5678" s="122">
        <v>6.6687032369999996E-2</v>
      </c>
      <c r="Y5678" s="122">
        <v>7.6276701129999999E-2</v>
      </c>
      <c r="Z5678" s="122">
        <v>9.7753701849999999E-2</v>
      </c>
      <c r="AA5678" s="122">
        <v>9.1361220999999996E-3</v>
      </c>
      <c r="AB5678" s="122">
        <v>9.1923014399999999E-3</v>
      </c>
      <c r="AC5678" s="122">
        <v>3.602663029E-2</v>
      </c>
      <c r="AD5678" s="122">
        <v>5.8598020459999997E-2</v>
      </c>
      <c r="AE5678" s="122">
        <v>6.4214399199999994E-2</v>
      </c>
      <c r="AF5678" s="122">
        <v>4.623840949E-2</v>
      </c>
      <c r="AG5678" s="122">
        <v>4.9135466029999998E-2</v>
      </c>
      <c r="AH5678" s="122">
        <v>5.5501135549999997E-2</v>
      </c>
      <c r="AI5678" s="122">
        <v>5.668362742E-2</v>
      </c>
      <c r="AJ5678" s="122">
        <v>7.8645510229999993E-2</v>
      </c>
      <c r="AK5678" s="122">
        <v>7.5366962580000002E-2</v>
      </c>
      <c r="AL5678" s="122">
        <v>0</v>
      </c>
    </row>
    <row r="5679" spans="1:38" x14ac:dyDescent="0.25">
      <c r="A5679" s="122" t="s">
        <v>2038</v>
      </c>
      <c r="B5679" s="122">
        <v>1</v>
      </c>
      <c r="C5679" s="122" t="s">
        <v>2251</v>
      </c>
      <c r="D5679" s="122" t="s">
        <v>2082</v>
      </c>
      <c r="E5679" s="122">
        <v>103</v>
      </c>
      <c r="F5679" s="122">
        <v>2.3629664099999999E-3</v>
      </c>
      <c r="G5679" s="122">
        <v>2.3629664099999999E-3</v>
      </c>
      <c r="H5679" s="122">
        <v>2.3629664099999999E-3</v>
      </c>
      <c r="I5679" s="122">
        <v>2.9537092200000001E-3</v>
      </c>
      <c r="J5679" s="122">
        <v>3.24907982E-3</v>
      </c>
      <c r="K5679" s="122">
        <v>4.0829905900000001E-3</v>
      </c>
      <c r="L5679" s="122">
        <v>4.5340095499999998E-3</v>
      </c>
      <c r="M5679" s="122">
        <v>4.7915419299999996E-3</v>
      </c>
      <c r="N5679" s="122">
        <v>5.8752731799999996E-3</v>
      </c>
      <c r="O5679" s="122">
        <v>5.9619893900000002E-3</v>
      </c>
      <c r="P5679" s="122">
        <v>9.6528950700000005E-3</v>
      </c>
      <c r="Q5679" s="122">
        <v>1.0693806760000001E-2</v>
      </c>
      <c r="R5679" s="122">
        <v>2.6734537829999998E-2</v>
      </c>
      <c r="S5679" s="122">
        <v>2.508579318E-2</v>
      </c>
      <c r="T5679" s="122">
        <v>2.5384924739999998E-2</v>
      </c>
      <c r="U5679" s="122">
        <v>2.2182712019999998E-2</v>
      </c>
      <c r="V5679" s="122">
        <v>3.1888320099999999E-2</v>
      </c>
      <c r="W5679" s="122">
        <v>2.4901151940000001E-2</v>
      </c>
      <c r="X5679" s="122">
        <v>2.5553721969999998E-2</v>
      </c>
      <c r="Y5679" s="122">
        <v>1.8108312389999999E-2</v>
      </c>
      <c r="Z5679" s="122">
        <v>1.408220793E-2</v>
      </c>
      <c r="AA5679" s="122">
        <v>0.17523050825</v>
      </c>
      <c r="AB5679" s="122">
        <v>0.17630801040999999</v>
      </c>
      <c r="AC5679" s="122">
        <v>1.319304196E-2</v>
      </c>
      <c r="AD5679" s="122">
        <v>1.269530724E-2</v>
      </c>
      <c r="AE5679" s="122">
        <v>1.8422127149999998E-2</v>
      </c>
      <c r="AF5679" s="122">
        <v>6.6473502900000004E-3</v>
      </c>
      <c r="AG5679" s="122">
        <v>5.5847808800000001E-3</v>
      </c>
      <c r="AH5679" s="122">
        <v>6.1519790499999999E-3</v>
      </c>
      <c r="AI5679" s="122">
        <v>4.9626913700000002E-3</v>
      </c>
      <c r="AJ5679" s="122">
        <v>5.0104455799999999E-3</v>
      </c>
      <c r="AK5679" s="122">
        <v>6.85855492E-3</v>
      </c>
      <c r="AL5679" s="122">
        <v>0</v>
      </c>
    </row>
    <row r="5680" spans="1:38" hidden="1" x14ac:dyDescent="0.25">
      <c r="A5680" s="122" t="s">
        <v>2038</v>
      </c>
      <c r="B5680" s="122">
        <v>1</v>
      </c>
      <c r="C5680" s="122" t="s">
        <v>2251</v>
      </c>
      <c r="D5680" s="122" t="s">
        <v>474</v>
      </c>
      <c r="E5680" s="122">
        <v>103</v>
      </c>
      <c r="F5680" s="122">
        <v>4.2623139999999998E-4</v>
      </c>
      <c r="G5680" s="122">
        <v>4.2623139999999998E-4</v>
      </c>
      <c r="H5680" s="122">
        <v>4.2623139999999998E-4</v>
      </c>
      <c r="I5680" s="122">
        <v>5.3278924999999996E-4</v>
      </c>
      <c r="J5680" s="122">
        <v>5.8606737000000005E-4</v>
      </c>
      <c r="K5680" s="122">
        <v>7.3648805999999996E-4</v>
      </c>
      <c r="L5680" s="122">
        <v>8.1784296999999997E-4</v>
      </c>
      <c r="M5680" s="122">
        <v>8.6429629999999996E-4</v>
      </c>
      <c r="N5680" s="122">
        <v>1.05977928E-3</v>
      </c>
      <c r="O5680" s="122">
        <v>1.0754204299999999E-3</v>
      </c>
      <c r="P5680" s="122">
        <v>1.7411844100000001E-3</v>
      </c>
      <c r="Q5680" s="122">
        <v>1.9289442199999999E-3</v>
      </c>
      <c r="R5680" s="122">
        <v>4.82236377E-3</v>
      </c>
      <c r="S5680" s="122">
        <v>4.5249629600000001E-3</v>
      </c>
      <c r="T5680" s="122">
        <v>4.5789204999999999E-3</v>
      </c>
      <c r="U5680" s="122">
        <v>4.0013072399999999E-3</v>
      </c>
      <c r="V5680" s="122">
        <v>5.7520003099999998E-3</v>
      </c>
      <c r="W5680" s="122">
        <v>4.4916584999999997E-3</v>
      </c>
      <c r="X5680" s="122">
        <v>4.6093688200000002E-3</v>
      </c>
      <c r="Y5680" s="122">
        <v>3.62987541E-3</v>
      </c>
      <c r="Z5680" s="122">
        <v>4.2708808099999997E-3</v>
      </c>
      <c r="AA5680" s="122">
        <v>0</v>
      </c>
      <c r="AB5680" s="122">
        <v>0</v>
      </c>
      <c r="AC5680" s="122">
        <v>4.9974399999999997E-3</v>
      </c>
      <c r="AD5680" s="122">
        <v>6.0922399999999996E-3</v>
      </c>
      <c r="AE5680" s="122">
        <v>3.6708000000000001E-3</v>
      </c>
      <c r="AF5680" s="122">
        <v>5.0647444400000003E-3</v>
      </c>
      <c r="AG5680" s="122">
        <v>5.51586E-3</v>
      </c>
      <c r="AH5680" s="122">
        <v>5.168583E-3</v>
      </c>
      <c r="AI5680" s="122">
        <v>3.7593499999999998E-3</v>
      </c>
      <c r="AJ5680" s="122">
        <v>1.9226619999999999E-3</v>
      </c>
      <c r="AK5680" s="122">
        <v>2.14935E-3</v>
      </c>
      <c r="AL5680" s="122">
        <v>0</v>
      </c>
    </row>
    <row r="5681" spans="1:38" hidden="1" x14ac:dyDescent="0.25">
      <c r="A5681" s="122" t="s">
        <v>2038</v>
      </c>
      <c r="B5681" s="122">
        <v>1</v>
      </c>
      <c r="C5681" s="122" t="s">
        <v>2251</v>
      </c>
      <c r="D5681" s="122" t="s">
        <v>2083</v>
      </c>
      <c r="E5681" s="122">
        <v>103</v>
      </c>
      <c r="F5681" s="122">
        <v>0</v>
      </c>
      <c r="G5681" s="122">
        <v>0</v>
      </c>
      <c r="H5681" s="122">
        <v>0</v>
      </c>
      <c r="I5681" s="122">
        <v>0</v>
      </c>
      <c r="J5681" s="122">
        <v>0</v>
      </c>
      <c r="K5681" s="122">
        <v>0</v>
      </c>
      <c r="L5681" s="122">
        <v>0</v>
      </c>
      <c r="M5681" s="122">
        <v>0</v>
      </c>
      <c r="N5681" s="122">
        <v>0</v>
      </c>
      <c r="O5681" s="122">
        <v>0</v>
      </c>
      <c r="P5681" s="122">
        <v>0</v>
      </c>
      <c r="Q5681" s="122">
        <v>0</v>
      </c>
      <c r="R5681" s="122">
        <v>0</v>
      </c>
      <c r="S5681" s="122">
        <v>0</v>
      </c>
      <c r="T5681" s="122">
        <v>0</v>
      </c>
      <c r="U5681" s="122">
        <v>0</v>
      </c>
      <c r="V5681" s="122">
        <v>0</v>
      </c>
      <c r="W5681" s="122">
        <v>0</v>
      </c>
      <c r="X5681" s="122">
        <v>0</v>
      </c>
      <c r="Y5681" s="122">
        <v>0</v>
      </c>
      <c r="Z5681" s="122">
        <v>0</v>
      </c>
      <c r="AA5681" s="122">
        <v>0</v>
      </c>
      <c r="AB5681" s="122">
        <v>0</v>
      </c>
      <c r="AC5681" s="122">
        <v>0</v>
      </c>
      <c r="AD5681" s="122">
        <v>0</v>
      </c>
      <c r="AE5681" s="122">
        <v>0</v>
      </c>
      <c r="AF5681" s="122">
        <v>0</v>
      </c>
      <c r="AG5681" s="122">
        <v>0</v>
      </c>
      <c r="AH5681" s="122">
        <v>0</v>
      </c>
      <c r="AI5681" s="122">
        <v>0</v>
      </c>
      <c r="AJ5681" s="122">
        <v>0</v>
      </c>
      <c r="AK5681" s="122">
        <v>0</v>
      </c>
      <c r="AL5681" s="122">
        <v>0</v>
      </c>
    </row>
    <row r="5682" spans="1:38" hidden="1" x14ac:dyDescent="0.25">
      <c r="A5682" s="122" t="s">
        <v>2038</v>
      </c>
      <c r="B5682" s="122">
        <v>1</v>
      </c>
      <c r="C5682" s="122" t="s">
        <v>2251</v>
      </c>
      <c r="D5682" s="122" t="s">
        <v>2084</v>
      </c>
      <c r="E5682" s="122">
        <v>103</v>
      </c>
      <c r="F5682" s="122">
        <v>0</v>
      </c>
      <c r="G5682" s="122">
        <v>0</v>
      </c>
      <c r="H5682" s="122">
        <v>0</v>
      </c>
      <c r="I5682" s="122">
        <v>0</v>
      </c>
      <c r="J5682" s="122">
        <v>0</v>
      </c>
      <c r="K5682" s="122">
        <v>0</v>
      </c>
      <c r="L5682" s="122">
        <v>0</v>
      </c>
      <c r="M5682" s="122">
        <v>0</v>
      </c>
      <c r="N5682" s="122">
        <v>0</v>
      </c>
      <c r="O5682" s="122">
        <v>0</v>
      </c>
      <c r="P5682" s="122">
        <v>0</v>
      </c>
      <c r="Q5682" s="122">
        <v>0</v>
      </c>
      <c r="R5682" s="122">
        <v>0</v>
      </c>
      <c r="S5682" s="122">
        <v>0</v>
      </c>
      <c r="T5682" s="122">
        <v>0</v>
      </c>
      <c r="U5682" s="122">
        <v>0</v>
      </c>
      <c r="V5682" s="122">
        <v>0</v>
      </c>
      <c r="W5682" s="122">
        <v>0</v>
      </c>
      <c r="X5682" s="122">
        <v>0</v>
      </c>
      <c r="Y5682" s="122">
        <v>0</v>
      </c>
      <c r="Z5682" s="122">
        <v>0</v>
      </c>
      <c r="AA5682" s="122">
        <v>0</v>
      </c>
      <c r="AB5682" s="122">
        <v>0</v>
      </c>
      <c r="AC5682" s="122">
        <v>0</v>
      </c>
      <c r="AD5682" s="122">
        <v>0</v>
      </c>
      <c r="AE5682" s="122">
        <v>0</v>
      </c>
      <c r="AF5682" s="122">
        <v>0</v>
      </c>
      <c r="AG5682" s="122">
        <v>0</v>
      </c>
      <c r="AH5682" s="122">
        <v>0</v>
      </c>
      <c r="AI5682" s="122">
        <v>0</v>
      </c>
      <c r="AJ5682" s="122">
        <v>0</v>
      </c>
      <c r="AK5682" s="122">
        <v>0</v>
      </c>
      <c r="AL5682" s="122">
        <v>0</v>
      </c>
    </row>
    <row r="5683" spans="1:38" hidden="1" x14ac:dyDescent="0.25">
      <c r="A5683" s="122" t="s">
        <v>2038</v>
      </c>
      <c r="B5683" s="122">
        <v>1</v>
      </c>
      <c r="C5683" s="122" t="s">
        <v>2251</v>
      </c>
      <c r="D5683" s="122" t="s">
        <v>2085</v>
      </c>
      <c r="E5683" s="122">
        <v>103</v>
      </c>
      <c r="F5683" s="122">
        <v>0</v>
      </c>
      <c r="G5683" s="122">
        <v>0</v>
      </c>
      <c r="H5683" s="122">
        <v>0</v>
      </c>
      <c r="I5683" s="122">
        <v>0</v>
      </c>
      <c r="J5683" s="122">
        <v>0</v>
      </c>
      <c r="K5683" s="122">
        <v>0</v>
      </c>
      <c r="L5683" s="122">
        <v>0</v>
      </c>
      <c r="M5683" s="122">
        <v>0</v>
      </c>
      <c r="N5683" s="122">
        <v>0</v>
      </c>
      <c r="O5683" s="122">
        <v>0</v>
      </c>
      <c r="P5683" s="122">
        <v>0</v>
      </c>
      <c r="Q5683" s="122">
        <v>0</v>
      </c>
      <c r="R5683" s="122">
        <v>0</v>
      </c>
      <c r="S5683" s="122">
        <v>0</v>
      </c>
      <c r="T5683" s="122">
        <v>0</v>
      </c>
      <c r="U5683" s="122">
        <v>0</v>
      </c>
      <c r="V5683" s="122">
        <v>0</v>
      </c>
      <c r="W5683" s="122">
        <v>0</v>
      </c>
      <c r="X5683" s="122">
        <v>0</v>
      </c>
      <c r="Y5683" s="122">
        <v>0</v>
      </c>
      <c r="Z5683" s="122">
        <v>0</v>
      </c>
      <c r="AA5683" s="122">
        <v>0</v>
      </c>
      <c r="AB5683" s="122">
        <v>0</v>
      </c>
      <c r="AC5683" s="122">
        <v>0</v>
      </c>
      <c r="AD5683" s="122">
        <v>0</v>
      </c>
      <c r="AE5683" s="122">
        <v>0</v>
      </c>
      <c r="AF5683" s="122">
        <v>0</v>
      </c>
      <c r="AG5683" s="122">
        <v>0</v>
      </c>
      <c r="AH5683" s="122">
        <v>0</v>
      </c>
      <c r="AI5683" s="122">
        <v>0</v>
      </c>
      <c r="AJ5683" s="122">
        <v>0</v>
      </c>
      <c r="AK5683" s="122">
        <v>0</v>
      </c>
      <c r="AL5683" s="122">
        <v>0</v>
      </c>
    </row>
    <row r="5684" spans="1:38" hidden="1" x14ac:dyDescent="0.25">
      <c r="A5684" s="122" t="s">
        <v>2038</v>
      </c>
      <c r="B5684" s="122">
        <v>1</v>
      </c>
      <c r="C5684" s="122" t="s">
        <v>2251</v>
      </c>
      <c r="D5684" s="122" t="s">
        <v>2086</v>
      </c>
      <c r="E5684" s="122">
        <v>103</v>
      </c>
      <c r="F5684" s="122">
        <v>2.221317E-4</v>
      </c>
      <c r="G5684" s="122">
        <v>2.221317E-4</v>
      </c>
      <c r="H5684" s="122">
        <v>2.221317E-4</v>
      </c>
      <c r="I5684" s="122">
        <v>2.7766382000000002E-4</v>
      </c>
      <c r="J5684" s="122">
        <v>3.0542988000000003E-4</v>
      </c>
      <c r="K5684" s="122">
        <v>3.8382238999999999E-4</v>
      </c>
      <c r="L5684" s="122">
        <v>4.2622013000000002E-4</v>
      </c>
      <c r="M5684" s="122">
        <v>4.5042969999999999E-4</v>
      </c>
      <c r="N5684" s="122">
        <v>5.5230567000000004E-4</v>
      </c>
      <c r="O5684" s="122">
        <v>5.6045710000000002E-4</v>
      </c>
      <c r="P5684" s="122">
        <v>9.0742176000000005E-4</v>
      </c>
      <c r="Q5684" s="122">
        <v>1.0052727300000001E-3</v>
      </c>
      <c r="R5684" s="122">
        <v>2.5131842399999998E-3</v>
      </c>
      <c r="S5684" s="122">
        <v>2.3581927599999998E-3</v>
      </c>
      <c r="T5684" s="122">
        <v>2.3863130200000001E-3</v>
      </c>
      <c r="U5684" s="122">
        <v>2.0852880999999998E-3</v>
      </c>
      <c r="V5684" s="122">
        <v>2.99766544E-3</v>
      </c>
      <c r="W5684" s="122">
        <v>2.3408353500000002E-3</v>
      </c>
      <c r="X5684" s="122">
        <v>2.4021811799999999E-3</v>
      </c>
      <c r="Y5684" s="122">
        <v>1.89171619E-3</v>
      </c>
      <c r="Z5684" s="122">
        <v>2.2257783099999999E-3</v>
      </c>
      <c r="AA5684" s="122">
        <v>8.2292168279999994E-2</v>
      </c>
      <c r="AB5684" s="122">
        <v>8.279818806E-2</v>
      </c>
      <c r="AC5684" s="122">
        <v>3.02651664E-3</v>
      </c>
      <c r="AD5684" s="122">
        <v>4.6851161000000002E-4</v>
      </c>
      <c r="AE5684" s="122">
        <v>7.7694736000000003E-4</v>
      </c>
      <c r="AF5684" s="122">
        <v>8.7268923000000001E-4</v>
      </c>
      <c r="AG5684" s="122">
        <v>8.0505957E-4</v>
      </c>
      <c r="AH5684" s="122">
        <v>7.6701204999999998E-4</v>
      </c>
      <c r="AI5684" s="122">
        <v>4.8084742999999998E-4</v>
      </c>
      <c r="AJ5684" s="122">
        <v>3.0680321E-4</v>
      </c>
      <c r="AK5684" s="122">
        <v>3.5507101E-4</v>
      </c>
      <c r="AL5684" s="122">
        <v>0</v>
      </c>
    </row>
    <row r="5685" spans="1:38" hidden="1" x14ac:dyDescent="0.25">
      <c r="A5685" s="122" t="s">
        <v>2038</v>
      </c>
      <c r="B5685" s="122">
        <v>1</v>
      </c>
      <c r="C5685" s="122" t="s">
        <v>2251</v>
      </c>
      <c r="D5685" s="122" t="s">
        <v>2168</v>
      </c>
      <c r="E5685" s="122">
        <v>103</v>
      </c>
      <c r="F5685" s="122">
        <v>0</v>
      </c>
      <c r="G5685" s="122">
        <v>0</v>
      </c>
      <c r="H5685" s="122">
        <v>0</v>
      </c>
      <c r="I5685" s="122">
        <v>0</v>
      </c>
      <c r="J5685" s="122">
        <v>0</v>
      </c>
      <c r="K5685" s="122">
        <v>0</v>
      </c>
      <c r="L5685" s="122">
        <v>0</v>
      </c>
      <c r="M5685" s="122">
        <v>0</v>
      </c>
      <c r="N5685" s="122">
        <v>0</v>
      </c>
      <c r="O5685" s="122">
        <v>0</v>
      </c>
      <c r="P5685" s="122">
        <v>0</v>
      </c>
      <c r="Q5685" s="122">
        <v>0</v>
      </c>
      <c r="R5685" s="122">
        <v>0</v>
      </c>
      <c r="S5685" s="122">
        <v>0</v>
      </c>
      <c r="T5685" s="122">
        <v>0</v>
      </c>
      <c r="U5685" s="122">
        <v>0</v>
      </c>
      <c r="V5685" s="122">
        <v>0</v>
      </c>
      <c r="W5685" s="122">
        <v>0</v>
      </c>
      <c r="X5685" s="122">
        <v>0</v>
      </c>
      <c r="Y5685" s="122">
        <v>0</v>
      </c>
      <c r="Z5685" s="122">
        <v>0</v>
      </c>
      <c r="AA5685" s="122">
        <v>0</v>
      </c>
      <c r="AB5685" s="122">
        <v>0</v>
      </c>
      <c r="AC5685" s="122">
        <v>0</v>
      </c>
      <c r="AD5685" s="122">
        <v>0</v>
      </c>
      <c r="AE5685" s="122">
        <v>0</v>
      </c>
      <c r="AF5685" s="122">
        <v>0</v>
      </c>
      <c r="AG5685" s="122">
        <v>0</v>
      </c>
      <c r="AH5685" s="122">
        <v>0</v>
      </c>
      <c r="AI5685" s="122">
        <v>0</v>
      </c>
      <c r="AJ5685" s="122">
        <v>0</v>
      </c>
      <c r="AK5685" s="122">
        <v>0</v>
      </c>
      <c r="AL5685" s="122">
        <v>0</v>
      </c>
    </row>
    <row r="5686" spans="1:38" hidden="1" x14ac:dyDescent="0.25">
      <c r="A5686" s="122" t="s">
        <v>2038</v>
      </c>
      <c r="B5686" s="122">
        <v>1</v>
      </c>
      <c r="C5686" s="122" t="s">
        <v>2251</v>
      </c>
      <c r="D5686" s="122" t="s">
        <v>2087</v>
      </c>
      <c r="E5686" s="122">
        <v>103</v>
      </c>
      <c r="F5686" s="122">
        <v>0</v>
      </c>
      <c r="G5686" s="122">
        <v>0</v>
      </c>
      <c r="H5686" s="122">
        <v>0</v>
      </c>
      <c r="I5686" s="122">
        <v>0</v>
      </c>
      <c r="J5686" s="122">
        <v>0</v>
      </c>
      <c r="K5686" s="122">
        <v>0</v>
      </c>
      <c r="L5686" s="122">
        <v>0</v>
      </c>
      <c r="M5686" s="122">
        <v>0</v>
      </c>
      <c r="N5686" s="122">
        <v>0</v>
      </c>
      <c r="O5686" s="122">
        <v>0</v>
      </c>
      <c r="P5686" s="122">
        <v>0</v>
      </c>
      <c r="Q5686" s="122">
        <v>0</v>
      </c>
      <c r="R5686" s="122">
        <v>0</v>
      </c>
      <c r="S5686" s="122">
        <v>0</v>
      </c>
      <c r="T5686" s="122">
        <v>0</v>
      </c>
      <c r="U5686" s="122">
        <v>0</v>
      </c>
      <c r="V5686" s="122">
        <v>0</v>
      </c>
      <c r="W5686" s="122">
        <v>0</v>
      </c>
      <c r="X5686" s="122">
        <v>0</v>
      </c>
      <c r="Y5686" s="122">
        <v>0</v>
      </c>
      <c r="Z5686" s="122">
        <v>0</v>
      </c>
      <c r="AA5686" s="122">
        <v>4.8148659999999999E-5</v>
      </c>
      <c r="AB5686" s="122">
        <v>4.8444900000000001E-5</v>
      </c>
      <c r="AC5686" s="122">
        <v>1.6695700000000001E-6</v>
      </c>
      <c r="AD5686" s="122">
        <v>8.6456999999999997E-7</v>
      </c>
      <c r="AE5686" s="122">
        <v>8.7423000000000001E-7</v>
      </c>
      <c r="AF5686" s="122">
        <v>7.8085000000000001E-7</v>
      </c>
      <c r="AG5686" s="122">
        <v>7.3094000000000001E-7</v>
      </c>
      <c r="AH5686" s="122">
        <v>7.0195999999999997E-7</v>
      </c>
      <c r="AI5686" s="122">
        <v>6.9551999999999997E-7</v>
      </c>
      <c r="AJ5686" s="122">
        <v>3.7191E-7</v>
      </c>
      <c r="AK5686" s="122">
        <v>4.3309000000000002E-7</v>
      </c>
      <c r="AL5686" s="122">
        <v>0</v>
      </c>
    </row>
    <row r="5687" spans="1:38" hidden="1" x14ac:dyDescent="0.25">
      <c r="A5687" s="122" t="s">
        <v>2038</v>
      </c>
      <c r="B5687" s="122">
        <v>1</v>
      </c>
      <c r="C5687" s="122" t="s">
        <v>2251</v>
      </c>
      <c r="D5687" s="122" t="s">
        <v>2134</v>
      </c>
      <c r="E5687" s="122">
        <v>103</v>
      </c>
      <c r="F5687" s="122">
        <v>0</v>
      </c>
      <c r="G5687" s="122">
        <v>0</v>
      </c>
      <c r="H5687" s="122">
        <v>0</v>
      </c>
      <c r="I5687" s="122">
        <v>0</v>
      </c>
      <c r="J5687" s="122">
        <v>0</v>
      </c>
      <c r="K5687" s="122">
        <v>0</v>
      </c>
      <c r="L5687" s="122">
        <v>0</v>
      </c>
      <c r="M5687" s="122">
        <v>0</v>
      </c>
      <c r="N5687" s="122">
        <v>0</v>
      </c>
      <c r="O5687" s="122">
        <v>0</v>
      </c>
      <c r="P5687" s="122">
        <v>0</v>
      </c>
      <c r="Q5687" s="122">
        <v>0</v>
      </c>
      <c r="R5687" s="122">
        <v>0</v>
      </c>
      <c r="S5687" s="122">
        <v>0</v>
      </c>
      <c r="T5687" s="122">
        <v>0</v>
      </c>
      <c r="U5687" s="122">
        <v>0</v>
      </c>
      <c r="V5687" s="122">
        <v>0</v>
      </c>
      <c r="W5687" s="122">
        <v>0</v>
      </c>
      <c r="X5687" s="122">
        <v>0</v>
      </c>
      <c r="Y5687" s="122">
        <v>0</v>
      </c>
      <c r="Z5687" s="122">
        <v>0</v>
      </c>
      <c r="AA5687" s="122">
        <v>0</v>
      </c>
      <c r="AB5687" s="122">
        <v>0</v>
      </c>
      <c r="AC5687" s="122">
        <v>0</v>
      </c>
      <c r="AD5687" s="122">
        <v>0</v>
      </c>
      <c r="AE5687" s="122">
        <v>0</v>
      </c>
      <c r="AF5687" s="122">
        <v>0</v>
      </c>
      <c r="AG5687" s="122">
        <v>0</v>
      </c>
      <c r="AH5687" s="122">
        <v>0</v>
      </c>
      <c r="AI5687" s="122">
        <v>0</v>
      </c>
      <c r="AJ5687" s="122">
        <v>0</v>
      </c>
      <c r="AK5687" s="122">
        <v>0</v>
      </c>
      <c r="AL5687" s="122">
        <v>0</v>
      </c>
    </row>
    <row r="5688" spans="1:38" hidden="1" x14ac:dyDescent="0.25">
      <c r="A5688" s="122" t="s">
        <v>2038</v>
      </c>
      <c r="B5688" s="122">
        <v>1</v>
      </c>
      <c r="C5688" s="122" t="s">
        <v>2251</v>
      </c>
      <c r="D5688" s="122" t="s">
        <v>2088</v>
      </c>
      <c r="E5688" s="122">
        <v>103</v>
      </c>
      <c r="F5688" s="122">
        <v>4.4237969999999997E-5</v>
      </c>
      <c r="G5688" s="122">
        <v>4.4237969999999997E-5</v>
      </c>
      <c r="H5688" s="122">
        <v>4.4237969999999997E-5</v>
      </c>
      <c r="I5688" s="122">
        <v>5.5298669999999998E-5</v>
      </c>
      <c r="J5688" s="122">
        <v>6.082741E-5</v>
      </c>
      <c r="K5688" s="122">
        <v>7.6439580000000004E-5</v>
      </c>
      <c r="L5688" s="122">
        <v>8.4884029999999998E-5</v>
      </c>
      <c r="M5688" s="122">
        <v>8.9705979999999997E-5</v>
      </c>
      <c r="N5688" s="122">
        <v>1.0999519999999999E-4</v>
      </c>
      <c r="O5688" s="122">
        <v>1.1161808000000001E-4</v>
      </c>
      <c r="P5688" s="122">
        <v>1.8071767E-4</v>
      </c>
      <c r="Q5688" s="122">
        <v>2.0020511000000001E-4</v>
      </c>
      <c r="R5688" s="122">
        <v>5.0051358000000002E-4</v>
      </c>
      <c r="S5688" s="122">
        <v>4.6964666000000001E-4</v>
      </c>
      <c r="T5688" s="122">
        <v>4.7524785E-4</v>
      </c>
      <c r="U5688" s="122">
        <v>4.1529628000000002E-4</v>
      </c>
      <c r="V5688" s="122">
        <v>5.9700088000000004E-4</v>
      </c>
      <c r="W5688" s="122">
        <v>4.6618998999999999E-4</v>
      </c>
      <c r="X5688" s="122">
        <v>4.7840666999999999E-4</v>
      </c>
      <c r="Y5688" s="122">
        <v>3.7674482999999997E-4</v>
      </c>
      <c r="Z5688" s="122">
        <v>4.4327485999999999E-4</v>
      </c>
      <c r="AA5688" s="122">
        <v>7.7037131500000003E-3</v>
      </c>
      <c r="AB5688" s="122">
        <v>7.7510841800000002E-3</v>
      </c>
      <c r="AC5688" s="122">
        <v>2.6704748E-4</v>
      </c>
      <c r="AD5688" s="122">
        <v>5.1490859000000004E-4</v>
      </c>
      <c r="AE5688" s="122">
        <v>5.7130205999999996E-4</v>
      </c>
      <c r="AF5688" s="122">
        <v>4.9787800999999995E-4</v>
      </c>
      <c r="AG5688" s="122">
        <v>4.9089865999999999E-4</v>
      </c>
      <c r="AH5688" s="122">
        <v>4.5806432000000002E-4</v>
      </c>
      <c r="AI5688" s="122">
        <v>4.1075607999999997E-4</v>
      </c>
      <c r="AJ5688" s="122">
        <v>2.6298384E-4</v>
      </c>
      <c r="AK5688" s="122">
        <v>3.0431737000000001E-4</v>
      </c>
      <c r="AL5688" s="122">
        <v>0</v>
      </c>
    </row>
    <row r="5689" spans="1:38" hidden="1" x14ac:dyDescent="0.25">
      <c r="A5689" s="122" t="s">
        <v>2038</v>
      </c>
      <c r="B5689" s="122">
        <v>1</v>
      </c>
      <c r="C5689" s="122" t="s">
        <v>2251</v>
      </c>
      <c r="D5689" s="122" t="s">
        <v>2089</v>
      </c>
      <c r="E5689" s="122">
        <v>103</v>
      </c>
      <c r="F5689" s="122">
        <v>0</v>
      </c>
      <c r="G5689" s="122">
        <v>0</v>
      </c>
      <c r="H5689" s="122">
        <v>0</v>
      </c>
      <c r="I5689" s="122">
        <v>0</v>
      </c>
      <c r="J5689" s="122">
        <v>0</v>
      </c>
      <c r="K5689" s="122">
        <v>0</v>
      </c>
      <c r="L5689" s="122">
        <v>0</v>
      </c>
      <c r="M5689" s="122">
        <v>0</v>
      </c>
      <c r="N5689" s="122">
        <v>0</v>
      </c>
      <c r="O5689" s="122">
        <v>0</v>
      </c>
      <c r="P5689" s="122">
        <v>0</v>
      </c>
      <c r="Q5689" s="122">
        <v>0</v>
      </c>
      <c r="R5689" s="122">
        <v>0</v>
      </c>
      <c r="S5689" s="122">
        <v>0</v>
      </c>
      <c r="T5689" s="122">
        <v>0</v>
      </c>
      <c r="U5689" s="122">
        <v>0</v>
      </c>
      <c r="V5689" s="122">
        <v>0</v>
      </c>
      <c r="W5689" s="122">
        <v>0</v>
      </c>
      <c r="X5689" s="122">
        <v>0</v>
      </c>
      <c r="Y5689" s="122">
        <v>0</v>
      </c>
      <c r="Z5689" s="122">
        <v>0</v>
      </c>
      <c r="AA5689" s="122">
        <v>0</v>
      </c>
      <c r="AB5689" s="122">
        <v>0</v>
      </c>
      <c r="AC5689" s="122">
        <v>0</v>
      </c>
      <c r="AD5689" s="122">
        <v>0</v>
      </c>
      <c r="AE5689" s="122">
        <v>0</v>
      </c>
      <c r="AF5689" s="122">
        <v>0</v>
      </c>
      <c r="AG5689" s="122">
        <v>0</v>
      </c>
      <c r="AH5689" s="122">
        <v>0</v>
      </c>
      <c r="AI5689" s="122">
        <v>0</v>
      </c>
      <c r="AJ5689" s="122">
        <v>0</v>
      </c>
      <c r="AK5689" s="122">
        <v>0</v>
      </c>
      <c r="AL5689" s="122">
        <v>0</v>
      </c>
    </row>
    <row r="5690" spans="1:38" hidden="1" x14ac:dyDescent="0.25">
      <c r="A5690" s="122" t="s">
        <v>2038</v>
      </c>
      <c r="B5690" s="122">
        <v>1</v>
      </c>
      <c r="C5690" s="122" t="s">
        <v>2251</v>
      </c>
      <c r="D5690" s="122" t="s">
        <v>2090</v>
      </c>
      <c r="E5690" s="122">
        <v>103</v>
      </c>
      <c r="F5690" s="122">
        <v>1.81935152E-3</v>
      </c>
      <c r="G5690" s="122">
        <v>1.81935152E-3</v>
      </c>
      <c r="H5690" s="122">
        <v>1.81935152E-3</v>
      </c>
      <c r="I5690" s="122">
        <v>2.2741893999999999E-3</v>
      </c>
      <c r="J5690" s="122">
        <v>2.5016083400000002E-3</v>
      </c>
      <c r="K5690" s="122">
        <v>3.14367312E-3</v>
      </c>
      <c r="L5690" s="122">
        <v>3.4909324100000001E-3</v>
      </c>
      <c r="M5690" s="122">
        <v>3.6892167899999998E-3</v>
      </c>
      <c r="N5690" s="122">
        <v>4.5236298800000003E-3</v>
      </c>
      <c r="O5690" s="122">
        <v>4.5903965800000003E-3</v>
      </c>
      <c r="P5690" s="122">
        <v>7.4321850399999998E-3</v>
      </c>
      <c r="Q5690" s="122">
        <v>8.2336285500000002E-3</v>
      </c>
      <c r="R5690" s="122">
        <v>2.0584086670000001E-2</v>
      </c>
      <c r="S5690" s="122">
        <v>1.931464514E-2</v>
      </c>
      <c r="T5690" s="122">
        <v>1.9544960470000001E-2</v>
      </c>
      <c r="U5690" s="122">
        <v>1.7079437060000001E-2</v>
      </c>
      <c r="V5690" s="122">
        <v>2.4552208589999999E-2</v>
      </c>
      <c r="W5690" s="122">
        <v>1.9172482139999999E-2</v>
      </c>
      <c r="X5690" s="122">
        <v>1.96749245E-2</v>
      </c>
      <c r="Y5690" s="122">
        <v>1.226474655E-2</v>
      </c>
      <c r="Z5690" s="122">
        <v>1.39948445E-3</v>
      </c>
      <c r="AA5690" s="122">
        <v>6.8102130599999996E-3</v>
      </c>
      <c r="AB5690" s="122">
        <v>5.0003460499999999E-3</v>
      </c>
      <c r="AC5690" s="122">
        <v>5.5657877099999998E-3</v>
      </c>
      <c r="AD5690" s="122">
        <v>3.2899577200000002E-3</v>
      </c>
      <c r="AE5690" s="122">
        <v>3.7691500699999999E-3</v>
      </c>
      <c r="AF5690" s="122">
        <v>3.9320949500000002E-3</v>
      </c>
      <c r="AG5690" s="122">
        <v>3.4815139100000001E-3</v>
      </c>
      <c r="AH5690" s="122">
        <v>4.24879644E-3</v>
      </c>
      <c r="AI5690" s="122">
        <v>4.8281774800000002E-3</v>
      </c>
      <c r="AJ5690" s="122">
        <v>3.4819647099999999E-3</v>
      </c>
      <c r="AK5690" s="122">
        <v>6.2479382700000004E-3</v>
      </c>
      <c r="AL5690" s="122">
        <v>0</v>
      </c>
    </row>
    <row r="5691" spans="1:38" hidden="1" x14ac:dyDescent="0.25">
      <c r="A5691" s="122" t="s">
        <v>2038</v>
      </c>
      <c r="B5691" s="122">
        <v>1</v>
      </c>
      <c r="C5691" s="122" t="s">
        <v>2251</v>
      </c>
      <c r="D5691" s="122" t="s">
        <v>2091</v>
      </c>
      <c r="E5691" s="122">
        <v>103</v>
      </c>
      <c r="F5691" s="122">
        <v>0</v>
      </c>
      <c r="G5691" s="122">
        <v>0</v>
      </c>
      <c r="H5691" s="122">
        <v>0</v>
      </c>
      <c r="I5691" s="122">
        <v>0</v>
      </c>
      <c r="J5691" s="122">
        <v>0</v>
      </c>
      <c r="K5691" s="122">
        <v>0</v>
      </c>
      <c r="L5691" s="122">
        <v>0</v>
      </c>
      <c r="M5691" s="122">
        <v>0</v>
      </c>
      <c r="N5691" s="122">
        <v>0</v>
      </c>
      <c r="O5691" s="122">
        <v>0</v>
      </c>
      <c r="P5691" s="122">
        <v>0</v>
      </c>
      <c r="Q5691" s="122">
        <v>0</v>
      </c>
      <c r="R5691" s="122">
        <v>0</v>
      </c>
      <c r="S5691" s="122">
        <v>0</v>
      </c>
      <c r="T5691" s="122">
        <v>0</v>
      </c>
      <c r="U5691" s="122">
        <v>0</v>
      </c>
      <c r="V5691" s="122">
        <v>0</v>
      </c>
      <c r="W5691" s="122">
        <v>0</v>
      </c>
      <c r="X5691" s="122">
        <v>0</v>
      </c>
      <c r="Y5691" s="122">
        <v>0</v>
      </c>
      <c r="Z5691" s="122">
        <v>0</v>
      </c>
      <c r="AA5691" s="122">
        <v>0</v>
      </c>
      <c r="AB5691" s="122">
        <v>0</v>
      </c>
      <c r="AC5691" s="122">
        <v>0</v>
      </c>
      <c r="AD5691" s="122">
        <v>0</v>
      </c>
      <c r="AE5691" s="122">
        <v>0</v>
      </c>
      <c r="AF5691" s="122">
        <v>0</v>
      </c>
      <c r="AG5691" s="122">
        <v>0</v>
      </c>
      <c r="AH5691" s="122">
        <v>0</v>
      </c>
      <c r="AI5691" s="122">
        <v>0</v>
      </c>
      <c r="AJ5691" s="122">
        <v>0</v>
      </c>
      <c r="AK5691" s="122">
        <v>0</v>
      </c>
      <c r="AL5691" s="122">
        <v>0</v>
      </c>
    </row>
    <row r="5692" spans="1:38" hidden="1" x14ac:dyDescent="0.25">
      <c r="A5692" s="122" t="s">
        <v>2038</v>
      </c>
      <c r="B5692" s="122">
        <v>1</v>
      </c>
      <c r="C5692" s="122" t="s">
        <v>2251</v>
      </c>
      <c r="D5692" s="122" t="s">
        <v>2092</v>
      </c>
      <c r="E5692" s="122">
        <v>103</v>
      </c>
      <c r="F5692" s="122">
        <v>1.0360511E-4</v>
      </c>
      <c r="G5692" s="122">
        <v>1.0360511E-4</v>
      </c>
      <c r="H5692" s="122">
        <v>1.0360511E-4</v>
      </c>
      <c r="I5692" s="122">
        <v>1.2950679E-4</v>
      </c>
      <c r="J5692" s="122">
        <v>1.4245763E-4</v>
      </c>
      <c r="K5692" s="122">
        <v>1.7902072999999999E-4</v>
      </c>
      <c r="L5692" s="122">
        <v>1.9879475000000001E-4</v>
      </c>
      <c r="M5692" s="122">
        <v>2.1008729E-4</v>
      </c>
      <c r="N5692" s="122">
        <v>2.5760322000000001E-4</v>
      </c>
      <c r="O5692" s="122">
        <v>2.6140604E-4</v>
      </c>
      <c r="P5692" s="122">
        <v>4.2323519E-4</v>
      </c>
      <c r="Q5692" s="122">
        <v>4.6887386E-4</v>
      </c>
      <c r="R5692" s="122">
        <v>1.17218626E-3</v>
      </c>
      <c r="S5692" s="122">
        <v>1.09989565E-3</v>
      </c>
      <c r="T5692" s="122">
        <v>1.1130123200000001E-3</v>
      </c>
      <c r="U5692" s="122">
        <v>9.7260904999999995E-4</v>
      </c>
      <c r="V5692" s="122">
        <v>1.3981562000000001E-3</v>
      </c>
      <c r="W5692" s="122">
        <v>1.0918005700000001E-3</v>
      </c>
      <c r="X5692" s="122">
        <v>1.1204118799999999E-3</v>
      </c>
      <c r="Y5692" s="122">
        <v>8.8232508E-4</v>
      </c>
      <c r="Z5692" s="122">
        <v>1.0381360500000001E-3</v>
      </c>
      <c r="AA5692" s="122">
        <v>2.3386859999999999E-5</v>
      </c>
      <c r="AB5692" s="122">
        <v>2.353015E-5</v>
      </c>
      <c r="AC5692" s="122">
        <v>1.1351143999999999E-4</v>
      </c>
      <c r="AD5692" s="122">
        <v>1.1988381999999999E-4</v>
      </c>
      <c r="AE5692" s="122">
        <v>2.0398700000000002E-6</v>
      </c>
      <c r="AF5692" s="122">
        <v>6.0751739999999999E-5</v>
      </c>
      <c r="AG5692" s="122">
        <v>1.7532899999999999E-6</v>
      </c>
      <c r="AH5692" s="122">
        <v>1.63576E-6</v>
      </c>
      <c r="AI5692" s="122">
        <v>1.4667099999999999E-6</v>
      </c>
      <c r="AJ5692" s="122">
        <v>9.3862999999999998E-7</v>
      </c>
      <c r="AK5692" s="122">
        <v>1.08675E-6</v>
      </c>
      <c r="AL5692" s="122">
        <v>0</v>
      </c>
    </row>
    <row r="5693" spans="1:38" hidden="1" x14ac:dyDescent="0.25">
      <c r="A5693" s="122" t="s">
        <v>2038</v>
      </c>
      <c r="B5693" s="122">
        <v>1</v>
      </c>
      <c r="C5693" s="122" t="s">
        <v>2251</v>
      </c>
      <c r="D5693" s="122" t="s">
        <v>2093</v>
      </c>
      <c r="E5693" s="122">
        <v>103</v>
      </c>
      <c r="F5693" s="122">
        <v>0</v>
      </c>
      <c r="G5693" s="122">
        <v>0</v>
      </c>
      <c r="H5693" s="122">
        <v>0</v>
      </c>
      <c r="I5693" s="122">
        <v>0</v>
      </c>
      <c r="J5693" s="122">
        <v>0</v>
      </c>
      <c r="K5693" s="122">
        <v>0</v>
      </c>
      <c r="L5693" s="122">
        <v>0</v>
      </c>
      <c r="M5693" s="122">
        <v>0</v>
      </c>
      <c r="N5693" s="122">
        <v>0</v>
      </c>
      <c r="O5693" s="122">
        <v>0</v>
      </c>
      <c r="P5693" s="122">
        <v>0</v>
      </c>
      <c r="Q5693" s="122">
        <v>0</v>
      </c>
      <c r="R5693" s="122">
        <v>0</v>
      </c>
      <c r="S5693" s="122">
        <v>0</v>
      </c>
      <c r="T5693" s="122">
        <v>0</v>
      </c>
      <c r="U5693" s="122">
        <v>0</v>
      </c>
      <c r="V5693" s="122">
        <v>0</v>
      </c>
      <c r="W5693" s="122">
        <v>0</v>
      </c>
      <c r="X5693" s="122">
        <v>0</v>
      </c>
      <c r="Y5693" s="122">
        <v>0</v>
      </c>
      <c r="Z5693" s="122">
        <v>0</v>
      </c>
      <c r="AA5693" s="122">
        <v>0</v>
      </c>
      <c r="AB5693" s="122">
        <v>0</v>
      </c>
      <c r="AC5693" s="122">
        <v>0</v>
      </c>
      <c r="AD5693" s="122">
        <v>0</v>
      </c>
      <c r="AE5693" s="122">
        <v>0</v>
      </c>
      <c r="AF5693" s="122">
        <v>0</v>
      </c>
      <c r="AG5693" s="122">
        <v>0</v>
      </c>
      <c r="AH5693" s="122">
        <v>0</v>
      </c>
      <c r="AI5693" s="122">
        <v>0</v>
      </c>
      <c r="AJ5693" s="122">
        <v>0</v>
      </c>
      <c r="AK5693" s="122">
        <v>0</v>
      </c>
      <c r="AL5693" s="122">
        <v>0</v>
      </c>
    </row>
    <row r="5694" spans="1:38" hidden="1" x14ac:dyDescent="0.25">
      <c r="A5694" s="122" t="s">
        <v>2038</v>
      </c>
      <c r="B5694" s="122">
        <v>1</v>
      </c>
      <c r="C5694" s="122" t="s">
        <v>2251</v>
      </c>
      <c r="D5694" s="122" t="s">
        <v>2094</v>
      </c>
      <c r="E5694" s="122">
        <v>103</v>
      </c>
      <c r="F5694" s="122">
        <v>0</v>
      </c>
      <c r="G5694" s="122">
        <v>0</v>
      </c>
      <c r="H5694" s="122">
        <v>0</v>
      </c>
      <c r="I5694" s="122">
        <v>0</v>
      </c>
      <c r="J5694" s="122">
        <v>0</v>
      </c>
      <c r="K5694" s="122">
        <v>0</v>
      </c>
      <c r="L5694" s="122">
        <v>0</v>
      </c>
      <c r="M5694" s="122">
        <v>0</v>
      </c>
      <c r="N5694" s="122">
        <v>0</v>
      </c>
      <c r="O5694" s="122">
        <v>0</v>
      </c>
      <c r="P5694" s="122">
        <v>0</v>
      </c>
      <c r="Q5694" s="122">
        <v>0</v>
      </c>
      <c r="R5694" s="122">
        <v>0</v>
      </c>
      <c r="S5694" s="122">
        <v>0</v>
      </c>
      <c r="T5694" s="122">
        <v>0</v>
      </c>
      <c r="U5694" s="122">
        <v>0</v>
      </c>
      <c r="V5694" s="122">
        <v>0</v>
      </c>
      <c r="W5694" s="122">
        <v>0</v>
      </c>
      <c r="X5694" s="122">
        <v>0</v>
      </c>
      <c r="Y5694" s="122">
        <v>0</v>
      </c>
      <c r="Z5694" s="122">
        <v>0</v>
      </c>
      <c r="AA5694" s="122">
        <v>0</v>
      </c>
      <c r="AB5694" s="122">
        <v>0</v>
      </c>
      <c r="AC5694" s="122">
        <v>0</v>
      </c>
      <c r="AD5694" s="122">
        <v>0</v>
      </c>
      <c r="AE5694" s="122">
        <v>0</v>
      </c>
      <c r="AF5694" s="122">
        <v>0</v>
      </c>
      <c r="AG5694" s="122">
        <v>0</v>
      </c>
      <c r="AH5694" s="122">
        <v>0</v>
      </c>
      <c r="AI5694" s="122">
        <v>0</v>
      </c>
      <c r="AJ5694" s="122">
        <v>0</v>
      </c>
      <c r="AK5694" s="122">
        <v>0</v>
      </c>
      <c r="AL5694" s="122">
        <v>0</v>
      </c>
    </row>
    <row r="5695" spans="1:38" hidden="1" x14ac:dyDescent="0.25">
      <c r="A5695" s="122" t="s">
        <v>2038</v>
      </c>
      <c r="B5695" s="122">
        <v>1</v>
      </c>
      <c r="C5695" s="122" t="s">
        <v>2251</v>
      </c>
      <c r="D5695" s="122" t="s">
        <v>2095</v>
      </c>
      <c r="E5695" s="122">
        <v>103</v>
      </c>
      <c r="F5695" s="122">
        <v>0</v>
      </c>
      <c r="G5695" s="122">
        <v>0</v>
      </c>
      <c r="H5695" s="122">
        <v>0</v>
      </c>
      <c r="I5695" s="122">
        <v>0</v>
      </c>
      <c r="J5695" s="122">
        <v>0</v>
      </c>
      <c r="K5695" s="122">
        <v>0</v>
      </c>
      <c r="L5695" s="122">
        <v>0</v>
      </c>
      <c r="M5695" s="122">
        <v>0</v>
      </c>
      <c r="N5695" s="122">
        <v>0</v>
      </c>
      <c r="O5695" s="122">
        <v>0</v>
      </c>
      <c r="P5695" s="122">
        <v>0</v>
      </c>
      <c r="Q5695" s="122">
        <v>0</v>
      </c>
      <c r="R5695" s="122">
        <v>0</v>
      </c>
      <c r="S5695" s="122">
        <v>0</v>
      </c>
      <c r="T5695" s="122">
        <v>0</v>
      </c>
      <c r="U5695" s="122">
        <v>0</v>
      </c>
      <c r="V5695" s="122">
        <v>0</v>
      </c>
      <c r="W5695" s="122">
        <v>0</v>
      </c>
      <c r="X5695" s="122">
        <v>0</v>
      </c>
      <c r="Y5695" s="122">
        <v>0</v>
      </c>
      <c r="Z5695" s="122">
        <v>0</v>
      </c>
      <c r="AA5695" s="122">
        <v>0</v>
      </c>
      <c r="AB5695" s="122">
        <v>0</v>
      </c>
      <c r="AC5695" s="122">
        <v>0</v>
      </c>
      <c r="AD5695" s="122">
        <v>0</v>
      </c>
      <c r="AE5695" s="122">
        <v>0</v>
      </c>
      <c r="AF5695" s="122">
        <v>0</v>
      </c>
      <c r="AG5695" s="122">
        <v>0</v>
      </c>
      <c r="AH5695" s="122">
        <v>0</v>
      </c>
      <c r="AI5695" s="122">
        <v>0</v>
      </c>
      <c r="AJ5695" s="122">
        <v>0</v>
      </c>
      <c r="AK5695" s="122">
        <v>0</v>
      </c>
      <c r="AL5695" s="122">
        <v>0</v>
      </c>
    </row>
    <row r="5696" spans="1:38" hidden="1" x14ac:dyDescent="0.25">
      <c r="A5696" s="122" t="s">
        <v>2038</v>
      </c>
      <c r="B5696" s="122">
        <v>1</v>
      </c>
      <c r="C5696" s="122" t="s">
        <v>2251</v>
      </c>
      <c r="D5696" s="122" t="s">
        <v>2096</v>
      </c>
      <c r="E5696" s="122">
        <v>103</v>
      </c>
      <c r="F5696" s="122">
        <v>9.4002104000000003E-4</v>
      </c>
      <c r="G5696" s="122">
        <v>9.4002104000000003E-4</v>
      </c>
      <c r="H5696" s="122">
        <v>9.4002104000000003E-4</v>
      </c>
      <c r="I5696" s="122">
        <v>1.1750246900000001E-3</v>
      </c>
      <c r="J5696" s="122">
        <v>1.2925273199999999E-3</v>
      </c>
      <c r="K5696" s="122">
        <v>1.62426943E-3</v>
      </c>
      <c r="L5696" s="122">
        <v>1.8036910500000001E-3</v>
      </c>
      <c r="M5696" s="122">
        <v>1.9061401799999999E-3</v>
      </c>
      <c r="N5696" s="122">
        <v>2.3372643700000002E-3</v>
      </c>
      <c r="O5696" s="122">
        <v>2.37176023E-3</v>
      </c>
      <c r="P5696" s="122">
        <v>3.8400528600000001E-3</v>
      </c>
      <c r="Q5696" s="122">
        <v>4.2541416400000004E-3</v>
      </c>
      <c r="R5696" s="122">
        <v>1.0635363760000001E-2</v>
      </c>
      <c r="S5696" s="122">
        <v>9.9794690799999992E-3</v>
      </c>
      <c r="T5696" s="122">
        <v>1.009846901E-2</v>
      </c>
      <c r="U5696" s="122">
        <v>8.8245838800000004E-3</v>
      </c>
      <c r="V5696" s="122">
        <v>1.2685606990000001E-2</v>
      </c>
      <c r="W5696" s="122">
        <v>9.9060160500000008E-3</v>
      </c>
      <c r="X5696" s="122">
        <v>1.016561889E-2</v>
      </c>
      <c r="Y5696" s="122">
        <v>8.0054190999999993E-3</v>
      </c>
      <c r="Z5696" s="122">
        <v>9.3795331700000008E-3</v>
      </c>
      <c r="AA5696" s="122">
        <v>6.96816372E-3</v>
      </c>
      <c r="AB5696" s="122">
        <v>7.0110106499999998E-3</v>
      </c>
      <c r="AC5696" s="122">
        <v>5.0740357499999998E-3</v>
      </c>
      <c r="AD5696" s="122">
        <v>1.0249169840000001E-2</v>
      </c>
      <c r="AE5696" s="122">
        <v>2.79744423E-3</v>
      </c>
      <c r="AF5696" s="122">
        <v>8.4345163000000003E-4</v>
      </c>
      <c r="AG5696" s="122">
        <v>8.5635417000000001E-4</v>
      </c>
      <c r="AH5696" s="122">
        <v>1.0124871399999999E-3</v>
      </c>
      <c r="AI5696" s="122">
        <v>8.5296994999999997E-4</v>
      </c>
      <c r="AJ5696" s="122">
        <v>7.3753778000000005E-4</v>
      </c>
      <c r="AK5696" s="122">
        <v>9.2868503000000005E-4</v>
      </c>
      <c r="AL5696" s="122">
        <v>0</v>
      </c>
    </row>
    <row r="5697" spans="1:38" hidden="1" x14ac:dyDescent="0.25">
      <c r="A5697" s="122" t="s">
        <v>2038</v>
      </c>
      <c r="B5697" s="122">
        <v>1</v>
      </c>
      <c r="C5697" s="122" t="s">
        <v>2251</v>
      </c>
      <c r="D5697" s="122" t="s">
        <v>2097</v>
      </c>
      <c r="E5697" s="122">
        <v>103</v>
      </c>
      <c r="F5697" s="122">
        <v>0</v>
      </c>
      <c r="G5697" s="122">
        <v>0</v>
      </c>
      <c r="H5697" s="122">
        <v>0</v>
      </c>
      <c r="I5697" s="122">
        <v>0</v>
      </c>
      <c r="J5697" s="122">
        <v>0</v>
      </c>
      <c r="K5697" s="122">
        <v>0</v>
      </c>
      <c r="L5697" s="122">
        <v>0</v>
      </c>
      <c r="M5697" s="122">
        <v>0</v>
      </c>
      <c r="N5697" s="122">
        <v>0</v>
      </c>
      <c r="O5697" s="122">
        <v>0</v>
      </c>
      <c r="P5697" s="122">
        <v>0</v>
      </c>
      <c r="Q5697" s="122">
        <v>0</v>
      </c>
      <c r="R5697" s="122">
        <v>0</v>
      </c>
      <c r="S5697" s="122">
        <v>0</v>
      </c>
      <c r="T5697" s="122">
        <v>0</v>
      </c>
      <c r="U5697" s="122">
        <v>0</v>
      </c>
      <c r="V5697" s="122">
        <v>0</v>
      </c>
      <c r="W5697" s="122">
        <v>0</v>
      </c>
      <c r="X5697" s="122">
        <v>0</v>
      </c>
      <c r="Y5697" s="122">
        <v>0</v>
      </c>
      <c r="Z5697" s="122">
        <v>0</v>
      </c>
      <c r="AA5697" s="122">
        <v>7.8687928900000002E-3</v>
      </c>
      <c r="AB5697" s="122">
        <v>7.9171782199999995E-3</v>
      </c>
      <c r="AC5697" s="122">
        <v>2.7276942000000002E-4</v>
      </c>
      <c r="AD5697" s="122">
        <v>1.4935809000000001E-4</v>
      </c>
      <c r="AE5697" s="122">
        <v>2.7368229000000001E-4</v>
      </c>
      <c r="AF5697" s="122">
        <v>2.3903026000000001E-4</v>
      </c>
      <c r="AG5697" s="122">
        <v>2.3465428000000001E-4</v>
      </c>
      <c r="AH5697" s="122">
        <v>2.1948485999999999E-4</v>
      </c>
      <c r="AI5697" s="122">
        <v>1.9852427E-4</v>
      </c>
      <c r="AJ5697" s="122">
        <v>1.2520165E-4</v>
      </c>
      <c r="AK5697" s="122">
        <v>1.4496600999999999E-4</v>
      </c>
      <c r="AL5697" s="122">
        <v>0</v>
      </c>
    </row>
    <row r="5698" spans="1:38" hidden="1" x14ac:dyDescent="0.25">
      <c r="A5698" s="122" t="s">
        <v>2038</v>
      </c>
      <c r="B5698" s="122">
        <v>1</v>
      </c>
      <c r="C5698" s="122" t="s">
        <v>2251</v>
      </c>
      <c r="D5698" s="122" t="s">
        <v>2098</v>
      </c>
      <c r="E5698" s="122">
        <v>103</v>
      </c>
      <c r="F5698" s="122">
        <v>1.0238070500000001E-3</v>
      </c>
      <c r="G5698" s="122">
        <v>1.0238070500000001E-3</v>
      </c>
      <c r="H5698" s="122">
        <v>1.0238070500000001E-3</v>
      </c>
      <c r="I5698" s="122">
        <v>1.2797584100000001E-3</v>
      </c>
      <c r="J5698" s="122">
        <v>1.4077357E-3</v>
      </c>
      <c r="K5698" s="122">
        <v>1.76904546E-3</v>
      </c>
      <c r="L5698" s="122">
        <v>1.96445921E-3</v>
      </c>
      <c r="M5698" s="122">
        <v>2.0760402600000002E-3</v>
      </c>
      <c r="N5698" s="122">
        <v>2.54559193E-3</v>
      </c>
      <c r="O5698" s="122">
        <v>2.5831628899999999E-3</v>
      </c>
      <c r="P5698" s="122">
        <v>4.1823292000000003E-3</v>
      </c>
      <c r="Q5698" s="122">
        <v>4.6333256199999999E-3</v>
      </c>
      <c r="R5698" s="122">
        <v>1.1583325320000001E-2</v>
      </c>
      <c r="S5698" s="122">
        <v>1.086896993E-2</v>
      </c>
      <c r="T5698" s="122">
        <v>1.0998574929999999E-2</v>
      </c>
      <c r="U5698" s="122">
        <v>9.6111461600000003E-3</v>
      </c>
      <c r="V5698" s="122">
        <v>1.381631482E-2</v>
      </c>
      <c r="W5698" s="122">
        <v>1.078896903E-2</v>
      </c>
      <c r="X5698" s="122">
        <v>1.107171079E-2</v>
      </c>
      <c r="Y5698" s="122">
        <v>8.7189662699999997E-3</v>
      </c>
      <c r="Z5698" s="122">
        <v>1.1081890820000001E-2</v>
      </c>
      <c r="AA5698" s="122">
        <v>0</v>
      </c>
      <c r="AB5698" s="122">
        <v>0</v>
      </c>
      <c r="AC5698" s="122">
        <v>1.3756967E-2</v>
      </c>
      <c r="AD5698" s="122">
        <v>1.128932E-2</v>
      </c>
      <c r="AE5698" s="122">
        <v>1.1247460000000001E-2</v>
      </c>
      <c r="AF5698" s="122">
        <v>9.8564199999999994E-3</v>
      </c>
      <c r="AG5698" s="122">
        <v>1.333724E-2</v>
      </c>
      <c r="AH5698" s="122">
        <v>1.1527600000000001E-2</v>
      </c>
      <c r="AI5698" s="122">
        <v>9.7404999999999992E-3</v>
      </c>
      <c r="AJ5698" s="122">
        <v>1.22682E-2</v>
      </c>
      <c r="AK5698" s="122">
        <v>1.482005E-2</v>
      </c>
      <c r="AL5698" s="122">
        <v>0</v>
      </c>
    </row>
    <row r="5699" spans="1:38" hidden="1" x14ac:dyDescent="0.25">
      <c r="A5699" s="122" t="s">
        <v>2038</v>
      </c>
      <c r="B5699" s="122">
        <v>1</v>
      </c>
      <c r="C5699" s="122" t="s">
        <v>2251</v>
      </c>
      <c r="D5699" s="122" t="s">
        <v>2169</v>
      </c>
      <c r="E5699" s="122">
        <v>103</v>
      </c>
      <c r="F5699" s="122">
        <v>0</v>
      </c>
      <c r="G5699" s="122">
        <v>0</v>
      </c>
      <c r="H5699" s="122">
        <v>0</v>
      </c>
      <c r="I5699" s="122">
        <v>0</v>
      </c>
      <c r="J5699" s="122">
        <v>0</v>
      </c>
      <c r="K5699" s="122">
        <v>0</v>
      </c>
      <c r="L5699" s="122">
        <v>0</v>
      </c>
      <c r="M5699" s="122">
        <v>0</v>
      </c>
      <c r="N5699" s="122">
        <v>0</v>
      </c>
      <c r="O5699" s="122">
        <v>0</v>
      </c>
      <c r="P5699" s="122">
        <v>0</v>
      </c>
      <c r="Q5699" s="122">
        <v>0</v>
      </c>
      <c r="R5699" s="122">
        <v>0</v>
      </c>
      <c r="S5699" s="122">
        <v>0</v>
      </c>
      <c r="T5699" s="122">
        <v>0</v>
      </c>
      <c r="U5699" s="122">
        <v>0</v>
      </c>
      <c r="V5699" s="122">
        <v>0</v>
      </c>
      <c r="W5699" s="122">
        <v>0</v>
      </c>
      <c r="X5699" s="122">
        <v>0</v>
      </c>
      <c r="Y5699" s="122">
        <v>0</v>
      </c>
      <c r="Z5699" s="122">
        <v>0</v>
      </c>
      <c r="AA5699" s="122">
        <v>0</v>
      </c>
      <c r="AB5699" s="122">
        <v>0</v>
      </c>
      <c r="AC5699" s="122">
        <v>0</v>
      </c>
      <c r="AD5699" s="122">
        <v>0</v>
      </c>
      <c r="AE5699" s="122">
        <v>0</v>
      </c>
      <c r="AF5699" s="122">
        <v>0</v>
      </c>
      <c r="AG5699" s="122">
        <v>0</v>
      </c>
      <c r="AH5699" s="122">
        <v>0</v>
      </c>
      <c r="AI5699" s="122">
        <v>0</v>
      </c>
      <c r="AJ5699" s="122">
        <v>0</v>
      </c>
      <c r="AK5699" s="122">
        <v>0</v>
      </c>
      <c r="AL5699" s="122">
        <v>0</v>
      </c>
    </row>
    <row r="5700" spans="1:38" hidden="1" x14ac:dyDescent="0.25">
      <c r="A5700" s="122" t="s">
        <v>2038</v>
      </c>
      <c r="B5700" s="122">
        <v>1</v>
      </c>
      <c r="C5700" s="122" t="s">
        <v>2251</v>
      </c>
      <c r="D5700" s="122" t="s">
        <v>2099</v>
      </c>
      <c r="E5700" s="122">
        <v>103</v>
      </c>
      <c r="F5700" s="122">
        <v>0</v>
      </c>
      <c r="G5700" s="122">
        <v>0</v>
      </c>
      <c r="H5700" s="122">
        <v>0</v>
      </c>
      <c r="I5700" s="122">
        <v>0</v>
      </c>
      <c r="J5700" s="122">
        <v>0</v>
      </c>
      <c r="K5700" s="122">
        <v>0</v>
      </c>
      <c r="L5700" s="122">
        <v>0</v>
      </c>
      <c r="M5700" s="122">
        <v>0</v>
      </c>
      <c r="N5700" s="122">
        <v>0</v>
      </c>
      <c r="O5700" s="122">
        <v>0</v>
      </c>
      <c r="P5700" s="122">
        <v>0</v>
      </c>
      <c r="Q5700" s="122">
        <v>0</v>
      </c>
      <c r="R5700" s="122">
        <v>0</v>
      </c>
      <c r="S5700" s="122">
        <v>0</v>
      </c>
      <c r="T5700" s="122">
        <v>0</v>
      </c>
      <c r="U5700" s="122">
        <v>0</v>
      </c>
      <c r="V5700" s="122">
        <v>0</v>
      </c>
      <c r="W5700" s="122">
        <v>0</v>
      </c>
      <c r="X5700" s="122">
        <v>0</v>
      </c>
      <c r="Y5700" s="122">
        <v>0</v>
      </c>
      <c r="Z5700" s="122">
        <v>0</v>
      </c>
      <c r="AA5700" s="122">
        <v>0</v>
      </c>
      <c r="AB5700" s="122">
        <v>0</v>
      </c>
      <c r="AC5700" s="122">
        <v>0</v>
      </c>
      <c r="AD5700" s="122">
        <v>0</v>
      </c>
      <c r="AE5700" s="122">
        <v>0</v>
      </c>
      <c r="AF5700" s="122">
        <v>0</v>
      </c>
      <c r="AG5700" s="122">
        <v>0</v>
      </c>
      <c r="AH5700" s="122">
        <v>0</v>
      </c>
      <c r="AI5700" s="122">
        <v>0</v>
      </c>
      <c r="AJ5700" s="122">
        <v>0</v>
      </c>
      <c r="AK5700" s="122">
        <v>0</v>
      </c>
      <c r="AL5700" s="122">
        <v>0</v>
      </c>
    </row>
    <row r="5701" spans="1:38" hidden="1" x14ac:dyDescent="0.25">
      <c r="A5701" s="122" t="s">
        <v>2038</v>
      </c>
      <c r="B5701" s="122">
        <v>1</v>
      </c>
      <c r="C5701" s="122" t="s">
        <v>2251</v>
      </c>
      <c r="D5701" s="122" t="s">
        <v>2100</v>
      </c>
      <c r="E5701" s="122">
        <v>103</v>
      </c>
      <c r="F5701" s="122">
        <v>5.3876879E-4</v>
      </c>
      <c r="G5701" s="122">
        <v>5.3876879E-4</v>
      </c>
      <c r="H5701" s="122">
        <v>5.3876879E-4</v>
      </c>
      <c r="I5701" s="122">
        <v>6.7346139000000005E-4</v>
      </c>
      <c r="J5701" s="122">
        <v>7.4080768999999996E-4</v>
      </c>
      <c r="K5701" s="122">
        <v>9.3094225000000001E-4</v>
      </c>
      <c r="L5701" s="122">
        <v>1.03377778E-3</v>
      </c>
      <c r="M5701" s="122">
        <v>1.0924960899999999E-3</v>
      </c>
      <c r="N5701" s="122">
        <v>1.3395924500000001E-3</v>
      </c>
      <c r="O5701" s="122">
        <v>1.3593648600000001E-3</v>
      </c>
      <c r="P5701" s="122">
        <v>2.2009102499999998E-3</v>
      </c>
      <c r="Q5701" s="122">
        <v>2.43824357E-3</v>
      </c>
      <c r="R5701" s="122">
        <v>6.0956129499999999E-3</v>
      </c>
      <c r="S5701" s="122">
        <v>5.7196908299999996E-3</v>
      </c>
      <c r="T5701" s="122">
        <v>5.7878936499999997E-3</v>
      </c>
      <c r="U5701" s="122">
        <v>5.0577731400000001E-3</v>
      </c>
      <c r="V5701" s="122">
        <v>7.2707020400000003E-3</v>
      </c>
      <c r="W5701" s="122">
        <v>5.6775909400000003E-3</v>
      </c>
      <c r="X5701" s="122">
        <v>5.8263806999999997E-3</v>
      </c>
      <c r="Y5701" s="122">
        <v>4.5882713799999999E-3</v>
      </c>
      <c r="Z5701" s="122">
        <v>5.3985231999999998E-3</v>
      </c>
      <c r="AA5701" s="122">
        <v>6.7407480000000004E-4</v>
      </c>
      <c r="AB5701" s="122">
        <v>6.7822054999999997E-4</v>
      </c>
      <c r="AC5701" s="122">
        <v>3.2816452899999998E-3</v>
      </c>
      <c r="AD5701" s="122">
        <v>4.1498152500000001E-3</v>
      </c>
      <c r="AE5701" s="122">
        <v>5.1412113899999999E-3</v>
      </c>
      <c r="AF5701" s="122">
        <v>6.2161520399999998E-3</v>
      </c>
      <c r="AG5701" s="122">
        <v>7.6550154800000001E-3</v>
      </c>
      <c r="AH5701" s="122">
        <v>7.6502369999999998E-3</v>
      </c>
      <c r="AI5701" s="122">
        <v>7.8611840299999992E-3</v>
      </c>
      <c r="AJ5701" s="122">
        <v>7.6756122100000001E-3</v>
      </c>
      <c r="AK5701" s="122">
        <v>5.4810534099999997E-3</v>
      </c>
      <c r="AL5701" s="122">
        <v>0</v>
      </c>
    </row>
    <row r="5702" spans="1:38" hidden="1" x14ac:dyDescent="0.25">
      <c r="A5702" s="122" t="s">
        <v>2038</v>
      </c>
      <c r="B5702" s="122">
        <v>1</v>
      </c>
      <c r="C5702" s="122" t="s">
        <v>2251</v>
      </c>
      <c r="D5702" s="122" t="s">
        <v>2101</v>
      </c>
      <c r="E5702" s="122">
        <v>103</v>
      </c>
      <c r="F5702" s="122">
        <v>8.1169759999999994E-5</v>
      </c>
      <c r="G5702" s="122">
        <v>8.1169759999999994E-5</v>
      </c>
      <c r="H5702" s="122">
        <v>8.1169759999999994E-5</v>
      </c>
      <c r="I5702" s="122">
        <v>1.014622E-4</v>
      </c>
      <c r="J5702" s="122">
        <v>1.1160841999999999E-4</v>
      </c>
      <c r="K5702" s="122">
        <v>1.4025354E-4</v>
      </c>
      <c r="L5702" s="122">
        <v>1.5574657000000001E-4</v>
      </c>
      <c r="M5702" s="122">
        <v>1.6459352E-4</v>
      </c>
      <c r="N5702" s="122">
        <v>2.0181994000000001E-4</v>
      </c>
      <c r="O5702" s="122">
        <v>2.0480005000000001E-4</v>
      </c>
      <c r="P5702" s="122">
        <v>3.3158432999999998E-4</v>
      </c>
      <c r="Q5702" s="122">
        <v>3.6734081999999999E-4</v>
      </c>
      <c r="R5702" s="122">
        <v>9.1835365999999997E-4</v>
      </c>
      <c r="S5702" s="122">
        <v>8.6171868999999999E-4</v>
      </c>
      <c r="T5702" s="122">
        <v>8.7199371000000003E-4</v>
      </c>
      <c r="U5702" s="122">
        <v>7.6199529000000005E-4</v>
      </c>
      <c r="V5702" s="122">
        <v>1.0953908699999999E-3</v>
      </c>
      <c r="W5702" s="122">
        <v>8.5537529000000005E-4</v>
      </c>
      <c r="X5702" s="122">
        <v>8.7779131999999997E-4</v>
      </c>
      <c r="Y5702" s="122">
        <v>6.9125993999999999E-4</v>
      </c>
      <c r="Z5702" s="122">
        <v>8.1333174999999997E-4</v>
      </c>
      <c r="AA5702" s="122">
        <v>1.9809549480000001E-2</v>
      </c>
      <c r="AB5702" s="122">
        <v>1.9931358860000001E-2</v>
      </c>
      <c r="AC5702" s="122">
        <v>6.8669236999999996E-4</v>
      </c>
      <c r="AD5702" s="122">
        <v>8.2754000000000001E-5</v>
      </c>
      <c r="AE5702" s="122">
        <v>9.1816689999999997E-5</v>
      </c>
      <c r="AF5702" s="122">
        <v>8.0015389999999999E-5</v>
      </c>
      <c r="AG5702" s="122">
        <v>7.8894829999999998E-5</v>
      </c>
      <c r="AH5702" s="122">
        <v>7.3617250000000001E-5</v>
      </c>
      <c r="AI5702" s="122">
        <v>6.6014829999999999E-5</v>
      </c>
      <c r="AJ5702" s="122">
        <v>4.2265719999999999E-5</v>
      </c>
      <c r="AK5702" s="122">
        <v>4.890858E-5</v>
      </c>
      <c r="AL5702" s="122">
        <v>0</v>
      </c>
    </row>
    <row r="5703" spans="1:38" hidden="1" x14ac:dyDescent="0.25">
      <c r="A5703" s="122" t="s">
        <v>2038</v>
      </c>
      <c r="B5703" s="122">
        <v>1</v>
      </c>
      <c r="C5703" s="122" t="s">
        <v>2251</v>
      </c>
      <c r="D5703" s="122" t="s">
        <v>2135</v>
      </c>
      <c r="E5703" s="122">
        <v>103</v>
      </c>
      <c r="F5703" s="122">
        <v>0</v>
      </c>
      <c r="G5703" s="122">
        <v>0</v>
      </c>
      <c r="H5703" s="122">
        <v>0</v>
      </c>
      <c r="I5703" s="122">
        <v>0</v>
      </c>
      <c r="J5703" s="122">
        <v>0</v>
      </c>
      <c r="K5703" s="122">
        <v>0</v>
      </c>
      <c r="L5703" s="122">
        <v>0</v>
      </c>
      <c r="M5703" s="122">
        <v>0</v>
      </c>
      <c r="N5703" s="122">
        <v>0</v>
      </c>
      <c r="O5703" s="122">
        <v>0</v>
      </c>
      <c r="P5703" s="122">
        <v>0</v>
      </c>
      <c r="Q5703" s="122">
        <v>0</v>
      </c>
      <c r="R5703" s="122">
        <v>0</v>
      </c>
      <c r="S5703" s="122">
        <v>0</v>
      </c>
      <c r="T5703" s="122">
        <v>0</v>
      </c>
      <c r="U5703" s="122">
        <v>0</v>
      </c>
      <c r="V5703" s="122">
        <v>0</v>
      </c>
      <c r="W5703" s="122">
        <v>0</v>
      </c>
      <c r="X5703" s="122">
        <v>0</v>
      </c>
      <c r="Y5703" s="122">
        <v>0</v>
      </c>
      <c r="Z5703" s="122">
        <v>0</v>
      </c>
      <c r="AA5703" s="122">
        <v>0</v>
      </c>
      <c r="AB5703" s="122">
        <v>0</v>
      </c>
      <c r="AC5703" s="122">
        <v>0</v>
      </c>
      <c r="AD5703" s="122">
        <v>0</v>
      </c>
      <c r="AE5703" s="122">
        <v>0</v>
      </c>
      <c r="AF5703" s="122">
        <v>0</v>
      </c>
      <c r="AG5703" s="122">
        <v>0</v>
      </c>
      <c r="AH5703" s="122">
        <v>0</v>
      </c>
      <c r="AI5703" s="122">
        <v>0</v>
      </c>
      <c r="AJ5703" s="122">
        <v>0</v>
      </c>
      <c r="AK5703" s="122">
        <v>0</v>
      </c>
      <c r="AL5703" s="122">
        <v>0</v>
      </c>
    </row>
    <row r="5704" spans="1:38" hidden="1" x14ac:dyDescent="0.25">
      <c r="A5704" s="122" t="s">
        <v>2038</v>
      </c>
      <c r="B5704" s="122">
        <v>1</v>
      </c>
      <c r="C5704" s="122" t="s">
        <v>2251</v>
      </c>
      <c r="D5704" s="122" t="s">
        <v>2102</v>
      </c>
      <c r="E5704" s="122">
        <v>103</v>
      </c>
      <c r="F5704" s="122">
        <v>3.94933E-6</v>
      </c>
      <c r="G5704" s="122">
        <v>3.94933E-6</v>
      </c>
      <c r="H5704" s="122">
        <v>3.94933E-6</v>
      </c>
      <c r="I5704" s="122">
        <v>4.9378700000000002E-6</v>
      </c>
      <c r="J5704" s="122">
        <v>5.4305300000000003E-6</v>
      </c>
      <c r="K5704" s="122">
        <v>6.8247899999999996E-6</v>
      </c>
      <c r="L5704" s="122">
        <v>7.5782700000000004E-6</v>
      </c>
      <c r="M5704" s="122">
        <v>8.0097500000000007E-6</v>
      </c>
      <c r="N5704" s="122">
        <v>9.8209999999999997E-6</v>
      </c>
      <c r="O5704" s="122">
        <v>9.9659000000000006E-6</v>
      </c>
      <c r="P5704" s="122">
        <v>1.6135419999999999E-5</v>
      </c>
      <c r="Q5704" s="122">
        <v>1.7875830000000001E-5</v>
      </c>
      <c r="R5704" s="122">
        <v>4.4688770000000003E-5</v>
      </c>
      <c r="S5704" s="122">
        <v>4.1932450000000002E-5</v>
      </c>
      <c r="T5704" s="122">
        <v>4.2433160000000003E-5</v>
      </c>
      <c r="U5704" s="122">
        <v>3.7079909999999998E-5</v>
      </c>
      <c r="V5704" s="122">
        <v>5.3303880000000002E-5</v>
      </c>
      <c r="W5704" s="122">
        <v>4.162333E-5</v>
      </c>
      <c r="X5704" s="122">
        <v>4.2714910000000001E-5</v>
      </c>
      <c r="Y5704" s="122">
        <v>3.363773E-5</v>
      </c>
      <c r="Z5704" s="122">
        <v>3.9578630000000003E-5</v>
      </c>
      <c r="AA5704" s="122">
        <v>1.10052999E-3</v>
      </c>
      <c r="AB5704" s="122">
        <v>1.1072984300000001E-3</v>
      </c>
      <c r="AC5704" s="122">
        <v>3.814895E-5</v>
      </c>
      <c r="AD5704" s="122">
        <v>9.8844340000000001E-5</v>
      </c>
      <c r="AE5704" s="122">
        <v>1.2242279E-4</v>
      </c>
      <c r="AF5704" s="122">
        <v>1.0668826E-4</v>
      </c>
      <c r="AG5704" s="122">
        <v>1.0519257E-4</v>
      </c>
      <c r="AH5704" s="122">
        <v>9.8156870000000007E-5</v>
      </c>
      <c r="AI5704" s="122">
        <v>8.8018700000000005E-5</v>
      </c>
      <c r="AJ5704" s="122">
        <v>5.6353220000000003E-5</v>
      </c>
      <c r="AK5704" s="122">
        <v>6.521144E-5</v>
      </c>
      <c r="AL5704" s="122">
        <v>0</v>
      </c>
    </row>
    <row r="5705" spans="1:38" hidden="1" x14ac:dyDescent="0.25">
      <c r="A5705" s="122" t="s">
        <v>2038</v>
      </c>
      <c r="B5705" s="122">
        <v>1</v>
      </c>
      <c r="C5705" s="122" t="s">
        <v>2251</v>
      </c>
      <c r="D5705" s="122" t="s">
        <v>2103</v>
      </c>
      <c r="E5705" s="122">
        <v>103</v>
      </c>
      <c r="F5705" s="122">
        <v>0</v>
      </c>
      <c r="G5705" s="122">
        <v>0</v>
      </c>
      <c r="H5705" s="122">
        <v>0</v>
      </c>
      <c r="I5705" s="122">
        <v>0</v>
      </c>
      <c r="J5705" s="122">
        <v>0</v>
      </c>
      <c r="K5705" s="122">
        <v>0</v>
      </c>
      <c r="L5705" s="122">
        <v>0</v>
      </c>
      <c r="M5705" s="122">
        <v>0</v>
      </c>
      <c r="N5705" s="122">
        <v>0</v>
      </c>
      <c r="O5705" s="122">
        <v>0</v>
      </c>
      <c r="P5705" s="122">
        <v>0</v>
      </c>
      <c r="Q5705" s="122">
        <v>0</v>
      </c>
      <c r="R5705" s="122">
        <v>0</v>
      </c>
      <c r="S5705" s="122">
        <v>0</v>
      </c>
      <c r="T5705" s="122">
        <v>0</v>
      </c>
      <c r="U5705" s="122">
        <v>0</v>
      </c>
      <c r="V5705" s="122">
        <v>0</v>
      </c>
      <c r="W5705" s="122">
        <v>0</v>
      </c>
      <c r="X5705" s="122">
        <v>0</v>
      </c>
      <c r="Y5705" s="122">
        <v>0</v>
      </c>
      <c r="Z5705" s="122">
        <v>0</v>
      </c>
      <c r="AA5705" s="122">
        <v>0</v>
      </c>
      <c r="AB5705" s="122">
        <v>0</v>
      </c>
      <c r="AC5705" s="122">
        <v>0</v>
      </c>
      <c r="AD5705" s="122">
        <v>0</v>
      </c>
      <c r="AE5705" s="122">
        <v>0</v>
      </c>
      <c r="AF5705" s="122">
        <v>0</v>
      </c>
      <c r="AG5705" s="122">
        <v>0</v>
      </c>
      <c r="AH5705" s="122">
        <v>0</v>
      </c>
      <c r="AI5705" s="122">
        <v>0</v>
      </c>
      <c r="AJ5705" s="122">
        <v>0</v>
      </c>
      <c r="AK5705" s="122">
        <v>0</v>
      </c>
      <c r="AL5705" s="122">
        <v>0</v>
      </c>
    </row>
    <row r="5706" spans="1:38" hidden="1" x14ac:dyDescent="0.25">
      <c r="A5706" s="122" t="s">
        <v>2038</v>
      </c>
      <c r="B5706" s="122">
        <v>1</v>
      </c>
      <c r="C5706" s="122" t="s">
        <v>2251</v>
      </c>
      <c r="D5706" s="122" t="s">
        <v>2104</v>
      </c>
      <c r="E5706" s="122">
        <v>103</v>
      </c>
      <c r="F5706" s="122">
        <v>3.3504100000000003E-5</v>
      </c>
      <c r="G5706" s="122">
        <v>3.3504100000000003E-5</v>
      </c>
      <c r="H5706" s="122">
        <v>3.3504100000000003E-5</v>
      </c>
      <c r="I5706" s="122">
        <v>4.1880930000000003E-5</v>
      </c>
      <c r="J5706" s="122">
        <v>4.6068539999999997E-5</v>
      </c>
      <c r="K5706" s="122">
        <v>5.7893989999999998E-5</v>
      </c>
      <c r="L5706" s="122">
        <v>6.4288910000000001E-5</v>
      </c>
      <c r="M5706" s="122">
        <v>6.7940390000000004E-5</v>
      </c>
      <c r="N5706" s="122">
        <v>8.3306229999999994E-5</v>
      </c>
      <c r="O5706" s="122">
        <v>8.4536269999999997E-5</v>
      </c>
      <c r="P5706" s="122">
        <v>1.3686931999999999E-4</v>
      </c>
      <c r="Q5706" s="122">
        <v>1.5162819000000001E-4</v>
      </c>
      <c r="R5706" s="122">
        <v>3.7907289000000001E-4</v>
      </c>
      <c r="S5706" s="122">
        <v>3.5569407999999999E-4</v>
      </c>
      <c r="T5706" s="122">
        <v>3.5993643000000001E-4</v>
      </c>
      <c r="U5706" s="122">
        <v>3.1453120999999998E-4</v>
      </c>
      <c r="V5706" s="122">
        <v>4.5214917999999998E-4</v>
      </c>
      <c r="W5706" s="122">
        <v>3.5307622000000001E-4</v>
      </c>
      <c r="X5706" s="122">
        <v>3.6232889E-4</v>
      </c>
      <c r="Y5706" s="122">
        <v>2.8533386000000001E-4</v>
      </c>
      <c r="Z5706" s="122">
        <v>3.3572202999999998E-4</v>
      </c>
      <c r="AA5706" s="122">
        <v>3.2285088499999998E-3</v>
      </c>
      <c r="AB5706" s="122">
        <v>3.24836176E-3</v>
      </c>
      <c r="AC5706" s="122">
        <v>2.1334319300000001E-3</v>
      </c>
      <c r="AD5706" s="122">
        <v>2.42690273E-3</v>
      </c>
      <c r="AE5706" s="122">
        <v>5.1692865699999998E-3</v>
      </c>
      <c r="AF5706" s="122">
        <v>4.6716999700000001E-3</v>
      </c>
      <c r="AG5706" s="122">
        <v>3.4780153799999999E-3</v>
      </c>
      <c r="AH5706" s="122">
        <v>4.0875404499999997E-3</v>
      </c>
      <c r="AI5706" s="122">
        <v>3.7662633400000001E-3</v>
      </c>
      <c r="AJ5706" s="122">
        <v>3.35499206E-3</v>
      </c>
      <c r="AK5706" s="122">
        <v>3.5853122200000002E-3</v>
      </c>
      <c r="AL5706" s="122">
        <v>0</v>
      </c>
    </row>
    <row r="5707" spans="1:38" hidden="1" x14ac:dyDescent="0.25">
      <c r="A5707" s="122" t="s">
        <v>2038</v>
      </c>
      <c r="B5707" s="122">
        <v>1</v>
      </c>
      <c r="C5707" s="122" t="s">
        <v>2251</v>
      </c>
      <c r="D5707" s="122" t="s">
        <v>2105</v>
      </c>
      <c r="E5707" s="122">
        <v>103</v>
      </c>
      <c r="F5707" s="122">
        <v>0</v>
      </c>
      <c r="G5707" s="122">
        <v>0</v>
      </c>
      <c r="H5707" s="122">
        <v>0</v>
      </c>
      <c r="I5707" s="122">
        <v>0</v>
      </c>
      <c r="J5707" s="122">
        <v>0</v>
      </c>
      <c r="K5707" s="122">
        <v>0</v>
      </c>
      <c r="L5707" s="122">
        <v>0</v>
      </c>
      <c r="M5707" s="122">
        <v>0</v>
      </c>
      <c r="N5707" s="122">
        <v>0</v>
      </c>
      <c r="O5707" s="122">
        <v>0</v>
      </c>
      <c r="P5707" s="122">
        <v>0</v>
      </c>
      <c r="Q5707" s="122">
        <v>0</v>
      </c>
      <c r="R5707" s="122">
        <v>0</v>
      </c>
      <c r="S5707" s="122">
        <v>0</v>
      </c>
      <c r="T5707" s="122">
        <v>0</v>
      </c>
      <c r="U5707" s="122">
        <v>0</v>
      </c>
      <c r="V5707" s="122">
        <v>0</v>
      </c>
      <c r="W5707" s="122">
        <v>0</v>
      </c>
      <c r="X5707" s="122">
        <v>0</v>
      </c>
      <c r="Y5707" s="122">
        <v>0</v>
      </c>
      <c r="Z5707" s="122">
        <v>0</v>
      </c>
      <c r="AA5707" s="122">
        <v>0</v>
      </c>
      <c r="AB5707" s="122">
        <v>0</v>
      </c>
      <c r="AC5707" s="122">
        <v>0</v>
      </c>
      <c r="AD5707" s="122">
        <v>0</v>
      </c>
      <c r="AE5707" s="122">
        <v>0</v>
      </c>
      <c r="AF5707" s="122">
        <v>0</v>
      </c>
      <c r="AG5707" s="122">
        <v>0</v>
      </c>
      <c r="AH5707" s="122">
        <v>0</v>
      </c>
      <c r="AI5707" s="122">
        <v>0</v>
      </c>
      <c r="AJ5707" s="122">
        <v>0</v>
      </c>
      <c r="AK5707" s="122">
        <v>0</v>
      </c>
      <c r="AL5707" s="122">
        <v>0</v>
      </c>
    </row>
    <row r="5708" spans="1:38" hidden="1" x14ac:dyDescent="0.25">
      <c r="A5708" s="122" t="s">
        <v>2038</v>
      </c>
      <c r="B5708" s="122">
        <v>1</v>
      </c>
      <c r="C5708" s="122" t="s">
        <v>2251</v>
      </c>
      <c r="D5708" s="122" t="s">
        <v>475</v>
      </c>
      <c r="E5708" s="122">
        <v>103</v>
      </c>
      <c r="F5708" s="122">
        <v>0</v>
      </c>
      <c r="G5708" s="122">
        <v>0</v>
      </c>
      <c r="H5708" s="122">
        <v>0</v>
      </c>
      <c r="I5708" s="122">
        <v>0</v>
      </c>
      <c r="J5708" s="122">
        <v>0</v>
      </c>
      <c r="K5708" s="122">
        <v>0</v>
      </c>
      <c r="L5708" s="122">
        <v>0</v>
      </c>
      <c r="M5708" s="122">
        <v>0</v>
      </c>
      <c r="N5708" s="122">
        <v>0</v>
      </c>
      <c r="O5708" s="122">
        <v>0</v>
      </c>
      <c r="P5708" s="122">
        <v>0</v>
      </c>
      <c r="Q5708" s="122">
        <v>0</v>
      </c>
      <c r="R5708" s="122">
        <v>0</v>
      </c>
      <c r="S5708" s="122">
        <v>0</v>
      </c>
      <c r="T5708" s="122">
        <v>0</v>
      </c>
      <c r="U5708" s="122">
        <v>0</v>
      </c>
      <c r="V5708" s="122">
        <v>0</v>
      </c>
      <c r="W5708" s="122">
        <v>0</v>
      </c>
      <c r="X5708" s="122">
        <v>0</v>
      </c>
      <c r="Y5708" s="122">
        <v>0</v>
      </c>
      <c r="Z5708" s="122">
        <v>0</v>
      </c>
      <c r="AA5708" s="122">
        <v>0</v>
      </c>
      <c r="AB5708" s="122">
        <v>0</v>
      </c>
      <c r="AC5708" s="122">
        <v>0</v>
      </c>
      <c r="AD5708" s="122">
        <v>0</v>
      </c>
      <c r="AE5708" s="122">
        <v>0</v>
      </c>
      <c r="AF5708" s="122">
        <v>0</v>
      </c>
      <c r="AG5708" s="122">
        <v>0</v>
      </c>
      <c r="AH5708" s="122">
        <v>0</v>
      </c>
      <c r="AI5708" s="122">
        <v>0</v>
      </c>
      <c r="AJ5708" s="122">
        <v>0</v>
      </c>
      <c r="AK5708" s="122">
        <v>0</v>
      </c>
      <c r="AL5708" s="122">
        <v>0</v>
      </c>
    </row>
    <row r="5709" spans="1:38" hidden="1" x14ac:dyDescent="0.25">
      <c r="A5709" s="122" t="s">
        <v>2038</v>
      </c>
      <c r="B5709" s="122">
        <v>1</v>
      </c>
      <c r="C5709" s="122" t="s">
        <v>2251</v>
      </c>
      <c r="D5709" s="122" t="s">
        <v>2106</v>
      </c>
      <c r="E5709" s="122">
        <v>103</v>
      </c>
      <c r="F5709" s="122">
        <v>0</v>
      </c>
      <c r="G5709" s="122">
        <v>0</v>
      </c>
      <c r="H5709" s="122">
        <v>0</v>
      </c>
      <c r="I5709" s="122">
        <v>0</v>
      </c>
      <c r="J5709" s="122">
        <v>0</v>
      </c>
      <c r="K5709" s="122">
        <v>0</v>
      </c>
      <c r="L5709" s="122">
        <v>0</v>
      </c>
      <c r="M5709" s="122">
        <v>0</v>
      </c>
      <c r="N5709" s="122">
        <v>0</v>
      </c>
      <c r="O5709" s="122">
        <v>0</v>
      </c>
      <c r="P5709" s="122">
        <v>0</v>
      </c>
      <c r="Q5709" s="122">
        <v>0</v>
      </c>
      <c r="R5709" s="122">
        <v>0</v>
      </c>
      <c r="S5709" s="122">
        <v>0</v>
      </c>
      <c r="T5709" s="122">
        <v>0</v>
      </c>
      <c r="U5709" s="122">
        <v>0</v>
      </c>
      <c r="V5709" s="122">
        <v>0</v>
      </c>
      <c r="W5709" s="122">
        <v>0</v>
      </c>
      <c r="X5709" s="122">
        <v>0</v>
      </c>
      <c r="Y5709" s="122">
        <v>0</v>
      </c>
      <c r="Z5709" s="122">
        <v>0</v>
      </c>
      <c r="AA5709" s="122">
        <v>0</v>
      </c>
      <c r="AB5709" s="122">
        <v>0</v>
      </c>
      <c r="AC5709" s="122">
        <v>0</v>
      </c>
      <c r="AD5709" s="122">
        <v>0</v>
      </c>
      <c r="AE5709" s="122">
        <v>0</v>
      </c>
      <c r="AF5709" s="122">
        <v>0</v>
      </c>
      <c r="AG5709" s="122">
        <v>0</v>
      </c>
      <c r="AH5709" s="122">
        <v>0</v>
      </c>
      <c r="AI5709" s="122">
        <v>0</v>
      </c>
      <c r="AJ5709" s="122">
        <v>4.6963700000000001E-6</v>
      </c>
      <c r="AK5709" s="122">
        <v>5.4337500000000003E-6</v>
      </c>
      <c r="AL5709" s="122">
        <v>0</v>
      </c>
    </row>
    <row r="5710" spans="1:38" hidden="1" x14ac:dyDescent="0.25">
      <c r="A5710" s="122" t="s">
        <v>2038</v>
      </c>
      <c r="B5710" s="122">
        <v>1</v>
      </c>
      <c r="C5710" s="122" t="s">
        <v>2251</v>
      </c>
      <c r="D5710" s="122" t="s">
        <v>2107</v>
      </c>
      <c r="E5710" s="122">
        <v>103</v>
      </c>
      <c r="F5710" s="122">
        <v>1.8959360000000001E-5</v>
      </c>
      <c r="G5710" s="122">
        <v>1.8959360000000001E-5</v>
      </c>
      <c r="H5710" s="122">
        <v>1.8959360000000001E-5</v>
      </c>
      <c r="I5710" s="122">
        <v>2.3699199999999998E-5</v>
      </c>
      <c r="J5710" s="122">
        <v>2.6069119999999999E-5</v>
      </c>
      <c r="K5710" s="122">
        <v>3.2760279999999997E-5</v>
      </c>
      <c r="L5710" s="122">
        <v>3.6379559999999997E-5</v>
      </c>
      <c r="M5710" s="122">
        <v>3.8445190000000002E-5</v>
      </c>
      <c r="N5710" s="122">
        <v>4.7140800000000001E-5</v>
      </c>
      <c r="O5710" s="122">
        <v>4.7836320000000003E-5</v>
      </c>
      <c r="P5710" s="122">
        <v>7.7450660000000004E-5</v>
      </c>
      <c r="Q5710" s="122">
        <v>8.5801729999999997E-5</v>
      </c>
      <c r="R5710" s="122">
        <v>2.1450673999999999E-4</v>
      </c>
      <c r="S5710" s="122">
        <v>2.0127736999999999E-4</v>
      </c>
      <c r="T5710" s="122">
        <v>2.0367787999999999E-4</v>
      </c>
      <c r="U5710" s="122">
        <v>1.7798388999999999E-4</v>
      </c>
      <c r="V5710" s="122">
        <v>2.5585798E-4</v>
      </c>
      <c r="W5710" s="122">
        <v>1.9979616999999999E-4</v>
      </c>
      <c r="X5710" s="122">
        <v>2.0503188999999999E-4</v>
      </c>
      <c r="Y5710" s="122">
        <v>1.6146207000000001E-4</v>
      </c>
      <c r="Z5710" s="122">
        <v>1.8997516999999999E-4</v>
      </c>
      <c r="AA5710" s="122">
        <v>6.3968342900000003E-3</v>
      </c>
      <c r="AB5710" s="122">
        <v>6.4361682E-3</v>
      </c>
      <c r="AC5710" s="122">
        <v>2.2174529999999999E-4</v>
      </c>
      <c r="AD5710" s="122">
        <v>4.0486187000000001E-4</v>
      </c>
      <c r="AE5710" s="122">
        <v>4.5347904000000002E-4</v>
      </c>
      <c r="AF5710" s="122">
        <v>3.9539185E-4</v>
      </c>
      <c r="AG5710" s="122">
        <v>3.8946544E-4</v>
      </c>
      <c r="AH5710" s="122">
        <v>3.6361206000000001E-4</v>
      </c>
      <c r="AI5710" s="122">
        <v>3.2669958999999998E-4</v>
      </c>
      <c r="AJ5710" s="122">
        <v>2.2430359E-4</v>
      </c>
      <c r="AK5710" s="122">
        <v>2.4124884000000001E-4</v>
      </c>
      <c r="AL5710" s="122">
        <v>0</v>
      </c>
    </row>
    <row r="5711" spans="1:38" hidden="1" x14ac:dyDescent="0.25">
      <c r="A5711" s="122" t="s">
        <v>2038</v>
      </c>
      <c r="B5711" s="122">
        <v>1</v>
      </c>
      <c r="C5711" s="122" t="s">
        <v>2251</v>
      </c>
      <c r="D5711" s="122" t="s">
        <v>2108</v>
      </c>
      <c r="E5711" s="122">
        <v>103</v>
      </c>
      <c r="F5711" s="122">
        <v>4.0667891599999997E-3</v>
      </c>
      <c r="G5711" s="122">
        <v>4.0667891599999997E-3</v>
      </c>
      <c r="H5711" s="122">
        <v>4.0667891599999997E-3</v>
      </c>
      <c r="I5711" s="122">
        <v>5.0834880600000003E-3</v>
      </c>
      <c r="J5711" s="122">
        <v>5.5918358999999997E-3</v>
      </c>
      <c r="K5711" s="122">
        <v>7.0270414200000004E-3</v>
      </c>
      <c r="L5711" s="122">
        <v>7.8032691100000003E-3</v>
      </c>
      <c r="M5711" s="122">
        <v>8.2464940599999998E-3</v>
      </c>
      <c r="N5711" s="122">
        <v>1.01116533E-2</v>
      </c>
      <c r="O5711" s="122">
        <v>1.0260897079999999E-2</v>
      </c>
      <c r="P5711" s="122">
        <v>1.6613139200000002E-2</v>
      </c>
      <c r="Q5711" s="122">
        <v>1.84046023E-2</v>
      </c>
      <c r="R5711" s="122">
        <v>4.6011541170000003E-2</v>
      </c>
      <c r="S5711" s="122">
        <v>4.3173962859999998E-2</v>
      </c>
      <c r="T5711" s="122">
        <v>4.3688784510000002E-2</v>
      </c>
      <c r="U5711" s="122">
        <v>3.8177609610000003E-2</v>
      </c>
      <c r="V5711" s="122">
        <v>5.4881469090000003E-2</v>
      </c>
      <c r="W5711" s="122">
        <v>4.2856185890000002E-2</v>
      </c>
      <c r="X5711" s="122">
        <v>4.3979292910000002E-2</v>
      </c>
      <c r="Y5711" s="122">
        <v>3.9356445169999997E-2</v>
      </c>
      <c r="Z5711" s="122">
        <v>5.3252442109999999E-2</v>
      </c>
      <c r="AA5711" s="122">
        <v>0</v>
      </c>
      <c r="AB5711" s="122">
        <v>0</v>
      </c>
      <c r="AC5711" s="122">
        <v>1.410695685E-2</v>
      </c>
      <c r="AD5711" s="122">
        <v>1.7613400000000001E-2</v>
      </c>
      <c r="AE5711" s="122">
        <v>1.21394E-2</v>
      </c>
      <c r="AF5711" s="122">
        <v>7.0679000000000002E-3</v>
      </c>
      <c r="AG5711" s="122">
        <v>8.7422999999999997E-3</v>
      </c>
      <c r="AH5711" s="122">
        <v>8.3236999999999998E-3</v>
      </c>
      <c r="AI5711" s="122">
        <v>7.8729000000000004E-3</v>
      </c>
      <c r="AJ5711" s="122">
        <v>6.2532400000000002E-3</v>
      </c>
      <c r="AK5711" s="122">
        <v>9.7727000000000005E-3</v>
      </c>
      <c r="AL5711" s="122">
        <v>0</v>
      </c>
    </row>
    <row r="5712" spans="1:38" hidden="1" x14ac:dyDescent="0.25">
      <c r="A5712" s="122" t="s">
        <v>2038</v>
      </c>
      <c r="B5712" s="122">
        <v>1</v>
      </c>
      <c r="C5712" s="122" t="s">
        <v>2251</v>
      </c>
      <c r="D5712" s="122" t="s">
        <v>2109</v>
      </c>
      <c r="E5712" s="122">
        <v>103</v>
      </c>
      <c r="F5712" s="122">
        <v>0</v>
      </c>
      <c r="G5712" s="122">
        <v>0</v>
      </c>
      <c r="H5712" s="122">
        <v>0</v>
      </c>
      <c r="I5712" s="122">
        <v>0</v>
      </c>
      <c r="J5712" s="122">
        <v>0</v>
      </c>
      <c r="K5712" s="122">
        <v>0</v>
      </c>
      <c r="L5712" s="122">
        <v>0</v>
      </c>
      <c r="M5712" s="122">
        <v>0</v>
      </c>
      <c r="N5712" s="122">
        <v>0</v>
      </c>
      <c r="O5712" s="122">
        <v>0</v>
      </c>
      <c r="P5712" s="122">
        <v>0</v>
      </c>
      <c r="Q5712" s="122">
        <v>0</v>
      </c>
      <c r="R5712" s="122">
        <v>0</v>
      </c>
      <c r="S5712" s="122">
        <v>0</v>
      </c>
      <c r="T5712" s="122">
        <v>0</v>
      </c>
      <c r="U5712" s="122">
        <v>0</v>
      </c>
      <c r="V5712" s="122">
        <v>0</v>
      </c>
      <c r="W5712" s="122">
        <v>0</v>
      </c>
      <c r="X5712" s="122">
        <v>0</v>
      </c>
      <c r="Y5712" s="122">
        <v>0</v>
      </c>
      <c r="Z5712" s="122">
        <v>0</v>
      </c>
      <c r="AA5712" s="122">
        <v>0</v>
      </c>
      <c r="AB5712" s="122">
        <v>0</v>
      </c>
      <c r="AC5712" s="122">
        <v>0</v>
      </c>
      <c r="AD5712" s="122">
        <v>0</v>
      </c>
      <c r="AE5712" s="122">
        <v>0</v>
      </c>
      <c r="AF5712" s="122">
        <v>0</v>
      </c>
      <c r="AG5712" s="122">
        <v>0</v>
      </c>
      <c r="AH5712" s="122">
        <v>0</v>
      </c>
      <c r="AI5712" s="122">
        <v>0</v>
      </c>
      <c r="AJ5712" s="122">
        <v>0</v>
      </c>
      <c r="AK5712" s="122">
        <v>0</v>
      </c>
      <c r="AL5712" s="122">
        <v>0</v>
      </c>
    </row>
    <row r="5713" spans="1:38" hidden="1" x14ac:dyDescent="0.25">
      <c r="A5713" s="122" t="s">
        <v>2038</v>
      </c>
      <c r="B5713" s="122">
        <v>1</v>
      </c>
      <c r="C5713" s="122" t="s">
        <v>2251</v>
      </c>
      <c r="D5713" s="122" t="s">
        <v>2110</v>
      </c>
      <c r="E5713" s="122">
        <v>103</v>
      </c>
      <c r="F5713" s="122">
        <v>1.9836343099999998E-3</v>
      </c>
      <c r="G5713" s="122">
        <v>1.9836343099999998E-3</v>
      </c>
      <c r="H5713" s="122">
        <v>1.9836343099999998E-3</v>
      </c>
      <c r="I5713" s="122">
        <v>2.4795416799999999E-3</v>
      </c>
      <c r="J5713" s="122">
        <v>2.72749617E-3</v>
      </c>
      <c r="K5713" s="122">
        <v>3.4275386599999999E-3</v>
      </c>
      <c r="L5713" s="122">
        <v>3.80615431E-3</v>
      </c>
      <c r="M5713" s="122">
        <v>4.0223435E-3</v>
      </c>
      <c r="N5713" s="122">
        <v>4.9321013699999998E-3</v>
      </c>
      <c r="O5713" s="122">
        <v>5.0048959100000004E-3</v>
      </c>
      <c r="P5713" s="122">
        <v>8.10329261E-3</v>
      </c>
      <c r="Q5713" s="122">
        <v>8.9771040100000005E-3</v>
      </c>
      <c r="R5713" s="122">
        <v>2.244277532E-2</v>
      </c>
      <c r="S5713" s="122">
        <v>2.1058706619999999E-2</v>
      </c>
      <c r="T5713" s="122">
        <v>2.1309819930000001E-2</v>
      </c>
      <c r="U5713" s="122">
        <v>1.862166572E-2</v>
      </c>
      <c r="V5713" s="122">
        <v>2.676920918E-2</v>
      </c>
      <c r="W5713" s="122">
        <v>2.0903707090000001E-2</v>
      </c>
      <c r="X5713" s="122">
        <v>2.1451519249999999E-2</v>
      </c>
      <c r="Y5713" s="122">
        <v>1.5738542120000001E-2</v>
      </c>
      <c r="Z5713" s="122">
        <v>1.5063406329999999E-2</v>
      </c>
      <c r="AA5713" s="122">
        <v>2.253989696E-2</v>
      </c>
      <c r="AB5713" s="122">
        <v>2.267849542E-2</v>
      </c>
      <c r="AC5713" s="122">
        <v>3.5525100800000002E-3</v>
      </c>
      <c r="AD5713" s="122">
        <v>1.070991642E-2</v>
      </c>
      <c r="AE5713" s="122">
        <v>7.8275736700000008E-3</v>
      </c>
      <c r="AF5713" s="122">
        <v>9.9013277299999994E-3</v>
      </c>
      <c r="AG5713" s="122">
        <v>1.074094112E-2</v>
      </c>
      <c r="AH5713" s="122">
        <v>1.1331059250000001E-2</v>
      </c>
      <c r="AI5713" s="122">
        <v>1.297682057E-2</v>
      </c>
      <c r="AJ5713" s="122">
        <v>1.424044195E-2</v>
      </c>
      <c r="AK5713" s="122">
        <v>1.8126695370000001E-2</v>
      </c>
      <c r="AL5713" s="122">
        <v>0</v>
      </c>
    </row>
    <row r="5714" spans="1:38" hidden="1" x14ac:dyDescent="0.25">
      <c r="A5714" s="122" t="s">
        <v>2038</v>
      </c>
      <c r="B5714" s="122">
        <v>1</v>
      </c>
      <c r="C5714" s="122" t="s">
        <v>2251</v>
      </c>
      <c r="D5714" s="122" t="s">
        <v>2111</v>
      </c>
      <c r="E5714" s="122">
        <v>103</v>
      </c>
      <c r="F5714" s="122">
        <v>0</v>
      </c>
      <c r="G5714" s="122">
        <v>0</v>
      </c>
      <c r="H5714" s="122">
        <v>0</v>
      </c>
      <c r="I5714" s="122">
        <v>0</v>
      </c>
      <c r="J5714" s="122">
        <v>0</v>
      </c>
      <c r="K5714" s="122">
        <v>0</v>
      </c>
      <c r="L5714" s="122">
        <v>0</v>
      </c>
      <c r="M5714" s="122">
        <v>0</v>
      </c>
      <c r="N5714" s="122">
        <v>0</v>
      </c>
      <c r="O5714" s="122">
        <v>0</v>
      </c>
      <c r="P5714" s="122">
        <v>0</v>
      </c>
      <c r="Q5714" s="122">
        <v>0</v>
      </c>
      <c r="R5714" s="122">
        <v>0</v>
      </c>
      <c r="S5714" s="122">
        <v>0</v>
      </c>
      <c r="T5714" s="122">
        <v>0</v>
      </c>
      <c r="U5714" s="122">
        <v>0</v>
      </c>
      <c r="V5714" s="122">
        <v>0</v>
      </c>
      <c r="W5714" s="122">
        <v>0</v>
      </c>
      <c r="X5714" s="122">
        <v>0</v>
      </c>
      <c r="Y5714" s="122">
        <v>0</v>
      </c>
      <c r="Z5714" s="122">
        <v>0</v>
      </c>
      <c r="AA5714" s="122">
        <v>0</v>
      </c>
      <c r="AB5714" s="122">
        <v>0</v>
      </c>
      <c r="AC5714" s="122">
        <v>0</v>
      </c>
      <c r="AD5714" s="122">
        <v>0</v>
      </c>
      <c r="AE5714" s="122">
        <v>0</v>
      </c>
      <c r="AF5714" s="122">
        <v>0</v>
      </c>
      <c r="AG5714" s="122">
        <v>0</v>
      </c>
      <c r="AH5714" s="122">
        <v>0</v>
      </c>
      <c r="AI5714" s="122">
        <v>0</v>
      </c>
      <c r="AJ5714" s="122">
        <v>0</v>
      </c>
      <c r="AK5714" s="122">
        <v>0</v>
      </c>
      <c r="AL5714" s="122">
        <v>0</v>
      </c>
    </row>
    <row r="5715" spans="1:38" hidden="1" x14ac:dyDescent="0.25">
      <c r="A5715" s="122" t="s">
        <v>2038</v>
      </c>
      <c r="B5715" s="122">
        <v>1</v>
      </c>
      <c r="C5715" s="122" t="s">
        <v>2251</v>
      </c>
      <c r="D5715" s="122" t="s">
        <v>2112</v>
      </c>
      <c r="E5715" s="122">
        <v>103</v>
      </c>
      <c r="F5715" s="122">
        <v>0</v>
      </c>
      <c r="G5715" s="122">
        <v>0</v>
      </c>
      <c r="H5715" s="122">
        <v>0</v>
      </c>
      <c r="I5715" s="122">
        <v>0</v>
      </c>
      <c r="J5715" s="122">
        <v>0</v>
      </c>
      <c r="K5715" s="122">
        <v>0</v>
      </c>
      <c r="L5715" s="122">
        <v>0</v>
      </c>
      <c r="M5715" s="122">
        <v>0</v>
      </c>
      <c r="N5715" s="122">
        <v>0</v>
      </c>
      <c r="O5715" s="122">
        <v>0</v>
      </c>
      <c r="P5715" s="122">
        <v>0</v>
      </c>
      <c r="Q5715" s="122">
        <v>0</v>
      </c>
      <c r="R5715" s="122">
        <v>0</v>
      </c>
      <c r="S5715" s="122">
        <v>0</v>
      </c>
      <c r="T5715" s="122">
        <v>0</v>
      </c>
      <c r="U5715" s="122">
        <v>0</v>
      </c>
      <c r="V5715" s="122">
        <v>0</v>
      </c>
      <c r="W5715" s="122">
        <v>0</v>
      </c>
      <c r="X5715" s="122">
        <v>0</v>
      </c>
      <c r="Y5715" s="122">
        <v>0</v>
      </c>
      <c r="Z5715" s="122">
        <v>0</v>
      </c>
      <c r="AA5715" s="122">
        <v>0</v>
      </c>
      <c r="AB5715" s="122">
        <v>0</v>
      </c>
      <c r="AC5715" s="122">
        <v>0</v>
      </c>
      <c r="AD5715" s="122">
        <v>0</v>
      </c>
      <c r="AE5715" s="122">
        <v>0</v>
      </c>
      <c r="AF5715" s="122">
        <v>0</v>
      </c>
      <c r="AG5715" s="122">
        <v>0</v>
      </c>
      <c r="AH5715" s="122">
        <v>0</v>
      </c>
      <c r="AI5715" s="122">
        <v>0</v>
      </c>
      <c r="AJ5715" s="122">
        <v>0</v>
      </c>
      <c r="AK5715" s="122">
        <v>0</v>
      </c>
      <c r="AL5715" s="122">
        <v>0</v>
      </c>
    </row>
    <row r="5716" spans="1:38" hidden="1" x14ac:dyDescent="0.25">
      <c r="A5716" s="122" t="s">
        <v>2038</v>
      </c>
      <c r="B5716" s="122">
        <v>1</v>
      </c>
      <c r="C5716" s="122" t="s">
        <v>2251</v>
      </c>
      <c r="D5716" s="122" t="s">
        <v>2113</v>
      </c>
      <c r="E5716" s="122">
        <v>103</v>
      </c>
      <c r="F5716" s="122">
        <v>5.8039437400000003E-3</v>
      </c>
      <c r="G5716" s="122">
        <v>5.8039437400000003E-3</v>
      </c>
      <c r="H5716" s="122">
        <v>5.8039437400000003E-3</v>
      </c>
      <c r="I5716" s="122">
        <v>7.2549304800000004E-3</v>
      </c>
      <c r="J5716" s="122">
        <v>7.9804238499999996E-3</v>
      </c>
      <c r="K5716" s="122">
        <v>1.0028685169999999E-2</v>
      </c>
      <c r="L5716" s="122">
        <v>1.11364827E-2</v>
      </c>
      <c r="M5716" s="122">
        <v>1.17690356E-2</v>
      </c>
      <c r="N5716" s="122">
        <v>1.4430909780000001E-2</v>
      </c>
      <c r="O5716" s="122">
        <v>1.464390151E-2</v>
      </c>
      <c r="P5716" s="122">
        <v>2.3709542640000001E-2</v>
      </c>
      <c r="Q5716" s="122">
        <v>2.6266241959999999E-2</v>
      </c>
      <c r="R5716" s="122">
        <v>6.5665654810000001E-2</v>
      </c>
      <c r="S5716" s="122">
        <v>6.1615987999999997E-2</v>
      </c>
      <c r="T5716" s="122">
        <v>6.2350719550000003E-2</v>
      </c>
      <c r="U5716" s="122">
        <v>5.44854107E-2</v>
      </c>
      <c r="V5716" s="122">
        <v>7.8324427929999996E-2</v>
      </c>
      <c r="W5716" s="122">
        <v>6.1162470320000002E-2</v>
      </c>
      <c r="X5716" s="122">
        <v>6.2765320309999997E-2</v>
      </c>
      <c r="Y5716" s="122">
        <v>3.8281712209999999E-2</v>
      </c>
      <c r="Z5716" s="122">
        <v>4.8986903280000001E-2</v>
      </c>
      <c r="AA5716" s="122">
        <v>2.1185212370000001E-2</v>
      </c>
      <c r="AB5716" s="122">
        <v>2.1315480689999999E-2</v>
      </c>
      <c r="AC5716" s="122">
        <v>2.7763965389999999E-2</v>
      </c>
      <c r="AD5716" s="122">
        <v>3.7519607439999998E-2</v>
      </c>
      <c r="AE5716" s="122">
        <v>4.8063053080000001E-2</v>
      </c>
      <c r="AF5716" s="122">
        <v>4.6906403319999998E-2</v>
      </c>
      <c r="AG5716" s="122">
        <v>3.5436892120000001E-2</v>
      </c>
      <c r="AH5716" s="122">
        <v>4.6170071430000001E-2</v>
      </c>
      <c r="AI5716" s="122">
        <v>3.8219049400000003E-2</v>
      </c>
      <c r="AJ5716" s="122">
        <v>6.6575119660000001E-2</v>
      </c>
      <c r="AK5716" s="122">
        <v>9.0129987989999993E-2</v>
      </c>
      <c r="AL5716" s="122">
        <v>0</v>
      </c>
    </row>
    <row r="5717" spans="1:38" hidden="1" x14ac:dyDescent="0.25">
      <c r="A5717" s="122" t="s">
        <v>2038</v>
      </c>
      <c r="B5717" s="122">
        <v>1</v>
      </c>
      <c r="C5717" s="122" t="s">
        <v>2251</v>
      </c>
      <c r="D5717" s="122" t="s">
        <v>2114</v>
      </c>
      <c r="E5717" s="122">
        <v>103</v>
      </c>
      <c r="F5717" s="122">
        <v>7.9002699999999992E-6</v>
      </c>
      <c r="G5717" s="122">
        <v>7.9002699999999992E-6</v>
      </c>
      <c r="H5717" s="122">
        <v>7.9002699999999992E-6</v>
      </c>
      <c r="I5717" s="122">
        <v>9.8741299999999996E-6</v>
      </c>
      <c r="J5717" s="122">
        <v>1.086267E-5</v>
      </c>
      <c r="K5717" s="122">
        <v>1.3649579999999999E-5</v>
      </c>
      <c r="L5717" s="122">
        <v>1.515815E-5</v>
      </c>
      <c r="M5717" s="122">
        <v>1.6019500000000001E-5</v>
      </c>
      <c r="N5717" s="122">
        <v>1.9641999999999999E-5</v>
      </c>
      <c r="O5717" s="122">
        <v>1.9931800000000001E-5</v>
      </c>
      <c r="P5717" s="122">
        <v>3.2270839999999999E-5</v>
      </c>
      <c r="Q5717" s="122">
        <v>3.5751660000000003E-5</v>
      </c>
      <c r="R5717" s="122">
        <v>8.9377540000000006E-5</v>
      </c>
      <c r="S5717" s="122">
        <v>8.3864900000000004E-5</v>
      </c>
      <c r="T5717" s="122">
        <v>8.4866320000000006E-5</v>
      </c>
      <c r="U5717" s="122">
        <v>7.4159819999999996E-5</v>
      </c>
      <c r="V5717" s="122">
        <v>1.0660776E-4</v>
      </c>
      <c r="W5717" s="122">
        <v>8.3248270000000005E-5</v>
      </c>
      <c r="X5717" s="122">
        <v>8.5429820000000001E-5</v>
      </c>
      <c r="Y5717" s="122">
        <v>6.727546E-5</v>
      </c>
      <c r="Z5717" s="122">
        <v>7.9155650000000002E-5</v>
      </c>
      <c r="AA5717" s="122">
        <v>1.96685489E-3</v>
      </c>
      <c r="AB5717" s="122">
        <v>1.9789492099999998E-3</v>
      </c>
      <c r="AC5717" s="122">
        <v>6.8180279999999994E-5</v>
      </c>
      <c r="AD5717" s="122">
        <v>2.1526343999999999E-4</v>
      </c>
      <c r="AE5717" s="122">
        <v>3.2204507999999998E-4</v>
      </c>
      <c r="AF5717" s="122">
        <v>4.6699498999999998E-4</v>
      </c>
      <c r="AG5717" s="122">
        <v>4.1694170000000001E-4</v>
      </c>
      <c r="AH5717" s="122">
        <v>1.76319472E-3</v>
      </c>
      <c r="AI5717" s="122">
        <v>4.1838587000000001E-4</v>
      </c>
      <c r="AJ5717" s="122">
        <v>4.6926508999999998E-4</v>
      </c>
      <c r="AK5717" s="122">
        <v>4.6116195999999998E-4</v>
      </c>
      <c r="AL5717" s="122">
        <v>0</v>
      </c>
    </row>
    <row r="5718" spans="1:38" hidden="1" x14ac:dyDescent="0.25">
      <c r="A5718" s="122" t="s">
        <v>2038</v>
      </c>
      <c r="B5718" s="122">
        <v>1</v>
      </c>
      <c r="C5718" s="122" t="s">
        <v>2251</v>
      </c>
      <c r="D5718" s="122" t="s">
        <v>2136</v>
      </c>
      <c r="E5718" s="122">
        <v>103</v>
      </c>
      <c r="F5718" s="122">
        <v>0</v>
      </c>
      <c r="G5718" s="122">
        <v>0</v>
      </c>
      <c r="H5718" s="122">
        <v>0</v>
      </c>
      <c r="I5718" s="122">
        <v>0</v>
      </c>
      <c r="J5718" s="122">
        <v>0</v>
      </c>
      <c r="K5718" s="122">
        <v>0</v>
      </c>
      <c r="L5718" s="122">
        <v>0</v>
      </c>
      <c r="M5718" s="122">
        <v>0</v>
      </c>
      <c r="N5718" s="122">
        <v>0</v>
      </c>
      <c r="O5718" s="122">
        <v>0</v>
      </c>
      <c r="P5718" s="122">
        <v>0</v>
      </c>
      <c r="Q5718" s="122">
        <v>0</v>
      </c>
      <c r="R5718" s="122">
        <v>0</v>
      </c>
      <c r="S5718" s="122">
        <v>0</v>
      </c>
      <c r="T5718" s="122">
        <v>0</v>
      </c>
      <c r="U5718" s="122">
        <v>0</v>
      </c>
      <c r="V5718" s="122">
        <v>0</v>
      </c>
      <c r="W5718" s="122">
        <v>0</v>
      </c>
      <c r="X5718" s="122">
        <v>0</v>
      </c>
      <c r="Y5718" s="122">
        <v>0</v>
      </c>
      <c r="Z5718" s="122">
        <v>0</v>
      </c>
      <c r="AA5718" s="122">
        <v>0</v>
      </c>
      <c r="AB5718" s="122">
        <v>0</v>
      </c>
      <c r="AC5718" s="122">
        <v>0</v>
      </c>
      <c r="AD5718" s="122">
        <v>0</v>
      </c>
      <c r="AE5718" s="122">
        <v>0</v>
      </c>
      <c r="AF5718" s="122">
        <v>0</v>
      </c>
      <c r="AG5718" s="122">
        <v>0</v>
      </c>
      <c r="AH5718" s="122">
        <v>0</v>
      </c>
      <c r="AI5718" s="122">
        <v>0</v>
      </c>
      <c r="AJ5718" s="122">
        <v>0</v>
      </c>
      <c r="AK5718" s="122">
        <v>0</v>
      </c>
      <c r="AL5718" s="122">
        <v>0</v>
      </c>
    </row>
    <row r="5719" spans="1:38" hidden="1" x14ac:dyDescent="0.25">
      <c r="A5719" s="122" t="s">
        <v>2038</v>
      </c>
      <c r="B5719" s="122">
        <v>1</v>
      </c>
      <c r="C5719" s="122" t="s">
        <v>2251</v>
      </c>
      <c r="D5719" s="122" t="s">
        <v>2170</v>
      </c>
      <c r="E5719" s="122">
        <v>103</v>
      </c>
      <c r="F5719" s="122">
        <v>0</v>
      </c>
      <c r="G5719" s="122">
        <v>0</v>
      </c>
      <c r="H5719" s="122">
        <v>0</v>
      </c>
      <c r="I5719" s="122">
        <v>0</v>
      </c>
      <c r="J5719" s="122">
        <v>0</v>
      </c>
      <c r="K5719" s="122">
        <v>0</v>
      </c>
      <c r="L5719" s="122">
        <v>0</v>
      </c>
      <c r="M5719" s="122">
        <v>0</v>
      </c>
      <c r="N5719" s="122">
        <v>0</v>
      </c>
      <c r="O5719" s="122">
        <v>0</v>
      </c>
      <c r="P5719" s="122">
        <v>0</v>
      </c>
      <c r="Q5719" s="122">
        <v>0</v>
      </c>
      <c r="R5719" s="122">
        <v>0</v>
      </c>
      <c r="S5719" s="122">
        <v>0</v>
      </c>
      <c r="T5719" s="122">
        <v>0</v>
      </c>
      <c r="U5719" s="122">
        <v>0</v>
      </c>
      <c r="V5719" s="122">
        <v>0</v>
      </c>
      <c r="W5719" s="122">
        <v>0</v>
      </c>
      <c r="X5719" s="122">
        <v>0</v>
      </c>
      <c r="Y5719" s="122">
        <v>0</v>
      </c>
      <c r="Z5719" s="122">
        <v>0</v>
      </c>
      <c r="AA5719" s="122">
        <v>0</v>
      </c>
      <c r="AB5719" s="122">
        <v>0</v>
      </c>
      <c r="AC5719" s="122">
        <v>0</v>
      </c>
      <c r="AD5719" s="122">
        <v>0</v>
      </c>
      <c r="AE5719" s="122">
        <v>0</v>
      </c>
      <c r="AF5719" s="122">
        <v>0</v>
      </c>
      <c r="AG5719" s="122">
        <v>0</v>
      </c>
      <c r="AH5719" s="122">
        <v>0</v>
      </c>
      <c r="AI5719" s="122">
        <v>0</v>
      </c>
      <c r="AJ5719" s="122">
        <v>0</v>
      </c>
      <c r="AK5719" s="122">
        <v>0</v>
      </c>
      <c r="AL5719" s="122">
        <v>0</v>
      </c>
    </row>
    <row r="5720" spans="1:38" hidden="1" x14ac:dyDescent="0.25">
      <c r="A5720" s="122" t="s">
        <v>2038</v>
      </c>
      <c r="B5720" s="122">
        <v>1</v>
      </c>
      <c r="C5720" s="122" t="s">
        <v>2251</v>
      </c>
      <c r="D5720" s="122" t="s">
        <v>2115</v>
      </c>
      <c r="E5720" s="122">
        <v>103</v>
      </c>
      <c r="F5720" s="122">
        <v>0</v>
      </c>
      <c r="G5720" s="122">
        <v>0</v>
      </c>
      <c r="H5720" s="122">
        <v>0</v>
      </c>
      <c r="I5720" s="122">
        <v>0</v>
      </c>
      <c r="J5720" s="122">
        <v>0</v>
      </c>
      <c r="K5720" s="122">
        <v>0</v>
      </c>
      <c r="L5720" s="122">
        <v>0</v>
      </c>
      <c r="M5720" s="122">
        <v>0</v>
      </c>
      <c r="N5720" s="122">
        <v>0</v>
      </c>
      <c r="O5720" s="122">
        <v>0</v>
      </c>
      <c r="P5720" s="122">
        <v>0</v>
      </c>
      <c r="Q5720" s="122">
        <v>0</v>
      </c>
      <c r="R5720" s="122">
        <v>0</v>
      </c>
      <c r="S5720" s="122">
        <v>0</v>
      </c>
      <c r="T5720" s="122">
        <v>0</v>
      </c>
      <c r="U5720" s="122">
        <v>0</v>
      </c>
      <c r="V5720" s="122">
        <v>0</v>
      </c>
      <c r="W5720" s="122">
        <v>0</v>
      </c>
      <c r="X5720" s="122">
        <v>0</v>
      </c>
      <c r="Y5720" s="122">
        <v>0</v>
      </c>
      <c r="Z5720" s="122">
        <v>0</v>
      </c>
      <c r="AA5720" s="122">
        <v>0</v>
      </c>
      <c r="AB5720" s="122">
        <v>0</v>
      </c>
      <c r="AC5720" s="122">
        <v>0</v>
      </c>
      <c r="AD5720" s="122">
        <v>0</v>
      </c>
      <c r="AE5720" s="122">
        <v>0</v>
      </c>
      <c r="AF5720" s="122">
        <v>0</v>
      </c>
      <c r="AG5720" s="122">
        <v>0</v>
      </c>
      <c r="AH5720" s="122">
        <v>0</v>
      </c>
      <c r="AI5720" s="122">
        <v>0</v>
      </c>
      <c r="AJ5720" s="122">
        <v>0</v>
      </c>
      <c r="AK5720" s="122">
        <v>0</v>
      </c>
      <c r="AL5720" s="122">
        <v>0</v>
      </c>
    </row>
    <row r="5721" spans="1:38" hidden="1" x14ac:dyDescent="0.25">
      <c r="A5721" s="122" t="s">
        <v>2038</v>
      </c>
      <c r="B5721" s="122">
        <v>1</v>
      </c>
      <c r="C5721" s="122" t="s">
        <v>2251</v>
      </c>
      <c r="D5721" s="122" t="s">
        <v>2116</v>
      </c>
      <c r="E5721" s="122">
        <v>103</v>
      </c>
      <c r="F5721" s="122">
        <v>0</v>
      </c>
      <c r="G5721" s="122">
        <v>0</v>
      </c>
      <c r="H5721" s="122">
        <v>0</v>
      </c>
      <c r="I5721" s="122">
        <v>0</v>
      </c>
      <c r="J5721" s="122">
        <v>0</v>
      </c>
      <c r="K5721" s="122">
        <v>0</v>
      </c>
      <c r="L5721" s="122">
        <v>0</v>
      </c>
      <c r="M5721" s="122">
        <v>0</v>
      </c>
      <c r="N5721" s="122">
        <v>0</v>
      </c>
      <c r="O5721" s="122">
        <v>0</v>
      </c>
      <c r="P5721" s="122">
        <v>0</v>
      </c>
      <c r="Q5721" s="122">
        <v>0</v>
      </c>
      <c r="R5721" s="122">
        <v>0</v>
      </c>
      <c r="S5721" s="122">
        <v>0</v>
      </c>
      <c r="T5721" s="122">
        <v>0</v>
      </c>
      <c r="U5721" s="122">
        <v>0</v>
      </c>
      <c r="V5721" s="122">
        <v>0</v>
      </c>
      <c r="W5721" s="122">
        <v>0</v>
      </c>
      <c r="X5721" s="122">
        <v>0</v>
      </c>
      <c r="Y5721" s="122">
        <v>0</v>
      </c>
      <c r="Z5721" s="122">
        <v>0</v>
      </c>
      <c r="AA5721" s="122">
        <v>6.8783224999999996E-4</v>
      </c>
      <c r="AB5721" s="122">
        <v>6.9206172000000005E-4</v>
      </c>
      <c r="AC5721" s="122">
        <v>2.3844100000000001E-5</v>
      </c>
      <c r="AD5721" s="122">
        <v>4.597355E-5</v>
      </c>
      <c r="AE5721" s="122">
        <v>0</v>
      </c>
      <c r="AF5721" s="122">
        <v>0</v>
      </c>
      <c r="AG5721" s="122">
        <v>0</v>
      </c>
      <c r="AH5721" s="122">
        <v>0</v>
      </c>
      <c r="AI5721" s="122">
        <v>0</v>
      </c>
      <c r="AJ5721" s="122">
        <v>0</v>
      </c>
      <c r="AK5721" s="122">
        <v>0</v>
      </c>
      <c r="AL5721" s="122">
        <v>0</v>
      </c>
    </row>
    <row r="5722" spans="1:38" hidden="1" x14ac:dyDescent="0.25">
      <c r="A5722" s="122" t="s">
        <v>2038</v>
      </c>
      <c r="B5722" s="122">
        <v>1</v>
      </c>
      <c r="C5722" s="122" t="s">
        <v>2251</v>
      </c>
      <c r="D5722" s="122" t="s">
        <v>2117</v>
      </c>
      <c r="E5722" s="122">
        <v>103</v>
      </c>
      <c r="F5722" s="122">
        <v>0</v>
      </c>
      <c r="G5722" s="122">
        <v>0</v>
      </c>
      <c r="H5722" s="122">
        <v>0</v>
      </c>
      <c r="I5722" s="122">
        <v>0</v>
      </c>
      <c r="J5722" s="122">
        <v>0</v>
      </c>
      <c r="K5722" s="122">
        <v>0</v>
      </c>
      <c r="L5722" s="122">
        <v>0</v>
      </c>
      <c r="M5722" s="122">
        <v>0</v>
      </c>
      <c r="N5722" s="122">
        <v>0</v>
      </c>
      <c r="O5722" s="122">
        <v>0</v>
      </c>
      <c r="P5722" s="122">
        <v>0</v>
      </c>
      <c r="Q5722" s="122">
        <v>0</v>
      </c>
      <c r="R5722" s="122">
        <v>0</v>
      </c>
      <c r="S5722" s="122">
        <v>0</v>
      </c>
      <c r="T5722" s="122">
        <v>0</v>
      </c>
      <c r="U5722" s="122">
        <v>0</v>
      </c>
      <c r="V5722" s="122">
        <v>0</v>
      </c>
      <c r="W5722" s="122">
        <v>0</v>
      </c>
      <c r="X5722" s="122">
        <v>0</v>
      </c>
      <c r="Y5722" s="122">
        <v>0</v>
      </c>
      <c r="Z5722" s="122">
        <v>0</v>
      </c>
      <c r="AA5722" s="122">
        <v>0</v>
      </c>
      <c r="AB5722" s="122">
        <v>0</v>
      </c>
      <c r="AC5722" s="122">
        <v>0</v>
      </c>
      <c r="AD5722" s="122">
        <v>0</v>
      </c>
      <c r="AE5722" s="122">
        <v>0</v>
      </c>
      <c r="AF5722" s="122">
        <v>0</v>
      </c>
      <c r="AG5722" s="122">
        <v>0</v>
      </c>
      <c r="AH5722" s="122">
        <v>0</v>
      </c>
      <c r="AI5722" s="122">
        <v>0</v>
      </c>
      <c r="AJ5722" s="122">
        <v>0</v>
      </c>
      <c r="AK5722" s="122">
        <v>0</v>
      </c>
      <c r="AL5722" s="122">
        <v>0</v>
      </c>
    </row>
    <row r="5723" spans="1:38" hidden="1" x14ac:dyDescent="0.25">
      <c r="A5723" s="122" t="s">
        <v>2038</v>
      </c>
      <c r="B5723" s="122">
        <v>1</v>
      </c>
      <c r="C5723" s="122" t="s">
        <v>2251</v>
      </c>
      <c r="D5723" s="122" t="s">
        <v>2118</v>
      </c>
      <c r="E5723" s="122">
        <v>103</v>
      </c>
      <c r="F5723" s="122">
        <v>0</v>
      </c>
      <c r="G5723" s="122">
        <v>0</v>
      </c>
      <c r="H5723" s="122">
        <v>0</v>
      </c>
      <c r="I5723" s="122">
        <v>0</v>
      </c>
      <c r="J5723" s="122">
        <v>0</v>
      </c>
      <c r="K5723" s="122">
        <v>0</v>
      </c>
      <c r="L5723" s="122">
        <v>0</v>
      </c>
      <c r="M5723" s="122">
        <v>0</v>
      </c>
      <c r="N5723" s="122">
        <v>0</v>
      </c>
      <c r="O5723" s="122">
        <v>0</v>
      </c>
      <c r="P5723" s="122">
        <v>0</v>
      </c>
      <c r="Q5723" s="122">
        <v>0</v>
      </c>
      <c r="R5723" s="122">
        <v>0</v>
      </c>
      <c r="S5723" s="122">
        <v>0</v>
      </c>
      <c r="T5723" s="122">
        <v>0</v>
      </c>
      <c r="U5723" s="122">
        <v>0</v>
      </c>
      <c r="V5723" s="122">
        <v>0</v>
      </c>
      <c r="W5723" s="122">
        <v>0</v>
      </c>
      <c r="X5723" s="122">
        <v>0</v>
      </c>
      <c r="Y5723" s="122">
        <v>0</v>
      </c>
      <c r="Z5723" s="122">
        <v>0</v>
      </c>
      <c r="AA5723" s="122">
        <v>0</v>
      </c>
      <c r="AB5723" s="122">
        <v>0</v>
      </c>
      <c r="AC5723" s="122">
        <v>0</v>
      </c>
      <c r="AD5723" s="122">
        <v>0</v>
      </c>
      <c r="AE5723" s="122">
        <v>0</v>
      </c>
      <c r="AF5723" s="122">
        <v>0</v>
      </c>
      <c r="AG5723" s="122">
        <v>0</v>
      </c>
      <c r="AH5723" s="122">
        <v>0</v>
      </c>
      <c r="AI5723" s="122">
        <v>0</v>
      </c>
      <c r="AJ5723" s="122">
        <v>0</v>
      </c>
      <c r="AK5723" s="122">
        <v>0</v>
      </c>
      <c r="AL5723" s="122">
        <v>0</v>
      </c>
    </row>
    <row r="5724" spans="1:38" hidden="1" x14ac:dyDescent="0.25">
      <c r="A5724" s="122" t="s">
        <v>2038</v>
      </c>
      <c r="B5724" s="122">
        <v>1</v>
      </c>
      <c r="C5724" s="122" t="s">
        <v>2251</v>
      </c>
      <c r="D5724" s="122" t="s">
        <v>2119</v>
      </c>
      <c r="E5724" s="122">
        <v>103</v>
      </c>
      <c r="F5724" s="122">
        <v>1.010951683E-2</v>
      </c>
      <c r="G5724" s="122">
        <v>1.010951683E-2</v>
      </c>
      <c r="H5724" s="122">
        <v>1.010951683E-2</v>
      </c>
      <c r="I5724" s="122">
        <v>1.263689483E-2</v>
      </c>
      <c r="J5724" s="122">
        <v>1.390058544E-2</v>
      </c>
      <c r="K5724" s="122">
        <v>1.746831968E-2</v>
      </c>
      <c r="L5724" s="122">
        <v>1.9397920780000001E-2</v>
      </c>
      <c r="M5724" s="122">
        <v>2.0499724279999999E-2</v>
      </c>
      <c r="N5724" s="122">
        <v>2.5136269900000001E-2</v>
      </c>
      <c r="O5724" s="122">
        <v>2.5507268640000001E-2</v>
      </c>
      <c r="P5724" s="122">
        <v>4.1298124489999997E-2</v>
      </c>
      <c r="Q5724" s="122">
        <v>4.5751473039999997E-2</v>
      </c>
      <c r="R5724" s="122">
        <v>0.11437876953999999</v>
      </c>
      <c r="S5724" s="122">
        <v>0.10732491517999999</v>
      </c>
      <c r="T5724" s="122">
        <v>0.10860469935</v>
      </c>
      <c r="U5724" s="122">
        <v>9.490462492E-2</v>
      </c>
      <c r="V5724" s="122">
        <v>0.13642827177</v>
      </c>
      <c r="W5724" s="122">
        <v>0.10653496385</v>
      </c>
      <c r="X5724" s="122">
        <v>0.10932686485</v>
      </c>
      <c r="Y5724" s="122">
        <v>9.2680749630000003E-2</v>
      </c>
      <c r="Z5724" s="122">
        <v>0.10604331171</v>
      </c>
      <c r="AA5724" s="122">
        <v>0.13655434121000001</v>
      </c>
      <c r="AB5724" s="122">
        <v>0.13739402221999999</v>
      </c>
      <c r="AC5724" s="122">
        <v>0.14598123414</v>
      </c>
      <c r="AD5724" s="122">
        <v>0.18491611047000001</v>
      </c>
      <c r="AE5724" s="122">
        <v>0.19081935256999999</v>
      </c>
      <c r="AF5724" s="122">
        <v>0.23715740818</v>
      </c>
      <c r="AG5724" s="122">
        <v>0.23552194764000001</v>
      </c>
      <c r="AH5724" s="122">
        <v>0.25086577089000001</v>
      </c>
      <c r="AI5724" s="122">
        <v>0.23744360661</v>
      </c>
      <c r="AJ5724" s="122">
        <v>0.26331952338999998</v>
      </c>
      <c r="AK5724" s="122">
        <v>0.29212933673000002</v>
      </c>
      <c r="AL5724" s="122">
        <v>0</v>
      </c>
    </row>
    <row r="5725" spans="1:38" hidden="1" x14ac:dyDescent="0.25">
      <c r="A5725" s="122" t="s">
        <v>2038</v>
      </c>
      <c r="B5725" s="122">
        <v>1</v>
      </c>
      <c r="C5725" s="122" t="s">
        <v>2251</v>
      </c>
      <c r="D5725" s="122" t="s">
        <v>2120</v>
      </c>
      <c r="E5725" s="122">
        <v>103</v>
      </c>
      <c r="F5725" s="122">
        <v>2.1649251400000001E-3</v>
      </c>
      <c r="G5725" s="122">
        <v>2.1649251400000001E-3</v>
      </c>
      <c r="H5725" s="122">
        <v>2.1649251400000001E-3</v>
      </c>
      <c r="I5725" s="122">
        <v>2.7061572300000002E-3</v>
      </c>
      <c r="J5725" s="122">
        <v>2.9767724700000002E-3</v>
      </c>
      <c r="K5725" s="122">
        <v>3.7407931399999999E-3</v>
      </c>
      <c r="L5725" s="122">
        <v>4.15401252E-3</v>
      </c>
      <c r="M5725" s="122">
        <v>4.3899612400000003E-3</v>
      </c>
      <c r="N5725" s="122">
        <v>5.3828643399999997E-3</v>
      </c>
      <c r="O5725" s="122">
        <v>5.4623130099999999E-3</v>
      </c>
      <c r="P5725" s="122">
        <v>8.8438829499999996E-3</v>
      </c>
      <c r="Q5725" s="122">
        <v>9.7975551800000005E-3</v>
      </c>
      <c r="R5725" s="122">
        <v>2.4493905659999999E-2</v>
      </c>
      <c r="S5725" s="122">
        <v>2.2983342479999998E-2</v>
      </c>
      <c r="T5725" s="122">
        <v>2.325740473E-2</v>
      </c>
      <c r="U5725" s="122">
        <v>2.0323569350000001E-2</v>
      </c>
      <c r="V5725" s="122">
        <v>2.9215747470000001E-2</v>
      </c>
      <c r="W5725" s="122">
        <v>2.2814174949999998E-2</v>
      </c>
      <c r="X5725" s="122">
        <v>2.3412053280000001E-2</v>
      </c>
      <c r="Y5725" s="122">
        <v>1.8815408289999998E-2</v>
      </c>
      <c r="Z5725" s="122">
        <v>2.2138055449999999E-2</v>
      </c>
      <c r="AA5725" s="122">
        <v>0</v>
      </c>
      <c r="AB5725" s="122">
        <v>0</v>
      </c>
      <c r="AC5725" s="122">
        <v>8.4157718749999999E-2</v>
      </c>
      <c r="AD5725" s="122">
        <v>4.5928469999999999E-2</v>
      </c>
      <c r="AE5725" s="122">
        <v>5.9573220000000003E-2</v>
      </c>
      <c r="AF5725" s="122">
        <v>4.887589539E-2</v>
      </c>
      <c r="AG5725" s="122">
        <v>5.1146480000000001E-2</v>
      </c>
      <c r="AH5725" s="122">
        <v>3.5781538379999998E-2</v>
      </c>
      <c r="AI5725" s="122">
        <v>4.9421439060000003E-2</v>
      </c>
      <c r="AJ5725" s="122">
        <v>2.595156102E-2</v>
      </c>
      <c r="AK5725" s="122">
        <v>1.9256606249999999E-2</v>
      </c>
      <c r="AL5725" s="122">
        <v>0</v>
      </c>
    </row>
    <row r="5726" spans="1:38" hidden="1" x14ac:dyDescent="0.25">
      <c r="A5726" s="122" t="s">
        <v>2038</v>
      </c>
      <c r="B5726" s="122">
        <v>1</v>
      </c>
      <c r="C5726" s="122" t="s">
        <v>2251</v>
      </c>
      <c r="D5726" s="122" t="s">
        <v>2121</v>
      </c>
      <c r="E5726" s="122">
        <v>103</v>
      </c>
      <c r="F5726" s="122">
        <v>4.0567669099999997E-3</v>
      </c>
      <c r="G5726" s="122">
        <v>4.0567669099999997E-3</v>
      </c>
      <c r="H5726" s="122">
        <v>4.0567669099999997E-3</v>
      </c>
      <c r="I5726" s="122">
        <v>5.0709590399999997E-3</v>
      </c>
      <c r="J5726" s="122">
        <v>5.5780543000000004E-3</v>
      </c>
      <c r="K5726" s="122">
        <v>7.0097226500000004E-3</v>
      </c>
      <c r="L5726" s="122">
        <v>7.7840360500000001E-3</v>
      </c>
      <c r="M5726" s="122">
        <v>8.2261710299999999E-3</v>
      </c>
      <c r="N5726" s="122">
        <v>1.0086733719999999E-2</v>
      </c>
      <c r="O5726" s="122">
        <v>1.02356072E-2</v>
      </c>
      <c r="P5726" s="122">
        <v>1.6572195290000001E-2</v>
      </c>
      <c r="Q5726" s="122">
        <v>1.8359242160000001E-2</v>
      </c>
      <c r="R5726" s="122">
        <v>4.5898142429999997E-2</v>
      </c>
      <c r="S5726" s="122">
        <v>4.3067557960000002E-2</v>
      </c>
      <c r="T5726" s="122">
        <v>4.3581112540000001E-2</v>
      </c>
      <c r="U5726" s="122">
        <v>3.8083517990000003E-2</v>
      </c>
      <c r="V5726" s="122">
        <v>5.474621138E-2</v>
      </c>
      <c r="W5726" s="122">
        <v>4.2750565060000002E-2</v>
      </c>
      <c r="X5726" s="122">
        <v>4.3870904490000001E-2</v>
      </c>
      <c r="Y5726" s="122">
        <v>2.185838557E-2</v>
      </c>
      <c r="Z5726" s="122">
        <v>2.0147767010000001E-2</v>
      </c>
      <c r="AA5726" s="122">
        <v>2.824614751E-2</v>
      </c>
      <c r="AB5726" s="122">
        <v>2.8419834309999999E-2</v>
      </c>
      <c r="AC5726" s="122">
        <v>7.5145756630000005E-2</v>
      </c>
      <c r="AD5726" s="122">
        <v>4.4237387179999997E-2</v>
      </c>
      <c r="AE5726" s="122">
        <v>4.9299962949999998E-2</v>
      </c>
      <c r="AF5726" s="122">
        <v>4.7057213629999997E-2</v>
      </c>
      <c r="AG5726" s="122">
        <v>4.3919322019999998E-2</v>
      </c>
      <c r="AH5726" s="122">
        <v>4.5585546439999999E-2</v>
      </c>
      <c r="AI5726" s="122">
        <v>4.5139830819999997E-2</v>
      </c>
      <c r="AJ5726" s="122">
        <v>3.7798976249999998E-2</v>
      </c>
      <c r="AK5726" s="122">
        <v>3.8076137750000003E-2</v>
      </c>
      <c r="AL5726" s="122">
        <v>0</v>
      </c>
    </row>
    <row r="5727" spans="1:38" hidden="1" x14ac:dyDescent="0.25">
      <c r="A5727" s="122" t="s">
        <v>2038</v>
      </c>
      <c r="B5727" s="122">
        <v>1</v>
      </c>
      <c r="C5727" s="122" t="s">
        <v>2251</v>
      </c>
      <c r="D5727" s="122" t="s">
        <v>2138</v>
      </c>
      <c r="E5727" s="122">
        <v>103</v>
      </c>
      <c r="F5727" s="122">
        <v>0</v>
      </c>
      <c r="G5727" s="122">
        <v>0</v>
      </c>
      <c r="H5727" s="122">
        <v>0</v>
      </c>
      <c r="I5727" s="122">
        <v>0</v>
      </c>
      <c r="J5727" s="122">
        <v>0</v>
      </c>
      <c r="K5727" s="122">
        <v>0</v>
      </c>
      <c r="L5727" s="122">
        <v>0</v>
      </c>
      <c r="M5727" s="122">
        <v>0</v>
      </c>
      <c r="N5727" s="122">
        <v>0</v>
      </c>
      <c r="O5727" s="122">
        <v>0</v>
      </c>
      <c r="P5727" s="122">
        <v>0</v>
      </c>
      <c r="Q5727" s="122">
        <v>0</v>
      </c>
      <c r="R5727" s="122">
        <v>0</v>
      </c>
      <c r="S5727" s="122">
        <v>0</v>
      </c>
      <c r="T5727" s="122">
        <v>0</v>
      </c>
      <c r="U5727" s="122">
        <v>0</v>
      </c>
      <c r="V5727" s="122">
        <v>0</v>
      </c>
      <c r="W5727" s="122">
        <v>0</v>
      </c>
      <c r="X5727" s="122">
        <v>0</v>
      </c>
      <c r="Y5727" s="122">
        <v>0</v>
      </c>
      <c r="Z5727" s="122">
        <v>0</v>
      </c>
      <c r="AA5727" s="122">
        <v>0</v>
      </c>
      <c r="AB5727" s="122">
        <v>0</v>
      </c>
      <c r="AC5727" s="122">
        <v>0</v>
      </c>
      <c r="AD5727" s="122">
        <v>0</v>
      </c>
      <c r="AE5727" s="122">
        <v>0</v>
      </c>
      <c r="AF5727" s="122">
        <v>0</v>
      </c>
      <c r="AG5727" s="122">
        <v>0</v>
      </c>
      <c r="AH5727" s="122">
        <v>0</v>
      </c>
      <c r="AI5727" s="122">
        <v>0</v>
      </c>
      <c r="AJ5727" s="122">
        <v>0</v>
      </c>
      <c r="AK5727" s="122">
        <v>0</v>
      </c>
      <c r="AL5727" s="122">
        <v>0</v>
      </c>
    </row>
    <row r="5728" spans="1:38" hidden="1" x14ac:dyDescent="0.25">
      <c r="A5728" s="122" t="s">
        <v>2038</v>
      </c>
      <c r="B5728" s="122">
        <v>1</v>
      </c>
      <c r="C5728" s="122" t="s">
        <v>2251</v>
      </c>
      <c r="D5728" s="122" t="s">
        <v>2122</v>
      </c>
      <c r="E5728" s="122">
        <v>103</v>
      </c>
      <c r="F5728" s="122">
        <v>1.9607175700000002E-3</v>
      </c>
      <c r="G5728" s="122">
        <v>1.9607175700000002E-3</v>
      </c>
      <c r="H5728" s="122">
        <v>1.9607175700000002E-3</v>
      </c>
      <c r="I5728" s="122">
        <v>2.4508965600000001E-3</v>
      </c>
      <c r="J5728" s="122">
        <v>2.6959868600000001E-3</v>
      </c>
      <c r="K5728" s="122">
        <v>3.3879407100000001E-3</v>
      </c>
      <c r="L5728" s="122">
        <v>3.7621819899999998E-3</v>
      </c>
      <c r="M5728" s="122">
        <v>3.9758740699999996E-3</v>
      </c>
      <c r="N5728" s="122">
        <v>4.8751218599999997E-3</v>
      </c>
      <c r="O5728" s="122">
        <v>4.94707598E-3</v>
      </c>
      <c r="P5728" s="122">
        <v>8.0096759400000005E-3</v>
      </c>
      <c r="Q5728" s="122">
        <v>8.87339264E-3</v>
      </c>
      <c r="R5728" s="122">
        <v>2.2183497699999999E-2</v>
      </c>
      <c r="S5728" s="122">
        <v>2.0815417910000002E-2</v>
      </c>
      <c r="T5728" s="122">
        <v>2.106363E-2</v>
      </c>
      <c r="U5728" s="122">
        <v>1.8406532690000001E-2</v>
      </c>
      <c r="V5728" s="122">
        <v>2.6459947500000001E-2</v>
      </c>
      <c r="W5728" s="122">
        <v>2.06622087E-2</v>
      </c>
      <c r="X5728" s="122">
        <v>2.1203691949999999E-2</v>
      </c>
      <c r="Y5728" s="122">
        <v>1.6697897650000001E-2</v>
      </c>
      <c r="Z5728" s="122">
        <v>1.964660943E-2</v>
      </c>
      <c r="AA5728" s="122">
        <v>0</v>
      </c>
      <c r="AB5728" s="122">
        <v>0</v>
      </c>
      <c r="AC5728" s="122">
        <v>2.068045E-2</v>
      </c>
      <c r="AD5728" s="122">
        <v>2.4911530000000001E-2</v>
      </c>
      <c r="AE5728" s="122">
        <v>3.8675420000000002E-2</v>
      </c>
      <c r="AF5728" s="122">
        <v>3.9979519999999998E-2</v>
      </c>
      <c r="AG5728" s="122">
        <v>4.4017399999999998E-2</v>
      </c>
      <c r="AH5728" s="122">
        <v>4.354889E-2</v>
      </c>
      <c r="AI5728" s="122">
        <v>4.245409E-2</v>
      </c>
      <c r="AJ5728" s="122">
        <v>4.5598420000000001E-2</v>
      </c>
      <c r="AK5728" s="122">
        <v>4.5722390000000002E-2</v>
      </c>
      <c r="AL5728" s="122">
        <v>0</v>
      </c>
    </row>
    <row r="5729" spans="1:38" hidden="1" x14ac:dyDescent="0.25">
      <c r="A5729" s="122" t="s">
        <v>2038</v>
      </c>
      <c r="B5729" s="122">
        <v>1</v>
      </c>
      <c r="C5729" s="122" t="s">
        <v>2251</v>
      </c>
      <c r="D5729" s="122" t="s">
        <v>2123</v>
      </c>
      <c r="E5729" s="122">
        <v>103</v>
      </c>
      <c r="F5729" s="122">
        <v>9.1733774999999999E-4</v>
      </c>
      <c r="G5729" s="122">
        <v>9.1733774999999999E-4</v>
      </c>
      <c r="H5729" s="122">
        <v>9.1733774999999999E-4</v>
      </c>
      <c r="I5729" s="122">
        <v>1.1466725900000001E-3</v>
      </c>
      <c r="J5729" s="122">
        <v>1.2613400100000001E-3</v>
      </c>
      <c r="K5729" s="122">
        <v>1.5850771999999999E-3</v>
      </c>
      <c r="L5729" s="122">
        <v>1.7601695300000001E-3</v>
      </c>
      <c r="M5729" s="122">
        <v>1.86014731E-3</v>
      </c>
      <c r="N5729" s="122">
        <v>2.2808676800000001E-3</v>
      </c>
      <c r="O5729" s="122">
        <v>2.3145311700000001E-3</v>
      </c>
      <c r="P5729" s="122">
        <v>3.7473957500000002E-3</v>
      </c>
      <c r="Q5729" s="122">
        <v>4.1514928699999997E-3</v>
      </c>
      <c r="R5729" s="122">
        <v>1.037873942E-2</v>
      </c>
      <c r="S5729" s="122">
        <v>9.7386726500000003E-3</v>
      </c>
      <c r="T5729" s="122">
        <v>9.8548003400000007E-3</v>
      </c>
      <c r="U5729" s="122">
        <v>8.6116533299999999E-3</v>
      </c>
      <c r="V5729" s="122">
        <v>1.2379513789999999E-2</v>
      </c>
      <c r="W5729" s="122">
        <v>9.6669922299999992E-3</v>
      </c>
      <c r="X5729" s="122">
        <v>9.9203289499999996E-3</v>
      </c>
      <c r="Y5729" s="122">
        <v>7.9711937200000003E-3</v>
      </c>
      <c r="Z5729" s="122">
        <v>9.4785787600000001E-3</v>
      </c>
      <c r="AA5729" s="122">
        <v>5.7777909000000002E-4</v>
      </c>
      <c r="AB5729" s="122">
        <v>5.8133074999999995E-4</v>
      </c>
      <c r="AC5729" s="122">
        <v>7.2793574000000003E-3</v>
      </c>
      <c r="AD5729" s="122">
        <v>6.7949148400000001E-3</v>
      </c>
      <c r="AE5729" s="122">
        <v>6.7724827099999996E-3</v>
      </c>
      <c r="AF5729" s="122">
        <v>1.1559519860000001E-2</v>
      </c>
      <c r="AG5729" s="122">
        <v>7.8494680599999998E-3</v>
      </c>
      <c r="AH5729" s="122">
        <v>6.4032034499999996E-3</v>
      </c>
      <c r="AI5729" s="122">
        <v>5.4763473799999997E-3</v>
      </c>
      <c r="AJ5729" s="122">
        <v>6.1147590699999997E-3</v>
      </c>
      <c r="AK5729" s="122">
        <v>6.1755784300000002E-3</v>
      </c>
      <c r="AL5729" s="122">
        <v>0</v>
      </c>
    </row>
    <row r="5730" spans="1:38" hidden="1" x14ac:dyDescent="0.25">
      <c r="A5730" s="122" t="s">
        <v>2038</v>
      </c>
      <c r="B5730" s="122">
        <v>1</v>
      </c>
      <c r="C5730" s="122" t="s">
        <v>2251</v>
      </c>
      <c r="D5730" s="122" t="s">
        <v>2124</v>
      </c>
      <c r="E5730" s="122">
        <v>103</v>
      </c>
      <c r="F5730" s="122">
        <v>0</v>
      </c>
      <c r="G5730" s="122">
        <v>0</v>
      </c>
      <c r="H5730" s="122">
        <v>0</v>
      </c>
      <c r="I5730" s="122">
        <v>0</v>
      </c>
      <c r="J5730" s="122">
        <v>0</v>
      </c>
      <c r="K5730" s="122">
        <v>0</v>
      </c>
      <c r="L5730" s="122">
        <v>0</v>
      </c>
      <c r="M5730" s="122">
        <v>0</v>
      </c>
      <c r="N5730" s="122">
        <v>0</v>
      </c>
      <c r="O5730" s="122">
        <v>0</v>
      </c>
      <c r="P5730" s="122">
        <v>0</v>
      </c>
      <c r="Q5730" s="122">
        <v>0</v>
      </c>
      <c r="R5730" s="122">
        <v>0</v>
      </c>
      <c r="S5730" s="122">
        <v>0</v>
      </c>
      <c r="T5730" s="122">
        <v>0</v>
      </c>
      <c r="U5730" s="122">
        <v>0</v>
      </c>
      <c r="V5730" s="122">
        <v>0</v>
      </c>
      <c r="W5730" s="122">
        <v>0</v>
      </c>
      <c r="X5730" s="122">
        <v>0</v>
      </c>
      <c r="Y5730" s="122">
        <v>0</v>
      </c>
      <c r="Z5730" s="122">
        <v>0</v>
      </c>
      <c r="AA5730" s="122">
        <v>0</v>
      </c>
      <c r="AB5730" s="122">
        <v>0</v>
      </c>
      <c r="AC5730" s="122">
        <v>0</v>
      </c>
      <c r="AD5730" s="122">
        <v>0</v>
      </c>
      <c r="AE5730" s="122">
        <v>0</v>
      </c>
      <c r="AF5730" s="122">
        <v>0</v>
      </c>
      <c r="AG5730" s="122">
        <v>0</v>
      </c>
      <c r="AH5730" s="122">
        <v>0</v>
      </c>
      <c r="AI5730" s="122">
        <v>0</v>
      </c>
      <c r="AJ5730" s="122">
        <v>0</v>
      </c>
      <c r="AK5730" s="122">
        <v>0</v>
      </c>
      <c r="AL5730" s="122">
        <v>0</v>
      </c>
    </row>
    <row r="5731" spans="1:38" hidden="1" x14ac:dyDescent="0.25">
      <c r="A5731" s="122" t="s">
        <v>2038</v>
      </c>
      <c r="B5731" s="122">
        <v>1</v>
      </c>
      <c r="C5731" s="122" t="s">
        <v>2251</v>
      </c>
      <c r="D5731" s="122" t="s">
        <v>2125</v>
      </c>
      <c r="E5731" s="122">
        <v>103</v>
      </c>
      <c r="F5731" s="122">
        <v>0</v>
      </c>
      <c r="G5731" s="122">
        <v>0</v>
      </c>
      <c r="H5731" s="122">
        <v>0</v>
      </c>
      <c r="I5731" s="122">
        <v>0</v>
      </c>
      <c r="J5731" s="122">
        <v>0</v>
      </c>
      <c r="K5731" s="122">
        <v>0</v>
      </c>
      <c r="L5731" s="122">
        <v>0</v>
      </c>
      <c r="M5731" s="122">
        <v>0</v>
      </c>
      <c r="N5731" s="122">
        <v>0</v>
      </c>
      <c r="O5731" s="122">
        <v>0</v>
      </c>
      <c r="P5731" s="122">
        <v>0</v>
      </c>
      <c r="Q5731" s="122">
        <v>0</v>
      </c>
      <c r="R5731" s="122">
        <v>0</v>
      </c>
      <c r="S5731" s="122">
        <v>0</v>
      </c>
      <c r="T5731" s="122">
        <v>0</v>
      </c>
      <c r="U5731" s="122">
        <v>0</v>
      </c>
      <c r="V5731" s="122">
        <v>0</v>
      </c>
      <c r="W5731" s="122">
        <v>0</v>
      </c>
      <c r="X5731" s="122">
        <v>0</v>
      </c>
      <c r="Y5731" s="122">
        <v>0</v>
      </c>
      <c r="Z5731" s="122">
        <v>0</v>
      </c>
      <c r="AA5731" s="122">
        <v>0</v>
      </c>
      <c r="AB5731" s="122">
        <v>0</v>
      </c>
      <c r="AC5731" s="122">
        <v>0</v>
      </c>
      <c r="AD5731" s="122">
        <v>0</v>
      </c>
      <c r="AE5731" s="122">
        <v>0</v>
      </c>
      <c r="AF5731" s="122">
        <v>0</v>
      </c>
      <c r="AG5731" s="122">
        <v>0</v>
      </c>
      <c r="AH5731" s="122">
        <v>0</v>
      </c>
      <c r="AI5731" s="122">
        <v>0</v>
      </c>
      <c r="AJ5731" s="122">
        <v>0</v>
      </c>
      <c r="AK5731" s="122">
        <v>0</v>
      </c>
      <c r="AL5731" s="122">
        <v>0</v>
      </c>
    </row>
    <row r="5732" spans="1:38" hidden="1" x14ac:dyDescent="0.25">
      <c r="A5732" s="122" t="s">
        <v>2038</v>
      </c>
      <c r="B5732" s="122">
        <v>1</v>
      </c>
      <c r="C5732" s="122" t="s">
        <v>2251</v>
      </c>
      <c r="D5732" s="122" t="s">
        <v>2126</v>
      </c>
      <c r="E5732" s="122">
        <v>103</v>
      </c>
      <c r="F5732" s="122">
        <v>0</v>
      </c>
      <c r="G5732" s="122">
        <v>0</v>
      </c>
      <c r="H5732" s="122">
        <v>0</v>
      </c>
      <c r="I5732" s="122">
        <v>0</v>
      </c>
      <c r="J5732" s="122">
        <v>0</v>
      </c>
      <c r="K5732" s="122">
        <v>0</v>
      </c>
      <c r="L5732" s="122">
        <v>0</v>
      </c>
      <c r="M5732" s="122">
        <v>0</v>
      </c>
      <c r="N5732" s="122">
        <v>0</v>
      </c>
      <c r="O5732" s="122">
        <v>0</v>
      </c>
      <c r="P5732" s="122">
        <v>0</v>
      </c>
      <c r="Q5732" s="122">
        <v>0</v>
      </c>
      <c r="R5732" s="122">
        <v>0</v>
      </c>
      <c r="S5732" s="122">
        <v>0</v>
      </c>
      <c r="T5732" s="122">
        <v>0</v>
      </c>
      <c r="U5732" s="122">
        <v>0</v>
      </c>
      <c r="V5732" s="122">
        <v>0</v>
      </c>
      <c r="W5732" s="122">
        <v>0</v>
      </c>
      <c r="X5732" s="122">
        <v>0</v>
      </c>
      <c r="Y5732" s="122">
        <v>0</v>
      </c>
      <c r="Z5732" s="122">
        <v>0</v>
      </c>
      <c r="AA5732" s="122">
        <v>0</v>
      </c>
      <c r="AB5732" s="122">
        <v>0</v>
      </c>
      <c r="AC5732" s="122">
        <v>0</v>
      </c>
      <c r="AD5732" s="122">
        <v>0</v>
      </c>
      <c r="AE5732" s="122">
        <v>0</v>
      </c>
      <c r="AF5732" s="122">
        <v>0</v>
      </c>
      <c r="AG5732" s="122">
        <v>0</v>
      </c>
      <c r="AH5732" s="122">
        <v>0</v>
      </c>
      <c r="AI5732" s="122">
        <v>0</v>
      </c>
      <c r="AJ5732" s="122">
        <v>0</v>
      </c>
      <c r="AK5732" s="122">
        <v>0</v>
      </c>
      <c r="AL5732" s="122">
        <v>0</v>
      </c>
    </row>
    <row r="5733" spans="1:38" hidden="1" x14ac:dyDescent="0.25">
      <c r="A5733" s="122" t="s">
        <v>2252</v>
      </c>
      <c r="B5733" s="122">
        <v>1</v>
      </c>
      <c r="C5733" s="122" t="s">
        <v>2253</v>
      </c>
      <c r="D5733" s="122" t="s">
        <v>2078</v>
      </c>
      <c r="E5733" s="122">
        <v>104</v>
      </c>
      <c r="F5733" s="122">
        <v>2.4033385941851999</v>
      </c>
      <c r="G5733" s="122">
        <v>1.3992949309528</v>
      </c>
      <c r="H5733" s="122">
        <v>0.1166269727868</v>
      </c>
      <c r="I5733" s="122">
        <v>0.68801811487359998</v>
      </c>
      <c r="J5733" s="122">
        <v>0.4922285088392</v>
      </c>
      <c r="K5733" s="122">
        <v>0.10150162716400001</v>
      </c>
      <c r="L5733" s="122">
        <v>0.28798419749679999</v>
      </c>
      <c r="M5733" s="122">
        <v>9.2031833165999999E-2</v>
      </c>
      <c r="N5733" s="122">
        <v>0.53864868821400003</v>
      </c>
      <c r="O5733" s="122">
        <v>1.0392065361384</v>
      </c>
      <c r="P5733" s="122">
        <v>1.6370068459864</v>
      </c>
      <c r="Q5733" s="122">
        <v>0.27256776144639999</v>
      </c>
      <c r="R5733" s="122">
        <v>4.0575861036339997</v>
      </c>
      <c r="S5733" s="122">
        <v>1.0755902936296</v>
      </c>
      <c r="T5733" s="122">
        <v>15.076200870057599</v>
      </c>
      <c r="U5733" s="122">
        <v>8.8646935556787998</v>
      </c>
      <c r="V5733" s="122">
        <v>0.46779697404999998</v>
      </c>
      <c r="W5733" s="122">
        <v>0.5795280297016</v>
      </c>
      <c r="X5733" s="122">
        <v>0.14722329977599999</v>
      </c>
      <c r="Y5733" s="122">
        <v>5.3000321851259997</v>
      </c>
      <c r="Z5733" s="122">
        <v>0.65819758397119998</v>
      </c>
      <c r="AA5733" s="122">
        <v>0.33929397062959998</v>
      </c>
      <c r="AB5733" s="122">
        <v>0.13246053989000001</v>
      </c>
      <c r="AC5733" s="122">
        <v>2.3979113808747998</v>
      </c>
      <c r="AD5733" s="122">
        <v>9.7425377548799999E-2</v>
      </c>
      <c r="AE5733" s="122">
        <v>9.5362296656367995</v>
      </c>
      <c r="AF5733" s="122">
        <v>0.31918280469319998</v>
      </c>
      <c r="AG5733" s="122">
        <v>0.32210458646520002</v>
      </c>
      <c r="AH5733" s="122">
        <v>0.51827309611000005</v>
      </c>
      <c r="AI5733" s="122">
        <v>5.0065002983743998</v>
      </c>
      <c r="AJ5733" s="122">
        <v>0.13907206351080001</v>
      </c>
      <c r="AK5733" s="122">
        <v>0.4115120635108</v>
      </c>
      <c r="AL5733" s="122">
        <v>0</v>
      </c>
    </row>
    <row r="5734" spans="1:38" hidden="1" x14ac:dyDescent="0.25">
      <c r="A5734" s="122" t="s">
        <v>2252</v>
      </c>
      <c r="B5734" s="122">
        <v>1</v>
      </c>
      <c r="C5734" s="122" t="s">
        <v>2253</v>
      </c>
      <c r="D5734" s="122" t="s">
        <v>2079</v>
      </c>
      <c r="E5734" s="122">
        <v>104</v>
      </c>
      <c r="F5734" s="122">
        <v>1.0927490837872</v>
      </c>
      <c r="G5734" s="122">
        <v>1.0897278351372</v>
      </c>
      <c r="H5734" s="122">
        <v>1.0894980316164</v>
      </c>
      <c r="I5734" s="122">
        <v>1.0935046025652</v>
      </c>
      <c r="J5734" s="122">
        <v>1.0929449357848</v>
      </c>
      <c r="K5734" s="122">
        <v>1.0910433371543999</v>
      </c>
      <c r="L5734" s="122">
        <v>1.0942406352556</v>
      </c>
      <c r="M5734" s="122">
        <v>1.0875898958736001</v>
      </c>
      <c r="N5734" s="122">
        <v>1.0925818785756001</v>
      </c>
      <c r="O5734" s="122">
        <v>1.0884405826000001</v>
      </c>
      <c r="P5734" s="122">
        <v>1.0948999477107999</v>
      </c>
      <c r="Q5734" s="122">
        <v>1.0973309119332</v>
      </c>
      <c r="R5734" s="122">
        <v>1.0935265081551999</v>
      </c>
      <c r="S5734" s="122">
        <v>1.0958821043856</v>
      </c>
      <c r="T5734" s="122">
        <v>1.1251177006076001</v>
      </c>
      <c r="U5734" s="122">
        <v>1.1627532968295999</v>
      </c>
      <c r="V5734" s="122">
        <v>1.1883736903024</v>
      </c>
      <c r="W5734" s="122">
        <v>1.1187913619092</v>
      </c>
      <c r="X5734" s="122">
        <v>1.1880462495244</v>
      </c>
      <c r="Y5734" s="122">
        <v>1.1313432816447999</v>
      </c>
      <c r="Z5734" s="122">
        <v>1.1218466292572</v>
      </c>
      <c r="AA5734" s="122">
        <v>1.1410212627352001</v>
      </c>
      <c r="AB5734" s="122">
        <v>1.0939506078787999</v>
      </c>
      <c r="AC5734" s="122">
        <v>1.1403999530168001</v>
      </c>
      <c r="AD5734" s="122">
        <v>1.1563006541576</v>
      </c>
      <c r="AE5734" s="122">
        <v>1.1630865442784</v>
      </c>
      <c r="AF5734" s="122">
        <v>1.1328099445376001</v>
      </c>
      <c r="AG5734" s="122">
        <v>1.1302633038228</v>
      </c>
      <c r="AH5734" s="122">
        <v>1.1285499384991999</v>
      </c>
      <c r="AI5734" s="122">
        <v>1.1223611138236</v>
      </c>
      <c r="AJ5734" s="122">
        <v>1.1312892231703999</v>
      </c>
      <c r="AK5734" s="122">
        <v>1.1336137181124</v>
      </c>
      <c r="AL5734" s="122">
        <v>4.3151110800000001E-5</v>
      </c>
    </row>
    <row r="5735" spans="1:38" hidden="1" x14ac:dyDescent="0.25">
      <c r="A5735" s="122" t="s">
        <v>2252</v>
      </c>
      <c r="B5735" s="122">
        <v>1</v>
      </c>
      <c r="C5735" s="122" t="s">
        <v>2253</v>
      </c>
      <c r="D5735" s="122" t="s">
        <v>2080</v>
      </c>
      <c r="E5735" s="122">
        <v>104</v>
      </c>
      <c r="F5735" s="122">
        <v>1.2279159352347999</v>
      </c>
      <c r="G5735" s="122">
        <v>1.2263396999308001</v>
      </c>
      <c r="H5735" s="122">
        <v>1.2259152319596001</v>
      </c>
      <c r="I5735" s="122">
        <v>1.2256953568328</v>
      </c>
      <c r="J5735" s="122">
        <v>1.2260821289976001</v>
      </c>
      <c r="K5735" s="122">
        <v>1.2262566499651999</v>
      </c>
      <c r="L5735" s="122">
        <v>1.2259955928668</v>
      </c>
      <c r="M5735" s="122">
        <v>1.2221286347564</v>
      </c>
      <c r="N5735" s="122">
        <v>1.2252974646051999</v>
      </c>
      <c r="O5735" s="122">
        <v>1.2123097243628</v>
      </c>
      <c r="P5735" s="122">
        <v>1.2376507944584001</v>
      </c>
      <c r="Q5735" s="122">
        <v>1.2239910610788001</v>
      </c>
      <c r="R5735" s="122">
        <v>1.2352353621551999</v>
      </c>
      <c r="S5735" s="122">
        <v>1.3531312101552</v>
      </c>
      <c r="T5735" s="122">
        <v>1.3072616381524</v>
      </c>
      <c r="U5735" s="122">
        <v>1.2842277181552</v>
      </c>
      <c r="V5735" s="122">
        <v>1.3502525461712001</v>
      </c>
      <c r="W5735" s="122">
        <v>1.3794220781712001</v>
      </c>
      <c r="X5735" s="122">
        <v>1.3231597181712</v>
      </c>
      <c r="Y5735" s="122">
        <v>1.242520979504</v>
      </c>
      <c r="Z5735" s="122">
        <v>1.325287383504</v>
      </c>
      <c r="AA5735" s="122">
        <v>1.265119023504</v>
      </c>
      <c r="AB5735" s="122">
        <v>1.2352716115039999</v>
      </c>
      <c r="AC5735" s="122">
        <v>1.329115963504</v>
      </c>
      <c r="AD5735" s="122">
        <v>1.2888552675039999</v>
      </c>
      <c r="AE5735" s="122">
        <v>1.2594614257008001</v>
      </c>
      <c r="AF5735" s="122">
        <v>1.3442891293243999</v>
      </c>
      <c r="AG5735" s="122">
        <v>1.3039774321783999</v>
      </c>
      <c r="AH5735" s="122">
        <v>1.2961318258615999</v>
      </c>
      <c r="AI5735" s="122">
        <v>1.2768156114028</v>
      </c>
      <c r="AJ5735" s="122">
        <v>1.2885730552996</v>
      </c>
      <c r="AK5735" s="122">
        <v>1.3389612109468001</v>
      </c>
      <c r="AL5735" s="122">
        <v>0</v>
      </c>
    </row>
    <row r="5736" spans="1:38" hidden="1" x14ac:dyDescent="0.25">
      <c r="A5736" s="122" t="s">
        <v>2252</v>
      </c>
      <c r="B5736" s="122">
        <v>1</v>
      </c>
      <c r="C5736" s="122" t="s">
        <v>2253</v>
      </c>
      <c r="D5736" s="122" t="s">
        <v>2133</v>
      </c>
      <c r="E5736" s="122">
        <v>104</v>
      </c>
      <c r="F5736" s="122">
        <v>0</v>
      </c>
      <c r="G5736" s="122">
        <v>0</v>
      </c>
      <c r="H5736" s="122">
        <v>0</v>
      </c>
      <c r="I5736" s="122">
        <v>0</v>
      </c>
      <c r="J5736" s="122">
        <v>0</v>
      </c>
      <c r="K5736" s="122">
        <v>0</v>
      </c>
      <c r="L5736" s="122">
        <v>0</v>
      </c>
      <c r="M5736" s="122">
        <v>0</v>
      </c>
      <c r="N5736" s="122">
        <v>0</v>
      </c>
      <c r="O5736" s="122">
        <v>0</v>
      </c>
      <c r="P5736" s="122">
        <v>0</v>
      </c>
      <c r="Q5736" s="122">
        <v>0</v>
      </c>
      <c r="R5736" s="122">
        <v>0</v>
      </c>
      <c r="S5736" s="122">
        <v>0</v>
      </c>
      <c r="T5736" s="122">
        <v>0</v>
      </c>
      <c r="U5736" s="122">
        <v>0</v>
      </c>
      <c r="V5736" s="122">
        <v>0</v>
      </c>
      <c r="W5736" s="122">
        <v>0</v>
      </c>
      <c r="X5736" s="122">
        <v>0</v>
      </c>
      <c r="Y5736" s="122">
        <v>0</v>
      </c>
      <c r="Z5736" s="122">
        <v>0</v>
      </c>
      <c r="AA5736" s="122">
        <v>0</v>
      </c>
      <c r="AB5736" s="122">
        <v>0</v>
      </c>
      <c r="AC5736" s="122">
        <v>0</v>
      </c>
      <c r="AD5736" s="122">
        <v>0</v>
      </c>
      <c r="AE5736" s="122">
        <v>0</v>
      </c>
      <c r="AF5736" s="122">
        <v>0</v>
      </c>
      <c r="AG5736" s="122">
        <v>0</v>
      </c>
      <c r="AH5736" s="122">
        <v>0</v>
      </c>
      <c r="AI5736" s="122">
        <v>0</v>
      </c>
      <c r="AJ5736" s="122">
        <v>0</v>
      </c>
      <c r="AK5736" s="122">
        <v>0</v>
      </c>
      <c r="AL5736" s="122">
        <v>0</v>
      </c>
    </row>
    <row r="5737" spans="1:38" hidden="1" x14ac:dyDescent="0.25">
      <c r="A5737" s="122" t="s">
        <v>2252</v>
      </c>
      <c r="B5737" s="122">
        <v>1</v>
      </c>
      <c r="C5737" s="122" t="s">
        <v>2253</v>
      </c>
      <c r="D5737" s="122" t="s">
        <v>2081</v>
      </c>
      <c r="E5737" s="122">
        <v>104</v>
      </c>
      <c r="F5737" s="122">
        <v>0.54600972824159999</v>
      </c>
      <c r="G5737" s="122">
        <v>0.52498536824160003</v>
      </c>
      <c r="H5737" s="122">
        <v>0.52665825624160001</v>
      </c>
      <c r="I5737" s="122">
        <v>0.58608632953640005</v>
      </c>
      <c r="J5737" s="122">
        <v>0.59982077753359997</v>
      </c>
      <c r="K5737" s="122">
        <v>0.6268795054088</v>
      </c>
      <c r="L5737" s="122">
        <v>0.65828292746999995</v>
      </c>
      <c r="M5737" s="122">
        <v>0.53521951147000002</v>
      </c>
      <c r="N5737" s="122">
        <v>0.59067939943879999</v>
      </c>
      <c r="O5737" s="122">
        <v>0.6280583146516</v>
      </c>
      <c r="P5737" s="122">
        <v>0.60515571465439999</v>
      </c>
      <c r="Q5737" s="122">
        <v>0.57691662249480002</v>
      </c>
      <c r="R5737" s="122">
        <v>1.1222242944948</v>
      </c>
      <c r="S5737" s="122">
        <v>0.69409774249480005</v>
      </c>
      <c r="T5737" s="122">
        <v>0.66982927449480001</v>
      </c>
      <c r="U5737" s="122">
        <v>0.66068366249480004</v>
      </c>
      <c r="V5737" s="122">
        <v>0.64021370249480003</v>
      </c>
      <c r="W5737" s="122">
        <v>0.57927696649479998</v>
      </c>
      <c r="X5737" s="122">
        <v>0.57808145049479998</v>
      </c>
      <c r="Y5737" s="122">
        <v>0.63637246649479995</v>
      </c>
      <c r="Z5737" s="122">
        <v>0.56098386649480003</v>
      </c>
      <c r="AA5737" s="122">
        <v>1.5229433264948</v>
      </c>
      <c r="AB5737" s="122">
        <v>0.57400148649479998</v>
      </c>
      <c r="AC5737" s="122">
        <v>0.56126229849480003</v>
      </c>
      <c r="AD5737" s="122">
        <v>0.64629546639000002</v>
      </c>
      <c r="AE5737" s="122">
        <v>0.59274089130200003</v>
      </c>
      <c r="AF5737" s="122">
        <v>0.63314097076160003</v>
      </c>
      <c r="AG5737" s="122">
        <v>0.6664140901908</v>
      </c>
      <c r="AH5737" s="122">
        <v>0.67586761772040005</v>
      </c>
      <c r="AI5737" s="122">
        <v>0.64558156554360002</v>
      </c>
      <c r="AJ5737" s="122">
        <v>0.67398359748159997</v>
      </c>
      <c r="AK5737" s="122">
        <v>0.61081026189679999</v>
      </c>
      <c r="AL5737" s="122">
        <v>0</v>
      </c>
    </row>
    <row r="5738" spans="1:38" x14ac:dyDescent="0.25">
      <c r="A5738" s="122" t="s">
        <v>2252</v>
      </c>
      <c r="B5738" s="122">
        <v>1</v>
      </c>
      <c r="C5738" s="122" t="s">
        <v>2253</v>
      </c>
      <c r="D5738" s="122" t="s">
        <v>2082</v>
      </c>
      <c r="E5738" s="122">
        <v>104</v>
      </c>
      <c r="F5738" s="122">
        <v>2.2729167383524</v>
      </c>
      <c r="G5738" s="122">
        <v>1.9447183330652</v>
      </c>
      <c r="H5738" s="122">
        <v>2.2444851259264</v>
      </c>
      <c r="I5738" s="122">
        <v>2.0036347652859998</v>
      </c>
      <c r="J5738" s="122">
        <v>2.3083284157135999</v>
      </c>
      <c r="K5738" s="122">
        <v>2.0119128200976002</v>
      </c>
      <c r="L5738" s="122">
        <v>2.4313761494344002</v>
      </c>
      <c r="M5738" s="122">
        <v>2.0634180197987999</v>
      </c>
      <c r="N5738" s="122">
        <v>1.9511437480248</v>
      </c>
      <c r="O5738" s="122">
        <v>3.4944907680704</v>
      </c>
      <c r="P5738" s="122">
        <v>2.1951174791476</v>
      </c>
      <c r="Q5738" s="122">
        <v>2.3371559423016</v>
      </c>
      <c r="R5738" s="122">
        <v>2.6073488683620001</v>
      </c>
      <c r="S5738" s="122">
        <v>2.6356703319547998</v>
      </c>
      <c r="T5738" s="122">
        <v>2.1345252002984001</v>
      </c>
      <c r="U5738" s="122">
        <v>1.9979038116687999</v>
      </c>
      <c r="V5738" s="122">
        <v>2.8287152158244</v>
      </c>
      <c r="W5738" s="122">
        <v>2.9009656762156002</v>
      </c>
      <c r="X5738" s="122">
        <v>4.5137786557500004</v>
      </c>
      <c r="Y5738" s="122">
        <v>2.408117292504</v>
      </c>
      <c r="Z5738" s="122">
        <v>1.9382853474432</v>
      </c>
      <c r="AA5738" s="122">
        <v>1.9869723258700001</v>
      </c>
      <c r="AB5738" s="122">
        <v>2.6710449583076001</v>
      </c>
      <c r="AC5738" s="122">
        <v>3.1618437009907998</v>
      </c>
      <c r="AD5738" s="122">
        <v>2.7387179071504</v>
      </c>
      <c r="AE5738" s="122">
        <v>3.2569446675667999</v>
      </c>
      <c r="AF5738" s="122">
        <v>2.4526202902235998</v>
      </c>
      <c r="AG5738" s="122">
        <v>3.4536482300964</v>
      </c>
      <c r="AH5738" s="122">
        <v>3.4456999910563999</v>
      </c>
      <c r="AI5738" s="122">
        <v>2.0766428772432</v>
      </c>
      <c r="AJ5738" s="122">
        <v>7.1736050931999999</v>
      </c>
      <c r="AK5738" s="122">
        <v>9.8808189252276009</v>
      </c>
      <c r="AL5738" s="122">
        <v>1.255482508E-4</v>
      </c>
    </row>
    <row r="5739" spans="1:38" hidden="1" x14ac:dyDescent="0.25">
      <c r="A5739" s="122" t="s">
        <v>2252</v>
      </c>
      <c r="B5739" s="122">
        <v>1</v>
      </c>
      <c r="C5739" s="122" t="s">
        <v>2253</v>
      </c>
      <c r="D5739" s="122" t="s">
        <v>474</v>
      </c>
      <c r="E5739" s="122">
        <v>104</v>
      </c>
      <c r="F5739" s="122">
        <v>0.43435008134280001</v>
      </c>
      <c r="G5739" s="122">
        <v>0.43368765568520001</v>
      </c>
      <c r="H5739" s="122">
        <v>0.4336558678704</v>
      </c>
      <c r="I5739" s="122">
        <v>0.4339950240164</v>
      </c>
      <c r="J5739" s="122">
        <v>0.4568093861268</v>
      </c>
      <c r="K5739" s="122">
        <v>0.4336383766652</v>
      </c>
      <c r="L5739" s="122">
        <v>0.4614415980496</v>
      </c>
      <c r="M5739" s="122">
        <v>0.43432514052479998</v>
      </c>
      <c r="N5739" s="122">
        <v>0.43638653425079998</v>
      </c>
      <c r="O5739" s="122">
        <v>0.43732175303600002</v>
      </c>
      <c r="P5739" s="122">
        <v>0.48951492450560002</v>
      </c>
      <c r="Q5739" s="122">
        <v>0.4508373007432</v>
      </c>
      <c r="R5739" s="122">
        <v>1.3094851094276001</v>
      </c>
      <c r="S5739" s="122">
        <v>0.47141832615079998</v>
      </c>
      <c r="T5739" s="122">
        <v>0.44374500008439999</v>
      </c>
      <c r="U5739" s="122">
        <v>0.46289187397319997</v>
      </c>
      <c r="V5739" s="122">
        <v>0.47512351259800001</v>
      </c>
      <c r="W5739" s="122">
        <v>0.43961844881919998</v>
      </c>
      <c r="X5739" s="122">
        <v>0.44686175110920001</v>
      </c>
      <c r="Y5739" s="122">
        <v>0.45031094778879999</v>
      </c>
      <c r="Z5739" s="122">
        <v>0.45329363082360002</v>
      </c>
      <c r="AA5739" s="122">
        <v>0.46653822085640001</v>
      </c>
      <c r="AB5739" s="122">
        <v>0.64394372885920004</v>
      </c>
      <c r="AC5739" s="122">
        <v>0.98757356893439996</v>
      </c>
      <c r="AD5739" s="122">
        <v>0.48231878691359997</v>
      </c>
      <c r="AE5739" s="122">
        <v>0.43695858227000001</v>
      </c>
      <c r="AF5739" s="122">
        <v>0.64494295918919997</v>
      </c>
      <c r="AG5739" s="122">
        <v>0.48838278919080003</v>
      </c>
      <c r="AH5739" s="122">
        <v>0.94967371329600003</v>
      </c>
      <c r="AI5739" s="122">
        <v>0.48946311051399999</v>
      </c>
      <c r="AJ5739" s="122">
        <v>1.5417249159088</v>
      </c>
      <c r="AK5739" s="122">
        <v>0.71605738527399998</v>
      </c>
      <c r="AL5739" s="122">
        <v>0</v>
      </c>
    </row>
    <row r="5740" spans="1:38" hidden="1" x14ac:dyDescent="0.25">
      <c r="A5740" s="122" t="s">
        <v>2252</v>
      </c>
      <c r="B5740" s="122">
        <v>1</v>
      </c>
      <c r="C5740" s="122" t="s">
        <v>2253</v>
      </c>
      <c r="D5740" s="122" t="s">
        <v>2083</v>
      </c>
      <c r="E5740" s="122">
        <v>104</v>
      </c>
      <c r="F5740" s="122">
        <v>0.1506813155316</v>
      </c>
      <c r="G5740" s="122">
        <v>0.15068678292920001</v>
      </c>
      <c r="H5740" s="122">
        <v>0.150887559172</v>
      </c>
      <c r="I5740" s="122">
        <v>0.15085083242319999</v>
      </c>
      <c r="J5740" s="122">
        <v>0.1508316021128</v>
      </c>
      <c r="K5740" s="122">
        <v>0.1508310163528</v>
      </c>
      <c r="L5740" s="122">
        <v>0.15083043059000001</v>
      </c>
      <c r="M5740" s="122">
        <v>0.15082984483</v>
      </c>
      <c r="N5740" s="122">
        <v>0.15082925906719999</v>
      </c>
      <c r="O5740" s="122">
        <v>0.1508286733044</v>
      </c>
      <c r="P5740" s="122">
        <v>0.1508280875444</v>
      </c>
      <c r="Q5740" s="122">
        <v>0.1508721172952</v>
      </c>
      <c r="R5740" s="122">
        <v>0.15092805754040001</v>
      </c>
      <c r="S5740" s="122">
        <v>0.15098399777999999</v>
      </c>
      <c r="T5740" s="122">
        <v>0.1510399380196</v>
      </c>
      <c r="U5740" s="122">
        <v>0.15109587825920001</v>
      </c>
      <c r="V5740" s="122">
        <v>0.15113785784719999</v>
      </c>
      <c r="W5740" s="122">
        <v>0.1512972637344</v>
      </c>
      <c r="X5740" s="122">
        <v>0.151343050768</v>
      </c>
      <c r="Y5740" s="122">
        <v>0.1513888378072</v>
      </c>
      <c r="Z5740" s="122">
        <v>0.15143462484360001</v>
      </c>
      <c r="AA5740" s="122">
        <v>0.1513800949444</v>
      </c>
      <c r="AB5740" s="122">
        <v>0.15139132204559999</v>
      </c>
      <c r="AC5740" s="122">
        <v>0.151402549144</v>
      </c>
      <c r="AD5740" s="122">
        <v>0.1514137762452</v>
      </c>
      <c r="AE5740" s="122">
        <v>0.15142500334360001</v>
      </c>
      <c r="AF5740" s="122">
        <v>0.151436230442</v>
      </c>
      <c r="AG5740" s="122">
        <v>0.15144745754040001</v>
      </c>
      <c r="AH5740" s="122">
        <v>0.1514586846388</v>
      </c>
      <c r="AI5740" s="122">
        <v>0.15146991173720001</v>
      </c>
      <c r="AJ5740" s="122">
        <v>0.15148113883559999</v>
      </c>
      <c r="AK5740" s="122">
        <v>0.14560282520000001</v>
      </c>
      <c r="AL5740" s="122">
        <v>-3.9734167200000003E-5</v>
      </c>
    </row>
    <row r="5741" spans="1:38" hidden="1" x14ac:dyDescent="0.25">
      <c r="A5741" s="122" t="s">
        <v>2252</v>
      </c>
      <c r="B5741" s="122">
        <v>1</v>
      </c>
      <c r="C5741" s="122" t="s">
        <v>2253</v>
      </c>
      <c r="D5741" s="122" t="s">
        <v>2084</v>
      </c>
      <c r="E5741" s="122">
        <v>104</v>
      </c>
      <c r="F5741" s="122">
        <v>4.2484574719999996E-3</v>
      </c>
      <c r="G5741" s="122">
        <v>4.2484574719999996E-3</v>
      </c>
      <c r="H5741" s="122">
        <v>4.2484574719999996E-3</v>
      </c>
      <c r="I5741" s="122">
        <v>4.2484574719999996E-3</v>
      </c>
      <c r="J5741" s="122">
        <v>4.2484574719999996E-3</v>
      </c>
      <c r="K5741" s="122">
        <v>4.2484574719999996E-3</v>
      </c>
      <c r="L5741" s="122">
        <v>4.2484574719999996E-3</v>
      </c>
      <c r="M5741" s="122">
        <v>4.2484574719999996E-3</v>
      </c>
      <c r="N5741" s="122">
        <v>4.2484574719999996E-3</v>
      </c>
      <c r="O5741" s="122">
        <v>4.2484574719999996E-3</v>
      </c>
      <c r="P5741" s="122">
        <v>4.2484574719999996E-3</v>
      </c>
      <c r="Q5741" s="122">
        <v>4.24982425E-3</v>
      </c>
      <c r="R5741" s="122">
        <v>4.2498242472000002E-3</v>
      </c>
      <c r="S5741" s="122">
        <v>4.24982425E-3</v>
      </c>
      <c r="T5741" s="122">
        <v>4.24982425E-3</v>
      </c>
      <c r="U5741" s="122">
        <v>4.24982425E-3</v>
      </c>
      <c r="V5741" s="122">
        <v>4.2488479796000001E-3</v>
      </c>
      <c r="W5741" s="122">
        <v>4.2496289948000003E-3</v>
      </c>
      <c r="X5741" s="122">
        <v>4.2504100100000004E-3</v>
      </c>
      <c r="Y5741" s="122">
        <v>4.2511910280000004E-3</v>
      </c>
      <c r="Z5741" s="122">
        <v>4.2519720431999997E-3</v>
      </c>
      <c r="AA5741" s="122">
        <v>4.2524601784000001E-3</v>
      </c>
      <c r="AB5741" s="122">
        <v>4.2523625480000004E-3</v>
      </c>
      <c r="AC5741" s="122">
        <v>4.2522649232000003E-3</v>
      </c>
      <c r="AD5741" s="122">
        <v>4.2521672955999996E-3</v>
      </c>
      <c r="AE5741" s="122">
        <v>4.2520696708000004E-3</v>
      </c>
      <c r="AF5741" s="122">
        <v>4.2519720431999997E-3</v>
      </c>
      <c r="AG5741" s="122">
        <v>4.2518744128E-3</v>
      </c>
      <c r="AH5741" s="122">
        <v>4.251776788E-3</v>
      </c>
      <c r="AI5741" s="122">
        <v>4.2516791604000001E-3</v>
      </c>
      <c r="AJ5741" s="122">
        <v>4.2515815356000001E-3</v>
      </c>
      <c r="AK5741" s="122">
        <v>4.150049512E-3</v>
      </c>
      <c r="AL5741" s="122">
        <v>-1.2691503999999999E-6</v>
      </c>
    </row>
    <row r="5742" spans="1:38" hidden="1" x14ac:dyDescent="0.25">
      <c r="A5742" s="122" t="s">
        <v>2252</v>
      </c>
      <c r="B5742" s="122">
        <v>1</v>
      </c>
      <c r="C5742" s="122" t="s">
        <v>2253</v>
      </c>
      <c r="D5742" s="122" t="s">
        <v>2085</v>
      </c>
      <c r="E5742" s="122">
        <v>104</v>
      </c>
      <c r="F5742" s="122">
        <v>0.12902935921399999</v>
      </c>
      <c r="G5742" s="122">
        <v>0.12902711379599999</v>
      </c>
      <c r="H5742" s="122">
        <v>0.1290248683752</v>
      </c>
      <c r="I5742" s="122">
        <v>0.12902262295440001</v>
      </c>
      <c r="J5742" s="122">
        <v>0.1290203775364</v>
      </c>
      <c r="K5742" s="122">
        <v>0.12901813211560001</v>
      </c>
      <c r="L5742" s="122">
        <v>0.1290158866976</v>
      </c>
      <c r="M5742" s="122">
        <v>0.12901364127680001</v>
      </c>
      <c r="N5742" s="122">
        <v>0.12901139585599999</v>
      </c>
      <c r="O5742" s="122">
        <v>0.12900915043799999</v>
      </c>
      <c r="P5742" s="122">
        <v>0.1290069050172</v>
      </c>
      <c r="Q5742" s="122">
        <v>0.12912474074079999</v>
      </c>
      <c r="R5742" s="122">
        <v>0.1290937929988</v>
      </c>
      <c r="S5742" s="122">
        <v>0.12906284525680001</v>
      </c>
      <c r="T5742" s="122">
        <v>0.1293118975176</v>
      </c>
      <c r="U5742" s="122">
        <v>0.12900094977279999</v>
      </c>
      <c r="V5742" s="122">
        <v>0.1288568268344</v>
      </c>
      <c r="W5742" s="122">
        <v>0.128680024438</v>
      </c>
      <c r="X5742" s="122">
        <v>0.12850322203879999</v>
      </c>
      <c r="Y5742" s="122">
        <v>0.12832641964239999</v>
      </c>
      <c r="Z5742" s="122">
        <v>0.12814961724320001</v>
      </c>
      <c r="AA5742" s="122">
        <v>0.12800434834880001</v>
      </c>
      <c r="AB5742" s="122">
        <v>0.1279890209192</v>
      </c>
      <c r="AC5742" s="122">
        <v>0.12797369348679999</v>
      </c>
      <c r="AD5742" s="122">
        <v>0.12795836605720001</v>
      </c>
      <c r="AE5742" s="122">
        <v>0.12794303862760001</v>
      </c>
      <c r="AF5742" s="122">
        <v>0.127927711198</v>
      </c>
      <c r="AG5742" s="122">
        <v>0.12791238376559999</v>
      </c>
      <c r="AH5742" s="122">
        <v>0.12789705633599999</v>
      </c>
      <c r="AI5742" s="122">
        <v>0.12788172890640001</v>
      </c>
      <c r="AJ5742" s="122">
        <v>0.127866401474</v>
      </c>
      <c r="AK5742" s="122">
        <v>0.11823189112</v>
      </c>
      <c r="AL5742" s="122">
        <v>-8.2006635199999994E-5</v>
      </c>
    </row>
    <row r="5743" spans="1:38" hidden="1" x14ac:dyDescent="0.25">
      <c r="A5743" s="122" t="s">
        <v>2252</v>
      </c>
      <c r="B5743" s="122">
        <v>1</v>
      </c>
      <c r="C5743" s="122" t="s">
        <v>2253</v>
      </c>
      <c r="D5743" s="122" t="s">
        <v>2086</v>
      </c>
      <c r="E5743" s="122">
        <v>104</v>
      </c>
      <c r="F5743" s="122">
        <v>6.0657396635863998</v>
      </c>
      <c r="G5743" s="122">
        <v>6.0766273896299996</v>
      </c>
      <c r="H5743" s="122">
        <v>6.1089659552600004</v>
      </c>
      <c r="I5743" s="122">
        <v>6.0559551280396002</v>
      </c>
      <c r="J5743" s="122">
        <v>6.078753773092</v>
      </c>
      <c r="K5743" s="122">
        <v>6.0053743035271996</v>
      </c>
      <c r="L5743" s="122">
        <v>6.0363030043960002</v>
      </c>
      <c r="M5743" s="122">
        <v>6.0166454285000004</v>
      </c>
      <c r="N5743" s="122">
        <v>6.1819597210839996</v>
      </c>
      <c r="O5743" s="122">
        <v>6.1584923201928001</v>
      </c>
      <c r="P5743" s="122">
        <v>6.0631992184483998</v>
      </c>
      <c r="Q5743" s="122">
        <v>6.0785618496316003</v>
      </c>
      <c r="R5743" s="122">
        <v>6.0222835514771997</v>
      </c>
      <c r="S5743" s="122">
        <v>6.0410482565803996</v>
      </c>
      <c r="T5743" s="122">
        <v>6.1571278236019999</v>
      </c>
      <c r="U5743" s="122">
        <v>6.1103576218748001</v>
      </c>
      <c r="V5743" s="122">
        <v>6.1808583289795997</v>
      </c>
      <c r="W5743" s="122">
        <v>6.2837200261695996</v>
      </c>
      <c r="X5743" s="122">
        <v>6.2934302833892</v>
      </c>
      <c r="Y5743" s="122">
        <v>6.2814866610187998</v>
      </c>
      <c r="Z5743" s="122">
        <v>6.2119576774415997</v>
      </c>
      <c r="AA5743" s="122">
        <v>6.3143521440467998</v>
      </c>
      <c r="AB5743" s="122">
        <v>6.1664152427107997</v>
      </c>
      <c r="AC5743" s="122">
        <v>6.0966093189652</v>
      </c>
      <c r="AD5743" s="122">
        <v>6.1021787293432004</v>
      </c>
      <c r="AE5743" s="122">
        <v>6.0855739514108</v>
      </c>
      <c r="AF5743" s="122">
        <v>6.0616249594739999</v>
      </c>
      <c r="AG5743" s="122">
        <v>6.1534125643620001</v>
      </c>
      <c r="AH5743" s="122">
        <v>6.1686714356848</v>
      </c>
      <c r="AI5743" s="122">
        <v>6.0953915667764003</v>
      </c>
      <c r="AJ5743" s="122">
        <v>6.1000890637231997</v>
      </c>
      <c r="AK5743" s="122">
        <v>5.8088326845275997</v>
      </c>
      <c r="AL5743" s="122">
        <v>-7.5778034919999997E-4</v>
      </c>
    </row>
    <row r="5744" spans="1:38" hidden="1" x14ac:dyDescent="0.25">
      <c r="A5744" s="122" t="s">
        <v>2252</v>
      </c>
      <c r="B5744" s="122">
        <v>1</v>
      </c>
      <c r="C5744" s="122" t="s">
        <v>2253</v>
      </c>
      <c r="D5744" s="122" t="s">
        <v>2087</v>
      </c>
      <c r="E5744" s="122">
        <v>104</v>
      </c>
      <c r="F5744" s="122">
        <v>1.9809275584168</v>
      </c>
      <c r="G5744" s="122">
        <v>1.9400574500159999</v>
      </c>
      <c r="H5744" s="122">
        <v>1.9428896507664</v>
      </c>
      <c r="I5744" s="122">
        <v>1.9545071527547999</v>
      </c>
      <c r="J5744" s="122">
        <v>1.9412301464891999</v>
      </c>
      <c r="K5744" s="122">
        <v>1.9422145718752</v>
      </c>
      <c r="L5744" s="122">
        <v>1.9429466895244001</v>
      </c>
      <c r="M5744" s="122">
        <v>1.9450323772292</v>
      </c>
      <c r="N5744" s="122">
        <v>1.9580589767508001</v>
      </c>
      <c r="O5744" s="122">
        <v>1.9758040606976</v>
      </c>
      <c r="P5744" s="122">
        <v>1.94814359033</v>
      </c>
      <c r="Q5744" s="122">
        <v>1.9603764303564</v>
      </c>
      <c r="R5744" s="122">
        <v>2.1154683933432001</v>
      </c>
      <c r="S5744" s="122">
        <v>1.96292229399</v>
      </c>
      <c r="T5744" s="122">
        <v>1.9935285896512001</v>
      </c>
      <c r="U5744" s="122">
        <v>1.9700949207912</v>
      </c>
      <c r="V5744" s="122">
        <v>1.9796872342128</v>
      </c>
      <c r="W5744" s="122">
        <v>2.6228901453048001</v>
      </c>
      <c r="X5744" s="122">
        <v>1.9907514795672001</v>
      </c>
      <c r="Y5744" s="122">
        <v>1.9661677145459999</v>
      </c>
      <c r="Z5744" s="122">
        <v>1.98629767371</v>
      </c>
      <c r="AA5744" s="122">
        <v>2.3739104018167998</v>
      </c>
      <c r="AB5744" s="122">
        <v>1.9592507624983999</v>
      </c>
      <c r="AC5744" s="122">
        <v>1.9993054243063999</v>
      </c>
      <c r="AD5744" s="122">
        <v>2.0006212181088001</v>
      </c>
      <c r="AE5744" s="122">
        <v>1.9848236786755999</v>
      </c>
      <c r="AF5744" s="122">
        <v>2.0483383713715999</v>
      </c>
      <c r="AG5744" s="122">
        <v>2.1351559258511998</v>
      </c>
      <c r="AH5744" s="122">
        <v>1.9747286344407999</v>
      </c>
      <c r="AI5744" s="122">
        <v>1.9754030218412</v>
      </c>
      <c r="AJ5744" s="122">
        <v>1.9521767931148</v>
      </c>
      <c r="AK5744" s="122">
        <v>1.8863236036652</v>
      </c>
      <c r="AL5744" s="122">
        <v>-5.6779831360000003E-4</v>
      </c>
    </row>
    <row r="5745" spans="1:38" hidden="1" x14ac:dyDescent="0.25">
      <c r="A5745" s="122" t="s">
        <v>2252</v>
      </c>
      <c r="B5745" s="122">
        <v>1</v>
      </c>
      <c r="C5745" s="122" t="s">
        <v>2253</v>
      </c>
      <c r="D5745" s="122" t="s">
        <v>2134</v>
      </c>
      <c r="E5745" s="122">
        <v>104</v>
      </c>
      <c r="F5745" s="122">
        <v>0</v>
      </c>
      <c r="G5745" s="122">
        <v>0</v>
      </c>
      <c r="H5745" s="122">
        <v>0</v>
      </c>
      <c r="I5745" s="122">
        <v>0</v>
      </c>
      <c r="J5745" s="122">
        <v>0</v>
      </c>
      <c r="K5745" s="122">
        <v>0</v>
      </c>
      <c r="L5745" s="122">
        <v>0</v>
      </c>
      <c r="M5745" s="122">
        <v>0</v>
      </c>
      <c r="N5745" s="122">
        <v>0</v>
      </c>
      <c r="O5745" s="122">
        <v>0</v>
      </c>
      <c r="P5745" s="122">
        <v>0</v>
      </c>
      <c r="Q5745" s="122">
        <v>0</v>
      </c>
      <c r="R5745" s="122">
        <v>0</v>
      </c>
      <c r="S5745" s="122">
        <v>0</v>
      </c>
      <c r="T5745" s="122">
        <v>0</v>
      </c>
      <c r="U5745" s="122">
        <v>0</v>
      </c>
      <c r="V5745" s="122">
        <v>0</v>
      </c>
      <c r="W5745" s="122">
        <v>0</v>
      </c>
      <c r="X5745" s="122">
        <v>0</v>
      </c>
      <c r="Y5745" s="122">
        <v>0</v>
      </c>
      <c r="Z5745" s="122">
        <v>0</v>
      </c>
      <c r="AA5745" s="122">
        <v>0</v>
      </c>
      <c r="AB5745" s="122">
        <v>0</v>
      </c>
      <c r="AC5745" s="122">
        <v>0</v>
      </c>
      <c r="AD5745" s="122">
        <v>0</v>
      </c>
      <c r="AE5745" s="122">
        <v>0</v>
      </c>
      <c r="AF5745" s="122">
        <v>0</v>
      </c>
      <c r="AG5745" s="122">
        <v>0</v>
      </c>
      <c r="AH5745" s="122">
        <v>0</v>
      </c>
      <c r="AI5745" s="122">
        <v>0</v>
      </c>
      <c r="AJ5745" s="122">
        <v>0</v>
      </c>
      <c r="AK5745" s="122">
        <v>0</v>
      </c>
      <c r="AL5745" s="122">
        <v>0</v>
      </c>
    </row>
    <row r="5746" spans="1:38" hidden="1" x14ac:dyDescent="0.25">
      <c r="A5746" s="122" t="s">
        <v>2252</v>
      </c>
      <c r="B5746" s="122">
        <v>1</v>
      </c>
      <c r="C5746" s="122" t="s">
        <v>2253</v>
      </c>
      <c r="D5746" s="122" t="s">
        <v>2088</v>
      </c>
      <c r="E5746" s="122">
        <v>104</v>
      </c>
      <c r="F5746" s="122">
        <v>5.4136695306400001E-2</v>
      </c>
      <c r="G5746" s="122">
        <v>5.4136695306400001E-2</v>
      </c>
      <c r="H5746" s="122">
        <v>5.4521415306399999E-2</v>
      </c>
      <c r="I5746" s="122">
        <v>5.4136695306400001E-2</v>
      </c>
      <c r="J5746" s="122">
        <v>5.4148214315999997E-2</v>
      </c>
      <c r="K5746" s="122">
        <v>5.4148214315999997E-2</v>
      </c>
      <c r="L5746" s="122">
        <v>5.4148214315999997E-2</v>
      </c>
      <c r="M5746" s="122">
        <v>5.4148214315999997E-2</v>
      </c>
      <c r="N5746" s="122">
        <v>5.4148214315999997E-2</v>
      </c>
      <c r="O5746" s="122">
        <v>5.4148214315999997E-2</v>
      </c>
      <c r="P5746" s="122">
        <v>5.41174341484E-2</v>
      </c>
      <c r="Q5746" s="122">
        <v>5.41174341484E-2</v>
      </c>
      <c r="R5746" s="122">
        <v>5.41174341484E-2</v>
      </c>
      <c r="S5746" s="122">
        <v>5.41174341484E-2</v>
      </c>
      <c r="T5746" s="122">
        <v>5.41174341484E-2</v>
      </c>
      <c r="U5746" s="122">
        <v>5.8391438148399998E-2</v>
      </c>
      <c r="V5746" s="122">
        <v>5.41174341484E-2</v>
      </c>
      <c r="W5746" s="122">
        <v>5.4960666140800002E-2</v>
      </c>
      <c r="X5746" s="122">
        <v>5.4073766140799999E-2</v>
      </c>
      <c r="Y5746" s="122">
        <v>5.4949858140800001E-2</v>
      </c>
      <c r="Z5746" s="122">
        <v>5.4073766140799999E-2</v>
      </c>
      <c r="AA5746" s="122">
        <v>5.4073766140799999E-2</v>
      </c>
      <c r="AB5746" s="122">
        <v>5.4073766140799999E-2</v>
      </c>
      <c r="AC5746" s="122">
        <v>5.4073766140799999E-2</v>
      </c>
      <c r="AD5746" s="122">
        <v>5.4073766140799999E-2</v>
      </c>
      <c r="AE5746" s="122">
        <v>5.4073766140799999E-2</v>
      </c>
      <c r="AF5746" s="122">
        <v>5.4073766140799999E-2</v>
      </c>
      <c r="AG5746" s="122">
        <v>5.4073766140799999E-2</v>
      </c>
      <c r="AH5746" s="122">
        <v>5.4073766140799999E-2</v>
      </c>
      <c r="AI5746" s="122">
        <v>5.4073766140799999E-2</v>
      </c>
      <c r="AJ5746" s="122">
        <v>5.4073766140799999E-2</v>
      </c>
      <c r="AK5746" s="122">
        <v>5.4073766140799999E-2</v>
      </c>
      <c r="AL5746" s="122">
        <v>0</v>
      </c>
    </row>
    <row r="5747" spans="1:38" hidden="1" x14ac:dyDescent="0.25">
      <c r="A5747" s="122" t="s">
        <v>2252</v>
      </c>
      <c r="B5747" s="122">
        <v>1</v>
      </c>
      <c r="C5747" s="122" t="s">
        <v>2253</v>
      </c>
      <c r="D5747" s="122" t="s">
        <v>2089</v>
      </c>
      <c r="E5747" s="122">
        <v>104</v>
      </c>
      <c r="F5747" s="122">
        <v>0.54698359191279999</v>
      </c>
      <c r="G5747" s="122">
        <v>0.54776420493480005</v>
      </c>
      <c r="H5747" s="122">
        <v>0.54117077192920005</v>
      </c>
      <c r="I5747" s="122">
        <v>0.54221565964160001</v>
      </c>
      <c r="J5747" s="122">
        <v>0.5436819674608</v>
      </c>
      <c r="K5747" s="122">
        <v>0.54422361357839999</v>
      </c>
      <c r="L5747" s="122">
        <v>0.54490215971239997</v>
      </c>
      <c r="M5747" s="122">
        <v>0.5464847031476</v>
      </c>
      <c r="N5747" s="122">
        <v>0.54706824282599997</v>
      </c>
      <c r="O5747" s="122">
        <v>0.54847308322239996</v>
      </c>
      <c r="P5747" s="122">
        <v>0.5493190591364</v>
      </c>
      <c r="Q5747" s="122">
        <v>0.54970719299719994</v>
      </c>
      <c r="R5747" s="122">
        <v>0.5503642885076</v>
      </c>
      <c r="S5747" s="122">
        <v>0.55052169213440005</v>
      </c>
      <c r="T5747" s="122">
        <v>0.55050424440199996</v>
      </c>
      <c r="U5747" s="122">
        <v>0.54979939791559995</v>
      </c>
      <c r="V5747" s="122">
        <v>0.54976302886119999</v>
      </c>
      <c r="W5747" s="122">
        <v>0.54939501292759996</v>
      </c>
      <c r="X5747" s="122">
        <v>0.5493834585456</v>
      </c>
      <c r="Y5747" s="122">
        <v>0.54988836615439995</v>
      </c>
      <c r="Z5747" s="122">
        <v>0.54988859215359998</v>
      </c>
      <c r="AA5747" s="122">
        <v>0.54968073871760004</v>
      </c>
      <c r="AB5747" s="122">
        <v>0.55212235437239998</v>
      </c>
      <c r="AC5747" s="122">
        <v>0.55026649768439995</v>
      </c>
      <c r="AD5747" s="122">
        <v>0.54907956115040002</v>
      </c>
      <c r="AE5747" s="122">
        <v>0.54933244623319999</v>
      </c>
      <c r="AF5747" s="122">
        <v>0.54827621925159997</v>
      </c>
      <c r="AG5747" s="122">
        <v>0.54799310357959996</v>
      </c>
      <c r="AH5747" s="122">
        <v>0.55218399414359998</v>
      </c>
      <c r="AI5747" s="122">
        <v>0.54798490138839995</v>
      </c>
      <c r="AJ5747" s="122">
        <v>0.54905749481239996</v>
      </c>
      <c r="AK5747" s="122">
        <v>0.54849753684879998</v>
      </c>
      <c r="AL5747" s="122">
        <v>0</v>
      </c>
    </row>
    <row r="5748" spans="1:38" hidden="1" x14ac:dyDescent="0.25">
      <c r="A5748" s="122" t="s">
        <v>2252</v>
      </c>
      <c r="B5748" s="122">
        <v>1</v>
      </c>
      <c r="C5748" s="122" t="s">
        <v>2253</v>
      </c>
      <c r="D5748" s="122" t="s">
        <v>2090</v>
      </c>
      <c r="E5748" s="122">
        <v>104</v>
      </c>
      <c r="F5748" s="122">
        <v>0.49990617033559998</v>
      </c>
      <c r="G5748" s="122">
        <v>0.53254633517119998</v>
      </c>
      <c r="H5748" s="122">
        <v>0.73602553162600004</v>
      </c>
      <c r="I5748" s="122">
        <v>0.45800232374400002</v>
      </c>
      <c r="J5748" s="122">
        <v>1.5370521646284001</v>
      </c>
      <c r="K5748" s="122">
        <v>0.48716853156720002</v>
      </c>
      <c r="L5748" s="122">
        <v>0.75541074143359999</v>
      </c>
      <c r="M5748" s="122">
        <v>0.46321779555800002</v>
      </c>
      <c r="N5748" s="122">
        <v>0.59209661555799997</v>
      </c>
      <c r="O5748" s="122">
        <v>0.55842324802599996</v>
      </c>
      <c r="P5748" s="122">
        <v>3.0446439122512001</v>
      </c>
      <c r="Q5748" s="122">
        <v>0.55322393225120003</v>
      </c>
      <c r="R5748" s="122">
        <v>0.51126664044680004</v>
      </c>
      <c r="S5748" s="122">
        <v>0.97603522350039995</v>
      </c>
      <c r="T5748" s="122">
        <v>0.47374835010439997</v>
      </c>
      <c r="U5748" s="122">
        <v>1.0787429501043999</v>
      </c>
      <c r="V5748" s="122">
        <v>1.3044154145847999</v>
      </c>
      <c r="W5748" s="122">
        <v>3.7354255480108001</v>
      </c>
      <c r="X5748" s="122">
        <v>0.60162369934519999</v>
      </c>
      <c r="Y5748" s="122">
        <v>0.49827903134520002</v>
      </c>
      <c r="Z5748" s="122">
        <v>0.54338994334519997</v>
      </c>
      <c r="AA5748" s="122">
        <v>0.73444458334520002</v>
      </c>
      <c r="AB5748" s="122">
        <v>2.6459255673983999</v>
      </c>
      <c r="AC5748" s="122">
        <v>1.3111272633983999</v>
      </c>
      <c r="AD5748" s="122">
        <v>0.60150884340120003</v>
      </c>
      <c r="AE5748" s="122">
        <v>1.7843296845668</v>
      </c>
      <c r="AF5748" s="122">
        <v>0.91468770778560005</v>
      </c>
      <c r="AG5748" s="122">
        <v>1.3207889261924</v>
      </c>
      <c r="AH5748" s="122">
        <v>0.83601900681319996</v>
      </c>
      <c r="AI5748" s="122">
        <v>0.54013410547319995</v>
      </c>
      <c r="AJ5748" s="122">
        <v>0.92740714170719996</v>
      </c>
      <c r="AK5748" s="122">
        <v>1.3294720260304</v>
      </c>
      <c r="AL5748" s="122">
        <v>0</v>
      </c>
    </row>
    <row r="5749" spans="1:38" hidden="1" x14ac:dyDescent="0.25">
      <c r="A5749" s="122" t="s">
        <v>2252</v>
      </c>
      <c r="B5749" s="122">
        <v>1</v>
      </c>
      <c r="C5749" s="122" t="s">
        <v>2253</v>
      </c>
      <c r="D5749" s="122" t="s">
        <v>2091</v>
      </c>
      <c r="E5749" s="122">
        <v>104</v>
      </c>
      <c r="F5749" s="122">
        <v>0.94835160080080005</v>
      </c>
      <c r="G5749" s="122">
        <v>0.94810117934280003</v>
      </c>
      <c r="H5749" s="122">
        <v>0.94668162777440001</v>
      </c>
      <c r="I5749" s="122">
        <v>0.94680413810359998</v>
      </c>
      <c r="J5749" s="122">
        <v>0.94558507242919998</v>
      </c>
      <c r="K5749" s="122">
        <v>0.94304365235080001</v>
      </c>
      <c r="L5749" s="122">
        <v>0.94285935207799998</v>
      </c>
      <c r="M5749" s="122">
        <v>0.94259490470600005</v>
      </c>
      <c r="N5749" s="122">
        <v>0.94192940397640001</v>
      </c>
      <c r="O5749" s="122">
        <v>0.94058673103080004</v>
      </c>
      <c r="P5749" s="122">
        <v>0.9415662059048</v>
      </c>
      <c r="Q5749" s="122">
        <v>0.97735747973359999</v>
      </c>
      <c r="R5749" s="122">
        <v>0.98115607093559998</v>
      </c>
      <c r="S5749" s="122">
        <v>0.97799476970160004</v>
      </c>
      <c r="T5749" s="122">
        <v>0.98119933022439998</v>
      </c>
      <c r="U5749" s="122">
        <v>0.97809721805880001</v>
      </c>
      <c r="V5749" s="122">
        <v>0.97747178723320005</v>
      </c>
      <c r="W5749" s="122">
        <v>0.97964906208960001</v>
      </c>
      <c r="X5749" s="122">
        <v>0.98019622282679997</v>
      </c>
      <c r="Y5749" s="122">
        <v>0.97928930426880001</v>
      </c>
      <c r="Z5749" s="122">
        <v>0.97727173736079997</v>
      </c>
      <c r="AA5749" s="122">
        <v>0.98376868411079998</v>
      </c>
      <c r="AB5749" s="122">
        <v>0.97593529764639997</v>
      </c>
      <c r="AC5749" s="122">
        <v>0.98097138308120002</v>
      </c>
      <c r="AD5749" s="122">
        <v>0.97962467146879995</v>
      </c>
      <c r="AE5749" s="122">
        <v>0.98179307995160003</v>
      </c>
      <c r="AF5749" s="122">
        <v>0.9785579157648</v>
      </c>
      <c r="AG5749" s="122">
        <v>0.977637084032</v>
      </c>
      <c r="AH5749" s="122">
        <v>0.97761917284639999</v>
      </c>
      <c r="AI5749" s="122">
        <v>0.98396561729760001</v>
      </c>
      <c r="AJ5749" s="122">
        <v>0.9651036899448</v>
      </c>
      <c r="AK5749" s="122">
        <v>0.96705969421039994</v>
      </c>
      <c r="AL5749" s="122">
        <v>0</v>
      </c>
    </row>
    <row r="5750" spans="1:38" hidden="1" x14ac:dyDescent="0.25">
      <c r="A5750" s="122" t="s">
        <v>2252</v>
      </c>
      <c r="B5750" s="122">
        <v>1</v>
      </c>
      <c r="C5750" s="122" t="s">
        <v>2253</v>
      </c>
      <c r="D5750" s="122" t="s">
        <v>2092</v>
      </c>
      <c r="E5750" s="122">
        <v>104</v>
      </c>
      <c r="F5750" s="122">
        <v>0.56939969312799998</v>
      </c>
      <c r="G5750" s="122">
        <v>0.56853607112119997</v>
      </c>
      <c r="H5750" s="122">
        <v>0.56816570381760001</v>
      </c>
      <c r="I5750" s="122">
        <v>0.56618638882119998</v>
      </c>
      <c r="J5750" s="122">
        <v>0.56278114939199997</v>
      </c>
      <c r="K5750" s="122">
        <v>0.56629741834400005</v>
      </c>
      <c r="L5750" s="122">
        <v>0.56243542580399997</v>
      </c>
      <c r="M5750" s="122">
        <v>0.56215331335240004</v>
      </c>
      <c r="N5750" s="122">
        <v>0.56615548304279995</v>
      </c>
      <c r="O5750" s="122">
        <v>0.56448734051359994</v>
      </c>
      <c r="P5750" s="122">
        <v>0.56169100596840005</v>
      </c>
      <c r="Q5750" s="122">
        <v>0.55759716822880001</v>
      </c>
      <c r="R5750" s="122">
        <v>0.56082507523559999</v>
      </c>
      <c r="S5750" s="122">
        <v>0.56178610575080001</v>
      </c>
      <c r="T5750" s="122">
        <v>0.56415194807159996</v>
      </c>
      <c r="U5750" s="122">
        <v>0.56339071656280004</v>
      </c>
      <c r="V5750" s="122">
        <v>0.55937823443320001</v>
      </c>
      <c r="W5750" s="122">
        <v>0.56330454212759995</v>
      </c>
      <c r="X5750" s="122">
        <v>0.56046760365399995</v>
      </c>
      <c r="Y5750" s="122">
        <v>0.5576676023296</v>
      </c>
      <c r="Z5750" s="122">
        <v>0.56521647423919996</v>
      </c>
      <c r="AA5750" s="122">
        <v>0.55870930578400002</v>
      </c>
      <c r="AB5750" s="122">
        <v>0.55875139181400002</v>
      </c>
      <c r="AC5750" s="122">
        <v>0.55706747725439998</v>
      </c>
      <c r="AD5750" s="122">
        <v>0.55678717364200003</v>
      </c>
      <c r="AE5750" s="122">
        <v>0.55673991211719998</v>
      </c>
      <c r="AF5750" s="122">
        <v>0.55811605921399998</v>
      </c>
      <c r="AG5750" s="122">
        <v>0.55725123518679998</v>
      </c>
      <c r="AH5750" s="122">
        <v>0.55835390190440004</v>
      </c>
      <c r="AI5750" s="122">
        <v>0.55891156372240003</v>
      </c>
      <c r="AJ5750" s="122">
        <v>0.55663114377639999</v>
      </c>
      <c r="AK5750" s="122">
        <v>0.55718697012719998</v>
      </c>
      <c r="AL5750" s="122">
        <v>0</v>
      </c>
    </row>
    <row r="5751" spans="1:38" hidden="1" x14ac:dyDescent="0.25">
      <c r="A5751" s="122" t="s">
        <v>2252</v>
      </c>
      <c r="B5751" s="122">
        <v>1</v>
      </c>
      <c r="C5751" s="122" t="s">
        <v>2253</v>
      </c>
      <c r="D5751" s="122" t="s">
        <v>2093</v>
      </c>
      <c r="E5751" s="122">
        <v>104</v>
      </c>
      <c r="F5751" s="122">
        <v>0.75119977649640002</v>
      </c>
      <c r="G5751" s="122">
        <v>0.76095527799759999</v>
      </c>
      <c r="H5751" s="122">
        <v>0.74472354356399995</v>
      </c>
      <c r="I5751" s="122">
        <v>0.75071744948200003</v>
      </c>
      <c r="J5751" s="122">
        <v>0.76239956886519999</v>
      </c>
      <c r="K5751" s="122">
        <v>0.74850050467920004</v>
      </c>
      <c r="L5751" s="122">
        <v>0.78034834333680003</v>
      </c>
      <c r="M5751" s="122">
        <v>0.74023510871800002</v>
      </c>
      <c r="N5751" s="122">
        <v>0.75210803617879995</v>
      </c>
      <c r="O5751" s="122">
        <v>0.7389922155084</v>
      </c>
      <c r="P5751" s="122">
        <v>0.73949144752280005</v>
      </c>
      <c r="Q5751" s="122">
        <v>0.73416564198040002</v>
      </c>
      <c r="R5751" s="122">
        <v>0.75024998854680003</v>
      </c>
      <c r="S5751" s="122">
        <v>0.7543284687456</v>
      </c>
      <c r="T5751" s="122">
        <v>0.73489544263240003</v>
      </c>
      <c r="U5751" s="122">
        <v>0.73626129652320005</v>
      </c>
      <c r="V5751" s="122">
        <v>0.93843331072680003</v>
      </c>
      <c r="W5751" s="122">
        <v>0.76956611502399996</v>
      </c>
      <c r="X5751" s="122">
        <v>0.76254153381839995</v>
      </c>
      <c r="Y5751" s="122">
        <v>0.92176854822639998</v>
      </c>
      <c r="Z5751" s="122">
        <v>0.73810251918199998</v>
      </c>
      <c r="AA5751" s="122">
        <v>0.94603879124440005</v>
      </c>
      <c r="AB5751" s="122">
        <v>0.75877481840439998</v>
      </c>
      <c r="AC5751" s="122">
        <v>0.74241144069959997</v>
      </c>
      <c r="AD5751" s="122">
        <v>1.0283445793207999</v>
      </c>
      <c r="AE5751" s="122">
        <v>0.83090093035599999</v>
      </c>
      <c r="AF5751" s="122">
        <v>0.85284532019960002</v>
      </c>
      <c r="AG5751" s="122">
        <v>0.83837556995079998</v>
      </c>
      <c r="AH5751" s="122">
        <v>0.81237153452279998</v>
      </c>
      <c r="AI5751" s="122">
        <v>0.80998123707199998</v>
      </c>
      <c r="AJ5751" s="122">
        <v>0.8210666485168</v>
      </c>
      <c r="AK5751" s="122">
        <v>0.82246027695440005</v>
      </c>
      <c r="AL5751" s="122">
        <v>0</v>
      </c>
    </row>
    <row r="5752" spans="1:38" hidden="1" x14ac:dyDescent="0.25">
      <c r="A5752" s="122" t="s">
        <v>2252</v>
      </c>
      <c r="B5752" s="122">
        <v>1</v>
      </c>
      <c r="C5752" s="122" t="s">
        <v>2253</v>
      </c>
      <c r="D5752" s="122" t="s">
        <v>2094</v>
      </c>
      <c r="E5752" s="122">
        <v>104</v>
      </c>
      <c r="F5752" s="122">
        <v>0.63548654736559995</v>
      </c>
      <c r="G5752" s="122">
        <v>0.87124155802600001</v>
      </c>
      <c r="H5752" s="122">
        <v>0.63503558973959995</v>
      </c>
      <c r="I5752" s="122">
        <v>0.63486857719879997</v>
      </c>
      <c r="J5752" s="122">
        <v>0.69799382881479999</v>
      </c>
      <c r="K5752" s="122">
        <v>0.67301651093040005</v>
      </c>
      <c r="L5752" s="122">
        <v>0.62999531498679995</v>
      </c>
      <c r="M5752" s="122">
        <v>0.62994813430920005</v>
      </c>
      <c r="N5752" s="122">
        <v>0.63134323016240002</v>
      </c>
      <c r="O5752" s="122">
        <v>0.87652594315999999</v>
      </c>
      <c r="P5752" s="122">
        <v>0.71873150597919999</v>
      </c>
      <c r="Q5752" s="122">
        <v>0.77979438197920004</v>
      </c>
      <c r="R5752" s="122">
        <v>0.63457801641639999</v>
      </c>
      <c r="S5752" s="122">
        <v>0.63261868138279997</v>
      </c>
      <c r="T5752" s="122">
        <v>0.64549868138279998</v>
      </c>
      <c r="U5752" s="122">
        <v>0.66305640675959998</v>
      </c>
      <c r="V5752" s="122">
        <v>0.64401754168640002</v>
      </c>
      <c r="W5752" s="122">
        <v>0.64485764820680003</v>
      </c>
      <c r="X5752" s="122">
        <v>0.64233803411120005</v>
      </c>
      <c r="Y5752" s="122">
        <v>0.6367380341112</v>
      </c>
      <c r="Z5752" s="122">
        <v>0.67424370116319998</v>
      </c>
      <c r="AA5752" s="122">
        <v>0.63169977316320003</v>
      </c>
      <c r="AB5752" s="122">
        <v>0.63559251448559995</v>
      </c>
      <c r="AC5752" s="122">
        <v>0.63948153053680001</v>
      </c>
      <c r="AD5752" s="122">
        <v>0.63164153053399996</v>
      </c>
      <c r="AE5752" s="122">
        <v>0.63416153053680002</v>
      </c>
      <c r="AF5752" s="122">
        <v>0.68344153053400003</v>
      </c>
      <c r="AG5752" s="122">
        <v>0.63304153053400003</v>
      </c>
      <c r="AH5752" s="122">
        <v>0.63332153053679996</v>
      </c>
      <c r="AI5752" s="122">
        <v>0.64340153053680005</v>
      </c>
      <c r="AJ5752" s="122">
        <v>0.63528153053680003</v>
      </c>
      <c r="AK5752" s="122">
        <v>0.64088153053679997</v>
      </c>
      <c r="AL5752" s="122">
        <v>0</v>
      </c>
    </row>
    <row r="5753" spans="1:38" hidden="1" x14ac:dyDescent="0.25">
      <c r="A5753" s="122" t="s">
        <v>2252</v>
      </c>
      <c r="B5753" s="122">
        <v>1</v>
      </c>
      <c r="C5753" s="122" t="s">
        <v>2253</v>
      </c>
      <c r="D5753" s="122" t="s">
        <v>2095</v>
      </c>
      <c r="E5753" s="122">
        <v>104</v>
      </c>
      <c r="F5753" s="122">
        <v>4.7675719468160001</v>
      </c>
      <c r="G5753" s="122">
        <v>4.7594133869883999</v>
      </c>
      <c r="H5753" s="122">
        <v>4.7581633595132002</v>
      </c>
      <c r="I5753" s="122">
        <v>4.7807356981664002</v>
      </c>
      <c r="J5753" s="122">
        <v>4.7768441330820002</v>
      </c>
      <c r="K5753" s="122">
        <v>4.7721481303831998</v>
      </c>
      <c r="L5753" s="122">
        <v>4.7741339096863999</v>
      </c>
      <c r="M5753" s="122">
        <v>4.7745294932636</v>
      </c>
      <c r="N5753" s="122">
        <v>4.7755142135624</v>
      </c>
      <c r="O5753" s="122">
        <v>4.7748788816568002</v>
      </c>
      <c r="P5753" s="122">
        <v>4.7893041751716003</v>
      </c>
      <c r="Q5753" s="122">
        <v>4.7778958825556002</v>
      </c>
      <c r="R5753" s="122">
        <v>4.7718933246711996</v>
      </c>
      <c r="S5753" s="122">
        <v>4.7898128291972002</v>
      </c>
      <c r="T5753" s="122">
        <v>4.7677131937287998</v>
      </c>
      <c r="U5753" s="122">
        <v>4.7775736143548002</v>
      </c>
      <c r="V5753" s="122">
        <v>4.7756628099740004</v>
      </c>
      <c r="W5753" s="122">
        <v>4.7782944894495998</v>
      </c>
      <c r="X5753" s="122">
        <v>4.7719120169223999</v>
      </c>
      <c r="Y5753" s="122">
        <v>4.7712676514719998</v>
      </c>
      <c r="Z5753" s="122">
        <v>4.8167213269448004</v>
      </c>
      <c r="AA5753" s="122">
        <v>4.7725911852304002</v>
      </c>
      <c r="AB5753" s="122">
        <v>4.7579410680171996</v>
      </c>
      <c r="AC5753" s="122">
        <v>4.7961154064768001</v>
      </c>
      <c r="AD5753" s="122">
        <v>4.7851715279564004</v>
      </c>
      <c r="AE5753" s="122">
        <v>4.7854891979216001</v>
      </c>
      <c r="AF5753" s="122">
        <v>4.7929306340636</v>
      </c>
      <c r="AG5753" s="122">
        <v>4.7909769265008002</v>
      </c>
      <c r="AH5753" s="122">
        <v>4.7875661887199996</v>
      </c>
      <c r="AI5753" s="122">
        <v>4.7981917853995997</v>
      </c>
      <c r="AJ5753" s="122">
        <v>4.7798649606232004</v>
      </c>
      <c r="AK5753" s="122">
        <v>2.3982630360892001</v>
      </c>
      <c r="AL5753" s="122">
        <v>1.1054299032E-3</v>
      </c>
    </row>
    <row r="5754" spans="1:38" hidden="1" x14ac:dyDescent="0.25">
      <c r="A5754" s="122" t="s">
        <v>2252</v>
      </c>
      <c r="B5754" s="122">
        <v>1</v>
      </c>
      <c r="C5754" s="122" t="s">
        <v>2253</v>
      </c>
      <c r="D5754" s="122" t="s">
        <v>2096</v>
      </c>
      <c r="E5754" s="122">
        <v>104</v>
      </c>
      <c r="F5754" s="122">
        <v>0.2530495921716</v>
      </c>
      <c r="G5754" s="122">
        <v>0.25275973437119997</v>
      </c>
      <c r="H5754" s="122">
        <v>0.252685421716</v>
      </c>
      <c r="I5754" s="122">
        <v>0.25258426043479998</v>
      </c>
      <c r="J5754" s="122">
        <v>0.25255719886040001</v>
      </c>
      <c r="K5754" s="122">
        <v>0.25253202972200001</v>
      </c>
      <c r="L5754" s="122">
        <v>0.25240037308640001</v>
      </c>
      <c r="M5754" s="122">
        <v>0.25247355809760003</v>
      </c>
      <c r="N5754" s="122">
        <v>0.25236200466120001</v>
      </c>
      <c r="O5754" s="122">
        <v>0.25251574389999998</v>
      </c>
      <c r="P5754" s="122">
        <v>0.25255910916879998</v>
      </c>
      <c r="Q5754" s="122">
        <v>0.25257646987999999</v>
      </c>
      <c r="R5754" s="122">
        <v>0.25254813246039998</v>
      </c>
      <c r="S5754" s="122">
        <v>0.25261513698119997</v>
      </c>
      <c r="T5754" s="122">
        <v>0.25276113125760002</v>
      </c>
      <c r="U5754" s="122">
        <v>0.25358938190320002</v>
      </c>
      <c r="V5754" s="122">
        <v>0.25275114952639999</v>
      </c>
      <c r="W5754" s="122">
        <v>0.252879345082</v>
      </c>
      <c r="X5754" s="122">
        <v>0.253582403018</v>
      </c>
      <c r="Y5754" s="122">
        <v>0.25294114247080002</v>
      </c>
      <c r="Z5754" s="122">
        <v>0.25348700604919999</v>
      </c>
      <c r="AA5754" s="122">
        <v>0.25352037624759999</v>
      </c>
      <c r="AB5754" s="122">
        <v>0.25350316281079999</v>
      </c>
      <c r="AC5754" s="122">
        <v>0.25463141436879999</v>
      </c>
      <c r="AD5754" s="122">
        <v>0.25517232275640001</v>
      </c>
      <c r="AE5754" s="122">
        <v>0.25522073183600003</v>
      </c>
      <c r="AF5754" s="122">
        <v>0.25525646330239998</v>
      </c>
      <c r="AG5754" s="122">
        <v>0.25529219476039999</v>
      </c>
      <c r="AH5754" s="122">
        <v>0.25528467780199998</v>
      </c>
      <c r="AI5754" s="122">
        <v>0.2553078006808</v>
      </c>
      <c r="AJ5754" s="122">
        <v>0.25532997952839998</v>
      </c>
      <c r="AK5754" s="122">
        <v>0.24319446208680001</v>
      </c>
      <c r="AL5754" s="122">
        <v>-1.29843812E-5</v>
      </c>
    </row>
    <row r="5755" spans="1:38" hidden="1" x14ac:dyDescent="0.25">
      <c r="A5755" s="122" t="s">
        <v>2252</v>
      </c>
      <c r="B5755" s="122">
        <v>1</v>
      </c>
      <c r="C5755" s="122" t="s">
        <v>2253</v>
      </c>
      <c r="D5755" s="122" t="s">
        <v>2097</v>
      </c>
      <c r="E5755" s="122">
        <v>104</v>
      </c>
      <c r="F5755" s="122">
        <v>0.50340360444639998</v>
      </c>
      <c r="G5755" s="122">
        <v>0.50331730440319999</v>
      </c>
      <c r="H5755" s="122">
        <v>0.5031814425344</v>
      </c>
      <c r="I5755" s="122">
        <v>0.50317606670799997</v>
      </c>
      <c r="J5755" s="122">
        <v>0.50296590230320004</v>
      </c>
      <c r="K5755" s="122">
        <v>0.50275922233320003</v>
      </c>
      <c r="L5755" s="122">
        <v>0.50272973899679996</v>
      </c>
      <c r="M5755" s="122">
        <v>0.5027002556604</v>
      </c>
      <c r="N5755" s="122">
        <v>0.5026725988088</v>
      </c>
      <c r="O5755" s="122">
        <v>0.50264353058080002</v>
      </c>
      <c r="P5755" s="122">
        <v>0.50264939021639998</v>
      </c>
      <c r="Q5755" s="122">
        <v>0.50300921354600003</v>
      </c>
      <c r="R5755" s="122">
        <v>0.50204243052039998</v>
      </c>
      <c r="S5755" s="122">
        <v>0.50113027554519995</v>
      </c>
      <c r="T5755" s="122">
        <v>0.50017939573280001</v>
      </c>
      <c r="U5755" s="122">
        <v>0.49940069903919998</v>
      </c>
      <c r="V5755" s="122">
        <v>0.49834145630920001</v>
      </c>
      <c r="W5755" s="122">
        <v>0.49787615496920001</v>
      </c>
      <c r="X5755" s="122">
        <v>0.49774779659079998</v>
      </c>
      <c r="Y5755" s="122">
        <v>0.49782672667279998</v>
      </c>
      <c r="Z5755" s="122">
        <v>0.49760954163479998</v>
      </c>
      <c r="AA5755" s="122">
        <v>0.49833152269039999</v>
      </c>
      <c r="AB5755" s="122">
        <v>0.49741097453599997</v>
      </c>
      <c r="AC5755" s="122">
        <v>0.49761042639000003</v>
      </c>
      <c r="AD5755" s="122">
        <v>0.49781172277480001</v>
      </c>
      <c r="AE5755" s="122">
        <v>0.49801117462319999</v>
      </c>
      <c r="AF5755" s="122">
        <v>0.49821241112440001</v>
      </c>
      <c r="AG5755" s="122">
        <v>0.49869453510799999</v>
      </c>
      <c r="AH5755" s="122">
        <v>0.49864366336119997</v>
      </c>
      <c r="AI5755" s="122">
        <v>0.4988242644168</v>
      </c>
      <c r="AJ5755" s="122">
        <v>0.49902371626800002</v>
      </c>
      <c r="AK5755" s="122">
        <v>0.47322208613119998</v>
      </c>
      <c r="AL5755" s="122">
        <v>-2.8038458559999997E-4</v>
      </c>
    </row>
    <row r="5756" spans="1:38" hidden="1" x14ac:dyDescent="0.25">
      <c r="A5756" s="122" t="s">
        <v>2252</v>
      </c>
      <c r="B5756" s="122">
        <v>1</v>
      </c>
      <c r="C5756" s="122" t="s">
        <v>2253</v>
      </c>
      <c r="D5756" s="122" t="s">
        <v>2098</v>
      </c>
      <c r="E5756" s="122">
        <v>104</v>
      </c>
      <c r="F5756" s="122">
        <v>0.59903749731559996</v>
      </c>
      <c r="G5756" s="122">
        <v>0.59892944399119996</v>
      </c>
      <c r="H5756" s="122">
        <v>0.59890715629360003</v>
      </c>
      <c r="I5756" s="122">
        <v>0.60021462033960005</v>
      </c>
      <c r="J5756" s="122">
        <v>0.59889569999000003</v>
      </c>
      <c r="K5756" s="122">
        <v>0.59865575867440002</v>
      </c>
      <c r="L5756" s="122">
        <v>0.59857588208599999</v>
      </c>
      <c r="M5756" s="122">
        <v>0.59864399256480005</v>
      </c>
      <c r="N5756" s="122">
        <v>0.59856891188920003</v>
      </c>
      <c r="O5756" s="122">
        <v>0.5985950266408</v>
      </c>
      <c r="P5756" s="122">
        <v>0.5985177276036</v>
      </c>
      <c r="Q5756" s="122">
        <v>0.59727750762679999</v>
      </c>
      <c r="R5756" s="122">
        <v>0.59671032656480005</v>
      </c>
      <c r="S5756" s="122">
        <v>0.59678457038199995</v>
      </c>
      <c r="T5756" s="122">
        <v>0.59440232241879998</v>
      </c>
      <c r="U5756" s="122">
        <v>0.59449280577120001</v>
      </c>
      <c r="V5756" s="122">
        <v>0.59624959018799994</v>
      </c>
      <c r="W5756" s="122">
        <v>0.59462537600760001</v>
      </c>
      <c r="X5756" s="122">
        <v>0.59253913328399999</v>
      </c>
      <c r="Y5756" s="122">
        <v>0.59481126613159996</v>
      </c>
      <c r="Z5756" s="122">
        <v>0.59234572385520001</v>
      </c>
      <c r="AA5756" s="122">
        <v>0.59223916725119996</v>
      </c>
      <c r="AB5756" s="122">
        <v>0.59087646961280005</v>
      </c>
      <c r="AC5756" s="122">
        <v>0.59063411335880001</v>
      </c>
      <c r="AD5756" s="122">
        <v>0.59066674012919995</v>
      </c>
      <c r="AE5756" s="122">
        <v>0.59069236019079996</v>
      </c>
      <c r="AF5756" s="122">
        <v>0.59073438475520001</v>
      </c>
      <c r="AG5756" s="122">
        <v>0.59071875670920004</v>
      </c>
      <c r="AH5756" s="122">
        <v>0.59100145590359998</v>
      </c>
      <c r="AI5756" s="122">
        <v>0.59070577880440001</v>
      </c>
      <c r="AJ5756" s="122">
        <v>0.59077975274920003</v>
      </c>
      <c r="AK5756" s="122">
        <v>0.56955711763719996</v>
      </c>
      <c r="AL5756" s="122">
        <v>-8.0737481999999995E-5</v>
      </c>
    </row>
    <row r="5757" spans="1:38" hidden="1" x14ac:dyDescent="0.25">
      <c r="A5757" s="122" t="s">
        <v>2252</v>
      </c>
      <c r="B5757" s="122">
        <v>1</v>
      </c>
      <c r="C5757" s="122" t="s">
        <v>2253</v>
      </c>
      <c r="D5757" s="122" t="s">
        <v>2099</v>
      </c>
      <c r="E5757" s="122">
        <v>104</v>
      </c>
      <c r="F5757" s="122">
        <v>0.77604304256080003</v>
      </c>
      <c r="G5757" s="122">
        <v>0.76738915573599997</v>
      </c>
      <c r="H5757" s="122">
        <v>0.76703368542640005</v>
      </c>
      <c r="I5757" s="122">
        <v>0.7665836798508</v>
      </c>
      <c r="J5757" s="122">
        <v>0.77203447100080003</v>
      </c>
      <c r="K5757" s="122">
        <v>0.76895731896480002</v>
      </c>
      <c r="L5757" s="122">
        <v>0.76612684349039994</v>
      </c>
      <c r="M5757" s="122">
        <v>0.76161958699120003</v>
      </c>
      <c r="N5757" s="122">
        <v>0.77106517384679996</v>
      </c>
      <c r="O5757" s="122">
        <v>0.78669993049200004</v>
      </c>
      <c r="P5757" s="122">
        <v>0.76631505796440003</v>
      </c>
      <c r="Q5757" s="122">
        <v>0.76102401263840003</v>
      </c>
      <c r="R5757" s="122">
        <v>0.76261640617399995</v>
      </c>
      <c r="S5757" s="122">
        <v>0.77292004422079996</v>
      </c>
      <c r="T5757" s="122">
        <v>0.76281162842359995</v>
      </c>
      <c r="U5757" s="122">
        <v>0.76245288381359999</v>
      </c>
      <c r="V5757" s="122">
        <v>0.77074980076919997</v>
      </c>
      <c r="W5757" s="122">
        <v>0.89320554528520002</v>
      </c>
      <c r="X5757" s="122">
        <v>0.75994991157960001</v>
      </c>
      <c r="Y5757" s="122">
        <v>0.76755310422559997</v>
      </c>
      <c r="Z5757" s="122">
        <v>0.76586375035239995</v>
      </c>
      <c r="AA5757" s="122">
        <v>0.76537986987560003</v>
      </c>
      <c r="AB5757" s="122">
        <v>0.83258371212799998</v>
      </c>
      <c r="AC5757" s="122">
        <v>0.75921979756559999</v>
      </c>
      <c r="AD5757" s="122">
        <v>0.7608994939532</v>
      </c>
      <c r="AE5757" s="122">
        <v>0.76138681493000004</v>
      </c>
      <c r="AF5757" s="122">
        <v>0.76306147494080001</v>
      </c>
      <c r="AG5757" s="122">
        <v>0.76280124586120002</v>
      </c>
      <c r="AH5757" s="122">
        <v>0.76250391257600003</v>
      </c>
      <c r="AI5757" s="122">
        <v>0.76389131833559998</v>
      </c>
      <c r="AJ5757" s="122">
        <v>0.75940548351079995</v>
      </c>
      <c r="AK5757" s="122">
        <v>0.75940130986160004</v>
      </c>
      <c r="AL5757" s="122">
        <v>0</v>
      </c>
    </row>
    <row r="5758" spans="1:38" hidden="1" x14ac:dyDescent="0.25">
      <c r="A5758" s="122" t="s">
        <v>2252</v>
      </c>
      <c r="B5758" s="122">
        <v>1</v>
      </c>
      <c r="C5758" s="122" t="s">
        <v>2253</v>
      </c>
      <c r="D5758" s="122" t="s">
        <v>2100</v>
      </c>
      <c r="E5758" s="122">
        <v>104</v>
      </c>
      <c r="F5758" s="122">
        <v>1.3045601889544001</v>
      </c>
      <c r="G5758" s="122">
        <v>1.1950007411384</v>
      </c>
      <c r="H5758" s="122">
        <v>1.1260719918476001</v>
      </c>
      <c r="I5758" s="122">
        <v>1.1100917049432</v>
      </c>
      <c r="J5758" s="122">
        <v>1.1159640797284001</v>
      </c>
      <c r="K5758" s="122">
        <v>1.1292743075656</v>
      </c>
      <c r="L5758" s="122">
        <v>1.130930555258</v>
      </c>
      <c r="M5758" s="122">
        <v>1.1100466213647999</v>
      </c>
      <c r="N5758" s="122">
        <v>1.151674339046</v>
      </c>
      <c r="O5758" s="122">
        <v>1.1131620486336</v>
      </c>
      <c r="P5758" s="122">
        <v>1.1558144528784</v>
      </c>
      <c r="Q5758" s="122">
        <v>1.1113946131764001</v>
      </c>
      <c r="R5758" s="122">
        <v>1.1189900012648</v>
      </c>
      <c r="S5758" s="122">
        <v>1.1807369350951999</v>
      </c>
      <c r="T5758" s="122">
        <v>1.1274120599476001</v>
      </c>
      <c r="U5758" s="122">
        <v>1.1600779197532001</v>
      </c>
      <c r="V5758" s="122">
        <v>1.2352687464964001</v>
      </c>
      <c r="W5758" s="122">
        <v>1.1860564079784</v>
      </c>
      <c r="X5758" s="122">
        <v>1.1129070979516</v>
      </c>
      <c r="Y5758" s="122">
        <v>1.1336574659704</v>
      </c>
      <c r="Z5758" s="122">
        <v>1.2030622989140001</v>
      </c>
      <c r="AA5758" s="122">
        <v>1.8445158829888</v>
      </c>
      <c r="AB5758" s="122">
        <v>1.356164368608</v>
      </c>
      <c r="AC5758" s="122">
        <v>1.1203383742824</v>
      </c>
      <c r="AD5758" s="122">
        <v>1.1149876999296</v>
      </c>
      <c r="AE5758" s="122">
        <v>1.1403105611436</v>
      </c>
      <c r="AF5758" s="122">
        <v>1.2541934762083999</v>
      </c>
      <c r="AG5758" s="122">
        <v>1.2433678876584</v>
      </c>
      <c r="AH5758" s="122">
        <v>1.3122977410312</v>
      </c>
      <c r="AI5758" s="122">
        <v>1.2511405383848</v>
      </c>
      <c r="AJ5758" s="122">
        <v>1.2602557484076</v>
      </c>
      <c r="AK5758" s="122">
        <v>1.4565271067115999</v>
      </c>
      <c r="AL5758" s="122">
        <v>0</v>
      </c>
    </row>
    <row r="5759" spans="1:38" hidden="1" x14ac:dyDescent="0.25">
      <c r="A5759" s="122" t="s">
        <v>2252</v>
      </c>
      <c r="B5759" s="122">
        <v>1</v>
      </c>
      <c r="C5759" s="122" t="s">
        <v>2253</v>
      </c>
      <c r="D5759" s="122" t="s">
        <v>2101</v>
      </c>
      <c r="E5759" s="122">
        <v>104</v>
      </c>
      <c r="F5759" s="122">
        <v>1.211365212092</v>
      </c>
      <c r="G5759" s="122">
        <v>1.2588577418760001</v>
      </c>
      <c r="H5759" s="122">
        <v>1.2220208094667999</v>
      </c>
      <c r="I5759" s="122">
        <v>1.2088373789744</v>
      </c>
      <c r="J5759" s="122">
        <v>1.2627866296107999</v>
      </c>
      <c r="K5759" s="122">
        <v>1.221410485624</v>
      </c>
      <c r="L5759" s="122">
        <v>1.2191494174888</v>
      </c>
      <c r="M5759" s="122">
        <v>1.2115899629483999</v>
      </c>
      <c r="N5759" s="122">
        <v>1.2096327692036</v>
      </c>
      <c r="O5759" s="122">
        <v>1.2222211933203999</v>
      </c>
      <c r="P5759" s="122">
        <v>1.2263917981868</v>
      </c>
      <c r="Q5759" s="122">
        <v>1.2485605899928001</v>
      </c>
      <c r="R5759" s="122">
        <v>1.2586405899927999</v>
      </c>
      <c r="S5759" s="122">
        <v>1.2709443779928</v>
      </c>
      <c r="T5759" s="122">
        <v>1.2760026352864</v>
      </c>
      <c r="U5759" s="122">
        <v>1.2863046076972</v>
      </c>
      <c r="V5759" s="122">
        <v>1.2809843717411999</v>
      </c>
      <c r="W5759" s="122">
        <v>1.2738968641924</v>
      </c>
      <c r="X5759" s="122">
        <v>1.2600515812668001</v>
      </c>
      <c r="Y5759" s="122">
        <v>1.2891797852639999</v>
      </c>
      <c r="Z5759" s="122">
        <v>1.3241875494008</v>
      </c>
      <c r="AA5759" s="122">
        <v>1.2965562921584</v>
      </c>
      <c r="AB5759" s="122">
        <v>1.2752601921583999</v>
      </c>
      <c r="AC5759" s="122">
        <v>1.2679171921584</v>
      </c>
      <c r="AD5759" s="122">
        <v>1.2698537001584</v>
      </c>
      <c r="AE5759" s="122">
        <v>1.2777990499372001</v>
      </c>
      <c r="AF5759" s="122">
        <v>1.2735898263256</v>
      </c>
      <c r="AG5759" s="122">
        <v>1.2749960543628001</v>
      </c>
      <c r="AH5759" s="122">
        <v>1.2721918490204001</v>
      </c>
      <c r="AI5759" s="122">
        <v>1.2954346885843999</v>
      </c>
      <c r="AJ5759" s="122">
        <v>1.254900525634</v>
      </c>
      <c r="AK5759" s="122">
        <v>1.314541820284</v>
      </c>
      <c r="AL5759" s="122">
        <v>0</v>
      </c>
    </row>
    <row r="5760" spans="1:38" hidden="1" x14ac:dyDescent="0.25">
      <c r="A5760" s="122" t="s">
        <v>2252</v>
      </c>
      <c r="B5760" s="122">
        <v>1</v>
      </c>
      <c r="C5760" s="122" t="s">
        <v>2253</v>
      </c>
      <c r="D5760" s="122" t="s">
        <v>2135</v>
      </c>
      <c r="E5760" s="122">
        <v>104</v>
      </c>
      <c r="F5760" s="122">
        <v>0</v>
      </c>
      <c r="G5760" s="122">
        <v>0</v>
      </c>
      <c r="H5760" s="122">
        <v>0</v>
      </c>
      <c r="I5760" s="122">
        <v>0</v>
      </c>
      <c r="J5760" s="122">
        <v>0</v>
      </c>
      <c r="K5760" s="122">
        <v>0</v>
      </c>
      <c r="L5760" s="122">
        <v>0</v>
      </c>
      <c r="M5760" s="122">
        <v>0</v>
      </c>
      <c r="N5760" s="122">
        <v>0</v>
      </c>
      <c r="O5760" s="122">
        <v>0</v>
      </c>
      <c r="P5760" s="122">
        <v>0</v>
      </c>
      <c r="Q5760" s="122">
        <v>0</v>
      </c>
      <c r="R5760" s="122">
        <v>0</v>
      </c>
      <c r="S5760" s="122">
        <v>0</v>
      </c>
      <c r="T5760" s="122">
        <v>0</v>
      </c>
      <c r="U5760" s="122">
        <v>0</v>
      </c>
      <c r="V5760" s="122">
        <v>0</v>
      </c>
      <c r="W5760" s="122">
        <v>0</v>
      </c>
      <c r="X5760" s="122">
        <v>0</v>
      </c>
      <c r="Y5760" s="122">
        <v>0</v>
      </c>
      <c r="Z5760" s="122">
        <v>0</v>
      </c>
      <c r="AA5760" s="122">
        <v>0</v>
      </c>
      <c r="AB5760" s="122">
        <v>0</v>
      </c>
      <c r="AC5760" s="122">
        <v>0</v>
      </c>
      <c r="AD5760" s="122">
        <v>0</v>
      </c>
      <c r="AE5760" s="122">
        <v>0</v>
      </c>
      <c r="AF5760" s="122">
        <v>0</v>
      </c>
      <c r="AG5760" s="122">
        <v>0</v>
      </c>
      <c r="AH5760" s="122">
        <v>0</v>
      </c>
      <c r="AI5760" s="122">
        <v>0</v>
      </c>
      <c r="AJ5760" s="122">
        <v>0</v>
      </c>
      <c r="AK5760" s="122">
        <v>0</v>
      </c>
      <c r="AL5760" s="122">
        <v>0</v>
      </c>
    </row>
    <row r="5761" spans="1:38" hidden="1" x14ac:dyDescent="0.25">
      <c r="A5761" s="122" t="s">
        <v>2252</v>
      </c>
      <c r="B5761" s="122">
        <v>1</v>
      </c>
      <c r="C5761" s="122" t="s">
        <v>2253</v>
      </c>
      <c r="D5761" s="122" t="s">
        <v>2102</v>
      </c>
      <c r="E5761" s="122">
        <v>104</v>
      </c>
      <c r="F5761" s="122">
        <v>1.0427165681688</v>
      </c>
      <c r="G5761" s="122">
        <v>1.0379659420844001</v>
      </c>
      <c r="H5761" s="122">
        <v>1.0378253480868</v>
      </c>
      <c r="I5761" s="122">
        <v>1.0332486175536</v>
      </c>
      <c r="J5761" s="122">
        <v>1.0395575958487999</v>
      </c>
      <c r="K5761" s="122">
        <v>1.0363218705727999</v>
      </c>
      <c r="L5761" s="122">
        <v>1.0420531323216</v>
      </c>
      <c r="M5761" s="122">
        <v>1.0361075042248</v>
      </c>
      <c r="N5761" s="122">
        <v>1.0326150232047999</v>
      </c>
      <c r="O5761" s="122">
        <v>1.0336836431431999</v>
      </c>
      <c r="P5761" s="122">
        <v>1.038980492746</v>
      </c>
      <c r="Q5761" s="122">
        <v>1.0383547118112</v>
      </c>
      <c r="R5761" s="122">
        <v>1.0380192760672</v>
      </c>
      <c r="S5761" s="122">
        <v>1.0366240800916</v>
      </c>
      <c r="T5761" s="122">
        <v>1.037718020584</v>
      </c>
      <c r="U5761" s="122">
        <v>1.0622284857436</v>
      </c>
      <c r="V5761" s="122">
        <v>1.0545574766804</v>
      </c>
      <c r="W5761" s="122">
        <v>1.0470952840656</v>
      </c>
      <c r="X5761" s="122">
        <v>1.0804280524072001</v>
      </c>
      <c r="Y5761" s="122">
        <v>1.0492201237979999</v>
      </c>
      <c r="Z5761" s="122">
        <v>1.0857088024048001</v>
      </c>
      <c r="AA5761" s="122">
        <v>1.0660704163200001</v>
      </c>
      <c r="AB5761" s="122">
        <v>1.0383787281364001</v>
      </c>
      <c r="AC5761" s="122">
        <v>1.0867167839444001</v>
      </c>
      <c r="AD5761" s="122">
        <v>1.0937605237635999</v>
      </c>
      <c r="AE5761" s="122">
        <v>1.063975651102</v>
      </c>
      <c r="AF5761" s="122">
        <v>1.0634166477116</v>
      </c>
      <c r="AG5761" s="122">
        <v>1.0505834035088</v>
      </c>
      <c r="AH5761" s="122">
        <v>1.0671192614348</v>
      </c>
      <c r="AI5761" s="122">
        <v>1.0506359824575999</v>
      </c>
      <c r="AJ5761" s="122">
        <v>1.0486986161372001</v>
      </c>
      <c r="AK5761" s="122">
        <v>1.0259235365679999</v>
      </c>
      <c r="AL5761" s="122">
        <v>2.1380301600000002E-5</v>
      </c>
    </row>
    <row r="5762" spans="1:38" hidden="1" x14ac:dyDescent="0.25">
      <c r="A5762" s="122" t="s">
        <v>2252</v>
      </c>
      <c r="B5762" s="122">
        <v>1</v>
      </c>
      <c r="C5762" s="122" t="s">
        <v>2253</v>
      </c>
      <c r="D5762" s="122" t="s">
        <v>2103</v>
      </c>
      <c r="E5762" s="122">
        <v>104</v>
      </c>
      <c r="F5762" s="122">
        <v>0.86816451749440005</v>
      </c>
      <c r="G5762" s="122">
        <v>0.91528579345280003</v>
      </c>
      <c r="H5762" s="122">
        <v>0.83214323676400004</v>
      </c>
      <c r="I5762" s="122">
        <v>0.81649559683999995</v>
      </c>
      <c r="J5762" s="122">
        <v>1.1043208770804001</v>
      </c>
      <c r="K5762" s="122">
        <v>0.81669179763080002</v>
      </c>
      <c r="L5762" s="122">
        <v>0.86688012574520001</v>
      </c>
      <c r="M5762" s="122">
        <v>0.81992561476000003</v>
      </c>
      <c r="N5762" s="122">
        <v>0.91886648434560003</v>
      </c>
      <c r="O5762" s="122">
        <v>0.87892735581000003</v>
      </c>
      <c r="P5762" s="122">
        <v>2.7363541973124001</v>
      </c>
      <c r="Q5762" s="122">
        <v>1.3258816205796</v>
      </c>
      <c r="R5762" s="122">
        <v>0.87174784027800001</v>
      </c>
      <c r="S5762" s="122">
        <v>2.6531623390916002</v>
      </c>
      <c r="T5762" s="122">
        <v>0.82902816066280005</v>
      </c>
      <c r="U5762" s="122">
        <v>0.97086143070840003</v>
      </c>
      <c r="V5762" s="122">
        <v>1.591647952762</v>
      </c>
      <c r="W5762" s="122">
        <v>2.6249113730112001</v>
      </c>
      <c r="X5762" s="122">
        <v>0.86306692721760003</v>
      </c>
      <c r="Y5762" s="122">
        <v>0.89414304887319995</v>
      </c>
      <c r="Z5762" s="122">
        <v>0.83675217685640002</v>
      </c>
      <c r="AA5762" s="122">
        <v>1.0354999288591999</v>
      </c>
      <c r="AB5762" s="122">
        <v>1.3529820168591999</v>
      </c>
      <c r="AC5762" s="122">
        <v>0.99233190885919997</v>
      </c>
      <c r="AD5762" s="122">
        <v>0.82890008085919997</v>
      </c>
      <c r="AE5762" s="122">
        <v>1.6482371845632</v>
      </c>
      <c r="AF5762" s="122">
        <v>0.94258584132720002</v>
      </c>
      <c r="AG5762" s="122">
        <v>2.9241281671588002</v>
      </c>
      <c r="AH5762" s="122">
        <v>1.0752111304087999</v>
      </c>
      <c r="AI5762" s="122">
        <v>0.87395033906319997</v>
      </c>
      <c r="AJ5762" s="122">
        <v>0.99309223220480003</v>
      </c>
      <c r="AK5762" s="122">
        <v>1.8414945495548001</v>
      </c>
      <c r="AL5762" s="122">
        <v>0</v>
      </c>
    </row>
    <row r="5763" spans="1:38" hidden="1" x14ac:dyDescent="0.25">
      <c r="A5763" s="122" t="s">
        <v>2252</v>
      </c>
      <c r="B5763" s="122">
        <v>1</v>
      </c>
      <c r="C5763" s="122" t="s">
        <v>2253</v>
      </c>
      <c r="D5763" s="122" t="s">
        <v>2104</v>
      </c>
      <c r="E5763" s="122">
        <v>104</v>
      </c>
      <c r="F5763" s="122">
        <v>1.8588946776652</v>
      </c>
      <c r="G5763" s="122">
        <v>1.8627024153164</v>
      </c>
      <c r="H5763" s="122">
        <v>1.8667148624795999</v>
      </c>
      <c r="I5763" s="122">
        <v>1.8724155327387999</v>
      </c>
      <c r="J5763" s="122">
        <v>1.8773037066139999</v>
      </c>
      <c r="K5763" s="122">
        <v>1.8804604029764</v>
      </c>
      <c r="L5763" s="122">
        <v>1.8837075332572</v>
      </c>
      <c r="M5763" s="122">
        <v>1.8877746993532001</v>
      </c>
      <c r="N5763" s="122">
        <v>1.8950093000999999</v>
      </c>
      <c r="O5763" s="122">
        <v>1.9063520357699999</v>
      </c>
      <c r="P5763" s="122">
        <v>1.9337933389768001</v>
      </c>
      <c r="Q5763" s="122">
        <v>1.9189385648299999</v>
      </c>
      <c r="R5763" s="122">
        <v>1.9175746826011999</v>
      </c>
      <c r="S5763" s="122">
        <v>1.9232146715767999</v>
      </c>
      <c r="T5763" s="122">
        <v>1.9249075866104</v>
      </c>
      <c r="U5763" s="122">
        <v>1.9301623256439999</v>
      </c>
      <c r="V5763" s="122">
        <v>1.9385084503064001</v>
      </c>
      <c r="W5763" s="122">
        <v>1.9541424931867999</v>
      </c>
      <c r="X5763" s="122">
        <v>1.9507768592843999</v>
      </c>
      <c r="Y5763" s="122">
        <v>1.9510214301619999</v>
      </c>
      <c r="Z5763" s="122">
        <v>1.9567831210424</v>
      </c>
      <c r="AA5763" s="122">
        <v>1.9635434792344</v>
      </c>
      <c r="AB5763" s="122">
        <v>1.9503158508959999</v>
      </c>
      <c r="AC5763" s="122">
        <v>1.9501065705492</v>
      </c>
      <c r="AD5763" s="122">
        <v>1.9430523822079999</v>
      </c>
      <c r="AE5763" s="122">
        <v>1.9459107474855999</v>
      </c>
      <c r="AF5763" s="122">
        <v>2.0386145877412001</v>
      </c>
      <c r="AG5763" s="122">
        <v>1.9465230841279999</v>
      </c>
      <c r="AH5763" s="122">
        <v>1.9291884365684</v>
      </c>
      <c r="AI5763" s="122">
        <v>1.9296989814900001</v>
      </c>
      <c r="AJ5763" s="122">
        <v>1.9260850233828</v>
      </c>
      <c r="AK5763" s="122">
        <v>1.5847304412772001</v>
      </c>
      <c r="AL5763" s="122">
        <v>-5.0399910540000004E-3</v>
      </c>
    </row>
    <row r="5764" spans="1:38" hidden="1" x14ac:dyDescent="0.25">
      <c r="A5764" s="122" t="s">
        <v>2252</v>
      </c>
      <c r="B5764" s="122">
        <v>1</v>
      </c>
      <c r="C5764" s="122" t="s">
        <v>2253</v>
      </c>
      <c r="D5764" s="122" t="s">
        <v>2105</v>
      </c>
      <c r="E5764" s="122">
        <v>104</v>
      </c>
      <c r="F5764" s="122">
        <v>0.80554579617400002</v>
      </c>
      <c r="G5764" s="122">
        <v>0.80556890914919999</v>
      </c>
      <c r="H5764" s="122">
        <v>0.8060557095948</v>
      </c>
      <c r="I5764" s="122">
        <v>0.80680031749799996</v>
      </c>
      <c r="J5764" s="122">
        <v>0.80724949464880003</v>
      </c>
      <c r="K5764" s="122">
        <v>0.80563614493879998</v>
      </c>
      <c r="L5764" s="122">
        <v>0.80563406903559998</v>
      </c>
      <c r="M5764" s="122">
        <v>0.80679027092440003</v>
      </c>
      <c r="N5764" s="122">
        <v>0.80724514548159998</v>
      </c>
      <c r="O5764" s="122">
        <v>0.82097351952840003</v>
      </c>
      <c r="P5764" s="122">
        <v>0.81055128637840002</v>
      </c>
      <c r="Q5764" s="122">
        <v>0.80720976637840003</v>
      </c>
      <c r="R5764" s="122">
        <v>0.81336693837840002</v>
      </c>
      <c r="S5764" s="122">
        <v>0.80988242414800005</v>
      </c>
      <c r="T5764" s="122">
        <v>0.81189358014799995</v>
      </c>
      <c r="U5764" s="122">
        <v>0.80963042414800002</v>
      </c>
      <c r="V5764" s="122">
        <v>0.81119444297359999</v>
      </c>
      <c r="W5764" s="122">
        <v>0.80871005570599996</v>
      </c>
      <c r="X5764" s="122">
        <v>0.80852185551480005</v>
      </c>
      <c r="Y5764" s="122">
        <v>0.81026241951480005</v>
      </c>
      <c r="Z5764" s="122">
        <v>0.80902201951480002</v>
      </c>
      <c r="AA5764" s="122">
        <v>0.80880938751480003</v>
      </c>
      <c r="AB5764" s="122">
        <v>0.81110222351479999</v>
      </c>
      <c r="AC5764" s="122">
        <v>0.82325008257520005</v>
      </c>
      <c r="AD5764" s="122">
        <v>0.82334484215759995</v>
      </c>
      <c r="AE5764" s="122">
        <v>0.82418931162679998</v>
      </c>
      <c r="AF5764" s="122">
        <v>0.82359367808759998</v>
      </c>
      <c r="AG5764" s="122">
        <v>0.82398307976600005</v>
      </c>
      <c r="AH5764" s="122">
        <v>0.82396683327840003</v>
      </c>
      <c r="AI5764" s="122">
        <v>0.82313780335919995</v>
      </c>
      <c r="AJ5764" s="122">
        <v>0.82537039605719997</v>
      </c>
      <c r="AK5764" s="122">
        <v>0.82537539767199997</v>
      </c>
      <c r="AL5764" s="122">
        <v>0</v>
      </c>
    </row>
    <row r="5765" spans="1:38" hidden="1" x14ac:dyDescent="0.25">
      <c r="A5765" s="122" t="s">
        <v>2252</v>
      </c>
      <c r="B5765" s="122">
        <v>1</v>
      </c>
      <c r="C5765" s="122" t="s">
        <v>2253</v>
      </c>
      <c r="D5765" s="122" t="s">
        <v>475</v>
      </c>
      <c r="E5765" s="122">
        <v>104</v>
      </c>
      <c r="F5765" s="122">
        <v>0.96262321928359995</v>
      </c>
      <c r="G5765" s="122">
        <v>0.95836064710119995</v>
      </c>
      <c r="H5765" s="122">
        <v>0.957360708108</v>
      </c>
      <c r="I5765" s="122">
        <v>0.95692800552440005</v>
      </c>
      <c r="J5765" s="122">
        <v>0.957242858852</v>
      </c>
      <c r="K5765" s="122">
        <v>0.96538251862080005</v>
      </c>
      <c r="L5765" s="122">
        <v>0.95857867778399997</v>
      </c>
      <c r="M5765" s="122">
        <v>0.95721468492439998</v>
      </c>
      <c r="N5765" s="122">
        <v>0.95742444430920004</v>
      </c>
      <c r="O5765" s="122">
        <v>0.95782939315000004</v>
      </c>
      <c r="P5765" s="122">
        <v>0.96039091884679995</v>
      </c>
      <c r="Q5765" s="122">
        <v>0.95686033947839999</v>
      </c>
      <c r="R5765" s="122">
        <v>0.96202028947920004</v>
      </c>
      <c r="S5765" s="122">
        <v>0.95601359568400002</v>
      </c>
      <c r="T5765" s="122">
        <v>0.95637326976519998</v>
      </c>
      <c r="U5765" s="122">
        <v>0.95454172705079998</v>
      </c>
      <c r="V5765" s="122">
        <v>1.007668542524</v>
      </c>
      <c r="W5765" s="122">
        <v>0.95590928653079998</v>
      </c>
      <c r="X5765" s="122">
        <v>0.95680559141160004</v>
      </c>
      <c r="Y5765" s="122">
        <v>0.9559386749248</v>
      </c>
      <c r="Z5765" s="122">
        <v>0.95434314329199998</v>
      </c>
      <c r="AA5765" s="122">
        <v>0.9584638024248</v>
      </c>
      <c r="AB5765" s="122">
        <v>1.0963330161867999</v>
      </c>
      <c r="AC5765" s="122">
        <v>0.95410416026239997</v>
      </c>
      <c r="AD5765" s="122">
        <v>0.95351983196400003</v>
      </c>
      <c r="AE5765" s="122">
        <v>0.96431499215799998</v>
      </c>
      <c r="AF5765" s="122">
        <v>0.96369145911919996</v>
      </c>
      <c r="AG5765" s="122">
        <v>0.96402170184879998</v>
      </c>
      <c r="AH5765" s="122">
        <v>0.96390333101159997</v>
      </c>
      <c r="AI5765" s="122">
        <v>0.96362779115959996</v>
      </c>
      <c r="AJ5765" s="122">
        <v>0.96420219798560003</v>
      </c>
      <c r="AK5765" s="122">
        <v>0.97161141940240003</v>
      </c>
      <c r="AL5765" s="122">
        <v>0</v>
      </c>
    </row>
    <row r="5766" spans="1:38" hidden="1" x14ac:dyDescent="0.25">
      <c r="A5766" s="122" t="s">
        <v>2252</v>
      </c>
      <c r="B5766" s="122">
        <v>1</v>
      </c>
      <c r="C5766" s="122" t="s">
        <v>2253</v>
      </c>
      <c r="D5766" s="122" t="s">
        <v>2106</v>
      </c>
      <c r="E5766" s="122">
        <v>104</v>
      </c>
      <c r="F5766" s="122">
        <v>0.14223095935720001</v>
      </c>
      <c r="G5766" s="122">
        <v>0.14223144749239999</v>
      </c>
      <c r="H5766" s="122">
        <v>0.14215068315279999</v>
      </c>
      <c r="I5766" s="122">
        <v>0.1421511712852</v>
      </c>
      <c r="J5766" s="122">
        <v>0.14215165942040001</v>
      </c>
      <c r="K5766" s="122">
        <v>0.14215214755559999</v>
      </c>
      <c r="L5766" s="122">
        <v>0.1421424558428</v>
      </c>
      <c r="M5766" s="122">
        <v>0.1421482980456</v>
      </c>
      <c r="N5766" s="122">
        <v>0.14214878618080001</v>
      </c>
      <c r="O5766" s="122">
        <v>0.142033098676</v>
      </c>
      <c r="P5766" s="122">
        <v>0.14200675165320001</v>
      </c>
      <c r="Q5766" s="122">
        <v>0.14201485468799999</v>
      </c>
      <c r="R5766" s="122">
        <v>0.14200916599800001</v>
      </c>
      <c r="S5766" s="122">
        <v>0.142007701598</v>
      </c>
      <c r="T5766" s="122">
        <v>0.14200623719239999</v>
      </c>
      <c r="U5766" s="122">
        <v>0.14200477278400001</v>
      </c>
      <c r="V5766" s="122">
        <v>0.14198523528000001</v>
      </c>
      <c r="W5766" s="122">
        <v>0.1419890427312</v>
      </c>
      <c r="X5766" s="122">
        <v>0.14199285017960001</v>
      </c>
      <c r="Y5766" s="122">
        <v>0.14199665762800001</v>
      </c>
      <c r="Z5766" s="122">
        <v>0.14200046508200001</v>
      </c>
      <c r="AA5766" s="122">
        <v>0.14198967552</v>
      </c>
      <c r="AB5766" s="122">
        <v>0.14199060910719999</v>
      </c>
      <c r="AC5766" s="122">
        <v>0.14199129249760001</v>
      </c>
      <c r="AD5766" s="122">
        <v>0.14199197588519999</v>
      </c>
      <c r="AE5766" s="122">
        <v>0.14199265927560001</v>
      </c>
      <c r="AF5766" s="122">
        <v>0.14199334266319999</v>
      </c>
      <c r="AG5766" s="122">
        <v>0.1419940260508</v>
      </c>
      <c r="AH5766" s="122">
        <v>0.1419949996332</v>
      </c>
      <c r="AI5766" s="122">
        <v>0.14199568302359999</v>
      </c>
      <c r="AJ5766" s="122">
        <v>0.14199636640839999</v>
      </c>
      <c r="AK5766" s="122">
        <v>0.1407754438272</v>
      </c>
      <c r="AL5766" s="122">
        <v>-6.5410043999999996E-6</v>
      </c>
    </row>
    <row r="5767" spans="1:38" hidden="1" x14ac:dyDescent="0.25">
      <c r="A5767" s="122" t="s">
        <v>2252</v>
      </c>
      <c r="B5767" s="122">
        <v>1</v>
      </c>
      <c r="C5767" s="122" t="s">
        <v>2253</v>
      </c>
      <c r="D5767" s="122" t="s">
        <v>2107</v>
      </c>
      <c r="E5767" s="122">
        <v>104</v>
      </c>
      <c r="F5767" s="122">
        <v>0.50831272091320001</v>
      </c>
      <c r="G5767" s="122">
        <v>0.51140238783479997</v>
      </c>
      <c r="H5767" s="122">
        <v>0.52264707447400005</v>
      </c>
      <c r="I5767" s="122">
        <v>0.50802407924799997</v>
      </c>
      <c r="J5767" s="122">
        <v>0.50610019080879998</v>
      </c>
      <c r="K5767" s="122">
        <v>0.52375881066039998</v>
      </c>
      <c r="L5767" s="122">
        <v>0.51143356304880006</v>
      </c>
      <c r="M5767" s="122">
        <v>0.51157676693480003</v>
      </c>
      <c r="N5767" s="122">
        <v>0.5095345382848</v>
      </c>
      <c r="O5767" s="122">
        <v>0.51745855444360001</v>
      </c>
      <c r="P5767" s="122">
        <v>0.50753936481359996</v>
      </c>
      <c r="Q5767" s="122">
        <v>0.51258279829120001</v>
      </c>
      <c r="R5767" s="122">
        <v>0.50913391107039996</v>
      </c>
      <c r="S5767" s="122">
        <v>0.50622609672600005</v>
      </c>
      <c r="T5767" s="122">
        <v>0.50784850866959996</v>
      </c>
      <c r="U5767" s="122">
        <v>0.50556710985760001</v>
      </c>
      <c r="V5767" s="122">
        <v>0.50561349068999994</v>
      </c>
      <c r="W5767" s="122">
        <v>0.51459565085600001</v>
      </c>
      <c r="X5767" s="122">
        <v>0.50525697029640004</v>
      </c>
      <c r="Y5767" s="122">
        <v>0.50178015957720001</v>
      </c>
      <c r="Z5767" s="122">
        <v>0.50347851200640004</v>
      </c>
      <c r="AA5767" s="122">
        <v>0.50108137980879996</v>
      </c>
      <c r="AB5767" s="122">
        <v>0.50235625948200002</v>
      </c>
      <c r="AC5767" s="122">
        <v>0.50076669631519999</v>
      </c>
      <c r="AD5767" s="122">
        <v>0.50203696946760001</v>
      </c>
      <c r="AE5767" s="122">
        <v>0.50216958370599996</v>
      </c>
      <c r="AF5767" s="122">
        <v>0.50120925466080002</v>
      </c>
      <c r="AG5767" s="122">
        <v>0.50187127300239998</v>
      </c>
      <c r="AH5767" s="122">
        <v>0.50115161859000001</v>
      </c>
      <c r="AI5767" s="122">
        <v>0.50601358787840001</v>
      </c>
      <c r="AJ5767" s="122">
        <v>0.50256520821640005</v>
      </c>
      <c r="AK5767" s="122">
        <v>0.47475308861120002</v>
      </c>
      <c r="AL5767" s="122">
        <v>-1.9691354759999999E-4</v>
      </c>
    </row>
    <row r="5768" spans="1:38" hidden="1" x14ac:dyDescent="0.25">
      <c r="A5768" s="122" t="s">
        <v>2252</v>
      </c>
      <c r="B5768" s="122">
        <v>1</v>
      </c>
      <c r="C5768" s="122" t="s">
        <v>2253</v>
      </c>
      <c r="D5768" s="122" t="s">
        <v>2108</v>
      </c>
      <c r="E5768" s="122">
        <v>104</v>
      </c>
      <c r="F5768" s="122">
        <v>0.27477223681879998</v>
      </c>
      <c r="G5768" s="122">
        <v>0.25901870881880001</v>
      </c>
      <c r="H5768" s="122">
        <v>0.2989636488188</v>
      </c>
      <c r="I5768" s="122">
        <v>0.41057432882200001</v>
      </c>
      <c r="J5768" s="122">
        <v>0.36335979698760001</v>
      </c>
      <c r="K5768" s="122">
        <v>0.39526079037759998</v>
      </c>
      <c r="L5768" s="122">
        <v>0.36840632637760001</v>
      </c>
      <c r="M5768" s="122">
        <v>0.30778459037759998</v>
      </c>
      <c r="N5768" s="122">
        <v>0.29078590237759999</v>
      </c>
      <c r="O5768" s="122">
        <v>0.3053073183776</v>
      </c>
      <c r="P5768" s="122">
        <v>0.51290917437759997</v>
      </c>
      <c r="Q5768" s="122">
        <v>0.28118638237479998</v>
      </c>
      <c r="R5768" s="122">
        <v>0.50259324637479996</v>
      </c>
      <c r="S5768" s="122">
        <v>0.50251348174440003</v>
      </c>
      <c r="T5768" s="122">
        <v>0.39595094174439999</v>
      </c>
      <c r="U5768" s="122">
        <v>0.36829606974439999</v>
      </c>
      <c r="V5768" s="122">
        <v>0.40472056974440002</v>
      </c>
      <c r="W5768" s="122">
        <v>0.28839672574440001</v>
      </c>
      <c r="X5768" s="122">
        <v>0.31627248974439998</v>
      </c>
      <c r="Y5768" s="122">
        <v>0.3718147177444</v>
      </c>
      <c r="Z5768" s="122">
        <v>0.3080169977444</v>
      </c>
      <c r="AA5768" s="122">
        <v>0.79279544574439997</v>
      </c>
      <c r="AB5768" s="122">
        <v>0.71596924174440002</v>
      </c>
      <c r="AC5768" s="122">
        <v>0.62563062974439998</v>
      </c>
      <c r="AD5768" s="122">
        <v>0.29188468574440002</v>
      </c>
      <c r="AE5768" s="122">
        <v>0.27798446181519998</v>
      </c>
      <c r="AF5768" s="122">
        <v>0.31923344279959998</v>
      </c>
      <c r="AG5768" s="122">
        <v>0.32384242413879999</v>
      </c>
      <c r="AH5768" s="122">
        <v>0.43211533235920002</v>
      </c>
      <c r="AI5768" s="122">
        <v>0.29525413914359999</v>
      </c>
      <c r="AJ5768" s="122">
        <v>0.39125443117320002</v>
      </c>
      <c r="AK5768" s="122">
        <v>0.3705612430968</v>
      </c>
      <c r="AL5768" s="122">
        <v>0</v>
      </c>
    </row>
    <row r="5769" spans="1:38" hidden="1" x14ac:dyDescent="0.25">
      <c r="A5769" s="122" t="s">
        <v>2252</v>
      </c>
      <c r="B5769" s="122">
        <v>1</v>
      </c>
      <c r="C5769" s="122" t="s">
        <v>2253</v>
      </c>
      <c r="D5769" s="122" t="s">
        <v>2109</v>
      </c>
      <c r="E5769" s="122">
        <v>104</v>
      </c>
      <c r="F5769" s="122">
        <v>0.56275450395920001</v>
      </c>
      <c r="G5769" s="122">
        <v>0.57386488940199998</v>
      </c>
      <c r="H5769" s="122">
        <v>0.57644802315520005</v>
      </c>
      <c r="I5769" s="122">
        <v>0.56562819868799996</v>
      </c>
      <c r="J5769" s="122">
        <v>0.59581559732519995</v>
      </c>
      <c r="K5769" s="122">
        <v>0.58334690615039997</v>
      </c>
      <c r="L5769" s="122">
        <v>0.67361151966080002</v>
      </c>
      <c r="M5769" s="122">
        <v>0.57402017831480001</v>
      </c>
      <c r="N5769" s="122">
        <v>0.58228580815719999</v>
      </c>
      <c r="O5769" s="122">
        <v>0.81656039419920001</v>
      </c>
      <c r="P5769" s="122">
        <v>0.67332559378839996</v>
      </c>
      <c r="Q5769" s="122">
        <v>0.68995975622560002</v>
      </c>
      <c r="R5769" s="122">
        <v>0.56609475622560002</v>
      </c>
      <c r="S5769" s="122">
        <v>0.56482981419760003</v>
      </c>
      <c r="T5769" s="122">
        <v>0.58391525006080003</v>
      </c>
      <c r="U5769" s="122">
        <v>0.63619304206079996</v>
      </c>
      <c r="V5769" s="122">
        <v>0.75592225777599997</v>
      </c>
      <c r="W5769" s="122">
        <v>0.68184931646159996</v>
      </c>
      <c r="X5769" s="122">
        <v>0.61766850963160003</v>
      </c>
      <c r="Y5769" s="122">
        <v>0.57024944562879998</v>
      </c>
      <c r="Z5769" s="122">
        <v>0.56642565664720002</v>
      </c>
      <c r="AA5769" s="122">
        <v>0.62811293344240005</v>
      </c>
      <c r="AB5769" s="122">
        <v>0.66790579385320004</v>
      </c>
      <c r="AC5769" s="122">
        <v>0.63913911547640001</v>
      </c>
      <c r="AD5769" s="122">
        <v>0.58529623547639997</v>
      </c>
      <c r="AE5769" s="122">
        <v>0.59488941001840001</v>
      </c>
      <c r="AF5769" s="122">
        <v>0.60559397006640003</v>
      </c>
      <c r="AG5769" s="122">
        <v>0.60266210210079996</v>
      </c>
      <c r="AH5769" s="122">
        <v>0.67645982583200004</v>
      </c>
      <c r="AI5769" s="122">
        <v>0.59385293206120005</v>
      </c>
      <c r="AJ5769" s="122">
        <v>0.60029039562520004</v>
      </c>
      <c r="AK5769" s="122">
        <v>0.60095023583280005</v>
      </c>
      <c r="AL5769" s="122">
        <v>0</v>
      </c>
    </row>
    <row r="5770" spans="1:38" hidden="1" x14ac:dyDescent="0.25">
      <c r="A5770" s="122" t="s">
        <v>2252</v>
      </c>
      <c r="B5770" s="122">
        <v>1</v>
      </c>
      <c r="C5770" s="122" t="s">
        <v>2253</v>
      </c>
      <c r="D5770" s="122" t="s">
        <v>2110</v>
      </c>
      <c r="E5770" s="122">
        <v>104</v>
      </c>
      <c r="F5770" s="122">
        <v>0.70927905963320004</v>
      </c>
      <c r="G5770" s="122">
        <v>0.70920866802240001</v>
      </c>
      <c r="H5770" s="122">
        <v>0.70951340280520003</v>
      </c>
      <c r="I5770" s="122">
        <v>0.70949680341400001</v>
      </c>
      <c r="J5770" s="122">
        <v>0.70924177040640002</v>
      </c>
      <c r="K5770" s="122">
        <v>0.70929575034640002</v>
      </c>
      <c r="L5770" s="122">
        <v>0.70921102212239995</v>
      </c>
      <c r="M5770" s="122">
        <v>0.70930481491800002</v>
      </c>
      <c r="N5770" s="122">
        <v>0.70929242146560001</v>
      </c>
      <c r="O5770" s="122">
        <v>0.70928888784319999</v>
      </c>
      <c r="P5770" s="122">
        <v>0.70906722094600005</v>
      </c>
      <c r="Q5770" s="122">
        <v>0.70917942555320002</v>
      </c>
      <c r="R5770" s="122">
        <v>0.70881484983120002</v>
      </c>
      <c r="S5770" s="122">
        <v>0.70905249404920001</v>
      </c>
      <c r="T5770" s="122">
        <v>0.70935250844919995</v>
      </c>
      <c r="U5770" s="122">
        <v>0.70958862121279997</v>
      </c>
      <c r="V5770" s="122">
        <v>0.7104255471348</v>
      </c>
      <c r="W5770" s="122">
        <v>0.70973065827159998</v>
      </c>
      <c r="X5770" s="122">
        <v>0.71202281723159999</v>
      </c>
      <c r="Y5770" s="122">
        <v>0.7088350665816</v>
      </c>
      <c r="Z5770" s="122">
        <v>0.70867518834840004</v>
      </c>
      <c r="AA5770" s="122">
        <v>0.70827539252960003</v>
      </c>
      <c r="AB5770" s="122">
        <v>0.70898670448199996</v>
      </c>
      <c r="AC5770" s="122">
        <v>0.70852533606400003</v>
      </c>
      <c r="AD5770" s="122">
        <v>0.70866672960440003</v>
      </c>
      <c r="AE5770" s="122">
        <v>0.71385819080519997</v>
      </c>
      <c r="AF5770" s="122">
        <v>0.71187149983880005</v>
      </c>
      <c r="AG5770" s="122">
        <v>0.70917289450279997</v>
      </c>
      <c r="AH5770" s="122">
        <v>0.70958143483360003</v>
      </c>
      <c r="AI5770" s="122">
        <v>0.70941159886240002</v>
      </c>
      <c r="AJ5770" s="122">
        <v>0.71045141394080003</v>
      </c>
      <c r="AK5770" s="122">
        <v>0.69724392736319996</v>
      </c>
      <c r="AL5770" s="122">
        <v>-3.6121968400000003E-5</v>
      </c>
    </row>
    <row r="5771" spans="1:38" hidden="1" x14ac:dyDescent="0.25">
      <c r="A5771" s="122" t="s">
        <v>2252</v>
      </c>
      <c r="B5771" s="122">
        <v>1</v>
      </c>
      <c r="C5771" s="122" t="s">
        <v>2253</v>
      </c>
      <c r="D5771" s="122" t="s">
        <v>2164</v>
      </c>
      <c r="E5771" s="122">
        <v>104</v>
      </c>
      <c r="F5771" s="122">
        <v>0</v>
      </c>
      <c r="G5771" s="122">
        <v>0</v>
      </c>
      <c r="H5771" s="122">
        <v>0</v>
      </c>
      <c r="I5771" s="122">
        <v>0</v>
      </c>
      <c r="J5771" s="122">
        <v>0</v>
      </c>
      <c r="K5771" s="122">
        <v>0</v>
      </c>
      <c r="L5771" s="122">
        <v>0</v>
      </c>
      <c r="M5771" s="122">
        <v>0</v>
      </c>
      <c r="N5771" s="122">
        <v>0</v>
      </c>
      <c r="O5771" s="122">
        <v>0</v>
      </c>
      <c r="P5771" s="122">
        <v>0</v>
      </c>
      <c r="Q5771" s="122">
        <v>0</v>
      </c>
      <c r="R5771" s="122">
        <v>0</v>
      </c>
      <c r="S5771" s="122">
        <v>0</v>
      </c>
      <c r="T5771" s="122">
        <v>0</v>
      </c>
      <c r="U5771" s="122">
        <v>0</v>
      </c>
      <c r="V5771" s="122">
        <v>0</v>
      </c>
      <c r="W5771" s="122">
        <v>0</v>
      </c>
      <c r="X5771" s="122">
        <v>0</v>
      </c>
      <c r="Y5771" s="122">
        <v>0</v>
      </c>
      <c r="Z5771" s="122">
        <v>0</v>
      </c>
      <c r="AA5771" s="122">
        <v>0</v>
      </c>
      <c r="AB5771" s="122">
        <v>0</v>
      </c>
      <c r="AC5771" s="122">
        <v>0</v>
      </c>
      <c r="AD5771" s="122">
        <v>0</v>
      </c>
      <c r="AE5771" s="122">
        <v>0</v>
      </c>
      <c r="AF5771" s="122">
        <v>0</v>
      </c>
      <c r="AG5771" s="122">
        <v>0</v>
      </c>
      <c r="AH5771" s="122">
        <v>0</v>
      </c>
      <c r="AI5771" s="122">
        <v>0</v>
      </c>
      <c r="AJ5771" s="122">
        <v>0</v>
      </c>
      <c r="AK5771" s="122">
        <v>4.3123705964779999</v>
      </c>
      <c r="AL5771" s="122">
        <v>0</v>
      </c>
    </row>
    <row r="5772" spans="1:38" hidden="1" x14ac:dyDescent="0.25">
      <c r="A5772" s="122" t="s">
        <v>2252</v>
      </c>
      <c r="B5772" s="122">
        <v>1</v>
      </c>
      <c r="C5772" s="122" t="s">
        <v>2253</v>
      </c>
      <c r="D5772" s="122" t="s">
        <v>2111</v>
      </c>
      <c r="E5772" s="122">
        <v>104</v>
      </c>
      <c r="F5772" s="122">
        <v>0.47672209831119999</v>
      </c>
      <c r="G5772" s="122">
        <v>0.47548426074799999</v>
      </c>
      <c r="H5772" s="122">
        <v>0.47543002611160001</v>
      </c>
      <c r="I5772" s="122">
        <v>0.47303292535239999</v>
      </c>
      <c r="J5772" s="122">
        <v>0.47101900333039998</v>
      </c>
      <c r="K5772" s="122">
        <v>0.4709804123836</v>
      </c>
      <c r="L5772" s="122">
        <v>0.46958992038000003</v>
      </c>
      <c r="M5772" s="122">
        <v>0.46959876212480001</v>
      </c>
      <c r="N5772" s="122">
        <v>0.46977602974679999</v>
      </c>
      <c r="O5772" s="122">
        <v>0.4699119039272</v>
      </c>
      <c r="P5772" s="122">
        <v>0.46994011845759998</v>
      </c>
      <c r="Q5772" s="122">
        <v>0.47011791118879998</v>
      </c>
      <c r="R5772" s="122">
        <v>0.4699519671588</v>
      </c>
      <c r="S5772" s="122">
        <v>0.47086533777079997</v>
      </c>
      <c r="T5772" s="122">
        <v>0.47028781428720001</v>
      </c>
      <c r="U5772" s="122">
        <v>0.47729377853639998</v>
      </c>
      <c r="V5772" s="122">
        <v>0.47040220007759997</v>
      </c>
      <c r="W5772" s="122">
        <v>0.47069775542719999</v>
      </c>
      <c r="X5772" s="122">
        <v>0.4706838049564</v>
      </c>
      <c r="Y5772" s="122">
        <v>0.47345258873919999</v>
      </c>
      <c r="Z5772" s="122">
        <v>0.47036799486600001</v>
      </c>
      <c r="AA5772" s="122">
        <v>0.47038368972279998</v>
      </c>
      <c r="AB5772" s="122">
        <v>0.47082449065679999</v>
      </c>
      <c r="AC5772" s="122">
        <v>0.47050817126880001</v>
      </c>
      <c r="AD5772" s="122">
        <v>0.47105050378680002</v>
      </c>
      <c r="AE5772" s="122">
        <v>0.47016557146999999</v>
      </c>
      <c r="AF5772" s="122">
        <v>0.4707202314808</v>
      </c>
      <c r="AG5772" s="122">
        <v>0.47015194262400001</v>
      </c>
      <c r="AH5772" s="122">
        <v>0.47012244403879999</v>
      </c>
      <c r="AI5772" s="122">
        <v>0.47096010585960002</v>
      </c>
      <c r="AJ5772" s="122">
        <v>0.4706466314228</v>
      </c>
      <c r="AK5772" s="122">
        <v>0.47032244456959998</v>
      </c>
      <c r="AL5772" s="122">
        <v>0</v>
      </c>
    </row>
    <row r="5773" spans="1:38" hidden="1" x14ac:dyDescent="0.25">
      <c r="A5773" s="122" t="s">
        <v>2252</v>
      </c>
      <c r="B5773" s="122">
        <v>1</v>
      </c>
      <c r="C5773" s="122" t="s">
        <v>2253</v>
      </c>
      <c r="D5773" s="122" t="s">
        <v>2112</v>
      </c>
      <c r="E5773" s="122">
        <v>104</v>
      </c>
      <c r="F5773" s="122">
        <v>1.3417681572568001</v>
      </c>
      <c r="G5773" s="122">
        <v>1.3693789403700001</v>
      </c>
      <c r="H5773" s="122">
        <v>1.3661782795584001</v>
      </c>
      <c r="I5773" s="122">
        <v>1.3514723954900001</v>
      </c>
      <c r="J5773" s="122">
        <v>1.36772023549</v>
      </c>
      <c r="K5773" s="122">
        <v>1.3784461797484</v>
      </c>
      <c r="L5773" s="122">
        <v>1.3998015569216</v>
      </c>
      <c r="M5773" s="122">
        <v>1.3474308091384</v>
      </c>
      <c r="N5773" s="122">
        <v>1.3423808521284</v>
      </c>
      <c r="O5773" s="122">
        <v>1.3447034801283999</v>
      </c>
      <c r="P5773" s="122">
        <v>1.3653764201812</v>
      </c>
      <c r="Q5773" s="122">
        <v>1.3481525310988001</v>
      </c>
      <c r="R5773" s="122">
        <v>1.3602847722688001</v>
      </c>
      <c r="S5773" s="122">
        <v>1.409923285274</v>
      </c>
      <c r="T5773" s="122">
        <v>1.4304425812768</v>
      </c>
      <c r="U5773" s="122">
        <v>1.4548252332767999</v>
      </c>
      <c r="V5773" s="122">
        <v>1.4429458750112001</v>
      </c>
      <c r="W5773" s="122">
        <v>1.4308528990111999</v>
      </c>
      <c r="X5773" s="122">
        <v>1.3939775990112</v>
      </c>
      <c r="Y5773" s="122">
        <v>1.6009300790112</v>
      </c>
      <c r="Z5773" s="122">
        <v>1.3734172830111999</v>
      </c>
      <c r="AA5773" s="122">
        <v>1.6256060030112001</v>
      </c>
      <c r="AB5773" s="122">
        <v>1.4002164190112001</v>
      </c>
      <c r="AC5773" s="122">
        <v>1.3743292150112001</v>
      </c>
      <c r="AD5773" s="122">
        <v>1.4646409190112</v>
      </c>
      <c r="AE5773" s="122">
        <v>1.4024816137556</v>
      </c>
      <c r="AF5773" s="122">
        <v>1.4648423760711999</v>
      </c>
      <c r="AG5773" s="122">
        <v>1.4668702621552001</v>
      </c>
      <c r="AH5773" s="122">
        <v>1.4708281685188</v>
      </c>
      <c r="AI5773" s="122">
        <v>1.3893297643932001</v>
      </c>
      <c r="AJ5773" s="122">
        <v>1.3886840638383999</v>
      </c>
      <c r="AK5773" s="122">
        <v>1.4852509949984001</v>
      </c>
      <c r="AL5773" s="122">
        <v>0</v>
      </c>
    </row>
    <row r="5774" spans="1:38" hidden="1" x14ac:dyDescent="0.25">
      <c r="A5774" s="122" t="s">
        <v>2252</v>
      </c>
      <c r="B5774" s="122">
        <v>1</v>
      </c>
      <c r="C5774" s="122" t="s">
        <v>2253</v>
      </c>
      <c r="D5774" s="122" t="s">
        <v>2113</v>
      </c>
      <c r="E5774" s="122">
        <v>104</v>
      </c>
      <c r="F5774" s="122">
        <v>0.92861798815240004</v>
      </c>
      <c r="G5774" s="122">
        <v>0.8840264116348</v>
      </c>
      <c r="H5774" s="122">
        <v>0.92863678711719999</v>
      </c>
      <c r="I5774" s="122">
        <v>0.82304821859959998</v>
      </c>
      <c r="J5774" s="122">
        <v>1.021811502082</v>
      </c>
      <c r="K5774" s="122">
        <v>0.83242321756439996</v>
      </c>
      <c r="L5774" s="122">
        <v>1.37640817307</v>
      </c>
      <c r="M5774" s="122">
        <v>0.83072456455239996</v>
      </c>
      <c r="N5774" s="122">
        <v>0.84101973603479996</v>
      </c>
      <c r="O5774" s="122">
        <v>0.87944347524319999</v>
      </c>
      <c r="P5774" s="122">
        <v>0.95777042752999997</v>
      </c>
      <c r="Q5774" s="122">
        <v>0.98929834973200004</v>
      </c>
      <c r="R5774" s="122">
        <v>4.1110908227928</v>
      </c>
      <c r="S5774" s="122">
        <v>1.4516587838507999</v>
      </c>
      <c r="T5774" s="122">
        <v>0.98319622491159997</v>
      </c>
      <c r="U5774" s="122">
        <v>0.98808310197240001</v>
      </c>
      <c r="V5774" s="122">
        <v>1.1716210234316</v>
      </c>
      <c r="W5774" s="122">
        <v>1.3680509705184001</v>
      </c>
      <c r="X5774" s="122">
        <v>1.1041343456079999</v>
      </c>
      <c r="Y5774" s="122">
        <v>1.159856620692</v>
      </c>
      <c r="Z5774" s="122">
        <v>0.93353156377879998</v>
      </c>
      <c r="AA5774" s="122">
        <v>1.0543697186904</v>
      </c>
      <c r="AB5774" s="122">
        <v>1.3437928603931999</v>
      </c>
      <c r="AC5774" s="122">
        <v>1.3243706540932001</v>
      </c>
      <c r="AD5774" s="122">
        <v>1.2971291117988</v>
      </c>
      <c r="AE5774" s="122">
        <v>1.8388758393488001</v>
      </c>
      <c r="AF5774" s="122">
        <v>1.0264148066592</v>
      </c>
      <c r="AG5774" s="122">
        <v>3.4475193938948001</v>
      </c>
      <c r="AH5774" s="122">
        <v>2.3726026642667999</v>
      </c>
      <c r="AI5774" s="122">
        <v>1.0563576236387999</v>
      </c>
      <c r="AJ5774" s="122">
        <v>7.0160879004048002</v>
      </c>
      <c r="AK5774" s="122">
        <v>2.8663551311668001</v>
      </c>
      <c r="AL5774" s="122">
        <v>-2.0208777679999999E-4</v>
      </c>
    </row>
    <row r="5775" spans="1:38" hidden="1" x14ac:dyDescent="0.25">
      <c r="A5775" s="122" t="s">
        <v>2252</v>
      </c>
      <c r="B5775" s="122">
        <v>1</v>
      </c>
      <c r="C5775" s="122" t="s">
        <v>2253</v>
      </c>
      <c r="D5775" s="122" t="s">
        <v>2114</v>
      </c>
      <c r="E5775" s="122">
        <v>104</v>
      </c>
      <c r="F5775" s="122">
        <v>0.30605926362199998</v>
      </c>
      <c r="G5775" s="122">
        <v>0.30508566647719998</v>
      </c>
      <c r="H5775" s="122">
        <v>0.30512723619280002</v>
      </c>
      <c r="I5775" s="122">
        <v>0.30497558293999999</v>
      </c>
      <c r="J5775" s="122">
        <v>0.30479405569200002</v>
      </c>
      <c r="K5775" s="122">
        <v>0.30482439180760001</v>
      </c>
      <c r="L5775" s="122">
        <v>0.30473881052719998</v>
      </c>
      <c r="M5775" s="122">
        <v>0.30445382278920002</v>
      </c>
      <c r="N5775" s="122">
        <v>0.30409307705560001</v>
      </c>
      <c r="O5775" s="122">
        <v>0.30406445448120001</v>
      </c>
      <c r="P5775" s="122">
        <v>0.30406771177160002</v>
      </c>
      <c r="Q5775" s="122">
        <v>0.30411375375639998</v>
      </c>
      <c r="R5775" s="122">
        <v>0.30400778732799999</v>
      </c>
      <c r="S5775" s="122">
        <v>0.30398511067959999</v>
      </c>
      <c r="T5775" s="122">
        <v>0.30649896355680001</v>
      </c>
      <c r="U5775" s="122">
        <v>0.30474843649319999</v>
      </c>
      <c r="V5775" s="122">
        <v>0.30662427897920003</v>
      </c>
      <c r="W5775" s="122">
        <v>0.3038567401408</v>
      </c>
      <c r="X5775" s="122">
        <v>0.30664821669440001</v>
      </c>
      <c r="Y5775" s="122">
        <v>0.30608891835759999</v>
      </c>
      <c r="Z5775" s="122">
        <v>0.30383123022559999</v>
      </c>
      <c r="AA5775" s="122">
        <v>0.3038691159252</v>
      </c>
      <c r="AB5775" s="122">
        <v>0.30473186523360002</v>
      </c>
      <c r="AC5775" s="122">
        <v>0.30386221500319999</v>
      </c>
      <c r="AD5775" s="122">
        <v>0.30529240109759997</v>
      </c>
      <c r="AE5775" s="122">
        <v>0.30559558048320001</v>
      </c>
      <c r="AF5775" s="122">
        <v>0.3115151643772</v>
      </c>
      <c r="AG5775" s="122">
        <v>0.30392459595120003</v>
      </c>
      <c r="AH5775" s="122">
        <v>0.30476485447520002</v>
      </c>
      <c r="AI5775" s="122">
        <v>0.30390673670000001</v>
      </c>
      <c r="AJ5775" s="122">
        <v>0.31265826997439999</v>
      </c>
      <c r="AK5775" s="122">
        <v>0.30260982555999999</v>
      </c>
      <c r="AL5775" s="122">
        <v>2.9288084000000002E-6</v>
      </c>
    </row>
    <row r="5776" spans="1:38" hidden="1" x14ac:dyDescent="0.25">
      <c r="A5776" s="122" t="s">
        <v>2252</v>
      </c>
      <c r="B5776" s="122">
        <v>1</v>
      </c>
      <c r="C5776" s="122" t="s">
        <v>2253</v>
      </c>
      <c r="D5776" s="122" t="s">
        <v>2136</v>
      </c>
      <c r="E5776" s="122">
        <v>104</v>
      </c>
      <c r="F5776" s="122">
        <v>1.9565434154E-2</v>
      </c>
      <c r="G5776" s="122">
        <v>1.9565434154E-2</v>
      </c>
      <c r="H5776" s="122">
        <v>1.9565434154E-2</v>
      </c>
      <c r="I5776" s="122">
        <v>1.9565434154E-2</v>
      </c>
      <c r="J5776" s="122">
        <v>1.9565434154E-2</v>
      </c>
      <c r="K5776" s="122">
        <v>1.9565434154E-2</v>
      </c>
      <c r="L5776" s="122">
        <v>1.9565434154E-2</v>
      </c>
      <c r="M5776" s="122">
        <v>1.9565434154E-2</v>
      </c>
      <c r="N5776" s="122">
        <v>1.9565434154E-2</v>
      </c>
      <c r="O5776" s="122">
        <v>1.9565434154E-2</v>
      </c>
      <c r="P5776" s="122">
        <v>1.9565434154E-2</v>
      </c>
      <c r="Q5776" s="122">
        <v>1.9565434154E-2</v>
      </c>
      <c r="R5776" s="122">
        <v>1.9565434154E-2</v>
      </c>
      <c r="S5776" s="122">
        <v>1.9565434154E-2</v>
      </c>
      <c r="T5776" s="122">
        <v>1.9565434154E-2</v>
      </c>
      <c r="U5776" s="122">
        <v>1.9565434154E-2</v>
      </c>
      <c r="V5776" s="122">
        <v>1.9565434154E-2</v>
      </c>
      <c r="W5776" s="122">
        <v>1.9565434154E-2</v>
      </c>
      <c r="X5776" s="122">
        <v>1.9565434154E-2</v>
      </c>
      <c r="Y5776" s="122">
        <v>1.9565434154E-2</v>
      </c>
      <c r="Z5776" s="122">
        <v>1.9565434154E-2</v>
      </c>
      <c r="AA5776" s="122">
        <v>1.9565434154E-2</v>
      </c>
      <c r="AB5776" s="122">
        <v>1.9565434154E-2</v>
      </c>
      <c r="AC5776" s="122">
        <v>1.9565434154E-2</v>
      </c>
      <c r="AD5776" s="122">
        <v>1.9565434154E-2</v>
      </c>
      <c r="AE5776" s="122">
        <v>1.9565434154E-2</v>
      </c>
      <c r="AF5776" s="122">
        <v>1.9565434154E-2</v>
      </c>
      <c r="AG5776" s="122">
        <v>1.9565434154E-2</v>
      </c>
      <c r="AH5776" s="122">
        <v>1.9565434154E-2</v>
      </c>
      <c r="AI5776" s="122">
        <v>1.9565434154E-2</v>
      </c>
      <c r="AJ5776" s="122">
        <v>1.9565434154E-2</v>
      </c>
      <c r="AK5776" s="122">
        <v>1.9565434154E-2</v>
      </c>
      <c r="AL5776" s="122">
        <v>0</v>
      </c>
    </row>
    <row r="5777" spans="1:38" hidden="1" x14ac:dyDescent="0.25">
      <c r="A5777" s="122" t="s">
        <v>2252</v>
      </c>
      <c r="B5777" s="122">
        <v>1</v>
      </c>
      <c r="C5777" s="122" t="s">
        <v>2253</v>
      </c>
      <c r="D5777" s="122" t="s">
        <v>2115</v>
      </c>
      <c r="E5777" s="122">
        <v>104</v>
      </c>
      <c r="F5777" s="122">
        <v>5.4933968678400003E-2</v>
      </c>
      <c r="G5777" s="122">
        <v>5.4732219586800003E-2</v>
      </c>
      <c r="H5777" s="122">
        <v>5.47314385688E-2</v>
      </c>
      <c r="I5777" s="122">
        <v>5.4730657553600001E-2</v>
      </c>
      <c r="J5777" s="122">
        <v>5.4763600978800002E-2</v>
      </c>
      <c r="K5777" s="122">
        <v>5.4762819963600003E-2</v>
      </c>
      <c r="L5777" s="122">
        <v>5.47620389456E-2</v>
      </c>
      <c r="M5777" s="122">
        <v>5.4761257930400001E-2</v>
      </c>
      <c r="N5777" s="122">
        <v>5.4760476915200001E-2</v>
      </c>
      <c r="O5777" s="122">
        <v>5.4759695900000002E-2</v>
      </c>
      <c r="P5777" s="122">
        <v>5.4758914884800003E-2</v>
      </c>
      <c r="Q5777" s="122">
        <v>5.47590125124E-2</v>
      </c>
      <c r="R5777" s="122">
        <v>5.4751495237599999E-2</v>
      </c>
      <c r="S5777" s="122">
        <v>5.4743977962799999E-2</v>
      </c>
      <c r="T5777" s="122">
        <v>5.4736460687999998E-2</v>
      </c>
      <c r="U5777" s="122">
        <v>5.4728943410400001E-2</v>
      </c>
      <c r="V5777" s="122">
        <v>5.4721035628E-2</v>
      </c>
      <c r="W5777" s="122">
        <v>5.4721523763199997E-2</v>
      </c>
      <c r="X5777" s="122">
        <v>5.4722011901199998E-2</v>
      </c>
      <c r="Y5777" s="122">
        <v>5.4722500036400001E-2</v>
      </c>
      <c r="Z5777" s="122">
        <v>5.4722988171599998E-2</v>
      </c>
      <c r="AA5777" s="122">
        <v>5.4723378679199998E-2</v>
      </c>
      <c r="AB5777" s="122">
        <v>5.47227929192E-2</v>
      </c>
      <c r="AC5777" s="122">
        <v>5.4722207153600003E-2</v>
      </c>
      <c r="AD5777" s="122">
        <v>5.4721621390800002E-2</v>
      </c>
      <c r="AE5777" s="122">
        <v>5.4721035630799997E-2</v>
      </c>
      <c r="AF5777" s="122">
        <v>5.4720449868000003E-2</v>
      </c>
      <c r="AG5777" s="122">
        <v>5.4719864105200001E-2</v>
      </c>
      <c r="AH5777" s="122">
        <v>5.4719278345199997E-2</v>
      </c>
      <c r="AI5777" s="122">
        <v>5.4718692582400003E-2</v>
      </c>
      <c r="AJ5777" s="122">
        <v>5.4718106822399998E-2</v>
      </c>
      <c r="AK5777" s="122">
        <v>5.328884834E-2</v>
      </c>
      <c r="AL5777" s="122">
        <v>-4.8813520000000003E-7</v>
      </c>
    </row>
    <row r="5778" spans="1:38" hidden="1" x14ac:dyDescent="0.25">
      <c r="A5778" s="122" t="s">
        <v>2252</v>
      </c>
      <c r="B5778" s="122">
        <v>1</v>
      </c>
      <c r="C5778" s="122" t="s">
        <v>2253</v>
      </c>
      <c r="D5778" s="122" t="s">
        <v>2116</v>
      </c>
      <c r="E5778" s="122">
        <v>104</v>
      </c>
      <c r="F5778" s="122">
        <v>1.8772287607611999</v>
      </c>
      <c r="G5778" s="122">
        <v>1.8828857555395999</v>
      </c>
      <c r="H5778" s="122">
        <v>1.8833843436127999</v>
      </c>
      <c r="I5778" s="122">
        <v>1.8811826926955999</v>
      </c>
      <c r="J5778" s="122">
        <v>1.8888491311536</v>
      </c>
      <c r="K5778" s="122">
        <v>1.8858014220220001</v>
      </c>
      <c r="L5778" s="122">
        <v>1.8890918748604</v>
      </c>
      <c r="M5778" s="122">
        <v>1.8909639421819999</v>
      </c>
      <c r="N5778" s="122">
        <v>1.8901901006744</v>
      </c>
      <c r="O5778" s="122">
        <v>1.8948884350340001</v>
      </c>
      <c r="P5778" s="122">
        <v>1.8948429184104001</v>
      </c>
      <c r="Q5778" s="122">
        <v>1.89963558022</v>
      </c>
      <c r="R5778" s="122">
        <v>1.9015629462396</v>
      </c>
      <c r="S5778" s="122">
        <v>1.8950422986572</v>
      </c>
      <c r="T5778" s="122">
        <v>1.91809712934</v>
      </c>
      <c r="U5778" s="122">
        <v>1.9004550651995999</v>
      </c>
      <c r="V5778" s="122">
        <v>1.8836892582452001</v>
      </c>
      <c r="W5778" s="122">
        <v>1.8850630415848</v>
      </c>
      <c r="X5778" s="122">
        <v>1.9104853596275999</v>
      </c>
      <c r="Y5778" s="122">
        <v>1.9177427456572</v>
      </c>
      <c r="Z5778" s="122">
        <v>1.9094939316376001</v>
      </c>
      <c r="AA5778" s="122">
        <v>1.8743716226760001</v>
      </c>
      <c r="AB5778" s="122">
        <v>1.8618552134168</v>
      </c>
      <c r="AC5778" s="122">
        <v>1.8808873419868</v>
      </c>
      <c r="AD5778" s="122">
        <v>1.8753088683392001</v>
      </c>
      <c r="AE5778" s="122">
        <v>1.8585751088128</v>
      </c>
      <c r="AF5778" s="122">
        <v>1.8751599938904</v>
      </c>
      <c r="AG5778" s="122">
        <v>1.8668262606307999</v>
      </c>
      <c r="AH5778" s="122">
        <v>1.8562458230232</v>
      </c>
      <c r="AI5778" s="122">
        <v>1.8445458148544001</v>
      </c>
      <c r="AJ5778" s="122">
        <v>1.8415255167204001</v>
      </c>
      <c r="AK5778" s="122">
        <v>1.6041843857592</v>
      </c>
      <c r="AL5778" s="122">
        <v>-1.9720642760000001E-4</v>
      </c>
    </row>
    <row r="5779" spans="1:38" hidden="1" x14ac:dyDescent="0.25">
      <c r="A5779" s="122" t="s">
        <v>2252</v>
      </c>
      <c r="B5779" s="122">
        <v>1</v>
      </c>
      <c r="C5779" s="122" t="s">
        <v>2253</v>
      </c>
      <c r="D5779" s="122" t="s">
        <v>2117</v>
      </c>
      <c r="E5779" s="122">
        <v>104</v>
      </c>
      <c r="F5779" s="122">
        <v>0.92620437792959998</v>
      </c>
      <c r="G5779" s="122">
        <v>0.92425937523919999</v>
      </c>
      <c r="H5779" s="122">
        <v>0.91864593014319995</v>
      </c>
      <c r="I5779" s="122">
        <v>0.91512061428479996</v>
      </c>
      <c r="J5779" s="122">
        <v>0.91596245084119998</v>
      </c>
      <c r="K5779" s="122">
        <v>0.92495497354400003</v>
      </c>
      <c r="L5779" s="122">
        <v>0.92264850466320003</v>
      </c>
      <c r="M5779" s="122">
        <v>0.9222124946468</v>
      </c>
      <c r="N5779" s="122">
        <v>0.92167393496079997</v>
      </c>
      <c r="O5779" s="122">
        <v>0.9270094009848</v>
      </c>
      <c r="P5779" s="122">
        <v>1.0596126870896001</v>
      </c>
      <c r="Q5779" s="122">
        <v>0.93865449292439995</v>
      </c>
      <c r="R5779" s="122">
        <v>0.9697887671248</v>
      </c>
      <c r="S5779" s="122">
        <v>0.94580659912480003</v>
      </c>
      <c r="T5779" s="122">
        <v>0.92657992582399995</v>
      </c>
      <c r="U5779" s="122">
        <v>0.93241293941879999</v>
      </c>
      <c r="V5779" s="122">
        <v>0.94356464940639995</v>
      </c>
      <c r="W5779" s="122">
        <v>0.94936179815120003</v>
      </c>
      <c r="X5779" s="122">
        <v>0.92624719508719999</v>
      </c>
      <c r="Y5779" s="122">
        <v>0.92527012357640004</v>
      </c>
      <c r="Z5779" s="122">
        <v>0.92578361608040005</v>
      </c>
      <c r="AA5779" s="122">
        <v>0.93208785089559998</v>
      </c>
      <c r="AB5779" s="122">
        <v>0.97171487561680003</v>
      </c>
      <c r="AC5779" s="122">
        <v>0.9251278596168</v>
      </c>
      <c r="AD5779" s="122">
        <v>0.92615298681080005</v>
      </c>
      <c r="AE5779" s="122">
        <v>0.93236073794079999</v>
      </c>
      <c r="AF5779" s="122">
        <v>0.93258626672959999</v>
      </c>
      <c r="AG5779" s="122">
        <v>0.94261378378159999</v>
      </c>
      <c r="AH5779" s="122">
        <v>0.92564425528680006</v>
      </c>
      <c r="AI5779" s="122">
        <v>0.92546432341719997</v>
      </c>
      <c r="AJ5779" s="122">
        <v>0.92577933435119997</v>
      </c>
      <c r="AK5779" s="122">
        <v>0.92526495866280001</v>
      </c>
      <c r="AL5779" s="122">
        <v>0</v>
      </c>
    </row>
    <row r="5780" spans="1:38" hidden="1" x14ac:dyDescent="0.25">
      <c r="A5780" s="122" t="s">
        <v>2252</v>
      </c>
      <c r="B5780" s="122">
        <v>1</v>
      </c>
      <c r="C5780" s="122" t="s">
        <v>2253</v>
      </c>
      <c r="D5780" s="122" t="s">
        <v>2118</v>
      </c>
      <c r="E5780" s="122">
        <v>104</v>
      </c>
      <c r="F5780" s="122">
        <v>0.80461668793800001</v>
      </c>
      <c r="G5780" s="122">
        <v>0.80763741446360005</v>
      </c>
      <c r="H5780" s="122">
        <v>0.80435753080759997</v>
      </c>
      <c r="I5780" s="122">
        <v>0.80400866637559998</v>
      </c>
      <c r="J5780" s="122">
        <v>0.80672411446759995</v>
      </c>
      <c r="K5780" s="122">
        <v>0.80377752810040004</v>
      </c>
      <c r="L5780" s="122">
        <v>0.80274737586680001</v>
      </c>
      <c r="M5780" s="122">
        <v>0.80228844049759995</v>
      </c>
      <c r="N5780" s="122">
        <v>0.80361415716679996</v>
      </c>
      <c r="O5780" s="122">
        <v>0.80768257776920005</v>
      </c>
      <c r="P5780" s="122">
        <v>0.88131169607600002</v>
      </c>
      <c r="Q5780" s="122">
        <v>0.86151416098160005</v>
      </c>
      <c r="R5780" s="122">
        <v>0.8028198197684</v>
      </c>
      <c r="S5780" s="122">
        <v>0.81326934070479995</v>
      </c>
      <c r="T5780" s="122">
        <v>0.80640013910399999</v>
      </c>
      <c r="U5780" s="122">
        <v>0.82236013910119998</v>
      </c>
      <c r="V5780" s="122">
        <v>0.81120719473360003</v>
      </c>
      <c r="W5780" s="122">
        <v>0.82589843302400001</v>
      </c>
      <c r="X5780" s="122">
        <v>0.80993843302400004</v>
      </c>
      <c r="Y5780" s="122">
        <v>0.81357843302400001</v>
      </c>
      <c r="Z5780" s="122">
        <v>0.81921444527440002</v>
      </c>
      <c r="AA5780" s="122">
        <v>0.80381640031559998</v>
      </c>
      <c r="AB5780" s="122">
        <v>0.80679186527799995</v>
      </c>
      <c r="AC5780" s="122">
        <v>0.81468337286280001</v>
      </c>
      <c r="AD5780" s="122">
        <v>0.81546490886</v>
      </c>
      <c r="AE5780" s="122">
        <v>0.80889526379200005</v>
      </c>
      <c r="AF5780" s="122">
        <v>0.86656775073680004</v>
      </c>
      <c r="AG5780" s="122">
        <v>0.80413282375999995</v>
      </c>
      <c r="AH5780" s="122">
        <v>0.80720939831280003</v>
      </c>
      <c r="AI5780" s="122">
        <v>0.80861171126959996</v>
      </c>
      <c r="AJ5780" s="122">
        <v>0.8038501494968</v>
      </c>
      <c r="AK5780" s="122">
        <v>0.80777120404960001</v>
      </c>
      <c r="AL5780" s="122">
        <v>0</v>
      </c>
    </row>
    <row r="5781" spans="1:38" hidden="1" x14ac:dyDescent="0.25">
      <c r="A5781" s="122" t="s">
        <v>2252</v>
      </c>
      <c r="B5781" s="122">
        <v>1</v>
      </c>
      <c r="C5781" s="122" t="s">
        <v>2253</v>
      </c>
      <c r="D5781" s="122" t="s">
        <v>2119</v>
      </c>
      <c r="E5781" s="122">
        <v>104</v>
      </c>
      <c r="F5781" s="122">
        <v>5.4570223310091999</v>
      </c>
      <c r="G5781" s="122">
        <v>5.4494340290879997</v>
      </c>
      <c r="H5781" s="122">
        <v>5.4460052859800001</v>
      </c>
      <c r="I5781" s="122">
        <v>5.4630332468739997</v>
      </c>
      <c r="J5781" s="122">
        <v>5.4713788908828001</v>
      </c>
      <c r="K5781" s="122">
        <v>5.4494931531487998</v>
      </c>
      <c r="L5781" s="122">
        <v>5.4806828962871998</v>
      </c>
      <c r="M5781" s="122">
        <v>5.4499057455555997</v>
      </c>
      <c r="N5781" s="122">
        <v>5.4362809088336004</v>
      </c>
      <c r="O5781" s="122">
        <v>5.4329258569599999</v>
      </c>
      <c r="P5781" s="122">
        <v>5.4471891173504003</v>
      </c>
      <c r="Q5781" s="122">
        <v>5.4352620972216004</v>
      </c>
      <c r="R5781" s="122">
        <v>5.4290101400359996</v>
      </c>
      <c r="S5781" s="122">
        <v>5.4345259078263997</v>
      </c>
      <c r="T5781" s="122">
        <v>5.4340051716944</v>
      </c>
      <c r="U5781" s="122">
        <v>5.4400622515680004</v>
      </c>
      <c r="V5781" s="122">
        <v>5.5332661103775997</v>
      </c>
      <c r="W5781" s="122">
        <v>5.4240239614007999</v>
      </c>
      <c r="X5781" s="122">
        <v>5.5064664804239998</v>
      </c>
      <c r="Y5781" s="122">
        <v>5.4623614485888004</v>
      </c>
      <c r="Z5781" s="122">
        <v>5.4565446076148003</v>
      </c>
      <c r="AA5781" s="122">
        <v>5.8089563094500001</v>
      </c>
      <c r="AB5781" s="122">
        <v>5.4211826996768</v>
      </c>
      <c r="AC5781" s="122">
        <v>5.4387039827035997</v>
      </c>
      <c r="AD5781" s="122">
        <v>5.4535707369248003</v>
      </c>
      <c r="AE5781" s="122">
        <v>5.4367315229136004</v>
      </c>
      <c r="AF5781" s="122">
        <v>5.4549718797280002</v>
      </c>
      <c r="AG5781" s="122">
        <v>5.4744027142111999</v>
      </c>
      <c r="AH5781" s="122">
        <v>5.4603678326792</v>
      </c>
      <c r="AI5781" s="122">
        <v>5.4600604064103999</v>
      </c>
      <c r="AJ5781" s="122">
        <v>5.4559188823831999</v>
      </c>
      <c r="AK5781" s="122">
        <v>5.1345119211680004</v>
      </c>
      <c r="AL5781" s="122">
        <v>-4.1393824639999999E-4</v>
      </c>
    </row>
    <row r="5782" spans="1:38" hidden="1" x14ac:dyDescent="0.25">
      <c r="A5782" s="122" t="s">
        <v>2252</v>
      </c>
      <c r="B5782" s="122">
        <v>1</v>
      </c>
      <c r="C5782" s="122" t="s">
        <v>2253</v>
      </c>
      <c r="D5782" s="122" t="s">
        <v>2254</v>
      </c>
      <c r="E5782" s="122">
        <v>104</v>
      </c>
      <c r="F5782" s="122">
        <v>0</v>
      </c>
      <c r="G5782" s="122">
        <v>0</v>
      </c>
      <c r="H5782" s="122">
        <v>0</v>
      </c>
      <c r="I5782" s="122">
        <v>0</v>
      </c>
      <c r="J5782" s="122">
        <v>0</v>
      </c>
      <c r="K5782" s="122">
        <v>0</v>
      </c>
      <c r="L5782" s="122">
        <v>0</v>
      </c>
      <c r="M5782" s="122">
        <v>0</v>
      </c>
      <c r="N5782" s="122">
        <v>0</v>
      </c>
      <c r="O5782" s="122">
        <v>0</v>
      </c>
      <c r="P5782" s="122">
        <v>0</v>
      </c>
      <c r="Q5782" s="122">
        <v>0</v>
      </c>
      <c r="R5782" s="122">
        <v>0</v>
      </c>
      <c r="S5782" s="122">
        <v>0</v>
      </c>
      <c r="T5782" s="122">
        <v>0</v>
      </c>
      <c r="U5782" s="122">
        <v>0</v>
      </c>
      <c r="V5782" s="122">
        <v>0</v>
      </c>
      <c r="W5782" s="122">
        <v>0</v>
      </c>
      <c r="X5782" s="122">
        <v>0</v>
      </c>
      <c r="Y5782" s="122">
        <v>0</v>
      </c>
      <c r="Z5782" s="122">
        <v>0</v>
      </c>
      <c r="AA5782" s="122">
        <v>0</v>
      </c>
      <c r="AB5782" s="122">
        <v>0</v>
      </c>
      <c r="AC5782" s="122">
        <v>0</v>
      </c>
      <c r="AD5782" s="122">
        <v>0</v>
      </c>
      <c r="AE5782" s="122">
        <v>0</v>
      </c>
      <c r="AF5782" s="122">
        <v>0</v>
      </c>
      <c r="AG5782" s="122">
        <v>0</v>
      </c>
      <c r="AH5782" s="122">
        <v>0</v>
      </c>
      <c r="AI5782" s="122">
        <v>0</v>
      </c>
      <c r="AJ5782" s="122">
        <v>0</v>
      </c>
      <c r="AK5782" s="122">
        <v>0</v>
      </c>
      <c r="AL5782" s="122">
        <v>0</v>
      </c>
    </row>
    <row r="5783" spans="1:38" hidden="1" x14ac:dyDescent="0.25">
      <c r="A5783" s="122" t="s">
        <v>2252</v>
      </c>
      <c r="B5783" s="122">
        <v>1</v>
      </c>
      <c r="C5783" s="122" t="s">
        <v>2253</v>
      </c>
      <c r="D5783" s="122" t="s">
        <v>2137</v>
      </c>
      <c r="E5783" s="122">
        <v>104</v>
      </c>
      <c r="F5783" s="122">
        <v>0</v>
      </c>
      <c r="G5783" s="122">
        <v>0</v>
      </c>
      <c r="H5783" s="122">
        <v>0</v>
      </c>
      <c r="I5783" s="122">
        <v>0</v>
      </c>
      <c r="J5783" s="122">
        <v>0</v>
      </c>
      <c r="K5783" s="122">
        <v>0</v>
      </c>
      <c r="L5783" s="122">
        <v>0</v>
      </c>
      <c r="M5783" s="122">
        <v>0</v>
      </c>
      <c r="N5783" s="122">
        <v>0</v>
      </c>
      <c r="O5783" s="122">
        <v>0</v>
      </c>
      <c r="P5783" s="122">
        <v>0</v>
      </c>
      <c r="Q5783" s="122">
        <v>0</v>
      </c>
      <c r="R5783" s="122">
        <v>0</v>
      </c>
      <c r="S5783" s="122">
        <v>0</v>
      </c>
      <c r="T5783" s="122">
        <v>0</v>
      </c>
      <c r="U5783" s="122">
        <v>0</v>
      </c>
      <c r="V5783" s="122">
        <v>0</v>
      </c>
      <c r="W5783" s="122">
        <v>0</v>
      </c>
      <c r="X5783" s="122">
        <v>0</v>
      </c>
      <c r="Y5783" s="122">
        <v>0</v>
      </c>
      <c r="Z5783" s="122">
        <v>0</v>
      </c>
      <c r="AA5783" s="122">
        <v>0</v>
      </c>
      <c r="AB5783" s="122">
        <v>0</v>
      </c>
      <c r="AC5783" s="122">
        <v>0</v>
      </c>
      <c r="AD5783" s="122">
        <v>0</v>
      </c>
      <c r="AE5783" s="122">
        <v>0</v>
      </c>
      <c r="AF5783" s="122">
        <v>0</v>
      </c>
      <c r="AG5783" s="122">
        <v>0</v>
      </c>
      <c r="AH5783" s="122">
        <v>0</v>
      </c>
      <c r="AI5783" s="122">
        <v>0</v>
      </c>
      <c r="AJ5783" s="122">
        <v>0</v>
      </c>
      <c r="AK5783" s="122">
        <v>0</v>
      </c>
      <c r="AL5783" s="122">
        <v>0</v>
      </c>
    </row>
    <row r="5784" spans="1:38" hidden="1" x14ac:dyDescent="0.25">
      <c r="A5784" s="122" t="s">
        <v>2252</v>
      </c>
      <c r="B5784" s="122">
        <v>1</v>
      </c>
      <c r="C5784" s="122" t="s">
        <v>2253</v>
      </c>
      <c r="D5784" s="122" t="s">
        <v>2255</v>
      </c>
      <c r="E5784" s="122">
        <v>104</v>
      </c>
      <c r="F5784" s="122">
        <v>0</v>
      </c>
      <c r="G5784" s="122">
        <v>0</v>
      </c>
      <c r="H5784" s="122">
        <v>0</v>
      </c>
      <c r="I5784" s="122">
        <v>0</v>
      </c>
      <c r="J5784" s="122">
        <v>0</v>
      </c>
      <c r="K5784" s="122">
        <v>0</v>
      </c>
      <c r="L5784" s="122">
        <v>0</v>
      </c>
      <c r="M5784" s="122">
        <v>0</v>
      </c>
      <c r="N5784" s="122">
        <v>0</v>
      </c>
      <c r="O5784" s="122">
        <v>0</v>
      </c>
      <c r="P5784" s="122">
        <v>0</v>
      </c>
      <c r="Q5784" s="122">
        <v>0</v>
      </c>
      <c r="R5784" s="122">
        <v>0</v>
      </c>
      <c r="S5784" s="122">
        <v>0</v>
      </c>
      <c r="T5784" s="122">
        <v>0</v>
      </c>
      <c r="U5784" s="122">
        <v>0</v>
      </c>
      <c r="V5784" s="122">
        <v>0</v>
      </c>
      <c r="W5784" s="122">
        <v>0</v>
      </c>
      <c r="X5784" s="122">
        <v>0</v>
      </c>
      <c r="Y5784" s="122">
        <v>0</v>
      </c>
      <c r="Z5784" s="122">
        <v>0</v>
      </c>
      <c r="AA5784" s="122">
        <v>0</v>
      </c>
      <c r="AB5784" s="122">
        <v>0</v>
      </c>
      <c r="AC5784" s="122">
        <v>0</v>
      </c>
      <c r="AD5784" s="122">
        <v>0</v>
      </c>
      <c r="AE5784" s="122">
        <v>0</v>
      </c>
      <c r="AF5784" s="122">
        <v>0</v>
      </c>
      <c r="AG5784" s="122">
        <v>0</v>
      </c>
      <c r="AH5784" s="122">
        <v>0</v>
      </c>
      <c r="AI5784" s="122">
        <v>0</v>
      </c>
      <c r="AJ5784" s="122">
        <v>0</v>
      </c>
      <c r="AK5784" s="122">
        <v>0</v>
      </c>
      <c r="AL5784" s="122">
        <v>0</v>
      </c>
    </row>
    <row r="5785" spans="1:38" hidden="1" x14ac:dyDescent="0.25">
      <c r="A5785" s="122" t="s">
        <v>2252</v>
      </c>
      <c r="B5785" s="122">
        <v>1</v>
      </c>
      <c r="C5785" s="122" t="s">
        <v>2253</v>
      </c>
      <c r="D5785" s="122" t="s">
        <v>2120</v>
      </c>
      <c r="E5785" s="122">
        <v>104</v>
      </c>
      <c r="F5785" s="122">
        <v>0.80609387449080006</v>
      </c>
      <c r="G5785" s="122">
        <v>0.79987239951919997</v>
      </c>
      <c r="H5785" s="122">
        <v>0.80402859657960002</v>
      </c>
      <c r="I5785" s="122">
        <v>0.80186598297120004</v>
      </c>
      <c r="J5785" s="122">
        <v>0.83503756796880002</v>
      </c>
      <c r="K5785" s="122">
        <v>0.81640583354679996</v>
      </c>
      <c r="L5785" s="122">
        <v>0.87221422954679995</v>
      </c>
      <c r="M5785" s="122">
        <v>0.80216863569359997</v>
      </c>
      <c r="N5785" s="122">
        <v>0.80899596611119995</v>
      </c>
      <c r="O5785" s="122">
        <v>0.8394904292516</v>
      </c>
      <c r="P5785" s="122">
        <v>0.8472229932516</v>
      </c>
      <c r="Q5785" s="122">
        <v>0.83636901053440005</v>
      </c>
      <c r="R5785" s="122">
        <v>1.0249087200603999</v>
      </c>
      <c r="S5785" s="122">
        <v>0.82481169265880006</v>
      </c>
      <c r="T5785" s="122">
        <v>0.82285294196000003</v>
      </c>
      <c r="U5785" s="122">
        <v>0.85628662380800002</v>
      </c>
      <c r="V5785" s="122">
        <v>0.85997985180519998</v>
      </c>
      <c r="W5785" s="122">
        <v>0.91164997423359995</v>
      </c>
      <c r="X5785" s="122">
        <v>0.80881431823359995</v>
      </c>
      <c r="Y5785" s="122">
        <v>0.8442208286456</v>
      </c>
      <c r="Z5785" s="122">
        <v>0.82323547361439997</v>
      </c>
      <c r="AA5785" s="122">
        <v>0.80538548442799995</v>
      </c>
      <c r="AB5785" s="122">
        <v>0.93264316405680003</v>
      </c>
      <c r="AC5785" s="122">
        <v>0.822899834582</v>
      </c>
      <c r="AD5785" s="122">
        <v>0.80534730658200004</v>
      </c>
      <c r="AE5785" s="122">
        <v>0.81482633165359997</v>
      </c>
      <c r="AF5785" s="122">
        <v>0.86174255181000003</v>
      </c>
      <c r="AG5785" s="122">
        <v>0.93762238646160001</v>
      </c>
      <c r="AH5785" s="122">
        <v>1.1266176715948</v>
      </c>
      <c r="AI5785" s="122">
        <v>0.86996057950759997</v>
      </c>
      <c r="AJ5785" s="122">
        <v>1.1093820294676</v>
      </c>
      <c r="AK5785" s="122">
        <v>0.89619660962720005</v>
      </c>
      <c r="AL5785" s="122">
        <v>0</v>
      </c>
    </row>
    <row r="5786" spans="1:38" hidden="1" x14ac:dyDescent="0.25">
      <c r="A5786" s="122" t="s">
        <v>2252</v>
      </c>
      <c r="B5786" s="122">
        <v>1</v>
      </c>
      <c r="C5786" s="122" t="s">
        <v>2253</v>
      </c>
      <c r="D5786" s="122" t="s">
        <v>2121</v>
      </c>
      <c r="E5786" s="122">
        <v>104</v>
      </c>
      <c r="F5786" s="122">
        <v>1.0839542134204001</v>
      </c>
      <c r="G5786" s="122">
        <v>1.0861808385288001</v>
      </c>
      <c r="H5786" s="122">
        <v>1.0839274636372001</v>
      </c>
      <c r="I5786" s="122">
        <v>1.0839140887484</v>
      </c>
      <c r="J5786" s="122">
        <v>1.0844607138568001</v>
      </c>
      <c r="K5786" s="122">
        <v>1.0934073389651999</v>
      </c>
      <c r="L5786" s="122">
        <v>1.0838739640735999</v>
      </c>
      <c r="M5786" s="122">
        <v>1.0838605891819999</v>
      </c>
      <c r="N5786" s="122">
        <v>1.0908472142904</v>
      </c>
      <c r="O5786" s="122">
        <v>1.0995138393988</v>
      </c>
      <c r="P5786" s="122">
        <v>1.1310117485072</v>
      </c>
      <c r="Q5786" s="122">
        <v>1.0953439528360001</v>
      </c>
      <c r="R5786" s="122">
        <v>1.1010602629432</v>
      </c>
      <c r="S5786" s="122">
        <v>1.1001227090504</v>
      </c>
      <c r="T5786" s="122">
        <v>1.1026520871604</v>
      </c>
      <c r="U5786" s="122">
        <v>1.0953814652648</v>
      </c>
      <c r="V5786" s="122">
        <v>1.1008572394512</v>
      </c>
      <c r="W5786" s="122">
        <v>1.0891409704027999</v>
      </c>
      <c r="X5786" s="122">
        <v>1.1136706453516001</v>
      </c>
      <c r="Y5786" s="122">
        <v>1.0864284323032001</v>
      </c>
      <c r="Z5786" s="122">
        <v>1.0964963312547999</v>
      </c>
      <c r="AA5786" s="122">
        <v>1.0975448517991999</v>
      </c>
      <c r="AB5786" s="122">
        <v>1.1250531265064001</v>
      </c>
      <c r="AC5786" s="122">
        <v>1.0928143292164001</v>
      </c>
      <c r="AD5786" s="122">
        <v>1.1086490679208001</v>
      </c>
      <c r="AE5786" s="122">
        <v>1.0965360881999999</v>
      </c>
      <c r="AF5786" s="122">
        <v>1.1109662495371999</v>
      </c>
      <c r="AG5786" s="122">
        <v>1.0943240790076001</v>
      </c>
      <c r="AH5786" s="122">
        <v>1.0958767307488</v>
      </c>
      <c r="AI5786" s="122">
        <v>1.0977128786371999</v>
      </c>
      <c r="AJ5786" s="122">
        <v>1.0914266658259999</v>
      </c>
      <c r="AK5786" s="122">
        <v>1.0492913472608001</v>
      </c>
      <c r="AL5786" s="122">
        <v>-2.5446463279999998E-3</v>
      </c>
    </row>
    <row r="5787" spans="1:38" hidden="1" x14ac:dyDescent="0.25">
      <c r="A5787" s="122" t="s">
        <v>2252</v>
      </c>
      <c r="B5787" s="122">
        <v>1</v>
      </c>
      <c r="C5787" s="122" t="s">
        <v>2253</v>
      </c>
      <c r="D5787" s="122" t="s">
        <v>2138</v>
      </c>
      <c r="E5787" s="122">
        <v>104</v>
      </c>
      <c r="F5787" s="122">
        <v>0</v>
      </c>
      <c r="G5787" s="122">
        <v>0</v>
      </c>
      <c r="H5787" s="122">
        <v>0</v>
      </c>
      <c r="I5787" s="122">
        <v>0</v>
      </c>
      <c r="J5787" s="122">
        <v>0</v>
      </c>
      <c r="K5787" s="122">
        <v>0</v>
      </c>
      <c r="L5787" s="122">
        <v>0</v>
      </c>
      <c r="M5787" s="122">
        <v>0</v>
      </c>
      <c r="N5787" s="122">
        <v>0</v>
      </c>
      <c r="O5787" s="122">
        <v>0</v>
      </c>
      <c r="P5787" s="122">
        <v>0</v>
      </c>
      <c r="Q5787" s="122">
        <v>0</v>
      </c>
      <c r="R5787" s="122">
        <v>0</v>
      </c>
      <c r="S5787" s="122">
        <v>0</v>
      </c>
      <c r="T5787" s="122">
        <v>0</v>
      </c>
      <c r="U5787" s="122">
        <v>0</v>
      </c>
      <c r="V5787" s="122">
        <v>0</v>
      </c>
      <c r="W5787" s="122">
        <v>0</v>
      </c>
      <c r="X5787" s="122">
        <v>0</v>
      </c>
      <c r="Y5787" s="122">
        <v>0</v>
      </c>
      <c r="Z5787" s="122">
        <v>0</v>
      </c>
      <c r="AA5787" s="122">
        <v>0</v>
      </c>
      <c r="AB5787" s="122">
        <v>0</v>
      </c>
      <c r="AC5787" s="122">
        <v>0</v>
      </c>
      <c r="AD5787" s="122">
        <v>0</v>
      </c>
      <c r="AE5787" s="122">
        <v>0</v>
      </c>
      <c r="AF5787" s="122">
        <v>0</v>
      </c>
      <c r="AG5787" s="122">
        <v>0</v>
      </c>
      <c r="AH5787" s="122">
        <v>0</v>
      </c>
      <c r="AI5787" s="122">
        <v>0</v>
      </c>
      <c r="AJ5787" s="122">
        <v>0</v>
      </c>
      <c r="AK5787" s="122">
        <v>0</v>
      </c>
      <c r="AL5787" s="122">
        <v>0</v>
      </c>
    </row>
    <row r="5788" spans="1:38" hidden="1" x14ac:dyDescent="0.25">
      <c r="A5788" s="122" t="s">
        <v>2252</v>
      </c>
      <c r="B5788" s="122">
        <v>1</v>
      </c>
      <c r="C5788" s="122" t="s">
        <v>2253</v>
      </c>
      <c r="D5788" s="122" t="s">
        <v>2122</v>
      </c>
      <c r="E5788" s="122">
        <v>104</v>
      </c>
      <c r="F5788" s="122">
        <v>9.5998918839600003E-2</v>
      </c>
      <c r="G5788" s="122">
        <v>9.5998918839600003E-2</v>
      </c>
      <c r="H5788" s="122">
        <v>9.5998918839600003E-2</v>
      </c>
      <c r="I5788" s="122">
        <v>9.5981080162800006E-2</v>
      </c>
      <c r="J5788" s="122">
        <v>9.5981080162800006E-2</v>
      </c>
      <c r="K5788" s="122">
        <v>9.5965208648399997E-2</v>
      </c>
      <c r="L5788" s="122">
        <v>9.5965208648399997E-2</v>
      </c>
      <c r="M5788" s="122">
        <v>9.5965208648399997E-2</v>
      </c>
      <c r="N5788" s="122">
        <v>9.5897518270399995E-2</v>
      </c>
      <c r="O5788" s="122">
        <v>9.5897518270399995E-2</v>
      </c>
      <c r="P5788" s="122">
        <v>9.5897518270399995E-2</v>
      </c>
      <c r="Q5788" s="122">
        <v>9.5897518270399995E-2</v>
      </c>
      <c r="R5788" s="122">
        <v>9.5897518270399995E-2</v>
      </c>
      <c r="S5788" s="122">
        <v>9.5897518270399995E-2</v>
      </c>
      <c r="T5788" s="122">
        <v>9.5897518270399995E-2</v>
      </c>
      <c r="U5788" s="122">
        <v>9.5897518270399995E-2</v>
      </c>
      <c r="V5788" s="122">
        <v>9.5897518270399995E-2</v>
      </c>
      <c r="W5788" s="122">
        <v>9.5897518267599999E-2</v>
      </c>
      <c r="X5788" s="122">
        <v>9.5897518267599999E-2</v>
      </c>
      <c r="Y5788" s="122">
        <v>9.5887307180000006E-2</v>
      </c>
      <c r="Z5788" s="122">
        <v>9.5887307180000006E-2</v>
      </c>
      <c r="AA5788" s="122">
        <v>9.5887307180000006E-2</v>
      </c>
      <c r="AB5788" s="122">
        <v>9.5887307180000006E-2</v>
      </c>
      <c r="AC5788" s="122">
        <v>9.5887307180000006E-2</v>
      </c>
      <c r="AD5788" s="122">
        <v>9.5887307180000006E-2</v>
      </c>
      <c r="AE5788" s="122">
        <v>9.5887307180000006E-2</v>
      </c>
      <c r="AF5788" s="122">
        <v>9.5887307180000006E-2</v>
      </c>
      <c r="AG5788" s="122">
        <v>9.5887307180000006E-2</v>
      </c>
      <c r="AH5788" s="122">
        <v>9.5887307180000006E-2</v>
      </c>
      <c r="AI5788" s="122">
        <v>9.5887307180000006E-2</v>
      </c>
      <c r="AJ5788" s="122">
        <v>9.5887307180000006E-2</v>
      </c>
      <c r="AK5788" s="122">
        <v>9.5887307180000006E-2</v>
      </c>
      <c r="AL5788" s="122">
        <v>0</v>
      </c>
    </row>
    <row r="5789" spans="1:38" hidden="1" x14ac:dyDescent="0.25">
      <c r="A5789" s="122" t="s">
        <v>2252</v>
      </c>
      <c r="B5789" s="122">
        <v>1</v>
      </c>
      <c r="C5789" s="122" t="s">
        <v>2253</v>
      </c>
      <c r="D5789" s="122" t="s">
        <v>2123</v>
      </c>
      <c r="E5789" s="122">
        <v>104</v>
      </c>
      <c r="F5789" s="122">
        <v>0.97408723338080005</v>
      </c>
      <c r="G5789" s="122">
        <v>0.97682123987559999</v>
      </c>
      <c r="H5789" s="122">
        <v>0.9696820387492</v>
      </c>
      <c r="I5789" s="122">
        <v>0.96061330829519997</v>
      </c>
      <c r="J5789" s="122">
        <v>1.2977033276956</v>
      </c>
      <c r="K5789" s="122">
        <v>0.95883953062240002</v>
      </c>
      <c r="L5789" s="122">
        <v>1.0014951454564001</v>
      </c>
      <c r="M5789" s="122">
        <v>0.96414627324400004</v>
      </c>
      <c r="N5789" s="122">
        <v>1.0029260805703999</v>
      </c>
      <c r="O5789" s="122">
        <v>0.96539538725560003</v>
      </c>
      <c r="P5789" s="122">
        <v>1.0615958678835999</v>
      </c>
      <c r="Q5789" s="122">
        <v>1.1880438183768001</v>
      </c>
      <c r="R5789" s="122">
        <v>1.0828359295515999</v>
      </c>
      <c r="S5789" s="122">
        <v>1.3193769628228</v>
      </c>
      <c r="T5789" s="122">
        <v>1.107825826702</v>
      </c>
      <c r="U5789" s="122">
        <v>1.0980893512092</v>
      </c>
      <c r="V5789" s="122">
        <v>1.9295267531567999</v>
      </c>
      <c r="W5789" s="122">
        <v>1.0511481729476</v>
      </c>
      <c r="X5789" s="122">
        <v>1.0547275150188</v>
      </c>
      <c r="Y5789" s="122">
        <v>1.0048002495048001</v>
      </c>
      <c r="Z5789" s="122">
        <v>1.00079236313</v>
      </c>
      <c r="AA5789" s="122">
        <v>0.984466318108</v>
      </c>
      <c r="AB5789" s="122">
        <v>1.3001404924536</v>
      </c>
      <c r="AC5789" s="122">
        <v>1.0735423554015999</v>
      </c>
      <c r="AD5789" s="122">
        <v>1.3018060068384001</v>
      </c>
      <c r="AE5789" s="122">
        <v>2.9682888158503999</v>
      </c>
      <c r="AF5789" s="122">
        <v>1.0495903477863999</v>
      </c>
      <c r="AG5789" s="122">
        <v>1.884934026654</v>
      </c>
      <c r="AH5789" s="122">
        <v>1.4298544079932001</v>
      </c>
      <c r="AI5789" s="122">
        <v>1.0861005611232</v>
      </c>
      <c r="AJ5789" s="122">
        <v>1.3028691950960001</v>
      </c>
      <c r="AK5789" s="122">
        <v>2.0882949850784001</v>
      </c>
      <c r="AL5789" s="122">
        <v>2.7433171639999998E-4</v>
      </c>
    </row>
    <row r="5790" spans="1:38" hidden="1" x14ac:dyDescent="0.25">
      <c r="A5790" s="122" t="s">
        <v>2252</v>
      </c>
      <c r="B5790" s="122">
        <v>1</v>
      </c>
      <c r="C5790" s="122" t="s">
        <v>2253</v>
      </c>
      <c r="D5790" s="122" t="s">
        <v>2124</v>
      </c>
      <c r="E5790" s="122">
        <v>104</v>
      </c>
      <c r="F5790" s="122">
        <v>0.43048119471559998</v>
      </c>
      <c r="G5790" s="122">
        <v>1.0813649629747999</v>
      </c>
      <c r="H5790" s="122">
        <v>0.42998247265959999</v>
      </c>
      <c r="I5790" s="122">
        <v>0.43105542900279997</v>
      </c>
      <c r="J5790" s="122">
        <v>0.48197304502760002</v>
      </c>
      <c r="K5790" s="122">
        <v>0.45539552543239997</v>
      </c>
      <c r="L5790" s="122">
        <v>0.43051344878640002</v>
      </c>
      <c r="M5790" s="122">
        <v>0.42993325428759999</v>
      </c>
      <c r="N5790" s="122">
        <v>0.43476324127600002</v>
      </c>
      <c r="O5790" s="122">
        <v>0.56415402616160004</v>
      </c>
      <c r="P5790" s="122">
        <v>0.4507120569336</v>
      </c>
      <c r="Q5790" s="122">
        <v>0.52544190293000004</v>
      </c>
      <c r="R5790" s="122">
        <v>0.42994443834719998</v>
      </c>
      <c r="S5790" s="122">
        <v>0.43024494666160001</v>
      </c>
      <c r="T5790" s="122">
        <v>0.43353586716159997</v>
      </c>
      <c r="U5790" s="122">
        <v>0.43710451194200001</v>
      </c>
      <c r="V5790" s="122">
        <v>0.43121481840640002</v>
      </c>
      <c r="W5790" s="122">
        <v>0.43257103897839999</v>
      </c>
      <c r="X5790" s="122">
        <v>0.43005102402360001</v>
      </c>
      <c r="Y5790" s="122">
        <v>0.43313408904360001</v>
      </c>
      <c r="Z5790" s="122">
        <v>0.45217408965119998</v>
      </c>
      <c r="AA5790" s="122">
        <v>0.42948530241119998</v>
      </c>
      <c r="AB5790" s="122">
        <v>0.43788738760200002</v>
      </c>
      <c r="AC5790" s="122">
        <v>0.43591337618920001</v>
      </c>
      <c r="AD5790" s="122">
        <v>0.43038233969919998</v>
      </c>
      <c r="AE5790" s="122">
        <v>0.44605845088000001</v>
      </c>
      <c r="AF5790" s="122">
        <v>0.43596871289720002</v>
      </c>
      <c r="AG5790" s="122">
        <v>0.43120871289719997</v>
      </c>
      <c r="AH5790" s="122">
        <v>0.43288871289719999</v>
      </c>
      <c r="AI5790" s="122">
        <v>0.43114558822999999</v>
      </c>
      <c r="AJ5790" s="122">
        <v>0.43030558822999998</v>
      </c>
      <c r="AK5790" s="122">
        <v>0.43002558822999998</v>
      </c>
      <c r="AL5790" s="122">
        <v>0</v>
      </c>
    </row>
    <row r="5791" spans="1:38" hidden="1" x14ac:dyDescent="0.25">
      <c r="A5791" s="122" t="s">
        <v>2252</v>
      </c>
      <c r="B5791" s="122">
        <v>1</v>
      </c>
      <c r="C5791" s="122" t="s">
        <v>2253</v>
      </c>
      <c r="D5791" s="122" t="s">
        <v>2125</v>
      </c>
      <c r="E5791" s="122">
        <v>104</v>
      </c>
      <c r="F5791" s="122">
        <v>0.1157582128612</v>
      </c>
      <c r="G5791" s="122">
        <v>0.76886276183919999</v>
      </c>
      <c r="H5791" s="122">
        <v>0.11578209091119999</v>
      </c>
      <c r="I5791" s="122">
        <v>0.11690136241559999</v>
      </c>
      <c r="J5791" s="122">
        <v>0.1681049207152</v>
      </c>
      <c r="K5791" s="122">
        <v>0.14091884730279999</v>
      </c>
      <c r="L5791" s="122">
        <v>0.1157616254172</v>
      </c>
      <c r="M5791" s="122">
        <v>0.11574336343079999</v>
      </c>
      <c r="N5791" s="122">
        <v>0.1207549455112</v>
      </c>
      <c r="O5791" s="122">
        <v>0.250377904406</v>
      </c>
      <c r="P5791" s="122">
        <v>0.13665321751199999</v>
      </c>
      <c r="Q5791" s="122">
        <v>0.21142283007439999</v>
      </c>
      <c r="R5791" s="122">
        <v>0.11563771891000001</v>
      </c>
      <c r="S5791" s="122">
        <v>0.1159176686192</v>
      </c>
      <c r="T5791" s="122">
        <v>0.1192776686192</v>
      </c>
      <c r="U5791" s="122">
        <v>0.1229338578636</v>
      </c>
      <c r="V5791" s="122">
        <v>0.1148427580804</v>
      </c>
      <c r="W5791" s="122">
        <v>0.1163234884896</v>
      </c>
      <c r="X5791" s="122">
        <v>0.1136469082896</v>
      </c>
      <c r="Y5791" s="122">
        <v>0.1167269082896</v>
      </c>
      <c r="Z5791" s="122">
        <v>0.13578830028960001</v>
      </c>
      <c r="AA5791" s="122">
        <v>0.1131021298708</v>
      </c>
      <c r="AB5791" s="122">
        <v>0.1215021298708</v>
      </c>
      <c r="AC5791" s="122">
        <v>0.1195421298708</v>
      </c>
      <c r="AD5791" s="122">
        <v>0.11422212987079999</v>
      </c>
      <c r="AE5791" s="122">
        <v>0.12990212987079999</v>
      </c>
      <c r="AF5791" s="122">
        <v>0.1198221298708</v>
      </c>
      <c r="AG5791" s="122">
        <v>0.1150621298708</v>
      </c>
      <c r="AH5791" s="122">
        <v>0.1167421298708</v>
      </c>
      <c r="AI5791" s="122">
        <v>0.1147821298708</v>
      </c>
      <c r="AJ5791" s="122">
        <v>0.1139421298708</v>
      </c>
      <c r="AK5791" s="122">
        <v>0.1136621298708</v>
      </c>
      <c r="AL5791" s="122">
        <v>0</v>
      </c>
    </row>
    <row r="5792" spans="1:38" hidden="1" x14ac:dyDescent="0.25">
      <c r="A5792" s="122" t="s">
        <v>2252</v>
      </c>
      <c r="B5792" s="122">
        <v>1</v>
      </c>
      <c r="C5792" s="122" t="s">
        <v>2253</v>
      </c>
      <c r="D5792" s="122" t="s">
        <v>2126</v>
      </c>
      <c r="E5792" s="122">
        <v>104</v>
      </c>
      <c r="F5792" s="122">
        <v>0.34304630846079998</v>
      </c>
      <c r="G5792" s="122">
        <v>0.35082632694479998</v>
      </c>
      <c r="H5792" s="122">
        <v>0.34563804828560002</v>
      </c>
      <c r="I5792" s="122">
        <v>0.34466854014319998</v>
      </c>
      <c r="J5792" s="122">
        <v>0.38453847799360003</v>
      </c>
      <c r="K5792" s="122">
        <v>0.34314756199360003</v>
      </c>
      <c r="L5792" s="122">
        <v>0.4060238019936</v>
      </c>
      <c r="M5792" s="122">
        <v>0.35132414878399998</v>
      </c>
      <c r="N5792" s="122">
        <v>0.34791024768079998</v>
      </c>
      <c r="O5792" s="122">
        <v>0.37842767168079999</v>
      </c>
      <c r="P5792" s="122">
        <v>0.60605683568080004</v>
      </c>
      <c r="Q5792" s="122">
        <v>0.41054182259159999</v>
      </c>
      <c r="R5792" s="122">
        <v>0.48557263859159999</v>
      </c>
      <c r="S5792" s="122">
        <v>0.55089719859440001</v>
      </c>
      <c r="T5792" s="122">
        <v>0.35008848784000002</v>
      </c>
      <c r="U5792" s="122">
        <v>0.3807496733404</v>
      </c>
      <c r="V5792" s="122">
        <v>0.57082634934359999</v>
      </c>
      <c r="W5792" s="122">
        <v>0.52042970934639998</v>
      </c>
      <c r="X5792" s="122">
        <v>0.58765675868480005</v>
      </c>
      <c r="Y5792" s="122">
        <v>0.38256252668480001</v>
      </c>
      <c r="Z5792" s="122">
        <v>0.38195936348359999</v>
      </c>
      <c r="AA5792" s="122">
        <v>0.48602943878720001</v>
      </c>
      <c r="AB5792" s="122">
        <v>0.80097539878720003</v>
      </c>
      <c r="AC5792" s="122">
        <v>0.47006817759719999</v>
      </c>
      <c r="AD5792" s="122">
        <v>0.35158129012720002</v>
      </c>
      <c r="AE5792" s="122">
        <v>0.36175408653160002</v>
      </c>
      <c r="AF5792" s="122">
        <v>0.68907246474359996</v>
      </c>
      <c r="AG5792" s="122">
        <v>0.38584075111959998</v>
      </c>
      <c r="AH5792" s="122">
        <v>0.63689903103120005</v>
      </c>
      <c r="AI5792" s="122">
        <v>0.40223813126000002</v>
      </c>
      <c r="AJ5792" s="122">
        <v>0.68738317959920003</v>
      </c>
      <c r="AK5792" s="122">
        <v>0.58838131181480002</v>
      </c>
      <c r="AL5792" s="122">
        <v>0</v>
      </c>
    </row>
    <row r="5793" spans="1:38" hidden="1" x14ac:dyDescent="0.25">
      <c r="A5793" s="122" t="s">
        <v>2256</v>
      </c>
      <c r="B5793" s="122">
        <v>1</v>
      </c>
      <c r="C5793" s="122" t="s">
        <v>2257</v>
      </c>
      <c r="D5793" s="122" t="s">
        <v>2078</v>
      </c>
      <c r="E5793" s="122">
        <v>105</v>
      </c>
      <c r="F5793" s="122">
        <v>1.7008955525480001</v>
      </c>
      <c r="G5793" s="122">
        <v>0.97205725476000004</v>
      </c>
      <c r="H5793" s="122">
        <v>6.5322873623500005E-2</v>
      </c>
      <c r="I5793" s="122">
        <v>0.46607547360649998</v>
      </c>
      <c r="J5793" s="122">
        <v>0.32312847750450002</v>
      </c>
      <c r="K5793" s="122">
        <v>6.0808832326999997E-2</v>
      </c>
      <c r="L5793" s="122">
        <v>0.2029197486855</v>
      </c>
      <c r="M5793" s="122">
        <v>6.1997340366999998E-2</v>
      </c>
      <c r="N5793" s="122">
        <v>0.36161396669599999</v>
      </c>
      <c r="O5793" s="122">
        <v>0.71136347431150004</v>
      </c>
      <c r="P5793" s="122">
        <v>1.1118118556195</v>
      </c>
      <c r="Q5793" s="122">
        <v>0.19248838466849999</v>
      </c>
      <c r="R5793" s="122">
        <v>2.7604602284620001</v>
      </c>
      <c r="S5793" s="122">
        <v>0.74981332487200003</v>
      </c>
      <c r="T5793" s="122">
        <v>10.3596610827175</v>
      </c>
      <c r="U5793" s="122">
        <v>6.0722592905830002</v>
      </c>
      <c r="V5793" s="122">
        <v>0.33501786688399998</v>
      </c>
      <c r="W5793" s="122">
        <v>0.39877031335449997</v>
      </c>
      <c r="X5793" s="122">
        <v>0.10480254497700001</v>
      </c>
      <c r="Y5793" s="122">
        <v>3.6108764126814998</v>
      </c>
      <c r="Z5793" s="122">
        <v>0.46512221982000002</v>
      </c>
      <c r="AA5793" s="122">
        <v>0.237760710155</v>
      </c>
      <c r="AB5793" s="122">
        <v>0.10274592542450001</v>
      </c>
      <c r="AC5793" s="122">
        <v>1.6291980243715001</v>
      </c>
      <c r="AD5793" s="122">
        <v>7.3873420889999999E-2</v>
      </c>
      <c r="AE5793" s="122">
        <v>6.4687086731730004</v>
      </c>
      <c r="AF5793" s="122">
        <v>0.23049347266449999</v>
      </c>
      <c r="AG5793" s="122">
        <v>0.2306118751415</v>
      </c>
      <c r="AH5793" s="122">
        <v>0.36590168686250002</v>
      </c>
      <c r="AI5793" s="122">
        <v>3.4586310631894999</v>
      </c>
      <c r="AJ5793" s="122">
        <v>0.101152885636</v>
      </c>
      <c r="AK5793" s="122">
        <v>0.29209261775099998</v>
      </c>
      <c r="AL5793" s="122">
        <v>0</v>
      </c>
    </row>
    <row r="5794" spans="1:38" hidden="1" x14ac:dyDescent="0.25">
      <c r="A5794" s="122" t="s">
        <v>2256</v>
      </c>
      <c r="B5794" s="122">
        <v>1</v>
      </c>
      <c r="C5794" s="122" t="s">
        <v>2257</v>
      </c>
      <c r="D5794" s="122" t="s">
        <v>2079</v>
      </c>
      <c r="E5794" s="122">
        <v>105</v>
      </c>
      <c r="F5794" s="122">
        <v>9.2383438750000008E-3</v>
      </c>
      <c r="G5794" s="122">
        <v>9.0593038064999999E-3</v>
      </c>
      <c r="H5794" s="122">
        <v>1.321726508E-2</v>
      </c>
      <c r="I5794" s="122">
        <v>2.4780502264500001E-2</v>
      </c>
      <c r="J5794" s="122">
        <v>2.4878148855000001E-2</v>
      </c>
      <c r="K5794" s="122">
        <v>3.2200659515500003E-2</v>
      </c>
      <c r="L5794" s="122">
        <v>4.7855714159000001E-2</v>
      </c>
      <c r="M5794" s="122">
        <v>4.6583948763499999E-2</v>
      </c>
      <c r="N5794" s="122">
        <v>5.70997699235E-2</v>
      </c>
      <c r="O5794" s="122">
        <v>7.4095563897499994E-2</v>
      </c>
      <c r="P5794" s="122">
        <v>6.9563927237000001E-2</v>
      </c>
      <c r="Q5794" s="122">
        <v>7.3009840082499999E-2</v>
      </c>
      <c r="R5794" s="122">
        <v>7.5464055724000001E-2</v>
      </c>
      <c r="S5794" s="122">
        <v>7.4432845827499997E-2</v>
      </c>
      <c r="T5794" s="122">
        <v>9.0138943181000006E-2</v>
      </c>
      <c r="U5794" s="122">
        <v>0.125302753859</v>
      </c>
      <c r="V5794" s="122">
        <v>0.14626788722100001</v>
      </c>
      <c r="W5794" s="122">
        <v>8.5575630434500005E-2</v>
      </c>
      <c r="X5794" s="122">
        <v>0.149452386232</v>
      </c>
      <c r="Y5794" s="122">
        <v>9.6720727298999998E-2</v>
      </c>
      <c r="Z5794" s="122">
        <v>8.9039666153000005E-2</v>
      </c>
      <c r="AA5794" s="122">
        <v>0.10777928692950001</v>
      </c>
      <c r="AB5794" s="122">
        <v>6.5590828611999996E-2</v>
      </c>
      <c r="AC5794" s="122">
        <v>0.1052338280515</v>
      </c>
      <c r="AD5794" s="122">
        <v>0.119246552615</v>
      </c>
      <c r="AE5794" s="122">
        <v>0.12721672179150001</v>
      </c>
      <c r="AF5794" s="122">
        <v>9.8310322458499994E-2</v>
      </c>
      <c r="AG5794" s="122">
        <v>9.8497991059499995E-2</v>
      </c>
      <c r="AH5794" s="122">
        <v>9.3419834802500004E-2</v>
      </c>
      <c r="AI5794" s="122">
        <v>9.1069064110500003E-2</v>
      </c>
      <c r="AJ5794" s="122">
        <v>9.6552815932000005E-2</v>
      </c>
      <c r="AK5794" s="122">
        <v>0.110056567795</v>
      </c>
      <c r="AL5794" s="122">
        <v>0</v>
      </c>
    </row>
    <row r="5795" spans="1:38" hidden="1" x14ac:dyDescent="0.25">
      <c r="A5795" s="122" t="s">
        <v>2256</v>
      </c>
      <c r="B5795" s="122">
        <v>1</v>
      </c>
      <c r="C5795" s="122" t="s">
        <v>2257</v>
      </c>
      <c r="D5795" s="122" t="s">
        <v>2080</v>
      </c>
      <c r="E5795" s="122">
        <v>105</v>
      </c>
      <c r="F5795" s="122">
        <v>0</v>
      </c>
      <c r="G5795" s="122">
        <v>0</v>
      </c>
      <c r="H5795" s="122">
        <v>0</v>
      </c>
      <c r="I5795" s="122">
        <v>0</v>
      </c>
      <c r="J5795" s="122">
        <v>0</v>
      </c>
      <c r="K5795" s="122">
        <v>2.7687200000000001E-3</v>
      </c>
      <c r="L5795" s="122">
        <v>2.65E-3</v>
      </c>
      <c r="M5795" s="122">
        <v>0</v>
      </c>
      <c r="N5795" s="122">
        <v>1.6053965E-2</v>
      </c>
      <c r="O5795" s="122">
        <v>5.3E-3</v>
      </c>
      <c r="P5795" s="122">
        <v>2.6662974999999998E-2</v>
      </c>
      <c r="Q5795" s="122">
        <v>1.5900000000000001E-2</v>
      </c>
      <c r="R5795" s="122">
        <v>2.6506624999999999E-2</v>
      </c>
      <c r="S5795" s="122">
        <v>0.13252040500000001</v>
      </c>
      <c r="T5795" s="122">
        <v>9.0163864999999996E-2</v>
      </c>
      <c r="U5795" s="122">
        <v>6.8900000000000003E-2</v>
      </c>
      <c r="V5795" s="122">
        <v>0.12473391</v>
      </c>
      <c r="W5795" s="122">
        <v>0.15465267499999999</v>
      </c>
      <c r="X5795" s="122">
        <v>0.10335</v>
      </c>
      <c r="Y5795" s="122">
        <v>3.1800000000000002E-2</v>
      </c>
      <c r="Z5795" s="122">
        <v>0.104461675</v>
      </c>
      <c r="AA5795" s="122">
        <v>5.0521190000000001E-2</v>
      </c>
      <c r="AB5795" s="122">
        <v>2.3876499999999998E-2</v>
      </c>
      <c r="AC5795" s="122">
        <v>0.108714925</v>
      </c>
      <c r="AD5795" s="122">
        <v>7.1908015000000006E-2</v>
      </c>
      <c r="AE5795" s="122">
        <v>4.5171511960500003E-2</v>
      </c>
      <c r="AF5795" s="122">
        <v>0.11936073131</v>
      </c>
      <c r="AG5795" s="122">
        <v>8.4918018571499998E-2</v>
      </c>
      <c r="AH5795" s="122">
        <v>7.6963092698500005E-2</v>
      </c>
      <c r="AI5795" s="122">
        <v>5.8416422370500001E-2</v>
      </c>
      <c r="AJ5795" s="122">
        <v>7.1664171646000002E-2</v>
      </c>
      <c r="AK5795" s="122">
        <v>0.1167156930375</v>
      </c>
      <c r="AL5795" s="122">
        <v>0</v>
      </c>
    </row>
    <row r="5796" spans="1:38" hidden="1" x14ac:dyDescent="0.25">
      <c r="A5796" s="122" t="s">
        <v>2256</v>
      </c>
      <c r="B5796" s="122">
        <v>1</v>
      </c>
      <c r="C5796" s="122" t="s">
        <v>2257</v>
      </c>
      <c r="D5796" s="122" t="s">
        <v>2133</v>
      </c>
      <c r="E5796" s="122">
        <v>105</v>
      </c>
      <c r="F5796" s="122">
        <v>0</v>
      </c>
      <c r="G5796" s="122">
        <v>0</v>
      </c>
      <c r="H5796" s="122">
        <v>0</v>
      </c>
      <c r="I5796" s="122">
        <v>0</v>
      </c>
      <c r="J5796" s="122">
        <v>0</v>
      </c>
      <c r="K5796" s="122">
        <v>0</v>
      </c>
      <c r="L5796" s="122">
        <v>0</v>
      </c>
      <c r="M5796" s="122">
        <v>0</v>
      </c>
      <c r="N5796" s="122">
        <v>0</v>
      </c>
      <c r="O5796" s="122">
        <v>0</v>
      </c>
      <c r="P5796" s="122">
        <v>0</v>
      </c>
      <c r="Q5796" s="122">
        <v>0</v>
      </c>
      <c r="R5796" s="122">
        <v>0</v>
      </c>
      <c r="S5796" s="122">
        <v>0</v>
      </c>
      <c r="T5796" s="122">
        <v>0</v>
      </c>
      <c r="U5796" s="122">
        <v>0</v>
      </c>
      <c r="V5796" s="122">
        <v>0</v>
      </c>
      <c r="W5796" s="122">
        <v>0</v>
      </c>
      <c r="X5796" s="122">
        <v>0</v>
      </c>
      <c r="Y5796" s="122">
        <v>0</v>
      </c>
      <c r="Z5796" s="122">
        <v>0</v>
      </c>
      <c r="AA5796" s="122">
        <v>0</v>
      </c>
      <c r="AB5796" s="122">
        <v>0</v>
      </c>
      <c r="AC5796" s="122">
        <v>0</v>
      </c>
      <c r="AD5796" s="122">
        <v>0</v>
      </c>
      <c r="AE5796" s="122">
        <v>0</v>
      </c>
      <c r="AF5796" s="122">
        <v>0</v>
      </c>
      <c r="AG5796" s="122">
        <v>0</v>
      </c>
      <c r="AH5796" s="122">
        <v>0</v>
      </c>
      <c r="AI5796" s="122">
        <v>0</v>
      </c>
      <c r="AJ5796" s="122">
        <v>0</v>
      </c>
      <c r="AK5796" s="122">
        <v>0</v>
      </c>
      <c r="AL5796" s="122">
        <v>0</v>
      </c>
    </row>
    <row r="5797" spans="1:38" hidden="1" x14ac:dyDescent="0.25">
      <c r="A5797" s="122" t="s">
        <v>2256</v>
      </c>
      <c r="B5797" s="122">
        <v>1</v>
      </c>
      <c r="C5797" s="122" t="s">
        <v>2257</v>
      </c>
      <c r="D5797" s="122" t="s">
        <v>2081</v>
      </c>
      <c r="E5797" s="122">
        <v>105</v>
      </c>
      <c r="F5797" s="122">
        <v>1.6895074999999999E-2</v>
      </c>
      <c r="G5797" s="122">
        <v>1.6997099999999999E-3</v>
      </c>
      <c r="H5797" s="122">
        <v>2.65E-3</v>
      </c>
      <c r="I5797" s="122">
        <v>4.7618115000000003E-2</v>
      </c>
      <c r="J5797" s="122">
        <v>6.1606670000000002E-2</v>
      </c>
      <c r="K5797" s="122">
        <v>7.9246924999999996E-2</v>
      </c>
      <c r="L5797" s="122">
        <v>9.7252085000000002E-2</v>
      </c>
      <c r="M5797" s="122">
        <v>7.9500000000000005E-3</v>
      </c>
      <c r="N5797" s="122">
        <v>4.973785E-2</v>
      </c>
      <c r="O5797" s="122">
        <v>7.4868594999999996E-2</v>
      </c>
      <c r="P5797" s="122">
        <v>5.7059535000000002E-2</v>
      </c>
      <c r="Q5797" s="122">
        <v>3.9530580000000003E-2</v>
      </c>
      <c r="R5797" s="122">
        <v>0.43718109999999999</v>
      </c>
      <c r="S5797" s="122">
        <v>0.12591580999999999</v>
      </c>
      <c r="T5797" s="122">
        <v>9.9932825000000003E-2</v>
      </c>
      <c r="U5797" s="122">
        <v>0.11384029</v>
      </c>
      <c r="V5797" s="122">
        <v>8.6738474999999995E-2</v>
      </c>
      <c r="W5797" s="122">
        <v>3.7422505000000002E-2</v>
      </c>
      <c r="X5797" s="122">
        <v>3.9534819999999998E-2</v>
      </c>
      <c r="Y5797" s="122">
        <v>8.2013525000000004E-2</v>
      </c>
      <c r="Z5797" s="122">
        <v>2.6499999999999999E-2</v>
      </c>
      <c r="AA5797" s="122">
        <v>0.70714640500000003</v>
      </c>
      <c r="AB5797" s="122">
        <v>3.8947049999999997E-2</v>
      </c>
      <c r="AC5797" s="122">
        <v>3.2098124999999998E-2</v>
      </c>
      <c r="AD5797" s="122">
        <v>8.9219405000000002E-2</v>
      </c>
      <c r="AE5797" s="122">
        <v>5.2556516219499999E-2</v>
      </c>
      <c r="AF5797" s="122">
        <v>7.8390530833500005E-2</v>
      </c>
      <c r="AG5797" s="122">
        <v>8.9440708010499997E-2</v>
      </c>
      <c r="AH5797" s="122">
        <v>0.10503640779499999</v>
      </c>
      <c r="AI5797" s="122">
        <v>8.6692101510499997E-2</v>
      </c>
      <c r="AJ5797" s="122">
        <v>0.105103061496</v>
      </c>
      <c r="AK5797" s="122">
        <v>6.5447046502000006E-2</v>
      </c>
      <c r="AL5797" s="122">
        <v>0</v>
      </c>
    </row>
    <row r="5798" spans="1:38" x14ac:dyDescent="0.25">
      <c r="A5798" s="122" t="s">
        <v>2256</v>
      </c>
      <c r="B5798" s="122">
        <v>1</v>
      </c>
      <c r="C5798" s="122" t="s">
        <v>2257</v>
      </c>
      <c r="D5798" s="122" t="s">
        <v>2082</v>
      </c>
      <c r="E5798" s="122">
        <v>105</v>
      </c>
      <c r="F5798" s="122">
        <v>0.25154727500000001</v>
      </c>
      <c r="G5798" s="122">
        <v>3.023756E-2</v>
      </c>
      <c r="H5798" s="122">
        <v>0.22172576499999999</v>
      </c>
      <c r="I5798" s="122">
        <v>7.7554104999999998E-2</v>
      </c>
      <c r="J5798" s="122">
        <v>0.25812272000000003</v>
      </c>
      <c r="K5798" s="122">
        <v>8.1532284999999996E-2</v>
      </c>
      <c r="L5798" s="122">
        <v>0.34579187500000003</v>
      </c>
      <c r="M5798" s="122">
        <v>0.118793405</v>
      </c>
      <c r="N5798" s="122">
        <v>4.5579469999999997E-2</v>
      </c>
      <c r="O5798" s="122">
        <v>0.94697644000000003</v>
      </c>
      <c r="P5798" s="122">
        <v>0.18596984499999999</v>
      </c>
      <c r="Q5798" s="122">
        <v>0.27174213000000003</v>
      </c>
      <c r="R5798" s="122">
        <v>0.42480957499999999</v>
      </c>
      <c r="S5798" s="122">
        <v>0.45374227499999997</v>
      </c>
      <c r="T5798" s="122">
        <v>0.16950778</v>
      </c>
      <c r="U5798" s="122">
        <v>8.4706190000000001E-2</v>
      </c>
      <c r="V5798" s="122">
        <v>0.56068169999999995</v>
      </c>
      <c r="W5798" s="122">
        <v>0.61738428000000001</v>
      </c>
      <c r="X5798" s="122">
        <v>1.475149</v>
      </c>
      <c r="Y5798" s="122">
        <v>0.33198855500000002</v>
      </c>
      <c r="Z5798" s="122">
        <v>5.3076054999999997E-2</v>
      </c>
      <c r="AA5798" s="122">
        <v>8.4329360000000006E-2</v>
      </c>
      <c r="AB5798" s="122">
        <v>0.46398001999999999</v>
      </c>
      <c r="AC5798" s="122">
        <v>0.72131277500000002</v>
      </c>
      <c r="AD5798" s="122">
        <v>0.49428966000000002</v>
      </c>
      <c r="AE5798" s="122">
        <v>0.84285393653899998</v>
      </c>
      <c r="AF5798" s="122">
        <v>0.32420939461699999</v>
      </c>
      <c r="AG5798" s="122">
        <v>0.92439002259299996</v>
      </c>
      <c r="AH5798" s="122">
        <v>0.92087437375199999</v>
      </c>
      <c r="AI5798" s="122">
        <v>0.12645951474</v>
      </c>
      <c r="AJ5798" s="122">
        <v>2.8688139848560001</v>
      </c>
      <c r="AK5798" s="122">
        <v>4.4723313458735001</v>
      </c>
      <c r="AL5798" s="122">
        <v>0</v>
      </c>
    </row>
    <row r="5799" spans="1:38" hidden="1" x14ac:dyDescent="0.25">
      <c r="A5799" s="122" t="s">
        <v>2256</v>
      </c>
      <c r="B5799" s="122">
        <v>1</v>
      </c>
      <c r="C5799" s="122" t="s">
        <v>2257</v>
      </c>
      <c r="D5799" s="122" t="s">
        <v>474</v>
      </c>
      <c r="E5799" s="122">
        <v>105</v>
      </c>
      <c r="F5799" s="122">
        <v>1.1501000000000001E-5</v>
      </c>
      <c r="G5799" s="122">
        <v>1.4692289E-5</v>
      </c>
      <c r="H5799" s="122">
        <v>1.1620832999999999E-5</v>
      </c>
      <c r="I5799" s="122">
        <v>3.7474232999999999E-4</v>
      </c>
      <c r="J5799" s="122">
        <v>1.7126692499499999E-2</v>
      </c>
      <c r="K5799" s="122">
        <v>1.55208115E-5</v>
      </c>
      <c r="L5799" s="122">
        <v>2.1692723589500001E-2</v>
      </c>
      <c r="M5799" s="122">
        <v>8.8431024700000001E-4</v>
      </c>
      <c r="N5799" s="122">
        <v>3.2750618600000002E-3</v>
      </c>
      <c r="O5799" s="122">
        <v>4.04602E-3</v>
      </c>
      <c r="P5799" s="122">
        <v>3.8316614999999998E-2</v>
      </c>
      <c r="Q5799" s="122">
        <v>1.1484305E-2</v>
      </c>
      <c r="R5799" s="122">
        <v>0.52340653500000001</v>
      </c>
      <c r="S5799" s="122">
        <v>2.2198784999999999E-2</v>
      </c>
      <c r="T5799" s="122">
        <v>8.3891050000000009E-3</v>
      </c>
      <c r="U5799" s="122">
        <v>1.869204E-2</v>
      </c>
      <c r="V5799" s="122">
        <v>2.8724409999999999E-2</v>
      </c>
      <c r="W5799" s="122">
        <v>3.5443750000000002E-3</v>
      </c>
      <c r="X5799" s="122">
        <v>1.2337605E-2</v>
      </c>
      <c r="Y5799" s="122">
        <v>1.4457869999999999E-2</v>
      </c>
      <c r="Z5799" s="122">
        <v>1.5183439999999999E-2</v>
      </c>
      <c r="AA5799" s="122">
        <v>2.707611E-2</v>
      </c>
      <c r="AB5799" s="122">
        <v>0.14285143</v>
      </c>
      <c r="AC5799" s="122">
        <v>0.27828604000000001</v>
      </c>
      <c r="AD5799" s="122">
        <v>2.5408995E-2</v>
      </c>
      <c r="AE5799" s="122">
        <v>3.2298825665E-3</v>
      </c>
      <c r="AF5799" s="122">
        <v>0.11689332426</v>
      </c>
      <c r="AG5799" s="122">
        <v>3.2287025241499998E-2</v>
      </c>
      <c r="AH5799" s="122">
        <v>0.32100609178900003</v>
      </c>
      <c r="AI5799" s="122">
        <v>3.22445970985E-2</v>
      </c>
      <c r="AJ5799" s="122">
        <v>0.61783477136099996</v>
      </c>
      <c r="AK5799" s="122">
        <v>0.14087521097049999</v>
      </c>
      <c r="AL5799" s="122">
        <v>0</v>
      </c>
    </row>
    <row r="5800" spans="1:38" hidden="1" x14ac:dyDescent="0.25">
      <c r="A5800" s="122" t="s">
        <v>2256</v>
      </c>
      <c r="B5800" s="122">
        <v>1</v>
      </c>
      <c r="C5800" s="122" t="s">
        <v>2257</v>
      </c>
      <c r="D5800" s="122" t="s">
        <v>2083</v>
      </c>
      <c r="E5800" s="122">
        <v>105</v>
      </c>
      <c r="F5800" s="122">
        <v>0</v>
      </c>
      <c r="G5800" s="122">
        <v>0</v>
      </c>
      <c r="H5800" s="122">
        <v>0</v>
      </c>
      <c r="I5800" s="122">
        <v>0</v>
      </c>
      <c r="J5800" s="122">
        <v>0</v>
      </c>
      <c r="K5800" s="122">
        <v>0</v>
      </c>
      <c r="L5800" s="122">
        <v>0</v>
      </c>
      <c r="M5800" s="122">
        <v>0</v>
      </c>
      <c r="N5800" s="122">
        <v>0</v>
      </c>
      <c r="O5800" s="122">
        <v>0</v>
      </c>
      <c r="P5800" s="122">
        <v>0</v>
      </c>
      <c r="Q5800" s="122">
        <v>0</v>
      </c>
      <c r="R5800" s="122">
        <v>0</v>
      </c>
      <c r="S5800" s="122">
        <v>0</v>
      </c>
      <c r="T5800" s="122">
        <v>0</v>
      </c>
      <c r="U5800" s="122">
        <v>0</v>
      </c>
      <c r="V5800" s="122">
        <v>0</v>
      </c>
      <c r="W5800" s="122">
        <v>0</v>
      </c>
      <c r="X5800" s="122">
        <v>0</v>
      </c>
      <c r="Y5800" s="122">
        <v>0</v>
      </c>
      <c r="Z5800" s="122">
        <v>0</v>
      </c>
      <c r="AA5800" s="122">
        <v>0</v>
      </c>
      <c r="AB5800" s="122">
        <v>0</v>
      </c>
      <c r="AC5800" s="122">
        <v>0</v>
      </c>
      <c r="AD5800" s="122">
        <v>0</v>
      </c>
      <c r="AE5800" s="122">
        <v>0</v>
      </c>
      <c r="AF5800" s="122">
        <v>0</v>
      </c>
      <c r="AG5800" s="122">
        <v>0</v>
      </c>
      <c r="AH5800" s="122">
        <v>0</v>
      </c>
      <c r="AI5800" s="122">
        <v>0</v>
      </c>
      <c r="AJ5800" s="122">
        <v>0</v>
      </c>
      <c r="AK5800" s="122">
        <v>0</v>
      </c>
      <c r="AL5800" s="122">
        <v>0</v>
      </c>
    </row>
    <row r="5801" spans="1:38" hidden="1" x14ac:dyDescent="0.25">
      <c r="A5801" s="122" t="s">
        <v>2256</v>
      </c>
      <c r="B5801" s="122">
        <v>1</v>
      </c>
      <c r="C5801" s="122" t="s">
        <v>2257</v>
      </c>
      <c r="D5801" s="122" t="s">
        <v>2084</v>
      </c>
      <c r="E5801" s="122">
        <v>105</v>
      </c>
      <c r="F5801" s="122">
        <v>0</v>
      </c>
      <c r="G5801" s="122">
        <v>0</v>
      </c>
      <c r="H5801" s="122">
        <v>0</v>
      </c>
      <c r="I5801" s="122">
        <v>0</v>
      </c>
      <c r="J5801" s="122">
        <v>0</v>
      </c>
      <c r="K5801" s="122">
        <v>0</v>
      </c>
      <c r="L5801" s="122">
        <v>0</v>
      </c>
      <c r="M5801" s="122">
        <v>0</v>
      </c>
      <c r="N5801" s="122">
        <v>0</v>
      </c>
      <c r="O5801" s="122">
        <v>0</v>
      </c>
      <c r="P5801" s="122">
        <v>0</v>
      </c>
      <c r="Q5801" s="122">
        <v>0</v>
      </c>
      <c r="R5801" s="122">
        <v>0</v>
      </c>
      <c r="S5801" s="122">
        <v>0</v>
      </c>
      <c r="T5801" s="122">
        <v>0</v>
      </c>
      <c r="U5801" s="122">
        <v>0</v>
      </c>
      <c r="V5801" s="122">
        <v>0</v>
      </c>
      <c r="W5801" s="122">
        <v>0</v>
      </c>
      <c r="X5801" s="122">
        <v>0</v>
      </c>
      <c r="Y5801" s="122">
        <v>0</v>
      </c>
      <c r="Z5801" s="122">
        <v>0</v>
      </c>
      <c r="AA5801" s="122">
        <v>0</v>
      </c>
      <c r="AB5801" s="122">
        <v>0</v>
      </c>
      <c r="AC5801" s="122">
        <v>0</v>
      </c>
      <c r="AD5801" s="122">
        <v>0</v>
      </c>
      <c r="AE5801" s="122">
        <v>0</v>
      </c>
      <c r="AF5801" s="122">
        <v>0</v>
      </c>
      <c r="AG5801" s="122">
        <v>0</v>
      </c>
      <c r="AH5801" s="122">
        <v>0</v>
      </c>
      <c r="AI5801" s="122">
        <v>0</v>
      </c>
      <c r="AJ5801" s="122">
        <v>0</v>
      </c>
      <c r="AK5801" s="122">
        <v>0</v>
      </c>
      <c r="AL5801" s="122">
        <v>0</v>
      </c>
    </row>
    <row r="5802" spans="1:38" hidden="1" x14ac:dyDescent="0.25">
      <c r="A5802" s="122" t="s">
        <v>2256</v>
      </c>
      <c r="B5802" s="122">
        <v>1</v>
      </c>
      <c r="C5802" s="122" t="s">
        <v>2257</v>
      </c>
      <c r="D5802" s="122" t="s">
        <v>2085</v>
      </c>
      <c r="E5802" s="122">
        <v>105</v>
      </c>
      <c r="F5802" s="122">
        <v>0</v>
      </c>
      <c r="G5802" s="122">
        <v>0</v>
      </c>
      <c r="H5802" s="122">
        <v>0</v>
      </c>
      <c r="I5802" s="122">
        <v>0</v>
      </c>
      <c r="J5802" s="122">
        <v>0</v>
      </c>
      <c r="K5802" s="122">
        <v>0</v>
      </c>
      <c r="L5802" s="122">
        <v>0</v>
      </c>
      <c r="M5802" s="122">
        <v>0</v>
      </c>
      <c r="N5802" s="122">
        <v>0</v>
      </c>
      <c r="O5802" s="122">
        <v>0</v>
      </c>
      <c r="P5802" s="122">
        <v>0</v>
      </c>
      <c r="Q5802" s="122">
        <v>0</v>
      </c>
      <c r="R5802" s="122">
        <v>0</v>
      </c>
      <c r="S5802" s="122">
        <v>0</v>
      </c>
      <c r="T5802" s="122">
        <v>0</v>
      </c>
      <c r="U5802" s="122">
        <v>0</v>
      </c>
      <c r="V5802" s="122">
        <v>0</v>
      </c>
      <c r="W5802" s="122">
        <v>0</v>
      </c>
      <c r="X5802" s="122">
        <v>0</v>
      </c>
      <c r="Y5802" s="122">
        <v>0</v>
      </c>
      <c r="Z5802" s="122">
        <v>0</v>
      </c>
      <c r="AA5802" s="122">
        <v>0</v>
      </c>
      <c r="AB5802" s="122">
        <v>0</v>
      </c>
      <c r="AC5802" s="122">
        <v>0</v>
      </c>
      <c r="AD5802" s="122">
        <v>0</v>
      </c>
      <c r="AE5802" s="122">
        <v>0</v>
      </c>
      <c r="AF5802" s="122">
        <v>0</v>
      </c>
      <c r="AG5802" s="122">
        <v>0</v>
      </c>
      <c r="AH5802" s="122">
        <v>0</v>
      </c>
      <c r="AI5802" s="122">
        <v>0</v>
      </c>
      <c r="AJ5802" s="122">
        <v>0</v>
      </c>
      <c r="AK5802" s="122">
        <v>0</v>
      </c>
      <c r="AL5802" s="122">
        <v>0</v>
      </c>
    </row>
    <row r="5803" spans="1:38" hidden="1" x14ac:dyDescent="0.25">
      <c r="A5803" s="122" t="s">
        <v>2256</v>
      </c>
      <c r="B5803" s="122">
        <v>1</v>
      </c>
      <c r="C5803" s="122" t="s">
        <v>2257</v>
      </c>
      <c r="D5803" s="122" t="s">
        <v>2086</v>
      </c>
      <c r="E5803" s="122">
        <v>105</v>
      </c>
      <c r="F5803" s="122">
        <v>3.6567312608499998E-2</v>
      </c>
      <c r="G5803" s="122">
        <v>4.7548053876000002E-2</v>
      </c>
      <c r="H5803" s="122">
        <v>7.4094672198999997E-2</v>
      </c>
      <c r="I5803" s="122">
        <v>3.3389762109500003E-2</v>
      </c>
      <c r="J5803" s="122">
        <v>5.3825169587499999E-2</v>
      </c>
      <c r="K5803" s="122">
        <v>2.4431865826500001E-2</v>
      </c>
      <c r="L5803" s="122">
        <v>4.9332308998999999E-2</v>
      </c>
      <c r="M5803" s="122">
        <v>3.66325231195E-2</v>
      </c>
      <c r="N5803" s="122">
        <v>0.1674236841875</v>
      </c>
      <c r="O5803" s="122">
        <v>0.15262699480700001</v>
      </c>
      <c r="P5803" s="122">
        <v>7.3850910147000001E-2</v>
      </c>
      <c r="Q5803" s="122">
        <v>8.0256865201499994E-2</v>
      </c>
      <c r="R5803" s="122">
        <v>3.9985358584E-2</v>
      </c>
      <c r="S5803" s="122">
        <v>5.3901232696499997E-2</v>
      </c>
      <c r="T5803" s="122">
        <v>0.148457391262</v>
      </c>
      <c r="U5803" s="122">
        <v>9.6927885643000006E-2</v>
      </c>
      <c r="V5803" s="122">
        <v>0.167178559744</v>
      </c>
      <c r="W5803" s="122">
        <v>0.25065706193100001</v>
      </c>
      <c r="X5803" s="122">
        <v>0.2455208310035</v>
      </c>
      <c r="Y5803" s="122">
        <v>0.23729520876999999</v>
      </c>
      <c r="Z5803" s="122">
        <v>0.19872283845399999</v>
      </c>
      <c r="AA5803" s="122">
        <v>0.27127117364300002</v>
      </c>
      <c r="AB5803" s="122">
        <v>0.1567520562245</v>
      </c>
      <c r="AC5803" s="122">
        <v>0.10284411844499999</v>
      </c>
      <c r="AD5803" s="122">
        <v>0.109558509835</v>
      </c>
      <c r="AE5803" s="122">
        <v>9.8325928626499998E-2</v>
      </c>
      <c r="AF5803" s="122">
        <v>7.6782882814000003E-2</v>
      </c>
      <c r="AG5803" s="122">
        <v>0.13553325137399999</v>
      </c>
      <c r="AH5803" s="122">
        <v>0.15665456903149999</v>
      </c>
      <c r="AI5803" s="122">
        <v>0.1013066268435</v>
      </c>
      <c r="AJ5803" s="122">
        <v>0.106618183149</v>
      </c>
      <c r="AK5803" s="122">
        <v>0.1464966457945</v>
      </c>
      <c r="AL5803" s="122">
        <v>0</v>
      </c>
    </row>
    <row r="5804" spans="1:38" hidden="1" x14ac:dyDescent="0.25">
      <c r="A5804" s="122" t="s">
        <v>2256</v>
      </c>
      <c r="B5804" s="122">
        <v>1</v>
      </c>
      <c r="C5804" s="122" t="s">
        <v>2257</v>
      </c>
      <c r="D5804" s="122" t="s">
        <v>2087</v>
      </c>
      <c r="E5804" s="122">
        <v>105</v>
      </c>
      <c r="F5804" s="122">
        <v>5.0490013889500002E-2</v>
      </c>
      <c r="G5804" s="122">
        <v>1.5634602632500001E-2</v>
      </c>
      <c r="H5804" s="122">
        <v>2.2739958035999999E-2</v>
      </c>
      <c r="I5804" s="122">
        <v>3.7117981522E-2</v>
      </c>
      <c r="J5804" s="122">
        <v>2.9097068926499998E-2</v>
      </c>
      <c r="K5804" s="122">
        <v>3.9316936125500003E-2</v>
      </c>
      <c r="L5804" s="122">
        <v>5.5020090495E-2</v>
      </c>
      <c r="M5804" s="122">
        <v>5.8092304262499998E-2</v>
      </c>
      <c r="N5804" s="122">
        <v>7.6229877316000005E-2</v>
      </c>
      <c r="O5804" s="122">
        <v>0.1087379875525</v>
      </c>
      <c r="P5804" s="122">
        <v>7.6755619454999993E-2</v>
      </c>
      <c r="Q5804" s="122">
        <v>8.6816065065500006E-2</v>
      </c>
      <c r="R5804" s="122">
        <v>0.2153565969275</v>
      </c>
      <c r="S5804" s="122">
        <v>8.9094852588500001E-2</v>
      </c>
      <c r="T5804" s="122">
        <v>0.10751213783249999</v>
      </c>
      <c r="U5804" s="122">
        <v>8.5464982307999995E-2</v>
      </c>
      <c r="V5804" s="122">
        <v>9.6240826370499993E-2</v>
      </c>
      <c r="W5804" s="122">
        <v>0.61203301280849998</v>
      </c>
      <c r="X5804" s="122">
        <v>0.10079311821750001</v>
      </c>
      <c r="Y5804" s="122">
        <v>7.8989686505500006E-2</v>
      </c>
      <c r="Z5804" s="122">
        <v>9.1431486404999998E-2</v>
      </c>
      <c r="AA5804" s="122">
        <v>0.41954489131150002</v>
      </c>
      <c r="AB5804" s="122">
        <v>6.6681947138000006E-2</v>
      </c>
      <c r="AC5804" s="122">
        <v>0.1006051630985</v>
      </c>
      <c r="AD5804" s="122">
        <v>0.10583217610950001</v>
      </c>
      <c r="AE5804" s="122">
        <v>8.9391426808499999E-2</v>
      </c>
      <c r="AF5804" s="122">
        <v>0.1446996960585</v>
      </c>
      <c r="AG5804" s="122">
        <v>0.21587290231049999</v>
      </c>
      <c r="AH5804" s="122">
        <v>8.3033317292000003E-2</v>
      </c>
      <c r="AI5804" s="122">
        <v>8.2478646825500004E-2</v>
      </c>
      <c r="AJ5804" s="122">
        <v>6.3861118810000006E-2</v>
      </c>
      <c r="AK5804" s="122">
        <v>0.111178899505</v>
      </c>
      <c r="AL5804" s="122">
        <v>0</v>
      </c>
    </row>
    <row r="5805" spans="1:38" hidden="1" x14ac:dyDescent="0.25">
      <c r="A5805" s="122" t="s">
        <v>2256</v>
      </c>
      <c r="B5805" s="122">
        <v>1</v>
      </c>
      <c r="C5805" s="122" t="s">
        <v>2257</v>
      </c>
      <c r="D5805" s="122" t="s">
        <v>2134</v>
      </c>
      <c r="E5805" s="122">
        <v>105</v>
      </c>
      <c r="F5805" s="122">
        <v>0</v>
      </c>
      <c r="G5805" s="122">
        <v>0</v>
      </c>
      <c r="H5805" s="122">
        <v>0</v>
      </c>
      <c r="I5805" s="122">
        <v>0</v>
      </c>
      <c r="J5805" s="122">
        <v>0</v>
      </c>
      <c r="K5805" s="122">
        <v>0</v>
      </c>
      <c r="L5805" s="122">
        <v>0</v>
      </c>
      <c r="M5805" s="122">
        <v>0</v>
      </c>
      <c r="N5805" s="122">
        <v>0</v>
      </c>
      <c r="O5805" s="122">
        <v>0</v>
      </c>
      <c r="P5805" s="122">
        <v>0</v>
      </c>
      <c r="Q5805" s="122">
        <v>0</v>
      </c>
      <c r="R5805" s="122">
        <v>0</v>
      </c>
      <c r="S5805" s="122">
        <v>0</v>
      </c>
      <c r="T5805" s="122">
        <v>0</v>
      </c>
      <c r="U5805" s="122">
        <v>0</v>
      </c>
      <c r="V5805" s="122">
        <v>0</v>
      </c>
      <c r="W5805" s="122">
        <v>0</v>
      </c>
      <c r="X5805" s="122">
        <v>0</v>
      </c>
      <c r="Y5805" s="122">
        <v>0</v>
      </c>
      <c r="Z5805" s="122">
        <v>0</v>
      </c>
      <c r="AA5805" s="122">
        <v>0</v>
      </c>
      <c r="AB5805" s="122">
        <v>0</v>
      </c>
      <c r="AC5805" s="122">
        <v>0</v>
      </c>
      <c r="AD5805" s="122">
        <v>0</v>
      </c>
      <c r="AE5805" s="122">
        <v>0</v>
      </c>
      <c r="AF5805" s="122">
        <v>0</v>
      </c>
      <c r="AG5805" s="122">
        <v>0</v>
      </c>
      <c r="AH5805" s="122">
        <v>0</v>
      </c>
      <c r="AI5805" s="122">
        <v>0</v>
      </c>
      <c r="AJ5805" s="122">
        <v>0</v>
      </c>
      <c r="AK5805" s="122">
        <v>0</v>
      </c>
      <c r="AL5805" s="122">
        <v>0</v>
      </c>
    </row>
    <row r="5806" spans="1:38" hidden="1" x14ac:dyDescent="0.25">
      <c r="A5806" s="122" t="s">
        <v>2256</v>
      </c>
      <c r="B5806" s="122">
        <v>1</v>
      </c>
      <c r="C5806" s="122" t="s">
        <v>2257</v>
      </c>
      <c r="D5806" s="122" t="s">
        <v>2088</v>
      </c>
      <c r="E5806" s="122">
        <v>105</v>
      </c>
      <c r="F5806" s="122">
        <v>0</v>
      </c>
      <c r="G5806" s="122">
        <v>0</v>
      </c>
      <c r="H5806" s="122">
        <v>3.3230999999999999E-4</v>
      </c>
      <c r="I5806" s="122">
        <v>0</v>
      </c>
      <c r="J5806" s="122">
        <v>0</v>
      </c>
      <c r="K5806" s="122">
        <v>0</v>
      </c>
      <c r="L5806" s="122">
        <v>0</v>
      </c>
      <c r="M5806" s="122">
        <v>0</v>
      </c>
      <c r="N5806" s="122">
        <v>0</v>
      </c>
      <c r="O5806" s="122">
        <v>0</v>
      </c>
      <c r="P5806" s="122">
        <v>0</v>
      </c>
      <c r="Q5806" s="122">
        <v>0</v>
      </c>
      <c r="R5806" s="122">
        <v>0</v>
      </c>
      <c r="S5806" s="122">
        <v>0</v>
      </c>
      <c r="T5806" s="122">
        <v>0</v>
      </c>
      <c r="U5806" s="122">
        <v>3.693305E-3</v>
      </c>
      <c r="V5806" s="122">
        <v>0</v>
      </c>
      <c r="W5806" s="122">
        <v>7.6637999999999999E-4</v>
      </c>
      <c r="X5806" s="122">
        <v>0</v>
      </c>
      <c r="Y5806" s="122">
        <v>7.57105E-4</v>
      </c>
      <c r="Z5806" s="122">
        <v>0</v>
      </c>
      <c r="AA5806" s="122">
        <v>0</v>
      </c>
      <c r="AB5806" s="122">
        <v>0</v>
      </c>
      <c r="AC5806" s="122">
        <v>0</v>
      </c>
      <c r="AD5806" s="122">
        <v>0</v>
      </c>
      <c r="AE5806" s="122">
        <v>0</v>
      </c>
      <c r="AF5806" s="122">
        <v>0</v>
      </c>
      <c r="AG5806" s="122">
        <v>0</v>
      </c>
      <c r="AH5806" s="122">
        <v>0</v>
      </c>
      <c r="AI5806" s="122">
        <v>0</v>
      </c>
      <c r="AJ5806" s="122">
        <v>0</v>
      </c>
      <c r="AK5806" s="122">
        <v>0</v>
      </c>
      <c r="AL5806" s="122">
        <v>0</v>
      </c>
    </row>
    <row r="5807" spans="1:38" hidden="1" x14ac:dyDescent="0.25">
      <c r="A5807" s="122" t="s">
        <v>2256</v>
      </c>
      <c r="B5807" s="122">
        <v>1</v>
      </c>
      <c r="C5807" s="122" t="s">
        <v>2257</v>
      </c>
      <c r="D5807" s="122" t="s">
        <v>2089</v>
      </c>
      <c r="E5807" s="122">
        <v>105</v>
      </c>
      <c r="F5807" s="122">
        <v>1.1501000000000001E-5</v>
      </c>
      <c r="G5807" s="122">
        <v>1.4692289E-5</v>
      </c>
      <c r="H5807" s="122">
        <v>1.1620832999999999E-5</v>
      </c>
      <c r="I5807" s="122">
        <v>1.089733E-5</v>
      </c>
      <c r="J5807" s="122">
        <v>2.1274994999999998E-6</v>
      </c>
      <c r="K5807" s="122">
        <v>2.5358115000000001E-6</v>
      </c>
      <c r="L5807" s="122">
        <v>2.4735894999999999E-6</v>
      </c>
      <c r="M5807" s="122">
        <v>1.595247E-6</v>
      </c>
      <c r="N5807" s="122">
        <v>1.51686E-6</v>
      </c>
      <c r="O5807" s="122">
        <v>2.5766480000000001E-6</v>
      </c>
      <c r="P5807" s="122">
        <v>6.0283524999999998E-6</v>
      </c>
      <c r="Q5807" s="122">
        <v>2.3180609999999999E-6</v>
      </c>
      <c r="R5807" s="122">
        <v>2.6275810000000002E-6</v>
      </c>
      <c r="S5807" s="122">
        <v>1.9988685000000001E-6</v>
      </c>
      <c r="T5807" s="122">
        <v>1.1668957E-5</v>
      </c>
      <c r="U5807" s="122">
        <v>2.4021455000000001E-6</v>
      </c>
      <c r="V5807" s="122">
        <v>2.394275E-6</v>
      </c>
      <c r="W5807" s="122">
        <v>1.143104E-6</v>
      </c>
      <c r="X5807" s="122">
        <v>1.134995E-6</v>
      </c>
      <c r="Y5807" s="122">
        <v>1.5299510000000001E-6</v>
      </c>
      <c r="Z5807" s="122">
        <v>1.480131E-6</v>
      </c>
      <c r="AA5807" s="122">
        <v>3.5934079499999999E-5</v>
      </c>
      <c r="AB5807" s="122">
        <v>2.6506333764999999E-3</v>
      </c>
      <c r="AC5807" s="122">
        <v>2.6506786384999999E-3</v>
      </c>
      <c r="AD5807" s="122">
        <v>5.0376500000000004E-7</v>
      </c>
      <c r="AE5807" s="122">
        <v>1.1755400000000001E-6</v>
      </c>
      <c r="AF5807" s="122">
        <v>1.7472775000000001E-6</v>
      </c>
      <c r="AG5807" s="122">
        <v>3.1332010000000002E-6</v>
      </c>
      <c r="AH5807" s="122">
        <v>5.3033893499999998E-3</v>
      </c>
      <c r="AI5807" s="122">
        <v>3.2744194999999999E-6</v>
      </c>
      <c r="AJ5807" s="122">
        <v>3.3257234999999999E-6</v>
      </c>
      <c r="AK5807" s="122">
        <v>2.9189219999999999E-6</v>
      </c>
      <c r="AL5807" s="122">
        <v>0</v>
      </c>
    </row>
    <row r="5808" spans="1:38" hidden="1" x14ac:dyDescent="0.25">
      <c r="A5808" s="122" t="s">
        <v>2256</v>
      </c>
      <c r="B5808" s="122">
        <v>1</v>
      </c>
      <c r="C5808" s="122" t="s">
        <v>2257</v>
      </c>
      <c r="D5808" s="122" t="s">
        <v>2090</v>
      </c>
      <c r="E5808" s="122">
        <v>105</v>
      </c>
      <c r="F5808" s="122">
        <v>2.3447200000000001E-2</v>
      </c>
      <c r="G5808" s="122">
        <v>4.0226735E-2</v>
      </c>
      <c r="H5808" s="122">
        <v>0.18080923500000001</v>
      </c>
      <c r="I5808" s="122">
        <v>1.1458600000000001E-3</v>
      </c>
      <c r="J5808" s="122">
        <v>0.57664450499999997</v>
      </c>
      <c r="K5808" s="122">
        <v>2.5269605000000001E-2</v>
      </c>
      <c r="L5808" s="122">
        <v>0.18659603999999999</v>
      </c>
      <c r="M5808" s="122">
        <v>6.5205899999999997E-3</v>
      </c>
      <c r="N5808" s="122">
        <v>7.2608144999999999E-2</v>
      </c>
      <c r="O5808" s="122">
        <v>7.6465485E-2</v>
      </c>
      <c r="P5808" s="122">
        <v>1.3952326850000001</v>
      </c>
      <c r="Q5808" s="122">
        <v>6.2991295000000003E-2</v>
      </c>
      <c r="R5808" s="122">
        <v>3.7229585000000003E-2</v>
      </c>
      <c r="S5808" s="122">
        <v>0.28950958500000001</v>
      </c>
      <c r="T5808" s="122">
        <v>1.4275815000000001E-2</v>
      </c>
      <c r="U5808" s="122">
        <v>0.34250243000000002</v>
      </c>
      <c r="V5808" s="122">
        <v>0.47233679499999998</v>
      </c>
      <c r="W5808" s="122">
        <v>1.7497462399999999</v>
      </c>
      <c r="X5808" s="122">
        <v>8.6526475000000005E-2</v>
      </c>
      <c r="Y5808" s="122">
        <v>3.0325009999999999E-2</v>
      </c>
      <c r="Z5808" s="122">
        <v>7.1760939999999995E-2</v>
      </c>
      <c r="AA5808" s="122">
        <v>0.15316310999999999</v>
      </c>
      <c r="AB5808" s="122">
        <v>1.14665182</v>
      </c>
      <c r="AC5808" s="122">
        <v>0.48807064</v>
      </c>
      <c r="AD5808" s="122">
        <v>9.1810575000000005E-2</v>
      </c>
      <c r="AE5808" s="122">
        <v>0.69819641032799995</v>
      </c>
      <c r="AF5808" s="122">
        <v>0.26549427966950001</v>
      </c>
      <c r="AG5808" s="122">
        <v>0.46124397211500001</v>
      </c>
      <c r="AH5808" s="122">
        <v>0.21853947996850001</v>
      </c>
      <c r="AI5808" s="122">
        <v>6.5890249090999997E-2</v>
      </c>
      <c r="AJ5808" s="122">
        <v>0.26922997483799999</v>
      </c>
      <c r="AK5808" s="122">
        <v>0.47376008935649999</v>
      </c>
      <c r="AL5808" s="122">
        <v>0</v>
      </c>
    </row>
    <row r="5809" spans="1:38" hidden="1" x14ac:dyDescent="0.25">
      <c r="A5809" s="122" t="s">
        <v>2256</v>
      </c>
      <c r="B5809" s="122">
        <v>1</v>
      </c>
      <c r="C5809" s="122" t="s">
        <v>2257</v>
      </c>
      <c r="D5809" s="122" t="s">
        <v>2091</v>
      </c>
      <c r="E5809" s="122">
        <v>105</v>
      </c>
      <c r="F5809" s="122">
        <v>2.4366670500000001E-5</v>
      </c>
      <c r="G5809" s="122">
        <v>1.4692289E-5</v>
      </c>
      <c r="H5809" s="122">
        <v>1.1620832999999999E-5</v>
      </c>
      <c r="I5809" s="122">
        <v>1.089733E-5</v>
      </c>
      <c r="J5809" s="122">
        <v>1.5158370999999999E-5</v>
      </c>
      <c r="K5809" s="122">
        <v>1.7750706999999998E-5</v>
      </c>
      <c r="L5809" s="122">
        <v>1.7589931499999999E-5</v>
      </c>
      <c r="M5809" s="122">
        <v>1.7016020999999998E-5</v>
      </c>
      <c r="N5809" s="122">
        <v>1.5879594999999999E-5</v>
      </c>
      <c r="O5809" s="122">
        <v>2.3189858499999999E-5</v>
      </c>
      <c r="P5809" s="122">
        <v>2.3209124E-5</v>
      </c>
      <c r="Q5809" s="122">
        <v>1.98690905E-5</v>
      </c>
      <c r="R5809" s="122">
        <v>2.6668916565E-3</v>
      </c>
      <c r="S5809" s="122">
        <v>2.0688178999999999E-5</v>
      </c>
      <c r="T5809" s="122">
        <v>5.3131649614999998E-3</v>
      </c>
      <c r="U5809" s="122">
        <v>2.6708185059999999E-3</v>
      </c>
      <c r="V5809" s="122">
        <v>1.4764740000000001E-5</v>
      </c>
      <c r="W5809" s="122">
        <v>2.6620025125E-3</v>
      </c>
      <c r="X5809" s="122">
        <v>2.6602150345000001E-3</v>
      </c>
      <c r="Y5809" s="122">
        <v>2.6603271294999998E-3</v>
      </c>
      <c r="Z5809" s="122">
        <v>2.6594358284999999E-3</v>
      </c>
      <c r="AA5809" s="122">
        <v>7.9593166844999994E-3</v>
      </c>
      <c r="AB5809" s="122">
        <v>9.1333309999999992E-6</v>
      </c>
      <c r="AC5809" s="122">
        <v>5.3093078600000001E-3</v>
      </c>
      <c r="AD5809" s="122">
        <v>2.7055427809999999E-3</v>
      </c>
      <c r="AE5809" s="122">
        <v>5.3227130439999996E-3</v>
      </c>
      <c r="AF5809" s="122">
        <v>2.6708489544999998E-3</v>
      </c>
      <c r="AG5809" s="122">
        <v>2.6740201034999998E-3</v>
      </c>
      <c r="AH5809" s="122">
        <v>2.6717451050000001E-3</v>
      </c>
      <c r="AI5809" s="122">
        <v>7.9721506875000004E-3</v>
      </c>
      <c r="AJ5809" s="122">
        <v>2.6719392704999999E-3</v>
      </c>
      <c r="AK5809" s="122">
        <v>5.3208536715000001E-3</v>
      </c>
      <c r="AL5809" s="122">
        <v>0</v>
      </c>
    </row>
    <row r="5810" spans="1:38" hidden="1" x14ac:dyDescent="0.25">
      <c r="A5810" s="122" t="s">
        <v>2256</v>
      </c>
      <c r="B5810" s="122">
        <v>1</v>
      </c>
      <c r="C5810" s="122" t="s">
        <v>2257</v>
      </c>
      <c r="D5810" s="122" t="s">
        <v>2092</v>
      </c>
      <c r="E5810" s="122">
        <v>105</v>
      </c>
      <c r="F5810" s="122">
        <v>2.9239994000000002E-5</v>
      </c>
      <c r="G5810" s="122">
        <v>2.2190675999999998E-5</v>
      </c>
      <c r="H5810" s="122">
        <v>1.1620832999999999E-5</v>
      </c>
      <c r="I5810" s="122">
        <v>2.5785268499999999E-5</v>
      </c>
      <c r="J5810" s="122">
        <v>1.5158370999999999E-5</v>
      </c>
      <c r="K5810" s="122">
        <v>2.6677507070000002E-3</v>
      </c>
      <c r="L5810" s="122">
        <v>1.7589931499999999E-5</v>
      </c>
      <c r="M5810" s="122">
        <v>1.7016020999999998E-5</v>
      </c>
      <c r="N5810" s="122">
        <v>7.9658795949999993E-3</v>
      </c>
      <c r="O5810" s="122">
        <v>5.3231898585000001E-3</v>
      </c>
      <c r="P5810" s="122">
        <v>5.3232091240000001E-3</v>
      </c>
      <c r="Q5810" s="122">
        <v>2.6698690904999999E-3</v>
      </c>
      <c r="R5810" s="122">
        <v>5.3168916565E-3</v>
      </c>
      <c r="S5810" s="122">
        <v>5.3206881790000002E-3</v>
      </c>
      <c r="T5810" s="122">
        <v>7.9631649614999994E-3</v>
      </c>
      <c r="U5810" s="122">
        <v>5.8285585059999999E-3</v>
      </c>
      <c r="V5810" s="122">
        <v>2.6647647400000001E-3</v>
      </c>
      <c r="W5810" s="122">
        <v>5.8157675125000002E-3</v>
      </c>
      <c r="X5810" s="122">
        <v>5.3102150345000002E-3</v>
      </c>
      <c r="Y5810" s="122">
        <v>2.6603271294999998E-3</v>
      </c>
      <c r="Z5810" s="122">
        <v>8.2151608285000004E-3</v>
      </c>
      <c r="AA5810" s="122">
        <v>3.1005416845000001E-3</v>
      </c>
      <c r="AB5810" s="122">
        <v>2.6591333310000001E-3</v>
      </c>
      <c r="AC5810" s="122">
        <v>9.30786E-6</v>
      </c>
      <c r="AD5810" s="122">
        <v>9.1677810000000002E-6</v>
      </c>
      <c r="AE5810" s="122">
        <v>1.01749665E-5</v>
      </c>
      <c r="AF5810" s="122">
        <v>2.6594232675000002E-3</v>
      </c>
      <c r="AG5810" s="122">
        <v>2.661842479E-3</v>
      </c>
      <c r="AH5810" s="122">
        <v>2.6600757504999998E-3</v>
      </c>
      <c r="AI5810" s="122">
        <v>2.6601377605000001E-3</v>
      </c>
      <c r="AJ5810" s="122">
        <v>1.0158589499999999E-5</v>
      </c>
      <c r="AK5810" s="122">
        <v>2.6589160045000001E-3</v>
      </c>
      <c r="AL5810" s="122">
        <v>0</v>
      </c>
    </row>
    <row r="5811" spans="1:38" hidden="1" x14ac:dyDescent="0.25">
      <c r="A5811" s="122" t="s">
        <v>2256</v>
      </c>
      <c r="B5811" s="122">
        <v>1</v>
      </c>
      <c r="C5811" s="122" t="s">
        <v>2257</v>
      </c>
      <c r="D5811" s="122" t="s">
        <v>2093</v>
      </c>
      <c r="E5811" s="122">
        <v>105</v>
      </c>
      <c r="F5811" s="122">
        <v>2.8275499999999999E-4</v>
      </c>
      <c r="G5811" s="122">
        <v>1.0039525000000001E-2</v>
      </c>
      <c r="H5811" s="122">
        <v>0</v>
      </c>
      <c r="I5811" s="122">
        <v>5.7242650000000001E-3</v>
      </c>
      <c r="J5811" s="122">
        <v>1.7327024999999999E-2</v>
      </c>
      <c r="K5811" s="122">
        <v>3.014905E-3</v>
      </c>
      <c r="L5811" s="122">
        <v>3.2980044999999999E-2</v>
      </c>
      <c r="M5811" s="122">
        <v>4.3751499999999997E-4</v>
      </c>
      <c r="N5811" s="122">
        <v>1.0438615E-2</v>
      </c>
      <c r="O5811" s="122">
        <v>0</v>
      </c>
      <c r="P5811" s="122">
        <v>3.9797699999999997E-3</v>
      </c>
      <c r="Q5811" s="122">
        <v>3.907425E-3</v>
      </c>
      <c r="R5811" s="122">
        <v>1.8293215000000002E-2</v>
      </c>
      <c r="S5811" s="122">
        <v>2.3673775000000001E-2</v>
      </c>
      <c r="T5811" s="122">
        <v>8.2128800000000005E-3</v>
      </c>
      <c r="U5811" s="122">
        <v>1.06E-2</v>
      </c>
      <c r="V5811" s="122">
        <v>0.18926883</v>
      </c>
      <c r="W5811" s="122">
        <v>4.0062170000000001E-2</v>
      </c>
      <c r="X5811" s="122">
        <v>3.4404684999999997E-2</v>
      </c>
      <c r="Y5811" s="122">
        <v>0.175264375</v>
      </c>
      <c r="Z5811" s="122">
        <v>1.3079075000000001E-2</v>
      </c>
      <c r="AA5811" s="122">
        <v>0.195100155</v>
      </c>
      <c r="AB5811" s="122">
        <v>2.9704379999999999E-2</v>
      </c>
      <c r="AC5811" s="122">
        <v>1.6278685000000001E-2</v>
      </c>
      <c r="AD5811" s="122">
        <v>0.26906033000000001</v>
      </c>
      <c r="AE5811" s="122">
        <v>9.5766993650499996E-2</v>
      </c>
      <c r="AF5811" s="122">
        <v>0.11706200115900001</v>
      </c>
      <c r="AG5811" s="122">
        <v>0.10468034982</v>
      </c>
      <c r="AH5811" s="122">
        <v>7.8452099051999999E-2</v>
      </c>
      <c r="AI5811" s="122">
        <v>7.4759693197000002E-2</v>
      </c>
      <c r="AJ5811" s="122">
        <v>8.6923029427000004E-2</v>
      </c>
      <c r="AK5811" s="122">
        <v>8.7657566894499994E-2</v>
      </c>
      <c r="AL5811" s="122">
        <v>0</v>
      </c>
    </row>
    <row r="5812" spans="1:38" hidden="1" x14ac:dyDescent="0.25">
      <c r="A5812" s="122" t="s">
        <v>2256</v>
      </c>
      <c r="B5812" s="122">
        <v>1</v>
      </c>
      <c r="C5812" s="122" t="s">
        <v>2257</v>
      </c>
      <c r="D5812" s="122" t="s">
        <v>2094</v>
      </c>
      <c r="E5812" s="122">
        <v>105</v>
      </c>
      <c r="F5812" s="122">
        <v>0</v>
      </c>
      <c r="G5812" s="122">
        <v>0.21884309499999999</v>
      </c>
      <c r="H5812" s="122">
        <v>0</v>
      </c>
      <c r="I5812" s="122">
        <v>0</v>
      </c>
      <c r="J5812" s="122">
        <v>6.0949999999999997E-2</v>
      </c>
      <c r="K5812" s="122">
        <v>3.9750000000000001E-2</v>
      </c>
      <c r="L5812" s="122">
        <v>0</v>
      </c>
      <c r="M5812" s="122">
        <v>0</v>
      </c>
      <c r="N5812" s="122">
        <v>0</v>
      </c>
      <c r="O5812" s="122">
        <v>0.22641467500000001</v>
      </c>
      <c r="P5812" s="122">
        <v>7.9851124999999995E-2</v>
      </c>
      <c r="Q5812" s="122">
        <v>0.13624683500000001</v>
      </c>
      <c r="R5812" s="122">
        <v>5.3E-3</v>
      </c>
      <c r="S5812" s="122">
        <v>2.65E-3</v>
      </c>
      <c r="T5812" s="122">
        <v>1.5900000000000001E-2</v>
      </c>
      <c r="U5812" s="122">
        <v>3.1800000000000002E-2</v>
      </c>
      <c r="V5812" s="122">
        <v>1.325E-2</v>
      </c>
      <c r="W5812" s="122">
        <v>1.5900000000000001E-2</v>
      </c>
      <c r="X5812" s="122">
        <v>1.325E-2</v>
      </c>
      <c r="Y5812" s="122">
        <v>7.9500000000000005E-3</v>
      </c>
      <c r="Z5812" s="122">
        <v>4.0220110000000003E-2</v>
      </c>
      <c r="AA5812" s="122">
        <v>2.65E-3</v>
      </c>
      <c r="AB5812" s="122">
        <v>5.3E-3</v>
      </c>
      <c r="AC5812" s="122">
        <v>1.06E-2</v>
      </c>
      <c r="AD5812" s="122">
        <v>2.65E-3</v>
      </c>
      <c r="AE5812" s="122">
        <v>5.3E-3</v>
      </c>
      <c r="AF5812" s="122">
        <v>4.7699999999999999E-2</v>
      </c>
      <c r="AG5812" s="122">
        <v>2.65E-3</v>
      </c>
      <c r="AH5812" s="122">
        <v>5.3E-3</v>
      </c>
      <c r="AI5812" s="122">
        <v>1.325E-2</v>
      </c>
      <c r="AJ5812" s="122">
        <v>5.3E-3</v>
      </c>
      <c r="AK5812" s="122">
        <v>1.06E-2</v>
      </c>
      <c r="AL5812" s="122">
        <v>0</v>
      </c>
    </row>
    <row r="5813" spans="1:38" hidden="1" x14ac:dyDescent="0.25">
      <c r="A5813" s="122" t="s">
        <v>2256</v>
      </c>
      <c r="B5813" s="122">
        <v>1</v>
      </c>
      <c r="C5813" s="122" t="s">
        <v>2257</v>
      </c>
      <c r="D5813" s="122" t="s">
        <v>2095</v>
      </c>
      <c r="E5813" s="122">
        <v>105</v>
      </c>
      <c r="F5813" s="122">
        <v>5.6158788075000004E-3</v>
      </c>
      <c r="G5813" s="122">
        <v>5.4797442265000001E-3</v>
      </c>
      <c r="H5813" s="122">
        <v>7.9688955864999998E-3</v>
      </c>
      <c r="I5813" s="122">
        <v>1.1608518502999999E-2</v>
      </c>
      <c r="J5813" s="122">
        <v>1.17315457335E-2</v>
      </c>
      <c r="K5813" s="122">
        <v>1.7758131266499999E-2</v>
      </c>
      <c r="L5813" s="122">
        <v>2.8088227759500001E-2</v>
      </c>
      <c r="M5813" s="122">
        <v>3.0375337342499999E-2</v>
      </c>
      <c r="N5813" s="122">
        <v>3.34420742225E-2</v>
      </c>
      <c r="O5813" s="122">
        <v>4.2278697469000003E-2</v>
      </c>
      <c r="P5813" s="122">
        <v>5.0042064673500003E-2</v>
      </c>
      <c r="Q5813" s="122">
        <v>4.2119540403500001E-2</v>
      </c>
      <c r="R5813" s="122">
        <v>4.3298503037499998E-2</v>
      </c>
      <c r="S5813" s="122">
        <v>6.0301588035999998E-2</v>
      </c>
      <c r="T5813" s="122">
        <v>4.0750605735500003E-2</v>
      </c>
      <c r="U5813" s="122">
        <v>5.3008170320999998E-2</v>
      </c>
      <c r="V5813" s="122">
        <v>5.1505036817500002E-2</v>
      </c>
      <c r="W5813" s="122">
        <v>5.1703704959000001E-2</v>
      </c>
      <c r="X5813" s="122">
        <v>4.6105757747499997E-2</v>
      </c>
      <c r="Y5813" s="122">
        <v>4.6170463751500003E-2</v>
      </c>
      <c r="Z5813" s="122">
        <v>7.9914916250499998E-2</v>
      </c>
      <c r="AA5813" s="122">
        <v>4.6554664117000003E-2</v>
      </c>
      <c r="AB5813" s="122">
        <v>4.3860850951499997E-2</v>
      </c>
      <c r="AC5813" s="122">
        <v>7.1689629613000003E-2</v>
      </c>
      <c r="AD5813" s="122">
        <v>6.2941047183999996E-2</v>
      </c>
      <c r="AE5813" s="122">
        <v>6.3049564816499995E-2</v>
      </c>
      <c r="AF5813" s="122">
        <v>6.5739475539000003E-2</v>
      </c>
      <c r="AG5813" s="122">
        <v>6.3176173840000002E-2</v>
      </c>
      <c r="AH5813" s="122">
        <v>5.7930788458499999E-2</v>
      </c>
      <c r="AI5813" s="122">
        <v>7.1315868445500002E-2</v>
      </c>
      <c r="AJ5813" s="122">
        <v>5.5462085505499997E-2</v>
      </c>
      <c r="AK5813" s="122">
        <v>6.3515154817500002E-2</v>
      </c>
      <c r="AL5813" s="122">
        <v>0</v>
      </c>
    </row>
    <row r="5814" spans="1:38" hidden="1" x14ac:dyDescent="0.25">
      <c r="A5814" s="122" t="s">
        <v>2256</v>
      </c>
      <c r="B5814" s="122">
        <v>1</v>
      </c>
      <c r="C5814" s="122" t="s">
        <v>2257</v>
      </c>
      <c r="D5814" s="122" t="s">
        <v>2096</v>
      </c>
      <c r="E5814" s="122">
        <v>105</v>
      </c>
      <c r="F5814" s="122">
        <v>1.1501000000000001E-5</v>
      </c>
      <c r="G5814" s="122">
        <v>1.4692289E-5</v>
      </c>
      <c r="H5814" s="122">
        <v>1.1620832999999999E-5</v>
      </c>
      <c r="I5814" s="122">
        <v>1.089733E-5</v>
      </c>
      <c r="J5814" s="122">
        <v>1.3403196499999999E-5</v>
      </c>
      <c r="K5814" s="122">
        <v>1.3524354499999999E-5</v>
      </c>
      <c r="L5814" s="122">
        <v>8.7949790000000006E-6</v>
      </c>
      <c r="M5814" s="122">
        <v>1.5739834000000001E-5</v>
      </c>
      <c r="N5814" s="122">
        <v>0</v>
      </c>
      <c r="O5814" s="122">
        <v>0</v>
      </c>
      <c r="P5814" s="122">
        <v>0</v>
      </c>
      <c r="Q5814" s="122">
        <v>0</v>
      </c>
      <c r="R5814" s="122">
        <v>0</v>
      </c>
      <c r="S5814" s="122">
        <v>0</v>
      </c>
      <c r="T5814" s="122">
        <v>0</v>
      </c>
      <c r="U5814" s="122">
        <v>0</v>
      </c>
      <c r="V5814" s="122">
        <v>0</v>
      </c>
      <c r="W5814" s="122">
        <v>0</v>
      </c>
      <c r="X5814" s="122">
        <v>0</v>
      </c>
      <c r="Y5814" s="122">
        <v>0</v>
      </c>
      <c r="Z5814" s="122">
        <v>0</v>
      </c>
      <c r="AA5814" s="122">
        <v>0</v>
      </c>
      <c r="AB5814" s="122">
        <v>0</v>
      </c>
      <c r="AC5814" s="122">
        <v>0</v>
      </c>
      <c r="AD5814" s="122">
        <v>0</v>
      </c>
      <c r="AE5814" s="122">
        <v>0</v>
      </c>
      <c r="AF5814" s="122">
        <v>0</v>
      </c>
      <c r="AG5814" s="122">
        <v>0</v>
      </c>
      <c r="AH5814" s="122">
        <v>0</v>
      </c>
      <c r="AI5814" s="122">
        <v>0</v>
      </c>
      <c r="AJ5814" s="122">
        <v>0</v>
      </c>
      <c r="AK5814" s="122">
        <v>0</v>
      </c>
      <c r="AL5814" s="122">
        <v>0</v>
      </c>
    </row>
    <row r="5815" spans="1:38" hidden="1" x14ac:dyDescent="0.25">
      <c r="A5815" s="122" t="s">
        <v>2256</v>
      </c>
      <c r="B5815" s="122">
        <v>1</v>
      </c>
      <c r="C5815" s="122" t="s">
        <v>2257</v>
      </c>
      <c r="D5815" s="122" t="s">
        <v>2097</v>
      </c>
      <c r="E5815" s="122">
        <v>105</v>
      </c>
      <c r="F5815" s="122">
        <v>1.0721343500000001E-5</v>
      </c>
      <c r="G5815" s="122">
        <v>0</v>
      </c>
      <c r="H5815" s="122">
        <v>0</v>
      </c>
      <c r="I5815" s="122">
        <v>0</v>
      </c>
      <c r="J5815" s="122">
        <v>0</v>
      </c>
      <c r="K5815" s="122">
        <v>0</v>
      </c>
      <c r="L5815" s="122">
        <v>0</v>
      </c>
      <c r="M5815" s="122">
        <v>0</v>
      </c>
      <c r="N5815" s="122">
        <v>0</v>
      </c>
      <c r="O5815" s="122">
        <v>0</v>
      </c>
      <c r="P5815" s="122">
        <v>0</v>
      </c>
      <c r="Q5815" s="122">
        <v>0</v>
      </c>
      <c r="R5815" s="122">
        <v>0</v>
      </c>
      <c r="S5815" s="122">
        <v>0</v>
      </c>
      <c r="T5815" s="122">
        <v>0</v>
      </c>
      <c r="U5815" s="122">
        <v>1.4654499999999999E-4</v>
      </c>
      <c r="V5815" s="122">
        <v>0</v>
      </c>
      <c r="W5815" s="122">
        <v>0</v>
      </c>
      <c r="X5815" s="122">
        <v>0</v>
      </c>
      <c r="Y5815" s="122">
        <v>0</v>
      </c>
      <c r="Z5815" s="122">
        <v>0</v>
      </c>
      <c r="AA5815" s="122">
        <v>0</v>
      </c>
      <c r="AB5815" s="122">
        <v>0</v>
      </c>
      <c r="AC5815" s="122">
        <v>0</v>
      </c>
      <c r="AD5815" s="122">
        <v>0</v>
      </c>
      <c r="AE5815" s="122">
        <v>0</v>
      </c>
      <c r="AF5815" s="122">
        <v>0</v>
      </c>
      <c r="AG5815" s="122">
        <v>0</v>
      </c>
      <c r="AH5815" s="122">
        <v>0</v>
      </c>
      <c r="AI5815" s="122">
        <v>0</v>
      </c>
      <c r="AJ5815" s="122">
        <v>0</v>
      </c>
      <c r="AK5815" s="122">
        <v>0</v>
      </c>
      <c r="AL5815" s="122">
        <v>0</v>
      </c>
    </row>
    <row r="5816" spans="1:38" hidden="1" x14ac:dyDescent="0.25">
      <c r="A5816" s="122" t="s">
        <v>2256</v>
      </c>
      <c r="B5816" s="122">
        <v>1</v>
      </c>
      <c r="C5816" s="122" t="s">
        <v>2257</v>
      </c>
      <c r="D5816" s="122" t="s">
        <v>2098</v>
      </c>
      <c r="E5816" s="122">
        <v>105</v>
      </c>
      <c r="F5816" s="122">
        <v>1.1501000000000001E-5</v>
      </c>
      <c r="G5816" s="122">
        <v>1.4692289E-5</v>
      </c>
      <c r="H5816" s="122">
        <v>1.1620832999999999E-5</v>
      </c>
      <c r="I5816" s="122">
        <v>1.089733E-5</v>
      </c>
      <c r="J5816" s="122">
        <v>1.3403196499999999E-5</v>
      </c>
      <c r="K5816" s="122">
        <v>1.3524354499999999E-5</v>
      </c>
      <c r="L5816" s="122">
        <v>8.7949790000000006E-6</v>
      </c>
      <c r="M5816" s="122">
        <v>1.5739834000000001E-5</v>
      </c>
      <c r="N5816" s="122">
        <v>1.09972085E-5</v>
      </c>
      <c r="O5816" s="122">
        <v>1.3117499999999999E-5</v>
      </c>
      <c r="P5816" s="122">
        <v>5.7872024999999996E-6</v>
      </c>
      <c r="Q5816" s="122">
        <v>1.45044305E-5</v>
      </c>
      <c r="R5816" s="122">
        <v>3.9413979999999996E-6</v>
      </c>
      <c r="S5816" s="122">
        <v>4.1976000000000003E-6</v>
      </c>
      <c r="T5816" s="122">
        <v>4.1888550000000001E-6</v>
      </c>
      <c r="U5816" s="122">
        <v>6.3055954999999996E-6</v>
      </c>
      <c r="V5816" s="122">
        <v>9.8764175000000004E-6</v>
      </c>
      <c r="W5816" s="122">
        <v>1.9432635500000001E-5</v>
      </c>
      <c r="X5816" s="122">
        <v>1.7781738500000002E-5</v>
      </c>
      <c r="Y5816" s="122">
        <v>2.660709604E-3</v>
      </c>
      <c r="Z5816" s="122">
        <v>1.66514605E-5</v>
      </c>
      <c r="AA5816" s="122">
        <v>7.0367835E-6</v>
      </c>
      <c r="AB5816" s="122">
        <v>9.1858274999999996E-6</v>
      </c>
      <c r="AC5816" s="122">
        <v>4.7804674999999996E-6</v>
      </c>
      <c r="AD5816" s="122">
        <v>6.9453055000000003E-6</v>
      </c>
      <c r="AE5816" s="122">
        <v>8.3174224999999992E-6</v>
      </c>
      <c r="AF5816" s="122">
        <v>1.1538683E-5</v>
      </c>
      <c r="AG5816" s="122">
        <v>7.7002639999999996E-6</v>
      </c>
      <c r="AH5816" s="122">
        <v>6.5179930000000001E-6</v>
      </c>
      <c r="AI5816" s="122">
        <v>3.0890785000000001E-6</v>
      </c>
      <c r="AJ5816" s="122">
        <v>1.1186551E-5</v>
      </c>
      <c r="AK5816" s="122">
        <v>9.8182234999999996E-6</v>
      </c>
      <c r="AL5816" s="122">
        <v>0</v>
      </c>
    </row>
    <row r="5817" spans="1:38" hidden="1" x14ac:dyDescent="0.25">
      <c r="A5817" s="122" t="s">
        <v>2256</v>
      </c>
      <c r="B5817" s="122">
        <v>1</v>
      </c>
      <c r="C5817" s="122" t="s">
        <v>2257</v>
      </c>
      <c r="D5817" s="122" t="s">
        <v>2099</v>
      </c>
      <c r="E5817" s="122">
        <v>105</v>
      </c>
      <c r="F5817" s="122">
        <v>1.9338117658499999E-2</v>
      </c>
      <c r="G5817" s="122">
        <v>1.4037619007999999E-2</v>
      </c>
      <c r="H5817" s="122">
        <v>1.4042866326000001E-2</v>
      </c>
      <c r="I5817" s="122">
        <v>1.4053065910999999E-2</v>
      </c>
      <c r="J5817" s="122">
        <v>1.9315951389E-2</v>
      </c>
      <c r="K5817" s="122">
        <v>1.6669061455500001E-2</v>
      </c>
      <c r="L5817" s="122">
        <v>1.40379995215E-2</v>
      </c>
      <c r="M5817" s="122">
        <v>1.40371833215E-2</v>
      </c>
      <c r="N5817" s="122">
        <v>1.9330133897500001E-2</v>
      </c>
      <c r="O5817" s="122">
        <v>2.9916786642499998E-2</v>
      </c>
      <c r="P5817" s="122">
        <v>1.6843683311500001E-2</v>
      </c>
      <c r="Q5817" s="122">
        <v>1.40049859805E-2</v>
      </c>
      <c r="R5817" s="122">
        <v>1.3997527581999999E-2</v>
      </c>
      <c r="S5817" s="122">
        <v>2.4600716300500002E-2</v>
      </c>
      <c r="T5817" s="122">
        <v>1.6646018539499999E-2</v>
      </c>
      <c r="U5817" s="122">
        <v>1.6640531926499998E-2</v>
      </c>
      <c r="V5817" s="122">
        <v>2.1838761989000002E-2</v>
      </c>
      <c r="W5817" s="122">
        <v>9.3362009523500003E-2</v>
      </c>
      <c r="X5817" s="122">
        <v>1.38602220455E-2</v>
      </c>
      <c r="Y5817" s="122">
        <v>1.9187894140500001E-2</v>
      </c>
      <c r="Z5817" s="122">
        <v>1.9183027839499999E-2</v>
      </c>
      <c r="AA5817" s="122">
        <v>1.91593236955E-2</v>
      </c>
      <c r="AB5817" s="122">
        <v>6.4209140341999996E-2</v>
      </c>
      <c r="AC5817" s="122">
        <v>1.3859314871000001E-2</v>
      </c>
      <c r="AD5817" s="122">
        <v>1.6509174791999998E-2</v>
      </c>
      <c r="AE5817" s="122">
        <v>1.65101819775E-2</v>
      </c>
      <c r="AF5817" s="122">
        <v>1.6509430278499999E-2</v>
      </c>
      <c r="AG5817" s="122">
        <v>1.6511849490000001E-2</v>
      </c>
      <c r="AH5817" s="122">
        <v>1.6510082761500001E-2</v>
      </c>
      <c r="AI5817" s="122">
        <v>1.91601447715E-2</v>
      </c>
      <c r="AJ5817" s="122">
        <v>1.3860165600499999E-2</v>
      </c>
      <c r="AK5817" s="122">
        <v>1.3858923015499999E-2</v>
      </c>
      <c r="AL5817" s="122">
        <v>0</v>
      </c>
    </row>
    <row r="5818" spans="1:38" hidden="1" x14ac:dyDescent="0.25">
      <c r="A5818" s="122" t="s">
        <v>2256</v>
      </c>
      <c r="B5818" s="122">
        <v>1</v>
      </c>
      <c r="C5818" s="122" t="s">
        <v>2257</v>
      </c>
      <c r="D5818" s="122" t="s">
        <v>2100</v>
      </c>
      <c r="E5818" s="122">
        <v>105</v>
      </c>
      <c r="F5818" s="122">
        <v>0.15464823497800001</v>
      </c>
      <c r="G5818" s="122">
        <v>8.6142897331500004E-2</v>
      </c>
      <c r="H5818" s="122">
        <v>3.5394596978499997E-2</v>
      </c>
      <c r="I5818" s="122">
        <v>2.4786606566E-2</v>
      </c>
      <c r="J5818" s="122">
        <v>2.7443733582000002E-2</v>
      </c>
      <c r="K5818" s="122">
        <v>3.9103281677499997E-2</v>
      </c>
      <c r="L5818" s="122">
        <v>4.0842743055500001E-2</v>
      </c>
      <c r="M5818" s="122">
        <v>2.4775645026499999E-2</v>
      </c>
      <c r="N5818" s="122">
        <v>4.8640400358999997E-2</v>
      </c>
      <c r="O5818" s="122">
        <v>2.48077819475E-2</v>
      </c>
      <c r="P5818" s="122">
        <v>5.3981537766499998E-2</v>
      </c>
      <c r="Q5818" s="122">
        <v>2.4812988826500001E-2</v>
      </c>
      <c r="R5818" s="122">
        <v>3.0107302217999999E-2</v>
      </c>
      <c r="S5818" s="122">
        <v>7.1177571676500004E-2</v>
      </c>
      <c r="T5818" s="122">
        <v>3.6730683995500002E-2</v>
      </c>
      <c r="U5818" s="122">
        <v>5.6611850890000003E-2</v>
      </c>
      <c r="V5818" s="122">
        <v>0.112341082074</v>
      </c>
      <c r="W5818" s="122">
        <v>7.6161224322499999E-2</v>
      </c>
      <c r="X5818" s="122">
        <v>2.4806585180999999E-2</v>
      </c>
      <c r="Y5818" s="122">
        <v>4.3561369893499999E-2</v>
      </c>
      <c r="Z5818" s="122">
        <v>8.3298437124999999E-2</v>
      </c>
      <c r="AA5818" s="122">
        <v>0.48857080211300002</v>
      </c>
      <c r="AB5818" s="122">
        <v>0.178557904445</v>
      </c>
      <c r="AC5818" s="122">
        <v>3.01363741225E-2</v>
      </c>
      <c r="AD5818" s="122">
        <v>2.7469827443E-2</v>
      </c>
      <c r="AE5818" s="122">
        <v>4.3388389420999998E-2</v>
      </c>
      <c r="AF5818" s="122">
        <v>3.0155255531499999E-2</v>
      </c>
      <c r="AG5818" s="122">
        <v>2.4849880298000001E-2</v>
      </c>
      <c r="AH5818" s="122">
        <v>6.9907723847500006E-2</v>
      </c>
      <c r="AI5818" s="122">
        <v>3.0115838053499999E-2</v>
      </c>
      <c r="AJ5818" s="122">
        <v>3.5419245847500003E-2</v>
      </c>
      <c r="AK5818" s="122">
        <v>0.16261194101650001</v>
      </c>
      <c r="AL5818" s="122">
        <v>0</v>
      </c>
    </row>
    <row r="5819" spans="1:38" hidden="1" x14ac:dyDescent="0.25">
      <c r="A5819" s="122" t="s">
        <v>2256</v>
      </c>
      <c r="B5819" s="122">
        <v>1</v>
      </c>
      <c r="C5819" s="122" t="s">
        <v>2257</v>
      </c>
      <c r="D5819" s="122" t="s">
        <v>2101</v>
      </c>
      <c r="E5819" s="122">
        <v>105</v>
      </c>
      <c r="F5819" s="122">
        <v>2.65E-3</v>
      </c>
      <c r="G5819" s="122">
        <v>4.3997685000000002E-2</v>
      </c>
      <c r="H5819" s="122">
        <v>1.18455E-2</v>
      </c>
      <c r="I5819" s="122">
        <v>0</v>
      </c>
      <c r="J5819" s="122">
        <v>4.8845859999999998E-2</v>
      </c>
      <c r="K5819" s="122">
        <v>1.06E-2</v>
      </c>
      <c r="L5819" s="122">
        <v>7.9500000000000005E-3</v>
      </c>
      <c r="M5819" s="122">
        <v>2.65E-3</v>
      </c>
      <c r="N5819" s="122">
        <v>0</v>
      </c>
      <c r="O5819" s="122">
        <v>1.06E-2</v>
      </c>
      <c r="P5819" s="122">
        <v>1.638707E-2</v>
      </c>
      <c r="Q5819" s="122">
        <v>2.65E-3</v>
      </c>
      <c r="R5819" s="122">
        <v>1.06E-2</v>
      </c>
      <c r="S5819" s="122">
        <v>2.14279E-2</v>
      </c>
      <c r="T5819" s="122">
        <v>2.6499999999999999E-2</v>
      </c>
      <c r="U5819" s="122">
        <v>3.4881420000000003E-2</v>
      </c>
      <c r="V5819" s="122">
        <v>2.958036E-2</v>
      </c>
      <c r="W5819" s="122">
        <v>2.4688195E-2</v>
      </c>
      <c r="X5819" s="122">
        <v>1.325E-2</v>
      </c>
      <c r="Y5819" s="122">
        <v>3.7591044999999997E-2</v>
      </c>
      <c r="Z5819" s="122">
        <v>6.6989615000000002E-2</v>
      </c>
      <c r="AA5819" s="122">
        <v>4.5380719999999999E-2</v>
      </c>
      <c r="AB5819" s="122">
        <v>2.6816675000000002E-2</v>
      </c>
      <c r="AC5819" s="122">
        <v>1.8570405000000002E-2</v>
      </c>
      <c r="AD5819" s="122">
        <v>2.12E-2</v>
      </c>
      <c r="AE5819" s="122">
        <v>2.9241133977000001E-2</v>
      </c>
      <c r="AF5819" s="122">
        <v>2.39330484825E-2</v>
      </c>
      <c r="AG5819" s="122">
        <v>2.6588513921999998E-2</v>
      </c>
      <c r="AH5819" s="122">
        <v>2.3934819530500001E-2</v>
      </c>
      <c r="AI5819" s="122">
        <v>4.5137316784500003E-2</v>
      </c>
      <c r="AJ5819" s="122">
        <v>1.86356287345E-2</v>
      </c>
      <c r="AK5819" s="122">
        <v>7.4286769771500005E-2</v>
      </c>
      <c r="AL5819" s="122">
        <v>0</v>
      </c>
    </row>
    <row r="5820" spans="1:38" hidden="1" x14ac:dyDescent="0.25">
      <c r="A5820" s="122" t="s">
        <v>2256</v>
      </c>
      <c r="B5820" s="122">
        <v>1</v>
      </c>
      <c r="C5820" s="122" t="s">
        <v>2257</v>
      </c>
      <c r="D5820" s="122" t="s">
        <v>2135</v>
      </c>
      <c r="E5820" s="122">
        <v>105</v>
      </c>
      <c r="F5820" s="122">
        <v>0</v>
      </c>
      <c r="G5820" s="122">
        <v>0</v>
      </c>
      <c r="H5820" s="122">
        <v>0</v>
      </c>
      <c r="I5820" s="122">
        <v>0</v>
      </c>
      <c r="J5820" s="122">
        <v>0</v>
      </c>
      <c r="K5820" s="122">
        <v>0</v>
      </c>
      <c r="L5820" s="122">
        <v>0</v>
      </c>
      <c r="M5820" s="122">
        <v>0</v>
      </c>
      <c r="N5820" s="122">
        <v>0</v>
      </c>
      <c r="O5820" s="122">
        <v>0</v>
      </c>
      <c r="P5820" s="122">
        <v>0</v>
      </c>
      <c r="Q5820" s="122">
        <v>0</v>
      </c>
      <c r="R5820" s="122">
        <v>0</v>
      </c>
      <c r="S5820" s="122">
        <v>0</v>
      </c>
      <c r="T5820" s="122">
        <v>0</v>
      </c>
      <c r="U5820" s="122">
        <v>0</v>
      </c>
      <c r="V5820" s="122">
        <v>0</v>
      </c>
      <c r="W5820" s="122">
        <v>0</v>
      </c>
      <c r="X5820" s="122">
        <v>0</v>
      </c>
      <c r="Y5820" s="122">
        <v>0</v>
      </c>
      <c r="Z5820" s="122">
        <v>0</v>
      </c>
      <c r="AA5820" s="122">
        <v>0</v>
      </c>
      <c r="AB5820" s="122">
        <v>0</v>
      </c>
      <c r="AC5820" s="122">
        <v>0</v>
      </c>
      <c r="AD5820" s="122">
        <v>0</v>
      </c>
      <c r="AE5820" s="122">
        <v>0</v>
      </c>
      <c r="AF5820" s="122">
        <v>0</v>
      </c>
      <c r="AG5820" s="122">
        <v>0</v>
      </c>
      <c r="AH5820" s="122">
        <v>0</v>
      </c>
      <c r="AI5820" s="122">
        <v>0</v>
      </c>
      <c r="AJ5820" s="122">
        <v>0</v>
      </c>
      <c r="AK5820" s="122">
        <v>0</v>
      </c>
      <c r="AL5820" s="122">
        <v>0</v>
      </c>
    </row>
    <row r="5821" spans="1:38" hidden="1" x14ac:dyDescent="0.25">
      <c r="A5821" s="122" t="s">
        <v>2256</v>
      </c>
      <c r="B5821" s="122">
        <v>1</v>
      </c>
      <c r="C5821" s="122" t="s">
        <v>2257</v>
      </c>
      <c r="D5821" s="122" t="s">
        <v>2102</v>
      </c>
      <c r="E5821" s="122">
        <v>105</v>
      </c>
      <c r="F5821" s="122">
        <v>1.49872430895E-2</v>
      </c>
      <c r="G5821" s="122">
        <v>1.2240920624499999E-2</v>
      </c>
      <c r="H5821" s="122">
        <v>1.54827895385E-2</v>
      </c>
      <c r="I5821" s="122">
        <v>1.495906397E-2</v>
      </c>
      <c r="J5821" s="122">
        <v>2.0540461958000002E-2</v>
      </c>
      <c r="K5821" s="122">
        <v>2.57655780725E-2</v>
      </c>
      <c r="L5821" s="122">
        <v>4.1675648337500003E-2</v>
      </c>
      <c r="M5821" s="122">
        <v>3.9424321810499999E-2</v>
      </c>
      <c r="N5821" s="122">
        <v>4.1068206804499997E-2</v>
      </c>
      <c r="O5821" s="122">
        <v>5.9528926635E-2</v>
      </c>
      <c r="P5821" s="122">
        <v>5.5172934650999997E-2</v>
      </c>
      <c r="Q5821" s="122">
        <v>5.5631737048E-2</v>
      </c>
      <c r="R5821" s="122">
        <v>5.9672057507500001E-2</v>
      </c>
      <c r="S5821" s="122">
        <v>5.9541250619000001E-2</v>
      </c>
      <c r="T5821" s="122">
        <v>5.3114495317E-2</v>
      </c>
      <c r="U5821" s="122">
        <v>7.4997604208000002E-2</v>
      </c>
      <c r="V5821" s="122">
        <v>6.9925103633999994E-2</v>
      </c>
      <c r="W5821" s="122">
        <v>6.2090641699500002E-2</v>
      </c>
      <c r="X5821" s="122">
        <v>9.2040528564499999E-2</v>
      </c>
      <c r="Y5821" s="122">
        <v>6.5413083465999999E-2</v>
      </c>
      <c r="Z5821" s="122">
        <v>9.8109347545000003E-2</v>
      </c>
      <c r="AA5821" s="122">
        <v>8.2020413277499996E-2</v>
      </c>
      <c r="AB5821" s="122">
        <v>5.5822318051999997E-2</v>
      </c>
      <c r="AC5821" s="122">
        <v>9.9007719645999998E-2</v>
      </c>
      <c r="AD5821" s="122">
        <v>0.1045161119095</v>
      </c>
      <c r="AE5821" s="122">
        <v>8.0818224957000001E-2</v>
      </c>
      <c r="AF5821" s="122">
        <v>7.8467748520999997E-2</v>
      </c>
      <c r="AG5821" s="122">
        <v>6.8150990405500003E-2</v>
      </c>
      <c r="AH5821" s="122">
        <v>8.1688679732000002E-2</v>
      </c>
      <c r="AI5821" s="122">
        <v>6.8804699189499996E-2</v>
      </c>
      <c r="AJ5821" s="122">
        <v>6.6411265246499998E-2</v>
      </c>
      <c r="AK5821" s="122">
        <v>6.4082044487000001E-2</v>
      </c>
      <c r="AL5821" s="122">
        <v>0</v>
      </c>
    </row>
    <row r="5822" spans="1:38" hidden="1" x14ac:dyDescent="0.25">
      <c r="A5822" s="122" t="s">
        <v>2256</v>
      </c>
      <c r="B5822" s="122">
        <v>1</v>
      </c>
      <c r="C5822" s="122" t="s">
        <v>2257</v>
      </c>
      <c r="D5822" s="122" t="s">
        <v>2103</v>
      </c>
      <c r="E5822" s="122">
        <v>105</v>
      </c>
      <c r="F5822" s="122">
        <v>2.5785136E-2</v>
      </c>
      <c r="G5822" s="122">
        <v>5.8577307289E-2</v>
      </c>
      <c r="H5822" s="122">
        <v>5.6693708329999997E-3</v>
      </c>
      <c r="I5822" s="122">
        <v>1.089733E-5</v>
      </c>
      <c r="J5822" s="122">
        <v>0.16470810749949999</v>
      </c>
      <c r="K5822" s="122">
        <v>3.2636581150000002E-4</v>
      </c>
      <c r="L5822" s="122">
        <v>3.25166485895E-2</v>
      </c>
      <c r="M5822" s="122">
        <v>3.5851902470000001E-3</v>
      </c>
      <c r="N5822" s="122">
        <v>5.4238801859999998E-2</v>
      </c>
      <c r="O5822" s="122">
        <v>3.7978931648000001E-2</v>
      </c>
      <c r="P5822" s="122">
        <v>1.0218383433525</v>
      </c>
      <c r="Q5822" s="122">
        <v>0.25389510806100002</v>
      </c>
      <c r="R5822" s="122">
        <v>4.2168632581000003E-2</v>
      </c>
      <c r="S5822" s="122">
        <v>0.94860076886849998</v>
      </c>
      <c r="T5822" s="122">
        <v>8.2529039570000007E-3</v>
      </c>
      <c r="U5822" s="122">
        <v>8.6286667145499998E-2</v>
      </c>
      <c r="V5822" s="122">
        <v>0.48124874499999998</v>
      </c>
      <c r="W5822" s="122">
        <v>0.93041658999999999</v>
      </c>
      <c r="X5822" s="122">
        <v>3.2166495000000003E-2</v>
      </c>
      <c r="Y5822" s="122">
        <v>4.2779215000000002E-2</v>
      </c>
      <c r="Z5822" s="122">
        <v>1.5140775E-2</v>
      </c>
      <c r="AA5822" s="122">
        <v>0.1276399</v>
      </c>
      <c r="AB5822" s="122">
        <v>0.39070619499999998</v>
      </c>
      <c r="AC5822" s="122">
        <v>9.3344394999999997E-2</v>
      </c>
      <c r="AD5822" s="122">
        <v>8.1365599999999993E-3</v>
      </c>
      <c r="AE5822" s="122">
        <v>0.42796820918950002</v>
      </c>
      <c r="AF5822" s="122">
        <v>7.6405482427999993E-2</v>
      </c>
      <c r="AG5822" s="122">
        <v>1.1402470090829999</v>
      </c>
      <c r="AH5822" s="122">
        <v>0.13774158885900001</v>
      </c>
      <c r="AI5822" s="122">
        <v>4.2886017923499997E-2</v>
      </c>
      <c r="AJ5822" s="122">
        <v>0.127318007521</v>
      </c>
      <c r="AK5822" s="122">
        <v>0.58336676654550002</v>
      </c>
      <c r="AL5822" s="122">
        <v>0</v>
      </c>
    </row>
    <row r="5823" spans="1:38" hidden="1" x14ac:dyDescent="0.25">
      <c r="A5823" s="122" t="s">
        <v>2256</v>
      </c>
      <c r="B5823" s="122">
        <v>1</v>
      </c>
      <c r="C5823" s="122" t="s">
        <v>2257</v>
      </c>
      <c r="D5823" s="122" t="s">
        <v>2104</v>
      </c>
      <c r="E5823" s="122">
        <v>105</v>
      </c>
      <c r="F5823" s="122">
        <v>8.6775529155000003E-3</v>
      </c>
      <c r="G5823" s="122">
        <v>5.9202964709999997E-3</v>
      </c>
      <c r="H5823" s="122">
        <v>8.1780352030000007E-3</v>
      </c>
      <c r="I5823" s="122">
        <v>1.4149151810499999E-2</v>
      </c>
      <c r="J5823" s="122">
        <v>1.44130297475E-2</v>
      </c>
      <c r="K5823" s="122">
        <v>1.7060246558500001E-2</v>
      </c>
      <c r="L5823" s="122">
        <v>2.41237669155E-2</v>
      </c>
      <c r="M5823" s="122">
        <v>2.6297722478999998E-2</v>
      </c>
      <c r="N5823" s="122">
        <v>3.1764575383000003E-2</v>
      </c>
      <c r="O5823" s="122">
        <v>4.7717032716000002E-2</v>
      </c>
      <c r="P5823" s="122">
        <v>6.1324664764499999E-2</v>
      </c>
      <c r="Q5823" s="122">
        <v>4.5473836177000002E-2</v>
      </c>
      <c r="R5823" s="122">
        <v>4.3079515226000002E-2</v>
      </c>
      <c r="S5823" s="122">
        <v>4.08209062075E-2</v>
      </c>
      <c r="T5823" s="122">
        <v>3.3773510199499999E-2</v>
      </c>
      <c r="U5823" s="122">
        <v>3.38034063335E-2</v>
      </c>
      <c r="V5823" s="122">
        <v>3.9261332182499997E-2</v>
      </c>
      <c r="W5823" s="122">
        <v>5.0035072012500001E-2</v>
      </c>
      <c r="X5823" s="122">
        <v>4.2576758100500003E-2</v>
      </c>
      <c r="Y5823" s="122">
        <v>3.9598746983500001E-2</v>
      </c>
      <c r="Z5823" s="122">
        <v>4.2420407225999997E-2</v>
      </c>
      <c r="AA5823" s="122">
        <v>4.7919441862500002E-2</v>
      </c>
      <c r="AB5823" s="122">
        <v>3.9986129866499999E-2</v>
      </c>
      <c r="AC5823" s="122">
        <v>4.2595944895499997E-2</v>
      </c>
      <c r="AD5823" s="122">
        <v>3.75096348005E-2</v>
      </c>
      <c r="AE5823" s="122">
        <v>4.291838823E-2</v>
      </c>
      <c r="AF5823" s="122">
        <v>0.12783526844099999</v>
      </c>
      <c r="AG5823" s="122">
        <v>4.8421722041000002E-2</v>
      </c>
      <c r="AH5823" s="122">
        <v>3.7927232797999998E-2</v>
      </c>
      <c r="AI5823" s="122">
        <v>4.0724278356499999E-2</v>
      </c>
      <c r="AJ5823" s="122">
        <v>4.0863778490499998E-2</v>
      </c>
      <c r="AK5823" s="122">
        <v>4.3654338333000003E-2</v>
      </c>
      <c r="AL5823" s="122">
        <v>0</v>
      </c>
    </row>
    <row r="5824" spans="1:38" hidden="1" x14ac:dyDescent="0.25">
      <c r="A5824" s="122" t="s">
        <v>2256</v>
      </c>
      <c r="B5824" s="122">
        <v>1</v>
      </c>
      <c r="C5824" s="122" t="s">
        <v>2257</v>
      </c>
      <c r="D5824" s="122" t="s">
        <v>2105</v>
      </c>
      <c r="E5824" s="122">
        <v>105</v>
      </c>
      <c r="F5824" s="122">
        <v>1.1501000000000001E-5</v>
      </c>
      <c r="G5824" s="122">
        <v>1.4692289E-5</v>
      </c>
      <c r="H5824" s="122">
        <v>4.5602583300000002E-4</v>
      </c>
      <c r="I5824" s="122">
        <v>6.5005938949999999E-4</v>
      </c>
      <c r="J5824" s="122">
        <v>9.8236249950000003E-4</v>
      </c>
      <c r="K5824" s="122">
        <v>2.5358115000000001E-6</v>
      </c>
      <c r="L5824" s="122">
        <v>2.4735894999999999E-6</v>
      </c>
      <c r="M5824" s="122">
        <v>1.000645247E-3</v>
      </c>
      <c r="N5824" s="122">
        <v>2.6121686000000002E-4</v>
      </c>
      <c r="O5824" s="122">
        <v>1.3060981648E-2</v>
      </c>
      <c r="P5824" s="122">
        <v>2.161605E-3</v>
      </c>
      <c r="Q5824" s="122">
        <v>0</v>
      </c>
      <c r="R5824" s="122">
        <v>6.27679E-3</v>
      </c>
      <c r="S5824" s="122">
        <v>1.12042E-3</v>
      </c>
      <c r="T5824" s="122">
        <v>4.540245E-3</v>
      </c>
      <c r="U5824" s="122">
        <v>1.1445349999999999E-3</v>
      </c>
      <c r="V5824" s="122">
        <v>4.1626199999999997E-3</v>
      </c>
      <c r="W5824" s="122">
        <v>5.5040500000000001E-4</v>
      </c>
      <c r="X5824" s="122">
        <v>4.1790499999999999E-4</v>
      </c>
      <c r="Y5824" s="122">
        <v>2.87843E-3</v>
      </c>
      <c r="Z5824" s="122">
        <v>1.2428499999999999E-4</v>
      </c>
      <c r="AA5824" s="122">
        <v>6.6647500000000003E-4</v>
      </c>
      <c r="AB5824" s="122">
        <v>3.8459449999999999E-3</v>
      </c>
      <c r="AC5824" s="122">
        <v>0</v>
      </c>
      <c r="AD5824" s="122">
        <v>1.06E-4</v>
      </c>
      <c r="AE5824" s="122">
        <v>3.5199780399999998E-4</v>
      </c>
      <c r="AF5824" s="122">
        <v>3.2076821649999998E-4</v>
      </c>
      <c r="AG5824" s="122">
        <v>2.9918780634999999E-3</v>
      </c>
      <c r="AH5824" s="122">
        <v>2.9776087145E-3</v>
      </c>
      <c r="AI5824" s="122">
        <v>3.3725418450000002E-4</v>
      </c>
      <c r="AJ5824" s="122">
        <v>2.9807342835E-3</v>
      </c>
      <c r="AK5824" s="122">
        <v>2.9851414454999999E-3</v>
      </c>
      <c r="AL5824" s="122">
        <v>0</v>
      </c>
    </row>
    <row r="5825" spans="1:38" hidden="1" x14ac:dyDescent="0.25">
      <c r="A5825" s="122" t="s">
        <v>2256</v>
      </c>
      <c r="B5825" s="122">
        <v>1</v>
      </c>
      <c r="C5825" s="122" t="s">
        <v>2257</v>
      </c>
      <c r="D5825" s="122" t="s">
        <v>475</v>
      </c>
      <c r="E5825" s="122">
        <v>105</v>
      </c>
      <c r="F5825" s="122">
        <v>4.6046400000000001E-3</v>
      </c>
      <c r="G5825" s="122">
        <v>8.6999500000000003E-4</v>
      </c>
      <c r="H5825" s="122">
        <v>0</v>
      </c>
      <c r="I5825" s="122">
        <v>0</v>
      </c>
      <c r="J5825" s="122">
        <v>4.6030499999999999E-4</v>
      </c>
      <c r="K5825" s="122">
        <v>7.4369600000000003E-3</v>
      </c>
      <c r="L5825" s="122">
        <v>2.22017E-3</v>
      </c>
      <c r="M5825" s="122">
        <v>1.1045199999999999E-3</v>
      </c>
      <c r="N5825" s="122">
        <v>1.2831299999999999E-3</v>
      </c>
      <c r="O5825" s="122">
        <v>1.516065E-3</v>
      </c>
      <c r="P5825" s="122">
        <v>4.9931300000000001E-3</v>
      </c>
      <c r="Q5825" s="122">
        <v>0</v>
      </c>
      <c r="R5825" s="122">
        <v>4.23311E-3</v>
      </c>
      <c r="S5825" s="122">
        <v>0</v>
      </c>
      <c r="T5825" s="122">
        <v>0</v>
      </c>
      <c r="U5825" s="122">
        <v>0</v>
      </c>
      <c r="V5825" s="122">
        <v>4.4708415000000001E-2</v>
      </c>
      <c r="W5825" s="122">
        <v>8.0718999999999995E-4</v>
      </c>
      <c r="X5825" s="122">
        <v>1.3215550000000001E-3</v>
      </c>
      <c r="Y5825" s="122">
        <v>2.65E-3</v>
      </c>
      <c r="Z5825" s="122">
        <v>0</v>
      </c>
      <c r="AA5825" s="122">
        <v>3.55259E-3</v>
      </c>
      <c r="AB5825" s="122">
        <v>0.118436185</v>
      </c>
      <c r="AC5825" s="122">
        <v>0</v>
      </c>
      <c r="AD5825" s="122">
        <v>0</v>
      </c>
      <c r="AE5825" s="122">
        <v>9.0939811764999996E-3</v>
      </c>
      <c r="AF5825" s="122">
        <v>8.2871543589999996E-3</v>
      </c>
      <c r="AG5825" s="122">
        <v>8.8325342170000008E-3</v>
      </c>
      <c r="AH5825" s="122">
        <v>8.4638811365E-3</v>
      </c>
      <c r="AI5825" s="122">
        <v>8.7130746019999997E-3</v>
      </c>
      <c r="AJ5825" s="122">
        <v>8.5446306644999994E-3</v>
      </c>
      <c r="AK5825" s="122">
        <v>1.6608491438999999E-2</v>
      </c>
      <c r="AL5825" s="122">
        <v>0</v>
      </c>
    </row>
    <row r="5826" spans="1:38" hidden="1" x14ac:dyDescent="0.25">
      <c r="A5826" s="122" t="s">
        <v>2256</v>
      </c>
      <c r="B5826" s="122">
        <v>1</v>
      </c>
      <c r="C5826" s="122" t="s">
        <v>2257</v>
      </c>
      <c r="D5826" s="122" t="s">
        <v>2106</v>
      </c>
      <c r="E5826" s="122">
        <v>105</v>
      </c>
      <c r="F5826" s="122">
        <v>0</v>
      </c>
      <c r="G5826" s="122">
        <v>0</v>
      </c>
      <c r="H5826" s="122">
        <v>0</v>
      </c>
      <c r="I5826" s="122">
        <v>0</v>
      </c>
      <c r="J5826" s="122">
        <v>0</v>
      </c>
      <c r="K5826" s="122">
        <v>0</v>
      </c>
      <c r="L5826" s="122">
        <v>0</v>
      </c>
      <c r="M5826" s="122">
        <v>0</v>
      </c>
      <c r="N5826" s="122">
        <v>0</v>
      </c>
      <c r="O5826" s="122">
        <v>0</v>
      </c>
      <c r="P5826" s="122">
        <v>0</v>
      </c>
      <c r="Q5826" s="122">
        <v>0</v>
      </c>
      <c r="R5826" s="122">
        <v>0</v>
      </c>
      <c r="S5826" s="122">
        <v>0</v>
      </c>
      <c r="T5826" s="122">
        <v>0</v>
      </c>
      <c r="U5826" s="122">
        <v>0</v>
      </c>
      <c r="V5826" s="122">
        <v>0</v>
      </c>
      <c r="W5826" s="122">
        <v>0</v>
      </c>
      <c r="X5826" s="122">
        <v>0</v>
      </c>
      <c r="Y5826" s="122">
        <v>0</v>
      </c>
      <c r="Z5826" s="122">
        <v>0</v>
      </c>
      <c r="AA5826" s="122">
        <v>0</v>
      </c>
      <c r="AB5826" s="122">
        <v>0</v>
      </c>
      <c r="AC5826" s="122">
        <v>0</v>
      </c>
      <c r="AD5826" s="122">
        <v>0</v>
      </c>
      <c r="AE5826" s="122">
        <v>0</v>
      </c>
      <c r="AF5826" s="122">
        <v>0</v>
      </c>
      <c r="AG5826" s="122">
        <v>0</v>
      </c>
      <c r="AH5826" s="122">
        <v>0</v>
      </c>
      <c r="AI5826" s="122">
        <v>0</v>
      </c>
      <c r="AJ5826" s="122">
        <v>0</v>
      </c>
      <c r="AK5826" s="122">
        <v>0</v>
      </c>
      <c r="AL5826" s="122">
        <v>0</v>
      </c>
    </row>
    <row r="5827" spans="1:38" hidden="1" x14ac:dyDescent="0.25">
      <c r="A5827" s="122" t="s">
        <v>2256</v>
      </c>
      <c r="B5827" s="122">
        <v>1</v>
      </c>
      <c r="C5827" s="122" t="s">
        <v>2257</v>
      </c>
      <c r="D5827" s="122" t="s">
        <v>2107</v>
      </c>
      <c r="E5827" s="122">
        <v>105</v>
      </c>
      <c r="F5827" s="122">
        <v>2.6636453270000001E-3</v>
      </c>
      <c r="G5827" s="122">
        <v>2.6646922889999999E-3</v>
      </c>
      <c r="H5827" s="122">
        <v>1.1160700833E-2</v>
      </c>
      <c r="I5827" s="122">
        <v>2.6608973300000002E-3</v>
      </c>
      <c r="J5827" s="122">
        <v>1.3403196499999999E-5</v>
      </c>
      <c r="K5827" s="122">
        <v>1.06135243545E-2</v>
      </c>
      <c r="L5827" s="122">
        <v>5.3087949790000004E-3</v>
      </c>
      <c r="M5827" s="122">
        <v>3.207664834E-3</v>
      </c>
      <c r="N5827" s="122">
        <v>2.6609972084999998E-3</v>
      </c>
      <c r="O5827" s="122">
        <v>5.3563125E-3</v>
      </c>
      <c r="P5827" s="122">
        <v>5.7872024999999996E-6</v>
      </c>
      <c r="Q5827" s="122">
        <v>5.3145044304999996E-3</v>
      </c>
      <c r="R5827" s="122">
        <v>2.697401398E-3</v>
      </c>
      <c r="S5827" s="122">
        <v>4.1976000000000003E-6</v>
      </c>
      <c r="T5827" s="122">
        <v>2.6541888550000001E-3</v>
      </c>
      <c r="U5827" s="122">
        <v>6.3055954999999996E-6</v>
      </c>
      <c r="V5827" s="122">
        <v>2.6598764175000001E-3</v>
      </c>
      <c r="W5827" s="122">
        <v>7.9694326355000001E-3</v>
      </c>
      <c r="X5827" s="122">
        <v>2.6677817385E-3</v>
      </c>
      <c r="Y5827" s="122">
        <v>1.0709603999999999E-5</v>
      </c>
      <c r="Z5827" s="122">
        <v>3.8116460500000002E-5</v>
      </c>
      <c r="AA5827" s="122">
        <v>7.0367835E-6</v>
      </c>
      <c r="AB5827" s="122">
        <v>9.1858274999999996E-6</v>
      </c>
      <c r="AC5827" s="122">
        <v>4.7804674999999996E-6</v>
      </c>
      <c r="AD5827" s="122">
        <v>6.9453055000000003E-6</v>
      </c>
      <c r="AE5827" s="122">
        <v>8.3174224999999992E-6</v>
      </c>
      <c r="AF5827" s="122">
        <v>1.1538683E-5</v>
      </c>
      <c r="AG5827" s="122">
        <v>7.7002639999999996E-6</v>
      </c>
      <c r="AH5827" s="122">
        <v>6.5179930000000001E-6</v>
      </c>
      <c r="AI5827" s="122">
        <v>5.3030890785000003E-3</v>
      </c>
      <c r="AJ5827" s="122">
        <v>2.6611865509999998E-3</v>
      </c>
      <c r="AK5827" s="122">
        <v>2.6598182235000002E-3</v>
      </c>
      <c r="AL5827" s="122">
        <v>0</v>
      </c>
    </row>
    <row r="5828" spans="1:38" hidden="1" x14ac:dyDescent="0.25">
      <c r="A5828" s="122" t="s">
        <v>2256</v>
      </c>
      <c r="B5828" s="122">
        <v>1</v>
      </c>
      <c r="C5828" s="122" t="s">
        <v>2257</v>
      </c>
      <c r="D5828" s="122" t="s">
        <v>2108</v>
      </c>
      <c r="E5828" s="122">
        <v>105</v>
      </c>
      <c r="F5828" s="122">
        <v>1.409376E-2</v>
      </c>
      <c r="G5828" s="122">
        <v>2.9004249999999999E-3</v>
      </c>
      <c r="H5828" s="122">
        <v>3.1023285000000001E-2</v>
      </c>
      <c r="I5828" s="122">
        <v>0.10520446999999999</v>
      </c>
      <c r="J5828" s="122">
        <v>7.9143574999999994E-2</v>
      </c>
      <c r="K5828" s="122">
        <v>8.9138314999999996E-2</v>
      </c>
      <c r="L5828" s="122">
        <v>7.8825309999999996E-2</v>
      </c>
      <c r="M5828" s="122">
        <v>3.5553990000000001E-2</v>
      </c>
      <c r="N5828" s="122">
        <v>2.2374214999999999E-2</v>
      </c>
      <c r="O5828" s="122">
        <v>3.7572759999999997E-2</v>
      </c>
      <c r="P5828" s="122">
        <v>0.17848518499999999</v>
      </c>
      <c r="Q5828" s="122">
        <v>1.8687800000000001E-2</v>
      </c>
      <c r="R5828" s="122">
        <v>0.16514640999999999</v>
      </c>
      <c r="S5828" s="122">
        <v>0.16205677499999999</v>
      </c>
      <c r="T5828" s="122">
        <v>8.4824380000000005E-2</v>
      </c>
      <c r="U5828" s="122">
        <v>7.7184164999999999E-2</v>
      </c>
      <c r="V5828" s="122">
        <v>0.10938564000000001</v>
      </c>
      <c r="W5828" s="122">
        <v>2.4363304999999998E-2</v>
      </c>
      <c r="X5828" s="122">
        <v>4.6746530000000001E-2</v>
      </c>
      <c r="Y5828" s="122">
        <v>8.9545885000000006E-2</v>
      </c>
      <c r="Z5828" s="122">
        <v>3.6190519999999997E-2</v>
      </c>
      <c r="AA5828" s="122">
        <v>0.36644252999999999</v>
      </c>
      <c r="AB5828" s="122">
        <v>0.29801555499999999</v>
      </c>
      <c r="AC5828" s="122">
        <v>0.21765828000000001</v>
      </c>
      <c r="AD5828" s="122">
        <v>2.395547E-2</v>
      </c>
      <c r="AE5828" s="122">
        <v>1.51369460945E-2</v>
      </c>
      <c r="AF5828" s="122">
        <v>4.6769534411500002E-2</v>
      </c>
      <c r="AG5828" s="122">
        <v>4.9532697441000001E-2</v>
      </c>
      <c r="AH5828" s="122">
        <v>0.12100620415750001</v>
      </c>
      <c r="AI5828" s="122">
        <v>2.8307910294999999E-2</v>
      </c>
      <c r="AJ5828" s="122">
        <v>9.1872959206500002E-2</v>
      </c>
      <c r="AK5828" s="122">
        <v>7.5996584618999996E-2</v>
      </c>
      <c r="AL5828" s="122">
        <v>0</v>
      </c>
    </row>
    <row r="5829" spans="1:38" hidden="1" x14ac:dyDescent="0.25">
      <c r="A5829" s="122" t="s">
        <v>2256</v>
      </c>
      <c r="B5829" s="122">
        <v>1</v>
      </c>
      <c r="C5829" s="122" t="s">
        <v>2257</v>
      </c>
      <c r="D5829" s="122" t="s">
        <v>2109</v>
      </c>
      <c r="E5829" s="122">
        <v>105</v>
      </c>
      <c r="F5829" s="122">
        <v>6.5136999999999997E-4</v>
      </c>
      <c r="G5829" s="122">
        <v>1.2164825000000001E-2</v>
      </c>
      <c r="H5829" s="122">
        <v>1.4286945000000001E-2</v>
      </c>
      <c r="I5829" s="122">
        <v>3.25261E-3</v>
      </c>
      <c r="J5829" s="122">
        <v>3.0237030000000002E-2</v>
      </c>
      <c r="K5829" s="122">
        <v>1.825744E-2</v>
      </c>
      <c r="L5829" s="122">
        <v>9.6191289999999999E-2</v>
      </c>
      <c r="M5829" s="122">
        <v>9.1371999999999998E-3</v>
      </c>
      <c r="N5829" s="122">
        <v>1.632188E-2</v>
      </c>
      <c r="O5829" s="122">
        <v>0.21522452</v>
      </c>
      <c r="P5829" s="122">
        <v>9.075561E-2</v>
      </c>
      <c r="Q5829" s="122">
        <v>0.103352385</v>
      </c>
      <c r="R5829" s="122">
        <v>2.7231400000000002E-3</v>
      </c>
      <c r="S5829" s="122">
        <v>6.6408999999999999E-4</v>
      </c>
      <c r="T5829" s="122">
        <v>1.4440115E-2</v>
      </c>
      <c r="U5829" s="122">
        <v>6.3013819999999998E-2</v>
      </c>
      <c r="V5829" s="122">
        <v>0.16769094000000001</v>
      </c>
      <c r="W5829" s="122">
        <v>0.104180245</v>
      </c>
      <c r="X5829" s="122">
        <v>3.524712E-2</v>
      </c>
      <c r="Y5829" s="122">
        <v>5.0437449999999997E-3</v>
      </c>
      <c r="Z5829" s="122">
        <v>2.2567400000000001E-3</v>
      </c>
      <c r="AA5829" s="122">
        <v>5.7462600000000003E-2</v>
      </c>
      <c r="AB5829" s="122">
        <v>9.3976950000000004E-2</v>
      </c>
      <c r="AC5829" s="122">
        <v>5.6244130000000003E-2</v>
      </c>
      <c r="AD5829" s="122">
        <v>1.490148E-2</v>
      </c>
      <c r="AE5829" s="122">
        <v>2.6731485768E-2</v>
      </c>
      <c r="AF5829" s="122">
        <v>3.2309842456999999E-2</v>
      </c>
      <c r="AG5829" s="122">
        <v>3.3912970239000001E-2</v>
      </c>
      <c r="AH5829" s="122">
        <v>9.1129325534499997E-2</v>
      </c>
      <c r="AI5829" s="122">
        <v>2.8261822263499999E-2</v>
      </c>
      <c r="AJ5829" s="122">
        <v>3.0416686326E-2</v>
      </c>
      <c r="AK5829" s="122">
        <v>3.07513766885E-2</v>
      </c>
      <c r="AL5829" s="122">
        <v>0</v>
      </c>
    </row>
    <row r="5830" spans="1:38" hidden="1" x14ac:dyDescent="0.25">
      <c r="A5830" s="122" t="s">
        <v>2256</v>
      </c>
      <c r="B5830" s="122">
        <v>1</v>
      </c>
      <c r="C5830" s="122" t="s">
        <v>2257</v>
      </c>
      <c r="D5830" s="122" t="s">
        <v>2110</v>
      </c>
      <c r="E5830" s="122">
        <v>105</v>
      </c>
      <c r="F5830" s="122">
        <v>1.1501000000000001E-5</v>
      </c>
      <c r="G5830" s="122">
        <v>1.0086695000000001E-6</v>
      </c>
      <c r="H5830" s="122">
        <v>1.1620832999999999E-5</v>
      </c>
      <c r="I5830" s="122">
        <v>1.089733E-5</v>
      </c>
      <c r="J5830" s="122">
        <v>1.3403196499999999E-5</v>
      </c>
      <c r="K5830" s="122">
        <v>1.3524354499999999E-5</v>
      </c>
      <c r="L5830" s="122">
        <v>8.7949790000000006E-6</v>
      </c>
      <c r="M5830" s="122">
        <v>1.5739834000000001E-5</v>
      </c>
      <c r="N5830" s="122">
        <v>1.09972085E-5</v>
      </c>
      <c r="O5830" s="122">
        <v>1.3117499999999999E-5</v>
      </c>
      <c r="P5830" s="122">
        <v>5.7872024999999996E-6</v>
      </c>
      <c r="Q5830" s="122">
        <v>1.45044305E-5</v>
      </c>
      <c r="R5830" s="122">
        <v>3.9413979999999996E-6</v>
      </c>
      <c r="S5830" s="122">
        <v>4.1976000000000003E-6</v>
      </c>
      <c r="T5830" s="122">
        <v>4.1888550000000001E-6</v>
      </c>
      <c r="U5830" s="122">
        <v>6.3055954999999996E-6</v>
      </c>
      <c r="V5830" s="122">
        <v>9.8764175000000004E-6</v>
      </c>
      <c r="W5830" s="122">
        <v>1.9432635500000001E-5</v>
      </c>
      <c r="X5830" s="122">
        <v>2.6677817385E-3</v>
      </c>
      <c r="Y5830" s="122">
        <v>1.0709603999999999E-5</v>
      </c>
      <c r="Z5830" s="122">
        <v>1.66514605E-5</v>
      </c>
      <c r="AA5830" s="122">
        <v>7.0367835E-6</v>
      </c>
      <c r="AB5830" s="122">
        <v>9.1858274999999996E-6</v>
      </c>
      <c r="AC5830" s="122">
        <v>4.7804674999999996E-6</v>
      </c>
      <c r="AD5830" s="122">
        <v>6.9453055000000003E-6</v>
      </c>
      <c r="AE5830" s="122">
        <v>2.6583174225000001E-3</v>
      </c>
      <c r="AF5830" s="122">
        <v>2.6615386830000001E-3</v>
      </c>
      <c r="AG5830" s="122">
        <v>7.7002639999999996E-6</v>
      </c>
      <c r="AH5830" s="122">
        <v>6.5179930000000001E-6</v>
      </c>
      <c r="AI5830" s="122">
        <v>3.0890785000000001E-6</v>
      </c>
      <c r="AJ5830" s="122">
        <v>1.1186551E-5</v>
      </c>
      <c r="AK5830" s="122">
        <v>9.8182234999999996E-6</v>
      </c>
      <c r="AL5830" s="122">
        <v>0</v>
      </c>
    </row>
    <row r="5831" spans="1:38" hidden="1" x14ac:dyDescent="0.25">
      <c r="A5831" s="122" t="s">
        <v>2256</v>
      </c>
      <c r="B5831" s="122">
        <v>1</v>
      </c>
      <c r="C5831" s="122" t="s">
        <v>2257</v>
      </c>
      <c r="D5831" s="122" t="s">
        <v>2164</v>
      </c>
      <c r="E5831" s="122">
        <v>105</v>
      </c>
      <c r="F5831" s="122">
        <v>1.9010360377844999</v>
      </c>
      <c r="G5831" s="122">
        <v>1.9104231717660001</v>
      </c>
      <c r="H5831" s="122">
        <v>2.1802653094564999</v>
      </c>
      <c r="I5831" s="122">
        <v>2.3183308413380002</v>
      </c>
      <c r="J5831" s="122">
        <v>2.2761690461545001</v>
      </c>
      <c r="K5831" s="122">
        <v>2.298797341008</v>
      </c>
      <c r="L5831" s="122">
        <v>2.3709295891764999</v>
      </c>
      <c r="M5831" s="122">
        <v>2.3092888330479999</v>
      </c>
      <c r="N5831" s="122">
        <v>1.9593107107275001</v>
      </c>
      <c r="O5831" s="122">
        <v>1.9959933481559999</v>
      </c>
      <c r="P5831" s="122">
        <v>2.4460370473855</v>
      </c>
      <c r="Q5831" s="122">
        <v>2.4170016803435002</v>
      </c>
      <c r="R5831" s="122">
        <v>2.1630109616339999</v>
      </c>
      <c r="S5831" s="122">
        <v>2.3057265936825</v>
      </c>
      <c r="T5831" s="122">
        <v>2.9694965084240001</v>
      </c>
      <c r="U5831" s="122">
        <v>2.9354892717754999</v>
      </c>
      <c r="V5831" s="122">
        <v>2.9862036843525002</v>
      </c>
      <c r="W5831" s="122">
        <v>3.0444187847655</v>
      </c>
      <c r="X5831" s="122">
        <v>2.9759359998644999</v>
      </c>
      <c r="Y5831" s="122">
        <v>2.8235952776675002</v>
      </c>
      <c r="Z5831" s="122">
        <v>2.062120710926</v>
      </c>
      <c r="AA5831" s="122">
        <v>2.230416123081</v>
      </c>
      <c r="AB5831" s="122">
        <v>2.0217966739944999</v>
      </c>
      <c r="AC5831" s="122">
        <v>2.1030031455225</v>
      </c>
      <c r="AD5831" s="122">
        <v>2.1062418552920001</v>
      </c>
      <c r="AE5831" s="122">
        <v>2.0540737234700002</v>
      </c>
      <c r="AF5831" s="122">
        <v>2.0402122419589999</v>
      </c>
      <c r="AG5831" s="122">
        <v>2.0649703192344999</v>
      </c>
      <c r="AH5831" s="122">
        <v>2.1011091329379998</v>
      </c>
      <c r="AI5831" s="122">
        <v>2.1369651917739998</v>
      </c>
      <c r="AJ5831" s="122">
        <v>2.164644121442</v>
      </c>
      <c r="AK5831" s="122">
        <v>2.1836325722100001</v>
      </c>
      <c r="AL5831" s="122">
        <v>0</v>
      </c>
    </row>
    <row r="5832" spans="1:38" hidden="1" x14ac:dyDescent="0.25">
      <c r="A5832" s="122" t="s">
        <v>2256</v>
      </c>
      <c r="B5832" s="122">
        <v>1</v>
      </c>
      <c r="C5832" s="122" t="s">
        <v>2257</v>
      </c>
      <c r="D5832" s="122" t="s">
        <v>2111</v>
      </c>
      <c r="E5832" s="122">
        <v>105</v>
      </c>
      <c r="F5832" s="122">
        <v>7.7973335000000007E-6</v>
      </c>
      <c r="G5832" s="122">
        <v>7.0606599999999998E-6</v>
      </c>
      <c r="H5832" s="122">
        <v>1.1620832999999999E-5</v>
      </c>
      <c r="I5832" s="122">
        <v>1.089733E-5</v>
      </c>
      <c r="J5832" s="122">
        <v>1.5158370999999999E-5</v>
      </c>
      <c r="K5832" s="122">
        <v>1.7750706999999998E-5</v>
      </c>
      <c r="L5832" s="122">
        <v>1.7589931499999999E-5</v>
      </c>
      <c r="M5832" s="122">
        <v>1.7016020999999998E-5</v>
      </c>
      <c r="N5832" s="122">
        <v>1.5879594999999999E-5</v>
      </c>
      <c r="O5832" s="122">
        <v>2.3189858499999999E-5</v>
      </c>
      <c r="P5832" s="122">
        <v>2.3209124E-5</v>
      </c>
      <c r="Q5832" s="122">
        <v>1.98690905E-5</v>
      </c>
      <c r="R5832" s="122">
        <v>1.6891656500000001E-5</v>
      </c>
      <c r="S5832" s="122">
        <v>2.0688178999999999E-5</v>
      </c>
      <c r="T5832" s="122">
        <v>1.31649615E-5</v>
      </c>
      <c r="U5832" s="122">
        <v>5.3208185060000003E-3</v>
      </c>
      <c r="V5832" s="122">
        <v>1.4764740000000001E-5</v>
      </c>
      <c r="W5832" s="122">
        <v>1.20025125E-5</v>
      </c>
      <c r="X5832" s="122">
        <v>1.0215034500000001E-5</v>
      </c>
      <c r="Y5832" s="122">
        <v>2.6603271294999998E-3</v>
      </c>
      <c r="Z5832" s="122">
        <v>9.4358285E-6</v>
      </c>
      <c r="AA5832" s="122">
        <v>9.3166844999999993E-6</v>
      </c>
      <c r="AB5832" s="122">
        <v>9.1333309999999992E-6</v>
      </c>
      <c r="AC5832" s="122">
        <v>9.30786E-6</v>
      </c>
      <c r="AD5832" s="122">
        <v>9.1677810000000002E-6</v>
      </c>
      <c r="AE5832" s="122">
        <v>1.01749665E-5</v>
      </c>
      <c r="AF5832" s="122">
        <v>9.4232674999999995E-6</v>
      </c>
      <c r="AG5832" s="122">
        <v>1.1842479E-5</v>
      </c>
      <c r="AH5832" s="122">
        <v>1.0075750500000001E-5</v>
      </c>
      <c r="AI5832" s="122">
        <v>1.01377605E-5</v>
      </c>
      <c r="AJ5832" s="122">
        <v>1.0158589499999999E-5</v>
      </c>
      <c r="AK5832" s="122">
        <v>8.9160044999999997E-6</v>
      </c>
      <c r="AL5832" s="122">
        <v>0</v>
      </c>
    </row>
    <row r="5833" spans="1:38" hidden="1" x14ac:dyDescent="0.25">
      <c r="A5833" s="122" t="s">
        <v>2256</v>
      </c>
      <c r="B5833" s="122">
        <v>1</v>
      </c>
      <c r="C5833" s="122" t="s">
        <v>2257</v>
      </c>
      <c r="D5833" s="122" t="s">
        <v>2112</v>
      </c>
      <c r="E5833" s="122">
        <v>105</v>
      </c>
      <c r="F5833" s="122">
        <v>0</v>
      </c>
      <c r="G5833" s="122">
        <v>2.5761974999999999E-2</v>
      </c>
      <c r="H5833" s="122">
        <v>2.1316600000000002E-2</v>
      </c>
      <c r="I5833" s="122">
        <v>5.3E-3</v>
      </c>
      <c r="J5833" s="122">
        <v>2.1932725E-2</v>
      </c>
      <c r="K5833" s="122">
        <v>3.2618849999999998E-2</v>
      </c>
      <c r="L5833" s="122">
        <v>5.2028774999999999E-2</v>
      </c>
      <c r="M5833" s="122">
        <v>3.5563000000000001E-3</v>
      </c>
      <c r="N5833" s="122">
        <v>3.0626049999999999E-3</v>
      </c>
      <c r="O5833" s="122">
        <v>2.65E-3</v>
      </c>
      <c r="P5833" s="122">
        <v>2.2170695000000001E-2</v>
      </c>
      <c r="Q5833" s="122">
        <v>7.3195650000000001E-3</v>
      </c>
      <c r="R5833" s="122">
        <v>1.9449675E-2</v>
      </c>
      <c r="S5833" s="122">
        <v>6.5193445000000003E-2</v>
      </c>
      <c r="T5833" s="122">
        <v>8.2141519999999996E-2</v>
      </c>
      <c r="U5833" s="122">
        <v>0.10628752499999999</v>
      </c>
      <c r="V5833" s="122">
        <v>9.0731759999999995E-2</v>
      </c>
      <c r="W5833" s="122">
        <v>8.3899794999999999E-2</v>
      </c>
      <c r="X5833" s="122">
        <v>5.0732659999999999E-2</v>
      </c>
      <c r="Y5833" s="122">
        <v>0.239901585</v>
      </c>
      <c r="Z5833" s="122">
        <v>2.9647670000000001E-2</v>
      </c>
      <c r="AA5833" s="122">
        <v>0.25336702999999999</v>
      </c>
      <c r="AB5833" s="122">
        <v>5.3692709999999998E-2</v>
      </c>
      <c r="AC5833" s="122">
        <v>3.2106339999999997E-2</v>
      </c>
      <c r="AD5833" s="122">
        <v>0.113626965</v>
      </c>
      <c r="AE5833" s="122">
        <v>5.7127858731E-2</v>
      </c>
      <c r="AF5833" s="122">
        <v>0.1138860782635</v>
      </c>
      <c r="AG5833" s="122">
        <v>0.1149282548405</v>
      </c>
      <c r="AH5833" s="122">
        <v>0.124823788778</v>
      </c>
      <c r="AI5833" s="122">
        <v>4.5799977215499998E-2</v>
      </c>
      <c r="AJ5833" s="122">
        <v>4.2828094541500002E-2</v>
      </c>
      <c r="AK5833" s="122">
        <v>0.133145673242</v>
      </c>
      <c r="AL5833" s="122">
        <v>0</v>
      </c>
    </row>
    <row r="5834" spans="1:38" hidden="1" x14ac:dyDescent="0.25">
      <c r="A5834" s="122" t="s">
        <v>2256</v>
      </c>
      <c r="B5834" s="122">
        <v>1</v>
      </c>
      <c r="C5834" s="122" t="s">
        <v>2257</v>
      </c>
      <c r="D5834" s="122" t="s">
        <v>2113</v>
      </c>
      <c r="E5834" s="122">
        <v>105</v>
      </c>
      <c r="F5834" s="122">
        <v>7.9333267617999997E-2</v>
      </c>
      <c r="G5834" s="122">
        <v>3.8511479888000001E-2</v>
      </c>
      <c r="H5834" s="122">
        <v>7.7455285016000006E-2</v>
      </c>
      <c r="I5834" s="122">
        <v>1.5161613990500001E-2</v>
      </c>
      <c r="J5834" s="122">
        <v>0.13683021654700001</v>
      </c>
      <c r="K5834" s="122">
        <v>2.8546148713499999E-2</v>
      </c>
      <c r="L5834" s="122">
        <v>0.35773661288899999</v>
      </c>
      <c r="M5834" s="122">
        <v>3.8559180524000002E-2</v>
      </c>
      <c r="N5834" s="122">
        <v>5.1938662730499997E-2</v>
      </c>
      <c r="O5834" s="122">
        <v>9.0858013101999993E-2</v>
      </c>
      <c r="P5834" s="122">
        <v>0.1355015433025</v>
      </c>
      <c r="Q5834" s="122">
        <v>0.1546820831895</v>
      </c>
      <c r="R5834" s="122">
        <v>1.8432244016204999</v>
      </c>
      <c r="S5834" s="122">
        <v>0.36278837604699998</v>
      </c>
      <c r="T5834" s="122">
        <v>0.12746295788350001</v>
      </c>
      <c r="U5834" s="122">
        <v>0.13194202546049999</v>
      </c>
      <c r="V5834" s="122">
        <v>0.24419603150249999</v>
      </c>
      <c r="W5834" s="122">
        <v>0.40556363496800002</v>
      </c>
      <c r="X5834" s="122">
        <v>0.18392181391199999</v>
      </c>
      <c r="Y5834" s="122">
        <v>0.20873114931600001</v>
      </c>
      <c r="Z5834" s="122">
        <v>9.6746445045500007E-2</v>
      </c>
      <c r="AA5834" s="122">
        <v>0.1688888867835</v>
      </c>
      <c r="AB5834" s="122">
        <v>0.37999730480400001</v>
      </c>
      <c r="AC5834" s="122">
        <v>0.31387885864800003</v>
      </c>
      <c r="AD5834" s="122">
        <v>0.33390570211100001</v>
      </c>
      <c r="AE5834" s="122">
        <v>0.62813371575249999</v>
      </c>
      <c r="AF5834" s="122">
        <v>0.15972954298600001</v>
      </c>
      <c r="AG5834" s="122">
        <v>1.4106715045460001</v>
      </c>
      <c r="AH5834" s="122">
        <v>0.88373829977899998</v>
      </c>
      <c r="AI5834" s="122">
        <v>0.17476489671949999</v>
      </c>
      <c r="AJ5834" s="122">
        <v>3.1151286241545</v>
      </c>
      <c r="AK5834" s="122">
        <v>1.2817938166289999</v>
      </c>
      <c r="AL5834" s="122">
        <v>0</v>
      </c>
    </row>
    <row r="5835" spans="1:38" hidden="1" x14ac:dyDescent="0.25">
      <c r="A5835" s="122" t="s">
        <v>2256</v>
      </c>
      <c r="B5835" s="122">
        <v>1</v>
      </c>
      <c r="C5835" s="122" t="s">
        <v>2257</v>
      </c>
      <c r="D5835" s="122" t="s">
        <v>2114</v>
      </c>
      <c r="E5835" s="122">
        <v>105</v>
      </c>
      <c r="F5835" s="122">
        <v>1.1695987000000001E-5</v>
      </c>
      <c r="G5835" s="122">
        <v>1.00866685E-5</v>
      </c>
      <c r="H5835" s="122">
        <v>1.6501338000000001E-5</v>
      </c>
      <c r="I5835" s="122">
        <v>9.6694790000000004E-6</v>
      </c>
      <c r="J5835" s="122">
        <v>1.17012075E-5</v>
      </c>
      <c r="K5835" s="122">
        <v>1.4651372999999999E-5</v>
      </c>
      <c r="L5835" s="122">
        <v>5.4968685000000003E-6</v>
      </c>
      <c r="M5835" s="122">
        <v>4.2540185E-6</v>
      </c>
      <c r="N5835" s="122">
        <v>9.4803749999999998E-6</v>
      </c>
      <c r="O5835" s="122">
        <v>6.5587499999999997E-6</v>
      </c>
      <c r="P5835" s="122">
        <v>8.4396669999999996E-6</v>
      </c>
      <c r="Q5835" s="122">
        <v>1.3908365999999999E-5</v>
      </c>
      <c r="R5835" s="122">
        <v>4.5044435000000003E-6</v>
      </c>
      <c r="S5835" s="122">
        <v>9.5945104999999998E-6</v>
      </c>
      <c r="T5835" s="122">
        <v>2.6631649614999998E-3</v>
      </c>
      <c r="U5835" s="122">
        <v>8.4074695000000003E-6</v>
      </c>
      <c r="V5835" s="122">
        <v>2.652394275E-3</v>
      </c>
      <c r="W5835" s="122">
        <v>2.2861815E-6</v>
      </c>
      <c r="X5835" s="122">
        <v>2.6522700165000001E-3</v>
      </c>
      <c r="Y5835" s="122">
        <v>2.6534423764999998E-3</v>
      </c>
      <c r="Z5835" s="122">
        <v>2.2201964999999999E-6</v>
      </c>
      <c r="AA5835" s="122">
        <v>7.0367835E-6</v>
      </c>
      <c r="AB5835" s="122">
        <v>9.1858274999999996E-6</v>
      </c>
      <c r="AC5835" s="122">
        <v>4.7804674999999996E-6</v>
      </c>
      <c r="AD5835" s="122">
        <v>6.9453055000000003E-6</v>
      </c>
      <c r="AE5835" s="122">
        <v>2.6583174225000001E-3</v>
      </c>
      <c r="AF5835" s="122">
        <v>5.3115386829999996E-3</v>
      </c>
      <c r="AG5835" s="122">
        <v>7.7002639999999996E-6</v>
      </c>
      <c r="AH5835" s="122">
        <v>6.5179930000000001E-6</v>
      </c>
      <c r="AI5835" s="122">
        <v>3.0890785000000001E-6</v>
      </c>
      <c r="AJ5835" s="122">
        <v>7.9611865509999994E-3</v>
      </c>
      <c r="AK5835" s="122">
        <v>9.8182234999999996E-6</v>
      </c>
      <c r="AL5835" s="122">
        <v>0</v>
      </c>
    </row>
    <row r="5836" spans="1:38" hidden="1" x14ac:dyDescent="0.25">
      <c r="A5836" s="122" t="s">
        <v>2256</v>
      </c>
      <c r="B5836" s="122">
        <v>1</v>
      </c>
      <c r="C5836" s="122" t="s">
        <v>2257</v>
      </c>
      <c r="D5836" s="122" t="s">
        <v>2136</v>
      </c>
      <c r="E5836" s="122">
        <v>105</v>
      </c>
      <c r="F5836" s="122">
        <v>0</v>
      </c>
      <c r="G5836" s="122">
        <v>0</v>
      </c>
      <c r="H5836" s="122">
        <v>0</v>
      </c>
      <c r="I5836" s="122">
        <v>0</v>
      </c>
      <c r="J5836" s="122">
        <v>0</v>
      </c>
      <c r="K5836" s="122">
        <v>0</v>
      </c>
      <c r="L5836" s="122">
        <v>0</v>
      </c>
      <c r="M5836" s="122">
        <v>0</v>
      </c>
      <c r="N5836" s="122">
        <v>0</v>
      </c>
      <c r="O5836" s="122">
        <v>0</v>
      </c>
      <c r="P5836" s="122">
        <v>0</v>
      </c>
      <c r="Q5836" s="122">
        <v>0</v>
      </c>
      <c r="R5836" s="122">
        <v>0</v>
      </c>
      <c r="S5836" s="122">
        <v>0</v>
      </c>
      <c r="T5836" s="122">
        <v>0</v>
      </c>
      <c r="U5836" s="122">
        <v>0</v>
      </c>
      <c r="V5836" s="122">
        <v>0</v>
      </c>
      <c r="W5836" s="122">
        <v>0</v>
      </c>
      <c r="X5836" s="122">
        <v>0</v>
      </c>
      <c r="Y5836" s="122">
        <v>0</v>
      </c>
      <c r="Z5836" s="122">
        <v>0</v>
      </c>
      <c r="AA5836" s="122">
        <v>0</v>
      </c>
      <c r="AB5836" s="122">
        <v>0</v>
      </c>
      <c r="AC5836" s="122">
        <v>0</v>
      </c>
      <c r="AD5836" s="122">
        <v>0</v>
      </c>
      <c r="AE5836" s="122">
        <v>0</v>
      </c>
      <c r="AF5836" s="122">
        <v>0</v>
      </c>
      <c r="AG5836" s="122">
        <v>0</v>
      </c>
      <c r="AH5836" s="122">
        <v>0</v>
      </c>
      <c r="AI5836" s="122">
        <v>0</v>
      </c>
      <c r="AJ5836" s="122">
        <v>0</v>
      </c>
      <c r="AK5836" s="122">
        <v>0</v>
      </c>
      <c r="AL5836" s="122">
        <v>0</v>
      </c>
    </row>
    <row r="5837" spans="1:38" hidden="1" x14ac:dyDescent="0.25">
      <c r="A5837" s="122" t="s">
        <v>2256</v>
      </c>
      <c r="B5837" s="122">
        <v>1</v>
      </c>
      <c r="C5837" s="122" t="s">
        <v>2257</v>
      </c>
      <c r="D5837" s="122" t="s">
        <v>2115</v>
      </c>
      <c r="E5837" s="122">
        <v>105</v>
      </c>
      <c r="F5837" s="122">
        <v>0</v>
      </c>
      <c r="G5837" s="122">
        <v>0</v>
      </c>
      <c r="H5837" s="122">
        <v>0</v>
      </c>
      <c r="I5837" s="122">
        <v>0</v>
      </c>
      <c r="J5837" s="122">
        <v>0</v>
      </c>
      <c r="K5837" s="122">
        <v>0</v>
      </c>
      <c r="L5837" s="122">
        <v>0</v>
      </c>
      <c r="M5837" s="122">
        <v>0</v>
      </c>
      <c r="N5837" s="122">
        <v>0</v>
      </c>
      <c r="O5837" s="122">
        <v>0</v>
      </c>
      <c r="P5837" s="122">
        <v>0</v>
      </c>
      <c r="Q5837" s="122">
        <v>0</v>
      </c>
      <c r="R5837" s="122">
        <v>0</v>
      </c>
      <c r="S5837" s="122">
        <v>0</v>
      </c>
      <c r="T5837" s="122">
        <v>0</v>
      </c>
      <c r="U5837" s="122">
        <v>0</v>
      </c>
      <c r="V5837" s="122">
        <v>0</v>
      </c>
      <c r="W5837" s="122">
        <v>0</v>
      </c>
      <c r="X5837" s="122">
        <v>0</v>
      </c>
      <c r="Y5837" s="122">
        <v>0</v>
      </c>
      <c r="Z5837" s="122">
        <v>0</v>
      </c>
      <c r="AA5837" s="122">
        <v>0</v>
      </c>
      <c r="AB5837" s="122">
        <v>0</v>
      </c>
      <c r="AC5837" s="122">
        <v>0</v>
      </c>
      <c r="AD5837" s="122">
        <v>0</v>
      </c>
      <c r="AE5837" s="122">
        <v>0</v>
      </c>
      <c r="AF5837" s="122">
        <v>0</v>
      </c>
      <c r="AG5837" s="122">
        <v>0</v>
      </c>
      <c r="AH5837" s="122">
        <v>0</v>
      </c>
      <c r="AI5837" s="122">
        <v>0</v>
      </c>
      <c r="AJ5837" s="122">
        <v>0</v>
      </c>
      <c r="AK5837" s="122">
        <v>0</v>
      </c>
      <c r="AL5837" s="122">
        <v>0</v>
      </c>
    </row>
    <row r="5838" spans="1:38" hidden="1" x14ac:dyDescent="0.25">
      <c r="A5838" s="122" t="s">
        <v>2256</v>
      </c>
      <c r="B5838" s="122">
        <v>1</v>
      </c>
      <c r="C5838" s="122" t="s">
        <v>2257</v>
      </c>
      <c r="D5838" s="122" t="s">
        <v>2116</v>
      </c>
      <c r="E5838" s="122">
        <v>105</v>
      </c>
      <c r="F5838" s="122">
        <v>9.9647072585000007E-3</v>
      </c>
      <c r="G5838" s="122">
        <v>9.7109566409999994E-3</v>
      </c>
      <c r="H5838" s="122">
        <v>1.2780061561E-2</v>
      </c>
      <c r="I5838" s="122">
        <v>1.7219399251500001E-2</v>
      </c>
      <c r="J5838" s="122">
        <v>2.24980530775E-2</v>
      </c>
      <c r="K5838" s="122">
        <v>2.4278606548000001E-2</v>
      </c>
      <c r="L5838" s="122">
        <v>3.3339288964E-2</v>
      </c>
      <c r="M5838" s="122">
        <v>3.8421376442999998E-2</v>
      </c>
      <c r="N5838" s="122">
        <v>3.8961004052000002E-2</v>
      </c>
      <c r="O5838" s="122">
        <v>5.2055411793000002E-2</v>
      </c>
      <c r="P5838" s="122">
        <v>4.4987269120500002E-2</v>
      </c>
      <c r="Q5838" s="122">
        <v>4.66564411565E-2</v>
      </c>
      <c r="R5838" s="122">
        <v>5.5491802287500003E-2</v>
      </c>
      <c r="S5838" s="122">
        <v>4.9864482847E-2</v>
      </c>
      <c r="T5838" s="122">
        <v>6.7950452529999997E-2</v>
      </c>
      <c r="U5838" s="122">
        <v>5.6983579798999998E-2</v>
      </c>
      <c r="V5838" s="122">
        <v>4.9072639871499998E-2</v>
      </c>
      <c r="W5838" s="122">
        <v>5.3856937177999997E-2</v>
      </c>
      <c r="X5838" s="122">
        <v>7.5191743631999999E-2</v>
      </c>
      <c r="Y5838" s="122">
        <v>8.2733298708000003E-2</v>
      </c>
      <c r="Z5838" s="122">
        <v>7.7347356849500004E-2</v>
      </c>
      <c r="AA5838" s="122">
        <v>4.7633338216500003E-2</v>
      </c>
      <c r="AB5838" s="122">
        <v>3.9465459747999997E-2</v>
      </c>
      <c r="AC5838" s="122">
        <v>6.1269886402500001E-2</v>
      </c>
      <c r="AD5838" s="122">
        <v>5.7549286429E-2</v>
      </c>
      <c r="AE5838" s="122">
        <v>4.67188883005E-2</v>
      </c>
      <c r="AF5838" s="122">
        <v>6.2429266013499997E-2</v>
      </c>
      <c r="AG5838" s="122">
        <v>5.6909915946999998E-2</v>
      </c>
      <c r="AH5838" s="122">
        <v>5.1418710814999997E-2</v>
      </c>
      <c r="AI5838" s="122">
        <v>4.3324115208000002E-2</v>
      </c>
      <c r="AJ5838" s="122">
        <v>4.2503392797499998E-2</v>
      </c>
      <c r="AK5838" s="122">
        <v>5.2744809610999997E-2</v>
      </c>
      <c r="AL5838" s="122">
        <v>0</v>
      </c>
    </row>
    <row r="5839" spans="1:38" hidden="1" x14ac:dyDescent="0.25">
      <c r="A5839" s="122" t="s">
        <v>2256</v>
      </c>
      <c r="B5839" s="122">
        <v>1</v>
      </c>
      <c r="C5839" s="122" t="s">
        <v>2257</v>
      </c>
      <c r="D5839" s="122" t="s">
        <v>2117</v>
      </c>
      <c r="E5839" s="122">
        <v>105</v>
      </c>
      <c r="F5839" s="122">
        <v>8.8088650000000008E-3</v>
      </c>
      <c r="G5839" s="122">
        <v>8.5997799999999996E-3</v>
      </c>
      <c r="H5839" s="122">
        <v>1.844135E-3</v>
      </c>
      <c r="I5839" s="122">
        <v>0</v>
      </c>
      <c r="J5839" s="122">
        <v>2.63145E-4</v>
      </c>
      <c r="K5839" s="122">
        <v>2.6211149999999998E-3</v>
      </c>
      <c r="L5839" s="122">
        <v>3.6994000000000003E-4</v>
      </c>
      <c r="M5839" s="122">
        <v>0</v>
      </c>
      <c r="N5839" s="122">
        <v>0</v>
      </c>
      <c r="O5839" s="122">
        <v>5.0246650000000002E-3</v>
      </c>
      <c r="P5839" s="122">
        <v>0.12463427000000001</v>
      </c>
      <c r="Q5839" s="122">
        <v>1.3221115E-2</v>
      </c>
      <c r="R5839" s="122">
        <v>4.0976949999999998E-2</v>
      </c>
      <c r="S5839" s="122">
        <v>1.8398154999999999E-2</v>
      </c>
      <c r="T5839" s="122">
        <v>2.04156E-3</v>
      </c>
      <c r="U5839" s="122">
        <v>7.5352750000000001E-3</v>
      </c>
      <c r="V5839" s="122">
        <v>1.8839379999999999E-2</v>
      </c>
      <c r="W5839" s="122">
        <v>2.0916714999999999E-2</v>
      </c>
      <c r="X5839" s="122">
        <v>2.65E-3</v>
      </c>
      <c r="Y5839" s="122">
        <v>8.2945E-5</v>
      </c>
      <c r="Z5839" s="122">
        <v>2.65E-3</v>
      </c>
      <c r="AA5839" s="122">
        <v>6.5704099999999996E-3</v>
      </c>
      <c r="AB5839" s="122">
        <v>4.0215340000000002E-2</v>
      </c>
      <c r="AC5839" s="122">
        <v>8.1063499999999998E-4</v>
      </c>
      <c r="AD5839" s="122">
        <v>5.3E-3</v>
      </c>
      <c r="AE5839" s="122">
        <v>1.1160824694E-2</v>
      </c>
      <c r="AF5839" s="122">
        <v>1.0875957219999999E-2</v>
      </c>
      <c r="AG5839" s="122">
        <v>1.9018515256500002E-2</v>
      </c>
      <c r="AH5839" s="122">
        <v>2.9883543850000001E-3</v>
      </c>
      <c r="AI5839" s="122">
        <v>3.0763374590000001E-3</v>
      </c>
      <c r="AJ5839" s="122">
        <v>3.0168647279999999E-3</v>
      </c>
      <c r="AK5839" s="122">
        <v>3.0570657050000001E-3</v>
      </c>
      <c r="AL5839" s="122">
        <v>0</v>
      </c>
    </row>
    <row r="5840" spans="1:38" hidden="1" x14ac:dyDescent="0.25">
      <c r="A5840" s="122" t="s">
        <v>2256</v>
      </c>
      <c r="B5840" s="122">
        <v>1</v>
      </c>
      <c r="C5840" s="122" t="s">
        <v>2257</v>
      </c>
      <c r="D5840" s="122" t="s">
        <v>2118</v>
      </c>
      <c r="E5840" s="122">
        <v>105</v>
      </c>
      <c r="F5840" s="122">
        <v>3.7610859050000002E-4</v>
      </c>
      <c r="G5840" s="122">
        <v>3.0399044639999998E-3</v>
      </c>
      <c r="H5840" s="122">
        <v>5.9843134749999998E-4</v>
      </c>
      <c r="I5840" s="122">
        <v>9.1605870449999998E-4</v>
      </c>
      <c r="J5840" s="122">
        <v>3.6191413845000002E-3</v>
      </c>
      <c r="K5840" s="122">
        <v>1.5217891855000001E-3</v>
      </c>
      <c r="L5840" s="122">
        <v>2.2734283485000002E-3</v>
      </c>
      <c r="M5840" s="122">
        <v>2.5751257339999998E-3</v>
      </c>
      <c r="N5840" s="122">
        <v>5.6063021314999998E-3</v>
      </c>
      <c r="O5840" s="122">
        <v>9.8936435865000002E-3</v>
      </c>
      <c r="P5840" s="122">
        <v>7.5405146992500005E-2</v>
      </c>
      <c r="Q5840" s="122">
        <v>5.9676635408999999E-2</v>
      </c>
      <c r="R5840" s="122">
        <v>6.9479756929999997E-3</v>
      </c>
      <c r="S5840" s="122">
        <v>1.50789160235E-2</v>
      </c>
      <c r="T5840" s="122">
        <v>8.6770055580000002E-3</v>
      </c>
      <c r="U5840" s="122">
        <v>2.5000983351000001E-2</v>
      </c>
      <c r="V5840" s="122">
        <v>1.4509951828E-2</v>
      </c>
      <c r="W5840" s="122">
        <v>2.7842766925000002E-2</v>
      </c>
      <c r="X5840" s="122">
        <v>1.203730223E-2</v>
      </c>
      <c r="Y5840" s="122">
        <v>1.7422582410000002E-2</v>
      </c>
      <c r="Z5840" s="122">
        <v>2.2818291002500001E-2</v>
      </c>
      <c r="AA5840" s="122">
        <v>6.8881984239999999E-3</v>
      </c>
      <c r="AB5840" s="122">
        <v>9.8164134969999997E-3</v>
      </c>
      <c r="AC5840" s="122">
        <v>1.7752901094E-2</v>
      </c>
      <c r="AD5840" s="122">
        <v>1.8037413679999999E-2</v>
      </c>
      <c r="AE5840" s="122">
        <v>1.2696428833E-2</v>
      </c>
      <c r="AF5840" s="122">
        <v>6.3120471422999994E-2</v>
      </c>
      <c r="AG5840" s="122">
        <v>7.7011319279999997E-3</v>
      </c>
      <c r="AH5840" s="122">
        <v>1.0272549490500001E-2</v>
      </c>
      <c r="AI5840" s="122">
        <v>1.30061298015E-2</v>
      </c>
      <c r="AJ5840" s="122">
        <v>7.7758429540000003E-3</v>
      </c>
      <c r="AK5840" s="122">
        <v>1.0502688608000001E-2</v>
      </c>
      <c r="AL5840" s="122">
        <v>0</v>
      </c>
    </row>
    <row r="5841" spans="1:38" hidden="1" x14ac:dyDescent="0.25">
      <c r="A5841" s="122" t="s">
        <v>2256</v>
      </c>
      <c r="B5841" s="122">
        <v>1</v>
      </c>
      <c r="C5841" s="122" t="s">
        <v>2257</v>
      </c>
      <c r="D5841" s="122" t="s">
        <v>2119</v>
      </c>
      <c r="E5841" s="122">
        <v>105</v>
      </c>
      <c r="F5841" s="122">
        <v>1.1157537157E-2</v>
      </c>
      <c r="G5841" s="122">
        <v>7.6270405515E-3</v>
      </c>
      <c r="H5841" s="122">
        <v>7.676186047E-3</v>
      </c>
      <c r="I5841" s="122">
        <v>2.5327466795999998E-2</v>
      </c>
      <c r="J5841" s="122">
        <v>3.3323348736999998E-2</v>
      </c>
      <c r="K5841" s="122">
        <v>2.1157719064500001E-2</v>
      </c>
      <c r="L5841" s="122">
        <v>5.36149043305E-2</v>
      </c>
      <c r="M5841" s="122">
        <v>2.9388559995999999E-2</v>
      </c>
      <c r="N5841" s="122">
        <v>4.1418955902000003E-2</v>
      </c>
      <c r="O5841" s="122">
        <v>4.9112120048499998E-2</v>
      </c>
      <c r="P5841" s="122">
        <v>5.5068447244500003E-2</v>
      </c>
      <c r="Q5841" s="122">
        <v>4.4115273078999998E-2</v>
      </c>
      <c r="R5841" s="122">
        <v>4.1440414462499998E-2</v>
      </c>
      <c r="S5841" s="122">
        <v>4.5462218577000002E-2</v>
      </c>
      <c r="T5841" s="122">
        <v>4.1534218605999998E-2</v>
      </c>
      <c r="U5841" s="122">
        <v>4.9885142273500001E-2</v>
      </c>
      <c r="V5841" s="122">
        <v>0.13060409298350001</v>
      </c>
      <c r="W5841" s="122">
        <v>4.0095732435499999E-2</v>
      </c>
      <c r="X5841" s="122">
        <v>0.1129902265245</v>
      </c>
      <c r="Y5841" s="122">
        <v>7.7952500965000004E-2</v>
      </c>
      <c r="Z5841" s="122">
        <v>6.9771275453499995E-2</v>
      </c>
      <c r="AA5841" s="122">
        <v>0.38051135591149998</v>
      </c>
      <c r="AB5841" s="122">
        <v>4.4315081223999998E-2</v>
      </c>
      <c r="AC5841" s="122">
        <v>5.2234764163999997E-2</v>
      </c>
      <c r="AD5841" s="122">
        <v>6.2235075709500001E-2</v>
      </c>
      <c r="AE5841" s="122">
        <v>4.6986349355500001E-2</v>
      </c>
      <c r="AF5841" s="122">
        <v>5.7381897933500001E-2</v>
      </c>
      <c r="AG5841" s="122">
        <v>7.3594251101500002E-2</v>
      </c>
      <c r="AH5841" s="122">
        <v>6.0305661589500001E-2</v>
      </c>
      <c r="AI5841" s="122">
        <v>5.5260979867499997E-2</v>
      </c>
      <c r="AJ5841" s="122">
        <v>4.9982654800500001E-2</v>
      </c>
      <c r="AK5841" s="122">
        <v>5.0158115779E-2</v>
      </c>
      <c r="AL5841" s="122">
        <v>0</v>
      </c>
    </row>
    <row r="5842" spans="1:38" hidden="1" x14ac:dyDescent="0.25">
      <c r="A5842" s="122" t="s">
        <v>2256</v>
      </c>
      <c r="B5842" s="122">
        <v>1</v>
      </c>
      <c r="C5842" s="122" t="s">
        <v>2257</v>
      </c>
      <c r="D5842" s="122" t="s">
        <v>2137</v>
      </c>
      <c r="E5842" s="122">
        <v>105</v>
      </c>
      <c r="F5842" s="122">
        <v>0</v>
      </c>
      <c r="G5842" s="122">
        <v>0</v>
      </c>
      <c r="H5842" s="122">
        <v>0</v>
      </c>
      <c r="I5842" s="122">
        <v>0</v>
      </c>
      <c r="J5842" s="122">
        <v>0</v>
      </c>
      <c r="K5842" s="122">
        <v>0</v>
      </c>
      <c r="L5842" s="122">
        <v>0</v>
      </c>
      <c r="M5842" s="122">
        <v>0</v>
      </c>
      <c r="N5842" s="122">
        <v>0</v>
      </c>
      <c r="O5842" s="122">
        <v>0</v>
      </c>
      <c r="P5842" s="122">
        <v>0</v>
      </c>
      <c r="Q5842" s="122">
        <v>0</v>
      </c>
      <c r="R5842" s="122">
        <v>0</v>
      </c>
      <c r="S5842" s="122">
        <v>0</v>
      </c>
      <c r="T5842" s="122">
        <v>0</v>
      </c>
      <c r="U5842" s="122">
        <v>0</v>
      </c>
      <c r="V5842" s="122">
        <v>0</v>
      </c>
      <c r="W5842" s="122">
        <v>0</v>
      </c>
      <c r="X5842" s="122">
        <v>0</v>
      </c>
      <c r="Y5842" s="122">
        <v>0</v>
      </c>
      <c r="Z5842" s="122">
        <v>0</v>
      </c>
      <c r="AA5842" s="122">
        <v>0</v>
      </c>
      <c r="AB5842" s="122">
        <v>0</v>
      </c>
      <c r="AC5842" s="122">
        <v>0</v>
      </c>
      <c r="AD5842" s="122">
        <v>0</v>
      </c>
      <c r="AE5842" s="122">
        <v>0</v>
      </c>
      <c r="AF5842" s="122">
        <v>0</v>
      </c>
      <c r="AG5842" s="122">
        <v>0</v>
      </c>
      <c r="AH5842" s="122">
        <v>0</v>
      </c>
      <c r="AI5842" s="122">
        <v>0</v>
      </c>
      <c r="AJ5842" s="122">
        <v>0</v>
      </c>
      <c r="AK5842" s="122">
        <v>0</v>
      </c>
      <c r="AL5842" s="122">
        <v>0</v>
      </c>
    </row>
    <row r="5843" spans="1:38" hidden="1" x14ac:dyDescent="0.25">
      <c r="A5843" s="122" t="s">
        <v>2256</v>
      </c>
      <c r="B5843" s="122">
        <v>1</v>
      </c>
      <c r="C5843" s="122" t="s">
        <v>2257</v>
      </c>
      <c r="D5843" s="122" t="s">
        <v>2255</v>
      </c>
      <c r="E5843" s="122">
        <v>105</v>
      </c>
      <c r="F5843" s="122">
        <v>0</v>
      </c>
      <c r="G5843" s="122">
        <v>0</v>
      </c>
      <c r="H5843" s="122">
        <v>0</v>
      </c>
      <c r="I5843" s="122">
        <v>0</v>
      </c>
      <c r="J5843" s="122">
        <v>0</v>
      </c>
      <c r="K5843" s="122">
        <v>0</v>
      </c>
      <c r="L5843" s="122">
        <v>0</v>
      </c>
      <c r="M5843" s="122">
        <v>0</v>
      </c>
      <c r="N5843" s="122">
        <v>0</v>
      </c>
      <c r="O5843" s="122">
        <v>0</v>
      </c>
      <c r="P5843" s="122">
        <v>0</v>
      </c>
      <c r="Q5843" s="122">
        <v>0</v>
      </c>
      <c r="R5843" s="122">
        <v>0</v>
      </c>
      <c r="S5843" s="122">
        <v>0</v>
      </c>
      <c r="T5843" s="122">
        <v>0</v>
      </c>
      <c r="U5843" s="122">
        <v>0</v>
      </c>
      <c r="V5843" s="122">
        <v>0</v>
      </c>
      <c r="W5843" s="122">
        <v>0</v>
      </c>
      <c r="X5843" s="122">
        <v>0</v>
      </c>
      <c r="Y5843" s="122">
        <v>0</v>
      </c>
      <c r="Z5843" s="122">
        <v>0</v>
      </c>
      <c r="AA5843" s="122">
        <v>0</v>
      </c>
      <c r="AB5843" s="122">
        <v>0</v>
      </c>
      <c r="AC5843" s="122">
        <v>0</v>
      </c>
      <c r="AD5843" s="122">
        <v>0</v>
      </c>
      <c r="AE5843" s="122">
        <v>0</v>
      </c>
      <c r="AF5843" s="122">
        <v>0</v>
      </c>
      <c r="AG5843" s="122">
        <v>0</v>
      </c>
      <c r="AH5843" s="122">
        <v>0</v>
      </c>
      <c r="AI5843" s="122">
        <v>0</v>
      </c>
      <c r="AJ5843" s="122">
        <v>0</v>
      </c>
      <c r="AK5843" s="122">
        <v>0</v>
      </c>
      <c r="AL5843" s="122">
        <v>0</v>
      </c>
    </row>
    <row r="5844" spans="1:38" hidden="1" x14ac:dyDescent="0.25">
      <c r="A5844" s="122" t="s">
        <v>2256</v>
      </c>
      <c r="B5844" s="122">
        <v>1</v>
      </c>
      <c r="C5844" s="122" t="s">
        <v>2257</v>
      </c>
      <c r="D5844" s="122" t="s">
        <v>2120</v>
      </c>
      <c r="E5844" s="122">
        <v>105</v>
      </c>
      <c r="F5844" s="122">
        <v>5.4401850000000002E-3</v>
      </c>
      <c r="G5844" s="122">
        <v>7.9871E-4</v>
      </c>
      <c r="H5844" s="122">
        <v>5.8395399999999998E-3</v>
      </c>
      <c r="I5844" s="122">
        <v>2.659275E-3</v>
      </c>
      <c r="J5844" s="122">
        <v>2.9504039999999999E-2</v>
      </c>
      <c r="K5844" s="122">
        <v>1.4525710000000001E-2</v>
      </c>
      <c r="L5844" s="122">
        <v>6.3915084999999996E-2</v>
      </c>
      <c r="M5844" s="122">
        <v>2.229445E-3</v>
      </c>
      <c r="N5844" s="122">
        <v>9.3703999999999992E-3</v>
      </c>
      <c r="O5844" s="122">
        <v>3.6433525000000001E-2</v>
      </c>
      <c r="P5844" s="122">
        <v>3.9946895000000003E-2</v>
      </c>
      <c r="Q5844" s="122">
        <v>2.7406034999999999E-2</v>
      </c>
      <c r="R5844" s="122">
        <v>0.155013605</v>
      </c>
      <c r="S5844" s="122">
        <v>2.0688020000000001E-2</v>
      </c>
      <c r="T5844" s="122">
        <v>1.7563140000000001E-2</v>
      </c>
      <c r="U5844" s="122">
        <v>4.189756E-2</v>
      </c>
      <c r="V5844" s="122">
        <v>5.0435065000000001E-2</v>
      </c>
      <c r="W5844" s="122">
        <v>8.8653099999999999E-2</v>
      </c>
      <c r="X5844" s="122">
        <v>8.1429199999999997E-3</v>
      </c>
      <c r="Y5844" s="122">
        <v>3.109775E-2</v>
      </c>
      <c r="Z5844" s="122">
        <v>1.7862059999999999E-2</v>
      </c>
      <c r="AA5844" s="122">
        <v>4.8826249999999998E-3</v>
      </c>
      <c r="AB5844" s="122">
        <v>0.10389298499999999</v>
      </c>
      <c r="AC5844" s="122">
        <v>1.5919875E-2</v>
      </c>
      <c r="AD5844" s="122">
        <v>5.1304000000000002E-3</v>
      </c>
      <c r="AE5844" s="122">
        <v>1.49361778545E-2</v>
      </c>
      <c r="AF5844" s="122">
        <v>4.2996136262000002E-2</v>
      </c>
      <c r="AG5844" s="122">
        <v>9.6732956996E-2</v>
      </c>
      <c r="AH5844" s="122">
        <v>0.21813489821449999</v>
      </c>
      <c r="AI5844" s="122">
        <v>5.4171564311000002E-2</v>
      </c>
      <c r="AJ5844" s="122">
        <v>0.167893992646</v>
      </c>
      <c r="AK5844" s="122">
        <v>7.7947821197500003E-2</v>
      </c>
      <c r="AL5844" s="122">
        <v>0</v>
      </c>
    </row>
    <row r="5845" spans="1:38" hidden="1" x14ac:dyDescent="0.25">
      <c r="A5845" s="122" t="s">
        <v>2256</v>
      </c>
      <c r="B5845" s="122">
        <v>1</v>
      </c>
      <c r="C5845" s="122" t="s">
        <v>2257</v>
      </c>
      <c r="D5845" s="122" t="s">
        <v>2121</v>
      </c>
      <c r="E5845" s="122">
        <v>105</v>
      </c>
      <c r="F5845" s="122">
        <v>4.3607602614999996E-3</v>
      </c>
      <c r="G5845" s="122">
        <v>6.9571036445000003E-3</v>
      </c>
      <c r="H5845" s="122">
        <v>5.5028486755E-3</v>
      </c>
      <c r="I5845" s="122">
        <v>7.2551171059999997E-3</v>
      </c>
      <c r="J5845" s="122">
        <v>7.3271868239999996E-3</v>
      </c>
      <c r="K5845" s="122">
        <v>1.8140078231000001E-2</v>
      </c>
      <c r="L5845" s="122">
        <v>1.3920601845E-2</v>
      </c>
      <c r="M5845" s="122">
        <v>1.5069550261E-2</v>
      </c>
      <c r="N5845" s="122">
        <v>2.1858127870999999E-2</v>
      </c>
      <c r="O5845" s="122">
        <v>3.5433137147500002E-2</v>
      </c>
      <c r="P5845" s="122">
        <v>6.2008532297500002E-2</v>
      </c>
      <c r="Q5845" s="122">
        <v>2.7040191370000001E-2</v>
      </c>
      <c r="R5845" s="122">
        <v>3.436701684E-2</v>
      </c>
      <c r="S5845" s="122">
        <v>3.3211413452499998E-2</v>
      </c>
      <c r="T5845" s="122">
        <v>3.3523258191499997E-2</v>
      </c>
      <c r="U5845" s="122">
        <v>2.5609349363000002E-2</v>
      </c>
      <c r="V5845" s="122">
        <v>3.3645255287500002E-2</v>
      </c>
      <c r="W5845" s="122">
        <v>2.34534874695E-2</v>
      </c>
      <c r="X5845" s="122">
        <v>4.4492665409000001E-2</v>
      </c>
      <c r="Y5845" s="122">
        <v>2.05806072585E-2</v>
      </c>
      <c r="Z5845" s="122">
        <v>2.8817310201999999E-2</v>
      </c>
      <c r="AA5845" s="122">
        <v>2.8671179344E-2</v>
      </c>
      <c r="AB5845" s="122">
        <v>5.5392365781E-2</v>
      </c>
      <c r="AC5845" s="122">
        <v>2.6551256830000002E-2</v>
      </c>
      <c r="AD5845" s="122">
        <v>3.9437843912499999E-2</v>
      </c>
      <c r="AE5845" s="122">
        <v>2.8928048110499999E-2</v>
      </c>
      <c r="AF5845" s="122">
        <v>4.22391029975E-2</v>
      </c>
      <c r="AG5845" s="122">
        <v>2.6388582710999999E-2</v>
      </c>
      <c r="AH5845" s="122">
        <v>2.9095028850499999E-2</v>
      </c>
      <c r="AI5845" s="122">
        <v>2.8778394951999998E-2</v>
      </c>
      <c r="AJ5845" s="122">
        <v>2.3921947526499999E-2</v>
      </c>
      <c r="AK5845" s="122">
        <v>3.1809209704000002E-2</v>
      </c>
      <c r="AL5845" s="122">
        <v>0</v>
      </c>
    </row>
    <row r="5846" spans="1:38" hidden="1" x14ac:dyDescent="0.25">
      <c r="A5846" s="122" t="s">
        <v>2256</v>
      </c>
      <c r="B5846" s="122">
        <v>1</v>
      </c>
      <c r="C5846" s="122" t="s">
        <v>2257</v>
      </c>
      <c r="D5846" s="122" t="s">
        <v>2138</v>
      </c>
      <c r="E5846" s="122">
        <v>105</v>
      </c>
      <c r="F5846" s="122">
        <v>0</v>
      </c>
      <c r="G5846" s="122">
        <v>0</v>
      </c>
      <c r="H5846" s="122">
        <v>0</v>
      </c>
      <c r="I5846" s="122">
        <v>0</v>
      </c>
      <c r="J5846" s="122">
        <v>0</v>
      </c>
      <c r="K5846" s="122">
        <v>0</v>
      </c>
      <c r="L5846" s="122">
        <v>0</v>
      </c>
      <c r="M5846" s="122">
        <v>0</v>
      </c>
      <c r="N5846" s="122">
        <v>0</v>
      </c>
      <c r="O5846" s="122">
        <v>0</v>
      </c>
      <c r="P5846" s="122">
        <v>0</v>
      </c>
      <c r="Q5846" s="122">
        <v>0</v>
      </c>
      <c r="R5846" s="122">
        <v>0</v>
      </c>
      <c r="S5846" s="122">
        <v>0</v>
      </c>
      <c r="T5846" s="122">
        <v>0</v>
      </c>
      <c r="U5846" s="122">
        <v>0</v>
      </c>
      <c r="V5846" s="122">
        <v>0</v>
      </c>
      <c r="W5846" s="122">
        <v>0</v>
      </c>
      <c r="X5846" s="122">
        <v>0</v>
      </c>
      <c r="Y5846" s="122">
        <v>0</v>
      </c>
      <c r="Z5846" s="122">
        <v>0</v>
      </c>
      <c r="AA5846" s="122">
        <v>0</v>
      </c>
      <c r="AB5846" s="122">
        <v>0</v>
      </c>
      <c r="AC5846" s="122">
        <v>0</v>
      </c>
      <c r="AD5846" s="122">
        <v>0</v>
      </c>
      <c r="AE5846" s="122">
        <v>0</v>
      </c>
      <c r="AF5846" s="122">
        <v>0</v>
      </c>
      <c r="AG5846" s="122">
        <v>0</v>
      </c>
      <c r="AH5846" s="122">
        <v>0</v>
      </c>
      <c r="AI5846" s="122">
        <v>0</v>
      </c>
      <c r="AJ5846" s="122">
        <v>0</v>
      </c>
      <c r="AK5846" s="122">
        <v>0</v>
      </c>
      <c r="AL5846" s="122">
        <v>0</v>
      </c>
    </row>
    <row r="5847" spans="1:38" hidden="1" x14ac:dyDescent="0.25">
      <c r="A5847" s="122" t="s">
        <v>2256</v>
      </c>
      <c r="B5847" s="122">
        <v>1</v>
      </c>
      <c r="C5847" s="122" t="s">
        <v>2257</v>
      </c>
      <c r="D5847" s="122" t="s">
        <v>2122</v>
      </c>
      <c r="E5847" s="122">
        <v>105</v>
      </c>
      <c r="F5847" s="122">
        <v>0</v>
      </c>
      <c r="G5847" s="122">
        <v>0</v>
      </c>
      <c r="H5847" s="122">
        <v>0</v>
      </c>
      <c r="I5847" s="122">
        <v>0</v>
      </c>
      <c r="J5847" s="122">
        <v>0</v>
      </c>
      <c r="K5847" s="122">
        <v>0</v>
      </c>
      <c r="L5847" s="122">
        <v>0</v>
      </c>
      <c r="M5847" s="122">
        <v>0</v>
      </c>
      <c r="N5847" s="122">
        <v>0</v>
      </c>
      <c r="O5847" s="122">
        <v>0</v>
      </c>
      <c r="P5847" s="122">
        <v>0</v>
      </c>
      <c r="Q5847" s="122">
        <v>0</v>
      </c>
      <c r="R5847" s="122">
        <v>0</v>
      </c>
      <c r="S5847" s="122">
        <v>0</v>
      </c>
      <c r="T5847" s="122">
        <v>0</v>
      </c>
      <c r="U5847" s="122">
        <v>0</v>
      </c>
      <c r="V5847" s="122">
        <v>0</v>
      </c>
      <c r="W5847" s="122">
        <v>0</v>
      </c>
      <c r="X5847" s="122">
        <v>0</v>
      </c>
      <c r="Y5847" s="122">
        <v>0</v>
      </c>
      <c r="Z5847" s="122">
        <v>0</v>
      </c>
      <c r="AA5847" s="122">
        <v>0</v>
      </c>
      <c r="AB5847" s="122">
        <v>0</v>
      </c>
      <c r="AC5847" s="122">
        <v>0</v>
      </c>
      <c r="AD5847" s="122">
        <v>0</v>
      </c>
      <c r="AE5847" s="122">
        <v>0</v>
      </c>
      <c r="AF5847" s="122">
        <v>0</v>
      </c>
      <c r="AG5847" s="122">
        <v>0</v>
      </c>
      <c r="AH5847" s="122">
        <v>0</v>
      </c>
      <c r="AI5847" s="122">
        <v>0</v>
      </c>
      <c r="AJ5847" s="122">
        <v>0</v>
      </c>
      <c r="AK5847" s="122">
        <v>0</v>
      </c>
      <c r="AL5847" s="122">
        <v>0</v>
      </c>
    </row>
    <row r="5848" spans="1:38" hidden="1" x14ac:dyDescent="0.25">
      <c r="A5848" s="122" t="s">
        <v>2256</v>
      </c>
      <c r="B5848" s="122">
        <v>1</v>
      </c>
      <c r="C5848" s="122" t="s">
        <v>2257</v>
      </c>
      <c r="D5848" s="122" t="s">
        <v>2123</v>
      </c>
      <c r="E5848" s="122">
        <v>105</v>
      </c>
      <c r="F5848" s="122">
        <v>1.7602767198999999E-2</v>
      </c>
      <c r="G5848" s="122">
        <v>1.92987608655E-2</v>
      </c>
      <c r="H5848" s="122">
        <v>1.9022349303000001E-2</v>
      </c>
      <c r="I5848" s="122">
        <v>1.7010193835499999E-2</v>
      </c>
      <c r="J5848" s="122">
        <v>0.2088241707555</v>
      </c>
      <c r="K5848" s="122">
        <v>2.2861306385500001E-2</v>
      </c>
      <c r="L5848" s="122">
        <v>5.9958787692999997E-2</v>
      </c>
      <c r="M5848" s="122">
        <v>3.7172244564999998E-2</v>
      </c>
      <c r="N5848" s="122">
        <v>6.3957063544000006E-2</v>
      </c>
      <c r="O5848" s="122">
        <v>5.3663252043499997E-2</v>
      </c>
      <c r="P5848" s="122">
        <v>0.108676904814</v>
      </c>
      <c r="Q5848" s="122">
        <v>0.174227640145</v>
      </c>
      <c r="R5848" s="122">
        <v>0.11274480382349999</v>
      </c>
      <c r="S5848" s="122">
        <v>0.22555577197250001</v>
      </c>
      <c r="T5848" s="122">
        <v>0.120668313549</v>
      </c>
      <c r="U5848" s="122">
        <v>0.116435210651</v>
      </c>
      <c r="V5848" s="122">
        <v>0.53283068950800005</v>
      </c>
      <c r="W5848" s="122">
        <v>9.0418674239499994E-2</v>
      </c>
      <c r="X5848" s="122">
        <v>8.9312867134499999E-2</v>
      </c>
      <c r="Y5848" s="122">
        <v>6.0574998658999998E-2</v>
      </c>
      <c r="Z5848" s="122">
        <v>5.7584551648500001E-2</v>
      </c>
      <c r="AA5848" s="122">
        <v>4.6629027277499999E-2</v>
      </c>
      <c r="AB5848" s="122">
        <v>0.22364135449399999</v>
      </c>
      <c r="AC5848" s="122">
        <v>0.10299388255899999</v>
      </c>
      <c r="AD5848" s="122">
        <v>0.23925600151349999</v>
      </c>
      <c r="AE5848" s="122">
        <v>1.136316632804</v>
      </c>
      <c r="AF5848" s="122">
        <v>8.2474292212999997E-2</v>
      </c>
      <c r="AG5848" s="122">
        <v>0.47794515456499997</v>
      </c>
      <c r="AH5848" s="122">
        <v>0.27554657605299998</v>
      </c>
      <c r="AI5848" s="122">
        <v>0.10610308624549999</v>
      </c>
      <c r="AJ5848" s="122">
        <v>0.21411169752350001</v>
      </c>
      <c r="AK5848" s="122">
        <v>0.70956747441500001</v>
      </c>
      <c r="AL5848" s="122">
        <v>0</v>
      </c>
    </row>
    <row r="5849" spans="1:38" hidden="1" x14ac:dyDescent="0.25">
      <c r="A5849" s="122" t="s">
        <v>2256</v>
      </c>
      <c r="B5849" s="122">
        <v>1</v>
      </c>
      <c r="C5849" s="122" t="s">
        <v>2257</v>
      </c>
      <c r="D5849" s="122" t="s">
        <v>2124</v>
      </c>
      <c r="E5849" s="122">
        <v>105</v>
      </c>
      <c r="F5849" s="122">
        <v>7.4521640039999998E-3</v>
      </c>
      <c r="G5849" s="122">
        <v>7.4568016630000003E-3</v>
      </c>
      <c r="H5849" s="122">
        <v>7.4522838370000002E-3</v>
      </c>
      <c r="I5849" s="122">
        <v>7.4515603339999998E-3</v>
      </c>
      <c r="J5849" s="122">
        <v>7.4558213750000003E-3</v>
      </c>
      <c r="K5849" s="122">
        <v>7.4584137109999999E-3</v>
      </c>
      <c r="L5849" s="122">
        <v>7.4582529354999998E-3</v>
      </c>
      <c r="M5849" s="122">
        <v>7.4576790250000004E-3</v>
      </c>
      <c r="N5849" s="122">
        <v>7.4565425989999998E-3</v>
      </c>
      <c r="O5849" s="122">
        <v>7.4638528625000002E-3</v>
      </c>
      <c r="P5849" s="122">
        <v>7.4638721280000002E-3</v>
      </c>
      <c r="Q5849" s="122">
        <v>7.4605320944999996E-3</v>
      </c>
      <c r="R5849" s="122">
        <v>7.4575546605000001E-3</v>
      </c>
      <c r="S5849" s="122">
        <v>3.6611351182999997E-2</v>
      </c>
      <c r="T5849" s="122">
        <v>1.0102331960999999E-2</v>
      </c>
      <c r="U5849" s="122">
        <v>1.0093065149499999E-2</v>
      </c>
      <c r="V5849" s="122">
        <v>1.0093057278999999E-2</v>
      </c>
      <c r="W5849" s="122">
        <v>1.0091806108E-2</v>
      </c>
      <c r="X5849" s="122">
        <v>7.4417979989999999E-3</v>
      </c>
      <c r="Y5849" s="122">
        <v>7.4421929550000003E-3</v>
      </c>
      <c r="Z5849" s="122">
        <v>7.4421431349999999E-3</v>
      </c>
      <c r="AA5849" s="122">
        <v>1.0091087083500001E-2</v>
      </c>
      <c r="AB5849" s="122">
        <v>1.27412963805E-2</v>
      </c>
      <c r="AC5849" s="122">
        <v>1.2741341642499999E-2</v>
      </c>
      <c r="AD5849" s="122">
        <v>7.4411667689999999E-3</v>
      </c>
      <c r="AE5849" s="122">
        <v>1.0091838544E-2</v>
      </c>
      <c r="AF5849" s="122">
        <v>1.0090663004E-2</v>
      </c>
      <c r="AG5849" s="122">
        <v>7.4406630040000001E-3</v>
      </c>
      <c r="AH5849" s="122">
        <v>1.5390663004000001E-2</v>
      </c>
      <c r="AI5849" s="122">
        <v>1.0090663004E-2</v>
      </c>
      <c r="AJ5849" s="122">
        <v>7.4406630040000001E-3</v>
      </c>
      <c r="AK5849" s="122">
        <v>1.0090663004E-2</v>
      </c>
      <c r="AL5849" s="122">
        <v>0</v>
      </c>
    </row>
    <row r="5850" spans="1:38" hidden="1" x14ac:dyDescent="0.25">
      <c r="A5850" s="122" t="s">
        <v>2256</v>
      </c>
      <c r="B5850" s="122">
        <v>1</v>
      </c>
      <c r="C5850" s="122" t="s">
        <v>2257</v>
      </c>
      <c r="D5850" s="122" t="s">
        <v>2125</v>
      </c>
      <c r="E5850" s="122">
        <v>105</v>
      </c>
      <c r="F5850" s="122">
        <v>1.1501000000000001E-5</v>
      </c>
      <c r="G5850" s="122">
        <v>0.60336324728900004</v>
      </c>
      <c r="H5850" s="122">
        <v>1.1620832999999999E-5</v>
      </c>
      <c r="I5850" s="122">
        <v>1.089733E-5</v>
      </c>
      <c r="J5850" s="122">
        <v>4.7904203196500003E-2</v>
      </c>
      <c r="K5850" s="122">
        <v>2.4027029354500001E-2</v>
      </c>
      <c r="L5850" s="122">
        <v>8.7949790000000006E-6</v>
      </c>
      <c r="M5850" s="122">
        <v>1.5739834000000001E-5</v>
      </c>
      <c r="N5850" s="122">
        <v>5.3109972084999998E-3</v>
      </c>
      <c r="O5850" s="122">
        <v>0.1247724675</v>
      </c>
      <c r="P5850" s="122">
        <v>1.85557872025E-2</v>
      </c>
      <c r="Q5850" s="122">
        <v>8.7657689430499994E-2</v>
      </c>
      <c r="R5850" s="122">
        <v>3.9413979999999996E-6</v>
      </c>
      <c r="S5850" s="122">
        <v>4.1976000000000003E-6</v>
      </c>
      <c r="T5850" s="122">
        <v>2.6541888550000001E-3</v>
      </c>
      <c r="U5850" s="122">
        <v>7.9563055955000003E-3</v>
      </c>
      <c r="V5850" s="122">
        <v>2.6598764175000001E-3</v>
      </c>
      <c r="W5850" s="122">
        <v>2.6694326355000001E-3</v>
      </c>
      <c r="X5850" s="122">
        <v>0</v>
      </c>
      <c r="Y5850" s="122">
        <v>2.65E-3</v>
      </c>
      <c r="Z5850" s="122">
        <v>2.1218549999999999E-2</v>
      </c>
      <c r="AA5850" s="122">
        <v>0</v>
      </c>
      <c r="AB5850" s="122">
        <v>7.9500000000000005E-3</v>
      </c>
      <c r="AC5850" s="122">
        <v>5.3E-3</v>
      </c>
      <c r="AD5850" s="122">
        <v>0</v>
      </c>
      <c r="AE5850" s="122">
        <v>1.5900000000000001E-2</v>
      </c>
      <c r="AF5850" s="122">
        <v>5.3E-3</v>
      </c>
      <c r="AG5850" s="122">
        <v>2.65E-3</v>
      </c>
      <c r="AH5850" s="122">
        <v>2.65E-3</v>
      </c>
      <c r="AI5850" s="122">
        <v>2.65E-3</v>
      </c>
      <c r="AJ5850" s="122">
        <v>0</v>
      </c>
      <c r="AK5850" s="122">
        <v>0</v>
      </c>
      <c r="AL5850" s="122">
        <v>0</v>
      </c>
    </row>
    <row r="5851" spans="1:38" hidden="1" x14ac:dyDescent="0.25">
      <c r="A5851" s="122" t="s">
        <v>2256</v>
      </c>
      <c r="B5851" s="122">
        <v>1</v>
      </c>
      <c r="C5851" s="122" t="s">
        <v>2257</v>
      </c>
      <c r="D5851" s="122" t="s">
        <v>2126</v>
      </c>
      <c r="E5851" s="122">
        <v>105</v>
      </c>
      <c r="F5851" s="122">
        <v>0</v>
      </c>
      <c r="G5851" s="122">
        <v>3.0422000000000001E-3</v>
      </c>
      <c r="H5851" s="122">
        <v>1.9485450000000001E-3</v>
      </c>
      <c r="I5851" s="122">
        <v>1.360775E-3</v>
      </c>
      <c r="J5851" s="122">
        <v>2.5052040000000001E-2</v>
      </c>
      <c r="K5851" s="122">
        <v>0</v>
      </c>
      <c r="L5851" s="122">
        <v>4.4793214999999997E-2</v>
      </c>
      <c r="M5851" s="122">
        <v>6.5780949999999999E-3</v>
      </c>
      <c r="N5851" s="122">
        <v>2.7051200000000001E-3</v>
      </c>
      <c r="O5851" s="122">
        <v>2.9053010000000001E-2</v>
      </c>
      <c r="P5851" s="122">
        <v>0.15994233999999999</v>
      </c>
      <c r="Q5851" s="122">
        <v>3.9519184999999998E-2</v>
      </c>
      <c r="R5851" s="122">
        <v>8.3351510000000004E-2</v>
      </c>
      <c r="S5851" s="122">
        <v>0.10388715499999999</v>
      </c>
      <c r="T5851" s="122">
        <v>5.9720399999999996E-3</v>
      </c>
      <c r="U5851" s="122">
        <v>2.3214795E-2</v>
      </c>
      <c r="V5851" s="122">
        <v>0.14091110000000001</v>
      </c>
      <c r="W5851" s="122">
        <v>9.287985E-2</v>
      </c>
      <c r="X5851" s="122">
        <v>0.12830319500000001</v>
      </c>
      <c r="Y5851" s="122">
        <v>2.120795E-2</v>
      </c>
      <c r="Z5851" s="122">
        <v>2.8004935000000002E-2</v>
      </c>
      <c r="AA5851" s="122">
        <v>7.4612075E-2</v>
      </c>
      <c r="AB5851" s="122">
        <v>0.27364959999999999</v>
      </c>
      <c r="AC5851" s="122">
        <v>6.1850204999999998E-2</v>
      </c>
      <c r="AD5851" s="122">
        <v>5.3E-3</v>
      </c>
      <c r="AE5851" s="122">
        <v>1.36136107135E-2</v>
      </c>
      <c r="AF5851" s="122">
        <v>0.18512601912099999</v>
      </c>
      <c r="AG5851" s="122">
        <v>2.6624598972000001E-2</v>
      </c>
      <c r="AH5851" s="122">
        <v>0.16673758066399999</v>
      </c>
      <c r="AI5851" s="122">
        <v>3.1815390404999998E-2</v>
      </c>
      <c r="AJ5851" s="122">
        <v>0.20656140091899999</v>
      </c>
      <c r="AK5851" s="122">
        <v>0.121865491117</v>
      </c>
      <c r="AL5851" s="122">
        <v>0</v>
      </c>
    </row>
    <row r="5852" spans="1:38" hidden="1" x14ac:dyDescent="0.25">
      <c r="A5852" s="122" t="s">
        <v>2258</v>
      </c>
      <c r="B5852" s="122">
        <v>1</v>
      </c>
      <c r="C5852" s="122" t="s">
        <v>2259</v>
      </c>
      <c r="D5852" s="122" t="s">
        <v>2078</v>
      </c>
      <c r="E5852" s="122">
        <v>106</v>
      </c>
      <c r="F5852" s="122">
        <v>-4.7134789316223999</v>
      </c>
      <c r="G5852" s="122">
        <v>-10.9180722947309</v>
      </c>
      <c r="H5852" s="122">
        <v>-20.1357668766925</v>
      </c>
      <c r="I5852" s="122">
        <v>-18.9256609945161</v>
      </c>
      <c r="J5852" s="122">
        <v>-18.707250581719698</v>
      </c>
      <c r="K5852" s="122">
        <v>-19.2467508824042</v>
      </c>
      <c r="L5852" s="122">
        <v>-17.797327667319401</v>
      </c>
      <c r="M5852" s="122">
        <v>-20.2818622049619</v>
      </c>
      <c r="N5852" s="122">
        <v>-13.939098948444</v>
      </c>
      <c r="O5852" s="122">
        <v>-11.298644036222001</v>
      </c>
      <c r="P5852" s="122">
        <v>-12.8576134248574</v>
      </c>
      <c r="Q5852" s="122">
        <v>-16.349956894746601</v>
      </c>
      <c r="R5852" s="122">
        <v>13.900558271621501</v>
      </c>
      <c r="S5852" s="122">
        <v>-12.1078206692263</v>
      </c>
      <c r="T5852" s="122">
        <v>82.087172366129195</v>
      </c>
      <c r="U5852" s="122">
        <v>19.080825180174202</v>
      </c>
      <c r="V5852" s="122">
        <v>-16.549110724817599</v>
      </c>
      <c r="W5852" s="122">
        <v>-14.4908951522871</v>
      </c>
      <c r="X5852" s="122">
        <v>-20.584113174207001</v>
      </c>
      <c r="Y5852" s="122">
        <v>14.217029466558399</v>
      </c>
      <c r="Z5852" s="122">
        <v>-9.9309439659554002</v>
      </c>
      <c r="AA5852" s="122">
        <v>-17.401377864422301</v>
      </c>
      <c r="AB5852" s="122">
        <v>-14.722777318559899</v>
      </c>
      <c r="AC5852" s="122">
        <v>4.1537825231927998</v>
      </c>
      <c r="AD5852" s="122">
        <v>-18.2300048053852</v>
      </c>
      <c r="AE5852" s="122">
        <v>82.245388648562297</v>
      </c>
      <c r="AF5852" s="122">
        <v>-19.996211802642101</v>
      </c>
      <c r="AG5852" s="122">
        <v>-8.1079909103497005</v>
      </c>
      <c r="AH5852" s="122">
        <v>5.7101733455599997E-2</v>
      </c>
      <c r="AI5852" s="122">
        <v>39.374546164761099</v>
      </c>
      <c r="AJ5852" s="122">
        <v>-22.6488091442463</v>
      </c>
      <c r="AK5852" s="122">
        <v>-15.3413836831271</v>
      </c>
      <c r="AL5852" s="122">
        <v>0</v>
      </c>
    </row>
    <row r="5853" spans="1:38" hidden="1" x14ac:dyDescent="0.25">
      <c r="A5853" s="122" t="s">
        <v>2258</v>
      </c>
      <c r="B5853" s="122">
        <v>1</v>
      </c>
      <c r="C5853" s="122" t="s">
        <v>2259</v>
      </c>
      <c r="D5853" s="122" t="s">
        <v>2079</v>
      </c>
      <c r="E5853" s="122">
        <v>106</v>
      </c>
      <c r="F5853" s="122">
        <v>-50.435858033730703</v>
      </c>
      <c r="G5853" s="122">
        <v>-49.963791368208902</v>
      </c>
      <c r="H5853" s="122">
        <v>-50.035219153925397</v>
      </c>
      <c r="I5853" s="122">
        <v>-50.4340785581131</v>
      </c>
      <c r="J5853" s="122">
        <v>-50.179184015735601</v>
      </c>
      <c r="K5853" s="122">
        <v>-50.178406382571097</v>
      </c>
      <c r="L5853" s="122">
        <v>-50.089914992446403</v>
      </c>
      <c r="M5853" s="122">
        <v>-49.599798998001198</v>
      </c>
      <c r="N5853" s="122">
        <v>-49.955310762261803</v>
      </c>
      <c r="O5853" s="122">
        <v>-49.562212054321002</v>
      </c>
      <c r="P5853" s="122">
        <v>-49.667024046418497</v>
      </c>
      <c r="Q5853" s="122">
        <v>-48.6802387292894</v>
      </c>
      <c r="R5853" s="122">
        <v>-48.918726505032701</v>
      </c>
      <c r="S5853" s="122">
        <v>-48.021522714280501</v>
      </c>
      <c r="T5853" s="122">
        <v>-49.429110262131402</v>
      </c>
      <c r="U5853" s="122">
        <v>-49.3687601324228</v>
      </c>
      <c r="V5853" s="122">
        <v>-50.326473090790898</v>
      </c>
      <c r="W5853" s="122">
        <v>-50.351504761968101</v>
      </c>
      <c r="X5853" s="122">
        <v>-50.391210954857002</v>
      </c>
      <c r="Y5853" s="122">
        <v>-50.686782313458998</v>
      </c>
      <c r="Z5853" s="122">
        <v>-51.795046451728901</v>
      </c>
      <c r="AA5853" s="122">
        <v>-52.443380110658801</v>
      </c>
      <c r="AB5853" s="122">
        <v>-52.922863015327799</v>
      </c>
      <c r="AC5853" s="122">
        <v>-54.019819840285201</v>
      </c>
      <c r="AD5853" s="122">
        <v>-55.063137851363599</v>
      </c>
      <c r="AE5853" s="122">
        <v>-55.906614583171198</v>
      </c>
      <c r="AF5853" s="122">
        <v>-56.854085714625299</v>
      </c>
      <c r="AG5853" s="122">
        <v>-56.2496589372494</v>
      </c>
      <c r="AH5853" s="122">
        <v>-55.524435789861997</v>
      </c>
      <c r="AI5853" s="122">
        <v>-54.861526380971704</v>
      </c>
      <c r="AJ5853" s="122">
        <v>-54.542129840126798</v>
      </c>
      <c r="AK5853" s="122">
        <v>-53.970678334249101</v>
      </c>
      <c r="AL5853" s="122">
        <v>0</v>
      </c>
    </row>
    <row r="5854" spans="1:38" hidden="1" x14ac:dyDescent="0.25">
      <c r="A5854" s="122" t="s">
        <v>2258</v>
      </c>
      <c r="B5854" s="122">
        <v>1</v>
      </c>
      <c r="C5854" s="122" t="s">
        <v>2259</v>
      </c>
      <c r="D5854" s="122" t="s">
        <v>2080</v>
      </c>
      <c r="E5854" s="122">
        <v>106</v>
      </c>
      <c r="F5854" s="122">
        <v>-54.167341793919803</v>
      </c>
      <c r="G5854" s="122">
        <v>-53.0770617714347</v>
      </c>
      <c r="H5854" s="122">
        <v>-52.209495590469103</v>
      </c>
      <c r="I5854" s="122">
        <v>-51.688637704057101</v>
      </c>
      <c r="J5854" s="122">
        <v>-50.694416853824499</v>
      </c>
      <c r="K5854" s="122">
        <v>-49.694328195275297</v>
      </c>
      <c r="L5854" s="122">
        <v>-49.329278040657201</v>
      </c>
      <c r="M5854" s="122">
        <v>-48.135911426607301</v>
      </c>
      <c r="N5854" s="122">
        <v>-47.574979659864901</v>
      </c>
      <c r="O5854" s="122">
        <v>-46.220986879882297</v>
      </c>
      <c r="P5854" s="122">
        <v>-45.328815832974001</v>
      </c>
      <c r="Q5854" s="122">
        <v>-45.103895303244798</v>
      </c>
      <c r="R5854" s="122">
        <v>-44.835741636440702</v>
      </c>
      <c r="S5854" s="122">
        <v>-43.797416450735497</v>
      </c>
      <c r="T5854" s="122">
        <v>-43.000224566050903</v>
      </c>
      <c r="U5854" s="122">
        <v>-42.162792971723</v>
      </c>
      <c r="V5854" s="122">
        <v>-39.877577699719602</v>
      </c>
      <c r="W5854" s="122">
        <v>-38.728575273446602</v>
      </c>
      <c r="X5854" s="122">
        <v>-37.1728323669888</v>
      </c>
      <c r="Y5854" s="122">
        <v>-36.765309444653901</v>
      </c>
      <c r="Z5854" s="122">
        <v>-37.200812599402099</v>
      </c>
      <c r="AA5854" s="122">
        <v>-36.299639567158003</v>
      </c>
      <c r="AB5854" s="122">
        <v>-35.6636520921992</v>
      </c>
      <c r="AC5854" s="122">
        <v>-35.141427501952002</v>
      </c>
      <c r="AD5854" s="122">
        <v>-35.753094044306501</v>
      </c>
      <c r="AE5854" s="122">
        <v>-36.345444966084202</v>
      </c>
      <c r="AF5854" s="122">
        <v>-36.561785416389199</v>
      </c>
      <c r="AG5854" s="122">
        <v>-36.980650589811397</v>
      </c>
      <c r="AH5854" s="122">
        <v>-37.247660083781803</v>
      </c>
      <c r="AI5854" s="122">
        <v>-36.605033709216002</v>
      </c>
      <c r="AJ5854" s="122">
        <v>-36.171557078393398</v>
      </c>
      <c r="AK5854" s="122">
        <v>-35.521687580324198</v>
      </c>
      <c r="AL5854" s="122">
        <v>0</v>
      </c>
    </row>
    <row r="5855" spans="1:38" hidden="1" x14ac:dyDescent="0.25">
      <c r="A5855" s="122" t="s">
        <v>2258</v>
      </c>
      <c r="B5855" s="122">
        <v>1</v>
      </c>
      <c r="C5855" s="122" t="s">
        <v>2259</v>
      </c>
      <c r="D5855" s="122" t="s">
        <v>2133</v>
      </c>
      <c r="E5855" s="122">
        <v>106</v>
      </c>
      <c r="F5855" s="122">
        <v>0</v>
      </c>
      <c r="G5855" s="122">
        <v>0</v>
      </c>
      <c r="H5855" s="122">
        <v>0</v>
      </c>
      <c r="I5855" s="122">
        <v>0</v>
      </c>
      <c r="J5855" s="122">
        <v>0</v>
      </c>
      <c r="K5855" s="122">
        <v>0</v>
      </c>
      <c r="L5855" s="122">
        <v>0</v>
      </c>
      <c r="M5855" s="122">
        <v>0</v>
      </c>
      <c r="N5855" s="122">
        <v>0</v>
      </c>
      <c r="O5855" s="122">
        <v>0</v>
      </c>
      <c r="P5855" s="122">
        <v>0</v>
      </c>
      <c r="Q5855" s="122">
        <v>0</v>
      </c>
      <c r="R5855" s="122">
        <v>0</v>
      </c>
      <c r="S5855" s="122">
        <v>0</v>
      </c>
      <c r="T5855" s="122">
        <v>0</v>
      </c>
      <c r="U5855" s="122">
        <v>0</v>
      </c>
      <c r="V5855" s="122">
        <v>0</v>
      </c>
      <c r="W5855" s="122">
        <v>0</v>
      </c>
      <c r="X5855" s="122">
        <v>0</v>
      </c>
      <c r="Y5855" s="122">
        <v>0</v>
      </c>
      <c r="Z5855" s="122">
        <v>0</v>
      </c>
      <c r="AA5855" s="122">
        <v>0</v>
      </c>
      <c r="AB5855" s="122">
        <v>0</v>
      </c>
      <c r="AC5855" s="122">
        <v>0</v>
      </c>
      <c r="AD5855" s="122">
        <v>0</v>
      </c>
      <c r="AE5855" s="122">
        <v>0</v>
      </c>
      <c r="AF5855" s="122">
        <v>0</v>
      </c>
      <c r="AG5855" s="122">
        <v>0</v>
      </c>
      <c r="AH5855" s="122">
        <v>0</v>
      </c>
      <c r="AI5855" s="122">
        <v>0</v>
      </c>
      <c r="AJ5855" s="122">
        <v>0</v>
      </c>
      <c r="AK5855" s="122">
        <v>0</v>
      </c>
      <c r="AL5855" s="122">
        <v>0</v>
      </c>
    </row>
    <row r="5856" spans="1:38" hidden="1" x14ac:dyDescent="0.25">
      <c r="A5856" s="122" t="s">
        <v>2258</v>
      </c>
      <c r="B5856" s="122">
        <v>1</v>
      </c>
      <c r="C5856" s="122" t="s">
        <v>2259</v>
      </c>
      <c r="D5856" s="122" t="s">
        <v>2081</v>
      </c>
      <c r="E5856" s="122">
        <v>106</v>
      </c>
      <c r="F5856" s="122">
        <v>4.4554385080575001</v>
      </c>
      <c r="G5856" s="122">
        <v>2.8960195998248</v>
      </c>
      <c r="H5856" s="122">
        <v>2.9430429283379</v>
      </c>
      <c r="I5856" s="122">
        <v>3.0425319095488002</v>
      </c>
      <c r="J5856" s="122">
        <v>2.4224800351586002</v>
      </c>
      <c r="K5856" s="122">
        <v>1.7313272309312</v>
      </c>
      <c r="L5856" s="122">
        <v>2.9937978548478998</v>
      </c>
      <c r="M5856" s="122">
        <v>2.6169986600735</v>
      </c>
      <c r="N5856" s="122">
        <v>2.9745383629623001</v>
      </c>
      <c r="O5856" s="122">
        <v>2.0597332970012001</v>
      </c>
      <c r="P5856" s="122">
        <v>1.8648319889041001</v>
      </c>
      <c r="Q5856" s="122">
        <v>1.6673004532175</v>
      </c>
      <c r="R5856" s="122">
        <v>1.5129175565727999</v>
      </c>
      <c r="S5856" s="122">
        <v>1.6562110201496001</v>
      </c>
      <c r="T5856" s="122">
        <v>1.8590711805644999</v>
      </c>
      <c r="U5856" s="122">
        <v>1.9239547898711999</v>
      </c>
      <c r="V5856" s="122">
        <v>1.9279022796156</v>
      </c>
      <c r="W5856" s="122">
        <v>2.3846354606847</v>
      </c>
      <c r="X5856" s="122">
        <v>2.3038248669681001</v>
      </c>
      <c r="Y5856" s="122">
        <v>1.7673076973265001</v>
      </c>
      <c r="Z5856" s="122">
        <v>2.0384315975886</v>
      </c>
      <c r="AA5856" s="122">
        <v>2.0974404922473</v>
      </c>
      <c r="AB5856" s="122">
        <v>3.3791780019315998</v>
      </c>
      <c r="AC5856" s="122">
        <v>2.6668755781572</v>
      </c>
      <c r="AD5856" s="122">
        <v>3.2753713434359999</v>
      </c>
      <c r="AE5856" s="122">
        <v>3.2984088676832002</v>
      </c>
      <c r="AF5856" s="122">
        <v>2.9294408394143998</v>
      </c>
      <c r="AG5856" s="122">
        <v>2.9483131460004</v>
      </c>
      <c r="AH5856" s="122">
        <v>3.0488289816809999</v>
      </c>
      <c r="AI5856" s="122">
        <v>3.4192738708152999</v>
      </c>
      <c r="AJ5856" s="122">
        <v>2.7321073743472999</v>
      </c>
      <c r="AK5856" s="122">
        <v>3.2053126538957</v>
      </c>
      <c r="AL5856" s="122">
        <v>0</v>
      </c>
    </row>
    <row r="5857" spans="1:38" x14ac:dyDescent="0.25">
      <c r="A5857" s="122" t="s">
        <v>2258</v>
      </c>
      <c r="B5857" s="122">
        <v>1</v>
      </c>
      <c r="C5857" s="122" t="s">
        <v>2259</v>
      </c>
      <c r="D5857" s="122" t="s">
        <v>2082</v>
      </c>
      <c r="E5857" s="122">
        <v>106</v>
      </c>
      <c r="F5857" s="122">
        <v>-36.682871121902103</v>
      </c>
      <c r="G5857" s="122">
        <v>-37.406084636967499</v>
      </c>
      <c r="H5857" s="122">
        <v>-37.019719537317002</v>
      </c>
      <c r="I5857" s="122">
        <v>-36.773005298986298</v>
      </c>
      <c r="J5857" s="122">
        <v>-37.181513051177902</v>
      </c>
      <c r="K5857" s="122">
        <v>-36.3644222403762</v>
      </c>
      <c r="L5857" s="122">
        <v>-37.072076198127299</v>
      </c>
      <c r="M5857" s="122">
        <v>-38.458675096898098</v>
      </c>
      <c r="N5857" s="122">
        <v>-38.723606101672999</v>
      </c>
      <c r="O5857" s="122">
        <v>-40.183851998827002</v>
      </c>
      <c r="P5857" s="122">
        <v>-39.7279286434947</v>
      </c>
      <c r="Q5857" s="122">
        <v>-39.574270529487897</v>
      </c>
      <c r="R5857" s="122">
        <v>-40.004089481306899</v>
      </c>
      <c r="S5857" s="122">
        <v>-38.925656450401803</v>
      </c>
      <c r="T5857" s="122">
        <v>-39.444372598792</v>
      </c>
      <c r="U5857" s="122">
        <v>-38.548284408293902</v>
      </c>
      <c r="V5857" s="122">
        <v>-39.047722086240498</v>
      </c>
      <c r="W5857" s="122">
        <v>-39.479502832432303</v>
      </c>
      <c r="X5857" s="122">
        <v>-39.047278998957601</v>
      </c>
      <c r="Y5857" s="122">
        <v>-39.019693751482301</v>
      </c>
      <c r="Z5857" s="122">
        <v>-37.955343938468197</v>
      </c>
      <c r="AA5857" s="122">
        <v>-36.713482820160003</v>
      </c>
      <c r="AB5857" s="122">
        <v>-37.4398236886788</v>
      </c>
      <c r="AC5857" s="122">
        <v>-37.065679060476498</v>
      </c>
      <c r="AD5857" s="122">
        <v>-36.698102743230898</v>
      </c>
      <c r="AE5857" s="122">
        <v>-34.753440665032301</v>
      </c>
      <c r="AF5857" s="122">
        <v>-34.114445607113197</v>
      </c>
      <c r="AG5857" s="122">
        <v>-33.624987640673297</v>
      </c>
      <c r="AH5857" s="122">
        <v>-33.1882962996375</v>
      </c>
      <c r="AI5857" s="122">
        <v>-32.639637736457502</v>
      </c>
      <c r="AJ5857" s="122">
        <v>-31.635902631380599</v>
      </c>
      <c r="AK5857" s="122">
        <v>-31.260430662367501</v>
      </c>
      <c r="AL5857" s="122">
        <v>0</v>
      </c>
    </row>
    <row r="5858" spans="1:38" hidden="1" x14ac:dyDescent="0.25">
      <c r="A5858" s="122" t="s">
        <v>2258</v>
      </c>
      <c r="B5858" s="122">
        <v>1</v>
      </c>
      <c r="C5858" s="122" t="s">
        <v>2259</v>
      </c>
      <c r="D5858" s="122" t="s">
        <v>474</v>
      </c>
      <c r="E5858" s="122">
        <v>106</v>
      </c>
      <c r="F5858" s="122">
        <v>9.9754010840552993</v>
      </c>
      <c r="G5858" s="122">
        <v>9.5980595816921994</v>
      </c>
      <c r="H5858" s="122">
        <v>9.9993295123720003</v>
      </c>
      <c r="I5858" s="122">
        <v>9.8380508261803996</v>
      </c>
      <c r="J5858" s="122">
        <v>8.8927306476022991</v>
      </c>
      <c r="K5858" s="122">
        <v>9.5184474696654995</v>
      </c>
      <c r="L5858" s="122">
        <v>9.2957377450094008</v>
      </c>
      <c r="M5858" s="122">
        <v>9.1214838648894006</v>
      </c>
      <c r="N5858" s="122">
        <v>9.0645937938390997</v>
      </c>
      <c r="O5858" s="122">
        <v>8.9920992363060996</v>
      </c>
      <c r="P5858" s="122">
        <v>7.6736713670023002</v>
      </c>
      <c r="Q5858" s="122">
        <v>7.6251625200376996</v>
      </c>
      <c r="R5858" s="122">
        <v>6.8505969942162999</v>
      </c>
      <c r="S5858" s="122">
        <v>8.0280698844872997</v>
      </c>
      <c r="T5858" s="122">
        <v>7.9537700570996002</v>
      </c>
      <c r="U5858" s="122">
        <v>8.2880796986707992</v>
      </c>
      <c r="V5858" s="122">
        <v>8.0829514192895004</v>
      </c>
      <c r="W5858" s="122">
        <v>7.9997949598071996</v>
      </c>
      <c r="X5858" s="122">
        <v>7.8373712959719999</v>
      </c>
      <c r="Y5858" s="122">
        <v>8.4481892738594002</v>
      </c>
      <c r="Z5858" s="122">
        <v>7.8434898923008003</v>
      </c>
      <c r="AA5858" s="122">
        <v>7.5318008244505998</v>
      </c>
      <c r="AB5858" s="122">
        <v>7.9266377472396004</v>
      </c>
      <c r="AC5858" s="122">
        <v>8.8284127551154992</v>
      </c>
      <c r="AD5858" s="122">
        <v>9.3658437922786</v>
      </c>
      <c r="AE5858" s="122">
        <v>9.6000155396379991</v>
      </c>
      <c r="AF5858" s="122">
        <v>9.9700988078273998</v>
      </c>
      <c r="AG5858" s="122">
        <v>10.068241639537501</v>
      </c>
      <c r="AH5858" s="122">
        <v>10.1999539144878</v>
      </c>
      <c r="AI5858" s="122">
        <v>10.539945220788301</v>
      </c>
      <c r="AJ5858" s="122">
        <v>9.9888273314456999</v>
      </c>
      <c r="AK5858" s="122">
        <v>10.4032525153475</v>
      </c>
      <c r="AL5858" s="122">
        <v>0</v>
      </c>
    </row>
    <row r="5859" spans="1:38" hidden="1" x14ac:dyDescent="0.25">
      <c r="A5859" s="122" t="s">
        <v>2258</v>
      </c>
      <c r="B5859" s="122">
        <v>1</v>
      </c>
      <c r="C5859" s="122" t="s">
        <v>2259</v>
      </c>
      <c r="D5859" s="122" t="s">
        <v>2083</v>
      </c>
      <c r="E5859" s="122">
        <v>106</v>
      </c>
      <c r="F5859" s="122">
        <v>-5.8108910752140002</v>
      </c>
      <c r="G5859" s="122">
        <v>-5.8618882213688996</v>
      </c>
      <c r="H5859" s="122">
        <v>-5.8327671415819999</v>
      </c>
      <c r="I5859" s="122">
        <v>-5.8796583519769996</v>
      </c>
      <c r="J5859" s="122">
        <v>-5.7640670207123996</v>
      </c>
      <c r="K5859" s="122">
        <v>-5.7457563068143997</v>
      </c>
      <c r="L5859" s="122">
        <v>-5.7642812851457004</v>
      </c>
      <c r="M5859" s="122">
        <v>-5.7835422759871999</v>
      </c>
      <c r="N5859" s="122">
        <v>-5.7747535410562003</v>
      </c>
      <c r="O5859" s="122">
        <v>-5.8403173532967996</v>
      </c>
      <c r="P5859" s="122">
        <v>-5.8408565702645996</v>
      </c>
      <c r="Q5859" s="122">
        <v>-5.8999618190373999</v>
      </c>
      <c r="R5859" s="122">
        <v>-5.9027973850287996</v>
      </c>
      <c r="S5859" s="122">
        <v>-5.9437800005580002</v>
      </c>
      <c r="T5859" s="122">
        <v>-5.9447277242801997</v>
      </c>
      <c r="U5859" s="122">
        <v>-6.0176570192785004</v>
      </c>
      <c r="V5859" s="122">
        <v>-5.9962131330866999</v>
      </c>
      <c r="W5859" s="122">
        <v>-6.0657279932665</v>
      </c>
      <c r="X5859" s="122">
        <v>-6.1957962440012997</v>
      </c>
      <c r="Y5859" s="122">
        <v>-6.2021830771750004</v>
      </c>
      <c r="Z5859" s="122">
        <v>-6.2058686503088998</v>
      </c>
      <c r="AA5859" s="122">
        <v>-6.2054027261235998</v>
      </c>
      <c r="AB5859" s="122">
        <v>-6.2058760832084996</v>
      </c>
      <c r="AC5859" s="122">
        <v>-6.2180602968301004</v>
      </c>
      <c r="AD5859" s="122">
        <v>-6.2328222139587002</v>
      </c>
      <c r="AE5859" s="122">
        <v>-6.2225607690664999</v>
      </c>
      <c r="AF5859" s="122">
        <v>-6.2113995791757004</v>
      </c>
      <c r="AG5859" s="122">
        <v>-6.2942166958339998</v>
      </c>
      <c r="AH5859" s="122">
        <v>-6.3000027726569998</v>
      </c>
      <c r="AI5859" s="122">
        <v>-6.328726162003</v>
      </c>
      <c r="AJ5859" s="122">
        <v>-6.4208111156546996</v>
      </c>
      <c r="AK5859" s="122">
        <v>-6.4445370158669002</v>
      </c>
      <c r="AL5859" s="122">
        <v>0</v>
      </c>
    </row>
    <row r="5860" spans="1:38" hidden="1" x14ac:dyDescent="0.25">
      <c r="A5860" s="122" t="s">
        <v>2258</v>
      </c>
      <c r="B5860" s="122">
        <v>1</v>
      </c>
      <c r="C5860" s="122" t="s">
        <v>2259</v>
      </c>
      <c r="D5860" s="122" t="s">
        <v>2084</v>
      </c>
      <c r="E5860" s="122">
        <v>106</v>
      </c>
      <c r="F5860" s="122">
        <v>-4.6742651117499999E-2</v>
      </c>
      <c r="G5860" s="122">
        <v>-4.6423856573400001E-2</v>
      </c>
      <c r="H5860" s="122">
        <v>-4.4405830890300001E-2</v>
      </c>
      <c r="I5860" s="122">
        <v>-4.2428386970699998E-2</v>
      </c>
      <c r="J5860" s="122">
        <v>-4.0340317395900001E-2</v>
      </c>
      <c r="K5860" s="122">
        <v>-3.8700661381E-2</v>
      </c>
      <c r="L5860" s="122">
        <v>-3.8592987879700003E-2</v>
      </c>
      <c r="M5860" s="122">
        <v>-3.7389784457000003E-2</v>
      </c>
      <c r="N5860" s="122">
        <v>-3.8121598121499997E-2</v>
      </c>
      <c r="O5860" s="122">
        <v>-3.8855785865599998E-2</v>
      </c>
      <c r="P5860" s="122">
        <v>-3.8901794199900003E-2</v>
      </c>
      <c r="Q5860" s="122">
        <v>-3.9102099929699999E-2</v>
      </c>
      <c r="R5860" s="122">
        <v>-3.8406489037000002E-2</v>
      </c>
      <c r="S5860" s="122">
        <v>-3.8105523425200002E-2</v>
      </c>
      <c r="T5860" s="122">
        <v>-3.8024101664900001E-2</v>
      </c>
      <c r="U5860" s="122">
        <v>-3.8047921462700002E-2</v>
      </c>
      <c r="V5860" s="122">
        <v>-3.8189687553300003E-2</v>
      </c>
      <c r="W5860" s="122">
        <v>-3.79488593254E-2</v>
      </c>
      <c r="X5860" s="122">
        <v>-3.8944927368899998E-2</v>
      </c>
      <c r="Y5860" s="122">
        <v>-3.9134066865800003E-2</v>
      </c>
      <c r="Z5860" s="122">
        <v>-3.8496697231599999E-2</v>
      </c>
      <c r="AA5860" s="122">
        <v>-3.8172332646900002E-2</v>
      </c>
      <c r="AB5860" s="122">
        <v>-3.7710555624399997E-2</v>
      </c>
      <c r="AC5860" s="122">
        <v>-3.7675500062099999E-2</v>
      </c>
      <c r="AD5860" s="122">
        <v>-3.7412047773299997E-2</v>
      </c>
      <c r="AE5860" s="122">
        <v>-3.6549082553600003E-2</v>
      </c>
      <c r="AF5860" s="122">
        <v>-3.5695315348800001E-2</v>
      </c>
      <c r="AG5860" s="122">
        <v>-3.7224039607999998E-2</v>
      </c>
      <c r="AH5860" s="122">
        <v>-3.6887205699899998E-2</v>
      </c>
      <c r="AI5860" s="122">
        <v>-3.6613821711100003E-2</v>
      </c>
      <c r="AJ5860" s="122">
        <v>-3.9125484385100003E-2</v>
      </c>
      <c r="AK5860" s="122">
        <v>-3.8967954945699997E-2</v>
      </c>
      <c r="AL5860" s="122">
        <v>0</v>
      </c>
    </row>
    <row r="5861" spans="1:38" hidden="1" x14ac:dyDescent="0.25">
      <c r="A5861" s="122" t="s">
        <v>2258</v>
      </c>
      <c r="B5861" s="122">
        <v>1</v>
      </c>
      <c r="C5861" s="122" t="s">
        <v>2259</v>
      </c>
      <c r="D5861" s="122" t="s">
        <v>2085</v>
      </c>
      <c r="E5861" s="122">
        <v>106</v>
      </c>
      <c r="F5861" s="122">
        <v>-0.79095109914619999</v>
      </c>
      <c r="G5861" s="122">
        <v>-0.8199546104455</v>
      </c>
      <c r="H5861" s="122">
        <v>-0.7952536145304</v>
      </c>
      <c r="I5861" s="122">
        <v>-0.79311973796320001</v>
      </c>
      <c r="J5861" s="122">
        <v>-0.80114116270150004</v>
      </c>
      <c r="K5861" s="122">
        <v>-0.78953422840330001</v>
      </c>
      <c r="L5861" s="122">
        <v>-0.81802148533139996</v>
      </c>
      <c r="M5861" s="122">
        <v>-0.79009495316010003</v>
      </c>
      <c r="N5861" s="122">
        <v>-0.78121799727840002</v>
      </c>
      <c r="O5861" s="122">
        <v>-0.76845052537839997</v>
      </c>
      <c r="P5861" s="122">
        <v>-0.79195218979089999</v>
      </c>
      <c r="Q5861" s="122">
        <v>-0.80151582029949997</v>
      </c>
      <c r="R5861" s="122">
        <v>-0.83723338800979996</v>
      </c>
      <c r="S5861" s="122">
        <v>-0.79859938544989995</v>
      </c>
      <c r="T5861" s="122">
        <v>-0.83672014000149997</v>
      </c>
      <c r="U5861" s="122">
        <v>-0.85028483809550004</v>
      </c>
      <c r="V5861" s="122">
        <v>-0.83887099803260001</v>
      </c>
      <c r="W5861" s="122">
        <v>-0.89718532853620003</v>
      </c>
      <c r="X5861" s="122">
        <v>-0.94270223655509999</v>
      </c>
      <c r="Y5861" s="122">
        <v>-0.8569888656154</v>
      </c>
      <c r="Z5861" s="122">
        <v>-0.95346678288219999</v>
      </c>
      <c r="AA5861" s="122">
        <v>-0.86660197957840002</v>
      </c>
      <c r="AB5861" s="122">
        <v>-0.88663308984279998</v>
      </c>
      <c r="AC5861" s="122">
        <v>-0.84762819474179996</v>
      </c>
      <c r="AD5861" s="122">
        <v>-0.89972508202949997</v>
      </c>
      <c r="AE5861" s="122">
        <v>-0.8242967155905</v>
      </c>
      <c r="AF5861" s="122">
        <v>-0.82386542176540001</v>
      </c>
      <c r="AG5861" s="122">
        <v>-0.78160412150479996</v>
      </c>
      <c r="AH5861" s="122">
        <v>-0.75327134141639995</v>
      </c>
      <c r="AI5861" s="122">
        <v>-0.70779638010739998</v>
      </c>
      <c r="AJ5861" s="122">
        <v>-0.68402349643350002</v>
      </c>
      <c r="AK5861" s="122">
        <v>-0.627341476743</v>
      </c>
      <c r="AL5861" s="122">
        <v>0</v>
      </c>
    </row>
    <row r="5862" spans="1:38" hidden="1" x14ac:dyDescent="0.25">
      <c r="A5862" s="122" t="s">
        <v>2258</v>
      </c>
      <c r="B5862" s="122">
        <v>1</v>
      </c>
      <c r="C5862" s="122" t="s">
        <v>2259</v>
      </c>
      <c r="D5862" s="122" t="s">
        <v>2086</v>
      </c>
      <c r="E5862" s="122">
        <v>106</v>
      </c>
      <c r="F5862" s="122">
        <v>-15.2379417263998</v>
      </c>
      <c r="G5862" s="122">
        <v>-15.0359740460115</v>
      </c>
      <c r="H5862" s="122">
        <v>-15.8345785414801</v>
      </c>
      <c r="I5862" s="122">
        <v>-15.3208140600211</v>
      </c>
      <c r="J5862" s="122">
        <v>-14.948655759663</v>
      </c>
      <c r="K5862" s="122">
        <v>-14.4627049900832</v>
      </c>
      <c r="L5862" s="122">
        <v>-14.863049223354301</v>
      </c>
      <c r="M5862" s="122">
        <v>-14.9842614627303</v>
      </c>
      <c r="N5862" s="122">
        <v>-14.4249145171151</v>
      </c>
      <c r="O5862" s="122">
        <v>-20.2366857506948</v>
      </c>
      <c r="P5862" s="122">
        <v>-20.0748806621326</v>
      </c>
      <c r="Q5862" s="122">
        <v>-13.567801412946</v>
      </c>
      <c r="R5862" s="122">
        <v>-12.875877961383299</v>
      </c>
      <c r="S5862" s="122">
        <v>-13.0903488426923</v>
      </c>
      <c r="T5862" s="122">
        <v>-13.0830181246787</v>
      </c>
      <c r="U5862" s="122">
        <v>-12.9103623957278</v>
      </c>
      <c r="V5862" s="122">
        <v>-13.0735068182536</v>
      </c>
      <c r="W5862" s="122">
        <v>-13.3682909958056</v>
      </c>
      <c r="X5862" s="122">
        <v>-13.5618351832837</v>
      </c>
      <c r="Y5862" s="122">
        <v>-13.9501853523092</v>
      </c>
      <c r="Z5862" s="122">
        <v>-13.562865627973</v>
      </c>
      <c r="AA5862" s="122">
        <v>-13.5928146691721</v>
      </c>
      <c r="AB5862" s="122">
        <v>-13.1611267388041</v>
      </c>
      <c r="AC5862" s="122">
        <v>-14.7335384143165</v>
      </c>
      <c r="AD5862" s="122">
        <v>-13.732237287746299</v>
      </c>
      <c r="AE5862" s="122">
        <v>-14.0048581000504</v>
      </c>
      <c r="AF5862" s="122">
        <v>-13.900656774229599</v>
      </c>
      <c r="AG5862" s="122">
        <v>-13.6524247728549</v>
      </c>
      <c r="AH5862" s="122">
        <v>-13.0297720075945</v>
      </c>
      <c r="AI5862" s="122">
        <v>-12.445920790847101</v>
      </c>
      <c r="AJ5862" s="122">
        <v>-12.2325916424026</v>
      </c>
      <c r="AK5862" s="122">
        <v>-11.875929441746701</v>
      </c>
      <c r="AL5862" s="122">
        <v>0</v>
      </c>
    </row>
    <row r="5863" spans="1:38" hidden="1" x14ac:dyDescent="0.25">
      <c r="A5863" s="122" t="s">
        <v>2258</v>
      </c>
      <c r="B5863" s="122">
        <v>1</v>
      </c>
      <c r="C5863" s="122" t="s">
        <v>2259</v>
      </c>
      <c r="D5863" s="122" t="s">
        <v>2087</v>
      </c>
      <c r="E5863" s="122">
        <v>106</v>
      </c>
      <c r="F5863" s="122">
        <v>-38.175620300295201</v>
      </c>
      <c r="G5863" s="122">
        <v>-37.685219697110398</v>
      </c>
      <c r="H5863" s="122">
        <v>-37.896840388411299</v>
      </c>
      <c r="I5863" s="122">
        <v>-37.941007659814503</v>
      </c>
      <c r="J5863" s="122">
        <v>-37.261736242972802</v>
      </c>
      <c r="K5863" s="122">
        <v>-37.4151499788397</v>
      </c>
      <c r="L5863" s="122">
        <v>-37.976421085567999</v>
      </c>
      <c r="M5863" s="122">
        <v>-38.442263317052401</v>
      </c>
      <c r="N5863" s="122">
        <v>-39.144214062891898</v>
      </c>
      <c r="O5863" s="122">
        <v>-39.511740599366497</v>
      </c>
      <c r="P5863" s="122">
        <v>-39.5945442959651</v>
      </c>
      <c r="Q5863" s="122">
        <v>-40.4426307572216</v>
      </c>
      <c r="R5863" s="122">
        <v>-40.009708707568599</v>
      </c>
      <c r="S5863" s="122">
        <v>-38.844595766343701</v>
      </c>
      <c r="T5863" s="122">
        <v>-38.477570412670303</v>
      </c>
      <c r="U5863" s="122">
        <v>-37.479845744753597</v>
      </c>
      <c r="V5863" s="122">
        <v>-37.330100694533499</v>
      </c>
      <c r="W5863" s="122">
        <v>-37.638273355841598</v>
      </c>
      <c r="X5863" s="122">
        <v>-37.7878659908299</v>
      </c>
      <c r="Y5863" s="122">
        <v>-38.077383802043002</v>
      </c>
      <c r="Z5863" s="122">
        <v>-38.384377741805103</v>
      </c>
      <c r="AA5863" s="122">
        <v>-38.957883912418097</v>
      </c>
      <c r="AB5863" s="122">
        <v>-38.208263923516</v>
      </c>
      <c r="AC5863" s="122">
        <v>-39.536662471701497</v>
      </c>
      <c r="AD5863" s="122">
        <v>-40.019377969899502</v>
      </c>
      <c r="AE5863" s="122">
        <v>-40.505979224169401</v>
      </c>
      <c r="AF5863" s="122">
        <v>-41.1685292432891</v>
      </c>
      <c r="AG5863" s="122">
        <v>-41.799175779190101</v>
      </c>
      <c r="AH5863" s="122">
        <v>-42.209093503661499</v>
      </c>
      <c r="AI5863" s="122">
        <v>-41.140844935423601</v>
      </c>
      <c r="AJ5863" s="122">
        <v>-41.1299688896597</v>
      </c>
      <c r="AK5863" s="122">
        <v>-40.318556339813597</v>
      </c>
      <c r="AL5863" s="122">
        <v>0</v>
      </c>
    </row>
    <row r="5864" spans="1:38" hidden="1" x14ac:dyDescent="0.25">
      <c r="A5864" s="122" t="s">
        <v>2258</v>
      </c>
      <c r="B5864" s="122">
        <v>1</v>
      </c>
      <c r="C5864" s="122" t="s">
        <v>2259</v>
      </c>
      <c r="D5864" s="122" t="s">
        <v>2134</v>
      </c>
      <c r="E5864" s="122">
        <v>106</v>
      </c>
      <c r="F5864" s="122">
        <v>0</v>
      </c>
      <c r="G5864" s="122">
        <v>0</v>
      </c>
      <c r="H5864" s="122">
        <v>0</v>
      </c>
      <c r="I5864" s="122">
        <v>0</v>
      </c>
      <c r="J5864" s="122">
        <v>0</v>
      </c>
      <c r="K5864" s="122">
        <v>0</v>
      </c>
      <c r="L5864" s="122">
        <v>0</v>
      </c>
      <c r="M5864" s="122">
        <v>0</v>
      </c>
      <c r="N5864" s="122">
        <v>0</v>
      </c>
      <c r="O5864" s="122">
        <v>0</v>
      </c>
      <c r="P5864" s="122">
        <v>0</v>
      </c>
      <c r="Q5864" s="122">
        <v>0</v>
      </c>
      <c r="R5864" s="122">
        <v>0</v>
      </c>
      <c r="S5864" s="122">
        <v>0</v>
      </c>
      <c r="T5864" s="122">
        <v>0</v>
      </c>
      <c r="U5864" s="122">
        <v>0</v>
      </c>
      <c r="V5864" s="122">
        <v>0</v>
      </c>
      <c r="W5864" s="122">
        <v>0</v>
      </c>
      <c r="X5864" s="122">
        <v>0</v>
      </c>
      <c r="Y5864" s="122">
        <v>0</v>
      </c>
      <c r="Z5864" s="122">
        <v>0</v>
      </c>
      <c r="AA5864" s="122">
        <v>0</v>
      </c>
      <c r="AB5864" s="122">
        <v>0</v>
      </c>
      <c r="AC5864" s="122">
        <v>0</v>
      </c>
      <c r="AD5864" s="122">
        <v>0</v>
      </c>
      <c r="AE5864" s="122">
        <v>0</v>
      </c>
      <c r="AF5864" s="122">
        <v>0</v>
      </c>
      <c r="AG5864" s="122">
        <v>0</v>
      </c>
      <c r="AH5864" s="122">
        <v>0</v>
      </c>
      <c r="AI5864" s="122">
        <v>0</v>
      </c>
      <c r="AJ5864" s="122">
        <v>0</v>
      </c>
      <c r="AK5864" s="122">
        <v>0</v>
      </c>
      <c r="AL5864" s="122">
        <v>0</v>
      </c>
    </row>
    <row r="5865" spans="1:38" hidden="1" x14ac:dyDescent="0.25">
      <c r="A5865" s="122" t="s">
        <v>2258</v>
      </c>
      <c r="B5865" s="122">
        <v>1</v>
      </c>
      <c r="C5865" s="122" t="s">
        <v>2259</v>
      </c>
      <c r="D5865" s="122" t="s">
        <v>2088</v>
      </c>
      <c r="E5865" s="122">
        <v>106</v>
      </c>
      <c r="F5865" s="122">
        <v>8.0974936283600002E-2</v>
      </c>
      <c r="G5865" s="122">
        <v>1.7890710472600001E-2</v>
      </c>
      <c r="H5865" s="122">
        <v>-3.3339767854800001E-2</v>
      </c>
      <c r="I5865" s="122">
        <v>-0.10433193126030001</v>
      </c>
      <c r="J5865" s="122">
        <v>-0.2556819564776</v>
      </c>
      <c r="K5865" s="122">
        <v>-0.27106157011990001</v>
      </c>
      <c r="L5865" s="122">
        <v>-0.2826424627836</v>
      </c>
      <c r="M5865" s="122">
        <v>-0.29545108680670001</v>
      </c>
      <c r="N5865" s="122">
        <v>-0.21313335056409999</v>
      </c>
      <c r="O5865" s="122">
        <v>-0.1545117581738</v>
      </c>
      <c r="P5865" s="122">
        <v>-8.6262564402100006E-2</v>
      </c>
      <c r="Q5865" s="122">
        <v>-3.83127985704E-2</v>
      </c>
      <c r="R5865" s="122">
        <v>-3.7232427074300002E-2</v>
      </c>
      <c r="S5865" s="122">
        <v>-1.97422801523E-2</v>
      </c>
      <c r="T5865" s="122">
        <v>-2.7905712781599999E-2</v>
      </c>
      <c r="U5865" s="122">
        <v>-2.9332962172200001E-2</v>
      </c>
      <c r="V5865" s="122">
        <v>-3.4656748409400001E-2</v>
      </c>
      <c r="W5865" s="122">
        <v>-4.5640023623299997E-2</v>
      </c>
      <c r="X5865" s="122">
        <v>-1.6742328340400001E-2</v>
      </c>
      <c r="Y5865" s="122">
        <v>-1.2608303594399999E-2</v>
      </c>
      <c r="Z5865" s="122">
        <v>-1.22776261179E-2</v>
      </c>
      <c r="AA5865" s="122">
        <v>1.6960117370299999E-2</v>
      </c>
      <c r="AB5865" s="122">
        <v>3.6695506565200001E-2</v>
      </c>
      <c r="AC5865" s="122">
        <v>2.8650088256E-2</v>
      </c>
      <c r="AD5865" s="122">
        <v>2.8342716640000001E-2</v>
      </c>
      <c r="AE5865" s="122">
        <v>1.4078989208300001E-2</v>
      </c>
      <c r="AF5865" s="122">
        <v>1.89924242745E-2</v>
      </c>
      <c r="AG5865" s="122">
        <v>9.8491133697999993E-3</v>
      </c>
      <c r="AH5865" s="122">
        <v>1.0725157696299999E-2</v>
      </c>
      <c r="AI5865" s="122">
        <v>1.25592195915E-2</v>
      </c>
      <c r="AJ5865" s="122">
        <v>-4.0857979747100003E-2</v>
      </c>
      <c r="AK5865" s="122">
        <v>-3.9450093072800001E-2</v>
      </c>
      <c r="AL5865" s="122">
        <v>0</v>
      </c>
    </row>
    <row r="5866" spans="1:38" hidden="1" x14ac:dyDescent="0.25">
      <c r="A5866" s="122" t="s">
        <v>2258</v>
      </c>
      <c r="B5866" s="122">
        <v>1</v>
      </c>
      <c r="C5866" s="122" t="s">
        <v>2259</v>
      </c>
      <c r="D5866" s="122" t="s">
        <v>2089</v>
      </c>
      <c r="E5866" s="122">
        <v>106</v>
      </c>
      <c r="F5866" s="122">
        <v>-10.4140491931781</v>
      </c>
      <c r="G5866" s="122">
        <v>-11.484391553793399</v>
      </c>
      <c r="H5866" s="122">
        <v>-11.159626560417699</v>
      </c>
      <c r="I5866" s="122">
        <v>-5.1691997948625996</v>
      </c>
      <c r="J5866" s="122">
        <v>-7.2697243814268004</v>
      </c>
      <c r="K5866" s="122">
        <v>-8.0593254658886</v>
      </c>
      <c r="L5866" s="122">
        <v>-10.0123893693829</v>
      </c>
      <c r="M5866" s="122">
        <v>-8.5631426914016995</v>
      </c>
      <c r="N5866" s="122">
        <v>-4.4302395623640001</v>
      </c>
      <c r="O5866" s="122">
        <v>-5.3592409389083002</v>
      </c>
      <c r="P5866" s="122">
        <v>-7.5250033880435003</v>
      </c>
      <c r="Q5866" s="122">
        <v>-8.9725948089477008</v>
      </c>
      <c r="R5866" s="122">
        <v>-8.9989918512971006</v>
      </c>
      <c r="S5866" s="122">
        <v>-11.382777665365101</v>
      </c>
      <c r="T5866" s="122">
        <v>-9.9099678179647004</v>
      </c>
      <c r="U5866" s="122">
        <v>-10.1374068215015</v>
      </c>
      <c r="V5866" s="122">
        <v>-12.753670201018799</v>
      </c>
      <c r="W5866" s="122">
        <v>-9.9576790136261994</v>
      </c>
      <c r="X5866" s="122">
        <v>-9.0608178027166009</v>
      </c>
      <c r="Y5866" s="122">
        <v>-7.4812936179141003</v>
      </c>
      <c r="Z5866" s="122">
        <v>-8.6568989652203001</v>
      </c>
      <c r="AA5866" s="122">
        <v>-11.174137723276999</v>
      </c>
      <c r="AB5866" s="122">
        <v>-13.0280211491575</v>
      </c>
      <c r="AC5866" s="122">
        <v>-10.116499498115299</v>
      </c>
      <c r="AD5866" s="122">
        <v>-7.7209697051860999</v>
      </c>
      <c r="AE5866" s="122">
        <v>-8.3442989408403996</v>
      </c>
      <c r="AF5866" s="122">
        <v>-9.5441973111880003</v>
      </c>
      <c r="AG5866" s="122">
        <v>-9.6934719690868008</v>
      </c>
      <c r="AH5866" s="122">
        <v>-8.9669044937462008</v>
      </c>
      <c r="AI5866" s="122">
        <v>-8.8246057872060994</v>
      </c>
      <c r="AJ5866" s="122">
        <v>-9.7392625438593008</v>
      </c>
      <c r="AK5866" s="122">
        <v>-9.3172307985895007</v>
      </c>
      <c r="AL5866" s="122">
        <v>0</v>
      </c>
    </row>
    <row r="5867" spans="1:38" hidden="1" x14ac:dyDescent="0.25">
      <c r="A5867" s="122" t="s">
        <v>2258</v>
      </c>
      <c r="B5867" s="122">
        <v>1</v>
      </c>
      <c r="C5867" s="122" t="s">
        <v>2259</v>
      </c>
      <c r="D5867" s="122" t="s">
        <v>2090</v>
      </c>
      <c r="E5867" s="122">
        <v>106</v>
      </c>
      <c r="F5867" s="122">
        <v>-7.5543592065100001E-2</v>
      </c>
      <c r="G5867" s="122">
        <v>9.1745809759799998E-2</v>
      </c>
      <c r="H5867" s="122">
        <v>0.28701512394630002</v>
      </c>
      <c r="I5867" s="122">
        <v>-0.2197953705482</v>
      </c>
      <c r="J5867" s="122">
        <v>-0.56374328222720005</v>
      </c>
      <c r="K5867" s="122">
        <v>-1.2283196720898999</v>
      </c>
      <c r="L5867" s="122">
        <v>-1.1420759606351001</v>
      </c>
      <c r="M5867" s="122">
        <v>-1.3065275260099001</v>
      </c>
      <c r="N5867" s="122">
        <v>-2.4901222859257999</v>
      </c>
      <c r="O5867" s="122">
        <v>-2.4489240585898</v>
      </c>
      <c r="P5867" s="122">
        <v>-3.6337345673219001</v>
      </c>
      <c r="Q5867" s="122">
        <v>-4.1402636778032003</v>
      </c>
      <c r="R5867" s="122">
        <v>-3.6814240422773001</v>
      </c>
      <c r="S5867" s="122">
        <v>-3.1939521428259998</v>
      </c>
      <c r="T5867" s="122">
        <v>-2.1956232234872002</v>
      </c>
      <c r="U5867" s="122">
        <v>-2.417859425114</v>
      </c>
      <c r="V5867" s="122">
        <v>-2.9350779674518002</v>
      </c>
      <c r="W5867" s="122">
        <v>-3.9466727779970001</v>
      </c>
      <c r="X5867" s="122">
        <v>-2.7358510523436999</v>
      </c>
      <c r="Y5867" s="122">
        <v>-2.9859460124571999</v>
      </c>
      <c r="Z5867" s="122">
        <v>-2.8868127468007998</v>
      </c>
      <c r="AA5867" s="122">
        <v>-2.7194620045722</v>
      </c>
      <c r="AB5867" s="122">
        <v>-3.332734420225</v>
      </c>
      <c r="AC5867" s="122">
        <v>-3.0561553266224002</v>
      </c>
      <c r="AD5867" s="122">
        <v>-1.3756491927439001</v>
      </c>
      <c r="AE5867" s="122">
        <v>-1.8144288628909999</v>
      </c>
      <c r="AF5867" s="122">
        <v>-0.28186082412840002</v>
      </c>
      <c r="AG5867" s="122">
        <v>7.3275353156499995E-2</v>
      </c>
      <c r="AH5867" s="122">
        <v>0.39194938956000003</v>
      </c>
      <c r="AI5867" s="122">
        <v>0.86478995272930004</v>
      </c>
      <c r="AJ5867" s="122">
        <v>0.36727135579789999</v>
      </c>
      <c r="AK5867" s="122">
        <v>0.91014859173090001</v>
      </c>
      <c r="AL5867" s="122">
        <v>0</v>
      </c>
    </row>
    <row r="5868" spans="1:38" hidden="1" x14ac:dyDescent="0.25">
      <c r="A5868" s="122" t="s">
        <v>2258</v>
      </c>
      <c r="B5868" s="122">
        <v>1</v>
      </c>
      <c r="C5868" s="122" t="s">
        <v>2259</v>
      </c>
      <c r="D5868" s="122" t="s">
        <v>2091</v>
      </c>
      <c r="E5868" s="122">
        <v>106</v>
      </c>
      <c r="F5868" s="122">
        <v>-12.8779948993411</v>
      </c>
      <c r="G5868" s="122">
        <v>-14.3744426510638</v>
      </c>
      <c r="H5868" s="122">
        <v>-12.1011044627452</v>
      </c>
      <c r="I5868" s="122">
        <v>-8.8876061602822993</v>
      </c>
      <c r="J5868" s="122">
        <v>-13.01261414693</v>
      </c>
      <c r="K5868" s="122">
        <v>-10.136789745716101</v>
      </c>
      <c r="L5868" s="122">
        <v>-13.1997568019352</v>
      </c>
      <c r="M5868" s="122">
        <v>-11.844376992774</v>
      </c>
      <c r="N5868" s="122">
        <v>-9.9778271222412993</v>
      </c>
      <c r="O5868" s="122">
        <v>-12.6909121205889</v>
      </c>
      <c r="P5868" s="122">
        <v>-13.5702768425664</v>
      </c>
      <c r="Q5868" s="122">
        <v>-16.1001213301866</v>
      </c>
      <c r="R5868" s="122">
        <v>-15.6211899073417</v>
      </c>
      <c r="S5868" s="122">
        <v>-13.8934876973815</v>
      </c>
      <c r="T5868" s="122">
        <v>-15.079748637843499</v>
      </c>
      <c r="U5868" s="122">
        <v>-17.102592448860602</v>
      </c>
      <c r="V5868" s="122">
        <v>-12.7794175462081</v>
      </c>
      <c r="W5868" s="122">
        <v>-15.714219173158501</v>
      </c>
      <c r="X5868" s="122">
        <v>-13.7899078537238</v>
      </c>
      <c r="Y5868" s="122">
        <v>-12.997513756197201</v>
      </c>
      <c r="Z5868" s="122">
        <v>-13.0986734758024</v>
      </c>
      <c r="AA5868" s="122">
        <v>-17.627641788976501</v>
      </c>
      <c r="AB5868" s="122">
        <v>-15.7686543376084</v>
      </c>
      <c r="AC5868" s="122">
        <v>-10.7888972960414</v>
      </c>
      <c r="AD5868" s="122">
        <v>-13.73535600344</v>
      </c>
      <c r="AE5868" s="122">
        <v>-14.5717792721818</v>
      </c>
      <c r="AF5868" s="122">
        <v>-14.292603440920301</v>
      </c>
      <c r="AG5868" s="122">
        <v>-14.4497540538288</v>
      </c>
      <c r="AH5868" s="122">
        <v>-13.5583344074078</v>
      </c>
      <c r="AI5868" s="122">
        <v>-13.1782379539569</v>
      </c>
      <c r="AJ5868" s="122">
        <v>-14.4717111021293</v>
      </c>
      <c r="AK5868" s="122">
        <v>-13.7482449539251</v>
      </c>
      <c r="AL5868" s="122">
        <v>0</v>
      </c>
    </row>
    <row r="5869" spans="1:38" hidden="1" x14ac:dyDescent="0.25">
      <c r="A5869" s="122" t="s">
        <v>2258</v>
      </c>
      <c r="B5869" s="122">
        <v>1</v>
      </c>
      <c r="C5869" s="122" t="s">
        <v>2259</v>
      </c>
      <c r="D5869" s="122" t="s">
        <v>2092</v>
      </c>
      <c r="E5869" s="122">
        <v>106</v>
      </c>
      <c r="F5869" s="122">
        <v>-6.9880742303485004</v>
      </c>
      <c r="G5869" s="122">
        <v>-7.6264005257456002</v>
      </c>
      <c r="H5869" s="122">
        <v>-5.7552161108849003</v>
      </c>
      <c r="I5869" s="122">
        <v>-4.7886345694873</v>
      </c>
      <c r="J5869" s="122">
        <v>-6.3468013178642</v>
      </c>
      <c r="K5869" s="122">
        <v>-4.8095872473618</v>
      </c>
      <c r="L5869" s="122">
        <v>-6.3146039733019004</v>
      </c>
      <c r="M5869" s="122">
        <v>-5.1457505753830999</v>
      </c>
      <c r="N5869" s="122">
        <v>-4.8847937739532998</v>
      </c>
      <c r="O5869" s="122">
        <v>-6.4047489517520999</v>
      </c>
      <c r="P5869" s="122">
        <v>-5.3486304331992001</v>
      </c>
      <c r="Q5869" s="122">
        <v>-7.1997769046390001</v>
      </c>
      <c r="R5869" s="122">
        <v>-8.3422584352751006</v>
      </c>
      <c r="S5869" s="122">
        <v>-5.8581101865685001</v>
      </c>
      <c r="T5869" s="122">
        <v>-6.7688082042867004</v>
      </c>
      <c r="U5869" s="122">
        <v>-8.0712261906778</v>
      </c>
      <c r="V5869" s="122">
        <v>-6.6755323150974002</v>
      </c>
      <c r="W5869" s="122">
        <v>-8.6157446610201003</v>
      </c>
      <c r="X5869" s="122">
        <v>-6.1718854486800003</v>
      </c>
      <c r="Y5869" s="122">
        <v>-6.7280505687177996</v>
      </c>
      <c r="Z5869" s="122">
        <v>-6.8534866682626996</v>
      </c>
      <c r="AA5869" s="122">
        <v>-9.0421633862000999</v>
      </c>
      <c r="AB5869" s="122">
        <v>-6.9917847886485998</v>
      </c>
      <c r="AC5869" s="122">
        <v>-4.4764548777183997</v>
      </c>
      <c r="AD5869" s="122">
        <v>-6.3979862813969</v>
      </c>
      <c r="AE5869" s="122">
        <v>-6.4815950088810004</v>
      </c>
      <c r="AF5869" s="122">
        <v>-6.2310324746959997</v>
      </c>
      <c r="AG5869" s="122">
        <v>-6.2776541631687</v>
      </c>
      <c r="AH5869" s="122">
        <v>-6.0225941430515002</v>
      </c>
      <c r="AI5869" s="122">
        <v>-5.9108419001156003</v>
      </c>
      <c r="AJ5869" s="122">
        <v>-6.3231706550783997</v>
      </c>
      <c r="AK5869" s="122">
        <v>-6.1058709854900002</v>
      </c>
      <c r="AL5869" s="122">
        <v>0</v>
      </c>
    </row>
    <row r="5870" spans="1:38" hidden="1" x14ac:dyDescent="0.25">
      <c r="A5870" s="122" t="s">
        <v>2258</v>
      </c>
      <c r="B5870" s="122">
        <v>1</v>
      </c>
      <c r="C5870" s="122" t="s">
        <v>2259</v>
      </c>
      <c r="D5870" s="122" t="s">
        <v>2093</v>
      </c>
      <c r="E5870" s="122">
        <v>106</v>
      </c>
      <c r="F5870" s="122">
        <v>-7.1102844190793997</v>
      </c>
      <c r="G5870" s="122">
        <v>-6.8583481558950004</v>
      </c>
      <c r="H5870" s="122">
        <v>-5.3841942960060001</v>
      </c>
      <c r="I5870" s="122">
        <v>-6.3550485475071996</v>
      </c>
      <c r="J5870" s="122">
        <v>-7.3433655555842003</v>
      </c>
      <c r="K5870" s="122">
        <v>-5.4896246609345001</v>
      </c>
      <c r="L5870" s="122">
        <v>-7.1011308156475996</v>
      </c>
      <c r="M5870" s="122">
        <v>-6.2418421439006</v>
      </c>
      <c r="N5870" s="122">
        <v>-6.1560081482313</v>
      </c>
      <c r="O5870" s="122">
        <v>-5.7042412124502002</v>
      </c>
      <c r="P5870" s="122">
        <v>-7.7505120841746997</v>
      </c>
      <c r="Q5870" s="122">
        <v>-6.3710144177955002</v>
      </c>
      <c r="R5870" s="122">
        <v>-7.3775136025590999</v>
      </c>
      <c r="S5870" s="122">
        <v>-6.0303776316256004</v>
      </c>
      <c r="T5870" s="122">
        <v>-6.1515514519046004</v>
      </c>
      <c r="U5870" s="122">
        <v>-6.2498695386302003</v>
      </c>
      <c r="V5870" s="122">
        <v>-6.6320313817303997</v>
      </c>
      <c r="W5870" s="122">
        <v>-5.5231204322933003</v>
      </c>
      <c r="X5870" s="122">
        <v>-6.0223883802214999</v>
      </c>
      <c r="Y5870" s="122">
        <v>-5.1865707862560004</v>
      </c>
      <c r="Z5870" s="122">
        <v>-5.7061926649685999</v>
      </c>
      <c r="AA5870" s="122">
        <v>-6.4938533278661996</v>
      </c>
      <c r="AB5870" s="122">
        <v>-5.3206795891976997</v>
      </c>
      <c r="AC5870" s="122">
        <v>-3.6532263811962999</v>
      </c>
      <c r="AD5870" s="122">
        <v>-3.6624533917006001</v>
      </c>
      <c r="AE5870" s="122">
        <v>-3.6920237590917999</v>
      </c>
      <c r="AF5870" s="122">
        <v>-3.8881418991910999</v>
      </c>
      <c r="AG5870" s="122">
        <v>-3.8610269600660998</v>
      </c>
      <c r="AH5870" s="122">
        <v>-3.6546434464008</v>
      </c>
      <c r="AI5870" s="122">
        <v>-3.6047715431073</v>
      </c>
      <c r="AJ5870" s="122">
        <v>-3.5876864172778</v>
      </c>
      <c r="AK5870" s="122">
        <v>-3.4740538919906001</v>
      </c>
      <c r="AL5870" s="122">
        <v>0</v>
      </c>
    </row>
    <row r="5871" spans="1:38" hidden="1" x14ac:dyDescent="0.25">
      <c r="A5871" s="122" t="s">
        <v>2258</v>
      </c>
      <c r="B5871" s="122">
        <v>1</v>
      </c>
      <c r="C5871" s="122" t="s">
        <v>2259</v>
      </c>
      <c r="D5871" s="122" t="s">
        <v>2094</v>
      </c>
      <c r="E5871" s="122">
        <v>106</v>
      </c>
      <c r="F5871" s="122">
        <v>-28.428727350040901</v>
      </c>
      <c r="G5871" s="122">
        <v>-28.237217300830402</v>
      </c>
      <c r="H5871" s="122">
        <v>-27.364620071195901</v>
      </c>
      <c r="I5871" s="122">
        <v>-27.981808130546501</v>
      </c>
      <c r="J5871" s="122">
        <v>-28.224111408461798</v>
      </c>
      <c r="K5871" s="122">
        <v>-27.479271245291098</v>
      </c>
      <c r="L5871" s="122">
        <v>-28.0908212976092</v>
      </c>
      <c r="M5871" s="122">
        <v>-27.322943729473</v>
      </c>
      <c r="N5871" s="122">
        <v>-27.2158534562857</v>
      </c>
      <c r="O5871" s="122">
        <v>-27.5088061889473</v>
      </c>
      <c r="P5871" s="122">
        <v>-26.3062254518373</v>
      </c>
      <c r="Q5871" s="122">
        <v>-26.485970725712299</v>
      </c>
      <c r="R5871" s="122">
        <v>-26.239357440584602</v>
      </c>
      <c r="S5871" s="122">
        <v>-25.083759639931898</v>
      </c>
      <c r="T5871" s="122">
        <v>-25.264297541683099</v>
      </c>
      <c r="U5871" s="122">
        <v>-25.036896355535699</v>
      </c>
      <c r="V5871" s="122">
        <v>-24.716387540763399</v>
      </c>
      <c r="W5871" s="122">
        <v>-25.463445006709499</v>
      </c>
      <c r="X5871" s="122">
        <v>-24.3798975208691</v>
      </c>
      <c r="Y5871" s="122">
        <v>-23.828675028632802</v>
      </c>
      <c r="Z5871" s="122">
        <v>-24.2392302220997</v>
      </c>
      <c r="AA5871" s="122">
        <v>-23.631973197524101</v>
      </c>
      <c r="AB5871" s="122">
        <v>-23.157722037436798</v>
      </c>
      <c r="AC5871" s="122">
        <v>-21.777270924994198</v>
      </c>
      <c r="AD5871" s="122">
        <v>-22.373757157555801</v>
      </c>
      <c r="AE5871" s="122">
        <v>-21.752001122475299</v>
      </c>
      <c r="AF5871" s="122">
        <v>-21.697488854095599</v>
      </c>
      <c r="AG5871" s="122">
        <v>-21.5698103191374</v>
      </c>
      <c r="AH5871" s="122">
        <v>-21.3107379714438</v>
      </c>
      <c r="AI5871" s="122">
        <v>-21.100793912564001</v>
      </c>
      <c r="AJ5871" s="122">
        <v>-21.156340370382001</v>
      </c>
      <c r="AK5871" s="122">
        <v>-20.9639756533523</v>
      </c>
      <c r="AL5871" s="122">
        <v>0</v>
      </c>
    </row>
    <row r="5872" spans="1:38" hidden="1" x14ac:dyDescent="0.25">
      <c r="A5872" s="122" t="s">
        <v>2258</v>
      </c>
      <c r="B5872" s="122">
        <v>1</v>
      </c>
      <c r="C5872" s="122" t="s">
        <v>2259</v>
      </c>
      <c r="D5872" s="122" t="s">
        <v>2095</v>
      </c>
      <c r="E5872" s="122">
        <v>106</v>
      </c>
      <c r="F5872" s="122">
        <v>-26.558487557636798</v>
      </c>
      <c r="G5872" s="122">
        <v>-26.143169184324901</v>
      </c>
      <c r="H5872" s="122">
        <v>-26.562532138144999</v>
      </c>
      <c r="I5872" s="122">
        <v>-26.539725940856499</v>
      </c>
      <c r="J5872" s="122">
        <v>-25.9777597396338</v>
      </c>
      <c r="K5872" s="122">
        <v>-26.230791335910201</v>
      </c>
      <c r="L5872" s="122">
        <v>-26.5912121066021</v>
      </c>
      <c r="M5872" s="122">
        <v>-26.3160878836728</v>
      </c>
      <c r="N5872" s="122">
        <v>-26.5783362426947</v>
      </c>
      <c r="O5872" s="122">
        <v>-26.404172670454098</v>
      </c>
      <c r="P5872" s="122">
        <v>-27.612430864356199</v>
      </c>
      <c r="Q5872" s="122">
        <v>-29.5879556060193</v>
      </c>
      <c r="R5872" s="122">
        <v>-30.226007664435102</v>
      </c>
      <c r="S5872" s="122">
        <v>-30.244583798680701</v>
      </c>
      <c r="T5872" s="122">
        <v>-31.010231453371901</v>
      </c>
      <c r="U5872" s="122">
        <v>-31.246784413896101</v>
      </c>
      <c r="V5872" s="122">
        <v>-21.6162965497039</v>
      </c>
      <c r="W5872" s="122">
        <v>-21.885354215198799</v>
      </c>
      <c r="X5872" s="122">
        <v>-22.632582277095501</v>
      </c>
      <c r="Y5872" s="122">
        <v>-23.114984202511799</v>
      </c>
      <c r="Z5872" s="122">
        <v>-24.286425015200699</v>
      </c>
      <c r="AA5872" s="122">
        <v>-34.199494430039401</v>
      </c>
      <c r="AB5872" s="122">
        <v>-34.350846757490302</v>
      </c>
      <c r="AC5872" s="122">
        <v>-35.3673219196709</v>
      </c>
      <c r="AD5872" s="122">
        <v>-36.085943524757603</v>
      </c>
      <c r="AE5872" s="122">
        <v>-36.7336603481886</v>
      </c>
      <c r="AF5872" s="122">
        <v>-36.812218923231598</v>
      </c>
      <c r="AG5872" s="122">
        <v>-37.027163124656703</v>
      </c>
      <c r="AH5872" s="122">
        <v>-36.986527809582199</v>
      </c>
      <c r="AI5872" s="122">
        <v>-37.023215903286797</v>
      </c>
      <c r="AJ5872" s="122">
        <v>-37.589356181033097</v>
      </c>
      <c r="AK5872" s="122">
        <v>-37.613436256372097</v>
      </c>
      <c r="AL5872" s="122">
        <v>0</v>
      </c>
    </row>
    <row r="5873" spans="1:38" hidden="1" x14ac:dyDescent="0.25">
      <c r="A5873" s="122" t="s">
        <v>2258</v>
      </c>
      <c r="B5873" s="122">
        <v>1</v>
      </c>
      <c r="C5873" s="122" t="s">
        <v>2259</v>
      </c>
      <c r="D5873" s="122" t="s">
        <v>2096</v>
      </c>
      <c r="E5873" s="122">
        <v>106</v>
      </c>
      <c r="F5873" s="122">
        <v>-6.4370388568932997</v>
      </c>
      <c r="G5873" s="122">
        <v>-6.4651222433814999</v>
      </c>
      <c r="H5873" s="122">
        <v>-6.4773888042263001</v>
      </c>
      <c r="I5873" s="122">
        <v>-6.4362699996158996</v>
      </c>
      <c r="J5873" s="122">
        <v>-6.4231136417750996</v>
      </c>
      <c r="K5873" s="122">
        <v>-6.4242510825321997</v>
      </c>
      <c r="L5873" s="122">
        <v>-6.4855946891747003</v>
      </c>
      <c r="M5873" s="122">
        <v>-6.5199587239466998</v>
      </c>
      <c r="N5873" s="122">
        <v>-6.5800906512062998</v>
      </c>
      <c r="O5873" s="122">
        <v>-6.6818799219015004</v>
      </c>
      <c r="P5873" s="122">
        <v>-6.6216892909659002</v>
      </c>
      <c r="Q5873" s="122">
        <v>-6.7161427515770002</v>
      </c>
      <c r="R5873" s="122">
        <v>-6.7126221291794002</v>
      </c>
      <c r="S5873" s="122">
        <v>-6.7907759106042</v>
      </c>
      <c r="T5873" s="122">
        <v>-6.8129407498037002</v>
      </c>
      <c r="U5873" s="122">
        <v>-6.9529929919897002</v>
      </c>
      <c r="V5873" s="122">
        <v>-7.0210960977901999</v>
      </c>
      <c r="W5873" s="122">
        <v>-7.0761851614319999</v>
      </c>
      <c r="X5873" s="122">
        <v>-7.1498638433609001</v>
      </c>
      <c r="Y5873" s="122">
        <v>-7.2252046793401998</v>
      </c>
      <c r="Z5873" s="122">
        <v>-7.3184070233933998</v>
      </c>
      <c r="AA5873" s="122">
        <v>-7.3890156937107996</v>
      </c>
      <c r="AB5873" s="122">
        <v>-7.4374378963775003</v>
      </c>
      <c r="AC5873" s="122">
        <v>-7.4854027682663</v>
      </c>
      <c r="AD5873" s="122">
        <v>-7.5625189508112998</v>
      </c>
      <c r="AE5873" s="122">
        <v>-7.6544866470077002</v>
      </c>
      <c r="AF5873" s="122">
        <v>-7.5882833856392997</v>
      </c>
      <c r="AG5873" s="122">
        <v>-7.6462990362005003</v>
      </c>
      <c r="AH5873" s="122">
        <v>-7.6346968994294002</v>
      </c>
      <c r="AI5873" s="122">
        <v>-7.6074579690295998</v>
      </c>
      <c r="AJ5873" s="122">
        <v>-7.8046015480545003</v>
      </c>
      <c r="AK5873" s="122">
        <v>-7.8158170802721996</v>
      </c>
      <c r="AL5873" s="122">
        <v>0</v>
      </c>
    </row>
    <row r="5874" spans="1:38" hidden="1" x14ac:dyDescent="0.25">
      <c r="A5874" s="122" t="s">
        <v>2258</v>
      </c>
      <c r="B5874" s="122">
        <v>1</v>
      </c>
      <c r="C5874" s="122" t="s">
        <v>2259</v>
      </c>
      <c r="D5874" s="122" t="s">
        <v>2097</v>
      </c>
      <c r="E5874" s="122">
        <v>106</v>
      </c>
      <c r="F5874" s="122">
        <v>-7.0977479669144001</v>
      </c>
      <c r="G5874" s="122">
        <v>-7.2636720139496003</v>
      </c>
      <c r="H5874" s="122">
        <v>-7.0529961350159001</v>
      </c>
      <c r="I5874" s="122">
        <v>-7.0790565114430999</v>
      </c>
      <c r="J5874" s="122">
        <v>-6.915503023137</v>
      </c>
      <c r="K5874" s="122">
        <v>-6.8720436646423</v>
      </c>
      <c r="L5874" s="122">
        <v>-6.7504954439776004</v>
      </c>
      <c r="M5874" s="122">
        <v>-6.7407169174948001</v>
      </c>
      <c r="N5874" s="122">
        <v>-6.7114195007835997</v>
      </c>
      <c r="O5874" s="122">
        <v>-6.7680631713402999</v>
      </c>
      <c r="P5874" s="122">
        <v>-6.4302881292932002</v>
      </c>
      <c r="Q5874" s="122">
        <v>-6.5209850366457003</v>
      </c>
      <c r="R5874" s="122">
        <v>-6.5651982079979998</v>
      </c>
      <c r="S5874" s="122">
        <v>-6.3515018684596001</v>
      </c>
      <c r="T5874" s="122">
        <v>-6.2828160411024001</v>
      </c>
      <c r="U5874" s="122">
        <v>-6.4215403697338997</v>
      </c>
      <c r="V5874" s="122">
        <v>-6.5547826608311004</v>
      </c>
      <c r="W5874" s="122">
        <v>-6.7294583409094004</v>
      </c>
      <c r="X5874" s="122">
        <v>-6.4972487603360998</v>
      </c>
      <c r="Y5874" s="122">
        <v>-6.5210733663143996</v>
      </c>
      <c r="Z5874" s="122">
        <v>-6.6168109762788996</v>
      </c>
      <c r="AA5874" s="122">
        <v>-6.5637432928059001</v>
      </c>
      <c r="AB5874" s="122">
        <v>-6.4793281877117996</v>
      </c>
      <c r="AC5874" s="122">
        <v>-6.4694282884899001</v>
      </c>
      <c r="AD5874" s="122">
        <v>-6.5974578608877996</v>
      </c>
      <c r="AE5874" s="122">
        <v>-6.4344507137929998</v>
      </c>
      <c r="AF5874" s="122">
        <v>-6.427839087103</v>
      </c>
      <c r="AG5874" s="122">
        <v>-6.4045586425672996</v>
      </c>
      <c r="AH5874" s="122">
        <v>-6.2923832510658002</v>
      </c>
      <c r="AI5874" s="122">
        <v>-6.1937233840986003</v>
      </c>
      <c r="AJ5874" s="122">
        <v>-6.2274628989699998</v>
      </c>
      <c r="AK5874" s="122">
        <v>-6.1354799154487001</v>
      </c>
      <c r="AL5874" s="122">
        <v>0</v>
      </c>
    </row>
    <row r="5875" spans="1:38" hidden="1" x14ac:dyDescent="0.25">
      <c r="A5875" s="122" t="s">
        <v>2258</v>
      </c>
      <c r="B5875" s="122">
        <v>1</v>
      </c>
      <c r="C5875" s="122" t="s">
        <v>2259</v>
      </c>
      <c r="D5875" s="122" t="s">
        <v>2098</v>
      </c>
      <c r="E5875" s="122">
        <v>106</v>
      </c>
      <c r="F5875" s="122">
        <v>-10.4062259421043</v>
      </c>
      <c r="G5875" s="122">
        <v>-10.2645629649746</v>
      </c>
      <c r="H5875" s="122">
        <v>-10.2379292140135</v>
      </c>
      <c r="I5875" s="122">
        <v>-10.14896861459</v>
      </c>
      <c r="J5875" s="122">
        <v>-10.2227577301949</v>
      </c>
      <c r="K5875" s="122">
        <v>-10.417099895604499</v>
      </c>
      <c r="L5875" s="122">
        <v>-10.5300953054124</v>
      </c>
      <c r="M5875" s="122">
        <v>-10.409407356726099</v>
      </c>
      <c r="N5875" s="122">
        <v>-10.5877988690712</v>
      </c>
      <c r="O5875" s="122">
        <v>-10.9035162401441</v>
      </c>
      <c r="P5875" s="122">
        <v>-10.9033872984401</v>
      </c>
      <c r="Q5875" s="122">
        <v>-11.1629524683784</v>
      </c>
      <c r="R5875" s="122">
        <v>-11.368586709311</v>
      </c>
      <c r="S5875" s="122">
        <v>-11.5737784663427</v>
      </c>
      <c r="T5875" s="122">
        <v>-11.8038887210264</v>
      </c>
      <c r="U5875" s="122">
        <v>-12.0628340370628</v>
      </c>
      <c r="V5875" s="122">
        <v>-12.3526306434846</v>
      </c>
      <c r="W5875" s="122">
        <v>-12.4320443861142</v>
      </c>
      <c r="X5875" s="122">
        <v>-12.5431523462284</v>
      </c>
      <c r="Y5875" s="122">
        <v>-12.9706759434789</v>
      </c>
      <c r="Z5875" s="122">
        <v>-13.152525369462399</v>
      </c>
      <c r="AA5875" s="122">
        <v>-13.3605807949059</v>
      </c>
      <c r="AB5875" s="122">
        <v>-13.555345702027401</v>
      </c>
      <c r="AC5875" s="122">
        <v>-13.977294253481899</v>
      </c>
      <c r="AD5875" s="122">
        <v>-13.9069644759974</v>
      </c>
      <c r="AE5875" s="122">
        <v>-13.925507274436701</v>
      </c>
      <c r="AF5875" s="122">
        <v>-14.0659824904529</v>
      </c>
      <c r="AG5875" s="122">
        <v>-14.130681030439099</v>
      </c>
      <c r="AH5875" s="122">
        <v>-14.166936226853901</v>
      </c>
      <c r="AI5875" s="122">
        <v>-13.9581723627416</v>
      </c>
      <c r="AJ5875" s="122">
        <v>-13.9158575709949</v>
      </c>
      <c r="AK5875" s="122">
        <v>-13.7432326175533</v>
      </c>
      <c r="AL5875" s="122">
        <v>0</v>
      </c>
    </row>
    <row r="5876" spans="1:38" hidden="1" x14ac:dyDescent="0.25">
      <c r="A5876" s="122" t="s">
        <v>2258</v>
      </c>
      <c r="B5876" s="122">
        <v>1</v>
      </c>
      <c r="C5876" s="122" t="s">
        <v>2259</v>
      </c>
      <c r="D5876" s="122" t="s">
        <v>2099</v>
      </c>
      <c r="E5876" s="122">
        <v>106</v>
      </c>
      <c r="F5876" s="122">
        <v>-15.543131136187601</v>
      </c>
      <c r="G5876" s="122">
        <v>-15.3313738150723</v>
      </c>
      <c r="H5876" s="122">
        <v>-15.1777896447232</v>
      </c>
      <c r="I5876" s="122">
        <v>-14.3882912266942</v>
      </c>
      <c r="J5876" s="122">
        <v>-15.0814890731821</v>
      </c>
      <c r="K5876" s="122">
        <v>-14.6018090041302</v>
      </c>
      <c r="L5876" s="122">
        <v>-15.0714018519704</v>
      </c>
      <c r="M5876" s="122">
        <v>-14.841788406836301</v>
      </c>
      <c r="N5876" s="122">
        <v>-14.757097017906901</v>
      </c>
      <c r="O5876" s="122">
        <v>-14.2923706889508</v>
      </c>
      <c r="P5876" s="122">
        <v>-14.440338346107501</v>
      </c>
      <c r="Q5876" s="122">
        <v>-15.6973701905379</v>
      </c>
      <c r="R5876" s="122">
        <v>-15.547032706739101</v>
      </c>
      <c r="S5876" s="122">
        <v>-15.7477980266468</v>
      </c>
      <c r="T5876" s="122">
        <v>-15.4320323836223</v>
      </c>
      <c r="U5876" s="122">
        <v>-16.5640327568236</v>
      </c>
      <c r="V5876" s="122">
        <v>-15.887149601128099</v>
      </c>
      <c r="W5876" s="122">
        <v>-16.764825211327601</v>
      </c>
      <c r="X5876" s="122">
        <v>-16.217099385013999</v>
      </c>
      <c r="Y5876" s="122">
        <v>-16.909344931295699</v>
      </c>
      <c r="Z5876" s="122">
        <v>-16.453005551770602</v>
      </c>
      <c r="AA5876" s="122">
        <v>-17.032259943741099</v>
      </c>
      <c r="AB5876" s="122">
        <v>-16.8661442950443</v>
      </c>
      <c r="AC5876" s="122">
        <v>-16.331857260333098</v>
      </c>
      <c r="AD5876" s="122">
        <v>-16.328791624543801</v>
      </c>
      <c r="AE5876" s="122">
        <v>-16.163802619561899</v>
      </c>
      <c r="AF5876" s="122">
        <v>-16.399580772476899</v>
      </c>
      <c r="AG5876" s="122">
        <v>-16.338951879832901</v>
      </c>
      <c r="AH5876" s="122">
        <v>-16.161547996207599</v>
      </c>
      <c r="AI5876" s="122">
        <v>-16.046022265095701</v>
      </c>
      <c r="AJ5876" s="122">
        <v>-16.173730541238001</v>
      </c>
      <c r="AK5876" s="122">
        <v>-16.0494093127963</v>
      </c>
      <c r="AL5876" s="122">
        <v>0</v>
      </c>
    </row>
    <row r="5877" spans="1:38" hidden="1" x14ac:dyDescent="0.25">
      <c r="A5877" s="122" t="s">
        <v>2258</v>
      </c>
      <c r="B5877" s="122">
        <v>1</v>
      </c>
      <c r="C5877" s="122" t="s">
        <v>2259</v>
      </c>
      <c r="D5877" s="122" t="s">
        <v>2100</v>
      </c>
      <c r="E5877" s="122">
        <v>106</v>
      </c>
      <c r="F5877" s="122">
        <v>-6.6843785619940999</v>
      </c>
      <c r="G5877" s="122">
        <v>-6.7433847933243998</v>
      </c>
      <c r="H5877" s="122">
        <v>-6.9989947444686997</v>
      </c>
      <c r="I5877" s="122">
        <v>-4.4925049978339997</v>
      </c>
      <c r="J5877" s="122">
        <v>-5.0000201764304002</v>
      </c>
      <c r="K5877" s="122">
        <v>-4.5875926302868999</v>
      </c>
      <c r="L5877" s="122">
        <v>-5.8842605228310996</v>
      </c>
      <c r="M5877" s="122">
        <v>-4.1924607950219999</v>
      </c>
      <c r="N5877" s="122">
        <v>-3.9748451040058002</v>
      </c>
      <c r="O5877" s="122">
        <v>-4.1574369616175</v>
      </c>
      <c r="P5877" s="122">
        <v>-5.6914816263918002</v>
      </c>
      <c r="Q5877" s="122">
        <v>-6.7899557681009002</v>
      </c>
      <c r="R5877" s="122">
        <v>-6.0969755963122001</v>
      </c>
      <c r="S5877" s="122">
        <v>-7.6786896821050998</v>
      </c>
      <c r="T5877" s="122">
        <v>-6.7734322118266004</v>
      </c>
      <c r="U5877" s="122">
        <v>-5.6767755923605998</v>
      </c>
      <c r="V5877" s="122">
        <v>-7.5709778086429997</v>
      </c>
      <c r="W5877" s="122">
        <v>-8.5455550510381002</v>
      </c>
      <c r="X5877" s="122">
        <v>-8.3717235061916995</v>
      </c>
      <c r="Y5877" s="122">
        <v>-7.9062399685390998</v>
      </c>
      <c r="Z5877" s="122">
        <v>-7.2050768606281004</v>
      </c>
      <c r="AA5877" s="122">
        <v>-9.1967519768281996</v>
      </c>
      <c r="AB5877" s="122">
        <v>-11.034090337695799</v>
      </c>
      <c r="AC5877" s="122">
        <v>-11.705013563526199</v>
      </c>
      <c r="AD5877" s="122">
        <v>-8.4174377172499995</v>
      </c>
      <c r="AE5877" s="122">
        <v>-8.0510842811633001</v>
      </c>
      <c r="AF5877" s="122">
        <v>-10.363085176704899</v>
      </c>
      <c r="AG5877" s="122">
        <v>-10.287093360232999</v>
      </c>
      <c r="AH5877" s="122">
        <v>-9.8440349827315003</v>
      </c>
      <c r="AI5877" s="122">
        <v>-9.7909962057703996</v>
      </c>
      <c r="AJ5877" s="122">
        <v>-10.378655373814301</v>
      </c>
      <c r="AK5877" s="122">
        <v>-10.164831660734199</v>
      </c>
      <c r="AL5877" s="122">
        <v>0</v>
      </c>
    </row>
    <row r="5878" spans="1:38" hidden="1" x14ac:dyDescent="0.25">
      <c r="A5878" s="122" t="s">
        <v>2258</v>
      </c>
      <c r="B5878" s="122">
        <v>1</v>
      </c>
      <c r="C5878" s="122" t="s">
        <v>2259</v>
      </c>
      <c r="D5878" s="122" t="s">
        <v>2101</v>
      </c>
      <c r="E5878" s="122">
        <v>106</v>
      </c>
      <c r="F5878" s="122">
        <v>-24.898933848314599</v>
      </c>
      <c r="G5878" s="122">
        <v>-25.170538353680101</v>
      </c>
      <c r="H5878" s="122">
        <v>-24.416994686900001</v>
      </c>
      <c r="I5878" s="122">
        <v>-22.718452842866899</v>
      </c>
      <c r="J5878" s="122">
        <v>-24.739044415287299</v>
      </c>
      <c r="K5878" s="122">
        <v>-22.870870919188</v>
      </c>
      <c r="L5878" s="122">
        <v>-24.3670108219574</v>
      </c>
      <c r="M5878" s="122">
        <v>-23.914569060569601</v>
      </c>
      <c r="N5878" s="122">
        <v>-22.100114606774699</v>
      </c>
      <c r="O5878" s="122">
        <v>-23.002629697392099</v>
      </c>
      <c r="P5878" s="122">
        <v>-22.520512524253199</v>
      </c>
      <c r="Q5878" s="122">
        <v>-22.375402477945599</v>
      </c>
      <c r="R5878" s="122">
        <v>-23.6987999711573</v>
      </c>
      <c r="S5878" s="122">
        <v>-23.207213242814099</v>
      </c>
      <c r="T5878" s="122">
        <v>-21.8111437419496</v>
      </c>
      <c r="U5878" s="122">
        <v>-21.772158749268399</v>
      </c>
      <c r="V5878" s="122">
        <v>-21.417795945083999</v>
      </c>
      <c r="W5878" s="122">
        <v>-21.897556423966499</v>
      </c>
      <c r="X5878" s="122">
        <v>-20.557383262039501</v>
      </c>
      <c r="Y5878" s="122">
        <v>-20.362191132503099</v>
      </c>
      <c r="Z5878" s="122">
        <v>-20.0463910073851</v>
      </c>
      <c r="AA5878" s="122">
        <v>-20.3111284812401</v>
      </c>
      <c r="AB5878" s="122">
        <v>-20.666712287900101</v>
      </c>
      <c r="AC5878" s="122">
        <v>-18.448082949943</v>
      </c>
      <c r="AD5878" s="122">
        <v>-18.367132490174502</v>
      </c>
      <c r="AE5878" s="122">
        <v>-19.043958992151701</v>
      </c>
      <c r="AF5878" s="122">
        <v>-18.437427592016</v>
      </c>
      <c r="AG5878" s="122">
        <v>-18.454340048737599</v>
      </c>
      <c r="AH5878" s="122">
        <v>-17.9953512904709</v>
      </c>
      <c r="AI5878" s="122">
        <v>-17.8615100567214</v>
      </c>
      <c r="AJ5878" s="122">
        <v>-18.063874294801501</v>
      </c>
      <c r="AK5878" s="122">
        <v>-17.822889601906098</v>
      </c>
      <c r="AL5878" s="122">
        <v>0</v>
      </c>
    </row>
    <row r="5879" spans="1:38" hidden="1" x14ac:dyDescent="0.25">
      <c r="A5879" s="122" t="s">
        <v>2258</v>
      </c>
      <c r="B5879" s="122">
        <v>1</v>
      </c>
      <c r="C5879" s="122" t="s">
        <v>2259</v>
      </c>
      <c r="D5879" s="122" t="s">
        <v>2135</v>
      </c>
      <c r="E5879" s="122">
        <v>106</v>
      </c>
      <c r="F5879" s="122">
        <v>0</v>
      </c>
      <c r="G5879" s="122">
        <v>0</v>
      </c>
      <c r="H5879" s="122">
        <v>0</v>
      </c>
      <c r="I5879" s="122">
        <v>0</v>
      </c>
      <c r="J5879" s="122">
        <v>0</v>
      </c>
      <c r="K5879" s="122">
        <v>0</v>
      </c>
      <c r="L5879" s="122">
        <v>0</v>
      </c>
      <c r="M5879" s="122">
        <v>0</v>
      </c>
      <c r="N5879" s="122">
        <v>0</v>
      </c>
      <c r="O5879" s="122">
        <v>0</v>
      </c>
      <c r="P5879" s="122">
        <v>0</v>
      </c>
      <c r="Q5879" s="122">
        <v>0</v>
      </c>
      <c r="R5879" s="122">
        <v>0</v>
      </c>
      <c r="S5879" s="122">
        <v>0</v>
      </c>
      <c r="T5879" s="122">
        <v>0</v>
      </c>
      <c r="U5879" s="122">
        <v>0</v>
      </c>
      <c r="V5879" s="122">
        <v>0</v>
      </c>
      <c r="W5879" s="122">
        <v>0</v>
      </c>
      <c r="X5879" s="122">
        <v>0</v>
      </c>
      <c r="Y5879" s="122">
        <v>0</v>
      </c>
      <c r="Z5879" s="122">
        <v>0</v>
      </c>
      <c r="AA5879" s="122">
        <v>0</v>
      </c>
      <c r="AB5879" s="122">
        <v>0</v>
      </c>
      <c r="AC5879" s="122">
        <v>0</v>
      </c>
      <c r="AD5879" s="122">
        <v>0</v>
      </c>
      <c r="AE5879" s="122">
        <v>0</v>
      </c>
      <c r="AF5879" s="122">
        <v>0</v>
      </c>
      <c r="AG5879" s="122">
        <v>0</v>
      </c>
      <c r="AH5879" s="122">
        <v>0</v>
      </c>
      <c r="AI5879" s="122">
        <v>0</v>
      </c>
      <c r="AJ5879" s="122">
        <v>0</v>
      </c>
      <c r="AK5879" s="122">
        <v>0</v>
      </c>
      <c r="AL5879" s="122">
        <v>0</v>
      </c>
    </row>
    <row r="5880" spans="1:38" hidden="1" x14ac:dyDescent="0.25">
      <c r="A5880" s="122" t="s">
        <v>2258</v>
      </c>
      <c r="B5880" s="122">
        <v>1</v>
      </c>
      <c r="C5880" s="122" t="s">
        <v>2259</v>
      </c>
      <c r="D5880" s="122" t="s">
        <v>2102</v>
      </c>
      <c r="E5880" s="122">
        <v>106</v>
      </c>
      <c r="F5880" s="122">
        <v>-70.096253513193503</v>
      </c>
      <c r="G5880" s="122">
        <v>-69.416762082437003</v>
      </c>
      <c r="H5880" s="122">
        <v>-69.954301322971006</v>
      </c>
      <c r="I5880" s="122">
        <v>-69.974441281663303</v>
      </c>
      <c r="J5880" s="122">
        <v>-70.042369170359507</v>
      </c>
      <c r="K5880" s="122">
        <v>-70.1908352701914</v>
      </c>
      <c r="L5880" s="122">
        <v>-70.682925608498607</v>
      </c>
      <c r="M5880" s="122">
        <v>-70.191843839956405</v>
      </c>
      <c r="N5880" s="122">
        <v>-70.975790007948802</v>
      </c>
      <c r="O5880" s="122">
        <v>-70.386811661968807</v>
      </c>
      <c r="P5880" s="122">
        <v>-70.310952880356098</v>
      </c>
      <c r="Q5880" s="122">
        <v>-70.252564328301801</v>
      </c>
      <c r="R5880" s="122">
        <v>-70.706295455145096</v>
      </c>
      <c r="S5880" s="122">
        <v>-70.1898776337881</v>
      </c>
      <c r="T5880" s="122">
        <v>-70.602694623050397</v>
      </c>
      <c r="U5880" s="122">
        <v>-70.263679420129094</v>
      </c>
      <c r="V5880" s="122">
        <v>-70.408983013416005</v>
      </c>
      <c r="W5880" s="122">
        <v>-69.772539602769598</v>
      </c>
      <c r="X5880" s="122">
        <v>-69.928908772891305</v>
      </c>
      <c r="Y5880" s="122">
        <v>-70.226369581303103</v>
      </c>
      <c r="Z5880" s="122">
        <v>-70.619124006603798</v>
      </c>
      <c r="AA5880" s="122">
        <v>-70.230953251434599</v>
      </c>
      <c r="AB5880" s="122">
        <v>-69.711329358880306</v>
      </c>
      <c r="AC5880" s="122">
        <v>-69.826555199341797</v>
      </c>
      <c r="AD5880" s="122">
        <v>-69.590399123464195</v>
      </c>
      <c r="AE5880" s="122">
        <v>-70.072102295705704</v>
      </c>
      <c r="AF5880" s="122">
        <v>-69.716243579967596</v>
      </c>
      <c r="AG5880" s="122">
        <v>-69.640967259033303</v>
      </c>
      <c r="AH5880" s="122">
        <v>-68.162157563192693</v>
      </c>
      <c r="AI5880" s="122">
        <v>-66.804828610018305</v>
      </c>
      <c r="AJ5880" s="122">
        <v>-65.813322570250506</v>
      </c>
      <c r="AK5880" s="122">
        <v>-64.462007614764403</v>
      </c>
      <c r="AL5880" s="122">
        <v>0</v>
      </c>
    </row>
    <row r="5881" spans="1:38" hidden="1" x14ac:dyDescent="0.25">
      <c r="A5881" s="122" t="s">
        <v>2258</v>
      </c>
      <c r="B5881" s="122">
        <v>1</v>
      </c>
      <c r="C5881" s="122" t="s">
        <v>2259</v>
      </c>
      <c r="D5881" s="122" t="s">
        <v>2103</v>
      </c>
      <c r="E5881" s="122">
        <v>106</v>
      </c>
      <c r="F5881" s="122">
        <v>11.742521674200299</v>
      </c>
      <c r="G5881" s="122">
        <v>9.3699215932190008</v>
      </c>
      <c r="H5881" s="122">
        <v>9.0464021418901996</v>
      </c>
      <c r="I5881" s="122">
        <v>13.5525877290191</v>
      </c>
      <c r="J5881" s="122">
        <v>6.4203187307952998</v>
      </c>
      <c r="K5881" s="122">
        <v>8.4602727492588006</v>
      </c>
      <c r="L5881" s="122">
        <v>7.1012310673999997</v>
      </c>
      <c r="M5881" s="122">
        <v>10.8066984144243</v>
      </c>
      <c r="N5881" s="122">
        <v>9.3071057624231006</v>
      </c>
      <c r="O5881" s="122">
        <v>8.9741375157763006</v>
      </c>
      <c r="P5881" s="122">
        <v>4.7578501822888999</v>
      </c>
      <c r="Q5881" s="122">
        <v>9.6612489297306006</v>
      </c>
      <c r="R5881" s="122">
        <v>9.9692919427383995</v>
      </c>
      <c r="S5881" s="122">
        <v>7.7473481185180004</v>
      </c>
      <c r="T5881" s="122">
        <v>8.5194064096701005</v>
      </c>
      <c r="U5881" s="122">
        <v>7.2871640905603998</v>
      </c>
      <c r="V5881" s="122">
        <v>6.1375616054976998</v>
      </c>
      <c r="W5881" s="122">
        <v>10.043038731863501</v>
      </c>
      <c r="X5881" s="122">
        <v>9.1824841708692002</v>
      </c>
      <c r="Y5881" s="122">
        <v>11.8435217468828</v>
      </c>
      <c r="Z5881" s="122">
        <v>16.6099034160193</v>
      </c>
      <c r="AA5881" s="122">
        <v>21.707520240658098</v>
      </c>
      <c r="AB5881" s="122">
        <v>3.3104863599576002</v>
      </c>
      <c r="AC5881" s="122">
        <v>13.1540108662763</v>
      </c>
      <c r="AD5881" s="122">
        <v>10.424645378781101</v>
      </c>
      <c r="AE5881" s="122">
        <v>8.8632935717600994</v>
      </c>
      <c r="AF5881" s="122">
        <v>7.9998298414065001</v>
      </c>
      <c r="AG5881" s="122">
        <v>8.0039645187095001</v>
      </c>
      <c r="AH5881" s="122">
        <v>8.3756548778865003</v>
      </c>
      <c r="AI5881" s="122">
        <v>9.8112029072325999</v>
      </c>
      <c r="AJ5881" s="122">
        <v>5.6289751273216</v>
      </c>
      <c r="AK5881" s="122">
        <v>7.7376908049045996</v>
      </c>
      <c r="AL5881" s="122">
        <v>0</v>
      </c>
    </row>
    <row r="5882" spans="1:38" hidden="1" x14ac:dyDescent="0.25">
      <c r="A5882" s="122" t="s">
        <v>2258</v>
      </c>
      <c r="B5882" s="122">
        <v>1</v>
      </c>
      <c r="C5882" s="122" t="s">
        <v>2259</v>
      </c>
      <c r="D5882" s="122" t="s">
        <v>2104</v>
      </c>
      <c r="E5882" s="122">
        <v>106</v>
      </c>
      <c r="F5882" s="122">
        <v>-42.089023858331402</v>
      </c>
      <c r="G5882" s="122">
        <v>-41.9939919992349</v>
      </c>
      <c r="H5882" s="122">
        <v>-42.014246660262401</v>
      </c>
      <c r="I5882" s="122">
        <v>-41.796272177285601</v>
      </c>
      <c r="J5882" s="122">
        <v>-41.398736254589402</v>
      </c>
      <c r="K5882" s="122">
        <v>-41.0815323713122</v>
      </c>
      <c r="L5882" s="122">
        <v>-41.009603680323401</v>
      </c>
      <c r="M5882" s="122">
        <v>-41.087504294206397</v>
      </c>
      <c r="N5882" s="122">
        <v>-40.6311816531353</v>
      </c>
      <c r="O5882" s="122">
        <v>-39.984780902908597</v>
      </c>
      <c r="P5882" s="122">
        <v>-38.958946600624699</v>
      </c>
      <c r="Q5882" s="122">
        <v>-38.827690300016201</v>
      </c>
      <c r="R5882" s="122">
        <v>-37.726300270213898</v>
      </c>
      <c r="S5882" s="122">
        <v>-36.413554482046003</v>
      </c>
      <c r="T5882" s="122">
        <v>-36.031275061079903</v>
      </c>
      <c r="U5882" s="122">
        <v>-35.934105262978399</v>
      </c>
      <c r="V5882" s="122">
        <v>-35.9736853968422</v>
      </c>
      <c r="W5882" s="122">
        <v>-36.808538829843499</v>
      </c>
      <c r="X5882" s="122">
        <v>-36.240830540770098</v>
      </c>
      <c r="Y5882" s="122">
        <v>-36.663587053512501</v>
      </c>
      <c r="Z5882" s="122">
        <v>-36.8890357544539</v>
      </c>
      <c r="AA5882" s="122">
        <v>-36.721467826868803</v>
      </c>
      <c r="AB5882" s="122">
        <v>-36.510273478800102</v>
      </c>
      <c r="AC5882" s="122">
        <v>-37.435387751741501</v>
      </c>
      <c r="AD5882" s="122">
        <v>-37.600325987548899</v>
      </c>
      <c r="AE5882" s="122">
        <v>-37.843292986439202</v>
      </c>
      <c r="AF5882" s="122">
        <v>-38.481267147642797</v>
      </c>
      <c r="AG5882" s="122">
        <v>-38.895236087324001</v>
      </c>
      <c r="AH5882" s="122">
        <v>-38.315971401814998</v>
      </c>
      <c r="AI5882" s="122">
        <v>-37.8083876644247</v>
      </c>
      <c r="AJ5882" s="122">
        <v>-38.254482154303197</v>
      </c>
      <c r="AK5882" s="122">
        <v>-37.907568263258597</v>
      </c>
      <c r="AL5882" s="122">
        <v>0</v>
      </c>
    </row>
    <row r="5883" spans="1:38" hidden="1" x14ac:dyDescent="0.25">
      <c r="A5883" s="122" t="s">
        <v>2258</v>
      </c>
      <c r="B5883" s="122">
        <v>1</v>
      </c>
      <c r="C5883" s="122" t="s">
        <v>2259</v>
      </c>
      <c r="D5883" s="122" t="s">
        <v>2105</v>
      </c>
      <c r="E5883" s="122">
        <v>106</v>
      </c>
      <c r="F5883" s="122">
        <v>-1.8408805233198</v>
      </c>
      <c r="G5883" s="122">
        <v>-2.7829341380594999</v>
      </c>
      <c r="H5883" s="122">
        <v>-2.5296435375483002</v>
      </c>
      <c r="I5883" s="122">
        <v>-2.1580518199760998</v>
      </c>
      <c r="J5883" s="122">
        <v>-4.0630432054570997</v>
      </c>
      <c r="K5883" s="122">
        <v>-1.3988886224343</v>
      </c>
      <c r="L5883" s="122">
        <v>-2.9466052335424</v>
      </c>
      <c r="M5883" s="122">
        <v>-1.8153751225346999</v>
      </c>
      <c r="N5883" s="122">
        <v>-2.2454557358014</v>
      </c>
      <c r="O5883" s="122">
        <v>-2.4461349671166999</v>
      </c>
      <c r="P5883" s="122">
        <v>-3.7055437672903002</v>
      </c>
      <c r="Q5883" s="122">
        <v>-3.3657338936465999</v>
      </c>
      <c r="R5883" s="122">
        <v>-4.2721765193444998</v>
      </c>
      <c r="S5883" s="122">
        <v>-3.6485564994926998</v>
      </c>
      <c r="T5883" s="122">
        <v>-4.9431803540325001</v>
      </c>
      <c r="U5883" s="122">
        <v>-3.9168973593554002</v>
      </c>
      <c r="V5883" s="122">
        <v>-4.5738722705396002</v>
      </c>
      <c r="W5883" s="122">
        <v>-2.9007797547777998</v>
      </c>
      <c r="X5883" s="122">
        <v>-4.9643826349743003</v>
      </c>
      <c r="Y5883" s="122">
        <v>-3.6134025162075001</v>
      </c>
      <c r="Z5883" s="122">
        <v>-3.4806948801708999</v>
      </c>
      <c r="AA5883" s="122">
        <v>-4.9859015282722003</v>
      </c>
      <c r="AB5883" s="122">
        <v>-7.3050429838142996</v>
      </c>
      <c r="AC5883" s="122">
        <v>-5.5137707121561998</v>
      </c>
      <c r="AD5883" s="122">
        <v>-4.3304229161672003</v>
      </c>
      <c r="AE5883" s="122">
        <v>-5.3164183819386004</v>
      </c>
      <c r="AF5883" s="122">
        <v>-5.9512786912650002</v>
      </c>
      <c r="AG5883" s="122">
        <v>-6.0677889765278996</v>
      </c>
      <c r="AH5883" s="122">
        <v>-5.6157575580678998</v>
      </c>
      <c r="AI5883" s="122">
        <v>-5.4144598038006997</v>
      </c>
      <c r="AJ5883" s="122">
        <v>-6.2902421401037003</v>
      </c>
      <c r="AK5883" s="122">
        <v>-5.8899574780727004</v>
      </c>
      <c r="AL5883" s="122">
        <v>0</v>
      </c>
    </row>
    <row r="5884" spans="1:38" hidden="1" x14ac:dyDescent="0.25">
      <c r="A5884" s="122" t="s">
        <v>2258</v>
      </c>
      <c r="B5884" s="122">
        <v>1</v>
      </c>
      <c r="C5884" s="122" t="s">
        <v>2259</v>
      </c>
      <c r="D5884" s="122" t="s">
        <v>475</v>
      </c>
      <c r="E5884" s="122">
        <v>106</v>
      </c>
      <c r="F5884" s="122">
        <v>-4.7187865112910004</v>
      </c>
      <c r="G5884" s="122">
        <v>-5.2070525170639996</v>
      </c>
      <c r="H5884" s="122">
        <v>-4.4733640462139999</v>
      </c>
      <c r="I5884" s="122">
        <v>-3.1900700599913998</v>
      </c>
      <c r="J5884" s="122">
        <v>-4.9146093849753996</v>
      </c>
      <c r="K5884" s="122">
        <v>-4.5182289076705997</v>
      </c>
      <c r="L5884" s="122">
        <v>-4.2246862469449002</v>
      </c>
      <c r="M5884" s="122">
        <v>-3.9595151347536</v>
      </c>
      <c r="N5884" s="122">
        <v>-3.7086967796754</v>
      </c>
      <c r="O5884" s="122">
        <v>-3.1767934260031998</v>
      </c>
      <c r="P5884" s="122">
        <v>-6.7490029769433004</v>
      </c>
      <c r="Q5884" s="122">
        <v>-3.4899511765533999</v>
      </c>
      <c r="R5884" s="122">
        <v>-4.7560699542979004</v>
      </c>
      <c r="S5884" s="122">
        <v>-3.8287249438979001</v>
      </c>
      <c r="T5884" s="122">
        <v>-3.4635558190943998</v>
      </c>
      <c r="U5884" s="122">
        <v>-3.5996149700302</v>
      </c>
      <c r="V5884" s="122">
        <v>-6.5767708175659996</v>
      </c>
      <c r="W5884" s="122">
        <v>-4.2822805073661998</v>
      </c>
      <c r="X5884" s="122">
        <v>-5.6260045952824003</v>
      </c>
      <c r="Y5884" s="122">
        <v>-4.2914081868069003</v>
      </c>
      <c r="Z5884" s="122">
        <v>-4.6212219620408002</v>
      </c>
      <c r="AA5884" s="122">
        <v>-5.1964231367198996</v>
      </c>
      <c r="AB5884" s="122">
        <v>-6.4158430407936997</v>
      </c>
      <c r="AC5884" s="122">
        <v>-6.7875471054199004</v>
      </c>
      <c r="AD5884" s="122">
        <v>-4.1565935077525999</v>
      </c>
      <c r="AE5884" s="122">
        <v>-4.4569842060392997</v>
      </c>
      <c r="AF5884" s="122">
        <v>-5.7175074354355999</v>
      </c>
      <c r="AG5884" s="122">
        <v>-5.8235239197234003</v>
      </c>
      <c r="AH5884" s="122">
        <v>-5.2895757442558002</v>
      </c>
      <c r="AI5884" s="122">
        <v>-5.2702372804211999</v>
      </c>
      <c r="AJ5884" s="122">
        <v>-5.6424793620348002</v>
      </c>
      <c r="AK5884" s="122">
        <v>-5.4621097518982999</v>
      </c>
      <c r="AL5884" s="122">
        <v>0</v>
      </c>
    </row>
    <row r="5885" spans="1:38" hidden="1" x14ac:dyDescent="0.25">
      <c r="A5885" s="122" t="s">
        <v>2258</v>
      </c>
      <c r="B5885" s="122">
        <v>1</v>
      </c>
      <c r="C5885" s="122" t="s">
        <v>2259</v>
      </c>
      <c r="D5885" s="122" t="s">
        <v>2106</v>
      </c>
      <c r="E5885" s="122">
        <v>106</v>
      </c>
      <c r="F5885" s="122">
        <v>-7.0642582162279002</v>
      </c>
      <c r="G5885" s="122">
        <v>-6.9886017681523001</v>
      </c>
      <c r="H5885" s="122">
        <v>-6.9151172415298996</v>
      </c>
      <c r="I5885" s="122">
        <v>-6.8646576589096</v>
      </c>
      <c r="J5885" s="122">
        <v>-6.7875938224091996</v>
      </c>
      <c r="K5885" s="122">
        <v>-6.7387330852328997</v>
      </c>
      <c r="L5885" s="122">
        <v>-6.6744346474256</v>
      </c>
      <c r="M5885" s="122">
        <v>-6.6174825736614</v>
      </c>
      <c r="N5885" s="122">
        <v>-6.5760016421914003</v>
      </c>
      <c r="O5885" s="122">
        <v>-6.5342344131549996</v>
      </c>
      <c r="P5885" s="122">
        <v>-6.5016349768976998</v>
      </c>
      <c r="Q5885" s="122">
        <v>-6.4948222868725001</v>
      </c>
      <c r="R5885" s="122">
        <v>-6.4376218043320002</v>
      </c>
      <c r="S5885" s="122">
        <v>-6.4030540226778996</v>
      </c>
      <c r="T5885" s="122">
        <v>-6.3739380898847999</v>
      </c>
      <c r="U5885" s="122">
        <v>-6.382297298178</v>
      </c>
      <c r="V5885" s="122">
        <v>-6.3894632470193997</v>
      </c>
      <c r="W5885" s="122">
        <v>-6.4273665967484002</v>
      </c>
      <c r="X5885" s="122">
        <v>-6.4226417024269997</v>
      </c>
      <c r="Y5885" s="122">
        <v>-6.4429010455615998</v>
      </c>
      <c r="Z5885" s="122">
        <v>-6.4169731075204002</v>
      </c>
      <c r="AA5885" s="122">
        <v>-6.3849590267111997</v>
      </c>
      <c r="AB5885" s="122">
        <v>-6.3730247259175998</v>
      </c>
      <c r="AC5885" s="122">
        <v>-6.3840337780373</v>
      </c>
      <c r="AD5885" s="122">
        <v>-6.3746045616696003</v>
      </c>
      <c r="AE5885" s="122">
        <v>-6.333724747102</v>
      </c>
      <c r="AF5885" s="122">
        <v>-6.3155892127633999</v>
      </c>
      <c r="AG5885" s="122">
        <v>-6.2768373989955997</v>
      </c>
      <c r="AH5885" s="122">
        <v>-6.1984947172206999</v>
      </c>
      <c r="AI5885" s="122">
        <v>-6.1445646472302</v>
      </c>
      <c r="AJ5885" s="122">
        <v>-6.1521455086517003</v>
      </c>
      <c r="AK5885" s="122">
        <v>-6.0779481942683997</v>
      </c>
      <c r="AL5885" s="122">
        <v>0</v>
      </c>
    </row>
    <row r="5886" spans="1:38" hidden="1" x14ac:dyDescent="0.25">
      <c r="A5886" s="122" t="s">
        <v>2258</v>
      </c>
      <c r="B5886" s="122">
        <v>1</v>
      </c>
      <c r="C5886" s="122" t="s">
        <v>2259</v>
      </c>
      <c r="D5886" s="122" t="s">
        <v>2107</v>
      </c>
      <c r="E5886" s="122">
        <v>106</v>
      </c>
      <c r="F5886" s="122">
        <v>-5.8761517504944001</v>
      </c>
      <c r="G5886" s="122">
        <v>-5.8436851108520003</v>
      </c>
      <c r="H5886" s="122">
        <v>-5.8155680367132003</v>
      </c>
      <c r="I5886" s="122">
        <v>-5.7657610479981001</v>
      </c>
      <c r="J5886" s="122">
        <v>-5.6400302091996997</v>
      </c>
      <c r="K5886" s="122">
        <v>-5.6465389818937002</v>
      </c>
      <c r="L5886" s="122">
        <v>-5.5587340553433</v>
      </c>
      <c r="M5886" s="122">
        <v>-5.5751152470424996</v>
      </c>
      <c r="N5886" s="122">
        <v>-5.6371017097746998</v>
      </c>
      <c r="O5886" s="122">
        <v>-5.6835894710554999</v>
      </c>
      <c r="P5886" s="122">
        <v>-5.6309452722798996</v>
      </c>
      <c r="Q5886" s="122">
        <v>-5.6360732423024</v>
      </c>
      <c r="R5886" s="122">
        <v>-5.6429665770374999</v>
      </c>
      <c r="S5886" s="122">
        <v>-5.6415445617222</v>
      </c>
      <c r="T5886" s="122">
        <v>-5.6408643139952996</v>
      </c>
      <c r="U5886" s="122">
        <v>-5.6310310747203998</v>
      </c>
      <c r="V5886" s="122">
        <v>-5.7065282374575999</v>
      </c>
      <c r="W5886" s="122">
        <v>-5.7221208474529002</v>
      </c>
      <c r="X5886" s="122">
        <v>-5.7509856006737001</v>
      </c>
      <c r="Y5886" s="122">
        <v>-5.6254778702298003</v>
      </c>
      <c r="Z5886" s="122">
        <v>-5.6574776954677999</v>
      </c>
      <c r="AA5886" s="122">
        <v>-5.4965354446691004</v>
      </c>
      <c r="AB5886" s="122">
        <v>-5.5042814975654997</v>
      </c>
      <c r="AC5886" s="122">
        <v>-5.4873801083735003</v>
      </c>
      <c r="AD5886" s="122">
        <v>-5.4972866296034999</v>
      </c>
      <c r="AE5886" s="122">
        <v>-5.4723909079304001</v>
      </c>
      <c r="AF5886" s="122">
        <v>-5.3723368891575003</v>
      </c>
      <c r="AG5886" s="122">
        <v>-5.4126607791876999</v>
      </c>
      <c r="AH5886" s="122">
        <v>-5.3469396070027004</v>
      </c>
      <c r="AI5886" s="122">
        <v>-5.2828759756609003</v>
      </c>
      <c r="AJ5886" s="122">
        <v>-5.3469923653537004</v>
      </c>
      <c r="AK5886" s="122">
        <v>-5.3227568178615998</v>
      </c>
      <c r="AL5886" s="122">
        <v>0</v>
      </c>
    </row>
    <row r="5887" spans="1:38" hidden="1" x14ac:dyDescent="0.25">
      <c r="A5887" s="122" t="s">
        <v>2258</v>
      </c>
      <c r="B5887" s="122">
        <v>1</v>
      </c>
      <c r="C5887" s="122" t="s">
        <v>2259</v>
      </c>
      <c r="D5887" s="122" t="s">
        <v>2108</v>
      </c>
      <c r="E5887" s="122">
        <v>106</v>
      </c>
      <c r="F5887" s="122">
        <v>7.9733210200929001</v>
      </c>
      <c r="G5887" s="122">
        <v>9.7918905729332</v>
      </c>
      <c r="H5887" s="122">
        <v>8.0552944417791998</v>
      </c>
      <c r="I5887" s="122">
        <v>7.1790213717349998</v>
      </c>
      <c r="J5887" s="122">
        <v>8.4229161375415007</v>
      </c>
      <c r="K5887" s="122">
        <v>7.7976297854121999</v>
      </c>
      <c r="L5887" s="122">
        <v>9.3211399682760998</v>
      </c>
      <c r="M5887" s="122">
        <v>8.0661838955073009</v>
      </c>
      <c r="N5887" s="122">
        <v>6.5916900293994001</v>
      </c>
      <c r="O5887" s="122">
        <v>7.4807541813905001</v>
      </c>
      <c r="P5887" s="122">
        <v>7.4515332925997004</v>
      </c>
      <c r="Q5887" s="122">
        <v>7.5057570044656003</v>
      </c>
      <c r="R5887" s="122">
        <v>9.5162610732127995</v>
      </c>
      <c r="S5887" s="122">
        <v>7.0706206583108999</v>
      </c>
      <c r="T5887" s="122">
        <v>9.2949427870575008</v>
      </c>
      <c r="U5887" s="122">
        <v>9.1205653217991003</v>
      </c>
      <c r="V5887" s="122">
        <v>9.1125345972966993</v>
      </c>
      <c r="W5887" s="122">
        <v>8.2535502269142995</v>
      </c>
      <c r="X5887" s="122">
        <v>8.3852635019635997</v>
      </c>
      <c r="Y5887" s="122">
        <v>7.8811351092282003</v>
      </c>
      <c r="Z5887" s="122">
        <v>10.5466607318667</v>
      </c>
      <c r="AA5887" s="122">
        <v>8.6265606468155998</v>
      </c>
      <c r="AB5887" s="122">
        <v>8.1362698435649996</v>
      </c>
      <c r="AC5887" s="122">
        <v>9.8860870255722002</v>
      </c>
      <c r="AD5887" s="122">
        <v>11.5413523319557</v>
      </c>
      <c r="AE5887" s="122">
        <v>10.5912000835659</v>
      </c>
      <c r="AF5887" s="122">
        <v>3.9037343099615001</v>
      </c>
      <c r="AG5887" s="122">
        <v>3.3125122782887</v>
      </c>
      <c r="AH5887" s="122">
        <v>3.2511238398201998</v>
      </c>
      <c r="AI5887" s="122">
        <v>3.9018752556249998</v>
      </c>
      <c r="AJ5887" s="122">
        <v>1.3986719686047</v>
      </c>
      <c r="AK5887" s="122">
        <v>2.5023696153433002</v>
      </c>
      <c r="AL5887" s="122">
        <v>0</v>
      </c>
    </row>
    <row r="5888" spans="1:38" hidden="1" x14ac:dyDescent="0.25">
      <c r="A5888" s="122" t="s">
        <v>2258</v>
      </c>
      <c r="B5888" s="122">
        <v>1</v>
      </c>
      <c r="C5888" s="122" t="s">
        <v>2259</v>
      </c>
      <c r="D5888" s="122" t="s">
        <v>2109</v>
      </c>
      <c r="E5888" s="122">
        <v>106</v>
      </c>
      <c r="F5888" s="122">
        <v>-0.56956883898999999</v>
      </c>
      <c r="G5888" s="122">
        <v>-0.59532299729049998</v>
      </c>
      <c r="H5888" s="122">
        <v>-0.56075688057340001</v>
      </c>
      <c r="I5888" s="122">
        <v>-0.49657087557059998</v>
      </c>
      <c r="J5888" s="122">
        <v>-1.7606893345953001</v>
      </c>
      <c r="K5888" s="122">
        <v>-1.2656988915511</v>
      </c>
      <c r="L5888" s="122">
        <v>-0.2310012065747</v>
      </c>
      <c r="M5888" s="122">
        <v>-0.2309799197522</v>
      </c>
      <c r="N5888" s="122">
        <v>-1.1600385879840001</v>
      </c>
      <c r="O5888" s="122">
        <v>-1.3371159063117</v>
      </c>
      <c r="P5888" s="122">
        <v>-1.4464470820927999</v>
      </c>
      <c r="Q5888" s="122">
        <v>-2.1821795254866001</v>
      </c>
      <c r="R5888" s="122">
        <v>-3.3509980835506998</v>
      </c>
      <c r="S5888" s="122">
        <v>-3.4355017559391001</v>
      </c>
      <c r="T5888" s="122">
        <v>-2.9253224049024</v>
      </c>
      <c r="U5888" s="122">
        <v>-3.044355512748</v>
      </c>
      <c r="V5888" s="122">
        <v>-2.9673820489571998</v>
      </c>
      <c r="W5888" s="122">
        <v>-2.7745840571576998</v>
      </c>
      <c r="X5888" s="122">
        <v>-2.7841133532592002</v>
      </c>
      <c r="Y5888" s="122">
        <v>-2.7008298599964</v>
      </c>
      <c r="Z5888" s="122">
        <v>-2.4488360788083998</v>
      </c>
      <c r="AA5888" s="122">
        <v>-2.6166894462449002</v>
      </c>
      <c r="AB5888" s="122">
        <v>-2.5646737186153001</v>
      </c>
      <c r="AC5888" s="122">
        <v>-1.9838707081202001</v>
      </c>
      <c r="AD5888" s="122">
        <v>-1.346933695907</v>
      </c>
      <c r="AE5888" s="122">
        <v>-1.3327353011092</v>
      </c>
      <c r="AF5888" s="122">
        <v>-2.0928785848164</v>
      </c>
      <c r="AG5888" s="122">
        <v>-2.2047634580232001</v>
      </c>
      <c r="AH5888" s="122">
        <v>-2.1843819223780998</v>
      </c>
      <c r="AI5888" s="122">
        <v>-2.1696556110278</v>
      </c>
      <c r="AJ5888" s="122">
        <v>-2.2100040844256998</v>
      </c>
      <c r="AK5888" s="122">
        <v>-2.1726123945832998</v>
      </c>
      <c r="AL5888" s="122">
        <v>0</v>
      </c>
    </row>
    <row r="5889" spans="1:38" hidden="1" x14ac:dyDescent="0.25">
      <c r="A5889" s="122" t="s">
        <v>2258</v>
      </c>
      <c r="B5889" s="122">
        <v>1</v>
      </c>
      <c r="C5889" s="122" t="s">
        <v>2259</v>
      </c>
      <c r="D5889" s="122" t="s">
        <v>2110</v>
      </c>
      <c r="E5889" s="122">
        <v>106</v>
      </c>
      <c r="F5889" s="122">
        <v>-33.2079594332779</v>
      </c>
      <c r="G5889" s="122">
        <v>-32.980773880699999</v>
      </c>
      <c r="H5889" s="122">
        <v>-32.418536218902503</v>
      </c>
      <c r="I5889" s="122">
        <v>-32.767653884943002</v>
      </c>
      <c r="J5889" s="122">
        <v>-32.248266846730097</v>
      </c>
      <c r="K5889" s="122">
        <v>-32.286563484893001</v>
      </c>
      <c r="L5889" s="122">
        <v>-31.861564123829499</v>
      </c>
      <c r="M5889" s="122">
        <v>-32.099577397636502</v>
      </c>
      <c r="N5889" s="122">
        <v>-32.478261939095297</v>
      </c>
      <c r="O5889" s="122">
        <v>-32.598465867111798</v>
      </c>
      <c r="P5889" s="122">
        <v>-31.8390837584423</v>
      </c>
      <c r="Q5889" s="122">
        <v>-32.319564868209604</v>
      </c>
      <c r="R5889" s="122">
        <v>-32.221328006145001</v>
      </c>
      <c r="S5889" s="122">
        <v>-31.941210211000701</v>
      </c>
      <c r="T5889" s="122">
        <v>-31.672679032021001</v>
      </c>
      <c r="U5889" s="122">
        <v>-31.6981037769085</v>
      </c>
      <c r="V5889" s="122">
        <v>-30.9371365201537</v>
      </c>
      <c r="W5889" s="122">
        <v>-31.339436304481801</v>
      </c>
      <c r="X5889" s="122">
        <v>-30.576956733546599</v>
      </c>
      <c r="Y5889" s="122">
        <v>-30.655755901441399</v>
      </c>
      <c r="Z5889" s="122">
        <v>-30.3031555141323</v>
      </c>
      <c r="AA5889" s="122">
        <v>-30.2021192472852</v>
      </c>
      <c r="AB5889" s="122">
        <v>-30.030555091194401</v>
      </c>
      <c r="AC5889" s="122">
        <v>-29.709003800170599</v>
      </c>
      <c r="AD5889" s="122">
        <v>-29.636544693050201</v>
      </c>
      <c r="AE5889" s="122">
        <v>-29.5854656607499</v>
      </c>
      <c r="AF5889" s="122">
        <v>-29.3015416175284</v>
      </c>
      <c r="AG5889" s="122">
        <v>-29.140782550389002</v>
      </c>
      <c r="AH5889" s="122">
        <v>-28.7807526235616</v>
      </c>
      <c r="AI5889" s="122">
        <v>-28.429892698721101</v>
      </c>
      <c r="AJ5889" s="122">
        <v>-28.500819465577798</v>
      </c>
      <c r="AK5889" s="122">
        <v>-28.157368772670601</v>
      </c>
      <c r="AL5889" s="122">
        <v>0</v>
      </c>
    </row>
    <row r="5890" spans="1:38" hidden="1" x14ac:dyDescent="0.25">
      <c r="A5890" s="122" t="s">
        <v>2258</v>
      </c>
      <c r="B5890" s="122">
        <v>1</v>
      </c>
      <c r="C5890" s="122" t="s">
        <v>2259</v>
      </c>
      <c r="D5890" s="122" t="s">
        <v>2164</v>
      </c>
      <c r="E5890" s="122">
        <v>106</v>
      </c>
      <c r="F5890" s="122">
        <v>-102.9024598799996</v>
      </c>
      <c r="G5890" s="122">
        <v>-101.64537320666651</v>
      </c>
      <c r="H5890" s="122">
        <v>-97.270875313333804</v>
      </c>
      <c r="I5890" s="122">
        <v>-97.541324503333698</v>
      </c>
      <c r="J5890" s="122">
        <v>-91.911620643332895</v>
      </c>
      <c r="K5890" s="122">
        <v>-84.012554339999994</v>
      </c>
      <c r="L5890" s="122">
        <v>-87.479695233332905</v>
      </c>
      <c r="M5890" s="122">
        <v>-82.448046633334201</v>
      </c>
      <c r="N5890" s="122">
        <v>-79.557449399999896</v>
      </c>
      <c r="O5890" s="122">
        <v>-78.097488699999801</v>
      </c>
      <c r="P5890" s="122">
        <v>-56.994210166667102</v>
      </c>
      <c r="Q5890" s="122">
        <v>-60.4491755999993</v>
      </c>
      <c r="R5890" s="122">
        <v>-55.172306933333701</v>
      </c>
      <c r="S5890" s="122">
        <v>-64.973740333333694</v>
      </c>
      <c r="T5890" s="122">
        <v>-66.034578133332701</v>
      </c>
      <c r="U5890" s="122">
        <v>-66.474980366667097</v>
      </c>
      <c r="V5890" s="122">
        <v>-60.668978700000203</v>
      </c>
      <c r="W5890" s="122">
        <v>-36.612417233333296</v>
      </c>
      <c r="X5890" s="122">
        <v>-15.146661566666801</v>
      </c>
      <c r="Y5890" s="122">
        <v>-21.765444800000498</v>
      </c>
      <c r="Z5890" s="122">
        <v>-30.528566566666701</v>
      </c>
      <c r="AA5890" s="122">
        <v>-32.946066266666399</v>
      </c>
      <c r="AB5890" s="122">
        <v>-39.048169233333198</v>
      </c>
      <c r="AC5890" s="122">
        <v>-45.882244833333502</v>
      </c>
      <c r="AD5890" s="122">
        <v>-49.902375233333103</v>
      </c>
      <c r="AE5890" s="122">
        <v>-56.302087233333197</v>
      </c>
      <c r="AF5890" s="122">
        <v>-60.489012142865398</v>
      </c>
      <c r="AG5890" s="122">
        <v>-65.682921718654896</v>
      </c>
      <c r="AH5890" s="122">
        <v>-59.4439091302877</v>
      </c>
      <c r="AI5890" s="122">
        <v>-55.095271906105602</v>
      </c>
      <c r="AJ5890" s="122">
        <v>-62.171791915279002</v>
      </c>
      <c r="AK5890" s="122">
        <v>-68.474848128322094</v>
      </c>
      <c r="AL5890" s="122">
        <v>0</v>
      </c>
    </row>
    <row r="5891" spans="1:38" hidden="1" x14ac:dyDescent="0.25">
      <c r="A5891" s="122" t="s">
        <v>2258</v>
      </c>
      <c r="B5891" s="122">
        <v>1</v>
      </c>
      <c r="C5891" s="122" t="s">
        <v>2259</v>
      </c>
      <c r="D5891" s="122" t="s">
        <v>2111</v>
      </c>
      <c r="E5891" s="122">
        <v>106</v>
      </c>
      <c r="F5891" s="122">
        <v>-14.735572858240101</v>
      </c>
      <c r="G5891" s="122">
        <v>-14.5539004703652</v>
      </c>
      <c r="H5891" s="122">
        <v>-13.730109609618999</v>
      </c>
      <c r="I5891" s="122">
        <v>-13.504124122216499</v>
      </c>
      <c r="J5891" s="122">
        <v>-13.6648870002998</v>
      </c>
      <c r="K5891" s="122">
        <v>-12.816149326992701</v>
      </c>
      <c r="L5891" s="122">
        <v>-13.719261853767801</v>
      </c>
      <c r="M5891" s="122">
        <v>-13.086433786441599</v>
      </c>
      <c r="N5891" s="122">
        <v>-12.5772037518808</v>
      </c>
      <c r="O5891" s="122">
        <v>-13.631836355503101</v>
      </c>
      <c r="P5891" s="122">
        <v>-12.1569784554452</v>
      </c>
      <c r="Q5891" s="122">
        <v>-13.2446375569232</v>
      </c>
      <c r="R5891" s="122">
        <v>-13.3679621347289</v>
      </c>
      <c r="S5891" s="122">
        <v>-12.211929417499</v>
      </c>
      <c r="T5891" s="122">
        <v>-12.6996168943306</v>
      </c>
      <c r="U5891" s="122">
        <v>-12.6249368406485</v>
      </c>
      <c r="V5891" s="122">
        <v>-11.8974764737833</v>
      </c>
      <c r="W5891" s="122">
        <v>-13.9630067043963</v>
      </c>
      <c r="X5891" s="122">
        <v>-12.3357046259549</v>
      </c>
      <c r="Y5891" s="122">
        <v>-13.087891324865801</v>
      </c>
      <c r="Z5891" s="122">
        <v>-12.462413018782</v>
      </c>
      <c r="AA5891" s="122">
        <v>-13.597229710750099</v>
      </c>
      <c r="AB5891" s="122">
        <v>-12.321058246659801</v>
      </c>
      <c r="AC5891" s="122">
        <v>-10.9089023475515</v>
      </c>
      <c r="AD5891" s="122">
        <v>-11.807468899039099</v>
      </c>
      <c r="AE5891" s="122">
        <v>-11.908569394796199</v>
      </c>
      <c r="AF5891" s="122">
        <v>-11.499050229628001</v>
      </c>
      <c r="AG5891" s="122">
        <v>-11.512699962242101</v>
      </c>
      <c r="AH5891" s="122">
        <v>-11.0929133277573</v>
      </c>
      <c r="AI5891" s="122">
        <v>-10.814084130413001</v>
      </c>
      <c r="AJ5891" s="122">
        <v>-11.095011342114001</v>
      </c>
      <c r="AK5891" s="122">
        <v>-10.758491722018601</v>
      </c>
      <c r="AL5891" s="122">
        <v>0</v>
      </c>
    </row>
    <row r="5892" spans="1:38" hidden="1" x14ac:dyDescent="0.25">
      <c r="A5892" s="122" t="s">
        <v>2258</v>
      </c>
      <c r="B5892" s="122">
        <v>1</v>
      </c>
      <c r="C5892" s="122" t="s">
        <v>2259</v>
      </c>
      <c r="D5892" s="122" t="s">
        <v>2112</v>
      </c>
      <c r="E5892" s="122">
        <v>106</v>
      </c>
      <c r="F5892" s="122">
        <v>-24.132019172767599</v>
      </c>
      <c r="G5892" s="122">
        <v>-22.705196202898701</v>
      </c>
      <c r="H5892" s="122">
        <v>-21.907859258802699</v>
      </c>
      <c r="I5892" s="122">
        <v>-22.390483697367099</v>
      </c>
      <c r="J5892" s="122">
        <v>-22.03363508456</v>
      </c>
      <c r="K5892" s="122">
        <v>-20.779342384004899</v>
      </c>
      <c r="L5892" s="122">
        <v>-20.720852020178999</v>
      </c>
      <c r="M5892" s="122">
        <v>-20.7411844676313</v>
      </c>
      <c r="N5892" s="122">
        <v>-21.237773174617999</v>
      </c>
      <c r="O5892" s="122">
        <v>-19.267788989193701</v>
      </c>
      <c r="P5892" s="122">
        <v>-19.986476713629798</v>
      </c>
      <c r="Q5892" s="122">
        <v>-18.954327308515499</v>
      </c>
      <c r="R5892" s="122">
        <v>-17.927185530533698</v>
      </c>
      <c r="S5892" s="122">
        <v>-18.4363872559735</v>
      </c>
      <c r="T5892" s="122">
        <v>-17.361233680635401</v>
      </c>
      <c r="U5892" s="122">
        <v>-16.3833657421123</v>
      </c>
      <c r="V5892" s="122">
        <v>-17.308194023132799</v>
      </c>
      <c r="W5892" s="122">
        <v>-14.003904363687999</v>
      </c>
      <c r="X5892" s="122">
        <v>-14.915414924297901</v>
      </c>
      <c r="Y5892" s="122">
        <v>-14.150798894957701</v>
      </c>
      <c r="Z5892" s="122">
        <v>-13.612548464386901</v>
      </c>
      <c r="AA5892" s="122">
        <v>-13.7839158238019</v>
      </c>
      <c r="AB5892" s="122">
        <v>-11.5753596957722</v>
      </c>
      <c r="AC5892" s="122">
        <v>-11.178235513035499</v>
      </c>
      <c r="AD5892" s="122">
        <v>-9.8361640376166992</v>
      </c>
      <c r="AE5892" s="122">
        <v>-8.9672002054076998</v>
      </c>
      <c r="AF5892" s="122">
        <v>-8.7846849012621995</v>
      </c>
      <c r="AG5892" s="122">
        <v>-8.2077450865835004</v>
      </c>
      <c r="AH5892" s="122">
        <v>-7.7073969251910004</v>
      </c>
      <c r="AI5892" s="122">
        <v>-7.3083800250438999</v>
      </c>
      <c r="AJ5892" s="122">
        <v>-6.7459886070698998</v>
      </c>
      <c r="AK5892" s="122">
        <v>-6.4331494100446003</v>
      </c>
      <c r="AL5892" s="122">
        <v>0</v>
      </c>
    </row>
    <row r="5893" spans="1:38" hidden="1" x14ac:dyDescent="0.25">
      <c r="A5893" s="122" t="s">
        <v>2258</v>
      </c>
      <c r="B5893" s="122">
        <v>1</v>
      </c>
      <c r="C5893" s="122" t="s">
        <v>2259</v>
      </c>
      <c r="D5893" s="122" t="s">
        <v>2113</v>
      </c>
      <c r="E5893" s="122">
        <v>106</v>
      </c>
      <c r="F5893" s="122">
        <v>-36.163575198405702</v>
      </c>
      <c r="G5893" s="122">
        <v>-37.152207872908903</v>
      </c>
      <c r="H5893" s="122">
        <v>-36.019049341131499</v>
      </c>
      <c r="I5893" s="122">
        <v>-35.982685379834003</v>
      </c>
      <c r="J5893" s="122">
        <v>-36.6387652916614</v>
      </c>
      <c r="K5893" s="122">
        <v>-36.828570119012497</v>
      </c>
      <c r="L5893" s="122">
        <v>-37.381302332116803</v>
      </c>
      <c r="M5893" s="122">
        <v>-37.810028610567301</v>
      </c>
      <c r="N5893" s="122">
        <v>-37.956219422173099</v>
      </c>
      <c r="O5893" s="122">
        <v>-38.629126926420803</v>
      </c>
      <c r="P5893" s="122">
        <v>-38.994261432854401</v>
      </c>
      <c r="Q5893" s="122">
        <v>-39.538362421580402</v>
      </c>
      <c r="R5893" s="122">
        <v>-39.555706076241798</v>
      </c>
      <c r="S5893" s="122">
        <v>-40.107025518441098</v>
      </c>
      <c r="T5893" s="122">
        <v>-40.157414489282402</v>
      </c>
      <c r="U5893" s="122">
        <v>-40.5769374092432</v>
      </c>
      <c r="V5893" s="122">
        <v>-41.195254659196898</v>
      </c>
      <c r="W5893" s="122">
        <v>-41.117102377931303</v>
      </c>
      <c r="X5893" s="122">
        <v>-41.531795643382097</v>
      </c>
      <c r="Y5893" s="122">
        <v>-41.964553440441797</v>
      </c>
      <c r="Z5893" s="122">
        <v>-42.080064663628796</v>
      </c>
      <c r="AA5893" s="122">
        <v>-41.625412440741698</v>
      </c>
      <c r="AB5893" s="122">
        <v>-42.314173910997297</v>
      </c>
      <c r="AC5893" s="122">
        <v>-42.4685250152084</v>
      </c>
      <c r="AD5893" s="122">
        <v>-42.141405939666498</v>
      </c>
      <c r="AE5893" s="122">
        <v>-42.079265464766202</v>
      </c>
      <c r="AF5893" s="122">
        <v>-40.493227962278297</v>
      </c>
      <c r="AG5893" s="122">
        <v>-40.035106280121902</v>
      </c>
      <c r="AH5893" s="122">
        <v>-39.611341157716701</v>
      </c>
      <c r="AI5893" s="122">
        <v>-39.143331757171701</v>
      </c>
      <c r="AJ5893" s="122">
        <v>-38.856272406470403</v>
      </c>
      <c r="AK5893" s="122">
        <v>-38.416499941027098</v>
      </c>
      <c r="AL5893" s="122">
        <v>0</v>
      </c>
    </row>
    <row r="5894" spans="1:38" hidden="1" x14ac:dyDescent="0.25">
      <c r="A5894" s="122" t="s">
        <v>2258</v>
      </c>
      <c r="B5894" s="122">
        <v>1</v>
      </c>
      <c r="C5894" s="122" t="s">
        <v>2259</v>
      </c>
      <c r="D5894" s="122" t="s">
        <v>2114</v>
      </c>
      <c r="E5894" s="122">
        <v>106</v>
      </c>
      <c r="F5894" s="122">
        <v>-32.226296077756302</v>
      </c>
      <c r="G5894" s="122">
        <v>-32.255900164092502</v>
      </c>
      <c r="H5894" s="122">
        <v>-31.337293153407298</v>
      </c>
      <c r="I5894" s="122">
        <v>-31.4394949455899</v>
      </c>
      <c r="J5894" s="122">
        <v>-31.081490855211101</v>
      </c>
      <c r="K5894" s="122">
        <v>-31.441544846460101</v>
      </c>
      <c r="L5894" s="122">
        <v>-31.232392371242899</v>
      </c>
      <c r="M5894" s="122">
        <v>-30.933421131229601</v>
      </c>
      <c r="N5894" s="122">
        <v>-30.544554136402201</v>
      </c>
      <c r="O5894" s="122">
        <v>-30.880242044837502</v>
      </c>
      <c r="P5894" s="122">
        <v>-30.328082008188701</v>
      </c>
      <c r="Q5894" s="122">
        <v>-31.055927584744801</v>
      </c>
      <c r="R5894" s="122">
        <v>-31.168805020087898</v>
      </c>
      <c r="S5894" s="122">
        <v>-30.0473215465001</v>
      </c>
      <c r="T5894" s="122">
        <v>-29.774035143415901</v>
      </c>
      <c r="U5894" s="122">
        <v>-30.087881519263401</v>
      </c>
      <c r="V5894" s="122">
        <v>-29.227983641899801</v>
      </c>
      <c r="W5894" s="122">
        <v>-29.638740170621201</v>
      </c>
      <c r="X5894" s="122">
        <v>-29.067177105819699</v>
      </c>
      <c r="Y5894" s="122">
        <v>-28.891376796292501</v>
      </c>
      <c r="Z5894" s="122">
        <v>-28.509021863661999</v>
      </c>
      <c r="AA5894" s="122">
        <v>-28.1583668232844</v>
      </c>
      <c r="AB5894" s="122">
        <v>-27.784395574598399</v>
      </c>
      <c r="AC5894" s="122">
        <v>-27.460911028840801</v>
      </c>
      <c r="AD5894" s="122">
        <v>-27.4668024014371</v>
      </c>
      <c r="AE5894" s="122">
        <v>-27.211293236026901</v>
      </c>
      <c r="AF5894" s="122">
        <v>-26.817397994494101</v>
      </c>
      <c r="AG5894" s="122">
        <v>-26.6606327048287</v>
      </c>
      <c r="AH5894" s="122">
        <v>-26.210954557684701</v>
      </c>
      <c r="AI5894" s="122">
        <v>-25.817517820123001</v>
      </c>
      <c r="AJ5894" s="122">
        <v>-25.897175151064801</v>
      </c>
      <c r="AK5894" s="122">
        <v>-25.504222926177299</v>
      </c>
      <c r="AL5894" s="122">
        <v>0</v>
      </c>
    </row>
    <row r="5895" spans="1:38" hidden="1" x14ac:dyDescent="0.25">
      <c r="A5895" s="122" t="s">
        <v>2258</v>
      </c>
      <c r="B5895" s="122">
        <v>1</v>
      </c>
      <c r="C5895" s="122" t="s">
        <v>2259</v>
      </c>
      <c r="D5895" s="122" t="s">
        <v>2136</v>
      </c>
      <c r="E5895" s="122">
        <v>106</v>
      </c>
      <c r="F5895" s="122">
        <v>0</v>
      </c>
      <c r="G5895" s="122">
        <v>0</v>
      </c>
      <c r="H5895" s="122">
        <v>0</v>
      </c>
      <c r="I5895" s="122">
        <v>0</v>
      </c>
      <c r="J5895" s="122">
        <v>0</v>
      </c>
      <c r="K5895" s="122">
        <v>0</v>
      </c>
      <c r="L5895" s="122">
        <v>0</v>
      </c>
      <c r="M5895" s="122">
        <v>0</v>
      </c>
      <c r="N5895" s="122">
        <v>0</v>
      </c>
      <c r="O5895" s="122">
        <v>0</v>
      </c>
      <c r="P5895" s="122">
        <v>0</v>
      </c>
      <c r="Q5895" s="122">
        <v>0</v>
      </c>
      <c r="R5895" s="122">
        <v>0</v>
      </c>
      <c r="S5895" s="122">
        <v>0</v>
      </c>
      <c r="T5895" s="122">
        <v>0</v>
      </c>
      <c r="U5895" s="122">
        <v>0</v>
      </c>
      <c r="V5895" s="122">
        <v>0</v>
      </c>
      <c r="W5895" s="122">
        <v>0</v>
      </c>
      <c r="X5895" s="122">
        <v>0</v>
      </c>
      <c r="Y5895" s="122">
        <v>0</v>
      </c>
      <c r="Z5895" s="122">
        <v>0</v>
      </c>
      <c r="AA5895" s="122">
        <v>0</v>
      </c>
      <c r="AB5895" s="122">
        <v>0</v>
      </c>
      <c r="AC5895" s="122">
        <v>0</v>
      </c>
      <c r="AD5895" s="122">
        <v>0</v>
      </c>
      <c r="AE5895" s="122">
        <v>0</v>
      </c>
      <c r="AF5895" s="122">
        <v>0</v>
      </c>
      <c r="AG5895" s="122">
        <v>0</v>
      </c>
      <c r="AH5895" s="122">
        <v>0</v>
      </c>
      <c r="AI5895" s="122">
        <v>0</v>
      </c>
      <c r="AJ5895" s="122">
        <v>0</v>
      </c>
      <c r="AK5895" s="122">
        <v>0</v>
      </c>
      <c r="AL5895" s="122">
        <v>0</v>
      </c>
    </row>
    <row r="5896" spans="1:38" hidden="1" x14ac:dyDescent="0.25">
      <c r="A5896" s="122" t="s">
        <v>2258</v>
      </c>
      <c r="B5896" s="122">
        <v>1</v>
      </c>
      <c r="C5896" s="122" t="s">
        <v>2259</v>
      </c>
      <c r="D5896" s="122" t="s">
        <v>2115</v>
      </c>
      <c r="E5896" s="122">
        <v>106</v>
      </c>
      <c r="F5896" s="122">
        <v>-0.67297605296929996</v>
      </c>
      <c r="G5896" s="122">
        <v>-0.65676776475660004</v>
      </c>
      <c r="H5896" s="122">
        <v>-0.65785950715370001</v>
      </c>
      <c r="I5896" s="122">
        <v>-0.6492532499757</v>
      </c>
      <c r="J5896" s="122">
        <v>-0.65486997472800001</v>
      </c>
      <c r="K5896" s="122">
        <v>-0.66200618182430004</v>
      </c>
      <c r="L5896" s="122">
        <v>-0.6501737542046</v>
      </c>
      <c r="M5896" s="122">
        <v>-0.65084385923129995</v>
      </c>
      <c r="N5896" s="122">
        <v>-0.63212896700090004</v>
      </c>
      <c r="O5896" s="122">
        <v>-0.646682904585</v>
      </c>
      <c r="P5896" s="122">
        <v>-0.64890401454019997</v>
      </c>
      <c r="Q5896" s="122">
        <v>-0.64499690183710001</v>
      </c>
      <c r="R5896" s="122">
        <v>-0.65352443063160004</v>
      </c>
      <c r="S5896" s="122">
        <v>-0.66306184379209998</v>
      </c>
      <c r="T5896" s="122">
        <v>-0.66014811400990003</v>
      </c>
      <c r="U5896" s="122">
        <v>-0.66908202385280002</v>
      </c>
      <c r="V5896" s="122">
        <v>-0.67358395412509997</v>
      </c>
      <c r="W5896" s="122">
        <v>-0.68644154822439996</v>
      </c>
      <c r="X5896" s="122">
        <v>-0.69159358429710005</v>
      </c>
      <c r="Y5896" s="122">
        <v>-0.68795706531849998</v>
      </c>
      <c r="Z5896" s="122">
        <v>-0.71650945719970005</v>
      </c>
      <c r="AA5896" s="122">
        <v>-0.6993401198543</v>
      </c>
      <c r="AB5896" s="122">
        <v>-0.70028827925860004</v>
      </c>
      <c r="AC5896" s="122">
        <v>-0.66463061015299996</v>
      </c>
      <c r="AD5896" s="122">
        <v>-0.6650558483547</v>
      </c>
      <c r="AE5896" s="122">
        <v>-0.65840958313319997</v>
      </c>
      <c r="AF5896" s="122">
        <v>-0.64679760782270002</v>
      </c>
      <c r="AG5896" s="122">
        <v>-0.6373239296662</v>
      </c>
      <c r="AH5896" s="122">
        <v>-0.62503636428080001</v>
      </c>
      <c r="AI5896" s="122">
        <v>-0.63236525569739999</v>
      </c>
      <c r="AJ5896" s="122">
        <v>-0.6434872393437</v>
      </c>
      <c r="AK5896" s="122">
        <v>-0.64497624453409996</v>
      </c>
      <c r="AL5896" s="122">
        <v>0</v>
      </c>
    </row>
    <row r="5897" spans="1:38" hidden="1" x14ac:dyDescent="0.25">
      <c r="A5897" s="122" t="s">
        <v>2258</v>
      </c>
      <c r="B5897" s="122">
        <v>1</v>
      </c>
      <c r="C5897" s="122" t="s">
        <v>2259</v>
      </c>
      <c r="D5897" s="122" t="s">
        <v>2116</v>
      </c>
      <c r="E5897" s="122">
        <v>106</v>
      </c>
      <c r="F5897" s="122">
        <v>-21.364024469105502</v>
      </c>
      <c r="G5897" s="122">
        <v>-20.983636119274902</v>
      </c>
      <c r="H5897" s="122">
        <v>-21.290620410805001</v>
      </c>
      <c r="I5897" s="122">
        <v>-21.4632215351293</v>
      </c>
      <c r="J5897" s="122">
        <v>-21.149641439607301</v>
      </c>
      <c r="K5897" s="122">
        <v>-21.455782375210699</v>
      </c>
      <c r="L5897" s="122">
        <v>-21.629323118804901</v>
      </c>
      <c r="M5897" s="122">
        <v>-21.845223242462701</v>
      </c>
      <c r="N5897" s="122">
        <v>-22.169666367718001</v>
      </c>
      <c r="O5897" s="122">
        <v>-22.4473145527989</v>
      </c>
      <c r="P5897" s="122">
        <v>-22.632599408333999</v>
      </c>
      <c r="Q5897" s="122">
        <v>-23.188941229296599</v>
      </c>
      <c r="R5897" s="122">
        <v>-23.360794107764502</v>
      </c>
      <c r="S5897" s="122">
        <v>-22.543966230095101</v>
      </c>
      <c r="T5897" s="122">
        <v>-22.215685202960199</v>
      </c>
      <c r="U5897" s="122">
        <v>-21.543189483384101</v>
      </c>
      <c r="V5897" s="122">
        <v>-21.373568941905098</v>
      </c>
      <c r="W5897" s="122">
        <v>-20.8343228153532</v>
      </c>
      <c r="X5897" s="122">
        <v>-20.8530782921199</v>
      </c>
      <c r="Y5897" s="122">
        <v>-20.754590678559399</v>
      </c>
      <c r="Z5897" s="122">
        <v>-20.998859399834501</v>
      </c>
      <c r="AA5897" s="122">
        <v>-21.0733842579859</v>
      </c>
      <c r="AB5897" s="122">
        <v>-20.810694937825701</v>
      </c>
      <c r="AC5897" s="122">
        <v>-21.116008708408099</v>
      </c>
      <c r="AD5897" s="122">
        <v>-21.3983984850166</v>
      </c>
      <c r="AE5897" s="122">
        <v>-21.3241503697833</v>
      </c>
      <c r="AF5897" s="122">
        <v>-21.679419475849301</v>
      </c>
      <c r="AG5897" s="122">
        <v>-21.899024489123601</v>
      </c>
      <c r="AH5897" s="122">
        <v>-21.329546206793399</v>
      </c>
      <c r="AI5897" s="122">
        <v>-20.7852859472878</v>
      </c>
      <c r="AJ5897" s="122">
        <v>-20.919399200597301</v>
      </c>
      <c r="AK5897" s="122">
        <v>-20.445995703950398</v>
      </c>
      <c r="AL5897" s="122">
        <v>0</v>
      </c>
    </row>
    <row r="5898" spans="1:38" hidden="1" x14ac:dyDescent="0.25">
      <c r="A5898" s="122" t="s">
        <v>2258</v>
      </c>
      <c r="B5898" s="122">
        <v>1</v>
      </c>
      <c r="C5898" s="122" t="s">
        <v>2259</v>
      </c>
      <c r="D5898" s="122" t="s">
        <v>2117</v>
      </c>
      <c r="E5898" s="122">
        <v>106</v>
      </c>
      <c r="F5898" s="122">
        <v>-1.9889826844978</v>
      </c>
      <c r="G5898" s="122">
        <v>-2.9634181918356002</v>
      </c>
      <c r="H5898" s="122">
        <v>-2.3437371068336001</v>
      </c>
      <c r="I5898" s="122">
        <v>-1.6477857730640999</v>
      </c>
      <c r="J5898" s="122">
        <v>-3.683219143284</v>
      </c>
      <c r="K5898" s="122">
        <v>-1.6450652087038</v>
      </c>
      <c r="L5898" s="122">
        <v>-3.2874479695986998</v>
      </c>
      <c r="M5898" s="122">
        <v>-1.2705622966476999</v>
      </c>
      <c r="N5898" s="122">
        <v>-2.4960047882426002</v>
      </c>
      <c r="O5898" s="122">
        <v>-1.6369633736139</v>
      </c>
      <c r="P5898" s="122">
        <v>-4.7953401303892003</v>
      </c>
      <c r="Q5898" s="122">
        <v>-2.6917869197352999</v>
      </c>
      <c r="R5898" s="122">
        <v>-3.2446749974663001</v>
      </c>
      <c r="S5898" s="122">
        <v>-1.6502063877490001</v>
      </c>
      <c r="T5898" s="122">
        <v>-2.0502370811909998</v>
      </c>
      <c r="U5898" s="122">
        <v>-1.3323998322738</v>
      </c>
      <c r="V5898" s="122">
        <v>-2.7806827398760001</v>
      </c>
      <c r="W5898" s="122">
        <v>-7.2271904367399997E-2</v>
      </c>
      <c r="X5898" s="122">
        <v>-2.0035816920004001</v>
      </c>
      <c r="Y5898" s="122">
        <v>-0.62496997764759998</v>
      </c>
      <c r="Z5898" s="122">
        <v>-0.53682600097059996</v>
      </c>
      <c r="AA5898" s="122">
        <v>-1.5396958765752</v>
      </c>
      <c r="AB5898" s="122">
        <v>-4.5584285344774997</v>
      </c>
      <c r="AC5898" s="122">
        <v>-2.8084157370879002</v>
      </c>
      <c r="AD5898" s="122">
        <v>-1.6964392291815</v>
      </c>
      <c r="AE5898" s="122">
        <v>-2.3584435795038998</v>
      </c>
      <c r="AF5898" s="122">
        <v>-3.2347318687377999</v>
      </c>
      <c r="AG5898" s="122">
        <v>-3.2739482797870001</v>
      </c>
      <c r="AH5898" s="122">
        <v>-2.8414704715179</v>
      </c>
      <c r="AI5898" s="122">
        <v>-2.6262914269165001</v>
      </c>
      <c r="AJ5898" s="122">
        <v>-3.3572572450273999</v>
      </c>
      <c r="AK5898" s="122">
        <v>-2.9459240104563</v>
      </c>
      <c r="AL5898" s="122">
        <v>0</v>
      </c>
    </row>
    <row r="5899" spans="1:38" hidden="1" x14ac:dyDescent="0.25">
      <c r="A5899" s="122" t="s">
        <v>2258</v>
      </c>
      <c r="B5899" s="122">
        <v>1</v>
      </c>
      <c r="C5899" s="122" t="s">
        <v>2259</v>
      </c>
      <c r="D5899" s="122" t="s">
        <v>2118</v>
      </c>
      <c r="E5899" s="122">
        <v>106</v>
      </c>
      <c r="F5899" s="122">
        <v>-41.892128384625998</v>
      </c>
      <c r="G5899" s="122">
        <v>-41.347285869214602</v>
      </c>
      <c r="H5899" s="122">
        <v>-40.924943348040898</v>
      </c>
      <c r="I5899" s="122">
        <v>-41.124682887893101</v>
      </c>
      <c r="J5899" s="122">
        <v>-40.5690302158213</v>
      </c>
      <c r="K5899" s="122">
        <v>-40.316920176629097</v>
      </c>
      <c r="L5899" s="122">
        <v>-40.307350109482201</v>
      </c>
      <c r="M5899" s="122">
        <v>-39.678684803538196</v>
      </c>
      <c r="N5899" s="122">
        <v>-39.389864397853302</v>
      </c>
      <c r="O5899" s="122">
        <v>-38.919748385341997</v>
      </c>
      <c r="P5899" s="122">
        <v>-37.991768647129803</v>
      </c>
      <c r="Q5899" s="122">
        <v>-37.653222076684003</v>
      </c>
      <c r="R5899" s="122">
        <v>-37.4870918057522</v>
      </c>
      <c r="S5899" s="122">
        <v>-36.9427877002164</v>
      </c>
      <c r="T5899" s="122">
        <v>-36.992606028283397</v>
      </c>
      <c r="U5899" s="122">
        <v>-36.738977586022003</v>
      </c>
      <c r="V5899" s="122">
        <v>-36.733944833214601</v>
      </c>
      <c r="W5899" s="122">
        <v>-36.692497602421199</v>
      </c>
      <c r="X5899" s="122">
        <v>-35.501760276197302</v>
      </c>
      <c r="Y5899" s="122">
        <v>-35.022338975234398</v>
      </c>
      <c r="Z5899" s="122">
        <v>-35.448707642111401</v>
      </c>
      <c r="AA5899" s="122">
        <v>-35.099681204052899</v>
      </c>
      <c r="AB5899" s="122">
        <v>-34.537345832508997</v>
      </c>
      <c r="AC5899" s="122">
        <v>-33.888267709611704</v>
      </c>
      <c r="AD5899" s="122">
        <v>-34.4296432187639</v>
      </c>
      <c r="AE5899" s="122">
        <v>-34.139056190150903</v>
      </c>
      <c r="AF5899" s="122">
        <v>-33.810889775693099</v>
      </c>
      <c r="AG5899" s="122">
        <v>-33.640999020971698</v>
      </c>
      <c r="AH5899" s="122">
        <v>-33.272720644987999</v>
      </c>
      <c r="AI5899" s="122">
        <v>-32.971211871748601</v>
      </c>
      <c r="AJ5899" s="122">
        <v>-33.008833801394402</v>
      </c>
      <c r="AK5899" s="122">
        <v>-32.715814615720198</v>
      </c>
      <c r="AL5899" s="122">
        <v>0</v>
      </c>
    </row>
    <row r="5900" spans="1:38" hidden="1" x14ac:dyDescent="0.25">
      <c r="A5900" s="122" t="s">
        <v>2258</v>
      </c>
      <c r="B5900" s="122">
        <v>1</v>
      </c>
      <c r="C5900" s="122" t="s">
        <v>2259</v>
      </c>
      <c r="D5900" s="122" t="s">
        <v>2119</v>
      </c>
      <c r="E5900" s="122">
        <v>106</v>
      </c>
      <c r="F5900" s="122">
        <v>-66.7673185891895</v>
      </c>
      <c r="G5900" s="122">
        <v>-63.869821206608499</v>
      </c>
      <c r="H5900" s="122">
        <v>-63.280294255329302</v>
      </c>
      <c r="I5900" s="122">
        <v>-66.147176012279203</v>
      </c>
      <c r="J5900" s="122">
        <v>-63.707692526687303</v>
      </c>
      <c r="K5900" s="122">
        <v>-60.5924276694873</v>
      </c>
      <c r="L5900" s="122">
        <v>-62.702353282184298</v>
      </c>
      <c r="M5900" s="122">
        <v>-58.975340795633301</v>
      </c>
      <c r="N5900" s="122">
        <v>-63.4857956365436</v>
      </c>
      <c r="O5900" s="122">
        <v>-57.658160884249497</v>
      </c>
      <c r="P5900" s="122">
        <v>-63.018956710240197</v>
      </c>
      <c r="Q5900" s="122">
        <v>-58.990428062926298</v>
      </c>
      <c r="R5900" s="122">
        <v>-57.349623759686096</v>
      </c>
      <c r="S5900" s="122">
        <v>-57.646947908962098</v>
      </c>
      <c r="T5900" s="122">
        <v>-56.234216694616798</v>
      </c>
      <c r="U5900" s="122">
        <v>-57.544556584797697</v>
      </c>
      <c r="V5900" s="122">
        <v>-59.154159844376501</v>
      </c>
      <c r="W5900" s="122">
        <v>-50.923649204756003</v>
      </c>
      <c r="X5900" s="122">
        <v>-56.5057790517751</v>
      </c>
      <c r="Y5900" s="122">
        <v>-52.348686122156799</v>
      </c>
      <c r="Z5900" s="122">
        <v>-49.061838234826801</v>
      </c>
      <c r="AA5900" s="122">
        <v>-54.723072757803102</v>
      </c>
      <c r="AB5900" s="122">
        <v>-43.954829646375998</v>
      </c>
      <c r="AC5900" s="122">
        <v>-47.063380847209402</v>
      </c>
      <c r="AD5900" s="122">
        <v>-44.292805359462498</v>
      </c>
      <c r="AE5900" s="122">
        <v>-43.036925622188797</v>
      </c>
      <c r="AF5900" s="122">
        <v>-44.832761400234801</v>
      </c>
      <c r="AG5900" s="122">
        <v>-44.233018229100502</v>
      </c>
      <c r="AH5900" s="122">
        <v>-43.592292185196797</v>
      </c>
      <c r="AI5900" s="122">
        <v>-42.076564992878602</v>
      </c>
      <c r="AJ5900" s="122">
        <v>-43.802652885756999</v>
      </c>
      <c r="AK5900" s="122">
        <v>-42.058977813512101</v>
      </c>
      <c r="AL5900" s="122">
        <v>0</v>
      </c>
    </row>
    <row r="5901" spans="1:38" hidden="1" x14ac:dyDescent="0.25">
      <c r="A5901" s="122" t="s">
        <v>2258</v>
      </c>
      <c r="B5901" s="122">
        <v>1</v>
      </c>
      <c r="C5901" s="122" t="s">
        <v>2259</v>
      </c>
      <c r="D5901" s="122" t="s">
        <v>2254</v>
      </c>
      <c r="E5901" s="122">
        <v>106</v>
      </c>
      <c r="F5901" s="122">
        <v>0</v>
      </c>
      <c r="G5901" s="122">
        <v>0</v>
      </c>
      <c r="H5901" s="122">
        <v>0</v>
      </c>
      <c r="I5901" s="122">
        <v>0</v>
      </c>
      <c r="J5901" s="122">
        <v>0</v>
      </c>
      <c r="K5901" s="122">
        <v>0</v>
      </c>
      <c r="L5901" s="122">
        <v>0</v>
      </c>
      <c r="M5901" s="122">
        <v>0</v>
      </c>
      <c r="N5901" s="122">
        <v>0</v>
      </c>
      <c r="O5901" s="122">
        <v>0</v>
      </c>
      <c r="P5901" s="122">
        <v>0</v>
      </c>
      <c r="Q5901" s="122">
        <v>0</v>
      </c>
      <c r="R5901" s="122">
        <v>0</v>
      </c>
      <c r="S5901" s="122">
        <v>0</v>
      </c>
      <c r="T5901" s="122">
        <v>0</v>
      </c>
      <c r="U5901" s="122">
        <v>0</v>
      </c>
      <c r="V5901" s="122">
        <v>0</v>
      </c>
      <c r="W5901" s="122">
        <v>0</v>
      </c>
      <c r="X5901" s="122">
        <v>0</v>
      </c>
      <c r="Y5901" s="122">
        <v>0</v>
      </c>
      <c r="Z5901" s="122">
        <v>0</v>
      </c>
      <c r="AA5901" s="122">
        <v>0</v>
      </c>
      <c r="AB5901" s="122">
        <v>0</v>
      </c>
      <c r="AC5901" s="122">
        <v>0</v>
      </c>
      <c r="AD5901" s="122">
        <v>0</v>
      </c>
      <c r="AE5901" s="122">
        <v>0</v>
      </c>
      <c r="AF5901" s="122">
        <v>0</v>
      </c>
      <c r="AG5901" s="122">
        <v>0</v>
      </c>
      <c r="AH5901" s="122">
        <v>0</v>
      </c>
      <c r="AI5901" s="122">
        <v>0</v>
      </c>
      <c r="AJ5901" s="122">
        <v>0</v>
      </c>
      <c r="AK5901" s="122">
        <v>0</v>
      </c>
      <c r="AL5901" s="122">
        <v>0</v>
      </c>
    </row>
    <row r="5902" spans="1:38" hidden="1" x14ac:dyDescent="0.25">
      <c r="A5902" s="122" t="s">
        <v>2258</v>
      </c>
      <c r="B5902" s="122">
        <v>1</v>
      </c>
      <c r="C5902" s="122" t="s">
        <v>2259</v>
      </c>
      <c r="D5902" s="122" t="s">
        <v>2137</v>
      </c>
      <c r="E5902" s="122">
        <v>106</v>
      </c>
      <c r="F5902" s="122">
        <v>0</v>
      </c>
      <c r="G5902" s="122">
        <v>0</v>
      </c>
      <c r="H5902" s="122">
        <v>0</v>
      </c>
      <c r="I5902" s="122">
        <v>0</v>
      </c>
      <c r="J5902" s="122">
        <v>0</v>
      </c>
      <c r="K5902" s="122">
        <v>0</v>
      </c>
      <c r="L5902" s="122">
        <v>0</v>
      </c>
      <c r="M5902" s="122">
        <v>0</v>
      </c>
      <c r="N5902" s="122">
        <v>0</v>
      </c>
      <c r="O5902" s="122">
        <v>0</v>
      </c>
      <c r="P5902" s="122">
        <v>0</v>
      </c>
      <c r="Q5902" s="122">
        <v>0</v>
      </c>
      <c r="R5902" s="122">
        <v>0</v>
      </c>
      <c r="S5902" s="122">
        <v>0</v>
      </c>
      <c r="T5902" s="122">
        <v>0</v>
      </c>
      <c r="U5902" s="122">
        <v>0</v>
      </c>
      <c r="V5902" s="122">
        <v>0</v>
      </c>
      <c r="W5902" s="122">
        <v>0</v>
      </c>
      <c r="X5902" s="122">
        <v>0</v>
      </c>
      <c r="Y5902" s="122">
        <v>0</v>
      </c>
      <c r="Z5902" s="122">
        <v>0</v>
      </c>
      <c r="AA5902" s="122">
        <v>0</v>
      </c>
      <c r="AB5902" s="122">
        <v>0</v>
      </c>
      <c r="AC5902" s="122">
        <v>0</v>
      </c>
      <c r="AD5902" s="122">
        <v>0</v>
      </c>
      <c r="AE5902" s="122">
        <v>0</v>
      </c>
      <c r="AF5902" s="122">
        <v>0</v>
      </c>
      <c r="AG5902" s="122">
        <v>0</v>
      </c>
      <c r="AH5902" s="122">
        <v>0</v>
      </c>
      <c r="AI5902" s="122">
        <v>0</v>
      </c>
      <c r="AJ5902" s="122">
        <v>0</v>
      </c>
      <c r="AK5902" s="122">
        <v>0</v>
      </c>
      <c r="AL5902" s="122">
        <v>0</v>
      </c>
    </row>
    <row r="5903" spans="1:38" hidden="1" x14ac:dyDescent="0.25">
      <c r="A5903" s="122" t="s">
        <v>2258</v>
      </c>
      <c r="B5903" s="122">
        <v>1</v>
      </c>
      <c r="C5903" s="122" t="s">
        <v>2259</v>
      </c>
      <c r="D5903" s="122" t="s">
        <v>2255</v>
      </c>
      <c r="E5903" s="122">
        <v>106</v>
      </c>
      <c r="F5903" s="122">
        <v>0</v>
      </c>
      <c r="G5903" s="122">
        <v>0</v>
      </c>
      <c r="H5903" s="122">
        <v>0</v>
      </c>
      <c r="I5903" s="122">
        <v>0</v>
      </c>
      <c r="J5903" s="122">
        <v>0</v>
      </c>
      <c r="K5903" s="122">
        <v>0</v>
      </c>
      <c r="L5903" s="122">
        <v>0</v>
      </c>
      <c r="M5903" s="122">
        <v>0</v>
      </c>
      <c r="N5903" s="122">
        <v>0</v>
      </c>
      <c r="O5903" s="122">
        <v>0</v>
      </c>
      <c r="P5903" s="122">
        <v>0</v>
      </c>
      <c r="Q5903" s="122">
        <v>0</v>
      </c>
      <c r="R5903" s="122">
        <v>0</v>
      </c>
      <c r="S5903" s="122">
        <v>0</v>
      </c>
      <c r="T5903" s="122">
        <v>0</v>
      </c>
      <c r="U5903" s="122">
        <v>0</v>
      </c>
      <c r="V5903" s="122">
        <v>0</v>
      </c>
      <c r="W5903" s="122">
        <v>0</v>
      </c>
      <c r="X5903" s="122">
        <v>0</v>
      </c>
      <c r="Y5903" s="122">
        <v>0</v>
      </c>
      <c r="Z5903" s="122">
        <v>0</v>
      </c>
      <c r="AA5903" s="122">
        <v>0</v>
      </c>
      <c r="AB5903" s="122">
        <v>0</v>
      </c>
      <c r="AC5903" s="122">
        <v>0</v>
      </c>
      <c r="AD5903" s="122">
        <v>0</v>
      </c>
      <c r="AE5903" s="122">
        <v>0</v>
      </c>
      <c r="AF5903" s="122">
        <v>0</v>
      </c>
      <c r="AG5903" s="122">
        <v>0</v>
      </c>
      <c r="AH5903" s="122">
        <v>0</v>
      </c>
      <c r="AI5903" s="122">
        <v>0</v>
      </c>
      <c r="AJ5903" s="122">
        <v>0</v>
      </c>
      <c r="AK5903" s="122">
        <v>0</v>
      </c>
      <c r="AL5903" s="122">
        <v>0</v>
      </c>
    </row>
    <row r="5904" spans="1:38" hidden="1" x14ac:dyDescent="0.25">
      <c r="A5904" s="122" t="s">
        <v>2258</v>
      </c>
      <c r="B5904" s="122">
        <v>1</v>
      </c>
      <c r="C5904" s="122" t="s">
        <v>2259</v>
      </c>
      <c r="D5904" s="122" t="s">
        <v>2120</v>
      </c>
      <c r="E5904" s="122">
        <v>106</v>
      </c>
      <c r="F5904" s="122">
        <v>3.2087754973478999</v>
      </c>
      <c r="G5904" s="122">
        <v>3.2887164732548002</v>
      </c>
      <c r="H5904" s="122">
        <v>3.1816013742022999</v>
      </c>
      <c r="I5904" s="122">
        <v>2.6681554616234999</v>
      </c>
      <c r="J5904" s="122">
        <v>2.1597020957018001</v>
      </c>
      <c r="K5904" s="122">
        <v>2.4341021452060998</v>
      </c>
      <c r="L5904" s="122">
        <v>2.4393639622279002</v>
      </c>
      <c r="M5904" s="122">
        <v>1.8101319993934999</v>
      </c>
      <c r="N5904" s="122">
        <v>0.38326236228010002</v>
      </c>
      <c r="O5904" s="122">
        <v>-0.48612729426759999</v>
      </c>
      <c r="P5904" s="122">
        <v>-1.2580999686625001</v>
      </c>
      <c r="Q5904" s="122">
        <v>-1.9079693809989</v>
      </c>
      <c r="R5904" s="122">
        <v>-2.1841603000259</v>
      </c>
      <c r="S5904" s="122">
        <v>-1.7979866283215999</v>
      </c>
      <c r="T5904" s="122">
        <v>-0.61011118953620003</v>
      </c>
      <c r="U5904" s="122">
        <v>0.53570639753159999</v>
      </c>
      <c r="V5904" s="122">
        <v>-1.2390441422906999</v>
      </c>
      <c r="W5904" s="122">
        <v>-2.0208249208853002</v>
      </c>
      <c r="X5904" s="122">
        <v>-1.1663565284705</v>
      </c>
      <c r="Y5904" s="122">
        <v>-1.6467959399662</v>
      </c>
      <c r="Z5904" s="122">
        <v>-1.5115847149367001</v>
      </c>
      <c r="AA5904" s="122">
        <v>-1.5651020876368</v>
      </c>
      <c r="AB5904" s="122">
        <v>-1.0376101101363</v>
      </c>
      <c r="AC5904" s="122">
        <v>-1.21691483441</v>
      </c>
      <c r="AD5904" s="122">
        <v>0.6328908884551</v>
      </c>
      <c r="AE5904" s="122">
        <v>0.53814715751459996</v>
      </c>
      <c r="AF5904" s="122">
        <v>0.93658063784250001</v>
      </c>
      <c r="AG5904" s="122">
        <v>1.0021154051106</v>
      </c>
      <c r="AH5904" s="122">
        <v>1.1257900938943</v>
      </c>
      <c r="AI5904" s="122">
        <v>1.3067154892652</v>
      </c>
      <c r="AJ5904" s="122">
        <v>1.0941563726379999</v>
      </c>
      <c r="AK5904" s="122">
        <v>1.316115968926</v>
      </c>
      <c r="AL5904" s="122">
        <v>0</v>
      </c>
    </row>
    <row r="5905" spans="1:38" hidden="1" x14ac:dyDescent="0.25">
      <c r="A5905" s="122" t="s">
        <v>2258</v>
      </c>
      <c r="B5905" s="122">
        <v>1</v>
      </c>
      <c r="C5905" s="122" t="s">
        <v>2259</v>
      </c>
      <c r="D5905" s="122" t="s">
        <v>2121</v>
      </c>
      <c r="E5905" s="122">
        <v>106</v>
      </c>
      <c r="F5905" s="122">
        <v>-46.738268128956904</v>
      </c>
      <c r="G5905" s="122">
        <v>-46.698667607961497</v>
      </c>
      <c r="H5905" s="122">
        <v>-46.426198847555099</v>
      </c>
      <c r="I5905" s="122">
        <v>-46.812684165543402</v>
      </c>
      <c r="J5905" s="122">
        <v>-46.470538011282201</v>
      </c>
      <c r="K5905" s="122">
        <v>-46.394570146512898</v>
      </c>
      <c r="L5905" s="122">
        <v>-46.602999467545501</v>
      </c>
      <c r="M5905" s="122">
        <v>-46.807508134514997</v>
      </c>
      <c r="N5905" s="122">
        <v>-46.814795061807303</v>
      </c>
      <c r="O5905" s="122">
        <v>-47.184717033942697</v>
      </c>
      <c r="P5905" s="122">
        <v>-46.395435117413498</v>
      </c>
      <c r="Q5905" s="122">
        <v>-46.439093958909403</v>
      </c>
      <c r="R5905" s="122">
        <v>-46.651735006822797</v>
      </c>
      <c r="S5905" s="122">
        <v>-45.976362410331497</v>
      </c>
      <c r="T5905" s="122">
        <v>-45.4143166349252</v>
      </c>
      <c r="U5905" s="122">
        <v>-45.165132506369503</v>
      </c>
      <c r="V5905" s="122">
        <v>-45.057294173403399</v>
      </c>
      <c r="W5905" s="122">
        <v>-44.802316764877901</v>
      </c>
      <c r="X5905" s="122">
        <v>-44.4194679512402</v>
      </c>
      <c r="Y5905" s="122">
        <v>-44.422604729199598</v>
      </c>
      <c r="Z5905" s="122">
        <v>-44.357847705422301</v>
      </c>
      <c r="AA5905" s="122">
        <v>-44.247994985964603</v>
      </c>
      <c r="AB5905" s="122">
        <v>-43.950206236452999</v>
      </c>
      <c r="AC5905" s="122">
        <v>-43.9944952345001</v>
      </c>
      <c r="AD5905" s="122">
        <v>-44.3727461717693</v>
      </c>
      <c r="AE5905" s="122">
        <v>-44.380469816356701</v>
      </c>
      <c r="AF5905" s="122">
        <v>-44.6154752016839</v>
      </c>
      <c r="AG5905" s="122">
        <v>-44.857573978661399</v>
      </c>
      <c r="AH5905" s="122">
        <v>-44.863464347231897</v>
      </c>
      <c r="AI5905" s="122">
        <v>-44.1103887427522</v>
      </c>
      <c r="AJ5905" s="122">
        <v>-43.827709411061797</v>
      </c>
      <c r="AK5905" s="122">
        <v>-43.094558222949999</v>
      </c>
      <c r="AL5905" s="122">
        <v>0</v>
      </c>
    </row>
    <row r="5906" spans="1:38" hidden="1" x14ac:dyDescent="0.25">
      <c r="A5906" s="122" t="s">
        <v>2258</v>
      </c>
      <c r="B5906" s="122">
        <v>1</v>
      </c>
      <c r="C5906" s="122" t="s">
        <v>2259</v>
      </c>
      <c r="D5906" s="122" t="s">
        <v>2138</v>
      </c>
      <c r="E5906" s="122">
        <v>106</v>
      </c>
      <c r="F5906" s="122">
        <v>0</v>
      </c>
      <c r="G5906" s="122">
        <v>0</v>
      </c>
      <c r="H5906" s="122">
        <v>0</v>
      </c>
      <c r="I5906" s="122">
        <v>0</v>
      </c>
      <c r="J5906" s="122">
        <v>0</v>
      </c>
      <c r="K5906" s="122">
        <v>0</v>
      </c>
      <c r="L5906" s="122">
        <v>0</v>
      </c>
      <c r="M5906" s="122">
        <v>0</v>
      </c>
      <c r="N5906" s="122">
        <v>0</v>
      </c>
      <c r="O5906" s="122">
        <v>0</v>
      </c>
      <c r="P5906" s="122">
        <v>0</v>
      </c>
      <c r="Q5906" s="122">
        <v>0</v>
      </c>
      <c r="R5906" s="122">
        <v>0</v>
      </c>
      <c r="S5906" s="122">
        <v>0</v>
      </c>
      <c r="T5906" s="122">
        <v>0</v>
      </c>
      <c r="U5906" s="122">
        <v>0</v>
      </c>
      <c r="V5906" s="122">
        <v>0</v>
      </c>
      <c r="W5906" s="122">
        <v>0</v>
      </c>
      <c r="X5906" s="122">
        <v>0</v>
      </c>
      <c r="Y5906" s="122">
        <v>0</v>
      </c>
      <c r="Z5906" s="122">
        <v>0</v>
      </c>
      <c r="AA5906" s="122">
        <v>0</v>
      </c>
      <c r="AB5906" s="122">
        <v>0</v>
      </c>
      <c r="AC5906" s="122">
        <v>0</v>
      </c>
      <c r="AD5906" s="122">
        <v>0</v>
      </c>
      <c r="AE5906" s="122">
        <v>0</v>
      </c>
      <c r="AF5906" s="122">
        <v>0</v>
      </c>
      <c r="AG5906" s="122">
        <v>0</v>
      </c>
      <c r="AH5906" s="122">
        <v>0</v>
      </c>
      <c r="AI5906" s="122">
        <v>0</v>
      </c>
      <c r="AJ5906" s="122">
        <v>0</v>
      </c>
      <c r="AK5906" s="122">
        <v>0</v>
      </c>
      <c r="AL5906" s="122">
        <v>0</v>
      </c>
    </row>
    <row r="5907" spans="1:38" hidden="1" x14ac:dyDescent="0.25">
      <c r="A5907" s="122" t="s">
        <v>2258</v>
      </c>
      <c r="B5907" s="122">
        <v>1</v>
      </c>
      <c r="C5907" s="122" t="s">
        <v>2259</v>
      </c>
      <c r="D5907" s="122" t="s">
        <v>2122</v>
      </c>
      <c r="E5907" s="122">
        <v>106</v>
      </c>
      <c r="F5907" s="122">
        <v>-8.2613117377623002</v>
      </c>
      <c r="G5907" s="122">
        <v>-8.1881022108810999</v>
      </c>
      <c r="H5907" s="122">
        <v>-8.0600897930772994</v>
      </c>
      <c r="I5907" s="122">
        <v>-8.1023290696476007</v>
      </c>
      <c r="J5907" s="122">
        <v>-7.9566280395798001</v>
      </c>
      <c r="K5907" s="122">
        <v>-7.9540651510893001</v>
      </c>
      <c r="L5907" s="122">
        <v>-7.7914113001481997</v>
      </c>
      <c r="M5907" s="122">
        <v>-7.8117284963865998</v>
      </c>
      <c r="N5907" s="122">
        <v>-7.7256749351706002</v>
      </c>
      <c r="O5907" s="122">
        <v>-7.7118115587562999</v>
      </c>
      <c r="P5907" s="122">
        <v>-7.5385670214800999</v>
      </c>
      <c r="Q5907" s="122">
        <v>-7.6300065154998</v>
      </c>
      <c r="R5907" s="122">
        <v>-7.3866894460464998</v>
      </c>
      <c r="S5907" s="122">
        <v>-7.4103543123878</v>
      </c>
      <c r="T5907" s="122">
        <v>-7.2664259965919999</v>
      </c>
      <c r="U5907" s="122">
        <v>-7.2573493281683001</v>
      </c>
      <c r="V5907" s="122">
        <v>-7.1989331770864</v>
      </c>
      <c r="W5907" s="122">
        <v>-7.2911570632961</v>
      </c>
      <c r="X5907" s="122">
        <v>-7.0414957607800996</v>
      </c>
      <c r="Y5907" s="122">
        <v>-7.0478478818695001</v>
      </c>
      <c r="Z5907" s="122">
        <v>-7.0415331980762002</v>
      </c>
      <c r="AA5907" s="122">
        <v>-6.8163510438496999</v>
      </c>
      <c r="AB5907" s="122">
        <v>-6.7961313800010004</v>
      </c>
      <c r="AC5907" s="122">
        <v>-6.6641953685631004</v>
      </c>
      <c r="AD5907" s="122">
        <v>-6.5698701607945003</v>
      </c>
      <c r="AE5907" s="122">
        <v>-6.4909198646112998</v>
      </c>
      <c r="AF5907" s="122">
        <v>-6.4249108678385998</v>
      </c>
      <c r="AG5907" s="122">
        <v>-6.3732769009458003</v>
      </c>
      <c r="AH5907" s="122">
        <v>-6.3019544514553001</v>
      </c>
      <c r="AI5907" s="122">
        <v>-6.2380778368999996</v>
      </c>
      <c r="AJ5907" s="122">
        <v>-6.2627046970005003</v>
      </c>
      <c r="AK5907" s="122">
        <v>-6.1801234679565997</v>
      </c>
      <c r="AL5907" s="122">
        <v>0</v>
      </c>
    </row>
    <row r="5908" spans="1:38" hidden="1" x14ac:dyDescent="0.25">
      <c r="A5908" s="122" t="s">
        <v>2258</v>
      </c>
      <c r="B5908" s="122">
        <v>1</v>
      </c>
      <c r="C5908" s="122" t="s">
        <v>2259</v>
      </c>
      <c r="D5908" s="122" t="s">
        <v>2123</v>
      </c>
      <c r="E5908" s="122">
        <v>106</v>
      </c>
      <c r="F5908" s="122">
        <v>-13.516043893646399</v>
      </c>
      <c r="G5908" s="122">
        <v>-13.2770023430361</v>
      </c>
      <c r="H5908" s="122">
        <v>-12.982891295855</v>
      </c>
      <c r="I5908" s="122">
        <v>-12.834870311771301</v>
      </c>
      <c r="J5908" s="122">
        <v>-12.9407729933663</v>
      </c>
      <c r="K5908" s="122">
        <v>-12.8261342143318</v>
      </c>
      <c r="L5908" s="122">
        <v>-13.4717374773559</v>
      </c>
      <c r="M5908" s="122">
        <v>-14.219038487645401</v>
      </c>
      <c r="N5908" s="122">
        <v>-14.956604977488899</v>
      </c>
      <c r="O5908" s="122">
        <v>-15.585823754230599</v>
      </c>
      <c r="P5908" s="122">
        <v>-15.897001712919201</v>
      </c>
      <c r="Q5908" s="122">
        <v>-16.3058808574688</v>
      </c>
      <c r="R5908" s="122">
        <v>-16.319600839584901</v>
      </c>
      <c r="S5908" s="122">
        <v>-17.316589788777399</v>
      </c>
      <c r="T5908" s="122">
        <v>-18.0363530337086</v>
      </c>
      <c r="U5908" s="122">
        <v>-18.2383889535637</v>
      </c>
      <c r="V5908" s="122">
        <v>-18.687155845595601</v>
      </c>
      <c r="W5908" s="122">
        <v>-19.523767853878599</v>
      </c>
      <c r="X5908" s="122">
        <v>-19.6546688057072</v>
      </c>
      <c r="Y5908" s="122">
        <v>-20.098341170125199</v>
      </c>
      <c r="Z5908" s="122">
        <v>-19.2374387523836</v>
      </c>
      <c r="AA5908" s="122">
        <v>-20.9785491573375</v>
      </c>
      <c r="AB5908" s="122">
        <v>-21.327345020798901</v>
      </c>
      <c r="AC5908" s="122">
        <v>-21.6302706569812</v>
      </c>
      <c r="AD5908" s="122">
        <v>-21.945283796040599</v>
      </c>
      <c r="AE5908" s="122">
        <v>-21.633046584180299</v>
      </c>
      <c r="AF5908" s="122">
        <v>-21.786919573398599</v>
      </c>
      <c r="AG5908" s="122">
        <v>-21.402406107010801</v>
      </c>
      <c r="AH5908" s="122">
        <v>-20.889971257330199</v>
      </c>
      <c r="AI5908" s="122">
        <v>-20.354234399142801</v>
      </c>
      <c r="AJ5908" s="122">
        <v>-20.254051132339299</v>
      </c>
      <c r="AK5908" s="122">
        <v>-19.7311162190056</v>
      </c>
      <c r="AL5908" s="122">
        <v>0</v>
      </c>
    </row>
    <row r="5909" spans="1:38" hidden="1" x14ac:dyDescent="0.25">
      <c r="A5909" s="122" t="s">
        <v>2258</v>
      </c>
      <c r="B5909" s="122">
        <v>1</v>
      </c>
      <c r="C5909" s="122" t="s">
        <v>2259</v>
      </c>
      <c r="D5909" s="122" t="s">
        <v>2124</v>
      </c>
      <c r="E5909" s="122">
        <v>106</v>
      </c>
      <c r="F5909" s="122">
        <v>-17.848102162838799</v>
      </c>
      <c r="G5909" s="122">
        <v>-18.106912054536501</v>
      </c>
      <c r="H5909" s="122">
        <v>-18.790451661897102</v>
      </c>
      <c r="I5909" s="122">
        <v>-16.309803297947401</v>
      </c>
      <c r="J5909" s="122">
        <v>-16.887211690531402</v>
      </c>
      <c r="K5909" s="122">
        <v>-17.038968286199701</v>
      </c>
      <c r="L5909" s="122">
        <v>-17.1899849806147</v>
      </c>
      <c r="M5909" s="122">
        <v>-16.935821399742501</v>
      </c>
      <c r="N5909" s="122">
        <v>-16.224718717491498</v>
      </c>
      <c r="O5909" s="122">
        <v>-16.059149708329102</v>
      </c>
      <c r="P5909" s="122">
        <v>-16.632146247629901</v>
      </c>
      <c r="Q5909" s="122">
        <v>-16.346523810578699</v>
      </c>
      <c r="R5909" s="122">
        <v>-16.696741815124099</v>
      </c>
      <c r="S5909" s="122">
        <v>-17.412897284361701</v>
      </c>
      <c r="T5909" s="122">
        <v>-17.0013020301257</v>
      </c>
      <c r="U5909" s="122">
        <v>-17.1272015437062</v>
      </c>
      <c r="V5909" s="122">
        <v>-17.344176941884701</v>
      </c>
      <c r="W5909" s="122">
        <v>-17.228697704349099</v>
      </c>
      <c r="X5909" s="122">
        <v>-17.126990252590101</v>
      </c>
      <c r="Y5909" s="122">
        <v>-17.397710409613602</v>
      </c>
      <c r="Z5909" s="122">
        <v>-15.633553741659</v>
      </c>
      <c r="AA5909" s="122">
        <v>-17.203705639081001</v>
      </c>
      <c r="AB5909" s="122">
        <v>-17.315673669685602</v>
      </c>
      <c r="AC5909" s="122">
        <v>-16.990799344789298</v>
      </c>
      <c r="AD5909" s="122">
        <v>-16.4523682474411</v>
      </c>
      <c r="AE5909" s="122">
        <v>-16.528761447420599</v>
      </c>
      <c r="AF5909" s="122">
        <v>-16.644538694988899</v>
      </c>
      <c r="AG5909" s="122">
        <v>-16.501624336679701</v>
      </c>
      <c r="AH5909" s="122">
        <v>-16.2924480673876</v>
      </c>
      <c r="AI5909" s="122">
        <v>-16.1917042652098</v>
      </c>
      <c r="AJ5909" s="122">
        <v>-16.008463417695999</v>
      </c>
      <c r="AK5909" s="122">
        <v>-15.9127287777423</v>
      </c>
      <c r="AL5909" s="122">
        <v>0</v>
      </c>
    </row>
    <row r="5910" spans="1:38" hidden="1" x14ac:dyDescent="0.25">
      <c r="A5910" s="122" t="s">
        <v>2258</v>
      </c>
      <c r="B5910" s="122">
        <v>1</v>
      </c>
      <c r="C5910" s="122" t="s">
        <v>2259</v>
      </c>
      <c r="D5910" s="122" t="s">
        <v>2125</v>
      </c>
      <c r="E5910" s="122">
        <v>106</v>
      </c>
      <c r="F5910" s="122">
        <v>-20.580038135808799</v>
      </c>
      <c r="G5910" s="122">
        <v>-20.444401813654501</v>
      </c>
      <c r="H5910" s="122">
        <v>-20.1556175793223</v>
      </c>
      <c r="I5910" s="122">
        <v>-19.987376737122698</v>
      </c>
      <c r="J5910" s="122">
        <v>-19.703276301839399</v>
      </c>
      <c r="K5910" s="122">
        <v>-19.468474750796901</v>
      </c>
      <c r="L5910" s="122">
        <v>-19.228779033186399</v>
      </c>
      <c r="M5910" s="122">
        <v>-18.9658176817513</v>
      </c>
      <c r="N5910" s="122">
        <v>-18.688526672723501</v>
      </c>
      <c r="O5910" s="122">
        <v>-18.684579982732899</v>
      </c>
      <c r="P5910" s="122">
        <v>-18.245464618872699</v>
      </c>
      <c r="Q5910" s="122">
        <v>-18.065737393708901</v>
      </c>
      <c r="R5910" s="122">
        <v>-17.861410506093399</v>
      </c>
      <c r="S5910" s="122">
        <v>-17.654458993921999</v>
      </c>
      <c r="T5910" s="122">
        <v>-17.219461950851802</v>
      </c>
      <c r="U5910" s="122">
        <v>-17.259012837950898</v>
      </c>
      <c r="V5910" s="122">
        <v>-17.098039914845099</v>
      </c>
      <c r="W5910" s="122">
        <v>-17.1637550673336</v>
      </c>
      <c r="X5910" s="122">
        <v>-16.836109109423699</v>
      </c>
      <c r="Y5910" s="122">
        <v>-16.803556113192499</v>
      </c>
      <c r="Z5910" s="122">
        <v>-16.622076695727401</v>
      </c>
      <c r="AA5910" s="122">
        <v>-16.340695383775799</v>
      </c>
      <c r="AB5910" s="122">
        <v>-16.2970049819954</v>
      </c>
      <c r="AC5910" s="122">
        <v>-16.108224302846999</v>
      </c>
      <c r="AD5910" s="122">
        <v>-16.132281182540801</v>
      </c>
      <c r="AE5910" s="122">
        <v>-15.940265986490299</v>
      </c>
      <c r="AF5910" s="122">
        <v>-15.8189377608168</v>
      </c>
      <c r="AG5910" s="122">
        <v>-15.6825580696601</v>
      </c>
      <c r="AH5910" s="122">
        <v>-15.4740179981537</v>
      </c>
      <c r="AI5910" s="122">
        <v>-15.311593804849499</v>
      </c>
      <c r="AJ5910" s="122">
        <v>-15.3674543554556</v>
      </c>
      <c r="AK5910" s="122">
        <v>-15.208583718025899</v>
      </c>
      <c r="AL5910" s="122">
        <v>0</v>
      </c>
    </row>
    <row r="5911" spans="1:38" hidden="1" x14ac:dyDescent="0.25">
      <c r="A5911" s="122" t="s">
        <v>2258</v>
      </c>
      <c r="B5911" s="122">
        <v>1</v>
      </c>
      <c r="C5911" s="122" t="s">
        <v>2259</v>
      </c>
      <c r="D5911" s="122" t="s">
        <v>2126</v>
      </c>
      <c r="E5911" s="122">
        <v>106</v>
      </c>
      <c r="F5911" s="122">
        <v>8.9120212133941994</v>
      </c>
      <c r="G5911" s="122">
        <v>8.4015631484442999</v>
      </c>
      <c r="H5911" s="122">
        <v>8.4171060393736994</v>
      </c>
      <c r="I5911" s="122">
        <v>8.5333849714844003</v>
      </c>
      <c r="J5911" s="122">
        <v>9.0552015157722003</v>
      </c>
      <c r="K5911" s="122">
        <v>8.3193840155637009</v>
      </c>
      <c r="L5911" s="122">
        <v>7.7742892393540002</v>
      </c>
      <c r="M5911" s="122">
        <v>8.2911701008869994</v>
      </c>
      <c r="N5911" s="122">
        <v>8.2528696331657994</v>
      </c>
      <c r="O5911" s="122">
        <v>8.0734229410796008</v>
      </c>
      <c r="P5911" s="122">
        <v>7.5692310220566998</v>
      </c>
      <c r="Q5911" s="122">
        <v>8.2115550578341008</v>
      </c>
      <c r="R5911" s="122">
        <v>6.9497387324951001</v>
      </c>
      <c r="S5911" s="122">
        <v>7.4380407195427001</v>
      </c>
      <c r="T5911" s="122">
        <v>6.3932889410745997</v>
      </c>
      <c r="U5911" s="122">
        <v>7.2120763355137001</v>
      </c>
      <c r="V5911" s="122">
        <v>5.6685596366929003</v>
      </c>
      <c r="W5911" s="122">
        <v>6.7937179640998</v>
      </c>
      <c r="X5911" s="122">
        <v>6.8936046684325998</v>
      </c>
      <c r="Y5911" s="122">
        <v>6.0326197825619996</v>
      </c>
      <c r="Z5911" s="122">
        <v>7.3204147931827999</v>
      </c>
      <c r="AA5911" s="122">
        <v>0.13816209598689999</v>
      </c>
      <c r="AB5911" s="122">
        <v>14.1009314601159</v>
      </c>
      <c r="AC5911" s="122">
        <v>12.671399974183499</v>
      </c>
      <c r="AD5911" s="122">
        <v>15.1308091937968</v>
      </c>
      <c r="AE5911" s="122">
        <v>-0.33392739994519999</v>
      </c>
      <c r="AF5911" s="122">
        <v>-3.4087070517857998</v>
      </c>
      <c r="AG5911" s="122">
        <v>20.203438800437599</v>
      </c>
      <c r="AH5911" s="122">
        <v>4.7208585586599998</v>
      </c>
      <c r="AI5911" s="122">
        <v>5.6251901855249997</v>
      </c>
      <c r="AJ5911" s="122">
        <v>4.0879217424496002</v>
      </c>
      <c r="AK5911" s="122">
        <v>4.7946459188911996</v>
      </c>
      <c r="AL5911" s="122">
        <v>0</v>
      </c>
    </row>
  </sheetData>
  <autoFilter ref="A1:AL5911" xr:uid="{2843F7A4-CB38-4FFB-A68F-8720518196A2}">
    <filterColumn colId="3">
      <filters>
        <filter val="CA"/>
      </filters>
    </filterColumn>
  </autoFilter>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285A4-FC22-45DF-9706-9F0EC88200AF}">
  <dimension ref="A1:AI21"/>
  <sheetViews>
    <sheetView workbookViewId="0"/>
  </sheetViews>
  <sheetFormatPr defaultRowHeight="15" x14ac:dyDescent="0.25"/>
  <sheetData>
    <row r="1" spans="1:35" x14ac:dyDescent="0.25">
      <c r="A1" t="s">
        <v>1857</v>
      </c>
    </row>
    <row r="2" spans="1:35" x14ac:dyDescent="0.25">
      <c r="A2" t="s">
        <v>1858</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1868</v>
      </c>
    </row>
    <row r="3" spans="1:35" x14ac:dyDescent="0.25">
      <c r="A3" t="s">
        <v>479</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25">
      <c r="A4" t="s">
        <v>1869</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25">
      <c r="A5" t="s">
        <v>1870</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25">
      <c r="A6" t="s">
        <v>1859</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25">
      <c r="A7" t="s">
        <v>1860</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25">
      <c r="A8" t="s">
        <v>476</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25">
      <c r="A9" t="s">
        <v>477</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25">
      <c r="A10" t="s">
        <v>1871</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25">
      <c r="A11" t="s">
        <v>1872</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25">
      <c r="A12" t="s">
        <v>1861</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25">
      <c r="A13" t="s">
        <v>1862</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25">
      <c r="A14" t="s">
        <v>1873</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25">
      <c r="A15" t="s">
        <v>1874</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25">
      <c r="A16" t="s">
        <v>1863</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 x14ac:dyDescent="0.25">
      <c r="A17" t="s">
        <v>1875</v>
      </c>
    </row>
    <row r="18" spans="1:1" x14ac:dyDescent="0.25">
      <c r="A18" t="s">
        <v>1876</v>
      </c>
    </row>
    <row r="19" spans="1:1" x14ac:dyDescent="0.25">
      <c r="A19" t="s">
        <v>1877</v>
      </c>
    </row>
    <row r="20" spans="1:1" x14ac:dyDescent="0.25">
      <c r="A20" t="s">
        <v>1878</v>
      </c>
    </row>
    <row r="21" spans="1:1" x14ac:dyDescent="0.25">
      <c r="A21" t="s">
        <v>1864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E2871-ECC3-4415-93C8-946C22305858}">
  <sheetPr>
    <tabColor rgb="FFFFCCFF"/>
  </sheetPr>
  <dimension ref="A1:AH92"/>
  <sheetViews>
    <sheetView workbookViewId="0"/>
  </sheetViews>
  <sheetFormatPr defaultRowHeight="15" x14ac:dyDescent="0.25"/>
  <cols>
    <col min="1" max="1" width="4.28515625" bestFit="1" customWidth="1"/>
    <col min="2" max="2" width="52.7109375" bestFit="1" customWidth="1"/>
    <col min="3" max="34" width="4.7109375" bestFit="1" customWidth="1"/>
  </cols>
  <sheetData>
    <row r="1" spans="1:34" x14ac:dyDescent="0.25">
      <c r="A1" s="58" t="str">
        <f>About!$B$2</f>
        <v>NJ</v>
      </c>
      <c r="C1" s="115">
        <f>SUM(C4:C87)</f>
        <v>105.21041156887547</v>
      </c>
      <c r="D1" s="115">
        <f t="shared" ref="D1:AG1" si="0">SUM(D4:D87)</f>
        <v>103.4162944954217</v>
      </c>
      <c r="E1" s="115">
        <f t="shared" si="0"/>
        <v>110.17645185382798</v>
      </c>
      <c r="F1" s="115">
        <f t="shared" si="0"/>
        <v>108.38951151512751</v>
      </c>
      <c r="G1" s="115">
        <f t="shared" si="0"/>
        <v>118.81976534892043</v>
      </c>
      <c r="H1" s="115">
        <f t="shared" si="0"/>
        <v>117.98311367157976</v>
      </c>
      <c r="I1" s="115">
        <f t="shared" si="0"/>
        <v>121.26803213347117</v>
      </c>
      <c r="J1" s="115">
        <f t="shared" si="0"/>
        <v>122.01225098674472</v>
      </c>
      <c r="K1" s="115">
        <f t="shared" si="0"/>
        <v>117.2840620301497</v>
      </c>
      <c r="L1" s="115">
        <f t="shared" si="0"/>
        <v>122.04191819944954</v>
      </c>
      <c r="M1" s="115">
        <f t="shared" si="0"/>
        <v>121.08242819923507</v>
      </c>
      <c r="N1" s="115">
        <f t="shared" si="0"/>
        <v>117.90282952351954</v>
      </c>
      <c r="O1" s="115">
        <f t="shared" si="0"/>
        <v>116.98050962864934</v>
      </c>
      <c r="P1" s="115">
        <f t="shared" si="0"/>
        <v>119.58891699470811</v>
      </c>
      <c r="Q1" s="115">
        <f t="shared" si="0"/>
        <v>122.61242177764845</v>
      </c>
      <c r="R1" s="115">
        <f t="shared" si="0"/>
        <v>125.13851295940589</v>
      </c>
      <c r="S1" s="115">
        <f t="shared" si="0"/>
        <v>120.11585852032083</v>
      </c>
      <c r="T1" s="115">
        <f t="shared" si="0"/>
        <v>126.58463937402841</v>
      </c>
      <c r="U1" s="115">
        <f t="shared" si="0"/>
        <v>120.18019007377796</v>
      </c>
      <c r="V1" s="115">
        <f t="shared" si="0"/>
        <v>110.49632254797696</v>
      </c>
      <c r="W1" s="115">
        <f t="shared" si="0"/>
        <v>105.95292575741931</v>
      </c>
      <c r="X1" s="115">
        <f t="shared" si="0"/>
        <v>104.47714025537914</v>
      </c>
      <c r="Y1" s="115">
        <f t="shared" si="0"/>
        <v>99.519642523264068</v>
      </c>
      <c r="Z1" s="115">
        <f t="shared" si="0"/>
        <v>101.06127584690384</v>
      </c>
      <c r="AA1" s="115">
        <f t="shared" si="0"/>
        <v>107.47216671478193</v>
      </c>
      <c r="AB1" s="115">
        <f t="shared" si="0"/>
        <v>105.32166007833395</v>
      </c>
      <c r="AC1" s="115">
        <f t="shared" si="0"/>
        <v>107.44477821129843</v>
      </c>
      <c r="AD1" s="115">
        <f t="shared" si="0"/>
        <v>100.47802614308611</v>
      </c>
      <c r="AE1" s="115">
        <f t="shared" si="0"/>
        <v>104.87921570849706</v>
      </c>
      <c r="AF1" s="115">
        <f t="shared" si="0"/>
        <v>102.68127801967971</v>
      </c>
      <c r="AG1" s="115">
        <f t="shared" si="0"/>
        <v>85.687142855108888</v>
      </c>
      <c r="AH1" s="115">
        <f>SUM(AH4:AH87)</f>
        <v>90.913903370205233</v>
      </c>
    </row>
    <row r="2" spans="1:34" x14ac:dyDescent="0.25">
      <c r="B2" s="116"/>
    </row>
    <row r="3" spans="1:34" s="117" customFormat="1" x14ac:dyDescent="0.25">
      <c r="B3" s="118" t="s">
        <v>1953</v>
      </c>
      <c r="C3" s="117">
        <v>1990</v>
      </c>
      <c r="D3" s="117">
        <v>1991</v>
      </c>
      <c r="E3" s="117">
        <v>1992</v>
      </c>
      <c r="F3" s="117">
        <v>1993</v>
      </c>
      <c r="G3" s="117">
        <v>1994</v>
      </c>
      <c r="H3" s="117">
        <v>1995</v>
      </c>
      <c r="I3" s="117">
        <v>1996</v>
      </c>
      <c r="J3" s="117">
        <v>1997</v>
      </c>
      <c r="K3" s="117">
        <v>1998</v>
      </c>
      <c r="L3" s="117">
        <v>1999</v>
      </c>
      <c r="M3" s="117">
        <v>2000</v>
      </c>
      <c r="N3" s="117">
        <v>2001</v>
      </c>
      <c r="O3" s="117">
        <v>2002</v>
      </c>
      <c r="P3" s="117">
        <v>2003</v>
      </c>
      <c r="Q3" s="117">
        <v>2004</v>
      </c>
      <c r="R3" s="117">
        <v>2005</v>
      </c>
      <c r="S3" s="117">
        <v>2006</v>
      </c>
      <c r="T3" s="117">
        <v>2007</v>
      </c>
      <c r="U3" s="117">
        <v>2008</v>
      </c>
      <c r="V3" s="117">
        <v>2009</v>
      </c>
      <c r="W3" s="117">
        <v>2010</v>
      </c>
      <c r="X3" s="117">
        <v>2011</v>
      </c>
      <c r="Y3" s="117">
        <v>2012</v>
      </c>
      <c r="Z3" s="117">
        <v>2013</v>
      </c>
      <c r="AA3" s="117">
        <v>2014</v>
      </c>
      <c r="AB3" s="117">
        <v>2015</v>
      </c>
      <c r="AC3" s="117">
        <v>2016</v>
      </c>
      <c r="AD3" s="117">
        <v>2017</v>
      </c>
      <c r="AE3" s="117">
        <v>2018</v>
      </c>
      <c r="AF3" s="117">
        <v>2019</v>
      </c>
      <c r="AG3" s="117">
        <v>2020</v>
      </c>
      <c r="AH3" s="117">
        <v>2021</v>
      </c>
    </row>
    <row r="4" spans="1:34" x14ac:dyDescent="0.25">
      <c r="A4" s="119" t="s">
        <v>479</v>
      </c>
      <c r="B4" s="120" t="s">
        <v>1954</v>
      </c>
      <c r="C4">
        <f>SUMIFS('EPA Export Aggregation'!F:F,'EPA Export Aggregation'!$A:$A,$B4,'EPA Export Aggregation'!$D:$D,$A$1)*IF($A4="CH4",About!$D$58,IF($A4="N2O",About!$D$59,1))</f>
        <v>12.160725702872201</v>
      </c>
      <c r="D4">
        <f>SUMIFS('EPA Export Aggregation'!G:G,'EPA Export Aggregation'!$A:$A,$B4,'EPA Export Aggregation'!$D:$D,$A$1)*IF($A4="CH4",About!$D$58,IF($A4="N2O",About!$D$59,1))</f>
        <v>11.9029197558026</v>
      </c>
      <c r="E4">
        <f>SUMIFS('EPA Export Aggregation'!H:H,'EPA Export Aggregation'!$A:$A,$B4,'EPA Export Aggregation'!$D:$D,$A$1)*IF($A4="CH4",About!$D$58,IF($A4="N2O",About!$D$59,1))</f>
        <v>12.601168141324701</v>
      </c>
      <c r="F4">
        <f>SUMIFS('EPA Export Aggregation'!I:I,'EPA Export Aggregation'!$A:$A,$B4,'EPA Export Aggregation'!$D:$D,$A$1)*IF($A4="CH4",About!$D$58,IF($A4="N2O",About!$D$59,1))</f>
        <v>13.2362837079383</v>
      </c>
      <c r="G4">
        <f>SUMIFS('EPA Export Aggregation'!J:J,'EPA Export Aggregation'!$A:$A,$B4,'EPA Export Aggregation'!$D:$D,$A$1)*IF($A4="CH4",About!$D$58,IF($A4="N2O",About!$D$59,1))</f>
        <v>15.3465528377277</v>
      </c>
      <c r="H4">
        <f>SUMIFS('EPA Export Aggregation'!K:K,'EPA Export Aggregation'!$A:$A,$B4,'EPA Export Aggregation'!$D:$D,$A$1)*IF($A4="CH4",About!$D$58,IF($A4="N2O",About!$D$59,1))</f>
        <v>16.932061384182202</v>
      </c>
      <c r="I4">
        <f>SUMIFS('EPA Export Aggregation'!L:L,'EPA Export Aggregation'!$A:$A,$B4,'EPA Export Aggregation'!$D:$D,$A$1)*IF($A4="CH4",About!$D$58,IF($A4="N2O",About!$D$59,1))</f>
        <v>15.766771775346999</v>
      </c>
      <c r="J4">
        <f>SUMIFS('EPA Export Aggregation'!M:M,'EPA Export Aggregation'!$A:$A,$B4,'EPA Export Aggregation'!$D:$D,$A$1)*IF($A4="CH4",About!$D$58,IF($A4="N2O",About!$D$59,1))</f>
        <v>17.130674764222501</v>
      </c>
      <c r="K4">
        <f>SUMIFS('EPA Export Aggregation'!N:N,'EPA Export Aggregation'!$A:$A,$B4,'EPA Export Aggregation'!$D:$D,$A$1)*IF($A4="CH4",About!$D$58,IF($A4="N2O",About!$D$59,1))</f>
        <v>16.005711319827199</v>
      </c>
      <c r="L4">
        <f>SUMIFS('EPA Export Aggregation'!O:O,'EPA Export Aggregation'!$A:$A,$B4,'EPA Export Aggregation'!$D:$D,$A$1)*IF($A4="CH4",About!$D$58,IF($A4="N2O",About!$D$59,1))</f>
        <v>16.7273745282066</v>
      </c>
      <c r="M4">
        <f>SUMIFS('EPA Export Aggregation'!P:P,'EPA Export Aggregation'!$A:$A,$B4,'EPA Export Aggregation'!$D:$D,$A$1)*IF($A4="CH4",About!$D$58,IF($A4="N2O",About!$D$59,1))</f>
        <v>19.0220906621057</v>
      </c>
      <c r="N4">
        <f>SUMIFS('EPA Export Aggregation'!Q:Q,'EPA Export Aggregation'!$A:$A,$B4,'EPA Export Aggregation'!$D:$D,$A$1)*IF($A4="CH4",About!$D$58,IF($A4="N2O",About!$D$59,1))</f>
        <v>18.680879806582698</v>
      </c>
      <c r="O4">
        <f>SUMIFS('EPA Export Aggregation'!R:R,'EPA Export Aggregation'!$A:$A,$B4,'EPA Export Aggregation'!$D:$D,$A$1)*IF($A4="CH4",About!$D$58,IF($A4="N2O",About!$D$59,1))</f>
        <v>19.212977755990799</v>
      </c>
      <c r="P4">
        <f>SUMIFS('EPA Export Aggregation'!S:S,'EPA Export Aggregation'!$A:$A,$B4,'EPA Export Aggregation'!$D:$D,$A$1)*IF($A4="CH4",About!$D$58,IF($A4="N2O",About!$D$59,1))</f>
        <v>18.224438958192799</v>
      </c>
      <c r="Q4">
        <f>SUMIFS('EPA Export Aggregation'!T:T,'EPA Export Aggregation'!$A:$A,$B4,'EPA Export Aggregation'!$D:$D,$A$1)*IF($A4="CH4",About!$D$58,IF($A4="N2O",About!$D$59,1))</f>
        <v>19.176269023162199</v>
      </c>
      <c r="R4">
        <f>SUMIFS('EPA Export Aggregation'!U:U,'EPA Export Aggregation'!$A:$A,$B4,'EPA Export Aggregation'!$D:$D,$A$1)*IF($A4="CH4",About!$D$58,IF($A4="N2O",About!$D$59,1))</f>
        <v>19.4013277529736</v>
      </c>
      <c r="S4">
        <f>SUMIFS('EPA Export Aggregation'!V:V,'EPA Export Aggregation'!$A:$A,$B4,'EPA Export Aggregation'!$D:$D,$A$1)*IF($A4="CH4",About!$D$58,IF($A4="N2O",About!$D$59,1))</f>
        <v>18.3695126069419</v>
      </c>
      <c r="T4">
        <f>SUMIFS('EPA Export Aggregation'!W:W,'EPA Export Aggregation'!$A:$A,$B4,'EPA Export Aggregation'!$D:$D,$A$1)*IF($A4="CH4",About!$D$58,IF($A4="N2O",About!$D$59,1))</f>
        <v>19.480709808170801</v>
      </c>
      <c r="U4">
        <f>SUMIFS('EPA Export Aggregation'!X:X,'EPA Export Aggregation'!$A:$A,$B4,'EPA Export Aggregation'!$D:$D,$A$1)*IF($A4="CH4",About!$D$58,IF($A4="N2O",About!$D$59,1))</f>
        <v>18.7319827603582</v>
      </c>
      <c r="V4">
        <f>SUMIFS('EPA Export Aggregation'!Y:Y,'EPA Export Aggregation'!$A:$A,$B4,'EPA Export Aggregation'!$D:$D,$A$1)*IF($A4="CH4",About!$D$58,IF($A4="N2O",About!$D$59,1))</f>
        <v>14.6800440359116</v>
      </c>
      <c r="W4">
        <f>SUMIFS('EPA Export Aggregation'!Z:Z,'EPA Export Aggregation'!$A:$A,$B4,'EPA Export Aggregation'!$D:$D,$A$1)*IF($A4="CH4",About!$D$58,IF($A4="N2O",About!$D$59,1))</f>
        <v>17.793766898395798</v>
      </c>
      <c r="X4">
        <f>SUMIFS('EPA Export Aggregation'!AA:AA,'EPA Export Aggregation'!$A:$A,$B4,'EPA Export Aggregation'!$D:$D,$A$1)*IF($A4="CH4",About!$D$58,IF($A4="N2O",About!$D$59,1))</f>
        <v>15.6368993950438</v>
      </c>
      <c r="Y4">
        <f>SUMIFS('EPA Export Aggregation'!AB:AB,'EPA Export Aggregation'!$A:$A,$B4,'EPA Export Aggregation'!$D:$D,$A$1)*IF($A4="CH4",About!$D$58,IF($A4="N2O",About!$D$59,1))</f>
        <v>14.8325968717186</v>
      </c>
      <c r="Z4">
        <f>SUMIFS('EPA Export Aggregation'!AC:AC,'EPA Export Aggregation'!$A:$A,$B4,'EPA Export Aggregation'!$D:$D,$A$1)*IF($A4="CH4",About!$D$58,IF($A4="N2O",About!$D$59,1))</f>
        <v>14.4094816417748</v>
      </c>
      <c r="AA4">
        <f>SUMIFS('EPA Export Aggregation'!AD:AD,'EPA Export Aggregation'!$A:$A,$B4,'EPA Export Aggregation'!$D:$D,$A$1)*IF($A4="CH4",About!$D$58,IF($A4="N2O",About!$D$59,1))</f>
        <v>16.720761574634398</v>
      </c>
      <c r="AB4">
        <f>SUMIFS('EPA Export Aggregation'!AE:AE,'EPA Export Aggregation'!$A:$A,$B4,'EPA Export Aggregation'!$D:$D,$A$1)*IF($A4="CH4",About!$D$58,IF($A4="N2O",About!$D$59,1))</f>
        <v>17.828649875451202</v>
      </c>
      <c r="AC4">
        <f>SUMIFS('EPA Export Aggregation'!AF:AF,'EPA Export Aggregation'!$A:$A,$B4,'EPA Export Aggregation'!$D:$D,$A$1)*IF($A4="CH4",About!$D$58,IF($A4="N2O",About!$D$59,1))</f>
        <v>19.600839892884999</v>
      </c>
      <c r="AD4">
        <f>SUMIFS('EPA Export Aggregation'!AG:AG,'EPA Export Aggregation'!$A:$A,$B4,'EPA Export Aggregation'!$D:$D,$A$1)*IF($A4="CH4",About!$D$58,IF($A4="N2O",About!$D$59,1))</f>
        <v>16.676367048774399</v>
      </c>
      <c r="AE4">
        <f>SUMIFS('EPA Export Aggregation'!AH:AH,'EPA Export Aggregation'!$A:$A,$B4,'EPA Export Aggregation'!$D:$D,$A$1)*IF($A4="CH4",About!$D$58,IF($A4="N2O",About!$D$59,1))</f>
        <v>17.301200417402299</v>
      </c>
      <c r="AF4">
        <f>SUMIFS('EPA Export Aggregation'!AI:AI,'EPA Export Aggregation'!$A:$A,$B4,'EPA Export Aggregation'!$D:$D,$A$1)*IF($A4="CH4",About!$D$58,IF($A4="N2O",About!$D$59,1))</f>
        <v>17.353523714380501</v>
      </c>
      <c r="AG4">
        <f>SUMIFS('EPA Export Aggregation'!AJ:AJ,'EPA Export Aggregation'!$A:$A,$B4,'EPA Export Aggregation'!$D:$D,$A$1)*IF($A4="CH4",About!$D$58,IF($A4="N2O",About!$D$59,1))</f>
        <v>13.5511955659146</v>
      </c>
      <c r="AH4">
        <f>SUMIFS('EPA Export Aggregation'!AK:AK,'EPA Export Aggregation'!$A:$A,$B4,'EPA Export Aggregation'!$D:$D,$A$1)*IF($A4="CH4",About!$D$58,IF($A4="N2O",About!$D$59,1))</f>
        <v>13.3096523712675</v>
      </c>
    </row>
    <row r="5" spans="1:34" x14ac:dyDescent="0.25">
      <c r="A5" s="119" t="s">
        <v>479</v>
      </c>
      <c r="B5" s="120" t="s">
        <v>1955</v>
      </c>
      <c r="C5">
        <f>SUMIFS('EPA Export Aggregation'!F:F,'EPA Export Aggregation'!$A:$A,$B5,'EPA Export Aggregation'!$D:$D,$A$1)*IF($A5="CH4",About!$D$58,IF($A5="N2O",About!$D$59,1))</f>
        <v>50.382417506410299</v>
      </c>
      <c r="D5">
        <f>SUMIFS('EPA Export Aggregation'!G:G,'EPA Export Aggregation'!$A:$A,$B5,'EPA Export Aggregation'!$D:$D,$A$1)*IF($A5="CH4",About!$D$58,IF($A5="N2O",About!$D$59,1))</f>
        <v>48.630157962788203</v>
      </c>
      <c r="E5">
        <f>SUMIFS('EPA Export Aggregation'!H:H,'EPA Export Aggregation'!$A:$A,$B5,'EPA Export Aggregation'!$D:$D,$A$1)*IF($A5="CH4",About!$D$58,IF($A5="N2O",About!$D$59,1))</f>
        <v>49.177560974503201</v>
      </c>
      <c r="F5">
        <f>SUMIFS('EPA Export Aggregation'!I:I,'EPA Export Aggregation'!$A:$A,$B5,'EPA Export Aggregation'!$D:$D,$A$1)*IF($A5="CH4",About!$D$58,IF($A5="N2O",About!$D$59,1))</f>
        <v>47.631172321202001</v>
      </c>
      <c r="G5">
        <f>SUMIFS('EPA Export Aggregation'!J:J,'EPA Export Aggregation'!$A:$A,$B5,'EPA Export Aggregation'!$D:$D,$A$1)*IF($A5="CH4",About!$D$58,IF($A5="N2O",About!$D$59,1))</f>
        <v>53.041206656105302</v>
      </c>
      <c r="H5">
        <f>SUMIFS('EPA Export Aggregation'!K:K,'EPA Export Aggregation'!$A:$A,$B5,'EPA Export Aggregation'!$D:$D,$A$1)*IF($A5="CH4",About!$D$58,IF($A5="N2O",About!$D$59,1))</f>
        <v>52.648729246314097</v>
      </c>
      <c r="I5">
        <f>SUMIFS('EPA Export Aggregation'!L:L,'EPA Export Aggregation'!$A:$A,$B5,'EPA Export Aggregation'!$D:$D,$A$1)*IF($A5="CH4",About!$D$58,IF($A5="N2O",About!$D$59,1))</f>
        <v>53.483537865483797</v>
      </c>
      <c r="J5">
        <f>SUMIFS('EPA Export Aggregation'!M:M,'EPA Export Aggregation'!$A:$A,$B5,'EPA Export Aggregation'!$D:$D,$A$1)*IF($A5="CH4",About!$D$58,IF($A5="N2O",About!$D$59,1))</f>
        <v>53.240892584199798</v>
      </c>
      <c r="K5">
        <f>SUMIFS('EPA Export Aggregation'!N:N,'EPA Export Aggregation'!$A:$A,$B5,'EPA Export Aggregation'!$D:$D,$A$1)*IF($A5="CH4",About!$D$58,IF($A5="N2O",About!$D$59,1))</f>
        <v>54.0197386914814</v>
      </c>
      <c r="L5">
        <f>SUMIFS('EPA Export Aggregation'!O:O,'EPA Export Aggregation'!$A:$A,$B5,'EPA Export Aggregation'!$D:$D,$A$1)*IF($A5="CH4",About!$D$58,IF($A5="N2O",About!$D$59,1))</f>
        <v>55.191051529704403</v>
      </c>
      <c r="M5">
        <f>SUMIFS('EPA Export Aggregation'!P:P,'EPA Export Aggregation'!$A:$A,$B5,'EPA Export Aggregation'!$D:$D,$A$1)*IF($A5="CH4",About!$D$58,IF($A5="N2O",About!$D$59,1))</f>
        <v>58.268506822101301</v>
      </c>
      <c r="N5">
        <f>SUMIFS('EPA Export Aggregation'!Q:Q,'EPA Export Aggregation'!$A:$A,$B5,'EPA Export Aggregation'!$D:$D,$A$1)*IF($A5="CH4",About!$D$58,IF($A5="N2O",About!$D$59,1))</f>
        <v>56.013634610278302</v>
      </c>
      <c r="O5">
        <f>SUMIFS('EPA Export Aggregation'!R:R,'EPA Export Aggregation'!$A:$A,$B5,'EPA Export Aggregation'!$D:$D,$A$1)*IF($A5="CH4",About!$D$58,IF($A5="N2O",About!$D$59,1))</f>
        <v>55.9438823859685</v>
      </c>
      <c r="P5">
        <f>SUMIFS('EPA Export Aggregation'!S:S,'EPA Export Aggregation'!$A:$A,$B5,'EPA Export Aggregation'!$D:$D,$A$1)*IF($A5="CH4",About!$D$58,IF($A5="N2O",About!$D$59,1))</f>
        <v>55.100748706614802</v>
      </c>
      <c r="Q5">
        <f>SUMIFS('EPA Export Aggregation'!T:T,'EPA Export Aggregation'!$A:$A,$B5,'EPA Export Aggregation'!$D:$D,$A$1)*IF($A5="CH4",About!$D$58,IF($A5="N2O",About!$D$59,1))</f>
        <v>56.738281850708503</v>
      </c>
      <c r="R5">
        <f>SUMIFS('EPA Export Aggregation'!U:U,'EPA Export Aggregation'!$A:$A,$B5,'EPA Export Aggregation'!$D:$D,$A$1)*IF($A5="CH4",About!$D$58,IF($A5="N2O",About!$D$59,1))</f>
        <v>59.2433325979733</v>
      </c>
      <c r="S5">
        <f>SUMIFS('EPA Export Aggregation'!V:V,'EPA Export Aggregation'!$A:$A,$B5,'EPA Export Aggregation'!$D:$D,$A$1)*IF($A5="CH4",About!$D$58,IF($A5="N2O",About!$D$59,1))</f>
        <v>59.947328481748997</v>
      </c>
      <c r="T5">
        <f>SUMIFS('EPA Export Aggregation'!W:W,'EPA Export Aggregation'!$A:$A,$B5,'EPA Export Aggregation'!$D:$D,$A$1)*IF($A5="CH4",About!$D$58,IF($A5="N2O",About!$D$59,1))</f>
        <v>61.948567095762201</v>
      </c>
      <c r="U5">
        <f>SUMIFS('EPA Export Aggregation'!X:X,'EPA Export Aggregation'!$A:$A,$B5,'EPA Export Aggregation'!$D:$D,$A$1)*IF($A5="CH4",About!$D$58,IF($A5="N2O",About!$D$59,1))</f>
        <v>59.161978192559701</v>
      </c>
      <c r="V5">
        <f>SUMIFS('EPA Export Aggregation'!Y:Y,'EPA Export Aggregation'!$A:$A,$B5,'EPA Export Aggregation'!$D:$D,$A$1)*IF($A5="CH4",About!$D$58,IF($A5="N2O",About!$D$59,1))</f>
        <v>54.525869102355998</v>
      </c>
      <c r="W5">
        <f>SUMIFS('EPA Export Aggregation'!Z:Z,'EPA Export Aggregation'!$A:$A,$B5,'EPA Export Aggregation'!$D:$D,$A$1)*IF($A5="CH4",About!$D$58,IF($A5="N2O",About!$D$59,1))</f>
        <v>48.5761937317044</v>
      </c>
      <c r="X5">
        <f>SUMIFS('EPA Export Aggregation'!AA:AA,'EPA Export Aggregation'!$A:$A,$B5,'EPA Export Aggregation'!$D:$D,$A$1)*IF($A5="CH4",About!$D$58,IF($A5="N2O",About!$D$59,1))</f>
        <v>47.916886245037098</v>
      </c>
      <c r="Y5">
        <f>SUMIFS('EPA Export Aggregation'!AB:AB,'EPA Export Aggregation'!$A:$A,$B5,'EPA Export Aggregation'!$D:$D,$A$1)*IF($A5="CH4",About!$D$58,IF($A5="N2O",About!$D$59,1))</f>
        <v>46.651651486263603</v>
      </c>
      <c r="Z5">
        <f>SUMIFS('EPA Export Aggregation'!AC:AC,'EPA Export Aggregation'!$A:$A,$B5,'EPA Export Aggregation'!$D:$D,$A$1)*IF($A5="CH4",About!$D$58,IF($A5="N2O",About!$D$59,1))</f>
        <v>45.858766589563899</v>
      </c>
      <c r="AA5">
        <f>SUMIFS('EPA Export Aggregation'!AD:AD,'EPA Export Aggregation'!$A:$A,$B5,'EPA Export Aggregation'!$D:$D,$A$1)*IF($A5="CH4",About!$D$58,IF($A5="N2O",About!$D$59,1))</f>
        <v>46.882939783474697</v>
      </c>
      <c r="AB5">
        <f>SUMIFS('EPA Export Aggregation'!AE:AE,'EPA Export Aggregation'!$A:$A,$B5,'EPA Export Aggregation'!$D:$D,$A$1)*IF($A5="CH4",About!$D$58,IF($A5="N2O",About!$D$59,1))</f>
        <v>45.8376929416888</v>
      </c>
      <c r="AC5">
        <f>SUMIFS('EPA Export Aggregation'!AF:AF,'EPA Export Aggregation'!$A:$A,$B5,'EPA Export Aggregation'!$D:$D,$A$1)*IF($A5="CH4",About!$D$58,IF($A5="N2O",About!$D$59,1))</f>
        <v>48.552413711645698</v>
      </c>
      <c r="AD5">
        <f>SUMIFS('EPA Export Aggregation'!AG:AG,'EPA Export Aggregation'!$A:$A,$B5,'EPA Export Aggregation'!$D:$D,$A$1)*IF($A5="CH4",About!$D$58,IF($A5="N2O",About!$D$59,1))</f>
        <v>46.207226940488297</v>
      </c>
      <c r="AE5">
        <f>SUMIFS('EPA Export Aggregation'!AH:AH,'EPA Export Aggregation'!$A:$A,$B5,'EPA Export Aggregation'!$D:$D,$A$1)*IF($A5="CH4",About!$D$58,IF($A5="N2O",About!$D$59,1))</f>
        <v>46.550636246232003</v>
      </c>
      <c r="AF5">
        <f>SUMIFS('EPA Export Aggregation'!AI:AI,'EPA Export Aggregation'!$A:$A,$B5,'EPA Export Aggregation'!$D:$D,$A$1)*IF($A5="CH4",About!$D$58,IF($A5="N2O",About!$D$59,1))</f>
        <v>45.208089097405399</v>
      </c>
      <c r="AG5">
        <f>SUMIFS('EPA Export Aggregation'!AJ:AJ,'EPA Export Aggregation'!$A:$A,$B5,'EPA Export Aggregation'!$D:$D,$A$1)*IF($A5="CH4",About!$D$58,IF($A5="N2O",About!$D$59,1))</f>
        <v>35.294234546445303</v>
      </c>
      <c r="AH5">
        <f>SUMIFS('EPA Export Aggregation'!AK:AK,'EPA Export Aggregation'!$A:$A,$B5,'EPA Export Aggregation'!$D:$D,$A$1)*IF($A5="CH4",About!$D$58,IF($A5="N2O",About!$D$59,1))</f>
        <v>39.313140502163797</v>
      </c>
    </row>
    <row r="6" spans="1:34" x14ac:dyDescent="0.25">
      <c r="A6" s="119" t="s">
        <v>479</v>
      </c>
      <c r="B6" s="120" t="s">
        <v>1956</v>
      </c>
      <c r="C6">
        <f>SUMIFS('EPA Export Aggregation'!F:F,'EPA Export Aggregation'!$A:$A,$B6,'EPA Export Aggregation'!$D:$D,$A$1)*IF($A6="CH4",About!$D$58,IF($A6="N2O",About!$D$59,1))</f>
        <v>12.9472092244738</v>
      </c>
      <c r="D6">
        <f>SUMIFS('EPA Export Aggregation'!G:G,'EPA Export Aggregation'!$A:$A,$B6,'EPA Export Aggregation'!$D:$D,$A$1)*IF($A6="CH4",About!$D$58,IF($A6="N2O",About!$D$59,1))</f>
        <v>13.127967590911499</v>
      </c>
      <c r="E6">
        <f>SUMIFS('EPA Export Aggregation'!H:H,'EPA Export Aggregation'!$A:$A,$B6,'EPA Export Aggregation'!$D:$D,$A$1)*IF($A6="CH4",About!$D$58,IF($A6="N2O",About!$D$59,1))</f>
        <v>16.9655085747582</v>
      </c>
      <c r="F6">
        <f>SUMIFS('EPA Export Aggregation'!I:I,'EPA Export Aggregation'!$A:$A,$B6,'EPA Export Aggregation'!$D:$D,$A$1)*IF($A6="CH4",About!$D$58,IF($A6="N2O",About!$D$59,1))</f>
        <v>17.741583476523601</v>
      </c>
      <c r="G6">
        <f>SUMIFS('EPA Export Aggregation'!J:J,'EPA Export Aggregation'!$A:$A,$B6,'EPA Export Aggregation'!$D:$D,$A$1)*IF($A6="CH4",About!$D$58,IF($A6="N2O",About!$D$59,1))</f>
        <v>18.152167064891302</v>
      </c>
      <c r="H6">
        <f>SUMIFS('EPA Export Aggregation'!K:K,'EPA Export Aggregation'!$A:$A,$B6,'EPA Export Aggregation'!$D:$D,$A$1)*IF($A6="CH4",About!$D$58,IF($A6="N2O",About!$D$59,1))</f>
        <v>18.483878062528401</v>
      </c>
      <c r="I6">
        <f>SUMIFS('EPA Export Aggregation'!L:L,'EPA Export Aggregation'!$A:$A,$B6,'EPA Export Aggregation'!$D:$D,$A$1)*IF($A6="CH4",About!$D$58,IF($A6="N2O",About!$D$59,1))</f>
        <v>18.823106675466299</v>
      </c>
      <c r="J6">
        <f>SUMIFS('EPA Export Aggregation'!M:M,'EPA Export Aggregation'!$A:$A,$B6,'EPA Export Aggregation'!$D:$D,$A$1)*IF($A6="CH4",About!$D$58,IF($A6="N2O",About!$D$59,1))</f>
        <v>18.780218763308699</v>
      </c>
      <c r="K6">
        <f>SUMIFS('EPA Export Aggregation'!N:N,'EPA Export Aggregation'!$A:$A,$B6,'EPA Export Aggregation'!$D:$D,$A$1)*IF($A6="CH4",About!$D$58,IF($A6="N2O",About!$D$59,1))</f>
        <v>17.489342313531299</v>
      </c>
      <c r="L6">
        <f>SUMIFS('EPA Export Aggregation'!O:O,'EPA Export Aggregation'!$A:$A,$B6,'EPA Export Aggregation'!$D:$D,$A$1)*IF($A6="CH4",About!$D$58,IF($A6="N2O",About!$D$59,1))</f>
        <v>17.227453035639201</v>
      </c>
      <c r="M6">
        <f>SUMIFS('EPA Export Aggregation'!P:P,'EPA Export Aggregation'!$A:$A,$B6,'EPA Export Aggregation'!$D:$D,$A$1)*IF($A6="CH4",About!$D$58,IF($A6="N2O",About!$D$59,1))</f>
        <v>11.1518004287972</v>
      </c>
      <c r="N6">
        <f>SUMIFS('EPA Export Aggregation'!Q:Q,'EPA Export Aggregation'!$A:$A,$B6,'EPA Export Aggregation'!$D:$D,$A$1)*IF($A6="CH4",About!$D$58,IF($A6="N2O",About!$D$59,1))</f>
        <v>12.260815680722599</v>
      </c>
      <c r="O6">
        <f>SUMIFS('EPA Export Aggregation'!R:R,'EPA Export Aggregation'!$A:$A,$B6,'EPA Export Aggregation'!$D:$D,$A$1)*IF($A6="CH4",About!$D$58,IF($A6="N2O",About!$D$59,1))</f>
        <v>11.544409727917699</v>
      </c>
      <c r="P6">
        <f>SUMIFS('EPA Export Aggregation'!S:S,'EPA Export Aggregation'!$A:$A,$B6,'EPA Export Aggregation'!$D:$D,$A$1)*IF($A6="CH4",About!$D$58,IF($A6="N2O",About!$D$59,1))</f>
        <v>12.5453578092956</v>
      </c>
      <c r="Q6">
        <f>SUMIFS('EPA Export Aggregation'!T:T,'EPA Export Aggregation'!$A:$A,$B6,'EPA Export Aggregation'!$D:$D,$A$1)*IF($A6="CH4",About!$D$58,IF($A6="N2O",About!$D$59,1))</f>
        <v>12.825141409633501</v>
      </c>
      <c r="R6">
        <f>SUMIFS('EPA Export Aggregation'!U:U,'EPA Export Aggregation'!$A:$A,$B6,'EPA Export Aggregation'!$D:$D,$A$1)*IF($A6="CH4",About!$D$58,IF($A6="N2O",About!$D$59,1))</f>
        <v>12.995753812213501</v>
      </c>
      <c r="S6">
        <f>SUMIFS('EPA Export Aggregation'!V:V,'EPA Export Aggregation'!$A:$A,$B6,'EPA Export Aggregation'!$D:$D,$A$1)*IF($A6="CH4",About!$D$58,IF($A6="N2O",About!$D$59,1))</f>
        <v>12.092633055400301</v>
      </c>
      <c r="T6">
        <f>SUMIFS('EPA Export Aggregation'!W:W,'EPA Export Aggregation'!$A:$A,$B6,'EPA Export Aggregation'!$D:$D,$A$1)*IF($A6="CH4",About!$D$58,IF($A6="N2O",About!$D$59,1))</f>
        <v>12.0172950861226</v>
      </c>
      <c r="U6">
        <f>SUMIFS('EPA Export Aggregation'!X:X,'EPA Export Aggregation'!$A:$A,$B6,'EPA Export Aggregation'!$D:$D,$A$1)*IF($A6="CH4",About!$D$58,IF($A6="N2O",About!$D$59,1))</f>
        <v>10.0902992654672</v>
      </c>
      <c r="V6">
        <f>SUMIFS('EPA Export Aggregation'!Y:Y,'EPA Export Aggregation'!$A:$A,$B6,'EPA Export Aggregation'!$D:$D,$A$1)*IF($A6="CH4",About!$D$58,IF($A6="N2O",About!$D$59,1))</f>
        <v>8.6607383294449996</v>
      </c>
      <c r="W6">
        <f>SUMIFS('EPA Export Aggregation'!Z:Z,'EPA Export Aggregation'!$A:$A,$B6,'EPA Export Aggregation'!$D:$D,$A$1)*IF($A6="CH4",About!$D$58,IF($A6="N2O",About!$D$59,1))</f>
        <v>8.6174164169480001</v>
      </c>
      <c r="X6">
        <f>SUMIFS('EPA Export Aggregation'!AA:AA,'EPA Export Aggregation'!$A:$A,$B6,'EPA Export Aggregation'!$D:$D,$A$1)*IF($A6="CH4",About!$D$58,IF($A6="N2O",About!$D$59,1))</f>
        <v>9.6686452957409994</v>
      </c>
      <c r="Y6">
        <f>SUMIFS('EPA Export Aggregation'!AB:AB,'EPA Export Aggregation'!$A:$A,$B6,'EPA Export Aggregation'!$D:$D,$A$1)*IF($A6="CH4",About!$D$58,IF($A6="N2O",About!$D$59,1))</f>
        <v>9.6229153709355</v>
      </c>
      <c r="Z6">
        <f>SUMIFS('EPA Export Aggregation'!AC:AC,'EPA Export Aggregation'!$A:$A,$B6,'EPA Export Aggregation'!$D:$D,$A$1)*IF($A6="CH4",About!$D$58,IF($A6="N2O",About!$D$59,1))</f>
        <v>9.2808324908128004</v>
      </c>
      <c r="AA6">
        <f>SUMIFS('EPA Export Aggregation'!AD:AD,'EPA Export Aggregation'!$A:$A,$B6,'EPA Export Aggregation'!$D:$D,$A$1)*IF($A6="CH4",About!$D$58,IF($A6="N2O",About!$D$59,1))</f>
        <v>8.7059803257664008</v>
      </c>
      <c r="AB6">
        <f>SUMIFS('EPA Export Aggregation'!AE:AE,'EPA Export Aggregation'!$A:$A,$B6,'EPA Export Aggregation'!$D:$D,$A$1)*IF($A6="CH4",About!$D$58,IF($A6="N2O",About!$D$59,1))</f>
        <v>8.7331175414152007</v>
      </c>
      <c r="AC6">
        <f>SUMIFS('EPA Export Aggregation'!AF:AF,'EPA Export Aggregation'!$A:$A,$B6,'EPA Export Aggregation'!$D:$D,$A$1)*IF($A6="CH4",About!$D$58,IF($A6="N2O",About!$D$59,1))</f>
        <v>9.1551620432573007</v>
      </c>
      <c r="AD6">
        <f>SUMIFS('EPA Export Aggregation'!AG:AG,'EPA Export Aggregation'!$A:$A,$B6,'EPA Export Aggregation'!$D:$D,$A$1)*IF($A6="CH4",About!$D$58,IF($A6="N2O",About!$D$59,1))</f>
        <v>8.3286341275571996</v>
      </c>
      <c r="AE6">
        <f>SUMIFS('EPA Export Aggregation'!AH:AH,'EPA Export Aggregation'!$A:$A,$B6,'EPA Export Aggregation'!$D:$D,$A$1)*IF($A6="CH4",About!$D$58,IF($A6="N2O",About!$D$59,1))</f>
        <v>8.5369172804133004</v>
      </c>
      <c r="AF6">
        <f>SUMIFS('EPA Export Aggregation'!AI:AI,'EPA Export Aggregation'!$A:$A,$B6,'EPA Export Aggregation'!$D:$D,$A$1)*IF($A6="CH4",About!$D$58,IF($A6="N2O",About!$D$59,1))</f>
        <v>8.7872082376586</v>
      </c>
      <c r="AG6">
        <f>SUMIFS('EPA Export Aggregation'!AJ:AJ,'EPA Export Aggregation'!$A:$A,$B6,'EPA Export Aggregation'!$D:$D,$A$1)*IF($A6="CH4",About!$D$58,IF($A6="N2O",About!$D$59,1))</f>
        <v>7.4962331190839002</v>
      </c>
      <c r="AH6">
        <f>SUMIFS('EPA Export Aggregation'!AK:AK,'EPA Export Aggregation'!$A:$A,$B6,'EPA Export Aggregation'!$D:$D,$A$1)*IF($A6="CH4",About!$D$58,IF($A6="N2O",About!$D$59,1))</f>
        <v>7.5788440634064997</v>
      </c>
    </row>
    <row r="7" spans="1:34" x14ac:dyDescent="0.25">
      <c r="A7" s="119" t="s">
        <v>479</v>
      </c>
      <c r="B7" s="120" t="s">
        <v>1957</v>
      </c>
      <c r="C7">
        <f>SUMIFS('EPA Export Aggregation'!F:F,'EPA Export Aggregation'!$A:$A,$B7,'EPA Export Aggregation'!$D:$D,$A$1)*IF($A7="CH4",About!$D$58,IF($A7="N2O",About!$D$59,1))</f>
        <v>15.230174483814199</v>
      </c>
      <c r="D7">
        <f>SUMIFS('EPA Export Aggregation'!G:G,'EPA Export Aggregation'!$A:$A,$B7,'EPA Export Aggregation'!$D:$D,$A$1)*IF($A7="CH4",About!$D$58,IF($A7="N2O",About!$D$59,1))</f>
        <v>15.2594514894562</v>
      </c>
      <c r="E7">
        <f>SUMIFS('EPA Export Aggregation'!H:H,'EPA Export Aggregation'!$A:$A,$B7,'EPA Export Aggregation'!$D:$D,$A$1)*IF($A7="CH4",About!$D$58,IF($A7="N2O",About!$D$59,1))</f>
        <v>16.334334145693301</v>
      </c>
      <c r="F7">
        <f>SUMIFS('EPA Export Aggregation'!I:I,'EPA Export Aggregation'!$A:$A,$B7,'EPA Export Aggregation'!$D:$D,$A$1)*IF($A7="CH4",About!$D$58,IF($A7="N2O",About!$D$59,1))</f>
        <v>15.7384268800927</v>
      </c>
      <c r="G7">
        <f>SUMIFS('EPA Export Aggregation'!J:J,'EPA Export Aggregation'!$A:$A,$B7,'EPA Export Aggregation'!$D:$D,$A$1)*IF($A7="CH4",About!$D$58,IF($A7="N2O",About!$D$59,1))</f>
        <v>17.564838809083501</v>
      </c>
      <c r="H7">
        <f>SUMIFS('EPA Export Aggregation'!K:K,'EPA Export Aggregation'!$A:$A,$B7,'EPA Export Aggregation'!$D:$D,$A$1)*IF($A7="CH4",About!$D$58,IF($A7="N2O",About!$D$59,1))</f>
        <v>15.537548583268</v>
      </c>
      <c r="I7">
        <f>SUMIFS('EPA Export Aggregation'!L:L,'EPA Export Aggregation'!$A:$A,$B7,'EPA Export Aggregation'!$D:$D,$A$1)*IF($A7="CH4",About!$D$58,IF($A7="N2O",About!$D$59,1))</f>
        <v>17.3590092226266</v>
      </c>
      <c r="J7">
        <f>SUMIFS('EPA Export Aggregation'!M:M,'EPA Export Aggregation'!$A:$A,$B7,'EPA Export Aggregation'!$D:$D,$A$1)*IF($A7="CH4",About!$D$58,IF($A7="N2O",About!$D$59,1))</f>
        <v>16.622401165686899</v>
      </c>
      <c r="K7">
        <f>SUMIFS('EPA Export Aggregation'!N:N,'EPA Export Aggregation'!$A:$A,$B7,'EPA Export Aggregation'!$D:$D,$A$1)*IF($A7="CH4",About!$D$58,IF($A7="N2O",About!$D$59,1))</f>
        <v>14.615756603018401</v>
      </c>
      <c r="L7">
        <f>SUMIFS('EPA Export Aggregation'!O:O,'EPA Export Aggregation'!$A:$A,$B7,'EPA Export Aggregation'!$D:$D,$A$1)*IF($A7="CH4",About!$D$58,IF($A7="N2O",About!$D$59,1))</f>
        <v>15.5738738916214</v>
      </c>
      <c r="M7">
        <f>SUMIFS('EPA Export Aggregation'!P:P,'EPA Export Aggregation'!$A:$A,$B7,'EPA Export Aggregation'!$D:$D,$A$1)*IF($A7="CH4",About!$D$58,IF($A7="N2O",About!$D$59,1))</f>
        <v>16.364352036955498</v>
      </c>
      <c r="N7">
        <f>SUMIFS('EPA Export Aggregation'!Q:Q,'EPA Export Aggregation'!$A:$A,$B7,'EPA Export Aggregation'!$D:$D,$A$1)*IF($A7="CH4",About!$D$58,IF($A7="N2O",About!$D$59,1))</f>
        <v>16.022963462281801</v>
      </c>
      <c r="O7">
        <f>SUMIFS('EPA Export Aggregation'!R:R,'EPA Export Aggregation'!$A:$A,$B7,'EPA Export Aggregation'!$D:$D,$A$1)*IF($A7="CH4",About!$D$58,IF($A7="N2O",About!$D$59,1))</f>
        <v>15.4050735864434</v>
      </c>
      <c r="P7">
        <f>SUMIFS('EPA Export Aggregation'!S:S,'EPA Export Aggregation'!$A:$A,$B7,'EPA Export Aggregation'!$D:$D,$A$1)*IF($A7="CH4",About!$D$58,IF($A7="N2O",About!$D$59,1))</f>
        <v>18.1401159193992</v>
      </c>
      <c r="Q7">
        <f>SUMIFS('EPA Export Aggregation'!T:T,'EPA Export Aggregation'!$A:$A,$B7,'EPA Export Aggregation'!$D:$D,$A$1)*IF($A7="CH4",About!$D$58,IF($A7="N2O",About!$D$59,1))</f>
        <v>17.3219071418726</v>
      </c>
      <c r="R7">
        <f>SUMIFS('EPA Export Aggregation'!U:U,'EPA Export Aggregation'!$A:$A,$B7,'EPA Export Aggregation'!$D:$D,$A$1)*IF($A7="CH4",About!$D$58,IF($A7="N2O",About!$D$59,1))</f>
        <v>16.5885465328805</v>
      </c>
      <c r="S7">
        <f>SUMIFS('EPA Export Aggregation'!V:V,'EPA Export Aggregation'!$A:$A,$B7,'EPA Export Aggregation'!$D:$D,$A$1)*IF($A7="CH4",About!$D$58,IF($A7="N2O",About!$D$59,1))</f>
        <v>14.111472750983999</v>
      </c>
      <c r="T7">
        <f>SUMIFS('EPA Export Aggregation'!W:W,'EPA Export Aggregation'!$A:$A,$B7,'EPA Export Aggregation'!$D:$D,$A$1)*IF($A7="CH4",About!$D$58,IF($A7="N2O",About!$D$59,1))</f>
        <v>15.951681237972601</v>
      </c>
      <c r="U7">
        <f>SUMIFS('EPA Export Aggregation'!X:X,'EPA Export Aggregation'!$A:$A,$B7,'EPA Export Aggregation'!$D:$D,$A$1)*IF($A7="CH4",About!$D$58,IF($A7="N2O",About!$D$59,1))</f>
        <v>15.316953399395899</v>
      </c>
      <c r="V7">
        <f>SUMIFS('EPA Export Aggregation'!Y:Y,'EPA Export Aggregation'!$A:$A,$B7,'EPA Export Aggregation'!$D:$D,$A$1)*IF($A7="CH4",About!$D$58,IF($A7="N2O",About!$D$59,1))</f>
        <v>15.4204713588862</v>
      </c>
      <c r="W7">
        <f>SUMIFS('EPA Export Aggregation'!Z:Z,'EPA Export Aggregation'!$A:$A,$B7,'EPA Export Aggregation'!$D:$D,$A$1)*IF($A7="CH4",About!$D$58,IF($A7="N2O",About!$D$59,1))</f>
        <v>14.5863466655927</v>
      </c>
      <c r="X7">
        <f>SUMIFS('EPA Export Aggregation'!AA:AA,'EPA Export Aggregation'!$A:$A,$B7,'EPA Export Aggregation'!$D:$D,$A$1)*IF($A7="CH4",About!$D$58,IF($A7="N2O",About!$D$59,1))</f>
        <v>13.9777655800003</v>
      </c>
      <c r="Y7">
        <f>SUMIFS('EPA Export Aggregation'!AB:AB,'EPA Export Aggregation'!$A:$A,$B7,'EPA Export Aggregation'!$D:$D,$A$1)*IF($A7="CH4",About!$D$58,IF($A7="N2O",About!$D$59,1))</f>
        <v>12.3062343074096</v>
      </c>
      <c r="Z7">
        <f>SUMIFS('EPA Export Aggregation'!AC:AC,'EPA Export Aggregation'!$A:$A,$B7,'EPA Export Aggregation'!$D:$D,$A$1)*IF($A7="CH4",About!$D$58,IF($A7="N2O",About!$D$59,1))</f>
        <v>14.557632648201499</v>
      </c>
      <c r="AA7">
        <f>SUMIFS('EPA Export Aggregation'!AD:AD,'EPA Export Aggregation'!$A:$A,$B7,'EPA Export Aggregation'!$D:$D,$A$1)*IF($A7="CH4",About!$D$58,IF($A7="N2O",About!$D$59,1))</f>
        <v>16.035246406356698</v>
      </c>
      <c r="AB7">
        <f>SUMIFS('EPA Export Aggregation'!AE:AE,'EPA Export Aggregation'!$A:$A,$B7,'EPA Export Aggregation'!$D:$D,$A$1)*IF($A7="CH4",About!$D$58,IF($A7="N2O",About!$D$59,1))</f>
        <v>15.249039284459201</v>
      </c>
      <c r="AC7">
        <f>SUMIFS('EPA Export Aggregation'!AF:AF,'EPA Export Aggregation'!$A:$A,$B7,'EPA Export Aggregation'!$D:$D,$A$1)*IF($A7="CH4",About!$D$58,IF($A7="N2O",About!$D$59,1))</f>
        <v>13.278662265488499</v>
      </c>
      <c r="AD7">
        <f>SUMIFS('EPA Export Aggregation'!AG:AG,'EPA Export Aggregation'!$A:$A,$B7,'EPA Export Aggregation'!$D:$D,$A$1)*IF($A7="CH4",About!$D$58,IF($A7="N2O",About!$D$59,1))</f>
        <v>13.499670780060301</v>
      </c>
      <c r="AE7">
        <f>SUMIFS('EPA Export Aggregation'!AH:AH,'EPA Export Aggregation'!$A:$A,$B7,'EPA Export Aggregation'!$D:$D,$A$1)*IF($A7="CH4",About!$D$58,IF($A7="N2O",About!$D$59,1))</f>
        <v>15.472577002103799</v>
      </c>
      <c r="AF7">
        <f>SUMIFS('EPA Export Aggregation'!AI:AI,'EPA Export Aggregation'!$A:$A,$B7,'EPA Export Aggregation'!$D:$D,$A$1)*IF($A7="CH4",About!$D$58,IF($A7="N2O",About!$D$59,1))</f>
        <v>14.9608701492152</v>
      </c>
      <c r="AG7">
        <f>SUMIFS('EPA Export Aggregation'!AJ:AJ,'EPA Export Aggregation'!$A:$A,$B7,'EPA Export Aggregation'!$D:$D,$A$1)*IF($A7="CH4",About!$D$58,IF($A7="N2O",About!$D$59,1))</f>
        <v>13.721913227573401</v>
      </c>
      <c r="AH7">
        <f>SUMIFS('EPA Export Aggregation'!AK:AK,'EPA Export Aggregation'!$A:$A,$B7,'EPA Export Aggregation'!$D:$D,$A$1)*IF($A7="CH4",About!$D$58,IF($A7="N2O",About!$D$59,1))</f>
        <v>14.1638912546633</v>
      </c>
    </row>
    <row r="8" spans="1:34" x14ac:dyDescent="0.25">
      <c r="A8" s="119" t="s">
        <v>479</v>
      </c>
      <c r="B8" s="120" t="s">
        <v>1958</v>
      </c>
      <c r="C8">
        <f>SUMIFS('EPA Export Aggregation'!F:F,'EPA Export Aggregation'!$A:$A,$B8,'EPA Export Aggregation'!$D:$D,$A$1)*IF($A8="CH4",About!$D$58,IF($A8="N2O",About!$D$59,1))</f>
        <v>10.871182937502599</v>
      </c>
      <c r="D8">
        <f>SUMIFS('EPA Export Aggregation'!G:G,'EPA Export Aggregation'!$A:$A,$B8,'EPA Export Aggregation'!$D:$D,$A$1)*IF($A8="CH4",About!$D$58,IF($A8="N2O",About!$D$59,1))</f>
        <v>11.1192572438993</v>
      </c>
      <c r="E8">
        <f>SUMIFS('EPA Export Aggregation'!H:H,'EPA Export Aggregation'!$A:$A,$B8,'EPA Export Aggregation'!$D:$D,$A$1)*IF($A8="CH4",About!$D$58,IF($A8="N2O",About!$D$59,1))</f>
        <v>11.2325984719915</v>
      </c>
      <c r="F8">
        <f>SUMIFS('EPA Export Aggregation'!I:I,'EPA Export Aggregation'!$A:$A,$B8,'EPA Export Aggregation'!$D:$D,$A$1)*IF($A8="CH4",About!$D$58,IF($A8="N2O",About!$D$59,1))</f>
        <v>10.4327518769602</v>
      </c>
      <c r="G8">
        <f>SUMIFS('EPA Export Aggregation'!J:J,'EPA Export Aggregation'!$A:$A,$B8,'EPA Export Aggregation'!$D:$D,$A$1)*IF($A8="CH4",About!$D$58,IF($A8="N2O",About!$D$59,1))</f>
        <v>10.748319924973799</v>
      </c>
      <c r="H8">
        <f>SUMIFS('EPA Export Aggregation'!K:K,'EPA Export Aggregation'!$A:$A,$B8,'EPA Export Aggregation'!$D:$D,$A$1)*IF($A8="CH4",About!$D$58,IF($A8="N2O",About!$D$59,1))</f>
        <v>9.8556908586158993</v>
      </c>
      <c r="I8">
        <f>SUMIFS('EPA Export Aggregation'!L:L,'EPA Export Aggregation'!$A:$A,$B8,'EPA Export Aggregation'!$D:$D,$A$1)*IF($A8="CH4",About!$D$58,IF($A8="N2O",About!$D$59,1))</f>
        <v>11.0073268757913</v>
      </c>
      <c r="J8">
        <f>SUMIFS('EPA Export Aggregation'!M:M,'EPA Export Aggregation'!$A:$A,$B8,'EPA Export Aggregation'!$D:$D,$A$1)*IF($A8="CH4",About!$D$58,IF($A8="N2O",About!$D$59,1))</f>
        <v>11.3360823797245</v>
      </c>
      <c r="K8">
        <f>SUMIFS('EPA Export Aggregation'!N:N,'EPA Export Aggregation'!$A:$A,$B8,'EPA Export Aggregation'!$D:$D,$A$1)*IF($A8="CH4",About!$D$58,IF($A8="N2O",About!$D$59,1))</f>
        <v>9.9707115789663998</v>
      </c>
      <c r="L8">
        <f>SUMIFS('EPA Export Aggregation'!O:O,'EPA Export Aggregation'!$A:$A,$B8,'EPA Export Aggregation'!$D:$D,$A$1)*IF($A8="CH4",About!$D$58,IF($A8="N2O",About!$D$59,1))</f>
        <v>11.437272942367199</v>
      </c>
      <c r="M8">
        <f>SUMIFS('EPA Export Aggregation'!P:P,'EPA Export Aggregation'!$A:$A,$B8,'EPA Export Aggregation'!$D:$D,$A$1)*IF($A8="CH4",About!$D$58,IF($A8="N2O",About!$D$59,1))</f>
        <v>10.780051792453101</v>
      </c>
      <c r="N8">
        <f>SUMIFS('EPA Export Aggregation'!Q:Q,'EPA Export Aggregation'!$A:$A,$B8,'EPA Export Aggregation'!$D:$D,$A$1)*IF($A8="CH4",About!$D$58,IF($A8="N2O",About!$D$59,1))</f>
        <v>9.3392070732896002</v>
      </c>
      <c r="O8">
        <f>SUMIFS('EPA Export Aggregation'!R:R,'EPA Export Aggregation'!$A:$A,$B8,'EPA Export Aggregation'!$D:$D,$A$1)*IF($A8="CH4",About!$D$58,IF($A8="N2O",About!$D$59,1))</f>
        <v>9.4274381657711004</v>
      </c>
      <c r="P8">
        <f>SUMIFS('EPA Export Aggregation'!S:S,'EPA Export Aggregation'!$A:$A,$B8,'EPA Export Aggregation'!$D:$D,$A$1)*IF($A8="CH4",About!$D$58,IF($A8="N2O",About!$D$59,1))</f>
        <v>10.558970999285201</v>
      </c>
      <c r="Q8">
        <f>SUMIFS('EPA Export Aggregation'!T:T,'EPA Export Aggregation'!$A:$A,$B8,'EPA Export Aggregation'!$D:$D,$A$1)*IF($A8="CH4",About!$D$58,IF($A8="N2O",About!$D$59,1))</f>
        <v>10.873829214141599</v>
      </c>
      <c r="R8">
        <f>SUMIFS('EPA Export Aggregation'!U:U,'EPA Export Aggregation'!$A:$A,$B8,'EPA Export Aggregation'!$D:$D,$A$1)*IF($A8="CH4",About!$D$58,IF($A8="N2O",About!$D$59,1))</f>
        <v>11.1738232429541</v>
      </c>
      <c r="S8">
        <f>SUMIFS('EPA Export Aggregation'!V:V,'EPA Export Aggregation'!$A:$A,$B8,'EPA Export Aggregation'!$D:$D,$A$1)*IF($A8="CH4",About!$D$58,IF($A8="N2O",About!$D$59,1))</f>
        <v>9.5756545716063002</v>
      </c>
      <c r="T8">
        <f>SUMIFS('EPA Export Aggregation'!W:W,'EPA Export Aggregation'!$A:$A,$B8,'EPA Export Aggregation'!$D:$D,$A$1)*IF($A8="CH4",About!$D$58,IF($A8="N2O",About!$D$59,1))</f>
        <v>10.960132240944599</v>
      </c>
      <c r="U8">
        <f>SUMIFS('EPA Export Aggregation'!X:X,'EPA Export Aggregation'!$A:$A,$B8,'EPA Export Aggregation'!$D:$D,$A$1)*IF($A8="CH4",About!$D$58,IF($A8="N2O",About!$D$59,1))</f>
        <v>10.5373673192233</v>
      </c>
      <c r="V8">
        <f>SUMIFS('EPA Export Aggregation'!Y:Y,'EPA Export Aggregation'!$A:$A,$B8,'EPA Export Aggregation'!$D:$D,$A$1)*IF($A8="CH4",About!$D$58,IF($A8="N2O",About!$D$59,1))</f>
        <v>11.1157522666172</v>
      </c>
      <c r="W8">
        <f>SUMIFS('EPA Export Aggregation'!Z:Z,'EPA Export Aggregation'!$A:$A,$B8,'EPA Export Aggregation'!$D:$D,$A$1)*IF($A8="CH4",About!$D$58,IF($A8="N2O",About!$D$59,1))</f>
        <v>10.9372822370349</v>
      </c>
      <c r="X8">
        <f>SUMIFS('EPA Export Aggregation'!AA:AA,'EPA Export Aggregation'!$A:$A,$B8,'EPA Export Aggregation'!$D:$D,$A$1)*IF($A8="CH4",About!$D$58,IF($A8="N2O",About!$D$59,1))</f>
        <v>11.7180562867412</v>
      </c>
      <c r="Y8">
        <f>SUMIFS('EPA Export Aggregation'!AB:AB,'EPA Export Aggregation'!$A:$A,$B8,'EPA Export Aggregation'!$D:$D,$A$1)*IF($A8="CH4",About!$D$58,IF($A8="N2O",About!$D$59,1))</f>
        <v>10.400386629772401</v>
      </c>
      <c r="Z8">
        <f>SUMIFS('EPA Export Aggregation'!AC:AC,'EPA Export Aggregation'!$A:$A,$B8,'EPA Export Aggregation'!$D:$D,$A$1)*IF($A8="CH4",About!$D$58,IF($A8="N2O",About!$D$59,1))</f>
        <v>10.500499841011401</v>
      </c>
      <c r="AA8">
        <f>SUMIFS('EPA Export Aggregation'!AD:AD,'EPA Export Aggregation'!$A:$A,$B8,'EPA Export Aggregation'!$D:$D,$A$1)*IF($A8="CH4",About!$D$58,IF($A8="N2O",About!$D$59,1))</f>
        <v>12.2132396147073</v>
      </c>
      <c r="AB8">
        <f>SUMIFS('EPA Export Aggregation'!AE:AE,'EPA Export Aggregation'!$A:$A,$B8,'EPA Export Aggregation'!$D:$D,$A$1)*IF($A8="CH4",About!$D$58,IF($A8="N2O",About!$D$59,1))</f>
        <v>10.7946736080681</v>
      </c>
      <c r="AC8">
        <f>SUMIFS('EPA Export Aggregation'!AF:AF,'EPA Export Aggregation'!$A:$A,$B8,'EPA Export Aggregation'!$D:$D,$A$1)*IF($A8="CH4",About!$D$58,IF($A8="N2O",About!$D$59,1))</f>
        <v>9.9646451763568002</v>
      </c>
      <c r="AD8">
        <f>SUMIFS('EPA Export Aggregation'!AG:AG,'EPA Export Aggregation'!$A:$A,$B8,'EPA Export Aggregation'!$D:$D,$A$1)*IF($A8="CH4",About!$D$58,IF($A8="N2O",About!$D$59,1))</f>
        <v>9.6179007561055005</v>
      </c>
      <c r="AE8">
        <f>SUMIFS('EPA Export Aggregation'!AH:AH,'EPA Export Aggregation'!$A:$A,$B8,'EPA Export Aggregation'!$D:$D,$A$1)*IF($A8="CH4",About!$D$58,IF($A8="N2O",About!$D$59,1))</f>
        <v>10.408674459939901</v>
      </c>
      <c r="AF8">
        <f>SUMIFS('EPA Export Aggregation'!AI:AI,'EPA Export Aggregation'!$A:$A,$B8,'EPA Export Aggregation'!$D:$D,$A$1)*IF($A8="CH4",About!$D$58,IF($A8="N2O",About!$D$59,1))</f>
        <v>9.9396517229065999</v>
      </c>
      <c r="AG8">
        <f>SUMIFS('EPA Export Aggregation'!AJ:AJ,'EPA Export Aggregation'!$A:$A,$B8,'EPA Export Aggregation'!$D:$D,$A$1)*IF($A8="CH4",About!$D$58,IF($A8="N2O",About!$D$59,1))</f>
        <v>8.8061742465992001</v>
      </c>
      <c r="AH8">
        <f>SUMIFS('EPA Export Aggregation'!AK:AK,'EPA Export Aggregation'!$A:$A,$B8,'EPA Export Aggregation'!$D:$D,$A$1)*IF($A8="CH4",About!$D$58,IF($A8="N2O",About!$D$59,1))</f>
        <v>9.5015734800050993</v>
      </c>
    </row>
    <row r="9" spans="1:34" x14ac:dyDescent="0.25">
      <c r="A9" s="119" t="s">
        <v>479</v>
      </c>
      <c r="B9" s="120" t="s">
        <v>1959</v>
      </c>
      <c r="C9">
        <f>SUMIFS('EPA Export Aggregation'!F:F,'EPA Export Aggregation'!$A:$A,$B9,'EPA Export Aggregation'!$D:$D,$A$1)*IF($A9="CH4",About!$D$58,IF($A9="N2O",About!$D$59,1))</f>
        <v>1.5597718614588001</v>
      </c>
      <c r="D9">
        <f>SUMIFS('EPA Export Aggregation'!G:G,'EPA Export Aggregation'!$A:$A,$B9,'EPA Export Aggregation'!$D:$D,$A$1)*IF($A9="CH4",About!$D$58,IF($A9="N2O",About!$D$59,1))</f>
        <v>1.5562028683761999</v>
      </c>
      <c r="E9">
        <f>SUMIFS('EPA Export Aggregation'!H:H,'EPA Export Aggregation'!$A:$A,$B9,'EPA Export Aggregation'!$D:$D,$A$1)*IF($A9="CH4",About!$D$58,IF($A9="N2O",About!$D$59,1))</f>
        <v>1.8012418064711999</v>
      </c>
      <c r="F9">
        <f>SUMIFS('EPA Export Aggregation'!I:I,'EPA Export Aggregation'!$A:$A,$B9,'EPA Export Aggregation'!$D:$D,$A$1)*IF($A9="CH4",About!$D$58,IF($A9="N2O",About!$D$59,1))</f>
        <v>1.4295912776749</v>
      </c>
      <c r="G9">
        <f>SUMIFS('EPA Export Aggregation'!J:J,'EPA Export Aggregation'!$A:$A,$B9,'EPA Export Aggregation'!$D:$D,$A$1)*IF($A9="CH4",About!$D$58,IF($A9="N2O",About!$D$59,1))</f>
        <v>1.5090690088490999</v>
      </c>
      <c r="H9">
        <f>SUMIFS('EPA Export Aggregation'!K:K,'EPA Export Aggregation'!$A:$A,$B9,'EPA Export Aggregation'!$D:$D,$A$1)*IF($A9="CH4",About!$D$58,IF($A9="N2O",About!$D$59,1))</f>
        <v>1.4536841298708001</v>
      </c>
      <c r="I9">
        <f>SUMIFS('EPA Export Aggregation'!L:L,'EPA Export Aggregation'!$A:$A,$B9,'EPA Export Aggregation'!$D:$D,$A$1)*IF($A9="CH4",About!$D$58,IF($A9="N2O",About!$D$59,1))</f>
        <v>1.3277723287484999</v>
      </c>
      <c r="J9">
        <f>SUMIFS('EPA Export Aggregation'!M:M,'EPA Export Aggregation'!$A:$A,$B9,'EPA Export Aggregation'!$D:$D,$A$1)*IF($A9="CH4",About!$D$58,IF($A9="N2O",About!$D$59,1))</f>
        <v>1.3656204839617001</v>
      </c>
      <c r="K9">
        <f>SUMIFS('EPA Export Aggregation'!N:N,'EPA Export Aggregation'!$A:$A,$B9,'EPA Export Aggregation'!$D:$D,$A$1)*IF($A9="CH4",About!$D$58,IF($A9="N2O",About!$D$59,1))</f>
        <v>1.5461812215005999</v>
      </c>
      <c r="L9">
        <f>SUMIFS('EPA Export Aggregation'!O:O,'EPA Export Aggregation'!$A:$A,$B9,'EPA Export Aggregation'!$D:$D,$A$1)*IF($A9="CH4",About!$D$58,IF($A9="N2O",About!$D$59,1))</f>
        <v>2.1332778587188002</v>
      </c>
      <c r="M9">
        <f>SUMIFS('EPA Export Aggregation'!P:P,'EPA Export Aggregation'!$A:$A,$B9,'EPA Export Aggregation'!$D:$D,$A$1)*IF($A9="CH4",About!$D$58,IF($A9="N2O",About!$D$59,1))</f>
        <v>1.5381352676733</v>
      </c>
      <c r="N9">
        <f>SUMIFS('EPA Export Aggregation'!Q:Q,'EPA Export Aggregation'!$A:$A,$B9,'EPA Export Aggregation'!$D:$D,$A$1)*IF($A9="CH4",About!$D$58,IF($A9="N2O",About!$D$59,1))</f>
        <v>1.7326664411582</v>
      </c>
      <c r="O9">
        <f>SUMIFS('EPA Export Aggregation'!R:R,'EPA Export Aggregation'!$A:$A,$B9,'EPA Export Aggregation'!$D:$D,$A$1)*IF($A9="CH4",About!$D$58,IF($A9="N2O",About!$D$59,1))</f>
        <v>1.6705794070422</v>
      </c>
      <c r="P9">
        <f>SUMIFS('EPA Export Aggregation'!S:S,'EPA Export Aggregation'!$A:$A,$B9,'EPA Export Aggregation'!$D:$D,$A$1)*IF($A9="CH4",About!$D$58,IF($A9="N2O",About!$D$59,1))</f>
        <v>1.2045093833742999</v>
      </c>
      <c r="Q9">
        <f>SUMIFS('EPA Export Aggregation'!T:T,'EPA Export Aggregation'!$A:$A,$B9,'EPA Export Aggregation'!$D:$D,$A$1)*IF($A9="CH4",About!$D$58,IF($A9="N2O",About!$D$59,1))</f>
        <v>1.4296447894324</v>
      </c>
      <c r="R9">
        <f>SUMIFS('EPA Export Aggregation'!U:U,'EPA Export Aggregation'!$A:$A,$B9,'EPA Export Aggregation'!$D:$D,$A$1)*IF($A9="CH4",About!$D$58,IF($A9="N2O",About!$D$59,1))</f>
        <v>1.3677928811643001</v>
      </c>
      <c r="S9">
        <f>SUMIFS('EPA Export Aggregation'!V:V,'EPA Export Aggregation'!$A:$A,$B9,'EPA Export Aggregation'!$D:$D,$A$1)*IF($A9="CH4",About!$D$58,IF($A9="N2O",About!$D$59,1))</f>
        <v>1.3249527052043</v>
      </c>
      <c r="T9">
        <f>SUMIFS('EPA Export Aggregation'!W:W,'EPA Export Aggregation'!$A:$A,$B9,'EPA Export Aggregation'!$D:$D,$A$1)*IF($A9="CH4",About!$D$58,IF($A9="N2O",About!$D$59,1))</f>
        <v>1.3331531615139001</v>
      </c>
      <c r="U9">
        <f>SUMIFS('EPA Export Aggregation'!X:X,'EPA Export Aggregation'!$A:$A,$B9,'EPA Export Aggregation'!$D:$D,$A$1)*IF($A9="CH4",About!$D$58,IF($A9="N2O",About!$D$59,1))</f>
        <v>1.3268607753038</v>
      </c>
      <c r="V9">
        <f>SUMIFS('EPA Export Aggregation'!Y:Y,'EPA Export Aggregation'!$A:$A,$B9,'EPA Export Aggregation'!$D:$D,$A$1)*IF($A9="CH4",About!$D$58,IF($A9="N2O",About!$D$59,1))</f>
        <v>1.1388084073631</v>
      </c>
      <c r="W9">
        <f>SUMIFS('EPA Export Aggregation'!Z:Z,'EPA Export Aggregation'!$A:$A,$B9,'EPA Export Aggregation'!$D:$D,$A$1)*IF($A9="CH4",About!$D$58,IF($A9="N2O",About!$D$59,1))</f>
        <v>0.95349454652950005</v>
      </c>
      <c r="X9">
        <f>SUMIFS('EPA Export Aggregation'!AA:AA,'EPA Export Aggregation'!$A:$A,$B9,'EPA Export Aggregation'!$D:$D,$A$1)*IF($A9="CH4",About!$D$58,IF($A9="N2O",About!$D$59,1))</f>
        <v>0.9073812861503</v>
      </c>
      <c r="Y9">
        <f>SUMIFS('EPA Export Aggregation'!AB:AB,'EPA Export Aggregation'!$A:$A,$B9,'EPA Export Aggregation'!$D:$D,$A$1)*IF($A9="CH4",About!$D$58,IF($A9="N2O",About!$D$59,1))</f>
        <v>0.77874662675200002</v>
      </c>
      <c r="Z9">
        <f>SUMIFS('EPA Export Aggregation'!AC:AC,'EPA Export Aggregation'!$A:$A,$B9,'EPA Export Aggregation'!$D:$D,$A$1)*IF($A9="CH4",About!$D$58,IF($A9="N2O",About!$D$59,1))</f>
        <v>0.88681968363770003</v>
      </c>
      <c r="AA9">
        <f>SUMIFS('EPA Export Aggregation'!AD:AD,'EPA Export Aggregation'!$A:$A,$B9,'EPA Export Aggregation'!$D:$D,$A$1)*IF($A9="CH4",About!$D$58,IF($A9="N2O",About!$D$59,1))</f>
        <v>0.91380077779119995</v>
      </c>
      <c r="AB9">
        <f>SUMIFS('EPA Export Aggregation'!AE:AE,'EPA Export Aggregation'!$A:$A,$B9,'EPA Export Aggregation'!$D:$D,$A$1)*IF($A9="CH4",About!$D$58,IF($A9="N2O",About!$D$59,1))</f>
        <v>0.93241351106540005</v>
      </c>
      <c r="AC9">
        <f>SUMIFS('EPA Export Aggregation'!AF:AF,'EPA Export Aggregation'!$A:$A,$B9,'EPA Export Aggregation'!$D:$D,$A$1)*IF($A9="CH4",About!$D$58,IF($A9="N2O",About!$D$59,1))</f>
        <v>0.89200914962590006</v>
      </c>
      <c r="AD9">
        <f>SUMIFS('EPA Export Aggregation'!AG:AG,'EPA Export Aggregation'!$A:$A,$B9,'EPA Export Aggregation'!$D:$D,$A$1)*IF($A9="CH4",About!$D$58,IF($A9="N2O",About!$D$59,1))</f>
        <v>0.84005434731719997</v>
      </c>
      <c r="AE9">
        <f>SUMIFS('EPA Export Aggregation'!AH:AH,'EPA Export Aggregation'!$A:$A,$B9,'EPA Export Aggregation'!$D:$D,$A$1)*IF($A9="CH4",About!$D$58,IF($A9="N2O",About!$D$59,1))</f>
        <v>0.88545473529550001</v>
      </c>
      <c r="AF9">
        <f>SUMIFS('EPA Export Aggregation'!AI:AI,'EPA Export Aggregation'!$A:$A,$B9,'EPA Export Aggregation'!$D:$D,$A$1)*IF($A9="CH4",About!$D$58,IF($A9="N2O",About!$D$59,1))</f>
        <v>0.84946144515139999</v>
      </c>
      <c r="AG9">
        <f>SUMIFS('EPA Export Aggregation'!AJ:AJ,'EPA Export Aggregation'!$A:$A,$B9,'EPA Export Aggregation'!$D:$D,$A$1)*IF($A9="CH4",About!$D$58,IF($A9="N2O",About!$D$59,1))</f>
        <v>0.79206969128549998</v>
      </c>
      <c r="AH9">
        <f>SUMIFS('EPA Export Aggregation'!AK:AK,'EPA Export Aggregation'!$A:$A,$B9,'EPA Export Aggregation'!$D:$D,$A$1)*IF($A9="CH4",About!$D$58,IF($A9="N2O",About!$D$59,1))</f>
        <v>0.8547389536976</v>
      </c>
    </row>
    <row r="10" spans="1:34" x14ac:dyDescent="0.25">
      <c r="A10" s="119" t="s">
        <v>479</v>
      </c>
      <c r="B10" s="120" t="s">
        <v>1960</v>
      </c>
      <c r="C10">
        <f>SUMIFS('EPA Export Aggregation'!F:F,'EPA Export Aggregation'!$A:$A,$B10,'EPA Export Aggregation'!$D:$D,$A$1)*IF($A10="CH4",About!$D$58,IF($A10="N2O",About!$D$59,1))</f>
        <v>2.6869891255E-3</v>
      </c>
      <c r="D10">
        <f>SUMIFS('EPA Export Aggregation'!G:G,'EPA Export Aggregation'!$A:$A,$B10,'EPA Export Aggregation'!$D:$D,$A$1)*IF($A10="CH4",About!$D$58,IF($A10="N2O",About!$D$59,1))</f>
        <v>2.6412996571E-3</v>
      </c>
      <c r="E10">
        <f>SUMIFS('EPA Export Aggregation'!H:H,'EPA Export Aggregation'!$A:$A,$B10,'EPA Export Aggregation'!$D:$D,$A$1)*IF($A10="CH4",About!$D$58,IF($A10="N2O",About!$D$59,1))</f>
        <v>2.5692802401999998E-3</v>
      </c>
      <c r="F10">
        <f>SUMIFS('EPA Export Aggregation'!I:I,'EPA Export Aggregation'!$A:$A,$B10,'EPA Export Aggregation'!$D:$D,$A$1)*IF($A10="CH4",About!$D$58,IF($A10="N2O",About!$D$59,1))</f>
        <v>2.5340006439999998E-3</v>
      </c>
      <c r="G10">
        <f>SUMIFS('EPA Export Aggregation'!J:J,'EPA Export Aggregation'!$A:$A,$B10,'EPA Export Aggregation'!$D:$D,$A$1)*IF($A10="CH4",About!$D$58,IF($A10="N2O",About!$D$59,1))</f>
        <v>2.5481550323000002E-3</v>
      </c>
      <c r="H10">
        <f>SUMIFS('EPA Export Aggregation'!K:K,'EPA Export Aggregation'!$A:$A,$B10,'EPA Export Aggregation'!$D:$D,$A$1)*IF($A10="CH4",About!$D$58,IF($A10="N2O",About!$D$59,1))</f>
        <v>2.3319034511999999E-3</v>
      </c>
      <c r="I10">
        <f>SUMIFS('EPA Export Aggregation'!L:L,'EPA Export Aggregation'!$A:$A,$B10,'EPA Export Aggregation'!$D:$D,$A$1)*IF($A10="CH4",About!$D$58,IF($A10="N2O",About!$D$59,1))</f>
        <v>2.2510719094999999E-3</v>
      </c>
      <c r="J10">
        <f>SUMIFS('EPA Export Aggregation'!M:M,'EPA Export Aggregation'!$A:$A,$B10,'EPA Export Aggregation'!$D:$D,$A$1)*IF($A10="CH4",About!$D$58,IF($A10="N2O",About!$D$59,1))</f>
        <v>2.1835028958000001E-3</v>
      </c>
      <c r="K10">
        <f>SUMIFS('EPA Export Aggregation'!N:N,'EPA Export Aggregation'!$A:$A,$B10,'EPA Export Aggregation'!$D:$D,$A$1)*IF($A10="CH4",About!$D$58,IF($A10="N2O",About!$D$59,1))</f>
        <v>2.1045085314000001E-3</v>
      </c>
      <c r="L10">
        <f>SUMIFS('EPA Export Aggregation'!O:O,'EPA Export Aggregation'!$A:$A,$B10,'EPA Export Aggregation'!$D:$D,$A$1)*IF($A10="CH4",About!$D$58,IF($A10="N2O",About!$D$59,1))</f>
        <v>1.996027341E-3</v>
      </c>
      <c r="M10">
        <f>SUMIFS('EPA Export Aggregation'!P:P,'EPA Export Aggregation'!$A:$A,$B10,'EPA Export Aggregation'!$D:$D,$A$1)*IF($A10="CH4",About!$D$58,IF($A10="N2O",About!$D$59,1))</f>
        <v>1.9245728213000001E-3</v>
      </c>
      <c r="N10">
        <f>SUMIFS('EPA Export Aggregation'!Q:Q,'EPA Export Aggregation'!$A:$A,$B10,'EPA Export Aggregation'!$D:$D,$A$1)*IF($A10="CH4",About!$D$58,IF($A10="N2O",About!$D$59,1))</f>
        <v>1.8627145346999999E-3</v>
      </c>
      <c r="O10">
        <f>SUMIFS('EPA Export Aggregation'!R:R,'EPA Export Aggregation'!$A:$A,$B10,'EPA Export Aggregation'!$D:$D,$A$1)*IF($A10="CH4",About!$D$58,IF($A10="N2O",About!$D$59,1))</f>
        <v>2.0215281148000001E-3</v>
      </c>
      <c r="P10">
        <f>SUMIFS('EPA Export Aggregation'!S:S,'EPA Export Aggregation'!$A:$A,$B10,'EPA Export Aggregation'!$D:$D,$A$1)*IF($A10="CH4",About!$D$58,IF($A10="N2O",About!$D$59,1))</f>
        <v>1.9955503412000001E-3</v>
      </c>
      <c r="Q10">
        <f>SUMIFS('EPA Export Aggregation'!T:T,'EPA Export Aggregation'!$A:$A,$B10,'EPA Export Aggregation'!$D:$D,$A$1)*IF($A10="CH4",About!$D$58,IF($A10="N2O",About!$D$59,1))</f>
        <v>1.9418084384000001E-3</v>
      </c>
      <c r="R10">
        <f>SUMIFS('EPA Export Aggregation'!U:U,'EPA Export Aggregation'!$A:$A,$B10,'EPA Export Aggregation'!$D:$D,$A$1)*IF($A10="CH4",About!$D$58,IF($A10="N2O",About!$D$59,1))</f>
        <v>1.9094375444999999E-3</v>
      </c>
      <c r="S10">
        <f>SUMIFS('EPA Export Aggregation'!V:V,'EPA Export Aggregation'!$A:$A,$B10,'EPA Export Aggregation'!$D:$D,$A$1)*IF($A10="CH4",About!$D$58,IF($A10="N2O",About!$D$59,1))</f>
        <v>2.0154100412999999E-3</v>
      </c>
      <c r="T10">
        <f>SUMIFS('EPA Export Aggregation'!W:W,'EPA Export Aggregation'!$A:$A,$B10,'EPA Export Aggregation'!$D:$D,$A$1)*IF($A10="CH4",About!$D$58,IF($A10="N2O",About!$D$59,1))</f>
        <v>1.9404825997999999E-3</v>
      </c>
      <c r="U10">
        <f>SUMIFS('EPA Export Aggregation'!X:X,'EPA Export Aggregation'!$A:$A,$B10,'EPA Export Aggregation'!$D:$D,$A$1)*IF($A10="CH4",About!$D$58,IF($A10="N2O",About!$D$59,1))</f>
        <v>1.9751874002000001E-3</v>
      </c>
      <c r="V10">
        <f>SUMIFS('EPA Export Aggregation'!Y:Y,'EPA Export Aggregation'!$A:$A,$B10,'EPA Export Aggregation'!$D:$D,$A$1)*IF($A10="CH4",About!$D$58,IF($A10="N2O",About!$D$59,1))</f>
        <v>1.9334672925E-3</v>
      </c>
      <c r="W10">
        <f>SUMIFS('EPA Export Aggregation'!Z:Z,'EPA Export Aggregation'!$A:$A,$B10,'EPA Export Aggregation'!$D:$D,$A$1)*IF($A10="CH4",About!$D$58,IF($A10="N2O",About!$D$59,1))</f>
        <v>1.9313420383999999E-3</v>
      </c>
      <c r="X10">
        <f>SUMIFS('EPA Export Aggregation'!AA:AA,'EPA Export Aggregation'!$A:$A,$B10,'EPA Export Aggregation'!$D:$D,$A$1)*IF($A10="CH4",About!$D$58,IF($A10="N2O",About!$D$59,1))</f>
        <v>1.9254981188000001E-3</v>
      </c>
      <c r="Y10">
        <f>SUMIFS('EPA Export Aggregation'!AB:AB,'EPA Export Aggregation'!$A:$A,$B10,'EPA Export Aggregation'!$D:$D,$A$1)*IF($A10="CH4",About!$D$58,IF($A10="N2O",About!$D$59,1))</f>
        <v>1.9631980340999999E-3</v>
      </c>
      <c r="Z10">
        <f>SUMIFS('EPA Export Aggregation'!AC:AC,'EPA Export Aggregation'!$A:$A,$B10,'EPA Export Aggregation'!$D:$D,$A$1)*IF($A10="CH4",About!$D$58,IF($A10="N2O",About!$D$59,1))</f>
        <v>1.9532532224000002E-3</v>
      </c>
      <c r="AA10">
        <f>SUMIFS('EPA Export Aggregation'!AD:AD,'EPA Export Aggregation'!$A:$A,$B10,'EPA Export Aggregation'!$D:$D,$A$1)*IF($A10="CH4",About!$D$58,IF($A10="N2O",About!$D$59,1))</f>
        <v>1.982006903E-3</v>
      </c>
      <c r="AB10">
        <f>SUMIFS('EPA Export Aggregation'!AE:AE,'EPA Export Aggregation'!$A:$A,$B10,'EPA Export Aggregation'!$D:$D,$A$1)*IF($A10="CH4",About!$D$58,IF($A10="N2O",About!$D$59,1))</f>
        <v>2.0156912073000001E-3</v>
      </c>
      <c r="AC10">
        <f>SUMIFS('EPA Export Aggregation'!AF:AF,'EPA Export Aggregation'!$A:$A,$B10,'EPA Export Aggregation'!$D:$D,$A$1)*IF($A10="CH4",About!$D$58,IF($A10="N2O",About!$D$59,1))</f>
        <v>2.6117968521999998E-3</v>
      </c>
      <c r="AD10">
        <f>SUMIFS('EPA Export Aggregation'!AG:AG,'EPA Export Aggregation'!$A:$A,$B10,'EPA Export Aggregation'!$D:$D,$A$1)*IF($A10="CH4",About!$D$58,IF($A10="N2O",About!$D$59,1))</f>
        <v>3.4152906210000002E-3</v>
      </c>
      <c r="AE10">
        <f>SUMIFS('EPA Export Aggregation'!AH:AH,'EPA Export Aggregation'!$A:$A,$B10,'EPA Export Aggregation'!$D:$D,$A$1)*IF($A10="CH4",About!$D$58,IF($A10="N2O",About!$D$59,1))</f>
        <v>3.6377996525999998E-3</v>
      </c>
      <c r="AF10">
        <f>SUMIFS('EPA Export Aggregation'!AI:AI,'EPA Export Aggregation'!$A:$A,$B10,'EPA Export Aggregation'!$D:$D,$A$1)*IF($A10="CH4",About!$D$58,IF($A10="N2O",About!$D$59,1))</f>
        <v>7.2601150158000003E-3</v>
      </c>
      <c r="AG10">
        <f>SUMIFS('EPA Export Aggregation'!AJ:AJ,'EPA Export Aggregation'!$A:$A,$B10,'EPA Export Aggregation'!$D:$D,$A$1)*IF($A10="CH4",About!$D$58,IF($A10="N2O",About!$D$59,1))</f>
        <v>1.14810230492E-2</v>
      </c>
      <c r="AH10">
        <f>SUMIFS('EPA Export Aggregation'!AK:AK,'EPA Export Aggregation'!$A:$A,$B10,'EPA Export Aggregation'!$D:$D,$A$1)*IF($A10="CH4",About!$D$58,IF($A10="N2O",About!$D$59,1))</f>
        <v>5.5002622012999998E-3</v>
      </c>
    </row>
    <row r="11" spans="1:34" x14ac:dyDescent="0.25">
      <c r="A11" s="119" t="s">
        <v>479</v>
      </c>
      <c r="B11" s="120" t="s">
        <v>1961</v>
      </c>
      <c r="C11">
        <f>SUMIFS('EPA Export Aggregation'!F:F,'EPA Export Aggregation'!$A:$A,$B11,'EPA Export Aggregation'!$D:$D,$A$1)*IF($A11="CH4",About!$D$58,IF($A11="N2O",About!$D$59,1))</f>
        <v>0</v>
      </c>
      <c r="D11">
        <f>SUMIFS('EPA Export Aggregation'!G:G,'EPA Export Aggregation'!$A:$A,$B11,'EPA Export Aggregation'!$D:$D,$A$1)*IF($A11="CH4",About!$D$58,IF($A11="N2O",About!$D$59,1))</f>
        <v>0</v>
      </c>
      <c r="E11">
        <f>SUMIFS('EPA Export Aggregation'!H:H,'EPA Export Aggregation'!$A:$A,$B11,'EPA Export Aggregation'!$D:$D,$A$1)*IF($A11="CH4",About!$D$58,IF($A11="N2O",About!$D$59,1))</f>
        <v>0</v>
      </c>
      <c r="F11">
        <f>SUMIFS('EPA Export Aggregation'!I:I,'EPA Export Aggregation'!$A:$A,$B11,'EPA Export Aggregation'!$D:$D,$A$1)*IF($A11="CH4",About!$D$58,IF($A11="N2O",About!$D$59,1))</f>
        <v>0</v>
      </c>
      <c r="G11">
        <f>SUMIFS('EPA Export Aggregation'!J:J,'EPA Export Aggregation'!$A:$A,$B11,'EPA Export Aggregation'!$D:$D,$A$1)*IF($A11="CH4",About!$D$58,IF($A11="N2O",About!$D$59,1))</f>
        <v>0</v>
      </c>
      <c r="H11">
        <f>SUMIFS('EPA Export Aggregation'!K:K,'EPA Export Aggregation'!$A:$A,$B11,'EPA Export Aggregation'!$D:$D,$A$1)*IF($A11="CH4",About!$D$58,IF($A11="N2O",About!$D$59,1))</f>
        <v>0</v>
      </c>
      <c r="I11">
        <f>SUMIFS('EPA Export Aggregation'!L:L,'EPA Export Aggregation'!$A:$A,$B11,'EPA Export Aggregation'!$D:$D,$A$1)*IF($A11="CH4",About!$D$58,IF($A11="N2O",About!$D$59,1))</f>
        <v>0</v>
      </c>
      <c r="J11">
        <f>SUMIFS('EPA Export Aggregation'!M:M,'EPA Export Aggregation'!$A:$A,$B11,'EPA Export Aggregation'!$D:$D,$A$1)*IF($A11="CH4",About!$D$58,IF($A11="N2O",About!$D$59,1))</f>
        <v>0</v>
      </c>
      <c r="K11">
        <f>SUMIFS('EPA Export Aggregation'!N:N,'EPA Export Aggregation'!$A:$A,$B11,'EPA Export Aggregation'!$D:$D,$A$1)*IF($A11="CH4",About!$D$58,IF($A11="N2O",About!$D$59,1))</f>
        <v>0</v>
      </c>
      <c r="L11">
        <f>SUMIFS('EPA Export Aggregation'!O:O,'EPA Export Aggregation'!$A:$A,$B11,'EPA Export Aggregation'!$D:$D,$A$1)*IF($A11="CH4",About!$D$58,IF($A11="N2O",About!$D$59,1))</f>
        <v>0</v>
      </c>
      <c r="M11">
        <f>SUMIFS('EPA Export Aggregation'!P:P,'EPA Export Aggregation'!$A:$A,$B11,'EPA Export Aggregation'!$D:$D,$A$1)*IF($A11="CH4",About!$D$58,IF($A11="N2O",About!$D$59,1))</f>
        <v>0</v>
      </c>
      <c r="N11">
        <f>SUMIFS('EPA Export Aggregation'!Q:Q,'EPA Export Aggregation'!$A:$A,$B11,'EPA Export Aggregation'!$D:$D,$A$1)*IF($A11="CH4",About!$D$58,IF($A11="N2O",About!$D$59,1))</f>
        <v>0</v>
      </c>
      <c r="O11">
        <f>SUMIFS('EPA Export Aggregation'!R:R,'EPA Export Aggregation'!$A:$A,$B11,'EPA Export Aggregation'!$D:$D,$A$1)*IF($A11="CH4",About!$D$58,IF($A11="N2O",About!$D$59,1))</f>
        <v>0</v>
      </c>
      <c r="P11">
        <f>SUMIFS('EPA Export Aggregation'!S:S,'EPA Export Aggregation'!$A:$A,$B11,'EPA Export Aggregation'!$D:$D,$A$1)*IF($A11="CH4",About!$D$58,IF($A11="N2O",About!$D$59,1))</f>
        <v>0</v>
      </c>
      <c r="Q11">
        <f>SUMIFS('EPA Export Aggregation'!T:T,'EPA Export Aggregation'!$A:$A,$B11,'EPA Export Aggregation'!$D:$D,$A$1)*IF($A11="CH4",About!$D$58,IF($A11="N2O",About!$D$59,1))</f>
        <v>0</v>
      </c>
      <c r="R11">
        <f>SUMIFS('EPA Export Aggregation'!U:U,'EPA Export Aggregation'!$A:$A,$B11,'EPA Export Aggregation'!$D:$D,$A$1)*IF($A11="CH4",About!$D$58,IF($A11="N2O",About!$D$59,1))</f>
        <v>0</v>
      </c>
      <c r="S11">
        <f>SUMIFS('EPA Export Aggregation'!V:V,'EPA Export Aggregation'!$A:$A,$B11,'EPA Export Aggregation'!$D:$D,$A$1)*IF($A11="CH4",About!$D$58,IF($A11="N2O",About!$D$59,1))</f>
        <v>0</v>
      </c>
      <c r="T11">
        <f>SUMIFS('EPA Export Aggregation'!W:W,'EPA Export Aggregation'!$A:$A,$B11,'EPA Export Aggregation'!$D:$D,$A$1)*IF($A11="CH4",About!$D$58,IF($A11="N2O",About!$D$59,1))</f>
        <v>0</v>
      </c>
      <c r="U11">
        <f>SUMIFS('EPA Export Aggregation'!X:X,'EPA Export Aggregation'!$A:$A,$B11,'EPA Export Aggregation'!$D:$D,$A$1)*IF($A11="CH4",About!$D$58,IF($A11="N2O",About!$D$59,1))</f>
        <v>0</v>
      </c>
      <c r="V11">
        <f>SUMIFS('EPA Export Aggregation'!Y:Y,'EPA Export Aggregation'!$A:$A,$B11,'EPA Export Aggregation'!$D:$D,$A$1)*IF($A11="CH4",About!$D$58,IF($A11="N2O",About!$D$59,1))</f>
        <v>0</v>
      </c>
      <c r="W11">
        <f>SUMIFS('EPA Export Aggregation'!Z:Z,'EPA Export Aggregation'!$A:$A,$B11,'EPA Export Aggregation'!$D:$D,$A$1)*IF($A11="CH4",About!$D$58,IF($A11="N2O",About!$D$59,1))</f>
        <v>0</v>
      </c>
      <c r="X11">
        <f>SUMIFS('EPA Export Aggregation'!AA:AA,'EPA Export Aggregation'!$A:$A,$B11,'EPA Export Aggregation'!$D:$D,$A$1)*IF($A11="CH4",About!$D$58,IF($A11="N2O",About!$D$59,1))</f>
        <v>0</v>
      </c>
      <c r="Y11">
        <f>SUMIFS('EPA Export Aggregation'!AB:AB,'EPA Export Aggregation'!$A:$A,$B11,'EPA Export Aggregation'!$D:$D,$A$1)*IF($A11="CH4",About!$D$58,IF($A11="N2O",About!$D$59,1))</f>
        <v>0</v>
      </c>
      <c r="Z11">
        <f>SUMIFS('EPA Export Aggregation'!AC:AC,'EPA Export Aggregation'!$A:$A,$B11,'EPA Export Aggregation'!$D:$D,$A$1)*IF($A11="CH4",About!$D$58,IF($A11="N2O",About!$D$59,1))</f>
        <v>0</v>
      </c>
      <c r="AA11">
        <f>SUMIFS('EPA Export Aggregation'!AD:AD,'EPA Export Aggregation'!$A:$A,$B11,'EPA Export Aggregation'!$D:$D,$A$1)*IF($A11="CH4",About!$D$58,IF($A11="N2O",About!$D$59,1))</f>
        <v>0</v>
      </c>
      <c r="AB11">
        <f>SUMIFS('EPA Export Aggregation'!AE:AE,'EPA Export Aggregation'!$A:$A,$B11,'EPA Export Aggregation'!$D:$D,$A$1)*IF($A11="CH4",About!$D$58,IF($A11="N2O",About!$D$59,1))</f>
        <v>0</v>
      </c>
      <c r="AC11">
        <f>SUMIFS('EPA Export Aggregation'!AF:AF,'EPA Export Aggregation'!$A:$A,$B11,'EPA Export Aggregation'!$D:$D,$A$1)*IF($A11="CH4",About!$D$58,IF($A11="N2O",About!$D$59,1))</f>
        <v>0</v>
      </c>
      <c r="AD11">
        <f>SUMIFS('EPA Export Aggregation'!AG:AG,'EPA Export Aggregation'!$A:$A,$B11,'EPA Export Aggregation'!$D:$D,$A$1)*IF($A11="CH4",About!$D$58,IF($A11="N2O",About!$D$59,1))</f>
        <v>0</v>
      </c>
      <c r="AE11">
        <f>SUMIFS('EPA Export Aggregation'!AH:AH,'EPA Export Aggregation'!$A:$A,$B11,'EPA Export Aggregation'!$D:$D,$A$1)*IF($A11="CH4",About!$D$58,IF($A11="N2O",About!$D$59,1))</f>
        <v>0</v>
      </c>
      <c r="AF11">
        <f>SUMIFS('EPA Export Aggregation'!AI:AI,'EPA Export Aggregation'!$A:$A,$B11,'EPA Export Aggregation'!$D:$D,$A$1)*IF($A11="CH4",About!$D$58,IF($A11="N2O",About!$D$59,1))</f>
        <v>0</v>
      </c>
      <c r="AG11">
        <f>SUMIFS('EPA Export Aggregation'!AJ:AJ,'EPA Export Aggregation'!$A:$A,$B11,'EPA Export Aggregation'!$D:$D,$A$1)*IF($A11="CH4",About!$D$58,IF($A11="N2O",About!$D$59,1))</f>
        <v>0</v>
      </c>
      <c r="AH11">
        <f>SUMIFS('EPA Export Aggregation'!AK:AK,'EPA Export Aggregation'!$A:$A,$B11,'EPA Export Aggregation'!$D:$D,$A$1)*IF($A11="CH4",About!$D$58,IF($A11="N2O",About!$D$59,1))</f>
        <v>0</v>
      </c>
    </row>
    <row r="12" spans="1:34" x14ac:dyDescent="0.25">
      <c r="A12" s="119" t="s">
        <v>479</v>
      </c>
      <c r="B12" s="120" t="s">
        <v>1962</v>
      </c>
      <c r="C12">
        <f>SUMIFS('EPA Export Aggregation'!F:F,'EPA Export Aggregation'!$A:$A,$B12,'EPA Export Aggregation'!$D:$D,$A$1)*IF($A12="CH4",About!$D$58,IF($A12="N2O",About!$D$59,1))</f>
        <v>0</v>
      </c>
      <c r="D12">
        <f>SUMIFS('EPA Export Aggregation'!G:G,'EPA Export Aggregation'!$A:$A,$B12,'EPA Export Aggregation'!$D:$D,$A$1)*IF($A12="CH4",About!$D$58,IF($A12="N2O",About!$D$59,1))</f>
        <v>0</v>
      </c>
      <c r="E12">
        <f>SUMIFS('EPA Export Aggregation'!H:H,'EPA Export Aggregation'!$A:$A,$B12,'EPA Export Aggregation'!$D:$D,$A$1)*IF($A12="CH4",About!$D$58,IF($A12="N2O",About!$D$59,1))</f>
        <v>0</v>
      </c>
      <c r="F12">
        <f>SUMIFS('EPA Export Aggregation'!I:I,'EPA Export Aggregation'!$A:$A,$B12,'EPA Export Aggregation'!$D:$D,$A$1)*IF($A12="CH4",About!$D$58,IF($A12="N2O",About!$D$59,1))</f>
        <v>0</v>
      </c>
      <c r="G12">
        <f>SUMIFS('EPA Export Aggregation'!J:J,'EPA Export Aggregation'!$A:$A,$B12,'EPA Export Aggregation'!$D:$D,$A$1)*IF($A12="CH4",About!$D$58,IF($A12="N2O",About!$D$59,1))</f>
        <v>0</v>
      </c>
      <c r="H12">
        <f>SUMIFS('EPA Export Aggregation'!K:K,'EPA Export Aggregation'!$A:$A,$B12,'EPA Export Aggregation'!$D:$D,$A$1)*IF($A12="CH4",About!$D$58,IF($A12="N2O",About!$D$59,1))</f>
        <v>0</v>
      </c>
      <c r="I12">
        <f>SUMIFS('EPA Export Aggregation'!L:L,'EPA Export Aggregation'!$A:$A,$B12,'EPA Export Aggregation'!$D:$D,$A$1)*IF($A12="CH4",About!$D$58,IF($A12="N2O",About!$D$59,1))</f>
        <v>0</v>
      </c>
      <c r="J12">
        <f>SUMIFS('EPA Export Aggregation'!M:M,'EPA Export Aggregation'!$A:$A,$B12,'EPA Export Aggregation'!$D:$D,$A$1)*IF($A12="CH4",About!$D$58,IF($A12="N2O",About!$D$59,1))</f>
        <v>0</v>
      </c>
      <c r="K12">
        <f>SUMIFS('EPA Export Aggregation'!N:N,'EPA Export Aggregation'!$A:$A,$B12,'EPA Export Aggregation'!$D:$D,$A$1)*IF($A12="CH4",About!$D$58,IF($A12="N2O",About!$D$59,1))</f>
        <v>0</v>
      </c>
      <c r="L12">
        <f>SUMIFS('EPA Export Aggregation'!O:O,'EPA Export Aggregation'!$A:$A,$B12,'EPA Export Aggregation'!$D:$D,$A$1)*IF($A12="CH4",About!$D$58,IF($A12="N2O",About!$D$59,1))</f>
        <v>0</v>
      </c>
      <c r="M12">
        <f>SUMIFS('EPA Export Aggregation'!P:P,'EPA Export Aggregation'!$A:$A,$B12,'EPA Export Aggregation'!$D:$D,$A$1)*IF($A12="CH4",About!$D$58,IF($A12="N2O",About!$D$59,1))</f>
        <v>0</v>
      </c>
      <c r="N12">
        <f>SUMIFS('EPA Export Aggregation'!Q:Q,'EPA Export Aggregation'!$A:$A,$B12,'EPA Export Aggregation'!$D:$D,$A$1)*IF($A12="CH4",About!$D$58,IF($A12="N2O",About!$D$59,1))</f>
        <v>0</v>
      </c>
      <c r="O12">
        <f>SUMIFS('EPA Export Aggregation'!R:R,'EPA Export Aggregation'!$A:$A,$B12,'EPA Export Aggregation'!$D:$D,$A$1)*IF($A12="CH4",About!$D$58,IF($A12="N2O",About!$D$59,1))</f>
        <v>0</v>
      </c>
      <c r="P12">
        <f>SUMIFS('EPA Export Aggregation'!S:S,'EPA Export Aggregation'!$A:$A,$B12,'EPA Export Aggregation'!$D:$D,$A$1)*IF($A12="CH4",About!$D$58,IF($A12="N2O",About!$D$59,1))</f>
        <v>0</v>
      </c>
      <c r="Q12">
        <f>SUMIFS('EPA Export Aggregation'!T:T,'EPA Export Aggregation'!$A:$A,$B12,'EPA Export Aggregation'!$D:$D,$A$1)*IF($A12="CH4",About!$D$58,IF($A12="N2O",About!$D$59,1))</f>
        <v>0</v>
      </c>
      <c r="R12">
        <f>SUMIFS('EPA Export Aggregation'!U:U,'EPA Export Aggregation'!$A:$A,$B12,'EPA Export Aggregation'!$D:$D,$A$1)*IF($A12="CH4",About!$D$58,IF($A12="N2O",About!$D$59,1))</f>
        <v>0</v>
      </c>
      <c r="S12">
        <f>SUMIFS('EPA Export Aggregation'!V:V,'EPA Export Aggregation'!$A:$A,$B12,'EPA Export Aggregation'!$D:$D,$A$1)*IF($A12="CH4",About!$D$58,IF($A12="N2O",About!$D$59,1))</f>
        <v>0</v>
      </c>
      <c r="T12">
        <f>SUMIFS('EPA Export Aggregation'!W:W,'EPA Export Aggregation'!$A:$A,$B12,'EPA Export Aggregation'!$D:$D,$A$1)*IF($A12="CH4",About!$D$58,IF($A12="N2O",About!$D$59,1))</f>
        <v>0</v>
      </c>
      <c r="U12">
        <f>SUMIFS('EPA Export Aggregation'!X:X,'EPA Export Aggregation'!$A:$A,$B12,'EPA Export Aggregation'!$D:$D,$A$1)*IF($A12="CH4",About!$D$58,IF($A12="N2O",About!$D$59,1))</f>
        <v>0</v>
      </c>
      <c r="V12">
        <f>SUMIFS('EPA Export Aggregation'!Y:Y,'EPA Export Aggregation'!$A:$A,$B12,'EPA Export Aggregation'!$D:$D,$A$1)*IF($A12="CH4",About!$D$58,IF($A12="N2O",About!$D$59,1))</f>
        <v>0</v>
      </c>
      <c r="W12">
        <f>SUMIFS('EPA Export Aggregation'!Z:Z,'EPA Export Aggregation'!$A:$A,$B12,'EPA Export Aggregation'!$D:$D,$A$1)*IF($A12="CH4",About!$D$58,IF($A12="N2O",About!$D$59,1))</f>
        <v>0</v>
      </c>
      <c r="X12">
        <f>SUMIFS('EPA Export Aggregation'!AA:AA,'EPA Export Aggregation'!$A:$A,$B12,'EPA Export Aggregation'!$D:$D,$A$1)*IF($A12="CH4",About!$D$58,IF($A12="N2O",About!$D$59,1))</f>
        <v>0</v>
      </c>
      <c r="Y12">
        <f>SUMIFS('EPA Export Aggregation'!AB:AB,'EPA Export Aggregation'!$A:$A,$B12,'EPA Export Aggregation'!$D:$D,$A$1)*IF($A12="CH4",About!$D$58,IF($A12="N2O",About!$D$59,1))</f>
        <v>0</v>
      </c>
      <c r="Z12">
        <f>SUMIFS('EPA Export Aggregation'!AC:AC,'EPA Export Aggregation'!$A:$A,$B12,'EPA Export Aggregation'!$D:$D,$A$1)*IF($A12="CH4",About!$D$58,IF($A12="N2O",About!$D$59,1))</f>
        <v>0</v>
      </c>
      <c r="AA12">
        <f>SUMIFS('EPA Export Aggregation'!AD:AD,'EPA Export Aggregation'!$A:$A,$B12,'EPA Export Aggregation'!$D:$D,$A$1)*IF($A12="CH4",About!$D$58,IF($A12="N2O",About!$D$59,1))</f>
        <v>0</v>
      </c>
      <c r="AB12">
        <f>SUMIFS('EPA Export Aggregation'!AE:AE,'EPA Export Aggregation'!$A:$A,$B12,'EPA Export Aggregation'!$D:$D,$A$1)*IF($A12="CH4",About!$D$58,IF($A12="N2O",About!$D$59,1))</f>
        <v>0</v>
      </c>
      <c r="AC12">
        <f>SUMIFS('EPA Export Aggregation'!AF:AF,'EPA Export Aggregation'!$A:$A,$B12,'EPA Export Aggregation'!$D:$D,$A$1)*IF($A12="CH4",About!$D$58,IF($A12="N2O",About!$D$59,1))</f>
        <v>0</v>
      </c>
      <c r="AD12">
        <f>SUMIFS('EPA Export Aggregation'!AG:AG,'EPA Export Aggregation'!$A:$A,$B12,'EPA Export Aggregation'!$D:$D,$A$1)*IF($A12="CH4",About!$D$58,IF($A12="N2O",About!$D$59,1))</f>
        <v>0</v>
      </c>
      <c r="AE12">
        <f>SUMIFS('EPA Export Aggregation'!AH:AH,'EPA Export Aggregation'!$A:$A,$B12,'EPA Export Aggregation'!$D:$D,$A$1)*IF($A12="CH4",About!$D$58,IF($A12="N2O",About!$D$59,1))</f>
        <v>0</v>
      </c>
      <c r="AF12">
        <f>SUMIFS('EPA Export Aggregation'!AI:AI,'EPA Export Aggregation'!$A:$A,$B12,'EPA Export Aggregation'!$D:$D,$A$1)*IF($A12="CH4",About!$D$58,IF($A12="N2O",About!$D$59,1))</f>
        <v>0</v>
      </c>
      <c r="AG12">
        <f>SUMIFS('EPA Export Aggregation'!AJ:AJ,'EPA Export Aggregation'!$A:$A,$B12,'EPA Export Aggregation'!$D:$D,$A$1)*IF($A12="CH4",About!$D$58,IF($A12="N2O",About!$D$59,1))</f>
        <v>0</v>
      </c>
      <c r="AH12">
        <f>SUMIFS('EPA Export Aggregation'!AK:AK,'EPA Export Aggregation'!$A:$A,$B12,'EPA Export Aggregation'!$D:$D,$A$1)*IF($A12="CH4",About!$D$58,IF($A12="N2O",About!$D$59,1))</f>
        <v>0</v>
      </c>
    </row>
    <row r="13" spans="1:34" x14ac:dyDescent="0.25">
      <c r="A13" s="119" t="s">
        <v>479</v>
      </c>
      <c r="B13" s="120" t="s">
        <v>1963</v>
      </c>
      <c r="C13">
        <f>SUMIFS('EPA Export Aggregation'!F:F,'EPA Export Aggregation'!$A:$A,$B13,'EPA Export Aggregation'!$D:$D,$A$1)*IF($A13="CH4",About!$D$58,IF($A13="N2O",About!$D$59,1))</f>
        <v>3.7415691560500002E-2</v>
      </c>
      <c r="D13">
        <f>SUMIFS('EPA Export Aggregation'!G:G,'EPA Export Aggregation'!$A:$A,$B13,'EPA Export Aggregation'!$D:$D,$A$1)*IF($A13="CH4",About!$D$58,IF($A13="N2O",About!$D$59,1))</f>
        <v>3.3970303602599998E-2</v>
      </c>
      <c r="E13">
        <f>SUMIFS('EPA Export Aggregation'!H:H,'EPA Export Aggregation'!$A:$A,$B13,'EPA Export Aggregation'!$D:$D,$A$1)*IF($A13="CH4",About!$D$58,IF($A13="N2O",About!$D$59,1))</f>
        <v>3.4026262048699997E-2</v>
      </c>
      <c r="F13">
        <f>SUMIFS('EPA Export Aggregation'!I:I,'EPA Export Aggregation'!$A:$A,$B13,'EPA Export Aggregation'!$D:$D,$A$1)*IF($A13="CH4",About!$D$58,IF($A13="N2O",About!$D$59,1))</f>
        <v>3.2059620977700001E-2</v>
      </c>
      <c r="G13">
        <f>SUMIFS('EPA Export Aggregation'!J:J,'EPA Export Aggregation'!$A:$A,$B13,'EPA Export Aggregation'!$D:$D,$A$1)*IF($A13="CH4",About!$D$58,IF($A13="N2O",About!$D$59,1))</f>
        <v>3.4330904163399997E-2</v>
      </c>
      <c r="H13">
        <f>SUMIFS('EPA Export Aggregation'!K:K,'EPA Export Aggregation'!$A:$A,$B13,'EPA Export Aggregation'!$D:$D,$A$1)*IF($A13="CH4",About!$D$58,IF($A13="N2O",About!$D$59,1))</f>
        <v>4.6769271848199997E-2</v>
      </c>
      <c r="I13">
        <f>SUMIFS('EPA Export Aggregation'!L:L,'EPA Export Aggregation'!$A:$A,$B13,'EPA Export Aggregation'!$D:$D,$A$1)*IF($A13="CH4",About!$D$58,IF($A13="N2O",About!$D$59,1))</f>
        <v>5.0981406950299998E-2</v>
      </c>
      <c r="J13">
        <f>SUMIFS('EPA Export Aggregation'!M:M,'EPA Export Aggregation'!$A:$A,$B13,'EPA Export Aggregation'!$D:$D,$A$1)*IF($A13="CH4",About!$D$58,IF($A13="N2O",About!$D$59,1))</f>
        <v>4.93277603868E-2</v>
      </c>
      <c r="K13">
        <f>SUMIFS('EPA Export Aggregation'!N:N,'EPA Export Aggregation'!$A:$A,$B13,'EPA Export Aggregation'!$D:$D,$A$1)*IF($A13="CH4",About!$D$58,IF($A13="N2O",About!$D$59,1))</f>
        <v>5.0273806589900001E-2</v>
      </c>
      <c r="L13">
        <f>SUMIFS('EPA Export Aggregation'!O:O,'EPA Export Aggregation'!$A:$A,$B13,'EPA Export Aggregation'!$D:$D,$A$1)*IF($A13="CH4",About!$D$58,IF($A13="N2O",About!$D$59,1))</f>
        <v>5.5133252667599997E-2</v>
      </c>
      <c r="M13">
        <f>SUMIFS('EPA Export Aggregation'!P:P,'EPA Export Aggregation'!$A:$A,$B13,'EPA Export Aggregation'!$D:$D,$A$1)*IF($A13="CH4",About!$D$58,IF($A13="N2O",About!$D$59,1))</f>
        <v>3.6648767858299999E-2</v>
      </c>
      <c r="N13">
        <f>SUMIFS('EPA Export Aggregation'!Q:Q,'EPA Export Aggregation'!$A:$A,$B13,'EPA Export Aggregation'!$D:$D,$A$1)*IF($A13="CH4",About!$D$58,IF($A13="N2O",About!$D$59,1))</f>
        <v>3.7872542970199999E-2</v>
      </c>
      <c r="O13">
        <f>SUMIFS('EPA Export Aggregation'!R:R,'EPA Export Aggregation'!$A:$A,$B13,'EPA Export Aggregation'!$D:$D,$A$1)*IF($A13="CH4",About!$D$58,IF($A13="N2O",About!$D$59,1))</f>
        <v>3.9923502051899998E-2</v>
      </c>
      <c r="P13">
        <f>SUMIFS('EPA Export Aggregation'!S:S,'EPA Export Aggregation'!$A:$A,$B13,'EPA Export Aggregation'!$D:$D,$A$1)*IF($A13="CH4",About!$D$58,IF($A13="N2O",About!$D$59,1))</f>
        <v>3.10523701507E-2</v>
      </c>
      <c r="Q13">
        <f>SUMIFS('EPA Export Aggregation'!T:T,'EPA Export Aggregation'!$A:$A,$B13,'EPA Export Aggregation'!$D:$D,$A$1)*IF($A13="CH4",About!$D$58,IF($A13="N2O",About!$D$59,1))</f>
        <v>4.2888819001099997E-2</v>
      </c>
      <c r="R13">
        <f>SUMIFS('EPA Export Aggregation'!U:U,'EPA Export Aggregation'!$A:$A,$B13,'EPA Export Aggregation'!$D:$D,$A$1)*IF($A13="CH4",About!$D$58,IF($A13="N2O",About!$D$59,1))</f>
        <v>4.8087427624799998E-2</v>
      </c>
      <c r="S13">
        <f>SUMIFS('EPA Export Aggregation'!V:V,'EPA Export Aggregation'!$A:$A,$B13,'EPA Export Aggregation'!$D:$D,$A$1)*IF($A13="CH4",About!$D$58,IF($A13="N2O",About!$D$59,1))</f>
        <v>5.5508304927999998E-2</v>
      </c>
      <c r="T13">
        <f>SUMIFS('EPA Export Aggregation'!W:W,'EPA Export Aggregation'!$A:$A,$B13,'EPA Export Aggregation'!$D:$D,$A$1)*IF($A13="CH4",About!$D$58,IF($A13="N2O",About!$D$59,1))</f>
        <v>5.12608405544E-2</v>
      </c>
      <c r="U13">
        <f>SUMIFS('EPA Export Aggregation'!X:X,'EPA Export Aggregation'!$A:$A,$B13,'EPA Export Aggregation'!$D:$D,$A$1)*IF($A13="CH4",About!$D$58,IF($A13="N2O",About!$D$59,1))</f>
        <v>4.3711954244799997E-2</v>
      </c>
      <c r="V13">
        <f>SUMIFS('EPA Export Aggregation'!Y:Y,'EPA Export Aggregation'!$A:$A,$B13,'EPA Export Aggregation'!$D:$D,$A$1)*IF($A13="CH4",About!$D$58,IF($A13="N2O",About!$D$59,1))</f>
        <v>5.6683532504200003E-2</v>
      </c>
      <c r="W13">
        <f>SUMIFS('EPA Export Aggregation'!Z:Z,'EPA Export Aggregation'!$A:$A,$B13,'EPA Export Aggregation'!$D:$D,$A$1)*IF($A13="CH4",About!$D$58,IF($A13="N2O",About!$D$59,1))</f>
        <v>6.9921209501699999E-2</v>
      </c>
      <c r="X13">
        <f>SUMIFS('EPA Export Aggregation'!AA:AA,'EPA Export Aggregation'!$A:$A,$B13,'EPA Export Aggregation'!$D:$D,$A$1)*IF($A13="CH4",About!$D$58,IF($A13="N2O",About!$D$59,1))</f>
        <v>6.4077419897299995E-2</v>
      </c>
      <c r="Y13">
        <f>SUMIFS('EPA Export Aggregation'!AB:AB,'EPA Export Aggregation'!$A:$A,$B13,'EPA Export Aggregation'!$D:$D,$A$1)*IF($A13="CH4",About!$D$58,IF($A13="N2O",About!$D$59,1))</f>
        <v>5.8697748524199997E-2</v>
      </c>
      <c r="Z13">
        <f>SUMIFS('EPA Export Aggregation'!AC:AC,'EPA Export Aggregation'!$A:$A,$B13,'EPA Export Aggregation'!$D:$D,$A$1)*IF($A13="CH4",About!$D$58,IF($A13="N2O",About!$D$59,1))</f>
        <v>7.12594732077E-2</v>
      </c>
      <c r="AA13">
        <f>SUMIFS('EPA Export Aggregation'!AD:AD,'EPA Export Aggregation'!$A:$A,$B13,'EPA Export Aggregation'!$D:$D,$A$1)*IF($A13="CH4",About!$D$58,IF($A13="N2O",About!$D$59,1))</f>
        <v>8.1595423720099994E-2</v>
      </c>
      <c r="AB13">
        <f>SUMIFS('EPA Export Aggregation'!AE:AE,'EPA Export Aggregation'!$A:$A,$B13,'EPA Export Aggregation'!$D:$D,$A$1)*IF($A13="CH4",About!$D$58,IF($A13="N2O",About!$D$59,1))</f>
        <v>7.81943044142E-2</v>
      </c>
      <c r="AC13">
        <f>SUMIFS('EPA Export Aggregation'!AF:AF,'EPA Export Aggregation'!$A:$A,$B13,'EPA Export Aggregation'!$D:$D,$A$1)*IF($A13="CH4",About!$D$58,IF($A13="N2O",About!$D$59,1))</f>
        <v>6.9224381812499999E-2</v>
      </c>
      <c r="AD13">
        <f>SUMIFS('EPA Export Aggregation'!AG:AG,'EPA Export Aggregation'!$A:$A,$B13,'EPA Export Aggregation'!$D:$D,$A$1)*IF($A13="CH4",About!$D$58,IF($A13="N2O",About!$D$59,1))</f>
        <v>6.2811119524099998E-2</v>
      </c>
      <c r="AE13">
        <f>SUMIFS('EPA Export Aggregation'!AH:AH,'EPA Export Aggregation'!$A:$A,$B13,'EPA Export Aggregation'!$D:$D,$A$1)*IF($A13="CH4",About!$D$58,IF($A13="N2O",About!$D$59,1))</f>
        <v>4.6585284072499997E-2</v>
      </c>
      <c r="AF13">
        <f>SUMIFS('EPA Export Aggregation'!AI:AI,'EPA Export Aggregation'!$A:$A,$B13,'EPA Export Aggregation'!$D:$D,$A$1)*IF($A13="CH4",About!$D$58,IF($A13="N2O",About!$D$59,1))</f>
        <v>5.3276601153600001E-2</v>
      </c>
      <c r="AG13">
        <f>SUMIFS('EPA Export Aggregation'!AJ:AJ,'EPA Export Aggregation'!$A:$A,$B13,'EPA Export Aggregation'!$D:$D,$A$1)*IF($A13="CH4",About!$D$58,IF($A13="N2O",About!$D$59,1))</f>
        <v>5.3067573208799998E-2</v>
      </c>
      <c r="AH13">
        <f>SUMIFS('EPA Export Aggregation'!AK:AK,'EPA Export Aggregation'!$A:$A,$B13,'EPA Export Aggregation'!$D:$D,$A$1)*IF($A13="CH4",About!$D$58,IF($A13="N2O",About!$D$59,1))</f>
        <v>5.0141921281E-2</v>
      </c>
    </row>
    <row r="14" spans="1:34" x14ac:dyDescent="0.25">
      <c r="A14" s="119" t="s">
        <v>479</v>
      </c>
      <c r="B14" s="120" t="s">
        <v>1964</v>
      </c>
      <c r="C14">
        <f>SUMIFS('EPA Export Aggregation'!F:F,'EPA Export Aggregation'!$A:$A,$B14,'EPA Export Aggregation'!$D:$D,$A$1)*IF($A14="CH4",About!$D$58,IF($A14="N2O",About!$D$59,1))</f>
        <v>0.14597651917480001</v>
      </c>
      <c r="D14">
        <f>SUMIFS('EPA Export Aggregation'!G:G,'EPA Export Aggregation'!$A:$A,$B14,'EPA Export Aggregation'!$D:$D,$A$1)*IF($A14="CH4",About!$D$58,IF($A14="N2O",About!$D$59,1))</f>
        <v>0.138620494777</v>
      </c>
      <c r="E14">
        <f>SUMIFS('EPA Export Aggregation'!H:H,'EPA Export Aggregation'!$A:$A,$B14,'EPA Export Aggregation'!$D:$D,$A$1)*IF($A14="CH4",About!$D$58,IF($A14="N2O",About!$D$59,1))</f>
        <v>0.14012401382719999</v>
      </c>
      <c r="F14">
        <f>SUMIFS('EPA Export Aggregation'!I:I,'EPA Export Aggregation'!$A:$A,$B14,'EPA Export Aggregation'!$D:$D,$A$1)*IF($A14="CH4",About!$D$58,IF($A14="N2O",About!$D$59,1))</f>
        <v>0.13990558746920001</v>
      </c>
      <c r="G14">
        <f>SUMIFS('EPA Export Aggregation'!J:J,'EPA Export Aggregation'!$A:$A,$B14,'EPA Export Aggregation'!$D:$D,$A$1)*IF($A14="CH4",About!$D$58,IF($A14="N2O",About!$D$59,1))</f>
        <v>0.14426996010849999</v>
      </c>
      <c r="H14">
        <f>SUMIFS('EPA Export Aggregation'!K:K,'EPA Export Aggregation'!$A:$A,$B14,'EPA Export Aggregation'!$D:$D,$A$1)*IF($A14="CH4",About!$D$58,IF($A14="N2O",About!$D$59,1))</f>
        <v>0.13725127338080001</v>
      </c>
      <c r="I14">
        <f>SUMIFS('EPA Export Aggregation'!L:L,'EPA Export Aggregation'!$A:$A,$B14,'EPA Export Aggregation'!$D:$D,$A$1)*IF($A14="CH4",About!$D$58,IF($A14="N2O",About!$D$59,1))</f>
        <v>0.13523382166030001</v>
      </c>
      <c r="J14">
        <f>SUMIFS('EPA Export Aggregation'!M:M,'EPA Export Aggregation'!$A:$A,$B14,'EPA Export Aggregation'!$D:$D,$A$1)*IF($A14="CH4",About!$D$58,IF($A14="N2O",About!$D$59,1))</f>
        <v>0.1410292023162</v>
      </c>
      <c r="K14">
        <f>SUMIFS('EPA Export Aggregation'!N:N,'EPA Export Aggregation'!$A:$A,$B14,'EPA Export Aggregation'!$D:$D,$A$1)*IF($A14="CH4",About!$D$58,IF($A14="N2O",About!$D$59,1))</f>
        <v>0.13855293604230001</v>
      </c>
      <c r="L14">
        <f>SUMIFS('EPA Export Aggregation'!O:O,'EPA Export Aggregation'!$A:$A,$B14,'EPA Export Aggregation'!$D:$D,$A$1)*IF($A14="CH4",About!$D$58,IF($A14="N2O",About!$D$59,1))</f>
        <v>0.1334445336782</v>
      </c>
      <c r="M14">
        <f>SUMIFS('EPA Export Aggregation'!P:P,'EPA Export Aggregation'!$A:$A,$B14,'EPA Export Aggregation'!$D:$D,$A$1)*IF($A14="CH4",About!$D$58,IF($A14="N2O",About!$D$59,1))</f>
        <v>0.11830966128379999</v>
      </c>
      <c r="N14">
        <f>SUMIFS('EPA Export Aggregation'!Q:Q,'EPA Export Aggregation'!$A:$A,$B14,'EPA Export Aggregation'!$D:$D,$A$1)*IF($A14="CH4",About!$D$58,IF($A14="N2O",About!$D$59,1))</f>
        <v>0.1112776320253</v>
      </c>
      <c r="O14">
        <f>SUMIFS('EPA Export Aggregation'!R:R,'EPA Export Aggregation'!$A:$A,$B14,'EPA Export Aggregation'!$D:$D,$A$1)*IF($A14="CH4",About!$D$58,IF($A14="N2O",About!$D$59,1))</f>
        <v>0.1080538063461</v>
      </c>
      <c r="P14">
        <f>SUMIFS('EPA Export Aggregation'!S:S,'EPA Export Aggregation'!$A:$A,$B14,'EPA Export Aggregation'!$D:$D,$A$1)*IF($A14="CH4",About!$D$58,IF($A14="N2O",About!$D$59,1))</f>
        <v>0.1037466856292</v>
      </c>
      <c r="Q14">
        <f>SUMIFS('EPA Export Aggregation'!T:T,'EPA Export Aggregation'!$A:$A,$B14,'EPA Export Aggregation'!$D:$D,$A$1)*IF($A14="CH4",About!$D$58,IF($A14="N2O",About!$D$59,1))</f>
        <v>0.1019674638931</v>
      </c>
      <c r="R14">
        <f>SUMIFS('EPA Export Aggregation'!U:U,'EPA Export Aggregation'!$A:$A,$B14,'EPA Export Aggregation'!$D:$D,$A$1)*IF($A14="CH4",About!$D$58,IF($A14="N2O",About!$D$59,1))</f>
        <v>9.8048420352200003E-2</v>
      </c>
      <c r="S14">
        <f>SUMIFS('EPA Export Aggregation'!V:V,'EPA Export Aggregation'!$A:$A,$B14,'EPA Export Aggregation'!$D:$D,$A$1)*IF($A14="CH4",About!$D$58,IF($A14="N2O",About!$D$59,1))</f>
        <v>9.5929741831500007E-2</v>
      </c>
      <c r="T14">
        <f>SUMIFS('EPA Export Aggregation'!W:W,'EPA Export Aggregation'!$A:$A,$B14,'EPA Export Aggregation'!$D:$D,$A$1)*IF($A14="CH4",About!$D$58,IF($A14="N2O",About!$D$59,1))</f>
        <v>9.2128772012700005E-2</v>
      </c>
      <c r="U14">
        <f>SUMIFS('EPA Export Aggregation'!X:X,'EPA Export Aggregation'!$A:$A,$B14,'EPA Export Aggregation'!$D:$D,$A$1)*IF($A14="CH4",About!$D$58,IF($A14="N2O",About!$D$59,1))</f>
        <v>8.5632346833500003E-2</v>
      </c>
      <c r="V14">
        <f>SUMIFS('EPA Export Aggregation'!Y:Y,'EPA Export Aggregation'!$A:$A,$B14,'EPA Export Aggregation'!$D:$D,$A$1)*IF($A14="CH4",About!$D$58,IF($A14="N2O",About!$D$59,1))</f>
        <v>7.3669193972800001E-2</v>
      </c>
      <c r="W14">
        <f>SUMIFS('EPA Export Aggregation'!Z:Z,'EPA Export Aggregation'!$A:$A,$B14,'EPA Export Aggregation'!$D:$D,$A$1)*IF($A14="CH4",About!$D$58,IF($A14="N2O",About!$D$59,1))</f>
        <v>5.3192387807800001E-2</v>
      </c>
      <c r="X14">
        <f>SUMIFS('EPA Export Aggregation'!AA:AA,'EPA Export Aggregation'!$A:$A,$B14,'EPA Export Aggregation'!$D:$D,$A$1)*IF($A14="CH4",About!$D$58,IF($A14="N2O",About!$D$59,1))</f>
        <v>5.2804738229699999E-2</v>
      </c>
      <c r="Y14">
        <f>SUMIFS('EPA Export Aggregation'!AB:AB,'EPA Export Aggregation'!$A:$A,$B14,'EPA Export Aggregation'!$D:$D,$A$1)*IF($A14="CH4",About!$D$58,IF($A14="N2O",About!$D$59,1))</f>
        <v>4.9501000323100001E-2</v>
      </c>
      <c r="Z14">
        <f>SUMIFS('EPA Export Aggregation'!AC:AC,'EPA Export Aggregation'!$A:$A,$B14,'EPA Export Aggregation'!$D:$D,$A$1)*IF($A14="CH4",About!$D$58,IF($A14="N2O",About!$D$59,1))</f>
        <v>5.00239684058E-2</v>
      </c>
      <c r="AA14">
        <f>SUMIFS('EPA Export Aggregation'!AD:AD,'EPA Export Aggregation'!$A:$A,$B14,'EPA Export Aggregation'!$D:$D,$A$1)*IF($A14="CH4",About!$D$58,IF($A14="N2O",About!$D$59,1))</f>
        <v>4.7808481093200003E-2</v>
      </c>
      <c r="AB14">
        <f>SUMIFS('EPA Export Aggregation'!AE:AE,'EPA Export Aggregation'!$A:$A,$B14,'EPA Export Aggregation'!$D:$D,$A$1)*IF($A14="CH4",About!$D$58,IF($A14="N2O",About!$D$59,1))</f>
        <v>3.47513221893E-2</v>
      </c>
      <c r="AC14">
        <f>SUMIFS('EPA Export Aggregation'!AF:AF,'EPA Export Aggregation'!$A:$A,$B14,'EPA Export Aggregation'!$D:$D,$A$1)*IF($A14="CH4",About!$D$58,IF($A14="N2O",About!$D$59,1))</f>
        <v>3.4387009892100001E-2</v>
      </c>
      <c r="AD14">
        <f>SUMIFS('EPA Export Aggregation'!AG:AG,'EPA Export Aggregation'!$A:$A,$B14,'EPA Export Aggregation'!$D:$D,$A$1)*IF($A14="CH4",About!$D$58,IF($A14="N2O",About!$D$59,1))</f>
        <v>3.5352067735500002E-2</v>
      </c>
      <c r="AE14">
        <f>SUMIFS('EPA Export Aggregation'!AH:AH,'EPA Export Aggregation'!$A:$A,$B14,'EPA Export Aggregation'!$D:$D,$A$1)*IF($A14="CH4",About!$D$58,IF($A14="N2O",About!$D$59,1))</f>
        <v>3.5765341256199998E-2</v>
      </c>
      <c r="AF14">
        <f>SUMIFS('EPA Export Aggregation'!AI:AI,'EPA Export Aggregation'!$A:$A,$B14,'EPA Export Aggregation'!$D:$D,$A$1)*IF($A14="CH4",About!$D$58,IF($A14="N2O",About!$D$59,1))</f>
        <v>2.9241780378300001E-2</v>
      </c>
      <c r="AG14">
        <f>SUMIFS('EPA Export Aggregation'!AJ:AJ,'EPA Export Aggregation'!$A:$A,$B14,'EPA Export Aggregation'!$D:$D,$A$1)*IF($A14="CH4",About!$D$58,IF($A14="N2O",About!$D$59,1))</f>
        <v>3.1710977127699998E-2</v>
      </c>
      <c r="AH14">
        <f>SUMIFS('EPA Export Aggregation'!AK:AK,'EPA Export Aggregation'!$A:$A,$B14,'EPA Export Aggregation'!$D:$D,$A$1)*IF($A14="CH4",About!$D$58,IF($A14="N2O",About!$D$59,1))</f>
        <v>3.3901384501999997E-2</v>
      </c>
    </row>
    <row r="15" spans="1:34" x14ac:dyDescent="0.25">
      <c r="A15" s="119" t="s">
        <v>479</v>
      </c>
      <c r="B15" s="120" t="s">
        <v>1965</v>
      </c>
      <c r="C15" s="121">
        <f>SUMIFS('EPA Export Aggregation'!F:F,'EPA Export Aggregation'!$A:$A,$B15,'EPA Export Aggregation'!$D:$D,$A$1)*IF($A15="CH4",About!$D$58,IF($A15="N2O",About!$D$59,1))</f>
        <v>0</v>
      </c>
      <c r="D15" s="121">
        <f>SUMIFS('EPA Export Aggregation'!G:G,'EPA Export Aggregation'!$A:$A,$B15,'EPA Export Aggregation'!$D:$D,$A$1)*IF($A15="CH4",About!$D$58,IF($A15="N2O",About!$D$59,1))</f>
        <v>0</v>
      </c>
      <c r="E15" s="121">
        <f>SUMIFS('EPA Export Aggregation'!H:H,'EPA Export Aggregation'!$A:$A,$B15,'EPA Export Aggregation'!$D:$D,$A$1)*IF($A15="CH4",About!$D$58,IF($A15="N2O",About!$D$59,1))</f>
        <v>0</v>
      </c>
      <c r="F15" s="121">
        <f>SUMIFS('EPA Export Aggregation'!I:I,'EPA Export Aggregation'!$A:$A,$B15,'EPA Export Aggregation'!$D:$D,$A$1)*IF($A15="CH4",About!$D$58,IF($A15="N2O",About!$D$59,1))</f>
        <v>0</v>
      </c>
      <c r="G15" s="121">
        <f>SUMIFS('EPA Export Aggregation'!J:J,'EPA Export Aggregation'!$A:$A,$B15,'EPA Export Aggregation'!$D:$D,$A$1)*IF($A15="CH4",About!$D$58,IF($A15="N2O",About!$D$59,1))</f>
        <v>0</v>
      </c>
      <c r="H15" s="121">
        <f>SUMIFS('EPA Export Aggregation'!K:K,'EPA Export Aggregation'!$A:$A,$B15,'EPA Export Aggregation'!$D:$D,$A$1)*IF($A15="CH4",About!$D$58,IF($A15="N2O",About!$D$59,1))</f>
        <v>0</v>
      </c>
      <c r="I15" s="121">
        <f>SUMIFS('EPA Export Aggregation'!L:L,'EPA Export Aggregation'!$A:$A,$B15,'EPA Export Aggregation'!$D:$D,$A$1)*IF($A15="CH4",About!$D$58,IF($A15="N2O",About!$D$59,1))</f>
        <v>0</v>
      </c>
      <c r="J15" s="121">
        <f>SUMIFS('EPA Export Aggregation'!M:M,'EPA Export Aggregation'!$A:$A,$B15,'EPA Export Aggregation'!$D:$D,$A$1)*IF($A15="CH4",About!$D$58,IF($A15="N2O",About!$D$59,1))</f>
        <v>0</v>
      </c>
      <c r="K15" s="121">
        <f>SUMIFS('EPA Export Aggregation'!N:N,'EPA Export Aggregation'!$A:$A,$B15,'EPA Export Aggregation'!$D:$D,$A$1)*IF($A15="CH4",About!$D$58,IF($A15="N2O",About!$D$59,1))</f>
        <v>0</v>
      </c>
      <c r="L15" s="121">
        <f>SUMIFS('EPA Export Aggregation'!O:O,'EPA Export Aggregation'!$A:$A,$B15,'EPA Export Aggregation'!$D:$D,$A$1)*IF($A15="CH4",About!$D$58,IF($A15="N2O",About!$D$59,1))</f>
        <v>0</v>
      </c>
      <c r="M15" s="121">
        <f>SUMIFS('EPA Export Aggregation'!P:P,'EPA Export Aggregation'!$A:$A,$B15,'EPA Export Aggregation'!$D:$D,$A$1)*IF($A15="CH4",About!$D$58,IF($A15="N2O",About!$D$59,1))</f>
        <v>0</v>
      </c>
      <c r="N15" s="121">
        <f>SUMIFS('EPA Export Aggregation'!Q:Q,'EPA Export Aggregation'!$A:$A,$B15,'EPA Export Aggregation'!$D:$D,$A$1)*IF($A15="CH4",About!$D$58,IF($A15="N2O",About!$D$59,1))</f>
        <v>0</v>
      </c>
      <c r="O15" s="121">
        <f>SUMIFS('EPA Export Aggregation'!R:R,'EPA Export Aggregation'!$A:$A,$B15,'EPA Export Aggregation'!$D:$D,$A$1)*IF($A15="CH4",About!$D$58,IF($A15="N2O",About!$D$59,1))</f>
        <v>0</v>
      </c>
      <c r="P15" s="121">
        <f>SUMIFS('EPA Export Aggregation'!S:S,'EPA Export Aggregation'!$A:$A,$B15,'EPA Export Aggregation'!$D:$D,$A$1)*IF($A15="CH4",About!$D$58,IF($A15="N2O",About!$D$59,1))</f>
        <v>0</v>
      </c>
      <c r="Q15" s="121">
        <f>SUMIFS('EPA Export Aggregation'!T:T,'EPA Export Aggregation'!$A:$A,$B15,'EPA Export Aggregation'!$D:$D,$A$1)*IF($A15="CH4",About!$D$58,IF($A15="N2O",About!$D$59,1))</f>
        <v>0</v>
      </c>
      <c r="R15" s="121">
        <f>SUMIFS('EPA Export Aggregation'!U:U,'EPA Export Aggregation'!$A:$A,$B15,'EPA Export Aggregation'!$D:$D,$A$1)*IF($A15="CH4",About!$D$58,IF($A15="N2O",About!$D$59,1))</f>
        <v>0</v>
      </c>
      <c r="S15" s="121">
        <f>SUMIFS('EPA Export Aggregation'!V:V,'EPA Export Aggregation'!$A:$A,$B15,'EPA Export Aggregation'!$D:$D,$A$1)*IF($A15="CH4",About!$D$58,IF($A15="N2O",About!$D$59,1))</f>
        <v>0</v>
      </c>
      <c r="T15" s="121">
        <f>SUMIFS('EPA Export Aggregation'!W:W,'EPA Export Aggregation'!$A:$A,$B15,'EPA Export Aggregation'!$D:$D,$A$1)*IF($A15="CH4",About!$D$58,IF($A15="N2O",About!$D$59,1))</f>
        <v>0</v>
      </c>
      <c r="U15" s="121">
        <f>SUMIFS('EPA Export Aggregation'!X:X,'EPA Export Aggregation'!$A:$A,$B15,'EPA Export Aggregation'!$D:$D,$A$1)*IF($A15="CH4",About!$D$58,IF($A15="N2O",About!$D$59,1))</f>
        <v>0</v>
      </c>
      <c r="V15" s="121">
        <f>SUMIFS('EPA Export Aggregation'!Y:Y,'EPA Export Aggregation'!$A:$A,$B15,'EPA Export Aggregation'!$D:$D,$A$1)*IF($A15="CH4",About!$D$58,IF($A15="N2O",About!$D$59,1))</f>
        <v>0</v>
      </c>
      <c r="W15" s="121">
        <f>SUMIFS('EPA Export Aggregation'!Z:Z,'EPA Export Aggregation'!$A:$A,$B15,'EPA Export Aggregation'!$D:$D,$A$1)*IF($A15="CH4",About!$D$58,IF($A15="N2O",About!$D$59,1))</f>
        <v>0</v>
      </c>
      <c r="X15" s="121">
        <f>SUMIFS('EPA Export Aggregation'!AA:AA,'EPA Export Aggregation'!$A:$A,$B15,'EPA Export Aggregation'!$D:$D,$A$1)*IF($A15="CH4",About!$D$58,IF($A15="N2O",About!$D$59,1))</f>
        <v>0</v>
      </c>
      <c r="Y15" s="121">
        <f>SUMIFS('EPA Export Aggregation'!AB:AB,'EPA Export Aggregation'!$A:$A,$B15,'EPA Export Aggregation'!$D:$D,$A$1)*IF($A15="CH4",About!$D$58,IF($A15="N2O",About!$D$59,1))</f>
        <v>0</v>
      </c>
      <c r="Z15" s="121">
        <f>SUMIFS('EPA Export Aggregation'!AC:AC,'EPA Export Aggregation'!$A:$A,$B15,'EPA Export Aggregation'!$D:$D,$A$1)*IF($A15="CH4",About!$D$58,IF($A15="N2O",About!$D$59,1))</f>
        <v>0</v>
      </c>
      <c r="AA15" s="121">
        <f>SUMIFS('EPA Export Aggregation'!AD:AD,'EPA Export Aggregation'!$A:$A,$B15,'EPA Export Aggregation'!$D:$D,$A$1)*IF($A15="CH4",About!$D$58,IF($A15="N2O",About!$D$59,1))</f>
        <v>0</v>
      </c>
      <c r="AB15" s="121">
        <f>SUMIFS('EPA Export Aggregation'!AE:AE,'EPA Export Aggregation'!$A:$A,$B15,'EPA Export Aggregation'!$D:$D,$A$1)*IF($A15="CH4",About!$D$58,IF($A15="N2O",About!$D$59,1))</f>
        <v>0</v>
      </c>
      <c r="AC15" s="121">
        <f>SUMIFS('EPA Export Aggregation'!AF:AF,'EPA Export Aggregation'!$A:$A,$B15,'EPA Export Aggregation'!$D:$D,$A$1)*IF($A15="CH4",About!$D$58,IF($A15="N2O",About!$D$59,1))</f>
        <v>0</v>
      </c>
      <c r="AD15" s="121">
        <f>SUMIFS('EPA Export Aggregation'!AG:AG,'EPA Export Aggregation'!$A:$A,$B15,'EPA Export Aggregation'!$D:$D,$A$1)*IF($A15="CH4",About!$D$58,IF($A15="N2O",About!$D$59,1))</f>
        <v>0</v>
      </c>
      <c r="AE15" s="121">
        <f>SUMIFS('EPA Export Aggregation'!AH:AH,'EPA Export Aggregation'!$A:$A,$B15,'EPA Export Aggregation'!$D:$D,$A$1)*IF($A15="CH4",About!$D$58,IF($A15="N2O",About!$D$59,1))</f>
        <v>0</v>
      </c>
      <c r="AF15" s="121">
        <f>SUMIFS('EPA Export Aggregation'!AI:AI,'EPA Export Aggregation'!$A:$A,$B15,'EPA Export Aggregation'!$D:$D,$A$1)*IF($A15="CH4",About!$D$58,IF($A15="N2O",About!$D$59,1))</f>
        <v>0</v>
      </c>
      <c r="AG15" s="121">
        <f>SUMIFS('EPA Export Aggregation'!AJ:AJ,'EPA Export Aggregation'!$A:$A,$B15,'EPA Export Aggregation'!$D:$D,$A$1)*IF($A15="CH4",About!$D$58,IF($A15="N2O",About!$D$59,1))</f>
        <v>0</v>
      </c>
      <c r="AH15" s="121">
        <f>SUMIFS('EPA Export Aggregation'!AK:AK,'EPA Export Aggregation'!$A:$A,$B15,'EPA Export Aggregation'!$D:$D,$A$1)*IF($A15="CH4",About!$D$58,IF($A15="N2O",About!$D$59,1))</f>
        <v>0</v>
      </c>
    </row>
    <row r="16" spans="1:34" x14ac:dyDescent="0.25">
      <c r="A16" s="119" t="s">
        <v>479</v>
      </c>
      <c r="B16" s="120" t="s">
        <v>1966</v>
      </c>
      <c r="C16">
        <f>SUMIFS('EPA Export Aggregation'!F:F,'EPA Export Aggregation'!$A:$A,$B16,'EPA Export Aggregation'!$D:$D,$A$1)*IF($A16="CH4",About!$D$58,IF($A16="N2O",About!$D$59,1))</f>
        <v>4.5075634931200002E-2</v>
      </c>
      <c r="D16">
        <f>SUMIFS('EPA Export Aggregation'!G:G,'EPA Export Aggregation'!$A:$A,$B16,'EPA Export Aggregation'!$D:$D,$A$1)*IF($A16="CH4",About!$D$58,IF($A16="N2O",About!$D$59,1))</f>
        <v>4.47011576715E-2</v>
      </c>
      <c r="E16">
        <f>SUMIFS('EPA Export Aggregation'!H:H,'EPA Export Aggregation'!$A:$A,$B16,'EPA Export Aggregation'!$D:$D,$A$1)*IF($A16="CH4",About!$D$58,IF($A16="N2O",About!$D$59,1))</f>
        <v>4.4262880836600002E-2</v>
      </c>
      <c r="F16">
        <f>SUMIFS('EPA Export Aggregation'!I:I,'EPA Export Aggregation'!$A:$A,$B16,'EPA Export Aggregation'!$D:$D,$A$1)*IF($A16="CH4",About!$D$58,IF($A16="N2O",About!$D$59,1))</f>
        <v>4.4279666497500002E-2</v>
      </c>
      <c r="G16">
        <f>SUMIFS('EPA Export Aggregation'!J:J,'EPA Export Aggregation'!$A:$A,$B16,'EPA Export Aggregation'!$D:$D,$A$1)*IF($A16="CH4",About!$D$58,IF($A16="N2O",About!$D$59,1))</f>
        <v>4.4298574512500001E-2</v>
      </c>
      <c r="H16">
        <f>SUMIFS('EPA Export Aggregation'!K:K,'EPA Export Aggregation'!$A:$A,$B16,'EPA Export Aggregation'!$D:$D,$A$1)*IF($A16="CH4",About!$D$58,IF($A16="N2O",About!$D$59,1))</f>
        <v>4.4181674970699997E-2</v>
      </c>
      <c r="I16">
        <f>SUMIFS('EPA Export Aggregation'!L:L,'EPA Export Aggregation'!$A:$A,$B16,'EPA Export Aggregation'!$D:$D,$A$1)*IF($A16="CH4",About!$D$58,IF($A16="N2O",About!$D$59,1))</f>
        <v>4.4282906929199999E-2</v>
      </c>
      <c r="J16">
        <f>SUMIFS('EPA Export Aggregation'!M:M,'EPA Export Aggregation'!$A:$A,$B16,'EPA Export Aggregation'!$D:$D,$A$1)*IF($A16="CH4",About!$D$58,IF($A16="N2O",About!$D$59,1))</f>
        <v>4.4076910644099999E-2</v>
      </c>
      <c r="K16">
        <f>SUMIFS('EPA Export Aggregation'!N:N,'EPA Export Aggregation'!$A:$A,$B16,'EPA Export Aggregation'!$D:$D,$A$1)*IF($A16="CH4",About!$D$58,IF($A16="N2O",About!$D$59,1))</f>
        <v>4.3844316594299999E-2</v>
      </c>
      <c r="L16">
        <f>SUMIFS('EPA Export Aggregation'!O:O,'EPA Export Aggregation'!$A:$A,$B16,'EPA Export Aggregation'!$D:$D,$A$1)*IF($A16="CH4",About!$D$58,IF($A16="N2O",About!$D$59,1))</f>
        <v>4.3661608600799998E-2</v>
      </c>
      <c r="M16">
        <f>SUMIFS('EPA Export Aggregation'!P:P,'EPA Export Aggregation'!$A:$A,$B16,'EPA Export Aggregation'!$D:$D,$A$1)*IF($A16="CH4",About!$D$58,IF($A16="N2O",About!$D$59,1))</f>
        <v>4.3509657372799999E-2</v>
      </c>
      <c r="N16">
        <f>SUMIFS('EPA Export Aggregation'!Q:Q,'EPA Export Aggregation'!$A:$A,$B16,'EPA Export Aggregation'!$D:$D,$A$1)*IF($A16="CH4",About!$D$58,IF($A16="N2O",About!$D$59,1))</f>
        <v>2.6240889756099998E-2</v>
      </c>
      <c r="O16">
        <f>SUMIFS('EPA Export Aggregation'!R:R,'EPA Export Aggregation'!$A:$A,$B16,'EPA Export Aggregation'!$D:$D,$A$1)*IF($A16="CH4",About!$D$58,IF($A16="N2O",About!$D$59,1))</f>
        <v>3.0690010413800001E-2</v>
      </c>
      <c r="P16">
        <f>SUMIFS('EPA Export Aggregation'!S:S,'EPA Export Aggregation'!$A:$A,$B16,'EPA Export Aggregation'!$D:$D,$A$1)*IF($A16="CH4",About!$D$58,IF($A16="N2O",About!$D$59,1))</f>
        <v>3.9882609088200002E-2</v>
      </c>
      <c r="Q16">
        <f>SUMIFS('EPA Export Aggregation'!T:T,'EPA Export Aggregation'!$A:$A,$B16,'EPA Export Aggregation'!$D:$D,$A$1)*IF($A16="CH4",About!$D$58,IF($A16="N2O",About!$D$59,1))</f>
        <v>3.6609770677399997E-2</v>
      </c>
      <c r="R16">
        <f>SUMIFS('EPA Export Aggregation'!U:U,'EPA Export Aggregation'!$A:$A,$B16,'EPA Export Aggregation'!$D:$D,$A$1)*IF($A16="CH4",About!$D$58,IF($A16="N2O",About!$D$59,1))</f>
        <v>3.9685171169300003E-2</v>
      </c>
      <c r="S16">
        <f>SUMIFS('EPA Export Aggregation'!V:V,'EPA Export Aggregation'!$A:$A,$B16,'EPA Export Aggregation'!$D:$D,$A$1)*IF($A16="CH4",About!$D$58,IF($A16="N2O",About!$D$59,1))</f>
        <v>5.0328892873900001E-2</v>
      </c>
      <c r="T16">
        <f>SUMIFS('EPA Export Aggregation'!W:W,'EPA Export Aggregation'!$A:$A,$B16,'EPA Export Aggregation'!$D:$D,$A$1)*IF($A16="CH4",About!$D$58,IF($A16="N2O",About!$D$59,1))</f>
        <v>5.4605359847399997E-2</v>
      </c>
      <c r="U16">
        <f>SUMIFS('EPA Export Aggregation'!X:X,'EPA Export Aggregation'!$A:$A,$B16,'EPA Export Aggregation'!$D:$D,$A$1)*IF($A16="CH4",About!$D$58,IF($A16="N2O",About!$D$59,1))</f>
        <v>5.1817867442699998E-2</v>
      </c>
      <c r="V16">
        <f>SUMIFS('EPA Export Aggregation'!Y:Y,'EPA Export Aggregation'!$A:$A,$B16,'EPA Export Aggregation'!$D:$D,$A$1)*IF($A16="CH4",About!$D$58,IF($A16="N2O",About!$D$59,1))</f>
        <v>5.0545189839999997E-2</v>
      </c>
      <c r="W16">
        <f>SUMIFS('EPA Export Aggregation'!Z:Z,'EPA Export Aggregation'!$A:$A,$B16,'EPA Export Aggregation'!$D:$D,$A$1)*IF($A16="CH4",About!$D$58,IF($A16="N2O",About!$D$59,1))</f>
        <v>0.1242340466643</v>
      </c>
      <c r="X16">
        <f>SUMIFS('EPA Export Aggregation'!AA:AA,'EPA Export Aggregation'!$A:$A,$B16,'EPA Export Aggregation'!$D:$D,$A$1)*IF($A16="CH4",About!$D$58,IF($A16="N2O",About!$D$59,1))</f>
        <v>0.11419970425339999</v>
      </c>
      <c r="Y16">
        <f>SUMIFS('EPA Export Aggregation'!AB:AB,'EPA Export Aggregation'!$A:$A,$B16,'EPA Export Aggregation'!$D:$D,$A$1)*IF($A16="CH4",About!$D$58,IF($A16="N2O",About!$D$59,1))</f>
        <v>0.11183483190439999</v>
      </c>
      <c r="Z16">
        <f>SUMIFS('EPA Export Aggregation'!AC:AC,'EPA Export Aggregation'!$A:$A,$B16,'EPA Export Aggregation'!$D:$D,$A$1)*IF($A16="CH4",About!$D$58,IF($A16="N2O",About!$D$59,1))</f>
        <v>0.11590086122109999</v>
      </c>
      <c r="AA16">
        <f>SUMIFS('EPA Export Aggregation'!AD:AD,'EPA Export Aggregation'!$A:$A,$B16,'EPA Export Aggregation'!$D:$D,$A$1)*IF($A16="CH4",About!$D$58,IF($A16="N2O",About!$D$59,1))</f>
        <v>0.12301405268100001</v>
      </c>
      <c r="AB16">
        <f>SUMIFS('EPA Export Aggregation'!AE:AE,'EPA Export Aggregation'!$A:$A,$B16,'EPA Export Aggregation'!$D:$D,$A$1)*IF($A16="CH4",About!$D$58,IF($A16="N2O",About!$D$59,1))</f>
        <v>0.1349984362651</v>
      </c>
      <c r="AC16">
        <f>SUMIFS('EPA Export Aggregation'!AF:AF,'EPA Export Aggregation'!$A:$A,$B16,'EPA Export Aggregation'!$D:$D,$A$1)*IF($A16="CH4",About!$D$58,IF($A16="N2O",About!$D$59,1))</f>
        <v>0.12596775842790001</v>
      </c>
      <c r="AD16">
        <f>SUMIFS('EPA Export Aggregation'!AG:AG,'EPA Export Aggregation'!$A:$A,$B16,'EPA Export Aggregation'!$D:$D,$A$1)*IF($A16="CH4",About!$D$58,IF($A16="N2O",About!$D$59,1))</f>
        <v>0.12379751378120001</v>
      </c>
      <c r="AE16">
        <f>SUMIFS('EPA Export Aggregation'!AH:AH,'EPA Export Aggregation'!$A:$A,$B16,'EPA Export Aggregation'!$D:$D,$A$1)*IF($A16="CH4",About!$D$58,IF($A16="N2O",About!$D$59,1))</f>
        <v>0.1111439173808</v>
      </c>
      <c r="AF16">
        <f>SUMIFS('EPA Export Aggregation'!AI:AI,'EPA Export Aggregation'!$A:$A,$B16,'EPA Export Aggregation'!$D:$D,$A$1)*IF($A16="CH4",About!$D$58,IF($A16="N2O",About!$D$59,1))</f>
        <v>0.13046272781660001</v>
      </c>
      <c r="AG16">
        <f>SUMIFS('EPA Export Aggregation'!AJ:AJ,'EPA Export Aggregation'!$A:$A,$B16,'EPA Export Aggregation'!$D:$D,$A$1)*IF($A16="CH4",About!$D$58,IF($A16="N2O",About!$D$59,1))</f>
        <v>0.1376082619458</v>
      </c>
      <c r="AH16">
        <f>SUMIFS('EPA Export Aggregation'!AK:AK,'EPA Export Aggregation'!$A:$A,$B16,'EPA Export Aggregation'!$D:$D,$A$1)*IF($A16="CH4",About!$D$58,IF($A16="N2O",About!$D$59,1))</f>
        <v>0.1378206874333</v>
      </c>
    </row>
    <row r="17" spans="1:34" x14ac:dyDescent="0.25">
      <c r="A17" s="119" t="s">
        <v>479</v>
      </c>
      <c r="B17" s="120" t="s">
        <v>1967</v>
      </c>
      <c r="C17">
        <f>SUMIFS('EPA Export Aggregation'!F:F,'EPA Export Aggregation'!$A:$A,$B17,'EPA Export Aggregation'!$D:$D,$A$1)*IF($A17="CH4",About!$D$58,IF($A17="N2O",About!$D$59,1))</f>
        <v>0.59655082356849998</v>
      </c>
      <c r="D17">
        <f>SUMIFS('EPA Export Aggregation'!G:G,'EPA Export Aggregation'!$A:$A,$B17,'EPA Export Aggregation'!$D:$D,$A$1)*IF($A17="CH4",About!$D$58,IF($A17="N2O",About!$D$59,1))</f>
        <v>0.48919955801479997</v>
      </c>
      <c r="E17">
        <f>SUMIFS('EPA Export Aggregation'!H:H,'EPA Export Aggregation'!$A:$A,$B17,'EPA Export Aggregation'!$D:$D,$A$1)*IF($A17="CH4",About!$D$58,IF($A17="N2O",About!$D$59,1))</f>
        <v>0.65004472585289996</v>
      </c>
      <c r="F17">
        <f>SUMIFS('EPA Export Aggregation'!I:I,'EPA Export Aggregation'!$A:$A,$B17,'EPA Export Aggregation'!$D:$D,$A$1)*IF($A17="CH4",About!$D$58,IF($A17="N2O",About!$D$59,1))</f>
        <v>0.69003238164960001</v>
      </c>
      <c r="G17">
        <f>SUMIFS('EPA Export Aggregation'!J:J,'EPA Export Aggregation'!$A:$A,$B17,'EPA Export Aggregation'!$D:$D,$A$1)*IF($A17="CH4",About!$D$58,IF($A17="N2O",About!$D$59,1))</f>
        <v>0.75547336422709999</v>
      </c>
      <c r="H17">
        <f>SUMIFS('EPA Export Aggregation'!K:K,'EPA Export Aggregation'!$A:$A,$B17,'EPA Export Aggregation'!$D:$D,$A$1)*IF($A17="CH4",About!$D$58,IF($A17="N2O",About!$D$59,1))</f>
        <v>0.89953734747909997</v>
      </c>
      <c r="I17">
        <f>SUMIFS('EPA Export Aggregation'!L:L,'EPA Export Aggregation'!$A:$A,$B17,'EPA Export Aggregation'!$D:$D,$A$1)*IF($A17="CH4",About!$D$58,IF($A17="N2O",About!$D$59,1))</f>
        <v>1.041829857625</v>
      </c>
      <c r="J17">
        <f>SUMIFS('EPA Export Aggregation'!M:M,'EPA Export Aggregation'!$A:$A,$B17,'EPA Export Aggregation'!$D:$D,$A$1)*IF($A17="CH4",About!$D$58,IF($A17="N2O",About!$D$59,1))</f>
        <v>0.74808585867340005</v>
      </c>
      <c r="K17">
        <f>SUMIFS('EPA Export Aggregation'!N:N,'EPA Export Aggregation'!$A:$A,$B17,'EPA Export Aggregation'!$D:$D,$A$1)*IF($A17="CH4",About!$D$58,IF($A17="N2O",About!$D$59,1))</f>
        <v>0.71149949546269997</v>
      </c>
      <c r="L17">
        <f>SUMIFS('EPA Export Aggregation'!O:O,'EPA Export Aggregation'!$A:$A,$B17,'EPA Export Aggregation'!$D:$D,$A$1)*IF($A17="CH4",About!$D$58,IF($A17="N2O",About!$D$59,1))</f>
        <v>0.75541616582009996</v>
      </c>
      <c r="M17">
        <f>SUMIFS('EPA Export Aggregation'!P:P,'EPA Export Aggregation'!$A:$A,$B17,'EPA Export Aggregation'!$D:$D,$A$1)*IF($A17="CH4",About!$D$58,IF($A17="N2O",About!$D$59,1))</f>
        <v>0.73525441781040002</v>
      </c>
      <c r="N17">
        <f>SUMIFS('EPA Export Aggregation'!Q:Q,'EPA Export Aggregation'!$A:$A,$B17,'EPA Export Aggregation'!$D:$D,$A$1)*IF($A17="CH4",About!$D$58,IF($A17="N2O",About!$D$59,1))</f>
        <v>0.50613476803479995</v>
      </c>
      <c r="O17">
        <f>SUMIFS('EPA Export Aggregation'!R:R,'EPA Export Aggregation'!$A:$A,$B17,'EPA Export Aggregation'!$D:$D,$A$1)*IF($A17="CH4",About!$D$58,IF($A17="N2O",About!$D$59,1))</f>
        <v>0.32734395929409998</v>
      </c>
      <c r="P17">
        <f>SUMIFS('EPA Export Aggregation'!S:S,'EPA Export Aggregation'!$A:$A,$B17,'EPA Export Aggregation'!$D:$D,$A$1)*IF($A17="CH4",About!$D$58,IF($A17="N2O",About!$D$59,1))</f>
        <v>0.42541325593750001</v>
      </c>
      <c r="Q17">
        <f>SUMIFS('EPA Export Aggregation'!T:T,'EPA Export Aggregation'!$A:$A,$B17,'EPA Export Aggregation'!$D:$D,$A$1)*IF($A17="CH4",About!$D$58,IF($A17="N2O",About!$D$59,1))</f>
        <v>0.5987944584139</v>
      </c>
      <c r="R17">
        <f>SUMIFS('EPA Export Aggregation'!U:U,'EPA Export Aggregation'!$A:$A,$B17,'EPA Export Aggregation'!$D:$D,$A$1)*IF($A17="CH4",About!$D$58,IF($A17="N2O",About!$D$59,1))</f>
        <v>0.71471913811190002</v>
      </c>
      <c r="S17">
        <f>SUMIFS('EPA Export Aggregation'!V:V,'EPA Export Aggregation'!$A:$A,$B17,'EPA Export Aggregation'!$D:$D,$A$1)*IF($A17="CH4",About!$D$58,IF($A17="N2O",About!$D$59,1))</f>
        <v>0.8714415057039</v>
      </c>
      <c r="T17">
        <f>SUMIFS('EPA Export Aggregation'!W:W,'EPA Export Aggregation'!$A:$A,$B17,'EPA Export Aggregation'!$D:$D,$A$1)*IF($A17="CH4",About!$D$58,IF($A17="N2O",About!$D$59,1))</f>
        <v>0.87393002251450003</v>
      </c>
      <c r="U17">
        <f>SUMIFS('EPA Export Aggregation'!X:X,'EPA Export Aggregation'!$A:$A,$B17,'EPA Export Aggregation'!$D:$D,$A$1)*IF($A17="CH4",About!$D$58,IF($A17="N2O",About!$D$59,1))</f>
        <v>0.85597323410339998</v>
      </c>
      <c r="V17">
        <f>SUMIFS('EPA Export Aggregation'!Y:Y,'EPA Export Aggregation'!$A:$A,$B17,'EPA Export Aggregation'!$D:$D,$A$1)*IF($A17="CH4",About!$D$58,IF($A17="N2O",About!$D$59,1))</f>
        <v>0.94955706315520005</v>
      </c>
      <c r="W17">
        <f>SUMIFS('EPA Export Aggregation'!Z:Z,'EPA Export Aggregation'!$A:$A,$B17,'EPA Export Aggregation'!$D:$D,$A$1)*IF($A17="CH4",About!$D$58,IF($A17="N2O",About!$D$59,1))</f>
        <v>0.90472111253440002</v>
      </c>
      <c r="X17">
        <f>SUMIFS('EPA Export Aggregation'!AA:AA,'EPA Export Aggregation'!$A:$A,$B17,'EPA Export Aggregation'!$D:$D,$A$1)*IF($A17="CH4",About!$D$58,IF($A17="N2O",About!$D$59,1))</f>
        <v>0.90221865588990002</v>
      </c>
      <c r="Y17">
        <f>SUMIFS('EPA Export Aggregation'!AB:AB,'EPA Export Aggregation'!$A:$A,$B17,'EPA Export Aggregation'!$D:$D,$A$1)*IF($A17="CH4",About!$D$58,IF($A17="N2O",About!$D$59,1))</f>
        <v>0.94697459121119998</v>
      </c>
      <c r="Z17">
        <f>SUMIFS('EPA Export Aggregation'!AC:AC,'EPA Export Aggregation'!$A:$A,$B17,'EPA Export Aggregation'!$D:$D,$A$1)*IF($A17="CH4",About!$D$58,IF($A17="N2O",About!$D$59,1))</f>
        <v>1.0172701003339</v>
      </c>
      <c r="AA17">
        <f>SUMIFS('EPA Export Aggregation'!AD:AD,'EPA Export Aggregation'!$A:$A,$B17,'EPA Export Aggregation'!$D:$D,$A$1)*IF($A17="CH4",About!$D$58,IF($A17="N2O",About!$D$59,1))</f>
        <v>1.0127981015581</v>
      </c>
      <c r="AB17">
        <f>SUMIFS('EPA Export Aggregation'!AE:AE,'EPA Export Aggregation'!$A:$A,$B17,'EPA Export Aggregation'!$D:$D,$A$1)*IF($A17="CH4",About!$D$58,IF($A17="N2O",About!$D$59,1))</f>
        <v>1.0004641796461</v>
      </c>
      <c r="AC17">
        <f>SUMIFS('EPA Export Aggregation'!AF:AF,'EPA Export Aggregation'!$A:$A,$B17,'EPA Export Aggregation'!$D:$D,$A$1)*IF($A17="CH4",About!$D$58,IF($A17="N2O",About!$D$59,1))</f>
        <v>1.0268559741050001</v>
      </c>
      <c r="AD17">
        <f>SUMIFS('EPA Export Aggregation'!AG:AG,'EPA Export Aggregation'!$A:$A,$B17,'EPA Export Aggregation'!$D:$D,$A$1)*IF($A17="CH4",About!$D$58,IF($A17="N2O",About!$D$59,1))</f>
        <v>0.97500730588850004</v>
      </c>
      <c r="AE17">
        <f>SUMIFS('EPA Export Aggregation'!AH:AH,'EPA Export Aggregation'!$A:$A,$B17,'EPA Export Aggregation'!$D:$D,$A$1)*IF($A17="CH4",About!$D$58,IF($A17="N2O",About!$D$59,1))</f>
        <v>0.96507389814569999</v>
      </c>
      <c r="AF17">
        <f>SUMIFS('EPA Export Aggregation'!AI:AI,'EPA Export Aggregation'!$A:$A,$B17,'EPA Export Aggregation'!$D:$D,$A$1)*IF($A17="CH4",About!$D$58,IF($A17="N2O",About!$D$59,1))</f>
        <v>0.91627642157019995</v>
      </c>
      <c r="AG17">
        <f>SUMIFS('EPA Export Aggregation'!AJ:AJ,'EPA Export Aggregation'!$A:$A,$B17,'EPA Export Aggregation'!$D:$D,$A$1)*IF($A17="CH4",About!$D$58,IF($A17="N2O",About!$D$59,1))</f>
        <v>0.87742704043819997</v>
      </c>
      <c r="AH17">
        <f>SUMIFS('EPA Export Aggregation'!AK:AK,'EPA Export Aggregation'!$A:$A,$B17,'EPA Export Aggregation'!$D:$D,$A$1)*IF($A17="CH4",About!$D$58,IF($A17="N2O",About!$D$59,1))</f>
        <v>0.88244634266419997</v>
      </c>
    </row>
    <row r="18" spans="1:34" x14ac:dyDescent="0.25">
      <c r="A18" s="119" t="s">
        <v>479</v>
      </c>
      <c r="B18" s="120" t="s">
        <v>1968</v>
      </c>
      <c r="C18" s="121">
        <f>SUMIFS('EPA Export Aggregation'!F:F,'EPA Export Aggregation'!$A:$A,$B18,'EPA Export Aggregation'!$D:$D,$A$1)*IF($A18="CH4",About!$D$58,IF($A18="N2O",About!$D$59,1))</f>
        <v>0</v>
      </c>
      <c r="D18" s="121">
        <f>SUMIFS('EPA Export Aggregation'!G:G,'EPA Export Aggregation'!$A:$A,$B18,'EPA Export Aggregation'!$D:$D,$A$1)*IF($A18="CH4",About!$D$58,IF($A18="N2O",About!$D$59,1))</f>
        <v>0</v>
      </c>
      <c r="E18" s="121">
        <f>SUMIFS('EPA Export Aggregation'!H:H,'EPA Export Aggregation'!$A:$A,$B18,'EPA Export Aggregation'!$D:$D,$A$1)*IF($A18="CH4",About!$D$58,IF($A18="N2O",About!$D$59,1))</f>
        <v>0</v>
      </c>
      <c r="F18" s="121">
        <f>SUMIFS('EPA Export Aggregation'!I:I,'EPA Export Aggregation'!$A:$A,$B18,'EPA Export Aggregation'!$D:$D,$A$1)*IF($A18="CH4",About!$D$58,IF($A18="N2O",About!$D$59,1))</f>
        <v>0</v>
      </c>
      <c r="G18" s="121">
        <f>SUMIFS('EPA Export Aggregation'!J:J,'EPA Export Aggregation'!$A:$A,$B18,'EPA Export Aggregation'!$D:$D,$A$1)*IF($A18="CH4",About!$D$58,IF($A18="N2O",About!$D$59,1))</f>
        <v>0</v>
      </c>
      <c r="H18" s="121">
        <f>SUMIFS('EPA Export Aggregation'!K:K,'EPA Export Aggregation'!$A:$A,$B18,'EPA Export Aggregation'!$D:$D,$A$1)*IF($A18="CH4",About!$D$58,IF($A18="N2O",About!$D$59,1))</f>
        <v>0</v>
      </c>
      <c r="I18" s="121">
        <f>SUMIFS('EPA Export Aggregation'!L:L,'EPA Export Aggregation'!$A:$A,$B18,'EPA Export Aggregation'!$D:$D,$A$1)*IF($A18="CH4",About!$D$58,IF($A18="N2O",About!$D$59,1))</f>
        <v>0</v>
      </c>
      <c r="J18" s="121">
        <f>SUMIFS('EPA Export Aggregation'!M:M,'EPA Export Aggregation'!$A:$A,$B18,'EPA Export Aggregation'!$D:$D,$A$1)*IF($A18="CH4",About!$D$58,IF($A18="N2O",About!$D$59,1))</f>
        <v>0</v>
      </c>
      <c r="K18" s="121">
        <f>SUMIFS('EPA Export Aggregation'!N:N,'EPA Export Aggregation'!$A:$A,$B18,'EPA Export Aggregation'!$D:$D,$A$1)*IF($A18="CH4",About!$D$58,IF($A18="N2O",About!$D$59,1))</f>
        <v>0</v>
      </c>
      <c r="L18" s="121">
        <f>SUMIFS('EPA Export Aggregation'!O:O,'EPA Export Aggregation'!$A:$A,$B18,'EPA Export Aggregation'!$D:$D,$A$1)*IF($A18="CH4",About!$D$58,IF($A18="N2O",About!$D$59,1))</f>
        <v>0</v>
      </c>
      <c r="M18" s="121">
        <f>SUMIFS('EPA Export Aggregation'!P:P,'EPA Export Aggregation'!$A:$A,$B18,'EPA Export Aggregation'!$D:$D,$A$1)*IF($A18="CH4",About!$D$58,IF($A18="N2O",About!$D$59,1))</f>
        <v>0</v>
      </c>
      <c r="N18" s="121">
        <f>SUMIFS('EPA Export Aggregation'!Q:Q,'EPA Export Aggregation'!$A:$A,$B18,'EPA Export Aggregation'!$D:$D,$A$1)*IF($A18="CH4",About!$D$58,IF($A18="N2O",About!$D$59,1))</f>
        <v>0</v>
      </c>
      <c r="O18" s="121">
        <f>SUMIFS('EPA Export Aggregation'!R:R,'EPA Export Aggregation'!$A:$A,$B18,'EPA Export Aggregation'!$D:$D,$A$1)*IF($A18="CH4",About!$D$58,IF($A18="N2O",About!$D$59,1))</f>
        <v>0</v>
      </c>
      <c r="P18" s="121">
        <f>SUMIFS('EPA Export Aggregation'!S:S,'EPA Export Aggregation'!$A:$A,$B18,'EPA Export Aggregation'!$D:$D,$A$1)*IF($A18="CH4",About!$D$58,IF($A18="N2O",About!$D$59,1))</f>
        <v>0</v>
      </c>
      <c r="Q18" s="121">
        <f>SUMIFS('EPA Export Aggregation'!T:T,'EPA Export Aggregation'!$A:$A,$B18,'EPA Export Aggregation'!$D:$D,$A$1)*IF($A18="CH4",About!$D$58,IF($A18="N2O",About!$D$59,1))</f>
        <v>0</v>
      </c>
      <c r="R18" s="121">
        <f>SUMIFS('EPA Export Aggregation'!U:U,'EPA Export Aggregation'!$A:$A,$B18,'EPA Export Aggregation'!$D:$D,$A$1)*IF($A18="CH4",About!$D$58,IF($A18="N2O",About!$D$59,1))</f>
        <v>0</v>
      </c>
      <c r="S18" s="121">
        <f>SUMIFS('EPA Export Aggregation'!V:V,'EPA Export Aggregation'!$A:$A,$B18,'EPA Export Aggregation'!$D:$D,$A$1)*IF($A18="CH4",About!$D$58,IF($A18="N2O",About!$D$59,1))</f>
        <v>0</v>
      </c>
      <c r="T18" s="121">
        <f>SUMIFS('EPA Export Aggregation'!W:W,'EPA Export Aggregation'!$A:$A,$B18,'EPA Export Aggregation'!$D:$D,$A$1)*IF($A18="CH4",About!$D$58,IF($A18="N2O",About!$D$59,1))</f>
        <v>0</v>
      </c>
      <c r="U18" s="121">
        <f>SUMIFS('EPA Export Aggregation'!X:X,'EPA Export Aggregation'!$A:$A,$B18,'EPA Export Aggregation'!$D:$D,$A$1)*IF($A18="CH4",About!$D$58,IF($A18="N2O",About!$D$59,1))</f>
        <v>0</v>
      </c>
      <c r="V18" s="121">
        <f>SUMIFS('EPA Export Aggregation'!Y:Y,'EPA Export Aggregation'!$A:$A,$B18,'EPA Export Aggregation'!$D:$D,$A$1)*IF($A18="CH4",About!$D$58,IF($A18="N2O",About!$D$59,1))</f>
        <v>0</v>
      </c>
      <c r="W18" s="121">
        <f>SUMIFS('EPA Export Aggregation'!Z:Z,'EPA Export Aggregation'!$A:$A,$B18,'EPA Export Aggregation'!$D:$D,$A$1)*IF($A18="CH4",About!$D$58,IF($A18="N2O",About!$D$59,1))</f>
        <v>0</v>
      </c>
      <c r="X18" s="121">
        <f>SUMIFS('EPA Export Aggregation'!AA:AA,'EPA Export Aggregation'!$A:$A,$B18,'EPA Export Aggregation'!$D:$D,$A$1)*IF($A18="CH4",About!$D$58,IF($A18="N2O",About!$D$59,1))</f>
        <v>0</v>
      </c>
      <c r="Y18" s="121">
        <f>SUMIFS('EPA Export Aggregation'!AB:AB,'EPA Export Aggregation'!$A:$A,$B18,'EPA Export Aggregation'!$D:$D,$A$1)*IF($A18="CH4",About!$D$58,IF($A18="N2O",About!$D$59,1))</f>
        <v>0</v>
      </c>
      <c r="Z18" s="121">
        <f>SUMIFS('EPA Export Aggregation'!AC:AC,'EPA Export Aggregation'!$A:$A,$B18,'EPA Export Aggregation'!$D:$D,$A$1)*IF($A18="CH4",About!$D$58,IF($A18="N2O",About!$D$59,1))</f>
        <v>0</v>
      </c>
      <c r="AA18" s="121">
        <f>SUMIFS('EPA Export Aggregation'!AD:AD,'EPA Export Aggregation'!$A:$A,$B18,'EPA Export Aggregation'!$D:$D,$A$1)*IF($A18="CH4",About!$D$58,IF($A18="N2O",About!$D$59,1))</f>
        <v>0</v>
      </c>
      <c r="AB18" s="121">
        <f>SUMIFS('EPA Export Aggregation'!AE:AE,'EPA Export Aggregation'!$A:$A,$B18,'EPA Export Aggregation'!$D:$D,$A$1)*IF($A18="CH4",About!$D$58,IF($A18="N2O",About!$D$59,1))</f>
        <v>0</v>
      </c>
      <c r="AC18" s="121">
        <f>SUMIFS('EPA Export Aggregation'!AF:AF,'EPA Export Aggregation'!$A:$A,$B18,'EPA Export Aggregation'!$D:$D,$A$1)*IF($A18="CH4",About!$D$58,IF($A18="N2O",About!$D$59,1))</f>
        <v>0</v>
      </c>
      <c r="AD18" s="121">
        <f>SUMIFS('EPA Export Aggregation'!AG:AG,'EPA Export Aggregation'!$A:$A,$B18,'EPA Export Aggregation'!$D:$D,$A$1)*IF($A18="CH4",About!$D$58,IF($A18="N2O",About!$D$59,1))</f>
        <v>0</v>
      </c>
      <c r="AE18" s="121">
        <f>SUMIFS('EPA Export Aggregation'!AH:AH,'EPA Export Aggregation'!$A:$A,$B18,'EPA Export Aggregation'!$D:$D,$A$1)*IF($A18="CH4",About!$D$58,IF($A18="N2O",About!$D$59,1))</f>
        <v>0</v>
      </c>
      <c r="AF18" s="121">
        <f>SUMIFS('EPA Export Aggregation'!AI:AI,'EPA Export Aggregation'!$A:$A,$B18,'EPA Export Aggregation'!$D:$D,$A$1)*IF($A18="CH4",About!$D$58,IF($A18="N2O",About!$D$59,1))</f>
        <v>0</v>
      </c>
      <c r="AG18" s="121">
        <f>SUMIFS('EPA Export Aggregation'!AJ:AJ,'EPA Export Aggregation'!$A:$A,$B18,'EPA Export Aggregation'!$D:$D,$A$1)*IF($A18="CH4",About!$D$58,IF($A18="N2O",About!$D$59,1))</f>
        <v>0</v>
      </c>
      <c r="AH18" s="121">
        <f>SUMIFS('EPA Export Aggregation'!AK:AK,'EPA Export Aggregation'!$A:$A,$B18,'EPA Export Aggregation'!$D:$D,$A$1)*IF($A18="CH4",About!$D$58,IF($A18="N2O",About!$D$59,1))</f>
        <v>0</v>
      </c>
    </row>
    <row r="19" spans="1:34" x14ac:dyDescent="0.25">
      <c r="A19" s="119" t="s">
        <v>479</v>
      </c>
      <c r="B19" s="120" t="s">
        <v>1969</v>
      </c>
      <c r="C19" s="121">
        <f>SUMIFS('EPA Export Aggregation'!F:F,'EPA Export Aggregation'!$A:$A,$B19,'EPA Export Aggregation'!$D:$D,$A$1)*IF($A19="CH4",About!$D$58,IF($A19="N2O",About!$D$59,1))</f>
        <v>0</v>
      </c>
      <c r="D19" s="121">
        <f>SUMIFS('EPA Export Aggregation'!G:G,'EPA Export Aggregation'!$A:$A,$B19,'EPA Export Aggregation'!$D:$D,$A$1)*IF($A19="CH4",About!$D$58,IF($A19="N2O",About!$D$59,1))</f>
        <v>0</v>
      </c>
      <c r="E19" s="121">
        <f>SUMIFS('EPA Export Aggregation'!H:H,'EPA Export Aggregation'!$A:$A,$B19,'EPA Export Aggregation'!$D:$D,$A$1)*IF($A19="CH4",About!$D$58,IF($A19="N2O",About!$D$59,1))</f>
        <v>0</v>
      </c>
      <c r="F19" s="121">
        <f>SUMIFS('EPA Export Aggregation'!I:I,'EPA Export Aggregation'!$A:$A,$B19,'EPA Export Aggregation'!$D:$D,$A$1)*IF($A19="CH4",About!$D$58,IF($A19="N2O",About!$D$59,1))</f>
        <v>0</v>
      </c>
      <c r="G19" s="121">
        <f>SUMIFS('EPA Export Aggregation'!J:J,'EPA Export Aggregation'!$A:$A,$B19,'EPA Export Aggregation'!$D:$D,$A$1)*IF($A19="CH4",About!$D$58,IF($A19="N2O",About!$D$59,1))</f>
        <v>0</v>
      </c>
      <c r="H19" s="121">
        <f>SUMIFS('EPA Export Aggregation'!K:K,'EPA Export Aggregation'!$A:$A,$B19,'EPA Export Aggregation'!$D:$D,$A$1)*IF($A19="CH4",About!$D$58,IF($A19="N2O",About!$D$59,1))</f>
        <v>0</v>
      </c>
      <c r="I19" s="121">
        <f>SUMIFS('EPA Export Aggregation'!L:L,'EPA Export Aggregation'!$A:$A,$B19,'EPA Export Aggregation'!$D:$D,$A$1)*IF($A19="CH4",About!$D$58,IF($A19="N2O",About!$D$59,1))</f>
        <v>0</v>
      </c>
      <c r="J19" s="121">
        <f>SUMIFS('EPA Export Aggregation'!M:M,'EPA Export Aggregation'!$A:$A,$B19,'EPA Export Aggregation'!$D:$D,$A$1)*IF($A19="CH4",About!$D$58,IF($A19="N2O",About!$D$59,1))</f>
        <v>0</v>
      </c>
      <c r="K19" s="121">
        <f>SUMIFS('EPA Export Aggregation'!N:N,'EPA Export Aggregation'!$A:$A,$B19,'EPA Export Aggregation'!$D:$D,$A$1)*IF($A19="CH4",About!$D$58,IF($A19="N2O",About!$D$59,1))</f>
        <v>0</v>
      </c>
      <c r="L19" s="121">
        <f>SUMIFS('EPA Export Aggregation'!O:O,'EPA Export Aggregation'!$A:$A,$B19,'EPA Export Aggregation'!$D:$D,$A$1)*IF($A19="CH4",About!$D$58,IF($A19="N2O",About!$D$59,1))</f>
        <v>0</v>
      </c>
      <c r="M19" s="121">
        <f>SUMIFS('EPA Export Aggregation'!P:P,'EPA Export Aggregation'!$A:$A,$B19,'EPA Export Aggregation'!$D:$D,$A$1)*IF($A19="CH4",About!$D$58,IF($A19="N2O",About!$D$59,1))</f>
        <v>0</v>
      </c>
      <c r="N19" s="121">
        <f>SUMIFS('EPA Export Aggregation'!Q:Q,'EPA Export Aggregation'!$A:$A,$B19,'EPA Export Aggregation'!$D:$D,$A$1)*IF($A19="CH4",About!$D$58,IF($A19="N2O",About!$D$59,1))</f>
        <v>0</v>
      </c>
      <c r="O19" s="121">
        <f>SUMIFS('EPA Export Aggregation'!R:R,'EPA Export Aggregation'!$A:$A,$B19,'EPA Export Aggregation'!$D:$D,$A$1)*IF($A19="CH4",About!$D$58,IF($A19="N2O",About!$D$59,1))</f>
        <v>0</v>
      </c>
      <c r="P19" s="121">
        <f>SUMIFS('EPA Export Aggregation'!S:S,'EPA Export Aggregation'!$A:$A,$B19,'EPA Export Aggregation'!$D:$D,$A$1)*IF($A19="CH4",About!$D$58,IF($A19="N2O",About!$D$59,1))</f>
        <v>0</v>
      </c>
      <c r="Q19" s="121">
        <f>SUMIFS('EPA Export Aggregation'!T:T,'EPA Export Aggregation'!$A:$A,$B19,'EPA Export Aggregation'!$D:$D,$A$1)*IF($A19="CH4",About!$D$58,IF($A19="N2O",About!$D$59,1))</f>
        <v>0</v>
      </c>
      <c r="R19" s="121">
        <f>SUMIFS('EPA Export Aggregation'!U:U,'EPA Export Aggregation'!$A:$A,$B19,'EPA Export Aggregation'!$D:$D,$A$1)*IF($A19="CH4",About!$D$58,IF($A19="N2O",About!$D$59,1))</f>
        <v>0</v>
      </c>
      <c r="S19" s="121">
        <f>SUMIFS('EPA Export Aggregation'!V:V,'EPA Export Aggregation'!$A:$A,$B19,'EPA Export Aggregation'!$D:$D,$A$1)*IF($A19="CH4",About!$D$58,IF($A19="N2O",About!$D$59,1))</f>
        <v>0</v>
      </c>
      <c r="T19" s="121">
        <f>SUMIFS('EPA Export Aggregation'!W:W,'EPA Export Aggregation'!$A:$A,$B19,'EPA Export Aggregation'!$D:$D,$A$1)*IF($A19="CH4",About!$D$58,IF($A19="N2O",About!$D$59,1))</f>
        <v>0</v>
      </c>
      <c r="U19" s="121">
        <f>SUMIFS('EPA Export Aggregation'!X:X,'EPA Export Aggregation'!$A:$A,$B19,'EPA Export Aggregation'!$D:$D,$A$1)*IF($A19="CH4",About!$D$58,IF($A19="N2O",About!$D$59,1))</f>
        <v>0</v>
      </c>
      <c r="V19" s="121">
        <f>SUMIFS('EPA Export Aggregation'!Y:Y,'EPA Export Aggregation'!$A:$A,$B19,'EPA Export Aggregation'!$D:$D,$A$1)*IF($A19="CH4",About!$D$58,IF($A19="N2O",About!$D$59,1))</f>
        <v>0</v>
      </c>
      <c r="W19" s="121">
        <f>SUMIFS('EPA Export Aggregation'!Z:Z,'EPA Export Aggregation'!$A:$A,$B19,'EPA Export Aggregation'!$D:$D,$A$1)*IF($A19="CH4",About!$D$58,IF($A19="N2O",About!$D$59,1))</f>
        <v>0</v>
      </c>
      <c r="X19" s="121">
        <f>SUMIFS('EPA Export Aggregation'!AA:AA,'EPA Export Aggregation'!$A:$A,$B19,'EPA Export Aggregation'!$D:$D,$A$1)*IF($A19="CH4",About!$D$58,IF($A19="N2O",About!$D$59,1))</f>
        <v>0</v>
      </c>
      <c r="Y19" s="121">
        <f>SUMIFS('EPA Export Aggregation'!AB:AB,'EPA Export Aggregation'!$A:$A,$B19,'EPA Export Aggregation'!$D:$D,$A$1)*IF($A19="CH4",About!$D$58,IF($A19="N2O",About!$D$59,1))</f>
        <v>0</v>
      </c>
      <c r="Z19" s="121">
        <f>SUMIFS('EPA Export Aggregation'!AC:AC,'EPA Export Aggregation'!$A:$A,$B19,'EPA Export Aggregation'!$D:$D,$A$1)*IF($A19="CH4",About!$D$58,IF($A19="N2O",About!$D$59,1))</f>
        <v>0</v>
      </c>
      <c r="AA19" s="121">
        <f>SUMIFS('EPA Export Aggregation'!AD:AD,'EPA Export Aggregation'!$A:$A,$B19,'EPA Export Aggregation'!$D:$D,$A$1)*IF($A19="CH4",About!$D$58,IF($A19="N2O",About!$D$59,1))</f>
        <v>0</v>
      </c>
      <c r="AB19" s="121">
        <f>SUMIFS('EPA Export Aggregation'!AE:AE,'EPA Export Aggregation'!$A:$A,$B19,'EPA Export Aggregation'!$D:$D,$A$1)*IF($A19="CH4",About!$D$58,IF($A19="N2O",About!$D$59,1))</f>
        <v>0</v>
      </c>
      <c r="AC19" s="121">
        <f>SUMIFS('EPA Export Aggregation'!AF:AF,'EPA Export Aggregation'!$A:$A,$B19,'EPA Export Aggregation'!$D:$D,$A$1)*IF($A19="CH4",About!$D$58,IF($A19="N2O",About!$D$59,1))</f>
        <v>0</v>
      </c>
      <c r="AD19" s="121">
        <f>SUMIFS('EPA Export Aggregation'!AG:AG,'EPA Export Aggregation'!$A:$A,$B19,'EPA Export Aggregation'!$D:$D,$A$1)*IF($A19="CH4",About!$D$58,IF($A19="N2O",About!$D$59,1))</f>
        <v>0</v>
      </c>
      <c r="AE19" s="121">
        <f>SUMIFS('EPA Export Aggregation'!AH:AH,'EPA Export Aggregation'!$A:$A,$B19,'EPA Export Aggregation'!$D:$D,$A$1)*IF($A19="CH4",About!$D$58,IF($A19="N2O",About!$D$59,1))</f>
        <v>0</v>
      </c>
      <c r="AF19" s="121">
        <f>SUMIFS('EPA Export Aggregation'!AI:AI,'EPA Export Aggregation'!$A:$A,$B19,'EPA Export Aggregation'!$D:$D,$A$1)*IF($A19="CH4",About!$D$58,IF($A19="N2O",About!$D$59,1))</f>
        <v>0</v>
      </c>
      <c r="AG19" s="121">
        <f>SUMIFS('EPA Export Aggregation'!AJ:AJ,'EPA Export Aggregation'!$A:$A,$B19,'EPA Export Aggregation'!$D:$D,$A$1)*IF($A19="CH4",About!$D$58,IF($A19="N2O",About!$D$59,1))</f>
        <v>0</v>
      </c>
      <c r="AH19" s="121">
        <f>SUMIFS('EPA Export Aggregation'!AK:AK,'EPA Export Aggregation'!$A:$A,$B19,'EPA Export Aggregation'!$D:$D,$A$1)*IF($A19="CH4",About!$D$58,IF($A19="N2O",About!$D$59,1))</f>
        <v>0</v>
      </c>
    </row>
    <row r="20" spans="1:34" x14ac:dyDescent="0.25">
      <c r="A20" s="119" t="s">
        <v>479</v>
      </c>
      <c r="B20" s="120" t="s">
        <v>1970</v>
      </c>
      <c r="C20">
        <f>SUMIFS('EPA Export Aggregation'!F:F,'EPA Export Aggregation'!$A:$A,$B20,'EPA Export Aggregation'!$D:$D,$A$1)*IF($A20="CH4",About!$D$58,IF($A20="N2O",About!$D$59,1))</f>
        <v>1.0011146782122999</v>
      </c>
      <c r="D20">
        <f>SUMIFS('EPA Export Aggregation'!G:G,'EPA Export Aggregation'!$A:$A,$B20,'EPA Export Aggregation'!$D:$D,$A$1)*IF($A20="CH4",About!$D$58,IF($A20="N2O",About!$D$59,1))</f>
        <v>0.91032864647949996</v>
      </c>
      <c r="E20">
        <f>SUMIFS('EPA Export Aggregation'!H:H,'EPA Export Aggregation'!$A:$A,$B20,'EPA Export Aggregation'!$D:$D,$A$1)*IF($A20="CH4",About!$D$58,IF($A20="N2O",About!$D$59,1))</f>
        <v>0.92897026641510005</v>
      </c>
      <c r="F20">
        <f>SUMIFS('EPA Export Aggregation'!I:I,'EPA Export Aggregation'!$A:$A,$B20,'EPA Export Aggregation'!$D:$D,$A$1)*IF($A20="CH4",About!$D$58,IF($A20="N2O",About!$D$59,1))</f>
        <v>0.89571884925980005</v>
      </c>
      <c r="G20">
        <f>SUMIFS('EPA Export Aggregation'!J:J,'EPA Export Aggregation'!$A:$A,$B20,'EPA Export Aggregation'!$D:$D,$A$1)*IF($A20="CH4",About!$D$58,IF($A20="N2O",About!$D$59,1))</f>
        <v>0.90244366076939997</v>
      </c>
      <c r="H20">
        <f>SUMIFS('EPA Export Aggregation'!K:K,'EPA Export Aggregation'!$A:$A,$B20,'EPA Export Aggregation'!$D:$D,$A$1)*IF($A20="CH4",About!$D$58,IF($A20="N2O",About!$D$59,1))</f>
        <v>0.94097639254950005</v>
      </c>
      <c r="I20">
        <f>SUMIFS('EPA Export Aggregation'!L:L,'EPA Export Aggregation'!$A:$A,$B20,'EPA Export Aggregation'!$D:$D,$A$1)*IF($A20="CH4",About!$D$58,IF($A20="N2O",About!$D$59,1))</f>
        <v>0.92912763357929995</v>
      </c>
      <c r="J20">
        <f>SUMIFS('EPA Export Aggregation'!M:M,'EPA Export Aggregation'!$A:$A,$B20,'EPA Export Aggregation'!$D:$D,$A$1)*IF($A20="CH4",About!$D$58,IF($A20="N2O",About!$D$59,1))</f>
        <v>0.94742901662580004</v>
      </c>
      <c r="K20">
        <f>SUMIFS('EPA Export Aggregation'!N:N,'EPA Export Aggregation'!$A:$A,$B20,'EPA Export Aggregation'!$D:$D,$A$1)*IF($A20="CH4",About!$D$58,IF($A20="N2O",About!$D$59,1))</f>
        <v>0.84762814993869995</v>
      </c>
      <c r="L20">
        <f>SUMIFS('EPA Export Aggregation'!O:O,'EPA Export Aggregation'!$A:$A,$B20,'EPA Export Aggregation'!$D:$D,$A$1)*IF($A20="CH4",About!$D$58,IF($A20="N2O",About!$D$59,1))</f>
        <v>0.72325748620289998</v>
      </c>
      <c r="M20">
        <f>SUMIFS('EPA Export Aggregation'!P:P,'EPA Export Aggregation'!$A:$A,$B20,'EPA Export Aggregation'!$D:$D,$A$1)*IF($A20="CH4",About!$D$58,IF($A20="N2O",About!$D$59,1))</f>
        <v>0.80553088856889998</v>
      </c>
      <c r="N20">
        <f>SUMIFS('EPA Export Aggregation'!Q:Q,'EPA Export Aggregation'!$A:$A,$B20,'EPA Export Aggregation'!$D:$D,$A$1)*IF($A20="CH4",About!$D$58,IF($A20="N2O",About!$D$59,1))</f>
        <v>0.76770329655479996</v>
      </c>
      <c r="O20">
        <f>SUMIFS('EPA Export Aggregation'!R:R,'EPA Export Aggregation'!$A:$A,$B20,'EPA Export Aggregation'!$D:$D,$A$1)*IF($A20="CH4",About!$D$58,IF($A20="N2O",About!$D$59,1))</f>
        <v>0.76909593577150004</v>
      </c>
      <c r="P20">
        <f>SUMIFS('EPA Export Aggregation'!S:S,'EPA Export Aggregation'!$A:$A,$B20,'EPA Export Aggregation'!$D:$D,$A$1)*IF($A20="CH4",About!$D$58,IF($A20="N2O",About!$D$59,1))</f>
        <v>0.59789369440140006</v>
      </c>
      <c r="Q20">
        <f>SUMIFS('EPA Export Aggregation'!T:T,'EPA Export Aggregation'!$A:$A,$B20,'EPA Export Aggregation'!$D:$D,$A$1)*IF($A20="CH4",About!$D$58,IF($A20="N2O",About!$D$59,1))</f>
        <v>0.72628640701769998</v>
      </c>
      <c r="R20">
        <f>SUMIFS('EPA Export Aggregation'!U:U,'EPA Export Aggregation'!$A:$A,$B20,'EPA Export Aggregation'!$D:$D,$A$1)*IF($A20="CH4",About!$D$58,IF($A20="N2O",About!$D$59,1))</f>
        <v>0.62171626900620003</v>
      </c>
      <c r="S20">
        <f>SUMIFS('EPA Export Aggregation'!V:V,'EPA Export Aggregation'!$A:$A,$B20,'EPA Export Aggregation'!$D:$D,$A$1)*IF($A20="CH4",About!$D$58,IF($A20="N2O",About!$D$59,1))</f>
        <v>0.60309444351029995</v>
      </c>
      <c r="T20">
        <f>SUMIFS('EPA Export Aggregation'!W:W,'EPA Export Aggregation'!$A:$A,$B20,'EPA Export Aggregation'!$D:$D,$A$1)*IF($A20="CH4",About!$D$58,IF($A20="N2O",About!$D$59,1))</f>
        <v>0.58955045839249998</v>
      </c>
      <c r="U20">
        <f>SUMIFS('EPA Export Aggregation'!X:X,'EPA Export Aggregation'!$A:$A,$B20,'EPA Export Aggregation'!$D:$D,$A$1)*IF($A20="CH4",About!$D$58,IF($A20="N2O",About!$D$59,1))</f>
        <v>0.56933663525160005</v>
      </c>
      <c r="V20">
        <f>SUMIFS('EPA Export Aggregation'!Y:Y,'EPA Export Aggregation'!$A:$A,$B20,'EPA Export Aggregation'!$D:$D,$A$1)*IF($A20="CH4",About!$D$58,IF($A20="N2O",About!$D$59,1))</f>
        <v>0.33777675131730001</v>
      </c>
      <c r="W20">
        <f>SUMIFS('EPA Export Aggregation'!Z:Z,'EPA Export Aggregation'!$A:$A,$B20,'EPA Export Aggregation'!$D:$D,$A$1)*IF($A20="CH4",About!$D$58,IF($A20="N2O",About!$D$59,1))</f>
        <v>1.6941779405499999E-2</v>
      </c>
      <c r="X20">
        <f>SUMIFS('EPA Export Aggregation'!AA:AA,'EPA Export Aggregation'!$A:$A,$B20,'EPA Export Aggregation'!$D:$D,$A$1)*IF($A20="CH4",About!$D$58,IF($A20="N2O",About!$D$59,1))</f>
        <v>1.99624286174E-2</v>
      </c>
      <c r="Y20">
        <f>SUMIFS('EPA Export Aggregation'!AB:AB,'EPA Export Aggregation'!$A:$A,$B20,'EPA Export Aggregation'!$D:$D,$A$1)*IF($A20="CH4",About!$D$58,IF($A20="N2O",About!$D$59,1))</f>
        <v>2.4142926380099999E-2</v>
      </c>
      <c r="Z20">
        <f>SUMIFS('EPA Export Aggregation'!AC:AC,'EPA Export Aggregation'!$A:$A,$B20,'EPA Export Aggregation'!$D:$D,$A$1)*IF($A20="CH4",About!$D$58,IF($A20="N2O",About!$D$59,1))</f>
        <v>1.9161760857500001E-2</v>
      </c>
      <c r="AA20">
        <f>SUMIFS('EPA Export Aggregation'!AD:AD,'EPA Export Aggregation'!$A:$A,$B20,'EPA Export Aggregation'!$D:$D,$A$1)*IF($A20="CH4",About!$D$58,IF($A20="N2O",About!$D$59,1))</f>
        <v>0</v>
      </c>
      <c r="AB20">
        <f>SUMIFS('EPA Export Aggregation'!AE:AE,'EPA Export Aggregation'!$A:$A,$B20,'EPA Export Aggregation'!$D:$D,$A$1)*IF($A20="CH4",About!$D$58,IF($A20="N2O",About!$D$59,1))</f>
        <v>2.58259230431E-2</v>
      </c>
      <c r="AC20">
        <f>SUMIFS('EPA Export Aggregation'!AF:AF,'EPA Export Aggregation'!$A:$A,$B20,'EPA Export Aggregation'!$D:$D,$A$1)*IF($A20="CH4",About!$D$58,IF($A20="N2O",About!$D$59,1))</f>
        <v>2.4020896030199999E-2</v>
      </c>
      <c r="AD20">
        <f>SUMIFS('EPA Export Aggregation'!AG:AG,'EPA Export Aggregation'!$A:$A,$B20,'EPA Export Aggregation'!$D:$D,$A$1)*IF($A20="CH4",About!$D$58,IF($A20="N2O",About!$D$59,1))</f>
        <v>3.2002787957399997E-2</v>
      </c>
      <c r="AE20">
        <f>SUMIFS('EPA Export Aggregation'!AH:AH,'EPA Export Aggregation'!$A:$A,$B20,'EPA Export Aggregation'!$D:$D,$A$1)*IF($A20="CH4",About!$D$58,IF($A20="N2O",About!$D$59,1))</f>
        <v>3.2136688384000002E-2</v>
      </c>
      <c r="AF20">
        <f>SUMIFS('EPA Export Aggregation'!AI:AI,'EPA Export Aggregation'!$A:$A,$B20,'EPA Export Aggregation'!$D:$D,$A$1)*IF($A20="CH4",About!$D$58,IF($A20="N2O",About!$D$59,1))</f>
        <v>2.6259906947299998E-2</v>
      </c>
      <c r="AG20">
        <f>SUMIFS('EPA Export Aggregation'!AJ:AJ,'EPA Export Aggregation'!$A:$A,$B20,'EPA Export Aggregation'!$D:$D,$A$1)*IF($A20="CH4",About!$D$58,IF($A20="N2O",About!$D$59,1))</f>
        <v>2.4455488423999999E-2</v>
      </c>
      <c r="AH20">
        <f>SUMIFS('EPA Export Aggregation'!AK:AK,'EPA Export Aggregation'!$A:$A,$B20,'EPA Export Aggregation'!$D:$D,$A$1)*IF($A20="CH4",About!$D$58,IF($A20="N2O",About!$D$59,1))</f>
        <v>2.5418704015700001E-2</v>
      </c>
    </row>
    <row r="21" spans="1:34" x14ac:dyDescent="0.25">
      <c r="A21" s="119" t="s">
        <v>479</v>
      </c>
      <c r="B21" s="120" t="s">
        <v>1971</v>
      </c>
      <c r="C21" s="121">
        <f>SUMIFS('EPA Export Aggregation'!F:F,'EPA Export Aggregation'!$A:$A,$B21,'EPA Export Aggregation'!$D:$D,$A$1)*IF($A21="CH4",About!$D$58,IF($A21="N2O",About!$D$59,1))</f>
        <v>0</v>
      </c>
      <c r="D21" s="121">
        <f>SUMIFS('EPA Export Aggregation'!G:G,'EPA Export Aggregation'!$A:$A,$B21,'EPA Export Aggregation'!$D:$D,$A$1)*IF($A21="CH4",About!$D$58,IF($A21="N2O",About!$D$59,1))</f>
        <v>0</v>
      </c>
      <c r="E21" s="121">
        <f>SUMIFS('EPA Export Aggregation'!H:H,'EPA Export Aggregation'!$A:$A,$B21,'EPA Export Aggregation'!$D:$D,$A$1)*IF($A21="CH4",About!$D$58,IF($A21="N2O",About!$D$59,1))</f>
        <v>0</v>
      </c>
      <c r="F21" s="121">
        <f>SUMIFS('EPA Export Aggregation'!I:I,'EPA Export Aggregation'!$A:$A,$B21,'EPA Export Aggregation'!$D:$D,$A$1)*IF($A21="CH4",About!$D$58,IF($A21="N2O",About!$D$59,1))</f>
        <v>0</v>
      </c>
      <c r="G21" s="121">
        <f>SUMIFS('EPA Export Aggregation'!J:J,'EPA Export Aggregation'!$A:$A,$B21,'EPA Export Aggregation'!$D:$D,$A$1)*IF($A21="CH4",About!$D$58,IF($A21="N2O",About!$D$59,1))</f>
        <v>0</v>
      </c>
      <c r="H21" s="121">
        <f>SUMIFS('EPA Export Aggregation'!K:K,'EPA Export Aggregation'!$A:$A,$B21,'EPA Export Aggregation'!$D:$D,$A$1)*IF($A21="CH4",About!$D$58,IF($A21="N2O",About!$D$59,1))</f>
        <v>0</v>
      </c>
      <c r="I21" s="121">
        <f>SUMIFS('EPA Export Aggregation'!L:L,'EPA Export Aggregation'!$A:$A,$B21,'EPA Export Aggregation'!$D:$D,$A$1)*IF($A21="CH4",About!$D$58,IF($A21="N2O",About!$D$59,1))</f>
        <v>0</v>
      </c>
      <c r="J21" s="121">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25">
      <c r="A22" s="119" t="s">
        <v>479</v>
      </c>
      <c r="B22" s="120" t="s">
        <v>1972</v>
      </c>
      <c r="C22">
        <f>SUMIFS('EPA Export Aggregation'!F:F,'EPA Export Aggregation'!$A:$A,$B22,'EPA Export Aggregation'!$D:$D,$A$1)*IF($A22="CH4",About!$D$58,IF($A22="N2O",About!$D$59,1))</f>
        <v>0</v>
      </c>
      <c r="D22">
        <f>SUMIFS('EPA Export Aggregation'!G:G,'EPA Export Aggregation'!$A:$A,$B22,'EPA Export Aggregation'!$D:$D,$A$1)*IF($A22="CH4",About!$D$58,IF($A22="N2O",About!$D$59,1))</f>
        <v>0</v>
      </c>
      <c r="E22">
        <f>SUMIFS('EPA Export Aggregation'!H:H,'EPA Export Aggregation'!$A:$A,$B22,'EPA Export Aggregation'!$D:$D,$A$1)*IF($A22="CH4",About!$D$58,IF($A22="N2O",About!$D$59,1))</f>
        <v>0</v>
      </c>
      <c r="F22">
        <f>SUMIFS('EPA Export Aggregation'!I:I,'EPA Export Aggregation'!$A:$A,$B22,'EPA Export Aggregation'!$D:$D,$A$1)*IF($A22="CH4",About!$D$58,IF($A22="N2O",About!$D$59,1))</f>
        <v>0</v>
      </c>
      <c r="G22">
        <f>SUMIFS('EPA Export Aggregation'!J:J,'EPA Export Aggregation'!$A:$A,$B22,'EPA Export Aggregation'!$D:$D,$A$1)*IF($A22="CH4",About!$D$58,IF($A22="N2O",About!$D$59,1))</f>
        <v>0</v>
      </c>
      <c r="H22">
        <f>SUMIFS('EPA Export Aggregation'!K:K,'EPA Export Aggregation'!$A:$A,$B22,'EPA Export Aggregation'!$D:$D,$A$1)*IF($A22="CH4",About!$D$58,IF($A22="N2O",About!$D$59,1))</f>
        <v>0</v>
      </c>
      <c r="I22">
        <f>SUMIFS('EPA Export Aggregation'!L:L,'EPA Export Aggregation'!$A:$A,$B22,'EPA Export Aggregation'!$D:$D,$A$1)*IF($A22="CH4",About!$D$58,IF($A22="N2O",About!$D$59,1))</f>
        <v>0</v>
      </c>
      <c r="J22">
        <f>SUMIFS('EPA Export Aggregation'!M:M,'EPA Export Aggregation'!$A:$A,$B22,'EPA Export Aggregation'!$D:$D,$A$1)*IF($A22="CH4",About!$D$58,IF($A22="N2O",About!$D$59,1))</f>
        <v>0</v>
      </c>
      <c r="K22">
        <f>SUMIFS('EPA Export Aggregation'!N:N,'EPA Export Aggregation'!$A:$A,$B22,'EPA Export Aggregation'!$D:$D,$A$1)*IF($A22="CH4",About!$D$58,IF($A22="N2O",About!$D$59,1))</f>
        <v>0</v>
      </c>
      <c r="L22">
        <f>SUMIFS('EPA Export Aggregation'!O:O,'EPA Export Aggregation'!$A:$A,$B22,'EPA Export Aggregation'!$D:$D,$A$1)*IF($A22="CH4",About!$D$58,IF($A22="N2O",About!$D$59,1))</f>
        <v>0</v>
      </c>
      <c r="M22">
        <f>SUMIFS('EPA Export Aggregation'!P:P,'EPA Export Aggregation'!$A:$A,$B22,'EPA Export Aggregation'!$D:$D,$A$1)*IF($A22="CH4",About!$D$58,IF($A22="N2O",About!$D$59,1))</f>
        <v>0</v>
      </c>
      <c r="N22">
        <f>SUMIFS('EPA Export Aggregation'!Q:Q,'EPA Export Aggregation'!$A:$A,$B22,'EPA Export Aggregation'!$D:$D,$A$1)*IF($A22="CH4",About!$D$58,IF($A22="N2O",About!$D$59,1))</f>
        <v>0</v>
      </c>
      <c r="O22">
        <f>SUMIFS('EPA Export Aggregation'!R:R,'EPA Export Aggregation'!$A:$A,$B22,'EPA Export Aggregation'!$D:$D,$A$1)*IF($A22="CH4",About!$D$58,IF($A22="N2O",About!$D$59,1))</f>
        <v>0</v>
      </c>
      <c r="P22">
        <f>SUMIFS('EPA Export Aggregation'!S:S,'EPA Export Aggregation'!$A:$A,$B22,'EPA Export Aggregation'!$D:$D,$A$1)*IF($A22="CH4",About!$D$58,IF($A22="N2O",About!$D$59,1))</f>
        <v>0</v>
      </c>
      <c r="Q22">
        <f>SUMIFS('EPA Export Aggregation'!T:T,'EPA Export Aggregation'!$A:$A,$B22,'EPA Export Aggregation'!$D:$D,$A$1)*IF($A22="CH4",About!$D$58,IF($A22="N2O",About!$D$59,1))</f>
        <v>0</v>
      </c>
      <c r="R22">
        <f>SUMIFS('EPA Export Aggregation'!U:U,'EPA Export Aggregation'!$A:$A,$B22,'EPA Export Aggregation'!$D:$D,$A$1)*IF($A22="CH4",About!$D$58,IF($A22="N2O",About!$D$59,1))</f>
        <v>0</v>
      </c>
      <c r="S22">
        <f>SUMIFS('EPA Export Aggregation'!V:V,'EPA Export Aggregation'!$A:$A,$B22,'EPA Export Aggregation'!$D:$D,$A$1)*IF($A22="CH4",About!$D$58,IF($A22="N2O",About!$D$59,1))</f>
        <v>0</v>
      </c>
      <c r="T22">
        <f>SUMIFS('EPA Export Aggregation'!W:W,'EPA Export Aggregation'!$A:$A,$B22,'EPA Export Aggregation'!$D:$D,$A$1)*IF($A22="CH4",About!$D$58,IF($A22="N2O",About!$D$59,1))</f>
        <v>0</v>
      </c>
      <c r="U22">
        <f>SUMIFS('EPA Export Aggregation'!X:X,'EPA Export Aggregation'!$A:$A,$B22,'EPA Export Aggregation'!$D:$D,$A$1)*IF($A22="CH4",About!$D$58,IF($A22="N2O",About!$D$59,1))</f>
        <v>0</v>
      </c>
      <c r="V22">
        <f>SUMIFS('EPA Export Aggregation'!Y:Y,'EPA Export Aggregation'!$A:$A,$B22,'EPA Export Aggregation'!$D:$D,$A$1)*IF($A22="CH4",About!$D$58,IF($A22="N2O",About!$D$59,1))</f>
        <v>0</v>
      </c>
      <c r="W22">
        <f>SUMIFS('EPA Export Aggregation'!Z:Z,'EPA Export Aggregation'!$A:$A,$B22,'EPA Export Aggregation'!$D:$D,$A$1)*IF($A22="CH4",About!$D$58,IF($A22="N2O",About!$D$59,1))</f>
        <v>0</v>
      </c>
      <c r="X22">
        <f>SUMIFS('EPA Export Aggregation'!AA:AA,'EPA Export Aggregation'!$A:$A,$B22,'EPA Export Aggregation'!$D:$D,$A$1)*IF($A22="CH4",About!$D$58,IF($A22="N2O",About!$D$59,1))</f>
        <v>0</v>
      </c>
      <c r="Y22">
        <f>SUMIFS('EPA Export Aggregation'!AB:AB,'EPA Export Aggregation'!$A:$A,$B22,'EPA Export Aggregation'!$D:$D,$A$1)*IF($A22="CH4",About!$D$58,IF($A22="N2O",About!$D$59,1))</f>
        <v>0</v>
      </c>
      <c r="Z22">
        <f>SUMIFS('EPA Export Aggregation'!AC:AC,'EPA Export Aggregation'!$A:$A,$B22,'EPA Export Aggregation'!$D:$D,$A$1)*IF($A22="CH4",About!$D$58,IF($A22="N2O",About!$D$59,1))</f>
        <v>0</v>
      </c>
      <c r="AA22">
        <f>SUMIFS('EPA Export Aggregation'!AD:AD,'EPA Export Aggregation'!$A:$A,$B22,'EPA Export Aggregation'!$D:$D,$A$1)*IF($A22="CH4",About!$D$58,IF($A22="N2O",About!$D$59,1))</f>
        <v>0</v>
      </c>
      <c r="AB22">
        <f>SUMIFS('EPA Export Aggregation'!AE:AE,'EPA Export Aggregation'!$A:$A,$B22,'EPA Export Aggregation'!$D:$D,$A$1)*IF($A22="CH4",About!$D$58,IF($A22="N2O",About!$D$59,1))</f>
        <v>0</v>
      </c>
      <c r="AC22">
        <f>SUMIFS('EPA Export Aggregation'!AF:AF,'EPA Export Aggregation'!$A:$A,$B22,'EPA Export Aggregation'!$D:$D,$A$1)*IF($A22="CH4",About!$D$58,IF($A22="N2O",About!$D$59,1))</f>
        <v>0</v>
      </c>
      <c r="AD22">
        <f>SUMIFS('EPA Export Aggregation'!AG:AG,'EPA Export Aggregation'!$A:$A,$B22,'EPA Export Aggregation'!$D:$D,$A$1)*IF($A22="CH4",About!$D$58,IF($A22="N2O",About!$D$59,1))</f>
        <v>0</v>
      </c>
      <c r="AE22">
        <f>SUMIFS('EPA Export Aggregation'!AH:AH,'EPA Export Aggregation'!$A:$A,$B22,'EPA Export Aggregation'!$D:$D,$A$1)*IF($A22="CH4",About!$D$58,IF($A22="N2O",About!$D$59,1))</f>
        <v>0</v>
      </c>
      <c r="AF22">
        <f>SUMIFS('EPA Export Aggregation'!AI:AI,'EPA Export Aggregation'!$A:$A,$B22,'EPA Export Aggregation'!$D:$D,$A$1)*IF($A22="CH4",About!$D$58,IF($A22="N2O",About!$D$59,1))</f>
        <v>0</v>
      </c>
      <c r="AG22">
        <f>SUMIFS('EPA Export Aggregation'!AJ:AJ,'EPA Export Aggregation'!$A:$A,$B22,'EPA Export Aggregation'!$D:$D,$A$1)*IF($A22="CH4",About!$D$58,IF($A22="N2O",About!$D$59,1))</f>
        <v>0</v>
      </c>
      <c r="AH22">
        <f>SUMIFS('EPA Export Aggregation'!AK:AK,'EPA Export Aggregation'!$A:$A,$B22,'EPA Export Aggregation'!$D:$D,$A$1)*IF($A22="CH4",About!$D$58,IF($A22="N2O",About!$D$59,1))</f>
        <v>0</v>
      </c>
    </row>
    <row r="23" spans="1:34" x14ac:dyDescent="0.25">
      <c r="A23" s="119" t="s">
        <v>479</v>
      </c>
      <c r="B23" s="120" t="s">
        <v>1973</v>
      </c>
      <c r="C23">
        <f>SUMIFS('EPA Export Aggregation'!F:F,'EPA Export Aggregation'!$A:$A,$B23,'EPA Export Aggregation'!$D:$D,$A$1)*IF($A23="CH4",About!$D$58,IF($A23="N2O",About!$D$59,1))</f>
        <v>0.1158901718874</v>
      </c>
      <c r="D23">
        <f>SUMIFS('EPA Export Aggregation'!G:G,'EPA Export Aggregation'!$A:$A,$B23,'EPA Export Aggregation'!$D:$D,$A$1)*IF($A23="CH4",About!$D$58,IF($A23="N2O",About!$D$59,1))</f>
        <v>0.1065117619681</v>
      </c>
      <c r="E23">
        <f>SUMIFS('EPA Export Aggregation'!H:H,'EPA Export Aggregation'!$A:$A,$B23,'EPA Export Aggregation'!$D:$D,$A$1)*IF($A23="CH4",About!$D$58,IF($A23="N2O",About!$D$59,1))</f>
        <v>0.1168837414004</v>
      </c>
      <c r="F23">
        <f>SUMIFS('EPA Export Aggregation'!I:I,'EPA Export Aggregation'!$A:$A,$B23,'EPA Export Aggregation'!$D:$D,$A$1)*IF($A23="CH4",About!$D$58,IF($A23="N2O",About!$D$59,1))</f>
        <v>0.1376209686414</v>
      </c>
      <c r="G23">
        <f>SUMIFS('EPA Export Aggregation'!J:J,'EPA Export Aggregation'!$A:$A,$B23,'EPA Export Aggregation'!$D:$D,$A$1)*IF($A23="CH4",About!$D$58,IF($A23="N2O",About!$D$59,1))</f>
        <v>0.12806003812460001</v>
      </c>
      <c r="H23">
        <f>SUMIFS('EPA Export Aggregation'!K:K,'EPA Export Aggregation'!$A:$A,$B23,'EPA Export Aggregation'!$D:$D,$A$1)*IF($A23="CH4",About!$D$58,IF($A23="N2O",About!$D$59,1))</f>
        <v>0.1272326844452</v>
      </c>
      <c r="I23">
        <f>SUMIFS('EPA Export Aggregation'!L:L,'EPA Export Aggregation'!$A:$A,$B23,'EPA Export Aggregation'!$D:$D,$A$1)*IF($A23="CH4",About!$D$58,IF($A23="N2O",About!$D$59,1))</f>
        <v>0.1150178378803</v>
      </c>
      <c r="J23">
        <f>SUMIFS('EPA Export Aggregation'!M:M,'EPA Export Aggregation'!$A:$A,$B23,'EPA Export Aggregation'!$D:$D,$A$1)*IF($A23="CH4",About!$D$58,IF($A23="N2O",About!$D$59,1))</f>
        <v>0.11675140888380001</v>
      </c>
      <c r="K23">
        <f>SUMIFS('EPA Export Aggregation'!N:N,'EPA Export Aggregation'!$A:$A,$B23,'EPA Export Aggregation'!$D:$D,$A$1)*IF($A23="CH4",About!$D$58,IF($A23="N2O",About!$D$59,1))</f>
        <v>0.1433789179795</v>
      </c>
      <c r="L23">
        <f>SUMIFS('EPA Export Aggregation'!O:O,'EPA Export Aggregation'!$A:$A,$B23,'EPA Export Aggregation'!$D:$D,$A$1)*IF($A23="CH4",About!$D$58,IF($A23="N2O",About!$D$59,1))</f>
        <v>0.13725939641679999</v>
      </c>
      <c r="M23">
        <f>SUMIFS('EPA Export Aggregation'!P:P,'EPA Export Aggregation'!$A:$A,$B23,'EPA Export Aggregation'!$D:$D,$A$1)*IF($A23="CH4",About!$D$58,IF($A23="N2O",About!$D$59,1))</f>
        <v>0.12455065014860001</v>
      </c>
      <c r="N23">
        <f>SUMIFS('EPA Export Aggregation'!Q:Q,'EPA Export Aggregation'!$A:$A,$B23,'EPA Export Aggregation'!$D:$D,$A$1)*IF($A23="CH4",About!$D$58,IF($A23="N2O",About!$D$59,1))</f>
        <v>0.1195825310866</v>
      </c>
      <c r="O23">
        <f>SUMIFS('EPA Export Aggregation'!R:R,'EPA Export Aggregation'!$A:$A,$B23,'EPA Export Aggregation'!$D:$D,$A$1)*IF($A23="CH4",About!$D$58,IF($A23="N2O",About!$D$59,1))</f>
        <v>0.1084309633366</v>
      </c>
      <c r="P23">
        <f>SUMIFS('EPA Export Aggregation'!S:S,'EPA Export Aggregation'!$A:$A,$B23,'EPA Export Aggregation'!$D:$D,$A$1)*IF($A23="CH4",About!$D$58,IF($A23="N2O",About!$D$59,1))</f>
        <v>0.1039697202708</v>
      </c>
      <c r="Q23">
        <f>SUMIFS('EPA Export Aggregation'!T:T,'EPA Export Aggregation'!$A:$A,$B23,'EPA Export Aggregation'!$D:$D,$A$1)*IF($A23="CH4",About!$D$58,IF($A23="N2O",About!$D$59,1))</f>
        <v>0.10677587556529999</v>
      </c>
      <c r="R23">
        <f>SUMIFS('EPA Export Aggregation'!U:U,'EPA Export Aggregation'!$A:$A,$B23,'EPA Export Aggregation'!$D:$D,$A$1)*IF($A23="CH4",About!$D$58,IF($A23="N2O",About!$D$59,1))</f>
        <v>0.1054451687135</v>
      </c>
      <c r="S23">
        <f>SUMIFS('EPA Export Aggregation'!V:V,'EPA Export Aggregation'!$A:$A,$B23,'EPA Export Aggregation'!$D:$D,$A$1)*IF($A23="CH4",About!$D$58,IF($A23="N2O",About!$D$59,1))</f>
        <v>0.100739606636</v>
      </c>
      <c r="T23">
        <f>SUMIFS('EPA Export Aggregation'!W:W,'EPA Export Aggregation'!$A:$A,$B23,'EPA Export Aggregation'!$D:$D,$A$1)*IF($A23="CH4",About!$D$58,IF($A23="N2O",About!$D$59,1))</f>
        <v>0.14046979252059999</v>
      </c>
      <c r="U23">
        <f>SUMIFS('EPA Export Aggregation'!X:X,'EPA Export Aggregation'!$A:$A,$B23,'EPA Export Aggregation'!$D:$D,$A$1)*IF($A23="CH4",About!$D$58,IF($A23="N2O",About!$D$59,1))</f>
        <v>0.1148738704725</v>
      </c>
      <c r="V23">
        <f>SUMIFS('EPA Export Aggregation'!Y:Y,'EPA Export Aggregation'!$A:$A,$B23,'EPA Export Aggregation'!$D:$D,$A$1)*IF($A23="CH4",About!$D$58,IF($A23="N2O",About!$D$59,1))</f>
        <v>9.6513649332800003E-2</v>
      </c>
      <c r="W23">
        <f>SUMIFS('EPA Export Aggregation'!Z:Z,'EPA Export Aggregation'!$A:$A,$B23,'EPA Export Aggregation'!$D:$D,$A$1)*IF($A23="CH4",About!$D$58,IF($A23="N2O",About!$D$59,1))</f>
        <v>0.1327937540712</v>
      </c>
      <c r="X23">
        <f>SUMIFS('EPA Export Aggregation'!AA:AA,'EPA Export Aggregation'!$A:$A,$B23,'EPA Export Aggregation'!$D:$D,$A$1)*IF($A23="CH4",About!$D$58,IF($A23="N2O",About!$D$59,1))</f>
        <v>0.1424560504414</v>
      </c>
      <c r="Y23">
        <f>SUMIFS('EPA Export Aggregation'!AB:AB,'EPA Export Aggregation'!$A:$A,$B23,'EPA Export Aggregation'!$D:$D,$A$1)*IF($A23="CH4",About!$D$58,IF($A23="N2O",About!$D$59,1))</f>
        <v>0.13411230598689999</v>
      </c>
      <c r="Z23">
        <f>SUMIFS('EPA Export Aggregation'!AC:AC,'EPA Export Aggregation'!$A:$A,$B23,'EPA Export Aggregation'!$D:$D,$A$1)*IF($A23="CH4",About!$D$58,IF($A23="N2O",About!$D$59,1))</f>
        <v>0.12611130283890001</v>
      </c>
      <c r="AA23">
        <f>SUMIFS('EPA Export Aggregation'!AD:AD,'EPA Export Aggregation'!$A:$A,$B23,'EPA Export Aggregation'!$D:$D,$A$1)*IF($A23="CH4",About!$D$58,IF($A23="N2O",About!$D$59,1))</f>
        <v>4.9764449012700003E-2</v>
      </c>
      <c r="AB23">
        <f>SUMIFS('EPA Export Aggregation'!AE:AE,'EPA Export Aggregation'!$A:$A,$B23,'EPA Export Aggregation'!$D:$D,$A$1)*IF($A23="CH4",About!$D$58,IF($A23="N2O",About!$D$59,1))</f>
        <v>0.1264320095135</v>
      </c>
      <c r="AC23">
        <f>SUMIFS('EPA Export Aggregation'!AF:AF,'EPA Export Aggregation'!$A:$A,$B23,'EPA Export Aggregation'!$D:$D,$A$1)*IF($A23="CH4",About!$D$58,IF($A23="N2O",About!$D$59,1))</f>
        <v>0.14359213110540001</v>
      </c>
      <c r="AD23">
        <f>SUMIFS('EPA Export Aggregation'!AG:AG,'EPA Export Aggregation'!$A:$A,$B23,'EPA Export Aggregation'!$D:$D,$A$1)*IF($A23="CH4",About!$D$58,IF($A23="N2O",About!$D$59,1))</f>
        <v>0.13950071255470001</v>
      </c>
      <c r="AE23">
        <f>SUMIFS('EPA Export Aggregation'!AH:AH,'EPA Export Aggregation'!$A:$A,$B23,'EPA Export Aggregation'!$D:$D,$A$1)*IF($A23="CH4",About!$D$58,IF($A23="N2O",About!$D$59,1))</f>
        <v>0.1644443865796</v>
      </c>
      <c r="AF23">
        <f>SUMIFS('EPA Export Aggregation'!AI:AI,'EPA Export Aggregation'!$A:$A,$B23,'EPA Export Aggregation'!$D:$D,$A$1)*IF($A23="CH4",About!$D$58,IF($A23="N2O",About!$D$59,1))</f>
        <v>0.16485542627800001</v>
      </c>
      <c r="AG23">
        <f>SUMIFS('EPA Export Aggregation'!AJ:AJ,'EPA Export Aggregation'!$A:$A,$B23,'EPA Export Aggregation'!$D:$D,$A$1)*IF($A23="CH4",About!$D$58,IF($A23="N2O",About!$D$59,1))</f>
        <v>0.16098437263500001</v>
      </c>
      <c r="AH23">
        <f>SUMIFS('EPA Export Aggregation'!AK:AK,'EPA Export Aggregation'!$A:$A,$B23,'EPA Export Aggregation'!$D:$D,$A$1)*IF($A23="CH4",About!$D$58,IF($A23="N2O",About!$D$59,1))</f>
        <v>0.13780004698020001</v>
      </c>
    </row>
    <row r="24" spans="1:34" x14ac:dyDescent="0.25">
      <c r="A24" s="119" t="s">
        <v>479</v>
      </c>
      <c r="B24" s="120" t="s">
        <v>1974</v>
      </c>
      <c r="C24" s="121">
        <f>SUMIFS('EPA Export Aggregation'!F:F,'EPA Export Aggregation'!$A:$A,$B24,'EPA Export Aggregation'!$D:$D,$A$1)*IF($A24="CH4",About!$D$58,IF($A24="N2O",About!$D$59,1))</f>
        <v>0</v>
      </c>
      <c r="D24" s="121">
        <f>SUMIFS('EPA Export Aggregation'!G:G,'EPA Export Aggregation'!$A:$A,$B24,'EPA Export Aggregation'!$D:$D,$A$1)*IF($A24="CH4",About!$D$58,IF($A24="N2O",About!$D$59,1))</f>
        <v>0</v>
      </c>
      <c r="E24" s="121">
        <f>SUMIFS('EPA Export Aggregation'!H:H,'EPA Export Aggregation'!$A:$A,$B24,'EPA Export Aggregation'!$D:$D,$A$1)*IF($A24="CH4",About!$D$58,IF($A24="N2O",About!$D$59,1))</f>
        <v>0</v>
      </c>
      <c r="F24" s="121">
        <f>SUMIFS('EPA Export Aggregation'!I:I,'EPA Export Aggregation'!$A:$A,$B24,'EPA Export Aggregation'!$D:$D,$A$1)*IF($A24="CH4",About!$D$58,IF($A24="N2O",About!$D$59,1))</f>
        <v>0</v>
      </c>
      <c r="G24" s="121">
        <f>SUMIFS('EPA Export Aggregation'!J:J,'EPA Export Aggregation'!$A:$A,$B24,'EPA Export Aggregation'!$D:$D,$A$1)*IF($A24="CH4",About!$D$58,IF($A24="N2O",About!$D$59,1))</f>
        <v>0</v>
      </c>
      <c r="H24" s="121">
        <f>SUMIFS('EPA Export Aggregation'!K:K,'EPA Export Aggregation'!$A:$A,$B24,'EPA Export Aggregation'!$D:$D,$A$1)*IF($A24="CH4",About!$D$58,IF($A24="N2O",About!$D$59,1))</f>
        <v>0</v>
      </c>
      <c r="I24" s="121">
        <f>SUMIFS('EPA Export Aggregation'!L:L,'EPA Export Aggregation'!$A:$A,$B24,'EPA Export Aggregation'!$D:$D,$A$1)*IF($A24="CH4",About!$D$58,IF($A24="N2O",About!$D$59,1))</f>
        <v>0</v>
      </c>
      <c r="J24" s="121">
        <f>SUMIFS('EPA Export Aggregation'!M:M,'EPA Export Aggregation'!$A:$A,$B24,'EPA Export Aggregation'!$D:$D,$A$1)*IF($A24="CH4",About!$D$58,IF($A24="N2O",About!$D$59,1))</f>
        <v>0</v>
      </c>
      <c r="K24" s="121">
        <f>SUMIFS('EPA Export Aggregation'!N:N,'EPA Export Aggregation'!$A:$A,$B24,'EPA Export Aggregation'!$D:$D,$A$1)*IF($A24="CH4",About!$D$58,IF($A24="N2O",About!$D$59,1))</f>
        <v>0</v>
      </c>
      <c r="L24" s="121">
        <f>SUMIFS('EPA Export Aggregation'!O:O,'EPA Export Aggregation'!$A:$A,$B24,'EPA Export Aggregation'!$D:$D,$A$1)*IF($A24="CH4",About!$D$58,IF($A24="N2O",About!$D$59,1))</f>
        <v>0</v>
      </c>
      <c r="M24" s="121">
        <f>SUMIFS('EPA Export Aggregation'!P:P,'EPA Export Aggregation'!$A:$A,$B24,'EPA Export Aggregation'!$D:$D,$A$1)*IF($A24="CH4",About!$D$58,IF($A24="N2O",About!$D$59,1))</f>
        <v>0</v>
      </c>
      <c r="N24" s="121">
        <f>SUMIFS('EPA Export Aggregation'!Q:Q,'EPA Export Aggregation'!$A:$A,$B24,'EPA Export Aggregation'!$D:$D,$A$1)*IF($A24="CH4",About!$D$58,IF($A24="N2O",About!$D$59,1))</f>
        <v>0</v>
      </c>
      <c r="O24" s="121">
        <f>SUMIFS('EPA Export Aggregation'!R:R,'EPA Export Aggregation'!$A:$A,$B24,'EPA Export Aggregation'!$D:$D,$A$1)*IF($A24="CH4",About!$D$58,IF($A24="N2O",About!$D$59,1))</f>
        <v>0</v>
      </c>
      <c r="P24" s="121">
        <f>SUMIFS('EPA Export Aggregation'!S:S,'EPA Export Aggregation'!$A:$A,$B24,'EPA Export Aggregation'!$D:$D,$A$1)*IF($A24="CH4",About!$D$58,IF($A24="N2O",About!$D$59,1))</f>
        <v>0</v>
      </c>
      <c r="Q24" s="121">
        <f>SUMIFS('EPA Export Aggregation'!T:T,'EPA Export Aggregation'!$A:$A,$B24,'EPA Export Aggregation'!$D:$D,$A$1)*IF($A24="CH4",About!$D$58,IF($A24="N2O",About!$D$59,1))</f>
        <v>0</v>
      </c>
      <c r="R24" s="121">
        <f>SUMIFS('EPA Export Aggregation'!U:U,'EPA Export Aggregation'!$A:$A,$B24,'EPA Export Aggregation'!$D:$D,$A$1)*IF($A24="CH4",About!$D$58,IF($A24="N2O",About!$D$59,1))</f>
        <v>0</v>
      </c>
      <c r="S24" s="121">
        <f>SUMIFS('EPA Export Aggregation'!V:V,'EPA Export Aggregation'!$A:$A,$B24,'EPA Export Aggregation'!$D:$D,$A$1)*IF($A24="CH4",About!$D$58,IF($A24="N2O",About!$D$59,1))</f>
        <v>0</v>
      </c>
      <c r="T24" s="121">
        <f>SUMIFS('EPA Export Aggregation'!W:W,'EPA Export Aggregation'!$A:$A,$B24,'EPA Export Aggregation'!$D:$D,$A$1)*IF($A24="CH4",About!$D$58,IF($A24="N2O",About!$D$59,1))</f>
        <v>0</v>
      </c>
      <c r="U24" s="121">
        <f>SUMIFS('EPA Export Aggregation'!X:X,'EPA Export Aggregation'!$A:$A,$B24,'EPA Export Aggregation'!$D:$D,$A$1)*IF($A24="CH4",About!$D$58,IF($A24="N2O",About!$D$59,1))</f>
        <v>0</v>
      </c>
      <c r="V24" s="121">
        <f>SUMIFS('EPA Export Aggregation'!Y:Y,'EPA Export Aggregation'!$A:$A,$B24,'EPA Export Aggregation'!$D:$D,$A$1)*IF($A24="CH4",About!$D$58,IF($A24="N2O",About!$D$59,1))</f>
        <v>0</v>
      </c>
      <c r="W24" s="121">
        <f>SUMIFS('EPA Export Aggregation'!Z:Z,'EPA Export Aggregation'!$A:$A,$B24,'EPA Export Aggregation'!$D:$D,$A$1)*IF($A24="CH4",About!$D$58,IF($A24="N2O",About!$D$59,1))</f>
        <v>0</v>
      </c>
      <c r="X24" s="121">
        <f>SUMIFS('EPA Export Aggregation'!AA:AA,'EPA Export Aggregation'!$A:$A,$B24,'EPA Export Aggregation'!$D:$D,$A$1)*IF($A24="CH4",About!$D$58,IF($A24="N2O",About!$D$59,1))</f>
        <v>0</v>
      </c>
      <c r="Y24" s="121">
        <f>SUMIFS('EPA Export Aggregation'!AB:AB,'EPA Export Aggregation'!$A:$A,$B24,'EPA Export Aggregation'!$D:$D,$A$1)*IF($A24="CH4",About!$D$58,IF($A24="N2O",About!$D$59,1))</f>
        <v>0</v>
      </c>
      <c r="Z24" s="121">
        <f>SUMIFS('EPA Export Aggregation'!AC:AC,'EPA Export Aggregation'!$A:$A,$B24,'EPA Export Aggregation'!$D:$D,$A$1)*IF($A24="CH4",About!$D$58,IF($A24="N2O",About!$D$59,1))</f>
        <v>0</v>
      </c>
      <c r="AA24" s="121">
        <f>SUMIFS('EPA Export Aggregation'!AD:AD,'EPA Export Aggregation'!$A:$A,$B24,'EPA Export Aggregation'!$D:$D,$A$1)*IF($A24="CH4",About!$D$58,IF($A24="N2O",About!$D$59,1))</f>
        <v>0</v>
      </c>
      <c r="AB24" s="121">
        <f>SUMIFS('EPA Export Aggregation'!AE:AE,'EPA Export Aggregation'!$A:$A,$B24,'EPA Export Aggregation'!$D:$D,$A$1)*IF($A24="CH4",About!$D$58,IF($A24="N2O",About!$D$59,1))</f>
        <v>0</v>
      </c>
      <c r="AC24" s="121">
        <f>SUMIFS('EPA Export Aggregation'!AF:AF,'EPA Export Aggregation'!$A:$A,$B24,'EPA Export Aggregation'!$D:$D,$A$1)*IF($A24="CH4",About!$D$58,IF($A24="N2O",About!$D$59,1))</f>
        <v>0</v>
      </c>
      <c r="AD24" s="121">
        <f>SUMIFS('EPA Export Aggregation'!AG:AG,'EPA Export Aggregation'!$A:$A,$B24,'EPA Export Aggregation'!$D:$D,$A$1)*IF($A24="CH4",About!$D$58,IF($A24="N2O",About!$D$59,1))</f>
        <v>0</v>
      </c>
      <c r="AE24" s="121">
        <f>SUMIFS('EPA Export Aggregation'!AH:AH,'EPA Export Aggregation'!$A:$A,$B24,'EPA Export Aggregation'!$D:$D,$A$1)*IF($A24="CH4",About!$D$58,IF($A24="N2O",About!$D$59,1))</f>
        <v>0</v>
      </c>
      <c r="AF24" s="121">
        <f>SUMIFS('EPA Export Aggregation'!AI:AI,'EPA Export Aggregation'!$A:$A,$B24,'EPA Export Aggregation'!$D:$D,$A$1)*IF($A24="CH4",About!$D$58,IF($A24="N2O",About!$D$59,1))</f>
        <v>0</v>
      </c>
      <c r="AG24" s="121">
        <f>SUMIFS('EPA Export Aggregation'!AJ:AJ,'EPA Export Aggregation'!$A:$A,$B24,'EPA Export Aggregation'!$D:$D,$A$1)*IF($A24="CH4",About!$D$58,IF($A24="N2O",About!$D$59,1))</f>
        <v>0</v>
      </c>
      <c r="AH24" s="121">
        <f>SUMIFS('EPA Export Aggregation'!AK:AK,'EPA Export Aggregation'!$A:$A,$B24,'EPA Export Aggregation'!$D:$D,$A$1)*IF($A24="CH4",About!$D$58,IF($A24="N2O",About!$D$59,1))</f>
        <v>0</v>
      </c>
    </row>
    <row r="25" spans="1:34" x14ac:dyDescent="0.25">
      <c r="A25" s="119" t="s">
        <v>479</v>
      </c>
      <c r="B25" s="120" t="s">
        <v>1975</v>
      </c>
      <c r="C25">
        <f>SUMIFS('EPA Export Aggregation'!F:F,'EPA Export Aggregation'!$A:$A,$B25,'EPA Export Aggregation'!$D:$D,$A$1)*IF($A25="CH4",About!$D$58,IF($A25="N2O",About!$D$59,1))</f>
        <v>0</v>
      </c>
      <c r="D25">
        <f>SUMIFS('EPA Export Aggregation'!G:G,'EPA Export Aggregation'!$A:$A,$B25,'EPA Export Aggregation'!$D:$D,$A$1)*IF($A25="CH4",About!$D$58,IF($A25="N2O",About!$D$59,1))</f>
        <v>0</v>
      </c>
      <c r="E25">
        <f>SUMIFS('EPA Export Aggregation'!H:H,'EPA Export Aggregation'!$A:$A,$B25,'EPA Export Aggregation'!$D:$D,$A$1)*IF($A25="CH4",About!$D$58,IF($A25="N2O",About!$D$59,1))</f>
        <v>0</v>
      </c>
      <c r="F25">
        <f>SUMIFS('EPA Export Aggregation'!I:I,'EPA Export Aggregation'!$A:$A,$B25,'EPA Export Aggregation'!$D:$D,$A$1)*IF($A25="CH4",About!$D$58,IF($A25="N2O",About!$D$59,1))</f>
        <v>0</v>
      </c>
      <c r="G25">
        <f>SUMIFS('EPA Export Aggregation'!J:J,'EPA Export Aggregation'!$A:$A,$B25,'EPA Export Aggregation'!$D:$D,$A$1)*IF($A25="CH4",About!$D$58,IF($A25="N2O",About!$D$59,1))</f>
        <v>0</v>
      </c>
      <c r="H25">
        <f>SUMIFS('EPA Export Aggregation'!K:K,'EPA Export Aggregation'!$A:$A,$B25,'EPA Export Aggregation'!$D:$D,$A$1)*IF($A25="CH4",About!$D$58,IF($A25="N2O",About!$D$59,1))</f>
        <v>0</v>
      </c>
      <c r="I25">
        <f>SUMIFS('EPA Export Aggregation'!L:L,'EPA Export Aggregation'!$A:$A,$B25,'EPA Export Aggregation'!$D:$D,$A$1)*IF($A25="CH4",About!$D$58,IF($A25="N2O",About!$D$59,1))</f>
        <v>0</v>
      </c>
      <c r="J25">
        <f>SUMIFS('EPA Export Aggregation'!M:M,'EPA Export Aggregation'!$A:$A,$B25,'EPA Export Aggregation'!$D:$D,$A$1)*IF($A25="CH4",About!$D$58,IF($A25="N2O",About!$D$59,1))</f>
        <v>0</v>
      </c>
      <c r="K25">
        <f>SUMIFS('EPA Export Aggregation'!N:N,'EPA Export Aggregation'!$A:$A,$B25,'EPA Export Aggregation'!$D:$D,$A$1)*IF($A25="CH4",About!$D$58,IF($A25="N2O",About!$D$59,1))</f>
        <v>0</v>
      </c>
      <c r="L25">
        <f>SUMIFS('EPA Export Aggregation'!O:O,'EPA Export Aggregation'!$A:$A,$B25,'EPA Export Aggregation'!$D:$D,$A$1)*IF($A25="CH4",About!$D$58,IF($A25="N2O",About!$D$59,1))</f>
        <v>0</v>
      </c>
      <c r="M25">
        <f>SUMIFS('EPA Export Aggregation'!P:P,'EPA Export Aggregation'!$A:$A,$B25,'EPA Export Aggregation'!$D:$D,$A$1)*IF($A25="CH4",About!$D$58,IF($A25="N2O",About!$D$59,1))</f>
        <v>0</v>
      </c>
      <c r="N25">
        <f>SUMIFS('EPA Export Aggregation'!Q:Q,'EPA Export Aggregation'!$A:$A,$B25,'EPA Export Aggregation'!$D:$D,$A$1)*IF($A25="CH4",About!$D$58,IF($A25="N2O",About!$D$59,1))</f>
        <v>0</v>
      </c>
      <c r="O25">
        <f>SUMIFS('EPA Export Aggregation'!R:R,'EPA Export Aggregation'!$A:$A,$B25,'EPA Export Aggregation'!$D:$D,$A$1)*IF($A25="CH4",About!$D$58,IF($A25="N2O",About!$D$59,1))</f>
        <v>0</v>
      </c>
      <c r="P25">
        <f>SUMIFS('EPA Export Aggregation'!S:S,'EPA Export Aggregation'!$A:$A,$B25,'EPA Export Aggregation'!$D:$D,$A$1)*IF($A25="CH4",About!$D$58,IF($A25="N2O",About!$D$59,1))</f>
        <v>0</v>
      </c>
      <c r="Q25">
        <f>SUMIFS('EPA Export Aggregation'!T:T,'EPA Export Aggregation'!$A:$A,$B25,'EPA Export Aggregation'!$D:$D,$A$1)*IF($A25="CH4",About!$D$58,IF($A25="N2O",About!$D$59,1))</f>
        <v>0</v>
      </c>
      <c r="R25">
        <f>SUMIFS('EPA Export Aggregation'!U:U,'EPA Export Aggregation'!$A:$A,$B25,'EPA Export Aggregation'!$D:$D,$A$1)*IF($A25="CH4",About!$D$58,IF($A25="N2O",About!$D$59,1))</f>
        <v>0</v>
      </c>
      <c r="S25">
        <f>SUMIFS('EPA Export Aggregation'!V:V,'EPA Export Aggregation'!$A:$A,$B25,'EPA Export Aggregation'!$D:$D,$A$1)*IF($A25="CH4",About!$D$58,IF($A25="N2O",About!$D$59,1))</f>
        <v>0</v>
      </c>
      <c r="T25">
        <f>SUMIFS('EPA Export Aggregation'!W:W,'EPA Export Aggregation'!$A:$A,$B25,'EPA Export Aggregation'!$D:$D,$A$1)*IF($A25="CH4",About!$D$58,IF($A25="N2O",About!$D$59,1))</f>
        <v>0</v>
      </c>
      <c r="U25">
        <f>SUMIFS('EPA Export Aggregation'!X:X,'EPA Export Aggregation'!$A:$A,$B25,'EPA Export Aggregation'!$D:$D,$A$1)*IF($A25="CH4",About!$D$58,IF($A25="N2O",About!$D$59,1))</f>
        <v>0</v>
      </c>
      <c r="V25">
        <f>SUMIFS('EPA Export Aggregation'!Y:Y,'EPA Export Aggregation'!$A:$A,$B25,'EPA Export Aggregation'!$D:$D,$A$1)*IF($A25="CH4",About!$D$58,IF($A25="N2O",About!$D$59,1))</f>
        <v>0</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25">
      <c r="A26" s="119" t="s">
        <v>479</v>
      </c>
      <c r="B26" s="120" t="s">
        <v>1976</v>
      </c>
      <c r="C26">
        <f>SUMIFS('EPA Export Aggregation'!F:F,'EPA Export Aggregation'!$A:$A,$B26,'EPA Export Aggregation'!$D:$D,$A$1)*IF($A26="CH4",About!$D$58,IF($A26="N2O",About!$D$59,1))</f>
        <v>4.3724394980000002E-4</v>
      </c>
      <c r="D26">
        <f>SUMIFS('EPA Export Aggregation'!G:G,'EPA Export Aggregation'!$A:$A,$B26,'EPA Export Aggregation'!$D:$D,$A$1)*IF($A26="CH4",About!$D$58,IF($A26="N2O",About!$D$59,1))</f>
        <v>3.2879592379999998E-4</v>
      </c>
      <c r="E26">
        <f>SUMIFS('EPA Export Aggregation'!H:H,'EPA Export Aggregation'!$A:$A,$B26,'EPA Export Aggregation'!$D:$D,$A$1)*IF($A26="CH4",About!$D$58,IF($A26="N2O",About!$D$59,1))</f>
        <v>4.0627871200000002E-4</v>
      </c>
      <c r="F26">
        <f>SUMIFS('EPA Export Aggregation'!I:I,'EPA Export Aggregation'!$A:$A,$B26,'EPA Export Aggregation'!$D:$D,$A$1)*IF($A26="CH4",About!$D$58,IF($A26="N2O",About!$D$59,1))</f>
        <v>4.5565103210000002E-4</v>
      </c>
      <c r="G26">
        <f>SUMIFS('EPA Export Aggregation'!J:J,'EPA Export Aggregation'!$A:$A,$B26,'EPA Export Aggregation'!$D:$D,$A$1)*IF($A26="CH4",About!$D$58,IF($A26="N2O",About!$D$59,1))</f>
        <v>4.8266980350000001E-4</v>
      </c>
      <c r="H26">
        <f>SUMIFS('EPA Export Aggregation'!K:K,'EPA Export Aggregation'!$A:$A,$B26,'EPA Export Aggregation'!$D:$D,$A$1)*IF($A26="CH4",About!$D$58,IF($A26="N2O",About!$D$59,1))</f>
        <v>6.580013116E-4</v>
      </c>
      <c r="I26">
        <f>SUMIFS('EPA Export Aggregation'!L:L,'EPA Export Aggregation'!$A:$A,$B26,'EPA Export Aggregation'!$D:$D,$A$1)*IF($A26="CH4",About!$D$58,IF($A26="N2O",About!$D$59,1))</f>
        <v>7.3887630310000003E-4</v>
      </c>
      <c r="J26">
        <f>SUMIFS('EPA Export Aggregation'!M:M,'EPA Export Aggregation'!$A:$A,$B26,'EPA Export Aggregation'!$D:$D,$A$1)*IF($A26="CH4",About!$D$58,IF($A26="N2O",About!$D$59,1))</f>
        <v>9.2003315750000003E-4</v>
      </c>
      <c r="K26">
        <f>SUMIFS('EPA Export Aggregation'!N:N,'EPA Export Aggregation'!$A:$A,$B26,'EPA Export Aggregation'!$D:$D,$A$1)*IF($A26="CH4",About!$D$58,IF($A26="N2O",About!$D$59,1))</f>
        <v>1.0472234211E-3</v>
      </c>
      <c r="L26">
        <f>SUMIFS('EPA Export Aggregation'!O:O,'EPA Export Aggregation'!$A:$A,$B26,'EPA Export Aggregation'!$D:$D,$A$1)*IF($A26="CH4",About!$D$58,IF($A26="N2O",About!$D$59,1))</f>
        <v>6.7940021790000005E-4</v>
      </c>
      <c r="M26">
        <f>SUMIFS('EPA Export Aggregation'!P:P,'EPA Export Aggregation'!$A:$A,$B26,'EPA Export Aggregation'!$D:$D,$A$1)*IF($A26="CH4",About!$D$58,IF($A26="N2O",About!$D$59,1))</f>
        <v>7.4168876440000001E-4</v>
      </c>
      <c r="N26">
        <f>SUMIFS('EPA Export Aggregation'!Q:Q,'EPA Export Aggregation'!$A:$A,$B26,'EPA Export Aggregation'!$D:$D,$A$1)*IF($A26="CH4",About!$D$58,IF($A26="N2O",About!$D$59,1))</f>
        <v>5.384381415E-4</v>
      </c>
      <c r="O26">
        <f>SUMIFS('EPA Export Aggregation'!R:R,'EPA Export Aggregation'!$A:$A,$B26,'EPA Export Aggregation'!$D:$D,$A$1)*IF($A26="CH4",About!$D$58,IF($A26="N2O",About!$D$59,1))</f>
        <v>6.3342312480000002E-4</v>
      </c>
      <c r="P26">
        <f>SUMIFS('EPA Export Aggregation'!S:S,'EPA Export Aggregation'!$A:$A,$B26,'EPA Export Aggregation'!$D:$D,$A$1)*IF($A26="CH4",About!$D$58,IF($A26="N2O",About!$D$59,1))</f>
        <v>6.6946705199999999E-4</v>
      </c>
      <c r="Q26">
        <f>SUMIFS('EPA Export Aggregation'!T:T,'EPA Export Aggregation'!$A:$A,$B26,'EPA Export Aggregation'!$D:$D,$A$1)*IF($A26="CH4",About!$D$58,IF($A26="N2O",About!$D$59,1))</f>
        <v>8.095762617E-4</v>
      </c>
      <c r="R26">
        <f>SUMIFS('EPA Export Aggregation'!U:U,'EPA Export Aggregation'!$A:$A,$B26,'EPA Export Aggregation'!$D:$D,$A$1)*IF($A26="CH4",About!$D$58,IF($A26="N2O",About!$D$59,1))</f>
        <v>7.8042864029999998E-4</v>
      </c>
      <c r="S26">
        <f>SUMIFS('EPA Export Aggregation'!V:V,'EPA Export Aggregation'!$A:$A,$B26,'EPA Export Aggregation'!$D:$D,$A$1)*IF($A26="CH4",About!$D$58,IF($A26="N2O",About!$D$59,1))</f>
        <v>7.1294740900000001E-4</v>
      </c>
      <c r="T26">
        <f>SUMIFS('EPA Export Aggregation'!W:W,'EPA Export Aggregation'!$A:$A,$B26,'EPA Export Aggregation'!$D:$D,$A$1)*IF($A26="CH4",About!$D$58,IF($A26="N2O",About!$D$59,1))</f>
        <v>6.440259387E-4</v>
      </c>
      <c r="U26">
        <f>SUMIFS('EPA Export Aggregation'!X:X,'EPA Export Aggregation'!$A:$A,$B26,'EPA Export Aggregation'!$D:$D,$A$1)*IF($A26="CH4",About!$D$58,IF($A26="N2O",About!$D$59,1))</f>
        <v>5.1982038160000002E-4</v>
      </c>
      <c r="V26">
        <f>SUMIFS('EPA Export Aggregation'!Y:Y,'EPA Export Aggregation'!$A:$A,$B26,'EPA Export Aggregation'!$D:$D,$A$1)*IF($A26="CH4",About!$D$58,IF($A26="N2O",About!$D$59,1))</f>
        <v>3.3241921179999999E-4</v>
      </c>
      <c r="W26">
        <f>SUMIFS('EPA Export Aggregation'!Z:Z,'EPA Export Aggregation'!$A:$A,$B26,'EPA Export Aggregation'!$D:$D,$A$1)*IF($A26="CH4",About!$D$58,IF($A26="N2O",About!$D$59,1))</f>
        <v>5.5972748970000005E-4</v>
      </c>
      <c r="X26">
        <f>SUMIFS('EPA Export Aggregation'!AA:AA,'EPA Export Aggregation'!$A:$A,$B26,'EPA Export Aggregation'!$D:$D,$A$1)*IF($A26="CH4",About!$D$58,IF($A26="N2O",About!$D$59,1))</f>
        <v>4.9373621329999999E-4</v>
      </c>
      <c r="Y26">
        <f>SUMIFS('EPA Export Aggregation'!AB:AB,'EPA Export Aggregation'!$A:$A,$B26,'EPA Export Aggregation'!$D:$D,$A$1)*IF($A26="CH4",About!$D$58,IF($A26="N2O",About!$D$59,1))</f>
        <v>4.1260403E-4</v>
      </c>
      <c r="Z26">
        <f>SUMIFS('EPA Export Aggregation'!AC:AC,'EPA Export Aggregation'!$A:$A,$B26,'EPA Export Aggregation'!$D:$D,$A$1)*IF($A26="CH4",About!$D$58,IF($A26="N2O",About!$D$59,1))</f>
        <v>4.8200050760000002E-4</v>
      </c>
      <c r="AA26">
        <f>SUMIFS('EPA Export Aggregation'!AD:AD,'EPA Export Aggregation'!$A:$A,$B26,'EPA Export Aggregation'!$D:$D,$A$1)*IF($A26="CH4",About!$D$58,IF($A26="N2O",About!$D$59,1))</f>
        <v>5.018228217E-4</v>
      </c>
      <c r="AB26">
        <f>SUMIFS('EPA Export Aggregation'!AE:AE,'EPA Export Aggregation'!$A:$A,$B26,'EPA Export Aggregation'!$D:$D,$A$1)*IF($A26="CH4",About!$D$58,IF($A26="N2O",About!$D$59,1))</f>
        <v>5.4334438689999996E-4</v>
      </c>
      <c r="AC26">
        <f>SUMIFS('EPA Export Aggregation'!AF:AF,'EPA Export Aggregation'!$A:$A,$B26,'EPA Export Aggregation'!$D:$D,$A$1)*IF($A26="CH4",About!$D$58,IF($A26="N2O",About!$D$59,1))</f>
        <v>5.0019277729999997E-4</v>
      </c>
      <c r="AD26">
        <f>SUMIFS('EPA Export Aggregation'!AG:AG,'EPA Export Aggregation'!$A:$A,$B26,'EPA Export Aggregation'!$D:$D,$A$1)*IF($A26="CH4",About!$D$58,IF($A26="N2O",About!$D$59,1))</f>
        <v>5.7210703420000001E-4</v>
      </c>
      <c r="AE26">
        <f>SUMIFS('EPA Export Aggregation'!AH:AH,'EPA Export Aggregation'!$A:$A,$B26,'EPA Export Aggregation'!$D:$D,$A$1)*IF($A26="CH4",About!$D$58,IF($A26="N2O",About!$D$59,1))</f>
        <v>5.8714488820000004E-4</v>
      </c>
      <c r="AF26">
        <f>SUMIFS('EPA Export Aggregation'!AI:AI,'EPA Export Aggregation'!$A:$A,$B26,'EPA Export Aggregation'!$D:$D,$A$1)*IF($A26="CH4",About!$D$58,IF($A26="N2O",About!$D$59,1))</f>
        <v>5.30100743E-4</v>
      </c>
      <c r="AG26">
        <f>SUMIFS('EPA Export Aggregation'!AJ:AJ,'EPA Export Aggregation'!$A:$A,$B26,'EPA Export Aggregation'!$D:$D,$A$1)*IF($A26="CH4",About!$D$58,IF($A26="N2O",About!$D$59,1))</f>
        <v>3.9514606059999998E-4</v>
      </c>
      <c r="AH26">
        <f>SUMIFS('EPA Export Aggregation'!AK:AK,'EPA Export Aggregation'!$A:$A,$B26,'EPA Export Aggregation'!$D:$D,$A$1)*IF($A26="CH4",About!$D$58,IF($A26="N2O",About!$D$59,1))</f>
        <v>5.0726016990000004E-4</v>
      </c>
    </row>
    <row r="27" spans="1:34" x14ac:dyDescent="0.25">
      <c r="A27" s="119" t="s">
        <v>479</v>
      </c>
      <c r="B27" s="120" t="s">
        <v>1977</v>
      </c>
      <c r="C27">
        <f>SUMIFS('EPA Export Aggregation'!F:F,'EPA Export Aggregation'!$A:$A,$B27,'EPA Export Aggregation'!$D:$D,$A$1)*IF($A27="CH4",About!$D$58,IF($A27="N2O",About!$D$59,1))</f>
        <v>0</v>
      </c>
      <c r="D27">
        <f>SUMIFS('EPA Export Aggregation'!G:G,'EPA Export Aggregation'!$A:$A,$B27,'EPA Export Aggregation'!$D:$D,$A$1)*IF($A27="CH4",About!$D$58,IF($A27="N2O",About!$D$59,1))</f>
        <v>0</v>
      </c>
      <c r="E27">
        <f>SUMIFS('EPA Export Aggregation'!H:H,'EPA Export Aggregation'!$A:$A,$B27,'EPA Export Aggregation'!$D:$D,$A$1)*IF($A27="CH4",About!$D$58,IF($A27="N2O",About!$D$59,1))</f>
        <v>0</v>
      </c>
      <c r="F27">
        <f>SUMIFS('EPA Export Aggregation'!I:I,'EPA Export Aggregation'!$A:$A,$B27,'EPA Export Aggregation'!$D:$D,$A$1)*IF($A27="CH4",About!$D$58,IF($A27="N2O",About!$D$59,1))</f>
        <v>0</v>
      </c>
      <c r="G27">
        <f>SUMIFS('EPA Export Aggregation'!J:J,'EPA Export Aggregation'!$A:$A,$B27,'EPA Export Aggregation'!$D:$D,$A$1)*IF($A27="CH4",About!$D$58,IF($A27="N2O",About!$D$59,1))</f>
        <v>0</v>
      </c>
      <c r="H27">
        <f>SUMIFS('EPA Export Aggregation'!K:K,'EPA Export Aggregation'!$A:$A,$B27,'EPA Export Aggregation'!$D:$D,$A$1)*IF($A27="CH4",About!$D$58,IF($A27="N2O",About!$D$59,1))</f>
        <v>0</v>
      </c>
      <c r="I27">
        <f>SUMIFS('EPA Export Aggregation'!L:L,'EPA Export Aggregation'!$A:$A,$B27,'EPA Export Aggregation'!$D:$D,$A$1)*IF($A27="CH4",About!$D$58,IF($A27="N2O",About!$D$59,1))</f>
        <v>0</v>
      </c>
      <c r="J27">
        <f>SUMIFS('EPA Export Aggregation'!M:M,'EPA Export Aggregation'!$A:$A,$B27,'EPA Export Aggregation'!$D:$D,$A$1)*IF($A27="CH4",About!$D$58,IF($A27="N2O",About!$D$59,1))</f>
        <v>0</v>
      </c>
      <c r="K27">
        <f>SUMIFS('EPA Export Aggregation'!N:N,'EPA Export Aggregation'!$A:$A,$B27,'EPA Export Aggregation'!$D:$D,$A$1)*IF($A27="CH4",About!$D$58,IF($A27="N2O",About!$D$59,1))</f>
        <v>0</v>
      </c>
      <c r="L27">
        <f>SUMIFS('EPA Export Aggregation'!O:O,'EPA Export Aggregation'!$A:$A,$B27,'EPA Export Aggregation'!$D:$D,$A$1)*IF($A27="CH4",About!$D$58,IF($A27="N2O",About!$D$59,1))</f>
        <v>0</v>
      </c>
      <c r="M27">
        <f>SUMIFS('EPA Export Aggregation'!P:P,'EPA Export Aggregation'!$A:$A,$B27,'EPA Export Aggregation'!$D:$D,$A$1)*IF($A27="CH4",About!$D$58,IF($A27="N2O",About!$D$59,1))</f>
        <v>0</v>
      </c>
      <c r="N27">
        <f>SUMIFS('EPA Export Aggregation'!Q:Q,'EPA Export Aggregation'!$A:$A,$B27,'EPA Export Aggregation'!$D:$D,$A$1)*IF($A27="CH4",About!$D$58,IF($A27="N2O",About!$D$59,1))</f>
        <v>0</v>
      </c>
      <c r="O27">
        <f>SUMIFS('EPA Export Aggregation'!R:R,'EPA Export Aggregation'!$A:$A,$B27,'EPA Export Aggregation'!$D:$D,$A$1)*IF($A27="CH4",About!$D$58,IF($A27="N2O",About!$D$59,1))</f>
        <v>0</v>
      </c>
      <c r="P27">
        <f>SUMIFS('EPA Export Aggregation'!S:S,'EPA Export Aggregation'!$A:$A,$B27,'EPA Export Aggregation'!$D:$D,$A$1)*IF($A27="CH4",About!$D$58,IF($A27="N2O",About!$D$59,1))</f>
        <v>0</v>
      </c>
      <c r="Q27">
        <f>SUMIFS('EPA Export Aggregation'!T:T,'EPA Export Aggregation'!$A:$A,$B27,'EPA Export Aggregation'!$D:$D,$A$1)*IF($A27="CH4",About!$D$58,IF($A27="N2O",About!$D$59,1))</f>
        <v>0</v>
      </c>
      <c r="R27">
        <f>SUMIFS('EPA Export Aggregation'!U:U,'EPA Export Aggregation'!$A:$A,$B27,'EPA Export Aggregation'!$D:$D,$A$1)*IF($A27="CH4",About!$D$58,IF($A27="N2O",About!$D$59,1))</f>
        <v>0</v>
      </c>
      <c r="S27">
        <f>SUMIFS('EPA Export Aggregation'!V:V,'EPA Export Aggregation'!$A:$A,$B27,'EPA Export Aggregation'!$D:$D,$A$1)*IF($A27="CH4",About!$D$58,IF($A27="N2O",About!$D$59,1))</f>
        <v>0</v>
      </c>
      <c r="T27">
        <f>SUMIFS('EPA Export Aggregation'!W:W,'EPA Export Aggregation'!$A:$A,$B27,'EPA Export Aggregation'!$D:$D,$A$1)*IF($A27="CH4",About!$D$58,IF($A27="N2O",About!$D$59,1))</f>
        <v>0</v>
      </c>
      <c r="U27">
        <f>SUMIFS('EPA Export Aggregation'!X:X,'EPA Export Aggregation'!$A:$A,$B27,'EPA Export Aggregation'!$D:$D,$A$1)*IF($A27="CH4",About!$D$58,IF($A27="N2O",About!$D$59,1))</f>
        <v>0</v>
      </c>
      <c r="V27">
        <f>SUMIFS('EPA Export Aggregation'!Y:Y,'EPA Export Aggregation'!$A:$A,$B27,'EPA Export Aggregation'!$D:$D,$A$1)*IF($A27="CH4",About!$D$58,IF($A27="N2O",About!$D$59,1))</f>
        <v>0</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25">
      <c r="A28" s="119" t="s">
        <v>479</v>
      </c>
      <c r="B28" s="120" t="s">
        <v>1978</v>
      </c>
      <c r="C28" s="121">
        <f>SUMIFS('EPA Export Aggregation'!F:F,'EPA Export Aggregation'!$A:$A,$B28,'EPA Export Aggregation'!$D:$D,$A$1)*IF($A28="CH4",About!$D$58,IF($A28="N2O",About!$D$59,1))</f>
        <v>0</v>
      </c>
      <c r="D28" s="121">
        <f>SUMIFS('EPA Export Aggregation'!G:G,'EPA Export Aggregation'!$A:$A,$B28,'EPA Export Aggregation'!$D:$D,$A$1)*IF($A28="CH4",About!$D$58,IF($A28="N2O",About!$D$59,1))</f>
        <v>0</v>
      </c>
      <c r="E28" s="121">
        <f>SUMIFS('EPA Export Aggregation'!H:H,'EPA Export Aggregation'!$A:$A,$B28,'EPA Export Aggregation'!$D:$D,$A$1)*IF($A28="CH4",About!$D$58,IF($A28="N2O",About!$D$59,1))</f>
        <v>0</v>
      </c>
      <c r="F28" s="121">
        <f>SUMIFS('EPA Export Aggregation'!I:I,'EPA Export Aggregation'!$A:$A,$B28,'EPA Export Aggregation'!$D:$D,$A$1)*IF($A28="CH4",About!$D$58,IF($A28="N2O",About!$D$59,1))</f>
        <v>0</v>
      </c>
      <c r="G28" s="121">
        <f>SUMIFS('EPA Export Aggregation'!J:J,'EPA Export Aggregation'!$A:$A,$B28,'EPA Export Aggregation'!$D:$D,$A$1)*IF($A28="CH4",About!$D$58,IF($A28="N2O",About!$D$59,1))</f>
        <v>0</v>
      </c>
      <c r="H28" s="121">
        <f>SUMIFS('EPA Export Aggregation'!K:K,'EPA Export Aggregation'!$A:$A,$B28,'EPA Export Aggregation'!$D:$D,$A$1)*IF($A28="CH4",About!$D$58,IF($A28="N2O",About!$D$59,1))</f>
        <v>0</v>
      </c>
      <c r="I28" s="121">
        <f>SUMIFS('EPA Export Aggregation'!L:L,'EPA Export Aggregation'!$A:$A,$B28,'EPA Export Aggregation'!$D:$D,$A$1)*IF($A28="CH4",About!$D$58,IF($A28="N2O",About!$D$59,1))</f>
        <v>0</v>
      </c>
      <c r="J28" s="121">
        <f>SUMIFS('EPA Export Aggregation'!M:M,'EPA Export Aggregation'!$A:$A,$B28,'EPA Export Aggregation'!$D:$D,$A$1)*IF($A28="CH4",About!$D$58,IF($A28="N2O",About!$D$59,1))</f>
        <v>0</v>
      </c>
      <c r="K28" s="121">
        <f>SUMIFS('EPA Export Aggregation'!N:N,'EPA Export Aggregation'!$A:$A,$B28,'EPA Export Aggregation'!$D:$D,$A$1)*IF($A28="CH4",About!$D$58,IF($A28="N2O",About!$D$59,1))</f>
        <v>0</v>
      </c>
      <c r="L28" s="121">
        <f>SUMIFS('EPA Export Aggregation'!O:O,'EPA Export Aggregation'!$A:$A,$B28,'EPA Export Aggregation'!$D:$D,$A$1)*IF($A28="CH4",About!$D$58,IF($A28="N2O",About!$D$59,1))</f>
        <v>0</v>
      </c>
      <c r="M28" s="121">
        <f>SUMIFS('EPA Export Aggregation'!P:P,'EPA Export Aggregation'!$A:$A,$B28,'EPA Export Aggregation'!$D:$D,$A$1)*IF($A28="CH4",About!$D$58,IF($A28="N2O",About!$D$59,1))</f>
        <v>0</v>
      </c>
      <c r="N28" s="121">
        <f>SUMIFS('EPA Export Aggregation'!Q:Q,'EPA Export Aggregation'!$A:$A,$B28,'EPA Export Aggregation'!$D:$D,$A$1)*IF($A28="CH4",About!$D$58,IF($A28="N2O",About!$D$59,1))</f>
        <v>0</v>
      </c>
      <c r="O28" s="121">
        <f>SUMIFS('EPA Export Aggregation'!R:R,'EPA Export Aggregation'!$A:$A,$B28,'EPA Export Aggregation'!$D:$D,$A$1)*IF($A28="CH4",About!$D$58,IF($A28="N2O",About!$D$59,1))</f>
        <v>0</v>
      </c>
      <c r="P28" s="121">
        <f>SUMIFS('EPA Export Aggregation'!S:S,'EPA Export Aggregation'!$A:$A,$B28,'EPA Export Aggregation'!$D:$D,$A$1)*IF($A28="CH4",About!$D$58,IF($A28="N2O",About!$D$59,1))</f>
        <v>0</v>
      </c>
      <c r="Q28" s="121">
        <f>SUMIFS('EPA Export Aggregation'!T:T,'EPA Export Aggregation'!$A:$A,$B28,'EPA Export Aggregation'!$D:$D,$A$1)*IF($A28="CH4",About!$D$58,IF($A28="N2O",About!$D$59,1))</f>
        <v>0</v>
      </c>
      <c r="R28" s="121">
        <f>SUMIFS('EPA Export Aggregation'!U:U,'EPA Export Aggregation'!$A:$A,$B28,'EPA Export Aggregation'!$D:$D,$A$1)*IF($A28="CH4",About!$D$58,IF($A28="N2O",About!$D$59,1))</f>
        <v>0</v>
      </c>
      <c r="S28" s="121">
        <f>SUMIFS('EPA Export Aggregation'!V:V,'EPA Export Aggregation'!$A:$A,$B28,'EPA Export Aggregation'!$D:$D,$A$1)*IF($A28="CH4",About!$D$58,IF($A28="N2O",About!$D$59,1))</f>
        <v>0</v>
      </c>
      <c r="T28" s="121">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25">
      <c r="A29" s="119" t="s">
        <v>479</v>
      </c>
      <c r="B29" s="120" t="s">
        <v>1979</v>
      </c>
      <c r="C29">
        <f>SUMIFS('EPA Export Aggregation'!F:F,'EPA Export Aggregation'!$A:$A,$B29,'EPA Export Aggregation'!$D:$D,$A$1)*IF($A29="CH4",About!$D$58,IF($A29="N2O",About!$D$59,1))</f>
        <v>0.10007761677679999</v>
      </c>
      <c r="D29">
        <f>SUMIFS('EPA Export Aggregation'!G:G,'EPA Export Aggregation'!$A:$A,$B29,'EPA Export Aggregation'!$D:$D,$A$1)*IF($A29="CH4",About!$D$58,IF($A29="N2O",About!$D$59,1))</f>
        <v>7.2863998004399994E-2</v>
      </c>
      <c r="E29">
        <f>SUMIFS('EPA Export Aggregation'!H:H,'EPA Export Aggregation'!$A:$A,$B29,'EPA Export Aggregation'!$D:$D,$A$1)*IF($A29="CH4",About!$D$58,IF($A29="N2O",About!$D$59,1))</f>
        <v>0.1000512659633</v>
      </c>
      <c r="F29">
        <f>SUMIFS('EPA Export Aggregation'!I:I,'EPA Export Aggregation'!$A:$A,$B29,'EPA Export Aggregation'!$D:$D,$A$1)*IF($A29="CH4",About!$D$58,IF($A29="N2O",About!$D$59,1))</f>
        <v>9.1961026410800006E-2</v>
      </c>
      <c r="G29">
        <f>SUMIFS('EPA Export Aggregation'!J:J,'EPA Export Aggregation'!$A:$A,$B29,'EPA Export Aggregation'!$D:$D,$A$1)*IF($A29="CH4",About!$D$58,IF($A29="N2O",About!$D$59,1))</f>
        <v>9.93291943555E-2</v>
      </c>
      <c r="H29">
        <f>SUMIFS('EPA Export Aggregation'!K:K,'EPA Export Aggregation'!$A:$A,$B29,'EPA Export Aggregation'!$D:$D,$A$1)*IF($A29="CH4",About!$D$58,IF($A29="N2O",About!$D$59,1))</f>
        <v>0.1148468403329</v>
      </c>
      <c r="I29">
        <f>SUMIFS('EPA Export Aggregation'!L:L,'EPA Export Aggregation'!$A:$A,$B29,'EPA Export Aggregation'!$D:$D,$A$1)*IF($A29="CH4",About!$D$58,IF($A29="N2O",About!$D$59,1))</f>
        <v>0.11698465181959999</v>
      </c>
      <c r="J29">
        <f>SUMIFS('EPA Export Aggregation'!M:M,'EPA Export Aggregation'!$A:$A,$B29,'EPA Export Aggregation'!$D:$D,$A$1)*IF($A29="CH4",About!$D$58,IF($A29="N2O",About!$D$59,1))</f>
        <v>0.13378757195919999</v>
      </c>
      <c r="K29">
        <f>SUMIFS('EPA Export Aggregation'!N:N,'EPA Export Aggregation'!$A:$A,$B29,'EPA Export Aggregation'!$D:$D,$A$1)*IF($A29="CH4",About!$D$58,IF($A29="N2O",About!$D$59,1))</f>
        <v>0.13586037596139999</v>
      </c>
      <c r="L29">
        <f>SUMIFS('EPA Export Aggregation'!O:O,'EPA Export Aggregation'!$A:$A,$B29,'EPA Export Aggregation'!$D:$D,$A$1)*IF($A29="CH4",About!$D$58,IF($A29="N2O",About!$D$59,1))</f>
        <v>0.12237801129339999</v>
      </c>
      <c r="M29">
        <f>SUMIFS('EPA Export Aggregation'!P:P,'EPA Export Aggregation'!$A:$A,$B29,'EPA Export Aggregation'!$D:$D,$A$1)*IF($A29="CH4",About!$D$58,IF($A29="N2O",About!$D$59,1))</f>
        <v>0.13338515802440001</v>
      </c>
      <c r="N29">
        <f>SUMIFS('EPA Export Aggregation'!Q:Q,'EPA Export Aggregation'!$A:$A,$B29,'EPA Export Aggregation'!$D:$D,$A$1)*IF($A29="CH4",About!$D$58,IF($A29="N2O",About!$D$59,1))</f>
        <v>0.12420788398840001</v>
      </c>
      <c r="O29">
        <f>SUMIFS('EPA Export Aggregation'!R:R,'EPA Export Aggregation'!$A:$A,$B29,'EPA Export Aggregation'!$D:$D,$A$1)*IF($A29="CH4",About!$D$58,IF($A29="N2O",About!$D$59,1))</f>
        <v>0.12598337915630001</v>
      </c>
      <c r="P29">
        <f>SUMIFS('EPA Export Aggregation'!S:S,'EPA Export Aggregation'!$A:$A,$B29,'EPA Export Aggregation'!$D:$D,$A$1)*IF($A29="CH4",About!$D$58,IF($A29="N2O",About!$D$59,1))</f>
        <v>0.12560659666759999</v>
      </c>
      <c r="Q29">
        <f>SUMIFS('EPA Export Aggregation'!T:T,'EPA Export Aggregation'!$A:$A,$B29,'EPA Export Aggregation'!$D:$D,$A$1)*IF($A29="CH4",About!$D$58,IF($A29="N2O",About!$D$59,1))</f>
        <v>0.14629637106080001</v>
      </c>
      <c r="R29">
        <f>SUMIFS('EPA Export Aggregation'!U:U,'EPA Export Aggregation'!$A:$A,$B29,'EPA Export Aggregation'!$D:$D,$A$1)*IF($A29="CH4",About!$D$58,IF($A29="N2O",About!$D$59,1))</f>
        <v>0.1348321652068</v>
      </c>
      <c r="S29">
        <f>SUMIFS('EPA Export Aggregation'!V:V,'EPA Export Aggregation'!$A:$A,$B29,'EPA Export Aggregation'!$D:$D,$A$1)*IF($A29="CH4",About!$D$58,IF($A29="N2O",About!$D$59,1))</f>
        <v>0.1489356726926</v>
      </c>
      <c r="T29">
        <f>SUMIFS('EPA Export Aggregation'!W:W,'EPA Export Aggregation'!$A:$A,$B29,'EPA Export Aggregation'!$D:$D,$A$1)*IF($A29="CH4",About!$D$58,IF($A29="N2O",About!$D$59,1))</f>
        <v>0.13608285244689999</v>
      </c>
      <c r="U29">
        <f>SUMIFS('EPA Export Aggregation'!X:X,'EPA Export Aggregation'!$A:$A,$B29,'EPA Export Aggregation'!$D:$D,$A$1)*IF($A29="CH4",About!$D$58,IF($A29="N2O",About!$D$59,1))</f>
        <v>0.1301358243596</v>
      </c>
      <c r="V29">
        <f>SUMIFS('EPA Export Aggregation'!Y:Y,'EPA Export Aggregation'!$A:$A,$B29,'EPA Export Aggregation'!$D:$D,$A$1)*IF($A29="CH4",About!$D$58,IF($A29="N2O",About!$D$59,1))</f>
        <v>0.11014262769240001</v>
      </c>
      <c r="W29">
        <f>SUMIFS('EPA Export Aggregation'!Z:Z,'EPA Export Aggregation'!$A:$A,$B29,'EPA Export Aggregation'!$D:$D,$A$1)*IF($A29="CH4",About!$D$58,IF($A29="N2O",About!$D$59,1))</f>
        <v>0.16798276749710001</v>
      </c>
      <c r="X29">
        <f>SUMIFS('EPA Export Aggregation'!AA:AA,'EPA Export Aggregation'!$A:$A,$B29,'EPA Export Aggregation'!$D:$D,$A$1)*IF($A29="CH4",About!$D$58,IF($A29="N2O",About!$D$59,1))</f>
        <v>0.17675379574729999</v>
      </c>
      <c r="Y29">
        <f>SUMIFS('EPA Export Aggregation'!AB:AB,'EPA Export Aggregation'!$A:$A,$B29,'EPA Export Aggregation'!$D:$D,$A$1)*IF($A29="CH4",About!$D$58,IF($A29="N2O",About!$D$59,1))</f>
        <v>0.15410820205670001</v>
      </c>
      <c r="Z29">
        <f>SUMIFS('EPA Export Aggregation'!AC:AC,'EPA Export Aggregation'!$A:$A,$B29,'EPA Export Aggregation'!$D:$D,$A$1)*IF($A29="CH4",About!$D$58,IF($A29="N2O",About!$D$59,1))</f>
        <v>0.1274097729509</v>
      </c>
      <c r="AA29">
        <f>SUMIFS('EPA Export Aggregation'!AD:AD,'EPA Export Aggregation'!$A:$A,$B29,'EPA Export Aggregation'!$D:$D,$A$1)*IF($A29="CH4",About!$D$58,IF($A29="N2O",About!$D$59,1))</f>
        <v>0.13280065464749999</v>
      </c>
      <c r="AB29">
        <f>SUMIFS('EPA Export Aggregation'!AE:AE,'EPA Export Aggregation'!$A:$A,$B29,'EPA Export Aggregation'!$D:$D,$A$1)*IF($A29="CH4",About!$D$58,IF($A29="N2O",About!$D$59,1))</f>
        <v>0.1616931913073</v>
      </c>
      <c r="AC29">
        <f>SUMIFS('EPA Export Aggregation'!AF:AF,'EPA Export Aggregation'!$A:$A,$B29,'EPA Export Aggregation'!$D:$D,$A$1)*IF($A29="CH4",About!$D$58,IF($A29="N2O",About!$D$59,1))</f>
        <v>0.15244105455449999</v>
      </c>
      <c r="AD29">
        <f>SUMIFS('EPA Export Aggregation'!AG:AG,'EPA Export Aggregation'!$A:$A,$B29,'EPA Export Aggregation'!$D:$D,$A$1)*IF($A29="CH4",About!$D$58,IF($A29="N2O",About!$D$59,1))</f>
        <v>0.1344092007355</v>
      </c>
      <c r="AE29">
        <f>SUMIFS('EPA Export Aggregation'!AH:AH,'EPA Export Aggregation'!$A:$A,$B29,'EPA Export Aggregation'!$D:$D,$A$1)*IF($A29="CH4",About!$D$58,IF($A29="N2O",About!$D$59,1))</f>
        <v>0.1133320515598</v>
      </c>
      <c r="AF29">
        <f>SUMIFS('EPA Export Aggregation'!AI:AI,'EPA Export Aggregation'!$A:$A,$B29,'EPA Export Aggregation'!$D:$D,$A$1)*IF($A29="CH4",About!$D$58,IF($A29="N2O",About!$D$59,1))</f>
        <v>0.18720380995630001</v>
      </c>
      <c r="AG29">
        <f>SUMIFS('EPA Export Aggregation'!AJ:AJ,'EPA Export Aggregation'!$A:$A,$B29,'EPA Export Aggregation'!$D:$D,$A$1)*IF($A29="CH4",About!$D$58,IF($A29="N2O",About!$D$59,1))</f>
        <v>0.15043287013410001</v>
      </c>
      <c r="AH29">
        <f>SUMIFS('EPA Export Aggregation'!AK:AK,'EPA Export Aggregation'!$A:$A,$B29,'EPA Export Aggregation'!$D:$D,$A$1)*IF($A29="CH4",About!$D$58,IF($A29="N2O",About!$D$59,1))</f>
        <v>0.13837344977079999</v>
      </c>
    </row>
    <row r="30" spans="1:34" x14ac:dyDescent="0.25">
      <c r="A30" s="119" t="s">
        <v>479</v>
      </c>
      <c r="B30" s="120" t="s">
        <v>1980</v>
      </c>
      <c r="C30">
        <f>SUMIFS('EPA Export Aggregation'!F:F,'EPA Export Aggregation'!$A:$A,$B30,'EPA Export Aggregation'!$D:$D,$A$1)*IF($A30="CH4",About!$D$58,IF($A30="N2O",About!$D$59,1))</f>
        <v>0</v>
      </c>
      <c r="D30">
        <f>SUMIFS('EPA Export Aggregation'!G:G,'EPA Export Aggregation'!$A:$A,$B30,'EPA Export Aggregation'!$D:$D,$A$1)*IF($A30="CH4",About!$D$58,IF($A30="N2O",About!$D$59,1))</f>
        <v>0</v>
      </c>
      <c r="E30">
        <f>SUMIFS('EPA Export Aggregation'!H:H,'EPA Export Aggregation'!$A:$A,$B30,'EPA Export Aggregation'!$D:$D,$A$1)*IF($A30="CH4",About!$D$58,IF($A30="N2O",About!$D$59,1))</f>
        <v>0</v>
      </c>
      <c r="F30">
        <f>SUMIFS('EPA Export Aggregation'!I:I,'EPA Export Aggregation'!$A:$A,$B30,'EPA Export Aggregation'!$D:$D,$A$1)*IF($A30="CH4",About!$D$58,IF($A30="N2O",About!$D$59,1))</f>
        <v>0</v>
      </c>
      <c r="G30">
        <f>SUMIFS('EPA Export Aggregation'!J:J,'EPA Export Aggregation'!$A:$A,$B30,'EPA Export Aggregation'!$D:$D,$A$1)*IF($A30="CH4",About!$D$58,IF($A30="N2O",About!$D$59,1))</f>
        <v>0</v>
      </c>
      <c r="H30">
        <f>SUMIFS('EPA Export Aggregation'!K:K,'EPA Export Aggregation'!$A:$A,$B30,'EPA Export Aggregation'!$D:$D,$A$1)*IF($A30="CH4",About!$D$58,IF($A30="N2O",About!$D$59,1))</f>
        <v>0</v>
      </c>
      <c r="I30">
        <f>SUMIFS('EPA Export Aggregation'!L:L,'EPA Export Aggregation'!$A:$A,$B30,'EPA Export Aggregation'!$D:$D,$A$1)*IF($A30="CH4",About!$D$58,IF($A30="N2O",About!$D$59,1))</f>
        <v>0</v>
      </c>
      <c r="J30">
        <f>SUMIFS('EPA Export Aggregation'!M:M,'EPA Export Aggregation'!$A:$A,$B30,'EPA Export Aggregation'!$D:$D,$A$1)*IF($A30="CH4",About!$D$58,IF($A30="N2O",About!$D$59,1))</f>
        <v>0</v>
      </c>
      <c r="K30">
        <f>SUMIFS('EPA Export Aggregation'!N:N,'EPA Export Aggregation'!$A:$A,$B30,'EPA Export Aggregation'!$D:$D,$A$1)*IF($A30="CH4",About!$D$58,IF($A30="N2O",About!$D$59,1))</f>
        <v>0</v>
      </c>
      <c r="L30">
        <f>SUMIFS('EPA Export Aggregation'!O:O,'EPA Export Aggregation'!$A:$A,$B30,'EPA Export Aggregation'!$D:$D,$A$1)*IF($A30="CH4",About!$D$58,IF($A30="N2O",About!$D$59,1))</f>
        <v>0</v>
      </c>
      <c r="M30">
        <f>SUMIFS('EPA Export Aggregation'!P:P,'EPA Export Aggregation'!$A:$A,$B30,'EPA Export Aggregation'!$D:$D,$A$1)*IF($A30="CH4",About!$D$58,IF($A30="N2O",About!$D$59,1))</f>
        <v>0</v>
      </c>
      <c r="N30">
        <f>SUMIFS('EPA Export Aggregation'!Q:Q,'EPA Export Aggregation'!$A:$A,$B30,'EPA Export Aggregation'!$D:$D,$A$1)*IF($A30="CH4",About!$D$58,IF($A30="N2O",About!$D$59,1))</f>
        <v>0</v>
      </c>
      <c r="O30">
        <f>SUMIFS('EPA Export Aggregation'!R:R,'EPA Export Aggregation'!$A:$A,$B30,'EPA Export Aggregation'!$D:$D,$A$1)*IF($A30="CH4",About!$D$58,IF($A30="N2O",About!$D$59,1))</f>
        <v>0</v>
      </c>
      <c r="P30">
        <f>SUMIFS('EPA Export Aggregation'!S:S,'EPA Export Aggregation'!$A:$A,$B30,'EPA Export Aggregation'!$D:$D,$A$1)*IF($A30="CH4",About!$D$58,IF($A30="N2O",About!$D$59,1))</f>
        <v>0</v>
      </c>
      <c r="Q30">
        <f>SUMIFS('EPA Export Aggregation'!T:T,'EPA Export Aggregation'!$A:$A,$B30,'EPA Export Aggregation'!$D:$D,$A$1)*IF($A30="CH4",About!$D$58,IF($A30="N2O",About!$D$59,1))</f>
        <v>0</v>
      </c>
      <c r="R30">
        <f>SUMIFS('EPA Export Aggregation'!U:U,'EPA Export Aggregation'!$A:$A,$B30,'EPA Export Aggregation'!$D:$D,$A$1)*IF($A30="CH4",About!$D$58,IF($A30="N2O",About!$D$59,1))</f>
        <v>0</v>
      </c>
      <c r="S30">
        <f>SUMIFS('EPA Export Aggregation'!V:V,'EPA Export Aggregation'!$A:$A,$B30,'EPA Export Aggregation'!$D:$D,$A$1)*IF($A30="CH4",About!$D$58,IF($A30="N2O",About!$D$59,1))</f>
        <v>0</v>
      </c>
      <c r="T30">
        <f>SUMIFS('EPA Export Aggregation'!W:W,'EPA Export Aggregation'!$A:$A,$B30,'EPA Export Aggregation'!$D:$D,$A$1)*IF($A30="CH4",About!$D$58,IF($A30="N2O",About!$D$59,1))</f>
        <v>0</v>
      </c>
      <c r="U30">
        <f>SUMIFS('EPA Export Aggregation'!X:X,'EPA Export Aggregation'!$A:$A,$B30,'EPA Export Aggregation'!$D:$D,$A$1)*IF($A30="CH4",About!$D$58,IF($A30="N2O",About!$D$59,1))</f>
        <v>0</v>
      </c>
      <c r="V30">
        <f>SUMIFS('EPA Export Aggregation'!Y:Y,'EPA Export Aggregation'!$A:$A,$B30,'EPA Export Aggregation'!$D:$D,$A$1)*IF($A30="CH4",About!$D$58,IF($A30="N2O",About!$D$59,1))</f>
        <v>0</v>
      </c>
      <c r="W30">
        <f>SUMIFS('EPA Export Aggregation'!Z:Z,'EPA Export Aggregation'!$A:$A,$B30,'EPA Export Aggregation'!$D:$D,$A$1)*IF($A30="CH4",About!$D$58,IF($A30="N2O",About!$D$59,1))</f>
        <v>0</v>
      </c>
      <c r="X30">
        <f>SUMIFS('EPA Export Aggregation'!AA:AA,'EPA Export Aggregation'!$A:$A,$B30,'EPA Export Aggregation'!$D:$D,$A$1)*IF($A30="CH4",About!$D$58,IF($A30="N2O",About!$D$59,1))</f>
        <v>0</v>
      </c>
      <c r="Y30">
        <f>SUMIFS('EPA Export Aggregation'!AB:AB,'EPA Export Aggregation'!$A:$A,$B30,'EPA Export Aggregation'!$D:$D,$A$1)*IF($A30="CH4",About!$D$58,IF($A30="N2O",About!$D$59,1))</f>
        <v>0</v>
      </c>
      <c r="Z30">
        <f>SUMIFS('EPA Export Aggregation'!AC:AC,'EPA Export Aggregation'!$A:$A,$B30,'EPA Export Aggregation'!$D:$D,$A$1)*IF($A30="CH4",About!$D$58,IF($A30="N2O",About!$D$59,1))</f>
        <v>0</v>
      </c>
      <c r="AA30">
        <f>SUMIFS('EPA Export Aggregation'!AD:AD,'EPA Export Aggregation'!$A:$A,$B30,'EPA Export Aggregation'!$D:$D,$A$1)*IF($A30="CH4",About!$D$58,IF($A30="N2O",About!$D$59,1))</f>
        <v>0</v>
      </c>
      <c r="AB30">
        <f>SUMIFS('EPA Export Aggregation'!AE:AE,'EPA Export Aggregation'!$A:$A,$B30,'EPA Export Aggregation'!$D:$D,$A$1)*IF($A30="CH4",About!$D$58,IF($A30="N2O",About!$D$59,1))</f>
        <v>0</v>
      </c>
      <c r="AC30">
        <f>SUMIFS('EPA Export Aggregation'!AF:AF,'EPA Export Aggregation'!$A:$A,$B30,'EPA Export Aggregation'!$D:$D,$A$1)*IF($A30="CH4",About!$D$58,IF($A30="N2O",About!$D$59,1))</f>
        <v>0</v>
      </c>
      <c r="AD30">
        <f>SUMIFS('EPA Export Aggregation'!AG:AG,'EPA Export Aggregation'!$A:$A,$B30,'EPA Export Aggregation'!$D:$D,$A$1)*IF($A30="CH4",About!$D$58,IF($A30="N2O",About!$D$59,1))</f>
        <v>0</v>
      </c>
      <c r="AE30">
        <f>SUMIFS('EPA Export Aggregation'!AH:AH,'EPA Export Aggregation'!$A:$A,$B30,'EPA Export Aggregation'!$D:$D,$A$1)*IF($A30="CH4",About!$D$58,IF($A30="N2O",About!$D$59,1))</f>
        <v>0</v>
      </c>
      <c r="AF30">
        <f>SUMIFS('EPA Export Aggregation'!AI:AI,'EPA Export Aggregation'!$A:$A,$B30,'EPA Export Aggregation'!$D:$D,$A$1)*IF($A30="CH4",About!$D$58,IF($A30="N2O",About!$D$59,1))</f>
        <v>0</v>
      </c>
      <c r="AG30">
        <f>SUMIFS('EPA Export Aggregation'!AJ:AJ,'EPA Export Aggregation'!$A:$A,$B30,'EPA Export Aggregation'!$D:$D,$A$1)*IF($A30="CH4",About!$D$58,IF($A30="N2O",About!$D$59,1))</f>
        <v>0</v>
      </c>
      <c r="AH30">
        <f>SUMIFS('EPA Export Aggregation'!AK:AK,'EPA Export Aggregation'!$A:$A,$B30,'EPA Export Aggregation'!$D:$D,$A$1)*IF($A30="CH4",About!$D$58,IF($A30="N2O",About!$D$59,1))</f>
        <v>0</v>
      </c>
    </row>
    <row r="31" spans="1:34" x14ac:dyDescent="0.25">
      <c r="A31" s="119" t="s">
        <v>479</v>
      </c>
      <c r="B31" s="120" t="s">
        <v>1981</v>
      </c>
      <c r="C31" s="121">
        <f>SUMIFS('EPA Export Aggregation'!F:F,'EPA Export Aggregation'!$A:$A,$B31,'EPA Export Aggregation'!$D:$D,$A$1)*IF($A31="CH4",About!$D$58,IF($A31="N2O",About!$D$59,1))</f>
        <v>0</v>
      </c>
      <c r="D31" s="121">
        <f>SUMIFS('EPA Export Aggregation'!G:G,'EPA Export Aggregation'!$A:$A,$B31,'EPA Export Aggregation'!$D:$D,$A$1)*IF($A31="CH4",About!$D$58,IF($A31="N2O",About!$D$59,1))</f>
        <v>0</v>
      </c>
      <c r="E31" s="121">
        <f>SUMIFS('EPA Export Aggregation'!H:H,'EPA Export Aggregation'!$A:$A,$B31,'EPA Export Aggregation'!$D:$D,$A$1)*IF($A31="CH4",About!$D$58,IF($A31="N2O",About!$D$59,1))</f>
        <v>0</v>
      </c>
      <c r="F31" s="121">
        <f>SUMIFS('EPA Export Aggregation'!I:I,'EPA Export Aggregation'!$A:$A,$B31,'EPA Export Aggregation'!$D:$D,$A$1)*IF($A31="CH4",About!$D$58,IF($A31="N2O",About!$D$59,1))</f>
        <v>0</v>
      </c>
      <c r="G31" s="121">
        <f>SUMIFS('EPA Export Aggregation'!J:J,'EPA Export Aggregation'!$A:$A,$B31,'EPA Export Aggregation'!$D:$D,$A$1)*IF($A31="CH4",About!$D$58,IF($A31="N2O",About!$D$59,1))</f>
        <v>0</v>
      </c>
      <c r="H31" s="121">
        <f>SUMIFS('EPA Export Aggregation'!K:K,'EPA Export Aggregation'!$A:$A,$B31,'EPA Export Aggregation'!$D:$D,$A$1)*IF($A31="CH4",About!$D$58,IF($A31="N2O",About!$D$59,1))</f>
        <v>0</v>
      </c>
      <c r="I31" s="121">
        <f>SUMIFS('EPA Export Aggregation'!L:L,'EPA Export Aggregation'!$A:$A,$B31,'EPA Export Aggregation'!$D:$D,$A$1)*IF($A31="CH4",About!$D$58,IF($A31="N2O",About!$D$59,1))</f>
        <v>0</v>
      </c>
      <c r="J31" s="121">
        <f>SUMIFS('EPA Export Aggregation'!M:M,'EPA Export Aggregation'!$A:$A,$B31,'EPA Export Aggregation'!$D:$D,$A$1)*IF($A31="CH4",About!$D$58,IF($A31="N2O",About!$D$59,1))</f>
        <v>0</v>
      </c>
      <c r="K31" s="121">
        <f>SUMIFS('EPA Export Aggregation'!N:N,'EPA Export Aggregation'!$A:$A,$B31,'EPA Export Aggregation'!$D:$D,$A$1)*IF($A31="CH4",About!$D$58,IF($A31="N2O",About!$D$59,1))</f>
        <v>0</v>
      </c>
      <c r="L31" s="121">
        <f>SUMIFS('EPA Export Aggregation'!O:O,'EPA Export Aggregation'!$A:$A,$B31,'EPA Export Aggregation'!$D:$D,$A$1)*IF($A31="CH4",About!$D$58,IF($A31="N2O",About!$D$59,1))</f>
        <v>0</v>
      </c>
      <c r="M31" s="121">
        <f>SUMIFS('EPA Export Aggregation'!P:P,'EPA Export Aggregation'!$A:$A,$B31,'EPA Export Aggregation'!$D:$D,$A$1)*IF($A31="CH4",About!$D$58,IF($A31="N2O",About!$D$59,1))</f>
        <v>0</v>
      </c>
      <c r="N31" s="121">
        <f>SUMIFS('EPA Export Aggregation'!Q:Q,'EPA Export Aggregation'!$A:$A,$B31,'EPA Export Aggregation'!$D:$D,$A$1)*IF($A31="CH4",About!$D$58,IF($A31="N2O",About!$D$59,1))</f>
        <v>0</v>
      </c>
      <c r="O31" s="121">
        <f>SUMIFS('EPA Export Aggregation'!R:R,'EPA Export Aggregation'!$A:$A,$B31,'EPA Export Aggregation'!$D:$D,$A$1)*IF($A31="CH4",About!$D$58,IF($A31="N2O",About!$D$59,1))</f>
        <v>0</v>
      </c>
      <c r="P31" s="121">
        <f>SUMIFS('EPA Export Aggregation'!S:S,'EPA Export Aggregation'!$A:$A,$B31,'EPA Export Aggregation'!$D:$D,$A$1)*IF($A31="CH4",About!$D$58,IF($A31="N2O",About!$D$59,1))</f>
        <v>0</v>
      </c>
      <c r="Q31" s="121">
        <f>SUMIFS('EPA Export Aggregation'!T:T,'EPA Export Aggregation'!$A:$A,$B31,'EPA Export Aggregation'!$D:$D,$A$1)*IF($A31="CH4",About!$D$58,IF($A31="N2O",About!$D$59,1))</f>
        <v>0</v>
      </c>
      <c r="R31" s="121">
        <f>SUMIFS('EPA Export Aggregation'!U:U,'EPA Export Aggregation'!$A:$A,$B31,'EPA Export Aggregation'!$D:$D,$A$1)*IF($A31="CH4",About!$D$58,IF($A31="N2O",About!$D$59,1))</f>
        <v>0</v>
      </c>
      <c r="S31" s="121">
        <f>SUMIFS('EPA Export Aggregation'!V:V,'EPA Export Aggregation'!$A:$A,$B31,'EPA Export Aggregation'!$D:$D,$A$1)*IF($A31="CH4",About!$D$58,IF($A31="N2O",About!$D$59,1))</f>
        <v>0</v>
      </c>
      <c r="T31" s="121">
        <f>SUMIFS('EPA Export Aggregation'!W:W,'EPA Export Aggregation'!$A:$A,$B31,'EPA Export Aggregation'!$D:$D,$A$1)*IF($A31="CH4",About!$D$58,IF($A31="N2O",About!$D$59,1))</f>
        <v>0</v>
      </c>
      <c r="U31" s="121">
        <f>SUMIFS('EPA Export Aggregation'!X:X,'EPA Export Aggregation'!$A:$A,$B31,'EPA Export Aggregation'!$D:$D,$A$1)*IF($A31="CH4",About!$D$58,IF($A31="N2O",About!$D$59,1))</f>
        <v>0</v>
      </c>
      <c r="V31" s="121">
        <f>SUMIFS('EPA Export Aggregation'!Y:Y,'EPA Export Aggregation'!$A:$A,$B31,'EPA Export Aggregation'!$D:$D,$A$1)*IF($A31="CH4",About!$D$58,IF($A31="N2O",About!$D$59,1))</f>
        <v>0</v>
      </c>
      <c r="W31" s="121">
        <f>SUMIFS('EPA Export Aggregation'!Z:Z,'EPA Export Aggregation'!$A:$A,$B31,'EPA Export Aggregation'!$D:$D,$A$1)*IF($A31="CH4",About!$D$58,IF($A31="N2O",About!$D$59,1))</f>
        <v>0</v>
      </c>
      <c r="X31" s="121">
        <f>SUMIFS('EPA Export Aggregation'!AA:AA,'EPA Export Aggregation'!$A:$A,$B31,'EPA Export Aggregation'!$D:$D,$A$1)*IF($A31="CH4",About!$D$58,IF($A31="N2O",About!$D$59,1))</f>
        <v>0</v>
      </c>
      <c r="Y31" s="121">
        <f>SUMIFS('EPA Export Aggregation'!AB:AB,'EPA Export Aggregation'!$A:$A,$B31,'EPA Export Aggregation'!$D:$D,$A$1)*IF($A31="CH4",About!$D$58,IF($A31="N2O",About!$D$59,1))</f>
        <v>0</v>
      </c>
      <c r="Z31" s="121">
        <f>SUMIFS('EPA Export Aggregation'!AC:AC,'EPA Export Aggregation'!$A:$A,$B31,'EPA Export Aggregation'!$D:$D,$A$1)*IF($A31="CH4",About!$D$58,IF($A31="N2O",About!$D$59,1))</f>
        <v>0</v>
      </c>
      <c r="AA31" s="121">
        <f>SUMIFS('EPA Export Aggregation'!AD:AD,'EPA Export Aggregation'!$A:$A,$B31,'EPA Export Aggregation'!$D:$D,$A$1)*IF($A31="CH4",About!$D$58,IF($A31="N2O",About!$D$59,1))</f>
        <v>0</v>
      </c>
      <c r="AB31" s="121">
        <f>SUMIFS('EPA Export Aggregation'!AE:AE,'EPA Export Aggregation'!$A:$A,$B31,'EPA Export Aggregation'!$D:$D,$A$1)*IF($A31="CH4",About!$D$58,IF($A31="N2O",About!$D$59,1))</f>
        <v>0</v>
      </c>
      <c r="AC31" s="121">
        <f>SUMIFS('EPA Export Aggregation'!AF:AF,'EPA Export Aggregation'!$A:$A,$B31,'EPA Export Aggregation'!$D:$D,$A$1)*IF($A31="CH4",About!$D$58,IF($A31="N2O",About!$D$59,1))</f>
        <v>0</v>
      </c>
      <c r="AD31" s="121">
        <f>SUMIFS('EPA Export Aggregation'!AG:AG,'EPA Export Aggregation'!$A:$A,$B31,'EPA Export Aggregation'!$D:$D,$A$1)*IF($A31="CH4",About!$D$58,IF($A31="N2O",About!$D$59,1))</f>
        <v>0</v>
      </c>
      <c r="AE31" s="121">
        <f>SUMIFS('EPA Export Aggregation'!AH:AH,'EPA Export Aggregation'!$A:$A,$B31,'EPA Export Aggregation'!$D:$D,$A$1)*IF($A31="CH4",About!$D$58,IF($A31="N2O",About!$D$59,1))</f>
        <v>0</v>
      </c>
      <c r="AF31" s="121">
        <f>SUMIFS('EPA Export Aggregation'!AI:AI,'EPA Export Aggregation'!$A:$A,$B31,'EPA Export Aggregation'!$D:$D,$A$1)*IF($A31="CH4",About!$D$58,IF($A31="N2O",About!$D$59,1))</f>
        <v>0</v>
      </c>
      <c r="AG31" s="121">
        <f>SUMIFS('EPA Export Aggregation'!AJ:AJ,'EPA Export Aggregation'!$A:$A,$B31,'EPA Export Aggregation'!$D:$D,$A$1)*IF($A31="CH4",About!$D$58,IF($A31="N2O",About!$D$59,1))</f>
        <v>0</v>
      </c>
      <c r="AH31" s="121">
        <f>SUMIFS('EPA Export Aggregation'!AK:AK,'EPA Export Aggregation'!$A:$A,$B31,'EPA Export Aggregation'!$D:$D,$A$1)*IF($A31="CH4",About!$D$58,IF($A31="N2O",About!$D$59,1))</f>
        <v>0</v>
      </c>
    </row>
    <row r="32" spans="1:34" x14ac:dyDescent="0.25">
      <c r="A32" s="119" t="s">
        <v>479</v>
      </c>
      <c r="B32" s="120" t="s">
        <v>1982</v>
      </c>
      <c r="C32">
        <f>SUMIFS('EPA Export Aggregation'!F:F,'EPA Export Aggregation'!$A:$A,$B32,'EPA Export Aggregation'!$D:$D,$A$1)*IF($A32="CH4",About!$D$58,IF($A32="N2O",About!$D$59,1))</f>
        <v>0</v>
      </c>
      <c r="D32">
        <f>SUMIFS('EPA Export Aggregation'!G:G,'EPA Export Aggregation'!$A:$A,$B32,'EPA Export Aggregation'!$D:$D,$A$1)*IF($A32="CH4",About!$D$58,IF($A32="N2O",About!$D$59,1))</f>
        <v>0</v>
      </c>
      <c r="E32">
        <f>SUMIFS('EPA Export Aggregation'!H:H,'EPA Export Aggregation'!$A:$A,$B32,'EPA Export Aggregation'!$D:$D,$A$1)*IF($A32="CH4",About!$D$58,IF($A32="N2O",About!$D$59,1))</f>
        <v>0</v>
      </c>
      <c r="F32">
        <f>SUMIFS('EPA Export Aggregation'!I:I,'EPA Export Aggregation'!$A:$A,$B32,'EPA Export Aggregation'!$D:$D,$A$1)*IF($A32="CH4",About!$D$58,IF($A32="N2O",About!$D$59,1))</f>
        <v>0</v>
      </c>
      <c r="G32">
        <f>SUMIFS('EPA Export Aggregation'!J:J,'EPA Export Aggregation'!$A:$A,$B32,'EPA Export Aggregation'!$D:$D,$A$1)*IF($A32="CH4",About!$D$58,IF($A32="N2O",About!$D$59,1))</f>
        <v>0</v>
      </c>
      <c r="H32">
        <f>SUMIFS('EPA Export Aggregation'!K:K,'EPA Export Aggregation'!$A:$A,$B32,'EPA Export Aggregation'!$D:$D,$A$1)*IF($A32="CH4",About!$D$58,IF($A32="N2O",About!$D$59,1))</f>
        <v>0</v>
      </c>
      <c r="I32">
        <f>SUMIFS('EPA Export Aggregation'!L:L,'EPA Export Aggregation'!$A:$A,$B32,'EPA Export Aggregation'!$D:$D,$A$1)*IF($A32="CH4",About!$D$58,IF($A32="N2O",About!$D$59,1))</f>
        <v>0</v>
      </c>
      <c r="J32">
        <f>SUMIFS('EPA Export Aggregation'!M:M,'EPA Export Aggregation'!$A:$A,$B32,'EPA Export Aggregation'!$D:$D,$A$1)*IF($A32="CH4",About!$D$58,IF($A32="N2O",About!$D$59,1))</f>
        <v>0</v>
      </c>
      <c r="K32">
        <f>SUMIFS('EPA Export Aggregation'!N:N,'EPA Export Aggregation'!$A:$A,$B32,'EPA Export Aggregation'!$D:$D,$A$1)*IF($A32="CH4",About!$D$58,IF($A32="N2O",About!$D$59,1))</f>
        <v>0</v>
      </c>
      <c r="L32">
        <f>SUMIFS('EPA Export Aggregation'!O:O,'EPA Export Aggregation'!$A:$A,$B32,'EPA Export Aggregation'!$D:$D,$A$1)*IF($A32="CH4",About!$D$58,IF($A32="N2O",About!$D$59,1))</f>
        <v>0</v>
      </c>
      <c r="M32">
        <f>SUMIFS('EPA Export Aggregation'!P:P,'EPA Export Aggregation'!$A:$A,$B32,'EPA Export Aggregation'!$D:$D,$A$1)*IF($A32="CH4",About!$D$58,IF($A32="N2O",About!$D$59,1))</f>
        <v>0</v>
      </c>
      <c r="N32">
        <f>SUMIFS('EPA Export Aggregation'!Q:Q,'EPA Export Aggregation'!$A:$A,$B32,'EPA Export Aggregation'!$D:$D,$A$1)*IF($A32="CH4",About!$D$58,IF($A32="N2O",About!$D$59,1))</f>
        <v>0</v>
      </c>
      <c r="O32">
        <f>SUMIFS('EPA Export Aggregation'!R:R,'EPA Export Aggregation'!$A:$A,$B32,'EPA Export Aggregation'!$D:$D,$A$1)*IF($A32="CH4",About!$D$58,IF($A32="N2O",About!$D$59,1))</f>
        <v>0</v>
      </c>
      <c r="P32">
        <f>SUMIFS('EPA Export Aggregation'!S:S,'EPA Export Aggregation'!$A:$A,$B32,'EPA Export Aggregation'!$D:$D,$A$1)*IF($A32="CH4",About!$D$58,IF($A32="N2O",About!$D$59,1))</f>
        <v>0</v>
      </c>
      <c r="Q32">
        <f>SUMIFS('EPA Export Aggregation'!T:T,'EPA Export Aggregation'!$A:$A,$B32,'EPA Export Aggregation'!$D:$D,$A$1)*IF($A32="CH4",About!$D$58,IF($A32="N2O",About!$D$59,1))</f>
        <v>0</v>
      </c>
      <c r="R32">
        <f>SUMIFS('EPA Export Aggregation'!U:U,'EPA Export Aggregation'!$A:$A,$B32,'EPA Export Aggregation'!$D:$D,$A$1)*IF($A32="CH4",About!$D$58,IF($A32="N2O",About!$D$59,1))</f>
        <v>0</v>
      </c>
      <c r="S32">
        <f>SUMIFS('EPA Export Aggregation'!V:V,'EPA Export Aggregation'!$A:$A,$B32,'EPA Export Aggregation'!$D:$D,$A$1)*IF($A32="CH4",About!$D$58,IF($A32="N2O",About!$D$59,1))</f>
        <v>0</v>
      </c>
      <c r="T32">
        <f>SUMIFS('EPA Export Aggregation'!W:W,'EPA Export Aggregation'!$A:$A,$B32,'EPA Export Aggregation'!$D:$D,$A$1)*IF($A32="CH4",About!$D$58,IF($A32="N2O",About!$D$59,1))</f>
        <v>0</v>
      </c>
      <c r="U32">
        <f>SUMIFS('EPA Export Aggregation'!X:X,'EPA Export Aggregation'!$A:$A,$B32,'EPA Export Aggregation'!$D:$D,$A$1)*IF($A32="CH4",About!$D$58,IF($A32="N2O",About!$D$59,1))</f>
        <v>0</v>
      </c>
      <c r="V32">
        <f>SUMIFS('EPA Export Aggregation'!Y:Y,'EPA Export Aggregation'!$A:$A,$B32,'EPA Export Aggregation'!$D:$D,$A$1)*IF($A32="CH4",About!$D$58,IF($A32="N2O",About!$D$59,1))</f>
        <v>0</v>
      </c>
      <c r="W32">
        <f>SUMIFS('EPA Export Aggregation'!Z:Z,'EPA Export Aggregation'!$A:$A,$B32,'EPA Export Aggregation'!$D:$D,$A$1)*IF($A32="CH4",About!$D$58,IF($A32="N2O",About!$D$59,1))</f>
        <v>0</v>
      </c>
      <c r="X32">
        <f>SUMIFS('EPA Export Aggregation'!AA:AA,'EPA Export Aggregation'!$A:$A,$B32,'EPA Export Aggregation'!$D:$D,$A$1)*IF($A32="CH4",About!$D$58,IF($A32="N2O",About!$D$59,1))</f>
        <v>0</v>
      </c>
      <c r="Y32">
        <f>SUMIFS('EPA Export Aggregation'!AB:AB,'EPA Export Aggregation'!$A:$A,$B32,'EPA Export Aggregation'!$D:$D,$A$1)*IF($A32="CH4",About!$D$58,IF($A32="N2O",About!$D$59,1))</f>
        <v>0</v>
      </c>
      <c r="Z32">
        <f>SUMIFS('EPA Export Aggregation'!AC:AC,'EPA Export Aggregation'!$A:$A,$B32,'EPA Export Aggregation'!$D:$D,$A$1)*IF($A32="CH4",About!$D$58,IF($A32="N2O",About!$D$59,1))</f>
        <v>0</v>
      </c>
      <c r="AA32">
        <f>SUMIFS('EPA Export Aggregation'!AD:AD,'EPA Export Aggregation'!$A:$A,$B32,'EPA Export Aggregation'!$D:$D,$A$1)*IF($A32="CH4",About!$D$58,IF($A32="N2O",About!$D$59,1))</f>
        <v>0</v>
      </c>
      <c r="AB32">
        <f>SUMIFS('EPA Export Aggregation'!AE:AE,'EPA Export Aggregation'!$A:$A,$B32,'EPA Export Aggregation'!$D:$D,$A$1)*IF($A32="CH4",About!$D$58,IF($A32="N2O",About!$D$59,1))</f>
        <v>0</v>
      </c>
      <c r="AC32">
        <f>SUMIFS('EPA Export Aggregation'!AF:AF,'EPA Export Aggregation'!$A:$A,$B32,'EPA Export Aggregation'!$D:$D,$A$1)*IF($A32="CH4",About!$D$58,IF($A32="N2O",About!$D$59,1))</f>
        <v>0</v>
      </c>
      <c r="AD32">
        <f>SUMIFS('EPA Export Aggregation'!AG:AG,'EPA Export Aggregation'!$A:$A,$B32,'EPA Export Aggregation'!$D:$D,$A$1)*IF($A32="CH4",About!$D$58,IF($A32="N2O",About!$D$59,1))</f>
        <v>0</v>
      </c>
      <c r="AE32">
        <f>SUMIFS('EPA Export Aggregation'!AH:AH,'EPA Export Aggregation'!$A:$A,$B32,'EPA Export Aggregation'!$D:$D,$A$1)*IF($A32="CH4",About!$D$58,IF($A32="N2O",About!$D$59,1))</f>
        <v>0</v>
      </c>
      <c r="AF32">
        <f>SUMIFS('EPA Export Aggregation'!AI:AI,'EPA Export Aggregation'!$A:$A,$B32,'EPA Export Aggregation'!$D:$D,$A$1)*IF($A32="CH4",About!$D$58,IF($A32="N2O",About!$D$59,1))</f>
        <v>0</v>
      </c>
      <c r="AG32">
        <f>SUMIFS('EPA Export Aggregation'!AJ:AJ,'EPA Export Aggregation'!$A:$A,$B32,'EPA Export Aggregation'!$D:$D,$A$1)*IF($A32="CH4",About!$D$58,IF($A32="N2O",About!$D$59,1))</f>
        <v>0</v>
      </c>
      <c r="AH32">
        <f>SUMIFS('EPA Export Aggregation'!AK:AK,'EPA Export Aggregation'!$A:$A,$B32,'EPA Export Aggregation'!$D:$D,$A$1)*IF($A32="CH4",About!$D$58,IF($A32="N2O",About!$D$59,1))</f>
        <v>0</v>
      </c>
    </row>
    <row r="33" spans="1:34" x14ac:dyDescent="0.25">
      <c r="A33" s="119" t="s">
        <v>479</v>
      </c>
      <c r="B33" s="120" t="s">
        <v>1983</v>
      </c>
      <c r="C33">
        <f>SUMIFS('EPA Export Aggregation'!F:F,'EPA Export Aggregation'!$A:$A,$B33,'EPA Export Aggregation'!$D:$D,$A$1)*IF($A33="CH4",About!$D$58,IF($A33="N2O",About!$D$59,1))</f>
        <v>0</v>
      </c>
      <c r="D33">
        <f>SUMIFS('EPA Export Aggregation'!G:G,'EPA Export Aggregation'!$A:$A,$B33,'EPA Export Aggregation'!$D:$D,$A$1)*IF($A33="CH4",About!$D$58,IF($A33="N2O",About!$D$59,1))</f>
        <v>0</v>
      </c>
      <c r="E33">
        <f>SUMIFS('EPA Export Aggregation'!H:H,'EPA Export Aggregation'!$A:$A,$B33,'EPA Export Aggregation'!$D:$D,$A$1)*IF($A33="CH4",About!$D$58,IF($A33="N2O",About!$D$59,1))</f>
        <v>0</v>
      </c>
      <c r="F33">
        <f>SUMIFS('EPA Export Aggregation'!I:I,'EPA Export Aggregation'!$A:$A,$B33,'EPA Export Aggregation'!$D:$D,$A$1)*IF($A33="CH4",About!$D$58,IF($A33="N2O",About!$D$59,1))</f>
        <v>0</v>
      </c>
      <c r="G33" s="121">
        <f>SUMIFS('EPA Export Aggregation'!J:J,'EPA Export Aggregation'!$A:$A,$B33,'EPA Export Aggregation'!$D:$D,$A$1)*IF($A33="CH4",About!$D$58,IF($A33="N2O",About!$D$59,1))</f>
        <v>0</v>
      </c>
      <c r="H33">
        <f>SUMIFS('EPA Export Aggregation'!K:K,'EPA Export Aggregation'!$A:$A,$B33,'EPA Export Aggregation'!$D:$D,$A$1)*IF($A33="CH4",About!$D$58,IF($A33="N2O",About!$D$59,1))</f>
        <v>0</v>
      </c>
      <c r="I33">
        <f>SUMIFS('EPA Export Aggregation'!L:L,'EPA Export Aggregation'!$A:$A,$B33,'EPA Export Aggregation'!$D:$D,$A$1)*IF($A33="CH4",About!$D$58,IF($A33="N2O",About!$D$59,1))</f>
        <v>0</v>
      </c>
      <c r="J33">
        <f>SUMIFS('EPA Export Aggregation'!M:M,'EPA Export Aggregation'!$A:$A,$B33,'EPA Export Aggregation'!$D:$D,$A$1)*IF($A33="CH4",About!$D$58,IF($A33="N2O",About!$D$59,1))</f>
        <v>0</v>
      </c>
      <c r="K33">
        <f>SUMIFS('EPA Export Aggregation'!N:N,'EPA Export Aggregation'!$A:$A,$B33,'EPA Export Aggregation'!$D:$D,$A$1)*IF($A33="CH4",About!$D$58,IF($A33="N2O",About!$D$59,1))</f>
        <v>0</v>
      </c>
      <c r="L33">
        <f>SUMIFS('EPA Export Aggregation'!O:O,'EPA Export Aggregation'!$A:$A,$B33,'EPA Export Aggregation'!$D:$D,$A$1)*IF($A33="CH4",About!$D$58,IF($A33="N2O",About!$D$59,1))</f>
        <v>0</v>
      </c>
      <c r="M33">
        <f>SUMIFS('EPA Export Aggregation'!P:P,'EPA Export Aggregation'!$A:$A,$B33,'EPA Export Aggregation'!$D:$D,$A$1)*IF($A33="CH4",About!$D$58,IF($A33="N2O",About!$D$59,1))</f>
        <v>0</v>
      </c>
      <c r="N33">
        <f>SUMIFS('EPA Export Aggregation'!Q:Q,'EPA Export Aggregation'!$A:$A,$B33,'EPA Export Aggregation'!$D:$D,$A$1)*IF($A33="CH4",About!$D$58,IF($A33="N2O",About!$D$59,1))</f>
        <v>2.5532600492399998E-2</v>
      </c>
      <c r="O33" s="121">
        <f>SUMIFS('EPA Export Aggregation'!R:R,'EPA Export Aggregation'!$A:$A,$B33,'EPA Export Aggregation'!$D:$D,$A$1)*IF($A33="CH4",About!$D$58,IF($A33="N2O",About!$D$59,1))</f>
        <v>0</v>
      </c>
      <c r="P33" s="121">
        <f>SUMIFS('EPA Export Aggregation'!S:S,'EPA Export Aggregation'!$A:$A,$B33,'EPA Export Aggregation'!$D:$D,$A$1)*IF($A33="CH4",About!$D$58,IF($A33="N2O",About!$D$59,1))</f>
        <v>0</v>
      </c>
      <c r="Q33">
        <f>SUMIFS('EPA Export Aggregation'!T:T,'EPA Export Aggregation'!$A:$A,$B33,'EPA Export Aggregation'!$D:$D,$A$1)*IF($A33="CH4",About!$D$58,IF($A33="N2O",About!$D$59,1))</f>
        <v>0</v>
      </c>
      <c r="R33" s="121">
        <f>SUMIFS('EPA Export Aggregation'!U:U,'EPA Export Aggregation'!$A:$A,$B33,'EPA Export Aggregation'!$D:$D,$A$1)*IF($A33="CH4",About!$D$58,IF($A33="N2O",About!$D$59,1))</f>
        <v>0</v>
      </c>
      <c r="S33" s="121">
        <f>SUMIFS('EPA Export Aggregation'!V:V,'EPA Export Aggregation'!$A:$A,$B33,'EPA Export Aggregation'!$D:$D,$A$1)*IF($A33="CH4",About!$D$58,IF($A33="N2O",About!$D$59,1))</f>
        <v>0</v>
      </c>
      <c r="T33" s="121">
        <f>SUMIFS('EPA Export Aggregation'!W:W,'EPA Export Aggregation'!$A:$A,$B33,'EPA Export Aggregation'!$D:$D,$A$1)*IF($A33="CH4",About!$D$58,IF($A33="N2O",About!$D$59,1))</f>
        <v>0</v>
      </c>
      <c r="U33">
        <f>SUMIFS('EPA Export Aggregation'!X:X,'EPA Export Aggregation'!$A:$A,$B33,'EPA Export Aggregation'!$D:$D,$A$1)*IF($A33="CH4",About!$D$58,IF($A33="N2O",About!$D$59,1))</f>
        <v>0</v>
      </c>
      <c r="V33" s="121">
        <f>SUMIFS('EPA Export Aggregation'!Y:Y,'EPA Export Aggregation'!$A:$A,$B33,'EPA Export Aggregation'!$D:$D,$A$1)*IF($A33="CH4",About!$D$58,IF($A33="N2O",About!$D$59,1))</f>
        <v>0</v>
      </c>
      <c r="W33">
        <f>SUMIFS('EPA Export Aggregation'!Z:Z,'EPA Export Aggregation'!$A:$A,$B33,'EPA Export Aggregation'!$D:$D,$A$1)*IF($A33="CH4",About!$D$58,IF($A33="N2O",About!$D$59,1))</f>
        <v>0</v>
      </c>
      <c r="X33">
        <f>SUMIFS('EPA Export Aggregation'!AA:AA,'EPA Export Aggregation'!$A:$A,$B33,'EPA Export Aggregation'!$D:$D,$A$1)*IF($A33="CH4",About!$D$58,IF($A33="N2O",About!$D$59,1))</f>
        <v>0</v>
      </c>
      <c r="Y33" s="121">
        <f>SUMIFS('EPA Export Aggregation'!AB:AB,'EPA Export Aggregation'!$A:$A,$B33,'EPA Export Aggregation'!$D:$D,$A$1)*IF($A33="CH4",About!$D$58,IF($A33="N2O",About!$D$59,1))</f>
        <v>0</v>
      </c>
      <c r="Z33">
        <f>SUMIFS('EPA Export Aggregation'!AC:AC,'EPA Export Aggregation'!$A:$A,$B33,'EPA Export Aggregation'!$D:$D,$A$1)*IF($A33="CH4",About!$D$58,IF($A33="N2O",About!$D$59,1))</f>
        <v>0</v>
      </c>
      <c r="AA33" s="121">
        <f>SUMIFS('EPA Export Aggregation'!AD:AD,'EPA Export Aggregation'!$A:$A,$B33,'EPA Export Aggregation'!$D:$D,$A$1)*IF($A33="CH4",About!$D$58,IF($A33="N2O",About!$D$59,1))</f>
        <v>0</v>
      </c>
      <c r="AB33" s="121">
        <f>SUMIFS('EPA Export Aggregation'!AE:AE,'EPA Export Aggregation'!$A:$A,$B33,'EPA Export Aggregation'!$D:$D,$A$1)*IF($A33="CH4",About!$D$58,IF($A33="N2O",About!$D$59,1))</f>
        <v>0</v>
      </c>
      <c r="AC33" s="121">
        <f>SUMIFS('EPA Export Aggregation'!AF:AF,'EPA Export Aggregation'!$A:$A,$B33,'EPA Export Aggregation'!$D:$D,$A$1)*IF($A33="CH4",About!$D$58,IF($A33="N2O",About!$D$59,1))</f>
        <v>0</v>
      </c>
      <c r="AD33" s="121">
        <f>SUMIFS('EPA Export Aggregation'!AG:AG,'EPA Export Aggregation'!$A:$A,$B33,'EPA Export Aggregation'!$D:$D,$A$1)*IF($A33="CH4",About!$D$58,IF($A33="N2O",About!$D$59,1))</f>
        <v>0</v>
      </c>
      <c r="AE33" s="121">
        <f>SUMIFS('EPA Export Aggregation'!AH:AH,'EPA Export Aggregation'!$A:$A,$B33,'EPA Export Aggregation'!$D:$D,$A$1)*IF($A33="CH4",About!$D$58,IF($A33="N2O",About!$D$59,1))</f>
        <v>0</v>
      </c>
      <c r="AF33" s="121">
        <f>SUMIFS('EPA Export Aggregation'!AI:AI,'EPA Export Aggregation'!$A:$A,$B33,'EPA Export Aggregation'!$D:$D,$A$1)*IF($A33="CH4",About!$D$58,IF($A33="N2O",About!$D$59,1))</f>
        <v>0</v>
      </c>
      <c r="AG33" s="121">
        <f>SUMIFS('EPA Export Aggregation'!AJ:AJ,'EPA Export Aggregation'!$A:$A,$B33,'EPA Export Aggregation'!$D:$D,$A$1)*IF($A33="CH4",About!$D$58,IF($A33="N2O",About!$D$59,1))</f>
        <v>0</v>
      </c>
      <c r="AH33" s="121">
        <f>SUMIFS('EPA Export Aggregation'!AK:AK,'EPA Export Aggregation'!$A:$A,$B33,'EPA Export Aggregation'!$D:$D,$A$1)*IF($A33="CH4",About!$D$58,IF($A33="N2O",About!$D$59,1))</f>
        <v>0</v>
      </c>
    </row>
    <row r="34" spans="1:34" x14ac:dyDescent="0.25">
      <c r="A34" s="119" t="s">
        <v>479</v>
      </c>
      <c r="B34" s="120" t="s">
        <v>1984</v>
      </c>
      <c r="C34">
        <f>SUMIFS('EPA Export Aggregation'!F:F,'EPA Export Aggregation'!$A:$A,$B34,'EPA Export Aggregation'!$D:$D,$A$1)*IF($A34="CH4",About!$D$58,IF($A34="N2O",About!$D$59,1))</f>
        <v>4.5788606851999997E-3</v>
      </c>
      <c r="D34">
        <f>SUMIFS('EPA Export Aggregation'!G:G,'EPA Export Aggregation'!$A:$A,$B34,'EPA Export Aggregation'!$D:$D,$A$1)*IF($A34="CH4",About!$D$58,IF($A34="N2O",About!$D$59,1))</f>
        <v>3.6075808763E-3</v>
      </c>
      <c r="E34">
        <f>SUMIFS('EPA Export Aggregation'!H:H,'EPA Export Aggregation'!$A:$A,$B34,'EPA Export Aggregation'!$D:$D,$A$1)*IF($A34="CH4",About!$D$58,IF($A34="N2O",About!$D$59,1))</f>
        <v>1.7040543107E-3</v>
      </c>
      <c r="F34">
        <f>SUMIFS('EPA Export Aggregation'!I:I,'EPA Export Aggregation'!$A:$A,$B34,'EPA Export Aggregation'!$D:$D,$A$1)*IF($A34="CH4",About!$D$58,IF($A34="N2O",About!$D$59,1))</f>
        <v>1.8708748374999999E-3</v>
      </c>
      <c r="G34">
        <f>SUMIFS('EPA Export Aggregation'!J:J,'EPA Export Aggregation'!$A:$A,$B34,'EPA Export Aggregation'!$D:$D,$A$1)*IF($A34="CH4",About!$D$58,IF($A34="N2O",About!$D$59,1))</f>
        <v>1.6266055823E-3</v>
      </c>
      <c r="H34">
        <f>SUMIFS('EPA Export Aggregation'!K:K,'EPA Export Aggregation'!$A:$A,$B34,'EPA Export Aggregation'!$D:$D,$A$1)*IF($A34="CH4",About!$D$58,IF($A34="N2O",About!$D$59,1))</f>
        <v>1.5934429223999999E-3</v>
      </c>
      <c r="I34">
        <f>SUMIFS('EPA Export Aggregation'!L:L,'EPA Export Aggregation'!$A:$A,$B34,'EPA Export Aggregation'!$D:$D,$A$1)*IF($A34="CH4",About!$D$58,IF($A34="N2O",About!$D$59,1))</f>
        <v>2.0205671777000001E-3</v>
      </c>
      <c r="J34">
        <f>SUMIFS('EPA Export Aggregation'!M:M,'EPA Export Aggregation'!$A:$A,$B34,'EPA Export Aggregation'!$D:$D,$A$1)*IF($A34="CH4",About!$D$58,IF($A34="N2O",About!$D$59,1))</f>
        <v>2.2471401009999999E-3</v>
      </c>
      <c r="K34">
        <f>SUMIFS('EPA Export Aggregation'!N:N,'EPA Export Aggregation'!$A:$A,$B34,'EPA Export Aggregation'!$D:$D,$A$1)*IF($A34="CH4",About!$D$58,IF($A34="N2O",About!$D$59,1))</f>
        <v>3.0378095497000002E-3</v>
      </c>
      <c r="L34">
        <f>SUMIFS('EPA Export Aggregation'!O:O,'EPA Export Aggregation'!$A:$A,$B34,'EPA Export Aggregation'!$D:$D,$A$1)*IF($A34="CH4",About!$D$58,IF($A34="N2O",About!$D$59,1))</f>
        <v>4.2842819558999998E-3</v>
      </c>
      <c r="M34">
        <f>SUMIFS('EPA Export Aggregation'!P:P,'EPA Export Aggregation'!$A:$A,$B34,'EPA Export Aggregation'!$D:$D,$A$1)*IF($A34="CH4",About!$D$58,IF($A34="N2O",About!$D$59,1))</f>
        <v>3.5372399528000001E-3</v>
      </c>
      <c r="N34">
        <f>SUMIFS('EPA Export Aggregation'!Q:Q,'EPA Export Aggregation'!$A:$A,$B34,'EPA Export Aggregation'!$D:$D,$A$1)*IF($A34="CH4",About!$D$58,IF($A34="N2O",About!$D$59,1))</f>
        <v>3.7552986784999999E-3</v>
      </c>
      <c r="O34">
        <f>SUMIFS('EPA Export Aggregation'!R:R,'EPA Export Aggregation'!$A:$A,$B34,'EPA Export Aggregation'!$D:$D,$A$1)*IF($A34="CH4",About!$D$58,IF($A34="N2O",About!$D$59,1))</f>
        <v>4.6682178475000004E-3</v>
      </c>
      <c r="P34">
        <f>SUMIFS('EPA Export Aggregation'!S:S,'EPA Export Aggregation'!$A:$A,$B34,'EPA Export Aggregation'!$D:$D,$A$1)*IF($A34="CH4",About!$D$58,IF($A34="N2O",About!$D$59,1))</f>
        <v>4.4544647857999997E-3</v>
      </c>
      <c r="Q34">
        <f>SUMIFS('EPA Export Aggregation'!T:T,'EPA Export Aggregation'!$A:$A,$B34,'EPA Export Aggregation'!$D:$D,$A$1)*IF($A34="CH4",About!$D$58,IF($A34="N2O",About!$D$59,1))</f>
        <v>3.6239067404999999E-3</v>
      </c>
      <c r="R34">
        <f>SUMIFS('EPA Export Aggregation'!U:U,'EPA Export Aggregation'!$A:$A,$B34,'EPA Export Aggregation'!$D:$D,$A$1)*IF($A34="CH4",About!$D$58,IF($A34="N2O",About!$D$59,1))</f>
        <v>3.1214746137000001E-3</v>
      </c>
      <c r="S34">
        <f>SUMIFS('EPA Export Aggregation'!V:V,'EPA Export Aggregation'!$A:$A,$B34,'EPA Export Aggregation'!$D:$D,$A$1)*IF($A34="CH4",About!$D$58,IF($A34="N2O",About!$D$59,1))</f>
        <v>3.0725382685000001E-3</v>
      </c>
      <c r="T34">
        <f>SUMIFS('EPA Export Aggregation'!W:W,'EPA Export Aggregation'!$A:$A,$B34,'EPA Export Aggregation'!$D:$D,$A$1)*IF($A34="CH4",About!$D$58,IF($A34="N2O",About!$D$59,1))</f>
        <v>2.8051214128000002E-3</v>
      </c>
      <c r="U34">
        <f>SUMIFS('EPA Export Aggregation'!X:X,'EPA Export Aggregation'!$A:$A,$B34,'EPA Export Aggregation'!$D:$D,$A$1)*IF($A34="CH4",About!$D$58,IF($A34="N2O",About!$D$59,1))</f>
        <v>2.6349798301E-3</v>
      </c>
      <c r="V34">
        <f>SUMIFS('EPA Export Aggregation'!Y:Y,'EPA Export Aggregation'!$A:$A,$B34,'EPA Export Aggregation'!$D:$D,$A$1)*IF($A34="CH4",About!$D$58,IF($A34="N2O",About!$D$59,1))</f>
        <v>2.5638751700999998E-3</v>
      </c>
      <c r="W34">
        <f>SUMIFS('EPA Export Aggregation'!Z:Z,'EPA Export Aggregation'!$A:$A,$B34,'EPA Export Aggregation'!$D:$D,$A$1)*IF($A34="CH4",About!$D$58,IF($A34="N2O",About!$D$59,1))</f>
        <v>2.0482572801999999E-3</v>
      </c>
      <c r="X34">
        <f>SUMIFS('EPA Export Aggregation'!AA:AA,'EPA Export Aggregation'!$A:$A,$B34,'EPA Export Aggregation'!$D:$D,$A$1)*IF($A34="CH4",About!$D$58,IF($A34="N2O",About!$D$59,1))</f>
        <v>1.6327913151000001E-3</v>
      </c>
      <c r="Y34">
        <f>SUMIFS('EPA Export Aggregation'!AB:AB,'EPA Export Aggregation'!$A:$A,$B34,'EPA Export Aggregation'!$D:$D,$A$1)*IF($A34="CH4",About!$D$58,IF($A34="N2O",About!$D$59,1))</f>
        <v>2.5680983398000002E-3</v>
      </c>
      <c r="Z34">
        <f>SUMIFS('EPA Export Aggregation'!AC:AC,'EPA Export Aggregation'!$A:$A,$B34,'EPA Export Aggregation'!$D:$D,$A$1)*IF($A34="CH4",About!$D$58,IF($A34="N2O",About!$D$59,1))</f>
        <v>3.054309716E-3</v>
      </c>
      <c r="AA34">
        <f>SUMIFS('EPA Export Aggregation'!AD:AD,'EPA Export Aggregation'!$A:$A,$B34,'EPA Export Aggregation'!$D:$D,$A$1)*IF($A34="CH4",About!$D$58,IF($A34="N2O",About!$D$59,1))</f>
        <v>2.7078833953000001E-3</v>
      </c>
      <c r="AB34">
        <f>SUMIFS('EPA Export Aggregation'!AE:AE,'EPA Export Aggregation'!$A:$A,$B34,'EPA Export Aggregation'!$D:$D,$A$1)*IF($A34="CH4",About!$D$58,IF($A34="N2O",About!$D$59,1))</f>
        <v>2.4439618977999998E-3</v>
      </c>
      <c r="AC34">
        <f>SUMIFS('EPA Export Aggregation'!AF:AF,'EPA Export Aggregation'!$A:$A,$B34,'EPA Export Aggregation'!$D:$D,$A$1)*IF($A34="CH4",About!$D$58,IF($A34="N2O",About!$D$59,1))</f>
        <v>2.5791246181999998E-3</v>
      </c>
      <c r="AD34">
        <f>SUMIFS('EPA Export Aggregation'!AG:AG,'EPA Export Aggregation'!$A:$A,$B34,'EPA Export Aggregation'!$D:$D,$A$1)*IF($A34="CH4",About!$D$58,IF($A34="N2O",About!$D$59,1))</f>
        <v>3.1875039301E-3</v>
      </c>
      <c r="AE34">
        <f>SUMIFS('EPA Export Aggregation'!AH:AH,'EPA Export Aggregation'!$A:$A,$B34,'EPA Export Aggregation'!$D:$D,$A$1)*IF($A34="CH4",About!$D$58,IF($A34="N2O",About!$D$59,1))</f>
        <v>2.693520112E-3</v>
      </c>
      <c r="AF34">
        <f>SUMIFS('EPA Export Aggregation'!AI:AI,'EPA Export Aggregation'!$A:$A,$B34,'EPA Export Aggregation'!$D:$D,$A$1)*IF($A34="CH4",About!$D$58,IF($A34="N2O",About!$D$59,1))</f>
        <v>2.5938295209999998E-3</v>
      </c>
      <c r="AG34">
        <f>SUMIFS('EPA Export Aggregation'!AJ:AJ,'EPA Export Aggregation'!$A:$A,$B34,'EPA Export Aggregation'!$D:$D,$A$1)*IF($A34="CH4",About!$D$58,IF($A34="N2O",About!$D$59,1))</f>
        <v>2.4941389300000001E-3</v>
      </c>
      <c r="AH34">
        <f>SUMIFS('EPA Export Aggregation'!AK:AK,'EPA Export Aggregation'!$A:$A,$B34,'EPA Export Aggregation'!$D:$D,$A$1)*IF($A34="CH4",About!$D$58,IF($A34="N2O",About!$D$59,1))</f>
        <v>2.3944483389999999E-3</v>
      </c>
    </row>
    <row r="35" spans="1:34" x14ac:dyDescent="0.25">
      <c r="A35" s="119"/>
      <c r="B35" s="120" t="s">
        <v>1985</v>
      </c>
      <c r="C35" s="121">
        <f>SUMIFS('EPA Export Aggregation'!F:F,'EPA Export Aggregation'!$A:$A,$B35,'EPA Export Aggregation'!$D:$D,$A$1)*IF($A35="CH4",About!$D$58,IF($A35="N2O",About!$D$59,1))</f>
        <v>0</v>
      </c>
      <c r="D35" s="121">
        <f>SUMIFS('EPA Export Aggregation'!G:G,'EPA Export Aggregation'!$A:$A,$B35,'EPA Export Aggregation'!$D:$D,$A$1)*IF($A35="CH4",About!$D$58,IF($A35="N2O",About!$D$59,1))</f>
        <v>0</v>
      </c>
      <c r="E35" s="121">
        <f>SUMIFS('EPA Export Aggregation'!H:H,'EPA Export Aggregation'!$A:$A,$B35,'EPA Export Aggregation'!$D:$D,$A$1)*IF($A35="CH4",About!$D$58,IF($A35="N2O",About!$D$59,1))</f>
        <v>0</v>
      </c>
      <c r="F35" s="121">
        <f>SUMIFS('EPA Export Aggregation'!I:I,'EPA Export Aggregation'!$A:$A,$B35,'EPA Export Aggregation'!$D:$D,$A$1)*IF($A35="CH4",About!$D$58,IF($A35="N2O",About!$D$59,1))</f>
        <v>0</v>
      </c>
      <c r="G35" s="121">
        <f>SUMIFS('EPA Export Aggregation'!J:J,'EPA Export Aggregation'!$A:$A,$B35,'EPA Export Aggregation'!$D:$D,$A$1)*IF($A35="CH4",About!$D$58,IF($A35="N2O",About!$D$59,1))</f>
        <v>0</v>
      </c>
      <c r="H35" s="121">
        <f>SUMIFS('EPA Export Aggregation'!K:K,'EPA Export Aggregation'!$A:$A,$B35,'EPA Export Aggregation'!$D:$D,$A$1)*IF($A35="CH4",About!$D$58,IF($A35="N2O",About!$D$59,1))</f>
        <v>0</v>
      </c>
      <c r="I35" s="121">
        <f>SUMIFS('EPA Export Aggregation'!L:L,'EPA Export Aggregation'!$A:$A,$B35,'EPA Export Aggregation'!$D:$D,$A$1)*IF($A35="CH4",About!$D$58,IF($A35="N2O",About!$D$59,1))</f>
        <v>0</v>
      </c>
      <c r="J35" s="121">
        <f>SUMIFS('EPA Export Aggregation'!M:M,'EPA Export Aggregation'!$A:$A,$B35,'EPA Export Aggregation'!$D:$D,$A$1)*IF($A35="CH4",About!$D$58,IF($A35="N2O",About!$D$59,1))</f>
        <v>0</v>
      </c>
      <c r="K35" s="121">
        <f>SUMIFS('EPA Export Aggregation'!N:N,'EPA Export Aggregation'!$A:$A,$B35,'EPA Export Aggregation'!$D:$D,$A$1)*IF($A35="CH4",About!$D$58,IF($A35="N2O",About!$D$59,1))</f>
        <v>0</v>
      </c>
      <c r="L35" s="121">
        <f>SUMIFS('EPA Export Aggregation'!O:O,'EPA Export Aggregation'!$A:$A,$B35,'EPA Export Aggregation'!$D:$D,$A$1)*IF($A35="CH4",About!$D$58,IF($A35="N2O",About!$D$59,1))</f>
        <v>0</v>
      </c>
      <c r="M35" s="121">
        <f>SUMIFS('EPA Export Aggregation'!P:P,'EPA Export Aggregation'!$A:$A,$B35,'EPA Export Aggregation'!$D:$D,$A$1)*IF($A35="CH4",About!$D$58,IF($A35="N2O",About!$D$59,1))</f>
        <v>0</v>
      </c>
      <c r="N35" s="121">
        <f>SUMIFS('EPA Export Aggregation'!Q:Q,'EPA Export Aggregation'!$A:$A,$B35,'EPA Export Aggregation'!$D:$D,$A$1)*IF($A35="CH4",About!$D$58,IF($A35="N2O",About!$D$59,1))</f>
        <v>0</v>
      </c>
      <c r="O35" s="121">
        <f>SUMIFS('EPA Export Aggregation'!R:R,'EPA Export Aggregation'!$A:$A,$B35,'EPA Export Aggregation'!$D:$D,$A$1)*IF($A35="CH4",About!$D$58,IF($A35="N2O",About!$D$59,1))</f>
        <v>0</v>
      </c>
      <c r="P35" s="121">
        <f>SUMIFS('EPA Export Aggregation'!S:S,'EPA Export Aggregation'!$A:$A,$B35,'EPA Export Aggregation'!$D:$D,$A$1)*IF($A35="CH4",About!$D$58,IF($A35="N2O",About!$D$59,1))</f>
        <v>0</v>
      </c>
      <c r="Q35" s="121">
        <f>SUMIFS('EPA Export Aggregation'!T:T,'EPA Export Aggregation'!$A:$A,$B35,'EPA Export Aggregation'!$D:$D,$A$1)*IF($A35="CH4",About!$D$58,IF($A35="N2O",About!$D$59,1))</f>
        <v>0</v>
      </c>
      <c r="R35" s="121">
        <f>SUMIFS('EPA Export Aggregation'!U:U,'EPA Export Aggregation'!$A:$A,$B35,'EPA Export Aggregation'!$D:$D,$A$1)*IF($A35="CH4",About!$D$58,IF($A35="N2O",About!$D$59,1))</f>
        <v>0</v>
      </c>
      <c r="S35" s="121">
        <f>SUMIFS('EPA Export Aggregation'!V:V,'EPA Export Aggregation'!$A:$A,$B35,'EPA Export Aggregation'!$D:$D,$A$1)*IF($A35="CH4",About!$D$58,IF($A35="N2O",About!$D$59,1))</f>
        <v>0</v>
      </c>
      <c r="T35" s="121">
        <f>SUMIFS('EPA Export Aggregation'!W:W,'EPA Export Aggregation'!$A:$A,$B35,'EPA Export Aggregation'!$D:$D,$A$1)*IF($A35="CH4",About!$D$58,IF($A35="N2O",About!$D$59,1))</f>
        <v>0</v>
      </c>
      <c r="U35" s="121">
        <f>SUMIFS('EPA Export Aggregation'!X:X,'EPA Export Aggregation'!$A:$A,$B35,'EPA Export Aggregation'!$D:$D,$A$1)*IF($A35="CH4",About!$D$58,IF($A35="N2O",About!$D$59,1))</f>
        <v>0</v>
      </c>
      <c r="V35" s="121">
        <f>SUMIFS('EPA Export Aggregation'!Y:Y,'EPA Export Aggregation'!$A:$A,$B35,'EPA Export Aggregation'!$D:$D,$A$1)*IF($A35="CH4",About!$D$58,IF($A35="N2O",About!$D$59,1))</f>
        <v>0</v>
      </c>
      <c r="W35" s="121">
        <f>SUMIFS('EPA Export Aggregation'!Z:Z,'EPA Export Aggregation'!$A:$A,$B35,'EPA Export Aggregation'!$D:$D,$A$1)*IF($A35="CH4",About!$D$58,IF($A35="N2O",About!$D$59,1))</f>
        <v>0</v>
      </c>
      <c r="X35" s="121">
        <f>SUMIFS('EPA Export Aggregation'!AA:AA,'EPA Export Aggregation'!$A:$A,$B35,'EPA Export Aggregation'!$D:$D,$A$1)*IF($A35="CH4",About!$D$58,IF($A35="N2O",About!$D$59,1))</f>
        <v>0</v>
      </c>
      <c r="Y35" s="121">
        <f>SUMIFS('EPA Export Aggregation'!AB:AB,'EPA Export Aggregation'!$A:$A,$B35,'EPA Export Aggregation'!$D:$D,$A$1)*IF($A35="CH4",About!$D$58,IF($A35="N2O",About!$D$59,1))</f>
        <v>0</v>
      </c>
      <c r="Z35" s="121">
        <f>SUMIFS('EPA Export Aggregation'!AC:AC,'EPA Export Aggregation'!$A:$A,$B35,'EPA Export Aggregation'!$D:$D,$A$1)*IF($A35="CH4",About!$D$58,IF($A35="N2O",About!$D$59,1))</f>
        <v>0</v>
      </c>
      <c r="AA35" s="121">
        <f>SUMIFS('EPA Export Aggregation'!AD:AD,'EPA Export Aggregation'!$A:$A,$B35,'EPA Export Aggregation'!$D:$D,$A$1)*IF($A35="CH4",About!$D$58,IF($A35="N2O",About!$D$59,1))</f>
        <v>0</v>
      </c>
      <c r="AB35" s="121">
        <f>SUMIFS('EPA Export Aggregation'!AE:AE,'EPA Export Aggregation'!$A:$A,$B35,'EPA Export Aggregation'!$D:$D,$A$1)*IF($A35="CH4",About!$D$58,IF($A35="N2O",About!$D$59,1))</f>
        <v>0</v>
      </c>
      <c r="AC35" s="121">
        <f>SUMIFS('EPA Export Aggregation'!AF:AF,'EPA Export Aggregation'!$A:$A,$B35,'EPA Export Aggregation'!$D:$D,$A$1)*IF($A35="CH4",About!$D$58,IF($A35="N2O",About!$D$59,1))</f>
        <v>0</v>
      </c>
      <c r="AD35" s="121">
        <f>SUMIFS('EPA Export Aggregation'!AG:AG,'EPA Export Aggregation'!$A:$A,$B35,'EPA Export Aggregation'!$D:$D,$A$1)*IF($A35="CH4",About!$D$58,IF($A35="N2O",About!$D$59,1))</f>
        <v>0</v>
      </c>
      <c r="AE35" s="121">
        <f>SUMIFS('EPA Export Aggregation'!AH:AH,'EPA Export Aggregation'!$A:$A,$B35,'EPA Export Aggregation'!$D:$D,$A$1)*IF($A35="CH4",About!$D$58,IF($A35="N2O",About!$D$59,1))</f>
        <v>0</v>
      </c>
      <c r="AF35" s="121">
        <f>SUMIFS('EPA Export Aggregation'!AI:AI,'EPA Export Aggregation'!$A:$A,$B35,'EPA Export Aggregation'!$D:$D,$A$1)*IF($A35="CH4",About!$D$58,IF($A35="N2O",About!$D$59,1))</f>
        <v>0</v>
      </c>
      <c r="AG35" s="121">
        <f>SUMIFS('EPA Export Aggregation'!AJ:AJ,'EPA Export Aggregation'!$A:$A,$B35,'EPA Export Aggregation'!$D:$D,$A$1)*IF($A35="CH4",About!$D$58,IF($A35="N2O",About!$D$59,1))</f>
        <v>0</v>
      </c>
      <c r="AH35" s="121">
        <f>SUMIFS('EPA Export Aggregation'!AK:AK,'EPA Export Aggregation'!$A:$A,$B35,'EPA Export Aggregation'!$D:$D,$A$1)*IF($A35="CH4",About!$D$58,IF($A35="N2O",About!$D$59,1))</f>
        <v>0</v>
      </c>
    </row>
    <row r="36" spans="1:34" x14ac:dyDescent="0.25">
      <c r="A36" s="119" t="s">
        <v>487</v>
      </c>
      <c r="B36" s="120" t="s">
        <v>1986</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25">
      <c r="A37" s="119" t="s">
        <v>487</v>
      </c>
      <c r="B37" s="120" t="s">
        <v>1987</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25">
      <c r="A38" s="119" t="s">
        <v>487</v>
      </c>
      <c r="B38" s="120" t="s">
        <v>1988</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25">
      <c r="A39" s="119" t="s">
        <v>487</v>
      </c>
      <c r="B39" s="120" t="s">
        <v>1989</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25">
      <c r="A40" s="119" t="s">
        <v>487</v>
      </c>
      <c r="B40" s="120" t="s">
        <v>1990</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25">
      <c r="A41" s="119" t="s">
        <v>487</v>
      </c>
      <c r="B41" s="120" t="s">
        <v>1991</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25">
      <c r="A42" s="119" t="s">
        <v>487</v>
      </c>
      <c r="B42" s="120" t="s">
        <v>1992</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25">
      <c r="A43" s="119" t="s">
        <v>487</v>
      </c>
      <c r="B43" s="120" t="s">
        <v>1993</v>
      </c>
      <c r="C43" s="121">
        <f>SUMIFS('EPA Export Aggregation'!F:F,'EPA Export Aggregation'!$A:$A,$B43,'EPA Export Aggregation'!$D:$D,$A$1)*IF($A43="CH4",About!$D$58,IF($A43="N2O",About!$D$59,1))</f>
        <v>0</v>
      </c>
      <c r="D43" s="121">
        <f>SUMIFS('EPA Export Aggregation'!G:G,'EPA Export Aggregation'!$A:$A,$B43,'EPA Export Aggregation'!$D:$D,$A$1)*IF($A43="CH4",About!$D$58,IF($A43="N2O",About!$D$59,1))</f>
        <v>0</v>
      </c>
      <c r="E43" s="121">
        <f>SUMIFS('EPA Export Aggregation'!H:H,'EPA Export Aggregation'!$A:$A,$B43,'EPA Export Aggregation'!$D:$D,$A$1)*IF($A43="CH4",About!$D$58,IF($A43="N2O",About!$D$59,1))</f>
        <v>0</v>
      </c>
      <c r="F43" s="121">
        <f>SUMIFS('EPA Export Aggregation'!I:I,'EPA Export Aggregation'!$A:$A,$B43,'EPA Export Aggregation'!$D:$D,$A$1)*IF($A43="CH4",About!$D$58,IF($A43="N2O",About!$D$59,1))</f>
        <v>0</v>
      </c>
      <c r="G43" s="121">
        <f>SUMIFS('EPA Export Aggregation'!J:J,'EPA Export Aggregation'!$A:$A,$B43,'EPA Export Aggregation'!$D:$D,$A$1)*IF($A43="CH4",About!$D$58,IF($A43="N2O",About!$D$59,1))</f>
        <v>0</v>
      </c>
      <c r="H43" s="121">
        <f>SUMIFS('EPA Export Aggregation'!K:K,'EPA Export Aggregation'!$A:$A,$B43,'EPA Export Aggregation'!$D:$D,$A$1)*IF($A43="CH4",About!$D$58,IF($A43="N2O",About!$D$59,1))</f>
        <v>0</v>
      </c>
      <c r="I43" s="121">
        <f>SUMIFS('EPA Export Aggregation'!L:L,'EPA Export Aggregation'!$A:$A,$B43,'EPA Export Aggregation'!$D:$D,$A$1)*IF($A43="CH4",About!$D$58,IF($A43="N2O",About!$D$59,1))</f>
        <v>0</v>
      </c>
      <c r="J43" s="121">
        <f>SUMIFS('EPA Export Aggregation'!M:M,'EPA Export Aggregation'!$A:$A,$B43,'EPA Export Aggregation'!$D:$D,$A$1)*IF($A43="CH4",About!$D$58,IF($A43="N2O",About!$D$59,1))</f>
        <v>0</v>
      </c>
      <c r="K43" s="121">
        <f>SUMIFS('EPA Export Aggregation'!N:N,'EPA Export Aggregation'!$A:$A,$B43,'EPA Export Aggregation'!$D:$D,$A$1)*IF($A43="CH4",About!$D$58,IF($A43="N2O",About!$D$59,1))</f>
        <v>0</v>
      </c>
      <c r="L43" s="121">
        <f>SUMIFS('EPA Export Aggregation'!O:O,'EPA Export Aggregation'!$A:$A,$B43,'EPA Export Aggregation'!$D:$D,$A$1)*IF($A43="CH4",About!$D$58,IF($A43="N2O",About!$D$59,1))</f>
        <v>0</v>
      </c>
      <c r="M43" s="121">
        <f>SUMIFS('EPA Export Aggregation'!P:P,'EPA Export Aggregation'!$A:$A,$B43,'EPA Export Aggregation'!$D:$D,$A$1)*IF($A43="CH4",About!$D$58,IF($A43="N2O",About!$D$59,1))</f>
        <v>0</v>
      </c>
      <c r="N43" s="121">
        <f>SUMIFS('EPA Export Aggregation'!Q:Q,'EPA Export Aggregation'!$A:$A,$B43,'EPA Export Aggregation'!$D:$D,$A$1)*IF($A43="CH4",About!$D$58,IF($A43="N2O",About!$D$59,1))</f>
        <v>0</v>
      </c>
      <c r="O43" s="121">
        <f>SUMIFS('EPA Export Aggregation'!R:R,'EPA Export Aggregation'!$A:$A,$B43,'EPA Export Aggregation'!$D:$D,$A$1)*IF($A43="CH4",About!$D$58,IF($A43="N2O",About!$D$59,1))</f>
        <v>0</v>
      </c>
      <c r="P43" s="121">
        <f>SUMIFS('EPA Export Aggregation'!S:S,'EPA Export Aggregation'!$A:$A,$B43,'EPA Export Aggregation'!$D:$D,$A$1)*IF($A43="CH4",About!$D$58,IF($A43="N2O",About!$D$59,1))</f>
        <v>0</v>
      </c>
      <c r="Q43" s="121">
        <f>SUMIFS('EPA Export Aggregation'!T:T,'EPA Export Aggregation'!$A:$A,$B43,'EPA Export Aggregation'!$D:$D,$A$1)*IF($A43="CH4",About!$D$58,IF($A43="N2O",About!$D$59,1))</f>
        <v>0</v>
      </c>
      <c r="R43" s="121">
        <f>SUMIFS('EPA Export Aggregation'!U:U,'EPA Export Aggregation'!$A:$A,$B43,'EPA Export Aggregation'!$D:$D,$A$1)*IF($A43="CH4",About!$D$58,IF($A43="N2O",About!$D$59,1))</f>
        <v>0</v>
      </c>
      <c r="S43" s="121">
        <f>SUMIFS('EPA Export Aggregation'!V:V,'EPA Export Aggregation'!$A:$A,$B43,'EPA Export Aggregation'!$D:$D,$A$1)*IF($A43="CH4",About!$D$58,IF($A43="N2O",About!$D$59,1))</f>
        <v>0</v>
      </c>
      <c r="T43" s="121">
        <f>SUMIFS('EPA Export Aggregation'!W:W,'EPA Export Aggregation'!$A:$A,$B43,'EPA Export Aggregation'!$D:$D,$A$1)*IF($A43="CH4",About!$D$58,IF($A43="N2O",About!$D$59,1))</f>
        <v>0</v>
      </c>
      <c r="U43" s="121">
        <f>SUMIFS('EPA Export Aggregation'!X:X,'EPA Export Aggregation'!$A:$A,$B43,'EPA Export Aggregation'!$D:$D,$A$1)*IF($A43="CH4",About!$D$58,IF($A43="N2O",About!$D$59,1))</f>
        <v>0</v>
      </c>
      <c r="V43" s="121">
        <f>SUMIFS('EPA Export Aggregation'!Y:Y,'EPA Export Aggregation'!$A:$A,$B43,'EPA Export Aggregation'!$D:$D,$A$1)*IF($A43="CH4",About!$D$58,IF($A43="N2O",About!$D$59,1))</f>
        <v>0</v>
      </c>
      <c r="W43" s="121">
        <f>SUMIFS('EPA Export Aggregation'!Z:Z,'EPA Export Aggregation'!$A:$A,$B43,'EPA Export Aggregation'!$D:$D,$A$1)*IF($A43="CH4",About!$D$58,IF($A43="N2O",About!$D$59,1))</f>
        <v>0</v>
      </c>
      <c r="X43" s="121">
        <f>SUMIFS('EPA Export Aggregation'!AA:AA,'EPA Export Aggregation'!$A:$A,$B43,'EPA Export Aggregation'!$D:$D,$A$1)*IF($A43="CH4",About!$D$58,IF($A43="N2O",About!$D$59,1))</f>
        <v>0</v>
      </c>
      <c r="Y43" s="121">
        <f>SUMIFS('EPA Export Aggregation'!AB:AB,'EPA Export Aggregation'!$A:$A,$B43,'EPA Export Aggregation'!$D:$D,$A$1)*IF($A43="CH4",About!$D$58,IF($A43="N2O",About!$D$59,1))</f>
        <v>0</v>
      </c>
      <c r="Z43" s="121">
        <f>SUMIFS('EPA Export Aggregation'!AC:AC,'EPA Export Aggregation'!$A:$A,$B43,'EPA Export Aggregation'!$D:$D,$A$1)*IF($A43="CH4",About!$D$58,IF($A43="N2O",About!$D$59,1))</f>
        <v>0</v>
      </c>
      <c r="AA43" s="121">
        <f>SUMIFS('EPA Export Aggregation'!AD:AD,'EPA Export Aggregation'!$A:$A,$B43,'EPA Export Aggregation'!$D:$D,$A$1)*IF($A43="CH4",About!$D$58,IF($A43="N2O",About!$D$59,1))</f>
        <v>0</v>
      </c>
      <c r="AB43" s="121">
        <f>SUMIFS('EPA Export Aggregation'!AE:AE,'EPA Export Aggregation'!$A:$A,$B43,'EPA Export Aggregation'!$D:$D,$A$1)*IF($A43="CH4",About!$D$58,IF($A43="N2O",About!$D$59,1))</f>
        <v>0</v>
      </c>
      <c r="AC43" s="121">
        <f>SUMIFS('EPA Export Aggregation'!AF:AF,'EPA Export Aggregation'!$A:$A,$B43,'EPA Export Aggregation'!$D:$D,$A$1)*IF($A43="CH4",About!$D$58,IF($A43="N2O",About!$D$59,1))</f>
        <v>0</v>
      </c>
      <c r="AD43" s="121">
        <f>SUMIFS('EPA Export Aggregation'!AG:AG,'EPA Export Aggregation'!$A:$A,$B43,'EPA Export Aggregation'!$D:$D,$A$1)*IF($A43="CH4",About!$D$58,IF($A43="N2O",About!$D$59,1))</f>
        <v>0</v>
      </c>
      <c r="AE43" s="121">
        <f>SUMIFS('EPA Export Aggregation'!AH:AH,'EPA Export Aggregation'!$A:$A,$B43,'EPA Export Aggregation'!$D:$D,$A$1)*IF($A43="CH4",About!$D$58,IF($A43="N2O",About!$D$59,1))</f>
        <v>0</v>
      </c>
      <c r="AF43" s="121">
        <f>SUMIFS('EPA Export Aggregation'!AI:AI,'EPA Export Aggregation'!$A:$A,$B43,'EPA Export Aggregation'!$D:$D,$A$1)*IF($A43="CH4",About!$D$58,IF($A43="N2O",About!$D$59,1))</f>
        <v>0</v>
      </c>
      <c r="AG43" s="121">
        <f>SUMIFS('EPA Export Aggregation'!AJ:AJ,'EPA Export Aggregation'!$A:$A,$B43,'EPA Export Aggregation'!$D:$D,$A$1)*IF($A43="CH4",About!$D$58,IF($A43="N2O",About!$D$59,1))</f>
        <v>0</v>
      </c>
      <c r="AH43" s="121">
        <f>SUMIFS('EPA Export Aggregation'!AK:AK,'EPA Export Aggregation'!$A:$A,$B43,'EPA Export Aggregation'!$D:$D,$A$1)*IF($A43="CH4",About!$D$58,IF($A43="N2O",About!$D$59,1))</f>
        <v>0</v>
      </c>
    </row>
    <row r="44" spans="1:34" x14ac:dyDescent="0.25">
      <c r="A44" s="119" t="s">
        <v>487</v>
      </c>
      <c r="B44" s="120" t="s">
        <v>1994</v>
      </c>
      <c r="C44" s="121">
        <f>SUMIFS('EPA Export Aggregation'!F:F,'EPA Export Aggregation'!$A:$A,$B44,'EPA Export Aggregation'!$D:$D,$A$1)*IF($A44="CH4",About!$D$58,IF($A44="N2O",About!$D$59,1))</f>
        <v>0</v>
      </c>
      <c r="D44" s="121">
        <f>SUMIFS('EPA Export Aggregation'!G:G,'EPA Export Aggregation'!$A:$A,$B44,'EPA Export Aggregation'!$D:$D,$A$1)*IF($A44="CH4",About!$D$58,IF($A44="N2O",About!$D$59,1))</f>
        <v>0</v>
      </c>
      <c r="E44" s="121">
        <f>SUMIFS('EPA Export Aggregation'!H:H,'EPA Export Aggregation'!$A:$A,$B44,'EPA Export Aggregation'!$D:$D,$A$1)*IF($A44="CH4",About!$D$58,IF($A44="N2O",About!$D$59,1))</f>
        <v>0</v>
      </c>
      <c r="F44" s="121">
        <f>SUMIFS('EPA Export Aggregation'!I:I,'EPA Export Aggregation'!$A:$A,$B44,'EPA Export Aggregation'!$D:$D,$A$1)*IF($A44="CH4",About!$D$58,IF($A44="N2O",About!$D$59,1))</f>
        <v>0</v>
      </c>
      <c r="G44" s="121">
        <f>SUMIFS('EPA Export Aggregation'!J:J,'EPA Export Aggregation'!$A:$A,$B44,'EPA Export Aggregation'!$D:$D,$A$1)*IF($A44="CH4",About!$D$58,IF($A44="N2O",About!$D$59,1))</f>
        <v>0</v>
      </c>
      <c r="H44" s="121">
        <f>SUMIFS('EPA Export Aggregation'!K:K,'EPA Export Aggregation'!$A:$A,$B44,'EPA Export Aggregation'!$D:$D,$A$1)*IF($A44="CH4",About!$D$58,IF($A44="N2O",About!$D$59,1))</f>
        <v>0</v>
      </c>
      <c r="I44" s="121">
        <f>SUMIFS('EPA Export Aggregation'!L:L,'EPA Export Aggregation'!$A:$A,$B44,'EPA Export Aggregation'!$D:$D,$A$1)*IF($A44="CH4",About!$D$58,IF($A44="N2O",About!$D$59,1))</f>
        <v>0</v>
      </c>
      <c r="J44" s="121">
        <f>SUMIFS('EPA Export Aggregation'!M:M,'EPA Export Aggregation'!$A:$A,$B44,'EPA Export Aggregation'!$D:$D,$A$1)*IF($A44="CH4",About!$D$58,IF($A44="N2O",About!$D$59,1))</f>
        <v>0</v>
      </c>
      <c r="K44" s="121">
        <f>SUMIFS('EPA Export Aggregation'!N:N,'EPA Export Aggregation'!$A:$A,$B44,'EPA Export Aggregation'!$D:$D,$A$1)*IF($A44="CH4",About!$D$58,IF($A44="N2O",About!$D$59,1))</f>
        <v>0</v>
      </c>
      <c r="L44" s="121">
        <f>SUMIFS('EPA Export Aggregation'!O:O,'EPA Export Aggregation'!$A:$A,$B44,'EPA Export Aggregation'!$D:$D,$A$1)*IF($A44="CH4",About!$D$58,IF($A44="N2O",About!$D$59,1))</f>
        <v>0</v>
      </c>
      <c r="M44" s="121">
        <f>SUMIFS('EPA Export Aggregation'!P:P,'EPA Export Aggregation'!$A:$A,$B44,'EPA Export Aggregation'!$D:$D,$A$1)*IF($A44="CH4",About!$D$58,IF($A44="N2O",About!$D$59,1))</f>
        <v>0</v>
      </c>
      <c r="N44" s="121">
        <f>SUMIFS('EPA Export Aggregation'!Q:Q,'EPA Export Aggregation'!$A:$A,$B44,'EPA Export Aggregation'!$D:$D,$A$1)*IF($A44="CH4",About!$D$58,IF($A44="N2O",About!$D$59,1))</f>
        <v>0</v>
      </c>
      <c r="O44" s="121">
        <f>SUMIFS('EPA Export Aggregation'!R:R,'EPA Export Aggregation'!$A:$A,$B44,'EPA Export Aggregation'!$D:$D,$A$1)*IF($A44="CH4",About!$D$58,IF($A44="N2O",About!$D$59,1))</f>
        <v>0</v>
      </c>
      <c r="P44" s="121">
        <f>SUMIFS('EPA Export Aggregation'!S:S,'EPA Export Aggregation'!$A:$A,$B44,'EPA Export Aggregation'!$D:$D,$A$1)*IF($A44="CH4",About!$D$58,IF($A44="N2O",About!$D$59,1))</f>
        <v>0</v>
      </c>
      <c r="Q44" s="121">
        <f>SUMIFS('EPA Export Aggregation'!T:T,'EPA Export Aggregation'!$A:$A,$B44,'EPA Export Aggregation'!$D:$D,$A$1)*IF($A44="CH4",About!$D$58,IF($A44="N2O",About!$D$59,1))</f>
        <v>0</v>
      </c>
      <c r="R44" s="121">
        <f>SUMIFS('EPA Export Aggregation'!U:U,'EPA Export Aggregation'!$A:$A,$B44,'EPA Export Aggregation'!$D:$D,$A$1)*IF($A44="CH4",About!$D$58,IF($A44="N2O",About!$D$59,1))</f>
        <v>0</v>
      </c>
      <c r="S44" s="121">
        <f>SUMIFS('EPA Export Aggregation'!V:V,'EPA Export Aggregation'!$A:$A,$B44,'EPA Export Aggregation'!$D:$D,$A$1)*IF($A44="CH4",About!$D$58,IF($A44="N2O",About!$D$59,1))</f>
        <v>0</v>
      </c>
      <c r="T44" s="121">
        <f>SUMIFS('EPA Export Aggregation'!W:W,'EPA Export Aggregation'!$A:$A,$B44,'EPA Export Aggregation'!$D:$D,$A$1)*IF($A44="CH4",About!$D$58,IF($A44="N2O",About!$D$59,1))</f>
        <v>0</v>
      </c>
      <c r="U44" s="121">
        <f>SUMIFS('EPA Export Aggregation'!X:X,'EPA Export Aggregation'!$A:$A,$B44,'EPA Export Aggregation'!$D:$D,$A$1)*IF($A44="CH4",About!$D$58,IF($A44="N2O",About!$D$59,1))</f>
        <v>0</v>
      </c>
      <c r="V44" s="121">
        <f>SUMIFS('EPA Export Aggregation'!Y:Y,'EPA Export Aggregation'!$A:$A,$B44,'EPA Export Aggregation'!$D:$D,$A$1)*IF($A44="CH4",About!$D$58,IF($A44="N2O",About!$D$59,1))</f>
        <v>0</v>
      </c>
      <c r="W44" s="121">
        <f>SUMIFS('EPA Export Aggregation'!Z:Z,'EPA Export Aggregation'!$A:$A,$B44,'EPA Export Aggregation'!$D:$D,$A$1)*IF($A44="CH4",About!$D$58,IF($A44="N2O",About!$D$59,1))</f>
        <v>0</v>
      </c>
      <c r="X44" s="121">
        <f>SUMIFS('EPA Export Aggregation'!AA:AA,'EPA Export Aggregation'!$A:$A,$B44,'EPA Export Aggregation'!$D:$D,$A$1)*IF($A44="CH4",About!$D$58,IF($A44="N2O",About!$D$59,1))</f>
        <v>0</v>
      </c>
      <c r="Y44" s="121">
        <f>SUMIFS('EPA Export Aggregation'!AB:AB,'EPA Export Aggregation'!$A:$A,$B44,'EPA Export Aggregation'!$D:$D,$A$1)*IF($A44="CH4",About!$D$58,IF($A44="N2O",About!$D$59,1))</f>
        <v>0</v>
      </c>
      <c r="Z44" s="121">
        <f>SUMIFS('EPA Export Aggregation'!AC:AC,'EPA Export Aggregation'!$A:$A,$B44,'EPA Export Aggregation'!$D:$D,$A$1)*IF($A44="CH4",About!$D$58,IF($A44="N2O",About!$D$59,1))</f>
        <v>0</v>
      </c>
      <c r="AA44" s="121">
        <f>SUMIFS('EPA Export Aggregation'!AD:AD,'EPA Export Aggregation'!$A:$A,$B44,'EPA Export Aggregation'!$D:$D,$A$1)*IF($A44="CH4",About!$D$58,IF($A44="N2O",About!$D$59,1))</f>
        <v>0</v>
      </c>
      <c r="AB44" s="121">
        <f>SUMIFS('EPA Export Aggregation'!AE:AE,'EPA Export Aggregation'!$A:$A,$B44,'EPA Export Aggregation'!$D:$D,$A$1)*IF($A44="CH4",About!$D$58,IF($A44="N2O",About!$D$59,1))</f>
        <v>0</v>
      </c>
      <c r="AC44" s="121">
        <f>SUMIFS('EPA Export Aggregation'!AF:AF,'EPA Export Aggregation'!$A:$A,$B44,'EPA Export Aggregation'!$D:$D,$A$1)*IF($A44="CH4",About!$D$58,IF($A44="N2O",About!$D$59,1))</f>
        <v>0</v>
      </c>
      <c r="AD44" s="121">
        <f>SUMIFS('EPA Export Aggregation'!AG:AG,'EPA Export Aggregation'!$A:$A,$B44,'EPA Export Aggregation'!$D:$D,$A$1)*IF($A44="CH4",About!$D$58,IF($A44="N2O",About!$D$59,1))</f>
        <v>0</v>
      </c>
      <c r="AE44" s="121">
        <f>SUMIFS('EPA Export Aggregation'!AH:AH,'EPA Export Aggregation'!$A:$A,$B44,'EPA Export Aggregation'!$D:$D,$A$1)*IF($A44="CH4",About!$D$58,IF($A44="N2O",About!$D$59,1))</f>
        <v>0</v>
      </c>
      <c r="AF44" s="121">
        <f>SUMIFS('EPA Export Aggregation'!AI:AI,'EPA Export Aggregation'!$A:$A,$B44,'EPA Export Aggregation'!$D:$D,$A$1)*IF($A44="CH4",About!$D$58,IF($A44="N2O",About!$D$59,1))</f>
        <v>0</v>
      </c>
      <c r="AG44" s="121">
        <f>SUMIFS('EPA Export Aggregation'!AJ:AJ,'EPA Export Aggregation'!$A:$A,$B44,'EPA Export Aggregation'!$D:$D,$A$1)*IF($A44="CH4",About!$D$58,IF($A44="N2O",About!$D$59,1))</f>
        <v>0</v>
      </c>
      <c r="AH44" s="121">
        <f>SUMIFS('EPA Export Aggregation'!AK:AK,'EPA Export Aggregation'!$A:$A,$B44,'EPA Export Aggregation'!$D:$D,$A$1)*IF($A44="CH4",About!$D$58,IF($A44="N2O",About!$D$59,1))</f>
        <v>0</v>
      </c>
    </row>
    <row r="45" spans="1:34" x14ac:dyDescent="0.25">
      <c r="A45" s="119" t="s">
        <v>487</v>
      </c>
      <c r="B45" s="120" t="s">
        <v>1995</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121">
        <f>SUMIFS('EPA Export Aggregation'!Z:Z,'EPA Export Aggregation'!$A:$A,$B45,'EPA Export Aggregation'!$D:$D,$A$1)*IF($A45="CH4",About!$D$58,IF($A45="N2O",About!$D$59,1))</f>
        <v>0</v>
      </c>
      <c r="X45" s="121">
        <f>SUMIFS('EPA Export Aggregation'!AA:AA,'EPA Export Aggregation'!$A:$A,$B45,'EPA Export Aggregation'!$D:$D,$A$1)*IF($A45="CH4",About!$D$58,IF($A45="N2O",About!$D$59,1))</f>
        <v>0</v>
      </c>
      <c r="Y45" s="121">
        <f>SUMIFS('EPA Export Aggregation'!AB:AB,'EPA Export Aggregation'!$A:$A,$B45,'EPA Export Aggregation'!$D:$D,$A$1)*IF($A45="CH4",About!$D$58,IF($A45="N2O",About!$D$59,1))</f>
        <v>0</v>
      </c>
      <c r="Z45" s="121">
        <f>SUMIFS('EPA Export Aggregation'!AC:AC,'EPA Export Aggregation'!$A:$A,$B45,'EPA Export Aggregation'!$D:$D,$A$1)*IF($A45="CH4",About!$D$58,IF($A45="N2O",About!$D$59,1))</f>
        <v>0</v>
      </c>
      <c r="AA45" s="121">
        <f>SUMIFS('EPA Export Aggregation'!AD:AD,'EPA Export Aggregation'!$A:$A,$B45,'EPA Export Aggregation'!$D:$D,$A$1)*IF($A45="CH4",About!$D$58,IF($A45="N2O",About!$D$59,1))</f>
        <v>0</v>
      </c>
      <c r="AB45" s="121">
        <f>SUMIFS('EPA Export Aggregation'!AE:AE,'EPA Export Aggregation'!$A:$A,$B45,'EPA Export Aggregation'!$D:$D,$A$1)*IF($A45="CH4",About!$D$58,IF($A45="N2O",About!$D$59,1))</f>
        <v>0</v>
      </c>
      <c r="AC45" s="121">
        <f>SUMIFS('EPA Export Aggregation'!AF:AF,'EPA Export Aggregation'!$A:$A,$B45,'EPA Export Aggregation'!$D:$D,$A$1)*IF($A45="CH4",About!$D$58,IF($A45="N2O",About!$D$59,1))</f>
        <v>0</v>
      </c>
      <c r="AD45" s="121">
        <f>SUMIFS('EPA Export Aggregation'!AG:AG,'EPA Export Aggregation'!$A:$A,$B45,'EPA Export Aggregation'!$D:$D,$A$1)*IF($A45="CH4",About!$D$58,IF($A45="N2O",About!$D$59,1))</f>
        <v>0</v>
      </c>
      <c r="AE45" s="121">
        <f>SUMIFS('EPA Export Aggregation'!AH:AH,'EPA Export Aggregation'!$A:$A,$B45,'EPA Export Aggregation'!$D:$D,$A$1)*IF($A45="CH4",About!$D$58,IF($A45="N2O",About!$D$59,1))</f>
        <v>0</v>
      </c>
      <c r="AF45" s="121">
        <f>SUMIFS('EPA Export Aggregation'!AI:AI,'EPA Export Aggregation'!$A:$A,$B45,'EPA Export Aggregation'!$D:$D,$A$1)*IF($A45="CH4",About!$D$58,IF($A45="N2O",About!$D$59,1))</f>
        <v>0</v>
      </c>
      <c r="AG45" s="121">
        <f>SUMIFS('EPA Export Aggregation'!AJ:AJ,'EPA Export Aggregation'!$A:$A,$B45,'EPA Export Aggregation'!$D:$D,$A$1)*IF($A45="CH4",About!$D$58,IF($A45="N2O",About!$D$59,1))</f>
        <v>0</v>
      </c>
      <c r="AH45" s="121">
        <f>SUMIFS('EPA Export Aggregation'!AK:AK,'EPA Export Aggregation'!$A:$A,$B45,'EPA Export Aggregation'!$D:$D,$A$1)*IF($A45="CH4",About!$D$58,IF($A45="N2O",About!$D$59,1))</f>
        <v>0</v>
      </c>
    </row>
    <row r="46" spans="1:34" x14ac:dyDescent="0.25">
      <c r="A46" s="119" t="s">
        <v>487</v>
      </c>
      <c r="B46" s="120" t="s">
        <v>1996</v>
      </c>
      <c r="C46" s="121">
        <f>SUMIFS('EPA Export Aggregation'!F:F,'EPA Export Aggregation'!$A:$A,$B46,'EPA Export Aggregation'!$D:$D,$A$1)*IF($A46="CH4",About!$D$58,IF($A46="N2O",About!$D$59,1))</f>
        <v>0</v>
      </c>
      <c r="D46" s="121">
        <f>SUMIFS('EPA Export Aggregation'!G:G,'EPA Export Aggregation'!$A:$A,$B46,'EPA Export Aggregation'!$D:$D,$A$1)*IF($A46="CH4",About!$D$58,IF($A46="N2O",About!$D$59,1))</f>
        <v>0</v>
      </c>
      <c r="E46" s="121">
        <f>SUMIFS('EPA Export Aggregation'!H:H,'EPA Export Aggregation'!$A:$A,$B46,'EPA Export Aggregation'!$D:$D,$A$1)*IF($A46="CH4",About!$D$58,IF($A46="N2O",About!$D$59,1))</f>
        <v>0</v>
      </c>
      <c r="F46" s="121">
        <f>SUMIFS('EPA Export Aggregation'!I:I,'EPA Export Aggregation'!$A:$A,$B46,'EPA Export Aggregation'!$D:$D,$A$1)*IF($A46="CH4",About!$D$58,IF($A46="N2O",About!$D$59,1))</f>
        <v>0</v>
      </c>
      <c r="G46" s="121">
        <f>SUMIFS('EPA Export Aggregation'!J:J,'EPA Export Aggregation'!$A:$A,$B46,'EPA Export Aggregation'!$D:$D,$A$1)*IF($A46="CH4",About!$D$58,IF($A46="N2O",About!$D$59,1))</f>
        <v>0</v>
      </c>
      <c r="H46" s="121">
        <f>SUMIFS('EPA Export Aggregation'!K:K,'EPA Export Aggregation'!$A:$A,$B46,'EPA Export Aggregation'!$D:$D,$A$1)*IF($A46="CH4",About!$D$58,IF($A46="N2O",About!$D$59,1))</f>
        <v>0</v>
      </c>
      <c r="I46" s="121">
        <f>SUMIFS('EPA Export Aggregation'!L:L,'EPA Export Aggregation'!$A:$A,$B46,'EPA Export Aggregation'!$D:$D,$A$1)*IF($A46="CH4",About!$D$58,IF($A46="N2O",About!$D$59,1))</f>
        <v>0</v>
      </c>
      <c r="J46" s="121">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25">
      <c r="A47" s="119" t="s">
        <v>487</v>
      </c>
      <c r="B47" s="120" t="s">
        <v>1997</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25">
      <c r="A48" s="119" t="s">
        <v>487</v>
      </c>
      <c r="B48" s="120" t="s">
        <v>1998</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25">
      <c r="A49" s="119" t="s">
        <v>487</v>
      </c>
      <c r="B49" s="120" t="s">
        <v>1999</v>
      </c>
      <c r="C49" s="121">
        <f>SUMIFS('EPA Export Aggregation'!F:F,'EPA Export Aggregation'!$A:$A,$B49,'EPA Export Aggregation'!$D:$D,$A$1)*IF($A49="CH4",About!$D$58,IF($A49="N2O",About!$D$59,1))</f>
        <v>0</v>
      </c>
      <c r="D49" s="121">
        <f>SUMIFS('EPA Export Aggregation'!G:G,'EPA Export Aggregation'!$A:$A,$B49,'EPA Export Aggregation'!$D:$D,$A$1)*IF($A49="CH4",About!$D$58,IF($A49="N2O",About!$D$59,1))</f>
        <v>0</v>
      </c>
      <c r="E49" s="121">
        <f>SUMIFS('EPA Export Aggregation'!H:H,'EPA Export Aggregation'!$A:$A,$B49,'EPA Export Aggregation'!$D:$D,$A$1)*IF($A49="CH4",About!$D$58,IF($A49="N2O",About!$D$59,1))</f>
        <v>0</v>
      </c>
      <c r="F49" s="121">
        <f>SUMIFS('EPA Export Aggregation'!I:I,'EPA Export Aggregation'!$A:$A,$B49,'EPA Export Aggregation'!$D:$D,$A$1)*IF($A49="CH4",About!$D$58,IF($A49="N2O",About!$D$59,1))</f>
        <v>0</v>
      </c>
      <c r="G49" s="121">
        <f>SUMIFS('EPA Export Aggregation'!J:J,'EPA Export Aggregation'!$A:$A,$B49,'EPA Export Aggregation'!$D:$D,$A$1)*IF($A49="CH4",About!$D$58,IF($A49="N2O",About!$D$59,1))</f>
        <v>0</v>
      </c>
      <c r="H49" s="121">
        <f>SUMIFS('EPA Export Aggregation'!K:K,'EPA Export Aggregation'!$A:$A,$B49,'EPA Export Aggregation'!$D:$D,$A$1)*IF($A49="CH4",About!$D$58,IF($A49="N2O",About!$D$59,1))</f>
        <v>0</v>
      </c>
      <c r="I49" s="121">
        <f>SUMIFS('EPA Export Aggregation'!L:L,'EPA Export Aggregation'!$A:$A,$B49,'EPA Export Aggregation'!$D:$D,$A$1)*IF($A49="CH4",About!$D$58,IF($A49="N2O",About!$D$59,1))</f>
        <v>0</v>
      </c>
      <c r="J49" s="121">
        <f>SUMIFS('EPA Export Aggregation'!M:M,'EPA Export Aggregation'!$A:$A,$B49,'EPA Export Aggregation'!$D:$D,$A$1)*IF($A49="CH4",About!$D$58,IF($A49="N2O",About!$D$59,1))</f>
        <v>0</v>
      </c>
      <c r="K49" s="121">
        <f>SUMIFS('EPA Export Aggregation'!N:N,'EPA Export Aggregation'!$A:$A,$B49,'EPA Export Aggregation'!$D:$D,$A$1)*IF($A49="CH4",About!$D$58,IF($A49="N2O",About!$D$59,1))</f>
        <v>0</v>
      </c>
      <c r="L49" s="121">
        <f>SUMIFS('EPA Export Aggregation'!O:O,'EPA Export Aggregation'!$A:$A,$B49,'EPA Export Aggregation'!$D:$D,$A$1)*IF($A49="CH4",About!$D$58,IF($A49="N2O",About!$D$59,1))</f>
        <v>0</v>
      </c>
      <c r="M49" s="121">
        <f>SUMIFS('EPA Export Aggregation'!P:P,'EPA Export Aggregation'!$A:$A,$B49,'EPA Export Aggregation'!$D:$D,$A$1)*IF($A49="CH4",About!$D$58,IF($A49="N2O",About!$D$59,1))</f>
        <v>0</v>
      </c>
      <c r="N49" s="121">
        <f>SUMIFS('EPA Export Aggregation'!Q:Q,'EPA Export Aggregation'!$A:$A,$B49,'EPA Export Aggregation'!$D:$D,$A$1)*IF($A49="CH4",About!$D$58,IF($A49="N2O",About!$D$59,1))</f>
        <v>0</v>
      </c>
      <c r="O49" s="121">
        <f>SUMIFS('EPA Export Aggregation'!R:R,'EPA Export Aggregation'!$A:$A,$B49,'EPA Export Aggregation'!$D:$D,$A$1)*IF($A49="CH4",About!$D$58,IF($A49="N2O",About!$D$59,1))</f>
        <v>0</v>
      </c>
      <c r="P49" s="121">
        <f>SUMIFS('EPA Export Aggregation'!S:S,'EPA Export Aggregation'!$A:$A,$B49,'EPA Export Aggregation'!$D:$D,$A$1)*IF($A49="CH4",About!$D$58,IF($A49="N2O",About!$D$59,1))</f>
        <v>0</v>
      </c>
      <c r="Q49" s="121">
        <f>SUMIFS('EPA Export Aggregation'!T:T,'EPA Export Aggregation'!$A:$A,$B49,'EPA Export Aggregation'!$D:$D,$A$1)*IF($A49="CH4",About!$D$58,IF($A49="N2O",About!$D$59,1))</f>
        <v>0</v>
      </c>
      <c r="R49" s="121">
        <f>SUMIFS('EPA Export Aggregation'!U:U,'EPA Export Aggregation'!$A:$A,$B49,'EPA Export Aggregation'!$D:$D,$A$1)*IF($A49="CH4",About!$D$58,IF($A49="N2O",About!$D$59,1))</f>
        <v>0</v>
      </c>
      <c r="S49" s="121">
        <f>SUMIFS('EPA Export Aggregation'!V:V,'EPA Export Aggregation'!$A:$A,$B49,'EPA Export Aggregation'!$D:$D,$A$1)*IF($A49="CH4",About!$D$58,IF($A49="N2O",About!$D$59,1))</f>
        <v>0</v>
      </c>
      <c r="T49" s="121">
        <f>SUMIFS('EPA Export Aggregation'!W:W,'EPA Export Aggregation'!$A:$A,$B49,'EPA Export Aggregation'!$D:$D,$A$1)*IF($A49="CH4",About!$D$58,IF($A49="N2O",About!$D$59,1))</f>
        <v>0</v>
      </c>
      <c r="U49" s="121">
        <f>SUMIFS('EPA Export Aggregation'!X:X,'EPA Export Aggregation'!$A:$A,$B49,'EPA Export Aggregation'!$D:$D,$A$1)*IF($A49="CH4",About!$D$58,IF($A49="N2O",About!$D$59,1))</f>
        <v>0</v>
      </c>
      <c r="V49" s="121">
        <f>SUMIFS('EPA Export Aggregation'!Y:Y,'EPA Export Aggregation'!$A:$A,$B49,'EPA Export Aggregation'!$D:$D,$A$1)*IF($A49="CH4",About!$D$58,IF($A49="N2O",About!$D$59,1))</f>
        <v>0</v>
      </c>
      <c r="W49" s="121">
        <f>SUMIFS('EPA Export Aggregation'!Z:Z,'EPA Export Aggregation'!$A:$A,$B49,'EPA Export Aggregation'!$D:$D,$A$1)*IF($A49="CH4",About!$D$58,IF($A49="N2O",About!$D$59,1))</f>
        <v>0</v>
      </c>
      <c r="X49" s="121">
        <f>SUMIFS('EPA Export Aggregation'!AA:AA,'EPA Export Aggregation'!$A:$A,$B49,'EPA Export Aggregation'!$D:$D,$A$1)*IF($A49="CH4",About!$D$58,IF($A49="N2O",About!$D$59,1))</f>
        <v>0</v>
      </c>
      <c r="Y49" s="121">
        <f>SUMIFS('EPA Export Aggregation'!AB:AB,'EPA Export Aggregation'!$A:$A,$B49,'EPA Export Aggregation'!$D:$D,$A$1)*IF($A49="CH4",About!$D$58,IF($A49="N2O",About!$D$59,1))</f>
        <v>0</v>
      </c>
      <c r="Z49" s="121">
        <f>SUMIFS('EPA Export Aggregation'!AC:AC,'EPA Export Aggregation'!$A:$A,$B49,'EPA Export Aggregation'!$D:$D,$A$1)*IF($A49="CH4",About!$D$58,IF($A49="N2O",About!$D$59,1))</f>
        <v>0</v>
      </c>
      <c r="AA49" s="121">
        <f>SUMIFS('EPA Export Aggregation'!AD:AD,'EPA Export Aggregation'!$A:$A,$B49,'EPA Export Aggregation'!$D:$D,$A$1)*IF($A49="CH4",About!$D$58,IF($A49="N2O",About!$D$59,1))</f>
        <v>0</v>
      </c>
      <c r="AB49" s="121">
        <f>SUMIFS('EPA Export Aggregation'!AE:AE,'EPA Export Aggregation'!$A:$A,$B49,'EPA Export Aggregation'!$D:$D,$A$1)*IF($A49="CH4",About!$D$58,IF($A49="N2O",About!$D$59,1))</f>
        <v>0</v>
      </c>
      <c r="AC49" s="121">
        <f>SUMIFS('EPA Export Aggregation'!AF:AF,'EPA Export Aggregation'!$A:$A,$B49,'EPA Export Aggregation'!$D:$D,$A$1)*IF($A49="CH4",About!$D$58,IF($A49="N2O",About!$D$59,1))</f>
        <v>0</v>
      </c>
      <c r="AD49" s="121">
        <f>SUMIFS('EPA Export Aggregation'!AG:AG,'EPA Export Aggregation'!$A:$A,$B49,'EPA Export Aggregation'!$D:$D,$A$1)*IF($A49="CH4",About!$D$58,IF($A49="N2O",About!$D$59,1))</f>
        <v>0</v>
      </c>
      <c r="AE49" s="121">
        <f>SUMIFS('EPA Export Aggregation'!AH:AH,'EPA Export Aggregation'!$A:$A,$B49,'EPA Export Aggregation'!$D:$D,$A$1)*IF($A49="CH4",About!$D$58,IF($A49="N2O",About!$D$59,1))</f>
        <v>0</v>
      </c>
      <c r="AF49" s="121">
        <f>SUMIFS('EPA Export Aggregation'!AI:AI,'EPA Export Aggregation'!$A:$A,$B49,'EPA Export Aggregation'!$D:$D,$A$1)*IF($A49="CH4",About!$D$58,IF($A49="N2O",About!$D$59,1))</f>
        <v>0</v>
      </c>
      <c r="AG49" s="121">
        <f>SUMIFS('EPA Export Aggregation'!AJ:AJ,'EPA Export Aggregation'!$A:$A,$B49,'EPA Export Aggregation'!$D:$D,$A$1)*IF($A49="CH4",About!$D$58,IF($A49="N2O",About!$D$59,1))</f>
        <v>0</v>
      </c>
      <c r="AH49" s="121">
        <f>SUMIFS('EPA Export Aggregation'!AK:AK,'EPA Export Aggregation'!$A:$A,$B49,'EPA Export Aggregation'!$D:$D,$A$1)*IF($A49="CH4",About!$D$58,IF($A49="N2O",About!$D$59,1))</f>
        <v>0</v>
      </c>
    </row>
    <row r="50" spans="1:34" x14ac:dyDescent="0.25">
      <c r="A50" s="119" t="s">
        <v>487</v>
      </c>
      <c r="B50" s="120" t="s">
        <v>2000</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25">
      <c r="A51" s="119" t="s">
        <v>487</v>
      </c>
      <c r="B51" s="120" t="s">
        <v>2001</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25">
      <c r="A52" s="119" t="s">
        <v>487</v>
      </c>
      <c r="B52" s="120" t="s">
        <v>2002</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25">
      <c r="A53" s="119" t="s">
        <v>487</v>
      </c>
      <c r="B53" s="120" t="s">
        <v>2003</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25">
      <c r="A54" s="119" t="s">
        <v>487</v>
      </c>
      <c r="B54" s="120" t="s">
        <v>2004</v>
      </c>
      <c r="C54" s="121">
        <f>SUMIFS('EPA Export Aggregation'!F:F,'EPA Export Aggregation'!$A:$A,$B54,'EPA Export Aggregation'!$D:$D,$A$1)*IF($A54="CH4",About!$D$58,IF($A54="N2O",About!$D$59,1))</f>
        <v>0</v>
      </c>
      <c r="D54" s="121">
        <f>SUMIFS('EPA Export Aggregation'!G:G,'EPA Export Aggregation'!$A:$A,$B54,'EPA Export Aggregation'!$D:$D,$A$1)*IF($A54="CH4",About!$D$58,IF($A54="N2O",About!$D$59,1))</f>
        <v>0</v>
      </c>
      <c r="E54" s="121">
        <f>SUMIFS('EPA Export Aggregation'!H:H,'EPA Export Aggregation'!$A:$A,$B54,'EPA Export Aggregation'!$D:$D,$A$1)*IF($A54="CH4",About!$D$58,IF($A54="N2O",About!$D$59,1))</f>
        <v>0</v>
      </c>
      <c r="F54" s="121">
        <f>SUMIFS('EPA Export Aggregation'!I:I,'EPA Export Aggregation'!$A:$A,$B54,'EPA Export Aggregation'!$D:$D,$A$1)*IF($A54="CH4",About!$D$58,IF($A54="N2O",About!$D$59,1))</f>
        <v>0</v>
      </c>
      <c r="G54" s="121">
        <f>SUMIFS('EPA Export Aggregation'!J:J,'EPA Export Aggregation'!$A:$A,$B54,'EPA Export Aggregation'!$D:$D,$A$1)*IF($A54="CH4",About!$D$58,IF($A54="N2O",About!$D$59,1))</f>
        <v>0</v>
      </c>
      <c r="H54" s="121">
        <f>SUMIFS('EPA Export Aggregation'!K:K,'EPA Export Aggregation'!$A:$A,$B54,'EPA Export Aggregation'!$D:$D,$A$1)*IF($A54="CH4",About!$D$58,IF($A54="N2O",About!$D$59,1))</f>
        <v>0</v>
      </c>
      <c r="I54" s="121">
        <f>SUMIFS('EPA Export Aggregation'!L:L,'EPA Export Aggregation'!$A:$A,$B54,'EPA Export Aggregation'!$D:$D,$A$1)*IF($A54="CH4",About!$D$58,IF($A54="N2O",About!$D$59,1))</f>
        <v>0</v>
      </c>
      <c r="J54" s="121">
        <f>SUMIFS('EPA Export Aggregation'!M:M,'EPA Export Aggregation'!$A:$A,$B54,'EPA Export Aggregation'!$D:$D,$A$1)*IF($A54="CH4",About!$D$58,IF($A54="N2O",About!$D$59,1))</f>
        <v>0</v>
      </c>
      <c r="K54" s="121">
        <f>SUMIFS('EPA Export Aggregation'!N:N,'EPA Export Aggregation'!$A:$A,$B54,'EPA Export Aggregation'!$D:$D,$A$1)*IF($A54="CH4",About!$D$58,IF($A54="N2O",About!$D$59,1))</f>
        <v>0</v>
      </c>
      <c r="L54" s="121">
        <f>SUMIFS('EPA Export Aggregation'!O:O,'EPA Export Aggregation'!$A:$A,$B54,'EPA Export Aggregation'!$D:$D,$A$1)*IF($A54="CH4",About!$D$58,IF($A54="N2O",About!$D$59,1))</f>
        <v>0</v>
      </c>
      <c r="M54" s="121">
        <f>SUMIFS('EPA Export Aggregation'!P:P,'EPA Export Aggregation'!$A:$A,$B54,'EPA Export Aggregation'!$D:$D,$A$1)*IF($A54="CH4",About!$D$58,IF($A54="N2O",About!$D$59,1))</f>
        <v>0</v>
      </c>
      <c r="N54" s="121">
        <f>SUMIFS('EPA Export Aggregation'!Q:Q,'EPA Export Aggregation'!$A:$A,$B54,'EPA Export Aggregation'!$D:$D,$A$1)*IF($A54="CH4",About!$D$58,IF($A54="N2O",About!$D$59,1))</f>
        <v>0</v>
      </c>
      <c r="O54" s="121">
        <f>SUMIFS('EPA Export Aggregation'!R:R,'EPA Export Aggregation'!$A:$A,$B54,'EPA Export Aggregation'!$D:$D,$A$1)*IF($A54="CH4",About!$D$58,IF($A54="N2O",About!$D$59,1))</f>
        <v>0</v>
      </c>
      <c r="P54" s="121">
        <f>SUMIFS('EPA Export Aggregation'!S:S,'EPA Export Aggregation'!$A:$A,$B54,'EPA Export Aggregation'!$D:$D,$A$1)*IF($A54="CH4",About!$D$58,IF($A54="N2O",About!$D$59,1))</f>
        <v>0</v>
      </c>
      <c r="Q54" s="121">
        <f>SUMIFS('EPA Export Aggregation'!T:T,'EPA Export Aggregation'!$A:$A,$B54,'EPA Export Aggregation'!$D:$D,$A$1)*IF($A54="CH4",About!$D$58,IF($A54="N2O",About!$D$59,1))</f>
        <v>0</v>
      </c>
      <c r="R54" s="121">
        <f>SUMIFS('EPA Export Aggregation'!U:U,'EPA Export Aggregation'!$A:$A,$B54,'EPA Export Aggregation'!$D:$D,$A$1)*IF($A54="CH4",About!$D$58,IF($A54="N2O",About!$D$59,1))</f>
        <v>0</v>
      </c>
      <c r="S54" s="121">
        <f>SUMIFS('EPA Export Aggregation'!V:V,'EPA Export Aggregation'!$A:$A,$B54,'EPA Export Aggregation'!$D:$D,$A$1)*IF($A54="CH4",About!$D$58,IF($A54="N2O",About!$D$59,1))</f>
        <v>0</v>
      </c>
      <c r="T54" s="121">
        <f>SUMIFS('EPA Export Aggregation'!W:W,'EPA Export Aggregation'!$A:$A,$B54,'EPA Export Aggregation'!$D:$D,$A$1)*IF($A54="CH4",About!$D$58,IF($A54="N2O",About!$D$59,1))</f>
        <v>0</v>
      </c>
      <c r="U54" s="121">
        <f>SUMIFS('EPA Export Aggregation'!X:X,'EPA Export Aggregation'!$A:$A,$B54,'EPA Export Aggregation'!$D:$D,$A$1)*IF($A54="CH4",About!$D$58,IF($A54="N2O",About!$D$59,1))</f>
        <v>0</v>
      </c>
      <c r="V54" s="121">
        <f>SUMIFS('EPA Export Aggregation'!Y:Y,'EPA Export Aggregation'!$A:$A,$B54,'EPA Export Aggregation'!$D:$D,$A$1)*IF($A54="CH4",About!$D$58,IF($A54="N2O",About!$D$59,1))</f>
        <v>0</v>
      </c>
      <c r="W54" s="121">
        <f>SUMIFS('EPA Export Aggregation'!Z:Z,'EPA Export Aggregation'!$A:$A,$B54,'EPA Export Aggregation'!$D:$D,$A$1)*IF($A54="CH4",About!$D$58,IF($A54="N2O",About!$D$59,1))</f>
        <v>0</v>
      </c>
      <c r="X54" s="121">
        <f>SUMIFS('EPA Export Aggregation'!AA:AA,'EPA Export Aggregation'!$A:$A,$B54,'EPA Export Aggregation'!$D:$D,$A$1)*IF($A54="CH4",About!$D$58,IF($A54="N2O",About!$D$59,1))</f>
        <v>0</v>
      </c>
      <c r="Y54" s="121">
        <f>SUMIFS('EPA Export Aggregation'!AB:AB,'EPA Export Aggregation'!$A:$A,$B54,'EPA Export Aggregation'!$D:$D,$A$1)*IF($A54="CH4",About!$D$58,IF($A54="N2O",About!$D$59,1))</f>
        <v>0</v>
      </c>
      <c r="Z54" s="121">
        <f>SUMIFS('EPA Export Aggregation'!AC:AC,'EPA Export Aggregation'!$A:$A,$B54,'EPA Export Aggregation'!$D:$D,$A$1)*IF($A54="CH4",About!$D$58,IF($A54="N2O",About!$D$59,1))</f>
        <v>0</v>
      </c>
      <c r="AA54" s="121">
        <f>SUMIFS('EPA Export Aggregation'!AD:AD,'EPA Export Aggregation'!$A:$A,$B54,'EPA Export Aggregation'!$D:$D,$A$1)*IF($A54="CH4",About!$D$58,IF($A54="N2O",About!$D$59,1))</f>
        <v>0</v>
      </c>
      <c r="AB54" s="121">
        <f>SUMIFS('EPA Export Aggregation'!AE:AE,'EPA Export Aggregation'!$A:$A,$B54,'EPA Export Aggregation'!$D:$D,$A$1)*IF($A54="CH4",About!$D$58,IF($A54="N2O",About!$D$59,1))</f>
        <v>0</v>
      </c>
      <c r="AC54" s="121">
        <f>SUMIFS('EPA Export Aggregation'!AF:AF,'EPA Export Aggregation'!$A:$A,$B54,'EPA Export Aggregation'!$D:$D,$A$1)*IF($A54="CH4",About!$D$58,IF($A54="N2O",About!$D$59,1))</f>
        <v>0</v>
      </c>
      <c r="AD54" s="121">
        <f>SUMIFS('EPA Export Aggregation'!AG:AG,'EPA Export Aggregation'!$A:$A,$B54,'EPA Export Aggregation'!$D:$D,$A$1)*IF($A54="CH4",About!$D$58,IF($A54="N2O",About!$D$59,1))</f>
        <v>0</v>
      </c>
      <c r="AE54" s="121">
        <f>SUMIFS('EPA Export Aggregation'!AH:AH,'EPA Export Aggregation'!$A:$A,$B54,'EPA Export Aggregation'!$D:$D,$A$1)*IF($A54="CH4",About!$D$58,IF($A54="N2O",About!$D$59,1))</f>
        <v>0</v>
      </c>
      <c r="AF54" s="121">
        <f>SUMIFS('EPA Export Aggregation'!AI:AI,'EPA Export Aggregation'!$A:$A,$B54,'EPA Export Aggregation'!$D:$D,$A$1)*IF($A54="CH4",About!$D$58,IF($A54="N2O",About!$D$59,1))</f>
        <v>0</v>
      </c>
      <c r="AG54" s="121">
        <f>SUMIFS('EPA Export Aggregation'!AJ:AJ,'EPA Export Aggregation'!$A:$A,$B54,'EPA Export Aggregation'!$D:$D,$A$1)*IF($A54="CH4",About!$D$58,IF($A54="N2O",About!$D$59,1))</f>
        <v>0</v>
      </c>
      <c r="AH54" s="121">
        <f>SUMIFS('EPA Export Aggregation'!AK:AK,'EPA Export Aggregation'!$A:$A,$B54,'EPA Export Aggregation'!$D:$D,$A$1)*IF($A54="CH4",About!$D$58,IF($A54="N2O",About!$D$59,1))</f>
        <v>0</v>
      </c>
    </row>
    <row r="55" spans="1:34" x14ac:dyDescent="0.25">
      <c r="A55" s="119" t="s">
        <v>487</v>
      </c>
      <c r="B55" s="120" t="s">
        <v>2005</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25">
      <c r="A56" s="119"/>
      <c r="B56" s="120" t="s">
        <v>2006</v>
      </c>
      <c r="C56" s="121">
        <f>SUMIFS('EPA Export Aggregation'!F:F,'EPA Export Aggregation'!$A:$A,$B56,'EPA Export Aggregation'!$D:$D,$A$1)*IF($A56="CH4",About!$D$58,IF($A56="N2O",About!$D$59,1))</f>
        <v>0</v>
      </c>
      <c r="D56" s="121">
        <f>SUMIFS('EPA Export Aggregation'!G:G,'EPA Export Aggregation'!$A:$A,$B56,'EPA Export Aggregation'!$D:$D,$A$1)*IF($A56="CH4",About!$D$58,IF($A56="N2O",About!$D$59,1))</f>
        <v>0</v>
      </c>
      <c r="E56" s="121">
        <f>SUMIFS('EPA Export Aggregation'!H:H,'EPA Export Aggregation'!$A:$A,$B56,'EPA Export Aggregation'!$D:$D,$A$1)*IF($A56="CH4",About!$D$58,IF($A56="N2O",About!$D$59,1))</f>
        <v>0</v>
      </c>
      <c r="F56" s="121">
        <f>SUMIFS('EPA Export Aggregation'!I:I,'EPA Export Aggregation'!$A:$A,$B56,'EPA Export Aggregation'!$D:$D,$A$1)*IF($A56="CH4",About!$D$58,IF($A56="N2O",About!$D$59,1))</f>
        <v>0</v>
      </c>
      <c r="G56" s="121">
        <f>SUMIFS('EPA Export Aggregation'!J:J,'EPA Export Aggregation'!$A:$A,$B56,'EPA Export Aggregation'!$D:$D,$A$1)*IF($A56="CH4",About!$D$58,IF($A56="N2O",About!$D$59,1))</f>
        <v>0</v>
      </c>
      <c r="H56" s="121">
        <f>SUMIFS('EPA Export Aggregation'!K:K,'EPA Export Aggregation'!$A:$A,$B56,'EPA Export Aggregation'!$D:$D,$A$1)*IF($A56="CH4",About!$D$58,IF($A56="N2O",About!$D$59,1))</f>
        <v>0</v>
      </c>
      <c r="I56" s="121">
        <f>SUMIFS('EPA Export Aggregation'!L:L,'EPA Export Aggregation'!$A:$A,$B56,'EPA Export Aggregation'!$D:$D,$A$1)*IF($A56="CH4",About!$D$58,IF($A56="N2O",About!$D$59,1))</f>
        <v>0</v>
      </c>
      <c r="J56" s="121">
        <f>SUMIFS('EPA Export Aggregation'!M:M,'EPA Export Aggregation'!$A:$A,$B56,'EPA Export Aggregation'!$D:$D,$A$1)*IF($A56="CH4",About!$D$58,IF($A56="N2O",About!$D$59,1))</f>
        <v>0</v>
      </c>
      <c r="K56" s="121">
        <f>SUMIFS('EPA Export Aggregation'!N:N,'EPA Export Aggregation'!$A:$A,$B56,'EPA Export Aggregation'!$D:$D,$A$1)*IF($A56="CH4",About!$D$58,IF($A56="N2O",About!$D$59,1))</f>
        <v>0</v>
      </c>
      <c r="L56" s="121">
        <f>SUMIFS('EPA Export Aggregation'!O:O,'EPA Export Aggregation'!$A:$A,$B56,'EPA Export Aggregation'!$D:$D,$A$1)*IF($A56="CH4",About!$D$58,IF($A56="N2O",About!$D$59,1))</f>
        <v>0</v>
      </c>
      <c r="M56" s="121">
        <f>SUMIFS('EPA Export Aggregation'!P:P,'EPA Export Aggregation'!$A:$A,$B56,'EPA Export Aggregation'!$D:$D,$A$1)*IF($A56="CH4",About!$D$58,IF($A56="N2O",About!$D$59,1))</f>
        <v>0</v>
      </c>
      <c r="N56" s="121">
        <f>SUMIFS('EPA Export Aggregation'!Q:Q,'EPA Export Aggregation'!$A:$A,$B56,'EPA Export Aggregation'!$D:$D,$A$1)*IF($A56="CH4",About!$D$58,IF($A56="N2O",About!$D$59,1))</f>
        <v>0</v>
      </c>
      <c r="O56" s="121">
        <f>SUMIFS('EPA Export Aggregation'!R:R,'EPA Export Aggregation'!$A:$A,$B56,'EPA Export Aggregation'!$D:$D,$A$1)*IF($A56="CH4",About!$D$58,IF($A56="N2O",About!$D$59,1))</f>
        <v>0</v>
      </c>
      <c r="P56" s="121">
        <f>SUMIFS('EPA Export Aggregation'!S:S,'EPA Export Aggregation'!$A:$A,$B56,'EPA Export Aggregation'!$D:$D,$A$1)*IF($A56="CH4",About!$D$58,IF($A56="N2O",About!$D$59,1))</f>
        <v>0</v>
      </c>
      <c r="Q56" s="121">
        <f>SUMIFS('EPA Export Aggregation'!T:T,'EPA Export Aggregation'!$A:$A,$B56,'EPA Export Aggregation'!$D:$D,$A$1)*IF($A56="CH4",About!$D$58,IF($A56="N2O",About!$D$59,1))</f>
        <v>0</v>
      </c>
      <c r="R56" s="121">
        <f>SUMIFS('EPA Export Aggregation'!U:U,'EPA Export Aggregation'!$A:$A,$B56,'EPA Export Aggregation'!$D:$D,$A$1)*IF($A56="CH4",About!$D$58,IF($A56="N2O",About!$D$59,1))</f>
        <v>0</v>
      </c>
      <c r="S56" s="121">
        <f>SUMIFS('EPA Export Aggregation'!V:V,'EPA Export Aggregation'!$A:$A,$B56,'EPA Export Aggregation'!$D:$D,$A$1)*IF($A56="CH4",About!$D$58,IF($A56="N2O",About!$D$59,1))</f>
        <v>0</v>
      </c>
      <c r="T56" s="121">
        <f>SUMIFS('EPA Export Aggregation'!W:W,'EPA Export Aggregation'!$A:$A,$B56,'EPA Export Aggregation'!$D:$D,$A$1)*IF($A56="CH4",About!$D$58,IF($A56="N2O",About!$D$59,1))</f>
        <v>0</v>
      </c>
      <c r="U56" s="121">
        <f>SUMIFS('EPA Export Aggregation'!X:X,'EPA Export Aggregation'!$A:$A,$B56,'EPA Export Aggregation'!$D:$D,$A$1)*IF($A56="CH4",About!$D$58,IF($A56="N2O",About!$D$59,1))</f>
        <v>0</v>
      </c>
      <c r="V56" s="121">
        <f>SUMIFS('EPA Export Aggregation'!Y:Y,'EPA Export Aggregation'!$A:$A,$B56,'EPA Export Aggregation'!$D:$D,$A$1)*IF($A56="CH4",About!$D$58,IF($A56="N2O",About!$D$59,1))</f>
        <v>0</v>
      </c>
      <c r="W56" s="121">
        <f>SUMIFS('EPA Export Aggregation'!Z:Z,'EPA Export Aggregation'!$A:$A,$B56,'EPA Export Aggregation'!$D:$D,$A$1)*IF($A56="CH4",About!$D$58,IF($A56="N2O",About!$D$59,1))</f>
        <v>0</v>
      </c>
      <c r="X56" s="121">
        <f>SUMIFS('EPA Export Aggregation'!AA:AA,'EPA Export Aggregation'!$A:$A,$B56,'EPA Export Aggregation'!$D:$D,$A$1)*IF($A56="CH4",About!$D$58,IF($A56="N2O",About!$D$59,1))</f>
        <v>0</v>
      </c>
      <c r="Y56" s="121">
        <f>SUMIFS('EPA Export Aggregation'!AB:AB,'EPA Export Aggregation'!$A:$A,$B56,'EPA Export Aggregation'!$D:$D,$A$1)*IF($A56="CH4",About!$D$58,IF($A56="N2O",About!$D$59,1))</f>
        <v>0</v>
      </c>
      <c r="Z56" s="121">
        <f>SUMIFS('EPA Export Aggregation'!AC:AC,'EPA Export Aggregation'!$A:$A,$B56,'EPA Export Aggregation'!$D:$D,$A$1)*IF($A56="CH4",About!$D$58,IF($A56="N2O",About!$D$59,1))</f>
        <v>0</v>
      </c>
      <c r="AA56" s="121">
        <f>SUMIFS('EPA Export Aggregation'!AD:AD,'EPA Export Aggregation'!$A:$A,$B56,'EPA Export Aggregation'!$D:$D,$A$1)*IF($A56="CH4",About!$D$58,IF($A56="N2O",About!$D$59,1))</f>
        <v>0</v>
      </c>
      <c r="AB56" s="121">
        <f>SUMIFS('EPA Export Aggregation'!AE:AE,'EPA Export Aggregation'!$A:$A,$B56,'EPA Export Aggregation'!$D:$D,$A$1)*IF($A56="CH4",About!$D$58,IF($A56="N2O",About!$D$59,1))</f>
        <v>0</v>
      </c>
      <c r="AC56" s="121">
        <f>SUMIFS('EPA Export Aggregation'!AF:AF,'EPA Export Aggregation'!$A:$A,$B56,'EPA Export Aggregation'!$D:$D,$A$1)*IF($A56="CH4",About!$D$58,IF($A56="N2O",About!$D$59,1))</f>
        <v>0</v>
      </c>
      <c r="AD56" s="121">
        <f>SUMIFS('EPA Export Aggregation'!AG:AG,'EPA Export Aggregation'!$A:$A,$B56,'EPA Export Aggregation'!$D:$D,$A$1)*IF($A56="CH4",About!$D$58,IF($A56="N2O",About!$D$59,1))</f>
        <v>0</v>
      </c>
      <c r="AE56" s="121">
        <f>SUMIFS('EPA Export Aggregation'!AH:AH,'EPA Export Aggregation'!$A:$A,$B56,'EPA Export Aggregation'!$D:$D,$A$1)*IF($A56="CH4",About!$D$58,IF($A56="N2O",About!$D$59,1))</f>
        <v>0</v>
      </c>
      <c r="AF56" s="121">
        <f>SUMIFS('EPA Export Aggregation'!AI:AI,'EPA Export Aggregation'!$A:$A,$B56,'EPA Export Aggregation'!$D:$D,$A$1)*IF($A56="CH4",About!$D$58,IF($A56="N2O",About!$D$59,1))</f>
        <v>0</v>
      </c>
      <c r="AG56" s="121">
        <f>SUMIFS('EPA Export Aggregation'!AJ:AJ,'EPA Export Aggregation'!$A:$A,$B56,'EPA Export Aggregation'!$D:$D,$A$1)*IF($A56="CH4",About!$D$58,IF($A56="N2O",About!$D$59,1))</f>
        <v>0</v>
      </c>
      <c r="AH56" s="121">
        <f>SUMIFS('EPA Export Aggregation'!AK:AK,'EPA Export Aggregation'!$A:$A,$B56,'EPA Export Aggregation'!$D:$D,$A$1)*IF($A56="CH4",About!$D$58,IF($A56="N2O",About!$D$59,1))</f>
        <v>0</v>
      </c>
    </row>
    <row r="57" spans="1:34" x14ac:dyDescent="0.25">
      <c r="A57" s="119" t="s">
        <v>488</v>
      </c>
      <c r="B57" s="120" t="s">
        <v>2007</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25">
      <c r="A58" s="119" t="s">
        <v>488</v>
      </c>
      <c r="B58" s="120" t="s">
        <v>2008</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25">
      <c r="A59" s="119" t="s">
        <v>488</v>
      </c>
      <c r="B59" s="120" t="s">
        <v>2009</v>
      </c>
      <c r="C59" s="121">
        <f>SUMIFS('EPA Export Aggregation'!F:F,'EPA Export Aggregation'!$A:$A,$B59,'EPA Export Aggregation'!$D:$D,$A$1)*IF($A59="CH4",About!$D$58,IF($A59="N2O",About!$D$59,1))</f>
        <v>0</v>
      </c>
      <c r="D59" s="121">
        <f>SUMIFS('EPA Export Aggregation'!G:G,'EPA Export Aggregation'!$A:$A,$B59,'EPA Export Aggregation'!$D:$D,$A$1)*IF($A59="CH4",About!$D$58,IF($A59="N2O",About!$D$59,1))</f>
        <v>0</v>
      </c>
      <c r="E59" s="121">
        <f>SUMIFS('EPA Export Aggregation'!H:H,'EPA Export Aggregation'!$A:$A,$B59,'EPA Export Aggregation'!$D:$D,$A$1)*IF($A59="CH4",About!$D$58,IF($A59="N2O",About!$D$59,1))</f>
        <v>0</v>
      </c>
      <c r="F59" s="121">
        <f>SUMIFS('EPA Export Aggregation'!I:I,'EPA Export Aggregation'!$A:$A,$B59,'EPA Export Aggregation'!$D:$D,$A$1)*IF($A59="CH4",About!$D$58,IF($A59="N2O",About!$D$59,1))</f>
        <v>0</v>
      </c>
      <c r="G59" s="121">
        <f>SUMIFS('EPA Export Aggregation'!J:J,'EPA Export Aggregation'!$A:$A,$B59,'EPA Export Aggregation'!$D:$D,$A$1)*IF($A59="CH4",About!$D$58,IF($A59="N2O",About!$D$59,1))</f>
        <v>0</v>
      </c>
      <c r="H59" s="121">
        <f>SUMIFS('EPA Export Aggregation'!K:K,'EPA Export Aggregation'!$A:$A,$B59,'EPA Export Aggregation'!$D:$D,$A$1)*IF($A59="CH4",About!$D$58,IF($A59="N2O",About!$D$59,1))</f>
        <v>0</v>
      </c>
      <c r="I59" s="121">
        <f>SUMIFS('EPA Export Aggregation'!L:L,'EPA Export Aggregation'!$A:$A,$B59,'EPA Export Aggregation'!$D:$D,$A$1)*IF($A59="CH4",About!$D$58,IF($A59="N2O",About!$D$59,1))</f>
        <v>0</v>
      </c>
      <c r="J59" s="121">
        <f>SUMIFS('EPA Export Aggregation'!M:M,'EPA Export Aggregation'!$A:$A,$B59,'EPA Export Aggregation'!$D:$D,$A$1)*IF($A59="CH4",About!$D$58,IF($A59="N2O",About!$D$59,1))</f>
        <v>0</v>
      </c>
      <c r="K59" s="121">
        <f>SUMIFS('EPA Export Aggregation'!N:N,'EPA Export Aggregation'!$A:$A,$B59,'EPA Export Aggregation'!$D:$D,$A$1)*IF($A59="CH4",About!$D$58,IF($A59="N2O",About!$D$59,1))</f>
        <v>0</v>
      </c>
      <c r="L59" s="121">
        <f>SUMIFS('EPA Export Aggregation'!O:O,'EPA Export Aggregation'!$A:$A,$B59,'EPA Export Aggregation'!$D:$D,$A$1)*IF($A59="CH4",About!$D$58,IF($A59="N2O",About!$D$59,1))</f>
        <v>0</v>
      </c>
      <c r="M59" s="121">
        <f>SUMIFS('EPA Export Aggregation'!P:P,'EPA Export Aggregation'!$A:$A,$B59,'EPA Export Aggregation'!$D:$D,$A$1)*IF($A59="CH4",About!$D$58,IF($A59="N2O",About!$D$59,1))</f>
        <v>0</v>
      </c>
      <c r="N59" s="121">
        <f>SUMIFS('EPA Export Aggregation'!Q:Q,'EPA Export Aggregation'!$A:$A,$B59,'EPA Export Aggregation'!$D:$D,$A$1)*IF($A59="CH4",About!$D$58,IF($A59="N2O",About!$D$59,1))</f>
        <v>0</v>
      </c>
      <c r="O59" s="121">
        <f>SUMIFS('EPA Export Aggregation'!R:R,'EPA Export Aggregation'!$A:$A,$B59,'EPA Export Aggregation'!$D:$D,$A$1)*IF($A59="CH4",About!$D$58,IF($A59="N2O",About!$D$59,1))</f>
        <v>0</v>
      </c>
      <c r="P59" s="121">
        <f>SUMIFS('EPA Export Aggregation'!S:S,'EPA Export Aggregation'!$A:$A,$B59,'EPA Export Aggregation'!$D:$D,$A$1)*IF($A59="CH4",About!$D$58,IF($A59="N2O",About!$D$59,1))</f>
        <v>0</v>
      </c>
      <c r="Q59" s="121">
        <f>SUMIFS('EPA Export Aggregation'!T:T,'EPA Export Aggregation'!$A:$A,$B59,'EPA Export Aggregation'!$D:$D,$A$1)*IF($A59="CH4",About!$D$58,IF($A59="N2O",About!$D$59,1))</f>
        <v>0</v>
      </c>
      <c r="R59" s="121">
        <f>SUMIFS('EPA Export Aggregation'!U:U,'EPA Export Aggregation'!$A:$A,$B59,'EPA Export Aggregation'!$D:$D,$A$1)*IF($A59="CH4",About!$D$58,IF($A59="N2O",About!$D$59,1))</f>
        <v>0</v>
      </c>
      <c r="S59" s="121">
        <f>SUMIFS('EPA Export Aggregation'!V:V,'EPA Export Aggregation'!$A:$A,$B59,'EPA Export Aggregation'!$D:$D,$A$1)*IF($A59="CH4",About!$D$58,IF($A59="N2O",About!$D$59,1))</f>
        <v>0</v>
      </c>
      <c r="T59" s="121">
        <f>SUMIFS('EPA Export Aggregation'!W:W,'EPA Export Aggregation'!$A:$A,$B59,'EPA Export Aggregation'!$D:$D,$A$1)*IF($A59="CH4",About!$D$58,IF($A59="N2O",About!$D$59,1))</f>
        <v>0</v>
      </c>
      <c r="U59" s="121">
        <f>SUMIFS('EPA Export Aggregation'!X:X,'EPA Export Aggregation'!$A:$A,$B59,'EPA Export Aggregation'!$D:$D,$A$1)*IF($A59="CH4",About!$D$58,IF($A59="N2O",About!$D$59,1))</f>
        <v>0</v>
      </c>
      <c r="V59" s="121">
        <f>SUMIFS('EPA Export Aggregation'!Y:Y,'EPA Export Aggregation'!$A:$A,$B59,'EPA Export Aggregation'!$D:$D,$A$1)*IF($A59="CH4",About!$D$58,IF($A59="N2O",About!$D$59,1))</f>
        <v>0</v>
      </c>
      <c r="W59" s="121">
        <f>SUMIFS('EPA Export Aggregation'!Z:Z,'EPA Export Aggregation'!$A:$A,$B59,'EPA Export Aggregation'!$D:$D,$A$1)*IF($A59="CH4",About!$D$58,IF($A59="N2O",About!$D$59,1))</f>
        <v>0</v>
      </c>
      <c r="X59" s="121">
        <f>SUMIFS('EPA Export Aggregation'!AA:AA,'EPA Export Aggregation'!$A:$A,$B59,'EPA Export Aggregation'!$D:$D,$A$1)*IF($A59="CH4",About!$D$58,IF($A59="N2O",About!$D$59,1))</f>
        <v>0</v>
      </c>
      <c r="Y59" s="121">
        <f>SUMIFS('EPA Export Aggregation'!AB:AB,'EPA Export Aggregation'!$A:$A,$B59,'EPA Export Aggregation'!$D:$D,$A$1)*IF($A59="CH4",About!$D$58,IF($A59="N2O",About!$D$59,1))</f>
        <v>0</v>
      </c>
      <c r="Z59" s="121">
        <f>SUMIFS('EPA Export Aggregation'!AC:AC,'EPA Export Aggregation'!$A:$A,$B59,'EPA Export Aggregation'!$D:$D,$A$1)*IF($A59="CH4",About!$D$58,IF($A59="N2O",About!$D$59,1))</f>
        <v>0</v>
      </c>
      <c r="AA59" s="121">
        <f>SUMIFS('EPA Export Aggregation'!AD:AD,'EPA Export Aggregation'!$A:$A,$B59,'EPA Export Aggregation'!$D:$D,$A$1)*IF($A59="CH4",About!$D$58,IF($A59="N2O",About!$D$59,1))</f>
        <v>0</v>
      </c>
      <c r="AB59" s="121">
        <f>SUMIFS('EPA Export Aggregation'!AE:AE,'EPA Export Aggregation'!$A:$A,$B59,'EPA Export Aggregation'!$D:$D,$A$1)*IF($A59="CH4",About!$D$58,IF($A59="N2O",About!$D$59,1))</f>
        <v>0</v>
      </c>
      <c r="AC59" s="121">
        <f>SUMIFS('EPA Export Aggregation'!AF:AF,'EPA Export Aggregation'!$A:$A,$B59,'EPA Export Aggregation'!$D:$D,$A$1)*IF($A59="CH4",About!$D$58,IF($A59="N2O",About!$D$59,1))</f>
        <v>0</v>
      </c>
      <c r="AD59" s="121">
        <f>SUMIFS('EPA Export Aggregation'!AG:AG,'EPA Export Aggregation'!$A:$A,$B59,'EPA Export Aggregation'!$D:$D,$A$1)*IF($A59="CH4",About!$D$58,IF($A59="N2O",About!$D$59,1))</f>
        <v>0</v>
      </c>
      <c r="AE59" s="121">
        <f>SUMIFS('EPA Export Aggregation'!AH:AH,'EPA Export Aggregation'!$A:$A,$B59,'EPA Export Aggregation'!$D:$D,$A$1)*IF($A59="CH4",About!$D$58,IF($A59="N2O",About!$D$59,1))</f>
        <v>0</v>
      </c>
      <c r="AF59" s="121">
        <f>SUMIFS('EPA Export Aggregation'!AI:AI,'EPA Export Aggregation'!$A:$A,$B59,'EPA Export Aggregation'!$D:$D,$A$1)*IF($A59="CH4",About!$D$58,IF($A59="N2O",About!$D$59,1))</f>
        <v>0</v>
      </c>
      <c r="AG59" s="121">
        <f>SUMIFS('EPA Export Aggregation'!AJ:AJ,'EPA Export Aggregation'!$A:$A,$B59,'EPA Export Aggregation'!$D:$D,$A$1)*IF($A59="CH4",About!$D$58,IF($A59="N2O",About!$D$59,1))</f>
        <v>0</v>
      </c>
      <c r="AH59" s="121">
        <f>SUMIFS('EPA Export Aggregation'!AK:AK,'EPA Export Aggregation'!$A:$A,$B59,'EPA Export Aggregation'!$D:$D,$A$1)*IF($A59="CH4",About!$D$58,IF($A59="N2O",About!$D$59,1))</f>
        <v>0</v>
      </c>
    </row>
    <row r="60" spans="1:34" x14ac:dyDescent="0.25">
      <c r="A60" s="119" t="s">
        <v>488</v>
      </c>
      <c r="B60" s="120" t="s">
        <v>2010</v>
      </c>
      <c r="C60" s="121">
        <f>SUMIFS('EPA Export Aggregation'!F:F,'EPA Export Aggregation'!$A:$A,$B60,'EPA Export Aggregation'!$D:$D,$A$1)*IF($A60="CH4",About!$D$58,IF($A60="N2O",About!$D$59,1))</f>
        <v>0</v>
      </c>
      <c r="D60" s="121">
        <f>SUMIFS('EPA Export Aggregation'!G:G,'EPA Export Aggregation'!$A:$A,$B60,'EPA Export Aggregation'!$D:$D,$A$1)*IF($A60="CH4",About!$D$58,IF($A60="N2O",About!$D$59,1))</f>
        <v>0</v>
      </c>
      <c r="E60" s="121">
        <f>SUMIFS('EPA Export Aggregation'!H:H,'EPA Export Aggregation'!$A:$A,$B60,'EPA Export Aggregation'!$D:$D,$A$1)*IF($A60="CH4",About!$D$58,IF($A60="N2O",About!$D$59,1))</f>
        <v>0</v>
      </c>
      <c r="F60" s="121">
        <f>SUMIFS('EPA Export Aggregation'!I:I,'EPA Export Aggregation'!$A:$A,$B60,'EPA Export Aggregation'!$D:$D,$A$1)*IF($A60="CH4",About!$D$58,IF($A60="N2O",About!$D$59,1))</f>
        <v>0</v>
      </c>
      <c r="G60" s="121">
        <f>SUMIFS('EPA Export Aggregation'!J:J,'EPA Export Aggregation'!$A:$A,$B60,'EPA Export Aggregation'!$D:$D,$A$1)*IF($A60="CH4",About!$D$58,IF($A60="N2O",About!$D$59,1))</f>
        <v>0</v>
      </c>
      <c r="H60" s="121">
        <f>SUMIFS('EPA Export Aggregation'!K:K,'EPA Export Aggregation'!$A:$A,$B60,'EPA Export Aggregation'!$D:$D,$A$1)*IF($A60="CH4",About!$D$58,IF($A60="N2O",About!$D$59,1))</f>
        <v>0</v>
      </c>
      <c r="I60" s="121">
        <f>SUMIFS('EPA Export Aggregation'!L:L,'EPA Export Aggregation'!$A:$A,$B60,'EPA Export Aggregation'!$D:$D,$A$1)*IF($A60="CH4",About!$D$58,IF($A60="N2O",About!$D$59,1))</f>
        <v>0</v>
      </c>
      <c r="J60" s="121">
        <f>SUMIFS('EPA Export Aggregation'!M:M,'EPA Export Aggregation'!$A:$A,$B60,'EPA Export Aggregation'!$D:$D,$A$1)*IF($A60="CH4",About!$D$58,IF($A60="N2O",About!$D$59,1))</f>
        <v>0</v>
      </c>
      <c r="K60" s="121">
        <f>SUMIFS('EPA Export Aggregation'!N:N,'EPA Export Aggregation'!$A:$A,$B60,'EPA Export Aggregation'!$D:$D,$A$1)*IF($A60="CH4",About!$D$58,IF($A60="N2O",About!$D$59,1))</f>
        <v>0</v>
      </c>
      <c r="L60" s="121">
        <f>SUMIFS('EPA Export Aggregation'!O:O,'EPA Export Aggregation'!$A:$A,$B60,'EPA Export Aggregation'!$D:$D,$A$1)*IF($A60="CH4",About!$D$58,IF($A60="N2O",About!$D$59,1))</f>
        <v>0</v>
      </c>
      <c r="M60" s="121">
        <f>SUMIFS('EPA Export Aggregation'!P:P,'EPA Export Aggregation'!$A:$A,$B60,'EPA Export Aggregation'!$D:$D,$A$1)*IF($A60="CH4",About!$D$58,IF($A60="N2O",About!$D$59,1))</f>
        <v>0</v>
      </c>
      <c r="N60" s="121">
        <f>SUMIFS('EPA Export Aggregation'!Q:Q,'EPA Export Aggregation'!$A:$A,$B60,'EPA Export Aggregation'!$D:$D,$A$1)*IF($A60="CH4",About!$D$58,IF($A60="N2O",About!$D$59,1))</f>
        <v>0</v>
      </c>
      <c r="O60" s="121">
        <f>SUMIFS('EPA Export Aggregation'!R:R,'EPA Export Aggregation'!$A:$A,$B60,'EPA Export Aggregation'!$D:$D,$A$1)*IF($A60="CH4",About!$D$58,IF($A60="N2O",About!$D$59,1))</f>
        <v>0</v>
      </c>
      <c r="P60" s="121">
        <f>SUMIFS('EPA Export Aggregation'!S:S,'EPA Export Aggregation'!$A:$A,$B60,'EPA Export Aggregation'!$D:$D,$A$1)*IF($A60="CH4",About!$D$58,IF($A60="N2O",About!$D$59,1))</f>
        <v>0</v>
      </c>
      <c r="Q60" s="121">
        <f>SUMIFS('EPA Export Aggregation'!T:T,'EPA Export Aggregation'!$A:$A,$B60,'EPA Export Aggregation'!$D:$D,$A$1)*IF($A60="CH4",About!$D$58,IF($A60="N2O",About!$D$59,1))</f>
        <v>0</v>
      </c>
      <c r="R60" s="121">
        <f>SUMIFS('EPA Export Aggregation'!U:U,'EPA Export Aggregation'!$A:$A,$B60,'EPA Export Aggregation'!$D:$D,$A$1)*IF($A60="CH4",About!$D$58,IF($A60="N2O",About!$D$59,1))</f>
        <v>0</v>
      </c>
      <c r="S60" s="121">
        <f>SUMIFS('EPA Export Aggregation'!V:V,'EPA Export Aggregation'!$A:$A,$B60,'EPA Export Aggregation'!$D:$D,$A$1)*IF($A60="CH4",About!$D$58,IF($A60="N2O",About!$D$59,1))</f>
        <v>0</v>
      </c>
      <c r="T60" s="121">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25">
      <c r="A61" s="119" t="s">
        <v>488</v>
      </c>
      <c r="B61" s="120" t="s">
        <v>2011</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25">
      <c r="A62" s="119" t="s">
        <v>488</v>
      </c>
      <c r="B62" s="120" t="s">
        <v>2012</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25">
      <c r="A63" s="119" t="s">
        <v>488</v>
      </c>
      <c r="B63" s="120" t="s">
        <v>2013</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25">
      <c r="A64" s="119" t="s">
        <v>488</v>
      </c>
      <c r="B64" s="120" t="s">
        <v>2014</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25">
      <c r="A65" s="119" t="s">
        <v>488</v>
      </c>
      <c r="B65" s="120" t="s">
        <v>2015</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25">
      <c r="A66" s="119" t="s">
        <v>488</v>
      </c>
      <c r="B66" s="120" t="s">
        <v>2016</v>
      </c>
      <c r="C66" s="121">
        <f>SUMIFS('EPA Export Aggregation'!F:F,'EPA Export Aggregation'!$A:$A,$B66,'EPA Export Aggregation'!$D:$D,$A$1)*IF($A66="CH4",About!$D$58,IF($A66="N2O",About!$D$59,1))</f>
        <v>0</v>
      </c>
      <c r="D66" s="121">
        <f>SUMIFS('EPA Export Aggregation'!G:G,'EPA Export Aggregation'!$A:$A,$B66,'EPA Export Aggregation'!$D:$D,$A$1)*IF($A66="CH4",About!$D$58,IF($A66="N2O",About!$D$59,1))</f>
        <v>0</v>
      </c>
      <c r="E66" s="121">
        <f>SUMIFS('EPA Export Aggregation'!H:H,'EPA Export Aggregation'!$A:$A,$B66,'EPA Export Aggregation'!$D:$D,$A$1)*IF($A66="CH4",About!$D$58,IF($A66="N2O",About!$D$59,1))</f>
        <v>0</v>
      </c>
      <c r="F66" s="121">
        <f>SUMIFS('EPA Export Aggregation'!I:I,'EPA Export Aggregation'!$A:$A,$B66,'EPA Export Aggregation'!$D:$D,$A$1)*IF($A66="CH4",About!$D$58,IF($A66="N2O",About!$D$59,1))</f>
        <v>0</v>
      </c>
      <c r="G66" s="121">
        <f>SUMIFS('EPA Export Aggregation'!J:J,'EPA Export Aggregation'!$A:$A,$B66,'EPA Export Aggregation'!$D:$D,$A$1)*IF($A66="CH4",About!$D$58,IF($A66="N2O",About!$D$59,1))</f>
        <v>0</v>
      </c>
      <c r="H66" s="121">
        <f>SUMIFS('EPA Export Aggregation'!K:K,'EPA Export Aggregation'!$A:$A,$B66,'EPA Export Aggregation'!$D:$D,$A$1)*IF($A66="CH4",About!$D$58,IF($A66="N2O",About!$D$59,1))</f>
        <v>0</v>
      </c>
      <c r="I66" s="121">
        <f>SUMIFS('EPA Export Aggregation'!L:L,'EPA Export Aggregation'!$A:$A,$B66,'EPA Export Aggregation'!$D:$D,$A$1)*IF($A66="CH4",About!$D$58,IF($A66="N2O",About!$D$59,1))</f>
        <v>0</v>
      </c>
      <c r="J66" s="121">
        <f>SUMIFS('EPA Export Aggregation'!M:M,'EPA Export Aggregation'!$A:$A,$B66,'EPA Export Aggregation'!$D:$D,$A$1)*IF($A66="CH4",About!$D$58,IF($A66="N2O",About!$D$59,1))</f>
        <v>0</v>
      </c>
      <c r="K66" s="121">
        <f>SUMIFS('EPA Export Aggregation'!N:N,'EPA Export Aggregation'!$A:$A,$B66,'EPA Export Aggregation'!$D:$D,$A$1)*IF($A66="CH4",About!$D$58,IF($A66="N2O",About!$D$59,1))</f>
        <v>0</v>
      </c>
      <c r="L66" s="121">
        <f>SUMIFS('EPA Export Aggregation'!O:O,'EPA Export Aggregation'!$A:$A,$B66,'EPA Export Aggregation'!$D:$D,$A$1)*IF($A66="CH4",About!$D$58,IF($A66="N2O",About!$D$59,1))</f>
        <v>0</v>
      </c>
      <c r="M66" s="121">
        <f>SUMIFS('EPA Export Aggregation'!P:P,'EPA Export Aggregation'!$A:$A,$B66,'EPA Export Aggregation'!$D:$D,$A$1)*IF($A66="CH4",About!$D$58,IF($A66="N2O",About!$D$59,1))</f>
        <v>0</v>
      </c>
      <c r="N66" s="121">
        <f>SUMIFS('EPA Export Aggregation'!Q:Q,'EPA Export Aggregation'!$A:$A,$B66,'EPA Export Aggregation'!$D:$D,$A$1)*IF($A66="CH4",About!$D$58,IF($A66="N2O",About!$D$59,1))</f>
        <v>0</v>
      </c>
      <c r="O66" s="121">
        <f>SUMIFS('EPA Export Aggregation'!R:R,'EPA Export Aggregation'!$A:$A,$B66,'EPA Export Aggregation'!$D:$D,$A$1)*IF($A66="CH4",About!$D$58,IF($A66="N2O",About!$D$59,1))</f>
        <v>0</v>
      </c>
      <c r="P66" s="121">
        <f>SUMIFS('EPA Export Aggregation'!S:S,'EPA Export Aggregation'!$A:$A,$B66,'EPA Export Aggregation'!$D:$D,$A$1)*IF($A66="CH4",About!$D$58,IF($A66="N2O",About!$D$59,1))</f>
        <v>0</v>
      </c>
      <c r="Q66" s="121">
        <f>SUMIFS('EPA Export Aggregation'!T:T,'EPA Export Aggregation'!$A:$A,$B66,'EPA Export Aggregation'!$D:$D,$A$1)*IF($A66="CH4",About!$D$58,IF($A66="N2O",About!$D$59,1))</f>
        <v>0</v>
      </c>
      <c r="R66" s="121">
        <f>SUMIFS('EPA Export Aggregation'!U:U,'EPA Export Aggregation'!$A:$A,$B66,'EPA Export Aggregation'!$D:$D,$A$1)*IF($A66="CH4",About!$D$58,IF($A66="N2O",About!$D$59,1))</f>
        <v>0</v>
      </c>
      <c r="S66" s="121">
        <f>SUMIFS('EPA Export Aggregation'!V:V,'EPA Export Aggregation'!$A:$A,$B66,'EPA Export Aggregation'!$D:$D,$A$1)*IF($A66="CH4",About!$D$58,IF($A66="N2O",About!$D$59,1))</f>
        <v>0</v>
      </c>
      <c r="T66" s="121">
        <f>SUMIFS('EPA Export Aggregation'!W:W,'EPA Export Aggregation'!$A:$A,$B66,'EPA Export Aggregation'!$D:$D,$A$1)*IF($A66="CH4",About!$D$58,IF($A66="N2O",About!$D$59,1))</f>
        <v>0</v>
      </c>
      <c r="U66" s="121">
        <f>SUMIFS('EPA Export Aggregation'!X:X,'EPA Export Aggregation'!$A:$A,$B66,'EPA Export Aggregation'!$D:$D,$A$1)*IF($A66="CH4",About!$D$58,IF($A66="N2O",About!$D$59,1))</f>
        <v>0</v>
      </c>
      <c r="V66" s="121">
        <f>SUMIFS('EPA Export Aggregation'!Y:Y,'EPA Export Aggregation'!$A:$A,$B66,'EPA Export Aggregation'!$D:$D,$A$1)*IF($A66="CH4",About!$D$58,IF($A66="N2O",About!$D$59,1))</f>
        <v>0</v>
      </c>
      <c r="W66" s="121">
        <f>SUMIFS('EPA Export Aggregation'!Z:Z,'EPA Export Aggregation'!$A:$A,$B66,'EPA Export Aggregation'!$D:$D,$A$1)*IF($A66="CH4",About!$D$58,IF($A66="N2O",About!$D$59,1))</f>
        <v>0</v>
      </c>
      <c r="X66" s="121">
        <f>SUMIFS('EPA Export Aggregation'!AA:AA,'EPA Export Aggregation'!$A:$A,$B66,'EPA Export Aggregation'!$D:$D,$A$1)*IF($A66="CH4",About!$D$58,IF($A66="N2O",About!$D$59,1))</f>
        <v>0</v>
      </c>
      <c r="Y66" s="121">
        <f>SUMIFS('EPA Export Aggregation'!AB:AB,'EPA Export Aggregation'!$A:$A,$B66,'EPA Export Aggregation'!$D:$D,$A$1)*IF($A66="CH4",About!$D$58,IF($A66="N2O",About!$D$59,1))</f>
        <v>0</v>
      </c>
      <c r="Z66" s="121">
        <f>SUMIFS('EPA Export Aggregation'!AC:AC,'EPA Export Aggregation'!$A:$A,$B66,'EPA Export Aggregation'!$D:$D,$A$1)*IF($A66="CH4",About!$D$58,IF($A66="N2O",About!$D$59,1))</f>
        <v>0</v>
      </c>
      <c r="AA66" s="121">
        <f>SUMIFS('EPA Export Aggregation'!AD:AD,'EPA Export Aggregation'!$A:$A,$B66,'EPA Export Aggregation'!$D:$D,$A$1)*IF($A66="CH4",About!$D$58,IF($A66="N2O",About!$D$59,1))</f>
        <v>0</v>
      </c>
      <c r="AB66" s="121">
        <f>SUMIFS('EPA Export Aggregation'!AE:AE,'EPA Export Aggregation'!$A:$A,$B66,'EPA Export Aggregation'!$D:$D,$A$1)*IF($A66="CH4",About!$D$58,IF($A66="N2O",About!$D$59,1))</f>
        <v>0</v>
      </c>
      <c r="AC66" s="121">
        <f>SUMIFS('EPA Export Aggregation'!AF:AF,'EPA Export Aggregation'!$A:$A,$B66,'EPA Export Aggregation'!$D:$D,$A$1)*IF($A66="CH4",About!$D$58,IF($A66="N2O",About!$D$59,1))</f>
        <v>0</v>
      </c>
      <c r="AD66" s="121">
        <f>SUMIFS('EPA Export Aggregation'!AG:AG,'EPA Export Aggregation'!$A:$A,$B66,'EPA Export Aggregation'!$D:$D,$A$1)*IF($A66="CH4",About!$D$58,IF($A66="N2O",About!$D$59,1))</f>
        <v>0</v>
      </c>
      <c r="AE66" s="121">
        <f>SUMIFS('EPA Export Aggregation'!AH:AH,'EPA Export Aggregation'!$A:$A,$B66,'EPA Export Aggregation'!$D:$D,$A$1)*IF($A66="CH4",About!$D$58,IF($A66="N2O",About!$D$59,1))</f>
        <v>0</v>
      </c>
      <c r="AF66" s="121">
        <f>SUMIFS('EPA Export Aggregation'!AI:AI,'EPA Export Aggregation'!$A:$A,$B66,'EPA Export Aggregation'!$D:$D,$A$1)*IF($A66="CH4",About!$D$58,IF($A66="N2O",About!$D$59,1))</f>
        <v>0</v>
      </c>
      <c r="AG66" s="121">
        <f>SUMIFS('EPA Export Aggregation'!AJ:AJ,'EPA Export Aggregation'!$A:$A,$B66,'EPA Export Aggregation'!$D:$D,$A$1)*IF($A66="CH4",About!$D$58,IF($A66="N2O",About!$D$59,1))</f>
        <v>0</v>
      </c>
      <c r="AH66" s="121">
        <f>SUMIFS('EPA Export Aggregation'!AK:AK,'EPA Export Aggregation'!$A:$A,$B66,'EPA Export Aggregation'!$D:$D,$A$1)*IF($A66="CH4",About!$D$58,IF($A66="N2O",About!$D$59,1))</f>
        <v>0</v>
      </c>
    </row>
    <row r="67" spans="1:34" x14ac:dyDescent="0.25">
      <c r="A67" s="119" t="s">
        <v>488</v>
      </c>
      <c r="B67" s="120" t="s">
        <v>2017</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25">
      <c r="A68" s="119" t="s">
        <v>488</v>
      </c>
      <c r="B68" s="120" t="s">
        <v>2018</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25">
      <c r="A69" s="119" t="s">
        <v>488</v>
      </c>
      <c r="B69" s="120" t="s">
        <v>2019</v>
      </c>
      <c r="C69" s="121">
        <f>SUMIFS('EPA Export Aggregation'!F:F,'EPA Export Aggregation'!$A:$A,$B69,'EPA Export Aggregation'!$D:$D,$A$1)*IF($A69="CH4",About!$D$58,IF($A69="N2O",About!$D$59,1))</f>
        <v>0</v>
      </c>
      <c r="D69" s="121">
        <f>SUMIFS('EPA Export Aggregation'!G:G,'EPA Export Aggregation'!$A:$A,$B69,'EPA Export Aggregation'!$D:$D,$A$1)*IF($A69="CH4",About!$D$58,IF($A69="N2O",About!$D$59,1))</f>
        <v>0</v>
      </c>
      <c r="E69" s="121">
        <f>SUMIFS('EPA Export Aggregation'!H:H,'EPA Export Aggregation'!$A:$A,$B69,'EPA Export Aggregation'!$D:$D,$A$1)*IF($A69="CH4",About!$D$58,IF($A69="N2O",About!$D$59,1))</f>
        <v>0</v>
      </c>
      <c r="F69" s="121">
        <f>SUMIFS('EPA Export Aggregation'!I:I,'EPA Export Aggregation'!$A:$A,$B69,'EPA Export Aggregation'!$D:$D,$A$1)*IF($A69="CH4",About!$D$58,IF($A69="N2O",About!$D$59,1))</f>
        <v>0</v>
      </c>
      <c r="G69" s="121">
        <f>SUMIFS('EPA Export Aggregation'!J:J,'EPA Export Aggregation'!$A:$A,$B69,'EPA Export Aggregation'!$D:$D,$A$1)*IF($A69="CH4",About!$D$58,IF($A69="N2O",About!$D$59,1))</f>
        <v>0</v>
      </c>
      <c r="H69" s="121">
        <f>SUMIFS('EPA Export Aggregation'!K:K,'EPA Export Aggregation'!$A:$A,$B69,'EPA Export Aggregation'!$D:$D,$A$1)*IF($A69="CH4",About!$D$58,IF($A69="N2O",About!$D$59,1))</f>
        <v>0</v>
      </c>
      <c r="I69" s="121">
        <f>SUMIFS('EPA Export Aggregation'!L:L,'EPA Export Aggregation'!$A:$A,$B69,'EPA Export Aggregation'!$D:$D,$A$1)*IF($A69="CH4",About!$D$58,IF($A69="N2O",About!$D$59,1))</f>
        <v>0</v>
      </c>
      <c r="J69" s="121">
        <f>SUMIFS('EPA Export Aggregation'!M:M,'EPA Export Aggregation'!$A:$A,$B69,'EPA Export Aggregation'!$D:$D,$A$1)*IF($A69="CH4",About!$D$58,IF($A69="N2O",About!$D$59,1))</f>
        <v>0</v>
      </c>
      <c r="K69" s="121">
        <f>SUMIFS('EPA Export Aggregation'!N:N,'EPA Export Aggregation'!$A:$A,$B69,'EPA Export Aggregation'!$D:$D,$A$1)*IF($A69="CH4",About!$D$58,IF($A69="N2O",About!$D$59,1))</f>
        <v>0</v>
      </c>
      <c r="L69" s="121">
        <f>SUMIFS('EPA Export Aggregation'!O:O,'EPA Export Aggregation'!$A:$A,$B69,'EPA Export Aggregation'!$D:$D,$A$1)*IF($A69="CH4",About!$D$58,IF($A69="N2O",About!$D$59,1))</f>
        <v>0</v>
      </c>
      <c r="M69" s="121">
        <f>SUMIFS('EPA Export Aggregation'!P:P,'EPA Export Aggregation'!$A:$A,$B69,'EPA Export Aggregation'!$D:$D,$A$1)*IF($A69="CH4",About!$D$58,IF($A69="N2O",About!$D$59,1))</f>
        <v>0</v>
      </c>
      <c r="N69" s="121">
        <f>SUMIFS('EPA Export Aggregation'!Q:Q,'EPA Export Aggregation'!$A:$A,$B69,'EPA Export Aggregation'!$D:$D,$A$1)*IF($A69="CH4",About!$D$58,IF($A69="N2O",About!$D$59,1))</f>
        <v>0</v>
      </c>
      <c r="O69" s="121">
        <f>SUMIFS('EPA Export Aggregation'!R:R,'EPA Export Aggregation'!$A:$A,$B69,'EPA Export Aggregation'!$D:$D,$A$1)*IF($A69="CH4",About!$D$58,IF($A69="N2O",About!$D$59,1))</f>
        <v>0</v>
      </c>
      <c r="P69" s="121">
        <f>SUMIFS('EPA Export Aggregation'!S:S,'EPA Export Aggregation'!$A:$A,$B69,'EPA Export Aggregation'!$D:$D,$A$1)*IF($A69="CH4",About!$D$58,IF($A69="N2O",About!$D$59,1))</f>
        <v>0</v>
      </c>
      <c r="Q69" s="121">
        <f>SUMIFS('EPA Export Aggregation'!T:T,'EPA Export Aggregation'!$A:$A,$B69,'EPA Export Aggregation'!$D:$D,$A$1)*IF($A69="CH4",About!$D$58,IF($A69="N2O",About!$D$59,1))</f>
        <v>0</v>
      </c>
      <c r="R69" s="121">
        <f>SUMIFS('EPA Export Aggregation'!U:U,'EPA Export Aggregation'!$A:$A,$B69,'EPA Export Aggregation'!$D:$D,$A$1)*IF($A69="CH4",About!$D$58,IF($A69="N2O",About!$D$59,1))</f>
        <v>0</v>
      </c>
      <c r="S69" s="121">
        <f>SUMIFS('EPA Export Aggregation'!V:V,'EPA Export Aggregation'!$A:$A,$B69,'EPA Export Aggregation'!$D:$D,$A$1)*IF($A69="CH4",About!$D$58,IF($A69="N2O",About!$D$59,1))</f>
        <v>0</v>
      </c>
      <c r="T69" s="121">
        <f>SUMIFS('EPA Export Aggregation'!W:W,'EPA Export Aggregation'!$A:$A,$B69,'EPA Export Aggregation'!$D:$D,$A$1)*IF($A69="CH4",About!$D$58,IF($A69="N2O",About!$D$59,1))</f>
        <v>0</v>
      </c>
      <c r="U69" s="121">
        <f>SUMIFS('EPA Export Aggregation'!X:X,'EPA Export Aggregation'!$A:$A,$B69,'EPA Export Aggregation'!$D:$D,$A$1)*IF($A69="CH4",About!$D$58,IF($A69="N2O",About!$D$59,1))</f>
        <v>0</v>
      </c>
      <c r="V69" s="121">
        <f>SUMIFS('EPA Export Aggregation'!Y:Y,'EPA Export Aggregation'!$A:$A,$B69,'EPA Export Aggregation'!$D:$D,$A$1)*IF($A69="CH4",About!$D$58,IF($A69="N2O",About!$D$59,1))</f>
        <v>0</v>
      </c>
      <c r="W69" s="121">
        <f>SUMIFS('EPA Export Aggregation'!Z:Z,'EPA Export Aggregation'!$A:$A,$B69,'EPA Export Aggregation'!$D:$D,$A$1)*IF($A69="CH4",About!$D$58,IF($A69="N2O",About!$D$59,1))</f>
        <v>0</v>
      </c>
      <c r="X69" s="121">
        <f>SUMIFS('EPA Export Aggregation'!AA:AA,'EPA Export Aggregation'!$A:$A,$B69,'EPA Export Aggregation'!$D:$D,$A$1)*IF($A69="CH4",About!$D$58,IF($A69="N2O",About!$D$59,1))</f>
        <v>0</v>
      </c>
      <c r="Y69" s="121">
        <f>SUMIFS('EPA Export Aggregation'!AB:AB,'EPA Export Aggregation'!$A:$A,$B69,'EPA Export Aggregation'!$D:$D,$A$1)*IF($A69="CH4",About!$D$58,IF($A69="N2O",About!$D$59,1))</f>
        <v>0</v>
      </c>
      <c r="Z69" s="121">
        <f>SUMIFS('EPA Export Aggregation'!AC:AC,'EPA Export Aggregation'!$A:$A,$B69,'EPA Export Aggregation'!$D:$D,$A$1)*IF($A69="CH4",About!$D$58,IF($A69="N2O",About!$D$59,1))</f>
        <v>0</v>
      </c>
      <c r="AA69" s="121">
        <f>SUMIFS('EPA Export Aggregation'!AD:AD,'EPA Export Aggregation'!$A:$A,$B69,'EPA Export Aggregation'!$D:$D,$A$1)*IF($A69="CH4",About!$D$58,IF($A69="N2O",About!$D$59,1))</f>
        <v>0</v>
      </c>
      <c r="AB69" s="121">
        <f>SUMIFS('EPA Export Aggregation'!AE:AE,'EPA Export Aggregation'!$A:$A,$B69,'EPA Export Aggregation'!$D:$D,$A$1)*IF($A69="CH4",About!$D$58,IF($A69="N2O",About!$D$59,1))</f>
        <v>0</v>
      </c>
      <c r="AC69" s="121">
        <f>SUMIFS('EPA Export Aggregation'!AF:AF,'EPA Export Aggregation'!$A:$A,$B69,'EPA Export Aggregation'!$D:$D,$A$1)*IF($A69="CH4",About!$D$58,IF($A69="N2O",About!$D$59,1))</f>
        <v>0</v>
      </c>
      <c r="AD69" s="121">
        <f>SUMIFS('EPA Export Aggregation'!AG:AG,'EPA Export Aggregation'!$A:$A,$B69,'EPA Export Aggregation'!$D:$D,$A$1)*IF($A69="CH4",About!$D$58,IF($A69="N2O",About!$D$59,1))</f>
        <v>0</v>
      </c>
      <c r="AE69" s="121">
        <f>SUMIFS('EPA Export Aggregation'!AH:AH,'EPA Export Aggregation'!$A:$A,$B69,'EPA Export Aggregation'!$D:$D,$A$1)*IF($A69="CH4",About!$D$58,IF($A69="N2O",About!$D$59,1))</f>
        <v>0</v>
      </c>
      <c r="AF69" s="121">
        <f>SUMIFS('EPA Export Aggregation'!AI:AI,'EPA Export Aggregation'!$A:$A,$B69,'EPA Export Aggregation'!$D:$D,$A$1)*IF($A69="CH4",About!$D$58,IF($A69="N2O",About!$D$59,1))</f>
        <v>0</v>
      </c>
      <c r="AG69" s="121">
        <f>SUMIFS('EPA Export Aggregation'!AJ:AJ,'EPA Export Aggregation'!$A:$A,$B69,'EPA Export Aggregation'!$D:$D,$A$1)*IF($A69="CH4",About!$D$58,IF($A69="N2O",About!$D$59,1))</f>
        <v>0</v>
      </c>
      <c r="AH69" s="121">
        <f>SUMIFS('EPA Export Aggregation'!AK:AK,'EPA Export Aggregation'!$A:$A,$B69,'EPA Export Aggregation'!$D:$D,$A$1)*IF($A69="CH4",About!$D$58,IF($A69="N2O",About!$D$59,1))</f>
        <v>0</v>
      </c>
    </row>
    <row r="70" spans="1:34" x14ac:dyDescent="0.25">
      <c r="A70" s="119" t="s">
        <v>488</v>
      </c>
      <c r="B70" s="120" t="s">
        <v>2020</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25">
      <c r="A71" s="119" t="s">
        <v>488</v>
      </c>
      <c r="B71" s="120" t="s">
        <v>2021</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25">
      <c r="A72" s="119"/>
      <c r="B72" s="120" t="s">
        <v>2022</v>
      </c>
      <c r="C72" s="121">
        <f>SUMIFS('EPA Export Aggregation'!F:F,'EPA Export Aggregation'!$A:$A,$B72,'EPA Export Aggregation'!$D:$D,$A$1)*IF($A72="CH4",About!$D$58,IF($A72="N2O",About!$D$59,1))</f>
        <v>0</v>
      </c>
      <c r="D72" s="121">
        <f>SUMIFS('EPA Export Aggregation'!G:G,'EPA Export Aggregation'!$A:$A,$B72,'EPA Export Aggregation'!$D:$D,$A$1)*IF($A72="CH4",About!$D$58,IF($A72="N2O",About!$D$59,1))</f>
        <v>0</v>
      </c>
      <c r="E72" s="121">
        <f>SUMIFS('EPA Export Aggregation'!H:H,'EPA Export Aggregation'!$A:$A,$B72,'EPA Export Aggregation'!$D:$D,$A$1)*IF($A72="CH4",About!$D$58,IF($A72="N2O",About!$D$59,1))</f>
        <v>0</v>
      </c>
      <c r="F72" s="121">
        <f>SUMIFS('EPA Export Aggregation'!I:I,'EPA Export Aggregation'!$A:$A,$B72,'EPA Export Aggregation'!$D:$D,$A$1)*IF($A72="CH4",About!$D$58,IF($A72="N2O",About!$D$59,1))</f>
        <v>0</v>
      </c>
      <c r="G72" s="121">
        <f>SUMIFS('EPA Export Aggregation'!J:J,'EPA Export Aggregation'!$A:$A,$B72,'EPA Export Aggregation'!$D:$D,$A$1)*IF($A72="CH4",About!$D$58,IF($A72="N2O",About!$D$59,1))</f>
        <v>0</v>
      </c>
      <c r="H72" s="121">
        <f>SUMIFS('EPA Export Aggregation'!K:K,'EPA Export Aggregation'!$A:$A,$B72,'EPA Export Aggregation'!$D:$D,$A$1)*IF($A72="CH4",About!$D$58,IF($A72="N2O",About!$D$59,1))</f>
        <v>0</v>
      </c>
      <c r="I72" s="121">
        <f>SUMIFS('EPA Export Aggregation'!L:L,'EPA Export Aggregation'!$A:$A,$B72,'EPA Export Aggregation'!$D:$D,$A$1)*IF($A72="CH4",About!$D$58,IF($A72="N2O",About!$D$59,1))</f>
        <v>0</v>
      </c>
      <c r="J72" s="121">
        <f>SUMIFS('EPA Export Aggregation'!M:M,'EPA Export Aggregation'!$A:$A,$B72,'EPA Export Aggregation'!$D:$D,$A$1)*IF($A72="CH4",About!$D$58,IF($A72="N2O",About!$D$59,1))</f>
        <v>0</v>
      </c>
      <c r="K72" s="121">
        <f>SUMIFS('EPA Export Aggregation'!N:N,'EPA Export Aggregation'!$A:$A,$B72,'EPA Export Aggregation'!$D:$D,$A$1)*IF($A72="CH4",About!$D$58,IF($A72="N2O",About!$D$59,1))</f>
        <v>0</v>
      </c>
      <c r="L72" s="121">
        <f>SUMIFS('EPA Export Aggregation'!O:O,'EPA Export Aggregation'!$A:$A,$B72,'EPA Export Aggregation'!$D:$D,$A$1)*IF($A72="CH4",About!$D$58,IF($A72="N2O",About!$D$59,1))</f>
        <v>0</v>
      </c>
      <c r="M72" s="121">
        <f>SUMIFS('EPA Export Aggregation'!P:P,'EPA Export Aggregation'!$A:$A,$B72,'EPA Export Aggregation'!$D:$D,$A$1)*IF($A72="CH4",About!$D$58,IF($A72="N2O",About!$D$59,1))</f>
        <v>0</v>
      </c>
      <c r="N72" s="121">
        <f>SUMIFS('EPA Export Aggregation'!Q:Q,'EPA Export Aggregation'!$A:$A,$B72,'EPA Export Aggregation'!$D:$D,$A$1)*IF($A72="CH4",About!$D$58,IF($A72="N2O",About!$D$59,1))</f>
        <v>0</v>
      </c>
      <c r="O72" s="121">
        <f>SUMIFS('EPA Export Aggregation'!R:R,'EPA Export Aggregation'!$A:$A,$B72,'EPA Export Aggregation'!$D:$D,$A$1)*IF($A72="CH4",About!$D$58,IF($A72="N2O",About!$D$59,1))</f>
        <v>0</v>
      </c>
      <c r="P72" s="121">
        <f>SUMIFS('EPA Export Aggregation'!S:S,'EPA Export Aggregation'!$A:$A,$B72,'EPA Export Aggregation'!$D:$D,$A$1)*IF($A72="CH4",About!$D$58,IF($A72="N2O",About!$D$59,1))</f>
        <v>0</v>
      </c>
      <c r="Q72" s="121">
        <f>SUMIFS('EPA Export Aggregation'!T:T,'EPA Export Aggregation'!$A:$A,$B72,'EPA Export Aggregation'!$D:$D,$A$1)*IF($A72="CH4",About!$D$58,IF($A72="N2O",About!$D$59,1))</f>
        <v>0</v>
      </c>
      <c r="R72" s="121">
        <f>SUMIFS('EPA Export Aggregation'!U:U,'EPA Export Aggregation'!$A:$A,$B72,'EPA Export Aggregation'!$D:$D,$A$1)*IF($A72="CH4",About!$D$58,IF($A72="N2O",About!$D$59,1))</f>
        <v>0</v>
      </c>
      <c r="S72" s="121">
        <f>SUMIFS('EPA Export Aggregation'!V:V,'EPA Export Aggregation'!$A:$A,$B72,'EPA Export Aggregation'!$D:$D,$A$1)*IF($A72="CH4",About!$D$58,IF($A72="N2O",About!$D$59,1))</f>
        <v>0</v>
      </c>
      <c r="T72" s="121">
        <f>SUMIFS('EPA Export Aggregation'!W:W,'EPA Export Aggregation'!$A:$A,$B72,'EPA Export Aggregation'!$D:$D,$A$1)*IF($A72="CH4",About!$D$58,IF($A72="N2O",About!$D$59,1))</f>
        <v>0</v>
      </c>
      <c r="U72" s="121">
        <f>SUMIFS('EPA Export Aggregation'!X:X,'EPA Export Aggregation'!$A:$A,$B72,'EPA Export Aggregation'!$D:$D,$A$1)*IF($A72="CH4",About!$D$58,IF($A72="N2O",About!$D$59,1))</f>
        <v>0</v>
      </c>
      <c r="V72" s="121">
        <f>SUMIFS('EPA Export Aggregation'!Y:Y,'EPA Export Aggregation'!$A:$A,$B72,'EPA Export Aggregation'!$D:$D,$A$1)*IF($A72="CH4",About!$D$58,IF($A72="N2O",About!$D$59,1))</f>
        <v>0</v>
      </c>
      <c r="W72" s="121">
        <f>SUMIFS('EPA Export Aggregation'!Z:Z,'EPA Export Aggregation'!$A:$A,$B72,'EPA Export Aggregation'!$D:$D,$A$1)*IF($A72="CH4",About!$D$58,IF($A72="N2O",About!$D$59,1))</f>
        <v>0</v>
      </c>
      <c r="X72" s="121">
        <f>SUMIFS('EPA Export Aggregation'!AA:AA,'EPA Export Aggregation'!$A:$A,$B72,'EPA Export Aggregation'!$D:$D,$A$1)*IF($A72="CH4",About!$D$58,IF($A72="N2O",About!$D$59,1))</f>
        <v>0</v>
      </c>
      <c r="Y72" s="121">
        <f>SUMIFS('EPA Export Aggregation'!AB:AB,'EPA Export Aggregation'!$A:$A,$B72,'EPA Export Aggregation'!$D:$D,$A$1)*IF($A72="CH4",About!$D$58,IF($A72="N2O",About!$D$59,1))</f>
        <v>0</v>
      </c>
      <c r="Z72" s="121">
        <f>SUMIFS('EPA Export Aggregation'!AC:AC,'EPA Export Aggregation'!$A:$A,$B72,'EPA Export Aggregation'!$D:$D,$A$1)*IF($A72="CH4",About!$D$58,IF($A72="N2O",About!$D$59,1))</f>
        <v>0</v>
      </c>
      <c r="AA72" s="121">
        <f>SUMIFS('EPA Export Aggregation'!AD:AD,'EPA Export Aggregation'!$A:$A,$B72,'EPA Export Aggregation'!$D:$D,$A$1)*IF($A72="CH4",About!$D$58,IF($A72="N2O",About!$D$59,1))</f>
        <v>0</v>
      </c>
      <c r="AB72" s="121">
        <f>SUMIFS('EPA Export Aggregation'!AE:AE,'EPA Export Aggregation'!$A:$A,$B72,'EPA Export Aggregation'!$D:$D,$A$1)*IF($A72="CH4",About!$D$58,IF($A72="N2O",About!$D$59,1))</f>
        <v>0</v>
      </c>
      <c r="AC72" s="121">
        <f>SUMIFS('EPA Export Aggregation'!AF:AF,'EPA Export Aggregation'!$A:$A,$B72,'EPA Export Aggregation'!$D:$D,$A$1)*IF($A72="CH4",About!$D$58,IF($A72="N2O",About!$D$59,1))</f>
        <v>0</v>
      </c>
      <c r="AD72" s="121">
        <f>SUMIFS('EPA Export Aggregation'!AG:AG,'EPA Export Aggregation'!$A:$A,$B72,'EPA Export Aggregation'!$D:$D,$A$1)*IF($A72="CH4",About!$D$58,IF($A72="N2O",About!$D$59,1))</f>
        <v>0</v>
      </c>
      <c r="AE72" s="121">
        <f>SUMIFS('EPA Export Aggregation'!AH:AH,'EPA Export Aggregation'!$A:$A,$B72,'EPA Export Aggregation'!$D:$D,$A$1)*IF($A72="CH4",About!$D$58,IF($A72="N2O",About!$D$59,1))</f>
        <v>0</v>
      </c>
      <c r="AF72" s="121">
        <f>SUMIFS('EPA Export Aggregation'!AI:AI,'EPA Export Aggregation'!$A:$A,$B72,'EPA Export Aggregation'!$D:$D,$A$1)*IF($A72="CH4",About!$D$58,IF($A72="N2O",About!$D$59,1))</f>
        <v>0</v>
      </c>
      <c r="AG72" s="121">
        <f>SUMIFS('EPA Export Aggregation'!AJ:AJ,'EPA Export Aggregation'!$A:$A,$B72,'EPA Export Aggregation'!$D:$D,$A$1)*IF($A72="CH4",About!$D$58,IF($A72="N2O",About!$D$59,1))</f>
        <v>0</v>
      </c>
      <c r="AH72" s="121">
        <f>SUMIFS('EPA Export Aggregation'!AK:AK,'EPA Export Aggregation'!$A:$A,$B72,'EPA Export Aggregation'!$D:$D,$A$1)*IF($A72="CH4",About!$D$58,IF($A72="N2O",About!$D$59,1))</f>
        <v>0</v>
      </c>
    </row>
    <row r="73" spans="1:34" x14ac:dyDescent="0.25">
      <c r="A73" s="119"/>
      <c r="B73" s="120" t="s">
        <v>2023</v>
      </c>
      <c r="C73" s="121">
        <f>SUMIFS('EPA Export Aggregation'!F:F,'EPA Export Aggregation'!$A:$A,$B73,'EPA Export Aggregation'!$D:$D,$A$1)*IF($A73="CH4",About!$D$58,IF($A73="N2O",About!$D$59,1))</f>
        <v>0</v>
      </c>
      <c r="D73" s="121">
        <f>SUMIFS('EPA Export Aggregation'!G:G,'EPA Export Aggregation'!$A:$A,$B73,'EPA Export Aggregation'!$D:$D,$A$1)*IF($A73="CH4",About!$D$58,IF($A73="N2O",About!$D$59,1))</f>
        <v>0</v>
      </c>
      <c r="E73" s="121">
        <f>SUMIFS('EPA Export Aggregation'!H:H,'EPA Export Aggregation'!$A:$A,$B73,'EPA Export Aggregation'!$D:$D,$A$1)*IF($A73="CH4",About!$D$58,IF($A73="N2O",About!$D$59,1))</f>
        <v>0</v>
      </c>
      <c r="F73" s="121">
        <f>SUMIFS('EPA Export Aggregation'!I:I,'EPA Export Aggregation'!$A:$A,$B73,'EPA Export Aggregation'!$D:$D,$A$1)*IF($A73="CH4",About!$D$58,IF($A73="N2O",About!$D$59,1))</f>
        <v>0</v>
      </c>
      <c r="G73" s="121">
        <f>SUMIFS('EPA Export Aggregation'!J:J,'EPA Export Aggregation'!$A:$A,$B73,'EPA Export Aggregation'!$D:$D,$A$1)*IF($A73="CH4",About!$D$58,IF($A73="N2O",About!$D$59,1))</f>
        <v>0</v>
      </c>
      <c r="H73" s="121">
        <f>SUMIFS('EPA Export Aggregation'!K:K,'EPA Export Aggregation'!$A:$A,$B73,'EPA Export Aggregation'!$D:$D,$A$1)*IF($A73="CH4",About!$D$58,IF($A73="N2O",About!$D$59,1))</f>
        <v>0</v>
      </c>
      <c r="I73" s="121">
        <f>SUMIFS('EPA Export Aggregation'!L:L,'EPA Export Aggregation'!$A:$A,$B73,'EPA Export Aggregation'!$D:$D,$A$1)*IF($A73="CH4",About!$D$58,IF($A73="N2O",About!$D$59,1))</f>
        <v>0</v>
      </c>
      <c r="J73" s="121">
        <f>SUMIFS('EPA Export Aggregation'!M:M,'EPA Export Aggregation'!$A:$A,$B73,'EPA Export Aggregation'!$D:$D,$A$1)*IF($A73="CH4",About!$D$58,IF($A73="N2O",About!$D$59,1))</f>
        <v>0</v>
      </c>
      <c r="K73" s="121">
        <f>SUMIFS('EPA Export Aggregation'!N:N,'EPA Export Aggregation'!$A:$A,$B73,'EPA Export Aggregation'!$D:$D,$A$1)*IF($A73="CH4",About!$D$58,IF($A73="N2O",About!$D$59,1))</f>
        <v>0</v>
      </c>
      <c r="L73" s="121">
        <f>SUMIFS('EPA Export Aggregation'!O:O,'EPA Export Aggregation'!$A:$A,$B73,'EPA Export Aggregation'!$D:$D,$A$1)*IF($A73="CH4",About!$D$58,IF($A73="N2O",About!$D$59,1))</f>
        <v>0</v>
      </c>
      <c r="M73" s="121">
        <f>SUMIFS('EPA Export Aggregation'!P:P,'EPA Export Aggregation'!$A:$A,$B73,'EPA Export Aggregation'!$D:$D,$A$1)*IF($A73="CH4",About!$D$58,IF($A73="N2O",About!$D$59,1))</f>
        <v>0</v>
      </c>
      <c r="N73" s="121">
        <f>SUMIFS('EPA Export Aggregation'!Q:Q,'EPA Export Aggregation'!$A:$A,$B73,'EPA Export Aggregation'!$D:$D,$A$1)*IF($A73="CH4",About!$D$58,IF($A73="N2O",About!$D$59,1))</f>
        <v>0</v>
      </c>
      <c r="O73" s="121">
        <f>SUMIFS('EPA Export Aggregation'!R:R,'EPA Export Aggregation'!$A:$A,$B73,'EPA Export Aggregation'!$D:$D,$A$1)*IF($A73="CH4",About!$D$58,IF($A73="N2O",About!$D$59,1))</f>
        <v>0</v>
      </c>
      <c r="P73" s="121">
        <f>SUMIFS('EPA Export Aggregation'!S:S,'EPA Export Aggregation'!$A:$A,$B73,'EPA Export Aggregation'!$D:$D,$A$1)*IF($A73="CH4",About!$D$58,IF($A73="N2O",About!$D$59,1))</f>
        <v>0</v>
      </c>
      <c r="Q73" s="121">
        <f>SUMIFS('EPA Export Aggregation'!T:T,'EPA Export Aggregation'!$A:$A,$B73,'EPA Export Aggregation'!$D:$D,$A$1)*IF($A73="CH4",About!$D$58,IF($A73="N2O",About!$D$59,1))</f>
        <v>0</v>
      </c>
      <c r="R73" s="121">
        <f>SUMIFS('EPA Export Aggregation'!U:U,'EPA Export Aggregation'!$A:$A,$B73,'EPA Export Aggregation'!$D:$D,$A$1)*IF($A73="CH4",About!$D$58,IF($A73="N2O",About!$D$59,1))</f>
        <v>0</v>
      </c>
      <c r="S73" s="121">
        <f>SUMIFS('EPA Export Aggregation'!V:V,'EPA Export Aggregation'!$A:$A,$B73,'EPA Export Aggregation'!$D:$D,$A$1)*IF($A73="CH4",About!$D$58,IF($A73="N2O",About!$D$59,1))</f>
        <v>0</v>
      </c>
      <c r="T73" s="121">
        <f>SUMIFS('EPA Export Aggregation'!W:W,'EPA Export Aggregation'!$A:$A,$B73,'EPA Export Aggregation'!$D:$D,$A$1)*IF($A73="CH4",About!$D$58,IF($A73="N2O",About!$D$59,1))</f>
        <v>0</v>
      </c>
      <c r="U73" s="121">
        <f>SUMIFS('EPA Export Aggregation'!X:X,'EPA Export Aggregation'!$A:$A,$B73,'EPA Export Aggregation'!$D:$D,$A$1)*IF($A73="CH4",About!$D$58,IF($A73="N2O",About!$D$59,1))</f>
        <v>0</v>
      </c>
      <c r="V73" s="121">
        <f>SUMIFS('EPA Export Aggregation'!Y:Y,'EPA Export Aggregation'!$A:$A,$B73,'EPA Export Aggregation'!$D:$D,$A$1)*IF($A73="CH4",About!$D$58,IF($A73="N2O",About!$D$59,1))</f>
        <v>0</v>
      </c>
      <c r="W73" s="121">
        <f>SUMIFS('EPA Export Aggregation'!Z:Z,'EPA Export Aggregation'!$A:$A,$B73,'EPA Export Aggregation'!$D:$D,$A$1)*IF($A73="CH4",About!$D$58,IF($A73="N2O",About!$D$59,1))</f>
        <v>0</v>
      </c>
      <c r="X73" s="121">
        <f>SUMIFS('EPA Export Aggregation'!AA:AA,'EPA Export Aggregation'!$A:$A,$B73,'EPA Export Aggregation'!$D:$D,$A$1)*IF($A73="CH4",About!$D$58,IF($A73="N2O",About!$D$59,1))</f>
        <v>0</v>
      </c>
      <c r="Y73" s="121">
        <f>SUMIFS('EPA Export Aggregation'!AB:AB,'EPA Export Aggregation'!$A:$A,$B73,'EPA Export Aggregation'!$D:$D,$A$1)*IF($A73="CH4",About!$D$58,IF($A73="N2O",About!$D$59,1))</f>
        <v>0</v>
      </c>
      <c r="Z73" s="121">
        <f>SUMIFS('EPA Export Aggregation'!AC:AC,'EPA Export Aggregation'!$A:$A,$B73,'EPA Export Aggregation'!$D:$D,$A$1)*IF($A73="CH4",About!$D$58,IF($A73="N2O",About!$D$59,1))</f>
        <v>0</v>
      </c>
      <c r="AA73" s="121">
        <f>SUMIFS('EPA Export Aggregation'!AD:AD,'EPA Export Aggregation'!$A:$A,$B73,'EPA Export Aggregation'!$D:$D,$A$1)*IF($A73="CH4",About!$D$58,IF($A73="N2O",About!$D$59,1))</f>
        <v>0</v>
      </c>
      <c r="AB73" s="121">
        <f>SUMIFS('EPA Export Aggregation'!AE:AE,'EPA Export Aggregation'!$A:$A,$B73,'EPA Export Aggregation'!$D:$D,$A$1)*IF($A73="CH4",About!$D$58,IF($A73="N2O",About!$D$59,1))</f>
        <v>0</v>
      </c>
      <c r="AC73" s="121">
        <f>SUMIFS('EPA Export Aggregation'!AF:AF,'EPA Export Aggregation'!$A:$A,$B73,'EPA Export Aggregation'!$D:$D,$A$1)*IF($A73="CH4",About!$D$58,IF($A73="N2O",About!$D$59,1))</f>
        <v>0</v>
      </c>
      <c r="AD73" s="121">
        <f>SUMIFS('EPA Export Aggregation'!AG:AG,'EPA Export Aggregation'!$A:$A,$B73,'EPA Export Aggregation'!$D:$D,$A$1)*IF($A73="CH4",About!$D$58,IF($A73="N2O",About!$D$59,1))</f>
        <v>0</v>
      </c>
      <c r="AE73" s="121">
        <f>SUMIFS('EPA Export Aggregation'!AH:AH,'EPA Export Aggregation'!$A:$A,$B73,'EPA Export Aggregation'!$D:$D,$A$1)*IF($A73="CH4",About!$D$58,IF($A73="N2O",About!$D$59,1))</f>
        <v>0</v>
      </c>
      <c r="AF73" s="121">
        <f>SUMIFS('EPA Export Aggregation'!AI:AI,'EPA Export Aggregation'!$A:$A,$B73,'EPA Export Aggregation'!$D:$D,$A$1)*IF($A73="CH4",About!$D$58,IF($A73="N2O",About!$D$59,1))</f>
        <v>0</v>
      </c>
      <c r="AG73" s="121">
        <f>SUMIFS('EPA Export Aggregation'!AJ:AJ,'EPA Export Aggregation'!$A:$A,$B73,'EPA Export Aggregation'!$D:$D,$A$1)*IF($A73="CH4",About!$D$58,IF($A73="N2O",About!$D$59,1))</f>
        <v>0</v>
      </c>
      <c r="AH73" s="121">
        <f>SUMIFS('EPA Export Aggregation'!AK:AK,'EPA Export Aggregation'!$A:$A,$B73,'EPA Export Aggregation'!$D:$D,$A$1)*IF($A73="CH4",About!$D$58,IF($A73="N2O",About!$D$59,1))</f>
        <v>0</v>
      </c>
    </row>
    <row r="74" spans="1:34" x14ac:dyDescent="0.25">
      <c r="A74" s="119" t="s">
        <v>2024</v>
      </c>
      <c r="B74" s="120" t="s">
        <v>2025</v>
      </c>
      <c r="C74">
        <f>SUMIFS('EPA Export Aggregation'!F:F,'EPA Export Aggregation'!$A:$A,$B74,'EPA Export Aggregation'!$D:$D,$A$1)*IF($A74="CH4",About!$D$58,IF($A74="N2O",About!$D$59,1))</f>
        <v>7.7402586844000001E-3</v>
      </c>
      <c r="D74">
        <f>SUMIFS('EPA Export Aggregation'!G:G,'EPA Export Aggregation'!$A:$A,$B74,'EPA Export Aggregation'!$D:$D,$A$1)*IF($A74="CH4",About!$D$58,IF($A74="N2O",About!$D$59,1))</f>
        <v>1.61786234254E-2</v>
      </c>
      <c r="E74">
        <f>SUMIFS('EPA Export Aggregation'!H:H,'EPA Export Aggregation'!$A:$A,$B74,'EPA Export Aggregation'!$D:$D,$A$1)*IF($A74="CH4",About!$D$58,IF($A74="N2O",About!$D$59,1))</f>
        <v>4.3611605691599997E-2</v>
      </c>
      <c r="F74">
        <f>SUMIFS('EPA Export Aggregation'!I:I,'EPA Export Aggregation'!$A:$A,$B74,'EPA Export Aggregation'!$D:$D,$A$1)*IF($A74="CH4",About!$D$58,IF($A74="N2O",About!$D$59,1))</f>
        <v>0.14153638088040002</v>
      </c>
      <c r="G74">
        <f>SUMIFS('EPA Export Aggregation'!J:J,'EPA Export Aggregation'!$A:$A,$B74,'EPA Export Aggregation'!$D:$D,$A$1)*IF($A74="CH4",About!$D$58,IF($A74="N2O",About!$D$59,1))</f>
        <v>0.34285015497400007</v>
      </c>
      <c r="H74">
        <f>SUMIFS('EPA Export Aggregation'!K:K,'EPA Export Aggregation'!$A:$A,$B74,'EPA Export Aggregation'!$D:$D,$A$1)*IF($A74="CH4",About!$D$58,IF($A74="N2O",About!$D$59,1))</f>
        <v>0.75376259173960003</v>
      </c>
      <c r="I74">
        <f>SUMIFS('EPA Export Aggregation'!L:L,'EPA Export Aggregation'!$A:$A,$B74,'EPA Export Aggregation'!$D:$D,$A$1)*IF($A74="CH4",About!$D$58,IF($A74="N2O",About!$D$59,1))</f>
        <v>1.0593979680923999</v>
      </c>
      <c r="J74">
        <f>SUMIFS('EPA Export Aggregation'!M:M,'EPA Export Aggregation'!$A:$A,$B74,'EPA Export Aggregation'!$D:$D,$A$1)*IF($A74="CH4",About!$D$58,IF($A74="N2O",About!$D$59,1))</f>
        <v>1.3477327335404996</v>
      </c>
      <c r="K74">
        <f>SUMIFS('EPA Export Aggregation'!N:N,'EPA Export Aggregation'!$A:$A,$B74,'EPA Export Aggregation'!$D:$D,$A$1)*IF($A74="CH4",About!$D$58,IF($A74="N2O",About!$D$59,1))</f>
        <v>1.555976376407</v>
      </c>
      <c r="L74">
        <f>SUMIFS('EPA Export Aggregation'!O:O,'EPA Export Aggregation'!$A:$A,$B74,'EPA Export Aggregation'!$D:$D,$A$1)*IF($A74="CH4",About!$D$58,IF($A74="N2O",About!$D$59,1))</f>
        <v>1.7706377192183</v>
      </c>
      <c r="M74">
        <f>SUMIFS('EPA Export Aggregation'!P:P,'EPA Export Aggregation'!$A:$A,$B74,'EPA Export Aggregation'!$D:$D,$A$1)*IF($A74="CH4",About!$D$58,IF($A74="N2O",About!$D$59,1))</f>
        <v>1.9512104765755003</v>
      </c>
      <c r="N74">
        <f>SUMIFS('EPA Export Aggregation'!Q:Q,'EPA Export Aggregation'!$A:$A,$B74,'EPA Export Aggregation'!$D:$D,$A$1)*IF($A74="CH4",About!$D$58,IF($A74="N2O",About!$D$59,1))</f>
        <v>2.1259308540621</v>
      </c>
      <c r="O74">
        <f>SUMIFS('EPA Export Aggregation'!R:R,'EPA Export Aggregation'!$A:$A,$B74,'EPA Export Aggregation'!$D:$D,$A$1)*IF($A74="CH4",About!$D$58,IF($A74="N2O",About!$D$59,1))</f>
        <v>2.2573511108069004</v>
      </c>
      <c r="P74">
        <f>SUMIFS('EPA Export Aggregation'!S:S,'EPA Export Aggregation'!$A:$A,$B74,'EPA Export Aggregation'!$D:$D,$A$1)*IF($A74="CH4",About!$D$58,IF($A74="N2O",About!$D$59,1))</f>
        <v>2.3782168257353997</v>
      </c>
      <c r="Q74">
        <f>SUMIFS('EPA Export Aggregation'!T:T,'EPA Export Aggregation'!$A:$A,$B74,'EPA Export Aggregation'!$D:$D,$A$1)*IF($A74="CH4",About!$D$58,IF($A74="N2O",About!$D$59,1))</f>
        <v>2.4795967368252994</v>
      </c>
      <c r="R74">
        <f>SUMIFS('EPA Export Aggregation'!U:U,'EPA Export Aggregation'!$A:$A,$B74,'EPA Export Aggregation'!$D:$D,$A$1)*IF($A74="CH4",About!$D$58,IF($A74="N2O",About!$D$59,1))</f>
        <v>2.5979165403056004</v>
      </c>
      <c r="S74">
        <f>SUMIFS('EPA Export Aggregation'!V:V,'EPA Export Aggregation'!$A:$A,$B74,'EPA Export Aggregation'!$D:$D,$A$1)*IF($A74="CH4",About!$D$58,IF($A74="N2O",About!$D$59,1))</f>
        <v>2.7607609024217994</v>
      </c>
      <c r="T74">
        <f>SUMIFS('EPA Export Aggregation'!W:W,'EPA Export Aggregation'!$A:$A,$B74,'EPA Export Aggregation'!$D:$D,$A$1)*IF($A74="CH4",About!$D$58,IF($A74="N2O",About!$D$59,1))</f>
        <v>2.9480436174542008</v>
      </c>
      <c r="U74">
        <f>SUMIFS('EPA Export Aggregation'!X:X,'EPA Export Aggregation'!$A:$A,$B74,'EPA Export Aggregation'!$D:$D,$A$1)*IF($A74="CH4",About!$D$58,IF($A74="N2O",About!$D$59,1))</f>
        <v>3.1566394454600006</v>
      </c>
      <c r="V74">
        <f>SUMIFS('EPA Export Aggregation'!Y:Y,'EPA Export Aggregation'!$A:$A,$B74,'EPA Export Aggregation'!$D:$D,$A$1)*IF($A74="CH4",About!$D$58,IF($A74="N2O",About!$D$59,1))</f>
        <v>3.2738629194372004</v>
      </c>
      <c r="W74">
        <f>SUMIFS('EPA Export Aggregation'!Z:Z,'EPA Export Aggregation'!$A:$A,$B74,'EPA Export Aggregation'!$D:$D,$A$1)*IF($A74="CH4",About!$D$58,IF($A74="N2O",About!$D$59,1))</f>
        <v>3.0126900815584001</v>
      </c>
      <c r="X74">
        <f>SUMIFS('EPA Export Aggregation'!AA:AA,'EPA Export Aggregation'!$A:$A,$B74,'EPA Export Aggregation'!$D:$D,$A$1)*IF($A74="CH4",About!$D$58,IF($A74="N2O",About!$D$59,1))</f>
        <v>3.1693295573873006</v>
      </c>
      <c r="Y74">
        <f>SUMIFS('EPA Export Aggregation'!AB:AB,'EPA Export Aggregation'!$A:$A,$B74,'EPA Export Aggregation'!$D:$D,$A$1)*IF($A74="CH4",About!$D$58,IF($A74="N2O",About!$D$59,1))</f>
        <v>3.4369217462003001</v>
      </c>
      <c r="Z74">
        <f>SUMIFS('EPA Export Aggregation'!AC:AC,'EPA Export Aggregation'!$A:$A,$B74,'EPA Export Aggregation'!$D:$D,$A$1)*IF($A74="CH4",About!$D$58,IF($A74="N2O",About!$D$59,1))</f>
        <v>4.0328638943656996</v>
      </c>
      <c r="AA74">
        <f>SUMIFS('EPA Export Aggregation'!AD:AD,'EPA Export Aggregation'!$A:$A,$B74,'EPA Export Aggregation'!$D:$D,$A$1)*IF($A74="CH4",About!$D$58,IF($A74="N2O",About!$D$59,1))</f>
        <v>4.5440211957686003</v>
      </c>
      <c r="AB74">
        <f>SUMIFS('EPA Export Aggregation'!AE:AE,'EPA Export Aggregation'!$A:$A,$B74,'EPA Export Aggregation'!$D:$D,$A$1)*IF($A74="CH4",About!$D$58,IF($A74="N2O",About!$D$59,1))</f>
        <v>4.3734720628400998</v>
      </c>
      <c r="AC74">
        <f>SUMIFS('EPA Export Aggregation'!AF:AF,'EPA Export Aggregation'!$A:$A,$B74,'EPA Export Aggregation'!$D:$D,$A$1)*IF($A74="CH4",About!$D$58,IF($A74="N2O",About!$D$59,1))</f>
        <v>4.4138835421510025</v>
      </c>
      <c r="AD74">
        <f>SUMIFS('EPA Export Aggregation'!AG:AG,'EPA Export Aggregation'!$A:$A,$B74,'EPA Export Aggregation'!$D:$D,$A$1)*IF($A74="CH4",About!$D$58,IF($A74="N2O",About!$D$59,1))</f>
        <v>3.7933972346901998</v>
      </c>
      <c r="AE74">
        <f>SUMIFS('EPA Export Aggregation'!AH:AH,'EPA Export Aggregation'!$A:$A,$B74,'EPA Export Aggregation'!$D:$D,$A$1)*IF($A74="CH4",About!$D$58,IF($A74="N2O",About!$D$59,1))</f>
        <v>4.2439411284725992</v>
      </c>
      <c r="AF74">
        <f>SUMIFS('EPA Export Aggregation'!AI:AI,'EPA Export Aggregation'!$A:$A,$B74,'EPA Export Aggregation'!$D:$D,$A$1)*IF($A74="CH4",About!$D$58,IF($A74="N2O",About!$D$59,1))</f>
        <v>4.0607122555016995</v>
      </c>
      <c r="AG74">
        <f>SUMIFS('EPA Export Aggregation'!AJ:AJ,'EPA Export Aggregation'!$A:$A,$B74,'EPA Export Aggregation'!$D:$D,$A$1)*IF($A74="CH4",About!$D$58,IF($A74="N2O",About!$D$59,1))</f>
        <v>4.5716276082552989</v>
      </c>
      <c r="AH74">
        <f>SUMIFS('EPA Export Aggregation'!AK:AK,'EPA Export Aggregation'!$A:$A,$B74,'EPA Export Aggregation'!$D:$D,$A$1)*IF($A74="CH4",About!$D$58,IF($A74="N2O",About!$D$59,1))</f>
        <v>4.7740748131116009</v>
      </c>
    </row>
    <row r="75" spans="1:34" x14ac:dyDescent="0.25">
      <c r="A75" s="119" t="s">
        <v>2024</v>
      </c>
      <c r="B75" s="120" t="s">
        <v>2026</v>
      </c>
      <c r="C75" s="121">
        <f>SUMIFS('EPA Export Aggregation'!F:F,'EPA Export Aggregation'!$A:$A,$B75,'EPA Export Aggregation'!$D:$D,$A$1)*IF($A75="CH4",About!$D$58,IF($A75="N2O",About!$D$59,1))</f>
        <v>0</v>
      </c>
      <c r="D75" s="121">
        <f>SUMIFS('EPA Export Aggregation'!G:G,'EPA Export Aggregation'!$A:$A,$B75,'EPA Export Aggregation'!$D:$D,$A$1)*IF($A75="CH4",About!$D$58,IF($A75="N2O",About!$D$59,1))</f>
        <v>0</v>
      </c>
      <c r="E75" s="121">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25">
      <c r="A76" s="119" t="s">
        <v>2024</v>
      </c>
      <c r="B76" s="120" t="s">
        <v>2027</v>
      </c>
      <c r="C76" s="121">
        <f>SUMIFS('EPA Export Aggregation'!F:F,'EPA Export Aggregation'!$A:$A,$B76,'EPA Export Aggregation'!$D:$D,$A$1)*IF($A76="CH4",About!$D$58,IF($A76="N2O",About!$D$59,1))</f>
        <v>7.6609615099999998E-5</v>
      </c>
      <c r="D76" s="121">
        <f>SUMIFS('EPA Export Aggregation'!G:G,'EPA Export Aggregation'!$A:$A,$B76,'EPA Export Aggregation'!$D:$D,$A$1)*IF($A76="CH4",About!$D$58,IF($A76="N2O",About!$D$59,1))</f>
        <v>7.6609615099999998E-5</v>
      </c>
      <c r="E76" s="121">
        <f>SUMIFS('EPA Export Aggregation'!H:H,'EPA Export Aggregation'!$A:$A,$B76,'EPA Export Aggregation'!$D:$D,$A$1)*IF($A76="CH4",About!$D$58,IF($A76="N2O",About!$D$59,1))</f>
        <v>7.6609615099999998E-5</v>
      </c>
      <c r="F76" s="121">
        <f>SUMIFS('EPA Export Aggregation'!I:I,'EPA Export Aggregation'!$A:$A,$B76,'EPA Export Aggregation'!$D:$D,$A$1)*IF($A76="CH4",About!$D$58,IF($A76="N2O",About!$D$59,1))</f>
        <v>9.5761687499999997E-5</v>
      </c>
      <c r="G76" s="121">
        <f>SUMIFS('EPA Export Aggregation'!J:J,'EPA Export Aggregation'!$A:$A,$B76,'EPA Export Aggregation'!$D:$D,$A$1)*IF($A76="CH4",About!$D$58,IF($A76="N2O",About!$D$59,1))</f>
        <v>1.053382818E-4</v>
      </c>
      <c r="H76" s="121">
        <f>SUMIFS('EPA Export Aggregation'!K:K,'EPA Export Aggregation'!$A:$A,$B76,'EPA Export Aggregation'!$D:$D,$A$1)*IF($A76="CH4",About!$D$58,IF($A76="N2O",About!$D$59,1))</f>
        <v>1.3237367619999999E-4</v>
      </c>
      <c r="I76" s="121">
        <f>SUMIFS('EPA Export Aggregation'!L:L,'EPA Export Aggregation'!$A:$A,$B76,'EPA Export Aggregation'!$D:$D,$A$1)*IF($A76="CH4",About!$D$58,IF($A76="N2O",About!$D$59,1))</f>
        <v>1.4699692890000001E-4</v>
      </c>
      <c r="J76" s="121">
        <f>SUMIFS('EPA Export Aggregation'!M:M,'EPA Export Aggregation'!$A:$A,$B76,'EPA Export Aggregation'!$D:$D,$A$1)*IF($A76="CH4",About!$D$58,IF($A76="N2O",About!$D$59,1))</f>
        <v>1.553455001E-4</v>
      </c>
      <c r="K76" s="121">
        <f>SUMIFS('EPA Export Aggregation'!N:N,'EPA Export Aggregation'!$A:$A,$B76,'EPA Export Aggregation'!$D:$D,$A$1)*IF($A76="CH4",About!$D$58,IF($A76="N2O",About!$D$59,1))</f>
        <v>1.904818644E-4</v>
      </c>
      <c r="L76" s="121">
        <f>SUMIFS('EPA Export Aggregation'!O:O,'EPA Export Aggregation'!$A:$A,$B76,'EPA Export Aggregation'!$D:$D,$A$1)*IF($A76="CH4",About!$D$58,IF($A76="N2O",About!$D$59,1))</f>
        <v>1.932925832E-4</v>
      </c>
      <c r="M76" s="121">
        <f>SUMIFS('EPA Export Aggregation'!P:P,'EPA Export Aggregation'!$A:$A,$B76,'EPA Export Aggregation'!$D:$D,$A$1)*IF($A76="CH4",About!$D$58,IF($A76="N2O",About!$D$59,1))</f>
        <v>1.177124383E-4</v>
      </c>
      <c r="N76" s="121">
        <f>SUMIFS('EPA Export Aggregation'!Q:Q,'EPA Export Aggregation'!$A:$A,$B76,'EPA Export Aggregation'!$D:$D,$A$1)*IF($A76="CH4",About!$D$58,IF($A76="N2O",About!$D$59,1))</f>
        <v>7.8221647799999998E-5</v>
      </c>
      <c r="O76" s="121">
        <f>SUMIFS('EPA Export Aggregation'!R:R,'EPA Export Aggregation'!$A:$A,$B76,'EPA Export Aggregation'!$D:$D,$A$1)*IF($A76="CH4",About!$D$58,IF($A76="N2O",About!$D$59,1))</f>
        <v>7.4780763499999997E-5</v>
      </c>
      <c r="P76" s="121">
        <f>SUMIFS('EPA Export Aggregation'!S:S,'EPA Export Aggregation'!$A:$A,$B76,'EPA Export Aggregation'!$D:$D,$A$1)*IF($A76="CH4",About!$D$58,IF($A76="N2O",About!$D$59,1))</f>
        <v>7.81956085E-5</v>
      </c>
      <c r="Q76" s="121">
        <f>SUMIFS('EPA Export Aggregation'!T:T,'EPA Export Aggregation'!$A:$A,$B76,'EPA Export Aggregation'!$D:$D,$A$1)*IF($A76="CH4",About!$D$58,IF($A76="N2O",About!$D$59,1))</f>
        <v>7.7855635000000003E-5</v>
      </c>
      <c r="R76" s="121">
        <f>SUMIFS('EPA Export Aggregation'!U:U,'EPA Export Aggregation'!$A:$A,$B76,'EPA Export Aggregation'!$D:$D,$A$1)*IF($A76="CH4",About!$D$58,IF($A76="N2O",About!$D$59,1))</f>
        <v>7.4738438699999994E-5</v>
      </c>
      <c r="S76" s="121">
        <f>SUMIFS('EPA Export Aggregation'!V:V,'EPA Export Aggregation'!$A:$A,$B76,'EPA Export Aggregation'!$D:$D,$A$1)*IF($A76="CH4",About!$D$58,IF($A76="N2O",About!$D$59,1))</f>
        <v>8.8982394299999995E-5</v>
      </c>
      <c r="T76" s="121">
        <f>SUMIFS('EPA Export Aggregation'!W:W,'EPA Export Aggregation'!$A:$A,$B76,'EPA Export Aggregation'!$D:$D,$A$1)*IF($A76="CH4",About!$D$58,IF($A76="N2O",About!$D$59,1))</f>
        <v>8.6590130899999996E-5</v>
      </c>
      <c r="U76" s="121">
        <f>SUMIFS('EPA Export Aggregation'!X:X,'EPA Export Aggregation'!$A:$A,$B76,'EPA Export Aggregation'!$D:$D,$A$1)*IF($A76="CH4",About!$D$58,IF($A76="N2O",About!$D$59,1))</f>
        <v>8.18415378E-5</v>
      </c>
      <c r="V76" s="121">
        <f>SUMIFS('EPA Export Aggregation'!Y:Y,'EPA Export Aggregation'!$A:$A,$B76,'EPA Export Aggregation'!$D:$D,$A$1)*IF($A76="CH4",About!$D$58,IF($A76="N2O",About!$D$59,1))</f>
        <v>6.2810563399999996E-5</v>
      </c>
      <c r="W76" s="121">
        <f>SUMIFS('EPA Export Aggregation'!Z:Z,'EPA Export Aggregation'!$A:$A,$B76,'EPA Export Aggregation'!$D:$D,$A$1)*IF($A76="CH4",About!$D$58,IF($A76="N2O",About!$D$59,1))</f>
        <v>8.3912345499999994E-5</v>
      </c>
      <c r="X76" s="121">
        <f>SUMIFS('EPA Export Aggregation'!AA:AA,'EPA Export Aggregation'!$A:$A,$B76,'EPA Export Aggregation'!$D:$D,$A$1)*IF($A76="CH4",About!$D$58,IF($A76="N2O",About!$D$59,1))</f>
        <v>2.9363769020999998E-3</v>
      </c>
      <c r="Y76" s="121">
        <f>SUMIFS('EPA Export Aggregation'!AB:AB,'EPA Export Aggregation'!$A:$A,$B76,'EPA Export Aggregation'!$D:$D,$A$1)*IF($A76="CH4",About!$D$58,IF($A76="N2O",About!$D$59,1))</f>
        <v>3.1954179543999999E-3</v>
      </c>
      <c r="Z76" s="121">
        <f>SUMIFS('EPA Export Aggregation'!AC:AC,'EPA Export Aggregation'!$A:$A,$B76,'EPA Export Aggregation'!$D:$D,$A$1)*IF($A76="CH4",About!$D$58,IF($A76="N2O",About!$D$59,1))</f>
        <v>1.18187718E-4</v>
      </c>
      <c r="AA76" s="121">
        <f>SUMIFS('EPA Export Aggregation'!AD:AD,'EPA Export Aggregation'!$A:$A,$B76,'EPA Export Aggregation'!$D:$D,$A$1)*IF($A76="CH4",About!$D$58,IF($A76="N2O",About!$D$59,1))</f>
        <v>2.1690363939999999E-4</v>
      </c>
      <c r="AB76" s="121">
        <f>SUMIFS('EPA Export Aggregation'!AE:AE,'EPA Export Aggregation'!$A:$A,$B76,'EPA Export Aggregation'!$D:$D,$A$1)*IF($A76="CH4",About!$D$58,IF($A76="N2O",About!$D$59,1))</f>
        <v>3.0553604400000001E-4</v>
      </c>
      <c r="AC76" s="121">
        <f>SUMIFS('EPA Export Aggregation'!AF:AF,'EPA Export Aggregation'!$A:$A,$B76,'EPA Export Aggregation'!$D:$D,$A$1)*IF($A76="CH4",About!$D$58,IF($A76="N2O",About!$D$59,1))</f>
        <v>3.1020675339999998E-4</v>
      </c>
      <c r="AD76" s="121">
        <f>SUMIFS('EPA Export Aggregation'!AG:AG,'EPA Export Aggregation'!$A:$A,$B76,'EPA Export Aggregation'!$D:$D,$A$1)*IF($A76="CH4",About!$D$58,IF($A76="N2O",About!$D$59,1))</f>
        <v>3.0666325370000001E-4</v>
      </c>
      <c r="AE76" s="121">
        <f>SUMIFS('EPA Export Aggregation'!AH:AH,'EPA Export Aggregation'!$A:$A,$B76,'EPA Export Aggregation'!$D:$D,$A$1)*IF($A76="CH4",About!$D$58,IF($A76="N2O",About!$D$59,1))</f>
        <v>2.7447840549999999E-4</v>
      </c>
      <c r="AF76" s="121">
        <f>SUMIFS('EPA Export Aggregation'!AI:AI,'EPA Export Aggregation'!$A:$A,$B76,'EPA Export Aggregation'!$D:$D,$A$1)*IF($A76="CH4",About!$D$58,IF($A76="N2O",About!$D$59,1))</f>
        <v>2.3079045E-4</v>
      </c>
      <c r="AG76" s="121">
        <f>SUMIFS('EPA Export Aggregation'!AJ:AJ,'EPA Export Aggregation'!$A:$A,$B76,'EPA Export Aggregation'!$D:$D,$A$1)*IF($A76="CH4",About!$D$58,IF($A76="N2O",About!$D$59,1))</f>
        <v>2.536517675E-4</v>
      </c>
      <c r="AH76" s="121">
        <f>SUMIFS('EPA Export Aggregation'!AK:AK,'EPA Export Aggregation'!$A:$A,$B76,'EPA Export Aggregation'!$D:$D,$A$1)*IF($A76="CH4",About!$D$58,IF($A76="N2O",About!$D$59,1))</f>
        <v>2.4677537170000001E-4</v>
      </c>
    </row>
    <row r="77" spans="1:34" x14ac:dyDescent="0.25">
      <c r="A77" s="119" t="s">
        <v>2024</v>
      </c>
      <c r="B77" s="120" t="s">
        <v>2028</v>
      </c>
      <c r="C77" s="121">
        <f>SUMIFS('EPA Export Aggregation'!F:F,'EPA Export Aggregation'!$A:$A,$B77,'EPA Export Aggregation'!$D:$D,$A$1)*IF($A77="CH4",About!$D$58,IF($A77="N2O",About!$D$59,1))</f>
        <v>0</v>
      </c>
      <c r="D77" s="121">
        <f>SUMIFS('EPA Export Aggregation'!G:G,'EPA Export Aggregation'!$A:$A,$B77,'EPA Export Aggregation'!$D:$D,$A$1)*IF($A77="CH4",About!$D$58,IF($A77="N2O",About!$D$59,1))</f>
        <v>0</v>
      </c>
      <c r="E77" s="121">
        <f>SUMIFS('EPA Export Aggregation'!H:H,'EPA Export Aggregation'!$A:$A,$B77,'EPA Export Aggregation'!$D:$D,$A$1)*IF($A77="CH4",About!$D$58,IF($A77="N2O",About!$D$59,1))</f>
        <v>0</v>
      </c>
      <c r="F77" s="121">
        <f>SUMIFS('EPA Export Aggregation'!I:I,'EPA Export Aggregation'!$A:$A,$B77,'EPA Export Aggregation'!$D:$D,$A$1)*IF($A77="CH4",About!$D$58,IF($A77="N2O",About!$D$59,1))</f>
        <v>0</v>
      </c>
      <c r="G77" s="121">
        <f>SUMIFS('EPA Export Aggregation'!J:J,'EPA Export Aggregation'!$A:$A,$B77,'EPA Export Aggregation'!$D:$D,$A$1)*IF($A77="CH4",About!$D$58,IF($A77="N2O",About!$D$59,1))</f>
        <v>0</v>
      </c>
      <c r="H77" s="121">
        <f>SUMIFS('EPA Export Aggregation'!K:K,'EPA Export Aggregation'!$A:$A,$B77,'EPA Export Aggregation'!$D:$D,$A$1)*IF($A77="CH4",About!$D$58,IF($A77="N2O",About!$D$59,1))</f>
        <v>0</v>
      </c>
      <c r="I77" s="121">
        <f>SUMIFS('EPA Export Aggregation'!L:L,'EPA Export Aggregation'!$A:$A,$B77,'EPA Export Aggregation'!$D:$D,$A$1)*IF($A77="CH4",About!$D$58,IF($A77="N2O",About!$D$59,1))</f>
        <v>0</v>
      </c>
      <c r="J77" s="121">
        <f>SUMIFS('EPA Export Aggregation'!M:M,'EPA Export Aggregation'!$A:$A,$B77,'EPA Export Aggregation'!$D:$D,$A$1)*IF($A77="CH4",About!$D$58,IF($A77="N2O",About!$D$59,1))</f>
        <v>0</v>
      </c>
      <c r="K77" s="121">
        <f>SUMIFS('EPA Export Aggregation'!N:N,'EPA Export Aggregation'!$A:$A,$B77,'EPA Export Aggregation'!$D:$D,$A$1)*IF($A77="CH4",About!$D$58,IF($A77="N2O",About!$D$59,1))</f>
        <v>0</v>
      </c>
      <c r="L77" s="121">
        <f>SUMIFS('EPA Export Aggregation'!O:O,'EPA Export Aggregation'!$A:$A,$B77,'EPA Export Aggregation'!$D:$D,$A$1)*IF($A77="CH4",About!$D$58,IF($A77="N2O",About!$D$59,1))</f>
        <v>0</v>
      </c>
      <c r="M77" s="121">
        <f>SUMIFS('EPA Export Aggregation'!P:P,'EPA Export Aggregation'!$A:$A,$B77,'EPA Export Aggregation'!$D:$D,$A$1)*IF($A77="CH4",About!$D$58,IF($A77="N2O",About!$D$59,1))</f>
        <v>0</v>
      </c>
      <c r="N77" s="121">
        <f>SUMIFS('EPA Export Aggregation'!Q:Q,'EPA Export Aggregation'!$A:$A,$B77,'EPA Export Aggregation'!$D:$D,$A$1)*IF($A77="CH4",About!$D$58,IF($A77="N2O",About!$D$59,1))</f>
        <v>0</v>
      </c>
      <c r="O77" s="121">
        <f>SUMIFS('EPA Export Aggregation'!R:R,'EPA Export Aggregation'!$A:$A,$B77,'EPA Export Aggregation'!$D:$D,$A$1)*IF($A77="CH4",About!$D$58,IF($A77="N2O",About!$D$59,1))</f>
        <v>0</v>
      </c>
      <c r="P77" s="121">
        <f>SUMIFS('EPA Export Aggregation'!S:S,'EPA Export Aggregation'!$A:$A,$B77,'EPA Export Aggregation'!$D:$D,$A$1)*IF($A77="CH4",About!$D$58,IF($A77="N2O",About!$D$59,1))</f>
        <v>0</v>
      </c>
      <c r="Q77" s="121">
        <f>SUMIFS('EPA Export Aggregation'!T:T,'EPA Export Aggregation'!$A:$A,$B77,'EPA Export Aggregation'!$D:$D,$A$1)*IF($A77="CH4",About!$D$58,IF($A77="N2O",About!$D$59,1))</f>
        <v>0</v>
      </c>
      <c r="R77" s="121">
        <f>SUMIFS('EPA Export Aggregation'!U:U,'EPA Export Aggregation'!$A:$A,$B77,'EPA Export Aggregation'!$D:$D,$A$1)*IF($A77="CH4",About!$D$58,IF($A77="N2O",About!$D$59,1))</f>
        <v>0</v>
      </c>
      <c r="S77" s="121">
        <f>SUMIFS('EPA Export Aggregation'!V:V,'EPA Export Aggregation'!$A:$A,$B77,'EPA Export Aggregation'!$D:$D,$A$1)*IF($A77="CH4",About!$D$58,IF($A77="N2O",About!$D$59,1))</f>
        <v>0</v>
      </c>
      <c r="T77" s="121">
        <f>SUMIFS('EPA Export Aggregation'!W:W,'EPA Export Aggregation'!$A:$A,$B77,'EPA Export Aggregation'!$D:$D,$A$1)*IF($A77="CH4",About!$D$58,IF($A77="N2O",About!$D$59,1))</f>
        <v>0</v>
      </c>
      <c r="U77" s="121">
        <f>SUMIFS('EPA Export Aggregation'!X:X,'EPA Export Aggregation'!$A:$A,$B77,'EPA Export Aggregation'!$D:$D,$A$1)*IF($A77="CH4",About!$D$58,IF($A77="N2O",About!$D$59,1))</f>
        <v>0</v>
      </c>
      <c r="V77" s="121">
        <f>SUMIFS('EPA Export Aggregation'!Y:Y,'EPA Export Aggregation'!$A:$A,$B77,'EPA Export Aggregation'!$D:$D,$A$1)*IF($A77="CH4",About!$D$58,IF($A77="N2O",About!$D$59,1))</f>
        <v>0</v>
      </c>
      <c r="W77" s="121">
        <f>SUMIFS('EPA Export Aggregation'!Z:Z,'EPA Export Aggregation'!$A:$A,$B77,'EPA Export Aggregation'!$D:$D,$A$1)*IF($A77="CH4",About!$D$58,IF($A77="N2O",About!$D$59,1))</f>
        <v>0</v>
      </c>
      <c r="X77" s="121">
        <f>SUMIFS('EPA Export Aggregation'!AA:AA,'EPA Export Aggregation'!$A:$A,$B77,'EPA Export Aggregation'!$D:$D,$A$1)*IF($A77="CH4",About!$D$58,IF($A77="N2O",About!$D$59,1))</f>
        <v>0</v>
      </c>
      <c r="Y77" s="121">
        <f>SUMIFS('EPA Export Aggregation'!AB:AB,'EPA Export Aggregation'!$A:$A,$B77,'EPA Export Aggregation'!$D:$D,$A$1)*IF($A77="CH4",About!$D$58,IF($A77="N2O",About!$D$59,1))</f>
        <v>0</v>
      </c>
      <c r="Z77" s="121">
        <f>SUMIFS('EPA Export Aggregation'!AC:AC,'EPA Export Aggregation'!$A:$A,$B77,'EPA Export Aggregation'!$D:$D,$A$1)*IF($A77="CH4",About!$D$58,IF($A77="N2O",About!$D$59,1))</f>
        <v>0</v>
      </c>
      <c r="AA77" s="121">
        <f>SUMIFS('EPA Export Aggregation'!AD:AD,'EPA Export Aggregation'!$A:$A,$B77,'EPA Export Aggregation'!$D:$D,$A$1)*IF($A77="CH4",About!$D$58,IF($A77="N2O",About!$D$59,1))</f>
        <v>0</v>
      </c>
      <c r="AB77" s="121">
        <f>SUMIFS('EPA Export Aggregation'!AE:AE,'EPA Export Aggregation'!$A:$A,$B77,'EPA Export Aggregation'!$D:$D,$A$1)*IF($A77="CH4",About!$D$58,IF($A77="N2O",About!$D$59,1))</f>
        <v>0</v>
      </c>
      <c r="AC77" s="121">
        <f>SUMIFS('EPA Export Aggregation'!AF:AF,'EPA Export Aggregation'!$A:$A,$B77,'EPA Export Aggregation'!$D:$D,$A$1)*IF($A77="CH4",About!$D$58,IF($A77="N2O",About!$D$59,1))</f>
        <v>0</v>
      </c>
      <c r="AD77" s="121">
        <f>SUMIFS('EPA Export Aggregation'!AG:AG,'EPA Export Aggregation'!$A:$A,$B77,'EPA Export Aggregation'!$D:$D,$A$1)*IF($A77="CH4",About!$D$58,IF($A77="N2O",About!$D$59,1))</f>
        <v>0</v>
      </c>
      <c r="AE77" s="121">
        <f>SUMIFS('EPA Export Aggregation'!AH:AH,'EPA Export Aggregation'!$A:$A,$B77,'EPA Export Aggregation'!$D:$D,$A$1)*IF($A77="CH4",About!$D$58,IF($A77="N2O",About!$D$59,1))</f>
        <v>0</v>
      </c>
      <c r="AF77" s="121">
        <f>SUMIFS('EPA Export Aggregation'!AI:AI,'EPA Export Aggregation'!$A:$A,$B77,'EPA Export Aggregation'!$D:$D,$A$1)*IF($A77="CH4",About!$D$58,IF($A77="N2O",About!$D$59,1))</f>
        <v>0</v>
      </c>
      <c r="AG77" s="121">
        <f>SUMIFS('EPA Export Aggregation'!AJ:AJ,'EPA Export Aggregation'!$A:$A,$B77,'EPA Export Aggregation'!$D:$D,$A$1)*IF($A77="CH4",About!$D$58,IF($A77="N2O",About!$D$59,1))</f>
        <v>0</v>
      </c>
      <c r="AH77" s="121">
        <f>SUMIFS('EPA Export Aggregation'!AK:AK,'EPA Export Aggregation'!$A:$A,$B77,'EPA Export Aggregation'!$D:$D,$A$1)*IF($A77="CH4",About!$D$58,IF($A77="N2O",About!$D$59,1))</f>
        <v>0</v>
      </c>
    </row>
    <row r="78" spans="1:34" x14ac:dyDescent="0.25">
      <c r="A78" s="119" t="s">
        <v>2024</v>
      </c>
      <c r="B78" s="120" t="s">
        <v>2029</v>
      </c>
      <c r="C78" s="121">
        <f>SUMIFS('EPA Export Aggregation'!F:F,'EPA Export Aggregation'!$A:$A,$B78,'EPA Export Aggregation'!$D:$D,$A$1)*IF($A78="CH4",About!$D$58,IF($A78="N2O",About!$D$59,1))</f>
        <v>0</v>
      </c>
      <c r="D78" s="121">
        <f>SUMIFS('EPA Export Aggregation'!G:G,'EPA Export Aggregation'!$A:$A,$B78,'EPA Export Aggregation'!$D:$D,$A$1)*IF($A78="CH4",About!$D$58,IF($A78="N2O",About!$D$59,1))</f>
        <v>0</v>
      </c>
      <c r="E78" s="121">
        <f>SUMIFS('EPA Export Aggregation'!H:H,'EPA Export Aggregation'!$A:$A,$B78,'EPA Export Aggregation'!$D:$D,$A$1)*IF($A78="CH4",About!$D$58,IF($A78="N2O",About!$D$59,1))</f>
        <v>0</v>
      </c>
      <c r="F78" s="121">
        <f>SUMIFS('EPA Export Aggregation'!I:I,'EPA Export Aggregation'!$A:$A,$B78,'EPA Export Aggregation'!$D:$D,$A$1)*IF($A78="CH4",About!$D$58,IF($A78="N2O",About!$D$59,1))</f>
        <v>0</v>
      </c>
      <c r="G78" s="121">
        <f>SUMIFS('EPA Export Aggregation'!J:J,'EPA Export Aggregation'!$A:$A,$B78,'EPA Export Aggregation'!$D:$D,$A$1)*IF($A78="CH4",About!$D$58,IF($A78="N2O",About!$D$59,1))</f>
        <v>0</v>
      </c>
      <c r="H78" s="121">
        <f>SUMIFS('EPA Export Aggregation'!K:K,'EPA Export Aggregation'!$A:$A,$B78,'EPA Export Aggregation'!$D:$D,$A$1)*IF($A78="CH4",About!$D$58,IF($A78="N2O",About!$D$59,1))</f>
        <v>0</v>
      </c>
      <c r="I78" s="121">
        <f>SUMIFS('EPA Export Aggregation'!L:L,'EPA Export Aggregation'!$A:$A,$B78,'EPA Export Aggregation'!$D:$D,$A$1)*IF($A78="CH4",About!$D$58,IF($A78="N2O",About!$D$59,1))</f>
        <v>0</v>
      </c>
      <c r="J78" s="121">
        <f>SUMIFS('EPA Export Aggregation'!M:M,'EPA Export Aggregation'!$A:$A,$B78,'EPA Export Aggregation'!$D:$D,$A$1)*IF($A78="CH4",About!$D$58,IF($A78="N2O",About!$D$59,1))</f>
        <v>0</v>
      </c>
      <c r="K78" s="121">
        <f>SUMIFS('EPA Export Aggregation'!N:N,'EPA Export Aggregation'!$A:$A,$B78,'EPA Export Aggregation'!$D:$D,$A$1)*IF($A78="CH4",About!$D$58,IF($A78="N2O",About!$D$59,1))</f>
        <v>0</v>
      </c>
      <c r="L78" s="121">
        <f>SUMIFS('EPA Export Aggregation'!O:O,'EPA Export Aggregation'!$A:$A,$B78,'EPA Export Aggregation'!$D:$D,$A$1)*IF($A78="CH4",About!$D$58,IF($A78="N2O",About!$D$59,1))</f>
        <v>0</v>
      </c>
      <c r="M78" s="121">
        <f>SUMIFS('EPA Export Aggregation'!P:P,'EPA Export Aggregation'!$A:$A,$B78,'EPA Export Aggregation'!$D:$D,$A$1)*IF($A78="CH4",About!$D$58,IF($A78="N2O",About!$D$59,1))</f>
        <v>0</v>
      </c>
      <c r="N78" s="121">
        <f>SUMIFS('EPA Export Aggregation'!Q:Q,'EPA Export Aggregation'!$A:$A,$B78,'EPA Export Aggregation'!$D:$D,$A$1)*IF($A78="CH4",About!$D$58,IF($A78="N2O",About!$D$59,1))</f>
        <v>0</v>
      </c>
      <c r="O78" s="121">
        <f>SUMIFS('EPA Export Aggregation'!R:R,'EPA Export Aggregation'!$A:$A,$B78,'EPA Export Aggregation'!$D:$D,$A$1)*IF($A78="CH4",About!$D$58,IF($A78="N2O",About!$D$59,1))</f>
        <v>0</v>
      </c>
      <c r="P78" s="121">
        <f>SUMIFS('EPA Export Aggregation'!S:S,'EPA Export Aggregation'!$A:$A,$B78,'EPA Export Aggregation'!$D:$D,$A$1)*IF($A78="CH4",About!$D$58,IF($A78="N2O",About!$D$59,1))</f>
        <v>0</v>
      </c>
      <c r="Q78" s="121">
        <f>SUMIFS('EPA Export Aggregation'!T:T,'EPA Export Aggregation'!$A:$A,$B78,'EPA Export Aggregation'!$D:$D,$A$1)*IF($A78="CH4",About!$D$58,IF($A78="N2O",About!$D$59,1))</f>
        <v>0</v>
      </c>
      <c r="R78" s="121">
        <f>SUMIFS('EPA Export Aggregation'!U:U,'EPA Export Aggregation'!$A:$A,$B78,'EPA Export Aggregation'!$D:$D,$A$1)*IF($A78="CH4",About!$D$58,IF($A78="N2O",About!$D$59,1))</f>
        <v>0</v>
      </c>
      <c r="S78" s="121">
        <f>SUMIFS('EPA Export Aggregation'!V:V,'EPA Export Aggregation'!$A:$A,$B78,'EPA Export Aggregation'!$D:$D,$A$1)*IF($A78="CH4",About!$D$58,IF($A78="N2O",About!$D$59,1))</f>
        <v>0</v>
      </c>
      <c r="T78" s="121">
        <f>SUMIFS('EPA Export Aggregation'!W:W,'EPA Export Aggregation'!$A:$A,$B78,'EPA Export Aggregation'!$D:$D,$A$1)*IF($A78="CH4",About!$D$58,IF($A78="N2O",About!$D$59,1))</f>
        <v>0</v>
      </c>
      <c r="U78" s="121">
        <f>SUMIFS('EPA Export Aggregation'!X:X,'EPA Export Aggregation'!$A:$A,$B78,'EPA Export Aggregation'!$D:$D,$A$1)*IF($A78="CH4",About!$D$58,IF($A78="N2O",About!$D$59,1))</f>
        <v>0</v>
      </c>
      <c r="V78" s="121">
        <f>SUMIFS('EPA Export Aggregation'!Y:Y,'EPA Export Aggregation'!$A:$A,$B78,'EPA Export Aggregation'!$D:$D,$A$1)*IF($A78="CH4",About!$D$58,IF($A78="N2O",About!$D$59,1))</f>
        <v>0</v>
      </c>
      <c r="W78" s="121">
        <f>SUMIFS('EPA Export Aggregation'!Z:Z,'EPA Export Aggregation'!$A:$A,$B78,'EPA Export Aggregation'!$D:$D,$A$1)*IF($A78="CH4",About!$D$58,IF($A78="N2O",About!$D$59,1))</f>
        <v>0</v>
      </c>
      <c r="X78" s="121">
        <f>SUMIFS('EPA Export Aggregation'!AA:AA,'EPA Export Aggregation'!$A:$A,$B78,'EPA Export Aggregation'!$D:$D,$A$1)*IF($A78="CH4",About!$D$58,IF($A78="N2O",About!$D$59,1))</f>
        <v>0</v>
      </c>
      <c r="Y78" s="121">
        <f>SUMIFS('EPA Export Aggregation'!AB:AB,'EPA Export Aggregation'!$A:$A,$B78,'EPA Export Aggregation'!$D:$D,$A$1)*IF($A78="CH4",About!$D$58,IF($A78="N2O",About!$D$59,1))</f>
        <v>0</v>
      </c>
      <c r="Z78" s="121">
        <f>SUMIFS('EPA Export Aggregation'!AC:AC,'EPA Export Aggregation'!$A:$A,$B78,'EPA Export Aggregation'!$D:$D,$A$1)*IF($A78="CH4",About!$D$58,IF($A78="N2O",About!$D$59,1))</f>
        <v>0</v>
      </c>
      <c r="AA78" s="121">
        <f>SUMIFS('EPA Export Aggregation'!AD:AD,'EPA Export Aggregation'!$A:$A,$B78,'EPA Export Aggregation'!$D:$D,$A$1)*IF($A78="CH4",About!$D$58,IF($A78="N2O",About!$D$59,1))</f>
        <v>0</v>
      </c>
      <c r="AB78" s="121">
        <f>SUMIFS('EPA Export Aggregation'!AE:AE,'EPA Export Aggregation'!$A:$A,$B78,'EPA Export Aggregation'!$D:$D,$A$1)*IF($A78="CH4",About!$D$58,IF($A78="N2O",About!$D$59,1))</f>
        <v>0</v>
      </c>
      <c r="AC78" s="121">
        <f>SUMIFS('EPA Export Aggregation'!AF:AF,'EPA Export Aggregation'!$A:$A,$B78,'EPA Export Aggregation'!$D:$D,$A$1)*IF($A78="CH4",About!$D$58,IF($A78="N2O",About!$D$59,1))</f>
        <v>0</v>
      </c>
      <c r="AD78" s="121">
        <f>SUMIFS('EPA Export Aggregation'!AG:AG,'EPA Export Aggregation'!$A:$A,$B78,'EPA Export Aggregation'!$D:$D,$A$1)*IF($A78="CH4",About!$D$58,IF($A78="N2O",About!$D$59,1))</f>
        <v>0</v>
      </c>
      <c r="AE78" s="121">
        <f>SUMIFS('EPA Export Aggregation'!AH:AH,'EPA Export Aggregation'!$A:$A,$B78,'EPA Export Aggregation'!$D:$D,$A$1)*IF($A78="CH4",About!$D$58,IF($A78="N2O",About!$D$59,1))</f>
        <v>0</v>
      </c>
      <c r="AF78" s="121">
        <f>SUMIFS('EPA Export Aggregation'!AI:AI,'EPA Export Aggregation'!$A:$A,$B78,'EPA Export Aggregation'!$D:$D,$A$1)*IF($A78="CH4",About!$D$58,IF($A78="N2O",About!$D$59,1))</f>
        <v>0</v>
      </c>
      <c r="AG78" s="121">
        <f>SUMIFS('EPA Export Aggregation'!AJ:AJ,'EPA Export Aggregation'!$A:$A,$B78,'EPA Export Aggregation'!$D:$D,$A$1)*IF($A78="CH4",About!$D$58,IF($A78="N2O",About!$D$59,1))</f>
        <v>0</v>
      </c>
      <c r="AH78" s="121">
        <f>SUMIFS('EPA Export Aggregation'!AK:AK,'EPA Export Aggregation'!$A:$A,$B78,'EPA Export Aggregation'!$D:$D,$A$1)*IF($A78="CH4",About!$D$58,IF($A78="N2O",About!$D$59,1))</f>
        <v>0</v>
      </c>
    </row>
    <row r="79" spans="1:34" x14ac:dyDescent="0.25">
      <c r="A79" s="119" t="s">
        <v>2024</v>
      </c>
      <c r="B79" s="120" t="s">
        <v>2030</v>
      </c>
      <c r="C79" s="121">
        <f>SUMIFS('EPA Export Aggregation'!F:F,'EPA Export Aggregation'!$A:$A,$B79,'EPA Export Aggregation'!$D:$D,$A$1)*IF($A79="CH4",About!$D$58,IF($A79="N2O",About!$D$59,1))</f>
        <v>0</v>
      </c>
      <c r="D79" s="121">
        <f>SUMIFS('EPA Export Aggregation'!G:G,'EPA Export Aggregation'!$A:$A,$B79,'EPA Export Aggregation'!$D:$D,$A$1)*IF($A79="CH4",About!$D$58,IF($A79="N2O",About!$D$59,1))</f>
        <v>0</v>
      </c>
      <c r="E79" s="121">
        <f>SUMIFS('EPA Export Aggregation'!H:H,'EPA Export Aggregation'!$A:$A,$B79,'EPA Export Aggregation'!$D:$D,$A$1)*IF($A79="CH4",About!$D$58,IF($A79="N2O",About!$D$59,1))</f>
        <v>0</v>
      </c>
      <c r="F79" s="121">
        <f>SUMIFS('EPA Export Aggregation'!I:I,'EPA Export Aggregation'!$A:$A,$B79,'EPA Export Aggregation'!$D:$D,$A$1)*IF($A79="CH4",About!$D$58,IF($A79="N2O",About!$D$59,1))</f>
        <v>0</v>
      </c>
      <c r="G79" s="121">
        <f>SUMIFS('EPA Export Aggregation'!J:J,'EPA Export Aggregation'!$A:$A,$B79,'EPA Export Aggregation'!$D:$D,$A$1)*IF($A79="CH4",About!$D$58,IF($A79="N2O",About!$D$59,1))</f>
        <v>0</v>
      </c>
      <c r="H79" s="121">
        <f>SUMIFS('EPA Export Aggregation'!K:K,'EPA Export Aggregation'!$A:$A,$B79,'EPA Export Aggregation'!$D:$D,$A$1)*IF($A79="CH4",About!$D$58,IF($A79="N2O",About!$D$59,1))</f>
        <v>0</v>
      </c>
      <c r="I79" s="121">
        <f>SUMIFS('EPA Export Aggregation'!L:L,'EPA Export Aggregation'!$A:$A,$B79,'EPA Export Aggregation'!$D:$D,$A$1)*IF($A79="CH4",About!$D$58,IF($A79="N2O",About!$D$59,1))</f>
        <v>0</v>
      </c>
      <c r="J79" s="121">
        <f>SUMIFS('EPA Export Aggregation'!M:M,'EPA Export Aggregation'!$A:$A,$B79,'EPA Export Aggregation'!$D:$D,$A$1)*IF($A79="CH4",About!$D$58,IF($A79="N2O",About!$D$59,1))</f>
        <v>0</v>
      </c>
      <c r="K79" s="121">
        <f>SUMIFS('EPA Export Aggregation'!N:N,'EPA Export Aggregation'!$A:$A,$B79,'EPA Export Aggregation'!$D:$D,$A$1)*IF($A79="CH4",About!$D$58,IF($A79="N2O",About!$D$59,1))</f>
        <v>0</v>
      </c>
      <c r="L79" s="121">
        <f>SUMIFS('EPA Export Aggregation'!O:O,'EPA Export Aggregation'!$A:$A,$B79,'EPA Export Aggregation'!$D:$D,$A$1)*IF($A79="CH4",About!$D$58,IF($A79="N2O",About!$D$59,1))</f>
        <v>0</v>
      </c>
      <c r="M79" s="121">
        <f>SUMIFS('EPA Export Aggregation'!P:P,'EPA Export Aggregation'!$A:$A,$B79,'EPA Export Aggregation'!$D:$D,$A$1)*IF($A79="CH4",About!$D$58,IF($A79="N2O",About!$D$59,1))</f>
        <v>0</v>
      </c>
      <c r="N79" s="121">
        <f>SUMIFS('EPA Export Aggregation'!Q:Q,'EPA Export Aggregation'!$A:$A,$B79,'EPA Export Aggregation'!$D:$D,$A$1)*IF($A79="CH4",About!$D$58,IF($A79="N2O",About!$D$59,1))</f>
        <v>0</v>
      </c>
      <c r="O79" s="121">
        <f>SUMIFS('EPA Export Aggregation'!R:R,'EPA Export Aggregation'!$A:$A,$B79,'EPA Export Aggregation'!$D:$D,$A$1)*IF($A79="CH4",About!$D$58,IF($A79="N2O",About!$D$59,1))</f>
        <v>0</v>
      </c>
      <c r="P79" s="121">
        <f>SUMIFS('EPA Export Aggregation'!S:S,'EPA Export Aggregation'!$A:$A,$B79,'EPA Export Aggregation'!$D:$D,$A$1)*IF($A79="CH4",About!$D$58,IF($A79="N2O",About!$D$59,1))</f>
        <v>0</v>
      </c>
      <c r="Q79" s="121">
        <f>SUMIFS('EPA Export Aggregation'!T:T,'EPA Export Aggregation'!$A:$A,$B79,'EPA Export Aggregation'!$D:$D,$A$1)*IF($A79="CH4",About!$D$58,IF($A79="N2O",About!$D$59,1))</f>
        <v>0</v>
      </c>
      <c r="R79" s="121">
        <f>SUMIFS('EPA Export Aggregation'!U:U,'EPA Export Aggregation'!$A:$A,$B79,'EPA Export Aggregation'!$D:$D,$A$1)*IF($A79="CH4",About!$D$58,IF($A79="N2O",About!$D$59,1))</f>
        <v>0</v>
      </c>
      <c r="S79" s="121">
        <f>SUMIFS('EPA Export Aggregation'!V:V,'EPA Export Aggregation'!$A:$A,$B79,'EPA Export Aggregation'!$D:$D,$A$1)*IF($A79="CH4",About!$D$58,IF($A79="N2O",About!$D$59,1))</f>
        <v>0</v>
      </c>
      <c r="T79" s="121">
        <f>SUMIFS('EPA Export Aggregation'!W:W,'EPA Export Aggregation'!$A:$A,$B79,'EPA Export Aggregation'!$D:$D,$A$1)*IF($A79="CH4",About!$D$58,IF($A79="N2O",About!$D$59,1))</f>
        <v>0</v>
      </c>
      <c r="U79" s="121">
        <f>SUMIFS('EPA Export Aggregation'!X:X,'EPA Export Aggregation'!$A:$A,$B79,'EPA Export Aggregation'!$D:$D,$A$1)*IF($A79="CH4",About!$D$58,IF($A79="N2O",About!$D$59,1))</f>
        <v>0</v>
      </c>
      <c r="V79" s="121">
        <f>SUMIFS('EPA Export Aggregation'!Y:Y,'EPA Export Aggregation'!$A:$A,$B79,'EPA Export Aggregation'!$D:$D,$A$1)*IF($A79="CH4",About!$D$58,IF($A79="N2O",About!$D$59,1))</f>
        <v>0</v>
      </c>
      <c r="W79" s="121">
        <f>SUMIFS('EPA Export Aggregation'!Z:Z,'EPA Export Aggregation'!$A:$A,$B79,'EPA Export Aggregation'!$D:$D,$A$1)*IF($A79="CH4",About!$D$58,IF($A79="N2O",About!$D$59,1))</f>
        <v>0</v>
      </c>
      <c r="X79" s="121">
        <f>SUMIFS('EPA Export Aggregation'!AA:AA,'EPA Export Aggregation'!$A:$A,$B79,'EPA Export Aggregation'!$D:$D,$A$1)*IF($A79="CH4",About!$D$58,IF($A79="N2O",About!$D$59,1))</f>
        <v>0</v>
      </c>
      <c r="Y79" s="121">
        <f>SUMIFS('EPA Export Aggregation'!AB:AB,'EPA Export Aggregation'!$A:$A,$B79,'EPA Export Aggregation'!$D:$D,$A$1)*IF($A79="CH4",About!$D$58,IF($A79="N2O",About!$D$59,1))</f>
        <v>0</v>
      </c>
      <c r="Z79" s="121">
        <f>SUMIFS('EPA Export Aggregation'!AC:AC,'EPA Export Aggregation'!$A:$A,$B79,'EPA Export Aggregation'!$D:$D,$A$1)*IF($A79="CH4",About!$D$58,IF($A79="N2O",About!$D$59,1))</f>
        <v>0</v>
      </c>
      <c r="AA79" s="121">
        <f>SUMIFS('EPA Export Aggregation'!AD:AD,'EPA Export Aggregation'!$A:$A,$B79,'EPA Export Aggregation'!$D:$D,$A$1)*IF($A79="CH4",About!$D$58,IF($A79="N2O",About!$D$59,1))</f>
        <v>0</v>
      </c>
      <c r="AB79" s="121">
        <f>SUMIFS('EPA Export Aggregation'!AE:AE,'EPA Export Aggregation'!$A:$A,$B79,'EPA Export Aggregation'!$D:$D,$A$1)*IF($A79="CH4",About!$D$58,IF($A79="N2O",About!$D$59,1))</f>
        <v>0</v>
      </c>
      <c r="AC79" s="121">
        <f>SUMIFS('EPA Export Aggregation'!AF:AF,'EPA Export Aggregation'!$A:$A,$B79,'EPA Export Aggregation'!$D:$D,$A$1)*IF($A79="CH4",About!$D$58,IF($A79="N2O",About!$D$59,1))</f>
        <v>0</v>
      </c>
      <c r="AD79" s="121">
        <f>SUMIFS('EPA Export Aggregation'!AG:AG,'EPA Export Aggregation'!$A:$A,$B79,'EPA Export Aggregation'!$D:$D,$A$1)*IF($A79="CH4",About!$D$58,IF($A79="N2O",About!$D$59,1))</f>
        <v>0</v>
      </c>
      <c r="AE79" s="121">
        <f>SUMIFS('EPA Export Aggregation'!AH:AH,'EPA Export Aggregation'!$A:$A,$B79,'EPA Export Aggregation'!$D:$D,$A$1)*IF($A79="CH4",About!$D$58,IF($A79="N2O",About!$D$59,1))</f>
        <v>0</v>
      </c>
      <c r="AF79" s="121">
        <f>SUMIFS('EPA Export Aggregation'!AI:AI,'EPA Export Aggregation'!$A:$A,$B79,'EPA Export Aggregation'!$D:$D,$A$1)*IF($A79="CH4",About!$D$58,IF($A79="N2O",About!$D$59,1))</f>
        <v>0</v>
      </c>
      <c r="AG79" s="121">
        <f>SUMIFS('EPA Export Aggregation'!AJ:AJ,'EPA Export Aggregation'!$A:$A,$B79,'EPA Export Aggregation'!$D:$D,$A$1)*IF($A79="CH4",About!$D$58,IF($A79="N2O",About!$D$59,1))</f>
        <v>0</v>
      </c>
      <c r="AH79" s="121">
        <f>SUMIFS('EPA Export Aggregation'!AK:AK,'EPA Export Aggregation'!$A:$A,$B79,'EPA Export Aggregation'!$D:$D,$A$1)*IF($A79="CH4",About!$D$58,IF($A79="N2O",About!$D$59,1))</f>
        <v>0</v>
      </c>
    </row>
    <row r="80" spans="1:34" x14ac:dyDescent="0.25">
      <c r="A80" s="119" t="s">
        <v>2024</v>
      </c>
      <c r="B80" s="120" t="s">
        <v>2031</v>
      </c>
      <c r="C80" s="121">
        <f>SUMIFS('EPA Export Aggregation'!F:F,'EPA Export Aggregation'!$A:$A,$B80,'EPA Export Aggregation'!$D:$D,$A$1)*IF($A80="CH4",About!$D$58,IF($A80="N2O",About!$D$59,1))</f>
        <v>1.0739214620820001E-3</v>
      </c>
      <c r="D80" s="121">
        <f>SUMIFS('EPA Export Aggregation'!G:G,'EPA Export Aggregation'!$A:$A,$B80,'EPA Export Aggregation'!$D:$D,$A$1)*IF($A80="CH4",About!$D$58,IF($A80="N2O",About!$D$59,1))</f>
        <v>1.0739214620820001E-3</v>
      </c>
      <c r="E80" s="121">
        <f>SUMIFS('EPA Export Aggregation'!H:H,'EPA Export Aggregation'!$A:$A,$B80,'EPA Export Aggregation'!$D:$D,$A$1)*IF($A80="CH4",About!$D$58,IF($A80="N2O",About!$D$59,1))</f>
        <v>1.0739214620820001E-3</v>
      </c>
      <c r="F80" s="121">
        <f>SUMIFS('EPA Export Aggregation'!I:I,'EPA Export Aggregation'!$A:$A,$B80,'EPA Export Aggregation'!$D:$D,$A$1)*IF($A80="CH4",About!$D$58,IF($A80="N2O",About!$D$59,1))</f>
        <v>1.3424019383024999E-3</v>
      </c>
      <c r="G80" s="121">
        <f>SUMIFS('EPA Export Aggregation'!J:J,'EPA Export Aggregation'!$A:$A,$B80,'EPA Export Aggregation'!$D:$D,$A$1)*IF($A80="CH4",About!$D$58,IF($A80="N2O",About!$D$59,1))</f>
        <v>1.4766418448126E-3</v>
      </c>
      <c r="H80" s="121">
        <f>SUMIFS('EPA Export Aggregation'!K:K,'EPA Export Aggregation'!$A:$A,$B80,'EPA Export Aggregation'!$D:$D,$A$1)*IF($A80="CH4",About!$D$58,IF($A80="N2O",About!$D$59,1))</f>
        <v>1.8556385329236999E-3</v>
      </c>
      <c r="I80" s="121">
        <f>SUMIFS('EPA Export Aggregation'!L:L,'EPA Export Aggregation'!$A:$A,$B80,'EPA Export Aggregation'!$D:$D,$A$1)*IF($A80="CH4",About!$D$58,IF($A80="N2O",About!$D$59,1))</f>
        <v>2.060618092092E-3</v>
      </c>
      <c r="J80" s="121">
        <f>SUMIFS('EPA Export Aggregation'!M:M,'EPA Export Aggregation'!$A:$A,$B80,'EPA Export Aggregation'!$D:$D,$A$1)*IF($A80="CH4",About!$D$58,IF($A80="N2O",About!$D$59,1))</f>
        <v>2.1776600463883E-3</v>
      </c>
      <c r="K80" s="121">
        <f>SUMIFS('EPA Export Aggregation'!N:N,'EPA Export Aggregation'!$A:$A,$B80,'EPA Export Aggregation'!$D:$D,$A$1)*IF($A80="CH4",About!$D$58,IF($A80="N2O",About!$D$59,1))</f>
        <v>2.6701947219926999E-3</v>
      </c>
      <c r="L80" s="121">
        <f>SUMIFS('EPA Export Aggregation'!O:O,'EPA Export Aggregation'!$A:$A,$B80,'EPA Export Aggregation'!$D:$D,$A$1)*IF($A80="CH4",About!$D$58,IF($A80="N2O",About!$D$59,1))</f>
        <v>2.7096065858251001E-3</v>
      </c>
      <c r="M80" s="121">
        <f>SUMIFS('EPA Export Aggregation'!P:P,'EPA Export Aggregation'!$A:$A,$B80,'EPA Export Aggregation'!$D:$D,$A$1)*IF($A80="CH4",About!$D$58,IF($A80="N2O",About!$D$59,1))</f>
        <v>2.3111079694755998E-3</v>
      </c>
      <c r="N80" s="121">
        <f>SUMIFS('EPA Export Aggregation'!Q:Q,'EPA Export Aggregation'!$A:$A,$B80,'EPA Export Aggregation'!$D:$D,$A$1)*IF($A80="CH4",About!$D$58,IF($A80="N2O",About!$D$59,1))</f>
        <v>1.6264983731296E-3</v>
      </c>
      <c r="O80" s="121">
        <f>SUMIFS('EPA Export Aggregation'!R:R,'EPA Export Aggregation'!$A:$A,$B80,'EPA Export Aggregation'!$D:$D,$A$1)*IF($A80="CH4",About!$D$58,IF($A80="N2O",About!$D$59,1))</f>
        <v>1.5933415278664999E-3</v>
      </c>
      <c r="P80" s="121">
        <f>SUMIFS('EPA Export Aggregation'!S:S,'EPA Export Aggregation'!$A:$A,$B80,'EPA Export Aggregation'!$D:$D,$A$1)*IF($A80="CH4",About!$D$58,IF($A80="N2O",About!$D$59,1))</f>
        <v>1.4567558679073999E-3</v>
      </c>
      <c r="Q80" s="121">
        <f>SUMIFS('EPA Export Aggregation'!T:T,'EPA Export Aggregation'!$A:$A,$B80,'EPA Export Aggregation'!$D:$D,$A$1)*IF($A80="CH4",About!$D$58,IF($A80="N2O",About!$D$59,1))</f>
        <v>1.3530961074338999E-3</v>
      </c>
      <c r="R80" s="121">
        <f>SUMIFS('EPA Export Aggregation'!U:U,'EPA Export Aggregation'!$A:$A,$B80,'EPA Export Aggregation'!$D:$D,$A$1)*IF($A80="CH4",About!$D$58,IF($A80="N2O",About!$D$59,1))</f>
        <v>1.2466959590642999E-3</v>
      </c>
      <c r="S80" s="121">
        <f>SUMIFS('EPA Export Aggregation'!V:V,'EPA Export Aggregation'!$A:$A,$B80,'EPA Export Aggregation'!$D:$D,$A$1)*IF($A80="CH4",About!$D$58,IF($A80="N2O",About!$D$59,1))</f>
        <v>1.3319923139708E-3</v>
      </c>
      <c r="T80" s="121">
        <f>SUMIFS('EPA Export Aggregation'!W:W,'EPA Export Aggregation'!$A:$A,$B80,'EPA Export Aggregation'!$D:$D,$A$1)*IF($A80="CH4",About!$D$58,IF($A80="N2O",About!$D$59,1))</f>
        <v>1.2728056562543999E-3</v>
      </c>
      <c r="U80" s="121">
        <f>SUMIFS('EPA Export Aggregation'!X:X,'EPA Export Aggregation'!$A:$A,$B80,'EPA Export Aggregation'!$D:$D,$A$1)*IF($A80="CH4",About!$D$58,IF($A80="N2O",About!$D$59,1))</f>
        <v>1.1566853920665001E-3</v>
      </c>
      <c r="V80" s="121">
        <f>SUMIFS('EPA Export Aggregation'!Y:Y,'EPA Export Aggregation'!$A:$A,$B80,'EPA Export Aggregation'!$D:$D,$A$1)*IF($A80="CH4",About!$D$58,IF($A80="N2O",About!$D$59,1))</f>
        <v>7.934248481587E-4</v>
      </c>
      <c r="W80" s="121">
        <f>SUMIFS('EPA Export Aggregation'!Z:Z,'EPA Export Aggregation'!$A:$A,$B80,'EPA Export Aggregation'!$D:$D,$A$1)*IF($A80="CH4",About!$D$58,IF($A80="N2O",About!$D$59,1))</f>
        <v>1.0664586598008001E-3</v>
      </c>
      <c r="X80" s="121">
        <f>SUMIFS('EPA Export Aggregation'!AA:AA,'EPA Export Aggregation'!$A:$A,$B80,'EPA Export Aggregation'!$D:$D,$A$1)*IF($A80="CH4",About!$D$58,IF($A80="N2O",About!$D$59,1))</f>
        <v>2.4251138924571E-3</v>
      </c>
      <c r="Y80" s="121">
        <f>SUMIFS('EPA Export Aggregation'!AB:AB,'EPA Export Aggregation'!$A:$A,$B80,'EPA Export Aggregation'!$D:$D,$A$1)*IF($A80="CH4",About!$D$58,IF($A80="N2O",About!$D$59,1))</f>
        <v>2.3740116571652E-3</v>
      </c>
      <c r="Z80" s="121">
        <f>SUMIFS('EPA Export Aggregation'!AC:AC,'EPA Export Aggregation'!$A:$A,$B80,'EPA Export Aggregation'!$D:$D,$A$1)*IF($A80="CH4",About!$D$58,IF($A80="N2O",About!$D$59,1))</f>
        <v>1.2846266962170999E-3</v>
      </c>
      <c r="AA80" s="121">
        <f>SUMIFS('EPA Export Aggregation'!AD:AD,'EPA Export Aggregation'!$A:$A,$B80,'EPA Export Aggregation'!$D:$D,$A$1)*IF($A80="CH4",About!$D$58,IF($A80="N2O",About!$D$59,1))</f>
        <v>2.3429577506240999E-3</v>
      </c>
      <c r="AB80" s="121">
        <f>SUMIFS('EPA Export Aggregation'!AE:AE,'EPA Export Aggregation'!$A:$A,$B80,'EPA Export Aggregation'!$D:$D,$A$1)*IF($A80="CH4",About!$D$58,IF($A80="N2O",About!$D$59,1))</f>
        <v>4.0468845213515996E-3</v>
      </c>
      <c r="AC80" s="121">
        <f>SUMIFS('EPA Export Aggregation'!AF:AF,'EPA Export Aggregation'!$A:$A,$B80,'EPA Export Aggregation'!$D:$D,$A$1)*IF($A80="CH4",About!$D$58,IF($A80="N2O",About!$D$59,1))</f>
        <v>3.5891455995161001E-3</v>
      </c>
      <c r="AD80" s="121">
        <f>SUMIFS('EPA Export Aggregation'!AG:AG,'EPA Export Aggregation'!$A:$A,$B80,'EPA Export Aggregation'!$D:$D,$A$1)*IF($A80="CH4",About!$D$58,IF($A80="N2O",About!$D$59,1))</f>
        <v>3.4515113671079998E-3</v>
      </c>
      <c r="AE80" s="121">
        <f>SUMIFS('EPA Export Aggregation'!AH:AH,'EPA Export Aggregation'!$A:$A,$B80,'EPA Export Aggregation'!$D:$D,$A$1)*IF($A80="CH4",About!$D$58,IF($A80="N2O",About!$D$59,1))</f>
        <v>3.1885828407377001E-3</v>
      </c>
      <c r="AF80" s="121">
        <f>SUMIFS('EPA Export Aggregation'!AI:AI,'EPA Export Aggregation'!$A:$A,$B80,'EPA Export Aggregation'!$D:$D,$A$1)*IF($A80="CH4",About!$D$58,IF($A80="N2O",About!$D$59,1))</f>
        <v>2.6555312702E-3</v>
      </c>
      <c r="AG80" s="121">
        <f>SUMIFS('EPA Export Aggregation'!AJ:AJ,'EPA Export Aggregation'!$A:$A,$B80,'EPA Export Aggregation'!$D:$D,$A$1)*IF($A80="CH4",About!$D$58,IF($A80="N2O",About!$D$59,1))</f>
        <v>2.2002615207809E-3</v>
      </c>
      <c r="AH80" s="121">
        <f>SUMIFS('EPA Export Aggregation'!AK:AK,'EPA Export Aggregation'!$A:$A,$B80,'EPA Export Aggregation'!$D:$D,$A$1)*IF($A80="CH4",About!$D$58,IF($A80="N2O",About!$D$59,1))</f>
        <v>2.0998615007280998E-3</v>
      </c>
    </row>
    <row r="81" spans="1:34" x14ac:dyDescent="0.25">
      <c r="A81" s="119" t="s">
        <v>2024</v>
      </c>
      <c r="B81" s="120" t="s">
        <v>2032</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25">
      <c r="A82" s="119" t="s">
        <v>2024</v>
      </c>
      <c r="B82" s="120" t="s">
        <v>2033</v>
      </c>
      <c r="C82" s="121">
        <f>SUMIFS('EPA Export Aggregation'!F:F,'EPA Export Aggregation'!$A:$A,$B82,'EPA Export Aggregation'!$D:$D,$A$1)*IF($A82="CH4",About!$D$58,IF($A82="N2O",About!$D$59,1))</f>
        <v>0</v>
      </c>
      <c r="D82" s="121">
        <f>SUMIFS('EPA Export Aggregation'!G:G,'EPA Export Aggregation'!$A:$A,$B82,'EPA Export Aggregation'!$D:$D,$A$1)*IF($A82="CH4",About!$D$58,IF($A82="N2O",About!$D$59,1))</f>
        <v>0</v>
      </c>
      <c r="E82" s="121">
        <f>SUMIFS('EPA Export Aggregation'!H:H,'EPA Export Aggregation'!$A:$A,$B82,'EPA Export Aggregation'!$D:$D,$A$1)*IF($A82="CH4",About!$D$58,IF($A82="N2O",About!$D$59,1))</f>
        <v>0</v>
      </c>
      <c r="F82" s="121">
        <f>SUMIFS('EPA Export Aggregation'!I:I,'EPA Export Aggregation'!$A:$A,$B82,'EPA Export Aggregation'!$D:$D,$A$1)*IF($A82="CH4",About!$D$58,IF($A82="N2O",About!$D$59,1))</f>
        <v>0</v>
      </c>
      <c r="G82" s="121">
        <f>SUMIFS('EPA Export Aggregation'!J:J,'EPA Export Aggregation'!$A:$A,$B82,'EPA Export Aggregation'!$D:$D,$A$1)*IF($A82="CH4",About!$D$58,IF($A82="N2O",About!$D$59,1))</f>
        <v>0</v>
      </c>
      <c r="H82" s="121">
        <f>SUMIFS('EPA Export Aggregation'!K:K,'EPA Export Aggregation'!$A:$A,$B82,'EPA Export Aggregation'!$D:$D,$A$1)*IF($A82="CH4",About!$D$58,IF($A82="N2O",About!$D$59,1))</f>
        <v>0</v>
      </c>
      <c r="I82" s="121">
        <f>SUMIFS('EPA Export Aggregation'!L:L,'EPA Export Aggregation'!$A:$A,$B82,'EPA Export Aggregation'!$D:$D,$A$1)*IF($A82="CH4",About!$D$58,IF($A82="N2O",About!$D$59,1))</f>
        <v>0</v>
      </c>
      <c r="J82" s="121">
        <f>SUMIFS('EPA Export Aggregation'!M:M,'EPA Export Aggregation'!$A:$A,$B82,'EPA Export Aggregation'!$D:$D,$A$1)*IF($A82="CH4",About!$D$58,IF($A82="N2O",About!$D$59,1))</f>
        <v>0</v>
      </c>
      <c r="K82" s="121">
        <f>SUMIFS('EPA Export Aggregation'!N:N,'EPA Export Aggregation'!$A:$A,$B82,'EPA Export Aggregation'!$D:$D,$A$1)*IF($A82="CH4",About!$D$58,IF($A82="N2O",About!$D$59,1))</f>
        <v>0</v>
      </c>
      <c r="L82" s="121">
        <f>SUMIFS('EPA Export Aggregation'!O:O,'EPA Export Aggregation'!$A:$A,$B82,'EPA Export Aggregation'!$D:$D,$A$1)*IF($A82="CH4",About!$D$58,IF($A82="N2O",About!$D$59,1))</f>
        <v>0</v>
      </c>
      <c r="M82" s="121">
        <f>SUMIFS('EPA Export Aggregation'!P:P,'EPA Export Aggregation'!$A:$A,$B82,'EPA Export Aggregation'!$D:$D,$A$1)*IF($A82="CH4",About!$D$58,IF($A82="N2O",About!$D$59,1))</f>
        <v>0</v>
      </c>
      <c r="N82" s="121">
        <f>SUMIFS('EPA Export Aggregation'!Q:Q,'EPA Export Aggregation'!$A:$A,$B82,'EPA Export Aggregation'!$D:$D,$A$1)*IF($A82="CH4",About!$D$58,IF($A82="N2O",About!$D$59,1))</f>
        <v>0</v>
      </c>
      <c r="O82" s="121">
        <f>SUMIFS('EPA Export Aggregation'!R:R,'EPA Export Aggregation'!$A:$A,$B82,'EPA Export Aggregation'!$D:$D,$A$1)*IF($A82="CH4",About!$D$58,IF($A82="N2O",About!$D$59,1))</f>
        <v>0</v>
      </c>
      <c r="P82" s="121">
        <f>SUMIFS('EPA Export Aggregation'!S:S,'EPA Export Aggregation'!$A:$A,$B82,'EPA Export Aggregation'!$D:$D,$A$1)*IF($A82="CH4",About!$D$58,IF($A82="N2O",About!$D$59,1))</f>
        <v>0</v>
      </c>
      <c r="Q82" s="121">
        <f>SUMIFS('EPA Export Aggregation'!T:T,'EPA Export Aggregation'!$A:$A,$B82,'EPA Export Aggregation'!$D:$D,$A$1)*IF($A82="CH4",About!$D$58,IF($A82="N2O",About!$D$59,1))</f>
        <v>0</v>
      </c>
      <c r="R82" s="121">
        <f>SUMIFS('EPA Export Aggregation'!U:U,'EPA Export Aggregation'!$A:$A,$B82,'EPA Export Aggregation'!$D:$D,$A$1)*IF($A82="CH4",About!$D$58,IF($A82="N2O",About!$D$59,1))</f>
        <v>0</v>
      </c>
      <c r="S82" s="121">
        <f>SUMIFS('EPA Export Aggregation'!V:V,'EPA Export Aggregation'!$A:$A,$B82,'EPA Export Aggregation'!$D:$D,$A$1)*IF($A82="CH4",About!$D$58,IF($A82="N2O",About!$D$59,1))</f>
        <v>0</v>
      </c>
      <c r="T82" s="121">
        <f>SUMIFS('EPA Export Aggregation'!W:W,'EPA Export Aggregation'!$A:$A,$B82,'EPA Export Aggregation'!$D:$D,$A$1)*IF($A82="CH4",About!$D$58,IF($A82="N2O",About!$D$59,1))</f>
        <v>0</v>
      </c>
      <c r="U82" s="121">
        <f>SUMIFS('EPA Export Aggregation'!X:X,'EPA Export Aggregation'!$A:$A,$B82,'EPA Export Aggregation'!$D:$D,$A$1)*IF($A82="CH4",About!$D$58,IF($A82="N2O",About!$D$59,1))</f>
        <v>0</v>
      </c>
      <c r="V82" s="121">
        <f>SUMIFS('EPA Export Aggregation'!Y:Y,'EPA Export Aggregation'!$A:$A,$B82,'EPA Export Aggregation'!$D:$D,$A$1)*IF($A82="CH4",About!$D$58,IF($A82="N2O",About!$D$59,1))</f>
        <v>0</v>
      </c>
      <c r="W82" s="121">
        <f>SUMIFS('EPA Export Aggregation'!Z:Z,'EPA Export Aggregation'!$A:$A,$B82,'EPA Export Aggregation'!$D:$D,$A$1)*IF($A82="CH4",About!$D$58,IF($A82="N2O",About!$D$59,1))</f>
        <v>0</v>
      </c>
      <c r="X82" s="121">
        <f>SUMIFS('EPA Export Aggregation'!AA:AA,'EPA Export Aggregation'!$A:$A,$B82,'EPA Export Aggregation'!$D:$D,$A$1)*IF($A82="CH4",About!$D$58,IF($A82="N2O",About!$D$59,1))</f>
        <v>0</v>
      </c>
      <c r="Y82" s="121">
        <f>SUMIFS('EPA Export Aggregation'!AB:AB,'EPA Export Aggregation'!$A:$A,$B82,'EPA Export Aggregation'!$D:$D,$A$1)*IF($A82="CH4",About!$D$58,IF($A82="N2O",About!$D$59,1))</f>
        <v>0</v>
      </c>
      <c r="Z82" s="121">
        <f>SUMIFS('EPA Export Aggregation'!AC:AC,'EPA Export Aggregation'!$A:$A,$B82,'EPA Export Aggregation'!$D:$D,$A$1)*IF($A82="CH4",About!$D$58,IF($A82="N2O",About!$D$59,1))</f>
        <v>0</v>
      </c>
      <c r="AA82" s="121">
        <f>SUMIFS('EPA Export Aggregation'!AD:AD,'EPA Export Aggregation'!$A:$A,$B82,'EPA Export Aggregation'!$D:$D,$A$1)*IF($A82="CH4",About!$D$58,IF($A82="N2O",About!$D$59,1))</f>
        <v>0</v>
      </c>
      <c r="AB82" s="121">
        <f>SUMIFS('EPA Export Aggregation'!AE:AE,'EPA Export Aggregation'!$A:$A,$B82,'EPA Export Aggregation'!$D:$D,$A$1)*IF($A82="CH4",About!$D$58,IF($A82="N2O",About!$D$59,1))</f>
        <v>0</v>
      </c>
      <c r="AC82" s="121">
        <f>SUMIFS('EPA Export Aggregation'!AF:AF,'EPA Export Aggregation'!$A:$A,$B82,'EPA Export Aggregation'!$D:$D,$A$1)*IF($A82="CH4",About!$D$58,IF($A82="N2O",About!$D$59,1))</f>
        <v>0</v>
      </c>
      <c r="AD82" s="121">
        <f>SUMIFS('EPA Export Aggregation'!AG:AG,'EPA Export Aggregation'!$A:$A,$B82,'EPA Export Aggregation'!$D:$D,$A$1)*IF($A82="CH4",About!$D$58,IF($A82="N2O",About!$D$59,1))</f>
        <v>0</v>
      </c>
      <c r="AE82" s="121">
        <f>SUMIFS('EPA Export Aggregation'!AH:AH,'EPA Export Aggregation'!$A:$A,$B82,'EPA Export Aggregation'!$D:$D,$A$1)*IF($A82="CH4",About!$D$58,IF($A82="N2O",About!$D$59,1))</f>
        <v>0</v>
      </c>
      <c r="AF82" s="121">
        <f>SUMIFS('EPA Export Aggregation'!AI:AI,'EPA Export Aggregation'!$A:$A,$B82,'EPA Export Aggregation'!$D:$D,$A$1)*IF($A82="CH4",About!$D$58,IF($A82="N2O",About!$D$59,1))</f>
        <v>0</v>
      </c>
      <c r="AG82" s="121">
        <f>SUMIFS('EPA Export Aggregation'!AJ:AJ,'EPA Export Aggregation'!$A:$A,$B82,'EPA Export Aggregation'!$D:$D,$A$1)*IF($A82="CH4",About!$D$58,IF($A82="N2O",About!$D$59,1))</f>
        <v>0</v>
      </c>
      <c r="AH82" s="121">
        <f>SUMIFS('EPA Export Aggregation'!AK:AK,'EPA Export Aggregation'!$A:$A,$B82,'EPA Export Aggregation'!$D:$D,$A$1)*IF($A82="CH4",About!$D$58,IF($A82="N2O",About!$D$59,1))</f>
        <v>0</v>
      </c>
    </row>
    <row r="83" spans="1:34" x14ac:dyDescent="0.25">
      <c r="A83" s="119" t="s">
        <v>2024</v>
      </c>
      <c r="B83" s="120" t="s">
        <v>2034</v>
      </c>
      <c r="C83" s="121">
        <f>SUMIFS('EPA Export Aggregation'!F:F,'EPA Export Aggregation'!$A:$A,$B83,'EPA Export Aggregation'!$D:$D,$A$1)*IF($A83="CH4",About!$D$58,IF($A83="N2O",About!$D$59,1))</f>
        <v>0</v>
      </c>
      <c r="D83" s="121">
        <f>SUMIFS('EPA Export Aggregation'!G:G,'EPA Export Aggregation'!$A:$A,$B83,'EPA Export Aggregation'!$D:$D,$A$1)*IF($A83="CH4",About!$D$58,IF($A83="N2O",About!$D$59,1))</f>
        <v>0</v>
      </c>
      <c r="E83" s="121">
        <f>SUMIFS('EPA Export Aggregation'!H:H,'EPA Export Aggregation'!$A:$A,$B83,'EPA Export Aggregation'!$D:$D,$A$1)*IF($A83="CH4",About!$D$58,IF($A83="N2O",About!$D$59,1))</f>
        <v>0</v>
      </c>
      <c r="F83" s="121">
        <f>SUMIFS('EPA Export Aggregation'!I:I,'EPA Export Aggregation'!$A:$A,$B83,'EPA Export Aggregation'!$D:$D,$A$1)*IF($A83="CH4",About!$D$58,IF($A83="N2O",About!$D$59,1))</f>
        <v>0</v>
      </c>
      <c r="G83" s="121">
        <f>SUMIFS('EPA Export Aggregation'!J:J,'EPA Export Aggregation'!$A:$A,$B83,'EPA Export Aggregation'!$D:$D,$A$1)*IF($A83="CH4",About!$D$58,IF($A83="N2O",About!$D$59,1))</f>
        <v>0</v>
      </c>
      <c r="H83" s="121">
        <f>SUMIFS('EPA Export Aggregation'!K:K,'EPA Export Aggregation'!$A:$A,$B83,'EPA Export Aggregation'!$D:$D,$A$1)*IF($A83="CH4",About!$D$58,IF($A83="N2O",About!$D$59,1))</f>
        <v>0</v>
      </c>
      <c r="I83" s="121">
        <f>SUMIFS('EPA Export Aggregation'!L:L,'EPA Export Aggregation'!$A:$A,$B83,'EPA Export Aggregation'!$D:$D,$A$1)*IF($A83="CH4",About!$D$58,IF($A83="N2O",About!$D$59,1))</f>
        <v>0</v>
      </c>
      <c r="J83" s="121">
        <f>SUMIFS('EPA Export Aggregation'!M:M,'EPA Export Aggregation'!$A:$A,$B83,'EPA Export Aggregation'!$D:$D,$A$1)*IF($A83="CH4",About!$D$58,IF($A83="N2O",About!$D$59,1))</f>
        <v>0</v>
      </c>
      <c r="K83" s="121">
        <f>SUMIFS('EPA Export Aggregation'!N:N,'EPA Export Aggregation'!$A:$A,$B83,'EPA Export Aggregation'!$D:$D,$A$1)*IF($A83="CH4",About!$D$58,IF($A83="N2O",About!$D$59,1))</f>
        <v>0</v>
      </c>
      <c r="L83" s="121">
        <f>SUMIFS('EPA Export Aggregation'!O:O,'EPA Export Aggregation'!$A:$A,$B83,'EPA Export Aggregation'!$D:$D,$A$1)*IF($A83="CH4",About!$D$58,IF($A83="N2O",About!$D$59,1))</f>
        <v>0</v>
      </c>
      <c r="M83" s="121">
        <f>SUMIFS('EPA Export Aggregation'!P:P,'EPA Export Aggregation'!$A:$A,$B83,'EPA Export Aggregation'!$D:$D,$A$1)*IF($A83="CH4",About!$D$58,IF($A83="N2O",About!$D$59,1))</f>
        <v>0</v>
      </c>
      <c r="N83" s="121">
        <f>SUMIFS('EPA Export Aggregation'!Q:Q,'EPA Export Aggregation'!$A:$A,$B83,'EPA Export Aggregation'!$D:$D,$A$1)*IF($A83="CH4",About!$D$58,IF($A83="N2O",About!$D$59,1))</f>
        <v>0</v>
      </c>
      <c r="O83" s="121">
        <f>SUMIFS('EPA Export Aggregation'!R:R,'EPA Export Aggregation'!$A:$A,$B83,'EPA Export Aggregation'!$D:$D,$A$1)*IF($A83="CH4",About!$D$58,IF($A83="N2O",About!$D$59,1))</f>
        <v>0</v>
      </c>
      <c r="P83" s="121">
        <f>SUMIFS('EPA Export Aggregation'!S:S,'EPA Export Aggregation'!$A:$A,$B83,'EPA Export Aggregation'!$D:$D,$A$1)*IF($A83="CH4",About!$D$58,IF($A83="N2O",About!$D$59,1))</f>
        <v>0</v>
      </c>
      <c r="Q83" s="121">
        <f>SUMIFS('EPA Export Aggregation'!T:T,'EPA Export Aggregation'!$A:$A,$B83,'EPA Export Aggregation'!$D:$D,$A$1)*IF($A83="CH4",About!$D$58,IF($A83="N2O",About!$D$59,1))</f>
        <v>0</v>
      </c>
      <c r="R83" s="121">
        <f>SUMIFS('EPA Export Aggregation'!U:U,'EPA Export Aggregation'!$A:$A,$B83,'EPA Export Aggregation'!$D:$D,$A$1)*IF($A83="CH4",About!$D$58,IF($A83="N2O",About!$D$59,1))</f>
        <v>0</v>
      </c>
      <c r="S83" s="121">
        <f>SUMIFS('EPA Export Aggregation'!V:V,'EPA Export Aggregation'!$A:$A,$B83,'EPA Export Aggregation'!$D:$D,$A$1)*IF($A83="CH4",About!$D$58,IF($A83="N2O",About!$D$59,1))</f>
        <v>0</v>
      </c>
      <c r="T83" s="121">
        <f>SUMIFS('EPA Export Aggregation'!W:W,'EPA Export Aggregation'!$A:$A,$B83,'EPA Export Aggregation'!$D:$D,$A$1)*IF($A83="CH4",About!$D$58,IF($A83="N2O",About!$D$59,1))</f>
        <v>0</v>
      </c>
      <c r="U83" s="121">
        <f>SUMIFS('EPA Export Aggregation'!X:X,'EPA Export Aggregation'!$A:$A,$B83,'EPA Export Aggregation'!$D:$D,$A$1)*IF($A83="CH4",About!$D$58,IF($A83="N2O",About!$D$59,1))</f>
        <v>0</v>
      </c>
      <c r="V83" s="121">
        <f>SUMIFS('EPA Export Aggregation'!Y:Y,'EPA Export Aggregation'!$A:$A,$B83,'EPA Export Aggregation'!$D:$D,$A$1)*IF($A83="CH4",About!$D$58,IF($A83="N2O",About!$D$59,1))</f>
        <v>0</v>
      </c>
      <c r="W83" s="121">
        <f>SUMIFS('EPA Export Aggregation'!Z:Z,'EPA Export Aggregation'!$A:$A,$B83,'EPA Export Aggregation'!$D:$D,$A$1)*IF($A83="CH4",About!$D$58,IF($A83="N2O",About!$D$59,1))</f>
        <v>0</v>
      </c>
      <c r="X83" s="121">
        <f>SUMIFS('EPA Export Aggregation'!AA:AA,'EPA Export Aggregation'!$A:$A,$B83,'EPA Export Aggregation'!$D:$D,$A$1)*IF($A83="CH4",About!$D$58,IF($A83="N2O",About!$D$59,1))</f>
        <v>0</v>
      </c>
      <c r="Y83" s="121">
        <f>SUMIFS('EPA Export Aggregation'!AB:AB,'EPA Export Aggregation'!$A:$A,$B83,'EPA Export Aggregation'!$D:$D,$A$1)*IF($A83="CH4",About!$D$58,IF($A83="N2O",About!$D$59,1))</f>
        <v>0</v>
      </c>
      <c r="Z83" s="121">
        <f>SUMIFS('EPA Export Aggregation'!AC:AC,'EPA Export Aggregation'!$A:$A,$B83,'EPA Export Aggregation'!$D:$D,$A$1)*IF($A83="CH4",About!$D$58,IF($A83="N2O",About!$D$59,1))</f>
        <v>0</v>
      </c>
      <c r="AA83" s="121">
        <f>SUMIFS('EPA Export Aggregation'!AD:AD,'EPA Export Aggregation'!$A:$A,$B83,'EPA Export Aggregation'!$D:$D,$A$1)*IF($A83="CH4",About!$D$58,IF($A83="N2O",About!$D$59,1))</f>
        <v>0</v>
      </c>
      <c r="AB83" s="121">
        <f>SUMIFS('EPA Export Aggregation'!AE:AE,'EPA Export Aggregation'!$A:$A,$B83,'EPA Export Aggregation'!$D:$D,$A$1)*IF($A83="CH4",About!$D$58,IF($A83="N2O",About!$D$59,1))</f>
        <v>0</v>
      </c>
      <c r="AC83" s="121">
        <f>SUMIFS('EPA Export Aggregation'!AF:AF,'EPA Export Aggregation'!$A:$A,$B83,'EPA Export Aggregation'!$D:$D,$A$1)*IF($A83="CH4",About!$D$58,IF($A83="N2O",About!$D$59,1))</f>
        <v>0</v>
      </c>
      <c r="AD83" s="121">
        <f>SUMIFS('EPA Export Aggregation'!AG:AG,'EPA Export Aggregation'!$A:$A,$B83,'EPA Export Aggregation'!$D:$D,$A$1)*IF($A83="CH4",About!$D$58,IF($A83="N2O",About!$D$59,1))</f>
        <v>0</v>
      </c>
      <c r="AE83" s="121">
        <f>SUMIFS('EPA Export Aggregation'!AH:AH,'EPA Export Aggregation'!$A:$A,$B83,'EPA Export Aggregation'!$D:$D,$A$1)*IF($A83="CH4",About!$D$58,IF($A83="N2O",About!$D$59,1))</f>
        <v>0</v>
      </c>
      <c r="AF83" s="121">
        <f>SUMIFS('EPA Export Aggregation'!AI:AI,'EPA Export Aggregation'!$A:$A,$B83,'EPA Export Aggregation'!$D:$D,$A$1)*IF($A83="CH4",About!$D$58,IF($A83="N2O",About!$D$59,1))</f>
        <v>0</v>
      </c>
      <c r="AG83" s="121">
        <f>SUMIFS('EPA Export Aggregation'!AJ:AJ,'EPA Export Aggregation'!$A:$A,$B83,'EPA Export Aggregation'!$D:$D,$A$1)*IF($A83="CH4",About!$D$58,IF($A83="N2O",About!$D$59,1))</f>
        <v>0</v>
      </c>
      <c r="AH83" s="121">
        <f>SUMIFS('EPA Export Aggregation'!AK:AK,'EPA Export Aggregation'!$A:$A,$B83,'EPA Export Aggregation'!$D:$D,$A$1)*IF($A83="CH4",About!$D$58,IF($A83="N2O",About!$D$59,1))</f>
        <v>0</v>
      </c>
    </row>
    <row r="84" spans="1:34" x14ac:dyDescent="0.25">
      <c r="A84" s="119" t="s">
        <v>2024</v>
      </c>
      <c r="B84" s="120" t="s">
        <v>2035</v>
      </c>
      <c r="C84" s="121">
        <f>SUMIFS('EPA Export Aggregation'!F:F,'EPA Export Aggregation'!$A:$A,$B84,'EPA Export Aggregation'!$D:$D,$A$1)*IF($A84="CH4",About!$D$58,IF($A84="N2O",About!$D$59,1))</f>
        <v>2.1587335000000001E-4</v>
      </c>
      <c r="D84" s="121">
        <f>SUMIFS('EPA Export Aggregation'!G:G,'EPA Export Aggregation'!$A:$A,$B84,'EPA Export Aggregation'!$D:$D,$A$1)*IF($A84="CH4",About!$D$58,IF($A84="N2O",About!$D$59,1))</f>
        <v>2.1587335000000001E-4</v>
      </c>
      <c r="E84" s="121">
        <f>SUMIFS('EPA Export Aggregation'!H:H,'EPA Export Aggregation'!$A:$A,$B84,'EPA Export Aggregation'!$D:$D,$A$1)*IF($A84="CH4",About!$D$58,IF($A84="N2O",About!$D$59,1))</f>
        <v>2.1587335000000001E-4</v>
      </c>
      <c r="F84" s="121">
        <f>SUMIFS('EPA Export Aggregation'!I:I,'EPA Export Aggregation'!$A:$A,$B84,'EPA Export Aggregation'!$D:$D,$A$1)*IF($A84="CH4",About!$D$58,IF($A84="N2O",About!$D$59,1))</f>
        <v>2.6984345000000002E-4</v>
      </c>
      <c r="G84" s="121">
        <f>SUMIFS('EPA Export Aggregation'!J:J,'EPA Export Aggregation'!$A:$A,$B84,'EPA Export Aggregation'!$D:$D,$A$1)*IF($A84="CH4",About!$D$58,IF($A84="N2O",About!$D$59,1))</f>
        <v>2.9682614999999998E-4</v>
      </c>
      <c r="H84" s="121">
        <f>SUMIFS('EPA Export Aggregation'!K:K,'EPA Export Aggregation'!$A:$A,$B84,'EPA Export Aggregation'!$D:$D,$A$1)*IF($A84="CH4",About!$D$58,IF($A84="N2O",About!$D$59,1))</f>
        <v>3.7301080000000001E-4</v>
      </c>
      <c r="I84" s="121">
        <f>SUMIFS('EPA Export Aggregation'!L:L,'EPA Export Aggregation'!$A:$A,$B84,'EPA Export Aggregation'!$D:$D,$A$1)*IF($A84="CH4",About!$D$58,IF($A84="N2O",About!$D$59,1))</f>
        <v>4.1421570000000003E-4</v>
      </c>
      <c r="J84" s="121">
        <f>SUMIFS('EPA Export Aggregation'!M:M,'EPA Export Aggregation'!$A:$A,$B84,'EPA Export Aggregation'!$D:$D,$A$1)*IF($A84="CH4",About!$D$58,IF($A84="N2O",About!$D$59,1))</f>
        <v>4.3774154999999998E-4</v>
      </c>
      <c r="K84" s="121">
        <f>SUMIFS('EPA Export Aggregation'!N:N,'EPA Export Aggregation'!$A:$A,$B84,'EPA Export Aggregation'!$D:$D,$A$1)*IF($A84="CH4",About!$D$58,IF($A84="N2O",About!$D$59,1))</f>
        <v>5.3674940000000002E-4</v>
      </c>
      <c r="L84" s="121">
        <f>SUMIFS('EPA Export Aggregation'!O:O,'EPA Export Aggregation'!$A:$A,$B84,'EPA Export Aggregation'!$D:$D,$A$1)*IF($A84="CH4",About!$D$58,IF($A84="N2O",About!$D$59,1))</f>
        <v>5.4467125000000002E-4</v>
      </c>
      <c r="M84" s="121">
        <f>SUMIFS('EPA Export Aggregation'!P:P,'EPA Export Aggregation'!$A:$A,$B84,'EPA Export Aggregation'!$D:$D,$A$1)*IF($A84="CH4",About!$D$58,IF($A84="N2O",About!$D$59,1))</f>
        <v>4.4023020000000002E-4</v>
      </c>
      <c r="N84" s="121">
        <f>SUMIFS('EPA Export Aggregation'!Q:Q,'EPA Export Aggregation'!$A:$A,$B84,'EPA Export Aggregation'!$D:$D,$A$1)*IF($A84="CH4",About!$D$58,IF($A84="N2O",About!$D$59,1))</f>
        <v>2.9931949999999999E-4</v>
      </c>
      <c r="O84" s="121">
        <f>SUMIFS('EPA Export Aggregation'!R:R,'EPA Export Aggregation'!$A:$A,$B84,'EPA Export Aggregation'!$D:$D,$A$1)*IF($A84="CH4",About!$D$58,IF($A84="N2O",About!$D$59,1))</f>
        <v>2.6568160000000002E-4</v>
      </c>
      <c r="P84" s="121">
        <f>SUMIFS('EPA Export Aggregation'!S:S,'EPA Export Aggregation'!$A:$A,$B84,'EPA Export Aggregation'!$D:$D,$A$1)*IF($A84="CH4",About!$D$58,IF($A84="N2O",About!$D$59,1))</f>
        <v>3.2006765E-4</v>
      </c>
      <c r="Q84" s="121">
        <f>SUMIFS('EPA Export Aggregation'!T:T,'EPA Export Aggregation'!$A:$A,$B84,'EPA Export Aggregation'!$D:$D,$A$1)*IF($A84="CH4",About!$D$58,IF($A84="N2O",About!$D$59,1))</f>
        <v>3.0724369999999998E-4</v>
      </c>
      <c r="R84" s="121">
        <f>SUMIFS('EPA Export Aggregation'!U:U,'EPA Export Aggregation'!$A:$A,$B84,'EPA Export Aggregation'!$D:$D,$A$1)*IF($A84="CH4",About!$D$58,IF($A84="N2O",About!$D$59,1))</f>
        <v>3.3410420000000001E-4</v>
      </c>
      <c r="S84" s="121">
        <f>SUMIFS('EPA Export Aggregation'!V:V,'EPA Export Aggregation'!$A:$A,$B84,'EPA Export Aggregation'!$D:$D,$A$1)*IF($A84="CH4",About!$D$58,IF($A84="N2O",About!$D$59,1))</f>
        <v>3.2444804999999998E-4</v>
      </c>
      <c r="T84" s="121">
        <f>SUMIFS('EPA Export Aggregation'!W:W,'EPA Export Aggregation'!$A:$A,$B84,'EPA Export Aggregation'!$D:$D,$A$1)*IF($A84="CH4",About!$D$58,IF($A84="N2O",About!$D$59,1))</f>
        <v>2.6104269999999998E-4</v>
      </c>
      <c r="U84" s="121">
        <f>SUMIFS('EPA Export Aggregation'!X:X,'EPA Export Aggregation'!$A:$A,$B84,'EPA Export Aggregation'!$D:$D,$A$1)*IF($A84="CH4",About!$D$58,IF($A84="N2O",About!$D$59,1))</f>
        <v>2.3970940000000001E-4</v>
      </c>
      <c r="V84" s="121">
        <f>SUMIFS('EPA Export Aggregation'!Y:Y,'EPA Export Aggregation'!$A:$A,$B84,'EPA Export Aggregation'!$D:$D,$A$1)*IF($A84="CH4",About!$D$58,IF($A84="N2O",About!$D$59,1))</f>
        <v>1.8316369999999999E-4</v>
      </c>
      <c r="W84" s="121">
        <f>SUMIFS('EPA Export Aggregation'!Z:Z,'EPA Export Aggregation'!$A:$A,$B84,'EPA Export Aggregation'!$D:$D,$A$1)*IF($A84="CH4",About!$D$58,IF($A84="N2O",About!$D$59,1))</f>
        <v>2.3946500000000001E-4</v>
      </c>
      <c r="X84" s="121">
        <f>SUMIFS('EPA Export Aggregation'!AA:AA,'EPA Export Aggregation'!$A:$A,$B84,'EPA Export Aggregation'!$D:$D,$A$1)*IF($A84="CH4",About!$D$58,IF($A84="N2O",About!$D$59,1))</f>
        <v>2.7134039999999999E-4</v>
      </c>
      <c r="Y84" s="121">
        <f>SUMIFS('EPA Export Aggregation'!AB:AB,'EPA Export Aggregation'!$A:$A,$B84,'EPA Export Aggregation'!$D:$D,$A$1)*IF($A84="CH4",About!$D$58,IF($A84="N2O",About!$D$59,1))</f>
        <v>2.8558845000000002E-4</v>
      </c>
      <c r="Z84" s="121">
        <f>SUMIFS('EPA Export Aggregation'!AC:AC,'EPA Export Aggregation'!$A:$A,$B84,'EPA Export Aggregation'!$D:$D,$A$1)*IF($A84="CH4",About!$D$58,IF($A84="N2O",About!$D$59,1))</f>
        <v>3.3048049999999997E-4</v>
      </c>
      <c r="AA84" s="121">
        <f>SUMIFS('EPA Export Aggregation'!AD:AD,'EPA Export Aggregation'!$A:$A,$B84,'EPA Export Aggregation'!$D:$D,$A$1)*IF($A84="CH4",About!$D$58,IF($A84="N2O",About!$D$59,1))</f>
        <v>6.2533969999999995E-4</v>
      </c>
      <c r="AB84" s="121">
        <f>SUMIFS('EPA Export Aggregation'!AE:AE,'EPA Export Aggregation'!$A:$A,$B84,'EPA Export Aggregation'!$D:$D,$A$1)*IF($A84="CH4",About!$D$58,IF($A84="N2O",About!$D$59,1))</f>
        <v>8.6750955E-4</v>
      </c>
      <c r="AC84" s="121">
        <f>SUMIFS('EPA Export Aggregation'!AF:AF,'EPA Export Aggregation'!$A:$A,$B84,'EPA Export Aggregation'!$D:$D,$A$1)*IF($A84="CH4",About!$D$58,IF($A84="N2O",About!$D$59,1))</f>
        <v>1.0637979999999999E-3</v>
      </c>
      <c r="AD84" s="121">
        <f>SUMIFS('EPA Export Aggregation'!AG:AG,'EPA Export Aggregation'!$A:$A,$B84,'EPA Export Aggregation'!$D:$D,$A$1)*IF($A84="CH4",About!$D$58,IF($A84="N2O",About!$D$59,1))</f>
        <v>9.4216435000000001E-4</v>
      </c>
      <c r="AE84" s="121">
        <f>SUMIFS('EPA Export Aggregation'!AH:AH,'EPA Export Aggregation'!$A:$A,$B84,'EPA Export Aggregation'!$D:$D,$A$1)*IF($A84="CH4",About!$D$58,IF($A84="N2O",About!$D$59,1))</f>
        <v>9.32386E-4</v>
      </c>
      <c r="AF84" s="121">
        <f>SUMIFS('EPA Export Aggregation'!AI:AI,'EPA Export Aggregation'!$A:$A,$B84,'EPA Export Aggregation'!$D:$D,$A$1)*IF($A84="CH4",About!$D$58,IF($A84="N2O",About!$D$59,1))</f>
        <v>8.9539700000000003E-4</v>
      </c>
      <c r="AG84" s="121">
        <f>SUMIFS('EPA Export Aggregation'!AJ:AJ,'EPA Export Aggregation'!$A:$A,$B84,'EPA Export Aggregation'!$D:$D,$A$1)*IF($A84="CH4",About!$D$58,IF($A84="N2O",About!$D$59,1))</f>
        <v>1.1650853500000001E-3</v>
      </c>
      <c r="AH84" s="121">
        <f>SUMIFS('EPA Export Aggregation'!AK:AK,'EPA Export Aggregation'!$A:$A,$B84,'EPA Export Aggregation'!$D:$D,$A$1)*IF($A84="CH4",About!$D$58,IF($A84="N2O",About!$D$59,1))</f>
        <v>1.3178282999999999E-3</v>
      </c>
    </row>
    <row r="85" spans="1:34" x14ac:dyDescent="0.25">
      <c r="A85" s="119" t="s">
        <v>2024</v>
      </c>
      <c r="B85" s="120" t="s">
        <v>2036</v>
      </c>
      <c r="C85" s="121">
        <f>SUMIFS('EPA Export Aggregation'!F:F,'EPA Export Aggregation'!$A:$A,$B85,'EPA Export Aggregation'!$D:$D,$A$1)*IF($A85="CH4",About!$D$58,IF($A85="N2O",About!$D$59,1))</f>
        <v>0</v>
      </c>
      <c r="D85" s="121">
        <f>SUMIFS('EPA Export Aggregation'!G:G,'EPA Export Aggregation'!$A:$A,$B85,'EPA Export Aggregation'!$D:$D,$A$1)*IF($A85="CH4",About!$D$58,IF($A85="N2O",About!$D$59,1))</f>
        <v>0</v>
      </c>
      <c r="E85" s="121">
        <f>SUMIFS('EPA Export Aggregation'!H:H,'EPA Export Aggregation'!$A:$A,$B85,'EPA Export Aggregation'!$D:$D,$A$1)*IF($A85="CH4",About!$D$58,IF($A85="N2O",About!$D$59,1))</f>
        <v>0</v>
      </c>
      <c r="F85" s="121">
        <f>SUMIFS('EPA Export Aggregation'!I:I,'EPA Export Aggregation'!$A:$A,$B85,'EPA Export Aggregation'!$D:$D,$A$1)*IF($A85="CH4",About!$D$58,IF($A85="N2O",About!$D$59,1))</f>
        <v>0</v>
      </c>
      <c r="G85" s="121">
        <f>SUMIFS('EPA Export Aggregation'!J:J,'EPA Export Aggregation'!$A:$A,$B85,'EPA Export Aggregation'!$D:$D,$A$1)*IF($A85="CH4",About!$D$58,IF($A85="N2O",About!$D$59,1))</f>
        <v>0</v>
      </c>
      <c r="H85" s="121">
        <f>SUMIFS('EPA Export Aggregation'!K:K,'EPA Export Aggregation'!$A:$A,$B85,'EPA Export Aggregation'!$D:$D,$A$1)*IF($A85="CH4",About!$D$58,IF($A85="N2O",About!$D$59,1))</f>
        <v>0</v>
      </c>
      <c r="I85" s="121">
        <f>SUMIFS('EPA Export Aggregation'!L:L,'EPA Export Aggregation'!$A:$A,$B85,'EPA Export Aggregation'!$D:$D,$A$1)*IF($A85="CH4",About!$D$58,IF($A85="N2O",About!$D$59,1))</f>
        <v>0</v>
      </c>
      <c r="J85" s="121">
        <f>SUMIFS('EPA Export Aggregation'!M:M,'EPA Export Aggregation'!$A:$A,$B85,'EPA Export Aggregation'!$D:$D,$A$1)*IF($A85="CH4",About!$D$58,IF($A85="N2O",About!$D$59,1))</f>
        <v>0</v>
      </c>
      <c r="K85" s="121">
        <f>SUMIFS('EPA Export Aggregation'!N:N,'EPA Export Aggregation'!$A:$A,$B85,'EPA Export Aggregation'!$D:$D,$A$1)*IF($A85="CH4",About!$D$58,IF($A85="N2O",About!$D$59,1))</f>
        <v>0</v>
      </c>
      <c r="L85" s="121">
        <f>SUMIFS('EPA Export Aggregation'!O:O,'EPA Export Aggregation'!$A:$A,$B85,'EPA Export Aggregation'!$D:$D,$A$1)*IF($A85="CH4",About!$D$58,IF($A85="N2O",About!$D$59,1))</f>
        <v>0</v>
      </c>
      <c r="M85" s="121">
        <f>SUMIFS('EPA Export Aggregation'!P:P,'EPA Export Aggregation'!$A:$A,$B85,'EPA Export Aggregation'!$D:$D,$A$1)*IF($A85="CH4",About!$D$58,IF($A85="N2O",About!$D$59,1))</f>
        <v>0</v>
      </c>
      <c r="N85" s="121">
        <f>SUMIFS('EPA Export Aggregation'!Q:Q,'EPA Export Aggregation'!$A:$A,$B85,'EPA Export Aggregation'!$D:$D,$A$1)*IF($A85="CH4",About!$D$58,IF($A85="N2O",About!$D$59,1))</f>
        <v>0</v>
      </c>
      <c r="O85" s="121">
        <f>SUMIFS('EPA Export Aggregation'!R:R,'EPA Export Aggregation'!$A:$A,$B85,'EPA Export Aggregation'!$D:$D,$A$1)*IF($A85="CH4",About!$D$58,IF($A85="N2O",About!$D$59,1))</f>
        <v>0</v>
      </c>
      <c r="P85" s="121">
        <f>SUMIFS('EPA Export Aggregation'!S:S,'EPA Export Aggregation'!$A:$A,$B85,'EPA Export Aggregation'!$D:$D,$A$1)*IF($A85="CH4",About!$D$58,IF($A85="N2O",About!$D$59,1))</f>
        <v>0</v>
      </c>
      <c r="Q85" s="121">
        <f>SUMIFS('EPA Export Aggregation'!T:T,'EPA Export Aggregation'!$A:$A,$B85,'EPA Export Aggregation'!$D:$D,$A$1)*IF($A85="CH4",About!$D$58,IF($A85="N2O",About!$D$59,1))</f>
        <v>0</v>
      </c>
      <c r="R85" s="121">
        <f>SUMIFS('EPA Export Aggregation'!U:U,'EPA Export Aggregation'!$A:$A,$B85,'EPA Export Aggregation'!$D:$D,$A$1)*IF($A85="CH4",About!$D$58,IF($A85="N2O",About!$D$59,1))</f>
        <v>0</v>
      </c>
      <c r="S85" s="121">
        <f>SUMIFS('EPA Export Aggregation'!V:V,'EPA Export Aggregation'!$A:$A,$B85,'EPA Export Aggregation'!$D:$D,$A$1)*IF($A85="CH4",About!$D$58,IF($A85="N2O",About!$D$59,1))</f>
        <v>0</v>
      </c>
      <c r="T85" s="121">
        <f>SUMIFS('EPA Export Aggregation'!W:W,'EPA Export Aggregation'!$A:$A,$B85,'EPA Export Aggregation'!$D:$D,$A$1)*IF($A85="CH4",About!$D$58,IF($A85="N2O",About!$D$59,1))</f>
        <v>0</v>
      </c>
      <c r="U85" s="121">
        <f>SUMIFS('EPA Export Aggregation'!X:X,'EPA Export Aggregation'!$A:$A,$B85,'EPA Export Aggregation'!$D:$D,$A$1)*IF($A85="CH4",About!$D$58,IF($A85="N2O",About!$D$59,1))</f>
        <v>0</v>
      </c>
      <c r="V85" s="121">
        <f>SUMIFS('EPA Export Aggregation'!Y:Y,'EPA Export Aggregation'!$A:$A,$B85,'EPA Export Aggregation'!$D:$D,$A$1)*IF($A85="CH4",About!$D$58,IF($A85="N2O",About!$D$59,1))</f>
        <v>0</v>
      </c>
      <c r="W85" s="121">
        <f>SUMIFS('EPA Export Aggregation'!Z:Z,'EPA Export Aggregation'!$A:$A,$B85,'EPA Export Aggregation'!$D:$D,$A$1)*IF($A85="CH4",About!$D$58,IF($A85="N2O",About!$D$59,1))</f>
        <v>0</v>
      </c>
      <c r="X85" s="121">
        <f>SUMIFS('EPA Export Aggregation'!AA:AA,'EPA Export Aggregation'!$A:$A,$B85,'EPA Export Aggregation'!$D:$D,$A$1)*IF($A85="CH4",About!$D$58,IF($A85="N2O",About!$D$59,1))</f>
        <v>0</v>
      </c>
      <c r="Y85" s="121">
        <f>SUMIFS('EPA Export Aggregation'!AB:AB,'EPA Export Aggregation'!$A:$A,$B85,'EPA Export Aggregation'!$D:$D,$A$1)*IF($A85="CH4",About!$D$58,IF($A85="N2O",About!$D$59,1))</f>
        <v>0</v>
      </c>
      <c r="Z85" s="121">
        <f>SUMIFS('EPA Export Aggregation'!AC:AC,'EPA Export Aggregation'!$A:$A,$B85,'EPA Export Aggregation'!$D:$D,$A$1)*IF($A85="CH4",About!$D$58,IF($A85="N2O",About!$D$59,1))</f>
        <v>0</v>
      </c>
      <c r="AA85" s="121">
        <f>SUMIFS('EPA Export Aggregation'!AD:AD,'EPA Export Aggregation'!$A:$A,$B85,'EPA Export Aggregation'!$D:$D,$A$1)*IF($A85="CH4",About!$D$58,IF($A85="N2O",About!$D$59,1))</f>
        <v>0</v>
      </c>
      <c r="AB85" s="121">
        <f>SUMIFS('EPA Export Aggregation'!AE:AE,'EPA Export Aggregation'!$A:$A,$B85,'EPA Export Aggregation'!$D:$D,$A$1)*IF($A85="CH4",About!$D$58,IF($A85="N2O",About!$D$59,1))</f>
        <v>0</v>
      </c>
      <c r="AC85" s="121">
        <f>SUMIFS('EPA Export Aggregation'!AF:AF,'EPA Export Aggregation'!$A:$A,$B85,'EPA Export Aggregation'!$D:$D,$A$1)*IF($A85="CH4",About!$D$58,IF($A85="N2O",About!$D$59,1))</f>
        <v>0</v>
      </c>
      <c r="AD85" s="121">
        <f>SUMIFS('EPA Export Aggregation'!AG:AG,'EPA Export Aggregation'!$A:$A,$B85,'EPA Export Aggregation'!$D:$D,$A$1)*IF($A85="CH4",About!$D$58,IF($A85="N2O",About!$D$59,1))</f>
        <v>0</v>
      </c>
      <c r="AE85" s="121">
        <f>SUMIFS('EPA Export Aggregation'!AH:AH,'EPA Export Aggregation'!$A:$A,$B85,'EPA Export Aggregation'!$D:$D,$A$1)*IF($A85="CH4",About!$D$58,IF($A85="N2O",About!$D$59,1))</f>
        <v>0</v>
      </c>
      <c r="AF85" s="121">
        <f>SUMIFS('EPA Export Aggregation'!AI:AI,'EPA Export Aggregation'!$A:$A,$B85,'EPA Export Aggregation'!$D:$D,$A$1)*IF($A85="CH4",About!$D$58,IF($A85="N2O",About!$D$59,1))</f>
        <v>0</v>
      </c>
      <c r="AG85" s="121">
        <f>SUMIFS('EPA Export Aggregation'!AJ:AJ,'EPA Export Aggregation'!$A:$A,$B85,'EPA Export Aggregation'!$D:$D,$A$1)*IF($A85="CH4",About!$D$58,IF($A85="N2O",About!$D$59,1))</f>
        <v>0</v>
      </c>
      <c r="AH85" s="121">
        <f>SUMIFS('EPA Export Aggregation'!AK:AK,'EPA Export Aggregation'!$A:$A,$B85,'EPA Export Aggregation'!$D:$D,$A$1)*IF($A85="CH4",About!$D$58,IF($A85="N2O",About!$D$59,1))</f>
        <v>0</v>
      </c>
    </row>
    <row r="86" spans="1:34" x14ac:dyDescent="0.25">
      <c r="A86" s="119" t="s">
        <v>2024</v>
      </c>
      <c r="B86" s="120" t="s">
        <v>2037</v>
      </c>
      <c r="C86" s="121">
        <f>SUMIFS('EPA Export Aggregation'!F:F,'EPA Export Aggregation'!$A:$A,$B86,'EPA Export Aggregation'!$D:$D,$A$1)*IF($A86="CH4",About!$D$58,IF($A86="N2O",About!$D$59,1))</f>
        <v>0</v>
      </c>
      <c r="D86" s="121">
        <f>SUMIFS('EPA Export Aggregation'!$F:$F,'EPA Export Aggregation'!$A:$A,$B86,'EPA Export Aggregation'!$D:$D,$A$1)*IF($A86="CH4",About!$D$58,IF($A86="N2O",About!$D$59,1))</f>
        <v>0</v>
      </c>
      <c r="E86" s="121">
        <f>SUMIFS('EPA Export Aggregation'!$F:$F,'EPA Export Aggregation'!$A:$A,$B86,'EPA Export Aggregation'!$D:$D,$A$1)*IF($A86="CH4",About!$D$58,IF($A86="N2O",About!$D$59,1))</f>
        <v>0</v>
      </c>
      <c r="F86" s="121">
        <f>SUMIFS('EPA Export Aggregation'!$F:$F,'EPA Export Aggregation'!$A:$A,$B86,'EPA Export Aggregation'!$D:$D,$A$1)*IF($A86="CH4",About!$D$58,IF($A86="N2O",About!$D$59,1))</f>
        <v>0</v>
      </c>
      <c r="G86" s="121">
        <f>SUMIFS('EPA Export Aggregation'!$F:$F,'EPA Export Aggregation'!$A:$A,$B86,'EPA Export Aggregation'!$D:$D,$A$1)*IF($A86="CH4",About!$D$58,IF($A86="N2O",About!$D$59,1))</f>
        <v>0</v>
      </c>
      <c r="H86" s="121">
        <f>SUMIFS('EPA Export Aggregation'!$F:$F,'EPA Export Aggregation'!$A:$A,$B86,'EPA Export Aggregation'!$D:$D,$A$1)*IF($A86="CH4",About!$D$58,IF($A86="N2O",About!$D$59,1))</f>
        <v>0</v>
      </c>
      <c r="I86" s="121">
        <f>SUMIFS('EPA Export Aggregation'!$F:$F,'EPA Export Aggregation'!$A:$A,$B86,'EPA Export Aggregation'!$D:$D,$A$1)*IF($A86="CH4",About!$D$58,IF($A86="N2O",About!$D$59,1))</f>
        <v>0</v>
      </c>
      <c r="J86" s="121">
        <f>SUMIFS('EPA Export Aggregation'!$F:$F,'EPA Export Aggregation'!$A:$A,$B86,'EPA Export Aggregation'!$D:$D,$A$1)*IF($A86="CH4",About!$D$58,IF($A86="N2O",About!$D$59,1))</f>
        <v>0</v>
      </c>
      <c r="K86" s="121">
        <f>SUMIFS('EPA Export Aggregation'!$F:$F,'EPA Export Aggregation'!$A:$A,$B86,'EPA Export Aggregation'!$D:$D,$A$1)*IF($A86="CH4",About!$D$58,IF($A86="N2O",About!$D$59,1))</f>
        <v>0</v>
      </c>
      <c r="L86" s="121">
        <f>SUMIFS('EPA Export Aggregation'!$F:$F,'EPA Export Aggregation'!$A:$A,$B86,'EPA Export Aggregation'!$D:$D,$A$1)*IF($A86="CH4",About!$D$58,IF($A86="N2O",About!$D$59,1))</f>
        <v>0</v>
      </c>
      <c r="M86" s="121">
        <f>SUMIFS('EPA Export Aggregation'!$F:$F,'EPA Export Aggregation'!$A:$A,$B86,'EPA Export Aggregation'!$D:$D,$A$1)*IF($A86="CH4",About!$D$58,IF($A86="N2O",About!$D$59,1))</f>
        <v>0</v>
      </c>
      <c r="N86" s="121">
        <f>SUMIFS('EPA Export Aggregation'!$F:$F,'EPA Export Aggregation'!$A:$A,$B86,'EPA Export Aggregation'!$D:$D,$A$1)*IF($A86="CH4",About!$D$58,IF($A86="N2O",About!$D$59,1))</f>
        <v>0</v>
      </c>
      <c r="O86" s="121">
        <f>SUMIFS('EPA Export Aggregation'!$F:$F,'EPA Export Aggregation'!$A:$A,$B86,'EPA Export Aggregation'!$D:$D,$A$1)*IF($A86="CH4",About!$D$58,IF($A86="N2O",About!$D$59,1))</f>
        <v>0</v>
      </c>
      <c r="P86" s="121">
        <f>SUMIFS('EPA Export Aggregation'!$F:$F,'EPA Export Aggregation'!$A:$A,$B86,'EPA Export Aggregation'!$D:$D,$A$1)*IF($A86="CH4",About!$D$58,IF($A86="N2O",About!$D$59,1))</f>
        <v>0</v>
      </c>
      <c r="Q86" s="121">
        <f>SUMIFS('EPA Export Aggregation'!$F:$F,'EPA Export Aggregation'!$A:$A,$B86,'EPA Export Aggregation'!$D:$D,$A$1)*IF($A86="CH4",About!$D$58,IF($A86="N2O",About!$D$59,1))</f>
        <v>0</v>
      </c>
      <c r="R86" s="121">
        <f>SUMIFS('EPA Export Aggregation'!$F:$F,'EPA Export Aggregation'!$A:$A,$B86,'EPA Export Aggregation'!$D:$D,$A$1)*IF($A86="CH4",About!$D$58,IF($A86="N2O",About!$D$59,1))</f>
        <v>0</v>
      </c>
      <c r="S86" s="121">
        <f>SUMIFS('EPA Export Aggregation'!$F:$F,'EPA Export Aggregation'!$A:$A,$B86,'EPA Export Aggregation'!$D:$D,$A$1)*IF($A86="CH4",About!$D$58,IF($A86="N2O",About!$D$59,1))</f>
        <v>0</v>
      </c>
      <c r="T86" s="121">
        <f>SUMIFS('EPA Export Aggregation'!$F:$F,'EPA Export Aggregation'!$A:$A,$B86,'EPA Export Aggregation'!$D:$D,$A$1)*IF($A86="CH4",About!$D$58,IF($A86="N2O",About!$D$59,1))</f>
        <v>0</v>
      </c>
      <c r="U86" s="121">
        <f>SUMIFS('EPA Export Aggregation'!$F:$F,'EPA Export Aggregation'!$A:$A,$B86,'EPA Export Aggregation'!$D:$D,$A$1)*IF($A86="CH4",About!$D$58,IF($A86="N2O",About!$D$59,1))</f>
        <v>0</v>
      </c>
      <c r="V86" s="121">
        <f>SUMIFS('EPA Export Aggregation'!$F:$F,'EPA Export Aggregation'!$A:$A,$B86,'EPA Export Aggregation'!$D:$D,$A$1)*IF($A86="CH4",About!$D$58,IF($A86="N2O",About!$D$59,1))</f>
        <v>0</v>
      </c>
      <c r="W86" s="121">
        <f>SUMIFS('EPA Export Aggregation'!$F:$F,'EPA Export Aggregation'!$A:$A,$B86,'EPA Export Aggregation'!$D:$D,$A$1)*IF($A86="CH4",About!$D$58,IF($A86="N2O",About!$D$59,1))</f>
        <v>0</v>
      </c>
      <c r="X86" s="121">
        <f>SUMIFS('EPA Export Aggregation'!$F:$F,'EPA Export Aggregation'!$A:$A,$B86,'EPA Export Aggregation'!$D:$D,$A$1)*IF($A86="CH4",About!$D$58,IF($A86="N2O",About!$D$59,1))</f>
        <v>0</v>
      </c>
      <c r="Y86" s="121">
        <f>SUMIFS('EPA Export Aggregation'!$F:$F,'EPA Export Aggregation'!$A:$A,$B86,'EPA Export Aggregation'!$D:$D,$A$1)*IF($A86="CH4",About!$D$58,IF($A86="N2O",About!$D$59,1))</f>
        <v>0</v>
      </c>
      <c r="Z86" s="121">
        <f>SUMIFS('EPA Export Aggregation'!$F:$F,'EPA Export Aggregation'!$A:$A,$B86,'EPA Export Aggregation'!$D:$D,$A$1)*IF($A86="CH4",About!$D$58,IF($A86="N2O",About!$D$59,1))</f>
        <v>0</v>
      </c>
      <c r="AA86" s="121">
        <f>SUMIFS('EPA Export Aggregation'!$F:$F,'EPA Export Aggregation'!$A:$A,$B86,'EPA Export Aggregation'!$D:$D,$A$1)*IF($A86="CH4",About!$D$58,IF($A86="N2O",About!$D$59,1))</f>
        <v>0</v>
      </c>
      <c r="AB86" s="121">
        <f>SUMIFS('EPA Export Aggregation'!$F:$F,'EPA Export Aggregation'!$A:$A,$B86,'EPA Export Aggregation'!$D:$D,$A$1)*IF($A86="CH4",About!$D$58,IF($A86="N2O",About!$D$59,1))</f>
        <v>0</v>
      </c>
      <c r="AC86" s="121">
        <f>SUMIFS('EPA Export Aggregation'!$F:$F,'EPA Export Aggregation'!$A:$A,$B86,'EPA Export Aggregation'!$D:$D,$A$1)*IF($A86="CH4",About!$D$58,IF($A86="N2O",About!$D$59,1))</f>
        <v>0</v>
      </c>
      <c r="AD86" s="121">
        <f>SUMIFS('EPA Export Aggregation'!$F:$F,'EPA Export Aggregation'!$A:$A,$B86,'EPA Export Aggregation'!$D:$D,$A$1)*IF($A86="CH4",About!$D$58,IF($A86="N2O",About!$D$59,1))</f>
        <v>0</v>
      </c>
      <c r="AE86" s="121">
        <f>SUMIFS('EPA Export Aggregation'!$F:$F,'EPA Export Aggregation'!$A:$A,$B86,'EPA Export Aggregation'!$D:$D,$A$1)*IF($A86="CH4",About!$D$58,IF($A86="N2O",About!$D$59,1))</f>
        <v>0</v>
      </c>
      <c r="AF86" s="121">
        <f>SUMIFS('EPA Export Aggregation'!$F:$F,'EPA Export Aggregation'!$A:$A,$B86,'EPA Export Aggregation'!$D:$D,$A$1)*IF($A86="CH4",About!$D$58,IF($A86="N2O",About!$D$59,1))</f>
        <v>0</v>
      </c>
      <c r="AG86" s="121">
        <f>SUMIFS('EPA Export Aggregation'!$F:$F,'EPA Export Aggregation'!$A:$A,$B86,'EPA Export Aggregation'!$D:$D,$A$1)*IF($A86="CH4",About!$D$58,IF($A86="N2O",About!$D$59,1))</f>
        <v>0</v>
      </c>
      <c r="AH86" s="121">
        <f>SUMIFS('EPA Export Aggregation'!$F:$F,'EPA Export Aggregation'!$A:$A,$B86,'EPA Export Aggregation'!$D:$D,$A$1)*IF($A86="CH4",About!$D$58,IF($A86="N2O",About!$D$59,1))</f>
        <v>0</v>
      </c>
    </row>
    <row r="87" spans="1:34" x14ac:dyDescent="0.25">
      <c r="A87" s="119" t="s">
        <v>2024</v>
      </c>
      <c r="B87" s="120" t="s">
        <v>2038</v>
      </c>
      <c r="C87" s="121">
        <f>SUMIFS('EPA Export Aggregation'!F:F,'EPA Export Aggregation'!$A:$A,$B87,'EPA Export Aggregation'!$D:$D,$A$1)*IF($A87="CH4",About!$D$58,IF($A87="N2O",About!$D$59,1))</f>
        <v>1.8959360000000001E-5</v>
      </c>
      <c r="D87" s="121">
        <f>SUMIFS('EPA Export Aggregation'!$F:$F,'EPA Export Aggregation'!$A:$A,$B87,'EPA Export Aggregation'!$D:$D,$A$1)*IF($A87="CH4",About!$D$58,IF($A87="N2O",About!$D$59,1))</f>
        <v>1.8959360000000001E-5</v>
      </c>
      <c r="E87" s="121">
        <f>SUMIFS('EPA Export Aggregation'!$F:$F,'EPA Export Aggregation'!$A:$A,$B87,'EPA Export Aggregation'!$D:$D,$A$1)*IF($A87="CH4",About!$D$58,IF($A87="N2O",About!$D$59,1))</f>
        <v>1.8959360000000001E-5</v>
      </c>
      <c r="F87" s="121">
        <f>SUMIFS('EPA Export Aggregation'!$F:$F,'EPA Export Aggregation'!$A:$A,$B87,'EPA Export Aggregation'!$D:$D,$A$1)*IF($A87="CH4",About!$D$58,IF($A87="N2O",About!$D$59,1))</f>
        <v>1.8959360000000001E-5</v>
      </c>
      <c r="G87" s="121">
        <f>SUMIFS('EPA Export Aggregation'!$F:$F,'EPA Export Aggregation'!$A:$A,$B87,'EPA Export Aggregation'!$D:$D,$A$1)*IF($A87="CH4",About!$D$58,IF($A87="N2O",About!$D$59,1))</f>
        <v>1.8959360000000001E-5</v>
      </c>
      <c r="H87" s="121">
        <f>SUMIFS('EPA Export Aggregation'!$F:$F,'EPA Export Aggregation'!$A:$A,$B87,'EPA Export Aggregation'!$D:$D,$A$1)*IF($A87="CH4",About!$D$58,IF($A87="N2O",About!$D$59,1))</f>
        <v>1.8959360000000001E-5</v>
      </c>
      <c r="I87" s="121">
        <f>SUMIFS('EPA Export Aggregation'!$F:$F,'EPA Export Aggregation'!$A:$A,$B87,'EPA Export Aggregation'!$D:$D,$A$1)*IF($A87="CH4",About!$D$58,IF($A87="N2O",About!$D$59,1))</f>
        <v>1.8959360000000001E-5</v>
      </c>
      <c r="J87" s="121">
        <f>SUMIFS('EPA Export Aggregation'!$F:$F,'EPA Export Aggregation'!$A:$A,$B87,'EPA Export Aggregation'!$D:$D,$A$1)*IF($A87="CH4",About!$D$58,IF($A87="N2O",About!$D$59,1))</f>
        <v>1.8959360000000001E-5</v>
      </c>
      <c r="K87" s="121">
        <f>SUMIFS('EPA Export Aggregation'!$F:$F,'EPA Export Aggregation'!$A:$A,$B87,'EPA Export Aggregation'!$D:$D,$A$1)*IF($A87="CH4",About!$D$58,IF($A87="N2O",About!$D$59,1))</f>
        <v>1.8959360000000001E-5</v>
      </c>
      <c r="L87" s="121">
        <f>SUMIFS('EPA Export Aggregation'!$F:$F,'EPA Export Aggregation'!$A:$A,$B87,'EPA Export Aggregation'!$D:$D,$A$1)*IF($A87="CH4",About!$D$58,IF($A87="N2O",About!$D$59,1))</f>
        <v>1.8959360000000001E-5</v>
      </c>
      <c r="M87" s="121">
        <f>SUMIFS('EPA Export Aggregation'!$F:$F,'EPA Export Aggregation'!$A:$A,$B87,'EPA Export Aggregation'!$D:$D,$A$1)*IF($A87="CH4",About!$D$58,IF($A87="N2O",About!$D$59,1))</f>
        <v>1.8959360000000001E-5</v>
      </c>
      <c r="N87" s="121">
        <f>SUMIFS('EPA Export Aggregation'!$F:$F,'EPA Export Aggregation'!$A:$A,$B87,'EPA Export Aggregation'!$D:$D,$A$1)*IF($A87="CH4",About!$D$58,IF($A87="N2O",About!$D$59,1))</f>
        <v>1.8959360000000001E-5</v>
      </c>
      <c r="O87" s="121">
        <f>SUMIFS('EPA Export Aggregation'!$F:$F,'EPA Export Aggregation'!$A:$A,$B87,'EPA Export Aggregation'!$D:$D,$A$1)*IF($A87="CH4",About!$D$58,IF($A87="N2O",About!$D$59,1))</f>
        <v>1.8959360000000001E-5</v>
      </c>
      <c r="P87" s="121">
        <f>SUMIFS('EPA Export Aggregation'!$F:$F,'EPA Export Aggregation'!$A:$A,$B87,'EPA Export Aggregation'!$D:$D,$A$1)*IF($A87="CH4",About!$D$58,IF($A87="N2O",About!$D$59,1))</f>
        <v>1.8959360000000001E-5</v>
      </c>
      <c r="Q87" s="121">
        <f>SUMIFS('EPA Export Aggregation'!$F:$F,'EPA Export Aggregation'!$A:$A,$B87,'EPA Export Aggregation'!$D:$D,$A$1)*IF($A87="CH4",About!$D$58,IF($A87="N2O",About!$D$59,1))</f>
        <v>1.8959360000000001E-5</v>
      </c>
      <c r="R87" s="121">
        <f>SUMIFS('EPA Export Aggregation'!$F:$F,'EPA Export Aggregation'!$A:$A,$B87,'EPA Export Aggregation'!$D:$D,$A$1)*IF($A87="CH4",About!$D$58,IF($A87="N2O",About!$D$59,1))</f>
        <v>1.8959360000000001E-5</v>
      </c>
      <c r="S87" s="121">
        <f>SUMIFS('EPA Export Aggregation'!$F:$F,'EPA Export Aggregation'!$A:$A,$B87,'EPA Export Aggregation'!$D:$D,$A$1)*IF($A87="CH4",About!$D$58,IF($A87="N2O",About!$D$59,1))</f>
        <v>1.8959360000000001E-5</v>
      </c>
      <c r="T87" s="121">
        <f>SUMIFS('EPA Export Aggregation'!$F:$F,'EPA Export Aggregation'!$A:$A,$B87,'EPA Export Aggregation'!$D:$D,$A$1)*IF($A87="CH4",About!$D$58,IF($A87="N2O",About!$D$59,1))</f>
        <v>1.8959360000000001E-5</v>
      </c>
      <c r="U87" s="121">
        <f>SUMIFS('EPA Export Aggregation'!$F:$F,'EPA Export Aggregation'!$A:$A,$B87,'EPA Export Aggregation'!$D:$D,$A$1)*IF($A87="CH4",About!$D$58,IF($A87="N2O",About!$D$59,1))</f>
        <v>1.8959360000000001E-5</v>
      </c>
      <c r="V87" s="121">
        <f>SUMIFS('EPA Export Aggregation'!$F:$F,'EPA Export Aggregation'!$A:$A,$B87,'EPA Export Aggregation'!$D:$D,$A$1)*IF($A87="CH4",About!$D$58,IF($A87="N2O",About!$D$59,1))</f>
        <v>1.8959360000000001E-5</v>
      </c>
      <c r="W87" s="121">
        <f>SUMIFS('EPA Export Aggregation'!$F:$F,'EPA Export Aggregation'!$A:$A,$B87,'EPA Export Aggregation'!$D:$D,$A$1)*IF($A87="CH4",About!$D$58,IF($A87="N2O",About!$D$59,1))</f>
        <v>1.8959360000000001E-5</v>
      </c>
      <c r="X87" s="121">
        <f>SUMIFS('EPA Export Aggregation'!$F:$F,'EPA Export Aggregation'!$A:$A,$B87,'EPA Export Aggregation'!$D:$D,$A$1)*IF($A87="CH4",About!$D$58,IF($A87="N2O",About!$D$59,1))</f>
        <v>1.8959360000000001E-5</v>
      </c>
      <c r="Y87" s="121">
        <f>SUMIFS('EPA Export Aggregation'!$F:$F,'EPA Export Aggregation'!$A:$A,$B87,'EPA Export Aggregation'!$D:$D,$A$1)*IF($A87="CH4",About!$D$58,IF($A87="N2O",About!$D$59,1))</f>
        <v>1.8959360000000001E-5</v>
      </c>
      <c r="Z87" s="121">
        <f>SUMIFS('EPA Export Aggregation'!$F:$F,'EPA Export Aggregation'!$A:$A,$B87,'EPA Export Aggregation'!$D:$D,$A$1)*IF($A87="CH4",About!$D$58,IF($A87="N2O",About!$D$59,1))</f>
        <v>1.8959360000000001E-5</v>
      </c>
      <c r="AA87" s="121">
        <f>SUMIFS('EPA Export Aggregation'!$F:$F,'EPA Export Aggregation'!$A:$A,$B87,'EPA Export Aggregation'!$D:$D,$A$1)*IF($A87="CH4",About!$D$58,IF($A87="N2O",About!$D$59,1))</f>
        <v>1.8959360000000001E-5</v>
      </c>
      <c r="AB87" s="121">
        <f>SUMIFS('EPA Export Aggregation'!$F:$F,'EPA Export Aggregation'!$A:$A,$B87,'EPA Export Aggregation'!$D:$D,$A$1)*IF($A87="CH4",About!$D$58,IF($A87="N2O",About!$D$59,1))</f>
        <v>1.8959360000000001E-5</v>
      </c>
      <c r="AC87" s="121">
        <f>SUMIFS('EPA Export Aggregation'!$F:$F,'EPA Export Aggregation'!$A:$A,$B87,'EPA Export Aggregation'!$D:$D,$A$1)*IF($A87="CH4",About!$D$58,IF($A87="N2O",About!$D$59,1))</f>
        <v>1.8959360000000001E-5</v>
      </c>
      <c r="AD87" s="121">
        <f>SUMIFS('EPA Export Aggregation'!$F:$F,'EPA Export Aggregation'!$A:$A,$B87,'EPA Export Aggregation'!$D:$D,$A$1)*IF($A87="CH4",About!$D$58,IF($A87="N2O",About!$D$59,1))</f>
        <v>1.8959360000000001E-5</v>
      </c>
      <c r="AE87" s="121">
        <f>SUMIFS('EPA Export Aggregation'!$F:$F,'EPA Export Aggregation'!$A:$A,$B87,'EPA Export Aggregation'!$D:$D,$A$1)*IF($A87="CH4",About!$D$58,IF($A87="N2O",About!$D$59,1))</f>
        <v>1.8959360000000001E-5</v>
      </c>
      <c r="AF87" s="121">
        <f>SUMIFS('EPA Export Aggregation'!$F:$F,'EPA Export Aggregation'!$A:$A,$B87,'EPA Export Aggregation'!$D:$D,$A$1)*IF($A87="CH4",About!$D$58,IF($A87="N2O",About!$D$59,1))</f>
        <v>1.8959360000000001E-5</v>
      </c>
      <c r="AG87" s="121">
        <f>SUMIFS('EPA Export Aggregation'!$F:$F,'EPA Export Aggregation'!$A:$A,$B87,'EPA Export Aggregation'!$D:$D,$A$1)*IF($A87="CH4",About!$D$58,IF($A87="N2O",About!$D$59,1))</f>
        <v>1.8959360000000001E-5</v>
      </c>
      <c r="AH87" s="121">
        <f>SUMIFS('EPA Export Aggregation'!$F:$F,'EPA Export Aggregation'!$A:$A,$B87,'EPA Export Aggregation'!$D:$D,$A$1)*IF($A87="CH4",About!$D$58,IF($A87="N2O",About!$D$59,1))</f>
        <v>1.8959360000000001E-5</v>
      </c>
    </row>
    <row r="88" spans="1:34" x14ac:dyDescent="0.25">
      <c r="B88" s="120"/>
    </row>
    <row r="89" spans="1:34" x14ac:dyDescent="0.25">
      <c r="B89" s="120"/>
    </row>
    <row r="90" spans="1:34" x14ac:dyDescent="0.25">
      <c r="B90" s="120"/>
    </row>
    <row r="91" spans="1:34" x14ac:dyDescent="0.25">
      <c r="B91" s="120"/>
    </row>
    <row r="92" spans="1:34" x14ac:dyDescent="0.25">
      <c r="B92" s="12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About</vt:lpstr>
      <vt:lpstr>Policy Characteristics</vt:lpstr>
      <vt:lpstr>State Policy Descriptions</vt:lpstr>
      <vt:lpstr>Supporting Data</vt:lpstr>
      <vt:lpstr>PolicyLevers</vt:lpstr>
      <vt:lpstr>UnitControlCenter</vt:lpstr>
      <vt:lpstr>OutputGraphs</vt:lpstr>
      <vt:lpstr>Output Graph Color Key</vt:lpstr>
      <vt:lpstr>ReferenceScenarios</vt:lpstr>
      <vt:lpstr>ReferenceCurves</vt:lpstr>
      <vt:lpstr>Targets</vt:lpstr>
      <vt:lpstr>State Targets</vt:lpstr>
      <vt:lpstr>MaxBoundCalculations</vt:lpstr>
      <vt:lpstr>EPA Export Aggregation</vt:lpstr>
      <vt:lpstr>EPA GHG Inventory</vt:lpstr>
      <vt:lpstr>State GHG Summary</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2026-10-15T17:40:31Z</dcterms:modified>
</cp:coreProperties>
</file>